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9040" windowHeight="15840" tabRatio="887" activeTab="2"/>
  </bookViews>
  <sheets>
    <sheet name="Реестр_итог" sheetId="10" r:id="rId1"/>
    <sheet name="Перечень_итог" sheetId="5" r:id="rId2"/>
    <sheet name="РО_итог" sheetId="9" r:id="rId3"/>
    <sheet name="Плановые показатели" sheetId="11" r:id="rId4"/>
    <sheet name="Реестр_бонусы" sheetId="35" r:id="rId5"/>
    <sheet name="Перечень_бонусы" sheetId="36" r:id="rId6"/>
    <sheet name="Планируемые_бонусы" sheetId="37" r:id="rId7"/>
    <sheet name="Спецсчета" sheetId="39" r:id="rId8"/>
  </sheets>
  <externalReferences>
    <externalReference r:id="rId9"/>
    <externalReference r:id="rId10"/>
  </externalReferences>
  <definedNames>
    <definedName name="_xlnm._FilterDatabase" localSheetId="5" hidden="1">Перечень_бонусы!$A$11:$Q$50</definedName>
    <definedName name="_xlnm._FilterDatabase" localSheetId="1" hidden="1">Перечень_итог!$A$15:$WXZ$852</definedName>
    <definedName name="_xlnm._FilterDatabase" localSheetId="3" hidden="1">'Плановые показатели'!$A$11:$F$200</definedName>
    <definedName name="_xlnm._FilterDatabase" localSheetId="4" hidden="1">Реестр_бонусы!$A$12:$AN$54</definedName>
    <definedName name="_xlnm._FilterDatabase" localSheetId="0" hidden="1">Реестр_итог!$A$21:$HJ$858</definedName>
    <definedName name="_xlnm._FilterDatabase" localSheetId="7" hidden="1">Спецсчета!$A$9:$AB$43</definedName>
    <definedName name="_xlnm.Print_Area" localSheetId="1">Перечень_итог!$B$1:$V$852</definedName>
    <definedName name="_xlnm.Print_Area" localSheetId="0">Реестр_итог!$B$1:$DD$858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317" i="5"/>
  <c r="R317"/>
  <c r="S317"/>
  <c r="P317"/>
  <c r="R325" i="10"/>
  <c r="AC325" s="1"/>
  <c r="AC849" l="1"/>
  <c r="B811"/>
  <c r="B810"/>
  <c r="B808"/>
  <c r="B807"/>
  <c r="B805"/>
  <c r="B803"/>
  <c r="B801"/>
  <c r="B799"/>
  <c r="B797"/>
  <c r="B795"/>
  <c r="B793"/>
  <c r="B791"/>
  <c r="B789"/>
  <c r="B788"/>
  <c r="B786"/>
  <c r="B784"/>
  <c r="B782"/>
  <c r="B780"/>
  <c r="B778"/>
  <c r="B776"/>
  <c r="B774"/>
  <c r="B773"/>
  <c r="B772"/>
  <c r="B771"/>
  <c r="B770"/>
  <c r="B768"/>
  <c r="B767"/>
  <c r="B765"/>
  <c r="B764"/>
  <c r="B762"/>
  <c r="B761"/>
  <c r="B759"/>
  <c r="B757"/>
  <c r="B756"/>
  <c r="B754"/>
  <c r="B753"/>
  <c r="B752"/>
  <c r="B751"/>
  <c r="B750"/>
  <c r="B748"/>
  <c r="B746"/>
  <c r="B744"/>
  <c r="B742"/>
  <c r="B740"/>
  <c r="B738"/>
  <c r="B736"/>
  <c r="B735"/>
  <c r="B734"/>
  <c r="B732"/>
  <c r="B730"/>
  <c r="B728"/>
  <c r="B726"/>
  <c r="B724"/>
  <c r="B722"/>
  <c r="B721"/>
  <c r="B720"/>
  <c r="B718"/>
  <c r="B716"/>
  <c r="B715"/>
  <c r="B714"/>
  <c r="B712"/>
  <c r="B711"/>
  <c r="B709"/>
  <c r="B708"/>
  <c r="B706"/>
  <c r="B705"/>
  <c r="B704"/>
  <c r="B703"/>
  <c r="B702"/>
  <c r="B701"/>
  <c r="B700"/>
  <c r="B698"/>
  <c r="B697"/>
  <c r="B696"/>
  <c r="B695"/>
  <c r="B694"/>
  <c r="B693"/>
  <c r="B692"/>
  <c r="B691"/>
  <c r="B690"/>
  <c r="B688"/>
  <c r="B687"/>
  <c r="B686"/>
  <c r="B685"/>
  <c r="B684"/>
  <c r="B683"/>
  <c r="B682"/>
  <c r="B681"/>
  <c r="B679"/>
  <c r="B678"/>
  <c r="B677"/>
  <c r="B676"/>
  <c r="B674"/>
  <c r="B673"/>
  <c r="B672"/>
  <c r="B671"/>
  <c r="B670"/>
  <c r="B669"/>
  <c r="B668"/>
  <c r="B667"/>
  <c r="B666"/>
  <c r="B665"/>
  <c r="B664"/>
  <c r="B663"/>
  <c r="B662"/>
  <c r="B661"/>
  <c r="B660"/>
  <c r="B659"/>
  <c r="B658"/>
  <c r="B657"/>
  <c r="B656"/>
  <c r="B655"/>
  <c r="B654"/>
  <c r="B653"/>
  <c r="B652"/>
  <c r="B651"/>
  <c r="B650"/>
  <c r="B649"/>
  <c r="B648"/>
  <c r="B647"/>
  <c r="B646"/>
  <c r="B645"/>
  <c r="B644"/>
  <c r="B643"/>
  <c r="B642"/>
  <c r="B641"/>
  <c r="B640"/>
  <c r="B636"/>
  <c r="B635"/>
  <c r="B633"/>
  <c r="B632"/>
  <c r="B630"/>
  <c r="B628"/>
  <c r="B626"/>
  <c r="B624"/>
  <c r="B622"/>
  <c r="B620"/>
  <c r="B618"/>
  <c r="B617"/>
  <c r="B615"/>
  <c r="B614"/>
  <c r="B612"/>
  <c r="B611"/>
  <c r="B610"/>
  <c r="B608"/>
  <c r="B606"/>
  <c r="B604"/>
  <c r="B602"/>
  <c r="B601"/>
  <c r="B600"/>
  <c r="B599"/>
  <c r="B598"/>
  <c r="B597"/>
  <c r="B596"/>
  <c r="B595"/>
  <c r="B594"/>
  <c r="B592"/>
  <c r="B590"/>
  <c r="B589"/>
  <c r="B587"/>
  <c r="B585"/>
  <c r="B584"/>
  <c r="B582"/>
  <c r="B581"/>
  <c r="B579"/>
  <c r="B577"/>
  <c r="B575"/>
  <c r="B573"/>
  <c r="B572"/>
  <c r="B570"/>
  <c r="B569"/>
  <c r="B568"/>
  <c r="B567"/>
  <c r="B565"/>
  <c r="B563"/>
  <c r="B561"/>
  <c r="B559"/>
  <c r="B558"/>
  <c r="B556"/>
  <c r="B554"/>
  <c r="B552"/>
  <c r="B551"/>
  <c r="B550"/>
  <c r="B549"/>
  <c r="B548"/>
  <c r="B546"/>
  <c r="B544"/>
  <c r="B542"/>
  <c r="B540"/>
  <c r="B538"/>
  <c r="B537"/>
  <c r="B536"/>
  <c r="B535"/>
  <c r="B534"/>
  <c r="B532"/>
  <c r="B530"/>
  <c r="B528"/>
  <c r="B526"/>
  <c r="B524"/>
  <c r="B522"/>
  <c r="B520"/>
  <c r="B519"/>
  <c r="B518"/>
  <c r="B517"/>
  <c r="B516"/>
  <c r="B515"/>
  <c r="B514"/>
  <c r="B513"/>
  <c r="B511"/>
  <c r="B510"/>
  <c r="B508"/>
  <c r="B507"/>
  <c r="B505"/>
  <c r="B504"/>
  <c r="B503"/>
  <c r="B501"/>
  <c r="B500"/>
  <c r="B499"/>
  <c r="B498"/>
  <c r="B497"/>
  <c r="B496"/>
  <c r="B495"/>
  <c r="B494"/>
  <c r="B493"/>
  <c r="B492"/>
  <c r="B491"/>
  <c r="B490"/>
  <c r="B488"/>
  <c r="B487"/>
  <c r="B486"/>
  <c r="B485"/>
  <c r="B484"/>
  <c r="B483"/>
  <c r="B482"/>
  <c r="B481"/>
  <c r="B480"/>
  <c r="B479"/>
  <c r="B477"/>
  <c r="B476"/>
  <c r="B475"/>
  <c r="B474"/>
  <c r="B473"/>
  <c r="B472"/>
  <c r="B471"/>
  <c r="B470"/>
  <c r="B469"/>
  <c r="B468"/>
  <c r="B467"/>
  <c r="B466"/>
  <c r="B465"/>
  <c r="B464"/>
  <c r="B462"/>
  <c r="B461"/>
  <c r="B460"/>
  <c r="B459"/>
  <c r="B458"/>
  <c r="B457"/>
  <c r="B456"/>
  <c r="B455"/>
  <c r="B453"/>
  <c r="B452"/>
  <c r="B451"/>
  <c r="B450"/>
  <c r="B449"/>
  <c r="B448"/>
  <c r="B447"/>
  <c r="B446"/>
  <c r="B445"/>
  <c r="B444"/>
  <c r="B443"/>
  <c r="B442"/>
  <c r="B441"/>
  <c r="B440"/>
  <c r="B439"/>
  <c r="B438"/>
  <c r="B437"/>
  <c r="B436"/>
  <c r="B435"/>
  <c r="B434"/>
  <c r="B433"/>
  <c r="B432"/>
  <c r="B431"/>
  <c r="B430"/>
  <c r="B429"/>
  <c r="B428"/>
  <c r="B427"/>
  <c r="B426"/>
  <c r="B425"/>
  <c r="B424"/>
  <c r="B423"/>
  <c r="B422"/>
  <c r="B421"/>
  <c r="B420"/>
  <c r="B419"/>
  <c r="B418"/>
  <c r="B417"/>
  <c r="B416"/>
  <c r="B415"/>
  <c r="B414"/>
  <c r="B413"/>
  <c r="B412"/>
  <c r="B408"/>
  <c r="B406"/>
  <c r="B405"/>
  <c r="B403"/>
  <c r="B401"/>
  <c r="B400"/>
  <c r="B399"/>
  <c r="B398"/>
  <c r="B397"/>
  <c r="B395"/>
  <c r="B393"/>
  <c r="B392"/>
  <c r="B391"/>
  <c r="B390"/>
  <c r="B388"/>
  <c r="B386"/>
  <c r="B384"/>
  <c r="B383"/>
  <c r="B382"/>
  <c r="B381"/>
  <c r="B380"/>
  <c r="B378"/>
  <c r="B376"/>
  <c r="B375"/>
  <c r="B374"/>
  <c r="B373"/>
  <c r="B371"/>
  <c r="B370"/>
  <c r="B369"/>
  <c r="B367"/>
  <c r="B366"/>
  <c r="B365"/>
  <c r="B364"/>
  <c r="B363"/>
  <c r="B361"/>
  <c r="B360"/>
  <c r="B359"/>
  <c r="B357"/>
  <c r="B355"/>
  <c r="B353"/>
  <c r="B351"/>
  <c r="B349"/>
  <c r="B347"/>
  <c r="B345"/>
  <c r="B344"/>
  <c r="B342"/>
  <c r="B341"/>
  <c r="B339"/>
  <c r="B338"/>
  <c r="B337"/>
  <c r="B336"/>
  <c r="B335"/>
  <c r="B333"/>
  <c r="B332"/>
  <c r="B330"/>
  <c r="B329"/>
  <c r="B328"/>
  <c r="B327"/>
  <c r="B325"/>
  <c r="B324"/>
  <c r="B322"/>
  <c r="B320"/>
  <c r="B319"/>
  <c r="B317"/>
  <c r="B315"/>
  <c r="B313"/>
  <c r="B311"/>
  <c r="B310"/>
  <c r="B309"/>
  <c r="B308"/>
  <c r="B307"/>
  <c r="B306"/>
  <c r="B304"/>
  <c r="B302"/>
  <c r="B301"/>
  <c r="B299"/>
  <c r="B298"/>
  <c r="B297"/>
  <c r="B295"/>
  <c r="B294"/>
  <c r="B293"/>
  <c r="B292"/>
  <c r="B290"/>
  <c r="B289"/>
  <c r="B288"/>
  <c r="B286"/>
  <c r="B284"/>
  <c r="B282"/>
  <c r="B281"/>
  <c r="B280"/>
  <c r="B279"/>
  <c r="B278"/>
  <c r="B276"/>
  <c r="B274"/>
  <c r="B273"/>
  <c r="B271"/>
  <c r="B269"/>
  <c r="B267"/>
  <c r="B265"/>
  <c r="B264"/>
  <c r="B263"/>
  <c r="B262"/>
  <c r="B260"/>
  <c r="B259"/>
  <c r="B258"/>
  <c r="B256"/>
  <c r="B255"/>
  <c r="B253"/>
  <c r="B251"/>
  <c r="B249"/>
  <c r="B247"/>
  <c r="B246"/>
  <c r="B245"/>
  <c r="B244"/>
  <c r="B243"/>
  <c r="B242"/>
  <c r="B241"/>
  <c r="B240"/>
  <c r="B239"/>
  <c r="B238"/>
  <c r="B236"/>
  <c r="B234"/>
  <c r="B233"/>
  <c r="B232"/>
  <c r="B231"/>
  <c r="B230"/>
  <c r="B229"/>
  <c r="B227"/>
  <c r="B226"/>
  <c r="B225"/>
  <c r="B224"/>
  <c r="B223"/>
  <c r="B222"/>
  <c r="B220"/>
  <c r="B219"/>
  <c r="B218"/>
  <c r="B217"/>
  <c r="B216"/>
  <c r="B215"/>
  <c r="B214"/>
  <c r="B212"/>
  <c r="B211"/>
  <c r="B210"/>
  <c r="B209"/>
  <c r="B208"/>
  <c r="B207"/>
  <c r="B206"/>
  <c r="B205"/>
  <c r="B204"/>
  <c r="B203"/>
  <c r="B202"/>
  <c r="B201"/>
  <c r="B200"/>
  <c r="B199"/>
  <c r="B198"/>
  <c r="B196"/>
  <c r="B195"/>
  <c r="B194"/>
  <c r="B193"/>
  <c r="B191"/>
  <c r="B190"/>
  <c r="B189"/>
  <c r="B188"/>
  <c r="B187"/>
  <c r="B186"/>
  <c r="B185"/>
  <c r="B184"/>
  <c r="B183"/>
  <c r="B182"/>
  <c r="B181"/>
  <c r="B180"/>
  <c r="B179"/>
  <c r="B178"/>
  <c r="B177"/>
  <c r="B176"/>
  <c r="B175"/>
  <c r="B174"/>
  <c r="B172"/>
  <c r="B171"/>
  <c r="B170"/>
  <c r="B169"/>
  <c r="B168"/>
  <c r="B167"/>
  <c r="B166"/>
  <c r="B165"/>
  <c r="B164"/>
  <c r="B163"/>
  <c r="B162"/>
  <c r="B161"/>
  <c r="B160"/>
  <c r="B159"/>
  <c r="B158"/>
  <c r="B157"/>
  <c r="B156"/>
  <c r="B155"/>
  <c r="B154"/>
  <c r="B153"/>
  <c r="B152"/>
  <c r="B151"/>
  <c r="B150"/>
  <c r="B149"/>
  <c r="B148"/>
  <c r="B147"/>
  <c r="B146"/>
  <c r="B145"/>
  <c r="B144"/>
  <c r="B143"/>
  <c r="B142"/>
  <c r="B141"/>
  <c r="B140"/>
  <c r="B139"/>
  <c r="B138"/>
  <c r="B137"/>
  <c r="B136"/>
  <c r="B135"/>
  <c r="B134"/>
  <c r="B133"/>
  <c r="B132"/>
  <c r="B131"/>
  <c r="B130"/>
  <c r="B129"/>
  <c r="B127"/>
  <c r="B126"/>
  <c r="B125"/>
  <c r="B124"/>
  <c r="B123"/>
  <c r="B122"/>
  <c r="B121"/>
  <c r="B120"/>
  <c r="B119"/>
  <c r="B118"/>
  <c r="B117"/>
  <c r="B116"/>
  <c r="B114"/>
  <c r="B113"/>
  <c r="B112"/>
  <c r="B111"/>
  <c r="B110"/>
  <c r="B109"/>
  <c r="B108"/>
  <c r="B107"/>
  <c r="B106"/>
  <c r="B105"/>
  <c r="B104"/>
  <c r="B103"/>
  <c r="B102"/>
  <c r="B101"/>
  <c r="B100"/>
  <c r="B99"/>
  <c r="B98"/>
  <c r="B97"/>
  <c r="B96"/>
  <c r="B95"/>
  <c r="B94"/>
  <c r="B93"/>
  <c r="B92"/>
  <c r="B91"/>
  <c r="B90"/>
  <c r="B89"/>
  <c r="B88"/>
  <c r="B87"/>
  <c r="B86"/>
  <c r="B85"/>
  <c r="B84"/>
  <c r="B83"/>
  <c r="B82"/>
  <c r="B81"/>
  <c r="B80"/>
  <c r="B79"/>
  <c r="B78"/>
  <c r="B77"/>
  <c r="B76"/>
  <c r="B75"/>
  <c r="B74"/>
  <c r="B73"/>
  <c r="B72"/>
  <c r="B71"/>
  <c r="B70"/>
  <c r="B69"/>
  <c r="B68"/>
  <c r="B67"/>
  <c r="B66"/>
  <c r="B65"/>
  <c r="B64"/>
  <c r="B63"/>
  <c r="B62"/>
  <c r="B61"/>
  <c r="B60"/>
  <c r="B59"/>
  <c r="B58"/>
  <c r="B57"/>
  <c r="B56"/>
  <c r="B55"/>
  <c r="B54"/>
  <c r="B53"/>
  <c r="B52"/>
  <c r="B51"/>
  <c r="B50"/>
  <c r="B49"/>
  <c r="B48"/>
  <c r="B47"/>
  <c r="B46"/>
  <c r="B45"/>
  <c r="B44"/>
  <c r="B43"/>
  <c r="B42"/>
  <c r="B41"/>
  <c r="B40"/>
  <c r="B39"/>
  <c r="B38"/>
  <c r="B37"/>
  <c r="B36"/>
  <c r="B35"/>
  <c r="B34"/>
  <c r="B33"/>
  <c r="B32"/>
  <c r="B31"/>
  <c r="B30"/>
  <c r="B29"/>
  <c r="B28"/>
  <c r="B27"/>
  <c r="B26"/>
  <c r="B25"/>
  <c r="B24"/>
  <c r="B23"/>
  <c r="E7" i="39"/>
  <c r="F7"/>
  <c r="G7"/>
  <c r="H7"/>
  <c r="I7"/>
  <c r="J7"/>
  <c r="K7"/>
  <c r="L7"/>
  <c r="M7"/>
  <c r="N7"/>
  <c r="O7"/>
  <c r="P7"/>
  <c r="Q7"/>
  <c r="R7"/>
  <c r="S7"/>
  <c r="T7"/>
  <c r="U7"/>
  <c r="V7"/>
  <c r="W7"/>
  <c r="X7"/>
  <c r="Y7"/>
  <c r="Z7"/>
  <c r="AA7"/>
  <c r="E8"/>
  <c r="F8"/>
  <c r="G8"/>
  <c r="H8"/>
  <c r="I8"/>
  <c r="J8"/>
  <c r="K8"/>
  <c r="L8"/>
  <c r="M8"/>
  <c r="N8"/>
  <c r="O8"/>
  <c r="P8"/>
  <c r="Q8"/>
  <c r="R8"/>
  <c r="S8"/>
  <c r="T8"/>
  <c r="U8"/>
  <c r="V8"/>
  <c r="W8"/>
  <c r="X8"/>
  <c r="Y8"/>
  <c r="Z8"/>
  <c r="AA8"/>
  <c r="D8"/>
  <c r="D44"/>
  <c r="B44"/>
  <c r="D43"/>
  <c r="B43"/>
  <c r="AA42"/>
  <c r="Z42"/>
  <c r="Y42"/>
  <c r="X42"/>
  <c r="W42"/>
  <c r="V42"/>
  <c r="U42"/>
  <c r="T42"/>
  <c r="S42"/>
  <c r="R42"/>
  <c r="Q42"/>
  <c r="P42"/>
  <c r="O42"/>
  <c r="N42"/>
  <c r="M42"/>
  <c r="L42"/>
  <c r="K42"/>
  <c r="J42"/>
  <c r="I42"/>
  <c r="H42"/>
  <c r="G42"/>
  <c r="F42"/>
  <c r="E42"/>
  <c r="B41"/>
  <c r="D40"/>
  <c r="B40"/>
  <c r="D39"/>
  <c r="B39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7"/>
  <c r="B37"/>
  <c r="AA36"/>
  <c r="Z36"/>
  <c r="Y36"/>
  <c r="X36"/>
  <c r="W36"/>
  <c r="V36"/>
  <c r="U36"/>
  <c r="T36"/>
  <c r="S36"/>
  <c r="R36"/>
  <c r="Q36"/>
  <c r="P36"/>
  <c r="O36"/>
  <c r="N36"/>
  <c r="M36"/>
  <c r="L36"/>
  <c r="K36"/>
  <c r="J36"/>
  <c r="I36"/>
  <c r="H36"/>
  <c r="G36"/>
  <c r="F36"/>
  <c r="E36"/>
  <c r="D35"/>
  <c r="B35"/>
  <c r="AA34"/>
  <c r="Z34"/>
  <c r="Y34"/>
  <c r="X34"/>
  <c r="W34"/>
  <c r="V34"/>
  <c r="U34"/>
  <c r="T34"/>
  <c r="S34"/>
  <c r="R34"/>
  <c r="Q34"/>
  <c r="P34"/>
  <c r="O34"/>
  <c r="N34"/>
  <c r="M34"/>
  <c r="L34"/>
  <c r="K34"/>
  <c r="J34"/>
  <c r="I34"/>
  <c r="H34"/>
  <c r="G34"/>
  <c r="F34"/>
  <c r="E34"/>
  <c r="D33"/>
  <c r="B33"/>
  <c r="D32"/>
  <c r="B32"/>
  <c r="D31"/>
  <c r="B31"/>
  <c r="D30"/>
  <c r="B30"/>
  <c r="D29"/>
  <c r="B29"/>
  <c r="D28"/>
  <c r="B28"/>
  <c r="D27"/>
  <c r="B27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E26"/>
  <c r="D25"/>
  <c r="B25"/>
  <c r="D24"/>
  <c r="B24"/>
  <c r="D23"/>
  <c r="B23"/>
  <c r="D22"/>
  <c r="B22"/>
  <c r="D21"/>
  <c r="B21"/>
  <c r="D20"/>
  <c r="B20"/>
  <c r="D19"/>
  <c r="B19"/>
  <c r="D18"/>
  <c r="B18"/>
  <c r="D17"/>
  <c r="B17"/>
  <c r="D16"/>
  <c r="B16"/>
  <c r="D15"/>
  <c r="B15"/>
  <c r="D14"/>
  <c r="B14"/>
  <c r="D13"/>
  <c r="B13"/>
  <c r="D12"/>
  <c r="B12"/>
  <c r="D11"/>
  <c r="B11"/>
  <c r="D10"/>
  <c r="B10"/>
  <c r="AA9"/>
  <c r="Z9"/>
  <c r="Y9"/>
  <c r="X9"/>
  <c r="W9"/>
  <c r="V9"/>
  <c r="U9"/>
  <c r="T9"/>
  <c r="S9"/>
  <c r="R9"/>
  <c r="Q9"/>
  <c r="P9"/>
  <c r="O9"/>
  <c r="N9"/>
  <c r="M9"/>
  <c r="L9"/>
  <c r="K9"/>
  <c r="J9"/>
  <c r="I9"/>
  <c r="H9"/>
  <c r="G9"/>
  <c r="F9"/>
  <c r="E9"/>
  <c r="P12" i="36"/>
  <c r="P13"/>
  <c r="P14"/>
  <c r="P16"/>
  <c r="P18"/>
  <c r="P19"/>
  <c r="P21"/>
  <c r="P22"/>
  <c r="P23"/>
  <c r="P24"/>
  <c r="P25"/>
  <c r="P26"/>
  <c r="P27"/>
  <c r="P28"/>
  <c r="P29"/>
  <c r="P31"/>
  <c r="P33"/>
  <c r="P35"/>
  <c r="P37"/>
  <c r="P39"/>
  <c r="P41"/>
  <c r="P42"/>
  <c r="P44"/>
  <c r="P46"/>
  <c r="P48"/>
  <c r="P50"/>
  <c r="P51"/>
  <c r="E181" i="11"/>
  <c r="C181"/>
  <c r="F181"/>
  <c r="D181"/>
  <c r="D176"/>
  <c r="E176"/>
  <c r="F176"/>
  <c r="C176"/>
  <c r="D127"/>
  <c r="C127"/>
  <c r="D38" i="39" l="1"/>
  <c r="D42"/>
  <c r="D26"/>
  <c r="D9"/>
  <c r="D34"/>
  <c r="D36"/>
  <c r="E127" i="11"/>
  <c r="L317" i="5" l="1"/>
  <c r="I317"/>
  <c r="J317"/>
  <c r="K317"/>
  <c r="Q448" l="1"/>
  <c r="R448"/>
  <c r="S448"/>
  <c r="J448"/>
  <c r="K448"/>
  <c r="L448"/>
  <c r="I448"/>
  <c r="U455"/>
  <c r="T455"/>
  <c r="U454"/>
  <c r="T454"/>
  <c r="B451"/>
  <c r="B452"/>
  <c r="B453"/>
  <c r="B454"/>
  <c r="B455"/>
  <c r="B456"/>
  <c r="N121" i="10" l="1"/>
  <c r="AC461"/>
  <c r="D461" s="1"/>
  <c r="AC460"/>
  <c r="E454"/>
  <c r="F454"/>
  <c r="G454"/>
  <c r="H454"/>
  <c r="I454"/>
  <c r="J454"/>
  <c r="K454"/>
  <c r="L454"/>
  <c r="M454"/>
  <c r="O454"/>
  <c r="P454"/>
  <c r="Q454"/>
  <c r="R454"/>
  <c r="S454"/>
  <c r="T454"/>
  <c r="U454"/>
  <c r="V454"/>
  <c r="W454"/>
  <c r="X454"/>
  <c r="Y454"/>
  <c r="Z454"/>
  <c r="AA454"/>
  <c r="AB454"/>
  <c r="AD454"/>
  <c r="AE454"/>
  <c r="N280"/>
  <c r="D460" l="1"/>
  <c r="V574" i="5" l="1"/>
  <c r="Q574"/>
  <c r="R574"/>
  <c r="S574"/>
  <c r="J574"/>
  <c r="K574"/>
  <c r="L574"/>
  <c r="I574"/>
  <c r="B576"/>
  <c r="V603"/>
  <c r="Q603"/>
  <c r="R603"/>
  <c r="S603"/>
  <c r="J603"/>
  <c r="K603"/>
  <c r="L603"/>
  <c r="I603"/>
  <c r="B606"/>
  <c r="V587"/>
  <c r="Q587"/>
  <c r="R587"/>
  <c r="S587"/>
  <c r="J587"/>
  <c r="K587"/>
  <c r="L587"/>
  <c r="I587"/>
  <c r="B590"/>
  <c r="B591"/>
  <c r="B592"/>
  <c r="B593"/>
  <c r="B594"/>
  <c r="B595"/>
  <c r="B596"/>
  <c r="T812" l="1"/>
  <c r="T811" s="1"/>
  <c r="Q811"/>
  <c r="R811"/>
  <c r="S811"/>
  <c r="P811"/>
  <c r="J811"/>
  <c r="K811"/>
  <c r="L811"/>
  <c r="I811"/>
  <c r="U811" s="1"/>
  <c r="U812"/>
  <c r="V811"/>
  <c r="D818" i="10"/>
  <c r="D817" s="1"/>
  <c r="E817"/>
  <c r="F817"/>
  <c r="G817"/>
  <c r="H817"/>
  <c r="I817"/>
  <c r="J817"/>
  <c r="K817"/>
  <c r="L817"/>
  <c r="M817"/>
  <c r="N817"/>
  <c r="O817"/>
  <c r="P817"/>
  <c r="Q817"/>
  <c r="R817"/>
  <c r="S817"/>
  <c r="T817"/>
  <c r="U817"/>
  <c r="V817"/>
  <c r="W817"/>
  <c r="X817"/>
  <c r="Y817"/>
  <c r="Z817"/>
  <c r="AA817"/>
  <c r="AB817"/>
  <c r="AC817"/>
  <c r="AD817"/>
  <c r="AE817"/>
  <c r="E368"/>
  <c r="F368"/>
  <c r="G368"/>
  <c r="H368"/>
  <c r="I368"/>
  <c r="J368"/>
  <c r="K368"/>
  <c r="L368"/>
  <c r="M368"/>
  <c r="N368"/>
  <c r="O368"/>
  <c r="P368"/>
  <c r="Q368"/>
  <c r="R368"/>
  <c r="S368"/>
  <c r="T368"/>
  <c r="U368"/>
  <c r="V368"/>
  <c r="W368"/>
  <c r="X368"/>
  <c r="Y368"/>
  <c r="Z368"/>
  <c r="AA368"/>
  <c r="AB368"/>
  <c r="AD368"/>
  <c r="AE368"/>
  <c r="R323"/>
  <c r="E323"/>
  <c r="F323"/>
  <c r="G323"/>
  <c r="H323"/>
  <c r="I323"/>
  <c r="J323"/>
  <c r="K323"/>
  <c r="L323"/>
  <c r="M323"/>
  <c r="N323"/>
  <c r="O323"/>
  <c r="P323"/>
  <c r="Q323"/>
  <c r="S323"/>
  <c r="T323"/>
  <c r="U323"/>
  <c r="V323"/>
  <c r="W323"/>
  <c r="X323"/>
  <c r="Y323"/>
  <c r="Z323"/>
  <c r="AA323"/>
  <c r="AB323"/>
  <c r="AD323"/>
  <c r="AE323"/>
  <c r="E580"/>
  <c r="F580"/>
  <c r="G580"/>
  <c r="H580"/>
  <c r="I580"/>
  <c r="J580"/>
  <c r="K580"/>
  <c r="L580"/>
  <c r="M580"/>
  <c r="N580"/>
  <c r="O580"/>
  <c r="P580"/>
  <c r="Q580"/>
  <c r="R580"/>
  <c r="S580"/>
  <c r="T580"/>
  <c r="U580"/>
  <c r="V580"/>
  <c r="W580"/>
  <c r="X580"/>
  <c r="Y580"/>
  <c r="Z580"/>
  <c r="AA580"/>
  <c r="AB580"/>
  <c r="AD580"/>
  <c r="AE580"/>
  <c r="E609"/>
  <c r="F609"/>
  <c r="G609"/>
  <c r="H609"/>
  <c r="I609"/>
  <c r="J609"/>
  <c r="K609"/>
  <c r="L609"/>
  <c r="M609"/>
  <c r="O609"/>
  <c r="P609"/>
  <c r="Q609"/>
  <c r="R609"/>
  <c r="S609"/>
  <c r="T609"/>
  <c r="U609"/>
  <c r="V609"/>
  <c r="W609"/>
  <c r="X609"/>
  <c r="Y609"/>
  <c r="Z609"/>
  <c r="AA609"/>
  <c r="AB609"/>
  <c r="AD609"/>
  <c r="AE609"/>
  <c r="E787"/>
  <c r="F787"/>
  <c r="G787"/>
  <c r="H787"/>
  <c r="I787"/>
  <c r="J787"/>
  <c r="K787"/>
  <c r="L787"/>
  <c r="M787"/>
  <c r="N787"/>
  <c r="O787"/>
  <c r="P787"/>
  <c r="Q787"/>
  <c r="R787"/>
  <c r="S787"/>
  <c r="T787"/>
  <c r="U787"/>
  <c r="V787"/>
  <c r="W787"/>
  <c r="X787"/>
  <c r="Y787"/>
  <c r="Z787"/>
  <c r="AA787"/>
  <c r="AB787"/>
  <c r="AD787"/>
  <c r="AE787"/>
  <c r="E593"/>
  <c r="F593"/>
  <c r="G593"/>
  <c r="H593"/>
  <c r="I593"/>
  <c r="J593"/>
  <c r="K593"/>
  <c r="L593"/>
  <c r="M593"/>
  <c r="N593"/>
  <c r="O593"/>
  <c r="P593"/>
  <c r="Q593"/>
  <c r="R593"/>
  <c r="S593"/>
  <c r="T593"/>
  <c r="U593"/>
  <c r="V593"/>
  <c r="W593"/>
  <c r="X593"/>
  <c r="Y593"/>
  <c r="Z593"/>
  <c r="AA593"/>
  <c r="AB593"/>
  <c r="AD593"/>
  <c r="AE593"/>
  <c r="V818" i="5" l="1"/>
  <c r="V842"/>
  <c r="V840"/>
  <c r="V838"/>
  <c r="V836"/>
  <c r="V834"/>
  <c r="V832"/>
  <c r="V830"/>
  <c r="V828"/>
  <c r="I818"/>
  <c r="T843"/>
  <c r="T842" s="1"/>
  <c r="T841"/>
  <c r="T840" s="1"/>
  <c r="T839"/>
  <c r="T838" s="1"/>
  <c r="T837"/>
  <c r="T835"/>
  <c r="T834" s="1"/>
  <c r="T833"/>
  <c r="T832" s="1"/>
  <c r="T831"/>
  <c r="T830" s="1"/>
  <c r="T829"/>
  <c r="T828" s="1"/>
  <c r="Q836"/>
  <c r="R836"/>
  <c r="S836"/>
  <c r="T836"/>
  <c r="Q838"/>
  <c r="R838"/>
  <c r="S838"/>
  <c r="Q840"/>
  <c r="R840"/>
  <c r="S840"/>
  <c r="Q842"/>
  <c r="R842"/>
  <c r="S842"/>
  <c r="P842"/>
  <c r="P840"/>
  <c r="P838"/>
  <c r="P836"/>
  <c r="Q834"/>
  <c r="R834"/>
  <c r="S834"/>
  <c r="Q832"/>
  <c r="R832"/>
  <c r="S832"/>
  <c r="Q830"/>
  <c r="R830"/>
  <c r="S830"/>
  <c r="Q828"/>
  <c r="R828"/>
  <c r="S828"/>
  <c r="P834"/>
  <c r="P832"/>
  <c r="P830"/>
  <c r="P828"/>
  <c r="U821"/>
  <c r="U823"/>
  <c r="U825"/>
  <c r="U827"/>
  <c r="U829"/>
  <c r="U831"/>
  <c r="U833"/>
  <c r="U835"/>
  <c r="U837"/>
  <c r="U839"/>
  <c r="U841"/>
  <c r="U843"/>
  <c r="T821"/>
  <c r="Q818"/>
  <c r="R818"/>
  <c r="S818"/>
  <c r="P818"/>
  <c r="J818"/>
  <c r="K818"/>
  <c r="L818"/>
  <c r="J842"/>
  <c r="K842"/>
  <c r="L842"/>
  <c r="J840"/>
  <c r="K840"/>
  <c r="L840"/>
  <c r="J838"/>
  <c r="K838"/>
  <c r="L838"/>
  <c r="J836"/>
  <c r="K836"/>
  <c r="L836"/>
  <c r="J834"/>
  <c r="K834"/>
  <c r="L834"/>
  <c r="J832"/>
  <c r="K832"/>
  <c r="L832"/>
  <c r="J830"/>
  <c r="K830"/>
  <c r="L830"/>
  <c r="J828"/>
  <c r="K828"/>
  <c r="L828"/>
  <c r="I842"/>
  <c r="I840"/>
  <c r="I838"/>
  <c r="U838" s="1"/>
  <c r="I836"/>
  <c r="U836" s="1"/>
  <c r="I834"/>
  <c r="U834" s="1"/>
  <c r="I832"/>
  <c r="U832" s="1"/>
  <c r="I830"/>
  <c r="I828"/>
  <c r="U828" s="1"/>
  <c r="D849" i="10"/>
  <c r="D848" s="1"/>
  <c r="AC847"/>
  <c r="D847" s="1"/>
  <c r="D846" s="1"/>
  <c r="AC845"/>
  <c r="D845" s="1"/>
  <c r="D844" s="1"/>
  <c r="AC843"/>
  <c r="AC842" s="1"/>
  <c r="AC841"/>
  <c r="D841" s="1"/>
  <c r="D840" s="1"/>
  <c r="AC839"/>
  <c r="AC838" s="1"/>
  <c r="AC837"/>
  <c r="D837" s="1"/>
  <c r="D836" s="1"/>
  <c r="AC835"/>
  <c r="D835" s="1"/>
  <c r="D834" s="1"/>
  <c r="AC827"/>
  <c r="E824"/>
  <c r="F824"/>
  <c r="G824"/>
  <c r="H824"/>
  <c r="I824"/>
  <c r="J824"/>
  <c r="K824"/>
  <c r="L824"/>
  <c r="M824"/>
  <c r="N824"/>
  <c r="O824"/>
  <c r="P824"/>
  <c r="Q824"/>
  <c r="R824"/>
  <c r="S824"/>
  <c r="T824"/>
  <c r="U824"/>
  <c r="V824"/>
  <c r="W824"/>
  <c r="X824"/>
  <c r="Y824"/>
  <c r="Z824"/>
  <c r="AA824"/>
  <c r="AB824"/>
  <c r="AD824"/>
  <c r="AE824"/>
  <c r="D843"/>
  <c r="D842" s="1"/>
  <c r="E848"/>
  <c r="F848"/>
  <c r="G848"/>
  <c r="H848"/>
  <c r="I848"/>
  <c r="J848"/>
  <c r="K848"/>
  <c r="L848"/>
  <c r="M848"/>
  <c r="N848"/>
  <c r="O848"/>
  <c r="P848"/>
  <c r="Q848"/>
  <c r="R848"/>
  <c r="S848"/>
  <c r="T848"/>
  <c r="U848"/>
  <c r="V848"/>
  <c r="W848"/>
  <c r="X848"/>
  <c r="Y848"/>
  <c r="Z848"/>
  <c r="AA848"/>
  <c r="AB848"/>
  <c r="AD848"/>
  <c r="AE848"/>
  <c r="E846"/>
  <c r="F846"/>
  <c r="G846"/>
  <c r="H846"/>
  <c r="I846"/>
  <c r="J846"/>
  <c r="K846"/>
  <c r="L846"/>
  <c r="M846"/>
  <c r="N846"/>
  <c r="O846"/>
  <c r="P846"/>
  <c r="Q846"/>
  <c r="R846"/>
  <c r="S846"/>
  <c r="T846"/>
  <c r="U846"/>
  <c r="V846"/>
  <c r="W846"/>
  <c r="X846"/>
  <c r="Y846"/>
  <c r="Z846"/>
  <c r="AA846"/>
  <c r="AB846"/>
  <c r="AD846"/>
  <c r="AE846"/>
  <c r="E844"/>
  <c r="F844"/>
  <c r="G844"/>
  <c r="H844"/>
  <c r="I844"/>
  <c r="J844"/>
  <c r="K844"/>
  <c r="L844"/>
  <c r="M844"/>
  <c r="N844"/>
  <c r="O844"/>
  <c r="P844"/>
  <c r="Q844"/>
  <c r="R844"/>
  <c r="S844"/>
  <c r="T844"/>
  <c r="U844"/>
  <c r="V844"/>
  <c r="W844"/>
  <c r="X844"/>
  <c r="Y844"/>
  <c r="Z844"/>
  <c r="AA844"/>
  <c r="AB844"/>
  <c r="AD844"/>
  <c r="AE844"/>
  <c r="E842"/>
  <c r="F842"/>
  <c r="G842"/>
  <c r="H842"/>
  <c r="I842"/>
  <c r="J842"/>
  <c r="K842"/>
  <c r="L842"/>
  <c r="M842"/>
  <c r="N842"/>
  <c r="O842"/>
  <c r="P842"/>
  <c r="Q842"/>
  <c r="R842"/>
  <c r="S842"/>
  <c r="T842"/>
  <c r="U842"/>
  <c r="V842"/>
  <c r="W842"/>
  <c r="X842"/>
  <c r="Y842"/>
  <c r="Z842"/>
  <c r="AA842"/>
  <c r="AB842"/>
  <c r="AD842"/>
  <c r="AE842"/>
  <c r="E840"/>
  <c r="F840"/>
  <c r="G840"/>
  <c r="H840"/>
  <c r="I840"/>
  <c r="J840"/>
  <c r="K840"/>
  <c r="L840"/>
  <c r="M840"/>
  <c r="N840"/>
  <c r="O840"/>
  <c r="P840"/>
  <c r="Q840"/>
  <c r="R840"/>
  <c r="S840"/>
  <c r="T840"/>
  <c r="U840"/>
  <c r="V840"/>
  <c r="W840"/>
  <c r="X840"/>
  <c r="Y840"/>
  <c r="Z840"/>
  <c r="AA840"/>
  <c r="AB840"/>
  <c r="AC840"/>
  <c r="AD840"/>
  <c r="AE840"/>
  <c r="AE838"/>
  <c r="E838"/>
  <c r="F838"/>
  <c r="G838"/>
  <c r="H838"/>
  <c r="I838"/>
  <c r="J838"/>
  <c r="K838"/>
  <c r="L838"/>
  <c r="M838"/>
  <c r="N838"/>
  <c r="O838"/>
  <c r="P838"/>
  <c r="Q838"/>
  <c r="R838"/>
  <c r="S838"/>
  <c r="T838"/>
  <c r="U838"/>
  <c r="V838"/>
  <c r="W838"/>
  <c r="X838"/>
  <c r="Y838"/>
  <c r="Z838"/>
  <c r="AA838"/>
  <c r="AB838"/>
  <c r="AD838"/>
  <c r="E836"/>
  <c r="F836"/>
  <c r="G836"/>
  <c r="H836"/>
  <c r="I836"/>
  <c r="J836"/>
  <c r="K836"/>
  <c r="L836"/>
  <c r="M836"/>
  <c r="N836"/>
  <c r="O836"/>
  <c r="P836"/>
  <c r="Q836"/>
  <c r="R836"/>
  <c r="S836"/>
  <c r="T836"/>
  <c r="U836"/>
  <c r="V836"/>
  <c r="W836"/>
  <c r="X836"/>
  <c r="Y836"/>
  <c r="Z836"/>
  <c r="AA836"/>
  <c r="AB836"/>
  <c r="AD836"/>
  <c r="AE836"/>
  <c r="E834"/>
  <c r="F834"/>
  <c r="G834"/>
  <c r="H834"/>
  <c r="I834"/>
  <c r="J834"/>
  <c r="K834"/>
  <c r="L834"/>
  <c r="M834"/>
  <c r="N834"/>
  <c r="O834"/>
  <c r="P834"/>
  <c r="Q834"/>
  <c r="R834"/>
  <c r="S834"/>
  <c r="T834"/>
  <c r="U834"/>
  <c r="V834"/>
  <c r="W834"/>
  <c r="X834"/>
  <c r="Y834"/>
  <c r="Z834"/>
  <c r="AA834"/>
  <c r="AB834"/>
  <c r="AD834"/>
  <c r="AE834"/>
  <c r="U842" i="5" l="1"/>
  <c r="U840"/>
  <c r="AC834" i="10"/>
  <c r="D839"/>
  <c r="D838" s="1"/>
  <c r="U830" i="5"/>
  <c r="AC848" i="10"/>
  <c r="AC846"/>
  <c r="AC844"/>
  <c r="D827"/>
  <c r="AC836"/>
  <c r="N575" l="1"/>
  <c r="P403" i="5"/>
  <c r="J558"/>
  <c r="K558"/>
  <c r="L558"/>
  <c r="I558"/>
  <c r="U558" s="1"/>
  <c r="T559"/>
  <c r="T558" s="1"/>
  <c r="S558"/>
  <c r="R558"/>
  <c r="U559"/>
  <c r="U561"/>
  <c r="V558"/>
  <c r="V556"/>
  <c r="S556"/>
  <c r="R556"/>
  <c r="J556"/>
  <c r="K556"/>
  <c r="L556"/>
  <c r="I556"/>
  <c r="B559"/>
  <c r="Q631"/>
  <c r="N373" i="10"/>
  <c r="N364"/>
  <c r="N565"/>
  <c r="E564" l="1"/>
  <c r="F564"/>
  <c r="G564"/>
  <c r="H564"/>
  <c r="I564"/>
  <c r="J564"/>
  <c r="K564"/>
  <c r="L564"/>
  <c r="M564"/>
  <c r="N564"/>
  <c r="O564"/>
  <c r="P564"/>
  <c r="Q564"/>
  <c r="R564"/>
  <c r="S564"/>
  <c r="T564"/>
  <c r="U564"/>
  <c r="V564"/>
  <c r="W564"/>
  <c r="X564"/>
  <c r="Y564"/>
  <c r="Z564"/>
  <c r="AA564"/>
  <c r="AB564"/>
  <c r="AD564"/>
  <c r="AE564"/>
  <c r="AC565"/>
  <c r="AC564" s="1"/>
  <c r="E562"/>
  <c r="F562"/>
  <c r="G562"/>
  <c r="H562"/>
  <c r="I562"/>
  <c r="J562"/>
  <c r="K562"/>
  <c r="L562"/>
  <c r="M562"/>
  <c r="N562"/>
  <c r="O562"/>
  <c r="P562"/>
  <c r="Q562"/>
  <c r="R562"/>
  <c r="S562"/>
  <c r="T562"/>
  <c r="U562"/>
  <c r="V562"/>
  <c r="W562"/>
  <c r="X562"/>
  <c r="Y562"/>
  <c r="Z562"/>
  <c r="AA562"/>
  <c r="AB562"/>
  <c r="AD562"/>
  <c r="AE562"/>
  <c r="T206"/>
  <c r="V632" i="5"/>
  <c r="S632"/>
  <c r="R632"/>
  <c r="P631"/>
  <c r="J632"/>
  <c r="K632"/>
  <c r="L632"/>
  <c r="I632"/>
  <c r="U405"/>
  <c r="U406"/>
  <c r="U407"/>
  <c r="U408"/>
  <c r="U409"/>
  <c r="U410"/>
  <c r="U411"/>
  <c r="U412"/>
  <c r="U413"/>
  <c r="U414"/>
  <c r="U415"/>
  <c r="U416"/>
  <c r="U417"/>
  <c r="U418"/>
  <c r="U419"/>
  <c r="U420"/>
  <c r="U421"/>
  <c r="U422"/>
  <c r="U423"/>
  <c r="U424"/>
  <c r="U425"/>
  <c r="U426"/>
  <c r="U427"/>
  <c r="U428"/>
  <c r="U429"/>
  <c r="U430"/>
  <c r="U431"/>
  <c r="U432"/>
  <c r="U433"/>
  <c r="U434"/>
  <c r="U435"/>
  <c r="U436"/>
  <c r="U437"/>
  <c r="U438"/>
  <c r="U439"/>
  <c r="U440"/>
  <c r="U441"/>
  <c r="U442"/>
  <c r="U443"/>
  <c r="U444"/>
  <c r="U445"/>
  <c r="U446"/>
  <c r="U447"/>
  <c r="Q404"/>
  <c r="T446"/>
  <c r="T447"/>
  <c r="J404"/>
  <c r="K404"/>
  <c r="L404"/>
  <c r="I404"/>
  <c r="Q15"/>
  <c r="R15"/>
  <c r="S15"/>
  <c r="J15"/>
  <c r="K15"/>
  <c r="L15"/>
  <c r="I15"/>
  <c r="B668"/>
  <c r="B408"/>
  <c r="B409"/>
  <c r="B410"/>
  <c r="B411"/>
  <c r="B412"/>
  <c r="B413"/>
  <c r="B414"/>
  <c r="B415"/>
  <c r="B416"/>
  <c r="B417"/>
  <c r="B418"/>
  <c r="B419"/>
  <c r="B420"/>
  <c r="B421"/>
  <c r="B422"/>
  <c r="B423"/>
  <c r="B424"/>
  <c r="B425"/>
  <c r="B426"/>
  <c r="B427"/>
  <c r="B428"/>
  <c r="U95"/>
  <c r="V95" s="1"/>
  <c r="U96"/>
  <c r="V96" s="1"/>
  <c r="U97"/>
  <c r="V97" s="1"/>
  <c r="U98"/>
  <c r="V98" s="1"/>
  <c r="U99"/>
  <c r="V99" s="1"/>
  <c r="U100"/>
  <c r="V100" s="1"/>
  <c r="U101"/>
  <c r="V101" s="1"/>
  <c r="U102"/>
  <c r="V102" s="1"/>
  <c r="U103"/>
  <c r="V103" s="1"/>
  <c r="U104"/>
  <c r="V104" s="1"/>
  <c r="U105"/>
  <c r="V105" s="1"/>
  <c r="U106"/>
  <c r="V106" s="1"/>
  <c r="U107"/>
  <c r="V107" s="1"/>
  <c r="U108"/>
  <c r="V108" s="1"/>
  <c r="T95"/>
  <c r="T96"/>
  <c r="T97"/>
  <c r="T98"/>
  <c r="T99"/>
  <c r="T100"/>
  <c r="T101"/>
  <c r="T102"/>
  <c r="T103"/>
  <c r="T104"/>
  <c r="T105"/>
  <c r="T106"/>
  <c r="T107"/>
  <c r="T108"/>
  <c r="B95"/>
  <c r="B96"/>
  <c r="B97"/>
  <c r="B98"/>
  <c r="B99"/>
  <c r="B100"/>
  <c r="B101"/>
  <c r="B102"/>
  <c r="B103"/>
  <c r="B104"/>
  <c r="B105"/>
  <c r="B106"/>
  <c r="B107"/>
  <c r="B108"/>
  <c r="E638" i="10"/>
  <c r="F638"/>
  <c r="G638"/>
  <c r="H638"/>
  <c r="I638"/>
  <c r="J638"/>
  <c r="K638"/>
  <c r="L638"/>
  <c r="M638"/>
  <c r="N638"/>
  <c r="O638"/>
  <c r="P638"/>
  <c r="Q638"/>
  <c r="R638"/>
  <c r="S638"/>
  <c r="T638"/>
  <c r="U638"/>
  <c r="V638"/>
  <c r="W638"/>
  <c r="X638"/>
  <c r="Y638"/>
  <c r="Z638"/>
  <c r="AA638"/>
  <c r="AB638"/>
  <c r="AD638"/>
  <c r="AE638"/>
  <c r="E410"/>
  <c r="F410"/>
  <c r="G410"/>
  <c r="H410"/>
  <c r="I410"/>
  <c r="J410"/>
  <c r="K410"/>
  <c r="L410"/>
  <c r="M410"/>
  <c r="O410"/>
  <c r="P410"/>
  <c r="Q410"/>
  <c r="R410"/>
  <c r="S410"/>
  <c r="T410"/>
  <c r="U410"/>
  <c r="V410"/>
  <c r="W410"/>
  <c r="X410"/>
  <c r="Y410"/>
  <c r="Z410"/>
  <c r="AA410"/>
  <c r="AB410"/>
  <c r="AD410"/>
  <c r="AE410"/>
  <c r="AC451"/>
  <c r="D451" s="1"/>
  <c r="AC424"/>
  <c r="D424" s="1"/>
  <c r="CH424" s="1"/>
  <c r="AC423"/>
  <c r="D423" s="1"/>
  <c r="CH423" s="1"/>
  <c r="AC453"/>
  <c r="N414"/>
  <c r="AC414" s="1"/>
  <c r="E21"/>
  <c r="F21"/>
  <c r="G21"/>
  <c r="H21"/>
  <c r="I21"/>
  <c r="J21"/>
  <c r="K21"/>
  <c r="L21"/>
  <c r="N21"/>
  <c r="O21"/>
  <c r="P21"/>
  <c r="Q21"/>
  <c r="R21"/>
  <c r="S21"/>
  <c r="T21"/>
  <c r="U21"/>
  <c r="V21"/>
  <c r="W21"/>
  <c r="X21"/>
  <c r="Y21"/>
  <c r="Z21"/>
  <c r="AA21"/>
  <c r="AB21"/>
  <c r="AD21"/>
  <c r="AE21"/>
  <c r="D103"/>
  <c r="D104"/>
  <c r="D105"/>
  <c r="D106"/>
  <c r="D107"/>
  <c r="D108"/>
  <c r="D109"/>
  <c r="D110"/>
  <c r="D111"/>
  <c r="D112"/>
  <c r="D113"/>
  <c r="D114"/>
  <c r="D101"/>
  <c r="D102"/>
  <c r="E115"/>
  <c r="F115"/>
  <c r="G115"/>
  <c r="H115"/>
  <c r="I115"/>
  <c r="J115"/>
  <c r="K115"/>
  <c r="L115"/>
  <c r="M115"/>
  <c r="BC115" s="1"/>
  <c r="O115"/>
  <c r="P115"/>
  <c r="Q115"/>
  <c r="R115"/>
  <c r="S115"/>
  <c r="T115"/>
  <c r="U115"/>
  <c r="V115"/>
  <c r="W115"/>
  <c r="X115"/>
  <c r="Y115"/>
  <c r="Z115"/>
  <c r="AA115"/>
  <c r="AB115"/>
  <c r="AD115"/>
  <c r="AE115"/>
  <c r="BJ115"/>
  <c r="AC116"/>
  <c r="D116" s="1"/>
  <c r="BC116"/>
  <c r="BJ116"/>
  <c r="AC117"/>
  <c r="D117" s="1"/>
  <c r="CH117" s="1"/>
  <c r="BC117"/>
  <c r="BJ117"/>
  <c r="AC118"/>
  <c r="D118" s="1"/>
  <c r="CH118" s="1"/>
  <c r="AC119"/>
  <c r="D119" s="1"/>
  <c r="CH119" s="1"/>
  <c r="BC119"/>
  <c r="BJ119"/>
  <c r="AC120"/>
  <c r="D120" s="1"/>
  <c r="CH120" s="1"/>
  <c r="AC121"/>
  <c r="D121" s="1"/>
  <c r="CH121" s="1"/>
  <c r="BC121"/>
  <c r="BJ121"/>
  <c r="AC122"/>
  <c r="D122" s="1"/>
  <c r="CH122" s="1"/>
  <c r="BC122"/>
  <c r="BJ122"/>
  <c r="AC123"/>
  <c r="D123" s="1"/>
  <c r="CH123" s="1"/>
  <c r="AC459"/>
  <c r="D459" s="1"/>
  <c r="CH459" s="1"/>
  <c r="AC124"/>
  <c r="D124" s="1"/>
  <c r="CH124" s="1"/>
  <c r="AC125"/>
  <c r="D125" s="1"/>
  <c r="CH125" s="1"/>
  <c r="AC126"/>
  <c r="D126" s="1"/>
  <c r="CH126" s="1"/>
  <c r="N115"/>
  <c r="Q49" i="36"/>
  <c r="J49"/>
  <c r="K49"/>
  <c r="L49"/>
  <c r="I49"/>
  <c r="P49" s="1"/>
  <c r="B51"/>
  <c r="G50" i="35"/>
  <c r="H50"/>
  <c r="I50"/>
  <c r="J50"/>
  <c r="K50"/>
  <c r="L50"/>
  <c r="M50"/>
  <c r="N50"/>
  <c r="O50"/>
  <c r="P50"/>
  <c r="Q50"/>
  <c r="R50"/>
  <c r="S50"/>
  <c r="T50"/>
  <c r="U50"/>
  <c r="V50"/>
  <c r="W50"/>
  <c r="X50"/>
  <c r="Y50"/>
  <c r="Z50"/>
  <c r="AA50"/>
  <c r="AB50"/>
  <c r="AC50"/>
  <c r="AD50"/>
  <c r="AF50"/>
  <c r="AG50"/>
  <c r="F52"/>
  <c r="B52"/>
  <c r="D565" i="10" l="1"/>
  <c r="D564" s="1"/>
  <c r="D414"/>
  <c r="CH414" s="1"/>
  <c r="CH116"/>
  <c r="D127"/>
  <c r="CH127" s="1"/>
  <c r="AC115"/>
  <c r="D115" l="1"/>
  <c r="CH115" s="1"/>
  <c r="D7" i="39"/>
  <c r="D10" i="37"/>
  <c r="D9" s="1"/>
  <c r="E10"/>
  <c r="E9" s="1"/>
  <c r="F10"/>
  <c r="F9" s="1"/>
  <c r="C10"/>
  <c r="C9" s="1"/>
  <c r="O10" i="36" l="1"/>
  <c r="B50"/>
  <c r="B48"/>
  <c r="B46"/>
  <c r="B44"/>
  <c r="B42"/>
  <c r="B41"/>
  <c r="B39"/>
  <c r="B37"/>
  <c r="B35"/>
  <c r="B33"/>
  <c r="B31"/>
  <c r="B29"/>
  <c r="B28"/>
  <c r="B27"/>
  <c r="B26"/>
  <c r="B25"/>
  <c r="B24"/>
  <c r="B23"/>
  <c r="B22"/>
  <c r="B21"/>
  <c r="B19"/>
  <c r="B18"/>
  <c r="B16"/>
  <c r="B14"/>
  <c r="B13"/>
  <c r="AE51" i="35" l="1"/>
  <c r="B51"/>
  <c r="F51" l="1"/>
  <c r="F50" s="1"/>
  <c r="AE50"/>
  <c r="B445" i="5"/>
  <c r="B446"/>
  <c r="B447"/>
  <c r="D197" i="11"/>
  <c r="D196" s="1"/>
  <c r="E197"/>
  <c r="E196" s="1"/>
  <c r="F197"/>
  <c r="F196" s="1"/>
  <c r="C197"/>
  <c r="C196" s="1"/>
  <c r="T852" i="5"/>
  <c r="T851" s="1"/>
  <c r="T850"/>
  <c r="T849" s="1"/>
  <c r="T848"/>
  <c r="T847" s="1"/>
  <c r="Q851"/>
  <c r="R851"/>
  <c r="S851"/>
  <c r="Q849"/>
  <c r="R849"/>
  <c r="S849"/>
  <c r="Q847"/>
  <c r="R847"/>
  <c r="S847"/>
  <c r="V851"/>
  <c r="V849"/>
  <c r="V847"/>
  <c r="J847"/>
  <c r="K847"/>
  <c r="L847"/>
  <c r="U848"/>
  <c r="U850"/>
  <c r="U852"/>
  <c r="P851"/>
  <c r="P849"/>
  <c r="P847"/>
  <c r="J851"/>
  <c r="K851"/>
  <c r="L851"/>
  <c r="J849"/>
  <c r="K849"/>
  <c r="L849"/>
  <c r="I851"/>
  <c r="I849"/>
  <c r="I847"/>
  <c r="E857" i="10"/>
  <c r="F857"/>
  <c r="G857"/>
  <c r="H857"/>
  <c r="I857"/>
  <c r="J857"/>
  <c r="K857"/>
  <c r="L857"/>
  <c r="M857"/>
  <c r="N857"/>
  <c r="O857"/>
  <c r="P857"/>
  <c r="Q857"/>
  <c r="R857"/>
  <c r="S857"/>
  <c r="T857"/>
  <c r="U857"/>
  <c r="V857"/>
  <c r="W857"/>
  <c r="X857"/>
  <c r="Y857"/>
  <c r="Z857"/>
  <c r="AA857"/>
  <c r="AB857"/>
  <c r="AC857"/>
  <c r="AD857"/>
  <c r="AE857"/>
  <c r="AE855"/>
  <c r="E855"/>
  <c r="F855"/>
  <c r="G855"/>
  <c r="H855"/>
  <c r="I855"/>
  <c r="J855"/>
  <c r="K855"/>
  <c r="L855"/>
  <c r="M855"/>
  <c r="N855"/>
  <c r="O855"/>
  <c r="P855"/>
  <c r="Q855"/>
  <c r="R855"/>
  <c r="S855"/>
  <c r="T855"/>
  <c r="U855"/>
  <c r="V855"/>
  <c r="W855"/>
  <c r="X855"/>
  <c r="Y855"/>
  <c r="Z855"/>
  <c r="AA855"/>
  <c r="AB855"/>
  <c r="AC855"/>
  <c r="AD855"/>
  <c r="E853"/>
  <c r="F853"/>
  <c r="G853"/>
  <c r="H853"/>
  <c r="I853"/>
  <c r="J853"/>
  <c r="K853"/>
  <c r="L853"/>
  <c r="M853"/>
  <c r="N853"/>
  <c r="O853"/>
  <c r="P853"/>
  <c r="Q853"/>
  <c r="R853"/>
  <c r="S853"/>
  <c r="T853"/>
  <c r="U853"/>
  <c r="V853"/>
  <c r="W853"/>
  <c r="X853"/>
  <c r="Y853"/>
  <c r="Z853"/>
  <c r="AA853"/>
  <c r="AB853"/>
  <c r="AC853"/>
  <c r="AD853"/>
  <c r="AE853"/>
  <c r="D858"/>
  <c r="D857" s="1"/>
  <c r="D856"/>
  <c r="D855" s="1"/>
  <c r="D854"/>
  <c r="D853" s="1"/>
  <c r="S846" i="5" l="1"/>
  <c r="S845" s="1"/>
  <c r="K846"/>
  <c r="K845" s="1"/>
  <c r="W852" i="10"/>
  <c r="W851" s="1"/>
  <c r="K852"/>
  <c r="K851" s="1"/>
  <c r="G852"/>
  <c r="G851" s="1"/>
  <c r="AA852"/>
  <c r="AA851" s="1"/>
  <c r="S852"/>
  <c r="S851" s="1"/>
  <c r="O852"/>
  <c r="O851" s="1"/>
  <c r="AE852"/>
  <c r="AE851" s="1"/>
  <c r="R846" i="5"/>
  <c r="R845" s="1"/>
  <c r="U851"/>
  <c r="Q846"/>
  <c r="Q845" s="1"/>
  <c r="U849"/>
  <c r="P846"/>
  <c r="P845" s="1"/>
  <c r="V846"/>
  <c r="V845" s="1"/>
  <c r="L846"/>
  <c r="L845" s="1"/>
  <c r="U847"/>
  <c r="I846"/>
  <c r="I845" s="1"/>
  <c r="T846"/>
  <c r="T845" s="1"/>
  <c r="J846"/>
  <c r="J845" s="1"/>
  <c r="AD852" i="10"/>
  <c r="AD851" s="1"/>
  <c r="Z852"/>
  <c r="Z851" s="1"/>
  <c r="V852"/>
  <c r="V851" s="1"/>
  <c r="R852"/>
  <c r="R851" s="1"/>
  <c r="N852"/>
  <c r="N851" s="1"/>
  <c r="J852"/>
  <c r="J851" s="1"/>
  <c r="F852"/>
  <c r="F851" s="1"/>
  <c r="AC852"/>
  <c r="AC851" s="1"/>
  <c r="Y852"/>
  <c r="Y851" s="1"/>
  <c r="U852"/>
  <c r="U851" s="1"/>
  <c r="Q852"/>
  <c r="Q851" s="1"/>
  <c r="M852"/>
  <c r="M851" s="1"/>
  <c r="I852"/>
  <c r="I851" s="1"/>
  <c r="E852"/>
  <c r="E851" s="1"/>
  <c r="AB852"/>
  <c r="AB851" s="1"/>
  <c r="X852"/>
  <c r="X851" s="1"/>
  <c r="T852"/>
  <c r="T851" s="1"/>
  <c r="P852"/>
  <c r="P851" s="1"/>
  <c r="L852"/>
  <c r="L851" s="1"/>
  <c r="H852"/>
  <c r="H851" s="1"/>
  <c r="D852"/>
  <c r="D851" s="1"/>
  <c r="U845" i="5" l="1"/>
  <c r="U846"/>
  <c r="CH851" i="10"/>
  <c r="BS851"/>
  <c r="BS852"/>
  <c r="CH852"/>
  <c r="C38" i="9" l="1"/>
  <c r="T827" i="5" l="1"/>
  <c r="T826" s="1"/>
  <c r="S826"/>
  <c r="R826"/>
  <c r="Q826"/>
  <c r="P826"/>
  <c r="T825"/>
  <c r="T824" s="1"/>
  <c r="S824"/>
  <c r="R824"/>
  <c r="Q824"/>
  <c r="P824"/>
  <c r="T823"/>
  <c r="T822" s="1"/>
  <c r="S822"/>
  <c r="R822"/>
  <c r="T820"/>
  <c r="T819"/>
  <c r="T817"/>
  <c r="T816" s="1"/>
  <c r="S816"/>
  <c r="R816"/>
  <c r="Q816"/>
  <c r="P816"/>
  <c r="P815" s="1"/>
  <c r="Q815" l="1"/>
  <c r="Q814" s="1"/>
  <c r="R815"/>
  <c r="R814" s="1"/>
  <c r="S815"/>
  <c r="S814" s="1"/>
  <c r="T818"/>
  <c r="T815" s="1"/>
  <c r="T814" s="1"/>
  <c r="P814"/>
  <c r="F180" i="11"/>
  <c r="J390" i="5"/>
  <c r="K390"/>
  <c r="L390"/>
  <c r="I390"/>
  <c r="T17"/>
  <c r="T18"/>
  <c r="T19"/>
  <c r="T20"/>
  <c r="T21"/>
  <c r="T22"/>
  <c r="T23"/>
  <c r="T24"/>
  <c r="T25"/>
  <c r="T26"/>
  <c r="T27"/>
  <c r="T28"/>
  <c r="T29"/>
  <c r="T30"/>
  <c r="T31"/>
  <c r="T32"/>
  <c r="T33"/>
  <c r="T34"/>
  <c r="T35"/>
  <c r="T36"/>
  <c r="T37"/>
  <c r="T38"/>
  <c r="T39"/>
  <c r="T40"/>
  <c r="T41"/>
  <c r="T42"/>
  <c r="T43"/>
  <c r="T44"/>
  <c r="T45"/>
  <c r="T46"/>
  <c r="T47"/>
  <c r="T48"/>
  <c r="T49"/>
  <c r="T50"/>
  <c r="T51"/>
  <c r="T52"/>
  <c r="T53"/>
  <c r="T54"/>
  <c r="T55"/>
  <c r="T56"/>
  <c r="T57"/>
  <c r="T58"/>
  <c r="T59"/>
  <c r="T60"/>
  <c r="T61"/>
  <c r="T62"/>
  <c r="T63"/>
  <c r="T64"/>
  <c r="T65"/>
  <c r="T66"/>
  <c r="T67"/>
  <c r="T68"/>
  <c r="T69"/>
  <c r="T70"/>
  <c r="T71"/>
  <c r="T72"/>
  <c r="T73"/>
  <c r="T74"/>
  <c r="T75"/>
  <c r="T76"/>
  <c r="T77"/>
  <c r="T78"/>
  <c r="T79"/>
  <c r="T80"/>
  <c r="T81"/>
  <c r="T82"/>
  <c r="T83"/>
  <c r="T84"/>
  <c r="T85"/>
  <c r="T86"/>
  <c r="T87"/>
  <c r="T88"/>
  <c r="T89"/>
  <c r="T90"/>
  <c r="T91"/>
  <c r="T92"/>
  <c r="T93"/>
  <c r="T94"/>
  <c r="P14"/>
  <c r="N338" i="10" l="1"/>
  <c r="D23" l="1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453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22"/>
  <c r="M92"/>
  <c r="M21" s="1"/>
  <c r="D76" l="1"/>
  <c r="D21" s="1"/>
  <c r="AC21"/>
  <c r="N612"/>
  <c r="N609" s="1"/>
  <c r="N392"/>
  <c r="AC393"/>
  <c r="AD182" l="1"/>
  <c r="N182"/>
  <c r="N271"/>
  <c r="N269"/>
  <c r="AC267" l="1"/>
  <c r="V826" i="5"/>
  <c r="V824"/>
  <c r="V822"/>
  <c r="U817"/>
  <c r="U819"/>
  <c r="U820"/>
  <c r="J826"/>
  <c r="K826"/>
  <c r="L826"/>
  <c r="I826"/>
  <c r="U826" s="1"/>
  <c r="J824"/>
  <c r="K824"/>
  <c r="L824"/>
  <c r="I824"/>
  <c r="U824" s="1"/>
  <c r="J822"/>
  <c r="K822"/>
  <c r="L822"/>
  <c r="I822"/>
  <c r="U822" s="1"/>
  <c r="U818"/>
  <c r="E832" i="10"/>
  <c r="F832"/>
  <c r="G832"/>
  <c r="H832"/>
  <c r="I832"/>
  <c r="J832"/>
  <c r="K832"/>
  <c r="L832"/>
  <c r="M832"/>
  <c r="N832"/>
  <c r="O832"/>
  <c r="P832"/>
  <c r="Q832"/>
  <c r="R832"/>
  <c r="S832"/>
  <c r="T832"/>
  <c r="U832"/>
  <c r="V832"/>
  <c r="W832"/>
  <c r="X832"/>
  <c r="Y832"/>
  <c r="Z832"/>
  <c r="AA832"/>
  <c r="AB832"/>
  <c r="AD832"/>
  <c r="AE832"/>
  <c r="E830"/>
  <c r="F830"/>
  <c r="G830"/>
  <c r="H830"/>
  <c r="I830"/>
  <c r="J830"/>
  <c r="K830"/>
  <c r="L830"/>
  <c r="M830"/>
  <c r="N830"/>
  <c r="O830"/>
  <c r="P830"/>
  <c r="Q830"/>
  <c r="R830"/>
  <c r="S830"/>
  <c r="T830"/>
  <c r="U830"/>
  <c r="V830"/>
  <c r="W830"/>
  <c r="X830"/>
  <c r="Y830"/>
  <c r="Z830"/>
  <c r="AA830"/>
  <c r="AB830"/>
  <c r="AD830"/>
  <c r="AE830"/>
  <c r="E828"/>
  <c r="F828"/>
  <c r="G828"/>
  <c r="H828"/>
  <c r="I828"/>
  <c r="J828"/>
  <c r="K828"/>
  <c r="L828"/>
  <c r="M828"/>
  <c r="N828"/>
  <c r="O828"/>
  <c r="P828"/>
  <c r="Q828"/>
  <c r="R828"/>
  <c r="S828"/>
  <c r="T828"/>
  <c r="U828"/>
  <c r="V828"/>
  <c r="W828"/>
  <c r="X828"/>
  <c r="Y828"/>
  <c r="Z828"/>
  <c r="AA828"/>
  <c r="AB828"/>
  <c r="AD828"/>
  <c r="AE828"/>
  <c r="AC833"/>
  <c r="D833" s="1"/>
  <c r="D832" s="1"/>
  <c r="AC831"/>
  <c r="D831" s="1"/>
  <c r="D830" s="1"/>
  <c r="AC829"/>
  <c r="D829" s="1"/>
  <c r="D828" s="1"/>
  <c r="AC826"/>
  <c r="D826" s="1"/>
  <c r="AC825"/>
  <c r="AC381"/>
  <c r="V393" i="5"/>
  <c r="V394"/>
  <c r="V395"/>
  <c r="V392"/>
  <c r="U392"/>
  <c r="U393"/>
  <c r="U394"/>
  <c r="U395"/>
  <c r="T392"/>
  <c r="T393"/>
  <c r="T394"/>
  <c r="T395"/>
  <c r="Q390"/>
  <c r="R390"/>
  <c r="S390"/>
  <c r="Q383"/>
  <c r="R383"/>
  <c r="S383"/>
  <c r="J383"/>
  <c r="K383"/>
  <c r="L383"/>
  <c r="I383"/>
  <c r="B392"/>
  <c r="B393"/>
  <c r="B394"/>
  <c r="B395"/>
  <c r="E389" i="10"/>
  <c r="F389"/>
  <c r="G389"/>
  <c r="H389"/>
  <c r="I389"/>
  <c r="J389"/>
  <c r="K389"/>
  <c r="L389"/>
  <c r="M389"/>
  <c r="N389"/>
  <c r="O389"/>
  <c r="P389"/>
  <c r="Q389"/>
  <c r="R389"/>
  <c r="S389"/>
  <c r="T389"/>
  <c r="U389"/>
  <c r="V389"/>
  <c r="W389"/>
  <c r="X389"/>
  <c r="Y389"/>
  <c r="Z389"/>
  <c r="AA389"/>
  <c r="AB389"/>
  <c r="AE389"/>
  <c r="AD389"/>
  <c r="D825" l="1"/>
  <c r="D824" s="1"/>
  <c r="AC824"/>
  <c r="AC832"/>
  <c r="AC830"/>
  <c r="AC828"/>
  <c r="V383" i="5"/>
  <c r="V390"/>
  <c r="E396" i="10"/>
  <c r="F396"/>
  <c r="G396"/>
  <c r="H396"/>
  <c r="I396"/>
  <c r="J396"/>
  <c r="K396"/>
  <c r="L396"/>
  <c r="M396"/>
  <c r="N396"/>
  <c r="O396"/>
  <c r="P396"/>
  <c r="Q396"/>
  <c r="R396"/>
  <c r="S396"/>
  <c r="T396"/>
  <c r="U396"/>
  <c r="V396"/>
  <c r="W396"/>
  <c r="X396"/>
  <c r="Y396"/>
  <c r="Z396"/>
  <c r="AA396"/>
  <c r="AB396"/>
  <c r="AD396"/>
  <c r="AE396"/>
  <c r="D398"/>
  <c r="D399"/>
  <c r="D400"/>
  <c r="D401"/>
  <c r="N441"/>
  <c r="N410" s="1"/>
  <c r="V167" i="5" l="1"/>
  <c r="T169"/>
  <c r="T170"/>
  <c r="T171"/>
  <c r="T172"/>
  <c r="T173"/>
  <c r="T174"/>
  <c r="T175"/>
  <c r="T176"/>
  <c r="T177"/>
  <c r="T178"/>
  <c r="T179"/>
  <c r="T180"/>
  <c r="T181"/>
  <c r="T182"/>
  <c r="T183"/>
  <c r="T184"/>
  <c r="T185"/>
  <c r="J167"/>
  <c r="K167"/>
  <c r="L167"/>
  <c r="I167"/>
  <c r="E173" i="10"/>
  <c r="F173"/>
  <c r="G173"/>
  <c r="H173"/>
  <c r="I173"/>
  <c r="J173"/>
  <c r="K173"/>
  <c r="L173"/>
  <c r="M173"/>
  <c r="O173"/>
  <c r="P173"/>
  <c r="Q173"/>
  <c r="R173"/>
  <c r="S173"/>
  <c r="T173"/>
  <c r="U173"/>
  <c r="V173"/>
  <c r="W173"/>
  <c r="X173"/>
  <c r="Y173"/>
  <c r="Z173"/>
  <c r="AA173"/>
  <c r="AB173"/>
  <c r="AD173"/>
  <c r="AE173"/>
  <c r="V816" i="5"/>
  <c r="J816"/>
  <c r="J815" s="1"/>
  <c r="K816"/>
  <c r="K815" s="1"/>
  <c r="L816"/>
  <c r="L815" s="1"/>
  <c r="I816"/>
  <c r="I815" s="1"/>
  <c r="E822" i="10"/>
  <c r="E821" s="1"/>
  <c r="E820" s="1"/>
  <c r="F822"/>
  <c r="F821" s="1"/>
  <c r="F820" s="1"/>
  <c r="G822"/>
  <c r="G821" s="1"/>
  <c r="G820" s="1"/>
  <c r="H822"/>
  <c r="H821" s="1"/>
  <c r="H820" s="1"/>
  <c r="I822"/>
  <c r="I821" s="1"/>
  <c r="I820" s="1"/>
  <c r="J822"/>
  <c r="J821" s="1"/>
  <c r="J820" s="1"/>
  <c r="K822"/>
  <c r="K821" s="1"/>
  <c r="K820" s="1"/>
  <c r="L822"/>
  <c r="L821" s="1"/>
  <c r="L820" s="1"/>
  <c r="M822"/>
  <c r="M821" s="1"/>
  <c r="M820" s="1"/>
  <c r="N822"/>
  <c r="N821" s="1"/>
  <c r="N820" s="1"/>
  <c r="O822"/>
  <c r="O821" s="1"/>
  <c r="O820" s="1"/>
  <c r="P822"/>
  <c r="P821" s="1"/>
  <c r="P820" s="1"/>
  <c r="Q822"/>
  <c r="Q821" s="1"/>
  <c r="Q820" s="1"/>
  <c r="R822"/>
  <c r="R821" s="1"/>
  <c r="R820" s="1"/>
  <c r="S822"/>
  <c r="S821" s="1"/>
  <c r="S820" s="1"/>
  <c r="T822"/>
  <c r="T821" s="1"/>
  <c r="T820" s="1"/>
  <c r="U822"/>
  <c r="U821" s="1"/>
  <c r="U820" s="1"/>
  <c r="V822"/>
  <c r="V821" s="1"/>
  <c r="V820" s="1"/>
  <c r="W822"/>
  <c r="W821" s="1"/>
  <c r="W820" s="1"/>
  <c r="X822"/>
  <c r="X821" s="1"/>
  <c r="X820" s="1"/>
  <c r="Y822"/>
  <c r="Y821" s="1"/>
  <c r="Y820" s="1"/>
  <c r="Z822"/>
  <c r="Z821" s="1"/>
  <c r="Z820" s="1"/>
  <c r="AA822"/>
  <c r="AA821" s="1"/>
  <c r="AA820" s="1"/>
  <c r="AB822"/>
  <c r="AB821" s="1"/>
  <c r="AB820" s="1"/>
  <c r="AD822"/>
  <c r="AD821" s="1"/>
  <c r="AD820" s="1"/>
  <c r="AE822"/>
  <c r="AE821" s="1"/>
  <c r="AE820" s="1"/>
  <c r="E180" i="11"/>
  <c r="D180"/>
  <c r="C180"/>
  <c r="C32" i="9"/>
  <c r="C14"/>
  <c r="AC823" i="10"/>
  <c r="D823" s="1"/>
  <c r="V815" i="5" l="1"/>
  <c r="V814" s="1"/>
  <c r="I814"/>
  <c r="K814"/>
  <c r="J814"/>
  <c r="L814"/>
  <c r="U816"/>
  <c r="D822" i="10"/>
  <c r="AC822"/>
  <c r="AC821" s="1"/>
  <c r="AC820" s="1"/>
  <c r="D821" l="1"/>
  <c r="D820" s="1"/>
  <c r="BS820" s="1"/>
  <c r="U815" i="5"/>
  <c r="U814"/>
  <c r="BS821" i="10" l="1"/>
  <c r="CH820"/>
  <c r="CH821"/>
  <c r="E300"/>
  <c r="F300"/>
  <c r="G300"/>
  <c r="H300"/>
  <c r="I300"/>
  <c r="J300"/>
  <c r="K300"/>
  <c r="L300"/>
  <c r="M300"/>
  <c r="O300"/>
  <c r="P300"/>
  <c r="Q300"/>
  <c r="R300"/>
  <c r="S300"/>
  <c r="T300"/>
  <c r="U300"/>
  <c r="V300"/>
  <c r="W300"/>
  <c r="X300"/>
  <c r="Y300"/>
  <c r="Z300"/>
  <c r="AA300"/>
  <c r="AB300"/>
  <c r="AD300"/>
  <c r="AE300"/>
  <c r="AC508"/>
  <c r="AC462" l="1"/>
  <c r="D462" s="1"/>
  <c r="AC679"/>
  <c r="AC238" l="1"/>
  <c r="N173" l="1"/>
  <c r="V70" i="5" l="1"/>
  <c r="V303"/>
  <c r="V302"/>
  <c r="V29"/>
  <c r="V71"/>
  <c r="V21"/>
  <c r="V266"/>
  <c r="S294"/>
  <c r="R294"/>
  <c r="Q215"/>
  <c r="R215"/>
  <c r="S215"/>
  <c r="J215"/>
  <c r="K215"/>
  <c r="L215"/>
  <c r="I215"/>
  <c r="B221"/>
  <c r="U221"/>
  <c r="V221" s="1"/>
  <c r="T221"/>
  <c r="E221" i="10"/>
  <c r="F221"/>
  <c r="G221"/>
  <c r="H221"/>
  <c r="I221"/>
  <c r="J221"/>
  <c r="K221"/>
  <c r="L221"/>
  <c r="M221"/>
  <c r="O221"/>
  <c r="P221"/>
  <c r="Q221"/>
  <c r="R221"/>
  <c r="S221"/>
  <c r="T221"/>
  <c r="U221"/>
  <c r="V221"/>
  <c r="W221"/>
  <c r="X221"/>
  <c r="Y221"/>
  <c r="Z221"/>
  <c r="AA221"/>
  <c r="AB221"/>
  <c r="AD221"/>
  <c r="AE221"/>
  <c r="BJ227"/>
  <c r="BC227"/>
  <c r="D227"/>
  <c r="CH227" s="1"/>
  <c r="V215" i="5" l="1"/>
  <c r="U92" l="1"/>
  <c r="V92" s="1"/>
  <c r="U93"/>
  <c r="V93" s="1"/>
  <c r="U94"/>
  <c r="V94" s="1"/>
  <c r="K457"/>
  <c r="K472"/>
  <c r="K483"/>
  <c r="K496"/>
  <c r="K500"/>
  <c r="K503"/>
  <c r="K506"/>
  <c r="K515"/>
  <c r="K517"/>
  <c r="K519"/>
  <c r="K521"/>
  <c r="K523"/>
  <c r="K525"/>
  <c r="K527"/>
  <c r="K533"/>
  <c r="K535"/>
  <c r="K537"/>
  <c r="K539"/>
  <c r="K541"/>
  <c r="K547"/>
  <c r="K549"/>
  <c r="K551"/>
  <c r="K554"/>
  <c r="K560"/>
  <c r="K565"/>
  <c r="K568"/>
  <c r="K570"/>
  <c r="K572"/>
  <c r="K577"/>
  <c r="K580"/>
  <c r="K582"/>
  <c r="K585"/>
  <c r="K597"/>
  <c r="K599"/>
  <c r="K601"/>
  <c r="K607"/>
  <c r="K610"/>
  <c r="K613"/>
  <c r="K615"/>
  <c r="K617"/>
  <c r="K619"/>
  <c r="K621"/>
  <c r="K623"/>
  <c r="K625"/>
  <c r="K628"/>
  <c r="K669"/>
  <c r="K674"/>
  <c r="K683"/>
  <c r="K693"/>
  <c r="K704"/>
  <c r="K707"/>
  <c r="K711"/>
  <c r="K713"/>
  <c r="K717"/>
  <c r="K719"/>
  <c r="K721"/>
  <c r="K723"/>
  <c r="K725"/>
  <c r="K727"/>
  <c r="K731"/>
  <c r="K733"/>
  <c r="K735"/>
  <c r="K737"/>
  <c r="K739"/>
  <c r="K741"/>
  <c r="K743"/>
  <c r="K749"/>
  <c r="K752"/>
  <c r="K754"/>
  <c r="K757"/>
  <c r="K760"/>
  <c r="K763"/>
  <c r="K769"/>
  <c r="K771"/>
  <c r="K773"/>
  <c r="K775"/>
  <c r="K777"/>
  <c r="K779"/>
  <c r="K781"/>
  <c r="K784"/>
  <c r="K786"/>
  <c r="K788"/>
  <c r="K790"/>
  <c r="K792"/>
  <c r="K794"/>
  <c r="K796"/>
  <c r="K798"/>
  <c r="K800"/>
  <c r="K803"/>
  <c r="B92"/>
  <c r="B93"/>
  <c r="B94"/>
  <c r="K403" l="1"/>
  <c r="K631"/>
  <c r="S551"/>
  <c r="R551"/>
  <c r="J551"/>
  <c r="L551"/>
  <c r="I551"/>
  <c r="Q294"/>
  <c r="J294"/>
  <c r="K294"/>
  <c r="L294"/>
  <c r="I294"/>
  <c r="V294"/>
  <c r="U296"/>
  <c r="T296"/>
  <c r="B296"/>
  <c r="AE557" i="10"/>
  <c r="F557"/>
  <c r="G557"/>
  <c r="H557"/>
  <c r="I557"/>
  <c r="J557"/>
  <c r="K557"/>
  <c r="L557"/>
  <c r="M557"/>
  <c r="O557"/>
  <c r="P557"/>
  <c r="Q557"/>
  <c r="R557"/>
  <c r="S557"/>
  <c r="T557"/>
  <c r="U557"/>
  <c r="V557"/>
  <c r="W557"/>
  <c r="X557"/>
  <c r="Y557"/>
  <c r="Z557"/>
  <c r="AA557"/>
  <c r="AB557"/>
  <c r="AD557"/>
  <c r="E557"/>
  <c r="AC302" l="1"/>
  <c r="AC300" s="1"/>
  <c r="N300"/>
  <c r="B805" i="5"/>
  <c r="B804"/>
  <c r="B802"/>
  <c r="B801"/>
  <c r="B799"/>
  <c r="B797"/>
  <c r="B795"/>
  <c r="B793"/>
  <c r="B791"/>
  <c r="B789"/>
  <c r="B787"/>
  <c r="B785"/>
  <c r="B783"/>
  <c r="B782"/>
  <c r="B780"/>
  <c r="B778"/>
  <c r="B776"/>
  <c r="B774"/>
  <c r="B772"/>
  <c r="B770"/>
  <c r="B768"/>
  <c r="B767"/>
  <c r="B766"/>
  <c r="B765"/>
  <c r="B764"/>
  <c r="B762"/>
  <c r="B761"/>
  <c r="B759"/>
  <c r="B758"/>
  <c r="B756"/>
  <c r="B755"/>
  <c r="B753"/>
  <c r="B751"/>
  <c r="B750"/>
  <c r="B748"/>
  <c r="B747"/>
  <c r="B746"/>
  <c r="B745"/>
  <c r="B744"/>
  <c r="B742"/>
  <c r="B740"/>
  <c r="B738"/>
  <c r="B736"/>
  <c r="B734"/>
  <c r="B732"/>
  <c r="B730"/>
  <c r="B729"/>
  <c r="B728"/>
  <c r="B726"/>
  <c r="B724"/>
  <c r="B722"/>
  <c r="B720"/>
  <c r="B718"/>
  <c r="B716"/>
  <c r="B715"/>
  <c r="B714"/>
  <c r="B712"/>
  <c r="B710"/>
  <c r="B709"/>
  <c r="B708"/>
  <c r="B706"/>
  <c r="B705"/>
  <c r="B703"/>
  <c r="B702"/>
  <c r="B700"/>
  <c r="B699"/>
  <c r="B698"/>
  <c r="B697"/>
  <c r="B696"/>
  <c r="B695"/>
  <c r="B694"/>
  <c r="B692"/>
  <c r="B691"/>
  <c r="B690"/>
  <c r="B689"/>
  <c r="B688"/>
  <c r="B687"/>
  <c r="B686"/>
  <c r="B685"/>
  <c r="B684"/>
  <c r="B682"/>
  <c r="B681"/>
  <c r="B680"/>
  <c r="B679"/>
  <c r="B678"/>
  <c r="B677"/>
  <c r="B676"/>
  <c r="B675"/>
  <c r="B673"/>
  <c r="B672"/>
  <c r="B671"/>
  <c r="B670"/>
  <c r="B667"/>
  <c r="B666"/>
  <c r="B665"/>
  <c r="B664"/>
  <c r="B663"/>
  <c r="B662"/>
  <c r="B661"/>
  <c r="B660"/>
  <c r="B659"/>
  <c r="B658"/>
  <c r="B657"/>
  <c r="B656"/>
  <c r="B655"/>
  <c r="B654"/>
  <c r="B653"/>
  <c r="B652"/>
  <c r="B651"/>
  <c r="B650"/>
  <c r="B649"/>
  <c r="B648"/>
  <c r="B647"/>
  <c r="B646"/>
  <c r="B645"/>
  <c r="B644"/>
  <c r="B643"/>
  <c r="B642"/>
  <c r="B641"/>
  <c r="B640"/>
  <c r="B639"/>
  <c r="B638"/>
  <c r="B637"/>
  <c r="B636"/>
  <c r="B635"/>
  <c r="B634"/>
  <c r="B633"/>
  <c r="B630"/>
  <c r="B629"/>
  <c r="B627"/>
  <c r="B626"/>
  <c r="B624"/>
  <c r="B622"/>
  <c r="B620"/>
  <c r="B618"/>
  <c r="B616"/>
  <c r="B614"/>
  <c r="B612"/>
  <c r="B611"/>
  <c r="B609"/>
  <c r="B608"/>
  <c r="B605"/>
  <c r="B604"/>
  <c r="B602"/>
  <c r="B600"/>
  <c r="B598"/>
  <c r="B589"/>
  <c r="B588"/>
  <c r="B586"/>
  <c r="B584"/>
  <c r="B583"/>
  <c r="B581"/>
  <c r="B579"/>
  <c r="B578"/>
  <c r="B575"/>
  <c r="B573"/>
  <c r="B571"/>
  <c r="B569"/>
  <c r="B567"/>
  <c r="B566"/>
  <c r="B564"/>
  <c r="B563"/>
  <c r="B562"/>
  <c r="B561"/>
  <c r="B557"/>
  <c r="B555"/>
  <c r="B553"/>
  <c r="B552"/>
  <c r="B550"/>
  <c r="B548"/>
  <c r="B546"/>
  <c r="B545"/>
  <c r="B544"/>
  <c r="B543"/>
  <c r="B542"/>
  <c r="B540"/>
  <c r="B538"/>
  <c r="B536"/>
  <c r="B534"/>
  <c r="B532"/>
  <c r="B531"/>
  <c r="B530"/>
  <c r="B529"/>
  <c r="B528"/>
  <c r="B526"/>
  <c r="B524"/>
  <c r="B522"/>
  <c r="B520"/>
  <c r="B518"/>
  <c r="B516"/>
  <c r="B514"/>
  <c r="B513"/>
  <c r="B512"/>
  <c r="B511"/>
  <c r="B510"/>
  <c r="B509"/>
  <c r="B508"/>
  <c r="B507"/>
  <c r="B505"/>
  <c r="B504"/>
  <c r="B502"/>
  <c r="B501"/>
  <c r="B499"/>
  <c r="B498"/>
  <c r="B497"/>
  <c r="B495"/>
  <c r="B494"/>
  <c r="B493"/>
  <c r="B492"/>
  <c r="B491"/>
  <c r="B490"/>
  <c r="B489"/>
  <c r="B488"/>
  <c r="B487"/>
  <c r="B486"/>
  <c r="B485"/>
  <c r="B484"/>
  <c r="B482"/>
  <c r="B481"/>
  <c r="B480"/>
  <c r="B479"/>
  <c r="B478"/>
  <c r="B477"/>
  <c r="B476"/>
  <c r="B475"/>
  <c r="B474"/>
  <c r="B473"/>
  <c r="B471"/>
  <c r="B470"/>
  <c r="B469"/>
  <c r="B468"/>
  <c r="B467"/>
  <c r="B466"/>
  <c r="B465"/>
  <c r="B464"/>
  <c r="B463"/>
  <c r="B462"/>
  <c r="B461"/>
  <c r="B460"/>
  <c r="B459"/>
  <c r="B458"/>
  <c r="B450"/>
  <c r="B449"/>
  <c r="B444"/>
  <c r="B443"/>
  <c r="B442"/>
  <c r="B441"/>
  <c r="B440"/>
  <c r="B439"/>
  <c r="B438"/>
  <c r="B437"/>
  <c r="B436"/>
  <c r="B435"/>
  <c r="B434"/>
  <c r="B433"/>
  <c r="B432"/>
  <c r="B431"/>
  <c r="B430"/>
  <c r="B429"/>
  <c r="B407"/>
  <c r="B406"/>
  <c r="B405"/>
  <c r="B402"/>
  <c r="B400"/>
  <c r="B399"/>
  <c r="B397"/>
  <c r="B391"/>
  <c r="B389"/>
  <c r="B387"/>
  <c r="B386"/>
  <c r="B385"/>
  <c r="B384"/>
  <c r="B382"/>
  <c r="B380"/>
  <c r="B378"/>
  <c r="B377"/>
  <c r="B376"/>
  <c r="B375"/>
  <c r="B374"/>
  <c r="B372"/>
  <c r="B370"/>
  <c r="B369"/>
  <c r="B368"/>
  <c r="B367"/>
  <c r="B365"/>
  <c r="B364"/>
  <c r="B363"/>
  <c r="B361"/>
  <c r="B360"/>
  <c r="B359"/>
  <c r="B358"/>
  <c r="B357"/>
  <c r="B355"/>
  <c r="B354"/>
  <c r="B353"/>
  <c r="B351"/>
  <c r="B349"/>
  <c r="B347"/>
  <c r="B345"/>
  <c r="B343"/>
  <c r="B341"/>
  <c r="B339"/>
  <c r="B338"/>
  <c r="B336"/>
  <c r="B335"/>
  <c r="B333"/>
  <c r="B332"/>
  <c r="B331"/>
  <c r="B330"/>
  <c r="B329"/>
  <c r="B327"/>
  <c r="B326"/>
  <c r="B324"/>
  <c r="B323"/>
  <c r="B322"/>
  <c r="B321"/>
  <c r="B319"/>
  <c r="B318"/>
  <c r="B316"/>
  <c r="B314"/>
  <c r="B313"/>
  <c r="B311"/>
  <c r="B309"/>
  <c r="B307"/>
  <c r="B305"/>
  <c r="B304"/>
  <c r="B303"/>
  <c r="B302"/>
  <c r="B301"/>
  <c r="B300"/>
  <c r="B298"/>
  <c r="B295"/>
  <c r="B293"/>
  <c r="B292"/>
  <c r="B291"/>
  <c r="B289"/>
  <c r="B288"/>
  <c r="B287"/>
  <c r="B286"/>
  <c r="B284"/>
  <c r="B283"/>
  <c r="B282"/>
  <c r="B280"/>
  <c r="B278"/>
  <c r="B276"/>
  <c r="B275"/>
  <c r="B274"/>
  <c r="B273"/>
  <c r="B272"/>
  <c r="B270"/>
  <c r="B268"/>
  <c r="B267"/>
  <c r="B265"/>
  <c r="B263"/>
  <c r="B261"/>
  <c r="B259"/>
  <c r="B258"/>
  <c r="B257"/>
  <c r="B256"/>
  <c r="B254"/>
  <c r="B253"/>
  <c r="B252"/>
  <c r="B250"/>
  <c r="B249"/>
  <c r="B247"/>
  <c r="B245"/>
  <c r="B243"/>
  <c r="B241"/>
  <c r="B240"/>
  <c r="B239"/>
  <c r="B238"/>
  <c r="B237"/>
  <c r="B236"/>
  <c r="B235"/>
  <c r="B234"/>
  <c r="B233"/>
  <c r="B232"/>
  <c r="B230"/>
  <c r="B228"/>
  <c r="B227"/>
  <c r="B226"/>
  <c r="B225"/>
  <c r="B224"/>
  <c r="B223"/>
  <c r="B220"/>
  <c r="B219"/>
  <c r="B218"/>
  <c r="B217"/>
  <c r="B216"/>
  <c r="B214"/>
  <c r="B213"/>
  <c r="B212"/>
  <c r="B211"/>
  <c r="B210"/>
  <c r="B209"/>
  <c r="B208"/>
  <c r="B206"/>
  <c r="B205"/>
  <c r="B204"/>
  <c r="B203"/>
  <c r="B202"/>
  <c r="B201"/>
  <c r="B200"/>
  <c r="B199"/>
  <c r="B198"/>
  <c r="B197"/>
  <c r="B196"/>
  <c r="B195"/>
  <c r="B194"/>
  <c r="B193"/>
  <c r="B192"/>
  <c r="B190"/>
  <c r="B189"/>
  <c r="B188"/>
  <c r="B187"/>
  <c r="B185"/>
  <c r="B184"/>
  <c r="B183"/>
  <c r="B182"/>
  <c r="B181"/>
  <c r="B180"/>
  <c r="B179"/>
  <c r="B178"/>
  <c r="B177"/>
  <c r="B176"/>
  <c r="B175"/>
  <c r="B174"/>
  <c r="B173"/>
  <c r="B172"/>
  <c r="B171"/>
  <c r="B170"/>
  <c r="B169"/>
  <c r="B168"/>
  <c r="B166"/>
  <c r="B165"/>
  <c r="B164"/>
  <c r="B163"/>
  <c r="B162"/>
  <c r="B161"/>
  <c r="B160"/>
  <c r="B159"/>
  <c r="B158"/>
  <c r="B157"/>
  <c r="B156"/>
  <c r="B155"/>
  <c r="B154"/>
  <c r="B153"/>
  <c r="B152"/>
  <c r="B151"/>
  <c r="B150"/>
  <c r="B149"/>
  <c r="B148"/>
  <c r="B147"/>
  <c r="B146"/>
  <c r="B145"/>
  <c r="B144"/>
  <c r="B143"/>
  <c r="B142"/>
  <c r="B141"/>
  <c r="B140"/>
  <c r="B139"/>
  <c r="B138"/>
  <c r="B137"/>
  <c r="B136"/>
  <c r="B135"/>
  <c r="B134"/>
  <c r="B133"/>
  <c r="B132"/>
  <c r="B131"/>
  <c r="B130"/>
  <c r="B129"/>
  <c r="B128"/>
  <c r="B127"/>
  <c r="B126"/>
  <c r="B125"/>
  <c r="B124"/>
  <c r="B123"/>
  <c r="B121"/>
  <c r="B120"/>
  <c r="B119"/>
  <c r="B118"/>
  <c r="B117"/>
  <c r="B116"/>
  <c r="B115"/>
  <c r="B114"/>
  <c r="B113"/>
  <c r="B112"/>
  <c r="B111"/>
  <c r="B110"/>
  <c r="B91"/>
  <c r="B90"/>
  <c r="B89"/>
  <c r="B88"/>
  <c r="B87"/>
  <c r="B86"/>
  <c r="B85"/>
  <c r="B84"/>
  <c r="B83"/>
  <c r="B82"/>
  <c r="B81"/>
  <c r="B80"/>
  <c r="B79"/>
  <c r="B78"/>
  <c r="B77"/>
  <c r="B76"/>
  <c r="B75"/>
  <c r="B74"/>
  <c r="B73"/>
  <c r="B72"/>
  <c r="B71"/>
  <c r="B70"/>
  <c r="B69"/>
  <c r="B68"/>
  <c r="B67"/>
  <c r="B66"/>
  <c r="B65"/>
  <c r="B64"/>
  <c r="B63"/>
  <c r="B62"/>
  <c r="B61"/>
  <c r="B60"/>
  <c r="B59"/>
  <c r="B58"/>
  <c r="B57"/>
  <c r="B56"/>
  <c r="B55"/>
  <c r="B54"/>
  <c r="B53"/>
  <c r="B52"/>
  <c r="B51"/>
  <c r="B50"/>
  <c r="B49"/>
  <c r="B48"/>
  <c r="B47"/>
  <c r="B46"/>
  <c r="B45"/>
  <c r="B44"/>
  <c r="B43"/>
  <c r="B42"/>
  <c r="B41"/>
  <c r="B40"/>
  <c r="B39"/>
  <c r="B38"/>
  <c r="B37"/>
  <c r="B36"/>
  <c r="B35"/>
  <c r="B34"/>
  <c r="B33"/>
  <c r="B32"/>
  <c r="B31"/>
  <c r="B30"/>
  <c r="B29"/>
  <c r="B28"/>
  <c r="B27"/>
  <c r="B26"/>
  <c r="B25"/>
  <c r="B24"/>
  <c r="B23"/>
  <c r="B22"/>
  <c r="B21"/>
  <c r="B20"/>
  <c r="B19"/>
  <c r="B18"/>
  <c r="B17"/>
  <c r="U265"/>
  <c r="T265"/>
  <c r="T264" s="1"/>
  <c r="V264"/>
  <c r="S264"/>
  <c r="R264"/>
  <c r="L264"/>
  <c r="K264"/>
  <c r="J264"/>
  <c r="I264"/>
  <c r="D302" i="10" l="1"/>
  <c r="U264" i="5"/>
  <c r="V404"/>
  <c r="S366"/>
  <c r="R366"/>
  <c r="J366"/>
  <c r="K366"/>
  <c r="L366"/>
  <c r="I366"/>
  <c r="S299"/>
  <c r="R299"/>
  <c r="J299"/>
  <c r="K299"/>
  <c r="L299"/>
  <c r="I299"/>
  <c r="S285"/>
  <c r="R285"/>
  <c r="J285"/>
  <c r="K285"/>
  <c r="L285"/>
  <c r="I285"/>
  <c r="S231"/>
  <c r="R231"/>
  <c r="J231"/>
  <c r="K231"/>
  <c r="L231"/>
  <c r="I231"/>
  <c r="S207"/>
  <c r="R207"/>
  <c r="J207"/>
  <c r="K207"/>
  <c r="L207"/>
  <c r="I207"/>
  <c r="S191"/>
  <c r="R191"/>
  <c r="J191"/>
  <c r="K191"/>
  <c r="L191"/>
  <c r="I191"/>
  <c r="U370"/>
  <c r="T370"/>
  <c r="U305"/>
  <c r="V305" s="1"/>
  <c r="T305"/>
  <c r="U304"/>
  <c r="V304" s="1"/>
  <c r="T304"/>
  <c r="U289"/>
  <c r="T289"/>
  <c r="U241"/>
  <c r="V241" s="1"/>
  <c r="T241"/>
  <c r="U240"/>
  <c r="V240" s="1"/>
  <c r="T240"/>
  <c r="U214"/>
  <c r="T214"/>
  <c r="U206"/>
  <c r="T206"/>
  <c r="J47" i="36"/>
  <c r="K47"/>
  <c r="L47"/>
  <c r="J45"/>
  <c r="K45"/>
  <c r="L45"/>
  <c r="J43"/>
  <c r="L43"/>
  <c r="I47"/>
  <c r="P47" s="1"/>
  <c r="I45"/>
  <c r="P45" s="1"/>
  <c r="I43"/>
  <c r="P43" s="1"/>
  <c r="J40"/>
  <c r="K40"/>
  <c r="L40"/>
  <c r="I40"/>
  <c r="P40" s="1"/>
  <c r="J38"/>
  <c r="K38"/>
  <c r="L38"/>
  <c r="I38"/>
  <c r="P38" s="1"/>
  <c r="J36"/>
  <c r="K36"/>
  <c r="L36"/>
  <c r="I36"/>
  <c r="P36" s="1"/>
  <c r="J34"/>
  <c r="K34"/>
  <c r="L34"/>
  <c r="I34"/>
  <c r="P34" s="1"/>
  <c r="J32"/>
  <c r="K32"/>
  <c r="L32"/>
  <c r="I32"/>
  <c r="P32" s="1"/>
  <c r="J30"/>
  <c r="K30"/>
  <c r="L30"/>
  <c r="I30"/>
  <c r="P30" s="1"/>
  <c r="J20"/>
  <c r="K20"/>
  <c r="L20"/>
  <c r="I20"/>
  <c r="P20" s="1"/>
  <c r="J17"/>
  <c r="K17"/>
  <c r="L17"/>
  <c r="I17"/>
  <c r="P17" s="1"/>
  <c r="Q47"/>
  <c r="Q45"/>
  <c r="Q43"/>
  <c r="Q40"/>
  <c r="Q38"/>
  <c r="Q36"/>
  <c r="Q34"/>
  <c r="Q32"/>
  <c r="Q30"/>
  <c r="Q20"/>
  <c r="Q17"/>
  <c r="Q15"/>
  <c r="Q11"/>
  <c r="J11"/>
  <c r="K11"/>
  <c r="L11"/>
  <c r="I11"/>
  <c r="P11" s="1"/>
  <c r="B12"/>
  <c r="Q10" l="1"/>
  <c r="V214" i="5"/>
  <c r="V207" s="1"/>
  <c r="V370"/>
  <c r="V366" s="1"/>
  <c r="V206"/>
  <c r="V191" s="1"/>
  <c r="V289"/>
  <c r="V299"/>
  <c r="K44" i="36" l="1"/>
  <c r="K43" s="1"/>
  <c r="K16"/>
  <c r="K15" s="1"/>
  <c r="L15"/>
  <c r="L10" s="1"/>
  <c r="J15"/>
  <c r="J10" s="1"/>
  <c r="I15"/>
  <c r="K10" l="1"/>
  <c r="I10"/>
  <c r="P10" s="1"/>
  <c r="P15"/>
  <c r="G46" i="35" l="1"/>
  <c r="H46"/>
  <c r="I46"/>
  <c r="J46"/>
  <c r="K46"/>
  <c r="L46"/>
  <c r="M46"/>
  <c r="N46"/>
  <c r="O46"/>
  <c r="P46"/>
  <c r="Q46"/>
  <c r="R46"/>
  <c r="S46"/>
  <c r="T46"/>
  <c r="U46"/>
  <c r="V46"/>
  <c r="W46"/>
  <c r="X46"/>
  <c r="Y46"/>
  <c r="Z46"/>
  <c r="AA46"/>
  <c r="AB46"/>
  <c r="AC46"/>
  <c r="AD46"/>
  <c r="AF46"/>
  <c r="AG46"/>
  <c r="G48"/>
  <c r="H48"/>
  <c r="I48"/>
  <c r="J48"/>
  <c r="K48"/>
  <c r="L48"/>
  <c r="M48"/>
  <c r="N48"/>
  <c r="O48"/>
  <c r="P48"/>
  <c r="Q48"/>
  <c r="R48"/>
  <c r="S48"/>
  <c r="T48"/>
  <c r="U48"/>
  <c r="V48"/>
  <c r="W48"/>
  <c r="X48"/>
  <c r="Y48"/>
  <c r="Z48"/>
  <c r="AA48"/>
  <c r="AB48"/>
  <c r="AC48"/>
  <c r="AD48"/>
  <c r="AF48"/>
  <c r="AG48"/>
  <c r="G44"/>
  <c r="H44"/>
  <c r="I44"/>
  <c r="J44"/>
  <c r="K44"/>
  <c r="L44"/>
  <c r="M44"/>
  <c r="N44"/>
  <c r="O44"/>
  <c r="P44"/>
  <c r="Q44"/>
  <c r="R44"/>
  <c r="S44"/>
  <c r="T44"/>
  <c r="U44"/>
  <c r="V44"/>
  <c r="W44"/>
  <c r="X44"/>
  <c r="Y44"/>
  <c r="Z44"/>
  <c r="AA44"/>
  <c r="AB44"/>
  <c r="AC44"/>
  <c r="AD44"/>
  <c r="AF44"/>
  <c r="AG44"/>
  <c r="G41"/>
  <c r="H41"/>
  <c r="I41"/>
  <c r="J41"/>
  <c r="K41"/>
  <c r="L41"/>
  <c r="M41"/>
  <c r="N41"/>
  <c r="O41"/>
  <c r="P41"/>
  <c r="Q41"/>
  <c r="R41"/>
  <c r="S41"/>
  <c r="T41"/>
  <c r="U41"/>
  <c r="V41"/>
  <c r="W41"/>
  <c r="X41"/>
  <c r="Y41"/>
  <c r="Z41"/>
  <c r="AA41"/>
  <c r="AB41"/>
  <c r="AC41"/>
  <c r="AD41"/>
  <c r="AF41"/>
  <c r="AG41"/>
  <c r="G39"/>
  <c r="H39"/>
  <c r="I39"/>
  <c r="J39"/>
  <c r="K39"/>
  <c r="L39"/>
  <c r="M39"/>
  <c r="N39"/>
  <c r="O39"/>
  <c r="P39"/>
  <c r="Q39"/>
  <c r="R39"/>
  <c r="S39"/>
  <c r="T39"/>
  <c r="U39"/>
  <c r="V39"/>
  <c r="W39"/>
  <c r="X39"/>
  <c r="Y39"/>
  <c r="Z39"/>
  <c r="AA39"/>
  <c r="AB39"/>
  <c r="AC39"/>
  <c r="AD39"/>
  <c r="AF39"/>
  <c r="AG39"/>
  <c r="G37"/>
  <c r="H37"/>
  <c r="I37"/>
  <c r="J37"/>
  <c r="K37"/>
  <c r="L37"/>
  <c r="M37"/>
  <c r="N37"/>
  <c r="O37"/>
  <c r="P37"/>
  <c r="Q37"/>
  <c r="R37"/>
  <c r="S37"/>
  <c r="T37"/>
  <c r="U37"/>
  <c r="V37"/>
  <c r="W37"/>
  <c r="X37"/>
  <c r="Y37"/>
  <c r="Z37"/>
  <c r="AA37"/>
  <c r="AB37"/>
  <c r="AC37"/>
  <c r="AD37"/>
  <c r="AF37"/>
  <c r="AG37"/>
  <c r="G35"/>
  <c r="H35"/>
  <c r="I35"/>
  <c r="J35"/>
  <c r="K35"/>
  <c r="L35"/>
  <c r="M35"/>
  <c r="N35"/>
  <c r="O35"/>
  <c r="P35"/>
  <c r="Q35"/>
  <c r="R35"/>
  <c r="S35"/>
  <c r="T35"/>
  <c r="U35"/>
  <c r="V35"/>
  <c r="W35"/>
  <c r="X35"/>
  <c r="Y35"/>
  <c r="Z35"/>
  <c r="AA35"/>
  <c r="AB35"/>
  <c r="AC35"/>
  <c r="AD35"/>
  <c r="AF35"/>
  <c r="AG35"/>
  <c r="G33"/>
  <c r="H33"/>
  <c r="I33"/>
  <c r="J33"/>
  <c r="K33"/>
  <c r="L33"/>
  <c r="M33"/>
  <c r="N33"/>
  <c r="O33"/>
  <c r="P33"/>
  <c r="Q33"/>
  <c r="R33"/>
  <c r="S33"/>
  <c r="T33"/>
  <c r="U33"/>
  <c r="V33"/>
  <c r="W33"/>
  <c r="X33"/>
  <c r="Y33"/>
  <c r="Z33"/>
  <c r="AA33"/>
  <c r="AB33"/>
  <c r="AC33"/>
  <c r="AD33"/>
  <c r="AF33"/>
  <c r="AG33"/>
  <c r="G31"/>
  <c r="H31"/>
  <c r="I31"/>
  <c r="J31"/>
  <c r="K31"/>
  <c r="L31"/>
  <c r="M31"/>
  <c r="N31"/>
  <c r="O31"/>
  <c r="P31"/>
  <c r="Q31"/>
  <c r="R31"/>
  <c r="S31"/>
  <c r="T31"/>
  <c r="U31"/>
  <c r="V31"/>
  <c r="W31"/>
  <c r="X31"/>
  <c r="Y31"/>
  <c r="Z31"/>
  <c r="AA31"/>
  <c r="AB31"/>
  <c r="AC31"/>
  <c r="AD31"/>
  <c r="AF31"/>
  <c r="AG31"/>
  <c r="G21"/>
  <c r="H21"/>
  <c r="I21"/>
  <c r="J21"/>
  <c r="K21"/>
  <c r="L21"/>
  <c r="M21"/>
  <c r="N21"/>
  <c r="O21"/>
  <c r="P21"/>
  <c r="Q21"/>
  <c r="R21"/>
  <c r="S21"/>
  <c r="T21"/>
  <c r="U21"/>
  <c r="V21"/>
  <c r="W21"/>
  <c r="X21"/>
  <c r="Y21"/>
  <c r="Z21"/>
  <c r="AA21"/>
  <c r="AB21"/>
  <c r="AC21"/>
  <c r="AD21"/>
  <c r="AF21"/>
  <c r="AG21"/>
  <c r="G18"/>
  <c r="H18"/>
  <c r="I18"/>
  <c r="J18"/>
  <c r="K18"/>
  <c r="L18"/>
  <c r="M18"/>
  <c r="N18"/>
  <c r="O18"/>
  <c r="P18"/>
  <c r="Q18"/>
  <c r="R18"/>
  <c r="S18"/>
  <c r="T18"/>
  <c r="U18"/>
  <c r="V18"/>
  <c r="W18"/>
  <c r="X18"/>
  <c r="Y18"/>
  <c r="Z18"/>
  <c r="AA18"/>
  <c r="AB18"/>
  <c r="AC18"/>
  <c r="AD18"/>
  <c r="AF18"/>
  <c r="AG18"/>
  <c r="G16"/>
  <c r="H16"/>
  <c r="I16"/>
  <c r="J16"/>
  <c r="K16"/>
  <c r="L16"/>
  <c r="M16"/>
  <c r="N16"/>
  <c r="O16"/>
  <c r="P16"/>
  <c r="Q16"/>
  <c r="R16"/>
  <c r="S16"/>
  <c r="T16"/>
  <c r="U16"/>
  <c r="V16"/>
  <c r="W16"/>
  <c r="X16"/>
  <c r="Y16"/>
  <c r="Z16"/>
  <c r="AA16"/>
  <c r="AB16"/>
  <c r="AC16"/>
  <c r="AD16"/>
  <c r="AF16"/>
  <c r="AG16"/>
  <c r="G12"/>
  <c r="H12"/>
  <c r="I12"/>
  <c r="J12"/>
  <c r="K12"/>
  <c r="L12"/>
  <c r="M12"/>
  <c r="N12"/>
  <c r="O12"/>
  <c r="P12"/>
  <c r="Q12"/>
  <c r="R12"/>
  <c r="S12"/>
  <c r="T12"/>
  <c r="U12"/>
  <c r="V12"/>
  <c r="W12"/>
  <c r="X12"/>
  <c r="Y12"/>
  <c r="Z12"/>
  <c r="AA12"/>
  <c r="AB12"/>
  <c r="AC12"/>
  <c r="AD12"/>
  <c r="AF12"/>
  <c r="AG12"/>
  <c r="B49"/>
  <c r="B47"/>
  <c r="B45"/>
  <c r="B43"/>
  <c r="B42"/>
  <c r="B40"/>
  <c r="B38"/>
  <c r="B36"/>
  <c r="B34"/>
  <c r="B32"/>
  <c r="B30"/>
  <c r="B29"/>
  <c r="B28"/>
  <c r="B27"/>
  <c r="B26"/>
  <c r="B25"/>
  <c r="B24"/>
  <c r="B23"/>
  <c r="B22"/>
  <c r="B20"/>
  <c r="B19"/>
  <c r="B17"/>
  <c r="B15"/>
  <c r="B14"/>
  <c r="B13"/>
  <c r="AE49"/>
  <c r="F49" s="1"/>
  <c r="F48" s="1"/>
  <c r="AE47"/>
  <c r="F47" s="1"/>
  <c r="F46" s="1"/>
  <c r="AE45"/>
  <c r="F45" s="1"/>
  <c r="F44" s="1"/>
  <c r="AE43"/>
  <c r="F43" s="1"/>
  <c r="AE42"/>
  <c r="F42" s="1"/>
  <c r="F30"/>
  <c r="AE40"/>
  <c r="F40" s="1"/>
  <c r="F39" s="1"/>
  <c r="AE38"/>
  <c r="F38" s="1"/>
  <c r="F37" s="1"/>
  <c r="AE36"/>
  <c r="F36" s="1"/>
  <c r="F35" s="1"/>
  <c r="AE34"/>
  <c r="F34" s="1"/>
  <c r="F33" s="1"/>
  <c r="AE32"/>
  <c r="F32" s="1"/>
  <c r="F31" s="1"/>
  <c r="AE29"/>
  <c r="F29" s="1"/>
  <c r="AE28"/>
  <c r="F28" s="1"/>
  <c r="AE27"/>
  <c r="F27" s="1"/>
  <c r="AE26"/>
  <c r="F26" s="1"/>
  <c r="AE25"/>
  <c r="F25" s="1"/>
  <c r="AE24"/>
  <c r="F24" s="1"/>
  <c r="AE23"/>
  <c r="F23" s="1"/>
  <c r="AE22"/>
  <c r="F22" s="1"/>
  <c r="AE20"/>
  <c r="F20" s="1"/>
  <c r="AE19"/>
  <c r="F19" s="1"/>
  <c r="AE17"/>
  <c r="F17" s="1"/>
  <c r="F16" s="1"/>
  <c r="F15"/>
  <c r="F14"/>
  <c r="AE13"/>
  <c r="F13" s="1"/>
  <c r="AG11" l="1"/>
  <c r="AB11"/>
  <c r="X11"/>
  <c r="T11"/>
  <c r="P11"/>
  <c r="L11"/>
  <c r="H11"/>
  <c r="AF11"/>
  <c r="AA11"/>
  <c r="W11"/>
  <c r="S11"/>
  <c r="O11"/>
  <c r="K11"/>
  <c r="G11"/>
  <c r="AD11"/>
  <c r="Z11"/>
  <c r="V11"/>
  <c r="R11"/>
  <c r="N11"/>
  <c r="J11"/>
  <c r="AC11"/>
  <c r="Y11"/>
  <c r="U11"/>
  <c r="Q11"/>
  <c r="M11"/>
  <c r="I11"/>
  <c r="F18"/>
  <c r="AE48"/>
  <c r="F12"/>
  <c r="F21"/>
  <c r="F41"/>
  <c r="AE12"/>
  <c r="AE16"/>
  <c r="AE18"/>
  <c r="AE21"/>
  <c r="AE31"/>
  <c r="AE33"/>
  <c r="AE35"/>
  <c r="AE37"/>
  <c r="AE39"/>
  <c r="AE41"/>
  <c r="AE44"/>
  <c r="AE46"/>
  <c r="F11" l="1"/>
  <c r="AE11"/>
  <c r="G193" i="10"/>
  <c r="N225"/>
  <c r="N221" s="1"/>
  <c r="N405"/>
  <c r="AD129"/>
  <c r="N278"/>
  <c r="U255"/>
  <c r="AC255" s="1"/>
  <c r="E372" l="1"/>
  <c r="F372"/>
  <c r="G372"/>
  <c r="H372"/>
  <c r="I372"/>
  <c r="J372"/>
  <c r="K372"/>
  <c r="L372"/>
  <c r="M372"/>
  <c r="N372"/>
  <c r="O372"/>
  <c r="P372"/>
  <c r="Q372"/>
  <c r="R372"/>
  <c r="S372"/>
  <c r="T372"/>
  <c r="U372"/>
  <c r="V372"/>
  <c r="W372"/>
  <c r="X372"/>
  <c r="Y372"/>
  <c r="Z372"/>
  <c r="AA372"/>
  <c r="AB372"/>
  <c r="AD372"/>
  <c r="AE372"/>
  <c r="E197"/>
  <c r="F197"/>
  <c r="G197"/>
  <c r="H197"/>
  <c r="I197"/>
  <c r="J197"/>
  <c r="K197"/>
  <c r="L197"/>
  <c r="M197"/>
  <c r="N197"/>
  <c r="O197"/>
  <c r="P197"/>
  <c r="Q197"/>
  <c r="R197"/>
  <c r="S197"/>
  <c r="T197"/>
  <c r="U197"/>
  <c r="V197"/>
  <c r="W197"/>
  <c r="X197"/>
  <c r="Y197"/>
  <c r="Z197"/>
  <c r="AA197"/>
  <c r="AB197"/>
  <c r="AD197"/>
  <c r="AE197"/>
  <c r="E213"/>
  <c r="F213"/>
  <c r="G213"/>
  <c r="H213"/>
  <c r="I213"/>
  <c r="J213"/>
  <c r="K213"/>
  <c r="L213"/>
  <c r="M213"/>
  <c r="N213"/>
  <c r="O213"/>
  <c r="P213"/>
  <c r="Q213"/>
  <c r="R213"/>
  <c r="S213"/>
  <c r="T213"/>
  <c r="U213"/>
  <c r="V213"/>
  <c r="W213"/>
  <c r="X213"/>
  <c r="Y213"/>
  <c r="Z213"/>
  <c r="AA213"/>
  <c r="AB213"/>
  <c r="AD213"/>
  <c r="AE213"/>
  <c r="E237"/>
  <c r="F237"/>
  <c r="G237"/>
  <c r="H237"/>
  <c r="I237"/>
  <c r="J237"/>
  <c r="K237"/>
  <c r="L237"/>
  <c r="M237"/>
  <c r="N237"/>
  <c r="O237"/>
  <c r="P237"/>
  <c r="Q237"/>
  <c r="R237"/>
  <c r="S237"/>
  <c r="T237"/>
  <c r="U237"/>
  <c r="V237"/>
  <c r="W237"/>
  <c r="X237"/>
  <c r="Y237"/>
  <c r="Z237"/>
  <c r="AA237"/>
  <c r="AB237"/>
  <c r="AE237"/>
  <c r="E291"/>
  <c r="F291"/>
  <c r="G291"/>
  <c r="H291"/>
  <c r="I291"/>
  <c r="J291"/>
  <c r="K291"/>
  <c r="L291"/>
  <c r="M291"/>
  <c r="N291"/>
  <c r="O291"/>
  <c r="P291"/>
  <c r="Q291"/>
  <c r="R291"/>
  <c r="S291"/>
  <c r="T291"/>
  <c r="U291"/>
  <c r="V291"/>
  <c r="W291"/>
  <c r="X291"/>
  <c r="Y291"/>
  <c r="Z291"/>
  <c r="AA291"/>
  <c r="AB291"/>
  <c r="AD291"/>
  <c r="AE291"/>
  <c r="AE305"/>
  <c r="E305"/>
  <c r="F305"/>
  <c r="G305"/>
  <c r="H305"/>
  <c r="I305"/>
  <c r="J305"/>
  <c r="K305"/>
  <c r="L305"/>
  <c r="M305"/>
  <c r="N305"/>
  <c r="O305"/>
  <c r="P305"/>
  <c r="Q305"/>
  <c r="R305"/>
  <c r="S305"/>
  <c r="T305"/>
  <c r="U305"/>
  <c r="V305"/>
  <c r="W305"/>
  <c r="X305"/>
  <c r="Y305"/>
  <c r="Z305"/>
  <c r="AA305"/>
  <c r="AB305"/>
  <c r="AD305"/>
  <c r="DK452" l="1"/>
  <c r="CL452"/>
  <c r="CE452"/>
  <c r="CA452"/>
  <c r="AT452"/>
  <c r="AC452"/>
  <c r="D452" s="1"/>
  <c r="AC446"/>
  <c r="BJ376"/>
  <c r="BC376"/>
  <c r="AC376"/>
  <c r="D376" s="1"/>
  <c r="CH376" s="1"/>
  <c r="BJ311"/>
  <c r="BC311"/>
  <c r="D311"/>
  <c r="CH311" s="1"/>
  <c r="BJ310"/>
  <c r="BC310"/>
  <c r="AC310"/>
  <c r="D310" s="1"/>
  <c r="CH310" s="1"/>
  <c r="BJ295"/>
  <c r="BC295"/>
  <c r="AC295"/>
  <c r="D295" s="1"/>
  <c r="CH295" s="1"/>
  <c r="BJ247"/>
  <c r="BC247"/>
  <c r="AC247"/>
  <c r="D247" s="1"/>
  <c r="CH247" s="1"/>
  <c r="BJ246"/>
  <c r="BC246"/>
  <c r="AC246"/>
  <c r="D246" s="1"/>
  <c r="CH246" s="1"/>
  <c r="BJ220"/>
  <c r="BC220"/>
  <c r="AC220"/>
  <c r="D220" s="1"/>
  <c r="CH220" s="1"/>
  <c r="BJ212"/>
  <c r="BC212"/>
  <c r="AC212"/>
  <c r="D212" s="1"/>
  <c r="CH212" s="1"/>
  <c r="C74" i="11"/>
  <c r="BV452" i="10" l="1"/>
  <c r="CH452"/>
  <c r="Q472" i="5"/>
  <c r="R472"/>
  <c r="S472"/>
  <c r="E266" i="10" l="1"/>
  <c r="F266"/>
  <c r="G266"/>
  <c r="H266"/>
  <c r="I266"/>
  <c r="J266"/>
  <c r="K266"/>
  <c r="L266"/>
  <c r="M266"/>
  <c r="N266"/>
  <c r="O266"/>
  <c r="P266"/>
  <c r="Q266"/>
  <c r="R266"/>
  <c r="S266"/>
  <c r="T266"/>
  <c r="V266"/>
  <c r="W266"/>
  <c r="X266"/>
  <c r="Y266"/>
  <c r="Z266"/>
  <c r="AA266"/>
  <c r="AB266"/>
  <c r="AD266"/>
  <c r="AE266"/>
  <c r="U91" i="5" l="1"/>
  <c r="U90"/>
  <c r="U89"/>
  <c r="Q122"/>
  <c r="R122"/>
  <c r="S122"/>
  <c r="J122"/>
  <c r="K122"/>
  <c r="L122"/>
  <c r="I122"/>
  <c r="U166"/>
  <c r="T166"/>
  <c r="AC172" i="10"/>
  <c r="D172" s="1"/>
  <c r="E128"/>
  <c r="F128"/>
  <c r="G128"/>
  <c r="H128"/>
  <c r="I128"/>
  <c r="J128"/>
  <c r="K128"/>
  <c r="L128"/>
  <c r="M128"/>
  <c r="N128"/>
  <c r="O128"/>
  <c r="P128"/>
  <c r="Q128"/>
  <c r="R128"/>
  <c r="S128"/>
  <c r="T128"/>
  <c r="U128"/>
  <c r="V128"/>
  <c r="W128"/>
  <c r="X128"/>
  <c r="Y128"/>
  <c r="Z128"/>
  <c r="AA128"/>
  <c r="AB128"/>
  <c r="AD128"/>
  <c r="AE128"/>
  <c r="Q167" i="5" l="1"/>
  <c r="R167"/>
  <c r="S167"/>
  <c r="AC190" i="10" l="1"/>
  <c r="D190" s="1"/>
  <c r="F74" i="11"/>
  <c r="D74"/>
  <c r="L500" i="5"/>
  <c r="J500"/>
  <c r="I500"/>
  <c r="Q500"/>
  <c r="R500"/>
  <c r="S500"/>
  <c r="Q320"/>
  <c r="R320"/>
  <c r="S320"/>
  <c r="AD329" i="10"/>
  <c r="Q527" i="5" l="1"/>
  <c r="R527"/>
  <c r="S527"/>
  <c r="U531"/>
  <c r="V531" s="1"/>
  <c r="T531"/>
  <c r="Q255"/>
  <c r="R255"/>
  <c r="S255"/>
  <c r="J255"/>
  <c r="K255"/>
  <c r="L255"/>
  <c r="I255"/>
  <c r="E261" i="10"/>
  <c r="F261"/>
  <c r="G261"/>
  <c r="H261"/>
  <c r="I261"/>
  <c r="J261"/>
  <c r="K261"/>
  <c r="L261"/>
  <c r="M261"/>
  <c r="N261"/>
  <c r="O261"/>
  <c r="P261"/>
  <c r="Q261"/>
  <c r="R261"/>
  <c r="S261"/>
  <c r="T261"/>
  <c r="U261"/>
  <c r="V261"/>
  <c r="W261"/>
  <c r="X261"/>
  <c r="Y261"/>
  <c r="Z261"/>
  <c r="AA261"/>
  <c r="AB261"/>
  <c r="AD261"/>
  <c r="AE261"/>
  <c r="BJ265"/>
  <c r="BC265"/>
  <c r="D265"/>
  <c r="CH265" s="1"/>
  <c r="V334" i="5"/>
  <c r="Q334"/>
  <c r="R334"/>
  <c r="S334"/>
  <c r="J334"/>
  <c r="K334"/>
  <c r="L334"/>
  <c r="I334"/>
  <c r="E340" i="10"/>
  <c r="F340"/>
  <c r="G340"/>
  <c r="H340"/>
  <c r="I340"/>
  <c r="J340"/>
  <c r="K340"/>
  <c r="L340"/>
  <c r="M340"/>
  <c r="N340"/>
  <c r="O340"/>
  <c r="P340"/>
  <c r="Q340"/>
  <c r="R340"/>
  <c r="S340"/>
  <c r="T340"/>
  <c r="U340"/>
  <c r="V340"/>
  <c r="W340"/>
  <c r="X340"/>
  <c r="Y340"/>
  <c r="Z340"/>
  <c r="AA340"/>
  <c r="AB340"/>
  <c r="AD340"/>
  <c r="AE340"/>
  <c r="Q290" i="5" l="1"/>
  <c r="R290"/>
  <c r="S290"/>
  <c r="J290"/>
  <c r="K290"/>
  <c r="L290"/>
  <c r="I290"/>
  <c r="V290" l="1"/>
  <c r="U293"/>
  <c r="T293"/>
  <c r="E296" i="10"/>
  <c r="F296"/>
  <c r="G296"/>
  <c r="H296"/>
  <c r="I296"/>
  <c r="J296"/>
  <c r="K296"/>
  <c r="L296"/>
  <c r="M296"/>
  <c r="N296"/>
  <c r="O296"/>
  <c r="P296"/>
  <c r="Q296"/>
  <c r="R296"/>
  <c r="S296"/>
  <c r="T296"/>
  <c r="U296"/>
  <c r="V296"/>
  <c r="W296"/>
  <c r="X296"/>
  <c r="Y296"/>
  <c r="Z296"/>
  <c r="AA296"/>
  <c r="AB296"/>
  <c r="AD296"/>
  <c r="AE296"/>
  <c r="AC299"/>
  <c r="D299" s="1"/>
  <c r="V457" i="5" l="1"/>
  <c r="Q457"/>
  <c r="R457"/>
  <c r="S457"/>
  <c r="J457"/>
  <c r="L457"/>
  <c r="I457"/>
  <c r="E463" i="10"/>
  <c r="F463"/>
  <c r="G463"/>
  <c r="H463"/>
  <c r="I463"/>
  <c r="J463"/>
  <c r="K463"/>
  <c r="M463"/>
  <c r="O463"/>
  <c r="P463"/>
  <c r="Q463"/>
  <c r="S463"/>
  <c r="T463"/>
  <c r="U463"/>
  <c r="V463"/>
  <c r="W463"/>
  <c r="X463"/>
  <c r="Y463"/>
  <c r="Z463"/>
  <c r="AA463"/>
  <c r="AB463"/>
  <c r="AD463"/>
  <c r="AE463"/>
  <c r="E74" i="11" l="1"/>
  <c r="U805" i="5"/>
  <c r="U804"/>
  <c r="U802"/>
  <c r="U801"/>
  <c r="U799"/>
  <c r="U797"/>
  <c r="U795"/>
  <c r="U793"/>
  <c r="U791"/>
  <c r="U789"/>
  <c r="U787"/>
  <c r="U785"/>
  <c r="U783"/>
  <c r="U782"/>
  <c r="U780"/>
  <c r="U778"/>
  <c r="U776"/>
  <c r="U774"/>
  <c r="U772"/>
  <c r="U770"/>
  <c r="U768"/>
  <c r="U767"/>
  <c r="U766"/>
  <c r="U765"/>
  <c r="U764"/>
  <c r="U762"/>
  <c r="U761"/>
  <c r="U759"/>
  <c r="U758"/>
  <c r="U756"/>
  <c r="U755"/>
  <c r="U753"/>
  <c r="U751"/>
  <c r="U750"/>
  <c r="U748"/>
  <c r="U747"/>
  <c r="U746"/>
  <c r="U745"/>
  <c r="U744"/>
  <c r="U742"/>
  <c r="U740"/>
  <c r="U738"/>
  <c r="U736"/>
  <c r="U734"/>
  <c r="U732"/>
  <c r="U730"/>
  <c r="U729"/>
  <c r="U728"/>
  <c r="U726"/>
  <c r="U724"/>
  <c r="U722"/>
  <c r="U720"/>
  <c r="U718"/>
  <c r="U716"/>
  <c r="U715"/>
  <c r="U714"/>
  <c r="U712"/>
  <c r="U710"/>
  <c r="U709"/>
  <c r="U708"/>
  <c r="U706"/>
  <c r="U705"/>
  <c r="U703"/>
  <c r="U702"/>
  <c r="U700"/>
  <c r="U699"/>
  <c r="U698"/>
  <c r="U697"/>
  <c r="U696"/>
  <c r="U695"/>
  <c r="U694"/>
  <c r="U692"/>
  <c r="U691"/>
  <c r="U690"/>
  <c r="U689"/>
  <c r="U688"/>
  <c r="U687"/>
  <c r="U686"/>
  <c r="U685"/>
  <c r="U684"/>
  <c r="U682"/>
  <c r="U681"/>
  <c r="U680"/>
  <c r="U679"/>
  <c r="U678"/>
  <c r="U677"/>
  <c r="U676"/>
  <c r="U675"/>
  <c r="U673"/>
  <c r="U456"/>
  <c r="U672"/>
  <c r="U671"/>
  <c r="U670"/>
  <c r="U667"/>
  <c r="U666"/>
  <c r="U665"/>
  <c r="U664"/>
  <c r="U663"/>
  <c r="U662"/>
  <c r="U661"/>
  <c r="U660"/>
  <c r="U659"/>
  <c r="U658"/>
  <c r="U657"/>
  <c r="U656"/>
  <c r="U655"/>
  <c r="U654"/>
  <c r="U653"/>
  <c r="U652"/>
  <c r="U651"/>
  <c r="U650"/>
  <c r="U649"/>
  <c r="U648"/>
  <c r="U647"/>
  <c r="U646"/>
  <c r="U645"/>
  <c r="U644"/>
  <c r="U643"/>
  <c r="U642"/>
  <c r="U641"/>
  <c r="U640"/>
  <c r="U639"/>
  <c r="U638"/>
  <c r="U637"/>
  <c r="U636"/>
  <c r="U635"/>
  <c r="U634"/>
  <c r="U633"/>
  <c r="U630"/>
  <c r="U629"/>
  <c r="U627"/>
  <c r="U626"/>
  <c r="U387"/>
  <c r="U386"/>
  <c r="U624"/>
  <c r="U622"/>
  <c r="U620"/>
  <c r="U618"/>
  <c r="U616"/>
  <c r="U614"/>
  <c r="U612"/>
  <c r="U611"/>
  <c r="U609"/>
  <c r="U608"/>
  <c r="U605"/>
  <c r="U604"/>
  <c r="U602"/>
  <c r="U600"/>
  <c r="U598"/>
  <c r="U589"/>
  <c r="U588"/>
  <c r="U586"/>
  <c r="U336"/>
  <c r="U584"/>
  <c r="U583"/>
  <c r="U581"/>
  <c r="U579"/>
  <c r="U578"/>
  <c r="U575"/>
  <c r="U573"/>
  <c r="U571"/>
  <c r="U569"/>
  <c r="U567"/>
  <c r="U566"/>
  <c r="U564"/>
  <c r="U563"/>
  <c r="U562"/>
  <c r="U557"/>
  <c r="U555"/>
  <c r="U553"/>
  <c r="U552"/>
  <c r="U550"/>
  <c r="U548"/>
  <c r="U546"/>
  <c r="U545"/>
  <c r="U544"/>
  <c r="U543"/>
  <c r="U542"/>
  <c r="U540"/>
  <c r="U538"/>
  <c r="U536"/>
  <c r="U534"/>
  <c r="U532"/>
  <c r="U259"/>
  <c r="V259" s="1"/>
  <c r="U530"/>
  <c r="U529"/>
  <c r="U528"/>
  <c r="U526"/>
  <c r="U524"/>
  <c r="U522"/>
  <c r="U520"/>
  <c r="U518"/>
  <c r="U516"/>
  <c r="U514"/>
  <c r="U513"/>
  <c r="U512"/>
  <c r="U511"/>
  <c r="U510"/>
  <c r="U509"/>
  <c r="U508"/>
  <c r="U507"/>
  <c r="U505"/>
  <c r="U504"/>
  <c r="U220"/>
  <c r="U502"/>
  <c r="U501"/>
  <c r="U499"/>
  <c r="U498"/>
  <c r="U497"/>
  <c r="U495"/>
  <c r="U494"/>
  <c r="U493"/>
  <c r="U492"/>
  <c r="U491"/>
  <c r="U490"/>
  <c r="U489"/>
  <c r="U488"/>
  <c r="U487"/>
  <c r="U486"/>
  <c r="U485"/>
  <c r="U484"/>
  <c r="U185"/>
  <c r="U482"/>
  <c r="U481"/>
  <c r="U480"/>
  <c r="U479"/>
  <c r="U478"/>
  <c r="U477"/>
  <c r="U476"/>
  <c r="U475"/>
  <c r="U474"/>
  <c r="U473"/>
  <c r="U164"/>
  <c r="U163"/>
  <c r="U162"/>
  <c r="U161"/>
  <c r="U160"/>
  <c r="U159"/>
  <c r="U141"/>
  <c r="U158"/>
  <c r="U157"/>
  <c r="U156"/>
  <c r="U155"/>
  <c r="U154"/>
  <c r="U153"/>
  <c r="U152"/>
  <c r="U151"/>
  <c r="U150"/>
  <c r="U149"/>
  <c r="U148"/>
  <c r="U147"/>
  <c r="U146"/>
  <c r="U145"/>
  <c r="U140"/>
  <c r="U144"/>
  <c r="U143"/>
  <c r="U142"/>
  <c r="U471"/>
  <c r="U470"/>
  <c r="U469"/>
  <c r="U468"/>
  <c r="U467"/>
  <c r="U466"/>
  <c r="U465"/>
  <c r="U464"/>
  <c r="U463"/>
  <c r="U462"/>
  <c r="U461"/>
  <c r="U460"/>
  <c r="U459"/>
  <c r="U458"/>
  <c r="U452"/>
  <c r="U451"/>
  <c r="U450"/>
  <c r="V450" s="1"/>
  <c r="V448" s="1"/>
  <c r="U449"/>
  <c r="U668"/>
  <c r="U402"/>
  <c r="V402" s="1"/>
  <c r="U400"/>
  <c r="U399"/>
  <c r="U397"/>
  <c r="U391"/>
  <c r="U389"/>
  <c r="U385"/>
  <c r="U384"/>
  <c r="U382"/>
  <c r="U380"/>
  <c r="U378"/>
  <c r="U377"/>
  <c r="U376"/>
  <c r="U375"/>
  <c r="U374"/>
  <c r="U372"/>
  <c r="U369"/>
  <c r="U368"/>
  <c r="U367"/>
  <c r="U365"/>
  <c r="U596"/>
  <c r="U364"/>
  <c r="U595"/>
  <c r="U594"/>
  <c r="U593"/>
  <c r="U592"/>
  <c r="U591"/>
  <c r="U590"/>
  <c r="U363"/>
  <c r="U361"/>
  <c r="U360"/>
  <c r="U359"/>
  <c r="V359" s="1"/>
  <c r="U606"/>
  <c r="U358"/>
  <c r="U357"/>
  <c r="U355"/>
  <c r="U354"/>
  <c r="U353"/>
  <c r="U351"/>
  <c r="U349"/>
  <c r="U347"/>
  <c r="U345"/>
  <c r="U343"/>
  <c r="U341"/>
  <c r="U576"/>
  <c r="U339"/>
  <c r="U338"/>
  <c r="U335"/>
  <c r="U333"/>
  <c r="U332"/>
  <c r="U331"/>
  <c r="U330"/>
  <c r="U329"/>
  <c r="U327"/>
  <c r="U326"/>
  <c r="U324"/>
  <c r="U323"/>
  <c r="U322"/>
  <c r="U321"/>
  <c r="U319"/>
  <c r="U318"/>
  <c r="V318" s="1"/>
  <c r="V317" s="1"/>
  <c r="U316"/>
  <c r="U314"/>
  <c r="U313"/>
  <c r="U311"/>
  <c r="U309"/>
  <c r="U307"/>
  <c r="U303"/>
  <c r="U302"/>
  <c r="U301"/>
  <c r="U300"/>
  <c r="U298"/>
  <c r="U295"/>
  <c r="U292"/>
  <c r="U291"/>
  <c r="U288"/>
  <c r="U287"/>
  <c r="U286"/>
  <c r="V286" s="1"/>
  <c r="V285" s="1"/>
  <c r="U284"/>
  <c r="V284" s="1"/>
  <c r="U283"/>
  <c r="U282"/>
  <c r="U280"/>
  <c r="U278"/>
  <c r="U276"/>
  <c r="U275"/>
  <c r="U274"/>
  <c r="U273"/>
  <c r="U272"/>
  <c r="U270"/>
  <c r="U268"/>
  <c r="U267"/>
  <c r="U263"/>
  <c r="U261"/>
  <c r="U258"/>
  <c r="U257"/>
  <c r="U256"/>
  <c r="U254"/>
  <c r="V254" s="1"/>
  <c r="U253"/>
  <c r="U252"/>
  <c r="U250"/>
  <c r="U249"/>
  <c r="U247"/>
  <c r="U245"/>
  <c r="U243"/>
  <c r="U239"/>
  <c r="V239" s="1"/>
  <c r="V231" s="1"/>
  <c r="U238"/>
  <c r="U237"/>
  <c r="U236"/>
  <c r="U235"/>
  <c r="U234"/>
  <c r="U233"/>
  <c r="U232"/>
  <c r="U230"/>
  <c r="U228"/>
  <c r="U227"/>
  <c r="U226"/>
  <c r="U225"/>
  <c r="U224"/>
  <c r="U223"/>
  <c r="U219"/>
  <c r="U218"/>
  <c r="U217"/>
  <c r="U216"/>
  <c r="U213"/>
  <c r="U212"/>
  <c r="U211"/>
  <c r="U210"/>
  <c r="U209"/>
  <c r="U208"/>
  <c r="U205"/>
  <c r="U204"/>
  <c r="U203"/>
  <c r="U202"/>
  <c r="U201"/>
  <c r="U200"/>
  <c r="U199"/>
  <c r="U198"/>
  <c r="U197"/>
  <c r="U196"/>
  <c r="U195"/>
  <c r="U194"/>
  <c r="U193"/>
  <c r="U192"/>
  <c r="U190"/>
  <c r="U189"/>
  <c r="U188"/>
  <c r="U187"/>
  <c r="U183"/>
  <c r="U182"/>
  <c r="U181"/>
  <c r="U180"/>
  <c r="U179"/>
  <c r="U178"/>
  <c r="U177"/>
  <c r="U176"/>
  <c r="U175"/>
  <c r="U174"/>
  <c r="U173"/>
  <c r="U172"/>
  <c r="U171"/>
  <c r="U170"/>
  <c r="U169"/>
  <c r="U168"/>
  <c r="U139"/>
  <c r="U138"/>
  <c r="U137"/>
  <c r="U136"/>
  <c r="U135"/>
  <c r="V135" s="1"/>
  <c r="V122" s="1"/>
  <c r="U134"/>
  <c r="U133"/>
  <c r="U132"/>
  <c r="U131"/>
  <c r="U130"/>
  <c r="U129"/>
  <c r="U128"/>
  <c r="U127"/>
  <c r="U126"/>
  <c r="U125"/>
  <c r="U124"/>
  <c r="U123"/>
  <c r="U165"/>
  <c r="U121"/>
  <c r="U120"/>
  <c r="U119"/>
  <c r="U118"/>
  <c r="U453"/>
  <c r="U117"/>
  <c r="U116"/>
  <c r="U115"/>
  <c r="U114"/>
  <c r="U113"/>
  <c r="U112"/>
  <c r="U111"/>
  <c r="U110"/>
  <c r="U88"/>
  <c r="V88" s="1"/>
  <c r="U87"/>
  <c r="U86"/>
  <c r="U85"/>
  <c r="U84"/>
  <c r="U83"/>
  <c r="U82"/>
  <c r="U81"/>
  <c r="V81" s="1"/>
  <c r="U80"/>
  <c r="U79"/>
  <c r="U78"/>
  <c r="U77"/>
  <c r="U76"/>
  <c r="U75"/>
  <c r="U74"/>
  <c r="U73"/>
  <c r="U72"/>
  <c r="U71"/>
  <c r="U70"/>
  <c r="U69"/>
  <c r="U68"/>
  <c r="U67"/>
  <c r="U66"/>
  <c r="U65"/>
  <c r="U64"/>
  <c r="U63"/>
  <c r="U62"/>
  <c r="U61"/>
  <c r="U60"/>
  <c r="U59"/>
  <c r="U58"/>
  <c r="U57"/>
  <c r="U56"/>
  <c r="U55"/>
  <c r="U54"/>
  <c r="U53"/>
  <c r="U52"/>
  <c r="U51"/>
  <c r="U50"/>
  <c r="U49"/>
  <c r="U48"/>
  <c r="U47"/>
  <c r="U46"/>
  <c r="U45"/>
  <c r="U44"/>
  <c r="U43"/>
  <c r="U42"/>
  <c r="U41"/>
  <c r="U40"/>
  <c r="U39"/>
  <c r="U38"/>
  <c r="U37"/>
  <c r="U36"/>
  <c r="U35"/>
  <c r="U34"/>
  <c r="U33"/>
  <c r="U32"/>
  <c r="U31"/>
  <c r="U30"/>
  <c r="U29"/>
  <c r="U28"/>
  <c r="U27"/>
  <c r="U26"/>
  <c r="U25"/>
  <c r="U24"/>
  <c r="U23"/>
  <c r="U22"/>
  <c r="U21"/>
  <c r="U20"/>
  <c r="U19"/>
  <c r="U18"/>
  <c r="U17"/>
  <c r="T239"/>
  <c r="T139"/>
  <c r="T121"/>
  <c r="T120"/>
  <c r="T119"/>
  <c r="V607"/>
  <c r="Q607"/>
  <c r="R607"/>
  <c r="S607"/>
  <c r="J607"/>
  <c r="L607"/>
  <c r="I607"/>
  <c r="V565"/>
  <c r="Q565"/>
  <c r="R565"/>
  <c r="S565"/>
  <c r="J565"/>
  <c r="L565"/>
  <c r="I565"/>
  <c r="V560"/>
  <c r="Q560"/>
  <c r="R560"/>
  <c r="S560"/>
  <c r="J560"/>
  <c r="L560"/>
  <c r="I560"/>
  <c r="U560" s="1"/>
  <c r="Q556"/>
  <c r="V527"/>
  <c r="J527"/>
  <c r="L527"/>
  <c r="I527"/>
  <c r="V506"/>
  <c r="Q506"/>
  <c r="R506"/>
  <c r="S506"/>
  <c r="J506"/>
  <c r="L506"/>
  <c r="I506"/>
  <c r="V500"/>
  <c r="V496"/>
  <c r="S496"/>
  <c r="R496"/>
  <c r="J496"/>
  <c r="L496"/>
  <c r="I496"/>
  <c r="V483"/>
  <c r="Q483"/>
  <c r="R483"/>
  <c r="S483"/>
  <c r="J483"/>
  <c r="L483"/>
  <c r="I483"/>
  <c r="V472"/>
  <c r="J472"/>
  <c r="L472"/>
  <c r="I472"/>
  <c r="V362"/>
  <c r="Q362"/>
  <c r="R362"/>
  <c r="S362"/>
  <c r="J362"/>
  <c r="K362"/>
  <c r="L362"/>
  <c r="I362"/>
  <c r="S266"/>
  <c r="Q266"/>
  <c r="R266"/>
  <c r="J266"/>
  <c r="K266"/>
  <c r="L266"/>
  <c r="I266"/>
  <c r="V248"/>
  <c r="S248"/>
  <c r="R248"/>
  <c r="J248"/>
  <c r="K248"/>
  <c r="L248"/>
  <c r="I248"/>
  <c r="V109"/>
  <c r="Q109"/>
  <c r="R109"/>
  <c r="S109"/>
  <c r="J109"/>
  <c r="K109"/>
  <c r="L109"/>
  <c r="I109"/>
  <c r="T365"/>
  <c r="T596"/>
  <c r="T364"/>
  <c r="T595"/>
  <c r="T594"/>
  <c r="T593"/>
  <c r="T592"/>
  <c r="T591"/>
  <c r="T590"/>
  <c r="T268"/>
  <c r="T250"/>
  <c r="V15" l="1"/>
  <c r="Q14"/>
  <c r="Q403"/>
  <c r="Q13" l="1"/>
  <c r="D738" i="10"/>
  <c r="D736"/>
  <c r="D735"/>
  <c r="D734"/>
  <c r="D393"/>
  <c r="D342"/>
  <c r="D573"/>
  <c r="D536"/>
  <c r="D535"/>
  <c r="D534"/>
  <c r="D519"/>
  <c r="D449"/>
  <c r="D381"/>
  <c r="D582"/>
  <c r="D262"/>
  <c r="D255"/>
  <c r="D187"/>
  <c r="D186"/>
  <c r="E489"/>
  <c r="F489"/>
  <c r="G489"/>
  <c r="H489"/>
  <c r="I489"/>
  <c r="J489"/>
  <c r="K489"/>
  <c r="L489"/>
  <c r="M489"/>
  <c r="O489"/>
  <c r="P489"/>
  <c r="Q489"/>
  <c r="R489"/>
  <c r="S489"/>
  <c r="T489"/>
  <c r="U489"/>
  <c r="V489"/>
  <c r="W489"/>
  <c r="X489"/>
  <c r="Y489"/>
  <c r="Z489"/>
  <c r="AA489"/>
  <c r="AB489"/>
  <c r="AD489"/>
  <c r="AE489"/>
  <c r="CH812"/>
  <c r="E272"/>
  <c r="F272"/>
  <c r="G272"/>
  <c r="H272"/>
  <c r="I272"/>
  <c r="J272"/>
  <c r="K272"/>
  <c r="L272"/>
  <c r="M272"/>
  <c r="N272"/>
  <c r="O272"/>
  <c r="P272"/>
  <c r="Q272"/>
  <c r="R272"/>
  <c r="S272"/>
  <c r="T272"/>
  <c r="U272"/>
  <c r="V272"/>
  <c r="W272"/>
  <c r="X272"/>
  <c r="Y272"/>
  <c r="Z272"/>
  <c r="AA272"/>
  <c r="AB272"/>
  <c r="AD272"/>
  <c r="AE272"/>
  <c r="E254"/>
  <c r="F254"/>
  <c r="G254"/>
  <c r="H254"/>
  <c r="I254"/>
  <c r="J254"/>
  <c r="K254"/>
  <c r="L254"/>
  <c r="M254"/>
  <c r="N254"/>
  <c r="O254"/>
  <c r="P254"/>
  <c r="Q254"/>
  <c r="R254"/>
  <c r="S254"/>
  <c r="T254"/>
  <c r="U254"/>
  <c r="V254"/>
  <c r="W254"/>
  <c r="X254"/>
  <c r="Y254"/>
  <c r="Z254"/>
  <c r="AA254"/>
  <c r="AB254"/>
  <c r="AD254"/>
  <c r="AE254"/>
  <c r="AC145" l="1"/>
  <c r="AC371"/>
  <c r="AC602"/>
  <c r="AC370"/>
  <c r="AC601"/>
  <c r="AC600"/>
  <c r="AC599"/>
  <c r="AC598"/>
  <c r="AC597"/>
  <c r="AC596"/>
  <c r="AC188"/>
  <c r="AC274"/>
  <c r="D188" l="1"/>
  <c r="CH188" s="1"/>
  <c r="D597"/>
  <c r="CH597" s="1"/>
  <c r="D601"/>
  <c r="CH601" s="1"/>
  <c r="D145"/>
  <c r="CH145" s="1"/>
  <c r="D189"/>
  <c r="CH189" s="1"/>
  <c r="D598"/>
  <c r="CH598" s="1"/>
  <c r="D370"/>
  <c r="CH370" s="1"/>
  <c r="D599"/>
  <c r="CH599" s="1"/>
  <c r="D602"/>
  <c r="CH602" s="1"/>
  <c r="D274"/>
  <c r="CH274" s="1"/>
  <c r="D596"/>
  <c r="CH596" s="1"/>
  <c r="D600"/>
  <c r="CH600" s="1"/>
  <c r="D371"/>
  <c r="CH371" s="1"/>
  <c r="AC256" l="1"/>
  <c r="D256" s="1"/>
  <c r="CH91" l="1"/>
  <c r="CH92"/>
  <c r="CH93"/>
  <c r="CH90"/>
  <c r="CH256"/>
  <c r="AC254"/>
  <c r="AD245" l="1"/>
  <c r="AD237" s="1"/>
  <c r="AC245"/>
  <c r="CH88"/>
  <c r="CH89"/>
  <c r="E502"/>
  <c r="F502"/>
  <c r="G502"/>
  <c r="H502"/>
  <c r="I502"/>
  <c r="J502"/>
  <c r="K502"/>
  <c r="L502"/>
  <c r="M502"/>
  <c r="O502"/>
  <c r="P502"/>
  <c r="Q502"/>
  <c r="R502"/>
  <c r="S502"/>
  <c r="T502"/>
  <c r="U502"/>
  <c r="V502"/>
  <c r="W502"/>
  <c r="X502"/>
  <c r="Y502"/>
  <c r="Z502"/>
  <c r="AA502"/>
  <c r="AB502"/>
  <c r="AD502"/>
  <c r="AE502"/>
  <c r="E506"/>
  <c r="F506"/>
  <c r="G506"/>
  <c r="H506"/>
  <c r="I506"/>
  <c r="J506"/>
  <c r="K506"/>
  <c r="L506"/>
  <c r="M506"/>
  <c r="O506"/>
  <c r="P506"/>
  <c r="Q506"/>
  <c r="R506"/>
  <c r="S506"/>
  <c r="T506"/>
  <c r="U506"/>
  <c r="V506"/>
  <c r="W506"/>
  <c r="X506"/>
  <c r="Y506"/>
  <c r="Z506"/>
  <c r="AA506"/>
  <c r="AB506"/>
  <c r="AD506"/>
  <c r="AE506"/>
  <c r="E512"/>
  <c r="F512"/>
  <c r="G512"/>
  <c r="H512"/>
  <c r="I512"/>
  <c r="J512"/>
  <c r="K512"/>
  <c r="L512"/>
  <c r="M512"/>
  <c r="O512"/>
  <c r="P512"/>
  <c r="Q512"/>
  <c r="R512"/>
  <c r="S512"/>
  <c r="T512"/>
  <c r="U512"/>
  <c r="V512"/>
  <c r="W512"/>
  <c r="X512"/>
  <c r="Y512"/>
  <c r="Z512"/>
  <c r="AA512"/>
  <c r="AB512"/>
  <c r="AE512"/>
  <c r="E533"/>
  <c r="F533"/>
  <c r="G533"/>
  <c r="H533"/>
  <c r="I533"/>
  <c r="J533"/>
  <c r="K533"/>
  <c r="L533"/>
  <c r="M533"/>
  <c r="N533"/>
  <c r="O533"/>
  <c r="P533"/>
  <c r="Q533"/>
  <c r="R533"/>
  <c r="S533"/>
  <c r="T533"/>
  <c r="U533"/>
  <c r="V533"/>
  <c r="W533"/>
  <c r="X533"/>
  <c r="Y533"/>
  <c r="Z533"/>
  <c r="AA533"/>
  <c r="AB533"/>
  <c r="AD533"/>
  <c r="AE533"/>
  <c r="E566"/>
  <c r="F566"/>
  <c r="G566"/>
  <c r="H566"/>
  <c r="I566"/>
  <c r="J566"/>
  <c r="K566"/>
  <c r="L566"/>
  <c r="M566"/>
  <c r="O566"/>
  <c r="P566"/>
  <c r="Q566"/>
  <c r="R566"/>
  <c r="S566"/>
  <c r="T566"/>
  <c r="U566"/>
  <c r="V566"/>
  <c r="W566"/>
  <c r="X566"/>
  <c r="Y566"/>
  <c r="Z566"/>
  <c r="AA566"/>
  <c r="AB566"/>
  <c r="AD566"/>
  <c r="AE566"/>
  <c r="E571"/>
  <c r="F571"/>
  <c r="G571"/>
  <c r="H571"/>
  <c r="I571"/>
  <c r="J571"/>
  <c r="K571"/>
  <c r="L571"/>
  <c r="M571"/>
  <c r="O571"/>
  <c r="P571"/>
  <c r="Q571"/>
  <c r="R571"/>
  <c r="S571"/>
  <c r="T571"/>
  <c r="U571"/>
  <c r="V571"/>
  <c r="W571"/>
  <c r="X571"/>
  <c r="Y571"/>
  <c r="Z571"/>
  <c r="AA571"/>
  <c r="AB571"/>
  <c r="AD571"/>
  <c r="AE571"/>
  <c r="E613"/>
  <c r="F613"/>
  <c r="G613"/>
  <c r="H613"/>
  <c r="I613"/>
  <c r="J613"/>
  <c r="K613"/>
  <c r="L613"/>
  <c r="M613"/>
  <c r="O613"/>
  <c r="P613"/>
  <c r="Q613"/>
  <c r="R613"/>
  <c r="S613"/>
  <c r="T613"/>
  <c r="U613"/>
  <c r="V613"/>
  <c r="W613"/>
  <c r="X613"/>
  <c r="Y613"/>
  <c r="Z613"/>
  <c r="AA613"/>
  <c r="AB613"/>
  <c r="AD613"/>
  <c r="AE613"/>
  <c r="E478"/>
  <c r="F478"/>
  <c r="G478"/>
  <c r="H478"/>
  <c r="I478"/>
  <c r="J478"/>
  <c r="K478"/>
  <c r="L478"/>
  <c r="M478"/>
  <c r="O478"/>
  <c r="P478"/>
  <c r="Q478"/>
  <c r="S478"/>
  <c r="T478"/>
  <c r="U478"/>
  <c r="V478"/>
  <c r="W478"/>
  <c r="X478"/>
  <c r="Y478"/>
  <c r="Z478"/>
  <c r="AA478"/>
  <c r="AB478"/>
  <c r="AD478"/>
  <c r="AE478"/>
  <c r="V401" i="5"/>
  <c r="V398"/>
  <c r="V396"/>
  <c r="V388"/>
  <c r="V381"/>
  <c r="V379"/>
  <c r="V373"/>
  <c r="V371"/>
  <c r="V356"/>
  <c r="V352"/>
  <c r="V350"/>
  <c r="V348"/>
  <c r="V346"/>
  <c r="V344"/>
  <c r="V342"/>
  <c r="V340"/>
  <c r="V337"/>
  <c r="V328"/>
  <c r="V325"/>
  <c r="V320"/>
  <c r="V315"/>
  <c r="V312"/>
  <c r="V310"/>
  <c r="V308"/>
  <c r="V306"/>
  <c r="V297"/>
  <c r="V281"/>
  <c r="V279"/>
  <c r="V277"/>
  <c r="V271"/>
  <c r="V269"/>
  <c r="V262"/>
  <c r="V260"/>
  <c r="V255"/>
  <c r="V251"/>
  <c r="V246"/>
  <c r="V244"/>
  <c r="V242"/>
  <c r="V229"/>
  <c r="V222"/>
  <c r="V186"/>
  <c r="D245" i="10" l="1"/>
  <c r="CH245" s="1"/>
  <c r="D175" i="11"/>
  <c r="E175"/>
  <c r="F175"/>
  <c r="C175"/>
  <c r="F11"/>
  <c r="D11"/>
  <c r="E11"/>
  <c r="E10" s="1"/>
  <c r="C11"/>
  <c r="V809" i="5"/>
  <c r="V808" s="1"/>
  <c r="V807" s="1"/>
  <c r="Q809"/>
  <c r="R809"/>
  <c r="S809"/>
  <c r="J809"/>
  <c r="K809"/>
  <c r="L809"/>
  <c r="I809"/>
  <c r="C25" i="9"/>
  <c r="C24"/>
  <c r="C26" s="1"/>
  <c r="K808" i="5" l="1"/>
  <c r="K807" s="1"/>
  <c r="I808"/>
  <c r="I807" s="1"/>
  <c r="L808"/>
  <c r="L807" s="1"/>
  <c r="J808"/>
  <c r="J807" s="1"/>
  <c r="R808"/>
  <c r="R807" s="1"/>
  <c r="Q808"/>
  <c r="Q807" s="1"/>
  <c r="S808"/>
  <c r="S807" s="1"/>
  <c r="S401" l="1"/>
  <c r="R401"/>
  <c r="S398"/>
  <c r="R398"/>
  <c r="S396"/>
  <c r="R396"/>
  <c r="S388"/>
  <c r="R388"/>
  <c r="S381"/>
  <c r="R381"/>
  <c r="S379"/>
  <c r="R379"/>
  <c r="S373"/>
  <c r="R373"/>
  <c r="S371"/>
  <c r="R371"/>
  <c r="S356"/>
  <c r="R356"/>
  <c r="S352"/>
  <c r="R352"/>
  <c r="S350"/>
  <c r="R350"/>
  <c r="S348"/>
  <c r="R348"/>
  <c r="S346"/>
  <c r="R346"/>
  <c r="S344"/>
  <c r="R344"/>
  <c r="S342"/>
  <c r="R342"/>
  <c r="S340"/>
  <c r="R340"/>
  <c r="S337"/>
  <c r="R337"/>
  <c r="S328"/>
  <c r="R328"/>
  <c r="S325"/>
  <c r="R325"/>
  <c r="S315"/>
  <c r="R315"/>
  <c r="S312"/>
  <c r="R312"/>
  <c r="S310"/>
  <c r="R310"/>
  <c r="S308"/>
  <c r="R308"/>
  <c r="S306"/>
  <c r="R306"/>
  <c r="S297"/>
  <c r="R297"/>
  <c r="S281"/>
  <c r="R281"/>
  <c r="S279"/>
  <c r="R279"/>
  <c r="S277"/>
  <c r="R277"/>
  <c r="S271"/>
  <c r="R271"/>
  <c r="S269"/>
  <c r="R269"/>
  <c r="S262"/>
  <c r="R262"/>
  <c r="S260"/>
  <c r="R260"/>
  <c r="S251"/>
  <c r="R251"/>
  <c r="S246"/>
  <c r="R246"/>
  <c r="S244"/>
  <c r="R244"/>
  <c r="S242"/>
  <c r="R242"/>
  <c r="S229"/>
  <c r="R229"/>
  <c r="S222"/>
  <c r="R222"/>
  <c r="S186"/>
  <c r="R186"/>
  <c r="T110"/>
  <c r="T111"/>
  <c r="T112"/>
  <c r="T113"/>
  <c r="T114"/>
  <c r="T115"/>
  <c r="T116"/>
  <c r="T117"/>
  <c r="T453"/>
  <c r="T118"/>
  <c r="T165"/>
  <c r="T142"/>
  <c r="T123"/>
  <c r="T124"/>
  <c r="T143"/>
  <c r="T144"/>
  <c r="T140"/>
  <c r="T125"/>
  <c r="T145"/>
  <c r="T146"/>
  <c r="T147"/>
  <c r="T148"/>
  <c r="T126"/>
  <c r="T127"/>
  <c r="T149"/>
  <c r="T128"/>
  <c r="T150"/>
  <c r="T151"/>
  <c r="T152"/>
  <c r="T129"/>
  <c r="T153"/>
  <c r="T130"/>
  <c r="T154"/>
  <c r="T155"/>
  <c r="T131"/>
  <c r="T156"/>
  <c r="T157"/>
  <c r="T158"/>
  <c r="T141"/>
  <c r="T132"/>
  <c r="T159"/>
  <c r="T160"/>
  <c r="T161"/>
  <c r="T162"/>
  <c r="T133"/>
  <c r="T163"/>
  <c r="T164"/>
  <c r="T134"/>
  <c r="T135"/>
  <c r="T136"/>
  <c r="T137"/>
  <c r="T138"/>
  <c r="T168"/>
  <c r="T167" s="1"/>
  <c r="T187"/>
  <c r="T188"/>
  <c r="T189"/>
  <c r="T190"/>
  <c r="T192"/>
  <c r="T193"/>
  <c r="T194"/>
  <c r="T495"/>
  <c r="T195"/>
  <c r="T196"/>
  <c r="T197"/>
  <c r="T198"/>
  <c r="T199"/>
  <c r="T200"/>
  <c r="T201"/>
  <c r="T202"/>
  <c r="T203"/>
  <c r="T204"/>
  <c r="T205"/>
  <c r="T208"/>
  <c r="T499"/>
  <c r="T209"/>
  <c r="T210"/>
  <c r="T211"/>
  <c r="T212"/>
  <c r="T213"/>
  <c r="T216"/>
  <c r="T220"/>
  <c r="T217"/>
  <c r="T218"/>
  <c r="T219"/>
  <c r="T223"/>
  <c r="T224"/>
  <c r="T225"/>
  <c r="T226"/>
  <c r="T227"/>
  <c r="T228"/>
  <c r="T230"/>
  <c r="T510"/>
  <c r="T232"/>
  <c r="T233"/>
  <c r="T234"/>
  <c r="T511"/>
  <c r="T235"/>
  <c r="T512"/>
  <c r="T513"/>
  <c r="T514"/>
  <c r="T236"/>
  <c r="T237"/>
  <c r="T238"/>
  <c r="T243"/>
  <c r="T245"/>
  <c r="T247"/>
  <c r="T249"/>
  <c r="T252"/>
  <c r="T253"/>
  <c r="T254"/>
  <c r="T259"/>
  <c r="T256"/>
  <c r="T532"/>
  <c r="T257"/>
  <c r="T258"/>
  <c r="T261"/>
  <c r="T263"/>
  <c r="T267"/>
  <c r="T270"/>
  <c r="T272"/>
  <c r="T273"/>
  <c r="T274"/>
  <c r="T275"/>
  <c r="T276"/>
  <c r="T278"/>
  <c r="T280"/>
  <c r="T282"/>
  <c r="T283"/>
  <c r="T284"/>
  <c r="T286"/>
  <c r="T287"/>
  <c r="T288"/>
  <c r="T291"/>
  <c r="T292"/>
  <c r="T295"/>
  <c r="T294" s="1"/>
  <c r="T298"/>
  <c r="T563"/>
  <c r="T564"/>
  <c r="T300"/>
  <c r="T301"/>
  <c r="T302"/>
  <c r="T303"/>
  <c r="T307"/>
  <c r="T309"/>
  <c r="T311"/>
  <c r="T313"/>
  <c r="T567"/>
  <c r="T314"/>
  <c r="T316"/>
  <c r="T318"/>
  <c r="T317" s="1"/>
  <c r="T319"/>
  <c r="T321"/>
  <c r="T322"/>
  <c r="T323"/>
  <c r="T324"/>
  <c r="T326"/>
  <c r="T327"/>
  <c r="T329"/>
  <c r="T330"/>
  <c r="T331"/>
  <c r="T332"/>
  <c r="T333"/>
  <c r="T335"/>
  <c r="T336"/>
  <c r="T338"/>
  <c r="T339"/>
  <c r="T576"/>
  <c r="T341"/>
  <c r="T343"/>
  <c r="T345"/>
  <c r="T347"/>
  <c r="T349"/>
  <c r="T351"/>
  <c r="T353"/>
  <c r="T354"/>
  <c r="T355"/>
  <c r="T357"/>
  <c r="T358"/>
  <c r="T606"/>
  <c r="T359"/>
  <c r="T360"/>
  <c r="T361"/>
  <c r="T363"/>
  <c r="T609"/>
  <c r="T367"/>
  <c r="T368"/>
  <c r="T369"/>
  <c r="T372"/>
  <c r="T374"/>
  <c r="T375"/>
  <c r="T376"/>
  <c r="T377"/>
  <c r="T378"/>
  <c r="T380"/>
  <c r="T382"/>
  <c r="T386"/>
  <c r="T384"/>
  <c r="T387"/>
  <c r="T385"/>
  <c r="T389"/>
  <c r="T391"/>
  <c r="T390" s="1"/>
  <c r="T397"/>
  <c r="T399"/>
  <c r="T400"/>
  <c r="T402"/>
  <c r="T16"/>
  <c r="T15" s="1"/>
  <c r="U16"/>
  <c r="J401"/>
  <c r="K401"/>
  <c r="L401"/>
  <c r="J398"/>
  <c r="K398"/>
  <c r="L398"/>
  <c r="J396"/>
  <c r="K396"/>
  <c r="L396"/>
  <c r="J388"/>
  <c r="K388"/>
  <c r="L388"/>
  <c r="J381"/>
  <c r="K381"/>
  <c r="L381"/>
  <c r="J379"/>
  <c r="K379"/>
  <c r="L379"/>
  <c r="L373"/>
  <c r="J373"/>
  <c r="K373"/>
  <c r="J371"/>
  <c r="K371"/>
  <c r="L371"/>
  <c r="J356"/>
  <c r="K356"/>
  <c r="L356"/>
  <c r="J352"/>
  <c r="K352"/>
  <c r="L352"/>
  <c r="J350"/>
  <c r="K350"/>
  <c r="L350"/>
  <c r="J348"/>
  <c r="K348"/>
  <c r="L348"/>
  <c r="J346"/>
  <c r="K346"/>
  <c r="L346"/>
  <c r="L344"/>
  <c r="J344"/>
  <c r="K344"/>
  <c r="J342"/>
  <c r="K342"/>
  <c r="L342"/>
  <c r="J340"/>
  <c r="K340"/>
  <c r="L340"/>
  <c r="J337"/>
  <c r="K337"/>
  <c r="L337"/>
  <c r="J328"/>
  <c r="K328"/>
  <c r="L328"/>
  <c r="J325"/>
  <c r="K325"/>
  <c r="L325"/>
  <c r="J320"/>
  <c r="K320"/>
  <c r="L320"/>
  <c r="J315"/>
  <c r="K315"/>
  <c r="L315"/>
  <c r="J312"/>
  <c r="K312"/>
  <c r="L312"/>
  <c r="J310"/>
  <c r="K310"/>
  <c r="L310"/>
  <c r="J308"/>
  <c r="K308"/>
  <c r="L308"/>
  <c r="J306"/>
  <c r="K306"/>
  <c r="L306"/>
  <c r="J297"/>
  <c r="K297"/>
  <c r="L297"/>
  <c r="J281"/>
  <c r="K281"/>
  <c r="L281"/>
  <c r="J279"/>
  <c r="K279"/>
  <c r="L279"/>
  <c r="J277"/>
  <c r="K277"/>
  <c r="L277"/>
  <c r="J271"/>
  <c r="K271"/>
  <c r="L271"/>
  <c r="J269"/>
  <c r="K269"/>
  <c r="L269"/>
  <c r="J262"/>
  <c r="K262"/>
  <c r="L262"/>
  <c r="I401"/>
  <c r="I398"/>
  <c r="I396"/>
  <c r="I388"/>
  <c r="U383"/>
  <c r="I381"/>
  <c r="I379"/>
  <c r="I373"/>
  <c r="I371"/>
  <c r="U366"/>
  <c r="U362"/>
  <c r="I356"/>
  <c r="I352"/>
  <c r="I350"/>
  <c r="I348"/>
  <c r="I346"/>
  <c r="I344"/>
  <c r="I342"/>
  <c r="I340"/>
  <c r="I337"/>
  <c r="I328"/>
  <c r="I325"/>
  <c r="I320"/>
  <c r="I315"/>
  <c r="I312"/>
  <c r="I310"/>
  <c r="I308"/>
  <c r="I306"/>
  <c r="U299"/>
  <c r="I297"/>
  <c r="U294"/>
  <c r="U290"/>
  <c r="U285"/>
  <c r="I281"/>
  <c r="I279"/>
  <c r="I277"/>
  <c r="I271"/>
  <c r="I269"/>
  <c r="U266"/>
  <c r="I262"/>
  <c r="J260"/>
  <c r="K260"/>
  <c r="L260"/>
  <c r="I260"/>
  <c r="U255"/>
  <c r="J251"/>
  <c r="K251"/>
  <c r="L251"/>
  <c r="I251"/>
  <c r="U248"/>
  <c r="J246"/>
  <c r="K246"/>
  <c r="L246"/>
  <c r="I246"/>
  <c r="J244"/>
  <c r="K244"/>
  <c r="L244"/>
  <c r="I244"/>
  <c r="J242"/>
  <c r="K242"/>
  <c r="L242"/>
  <c r="I242"/>
  <c r="U231"/>
  <c r="J229"/>
  <c r="K229"/>
  <c r="L229"/>
  <c r="I229"/>
  <c r="J222"/>
  <c r="K222"/>
  <c r="L222"/>
  <c r="I222"/>
  <c r="U215"/>
  <c r="U207"/>
  <c r="U191"/>
  <c r="J186"/>
  <c r="K186"/>
  <c r="L186"/>
  <c r="I186"/>
  <c r="U167"/>
  <c r="U122"/>
  <c r="B16"/>
  <c r="J14" l="1"/>
  <c r="L14"/>
  <c r="K14"/>
  <c r="S14"/>
  <c r="R14"/>
  <c r="I14"/>
  <c r="T383"/>
  <c r="U260"/>
  <c r="U328"/>
  <c r="U371"/>
  <c r="U222"/>
  <c r="U229"/>
  <c r="U279"/>
  <c r="U308"/>
  <c r="U317"/>
  <c r="U337"/>
  <c r="U346"/>
  <c r="U356"/>
  <c r="U373"/>
  <c r="U388"/>
  <c r="U401"/>
  <c r="U277"/>
  <c r="U306"/>
  <c r="U344"/>
  <c r="U244"/>
  <c r="U246"/>
  <c r="U269"/>
  <c r="U281"/>
  <c r="U297"/>
  <c r="U320"/>
  <c r="U340"/>
  <c r="U348"/>
  <c r="U379"/>
  <c r="U390"/>
  <c r="U262"/>
  <c r="U315"/>
  <c r="U352"/>
  <c r="U398"/>
  <c r="U242"/>
  <c r="U310"/>
  <c r="U251"/>
  <c r="U271"/>
  <c r="U312"/>
  <c r="U325"/>
  <c r="U342"/>
  <c r="U350"/>
  <c r="U381"/>
  <c r="U396"/>
  <c r="T215"/>
  <c r="T366"/>
  <c r="T191"/>
  <c r="T231"/>
  <c r="T207"/>
  <c r="T299"/>
  <c r="T285"/>
  <c r="U186"/>
  <c r="T122"/>
  <c r="T320"/>
  <c r="T334"/>
  <c r="T255"/>
  <c r="T290"/>
  <c r="T344"/>
  <c r="T277"/>
  <c r="T388"/>
  <c r="T371"/>
  <c r="T350"/>
  <c r="T342"/>
  <c r="T315"/>
  <c r="T310"/>
  <c r="T242"/>
  <c r="T266"/>
  <c r="T381"/>
  <c r="T362"/>
  <c r="T348"/>
  <c r="T308"/>
  <c r="T248"/>
  <c r="T229"/>
  <c r="T244"/>
  <c r="T401"/>
  <c r="T396"/>
  <c r="T379"/>
  <c r="T346"/>
  <c r="T306"/>
  <c r="T297"/>
  <c r="T279"/>
  <c r="T269"/>
  <c r="T262"/>
  <c r="T246"/>
  <c r="T109"/>
  <c r="U109"/>
  <c r="T398"/>
  <c r="T337"/>
  <c r="T260"/>
  <c r="T251"/>
  <c r="T312"/>
  <c r="T373"/>
  <c r="T352"/>
  <c r="T340"/>
  <c r="T325"/>
  <c r="T356"/>
  <c r="T281"/>
  <c r="T222"/>
  <c r="T186"/>
  <c r="T328"/>
  <c r="T271"/>
  <c r="U15"/>
  <c r="T14" l="1"/>
  <c r="E362" i="10"/>
  <c r="F362"/>
  <c r="G362"/>
  <c r="H362"/>
  <c r="I362"/>
  <c r="J362"/>
  <c r="K362"/>
  <c r="L362"/>
  <c r="M362"/>
  <c r="N362"/>
  <c r="O362"/>
  <c r="P362"/>
  <c r="Q362"/>
  <c r="R362"/>
  <c r="S362"/>
  <c r="T362"/>
  <c r="U362"/>
  <c r="V362"/>
  <c r="W362"/>
  <c r="X362"/>
  <c r="Y362"/>
  <c r="Z362"/>
  <c r="AA362"/>
  <c r="AB362"/>
  <c r="AD362"/>
  <c r="AE362"/>
  <c r="E358"/>
  <c r="F358"/>
  <c r="G358"/>
  <c r="H358"/>
  <c r="I358"/>
  <c r="J358"/>
  <c r="K358"/>
  <c r="L358"/>
  <c r="M358"/>
  <c r="N358"/>
  <c r="O358"/>
  <c r="P358"/>
  <c r="Q358"/>
  <c r="R358"/>
  <c r="S358"/>
  <c r="T358"/>
  <c r="U358"/>
  <c r="V358"/>
  <c r="W358"/>
  <c r="X358"/>
  <c r="Y358"/>
  <c r="Z358"/>
  <c r="AA358"/>
  <c r="AB358"/>
  <c r="AD358"/>
  <c r="AE358"/>
  <c r="E334"/>
  <c r="F334"/>
  <c r="G334"/>
  <c r="H334"/>
  <c r="I334"/>
  <c r="J334"/>
  <c r="K334"/>
  <c r="L334"/>
  <c r="M334"/>
  <c r="N334"/>
  <c r="O334"/>
  <c r="P334"/>
  <c r="Q334"/>
  <c r="R334"/>
  <c r="S334"/>
  <c r="T334"/>
  <c r="U334"/>
  <c r="V334"/>
  <c r="W334"/>
  <c r="X334"/>
  <c r="Y334"/>
  <c r="Z334"/>
  <c r="AA334"/>
  <c r="AB334"/>
  <c r="AD334"/>
  <c r="AE334"/>
  <c r="E192"/>
  <c r="F192"/>
  <c r="G192"/>
  <c r="H192"/>
  <c r="I192"/>
  <c r="J192"/>
  <c r="K192"/>
  <c r="L192"/>
  <c r="M192"/>
  <c r="N192"/>
  <c r="O192"/>
  <c r="P192"/>
  <c r="Q192"/>
  <c r="R192"/>
  <c r="S192"/>
  <c r="T192"/>
  <c r="U192"/>
  <c r="V192"/>
  <c r="W192"/>
  <c r="X192"/>
  <c r="Y192"/>
  <c r="Z192"/>
  <c r="AA192"/>
  <c r="AB192"/>
  <c r="AD192"/>
  <c r="AE192"/>
  <c r="CH87"/>
  <c r="U266" l="1"/>
  <c r="AC361" l="1"/>
  <c r="E352"/>
  <c r="F352"/>
  <c r="G352"/>
  <c r="H352"/>
  <c r="I352"/>
  <c r="J352"/>
  <c r="K352"/>
  <c r="L352"/>
  <c r="M352"/>
  <c r="N352"/>
  <c r="O352"/>
  <c r="P352"/>
  <c r="Q352"/>
  <c r="R352"/>
  <c r="S352"/>
  <c r="T352"/>
  <c r="U352"/>
  <c r="V352"/>
  <c r="W352"/>
  <c r="X352"/>
  <c r="Y352"/>
  <c r="Z352"/>
  <c r="AA352"/>
  <c r="AB352"/>
  <c r="AD352"/>
  <c r="AE352"/>
  <c r="AC353"/>
  <c r="D353" s="1"/>
  <c r="AC273"/>
  <c r="AC196"/>
  <c r="CH186"/>
  <c r="CH187"/>
  <c r="CH82"/>
  <c r="CH83"/>
  <c r="CH84"/>
  <c r="CH85"/>
  <c r="CH86"/>
  <c r="AC144"/>
  <c r="AC244"/>
  <c r="CH80" l="1"/>
  <c r="D196"/>
  <c r="CH196" s="1"/>
  <c r="D244"/>
  <c r="CH244" s="1"/>
  <c r="CH81"/>
  <c r="AC272"/>
  <c r="D273"/>
  <c r="D361"/>
  <c r="CH361" s="1"/>
  <c r="D144"/>
  <c r="CH144" s="1"/>
  <c r="CH79"/>
  <c r="D352"/>
  <c r="CH353"/>
  <c r="AC352"/>
  <c r="D272" l="1"/>
  <c r="CH272" s="1"/>
  <c r="CH273"/>
  <c r="CH352"/>
  <c r="AD815" l="1"/>
  <c r="AD814" s="1"/>
  <c r="AE815"/>
  <c r="AE814" s="1"/>
  <c r="AC153"/>
  <c r="D153" s="1"/>
  <c r="U786" i="5"/>
  <c r="E404" i="10"/>
  <c r="F404"/>
  <c r="G404"/>
  <c r="H404"/>
  <c r="I404"/>
  <c r="J404"/>
  <c r="K404"/>
  <c r="L404"/>
  <c r="M404"/>
  <c r="O404"/>
  <c r="P404"/>
  <c r="Q404"/>
  <c r="R404"/>
  <c r="S404"/>
  <c r="T404"/>
  <c r="U404"/>
  <c r="V404"/>
  <c r="W404"/>
  <c r="X404"/>
  <c r="Y404"/>
  <c r="Z404"/>
  <c r="AA404"/>
  <c r="AB404"/>
  <c r="AD404"/>
  <c r="AE404"/>
  <c r="E379"/>
  <c r="F379"/>
  <c r="G379"/>
  <c r="H379"/>
  <c r="I379"/>
  <c r="J379"/>
  <c r="K379"/>
  <c r="L379"/>
  <c r="M379"/>
  <c r="O379"/>
  <c r="P379"/>
  <c r="Q379"/>
  <c r="R379"/>
  <c r="S379"/>
  <c r="T379"/>
  <c r="U379"/>
  <c r="V379"/>
  <c r="W379"/>
  <c r="X379"/>
  <c r="Y379"/>
  <c r="Z379"/>
  <c r="AA379"/>
  <c r="AB379"/>
  <c r="AD379"/>
  <c r="AE379"/>
  <c r="E346"/>
  <c r="F346"/>
  <c r="G346"/>
  <c r="H346"/>
  <c r="I346"/>
  <c r="J346"/>
  <c r="K346"/>
  <c r="L346"/>
  <c r="M346"/>
  <c r="N346"/>
  <c r="O346"/>
  <c r="P346"/>
  <c r="Q346"/>
  <c r="R346"/>
  <c r="S346"/>
  <c r="T346"/>
  <c r="U346"/>
  <c r="V346"/>
  <c r="W346"/>
  <c r="X346"/>
  <c r="Y346"/>
  <c r="Z346"/>
  <c r="AA346"/>
  <c r="AB346"/>
  <c r="AD346"/>
  <c r="AE346"/>
  <c r="E331"/>
  <c r="F331"/>
  <c r="G331"/>
  <c r="H331"/>
  <c r="I331"/>
  <c r="J331"/>
  <c r="K331"/>
  <c r="L331"/>
  <c r="M331"/>
  <c r="O331"/>
  <c r="P331"/>
  <c r="Q331"/>
  <c r="R331"/>
  <c r="S331"/>
  <c r="T331"/>
  <c r="U331"/>
  <c r="V331"/>
  <c r="W331"/>
  <c r="X331"/>
  <c r="Y331"/>
  <c r="Z331"/>
  <c r="AA331"/>
  <c r="AB331"/>
  <c r="AD331"/>
  <c r="AE331"/>
  <c r="E326"/>
  <c r="F326"/>
  <c r="G326"/>
  <c r="H326"/>
  <c r="I326"/>
  <c r="J326"/>
  <c r="K326"/>
  <c r="L326"/>
  <c r="M326"/>
  <c r="O326"/>
  <c r="P326"/>
  <c r="Q326"/>
  <c r="R326"/>
  <c r="S326"/>
  <c r="T326"/>
  <c r="U326"/>
  <c r="V326"/>
  <c r="W326"/>
  <c r="X326"/>
  <c r="Y326"/>
  <c r="Z326"/>
  <c r="AA326"/>
  <c r="AB326"/>
  <c r="AD326"/>
  <c r="AE326"/>
  <c r="E318"/>
  <c r="F318"/>
  <c r="G318"/>
  <c r="H318"/>
  <c r="I318"/>
  <c r="J318"/>
  <c r="K318"/>
  <c r="L318"/>
  <c r="M318"/>
  <c r="O318"/>
  <c r="P318"/>
  <c r="Q318"/>
  <c r="R318"/>
  <c r="S318"/>
  <c r="T318"/>
  <c r="U318"/>
  <c r="V318"/>
  <c r="W318"/>
  <c r="X318"/>
  <c r="Y318"/>
  <c r="Z318"/>
  <c r="AA318"/>
  <c r="AB318"/>
  <c r="AD318"/>
  <c r="AE318"/>
  <c r="E287"/>
  <c r="F287"/>
  <c r="G287"/>
  <c r="H287"/>
  <c r="I287"/>
  <c r="J287"/>
  <c r="K287"/>
  <c r="L287"/>
  <c r="M287"/>
  <c r="O287"/>
  <c r="P287"/>
  <c r="Q287"/>
  <c r="R287"/>
  <c r="S287"/>
  <c r="T287"/>
  <c r="U287"/>
  <c r="V287"/>
  <c r="W287"/>
  <c r="X287"/>
  <c r="Y287"/>
  <c r="Z287"/>
  <c r="AA287"/>
  <c r="AB287"/>
  <c r="AD287"/>
  <c r="AE287"/>
  <c r="E277"/>
  <c r="F277"/>
  <c r="G277"/>
  <c r="H277"/>
  <c r="I277"/>
  <c r="J277"/>
  <c r="K277"/>
  <c r="L277"/>
  <c r="M277"/>
  <c r="O277"/>
  <c r="P277"/>
  <c r="Q277"/>
  <c r="R277"/>
  <c r="S277"/>
  <c r="T277"/>
  <c r="U277"/>
  <c r="V277"/>
  <c r="W277"/>
  <c r="X277"/>
  <c r="Y277"/>
  <c r="Z277"/>
  <c r="AA277"/>
  <c r="AB277"/>
  <c r="AD277"/>
  <c r="AE277"/>
  <c r="E257"/>
  <c r="F257"/>
  <c r="G257"/>
  <c r="H257"/>
  <c r="I257"/>
  <c r="J257"/>
  <c r="K257"/>
  <c r="L257"/>
  <c r="M257"/>
  <c r="O257"/>
  <c r="P257"/>
  <c r="Q257"/>
  <c r="R257"/>
  <c r="S257"/>
  <c r="T257"/>
  <c r="U257"/>
  <c r="V257"/>
  <c r="W257"/>
  <c r="X257"/>
  <c r="Y257"/>
  <c r="Z257"/>
  <c r="AA257"/>
  <c r="AB257"/>
  <c r="AD257"/>
  <c r="AE257"/>
  <c r="E228"/>
  <c r="F228"/>
  <c r="G228"/>
  <c r="H228"/>
  <c r="I228"/>
  <c r="J228"/>
  <c r="K228"/>
  <c r="L228"/>
  <c r="M228"/>
  <c r="O228"/>
  <c r="Q228"/>
  <c r="R228"/>
  <c r="S228"/>
  <c r="T228"/>
  <c r="U228"/>
  <c r="V228"/>
  <c r="W228"/>
  <c r="X228"/>
  <c r="Y228"/>
  <c r="Z228"/>
  <c r="AA228"/>
  <c r="AB228"/>
  <c r="AD228"/>
  <c r="AE228"/>
  <c r="AB815"/>
  <c r="AB814" s="1"/>
  <c r="AA815"/>
  <c r="AA814" s="1"/>
  <c r="Z815"/>
  <c r="Z814" s="1"/>
  <c r="Y815"/>
  <c r="Y814" s="1"/>
  <c r="X815"/>
  <c r="X814" s="1"/>
  <c r="W815"/>
  <c r="W814" s="1"/>
  <c r="V815"/>
  <c r="V814" s="1"/>
  <c r="U815"/>
  <c r="U814" s="1"/>
  <c r="T815"/>
  <c r="T814" s="1"/>
  <c r="S815"/>
  <c r="S814" s="1"/>
  <c r="R815"/>
  <c r="R814" s="1"/>
  <c r="Q815"/>
  <c r="Q814" s="1"/>
  <c r="P815"/>
  <c r="P814" s="1"/>
  <c r="O815"/>
  <c r="O814" s="1"/>
  <c r="N815"/>
  <c r="N814" s="1"/>
  <c r="M815"/>
  <c r="M814" s="1"/>
  <c r="L815"/>
  <c r="L814" s="1"/>
  <c r="K815"/>
  <c r="K814" s="1"/>
  <c r="J815"/>
  <c r="J814" s="1"/>
  <c r="I815"/>
  <c r="I814" s="1"/>
  <c r="H815"/>
  <c r="H814" s="1"/>
  <c r="G815"/>
  <c r="G814" s="1"/>
  <c r="F815"/>
  <c r="F814" s="1"/>
  <c r="E815"/>
  <c r="E814" s="1"/>
  <c r="AC816"/>
  <c r="D816" s="1"/>
  <c r="D815" s="1"/>
  <c r="D814" s="1"/>
  <c r="D813" s="1"/>
  <c r="DK309"/>
  <c r="AC309"/>
  <c r="D309" s="1"/>
  <c r="DK308"/>
  <c r="AC308"/>
  <c r="D308" s="1"/>
  <c r="DK307"/>
  <c r="AC307"/>
  <c r="D307" s="1"/>
  <c r="DK78"/>
  <c r="DK77"/>
  <c r="DK76"/>
  <c r="DK360"/>
  <c r="CL360"/>
  <c r="CE360"/>
  <c r="AT360"/>
  <c r="AC360"/>
  <c r="DK367"/>
  <c r="CL367"/>
  <c r="CE367"/>
  <c r="AT367"/>
  <c r="AC367"/>
  <c r="DK384"/>
  <c r="CL384"/>
  <c r="CE384"/>
  <c r="AT384"/>
  <c r="AC384"/>
  <c r="DK383"/>
  <c r="CL383"/>
  <c r="CE383"/>
  <c r="CA383"/>
  <c r="AT383"/>
  <c r="AC383"/>
  <c r="DK382"/>
  <c r="CL382"/>
  <c r="CE382"/>
  <c r="CA382"/>
  <c r="AT382"/>
  <c r="AC382"/>
  <c r="DK391"/>
  <c r="AC391"/>
  <c r="E377"/>
  <c r="F377"/>
  <c r="G377"/>
  <c r="H377"/>
  <c r="I377"/>
  <c r="J377"/>
  <c r="K377"/>
  <c r="L377"/>
  <c r="M377"/>
  <c r="N377"/>
  <c r="O377"/>
  <c r="P377"/>
  <c r="Q377"/>
  <c r="R377"/>
  <c r="S377"/>
  <c r="T377"/>
  <c r="U377"/>
  <c r="V377"/>
  <c r="W377"/>
  <c r="X377"/>
  <c r="Y377"/>
  <c r="Z377"/>
  <c r="AA377"/>
  <c r="AB377"/>
  <c r="AD377"/>
  <c r="AE377"/>
  <c r="DK378"/>
  <c r="CL378"/>
  <c r="CE378"/>
  <c r="AT378"/>
  <c r="AC378"/>
  <c r="D378" s="1"/>
  <c r="DK347"/>
  <c r="CL347"/>
  <c r="CE347"/>
  <c r="AC347"/>
  <c r="DK339"/>
  <c r="CL339"/>
  <c r="CE339"/>
  <c r="CA339"/>
  <c r="AC339"/>
  <c r="E348"/>
  <c r="F348"/>
  <c r="G348"/>
  <c r="H348"/>
  <c r="I348"/>
  <c r="J348"/>
  <c r="K348"/>
  <c r="L348"/>
  <c r="M348"/>
  <c r="N348"/>
  <c r="O348"/>
  <c r="P348"/>
  <c r="Q348"/>
  <c r="R348"/>
  <c r="S348"/>
  <c r="T348"/>
  <c r="U348"/>
  <c r="V348"/>
  <c r="W348"/>
  <c r="X348"/>
  <c r="Y348"/>
  <c r="Z348"/>
  <c r="AA348"/>
  <c r="AB348"/>
  <c r="AD348"/>
  <c r="AE348"/>
  <c r="DK349"/>
  <c r="CL349"/>
  <c r="CE349"/>
  <c r="AT349"/>
  <c r="AC349"/>
  <c r="D349" s="1"/>
  <c r="DK330"/>
  <c r="CL330"/>
  <c r="CE330"/>
  <c r="AT330"/>
  <c r="E321"/>
  <c r="F321"/>
  <c r="G321"/>
  <c r="H321"/>
  <c r="I321"/>
  <c r="J321"/>
  <c r="K321"/>
  <c r="L321"/>
  <c r="M321"/>
  <c r="N321"/>
  <c r="O321"/>
  <c r="P321"/>
  <c r="Q321"/>
  <c r="R321"/>
  <c r="S321"/>
  <c r="T321"/>
  <c r="U321"/>
  <c r="V321"/>
  <c r="W321"/>
  <c r="X321"/>
  <c r="Y321"/>
  <c r="Z321"/>
  <c r="AA321"/>
  <c r="AB321"/>
  <c r="AD321"/>
  <c r="AE321"/>
  <c r="DK322"/>
  <c r="CL322"/>
  <c r="CE322"/>
  <c r="AT322"/>
  <c r="D322"/>
  <c r="DK320"/>
  <c r="CL320"/>
  <c r="CE320"/>
  <c r="AT320"/>
  <c r="E303"/>
  <c r="F303"/>
  <c r="G303"/>
  <c r="H303"/>
  <c r="I303"/>
  <c r="J303"/>
  <c r="K303"/>
  <c r="L303"/>
  <c r="M303"/>
  <c r="N303"/>
  <c r="O303"/>
  <c r="P303"/>
  <c r="Q303"/>
  <c r="R303"/>
  <c r="S303"/>
  <c r="T303"/>
  <c r="U303"/>
  <c r="V303"/>
  <c r="W303"/>
  <c r="X303"/>
  <c r="Y303"/>
  <c r="Z303"/>
  <c r="AA303"/>
  <c r="AB303"/>
  <c r="AD303"/>
  <c r="AE303"/>
  <c r="DK304"/>
  <c r="CL304"/>
  <c r="CE304"/>
  <c r="AT304"/>
  <c r="AC304"/>
  <c r="D304" s="1"/>
  <c r="DK298"/>
  <c r="CL298"/>
  <c r="CE298"/>
  <c r="AT298"/>
  <c r="AC298"/>
  <c r="DK294"/>
  <c r="CL294"/>
  <c r="CE294"/>
  <c r="AT294"/>
  <c r="AC294"/>
  <c r="DK293"/>
  <c r="CL293"/>
  <c r="CE293"/>
  <c r="AT293"/>
  <c r="AC293"/>
  <c r="DK301"/>
  <c r="CL301"/>
  <c r="CE301"/>
  <c r="CA301"/>
  <c r="AT301"/>
  <c r="D301"/>
  <c r="D300" s="1"/>
  <c r="DK282"/>
  <c r="CL282"/>
  <c r="CE282"/>
  <c r="AT282"/>
  <c r="AC282"/>
  <c r="DK264"/>
  <c r="CL264"/>
  <c r="CE264"/>
  <c r="AT264"/>
  <c r="AC264"/>
  <c r="DK243"/>
  <c r="CL243"/>
  <c r="CE243"/>
  <c r="AT243"/>
  <c r="AC243"/>
  <c r="DK260"/>
  <c r="CL260"/>
  <c r="CE260"/>
  <c r="AT260"/>
  <c r="AC260"/>
  <c r="DK211"/>
  <c r="CL211"/>
  <c r="CE211"/>
  <c r="CA211"/>
  <c r="AC211"/>
  <c r="DK210"/>
  <c r="CL210"/>
  <c r="CE210"/>
  <c r="CA210"/>
  <c r="AT210"/>
  <c r="AC210"/>
  <c r="DK209"/>
  <c r="CL209"/>
  <c r="CE209"/>
  <c r="CA209"/>
  <c r="AT209"/>
  <c r="AC209"/>
  <c r="DK208"/>
  <c r="CL208"/>
  <c r="CE208"/>
  <c r="AT208"/>
  <c r="AC208"/>
  <c r="DK143"/>
  <c r="CL143"/>
  <c r="CE143"/>
  <c r="CA143"/>
  <c r="AC143"/>
  <c r="DK142"/>
  <c r="CL142"/>
  <c r="CE142"/>
  <c r="AT142"/>
  <c r="AC142"/>
  <c r="DK185"/>
  <c r="AC185"/>
  <c r="DK75"/>
  <c r="CL75"/>
  <c r="CE75"/>
  <c r="CA75"/>
  <c r="AT75"/>
  <c r="DK74"/>
  <c r="CL74"/>
  <c r="CE74"/>
  <c r="CA74"/>
  <c r="DK73"/>
  <c r="CL73"/>
  <c r="CE73"/>
  <c r="CA73"/>
  <c r="AT73"/>
  <c r="DK72"/>
  <c r="CL72"/>
  <c r="CE72"/>
  <c r="DK71"/>
  <c r="CL71"/>
  <c r="CE71"/>
  <c r="DK70"/>
  <c r="CL70"/>
  <c r="CE70"/>
  <c r="CA70"/>
  <c r="AT70"/>
  <c r="DK69"/>
  <c r="CL69"/>
  <c r="CE69"/>
  <c r="CA69"/>
  <c r="AT69"/>
  <c r="DK68"/>
  <c r="CL68"/>
  <c r="CE68"/>
  <c r="CA68"/>
  <c r="DK67"/>
  <c r="CL67"/>
  <c r="CE67"/>
  <c r="CA67"/>
  <c r="AT67"/>
  <c r="DK66"/>
  <c r="CL66"/>
  <c r="CE66"/>
  <c r="CA66"/>
  <c r="DK65"/>
  <c r="CL65"/>
  <c r="CE65"/>
  <c r="AT65"/>
  <c r="DK64"/>
  <c r="CL64"/>
  <c r="CE64"/>
  <c r="AT64"/>
  <c r="DK63"/>
  <c r="CL63"/>
  <c r="CE63"/>
  <c r="AT63"/>
  <c r="DK62"/>
  <c r="CL62"/>
  <c r="CE62"/>
  <c r="AT62"/>
  <c r="DK333"/>
  <c r="CL333"/>
  <c r="CE333"/>
  <c r="CA333"/>
  <c r="AT333"/>
  <c r="DK263"/>
  <c r="CL263"/>
  <c r="CE263"/>
  <c r="CA263"/>
  <c r="AC263"/>
  <c r="DK207"/>
  <c r="CL207"/>
  <c r="CE207"/>
  <c r="CA207"/>
  <c r="AC207"/>
  <c r="DK195"/>
  <c r="CL195"/>
  <c r="CE195"/>
  <c r="AT195"/>
  <c r="AC195"/>
  <c r="E407"/>
  <c r="F407"/>
  <c r="G407"/>
  <c r="H407"/>
  <c r="I407"/>
  <c r="J407"/>
  <c r="K407"/>
  <c r="L407"/>
  <c r="M407"/>
  <c r="N407"/>
  <c r="O407"/>
  <c r="P407"/>
  <c r="Q407"/>
  <c r="R407"/>
  <c r="S407"/>
  <c r="T407"/>
  <c r="U407"/>
  <c r="V407"/>
  <c r="W407"/>
  <c r="X407"/>
  <c r="Y407"/>
  <c r="Z407"/>
  <c r="AA407"/>
  <c r="AB407"/>
  <c r="AD407"/>
  <c r="AE407"/>
  <c r="DK408"/>
  <c r="CL408"/>
  <c r="CE408"/>
  <c r="CA408"/>
  <c r="AT408"/>
  <c r="AC408"/>
  <c r="D408" s="1"/>
  <c r="DK375"/>
  <c r="CL375"/>
  <c r="CE375"/>
  <c r="CA375"/>
  <c r="AT375"/>
  <c r="AC375"/>
  <c r="DK374"/>
  <c r="CL374"/>
  <c r="CE374"/>
  <c r="AT374"/>
  <c r="AC374"/>
  <c r="DK366"/>
  <c r="CL366"/>
  <c r="CE366"/>
  <c r="CA366"/>
  <c r="AC366"/>
  <c r="DK365"/>
  <c r="CL365"/>
  <c r="CE365"/>
  <c r="CA365"/>
  <c r="AC365"/>
  <c r="DK369"/>
  <c r="CL369"/>
  <c r="CE369"/>
  <c r="CA369"/>
  <c r="AT369"/>
  <c r="AC369"/>
  <c r="AC368" s="1"/>
  <c r="DK329"/>
  <c r="CL329"/>
  <c r="CE329"/>
  <c r="AT329"/>
  <c r="DK325"/>
  <c r="CL325"/>
  <c r="CE325"/>
  <c r="CA325"/>
  <c r="AT325"/>
  <c r="DK306"/>
  <c r="CL306"/>
  <c r="CE306"/>
  <c r="CA306"/>
  <c r="AT306"/>
  <c r="AC306"/>
  <c r="DK292"/>
  <c r="CL292"/>
  <c r="CE292"/>
  <c r="AT292"/>
  <c r="AC292"/>
  <c r="DK290"/>
  <c r="CL290"/>
  <c r="CE290"/>
  <c r="AT290"/>
  <c r="AC290"/>
  <c r="DK281"/>
  <c r="CL281"/>
  <c r="CE281"/>
  <c r="CA281"/>
  <c r="AT281"/>
  <c r="AC281"/>
  <c r="DK234"/>
  <c r="CL234"/>
  <c r="CE234"/>
  <c r="CA234"/>
  <c r="AT234"/>
  <c r="AC234"/>
  <c r="DK233"/>
  <c r="CL233"/>
  <c r="CE233"/>
  <c r="AT233"/>
  <c r="AC233"/>
  <c r="DK225"/>
  <c r="CL225"/>
  <c r="CE225"/>
  <c r="CA225"/>
  <c r="AT225"/>
  <c r="AC225"/>
  <c r="DK224"/>
  <c r="CL224"/>
  <c r="CE224"/>
  <c r="CA224"/>
  <c r="AT224"/>
  <c r="AC224"/>
  <c r="DK223"/>
  <c r="CL223"/>
  <c r="CE223"/>
  <c r="AT223"/>
  <c r="AC223"/>
  <c r="D223" s="1"/>
  <c r="DK219"/>
  <c r="CL219"/>
  <c r="CE219"/>
  <c r="CA219"/>
  <c r="AT219"/>
  <c r="AC219"/>
  <c r="DK218"/>
  <c r="CL218"/>
  <c r="CE218"/>
  <c r="AT218"/>
  <c r="AC218"/>
  <c r="DK217"/>
  <c r="CL217"/>
  <c r="CE217"/>
  <c r="AT217"/>
  <c r="AC217"/>
  <c r="DK206"/>
  <c r="CL206"/>
  <c r="CE206"/>
  <c r="AT206"/>
  <c r="AC206"/>
  <c r="DK194"/>
  <c r="CL194"/>
  <c r="CE194"/>
  <c r="CA194"/>
  <c r="AT194"/>
  <c r="AC194"/>
  <c r="DK193"/>
  <c r="CL193"/>
  <c r="CE193"/>
  <c r="AT193"/>
  <c r="AC193"/>
  <c r="D193" s="1"/>
  <c r="BJ197"/>
  <c r="DK141"/>
  <c r="CL141"/>
  <c r="CE141"/>
  <c r="CA141"/>
  <c r="AC141"/>
  <c r="DK61"/>
  <c r="CL61"/>
  <c r="CE61"/>
  <c r="CA61"/>
  <c r="AT61"/>
  <c r="DK60"/>
  <c r="CL60"/>
  <c r="CE60"/>
  <c r="CA60"/>
  <c r="DK59"/>
  <c r="CL59"/>
  <c r="CE59"/>
  <c r="DK58"/>
  <c r="CL58"/>
  <c r="CE58"/>
  <c r="CA58"/>
  <c r="AT58"/>
  <c r="DK57"/>
  <c r="CL57"/>
  <c r="CE57"/>
  <c r="CA57"/>
  <c r="DK56"/>
  <c r="CL56"/>
  <c r="CE56"/>
  <c r="CA56"/>
  <c r="AT56"/>
  <c r="DK55"/>
  <c r="CL55"/>
  <c r="CE55"/>
  <c r="AT55"/>
  <c r="AC266"/>
  <c r="AC261" l="1"/>
  <c r="G813"/>
  <c r="K813"/>
  <c r="O813"/>
  <c r="S813"/>
  <c r="W813"/>
  <c r="AA813"/>
  <c r="H813"/>
  <c r="L813"/>
  <c r="P813"/>
  <c r="T813"/>
  <c r="X813"/>
  <c r="AB813"/>
  <c r="E813"/>
  <c r="I813"/>
  <c r="M813"/>
  <c r="Q813"/>
  <c r="U813"/>
  <c r="Y813"/>
  <c r="AE813"/>
  <c r="F813"/>
  <c r="J813"/>
  <c r="N813"/>
  <c r="R813"/>
  <c r="V813"/>
  <c r="Z813"/>
  <c r="AD813"/>
  <c r="AC291"/>
  <c r="D306"/>
  <c r="D305" s="1"/>
  <c r="AC305"/>
  <c r="D141"/>
  <c r="CH141" s="1"/>
  <c r="D219"/>
  <c r="CH219" s="1"/>
  <c r="D234"/>
  <c r="CH234" s="1"/>
  <c r="D290"/>
  <c r="CH290" s="1"/>
  <c r="D325"/>
  <c r="D365"/>
  <c r="CH365" s="1"/>
  <c r="D333"/>
  <c r="CH333" s="1"/>
  <c r="D208"/>
  <c r="CH208" s="1"/>
  <c r="D264"/>
  <c r="CH264" s="1"/>
  <c r="D293"/>
  <c r="CH293" s="1"/>
  <c r="D320"/>
  <c r="CH320" s="1"/>
  <c r="D330"/>
  <c r="CH330" s="1"/>
  <c r="D339"/>
  <c r="CH339" s="1"/>
  <c r="D367"/>
  <c r="CH367" s="1"/>
  <c r="CH77"/>
  <c r="D206"/>
  <c r="CH206" s="1"/>
  <c r="D225"/>
  <c r="CH225" s="1"/>
  <c r="D292"/>
  <c r="D366"/>
  <c r="CH366" s="1"/>
  <c r="D195"/>
  <c r="CH195" s="1"/>
  <c r="D142"/>
  <c r="CH142" s="1"/>
  <c r="D209"/>
  <c r="CH209" s="1"/>
  <c r="D211"/>
  <c r="CH211" s="1"/>
  <c r="D294"/>
  <c r="CH294" s="1"/>
  <c r="D347"/>
  <c r="CH347" s="1"/>
  <c r="D391"/>
  <c r="CH391" s="1"/>
  <c r="D383"/>
  <c r="CH383" s="1"/>
  <c r="D360"/>
  <c r="CH360" s="1"/>
  <c r="D217"/>
  <c r="CH217" s="1"/>
  <c r="D281"/>
  <c r="CH281" s="1"/>
  <c r="D369"/>
  <c r="D368" s="1"/>
  <c r="D374"/>
  <c r="CH374" s="1"/>
  <c r="D207"/>
  <c r="CH207" s="1"/>
  <c r="D260"/>
  <c r="CH260" s="1"/>
  <c r="CH76"/>
  <c r="CH78"/>
  <c r="D267"/>
  <c r="D266" s="1"/>
  <c r="CH54"/>
  <c r="D194"/>
  <c r="CH194" s="1"/>
  <c r="D218"/>
  <c r="CH218" s="1"/>
  <c r="D224"/>
  <c r="CH224" s="1"/>
  <c r="D233"/>
  <c r="CH233" s="1"/>
  <c r="D375"/>
  <c r="CH375" s="1"/>
  <c r="D263"/>
  <c r="D185"/>
  <c r="CH185" s="1"/>
  <c r="D143"/>
  <c r="CH143" s="1"/>
  <c r="D210"/>
  <c r="CH210" s="1"/>
  <c r="D243"/>
  <c r="CH243" s="1"/>
  <c r="D282"/>
  <c r="CH282" s="1"/>
  <c r="D298"/>
  <c r="CH298" s="1"/>
  <c r="D382"/>
  <c r="CH382" s="1"/>
  <c r="D384"/>
  <c r="CH384" s="1"/>
  <c r="CH307"/>
  <c r="CH309"/>
  <c r="CH308"/>
  <c r="BV64"/>
  <c r="CH64"/>
  <c r="BV70"/>
  <c r="CH70"/>
  <c r="BV74"/>
  <c r="CH74"/>
  <c r="CH301"/>
  <c r="D303"/>
  <c r="CH304"/>
  <c r="BV55"/>
  <c r="CH55"/>
  <c r="D407"/>
  <c r="CH408"/>
  <c r="BV65"/>
  <c r="CH65"/>
  <c r="BV68"/>
  <c r="CH68"/>
  <c r="BV75"/>
  <c r="CH75"/>
  <c r="D321"/>
  <c r="CH322"/>
  <c r="D348"/>
  <c r="CH349"/>
  <c r="D377"/>
  <c r="CH378"/>
  <c r="BV62"/>
  <c r="CH62"/>
  <c r="BV66"/>
  <c r="CH66"/>
  <c r="BV69"/>
  <c r="CH69"/>
  <c r="BV71"/>
  <c r="CH71"/>
  <c r="BV72"/>
  <c r="CH72"/>
  <c r="BV73"/>
  <c r="CH73"/>
  <c r="BS815"/>
  <c r="CH816"/>
  <c r="BV56"/>
  <c r="CH56"/>
  <c r="BV59"/>
  <c r="CH59"/>
  <c r="BV60"/>
  <c r="CH60"/>
  <c r="BV61"/>
  <c r="CH61"/>
  <c r="BV57"/>
  <c r="CH57"/>
  <c r="BV58"/>
  <c r="CH58"/>
  <c r="BV63"/>
  <c r="CH63"/>
  <c r="BV67"/>
  <c r="CH67"/>
  <c r="BC197"/>
  <c r="AC192"/>
  <c r="AC815"/>
  <c r="AC814" s="1"/>
  <c r="AC346"/>
  <c r="AC377"/>
  <c r="AC348"/>
  <c r="AC321"/>
  <c r="AC303"/>
  <c r="AC407"/>
  <c r="AC329"/>
  <c r="CH223"/>
  <c r="CH325" l="1"/>
  <c r="AC813"/>
  <c r="CH306"/>
  <c r="CH292"/>
  <c r="D291"/>
  <c r="CH263"/>
  <c r="D261"/>
  <c r="U404" i="5"/>
  <c r="D329" i="10"/>
  <c r="CH329" s="1"/>
  <c r="CH815"/>
  <c r="CH348"/>
  <c r="CH407"/>
  <c r="CH300"/>
  <c r="D192"/>
  <c r="CH193"/>
  <c r="CH369"/>
  <c r="CH377"/>
  <c r="CH321"/>
  <c r="CH303"/>
  <c r="CH192" l="1"/>
  <c r="CH814"/>
  <c r="BS814"/>
  <c r="CH813" l="1"/>
  <c r="BS813"/>
  <c r="AC242"/>
  <c r="E343"/>
  <c r="F343"/>
  <c r="G343"/>
  <c r="H343"/>
  <c r="I343"/>
  <c r="J343"/>
  <c r="K343"/>
  <c r="L343"/>
  <c r="M343"/>
  <c r="O343"/>
  <c r="P343"/>
  <c r="Q343"/>
  <c r="R343"/>
  <c r="S343"/>
  <c r="T343"/>
  <c r="U343"/>
  <c r="V343"/>
  <c r="W343"/>
  <c r="X343"/>
  <c r="Y343"/>
  <c r="Z343"/>
  <c r="AA343"/>
  <c r="AB343"/>
  <c r="AD343"/>
  <c r="AE343"/>
  <c r="AC345"/>
  <c r="D242" l="1"/>
  <c r="CH242" s="1"/>
  <c r="D345"/>
  <c r="CH345" s="1"/>
  <c r="CH738"/>
  <c r="CH736"/>
  <c r="CH735"/>
  <c r="CH734"/>
  <c r="CH536"/>
  <c r="CH535"/>
  <c r="CH534"/>
  <c r="CH449"/>
  <c r="CH393"/>
  <c r="CH381"/>
  <c r="CH582"/>
  <c r="CH573"/>
  <c r="CH262"/>
  <c r="CH519"/>
  <c r="CH453"/>
  <c r="AC518"/>
  <c r="D518" s="1"/>
  <c r="D612" l="1"/>
  <c r="CH612" s="1"/>
  <c r="D254"/>
  <c r="CH254" s="1"/>
  <c r="CH255"/>
  <c r="CH342"/>
  <c r="CH266"/>
  <c r="CH267"/>
  <c r="AD512"/>
  <c r="D346"/>
  <c r="CH346" s="1"/>
  <c r="CH518"/>
  <c r="AC538"/>
  <c r="D538" s="1"/>
  <c r="AC520"/>
  <c r="AC140"/>
  <c r="N456"/>
  <c r="N454" s="1"/>
  <c r="CH52" l="1"/>
  <c r="D520"/>
  <c r="CH520" s="1"/>
  <c r="D140"/>
  <c r="CH140" s="1"/>
  <c r="CH538"/>
  <c r="AC447" l="1"/>
  <c r="AC444"/>
  <c r="D444" s="1"/>
  <c r="AC441"/>
  <c r="AC437"/>
  <c r="AC433"/>
  <c r="AC428"/>
  <c r="AC420"/>
  <c r="AC416"/>
  <c r="AC412"/>
  <c r="AC639"/>
  <c r="AC657"/>
  <c r="AC653"/>
  <c r="AC649"/>
  <c r="AC645"/>
  <c r="AC663"/>
  <c r="AC672"/>
  <c r="AC641"/>
  <c r="AC661"/>
  <c r="AC673"/>
  <c r="AC443"/>
  <c r="AC440"/>
  <c r="AC436"/>
  <c r="AC432"/>
  <c r="AC427"/>
  <c r="D427" s="1"/>
  <c r="AC674"/>
  <c r="AC419"/>
  <c r="AC415"/>
  <c r="AC448"/>
  <c r="CH28"/>
  <c r="CH51"/>
  <c r="AC640"/>
  <c r="AC656"/>
  <c r="AC652"/>
  <c r="AC648"/>
  <c r="D648" s="1"/>
  <c r="AC662"/>
  <c r="AC667"/>
  <c r="AC643"/>
  <c r="D643" s="1"/>
  <c r="AC666"/>
  <c r="AC442"/>
  <c r="AC439"/>
  <c r="D439" s="1"/>
  <c r="AC435"/>
  <c r="D435" s="1"/>
  <c r="AC431"/>
  <c r="D431" s="1"/>
  <c r="AC426"/>
  <c r="AC422"/>
  <c r="D422" s="1"/>
  <c r="AC418"/>
  <c r="D418" s="1"/>
  <c r="AC430"/>
  <c r="CH27"/>
  <c r="AC642"/>
  <c r="D642" s="1"/>
  <c r="AC655"/>
  <c r="D655" s="1"/>
  <c r="AC651"/>
  <c r="D651" s="1"/>
  <c r="AC647"/>
  <c r="AC665"/>
  <c r="D665" s="1"/>
  <c r="AC669"/>
  <c r="D669" s="1"/>
  <c r="AC658"/>
  <c r="AC670"/>
  <c r="D670" s="1"/>
  <c r="AC411"/>
  <c r="AC445"/>
  <c r="AC438"/>
  <c r="D438" s="1"/>
  <c r="AC434"/>
  <c r="D434" s="1"/>
  <c r="AC429"/>
  <c r="D429" s="1"/>
  <c r="AC425"/>
  <c r="AC421"/>
  <c r="D421" s="1"/>
  <c r="AC417"/>
  <c r="D417" s="1"/>
  <c r="AC413"/>
  <c r="D413" s="1"/>
  <c r="AC450"/>
  <c r="D450" s="1"/>
  <c r="AC644"/>
  <c r="AC654"/>
  <c r="AC650"/>
  <c r="AC646"/>
  <c r="AC664"/>
  <c r="AC668"/>
  <c r="AC660"/>
  <c r="AC659"/>
  <c r="AC671"/>
  <c r="AE809"/>
  <c r="AD809"/>
  <c r="AB809"/>
  <c r="AA809"/>
  <c r="Z809"/>
  <c r="Y809"/>
  <c r="X809"/>
  <c r="W809"/>
  <c r="V809"/>
  <c r="T809"/>
  <c r="S809"/>
  <c r="Q809"/>
  <c r="P809"/>
  <c r="O809"/>
  <c r="N809"/>
  <c r="M809"/>
  <c r="L809"/>
  <c r="K809"/>
  <c r="J809"/>
  <c r="I809"/>
  <c r="H809"/>
  <c r="G809"/>
  <c r="F809"/>
  <c r="E809"/>
  <c r="AE806"/>
  <c r="AD806"/>
  <c r="AB806"/>
  <c r="AA806"/>
  <c r="Z806"/>
  <c r="Y806"/>
  <c r="X806"/>
  <c r="W806"/>
  <c r="V806"/>
  <c r="T806"/>
  <c r="S806"/>
  <c r="R806"/>
  <c r="Q806"/>
  <c r="P806"/>
  <c r="O806"/>
  <c r="M806"/>
  <c r="L806"/>
  <c r="K806"/>
  <c r="J806"/>
  <c r="I806"/>
  <c r="H806"/>
  <c r="G806"/>
  <c r="F806"/>
  <c r="E806"/>
  <c r="AE634"/>
  <c r="AD634"/>
  <c r="AB634"/>
  <c r="AA634"/>
  <c r="Z634"/>
  <c r="Y634"/>
  <c r="X634"/>
  <c r="W634"/>
  <c r="V634"/>
  <c r="T634"/>
  <c r="S634"/>
  <c r="R634"/>
  <c r="Q634"/>
  <c r="P634"/>
  <c r="O634"/>
  <c r="M634"/>
  <c r="L634"/>
  <c r="K634"/>
  <c r="J634"/>
  <c r="I634"/>
  <c r="H634"/>
  <c r="G634"/>
  <c r="F634"/>
  <c r="E634"/>
  <c r="AE631"/>
  <c r="AD631"/>
  <c r="AB631"/>
  <c r="AA631"/>
  <c r="Z631"/>
  <c r="Y631"/>
  <c r="X631"/>
  <c r="W631"/>
  <c r="V631"/>
  <c r="U631"/>
  <c r="T631"/>
  <c r="S631"/>
  <c r="R631"/>
  <c r="Q631"/>
  <c r="P631"/>
  <c r="O631"/>
  <c r="M631"/>
  <c r="L631"/>
  <c r="K631"/>
  <c r="J631"/>
  <c r="I631"/>
  <c r="H631"/>
  <c r="G631"/>
  <c r="F631"/>
  <c r="E631"/>
  <c r="AC410" l="1"/>
  <c r="AC638"/>
  <c r="D411"/>
  <c r="CH34"/>
  <c r="CH26"/>
  <c r="CH53"/>
  <c r="CH50"/>
  <c r="CH40"/>
  <c r="CH48"/>
  <c r="CH45"/>
  <c r="CH46"/>
  <c r="CH29"/>
  <c r="D446"/>
  <c r="CH446" s="1"/>
  <c r="D672"/>
  <c r="CH672" s="1"/>
  <c r="D653"/>
  <c r="CH653" s="1"/>
  <c r="D447"/>
  <c r="CH447" s="1"/>
  <c r="D668"/>
  <c r="CH668" s="1"/>
  <c r="D654"/>
  <c r="CH654" s="1"/>
  <c r="D416"/>
  <c r="CH416" s="1"/>
  <c r="D433"/>
  <c r="CH433" s="1"/>
  <c r="CH39"/>
  <c r="CH413"/>
  <c r="CH429"/>
  <c r="CH651"/>
  <c r="CH47"/>
  <c r="CH44"/>
  <c r="CH431"/>
  <c r="CH32"/>
  <c r="CH24"/>
  <c r="CH33"/>
  <c r="CH25"/>
  <c r="D652"/>
  <c r="CH652" s="1"/>
  <c r="D673"/>
  <c r="CH673" s="1"/>
  <c r="D663"/>
  <c r="CH663" s="1"/>
  <c r="D657"/>
  <c r="CH657" s="1"/>
  <c r="D671"/>
  <c r="CH671" s="1"/>
  <c r="D664"/>
  <c r="CH664" s="1"/>
  <c r="D644"/>
  <c r="CH644" s="1"/>
  <c r="D415"/>
  <c r="CH415" s="1"/>
  <c r="D432"/>
  <c r="CH432" s="1"/>
  <c r="D420"/>
  <c r="CH420" s="1"/>
  <c r="D437"/>
  <c r="CH437" s="1"/>
  <c r="CH43"/>
  <c r="CH417"/>
  <c r="CH434"/>
  <c r="CH669"/>
  <c r="CH655"/>
  <c r="CH31"/>
  <c r="CH23"/>
  <c r="CH418"/>
  <c r="CH435"/>
  <c r="CH37"/>
  <c r="CH38"/>
  <c r="D667"/>
  <c r="CH667" s="1"/>
  <c r="D656"/>
  <c r="CH656" s="1"/>
  <c r="D661"/>
  <c r="CH661" s="1"/>
  <c r="D645"/>
  <c r="CH645" s="1"/>
  <c r="D639"/>
  <c r="D659"/>
  <c r="CH659" s="1"/>
  <c r="D646"/>
  <c r="CH646" s="1"/>
  <c r="D419"/>
  <c r="CH419" s="1"/>
  <c r="D436"/>
  <c r="CH436" s="1"/>
  <c r="D441"/>
  <c r="CH441" s="1"/>
  <c r="CH30"/>
  <c r="CH450"/>
  <c r="CH421"/>
  <c r="CH438"/>
  <c r="CH670"/>
  <c r="CH665"/>
  <c r="CH642"/>
  <c r="CH36"/>
  <c r="CH422"/>
  <c r="CH439"/>
  <c r="CH643"/>
  <c r="CH648"/>
  <c r="CH41"/>
  <c r="CH427"/>
  <c r="CH49"/>
  <c r="CH42"/>
  <c r="CH444"/>
  <c r="D666"/>
  <c r="CH666" s="1"/>
  <c r="D662"/>
  <c r="CH662" s="1"/>
  <c r="D640"/>
  <c r="CH640" s="1"/>
  <c r="D425"/>
  <c r="CH425" s="1"/>
  <c r="D442"/>
  <c r="CH442" s="1"/>
  <c r="D641"/>
  <c r="CH641" s="1"/>
  <c r="D649"/>
  <c r="CH649" s="1"/>
  <c r="D430"/>
  <c r="CH430" s="1"/>
  <c r="D426"/>
  <c r="CH426" s="1"/>
  <c r="D443"/>
  <c r="CH443" s="1"/>
  <c r="D660"/>
  <c r="CH660" s="1"/>
  <c r="D650"/>
  <c r="CH650" s="1"/>
  <c r="D448"/>
  <c r="CH448" s="1"/>
  <c r="D674"/>
  <c r="CH674" s="1"/>
  <c r="D440"/>
  <c r="CH440" s="1"/>
  <c r="D658"/>
  <c r="CH658" s="1"/>
  <c r="D647"/>
  <c r="CH647" s="1"/>
  <c r="D412"/>
  <c r="CH412" s="1"/>
  <c r="D428"/>
  <c r="CH428" s="1"/>
  <c r="D445"/>
  <c r="CH445" s="1"/>
  <c r="N404"/>
  <c r="AC636"/>
  <c r="AC406"/>
  <c r="AC810"/>
  <c r="AC632"/>
  <c r="AC807"/>
  <c r="AC633"/>
  <c r="D633" s="1"/>
  <c r="U634"/>
  <c r="R809"/>
  <c r="AC808"/>
  <c r="D808" s="1"/>
  <c r="N806"/>
  <c r="U806"/>
  <c r="AC811"/>
  <c r="D811" s="1"/>
  <c r="U809"/>
  <c r="N634"/>
  <c r="AC635"/>
  <c r="D635" s="1"/>
  <c r="N631"/>
  <c r="AC405"/>
  <c r="D405" s="1"/>
  <c r="AC537"/>
  <c r="D537" s="1"/>
  <c r="D410" l="1"/>
  <c r="CH639"/>
  <c r="D638"/>
  <c r="CH808"/>
  <c r="CH811"/>
  <c r="D807"/>
  <c r="CH807" s="1"/>
  <c r="CH633"/>
  <c r="D406"/>
  <c r="CH406" s="1"/>
  <c r="D636"/>
  <c r="CH636" s="1"/>
  <c r="D810"/>
  <c r="D809" s="1"/>
  <c r="D632"/>
  <c r="CH632" s="1"/>
  <c r="CH411"/>
  <c r="AC533"/>
  <c r="AC404"/>
  <c r="AC634"/>
  <c r="AC631"/>
  <c r="AC806"/>
  <c r="AC809"/>
  <c r="CH410" l="1"/>
  <c r="D806"/>
  <c r="CH806" s="1"/>
  <c r="D631"/>
  <c r="CH631" s="1"/>
  <c r="CH810"/>
  <c r="CH809"/>
  <c r="D634"/>
  <c r="CH634" s="1"/>
  <c r="CH635"/>
  <c r="D404"/>
  <c r="CH405"/>
  <c r="F127" i="11"/>
  <c r="CH404" i="10" l="1"/>
  <c r="D10" i="11"/>
  <c r="C10"/>
  <c r="F10"/>
  <c r="V803" i="5" l="1"/>
  <c r="S803"/>
  <c r="R803"/>
  <c r="L803"/>
  <c r="J803"/>
  <c r="I803"/>
  <c r="U803" s="1"/>
  <c r="V800"/>
  <c r="S800"/>
  <c r="R800"/>
  <c r="L800"/>
  <c r="J800"/>
  <c r="I800"/>
  <c r="U800" s="1"/>
  <c r="V798"/>
  <c r="S798"/>
  <c r="R798"/>
  <c r="L798"/>
  <c r="J798"/>
  <c r="I798"/>
  <c r="U798" s="1"/>
  <c r="V796"/>
  <c r="S796"/>
  <c r="R796"/>
  <c r="L796"/>
  <c r="J796"/>
  <c r="I796"/>
  <c r="U796" s="1"/>
  <c r="V794"/>
  <c r="S794"/>
  <c r="R794"/>
  <c r="L794"/>
  <c r="J794"/>
  <c r="I794"/>
  <c r="U794" s="1"/>
  <c r="V792"/>
  <c r="S792"/>
  <c r="R792"/>
  <c r="L792"/>
  <c r="J792"/>
  <c r="I792"/>
  <c r="U792" s="1"/>
  <c r="V790"/>
  <c r="S790"/>
  <c r="R790"/>
  <c r="L790"/>
  <c r="J790"/>
  <c r="I790"/>
  <c r="U790" s="1"/>
  <c r="V788"/>
  <c r="S788"/>
  <c r="R788"/>
  <c r="L788"/>
  <c r="J788"/>
  <c r="I788"/>
  <c r="U788" s="1"/>
  <c r="V784"/>
  <c r="S784"/>
  <c r="R784"/>
  <c r="L784"/>
  <c r="J784"/>
  <c r="I784"/>
  <c r="U784" s="1"/>
  <c r="V781"/>
  <c r="S781"/>
  <c r="R781"/>
  <c r="L781"/>
  <c r="J781"/>
  <c r="I781"/>
  <c r="U781" s="1"/>
  <c r="V779"/>
  <c r="S779"/>
  <c r="R779"/>
  <c r="L779"/>
  <c r="J779"/>
  <c r="I779"/>
  <c r="U779" s="1"/>
  <c r="V777"/>
  <c r="S777"/>
  <c r="R777"/>
  <c r="L777"/>
  <c r="J777"/>
  <c r="I777"/>
  <c r="U777" s="1"/>
  <c r="V775"/>
  <c r="S775"/>
  <c r="R775"/>
  <c r="L775"/>
  <c r="J775"/>
  <c r="I775"/>
  <c r="U775" s="1"/>
  <c r="V773"/>
  <c r="S773"/>
  <c r="R773"/>
  <c r="L773"/>
  <c r="J773"/>
  <c r="I773"/>
  <c r="U773" s="1"/>
  <c r="V771"/>
  <c r="S771"/>
  <c r="R771"/>
  <c r="L771"/>
  <c r="J771"/>
  <c r="I771"/>
  <c r="U771" s="1"/>
  <c r="V769"/>
  <c r="S769"/>
  <c r="R769"/>
  <c r="L769"/>
  <c r="J769"/>
  <c r="I769"/>
  <c r="U769" s="1"/>
  <c r="V763"/>
  <c r="S763"/>
  <c r="R763"/>
  <c r="L763"/>
  <c r="J763"/>
  <c r="I763"/>
  <c r="U763" s="1"/>
  <c r="V760"/>
  <c r="S760"/>
  <c r="R760"/>
  <c r="L760"/>
  <c r="J760"/>
  <c r="I760"/>
  <c r="U760" s="1"/>
  <c r="V757"/>
  <c r="S757"/>
  <c r="R757"/>
  <c r="L757"/>
  <c r="J757"/>
  <c r="I757"/>
  <c r="U757" s="1"/>
  <c r="V754"/>
  <c r="S754"/>
  <c r="R754"/>
  <c r="L754"/>
  <c r="J754"/>
  <c r="I754"/>
  <c r="U754" s="1"/>
  <c r="V752"/>
  <c r="S752"/>
  <c r="R752"/>
  <c r="L752"/>
  <c r="J752"/>
  <c r="I752"/>
  <c r="U752" s="1"/>
  <c r="V749"/>
  <c r="S749"/>
  <c r="R749"/>
  <c r="L749"/>
  <c r="J749"/>
  <c r="I749"/>
  <c r="U749" s="1"/>
  <c r="V743"/>
  <c r="S743"/>
  <c r="R743"/>
  <c r="L743"/>
  <c r="J743"/>
  <c r="I743"/>
  <c r="U743" s="1"/>
  <c r="V741"/>
  <c r="S741"/>
  <c r="R741"/>
  <c r="L741"/>
  <c r="J741"/>
  <c r="I741"/>
  <c r="U741" s="1"/>
  <c r="V739"/>
  <c r="S739"/>
  <c r="R739"/>
  <c r="L739"/>
  <c r="J739"/>
  <c r="I739"/>
  <c r="U739" s="1"/>
  <c r="V737"/>
  <c r="S737"/>
  <c r="R737"/>
  <c r="L737"/>
  <c r="J737"/>
  <c r="I737"/>
  <c r="U737" s="1"/>
  <c r="V735"/>
  <c r="S735"/>
  <c r="R735"/>
  <c r="L735"/>
  <c r="J735"/>
  <c r="I735"/>
  <c r="U735" s="1"/>
  <c r="V733"/>
  <c r="S733"/>
  <c r="R733"/>
  <c r="L733"/>
  <c r="J733"/>
  <c r="I733"/>
  <c r="U733" s="1"/>
  <c r="V731"/>
  <c r="S731"/>
  <c r="R731"/>
  <c r="L731"/>
  <c r="J731"/>
  <c r="I731"/>
  <c r="U731" s="1"/>
  <c r="V727"/>
  <c r="S727"/>
  <c r="R727"/>
  <c r="L727"/>
  <c r="J727"/>
  <c r="I727"/>
  <c r="U727" s="1"/>
  <c r="V725"/>
  <c r="S725"/>
  <c r="R725"/>
  <c r="L725"/>
  <c r="J725"/>
  <c r="I725"/>
  <c r="U725" s="1"/>
  <c r="V723"/>
  <c r="S723"/>
  <c r="R723"/>
  <c r="L723"/>
  <c r="J723"/>
  <c r="I723"/>
  <c r="U723" s="1"/>
  <c r="V721"/>
  <c r="S721"/>
  <c r="R721"/>
  <c r="L721"/>
  <c r="J721"/>
  <c r="I721"/>
  <c r="U721" s="1"/>
  <c r="V719"/>
  <c r="S719"/>
  <c r="R719"/>
  <c r="L719"/>
  <c r="J719"/>
  <c r="I719"/>
  <c r="U719" s="1"/>
  <c r="V717"/>
  <c r="S717"/>
  <c r="R717"/>
  <c r="L717"/>
  <c r="J717"/>
  <c r="I717"/>
  <c r="U717" s="1"/>
  <c r="V713"/>
  <c r="S713"/>
  <c r="R713"/>
  <c r="L713"/>
  <c r="J713"/>
  <c r="I713"/>
  <c r="U713" s="1"/>
  <c r="V711"/>
  <c r="S711"/>
  <c r="R711"/>
  <c r="L711"/>
  <c r="J711"/>
  <c r="I711"/>
  <c r="U711" s="1"/>
  <c r="V707"/>
  <c r="S707"/>
  <c r="R707"/>
  <c r="L707"/>
  <c r="J707"/>
  <c r="I707"/>
  <c r="U707" s="1"/>
  <c r="V704"/>
  <c r="S704"/>
  <c r="R704"/>
  <c r="L704"/>
  <c r="J704"/>
  <c r="I704"/>
  <c r="U704" s="1"/>
  <c r="V701"/>
  <c r="S701"/>
  <c r="R701"/>
  <c r="L701"/>
  <c r="J701"/>
  <c r="I701"/>
  <c r="U701" s="1"/>
  <c r="V693"/>
  <c r="S693"/>
  <c r="R693"/>
  <c r="L693"/>
  <c r="J693"/>
  <c r="I693"/>
  <c r="U693" s="1"/>
  <c r="V683"/>
  <c r="S683"/>
  <c r="R683"/>
  <c r="L683"/>
  <c r="J683"/>
  <c r="I683"/>
  <c r="U683" s="1"/>
  <c r="V674"/>
  <c r="S674"/>
  <c r="R674"/>
  <c r="L674"/>
  <c r="J674"/>
  <c r="I674"/>
  <c r="U674" s="1"/>
  <c r="V669"/>
  <c r="S669"/>
  <c r="R669"/>
  <c r="L669"/>
  <c r="J669"/>
  <c r="I669"/>
  <c r="U632"/>
  <c r="V628"/>
  <c r="S628"/>
  <c r="R628"/>
  <c r="L628"/>
  <c r="J628"/>
  <c r="I628"/>
  <c r="U628" s="1"/>
  <c r="V625"/>
  <c r="S625"/>
  <c r="R625"/>
  <c r="L625"/>
  <c r="J625"/>
  <c r="I625"/>
  <c r="U625" s="1"/>
  <c r="V623"/>
  <c r="S623"/>
  <c r="R623"/>
  <c r="L623"/>
  <c r="J623"/>
  <c r="I623"/>
  <c r="U623" s="1"/>
  <c r="V621"/>
  <c r="S621"/>
  <c r="R621"/>
  <c r="L621"/>
  <c r="J621"/>
  <c r="I621"/>
  <c r="U621" s="1"/>
  <c r="V619"/>
  <c r="S619"/>
  <c r="R619"/>
  <c r="L619"/>
  <c r="J619"/>
  <c r="I619"/>
  <c r="U619" s="1"/>
  <c r="V617"/>
  <c r="S617"/>
  <c r="R617"/>
  <c r="L617"/>
  <c r="J617"/>
  <c r="I617"/>
  <c r="U617" s="1"/>
  <c r="V615"/>
  <c r="S615"/>
  <c r="R615"/>
  <c r="L615"/>
  <c r="J615"/>
  <c r="I615"/>
  <c r="U615" s="1"/>
  <c r="V613"/>
  <c r="S613"/>
  <c r="R613"/>
  <c r="L613"/>
  <c r="J613"/>
  <c r="I613"/>
  <c r="U613" s="1"/>
  <c r="V610"/>
  <c r="S610"/>
  <c r="R610"/>
  <c r="L610"/>
  <c r="J610"/>
  <c r="I610"/>
  <c r="U610" s="1"/>
  <c r="U607"/>
  <c r="U603"/>
  <c r="V601"/>
  <c r="S601"/>
  <c r="R601"/>
  <c r="L601"/>
  <c r="J601"/>
  <c r="I601"/>
  <c r="U601" s="1"/>
  <c r="V599"/>
  <c r="S599"/>
  <c r="R599"/>
  <c r="L599"/>
  <c r="J599"/>
  <c r="I599"/>
  <c r="U599" s="1"/>
  <c r="V597"/>
  <c r="S597"/>
  <c r="R597"/>
  <c r="L597"/>
  <c r="J597"/>
  <c r="I597"/>
  <c r="U597" s="1"/>
  <c r="U587"/>
  <c r="V585"/>
  <c r="S585"/>
  <c r="R585"/>
  <c r="L585"/>
  <c r="J585"/>
  <c r="I585"/>
  <c r="U585" s="1"/>
  <c r="V582"/>
  <c r="S582"/>
  <c r="R582"/>
  <c r="L582"/>
  <c r="J582"/>
  <c r="I582"/>
  <c r="U582" s="1"/>
  <c r="V580"/>
  <c r="S580"/>
  <c r="R580"/>
  <c r="L580"/>
  <c r="J580"/>
  <c r="I580"/>
  <c r="U580" s="1"/>
  <c r="V577"/>
  <c r="S577"/>
  <c r="R577"/>
  <c r="L577"/>
  <c r="J577"/>
  <c r="I577"/>
  <c r="U577" s="1"/>
  <c r="U574"/>
  <c r="V572"/>
  <c r="S572"/>
  <c r="R572"/>
  <c r="L572"/>
  <c r="J572"/>
  <c r="I572"/>
  <c r="U572" s="1"/>
  <c r="V570"/>
  <c r="S570"/>
  <c r="R570"/>
  <c r="L570"/>
  <c r="J570"/>
  <c r="I570"/>
  <c r="U570" s="1"/>
  <c r="V568"/>
  <c r="S568"/>
  <c r="R568"/>
  <c r="L568"/>
  <c r="J568"/>
  <c r="I568"/>
  <c r="U568" s="1"/>
  <c r="U565"/>
  <c r="U556"/>
  <c r="V554"/>
  <c r="S554"/>
  <c r="R554"/>
  <c r="L554"/>
  <c r="J554"/>
  <c r="I554"/>
  <c r="U554" s="1"/>
  <c r="V551"/>
  <c r="U551"/>
  <c r="V549"/>
  <c r="S549"/>
  <c r="R549"/>
  <c r="L549"/>
  <c r="J549"/>
  <c r="I549"/>
  <c r="U549" s="1"/>
  <c r="V547"/>
  <c r="S547"/>
  <c r="R547"/>
  <c r="L547"/>
  <c r="J547"/>
  <c r="I547"/>
  <c r="U547" s="1"/>
  <c r="V541"/>
  <c r="S541"/>
  <c r="R541"/>
  <c r="L541"/>
  <c r="J541"/>
  <c r="I541"/>
  <c r="U541" s="1"/>
  <c r="V539"/>
  <c r="S539"/>
  <c r="R539"/>
  <c r="L539"/>
  <c r="J539"/>
  <c r="I539"/>
  <c r="U539" s="1"/>
  <c r="V537"/>
  <c r="S537"/>
  <c r="R537"/>
  <c r="L537"/>
  <c r="J537"/>
  <c r="I537"/>
  <c r="U537" s="1"/>
  <c r="V535"/>
  <c r="S535"/>
  <c r="R535"/>
  <c r="L535"/>
  <c r="J535"/>
  <c r="I535"/>
  <c r="U535" s="1"/>
  <c r="V533"/>
  <c r="S533"/>
  <c r="R533"/>
  <c r="L533"/>
  <c r="J533"/>
  <c r="I533"/>
  <c r="U533" s="1"/>
  <c r="U527"/>
  <c r="V525"/>
  <c r="S525"/>
  <c r="R525"/>
  <c r="L525"/>
  <c r="J525"/>
  <c r="I525"/>
  <c r="U525" s="1"/>
  <c r="V523"/>
  <c r="S523"/>
  <c r="R523"/>
  <c r="L523"/>
  <c r="J523"/>
  <c r="I523"/>
  <c r="U523" s="1"/>
  <c r="V521"/>
  <c r="S521"/>
  <c r="R521"/>
  <c r="L521"/>
  <c r="J521"/>
  <c r="I521"/>
  <c r="U521" s="1"/>
  <c r="V519"/>
  <c r="S519"/>
  <c r="R519"/>
  <c r="L519"/>
  <c r="J519"/>
  <c r="I519"/>
  <c r="U519" s="1"/>
  <c r="V517"/>
  <c r="S517"/>
  <c r="R517"/>
  <c r="L517"/>
  <c r="J517"/>
  <c r="I517"/>
  <c r="U517" s="1"/>
  <c r="V515"/>
  <c r="S515"/>
  <c r="R515"/>
  <c r="L515"/>
  <c r="J515"/>
  <c r="I515"/>
  <c r="U515" s="1"/>
  <c r="U506"/>
  <c r="V503"/>
  <c r="S503"/>
  <c r="R503"/>
  <c r="L503"/>
  <c r="J503"/>
  <c r="I503"/>
  <c r="U503" s="1"/>
  <c r="U500"/>
  <c r="U496"/>
  <c r="U483"/>
  <c r="U472"/>
  <c r="U457"/>
  <c r="S445"/>
  <c r="S444" s="1"/>
  <c r="S443" s="1"/>
  <c r="S442" s="1"/>
  <c r="S441" s="1"/>
  <c r="S440" s="1"/>
  <c r="S439" s="1"/>
  <c r="S438" s="1"/>
  <c r="S437" s="1"/>
  <c r="S436" s="1"/>
  <c r="S435" s="1"/>
  <c r="S434" s="1"/>
  <c r="S433" s="1"/>
  <c r="S432" s="1"/>
  <c r="S431" s="1"/>
  <c r="S430" s="1"/>
  <c r="S429" s="1"/>
  <c r="S428" s="1"/>
  <c r="S427" s="1"/>
  <c r="S426" s="1"/>
  <c r="S425" s="1"/>
  <c r="S424" s="1"/>
  <c r="S423" s="1"/>
  <c r="S422" s="1"/>
  <c r="S421" s="1"/>
  <c r="S420" s="1"/>
  <c r="S419" s="1"/>
  <c r="S418" s="1"/>
  <c r="S417" s="1"/>
  <c r="S416" s="1"/>
  <c r="S415" s="1"/>
  <c r="S414" s="1"/>
  <c r="S413" s="1"/>
  <c r="S412" s="1"/>
  <c r="S411" s="1"/>
  <c r="S410" s="1"/>
  <c r="S409" s="1"/>
  <c r="S408" s="1"/>
  <c r="S407" s="1"/>
  <c r="S406" s="1"/>
  <c r="S405" s="1"/>
  <c r="S404" s="1"/>
  <c r="R445"/>
  <c r="J403" l="1"/>
  <c r="L403"/>
  <c r="I403"/>
  <c r="U403" s="1"/>
  <c r="S403"/>
  <c r="J631"/>
  <c r="L631"/>
  <c r="U669"/>
  <c r="I631"/>
  <c r="U631" s="1"/>
  <c r="V631"/>
  <c r="R444"/>
  <c r="T445"/>
  <c r="U448"/>
  <c r="R443" l="1"/>
  <c r="T444"/>
  <c r="L13"/>
  <c r="J13"/>
  <c r="K13"/>
  <c r="V403"/>
  <c r="R442" l="1"/>
  <c r="T443"/>
  <c r="V14"/>
  <c r="V13" s="1"/>
  <c r="R441" l="1"/>
  <c r="T442"/>
  <c r="U334"/>
  <c r="U14"/>
  <c r="B639" i="10"/>
  <c r="B411"/>
  <c r="B22"/>
  <c r="R440" i="5" l="1"/>
  <c r="T441"/>
  <c r="I13"/>
  <c r="R439" l="1"/>
  <c r="T440"/>
  <c r="AC604" i="10"/>
  <c r="BC557"/>
  <c r="BJ557"/>
  <c r="R438" i="5" l="1"/>
  <c r="T439"/>
  <c r="D604" i="10"/>
  <c r="CH604" s="1"/>
  <c r="AY11465"/>
  <c r="AY11464"/>
  <c r="AY11463"/>
  <c r="AY11462"/>
  <c r="AY11461"/>
  <c r="AY11460"/>
  <c r="AY11459"/>
  <c r="AY11458"/>
  <c r="AY11457"/>
  <c r="AY11456"/>
  <c r="AY11455"/>
  <c r="AY11454"/>
  <c r="AY11453"/>
  <c r="AY11452"/>
  <c r="AY11451"/>
  <c r="AY11450"/>
  <c r="AY11449"/>
  <c r="AY11448"/>
  <c r="AY11447"/>
  <c r="AY11446"/>
  <c r="AY11445"/>
  <c r="AY11444"/>
  <c r="AY11443"/>
  <c r="AY11442"/>
  <c r="AY11441"/>
  <c r="AY11440"/>
  <c r="AY11439"/>
  <c r="AY11438"/>
  <c r="AY11437"/>
  <c r="AY11436"/>
  <c r="AY11435"/>
  <c r="AY11434"/>
  <c r="AY11433"/>
  <c r="AY11432"/>
  <c r="AY11431"/>
  <c r="AY11430"/>
  <c r="AY11429"/>
  <c r="AY11428"/>
  <c r="AY11427"/>
  <c r="AY11426"/>
  <c r="AY11425"/>
  <c r="AY11424"/>
  <c r="AY11423"/>
  <c r="AY11422"/>
  <c r="AY11421"/>
  <c r="AY11420"/>
  <c r="AY11419"/>
  <c r="AY11418"/>
  <c r="AY11417"/>
  <c r="AY11416"/>
  <c r="AY11415"/>
  <c r="AY11414"/>
  <c r="AY11413"/>
  <c r="AY11412"/>
  <c r="AY11411"/>
  <c r="AY11410"/>
  <c r="AY11409"/>
  <c r="AY11408"/>
  <c r="AY11407"/>
  <c r="AY11406"/>
  <c r="AY11405"/>
  <c r="AY11404"/>
  <c r="AY11403"/>
  <c r="AY11402"/>
  <c r="AY11401"/>
  <c r="AY11400"/>
  <c r="AY11399"/>
  <c r="AY11398"/>
  <c r="AY11397"/>
  <c r="AY11396"/>
  <c r="AY11395"/>
  <c r="AY11394"/>
  <c r="AY11393"/>
  <c r="AY11392"/>
  <c r="AY11391"/>
  <c r="AY11390"/>
  <c r="AY11389"/>
  <c r="AY11388"/>
  <c r="AY11387"/>
  <c r="AY11386"/>
  <c r="AY11385"/>
  <c r="AY11384"/>
  <c r="AY11383"/>
  <c r="AY11382"/>
  <c r="AY11381"/>
  <c r="AY11380"/>
  <c r="AY11379"/>
  <c r="AY11378"/>
  <c r="AY11377"/>
  <c r="AY11376"/>
  <c r="AY11375"/>
  <c r="AY11374"/>
  <c r="AY11373"/>
  <c r="AY11372"/>
  <c r="AY11371"/>
  <c r="AY11370"/>
  <c r="AY11369"/>
  <c r="AY11368"/>
  <c r="AY11367"/>
  <c r="AY11366"/>
  <c r="AY11365"/>
  <c r="AY11364"/>
  <c r="AY11363"/>
  <c r="AY11362"/>
  <c r="AY11361"/>
  <c r="AY11360"/>
  <c r="AY11359"/>
  <c r="AY11358"/>
  <c r="AY11357"/>
  <c r="AY11356"/>
  <c r="AY11355"/>
  <c r="AY11354"/>
  <c r="AY11353"/>
  <c r="AY11352"/>
  <c r="AY11351"/>
  <c r="AY11350"/>
  <c r="AY11349"/>
  <c r="AY11348"/>
  <c r="AY11347"/>
  <c r="AY11346"/>
  <c r="AY11345"/>
  <c r="AY11344"/>
  <c r="AY11343"/>
  <c r="AY11342"/>
  <c r="AY11341"/>
  <c r="AY11340"/>
  <c r="AY11339"/>
  <c r="AY11338"/>
  <c r="AY11337"/>
  <c r="AY11336"/>
  <c r="AY11335"/>
  <c r="AY11334"/>
  <c r="AY11333"/>
  <c r="AY11332"/>
  <c r="AY11331"/>
  <c r="AY11330"/>
  <c r="AY11329"/>
  <c r="AY11328"/>
  <c r="AY11327"/>
  <c r="AY11326"/>
  <c r="AY11325"/>
  <c r="AY11324"/>
  <c r="AY11323"/>
  <c r="AY11322"/>
  <c r="AY11321"/>
  <c r="AY11320"/>
  <c r="AY11319"/>
  <c r="AY11318"/>
  <c r="AY11317"/>
  <c r="AY11316"/>
  <c r="AY11315"/>
  <c r="AY11314"/>
  <c r="AY11313"/>
  <c r="AY11312"/>
  <c r="AY11311"/>
  <c r="AY11310"/>
  <c r="AY11309"/>
  <c r="AY11308"/>
  <c r="AY11307"/>
  <c r="AY11306"/>
  <c r="AY11305"/>
  <c r="AY11304"/>
  <c r="AY11303"/>
  <c r="AY11302"/>
  <c r="AY11301"/>
  <c r="AY11300"/>
  <c r="AY11299"/>
  <c r="AY11298"/>
  <c r="AY11297"/>
  <c r="AY11296"/>
  <c r="AY11295"/>
  <c r="AY11294"/>
  <c r="AY11293"/>
  <c r="AY11292"/>
  <c r="AY11291"/>
  <c r="AY11290"/>
  <c r="AY11289"/>
  <c r="AY11288"/>
  <c r="AY11287"/>
  <c r="AY11286"/>
  <c r="AY11285"/>
  <c r="AY11284"/>
  <c r="AY11283"/>
  <c r="AY11282"/>
  <c r="AY11281"/>
  <c r="AY11280"/>
  <c r="AY11279"/>
  <c r="AY11278"/>
  <c r="AY11277"/>
  <c r="AY11276"/>
  <c r="AY11275"/>
  <c r="AY11274"/>
  <c r="AY11273"/>
  <c r="AY11272"/>
  <c r="AY11271"/>
  <c r="AY11270"/>
  <c r="AY11269"/>
  <c r="AY11268"/>
  <c r="AY11267"/>
  <c r="AY11266"/>
  <c r="AY11265"/>
  <c r="AY11264"/>
  <c r="AY11263"/>
  <c r="AY11262"/>
  <c r="AY11261"/>
  <c r="AY11260"/>
  <c r="AY11259"/>
  <c r="AY11258"/>
  <c r="AY11257"/>
  <c r="AY11256"/>
  <c r="AY11255"/>
  <c r="AY11254"/>
  <c r="AY11253"/>
  <c r="AY11252"/>
  <c r="AY11251"/>
  <c r="AY11250"/>
  <c r="AY11249"/>
  <c r="AY11248"/>
  <c r="AY11247"/>
  <c r="AY11246"/>
  <c r="AY11245"/>
  <c r="AY11244"/>
  <c r="AY11243"/>
  <c r="AY11242"/>
  <c r="AY11241"/>
  <c r="AY11240"/>
  <c r="AY11239"/>
  <c r="AY11238"/>
  <c r="AY11237"/>
  <c r="AY11236"/>
  <c r="AY11235"/>
  <c r="AY11234"/>
  <c r="AY11233"/>
  <c r="AY11232"/>
  <c r="AY11231"/>
  <c r="AY11230"/>
  <c r="AY11229"/>
  <c r="AY11228"/>
  <c r="AY11227"/>
  <c r="AY11226"/>
  <c r="AY11225"/>
  <c r="AY11224"/>
  <c r="AY11223"/>
  <c r="AY11222"/>
  <c r="AY11221"/>
  <c r="AY11220"/>
  <c r="AY11219"/>
  <c r="AY11218"/>
  <c r="AY11217"/>
  <c r="AY11216"/>
  <c r="AY11215"/>
  <c r="AY11214"/>
  <c r="AY11213"/>
  <c r="AY11212"/>
  <c r="AY11211"/>
  <c r="AY11210"/>
  <c r="AY11209"/>
  <c r="AY11208"/>
  <c r="AY11207"/>
  <c r="AY11206"/>
  <c r="AY11205"/>
  <c r="AY11204"/>
  <c r="AY11203"/>
  <c r="AY11202"/>
  <c r="AY11201"/>
  <c r="AY11200"/>
  <c r="AY11199"/>
  <c r="AY11198"/>
  <c r="AY11197"/>
  <c r="AY11196"/>
  <c r="AY11195"/>
  <c r="AY11194"/>
  <c r="AY11193"/>
  <c r="AY11192"/>
  <c r="AY11191"/>
  <c r="AY11190"/>
  <c r="AY11189"/>
  <c r="AY11188"/>
  <c r="AY11187"/>
  <c r="AY11186"/>
  <c r="AY11185"/>
  <c r="AY11184"/>
  <c r="AY11183"/>
  <c r="AY11182"/>
  <c r="AY11181"/>
  <c r="AY11180"/>
  <c r="AY11179"/>
  <c r="AY11178"/>
  <c r="AY11177"/>
  <c r="AY11176"/>
  <c r="AY11175"/>
  <c r="AY11174"/>
  <c r="AY11173"/>
  <c r="AY11172"/>
  <c r="AY11171"/>
  <c r="AY11170"/>
  <c r="AY11169"/>
  <c r="AY11168"/>
  <c r="AY11167"/>
  <c r="AY11166"/>
  <c r="AY11165"/>
  <c r="AY11164"/>
  <c r="AY11163"/>
  <c r="AY11162"/>
  <c r="AY11161"/>
  <c r="AY11160"/>
  <c r="AY11159"/>
  <c r="AY11158"/>
  <c r="AY11157"/>
  <c r="AY11156"/>
  <c r="AY11155"/>
  <c r="AY11154"/>
  <c r="AY11153"/>
  <c r="AY11152"/>
  <c r="AY11151"/>
  <c r="AY11150"/>
  <c r="AY11149"/>
  <c r="AY11148"/>
  <c r="AY11147"/>
  <c r="AY11146"/>
  <c r="AY11145"/>
  <c r="AY11144"/>
  <c r="AY11143"/>
  <c r="AY11142"/>
  <c r="AY11141"/>
  <c r="AY11140"/>
  <c r="AY11139"/>
  <c r="AY11138"/>
  <c r="AY11137"/>
  <c r="AY11136"/>
  <c r="AY11135"/>
  <c r="AY11134"/>
  <c r="AY11133"/>
  <c r="AY11132"/>
  <c r="AY11131"/>
  <c r="AY11130"/>
  <c r="AY11129"/>
  <c r="AY11128"/>
  <c r="AY11127"/>
  <c r="AY11126"/>
  <c r="AY11125"/>
  <c r="AY11124"/>
  <c r="AY11123"/>
  <c r="AY11122"/>
  <c r="AY11121"/>
  <c r="AY11120"/>
  <c r="AY11119"/>
  <c r="AY11118"/>
  <c r="AY11117"/>
  <c r="AY11116"/>
  <c r="AY11115"/>
  <c r="AY11114"/>
  <c r="AY11113"/>
  <c r="AY11112"/>
  <c r="AY11111"/>
  <c r="AY11110"/>
  <c r="AY11109"/>
  <c r="AY11108"/>
  <c r="AY11107"/>
  <c r="AY11106"/>
  <c r="AY11105"/>
  <c r="AY11104"/>
  <c r="AY11103"/>
  <c r="AY11102"/>
  <c r="AY11101"/>
  <c r="AY11100"/>
  <c r="AY11099"/>
  <c r="AY11098"/>
  <c r="AY11097"/>
  <c r="AY11096"/>
  <c r="AY11095"/>
  <c r="AY11094"/>
  <c r="AY11093"/>
  <c r="AY11092"/>
  <c r="AY11091"/>
  <c r="AY11090"/>
  <c r="AY11089"/>
  <c r="AY11088"/>
  <c r="AY11087"/>
  <c r="AY11086"/>
  <c r="AY11085"/>
  <c r="AY11084"/>
  <c r="AY11083"/>
  <c r="AY11082"/>
  <c r="AY11081"/>
  <c r="AY11080"/>
  <c r="AY11079"/>
  <c r="AY11078"/>
  <c r="AY11077"/>
  <c r="AY11076"/>
  <c r="AY11075"/>
  <c r="AY11074"/>
  <c r="AY11073"/>
  <c r="AY11072"/>
  <c r="AY11071"/>
  <c r="AY11070"/>
  <c r="AY11069"/>
  <c r="AY11068"/>
  <c r="AY11067"/>
  <c r="AY11066"/>
  <c r="AY11065"/>
  <c r="AY11064"/>
  <c r="AY11063"/>
  <c r="AY11062"/>
  <c r="AY11061"/>
  <c r="AY11060"/>
  <c r="AY11059"/>
  <c r="AY11058"/>
  <c r="AY11057"/>
  <c r="AY11056"/>
  <c r="AY11055"/>
  <c r="AY11054"/>
  <c r="AY11053"/>
  <c r="AY11052"/>
  <c r="AY11051"/>
  <c r="AY11050"/>
  <c r="AY11049"/>
  <c r="AY11048"/>
  <c r="AY11047"/>
  <c r="AY11046"/>
  <c r="AY11045"/>
  <c r="AY11044"/>
  <c r="AY11043"/>
  <c r="AY11042"/>
  <c r="AY11041"/>
  <c r="AY11040"/>
  <c r="AY11039"/>
  <c r="AY11038"/>
  <c r="AY11037"/>
  <c r="AY11036"/>
  <c r="AY11035"/>
  <c r="AY11034"/>
  <c r="AY11033"/>
  <c r="AY11032"/>
  <c r="AY11031"/>
  <c r="AY11030"/>
  <c r="AY11029"/>
  <c r="AY11028"/>
  <c r="AY11027"/>
  <c r="AY11026"/>
  <c r="AY11025"/>
  <c r="AY11024"/>
  <c r="AY11023"/>
  <c r="AY11022"/>
  <c r="AY11021"/>
  <c r="AY11020"/>
  <c r="AY11019"/>
  <c r="AY11018"/>
  <c r="AY11017"/>
  <c r="AY11016"/>
  <c r="AY11015"/>
  <c r="AY11014"/>
  <c r="AY11013"/>
  <c r="AY11012"/>
  <c r="AY11011"/>
  <c r="AY11010"/>
  <c r="AY11009"/>
  <c r="AY11008"/>
  <c r="AY11007"/>
  <c r="AY11006"/>
  <c r="AY11005"/>
  <c r="AY11004"/>
  <c r="AY11003"/>
  <c r="AY11002"/>
  <c r="AY11001"/>
  <c r="AY11000"/>
  <c r="AY10999"/>
  <c r="AY10998"/>
  <c r="AY10997"/>
  <c r="AY10996"/>
  <c r="AY10995"/>
  <c r="AY10994"/>
  <c r="AY10993"/>
  <c r="AY10992"/>
  <c r="AY10991"/>
  <c r="AY10990"/>
  <c r="AY10989"/>
  <c r="AY10988"/>
  <c r="AY10987"/>
  <c r="AY10986"/>
  <c r="AY10985"/>
  <c r="AY10984"/>
  <c r="AY10983"/>
  <c r="AY10982"/>
  <c r="AY10981"/>
  <c r="AY10980"/>
  <c r="AY10979"/>
  <c r="AY10978"/>
  <c r="AY10977"/>
  <c r="AY10976"/>
  <c r="AY10975"/>
  <c r="AY10974"/>
  <c r="AY10973"/>
  <c r="AY10972"/>
  <c r="AY10971"/>
  <c r="AY10970"/>
  <c r="AY10969"/>
  <c r="AY10968"/>
  <c r="AY10967"/>
  <c r="AY10966"/>
  <c r="AY10965"/>
  <c r="AY10964"/>
  <c r="AY10963"/>
  <c r="AY10962"/>
  <c r="AY10961"/>
  <c r="AY10960"/>
  <c r="AY10959"/>
  <c r="AY10958"/>
  <c r="AY10957"/>
  <c r="AY10956"/>
  <c r="AY10955"/>
  <c r="AY10954"/>
  <c r="AY10953"/>
  <c r="AY10952"/>
  <c r="AY10951"/>
  <c r="AY10950"/>
  <c r="AY10949"/>
  <c r="AY10948"/>
  <c r="AY10947"/>
  <c r="AY10946"/>
  <c r="AY10945"/>
  <c r="AY10944"/>
  <c r="AY10943"/>
  <c r="AY10942"/>
  <c r="AY10941"/>
  <c r="AY10940"/>
  <c r="AY10939"/>
  <c r="AY10938"/>
  <c r="AY10937"/>
  <c r="AY10936"/>
  <c r="AY10935"/>
  <c r="AY10934"/>
  <c r="AY10933"/>
  <c r="AY10932"/>
  <c r="AY10931"/>
  <c r="AY10930"/>
  <c r="AY10929"/>
  <c r="AY10928"/>
  <c r="AY10927"/>
  <c r="AY10926"/>
  <c r="AY10925"/>
  <c r="AY10924"/>
  <c r="AY10923"/>
  <c r="AY10922"/>
  <c r="AY10921"/>
  <c r="AY10920"/>
  <c r="AY10919"/>
  <c r="AY10918"/>
  <c r="AY10917"/>
  <c r="AY10916"/>
  <c r="AY10915"/>
  <c r="AY10914"/>
  <c r="AY10913"/>
  <c r="AY10912"/>
  <c r="AY10911"/>
  <c r="AY10910"/>
  <c r="AY10909"/>
  <c r="AY10908"/>
  <c r="AY10907"/>
  <c r="AY10906"/>
  <c r="AY10905"/>
  <c r="AY10904"/>
  <c r="AY10903"/>
  <c r="AY10902"/>
  <c r="AY10901"/>
  <c r="AY10900"/>
  <c r="AY10899"/>
  <c r="AY10898"/>
  <c r="AY10897"/>
  <c r="AY10896"/>
  <c r="AY10895"/>
  <c r="AY10894"/>
  <c r="AY10893"/>
  <c r="AY10892"/>
  <c r="AY10891"/>
  <c r="AY10890"/>
  <c r="AY10889"/>
  <c r="AY10888"/>
  <c r="AY10887"/>
  <c r="AY10886"/>
  <c r="AY10885"/>
  <c r="AY10884"/>
  <c r="AY10883"/>
  <c r="AY10882"/>
  <c r="AY10881"/>
  <c r="AY10880"/>
  <c r="AY10879"/>
  <c r="AY10878"/>
  <c r="AY10877"/>
  <c r="AY10876"/>
  <c r="AY10875"/>
  <c r="AY10874"/>
  <c r="AY10873"/>
  <c r="AY10872"/>
  <c r="AY10871"/>
  <c r="AY10870"/>
  <c r="AY10869"/>
  <c r="AY10868"/>
  <c r="AY10867"/>
  <c r="AY10866"/>
  <c r="AY10865"/>
  <c r="AY10864"/>
  <c r="AY10863"/>
  <c r="AY10862"/>
  <c r="AY10861"/>
  <c r="AY10860"/>
  <c r="AY10859"/>
  <c r="AY10858"/>
  <c r="AY10857"/>
  <c r="AY10856"/>
  <c r="AY10855"/>
  <c r="AY10854"/>
  <c r="AY10853"/>
  <c r="AY10852"/>
  <c r="AY10851"/>
  <c r="AY10850"/>
  <c r="AY10849"/>
  <c r="AY10848"/>
  <c r="AY10847"/>
  <c r="AY10846"/>
  <c r="AY10845"/>
  <c r="AY10844"/>
  <c r="AY10843"/>
  <c r="AY10842"/>
  <c r="AY10841"/>
  <c r="AY10840"/>
  <c r="AY10839"/>
  <c r="AY10838"/>
  <c r="AY10837"/>
  <c r="AY10836"/>
  <c r="AY10835"/>
  <c r="AY10834"/>
  <c r="AY10833"/>
  <c r="AY10832"/>
  <c r="AY10831"/>
  <c r="AY10830"/>
  <c r="AY10829"/>
  <c r="AY10828"/>
  <c r="AY10827"/>
  <c r="AY10826"/>
  <c r="AY10825"/>
  <c r="AY10824"/>
  <c r="AY10823"/>
  <c r="AY10822"/>
  <c r="AY10821"/>
  <c r="AY10820"/>
  <c r="AY10819"/>
  <c r="AY10818"/>
  <c r="AY10817"/>
  <c r="AY10816"/>
  <c r="AY10815"/>
  <c r="AY10814"/>
  <c r="AY10813"/>
  <c r="AY10812"/>
  <c r="AY10811"/>
  <c r="AY10810"/>
  <c r="AY10809"/>
  <c r="AY10808"/>
  <c r="AY10807"/>
  <c r="AY10806"/>
  <c r="AY10805"/>
  <c r="AY10804"/>
  <c r="AY10803"/>
  <c r="AY10802"/>
  <c r="AY10801"/>
  <c r="AY10800"/>
  <c r="AY10799"/>
  <c r="AY10798"/>
  <c r="AY10797"/>
  <c r="AY10796"/>
  <c r="AY10795"/>
  <c r="AY10794"/>
  <c r="AY10793"/>
  <c r="AY10792"/>
  <c r="AY10791"/>
  <c r="AY10790"/>
  <c r="AY10789"/>
  <c r="AY10788"/>
  <c r="AY10787"/>
  <c r="AY10786"/>
  <c r="AY10785"/>
  <c r="AY10784"/>
  <c r="AY10783"/>
  <c r="AY10782"/>
  <c r="AY10781"/>
  <c r="AY10780"/>
  <c r="AY10779"/>
  <c r="AY10778"/>
  <c r="AY10777"/>
  <c r="AY10776"/>
  <c r="AY10775"/>
  <c r="AY10774"/>
  <c r="AY10773"/>
  <c r="AY10772"/>
  <c r="AY10771"/>
  <c r="AY10770"/>
  <c r="AY10769"/>
  <c r="AY10768"/>
  <c r="AY10767"/>
  <c r="AY10766"/>
  <c r="AY10765"/>
  <c r="AY10764"/>
  <c r="AY10763"/>
  <c r="AY10762"/>
  <c r="AY10761"/>
  <c r="AY10760"/>
  <c r="AY10759"/>
  <c r="AY10758"/>
  <c r="AY10757"/>
  <c r="AY10756"/>
  <c r="AY10755"/>
  <c r="AY10754"/>
  <c r="AY10753"/>
  <c r="AY10752"/>
  <c r="AY10751"/>
  <c r="AY10750"/>
  <c r="AY10749"/>
  <c r="AY10748"/>
  <c r="AY10747"/>
  <c r="AY10746"/>
  <c r="AY10745"/>
  <c r="AY10744"/>
  <c r="AY10743"/>
  <c r="AY10742"/>
  <c r="AY10741"/>
  <c r="AY10740"/>
  <c r="AY10739"/>
  <c r="AY10738"/>
  <c r="AY10737"/>
  <c r="AY10736"/>
  <c r="AY10735"/>
  <c r="AY10734"/>
  <c r="AY10733"/>
  <c r="AY10732"/>
  <c r="AY10731"/>
  <c r="AY10730"/>
  <c r="AY10729"/>
  <c r="AY10728"/>
  <c r="AY10727"/>
  <c r="AY10726"/>
  <c r="AY10725"/>
  <c r="AY10724"/>
  <c r="AY10723"/>
  <c r="AY10722"/>
  <c r="AY10721"/>
  <c r="AY10720"/>
  <c r="AY10719"/>
  <c r="AY10718"/>
  <c r="AY10717"/>
  <c r="AY10716"/>
  <c r="AY10715"/>
  <c r="AY10714"/>
  <c r="AY10713"/>
  <c r="AY10712"/>
  <c r="AY10711"/>
  <c r="AY10710"/>
  <c r="AY10709"/>
  <c r="AY10708"/>
  <c r="AY10707"/>
  <c r="AY10706"/>
  <c r="AY10705"/>
  <c r="AY10704"/>
  <c r="AY10703"/>
  <c r="AY10702"/>
  <c r="AY10701"/>
  <c r="AY10700"/>
  <c r="AY10699"/>
  <c r="AY10698"/>
  <c r="AY10697"/>
  <c r="AY10696"/>
  <c r="AY10695"/>
  <c r="AY10694"/>
  <c r="AY10693"/>
  <c r="AY10692"/>
  <c r="AY10691"/>
  <c r="AY10690"/>
  <c r="AY10689"/>
  <c r="AY10688"/>
  <c r="AY10687"/>
  <c r="AY10686"/>
  <c r="AY10685"/>
  <c r="AY10684"/>
  <c r="AY10683"/>
  <c r="AY10682"/>
  <c r="AY10681"/>
  <c r="AY10680"/>
  <c r="AY10679"/>
  <c r="AY10678"/>
  <c r="AY10677"/>
  <c r="AY10676"/>
  <c r="AY10675"/>
  <c r="AY10674"/>
  <c r="AY10673"/>
  <c r="AY10672"/>
  <c r="AY10671"/>
  <c r="AY10670"/>
  <c r="AY10669"/>
  <c r="AY10668"/>
  <c r="AY10667"/>
  <c r="AY10666"/>
  <c r="AY10665"/>
  <c r="AY10664"/>
  <c r="AY10663"/>
  <c r="AY10662"/>
  <c r="AY10661"/>
  <c r="AY10660"/>
  <c r="AY10659"/>
  <c r="AY10658"/>
  <c r="AY10657"/>
  <c r="AY10656"/>
  <c r="AY10655"/>
  <c r="AY10654"/>
  <c r="AY10653"/>
  <c r="AY10652"/>
  <c r="AY10651"/>
  <c r="AY10650"/>
  <c r="AY10649"/>
  <c r="AY10648"/>
  <c r="AY10647"/>
  <c r="AY10646"/>
  <c r="AY10645"/>
  <c r="AY10644"/>
  <c r="AY10643"/>
  <c r="AY10642"/>
  <c r="AY10641"/>
  <c r="AY10640"/>
  <c r="AY10639"/>
  <c r="AY10638"/>
  <c r="AY10637"/>
  <c r="AY10636"/>
  <c r="AY10635"/>
  <c r="AY10634"/>
  <c r="AY10633"/>
  <c r="AY10632"/>
  <c r="AY10631"/>
  <c r="AY10630"/>
  <c r="AY10629"/>
  <c r="AY10628"/>
  <c r="AY10627"/>
  <c r="AY10626"/>
  <c r="AY10625"/>
  <c r="AY10624"/>
  <c r="AY10623"/>
  <c r="AY10622"/>
  <c r="AY10621"/>
  <c r="AY10620"/>
  <c r="AY10619"/>
  <c r="AY10618"/>
  <c r="AY10617"/>
  <c r="AY10616"/>
  <c r="AY10615"/>
  <c r="AY10614"/>
  <c r="AY10613"/>
  <c r="AY10612"/>
  <c r="AY10611"/>
  <c r="AY10610"/>
  <c r="AY10609"/>
  <c r="AY10608"/>
  <c r="AY10607"/>
  <c r="AY10606"/>
  <c r="AY10605"/>
  <c r="AY10604"/>
  <c r="AY10603"/>
  <c r="AY10602"/>
  <c r="AY10601"/>
  <c r="AY10600"/>
  <c r="AY10599"/>
  <c r="AY10598"/>
  <c r="AY10597"/>
  <c r="AY10596"/>
  <c r="AY10595"/>
  <c r="AY10594"/>
  <c r="AY10593"/>
  <c r="AY10592"/>
  <c r="AY10591"/>
  <c r="AY10590"/>
  <c r="AY10589"/>
  <c r="AY10588"/>
  <c r="AY10587"/>
  <c r="AY10586"/>
  <c r="AY10585"/>
  <c r="AY10584"/>
  <c r="AY10583"/>
  <c r="AY10582"/>
  <c r="AY10581"/>
  <c r="AY10580"/>
  <c r="AY10579"/>
  <c r="AY10578"/>
  <c r="AY10577"/>
  <c r="AY10576"/>
  <c r="AY10575"/>
  <c r="AY10574"/>
  <c r="AY10573"/>
  <c r="AY10572"/>
  <c r="AY10571"/>
  <c r="AY10570"/>
  <c r="AY10569"/>
  <c r="AY10568"/>
  <c r="AY10567"/>
  <c r="AY10566"/>
  <c r="AY10565"/>
  <c r="AY10564"/>
  <c r="AY10563"/>
  <c r="AY10562"/>
  <c r="AY10561"/>
  <c r="AY10560"/>
  <c r="AY10559"/>
  <c r="AY10558"/>
  <c r="AY10557"/>
  <c r="AY10556"/>
  <c r="AY10555"/>
  <c r="AY10554"/>
  <c r="AY10553"/>
  <c r="AY10552"/>
  <c r="AY10551"/>
  <c r="AY10550"/>
  <c r="AY10549"/>
  <c r="AY10548"/>
  <c r="AY10547"/>
  <c r="AY10546"/>
  <c r="AY10545"/>
  <c r="AY10544"/>
  <c r="AY10543"/>
  <c r="AY10542"/>
  <c r="AY10541"/>
  <c r="AY10540"/>
  <c r="AY10539"/>
  <c r="AY10538"/>
  <c r="AY10537"/>
  <c r="AY10536"/>
  <c r="AY10535"/>
  <c r="AY10534"/>
  <c r="AY10533"/>
  <c r="AY10532"/>
  <c r="AY10531"/>
  <c r="AY10530"/>
  <c r="AY10529"/>
  <c r="AY10528"/>
  <c r="AY10527"/>
  <c r="AY10526"/>
  <c r="AY10525"/>
  <c r="AY10524"/>
  <c r="AY10523"/>
  <c r="AY10522"/>
  <c r="AY10521"/>
  <c r="AY10520"/>
  <c r="AY10519"/>
  <c r="AY10518"/>
  <c r="AY10517"/>
  <c r="AY10516"/>
  <c r="AY10515"/>
  <c r="AY10514"/>
  <c r="AY10513"/>
  <c r="AY10512"/>
  <c r="AY10511"/>
  <c r="AY10510"/>
  <c r="AY10509"/>
  <c r="AY10508"/>
  <c r="AY10507"/>
  <c r="AY10506"/>
  <c r="AY10505"/>
  <c r="AY10504"/>
  <c r="AY10503"/>
  <c r="AY10502"/>
  <c r="AY10501"/>
  <c r="AY10500"/>
  <c r="AY10499"/>
  <c r="AY10498"/>
  <c r="AY10497"/>
  <c r="AY10496"/>
  <c r="AY10495"/>
  <c r="AY10494"/>
  <c r="AY10493"/>
  <c r="AY10492"/>
  <c r="AY10491"/>
  <c r="AY10490"/>
  <c r="AY10489"/>
  <c r="AY10488"/>
  <c r="AY10487"/>
  <c r="AY10486"/>
  <c r="AY10485"/>
  <c r="AY10484"/>
  <c r="AY10483"/>
  <c r="AY10482"/>
  <c r="AY10481"/>
  <c r="AY10480"/>
  <c r="AY10479"/>
  <c r="AY10478"/>
  <c r="AY10477"/>
  <c r="AY10476"/>
  <c r="AY10475"/>
  <c r="AY10474"/>
  <c r="AY10473"/>
  <c r="AY10472"/>
  <c r="AY10471"/>
  <c r="AY10470"/>
  <c r="AY10469"/>
  <c r="AY10468"/>
  <c r="AY10467"/>
  <c r="AY10466"/>
  <c r="AY10465"/>
  <c r="AY10464"/>
  <c r="AY10463"/>
  <c r="AY10462"/>
  <c r="AY10461"/>
  <c r="AY10460"/>
  <c r="AY10459"/>
  <c r="AY10458"/>
  <c r="AY10457"/>
  <c r="AY10456"/>
  <c r="AY10455"/>
  <c r="AY10454"/>
  <c r="AY10453"/>
  <c r="AY10452"/>
  <c r="AY10451"/>
  <c r="AY10450"/>
  <c r="AY10449"/>
  <c r="AY10448"/>
  <c r="AY10447"/>
  <c r="AY10446"/>
  <c r="AY10445"/>
  <c r="AY10444"/>
  <c r="AY10443"/>
  <c r="AY10442"/>
  <c r="AY10441"/>
  <c r="AY10440"/>
  <c r="AY10439"/>
  <c r="AY10438"/>
  <c r="AY10437"/>
  <c r="AY10436"/>
  <c r="AY10435"/>
  <c r="AY10434"/>
  <c r="AY10433"/>
  <c r="AY10432"/>
  <c r="AY10431"/>
  <c r="AY10430"/>
  <c r="AY10429"/>
  <c r="AY10428"/>
  <c r="AY10427"/>
  <c r="AY10426"/>
  <c r="AY10425"/>
  <c r="AY10424"/>
  <c r="AY10423"/>
  <c r="AY10422"/>
  <c r="AY10421"/>
  <c r="AY10420"/>
  <c r="AY10419"/>
  <c r="AY10418"/>
  <c r="AY10417"/>
  <c r="AY10416"/>
  <c r="AY10415"/>
  <c r="AY10414"/>
  <c r="AY10413"/>
  <c r="AY10412"/>
  <c r="AY10411"/>
  <c r="AY10410"/>
  <c r="AY10409"/>
  <c r="AY10408"/>
  <c r="AY10407"/>
  <c r="AY10406"/>
  <c r="AY10405"/>
  <c r="AY10404"/>
  <c r="AY10403"/>
  <c r="AY10402"/>
  <c r="AY10401"/>
  <c r="AY10400"/>
  <c r="AY10399"/>
  <c r="AY10398"/>
  <c r="AY10397"/>
  <c r="AY10396"/>
  <c r="AY10395"/>
  <c r="AY10394"/>
  <c r="AY10393"/>
  <c r="AY10392"/>
  <c r="AY10391"/>
  <c r="AY10390"/>
  <c r="AY10389"/>
  <c r="AY10388"/>
  <c r="AY10387"/>
  <c r="AY10386"/>
  <c r="AY10385"/>
  <c r="AY10384"/>
  <c r="AY10383"/>
  <c r="AY10382"/>
  <c r="AY10381"/>
  <c r="AY10380"/>
  <c r="AY10379"/>
  <c r="AY10378"/>
  <c r="AY10377"/>
  <c r="AY10376"/>
  <c r="AY10375"/>
  <c r="AY10374"/>
  <c r="AY10373"/>
  <c r="AY10372"/>
  <c r="AY10371"/>
  <c r="AY10370"/>
  <c r="AY10369"/>
  <c r="AY10368"/>
  <c r="AY10367"/>
  <c r="AY10366"/>
  <c r="AY10365"/>
  <c r="AY10364"/>
  <c r="AY10363"/>
  <c r="AY10362"/>
  <c r="AY10361"/>
  <c r="AY10360"/>
  <c r="AY10359"/>
  <c r="AY10358"/>
  <c r="AY10357"/>
  <c r="AY10356"/>
  <c r="AY10355"/>
  <c r="AY10354"/>
  <c r="AY10353"/>
  <c r="AY10352"/>
  <c r="AY10351"/>
  <c r="AY10350"/>
  <c r="AY10349"/>
  <c r="AY10348"/>
  <c r="AY10347"/>
  <c r="AY10346"/>
  <c r="AY10345"/>
  <c r="AY10344"/>
  <c r="AY10343"/>
  <c r="AY10342"/>
  <c r="AY10341"/>
  <c r="AY10340"/>
  <c r="AY10339"/>
  <c r="AY10338"/>
  <c r="AY10337"/>
  <c r="AY10336"/>
  <c r="AY10335"/>
  <c r="AY10334"/>
  <c r="AY10333"/>
  <c r="AY10332"/>
  <c r="AY10331"/>
  <c r="AY10330"/>
  <c r="AY10329"/>
  <c r="AY10328"/>
  <c r="AY10327"/>
  <c r="AY10326"/>
  <c r="AY10325"/>
  <c r="AY10324"/>
  <c r="AY10323"/>
  <c r="AY10322"/>
  <c r="AY10321"/>
  <c r="AY10320"/>
  <c r="AY10319"/>
  <c r="AY10318"/>
  <c r="AY10317"/>
  <c r="AY10316"/>
  <c r="AY10315"/>
  <c r="AY10314"/>
  <c r="AY10313"/>
  <c r="AY10312"/>
  <c r="AY10311"/>
  <c r="AY10310"/>
  <c r="AY10309"/>
  <c r="AY10308"/>
  <c r="AY10307"/>
  <c r="AY10306"/>
  <c r="AY10305"/>
  <c r="AY10304"/>
  <c r="AY10303"/>
  <c r="AY10302"/>
  <c r="AY10301"/>
  <c r="AY10300"/>
  <c r="AY10299"/>
  <c r="AY10298"/>
  <c r="AY10297"/>
  <c r="AY10296"/>
  <c r="AY10295"/>
  <c r="AY10294"/>
  <c r="AY10293"/>
  <c r="AY10292"/>
  <c r="AY10291"/>
  <c r="AY10290"/>
  <c r="AY10289"/>
  <c r="AY10288"/>
  <c r="AY10287"/>
  <c r="AY10286"/>
  <c r="AY10285"/>
  <c r="AY10284"/>
  <c r="AY10283"/>
  <c r="AY10282"/>
  <c r="AY10281"/>
  <c r="AY10280"/>
  <c r="AY10279"/>
  <c r="AY10278"/>
  <c r="AY10277"/>
  <c r="AY10276"/>
  <c r="AY10275"/>
  <c r="AY10274"/>
  <c r="AY10273"/>
  <c r="AY10272"/>
  <c r="AY10271"/>
  <c r="AY10270"/>
  <c r="AY10269"/>
  <c r="AY10268"/>
  <c r="AY10267"/>
  <c r="AY10266"/>
  <c r="AY10265"/>
  <c r="AY10264"/>
  <c r="AY10263"/>
  <c r="AY10262"/>
  <c r="AY10261"/>
  <c r="AY10260"/>
  <c r="AY10259"/>
  <c r="AY10258"/>
  <c r="AY10257"/>
  <c r="AY10256"/>
  <c r="AY10255"/>
  <c r="AY10254"/>
  <c r="AY10253"/>
  <c r="AY10252"/>
  <c r="AY10251"/>
  <c r="AY10250"/>
  <c r="AY10249"/>
  <c r="AY10248"/>
  <c r="AY10247"/>
  <c r="AY10246"/>
  <c r="AY10245"/>
  <c r="AY10244"/>
  <c r="AY10243"/>
  <c r="AY10242"/>
  <c r="AY10241"/>
  <c r="AY10240"/>
  <c r="AY10239"/>
  <c r="AY10238"/>
  <c r="AY10237"/>
  <c r="AY10236"/>
  <c r="AY10235"/>
  <c r="AY10234"/>
  <c r="AY10233"/>
  <c r="AY10232"/>
  <c r="AY10231"/>
  <c r="AY10230"/>
  <c r="AY10229"/>
  <c r="AY10228"/>
  <c r="AY10227"/>
  <c r="AY10226"/>
  <c r="AY10225"/>
  <c r="AY10224"/>
  <c r="AY10223"/>
  <c r="AY10222"/>
  <c r="AY10221"/>
  <c r="AY10220"/>
  <c r="AY10219"/>
  <c r="AY10218"/>
  <c r="AY10217"/>
  <c r="AY10216"/>
  <c r="AY10215"/>
  <c r="AY10214"/>
  <c r="AY10213"/>
  <c r="AY10212"/>
  <c r="AY10211"/>
  <c r="AY10210"/>
  <c r="AY10209"/>
  <c r="AY10208"/>
  <c r="AY10207"/>
  <c r="AY10206"/>
  <c r="AY10205"/>
  <c r="AY10204"/>
  <c r="AY10203"/>
  <c r="AY10202"/>
  <c r="AY10201"/>
  <c r="AY10200"/>
  <c r="AY10199"/>
  <c r="AY10198"/>
  <c r="AY10197"/>
  <c r="AY10196"/>
  <c r="AY10195"/>
  <c r="AY10194"/>
  <c r="AY10193"/>
  <c r="AY10192"/>
  <c r="AY10191"/>
  <c r="AY10190"/>
  <c r="AY10189"/>
  <c r="AY10188"/>
  <c r="AY10187"/>
  <c r="AY10186"/>
  <c r="AY10185"/>
  <c r="AY10184"/>
  <c r="AY10183"/>
  <c r="AY10182"/>
  <c r="AY10181"/>
  <c r="AY10180"/>
  <c r="AY10179"/>
  <c r="AY10178"/>
  <c r="AY10177"/>
  <c r="AY10176"/>
  <c r="AY10175"/>
  <c r="AY10174"/>
  <c r="AY10173"/>
  <c r="AY10172"/>
  <c r="AY10171"/>
  <c r="AY10170"/>
  <c r="AY10169"/>
  <c r="AY10168"/>
  <c r="AY10167"/>
  <c r="AY10166"/>
  <c r="AY10165"/>
  <c r="AY10164"/>
  <c r="AY10163"/>
  <c r="AY10162"/>
  <c r="AY10161"/>
  <c r="AY10160"/>
  <c r="AY10159"/>
  <c r="AY10158"/>
  <c r="AY10157"/>
  <c r="AY10156"/>
  <c r="AY10155"/>
  <c r="AY10154"/>
  <c r="AY10153"/>
  <c r="AY10152"/>
  <c r="AY10151"/>
  <c r="AY10150"/>
  <c r="AY10149"/>
  <c r="AY10148"/>
  <c r="AY10147"/>
  <c r="AY10146"/>
  <c r="AY10145"/>
  <c r="AY10144"/>
  <c r="AY10143"/>
  <c r="AY10142"/>
  <c r="AY10141"/>
  <c r="AY10140"/>
  <c r="AY10139"/>
  <c r="AY10138"/>
  <c r="AY10137"/>
  <c r="AY10136"/>
  <c r="AY10135"/>
  <c r="AY10134"/>
  <c r="AY10133"/>
  <c r="AY10132"/>
  <c r="AY10131"/>
  <c r="AY10130"/>
  <c r="AY10129"/>
  <c r="AY10128"/>
  <c r="AY10127"/>
  <c r="AY10126"/>
  <c r="AY10125"/>
  <c r="AY10124"/>
  <c r="AY10123"/>
  <c r="AY10122"/>
  <c r="AY10121"/>
  <c r="AY10120"/>
  <c r="AY10119"/>
  <c r="AY10118"/>
  <c r="AY10117"/>
  <c r="AY10116"/>
  <c r="AY10115"/>
  <c r="AY10114"/>
  <c r="AY10113"/>
  <c r="AY10112"/>
  <c r="AY10111"/>
  <c r="AY10110"/>
  <c r="AY10109"/>
  <c r="AY10108"/>
  <c r="AY10107"/>
  <c r="AY10106"/>
  <c r="AY10105"/>
  <c r="AY10104"/>
  <c r="AY10103"/>
  <c r="AY10102"/>
  <c r="AY10101"/>
  <c r="AY10100"/>
  <c r="AY10099"/>
  <c r="AY10098"/>
  <c r="AY10097"/>
  <c r="AY10096"/>
  <c r="AY10095"/>
  <c r="AY10094"/>
  <c r="AY10093"/>
  <c r="AY10092"/>
  <c r="AY10091"/>
  <c r="AY10090"/>
  <c r="AY10089"/>
  <c r="AY10088"/>
  <c r="AY10087"/>
  <c r="AY10086"/>
  <c r="AY10085"/>
  <c r="AY10084"/>
  <c r="AY10083"/>
  <c r="AY10082"/>
  <c r="AY10081"/>
  <c r="AY10080"/>
  <c r="AY10079"/>
  <c r="AY10078"/>
  <c r="AY10077"/>
  <c r="AY10076"/>
  <c r="AY10075"/>
  <c r="AY10074"/>
  <c r="AY10073"/>
  <c r="AY10072"/>
  <c r="AY10071"/>
  <c r="AY10070"/>
  <c r="AY10069"/>
  <c r="AY10068"/>
  <c r="AY10067"/>
  <c r="AY10066"/>
  <c r="AY10065"/>
  <c r="AY10064"/>
  <c r="AY10063"/>
  <c r="AY10062"/>
  <c r="AY10061"/>
  <c r="AY10060"/>
  <c r="AY10059"/>
  <c r="AY10058"/>
  <c r="AY10057"/>
  <c r="AY10056"/>
  <c r="AY10055"/>
  <c r="AY10054"/>
  <c r="AY10053"/>
  <c r="AY10052"/>
  <c r="AY10051"/>
  <c r="AY10050"/>
  <c r="AY10049"/>
  <c r="AY10048"/>
  <c r="AY10047"/>
  <c r="AY10046"/>
  <c r="AY10045"/>
  <c r="AY10044"/>
  <c r="AY10043"/>
  <c r="AY10042"/>
  <c r="AY10041"/>
  <c r="AY10040"/>
  <c r="AY10039"/>
  <c r="AY10038"/>
  <c r="AY10037"/>
  <c r="AY10036"/>
  <c r="AY10035"/>
  <c r="AY10034"/>
  <c r="AY10033"/>
  <c r="AY10032"/>
  <c r="AY10031"/>
  <c r="AY10030"/>
  <c r="AY10029"/>
  <c r="AY10028"/>
  <c r="AY10027"/>
  <c r="AY10026"/>
  <c r="AY10025"/>
  <c r="AY10024"/>
  <c r="AY10023"/>
  <c r="AY10022"/>
  <c r="AY10021"/>
  <c r="AY10020"/>
  <c r="AY10019"/>
  <c r="AY10018"/>
  <c r="AY10017"/>
  <c r="AY10016"/>
  <c r="AY10015"/>
  <c r="AY10014"/>
  <c r="AY10013"/>
  <c r="AY10012"/>
  <c r="AY10011"/>
  <c r="AY10010"/>
  <c r="AY10009"/>
  <c r="AY10008"/>
  <c r="AY10007"/>
  <c r="AY10006"/>
  <c r="AY10005"/>
  <c r="AY10004"/>
  <c r="AY10003"/>
  <c r="AY10002"/>
  <c r="AY10001"/>
  <c r="AY10000"/>
  <c r="AY9999"/>
  <c r="AY9998"/>
  <c r="AY9997"/>
  <c r="AY9996"/>
  <c r="AY9995"/>
  <c r="AY9994"/>
  <c r="AY9993"/>
  <c r="AY9992"/>
  <c r="AY9991"/>
  <c r="AY9990"/>
  <c r="AY9989"/>
  <c r="AY9988"/>
  <c r="AY9987"/>
  <c r="AY9986"/>
  <c r="AY9985"/>
  <c r="AY9984"/>
  <c r="AY9983"/>
  <c r="AY9982"/>
  <c r="AY9981"/>
  <c r="AY9980"/>
  <c r="AY9979"/>
  <c r="AY9978"/>
  <c r="AY9977"/>
  <c r="AY9976"/>
  <c r="AY9975"/>
  <c r="AY9974"/>
  <c r="AY9973"/>
  <c r="AY9972"/>
  <c r="AY9971"/>
  <c r="AY9970"/>
  <c r="AY9969"/>
  <c r="AY9968"/>
  <c r="AY9967"/>
  <c r="AY9966"/>
  <c r="AY9965"/>
  <c r="AY9964"/>
  <c r="AY9963"/>
  <c r="AY9962"/>
  <c r="AY9961"/>
  <c r="AY9960"/>
  <c r="AY9959"/>
  <c r="AY9958"/>
  <c r="AY9957"/>
  <c r="AY9956"/>
  <c r="AY9955"/>
  <c r="AY9954"/>
  <c r="AY9953"/>
  <c r="AY9952"/>
  <c r="AY9951"/>
  <c r="AY9950"/>
  <c r="AY9949"/>
  <c r="AY9948"/>
  <c r="AY9947"/>
  <c r="AY9946"/>
  <c r="AY9945"/>
  <c r="AY9944"/>
  <c r="AY9943"/>
  <c r="AY9942"/>
  <c r="AY9941"/>
  <c r="AY9940"/>
  <c r="AY9939"/>
  <c r="AY9938"/>
  <c r="AY9937"/>
  <c r="AY9936"/>
  <c r="AY9935"/>
  <c r="AY9934"/>
  <c r="AY9933"/>
  <c r="AY9932"/>
  <c r="AY9931"/>
  <c r="AY9930"/>
  <c r="AY9929"/>
  <c r="AY9928"/>
  <c r="AY9927"/>
  <c r="AY9926"/>
  <c r="AY9925"/>
  <c r="AY9924"/>
  <c r="AY9923"/>
  <c r="AY9922"/>
  <c r="AY9921"/>
  <c r="AY9920"/>
  <c r="AY9919"/>
  <c r="AY9918"/>
  <c r="AY9917"/>
  <c r="AY9916"/>
  <c r="AY9915"/>
  <c r="AY9914"/>
  <c r="AY9913"/>
  <c r="AY9912"/>
  <c r="AY9911"/>
  <c r="AY9910"/>
  <c r="AY9909"/>
  <c r="AY9908"/>
  <c r="AY9907"/>
  <c r="AY9906"/>
  <c r="AY9905"/>
  <c r="AY9904"/>
  <c r="AY9903"/>
  <c r="AY9902"/>
  <c r="AY9901"/>
  <c r="AY9900"/>
  <c r="AY9899"/>
  <c r="AY9898"/>
  <c r="AY9897"/>
  <c r="AY9896"/>
  <c r="AY9895"/>
  <c r="AY9894"/>
  <c r="AY9893"/>
  <c r="AY9892"/>
  <c r="AY9891"/>
  <c r="AY9890"/>
  <c r="AY9889"/>
  <c r="AY9888"/>
  <c r="AY9887"/>
  <c r="AY9886"/>
  <c r="AY9885"/>
  <c r="AY9884"/>
  <c r="AY9883"/>
  <c r="AY9882"/>
  <c r="AY9881"/>
  <c r="AY9880"/>
  <c r="AY9879"/>
  <c r="AY9878"/>
  <c r="AY9877"/>
  <c r="AY9876"/>
  <c r="AY9875"/>
  <c r="AY9874"/>
  <c r="AY9873"/>
  <c r="AY9872"/>
  <c r="AY9871"/>
  <c r="AY9870"/>
  <c r="AY9869"/>
  <c r="AY9868"/>
  <c r="AY9867"/>
  <c r="AY9866"/>
  <c r="AY9865"/>
  <c r="AY9864"/>
  <c r="AY9863"/>
  <c r="AY9862"/>
  <c r="AY9861"/>
  <c r="AY9860"/>
  <c r="AY9859"/>
  <c r="AY9858"/>
  <c r="AY9857"/>
  <c r="AY9856"/>
  <c r="AY9855"/>
  <c r="AY9854"/>
  <c r="AY9853"/>
  <c r="AY9852"/>
  <c r="AY9851"/>
  <c r="AY9850"/>
  <c r="AY9849"/>
  <c r="AY9848"/>
  <c r="AY9847"/>
  <c r="AY9846"/>
  <c r="AY9845"/>
  <c r="AY9844"/>
  <c r="AY9843"/>
  <c r="AY9842"/>
  <c r="AY9841"/>
  <c r="AY9840"/>
  <c r="AY9839"/>
  <c r="AY9838"/>
  <c r="AY9837"/>
  <c r="AY9836"/>
  <c r="AY9835"/>
  <c r="AY9834"/>
  <c r="AY9833"/>
  <c r="AY9832"/>
  <c r="AY9831"/>
  <c r="AY9830"/>
  <c r="AY9829"/>
  <c r="AY9828"/>
  <c r="AY9827"/>
  <c r="AY9826"/>
  <c r="AY9825"/>
  <c r="AY9824"/>
  <c r="AY9823"/>
  <c r="AY9822"/>
  <c r="AY9821"/>
  <c r="AY9820"/>
  <c r="AY9819"/>
  <c r="AY9818"/>
  <c r="AY9817"/>
  <c r="AY9816"/>
  <c r="AY9815"/>
  <c r="AY9814"/>
  <c r="AY9813"/>
  <c r="AY9812"/>
  <c r="AY9811"/>
  <c r="AY9810"/>
  <c r="AY9809"/>
  <c r="AY9808"/>
  <c r="AY9807"/>
  <c r="AY9806"/>
  <c r="AY9805"/>
  <c r="AY9804"/>
  <c r="AY9803"/>
  <c r="AY9802"/>
  <c r="AY9801"/>
  <c r="AY9800"/>
  <c r="AY9799"/>
  <c r="AY9798"/>
  <c r="AY9797"/>
  <c r="AY9796"/>
  <c r="AY9795"/>
  <c r="AY9794"/>
  <c r="AY9793"/>
  <c r="AY9792"/>
  <c r="AY9791"/>
  <c r="AY9790"/>
  <c r="AY9789"/>
  <c r="AY9788"/>
  <c r="AY9787"/>
  <c r="AY9786"/>
  <c r="AY9785"/>
  <c r="AY9784"/>
  <c r="AY9783"/>
  <c r="AY9782"/>
  <c r="AY9781"/>
  <c r="AY9780"/>
  <c r="AY9779"/>
  <c r="AY9778"/>
  <c r="AY9777"/>
  <c r="AY9776"/>
  <c r="AY9775"/>
  <c r="AY9774"/>
  <c r="AY9773"/>
  <c r="AY9772"/>
  <c r="AY9771"/>
  <c r="AY9770"/>
  <c r="AY9769"/>
  <c r="AY9768"/>
  <c r="AY9767"/>
  <c r="AY9766"/>
  <c r="AY9765"/>
  <c r="AY9764"/>
  <c r="AY9763"/>
  <c r="AY9762"/>
  <c r="AY9761"/>
  <c r="AY9760"/>
  <c r="AY9759"/>
  <c r="AY9758"/>
  <c r="AY9757"/>
  <c r="AY9756"/>
  <c r="AY9755"/>
  <c r="AY9754"/>
  <c r="AY9753"/>
  <c r="AY9752"/>
  <c r="AY9751"/>
  <c r="AY9750"/>
  <c r="AY9749"/>
  <c r="AY9748"/>
  <c r="AY9747"/>
  <c r="AY9746"/>
  <c r="AY9745"/>
  <c r="AY9744"/>
  <c r="AY9743"/>
  <c r="AY9742"/>
  <c r="AY9741"/>
  <c r="AY9740"/>
  <c r="AY9739"/>
  <c r="AY9738"/>
  <c r="AY9737"/>
  <c r="AY9736"/>
  <c r="AY9735"/>
  <c r="AY9734"/>
  <c r="AY9733"/>
  <c r="AY9732"/>
  <c r="AY9731"/>
  <c r="AY9730"/>
  <c r="AY9729"/>
  <c r="AY9728"/>
  <c r="AY9727"/>
  <c r="AY9726"/>
  <c r="AY9725"/>
  <c r="AY9724"/>
  <c r="AY9723"/>
  <c r="AY9722"/>
  <c r="AY9721"/>
  <c r="AY9720"/>
  <c r="AY9719"/>
  <c r="AY9718"/>
  <c r="AY9717"/>
  <c r="AY9716"/>
  <c r="AY9715"/>
  <c r="AY9714"/>
  <c r="AY9713"/>
  <c r="AY9712"/>
  <c r="AY9711"/>
  <c r="AY9710"/>
  <c r="AY9709"/>
  <c r="AY9708"/>
  <c r="AY9707"/>
  <c r="AY9706"/>
  <c r="AY9705"/>
  <c r="AY9704"/>
  <c r="AY9703"/>
  <c r="AY9702"/>
  <c r="AY9701"/>
  <c r="AY9700"/>
  <c r="AY9699"/>
  <c r="AY9698"/>
  <c r="AY9697"/>
  <c r="AY9696"/>
  <c r="AY9695"/>
  <c r="AY9694"/>
  <c r="AY9693"/>
  <c r="AY9692"/>
  <c r="AY9691"/>
  <c r="AY9690"/>
  <c r="AY9689"/>
  <c r="AY9688"/>
  <c r="AY9687"/>
  <c r="AY9686"/>
  <c r="AY9685"/>
  <c r="AY9684"/>
  <c r="AY9683"/>
  <c r="AY9682"/>
  <c r="AY9681"/>
  <c r="AY9680"/>
  <c r="AY9679"/>
  <c r="AY9678"/>
  <c r="AY9677"/>
  <c r="AY9676"/>
  <c r="AY9675"/>
  <c r="AY9674"/>
  <c r="AY9673"/>
  <c r="AY9672"/>
  <c r="AY9671"/>
  <c r="AY9670"/>
  <c r="AY9669"/>
  <c r="AY9668"/>
  <c r="AY9667"/>
  <c r="AY9666"/>
  <c r="AY9665"/>
  <c r="AY9664"/>
  <c r="AY9663"/>
  <c r="AY9662"/>
  <c r="AY9661"/>
  <c r="AY9660"/>
  <c r="AY9659"/>
  <c r="AY9658"/>
  <c r="AY9657"/>
  <c r="AY9656"/>
  <c r="AY9655"/>
  <c r="AY9654"/>
  <c r="AY9653"/>
  <c r="AY9652"/>
  <c r="AY9651"/>
  <c r="AY9650"/>
  <c r="AY9649"/>
  <c r="AY9648"/>
  <c r="AY9647"/>
  <c r="AY9646"/>
  <c r="AY9645"/>
  <c r="AY9644"/>
  <c r="AY9643"/>
  <c r="AY9642"/>
  <c r="AY9641"/>
  <c r="AY9640"/>
  <c r="AY9639"/>
  <c r="AY9638"/>
  <c r="AY9637"/>
  <c r="AY9636"/>
  <c r="AY9635"/>
  <c r="AY9634"/>
  <c r="AY9633"/>
  <c r="AY9632"/>
  <c r="AY9631"/>
  <c r="AY9630"/>
  <c r="AY9629"/>
  <c r="AY9628"/>
  <c r="AY9627"/>
  <c r="AY9626"/>
  <c r="AY9625"/>
  <c r="AY9624"/>
  <c r="AY9623"/>
  <c r="AY9622"/>
  <c r="AY9621"/>
  <c r="AY9620"/>
  <c r="AY9619"/>
  <c r="AY9618"/>
  <c r="AY9617"/>
  <c r="AY9616"/>
  <c r="AY9615"/>
  <c r="AY9614"/>
  <c r="AY9613"/>
  <c r="AY9612"/>
  <c r="AY9611"/>
  <c r="AY9610"/>
  <c r="AY9609"/>
  <c r="AY9608"/>
  <c r="AY9607"/>
  <c r="AY9606"/>
  <c r="AY9605"/>
  <c r="AY9604"/>
  <c r="AY9603"/>
  <c r="AY9602"/>
  <c r="AY9601"/>
  <c r="AY9600"/>
  <c r="AY9599"/>
  <c r="AY9598"/>
  <c r="AY9597"/>
  <c r="AY9596"/>
  <c r="AY9595"/>
  <c r="AY9594"/>
  <c r="AY9593"/>
  <c r="AY9592"/>
  <c r="AY9591"/>
  <c r="AY9590"/>
  <c r="AY9589"/>
  <c r="AY9588"/>
  <c r="AY9587"/>
  <c r="AY9586"/>
  <c r="AY9585"/>
  <c r="AY9584"/>
  <c r="AY9583"/>
  <c r="AY9582"/>
  <c r="AY9581"/>
  <c r="AY9580"/>
  <c r="AY9579"/>
  <c r="AY9578"/>
  <c r="AY9577"/>
  <c r="AY9576"/>
  <c r="AY9575"/>
  <c r="AY9574"/>
  <c r="AY9573"/>
  <c r="AY9572"/>
  <c r="AY9571"/>
  <c r="AY9570"/>
  <c r="AY9569"/>
  <c r="AY9568"/>
  <c r="AY9567"/>
  <c r="AY9566"/>
  <c r="AY9565"/>
  <c r="AY9564"/>
  <c r="AY9563"/>
  <c r="AY9562"/>
  <c r="AY9561"/>
  <c r="AY9560"/>
  <c r="AY9559"/>
  <c r="AY9558"/>
  <c r="AY9557"/>
  <c r="AY9556"/>
  <c r="AY9555"/>
  <c r="AY9554"/>
  <c r="AY9553"/>
  <c r="AY9552"/>
  <c r="AY9551"/>
  <c r="AY9550"/>
  <c r="AY9549"/>
  <c r="AY9548"/>
  <c r="AY9547"/>
  <c r="AY9546"/>
  <c r="AY9545"/>
  <c r="AY9544"/>
  <c r="AY9543"/>
  <c r="AY9542"/>
  <c r="AY9541"/>
  <c r="AY9540"/>
  <c r="AY9539"/>
  <c r="AY9538"/>
  <c r="AY9537"/>
  <c r="AY9536"/>
  <c r="AY9535"/>
  <c r="AY9534"/>
  <c r="AY9533"/>
  <c r="AY9532"/>
  <c r="AY9531"/>
  <c r="AY9530"/>
  <c r="AY9529"/>
  <c r="AY9528"/>
  <c r="AY9527"/>
  <c r="AY9526"/>
  <c r="AY9525"/>
  <c r="AY9524"/>
  <c r="AY9523"/>
  <c r="AY9522"/>
  <c r="AY9521"/>
  <c r="AY9520"/>
  <c r="AY9519"/>
  <c r="AY9518"/>
  <c r="AY9517"/>
  <c r="AY9516"/>
  <c r="AY9515"/>
  <c r="AY9514"/>
  <c r="AY9513"/>
  <c r="AY9512"/>
  <c r="AY9511"/>
  <c r="AY9510"/>
  <c r="AY9509"/>
  <c r="AY9508"/>
  <c r="AY9507"/>
  <c r="AY9506"/>
  <c r="AY9505"/>
  <c r="AY9504"/>
  <c r="AY9503"/>
  <c r="AY9502"/>
  <c r="AY9501"/>
  <c r="AY9500"/>
  <c r="AY9499"/>
  <c r="AY9498"/>
  <c r="AY9497"/>
  <c r="AY9496"/>
  <c r="AY9495"/>
  <c r="AY9494"/>
  <c r="AY9493"/>
  <c r="AY9492"/>
  <c r="AY9491"/>
  <c r="AY9490"/>
  <c r="AY9489"/>
  <c r="AY9488"/>
  <c r="AY9487"/>
  <c r="AY9486"/>
  <c r="AY9485"/>
  <c r="AY9484"/>
  <c r="AY9483"/>
  <c r="AY9482"/>
  <c r="AY9481"/>
  <c r="AY9480"/>
  <c r="AY9479"/>
  <c r="AY9478"/>
  <c r="AY9477"/>
  <c r="AY9476"/>
  <c r="AY9475"/>
  <c r="AY9474"/>
  <c r="AY9473"/>
  <c r="AY9472"/>
  <c r="AY9471"/>
  <c r="AY9470"/>
  <c r="AY9469"/>
  <c r="AY9468"/>
  <c r="AY9467"/>
  <c r="AY9466"/>
  <c r="AY9465"/>
  <c r="AY9464"/>
  <c r="AY9463"/>
  <c r="AY9462"/>
  <c r="AY9461"/>
  <c r="AY9460"/>
  <c r="AY9459"/>
  <c r="AY9458"/>
  <c r="AY9457"/>
  <c r="AY9456"/>
  <c r="AY9455"/>
  <c r="AY9454"/>
  <c r="AY9453"/>
  <c r="AY9452"/>
  <c r="AY9451"/>
  <c r="AY9450"/>
  <c r="AY9449"/>
  <c r="AY9448"/>
  <c r="AY9447"/>
  <c r="AY9446"/>
  <c r="AY9445"/>
  <c r="AY9444"/>
  <c r="AY9443"/>
  <c r="AY9442"/>
  <c r="AY9441"/>
  <c r="AY9440"/>
  <c r="AY9439"/>
  <c r="AY9438"/>
  <c r="AY9437"/>
  <c r="AY9436"/>
  <c r="AY9435"/>
  <c r="AY9434"/>
  <c r="AY9433"/>
  <c r="AY9432"/>
  <c r="AY9431"/>
  <c r="AY9430"/>
  <c r="AY9429"/>
  <c r="AY9428"/>
  <c r="AY9427"/>
  <c r="AY9426"/>
  <c r="AY9425"/>
  <c r="AY9424"/>
  <c r="AY9423"/>
  <c r="AY9422"/>
  <c r="AY9421"/>
  <c r="AY9420"/>
  <c r="AY9419"/>
  <c r="AY9418"/>
  <c r="AY9417"/>
  <c r="AY9416"/>
  <c r="AY9415"/>
  <c r="AY9414"/>
  <c r="AY9413"/>
  <c r="AY9412"/>
  <c r="AY9411"/>
  <c r="AY9410"/>
  <c r="AY9409"/>
  <c r="AY9408"/>
  <c r="AY9407"/>
  <c r="AY9406"/>
  <c r="AY9405"/>
  <c r="AY9404"/>
  <c r="AY9403"/>
  <c r="AY9402"/>
  <c r="AY9401"/>
  <c r="AY9400"/>
  <c r="AY9399"/>
  <c r="AY9398"/>
  <c r="AY9397"/>
  <c r="AY9396"/>
  <c r="AY9395"/>
  <c r="AY9394"/>
  <c r="AY9393"/>
  <c r="AY9392"/>
  <c r="AY9391"/>
  <c r="AY9390"/>
  <c r="AY9389"/>
  <c r="AY9388"/>
  <c r="AY9387"/>
  <c r="AY9386"/>
  <c r="AY9385"/>
  <c r="AY9384"/>
  <c r="AY9383"/>
  <c r="AY9382"/>
  <c r="AY9381"/>
  <c r="AY9380"/>
  <c r="AY9379"/>
  <c r="AY9378"/>
  <c r="AY9377"/>
  <c r="AY9376"/>
  <c r="AY9375"/>
  <c r="AY9374"/>
  <c r="AY9373"/>
  <c r="AY9372"/>
  <c r="AY9371"/>
  <c r="AY9370"/>
  <c r="AY9369"/>
  <c r="AY9368"/>
  <c r="AY9367"/>
  <c r="AY9366"/>
  <c r="AY9365"/>
  <c r="AY9364"/>
  <c r="AY9363"/>
  <c r="AY9362"/>
  <c r="AY9361"/>
  <c r="AY9360"/>
  <c r="AY9359"/>
  <c r="AY9358"/>
  <c r="AY9357"/>
  <c r="AY9356"/>
  <c r="AY9355"/>
  <c r="AY9354"/>
  <c r="AY9353"/>
  <c r="AY9352"/>
  <c r="AY9351"/>
  <c r="AY9350"/>
  <c r="AY9349"/>
  <c r="AY9348"/>
  <c r="AY9347"/>
  <c r="AY9346"/>
  <c r="AY9345"/>
  <c r="AY9344"/>
  <c r="AY9343"/>
  <c r="AY9342"/>
  <c r="AY9341"/>
  <c r="AY9340"/>
  <c r="AY9339"/>
  <c r="AY9338"/>
  <c r="AY9337"/>
  <c r="AY9336"/>
  <c r="AY9335"/>
  <c r="AY9334"/>
  <c r="AY9333"/>
  <c r="AY9332"/>
  <c r="AY9331"/>
  <c r="AY9330"/>
  <c r="AY9329"/>
  <c r="AY9328"/>
  <c r="AY9327"/>
  <c r="AY9326"/>
  <c r="AY9325"/>
  <c r="AY9324"/>
  <c r="AY9323"/>
  <c r="AY9322"/>
  <c r="AY9321"/>
  <c r="AY9320"/>
  <c r="AY9319"/>
  <c r="AY9318"/>
  <c r="AY9317"/>
  <c r="AY9316"/>
  <c r="AY9315"/>
  <c r="AY9314"/>
  <c r="AY9313"/>
  <c r="AY9312"/>
  <c r="AY9311"/>
  <c r="AY9310"/>
  <c r="AY9309"/>
  <c r="AY9308"/>
  <c r="AY9307"/>
  <c r="AY9306"/>
  <c r="AY9305"/>
  <c r="AY9304"/>
  <c r="AY9303"/>
  <c r="AY9302"/>
  <c r="AY9301"/>
  <c r="AY9300"/>
  <c r="AY9299"/>
  <c r="AY9298"/>
  <c r="AY9297"/>
  <c r="AY9296"/>
  <c r="AY9295"/>
  <c r="AY9294"/>
  <c r="AY9293"/>
  <c r="AY9292"/>
  <c r="AY9291"/>
  <c r="AY9290"/>
  <c r="AY9289"/>
  <c r="AY9288"/>
  <c r="AY9287"/>
  <c r="AY9286"/>
  <c r="AY9285"/>
  <c r="AY9284"/>
  <c r="AY9283"/>
  <c r="AY9282"/>
  <c r="AY9281"/>
  <c r="AY9280"/>
  <c r="AY9279"/>
  <c r="AY9278"/>
  <c r="AY9277"/>
  <c r="AY9276"/>
  <c r="AY9275"/>
  <c r="AY9274"/>
  <c r="AY9273"/>
  <c r="AY9272"/>
  <c r="AY9271"/>
  <c r="AY9270"/>
  <c r="AY9269"/>
  <c r="AY9268"/>
  <c r="AY9267"/>
  <c r="AY9266"/>
  <c r="AY9265"/>
  <c r="AY9264"/>
  <c r="AY9263"/>
  <c r="AY9262"/>
  <c r="AY9261"/>
  <c r="AY9260"/>
  <c r="AY9259"/>
  <c r="AY9258"/>
  <c r="AY9257"/>
  <c r="AY9256"/>
  <c r="AY9255"/>
  <c r="AY9254"/>
  <c r="AY9253"/>
  <c r="AY9252"/>
  <c r="AY9251"/>
  <c r="AY9250"/>
  <c r="AY9249"/>
  <c r="AY9248"/>
  <c r="AY9247"/>
  <c r="AY9246"/>
  <c r="AY9245"/>
  <c r="AY9244"/>
  <c r="AY9243"/>
  <c r="AY9242"/>
  <c r="AY9241"/>
  <c r="AY9240"/>
  <c r="AY9239"/>
  <c r="AY9238"/>
  <c r="AY9237"/>
  <c r="AY9236"/>
  <c r="AY9235"/>
  <c r="AY9234"/>
  <c r="AY9233"/>
  <c r="AY9232"/>
  <c r="AY9231"/>
  <c r="AY9230"/>
  <c r="AY9229"/>
  <c r="AY9228"/>
  <c r="AY9227"/>
  <c r="AY9226"/>
  <c r="AY9225"/>
  <c r="AY9224"/>
  <c r="AY9223"/>
  <c r="AY9222"/>
  <c r="AY9221"/>
  <c r="AY9220"/>
  <c r="AY9219"/>
  <c r="AY9218"/>
  <c r="AY9217"/>
  <c r="AY9216"/>
  <c r="AY9215"/>
  <c r="AY9214"/>
  <c r="AY9213"/>
  <c r="AY9212"/>
  <c r="AY9211"/>
  <c r="AY9210"/>
  <c r="AY9209"/>
  <c r="AY9208"/>
  <c r="AY9207"/>
  <c r="AY9206"/>
  <c r="AY9205"/>
  <c r="AY9204"/>
  <c r="AY9203"/>
  <c r="AY9202"/>
  <c r="AY9201"/>
  <c r="AY9200"/>
  <c r="AY9199"/>
  <c r="AY9198"/>
  <c r="AY9197"/>
  <c r="AY9196"/>
  <c r="AY9195"/>
  <c r="AY9194"/>
  <c r="AY9193"/>
  <c r="AY9192"/>
  <c r="AY9191"/>
  <c r="AY9190"/>
  <c r="AY9189"/>
  <c r="AY9188"/>
  <c r="AY9187"/>
  <c r="AY9186"/>
  <c r="AY9185"/>
  <c r="AY9184"/>
  <c r="AY9183"/>
  <c r="AY9182"/>
  <c r="AY9181"/>
  <c r="AY9180"/>
  <c r="AY9179"/>
  <c r="AY9178"/>
  <c r="AY9177"/>
  <c r="AY9176"/>
  <c r="AY9175"/>
  <c r="AY9174"/>
  <c r="AY9173"/>
  <c r="AY9172"/>
  <c r="AY9171"/>
  <c r="AY9170"/>
  <c r="AY9169"/>
  <c r="AY9168"/>
  <c r="AY9167"/>
  <c r="AY9166"/>
  <c r="AY9165"/>
  <c r="AY9164"/>
  <c r="AY9163"/>
  <c r="AY9162"/>
  <c r="AY9161"/>
  <c r="AY9160"/>
  <c r="AY9159"/>
  <c r="AY9158"/>
  <c r="AY9157"/>
  <c r="AY9156"/>
  <c r="AY9155"/>
  <c r="AY9154"/>
  <c r="AY9153"/>
  <c r="AY9152"/>
  <c r="AY9151"/>
  <c r="AY9150"/>
  <c r="AY9149"/>
  <c r="AY9148"/>
  <c r="AY9147"/>
  <c r="AY9146"/>
  <c r="AY9145"/>
  <c r="AY9144"/>
  <c r="AY9143"/>
  <c r="AY9142"/>
  <c r="AY9141"/>
  <c r="AY9140"/>
  <c r="AY9139"/>
  <c r="AY9138"/>
  <c r="AY9137"/>
  <c r="AY9136"/>
  <c r="AY9135"/>
  <c r="AY9134"/>
  <c r="AY9133"/>
  <c r="AY9132"/>
  <c r="AY9131"/>
  <c r="AY9130"/>
  <c r="AY9129"/>
  <c r="AY9128"/>
  <c r="AY9127"/>
  <c r="AY9126"/>
  <c r="AY9125"/>
  <c r="AY9124"/>
  <c r="AY9123"/>
  <c r="AY9122"/>
  <c r="AY9121"/>
  <c r="AY9120"/>
  <c r="AY9119"/>
  <c r="AY9118"/>
  <c r="AY9117"/>
  <c r="AY9116"/>
  <c r="AY9115"/>
  <c r="AY9114"/>
  <c r="AY9113"/>
  <c r="AY9112"/>
  <c r="AY9111"/>
  <c r="AY9110"/>
  <c r="AY9109"/>
  <c r="AY9108"/>
  <c r="AY9107"/>
  <c r="AY9106"/>
  <c r="AY9105"/>
  <c r="AY9104"/>
  <c r="AY9103"/>
  <c r="AY9102"/>
  <c r="AY9101"/>
  <c r="AY9100"/>
  <c r="AY9099"/>
  <c r="AY9098"/>
  <c r="AY9097"/>
  <c r="AY9096"/>
  <c r="AY9095"/>
  <c r="AY9094"/>
  <c r="AY9093"/>
  <c r="AY9092"/>
  <c r="AY9091"/>
  <c r="AY9090"/>
  <c r="AY9089"/>
  <c r="AY9088"/>
  <c r="AY9087"/>
  <c r="AY9086"/>
  <c r="AY9085"/>
  <c r="AY9084"/>
  <c r="AY9083"/>
  <c r="AY9082"/>
  <c r="AY9081"/>
  <c r="AY9080"/>
  <c r="AY9079"/>
  <c r="AY9078"/>
  <c r="AY9077"/>
  <c r="AY9076"/>
  <c r="AY9075"/>
  <c r="AY9074"/>
  <c r="AY9073"/>
  <c r="AY9072"/>
  <c r="AY9071"/>
  <c r="AY9070"/>
  <c r="AY9069"/>
  <c r="AY9068"/>
  <c r="AY9067"/>
  <c r="AY9066"/>
  <c r="AY9065"/>
  <c r="AY9064"/>
  <c r="AY9063"/>
  <c r="AY9062"/>
  <c r="AY9061"/>
  <c r="AY9060"/>
  <c r="AY9059"/>
  <c r="AY9058"/>
  <c r="AY9057"/>
  <c r="AY9056"/>
  <c r="AY9055"/>
  <c r="AY9054"/>
  <c r="AY9053"/>
  <c r="AY9052"/>
  <c r="AY9051"/>
  <c r="AY9050"/>
  <c r="AY9049"/>
  <c r="AY9048"/>
  <c r="AY9047"/>
  <c r="AY9046"/>
  <c r="AY9045"/>
  <c r="AY9044"/>
  <c r="AY9043"/>
  <c r="AY9042"/>
  <c r="AY9041"/>
  <c r="AY9040"/>
  <c r="AY9039"/>
  <c r="AY9038"/>
  <c r="AY9037"/>
  <c r="AY9036"/>
  <c r="AY9035"/>
  <c r="AY9034"/>
  <c r="AY9033"/>
  <c r="AY9032"/>
  <c r="AY9031"/>
  <c r="AY9030"/>
  <c r="AY9029"/>
  <c r="AY9028"/>
  <c r="AY9027"/>
  <c r="AY9026"/>
  <c r="AY9025"/>
  <c r="AY9024"/>
  <c r="AY9023"/>
  <c r="AY9022"/>
  <c r="AY9021"/>
  <c r="AY9020"/>
  <c r="AY9019"/>
  <c r="AY9018"/>
  <c r="AY9017"/>
  <c r="AY9016"/>
  <c r="AY9015"/>
  <c r="AY9014"/>
  <c r="AY9013"/>
  <c r="AY9012"/>
  <c r="AY9011"/>
  <c r="AY9010"/>
  <c r="AY9009"/>
  <c r="AY9008"/>
  <c r="AY9007"/>
  <c r="AY9006"/>
  <c r="AY9005"/>
  <c r="AY9004"/>
  <c r="AY9003"/>
  <c r="AY9002"/>
  <c r="AY9001"/>
  <c r="AY9000"/>
  <c r="AY8999"/>
  <c r="AY8998"/>
  <c r="AY8997"/>
  <c r="AY8996"/>
  <c r="AY8995"/>
  <c r="AY8994"/>
  <c r="AY8993"/>
  <c r="AY8992"/>
  <c r="AY8991"/>
  <c r="AY8990"/>
  <c r="AY8989"/>
  <c r="AY8988"/>
  <c r="AY8987"/>
  <c r="AY8986"/>
  <c r="AY8985"/>
  <c r="AY8984"/>
  <c r="AY8983"/>
  <c r="AY8982"/>
  <c r="AY8981"/>
  <c r="AY8980"/>
  <c r="AY8979"/>
  <c r="AY8978"/>
  <c r="AY8977"/>
  <c r="AY8976"/>
  <c r="AY8975"/>
  <c r="AY8974"/>
  <c r="AY8973"/>
  <c r="AY8972"/>
  <c r="AY8971"/>
  <c r="AY8970"/>
  <c r="AY8969"/>
  <c r="AY8968"/>
  <c r="AY8967"/>
  <c r="AY8966"/>
  <c r="AY8965"/>
  <c r="AY8964"/>
  <c r="AY8963"/>
  <c r="AY8962"/>
  <c r="AY8961"/>
  <c r="AY8960"/>
  <c r="AY8959"/>
  <c r="AY8958"/>
  <c r="AY8957"/>
  <c r="AY8956"/>
  <c r="AY8955"/>
  <c r="AY8954"/>
  <c r="AY8953"/>
  <c r="AY8952"/>
  <c r="AY8951"/>
  <c r="AY8950"/>
  <c r="AY8949"/>
  <c r="AY8948"/>
  <c r="AY8947"/>
  <c r="AY8946"/>
  <c r="AY8945"/>
  <c r="AY8944"/>
  <c r="AY8943"/>
  <c r="AY8942"/>
  <c r="AY8941"/>
  <c r="AY8940"/>
  <c r="AY8939"/>
  <c r="AY8938"/>
  <c r="AY8937"/>
  <c r="AY8936"/>
  <c r="AY8935"/>
  <c r="AY8934"/>
  <c r="AY8933"/>
  <c r="AY8932"/>
  <c r="AY8931"/>
  <c r="AY8930"/>
  <c r="AY8929"/>
  <c r="AY8928"/>
  <c r="AY8927"/>
  <c r="AY8926"/>
  <c r="AY8925"/>
  <c r="AY8924"/>
  <c r="AY8923"/>
  <c r="AY8922"/>
  <c r="AY8921"/>
  <c r="AY8920"/>
  <c r="AY8919"/>
  <c r="AY8918"/>
  <c r="AY8917"/>
  <c r="AY8916"/>
  <c r="AY8915"/>
  <c r="AY8914"/>
  <c r="AY8913"/>
  <c r="AY8912"/>
  <c r="AY8911"/>
  <c r="AY8910"/>
  <c r="AY8909"/>
  <c r="AY8908"/>
  <c r="AY8907"/>
  <c r="AY8906"/>
  <c r="AY8905"/>
  <c r="AY8904"/>
  <c r="AY8903"/>
  <c r="AY8902"/>
  <c r="AY8901"/>
  <c r="AY8900"/>
  <c r="AY8899"/>
  <c r="AY8898"/>
  <c r="AY8897"/>
  <c r="AY8896"/>
  <c r="AY8895"/>
  <c r="AY8894"/>
  <c r="AY8893"/>
  <c r="AY8892"/>
  <c r="AY8891"/>
  <c r="AY8890"/>
  <c r="AY8889"/>
  <c r="AY8888"/>
  <c r="AY8887"/>
  <c r="AY8886"/>
  <c r="AY8885"/>
  <c r="AY8884"/>
  <c r="AY8883"/>
  <c r="AY8882"/>
  <c r="AY8881"/>
  <c r="AY8880"/>
  <c r="AY8879"/>
  <c r="AY8878"/>
  <c r="AY8877"/>
  <c r="AY8876"/>
  <c r="AY8875"/>
  <c r="AY8874"/>
  <c r="AY8873"/>
  <c r="AY8872"/>
  <c r="AY8871"/>
  <c r="AY8870"/>
  <c r="AY8869"/>
  <c r="AY8868"/>
  <c r="AY8867"/>
  <c r="AY8866"/>
  <c r="AY8865"/>
  <c r="AY8864"/>
  <c r="AY8863"/>
  <c r="AY8862"/>
  <c r="AY8861"/>
  <c r="AY8860"/>
  <c r="AY8859"/>
  <c r="AY8858"/>
  <c r="AY8857"/>
  <c r="AY8856"/>
  <c r="AY8855"/>
  <c r="AY8854"/>
  <c r="AY8853"/>
  <c r="AY8852"/>
  <c r="AY8851"/>
  <c r="AY8850"/>
  <c r="AY8849"/>
  <c r="AY8848"/>
  <c r="AY8847"/>
  <c r="AY8846"/>
  <c r="AY8845"/>
  <c r="AY8844"/>
  <c r="AY8843"/>
  <c r="AY8842"/>
  <c r="AY8841"/>
  <c r="AY8840"/>
  <c r="AY8839"/>
  <c r="AY8838"/>
  <c r="AY8837"/>
  <c r="AY8836"/>
  <c r="AY8835"/>
  <c r="AY8834"/>
  <c r="AY8833"/>
  <c r="AY8832"/>
  <c r="AY8831"/>
  <c r="AY8830"/>
  <c r="AY8829"/>
  <c r="AY8828"/>
  <c r="AY8827"/>
  <c r="AY8826"/>
  <c r="AY8825"/>
  <c r="AY8824"/>
  <c r="AY8823"/>
  <c r="AY8822"/>
  <c r="AY8821"/>
  <c r="AY8820"/>
  <c r="AY8819"/>
  <c r="AY8818"/>
  <c r="AY8817"/>
  <c r="AY8816"/>
  <c r="AY8815"/>
  <c r="AY8814"/>
  <c r="AY8813"/>
  <c r="AY8812"/>
  <c r="AY8811"/>
  <c r="AY8810"/>
  <c r="AY8809"/>
  <c r="AY8808"/>
  <c r="AY8807"/>
  <c r="AY8806"/>
  <c r="AY8805"/>
  <c r="AY8804"/>
  <c r="AY8803"/>
  <c r="AY8802"/>
  <c r="AY8801"/>
  <c r="AY8800"/>
  <c r="AY8799"/>
  <c r="AY8798"/>
  <c r="AY8797"/>
  <c r="AY8796"/>
  <c r="AY8795"/>
  <c r="AY8794"/>
  <c r="AY8793"/>
  <c r="AY8792"/>
  <c r="AY8791"/>
  <c r="AY8790"/>
  <c r="AY8789"/>
  <c r="AY8788"/>
  <c r="AY8787"/>
  <c r="AY8786"/>
  <c r="AY8785"/>
  <c r="AY8784"/>
  <c r="AY8783"/>
  <c r="AY8782"/>
  <c r="AY8781"/>
  <c r="AY8780"/>
  <c r="AY8779"/>
  <c r="AY8778"/>
  <c r="AY8777"/>
  <c r="AY8776"/>
  <c r="AY8775"/>
  <c r="AY8774"/>
  <c r="AY8773"/>
  <c r="AY8772"/>
  <c r="AY8771"/>
  <c r="AY8770"/>
  <c r="AY8769"/>
  <c r="AY8768"/>
  <c r="AY8767"/>
  <c r="AY8766"/>
  <c r="AY8765"/>
  <c r="AY8764"/>
  <c r="AY8763"/>
  <c r="AY8762"/>
  <c r="AY8761"/>
  <c r="AY8760"/>
  <c r="AY8759"/>
  <c r="AY8758"/>
  <c r="AY8757"/>
  <c r="AY8756"/>
  <c r="AY8755"/>
  <c r="AY8754"/>
  <c r="AY8753"/>
  <c r="AY8752"/>
  <c r="AY8751"/>
  <c r="AY8750"/>
  <c r="AY8749"/>
  <c r="AY8748"/>
  <c r="AY8747"/>
  <c r="AY8746"/>
  <c r="AY8745"/>
  <c r="AY8744"/>
  <c r="AY8743"/>
  <c r="AY8742"/>
  <c r="AY8741"/>
  <c r="AY8740"/>
  <c r="AY8739"/>
  <c r="AY8738"/>
  <c r="AY8737"/>
  <c r="AY8736"/>
  <c r="AY8735"/>
  <c r="AY8734"/>
  <c r="AY8733"/>
  <c r="AY8732"/>
  <c r="AY8731"/>
  <c r="AY8730"/>
  <c r="AY8729"/>
  <c r="AY8728"/>
  <c r="AY8727"/>
  <c r="AY8726"/>
  <c r="AY8725"/>
  <c r="AY8724"/>
  <c r="AY8723"/>
  <c r="AY8722"/>
  <c r="AY8721"/>
  <c r="AY8720"/>
  <c r="AY8719"/>
  <c r="AY8718"/>
  <c r="AY8717"/>
  <c r="AY8716"/>
  <c r="AY8715"/>
  <c r="AY8714"/>
  <c r="AY8713"/>
  <c r="AY8712"/>
  <c r="AY8711"/>
  <c r="AY8710"/>
  <c r="AY8709"/>
  <c r="AY8708"/>
  <c r="AY8707"/>
  <c r="AY8706"/>
  <c r="AY8705"/>
  <c r="AY8704"/>
  <c r="AY8703"/>
  <c r="AY8702"/>
  <c r="AY8701"/>
  <c r="AY8700"/>
  <c r="AY8699"/>
  <c r="AY8698"/>
  <c r="AY8697"/>
  <c r="AY8696"/>
  <c r="AY8695"/>
  <c r="AY8694"/>
  <c r="AY8693"/>
  <c r="AY8692"/>
  <c r="AY8691"/>
  <c r="AY8690"/>
  <c r="AY8689"/>
  <c r="AY8688"/>
  <c r="AY8687"/>
  <c r="AY8686"/>
  <c r="AY8685"/>
  <c r="AY8684"/>
  <c r="AY8683"/>
  <c r="AY8682"/>
  <c r="AY8681"/>
  <c r="AY8680"/>
  <c r="AY8679"/>
  <c r="AY8678"/>
  <c r="AY8677"/>
  <c r="AY8676"/>
  <c r="AY8675"/>
  <c r="AY8674"/>
  <c r="AY8673"/>
  <c r="AY8672"/>
  <c r="AY8671"/>
  <c r="AY8670"/>
  <c r="AY8669"/>
  <c r="AY8668"/>
  <c r="AY8667"/>
  <c r="AY8666"/>
  <c r="AY8665"/>
  <c r="AY8664"/>
  <c r="AY8663"/>
  <c r="AY8662"/>
  <c r="AY8661"/>
  <c r="AY8660"/>
  <c r="AY8659"/>
  <c r="AY8658"/>
  <c r="AY8657"/>
  <c r="AY8656"/>
  <c r="AY8655"/>
  <c r="AY8654"/>
  <c r="AY8653"/>
  <c r="AY8652"/>
  <c r="AY8651"/>
  <c r="AY8650"/>
  <c r="AY8649"/>
  <c r="AY8648"/>
  <c r="AY8647"/>
  <c r="AY8646"/>
  <c r="AY8645"/>
  <c r="AY8644"/>
  <c r="AY8643"/>
  <c r="AY8642"/>
  <c r="AY8641"/>
  <c r="AY8640"/>
  <c r="AY8639"/>
  <c r="AY8638"/>
  <c r="AY8637"/>
  <c r="AY8636"/>
  <c r="AY8635"/>
  <c r="AY8634"/>
  <c r="AY8633"/>
  <c r="AY8632"/>
  <c r="AY8631"/>
  <c r="AY8630"/>
  <c r="AY8629"/>
  <c r="AY8628"/>
  <c r="AY8627"/>
  <c r="AY8626"/>
  <c r="AY8625"/>
  <c r="AY8624"/>
  <c r="AY8623"/>
  <c r="AY8622"/>
  <c r="AY8621"/>
  <c r="AY8620"/>
  <c r="AY8619"/>
  <c r="AY8618"/>
  <c r="AY8617"/>
  <c r="AY8616"/>
  <c r="AY8615"/>
  <c r="AY8614"/>
  <c r="AY8613"/>
  <c r="AY8612"/>
  <c r="AY8611"/>
  <c r="AY8610"/>
  <c r="AY8609"/>
  <c r="AY8608"/>
  <c r="AY8607"/>
  <c r="AY8606"/>
  <c r="AY8605"/>
  <c r="AY8604"/>
  <c r="AY8603"/>
  <c r="AY8602"/>
  <c r="AY8601"/>
  <c r="AY8600"/>
  <c r="AY8599"/>
  <c r="AY8598"/>
  <c r="AY8597"/>
  <c r="AY8596"/>
  <c r="AY8595"/>
  <c r="AY8594"/>
  <c r="AY8593"/>
  <c r="AY8592"/>
  <c r="AY8591"/>
  <c r="AY8590"/>
  <c r="AY8589"/>
  <c r="AY8588"/>
  <c r="AY8587"/>
  <c r="AY8586"/>
  <c r="AY8585"/>
  <c r="AY8584"/>
  <c r="AY8583"/>
  <c r="AY8582"/>
  <c r="AY8581"/>
  <c r="AY8580"/>
  <c r="AY8579"/>
  <c r="AY8578"/>
  <c r="AY8577"/>
  <c r="AY8576"/>
  <c r="AY8575"/>
  <c r="AY8574"/>
  <c r="AY8573"/>
  <c r="AY8572"/>
  <c r="AY8571"/>
  <c r="AY8570"/>
  <c r="AY8569"/>
  <c r="AY8568"/>
  <c r="AY8567"/>
  <c r="AY8566"/>
  <c r="AY8565"/>
  <c r="AY8564"/>
  <c r="AY8563"/>
  <c r="AY8562"/>
  <c r="AY8561"/>
  <c r="AY8560"/>
  <c r="AY8559"/>
  <c r="AY8558"/>
  <c r="AY8557"/>
  <c r="AY8556"/>
  <c r="AY8555"/>
  <c r="AY8554"/>
  <c r="AY8553"/>
  <c r="AY8552"/>
  <c r="AY8551"/>
  <c r="AY8550"/>
  <c r="AY8549"/>
  <c r="AY8548"/>
  <c r="AY8547"/>
  <c r="AY8546"/>
  <c r="AY8545"/>
  <c r="AY8544"/>
  <c r="AY8543"/>
  <c r="AY8542"/>
  <c r="AY8541"/>
  <c r="AY8540"/>
  <c r="AY8539"/>
  <c r="AY8538"/>
  <c r="AY8537"/>
  <c r="AY8536"/>
  <c r="AY8535"/>
  <c r="AY8534"/>
  <c r="AY8533"/>
  <c r="AY8532"/>
  <c r="AY8531"/>
  <c r="AY8530"/>
  <c r="AY8529"/>
  <c r="AY8528"/>
  <c r="AY8527"/>
  <c r="AY8526"/>
  <c r="AY8525"/>
  <c r="AY8524"/>
  <c r="AY8523"/>
  <c r="AY8522"/>
  <c r="AY8521"/>
  <c r="AY8520"/>
  <c r="AY8519"/>
  <c r="AY8518"/>
  <c r="AY8517"/>
  <c r="AY8516"/>
  <c r="AY8515"/>
  <c r="AY8514"/>
  <c r="AY8513"/>
  <c r="AY8512"/>
  <c r="AY8511"/>
  <c r="AY8510"/>
  <c r="AY8509"/>
  <c r="AY8508"/>
  <c r="AY8507"/>
  <c r="AY8506"/>
  <c r="AY8505"/>
  <c r="AY8504"/>
  <c r="AY8503"/>
  <c r="AY8502"/>
  <c r="AY8501"/>
  <c r="AY8500"/>
  <c r="AY8499"/>
  <c r="AY8498"/>
  <c r="AY8497"/>
  <c r="AY8496"/>
  <c r="AY8495"/>
  <c r="AY8494"/>
  <c r="AY8493"/>
  <c r="AY8492"/>
  <c r="AY8491"/>
  <c r="AY8490"/>
  <c r="AY8489"/>
  <c r="AY8488"/>
  <c r="AY8487"/>
  <c r="AY8486"/>
  <c r="AY8485"/>
  <c r="AY8484"/>
  <c r="AY8483"/>
  <c r="AY8482"/>
  <c r="AY8481"/>
  <c r="AY8480"/>
  <c r="AY8479"/>
  <c r="AY8478"/>
  <c r="AY8477"/>
  <c r="AY8476"/>
  <c r="AY8475"/>
  <c r="AY8474"/>
  <c r="AY8473"/>
  <c r="AY8472"/>
  <c r="AY8471"/>
  <c r="AY8470"/>
  <c r="AY8469"/>
  <c r="AY8468"/>
  <c r="AY8467"/>
  <c r="AY8466"/>
  <c r="AY8465"/>
  <c r="AY8464"/>
  <c r="AY8463"/>
  <c r="AY8462"/>
  <c r="AY8461"/>
  <c r="AY8460"/>
  <c r="AY8459"/>
  <c r="AY8458"/>
  <c r="AY8457"/>
  <c r="AY8456"/>
  <c r="AY8455"/>
  <c r="AY8454"/>
  <c r="AY8453"/>
  <c r="AY8452"/>
  <c r="AY8451"/>
  <c r="AY8450"/>
  <c r="AY8449"/>
  <c r="AY8448"/>
  <c r="AY8447"/>
  <c r="AY8446"/>
  <c r="AY8445"/>
  <c r="AY8444"/>
  <c r="AY8443"/>
  <c r="AY8442"/>
  <c r="AY8441"/>
  <c r="AY8440"/>
  <c r="AY8439"/>
  <c r="AY8438"/>
  <c r="AY8437"/>
  <c r="AY8436"/>
  <c r="AY8435"/>
  <c r="AY8434"/>
  <c r="AY8433"/>
  <c r="AY8432"/>
  <c r="AY8431"/>
  <c r="AY8430"/>
  <c r="AY8429"/>
  <c r="AY8428"/>
  <c r="AY8427"/>
  <c r="AY8426"/>
  <c r="AY8425"/>
  <c r="AY8424"/>
  <c r="AY8423"/>
  <c r="AY8422"/>
  <c r="AY8421"/>
  <c r="AY8420"/>
  <c r="AY8419"/>
  <c r="AY8418"/>
  <c r="AY8417"/>
  <c r="AY8416"/>
  <c r="AY8415"/>
  <c r="AY8414"/>
  <c r="AY8413"/>
  <c r="AY8412"/>
  <c r="AY8411"/>
  <c r="AY8410"/>
  <c r="AY8409"/>
  <c r="AY8408"/>
  <c r="AY8407"/>
  <c r="AY8406"/>
  <c r="AY8405"/>
  <c r="AY8404"/>
  <c r="AY8403"/>
  <c r="AY8402"/>
  <c r="AY8401"/>
  <c r="AY8400"/>
  <c r="AY8399"/>
  <c r="AY8398"/>
  <c r="AY8397"/>
  <c r="AY8396"/>
  <c r="AY8395"/>
  <c r="AY8394"/>
  <c r="AY8393"/>
  <c r="AY8392"/>
  <c r="AY8391"/>
  <c r="AY8390"/>
  <c r="AY8389"/>
  <c r="AY8388"/>
  <c r="AY8387"/>
  <c r="AY8386"/>
  <c r="AY8385"/>
  <c r="AY8384"/>
  <c r="AY8383"/>
  <c r="AY8382"/>
  <c r="AY8381"/>
  <c r="AY8380"/>
  <c r="AY8379"/>
  <c r="AY8378"/>
  <c r="AY8377"/>
  <c r="AY8376"/>
  <c r="AY8375"/>
  <c r="AY8374"/>
  <c r="AY8373"/>
  <c r="AY8372"/>
  <c r="AY8371"/>
  <c r="AY8370"/>
  <c r="AY8369"/>
  <c r="AY8368"/>
  <c r="AY8367"/>
  <c r="AY8366"/>
  <c r="AY8365"/>
  <c r="AY8364"/>
  <c r="AY8363"/>
  <c r="AY8362"/>
  <c r="AY8361"/>
  <c r="AY8360"/>
  <c r="AY8359"/>
  <c r="AY8358"/>
  <c r="AY8357"/>
  <c r="AY8356"/>
  <c r="AY8355"/>
  <c r="AY8354"/>
  <c r="AY8353"/>
  <c r="AY8352"/>
  <c r="AY8351"/>
  <c r="AY8350"/>
  <c r="AY8349"/>
  <c r="AY8348"/>
  <c r="AY8347"/>
  <c r="AY8346"/>
  <c r="AY8345"/>
  <c r="AY8344"/>
  <c r="AY8343"/>
  <c r="AY8342"/>
  <c r="AY8341"/>
  <c r="AY8340"/>
  <c r="AY8339"/>
  <c r="AY8338"/>
  <c r="AY8337"/>
  <c r="AY8336"/>
  <c r="AY8335"/>
  <c r="AY8334"/>
  <c r="AY8333"/>
  <c r="AY8332"/>
  <c r="AY8331"/>
  <c r="AY8330"/>
  <c r="AY8329"/>
  <c r="AY8328"/>
  <c r="AY8327"/>
  <c r="AY8326"/>
  <c r="AY8325"/>
  <c r="AY8324"/>
  <c r="AY8323"/>
  <c r="AY8322"/>
  <c r="AY8321"/>
  <c r="AY8320"/>
  <c r="AY8319"/>
  <c r="AY8318"/>
  <c r="AY8317"/>
  <c r="AY8316"/>
  <c r="AY8315"/>
  <c r="AY8314"/>
  <c r="AY8313"/>
  <c r="AY8312"/>
  <c r="AY8311"/>
  <c r="AY8310"/>
  <c r="AY8309"/>
  <c r="AY8308"/>
  <c r="AY8307"/>
  <c r="AY8306"/>
  <c r="AY8305"/>
  <c r="AY8304"/>
  <c r="AY8303"/>
  <c r="AY8302"/>
  <c r="AY8301"/>
  <c r="AY8300"/>
  <c r="AY8299"/>
  <c r="AY8298"/>
  <c r="AY8297"/>
  <c r="AY8296"/>
  <c r="AY8295"/>
  <c r="AY8294"/>
  <c r="AY8293"/>
  <c r="AY8292"/>
  <c r="AY8291"/>
  <c r="AY8290"/>
  <c r="AY8289"/>
  <c r="AY8288"/>
  <c r="AY8287"/>
  <c r="AY8286"/>
  <c r="AY8285"/>
  <c r="AY8284"/>
  <c r="AY8283"/>
  <c r="AY8282"/>
  <c r="AY8281"/>
  <c r="AY8280"/>
  <c r="AY8279"/>
  <c r="AY8278"/>
  <c r="AY8277"/>
  <c r="AY8276"/>
  <c r="AY8275"/>
  <c r="AY8274"/>
  <c r="AY8273"/>
  <c r="AY8272"/>
  <c r="AY8271"/>
  <c r="AY8270"/>
  <c r="AY8269"/>
  <c r="AY8268"/>
  <c r="AY8267"/>
  <c r="AY8266"/>
  <c r="AY8265"/>
  <c r="AY8264"/>
  <c r="AY8263"/>
  <c r="AY8262"/>
  <c r="AY8261"/>
  <c r="AY8260"/>
  <c r="AY8259"/>
  <c r="AY8258"/>
  <c r="AY8257"/>
  <c r="AY8256"/>
  <c r="AY8255"/>
  <c r="AY8254"/>
  <c r="AY8253"/>
  <c r="AY8252"/>
  <c r="AY8251"/>
  <c r="AY8250"/>
  <c r="AY8249"/>
  <c r="AY8248"/>
  <c r="AY8247"/>
  <c r="AY8246"/>
  <c r="AY8245"/>
  <c r="AY8244"/>
  <c r="AY8243"/>
  <c r="AY8242"/>
  <c r="AY8241"/>
  <c r="AY8240"/>
  <c r="AY8239"/>
  <c r="AY8238"/>
  <c r="AY8237"/>
  <c r="AY8236"/>
  <c r="AY8235"/>
  <c r="AY8234"/>
  <c r="AY8233"/>
  <c r="AY8232"/>
  <c r="AY8231"/>
  <c r="AY8230"/>
  <c r="AY8229"/>
  <c r="AY8228"/>
  <c r="AY8227"/>
  <c r="AY8226"/>
  <c r="AY8225"/>
  <c r="AY8224"/>
  <c r="AY8223"/>
  <c r="AY8222"/>
  <c r="AY8221"/>
  <c r="AY8220"/>
  <c r="AY8219"/>
  <c r="AY8218"/>
  <c r="AY8217"/>
  <c r="AY8216"/>
  <c r="AY8215"/>
  <c r="AY8214"/>
  <c r="AY8213"/>
  <c r="AY8212"/>
  <c r="AY8211"/>
  <c r="AY8210"/>
  <c r="AY8209"/>
  <c r="AY8208"/>
  <c r="AY8207"/>
  <c r="AY8206"/>
  <c r="AY8205"/>
  <c r="AY8204"/>
  <c r="AY8203"/>
  <c r="AY8202"/>
  <c r="AY8201"/>
  <c r="AY8200"/>
  <c r="AY8199"/>
  <c r="AY8198"/>
  <c r="AY8197"/>
  <c r="AY8196"/>
  <c r="AY8195"/>
  <c r="AY8194"/>
  <c r="AY8193"/>
  <c r="AY8192"/>
  <c r="AY8191"/>
  <c r="AY8190"/>
  <c r="AY8189"/>
  <c r="AY8188"/>
  <c r="AY8187"/>
  <c r="AY8186"/>
  <c r="AY8185"/>
  <c r="AY8184"/>
  <c r="AY8183"/>
  <c r="AY8182"/>
  <c r="AY8181"/>
  <c r="AY8180"/>
  <c r="AY8179"/>
  <c r="AY8178"/>
  <c r="AY8177"/>
  <c r="AY8176"/>
  <c r="AY8175"/>
  <c r="AY8174"/>
  <c r="AY8173"/>
  <c r="AY8172"/>
  <c r="AY8171"/>
  <c r="AY8170"/>
  <c r="AY8169"/>
  <c r="AY8168"/>
  <c r="AY8167"/>
  <c r="AY8166"/>
  <c r="AY8165"/>
  <c r="AY8164"/>
  <c r="AY8163"/>
  <c r="AY8162"/>
  <c r="AY8161"/>
  <c r="AY8160"/>
  <c r="AY8159"/>
  <c r="AY8158"/>
  <c r="AY8157"/>
  <c r="AY8156"/>
  <c r="AY8155"/>
  <c r="AY8154"/>
  <c r="AY8153"/>
  <c r="AY8152"/>
  <c r="AY8151"/>
  <c r="AY8150"/>
  <c r="AY8149"/>
  <c r="AY8148"/>
  <c r="AY8147"/>
  <c r="AY8146"/>
  <c r="AY8145"/>
  <c r="AY8144"/>
  <c r="AY8143"/>
  <c r="AY8142"/>
  <c r="AY8141"/>
  <c r="AY8140"/>
  <c r="AY8139"/>
  <c r="AY8138"/>
  <c r="AY8137"/>
  <c r="AY8136"/>
  <c r="AY8135"/>
  <c r="AY8134"/>
  <c r="AY8133"/>
  <c r="AY8132"/>
  <c r="AY8131"/>
  <c r="AY8130"/>
  <c r="AY8129"/>
  <c r="AY8128"/>
  <c r="AY8127"/>
  <c r="AY8126"/>
  <c r="AY8125"/>
  <c r="AY8124"/>
  <c r="AY8123"/>
  <c r="AY8122"/>
  <c r="AY8121"/>
  <c r="AY8120"/>
  <c r="AY8119"/>
  <c r="AY8118"/>
  <c r="AY8117"/>
  <c r="AY8116"/>
  <c r="AY8115"/>
  <c r="AY8114"/>
  <c r="AY8113"/>
  <c r="AY8112"/>
  <c r="AY8111"/>
  <c r="AY8110"/>
  <c r="AY8109"/>
  <c r="AY8108"/>
  <c r="AY8107"/>
  <c r="AY8106"/>
  <c r="AY8105"/>
  <c r="AY8104"/>
  <c r="AY8103"/>
  <c r="AY8102"/>
  <c r="AY8101"/>
  <c r="AY8100"/>
  <c r="AY8099"/>
  <c r="AY8098"/>
  <c r="AY8097"/>
  <c r="AY8096"/>
  <c r="AY8095"/>
  <c r="AY8094"/>
  <c r="AY8093"/>
  <c r="AY8092"/>
  <c r="AY8091"/>
  <c r="AY8090"/>
  <c r="AY8089"/>
  <c r="AY8088"/>
  <c r="AY8087"/>
  <c r="AY8086"/>
  <c r="AY8085"/>
  <c r="AY8084"/>
  <c r="AY8083"/>
  <c r="AY8082"/>
  <c r="AY8081"/>
  <c r="AY8080"/>
  <c r="AY8079"/>
  <c r="AY8078"/>
  <c r="AY8077"/>
  <c r="AY8076"/>
  <c r="AY8075"/>
  <c r="AY8074"/>
  <c r="AY8073"/>
  <c r="AY8072"/>
  <c r="AY8071"/>
  <c r="AY8070"/>
  <c r="AY8069"/>
  <c r="AY8068"/>
  <c r="AY8067"/>
  <c r="AY8066"/>
  <c r="AY8065"/>
  <c r="AY8064"/>
  <c r="AY8063"/>
  <c r="AY8062"/>
  <c r="AY8061"/>
  <c r="AY8060"/>
  <c r="AY8059"/>
  <c r="AY8058"/>
  <c r="AY8057"/>
  <c r="AY8056"/>
  <c r="AY8055"/>
  <c r="AY8054"/>
  <c r="AY8053"/>
  <c r="AY8052"/>
  <c r="AY8051"/>
  <c r="AY8050"/>
  <c r="AY8049"/>
  <c r="AY8048"/>
  <c r="AY8047"/>
  <c r="AY8046"/>
  <c r="AY8045"/>
  <c r="AY8044"/>
  <c r="AY8043"/>
  <c r="AY8042"/>
  <c r="AY8041"/>
  <c r="AY8040"/>
  <c r="AY8039"/>
  <c r="AY8038"/>
  <c r="AY8037"/>
  <c r="AY8036"/>
  <c r="AY8035"/>
  <c r="AY8034"/>
  <c r="AY8033"/>
  <c r="AY8032"/>
  <c r="AY8031"/>
  <c r="AY8030"/>
  <c r="AY8029"/>
  <c r="AY8028"/>
  <c r="AY8027"/>
  <c r="AY8026"/>
  <c r="AY8025"/>
  <c r="AY8024"/>
  <c r="AY8023"/>
  <c r="AY8022"/>
  <c r="AY8021"/>
  <c r="AY8020"/>
  <c r="AY8019"/>
  <c r="AY8018"/>
  <c r="AY8017"/>
  <c r="AY8016"/>
  <c r="AY8015"/>
  <c r="AY8014"/>
  <c r="AY8013"/>
  <c r="AY8012"/>
  <c r="AY8011"/>
  <c r="AY8010"/>
  <c r="AY8009"/>
  <c r="AY8008"/>
  <c r="AY8007"/>
  <c r="AY8006"/>
  <c r="AY8005"/>
  <c r="AY8004"/>
  <c r="AY8003"/>
  <c r="AY8002"/>
  <c r="AY8001"/>
  <c r="AY8000"/>
  <c r="AY7999"/>
  <c r="AY7998"/>
  <c r="AY7997"/>
  <c r="AY7996"/>
  <c r="AY7995"/>
  <c r="AY7994"/>
  <c r="AY7993"/>
  <c r="AY7992"/>
  <c r="AY7991"/>
  <c r="AY7990"/>
  <c r="AY7989"/>
  <c r="AY7988"/>
  <c r="AY7987"/>
  <c r="AY7986"/>
  <c r="AY7985"/>
  <c r="AY7984"/>
  <c r="AY7983"/>
  <c r="AY7982"/>
  <c r="AY7981"/>
  <c r="AY7980"/>
  <c r="AY7979"/>
  <c r="AY7978"/>
  <c r="AY7977"/>
  <c r="AY7976"/>
  <c r="AY7975"/>
  <c r="AY7974"/>
  <c r="AY7973"/>
  <c r="AY7972"/>
  <c r="AY7971"/>
  <c r="AY7970"/>
  <c r="AY7969"/>
  <c r="AY7968"/>
  <c r="AY7967"/>
  <c r="AY7966"/>
  <c r="AY7965"/>
  <c r="AY7964"/>
  <c r="AY7963"/>
  <c r="AY7962"/>
  <c r="AY7961"/>
  <c r="AY7960"/>
  <c r="AY7959"/>
  <c r="AY7958"/>
  <c r="AY7957"/>
  <c r="AY7956"/>
  <c r="AY7955"/>
  <c r="AY7954"/>
  <c r="AY7953"/>
  <c r="AY7952"/>
  <c r="AY7951"/>
  <c r="AY7950"/>
  <c r="AY7949"/>
  <c r="AY7948"/>
  <c r="AY7947"/>
  <c r="AY7946"/>
  <c r="AY7945"/>
  <c r="AY7944"/>
  <c r="AY7943"/>
  <c r="AY7942"/>
  <c r="AY7941"/>
  <c r="AY7940"/>
  <c r="AY7939"/>
  <c r="AY7938"/>
  <c r="AY7937"/>
  <c r="AY7936"/>
  <c r="AY7935"/>
  <c r="AY7934"/>
  <c r="AY7933"/>
  <c r="AY7932"/>
  <c r="AY7931"/>
  <c r="AY7930"/>
  <c r="AY7929"/>
  <c r="AY7928"/>
  <c r="AY7927"/>
  <c r="AY7926"/>
  <c r="AY7925"/>
  <c r="AY7924"/>
  <c r="AY7923"/>
  <c r="AY7922"/>
  <c r="AY7921"/>
  <c r="AY7920"/>
  <c r="AY7919"/>
  <c r="AY7918"/>
  <c r="AY7917"/>
  <c r="AY7916"/>
  <c r="AY7915"/>
  <c r="AY7914"/>
  <c r="AY7913"/>
  <c r="AY7912"/>
  <c r="AY7911"/>
  <c r="AY7910"/>
  <c r="AY7909"/>
  <c r="AY7908"/>
  <c r="AY7907"/>
  <c r="AY7906"/>
  <c r="AY7905"/>
  <c r="AY7904"/>
  <c r="AY7903"/>
  <c r="AY7902"/>
  <c r="AY7901"/>
  <c r="AY7900"/>
  <c r="AY7899"/>
  <c r="AY7898"/>
  <c r="AY7897"/>
  <c r="AY7896"/>
  <c r="AY7895"/>
  <c r="AY7894"/>
  <c r="AY7893"/>
  <c r="AY7892"/>
  <c r="AY7891"/>
  <c r="AY7890"/>
  <c r="AY7889"/>
  <c r="AY7888"/>
  <c r="AY7887"/>
  <c r="AY7886"/>
  <c r="AY7885"/>
  <c r="AY7884"/>
  <c r="AY7883"/>
  <c r="AY7882"/>
  <c r="AY7881"/>
  <c r="AY7880"/>
  <c r="AY7879"/>
  <c r="AY7878"/>
  <c r="AY7877"/>
  <c r="AY7876"/>
  <c r="AY7875"/>
  <c r="AY7874"/>
  <c r="AY7873"/>
  <c r="AY7872"/>
  <c r="AY7871"/>
  <c r="AY7870"/>
  <c r="AY7869"/>
  <c r="AY7868"/>
  <c r="AY7867"/>
  <c r="AY7866"/>
  <c r="AY7865"/>
  <c r="AY7864"/>
  <c r="AY7863"/>
  <c r="AY7862"/>
  <c r="AY7861"/>
  <c r="AY7860"/>
  <c r="AY7859"/>
  <c r="AY7858"/>
  <c r="AY7857"/>
  <c r="AY7856"/>
  <c r="AY7855"/>
  <c r="AY7854"/>
  <c r="AY7853"/>
  <c r="AY7852"/>
  <c r="AY7851"/>
  <c r="AY7850"/>
  <c r="AY7849"/>
  <c r="AY7848"/>
  <c r="AY7847"/>
  <c r="AY7846"/>
  <c r="AY7845"/>
  <c r="AY7844"/>
  <c r="AY7843"/>
  <c r="AY7842"/>
  <c r="AY7841"/>
  <c r="AY7840"/>
  <c r="AY7839"/>
  <c r="AY7838"/>
  <c r="AY7837"/>
  <c r="AY7836"/>
  <c r="AY7835"/>
  <c r="AY7834"/>
  <c r="AY7833"/>
  <c r="AY7832"/>
  <c r="AY7831"/>
  <c r="AY7830"/>
  <c r="AY7829"/>
  <c r="AY7828"/>
  <c r="AY7827"/>
  <c r="AY7826"/>
  <c r="AY7825"/>
  <c r="AY7824"/>
  <c r="AY7823"/>
  <c r="AY7822"/>
  <c r="AY7821"/>
  <c r="AY7820"/>
  <c r="AY7819"/>
  <c r="AY7818"/>
  <c r="AY7817"/>
  <c r="AY7816"/>
  <c r="AY7815"/>
  <c r="AY7814"/>
  <c r="AY7813"/>
  <c r="AY7812"/>
  <c r="AY7811"/>
  <c r="AY7810"/>
  <c r="AY7809"/>
  <c r="AY7808"/>
  <c r="AY7807"/>
  <c r="AY7806"/>
  <c r="AY7805"/>
  <c r="AY7804"/>
  <c r="AY7803"/>
  <c r="AY7802"/>
  <c r="AY7801"/>
  <c r="AY7800"/>
  <c r="AY7799"/>
  <c r="AY7798"/>
  <c r="AY7797"/>
  <c r="AY7796"/>
  <c r="AY7795"/>
  <c r="AY7794"/>
  <c r="AY7793"/>
  <c r="AY7792"/>
  <c r="AY7791"/>
  <c r="AY7790"/>
  <c r="AY7789"/>
  <c r="AY7788"/>
  <c r="AY7787"/>
  <c r="AY7786"/>
  <c r="AY7785"/>
  <c r="AY7784"/>
  <c r="AY7783"/>
  <c r="AY7782"/>
  <c r="AY7781"/>
  <c r="AY7780"/>
  <c r="AY7779"/>
  <c r="AY7778"/>
  <c r="AY7777"/>
  <c r="AY7776"/>
  <c r="AY7775"/>
  <c r="AY7774"/>
  <c r="AY7773"/>
  <c r="AY7772"/>
  <c r="AY7771"/>
  <c r="AY7770"/>
  <c r="AY7769"/>
  <c r="AY7768"/>
  <c r="AY7767"/>
  <c r="AY7766"/>
  <c r="AY7765"/>
  <c r="AY7764"/>
  <c r="AY7763"/>
  <c r="AY7762"/>
  <c r="AY7761"/>
  <c r="AY7760"/>
  <c r="AY7759"/>
  <c r="AY7758"/>
  <c r="AY7757"/>
  <c r="AY7756"/>
  <c r="AY7755"/>
  <c r="AY7754"/>
  <c r="AY7753"/>
  <c r="AY7752"/>
  <c r="AY7751"/>
  <c r="AY7750"/>
  <c r="AY7749"/>
  <c r="AY7748"/>
  <c r="AY7747"/>
  <c r="AY7746"/>
  <c r="AY7745"/>
  <c r="AY7744"/>
  <c r="AY7743"/>
  <c r="AY7742"/>
  <c r="AY7741"/>
  <c r="AY7740"/>
  <c r="AY7739"/>
  <c r="AY7738"/>
  <c r="AY7737"/>
  <c r="AY7736"/>
  <c r="AY7735"/>
  <c r="AY7734"/>
  <c r="AY7733"/>
  <c r="AY7732"/>
  <c r="AY7731"/>
  <c r="AY7730"/>
  <c r="AY7729"/>
  <c r="AY7728"/>
  <c r="AY7727"/>
  <c r="AY7726"/>
  <c r="AY7725"/>
  <c r="AY7724"/>
  <c r="AY7723"/>
  <c r="AY7722"/>
  <c r="AY7721"/>
  <c r="AY7720"/>
  <c r="AY7719"/>
  <c r="AY7718"/>
  <c r="AY7717"/>
  <c r="AY7716"/>
  <c r="AY7715"/>
  <c r="AY7714"/>
  <c r="AY7713"/>
  <c r="AY7712"/>
  <c r="AY7711"/>
  <c r="AY7710"/>
  <c r="AY7709"/>
  <c r="AY7708"/>
  <c r="AY7707"/>
  <c r="AY7706"/>
  <c r="AY7705"/>
  <c r="AY7704"/>
  <c r="AY7703"/>
  <c r="AY7702"/>
  <c r="AY7701"/>
  <c r="AY7700"/>
  <c r="AY7699"/>
  <c r="AY7698"/>
  <c r="AY7697"/>
  <c r="AY7696"/>
  <c r="AY7695"/>
  <c r="AY7694"/>
  <c r="AY7693"/>
  <c r="AY7692"/>
  <c r="AY7691"/>
  <c r="AY7690"/>
  <c r="AY7689"/>
  <c r="AY7688"/>
  <c r="AY7687"/>
  <c r="AY7686"/>
  <c r="AY7685"/>
  <c r="AY7684"/>
  <c r="AY7683"/>
  <c r="AY7682"/>
  <c r="AY7681"/>
  <c r="AY7680"/>
  <c r="AY7679"/>
  <c r="AY7678"/>
  <c r="AY7677"/>
  <c r="AY7676"/>
  <c r="AY7675"/>
  <c r="AY7674"/>
  <c r="AY7673"/>
  <c r="AY7672"/>
  <c r="AY7671"/>
  <c r="AY7670"/>
  <c r="AY7669"/>
  <c r="AY7668"/>
  <c r="AY7667"/>
  <c r="AY7666"/>
  <c r="AY7665"/>
  <c r="AY7664"/>
  <c r="AY7663"/>
  <c r="AY7662"/>
  <c r="AY7661"/>
  <c r="AY7660"/>
  <c r="AY7659"/>
  <c r="AY7658"/>
  <c r="AY7657"/>
  <c r="AY7656"/>
  <c r="AY7655"/>
  <c r="AY7654"/>
  <c r="AY7653"/>
  <c r="AY7652"/>
  <c r="AY7651"/>
  <c r="AY7650"/>
  <c r="AY7649"/>
  <c r="AY7648"/>
  <c r="AY7647"/>
  <c r="AY7646"/>
  <c r="AY7645"/>
  <c r="AY7644"/>
  <c r="AY7643"/>
  <c r="AY7642"/>
  <c r="AY7641"/>
  <c r="AY7640"/>
  <c r="AY7639"/>
  <c r="AY7638"/>
  <c r="AY7637"/>
  <c r="AY7636"/>
  <c r="AY7635"/>
  <c r="AY7634"/>
  <c r="AY7633"/>
  <c r="AY7632"/>
  <c r="AY7631"/>
  <c r="AY7630"/>
  <c r="AY7629"/>
  <c r="AY7628"/>
  <c r="AY7627"/>
  <c r="AY7626"/>
  <c r="AY7625"/>
  <c r="AY7624"/>
  <c r="AY7623"/>
  <c r="AY7622"/>
  <c r="AY7621"/>
  <c r="AY7620"/>
  <c r="AY7619"/>
  <c r="AY7618"/>
  <c r="AY7617"/>
  <c r="AY7616"/>
  <c r="AY7615"/>
  <c r="AY7614"/>
  <c r="AY7613"/>
  <c r="AY7612"/>
  <c r="AY7611"/>
  <c r="AY7610"/>
  <c r="AY7609"/>
  <c r="AY7608"/>
  <c r="AY7607"/>
  <c r="AY7606"/>
  <c r="AY7605"/>
  <c r="AY7604"/>
  <c r="AY7603"/>
  <c r="AY7602"/>
  <c r="AY7601"/>
  <c r="AY7600"/>
  <c r="AY7599"/>
  <c r="AY7598"/>
  <c r="AY7597"/>
  <c r="AY7596"/>
  <c r="AY7595"/>
  <c r="AY7594"/>
  <c r="AY7593"/>
  <c r="AY7592"/>
  <c r="AY7591"/>
  <c r="AY7590"/>
  <c r="AY7589"/>
  <c r="AY7588"/>
  <c r="AY7587"/>
  <c r="AY7586"/>
  <c r="AY7585"/>
  <c r="AY7584"/>
  <c r="AY7583"/>
  <c r="AY7582"/>
  <c r="AY7581"/>
  <c r="AY7580"/>
  <c r="AY7579"/>
  <c r="AY7578"/>
  <c r="AY7577"/>
  <c r="AY7576"/>
  <c r="AY7575"/>
  <c r="AY7574"/>
  <c r="AY7573"/>
  <c r="AY7572"/>
  <c r="AY7571"/>
  <c r="AY7570"/>
  <c r="AY7569"/>
  <c r="AY7568"/>
  <c r="AY7567"/>
  <c r="AY7566"/>
  <c r="AY7565"/>
  <c r="AY7564"/>
  <c r="AY7563"/>
  <c r="AY7562"/>
  <c r="AY7561"/>
  <c r="AY7560"/>
  <c r="AY7559"/>
  <c r="AY7558"/>
  <c r="AY7557"/>
  <c r="AY7556"/>
  <c r="AY7555"/>
  <c r="AY7554"/>
  <c r="AY7553"/>
  <c r="AY7552"/>
  <c r="AY7551"/>
  <c r="AY7550"/>
  <c r="AY7549"/>
  <c r="AY7548"/>
  <c r="AY7547"/>
  <c r="AY7546"/>
  <c r="AY7545"/>
  <c r="AY7544"/>
  <c r="AY7543"/>
  <c r="AY7542"/>
  <c r="AY7541"/>
  <c r="AY7540"/>
  <c r="AY7539"/>
  <c r="AY7538"/>
  <c r="AY7537"/>
  <c r="AY7536"/>
  <c r="AY7535"/>
  <c r="AY7534"/>
  <c r="AY7533"/>
  <c r="AY7532"/>
  <c r="AY7531"/>
  <c r="AY7530"/>
  <c r="AY7529"/>
  <c r="AY7528"/>
  <c r="AY7527"/>
  <c r="AY7526"/>
  <c r="AY7525"/>
  <c r="AY7524"/>
  <c r="AY7523"/>
  <c r="AY7522"/>
  <c r="AY7521"/>
  <c r="AY7520"/>
  <c r="AY7519"/>
  <c r="AY7518"/>
  <c r="AY7517"/>
  <c r="AY7516"/>
  <c r="AY7515"/>
  <c r="AY7514"/>
  <c r="AY7513"/>
  <c r="AY7512"/>
  <c r="AY7511"/>
  <c r="AY7510"/>
  <c r="AY7509"/>
  <c r="AY7508"/>
  <c r="AY7507"/>
  <c r="AY7506"/>
  <c r="AY7505"/>
  <c r="AY7504"/>
  <c r="AY7503"/>
  <c r="AY7502"/>
  <c r="AY7501"/>
  <c r="AY7500"/>
  <c r="AY7499"/>
  <c r="AY7498"/>
  <c r="AY7497"/>
  <c r="AY7496"/>
  <c r="AY7495"/>
  <c r="AY7494"/>
  <c r="AY7493"/>
  <c r="AY7492"/>
  <c r="AY7491"/>
  <c r="AY7490"/>
  <c r="AY7489"/>
  <c r="AY7488"/>
  <c r="AY7487"/>
  <c r="AY7486"/>
  <c r="AY7485"/>
  <c r="AY7484"/>
  <c r="AY7483"/>
  <c r="AY7482"/>
  <c r="AY7481"/>
  <c r="AY7480"/>
  <c r="AY7479"/>
  <c r="AY7478"/>
  <c r="AY7477"/>
  <c r="AY7476"/>
  <c r="AY7475"/>
  <c r="AY7474"/>
  <c r="AY7473"/>
  <c r="AY7472"/>
  <c r="AY7471"/>
  <c r="AY7470"/>
  <c r="AY7469"/>
  <c r="AY7468"/>
  <c r="AY7467"/>
  <c r="AY7466"/>
  <c r="AY7465"/>
  <c r="AY7464"/>
  <c r="AY7463"/>
  <c r="AY7462"/>
  <c r="AY7461"/>
  <c r="AY7460"/>
  <c r="AY7459"/>
  <c r="AY7458"/>
  <c r="AY7457"/>
  <c r="AY7456"/>
  <c r="AY7455"/>
  <c r="AY7454"/>
  <c r="AY7453"/>
  <c r="AY7452"/>
  <c r="AY7451"/>
  <c r="AY7450"/>
  <c r="AY7449"/>
  <c r="AY7448"/>
  <c r="AY7447"/>
  <c r="AY7446"/>
  <c r="AY7445"/>
  <c r="AY7444"/>
  <c r="AY7443"/>
  <c r="AY7442"/>
  <c r="AY7441"/>
  <c r="AY7440"/>
  <c r="AY7439"/>
  <c r="AY7438"/>
  <c r="AY7437"/>
  <c r="AY7436"/>
  <c r="AY7435"/>
  <c r="AY7434"/>
  <c r="AY7433"/>
  <c r="AY7432"/>
  <c r="AY7431"/>
  <c r="AY7430"/>
  <c r="AY7429"/>
  <c r="AY7428"/>
  <c r="AY7427"/>
  <c r="AY7426"/>
  <c r="AY7425"/>
  <c r="AY7424"/>
  <c r="AY7423"/>
  <c r="AY7422"/>
  <c r="AY7421"/>
  <c r="AY7420"/>
  <c r="AY7419"/>
  <c r="AY7418"/>
  <c r="AY7417"/>
  <c r="AY7416"/>
  <c r="AY7415"/>
  <c r="AY7414"/>
  <c r="AY7413"/>
  <c r="AY7412"/>
  <c r="AY7411"/>
  <c r="AY7410"/>
  <c r="AY7409"/>
  <c r="AY7408"/>
  <c r="AY7407"/>
  <c r="AY7406"/>
  <c r="AY7405"/>
  <c r="AY7404"/>
  <c r="AY7403"/>
  <c r="AY7402"/>
  <c r="AY7401"/>
  <c r="AY7400"/>
  <c r="AY7399"/>
  <c r="AY7398"/>
  <c r="AY7397"/>
  <c r="AY7396"/>
  <c r="AY7395"/>
  <c r="AY7394"/>
  <c r="AY7393"/>
  <c r="AY7392"/>
  <c r="AY7391"/>
  <c r="AY7390"/>
  <c r="AY7389"/>
  <c r="AY7388"/>
  <c r="AY7387"/>
  <c r="AY7386"/>
  <c r="AY7385"/>
  <c r="AY7384"/>
  <c r="AY7383"/>
  <c r="AY7382"/>
  <c r="AY7381"/>
  <c r="AY7380"/>
  <c r="AY7379"/>
  <c r="AY7378"/>
  <c r="AY7377"/>
  <c r="AY7376"/>
  <c r="AY7375"/>
  <c r="AY7374"/>
  <c r="AY7373"/>
  <c r="AY7372"/>
  <c r="AY7371"/>
  <c r="AY7370"/>
  <c r="AY7369"/>
  <c r="AY7368"/>
  <c r="AY7367"/>
  <c r="AY7366"/>
  <c r="AY7365"/>
  <c r="AY7364"/>
  <c r="AY7363"/>
  <c r="AY7362"/>
  <c r="AY7361"/>
  <c r="AY7360"/>
  <c r="AY7359"/>
  <c r="AY7358"/>
  <c r="AY7357"/>
  <c r="AY7356"/>
  <c r="AY7355"/>
  <c r="AY7354"/>
  <c r="AY7353"/>
  <c r="AY7352"/>
  <c r="AY7351"/>
  <c r="AY7350"/>
  <c r="AY7349"/>
  <c r="AY7348"/>
  <c r="AY7347"/>
  <c r="AY7346"/>
  <c r="AY7345"/>
  <c r="AY7344"/>
  <c r="AY7343"/>
  <c r="AY7342"/>
  <c r="AY7341"/>
  <c r="AY7340"/>
  <c r="AY7339"/>
  <c r="AY7338"/>
  <c r="AY7337"/>
  <c r="AY7336"/>
  <c r="AY7335"/>
  <c r="AY7334"/>
  <c r="AY7333"/>
  <c r="AY7332"/>
  <c r="AY7331"/>
  <c r="AY7330"/>
  <c r="AY7329"/>
  <c r="AY7328"/>
  <c r="AY7327"/>
  <c r="AY7326"/>
  <c r="AY7325"/>
  <c r="AY7324"/>
  <c r="AY7323"/>
  <c r="AY7322"/>
  <c r="AY7321"/>
  <c r="AY7320"/>
  <c r="AY7319"/>
  <c r="AY7318"/>
  <c r="AY7317"/>
  <c r="AY7316"/>
  <c r="AY7315"/>
  <c r="AY7314"/>
  <c r="AY7313"/>
  <c r="AY7312"/>
  <c r="AY7311"/>
  <c r="AY7310"/>
  <c r="AY7309"/>
  <c r="AY7308"/>
  <c r="AY7307"/>
  <c r="AY7306"/>
  <c r="AY7305"/>
  <c r="AY7304"/>
  <c r="AY7303"/>
  <c r="AY7302"/>
  <c r="AY7301"/>
  <c r="AY7300"/>
  <c r="AY7299"/>
  <c r="AY7298"/>
  <c r="AY7297"/>
  <c r="AY7296"/>
  <c r="AY7295"/>
  <c r="AY7294"/>
  <c r="AY7293"/>
  <c r="AY7292"/>
  <c r="AY7291"/>
  <c r="AY7290"/>
  <c r="AY7289"/>
  <c r="AY7288"/>
  <c r="AY7287"/>
  <c r="AY7286"/>
  <c r="AY7285"/>
  <c r="AY7284"/>
  <c r="AY7283"/>
  <c r="AY7282"/>
  <c r="AY7281"/>
  <c r="AY7280"/>
  <c r="AY7279"/>
  <c r="AY7278"/>
  <c r="AY7277"/>
  <c r="AY7276"/>
  <c r="AY7275"/>
  <c r="AY7274"/>
  <c r="AY7273"/>
  <c r="AY7272"/>
  <c r="AY7271"/>
  <c r="AY7270"/>
  <c r="AY7269"/>
  <c r="AY7268"/>
  <c r="AY7267"/>
  <c r="AY7266"/>
  <c r="AY7265"/>
  <c r="AY7264"/>
  <c r="AY7263"/>
  <c r="AY7262"/>
  <c r="AY7261"/>
  <c r="AY7260"/>
  <c r="AY7259"/>
  <c r="AY7258"/>
  <c r="AY7257"/>
  <c r="AY7256"/>
  <c r="AY7255"/>
  <c r="AY7254"/>
  <c r="AY7253"/>
  <c r="AY7252"/>
  <c r="AY7251"/>
  <c r="AY7250"/>
  <c r="AY7249"/>
  <c r="AY7248"/>
  <c r="AY7247"/>
  <c r="AY7246"/>
  <c r="AY7245"/>
  <c r="AY7244"/>
  <c r="AY7243"/>
  <c r="AY7242"/>
  <c r="AY7241"/>
  <c r="AY7240"/>
  <c r="AY7239"/>
  <c r="AY7238"/>
  <c r="AY7237"/>
  <c r="AY7236"/>
  <c r="AY7235"/>
  <c r="AY7234"/>
  <c r="AY7233"/>
  <c r="AY7232"/>
  <c r="AY7231"/>
  <c r="AY7230"/>
  <c r="AY7229"/>
  <c r="AY7228"/>
  <c r="AY7227"/>
  <c r="AY7226"/>
  <c r="AY7225"/>
  <c r="AY7224"/>
  <c r="AY7223"/>
  <c r="AY7222"/>
  <c r="AY7221"/>
  <c r="AY7220"/>
  <c r="AY7219"/>
  <c r="AY7218"/>
  <c r="AY7217"/>
  <c r="AY7216"/>
  <c r="AY7215"/>
  <c r="AY7214"/>
  <c r="AY7213"/>
  <c r="AY7212"/>
  <c r="AY7211"/>
  <c r="AY7210"/>
  <c r="AY7209"/>
  <c r="AY7208"/>
  <c r="AY7207"/>
  <c r="AY7206"/>
  <c r="AY7205"/>
  <c r="AY7204"/>
  <c r="AY7203"/>
  <c r="AY7202"/>
  <c r="AY7201"/>
  <c r="AY7200"/>
  <c r="AY7199"/>
  <c r="AY7198"/>
  <c r="AY7197"/>
  <c r="AY7196"/>
  <c r="AY7195"/>
  <c r="AY7194"/>
  <c r="AY7193"/>
  <c r="AY7192"/>
  <c r="AY7191"/>
  <c r="AY7190"/>
  <c r="AY7189"/>
  <c r="AY7188"/>
  <c r="AY7187"/>
  <c r="AY7186"/>
  <c r="AY7185"/>
  <c r="AY7184"/>
  <c r="AY7183"/>
  <c r="AY7182"/>
  <c r="AY7181"/>
  <c r="AY7180"/>
  <c r="AY7179"/>
  <c r="AY7178"/>
  <c r="AY7177"/>
  <c r="AY7176"/>
  <c r="AY7175"/>
  <c r="AY7174"/>
  <c r="AY7173"/>
  <c r="AY7172"/>
  <c r="AY7171"/>
  <c r="AY7170"/>
  <c r="AY7169"/>
  <c r="AY7168"/>
  <c r="AY7167"/>
  <c r="AY7166"/>
  <c r="AY7165"/>
  <c r="AY7164"/>
  <c r="AY7163"/>
  <c r="AY7162"/>
  <c r="AY7161"/>
  <c r="AY7160"/>
  <c r="AY7159"/>
  <c r="AY7158"/>
  <c r="AY7157"/>
  <c r="AY7156"/>
  <c r="AY7155"/>
  <c r="AY7154"/>
  <c r="AY7153"/>
  <c r="AY7152"/>
  <c r="AY7151"/>
  <c r="AY7150"/>
  <c r="AY7149"/>
  <c r="AY7148"/>
  <c r="AY7147"/>
  <c r="AY7146"/>
  <c r="AY7145"/>
  <c r="AY7144"/>
  <c r="AY7143"/>
  <c r="AY7142"/>
  <c r="AY7141"/>
  <c r="AY7140"/>
  <c r="AY7139"/>
  <c r="AY7138"/>
  <c r="AY7137"/>
  <c r="AY7136"/>
  <c r="AY7135"/>
  <c r="AY7134"/>
  <c r="AY7133"/>
  <c r="AY7132"/>
  <c r="AY7131"/>
  <c r="AY7130"/>
  <c r="AY7129"/>
  <c r="AY7128"/>
  <c r="AY7127"/>
  <c r="AY7126"/>
  <c r="AY7125"/>
  <c r="AY7124"/>
  <c r="AY7123"/>
  <c r="AY7122"/>
  <c r="AY7121"/>
  <c r="AY7120"/>
  <c r="AY7119"/>
  <c r="AY7118"/>
  <c r="AY7117"/>
  <c r="AY7116"/>
  <c r="AY7115"/>
  <c r="AY7114"/>
  <c r="AY7113"/>
  <c r="AY7112"/>
  <c r="AY7111"/>
  <c r="AY7110"/>
  <c r="AY7109"/>
  <c r="AY7108"/>
  <c r="AY7107"/>
  <c r="AY7106"/>
  <c r="AY7105"/>
  <c r="AY7104"/>
  <c r="AY7103"/>
  <c r="AY7102"/>
  <c r="AY7101"/>
  <c r="AY7100"/>
  <c r="AY7099"/>
  <c r="AY7098"/>
  <c r="AY7097"/>
  <c r="AY7096"/>
  <c r="AY7095"/>
  <c r="AY7094"/>
  <c r="AY7093"/>
  <c r="AY7092"/>
  <c r="AY7091"/>
  <c r="AY7090"/>
  <c r="AY7089"/>
  <c r="AY7088"/>
  <c r="AY7087"/>
  <c r="AY7086"/>
  <c r="AY7085"/>
  <c r="AY7084"/>
  <c r="AY7083"/>
  <c r="AY7082"/>
  <c r="AY7081"/>
  <c r="AY7080"/>
  <c r="AY7079"/>
  <c r="AY7078"/>
  <c r="AY7077"/>
  <c r="AY7076"/>
  <c r="AY7075"/>
  <c r="AY7074"/>
  <c r="AY7073"/>
  <c r="AY7072"/>
  <c r="AY7071"/>
  <c r="AY7070"/>
  <c r="AY7069"/>
  <c r="AY7068"/>
  <c r="AY7067"/>
  <c r="AY7066"/>
  <c r="AY7065"/>
  <c r="AY7064"/>
  <c r="AY7063"/>
  <c r="AY7062"/>
  <c r="AY7061"/>
  <c r="AY7060"/>
  <c r="AY7059"/>
  <c r="AY7058"/>
  <c r="AY7057"/>
  <c r="AY7056"/>
  <c r="AY7055"/>
  <c r="AY7054"/>
  <c r="AY7053"/>
  <c r="AY7052"/>
  <c r="AY7051"/>
  <c r="AY7050"/>
  <c r="AY7049"/>
  <c r="AY7048"/>
  <c r="AY7047"/>
  <c r="AY7046"/>
  <c r="AY7045"/>
  <c r="AY7044"/>
  <c r="AY7043"/>
  <c r="AY7042"/>
  <c r="AY7041"/>
  <c r="AY7040"/>
  <c r="AY7039"/>
  <c r="AY7038"/>
  <c r="AY7037"/>
  <c r="AY7036"/>
  <c r="AY7035"/>
  <c r="AY7034"/>
  <c r="AY7033"/>
  <c r="AY7032"/>
  <c r="AY7031"/>
  <c r="AY7030"/>
  <c r="AY7029"/>
  <c r="AY7028"/>
  <c r="AY7027"/>
  <c r="AY7026"/>
  <c r="AY7025"/>
  <c r="AY7024"/>
  <c r="AY7023"/>
  <c r="AY7022"/>
  <c r="AY7021"/>
  <c r="AY7020"/>
  <c r="AY7019"/>
  <c r="AY7018"/>
  <c r="AY7017"/>
  <c r="AY7016"/>
  <c r="AY7015"/>
  <c r="AY7014"/>
  <c r="AY7013"/>
  <c r="AY7012"/>
  <c r="AY7011"/>
  <c r="AY7010"/>
  <c r="AY7009"/>
  <c r="AY7008"/>
  <c r="AY7007"/>
  <c r="AY7006"/>
  <c r="AY7005"/>
  <c r="AY7004"/>
  <c r="AY7003"/>
  <c r="AY7002"/>
  <c r="AY7001"/>
  <c r="AY7000"/>
  <c r="AY6999"/>
  <c r="AY6998"/>
  <c r="AY6997"/>
  <c r="AY6996"/>
  <c r="AY6995"/>
  <c r="AY6994"/>
  <c r="AY6993"/>
  <c r="AY6992"/>
  <c r="AY6991"/>
  <c r="AY6990"/>
  <c r="AY6989"/>
  <c r="AY6988"/>
  <c r="AY6987"/>
  <c r="AY6986"/>
  <c r="AY6985"/>
  <c r="AY6984"/>
  <c r="AY6983"/>
  <c r="AY6982"/>
  <c r="AY6981"/>
  <c r="AY6980"/>
  <c r="AY6979"/>
  <c r="AY6978"/>
  <c r="AY6977"/>
  <c r="AY6976"/>
  <c r="AY6975"/>
  <c r="AY6974"/>
  <c r="AY6973"/>
  <c r="AY6972"/>
  <c r="AY6971"/>
  <c r="AY6970"/>
  <c r="AY6969"/>
  <c r="AY6968"/>
  <c r="AY6967"/>
  <c r="AY6966"/>
  <c r="AY6965"/>
  <c r="AY6964"/>
  <c r="AY6963"/>
  <c r="AY6962"/>
  <c r="AY6961"/>
  <c r="AY6960"/>
  <c r="AY6959"/>
  <c r="AY6958"/>
  <c r="AY6957"/>
  <c r="AY6956"/>
  <c r="AY6955"/>
  <c r="AY6954"/>
  <c r="AY6953"/>
  <c r="AY6952"/>
  <c r="AY6951"/>
  <c r="AY6950"/>
  <c r="AY6949"/>
  <c r="AY6948"/>
  <c r="AY6947"/>
  <c r="AY6946"/>
  <c r="AY6945"/>
  <c r="AY6944"/>
  <c r="AY6943"/>
  <c r="AY6942"/>
  <c r="AY6941"/>
  <c r="AY6940"/>
  <c r="AY6939"/>
  <c r="AY6938"/>
  <c r="AY6937"/>
  <c r="AY6936"/>
  <c r="AY6935"/>
  <c r="AY6934"/>
  <c r="AY6933"/>
  <c r="AY6932"/>
  <c r="AY6931"/>
  <c r="AY6930"/>
  <c r="AY6929"/>
  <c r="AY6928"/>
  <c r="AY6927"/>
  <c r="AY6926"/>
  <c r="AY6925"/>
  <c r="AY6924"/>
  <c r="AY6923"/>
  <c r="AY6922"/>
  <c r="AY6921"/>
  <c r="AY6920"/>
  <c r="AY6919"/>
  <c r="AY6918"/>
  <c r="AY6917"/>
  <c r="AY6916"/>
  <c r="AY6915"/>
  <c r="AY6914"/>
  <c r="AY6913"/>
  <c r="AY6912"/>
  <c r="AY6911"/>
  <c r="AY6910"/>
  <c r="AY6909"/>
  <c r="AY6908"/>
  <c r="AY6907"/>
  <c r="AY6906"/>
  <c r="AY6905"/>
  <c r="AY6904"/>
  <c r="AY6903"/>
  <c r="AY6902"/>
  <c r="AY6901"/>
  <c r="AY6900"/>
  <c r="AY6899"/>
  <c r="AY6898"/>
  <c r="AY6897"/>
  <c r="AY6896"/>
  <c r="AY6895"/>
  <c r="AY6894"/>
  <c r="AY6893"/>
  <c r="AY6892"/>
  <c r="AY6891"/>
  <c r="AY6890"/>
  <c r="AY6889"/>
  <c r="AY6888"/>
  <c r="AY6887"/>
  <c r="AY6886"/>
  <c r="AY6885"/>
  <c r="AY6884"/>
  <c r="AY6883"/>
  <c r="AY6882"/>
  <c r="AY6881"/>
  <c r="AY6880"/>
  <c r="AY6879"/>
  <c r="AY6878"/>
  <c r="AY6877"/>
  <c r="AY6876"/>
  <c r="AY6875"/>
  <c r="AY6874"/>
  <c r="AY6873"/>
  <c r="AY6872"/>
  <c r="AY6871"/>
  <c r="AY6870"/>
  <c r="AY6869"/>
  <c r="AY6868"/>
  <c r="AY6867"/>
  <c r="AY6866"/>
  <c r="AY6865"/>
  <c r="AY6864"/>
  <c r="AY6863"/>
  <c r="AY6862"/>
  <c r="AY6861"/>
  <c r="AY6860"/>
  <c r="AY6859"/>
  <c r="AY6858"/>
  <c r="AY6857"/>
  <c r="AY6856"/>
  <c r="AY6855"/>
  <c r="AY6854"/>
  <c r="AY6853"/>
  <c r="AY6852"/>
  <c r="AY6851"/>
  <c r="AY6850"/>
  <c r="AY6849"/>
  <c r="AY6848"/>
  <c r="AY6847"/>
  <c r="AY6846"/>
  <c r="AY6845"/>
  <c r="AY6844"/>
  <c r="AY6843"/>
  <c r="AY6842"/>
  <c r="AY6841"/>
  <c r="AY6840"/>
  <c r="AY6839"/>
  <c r="AY6838"/>
  <c r="AY6837"/>
  <c r="AY6836"/>
  <c r="AY6835"/>
  <c r="AY6834"/>
  <c r="AY6833"/>
  <c r="AY6832"/>
  <c r="AY6831"/>
  <c r="AY6830"/>
  <c r="AY6829"/>
  <c r="AY6828"/>
  <c r="AY6827"/>
  <c r="AY6826"/>
  <c r="AY6825"/>
  <c r="AY6824"/>
  <c r="AY6823"/>
  <c r="AY6822"/>
  <c r="AY6821"/>
  <c r="AY6820"/>
  <c r="AY6819"/>
  <c r="AY6818"/>
  <c r="AY6817"/>
  <c r="AY6816"/>
  <c r="AY6815"/>
  <c r="AY6814"/>
  <c r="AY6813"/>
  <c r="AY6812"/>
  <c r="AY6811"/>
  <c r="AY6810"/>
  <c r="AY6809"/>
  <c r="AY6808"/>
  <c r="AY6807"/>
  <c r="AY6806"/>
  <c r="AY6805"/>
  <c r="AY6804"/>
  <c r="AY6803"/>
  <c r="AY6802"/>
  <c r="AY6801"/>
  <c r="AY6800"/>
  <c r="AY6799"/>
  <c r="AY6798"/>
  <c r="AY6797"/>
  <c r="AY6796"/>
  <c r="AY6795"/>
  <c r="AY6794"/>
  <c r="AY6793"/>
  <c r="AY6792"/>
  <c r="AY6791"/>
  <c r="AY6790"/>
  <c r="AY6789"/>
  <c r="AY6788"/>
  <c r="AY6787"/>
  <c r="AY6786"/>
  <c r="AY6785"/>
  <c r="AY6784"/>
  <c r="AY6783"/>
  <c r="AY6782"/>
  <c r="AY6781"/>
  <c r="AY6780"/>
  <c r="AY6779"/>
  <c r="AY6778"/>
  <c r="AY6777"/>
  <c r="AY6776"/>
  <c r="AY6775"/>
  <c r="AY6774"/>
  <c r="AY6773"/>
  <c r="AY6772"/>
  <c r="AY6771"/>
  <c r="AY6770"/>
  <c r="AY6769"/>
  <c r="AY6768"/>
  <c r="AY6767"/>
  <c r="AY6766"/>
  <c r="AY6765"/>
  <c r="AY6764"/>
  <c r="AY6763"/>
  <c r="AY6762"/>
  <c r="AY6761"/>
  <c r="AY6760"/>
  <c r="AY6759"/>
  <c r="AY6758"/>
  <c r="AY6757"/>
  <c r="AY6756"/>
  <c r="AY6755"/>
  <c r="AY6754"/>
  <c r="AY6753"/>
  <c r="AY6752"/>
  <c r="AY6751"/>
  <c r="AY6750"/>
  <c r="AY6749"/>
  <c r="AY6748"/>
  <c r="AY6747"/>
  <c r="AY6746"/>
  <c r="AY6745"/>
  <c r="AY6744"/>
  <c r="AY6743"/>
  <c r="AY6742"/>
  <c r="AY6741"/>
  <c r="AY6740"/>
  <c r="AY6739"/>
  <c r="AY6738"/>
  <c r="AY6737"/>
  <c r="AY6736"/>
  <c r="AY6735"/>
  <c r="AY6734"/>
  <c r="AY6733"/>
  <c r="AY6732"/>
  <c r="AY6731"/>
  <c r="AY6730"/>
  <c r="AY6729"/>
  <c r="AY6728"/>
  <c r="AY6727"/>
  <c r="AY6726"/>
  <c r="AY6725"/>
  <c r="AY6724"/>
  <c r="AY6723"/>
  <c r="AY6722"/>
  <c r="AY6721"/>
  <c r="AY6720"/>
  <c r="AY6719"/>
  <c r="AY6718"/>
  <c r="AY6717"/>
  <c r="AY6716"/>
  <c r="AY6715"/>
  <c r="AY6714"/>
  <c r="AY6713"/>
  <c r="AY6712"/>
  <c r="AY6711"/>
  <c r="AY6710"/>
  <c r="AY6709"/>
  <c r="AY6708"/>
  <c r="AY6707"/>
  <c r="AY6706"/>
  <c r="AY6705"/>
  <c r="AY6704"/>
  <c r="AY6703"/>
  <c r="AY6702"/>
  <c r="AY6701"/>
  <c r="AY6700"/>
  <c r="AY6699"/>
  <c r="AY6698"/>
  <c r="AY6697"/>
  <c r="AY6696"/>
  <c r="AY6695"/>
  <c r="AY6694"/>
  <c r="AY6693"/>
  <c r="AY6692"/>
  <c r="AY6691"/>
  <c r="AY6690"/>
  <c r="AY6689"/>
  <c r="AY6688"/>
  <c r="AY6687"/>
  <c r="AY6686"/>
  <c r="AY6685"/>
  <c r="AY6684"/>
  <c r="AY6683"/>
  <c r="AY6682"/>
  <c r="AY6681"/>
  <c r="AY6680"/>
  <c r="AY6679"/>
  <c r="AY6678"/>
  <c r="AY6677"/>
  <c r="AY6676"/>
  <c r="AY6675"/>
  <c r="AY6674"/>
  <c r="AY6673"/>
  <c r="AY6672"/>
  <c r="AY6671"/>
  <c r="AY6670"/>
  <c r="AY6669"/>
  <c r="AY6668"/>
  <c r="AY6667"/>
  <c r="AY6666"/>
  <c r="AY6665"/>
  <c r="AY6664"/>
  <c r="AY6663"/>
  <c r="AY6662"/>
  <c r="AY6661"/>
  <c r="AY6660"/>
  <c r="AY6659"/>
  <c r="AY6658"/>
  <c r="AY6657"/>
  <c r="AY6656"/>
  <c r="AY6655"/>
  <c r="AY6654"/>
  <c r="AY6653"/>
  <c r="AY6652"/>
  <c r="AY6651"/>
  <c r="AY6650"/>
  <c r="AY6649"/>
  <c r="AY6648"/>
  <c r="AY6647"/>
  <c r="AY6646"/>
  <c r="AY6645"/>
  <c r="AY6644"/>
  <c r="AY6643"/>
  <c r="AY6642"/>
  <c r="AY6641"/>
  <c r="AY6640"/>
  <c r="AY6639"/>
  <c r="AY6638"/>
  <c r="AY6637"/>
  <c r="AY6636"/>
  <c r="AY6635"/>
  <c r="AY6634"/>
  <c r="AY6633"/>
  <c r="AY6632"/>
  <c r="AY6631"/>
  <c r="AY6630"/>
  <c r="AY6629"/>
  <c r="AY6628"/>
  <c r="AY6627"/>
  <c r="AY6626"/>
  <c r="AY6625"/>
  <c r="AY6624"/>
  <c r="AY6623"/>
  <c r="AY6622"/>
  <c r="AY6621"/>
  <c r="AY6620"/>
  <c r="AY6619"/>
  <c r="AY6618"/>
  <c r="AY6617"/>
  <c r="AY6616"/>
  <c r="AY6615"/>
  <c r="AY6614"/>
  <c r="AY6613"/>
  <c r="AY6612"/>
  <c r="AY6611"/>
  <c r="AY6610"/>
  <c r="AY6609"/>
  <c r="AY6608"/>
  <c r="AY6607"/>
  <c r="AY6606"/>
  <c r="AY6605"/>
  <c r="AY6604"/>
  <c r="AY6603"/>
  <c r="AY6602"/>
  <c r="AY6601"/>
  <c r="AY6600"/>
  <c r="AY6599"/>
  <c r="AY6598"/>
  <c r="AY6597"/>
  <c r="AY6596"/>
  <c r="AY6595"/>
  <c r="AY6594"/>
  <c r="AY6593"/>
  <c r="AY6592"/>
  <c r="AY6591"/>
  <c r="AY6590"/>
  <c r="AY6589"/>
  <c r="AY6588"/>
  <c r="AY6587"/>
  <c r="AY6586"/>
  <c r="AY6585"/>
  <c r="AY6584"/>
  <c r="AY6583"/>
  <c r="AY6582"/>
  <c r="AY6581"/>
  <c r="AY6580"/>
  <c r="AY6579"/>
  <c r="AY6578"/>
  <c r="AY6577"/>
  <c r="AY6576"/>
  <c r="AY6575"/>
  <c r="AY6574"/>
  <c r="AY6573"/>
  <c r="AY6572"/>
  <c r="AY6571"/>
  <c r="AY6570"/>
  <c r="AY6569"/>
  <c r="AY6568"/>
  <c r="AY6567"/>
  <c r="AY6566"/>
  <c r="AY6565"/>
  <c r="AY6564"/>
  <c r="AY6563"/>
  <c r="AY6562"/>
  <c r="AY6561"/>
  <c r="AY6560"/>
  <c r="AY6559"/>
  <c r="AY6558"/>
  <c r="AY6557"/>
  <c r="AY6556"/>
  <c r="AY6555"/>
  <c r="AY6554"/>
  <c r="AY6553"/>
  <c r="AY6552"/>
  <c r="AY6551"/>
  <c r="AY6550"/>
  <c r="AY6549"/>
  <c r="AY6548"/>
  <c r="AY6547"/>
  <c r="AY6546"/>
  <c r="AY6545"/>
  <c r="AY6544"/>
  <c r="AY6543"/>
  <c r="AY6542"/>
  <c r="AY6541"/>
  <c r="AY6540"/>
  <c r="AY6539"/>
  <c r="AY6538"/>
  <c r="AY6537"/>
  <c r="AY6536"/>
  <c r="AY6535"/>
  <c r="AY6534"/>
  <c r="AY6533"/>
  <c r="AY6532"/>
  <c r="AY6531"/>
  <c r="AY6530"/>
  <c r="AY6529"/>
  <c r="AY6528"/>
  <c r="AY6527"/>
  <c r="AY6526"/>
  <c r="AY6525"/>
  <c r="AY6524"/>
  <c r="AY6523"/>
  <c r="AY6522"/>
  <c r="AY6521"/>
  <c r="AY6520"/>
  <c r="AY6519"/>
  <c r="AY6518"/>
  <c r="AY6517"/>
  <c r="AY6516"/>
  <c r="AY6515"/>
  <c r="AY6514"/>
  <c r="AY6513"/>
  <c r="AY6512"/>
  <c r="AY6511"/>
  <c r="AY6510"/>
  <c r="AY6509"/>
  <c r="AY6508"/>
  <c r="AY6507"/>
  <c r="AY6506"/>
  <c r="AY6505"/>
  <c r="AY6504"/>
  <c r="AY6503"/>
  <c r="AY6502"/>
  <c r="AY6501"/>
  <c r="AY6500"/>
  <c r="AY6499"/>
  <c r="AY6498"/>
  <c r="AY6497"/>
  <c r="AY6496"/>
  <c r="AY6495"/>
  <c r="AY6494"/>
  <c r="AY6493"/>
  <c r="AY6492"/>
  <c r="AY6491"/>
  <c r="AY6490"/>
  <c r="AY6489"/>
  <c r="AY6488"/>
  <c r="AY6487"/>
  <c r="AY6486"/>
  <c r="AY6485"/>
  <c r="AY6484"/>
  <c r="AY6483"/>
  <c r="AY6482"/>
  <c r="AY6481"/>
  <c r="AY6480"/>
  <c r="AY6479"/>
  <c r="AY6478"/>
  <c r="AY6477"/>
  <c r="AY6476"/>
  <c r="AY6475"/>
  <c r="AY6474"/>
  <c r="AY6473"/>
  <c r="AY6472"/>
  <c r="AY6471"/>
  <c r="AY6470"/>
  <c r="AY6469"/>
  <c r="AY6468"/>
  <c r="AY6467"/>
  <c r="AY6466"/>
  <c r="AY6465"/>
  <c r="AY6464"/>
  <c r="AY6463"/>
  <c r="AY6462"/>
  <c r="AY6461"/>
  <c r="AY6460"/>
  <c r="AY6459"/>
  <c r="AY6458"/>
  <c r="AY6457"/>
  <c r="AY6456"/>
  <c r="AY6455"/>
  <c r="AY6454"/>
  <c r="AY6453"/>
  <c r="AY6452"/>
  <c r="AY6451"/>
  <c r="AY6450"/>
  <c r="AY6449"/>
  <c r="AY6448"/>
  <c r="AY6447"/>
  <c r="AY6446"/>
  <c r="AY6445"/>
  <c r="AY6444"/>
  <c r="AY6443"/>
  <c r="AY6442"/>
  <c r="AY6441"/>
  <c r="AY6440"/>
  <c r="AY6439"/>
  <c r="AY6438"/>
  <c r="AY6437"/>
  <c r="AY6436"/>
  <c r="AY6435"/>
  <c r="AY6434"/>
  <c r="AY6433"/>
  <c r="AY6432"/>
  <c r="AY6431"/>
  <c r="AY6430"/>
  <c r="AY6429"/>
  <c r="AY6428"/>
  <c r="AY6427"/>
  <c r="AY6426"/>
  <c r="AY6425"/>
  <c r="AY6424"/>
  <c r="AY6423"/>
  <c r="AY6422"/>
  <c r="AY6421"/>
  <c r="AY6420"/>
  <c r="AY6419"/>
  <c r="AY6418"/>
  <c r="AY6417"/>
  <c r="AY6416"/>
  <c r="AY6415"/>
  <c r="AY6414"/>
  <c r="AY6413"/>
  <c r="AY6412"/>
  <c r="AY6411"/>
  <c r="AY6410"/>
  <c r="AY6409"/>
  <c r="AY6408"/>
  <c r="AY6407"/>
  <c r="AY6406"/>
  <c r="AY6405"/>
  <c r="AY6404"/>
  <c r="AY6403"/>
  <c r="AY6402"/>
  <c r="AY6401"/>
  <c r="AY6400"/>
  <c r="AY6399"/>
  <c r="AY6398"/>
  <c r="AY6397"/>
  <c r="AY6396"/>
  <c r="AY6395"/>
  <c r="AY6394"/>
  <c r="AY6393"/>
  <c r="AY6392"/>
  <c r="AY6391"/>
  <c r="AY6390"/>
  <c r="AY6389"/>
  <c r="AY6388"/>
  <c r="AY6387"/>
  <c r="AY6386"/>
  <c r="AY6385"/>
  <c r="AY6384"/>
  <c r="AY6383"/>
  <c r="AY6382"/>
  <c r="AY6381"/>
  <c r="AY6380"/>
  <c r="AY6379"/>
  <c r="AY6378"/>
  <c r="AY6377"/>
  <c r="AY6376"/>
  <c r="AY6375"/>
  <c r="AY6374"/>
  <c r="AY6373"/>
  <c r="AY6372"/>
  <c r="AY6371"/>
  <c r="AY6370"/>
  <c r="AY6369"/>
  <c r="AY6368"/>
  <c r="AY6367"/>
  <c r="AY6366"/>
  <c r="AY6365"/>
  <c r="AY6364"/>
  <c r="AY6363"/>
  <c r="AY6362"/>
  <c r="AY6361"/>
  <c r="AY6360"/>
  <c r="AY6359"/>
  <c r="AY6358"/>
  <c r="AY6357"/>
  <c r="AY6356"/>
  <c r="AY6355"/>
  <c r="AY6354"/>
  <c r="AY6353"/>
  <c r="AY6352"/>
  <c r="AY6351"/>
  <c r="AY6350"/>
  <c r="AY6349"/>
  <c r="AY6348"/>
  <c r="AY6347"/>
  <c r="AY6346"/>
  <c r="AY6345"/>
  <c r="AY6344"/>
  <c r="AY6343"/>
  <c r="AY6342"/>
  <c r="AY6341"/>
  <c r="AY6340"/>
  <c r="AY6339"/>
  <c r="AY6338"/>
  <c r="AY6337"/>
  <c r="AY6336"/>
  <c r="AY6335"/>
  <c r="AY6334"/>
  <c r="AY6333"/>
  <c r="AY6332"/>
  <c r="AY6331"/>
  <c r="AY6330"/>
  <c r="AY6329"/>
  <c r="AY6328"/>
  <c r="AY6327"/>
  <c r="AY6326"/>
  <c r="AY6325"/>
  <c r="AY6324"/>
  <c r="AY6323"/>
  <c r="AY6322"/>
  <c r="AY6321"/>
  <c r="AY6320"/>
  <c r="AY6319"/>
  <c r="AY6318"/>
  <c r="AY6317"/>
  <c r="AY6316"/>
  <c r="AY6315"/>
  <c r="AY6314"/>
  <c r="AY6313"/>
  <c r="AY6312"/>
  <c r="AY6311"/>
  <c r="AY6310"/>
  <c r="AY6309"/>
  <c r="AY6308"/>
  <c r="AY6307"/>
  <c r="AY6306"/>
  <c r="AY6305"/>
  <c r="AY6304"/>
  <c r="AY6303"/>
  <c r="AY6302"/>
  <c r="AY6301"/>
  <c r="AY6300"/>
  <c r="AY6299"/>
  <c r="AY6298"/>
  <c r="AY6297"/>
  <c r="AY6296"/>
  <c r="AY6295"/>
  <c r="AY6294"/>
  <c r="AY6293"/>
  <c r="AY6292"/>
  <c r="AY6291"/>
  <c r="AY6290"/>
  <c r="AY6289"/>
  <c r="AY6288"/>
  <c r="AY6287"/>
  <c r="AY6286"/>
  <c r="AY6285"/>
  <c r="AY6284"/>
  <c r="AY6283"/>
  <c r="AY6282"/>
  <c r="AY6281"/>
  <c r="AY6280"/>
  <c r="AY6279"/>
  <c r="AY6278"/>
  <c r="AY6277"/>
  <c r="AY6276"/>
  <c r="AY6275"/>
  <c r="AY6274"/>
  <c r="AY6273"/>
  <c r="AY6272"/>
  <c r="AY6271"/>
  <c r="AY6270"/>
  <c r="AY6269"/>
  <c r="AY6268"/>
  <c r="AY6267"/>
  <c r="AY6266"/>
  <c r="AY6265"/>
  <c r="AY6264"/>
  <c r="AY6263"/>
  <c r="AY6262"/>
  <c r="AY6261"/>
  <c r="AY6260"/>
  <c r="AY6259"/>
  <c r="AY6258"/>
  <c r="AY6257"/>
  <c r="AY6256"/>
  <c r="AY6255"/>
  <c r="AY6254"/>
  <c r="AY6253"/>
  <c r="AY6252"/>
  <c r="AY6251"/>
  <c r="AY6250"/>
  <c r="AY6249"/>
  <c r="AY6248"/>
  <c r="AY6247"/>
  <c r="AY6246"/>
  <c r="AY6245"/>
  <c r="AY6244"/>
  <c r="AY6243"/>
  <c r="AY6242"/>
  <c r="AY6241"/>
  <c r="AY6240"/>
  <c r="AY6239"/>
  <c r="AY6238"/>
  <c r="AY6237"/>
  <c r="AY6236"/>
  <c r="AY6235"/>
  <c r="AY6234"/>
  <c r="AY6233"/>
  <c r="AY6232"/>
  <c r="AY6231"/>
  <c r="AY6230"/>
  <c r="AY6229"/>
  <c r="AY6228"/>
  <c r="AY6227"/>
  <c r="AY6226"/>
  <c r="AY6225"/>
  <c r="AY6224"/>
  <c r="AY6223"/>
  <c r="AY6222"/>
  <c r="AY6221"/>
  <c r="AY6220"/>
  <c r="AY6219"/>
  <c r="AY6218"/>
  <c r="AY6217"/>
  <c r="AY6216"/>
  <c r="AY6215"/>
  <c r="AY6214"/>
  <c r="AY6213"/>
  <c r="AY6212"/>
  <c r="AY6211"/>
  <c r="AY6210"/>
  <c r="AY6209"/>
  <c r="AY6208"/>
  <c r="AY6207"/>
  <c r="AY6206"/>
  <c r="AY6205"/>
  <c r="AY6204"/>
  <c r="AY6203"/>
  <c r="AY6202"/>
  <c r="AY6201"/>
  <c r="AY6200"/>
  <c r="AY6199"/>
  <c r="AY6198"/>
  <c r="AY6197"/>
  <c r="AY6196"/>
  <c r="AY6195"/>
  <c r="AY6194"/>
  <c r="AY6193"/>
  <c r="AY6192"/>
  <c r="AY6191"/>
  <c r="AY6190"/>
  <c r="AY6189"/>
  <c r="AY6188"/>
  <c r="AY6187"/>
  <c r="AY6186"/>
  <c r="AY6185"/>
  <c r="AY6184"/>
  <c r="AY6183"/>
  <c r="AY6182"/>
  <c r="AY6181"/>
  <c r="AY6180"/>
  <c r="AY6179"/>
  <c r="AY6178"/>
  <c r="AY6177"/>
  <c r="AY6176"/>
  <c r="AY6175"/>
  <c r="AY6174"/>
  <c r="AY6173"/>
  <c r="AY6172"/>
  <c r="AY6171"/>
  <c r="AY6170"/>
  <c r="AY6169"/>
  <c r="AY6168"/>
  <c r="AY6167"/>
  <c r="AY6166"/>
  <c r="AY6165"/>
  <c r="AY6164"/>
  <c r="AY6163"/>
  <c r="AY6162"/>
  <c r="AY6161"/>
  <c r="AY6160"/>
  <c r="AY6159"/>
  <c r="AY6158"/>
  <c r="AY6157"/>
  <c r="AY6156"/>
  <c r="AY6155"/>
  <c r="AY6154"/>
  <c r="AY6153"/>
  <c r="AY6152"/>
  <c r="AY6151"/>
  <c r="AY6150"/>
  <c r="AY6149"/>
  <c r="AY6148"/>
  <c r="AY6147"/>
  <c r="AY6146"/>
  <c r="AY6145"/>
  <c r="AY6144"/>
  <c r="AY6143"/>
  <c r="AY6142"/>
  <c r="AY6141"/>
  <c r="AY6140"/>
  <c r="AY6139"/>
  <c r="AY6138"/>
  <c r="AY6137"/>
  <c r="AY6136"/>
  <c r="AY6135"/>
  <c r="AY6134"/>
  <c r="AY6133"/>
  <c r="AY6132"/>
  <c r="AY6131"/>
  <c r="AY6130"/>
  <c r="AY6129"/>
  <c r="AY6128"/>
  <c r="AY6127"/>
  <c r="AY6126"/>
  <c r="AY6125"/>
  <c r="AY6124"/>
  <c r="AY6123"/>
  <c r="AY6122"/>
  <c r="AY6121"/>
  <c r="AY6120"/>
  <c r="AY6119"/>
  <c r="AY6118"/>
  <c r="AY6117"/>
  <c r="AY6116"/>
  <c r="AY6115"/>
  <c r="AY6114"/>
  <c r="AY6113"/>
  <c r="AY6112"/>
  <c r="AY6111"/>
  <c r="AY6110"/>
  <c r="AY6109"/>
  <c r="AY6108"/>
  <c r="AY6107"/>
  <c r="AY6106"/>
  <c r="AY6105"/>
  <c r="AY6104"/>
  <c r="AY6103"/>
  <c r="AY6102"/>
  <c r="AY6101"/>
  <c r="AY6100"/>
  <c r="AY6099"/>
  <c r="AY6098"/>
  <c r="AY6097"/>
  <c r="AY6096"/>
  <c r="AY6095"/>
  <c r="AY6094"/>
  <c r="AY6093"/>
  <c r="AY6092"/>
  <c r="AY6091"/>
  <c r="AY6090"/>
  <c r="AY6089"/>
  <c r="AY6088"/>
  <c r="AY6087"/>
  <c r="AY6086"/>
  <c r="AY6085"/>
  <c r="AY6084"/>
  <c r="AY6083"/>
  <c r="AY6082"/>
  <c r="AY6081"/>
  <c r="AY6080"/>
  <c r="AY6079"/>
  <c r="AY6078"/>
  <c r="AY6077"/>
  <c r="AY6076"/>
  <c r="AY6075"/>
  <c r="AY6074"/>
  <c r="AY6073"/>
  <c r="AY6072"/>
  <c r="AY6071"/>
  <c r="AY6070"/>
  <c r="AY6069"/>
  <c r="AY6068"/>
  <c r="AY6067"/>
  <c r="AY6066"/>
  <c r="AY6065"/>
  <c r="AY6064"/>
  <c r="AY6063"/>
  <c r="AY6062"/>
  <c r="AY6061"/>
  <c r="AY6060"/>
  <c r="AY6059"/>
  <c r="AY6058"/>
  <c r="AY6057"/>
  <c r="AY6056"/>
  <c r="AY6055"/>
  <c r="AY6054"/>
  <c r="AY6053"/>
  <c r="AY6052"/>
  <c r="AY6051"/>
  <c r="AY6050"/>
  <c r="AY6049"/>
  <c r="AY6048"/>
  <c r="AY6047"/>
  <c r="AY6046"/>
  <c r="AY6045"/>
  <c r="AY6044"/>
  <c r="AY6043"/>
  <c r="AY6042"/>
  <c r="AY6041"/>
  <c r="AY6040"/>
  <c r="AY6039"/>
  <c r="AY6038"/>
  <c r="AY6037"/>
  <c r="AY6036"/>
  <c r="AY6035"/>
  <c r="AY6034"/>
  <c r="AY6033"/>
  <c r="AY6032"/>
  <c r="AY6031"/>
  <c r="AY6030"/>
  <c r="AY6029"/>
  <c r="AY6028"/>
  <c r="AY6027"/>
  <c r="AY6026"/>
  <c r="AY6025"/>
  <c r="AY6024"/>
  <c r="AY6023"/>
  <c r="AY6022"/>
  <c r="AY6021"/>
  <c r="AY6020"/>
  <c r="AY6019"/>
  <c r="AY6018"/>
  <c r="AY6017"/>
  <c r="AY6016"/>
  <c r="AY6015"/>
  <c r="AY6014"/>
  <c r="AY6013"/>
  <c r="AY6012"/>
  <c r="AY6011"/>
  <c r="AY6010"/>
  <c r="AY6009"/>
  <c r="AY6008"/>
  <c r="AY6007"/>
  <c r="AY6006"/>
  <c r="AY6005"/>
  <c r="AY6004"/>
  <c r="AY6003"/>
  <c r="AY6002"/>
  <c r="AY6001"/>
  <c r="AY6000"/>
  <c r="AY5999"/>
  <c r="AY5998"/>
  <c r="AY5997"/>
  <c r="AY5996"/>
  <c r="AY5995"/>
  <c r="AY5994"/>
  <c r="AY5993"/>
  <c r="AY5992"/>
  <c r="AY5991"/>
  <c r="AY5990"/>
  <c r="AY5989"/>
  <c r="AY5988"/>
  <c r="AY5987"/>
  <c r="AY5986"/>
  <c r="AY5985"/>
  <c r="AY5984"/>
  <c r="AY5983"/>
  <c r="AY5982"/>
  <c r="AY5981"/>
  <c r="AY5980"/>
  <c r="AY5979"/>
  <c r="AY5978"/>
  <c r="AY5977"/>
  <c r="AY5976"/>
  <c r="AY5975"/>
  <c r="AY5974"/>
  <c r="AY5973"/>
  <c r="AY5972"/>
  <c r="AY5971"/>
  <c r="AY5970"/>
  <c r="AY5969"/>
  <c r="AY5968"/>
  <c r="AY5967"/>
  <c r="AY5966"/>
  <c r="AY5965"/>
  <c r="AY5964"/>
  <c r="AY5963"/>
  <c r="AY5962"/>
  <c r="AY5961"/>
  <c r="AY5960"/>
  <c r="AY5959"/>
  <c r="AY5958"/>
  <c r="AY5957"/>
  <c r="AY5956"/>
  <c r="AY5955"/>
  <c r="AY5954"/>
  <c r="AY5953"/>
  <c r="AY5952"/>
  <c r="AY5951"/>
  <c r="AY5950"/>
  <c r="AY5949"/>
  <c r="AY5948"/>
  <c r="AY5947"/>
  <c r="AY5946"/>
  <c r="AY5945"/>
  <c r="AY5944"/>
  <c r="AY5943"/>
  <c r="AY5942"/>
  <c r="AY5941"/>
  <c r="AY5940"/>
  <c r="AY5939"/>
  <c r="AY5938"/>
  <c r="AY5937"/>
  <c r="AY5936"/>
  <c r="AY5935"/>
  <c r="AY5934"/>
  <c r="AY5933"/>
  <c r="AY5932"/>
  <c r="AY5931"/>
  <c r="AY5930"/>
  <c r="AY5929"/>
  <c r="AY5928"/>
  <c r="AY5927"/>
  <c r="AY5926"/>
  <c r="AY5925"/>
  <c r="AY5924"/>
  <c r="AY5923"/>
  <c r="AY5922"/>
  <c r="AY5921"/>
  <c r="AY5920"/>
  <c r="AY5919"/>
  <c r="AY5918"/>
  <c r="AY5917"/>
  <c r="AY5916"/>
  <c r="AY5915"/>
  <c r="AY5914"/>
  <c r="AY5913"/>
  <c r="AY5912"/>
  <c r="AY5911"/>
  <c r="AY5910"/>
  <c r="AY5909"/>
  <c r="AY5908"/>
  <c r="AY5907"/>
  <c r="AY5906"/>
  <c r="AY5905"/>
  <c r="AY5904"/>
  <c r="AY5903"/>
  <c r="AY5902"/>
  <c r="AY5901"/>
  <c r="AY5900"/>
  <c r="AY5899"/>
  <c r="AY5898"/>
  <c r="AY5897"/>
  <c r="AY5896"/>
  <c r="AY5895"/>
  <c r="AY5894"/>
  <c r="AY5893"/>
  <c r="AY5892"/>
  <c r="AY5891"/>
  <c r="AY5890"/>
  <c r="AY5889"/>
  <c r="AY5888"/>
  <c r="AY5887"/>
  <c r="AY5886"/>
  <c r="AY5885"/>
  <c r="AY5884"/>
  <c r="AY5883"/>
  <c r="AY5882"/>
  <c r="AY5881"/>
  <c r="AY5880"/>
  <c r="AY5879"/>
  <c r="AY5878"/>
  <c r="AY5877"/>
  <c r="AY5876"/>
  <c r="AY5875"/>
  <c r="AY5874"/>
  <c r="AY5873"/>
  <c r="AY5872"/>
  <c r="AY5871"/>
  <c r="AY5870"/>
  <c r="AY5869"/>
  <c r="AY5868"/>
  <c r="AY5867"/>
  <c r="AY5866"/>
  <c r="AY5865"/>
  <c r="AY5864"/>
  <c r="AY5863"/>
  <c r="AY5862"/>
  <c r="AY5861"/>
  <c r="AY5860"/>
  <c r="AY5859"/>
  <c r="AY5858"/>
  <c r="AY5857"/>
  <c r="AY5856"/>
  <c r="AY5855"/>
  <c r="AY5854"/>
  <c r="AY5853"/>
  <c r="AY5852"/>
  <c r="AY5851"/>
  <c r="AY5850"/>
  <c r="AY5849"/>
  <c r="AY5848"/>
  <c r="AY5847"/>
  <c r="AY5846"/>
  <c r="AY5845"/>
  <c r="AY5844"/>
  <c r="AY5843"/>
  <c r="AY5842"/>
  <c r="AY5841"/>
  <c r="AY5840"/>
  <c r="AY5839"/>
  <c r="AY5838"/>
  <c r="AY5837"/>
  <c r="AY5836"/>
  <c r="AY5835"/>
  <c r="AY5834"/>
  <c r="AY5833"/>
  <c r="AY5832"/>
  <c r="AY5831"/>
  <c r="AY5830"/>
  <c r="AY5829"/>
  <c r="AY5828"/>
  <c r="AY5827"/>
  <c r="AY5826"/>
  <c r="AY5825"/>
  <c r="AY5824"/>
  <c r="AY5823"/>
  <c r="AY5822"/>
  <c r="AY5821"/>
  <c r="AY5820"/>
  <c r="AY5819"/>
  <c r="AY5818"/>
  <c r="AY5817"/>
  <c r="AY5816"/>
  <c r="AY5815"/>
  <c r="AY5814"/>
  <c r="AY5813"/>
  <c r="AY5812"/>
  <c r="AY5811"/>
  <c r="AY5810"/>
  <c r="AY5809"/>
  <c r="AY5808"/>
  <c r="AY5807"/>
  <c r="AY5806"/>
  <c r="AY5805"/>
  <c r="AY5804"/>
  <c r="AY5803"/>
  <c r="AY5802"/>
  <c r="AY5801"/>
  <c r="AY5800"/>
  <c r="AY5799"/>
  <c r="AY5798"/>
  <c r="AY5797"/>
  <c r="AY5796"/>
  <c r="AY5795"/>
  <c r="AY5794"/>
  <c r="AY5793"/>
  <c r="AY5792"/>
  <c r="AY5791"/>
  <c r="AY5790"/>
  <c r="AY5789"/>
  <c r="AY5788"/>
  <c r="AY5787"/>
  <c r="AY5786"/>
  <c r="AY5785"/>
  <c r="AY5784"/>
  <c r="AY5783"/>
  <c r="AY5782"/>
  <c r="AY5781"/>
  <c r="AY5780"/>
  <c r="AY5779"/>
  <c r="AY5778"/>
  <c r="AY5777"/>
  <c r="AY5776"/>
  <c r="AY5775"/>
  <c r="AY5774"/>
  <c r="AY5773"/>
  <c r="AY5772"/>
  <c r="AY5771"/>
  <c r="AY5770"/>
  <c r="AY5769"/>
  <c r="AY5768"/>
  <c r="AY5767"/>
  <c r="AY5766"/>
  <c r="AY5765"/>
  <c r="AY5764"/>
  <c r="AY5763"/>
  <c r="AY5762"/>
  <c r="AY5761"/>
  <c r="AY5760"/>
  <c r="AY5759"/>
  <c r="AY5758"/>
  <c r="AY5757"/>
  <c r="AY5756"/>
  <c r="AY5755"/>
  <c r="AY5754"/>
  <c r="AY5753"/>
  <c r="AY5752"/>
  <c r="AY5751"/>
  <c r="AY5750"/>
  <c r="AY5749"/>
  <c r="AY5748"/>
  <c r="AY5747"/>
  <c r="AY5746"/>
  <c r="AY5745"/>
  <c r="AY5744"/>
  <c r="AY5743"/>
  <c r="AY5742"/>
  <c r="AY5741"/>
  <c r="AY5740"/>
  <c r="AY5739"/>
  <c r="AY5738"/>
  <c r="AY5737"/>
  <c r="AY5736"/>
  <c r="AY5735"/>
  <c r="AY5734"/>
  <c r="AY5733"/>
  <c r="AY5732"/>
  <c r="AY5731"/>
  <c r="AY5730"/>
  <c r="AY5729"/>
  <c r="AY5728"/>
  <c r="AY5727"/>
  <c r="AY5726"/>
  <c r="AY5725"/>
  <c r="AY5724"/>
  <c r="AY5723"/>
  <c r="AY5722"/>
  <c r="AY5721"/>
  <c r="AY5720"/>
  <c r="AY5719"/>
  <c r="AY5718"/>
  <c r="AY5717"/>
  <c r="AY5716"/>
  <c r="AY5715"/>
  <c r="AY5714"/>
  <c r="AY5713"/>
  <c r="AY5712"/>
  <c r="AY5711"/>
  <c r="AY5710"/>
  <c r="AY5709"/>
  <c r="AY5708"/>
  <c r="AY5707"/>
  <c r="AY5706"/>
  <c r="AY5705"/>
  <c r="AY5704"/>
  <c r="AY5703"/>
  <c r="AY5702"/>
  <c r="AY5701"/>
  <c r="AY5700"/>
  <c r="AY5699"/>
  <c r="AY5698"/>
  <c r="AY5697"/>
  <c r="AY5696"/>
  <c r="AY5695"/>
  <c r="AY5694"/>
  <c r="AY5693"/>
  <c r="AY5692"/>
  <c r="AY5691"/>
  <c r="AY5690"/>
  <c r="AY5689"/>
  <c r="AY5688"/>
  <c r="AY5687"/>
  <c r="AY5686"/>
  <c r="AY5685"/>
  <c r="AY5684"/>
  <c r="AY5683"/>
  <c r="AY5682"/>
  <c r="AY5681"/>
  <c r="AY5680"/>
  <c r="AY5679"/>
  <c r="AY5678"/>
  <c r="AY5677"/>
  <c r="AY5676"/>
  <c r="AY5675"/>
  <c r="AY5674"/>
  <c r="AY5673"/>
  <c r="AY5672"/>
  <c r="AY5671"/>
  <c r="AY5670"/>
  <c r="AY5669"/>
  <c r="AY5668"/>
  <c r="AY5667"/>
  <c r="AY5666"/>
  <c r="AY5665"/>
  <c r="AY5664"/>
  <c r="AY5663"/>
  <c r="AY5662"/>
  <c r="AY5661"/>
  <c r="AY5660"/>
  <c r="AY5659"/>
  <c r="AY5658"/>
  <c r="AY5657"/>
  <c r="AY5656"/>
  <c r="AY5655"/>
  <c r="AY5654"/>
  <c r="AY5653"/>
  <c r="AY5652"/>
  <c r="AY5651"/>
  <c r="AY5650"/>
  <c r="AY5649"/>
  <c r="AY5648"/>
  <c r="AY5647"/>
  <c r="AY5646"/>
  <c r="AY5645"/>
  <c r="AY5644"/>
  <c r="AY5643"/>
  <c r="AY5642"/>
  <c r="AY5641"/>
  <c r="AY5640"/>
  <c r="AY5639"/>
  <c r="AY5638"/>
  <c r="AY5637"/>
  <c r="AY5636"/>
  <c r="AY5635"/>
  <c r="AY5634"/>
  <c r="AY5633"/>
  <c r="AY5632"/>
  <c r="AY5631"/>
  <c r="AY5630"/>
  <c r="AY5629"/>
  <c r="AY5628"/>
  <c r="AY5627"/>
  <c r="AY5626"/>
  <c r="AY5625"/>
  <c r="AY5624"/>
  <c r="AY5623"/>
  <c r="AY5622"/>
  <c r="AY5621"/>
  <c r="AY5620"/>
  <c r="AY5619"/>
  <c r="AY5618"/>
  <c r="AY5617"/>
  <c r="AY5616"/>
  <c r="AY5615"/>
  <c r="AY5614"/>
  <c r="AY5613"/>
  <c r="AY5612"/>
  <c r="AY5611"/>
  <c r="AY5610"/>
  <c r="AY5609"/>
  <c r="AY5608"/>
  <c r="AY5607"/>
  <c r="AY5606"/>
  <c r="AY5605"/>
  <c r="AY5604"/>
  <c r="AY5603"/>
  <c r="AY5602"/>
  <c r="AY5601"/>
  <c r="AY5600"/>
  <c r="AY5599"/>
  <c r="AY5598"/>
  <c r="AY5597"/>
  <c r="AY5596"/>
  <c r="AY5595"/>
  <c r="AY5594"/>
  <c r="AY5593"/>
  <c r="AY5592"/>
  <c r="AY5591"/>
  <c r="AY5590"/>
  <c r="AY5589"/>
  <c r="AY5588"/>
  <c r="AY5587"/>
  <c r="AY5586"/>
  <c r="AY5585"/>
  <c r="AY5584"/>
  <c r="AY5583"/>
  <c r="AY5582"/>
  <c r="AY5581"/>
  <c r="AY5580"/>
  <c r="AY5579"/>
  <c r="AY5578"/>
  <c r="AY5577"/>
  <c r="AY5576"/>
  <c r="AY5575"/>
  <c r="AY5574"/>
  <c r="AY5573"/>
  <c r="AY5572"/>
  <c r="AY5571"/>
  <c r="AY5570"/>
  <c r="AY5569"/>
  <c r="AY5568"/>
  <c r="AY5567"/>
  <c r="AY5566"/>
  <c r="AY5565"/>
  <c r="AY5564"/>
  <c r="AY5563"/>
  <c r="AY5562"/>
  <c r="AY5561"/>
  <c r="AY5560"/>
  <c r="AY5559"/>
  <c r="AY5558"/>
  <c r="AY5557"/>
  <c r="AY5556"/>
  <c r="AY5555"/>
  <c r="AY5554"/>
  <c r="AY5553"/>
  <c r="AY5552"/>
  <c r="AY5551"/>
  <c r="AY5550"/>
  <c r="AY5549"/>
  <c r="AY5548"/>
  <c r="AY5547"/>
  <c r="AY5546"/>
  <c r="AY5545"/>
  <c r="AY5544"/>
  <c r="AY5543"/>
  <c r="AY5542"/>
  <c r="AY5541"/>
  <c r="AY5540"/>
  <c r="AY5539"/>
  <c r="AY5538"/>
  <c r="AY5537"/>
  <c r="AY5536"/>
  <c r="AY5535"/>
  <c r="AY5534"/>
  <c r="AY5533"/>
  <c r="AY5532"/>
  <c r="AY5531"/>
  <c r="AY5530"/>
  <c r="AY5529"/>
  <c r="AY5528"/>
  <c r="AY5527"/>
  <c r="AY5526"/>
  <c r="AY5525"/>
  <c r="AY5524"/>
  <c r="AY5523"/>
  <c r="AY5522"/>
  <c r="AY5521"/>
  <c r="AY5520"/>
  <c r="AY5519"/>
  <c r="AY5518"/>
  <c r="AY5517"/>
  <c r="AY5516"/>
  <c r="AY5515"/>
  <c r="AY5514"/>
  <c r="AY5513"/>
  <c r="AY5512"/>
  <c r="AY5511"/>
  <c r="AY5510"/>
  <c r="AY5509"/>
  <c r="AY5508"/>
  <c r="AY5507"/>
  <c r="AY5506"/>
  <c r="AY5505"/>
  <c r="AY5504"/>
  <c r="AY5503"/>
  <c r="AY5502"/>
  <c r="AY5501"/>
  <c r="AY5500"/>
  <c r="AY5499"/>
  <c r="AY5498"/>
  <c r="AY5497"/>
  <c r="AY5496"/>
  <c r="AY5495"/>
  <c r="AY5494"/>
  <c r="AY5493"/>
  <c r="AY5492"/>
  <c r="AY5491"/>
  <c r="AY5490"/>
  <c r="AY5489"/>
  <c r="AY5488"/>
  <c r="AY5487"/>
  <c r="AY5486"/>
  <c r="AY5485"/>
  <c r="AY5484"/>
  <c r="AY5483"/>
  <c r="AY5482"/>
  <c r="AY5481"/>
  <c r="AY5480"/>
  <c r="AY5479"/>
  <c r="AY5478"/>
  <c r="AY5477"/>
  <c r="AY5476"/>
  <c r="AY5475"/>
  <c r="AY5474"/>
  <c r="AY5473"/>
  <c r="AY5472"/>
  <c r="AY5471"/>
  <c r="AY5470"/>
  <c r="AY5469"/>
  <c r="AY5468"/>
  <c r="AY5467"/>
  <c r="AY5466"/>
  <c r="AY5465"/>
  <c r="AY5464"/>
  <c r="AY5463"/>
  <c r="AY5462"/>
  <c r="AY5461"/>
  <c r="AY5460"/>
  <c r="AY5459"/>
  <c r="AY5458"/>
  <c r="AY5457"/>
  <c r="AY5456"/>
  <c r="AY5455"/>
  <c r="AY5454"/>
  <c r="AY5453"/>
  <c r="AY5452"/>
  <c r="AY5451"/>
  <c r="AY5450"/>
  <c r="AY5449"/>
  <c r="AY5448"/>
  <c r="AY5447"/>
  <c r="AY5446"/>
  <c r="AY5445"/>
  <c r="AY5444"/>
  <c r="AY5443"/>
  <c r="AY5442"/>
  <c r="AY5441"/>
  <c r="AY5440"/>
  <c r="AY5439"/>
  <c r="AY5438"/>
  <c r="AY5437"/>
  <c r="AY5436"/>
  <c r="AY5435"/>
  <c r="AY5434"/>
  <c r="AY5433"/>
  <c r="AY5432"/>
  <c r="AY5431"/>
  <c r="AY5430"/>
  <c r="AY5429"/>
  <c r="AY5428"/>
  <c r="AY5427"/>
  <c r="AY5426"/>
  <c r="AY5425"/>
  <c r="AY5424"/>
  <c r="AY5423"/>
  <c r="AY5422"/>
  <c r="AY5421"/>
  <c r="AY5420"/>
  <c r="AY5419"/>
  <c r="AY5418"/>
  <c r="AY5417"/>
  <c r="AY5416"/>
  <c r="AY5415"/>
  <c r="AY5414"/>
  <c r="AY5413"/>
  <c r="AY5412"/>
  <c r="AY5411"/>
  <c r="AY5410"/>
  <c r="AY5409"/>
  <c r="AY5408"/>
  <c r="AY5407"/>
  <c r="AY5406"/>
  <c r="AY5405"/>
  <c r="AY5404"/>
  <c r="AY5403"/>
  <c r="AY5402"/>
  <c r="AY5401"/>
  <c r="AY5400"/>
  <c r="AY5399"/>
  <c r="AY5398"/>
  <c r="AY5397"/>
  <c r="AY5396"/>
  <c r="AY5395"/>
  <c r="AY5394"/>
  <c r="AY5393"/>
  <c r="AY5392"/>
  <c r="AY5391"/>
  <c r="AY5390"/>
  <c r="AY5389"/>
  <c r="AY5388"/>
  <c r="AY5387"/>
  <c r="AY5386"/>
  <c r="AY5385"/>
  <c r="AY5384"/>
  <c r="AY5383"/>
  <c r="AY5382"/>
  <c r="AY5381"/>
  <c r="AY5380"/>
  <c r="AY5379"/>
  <c r="AY5378"/>
  <c r="AY5377"/>
  <c r="AY5376"/>
  <c r="AY5375"/>
  <c r="AY5374"/>
  <c r="AY5373"/>
  <c r="AY5372"/>
  <c r="AY5371"/>
  <c r="AY5370"/>
  <c r="AY5369"/>
  <c r="AY5368"/>
  <c r="AY5367"/>
  <c r="AY5366"/>
  <c r="AY5365"/>
  <c r="AY5364"/>
  <c r="AY5363"/>
  <c r="AY5362"/>
  <c r="AY5361"/>
  <c r="AY5360"/>
  <c r="AY5359"/>
  <c r="AY5358"/>
  <c r="AY5357"/>
  <c r="AY5356"/>
  <c r="AY5355"/>
  <c r="AY5354"/>
  <c r="AY5353"/>
  <c r="AY5352"/>
  <c r="AY5351"/>
  <c r="AY5350"/>
  <c r="AY5349"/>
  <c r="AY5348"/>
  <c r="AY5347"/>
  <c r="AY5346"/>
  <c r="AY5345"/>
  <c r="AY5344"/>
  <c r="AY5343"/>
  <c r="AY5342"/>
  <c r="AY5341"/>
  <c r="AY5340"/>
  <c r="AY5339"/>
  <c r="AY5338"/>
  <c r="AY5337"/>
  <c r="AY5336"/>
  <c r="AY5335"/>
  <c r="AY5334"/>
  <c r="AY5333"/>
  <c r="AY5332"/>
  <c r="AY5331"/>
  <c r="AY5330"/>
  <c r="AY5329"/>
  <c r="AY5328"/>
  <c r="AY5327"/>
  <c r="AY5326"/>
  <c r="AY5325"/>
  <c r="AY5324"/>
  <c r="AY5323"/>
  <c r="AY5322"/>
  <c r="AY5321"/>
  <c r="AY5320"/>
  <c r="AY5319"/>
  <c r="AY5318"/>
  <c r="AY5317"/>
  <c r="AY5316"/>
  <c r="AY5315"/>
  <c r="AY5314"/>
  <c r="AY5313"/>
  <c r="AY5312"/>
  <c r="AY5311"/>
  <c r="AY5310"/>
  <c r="AY5309"/>
  <c r="AY5308"/>
  <c r="AY5307"/>
  <c r="AY5306"/>
  <c r="AY5305"/>
  <c r="AY5304"/>
  <c r="AY5303"/>
  <c r="AY5302"/>
  <c r="AY5301"/>
  <c r="AY5300"/>
  <c r="AY5299"/>
  <c r="AY5298"/>
  <c r="AY5297"/>
  <c r="AY5296"/>
  <c r="AY5295"/>
  <c r="AY5294"/>
  <c r="AY5293"/>
  <c r="AY5292"/>
  <c r="AY5291"/>
  <c r="AY5290"/>
  <c r="AY5289"/>
  <c r="AY5288"/>
  <c r="AY5287"/>
  <c r="AY5286"/>
  <c r="AY5285"/>
  <c r="AY5284"/>
  <c r="AY5283"/>
  <c r="AY5282"/>
  <c r="AY5281"/>
  <c r="AY5280"/>
  <c r="AY5279"/>
  <c r="AY5278"/>
  <c r="AY5277"/>
  <c r="AY5276"/>
  <c r="AY5275"/>
  <c r="AY5274"/>
  <c r="AY5273"/>
  <c r="AY5272"/>
  <c r="AY5271"/>
  <c r="AY5270"/>
  <c r="AY5269"/>
  <c r="AY5268"/>
  <c r="AY5267"/>
  <c r="AY5266"/>
  <c r="AY5265"/>
  <c r="AY5264"/>
  <c r="AY5263"/>
  <c r="AY5262"/>
  <c r="AY5261"/>
  <c r="AY5260"/>
  <c r="AY5259"/>
  <c r="AY5258"/>
  <c r="AY5257"/>
  <c r="AY5256"/>
  <c r="AY5255"/>
  <c r="AY5254"/>
  <c r="AY5253"/>
  <c r="AY5252"/>
  <c r="AY5251"/>
  <c r="AY5250"/>
  <c r="AY5249"/>
  <c r="AY5248"/>
  <c r="AY5247"/>
  <c r="AY5246"/>
  <c r="AY5245"/>
  <c r="AY5244"/>
  <c r="AY5243"/>
  <c r="AY5242"/>
  <c r="AY5241"/>
  <c r="AY5240"/>
  <c r="AY5239"/>
  <c r="AY5238"/>
  <c r="AY5237"/>
  <c r="AY5236"/>
  <c r="AY5235"/>
  <c r="AY5234"/>
  <c r="AY5233"/>
  <c r="AY5232"/>
  <c r="AY5231"/>
  <c r="AY5230"/>
  <c r="AY5229"/>
  <c r="AY5228"/>
  <c r="AY5227"/>
  <c r="AY5226"/>
  <c r="AY5225"/>
  <c r="AY5224"/>
  <c r="AY5223"/>
  <c r="AY5222"/>
  <c r="AY5221"/>
  <c r="AY5220"/>
  <c r="AY5219"/>
  <c r="AY5218"/>
  <c r="AY5217"/>
  <c r="AY5216"/>
  <c r="AY5215"/>
  <c r="AY5214"/>
  <c r="AY5213"/>
  <c r="AY5212"/>
  <c r="AY5211"/>
  <c r="AY5210"/>
  <c r="AY5209"/>
  <c r="AY5208"/>
  <c r="AY5207"/>
  <c r="AY5206"/>
  <c r="AY5205"/>
  <c r="AY5204"/>
  <c r="AY5203"/>
  <c r="AY5202"/>
  <c r="AY5201"/>
  <c r="AY5200"/>
  <c r="AY5199"/>
  <c r="AY5198"/>
  <c r="AY5197"/>
  <c r="AY5196"/>
  <c r="AY5195"/>
  <c r="AY5194"/>
  <c r="AY5193"/>
  <c r="AY5192"/>
  <c r="AY5191"/>
  <c r="AY5190"/>
  <c r="AY5189"/>
  <c r="AY5188"/>
  <c r="AY5187"/>
  <c r="AY5186"/>
  <c r="AY5185"/>
  <c r="AY5184"/>
  <c r="AY5183"/>
  <c r="AY5182"/>
  <c r="AY5181"/>
  <c r="AY5180"/>
  <c r="AY5179"/>
  <c r="AY5178"/>
  <c r="AY5177"/>
  <c r="AY5176"/>
  <c r="AY5175"/>
  <c r="AY5174"/>
  <c r="AY5173"/>
  <c r="AY5172"/>
  <c r="AY5171"/>
  <c r="AY5170"/>
  <c r="AY5169"/>
  <c r="AY5168"/>
  <c r="AY5167"/>
  <c r="AY5166"/>
  <c r="AY5165"/>
  <c r="AY5164"/>
  <c r="AY5163"/>
  <c r="AY5162"/>
  <c r="AY5161"/>
  <c r="AY5160"/>
  <c r="AY5159"/>
  <c r="AY5158"/>
  <c r="AY5157"/>
  <c r="AY5156"/>
  <c r="AY5155"/>
  <c r="AY5154"/>
  <c r="AY5153"/>
  <c r="AY5152"/>
  <c r="AY5151"/>
  <c r="AY5150"/>
  <c r="AY5149"/>
  <c r="AY5148"/>
  <c r="AY5147"/>
  <c r="AY5146"/>
  <c r="AY5145"/>
  <c r="AY5144"/>
  <c r="AY5143"/>
  <c r="AY5142"/>
  <c r="AY5141"/>
  <c r="AY5140"/>
  <c r="AY5139"/>
  <c r="AY5138"/>
  <c r="AY5137"/>
  <c r="AY5136"/>
  <c r="AY5135"/>
  <c r="AY5134"/>
  <c r="AY5133"/>
  <c r="AY5132"/>
  <c r="AY5131"/>
  <c r="AY5130"/>
  <c r="AY5129"/>
  <c r="AY5128"/>
  <c r="AY5127"/>
  <c r="AY5126"/>
  <c r="AY5125"/>
  <c r="AY5124"/>
  <c r="AY5123"/>
  <c r="AY5122"/>
  <c r="AY5121"/>
  <c r="AY5120"/>
  <c r="AY5119"/>
  <c r="AY5118"/>
  <c r="AY5117"/>
  <c r="AY5116"/>
  <c r="AY5115"/>
  <c r="AY5114"/>
  <c r="AY5113"/>
  <c r="AY5112"/>
  <c r="AY5111"/>
  <c r="AY5110"/>
  <c r="AY5109"/>
  <c r="AY5108"/>
  <c r="AY5107"/>
  <c r="AY5106"/>
  <c r="AY5105"/>
  <c r="AY5104"/>
  <c r="AY5103"/>
  <c r="AY5102"/>
  <c r="AY5101"/>
  <c r="AY5100"/>
  <c r="AY5099"/>
  <c r="AY5098"/>
  <c r="AY5097"/>
  <c r="AY5096"/>
  <c r="AY5095"/>
  <c r="AY5094"/>
  <c r="AY5093"/>
  <c r="AY5092"/>
  <c r="AY5091"/>
  <c r="AY5090"/>
  <c r="AY5089"/>
  <c r="AY5088"/>
  <c r="AY5087"/>
  <c r="AY5086"/>
  <c r="AY5085"/>
  <c r="AY5084"/>
  <c r="AY5083"/>
  <c r="AY5082"/>
  <c r="AY5081"/>
  <c r="AY5080"/>
  <c r="AY5079"/>
  <c r="AY5078"/>
  <c r="AY5077"/>
  <c r="AY5076"/>
  <c r="AY5075"/>
  <c r="AY5074"/>
  <c r="AY5073"/>
  <c r="AY5072"/>
  <c r="AY5071"/>
  <c r="AY5070"/>
  <c r="AY5069"/>
  <c r="AY5068"/>
  <c r="AY5067"/>
  <c r="AY5066"/>
  <c r="AY5065"/>
  <c r="AY5064"/>
  <c r="AY5063"/>
  <c r="AY5062"/>
  <c r="AY5061"/>
  <c r="AY5060"/>
  <c r="AY5059"/>
  <c r="AY5058"/>
  <c r="AY5057"/>
  <c r="AY5056"/>
  <c r="AY5055"/>
  <c r="AY5054"/>
  <c r="AY5053"/>
  <c r="AY5052"/>
  <c r="AY5051"/>
  <c r="AY5050"/>
  <c r="AY5049"/>
  <c r="AY5048"/>
  <c r="AY5047"/>
  <c r="AY5046"/>
  <c r="AY5045"/>
  <c r="AY5044"/>
  <c r="AY5043"/>
  <c r="AY5042"/>
  <c r="AY5041"/>
  <c r="AY5040"/>
  <c r="AY5039"/>
  <c r="AY5038"/>
  <c r="AY5037"/>
  <c r="AY5036"/>
  <c r="AY5035"/>
  <c r="AY5034"/>
  <c r="AY5033"/>
  <c r="AY5032"/>
  <c r="AY5031"/>
  <c r="AY5030"/>
  <c r="AY5029"/>
  <c r="AY5028"/>
  <c r="AY5027"/>
  <c r="AY5026"/>
  <c r="AY5025"/>
  <c r="AY5024"/>
  <c r="AY5023"/>
  <c r="AY5022"/>
  <c r="AY5021"/>
  <c r="AY5020"/>
  <c r="AY5019"/>
  <c r="AY5018"/>
  <c r="AY5017"/>
  <c r="AY5016"/>
  <c r="AY5015"/>
  <c r="AY5014"/>
  <c r="AY5013"/>
  <c r="AY5012"/>
  <c r="AY5011"/>
  <c r="AY5010"/>
  <c r="AY5009"/>
  <c r="AY5008"/>
  <c r="AY5007"/>
  <c r="AY5006"/>
  <c r="AY5005"/>
  <c r="AY5004"/>
  <c r="AY5003"/>
  <c r="AY5002"/>
  <c r="AY5001"/>
  <c r="AY5000"/>
  <c r="AY4999"/>
  <c r="AY4998"/>
  <c r="AY4997"/>
  <c r="AY4996"/>
  <c r="AY4995"/>
  <c r="AY4994"/>
  <c r="AY4993"/>
  <c r="AY4992"/>
  <c r="AY4991"/>
  <c r="AY4990"/>
  <c r="AY4989"/>
  <c r="AY4988"/>
  <c r="AY4987"/>
  <c r="AY4986"/>
  <c r="AY4985"/>
  <c r="AY4984"/>
  <c r="AY4983"/>
  <c r="AY4982"/>
  <c r="AY4981"/>
  <c r="AY4980"/>
  <c r="AY4979"/>
  <c r="AY4978"/>
  <c r="AY4977"/>
  <c r="AY4976"/>
  <c r="AY4975"/>
  <c r="AY4974"/>
  <c r="AY4973"/>
  <c r="AY4972"/>
  <c r="AY4971"/>
  <c r="AY4970"/>
  <c r="AY4969"/>
  <c r="AY4968"/>
  <c r="AY4967"/>
  <c r="AY4966"/>
  <c r="AY4965"/>
  <c r="AY4964"/>
  <c r="AY4963"/>
  <c r="AY4962"/>
  <c r="AY4961"/>
  <c r="AY4960"/>
  <c r="AY4959"/>
  <c r="AY4958"/>
  <c r="AY4957"/>
  <c r="AY4956"/>
  <c r="AY4955"/>
  <c r="AY4954"/>
  <c r="AY4953"/>
  <c r="AY4952"/>
  <c r="AY4951"/>
  <c r="AY4950"/>
  <c r="AY4949"/>
  <c r="AY4948"/>
  <c r="AY4947"/>
  <c r="AY4946"/>
  <c r="AY4945"/>
  <c r="AY4944"/>
  <c r="AY4943"/>
  <c r="AY4942"/>
  <c r="AY4941"/>
  <c r="AY4940"/>
  <c r="AY4939"/>
  <c r="AY4938"/>
  <c r="AY4937"/>
  <c r="AY4936"/>
  <c r="AY4935"/>
  <c r="AY4934"/>
  <c r="AY4933"/>
  <c r="AY4932"/>
  <c r="AY4931"/>
  <c r="AY4930"/>
  <c r="AY4929"/>
  <c r="AY4928"/>
  <c r="AY4927"/>
  <c r="AY4926"/>
  <c r="AY4925"/>
  <c r="AY4924"/>
  <c r="AY4923"/>
  <c r="AY4922"/>
  <c r="AY4921"/>
  <c r="AY4920"/>
  <c r="AY4919"/>
  <c r="AY4918"/>
  <c r="AY4917"/>
  <c r="AY4916"/>
  <c r="AY4915"/>
  <c r="AY4914"/>
  <c r="AY4913"/>
  <c r="AY4912"/>
  <c r="AY4911"/>
  <c r="AY4910"/>
  <c r="AY4909"/>
  <c r="AY4908"/>
  <c r="AY4907"/>
  <c r="AY4906"/>
  <c r="AY4905"/>
  <c r="AY4904"/>
  <c r="AY4903"/>
  <c r="AY4902"/>
  <c r="AY4901"/>
  <c r="AY4900"/>
  <c r="AY4899"/>
  <c r="AY4898"/>
  <c r="AY4897"/>
  <c r="AY4896"/>
  <c r="AY4895"/>
  <c r="AY4894"/>
  <c r="AY4893"/>
  <c r="AY4892"/>
  <c r="AY4891"/>
  <c r="AY4890"/>
  <c r="AY4889"/>
  <c r="AY4888"/>
  <c r="AY4887"/>
  <c r="AY4886"/>
  <c r="AY4885"/>
  <c r="AY4884"/>
  <c r="AY4883"/>
  <c r="AY4882"/>
  <c r="AY4881"/>
  <c r="AY4880"/>
  <c r="AY4879"/>
  <c r="AY4878"/>
  <c r="AY4877"/>
  <c r="AY4876"/>
  <c r="AY4875"/>
  <c r="AY4874"/>
  <c r="AY4873"/>
  <c r="AY4872"/>
  <c r="AY4871"/>
  <c r="AY4870"/>
  <c r="AY4869"/>
  <c r="AY4868"/>
  <c r="AY4867"/>
  <c r="AY4866"/>
  <c r="AY4865"/>
  <c r="AY4864"/>
  <c r="AY4863"/>
  <c r="AY4862"/>
  <c r="AY4861"/>
  <c r="AY4860"/>
  <c r="AY4859"/>
  <c r="AY4858"/>
  <c r="AY4857"/>
  <c r="AY4856"/>
  <c r="AY4855"/>
  <c r="AY4854"/>
  <c r="AY4853"/>
  <c r="AY4852"/>
  <c r="AY4851"/>
  <c r="AY4850"/>
  <c r="AY4849"/>
  <c r="AY4848"/>
  <c r="AY4847"/>
  <c r="AY4846"/>
  <c r="AY4845"/>
  <c r="AY4844"/>
  <c r="AY4843"/>
  <c r="AY4842"/>
  <c r="AY4841"/>
  <c r="AY4840"/>
  <c r="AY4839"/>
  <c r="AY4838"/>
  <c r="AY4837"/>
  <c r="AY4836"/>
  <c r="AY4835"/>
  <c r="AY4834"/>
  <c r="AY4833"/>
  <c r="AY4832"/>
  <c r="AY4831"/>
  <c r="AY4830"/>
  <c r="AY4829"/>
  <c r="AY4828"/>
  <c r="AY4827"/>
  <c r="AY4826"/>
  <c r="AY4825"/>
  <c r="AY4824"/>
  <c r="AY4823"/>
  <c r="AY4822"/>
  <c r="AY4821"/>
  <c r="AY4820"/>
  <c r="AY4819"/>
  <c r="AY4818"/>
  <c r="AY4817"/>
  <c r="AY4816"/>
  <c r="AY4815"/>
  <c r="AY4814"/>
  <c r="AY4813"/>
  <c r="AY4812"/>
  <c r="AY4811"/>
  <c r="AY4810"/>
  <c r="AY4809"/>
  <c r="AY4808"/>
  <c r="AY4807"/>
  <c r="AY4806"/>
  <c r="AY4805"/>
  <c r="AY4804"/>
  <c r="AY4803"/>
  <c r="AY4802"/>
  <c r="AY4801"/>
  <c r="AY4800"/>
  <c r="AY4799"/>
  <c r="AY4798"/>
  <c r="AY4797"/>
  <c r="AY4796"/>
  <c r="AY4795"/>
  <c r="AY4794"/>
  <c r="AY4793"/>
  <c r="AY4792"/>
  <c r="AY4791"/>
  <c r="AY4790"/>
  <c r="AY4789"/>
  <c r="AY4788"/>
  <c r="AY4787"/>
  <c r="AY4786"/>
  <c r="AY4785"/>
  <c r="AY4784"/>
  <c r="AY4783"/>
  <c r="AY4782"/>
  <c r="AY4781"/>
  <c r="AY4780"/>
  <c r="AY4779"/>
  <c r="AY4778"/>
  <c r="AY4777"/>
  <c r="AY4776"/>
  <c r="AY4775"/>
  <c r="AY4774"/>
  <c r="AY4773"/>
  <c r="AY4772"/>
  <c r="AY4771"/>
  <c r="AY4770"/>
  <c r="AY4769"/>
  <c r="AY4768"/>
  <c r="AY4767"/>
  <c r="AY4766"/>
  <c r="AY4765"/>
  <c r="AY4764"/>
  <c r="AY4763"/>
  <c r="AY4762"/>
  <c r="AY4761"/>
  <c r="AY4760"/>
  <c r="AY4759"/>
  <c r="AY4758"/>
  <c r="AY4757"/>
  <c r="AY4756"/>
  <c r="AY4755"/>
  <c r="AY4754"/>
  <c r="AY4753"/>
  <c r="AY4752"/>
  <c r="AY4751"/>
  <c r="AY4750"/>
  <c r="AY4749"/>
  <c r="AY4748"/>
  <c r="AY4747"/>
  <c r="AY4746"/>
  <c r="AY4745"/>
  <c r="AY4744"/>
  <c r="AY4743"/>
  <c r="AY4742"/>
  <c r="AY4741"/>
  <c r="AY4740"/>
  <c r="AY4739"/>
  <c r="AY4738"/>
  <c r="AY4737"/>
  <c r="AY4736"/>
  <c r="AY4735"/>
  <c r="AY4734"/>
  <c r="AY4733"/>
  <c r="AY4732"/>
  <c r="AY4731"/>
  <c r="AY4730"/>
  <c r="AY4729"/>
  <c r="AY4728"/>
  <c r="AY4727"/>
  <c r="AY4726"/>
  <c r="AY4725"/>
  <c r="AY4724"/>
  <c r="AY4723"/>
  <c r="AY4722"/>
  <c r="AY4721"/>
  <c r="AY4720"/>
  <c r="AY4719"/>
  <c r="AY4718"/>
  <c r="AY4717"/>
  <c r="AY4716"/>
  <c r="AY4715"/>
  <c r="AY4714"/>
  <c r="AY4713"/>
  <c r="AY4712"/>
  <c r="AY4711"/>
  <c r="AY4710"/>
  <c r="AY4709"/>
  <c r="AY4708"/>
  <c r="AY4707"/>
  <c r="AY4706"/>
  <c r="AY4705"/>
  <c r="AY4704"/>
  <c r="AY4703"/>
  <c r="AY4702"/>
  <c r="AY4701"/>
  <c r="AY4700"/>
  <c r="AY4699"/>
  <c r="AY4698"/>
  <c r="AY4697"/>
  <c r="AY4696"/>
  <c r="AY4695"/>
  <c r="AY4694"/>
  <c r="AY4693"/>
  <c r="AY4692"/>
  <c r="AY4691"/>
  <c r="AY4690"/>
  <c r="AY4689"/>
  <c r="AY4688"/>
  <c r="AY4687"/>
  <c r="AY4686"/>
  <c r="AY4685"/>
  <c r="AY4684"/>
  <c r="AY4683"/>
  <c r="AY4682"/>
  <c r="AY4681"/>
  <c r="AY4680"/>
  <c r="AY4679"/>
  <c r="AY4678"/>
  <c r="AY4677"/>
  <c r="AY4676"/>
  <c r="AY4675"/>
  <c r="AY4674"/>
  <c r="AY4673"/>
  <c r="AY4672"/>
  <c r="AY4671"/>
  <c r="AY4670"/>
  <c r="AY4669"/>
  <c r="AY4668"/>
  <c r="AY4667"/>
  <c r="AY4666"/>
  <c r="AY4665"/>
  <c r="AY4664"/>
  <c r="AY4663"/>
  <c r="AY4662"/>
  <c r="AY4661"/>
  <c r="AY4660"/>
  <c r="AY4659"/>
  <c r="AY4658"/>
  <c r="AY4657"/>
  <c r="AY4656"/>
  <c r="AY4655"/>
  <c r="AY4654"/>
  <c r="AY4653"/>
  <c r="AY4652"/>
  <c r="AY4651"/>
  <c r="AY4650"/>
  <c r="AY4649"/>
  <c r="AY4648"/>
  <c r="AY4647"/>
  <c r="AY4646"/>
  <c r="AY4645"/>
  <c r="AY4644"/>
  <c r="AY4643"/>
  <c r="AY4642"/>
  <c r="AY4641"/>
  <c r="AY4640"/>
  <c r="AY4639"/>
  <c r="AY4638"/>
  <c r="AY4637"/>
  <c r="AY4636"/>
  <c r="AY4635"/>
  <c r="AY4634"/>
  <c r="AY4633"/>
  <c r="AY4632"/>
  <c r="AY4631"/>
  <c r="AY4630"/>
  <c r="AY4629"/>
  <c r="AY4628"/>
  <c r="AY4627"/>
  <c r="AY4626"/>
  <c r="AY4625"/>
  <c r="AY4624"/>
  <c r="AY4623"/>
  <c r="AY4622"/>
  <c r="AY4621"/>
  <c r="AY4620"/>
  <c r="AY4619"/>
  <c r="AY4618"/>
  <c r="AY4617"/>
  <c r="AY4616"/>
  <c r="AY4615"/>
  <c r="AY4614"/>
  <c r="AY4613"/>
  <c r="AY4612"/>
  <c r="AY4611"/>
  <c r="AY4610"/>
  <c r="AY4609"/>
  <c r="AY4608"/>
  <c r="AY4607"/>
  <c r="AY4606"/>
  <c r="AY4605"/>
  <c r="AY4604"/>
  <c r="AY4603"/>
  <c r="AY4602"/>
  <c r="AY4601"/>
  <c r="AY4600"/>
  <c r="AY4599"/>
  <c r="AY4598"/>
  <c r="AY4597"/>
  <c r="AY4596"/>
  <c r="AY4595"/>
  <c r="AY4594"/>
  <c r="AY4593"/>
  <c r="AY4592"/>
  <c r="AY4591"/>
  <c r="AY4590"/>
  <c r="AY4589"/>
  <c r="AY4588"/>
  <c r="AY4587"/>
  <c r="AY4586"/>
  <c r="AY4585"/>
  <c r="AY4584"/>
  <c r="AY4583"/>
  <c r="AY4582"/>
  <c r="AY4581"/>
  <c r="AY4580"/>
  <c r="AY4579"/>
  <c r="AY4578"/>
  <c r="AY4577"/>
  <c r="AY4576"/>
  <c r="AY4575"/>
  <c r="AY4574"/>
  <c r="AY4573"/>
  <c r="AY4572"/>
  <c r="AY4571"/>
  <c r="AY4570"/>
  <c r="AY4569"/>
  <c r="AY4568"/>
  <c r="AY4567"/>
  <c r="AY4566"/>
  <c r="AY4565"/>
  <c r="AY4564"/>
  <c r="AY4563"/>
  <c r="AY4562"/>
  <c r="AY4561"/>
  <c r="AY4560"/>
  <c r="AY4559"/>
  <c r="AY4558"/>
  <c r="AY4557"/>
  <c r="AY4556"/>
  <c r="AY4555"/>
  <c r="AY4554"/>
  <c r="AY4553"/>
  <c r="AY4552"/>
  <c r="AY4551"/>
  <c r="AY4550"/>
  <c r="AY4549"/>
  <c r="AY4548"/>
  <c r="AY4547"/>
  <c r="AY4546"/>
  <c r="AY4545"/>
  <c r="AY4544"/>
  <c r="AY4543"/>
  <c r="AY4542"/>
  <c r="AY4541"/>
  <c r="AY4540"/>
  <c r="AY4539"/>
  <c r="AY4538"/>
  <c r="AY4537"/>
  <c r="AY4536"/>
  <c r="AY4535"/>
  <c r="AY4534"/>
  <c r="AY4533"/>
  <c r="AY4532"/>
  <c r="AY4531"/>
  <c r="AY4530"/>
  <c r="AY4529"/>
  <c r="AY4528"/>
  <c r="AY4527"/>
  <c r="AY4526"/>
  <c r="AY4525"/>
  <c r="AY4524"/>
  <c r="AY4523"/>
  <c r="AY4522"/>
  <c r="AY4521"/>
  <c r="AY4520"/>
  <c r="AY4519"/>
  <c r="AY4518"/>
  <c r="AY4517"/>
  <c r="AY4516"/>
  <c r="AY4515"/>
  <c r="AY4514"/>
  <c r="AY4513"/>
  <c r="AY4512"/>
  <c r="AY4511"/>
  <c r="AY4510"/>
  <c r="AY4509"/>
  <c r="AY4508"/>
  <c r="AY4507"/>
  <c r="AY4506"/>
  <c r="AY4505"/>
  <c r="AY4504"/>
  <c r="AY4503"/>
  <c r="AY4502"/>
  <c r="AY4501"/>
  <c r="AY4500"/>
  <c r="AY4499"/>
  <c r="AY4498"/>
  <c r="AY4497"/>
  <c r="AY4496"/>
  <c r="AY4495"/>
  <c r="AY4494"/>
  <c r="AY4493"/>
  <c r="AY4492"/>
  <c r="AY4491"/>
  <c r="AY4490"/>
  <c r="AY4489"/>
  <c r="AY4488"/>
  <c r="AY4487"/>
  <c r="AY4486"/>
  <c r="AY4485"/>
  <c r="AY4484"/>
  <c r="AY4483"/>
  <c r="AY4482"/>
  <c r="AY4481"/>
  <c r="AY4480"/>
  <c r="AY4479"/>
  <c r="AY4478"/>
  <c r="AY4477"/>
  <c r="AY4476"/>
  <c r="AY4475"/>
  <c r="AY4474"/>
  <c r="AY4473"/>
  <c r="AY4472"/>
  <c r="AY4471"/>
  <c r="AY4470"/>
  <c r="AY4469"/>
  <c r="AY4468"/>
  <c r="AY4467"/>
  <c r="AY4466"/>
  <c r="AY4465"/>
  <c r="AY4464"/>
  <c r="AY4463"/>
  <c r="AY4462"/>
  <c r="AY4461"/>
  <c r="AY4460"/>
  <c r="AY4459"/>
  <c r="AY4458"/>
  <c r="AY4457"/>
  <c r="AY4456"/>
  <c r="AY4455"/>
  <c r="AY4454"/>
  <c r="AY4453"/>
  <c r="AY4452"/>
  <c r="AY4451"/>
  <c r="AY4450"/>
  <c r="AY4449"/>
  <c r="AY4448"/>
  <c r="AY4447"/>
  <c r="AY4446"/>
  <c r="AY4445"/>
  <c r="AY4444"/>
  <c r="AY4443"/>
  <c r="AY4442"/>
  <c r="AY4441"/>
  <c r="AY4440"/>
  <c r="AY4439"/>
  <c r="AY4438"/>
  <c r="AY4437"/>
  <c r="AY4436"/>
  <c r="AY4435"/>
  <c r="AY4434"/>
  <c r="AY4433"/>
  <c r="AY4432"/>
  <c r="AY4431"/>
  <c r="AY4430"/>
  <c r="AY4429"/>
  <c r="AY4428"/>
  <c r="AY4427"/>
  <c r="AY4426"/>
  <c r="AY4425"/>
  <c r="AY4424"/>
  <c r="AY4423"/>
  <c r="AY4422"/>
  <c r="AY4421"/>
  <c r="AY4420"/>
  <c r="AY4419"/>
  <c r="AY4418"/>
  <c r="AY4417"/>
  <c r="AY4416"/>
  <c r="AY4415"/>
  <c r="AY4414"/>
  <c r="AY4413"/>
  <c r="AY4412"/>
  <c r="AY4411"/>
  <c r="AY4410"/>
  <c r="AY4409"/>
  <c r="AY4408"/>
  <c r="AY4407"/>
  <c r="AY4406"/>
  <c r="AY4405"/>
  <c r="AY4404"/>
  <c r="AY4403"/>
  <c r="AY4402"/>
  <c r="AY4401"/>
  <c r="AY4400"/>
  <c r="AY4399"/>
  <c r="AY4398"/>
  <c r="AY4397"/>
  <c r="AY4396"/>
  <c r="AY4395"/>
  <c r="AY4394"/>
  <c r="AY4393"/>
  <c r="AY4392"/>
  <c r="AY4391"/>
  <c r="AY4390"/>
  <c r="AY4389"/>
  <c r="AY4388"/>
  <c r="AY4387"/>
  <c r="AY4386"/>
  <c r="AY4385"/>
  <c r="AY4384"/>
  <c r="AY4383"/>
  <c r="AY4382"/>
  <c r="AY4381"/>
  <c r="AY4380"/>
  <c r="AY4379"/>
  <c r="AY4378"/>
  <c r="AY4377"/>
  <c r="AY4376"/>
  <c r="AY4375"/>
  <c r="AY4374"/>
  <c r="AY4373"/>
  <c r="AY4372"/>
  <c r="AY4371"/>
  <c r="AY4370"/>
  <c r="AY4369"/>
  <c r="AY4368"/>
  <c r="AY4367"/>
  <c r="AY4366"/>
  <c r="AY4365"/>
  <c r="AY4364"/>
  <c r="AY4363"/>
  <c r="AY4362"/>
  <c r="AY4361"/>
  <c r="AY4360"/>
  <c r="AY4359"/>
  <c r="AY4358"/>
  <c r="AY4357"/>
  <c r="AY4356"/>
  <c r="AY4355"/>
  <c r="AY4354"/>
  <c r="AY4353"/>
  <c r="AY4352"/>
  <c r="AY4351"/>
  <c r="AY4350"/>
  <c r="AY4349"/>
  <c r="AY4348"/>
  <c r="AY4347"/>
  <c r="AY4346"/>
  <c r="AY4345"/>
  <c r="AY4344"/>
  <c r="AY4343"/>
  <c r="AY4342"/>
  <c r="AY4341"/>
  <c r="AY4340"/>
  <c r="AY4339"/>
  <c r="AY4338"/>
  <c r="AY4337"/>
  <c r="AY4336"/>
  <c r="AY4335"/>
  <c r="AY4334"/>
  <c r="AY4333"/>
  <c r="AY4332"/>
  <c r="AY4331"/>
  <c r="AY4330"/>
  <c r="AY4329"/>
  <c r="AY4328"/>
  <c r="AY4327"/>
  <c r="AY4326"/>
  <c r="AY4325"/>
  <c r="AY4324"/>
  <c r="AY4323"/>
  <c r="AY4322"/>
  <c r="AY4321"/>
  <c r="AY4320"/>
  <c r="AY4319"/>
  <c r="AY4318"/>
  <c r="AY4317"/>
  <c r="AY4316"/>
  <c r="AY4315"/>
  <c r="AY4314"/>
  <c r="AY4313"/>
  <c r="AY4312"/>
  <c r="AY4311"/>
  <c r="AY4310"/>
  <c r="AY4309"/>
  <c r="AY4308"/>
  <c r="AY4307"/>
  <c r="AY4306"/>
  <c r="AY4305"/>
  <c r="AY4304"/>
  <c r="AY4303"/>
  <c r="AY4302"/>
  <c r="AY4301"/>
  <c r="AY4300"/>
  <c r="AY4299"/>
  <c r="AY4298"/>
  <c r="AY4297"/>
  <c r="AY4296"/>
  <c r="AY4295"/>
  <c r="AY4294"/>
  <c r="AY4293"/>
  <c r="AY4292"/>
  <c r="AY4291"/>
  <c r="AY4290"/>
  <c r="AY4289"/>
  <c r="AY4288"/>
  <c r="AY4287"/>
  <c r="AY4286"/>
  <c r="AY4285"/>
  <c r="AY4284"/>
  <c r="AY4283"/>
  <c r="AY4282"/>
  <c r="AY4281"/>
  <c r="AY4280"/>
  <c r="AY4279"/>
  <c r="AY4278"/>
  <c r="AY4277"/>
  <c r="AY4276"/>
  <c r="AY4275"/>
  <c r="AY4274"/>
  <c r="AY4273"/>
  <c r="AY4272"/>
  <c r="AY4271"/>
  <c r="AY4270"/>
  <c r="AY4269"/>
  <c r="AY4268"/>
  <c r="AY4267"/>
  <c r="AY4266"/>
  <c r="AY4265"/>
  <c r="AY4264"/>
  <c r="AY4263"/>
  <c r="AY4262"/>
  <c r="AY4261"/>
  <c r="AY4260"/>
  <c r="AY4259"/>
  <c r="AY4258"/>
  <c r="AY4257"/>
  <c r="AY4256"/>
  <c r="AY4255"/>
  <c r="AY4254"/>
  <c r="AY4253"/>
  <c r="AY4252"/>
  <c r="AY4251"/>
  <c r="AY4250"/>
  <c r="AY4249"/>
  <c r="AY4248"/>
  <c r="AY4247"/>
  <c r="AY4246"/>
  <c r="AY4245"/>
  <c r="AY4244"/>
  <c r="AY4243"/>
  <c r="AY4242"/>
  <c r="AY4241"/>
  <c r="AY4240"/>
  <c r="AY4239"/>
  <c r="AY4238"/>
  <c r="AY4237"/>
  <c r="AY4236"/>
  <c r="AY4235"/>
  <c r="AY4234"/>
  <c r="AY4233"/>
  <c r="AY4232"/>
  <c r="AY4231"/>
  <c r="AY4230"/>
  <c r="AY4229"/>
  <c r="AY4228"/>
  <c r="AY4227"/>
  <c r="AY4226"/>
  <c r="AY4225"/>
  <c r="AY4224"/>
  <c r="AY4223"/>
  <c r="AY4222"/>
  <c r="AY4221"/>
  <c r="AY4220"/>
  <c r="AY4219"/>
  <c r="AY4218"/>
  <c r="AY4217"/>
  <c r="AY4216"/>
  <c r="AY4215"/>
  <c r="AY4214"/>
  <c r="AY4213"/>
  <c r="AY4212"/>
  <c r="AY4211"/>
  <c r="AY4210"/>
  <c r="AY4209"/>
  <c r="AY4208"/>
  <c r="AY4207"/>
  <c r="AY4206"/>
  <c r="AY4205"/>
  <c r="AY4204"/>
  <c r="AY4203"/>
  <c r="AY4202"/>
  <c r="AY4201"/>
  <c r="AY4200"/>
  <c r="AY4199"/>
  <c r="AY4198"/>
  <c r="AY4197"/>
  <c r="AY4196"/>
  <c r="AY4195"/>
  <c r="AY4194"/>
  <c r="AY4193"/>
  <c r="AY4192"/>
  <c r="AY4191"/>
  <c r="AY4190"/>
  <c r="AY4189"/>
  <c r="AY4188"/>
  <c r="AY4187"/>
  <c r="AY4186"/>
  <c r="AY4185"/>
  <c r="AY4184"/>
  <c r="AY4183"/>
  <c r="AY4182"/>
  <c r="AY4181"/>
  <c r="AY4180"/>
  <c r="AY4179"/>
  <c r="AY4178"/>
  <c r="AY4177"/>
  <c r="AY4176"/>
  <c r="AY4175"/>
  <c r="AY4174"/>
  <c r="AY4173"/>
  <c r="AY4172"/>
  <c r="AY4171"/>
  <c r="AY4170"/>
  <c r="AY4169"/>
  <c r="AY4168"/>
  <c r="AY4167"/>
  <c r="AY4166"/>
  <c r="AY4165"/>
  <c r="AY4164"/>
  <c r="AY4163"/>
  <c r="AY4162"/>
  <c r="AY4161"/>
  <c r="AY4160"/>
  <c r="AY4159"/>
  <c r="AY4158"/>
  <c r="AY4157"/>
  <c r="AY4156"/>
  <c r="AY4155"/>
  <c r="AY4154"/>
  <c r="AY4153"/>
  <c r="AY4152"/>
  <c r="AY4151"/>
  <c r="AY4150"/>
  <c r="AY4149"/>
  <c r="AY4148"/>
  <c r="AY4147"/>
  <c r="AY4146"/>
  <c r="AY4145"/>
  <c r="AY4144"/>
  <c r="AY4143"/>
  <c r="AY4142"/>
  <c r="AY4141"/>
  <c r="AY4140"/>
  <c r="AY4139"/>
  <c r="AY4138"/>
  <c r="AY4137"/>
  <c r="AY4136"/>
  <c r="AY4135"/>
  <c r="AY4134"/>
  <c r="AY4133"/>
  <c r="AY4132"/>
  <c r="AY4131"/>
  <c r="AY4130"/>
  <c r="AY4129"/>
  <c r="AY4128"/>
  <c r="AY4127"/>
  <c r="AY4126"/>
  <c r="AY4125"/>
  <c r="AY4124"/>
  <c r="AY4123"/>
  <c r="AY4122"/>
  <c r="AY4121"/>
  <c r="AY4120"/>
  <c r="AY4119"/>
  <c r="AY4118"/>
  <c r="AY4117"/>
  <c r="AY4116"/>
  <c r="AY4115"/>
  <c r="AY4114"/>
  <c r="AY4113"/>
  <c r="AY4112"/>
  <c r="AY4111"/>
  <c r="AY4110"/>
  <c r="AY4109"/>
  <c r="AY4108"/>
  <c r="AY4107"/>
  <c r="AY4106"/>
  <c r="AY4105"/>
  <c r="AY4104"/>
  <c r="AY4103"/>
  <c r="AY4102"/>
  <c r="AY4101"/>
  <c r="AY4100"/>
  <c r="AY4099"/>
  <c r="AY4098"/>
  <c r="AY4097"/>
  <c r="AY4096"/>
  <c r="AY4095"/>
  <c r="AY4094"/>
  <c r="AY4093"/>
  <c r="AY4092"/>
  <c r="AY4091"/>
  <c r="AY4090"/>
  <c r="AY4089"/>
  <c r="AY4088"/>
  <c r="AY4087"/>
  <c r="AY4086"/>
  <c r="AY4085"/>
  <c r="AY4084"/>
  <c r="AY4083"/>
  <c r="AY4082"/>
  <c r="AY4081"/>
  <c r="AY4080"/>
  <c r="AY4079"/>
  <c r="AY4078"/>
  <c r="AY4077"/>
  <c r="AY4076"/>
  <c r="AY4075"/>
  <c r="AY4074"/>
  <c r="AY4073"/>
  <c r="AY4072"/>
  <c r="AY4071"/>
  <c r="AY4070"/>
  <c r="AY4069"/>
  <c r="AY4068"/>
  <c r="AY4067"/>
  <c r="AY4066"/>
  <c r="AY4065"/>
  <c r="AY4064"/>
  <c r="AY4063"/>
  <c r="AY4062"/>
  <c r="AY4061"/>
  <c r="AY4060"/>
  <c r="AY4059"/>
  <c r="AY4058"/>
  <c r="AY4057"/>
  <c r="AY4056"/>
  <c r="AY4055"/>
  <c r="AY4054"/>
  <c r="AY4053"/>
  <c r="AY4052"/>
  <c r="AY4051"/>
  <c r="AY4050"/>
  <c r="AY4049"/>
  <c r="AY4048"/>
  <c r="AY4047"/>
  <c r="AY4046"/>
  <c r="AY4045"/>
  <c r="AY4044"/>
  <c r="AY4043"/>
  <c r="AY4042"/>
  <c r="AY4041"/>
  <c r="AY4040"/>
  <c r="AY4039"/>
  <c r="AY4038"/>
  <c r="AY4037"/>
  <c r="AY4036"/>
  <c r="AY4035"/>
  <c r="AY4034"/>
  <c r="AY4033"/>
  <c r="AY4032"/>
  <c r="AY4031"/>
  <c r="AY4030"/>
  <c r="AY4029"/>
  <c r="AY4028"/>
  <c r="AY4027"/>
  <c r="AY4026"/>
  <c r="AY4025"/>
  <c r="AY4024"/>
  <c r="AY4023"/>
  <c r="AY4022"/>
  <c r="AY4021"/>
  <c r="AY4020"/>
  <c r="AY4019"/>
  <c r="AY4018"/>
  <c r="AY4017"/>
  <c r="AY4016"/>
  <c r="AY4015"/>
  <c r="AY4014"/>
  <c r="AY4013"/>
  <c r="AY4012"/>
  <c r="AY4011"/>
  <c r="AY4010"/>
  <c r="AY4009"/>
  <c r="AY4008"/>
  <c r="AY4007"/>
  <c r="AY4006"/>
  <c r="AY4005"/>
  <c r="AY4004"/>
  <c r="AY4003"/>
  <c r="AY4002"/>
  <c r="AY4001"/>
  <c r="AY4000"/>
  <c r="AY3999"/>
  <c r="AY3998"/>
  <c r="AY3997"/>
  <c r="AY3996"/>
  <c r="AY3995"/>
  <c r="AY3994"/>
  <c r="AY3993"/>
  <c r="AY3992"/>
  <c r="AY3991"/>
  <c r="AY3990"/>
  <c r="AY3989"/>
  <c r="AY3988"/>
  <c r="AY3987"/>
  <c r="AY3986"/>
  <c r="AY3985"/>
  <c r="AY3984"/>
  <c r="AY3983"/>
  <c r="AY3982"/>
  <c r="AY3981"/>
  <c r="AY3980"/>
  <c r="AY3979"/>
  <c r="AY3978"/>
  <c r="AY3977"/>
  <c r="AY3976"/>
  <c r="AY3975"/>
  <c r="AY3974"/>
  <c r="AY3973"/>
  <c r="AY3972"/>
  <c r="AY3971"/>
  <c r="AY3970"/>
  <c r="AY3969"/>
  <c r="AY3968"/>
  <c r="AY3967"/>
  <c r="AY3966"/>
  <c r="AY3965"/>
  <c r="AY3964"/>
  <c r="AY3963"/>
  <c r="AY3962"/>
  <c r="AY3961"/>
  <c r="AY3960"/>
  <c r="AY3959"/>
  <c r="AY3958"/>
  <c r="AY3957"/>
  <c r="AY3956"/>
  <c r="AY3955"/>
  <c r="AY3954"/>
  <c r="AY3953"/>
  <c r="AY3952"/>
  <c r="AY3951"/>
  <c r="AY3950"/>
  <c r="AY3949"/>
  <c r="AY3948"/>
  <c r="AY3947"/>
  <c r="AY3946"/>
  <c r="AY3945"/>
  <c r="AY3944"/>
  <c r="AY3943"/>
  <c r="AY3942"/>
  <c r="AY3941"/>
  <c r="AY3940"/>
  <c r="AY3939"/>
  <c r="AY3938"/>
  <c r="AY3937"/>
  <c r="AY3936"/>
  <c r="AY3935"/>
  <c r="AY3934"/>
  <c r="AY3933"/>
  <c r="AY3932"/>
  <c r="AY3931"/>
  <c r="AY3930"/>
  <c r="AY3929"/>
  <c r="AY3928"/>
  <c r="AY3927"/>
  <c r="AY3926"/>
  <c r="AY3925"/>
  <c r="AY3924"/>
  <c r="AY3923"/>
  <c r="AY3922"/>
  <c r="AY3921"/>
  <c r="AY3920"/>
  <c r="AY3919"/>
  <c r="AY3918"/>
  <c r="AY3917"/>
  <c r="AY3916"/>
  <c r="AY3915"/>
  <c r="AY3914"/>
  <c r="AY3913"/>
  <c r="AY3912"/>
  <c r="AY3911"/>
  <c r="AY3910"/>
  <c r="AY3909"/>
  <c r="AY3908"/>
  <c r="AY3907"/>
  <c r="AY3906"/>
  <c r="AY3905"/>
  <c r="AY3904"/>
  <c r="AY3903"/>
  <c r="AY3902"/>
  <c r="AY3901"/>
  <c r="AY3900"/>
  <c r="AY3899"/>
  <c r="AY3898"/>
  <c r="AY3897"/>
  <c r="AY3896"/>
  <c r="AY3895"/>
  <c r="AY3894"/>
  <c r="AY3893"/>
  <c r="AY3892"/>
  <c r="AY3891"/>
  <c r="AY3890"/>
  <c r="AY3889"/>
  <c r="AY3888"/>
  <c r="AY3887"/>
  <c r="AY3886"/>
  <c r="AY3885"/>
  <c r="AY3884"/>
  <c r="AY3883"/>
  <c r="AY3882"/>
  <c r="AY3881"/>
  <c r="AY3880"/>
  <c r="AY3879"/>
  <c r="AY3878"/>
  <c r="AY3877"/>
  <c r="AY3876"/>
  <c r="AY3875"/>
  <c r="AY3874"/>
  <c r="AY3873"/>
  <c r="AY3872"/>
  <c r="AY3871"/>
  <c r="AY3870"/>
  <c r="AY3869"/>
  <c r="AY3868"/>
  <c r="AY3867"/>
  <c r="AY3866"/>
  <c r="AY3865"/>
  <c r="AY3864"/>
  <c r="AY3863"/>
  <c r="AY3862"/>
  <c r="AY3861"/>
  <c r="AY3860"/>
  <c r="AY3859"/>
  <c r="AY3858"/>
  <c r="AY3857"/>
  <c r="AY3856"/>
  <c r="AY3855"/>
  <c r="AY3854"/>
  <c r="AY3853"/>
  <c r="AY3852"/>
  <c r="AY3851"/>
  <c r="AY3850"/>
  <c r="AY3849"/>
  <c r="AY3848"/>
  <c r="AY3847"/>
  <c r="AY3846"/>
  <c r="AY3845"/>
  <c r="AY3844"/>
  <c r="AY3843"/>
  <c r="AY3842"/>
  <c r="AY3841"/>
  <c r="AY3840"/>
  <c r="AY3839"/>
  <c r="AY3838"/>
  <c r="AY3837"/>
  <c r="AY3836"/>
  <c r="AY3835"/>
  <c r="AY3834"/>
  <c r="AY3833"/>
  <c r="AY3832"/>
  <c r="AY3831"/>
  <c r="AY3830"/>
  <c r="AY3829"/>
  <c r="AY3828"/>
  <c r="AY3827"/>
  <c r="AY3826"/>
  <c r="AY3825"/>
  <c r="AY3824"/>
  <c r="AY3823"/>
  <c r="AY3822"/>
  <c r="AY3821"/>
  <c r="AY3820"/>
  <c r="AY3819"/>
  <c r="AY3818"/>
  <c r="AY3817"/>
  <c r="AY3816"/>
  <c r="AY3815"/>
  <c r="AY3814"/>
  <c r="AY3813"/>
  <c r="AY3812"/>
  <c r="AY3811"/>
  <c r="AY3810"/>
  <c r="AY3809"/>
  <c r="AY3808"/>
  <c r="AY3807"/>
  <c r="AY3806"/>
  <c r="AY3805"/>
  <c r="AY3804"/>
  <c r="AY3803"/>
  <c r="AY3802"/>
  <c r="AY3801"/>
  <c r="AY3800"/>
  <c r="AY3799"/>
  <c r="AY3798"/>
  <c r="AY3797"/>
  <c r="AY3796"/>
  <c r="AY3795"/>
  <c r="AY3794"/>
  <c r="AY3793"/>
  <c r="AY3792"/>
  <c r="AY3791"/>
  <c r="AY3790"/>
  <c r="AY3789"/>
  <c r="AY3788"/>
  <c r="AY3787"/>
  <c r="AY3786"/>
  <c r="AY3785"/>
  <c r="AY3784"/>
  <c r="AY3783"/>
  <c r="AY3782"/>
  <c r="AY3781"/>
  <c r="AY3780"/>
  <c r="AY3779"/>
  <c r="AY3778"/>
  <c r="AY3777"/>
  <c r="AY3776"/>
  <c r="AY3775"/>
  <c r="AY3774"/>
  <c r="AY3773"/>
  <c r="AY3772"/>
  <c r="AY3771"/>
  <c r="AY3770"/>
  <c r="AY3769"/>
  <c r="AY3768"/>
  <c r="AY3767"/>
  <c r="AY3766"/>
  <c r="AY3765"/>
  <c r="AY3764"/>
  <c r="AY3763"/>
  <c r="AY3762"/>
  <c r="AY3761"/>
  <c r="AY3760"/>
  <c r="AY3759"/>
  <c r="AY3758"/>
  <c r="AY3757"/>
  <c r="AY3756"/>
  <c r="AY3755"/>
  <c r="AY3754"/>
  <c r="AY3753"/>
  <c r="AY3752"/>
  <c r="AY3751"/>
  <c r="AY3750"/>
  <c r="AY3749"/>
  <c r="AY3748"/>
  <c r="AY3747"/>
  <c r="AY3746"/>
  <c r="AY3745"/>
  <c r="AY3744"/>
  <c r="AY3743"/>
  <c r="AY3742"/>
  <c r="AY3741"/>
  <c r="AY3740"/>
  <c r="AY3739"/>
  <c r="AY3738"/>
  <c r="AY3737"/>
  <c r="AY3736"/>
  <c r="AY3735"/>
  <c r="AY3734"/>
  <c r="AY3733"/>
  <c r="AY3732"/>
  <c r="AY3731"/>
  <c r="AY3730"/>
  <c r="AY3729"/>
  <c r="AY3728"/>
  <c r="AY3727"/>
  <c r="AY3726"/>
  <c r="AY3725"/>
  <c r="AY3724"/>
  <c r="AY3723"/>
  <c r="AY3722"/>
  <c r="AY3721"/>
  <c r="AY3720"/>
  <c r="AY3719"/>
  <c r="AY3718"/>
  <c r="AY3717"/>
  <c r="AY3716"/>
  <c r="AY3715"/>
  <c r="AY3714"/>
  <c r="AY3713"/>
  <c r="AY3712"/>
  <c r="AY3711"/>
  <c r="AY3710"/>
  <c r="AY3709"/>
  <c r="AY3708"/>
  <c r="AY3707"/>
  <c r="AY3706"/>
  <c r="AY3705"/>
  <c r="AY3704"/>
  <c r="AY3703"/>
  <c r="AY3702"/>
  <c r="AY3701"/>
  <c r="AY3700"/>
  <c r="AY3699"/>
  <c r="AY3698"/>
  <c r="AY3697"/>
  <c r="AY3696"/>
  <c r="AY3695"/>
  <c r="AY3694"/>
  <c r="AY3693"/>
  <c r="AY3692"/>
  <c r="AY3691"/>
  <c r="AY3690"/>
  <c r="AY3689"/>
  <c r="AY3688"/>
  <c r="AY3687"/>
  <c r="AY3686"/>
  <c r="AY3685"/>
  <c r="AY3684"/>
  <c r="AY3683"/>
  <c r="AY3682"/>
  <c r="AY3681"/>
  <c r="AY3680"/>
  <c r="AY3679"/>
  <c r="AY3678"/>
  <c r="AY3677"/>
  <c r="AY3676"/>
  <c r="AY3675"/>
  <c r="AY3674"/>
  <c r="AY3673"/>
  <c r="AY3672"/>
  <c r="AY3671"/>
  <c r="AY3670"/>
  <c r="AY3669"/>
  <c r="AY3668"/>
  <c r="AY3667"/>
  <c r="AY3666"/>
  <c r="AY3665"/>
  <c r="AY3664"/>
  <c r="AY3663"/>
  <c r="AY3662"/>
  <c r="AY3661"/>
  <c r="AY3660"/>
  <c r="AY3659"/>
  <c r="AY3658"/>
  <c r="AY3657"/>
  <c r="AY3656"/>
  <c r="AY3655"/>
  <c r="AY3654"/>
  <c r="AY3653"/>
  <c r="AY3652"/>
  <c r="AY3651"/>
  <c r="AY3650"/>
  <c r="AY3649"/>
  <c r="AY3648"/>
  <c r="AY3647"/>
  <c r="AY3646"/>
  <c r="AY3645"/>
  <c r="AY3644"/>
  <c r="AY3643"/>
  <c r="AY3642"/>
  <c r="AY3641"/>
  <c r="AY3640"/>
  <c r="AY3639"/>
  <c r="AY3638"/>
  <c r="AY3637"/>
  <c r="AY3636"/>
  <c r="AY3635"/>
  <c r="AY3634"/>
  <c r="AY3633"/>
  <c r="AY3632"/>
  <c r="AY3631"/>
  <c r="AY3630"/>
  <c r="AY3629"/>
  <c r="AY3628"/>
  <c r="AY3627"/>
  <c r="AY3626"/>
  <c r="AY3625"/>
  <c r="AY3624"/>
  <c r="AY3623"/>
  <c r="AY3622"/>
  <c r="AY3621"/>
  <c r="AY3620"/>
  <c r="AY3619"/>
  <c r="AY3618"/>
  <c r="AY3617"/>
  <c r="AY3616"/>
  <c r="AY3615"/>
  <c r="AY3614"/>
  <c r="AY3613"/>
  <c r="AY3612"/>
  <c r="AY3611"/>
  <c r="AY3610"/>
  <c r="AY3609"/>
  <c r="AY3608"/>
  <c r="AY3607"/>
  <c r="AY3606"/>
  <c r="AY3605"/>
  <c r="AY3604"/>
  <c r="AY3603"/>
  <c r="AY3602"/>
  <c r="AY3601"/>
  <c r="AY3600"/>
  <c r="AY3599"/>
  <c r="AY3598"/>
  <c r="AY3597"/>
  <c r="AY3596"/>
  <c r="AY3595"/>
  <c r="AY3594"/>
  <c r="AY3593"/>
  <c r="AY3592"/>
  <c r="AY3591"/>
  <c r="AY3590"/>
  <c r="AY3589"/>
  <c r="AY3588"/>
  <c r="AY3587"/>
  <c r="AY3586"/>
  <c r="AY3585"/>
  <c r="AY3584"/>
  <c r="AY3583"/>
  <c r="AY3582"/>
  <c r="AY3581"/>
  <c r="AY3580"/>
  <c r="AY3579"/>
  <c r="AY3578"/>
  <c r="AY3577"/>
  <c r="AY3576"/>
  <c r="AY3575"/>
  <c r="AY3574"/>
  <c r="AY3573"/>
  <c r="AY3572"/>
  <c r="AY3571"/>
  <c r="AY3570"/>
  <c r="AY3569"/>
  <c r="AY3568"/>
  <c r="AY3567"/>
  <c r="AY3566"/>
  <c r="AY3565"/>
  <c r="AY3564"/>
  <c r="AY3563"/>
  <c r="AY3562"/>
  <c r="AY3561"/>
  <c r="AY3560"/>
  <c r="AY3559"/>
  <c r="AY3558"/>
  <c r="AY3557"/>
  <c r="AY3556"/>
  <c r="AY3555"/>
  <c r="AY3554"/>
  <c r="AY3553"/>
  <c r="AY3552"/>
  <c r="AY3551"/>
  <c r="AY3550"/>
  <c r="AY3549"/>
  <c r="AY3548"/>
  <c r="AY3547"/>
  <c r="AY3546"/>
  <c r="AY3545"/>
  <c r="AY3544"/>
  <c r="AY3543"/>
  <c r="AY3542"/>
  <c r="AY3541"/>
  <c r="AY3540"/>
  <c r="AY3539"/>
  <c r="AY3538"/>
  <c r="AY3537"/>
  <c r="AY3536"/>
  <c r="AY3535"/>
  <c r="AY3534"/>
  <c r="AY3533"/>
  <c r="AY3532"/>
  <c r="AY3531"/>
  <c r="AY3530"/>
  <c r="AY3529"/>
  <c r="AY3528"/>
  <c r="AY3527"/>
  <c r="AY3526"/>
  <c r="AY3525"/>
  <c r="AY3524"/>
  <c r="AY3523"/>
  <c r="AY3522"/>
  <c r="AY3521"/>
  <c r="AY3520"/>
  <c r="AY3519"/>
  <c r="AY3518"/>
  <c r="AY3517"/>
  <c r="AY3516"/>
  <c r="AY3515"/>
  <c r="AY3514"/>
  <c r="AY3513"/>
  <c r="AY3512"/>
  <c r="AY3511"/>
  <c r="AY3510"/>
  <c r="AY3509"/>
  <c r="AY3508"/>
  <c r="AY3507"/>
  <c r="AY3506"/>
  <c r="AY3505"/>
  <c r="AY3504"/>
  <c r="AY3503"/>
  <c r="AY3502"/>
  <c r="AY3501"/>
  <c r="AY3500"/>
  <c r="AY3499"/>
  <c r="AY3498"/>
  <c r="AY3497"/>
  <c r="AY3496"/>
  <c r="AY3495"/>
  <c r="AY3494"/>
  <c r="AY3493"/>
  <c r="AY3492"/>
  <c r="AY3491"/>
  <c r="AY3490"/>
  <c r="AY3489"/>
  <c r="AY3488"/>
  <c r="AY3487"/>
  <c r="AY3486"/>
  <c r="AY3485"/>
  <c r="AY3484"/>
  <c r="AY3483"/>
  <c r="AY3482"/>
  <c r="AY3481"/>
  <c r="AY3480"/>
  <c r="AY3479"/>
  <c r="AY3478"/>
  <c r="AY3477"/>
  <c r="AY3476"/>
  <c r="AY3475"/>
  <c r="AY3474"/>
  <c r="AY3473"/>
  <c r="AY3472"/>
  <c r="AY3471"/>
  <c r="AY3470"/>
  <c r="AY3469"/>
  <c r="AY3468"/>
  <c r="AY3467"/>
  <c r="AY3466"/>
  <c r="AY3465"/>
  <c r="AY3464"/>
  <c r="AY3463"/>
  <c r="AY3462"/>
  <c r="AY3461"/>
  <c r="AY3460"/>
  <c r="AY3459"/>
  <c r="AY3458"/>
  <c r="AY3457"/>
  <c r="AY3456"/>
  <c r="AY3455"/>
  <c r="AY3454"/>
  <c r="AY3453"/>
  <c r="AY3452"/>
  <c r="AY3451"/>
  <c r="AY3450"/>
  <c r="AY3449"/>
  <c r="AY3448"/>
  <c r="AY3447"/>
  <c r="AY3446"/>
  <c r="AY3445"/>
  <c r="AY3444"/>
  <c r="AY3443"/>
  <c r="AY3442"/>
  <c r="AY3441"/>
  <c r="AY3440"/>
  <c r="AY3439"/>
  <c r="AY3438"/>
  <c r="AY3437"/>
  <c r="AY3436"/>
  <c r="AY3435"/>
  <c r="AY3434"/>
  <c r="AY3433"/>
  <c r="AY3432"/>
  <c r="AY3431"/>
  <c r="AY3430"/>
  <c r="AY3429"/>
  <c r="AY3428"/>
  <c r="AY3427"/>
  <c r="AY3426"/>
  <c r="AY3425"/>
  <c r="AY3424"/>
  <c r="AY3423"/>
  <c r="AY3422"/>
  <c r="AY3421"/>
  <c r="AY3420"/>
  <c r="AY3419"/>
  <c r="AY3418"/>
  <c r="AY3417"/>
  <c r="AY3416"/>
  <c r="AY3415"/>
  <c r="AY3414"/>
  <c r="AY3413"/>
  <c r="AY3412"/>
  <c r="AY3411"/>
  <c r="AY3410"/>
  <c r="AY3409"/>
  <c r="AY3408"/>
  <c r="AY3407"/>
  <c r="AY3406"/>
  <c r="AY3405"/>
  <c r="AY3404"/>
  <c r="AY3403"/>
  <c r="AY3402"/>
  <c r="AY3401"/>
  <c r="AY3400"/>
  <c r="AY3399"/>
  <c r="AY3398"/>
  <c r="AY3397"/>
  <c r="AY3396"/>
  <c r="AY3395"/>
  <c r="AY3394"/>
  <c r="AY3393"/>
  <c r="AY3392"/>
  <c r="AY3391"/>
  <c r="AY3390"/>
  <c r="AY3389"/>
  <c r="AY3388"/>
  <c r="AY3387"/>
  <c r="AY3386"/>
  <c r="AY3385"/>
  <c r="AY3384"/>
  <c r="AY3383"/>
  <c r="AY3382"/>
  <c r="AY3381"/>
  <c r="AY3380"/>
  <c r="AY3379"/>
  <c r="AY3378"/>
  <c r="AY3377"/>
  <c r="AY3376"/>
  <c r="AY3375"/>
  <c r="AY3374"/>
  <c r="AY3373"/>
  <c r="AY3372"/>
  <c r="AY3371"/>
  <c r="AY3370"/>
  <c r="AY3369"/>
  <c r="AY3368"/>
  <c r="AY3367"/>
  <c r="AY3366"/>
  <c r="AY3365"/>
  <c r="AY3364"/>
  <c r="AY3363"/>
  <c r="AY3362"/>
  <c r="AY3361"/>
  <c r="AY3360"/>
  <c r="AY3359"/>
  <c r="AY3358"/>
  <c r="AY3357"/>
  <c r="AY3356"/>
  <c r="AY3355"/>
  <c r="AY3354"/>
  <c r="AY3353"/>
  <c r="AY3352"/>
  <c r="AY3351"/>
  <c r="AY3350"/>
  <c r="AY3349"/>
  <c r="AY3348"/>
  <c r="AY3347"/>
  <c r="AY3346"/>
  <c r="AY3345"/>
  <c r="AY3344"/>
  <c r="AY3343"/>
  <c r="AY3342"/>
  <c r="AY3341"/>
  <c r="AY3340"/>
  <c r="AY3339"/>
  <c r="AY3338"/>
  <c r="AY3337"/>
  <c r="AY3336"/>
  <c r="AY3335"/>
  <c r="AY3334"/>
  <c r="AY3333"/>
  <c r="AY3332"/>
  <c r="AY3331"/>
  <c r="AY3330"/>
  <c r="AY3329"/>
  <c r="AY3328"/>
  <c r="AY3327"/>
  <c r="AY3326"/>
  <c r="AY3325"/>
  <c r="AY3324"/>
  <c r="AY3323"/>
  <c r="AY3322"/>
  <c r="AY3321"/>
  <c r="AY3320"/>
  <c r="AY3319"/>
  <c r="AY3318"/>
  <c r="AY3317"/>
  <c r="AY3316"/>
  <c r="AY3315"/>
  <c r="AY3314"/>
  <c r="AY3313"/>
  <c r="AY3312"/>
  <c r="AY3311"/>
  <c r="AY3310"/>
  <c r="AY3309"/>
  <c r="AY3308"/>
  <c r="AY3307"/>
  <c r="AY3306"/>
  <c r="AY3305"/>
  <c r="AY3304"/>
  <c r="AY3303"/>
  <c r="AY3302"/>
  <c r="AY3301"/>
  <c r="AY3300"/>
  <c r="AY3299"/>
  <c r="AY3298"/>
  <c r="AY3297"/>
  <c r="AY3296"/>
  <c r="AY3295"/>
  <c r="AY3294"/>
  <c r="AY3293"/>
  <c r="AY3292"/>
  <c r="AY3291"/>
  <c r="AY3290"/>
  <c r="AY3289"/>
  <c r="AY3288"/>
  <c r="AY3287"/>
  <c r="AY3286"/>
  <c r="AY3285"/>
  <c r="AY3284"/>
  <c r="AY3283"/>
  <c r="AY3282"/>
  <c r="AY3281"/>
  <c r="AY3280"/>
  <c r="AY3279"/>
  <c r="AY3278"/>
  <c r="AY3277"/>
  <c r="AY3276"/>
  <c r="AY3275"/>
  <c r="AY3274"/>
  <c r="AY3273"/>
  <c r="AY3272"/>
  <c r="AY3271"/>
  <c r="AY3270"/>
  <c r="AY3269"/>
  <c r="AY3268"/>
  <c r="AY3267"/>
  <c r="AY3266"/>
  <c r="AY3265"/>
  <c r="AY3264"/>
  <c r="AY3263"/>
  <c r="AY3262"/>
  <c r="AY3261"/>
  <c r="AY3260"/>
  <c r="AY3259"/>
  <c r="AY3258"/>
  <c r="AY3257"/>
  <c r="AY3256"/>
  <c r="AY3255"/>
  <c r="AY3254"/>
  <c r="AY3253"/>
  <c r="AY3252"/>
  <c r="AY3251"/>
  <c r="AY3250"/>
  <c r="AY3249"/>
  <c r="AY3248"/>
  <c r="AY3247"/>
  <c r="AY3246"/>
  <c r="AY3245"/>
  <c r="AY3244"/>
  <c r="AY3243"/>
  <c r="AY3242"/>
  <c r="AY3241"/>
  <c r="AY3240"/>
  <c r="AY3239"/>
  <c r="AY3238"/>
  <c r="AY3237"/>
  <c r="AY3236"/>
  <c r="AY3235"/>
  <c r="AY3234"/>
  <c r="AY3233"/>
  <c r="AY3232"/>
  <c r="AY3231"/>
  <c r="AY3230"/>
  <c r="AY3229"/>
  <c r="AY3228"/>
  <c r="AY3227"/>
  <c r="AY3226"/>
  <c r="AY3225"/>
  <c r="AY3224"/>
  <c r="AY3223"/>
  <c r="AY3222"/>
  <c r="AY3221"/>
  <c r="AY3220"/>
  <c r="AY3219"/>
  <c r="AY3218"/>
  <c r="AY3217"/>
  <c r="AY3216"/>
  <c r="AY3215"/>
  <c r="AY3214"/>
  <c r="AY3213"/>
  <c r="AY3212"/>
  <c r="AY3211"/>
  <c r="AY3210"/>
  <c r="AY3209"/>
  <c r="AY3208"/>
  <c r="AY3207"/>
  <c r="AY3206"/>
  <c r="AY3205"/>
  <c r="AY3204"/>
  <c r="AY3203"/>
  <c r="AY3202"/>
  <c r="AY3201"/>
  <c r="AY3200"/>
  <c r="AY3199"/>
  <c r="AY3198"/>
  <c r="AY3197"/>
  <c r="AY3196"/>
  <c r="AY3195"/>
  <c r="AY3194"/>
  <c r="AY3193"/>
  <c r="AY3192"/>
  <c r="AY3191"/>
  <c r="AY3190"/>
  <c r="AY3189"/>
  <c r="AY3188"/>
  <c r="AY3187"/>
  <c r="AY3186"/>
  <c r="AY3185"/>
  <c r="AY3184"/>
  <c r="AY3183"/>
  <c r="AY3182"/>
  <c r="AY3181"/>
  <c r="AY3180"/>
  <c r="AY3179"/>
  <c r="AY3178"/>
  <c r="AY3177"/>
  <c r="AY3176"/>
  <c r="AY3175"/>
  <c r="AY3174"/>
  <c r="AY3173"/>
  <c r="AY3172"/>
  <c r="AY3171"/>
  <c r="AY3170"/>
  <c r="AY3169"/>
  <c r="AY3168"/>
  <c r="AY3167"/>
  <c r="AY3166"/>
  <c r="AY3165"/>
  <c r="AY3164"/>
  <c r="AY3163"/>
  <c r="AY3162"/>
  <c r="AY3161"/>
  <c r="AY3160"/>
  <c r="AY3159"/>
  <c r="AY3158"/>
  <c r="AY3157"/>
  <c r="AY3156"/>
  <c r="AY3155"/>
  <c r="AY3154"/>
  <c r="AY3153"/>
  <c r="AY3152"/>
  <c r="AY3151"/>
  <c r="AY3150"/>
  <c r="AY3149"/>
  <c r="AY3148"/>
  <c r="AY3147"/>
  <c r="AY3146"/>
  <c r="AY3145"/>
  <c r="AY3144"/>
  <c r="AY3143"/>
  <c r="AY3142"/>
  <c r="AY3141"/>
  <c r="AY3140"/>
  <c r="AY3139"/>
  <c r="AY3138"/>
  <c r="AY3137"/>
  <c r="AY3136"/>
  <c r="AY3135"/>
  <c r="AY3134"/>
  <c r="AY3133"/>
  <c r="AY3132"/>
  <c r="AY3131"/>
  <c r="AY3130"/>
  <c r="AY3129"/>
  <c r="AY3128"/>
  <c r="AY3127"/>
  <c r="AY3126"/>
  <c r="AY3125"/>
  <c r="AY3124"/>
  <c r="AY3123"/>
  <c r="AY3122"/>
  <c r="AY3121"/>
  <c r="AY3120"/>
  <c r="AY3119"/>
  <c r="AY3118"/>
  <c r="AY3117"/>
  <c r="AY3116"/>
  <c r="AY3115"/>
  <c r="AY3114"/>
  <c r="AY3113"/>
  <c r="AY3112"/>
  <c r="AY3111"/>
  <c r="AY3110"/>
  <c r="AY3109"/>
  <c r="AY3108"/>
  <c r="AY3107"/>
  <c r="AY3106"/>
  <c r="AY3105"/>
  <c r="AY3104"/>
  <c r="AY3103"/>
  <c r="AY3102"/>
  <c r="AY3101"/>
  <c r="AY3100"/>
  <c r="AY3099"/>
  <c r="AY3098"/>
  <c r="AY3097"/>
  <c r="AY3096"/>
  <c r="AY3095"/>
  <c r="AY3094"/>
  <c r="AY3093"/>
  <c r="AY3092"/>
  <c r="AY3091"/>
  <c r="AY3090"/>
  <c r="AY3089"/>
  <c r="AY3088"/>
  <c r="AY3087"/>
  <c r="AY3086"/>
  <c r="AY3085"/>
  <c r="AY3084"/>
  <c r="AY3083"/>
  <c r="AY3082"/>
  <c r="AY3081"/>
  <c r="AY3080"/>
  <c r="AY3079"/>
  <c r="AY3078"/>
  <c r="AY3077"/>
  <c r="AY3076"/>
  <c r="AY3075"/>
  <c r="AY3074"/>
  <c r="AY3073"/>
  <c r="AY3072"/>
  <c r="AY3071"/>
  <c r="AY3070"/>
  <c r="AY3069"/>
  <c r="AY3068"/>
  <c r="AY3067"/>
  <c r="AY3066"/>
  <c r="AY3065"/>
  <c r="AY3064"/>
  <c r="AY3063"/>
  <c r="AY3062"/>
  <c r="AY3061"/>
  <c r="AY3060"/>
  <c r="AY3059"/>
  <c r="AY3058"/>
  <c r="AY3057"/>
  <c r="AY3056"/>
  <c r="AY3055"/>
  <c r="AY3054"/>
  <c r="AY3053"/>
  <c r="AY3052"/>
  <c r="AY3051"/>
  <c r="AY3050"/>
  <c r="AY3049"/>
  <c r="AY3048"/>
  <c r="AY3047"/>
  <c r="AY3046"/>
  <c r="AY3045"/>
  <c r="AY3044"/>
  <c r="AY3043"/>
  <c r="AY3042"/>
  <c r="AY3041"/>
  <c r="AY3040"/>
  <c r="AY3039"/>
  <c r="AY3038"/>
  <c r="AY3037"/>
  <c r="AY3036"/>
  <c r="AY3035"/>
  <c r="AY3034"/>
  <c r="AY3033"/>
  <c r="AY3032"/>
  <c r="AY3031"/>
  <c r="AY3030"/>
  <c r="AY3029"/>
  <c r="AY3028"/>
  <c r="AY3027"/>
  <c r="AY3026"/>
  <c r="AY3025"/>
  <c r="AY3024"/>
  <c r="AY3023"/>
  <c r="AY3022"/>
  <c r="AY3021"/>
  <c r="AY3020"/>
  <c r="AY3019"/>
  <c r="AY3018"/>
  <c r="AY3017"/>
  <c r="AY3016"/>
  <c r="AY3015"/>
  <c r="AY3014"/>
  <c r="AY3013"/>
  <c r="AY3012"/>
  <c r="AY3011"/>
  <c r="AY3010"/>
  <c r="AY3009"/>
  <c r="AY3008"/>
  <c r="AY3007"/>
  <c r="AY3006"/>
  <c r="AY3005"/>
  <c r="AY3004"/>
  <c r="AY3003"/>
  <c r="AY3002"/>
  <c r="AY3001"/>
  <c r="AY3000"/>
  <c r="AY2999"/>
  <c r="AY2998"/>
  <c r="AY2997"/>
  <c r="AY2996"/>
  <c r="AY2995"/>
  <c r="AY2994"/>
  <c r="AY2993"/>
  <c r="AY2992"/>
  <c r="AY2991"/>
  <c r="AY2990"/>
  <c r="AY2989"/>
  <c r="AY2988"/>
  <c r="AY2987"/>
  <c r="AY2986"/>
  <c r="AY2985"/>
  <c r="AY2984"/>
  <c r="AY2983"/>
  <c r="AY2982"/>
  <c r="AY2981"/>
  <c r="AY2980"/>
  <c r="AY2979"/>
  <c r="AY2978"/>
  <c r="AY2977"/>
  <c r="AY2976"/>
  <c r="AY2975"/>
  <c r="AY2974"/>
  <c r="AY2973"/>
  <c r="AY2972"/>
  <c r="AY2971"/>
  <c r="AY2970"/>
  <c r="AY2969"/>
  <c r="AY2968"/>
  <c r="AY2967"/>
  <c r="AY2966"/>
  <c r="AY2965"/>
  <c r="AY2964"/>
  <c r="AY2963"/>
  <c r="AY2962"/>
  <c r="AY2961"/>
  <c r="AY2960"/>
  <c r="AY2959"/>
  <c r="AY2958"/>
  <c r="AY2957"/>
  <c r="AY2956"/>
  <c r="AY2955"/>
  <c r="AY2954"/>
  <c r="AY2953"/>
  <c r="AY2952"/>
  <c r="AY2951"/>
  <c r="AY2950"/>
  <c r="AY2949"/>
  <c r="AY2948"/>
  <c r="AY2947"/>
  <c r="AY2946"/>
  <c r="AY2945"/>
  <c r="AY2944"/>
  <c r="AY2943"/>
  <c r="AY2942"/>
  <c r="AY2941"/>
  <c r="AY2940"/>
  <c r="AY2939"/>
  <c r="AY2938"/>
  <c r="AY2937"/>
  <c r="AY2936"/>
  <c r="AY2935"/>
  <c r="AY2934"/>
  <c r="AY2933"/>
  <c r="AY2932"/>
  <c r="AY2931"/>
  <c r="AY2930"/>
  <c r="AY2929"/>
  <c r="AY2928"/>
  <c r="AY2927"/>
  <c r="AY2926"/>
  <c r="AY2925"/>
  <c r="AY2924"/>
  <c r="AY2923"/>
  <c r="AY2922"/>
  <c r="AY2921"/>
  <c r="AY2920"/>
  <c r="AY2919"/>
  <c r="AY2918"/>
  <c r="AY2917"/>
  <c r="AY2916"/>
  <c r="AY2915"/>
  <c r="AY2914"/>
  <c r="AY2913"/>
  <c r="AY2912"/>
  <c r="AY2911"/>
  <c r="AY2910"/>
  <c r="AY2909"/>
  <c r="AY2908"/>
  <c r="AY2907"/>
  <c r="AY2906"/>
  <c r="AY2905"/>
  <c r="AY2904"/>
  <c r="AY2903"/>
  <c r="AY2902"/>
  <c r="AY2901"/>
  <c r="AY2900"/>
  <c r="AY2899"/>
  <c r="AY2898"/>
  <c r="AY2897"/>
  <c r="AY2896"/>
  <c r="AY2895"/>
  <c r="AY2894"/>
  <c r="AY2893"/>
  <c r="AY2892"/>
  <c r="AY2891"/>
  <c r="AY2890"/>
  <c r="AY2889"/>
  <c r="AY2888"/>
  <c r="AY2887"/>
  <c r="AY2886"/>
  <c r="AY2885"/>
  <c r="AY2884"/>
  <c r="AY2883"/>
  <c r="AY2882"/>
  <c r="AY2881"/>
  <c r="AY2880"/>
  <c r="AY2879"/>
  <c r="AY2878"/>
  <c r="AY2877"/>
  <c r="AY2876"/>
  <c r="AY2875"/>
  <c r="AY2874"/>
  <c r="AY2873"/>
  <c r="AY2872"/>
  <c r="AY2871"/>
  <c r="AY2870"/>
  <c r="AY2869"/>
  <c r="AY2868"/>
  <c r="AY2867"/>
  <c r="AY2866"/>
  <c r="AY2865"/>
  <c r="AY2864"/>
  <c r="AY2863"/>
  <c r="AY2862"/>
  <c r="AY2861"/>
  <c r="AY2860"/>
  <c r="AY2859"/>
  <c r="AY2858"/>
  <c r="AY2857"/>
  <c r="AY2856"/>
  <c r="AY2855"/>
  <c r="AY2854"/>
  <c r="AY2853"/>
  <c r="AY2852"/>
  <c r="AY2851"/>
  <c r="AY2850"/>
  <c r="AY2849"/>
  <c r="AY2848"/>
  <c r="AY2847"/>
  <c r="AY2846"/>
  <c r="AY2845"/>
  <c r="AY2844"/>
  <c r="AY2843"/>
  <c r="AY2842"/>
  <c r="AY2841"/>
  <c r="AY2840"/>
  <c r="AY2839"/>
  <c r="AY2838"/>
  <c r="AY2837"/>
  <c r="AY2836"/>
  <c r="AY2835"/>
  <c r="AY2834"/>
  <c r="AY2833"/>
  <c r="AY2832"/>
  <c r="AY2831"/>
  <c r="AY2830"/>
  <c r="AY2829"/>
  <c r="AY2828"/>
  <c r="AY2827"/>
  <c r="AY2826"/>
  <c r="AY2825"/>
  <c r="AY2824"/>
  <c r="AY2823"/>
  <c r="AY2822"/>
  <c r="AY2821"/>
  <c r="AY2820"/>
  <c r="AY2819"/>
  <c r="AY2818"/>
  <c r="AY2817"/>
  <c r="AY2816"/>
  <c r="AY2815"/>
  <c r="AY2814"/>
  <c r="AY2813"/>
  <c r="AY2812"/>
  <c r="AY2811"/>
  <c r="AY2810"/>
  <c r="AY2809"/>
  <c r="AY2808"/>
  <c r="AY2807"/>
  <c r="AY2806"/>
  <c r="AY2805"/>
  <c r="AY2804"/>
  <c r="AY2803"/>
  <c r="AY2802"/>
  <c r="AY2801"/>
  <c r="AY2800"/>
  <c r="AY2799"/>
  <c r="AY2798"/>
  <c r="AY2797"/>
  <c r="AY2796"/>
  <c r="AY2795"/>
  <c r="AY2794"/>
  <c r="AY2793"/>
  <c r="AY2792"/>
  <c r="AY2791"/>
  <c r="AY2790"/>
  <c r="AY2789"/>
  <c r="AY2788"/>
  <c r="AY2787"/>
  <c r="AY2786"/>
  <c r="AY2785"/>
  <c r="AY2784"/>
  <c r="AY2783"/>
  <c r="AY2782"/>
  <c r="AY2781"/>
  <c r="AY2780"/>
  <c r="AY2779"/>
  <c r="AY2778"/>
  <c r="AY2777"/>
  <c r="AY2776"/>
  <c r="AY2775"/>
  <c r="AY2774"/>
  <c r="AY2773"/>
  <c r="AY2772"/>
  <c r="AY2771"/>
  <c r="AY2770"/>
  <c r="AY2769"/>
  <c r="AY2768"/>
  <c r="AY2767"/>
  <c r="AY2766"/>
  <c r="AY2765"/>
  <c r="AY2764"/>
  <c r="AY2763"/>
  <c r="AY2762"/>
  <c r="AY2761"/>
  <c r="AY2760"/>
  <c r="AY2759"/>
  <c r="AY2758"/>
  <c r="AY2757"/>
  <c r="AY2756"/>
  <c r="AY2755"/>
  <c r="AY2754"/>
  <c r="AY2753"/>
  <c r="AY2752"/>
  <c r="AY2751"/>
  <c r="AY2750"/>
  <c r="AY2749"/>
  <c r="AY2748"/>
  <c r="AY2747"/>
  <c r="AY2746"/>
  <c r="AY2745"/>
  <c r="AY2744"/>
  <c r="AY2743"/>
  <c r="AY2742"/>
  <c r="AY2741"/>
  <c r="AY2740"/>
  <c r="AY2739"/>
  <c r="AY2738"/>
  <c r="AY2737"/>
  <c r="AY2736"/>
  <c r="AY2735"/>
  <c r="AY2734"/>
  <c r="AY2733"/>
  <c r="AY2732"/>
  <c r="AY2731"/>
  <c r="AY2730"/>
  <c r="AY2729"/>
  <c r="AY2728"/>
  <c r="AY2727"/>
  <c r="AY2726"/>
  <c r="AY2725"/>
  <c r="AY2724"/>
  <c r="AY2723"/>
  <c r="AY2722"/>
  <c r="AY2721"/>
  <c r="AY2720"/>
  <c r="AY2719"/>
  <c r="AY2718"/>
  <c r="AY2717"/>
  <c r="AY2716"/>
  <c r="AY2715"/>
  <c r="AY2714"/>
  <c r="AY2713"/>
  <c r="AY2712"/>
  <c r="AY2711"/>
  <c r="AY2710"/>
  <c r="AY2709"/>
  <c r="AY2708"/>
  <c r="AY2707"/>
  <c r="AY2706"/>
  <c r="AY2705"/>
  <c r="AY2704"/>
  <c r="AY2703"/>
  <c r="AY2702"/>
  <c r="AY2701"/>
  <c r="AY2700"/>
  <c r="AY2699"/>
  <c r="AY2698"/>
  <c r="AY2697"/>
  <c r="AY2696"/>
  <c r="AY2695"/>
  <c r="AY2694"/>
  <c r="AY2693"/>
  <c r="AY2692"/>
  <c r="AY2691"/>
  <c r="AY2690"/>
  <c r="AY2689"/>
  <c r="AY2688"/>
  <c r="AY2687"/>
  <c r="AY2686"/>
  <c r="AY2685"/>
  <c r="AY2684"/>
  <c r="AY2683"/>
  <c r="AY2682"/>
  <c r="AY2681"/>
  <c r="AY2680"/>
  <c r="AY2679"/>
  <c r="AY2678"/>
  <c r="AY2677"/>
  <c r="AY2676"/>
  <c r="AY2675"/>
  <c r="AY2674"/>
  <c r="AY2673"/>
  <c r="AY2672"/>
  <c r="AY2671"/>
  <c r="AY2670"/>
  <c r="AY2669"/>
  <c r="AY2668"/>
  <c r="AY2667"/>
  <c r="AY2666"/>
  <c r="AY2665"/>
  <c r="AY2664"/>
  <c r="AY2663"/>
  <c r="AY2662"/>
  <c r="AY2661"/>
  <c r="AY2660"/>
  <c r="AY2659"/>
  <c r="AY2658"/>
  <c r="AY2657"/>
  <c r="AY2656"/>
  <c r="AY2655"/>
  <c r="AY2654"/>
  <c r="AY2653"/>
  <c r="AY2652"/>
  <c r="AY2651"/>
  <c r="AY2650"/>
  <c r="AY2649"/>
  <c r="AY2648"/>
  <c r="AY2647"/>
  <c r="AY2646"/>
  <c r="AY2645"/>
  <c r="AY2644"/>
  <c r="AY2643"/>
  <c r="AY2642"/>
  <c r="AY2641"/>
  <c r="AY2640"/>
  <c r="AY2639"/>
  <c r="AY2638"/>
  <c r="AY2637"/>
  <c r="AY2636"/>
  <c r="AY2635"/>
  <c r="AY2634"/>
  <c r="AY2633"/>
  <c r="AY2632"/>
  <c r="AY2631"/>
  <c r="AY2630"/>
  <c r="AY2629"/>
  <c r="AY2628"/>
  <c r="AY2627"/>
  <c r="AY2626"/>
  <c r="AY2625"/>
  <c r="AY2624"/>
  <c r="AY2623"/>
  <c r="AY2622"/>
  <c r="AY2621"/>
  <c r="AY2620"/>
  <c r="AY2619"/>
  <c r="AY2618"/>
  <c r="AY2617"/>
  <c r="AY2616"/>
  <c r="AY2615"/>
  <c r="AY2614"/>
  <c r="AY2613"/>
  <c r="AY2612"/>
  <c r="AY2611"/>
  <c r="AY2610"/>
  <c r="AY2609"/>
  <c r="AY2608"/>
  <c r="AY2607"/>
  <c r="AY2606"/>
  <c r="AY2605"/>
  <c r="AY2604"/>
  <c r="AY2603"/>
  <c r="AY2602"/>
  <c r="AY2601"/>
  <c r="AY2600"/>
  <c r="AY2599"/>
  <c r="AY2598"/>
  <c r="AY2597"/>
  <c r="AY2596"/>
  <c r="AY2595"/>
  <c r="AY2594"/>
  <c r="AY2593"/>
  <c r="AY2592"/>
  <c r="AY2591"/>
  <c r="AY2590"/>
  <c r="AY2589"/>
  <c r="AY2588"/>
  <c r="AY2587"/>
  <c r="AY2586"/>
  <c r="AY2585"/>
  <c r="AY2584"/>
  <c r="AY2583"/>
  <c r="AY2582"/>
  <c r="AY2581"/>
  <c r="AY2580"/>
  <c r="AY2579"/>
  <c r="AY2578"/>
  <c r="AY2577"/>
  <c r="AY2576"/>
  <c r="AY2575"/>
  <c r="AY2574"/>
  <c r="AY2573"/>
  <c r="AY2572"/>
  <c r="AY2571"/>
  <c r="AY2570"/>
  <c r="AY2569"/>
  <c r="AY2568"/>
  <c r="AY2567"/>
  <c r="AY2566"/>
  <c r="AY2565"/>
  <c r="AY2564"/>
  <c r="AY2563"/>
  <c r="AY2562"/>
  <c r="AY2561"/>
  <c r="AY2560"/>
  <c r="AY2559"/>
  <c r="AY2558"/>
  <c r="AY2557"/>
  <c r="AY2556"/>
  <c r="AY2555"/>
  <c r="AY2554"/>
  <c r="AY2553"/>
  <c r="AY2552"/>
  <c r="AY2551"/>
  <c r="AY2550"/>
  <c r="AY2549"/>
  <c r="AY2548"/>
  <c r="AY2547"/>
  <c r="AY2546"/>
  <c r="AY2545"/>
  <c r="AY2544"/>
  <c r="AY2543"/>
  <c r="AY2542"/>
  <c r="AY2541"/>
  <c r="AY2540"/>
  <c r="AY2539"/>
  <c r="AY2538"/>
  <c r="AY2537"/>
  <c r="AY2536"/>
  <c r="AY2535"/>
  <c r="AY2534"/>
  <c r="AY2533"/>
  <c r="AY2532"/>
  <c r="AY2531"/>
  <c r="AY2530"/>
  <c r="AY2529"/>
  <c r="AY2528"/>
  <c r="AY2527"/>
  <c r="AY2526"/>
  <c r="AY2525"/>
  <c r="AY2524"/>
  <c r="AY2523"/>
  <c r="AY2522"/>
  <c r="AY2521"/>
  <c r="AY2520"/>
  <c r="AY2519"/>
  <c r="AY2518"/>
  <c r="AY2517"/>
  <c r="AY2516"/>
  <c r="AY2515"/>
  <c r="AY2514"/>
  <c r="AY2513"/>
  <c r="AY2512"/>
  <c r="AY2511"/>
  <c r="AY2510"/>
  <c r="AY2509"/>
  <c r="AY2508"/>
  <c r="AY2507"/>
  <c r="AY2506"/>
  <c r="AY2505"/>
  <c r="AY2504"/>
  <c r="AY2503"/>
  <c r="AY2502"/>
  <c r="AY2501"/>
  <c r="AY2500"/>
  <c r="AY2499"/>
  <c r="AY2498"/>
  <c r="AY2497"/>
  <c r="AY2496"/>
  <c r="AY2495"/>
  <c r="AY2494"/>
  <c r="AY2493"/>
  <c r="AY2492"/>
  <c r="AY2491"/>
  <c r="AY2490"/>
  <c r="AY2489"/>
  <c r="AY2488"/>
  <c r="AY2487"/>
  <c r="AY2486"/>
  <c r="AY2485"/>
  <c r="AY2484"/>
  <c r="AY2483"/>
  <c r="AY2482"/>
  <c r="AY2481"/>
  <c r="AY2480"/>
  <c r="AY2479"/>
  <c r="AY2478"/>
  <c r="AY2477"/>
  <c r="AY2476"/>
  <c r="AY2475"/>
  <c r="AY2474"/>
  <c r="AY2473"/>
  <c r="AY2472"/>
  <c r="AY2471"/>
  <c r="AY2470"/>
  <c r="AY2469"/>
  <c r="AY2468"/>
  <c r="AY2467"/>
  <c r="AY2466"/>
  <c r="AY2465"/>
  <c r="AY2464"/>
  <c r="AY2463"/>
  <c r="AY2462"/>
  <c r="AY2461"/>
  <c r="AY2460"/>
  <c r="AY2459"/>
  <c r="AY2458"/>
  <c r="AY2457"/>
  <c r="AY2456"/>
  <c r="AY2455"/>
  <c r="AY2454"/>
  <c r="AY2453"/>
  <c r="AY2452"/>
  <c r="AY2451"/>
  <c r="AY2450"/>
  <c r="AY2449"/>
  <c r="AY2448"/>
  <c r="AY2447"/>
  <c r="AY2446"/>
  <c r="AY2445"/>
  <c r="AY2444"/>
  <c r="AY2443"/>
  <c r="AY2442"/>
  <c r="AY2441"/>
  <c r="AY2440"/>
  <c r="AY2439"/>
  <c r="AY2438"/>
  <c r="AY2437"/>
  <c r="AY2436"/>
  <c r="AY2435"/>
  <c r="AY2434"/>
  <c r="AY2433"/>
  <c r="AY2432"/>
  <c r="AY2431"/>
  <c r="AY2430"/>
  <c r="AY2429"/>
  <c r="AY2428"/>
  <c r="AY2427"/>
  <c r="AY2426"/>
  <c r="AY2425"/>
  <c r="AY2424"/>
  <c r="AY2423"/>
  <c r="AY2422"/>
  <c r="AY2421"/>
  <c r="AY2420"/>
  <c r="AY2419"/>
  <c r="AY2418"/>
  <c r="AY2417"/>
  <c r="AY2416"/>
  <c r="AY2415"/>
  <c r="AY2414"/>
  <c r="AY2413"/>
  <c r="AY2412"/>
  <c r="AY2411"/>
  <c r="AY2410"/>
  <c r="AY2409"/>
  <c r="AY2408"/>
  <c r="AY2407"/>
  <c r="AY2406"/>
  <c r="AY2405"/>
  <c r="AY2404"/>
  <c r="AY2403"/>
  <c r="AY2402"/>
  <c r="AY2401"/>
  <c r="AY2400"/>
  <c r="AY2399"/>
  <c r="AY2398"/>
  <c r="AY2397"/>
  <c r="AY2396"/>
  <c r="AY2395"/>
  <c r="AY2394"/>
  <c r="AY2393"/>
  <c r="AY2392"/>
  <c r="AY2391"/>
  <c r="AY2390"/>
  <c r="AY2389"/>
  <c r="AY2388"/>
  <c r="AY2387"/>
  <c r="AY2386"/>
  <c r="AY2385"/>
  <c r="AY2384"/>
  <c r="AY2383"/>
  <c r="AY2382"/>
  <c r="AY2381"/>
  <c r="AY2380"/>
  <c r="AY2379"/>
  <c r="AY2378"/>
  <c r="AY2377"/>
  <c r="AY2376"/>
  <c r="AY2375"/>
  <c r="AY2374"/>
  <c r="AY2373"/>
  <c r="AY2372"/>
  <c r="AY2371"/>
  <c r="AY2370"/>
  <c r="AY2369"/>
  <c r="AY2368"/>
  <c r="AY2367"/>
  <c r="AY2366"/>
  <c r="AY2365"/>
  <c r="AY2364"/>
  <c r="AY2363"/>
  <c r="AY2362"/>
  <c r="AY2361"/>
  <c r="AY2360"/>
  <c r="AY2359"/>
  <c r="AY2358"/>
  <c r="AY2357"/>
  <c r="AY2356"/>
  <c r="AY2355"/>
  <c r="AY2354"/>
  <c r="AY2353"/>
  <c r="AY2352"/>
  <c r="AY2351"/>
  <c r="AY2350"/>
  <c r="AY2349"/>
  <c r="AY2348"/>
  <c r="AY2347"/>
  <c r="AY2346"/>
  <c r="AY2345"/>
  <c r="AY2344"/>
  <c r="AY2343"/>
  <c r="AY2342"/>
  <c r="AY2341"/>
  <c r="AY2340"/>
  <c r="AY2339"/>
  <c r="AY2338"/>
  <c r="AY2337"/>
  <c r="AY2336"/>
  <c r="AY2335"/>
  <c r="AY2334"/>
  <c r="AY2333"/>
  <c r="AY2332"/>
  <c r="AY2331"/>
  <c r="AY2330"/>
  <c r="AY2329"/>
  <c r="AY2328"/>
  <c r="AY2327"/>
  <c r="AY2326"/>
  <c r="AY2325"/>
  <c r="AY2324"/>
  <c r="AY2323"/>
  <c r="AY2322"/>
  <c r="AY2321"/>
  <c r="AY2320"/>
  <c r="AY2319"/>
  <c r="AY2318"/>
  <c r="AY2317"/>
  <c r="AY2316"/>
  <c r="AY2315"/>
  <c r="AY2314"/>
  <c r="AY2313"/>
  <c r="AY2312"/>
  <c r="AY2311"/>
  <c r="AY2310"/>
  <c r="AY2309"/>
  <c r="AY2308"/>
  <c r="AY2307"/>
  <c r="AY2306"/>
  <c r="AY2305"/>
  <c r="AY2304"/>
  <c r="AY2303"/>
  <c r="AY2302"/>
  <c r="AY2301"/>
  <c r="AY2300"/>
  <c r="AY2299"/>
  <c r="AY2298"/>
  <c r="AY2297"/>
  <c r="AY2296"/>
  <c r="AY2295"/>
  <c r="AY2294"/>
  <c r="AY2293"/>
  <c r="AY2292"/>
  <c r="AY2291"/>
  <c r="AY2290"/>
  <c r="AY2289"/>
  <c r="AY2288"/>
  <c r="AY2287"/>
  <c r="AY2286"/>
  <c r="AY2285"/>
  <c r="AY2284"/>
  <c r="AY2283"/>
  <c r="AY2282"/>
  <c r="AY2281"/>
  <c r="AY2280"/>
  <c r="AY2279"/>
  <c r="AY2278"/>
  <c r="AY2277"/>
  <c r="AY2276"/>
  <c r="AY2275"/>
  <c r="AY2274"/>
  <c r="AY2273"/>
  <c r="AY2272"/>
  <c r="AY2271"/>
  <c r="AY2270"/>
  <c r="AY2269"/>
  <c r="AY2268"/>
  <c r="AY2267"/>
  <c r="AY2266"/>
  <c r="AY2265"/>
  <c r="AY2264"/>
  <c r="AY2263"/>
  <c r="AY2262"/>
  <c r="AY2261"/>
  <c r="AY2260"/>
  <c r="AY2259"/>
  <c r="AY2258"/>
  <c r="AY2257"/>
  <c r="AY2256"/>
  <c r="AY2255"/>
  <c r="AY2254"/>
  <c r="AY2253"/>
  <c r="AY2252"/>
  <c r="AY2251"/>
  <c r="AY2250"/>
  <c r="AY2249"/>
  <c r="AY2248"/>
  <c r="AY2247"/>
  <c r="AY2246"/>
  <c r="AY2245"/>
  <c r="AY2244"/>
  <c r="AY2243"/>
  <c r="AY2242"/>
  <c r="AY2241"/>
  <c r="AY2240"/>
  <c r="AY2239"/>
  <c r="AY2238"/>
  <c r="AY2237"/>
  <c r="AY2236"/>
  <c r="AY2235"/>
  <c r="AY2234"/>
  <c r="AY2233"/>
  <c r="AY2232"/>
  <c r="AY2231"/>
  <c r="AY2230"/>
  <c r="AY2229"/>
  <c r="AY2228"/>
  <c r="AY2227"/>
  <c r="AY2226"/>
  <c r="AY2225"/>
  <c r="AY2224"/>
  <c r="AY2223"/>
  <c r="AY2222"/>
  <c r="AY2221"/>
  <c r="AY2220"/>
  <c r="AY2219"/>
  <c r="AY2218"/>
  <c r="AY2217"/>
  <c r="AY2216"/>
  <c r="AY2215"/>
  <c r="AY2214"/>
  <c r="AY2213"/>
  <c r="AY2212"/>
  <c r="AY2211"/>
  <c r="AY2210"/>
  <c r="AY2209"/>
  <c r="AY2208"/>
  <c r="AY2207"/>
  <c r="AY2206"/>
  <c r="AY2205"/>
  <c r="AY2204"/>
  <c r="AY2203"/>
  <c r="AY2202"/>
  <c r="AY2201"/>
  <c r="AY2200"/>
  <c r="AY2199"/>
  <c r="AY2198"/>
  <c r="AY2197"/>
  <c r="AY2196"/>
  <c r="AY2195"/>
  <c r="AY2194"/>
  <c r="AY2193"/>
  <c r="AY2192"/>
  <c r="AY2191"/>
  <c r="AY2190"/>
  <c r="AY2189"/>
  <c r="AY2188"/>
  <c r="AY2187"/>
  <c r="AY2186"/>
  <c r="AY2185"/>
  <c r="AY2184"/>
  <c r="AY2183"/>
  <c r="AY2182"/>
  <c r="AY2181"/>
  <c r="AY2180"/>
  <c r="AY2179"/>
  <c r="AY2178"/>
  <c r="AY2177"/>
  <c r="AY2176"/>
  <c r="AY2175"/>
  <c r="AY2174"/>
  <c r="AY2173"/>
  <c r="AY2172"/>
  <c r="AY2171"/>
  <c r="AY2170"/>
  <c r="AY2169"/>
  <c r="AY2168"/>
  <c r="AY2167"/>
  <c r="AY2166"/>
  <c r="AY2165"/>
  <c r="AY2164"/>
  <c r="AY2163"/>
  <c r="AY2162"/>
  <c r="AY2161"/>
  <c r="AY2160"/>
  <c r="AY2159"/>
  <c r="AY2158"/>
  <c r="AY2157"/>
  <c r="AY2156"/>
  <c r="AY2155"/>
  <c r="AY2154"/>
  <c r="AY2153"/>
  <c r="AY2152"/>
  <c r="AY2151"/>
  <c r="AY2150"/>
  <c r="AY2149"/>
  <c r="AY2148"/>
  <c r="AY2147"/>
  <c r="AY2146"/>
  <c r="AY2145"/>
  <c r="AY2144"/>
  <c r="AY2143"/>
  <c r="AY2142"/>
  <c r="AY2141"/>
  <c r="AY2140"/>
  <c r="AY2139"/>
  <c r="AY2138"/>
  <c r="AY2137"/>
  <c r="AY2136"/>
  <c r="AY2135"/>
  <c r="AY2134"/>
  <c r="AY2133"/>
  <c r="AY2132"/>
  <c r="AY2131"/>
  <c r="AY2130"/>
  <c r="AY2129"/>
  <c r="AY2128"/>
  <c r="AY2127"/>
  <c r="AY2126"/>
  <c r="AY2125"/>
  <c r="AY2124"/>
  <c r="AY2123"/>
  <c r="AY2122"/>
  <c r="AY2121"/>
  <c r="AY2120"/>
  <c r="AY2119"/>
  <c r="AY2118"/>
  <c r="AY2117"/>
  <c r="AY2116"/>
  <c r="AY2115"/>
  <c r="AY2114"/>
  <c r="AY2113"/>
  <c r="AY2112"/>
  <c r="AY2111"/>
  <c r="AY2110"/>
  <c r="AY2109"/>
  <c r="AY2108"/>
  <c r="AY2107"/>
  <c r="AY2106"/>
  <c r="AY2105"/>
  <c r="AY2104"/>
  <c r="AY2103"/>
  <c r="AY2102"/>
  <c r="AY2101"/>
  <c r="AY2100"/>
  <c r="AY2099"/>
  <c r="AY2098"/>
  <c r="AY2097"/>
  <c r="AY2096"/>
  <c r="AY2095"/>
  <c r="AY2094"/>
  <c r="AY2093"/>
  <c r="AY2092"/>
  <c r="AY2091"/>
  <c r="AY2090"/>
  <c r="AY2089"/>
  <c r="AY2088"/>
  <c r="AY2087"/>
  <c r="AY2086"/>
  <c r="AY2085"/>
  <c r="AY2084"/>
  <c r="AY2083"/>
  <c r="AY2082"/>
  <c r="AY2081"/>
  <c r="AY2080"/>
  <c r="AY2079"/>
  <c r="AY2078"/>
  <c r="AY2077"/>
  <c r="AY2076"/>
  <c r="AY2075"/>
  <c r="AY2074"/>
  <c r="AY2073"/>
  <c r="AY2072"/>
  <c r="AY2071"/>
  <c r="AY2070"/>
  <c r="AY2069"/>
  <c r="AY2068"/>
  <c r="AY2067"/>
  <c r="AY2066"/>
  <c r="AY2065"/>
  <c r="AY2064"/>
  <c r="AY2063"/>
  <c r="AY2062"/>
  <c r="AY2061"/>
  <c r="AY2060"/>
  <c r="AY2059"/>
  <c r="AY2058"/>
  <c r="AY2057"/>
  <c r="AY2056"/>
  <c r="AY2055"/>
  <c r="AY2054"/>
  <c r="AY2053"/>
  <c r="AY2052"/>
  <c r="AY2051"/>
  <c r="AY2050"/>
  <c r="AY2049"/>
  <c r="AY2048"/>
  <c r="AY2047"/>
  <c r="AY2046"/>
  <c r="AY2045"/>
  <c r="AY2044"/>
  <c r="AY2043"/>
  <c r="AY2042"/>
  <c r="AY2041"/>
  <c r="AY2040"/>
  <c r="AY2039"/>
  <c r="AY2038"/>
  <c r="AY2037"/>
  <c r="AY2036"/>
  <c r="AY2035"/>
  <c r="AY2034"/>
  <c r="AY2033"/>
  <c r="AY2032"/>
  <c r="AY2031"/>
  <c r="AY2030"/>
  <c r="AY2029"/>
  <c r="AY2028"/>
  <c r="AY2027"/>
  <c r="AY2026"/>
  <c r="AY2025"/>
  <c r="AY2024"/>
  <c r="AY2023"/>
  <c r="AY2022"/>
  <c r="AY2021"/>
  <c r="AY2020"/>
  <c r="AY2019"/>
  <c r="AY2018"/>
  <c r="AY2017"/>
  <c r="AY2016"/>
  <c r="AY2015"/>
  <c r="AY2014"/>
  <c r="AY2013"/>
  <c r="AY2012"/>
  <c r="AY2011"/>
  <c r="AY2010"/>
  <c r="AY2009"/>
  <c r="AY2008"/>
  <c r="AY2007"/>
  <c r="AY2006"/>
  <c r="AY2005"/>
  <c r="AY2004"/>
  <c r="AY2003"/>
  <c r="AY2002"/>
  <c r="AY2001"/>
  <c r="AY2000"/>
  <c r="AY1999"/>
  <c r="AY1998"/>
  <c r="AY1997"/>
  <c r="AY1996"/>
  <c r="AY1995"/>
  <c r="AY1994"/>
  <c r="AY1993"/>
  <c r="AY1992"/>
  <c r="AY1991"/>
  <c r="AY1990"/>
  <c r="AY1989"/>
  <c r="AY1988"/>
  <c r="AY1987"/>
  <c r="AY1986"/>
  <c r="AY1985"/>
  <c r="AY1984"/>
  <c r="AY1983"/>
  <c r="AY1982"/>
  <c r="AY1981"/>
  <c r="AY1980"/>
  <c r="AY1979"/>
  <c r="AY1978"/>
  <c r="AY1977"/>
  <c r="AY1976"/>
  <c r="AY1975"/>
  <c r="AY1974"/>
  <c r="AY1973"/>
  <c r="AY1972"/>
  <c r="AY1971"/>
  <c r="AY1970"/>
  <c r="AY1969"/>
  <c r="AY1968"/>
  <c r="AY1967"/>
  <c r="AY1966"/>
  <c r="AY1965"/>
  <c r="AY1964"/>
  <c r="AY1963"/>
  <c r="AY1962"/>
  <c r="AY1961"/>
  <c r="AY1960"/>
  <c r="AY1959"/>
  <c r="AY1958"/>
  <c r="AY1957"/>
  <c r="AY1956"/>
  <c r="AY1955"/>
  <c r="AY1954"/>
  <c r="AY1953"/>
  <c r="AY1952"/>
  <c r="AY1951"/>
  <c r="AY1950"/>
  <c r="AY1949"/>
  <c r="AY1948"/>
  <c r="AY1947"/>
  <c r="AY1946"/>
  <c r="AY1945"/>
  <c r="AY1944"/>
  <c r="AY1943"/>
  <c r="AY1942"/>
  <c r="AY1941"/>
  <c r="AY1940"/>
  <c r="AY1939"/>
  <c r="AY1938"/>
  <c r="AY1937"/>
  <c r="AY1936"/>
  <c r="AY1935"/>
  <c r="AY1934"/>
  <c r="AY1933"/>
  <c r="AY1932"/>
  <c r="AY1931"/>
  <c r="AY1930"/>
  <c r="AY1929"/>
  <c r="AY1928"/>
  <c r="AY1927"/>
  <c r="AY1926"/>
  <c r="AY1925"/>
  <c r="AY1924"/>
  <c r="AY1923"/>
  <c r="AY1922"/>
  <c r="AY1921"/>
  <c r="AY1920"/>
  <c r="AY1919"/>
  <c r="AY1918"/>
  <c r="AY1917"/>
  <c r="AY1916"/>
  <c r="AY1915"/>
  <c r="AY1914"/>
  <c r="AY1913"/>
  <c r="AY1912"/>
  <c r="AY1911"/>
  <c r="AY1910"/>
  <c r="AY1909"/>
  <c r="AY1908"/>
  <c r="AY1907"/>
  <c r="AY1906"/>
  <c r="AY1905"/>
  <c r="AY1904"/>
  <c r="AY1903"/>
  <c r="AY1902"/>
  <c r="AY1901"/>
  <c r="AY1900"/>
  <c r="AY1899"/>
  <c r="AY1898"/>
  <c r="AY1897"/>
  <c r="AY1896"/>
  <c r="AY1895"/>
  <c r="AY1894"/>
  <c r="AY1893"/>
  <c r="AY1892"/>
  <c r="AY1891"/>
  <c r="AY1890"/>
  <c r="AY1889"/>
  <c r="AY1888"/>
  <c r="AY1887"/>
  <c r="AY1886"/>
  <c r="AY1885"/>
  <c r="AY1884"/>
  <c r="AY1883"/>
  <c r="AY1882"/>
  <c r="AY1881"/>
  <c r="AY1880"/>
  <c r="AY1879"/>
  <c r="AY1878"/>
  <c r="AY1877"/>
  <c r="AY1876"/>
  <c r="AY1875"/>
  <c r="AY1874"/>
  <c r="AY1873"/>
  <c r="AY1872"/>
  <c r="AY1871"/>
  <c r="AY1870"/>
  <c r="AY1869"/>
  <c r="AY1868"/>
  <c r="AY1867"/>
  <c r="AY1866"/>
  <c r="AY1865"/>
  <c r="AY1864"/>
  <c r="AY1863"/>
  <c r="AY1862"/>
  <c r="AY1861"/>
  <c r="AY1860"/>
  <c r="AY1859"/>
  <c r="AY1858"/>
  <c r="AY1857"/>
  <c r="AY1856"/>
  <c r="AY1855"/>
  <c r="AY1854"/>
  <c r="AY1853"/>
  <c r="AY1852"/>
  <c r="AY1851"/>
  <c r="AY1850"/>
  <c r="AY1849"/>
  <c r="AY1848"/>
  <c r="AY1847"/>
  <c r="AY1846"/>
  <c r="AY1845"/>
  <c r="AY1844"/>
  <c r="AY1843"/>
  <c r="AY1842"/>
  <c r="AY1841"/>
  <c r="AY1840"/>
  <c r="AY1839"/>
  <c r="AY1838"/>
  <c r="AY1837"/>
  <c r="AY1836"/>
  <c r="AY1835"/>
  <c r="AY1834"/>
  <c r="AY1833"/>
  <c r="AY1832"/>
  <c r="AY1831"/>
  <c r="AY1830"/>
  <c r="AY1829"/>
  <c r="AY1828"/>
  <c r="AY1827"/>
  <c r="AY1826"/>
  <c r="AY1825"/>
  <c r="AY1824"/>
  <c r="AY1823"/>
  <c r="AY1822"/>
  <c r="AY1821"/>
  <c r="AY1820"/>
  <c r="AY1819"/>
  <c r="AY1818"/>
  <c r="AY1817"/>
  <c r="AY1816"/>
  <c r="AY1815"/>
  <c r="AY1814"/>
  <c r="AY1813"/>
  <c r="AY1812"/>
  <c r="AY1811"/>
  <c r="AY1810"/>
  <c r="AY1809"/>
  <c r="AY1808"/>
  <c r="AY1807"/>
  <c r="AY1806"/>
  <c r="AY1805"/>
  <c r="AY1804"/>
  <c r="AY1803"/>
  <c r="AY1802"/>
  <c r="AY1801"/>
  <c r="AY1800"/>
  <c r="AY1799"/>
  <c r="AY1798"/>
  <c r="AY1797"/>
  <c r="AY1796"/>
  <c r="AY1795"/>
  <c r="AY1794"/>
  <c r="AY1793"/>
  <c r="AY1792"/>
  <c r="AY1791"/>
  <c r="AY1790"/>
  <c r="AY1789"/>
  <c r="AY1788"/>
  <c r="AY1787"/>
  <c r="AY1786"/>
  <c r="AY1785"/>
  <c r="AY1784"/>
  <c r="AY1783"/>
  <c r="AY1782"/>
  <c r="AY1781"/>
  <c r="AY1780"/>
  <c r="AY1779"/>
  <c r="AY1778"/>
  <c r="AY1777"/>
  <c r="AY1776"/>
  <c r="AY1775"/>
  <c r="AY1774"/>
  <c r="AY1773"/>
  <c r="AY1772"/>
  <c r="AY1771"/>
  <c r="AY1770"/>
  <c r="AY1769"/>
  <c r="AY1768"/>
  <c r="AY1767"/>
  <c r="AY1766"/>
  <c r="AY1765"/>
  <c r="AY1764"/>
  <c r="AY1763"/>
  <c r="AY1762"/>
  <c r="AY1761"/>
  <c r="AY1760"/>
  <c r="AY1759"/>
  <c r="AY1758"/>
  <c r="AY1757"/>
  <c r="AY1756"/>
  <c r="AY1755"/>
  <c r="AY1754"/>
  <c r="AY1753"/>
  <c r="AY1752"/>
  <c r="AY1751"/>
  <c r="AY1750"/>
  <c r="AY1749"/>
  <c r="AY1748"/>
  <c r="AY1747"/>
  <c r="AY1746"/>
  <c r="AY1745"/>
  <c r="AY1744"/>
  <c r="AY1743"/>
  <c r="AY1742"/>
  <c r="AY1741"/>
  <c r="AY1740"/>
  <c r="AY1739"/>
  <c r="AY1738"/>
  <c r="AY1737"/>
  <c r="AY1736"/>
  <c r="AY1735"/>
  <c r="AY1734"/>
  <c r="AY1733"/>
  <c r="AY1732"/>
  <c r="AY1731"/>
  <c r="AY1730"/>
  <c r="AY1729"/>
  <c r="AY1728"/>
  <c r="AY1727"/>
  <c r="AY1726"/>
  <c r="AY1725"/>
  <c r="AY1724"/>
  <c r="AY1723"/>
  <c r="AY1722"/>
  <c r="AY1721"/>
  <c r="AY1720"/>
  <c r="AY1719"/>
  <c r="AY1718"/>
  <c r="AY1717"/>
  <c r="AY1716"/>
  <c r="AY1715"/>
  <c r="AY1714"/>
  <c r="AY1713"/>
  <c r="AY1712"/>
  <c r="AY1711"/>
  <c r="AY1710"/>
  <c r="AY1709"/>
  <c r="AY1708"/>
  <c r="AY1707"/>
  <c r="AY1706"/>
  <c r="AY1705"/>
  <c r="AY1704"/>
  <c r="AY1703"/>
  <c r="AY1702"/>
  <c r="AY1701"/>
  <c r="AY1700"/>
  <c r="AY1699"/>
  <c r="AY1698"/>
  <c r="AY1697"/>
  <c r="AY1696"/>
  <c r="AY1695"/>
  <c r="AY1694"/>
  <c r="AY1693"/>
  <c r="AY1692"/>
  <c r="AY1691"/>
  <c r="AY1690"/>
  <c r="AY1689"/>
  <c r="AY1688"/>
  <c r="AY1687"/>
  <c r="AY1686"/>
  <c r="AY1685"/>
  <c r="AY1684"/>
  <c r="AY1683"/>
  <c r="AY1682"/>
  <c r="AY1681"/>
  <c r="AY1680"/>
  <c r="AY1679"/>
  <c r="AY1678"/>
  <c r="AY1677"/>
  <c r="AY1676"/>
  <c r="AY1675"/>
  <c r="AY1674"/>
  <c r="AY1673"/>
  <c r="AY1672"/>
  <c r="AY1671"/>
  <c r="AY1670"/>
  <c r="AY1669"/>
  <c r="AY1668"/>
  <c r="AY1667"/>
  <c r="AY1666"/>
  <c r="AY1665"/>
  <c r="AY1664"/>
  <c r="AY1663"/>
  <c r="AY1662"/>
  <c r="AY1661"/>
  <c r="AY1660"/>
  <c r="AY1659"/>
  <c r="AY1658"/>
  <c r="AY1657"/>
  <c r="AY1656"/>
  <c r="AY1655"/>
  <c r="AY1654"/>
  <c r="AY1653"/>
  <c r="AY1652"/>
  <c r="AY1651"/>
  <c r="AY1650"/>
  <c r="AY1649"/>
  <c r="AY1648"/>
  <c r="AY1647"/>
  <c r="AY1646"/>
  <c r="AY1645"/>
  <c r="AY1644"/>
  <c r="AY1643"/>
  <c r="AY1642"/>
  <c r="AY1641"/>
  <c r="AY1640"/>
  <c r="AY1639"/>
  <c r="AY1638"/>
  <c r="AY1637"/>
  <c r="AY1636"/>
  <c r="AY1635"/>
  <c r="AY1634"/>
  <c r="AY1633"/>
  <c r="AY1632"/>
  <c r="AY1631"/>
  <c r="AY1630"/>
  <c r="AY1629"/>
  <c r="AY1628"/>
  <c r="AY1627"/>
  <c r="AY1626"/>
  <c r="AY1625"/>
  <c r="AY1624"/>
  <c r="AY1623"/>
  <c r="AY1622"/>
  <c r="AY1621"/>
  <c r="AY1620"/>
  <c r="AY1619"/>
  <c r="AY1618"/>
  <c r="AY1617"/>
  <c r="AY1616"/>
  <c r="AY1615"/>
  <c r="AY1614"/>
  <c r="AY1613"/>
  <c r="AY1612"/>
  <c r="AY1611"/>
  <c r="AY1610"/>
  <c r="AY1609"/>
  <c r="AY1608"/>
  <c r="AY1607"/>
  <c r="AY1606"/>
  <c r="AY1605"/>
  <c r="AY1604"/>
  <c r="AY1603"/>
  <c r="AY1602"/>
  <c r="AY1601"/>
  <c r="AY1600"/>
  <c r="AY1599"/>
  <c r="AY1598"/>
  <c r="AY1597"/>
  <c r="AY1596"/>
  <c r="AY1595"/>
  <c r="AY1594"/>
  <c r="AY1593"/>
  <c r="AY1592"/>
  <c r="AY1591"/>
  <c r="AY1590"/>
  <c r="AY1589"/>
  <c r="AY1588"/>
  <c r="AY1587"/>
  <c r="AY1586"/>
  <c r="AY1585"/>
  <c r="AY1584"/>
  <c r="AY1583"/>
  <c r="AY1582"/>
  <c r="AY1581"/>
  <c r="AY1580"/>
  <c r="AY1579"/>
  <c r="AY1578"/>
  <c r="AY1577"/>
  <c r="AY1576"/>
  <c r="AY1575"/>
  <c r="AY1574"/>
  <c r="AY1573"/>
  <c r="AY1572"/>
  <c r="AY1571"/>
  <c r="AY1570"/>
  <c r="AY1569"/>
  <c r="AY1568"/>
  <c r="AY1567"/>
  <c r="AY1566"/>
  <c r="AY1565"/>
  <c r="AY1564"/>
  <c r="AY1563"/>
  <c r="AY1562"/>
  <c r="AY1561"/>
  <c r="AY1560"/>
  <c r="AY1559"/>
  <c r="AY1558"/>
  <c r="AY1557"/>
  <c r="AY1556"/>
  <c r="AY1555"/>
  <c r="AY1554"/>
  <c r="AY1553"/>
  <c r="AY1552"/>
  <c r="AY1551"/>
  <c r="AY1550"/>
  <c r="AY1549"/>
  <c r="AY1548"/>
  <c r="AY1547"/>
  <c r="AY1546"/>
  <c r="AY1545"/>
  <c r="AY1544"/>
  <c r="AY1543"/>
  <c r="AY1542"/>
  <c r="AY1541"/>
  <c r="AY1540"/>
  <c r="AY1539"/>
  <c r="AY1538"/>
  <c r="AY1537"/>
  <c r="AY1536"/>
  <c r="AY1535"/>
  <c r="AY1534"/>
  <c r="AY1533"/>
  <c r="AY1532"/>
  <c r="AY1531"/>
  <c r="AY1530"/>
  <c r="AY1529"/>
  <c r="AY1528"/>
  <c r="AY1527"/>
  <c r="AY1526"/>
  <c r="AY1525"/>
  <c r="AY1524"/>
  <c r="AY1523"/>
  <c r="AY1522"/>
  <c r="AY1521"/>
  <c r="AY1520"/>
  <c r="AY1519"/>
  <c r="AY1518"/>
  <c r="AY1517"/>
  <c r="AY1516"/>
  <c r="AY1515"/>
  <c r="AY1514"/>
  <c r="AY1513"/>
  <c r="AY1512"/>
  <c r="AY1511"/>
  <c r="AY1510"/>
  <c r="AY1509"/>
  <c r="AY1508"/>
  <c r="AY1507"/>
  <c r="AY1506"/>
  <c r="AY1505"/>
  <c r="AY1504"/>
  <c r="AY1503"/>
  <c r="AY1502"/>
  <c r="AY1501"/>
  <c r="AY1500"/>
  <c r="AY1499"/>
  <c r="AY1498"/>
  <c r="AY1497"/>
  <c r="AY1496"/>
  <c r="AY1495"/>
  <c r="AY1494"/>
  <c r="AY1493"/>
  <c r="AY1492"/>
  <c r="AY1491"/>
  <c r="AY1490"/>
  <c r="AY1489"/>
  <c r="AY1488"/>
  <c r="AY1487"/>
  <c r="AY1486"/>
  <c r="AY1485"/>
  <c r="AY1484"/>
  <c r="AY1483"/>
  <c r="AY1482"/>
  <c r="AY1481"/>
  <c r="AY1480"/>
  <c r="AY1479"/>
  <c r="AY1478"/>
  <c r="AY1477"/>
  <c r="AY1476"/>
  <c r="AY1475"/>
  <c r="AY1474"/>
  <c r="AY1473"/>
  <c r="AY1472"/>
  <c r="AY1471"/>
  <c r="AY1470"/>
  <c r="AY1469"/>
  <c r="AY1468"/>
  <c r="AY1467"/>
  <c r="AY1466"/>
  <c r="AY1465"/>
  <c r="AY1464"/>
  <c r="AY1463"/>
  <c r="AY1462"/>
  <c r="AY1461"/>
  <c r="AY1460"/>
  <c r="AY1459"/>
  <c r="AY1458"/>
  <c r="AY1457"/>
  <c r="AY1456"/>
  <c r="AY1455"/>
  <c r="AY1454"/>
  <c r="AY1453"/>
  <c r="AY1452"/>
  <c r="AY1451"/>
  <c r="AY1450"/>
  <c r="AY1449"/>
  <c r="AY1448"/>
  <c r="AY1447"/>
  <c r="AY1446"/>
  <c r="AY1445"/>
  <c r="AY1444"/>
  <c r="AY1443"/>
  <c r="AY1442"/>
  <c r="AY1441"/>
  <c r="AY1440"/>
  <c r="AY1439"/>
  <c r="AY1438"/>
  <c r="AY1437"/>
  <c r="AY1436"/>
  <c r="AY1435"/>
  <c r="AY1434"/>
  <c r="AY1433"/>
  <c r="AY1432"/>
  <c r="AY1431"/>
  <c r="AY1430"/>
  <c r="AY1429"/>
  <c r="AY1428"/>
  <c r="AY1427"/>
  <c r="AY1426"/>
  <c r="AY1425"/>
  <c r="AY1424"/>
  <c r="AY1423"/>
  <c r="AY1422"/>
  <c r="AY1421"/>
  <c r="AY1420"/>
  <c r="AY1419"/>
  <c r="AY1418"/>
  <c r="AY1417"/>
  <c r="AY1416"/>
  <c r="AY1415"/>
  <c r="AY1414"/>
  <c r="AY1413"/>
  <c r="AY1412"/>
  <c r="AY1411"/>
  <c r="AY1410"/>
  <c r="AY1409"/>
  <c r="AY1408"/>
  <c r="AY1407"/>
  <c r="AY1406"/>
  <c r="AY1405"/>
  <c r="AY1404"/>
  <c r="AY1403"/>
  <c r="AY1402"/>
  <c r="AY1401"/>
  <c r="AY1400"/>
  <c r="AY1399"/>
  <c r="AY1398"/>
  <c r="AY1397"/>
  <c r="AY1396"/>
  <c r="AY1395"/>
  <c r="AY1394"/>
  <c r="AY1393"/>
  <c r="AY1392"/>
  <c r="AY1391"/>
  <c r="AY1390"/>
  <c r="AY1389"/>
  <c r="AY1388"/>
  <c r="AY1387"/>
  <c r="AY1386"/>
  <c r="AY1385"/>
  <c r="AY1384"/>
  <c r="AY1383"/>
  <c r="AY1382"/>
  <c r="AY1381"/>
  <c r="AY1380"/>
  <c r="AY1379"/>
  <c r="AY1378"/>
  <c r="AY1377"/>
  <c r="AY1376"/>
  <c r="AY1375"/>
  <c r="AY1374"/>
  <c r="AY1373"/>
  <c r="AY1372"/>
  <c r="AY1371"/>
  <c r="AY1370"/>
  <c r="AY1369"/>
  <c r="AY1368"/>
  <c r="AY1367"/>
  <c r="AY1366"/>
  <c r="AY1365"/>
  <c r="AY1364"/>
  <c r="AY1363"/>
  <c r="AY1362"/>
  <c r="AY1361"/>
  <c r="AY1360"/>
  <c r="AY1359"/>
  <c r="AY1358"/>
  <c r="AY1357"/>
  <c r="AY1356"/>
  <c r="AY1355"/>
  <c r="AY1354"/>
  <c r="AY1353"/>
  <c r="AY1352"/>
  <c r="AY1351"/>
  <c r="AY1350"/>
  <c r="AY1349"/>
  <c r="AY1348"/>
  <c r="AY1347"/>
  <c r="AY1346"/>
  <c r="AY1345"/>
  <c r="AY1344"/>
  <c r="AY1343"/>
  <c r="AY1342"/>
  <c r="AY1341"/>
  <c r="AY1340"/>
  <c r="AY1339"/>
  <c r="AY1338"/>
  <c r="AY1337"/>
  <c r="AY1336"/>
  <c r="AY1335"/>
  <c r="AY1334"/>
  <c r="AY1333"/>
  <c r="AY1332"/>
  <c r="AY1331"/>
  <c r="AY1330"/>
  <c r="AY1329"/>
  <c r="AY1328"/>
  <c r="AY1327"/>
  <c r="AY1326"/>
  <c r="AY1325"/>
  <c r="AY1324"/>
  <c r="AY1323"/>
  <c r="AY1322"/>
  <c r="AY1321"/>
  <c r="AY1320"/>
  <c r="AY1319"/>
  <c r="AY1318"/>
  <c r="AY1317"/>
  <c r="AY1316"/>
  <c r="AY1315"/>
  <c r="AY1314"/>
  <c r="AY1313"/>
  <c r="AY1312"/>
  <c r="AY1311"/>
  <c r="AY1310"/>
  <c r="AY1309"/>
  <c r="AY1308"/>
  <c r="AY1307"/>
  <c r="AY1306"/>
  <c r="AY1305"/>
  <c r="AY1304"/>
  <c r="AY1303"/>
  <c r="AY1302"/>
  <c r="AY1301"/>
  <c r="AY1300"/>
  <c r="AY1299"/>
  <c r="AY1298"/>
  <c r="AY1297"/>
  <c r="AY1296"/>
  <c r="AY1295"/>
  <c r="AY1294"/>
  <c r="AY1293"/>
  <c r="AY1292"/>
  <c r="AY1291"/>
  <c r="AY1290"/>
  <c r="AY1289"/>
  <c r="AY1288"/>
  <c r="AY1287"/>
  <c r="AY1286"/>
  <c r="AY1285"/>
  <c r="AY1284"/>
  <c r="AY1283"/>
  <c r="AY1282"/>
  <c r="AY1281"/>
  <c r="AY1280"/>
  <c r="AY1279"/>
  <c r="AY1278"/>
  <c r="AY1277"/>
  <c r="AY1276"/>
  <c r="AY1275"/>
  <c r="AY1274"/>
  <c r="AY1273"/>
  <c r="AY1272"/>
  <c r="AY1271"/>
  <c r="AY1270"/>
  <c r="AY1269"/>
  <c r="AY1268"/>
  <c r="AY1267"/>
  <c r="AY1266"/>
  <c r="AY1265"/>
  <c r="AY1264"/>
  <c r="AY1263"/>
  <c r="AY1262"/>
  <c r="AY1261"/>
  <c r="AY1260"/>
  <c r="AY1259"/>
  <c r="AY1258"/>
  <c r="AY1257"/>
  <c r="AY1256"/>
  <c r="AY1255"/>
  <c r="AY1254"/>
  <c r="AY1253"/>
  <c r="AY1252"/>
  <c r="AY1251"/>
  <c r="AY1250"/>
  <c r="AY1249"/>
  <c r="AY1248"/>
  <c r="AY1247"/>
  <c r="AY1246"/>
  <c r="AY1245"/>
  <c r="AY1244"/>
  <c r="AY1243"/>
  <c r="AY1242"/>
  <c r="AY1241"/>
  <c r="AY1240"/>
  <c r="AY1239"/>
  <c r="AY1238"/>
  <c r="AY1237"/>
  <c r="AY1236"/>
  <c r="AY1235"/>
  <c r="AY1234"/>
  <c r="AY1233"/>
  <c r="AY1232"/>
  <c r="AY1231"/>
  <c r="AY1230"/>
  <c r="AY1229"/>
  <c r="AY1228"/>
  <c r="AY1227"/>
  <c r="AY1226"/>
  <c r="AY1225"/>
  <c r="AY1224"/>
  <c r="AY1223"/>
  <c r="AY1222"/>
  <c r="AY1221"/>
  <c r="AY1220"/>
  <c r="AY1219"/>
  <c r="AY1218"/>
  <c r="AY1217"/>
  <c r="AY1216"/>
  <c r="AY1215"/>
  <c r="AY1214"/>
  <c r="AY1213"/>
  <c r="AY1212"/>
  <c r="AY1211"/>
  <c r="AY1210"/>
  <c r="AY1209"/>
  <c r="AY1208"/>
  <c r="AY1207"/>
  <c r="AY1206"/>
  <c r="AY1205"/>
  <c r="AY1204"/>
  <c r="AY1203"/>
  <c r="AY1202"/>
  <c r="AY1201"/>
  <c r="AY1200"/>
  <c r="AY1199"/>
  <c r="AY1198"/>
  <c r="AY1197"/>
  <c r="AY1196"/>
  <c r="AY1195"/>
  <c r="AY1194"/>
  <c r="AY1193"/>
  <c r="AY1192"/>
  <c r="AY1191"/>
  <c r="AY1190"/>
  <c r="AY1189"/>
  <c r="AY1188"/>
  <c r="AY1187"/>
  <c r="AY1186"/>
  <c r="AY1185"/>
  <c r="AY1184"/>
  <c r="AY1183"/>
  <c r="AY1182"/>
  <c r="AY1181"/>
  <c r="AY1180"/>
  <c r="AY1179"/>
  <c r="AY1178"/>
  <c r="AY1177"/>
  <c r="AY1176"/>
  <c r="AY1175"/>
  <c r="AY1174"/>
  <c r="AY1173"/>
  <c r="AY1172"/>
  <c r="AY1171"/>
  <c r="AY1170"/>
  <c r="AY1169"/>
  <c r="AY1168"/>
  <c r="AY1167"/>
  <c r="AY1166"/>
  <c r="AY1165"/>
  <c r="AY1164"/>
  <c r="AY1163"/>
  <c r="AY1162"/>
  <c r="AY1161"/>
  <c r="AY1160"/>
  <c r="AY1159"/>
  <c r="AY1158"/>
  <c r="AY1157"/>
  <c r="AY1156"/>
  <c r="AY1155"/>
  <c r="AY1154"/>
  <c r="AY1153"/>
  <c r="AY1152"/>
  <c r="AY1151"/>
  <c r="AY1150"/>
  <c r="AY1149"/>
  <c r="AY1148"/>
  <c r="AY1147"/>
  <c r="AY1146"/>
  <c r="AY1145"/>
  <c r="AY1144"/>
  <c r="AY1143"/>
  <c r="AY1142"/>
  <c r="AY1141"/>
  <c r="AY1140"/>
  <c r="AY1139"/>
  <c r="AY1138"/>
  <c r="AY1137"/>
  <c r="AY1136"/>
  <c r="AY1135"/>
  <c r="AY1134"/>
  <c r="AY1133"/>
  <c r="AY1132"/>
  <c r="AY1131"/>
  <c r="AY1130"/>
  <c r="AY1129"/>
  <c r="AY1128"/>
  <c r="AY1127"/>
  <c r="AY1126"/>
  <c r="AY1125"/>
  <c r="AY1124"/>
  <c r="AY1123"/>
  <c r="AY1122"/>
  <c r="AY1121"/>
  <c r="AY1120"/>
  <c r="AY1119"/>
  <c r="AY1118"/>
  <c r="AY1117"/>
  <c r="AY1116"/>
  <c r="AY1115"/>
  <c r="AY1114"/>
  <c r="AY1113"/>
  <c r="AY1112"/>
  <c r="AY1111"/>
  <c r="AY1110"/>
  <c r="AY1109"/>
  <c r="AY1108"/>
  <c r="AY1107"/>
  <c r="AY1106"/>
  <c r="AY1105"/>
  <c r="AY1104"/>
  <c r="AY1103"/>
  <c r="AY1102"/>
  <c r="AY1101"/>
  <c r="AY1100"/>
  <c r="AY1099"/>
  <c r="AY1098"/>
  <c r="AY1097"/>
  <c r="AY1096"/>
  <c r="AY1095"/>
  <c r="AY1094"/>
  <c r="AY1093"/>
  <c r="AY1092"/>
  <c r="AY1091"/>
  <c r="AY1090"/>
  <c r="AY1089"/>
  <c r="AY1088"/>
  <c r="AY1087"/>
  <c r="AY1086"/>
  <c r="AY1085"/>
  <c r="AY1084"/>
  <c r="AY1083"/>
  <c r="AY1082"/>
  <c r="AY1081"/>
  <c r="AY1080"/>
  <c r="AY1079"/>
  <c r="AY1078"/>
  <c r="AY1077"/>
  <c r="AY1076"/>
  <c r="AY1075"/>
  <c r="AY1074"/>
  <c r="AY1073"/>
  <c r="AY1072"/>
  <c r="AY1071"/>
  <c r="AY1070"/>
  <c r="AY1069"/>
  <c r="AY1068"/>
  <c r="AY1067"/>
  <c r="AY1066"/>
  <c r="AY1065"/>
  <c r="AY1064"/>
  <c r="AY1063"/>
  <c r="AY1062"/>
  <c r="AY1061"/>
  <c r="AY1060"/>
  <c r="AY1059"/>
  <c r="AY1058"/>
  <c r="AY1057"/>
  <c r="AY1056"/>
  <c r="AY1055"/>
  <c r="AY1054"/>
  <c r="AY1053"/>
  <c r="AY1052"/>
  <c r="AY1051"/>
  <c r="AY1050"/>
  <c r="AY1049"/>
  <c r="AY1048"/>
  <c r="AY1047"/>
  <c r="AY1046"/>
  <c r="AY1045"/>
  <c r="AY1044"/>
  <c r="AY1043"/>
  <c r="AY1042"/>
  <c r="AY1041"/>
  <c r="AY1040"/>
  <c r="AY1039"/>
  <c r="AY1038"/>
  <c r="AY1037"/>
  <c r="AY1036"/>
  <c r="AY1035"/>
  <c r="AY1034"/>
  <c r="AY1033"/>
  <c r="AY1032"/>
  <c r="AY1031"/>
  <c r="AY1030"/>
  <c r="AY1029"/>
  <c r="AY1028"/>
  <c r="AY1027"/>
  <c r="AY1026"/>
  <c r="AY1025"/>
  <c r="AY1024"/>
  <c r="AY1023"/>
  <c r="AY1022"/>
  <c r="AY1021"/>
  <c r="AY1020"/>
  <c r="AY1019"/>
  <c r="AY1018"/>
  <c r="AY1017"/>
  <c r="AY1016"/>
  <c r="AY1015"/>
  <c r="AY1014"/>
  <c r="AY1013"/>
  <c r="AY1012"/>
  <c r="AY1011"/>
  <c r="AY1010"/>
  <c r="AY1009"/>
  <c r="AY1008"/>
  <c r="AY1007"/>
  <c r="AY1006"/>
  <c r="AY1005"/>
  <c r="AY1004"/>
  <c r="AY1003"/>
  <c r="AY1002"/>
  <c r="AY1001"/>
  <c r="AY1000"/>
  <c r="AY999"/>
  <c r="AY998"/>
  <c r="AY997"/>
  <c r="AY996"/>
  <c r="AY995"/>
  <c r="AY994"/>
  <c r="AY993"/>
  <c r="AY992"/>
  <c r="AY991"/>
  <c r="AY990"/>
  <c r="AY989"/>
  <c r="AY988"/>
  <c r="AY987"/>
  <c r="AY986"/>
  <c r="AY985"/>
  <c r="AY984"/>
  <c r="AY983"/>
  <c r="AY982"/>
  <c r="AY981"/>
  <c r="AY980"/>
  <c r="AY979"/>
  <c r="AY978"/>
  <c r="AY977"/>
  <c r="AY976"/>
  <c r="AY975"/>
  <c r="AY974"/>
  <c r="AY973"/>
  <c r="AY972"/>
  <c r="AY971"/>
  <c r="AY970"/>
  <c r="AY969"/>
  <c r="AY968"/>
  <c r="AY967"/>
  <c r="AY966"/>
  <c r="AY965"/>
  <c r="AY964"/>
  <c r="AY963"/>
  <c r="AY962"/>
  <c r="AY961"/>
  <c r="AY960"/>
  <c r="AY959"/>
  <c r="AY958"/>
  <c r="AY957"/>
  <c r="AY956"/>
  <c r="AY955"/>
  <c r="AY954"/>
  <c r="AY953"/>
  <c r="AY952"/>
  <c r="AY951"/>
  <c r="AY950"/>
  <c r="AY949"/>
  <c r="AY948"/>
  <c r="AE758"/>
  <c r="AD758"/>
  <c r="AB758"/>
  <c r="AA758"/>
  <c r="Z758"/>
  <c r="Y758"/>
  <c r="X758"/>
  <c r="W758"/>
  <c r="V758"/>
  <c r="U758"/>
  <c r="T758"/>
  <c r="S758"/>
  <c r="R758"/>
  <c r="Q758"/>
  <c r="P758"/>
  <c r="O758"/>
  <c r="M758"/>
  <c r="L758"/>
  <c r="K758"/>
  <c r="J758"/>
  <c r="I758"/>
  <c r="H758"/>
  <c r="G758"/>
  <c r="F758"/>
  <c r="E758"/>
  <c r="AE576"/>
  <c r="AD576"/>
  <c r="AB576"/>
  <c r="AA576"/>
  <c r="Z576"/>
  <c r="Y576"/>
  <c r="X576"/>
  <c r="W576"/>
  <c r="V576"/>
  <c r="U576"/>
  <c r="T576"/>
  <c r="S576"/>
  <c r="R576"/>
  <c r="Q576"/>
  <c r="P576"/>
  <c r="O576"/>
  <c r="M576"/>
  <c r="L576"/>
  <c r="K576"/>
  <c r="J576"/>
  <c r="I576"/>
  <c r="H576"/>
  <c r="G576"/>
  <c r="F576"/>
  <c r="E576"/>
  <c r="BJ556"/>
  <c r="BC556"/>
  <c r="BJ555"/>
  <c r="AE555"/>
  <c r="AD555"/>
  <c r="AB555"/>
  <c r="AA555"/>
  <c r="Z555"/>
  <c r="Y555"/>
  <c r="X555"/>
  <c r="W555"/>
  <c r="V555"/>
  <c r="U555"/>
  <c r="T555"/>
  <c r="S555"/>
  <c r="R555"/>
  <c r="Q555"/>
  <c r="P555"/>
  <c r="O555"/>
  <c r="M555"/>
  <c r="BC555" s="1"/>
  <c r="L555"/>
  <c r="K555"/>
  <c r="J555"/>
  <c r="I555"/>
  <c r="H555"/>
  <c r="G555"/>
  <c r="F555"/>
  <c r="E555"/>
  <c r="BJ554"/>
  <c r="BC554"/>
  <c r="BJ553"/>
  <c r="AE553"/>
  <c r="AD553"/>
  <c r="AB553"/>
  <c r="AA553"/>
  <c r="Z553"/>
  <c r="Y553"/>
  <c r="X553"/>
  <c r="W553"/>
  <c r="V553"/>
  <c r="U553"/>
  <c r="T553"/>
  <c r="S553"/>
  <c r="R553"/>
  <c r="Q553"/>
  <c r="P553"/>
  <c r="O553"/>
  <c r="M553"/>
  <c r="BC553" s="1"/>
  <c r="L553"/>
  <c r="K553"/>
  <c r="J553"/>
  <c r="I553"/>
  <c r="H553"/>
  <c r="G553"/>
  <c r="F553"/>
  <c r="E553"/>
  <c r="BJ552"/>
  <c r="BC552"/>
  <c r="BJ551"/>
  <c r="BC551"/>
  <c r="BJ550"/>
  <c r="BC550"/>
  <c r="BJ549"/>
  <c r="BC549"/>
  <c r="BJ548"/>
  <c r="BC548"/>
  <c r="BJ547"/>
  <c r="AE547"/>
  <c r="AD547"/>
  <c r="AB547"/>
  <c r="AA547"/>
  <c r="Z547"/>
  <c r="Y547"/>
  <c r="X547"/>
  <c r="W547"/>
  <c r="V547"/>
  <c r="T547"/>
  <c r="S547"/>
  <c r="R547"/>
  <c r="Q547"/>
  <c r="P547"/>
  <c r="O547"/>
  <c r="M547"/>
  <c r="BC547" s="1"/>
  <c r="L547"/>
  <c r="K547"/>
  <c r="J547"/>
  <c r="I547"/>
  <c r="H547"/>
  <c r="G547"/>
  <c r="F547"/>
  <c r="E547"/>
  <c r="BJ286"/>
  <c r="BC286"/>
  <c r="BJ285"/>
  <c r="AE285"/>
  <c r="AD285"/>
  <c r="AB285"/>
  <c r="AA285"/>
  <c r="Z285"/>
  <c r="Y285"/>
  <c r="X285"/>
  <c r="W285"/>
  <c r="V285"/>
  <c r="U285"/>
  <c r="T285"/>
  <c r="S285"/>
  <c r="R285"/>
  <c r="Q285"/>
  <c r="P285"/>
  <c r="O285"/>
  <c r="M285"/>
  <c r="BC285" s="1"/>
  <c r="L285"/>
  <c r="K285"/>
  <c r="J285"/>
  <c r="I285"/>
  <c r="H285"/>
  <c r="G285"/>
  <c r="F285"/>
  <c r="E285"/>
  <c r="BJ284"/>
  <c r="BC284"/>
  <c r="BJ283"/>
  <c r="AE283"/>
  <c r="AD283"/>
  <c r="AB283"/>
  <c r="AA283"/>
  <c r="Z283"/>
  <c r="Y283"/>
  <c r="X283"/>
  <c r="W283"/>
  <c r="V283"/>
  <c r="U283"/>
  <c r="T283"/>
  <c r="S283"/>
  <c r="R283"/>
  <c r="Q283"/>
  <c r="P283"/>
  <c r="O283"/>
  <c r="M283"/>
  <c r="BC283" s="1"/>
  <c r="L283"/>
  <c r="K283"/>
  <c r="J283"/>
  <c r="I283"/>
  <c r="H283"/>
  <c r="G283"/>
  <c r="F283"/>
  <c r="E283"/>
  <c r="BJ280"/>
  <c r="BC280"/>
  <c r="BJ279"/>
  <c r="BC279"/>
  <c r="N277"/>
  <c r="BJ277"/>
  <c r="BC277"/>
  <c r="BJ462"/>
  <c r="BC462"/>
  <c r="BJ678"/>
  <c r="BC678"/>
  <c r="BJ676"/>
  <c r="BC676"/>
  <c r="BJ675"/>
  <c r="AE675"/>
  <c r="AD675"/>
  <c r="AB675"/>
  <c r="AA675"/>
  <c r="Z675"/>
  <c r="Y675"/>
  <c r="X675"/>
  <c r="W675"/>
  <c r="V675"/>
  <c r="U675"/>
  <c r="T675"/>
  <c r="S675"/>
  <c r="Q675"/>
  <c r="P675"/>
  <c r="O675"/>
  <c r="M675"/>
  <c r="L675"/>
  <c r="K675"/>
  <c r="J675"/>
  <c r="I675"/>
  <c r="H675"/>
  <c r="G675"/>
  <c r="F675"/>
  <c r="E675"/>
  <c r="BJ456"/>
  <c r="BC456"/>
  <c r="BJ455"/>
  <c r="BC455"/>
  <c r="BJ454"/>
  <c r="BJ718"/>
  <c r="BC718"/>
  <c r="BJ717"/>
  <c r="AE717"/>
  <c r="AD717"/>
  <c r="AB717"/>
  <c r="AA717"/>
  <c r="Z717"/>
  <c r="Y717"/>
  <c r="X717"/>
  <c r="W717"/>
  <c r="V717"/>
  <c r="U717"/>
  <c r="T717"/>
  <c r="S717"/>
  <c r="R717"/>
  <c r="Q717"/>
  <c r="P717"/>
  <c r="O717"/>
  <c r="M717"/>
  <c r="BC717" s="1"/>
  <c r="L717"/>
  <c r="K717"/>
  <c r="J717"/>
  <c r="I717"/>
  <c r="H717"/>
  <c r="G717"/>
  <c r="F717"/>
  <c r="E717"/>
  <c r="BJ716"/>
  <c r="BC716"/>
  <c r="AC716"/>
  <c r="BJ715"/>
  <c r="BC715"/>
  <c r="BJ714"/>
  <c r="BC714"/>
  <c r="BJ713"/>
  <c r="AE713"/>
  <c r="AD713"/>
  <c r="AB713"/>
  <c r="AA713"/>
  <c r="Z713"/>
  <c r="Y713"/>
  <c r="X713"/>
  <c r="W713"/>
  <c r="V713"/>
  <c r="U713"/>
  <c r="T713"/>
  <c r="S713"/>
  <c r="R713"/>
  <c r="Q713"/>
  <c r="P713"/>
  <c r="O713"/>
  <c r="M713"/>
  <c r="BC713" s="1"/>
  <c r="L713"/>
  <c r="K713"/>
  <c r="J713"/>
  <c r="I713"/>
  <c r="H713"/>
  <c r="G713"/>
  <c r="F713"/>
  <c r="E713"/>
  <c r="BJ712"/>
  <c r="BC712"/>
  <c r="BJ711"/>
  <c r="BC711"/>
  <c r="BJ710"/>
  <c r="AE710"/>
  <c r="AD710"/>
  <c r="AB710"/>
  <c r="AA710"/>
  <c r="Z710"/>
  <c r="Y710"/>
  <c r="X710"/>
  <c r="W710"/>
  <c r="V710"/>
  <c r="U710"/>
  <c r="T710"/>
  <c r="S710"/>
  <c r="R710"/>
  <c r="Q710"/>
  <c r="P710"/>
  <c r="O710"/>
  <c r="M710"/>
  <c r="BC710" s="1"/>
  <c r="L710"/>
  <c r="K710"/>
  <c r="J710"/>
  <c r="I710"/>
  <c r="H710"/>
  <c r="G710"/>
  <c r="F710"/>
  <c r="E710"/>
  <c r="BJ709"/>
  <c r="BC709"/>
  <c r="BJ708"/>
  <c r="BC708"/>
  <c r="BJ707"/>
  <c r="AE707"/>
  <c r="AD707"/>
  <c r="AB707"/>
  <c r="AA707"/>
  <c r="Z707"/>
  <c r="Y707"/>
  <c r="X707"/>
  <c r="W707"/>
  <c r="V707"/>
  <c r="U707"/>
  <c r="T707"/>
  <c r="S707"/>
  <c r="R707"/>
  <c r="Q707"/>
  <c r="P707"/>
  <c r="O707"/>
  <c r="M707"/>
  <c r="BC707" s="1"/>
  <c r="L707"/>
  <c r="K707"/>
  <c r="J707"/>
  <c r="I707"/>
  <c r="H707"/>
  <c r="G707"/>
  <c r="F707"/>
  <c r="E707"/>
  <c r="BC706"/>
  <c r="BJ705"/>
  <c r="BC705"/>
  <c r="BJ704"/>
  <c r="BC704"/>
  <c r="BJ703"/>
  <c r="BC703"/>
  <c r="BJ702"/>
  <c r="BC702"/>
  <c r="BC701"/>
  <c r="BJ700"/>
  <c r="BC700"/>
  <c r="BJ699"/>
  <c r="AE699"/>
  <c r="AD699"/>
  <c r="AB699"/>
  <c r="AA699"/>
  <c r="Z699"/>
  <c r="Y699"/>
  <c r="X699"/>
  <c r="W699"/>
  <c r="V699"/>
  <c r="U699"/>
  <c r="T699"/>
  <c r="S699"/>
  <c r="R699"/>
  <c r="Q699"/>
  <c r="P699"/>
  <c r="O699"/>
  <c r="M699"/>
  <c r="BC699" s="1"/>
  <c r="L699"/>
  <c r="K699"/>
  <c r="J699"/>
  <c r="I699"/>
  <c r="H699"/>
  <c r="G699"/>
  <c r="F699"/>
  <c r="E699"/>
  <c r="BJ511"/>
  <c r="BC511"/>
  <c r="BJ510"/>
  <c r="BC510"/>
  <c r="BJ509"/>
  <c r="AE509"/>
  <c r="AD509"/>
  <c r="AB509"/>
  <c r="AA509"/>
  <c r="Z509"/>
  <c r="Y509"/>
  <c r="X509"/>
  <c r="W509"/>
  <c r="V509"/>
  <c r="U509"/>
  <c r="T509"/>
  <c r="S509"/>
  <c r="Q509"/>
  <c r="P509"/>
  <c r="O509"/>
  <c r="M509"/>
  <c r="BC509" s="1"/>
  <c r="L509"/>
  <c r="K509"/>
  <c r="J509"/>
  <c r="I509"/>
  <c r="H509"/>
  <c r="G509"/>
  <c r="F509"/>
  <c r="E509"/>
  <c r="BJ508"/>
  <c r="BC508"/>
  <c r="BJ507"/>
  <c r="BC507"/>
  <c r="BJ506"/>
  <c r="BC506"/>
  <c r="BC504"/>
  <c r="BJ503"/>
  <c r="BC503"/>
  <c r="BJ502"/>
  <c r="BC502"/>
  <c r="BJ500"/>
  <c r="BC500"/>
  <c r="BJ499"/>
  <c r="BC499"/>
  <c r="BJ498"/>
  <c r="BC498"/>
  <c r="BJ497"/>
  <c r="BC497"/>
  <c r="BJ496"/>
  <c r="BC496"/>
  <c r="BJ495"/>
  <c r="BC495"/>
  <c r="BC494"/>
  <c r="BJ493"/>
  <c r="BC493"/>
  <c r="BJ492"/>
  <c r="BC492"/>
  <c r="BJ491"/>
  <c r="BC491"/>
  <c r="BJ490"/>
  <c r="BC490"/>
  <c r="BJ489"/>
  <c r="BC489"/>
  <c r="BJ236"/>
  <c r="BC236"/>
  <c r="BJ235"/>
  <c r="AE235"/>
  <c r="AD235"/>
  <c r="AB235"/>
  <c r="AA235"/>
  <c r="Z235"/>
  <c r="Y235"/>
  <c r="X235"/>
  <c r="W235"/>
  <c r="V235"/>
  <c r="U235"/>
  <c r="T235"/>
  <c r="S235"/>
  <c r="R235"/>
  <c r="Q235"/>
  <c r="P235"/>
  <c r="O235"/>
  <c r="M235"/>
  <c r="L235"/>
  <c r="K235"/>
  <c r="J235"/>
  <c r="I235"/>
  <c r="H235"/>
  <c r="G235"/>
  <c r="F235"/>
  <c r="E235"/>
  <c r="BJ232"/>
  <c r="BC232"/>
  <c r="AU232"/>
  <c r="P228"/>
  <c r="BJ231"/>
  <c r="BC231"/>
  <c r="BJ230"/>
  <c r="BC230"/>
  <c r="BJ229"/>
  <c r="BC229"/>
  <c r="BJ228"/>
  <c r="BC228"/>
  <c r="BJ226"/>
  <c r="BC226"/>
  <c r="BJ222"/>
  <c r="BC222"/>
  <c r="BJ221"/>
  <c r="BC221"/>
  <c r="BJ216"/>
  <c r="BC216"/>
  <c r="AC216"/>
  <c r="BJ215"/>
  <c r="BC215"/>
  <c r="BJ505"/>
  <c r="BC505"/>
  <c r="BJ214"/>
  <c r="BC214"/>
  <c r="BJ213"/>
  <c r="BC213"/>
  <c r="BJ205"/>
  <c r="BC205"/>
  <c r="BJ204"/>
  <c r="BC204"/>
  <c r="BJ203"/>
  <c r="BC203"/>
  <c r="BJ202"/>
  <c r="BC202"/>
  <c r="BJ201"/>
  <c r="BC201"/>
  <c r="BJ501"/>
  <c r="BC501"/>
  <c r="BC200"/>
  <c r="BJ199"/>
  <c r="BC199"/>
  <c r="BJ198"/>
  <c r="BC198"/>
  <c r="BJ805"/>
  <c r="BC805"/>
  <c r="BJ804"/>
  <c r="AE804"/>
  <c r="AD804"/>
  <c r="AB804"/>
  <c r="AA804"/>
  <c r="Z804"/>
  <c r="Y804"/>
  <c r="X804"/>
  <c r="W804"/>
  <c r="V804"/>
  <c r="U804"/>
  <c r="T804"/>
  <c r="S804"/>
  <c r="R804"/>
  <c r="Q804"/>
  <c r="P804"/>
  <c r="O804"/>
  <c r="M804"/>
  <c r="BC804" s="1"/>
  <c r="L804"/>
  <c r="K804"/>
  <c r="J804"/>
  <c r="I804"/>
  <c r="H804"/>
  <c r="G804"/>
  <c r="F804"/>
  <c r="E804"/>
  <c r="BJ803"/>
  <c r="BC803"/>
  <c r="BJ802"/>
  <c r="AE802"/>
  <c r="AD802"/>
  <c r="AB802"/>
  <c r="AA802"/>
  <c r="Z802"/>
  <c r="Y802"/>
  <c r="X802"/>
  <c r="W802"/>
  <c r="V802"/>
  <c r="U802"/>
  <c r="T802"/>
  <c r="S802"/>
  <c r="R802"/>
  <c r="Q802"/>
  <c r="P802"/>
  <c r="O802"/>
  <c r="M802"/>
  <c r="BC802" s="1"/>
  <c r="L802"/>
  <c r="K802"/>
  <c r="J802"/>
  <c r="I802"/>
  <c r="H802"/>
  <c r="G802"/>
  <c r="F802"/>
  <c r="E802"/>
  <c r="BJ630"/>
  <c r="BC630"/>
  <c r="BJ629"/>
  <c r="AE629"/>
  <c r="AD629"/>
  <c r="AB629"/>
  <c r="AA629"/>
  <c r="Z629"/>
  <c r="Y629"/>
  <c r="X629"/>
  <c r="W629"/>
  <c r="V629"/>
  <c r="U629"/>
  <c r="T629"/>
  <c r="S629"/>
  <c r="R629"/>
  <c r="Q629"/>
  <c r="P629"/>
  <c r="O629"/>
  <c r="M629"/>
  <c r="BC629" s="1"/>
  <c r="L629"/>
  <c r="K629"/>
  <c r="J629"/>
  <c r="I629"/>
  <c r="H629"/>
  <c r="G629"/>
  <c r="F629"/>
  <c r="E629"/>
  <c r="BJ628"/>
  <c r="BC628"/>
  <c r="BJ627"/>
  <c r="AE627"/>
  <c r="AD627"/>
  <c r="AB627"/>
  <c r="AA627"/>
  <c r="Z627"/>
  <c r="Y627"/>
  <c r="X627"/>
  <c r="W627"/>
  <c r="V627"/>
  <c r="T627"/>
  <c r="S627"/>
  <c r="R627"/>
  <c r="Q627"/>
  <c r="P627"/>
  <c r="O627"/>
  <c r="N627"/>
  <c r="M627"/>
  <c r="BC627" s="1"/>
  <c r="L627"/>
  <c r="K627"/>
  <c r="J627"/>
  <c r="I627"/>
  <c r="H627"/>
  <c r="G627"/>
  <c r="F627"/>
  <c r="E627"/>
  <c r="BJ626"/>
  <c r="BC626"/>
  <c r="BJ625"/>
  <c r="AE625"/>
  <c r="AD625"/>
  <c r="AB625"/>
  <c r="AA625"/>
  <c r="Z625"/>
  <c r="Y625"/>
  <c r="X625"/>
  <c r="W625"/>
  <c r="V625"/>
  <c r="U625"/>
  <c r="T625"/>
  <c r="S625"/>
  <c r="R625"/>
  <c r="Q625"/>
  <c r="P625"/>
  <c r="O625"/>
  <c r="M625"/>
  <c r="BC625" s="1"/>
  <c r="L625"/>
  <c r="K625"/>
  <c r="J625"/>
  <c r="I625"/>
  <c r="H625"/>
  <c r="G625"/>
  <c r="F625"/>
  <c r="E625"/>
  <c r="BJ403"/>
  <c r="BC403"/>
  <c r="BJ402"/>
  <c r="AE402"/>
  <c r="AD402"/>
  <c r="AB402"/>
  <c r="AA402"/>
  <c r="Z402"/>
  <c r="Y402"/>
  <c r="X402"/>
  <c r="W402"/>
  <c r="V402"/>
  <c r="U402"/>
  <c r="T402"/>
  <c r="S402"/>
  <c r="R402"/>
  <c r="Q402"/>
  <c r="P402"/>
  <c r="O402"/>
  <c r="M402"/>
  <c r="BC402" s="1"/>
  <c r="L402"/>
  <c r="K402"/>
  <c r="J402"/>
  <c r="I402"/>
  <c r="H402"/>
  <c r="G402"/>
  <c r="F402"/>
  <c r="E402"/>
  <c r="BJ397"/>
  <c r="BC397"/>
  <c r="BJ396"/>
  <c r="BC396"/>
  <c r="BJ395"/>
  <c r="BC395"/>
  <c r="BJ394"/>
  <c r="AE394"/>
  <c r="AD394"/>
  <c r="AB394"/>
  <c r="AA394"/>
  <c r="Z394"/>
  <c r="Y394"/>
  <c r="X394"/>
  <c r="W394"/>
  <c r="V394"/>
  <c r="U394"/>
  <c r="T394"/>
  <c r="S394"/>
  <c r="R394"/>
  <c r="Q394"/>
  <c r="P394"/>
  <c r="O394"/>
  <c r="M394"/>
  <c r="BC394" s="1"/>
  <c r="L394"/>
  <c r="K394"/>
  <c r="J394"/>
  <c r="I394"/>
  <c r="H394"/>
  <c r="G394"/>
  <c r="F394"/>
  <c r="E394"/>
  <c r="BJ390"/>
  <c r="BC390"/>
  <c r="BJ392"/>
  <c r="BC392"/>
  <c r="BJ389"/>
  <c r="BC389"/>
  <c r="BJ732"/>
  <c r="BC732"/>
  <c r="AC732"/>
  <c r="BJ731"/>
  <c r="AE731"/>
  <c r="AD731"/>
  <c r="AB731"/>
  <c r="AA731"/>
  <c r="Z731"/>
  <c r="Y731"/>
  <c r="X731"/>
  <c r="W731"/>
  <c r="V731"/>
  <c r="U731"/>
  <c r="T731"/>
  <c r="S731"/>
  <c r="R731"/>
  <c r="Q731"/>
  <c r="P731"/>
  <c r="O731"/>
  <c r="N731"/>
  <c r="M731"/>
  <c r="BC731" s="1"/>
  <c r="L731"/>
  <c r="K731"/>
  <c r="J731"/>
  <c r="I731"/>
  <c r="H731"/>
  <c r="G731"/>
  <c r="F731"/>
  <c r="E731"/>
  <c r="BJ730"/>
  <c r="BC730"/>
  <c r="BJ729"/>
  <c r="AE729"/>
  <c r="AD729"/>
  <c r="AB729"/>
  <c r="AA729"/>
  <c r="Z729"/>
  <c r="Y729"/>
  <c r="X729"/>
  <c r="W729"/>
  <c r="V729"/>
  <c r="U729"/>
  <c r="T729"/>
  <c r="S729"/>
  <c r="R729"/>
  <c r="Q729"/>
  <c r="P729"/>
  <c r="O729"/>
  <c r="M729"/>
  <c r="BC729" s="1"/>
  <c r="L729"/>
  <c r="K729"/>
  <c r="J729"/>
  <c r="I729"/>
  <c r="H729"/>
  <c r="G729"/>
  <c r="F729"/>
  <c r="E729"/>
  <c r="BJ728"/>
  <c r="BC728"/>
  <c r="BJ727"/>
  <c r="AE727"/>
  <c r="AD727"/>
  <c r="AB727"/>
  <c r="AA727"/>
  <c r="Z727"/>
  <c r="Y727"/>
  <c r="X727"/>
  <c r="W727"/>
  <c r="V727"/>
  <c r="U727"/>
  <c r="T727"/>
  <c r="S727"/>
  <c r="Q727"/>
  <c r="P727"/>
  <c r="O727"/>
  <c r="N727"/>
  <c r="M727"/>
  <c r="BC727" s="1"/>
  <c r="L727"/>
  <c r="K727"/>
  <c r="J727"/>
  <c r="I727"/>
  <c r="H727"/>
  <c r="G727"/>
  <c r="F727"/>
  <c r="E727"/>
  <c r="BJ726"/>
  <c r="BC726"/>
  <c r="BJ725"/>
  <c r="AE725"/>
  <c r="AD725"/>
  <c r="AB725"/>
  <c r="AA725"/>
  <c r="Z725"/>
  <c r="Y725"/>
  <c r="X725"/>
  <c r="W725"/>
  <c r="V725"/>
  <c r="U725"/>
  <c r="T725"/>
  <c r="S725"/>
  <c r="R725"/>
  <c r="Q725"/>
  <c r="P725"/>
  <c r="O725"/>
  <c r="M725"/>
  <c r="BC725" s="1"/>
  <c r="L725"/>
  <c r="K725"/>
  <c r="J725"/>
  <c r="I725"/>
  <c r="H725"/>
  <c r="G725"/>
  <c r="F725"/>
  <c r="E725"/>
  <c r="BJ724"/>
  <c r="BC724"/>
  <c r="BJ723"/>
  <c r="AE723"/>
  <c r="AD723"/>
  <c r="AB723"/>
  <c r="AA723"/>
  <c r="Z723"/>
  <c r="Y723"/>
  <c r="X723"/>
  <c r="W723"/>
  <c r="V723"/>
  <c r="U723"/>
  <c r="T723"/>
  <c r="S723"/>
  <c r="R723"/>
  <c r="Q723"/>
  <c r="P723"/>
  <c r="O723"/>
  <c r="M723"/>
  <c r="BC723" s="1"/>
  <c r="L723"/>
  <c r="K723"/>
  <c r="J723"/>
  <c r="I723"/>
  <c r="H723"/>
  <c r="G723"/>
  <c r="F723"/>
  <c r="E723"/>
  <c r="BJ722"/>
  <c r="BC722"/>
  <c r="BJ721"/>
  <c r="BC721"/>
  <c r="BJ720"/>
  <c r="BC720"/>
  <c r="BJ719"/>
  <c r="AE719"/>
  <c r="AD719"/>
  <c r="AB719"/>
  <c r="AA719"/>
  <c r="Z719"/>
  <c r="Y719"/>
  <c r="X719"/>
  <c r="W719"/>
  <c r="V719"/>
  <c r="U719"/>
  <c r="T719"/>
  <c r="S719"/>
  <c r="R719"/>
  <c r="Q719"/>
  <c r="P719"/>
  <c r="O719"/>
  <c r="M719"/>
  <c r="BC719" s="1"/>
  <c r="L719"/>
  <c r="K719"/>
  <c r="J719"/>
  <c r="I719"/>
  <c r="H719"/>
  <c r="G719"/>
  <c r="F719"/>
  <c r="E719"/>
  <c r="BJ532"/>
  <c r="BC532"/>
  <c r="BJ531"/>
  <c r="AE531"/>
  <c r="AD531"/>
  <c r="AB531"/>
  <c r="AA531"/>
  <c r="Z531"/>
  <c r="Y531"/>
  <c r="X531"/>
  <c r="W531"/>
  <c r="V531"/>
  <c r="U531"/>
  <c r="T531"/>
  <c r="S531"/>
  <c r="R531"/>
  <c r="Q531"/>
  <c r="P531"/>
  <c r="O531"/>
  <c r="M531"/>
  <c r="BC531" s="1"/>
  <c r="L531"/>
  <c r="K531"/>
  <c r="J531"/>
  <c r="I531"/>
  <c r="H531"/>
  <c r="G531"/>
  <c r="F531"/>
  <c r="E531"/>
  <c r="BJ530"/>
  <c r="BC530"/>
  <c r="BJ529"/>
  <c r="AE529"/>
  <c r="AD529"/>
  <c r="AB529"/>
  <c r="AA529"/>
  <c r="Z529"/>
  <c r="Y529"/>
  <c r="X529"/>
  <c r="W529"/>
  <c r="V529"/>
  <c r="U529"/>
  <c r="T529"/>
  <c r="S529"/>
  <c r="R529"/>
  <c r="Q529"/>
  <c r="P529"/>
  <c r="O529"/>
  <c r="M529"/>
  <c r="BC529" s="1"/>
  <c r="L529"/>
  <c r="K529"/>
  <c r="J529"/>
  <c r="I529"/>
  <c r="H529"/>
  <c r="G529"/>
  <c r="F529"/>
  <c r="E529"/>
  <c r="BJ528"/>
  <c r="BC528"/>
  <c r="BJ527"/>
  <c r="AE527"/>
  <c r="AD527"/>
  <c r="AB527"/>
  <c r="AA527"/>
  <c r="Z527"/>
  <c r="Y527"/>
  <c r="X527"/>
  <c r="W527"/>
  <c r="V527"/>
  <c r="U527"/>
  <c r="T527"/>
  <c r="S527"/>
  <c r="R527"/>
  <c r="Q527"/>
  <c r="P527"/>
  <c r="O527"/>
  <c r="M527"/>
  <c r="BC527" s="1"/>
  <c r="L527"/>
  <c r="K527"/>
  <c r="J527"/>
  <c r="I527"/>
  <c r="H527"/>
  <c r="G527"/>
  <c r="F527"/>
  <c r="E527"/>
  <c r="BJ526"/>
  <c r="BC526"/>
  <c r="AC526"/>
  <c r="BJ525"/>
  <c r="AE525"/>
  <c r="AD525"/>
  <c r="AB525"/>
  <c r="AA525"/>
  <c r="Z525"/>
  <c r="Y525"/>
  <c r="X525"/>
  <c r="W525"/>
  <c r="V525"/>
  <c r="U525"/>
  <c r="T525"/>
  <c r="S525"/>
  <c r="R525"/>
  <c r="Q525"/>
  <c r="P525"/>
  <c r="O525"/>
  <c r="N525"/>
  <c r="M525"/>
  <c r="BC525" s="1"/>
  <c r="L525"/>
  <c r="K525"/>
  <c r="J525"/>
  <c r="I525"/>
  <c r="H525"/>
  <c r="G525"/>
  <c r="F525"/>
  <c r="E525"/>
  <c r="BJ524"/>
  <c r="BC524"/>
  <c r="BJ523"/>
  <c r="AE523"/>
  <c r="AD523"/>
  <c r="AB523"/>
  <c r="AA523"/>
  <c r="Z523"/>
  <c r="Y523"/>
  <c r="X523"/>
  <c r="W523"/>
  <c r="V523"/>
  <c r="U523"/>
  <c r="T523"/>
  <c r="S523"/>
  <c r="R523"/>
  <c r="Q523"/>
  <c r="P523"/>
  <c r="O523"/>
  <c r="M523"/>
  <c r="BC523" s="1"/>
  <c r="L523"/>
  <c r="K523"/>
  <c r="J523"/>
  <c r="I523"/>
  <c r="H523"/>
  <c r="G523"/>
  <c r="F523"/>
  <c r="E523"/>
  <c r="BJ522"/>
  <c r="BC522"/>
  <c r="BJ521"/>
  <c r="AE521"/>
  <c r="AD521"/>
  <c r="AB521"/>
  <c r="AA521"/>
  <c r="Z521"/>
  <c r="Y521"/>
  <c r="X521"/>
  <c r="W521"/>
  <c r="V521"/>
  <c r="U521"/>
  <c r="T521"/>
  <c r="S521"/>
  <c r="R521"/>
  <c r="Q521"/>
  <c r="P521"/>
  <c r="O521"/>
  <c r="N521"/>
  <c r="M521"/>
  <c r="BC521" s="1"/>
  <c r="L521"/>
  <c r="K521"/>
  <c r="J521"/>
  <c r="I521"/>
  <c r="H521"/>
  <c r="G521"/>
  <c r="F521"/>
  <c r="BJ515"/>
  <c r="BC515"/>
  <c r="BJ514"/>
  <c r="BC514"/>
  <c r="BJ513"/>
  <c r="BC513"/>
  <c r="BJ512"/>
  <c r="BC512"/>
  <c r="BJ259"/>
  <c r="BC259"/>
  <c r="BJ258"/>
  <c r="BC258"/>
  <c r="BJ257"/>
  <c r="BC257"/>
  <c r="BJ255"/>
  <c r="BC255"/>
  <c r="BJ254"/>
  <c r="BC254"/>
  <c r="BJ253"/>
  <c r="BC253"/>
  <c r="BJ252"/>
  <c r="AE252"/>
  <c r="AD252"/>
  <c r="AB252"/>
  <c r="AA252"/>
  <c r="Z252"/>
  <c r="Y252"/>
  <c r="X252"/>
  <c r="W252"/>
  <c r="V252"/>
  <c r="U252"/>
  <c r="S252"/>
  <c r="R252"/>
  <c r="Q252"/>
  <c r="P252"/>
  <c r="O252"/>
  <c r="N252"/>
  <c r="M252"/>
  <c r="BC252" s="1"/>
  <c r="L252"/>
  <c r="K252"/>
  <c r="J252"/>
  <c r="I252"/>
  <c r="H252"/>
  <c r="G252"/>
  <c r="F252"/>
  <c r="E252"/>
  <c r="BJ251"/>
  <c r="BC251"/>
  <c r="BJ250"/>
  <c r="AE250"/>
  <c r="AD250"/>
  <c r="AB250"/>
  <c r="AA250"/>
  <c r="Z250"/>
  <c r="Y250"/>
  <c r="X250"/>
  <c r="W250"/>
  <c r="V250"/>
  <c r="U250"/>
  <c r="T250"/>
  <c r="S250"/>
  <c r="R250"/>
  <c r="Q250"/>
  <c r="P250"/>
  <c r="O250"/>
  <c r="M250"/>
  <c r="BC250" s="1"/>
  <c r="L250"/>
  <c r="K250"/>
  <c r="J250"/>
  <c r="I250"/>
  <c r="H250"/>
  <c r="G250"/>
  <c r="F250"/>
  <c r="E250"/>
  <c r="BJ249"/>
  <c r="BC249"/>
  <c r="BJ248"/>
  <c r="AE248"/>
  <c r="AD248"/>
  <c r="AB248"/>
  <c r="AA248"/>
  <c r="Z248"/>
  <c r="Y248"/>
  <c r="X248"/>
  <c r="W248"/>
  <c r="V248"/>
  <c r="U248"/>
  <c r="T248"/>
  <c r="S248"/>
  <c r="R248"/>
  <c r="Q248"/>
  <c r="P248"/>
  <c r="O248"/>
  <c r="M248"/>
  <c r="BC248" s="1"/>
  <c r="L248"/>
  <c r="K248"/>
  <c r="J248"/>
  <c r="I248"/>
  <c r="H248"/>
  <c r="G248"/>
  <c r="F248"/>
  <c r="E248"/>
  <c r="BJ241"/>
  <c r="BC241"/>
  <c r="BJ517"/>
  <c r="BC517"/>
  <c r="BJ240"/>
  <c r="BC240"/>
  <c r="BJ239"/>
  <c r="BC239"/>
  <c r="BJ238"/>
  <c r="BC238"/>
  <c r="BJ516"/>
  <c r="BC516"/>
  <c r="BJ237"/>
  <c r="BC237"/>
  <c r="BJ687"/>
  <c r="BC687"/>
  <c r="BJ686"/>
  <c r="BC686"/>
  <c r="BJ685"/>
  <c r="BC685"/>
  <c r="BC684"/>
  <c r="BJ683"/>
  <c r="BC683"/>
  <c r="BJ682"/>
  <c r="BC682"/>
  <c r="BC681"/>
  <c r="BJ680"/>
  <c r="AE680"/>
  <c r="AD680"/>
  <c r="AB680"/>
  <c r="AA680"/>
  <c r="Z680"/>
  <c r="Y680"/>
  <c r="X680"/>
  <c r="W680"/>
  <c r="V680"/>
  <c r="U680"/>
  <c r="T680"/>
  <c r="S680"/>
  <c r="R680"/>
  <c r="Q680"/>
  <c r="P680"/>
  <c r="O680"/>
  <c r="M680"/>
  <c r="BC680" s="1"/>
  <c r="K680"/>
  <c r="J680"/>
  <c r="I680"/>
  <c r="H680"/>
  <c r="G680"/>
  <c r="F680"/>
  <c r="E680"/>
  <c r="BJ477"/>
  <c r="BC477"/>
  <c r="R463"/>
  <c r="BJ476"/>
  <c r="BC476"/>
  <c r="BJ475"/>
  <c r="BC475"/>
  <c r="BJ474"/>
  <c r="BC474"/>
  <c r="BJ473"/>
  <c r="BC473"/>
  <c r="BJ472"/>
  <c r="BC472"/>
  <c r="BJ471"/>
  <c r="BC471"/>
  <c r="BJ470"/>
  <c r="BC470"/>
  <c r="BJ469"/>
  <c r="BC469"/>
  <c r="BJ468"/>
  <c r="BC468"/>
  <c r="AC468"/>
  <c r="BJ467"/>
  <c r="BC467"/>
  <c r="L463"/>
  <c r="BJ466"/>
  <c r="BC466"/>
  <c r="BJ465"/>
  <c r="BC465"/>
  <c r="BJ464"/>
  <c r="BC464"/>
  <c r="BJ463"/>
  <c r="BC463"/>
  <c r="BJ170"/>
  <c r="BC170"/>
  <c r="BJ169"/>
  <c r="BC169"/>
  <c r="BJ139"/>
  <c r="BC139"/>
  <c r="BJ168"/>
  <c r="BC168"/>
  <c r="BJ167"/>
  <c r="BC167"/>
  <c r="BJ166"/>
  <c r="BC166"/>
  <c r="BJ165"/>
  <c r="BC165"/>
  <c r="BJ138"/>
  <c r="BC138"/>
  <c r="BJ147"/>
  <c r="BC147"/>
  <c r="BJ164"/>
  <c r="BC164"/>
  <c r="BJ163"/>
  <c r="BC163"/>
  <c r="BJ162"/>
  <c r="BC162"/>
  <c r="BJ137"/>
  <c r="BC137"/>
  <c r="BJ161"/>
  <c r="BC161"/>
  <c r="BJ160"/>
  <c r="BC160"/>
  <c r="BJ136"/>
  <c r="BC136"/>
  <c r="AC136"/>
  <c r="BJ159"/>
  <c r="BC159"/>
  <c r="BJ135"/>
  <c r="BC135"/>
  <c r="BJ158"/>
  <c r="BC158"/>
  <c r="BJ157"/>
  <c r="BC157"/>
  <c r="BJ156"/>
  <c r="BC156"/>
  <c r="BJ134"/>
  <c r="BC134"/>
  <c r="BJ155"/>
  <c r="BC155"/>
  <c r="BJ133"/>
  <c r="BC133"/>
  <c r="BJ132"/>
  <c r="BC132"/>
  <c r="BJ154"/>
  <c r="BC154"/>
  <c r="BJ153"/>
  <c r="BC153"/>
  <c r="BJ152"/>
  <c r="BC152"/>
  <c r="BJ151"/>
  <c r="BC151"/>
  <c r="BJ131"/>
  <c r="BC131"/>
  <c r="BJ146"/>
  <c r="BC146"/>
  <c r="BJ150"/>
  <c r="BC150"/>
  <c r="BJ149"/>
  <c r="BC149"/>
  <c r="BJ130"/>
  <c r="BC130"/>
  <c r="BJ129"/>
  <c r="BC129"/>
  <c r="BJ148"/>
  <c r="BC148"/>
  <c r="BJ171"/>
  <c r="BC171"/>
  <c r="BJ128"/>
  <c r="BC128"/>
  <c r="BJ757"/>
  <c r="BC757"/>
  <c r="BJ756"/>
  <c r="BC756"/>
  <c r="BJ755"/>
  <c r="AE755"/>
  <c r="AD755"/>
  <c r="AB755"/>
  <c r="AA755"/>
  <c r="Z755"/>
  <c r="Y755"/>
  <c r="X755"/>
  <c r="W755"/>
  <c r="V755"/>
  <c r="U755"/>
  <c r="T755"/>
  <c r="S755"/>
  <c r="R755"/>
  <c r="Q755"/>
  <c r="P755"/>
  <c r="O755"/>
  <c r="M755"/>
  <c r="BC755" s="1"/>
  <c r="L755"/>
  <c r="K755"/>
  <c r="J755"/>
  <c r="I755"/>
  <c r="H755"/>
  <c r="G755"/>
  <c r="F755"/>
  <c r="E755"/>
  <c r="BJ575"/>
  <c r="BC575"/>
  <c r="BJ574"/>
  <c r="AE574"/>
  <c r="AD574"/>
  <c r="AB574"/>
  <c r="AA574"/>
  <c r="Z574"/>
  <c r="Y574"/>
  <c r="X574"/>
  <c r="W574"/>
  <c r="V574"/>
  <c r="U574"/>
  <c r="T574"/>
  <c r="S574"/>
  <c r="R574"/>
  <c r="Q574"/>
  <c r="P574"/>
  <c r="O574"/>
  <c r="M574"/>
  <c r="BC574" s="1"/>
  <c r="L574"/>
  <c r="K574"/>
  <c r="J574"/>
  <c r="I574"/>
  <c r="H574"/>
  <c r="G574"/>
  <c r="F574"/>
  <c r="E574"/>
  <c r="BJ572"/>
  <c r="BC572"/>
  <c r="BJ571"/>
  <c r="BC571"/>
  <c r="BJ319"/>
  <c r="BC319"/>
  <c r="N318"/>
  <c r="BJ318"/>
  <c r="BC318"/>
  <c r="BJ317"/>
  <c r="BC317"/>
  <c r="BJ316"/>
  <c r="AE316"/>
  <c r="AD316"/>
  <c r="AB316"/>
  <c r="AA316"/>
  <c r="Z316"/>
  <c r="Y316"/>
  <c r="X316"/>
  <c r="W316"/>
  <c r="V316"/>
  <c r="U316"/>
  <c r="T316"/>
  <c r="S316"/>
  <c r="R316"/>
  <c r="Q316"/>
  <c r="P316"/>
  <c r="O316"/>
  <c r="L316"/>
  <c r="K316"/>
  <c r="J316"/>
  <c r="I316"/>
  <c r="H316"/>
  <c r="G316"/>
  <c r="F316"/>
  <c r="E316"/>
  <c r="BJ780"/>
  <c r="BC780"/>
  <c r="BJ779"/>
  <c r="AE779"/>
  <c r="AD779"/>
  <c r="AB779"/>
  <c r="AA779"/>
  <c r="Z779"/>
  <c r="Y779"/>
  <c r="X779"/>
  <c r="W779"/>
  <c r="V779"/>
  <c r="U779"/>
  <c r="T779"/>
  <c r="S779"/>
  <c r="R779"/>
  <c r="Q779"/>
  <c r="P779"/>
  <c r="O779"/>
  <c r="M779"/>
  <c r="BC779" s="1"/>
  <c r="L779"/>
  <c r="K779"/>
  <c r="J779"/>
  <c r="I779"/>
  <c r="H779"/>
  <c r="G779"/>
  <c r="F779"/>
  <c r="E779"/>
  <c r="BJ592"/>
  <c r="BC592"/>
  <c r="BJ591"/>
  <c r="AE591"/>
  <c r="AD591"/>
  <c r="AB591"/>
  <c r="AA591"/>
  <c r="Z591"/>
  <c r="Y591"/>
  <c r="X591"/>
  <c r="W591"/>
  <c r="V591"/>
  <c r="U591"/>
  <c r="T591"/>
  <c r="S591"/>
  <c r="R591"/>
  <c r="Q591"/>
  <c r="P591"/>
  <c r="O591"/>
  <c r="M591"/>
  <c r="BC591" s="1"/>
  <c r="L591"/>
  <c r="K591"/>
  <c r="J591"/>
  <c r="I591"/>
  <c r="H591"/>
  <c r="G591"/>
  <c r="F591"/>
  <c r="E591"/>
  <c r="BJ351"/>
  <c r="BC351"/>
  <c r="BJ350"/>
  <c r="AE350"/>
  <c r="AD350"/>
  <c r="AB350"/>
  <c r="AA350"/>
  <c r="Z350"/>
  <c r="Y350"/>
  <c r="X350"/>
  <c r="W350"/>
  <c r="V350"/>
  <c r="U350"/>
  <c r="T350"/>
  <c r="S350"/>
  <c r="R350"/>
  <c r="Q350"/>
  <c r="P350"/>
  <c r="O350"/>
  <c r="M350"/>
  <c r="BC350" s="1"/>
  <c r="L350"/>
  <c r="K350"/>
  <c r="J350"/>
  <c r="I350"/>
  <c r="H350"/>
  <c r="G350"/>
  <c r="F350"/>
  <c r="E350"/>
  <c r="BJ746"/>
  <c r="BC746"/>
  <c r="BJ745"/>
  <c r="AE745"/>
  <c r="AD745"/>
  <c r="AB745"/>
  <c r="AA745"/>
  <c r="Z745"/>
  <c r="Y745"/>
  <c r="X745"/>
  <c r="W745"/>
  <c r="V745"/>
  <c r="U745"/>
  <c r="T745"/>
  <c r="S745"/>
  <c r="R745"/>
  <c r="Q745"/>
  <c r="P745"/>
  <c r="O745"/>
  <c r="M745"/>
  <c r="BC745" s="1"/>
  <c r="L745"/>
  <c r="K745"/>
  <c r="J745"/>
  <c r="I745"/>
  <c r="H745"/>
  <c r="G745"/>
  <c r="F745"/>
  <c r="E745"/>
  <c r="BJ744"/>
  <c r="BC744"/>
  <c r="BJ743"/>
  <c r="AE743"/>
  <c r="AD743"/>
  <c r="AB743"/>
  <c r="AA743"/>
  <c r="Z743"/>
  <c r="Y743"/>
  <c r="X743"/>
  <c r="W743"/>
  <c r="V743"/>
  <c r="U743"/>
  <c r="T743"/>
  <c r="S743"/>
  <c r="R743"/>
  <c r="Q743"/>
  <c r="P743"/>
  <c r="O743"/>
  <c r="M743"/>
  <c r="BC743" s="1"/>
  <c r="L743"/>
  <c r="K743"/>
  <c r="J743"/>
  <c r="I743"/>
  <c r="H743"/>
  <c r="G743"/>
  <c r="F743"/>
  <c r="E743"/>
  <c r="BJ546"/>
  <c r="BC546"/>
  <c r="BJ545"/>
  <c r="AE545"/>
  <c r="AD545"/>
  <c r="AB545"/>
  <c r="AA545"/>
  <c r="Z545"/>
  <c r="Y545"/>
  <c r="X545"/>
  <c r="W545"/>
  <c r="V545"/>
  <c r="U545"/>
  <c r="T545"/>
  <c r="S545"/>
  <c r="R545"/>
  <c r="Q545"/>
  <c r="P545"/>
  <c r="O545"/>
  <c r="M545"/>
  <c r="BC545" s="1"/>
  <c r="L545"/>
  <c r="K545"/>
  <c r="J545"/>
  <c r="I545"/>
  <c r="H545"/>
  <c r="G545"/>
  <c r="F545"/>
  <c r="E545"/>
  <c r="BJ544"/>
  <c r="BC544"/>
  <c r="BJ543"/>
  <c r="AE543"/>
  <c r="AD543"/>
  <c r="AB543"/>
  <c r="AA543"/>
  <c r="Z543"/>
  <c r="Y543"/>
  <c r="X543"/>
  <c r="W543"/>
  <c r="V543"/>
  <c r="U543"/>
  <c r="T543"/>
  <c r="S543"/>
  <c r="R543"/>
  <c r="Q543"/>
  <c r="P543"/>
  <c r="O543"/>
  <c r="M543"/>
  <c r="BC543" s="1"/>
  <c r="L543"/>
  <c r="K543"/>
  <c r="J543"/>
  <c r="I543"/>
  <c r="H543"/>
  <c r="G543"/>
  <c r="F543"/>
  <c r="E543"/>
  <c r="BJ276"/>
  <c r="BC276"/>
  <c r="BJ275"/>
  <c r="AE275"/>
  <c r="AD275"/>
  <c r="AB275"/>
  <c r="AA275"/>
  <c r="Z275"/>
  <c r="Y275"/>
  <c r="X275"/>
  <c r="W275"/>
  <c r="V275"/>
  <c r="U275"/>
  <c r="T275"/>
  <c r="S275"/>
  <c r="R275"/>
  <c r="Q275"/>
  <c r="P275"/>
  <c r="O275"/>
  <c r="N275"/>
  <c r="M275"/>
  <c r="BC275" s="1"/>
  <c r="L275"/>
  <c r="K275"/>
  <c r="J275"/>
  <c r="I275"/>
  <c r="H275"/>
  <c r="F275"/>
  <c r="E275"/>
  <c r="BJ754"/>
  <c r="BC754"/>
  <c r="BJ753"/>
  <c r="BC753"/>
  <c r="BJ752"/>
  <c r="BC752"/>
  <c r="BJ751"/>
  <c r="BC751"/>
  <c r="BJ750"/>
  <c r="BC750"/>
  <c r="BJ749"/>
  <c r="AE749"/>
  <c r="AD749"/>
  <c r="AB749"/>
  <c r="AA749"/>
  <c r="Z749"/>
  <c r="Y749"/>
  <c r="X749"/>
  <c r="W749"/>
  <c r="V749"/>
  <c r="U749"/>
  <c r="T749"/>
  <c r="S749"/>
  <c r="R749"/>
  <c r="Q749"/>
  <c r="P749"/>
  <c r="O749"/>
  <c r="M749"/>
  <c r="BC749" s="1"/>
  <c r="L749"/>
  <c r="K749"/>
  <c r="J749"/>
  <c r="I749"/>
  <c r="H749"/>
  <c r="G749"/>
  <c r="F749"/>
  <c r="E749"/>
  <c r="BJ568"/>
  <c r="BC568"/>
  <c r="BJ567"/>
  <c r="BC567"/>
  <c r="BJ566"/>
  <c r="BC566"/>
  <c r="BJ315"/>
  <c r="BC315"/>
  <c r="BJ314"/>
  <c r="AE314"/>
  <c r="AD314"/>
  <c r="AB314"/>
  <c r="AA314"/>
  <c r="Z314"/>
  <c r="Y314"/>
  <c r="X314"/>
  <c r="W314"/>
  <c r="V314"/>
  <c r="U314"/>
  <c r="T314"/>
  <c r="S314"/>
  <c r="R314"/>
  <c r="Q314"/>
  <c r="P314"/>
  <c r="O314"/>
  <c r="M314"/>
  <c r="BC314" s="1"/>
  <c r="L314"/>
  <c r="K314"/>
  <c r="J314"/>
  <c r="I314"/>
  <c r="H314"/>
  <c r="G314"/>
  <c r="F314"/>
  <c r="E314"/>
  <c r="BJ313"/>
  <c r="BC313"/>
  <c r="BJ312"/>
  <c r="AE312"/>
  <c r="AD312"/>
  <c r="AB312"/>
  <c r="AA312"/>
  <c r="Z312"/>
  <c r="Y312"/>
  <c r="X312"/>
  <c r="W312"/>
  <c r="V312"/>
  <c r="U312"/>
  <c r="T312"/>
  <c r="S312"/>
  <c r="R312"/>
  <c r="Q312"/>
  <c r="P312"/>
  <c r="O312"/>
  <c r="M312"/>
  <c r="BC312" s="1"/>
  <c r="L312"/>
  <c r="K312"/>
  <c r="J312"/>
  <c r="I312"/>
  <c r="H312"/>
  <c r="G312"/>
  <c r="F312"/>
  <c r="E312"/>
  <c r="BJ570"/>
  <c r="BC570"/>
  <c r="BJ569"/>
  <c r="BC569"/>
  <c r="BJ305"/>
  <c r="BC305"/>
  <c r="BJ742"/>
  <c r="BC742"/>
  <c r="BJ741"/>
  <c r="AE741"/>
  <c r="AD741"/>
  <c r="AB741"/>
  <c r="AA741"/>
  <c r="Z741"/>
  <c r="Y741"/>
  <c r="X741"/>
  <c r="W741"/>
  <c r="V741"/>
  <c r="U741"/>
  <c r="T741"/>
  <c r="S741"/>
  <c r="R741"/>
  <c r="Q741"/>
  <c r="P741"/>
  <c r="O741"/>
  <c r="M741"/>
  <c r="BC741" s="1"/>
  <c r="L741"/>
  <c r="K741"/>
  <c r="J741"/>
  <c r="I741"/>
  <c r="H741"/>
  <c r="G741"/>
  <c r="F741"/>
  <c r="E741"/>
  <c r="BJ740"/>
  <c r="BC740"/>
  <c r="BJ739"/>
  <c r="AE739"/>
  <c r="AD739"/>
  <c r="AB739"/>
  <c r="AA739"/>
  <c r="Z739"/>
  <c r="Y739"/>
  <c r="X739"/>
  <c r="W739"/>
  <c r="V739"/>
  <c r="U739"/>
  <c r="T739"/>
  <c r="S739"/>
  <c r="R739"/>
  <c r="Q739"/>
  <c r="P739"/>
  <c r="O739"/>
  <c r="M739"/>
  <c r="BC739" s="1"/>
  <c r="L739"/>
  <c r="K739"/>
  <c r="J739"/>
  <c r="I739"/>
  <c r="H739"/>
  <c r="G739"/>
  <c r="F739"/>
  <c r="E739"/>
  <c r="BJ542"/>
  <c r="BC542"/>
  <c r="BJ541"/>
  <c r="AE541"/>
  <c r="AD541"/>
  <c r="AB541"/>
  <c r="AA541"/>
  <c r="Z541"/>
  <c r="Y541"/>
  <c r="X541"/>
  <c r="W541"/>
  <c r="V541"/>
  <c r="U541"/>
  <c r="T541"/>
  <c r="S541"/>
  <c r="R541"/>
  <c r="Q541"/>
  <c r="P541"/>
  <c r="O541"/>
  <c r="M541"/>
  <c r="BC541" s="1"/>
  <c r="L541"/>
  <c r="K541"/>
  <c r="J541"/>
  <c r="I541"/>
  <c r="H541"/>
  <c r="G541"/>
  <c r="F541"/>
  <c r="E541"/>
  <c r="BJ540"/>
  <c r="BC540"/>
  <c r="BJ539"/>
  <c r="AE539"/>
  <c r="AD539"/>
  <c r="AB539"/>
  <c r="AA539"/>
  <c r="Z539"/>
  <c r="Y539"/>
  <c r="X539"/>
  <c r="W539"/>
  <c r="V539"/>
  <c r="U539"/>
  <c r="T539"/>
  <c r="S539"/>
  <c r="R539"/>
  <c r="Q539"/>
  <c r="P539"/>
  <c r="O539"/>
  <c r="M539"/>
  <c r="BC539" s="1"/>
  <c r="L539"/>
  <c r="K539"/>
  <c r="J539"/>
  <c r="I539"/>
  <c r="H539"/>
  <c r="G539"/>
  <c r="F539"/>
  <c r="E539"/>
  <c r="BJ271"/>
  <c r="BC271"/>
  <c r="BJ270"/>
  <c r="AE270"/>
  <c r="AD270"/>
  <c r="AB270"/>
  <c r="AA270"/>
  <c r="Z270"/>
  <c r="Y270"/>
  <c r="X270"/>
  <c r="W270"/>
  <c r="V270"/>
  <c r="U270"/>
  <c r="T270"/>
  <c r="S270"/>
  <c r="R270"/>
  <c r="Q270"/>
  <c r="P270"/>
  <c r="O270"/>
  <c r="M270"/>
  <c r="BC270" s="1"/>
  <c r="L270"/>
  <c r="K270"/>
  <c r="J270"/>
  <c r="I270"/>
  <c r="H270"/>
  <c r="G270"/>
  <c r="F270"/>
  <c r="E270"/>
  <c r="BJ269"/>
  <c r="BC269"/>
  <c r="BJ268"/>
  <c r="AE268"/>
  <c r="AD268"/>
  <c r="AB268"/>
  <c r="AA268"/>
  <c r="Z268"/>
  <c r="Y268"/>
  <c r="X268"/>
  <c r="W268"/>
  <c r="V268"/>
  <c r="U268"/>
  <c r="T268"/>
  <c r="S268"/>
  <c r="R268"/>
  <c r="Q268"/>
  <c r="P268"/>
  <c r="O268"/>
  <c r="M268"/>
  <c r="BC268" s="1"/>
  <c r="L268"/>
  <c r="K268"/>
  <c r="J268"/>
  <c r="I268"/>
  <c r="H268"/>
  <c r="G268"/>
  <c r="F268"/>
  <c r="E268"/>
  <c r="BJ192"/>
  <c r="BC192"/>
  <c r="BJ811"/>
  <c r="BC811"/>
  <c r="BJ810"/>
  <c r="BC810"/>
  <c r="BJ809"/>
  <c r="BC809"/>
  <c r="BJ808"/>
  <c r="BC808"/>
  <c r="BJ807"/>
  <c r="BC807"/>
  <c r="BJ806"/>
  <c r="BC806"/>
  <c r="BJ636"/>
  <c r="BC636"/>
  <c r="BJ635"/>
  <c r="BC635"/>
  <c r="BJ634"/>
  <c r="BC634"/>
  <c r="BJ633"/>
  <c r="BC633"/>
  <c r="BJ632"/>
  <c r="BC632"/>
  <c r="BJ631"/>
  <c r="BC631"/>
  <c r="BJ406"/>
  <c r="BC406"/>
  <c r="BJ405"/>
  <c r="BC405"/>
  <c r="BJ404"/>
  <c r="BC404"/>
  <c r="BJ738"/>
  <c r="BC738"/>
  <c r="D737"/>
  <c r="BJ737"/>
  <c r="AE737"/>
  <c r="AD737"/>
  <c r="AC737"/>
  <c r="AB737"/>
  <c r="AA737"/>
  <c r="Z737"/>
  <c r="Y737"/>
  <c r="X737"/>
  <c r="W737"/>
  <c r="V737"/>
  <c r="U737"/>
  <c r="T737"/>
  <c r="S737"/>
  <c r="R737"/>
  <c r="Q737"/>
  <c r="P737"/>
  <c r="O737"/>
  <c r="N737"/>
  <c r="M737"/>
  <c r="BC737" s="1"/>
  <c r="L737"/>
  <c r="K737"/>
  <c r="J737"/>
  <c r="I737"/>
  <c r="H737"/>
  <c r="G737"/>
  <c r="F737"/>
  <c r="E737"/>
  <c r="BJ736"/>
  <c r="BC736"/>
  <c r="BJ735"/>
  <c r="BC735"/>
  <c r="BJ734"/>
  <c r="BC734"/>
  <c r="BJ733"/>
  <c r="AE733"/>
  <c r="AD733"/>
  <c r="AC733"/>
  <c r="AB733"/>
  <c r="AA733"/>
  <c r="Z733"/>
  <c r="Y733"/>
  <c r="X733"/>
  <c r="W733"/>
  <c r="V733"/>
  <c r="U733"/>
  <c r="T733"/>
  <c r="S733"/>
  <c r="R733"/>
  <c r="Q733"/>
  <c r="P733"/>
  <c r="O733"/>
  <c r="N733"/>
  <c r="M733"/>
  <c r="BC733" s="1"/>
  <c r="L733"/>
  <c r="K733"/>
  <c r="J733"/>
  <c r="I733"/>
  <c r="H733"/>
  <c r="G733"/>
  <c r="F733"/>
  <c r="E733"/>
  <c r="BJ536"/>
  <c r="BC536"/>
  <c r="BJ535"/>
  <c r="BC535"/>
  <c r="BJ534"/>
  <c r="BC534"/>
  <c r="BJ533"/>
  <c r="BC533"/>
  <c r="BJ267"/>
  <c r="BC267"/>
  <c r="BJ266"/>
  <c r="BC266"/>
  <c r="BJ262"/>
  <c r="BC262"/>
  <c r="BJ537"/>
  <c r="BC537"/>
  <c r="CH537"/>
  <c r="BJ261"/>
  <c r="BC261"/>
  <c r="BJ791"/>
  <c r="BC791"/>
  <c r="BJ790"/>
  <c r="AE790"/>
  <c r="AD790"/>
  <c r="AB790"/>
  <c r="AA790"/>
  <c r="Z790"/>
  <c r="Y790"/>
  <c r="X790"/>
  <c r="W790"/>
  <c r="V790"/>
  <c r="U790"/>
  <c r="T790"/>
  <c r="S790"/>
  <c r="R790"/>
  <c r="Q790"/>
  <c r="P790"/>
  <c r="O790"/>
  <c r="M790"/>
  <c r="BC790" s="1"/>
  <c r="L790"/>
  <c r="K790"/>
  <c r="J790"/>
  <c r="I790"/>
  <c r="H790"/>
  <c r="G790"/>
  <c r="F790"/>
  <c r="E790"/>
  <c r="BJ789"/>
  <c r="BC789"/>
  <c r="BJ788"/>
  <c r="BC788"/>
  <c r="BJ787"/>
  <c r="BC787"/>
  <c r="BJ786"/>
  <c r="BC786"/>
  <c r="BJ785"/>
  <c r="AE785"/>
  <c r="AD785"/>
  <c r="AB785"/>
  <c r="AA785"/>
  <c r="Z785"/>
  <c r="Y785"/>
  <c r="X785"/>
  <c r="W785"/>
  <c r="V785"/>
  <c r="U785"/>
  <c r="T785"/>
  <c r="S785"/>
  <c r="R785"/>
  <c r="Q785"/>
  <c r="P785"/>
  <c r="O785"/>
  <c r="M785"/>
  <c r="BC785" s="1"/>
  <c r="L785"/>
  <c r="K785"/>
  <c r="J785"/>
  <c r="I785"/>
  <c r="H785"/>
  <c r="G785"/>
  <c r="F785"/>
  <c r="E785"/>
  <c r="BJ784"/>
  <c r="BC784"/>
  <c r="AU784"/>
  <c r="BJ783"/>
  <c r="AE783"/>
  <c r="AD783"/>
  <c r="AB783"/>
  <c r="AA783"/>
  <c r="Z783"/>
  <c r="Y783"/>
  <c r="X783"/>
  <c r="W783"/>
  <c r="V783"/>
  <c r="U783"/>
  <c r="T783"/>
  <c r="S783"/>
  <c r="R783"/>
  <c r="Q783"/>
  <c r="P783"/>
  <c r="O783"/>
  <c r="M783"/>
  <c r="BC783" s="1"/>
  <c r="L783"/>
  <c r="K783"/>
  <c r="J783"/>
  <c r="I783"/>
  <c r="H783"/>
  <c r="G783"/>
  <c r="F783"/>
  <c r="E783"/>
  <c r="BJ782"/>
  <c r="BC782"/>
  <c r="BJ781"/>
  <c r="AE781"/>
  <c r="AD781"/>
  <c r="AB781"/>
  <c r="AA781"/>
  <c r="Z781"/>
  <c r="Y781"/>
  <c r="X781"/>
  <c r="W781"/>
  <c r="V781"/>
  <c r="U781"/>
  <c r="T781"/>
  <c r="S781"/>
  <c r="R781"/>
  <c r="Q781"/>
  <c r="P781"/>
  <c r="O781"/>
  <c r="M781"/>
  <c r="BC781" s="1"/>
  <c r="L781"/>
  <c r="K781"/>
  <c r="J781"/>
  <c r="I781"/>
  <c r="H781"/>
  <c r="G781"/>
  <c r="F781"/>
  <c r="E781"/>
  <c r="BJ614"/>
  <c r="BC614"/>
  <c r="BJ613"/>
  <c r="BC613"/>
  <c r="BJ611"/>
  <c r="BC611"/>
  <c r="BJ610"/>
  <c r="BC610"/>
  <c r="BJ609"/>
  <c r="BC609"/>
  <c r="BJ608"/>
  <c r="BC608"/>
  <c r="BJ607"/>
  <c r="AE607"/>
  <c r="AD607"/>
  <c r="AB607"/>
  <c r="AA607"/>
  <c r="Z607"/>
  <c r="Y607"/>
  <c r="X607"/>
  <c r="W607"/>
  <c r="V607"/>
  <c r="U607"/>
  <c r="T607"/>
  <c r="S607"/>
  <c r="R607"/>
  <c r="Q607"/>
  <c r="P607"/>
  <c r="O607"/>
  <c r="M607"/>
  <c r="BC607" s="1"/>
  <c r="L607"/>
  <c r="K607"/>
  <c r="J607"/>
  <c r="I607"/>
  <c r="H607"/>
  <c r="G607"/>
  <c r="F607"/>
  <c r="E607"/>
  <c r="BJ606"/>
  <c r="BC606"/>
  <c r="BJ605"/>
  <c r="AE605"/>
  <c r="AD605"/>
  <c r="AB605"/>
  <c r="AA605"/>
  <c r="Z605"/>
  <c r="Y605"/>
  <c r="X605"/>
  <c r="W605"/>
  <c r="V605"/>
  <c r="U605"/>
  <c r="T605"/>
  <c r="S605"/>
  <c r="R605"/>
  <c r="Q605"/>
  <c r="P605"/>
  <c r="O605"/>
  <c r="M605"/>
  <c r="BC605" s="1"/>
  <c r="L605"/>
  <c r="K605"/>
  <c r="J605"/>
  <c r="I605"/>
  <c r="H605"/>
  <c r="G605"/>
  <c r="F605"/>
  <c r="E605"/>
  <c r="BJ604"/>
  <c r="BC604"/>
  <c r="AC603"/>
  <c r="BJ603"/>
  <c r="AE603"/>
  <c r="AD603"/>
  <c r="AB603"/>
  <c r="AA603"/>
  <c r="Z603"/>
  <c r="Y603"/>
  <c r="X603"/>
  <c r="W603"/>
  <c r="V603"/>
  <c r="U603"/>
  <c r="T603"/>
  <c r="S603"/>
  <c r="R603"/>
  <c r="Q603"/>
  <c r="P603"/>
  <c r="O603"/>
  <c r="M603"/>
  <c r="BC603" s="1"/>
  <c r="L603"/>
  <c r="K603"/>
  <c r="J603"/>
  <c r="I603"/>
  <c r="H603"/>
  <c r="G603"/>
  <c r="F603"/>
  <c r="E603"/>
  <c r="BJ595"/>
  <c r="BC595"/>
  <c r="BJ594"/>
  <c r="BC594"/>
  <c r="BJ593"/>
  <c r="BC593"/>
  <c r="BJ373"/>
  <c r="BC373"/>
  <c r="BJ615"/>
  <c r="BC615"/>
  <c r="BJ372"/>
  <c r="BC372"/>
  <c r="BJ364"/>
  <c r="BC364"/>
  <c r="BJ363"/>
  <c r="BC363"/>
  <c r="BJ362"/>
  <c r="BC362"/>
  <c r="BJ359"/>
  <c r="BC359"/>
  <c r="BJ358"/>
  <c r="BC358"/>
  <c r="BJ357"/>
  <c r="BC357"/>
  <c r="AU357"/>
  <c r="BJ356"/>
  <c r="AE356"/>
  <c r="AD356"/>
  <c r="AB356"/>
  <c r="AA356"/>
  <c r="Z356"/>
  <c r="Y356"/>
  <c r="X356"/>
  <c r="W356"/>
  <c r="V356"/>
  <c r="U356"/>
  <c r="T356"/>
  <c r="S356"/>
  <c r="R356"/>
  <c r="Q356"/>
  <c r="P356"/>
  <c r="O356"/>
  <c r="M356"/>
  <c r="BC356" s="1"/>
  <c r="L356"/>
  <c r="K356"/>
  <c r="J356"/>
  <c r="I356"/>
  <c r="H356"/>
  <c r="G356"/>
  <c r="F356"/>
  <c r="E356"/>
  <c r="BJ355"/>
  <c r="BC355"/>
  <c r="BJ354"/>
  <c r="AE354"/>
  <c r="AD354"/>
  <c r="AB354"/>
  <c r="AA354"/>
  <c r="Z354"/>
  <c r="Y354"/>
  <c r="X354"/>
  <c r="W354"/>
  <c r="V354"/>
  <c r="U354"/>
  <c r="T354"/>
  <c r="S354"/>
  <c r="R354"/>
  <c r="Q354"/>
  <c r="P354"/>
  <c r="O354"/>
  <c r="M354"/>
  <c r="BC354" s="1"/>
  <c r="L354"/>
  <c r="K354"/>
  <c r="J354"/>
  <c r="I354"/>
  <c r="H354"/>
  <c r="G354"/>
  <c r="F354"/>
  <c r="E354"/>
  <c r="BJ778"/>
  <c r="BC778"/>
  <c r="BJ777"/>
  <c r="AE777"/>
  <c r="AD777"/>
  <c r="AB777"/>
  <c r="AA777"/>
  <c r="Z777"/>
  <c r="Y777"/>
  <c r="X777"/>
  <c r="W777"/>
  <c r="V777"/>
  <c r="U777"/>
  <c r="T777"/>
  <c r="S777"/>
  <c r="R777"/>
  <c r="Q777"/>
  <c r="P777"/>
  <c r="O777"/>
  <c r="M777"/>
  <c r="BC777" s="1"/>
  <c r="L777"/>
  <c r="K777"/>
  <c r="J777"/>
  <c r="I777"/>
  <c r="H777"/>
  <c r="G777"/>
  <c r="F777"/>
  <c r="E777"/>
  <c r="BJ776"/>
  <c r="BC776"/>
  <c r="BJ775"/>
  <c r="AE775"/>
  <c r="AD775"/>
  <c r="AB775"/>
  <c r="AA775"/>
  <c r="Z775"/>
  <c r="Y775"/>
  <c r="X775"/>
  <c r="W775"/>
  <c r="V775"/>
  <c r="U775"/>
  <c r="T775"/>
  <c r="S775"/>
  <c r="R775"/>
  <c r="Q775"/>
  <c r="P775"/>
  <c r="O775"/>
  <c r="M775"/>
  <c r="BC775" s="1"/>
  <c r="L775"/>
  <c r="K775"/>
  <c r="J775"/>
  <c r="I775"/>
  <c r="H775"/>
  <c r="G775"/>
  <c r="F775"/>
  <c r="E775"/>
  <c r="BJ774"/>
  <c r="BC774"/>
  <c r="BJ773"/>
  <c r="BC773"/>
  <c r="BJ772"/>
  <c r="BC772"/>
  <c r="BJ771"/>
  <c r="BC771"/>
  <c r="BJ770"/>
  <c r="BC770"/>
  <c r="BJ769"/>
  <c r="AE769"/>
  <c r="AD769"/>
  <c r="AB769"/>
  <c r="AA769"/>
  <c r="Z769"/>
  <c r="Y769"/>
  <c r="X769"/>
  <c r="W769"/>
  <c r="V769"/>
  <c r="U769"/>
  <c r="S769"/>
  <c r="R769"/>
  <c r="Q769"/>
  <c r="P769"/>
  <c r="O769"/>
  <c r="M769"/>
  <c r="BC769" s="1"/>
  <c r="L769"/>
  <c r="K769"/>
  <c r="J769"/>
  <c r="I769"/>
  <c r="H769"/>
  <c r="F769"/>
  <c r="E769"/>
  <c r="BJ768"/>
  <c r="BC768"/>
  <c r="BJ767"/>
  <c r="BC767"/>
  <c r="BJ766"/>
  <c r="AE766"/>
  <c r="AD766"/>
  <c r="AB766"/>
  <c r="AA766"/>
  <c r="Z766"/>
  <c r="Y766"/>
  <c r="X766"/>
  <c r="W766"/>
  <c r="V766"/>
  <c r="U766"/>
  <c r="T766"/>
  <c r="S766"/>
  <c r="R766"/>
  <c r="Q766"/>
  <c r="P766"/>
  <c r="O766"/>
  <c r="M766"/>
  <c r="BC766" s="1"/>
  <c r="L766"/>
  <c r="K766"/>
  <c r="J766"/>
  <c r="I766"/>
  <c r="H766"/>
  <c r="G766"/>
  <c r="F766"/>
  <c r="E766"/>
  <c r="BJ765"/>
  <c r="BC765"/>
  <c r="BJ764"/>
  <c r="BC764"/>
  <c r="BJ763"/>
  <c r="AE763"/>
  <c r="AD763"/>
  <c r="AB763"/>
  <c r="AA763"/>
  <c r="Z763"/>
  <c r="Y763"/>
  <c r="X763"/>
  <c r="W763"/>
  <c r="V763"/>
  <c r="U763"/>
  <c r="T763"/>
  <c r="S763"/>
  <c r="R763"/>
  <c r="Q763"/>
  <c r="P763"/>
  <c r="O763"/>
  <c r="M763"/>
  <c r="BC763" s="1"/>
  <c r="L763"/>
  <c r="K763"/>
  <c r="J763"/>
  <c r="I763"/>
  <c r="H763"/>
  <c r="G763"/>
  <c r="F763"/>
  <c r="E763"/>
  <c r="BJ762"/>
  <c r="BC762"/>
  <c r="BJ761"/>
  <c r="BC761"/>
  <c r="BJ760"/>
  <c r="AE760"/>
  <c r="AD760"/>
  <c r="AB760"/>
  <c r="AA760"/>
  <c r="Z760"/>
  <c r="Y760"/>
  <c r="X760"/>
  <c r="W760"/>
  <c r="V760"/>
  <c r="U760"/>
  <c r="T760"/>
  <c r="S760"/>
  <c r="R760"/>
  <c r="Q760"/>
  <c r="P760"/>
  <c r="O760"/>
  <c r="M760"/>
  <c r="BC760" s="1"/>
  <c r="L760"/>
  <c r="K760"/>
  <c r="J760"/>
  <c r="I760"/>
  <c r="H760"/>
  <c r="G760"/>
  <c r="F760"/>
  <c r="E760"/>
  <c r="BJ590"/>
  <c r="BC590"/>
  <c r="BJ589"/>
  <c r="BC589"/>
  <c r="BJ588"/>
  <c r="AE588"/>
  <c r="AD588"/>
  <c r="AB588"/>
  <c r="AA588"/>
  <c r="Z588"/>
  <c r="Y588"/>
  <c r="X588"/>
  <c r="W588"/>
  <c r="V588"/>
  <c r="U588"/>
  <c r="T588"/>
  <c r="S588"/>
  <c r="R588"/>
  <c r="Q588"/>
  <c r="P588"/>
  <c r="O588"/>
  <c r="M588"/>
  <c r="BC588" s="1"/>
  <c r="L588"/>
  <c r="K588"/>
  <c r="J588"/>
  <c r="I588"/>
  <c r="H588"/>
  <c r="G588"/>
  <c r="F588"/>
  <c r="E588"/>
  <c r="BJ587"/>
  <c r="BC587"/>
  <c r="BJ586"/>
  <c r="AE586"/>
  <c r="AD586"/>
  <c r="AB586"/>
  <c r="AA586"/>
  <c r="Z586"/>
  <c r="Y586"/>
  <c r="X586"/>
  <c r="W586"/>
  <c r="V586"/>
  <c r="U586"/>
  <c r="T586"/>
  <c r="S586"/>
  <c r="R586"/>
  <c r="Q586"/>
  <c r="P586"/>
  <c r="O586"/>
  <c r="M586"/>
  <c r="BC586" s="1"/>
  <c r="L586"/>
  <c r="K586"/>
  <c r="J586"/>
  <c r="I586"/>
  <c r="H586"/>
  <c r="G586"/>
  <c r="F586"/>
  <c r="E586"/>
  <c r="BJ585"/>
  <c r="BC585"/>
  <c r="BJ584"/>
  <c r="BC584"/>
  <c r="BJ583"/>
  <c r="AE583"/>
  <c r="AD583"/>
  <c r="AB583"/>
  <c r="AA583"/>
  <c r="Z583"/>
  <c r="Y583"/>
  <c r="X583"/>
  <c r="W583"/>
  <c r="V583"/>
  <c r="U583"/>
  <c r="T583"/>
  <c r="S583"/>
  <c r="R583"/>
  <c r="Q583"/>
  <c r="P583"/>
  <c r="O583"/>
  <c r="M583"/>
  <c r="BC583" s="1"/>
  <c r="L583"/>
  <c r="K583"/>
  <c r="J583"/>
  <c r="I583"/>
  <c r="H583"/>
  <c r="G583"/>
  <c r="F583"/>
  <c r="E583"/>
  <c r="BJ581"/>
  <c r="BC581"/>
  <c r="BJ580"/>
  <c r="BC580"/>
  <c r="BJ579"/>
  <c r="BC579"/>
  <c r="BJ578"/>
  <c r="AE578"/>
  <c r="AD578"/>
  <c r="AB578"/>
  <c r="AA578"/>
  <c r="Z578"/>
  <c r="Y578"/>
  <c r="X578"/>
  <c r="W578"/>
  <c r="V578"/>
  <c r="U578"/>
  <c r="T578"/>
  <c r="S578"/>
  <c r="R578"/>
  <c r="Q578"/>
  <c r="P578"/>
  <c r="O578"/>
  <c r="M578"/>
  <c r="BC578" s="1"/>
  <c r="L578"/>
  <c r="K578"/>
  <c r="J578"/>
  <c r="I578"/>
  <c r="H578"/>
  <c r="G578"/>
  <c r="F578"/>
  <c r="E578"/>
  <c r="BJ344"/>
  <c r="BC344"/>
  <c r="N343"/>
  <c r="BJ343"/>
  <c r="BC343"/>
  <c r="BJ341"/>
  <c r="BC341"/>
  <c r="BJ340"/>
  <c r="BC340"/>
  <c r="BJ338"/>
  <c r="BC338"/>
  <c r="BJ337"/>
  <c r="BC337"/>
  <c r="BJ336"/>
  <c r="BC336"/>
  <c r="BJ335"/>
  <c r="BC335"/>
  <c r="BJ334"/>
  <c r="BC334"/>
  <c r="BJ332"/>
  <c r="BC332"/>
  <c r="N331"/>
  <c r="BJ331"/>
  <c r="BC331"/>
  <c r="BJ328"/>
  <c r="BC328"/>
  <c r="BJ327"/>
  <c r="BC327"/>
  <c r="BJ326"/>
  <c r="BC326"/>
  <c r="BJ324"/>
  <c r="BC324"/>
  <c r="BJ323"/>
  <c r="BC323"/>
  <c r="BJ698"/>
  <c r="BC698"/>
  <c r="BJ697"/>
  <c r="BC697"/>
  <c r="BJ696"/>
  <c r="BC696"/>
  <c r="BJ695"/>
  <c r="BC695"/>
  <c r="BJ694"/>
  <c r="BC694"/>
  <c r="BJ693"/>
  <c r="BC693"/>
  <c r="BJ692"/>
  <c r="BC692"/>
  <c r="BJ691"/>
  <c r="BC691"/>
  <c r="BJ690"/>
  <c r="BC690"/>
  <c r="BJ689"/>
  <c r="AE689"/>
  <c r="AD689"/>
  <c r="AB689"/>
  <c r="AA689"/>
  <c r="Z689"/>
  <c r="Y689"/>
  <c r="X689"/>
  <c r="W689"/>
  <c r="V689"/>
  <c r="U689"/>
  <c r="T689"/>
  <c r="S689"/>
  <c r="R689"/>
  <c r="Q689"/>
  <c r="P689"/>
  <c r="O689"/>
  <c r="M689"/>
  <c r="BC689" s="1"/>
  <c r="K689"/>
  <c r="J689"/>
  <c r="I689"/>
  <c r="H689"/>
  <c r="G689"/>
  <c r="F689"/>
  <c r="E689"/>
  <c r="BJ488"/>
  <c r="BC488"/>
  <c r="BJ487"/>
  <c r="BC487"/>
  <c r="BJ486"/>
  <c r="BC486"/>
  <c r="BJ485"/>
  <c r="BC485"/>
  <c r="BJ484"/>
  <c r="BC484"/>
  <c r="BJ483"/>
  <c r="BC483"/>
  <c r="BJ482"/>
  <c r="BC482"/>
  <c r="BJ481"/>
  <c r="BC481"/>
  <c r="BJ480"/>
  <c r="BC480"/>
  <c r="BJ479"/>
  <c r="BC479"/>
  <c r="BJ478"/>
  <c r="BC478"/>
  <c r="BJ184"/>
  <c r="BC184"/>
  <c r="BJ183"/>
  <c r="BC183"/>
  <c r="BJ182"/>
  <c r="BC182"/>
  <c r="BJ181"/>
  <c r="BC181"/>
  <c r="BJ180"/>
  <c r="BC180"/>
  <c r="BJ179"/>
  <c r="BC179"/>
  <c r="BJ178"/>
  <c r="BC178"/>
  <c r="BJ177"/>
  <c r="BC177"/>
  <c r="BJ176"/>
  <c r="BC176"/>
  <c r="BJ191"/>
  <c r="BC191"/>
  <c r="BJ175"/>
  <c r="BC175"/>
  <c r="BJ174"/>
  <c r="BC174"/>
  <c r="BJ173"/>
  <c r="BC173"/>
  <c r="BJ673"/>
  <c r="BC673"/>
  <c r="BJ672"/>
  <c r="BC672"/>
  <c r="BJ671"/>
  <c r="BC671"/>
  <c r="BJ670"/>
  <c r="BC670"/>
  <c r="BJ669"/>
  <c r="BC669"/>
  <c r="BJ668"/>
  <c r="BC668"/>
  <c r="BJ667"/>
  <c r="BC667"/>
  <c r="BJ666"/>
  <c r="BC666"/>
  <c r="BJ665"/>
  <c r="BC665"/>
  <c r="BJ664"/>
  <c r="BC664"/>
  <c r="BJ663"/>
  <c r="BC663"/>
  <c r="BJ662"/>
  <c r="BC662"/>
  <c r="BJ661"/>
  <c r="BC661"/>
  <c r="BJ659"/>
  <c r="BC659"/>
  <c r="BJ658"/>
  <c r="BC658"/>
  <c r="BJ657"/>
  <c r="BC657"/>
  <c r="BJ656"/>
  <c r="BC656"/>
  <c r="BJ655"/>
  <c r="BC655"/>
  <c r="BJ654"/>
  <c r="BC654"/>
  <c r="BJ653"/>
  <c r="BC653"/>
  <c r="BJ652"/>
  <c r="BC652"/>
  <c r="BJ651"/>
  <c r="BC651"/>
  <c r="BJ650"/>
  <c r="BC650"/>
  <c r="BJ649"/>
  <c r="BC649"/>
  <c r="BJ648"/>
  <c r="BC648"/>
  <c r="BJ647"/>
  <c r="BC647"/>
  <c r="BJ646"/>
  <c r="BC646"/>
  <c r="BJ645"/>
  <c r="BC645"/>
  <c r="BJ644"/>
  <c r="BC644"/>
  <c r="BJ643"/>
  <c r="BC643"/>
  <c r="BJ642"/>
  <c r="BC642"/>
  <c r="BJ641"/>
  <c r="BC641"/>
  <c r="BJ640"/>
  <c r="BC640"/>
  <c r="BJ639"/>
  <c r="BC639"/>
  <c r="BJ638"/>
  <c r="BJ449"/>
  <c r="BC449"/>
  <c r="BJ448"/>
  <c r="BC448"/>
  <c r="BJ447"/>
  <c r="BC447"/>
  <c r="BJ446"/>
  <c r="BC446"/>
  <c r="BJ445"/>
  <c r="BC445"/>
  <c r="BJ444"/>
  <c r="BC444"/>
  <c r="BJ443"/>
  <c r="BC443"/>
  <c r="BJ442"/>
  <c r="BC442"/>
  <c r="BJ53"/>
  <c r="BC53"/>
  <c r="BJ441"/>
  <c r="BC441"/>
  <c r="BJ440"/>
  <c r="BC440"/>
  <c r="BJ439"/>
  <c r="BC439"/>
  <c r="BJ438"/>
  <c r="BC438"/>
  <c r="BJ437"/>
  <c r="BC437"/>
  <c r="BJ436"/>
  <c r="BC436"/>
  <c r="BJ435"/>
  <c r="BC435"/>
  <c r="BJ434"/>
  <c r="BC434"/>
  <c r="BJ433"/>
  <c r="BC433"/>
  <c r="BJ432"/>
  <c r="BC432"/>
  <c r="BJ431"/>
  <c r="BC431"/>
  <c r="BJ430"/>
  <c r="BC430"/>
  <c r="BJ429"/>
  <c r="BC429"/>
  <c r="BJ428"/>
  <c r="BC428"/>
  <c r="BJ427"/>
  <c r="BC427"/>
  <c r="BJ426"/>
  <c r="BC426"/>
  <c r="BJ425"/>
  <c r="BC425"/>
  <c r="BJ674"/>
  <c r="BC674"/>
  <c r="BJ422"/>
  <c r="BC422"/>
  <c r="BJ421"/>
  <c r="BC421"/>
  <c r="BJ420"/>
  <c r="BC420"/>
  <c r="BJ419"/>
  <c r="BC419"/>
  <c r="BJ418"/>
  <c r="BC418"/>
  <c r="BJ417"/>
  <c r="BC417"/>
  <c r="BJ416"/>
  <c r="BC416"/>
  <c r="BJ415"/>
  <c r="BC415"/>
  <c r="BJ413"/>
  <c r="BC413"/>
  <c r="BJ412"/>
  <c r="BC412"/>
  <c r="BJ411"/>
  <c r="BC411"/>
  <c r="BJ410"/>
  <c r="BJ51"/>
  <c r="BC51"/>
  <c r="BJ50"/>
  <c r="BC50"/>
  <c r="BJ49"/>
  <c r="BC49"/>
  <c r="BJ48"/>
  <c r="BC48"/>
  <c r="BJ47"/>
  <c r="BC47"/>
  <c r="BJ46"/>
  <c r="BC46"/>
  <c r="BJ45"/>
  <c r="BC45"/>
  <c r="BJ44"/>
  <c r="BC44"/>
  <c r="BJ43"/>
  <c r="BC43"/>
  <c r="BJ42"/>
  <c r="BC42"/>
  <c r="BJ41"/>
  <c r="BC41"/>
  <c r="BJ40"/>
  <c r="BC40"/>
  <c r="BJ39"/>
  <c r="BC39"/>
  <c r="BJ38"/>
  <c r="BC38"/>
  <c r="BJ37"/>
  <c r="BC37"/>
  <c r="BJ36"/>
  <c r="BC36"/>
  <c r="BJ35"/>
  <c r="BC35"/>
  <c r="BJ34"/>
  <c r="BC34"/>
  <c r="BJ33"/>
  <c r="BC33"/>
  <c r="BJ32"/>
  <c r="BC32"/>
  <c r="BJ31"/>
  <c r="BC31"/>
  <c r="BJ30"/>
  <c r="BC30"/>
  <c r="BJ29"/>
  <c r="BC29"/>
  <c r="BJ28"/>
  <c r="BC28"/>
  <c r="BJ27"/>
  <c r="BC27"/>
  <c r="BJ26"/>
  <c r="BC26"/>
  <c r="BJ25"/>
  <c r="BC25"/>
  <c r="BJ24"/>
  <c r="BC24"/>
  <c r="BJ23"/>
  <c r="BC23"/>
  <c r="BJ450"/>
  <c r="BC450"/>
  <c r="BJ22"/>
  <c r="BC22"/>
  <c r="CH22"/>
  <c r="BJ21"/>
  <c r="BJ801"/>
  <c r="BC801"/>
  <c r="BJ800"/>
  <c r="AE800"/>
  <c r="AD800"/>
  <c r="AB800"/>
  <c r="AA800"/>
  <c r="Z800"/>
  <c r="Y800"/>
  <c r="X800"/>
  <c r="W800"/>
  <c r="V800"/>
  <c r="U800"/>
  <c r="T800"/>
  <c r="S800"/>
  <c r="R800"/>
  <c r="Q800"/>
  <c r="P800"/>
  <c r="O800"/>
  <c r="M800"/>
  <c r="BC800" s="1"/>
  <c r="L800"/>
  <c r="K800"/>
  <c r="J800"/>
  <c r="I800"/>
  <c r="H800"/>
  <c r="G800"/>
  <c r="F800"/>
  <c r="E800"/>
  <c r="BJ799"/>
  <c r="BC799"/>
  <c r="BJ798"/>
  <c r="AE798"/>
  <c r="AD798"/>
  <c r="AB798"/>
  <c r="AA798"/>
  <c r="Z798"/>
  <c r="Y798"/>
  <c r="X798"/>
  <c r="W798"/>
  <c r="V798"/>
  <c r="U798"/>
  <c r="T798"/>
  <c r="S798"/>
  <c r="R798"/>
  <c r="Q798"/>
  <c r="P798"/>
  <c r="O798"/>
  <c r="M798"/>
  <c r="BC798" s="1"/>
  <c r="L798"/>
  <c r="K798"/>
  <c r="J798"/>
  <c r="I798"/>
  <c r="H798"/>
  <c r="G798"/>
  <c r="F798"/>
  <c r="E798"/>
  <c r="BJ797"/>
  <c r="BC797"/>
  <c r="BJ796"/>
  <c r="AE796"/>
  <c r="AD796"/>
  <c r="AB796"/>
  <c r="AA796"/>
  <c r="Z796"/>
  <c r="Y796"/>
  <c r="X796"/>
  <c r="W796"/>
  <c r="V796"/>
  <c r="U796"/>
  <c r="T796"/>
  <c r="S796"/>
  <c r="R796"/>
  <c r="Q796"/>
  <c r="P796"/>
  <c r="O796"/>
  <c r="M796"/>
  <c r="BC796" s="1"/>
  <c r="L796"/>
  <c r="K796"/>
  <c r="J796"/>
  <c r="I796"/>
  <c r="H796"/>
  <c r="G796"/>
  <c r="F796"/>
  <c r="E796"/>
  <c r="BJ795"/>
  <c r="BC795"/>
  <c r="BJ794"/>
  <c r="AE794"/>
  <c r="AD794"/>
  <c r="AB794"/>
  <c r="AA794"/>
  <c r="Z794"/>
  <c r="Y794"/>
  <c r="X794"/>
  <c r="W794"/>
  <c r="V794"/>
  <c r="U794"/>
  <c r="T794"/>
  <c r="S794"/>
  <c r="R794"/>
  <c r="Q794"/>
  <c r="P794"/>
  <c r="O794"/>
  <c r="M794"/>
  <c r="BC794" s="1"/>
  <c r="L794"/>
  <c r="K794"/>
  <c r="J794"/>
  <c r="I794"/>
  <c r="H794"/>
  <c r="G794"/>
  <c r="F794"/>
  <c r="E794"/>
  <c r="BJ793"/>
  <c r="BC793"/>
  <c r="BJ792"/>
  <c r="AE792"/>
  <c r="AD792"/>
  <c r="AB792"/>
  <c r="AA792"/>
  <c r="Z792"/>
  <c r="Y792"/>
  <c r="X792"/>
  <c r="W792"/>
  <c r="V792"/>
  <c r="U792"/>
  <c r="T792"/>
  <c r="S792"/>
  <c r="R792"/>
  <c r="Q792"/>
  <c r="P792"/>
  <c r="O792"/>
  <c r="M792"/>
  <c r="BC792" s="1"/>
  <c r="L792"/>
  <c r="K792"/>
  <c r="J792"/>
  <c r="I792"/>
  <c r="H792"/>
  <c r="G792"/>
  <c r="F792"/>
  <c r="E792"/>
  <c r="BJ624"/>
  <c r="BC624"/>
  <c r="BJ623"/>
  <c r="AE623"/>
  <c r="AD623"/>
  <c r="AB623"/>
  <c r="AA623"/>
  <c r="Z623"/>
  <c r="Y623"/>
  <c r="X623"/>
  <c r="W623"/>
  <c r="V623"/>
  <c r="U623"/>
  <c r="T623"/>
  <c r="S623"/>
  <c r="R623"/>
  <c r="Q623"/>
  <c r="P623"/>
  <c r="O623"/>
  <c r="M623"/>
  <c r="BC623" s="1"/>
  <c r="L623"/>
  <c r="K623"/>
  <c r="J623"/>
  <c r="I623"/>
  <c r="H623"/>
  <c r="G623"/>
  <c r="F623"/>
  <c r="E623"/>
  <c r="BJ622"/>
  <c r="BC622"/>
  <c r="BJ621"/>
  <c r="AE621"/>
  <c r="AD621"/>
  <c r="AB621"/>
  <c r="AA621"/>
  <c r="Z621"/>
  <c r="Y621"/>
  <c r="X621"/>
  <c r="W621"/>
  <c r="V621"/>
  <c r="U621"/>
  <c r="T621"/>
  <c r="S621"/>
  <c r="R621"/>
  <c r="Q621"/>
  <c r="P621"/>
  <c r="O621"/>
  <c r="M621"/>
  <c r="BC621" s="1"/>
  <c r="L621"/>
  <c r="K621"/>
  <c r="J621"/>
  <c r="I621"/>
  <c r="H621"/>
  <c r="G621"/>
  <c r="F621"/>
  <c r="E621"/>
  <c r="BJ620"/>
  <c r="BC620"/>
  <c r="BJ619"/>
  <c r="AE619"/>
  <c r="AD619"/>
  <c r="AB619"/>
  <c r="AA619"/>
  <c r="Z619"/>
  <c r="Y619"/>
  <c r="X619"/>
  <c r="W619"/>
  <c r="V619"/>
  <c r="U619"/>
  <c r="T619"/>
  <c r="S619"/>
  <c r="R619"/>
  <c r="Q619"/>
  <c r="P619"/>
  <c r="O619"/>
  <c r="M619"/>
  <c r="BC619" s="1"/>
  <c r="L619"/>
  <c r="K619"/>
  <c r="J619"/>
  <c r="I619"/>
  <c r="H619"/>
  <c r="G619"/>
  <c r="F619"/>
  <c r="E619"/>
  <c r="BJ618"/>
  <c r="BC618"/>
  <c r="BJ617"/>
  <c r="BC617"/>
  <c r="BJ616"/>
  <c r="AE616"/>
  <c r="AD616"/>
  <c r="AB616"/>
  <c r="AA616"/>
  <c r="Z616"/>
  <c r="Y616"/>
  <c r="X616"/>
  <c r="W616"/>
  <c r="V616"/>
  <c r="U616"/>
  <c r="T616"/>
  <c r="S616"/>
  <c r="Q616"/>
  <c r="P616"/>
  <c r="O616"/>
  <c r="M616"/>
  <c r="BC616" s="1"/>
  <c r="L616"/>
  <c r="K616"/>
  <c r="J616"/>
  <c r="I616"/>
  <c r="H616"/>
  <c r="G616"/>
  <c r="F616"/>
  <c r="E616"/>
  <c r="BJ388"/>
  <c r="BC388"/>
  <c r="BJ387"/>
  <c r="AE387"/>
  <c r="AD387"/>
  <c r="AB387"/>
  <c r="AA387"/>
  <c r="Z387"/>
  <c r="Y387"/>
  <c r="X387"/>
  <c r="W387"/>
  <c r="V387"/>
  <c r="U387"/>
  <c r="T387"/>
  <c r="S387"/>
  <c r="R387"/>
  <c r="Q387"/>
  <c r="P387"/>
  <c r="O387"/>
  <c r="M387"/>
  <c r="BC387" s="1"/>
  <c r="L387"/>
  <c r="K387"/>
  <c r="J387"/>
  <c r="I387"/>
  <c r="H387"/>
  <c r="G387"/>
  <c r="F387"/>
  <c r="E387"/>
  <c r="BJ386"/>
  <c r="BC386"/>
  <c r="BJ385"/>
  <c r="AE385"/>
  <c r="AD385"/>
  <c r="AB385"/>
  <c r="AA385"/>
  <c r="Z385"/>
  <c r="Y385"/>
  <c r="X385"/>
  <c r="W385"/>
  <c r="V385"/>
  <c r="U385"/>
  <c r="T385"/>
  <c r="S385"/>
  <c r="R385"/>
  <c r="Q385"/>
  <c r="P385"/>
  <c r="O385"/>
  <c r="M385"/>
  <c r="L385"/>
  <c r="K385"/>
  <c r="J385"/>
  <c r="I385"/>
  <c r="H385"/>
  <c r="G385"/>
  <c r="F385"/>
  <c r="E385"/>
  <c r="BJ380"/>
  <c r="BC380"/>
  <c r="N379"/>
  <c r="BJ379"/>
  <c r="BC379"/>
  <c r="BJ748"/>
  <c r="BC748"/>
  <c r="BJ747"/>
  <c r="AE747"/>
  <c r="AD747"/>
  <c r="AB747"/>
  <c r="AA747"/>
  <c r="Z747"/>
  <c r="Y747"/>
  <c r="X747"/>
  <c r="W747"/>
  <c r="V747"/>
  <c r="U747"/>
  <c r="T747"/>
  <c r="S747"/>
  <c r="R747"/>
  <c r="Q747"/>
  <c r="P747"/>
  <c r="O747"/>
  <c r="M747"/>
  <c r="BC747" s="1"/>
  <c r="L747"/>
  <c r="K747"/>
  <c r="J747"/>
  <c r="I747"/>
  <c r="H747"/>
  <c r="G747"/>
  <c r="F747"/>
  <c r="E747"/>
  <c r="BJ563"/>
  <c r="BC563"/>
  <c r="BJ562"/>
  <c r="BC562"/>
  <c r="BJ561"/>
  <c r="BC561"/>
  <c r="BJ560"/>
  <c r="AE560"/>
  <c r="AD560"/>
  <c r="AB560"/>
  <c r="AA560"/>
  <c r="Z560"/>
  <c r="Y560"/>
  <c r="X560"/>
  <c r="W560"/>
  <c r="V560"/>
  <c r="U560"/>
  <c r="T560"/>
  <c r="S560"/>
  <c r="R560"/>
  <c r="Q560"/>
  <c r="P560"/>
  <c r="O560"/>
  <c r="M560"/>
  <c r="BC560" s="1"/>
  <c r="L560"/>
  <c r="K560"/>
  <c r="J560"/>
  <c r="I560"/>
  <c r="H560"/>
  <c r="G560"/>
  <c r="F560"/>
  <c r="E560"/>
  <c r="BJ559"/>
  <c r="BC559"/>
  <c r="BC558"/>
  <c r="BJ297"/>
  <c r="BC297"/>
  <c r="BJ296"/>
  <c r="BC296"/>
  <c r="BJ291"/>
  <c r="BC291"/>
  <c r="BJ289"/>
  <c r="BC289"/>
  <c r="BC385" l="1"/>
  <c r="G409"/>
  <c r="K409"/>
  <c r="K20" s="1"/>
  <c r="P409"/>
  <c r="P20" s="1"/>
  <c r="Y409"/>
  <c r="Y20" s="1"/>
  <c r="AD409"/>
  <c r="AD20" s="1"/>
  <c r="H409"/>
  <c r="H20" s="1"/>
  <c r="L409"/>
  <c r="L20" s="1"/>
  <c r="Q409"/>
  <c r="Q20" s="1"/>
  <c r="V409"/>
  <c r="V20" s="1"/>
  <c r="Z409"/>
  <c r="Z20" s="1"/>
  <c r="AE409"/>
  <c r="AE20" s="1"/>
  <c r="I409"/>
  <c r="I20" s="1"/>
  <c r="M409"/>
  <c r="S409"/>
  <c r="S20" s="1"/>
  <c r="W409"/>
  <c r="W20" s="1"/>
  <c r="AA409"/>
  <c r="AA20" s="1"/>
  <c r="F409"/>
  <c r="F20" s="1"/>
  <c r="J409"/>
  <c r="J20" s="1"/>
  <c r="O409"/>
  <c r="O20" s="1"/>
  <c r="T409"/>
  <c r="X409"/>
  <c r="X20" s="1"/>
  <c r="AB409"/>
  <c r="AB20" s="1"/>
  <c r="E637"/>
  <c r="I637"/>
  <c r="BC675"/>
  <c r="M637"/>
  <c r="S637"/>
  <c r="W637"/>
  <c r="AA637"/>
  <c r="F637"/>
  <c r="J637"/>
  <c r="O637"/>
  <c r="X637"/>
  <c r="AB637"/>
  <c r="K637"/>
  <c r="P637"/>
  <c r="U637"/>
  <c r="Y637"/>
  <c r="AD637"/>
  <c r="H637"/>
  <c r="Q637"/>
  <c r="V637"/>
  <c r="Z637"/>
  <c r="AE637"/>
  <c r="R437" i="5"/>
  <c r="T438"/>
  <c r="N557" i="10"/>
  <c r="N463"/>
  <c r="N613"/>
  <c r="N502"/>
  <c r="D468"/>
  <c r="CH468" s="1"/>
  <c r="N571"/>
  <c r="D136"/>
  <c r="CH136" s="1"/>
  <c r="D716"/>
  <c r="CH716" s="1"/>
  <c r="R478"/>
  <c r="D526"/>
  <c r="CH526" s="1"/>
  <c r="D732"/>
  <c r="CH732" s="1"/>
  <c r="D216"/>
  <c r="CH216" s="1"/>
  <c r="N489"/>
  <c r="CH737"/>
  <c r="N512"/>
  <c r="N478"/>
  <c r="CH261"/>
  <c r="D533"/>
  <c r="N566"/>
  <c r="N506"/>
  <c r="BC454"/>
  <c r="N326"/>
  <c r="BC235"/>
  <c r="N287"/>
  <c r="AC516"/>
  <c r="D516" s="1"/>
  <c r="N257"/>
  <c r="N228"/>
  <c r="AC480"/>
  <c r="AC484"/>
  <c r="AC488"/>
  <c r="AC770"/>
  <c r="D770" s="1"/>
  <c r="AC357"/>
  <c r="AC752"/>
  <c r="AC544"/>
  <c r="D544" s="1"/>
  <c r="AC687"/>
  <c r="D687" s="1"/>
  <c r="AC561"/>
  <c r="D561" s="1"/>
  <c r="AC793"/>
  <c r="D793" s="1"/>
  <c r="AC801"/>
  <c r="D801" s="1"/>
  <c r="AC479"/>
  <c r="D479" s="1"/>
  <c r="AC697"/>
  <c r="D697" s="1"/>
  <c r="AC328"/>
  <c r="AC337"/>
  <c r="AC611"/>
  <c r="AC315"/>
  <c r="AC694"/>
  <c r="AC698"/>
  <c r="AC386"/>
  <c r="D386" s="1"/>
  <c r="AC483"/>
  <c r="N586"/>
  <c r="AC751"/>
  <c r="D751" s="1"/>
  <c r="AC592"/>
  <c r="D592" s="1"/>
  <c r="AC269"/>
  <c r="AC618"/>
  <c r="AC487"/>
  <c r="D487" s="1"/>
  <c r="AC608"/>
  <c r="AC607" s="1"/>
  <c r="AC569"/>
  <c r="D569" s="1"/>
  <c r="N312"/>
  <c r="N350"/>
  <c r="AC572"/>
  <c r="AC571" s="1"/>
  <c r="AC465"/>
  <c r="AC241"/>
  <c r="N531"/>
  <c r="AC722"/>
  <c r="AC730"/>
  <c r="D730" s="1"/>
  <c r="N629"/>
  <c r="AC200"/>
  <c r="AC202"/>
  <c r="AC215"/>
  <c r="AC493"/>
  <c r="AC706"/>
  <c r="AC714"/>
  <c r="D714" s="1"/>
  <c r="N283"/>
  <c r="AC158"/>
  <c r="AC137"/>
  <c r="AC165"/>
  <c r="AC199"/>
  <c r="AC201"/>
  <c r="AC482"/>
  <c r="D482" s="1"/>
  <c r="AC486"/>
  <c r="D486" s="1"/>
  <c r="AC344"/>
  <c r="AC761"/>
  <c r="D761" s="1"/>
  <c r="AC767"/>
  <c r="AC359"/>
  <c r="AC364"/>
  <c r="AC373"/>
  <c r="AC372" s="1"/>
  <c r="AC614"/>
  <c r="D614" s="1"/>
  <c r="AC786"/>
  <c r="D786" s="1"/>
  <c r="AC789"/>
  <c r="AC750"/>
  <c r="D750" s="1"/>
  <c r="AC754"/>
  <c r="D754" s="1"/>
  <c r="AC744"/>
  <c r="AC743" s="1"/>
  <c r="AC130"/>
  <c r="AC133"/>
  <c r="AC157"/>
  <c r="AC168"/>
  <c r="AC467"/>
  <c r="AC240"/>
  <c r="AC259"/>
  <c r="N527"/>
  <c r="AC720"/>
  <c r="AC726"/>
  <c r="AC725" s="1"/>
  <c r="AC198"/>
  <c r="AC501"/>
  <c r="AC204"/>
  <c r="N235"/>
  <c r="AC498"/>
  <c r="AC677"/>
  <c r="D677" s="1"/>
  <c r="N285"/>
  <c r="AC552"/>
  <c r="D552" s="1"/>
  <c r="AC149"/>
  <c r="AC132"/>
  <c r="AC155"/>
  <c r="AC139"/>
  <c r="AC464"/>
  <c r="AC515"/>
  <c r="AC721"/>
  <c r="N723"/>
  <c r="N402"/>
  <c r="AC803"/>
  <c r="AC802" s="1"/>
  <c r="AC505"/>
  <c r="N387"/>
  <c r="N619"/>
  <c r="AC481"/>
  <c r="AC485"/>
  <c r="D485" s="1"/>
  <c r="AC695"/>
  <c r="N578"/>
  <c r="AC355"/>
  <c r="AC788"/>
  <c r="AC271"/>
  <c r="AC276"/>
  <c r="N745"/>
  <c r="N316"/>
  <c r="CH153"/>
  <c r="AC156"/>
  <c r="AC160"/>
  <c r="AC167"/>
  <c r="AC688"/>
  <c r="D688" s="1"/>
  <c r="N394"/>
  <c r="AC628"/>
  <c r="D628" s="1"/>
  <c r="AC203"/>
  <c r="AC551"/>
  <c r="D551" s="1"/>
  <c r="AC554"/>
  <c r="D554" s="1"/>
  <c r="AC507"/>
  <c r="D507" s="1"/>
  <c r="AC715"/>
  <c r="N717"/>
  <c r="AC556"/>
  <c r="D556" s="1"/>
  <c r="AC577"/>
  <c r="D577" s="1"/>
  <c r="AC392"/>
  <c r="AC319"/>
  <c r="M316"/>
  <c r="BC316" s="1"/>
  <c r="T252"/>
  <c r="AC253"/>
  <c r="N553"/>
  <c r="AC278"/>
  <c r="D278" s="1"/>
  <c r="N385"/>
  <c r="N725"/>
  <c r="N777"/>
  <c r="N739"/>
  <c r="N354"/>
  <c r="BC638"/>
  <c r="BC410"/>
  <c r="BC21"/>
  <c r="N545"/>
  <c r="N623"/>
  <c r="N743"/>
  <c r="N747"/>
  <c r="N625"/>
  <c r="N356"/>
  <c r="N268"/>
  <c r="N779"/>
  <c r="N800"/>
  <c r="N785"/>
  <c r="N766"/>
  <c r="AC279"/>
  <c r="N729"/>
  <c r="AC780"/>
  <c r="D780" s="1"/>
  <c r="U547"/>
  <c r="AC549"/>
  <c r="D549" s="1"/>
  <c r="AC748"/>
  <c r="D748" s="1"/>
  <c r="AC380"/>
  <c r="D380" s="1"/>
  <c r="AC222"/>
  <c r="AC581"/>
  <c r="N798"/>
  <c r="AC558"/>
  <c r="AC182"/>
  <c r="AC587"/>
  <c r="AC586" s="1"/>
  <c r="AC589"/>
  <c r="D589" s="1"/>
  <c r="U627"/>
  <c r="AC624"/>
  <c r="AC623" s="1"/>
  <c r="AC773"/>
  <c r="AC546"/>
  <c r="D546" s="1"/>
  <c r="AC146"/>
  <c r="AC341"/>
  <c r="AC568"/>
  <c r="D568" s="1"/>
  <c r="N749"/>
  <c r="AC682"/>
  <c r="N621"/>
  <c r="AC799"/>
  <c r="AC798" s="1"/>
  <c r="AC175"/>
  <c r="AC332"/>
  <c r="N775"/>
  <c r="AC778"/>
  <c r="D778" s="1"/>
  <c r="N591"/>
  <c r="AC756"/>
  <c r="D756" s="1"/>
  <c r="AC258"/>
  <c r="D258" s="1"/>
  <c r="N719"/>
  <c r="AC395"/>
  <c r="AC701"/>
  <c r="D701" s="1"/>
  <c r="AC705"/>
  <c r="AC180"/>
  <c r="AC584"/>
  <c r="D584" s="1"/>
  <c r="AC776"/>
  <c r="AC148"/>
  <c r="AC563"/>
  <c r="AC562" s="1"/>
  <c r="AC797"/>
  <c r="AC796" s="1"/>
  <c r="AC782"/>
  <c r="AC781" s="1"/>
  <c r="AC471"/>
  <c r="D471" s="1"/>
  <c r="AC728"/>
  <c r="AC230"/>
  <c r="R616"/>
  <c r="AC702"/>
  <c r="D702" s="1"/>
  <c r="AC284"/>
  <c r="N547"/>
  <c r="AC503"/>
  <c r="D503" s="1"/>
  <c r="AC510"/>
  <c r="N796"/>
  <c r="AC178"/>
  <c r="AC696"/>
  <c r="D696" s="1"/>
  <c r="AC338"/>
  <c r="AC768"/>
  <c r="D768" s="1"/>
  <c r="N781"/>
  <c r="D733"/>
  <c r="CH733" s="1"/>
  <c r="AC740"/>
  <c r="N543"/>
  <c r="AC151"/>
  <c r="AC147"/>
  <c r="AC477"/>
  <c r="N523"/>
  <c r="R727"/>
  <c r="R509"/>
  <c r="AC525"/>
  <c r="AC297"/>
  <c r="N560"/>
  <c r="N616"/>
  <c r="AC622"/>
  <c r="AC621" s="1"/>
  <c r="AC176"/>
  <c r="AC184"/>
  <c r="L689"/>
  <c r="AC693"/>
  <c r="AC159"/>
  <c r="AC161"/>
  <c r="AC530"/>
  <c r="D530" s="1"/>
  <c r="N529"/>
  <c r="AC617"/>
  <c r="D617" s="1"/>
  <c r="AC336"/>
  <c r="AC765"/>
  <c r="D765" s="1"/>
  <c r="AC594"/>
  <c r="AC606"/>
  <c r="N605"/>
  <c r="AC753"/>
  <c r="AC129"/>
  <c r="AC166"/>
  <c r="AC475"/>
  <c r="D475" s="1"/>
  <c r="AC686"/>
  <c r="AC522"/>
  <c r="AC521" s="1"/>
  <c r="AC397"/>
  <c r="AC396" s="1"/>
  <c r="AC500"/>
  <c r="AC542"/>
  <c r="AC541" s="1"/>
  <c r="N541"/>
  <c r="AC742"/>
  <c r="AC741" s="1"/>
  <c r="N741"/>
  <c r="AC570"/>
  <c r="AC681"/>
  <c r="L680"/>
  <c r="N792"/>
  <c r="AC690"/>
  <c r="AC762"/>
  <c r="D762" s="1"/>
  <c r="N763"/>
  <c r="AC771"/>
  <c r="D771" s="1"/>
  <c r="T769"/>
  <c r="T637" s="1"/>
  <c r="AC615"/>
  <c r="D615" s="1"/>
  <c r="N783"/>
  <c r="AC784"/>
  <c r="D784" s="1"/>
  <c r="AC791"/>
  <c r="N790"/>
  <c r="AC466"/>
  <c r="D466" s="1"/>
  <c r="AC469"/>
  <c r="AC685"/>
  <c r="AC513"/>
  <c r="D513" s="1"/>
  <c r="AC229"/>
  <c r="D229" s="1"/>
  <c r="N603"/>
  <c r="N270"/>
  <c r="AC313"/>
  <c r="D313" s="1"/>
  <c r="N314"/>
  <c r="AC757"/>
  <c r="AC135"/>
  <c r="AC684"/>
  <c r="D684" s="1"/>
  <c r="AC249"/>
  <c r="N248"/>
  <c r="N607"/>
  <c r="AC317"/>
  <c r="AC171"/>
  <c r="D171" s="1"/>
  <c r="AC163"/>
  <c r="AC170"/>
  <c r="AC473"/>
  <c r="D473" s="1"/>
  <c r="N804"/>
  <c r="AC492"/>
  <c r="D492" s="1"/>
  <c r="AC709"/>
  <c r="D603"/>
  <c r="AC162"/>
  <c r="AC169"/>
  <c r="AC524"/>
  <c r="AC523" s="1"/>
  <c r="AC528"/>
  <c r="AC527" s="1"/>
  <c r="AC626"/>
  <c r="AC625" s="1"/>
  <c r="AC805"/>
  <c r="D805" s="1"/>
  <c r="AC205"/>
  <c r="AC214"/>
  <c r="AC232"/>
  <c r="AC490"/>
  <c r="D490" s="1"/>
  <c r="AC491"/>
  <c r="D508"/>
  <c r="N802"/>
  <c r="AC456"/>
  <c r="N675"/>
  <c r="AC708"/>
  <c r="N713"/>
  <c r="AC711"/>
  <c r="N555"/>
  <c r="AC595"/>
  <c r="AC324"/>
  <c r="AC323" s="1"/>
  <c r="AC746"/>
  <c r="AC745" s="1"/>
  <c r="AC476"/>
  <c r="D476" s="1"/>
  <c r="AC335"/>
  <c r="D335" s="1"/>
  <c r="AC585"/>
  <c r="D585" s="1"/>
  <c r="N583"/>
  <c r="AC683"/>
  <c r="N680"/>
  <c r="AC288"/>
  <c r="D288" s="1"/>
  <c r="AC289"/>
  <c r="AC559"/>
  <c r="AC388"/>
  <c r="AC620"/>
  <c r="AC619" s="1"/>
  <c r="AC795"/>
  <c r="AC794" s="1"/>
  <c r="AC174"/>
  <c r="AC191"/>
  <c r="AC177"/>
  <c r="AC179"/>
  <c r="AC181"/>
  <c r="AC183"/>
  <c r="N689"/>
  <c r="AC691"/>
  <c r="D691" s="1"/>
  <c r="AC327"/>
  <c r="D327" s="1"/>
  <c r="AC590"/>
  <c r="N588"/>
  <c r="AC764"/>
  <c r="D764" s="1"/>
  <c r="AC774"/>
  <c r="D774" s="1"/>
  <c r="AC567"/>
  <c r="D567" s="1"/>
  <c r="AC351"/>
  <c r="N794"/>
  <c r="AC610"/>
  <c r="AC540"/>
  <c r="AC539" s="1"/>
  <c r="AC575"/>
  <c r="AC574" s="1"/>
  <c r="AC692"/>
  <c r="AC579"/>
  <c r="AC578" s="1"/>
  <c r="AC772"/>
  <c r="N769"/>
  <c r="AC363"/>
  <c r="D363" s="1"/>
  <c r="N539"/>
  <c r="N574"/>
  <c r="AC474"/>
  <c r="D474" s="1"/>
  <c r="AC494"/>
  <c r="G275"/>
  <c r="AC131"/>
  <c r="AC138"/>
  <c r="AC472"/>
  <c r="D472" s="1"/>
  <c r="AC517"/>
  <c r="AC251"/>
  <c r="N250"/>
  <c r="AC390"/>
  <c r="N760"/>
  <c r="G769"/>
  <c r="G637" s="1"/>
  <c r="N755"/>
  <c r="AC150"/>
  <c r="AC152"/>
  <c r="AC154"/>
  <c r="AC164"/>
  <c r="AC470"/>
  <c r="AC134"/>
  <c r="AC514"/>
  <c r="AC532"/>
  <c r="D532" s="1"/>
  <c r="AC724"/>
  <c r="AC723" s="1"/>
  <c r="AC496"/>
  <c r="D496" s="1"/>
  <c r="AC731"/>
  <c r="AC630"/>
  <c r="AC629" s="1"/>
  <c r="AC495"/>
  <c r="AC239"/>
  <c r="E521"/>
  <c r="E409" s="1"/>
  <c r="E20" s="1"/>
  <c r="AC403"/>
  <c r="AC231"/>
  <c r="AC499"/>
  <c r="AC226"/>
  <c r="AC236"/>
  <c r="AC497"/>
  <c r="AC504"/>
  <c r="AC704"/>
  <c r="N707"/>
  <c r="AC455"/>
  <c r="AC457"/>
  <c r="AC458"/>
  <c r="AC548"/>
  <c r="AC550"/>
  <c r="N509"/>
  <c r="AC511"/>
  <c r="D511" s="1"/>
  <c r="AC700"/>
  <c r="N710"/>
  <c r="AC712"/>
  <c r="AC718"/>
  <c r="AC717" s="1"/>
  <c r="R675"/>
  <c r="AC676"/>
  <c r="AC678"/>
  <c r="AC280"/>
  <c r="AC286"/>
  <c r="N758"/>
  <c r="AC759"/>
  <c r="AC703"/>
  <c r="N576"/>
  <c r="N699"/>
  <c r="D455" l="1"/>
  <c r="AC454"/>
  <c r="U409"/>
  <c r="U20" s="1"/>
  <c r="R637"/>
  <c r="D581"/>
  <c r="D580" s="1"/>
  <c r="AC580"/>
  <c r="D610"/>
  <c r="AC609"/>
  <c r="D788"/>
  <c r="CH788" s="1"/>
  <c r="AC787"/>
  <c r="AC593"/>
  <c r="T20"/>
  <c r="T19" s="1"/>
  <c r="G20"/>
  <c r="G19" s="1"/>
  <c r="R409"/>
  <c r="R20" s="1"/>
  <c r="N409"/>
  <c r="N20" s="1"/>
  <c r="L637"/>
  <c r="N637"/>
  <c r="R436" i="5"/>
  <c r="T437"/>
  <c r="AC389" i="10"/>
  <c r="M20"/>
  <c r="M19" s="1"/>
  <c r="W19"/>
  <c r="F19"/>
  <c r="P19"/>
  <c r="Q19"/>
  <c r="X19"/>
  <c r="S19"/>
  <c r="AE19"/>
  <c r="AD19"/>
  <c r="O19"/>
  <c r="Z19"/>
  <c r="I19"/>
  <c r="Y19"/>
  <c r="H19"/>
  <c r="K19"/>
  <c r="AA19"/>
  <c r="J19"/>
  <c r="V19"/>
  <c r="E19"/>
  <c r="AB19"/>
  <c r="AC173"/>
  <c r="CH533"/>
  <c r="AC221"/>
  <c r="AC557"/>
  <c r="AC197"/>
  <c r="D238"/>
  <c r="AC237"/>
  <c r="D214"/>
  <c r="AC213"/>
  <c r="D731"/>
  <c r="CH731" s="1"/>
  <c r="U19"/>
  <c r="AC128"/>
  <c r="D174"/>
  <c r="D222"/>
  <c r="D341"/>
  <c r="D340" s="1"/>
  <c r="AC340"/>
  <c r="D297"/>
  <c r="D296" s="1"/>
  <c r="AC296"/>
  <c r="D464"/>
  <c r="AC463"/>
  <c r="D525"/>
  <c r="CH525" s="1"/>
  <c r="AC285"/>
  <c r="D286"/>
  <c r="D703"/>
  <c r="CH703" s="1"/>
  <c r="D280"/>
  <c r="CH280" s="1"/>
  <c r="D676"/>
  <c r="CH676" s="1"/>
  <c r="D550"/>
  <c r="CH550" s="1"/>
  <c r="D504"/>
  <c r="CH504" s="1"/>
  <c r="D499"/>
  <c r="CH499" s="1"/>
  <c r="D239"/>
  <c r="CH239" s="1"/>
  <c r="AC758"/>
  <c r="D759"/>
  <c r="D154"/>
  <c r="CH154" s="1"/>
  <c r="AC250"/>
  <c r="D251"/>
  <c r="D131"/>
  <c r="CH131" s="1"/>
  <c r="D183"/>
  <c r="CH183" s="1"/>
  <c r="D191"/>
  <c r="CH191" s="1"/>
  <c r="AC387"/>
  <c r="D388"/>
  <c r="D456"/>
  <c r="CH456" s="1"/>
  <c r="D205"/>
  <c r="CH205" s="1"/>
  <c r="D170"/>
  <c r="CH170" s="1"/>
  <c r="D135"/>
  <c r="CH135" s="1"/>
  <c r="D166"/>
  <c r="CH166" s="1"/>
  <c r="D159"/>
  <c r="CH159" s="1"/>
  <c r="D176"/>
  <c r="CH176" s="1"/>
  <c r="D151"/>
  <c r="CH151" s="1"/>
  <c r="D178"/>
  <c r="CH178" s="1"/>
  <c r="D148"/>
  <c r="CH148" s="1"/>
  <c r="D160"/>
  <c r="CH160" s="1"/>
  <c r="D355"/>
  <c r="CH355" s="1"/>
  <c r="D505"/>
  <c r="CH505" s="1"/>
  <c r="D155"/>
  <c r="CH155" s="1"/>
  <c r="D204"/>
  <c r="CH204" s="1"/>
  <c r="D130"/>
  <c r="CH130" s="1"/>
  <c r="D364"/>
  <c r="CH364" s="1"/>
  <c r="AC343"/>
  <c r="D344"/>
  <c r="D201"/>
  <c r="CH201" s="1"/>
  <c r="D158"/>
  <c r="CH158" s="1"/>
  <c r="D241"/>
  <c r="CH241" s="1"/>
  <c r="D328"/>
  <c r="CH328" s="1"/>
  <c r="D720"/>
  <c r="CH720" s="1"/>
  <c r="D742"/>
  <c r="D608"/>
  <c r="D484"/>
  <c r="CH484" s="1"/>
  <c r="D709"/>
  <c r="CH709" s="1"/>
  <c r="D587"/>
  <c r="D563"/>
  <c r="D803"/>
  <c r="D524"/>
  <c r="D744"/>
  <c r="D791"/>
  <c r="CH791" s="1"/>
  <c r="D540"/>
  <c r="D795"/>
  <c r="D522"/>
  <c r="CH496"/>
  <c r="D134"/>
  <c r="CH134" s="1"/>
  <c r="D152"/>
  <c r="CH152" s="1"/>
  <c r="D517"/>
  <c r="CH517" s="1"/>
  <c r="AC350"/>
  <c r="D351"/>
  <c r="CH774"/>
  <c r="D181"/>
  <c r="CH181" s="1"/>
  <c r="CH476"/>
  <c r="CH805"/>
  <c r="D169"/>
  <c r="CH169" s="1"/>
  <c r="CH492"/>
  <c r="D163"/>
  <c r="CH163" s="1"/>
  <c r="CH771"/>
  <c r="D570"/>
  <c r="CH570" s="1"/>
  <c r="D129"/>
  <c r="CH768"/>
  <c r="D284"/>
  <c r="CH284" s="1"/>
  <c r="D230"/>
  <c r="CH230" s="1"/>
  <c r="CH701"/>
  <c r="CH756"/>
  <c r="AC331"/>
  <c r="D332"/>
  <c r="D146"/>
  <c r="CH146" s="1"/>
  <c r="D182"/>
  <c r="CH182" s="1"/>
  <c r="D156"/>
  <c r="CH156" s="1"/>
  <c r="AC275"/>
  <c r="D276"/>
  <c r="D132"/>
  <c r="CH132" s="1"/>
  <c r="CH677"/>
  <c r="D501"/>
  <c r="CH501" s="1"/>
  <c r="D168"/>
  <c r="CH168" s="1"/>
  <c r="AC358"/>
  <c r="D359"/>
  <c r="CH486"/>
  <c r="D199"/>
  <c r="CH199" s="1"/>
  <c r="D215"/>
  <c r="CH215" s="1"/>
  <c r="AC268"/>
  <c r="D269"/>
  <c r="AC314"/>
  <c r="D315"/>
  <c r="CH697"/>
  <c r="AC356"/>
  <c r="D357"/>
  <c r="D711"/>
  <c r="CH711" s="1"/>
  <c r="D493"/>
  <c r="CH493" s="1"/>
  <c r="D618"/>
  <c r="CH618" s="1"/>
  <c r="D624"/>
  <c r="D718"/>
  <c r="D497"/>
  <c r="CH497" s="1"/>
  <c r="D626"/>
  <c r="D757"/>
  <c r="CH757" s="1"/>
  <c r="D606"/>
  <c r="CH606" s="1"/>
  <c r="D693"/>
  <c r="CH693" s="1"/>
  <c r="D797"/>
  <c r="D789"/>
  <c r="CH789" s="1"/>
  <c r="D630"/>
  <c r="D514"/>
  <c r="CH514" s="1"/>
  <c r="D694"/>
  <c r="CH694" s="1"/>
  <c r="D231"/>
  <c r="CH231" s="1"/>
  <c r="CH511"/>
  <c r="D458"/>
  <c r="CH458" s="1"/>
  <c r="D236"/>
  <c r="CH236" s="1"/>
  <c r="AC402"/>
  <c r="D403"/>
  <c r="D150"/>
  <c r="CH150" s="1"/>
  <c r="D390"/>
  <c r="CH472"/>
  <c r="CH764"/>
  <c r="CH691"/>
  <c r="D179"/>
  <c r="CH179" s="1"/>
  <c r="D289"/>
  <c r="CH289" s="1"/>
  <c r="D232"/>
  <c r="CH232" s="1"/>
  <c r="D162"/>
  <c r="CH162" s="1"/>
  <c r="D249"/>
  <c r="CH249" s="1"/>
  <c r="CH466"/>
  <c r="CH765"/>
  <c r="D338"/>
  <c r="CH338" s="1"/>
  <c r="CH702"/>
  <c r="CH584"/>
  <c r="AC394"/>
  <c r="D395"/>
  <c r="D175"/>
  <c r="CH175" s="1"/>
  <c r="CH549"/>
  <c r="D279"/>
  <c r="CH279" s="1"/>
  <c r="AC318"/>
  <c r="D319"/>
  <c r="CH688"/>
  <c r="AC270"/>
  <c r="D271"/>
  <c r="D149"/>
  <c r="CH149" s="1"/>
  <c r="D198"/>
  <c r="D259"/>
  <c r="CH259" s="1"/>
  <c r="D157"/>
  <c r="CH157" s="1"/>
  <c r="CH754"/>
  <c r="CH482"/>
  <c r="D165"/>
  <c r="CH165" s="1"/>
  <c r="CH714"/>
  <c r="D202"/>
  <c r="CH202" s="1"/>
  <c r="CH592"/>
  <c r="CH687"/>
  <c r="CH770"/>
  <c r="D548"/>
  <c r="CH548" s="1"/>
  <c r="D708"/>
  <c r="CH708" s="1"/>
  <c r="D681"/>
  <c r="CH681" s="1"/>
  <c r="D469"/>
  <c r="CH469" s="1"/>
  <c r="D772"/>
  <c r="CH772" s="1"/>
  <c r="D481"/>
  <c r="CH481" s="1"/>
  <c r="D579"/>
  <c r="D480"/>
  <c r="CH480" s="1"/>
  <c r="CH462"/>
  <c r="D715"/>
  <c r="CH715" s="1"/>
  <c r="D700"/>
  <c r="CH700" s="1"/>
  <c r="D494"/>
  <c r="CH494" s="1"/>
  <c r="D724"/>
  <c r="D575"/>
  <c r="D776"/>
  <c r="CH776" s="1"/>
  <c r="D799"/>
  <c r="D558"/>
  <c r="D498"/>
  <c r="CH498" s="1"/>
  <c r="D722"/>
  <c r="CH722" s="1"/>
  <c r="D685"/>
  <c r="CH685" s="1"/>
  <c r="D467"/>
  <c r="CH467" s="1"/>
  <c r="D572"/>
  <c r="D782"/>
  <c r="D622"/>
  <c r="D595"/>
  <c r="CH595" s="1"/>
  <c r="D728"/>
  <c r="CH728" s="1"/>
  <c r="D686"/>
  <c r="CH686" s="1"/>
  <c r="D690"/>
  <c r="CH690" s="1"/>
  <c r="D457"/>
  <c r="CH457" s="1"/>
  <c r="D226"/>
  <c r="CH226" s="1"/>
  <c r="CH532"/>
  <c r="D164"/>
  <c r="CH164" s="1"/>
  <c r="D138"/>
  <c r="CH138" s="1"/>
  <c r="CH474"/>
  <c r="D177"/>
  <c r="CH177" s="1"/>
  <c r="CH585"/>
  <c r="D324"/>
  <c r="D323" s="1"/>
  <c r="CH473"/>
  <c r="AC316"/>
  <c r="D317"/>
  <c r="CH684"/>
  <c r="D397"/>
  <c r="D396" s="1"/>
  <c r="CH475"/>
  <c r="D336"/>
  <c r="CH336" s="1"/>
  <c r="D161"/>
  <c r="CH161" s="1"/>
  <c r="D184"/>
  <c r="CH184" s="1"/>
  <c r="D147"/>
  <c r="CH147" s="1"/>
  <c r="CH696"/>
  <c r="CH471"/>
  <c r="D180"/>
  <c r="CH180" s="1"/>
  <c r="CH778"/>
  <c r="CH568"/>
  <c r="CH589"/>
  <c r="AC252"/>
  <c r="D253"/>
  <c r="D392"/>
  <c r="CH392" s="1"/>
  <c r="CH551"/>
  <c r="D203"/>
  <c r="CH203" s="1"/>
  <c r="D167"/>
  <c r="CH167" s="1"/>
  <c r="CH485"/>
  <c r="D139"/>
  <c r="CH139" s="1"/>
  <c r="CH552"/>
  <c r="D240"/>
  <c r="CH240" s="1"/>
  <c r="D133"/>
  <c r="CH133" s="1"/>
  <c r="CH750"/>
  <c r="D373"/>
  <c r="CH761"/>
  <c r="D137"/>
  <c r="CH137" s="1"/>
  <c r="D200"/>
  <c r="CH487"/>
  <c r="CH751"/>
  <c r="D337"/>
  <c r="CH337" s="1"/>
  <c r="D678"/>
  <c r="CH678" s="1"/>
  <c r="D706"/>
  <c r="CH706" s="1"/>
  <c r="D500"/>
  <c r="CH500" s="1"/>
  <c r="D726"/>
  <c r="D515"/>
  <c r="CH515" s="1"/>
  <c r="D477"/>
  <c r="CH477" s="1"/>
  <c r="D465"/>
  <c r="CH465" s="1"/>
  <c r="D753"/>
  <c r="CH753" s="1"/>
  <c r="D611"/>
  <c r="CH611" s="1"/>
  <c r="D767"/>
  <c r="CH767" s="1"/>
  <c r="D695"/>
  <c r="CH695" s="1"/>
  <c r="D488"/>
  <c r="CH488" s="1"/>
  <c r="D620"/>
  <c r="D712"/>
  <c r="CH712" s="1"/>
  <c r="D510"/>
  <c r="CH510" s="1"/>
  <c r="D721"/>
  <c r="CH721" s="1"/>
  <c r="D470"/>
  <c r="CH470" s="1"/>
  <c r="D746"/>
  <c r="D740"/>
  <c r="CH740" s="1"/>
  <c r="D773"/>
  <c r="CH773" s="1"/>
  <c r="D590"/>
  <c r="CH590" s="1"/>
  <c r="D692"/>
  <c r="CH692" s="1"/>
  <c r="D679"/>
  <c r="CH679" s="1"/>
  <c r="D704"/>
  <c r="CH704" s="1"/>
  <c r="D491"/>
  <c r="D682"/>
  <c r="CH682" s="1"/>
  <c r="D542"/>
  <c r="D594"/>
  <c r="D483"/>
  <c r="CH483" s="1"/>
  <c r="D698"/>
  <c r="CH698" s="1"/>
  <c r="D705"/>
  <c r="CH705" s="1"/>
  <c r="D495"/>
  <c r="CH495" s="1"/>
  <c r="D528"/>
  <c r="D683"/>
  <c r="CH683" s="1"/>
  <c r="D752"/>
  <c r="CH752" s="1"/>
  <c r="D559"/>
  <c r="CH559" s="1"/>
  <c r="CH490"/>
  <c r="AC489"/>
  <c r="CH603"/>
  <c r="D576"/>
  <c r="CH577"/>
  <c r="D627"/>
  <c r="CH628"/>
  <c r="D792"/>
  <c r="CH793"/>
  <c r="D555"/>
  <c r="CH556"/>
  <c r="D785"/>
  <c r="CH786"/>
  <c r="D729"/>
  <c r="CH730"/>
  <c r="D560"/>
  <c r="CH561"/>
  <c r="D553"/>
  <c r="CH554"/>
  <c r="D385"/>
  <c r="CH386"/>
  <c r="D800"/>
  <c r="CH801"/>
  <c r="D543"/>
  <c r="CH544"/>
  <c r="CH21"/>
  <c r="CH35"/>
  <c r="CH507"/>
  <c r="AC506"/>
  <c r="CH567"/>
  <c r="AC566"/>
  <c r="AC613"/>
  <c r="CH513"/>
  <c r="AC512"/>
  <c r="AC502"/>
  <c r="AC478"/>
  <c r="AC362"/>
  <c r="AC334"/>
  <c r="CH516"/>
  <c r="AC616"/>
  <c r="AC287"/>
  <c r="AC228"/>
  <c r="AC379"/>
  <c r="AC277"/>
  <c r="AC326"/>
  <c r="AC257"/>
  <c r="AC543"/>
  <c r="AC576"/>
  <c r="AC800"/>
  <c r="AC792"/>
  <c r="AC760"/>
  <c r="AC385"/>
  <c r="AC553"/>
  <c r="AC591"/>
  <c r="AC354"/>
  <c r="AC785"/>
  <c r="AC729"/>
  <c r="AC627"/>
  <c r="L19"/>
  <c r="AC560"/>
  <c r="AC719"/>
  <c r="AC555"/>
  <c r="AC713"/>
  <c r="CH614"/>
  <c r="CH508"/>
  <c r="D804"/>
  <c r="D777"/>
  <c r="D591"/>
  <c r="AC675"/>
  <c r="AC588"/>
  <c r="AC583"/>
  <c r="AC779"/>
  <c r="AC727"/>
  <c r="AC739"/>
  <c r="AC763"/>
  <c r="AC545"/>
  <c r="AC747"/>
  <c r="AC710"/>
  <c r="AC509"/>
  <c r="AC707"/>
  <c r="AC283"/>
  <c r="AC766"/>
  <c r="AC775"/>
  <c r="AC755"/>
  <c r="AC777"/>
  <c r="AC769"/>
  <c r="AC312"/>
  <c r="AC680"/>
  <c r="AC529"/>
  <c r="D763"/>
  <c r="AC248"/>
  <c r="AC749"/>
  <c r="AC804"/>
  <c r="AC783"/>
  <c r="AC790"/>
  <c r="AC605"/>
  <c r="AC699"/>
  <c r="D583"/>
  <c r="AC531"/>
  <c r="D531"/>
  <c r="AC547"/>
  <c r="AC235"/>
  <c r="AC689"/>
  <c r="D454" l="1"/>
  <c r="CH455"/>
  <c r="D609"/>
  <c r="D787"/>
  <c r="CH594"/>
  <c r="D593"/>
  <c r="AC409"/>
  <c r="AC20" s="1"/>
  <c r="CH563"/>
  <c r="D562"/>
  <c r="AC637"/>
  <c r="R435" i="5"/>
  <c r="T436"/>
  <c r="D389" i="10"/>
  <c r="R19"/>
  <c r="N19"/>
  <c r="D173"/>
  <c r="D221"/>
  <c r="CH221" s="1"/>
  <c r="CH558"/>
  <c r="D557"/>
  <c r="CH557" s="1"/>
  <c r="CH373"/>
  <c r="D372"/>
  <c r="CH198"/>
  <c r="D197"/>
  <c r="D213"/>
  <c r="CH213" s="1"/>
  <c r="D237"/>
  <c r="CH390"/>
  <c r="D128"/>
  <c r="D588"/>
  <c r="CH588" s="1"/>
  <c r="D727"/>
  <c r="CH727" s="1"/>
  <c r="D707"/>
  <c r="CH707" s="1"/>
  <c r="D713"/>
  <c r="CH713" s="1"/>
  <c r="CH129"/>
  <c r="D463"/>
  <c r="CH463" s="1"/>
  <c r="D755"/>
  <c r="CH755" s="1"/>
  <c r="D769"/>
  <c r="CH769" s="1"/>
  <c r="CH787"/>
  <c r="D509"/>
  <c r="CH509" s="1"/>
  <c r="D739"/>
  <c r="CH739" s="1"/>
  <c r="D790"/>
  <c r="CH790" s="1"/>
  <c r="D675"/>
  <c r="CH763"/>
  <c r="D719"/>
  <c r="CH719" s="1"/>
  <c r="D680"/>
  <c r="CH680" s="1"/>
  <c r="D710"/>
  <c r="CH710" s="1"/>
  <c r="D775"/>
  <c r="CH775" s="1"/>
  <c r="D689"/>
  <c r="CH689" s="1"/>
  <c r="D605"/>
  <c r="CH605" s="1"/>
  <c r="D699"/>
  <c r="CH699" s="1"/>
  <c r="D248"/>
  <c r="CH248" s="1"/>
  <c r="D766"/>
  <c r="CH766" s="1"/>
  <c r="D547"/>
  <c r="CH547" s="1"/>
  <c r="D235"/>
  <c r="CH235" s="1"/>
  <c r="CH593"/>
  <c r="D283"/>
  <c r="CH283" s="1"/>
  <c r="D354"/>
  <c r="D749"/>
  <c r="CH749" s="1"/>
  <c r="CH591"/>
  <c r="D489"/>
  <c r="CH489" s="1"/>
  <c r="CH491"/>
  <c r="CH200"/>
  <c r="CH583"/>
  <c r="CH580"/>
  <c r="CH581"/>
  <c r="D616"/>
  <c r="CH616" s="1"/>
  <c r="CH617"/>
  <c r="D745"/>
  <c r="CH745" s="1"/>
  <c r="CH746"/>
  <c r="D586"/>
  <c r="CH586" s="1"/>
  <c r="CH587"/>
  <c r="D723"/>
  <c r="CH723" s="1"/>
  <c r="CH724"/>
  <c r="D717"/>
  <c r="CH717" s="1"/>
  <c r="CH718"/>
  <c r="D250"/>
  <c r="CH250" s="1"/>
  <c r="CH251"/>
  <c r="D758"/>
  <c r="CH759"/>
  <c r="D275"/>
  <c r="CH276"/>
  <c r="D798"/>
  <c r="CH798" s="1"/>
  <c r="CH799"/>
  <c r="CH609"/>
  <c r="CH610"/>
  <c r="CH291"/>
  <c r="D523"/>
  <c r="CH523" s="1"/>
  <c r="CH524"/>
  <c r="D356"/>
  <c r="CH356" s="1"/>
  <c r="CH357"/>
  <c r="D343"/>
  <c r="CH343" s="1"/>
  <c r="CH344"/>
  <c r="D743"/>
  <c r="CH743" s="1"/>
  <c r="CH744"/>
  <c r="D257"/>
  <c r="CH257" s="1"/>
  <c r="CH258"/>
  <c r="D334"/>
  <c r="CH334" s="1"/>
  <c r="CH335"/>
  <c r="CH222"/>
  <c r="D478"/>
  <c r="CH478" s="1"/>
  <c r="CH479"/>
  <c r="CH464"/>
  <c r="D331"/>
  <c r="CH331" s="1"/>
  <c r="CH332"/>
  <c r="D621"/>
  <c r="CH621" s="1"/>
  <c r="CH622"/>
  <c r="D252"/>
  <c r="CH252" s="1"/>
  <c r="CH253"/>
  <c r="D574"/>
  <c r="CH574" s="1"/>
  <c r="CH575"/>
  <c r="CH324"/>
  <c r="D623"/>
  <c r="CH623" s="1"/>
  <c r="CH624"/>
  <c r="D521"/>
  <c r="CH521" s="1"/>
  <c r="CH522"/>
  <c r="D619"/>
  <c r="CH619" s="1"/>
  <c r="CH620"/>
  <c r="D316"/>
  <c r="CH317"/>
  <c r="D350"/>
  <c r="CH351"/>
  <c r="CH214"/>
  <c r="D747"/>
  <c r="CH747" s="1"/>
  <c r="CH748"/>
  <c r="D270"/>
  <c r="CH270" s="1"/>
  <c r="CH271"/>
  <c r="D358"/>
  <c r="CH358" s="1"/>
  <c r="CH359"/>
  <c r="D268"/>
  <c r="CH269"/>
  <c r="CH171"/>
  <c r="D277"/>
  <c r="CH278"/>
  <c r="CH296"/>
  <c r="CH297"/>
  <c r="CH174"/>
  <c r="CH340"/>
  <c r="CH341"/>
  <c r="CH800"/>
  <c r="CH553"/>
  <c r="CH729"/>
  <c r="CH555"/>
  <c r="CH627"/>
  <c r="D539"/>
  <c r="CH539" s="1"/>
  <c r="CH540"/>
  <c r="D527"/>
  <c r="CH527" s="1"/>
  <c r="CH528"/>
  <c r="D578"/>
  <c r="CH578" s="1"/>
  <c r="CH579"/>
  <c r="D529"/>
  <c r="CH529" s="1"/>
  <c r="CH530"/>
  <c r="D312"/>
  <c r="CH312" s="1"/>
  <c r="CH313"/>
  <c r="D796"/>
  <c r="CH796" s="1"/>
  <c r="CH797"/>
  <c r="D760"/>
  <c r="CH760" s="1"/>
  <c r="CH762"/>
  <c r="D541"/>
  <c r="CH541" s="1"/>
  <c r="CH542"/>
  <c r="D625"/>
  <c r="CH625" s="1"/>
  <c r="CH626"/>
  <c r="CH777"/>
  <c r="CH396"/>
  <c r="CH397"/>
  <c r="D402"/>
  <c r="CH402" s="1"/>
  <c r="CH403"/>
  <c r="D781"/>
  <c r="CH781" s="1"/>
  <c r="CH782"/>
  <c r="D571"/>
  <c r="CH571" s="1"/>
  <c r="CH572"/>
  <c r="D607"/>
  <c r="CH607" s="1"/>
  <c r="CH608"/>
  <c r="CH305"/>
  <c r="CH569"/>
  <c r="D287"/>
  <c r="CH288"/>
  <c r="D502"/>
  <c r="CH502" s="1"/>
  <c r="CH503"/>
  <c r="CH531"/>
  <c r="D545"/>
  <c r="CH545" s="1"/>
  <c r="CH546"/>
  <c r="D725"/>
  <c r="CH725" s="1"/>
  <c r="CH726"/>
  <c r="D362"/>
  <c r="CH362" s="1"/>
  <c r="CH363"/>
  <c r="D394"/>
  <c r="CH394" s="1"/>
  <c r="CH395"/>
  <c r="D783"/>
  <c r="CH783" s="1"/>
  <c r="CH784"/>
  <c r="D629"/>
  <c r="CH629" s="1"/>
  <c r="CH630"/>
  <c r="CH615"/>
  <c r="D314"/>
  <c r="CH314" s="1"/>
  <c r="CH315"/>
  <c r="D779"/>
  <c r="CH779" s="1"/>
  <c r="CH780"/>
  <c r="D285"/>
  <c r="CH285" s="1"/>
  <c r="CH286"/>
  <c r="D741"/>
  <c r="CH741" s="1"/>
  <c r="CH742"/>
  <c r="CH804"/>
  <c r="D794"/>
  <c r="CH794" s="1"/>
  <c r="CH795"/>
  <c r="D387"/>
  <c r="CH387" s="1"/>
  <c r="CH388"/>
  <c r="D318"/>
  <c r="CH318" s="1"/>
  <c r="CH319"/>
  <c r="D802"/>
  <c r="CH802" s="1"/>
  <c r="CH803"/>
  <c r="D326"/>
  <c r="CH326" s="1"/>
  <c r="CH327"/>
  <c r="D379"/>
  <c r="CH380"/>
  <c r="D228"/>
  <c r="CH228" s="1"/>
  <c r="CH229"/>
  <c r="CH238"/>
  <c r="CH543"/>
  <c r="CH385"/>
  <c r="CH560"/>
  <c r="CH785"/>
  <c r="CH792"/>
  <c r="CH576"/>
  <c r="CH562"/>
  <c r="D566"/>
  <c r="D613"/>
  <c r="D512"/>
  <c r="D506"/>
  <c r="CH372" l="1"/>
  <c r="CH454"/>
  <c r="D409"/>
  <c r="CH675"/>
  <c r="D637"/>
  <c r="R434" i="5"/>
  <c r="T435"/>
  <c r="AC19" i="10"/>
  <c r="CH277"/>
  <c r="CH350"/>
  <c r="CH287"/>
  <c r="CH354"/>
  <c r="CH197"/>
  <c r="CH316"/>
  <c r="CH323"/>
  <c r="CH275"/>
  <c r="CH128"/>
  <c r="CH237"/>
  <c r="CH379"/>
  <c r="CH268"/>
  <c r="CH173"/>
  <c r="CH613"/>
  <c r="CH389"/>
  <c r="CH566"/>
  <c r="CH758"/>
  <c r="CH506"/>
  <c r="CH512"/>
  <c r="CH368" l="1"/>
  <c r="D20"/>
  <c r="CH20" s="1"/>
  <c r="R433" i="5"/>
  <c r="T434"/>
  <c r="CH409" i="10"/>
  <c r="R786" i="5"/>
  <c r="R631" s="1"/>
  <c r="S786"/>
  <c r="S631" l="1"/>
  <c r="S13" s="1"/>
  <c r="R432"/>
  <c r="T433"/>
  <c r="P13"/>
  <c r="R431" l="1"/>
  <c r="T432"/>
  <c r="U13"/>
  <c r="R430" l="1"/>
  <c r="T431"/>
  <c r="T552"/>
  <c r="T553"/>
  <c r="T555"/>
  <c r="T557"/>
  <c r="T556" s="1"/>
  <c r="T742"/>
  <c r="T611"/>
  <c r="T612"/>
  <c r="T614"/>
  <c r="T616"/>
  <c r="T618"/>
  <c r="T787"/>
  <c r="T789"/>
  <c r="T791"/>
  <c r="T793"/>
  <c r="T795"/>
  <c r="T668"/>
  <c r="T633"/>
  <c r="T634"/>
  <c r="T635"/>
  <c r="T636"/>
  <c r="T637"/>
  <c r="T638"/>
  <c r="T639"/>
  <c r="T640"/>
  <c r="T641"/>
  <c r="T642"/>
  <c r="T643"/>
  <c r="T644"/>
  <c r="T645"/>
  <c r="T646"/>
  <c r="T647"/>
  <c r="T648"/>
  <c r="T649"/>
  <c r="T650"/>
  <c r="T651"/>
  <c r="T652"/>
  <c r="T653"/>
  <c r="T654"/>
  <c r="T655"/>
  <c r="T656"/>
  <c r="T657"/>
  <c r="T658"/>
  <c r="T659"/>
  <c r="T660"/>
  <c r="T661"/>
  <c r="T662"/>
  <c r="T663"/>
  <c r="T664"/>
  <c r="T665"/>
  <c r="T666"/>
  <c r="T667"/>
  <c r="T473"/>
  <c r="T474"/>
  <c r="T475"/>
  <c r="T476"/>
  <c r="T477"/>
  <c r="T478"/>
  <c r="T479"/>
  <c r="T480"/>
  <c r="T481"/>
  <c r="T482"/>
  <c r="T684"/>
  <c r="T685"/>
  <c r="T686"/>
  <c r="T687"/>
  <c r="T688"/>
  <c r="T689"/>
  <c r="T690"/>
  <c r="T691"/>
  <c r="T692"/>
  <c r="T573"/>
  <c r="T575"/>
  <c r="T574" s="1"/>
  <c r="T578"/>
  <c r="T579"/>
  <c r="T581"/>
  <c r="T583"/>
  <c r="T584"/>
  <c r="T755"/>
  <c r="T756"/>
  <c r="T758"/>
  <c r="T759"/>
  <c r="T761"/>
  <c r="T762"/>
  <c r="T764"/>
  <c r="T765"/>
  <c r="T766"/>
  <c r="T767"/>
  <c r="T768"/>
  <c r="T770"/>
  <c r="T772"/>
  <c r="T588"/>
  <c r="T589"/>
  <c r="T598"/>
  <c r="T600"/>
  <c r="T602"/>
  <c r="T604"/>
  <c r="T605"/>
  <c r="T608"/>
  <c r="T776"/>
  <c r="T778"/>
  <c r="T780"/>
  <c r="T782"/>
  <c r="T783"/>
  <c r="T785"/>
  <c r="T528"/>
  <c r="T529"/>
  <c r="T530"/>
  <c r="T728"/>
  <c r="T729"/>
  <c r="T730"/>
  <c r="T732"/>
  <c r="T626"/>
  <c r="T627"/>
  <c r="T629"/>
  <c r="T630"/>
  <c r="T801"/>
  <c r="T802"/>
  <c r="T804"/>
  <c r="T805"/>
  <c r="T534"/>
  <c r="T536"/>
  <c r="T734"/>
  <c r="T736"/>
  <c r="T561"/>
  <c r="T562"/>
  <c r="T744"/>
  <c r="T745"/>
  <c r="T746"/>
  <c r="T747"/>
  <c r="T748"/>
  <c r="T538"/>
  <c r="T540"/>
  <c r="T738"/>
  <c r="T740"/>
  <c r="T586"/>
  <c r="T774"/>
  <c r="T566"/>
  <c r="T569"/>
  <c r="T750"/>
  <c r="T751"/>
  <c r="T458"/>
  <c r="T459"/>
  <c r="T460"/>
  <c r="T461"/>
  <c r="T462"/>
  <c r="T463"/>
  <c r="T464"/>
  <c r="T465"/>
  <c r="T466"/>
  <c r="T467"/>
  <c r="T468"/>
  <c r="T469"/>
  <c r="T470"/>
  <c r="T471"/>
  <c r="T675"/>
  <c r="T676"/>
  <c r="T677"/>
  <c r="T678"/>
  <c r="T679"/>
  <c r="T680"/>
  <c r="T681"/>
  <c r="T682"/>
  <c r="T507"/>
  <c r="T508"/>
  <c r="T509"/>
  <c r="T516"/>
  <c r="T518"/>
  <c r="T520"/>
  <c r="T522"/>
  <c r="T524"/>
  <c r="T526"/>
  <c r="T714"/>
  <c r="T715"/>
  <c r="T716"/>
  <c r="T718"/>
  <c r="T720"/>
  <c r="T722"/>
  <c r="T724"/>
  <c r="T726"/>
  <c r="T620"/>
  <c r="T622"/>
  <c r="T624"/>
  <c r="T797"/>
  <c r="T799"/>
  <c r="T484"/>
  <c r="T485"/>
  <c r="T486"/>
  <c r="T487"/>
  <c r="T488"/>
  <c r="T489"/>
  <c r="T490"/>
  <c r="T491"/>
  <c r="T492"/>
  <c r="T493"/>
  <c r="T494"/>
  <c r="T497"/>
  <c r="T498"/>
  <c r="T501"/>
  <c r="T502"/>
  <c r="T504"/>
  <c r="T505"/>
  <c r="T694"/>
  <c r="T695"/>
  <c r="T696"/>
  <c r="T697"/>
  <c r="T698"/>
  <c r="T699"/>
  <c r="T700"/>
  <c r="T702"/>
  <c r="T703"/>
  <c r="T705"/>
  <c r="T706"/>
  <c r="T708"/>
  <c r="T709"/>
  <c r="T710"/>
  <c r="T712"/>
  <c r="T449"/>
  <c r="T450"/>
  <c r="T451"/>
  <c r="T452"/>
  <c r="T670"/>
  <c r="T671"/>
  <c r="T672"/>
  <c r="T456"/>
  <c r="T673"/>
  <c r="T542"/>
  <c r="T543"/>
  <c r="T544"/>
  <c r="T545"/>
  <c r="T546"/>
  <c r="T548"/>
  <c r="T550"/>
  <c r="T571"/>
  <c r="T753"/>
  <c r="T448" l="1"/>
  <c r="T603"/>
  <c r="T587"/>
  <c r="T632"/>
  <c r="R429"/>
  <c r="T430"/>
  <c r="T551"/>
  <c r="T527"/>
  <c r="T472"/>
  <c r="T500"/>
  <c r="T457"/>
  <c r="T570"/>
  <c r="T621"/>
  <c r="T721"/>
  <c r="T521"/>
  <c r="T565"/>
  <c r="T737"/>
  <c r="T535"/>
  <c r="T779"/>
  <c r="T597"/>
  <c r="T769"/>
  <c r="T794"/>
  <c r="T786"/>
  <c r="T549"/>
  <c r="T798"/>
  <c r="T619"/>
  <c r="T719"/>
  <c r="T519"/>
  <c r="T773"/>
  <c r="T539"/>
  <c r="T533"/>
  <c r="T784"/>
  <c r="T777"/>
  <c r="T792"/>
  <c r="T617"/>
  <c r="T711"/>
  <c r="T547"/>
  <c r="T796"/>
  <c r="T725"/>
  <c r="T717"/>
  <c r="T525"/>
  <c r="T517"/>
  <c r="T585"/>
  <c r="T537"/>
  <c r="T735"/>
  <c r="T731"/>
  <c r="T775"/>
  <c r="T601"/>
  <c r="T580"/>
  <c r="T572"/>
  <c r="T790"/>
  <c r="T615"/>
  <c r="T741"/>
  <c r="T554"/>
  <c r="T752"/>
  <c r="T623"/>
  <c r="T723"/>
  <c r="T523"/>
  <c r="T515"/>
  <c r="T568"/>
  <c r="T739"/>
  <c r="T733"/>
  <c r="T607"/>
  <c r="T599"/>
  <c r="T771"/>
  <c r="T788"/>
  <c r="T613"/>
  <c r="T496"/>
  <c r="T560"/>
  <c r="T483"/>
  <c r="T506"/>
  <c r="T577"/>
  <c r="T503"/>
  <c r="T704"/>
  <c r="T628"/>
  <c r="T800"/>
  <c r="T749"/>
  <c r="T781"/>
  <c r="T760"/>
  <c r="T754"/>
  <c r="T803"/>
  <c r="T727"/>
  <c r="T541"/>
  <c r="T743"/>
  <c r="T669"/>
  <c r="T713"/>
  <c r="T763"/>
  <c r="T757"/>
  <c r="T582"/>
  <c r="T683"/>
  <c r="T610"/>
  <c r="T693"/>
  <c r="T674"/>
  <c r="T625"/>
  <c r="T707"/>
  <c r="T701"/>
  <c r="T631" l="1"/>
  <c r="R428"/>
  <c r="T429"/>
  <c r="R427" l="1"/>
  <c r="T428"/>
  <c r="C18" i="9"/>
  <c r="C20" s="1"/>
  <c r="R426" i="5" l="1"/>
  <c r="T427"/>
  <c r="C6" i="9"/>
  <c r="C8" s="1"/>
  <c r="R425" i="5" l="1"/>
  <c r="T426"/>
  <c r="R424" l="1"/>
  <c r="T425"/>
  <c r="R423" l="1"/>
  <c r="T424"/>
  <c r="R422" l="1"/>
  <c r="T423"/>
  <c r="R421" l="1"/>
  <c r="T422"/>
  <c r="R420" l="1"/>
  <c r="T421"/>
  <c r="R419" l="1"/>
  <c r="T420"/>
  <c r="R418" l="1"/>
  <c r="T419"/>
  <c r="R417" l="1"/>
  <c r="T418"/>
  <c r="R416" l="1"/>
  <c r="T417"/>
  <c r="R415" l="1"/>
  <c r="T416"/>
  <c r="R414" l="1"/>
  <c r="T415"/>
  <c r="R413" l="1"/>
  <c r="T414"/>
  <c r="R412" l="1"/>
  <c r="T413"/>
  <c r="R411" l="1"/>
  <c r="T412"/>
  <c r="R410" l="1"/>
  <c r="T411"/>
  <c r="R409" l="1"/>
  <c r="T410"/>
  <c r="R408" l="1"/>
  <c r="T409"/>
  <c r="R407" l="1"/>
  <c r="T408"/>
  <c r="R406" l="1"/>
  <c r="T407"/>
  <c r="R405" l="1"/>
  <c r="T406"/>
  <c r="R404" l="1"/>
  <c r="T405"/>
  <c r="T404" s="1"/>
  <c r="T403" l="1"/>
  <c r="T13" s="1"/>
  <c r="R403"/>
  <c r="R13" s="1"/>
  <c r="CH637" i="10"/>
  <c r="CH638"/>
  <c r="D19" l="1"/>
  <c r="CH19" s="1"/>
  <c r="P809" i="5" l="1"/>
  <c r="U809" s="1"/>
  <c r="T810"/>
  <c r="T809" s="1"/>
  <c r="T808" s="1"/>
  <c r="T807" s="1"/>
  <c r="U810"/>
  <c r="P808" l="1"/>
  <c r="P807" l="1"/>
  <c r="U807" s="1"/>
  <c r="U808"/>
</calcChain>
</file>

<file path=xl/comments1.xml><?xml version="1.0" encoding="utf-8"?>
<comments xmlns="http://schemas.openxmlformats.org/spreadsheetml/2006/main">
  <authors>
    <author>Татьяна Николаевна Базжина</author>
  </authors>
  <commentList>
    <comment ref="AY42" authorId="0">
      <text>
        <r>
          <rPr>
            <b/>
            <sz val="9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9"/>
            <color indexed="81"/>
            <rFont val="Tahoma"/>
            <family val="2"/>
            <charset val="204"/>
          </rPr>
          <t xml:space="preserve">
Площадь застройки</t>
        </r>
      </text>
    </comment>
    <comment ref="N124" authorId="0">
      <text>
        <r>
          <rPr>
            <b/>
            <sz val="9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9"/>
            <color indexed="81"/>
            <rFont val="Tahoma"/>
            <family val="2"/>
            <charset val="204"/>
          </rPr>
          <t xml:space="preserve">
Без замечаний.</t>
        </r>
      </text>
    </comment>
    <comment ref="N125" authorId="0">
      <text>
        <r>
          <rPr>
            <b/>
            <sz val="14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14"/>
            <color indexed="81"/>
            <rFont val="Tahoma"/>
            <family val="2"/>
            <charset val="204"/>
          </rPr>
          <t xml:space="preserve">
Без замечаний.</t>
        </r>
      </text>
    </comment>
    <comment ref="N126" authorId="0">
      <text>
        <r>
          <rPr>
            <b/>
            <sz val="14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14"/>
            <color indexed="81"/>
            <rFont val="Tahoma"/>
            <family val="2"/>
            <charset val="204"/>
          </rPr>
          <t xml:space="preserve">
Без замечаний.</t>
        </r>
      </text>
    </comment>
    <comment ref="N218" authorId="0">
      <text>
        <r>
          <rPr>
            <b/>
            <sz val="14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14"/>
            <color indexed="81"/>
            <rFont val="Tahoma"/>
            <family val="2"/>
            <charset val="204"/>
          </rPr>
          <t xml:space="preserve">
Без замечаний.</t>
        </r>
      </text>
    </comment>
    <comment ref="AY803" authorId="0">
      <text>
        <r>
          <rPr>
            <b/>
            <sz val="9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9"/>
            <color indexed="81"/>
            <rFont val="Tahoma"/>
            <family val="2"/>
            <charset val="204"/>
          </rPr>
          <t xml:space="preserve">
Площадь застройки</t>
        </r>
      </text>
    </comment>
  </commentList>
</comments>
</file>

<file path=xl/comments2.xml><?xml version="1.0" encoding="utf-8"?>
<comments xmlns="http://schemas.openxmlformats.org/spreadsheetml/2006/main">
  <authors>
    <author>Татьяна Николаевна Базжина</author>
  </authors>
  <commentList>
    <comment ref="P23" authorId="0">
      <text>
        <r>
          <rPr>
            <b/>
            <sz val="9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9"/>
            <color indexed="81"/>
            <rFont val="Tahoma"/>
            <family val="2"/>
            <charset val="204"/>
          </rPr>
          <t xml:space="preserve">
Без замечаний.</t>
        </r>
      </text>
    </comment>
    <comment ref="P26" authorId="0">
      <text>
        <r>
          <rPr>
            <b/>
            <sz val="14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14"/>
            <color indexed="81"/>
            <rFont val="Tahoma"/>
            <family val="2"/>
            <charset val="204"/>
          </rPr>
          <t xml:space="preserve">
Без замечаний.</t>
        </r>
      </text>
    </comment>
    <comment ref="P40" authorId="0">
      <text>
        <r>
          <rPr>
            <b/>
            <sz val="9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9"/>
            <color indexed="81"/>
            <rFont val="Tahoma"/>
            <family val="2"/>
            <charset val="204"/>
          </rPr>
          <t xml:space="preserve">
Без замечаний.</t>
        </r>
      </text>
    </comment>
  </commentList>
</comments>
</file>

<file path=xl/sharedStrings.xml><?xml version="1.0" encoding="utf-8"?>
<sst xmlns="http://schemas.openxmlformats.org/spreadsheetml/2006/main" count="78654" uniqueCount="17464">
  <si>
    <t>№ п/п</t>
  </si>
  <si>
    <t>Адрес многоквартирного дома
(далее - МКД)</t>
  </si>
  <si>
    <t>Стоимость капитального ремонта ВСЕГО</t>
  </si>
  <si>
    <t>виды, установленные ч.1 ст.166 Жилищного Кодекса РФ</t>
  </si>
  <si>
    <t>виды, установленные нормативным правовым актом субъекта РФ</t>
  </si>
  <si>
    <t xml:space="preserve">Срок выполнения проектной документации </t>
  </si>
  <si>
    <t>Срок выполнения запланированных строительно - монтажных работ (уточняется по видам)</t>
  </si>
  <si>
    <t>Срок оказания услуги по строительному контролю</t>
  </si>
  <si>
    <t>ремонт внутридомовых инженерных систем</t>
  </si>
  <si>
    <t>ремонт или замена лифтового оборудования</t>
  </si>
  <si>
    <t>ремонт крыши</t>
  </si>
  <si>
    <t>ремонт подвальных помещений</t>
  </si>
  <si>
    <t>ремонт фасада</t>
  </si>
  <si>
    <t>ремонт фундамента</t>
  </si>
  <si>
    <t>замена плоской кровли на стропильную</t>
  </si>
  <si>
    <t>капитальный ремонт внутридомовых инженерных систем вентиляции и дымоудаления при капитальном ремонте крыш</t>
  </si>
  <si>
    <t>ремонт внутридомовых инженерных систем теплоснабжения с заменой отопительных приборов (радиаторов) в местах общего пользования и отопительных приборов (радиаторов), расположенных в жилых помещениях, не имеющих отключающих устройств</t>
  </si>
  <si>
    <t>устройство вновь выгребных ям или отстойников с биологической очисткой сточных вод (септиков) при отсутствии централизованной системы канализации</t>
  </si>
  <si>
    <t>утепление фасадов</t>
  </si>
  <si>
    <t>ремонт выпусков системы водоотведения до первого смотрового колодца при капитальном ремонте внутридомовых инженерных систем водоотведения</t>
  </si>
  <si>
    <t>установка узлов управления и регулирования потребления ресурсов, необходимых для предоставления коммунальных услуг (тепловой энергии, горячей и холодной воды, электрической энергии, газа), с оборудованием устройств автоматизации и диспетчеризации, при проведении капитального ремонта внутридомовых инженерных систем</t>
  </si>
  <si>
    <t>установка или замена в комплексе оборудования индивидуальных тепловых пунктов, при проведении капитального ремонта внутридомовых инженерных систем теплоснабжения</t>
  </si>
  <si>
    <t>строительный контроль</t>
  </si>
  <si>
    <t>разработка проектной документации</t>
  </si>
  <si>
    <t>авторский надзор при выполнении работ по МКД, имеющих статус объекта культурного наследия (памятника истории и культуры) народов РФ</t>
  </si>
  <si>
    <t>ремонт сетей ХВС</t>
  </si>
  <si>
    <t>ремонт сетей ГВС</t>
  </si>
  <si>
    <t>ремонт сетей теплоснабжения</t>
  </si>
  <si>
    <t>ремонт систем водоотведения</t>
  </si>
  <si>
    <t>ремонт сетей электроснабжения</t>
  </si>
  <si>
    <t>ремонт сетей газоснабжения</t>
  </si>
  <si>
    <t>руб.</t>
  </si>
  <si>
    <t>ед.</t>
  </si>
  <si>
    <t>кв.м</t>
  </si>
  <si>
    <t>куб.м</t>
  </si>
  <si>
    <t>Ковровский р-н, Клязьминский Городок с, Клязьминская ПМК ул, 20</t>
  </si>
  <si>
    <t>Итого по Клязьминское</t>
  </si>
  <si>
    <t>Ковровский р-н, Достижение п, Фабричная ул, 1а</t>
  </si>
  <si>
    <t>Итого по поселок Мелехово</t>
  </si>
  <si>
    <t>Ковровский р-н, Мелехово пгт, Школьный пер, 24</t>
  </si>
  <si>
    <t>Итого по Малыгинское</t>
  </si>
  <si>
    <t>Ковровский р-н, Малыгино п, Школьная ул, 56</t>
  </si>
  <si>
    <t>Ковровский р-н, Глебово д, Школьная ул, 24</t>
  </si>
  <si>
    <t>Ковровский р-н, Гигант п, Юбилейная ул, 65</t>
  </si>
  <si>
    <t>Ковровский р-н, Малыгино п, Школьная ул, 60</t>
  </si>
  <si>
    <t>Итого по Новосельское</t>
  </si>
  <si>
    <t>Ковровский р-н, Нерехта п, Молодежная ул, 5</t>
  </si>
  <si>
    <t>Ковровский р-н, Мелехово пгт, Советская ул, 5</t>
  </si>
  <si>
    <t>Ковровский р-н, Ручей д, Молодежная ул, 32</t>
  </si>
  <si>
    <t>Ковровский р-н, Клязьминский Городок с, Клязьминская ПМК ул, 14</t>
  </si>
  <si>
    <t>Ковровский р-н, Клязьминский Городок с, Клязьминская ПМК ул, 21</t>
  </si>
  <si>
    <t>Ковровский р-н, Первомайский п, 8</t>
  </si>
  <si>
    <t>Итого по город Судогда</t>
  </si>
  <si>
    <t>Итого по Андреевское</t>
  </si>
  <si>
    <t>Итого по Муромцевское</t>
  </si>
  <si>
    <t>Итого по Головинское</t>
  </si>
  <si>
    <t>Итого по Мошокское</t>
  </si>
  <si>
    <t>Судогда г, 2-й Первомайский пер, 3</t>
  </si>
  <si>
    <t>Судогодский р-н, Андреево п, Первомайская ул, 1</t>
  </si>
  <si>
    <t>Судогодский р-н, Муромцево п, Октябрьская ул, 9</t>
  </si>
  <si>
    <t>Судогда г, Пролетарская ул, 21</t>
  </si>
  <si>
    <t>Судогда г, Ленина ул, 9</t>
  </si>
  <si>
    <t>Судогодский р-н, Ликино с, Лесная ул, 5</t>
  </si>
  <si>
    <t>Судогодский р-н, Сойма д, Молодежная ул, 11</t>
  </si>
  <si>
    <t>Судогодский р-н, Муромцево п, Комсомольская ул, 12</t>
  </si>
  <si>
    <t>Судогда г, Гагарина ул, 12</t>
  </si>
  <si>
    <t>Судогодский р-н, Андреево п, Коммунистическая ул, 6/2</t>
  </si>
  <si>
    <t>Судогодский р-н, Головино п, Радужная ул, 10</t>
  </si>
  <si>
    <t>Судогодский р-н, Мошок с, Заводская ул, 24</t>
  </si>
  <si>
    <t>Судогодский р-н, Муромцево п, Комсомольская ул, 5</t>
  </si>
  <si>
    <t>Владимир г, 1-я Пионерская ул, 76А</t>
  </si>
  <si>
    <t>Итого по город Владимир</t>
  </si>
  <si>
    <t>Владимир г, 9 Января ул, 1</t>
  </si>
  <si>
    <t>Владимир г, Безыменского ул, 10б</t>
  </si>
  <si>
    <t>Владимир г, Белоконской ул, 10</t>
  </si>
  <si>
    <t>Владимир г, Большая Московская ул, 53</t>
  </si>
  <si>
    <t>Владимир г, Василисина ул, 13</t>
  </si>
  <si>
    <t>Владимир г, Верхняя Дуброва ул, 14</t>
  </si>
  <si>
    <t>Владимир г, Девическая ул, 2</t>
  </si>
  <si>
    <t>Владимир г, Диктора Левитана ул, 26</t>
  </si>
  <si>
    <t>Владимир г, Добросельская ул, 161б</t>
  </si>
  <si>
    <t>Владимир г, Завадского ул, 1</t>
  </si>
  <si>
    <t>Владимир г, Заклязьменский п, Зеленая ул, 16</t>
  </si>
  <si>
    <t>Владимир г, Заклязьменский п, Зеленая ул, 6</t>
  </si>
  <si>
    <t>Владимир г, Заклязьменский п, Зеленая ул, 8</t>
  </si>
  <si>
    <t>Владимир г, Заклязьменский п, Центральная ул, 2</t>
  </si>
  <si>
    <t>Владимир г, Комиссарова ул, 1</t>
  </si>
  <si>
    <t>Владимир г, Полины Осипенко ул, 5</t>
  </si>
  <si>
    <t>Владимир г, Коммунар мкр, Песочная ул, 2</t>
  </si>
  <si>
    <t>Владимир г, Краснознаменная ул, 8</t>
  </si>
  <si>
    <t>Владимир г, Крупской ул, 6А</t>
  </si>
  <si>
    <t>Владимир г, Ленина пр-кт, 11</t>
  </si>
  <si>
    <t>Владимир г, Ленина пр-кт, 22</t>
  </si>
  <si>
    <t>Владимир г, Ленина пр-кт, 26</t>
  </si>
  <si>
    <t>Владимир г, Ленина пр-кт, 28А</t>
  </si>
  <si>
    <t>Владимир г, Ленина пр-кт, 61</t>
  </si>
  <si>
    <t>Владимир г, Михайловская ул, 51</t>
  </si>
  <si>
    <t>Владимир г, Разина ул, 22</t>
  </si>
  <si>
    <t>Владимир г, Солнечная ул, 52</t>
  </si>
  <si>
    <t>Владимир г, Суздальская ул, 6А</t>
  </si>
  <si>
    <t>Владимир г, Сурикова ул, 1</t>
  </si>
  <si>
    <t>Владимир г, Сурикова ул, 12/26</t>
  </si>
  <si>
    <t>Владимир г, Тракторная ул, 5А</t>
  </si>
  <si>
    <t>Владимир г, Усти-на-Лабе ул, 14</t>
  </si>
  <si>
    <t>Владимир г, Фатьянова ул, 25</t>
  </si>
  <si>
    <t>Владимир г, Электроприборовский проезд, 3А</t>
  </si>
  <si>
    <t>Владимир г, Юбилейная ул, 2</t>
  </si>
  <si>
    <t>Владимир г, Большая Московская ул, 55</t>
  </si>
  <si>
    <t>Владимир г, 2-й Коллективный проезд, 4А</t>
  </si>
  <si>
    <t>Владимир г, 9 Января ул, 1а</t>
  </si>
  <si>
    <t>Владимир г, Алябьева ул, 15</t>
  </si>
  <si>
    <t>Владимир г, Асаткина ул, 1</t>
  </si>
  <si>
    <t>Владимир г, Асаткина ул, 13</t>
  </si>
  <si>
    <t>Владимир г, Асаткина ул, 16</t>
  </si>
  <si>
    <t>Владимир г, Асаткина ул, 4/6</t>
  </si>
  <si>
    <t>Владимир г, Асаткина ул, 28</t>
  </si>
  <si>
    <t>Владимир г, Асаткина ул, 5</t>
  </si>
  <si>
    <t>Владимир г, Безыменского ул, 18</t>
  </si>
  <si>
    <t>Владимир г, Березина ул, 2</t>
  </si>
  <si>
    <t>Владимир г, Горького ул, 100</t>
  </si>
  <si>
    <t>Владимир г, Горького ул, 105</t>
  </si>
  <si>
    <t>Владимир г, Горького ул, 58</t>
  </si>
  <si>
    <t>Владимир г, Добросельская ул, 2в</t>
  </si>
  <si>
    <t>Владимир г, Юрьевец мкр, Институтский городок, 12</t>
  </si>
  <si>
    <t>Владимир г, Юбилейная ул, 64</t>
  </si>
  <si>
    <t>Владимир г, Энергетик мкр, Энергетиков ул, 29А</t>
  </si>
  <si>
    <t>Владимир г, Электроприборовский проезд, 5</t>
  </si>
  <si>
    <t>Владимир г, Чайковского ул, 12/22</t>
  </si>
  <si>
    <t>Владимир г, Фейгина ул, 1</t>
  </si>
  <si>
    <t>Владимир г, Труда ул, 14Б</t>
  </si>
  <si>
    <t>Владимир г, Судогодское ш, 11а</t>
  </si>
  <si>
    <t>Владимир г, Строителей ул, 8А</t>
  </si>
  <si>
    <t>Владимир г, Северная ул, 15А</t>
  </si>
  <si>
    <t>Владимир г, Северная ул, 36А</t>
  </si>
  <si>
    <t>Владимир г, Растопчина ул, 33</t>
  </si>
  <si>
    <t>Владимир г, Растопчина ул, 37</t>
  </si>
  <si>
    <t>Владимир г, Поселок РТС ул, 3</t>
  </si>
  <si>
    <t>Владимир г, Оргтруд мкр, Новая ул, 9</t>
  </si>
  <si>
    <t>Владимир г, Октябрьский пр-кт, 41Б</t>
  </si>
  <si>
    <t>Владимир г, Нижняя Дуброва ул, 25</t>
  </si>
  <si>
    <t>Владимир г, МОПРа ул, 15</t>
  </si>
  <si>
    <t>Владимир г, Лермонтова ул, 28</t>
  </si>
  <si>
    <t>Владимир г, Лермонтова ул, 34а</t>
  </si>
  <si>
    <t>Владимир г, Лакина ул, 191А</t>
  </si>
  <si>
    <t>Владимир г, Кирова ул, 16</t>
  </si>
  <si>
    <t>Владимир г, Заклязьменский п, Центральная ул, 14</t>
  </si>
  <si>
    <t>Владимир г, Заклязьменский п, Зеленая ул, 10</t>
  </si>
  <si>
    <t>Владимир г, Заклязьменский п, Восточная ул, 5</t>
  </si>
  <si>
    <t>Владимир г, Заклязьменский п, Восточная ул, 3</t>
  </si>
  <si>
    <t>Владимир г, Жуковского ул, 18</t>
  </si>
  <si>
    <t>Владимир г, Алябьева ул, 21</t>
  </si>
  <si>
    <t>Владимир г, Алябьева ул, 6</t>
  </si>
  <si>
    <t>Владимир г, Алябьева ул, 8</t>
  </si>
  <si>
    <t>Владимир г, Асаткина ул, 32</t>
  </si>
  <si>
    <t>Владимир г, Асаткина ул, 6</t>
  </si>
  <si>
    <t>Владимир г, Василисина ул, 20а</t>
  </si>
  <si>
    <t>Владимир г, Вокзальная ул, 13</t>
  </si>
  <si>
    <t>Владимир г, Гастелло ул, 17</t>
  </si>
  <si>
    <t>Владимир г, Гастелло ул, 2</t>
  </si>
  <si>
    <t>Владимир г, Горького ул, 40</t>
  </si>
  <si>
    <t>Владимир г, Горького ул, 77А</t>
  </si>
  <si>
    <t>Владимир г, Завадского ул, 13</t>
  </si>
  <si>
    <t>Владимир г, Заклязьменский п, Центральная ул, 4</t>
  </si>
  <si>
    <t>Владимир г, Заклязьменский п, Центральная ул, 6</t>
  </si>
  <si>
    <t>Владимир г, Заклязьменский п, Центральная ул, 8</t>
  </si>
  <si>
    <t>Владимир г, Заклязьменский п, Центральная ул, 16</t>
  </si>
  <si>
    <t>Владимир г, Зеленая ул, 4</t>
  </si>
  <si>
    <t>Владимир г, Лакина ул, 163</t>
  </si>
  <si>
    <t>Владимир г, Лакина ул, 181</t>
  </si>
  <si>
    <t>Владимир г, Лермонтова ул, 44а</t>
  </si>
  <si>
    <t>Владимир г, Малые Ременники ул, 11А</t>
  </si>
  <si>
    <t>Владимир г, Мира ул, 38</t>
  </si>
  <si>
    <t>Владимир г, Ново-Ямская ул, 6</t>
  </si>
  <si>
    <t>Владимир г, Полины Осипенко ул, 16</t>
  </si>
  <si>
    <t>Владимир г, Разина ул, 24</t>
  </si>
  <si>
    <t>Владимир г, Северная ул, 18А</t>
  </si>
  <si>
    <t>Владимир г, Стрелецкий городок, 58</t>
  </si>
  <si>
    <t>Владимир г, Суворова ул, 2а</t>
  </si>
  <si>
    <t>Владимир г, Суздальская ул, 24</t>
  </si>
  <si>
    <t>Владимир г, Суздальская ул, 8А</t>
  </si>
  <si>
    <t>Владимир г, Суздальская ул, 8Б</t>
  </si>
  <si>
    <t>Владимир г, Тракторная ул, 38</t>
  </si>
  <si>
    <t>Владимир г, Труда ул, 1/5</t>
  </si>
  <si>
    <t>Владимир г, Усти-на-Лабе ул, 13/19</t>
  </si>
  <si>
    <t>Владимир г, Фейгина ул, 18/72</t>
  </si>
  <si>
    <t>Муром г, Владимирская ул, 3а</t>
  </si>
  <si>
    <t>Муром г, Чкалова ул, 20</t>
  </si>
  <si>
    <t>Муром г, Щербакова ул, 10</t>
  </si>
  <si>
    <t>Муром г, Осипенко ул, 9</t>
  </si>
  <si>
    <t>Муром г, Энгельса ул, 25</t>
  </si>
  <si>
    <t>Муром г, Артема ул, 29А</t>
  </si>
  <si>
    <t>Муром г, Куликова ул, 14а</t>
  </si>
  <si>
    <t>Муром г, Лакина ул, 88</t>
  </si>
  <si>
    <t>Муром г, Московская ул, 100</t>
  </si>
  <si>
    <t>Муром г, Московская ул, 102</t>
  </si>
  <si>
    <t>Муром г, Московская ул, 122</t>
  </si>
  <si>
    <t>Муром г, Октябрьская ул, 106</t>
  </si>
  <si>
    <t>Муром г, Московская ул, 48</t>
  </si>
  <si>
    <t>Муромский р-н, Муромский п, Садовая ул, 26</t>
  </si>
  <si>
    <t>Итого по округ Муром</t>
  </si>
  <si>
    <t>Муром г, Сурикова ул, 2</t>
  </si>
  <si>
    <t>Муром г, Кооперативная ул, 4</t>
  </si>
  <si>
    <t>Муром г, 30 лет Победы ул, 1</t>
  </si>
  <si>
    <t>Муром г, Кооперативная ул, 1</t>
  </si>
  <si>
    <t>Муром г, Кооперативная ул, 3</t>
  </si>
  <si>
    <t>Муром г, Кирова ул, 26</t>
  </si>
  <si>
    <t>Муром г, Московская ул, 107</t>
  </si>
  <si>
    <t>Муром г, Ковровская ул, 3</t>
  </si>
  <si>
    <t>Муром г, Коммунистическая ул, 34</t>
  </si>
  <si>
    <t>Муром г, Мечникова ул, 60</t>
  </si>
  <si>
    <t>Муром г, Льва Толстого ул, 109</t>
  </si>
  <si>
    <t>Муром г, Мечникова ул, 47</t>
  </si>
  <si>
    <t>Муром г, Московская ул, 37а</t>
  </si>
  <si>
    <t>Муром г, Московская ул, 40а</t>
  </si>
  <si>
    <t>Муромский р-н, Муромский п, Центральная ул, 24</t>
  </si>
  <si>
    <t>Муром г, Радиозаводское ш, 31</t>
  </si>
  <si>
    <t>Муром г, Спортивная ул, 14</t>
  </si>
  <si>
    <t>Муром г, Пролетарская ул, 19</t>
  </si>
  <si>
    <t>Муромский р-н, Фабрики им П.Л.Войкова п, 33</t>
  </si>
  <si>
    <t>Итого по Нагорное</t>
  </si>
  <si>
    <t>Итого по город Покров</t>
  </si>
  <si>
    <t>Итого по город Костерево</t>
  </si>
  <si>
    <t>Итого по город Петушки</t>
  </si>
  <si>
    <t>Итого по Петушинское</t>
  </si>
  <si>
    <t>Итого по Пекшинское</t>
  </si>
  <si>
    <t>Петушинский р-н, Покров г, 3 Интернационала ул, 53</t>
  </si>
  <si>
    <t>Петушинский р-н, Покров г, Школьный проезд, 4</t>
  </si>
  <si>
    <t>Петушинский р-н, Нагорный п, Владимирская ул, 4</t>
  </si>
  <si>
    <t>Петушинский р-н, Костерево г, им Серебренникова ул, 35</t>
  </si>
  <si>
    <t>Петушки г, Советская пл, 10</t>
  </si>
  <si>
    <t>Петушки г, Спортивная ул, 15</t>
  </si>
  <si>
    <t>Петушки г, Трудовая ул, 12</t>
  </si>
  <si>
    <t>Петушки г, Московская ул, 13</t>
  </si>
  <si>
    <t>Петушинский р-н, Новое Аннино д, Центральная ул, 2</t>
  </si>
  <si>
    <t>Петушинский р-н, Труд п, Профсоюзная ул, 1</t>
  </si>
  <si>
    <t>Итого по поселок Вольгинский</t>
  </si>
  <si>
    <t>Петушинский р-н, Вольгинский п, Новосеменковская ул, 29</t>
  </si>
  <si>
    <t>Петушинский р-н, Костерево г, 40 лет Октября ул, 15</t>
  </si>
  <si>
    <t>Петушки г, Маяковского ул, 23</t>
  </si>
  <si>
    <t>Петушки г, Трудовая ул, 10</t>
  </si>
  <si>
    <t>Петушинский р-н, Нагорный п, Владимирская ул, 6</t>
  </si>
  <si>
    <t>Петушинский р-н, Покров г, К.Либкнехта ул, 6</t>
  </si>
  <si>
    <t>Петушинский р-н, Покров г, Введенский п, 37</t>
  </si>
  <si>
    <t>Петушинский р-н, Нагорный п, Владимирская ул, 5</t>
  </si>
  <si>
    <t>Петушинский р-н, Санинского ДОКа п, Клубная ул, 13</t>
  </si>
  <si>
    <t>Петушинский р-н, Покров г, Октябрьская ул, 113б</t>
  </si>
  <si>
    <t>Петушинский р-н, Покров г, Фейгина ул, 1а</t>
  </si>
  <si>
    <t>Петушинский р-н, Костерево г, Ленина ул, 12</t>
  </si>
  <si>
    <t>Петушинский р-н, Вольгинский п, Старовская ул, 6</t>
  </si>
  <si>
    <t xml:space="preserve">Итого по Петушинское </t>
  </si>
  <si>
    <t>Петушинский р-н, Воспушка д, Ленина ул, 3</t>
  </si>
  <si>
    <t>Петушинский р-н, Костерево г, им Серебренникова ул, 33</t>
  </si>
  <si>
    <t>Петушки г, Московская ул, 18</t>
  </si>
  <si>
    <t>Петушки г, Советская пл, 3</t>
  </si>
  <si>
    <t>Петушки г, Советская пл, 8</t>
  </si>
  <si>
    <t>Петушки г, Советская пл, 6</t>
  </si>
  <si>
    <t>Петушки г, Фабричный проезд, 10</t>
  </si>
  <si>
    <t>Итого по Куриловское</t>
  </si>
  <si>
    <t>Собинский р-н, Курилово д, Молодежная ул, 6</t>
  </si>
  <si>
    <t>Итого по Черкутинское</t>
  </si>
  <si>
    <t>Собинский р-н, Черкутино с, Им В.А.Солоухина ул, 1</t>
  </si>
  <si>
    <t>Итого по поселок Ставрово</t>
  </si>
  <si>
    <t>Собинский р-н, Ставрово п, Садовая ул, 3</t>
  </si>
  <si>
    <t>Итого по город Лакинск</t>
  </si>
  <si>
    <t>Собинский р-н, Лакинск г, Мира ул, 101</t>
  </si>
  <si>
    <t>Собинский р-н, Лакинск г, Мира ул, 96</t>
  </si>
  <si>
    <t>Итого по город Собинка</t>
  </si>
  <si>
    <t>Собинка г, Парковая ул, 7</t>
  </si>
  <si>
    <t>Собинка г, Лакина ул, 1</t>
  </si>
  <si>
    <t>Итого по Воршинское</t>
  </si>
  <si>
    <t>Итого по Колокшанское</t>
  </si>
  <si>
    <t>Итого по Толпуховское</t>
  </si>
  <si>
    <t>Собинский р-н, Ворша с, Молодежная ул, 10</t>
  </si>
  <si>
    <t>Собинский р-н, Ворша с, Молодежная ул, 11</t>
  </si>
  <si>
    <t>Собинский р-н, Колокша п, Железнодорожная ул, 2А</t>
  </si>
  <si>
    <t>Собинский р-н, Жерехово с, Оболенского ул, 2</t>
  </si>
  <si>
    <t>Собинский р-н, Ставрово п, Советская ул, 90</t>
  </si>
  <si>
    <t>Собинский р-н, Лакинск г, Текстильщиков ул, 11</t>
  </si>
  <si>
    <t>Собинский р-н, Лакинск г, 10 Октября ул, 6</t>
  </si>
  <si>
    <t>Собинка г, Гагарина ул, 20</t>
  </si>
  <si>
    <t>Итого по Рождественское</t>
  </si>
  <si>
    <t>Собинский р-н, Ворша с, Молодежная ул, 12</t>
  </si>
  <si>
    <t>Собинский р-н, Фетинино с, Молодежная ул, 2</t>
  </si>
  <si>
    <t>Собинский р-н, Черкутино с, Им В.А.Солоухина ул, 3</t>
  </si>
  <si>
    <t>Собинский р-н, Ставрово п, Механизаторов ул, 5А</t>
  </si>
  <si>
    <t>Собинский р-н, Лакинск г, Лермонтова ул, 33</t>
  </si>
  <si>
    <t>Собинский р-н, Лакинск г, 10 Октября ул, 7</t>
  </si>
  <si>
    <t>Собинка г, Гагарина ул, 13</t>
  </si>
  <si>
    <t>Владимир г, Асаткина ул, 2Б</t>
  </si>
  <si>
    <t>Итого по город Гороховец</t>
  </si>
  <si>
    <t>Гороховец г, Гагарина ул, 5</t>
  </si>
  <si>
    <t>Гороховец г, Горького ул, 35а</t>
  </si>
  <si>
    <t>Итого по Денисовское</t>
  </si>
  <si>
    <t>Гороховец г, Краснова ул, 11</t>
  </si>
  <si>
    <t>Гороховец г, Полевая ул, 41</t>
  </si>
  <si>
    <t>Гороховец г, Мира ул, 29</t>
  </si>
  <si>
    <t>Гороховец г, Парковая ул, 60а</t>
  </si>
  <si>
    <t>Гороховец г, Кутузова ул, 15</t>
  </si>
  <si>
    <t>Итого по Куприяновское</t>
  </si>
  <si>
    <t>Гороховецкий р-н, Выезд д, Полевая ул, 4</t>
  </si>
  <si>
    <t>Гороховецкий р-н, Пролетарский п, Октябрьская ул, 4</t>
  </si>
  <si>
    <t>Гороховецкий р-н, Чулково п, Производственная ул, 2</t>
  </si>
  <si>
    <t>Гороховецкий р-н, Чулково п, Производственная ул, 3</t>
  </si>
  <si>
    <t>Гороховец г, Кирова пер, 3</t>
  </si>
  <si>
    <t>Юрьев-Польский г, Вокзальная ул, 16</t>
  </si>
  <si>
    <t>Итого по город Юрьев-Польский</t>
  </si>
  <si>
    <t>Юрьев-Польский г, Горького ул, 11</t>
  </si>
  <si>
    <t>Юрьев-Польский г, Авангардский пер, 27</t>
  </si>
  <si>
    <t>Юрьев-Польский г, Луговая ул, 17А</t>
  </si>
  <si>
    <t>Итого по Небыловское</t>
  </si>
  <si>
    <t>Юрьев-Польский р-н, Федоровское с, 74</t>
  </si>
  <si>
    <t>Юрьев-Польский р-н, Шихобалово с, 7</t>
  </si>
  <si>
    <t>Юрьев-Польский р-н, Сосновый Бор с, Центральная ул, 4</t>
  </si>
  <si>
    <t>Итого по Красносельское</t>
  </si>
  <si>
    <t>Юрьев-Польский р-н, Энтузиаст с, Центральная ул, 25</t>
  </si>
  <si>
    <t>Юрьев-Польский р-н, Небылое с, Первомайская ул, 89</t>
  </si>
  <si>
    <t>Юрьев-Польский р-н, Шихобалово с, 6</t>
  </si>
  <si>
    <t>Радужный г, 1-й кв-л, 34</t>
  </si>
  <si>
    <t>Радужный г, 3-й кв-л, 4</t>
  </si>
  <si>
    <t>Радужный г, 3-й кв-л, 19</t>
  </si>
  <si>
    <t>Радужный г, 3-й кв-л, 29</t>
  </si>
  <si>
    <t>Радужный г, 1-й кв-л, 30</t>
  </si>
  <si>
    <t>Радужный г, 1-й кв-л, 36</t>
  </si>
  <si>
    <t>Радужный г, 1-й кв-л, 33</t>
  </si>
  <si>
    <t>Радужный г, 3-й кв-л, 26</t>
  </si>
  <si>
    <t>Радужный г, 3-й кв-л, 17А</t>
  </si>
  <si>
    <t>Итого по ЗАТО город Радужный</t>
  </si>
  <si>
    <t>Итого по поселок Уршельский</t>
  </si>
  <si>
    <t>Итого по поселок Анопино</t>
  </si>
  <si>
    <t>Гусь-Хрустальный р-н, Тасинский Бор п, Центральная ул, 5</t>
  </si>
  <si>
    <t>Гусь-Хрустальный р-н, Григорьево с, Железнодорожная ул, 10</t>
  </si>
  <si>
    <t>Гусь-Хрустальный р-н, Анопино п, Чехова ул, 11</t>
  </si>
  <si>
    <t>Итого по город Курлово</t>
  </si>
  <si>
    <t>Итого по поселок Иванищи</t>
  </si>
  <si>
    <t>Гусь-Хрустальный р-н, Курлово г, ПМК ул, 12</t>
  </si>
  <si>
    <t>Гусь-Хрустальный р-н, Иванищи п, Южная ул, 2</t>
  </si>
  <si>
    <t>Итого по поселок Великодворский</t>
  </si>
  <si>
    <t>Итого по поселок Красное Эхо</t>
  </si>
  <si>
    <t>Гусь-Хрустальный р-н, Великодворский п, Песочная ул, 18</t>
  </si>
  <si>
    <t>Гусь-Хрустальный р-н, Красное Эхо п, Зеленая ул, 14</t>
  </si>
  <si>
    <t>Кольчугино г, 5 Линия Ленинского поселка ул, 5</t>
  </si>
  <si>
    <t>Кольчугино г, 5 Линия Ленинского поселка ул, 4</t>
  </si>
  <si>
    <t>Итого по город Кольчугино</t>
  </si>
  <si>
    <t>Итого по Бавленское</t>
  </si>
  <si>
    <t>Кольчугинский р-н, Бавлены п, Станционная ул, 5</t>
  </si>
  <si>
    <t>Итого по Раздольевское</t>
  </si>
  <si>
    <t>Кольчугинский р-н, Павловка д, Первая ул, 6</t>
  </si>
  <si>
    <t>Кольчугино г, Белая Речка мкр, Новая ул, 1</t>
  </si>
  <si>
    <t>Кольчугино г, Щорса ул, 16</t>
  </si>
  <si>
    <t>Итого по Кольчугино</t>
  </si>
  <si>
    <t>Кольчугино г, КИМ ул, 4</t>
  </si>
  <si>
    <t>Кольчугино г, Белая Речка мкр, Школьная ул, 13</t>
  </si>
  <si>
    <t>Кольчугино г, Ульяновская ул, 49</t>
  </si>
  <si>
    <t>Кольчугино г, Ульяновская ул, 51</t>
  </si>
  <si>
    <t>Кольчугино г, 4 Линия Ленинского поселка ул, 4</t>
  </si>
  <si>
    <t>Итого по город Камешково</t>
  </si>
  <si>
    <t>Камешково г, Молодежная ул, 7</t>
  </si>
  <si>
    <t>Камешково г, Комсомольская пл, 8</t>
  </si>
  <si>
    <t>Итого по Брызгаловское</t>
  </si>
  <si>
    <t>Камешковский р-н, Новки п, Чапаева ул, 12</t>
  </si>
  <si>
    <t>Итого по Второвское</t>
  </si>
  <si>
    <t>Итого по Пенкинское</t>
  </si>
  <si>
    <t>Камешковский р-н, Второво с, Железнодорожная ул, 9</t>
  </si>
  <si>
    <t>Камешковский р-н, Гатиха с, Шоссейная ул, 5</t>
  </si>
  <si>
    <t>Итого по Новлянское</t>
  </si>
  <si>
    <t>Селивановский р-н, Новлянка д, Совхозная ул, 2</t>
  </si>
  <si>
    <t>Селивановский р-н, Копнино д, Октябрьская ул, 11</t>
  </si>
  <si>
    <t>Итого по Малышевское</t>
  </si>
  <si>
    <t>Селивановский р-н, Малышево с, Ленина ул, 5А</t>
  </si>
  <si>
    <t>Селивановский р-н, Новлянка п, Парковая ул, 11</t>
  </si>
  <si>
    <t>Селивановский р-н, Красная Ушна п, Заводская ул, 6</t>
  </si>
  <si>
    <t>Итого по Денятинское</t>
  </si>
  <si>
    <t>Итого по город Меленки</t>
  </si>
  <si>
    <t>Меленковский р-н, Папулино д, Коммунистическая ул, 11</t>
  </si>
  <si>
    <t>Меленки г, Конышева ул, 1В</t>
  </si>
  <si>
    <t>Итого по Ляховское</t>
  </si>
  <si>
    <t>Меленки г, Валентины Суздальцевой ул, 30</t>
  </si>
  <si>
    <t>Меленковский р-н, Ляхи с, Советская ул, 145</t>
  </si>
  <si>
    <t>Меленки г, Конышева ул, 1Б</t>
  </si>
  <si>
    <t>Меленки г, Академика Королева ул, 1</t>
  </si>
  <si>
    <t>Итого по город Ковров</t>
  </si>
  <si>
    <t>Ковров г, Абельмана ул, 140</t>
  </si>
  <si>
    <t>Ковров г, Бабушкина ул, 5</t>
  </si>
  <si>
    <t>Ковров г, Белинского ул, 13а</t>
  </si>
  <si>
    <t>Ковров г, Брюсова ул, 54/1</t>
  </si>
  <si>
    <t>Ковров г, Васильева ул, 18</t>
  </si>
  <si>
    <t>Ковров г, Васильева ул, 80</t>
  </si>
  <si>
    <t>Ковров г, Волго-Донская ул, 6а</t>
  </si>
  <si>
    <t>Ковров г, Восточный проезд, 29а</t>
  </si>
  <si>
    <t>Ковров г, Грибоедова ул, 11</t>
  </si>
  <si>
    <t>Ковров г, Дачная ул, 31б</t>
  </si>
  <si>
    <t>Ковров г, Дзержинского ул, 1</t>
  </si>
  <si>
    <t>Ковров г, Еловая ул, 96</t>
  </si>
  <si>
    <t>Ковров г, Зои Космодемьянской ул, 26/2</t>
  </si>
  <si>
    <t>Ковров г, Зои Космодемьянской ул, 30/1</t>
  </si>
  <si>
    <t>Ковров г, Зои Космодемьянской ул, 30/2</t>
  </si>
  <si>
    <t>Ковров г, Зои Космодемьянской ул, 32</t>
  </si>
  <si>
    <t>Ковров г, Зои Космодемьянской ул, 36</t>
  </si>
  <si>
    <t>Ковров г, Клязьменская ул, 3А</t>
  </si>
  <si>
    <t>Ковров г, Ковров-8 тер, 10</t>
  </si>
  <si>
    <t>Ковров г, Комсомольская ул, 102</t>
  </si>
  <si>
    <t>Ковров г, Летняя ул, 43</t>
  </si>
  <si>
    <t>Ковров г, Машиностроителей ул, 13</t>
  </si>
  <si>
    <t>Ковров г, Молодогвардейская ул, 8</t>
  </si>
  <si>
    <t>Ковров г, МОПРа ул, 20</t>
  </si>
  <si>
    <t>Ковров г, Моховая ул, 2</t>
  </si>
  <si>
    <t>Ковров г, Пионерская ул, 21</t>
  </si>
  <si>
    <t>Ковров г, Пролетарская ул, 14</t>
  </si>
  <si>
    <t>Ковров г, Ленина пр-кт, 16А</t>
  </si>
  <si>
    <t>Ковров г, Лизы Чайкиной ул, 40</t>
  </si>
  <si>
    <t>Ковров г, Мира пр-кт, 4</t>
  </si>
  <si>
    <t>Ковров г, Муромский проезд, 8</t>
  </si>
  <si>
    <t>Ковров г, Олега Кошевого ул, 4</t>
  </si>
  <si>
    <t>Ковров г, Першутова ул, 35/1</t>
  </si>
  <si>
    <t>Ковров г, Пугачева ул, 23а</t>
  </si>
  <si>
    <t>Ковров г, Свердлова ул, 82б</t>
  </si>
  <si>
    <t>Ковров г, Сергея Лазо ул, 6/1</t>
  </si>
  <si>
    <t>Ковров г, Советская ул, 3</t>
  </si>
  <si>
    <t>Ковров г, Сосновая ул, 26</t>
  </si>
  <si>
    <t>Ковров г, Строителей ул, 24</t>
  </si>
  <si>
    <t>Ковров г, Тимофея Павловского ул, 7</t>
  </si>
  <si>
    <t>Ковров г, Фабричный проезд, 4</t>
  </si>
  <si>
    <t>Ковров г, Федорова ул, 97</t>
  </si>
  <si>
    <t>Ковров г, Федорова ул, 101</t>
  </si>
  <si>
    <t>Ковров г, Фрунзе ул, 9</t>
  </si>
  <si>
    <t>Ковров г, Циолковского ул, 3</t>
  </si>
  <si>
    <t>Ковров г, Щорса ул, 13</t>
  </si>
  <si>
    <t>Ковров г, 3 Интернационала ул, 30</t>
  </si>
  <si>
    <t>Ковров г, Ватутина ул, 2г</t>
  </si>
  <si>
    <t>Ковров г, Волго-Донская ул, 4</t>
  </si>
  <si>
    <t>Ковров г, Еловая ул, 86/5</t>
  </si>
  <si>
    <t>Ковров г, Киркижа ул, 2</t>
  </si>
  <si>
    <t>Ковров г, Краснознаменная ул, 9</t>
  </si>
  <si>
    <t>Ковров г, Ленина пр-кт, 14</t>
  </si>
  <si>
    <t>Ковров г, Лепсе ул, 1</t>
  </si>
  <si>
    <t>Ковров г, Лопатина ул, 57</t>
  </si>
  <si>
    <t>Ковров г, Лопатина ул, 59</t>
  </si>
  <si>
    <t>Ковров г, Металлистов ул, 10</t>
  </si>
  <si>
    <t>Ковров г, МОПРа ул, 31</t>
  </si>
  <si>
    <t>Ковров г, Набережная ул, 16</t>
  </si>
  <si>
    <t>Ковров г, Октябрьская ул, 20</t>
  </si>
  <si>
    <t>Ковров г, Пионерская ул, 5</t>
  </si>
  <si>
    <t>Ковров г, Туманова ул, 18</t>
  </si>
  <si>
    <t>Ковров г, Урожайная ул, 79</t>
  </si>
  <si>
    <t>Ковров г, Щеглова ул, 60</t>
  </si>
  <si>
    <t>Ковров г, Свердлова ул, 80а</t>
  </si>
  <si>
    <t>Ковров г, Северный проезд, 12</t>
  </si>
  <si>
    <t>Ковров г, Тимофея Павловского ул, 5</t>
  </si>
  <si>
    <t>Ковров г, Еловая ул, 86/6</t>
  </si>
  <si>
    <t>Ковров г, Зои Космодемьянской ул, 1/1</t>
  </si>
  <si>
    <t>Ковров г, Летняя ул, 21</t>
  </si>
  <si>
    <t>Ковров г, Лопатина ул, 48</t>
  </si>
  <si>
    <t>Ковров г, Лопатина ул, 50</t>
  </si>
  <si>
    <t>Ковров г, Малеева ул, 4</t>
  </si>
  <si>
    <t>Ковров г, Пионерская ул, 29</t>
  </si>
  <si>
    <t>Владимир г, Василисина ул, 13а</t>
  </si>
  <si>
    <t>Вязниковский р-н, Октябрьский п, Первомайская ул, 9</t>
  </si>
  <si>
    <t>Вязниковский р-н, Лукново п, Фабричная ул, 11</t>
  </si>
  <si>
    <t>Вязники г, Ефимьево ул, 1</t>
  </si>
  <si>
    <t>Итого по город Вязники</t>
  </si>
  <si>
    <t>Вязники г, Калинина ул, 16</t>
  </si>
  <si>
    <t>Вязники г, Заготзерно ул, 3</t>
  </si>
  <si>
    <t>Вязники г, Новая ул, 7</t>
  </si>
  <si>
    <t>Вязниковский р-н, Первомайский п, Полевая ул, 8</t>
  </si>
  <si>
    <t>Вязники г, Чехова ул, 28б</t>
  </si>
  <si>
    <t>Вязники г, Дечинский мкр, 15</t>
  </si>
  <si>
    <t>Итого по Сарыевское</t>
  </si>
  <si>
    <t>Вязниковский р-н, Шустово д, Молодежная ул, 3</t>
  </si>
  <si>
    <t>Итого по Октябрьское</t>
  </si>
  <si>
    <t>Вязниковский р-н, Степанцево п, Ленина ул, 16</t>
  </si>
  <si>
    <t>Итого по Степанцевское</t>
  </si>
  <si>
    <t>Итого по Паустовское</t>
  </si>
  <si>
    <t>Вязниковский р-н, Октябрьская д, Новая ул, 1</t>
  </si>
  <si>
    <t>Итого по поселок Никологоры</t>
  </si>
  <si>
    <t>Вязниковский р-н, Ерофеево д, Профсоюзная ул, 15</t>
  </si>
  <si>
    <t>Вязниковский р-н, Шатнево д, Нагорная ул, 6</t>
  </si>
  <si>
    <t>Вязники г, Куйбышева ул, 2</t>
  </si>
  <si>
    <t>Вязники г, Антошкина ул, 22</t>
  </si>
  <si>
    <t>Вязниковский р-н, Первомайский п, Полевая ул, 6</t>
  </si>
  <si>
    <t>Вязниковский р-н, Шустово д, Центральная ул, 4</t>
  </si>
  <si>
    <t>Вязниковский р-н, Степанцево п, Ленина ул, 12</t>
  </si>
  <si>
    <t>Вязниковский р-н, Барское Татарово с, Совхозная ул, 6</t>
  </si>
  <si>
    <t>Итого по поселок Мстера</t>
  </si>
  <si>
    <t>Вязниковский р-н, Октябрьская д, Механизаторов ул, 16</t>
  </si>
  <si>
    <t>Вязниковский р-н, Никологоры п, 2-я Пролетарская ул, 21</t>
  </si>
  <si>
    <t>Вязники г, Железнодорожная ул, 23</t>
  </si>
  <si>
    <t>Вязники г, Горького ул, 100</t>
  </si>
  <si>
    <t>Вязники г, Спортивная ул, 1а</t>
  </si>
  <si>
    <t>Вязниковский р-н, Приозерный п, Пушкинская ул, 118</t>
  </si>
  <si>
    <t>Вязниковский р-н, Буторлино д, Шоссейная ул, 18</t>
  </si>
  <si>
    <t>Вязниковский р-н, Барское Татарово с, Совхозная ул, 12</t>
  </si>
  <si>
    <t>Вязниковский р-н, Октябрьская д, Молодежная ул, 4</t>
  </si>
  <si>
    <t>Вязниковский р-н, Октябрьский п, Первомайская ул, 8</t>
  </si>
  <si>
    <t>Итого по город Суздаль</t>
  </si>
  <si>
    <t>Суздаль г, Ленина ул, 74</t>
  </si>
  <si>
    <t>Суздаль г, Гоголя ул, 7</t>
  </si>
  <si>
    <t>Суздаль г, Всполье б-р, 10</t>
  </si>
  <si>
    <t>Суздальский р-н, Боголюбово п, Заводская ул, 1</t>
  </si>
  <si>
    <t>Итого по Боголюбовское</t>
  </si>
  <si>
    <t>Итого по Павловское</t>
  </si>
  <si>
    <t>Суздальский р-н, Спасское-Городище с, Центральная ул, 8</t>
  </si>
  <si>
    <t>Суздальский р-н, Новый п, Центральная ул, 32</t>
  </si>
  <si>
    <t>Итого по Селецкое</t>
  </si>
  <si>
    <t>Суздальский р-н, Боголюбово п, Западная ул, 3</t>
  </si>
  <si>
    <t>Суздальский р-н, Боголюбово п, Ленина ул, 12а</t>
  </si>
  <si>
    <t>Суздальский р-н, Спасское-Городище с, Центральная ул, 10</t>
  </si>
  <si>
    <t>Суздальский р-н, Новый п, Центральная ул, 6</t>
  </si>
  <si>
    <t>Суздальский р-н, Цибеево с, Западная ул, 1</t>
  </si>
  <si>
    <t>Итого по Новоалександровское</t>
  </si>
  <si>
    <t>Итого по город Александров</t>
  </si>
  <si>
    <t>Александров г, Горького ул, 1</t>
  </si>
  <si>
    <t>Александров г, Горького ул, 9</t>
  </si>
  <si>
    <t>Александров г, Красный Переулок ул, 25 корп. 1</t>
  </si>
  <si>
    <t>Александров г, Красный Переулок ул, 23</t>
  </si>
  <si>
    <t>Александров г, Гагарина ул, 9</t>
  </si>
  <si>
    <t>Александров г, Гагарина ул, 11</t>
  </si>
  <si>
    <t>Александров г, Ленина ул, 15</t>
  </si>
  <si>
    <t>Александров г, Революции ул, 81</t>
  </si>
  <si>
    <t>Александров г, Сосновский пер, 18</t>
  </si>
  <si>
    <t>Александров г, Фабрика Калинина ул, 15</t>
  </si>
  <si>
    <t>Александров г, Юбилейная ул, 6</t>
  </si>
  <si>
    <t>Александров г, Юбилейная ул, 16</t>
  </si>
  <si>
    <t>Александров г, Энтузиастов ул, 5</t>
  </si>
  <si>
    <t>Александровский р-н, Балакирево п, Вокзальная ул, 14</t>
  </si>
  <si>
    <t>Александровский р-н, Балакирево п, Заводская ул, 4</t>
  </si>
  <si>
    <t>Александровский р-н, Балакирево п, Совхозная ул, 5</t>
  </si>
  <si>
    <t>Александровский р-н, Балакирево п, Центральный кв-л, 4</t>
  </si>
  <si>
    <t>Александровский р-н, Карабаново г, Мира ул, 20</t>
  </si>
  <si>
    <t>Александровский р-н, Карабаново г, Пушкина ул, 25</t>
  </si>
  <si>
    <t>Александровский р-н, Струнино г, Чкалова пер, 4</t>
  </si>
  <si>
    <t>Александровский р-н, Струнино г, Заречная ул, 34</t>
  </si>
  <si>
    <t>Александровский р-н, Струнино г, Заречная ул, 38</t>
  </si>
  <si>
    <t>Александровский р-н, Струнино г, Дубки кв-л, 1</t>
  </si>
  <si>
    <t>Александровский р-н, Следнево д, Октябрьский кв-л, 5</t>
  </si>
  <si>
    <t>Итого по поселок Балакирево</t>
  </si>
  <si>
    <t>Итого по город Карабаново</t>
  </si>
  <si>
    <t>Итого по город Струнино</t>
  </si>
  <si>
    <t>Итого по Следневское</t>
  </si>
  <si>
    <t>Александров г, Институтская ул, 6 корп. 3</t>
  </si>
  <si>
    <t>Александров г, Красный Переулок ул, 7 корп. 1</t>
  </si>
  <si>
    <t>Александров г, Красный Переулок ул, 25</t>
  </si>
  <si>
    <t>Александров г, Ленина ул, 66</t>
  </si>
  <si>
    <t>Александров г, Первомайская ул, 125</t>
  </si>
  <si>
    <t>Александров г, Революции ул, 57 корп. 1</t>
  </si>
  <si>
    <t>Александров г, Терешковой ул, 6</t>
  </si>
  <si>
    <t>Александров г, Терешковой ул, 7</t>
  </si>
  <si>
    <t>Александров г, Терешковой ул, 15</t>
  </si>
  <si>
    <t>Александров г, Юбилейная ул, 4</t>
  </si>
  <si>
    <t>Александров г, Энтузиастов ул, 9</t>
  </si>
  <si>
    <t>Александровский р-н, Балакирево п, Юго-Западный кв-л, 2</t>
  </si>
  <si>
    <t>Александровский р-н, Карабаново г, Лермонтова пл, 5</t>
  </si>
  <si>
    <t>Александровский р-н, Карабаново г, Маяковского ул, 13</t>
  </si>
  <si>
    <t>Александровский р-н, Струнино г, Кирова пл, 7</t>
  </si>
  <si>
    <t>Александровский р-н, Струнино г, Заречная ул, 23</t>
  </si>
  <si>
    <t>Александровский р-н, Майский п, Первомайская ул, 24</t>
  </si>
  <si>
    <t>Александров г, Лермонтова ул, 6</t>
  </si>
  <si>
    <t>Александров г, Лермонтова ул, 1 корп. 2</t>
  </si>
  <si>
    <t>Александров г, Маяковского ул, 48 корп. 1</t>
  </si>
  <si>
    <t>Александров г, Октябрьская ул, 6</t>
  </si>
  <si>
    <t>Александров г, Охотный луг ул, 15</t>
  </si>
  <si>
    <t>Александров г, Охотный луг ул, 21</t>
  </si>
  <si>
    <t>Александров г, Советская ул, 88</t>
  </si>
  <si>
    <t>Александровский р-н, Балакирево п, Вокзальная ул, 9</t>
  </si>
  <si>
    <t>Александровский р-н, Балакирево п, Юго-Западный кв-л, 15</t>
  </si>
  <si>
    <t>Александровский р-н, Карабаново г, Лермонтова пл, 4</t>
  </si>
  <si>
    <t>Александровский р-н, Карабаново г, Маяковского ул, 14</t>
  </si>
  <si>
    <t>Александровский р-н, Струнино г, Шувалова пер, 5</t>
  </si>
  <si>
    <t>Александровский р-н, Струнино г, Больничный проезд, 12</t>
  </si>
  <si>
    <t>Итого по город Гусь-Хрустальный</t>
  </si>
  <si>
    <t>Гусь-Хрустальный г, Каховского ул, 8</t>
  </si>
  <si>
    <t>Гусь-Хрустальный г, Интернациональная ул, 24</t>
  </si>
  <si>
    <t>Гусь-Хрустальный г, 50 лет Советской Власти пр-кт, 41</t>
  </si>
  <si>
    <t>Гусь-Хрустальный г, 50 лет Советской Власти пр-кт, 45</t>
  </si>
  <si>
    <t>Гусь-Хрустальный г, Садовая ул, 65</t>
  </si>
  <si>
    <t>Гусь-Хрустальный г, Садовая ул, 73</t>
  </si>
  <si>
    <t>Гусь-Хрустальный г, Садовая ул, 63</t>
  </si>
  <si>
    <t>Гусь-Хрустальный г, Полевая ул, 3а</t>
  </si>
  <si>
    <t>Гусь-Хрустальный г, Микрорайон ул, 17</t>
  </si>
  <si>
    <t>Гусь-Хрустальный г, Микрорайон ул, 50а</t>
  </si>
  <si>
    <t>Гусь-Хрустальный г, Демократическая ул, 10</t>
  </si>
  <si>
    <t>Гусь-Хрустальный г, 50 лет Советской Власти пр-кт, 37</t>
  </si>
  <si>
    <t>Гусь-Хрустальный г, Садовая ул, 69а</t>
  </si>
  <si>
    <t>Гусь-Хрустальный г, Гусевский п, Октябрьская ул, 1</t>
  </si>
  <si>
    <t>Гусь-Хрустальный г, Гусевский п, Пионерская ул, 18</t>
  </si>
  <si>
    <t>Гусь-Хрустальный г, Гусевский п, Южная ул, 15</t>
  </si>
  <si>
    <t>Гусь-Хрустальный г, Дорожная ул, 6</t>
  </si>
  <si>
    <t>Гусь-Хрустальный г, Осьмова ул, 23</t>
  </si>
  <si>
    <t>Гусь-Хрустальный г, Демократическая ул, 5</t>
  </si>
  <si>
    <t>Способ формирования ФКР</t>
  </si>
  <si>
    <t>Собираемость, %</t>
  </si>
  <si>
    <t>Годы по РПКР</t>
  </si>
  <si>
    <t>крыша</t>
  </si>
  <si>
    <t>ВИС</t>
  </si>
  <si>
    <t>лифты</t>
  </si>
  <si>
    <t>фасад</t>
  </si>
  <si>
    <t>фундамент</t>
  </si>
  <si>
    <t>подвал</t>
  </si>
  <si>
    <t>Год постройки</t>
  </si>
  <si>
    <t>Площадь дома</t>
  </si>
  <si>
    <t>Площадь крыши</t>
  </si>
  <si>
    <t>Начислено, руб.</t>
  </si>
  <si>
    <t>Оплачено, руб.</t>
  </si>
  <si>
    <t>Александров г, 1-я Крестьянская ул, 16</t>
  </si>
  <si>
    <t>Александров г, 1-я Лесная ул, 6</t>
  </si>
  <si>
    <t>Александров г, Гагарина ул, 1</t>
  </si>
  <si>
    <t>Александров г, Гагарина ул, 3</t>
  </si>
  <si>
    <t>Александров г, Гагарина ул, 5</t>
  </si>
  <si>
    <t>Александров г, Гагарина ул, 7</t>
  </si>
  <si>
    <t>Александров г, Геологов ул, 9</t>
  </si>
  <si>
    <t>Александров г, Горького ул, 1а</t>
  </si>
  <si>
    <t>Александров г, Горького ул, 3</t>
  </si>
  <si>
    <t>Александров г, Горького ул, 7 корп. 1</t>
  </si>
  <si>
    <t>Александров г, Горького ул, 7 корп. 2</t>
  </si>
  <si>
    <t>Александров г, Институтская ул, 10</t>
  </si>
  <si>
    <t>1955</t>
  </si>
  <si>
    <t>1960</t>
  </si>
  <si>
    <t>1977</t>
  </si>
  <si>
    <t>900.000</t>
  </si>
  <si>
    <t>1965</t>
  </si>
  <si>
    <t>1966</t>
  </si>
  <si>
    <t>1050.000</t>
  </si>
  <si>
    <t>1964</t>
  </si>
  <si>
    <t>495.000</t>
  </si>
  <si>
    <t>1988</t>
  </si>
  <si>
    <t>780.000</t>
  </si>
  <si>
    <t>1999</t>
  </si>
  <si>
    <t>360.000</t>
  </si>
  <si>
    <t>2004</t>
  </si>
  <si>
    <t>2001</t>
  </si>
  <si>
    <t>1260.000</t>
  </si>
  <si>
    <t>2006</t>
  </si>
  <si>
    <t>1550.000</t>
  </si>
  <si>
    <t>Александров г, Институтская ул, 9</t>
  </si>
  <si>
    <t>1963</t>
  </si>
  <si>
    <t>Александров г, Карабановский Тупик ул, 20</t>
  </si>
  <si>
    <t>Александров г, Коссович ул, 1</t>
  </si>
  <si>
    <t>Александров г, Коссович ул, 6</t>
  </si>
  <si>
    <t>315.000</t>
  </si>
  <si>
    <t>1962</t>
  </si>
  <si>
    <t>1987</t>
  </si>
  <si>
    <t>760.000</t>
  </si>
  <si>
    <t>1961</t>
  </si>
  <si>
    <t>Александров г, Красный Переулок ул, 25 корп. 2</t>
  </si>
  <si>
    <t>Александров г, Красный Переулок ул, 27</t>
  </si>
  <si>
    <t>Александров г, Красный Переулок ул, 3</t>
  </si>
  <si>
    <t>Александров г, Красный Переулок ул, 4</t>
  </si>
  <si>
    <t>Александров г, Красный Переулок ул, 9</t>
  </si>
  <si>
    <t>Александров г, Кубасова ул, 1</t>
  </si>
  <si>
    <t>Александров г, Ленина ул, 26</t>
  </si>
  <si>
    <t>Александров г, Ленина ул, 32</t>
  </si>
  <si>
    <t>Александров г, Ленина ул, 63</t>
  </si>
  <si>
    <t>Александров г, Лермонтова ул, 14</t>
  </si>
  <si>
    <t>Александров г, Лермонтова ул, 26</t>
  </si>
  <si>
    <t>Александров г, Лермонтова ул, 3</t>
  </si>
  <si>
    <t>Александров г, Лермонтова ул, 4 корп. 1</t>
  </si>
  <si>
    <t>Александров г, Локомотивная ул, 1б</t>
  </si>
  <si>
    <t>2350.000</t>
  </si>
  <si>
    <t>1996</t>
  </si>
  <si>
    <t>1120.000</t>
  </si>
  <si>
    <t>1991</t>
  </si>
  <si>
    <t>1993</t>
  </si>
  <si>
    <t>500.000</t>
  </si>
  <si>
    <t>600.000</t>
  </si>
  <si>
    <t>1990</t>
  </si>
  <si>
    <t>1959</t>
  </si>
  <si>
    <t>1967</t>
  </si>
  <si>
    <t>766.000</t>
  </si>
  <si>
    <t>590.000</t>
  </si>
  <si>
    <t>1969</t>
  </si>
  <si>
    <t>1989</t>
  </si>
  <si>
    <t>674.700</t>
  </si>
  <si>
    <t>1994</t>
  </si>
  <si>
    <t>Александров г, Маяковского ул, 13</t>
  </si>
  <si>
    <t>Александров г, Маяковского ул, 14</t>
  </si>
  <si>
    <t>Александров г, Маяковского ул, 18</t>
  </si>
  <si>
    <t>Александров г, Маяковского ул, 2</t>
  </si>
  <si>
    <t>Александров г, Маяковского ул, 28</t>
  </si>
  <si>
    <t>Александров г, Маяковского ул, 38</t>
  </si>
  <si>
    <t>Александров г, Маяковского ул, 7</t>
  </si>
  <si>
    <t>Александров г, Нагорный пер, 2а</t>
  </si>
  <si>
    <t>Александров г, Охотный луг ул, 23</t>
  </si>
  <si>
    <t>Александров г, П.Топоркова ул, 1</t>
  </si>
  <si>
    <t>Александров г, П.Топоркова ул, 4</t>
  </si>
  <si>
    <t>Александров г, Перфильева ул, 18</t>
  </si>
  <si>
    <t>Александров г, Перфильева ул, 8</t>
  </si>
  <si>
    <t>Александров г, Пионерская ул, 1</t>
  </si>
  <si>
    <t>Александров г, Радио ул, 19</t>
  </si>
  <si>
    <t>Александров г, Радио ул, 23</t>
  </si>
  <si>
    <t>Александров г, Революции ул, 1а</t>
  </si>
  <si>
    <t>Александров г, Революции ул, 46</t>
  </si>
  <si>
    <t>Александров г, Революции ул, 48</t>
  </si>
  <si>
    <t>Александров г, Революции ул, 5</t>
  </si>
  <si>
    <t>Александров г, Революции ул, 71</t>
  </si>
  <si>
    <t>578.000</t>
  </si>
  <si>
    <t>1250.000</t>
  </si>
  <si>
    <t>506.100</t>
  </si>
  <si>
    <t>1954</t>
  </si>
  <si>
    <t>490.000</t>
  </si>
  <si>
    <t>1956</t>
  </si>
  <si>
    <t>1200.000</t>
  </si>
  <si>
    <t>498.000</t>
  </si>
  <si>
    <t>580.000</t>
  </si>
  <si>
    <t>1998</t>
  </si>
  <si>
    <t>726.800</t>
  </si>
  <si>
    <t>920.000</t>
  </si>
  <si>
    <t>1981</t>
  </si>
  <si>
    <t>2268.000</t>
  </si>
  <si>
    <t>1995</t>
  </si>
  <si>
    <t>878.800</t>
  </si>
  <si>
    <t>1237.000</t>
  </si>
  <si>
    <t>400.000</t>
  </si>
  <si>
    <t>450.000</t>
  </si>
  <si>
    <t>1936</t>
  </si>
  <si>
    <t>471.700</t>
  </si>
  <si>
    <t>443.000</t>
  </si>
  <si>
    <t>468.500</t>
  </si>
  <si>
    <t>465.700</t>
  </si>
  <si>
    <t>2005</t>
  </si>
  <si>
    <t>810.000</t>
  </si>
  <si>
    <t>700.000</t>
  </si>
  <si>
    <t>1500.000</t>
  </si>
  <si>
    <t>2003</t>
  </si>
  <si>
    <t>Александров г, Совхоз Правда ул, 37</t>
  </si>
  <si>
    <t>Александров г, Сосновский пер, 17</t>
  </si>
  <si>
    <t>Александров г, Фабрика Калинина ул, 28</t>
  </si>
  <si>
    <t>Александров г, Энтузиастов ул, 19</t>
  </si>
  <si>
    <t>Александров г, Энтузиастов ул, 21</t>
  </si>
  <si>
    <t>650.000</t>
  </si>
  <si>
    <t>1059.500</t>
  </si>
  <si>
    <t>845.000</t>
  </si>
  <si>
    <t>822.400</t>
  </si>
  <si>
    <t>1100.000</t>
  </si>
  <si>
    <t>1560.000</t>
  </si>
  <si>
    <t>1992</t>
  </si>
  <si>
    <t>1108.800</t>
  </si>
  <si>
    <t>Александров г, Юбилейная ул, 2 корп. 3</t>
  </si>
  <si>
    <t>Александров г, Юбилейная ул, 2</t>
  </si>
  <si>
    <t>Александров г, Юбилейная ул, 4 корп. 2</t>
  </si>
  <si>
    <t>1978</t>
  </si>
  <si>
    <t>1018.400</t>
  </si>
  <si>
    <t>Александровский р-н, Андреевское с, Советская А ул, 1</t>
  </si>
  <si>
    <t>Александровский р-н, Андреевское с, Советская А ул, 2</t>
  </si>
  <si>
    <t>Александровский р-н, Андреевское с, Советская А ул, 7</t>
  </si>
  <si>
    <t>Александровский р-н, Андреевское с, Советская А ул, 8</t>
  </si>
  <si>
    <t>Александровский р-н, Андреевское с, Советская А ул, 9</t>
  </si>
  <si>
    <t>Александровский р-н, Балакирево п, 60 лет Октября ул, 3</t>
  </si>
  <si>
    <t>Александровский р-н, Балакирево п, Вокзальная ул, 13</t>
  </si>
  <si>
    <t>Александровский р-н, Балакирево п, Заводская ул, 8</t>
  </si>
  <si>
    <t>Александровский р-н, Балакирево п, Совхозная ул, 1</t>
  </si>
  <si>
    <t>Александровский р-н, Балакирево п, Юго-Западный кв-л, 19</t>
  </si>
  <si>
    <t>Александровский р-н, Балакирево п, Юго-Западный кв-л, 6</t>
  </si>
  <si>
    <t>Александровский р-н, Балакирево п, Юго-Западный кв-л, 7</t>
  </si>
  <si>
    <t>Александровский р-н, Елькино д, Мира ул, 1</t>
  </si>
  <si>
    <t>Александровский р-н, Елькино д, Мира ул, 2</t>
  </si>
  <si>
    <t>Александровский р-н, Карабаново г, Гагарина ул, 3</t>
  </si>
  <si>
    <t>Александровский р-н, Карабаново г, Западная ул, 8</t>
  </si>
  <si>
    <t>Александровский р-н, Карабаново г, Комсомольская ул, 1</t>
  </si>
  <si>
    <t>Александровский р-н, Карабаново г, Комсомольская ул, 10</t>
  </si>
  <si>
    <t>Александровский р-н, Карабаново г, Кооперативная ул, 25</t>
  </si>
  <si>
    <t>Александровский р-н, Карабаново г, Лермонтова пл, 1</t>
  </si>
  <si>
    <t>Александровский р-н, Карабаново г, Мира ул, 17</t>
  </si>
  <si>
    <t>Александровский р-н, Карабаново г, Мира ул, 19</t>
  </si>
  <si>
    <t>Александровский р-н, Карабаново г, Мира ул, 2</t>
  </si>
  <si>
    <t>Александровский р-н, Карабаново г, Мира ул, 3</t>
  </si>
  <si>
    <t>Александровский р-н, Карабаново г, Мира ул, 6</t>
  </si>
  <si>
    <t>Александровский р-н, Карабаново г, Мира ул, 7</t>
  </si>
  <si>
    <t>Александровский р-н, Карабаново г, Мира ул, 8</t>
  </si>
  <si>
    <t>Александровский р-н, Карабаново г, Ногина ул, 13</t>
  </si>
  <si>
    <t>Александровский р-н, Карабаново г, Победы ул, 3</t>
  </si>
  <si>
    <t>Александровский р-н, Карабаново г, Победы ул, 5</t>
  </si>
  <si>
    <t>Александровский р-н, Карабаново г, Почтовая ул, 19</t>
  </si>
  <si>
    <t>1110.000</t>
  </si>
  <si>
    <t>0.000</t>
  </si>
  <si>
    <t>1980</t>
  </si>
  <si>
    <t>462.000</t>
  </si>
  <si>
    <t>264.000</t>
  </si>
  <si>
    <t>1297.600</t>
  </si>
  <si>
    <t>1974</t>
  </si>
  <si>
    <t>531.100</t>
  </si>
  <si>
    <t>888.700</t>
  </si>
  <si>
    <t>1973</t>
  </si>
  <si>
    <t>394.600</t>
  </si>
  <si>
    <t>1972</t>
  </si>
  <si>
    <t>881.400</t>
  </si>
  <si>
    <t>1249.000</t>
  </si>
  <si>
    <t>1986</t>
  </si>
  <si>
    <t>293.000</t>
  </si>
  <si>
    <t>304.000</t>
  </si>
  <si>
    <t>616.000</t>
  </si>
  <si>
    <t>1970</t>
  </si>
  <si>
    <t>515.000</t>
  </si>
  <si>
    <t>379.000</t>
  </si>
  <si>
    <t>354.000</t>
  </si>
  <si>
    <t>1933</t>
  </si>
  <si>
    <t>410.000</t>
  </si>
  <si>
    <t>542.000</t>
  </si>
  <si>
    <t>1949</t>
  </si>
  <si>
    <t>601.200</t>
  </si>
  <si>
    <t>1950.000</t>
  </si>
  <si>
    <t>1958</t>
  </si>
  <si>
    <t>1094.000</t>
  </si>
  <si>
    <t>1957</t>
  </si>
  <si>
    <t>345.000</t>
  </si>
  <si>
    <t>442.000</t>
  </si>
  <si>
    <t>1937</t>
  </si>
  <si>
    <t>1975</t>
  </si>
  <si>
    <t>Александровский р-н, Карабаново г, Пригородная ул, 8</t>
  </si>
  <si>
    <t>Александровский р-н, Карабаново г, Садовая ул, 8</t>
  </si>
  <si>
    <t>Александровский р-н, Карабаново г, Текстильщиков ул, 1</t>
  </si>
  <si>
    <t>Александровский р-н, Карабаново г, Чулкова ул, 5</t>
  </si>
  <si>
    <t>Александровский р-н, Легково д, Весенняя ул, 1</t>
  </si>
  <si>
    <t>704.800</t>
  </si>
  <si>
    <t>1971</t>
  </si>
  <si>
    <t>465.000</t>
  </si>
  <si>
    <t>Александровский р-н, Майский п, Новая ул, 19</t>
  </si>
  <si>
    <t>Александровский р-н, Майский п, Новая ул, 21</t>
  </si>
  <si>
    <t>Александровский р-н, Майский п, Парковая ул, 4</t>
  </si>
  <si>
    <t>Александровский р-н, Майский п, Первомайская ул, 18</t>
  </si>
  <si>
    <t>Александровский р-н, Майский п, Первомайская ул, 22</t>
  </si>
  <si>
    <t>Александровский р-н, Недюревка д, Полевая ул, 8</t>
  </si>
  <si>
    <t>Александровский р-н, Светлый п, Садовая ул, 6</t>
  </si>
  <si>
    <t>Александровский р-н, Светлый п, Садовая ул, 8</t>
  </si>
  <si>
    <t>Александровский р-н, Следнево д, Октябрьский кв-л, 4</t>
  </si>
  <si>
    <t>Александровский р-н, Струнино г, Больничный проезд, 15</t>
  </si>
  <si>
    <t>Александровский р-н, Струнино г, Дзержинского ул, 1</t>
  </si>
  <si>
    <t>Александровский р-н, Струнино г, Дзержинского ул, 3</t>
  </si>
  <si>
    <t>Александровский р-н, Струнино г, Дзержинского ул, 7</t>
  </si>
  <si>
    <t>Александровский р-н, Струнино г, Дубки кв-л, 14</t>
  </si>
  <si>
    <t>Александровский р-н, Струнино г, Дубки кв-л, 4</t>
  </si>
  <si>
    <t>Александровский р-н, Струнино г, Дубки кв-л, 8</t>
  </si>
  <si>
    <t>Александровский р-н, Струнино г, Заречная ул, 36</t>
  </si>
  <si>
    <t>Александровский р-н, Струнино г, Заречная ул, 42</t>
  </si>
  <si>
    <t>Александровский р-н, Струнино г, Норильская ул, 3</t>
  </si>
  <si>
    <t>Александровский р-н, Струнино г, Норильская ул, 5</t>
  </si>
  <si>
    <t>Александровский р-н, Струнино г, Фролова ул, 4</t>
  </si>
  <si>
    <t>Александровский р-н, Струнино г, Шувалова ул, 13</t>
  </si>
  <si>
    <t>Александровский р-н, Струнино г, Шувалова ул, 5а</t>
  </si>
  <si>
    <t>Владимир г, 1-я Пионерская ул, 59</t>
  </si>
  <si>
    <t>Владимир г, 1-я Пионерская ул, 61А</t>
  </si>
  <si>
    <t>Владимир г, 1-я Пионерская ул, 63</t>
  </si>
  <si>
    <t>Владимир г, 1-я Пионерская ул, 84А</t>
  </si>
  <si>
    <t>Владимир г, 2-й Коллективный проезд, 3А</t>
  </si>
  <si>
    <t>804.000</t>
  </si>
  <si>
    <t>1968</t>
  </si>
  <si>
    <t>456.000</t>
  </si>
  <si>
    <t>693.000</t>
  </si>
  <si>
    <t>694.000</t>
  </si>
  <si>
    <t>684.000</t>
  </si>
  <si>
    <t>1305.000</t>
  </si>
  <si>
    <t>2000.000</t>
  </si>
  <si>
    <t>1267.400</t>
  </si>
  <si>
    <t>2000</t>
  </si>
  <si>
    <t>2420.600</t>
  </si>
  <si>
    <t>1278.000</t>
  </si>
  <si>
    <t>1976</t>
  </si>
  <si>
    <t>1277.760</t>
  </si>
  <si>
    <t>337.500</t>
  </si>
  <si>
    <t>680.000</t>
  </si>
  <si>
    <t>1300.000</t>
  </si>
  <si>
    <t>439.000</t>
  </si>
  <si>
    <t>654.600</t>
  </si>
  <si>
    <t>8500.000</t>
  </si>
  <si>
    <t>911.000</t>
  </si>
  <si>
    <t>715.400</t>
  </si>
  <si>
    <t>2007</t>
  </si>
  <si>
    <t>548.000</t>
  </si>
  <si>
    <t>1026.000</t>
  </si>
  <si>
    <t>Владимир г, Алябьева ул, 13а</t>
  </si>
  <si>
    <t>Владимир г, Алябьева ул, 23а</t>
  </si>
  <si>
    <t>Владимир г, Алябьева ул, 25</t>
  </si>
  <si>
    <t>Владимир г, Алябьева ул, 9</t>
  </si>
  <si>
    <t>Владимир г, Асаткина ул, 10</t>
  </si>
  <si>
    <t>Владимир г, Асаткина ул, 11</t>
  </si>
  <si>
    <t>Владимир г, Асаткина ул, 12</t>
  </si>
  <si>
    <t>Владимир г, Асаткина ул, 14</t>
  </si>
  <si>
    <t>Владимир г, Асаткина ул, 27</t>
  </si>
  <si>
    <t>Владимир г, Асаткина ул, 9</t>
  </si>
  <si>
    <t>Владимир г, Балакирева ул, 28</t>
  </si>
  <si>
    <t>Владимир г, Балакирева ул, 37в</t>
  </si>
  <si>
    <t>Владимир г, Балакирева ул, 41а</t>
  </si>
  <si>
    <t>Владимир г, Балакирева ул, 43д</t>
  </si>
  <si>
    <t>Владимир г, Балакирева ул, 51</t>
  </si>
  <si>
    <t>Владимир г, Балакирева ул, 55</t>
  </si>
  <si>
    <t>Владимир г, Батурина ул, 37</t>
  </si>
  <si>
    <t>Владимир г, Батурина ул, 37А</t>
  </si>
  <si>
    <t>Владимир г, Батурина ул, 37Б</t>
  </si>
  <si>
    <t>Владимир г, Батурина ул, 37Г</t>
  </si>
  <si>
    <t>Владимир г, Безыменского ул, 12</t>
  </si>
  <si>
    <t>Владимир г, Безыменского ул, 5а</t>
  </si>
  <si>
    <t>Владимир г, Безыменского ул, 5б</t>
  </si>
  <si>
    <t>Владимир г, Безыменского ул, 6б</t>
  </si>
  <si>
    <t>Владимир г, Безыменского ул, 9а</t>
  </si>
  <si>
    <t>Владимир г, Безыменского ул, 9д</t>
  </si>
  <si>
    <t>Владимир г, Белоконской ул, 12Б</t>
  </si>
  <si>
    <t>Владимир г, Белоконской ул, 15В</t>
  </si>
  <si>
    <t>Владимир г, Белоконской ул, 8А</t>
  </si>
  <si>
    <t>Владимир г, Бобкова ул, 7</t>
  </si>
  <si>
    <t>Владимир г, Большая Московская ул, 88</t>
  </si>
  <si>
    <t>Владимир г, Большая Московская ул, 9</t>
  </si>
  <si>
    <t>Владимир г, Большая Московская ул, 90а</t>
  </si>
  <si>
    <t>Владимир г, Большая Московская ул, 92а</t>
  </si>
  <si>
    <t>Владимир г, Большая Нижегородская ул, 67б</t>
  </si>
  <si>
    <t>Владимир г, Большая Нижегородская ул, 67в</t>
  </si>
  <si>
    <t>Владимир г, Большая Нижегородская ул, 67г</t>
  </si>
  <si>
    <t>Владимир г, Большая Нижегородская ул, 73</t>
  </si>
  <si>
    <t>Владимир г, Василисина ул, 10б</t>
  </si>
  <si>
    <t>Владимир г, Василисина ул, 10в</t>
  </si>
  <si>
    <t>629.200</t>
  </si>
  <si>
    <t>230.000</t>
  </si>
  <si>
    <t>857.400</t>
  </si>
  <si>
    <t>597.000</t>
  </si>
  <si>
    <t>257.000</t>
  </si>
  <si>
    <t>438.200</t>
  </si>
  <si>
    <t>550.000</t>
  </si>
  <si>
    <t>1950</t>
  </si>
  <si>
    <t>567.000</t>
  </si>
  <si>
    <t>412.000</t>
  </si>
  <si>
    <t>884.000</t>
  </si>
  <si>
    <t>940.000</t>
  </si>
  <si>
    <t>1410.000</t>
  </si>
  <si>
    <t>960.000</t>
  </si>
  <si>
    <t>722.000</t>
  </si>
  <si>
    <t>520.000</t>
  </si>
  <si>
    <t>970.000</t>
  </si>
  <si>
    <t>660.000</t>
  </si>
  <si>
    <t>1985</t>
  </si>
  <si>
    <t>531.000</t>
  </si>
  <si>
    <t>1147.000</t>
  </si>
  <si>
    <t>1983</t>
  </si>
  <si>
    <t>1475.000</t>
  </si>
  <si>
    <t>1982</t>
  </si>
  <si>
    <t>1284.700</t>
  </si>
  <si>
    <t>917.000</t>
  </si>
  <si>
    <t>980.000</t>
  </si>
  <si>
    <t>855.000</t>
  </si>
  <si>
    <t>934.300</t>
  </si>
  <si>
    <t>890.000</t>
  </si>
  <si>
    <t>965.000</t>
  </si>
  <si>
    <t>720.000</t>
  </si>
  <si>
    <t>1939</t>
  </si>
  <si>
    <t>1320.000</t>
  </si>
  <si>
    <t>954.000</t>
  </si>
  <si>
    <t>1952</t>
  </si>
  <si>
    <t>905.000</t>
  </si>
  <si>
    <t>1917</t>
  </si>
  <si>
    <t>886.000</t>
  </si>
  <si>
    <t>806.000</t>
  </si>
  <si>
    <t>1507.500</t>
  </si>
  <si>
    <t>1934</t>
  </si>
  <si>
    <t>710.000</t>
  </si>
  <si>
    <t>1276.600</t>
  </si>
  <si>
    <t>Владимир г, Василисина ул, 7</t>
  </si>
  <si>
    <t>Владимир г, Василисина ул, 8</t>
  </si>
  <si>
    <t>Владимир г, Верхняя Дуброва ул, 22</t>
  </si>
  <si>
    <t>Владимир г, Верхняя Дуброва ул, 26Ж</t>
  </si>
  <si>
    <t>Владимир г, Верхняя Дуброва ул, 28</t>
  </si>
  <si>
    <t>Владимир г, Верхняя Дуброва ул, 28Б</t>
  </si>
  <si>
    <t>770.000</t>
  </si>
  <si>
    <t>883.000</t>
  </si>
  <si>
    <t>4650.000</t>
  </si>
  <si>
    <t>765.000</t>
  </si>
  <si>
    <t>783.000</t>
  </si>
  <si>
    <t>Владимир г, Вознесенская ул, 3</t>
  </si>
  <si>
    <t>Владимир г, Вокзальная ул, 16А</t>
  </si>
  <si>
    <t>Владимир г, Вокзальная ул, 71</t>
  </si>
  <si>
    <t>Владимир г, Гагарина ул, 10</t>
  </si>
  <si>
    <t>Владимир г, Герцена ул, 20</t>
  </si>
  <si>
    <t>Владимир г, Горького ул, 52А</t>
  </si>
  <si>
    <t>Владимир г, Горького ул, 67</t>
  </si>
  <si>
    <t>Владимир г, Горького ул, 79А</t>
  </si>
  <si>
    <t>Владимир г, Горького ул, 98</t>
  </si>
  <si>
    <t>Владимир г, Горького ул, 99</t>
  </si>
  <si>
    <t>Владимир г, Гражданская ул, 2Б</t>
  </si>
  <si>
    <t>Владимир г, Даргомыжского ул, 10/20</t>
  </si>
  <si>
    <t>Владимир г, Дворянская ул, 13</t>
  </si>
  <si>
    <t>Владимир г, Дворянская ул, 15</t>
  </si>
  <si>
    <t>Владимир г, Диктора Левитана ул, 1А</t>
  </si>
  <si>
    <t>Владимир г, Диктора Левитана ул, 33</t>
  </si>
  <si>
    <t>Владимир г, Диктора Левитана ул, 38А</t>
  </si>
  <si>
    <t>Владимир г, Диктора Левитана ул, 3Б</t>
  </si>
  <si>
    <t>Владимир г, Диктора Левитана ул, 3В</t>
  </si>
  <si>
    <t>Владимир г, Диктора Левитана ул, 4А</t>
  </si>
  <si>
    <t>Владимир г, Добросельская ул, 190а</t>
  </si>
  <si>
    <t>Владимир г, Добросельская ул, 191А</t>
  </si>
  <si>
    <t>Владимир г, Добросельская ул, 193б</t>
  </si>
  <si>
    <t>Владимир г, Добросельская ул, 199а</t>
  </si>
  <si>
    <t>Владимир г, Добросельская ул, 205</t>
  </si>
  <si>
    <t>Владимир г, Добросельская ул, 207</t>
  </si>
  <si>
    <t>Владимир г, Добросельская ул, 209а</t>
  </si>
  <si>
    <t>Владимир г, Добросельская ул, 211а</t>
  </si>
  <si>
    <t>Владимир г, Добросельская ул, 213</t>
  </si>
  <si>
    <t>Владимир г, Добросельская ул, 4</t>
  </si>
  <si>
    <t>Владимир г, Добросельский проезд, 4</t>
  </si>
  <si>
    <t>Владимир г, Егорова ул, 10а</t>
  </si>
  <si>
    <t>260.000</t>
  </si>
  <si>
    <t>310.000</t>
  </si>
  <si>
    <t>1953</t>
  </si>
  <si>
    <t>1119.000</t>
  </si>
  <si>
    <t>702.000</t>
  </si>
  <si>
    <t>1932</t>
  </si>
  <si>
    <t>1020.000</t>
  </si>
  <si>
    <t>445.000</t>
  </si>
  <si>
    <t>612.000</t>
  </si>
  <si>
    <t>1495.000</t>
  </si>
  <si>
    <t>1342.000</t>
  </si>
  <si>
    <t>1941</t>
  </si>
  <si>
    <t>1180.000</t>
  </si>
  <si>
    <t>445.850</t>
  </si>
  <si>
    <t>430.000</t>
  </si>
  <si>
    <t>1947</t>
  </si>
  <si>
    <t>581.000</t>
  </si>
  <si>
    <t>1938</t>
  </si>
  <si>
    <t>1118.000</t>
  </si>
  <si>
    <t>775.000</t>
  </si>
  <si>
    <t>663.000</t>
  </si>
  <si>
    <t>1979</t>
  </si>
  <si>
    <t>1043.000</t>
  </si>
  <si>
    <t>1380.000</t>
  </si>
  <si>
    <t>1400.000</t>
  </si>
  <si>
    <t>544.800</t>
  </si>
  <si>
    <t>1037.000</t>
  </si>
  <si>
    <t>470.000</t>
  </si>
  <si>
    <t>767.000</t>
  </si>
  <si>
    <t>Владимир г, Егорова ул, 3</t>
  </si>
  <si>
    <t>Владимир г, Ерофеевский спуск, 3</t>
  </si>
  <si>
    <t>Владимир г, Завадского ул, 13Б</t>
  </si>
  <si>
    <t>Владимир г, Завадского ул, 3</t>
  </si>
  <si>
    <t>Владимир г, Завадского ул, 9Б</t>
  </si>
  <si>
    <t>Владимир г, Заклязьменский п, Зеленая ул, 14</t>
  </si>
  <si>
    <t>Владимир г, Заклязьменский п, Лесная ул, 10</t>
  </si>
  <si>
    <t>Владимир г, Заклязьменский п, Новая ул, 1</t>
  </si>
  <si>
    <t>Владимир г, Заклязьменский п, Новая ул, 3</t>
  </si>
  <si>
    <t>Владимир г, Заклязьменский п, Новая ул, 5</t>
  </si>
  <si>
    <t>Владимир г, Заклязьменский п, Центральная ул, 12</t>
  </si>
  <si>
    <t>Владимир г, Зеленая ул, 2</t>
  </si>
  <si>
    <t>Владимир г, Казарменная ул, 5</t>
  </si>
  <si>
    <t>Владимир г, Каманина ул, 22</t>
  </si>
  <si>
    <t>Владимир г, Каманина ул, 27</t>
  </si>
  <si>
    <t>Владимир г, Кирова ул, 10</t>
  </si>
  <si>
    <t>Владимир г, Кирова ул, 19</t>
  </si>
  <si>
    <t>Владимир г, Кирова ул, 1А</t>
  </si>
  <si>
    <t>Владимир г, Кирова ул, 20</t>
  </si>
  <si>
    <t>Владимир г, Кирова ул, 22</t>
  </si>
  <si>
    <t>Владимир г, Кирова ул, 3А</t>
  </si>
  <si>
    <t>Владимир г, Комиссарова ул, 21</t>
  </si>
  <si>
    <t>Владимир г, Комиссарова ул, 28</t>
  </si>
  <si>
    <t>Владимир г, Комиссарова ул, 35а</t>
  </si>
  <si>
    <t>Владимир г, Комиссарова ул, 6</t>
  </si>
  <si>
    <t>1024.600</t>
  </si>
  <si>
    <t>672.000</t>
  </si>
  <si>
    <t>585.000</t>
  </si>
  <si>
    <t>374.000</t>
  </si>
  <si>
    <t>395.000</t>
  </si>
  <si>
    <t>785.000</t>
  </si>
  <si>
    <t>560.000</t>
  </si>
  <si>
    <t>814.000</t>
  </si>
  <si>
    <t>655.000</t>
  </si>
  <si>
    <t>628.000</t>
  </si>
  <si>
    <t>670.000</t>
  </si>
  <si>
    <t>630.000</t>
  </si>
  <si>
    <t>892.000</t>
  </si>
  <si>
    <t>331.000</t>
  </si>
  <si>
    <t>384.000</t>
  </si>
  <si>
    <t>333.000</t>
  </si>
  <si>
    <t>380.000</t>
  </si>
  <si>
    <t>1139.000</t>
  </si>
  <si>
    <t>635.000</t>
  </si>
  <si>
    <t>356.000</t>
  </si>
  <si>
    <t>447.700</t>
  </si>
  <si>
    <t>741.000</t>
  </si>
  <si>
    <t>352.000</t>
  </si>
  <si>
    <t>570.000</t>
  </si>
  <si>
    <t>1997</t>
  </si>
  <si>
    <t>480.000</t>
  </si>
  <si>
    <t>247.000</t>
  </si>
  <si>
    <t>Владимир г, Коммунар мкр, Зеленая ул, 68</t>
  </si>
  <si>
    <t>Владимир г, Коммунар мкр, Школьная ул, 4</t>
  </si>
  <si>
    <t>Владимир г, Крайнова ул, 18</t>
  </si>
  <si>
    <t>Владимир г, Куйбышева ул, 40</t>
  </si>
  <si>
    <t>Владимир г, Куйбышева ул, 46</t>
  </si>
  <si>
    <t>Владимир г, Куйбышева ул, 52</t>
  </si>
  <si>
    <t>Владимир г, Лакина проезд, 6</t>
  </si>
  <si>
    <t>Владимир г, Лакина ул, 129А</t>
  </si>
  <si>
    <t>Владимир г, Лакина ул, 137А</t>
  </si>
  <si>
    <t>2462.000</t>
  </si>
  <si>
    <t>565.000</t>
  </si>
  <si>
    <t>429.700</t>
  </si>
  <si>
    <t>3456.000</t>
  </si>
  <si>
    <t>802.000</t>
  </si>
  <si>
    <t>Владимир г, Лакина ул, 139</t>
  </si>
  <si>
    <t>Владимир г, Лакина ул, 147А</t>
  </si>
  <si>
    <t>Владимир г, Лакина ул, 147Б</t>
  </si>
  <si>
    <t>Владимир г, Лакина ул, 151</t>
  </si>
  <si>
    <t>Владимир г, Лакина ул, 153А</t>
  </si>
  <si>
    <t>Владимир г, Лакина ул, 191</t>
  </si>
  <si>
    <t>Владимир г, Ленина пр-кт, 15</t>
  </si>
  <si>
    <t>Владимир г, Ленина пр-кт, 18А</t>
  </si>
  <si>
    <t>Владимир г, Ленина пр-кт, 20</t>
  </si>
  <si>
    <t>1213.000</t>
  </si>
  <si>
    <t>776.000</t>
  </si>
  <si>
    <t>971.000</t>
  </si>
  <si>
    <t>364.000</t>
  </si>
  <si>
    <t>861.000</t>
  </si>
  <si>
    <t>Владимир г, Ленина пр-кт, 62</t>
  </si>
  <si>
    <t>Владимир г, Ленина пр-кт, 71</t>
  </si>
  <si>
    <t>Владимир г, Ленина пр-кт, 9</t>
  </si>
  <si>
    <t>Владимир г, Лермонтова ул, 26</t>
  </si>
  <si>
    <t>Владимир г, Лермонтова ул, 39</t>
  </si>
  <si>
    <t>Владимир г, Лермонтова ул, 41</t>
  </si>
  <si>
    <t>Владимир г, Лесная ул, 9/9</t>
  </si>
  <si>
    <t>Владимир г, Лесной мкр, Лесная ул, 15</t>
  </si>
  <si>
    <t>Владимир г, Лесной мкр, Лесная ул, 6</t>
  </si>
  <si>
    <t>Владимир г, Луговая ул, 20</t>
  </si>
  <si>
    <t>Владимир г, Луначарского ул, 35</t>
  </si>
  <si>
    <t>Владимир г, Лыбедский проезд, 1</t>
  </si>
  <si>
    <t>Владимир г, Мира ул, 17А</t>
  </si>
  <si>
    <t>Владимир г, Мира ул, 30</t>
  </si>
  <si>
    <t>Владимир г, Мира ул, 32Б</t>
  </si>
  <si>
    <t>Владимир г, Мира ул, 42</t>
  </si>
  <si>
    <t>Владимир г, Мира ул, 84</t>
  </si>
  <si>
    <t>Владимир г, Михайловская ул, 10А</t>
  </si>
  <si>
    <t>1742.000</t>
  </si>
  <si>
    <t>751.200</t>
  </si>
  <si>
    <t>1654.000</t>
  </si>
  <si>
    <t>1265.000</t>
  </si>
  <si>
    <t>704.000</t>
  </si>
  <si>
    <t>504.300</t>
  </si>
  <si>
    <t>1901</t>
  </si>
  <si>
    <t>210.000</t>
  </si>
  <si>
    <t>376.000</t>
  </si>
  <si>
    <t>563.000</t>
  </si>
  <si>
    <t>962.600</t>
  </si>
  <si>
    <t>1350.000</t>
  </si>
  <si>
    <t>Владимир г, Михайловская ул, 59А</t>
  </si>
  <si>
    <t>Владимир г, МОПРа ул, 13</t>
  </si>
  <si>
    <t>Владимир г, Народная ул, 16</t>
  </si>
  <si>
    <t>Владимир г, Нижняя Дуброва ул, 32А</t>
  </si>
  <si>
    <t>Владимир г, Нижняя Дуброва ул, 3а</t>
  </si>
  <si>
    <t>Владимир г, Нижняя Дуброва ул, 44</t>
  </si>
  <si>
    <t>522.200</t>
  </si>
  <si>
    <t>2095.000</t>
  </si>
  <si>
    <t>2013</t>
  </si>
  <si>
    <t>Владимир г, Ново-Ямская ул, 25</t>
  </si>
  <si>
    <t>Владимир г, Ново-Ямская ул, 26</t>
  </si>
  <si>
    <t>592.000</t>
  </si>
  <si>
    <t>1344.000</t>
  </si>
  <si>
    <t>1101.600</t>
  </si>
  <si>
    <t>Владимир г, Октябрьский военный городок, 24</t>
  </si>
  <si>
    <t>Владимир г, Октябрьский пр-кт, 43</t>
  </si>
  <si>
    <t>Владимир г, Октябрьский пр-кт, 45</t>
  </si>
  <si>
    <t>Владимир г, Октябрьский пр-кт, 45А</t>
  </si>
  <si>
    <t>Владимир г, Оргтруд мкр, Молодежная ул, 13</t>
  </si>
  <si>
    <t>Владимир г, Оргтруд мкр, Молодежная ул, 15</t>
  </si>
  <si>
    <t>Владимир г, Оргтруд мкр, Молодежная ул, 20</t>
  </si>
  <si>
    <t>Владимир г, Оргтруд мкр, Молодежная ул, 7</t>
  </si>
  <si>
    <t>Владимир г, Оргтруд мкр, Строителей ул, 1</t>
  </si>
  <si>
    <t>Владимир г, Оргтруд мкр, Строителей ул, 4</t>
  </si>
  <si>
    <t>Владимир г, Оргтруд мкр, Строителей ул, 7</t>
  </si>
  <si>
    <t>Владимир г, Осьмова ул, 2</t>
  </si>
  <si>
    <t>934.100</t>
  </si>
  <si>
    <t>822.000</t>
  </si>
  <si>
    <t>897.300</t>
  </si>
  <si>
    <t>584.000</t>
  </si>
  <si>
    <t>535.000</t>
  </si>
  <si>
    <t>537.000</t>
  </si>
  <si>
    <t>1800.000</t>
  </si>
  <si>
    <t>1197.100</t>
  </si>
  <si>
    <t>881.500</t>
  </si>
  <si>
    <t>719.000</t>
  </si>
  <si>
    <t>Владимир г, Перекопский военный городок, 10</t>
  </si>
  <si>
    <t>Владимир г, Перекопский военный городок, 11</t>
  </si>
  <si>
    <t>Владимир г, Перекопский военный городок, 12</t>
  </si>
  <si>
    <t>Владимир г, Перекопский военный городок, 22</t>
  </si>
  <si>
    <t>Владимир г, Перекопский военный городок, 28</t>
  </si>
  <si>
    <t>Владимир г, Перекопский военный городок, 6</t>
  </si>
  <si>
    <t>Владимир г, Перекопский военный городок, 6а</t>
  </si>
  <si>
    <t>Владимир г, Пичугина ул, 11Б</t>
  </si>
  <si>
    <t>Владимир г, Погодина ул, 3</t>
  </si>
  <si>
    <t>Владимир г, Подбельского ул, 6</t>
  </si>
  <si>
    <t>Владимир г, Полины Осипенко ул, 12</t>
  </si>
  <si>
    <t>Владимир г, Полины Осипенко ул, 15</t>
  </si>
  <si>
    <t>Владимир г, Полины Осипенко ул, 18</t>
  </si>
  <si>
    <t>Владимир г, Полины Осипенко ул, 20</t>
  </si>
  <si>
    <t>Владимир г, Полины Осипенко ул, 22</t>
  </si>
  <si>
    <t>Владимир г, Полины Осипенко ул, 24</t>
  </si>
  <si>
    <t>Владимир г, Полины Осипенко ул, 3</t>
  </si>
  <si>
    <t>Владимир г, Поселок РТС ул, 1</t>
  </si>
  <si>
    <t>Владимир г, Поселок РТС ул, 4</t>
  </si>
  <si>
    <t>Владимир г, Почаевская ул, 25</t>
  </si>
  <si>
    <t>Владимир г, Почаевская ул, 3</t>
  </si>
  <si>
    <t>Владимир г, Почаевская ул, 30</t>
  </si>
  <si>
    <t>Владимир г, Разина ул, 1</t>
  </si>
  <si>
    <t>489.000</t>
  </si>
  <si>
    <t>1912</t>
  </si>
  <si>
    <t>534.000</t>
  </si>
  <si>
    <t>1085.000</t>
  </si>
  <si>
    <t>791.000</t>
  </si>
  <si>
    <t>950.000</t>
  </si>
  <si>
    <t>1195.000</t>
  </si>
  <si>
    <t>924.000</t>
  </si>
  <si>
    <t>1290.000</t>
  </si>
  <si>
    <t>633.000</t>
  </si>
  <si>
    <t>1214.900</t>
  </si>
  <si>
    <t>800.000</t>
  </si>
  <si>
    <t>546.000</t>
  </si>
  <si>
    <t>797.000</t>
  </si>
  <si>
    <t>860.000</t>
  </si>
  <si>
    <t>868.000</t>
  </si>
  <si>
    <t>1160.000</t>
  </si>
  <si>
    <t>1174.000</t>
  </si>
  <si>
    <t>903.600</t>
  </si>
  <si>
    <t>1181.000</t>
  </si>
  <si>
    <t>361.900</t>
  </si>
  <si>
    <t>441.100</t>
  </si>
  <si>
    <t>1660.000</t>
  </si>
  <si>
    <t>Владимир г, Разина ул, 7</t>
  </si>
  <si>
    <t>Владимир г, Разина ул, 8</t>
  </si>
  <si>
    <t>Владимир г, Растопчина ул, 35</t>
  </si>
  <si>
    <t>Владимир г, Растопчина ул, 41а</t>
  </si>
  <si>
    <t>Владимир г, Растопчина ул, 51</t>
  </si>
  <si>
    <t>Владимир г, Садовая ул, 10</t>
  </si>
  <si>
    <t>Владимир г, Садовая ул, 26</t>
  </si>
  <si>
    <t>Владимир г, Связи ул, 3</t>
  </si>
  <si>
    <t>Владимир г, Северная ул, 1</t>
  </si>
  <si>
    <t>386.100</t>
  </si>
  <si>
    <t>424.400</t>
  </si>
  <si>
    <t>350.000</t>
  </si>
  <si>
    <t>2013.000</t>
  </si>
  <si>
    <t>316.100</t>
  </si>
  <si>
    <t>682.500</t>
  </si>
  <si>
    <t>991.000</t>
  </si>
  <si>
    <t>2100.000</t>
  </si>
  <si>
    <t>1216.000</t>
  </si>
  <si>
    <t>Владимир г, Северная ул, 4а</t>
  </si>
  <si>
    <t>Владимир г, Северный проезд, 2</t>
  </si>
  <si>
    <t>Владимир г, Семашко ул, 4</t>
  </si>
  <si>
    <t>Владимир г, Совхоз Вышка ул, 10</t>
  </si>
  <si>
    <t>Владимир г, Соколова-Соколенка ул, 11б</t>
  </si>
  <si>
    <t>Владимир г, Соколова-Соколенка ул, 17б</t>
  </si>
  <si>
    <t>Владимир г, Соколова-Соколенка ул, 21б</t>
  </si>
  <si>
    <t>Владимир г, Соколова-Соколенка ул, 27</t>
  </si>
  <si>
    <t>Владимир г, Соколова-Соколенка ул, 28</t>
  </si>
  <si>
    <t>Владимир г, Соколова-Соколенка ул, 30</t>
  </si>
  <si>
    <t>Владимир г, Соколова-Соколенка ул, 5б</t>
  </si>
  <si>
    <t>Владимир г, Соколова-Соколенка ул, 7</t>
  </si>
  <si>
    <t>Владимир г, Соколова-Соколенка ул, 9</t>
  </si>
  <si>
    <t>Владимир г, Солнечная ул, 41А</t>
  </si>
  <si>
    <t>Владимир г, Солнечная ул, 54</t>
  </si>
  <si>
    <t>Владимир г, Спасское с, Садовая ул, 2</t>
  </si>
  <si>
    <t>Владимир г, Спасское с, Совхозная ул, 5</t>
  </si>
  <si>
    <t>Владимир г, Стасова ул, 1/36</t>
  </si>
  <si>
    <t>Владимир г, Стасова ул, 19/11</t>
  </si>
  <si>
    <t>Владимир г, Стрелецкая ул, 27А</t>
  </si>
  <si>
    <t>Владимир г, Стрелецкая ул, 27Б</t>
  </si>
  <si>
    <t>Владимир г, Стрелецкий городок, 57</t>
  </si>
  <si>
    <t>Владимир г, Строителей пр-кт, 14</t>
  </si>
  <si>
    <t>Владимир г, Строителей пр-кт, 30</t>
  </si>
  <si>
    <t>Владимир г, Строителей пр-кт, 32А</t>
  </si>
  <si>
    <t>Владимир г, Строителей ул, 10</t>
  </si>
  <si>
    <t>Владимир г, Строителей ул, 2</t>
  </si>
  <si>
    <t>Владимир г, Строителей ул, 8</t>
  </si>
  <si>
    <t>467.000</t>
  </si>
  <si>
    <t>1946</t>
  </si>
  <si>
    <t>219.700</t>
  </si>
  <si>
    <t>300.000</t>
  </si>
  <si>
    <t>290.000</t>
  </si>
  <si>
    <t>830.800</t>
  </si>
  <si>
    <t>828.000</t>
  </si>
  <si>
    <t>1087.000</t>
  </si>
  <si>
    <t>1984</t>
  </si>
  <si>
    <t>378.000</t>
  </si>
  <si>
    <t>2011</t>
  </si>
  <si>
    <t>1.000</t>
  </si>
  <si>
    <t>2500.000</t>
  </si>
  <si>
    <t>2002</t>
  </si>
  <si>
    <t>432.600</t>
  </si>
  <si>
    <t>404.000</t>
  </si>
  <si>
    <t>605.000</t>
  </si>
  <si>
    <t>579.800</t>
  </si>
  <si>
    <t>640.000</t>
  </si>
  <si>
    <t>410.300</t>
  </si>
  <si>
    <t>1948</t>
  </si>
  <si>
    <t>410.800</t>
  </si>
  <si>
    <t>815.000</t>
  </si>
  <si>
    <t>1540.000</t>
  </si>
  <si>
    <t>962.000</t>
  </si>
  <si>
    <t>200.000</t>
  </si>
  <si>
    <t>568.000</t>
  </si>
  <si>
    <t>1121.000</t>
  </si>
  <si>
    <t>545.000</t>
  </si>
  <si>
    <t>Владимир г, Студенческая ул, 1</t>
  </si>
  <si>
    <t>Владимир г, Студенческая ул, 1А</t>
  </si>
  <si>
    <t>Владимир г, Суворова ул, 1</t>
  </si>
  <si>
    <t>Владимир г, Суворова ул, 3а</t>
  </si>
  <si>
    <t>Владимир г, Судогодское ш, 17</t>
  </si>
  <si>
    <t>Владимир г, Судогодское ш, 17а</t>
  </si>
  <si>
    <t>Владимир г, Судогодское ш, 23г</t>
  </si>
  <si>
    <t>Владимир г, Судогодское ш, 29д</t>
  </si>
  <si>
    <t>Владимир г, Судогодское ш, 31</t>
  </si>
  <si>
    <t>Владимир г, Судогодское ш, 45</t>
  </si>
  <si>
    <t>Владимир г, Суздальский пр-кт, 11А</t>
  </si>
  <si>
    <t>Владимир г, Суздальский пр-кт, 11Д</t>
  </si>
  <si>
    <t>Владимир г, Суздальский пр-кт, 13</t>
  </si>
  <si>
    <t>Владимир г, Суздальский пр-кт, 17а</t>
  </si>
  <si>
    <t>Владимир г, Суздальский пр-кт, 26</t>
  </si>
  <si>
    <t>Владимир г, Суздальский пр-кт, 6</t>
  </si>
  <si>
    <t>Владимир г, Суздальский пр-кт, 9Б</t>
  </si>
  <si>
    <t>Владимир г, Сурикова ул, 15</t>
  </si>
  <si>
    <t>Владимир г, Сущевская ул, 7 стр. 4</t>
  </si>
  <si>
    <t>Владимир г, Сущевская ул, 7А</t>
  </si>
  <si>
    <t>Владимир г, Сущевский проезд, 1</t>
  </si>
  <si>
    <t>Владимир г, Тихонравова ул, 10</t>
  </si>
  <si>
    <t>Владимир г, Тракторная ул, 14</t>
  </si>
  <si>
    <t>Владимир г, Тракторная ул, 3</t>
  </si>
  <si>
    <t>Владимир г, Тракторная ул, 9</t>
  </si>
  <si>
    <t>Владимир г, Турбаза Ладога нп, Сосновая ул, 7</t>
  </si>
  <si>
    <t>Владимир г, Университетская ул, 8А</t>
  </si>
  <si>
    <t>Владимир г, Усти-на-Лабе ул, 22</t>
  </si>
  <si>
    <t>Владимир г, Усти-на-Лабе ул, 27</t>
  </si>
  <si>
    <t>Владимир г, Усти-на-Лабе ул, 5Д</t>
  </si>
  <si>
    <t>Владимир г, Усти-на-Лабе ул, 6</t>
  </si>
  <si>
    <t>Владимир г, Фатьянова ул, 21</t>
  </si>
  <si>
    <t>Владимир г, Фатьянова ул, 24</t>
  </si>
  <si>
    <t>Владимир г, Фатьянова ул, 28</t>
  </si>
  <si>
    <t>Владимир г, Хирурга Орлова ул, 10</t>
  </si>
  <si>
    <t>Владимир г, Чайковского ул, 32</t>
  </si>
  <si>
    <t>Владимир г, Чайковского ул, 36Б</t>
  </si>
  <si>
    <t>651.000</t>
  </si>
  <si>
    <t>1283.000</t>
  </si>
  <si>
    <t>879.000</t>
  </si>
  <si>
    <t>1036.100</t>
  </si>
  <si>
    <t>645.600</t>
  </si>
  <si>
    <t>698.000</t>
  </si>
  <si>
    <t>725.000</t>
  </si>
  <si>
    <t>574.000</t>
  </si>
  <si>
    <t>1156.000</t>
  </si>
  <si>
    <t>620.000</t>
  </si>
  <si>
    <t>1450.000</t>
  </si>
  <si>
    <t>391.000</t>
  </si>
  <si>
    <t>420.000</t>
  </si>
  <si>
    <t>952.000</t>
  </si>
  <si>
    <t>1130.000</t>
  </si>
  <si>
    <t>901.000</t>
  </si>
  <si>
    <t>622.000</t>
  </si>
  <si>
    <t>2010</t>
  </si>
  <si>
    <t>629.000</t>
  </si>
  <si>
    <t>897.000</t>
  </si>
  <si>
    <t>916.600</t>
  </si>
  <si>
    <t>Владимир г, Чайковского ул, 40</t>
  </si>
  <si>
    <t>Владимир г, Чапаева ул, 3</t>
  </si>
  <si>
    <t>Владимир г, Чернышевского ул, 3</t>
  </si>
  <si>
    <t>Владимир г, Чехова ул, 4</t>
  </si>
  <si>
    <t>Владимир г, Электроприборовский проезд, 2</t>
  </si>
  <si>
    <t>Владимир г, Электроприборовский проезд, 7А</t>
  </si>
  <si>
    <t>Владимир г, Энергетик мкр, Северная ул, 11А</t>
  </si>
  <si>
    <t>Владимир г, Энергетик мкр, Энергетиков ул, 12Б</t>
  </si>
  <si>
    <t>Владимир г, Энергетик мкр, Энергетиков ул, 3А</t>
  </si>
  <si>
    <t>Владимир г, Энергетик мкр, Энергетиков ул, 9</t>
  </si>
  <si>
    <t>Владимир г, Юбилейная ул, 10</t>
  </si>
  <si>
    <t>Владимир г, Юбилейная ул, 11А</t>
  </si>
  <si>
    <t>Владимир г, Юбилейная ул, 18А</t>
  </si>
  <si>
    <t>Владимир г, Юбилейная ул, 26</t>
  </si>
  <si>
    <t>Владимир г, Юбилейная ул, 30</t>
  </si>
  <si>
    <t>Владимир г, Юбилейная ул, 40</t>
  </si>
  <si>
    <t>Владимир г, Юбилейная ул, 42</t>
  </si>
  <si>
    <t>Владимир г, Юбилейная ул, 74</t>
  </si>
  <si>
    <t>Владимир г, Юрьевец мкр, Институтский городок, 17</t>
  </si>
  <si>
    <t>Владимир г, Юрьевец мкр, Институтский городок, 24</t>
  </si>
  <si>
    <t>Владимир г, Юрьевец мкр, Институтский городок, 4</t>
  </si>
  <si>
    <t>Владимир г, Юрьевец мкр, Михалькова ул, 1</t>
  </si>
  <si>
    <t>Владимир г, Юрьевец мкр, Ноябрьская ул, 107</t>
  </si>
  <si>
    <t>Владимир г, Юрьевец мкр, Ноябрьская ул, 107А</t>
  </si>
  <si>
    <t>Владимир г, Юрьевец мкр, Ноябрьская ул, 109</t>
  </si>
  <si>
    <t>Владимир г, Юрьевец мкр, Ноябрьская ул, 113</t>
  </si>
  <si>
    <t>Владимир г, Юрьевец мкр, Ноябрьская ул, 8Б</t>
  </si>
  <si>
    <t>961.000</t>
  </si>
  <si>
    <t>968.000</t>
  </si>
  <si>
    <t>1632.000</t>
  </si>
  <si>
    <t>556.000</t>
  </si>
  <si>
    <t>591.900</t>
  </si>
  <si>
    <t>445.800</t>
  </si>
  <si>
    <t>955.000</t>
  </si>
  <si>
    <t>2680.000</t>
  </si>
  <si>
    <t>1430.000</t>
  </si>
  <si>
    <t>2360.000</t>
  </si>
  <si>
    <t>1551.000</t>
  </si>
  <si>
    <t>1080.000</t>
  </si>
  <si>
    <t>869.000</t>
  </si>
  <si>
    <t>429.000</t>
  </si>
  <si>
    <t>618.000</t>
  </si>
  <si>
    <t>571.000</t>
  </si>
  <si>
    <t>615.000</t>
  </si>
  <si>
    <t>340.000</t>
  </si>
  <si>
    <t>Владимир г, Юрьевец мкр, Школьный проезд, 1А</t>
  </si>
  <si>
    <t>Вязники г, 1 Мая ул, 16а</t>
  </si>
  <si>
    <t>Вязники г, 1-я Набережная ул, 3</t>
  </si>
  <si>
    <t>Вязники г, 2-й Кутузовский проезд, 2</t>
  </si>
  <si>
    <t>Вязники г, 2-й Кутузовский проезд, 4</t>
  </si>
  <si>
    <t>Вязники г, 2-й Кутузовский проезд, 6</t>
  </si>
  <si>
    <t>280.000</t>
  </si>
  <si>
    <t>394.100</t>
  </si>
  <si>
    <t>439.400</t>
  </si>
  <si>
    <t>1935</t>
  </si>
  <si>
    <t>538.000</t>
  </si>
  <si>
    <t>295.000</t>
  </si>
  <si>
    <t>269.000</t>
  </si>
  <si>
    <t>Вязники г, Благовещенская ул, 30</t>
  </si>
  <si>
    <t>296.400</t>
  </si>
  <si>
    <t>400.500</t>
  </si>
  <si>
    <t>Вязники г, Владимирская ул, 10</t>
  </si>
  <si>
    <t>Вязники г, Владимирская ул, 12/15</t>
  </si>
  <si>
    <t>725.400</t>
  </si>
  <si>
    <t>840.000</t>
  </si>
  <si>
    <t>Вязники г, Высоковольтная ул, 59</t>
  </si>
  <si>
    <t>Вязники г, Высоковольтная ул, 63</t>
  </si>
  <si>
    <t>Вязники г, Герцена ул, 15</t>
  </si>
  <si>
    <t>Вязники г, Герцена ул, 17</t>
  </si>
  <si>
    <t>Вязники г, Горького ул, 84</t>
  </si>
  <si>
    <t>Вязники г, Дечинский мкр, 12а</t>
  </si>
  <si>
    <t>920.800</t>
  </si>
  <si>
    <t>763.000</t>
  </si>
  <si>
    <t>735.600</t>
  </si>
  <si>
    <t>931.500</t>
  </si>
  <si>
    <t>1925</t>
  </si>
  <si>
    <t>946.000</t>
  </si>
  <si>
    <t>Вязники г, Дечинский мкр, 2</t>
  </si>
  <si>
    <t>Вязники г, Ефимьево ул, 12</t>
  </si>
  <si>
    <t>1270.000</t>
  </si>
  <si>
    <t>Вязники г, Ефимьево ул, 7</t>
  </si>
  <si>
    <t>Вязники г, Железнодорожная ул, 29</t>
  </si>
  <si>
    <t>639.000</t>
  </si>
  <si>
    <t>Вязники г, Заготзерно ул, 11</t>
  </si>
  <si>
    <t>Вязники г, Заготзерно ул, 14</t>
  </si>
  <si>
    <t>Вязники г, Заливная ул, 7</t>
  </si>
  <si>
    <t>Вязники г, Калинина ул, 7</t>
  </si>
  <si>
    <t>807.000</t>
  </si>
  <si>
    <t>498.400</t>
  </si>
  <si>
    <t>617.200</t>
  </si>
  <si>
    <t>Вязники г, Мичуринская ул, 74</t>
  </si>
  <si>
    <t>Вязники г, Мичуринская ул, 79</t>
  </si>
  <si>
    <t>Вязники г, Мичуринская ул, 81</t>
  </si>
  <si>
    <t>Вязники г, Нововязники мкр, Карла Маркса ул, 4</t>
  </si>
  <si>
    <t>Вязники г, Нововязники мкр, Клубная ул, 20</t>
  </si>
  <si>
    <t>Вязники г, Нововязники мкр, Красина ул, 1Б</t>
  </si>
  <si>
    <t>286.300</t>
  </si>
  <si>
    <t>288.000</t>
  </si>
  <si>
    <t>463.400</t>
  </si>
  <si>
    <t>1951</t>
  </si>
  <si>
    <t>Вязники г, Нововязники мкр, Привокзальная ул, 22</t>
  </si>
  <si>
    <t>Вязники г, Нововязники мкр, Привокзальная ул, 56</t>
  </si>
  <si>
    <t>358.500</t>
  </si>
  <si>
    <t>Вязники г, Нововязники мкр, Привокзальная ул, 58</t>
  </si>
  <si>
    <t>Вязники г, Нововязники мкр, Привокзальная ул, 61</t>
  </si>
  <si>
    <t>Вязники г, Нововязники мкр, Текстильная ул, 11</t>
  </si>
  <si>
    <t>Вязники г, Нововязники мкр, Южная ул, 11</t>
  </si>
  <si>
    <t>Вязники г, Победы ул, 1а</t>
  </si>
  <si>
    <t>461.000</t>
  </si>
  <si>
    <t>524.800</t>
  </si>
  <si>
    <t>Вязники г, Советская ул, 19</t>
  </si>
  <si>
    <t>Вязники г, Советская ул, 39/1</t>
  </si>
  <si>
    <t>Вязники г, Советская ул, 64</t>
  </si>
  <si>
    <t>435.600</t>
  </si>
  <si>
    <t>609.100</t>
  </si>
  <si>
    <t>1923</t>
  </si>
  <si>
    <t>Вязники г, Чехова ул, 42</t>
  </si>
  <si>
    <t>Вязники г, Чехова ул, 44</t>
  </si>
  <si>
    <t>Вязниковский р-н, Барское Татарово с, Совхозная ул, 14</t>
  </si>
  <si>
    <t>Вязниковский р-н, Барское Татарово с, Совхозная ул, 16</t>
  </si>
  <si>
    <t>Вязниковский р-н, Большевысоково д, Дорожная ул, 6</t>
  </si>
  <si>
    <t>Вязниковский р-н, Воробьевка д, Главная ул, 5</t>
  </si>
  <si>
    <t>Вязниковский р-н, Воробьевка д, Главная ул, 6</t>
  </si>
  <si>
    <t>877.500</t>
  </si>
  <si>
    <t>762.000</t>
  </si>
  <si>
    <t>Вязниковский р-н, Мстёра п, Мира ул, 5</t>
  </si>
  <si>
    <t>Вязниковский р-н, Мстёра п, Советская ул, 76а</t>
  </si>
  <si>
    <t>Вязниковский р-н, Мстёра п, Советская ул, 80</t>
  </si>
  <si>
    <t>Вязниковский р-н, Мстёра п, Советская ул, 86</t>
  </si>
  <si>
    <t>Вязниковский р-н, Мстёра п, Советская ул, 96</t>
  </si>
  <si>
    <t>Вязниковский р-н, Мстёра ст, Мира ул, 3</t>
  </si>
  <si>
    <t>Вязниковский р-н, Никологоры п, 3-я Пролетарская ул, 3</t>
  </si>
  <si>
    <t>Вязниковский р-н, Никологоры п, 3-я Пролетарская ул, 5а</t>
  </si>
  <si>
    <t>Вязниковский р-н, Никологоры п, Красноармейский пер, 1</t>
  </si>
  <si>
    <t>Вязниковский р-н, Никологоры п, Рассвет ул, 7</t>
  </si>
  <si>
    <t>Вязниковский р-н, Никологоры п, Советская ул, 14</t>
  </si>
  <si>
    <t>Вязниковский р-н, Никологоры п, Солнечная ул, 10</t>
  </si>
  <si>
    <t>Вязниковский р-н, Никологоры п, Солнечная ул, 8</t>
  </si>
  <si>
    <t>Вязниковский р-н, Никологоры п, Юбилейная ул, 3а</t>
  </si>
  <si>
    <t>Вязниковский р-н, Никологоры п, Юбилейная ул, 4б</t>
  </si>
  <si>
    <t>Вязниковский р-н, Никологоры п, Юбилейная ул, 6б</t>
  </si>
  <si>
    <t>Вязниковский р-н, Октябрьская д, Молодежная ул, 2</t>
  </si>
  <si>
    <t>Вязниковский р-н, Октябрьская д, Новая ул, 2</t>
  </si>
  <si>
    <t>880.000</t>
  </si>
  <si>
    <t>625.000</t>
  </si>
  <si>
    <t>850.000</t>
  </si>
  <si>
    <t>1237.600</t>
  </si>
  <si>
    <t>801.600</t>
  </si>
  <si>
    <t>838.800</t>
  </si>
  <si>
    <t>320.500</t>
  </si>
  <si>
    <t>1940</t>
  </si>
  <si>
    <t>1588.500</t>
  </si>
  <si>
    <t>983.000</t>
  </si>
  <si>
    <t>270.400</t>
  </si>
  <si>
    <t>156.000</t>
  </si>
  <si>
    <t>1890</t>
  </si>
  <si>
    <t>688.000</t>
  </si>
  <si>
    <t>Вязниковский р-н, Октябрьская д, Новая ул, 3</t>
  </si>
  <si>
    <t>Вязниковский р-н, Октябрьская д, Новая ул, 4</t>
  </si>
  <si>
    <t>Вязниковский р-н, Октябрьская д, Новая ул, 5</t>
  </si>
  <si>
    <t>Вязниковский р-н, Октябрьская д, Садовая ул, 2</t>
  </si>
  <si>
    <t>492.000</t>
  </si>
  <si>
    <t>335.400</t>
  </si>
  <si>
    <t>Вязниковский р-н, Октябрьский п, Железнодорожная ул, 2</t>
  </si>
  <si>
    <t>Вязниковский р-н, Октябрьский п, Советская ул, 1</t>
  </si>
  <si>
    <t>Вязниковский р-н, Паустово д, Мира ул, 30</t>
  </si>
  <si>
    <t>Вязниковский р-н, Паустово д, Текстильщиков ул, 14</t>
  </si>
  <si>
    <t>Вязниковский р-н, Паустово д, Текстильщиков ул, 20</t>
  </si>
  <si>
    <t>Вязниковский р-н, Паустово д, Фабричная ул, 11</t>
  </si>
  <si>
    <t>Вязниковский р-н, Паустово д, Фабричная ул, 6</t>
  </si>
  <si>
    <t>Вязниковский р-н, Паустово д, Фабричная ул, 9</t>
  </si>
  <si>
    <t>Вязниковский р-н, Паустово д, Школьная ул, 30</t>
  </si>
  <si>
    <t>397.000</t>
  </si>
  <si>
    <t>1942</t>
  </si>
  <si>
    <t>218.300</t>
  </si>
  <si>
    <t>275.600</t>
  </si>
  <si>
    <t>Вязниковский р-н, Пески д, Новая ул, 6</t>
  </si>
  <si>
    <t>705.000</t>
  </si>
  <si>
    <t>805.500</t>
  </si>
  <si>
    <t>Вязниковский р-н, Пировы-Городищи д, Молодежная ул, 6</t>
  </si>
  <si>
    <t>Вязниковский р-н, Пировы-Городищи д, Новая ул, 1</t>
  </si>
  <si>
    <t>Вязниковский р-н, Приозерный п, Пушкинская ул, 120</t>
  </si>
  <si>
    <t>Вязниковский р-н, Приозерный п, Пушкинская ул, 120а</t>
  </si>
  <si>
    <t>Вязниковский р-н, Приозерный п, Пушкинская ул, 122</t>
  </si>
  <si>
    <t>Вязниковский р-н, Приозерный п, Пушкинская ул, 124</t>
  </si>
  <si>
    <t>Вязниковский р-н, Сергеево д, Ткацкая ул, 26</t>
  </si>
  <si>
    <t>Вязниковский р-н, Сергеево д, Ткацкая ул, 27</t>
  </si>
  <si>
    <t>Вязниковский р-н, Сергиевы Горки с, Молодежная ул, 4</t>
  </si>
  <si>
    <t>Вязниковский р-н, Серково д, Новая ул, 2</t>
  </si>
  <si>
    <t>Вязниковский р-н, Станки с, Рябиновая ул, 5</t>
  </si>
  <si>
    <t>564.000</t>
  </si>
  <si>
    <t>331.400</t>
  </si>
  <si>
    <t>838.500</t>
  </si>
  <si>
    <t>2325.000</t>
  </si>
  <si>
    <t>Вязниковский р-н, Степанцево п, Лесная ул, 1</t>
  </si>
  <si>
    <t>Вязниковский р-н, Степанцево п, Лесная ул, 3</t>
  </si>
  <si>
    <t>Вязниковский р-н, Степанцево п, Лесная ул, 5</t>
  </si>
  <si>
    <t>Вязниковский р-н, Степанцево п, Пролетарская ул, 3</t>
  </si>
  <si>
    <t>Вязниковский р-н, Степанцево п, Совхозная ул, 8</t>
  </si>
  <si>
    <t>Вязниковский р-н, Степанцево п, Фабричная ул, 10</t>
  </si>
  <si>
    <t>Вязниковский р-н, Степанцево п, Фабричная ул, 24</t>
  </si>
  <si>
    <t>Вязниковский р-н, Центральный п, Зоотехническая ул, 11а</t>
  </si>
  <si>
    <t>Вязниковский р-н, Центральный п, Молодежная ул, 2</t>
  </si>
  <si>
    <t>1414.000</t>
  </si>
  <si>
    <t>649.000</t>
  </si>
  <si>
    <t>908.000</t>
  </si>
  <si>
    <t>1470.000</t>
  </si>
  <si>
    <t>Вязниковский р-н, Центральный п, Молодежная ул, 3</t>
  </si>
  <si>
    <t>Вязниковский р-н, Чудиново д, Полевая ул, 33</t>
  </si>
  <si>
    <t>450.800</t>
  </si>
  <si>
    <t>Вязниковский р-н, Чудиново д, Центральная ул, 1</t>
  </si>
  <si>
    <t>Вязниковский р-н, Чудиново д, Центральная ул, 8</t>
  </si>
  <si>
    <t>Гороховец г, Братьев Бесединых ул, 8</t>
  </si>
  <si>
    <t>Гороховец г, Братьев Бесединых ул, 9</t>
  </si>
  <si>
    <t>Гороховец г, Вишневый пер, 2</t>
  </si>
  <si>
    <t>Гороховец г, Гагарина пер, 13</t>
  </si>
  <si>
    <t>Гороховец г, Гагарина пер, 15</t>
  </si>
  <si>
    <t>Гороховец г, Гагарина ул, 52</t>
  </si>
  <si>
    <t>Гороховец г, Кирова ул, 11</t>
  </si>
  <si>
    <t>Гороховец г, Кирова ул, 13</t>
  </si>
  <si>
    <t>Гороховец г, Кирова ул, 3</t>
  </si>
  <si>
    <t>Гороховец г, Кирова ул, 6</t>
  </si>
  <si>
    <t>Гороховец г, Краснова ул, 2</t>
  </si>
  <si>
    <t>Гороховец г, Краснова ул, 8</t>
  </si>
  <si>
    <t>Гороховец г, Кутузова ул, 10</t>
  </si>
  <si>
    <t>Гороховец г, Кутузова ул, 19</t>
  </si>
  <si>
    <t>Гороховец г, Кутузова ул, 9</t>
  </si>
  <si>
    <t>Гороховец г, Ленина ул, 59</t>
  </si>
  <si>
    <t>Гороховец г, Ленина ул, 6</t>
  </si>
  <si>
    <t>Гороховец г, Лермонтова ул, 4</t>
  </si>
  <si>
    <t>Гороховец г, Льва Толстого ул, 46</t>
  </si>
  <si>
    <t>Гороховец г, Мелиораторов ул, 3</t>
  </si>
  <si>
    <t>Гороховец г, Мира ул, 11</t>
  </si>
  <si>
    <t>Гороховец г, Мира ул, 17</t>
  </si>
  <si>
    <t>Гороховец г, Мира ул, 22</t>
  </si>
  <si>
    <t>Гороховец г, Московская ул, 124</t>
  </si>
  <si>
    <t>Гороховец г, Набережная ул, 28</t>
  </si>
  <si>
    <t>Гороховец г, Парковая ул, 60</t>
  </si>
  <si>
    <t>Гороховец г, Полевая ул, 6</t>
  </si>
  <si>
    <t>Гороховец г, Сиреневая ул, 1</t>
  </si>
  <si>
    <t>Гороховец г, Сиреневая ул, 3</t>
  </si>
  <si>
    <t>Гороховец г, Строителей ул, 1</t>
  </si>
  <si>
    <t>Гороховец г, Строителей ул, 2</t>
  </si>
  <si>
    <t>Гороховец г, Строителей ул, 6</t>
  </si>
  <si>
    <t>610.000</t>
  </si>
  <si>
    <t>478.000</t>
  </si>
  <si>
    <t>530.000</t>
  </si>
  <si>
    <t>1104.000</t>
  </si>
  <si>
    <t>716.000</t>
  </si>
  <si>
    <t>665.000</t>
  </si>
  <si>
    <t>626.000</t>
  </si>
  <si>
    <t>415.000</t>
  </si>
  <si>
    <t>740.000</t>
  </si>
  <si>
    <t>382.000</t>
  </si>
  <si>
    <t>417.000</t>
  </si>
  <si>
    <t>394.800</t>
  </si>
  <si>
    <t>1230.000</t>
  </si>
  <si>
    <t>706.500</t>
  </si>
  <si>
    <t>358.000</t>
  </si>
  <si>
    <t>464.300</t>
  </si>
  <si>
    <t>461.100</t>
  </si>
  <si>
    <t>324.000</t>
  </si>
  <si>
    <t>416.000</t>
  </si>
  <si>
    <t>583.000</t>
  </si>
  <si>
    <t>579.000</t>
  </si>
  <si>
    <t>506.000</t>
  </si>
  <si>
    <t>809.000</t>
  </si>
  <si>
    <t>645.000</t>
  </si>
  <si>
    <t>1299.500</t>
  </si>
  <si>
    <t>2937.000</t>
  </si>
  <si>
    <t>434.000</t>
  </si>
  <si>
    <t>Гороховец г, Строителей ул, 7</t>
  </si>
  <si>
    <t>Гороховецкий р-н, Арефино д, Совхозная ул, 1</t>
  </si>
  <si>
    <t>Гороховецкий р-н, Арефино д, Совхозная ул, 10</t>
  </si>
  <si>
    <t>Гороховецкий р-н, Великово д, Путейская ул, 1</t>
  </si>
  <si>
    <t>Гороховецкий р-н, Великово д, Путейская ул, 2</t>
  </si>
  <si>
    <t>Гороховецкий р-н, Гришино с, Ленина ул, 54</t>
  </si>
  <si>
    <t>Гороховецкий р-н, Гришино с, Ленина ул, 56</t>
  </si>
  <si>
    <t>Гороховецкий р-н, Гришино с, Ленина ул, 58</t>
  </si>
  <si>
    <t>Гороховецкий р-н, Куприяново д, Дорожная ул, 15</t>
  </si>
  <si>
    <t>Гороховецкий р-н, Куприяново д, Дорожная ул, 22</t>
  </si>
  <si>
    <t>Гороховецкий р-н, Торфопредприятия Большое п, Октябрьская ул, 4</t>
  </si>
  <si>
    <t>Гороховецкий р-н, Чулково п, Дома подстанции ул, 2</t>
  </si>
  <si>
    <t>Гороховецкий р-н, Чулково п, Дома подстанции ул, 4</t>
  </si>
  <si>
    <t>Гороховецкий р-н, Чулково п, Парковая ул, 1</t>
  </si>
  <si>
    <t>Гороховецкий р-н, Юрово д, Колхозная ул, 7</t>
  </si>
  <si>
    <t>Гусь-Хрустальный г, 2-ая Народная ул, 2</t>
  </si>
  <si>
    <t>Гусь-Хрустальный г, 2-ая Народная ул, 4а</t>
  </si>
  <si>
    <t>Гусь-Хрустальный г, 2-ая Народная ул, 9</t>
  </si>
  <si>
    <t>Гусь-Хрустальный г, Владимирская ул, 1</t>
  </si>
  <si>
    <t>Гусь-Хрустальный г, Гражданский пер, 20/1</t>
  </si>
  <si>
    <t>Гусь-Хрустальный г, Гражданский пер, 22/2</t>
  </si>
  <si>
    <t>Гусь-Хрустальный г, Гусевский п, Мира ул, 13</t>
  </si>
  <si>
    <t>Гусь-Хрустальный г, Гусевский п, Мира ул, 17</t>
  </si>
  <si>
    <t>Гусь-Хрустальный г, Гусевский п, Мира ул, 5</t>
  </si>
  <si>
    <t>Гусь-Хрустальный г, Гусевский п, Октябрьская ул, 6</t>
  </si>
  <si>
    <t>Гусь-Хрустальный г, Гусевский п, Октябрьская ул, 7</t>
  </si>
  <si>
    <t>Гусь-Хрустальный г, Гусевский п, Октябрьская ул, 9</t>
  </si>
  <si>
    <t>Гусь-Хрустальный г, Гусевский п, Пионерская ул, 15</t>
  </si>
  <si>
    <t>Гусь-Хрустальный г, Гусевский п, Пионерская ул, 17</t>
  </si>
  <si>
    <t>Гусь-Хрустальный г, Гусевский п, Садовая ул, 6</t>
  </si>
  <si>
    <t>Гусь-Хрустальный г, Гусевский п, Советская ул, 28</t>
  </si>
  <si>
    <t>Гусь-Хрустальный г, Гусевский п, Спортивный пер, 30</t>
  </si>
  <si>
    <t>Гусь-Хрустальный г, Гусевский п, Спортивный пер, 30а</t>
  </si>
  <si>
    <t>Гусь-Хрустальный г, Гусевский п, Южная ул, 13а</t>
  </si>
  <si>
    <t>Гусь-Хрустальный г, Зеркальная ул, 10</t>
  </si>
  <si>
    <t>Гусь-Хрустальный г, Зеркальная ул, 5</t>
  </si>
  <si>
    <t>Гусь-Хрустальный г, Зеркальная ул, 7</t>
  </si>
  <si>
    <t>Гусь-Хрустальный г, Зеркальная ул, 8</t>
  </si>
  <si>
    <t>Гусь-Хрустальный г, Иркутская ул, 21</t>
  </si>
  <si>
    <t>278.400</t>
  </si>
  <si>
    <t>454.700</t>
  </si>
  <si>
    <t>264.800</t>
  </si>
  <si>
    <t>264.900</t>
  </si>
  <si>
    <t>559.000</t>
  </si>
  <si>
    <t>561.000</t>
  </si>
  <si>
    <t>305.000</t>
  </si>
  <si>
    <t>320.000</t>
  </si>
  <si>
    <t>286.000</t>
  </si>
  <si>
    <t>388.600</t>
  </si>
  <si>
    <t>306.000</t>
  </si>
  <si>
    <t>876.000</t>
  </si>
  <si>
    <t>1323.000</t>
  </si>
  <si>
    <t>267.800</t>
  </si>
  <si>
    <t>280.500</t>
  </si>
  <si>
    <t>613.900</t>
  </si>
  <si>
    <t>648.000</t>
  </si>
  <si>
    <t>379.300</t>
  </si>
  <si>
    <t>380.200</t>
  </si>
  <si>
    <t>576.000</t>
  </si>
  <si>
    <t>448.500</t>
  </si>
  <si>
    <t>669.900</t>
  </si>
  <si>
    <t>590.600</t>
  </si>
  <si>
    <t>Гусь-Хрустальный г, Калинина ул, 32/14</t>
  </si>
  <si>
    <t>Гусь-Хрустальный г, Калинина ул, 55</t>
  </si>
  <si>
    <t>Гусь-Хрустальный г, Каляевская ул, 3</t>
  </si>
  <si>
    <t>Гусь-Хрустальный г, Карла Маркса ул, 10/13</t>
  </si>
  <si>
    <t>Гусь-Хрустальный г, Каховского ул, 10</t>
  </si>
  <si>
    <t>Гусь-Хрустальный г, Каховского ул, 5</t>
  </si>
  <si>
    <t>Гусь-Хрустальный г, Коммунистическая ул, 4</t>
  </si>
  <si>
    <t>1589.000</t>
  </si>
  <si>
    <t>256.000</t>
  </si>
  <si>
    <t>245.000</t>
  </si>
  <si>
    <t>455.000</t>
  </si>
  <si>
    <t>634.600</t>
  </si>
  <si>
    <t>1927</t>
  </si>
  <si>
    <t>547.000</t>
  </si>
  <si>
    <t>820.000</t>
  </si>
  <si>
    <t>Гусь-Хрустальный г, Коммунистическая ул, 8</t>
  </si>
  <si>
    <t>Гусь-Хрустальный г, Красноармейская ул, 17</t>
  </si>
  <si>
    <t>Гусь-Хрустальный г, Красноармейская ул, 19</t>
  </si>
  <si>
    <t>Гусь-Хрустальный г, Красноармейская ул, 23</t>
  </si>
  <si>
    <t>Гусь-Хрустальный г, Красных Партизан ул, 5</t>
  </si>
  <si>
    <t>Гусь-Хрустальный г, Курловская ул, 11</t>
  </si>
  <si>
    <t>Гусь-Хрустальный г, Ленинградская ул, 12</t>
  </si>
  <si>
    <t>Гусь-Хрустальный г, Ленинградская ул, 1а</t>
  </si>
  <si>
    <t>Гусь-Хрустальный г, Луначарского ул, 4</t>
  </si>
  <si>
    <t>Гусь-Хрустальный г, Луначарского ул, 7</t>
  </si>
  <si>
    <t>Гусь-Хрустальный г, Люксембургская ул, 8</t>
  </si>
  <si>
    <t>Гусь-Хрустальный г, Маяковского ул, 15</t>
  </si>
  <si>
    <t>Гусь-Хрустальный г, Маяковского ул, 4а</t>
  </si>
  <si>
    <t>Гусь-Хрустальный г, Маяковского ул, 6/23</t>
  </si>
  <si>
    <t>Гусь-Хрустальный г, Менделеева ул, 19б</t>
  </si>
  <si>
    <t>Гусь-Хрустальный г, Менделеева ул, 23</t>
  </si>
  <si>
    <t>Гусь-Хрустальный г, Микрорайон ул, 13</t>
  </si>
  <si>
    <t>Гусь-Хрустальный г, Микрорайон ул, 23</t>
  </si>
  <si>
    <t>Гусь-Хрустальный г, Микрорайон ул, 27</t>
  </si>
  <si>
    <t>Гусь-Хрустальный г, Микрорайон ул, 28</t>
  </si>
  <si>
    <t>Гусь-Хрустальный г, Микрорайон ул, 31</t>
  </si>
  <si>
    <t>Гусь-Хрустальный г, Микрорайон ул, 32а</t>
  </si>
  <si>
    <t>Гусь-Хрустальный г, Микрорайон ул, 35</t>
  </si>
  <si>
    <t>Гусь-Хрустальный г, Микрорайон ул, 37</t>
  </si>
  <si>
    <t>Гусь-Хрустальный г, Микрорайон ул, 38</t>
  </si>
  <si>
    <t>Гусь-Хрустальный г, Микрорайон ул, 39</t>
  </si>
  <si>
    <t>Гусь-Хрустальный г, Микрорайон ул, 42</t>
  </si>
  <si>
    <t>Гусь-Хрустальный г, Микрорайон ул, 45</t>
  </si>
  <si>
    <t>Гусь-Хрустальный г, Мира ул, 5</t>
  </si>
  <si>
    <t>Гусь-Хрустальный г, Муравьева-Апостола ул, 10</t>
  </si>
  <si>
    <t>Гусь-Хрустальный г, Муравьева-Апостола ул, 17</t>
  </si>
  <si>
    <t>Гусь-Хрустальный г, Новый п, Ленина ул, 13</t>
  </si>
  <si>
    <t>795.000</t>
  </si>
  <si>
    <t>1218.000</t>
  </si>
  <si>
    <t>620.900</t>
  </si>
  <si>
    <t>644.000</t>
  </si>
  <si>
    <t>291.000</t>
  </si>
  <si>
    <t>1880</t>
  </si>
  <si>
    <t>627.200</t>
  </si>
  <si>
    <t>1928</t>
  </si>
  <si>
    <t>1280.000</t>
  </si>
  <si>
    <t>1242.000</t>
  </si>
  <si>
    <t>1600.000</t>
  </si>
  <si>
    <t>1510.000</t>
  </si>
  <si>
    <t>440.000</t>
  </si>
  <si>
    <t>835.000</t>
  </si>
  <si>
    <t>1545.000</t>
  </si>
  <si>
    <t>898.000</t>
  </si>
  <si>
    <t>707.000</t>
  </si>
  <si>
    <t>1581.200</t>
  </si>
  <si>
    <t>577.000</t>
  </si>
  <si>
    <t>864.000</t>
  </si>
  <si>
    <t>805.000</t>
  </si>
  <si>
    <t>398.300</t>
  </si>
  <si>
    <t>2170.000</t>
  </si>
  <si>
    <t>2800.000</t>
  </si>
  <si>
    <t>623.000</t>
  </si>
  <si>
    <t>Гусь-Хрустальный г, Новый п, Ленина ул, 9</t>
  </si>
  <si>
    <t>Гусь-Хрустальный г, Октябрьская ул, 23а</t>
  </si>
  <si>
    <t>Гусь-Хрустальный г, Октябрьская ул, 25а</t>
  </si>
  <si>
    <t>Гусь-Хрустальный г, Осьмова ул, 6</t>
  </si>
  <si>
    <t>Гусь-Хрустальный г, Осьмова ул, 9</t>
  </si>
  <si>
    <t>Гусь-Хрустальный г, Писарева ул, 14</t>
  </si>
  <si>
    <t>Гусь-Хрустальный г, Полярная ул, 9</t>
  </si>
  <si>
    <t>Гусь-Хрустальный г, Ремонтная ул, 9/3</t>
  </si>
  <si>
    <t>Гусь-Хрустальный г, Садовая ул, 51</t>
  </si>
  <si>
    <t>Гусь-Хрустальный г, Садовая ул, 57</t>
  </si>
  <si>
    <t>Гусь-Хрустальный г, Садовая ул, 63а</t>
  </si>
  <si>
    <t>Гусь-Хрустальный г, Садовая ул, 69</t>
  </si>
  <si>
    <t>Гусь-Хрустальный г, Свердлова ул, 25</t>
  </si>
  <si>
    <t>Гусь-Хрустальный г, Старых Большевиков ул, 23</t>
  </si>
  <si>
    <t>Гусь-Хрустальный г, Старых Большевиков ул, 28</t>
  </si>
  <si>
    <t>Гусь-Хрустальный г, Теплицкий пр-кт, 18</t>
  </si>
  <si>
    <t>Гусь-Хрустальный г, Теплицкий пр-кт, 2/7</t>
  </si>
  <si>
    <t>Гусь-Хрустальный г, Теплицкий пр-кт, 22</t>
  </si>
  <si>
    <t>Гусь-Хрустальный г, Теплицкий пр-кт, 26</t>
  </si>
  <si>
    <t>Гусь-Хрустальный г, Теплицкий пр-кт, 37</t>
  </si>
  <si>
    <t>Гусь-Хрустальный г, Теплицкий пр-кт, 4</t>
  </si>
  <si>
    <t>Гусь-Хрустальный г, Теплицкий пр-кт, 9</t>
  </si>
  <si>
    <t>Гусь-Хрустальный г, Транспортная ул, 29</t>
  </si>
  <si>
    <t>Гусь-Хрустальный г, Транспортная ул, 7</t>
  </si>
  <si>
    <t>Гусь-Хрустальный г, Транспортная ул, 8</t>
  </si>
  <si>
    <t>510.000</t>
  </si>
  <si>
    <t>1760.000</t>
  </si>
  <si>
    <t>3675.000</t>
  </si>
  <si>
    <t>275.300</t>
  </si>
  <si>
    <t>419.000</t>
  </si>
  <si>
    <t>222.000</t>
  </si>
  <si>
    <t>1929</t>
  </si>
  <si>
    <t>711.000</t>
  </si>
  <si>
    <t>475.000</t>
  </si>
  <si>
    <t>502.700</t>
  </si>
  <si>
    <t>1586.000</t>
  </si>
  <si>
    <t>690.000</t>
  </si>
  <si>
    <t>418.000</t>
  </si>
  <si>
    <t>594.000</t>
  </si>
  <si>
    <t>1186.000</t>
  </si>
  <si>
    <t>1044.000</t>
  </si>
  <si>
    <t>947.700</t>
  </si>
  <si>
    <t>277.900</t>
  </si>
  <si>
    <t>544.900</t>
  </si>
  <si>
    <t>Гусь-Хрустальный г, Фрезерная ул, 4</t>
  </si>
  <si>
    <t>Гусь-Хрустальный г, Чайковского ул, 1</t>
  </si>
  <si>
    <t>Гусь-Хрустальный г, Чайковского ул, 13</t>
  </si>
  <si>
    <t>Гусь-Хрустальный г, Чайковского ул, 4</t>
  </si>
  <si>
    <t>Гусь-Хрустальный г, Чайковского ул, 7</t>
  </si>
  <si>
    <t>337.000</t>
  </si>
  <si>
    <t>1620.000</t>
  </si>
  <si>
    <t>Гусь-Хрустальный р-н, Анопино п, Южная ул, 2</t>
  </si>
  <si>
    <t>Гусь-Хрустальный р-н, Вашутино д, Микрорайон ул, 4</t>
  </si>
  <si>
    <t>582.000</t>
  </si>
  <si>
    <t>393.000</t>
  </si>
  <si>
    <t>472.000</t>
  </si>
  <si>
    <t>Гусь-Хрустальный р-н, Вашутино д, Микрорайон ул, 5</t>
  </si>
  <si>
    <t>Гусь-Хрустальный р-н, Вековка ст, 6</t>
  </si>
  <si>
    <t>Гусь-Хрустальный р-н, Великодворский п, Песочная ул, 16</t>
  </si>
  <si>
    <t>Гусь-Хрустальный р-н, Великодворский п, Пролетарская ул, 14</t>
  </si>
  <si>
    <t>170.000</t>
  </si>
  <si>
    <t>540.000</t>
  </si>
  <si>
    <t>Гусь-Хрустальный р-н, Добрятино п, 60 лет Октября ул, 3</t>
  </si>
  <si>
    <t>Гусь-Хрустальный р-н, Золотково п, 40 лет Октября ул, 4</t>
  </si>
  <si>
    <t>Гусь-Хрустальный р-н, Золотково п, 40 лет Октября ул, 6</t>
  </si>
  <si>
    <t>Гусь-Хрустальный р-н, Золотково п, Ломоносова ул, 14</t>
  </si>
  <si>
    <t>Гусь-Хрустальный р-н, Золотково п, Ломоносова ул, 18</t>
  </si>
  <si>
    <t>Гусь-Хрустальный р-н, Золотково п, Ломоносова ул, 20</t>
  </si>
  <si>
    <t>Гусь-Хрустальный р-н, Золотково п, Ломоносова ул, 7</t>
  </si>
  <si>
    <t>Гусь-Хрустальный р-н, Золотково п, Социалистическая ул, 27</t>
  </si>
  <si>
    <t>Гусь-Хрустальный р-н, Иванищи п, Южная ул, 1а</t>
  </si>
  <si>
    <t>Гусь-Хрустальный р-н, Иванищи п, Южная ул, 6</t>
  </si>
  <si>
    <t>Гусь-Хрустальный р-н, Красное Эхо п, Зеленая ул, 14А</t>
  </si>
  <si>
    <t>Гусь-Хрустальный р-н, Курлово г, Володарского ул, 7</t>
  </si>
  <si>
    <t>Гусь-Хрустальный р-н, Курлово г, Володарского ул, 9А</t>
  </si>
  <si>
    <t>Гусь-Хрустальный р-н, Курлово г, Советская ул, 12</t>
  </si>
  <si>
    <t>Гусь-Хрустальный р-н, Курлово г, Советская ул, 21</t>
  </si>
  <si>
    <t>Гусь-Хрустальный р-н, Курлово г, Чкалова ул, 18</t>
  </si>
  <si>
    <t>Гусь-Хрустальный р-н, Мезиновский п, Мира ул, 9</t>
  </si>
  <si>
    <t>Гусь-Хрустальный р-н, Мезиновский п, Фрезерная ул, 5</t>
  </si>
  <si>
    <t>Гусь-Хрустальный р-н, Мезиновский п, Фрезерная ул, 7</t>
  </si>
  <si>
    <t>Гусь-Хрустальный р-н, Мезиновский п, Фрезерная ул, 8</t>
  </si>
  <si>
    <t>750.000</t>
  </si>
  <si>
    <t>697.500</t>
  </si>
  <si>
    <t>685.800</t>
  </si>
  <si>
    <t>743.000</t>
  </si>
  <si>
    <t>514.600</t>
  </si>
  <si>
    <t>468.000</t>
  </si>
  <si>
    <t>557.600</t>
  </si>
  <si>
    <t>353.800</t>
  </si>
  <si>
    <t>1931</t>
  </si>
  <si>
    <t>Гусь-Хрустальный р-н, Тасинский Бор п, Новая ул, 4</t>
  </si>
  <si>
    <t>Гусь-Хрустальный р-н, Тасинский п, Новая ул, 1</t>
  </si>
  <si>
    <t>Гусь-Хрустальный р-н, Тасинский п, Новая ул, 1а</t>
  </si>
  <si>
    <t>Гусь-Хрустальный р-н, Тасинский п, Новая ул, 2</t>
  </si>
  <si>
    <t>Гусь-Хрустальный р-н, Уршельский п, Мира ул, 4</t>
  </si>
  <si>
    <t>Гусь-Хрустальный р-н, Уршельский п, Свердлова ул, 10</t>
  </si>
  <si>
    <t>Гусь-Хрустальный р-н, Уршельский п, Свердлова ул, 8</t>
  </si>
  <si>
    <t>Гусь-Хрустальный р-н, Уршельский п, Театральная ул, 18</t>
  </si>
  <si>
    <t>Камешково г, Абрамова ул, 2</t>
  </si>
  <si>
    <t>Камешково г, Долбилкина ул, 1</t>
  </si>
  <si>
    <t>Камешково г, Дорофеичева ул, 5</t>
  </si>
  <si>
    <t>Камешково г, Дорофеичева ул, 7</t>
  </si>
  <si>
    <t>365.000</t>
  </si>
  <si>
    <t>215.400</t>
  </si>
  <si>
    <t>274.000</t>
  </si>
  <si>
    <t>518.000</t>
  </si>
  <si>
    <t>508.000</t>
  </si>
  <si>
    <t>566.000</t>
  </si>
  <si>
    <t>Камешково г, Дорофеичева ул, 9</t>
  </si>
  <si>
    <t>Камешково г, Комсомольская пл, 18</t>
  </si>
  <si>
    <t>Камешково г, Комсомольская пл, 2</t>
  </si>
  <si>
    <t>Камешково г, Комсомольская пл, 4</t>
  </si>
  <si>
    <t>Камешково г, Крупской ул, 8А</t>
  </si>
  <si>
    <t>Камешково г, Молодежная ул, 9</t>
  </si>
  <si>
    <t>Камешково г, Ногина ул, 18</t>
  </si>
  <si>
    <t>895.000</t>
  </si>
  <si>
    <t>240.600</t>
  </si>
  <si>
    <t>272.200</t>
  </si>
  <si>
    <t>Камешково г, Свердлова ул, 19А</t>
  </si>
  <si>
    <t>Камешково г, Свердлова ул, 9</t>
  </si>
  <si>
    <t>Камешково г, Совхозная ул, 18</t>
  </si>
  <si>
    <t>Камешковский р-н, Второво с, Железнодорожная ул, 7</t>
  </si>
  <si>
    <t>Камешковский р-н, Дружба п, Мира ул, 13</t>
  </si>
  <si>
    <t>Камешковский р-н, Дружба п, Мира ул, 2</t>
  </si>
  <si>
    <t>Камешковский р-н, Дружба п, Мира ул, 3</t>
  </si>
  <si>
    <t>Камешковский р-н, Дружба п, Мира ул, 5</t>
  </si>
  <si>
    <t>Камешковский р-н, Дружба п, Мира ул, 9</t>
  </si>
  <si>
    <t>Камешковский р-н, им Кирова п, Школьная ул, 24/2</t>
  </si>
  <si>
    <t>Камешковский р-н, им Кирова п, Школьная ул, 26</t>
  </si>
  <si>
    <t>Камешковский р-н, им Красина п, Садовая ул, 8</t>
  </si>
  <si>
    <t>Камешковский р-н, им Максима Горького п, Морозова ул, 3</t>
  </si>
  <si>
    <t>Камешковский р-н, им Максима Горького п, Морозова ул, 4</t>
  </si>
  <si>
    <t>Камешковский р-н, им Максима Горького п, Морозова ул, 6</t>
  </si>
  <si>
    <t>Камешковский р-н, им Максима Горького п, Шоссейная ул, 1</t>
  </si>
  <si>
    <t>Камешковский р-н, Коверино с, Садовая ул, 3б</t>
  </si>
  <si>
    <t>Камешковский р-н, Новки п, Ильича ул, 39</t>
  </si>
  <si>
    <t>Камешковский р-н, Новки п, Ильича ул, 43</t>
  </si>
  <si>
    <t>Камешковский р-н, Новки п, Ильича ул, 45</t>
  </si>
  <si>
    <t>Камешковский р-н, Новки п, Калинина ул, 2</t>
  </si>
  <si>
    <t>Камешковский р-н, Новки п, Чапаева ул, 14</t>
  </si>
  <si>
    <t>Камешковский р-н, Новки п, Чапаева ул, 16</t>
  </si>
  <si>
    <t>Камешковский р-н, Новки п, Чапаева ул, 17</t>
  </si>
  <si>
    <t>Камешковский р-н, Новки п, Чапаева ул, 21</t>
  </si>
  <si>
    <t>Камешковский р-н, Сергеиха д, Фрунзе ул, 68</t>
  </si>
  <si>
    <t>Киржач г, 40 лет Октября ул, 13</t>
  </si>
  <si>
    <t>Киржач г, 40 лет Октября ул, 36</t>
  </si>
  <si>
    <t>Киржач г, 50 лет Октября ул, 9</t>
  </si>
  <si>
    <t>Киржач г, Больничный проезд, 5</t>
  </si>
  <si>
    <t>Киржач г, Владимирская ул, 31</t>
  </si>
  <si>
    <t>Киржач г, Вокзальная ул, 26а</t>
  </si>
  <si>
    <t>557.000</t>
  </si>
  <si>
    <t>1003.000</t>
  </si>
  <si>
    <t>240.000</t>
  </si>
  <si>
    <t>316.000</t>
  </si>
  <si>
    <t>933.100</t>
  </si>
  <si>
    <t>830.000</t>
  </si>
  <si>
    <t>632.000</t>
  </si>
  <si>
    <t>361.200</t>
  </si>
  <si>
    <t>1879.500</t>
  </si>
  <si>
    <t>975.800</t>
  </si>
  <si>
    <t>231.200</t>
  </si>
  <si>
    <t>696.600</t>
  </si>
  <si>
    <t>Киржач г, Денисенко ул, 15</t>
  </si>
  <si>
    <t>Киржач г, Красный Октябрь мкр, Метленкова ул, 4</t>
  </si>
  <si>
    <t>Киржач г, Красный Октябрь мкр, Пушкина ул, 19</t>
  </si>
  <si>
    <t>Киржач г, Красный Октябрь мкр, Пушкина ул, 21</t>
  </si>
  <si>
    <t>Киржач г, Красный Октябрь мкр, Пушкина ул, 4а</t>
  </si>
  <si>
    <t>Киржач г, Красный Октябрь мкр, Свердлова ул, 9</t>
  </si>
  <si>
    <t>Киржач г, Красный Октябрь мкр, Солнечный кв-л, 3</t>
  </si>
  <si>
    <t>Киржач г, Красный Октябрь мкр, Солнечный кв-л, 7</t>
  </si>
  <si>
    <t>Киржач г, Красный Октябрь мкр, Солнечный кв-л, 7а</t>
  </si>
  <si>
    <t>Киржач г, Красный Октябрь мкр, Солнечный кв-л, 8</t>
  </si>
  <si>
    <t>Киржач г, Красный Октябрь мкр, Солнечный кв-л, 8а</t>
  </si>
  <si>
    <t>Киржач г, Красный Октябрь мкр, Фурманова ул, 10</t>
  </si>
  <si>
    <t>Киржач г, Красный Октябрь мкр, Фурманова ул, 18</t>
  </si>
  <si>
    <t>Киржач г, Красный Октябрь мкр, Фурманова ул, 24</t>
  </si>
  <si>
    <t>Киржач г, Красный Октябрь мкр, Фурманова ул, 39</t>
  </si>
  <si>
    <t>Киржач г, Ленинградская ул, 108</t>
  </si>
  <si>
    <t>Киржач г, Ленинградская ул, 98</t>
  </si>
  <si>
    <t>Киржач г, Магистральная ул, 1а</t>
  </si>
  <si>
    <t>Киржач г, Магистральная ул, 2</t>
  </si>
  <si>
    <t>Киржач г, Магистральная ул, 8</t>
  </si>
  <si>
    <t>Киржач г, Морозовская ул, 120</t>
  </si>
  <si>
    <t>Киржач г, Морозовская ул, 99а</t>
  </si>
  <si>
    <t>Киржач г, Некрасовская ул, 18</t>
  </si>
  <si>
    <t>Киржач г, Островского ул, 18</t>
  </si>
  <si>
    <t>Киржач г, Островского ул, 19</t>
  </si>
  <si>
    <t>Киржач г, Островского ул, 5</t>
  </si>
  <si>
    <t>Киржач г, Павловского ул, 28</t>
  </si>
  <si>
    <t>Киржач г, Привокзальная ул, 9</t>
  </si>
  <si>
    <t>Киржач г, Приозерная ул, 1в</t>
  </si>
  <si>
    <t>Киржач г, Пугачева ул, 6</t>
  </si>
  <si>
    <t>Киржач г, Свобода ул, 113А</t>
  </si>
  <si>
    <t>Киржач г, Советская ул, 33</t>
  </si>
  <si>
    <t>Киржач г, Совхозная ул, 5</t>
  </si>
  <si>
    <t>Киржач г, Станционная ул, 65</t>
  </si>
  <si>
    <t>Киржач г, Томаровича ул, 7</t>
  </si>
  <si>
    <t>Киржач г, Чехова ул, 3</t>
  </si>
  <si>
    <t>Киржач г, Шелковиков ул, 15</t>
  </si>
  <si>
    <t>Киржачский р-н, Горка п, Шелковиков ул, 3</t>
  </si>
  <si>
    <t>Киржачский р-н, Горка п, Шелковиков ул, 5</t>
  </si>
  <si>
    <t>Киржачский р-н, Горка п, Шелковиков ул, 6</t>
  </si>
  <si>
    <t>718.000</t>
  </si>
  <si>
    <t>517.300</t>
  </si>
  <si>
    <t>512.400</t>
  </si>
  <si>
    <t>1066.800</t>
  </si>
  <si>
    <t>935.000</t>
  </si>
  <si>
    <t>934.000</t>
  </si>
  <si>
    <t>729.600</t>
  </si>
  <si>
    <t>585.600</t>
  </si>
  <si>
    <t>646.000</t>
  </si>
  <si>
    <t>1483.700</t>
  </si>
  <si>
    <t>328.000</t>
  </si>
  <si>
    <t>728.400</t>
  </si>
  <si>
    <t>825.000</t>
  </si>
  <si>
    <t>1184.000</t>
  </si>
  <si>
    <t>400.600</t>
  </si>
  <si>
    <t>Киржачский р-н, Дубки тер, 136</t>
  </si>
  <si>
    <t>Киржачский р-н, Дубки тер, 137</t>
  </si>
  <si>
    <t>Киржачский р-н, Ефремово д, Восточная ул, 1</t>
  </si>
  <si>
    <t>Киржачский р-н, Ефремово д, Восточная ул, 5</t>
  </si>
  <si>
    <t>438.000</t>
  </si>
  <si>
    <t>Киржачский р-н, Илькино д, Центральная ул, 50а</t>
  </si>
  <si>
    <t>Киржачский р-н, Кипрево д, Новая ул, 2</t>
  </si>
  <si>
    <t>532.000</t>
  </si>
  <si>
    <t>Киржачский р-н, Першино п, Проезд октябрят ул, 1</t>
  </si>
  <si>
    <t>Киржачский р-н, Першино п, Проезд октябрят ул, 3</t>
  </si>
  <si>
    <t>Киржачский р-н, Першино п, Проезд октябрят ул, 5</t>
  </si>
  <si>
    <t>Киржачский р-н, Федоровское д, Колхозная ул, 19</t>
  </si>
  <si>
    <t>Киржачский р-н, Федоровское д, Советская ул, 4</t>
  </si>
  <si>
    <t>Киржачский р-н, Федоровское д, Советская ул, 6</t>
  </si>
  <si>
    <t>Ковров г, Абельмана ул, 118</t>
  </si>
  <si>
    <t>Ковров г, Абельмана ул, 13</t>
  </si>
  <si>
    <t>Ковров г, Абельмана ул, 137</t>
  </si>
  <si>
    <t>Ковров г, Абельмана ул, 139/2</t>
  </si>
  <si>
    <t>Ковров г, Абельмана ул, 139</t>
  </si>
  <si>
    <t>Ковров г, Абельмана ул, 21</t>
  </si>
  <si>
    <t>Ковров г, Абельмана ул, 23</t>
  </si>
  <si>
    <t>Ковров г, Абельмана ул, 43</t>
  </si>
  <si>
    <t>Ковров г, Абельмана ул, 46</t>
  </si>
  <si>
    <t>Ковров г, Абельмана ул, 61</t>
  </si>
  <si>
    <t>Ковров г, Абельмана ул, 86</t>
  </si>
  <si>
    <t>Ковров г, Барсукова ул, 14а</t>
  </si>
  <si>
    <t>Ковров г, Барсукова ул, 27/8</t>
  </si>
  <si>
    <t>Ковров г, Блинова ул, 74</t>
  </si>
  <si>
    <t>Ковров г, Брюсова проезд, 4</t>
  </si>
  <si>
    <t>Ковров г, Брюсова ул, 52/2</t>
  </si>
  <si>
    <t>Ковров г, Васильева ул, 11</t>
  </si>
  <si>
    <t>Ковров г, Ватутина ул, 45</t>
  </si>
  <si>
    <t>Ковров г, Волго-Донская ул, 11б</t>
  </si>
  <si>
    <t>Ковров г, Волго-Донская ул, 23</t>
  </si>
  <si>
    <t>Ковров г, Волго-Донская ул, 29</t>
  </si>
  <si>
    <t>Ковров г, Володарского ул, 12</t>
  </si>
  <si>
    <t>Ковров г, Восточный проезд, 14/3</t>
  </si>
  <si>
    <t>Ковров г, Генералова ул, 10</t>
  </si>
  <si>
    <t>Ковров г, Грибоедова ул, 1</t>
  </si>
  <si>
    <t>508.100</t>
  </si>
  <si>
    <t>1873</t>
  </si>
  <si>
    <t>798.600</t>
  </si>
  <si>
    <t>150.000</t>
  </si>
  <si>
    <t>993.000</t>
  </si>
  <si>
    <t>Ковров г, Грибоедова ул, 119</t>
  </si>
  <si>
    <t>Ковров г, Грибоедова ул, 121</t>
  </si>
  <si>
    <t>Ковров г, Грибоедова ул, 5 корп. 2</t>
  </si>
  <si>
    <t>Ковров г, Грибоедова ул, 7</t>
  </si>
  <si>
    <t>Ковров г, Грибоедова ул, 70</t>
  </si>
  <si>
    <t>Ковров г, Грибоедова ул, 74</t>
  </si>
  <si>
    <t>Ковров г, Дегтярева ул, 4</t>
  </si>
  <si>
    <t>Ковров г, Дегтярева ул, 60</t>
  </si>
  <si>
    <t>Ковров г, Дзержинского ул, 2</t>
  </si>
  <si>
    <t>Ковров г, Еловая ул, 82/2</t>
  </si>
  <si>
    <t>Ковров г, Еловая ул, 82/3</t>
  </si>
  <si>
    <t>Ковров г, Еловая ул, 86/1</t>
  </si>
  <si>
    <t>Ковров г, Еловая ул, 86/2</t>
  </si>
  <si>
    <t>Ковров г, Еловая ул, 86/3</t>
  </si>
  <si>
    <t>Ковров г, Еловая ул, 86/4</t>
  </si>
  <si>
    <t>Ковров г, Еловая ул, 86/7</t>
  </si>
  <si>
    <t>Ковров г, Еловая ул, 86/8</t>
  </si>
  <si>
    <t>Ковров г, Еловая ул, 90/2</t>
  </si>
  <si>
    <t>Ковров г, Зои Космодемьянской ул, 1 корп. 7</t>
  </si>
  <si>
    <t>Ковров г, Зои Космодемьянской ул, 7 корп. 1</t>
  </si>
  <si>
    <t>Ковров г, Киркижа ул, 14А</t>
  </si>
  <si>
    <t>Ковров г, Киркижа ул, 14Б</t>
  </si>
  <si>
    <t>Ковров г, Кирова ул, 67</t>
  </si>
  <si>
    <t>Ковров г, Кирова ул, 69</t>
  </si>
  <si>
    <t>Ковров г, Ковров-8 тер, 2</t>
  </si>
  <si>
    <t>Ковров г, Ковров-8 тер, 9</t>
  </si>
  <si>
    <t>Ковров г, Ковровская ул, 19</t>
  </si>
  <si>
    <t>Ковров г, Колхозная ул, 27</t>
  </si>
  <si>
    <t>Ковров г, Комсомольская ул, 104</t>
  </si>
  <si>
    <t>Ковров г, Комсомольская ул, 95</t>
  </si>
  <si>
    <t>Ковров г, Космонавтов ул, 2 корп. 3</t>
  </si>
  <si>
    <t>Ковров г, Кузнечная ул, 3</t>
  </si>
  <si>
    <t>Ковров г, Ленина пр-кт, 19</t>
  </si>
  <si>
    <t>Ковров г, Ленина пр-кт, 2</t>
  </si>
  <si>
    <t>Ковров г, Ленина пр-кт, 23</t>
  </si>
  <si>
    <t>Ковров г, Ленина пр-кт, 42</t>
  </si>
  <si>
    <t>Ковров г, Ленина пр-кт, 51</t>
  </si>
  <si>
    <t>Ковров г, Ленина пр-кт, 61</t>
  </si>
  <si>
    <t>Ковров г, Летняя ул, 49</t>
  </si>
  <si>
    <t>Ковров г, Летняя ул, 86</t>
  </si>
  <si>
    <t>265.000</t>
  </si>
  <si>
    <t>526.000</t>
  </si>
  <si>
    <t>4800.000</t>
  </si>
  <si>
    <t>587.000</t>
  </si>
  <si>
    <t>1017.000</t>
  </si>
  <si>
    <t>938.200</t>
  </si>
  <si>
    <t>1251.100</t>
  </si>
  <si>
    <t>868.800</t>
  </si>
  <si>
    <t>1316.000</t>
  </si>
  <si>
    <t>1358.000</t>
  </si>
  <si>
    <t>451.000</t>
  </si>
  <si>
    <t>824.000</t>
  </si>
  <si>
    <t>831.000</t>
  </si>
  <si>
    <t>2640.000</t>
  </si>
  <si>
    <t>1171.700</t>
  </si>
  <si>
    <t>751.000</t>
  </si>
  <si>
    <t>514.000</t>
  </si>
  <si>
    <t>252.000</t>
  </si>
  <si>
    <t>Ковров г, Либерецкая ул, 9</t>
  </si>
  <si>
    <t>Ковров г, Лизы Чайкиной ул, 104</t>
  </si>
  <si>
    <t>Ковров г, Лизы Чайкиной ул, 108</t>
  </si>
  <si>
    <t>Ковров г, Лопатина ул, 44</t>
  </si>
  <si>
    <t>Ковров г, Машиностроителей ул, 15</t>
  </si>
  <si>
    <t>Ковров г, Маяковского ул, 106</t>
  </si>
  <si>
    <t>Ковров г, Маяковского ул, 108</t>
  </si>
  <si>
    <t>Ковров г, Маяковского ул, 110</t>
  </si>
  <si>
    <t>Ковров г, Маяковского ул, 2</t>
  </si>
  <si>
    <t>Ковров г, Маяковского ул, 24</t>
  </si>
  <si>
    <t>Ковров г, Маяковского ул, 28</t>
  </si>
  <si>
    <t>Ковров г, Маяковского ул, 89</t>
  </si>
  <si>
    <t>Ковров г, Моховая ул, 4</t>
  </si>
  <si>
    <t>Ковров г, Моховая ул, 6</t>
  </si>
  <si>
    <t>Ковров г, Моховая ул, 7</t>
  </si>
  <si>
    <t>Ковров г, Муромская ул, 11</t>
  </si>
  <si>
    <t>Ковров г, Муромская ул, 9</t>
  </si>
  <si>
    <t>Ковров г, Набережная 2-я ул, 10</t>
  </si>
  <si>
    <t>Ковров г, Набережная ул, 17/2</t>
  </si>
  <si>
    <t>609.000</t>
  </si>
  <si>
    <t>608.900</t>
  </si>
  <si>
    <t>910.000</t>
  </si>
  <si>
    <t>527.000</t>
  </si>
  <si>
    <t>828.600</t>
  </si>
  <si>
    <t>675.000</t>
  </si>
  <si>
    <t>847.000</t>
  </si>
  <si>
    <t>870.000</t>
  </si>
  <si>
    <t>586.000</t>
  </si>
  <si>
    <t>361.000</t>
  </si>
  <si>
    <t>931.000</t>
  </si>
  <si>
    <t>Ковров г, Ногина ул, 20</t>
  </si>
  <si>
    <t>Ковров г, Олега Кошевого ул, 11</t>
  </si>
  <si>
    <t>Ковров г, Островского ул, 57/2</t>
  </si>
  <si>
    <t>Ковров г, Островского ул, 75</t>
  </si>
  <si>
    <t>Ковров г, Парковая ул, 2/2</t>
  </si>
  <si>
    <t>Ковров г, Першутова ул, 24</t>
  </si>
  <si>
    <t>589.000</t>
  </si>
  <si>
    <t>562.000</t>
  </si>
  <si>
    <t>486.000</t>
  </si>
  <si>
    <t>Ковров г, Подлесная ул, 24</t>
  </si>
  <si>
    <t>Ковров г, Правды ул, 12</t>
  </si>
  <si>
    <t>Ковров г, Преображенская ул, 1</t>
  </si>
  <si>
    <t>Ковров г, Пролетарская ул, 42</t>
  </si>
  <si>
    <t>Ковров г, Пугачева ул, 31</t>
  </si>
  <si>
    <t>Ковров г, Ранжева ул, 5</t>
  </si>
  <si>
    <t>Ковров г, Свердлова ул, 8</t>
  </si>
  <si>
    <t>424.000</t>
  </si>
  <si>
    <t>608.000</t>
  </si>
  <si>
    <t>1083.000</t>
  </si>
  <si>
    <t>Ковров г, Социалистическая ул, 23</t>
  </si>
  <si>
    <t>Ковров г, Социалистическая ул, 27</t>
  </si>
  <si>
    <t>Ковров г, Станиславского ул, 1/1</t>
  </si>
  <si>
    <t>572.000</t>
  </si>
  <si>
    <t>696.000</t>
  </si>
  <si>
    <t>Ковров г, Строителей ул, 26/2</t>
  </si>
  <si>
    <t>Ковров г, Текстильная ул, 8</t>
  </si>
  <si>
    <t>Ковров г, Туманова ул, 15</t>
  </si>
  <si>
    <t>Ковров г, Туманова ул, 31</t>
  </si>
  <si>
    <t>Ковров г, Туманова ул, 6а</t>
  </si>
  <si>
    <t>Ковров г, Туманова ул, 9</t>
  </si>
  <si>
    <t>Ковров г, Федорова ул, 91</t>
  </si>
  <si>
    <t>Ковров г, Чернышевского ул, 13</t>
  </si>
  <si>
    <t>Ковров г, Чернышевского ул, 17</t>
  </si>
  <si>
    <t>Ковров г, Чернышевского ул, 2</t>
  </si>
  <si>
    <t>Ковров г, Щорса ул, 23</t>
  </si>
  <si>
    <t>972.000</t>
  </si>
  <si>
    <t>884.900</t>
  </si>
  <si>
    <t>343.000</t>
  </si>
  <si>
    <t>1891</t>
  </si>
  <si>
    <t>923.000</t>
  </si>
  <si>
    <t>1916</t>
  </si>
  <si>
    <t>Ковровский р-н, Достижение п, Фабричная ул, 34</t>
  </si>
  <si>
    <t>Ковровский р-н, Клязьминский Городок с, Клязьминская ПМК ул, 15</t>
  </si>
  <si>
    <t>Ковровский р-н, Ковров-35 городок, Центральная ул, 111</t>
  </si>
  <si>
    <t>Ковровский р-н, Красный Октябрь п, Мира ул, 11</t>
  </si>
  <si>
    <t>Ковровский р-н, Красный Октябрь п, Мира ул, 15</t>
  </si>
  <si>
    <t>Ковровский р-н, Крутово с, Просторная ул, 6</t>
  </si>
  <si>
    <t>Ковровский р-н, Малыгино п, Школьная ул, 55</t>
  </si>
  <si>
    <t>Ковровский р-н, Малыгино п, Юбилейная ул, 49</t>
  </si>
  <si>
    <t>Ковровский р-н, Мелехово пгт, Гагарина ул, 4</t>
  </si>
  <si>
    <t>Ковровский р-н, Мелехово пгт, Гагарина ул, 9</t>
  </si>
  <si>
    <t>Ковровский р-н, Мелехово пгт, Комарова ул, 8</t>
  </si>
  <si>
    <t>Ковровский р-н, Мелехово пгт, Пионерская ул, 2</t>
  </si>
  <si>
    <t>Ковровский р-н, Мелехово пгт, Советская ул, 11</t>
  </si>
  <si>
    <t>Ковровский р-н, Мелехово пгт, Советская ул, 14</t>
  </si>
  <si>
    <t>Ковровский р-н, Мелехово пгт, Советская ул, 9</t>
  </si>
  <si>
    <t>Ковровский р-н, Мелехово пгт, Школьный пер, 26</t>
  </si>
  <si>
    <t>Ковровский р-н, Новый п, Першутова ул, 4</t>
  </si>
  <si>
    <t>Ковровский р-н, Новый п, Школьная ул, 5</t>
  </si>
  <si>
    <t>Ковровский р-н, Пакино п, Центральная ул, 20</t>
  </si>
  <si>
    <t>Ковровский р-н, Пакино п, Центральная ул, 20а</t>
  </si>
  <si>
    <t>Ковровский р-н, Первомайский п, 10</t>
  </si>
  <si>
    <t>745.200</t>
  </si>
  <si>
    <t>727.500</t>
  </si>
  <si>
    <t>268.800</t>
  </si>
  <si>
    <t>292.400</t>
  </si>
  <si>
    <t>926.000</t>
  </si>
  <si>
    <t>715.000</t>
  </si>
  <si>
    <t>1170.000</t>
  </si>
  <si>
    <t>155.000</t>
  </si>
  <si>
    <t>437.000</t>
  </si>
  <si>
    <t>342.000</t>
  </si>
  <si>
    <t>313.000</t>
  </si>
  <si>
    <t>858.000</t>
  </si>
  <si>
    <t>322.000</t>
  </si>
  <si>
    <t>Ковровский р-н, Первомайский п, 11</t>
  </si>
  <si>
    <t>Ковровский р-н, Первомайский п, 12</t>
  </si>
  <si>
    <t>Ковровский р-н, Первомайский п, 13</t>
  </si>
  <si>
    <t>Ковровский р-н, Первомайский п, 5</t>
  </si>
  <si>
    <t>Ковровский р-н, подстанция Заря р-н, 1</t>
  </si>
  <si>
    <t>Ковровский р-н, подстанция Заря р-н, 2</t>
  </si>
  <si>
    <t>Ковровский р-н, подстанция Заря р-н, 3</t>
  </si>
  <si>
    <t>Ковровский р-н, Ручей д, Центральная ул, 10</t>
  </si>
  <si>
    <t>Ковровский р-н, Ручей д, Центральная ул, 2</t>
  </si>
  <si>
    <t>Ковровский р-н, Санниково с, Центральная ул, 18</t>
  </si>
  <si>
    <t>Кольчугино г, 3 Интернационала ул, 53</t>
  </si>
  <si>
    <t>Кольчугино г, 3 Линия Леспромхоза ул, 2</t>
  </si>
  <si>
    <t>505.000</t>
  </si>
  <si>
    <t>409.200</t>
  </si>
  <si>
    <t>511.000</t>
  </si>
  <si>
    <t>513.000</t>
  </si>
  <si>
    <t>330.000</t>
  </si>
  <si>
    <t>408.800</t>
  </si>
  <si>
    <t>336.000</t>
  </si>
  <si>
    <t>501.000</t>
  </si>
  <si>
    <t>593.600</t>
  </si>
  <si>
    <t>Кольчугино г, 50 лет Октября ул, 5</t>
  </si>
  <si>
    <t>Кольчугино г, 50 лет Октября ул, 9</t>
  </si>
  <si>
    <t>Кольчугино г, 50 лет СССР ул, 12</t>
  </si>
  <si>
    <t>Кольчугино г, 6 Линия Ленинского поселка ул, 31</t>
  </si>
  <si>
    <t>Кольчугино г, Алексеева ул, 2</t>
  </si>
  <si>
    <t>Кольчугино г, Белая Речка мкр, Молодежная ул, 2</t>
  </si>
  <si>
    <t>Кольчугино г, Белая Речка мкр, Родниковая ул, 43</t>
  </si>
  <si>
    <t>Кольчугино г, Белая Речка мкр, Школьная ул, 11</t>
  </si>
  <si>
    <t>Кольчугино г, Белая Речка мкр, Школьная ул, 9</t>
  </si>
  <si>
    <t>Кольчугино г, Веденеева ул, 16</t>
  </si>
  <si>
    <t>Кольчугино г, Веденеева ул, 18</t>
  </si>
  <si>
    <t>Кольчугино г, Веденеева ул, 3</t>
  </si>
  <si>
    <t>Кольчугино г, Веденеева ул, 6</t>
  </si>
  <si>
    <t>Кольчугино г, Дружбы ул, 8а</t>
  </si>
  <si>
    <t>Кольчугино г, КИМ ул, 10</t>
  </si>
  <si>
    <t>Кольчугино г, КИМ ул, 12</t>
  </si>
  <si>
    <t>Кольчугино г, КИМ ул, 16</t>
  </si>
  <si>
    <t>Кольчугино г, КИМ ул, 20</t>
  </si>
  <si>
    <t>Кольчугино г, Коллективная ул, 43</t>
  </si>
  <si>
    <t>Кольчугино г, Котовского ул, 23</t>
  </si>
  <si>
    <t>Кольчугино г, Ленина ул, 12</t>
  </si>
  <si>
    <t>Кольчугино г, Лермонтова ул, 5</t>
  </si>
  <si>
    <t>Кольчугино г, Лермонтова ул, 7</t>
  </si>
  <si>
    <t>Кольчугино г, Ломако ул, 14</t>
  </si>
  <si>
    <t>680.400</t>
  </si>
  <si>
    <t>1930</t>
  </si>
  <si>
    <t>Кольчугино г, Луговая ул, 7</t>
  </si>
  <si>
    <t>Кольчугино г, Луговая ул, 8</t>
  </si>
  <si>
    <t>Кольчугино г, Мира ул, 15</t>
  </si>
  <si>
    <t>Кольчугино г, Мира ул, 25</t>
  </si>
  <si>
    <t>Кольчугино г, Мира ул, 9</t>
  </si>
  <si>
    <t>Кольчугино г, Поселок Зеленоборский ул, 18</t>
  </si>
  <si>
    <t>Кольчугино г, Темкина ул, 9</t>
  </si>
  <si>
    <t>Кольчугино г, Ульяновская ул, 27</t>
  </si>
  <si>
    <t>Кольчугино г, Чапаева ул, 1а</t>
  </si>
  <si>
    <t>Кольчугино г, Чапаева ул, 2а</t>
  </si>
  <si>
    <t>Кольчугино г, Чапаева ул, 4</t>
  </si>
  <si>
    <t>Кольчугино г, Чапаева ул, 5</t>
  </si>
  <si>
    <t>Кольчугино г, Шмелева ул, 13</t>
  </si>
  <si>
    <t>Кольчугино г, Шмелева ул, 14</t>
  </si>
  <si>
    <t>Кольчугино г, Шмелева ул, 15</t>
  </si>
  <si>
    <t>Кольчугино г, Шмелева ул, 18</t>
  </si>
  <si>
    <t>Кольчугино г, Шмелева ул, 4</t>
  </si>
  <si>
    <t>729.000</t>
  </si>
  <si>
    <t>1264.200</t>
  </si>
  <si>
    <t>Кольчугино г, Щорса ул, 11</t>
  </si>
  <si>
    <t>Кольчугино г, Щорса ул, 12</t>
  </si>
  <si>
    <t>Кольчугино г, Щорса ул, 13</t>
  </si>
  <si>
    <t>Кольчугино г, Щорса ул, 9</t>
  </si>
  <si>
    <t>Кольчугинский р-н, Бавлены п, Лесная ул, 5</t>
  </si>
  <si>
    <t>Кольчугинский р-н, Бавлены п, Лесной пер, 3</t>
  </si>
  <si>
    <t>Кольчугинский р-н, Бавлены п, Мира ул, 7</t>
  </si>
  <si>
    <t>701.800</t>
  </si>
  <si>
    <t>Кольчугинский р-н, Бавлены п, Центральная ул, 15</t>
  </si>
  <si>
    <t>Кольчугинский р-н, Бавлены п, Центральная ул, 15А</t>
  </si>
  <si>
    <t>Кольчугинский р-н, Бавлены п, Южный пер, 4</t>
  </si>
  <si>
    <t>Кольчугинский р-н, Большевик п, Дорожная ул, 3</t>
  </si>
  <si>
    <t>375.000</t>
  </si>
  <si>
    <t>160.000</t>
  </si>
  <si>
    <t>621.000</t>
  </si>
  <si>
    <t>Кольчугинский р-н, Золотуха п, Пятнадцатая ул, 3</t>
  </si>
  <si>
    <t>Кольчугинский р-н, Металлист п, Молодежная ул, 1</t>
  </si>
  <si>
    <t>Кольчугинский р-н, Металлист п, Молодежная ул, 3</t>
  </si>
  <si>
    <t>504.000</t>
  </si>
  <si>
    <t>Кольчугинский р-н, Металлист п, Молодежная ул, 5</t>
  </si>
  <si>
    <t>Кольчугинский р-н, Металлист п, Центральная ул, 1</t>
  </si>
  <si>
    <t>Кольчугинский р-н, Металлист п, Центральная ул, 2</t>
  </si>
  <si>
    <t>Кольчугинский р-н, Металлист п, Центральная ул, 4</t>
  </si>
  <si>
    <t>664.000</t>
  </si>
  <si>
    <t>Кольчугинский р-н, Павловка д, Первая ул, 3</t>
  </si>
  <si>
    <t>Кольчугинский р-н, Павловка д, Первая ул, 5</t>
  </si>
  <si>
    <t>Кольчугинский р-н, Раздолье п, Новоселов ул, 10</t>
  </si>
  <si>
    <t>Кольчугинский р-н, Раздолье п, Новоселов ул, 12</t>
  </si>
  <si>
    <t>Кольчугинский р-н, Раздолье п, Новоселов ул, 7</t>
  </si>
  <si>
    <t>Кольчугинский р-н, Раздолье п, Новоселов ул, 8</t>
  </si>
  <si>
    <t>Кольчугинский р-н, Раздолье п, Новоселов ул, 9</t>
  </si>
  <si>
    <t>Кольчугинский р-н, Раздолье п, Первомайская ул, 7</t>
  </si>
  <si>
    <t>Кольчугинский р-н, Раздолье п, Совхозная ул, 2</t>
  </si>
  <si>
    <t>Меленки г, Академика Королева ул, 3</t>
  </si>
  <si>
    <t>Меленки г, Академика Королева ул, 5</t>
  </si>
  <si>
    <t>Меленки г, Дзержинского ул, 23а</t>
  </si>
  <si>
    <t>Меленки г, Дзержинского ул, 44</t>
  </si>
  <si>
    <t>Меленки г, Коминтерна ул, 104</t>
  </si>
  <si>
    <t>Меленки г, Коммунистическая ул, 19</t>
  </si>
  <si>
    <t>Меленки г, Коммунистическая ул, 24</t>
  </si>
  <si>
    <t>Меленки г, Коммунистическая ул, 8</t>
  </si>
  <si>
    <t>Меленки г, Красноармейская ул, 202</t>
  </si>
  <si>
    <t>Меленки г, Муромская ул, 25</t>
  </si>
  <si>
    <t>Меленки г, Чернышевского ул, 41</t>
  </si>
  <si>
    <t>Меленки г, Чкалова ул, 60</t>
  </si>
  <si>
    <t>Меленки г, Школьный пер, 4</t>
  </si>
  <si>
    <t>Меленковский р-н, Архангел с, Молодежная ул, 15</t>
  </si>
  <si>
    <t>Меленковский р-н, Архангел с, Молодежная ул, 16</t>
  </si>
  <si>
    <t>Меленковский р-н, Бутылицы с, Садовая ул, 3</t>
  </si>
  <si>
    <t>Меленковский р-н, Бутылицы с, Садовая ул, 4</t>
  </si>
  <si>
    <t>Меленковский р-н, Бутылицы с, Садовая ул, 5</t>
  </si>
  <si>
    <t>Меленковский р-н, Бутылицы с, Садовая ул, 6</t>
  </si>
  <si>
    <t>Меленковский р-н, Бутылицы с, Садовая ул, 7</t>
  </si>
  <si>
    <t>602.000</t>
  </si>
  <si>
    <t>432.000</t>
  </si>
  <si>
    <t>662.000</t>
  </si>
  <si>
    <t>1163.000</t>
  </si>
  <si>
    <t>597.300</t>
  </si>
  <si>
    <t>1830.000</t>
  </si>
  <si>
    <t>654.000</t>
  </si>
  <si>
    <t>199.000</t>
  </si>
  <si>
    <t>460.000</t>
  </si>
  <si>
    <t>Меленковский р-н, Денятино с, Механизаторов ул, 2</t>
  </si>
  <si>
    <t>Меленковский р-н, Дмитриевы Горы с, Первомайская ул, 80</t>
  </si>
  <si>
    <t>Меленковский р-н, Дмитриевы Горы с, Первомайская ул, 82</t>
  </si>
  <si>
    <t>Меленковский р-н, Ляхи с, Климова ул, 2</t>
  </si>
  <si>
    <t>Меленковский р-н, Ляхи с, Октябрьская ул, 87</t>
  </si>
  <si>
    <t>853.000</t>
  </si>
  <si>
    <t>1024.000</t>
  </si>
  <si>
    <t>390.200</t>
  </si>
  <si>
    <t>422.200</t>
  </si>
  <si>
    <t>Меленковский р-н, Паново д, Молодежная ул, 2</t>
  </si>
  <si>
    <t>Меленковский р-н, Софроново д, Молодежная ул, 16</t>
  </si>
  <si>
    <t>Меленковский р-н, Софроново д, Молодежная ул, 5</t>
  </si>
  <si>
    <t>Меленковский р-н, Тургенево д, Совхозная ул, 2</t>
  </si>
  <si>
    <t>Меленковский р-н, Тургенево д, Школьная ул, 8</t>
  </si>
  <si>
    <t>Муром г, 30 лет Победы ул, 7</t>
  </si>
  <si>
    <t>Муром г, Владимирская ул, 35а</t>
  </si>
  <si>
    <t>Муром г, Владимирское ш, 6а</t>
  </si>
  <si>
    <t>Муром г, Войкова ул, 21</t>
  </si>
  <si>
    <t>Муром г, Войкова ул, 3</t>
  </si>
  <si>
    <t>Муром г, Воровского ул, 22</t>
  </si>
  <si>
    <t>Муром г, Воровского ул, 32</t>
  </si>
  <si>
    <t>Муром г, Воровского ул, 34</t>
  </si>
  <si>
    <t>Муром г, Воровского ул, 69</t>
  </si>
  <si>
    <t>Муром г, Воровского ул, 94</t>
  </si>
  <si>
    <t>Муром г, Воровского ул, 96</t>
  </si>
  <si>
    <t>Муром г, Воровского ул, 97</t>
  </si>
  <si>
    <t>Муром г, Воровского ул, 98</t>
  </si>
  <si>
    <t>Муром г, Гастелло ул, 17</t>
  </si>
  <si>
    <t>Муром г, Губкина ул, 15</t>
  </si>
  <si>
    <t>Муром г, Губкина ул, 17</t>
  </si>
  <si>
    <t>Муром г, Дзержинского ул, 20</t>
  </si>
  <si>
    <t>Муром г, Дзержинского ул, 50</t>
  </si>
  <si>
    <t>Муром г, Заводская ул, 10</t>
  </si>
  <si>
    <t>Муром г, Заводская ул, 5</t>
  </si>
  <si>
    <t>Муром г, Казанская ул, 1а</t>
  </si>
  <si>
    <t>Муром г, Калинина ул, 17</t>
  </si>
  <si>
    <t>Муром г, Калинина ул, 19</t>
  </si>
  <si>
    <t>Муром г, Карачаровское ш, 10</t>
  </si>
  <si>
    <t>Муром г, Карачаровское ш, 69</t>
  </si>
  <si>
    <t>Муром г, Карла Маркса ул, 36</t>
  </si>
  <si>
    <t>Муром г, Карла Маркса ул, 48</t>
  </si>
  <si>
    <t>Муром г, Кирова проезд, 1</t>
  </si>
  <si>
    <t>Муром г, Кирова проезд, 3</t>
  </si>
  <si>
    <t>Муром г, Кирова проезд, 9</t>
  </si>
  <si>
    <t>Муром г, Кирова ул, 20</t>
  </si>
  <si>
    <t>Муром г, Кирова ул, 4</t>
  </si>
  <si>
    <t>Муром г, Кирова ул, 6</t>
  </si>
  <si>
    <t>Муром г, Кленовая ул, 1 корп. 2</t>
  </si>
  <si>
    <t>488.000</t>
  </si>
  <si>
    <t>519.800</t>
  </si>
  <si>
    <t>735.000</t>
  </si>
  <si>
    <t>624.000</t>
  </si>
  <si>
    <t>1185.000</t>
  </si>
  <si>
    <t>363.000</t>
  </si>
  <si>
    <t>262.000</t>
  </si>
  <si>
    <t>373.000</t>
  </si>
  <si>
    <t>220.000</t>
  </si>
  <si>
    <t>863.000</t>
  </si>
  <si>
    <t>529.000</t>
  </si>
  <si>
    <t>426.000</t>
  </si>
  <si>
    <t>522.000</t>
  </si>
  <si>
    <t>425.000</t>
  </si>
  <si>
    <t>250.000</t>
  </si>
  <si>
    <t>1911</t>
  </si>
  <si>
    <t>349.000</t>
  </si>
  <si>
    <t>1016.930</t>
  </si>
  <si>
    <t>1066.000</t>
  </si>
  <si>
    <t>390.000</t>
  </si>
  <si>
    <t>275.000</t>
  </si>
  <si>
    <t>469.000</t>
  </si>
  <si>
    <t>516.000</t>
  </si>
  <si>
    <t>1018.000</t>
  </si>
  <si>
    <t>1011.000</t>
  </si>
  <si>
    <t>745.000</t>
  </si>
  <si>
    <t>332.000</t>
  </si>
  <si>
    <t>389.000</t>
  </si>
  <si>
    <t>525.000</t>
  </si>
  <si>
    <t>421.000</t>
  </si>
  <si>
    <t>Муром г, Кленовая ул, 1/3</t>
  </si>
  <si>
    <t>Муром г, Ковровская ул, 12</t>
  </si>
  <si>
    <t>Муром г, Ковровская ул, 2</t>
  </si>
  <si>
    <t>Муром г, Ковровская ул, 20</t>
  </si>
  <si>
    <t>Муром г, Коммунальная ул, 18</t>
  </si>
  <si>
    <t>Муром г, Комсомольская ул, 37</t>
  </si>
  <si>
    <t>Муром г, Комсомольская ул, 39</t>
  </si>
  <si>
    <t>Муром г, Комсомольская ул, 49</t>
  </si>
  <si>
    <t>Муром г, Комсомольская ул, 53</t>
  </si>
  <si>
    <t>512.000</t>
  </si>
  <si>
    <t>1150.000</t>
  </si>
  <si>
    <t>1926</t>
  </si>
  <si>
    <t>1102.700</t>
  </si>
  <si>
    <t>398.000</t>
  </si>
  <si>
    <t>657.000</t>
  </si>
  <si>
    <t>Муром г, Комсомольская ул, 78</t>
  </si>
  <si>
    <t>Муром г, Красноармейская ул, 25</t>
  </si>
  <si>
    <t>732.000</t>
  </si>
  <si>
    <t>803.000</t>
  </si>
  <si>
    <t>Муром г, Красногвардейская ул, 7</t>
  </si>
  <si>
    <t>Муром г, Красногвардейская ул, 72</t>
  </si>
  <si>
    <t>Муром г, Красногвардейская ул, 74</t>
  </si>
  <si>
    <t>Муром г, Куликова ул, 11</t>
  </si>
  <si>
    <t>Муром г, Куликова ул, 2</t>
  </si>
  <si>
    <t>Муром г, Куликова ул, 25</t>
  </si>
  <si>
    <t>Муром г, Лаврентьева ул, 21</t>
  </si>
  <si>
    <t>Муром г, Лаврентьева ул, 23</t>
  </si>
  <si>
    <t>Муром г, Лакина съезд ул, 1а</t>
  </si>
  <si>
    <t>Муром г, Лакина ул, 17а</t>
  </si>
  <si>
    <t>Муром г, Ленина ул, 25</t>
  </si>
  <si>
    <t>Муром г, Ленинградская ул, 21</t>
  </si>
  <si>
    <t>Муром г, Ленинградская ул, 32/3</t>
  </si>
  <si>
    <t>Муром г, Ленинградская ул, 5</t>
  </si>
  <si>
    <t>Муром г, Ленинградская ул, 9</t>
  </si>
  <si>
    <t>Муром г, Льва Толстого ул, 107</t>
  </si>
  <si>
    <t>Муром г, Льва Толстого ул, 15</t>
  </si>
  <si>
    <t>Муром г, Льва Толстого ул, 78</t>
  </si>
  <si>
    <t>Муром г, Мечтателей ул, 10</t>
  </si>
  <si>
    <t>Муром г, Мичуринская ул, 11</t>
  </si>
  <si>
    <t>Муром г, Мичуринская ул, 27</t>
  </si>
  <si>
    <t>Муром г, Московская ул, 18</t>
  </si>
  <si>
    <t>1945</t>
  </si>
  <si>
    <t>519.000</t>
  </si>
  <si>
    <t>448.000</t>
  </si>
  <si>
    <t>355.000</t>
  </si>
  <si>
    <t>647.000</t>
  </si>
  <si>
    <t>1850</t>
  </si>
  <si>
    <t>1036.000</t>
  </si>
  <si>
    <t>1372.000</t>
  </si>
  <si>
    <t>792.000</t>
  </si>
  <si>
    <t>1875</t>
  </si>
  <si>
    <t>517.000</t>
  </si>
  <si>
    <t>Муром г, Московская ул, 38</t>
  </si>
  <si>
    <t>Муром г, Московская ул, 42</t>
  </si>
  <si>
    <t>Муром г, Московская ул, 68</t>
  </si>
  <si>
    <t>Муром г, Московская ул, 85А</t>
  </si>
  <si>
    <t>Муром г, Московская ул, 86</t>
  </si>
  <si>
    <t>Муром г, Муромская ул, 17</t>
  </si>
  <si>
    <t>Муром г, Муромская ул, 23</t>
  </si>
  <si>
    <t>Муром г, Муромская ул, 27</t>
  </si>
  <si>
    <t>Муром г, Набережная ул, 14</t>
  </si>
  <si>
    <t>Муром г, Набережная ул, 17</t>
  </si>
  <si>
    <t>Муром г, Нежиловка мкр, 1б</t>
  </si>
  <si>
    <t>658.000</t>
  </si>
  <si>
    <t>912.000</t>
  </si>
  <si>
    <t>266.000</t>
  </si>
  <si>
    <t>Муром г, Первомайская ул, 38</t>
  </si>
  <si>
    <t>Муром г, Первомайская ул, 47</t>
  </si>
  <si>
    <t>383.000</t>
  </si>
  <si>
    <t>1910</t>
  </si>
  <si>
    <t>387.000</t>
  </si>
  <si>
    <t>Муром г, Поселок Строителей ул, 12</t>
  </si>
  <si>
    <t>Муром г, Пролетарская ул, 50</t>
  </si>
  <si>
    <t>Муром г, Пролетарская ул, 60</t>
  </si>
  <si>
    <t>Муром г, Пролетарская ул, 63</t>
  </si>
  <si>
    <t>495.500</t>
  </si>
  <si>
    <t>1944</t>
  </si>
  <si>
    <t>619.000</t>
  </si>
  <si>
    <t>Муром г, Свердлова ул, 34</t>
  </si>
  <si>
    <t>Муром г, Свердлова ул, 36</t>
  </si>
  <si>
    <t>483.000</t>
  </si>
  <si>
    <t>Муром г, Свердлова ул, 49</t>
  </si>
  <si>
    <t>Муром г, Северный проезд, 13</t>
  </si>
  <si>
    <t>Муром г, Советская ул, 45</t>
  </si>
  <si>
    <t>Муром г, Советская ул, 46А</t>
  </si>
  <si>
    <t>Муром г, Советская ул, 66</t>
  </si>
  <si>
    <t>Муром г, Совхозная ул, 3</t>
  </si>
  <si>
    <t>Муром г, Спортивная ул, 11</t>
  </si>
  <si>
    <t>Муром г, Спортивная ул, 12</t>
  </si>
  <si>
    <t>Муром г, Стахановская ул, 20</t>
  </si>
  <si>
    <t>Муром г, Стахановская ул, 26</t>
  </si>
  <si>
    <t>484.000</t>
  </si>
  <si>
    <t>476.000</t>
  </si>
  <si>
    <t>Муром г, Трудовая ул, 21</t>
  </si>
  <si>
    <t>1153.000</t>
  </si>
  <si>
    <t>Муром г, Фрунзе ул, 2</t>
  </si>
  <si>
    <t>974.000</t>
  </si>
  <si>
    <t>Муром г, Цветочный б-р, 4</t>
  </si>
  <si>
    <t>Муром г, Цветочный б-р, 6</t>
  </si>
  <si>
    <t>Муром г, Чкалова ул, 29</t>
  </si>
  <si>
    <t>Муром г, Щербакова ул, 2</t>
  </si>
  <si>
    <t>Муром г, Щербакова ул, 35</t>
  </si>
  <si>
    <t>Муром г, Щербакова ул, 9</t>
  </si>
  <si>
    <t>Муром г, Экземплярского ул, 100</t>
  </si>
  <si>
    <t>Муром г, Экземплярского ул, 59а</t>
  </si>
  <si>
    <t>Муром г, Энгельса ул, 19</t>
  </si>
  <si>
    <t>Муром г, Юбилейная ул, 50</t>
  </si>
  <si>
    <t>Муром г, Юбилейная ул, 52</t>
  </si>
  <si>
    <t>Муром г, Южная ул, 7</t>
  </si>
  <si>
    <t>Муромский р-н, Зимёнки п, Кооперативная ул, 13</t>
  </si>
  <si>
    <t>Муромский р-н, Зимёнки п, Красногорбатовская ул, 4</t>
  </si>
  <si>
    <t>Муромский р-н, Зимёнки п, Красногорбатовская ул, 5</t>
  </si>
  <si>
    <t>Муромский р-н, Кондраково п, Зеленая ул, 10</t>
  </si>
  <si>
    <t>Муромский р-н, Механизаторов п, 49</t>
  </si>
  <si>
    <t>Муромский р-н, Механизаторов п, 50</t>
  </si>
  <si>
    <t>435.000</t>
  </si>
  <si>
    <t>915.000</t>
  </si>
  <si>
    <t>503.000</t>
  </si>
  <si>
    <t>912.500</t>
  </si>
  <si>
    <t>666.600</t>
  </si>
  <si>
    <t>Муромский р-н, Механизаторов п, 67</t>
  </si>
  <si>
    <t>Муромский р-н, Механизаторов п, 69</t>
  </si>
  <si>
    <t>Муромский р-н, Муромский п, Кольцевая ул, 17</t>
  </si>
  <si>
    <t>Муромский р-н, Муромский п, Кольцевая ул, 25</t>
  </si>
  <si>
    <t>Муромский р-н, Муромский п, Центральная ул, 16</t>
  </si>
  <si>
    <t>362.000</t>
  </si>
  <si>
    <t>679.000</t>
  </si>
  <si>
    <t>872.100</t>
  </si>
  <si>
    <t>421.600</t>
  </si>
  <si>
    <t>Муромский р-н, Муромский п, Центральная ул, 32</t>
  </si>
  <si>
    <t>Муромский р-н, Муромский п, Центральная ул, 33</t>
  </si>
  <si>
    <t>Муромский р-н, Пестенькино д, Центральная ул, 52</t>
  </si>
  <si>
    <t>Муромский р-н, Савково д, Советская ул, 15</t>
  </si>
  <si>
    <t>Муромский р-н, Савково д, Советская ул, 17</t>
  </si>
  <si>
    <t>Муромский р-н, Фабрики им П.Л.Войкова п, 11</t>
  </si>
  <si>
    <t>Муромский р-н, Фабрики им П.Л.Войкова п, 12</t>
  </si>
  <si>
    <t>Петушинский р-н, Андреевское с, 17</t>
  </si>
  <si>
    <t>Петушинский р-н, Березка п, Центральная ул, 13</t>
  </si>
  <si>
    <t>Петушинский р-н, Березка п, Центральная ул, 15</t>
  </si>
  <si>
    <t>Петушинский р-н, Вольгинский п, Новосеменковская ул, 11</t>
  </si>
  <si>
    <t>Петушинский р-н, Вольгинский п, Новосеменковская ул, 4</t>
  </si>
  <si>
    <t>Петушинский р-н, Вольгинский п, Новосеменковская ул, 9</t>
  </si>
  <si>
    <t>Петушинский р-н, Вольгинский п, Старовская ул, 1</t>
  </si>
  <si>
    <t>Петушинский р-н, Вольгинский п, Старовская ул, 16</t>
  </si>
  <si>
    <t>Петушинский р-н, Воспушка д, Ленина ул, 5</t>
  </si>
  <si>
    <t>Петушинский р-н, Городищи п, К.Соловьева ул, 2а</t>
  </si>
  <si>
    <t>Петушинский р-н, Городищи п, Ленина ул, 10</t>
  </si>
  <si>
    <t>Петушинский р-н, Городищи п, Ленина ул, 3</t>
  </si>
  <si>
    <t>Петушинский р-н, Городищи п, Советская ул, 38а</t>
  </si>
  <si>
    <t>Петушинский р-н, Костерево г, 40 лет Октября ул, 13</t>
  </si>
  <si>
    <t>Петушинский р-н, Костерево г, им Горького ул, 14</t>
  </si>
  <si>
    <t>Петушинский р-н, Костерево г, им Горького ул, 9</t>
  </si>
  <si>
    <t>Петушинский р-н, Костерево г, Ленина ул, 4а</t>
  </si>
  <si>
    <t>Петушинский р-н, Костерево г, Ленина ул, 7а</t>
  </si>
  <si>
    <t>Петушинский р-н, Костерево г, Чехова ул, 2</t>
  </si>
  <si>
    <t>Петушинский р-н, Костерево г, Чехова ул, 5</t>
  </si>
  <si>
    <t>Петушинский р-н, Костерево г, Школьная ул, 25</t>
  </si>
  <si>
    <t>Петушинский р-н, Липна д, Дачная ул, 4</t>
  </si>
  <si>
    <t>Петушинский р-н, Нагорный п, Владимирская ул, 11</t>
  </si>
  <si>
    <t>Петушинский р-н, Нагорный п, Владимирская ул, 7</t>
  </si>
  <si>
    <t>680.200</t>
  </si>
  <si>
    <t>759.000</t>
  </si>
  <si>
    <t>1175.200</t>
  </si>
  <si>
    <t>205.000</t>
  </si>
  <si>
    <t>693.600</t>
  </si>
  <si>
    <t>444.000</t>
  </si>
  <si>
    <t>841.000</t>
  </si>
  <si>
    <t>1540.100</t>
  </si>
  <si>
    <t>560.480</t>
  </si>
  <si>
    <t>697.700</t>
  </si>
  <si>
    <t>705.700</t>
  </si>
  <si>
    <t>734.500</t>
  </si>
  <si>
    <t>800.400</t>
  </si>
  <si>
    <t>Петушинский р-н, Новое Аннино д, Центральная ул, 11</t>
  </si>
  <si>
    <t>Петушинский р-н, Новое Аннино д, Центральная ул, 12</t>
  </si>
  <si>
    <t>Петушинский р-н, Пахомово д, 37</t>
  </si>
  <si>
    <t>Петушинский р-н, Пекша д, Октябрьская ул, 1</t>
  </si>
  <si>
    <t>Петушинский р-н, Пекша д, Октябрьская ул, 2</t>
  </si>
  <si>
    <t>Петушинский р-н, Пекша д, Центральная ул, 1</t>
  </si>
  <si>
    <t>Петушинский р-н, Покров г, 3 Интернационала ул, 64а</t>
  </si>
  <si>
    <t>Петушинский р-н, Покров г, 3 Интернационала ул, 64б</t>
  </si>
  <si>
    <t>Петушинский р-н, Покров г, 3 Интернационала ул, 68</t>
  </si>
  <si>
    <t>Петушинский р-н, Покров г, Больничный проезд, 18</t>
  </si>
  <si>
    <t>Петушинский р-н, Покров г, Больничный проезд, 2</t>
  </si>
  <si>
    <t>Петушинский р-н, Покров г, Больничный проезд, 21</t>
  </si>
  <si>
    <t>712.600</t>
  </si>
  <si>
    <t>719.400</t>
  </si>
  <si>
    <t>Петушинский р-н, Покров г, Герасимова ул, 17</t>
  </si>
  <si>
    <t>Петушинский р-н, Покров г, Испытателей ул, 1</t>
  </si>
  <si>
    <t>Петушинский р-н, Покров г, Октябрьская ул, 1</t>
  </si>
  <si>
    <t>Петушинский р-н, Покров г, Октябрьская ул, 113</t>
  </si>
  <si>
    <t>Петушинский р-н, Покров г, Октябрьская ул, 3</t>
  </si>
  <si>
    <t>Петушинский р-н, Покров г, Пролетарская ул, 1</t>
  </si>
  <si>
    <t>832.700</t>
  </si>
  <si>
    <t>704.100</t>
  </si>
  <si>
    <t>780.900</t>
  </si>
  <si>
    <t>Петушинский р-н, Санино д, Лесная ул, 171</t>
  </si>
  <si>
    <t>Петушинский р-н, Санинского ДОКа п, Клубная ул, 10</t>
  </si>
  <si>
    <t>Петушинский р-н, Санинского ДОКа п, Клубная ул, 12</t>
  </si>
  <si>
    <t>Петушинский р-н, Сосновый Бор п, Центральная ул, 7</t>
  </si>
  <si>
    <t>Петушинский р-н, Сушнево-1 п, Центральная ул, 2</t>
  </si>
  <si>
    <t>Петушинский р-н, Труд п, Советская ул, 4</t>
  </si>
  <si>
    <t>Петушинский р-н, Труд п, Советская ул, 7</t>
  </si>
  <si>
    <t>Петушки г, Кирова ул, 4</t>
  </si>
  <si>
    <t>Петушки г, Коммунальная ул, 1</t>
  </si>
  <si>
    <t>Петушки г, Лесная ул, 15</t>
  </si>
  <si>
    <t>Петушки г, Лесная ул, 18</t>
  </si>
  <si>
    <t>Петушки г, Лесная ул, 2а</t>
  </si>
  <si>
    <t>Петушки г, Маяковского ул, 21</t>
  </si>
  <si>
    <t>Петушки г, Маяковского ул, 27</t>
  </si>
  <si>
    <t>Петушки г, Московская ул, 13а</t>
  </si>
  <si>
    <t>Петушки г, Московская ул, 16</t>
  </si>
  <si>
    <t>Петушки г, Московская ул, 2</t>
  </si>
  <si>
    <t>187.000</t>
  </si>
  <si>
    <t>724.100</t>
  </si>
  <si>
    <t>651.200</t>
  </si>
  <si>
    <t>Петушки г, Московская ул, 26</t>
  </si>
  <si>
    <t>Петушки г, Московская ул, 7</t>
  </si>
  <si>
    <t>Петушки г, Полевая ул, 1а</t>
  </si>
  <si>
    <t>Петушки г, Полевой проезд, 7</t>
  </si>
  <si>
    <t>Петушки г, Профсоюзная ул, 14</t>
  </si>
  <si>
    <t>Петушки г, Профсоюзная ул, 14а</t>
  </si>
  <si>
    <t>Петушки г, Советская пл, 1</t>
  </si>
  <si>
    <t>Петушки г, Советская пл, 2</t>
  </si>
  <si>
    <t>Петушки г, Спортивная ул, 17</t>
  </si>
  <si>
    <t>Петушки г, Спортивная ул, 8</t>
  </si>
  <si>
    <t>Петушки г, Строителей ул, 20</t>
  </si>
  <si>
    <t>Петушки г, Строителей ул, 22</t>
  </si>
  <si>
    <t>Петушки г, Строителей ул, 24</t>
  </si>
  <si>
    <t>Петушки г, Строителей ул, 6</t>
  </si>
  <si>
    <t>Петушки г, Трудовая ул, 4</t>
  </si>
  <si>
    <t>Радужный г, 1-й кв-л, 12А</t>
  </si>
  <si>
    <t>Радужный г, 1-й кв-л, 16</t>
  </si>
  <si>
    <t>Радужный г, 1-й кв-л, 17</t>
  </si>
  <si>
    <t>Радужный г, 1-й кв-л, 23</t>
  </si>
  <si>
    <t>Радужный г, 1-й кв-л, 24</t>
  </si>
  <si>
    <t>Радужный г, 1-й кв-л, 25</t>
  </si>
  <si>
    <t>Радужный г, 1-й кв-л, 26</t>
  </si>
  <si>
    <t>Радужный г, 1-й кв-л, 27</t>
  </si>
  <si>
    <t>Радужный г, 1-й кв-л, 28</t>
  </si>
  <si>
    <t>Радужный г, 1-й кв-л, 4</t>
  </si>
  <si>
    <t>Радужный г, 1-й кв-л, 5</t>
  </si>
  <si>
    <t>Радужный г, 1-й кв-л, 7</t>
  </si>
  <si>
    <t>Радужный г, 9-й кв-л, 8</t>
  </si>
  <si>
    <t>Селивановский р-н, Губино д, Административная ул, 2</t>
  </si>
  <si>
    <t>Селивановский р-н, Драчево с, Кирпичная ул, 5</t>
  </si>
  <si>
    <t>Селивановский р-н, Копнино д, Октябрьская ул, 15</t>
  </si>
  <si>
    <t>Селивановский р-н, Костенец п, 18</t>
  </si>
  <si>
    <t>Селивановский р-н, Костенец п, 19</t>
  </si>
  <si>
    <t>Селивановский р-н, Красная Горбатка п, 2-я Заводская ул, 4</t>
  </si>
  <si>
    <t>Селивановский р-н, Красная Горбатка п, 2-я Заводская ул, 5</t>
  </si>
  <si>
    <t>Селивановский р-н, Красная Горбатка п, Комсомольская ул, 74</t>
  </si>
  <si>
    <t>Селивановский р-н, Красная Горбатка п, Красноармейская ул, 26</t>
  </si>
  <si>
    <t>Селивановский р-н, Красная Горбатка п, Луговая ул, 33</t>
  </si>
  <si>
    <t>Селивановский р-н, Красная Горбатка п, Первомайская ул, 102</t>
  </si>
  <si>
    <t>Селивановский р-н, Красная Горбатка п, Первомайская ул, 129</t>
  </si>
  <si>
    <t>1084.100</t>
  </si>
  <si>
    <t>1690.000</t>
  </si>
  <si>
    <t>512.700</t>
  </si>
  <si>
    <t>380.900</t>
  </si>
  <si>
    <t>1240.000</t>
  </si>
  <si>
    <t>1664.000</t>
  </si>
  <si>
    <t>604.000</t>
  </si>
  <si>
    <t>933.000</t>
  </si>
  <si>
    <t>1194.000</t>
  </si>
  <si>
    <t>930.000</t>
  </si>
  <si>
    <t>924.200</t>
  </si>
  <si>
    <t>638.000</t>
  </si>
  <si>
    <t>494.000</t>
  </si>
  <si>
    <t>746.000</t>
  </si>
  <si>
    <t>875.000</t>
  </si>
  <si>
    <t>645.800</t>
  </si>
  <si>
    <t>449.400</t>
  </si>
  <si>
    <t>925.000</t>
  </si>
  <si>
    <t>749.000</t>
  </si>
  <si>
    <t>Селивановский р-н, Красная Горбатка п, Садовая ул, 10</t>
  </si>
  <si>
    <t>Селивановский р-н, Красная Горбатка п, Садовая ул, 12</t>
  </si>
  <si>
    <t>Селивановский р-н, Красная Горбатка п, Свободы ул, 50</t>
  </si>
  <si>
    <t>Селивановский р-н, Красная Горбатка п, Северная ул, 77</t>
  </si>
  <si>
    <t>Селивановский р-н, Красная Горбатка п, Станко ул, 3</t>
  </si>
  <si>
    <t>Селивановский р-н, Красная Горбатка п, Станко ул, 9</t>
  </si>
  <si>
    <t>Селивановский р-н, Красная Горбатка п, Школьная ул, 27</t>
  </si>
  <si>
    <t>Селивановский р-н, Красная Горбатка п, Школьная ул, 29</t>
  </si>
  <si>
    <t>Селивановский р-н, Красная Ушна п, Заводская ул, 4</t>
  </si>
  <si>
    <t>Селивановский р-н, Надеждино д, Школьная ул, 8</t>
  </si>
  <si>
    <t>Селивановский р-н, Новлянка д, Совхозная ул, 18</t>
  </si>
  <si>
    <t>Селивановский р-н, Новлянка п, Молодежная ул, 3</t>
  </si>
  <si>
    <t>Селивановский р-н, Новлянка п, Молодежная ул, 4</t>
  </si>
  <si>
    <t>Селивановский р-н, Новлянка п, Парковая ул, 12</t>
  </si>
  <si>
    <t>Селивановский р-н, Новый Быт п, Песочная ул, 31</t>
  </si>
  <si>
    <t>Селивановский р-н, Новый Быт п, Песочная ул, 32</t>
  </si>
  <si>
    <t>Собинка г, Гагарина ул, 12</t>
  </si>
  <si>
    <t>Собинка г, Гагарина ул, 14</t>
  </si>
  <si>
    <t>Собинка г, Гагарина ул, 15</t>
  </si>
  <si>
    <t>Собинка г, Гагарина ул, 16</t>
  </si>
  <si>
    <t>Собинка г, Гагарина ул, 3</t>
  </si>
  <si>
    <t>Собинка г, Гагарина ул, 38</t>
  </si>
  <si>
    <t>Собинка г, Гагарина ул, 40</t>
  </si>
  <si>
    <t>Собинка г, Димитрова ул, 17</t>
  </si>
  <si>
    <t>Собинка г, Димитрова ул, 24</t>
  </si>
  <si>
    <t>Собинка г, Красная Звезда ул, 3</t>
  </si>
  <si>
    <t>Собинка г, Мира ул, 11</t>
  </si>
  <si>
    <t>Собинка г, Молодежная ул, 20</t>
  </si>
  <si>
    <t>Собинка г, Молодежная ул, 26</t>
  </si>
  <si>
    <t>Собинка г, Центральная ул, 20</t>
  </si>
  <si>
    <t>Собинка г, Центральная ул, 22</t>
  </si>
  <si>
    <t>Собинка г, Центральная ул, 23</t>
  </si>
  <si>
    <t>Собинка г, Шибаева ул, 1</t>
  </si>
  <si>
    <t>Собинка г, Шибаева ул, 18</t>
  </si>
  <si>
    <t>420.500</t>
  </si>
  <si>
    <t>836.000</t>
  </si>
  <si>
    <t>340.800</t>
  </si>
  <si>
    <t>942.000</t>
  </si>
  <si>
    <t>576.400</t>
  </si>
  <si>
    <t>973.000</t>
  </si>
  <si>
    <t>576.900</t>
  </si>
  <si>
    <t>708.200</t>
  </si>
  <si>
    <t>1101.800</t>
  </si>
  <si>
    <t>717.970</t>
  </si>
  <si>
    <t>707.950</t>
  </si>
  <si>
    <t>Собинский р-н, Асерхово п, Лесной пр-кт, 10</t>
  </si>
  <si>
    <t>Собинский р-н, Ворша с, Молодежная ул, 15</t>
  </si>
  <si>
    <t>754.500</t>
  </si>
  <si>
    <t>669.000</t>
  </si>
  <si>
    <t>Собинский р-н, Ермонино д, Юбилейная ул, 17</t>
  </si>
  <si>
    <t>Собинский р-н, Заречное с, Парковая ул, 7</t>
  </si>
  <si>
    <t>Собинский р-н, Колокша п, сан Строитель тер, 2</t>
  </si>
  <si>
    <t>Собинский р-н, Курилово д, Молодежная ул, 5</t>
  </si>
  <si>
    <t>Собинский р-н, Лакинск г, 17 Партсъезда ул, 5а</t>
  </si>
  <si>
    <t>Собинский р-н, Лакинск г, 21 Партсъезда ул, 13</t>
  </si>
  <si>
    <t>Собинский р-н, Лакинск г, 21 Партсъезда ул, 4</t>
  </si>
  <si>
    <t>Собинский р-н, Лакинск г, Ленина пр-кт, 71/1</t>
  </si>
  <si>
    <t>Собинский р-н, Лакинск г, Ленина пр-кт, 73</t>
  </si>
  <si>
    <t>Собинский р-н, Лакинск г, Лермонтова ул, 41</t>
  </si>
  <si>
    <t>771.100</t>
  </si>
  <si>
    <t>395.500</t>
  </si>
  <si>
    <t>538.700</t>
  </si>
  <si>
    <t>888.000</t>
  </si>
  <si>
    <t>402.000</t>
  </si>
  <si>
    <t>Собинский р-н, Лакинск г, Мира ул, 100</t>
  </si>
  <si>
    <t>Собинский р-н, Лакинск г, Мира ул, 102</t>
  </si>
  <si>
    <t>Собинский р-н, Лакинск г, Мира ул, 92</t>
  </si>
  <si>
    <t>Собинский р-н, Лакинск г, Спортивная ул, 19</t>
  </si>
  <si>
    <t>Собинский р-н, Лакинск г, Спортивная ул, 21</t>
  </si>
  <si>
    <t>Собинский р-н, Ставрово п, Комсомольская ул, 14</t>
  </si>
  <si>
    <t>Собинский р-н, Ставрово п, Комсомольская ул, 7</t>
  </si>
  <si>
    <t>Собинский р-н, Ставрово п, Комсомольская ул, 8</t>
  </si>
  <si>
    <t>Собинский р-н, Ставрово п, Ленина ул, 12</t>
  </si>
  <si>
    <t>Собинский р-н, Ставрово п, Ленина ул, 4</t>
  </si>
  <si>
    <t>Собинский р-н, Ставрово п, Октябрьская ул, 144</t>
  </si>
  <si>
    <t>Собинский р-н, Ставрово п, Октябрьская ул, 148</t>
  </si>
  <si>
    <t>Собинский р-н, Ставрово п, Советская ул, 92А</t>
  </si>
  <si>
    <t>Собинский р-н, Ставрово п, Совхозная ул, 11</t>
  </si>
  <si>
    <t>Собинский р-н, Ставрово п, Юбилейная ул, 11</t>
  </si>
  <si>
    <t>Собинский р-н, Ставрово п, Юбилейная ул, 17</t>
  </si>
  <si>
    <t>Собинский р-н, Толпухово д, Молодежная ул, 10</t>
  </si>
  <si>
    <t>Собинский р-н, Толпухово д, Молодежная ул, 11</t>
  </si>
  <si>
    <t>Собинский р-н, Толпухово д, Молодежная ул, 12</t>
  </si>
  <si>
    <t>Собинский р-н, Толпухово д, Молодежная ул, 13</t>
  </si>
  <si>
    <t>Собинский р-н, Ундольский п, Школьная ул, 33</t>
  </si>
  <si>
    <t>Собинский р-н, Черкутино с, Им В.А.Солоухина ул, 2</t>
  </si>
  <si>
    <t>Судогда г, Гагарина ул, 5б</t>
  </si>
  <si>
    <t>Судогда г, Гагарина ул, 6</t>
  </si>
  <si>
    <t>Судогда г, Гагарина ул, 7а</t>
  </si>
  <si>
    <t>553.000</t>
  </si>
  <si>
    <t>533.000</t>
  </si>
  <si>
    <t>1064.700</t>
  </si>
  <si>
    <t>159.000</t>
  </si>
  <si>
    <t>214.000</t>
  </si>
  <si>
    <t>829.500</t>
  </si>
  <si>
    <t>414.000</t>
  </si>
  <si>
    <t>442.400</t>
  </si>
  <si>
    <t>575.000</t>
  </si>
  <si>
    <t>583.100</t>
  </si>
  <si>
    <t>592.900</t>
  </si>
  <si>
    <t>Судогда г, Карла Маркса ул, 42</t>
  </si>
  <si>
    <t>Судогда г, Ленина ул, 61</t>
  </si>
  <si>
    <t>Судогда г, Текстильщиков ул, 5</t>
  </si>
  <si>
    <t>Судогда г, Чапаева ул, 45</t>
  </si>
  <si>
    <t>Судогодский р-н, Андреево п, Коммунистическая ул, 2</t>
  </si>
  <si>
    <t>Судогодский р-н, Бег п, Октябрьская ул, 27</t>
  </si>
  <si>
    <t>Судогодский р-н, Бег п, Спортивная ул, 11</t>
  </si>
  <si>
    <t>Судогодский р-н, Головино п, Радужная ул, 15</t>
  </si>
  <si>
    <t>464.000</t>
  </si>
  <si>
    <t>Судогодский р-н, Головино п, Радужная ул, 2</t>
  </si>
  <si>
    <t>Судогодский р-н, Головино п, Садовая ул, 1</t>
  </si>
  <si>
    <t>Судогодский р-н, Головино п, Советская ул, 24А</t>
  </si>
  <si>
    <t>Судогодский р-н, Головино п, Шолохова ул, 17</t>
  </si>
  <si>
    <t>873.000</t>
  </si>
  <si>
    <t>Судогодский р-н, Ильино д, Молодежная ул, 4</t>
  </si>
  <si>
    <t>Судогодский р-н, Ильино д, Молодежная ул, 7</t>
  </si>
  <si>
    <t>Судогодский р-н, им Воровского п, Спортивная ул, 7</t>
  </si>
  <si>
    <t>755.200</t>
  </si>
  <si>
    <t>Судогодский р-н, Коняево п, 44</t>
  </si>
  <si>
    <t>Судогодский р-н, Ликино с, Лесная ул, 13</t>
  </si>
  <si>
    <t>Судогодский р-н, Муромцево п, Комсомольская ул, 10</t>
  </si>
  <si>
    <t>Судогодский р-н, Муромцево п, Комсомольская ул, 10а</t>
  </si>
  <si>
    <t>Судогодский р-н, Муромцево п, Комсомольская ул, 3</t>
  </si>
  <si>
    <t>Судогодский р-н, Муромцево п, Комсомольская ул, 4</t>
  </si>
  <si>
    <t>Судогодский р-н, Муромцево п, Комсомольская ул, 6</t>
  </si>
  <si>
    <t>Судогодский р-н, Муромцево п, Октябрьская ул, 11</t>
  </si>
  <si>
    <t>Судогодский р-н, Муромцево п, Шкурина ул, 11</t>
  </si>
  <si>
    <t>Судогодский р-н, Муромцево п, Шкурина ул, 12</t>
  </si>
  <si>
    <t>Судогодский р-н, Муромцево п, Шкурина ул, 8</t>
  </si>
  <si>
    <t>Судогодский р-н, Муромцево п, Шкурина ул, 9</t>
  </si>
  <si>
    <t>188.400</t>
  </si>
  <si>
    <t>677.000</t>
  </si>
  <si>
    <t>Судогодский р-н, Сойма д, Молодежная ул, 10</t>
  </si>
  <si>
    <t>Судогодский р-н, Тюрмеровка п, Краснознаменная ул, 36</t>
  </si>
  <si>
    <t>585.200</t>
  </si>
  <si>
    <t>502.000</t>
  </si>
  <si>
    <t>496.500</t>
  </si>
  <si>
    <t>Суздаль г, Всполье б-р, 25</t>
  </si>
  <si>
    <t>Суздаль г, Всполье б-р, 4</t>
  </si>
  <si>
    <t>Суздаль г, Гоголя ул, 15</t>
  </si>
  <si>
    <t>Суздаль г, Гоголя ул, 17А</t>
  </si>
  <si>
    <t>Суздаль г, Гоголя ул, 31А</t>
  </si>
  <si>
    <t>Суздаль г, Гоголя ул, 31Б</t>
  </si>
  <si>
    <t>Суздаль г, Гоголя ул, 3А</t>
  </si>
  <si>
    <t>Суздаль г, Гоголя ул, 43</t>
  </si>
  <si>
    <t>Суздаль г, Гоголя ул, 47</t>
  </si>
  <si>
    <t>893.000</t>
  </si>
  <si>
    <t>902.000</t>
  </si>
  <si>
    <t>Суздаль г, Гоголя ул, 55</t>
  </si>
  <si>
    <t>Суздаль г, Гоголя ул, 7А</t>
  </si>
  <si>
    <t>Суздаль г, Лоунская ул, 10</t>
  </si>
  <si>
    <t>Суздаль г, Лоунская ул, 4</t>
  </si>
  <si>
    <t>Суздаль г, Лоунская ул, 5</t>
  </si>
  <si>
    <t>Суздаль г, Михайловская ул, 84А</t>
  </si>
  <si>
    <t>Суздаль г, Пожарского ул, 6Б</t>
  </si>
  <si>
    <t>Суздаль г, Советская ул, 17</t>
  </si>
  <si>
    <t>Суздаль г, Советская ул, 18</t>
  </si>
  <si>
    <t>Суздаль г, Советская ул, 19</t>
  </si>
  <si>
    <t>Суздаль г, Советская ул, 21</t>
  </si>
  <si>
    <t>Суздаль г, Советская ул, 22</t>
  </si>
  <si>
    <t>1224.000</t>
  </si>
  <si>
    <t>1165.000</t>
  </si>
  <si>
    <t>Суздаль г, Советская ул, 43</t>
  </si>
  <si>
    <t>Суздальский р-н, Боголюбово п, Заводская ул, 3</t>
  </si>
  <si>
    <t>Суздальский р-н, Боголюбово п, Западная ул, 23</t>
  </si>
  <si>
    <t>Суздальский р-н, Боголюбово п, Западная ул, 27</t>
  </si>
  <si>
    <t>Суздальский р-н, Боголюбово п, Западная ул, 29</t>
  </si>
  <si>
    <t>Суздальский р-н, Боголюбово п, Ленина ул, 172б</t>
  </si>
  <si>
    <t>452.600</t>
  </si>
  <si>
    <t>488.500</t>
  </si>
  <si>
    <t>641.800</t>
  </si>
  <si>
    <t>Суздальский р-н, Боголюбово п, Ленина ул, 172в</t>
  </si>
  <si>
    <t>Суздальский р-н, Боголюбово п, Ленина ул, 182б</t>
  </si>
  <si>
    <t>Суздальский р-н, Боголюбово п, Ленина ул, 182в</t>
  </si>
  <si>
    <t>Суздальский р-н, Кутуково с, Школьная ул, 2</t>
  </si>
  <si>
    <t>Суздальский р-н, Новоалександрово с, Рабочая ул, 4</t>
  </si>
  <si>
    <t>Суздальский р-н, Павловское с, Школьная ул, 21</t>
  </si>
  <si>
    <t>Суздальский р-н, Павловское с, Школьная ул, 22</t>
  </si>
  <si>
    <t>Суздальский р-н, Павловское с, Школьная ул, 23</t>
  </si>
  <si>
    <t>Суздальский р-н, Садовый п, Садовая ул, 3</t>
  </si>
  <si>
    <t>Суздальский р-н, Садовый п, Строителей ул, 3</t>
  </si>
  <si>
    <t>Суздальский р-н, Сновицы с, Школьная ул, 6</t>
  </si>
  <si>
    <t>Суздальский р-н, Сокол п, 8</t>
  </si>
  <si>
    <t>Суздальский р-н, Цибеево с, Западная ул, 3</t>
  </si>
  <si>
    <t>Юрьев-Польский г, 1 Мая ул, 18</t>
  </si>
  <si>
    <t>Юрьев-Польский г, 1 Мая ул, 30</t>
  </si>
  <si>
    <t>Юрьев-Польский г, 1 Мая ул, 44</t>
  </si>
  <si>
    <t>Юрьев-Польский г, 1 Мая ул, 49</t>
  </si>
  <si>
    <t>Юрьев-Польский г, 1 Мая ул, 50</t>
  </si>
  <si>
    <t>Юрьев-Польский г, 1 Мая ул, 7</t>
  </si>
  <si>
    <t>Юрьев-Польский г, 1 Мая ул, 76</t>
  </si>
  <si>
    <t>Юрьев-Польский г, Артиллерийская ул, 15</t>
  </si>
  <si>
    <t>Юрьев-Польский г, Герцена ул, 13А</t>
  </si>
  <si>
    <t>Юрьев-Польский г, Герцена ул, 15</t>
  </si>
  <si>
    <t>Юрьев-Польский г, Герцена ул, 3</t>
  </si>
  <si>
    <t>Юрьев-Польский г, Горького ул, 24</t>
  </si>
  <si>
    <t>Юрьев-Польский г, Железнодорожная ул, 11</t>
  </si>
  <si>
    <t>Юрьев-Польский г, Комсомольская ул, 10</t>
  </si>
  <si>
    <t>Юрьев-Польский г, Комсомольская ул, 6</t>
  </si>
  <si>
    <t>Юрьев-Польский г, Комсомольская ул, 90А</t>
  </si>
  <si>
    <t>Юрьев-Польский г, Краснооктябрьская ул, 32</t>
  </si>
  <si>
    <t>Юрьев-Польский г, Красный поселок ул, 12</t>
  </si>
  <si>
    <t>Юрьев-Польский г, Луговая ул, 41</t>
  </si>
  <si>
    <t>Юрьев-Польский г, Николаева пер, 7</t>
  </si>
  <si>
    <t>Юрьев-Польский г, Перфильева ул, 34А</t>
  </si>
  <si>
    <t>Юрьев-Польский г, Промышленный пер, 11</t>
  </si>
  <si>
    <t>Юрьев-Польский г, Промышленный пер, 12</t>
  </si>
  <si>
    <t>Юрьев-Польский г, Садовый пер, 23</t>
  </si>
  <si>
    <t>Юрьев-Польский г, Свободы ул, 141</t>
  </si>
  <si>
    <t>Юрьев-Польский г, Свободы ул, 6</t>
  </si>
  <si>
    <t>Юрьев-Польский г, Свободы ул, 77А</t>
  </si>
  <si>
    <t>444.500</t>
  </si>
  <si>
    <t>536.800</t>
  </si>
  <si>
    <t>420.200</t>
  </si>
  <si>
    <t>458.800</t>
  </si>
  <si>
    <t>2012.000</t>
  </si>
  <si>
    <t>325.000</t>
  </si>
  <si>
    <t>388.000</t>
  </si>
  <si>
    <t>282.800</t>
  </si>
  <si>
    <t>1183.000</t>
  </si>
  <si>
    <t>865.000</t>
  </si>
  <si>
    <t>614.000</t>
  </si>
  <si>
    <t>302.000</t>
  </si>
  <si>
    <t>511.700</t>
  </si>
  <si>
    <t>485.100</t>
  </si>
  <si>
    <t>197.200</t>
  </si>
  <si>
    <t>1621.000</t>
  </si>
  <si>
    <t>449.000</t>
  </si>
  <si>
    <t>411.600</t>
  </si>
  <si>
    <t>790.000</t>
  </si>
  <si>
    <t>1198.000</t>
  </si>
  <si>
    <t>629.700</t>
  </si>
  <si>
    <t>1903</t>
  </si>
  <si>
    <t>276.000</t>
  </si>
  <si>
    <t>Юрьев-Польский г, Связистов ул, 3</t>
  </si>
  <si>
    <t>Юрьев-Польский г, Советская пл, 10</t>
  </si>
  <si>
    <t>Юрьев-Польский г, Советская пл, 8</t>
  </si>
  <si>
    <t>Юрьев-Польский г, Станционная ул, 17</t>
  </si>
  <si>
    <t>Юрьев-Польский г, Шибанкова ул, 103</t>
  </si>
  <si>
    <t>Юрьев-Польский г, Шибанкова ул, 105</t>
  </si>
  <si>
    <t>Юрьев-Польский г, Шибанкова ул, 118</t>
  </si>
  <si>
    <t>Юрьев-Польский г, Шибанкова ул, 156</t>
  </si>
  <si>
    <t>Юрьев-Польский г, Шибанкова ул, 17</t>
  </si>
  <si>
    <t>Юрьев-Польский г, Шибанкова ул, 40</t>
  </si>
  <si>
    <t>Юрьев-Польский г, Шибанкова ул, 42</t>
  </si>
  <si>
    <t>Юрьев-Польский г, Шибанкова ул, 80</t>
  </si>
  <si>
    <t>Юрьев-Польский г, Шибанкова ул, 84</t>
  </si>
  <si>
    <t>Юрьев-Польский р-н, Андреевское с, Гагарина ул, 6</t>
  </si>
  <si>
    <t>Юрьев-Польский р-н, Горки с, Механическая ул, 1</t>
  </si>
  <si>
    <t>Юрьев-Польский р-н, Городище с, Школьная ул, 2</t>
  </si>
  <si>
    <t>Юрьев-Польский р-н, Городище с, Школьная ул, 4</t>
  </si>
  <si>
    <t>Юрьев-Польский р-н, Городище с, Школьная ул, 6</t>
  </si>
  <si>
    <t>Юрьев-Польский р-н, Красное с, 1</t>
  </si>
  <si>
    <t>Юрьев-Польский р-н, Красное с, 1Г</t>
  </si>
  <si>
    <t>Юрьев-Польский р-н, Небылое с, Первомайская ул, 83</t>
  </si>
  <si>
    <t>Юрьев-Польский р-н, Небылое с, Школьная ул, 2</t>
  </si>
  <si>
    <t>Юрьев-Польский р-н, Небылое с, Школьная ул, 9</t>
  </si>
  <si>
    <t>Юрьев-Польский р-н, Ополье с, 10</t>
  </si>
  <si>
    <t>Юрьев-Польский р-н, Ополье с, 4</t>
  </si>
  <si>
    <t>Юрьев-Польский р-н, Сима с, Багратиона ул, 36</t>
  </si>
  <si>
    <t>Юрьев-Польский р-н, Сима с, Луговая ул, 2</t>
  </si>
  <si>
    <t>Юрьев-Польский р-н, Федоровское с, 69</t>
  </si>
  <si>
    <t>Юрьев-Польский р-н, Федоровское с, 72</t>
  </si>
  <si>
    <t>Юрьев-Польский р-н, Федоровское с, 73</t>
  </si>
  <si>
    <t>Юрьев-Польский р-н, Федоровское с, 77</t>
  </si>
  <si>
    <t>Юрьев-Польский р-н, Шихобалово с, 8</t>
  </si>
  <si>
    <t>Юрьев-Польский р-н, Шихобалово с, 9</t>
  </si>
  <si>
    <t>Юрьев-Польский р-н, Энтузиаст с, Центральная ул, 1</t>
  </si>
  <si>
    <t>Юрьев-Польский р-н, Энтузиаст с, Центральная ул, 7</t>
  </si>
  <si>
    <t>Юрьев-Польский р-н, Энтузиаст с, Центральная ул, 8</t>
  </si>
  <si>
    <t>381.700</t>
  </si>
  <si>
    <t>324.800</t>
  </si>
  <si>
    <t>770.400</t>
  </si>
  <si>
    <t>963.800</t>
  </si>
  <si>
    <t>673.000</t>
  </si>
  <si>
    <t>549.000</t>
  </si>
  <si>
    <t>661.000</t>
  </si>
  <si>
    <t>643.000</t>
  </si>
  <si>
    <t>474.000</t>
  </si>
  <si>
    <t>400.800</t>
  </si>
  <si>
    <t>554.000</t>
  </si>
  <si>
    <t>686.000</t>
  </si>
  <si>
    <t>381.500</t>
  </si>
  <si>
    <t>588.000</t>
  </si>
  <si>
    <t>758.000</t>
  </si>
  <si>
    <t>Киржач г, Красный Октябрь мкр, Октябрьская ул, 11а</t>
  </si>
  <si>
    <t>Киржач г, Морозовская ул, 126</t>
  </si>
  <si>
    <t>Киржачский р-н, Горка п, Больничная ул, 8</t>
  </si>
  <si>
    <t>Киржачский р-н, Кипрево д, Лесная ул, 1</t>
  </si>
  <si>
    <t>Итого по город Киржач</t>
  </si>
  <si>
    <t>Итого по Першинское</t>
  </si>
  <si>
    <t>Киржач г, Ленинградская ул, 106</t>
  </si>
  <si>
    <t>Киржач г, Томаровича ул, 30</t>
  </si>
  <si>
    <t>Киржач г, Десантников ул, 11</t>
  </si>
  <si>
    <t>Киржач г, Морозовская ул, 93</t>
  </si>
  <si>
    <t>Киржач г, Магистральная ул, 4</t>
  </si>
  <si>
    <t>Киржачский р-н, Кипрево д, Лесная ул, 2</t>
  </si>
  <si>
    <t>Киржачский р-н, Аленино д, Прибрежная ул, 10</t>
  </si>
  <si>
    <t>Итого по Филипповское</t>
  </si>
  <si>
    <t>Итого по Кипревское</t>
  </si>
  <si>
    <t>Киржач г, Первомайская ул, 24</t>
  </si>
  <si>
    <t>Киржач г, Красный Октябрь мкр, Первомайская ул, 20</t>
  </si>
  <si>
    <t>Киржач г, Первомайская ул, 22</t>
  </si>
  <si>
    <t>Киржач г, Денисенко ул, 13</t>
  </si>
  <si>
    <t>Киржач г, Красный Октябрь мкр, Калинина ул, 59</t>
  </si>
  <si>
    <t>Киржач г, Красный Октябрь мкр, Первомайская ул, 24</t>
  </si>
  <si>
    <t>Киржачский р-н, Ефремово д, Восточная ул, 7</t>
  </si>
  <si>
    <t>Киржачский р-н, Кашино д, Кашино п. тер, 28</t>
  </si>
  <si>
    <t>Александров г, 1-я Крестьянская ул, 12</t>
  </si>
  <si>
    <t>Скатная деревянная</t>
  </si>
  <si>
    <t>620.500</t>
  </si>
  <si>
    <t>254.600</t>
  </si>
  <si>
    <t>Александров г, 1-я Крестьянская ул, 18</t>
  </si>
  <si>
    <t>427.400</t>
  </si>
  <si>
    <t>402.400</t>
  </si>
  <si>
    <t>819.700</t>
  </si>
  <si>
    <t>Александров г, 1-я Крестьянская ул, 20</t>
  </si>
  <si>
    <t>369.800</t>
  </si>
  <si>
    <t>291.500</t>
  </si>
  <si>
    <t>Александров г, 1-я Крестьянская ул, 22</t>
  </si>
  <si>
    <t>290.900</t>
  </si>
  <si>
    <t>370.600</t>
  </si>
  <si>
    <t>2012</t>
  </si>
  <si>
    <t>541.400</t>
  </si>
  <si>
    <t>437.200</t>
  </si>
  <si>
    <t>676.900</t>
  </si>
  <si>
    <t>нет данных</t>
  </si>
  <si>
    <t>379.600</t>
  </si>
  <si>
    <t>Александров г, 2-я Стрелецкая ул, 17</t>
  </si>
  <si>
    <t>Александров г, 3-я Ликоушинская ул, 1А</t>
  </si>
  <si>
    <t>927.000</t>
  </si>
  <si>
    <t>Александров г, 3-я Ликоушинская ул, 2А</t>
  </si>
  <si>
    <t>Александров г, Ануфриева ул, 1</t>
  </si>
  <si>
    <t>1750.000</t>
  </si>
  <si>
    <t>Плоская железобетонная сборная (чердачная)</t>
  </si>
  <si>
    <t>Александров г, Ануфриева ул, 11</t>
  </si>
  <si>
    <t>463.720</t>
  </si>
  <si>
    <t>997.200</t>
  </si>
  <si>
    <t>372.000</t>
  </si>
  <si>
    <t>Александров г, Ануфриева ул, 7</t>
  </si>
  <si>
    <t>757.900</t>
  </si>
  <si>
    <t>Александров г, Ануфриева ул, 8</t>
  </si>
  <si>
    <t>201.300</t>
  </si>
  <si>
    <t>434.300</t>
  </si>
  <si>
    <t>Александров г, Базунова ул, 14</t>
  </si>
  <si>
    <t>2014</t>
  </si>
  <si>
    <t>Александров г, Базунова ул, 17</t>
  </si>
  <si>
    <t>561.600</t>
  </si>
  <si>
    <t>2016</t>
  </si>
  <si>
    <t>Александров г, Базунова ул, 26</t>
  </si>
  <si>
    <t>Александров г, Военная ул, 7</t>
  </si>
  <si>
    <t>653.600</t>
  </si>
  <si>
    <t>728.200</t>
  </si>
  <si>
    <t>Александров г, Вокзальная ул, 20 корп. 2</t>
  </si>
  <si>
    <t>294.600</t>
  </si>
  <si>
    <t>598.000</t>
  </si>
  <si>
    <t>Александров г, Вокзальная ул, 20</t>
  </si>
  <si>
    <t>442.800</t>
  </si>
  <si>
    <t>1261.000</t>
  </si>
  <si>
    <t>423.740</t>
  </si>
  <si>
    <t>Александров г, Вокзальный пер, 1</t>
  </si>
  <si>
    <t>Александров г, Вокзальный пер, 10</t>
  </si>
  <si>
    <t>Александров г, Вокзальный пер, 3</t>
  </si>
  <si>
    <t>180.000</t>
  </si>
  <si>
    <t>871.200</t>
  </si>
  <si>
    <t>Александров г, Вокзальный пер, 5</t>
  </si>
  <si>
    <t>907.200</t>
  </si>
  <si>
    <t>Александров г, Восстания 1905 г ул, 1</t>
  </si>
  <si>
    <t>Александров г, Восстания 1905 г ул, 16</t>
  </si>
  <si>
    <t>206.000</t>
  </si>
  <si>
    <t>Александров г, Восстания 1905 г ул, 18</t>
  </si>
  <si>
    <t>2019</t>
  </si>
  <si>
    <t>Александров г, Гагарина ул, 1 корп. 1</t>
  </si>
  <si>
    <t>956.000</t>
  </si>
  <si>
    <t>Александров г, Гагарина ул, 11 корп. 1</t>
  </si>
  <si>
    <t>964.950</t>
  </si>
  <si>
    <t>679.350</t>
  </si>
  <si>
    <t>Александров г, Гагарина ул, 13 корп. 2</t>
  </si>
  <si>
    <t>Александров г, Гагарина ул, 13 корп. 3</t>
  </si>
  <si>
    <t>1325.000</t>
  </si>
  <si>
    <t>Александров г, Гагарина ул, 13</t>
  </si>
  <si>
    <t>Александров г, Гагарина ул, 15</t>
  </si>
  <si>
    <t>Плоская совмещенная из сборных железобетонных слоистых панелей</t>
  </si>
  <si>
    <t>1692.480</t>
  </si>
  <si>
    <t>Александров г, Гагарина ул, 17</t>
  </si>
  <si>
    <t>Александров г, Гагарина ул, 19</t>
  </si>
  <si>
    <t>1061.600</t>
  </si>
  <si>
    <t>Александров г, Гагарина ул, 23 корп. 1</t>
  </si>
  <si>
    <t>2009</t>
  </si>
  <si>
    <t>2227.100</t>
  </si>
  <si>
    <t>Александров г, Гагарина ул, 23 корп. 2</t>
  </si>
  <si>
    <t>1742.400</t>
  </si>
  <si>
    <t>Александров г, Гагарина ул, 23 корп. 3</t>
  </si>
  <si>
    <t>1236.000</t>
  </si>
  <si>
    <t>Александров г, Гагарина ул, 25</t>
  </si>
  <si>
    <t>703.180</t>
  </si>
  <si>
    <t>882.200</t>
  </si>
  <si>
    <t>Александров г, Гагарина ул, 9 корп. 2</t>
  </si>
  <si>
    <t>1014.000</t>
  </si>
  <si>
    <t>1437.000</t>
  </si>
  <si>
    <t>899.100</t>
  </si>
  <si>
    <t>Александров г, Геологов ул, 2</t>
  </si>
  <si>
    <t>1048.000</t>
  </si>
  <si>
    <t>Александров г, Геологов ул, 3</t>
  </si>
  <si>
    <t>949.000</t>
  </si>
  <si>
    <t>736.000</t>
  </si>
  <si>
    <t>1378.000</t>
  </si>
  <si>
    <t>1266.800</t>
  </si>
  <si>
    <t>Александров г, Геологов ул, 8</t>
  </si>
  <si>
    <t>913.000</t>
  </si>
  <si>
    <t>704.470</t>
  </si>
  <si>
    <t>336.700</t>
  </si>
  <si>
    <t>Александров г, Горького ул, 3 корп. 2</t>
  </si>
  <si>
    <t>2480.000</t>
  </si>
  <si>
    <t>713.710</t>
  </si>
  <si>
    <t>Александров г, Горького ул, 5</t>
  </si>
  <si>
    <t>492.300</t>
  </si>
  <si>
    <t>771.300</t>
  </si>
  <si>
    <t>868.500</t>
  </si>
  <si>
    <t>1172.000</t>
  </si>
  <si>
    <t>Александров г, Гусева М. ул, 1</t>
  </si>
  <si>
    <t>1199.100</t>
  </si>
  <si>
    <t>495.200</t>
  </si>
  <si>
    <t>Александров г, Гусева М. ул, 4</t>
  </si>
  <si>
    <t>511.400</t>
  </si>
  <si>
    <t>Александров г, Данилова ул, 19</t>
  </si>
  <si>
    <t>2018</t>
  </si>
  <si>
    <t>8673.800</t>
  </si>
  <si>
    <t>Александров г, Данилова ул, 20</t>
  </si>
  <si>
    <t>Александров г, Данилова ул, 21</t>
  </si>
  <si>
    <t>2017</t>
  </si>
  <si>
    <t>Александров г, Двориковское шоссе ул, 52</t>
  </si>
  <si>
    <t>222.400</t>
  </si>
  <si>
    <t>Александров г, Двориковское шоссе ул, 54</t>
  </si>
  <si>
    <t>221.900</t>
  </si>
  <si>
    <t>931.600</t>
  </si>
  <si>
    <t>501.700</t>
  </si>
  <si>
    <t>Александров г, Жулева ул, 2 корп. 2</t>
  </si>
  <si>
    <t>504.900</t>
  </si>
  <si>
    <t>Александров г, Жулева ул, 4 корп. 1</t>
  </si>
  <si>
    <t>2020</t>
  </si>
  <si>
    <t>Александров г, Жулева ул, 4 корп. 2</t>
  </si>
  <si>
    <t>Александров г, Жулева ул, 8 корп. 2</t>
  </si>
  <si>
    <t>Александров г, Жулева ул, 8 корп. 4</t>
  </si>
  <si>
    <t>Александров г, Жулева ул, 8</t>
  </si>
  <si>
    <t>881.000</t>
  </si>
  <si>
    <t>Александров г, Институтская ул, 11</t>
  </si>
  <si>
    <t>288.900</t>
  </si>
  <si>
    <t>Александров г, Институтская ул, 12</t>
  </si>
  <si>
    <t>324.300</t>
  </si>
  <si>
    <t>Александров г, Институтская ул, 13</t>
  </si>
  <si>
    <t>914.100</t>
  </si>
  <si>
    <t>Александров г, Институтская ул, 15</t>
  </si>
  <si>
    <t>926.700</t>
  </si>
  <si>
    <t>Александров г, Институтская ул, 16</t>
  </si>
  <si>
    <t>323.200</t>
  </si>
  <si>
    <t>816.300</t>
  </si>
  <si>
    <t>Александров г, Институтская ул, 18</t>
  </si>
  <si>
    <t>329.400</t>
  </si>
  <si>
    <t>503.200</t>
  </si>
  <si>
    <t>Александров г, Институтская ул, 20</t>
  </si>
  <si>
    <t>290.700</t>
  </si>
  <si>
    <t>Александров г, Институтская ул, 21</t>
  </si>
  <si>
    <t>Александров г, Институтская ул, 24 корп. 1</t>
  </si>
  <si>
    <t>Александров г, Институтская ул, 24 корп. 2</t>
  </si>
  <si>
    <t>Александров г, Институтская ул, 4</t>
  </si>
  <si>
    <t>Александров г, Институтская ул, 6 корп. 2</t>
  </si>
  <si>
    <t>900.500</t>
  </si>
  <si>
    <t>1105.000</t>
  </si>
  <si>
    <t>Александров г, Институтская ул, 6 корп. 4</t>
  </si>
  <si>
    <t>732.700</t>
  </si>
  <si>
    <t>Александров г, Институтская ул, 6</t>
  </si>
  <si>
    <t>489.500</t>
  </si>
  <si>
    <t>Александров г, Институтская ул, 8</t>
  </si>
  <si>
    <t>2056.900</t>
  </si>
  <si>
    <t>443.100</t>
  </si>
  <si>
    <t>Александров г, Казарменный пер, 2</t>
  </si>
  <si>
    <t>Александров г, Калининская ул, 2</t>
  </si>
  <si>
    <t>Александров г, Карабановский Парк ул, 1</t>
  </si>
  <si>
    <t>345.400</t>
  </si>
  <si>
    <t>301.400</t>
  </si>
  <si>
    <t>904.000</t>
  </si>
  <si>
    <t>Александров г, Карабановский Парк ул, 3</t>
  </si>
  <si>
    <t>Александров г, Карабановский Парк ул, 6</t>
  </si>
  <si>
    <t>527.600</t>
  </si>
  <si>
    <t>Александров г, Карабановский Парк ул, 7</t>
  </si>
  <si>
    <t>Александров г, Карабановский Парк ул, 8</t>
  </si>
  <si>
    <t>518.800</t>
  </si>
  <si>
    <t>Александров г, Карабановский Парк ул, 9</t>
  </si>
  <si>
    <t>Александров г, Карабановский Тупик ул, 16</t>
  </si>
  <si>
    <t>Александров г, Карабановский Тупик ул, 17</t>
  </si>
  <si>
    <t>Александров г, Карабановский Тупик ул, 18</t>
  </si>
  <si>
    <t>Александров г, Карабановский Тупик ул, 19</t>
  </si>
  <si>
    <t>576.100</t>
  </si>
  <si>
    <t>918.700</t>
  </si>
  <si>
    <t>Александров г, Карабановский Тупик ул, 21</t>
  </si>
  <si>
    <t>1058.000</t>
  </si>
  <si>
    <t>Александров г, Киржачская ул, 3</t>
  </si>
  <si>
    <t>Александров г, Киржачская ул, 5</t>
  </si>
  <si>
    <t>Александров г, Кирпичный Завод ул, 8</t>
  </si>
  <si>
    <t>452.400</t>
  </si>
  <si>
    <t>Александров г, Кирпичный Завод ул, 9</t>
  </si>
  <si>
    <t>427.000</t>
  </si>
  <si>
    <t>Александров г, Коллективная Аллея ул, 1</t>
  </si>
  <si>
    <t>Александров г, Коллективная Аллея ул, 10</t>
  </si>
  <si>
    <t>Александров г, Коллективная Аллея ул, 11</t>
  </si>
  <si>
    <t>Александров г, Коллективная Аллея ул, 12</t>
  </si>
  <si>
    <t>Александров г, Коллективная Аллея ул, 13</t>
  </si>
  <si>
    <t>Александров г, Коллективная Аллея ул, 14</t>
  </si>
  <si>
    <t>Александров г, Коллективная Аллея ул, 15</t>
  </si>
  <si>
    <t>407.000</t>
  </si>
  <si>
    <t>Александров г, Коллективная Аллея ул, 16</t>
  </si>
  <si>
    <t>403.400</t>
  </si>
  <si>
    <t>565.400</t>
  </si>
  <si>
    <t>Александров г, Коллективная Аллея ул, 17</t>
  </si>
  <si>
    <t>Александров г, Коллективная Аллея ул, 1а</t>
  </si>
  <si>
    <t>388.500</t>
  </si>
  <si>
    <t>Александров г, Коллективная Аллея ул, 2</t>
  </si>
  <si>
    <t>Александров г, Коллективная Аллея ул, 3</t>
  </si>
  <si>
    <t>Александров г, Коллективная Аллея ул, 4</t>
  </si>
  <si>
    <t>Александров г, Коллективная Аллея ул, 5</t>
  </si>
  <si>
    <t>Александров г, Коллективная Аллея ул, 6</t>
  </si>
  <si>
    <t>339.700</t>
  </si>
  <si>
    <t>Александров г, Коллективная Аллея ул, 7</t>
  </si>
  <si>
    <t>Александров г, Коллективная Аллея ул, 8</t>
  </si>
  <si>
    <t>Александров г, Коллективная Аллея ул, 9</t>
  </si>
  <si>
    <t>393.800</t>
  </si>
  <si>
    <t>Александров г, Кольчугинская ул, 50</t>
  </si>
  <si>
    <t>272.000</t>
  </si>
  <si>
    <t>Александров г, Коммунальников ул, 3</t>
  </si>
  <si>
    <t>425.200</t>
  </si>
  <si>
    <t>Александров г, Комсомольский поселок ул, 36</t>
  </si>
  <si>
    <t>Александров г, Комсомольский поселок ул, 38</t>
  </si>
  <si>
    <t>496.200</t>
  </si>
  <si>
    <t>798.000</t>
  </si>
  <si>
    <t>Александров г, Комсомольский поселок ул, 53</t>
  </si>
  <si>
    <t>438.500</t>
  </si>
  <si>
    <t>Александров г, Кооперативная ул, 4</t>
  </si>
  <si>
    <t>Александров г, Королева ул, 1</t>
  </si>
  <si>
    <t>Александров г, Королева ул, 11</t>
  </si>
  <si>
    <t>1771.000</t>
  </si>
  <si>
    <t>Александров г, Королева ул, 12</t>
  </si>
  <si>
    <t>6610.000</t>
  </si>
  <si>
    <t>Александров г, Королева ул, 16</t>
  </si>
  <si>
    <t>Александров г, Королева ул, 18</t>
  </si>
  <si>
    <t>2008</t>
  </si>
  <si>
    <t>Александров г, Королева ул, 20</t>
  </si>
  <si>
    <t>Александров г, Королева ул, 22</t>
  </si>
  <si>
    <t>718.200</t>
  </si>
  <si>
    <t>Александров г, Королева ул, 3</t>
  </si>
  <si>
    <t>1011.900</t>
  </si>
  <si>
    <t>Александров г, Королева ул, 4 корп. 1</t>
  </si>
  <si>
    <t>1813.600</t>
  </si>
  <si>
    <t>Александров г, Королева ул, 4 корп. 2</t>
  </si>
  <si>
    <t>1513.900</t>
  </si>
  <si>
    <t>Александров г, Королева ул, 4 корп. 3</t>
  </si>
  <si>
    <t>Александров г, Королева ул, 5</t>
  </si>
  <si>
    <t>1240.330</t>
  </si>
  <si>
    <t>Александров г, Королева ул, 7</t>
  </si>
  <si>
    <t>1677.800</t>
  </si>
  <si>
    <t>Александров г, Королева ул, 8</t>
  </si>
  <si>
    <t>1740.000</t>
  </si>
  <si>
    <t>Александров г, Королева ул, 9 корп. 1</t>
  </si>
  <si>
    <t>3000.000</t>
  </si>
  <si>
    <t>635.100</t>
  </si>
  <si>
    <t>454.400</t>
  </si>
  <si>
    <t>457.600</t>
  </si>
  <si>
    <t>453.200</t>
  </si>
  <si>
    <t>695.000</t>
  </si>
  <si>
    <t>Александров г, Коссович ул, 7 корп. 1</t>
  </si>
  <si>
    <t>Александров г, Коссович ул, 7</t>
  </si>
  <si>
    <t>953.900</t>
  </si>
  <si>
    <t>Александров г, Коссович ул, 8</t>
  </si>
  <si>
    <t>1000.000</t>
  </si>
  <si>
    <t>Александров г, Коссович ул, 9</t>
  </si>
  <si>
    <t>Александров г, Красной Молодежи ул, 17</t>
  </si>
  <si>
    <t>Александров г, Красной Молодежи ул, 19</t>
  </si>
  <si>
    <t>344.400</t>
  </si>
  <si>
    <t>Александров г, Красной Молодежи ул, 27</t>
  </si>
  <si>
    <t>Александров г, Красной Молодежи ул, 4</t>
  </si>
  <si>
    <t>907.800</t>
  </si>
  <si>
    <t>Александров г, Красной Молодежи ул, 8</t>
  </si>
  <si>
    <t>Александров г, Красный Переулок ул, 11</t>
  </si>
  <si>
    <t>1384.000</t>
  </si>
  <si>
    <t>Александров г, Красный Переулок ул, 14</t>
  </si>
  <si>
    <t>Александров г, Красный Переулок ул, 16</t>
  </si>
  <si>
    <t>1004.100</t>
  </si>
  <si>
    <t>Александров г, Красный Переулок ул, 17 корп. 1</t>
  </si>
  <si>
    <t>Александров г, Красный Переулок ул, 17 корп. 2</t>
  </si>
  <si>
    <t>652.700</t>
  </si>
  <si>
    <t>Александров г, Красный Переулок ул, 17</t>
  </si>
  <si>
    <t>Александров г, Красный Переулок ул, 18 корп. 1</t>
  </si>
  <si>
    <t>469.300</t>
  </si>
  <si>
    <t>3224.600</t>
  </si>
  <si>
    <t>Александров г, Красный Переулок ул, 18 корп. 2</t>
  </si>
  <si>
    <t>2015</t>
  </si>
  <si>
    <t>5893.900</t>
  </si>
  <si>
    <t>Александров г, Красный Переулок ул, 18 корп. 3</t>
  </si>
  <si>
    <t>Александров г, Красный Переулок ул, 18</t>
  </si>
  <si>
    <t>988.000</t>
  </si>
  <si>
    <t>986.900</t>
  </si>
  <si>
    <t>Александров г, Красный Переулок ул, 2</t>
  </si>
  <si>
    <t>2968.360</t>
  </si>
  <si>
    <t>Александров г, Красный Переулок ул, 21 корп. 2</t>
  </si>
  <si>
    <t>844.200</t>
  </si>
  <si>
    <t>Александров г, Красный Переулок ул, 21</t>
  </si>
  <si>
    <t>851.800</t>
  </si>
  <si>
    <t>1304.000</t>
  </si>
  <si>
    <t>859.400</t>
  </si>
  <si>
    <t>Александров г, Красный Переулок ул, 7</t>
  </si>
  <si>
    <t>1721.900</t>
  </si>
  <si>
    <t>1079.800</t>
  </si>
  <si>
    <t>1360.000</t>
  </si>
  <si>
    <t>Александров г, Кубасова ул, 3</t>
  </si>
  <si>
    <t>2408.000</t>
  </si>
  <si>
    <t>Александров г, Кубасова ул, 5</t>
  </si>
  <si>
    <t>759.700</t>
  </si>
  <si>
    <t>Александров г, Кубасова ул, 7</t>
  </si>
  <si>
    <t>1697.000</t>
  </si>
  <si>
    <t>Александров г, Кубасова ул, 9</t>
  </si>
  <si>
    <t>1137.000</t>
  </si>
  <si>
    <t>Александров г, Ленина ул, 1 корп. 1</t>
  </si>
  <si>
    <t>893.400</t>
  </si>
  <si>
    <t>Александров г, Ленина ул, 1 корп. 2</t>
  </si>
  <si>
    <t>2558.000</t>
  </si>
  <si>
    <t>Александров г, Ленина ул, 1</t>
  </si>
  <si>
    <t>1022.300</t>
  </si>
  <si>
    <t>Александров г, Ленина ул, 10</t>
  </si>
  <si>
    <t>631.000</t>
  </si>
  <si>
    <t>1140.000</t>
  </si>
  <si>
    <t>Александров г, Ленина ул, 12</t>
  </si>
  <si>
    <t>Александров г, Ленина ул, 14</t>
  </si>
  <si>
    <t>1263.000</t>
  </si>
  <si>
    <t>886.900</t>
  </si>
  <si>
    <t>Александров г, Ленина ул, 17</t>
  </si>
  <si>
    <t>754.650</t>
  </si>
  <si>
    <t>Александров г, Ленина ул, 2</t>
  </si>
  <si>
    <t>986.260</t>
  </si>
  <si>
    <t>Александров г, Ленина ул, 20</t>
  </si>
  <si>
    <t>Александров г, Ленина ул, 22</t>
  </si>
  <si>
    <t>1274.300</t>
  </si>
  <si>
    <t>Александров г, Ленина ул, 3</t>
  </si>
  <si>
    <t>855.750</t>
  </si>
  <si>
    <t>Александров г, Ленина ул, 30</t>
  </si>
  <si>
    <t>Александров г, Ленина ул, 5</t>
  </si>
  <si>
    <t>1031.300</t>
  </si>
  <si>
    <t>Александров г, Ленина ул, 6</t>
  </si>
  <si>
    <t>593.000</t>
  </si>
  <si>
    <t>476.500</t>
  </si>
  <si>
    <t>500.500</t>
  </si>
  <si>
    <t>Александров г, Ленина ул, 7</t>
  </si>
  <si>
    <t>1963.000</t>
  </si>
  <si>
    <t>Александров г, Лермонтова ул, 1</t>
  </si>
  <si>
    <t>444.160</t>
  </si>
  <si>
    <t>Александров г, Лермонтова ул, 10</t>
  </si>
  <si>
    <t>688.300</t>
  </si>
  <si>
    <t>521.400</t>
  </si>
  <si>
    <t>Александров г, Лермонтова ул, 11</t>
  </si>
  <si>
    <t>508.700</t>
  </si>
  <si>
    <t>Александров г, Лермонтова ул, 12</t>
  </si>
  <si>
    <t>894.400</t>
  </si>
  <si>
    <t>Александров г, Лермонтова ул, 13</t>
  </si>
  <si>
    <t>510.800</t>
  </si>
  <si>
    <t>Александров г, Лермонтова ул, 15</t>
  </si>
  <si>
    <t>522.700</t>
  </si>
  <si>
    <t>Александров г, Лермонтова ул, 16</t>
  </si>
  <si>
    <t>522.800</t>
  </si>
  <si>
    <t>Александров г, Лермонтова ул, 17</t>
  </si>
  <si>
    <t>Александров г, Лермонтова ул, 18</t>
  </si>
  <si>
    <t>631.200</t>
  </si>
  <si>
    <t>525.500</t>
  </si>
  <si>
    <t>Александров г, Лермонтова ул, 19</t>
  </si>
  <si>
    <t>Александров г, Лермонтова ул, 20</t>
  </si>
  <si>
    <t>Александров г, Лермонтова ул, 21</t>
  </si>
  <si>
    <t>563.200</t>
  </si>
  <si>
    <t>Александров г, Лермонтова ул, 22</t>
  </si>
  <si>
    <t>517.900</t>
  </si>
  <si>
    <t>1183.700</t>
  </si>
  <si>
    <t>Александров г, Лермонтова ул, 23</t>
  </si>
  <si>
    <t>852.800</t>
  </si>
  <si>
    <t>Александров г, Лермонтова ул, 24 корп. 1</t>
  </si>
  <si>
    <t>Александров г, Лермонтова ул, 24</t>
  </si>
  <si>
    <t>741.100</t>
  </si>
  <si>
    <t>Александров г, Лермонтова ул, 25</t>
  </si>
  <si>
    <t>761.400</t>
  </si>
  <si>
    <t>Александров г, Лермонтова ул, 28</t>
  </si>
  <si>
    <t>808.900</t>
  </si>
  <si>
    <t>496.800</t>
  </si>
  <si>
    <t>495.100</t>
  </si>
  <si>
    <t>Александров г, Лермонтова ул, 4</t>
  </si>
  <si>
    <t>502.500</t>
  </si>
  <si>
    <t>Александров г, Лермонтова ул, 5</t>
  </si>
  <si>
    <t>506.980</t>
  </si>
  <si>
    <t>757.000</t>
  </si>
  <si>
    <t>Александров г, Лермонтова ул, 7</t>
  </si>
  <si>
    <t>666.700</t>
  </si>
  <si>
    <t>Александров г, Лермонтова ул, 8</t>
  </si>
  <si>
    <t>599.700</t>
  </si>
  <si>
    <t>Александров г, Лермонтова ул, 8а корп. 1</t>
  </si>
  <si>
    <t>499.200</t>
  </si>
  <si>
    <t>381.800</t>
  </si>
  <si>
    <t>614.300</t>
  </si>
  <si>
    <t>Александров г, Лермонтова ул, 8а</t>
  </si>
  <si>
    <t>690.100</t>
  </si>
  <si>
    <t>Александров г, Лермонтова ул, 9</t>
  </si>
  <si>
    <t>512.600</t>
  </si>
  <si>
    <t>Александров г, Ликеро-Водочный завод ул, 1</t>
  </si>
  <si>
    <t>505.100</t>
  </si>
  <si>
    <t>383.040</t>
  </si>
  <si>
    <t>253.800</t>
  </si>
  <si>
    <t>695.800</t>
  </si>
  <si>
    <t>Александров г, Маяковского ул, 10</t>
  </si>
  <si>
    <t>186.000</t>
  </si>
  <si>
    <t>Александров г, Маяковского ул, 11</t>
  </si>
  <si>
    <t>Александров г, Маяковского ул, 12</t>
  </si>
  <si>
    <t>199.600</t>
  </si>
  <si>
    <t>451.500</t>
  </si>
  <si>
    <t>199.800</t>
  </si>
  <si>
    <t>304.100</t>
  </si>
  <si>
    <t>Александров г, Маяковского ул, 16</t>
  </si>
  <si>
    <t>423.600</t>
  </si>
  <si>
    <t>323.300</t>
  </si>
  <si>
    <t>Александров г, Маяковского ул, 20</t>
  </si>
  <si>
    <t>Александров г, Маяковского ул, 22</t>
  </si>
  <si>
    <t>399.520</t>
  </si>
  <si>
    <t>Александров г, Маяковского ул, 24</t>
  </si>
  <si>
    <t>446.500</t>
  </si>
  <si>
    <t>Александров г, Маяковского ул, 26</t>
  </si>
  <si>
    <t>445.400</t>
  </si>
  <si>
    <t>Александров г, Маяковского ул, 3</t>
  </si>
  <si>
    <t>555.000</t>
  </si>
  <si>
    <t>Александров г, Маяковского ул, 32</t>
  </si>
  <si>
    <t>650.300</t>
  </si>
  <si>
    <t>516.400</t>
  </si>
  <si>
    <t>Александров г, Маяковского ул, 36а</t>
  </si>
  <si>
    <t>1393.000</t>
  </si>
  <si>
    <t>1281.400</t>
  </si>
  <si>
    <t>401.200</t>
  </si>
  <si>
    <t>378.100</t>
  </si>
  <si>
    <t>Александров г, Маяковского ул, 4</t>
  </si>
  <si>
    <t>199.900</t>
  </si>
  <si>
    <t>312.700</t>
  </si>
  <si>
    <t>Александров г, Маяковского ул, 46</t>
  </si>
  <si>
    <t>400.650</t>
  </si>
  <si>
    <t>Александров г, Маяковского ул, 48 корп. 2</t>
  </si>
  <si>
    <t>Александров г, Маяковского ул, 48</t>
  </si>
  <si>
    <t>596.000</t>
  </si>
  <si>
    <t>396.900</t>
  </si>
  <si>
    <t>638.300</t>
  </si>
  <si>
    <t>Александров г, Маяковского ул, 5</t>
  </si>
  <si>
    <t>Александров г, Маяковского ул, 6</t>
  </si>
  <si>
    <t>224.600</t>
  </si>
  <si>
    <t>Александров г, Маяковского ул, 9</t>
  </si>
  <si>
    <t>Александров г, Мосэнерго ул, 7</t>
  </si>
  <si>
    <t>888.200</t>
  </si>
  <si>
    <t>452.800</t>
  </si>
  <si>
    <t>Александров г, Ново-Стрелецкий проезд ул, 1</t>
  </si>
  <si>
    <t>397.300</t>
  </si>
  <si>
    <t>Александров г, Ново-Стрелецкий проезд ул, 11</t>
  </si>
  <si>
    <t>474.600</t>
  </si>
  <si>
    <t>Александров г, Ново-Стрелецкий проезд ул, 13</t>
  </si>
  <si>
    <t>296.500</t>
  </si>
  <si>
    <t>383.400</t>
  </si>
  <si>
    <t>Александров г, Ново-Стрелецкий проезд ул, 20</t>
  </si>
  <si>
    <t>612.700</t>
  </si>
  <si>
    <t>1046.500</t>
  </si>
  <si>
    <t>Александров г, Новые Коноплянники ул, 1</t>
  </si>
  <si>
    <t>501.800</t>
  </si>
  <si>
    <t>369.000</t>
  </si>
  <si>
    <t>Александров г, Новые Коноплянники ул, 2</t>
  </si>
  <si>
    <t>501.500</t>
  </si>
  <si>
    <t>394.900</t>
  </si>
  <si>
    <t>359.800</t>
  </si>
  <si>
    <t>547.600</t>
  </si>
  <si>
    <t>Александров г, Овражная ул, 3</t>
  </si>
  <si>
    <t>Александров г, Огородная ул, 9</t>
  </si>
  <si>
    <t>174.900</t>
  </si>
  <si>
    <t>Александров г, Октябрьская ул, 10</t>
  </si>
  <si>
    <t>1713.000</t>
  </si>
  <si>
    <t>Александров г, Октябрьская ул, 12</t>
  </si>
  <si>
    <t>Александров г, Октябрьская ул, 14 корп. 1</t>
  </si>
  <si>
    <t>754.400</t>
  </si>
  <si>
    <t>Александров г, Октябрьская ул, 14 корп. 2</t>
  </si>
  <si>
    <t>1028.900</t>
  </si>
  <si>
    <t>Александров г, Октябрьская ул, 2</t>
  </si>
  <si>
    <t>1250.800</t>
  </si>
  <si>
    <t>Александров г, Октябрьская ул, 4 стр. 4</t>
  </si>
  <si>
    <t>1929.600</t>
  </si>
  <si>
    <t>Александров г, Октябрьская ул, 4</t>
  </si>
  <si>
    <t>1255.000</t>
  </si>
  <si>
    <t>Александров г, Октябрьская ул, 6 корп. 2</t>
  </si>
  <si>
    <t>Александров г, Октябрьская ул, 6 корп. 3</t>
  </si>
  <si>
    <t>Александров г, Октябрьская ул, 6 корп. 4а</t>
  </si>
  <si>
    <t>1318.400</t>
  </si>
  <si>
    <t>Александров г, Октябрьская ул, 8</t>
  </si>
  <si>
    <t>3500.000</t>
  </si>
  <si>
    <t>525.200</t>
  </si>
  <si>
    <t>Александров г, Охотный луг ул, 25</t>
  </si>
  <si>
    <t>2027.000</t>
  </si>
  <si>
    <t>Александров г, П.Топоркова ул, 2 корп. 1</t>
  </si>
  <si>
    <t>625.500</t>
  </si>
  <si>
    <t>Александров г, П.Топоркова ул, 2</t>
  </si>
  <si>
    <t>1419.700</t>
  </si>
  <si>
    <t>Александров г, П.Топоркова ул, 3</t>
  </si>
  <si>
    <t>661.890</t>
  </si>
  <si>
    <t>878.500</t>
  </si>
  <si>
    <t>1035.000</t>
  </si>
  <si>
    <t>1256.000</t>
  </si>
  <si>
    <t>478.100</t>
  </si>
  <si>
    <t>608.200</t>
  </si>
  <si>
    <t>Александров г, Перфильева ул, 15</t>
  </si>
  <si>
    <t>862.400</t>
  </si>
  <si>
    <t>686.600</t>
  </si>
  <si>
    <t>472.600</t>
  </si>
  <si>
    <t>482.000</t>
  </si>
  <si>
    <t>Александров г, Пионерская ул, 2</t>
  </si>
  <si>
    <t>337.700</t>
  </si>
  <si>
    <t>Александров г, Пионерская ул, 4</t>
  </si>
  <si>
    <t>471.500</t>
  </si>
  <si>
    <t>Александров г, Радио ул, 1</t>
  </si>
  <si>
    <t>430.700</t>
  </si>
  <si>
    <t>502.100</t>
  </si>
  <si>
    <t>Александров г, Радио ул, 11</t>
  </si>
  <si>
    <t>330.800</t>
  </si>
  <si>
    <t>834.800</t>
  </si>
  <si>
    <t>Александров г, Радио ул, 13</t>
  </si>
  <si>
    <t>335.500</t>
  </si>
  <si>
    <t>503.100</t>
  </si>
  <si>
    <t>Александров г, Радио ул, 15</t>
  </si>
  <si>
    <t>543.000</t>
  </si>
  <si>
    <t>435.200</t>
  </si>
  <si>
    <t>621.700</t>
  </si>
  <si>
    <t>Александров г, Радио ул, 17</t>
  </si>
  <si>
    <t>430.600</t>
  </si>
  <si>
    <t>394.200</t>
  </si>
  <si>
    <t>1032.600</t>
  </si>
  <si>
    <t>634.300</t>
  </si>
  <si>
    <t>Александров г, Радио ул, 21</t>
  </si>
  <si>
    <t>448.800</t>
  </si>
  <si>
    <t>398.200</t>
  </si>
  <si>
    <t>389.100</t>
  </si>
  <si>
    <t>Александров г, Радио ул, 3</t>
  </si>
  <si>
    <t>412.100</t>
  </si>
  <si>
    <t>Александров г, Радио ул, 5</t>
  </si>
  <si>
    <t>419.800</t>
  </si>
  <si>
    <t>Александров г, Радио ул, 7</t>
  </si>
  <si>
    <t>332.500</t>
  </si>
  <si>
    <t>Александров г, Радио ул, 9</t>
  </si>
  <si>
    <t>328.800</t>
  </si>
  <si>
    <t>817.900</t>
  </si>
  <si>
    <t>425.900</t>
  </si>
  <si>
    <t>Александров г, Революции ул, 2</t>
  </si>
  <si>
    <t>896.600</t>
  </si>
  <si>
    <t>Александров г, Революции ул, 22</t>
  </si>
  <si>
    <t>Александров г, Революции ул, 24</t>
  </si>
  <si>
    <t>1020.600</t>
  </si>
  <si>
    <t>Александров г, Революции ул, 34</t>
  </si>
  <si>
    <t>1650.000</t>
  </si>
  <si>
    <t>Александров г, Революции ул, 36</t>
  </si>
  <si>
    <t>1262.900</t>
  </si>
  <si>
    <t>Александров г, Революции ул, 38</t>
  </si>
  <si>
    <t>Александров г, Революции ул, 4</t>
  </si>
  <si>
    <t>1055.700</t>
  </si>
  <si>
    <t>Александров г, Революции ул, 40</t>
  </si>
  <si>
    <t>1235.700</t>
  </si>
  <si>
    <t>Александров г, Революции ул, 41</t>
  </si>
  <si>
    <t>426.300</t>
  </si>
  <si>
    <t>Александров г, Революции ул, 47</t>
  </si>
  <si>
    <t>495.300</t>
  </si>
  <si>
    <t>2814.200</t>
  </si>
  <si>
    <t>Александров г, Революции ул, 51</t>
  </si>
  <si>
    <t>585.100</t>
  </si>
  <si>
    <t>Александров г, Революции ул, 57</t>
  </si>
  <si>
    <t>Александров г, Революции ул, 67</t>
  </si>
  <si>
    <t>458.000</t>
  </si>
  <si>
    <t>Александров г, Революции ул, 72</t>
  </si>
  <si>
    <t>Александров г, Революции ул, 79</t>
  </si>
  <si>
    <t>207.000</t>
  </si>
  <si>
    <t>447.000</t>
  </si>
  <si>
    <t>397.600</t>
  </si>
  <si>
    <t>286.700</t>
  </si>
  <si>
    <t>Александров г, Революции ул, 91</t>
  </si>
  <si>
    <t>195.500</t>
  </si>
  <si>
    <t>303.000</t>
  </si>
  <si>
    <t>Александров г, Садово-Огородная ул, 3</t>
  </si>
  <si>
    <t>Александров г, Свердлова ул, 1</t>
  </si>
  <si>
    <t>Александров г, Свердлова ул, 3</t>
  </si>
  <si>
    <t>1193.600</t>
  </si>
  <si>
    <t>Александров г, Свердлова ул, 39 корп. 1</t>
  </si>
  <si>
    <t>4300.000</t>
  </si>
  <si>
    <t>Александров г, Свердлова ул, 39</t>
  </si>
  <si>
    <t>1686.200</t>
  </si>
  <si>
    <t>Александров г, Свердлова ул, 41</t>
  </si>
  <si>
    <t>893.100</t>
  </si>
  <si>
    <t>1209.000</t>
  </si>
  <si>
    <t>Александров г, Свердлова ул, 42</t>
  </si>
  <si>
    <t>2600.000</t>
  </si>
  <si>
    <t>Александров г, Свердлова ул, 43</t>
  </si>
  <si>
    <t>1191.900</t>
  </si>
  <si>
    <t>Александров г, Свердлова ул, 64</t>
  </si>
  <si>
    <t>Александров г, Советская ул, 10</t>
  </si>
  <si>
    <t>Александров г, Советская ул, 23</t>
  </si>
  <si>
    <t>166.100</t>
  </si>
  <si>
    <t>Александров г, Советская ул, 30</t>
  </si>
  <si>
    <t>479.260</t>
  </si>
  <si>
    <t>Александров г, Советская ул, 38</t>
  </si>
  <si>
    <t>Александров г, Советская ул, 4</t>
  </si>
  <si>
    <t>Александров г, Советская ул, 48</t>
  </si>
  <si>
    <t>Александров г, Советская ул, 9</t>
  </si>
  <si>
    <t>300.500</t>
  </si>
  <si>
    <t>Александров г, Советский пер, 12</t>
  </si>
  <si>
    <t>Александров г, Советский пер, 4</t>
  </si>
  <si>
    <t>Александров г, Совхоз Правда ул, 17</t>
  </si>
  <si>
    <t>Александров г, Совхоз Правда ул, 18</t>
  </si>
  <si>
    <t>Александров г, Совхоз Правда ул, 21</t>
  </si>
  <si>
    <t>821.100</t>
  </si>
  <si>
    <t>Александров г, Совхоз Правда ул, 23</t>
  </si>
  <si>
    <t>Александров г, Совхоз Правда ул, 26</t>
  </si>
  <si>
    <t>1204.000</t>
  </si>
  <si>
    <t>904.800</t>
  </si>
  <si>
    <t>Александров г, Совхоз Правда ул, 27</t>
  </si>
  <si>
    <t>575.400</t>
  </si>
  <si>
    <t>Александров г, Совхоз Правда ул, 35</t>
  </si>
  <si>
    <t>Александров г, Совхоз Правда ул, 36</t>
  </si>
  <si>
    <t>384.400</t>
  </si>
  <si>
    <t>Александров г, Сосновский пер, 14</t>
  </si>
  <si>
    <t>1570.600</t>
  </si>
  <si>
    <t>Александров г, Сосновский пер, 16</t>
  </si>
  <si>
    <t>1267.300</t>
  </si>
  <si>
    <t>843.200</t>
  </si>
  <si>
    <t>2400.000</t>
  </si>
  <si>
    <t>Александров г, Сосновский пер, 21/1</t>
  </si>
  <si>
    <t>Александров г, Ст. Александров-2 ул, 1</t>
  </si>
  <si>
    <t>475.600</t>
  </si>
  <si>
    <t>Александров г, Ст. Александров-2 ул, 3</t>
  </si>
  <si>
    <t>285.000</t>
  </si>
  <si>
    <t>Александров г, Стрелецкая Набережная ул, 1</t>
  </si>
  <si>
    <t>552.700</t>
  </si>
  <si>
    <t>525.300</t>
  </si>
  <si>
    <t>Александров г, Стрелецкая Набережная ул, 10</t>
  </si>
  <si>
    <t>399.300</t>
  </si>
  <si>
    <t>973.300</t>
  </si>
  <si>
    <t>Александров г, Стрелецкая Набережная ул, 2</t>
  </si>
  <si>
    <t>286.800</t>
  </si>
  <si>
    <t>447.100</t>
  </si>
  <si>
    <t>Александров г, Стрелецкая Набережная ул, 3</t>
  </si>
  <si>
    <t>330.300</t>
  </si>
  <si>
    <t>475.800</t>
  </si>
  <si>
    <t>Александров г, Стрелецкая Набережная ул, 7</t>
  </si>
  <si>
    <t>624.800</t>
  </si>
  <si>
    <t>Александров г, Стрелецкая Набережная ул, 8</t>
  </si>
  <si>
    <t>885.400</t>
  </si>
  <si>
    <t>Александров г, Терешковой ул, 10 корп. 2</t>
  </si>
  <si>
    <t>946.800</t>
  </si>
  <si>
    <t>Александров г, Терешковой ул, 11 корп. 2</t>
  </si>
  <si>
    <t>3448.000</t>
  </si>
  <si>
    <t>Александров г, Терешковой ул, 11 корп. 3</t>
  </si>
  <si>
    <t>818.000</t>
  </si>
  <si>
    <t>Александров г, Терешковой ул, 11 корп. 4</t>
  </si>
  <si>
    <t>1675.000</t>
  </si>
  <si>
    <t>819.200</t>
  </si>
  <si>
    <t>Александров г, Терешковой ул, 12</t>
  </si>
  <si>
    <t>1727.890</t>
  </si>
  <si>
    <t>820.600</t>
  </si>
  <si>
    <t>1698.000</t>
  </si>
  <si>
    <t>821.000</t>
  </si>
  <si>
    <t>Александров г, Терешковой ул, 13 корп. 3</t>
  </si>
  <si>
    <t>822.500</t>
  </si>
  <si>
    <t>Александров г, Терешковой ул, 13</t>
  </si>
  <si>
    <t>1695.100</t>
  </si>
  <si>
    <t>Александров г, Терешковой ул, 14</t>
  </si>
  <si>
    <t>999.500</t>
  </si>
  <si>
    <t>Александров г, Терешковой ул, 15 корп. 2</t>
  </si>
  <si>
    <t>Александров г, Терешковой ул, 2</t>
  </si>
  <si>
    <t>901.300</t>
  </si>
  <si>
    <t>Александров г, Терешковой ул, 4 корп. 3</t>
  </si>
  <si>
    <t>Александров г, Терешковой ул, 4</t>
  </si>
  <si>
    <t>Александров г, Терешковой ул, 6 корп. 1</t>
  </si>
  <si>
    <t>964.500</t>
  </si>
  <si>
    <t>706.400</t>
  </si>
  <si>
    <t>Александров г, Терешковой ул, 6 корп. 2</t>
  </si>
  <si>
    <t>Александров г, Терешковой ул, 6 корп. 3</t>
  </si>
  <si>
    <t>716.400</t>
  </si>
  <si>
    <t>2101.000</t>
  </si>
  <si>
    <t>874.900</t>
  </si>
  <si>
    <t>Александров г, Терешковой ул, 7 корп. 2</t>
  </si>
  <si>
    <t>1010.500</t>
  </si>
  <si>
    <t>693.900</t>
  </si>
  <si>
    <t>Александров г, Терешковой ул, 7 корп. 3</t>
  </si>
  <si>
    <t>856.600</t>
  </si>
  <si>
    <t>779.500</t>
  </si>
  <si>
    <t>Александров г, Терешковой ул, 8 корп. 1</t>
  </si>
  <si>
    <t>Александров г, Терешковой ул, 8</t>
  </si>
  <si>
    <t>843.700</t>
  </si>
  <si>
    <t>Александров г, Терешковой ул, 9 корп. 2</t>
  </si>
  <si>
    <t>Александров г, Терешковой ул, 9 корп. 3</t>
  </si>
  <si>
    <t>Александров г, Терешковой ул, 9</t>
  </si>
  <si>
    <t>883.650</t>
  </si>
  <si>
    <t>Александров г, Фабрика Калинина ул, 10</t>
  </si>
  <si>
    <t>Александров г, Фабрика Калинина ул, 11</t>
  </si>
  <si>
    <t>494.800</t>
  </si>
  <si>
    <t>Александров г, Фабрика Калинина ул, 12</t>
  </si>
  <si>
    <t>Александров г, Фабрика Калинина ул, 14</t>
  </si>
  <si>
    <t>933.800</t>
  </si>
  <si>
    <t>1008.500</t>
  </si>
  <si>
    <t>195.200</t>
  </si>
  <si>
    <t>Александров г, Фабрика Калинина ул, 19</t>
  </si>
  <si>
    <t>Александров г, Фабрика Калинина ул, 22</t>
  </si>
  <si>
    <t>540.600</t>
  </si>
  <si>
    <t>Александров г, Фабрика Калинина ул, 24</t>
  </si>
  <si>
    <t>1257.900</t>
  </si>
  <si>
    <t>1225.000</t>
  </si>
  <si>
    <t>1527.200</t>
  </si>
  <si>
    <t>Александров г, Фабрика Калинина ул, 3</t>
  </si>
  <si>
    <t>Александров г, Фабрика Калинина ул, 3А</t>
  </si>
  <si>
    <t>502.800</t>
  </si>
  <si>
    <t>Александров г, Фабрика Калинина ул, 4</t>
  </si>
  <si>
    <t>437.800</t>
  </si>
  <si>
    <t>312.600</t>
  </si>
  <si>
    <t>Александров г, Ческа-Липа ул, 10</t>
  </si>
  <si>
    <t>Александров г, Ческа-Липа ул, 11</t>
  </si>
  <si>
    <t>Александров г, Ческа-Липа ул, 2</t>
  </si>
  <si>
    <t>2178.300</t>
  </si>
  <si>
    <t>Александров г, Ческа-Липа ул, 3</t>
  </si>
  <si>
    <t>Александров г, Ческа-Липа ул, 4</t>
  </si>
  <si>
    <t>897.500</t>
  </si>
  <si>
    <t>Александров г, Ческа-Липа ул, 6</t>
  </si>
  <si>
    <t>891.820</t>
  </si>
  <si>
    <t>Александров г, Ческа-Липа ул, 7</t>
  </si>
  <si>
    <t>739.100</t>
  </si>
  <si>
    <t>Александров г, Ческа-Липа ул, 8</t>
  </si>
  <si>
    <t>Александров г, Ческа-Липа ул, 9</t>
  </si>
  <si>
    <t>771.000</t>
  </si>
  <si>
    <t>Александров г, Энтузиастов ул, 1</t>
  </si>
  <si>
    <t>2158.700</t>
  </si>
  <si>
    <t>Александров г, Энтузиастов ул, 11 корп. 1</t>
  </si>
  <si>
    <t>853.200</t>
  </si>
  <si>
    <t>Александров г, Энтузиастов ул, 11</t>
  </si>
  <si>
    <t>Александров г, Энтузиастов ул, 13</t>
  </si>
  <si>
    <t>923.300</t>
  </si>
  <si>
    <t>931.200</t>
  </si>
  <si>
    <t>Александров г, Энтузиастов ул, 15</t>
  </si>
  <si>
    <t>827.460</t>
  </si>
  <si>
    <t>Александров г, Энтузиастов ул, 17</t>
  </si>
  <si>
    <t>Александров г, Энтузиастов ул, 23</t>
  </si>
  <si>
    <t>1169.300</t>
  </si>
  <si>
    <t>943.000</t>
  </si>
  <si>
    <t>1561.100</t>
  </si>
  <si>
    <t>Александров г, Юбилейная ул, 18</t>
  </si>
  <si>
    <t>1437.100</t>
  </si>
  <si>
    <t>Александров г, Юбилейная ул, 2 корп. 2</t>
  </si>
  <si>
    <t>693.200</t>
  </si>
  <si>
    <t>933.500</t>
  </si>
  <si>
    <t>675.700</t>
  </si>
  <si>
    <t>783.400</t>
  </si>
  <si>
    <t>676.200</t>
  </si>
  <si>
    <t>1450.400</t>
  </si>
  <si>
    <t>505.600</t>
  </si>
  <si>
    <t>Александровский р-н, Андреевское с, Мелиораторов ул, 2</t>
  </si>
  <si>
    <t>364.700</t>
  </si>
  <si>
    <t>729.400</t>
  </si>
  <si>
    <t>Александровский р-н, Андреевское с, Мелиораторов ул, 4</t>
  </si>
  <si>
    <t>121.000</t>
  </si>
  <si>
    <t>1207.000</t>
  </si>
  <si>
    <t>Александровский р-н, Андреевское с, Советская А ул, 3</t>
  </si>
  <si>
    <t>573.200</t>
  </si>
  <si>
    <t>573.000</t>
  </si>
  <si>
    <t>Александровский р-н, Андреевское с, Советская А ул, 4</t>
  </si>
  <si>
    <t>Александровский р-н, Андреевское с, Советская А ул, 5</t>
  </si>
  <si>
    <t>Александровский р-н, Андреевское с, Советская А ул, 6</t>
  </si>
  <si>
    <t>521.500</t>
  </si>
  <si>
    <t>Александровский р-н, Андреевское с, Советская ул, 1</t>
  </si>
  <si>
    <t>Александровский р-н, Андреевское с, Советская ул, 3</t>
  </si>
  <si>
    <t>Александровский р-н, Арсаки п, 11</t>
  </si>
  <si>
    <t>399.000</t>
  </si>
  <si>
    <t>Александровский р-н, Арсаки п, Плеханы ул, 120</t>
  </si>
  <si>
    <t>552.000</t>
  </si>
  <si>
    <t>506.900</t>
  </si>
  <si>
    <t>471.000</t>
  </si>
  <si>
    <t>Александровский р-н, Арсаки п, Плеханы ул, 121</t>
  </si>
  <si>
    <t>Александровский р-н, Арсаки п, Плеханы ул, 122</t>
  </si>
  <si>
    <t>481.000</t>
  </si>
  <si>
    <t>Александровский р-н, Арсаки п, Плеханы ул, 123</t>
  </si>
  <si>
    <t>497.000</t>
  </si>
  <si>
    <t>Александровский р-н, Арсаки п, Плеханы ул, 124</t>
  </si>
  <si>
    <t>Александровский р-н, Арсаки п, Плеханы ул, 125</t>
  </si>
  <si>
    <t>541.000</t>
  </si>
  <si>
    <t>Александровский р-н, Арсаки п, Плеханы ул, 126</t>
  </si>
  <si>
    <t>7582.000</t>
  </si>
  <si>
    <t>Александровский р-н, Арсаки п, Плеханы ул, 127</t>
  </si>
  <si>
    <t>1205.100</t>
  </si>
  <si>
    <t>Александровский р-н, Арсаки п, Плеханы ул, 128</t>
  </si>
  <si>
    <t>1030.000</t>
  </si>
  <si>
    <t>3572.000</t>
  </si>
  <si>
    <t>Александровский р-н, Арсаки п, Плеханы ул, 129</t>
  </si>
  <si>
    <t>689.000</t>
  </si>
  <si>
    <t>1421.000</t>
  </si>
  <si>
    <t>Александровский р-н, Арсаки п, Плеханы ул, 2</t>
  </si>
  <si>
    <t>284.000</t>
  </si>
  <si>
    <t>282.000</t>
  </si>
  <si>
    <t>Александровский р-н, Бакшеево с, Совхозная ул, 2</t>
  </si>
  <si>
    <t>395.100</t>
  </si>
  <si>
    <t>Александровский р-н, Бакшеево с, Совхозная ул, 3</t>
  </si>
  <si>
    <t>Александровский р-н, Бакшеево с, Совхозная ул, 5</t>
  </si>
  <si>
    <t>452.000</t>
  </si>
  <si>
    <t>273.700</t>
  </si>
  <si>
    <t>Александровский р-н, Балакирево п, 60 лет Октября ул, 1</t>
  </si>
  <si>
    <t>1428.000</t>
  </si>
  <si>
    <t>3309.000</t>
  </si>
  <si>
    <t>Александровский р-н, Балакирево п, 60 лет Октября ул, 10</t>
  </si>
  <si>
    <t>851.500</t>
  </si>
  <si>
    <t>5051.000</t>
  </si>
  <si>
    <t>Александровский р-н, Балакирево п, 60 лет Октября ул, 12</t>
  </si>
  <si>
    <t>1942.100</t>
  </si>
  <si>
    <t>Александровский р-н, Балакирево п, 60 лет Октября ул, 2</t>
  </si>
  <si>
    <t>472.200</t>
  </si>
  <si>
    <t>1458.000</t>
  </si>
  <si>
    <t>487.300</t>
  </si>
  <si>
    <t>1258.200</t>
  </si>
  <si>
    <t>Александровский р-н, Балакирево п, 60 лет Октября ул, 4</t>
  </si>
  <si>
    <t>Александровский р-н, Балакирево п, 60 лет Октября ул, 5</t>
  </si>
  <si>
    <t>1259.300</t>
  </si>
  <si>
    <t>505.900</t>
  </si>
  <si>
    <t>958.400</t>
  </si>
  <si>
    <t>930.100</t>
  </si>
  <si>
    <t>Александровский р-н, Балакирево п, Вокзальная ул, 10</t>
  </si>
  <si>
    <t>1391.500</t>
  </si>
  <si>
    <t>Александровский р-н, Балакирево п, Вокзальная ул, 11</t>
  </si>
  <si>
    <t>1035.400</t>
  </si>
  <si>
    <t>Александровский р-н, Балакирево п, Вокзальная ул, 12</t>
  </si>
  <si>
    <t>1045.900</t>
  </si>
  <si>
    <t>684.200</t>
  </si>
  <si>
    <t>617.900</t>
  </si>
  <si>
    <t>1047.000</t>
  </si>
  <si>
    <t>984.200</t>
  </si>
  <si>
    <t>Александровский р-н, Балакирево п, Заводская ул, 1</t>
  </si>
  <si>
    <t>405.800</t>
  </si>
  <si>
    <t>380.400</t>
  </si>
  <si>
    <t>672.500</t>
  </si>
  <si>
    <t>404.700</t>
  </si>
  <si>
    <t>Александровский р-н, Балакирево п, Заводская ул, 3</t>
  </si>
  <si>
    <t>400.200</t>
  </si>
  <si>
    <t>Александровский р-н, Балакирево п, Заводская ул, 5</t>
  </si>
  <si>
    <t>652.500</t>
  </si>
  <si>
    <t>1494.600</t>
  </si>
  <si>
    <t>Александровский р-н, Балакирево п, Заводская ул, 6</t>
  </si>
  <si>
    <t>506.600</t>
  </si>
  <si>
    <t>835.200</t>
  </si>
  <si>
    <t>Александровский р-н, Балакирево п, Заводская ул, 7</t>
  </si>
  <si>
    <t>529.800</t>
  </si>
  <si>
    <t>887.000</t>
  </si>
  <si>
    <t>527.100</t>
  </si>
  <si>
    <t>Александровский р-н, Балакирево п, Заводская ул, 9</t>
  </si>
  <si>
    <t>693.500</t>
  </si>
  <si>
    <t>Александровский р-н, Балакирево п, Радужный кв-л, 2</t>
  </si>
  <si>
    <t>Александровский р-н, Балакирево п, Радужный кв-л, 3</t>
  </si>
  <si>
    <t>1332.700</t>
  </si>
  <si>
    <t>364.400</t>
  </si>
  <si>
    <t>1426.000</t>
  </si>
  <si>
    <t>Александровский р-н, Балакирево п, Совхозная ул, 3</t>
  </si>
  <si>
    <t>Александровский р-н, Балакирево п, Совхозная ул, 7</t>
  </si>
  <si>
    <t>408.200</t>
  </si>
  <si>
    <t>Александровский р-н, Балакирево п, Центральный кв-л, 1</t>
  </si>
  <si>
    <t>687.800</t>
  </si>
  <si>
    <t>Александровский р-н, Балакирево п, Центральный кв-л, 2</t>
  </si>
  <si>
    <t>1032.400</t>
  </si>
  <si>
    <t>Александровский р-н, Балакирево п, Центральный кв-л, 3</t>
  </si>
  <si>
    <t>684.600</t>
  </si>
  <si>
    <t>Александровский р-н, Балакирево п, Энергетиков ул, 4</t>
  </si>
  <si>
    <t>Александровский р-н, Балакирево п, Юго-Западный кв-л, 1</t>
  </si>
  <si>
    <t>1248.000</t>
  </si>
  <si>
    <t>Александровский р-н, Балакирево п, Юго-Западный кв-л, 10</t>
  </si>
  <si>
    <t>1071.400</t>
  </si>
  <si>
    <t>Александровский р-н, Балакирево п, Юго-Западный кв-л, 11</t>
  </si>
  <si>
    <t>1238.400</t>
  </si>
  <si>
    <t>Александровский р-н, Балакирево п, Юго-Западный кв-л, 12</t>
  </si>
  <si>
    <t>1063.000</t>
  </si>
  <si>
    <t>Александровский р-н, Балакирево п, Юго-Западный кв-л, 13</t>
  </si>
  <si>
    <t>965.900</t>
  </si>
  <si>
    <t>Александровский р-н, Балакирево п, Юго-Западный кв-л, 14</t>
  </si>
  <si>
    <t>1119.400</t>
  </si>
  <si>
    <t>Александровский р-н, Балакирево п, Юго-Западный кв-л, 16</t>
  </si>
  <si>
    <t>896.000</t>
  </si>
  <si>
    <t>894.700</t>
  </si>
  <si>
    <t>Александровский р-н, Балакирево п, Юго-Западный кв-л, 18</t>
  </si>
  <si>
    <t>876.500</t>
  </si>
  <si>
    <t>857.700</t>
  </si>
  <si>
    <t>1051.000</t>
  </si>
  <si>
    <t>Александровский р-н, Балакирево п, Юго-Западный кв-л, 3</t>
  </si>
  <si>
    <t>Александровский р-н, Балакирево п, Юго-Западный кв-л, 4</t>
  </si>
  <si>
    <t>Александровский р-н, Балакирево п, Юго-Западный кв-л, 5</t>
  </si>
  <si>
    <t>1266.600</t>
  </si>
  <si>
    <t>1138.000</t>
  </si>
  <si>
    <t>Александровский р-н, Балакирево п, Юго-Западный кв-л, 8</t>
  </si>
  <si>
    <t>Александровский р-н, Балакирево п, Юго-Западный кв-л, 9</t>
  </si>
  <si>
    <t>Александровский р-н, Большое Каринское с, Новая ул, 1</t>
  </si>
  <si>
    <t>383.600</t>
  </si>
  <si>
    <t>383.800</t>
  </si>
  <si>
    <t>419.900</t>
  </si>
  <si>
    <t>Александровский р-н, Большое Каринское с, Новая ул, 2</t>
  </si>
  <si>
    <t>Александровский р-н, Большое Каринское с, Новая ул, 3</t>
  </si>
  <si>
    <t>Александровский р-н, Большое Каринское с, Новая ул, 6</t>
  </si>
  <si>
    <t>499.500</t>
  </si>
  <si>
    <t>Александровский р-н, Большое Каринское с, Новая ул, 7</t>
  </si>
  <si>
    <t>Александровский р-н, Большое Каринское с, Новая ул, 8</t>
  </si>
  <si>
    <t>645.200</t>
  </si>
  <si>
    <t>Александровский р-н, Большое Шимоново д, Весенняя ул, 1</t>
  </si>
  <si>
    <t>Александровский р-н, Годуново с, Центральная ул, 2</t>
  </si>
  <si>
    <t>Александровский р-н, Годуново с, Центральная ул, 5</t>
  </si>
  <si>
    <t>779.000</t>
  </si>
  <si>
    <t>Александровский р-н, Годуново с, Центральная ул, 6</t>
  </si>
  <si>
    <t>634.700</t>
  </si>
  <si>
    <t>Александровский р-н, Григорово д, Мира ул, 1</t>
  </si>
  <si>
    <t>277.400</t>
  </si>
  <si>
    <t>408.700</t>
  </si>
  <si>
    <t>Александровский р-н, Григорово д, Мира ул, 3</t>
  </si>
  <si>
    <t>705.100</t>
  </si>
  <si>
    <t>Александровский р-н, Дворики д, Центральная ул, 2</t>
  </si>
  <si>
    <t>788.600</t>
  </si>
  <si>
    <t>347.200</t>
  </si>
  <si>
    <t>752.000</t>
  </si>
  <si>
    <t>Александровский р-н, Елькино д, Мира ул, 3</t>
  </si>
  <si>
    <t>Александровский р-н, Елькино д, Мира ул, 4</t>
  </si>
  <si>
    <t>528.600</t>
  </si>
  <si>
    <t>Александровский р-н, Искра п, Кооперативная ул, 11</t>
  </si>
  <si>
    <t>Александровский р-н, Карабаново г, Гагарина ул, 1</t>
  </si>
  <si>
    <t>1577.000</t>
  </si>
  <si>
    <t>Александровский р-н, Карабаново г, Гагарина ул, 2</t>
  </si>
  <si>
    <t>519.680</t>
  </si>
  <si>
    <t>Александровский р-н, Карабаново г, Железнодорожный туп, 11</t>
  </si>
  <si>
    <t>614.800</t>
  </si>
  <si>
    <t>Александровский р-н, Карабаново г, Западная ул, 4</t>
  </si>
  <si>
    <t>Александровский р-н, Карабаново г, Западная ул, 5</t>
  </si>
  <si>
    <t>Александровский р-н, Карабаново г, Западная ул, 7</t>
  </si>
  <si>
    <t>1440.000</t>
  </si>
  <si>
    <t>2344.600</t>
  </si>
  <si>
    <t>Александровский р-н, Карабаново г, Карпова ул, 1</t>
  </si>
  <si>
    <t>667.660</t>
  </si>
  <si>
    <t>379.150</t>
  </si>
  <si>
    <t>400.900</t>
  </si>
  <si>
    <t>Александровский р-н, Карабаново г, Комсомольская ул, 3</t>
  </si>
  <si>
    <t>472.400</t>
  </si>
  <si>
    <t>Александровский р-н, Карабаново г, Комсомольская ул, 4</t>
  </si>
  <si>
    <t>394.000</t>
  </si>
  <si>
    <t>450.200</t>
  </si>
  <si>
    <t>Александровский р-н, Карабаново г, Комсомольская ул, 6</t>
  </si>
  <si>
    <t>Александровский р-н, Карабаново г, Комсомольская ул, 7</t>
  </si>
  <si>
    <t>408.000</t>
  </si>
  <si>
    <t>870.800</t>
  </si>
  <si>
    <t>467.900</t>
  </si>
  <si>
    <t>Александровский р-н, Карабаново г, Кооперативная ул, 26</t>
  </si>
  <si>
    <t>266.190</t>
  </si>
  <si>
    <t>Александровский р-н, Карабаново г, Красногорская ул, 52</t>
  </si>
  <si>
    <t>338.000</t>
  </si>
  <si>
    <t>258.900</t>
  </si>
  <si>
    <t>376.500</t>
  </si>
  <si>
    <t>Александровский р-н, Карабаново г, Ленина пл, 3</t>
  </si>
  <si>
    <t>446.000</t>
  </si>
  <si>
    <t>509.500</t>
  </si>
  <si>
    <t>508.400</t>
  </si>
  <si>
    <t>Александровский р-н, Карабаново г, Лермонтова пл, 10</t>
  </si>
  <si>
    <t>Александровский р-н, Карабаново г, Лермонтова пл, 12</t>
  </si>
  <si>
    <t>Александровский р-н, Карабаново г, Лермонтова пл, 13</t>
  </si>
  <si>
    <t>1151.500</t>
  </si>
  <si>
    <t>Александровский р-н, Карабаново г, Лермонтова пл, 14</t>
  </si>
  <si>
    <t>Александровский р-н, Карабаново г, Лермонтова пл, 2</t>
  </si>
  <si>
    <t>515.430</t>
  </si>
  <si>
    <t>Александровский р-н, Карабаново г, Лермонтова пл, 3</t>
  </si>
  <si>
    <t>1167.000</t>
  </si>
  <si>
    <t>Александровский р-н, Карабаново г, Лермонтова пл, 6</t>
  </si>
  <si>
    <t>507.400</t>
  </si>
  <si>
    <t>Александровский р-н, Карабаново г, Маяковского ул, 11</t>
  </si>
  <si>
    <t>885.000</t>
  </si>
  <si>
    <t>750.700</t>
  </si>
  <si>
    <t>812.700</t>
  </si>
  <si>
    <t>Александровский р-н, Карабаново г, Маяковского ул, 4</t>
  </si>
  <si>
    <t>662.480</t>
  </si>
  <si>
    <t>Александровский р-н, Карабаново г, Маяковского ул, 5</t>
  </si>
  <si>
    <t>Александровский р-н, Карабаново г, Маяковского ул, 7</t>
  </si>
  <si>
    <t>Александровский р-н, Карабаново г, Маяковского ул, 8</t>
  </si>
  <si>
    <t>672.100</t>
  </si>
  <si>
    <t>532.440</t>
  </si>
  <si>
    <t>734.600</t>
  </si>
  <si>
    <t>Александровский р-н, Карабаново г, Маяковского ул, 9</t>
  </si>
  <si>
    <t>Александровский р-н, Карабаново г, Мира ул, 13</t>
  </si>
  <si>
    <t>Александровский р-н, Карабаново г, Мира ул, 15</t>
  </si>
  <si>
    <t>831.900</t>
  </si>
  <si>
    <t>519.400</t>
  </si>
  <si>
    <t>Александровский р-н, Карабаново г, Мира ул, 16</t>
  </si>
  <si>
    <t>Александровский р-н, Карабаново г, Мира ул, 18</t>
  </si>
  <si>
    <t>874.100</t>
  </si>
  <si>
    <t>Александровский р-н, Карабаново г, Мира ул, 23</t>
  </si>
  <si>
    <t>Александровский р-н, Карабаново г, Мира ул, 26</t>
  </si>
  <si>
    <t>Александровский р-н, Карабаново г, Мира ул, 28</t>
  </si>
  <si>
    <t>1245.400</t>
  </si>
  <si>
    <t>1304.100</t>
  </si>
  <si>
    <t>Александровский р-н, Карабаново г, Мира ул, 30</t>
  </si>
  <si>
    <t>Александровский р-н, Карабаново г, Мира ул, 32</t>
  </si>
  <si>
    <t>1629.450</t>
  </si>
  <si>
    <t>Александровский р-н, Карабаново г, Мира ул, 4</t>
  </si>
  <si>
    <t>637.600</t>
  </si>
  <si>
    <t>1359.400</t>
  </si>
  <si>
    <t>Александровский р-н, Карабаново г, Мира ул, 5</t>
  </si>
  <si>
    <t>522.450</t>
  </si>
  <si>
    <t>637.500</t>
  </si>
  <si>
    <t>674.770</t>
  </si>
  <si>
    <t>Александровский р-н, Карабаново г, Мира ул, 9</t>
  </si>
  <si>
    <t>506.870</t>
  </si>
  <si>
    <t>266.600</t>
  </si>
  <si>
    <t>Александровский р-н, Карабаново г, Очистные Сооружения ул, 1</t>
  </si>
  <si>
    <t>493.600</t>
  </si>
  <si>
    <t>Александровский р-н, Карабаново г, Первомайская ул, 19</t>
  </si>
  <si>
    <t>454.600</t>
  </si>
  <si>
    <t>Александровский р-н, Карабаново г, Победы ул, 1</t>
  </si>
  <si>
    <t>1310.000</t>
  </si>
  <si>
    <t>946.860</t>
  </si>
  <si>
    <t>Александровский р-н, Карабаново г, Победы ул, 2</t>
  </si>
  <si>
    <t>Александровский р-н, Карабаново г, Победы ул, 4</t>
  </si>
  <si>
    <t>1350.360</t>
  </si>
  <si>
    <t>Александровский р-н, Карабаново г, Победы ул, 4а</t>
  </si>
  <si>
    <t>Александровский р-н, Карабаново г, Победы ул, 6</t>
  </si>
  <si>
    <t>1278.700</t>
  </si>
  <si>
    <t>983.600</t>
  </si>
  <si>
    <t>3068.600</t>
  </si>
  <si>
    <t>Александровский р-н, Карабаново г, Победы ул, 8</t>
  </si>
  <si>
    <t>1490.450</t>
  </si>
  <si>
    <t>Александровский р-н, Карабаново г, Победы ул, 8А</t>
  </si>
  <si>
    <t>Александровский р-н, Карабаново г, Почтовая ул, 18</t>
  </si>
  <si>
    <t>641.300</t>
  </si>
  <si>
    <t>537.320</t>
  </si>
  <si>
    <t>Александровский р-н, Карабаново г, Почтовая ул, 20</t>
  </si>
  <si>
    <t>881.250</t>
  </si>
  <si>
    <t>Александровский р-н, Карабаново г, Почтовая ул, 21</t>
  </si>
  <si>
    <t>824.780</t>
  </si>
  <si>
    <t>265.950</t>
  </si>
  <si>
    <t>441.000</t>
  </si>
  <si>
    <t>Александровский р-н, Карабаново г, Пушкина ул, 26</t>
  </si>
  <si>
    <t>348.000</t>
  </si>
  <si>
    <t>267.300</t>
  </si>
  <si>
    <t>Александровский р-н, Карабаново г, Садовая ул, 3</t>
  </si>
  <si>
    <t>Александровский р-н, Карабаново г, Садовая ул, 4</t>
  </si>
  <si>
    <t>682.700</t>
  </si>
  <si>
    <t>Александровский р-н, Карабаново г, Садовая ул, 5</t>
  </si>
  <si>
    <t>694.400</t>
  </si>
  <si>
    <t>641.000</t>
  </si>
  <si>
    <t>Александровский р-н, Карабаново г, Садовая ул, 6</t>
  </si>
  <si>
    <t>Александровский р-н, Карабаново г, Садовая ул, 7</t>
  </si>
  <si>
    <t>Александровский р-н, Карабаново г, Садовая ул, 9</t>
  </si>
  <si>
    <t>Александровский р-н, Карабаново г, Садовый 1-й пер, 14</t>
  </si>
  <si>
    <t>1114.000</t>
  </si>
  <si>
    <t>Александровский р-н, Карабаново г, Садовый 1-й пер, 16</t>
  </si>
  <si>
    <t>764.000</t>
  </si>
  <si>
    <t>542.880</t>
  </si>
  <si>
    <t>Александровский р-н, Карабаново г, Советская ул, 20</t>
  </si>
  <si>
    <t>605.240</t>
  </si>
  <si>
    <t>Александровский р-н, Карабаново г, Совхозная ул, 13</t>
  </si>
  <si>
    <t>837.100</t>
  </si>
  <si>
    <t>Александровский р-н, Карабаново г, Текстильщиков ул, 3</t>
  </si>
  <si>
    <t>Александровский р-н, Карабаново г, Текстильщиков ул, 5</t>
  </si>
  <si>
    <t>Александровский р-н, Карабаново г, Чулкова ул, 1</t>
  </si>
  <si>
    <t>1256.220</t>
  </si>
  <si>
    <t>Александровский р-н, Карабаново г, Штыкова ул, 27</t>
  </si>
  <si>
    <t>515.900</t>
  </si>
  <si>
    <t>Александровский р-н, Красное Пламя п, Центральная ул, 14</t>
  </si>
  <si>
    <t>481.100</t>
  </si>
  <si>
    <t>Александровский р-н, Красное Пламя п, Школьная ул, 40</t>
  </si>
  <si>
    <t>Александровский р-н, Красное Пламя п, Школьная ул, 41</t>
  </si>
  <si>
    <t>319.000</t>
  </si>
  <si>
    <t>Александровский р-н, Красное Пламя п, Школьная ул, 42</t>
  </si>
  <si>
    <t>309.000</t>
  </si>
  <si>
    <t>Александровский р-н, Красное Пламя п, Школьная ул, 43</t>
  </si>
  <si>
    <t>Александровский р-н, Красное Пламя п, Школьная ул, 44</t>
  </si>
  <si>
    <t>Александровский р-н, Красное Пламя п, Школьная ул, 45</t>
  </si>
  <si>
    <t>Александровский р-н, Красное Пламя п, Школьная ул, 46</t>
  </si>
  <si>
    <t>706.200</t>
  </si>
  <si>
    <t>711.200</t>
  </si>
  <si>
    <t>507.600</t>
  </si>
  <si>
    <t>Александровский р-н, Легково д, Весенняя ул, 2</t>
  </si>
  <si>
    <t>537.300</t>
  </si>
  <si>
    <t>595.000</t>
  </si>
  <si>
    <t>Александровский р-н, Лизуново д, Рябиновая ул, 10</t>
  </si>
  <si>
    <t>796.100</t>
  </si>
  <si>
    <t>Александровский р-н, Лизуново д, Рябиновая ул, 3</t>
  </si>
  <si>
    <t>266.200</t>
  </si>
  <si>
    <t>403.500</t>
  </si>
  <si>
    <t>Александровский р-н, Лисавы д, Зеленая ул, 2</t>
  </si>
  <si>
    <t>725.500</t>
  </si>
  <si>
    <t>Александровский р-н, Лисавы д, Центральная ул, 2</t>
  </si>
  <si>
    <t>Александровский р-н, Лисавы д, Центральная ул, 6</t>
  </si>
  <si>
    <t>300.900</t>
  </si>
  <si>
    <t>Александровский р-н, Лисавы д, Центральная ул, 8</t>
  </si>
  <si>
    <t>Александровский р-н, Лобково д, Кирпичная ул, 1</t>
  </si>
  <si>
    <t>Александровский р-н, Лобково д, Кирпичная ул, 10</t>
  </si>
  <si>
    <t>389.110</t>
  </si>
  <si>
    <t>Александровский р-н, Лобково д, Кирпичная ул, 2</t>
  </si>
  <si>
    <t>515.800</t>
  </si>
  <si>
    <t>Александровский р-н, Лобково д, Кирпичная ул, 3</t>
  </si>
  <si>
    <t>351.400</t>
  </si>
  <si>
    <t>Александровский р-н, Лобково д, Кирпичная ул, 4</t>
  </si>
  <si>
    <t>Александровский р-н, Лобково д, Кирпичная ул, 6</t>
  </si>
  <si>
    <t>401.000</t>
  </si>
  <si>
    <t>Александровский р-н, Лобково д, Кирпичная ул, 8</t>
  </si>
  <si>
    <t>Александровский р-н, Майский п, Новая ул, 23</t>
  </si>
  <si>
    <t>816.000</t>
  </si>
  <si>
    <t>764.400</t>
  </si>
  <si>
    <t>Александровский р-н, Майский п, Парковая ул, 10</t>
  </si>
  <si>
    <t>Александровский р-н, Майский п, Парковая ул, 2</t>
  </si>
  <si>
    <t>292.600</t>
  </si>
  <si>
    <t>299.000</t>
  </si>
  <si>
    <t>292.000</t>
  </si>
  <si>
    <t>Александровский р-н, Майский п, Парковая ул, 8</t>
  </si>
  <si>
    <t>273.000</t>
  </si>
  <si>
    <t>Александровский р-н, Майский п, Первомайская ул, 20</t>
  </si>
  <si>
    <t>286.500</t>
  </si>
  <si>
    <t>317.000</t>
  </si>
  <si>
    <t>Александровский р-н, Марино д, Деревенская ул, 33</t>
  </si>
  <si>
    <t>389.300</t>
  </si>
  <si>
    <t>Александровский р-н, Маяк п, Дорожная ул, 11</t>
  </si>
  <si>
    <t>839.000</t>
  </si>
  <si>
    <t>Александровский р-н, Маяк п, Дорожная ул, 5</t>
  </si>
  <si>
    <t>367.000</t>
  </si>
  <si>
    <t>Александровский р-н, Маяк п, Дорожная ул, 6</t>
  </si>
  <si>
    <t>Александровский р-н, Маяк п, Дорожная ул, 8</t>
  </si>
  <si>
    <t>367.400</t>
  </si>
  <si>
    <t>798.700</t>
  </si>
  <si>
    <t>Александровский р-н, Светлый п, Садовая ул, 1</t>
  </si>
  <si>
    <t>Александровский р-н, Светлый п, Садовая ул, 2</t>
  </si>
  <si>
    <t>Александровский р-н, Светлый п, Садовая ул, 3</t>
  </si>
  <si>
    <t>Александровский р-н, Светлый п, Садовая ул, 4</t>
  </si>
  <si>
    <t>363.200</t>
  </si>
  <si>
    <t>392.000</t>
  </si>
  <si>
    <t>Александровский р-н, Светлый п, Садовая ул, 5</t>
  </si>
  <si>
    <t>801.800</t>
  </si>
  <si>
    <t>Александровский р-н, Светлый п, Садовая ул, 7</t>
  </si>
  <si>
    <t>366.000</t>
  </si>
  <si>
    <t>809.900</t>
  </si>
  <si>
    <t>Александровский р-н, Следнево д, Лесная ул, 2</t>
  </si>
  <si>
    <t>338.500</t>
  </si>
  <si>
    <t>Александровский р-н, Следнево д, Октябрьский кв-л, 1</t>
  </si>
  <si>
    <t>432.550</t>
  </si>
  <si>
    <t>Александровский р-н, Следнево д, Октябрьский кв-л, 2</t>
  </si>
  <si>
    <t>Александровский р-н, Следнево д, Октябрьский кв-л, 3</t>
  </si>
  <si>
    <t>1679.000</t>
  </si>
  <si>
    <t>Александровский р-н, Следнево д, Октябрьский кв-л, 6</t>
  </si>
  <si>
    <t>381.400</t>
  </si>
  <si>
    <t>672.900</t>
  </si>
  <si>
    <t>Александровский р-н, Следнево д, Октябрьский кв-л, 7</t>
  </si>
  <si>
    <t>361.400</t>
  </si>
  <si>
    <t>645.700</t>
  </si>
  <si>
    <t>Александровский р-н, Следнево д, Октябрьский кв-л, 9</t>
  </si>
  <si>
    <t>494.170</t>
  </si>
  <si>
    <t>Александровский р-н, Струнино г, Больничный городок, 1</t>
  </si>
  <si>
    <t>338.600</t>
  </si>
  <si>
    <t>Александровский р-н, Струнино г, Больничный проезд, 10</t>
  </si>
  <si>
    <t>1084.200</t>
  </si>
  <si>
    <t>Александровский р-н, Струнино г, Больничный проезд, 11</t>
  </si>
  <si>
    <t>911.600</t>
  </si>
  <si>
    <t>520.800</t>
  </si>
  <si>
    <t>Александровский р-н, Струнино г, Больничный проезд, 13</t>
  </si>
  <si>
    <t>808.400</t>
  </si>
  <si>
    <t>Александровский р-н, Струнино г, Больничный проезд, 14</t>
  </si>
  <si>
    <t>4771.300</t>
  </si>
  <si>
    <t>Александровский р-н, Струнино г, Больничный проезд, 5</t>
  </si>
  <si>
    <t>Александровский р-н, Струнино г, Больничный проезд, 6</t>
  </si>
  <si>
    <t>Александровский р-н, Струнино г, Больничный проезд, 7</t>
  </si>
  <si>
    <t>509.000</t>
  </si>
  <si>
    <t>501.550</t>
  </si>
  <si>
    <t>Александровский р-н, Струнино г, Больничный проезд, 8</t>
  </si>
  <si>
    <t>Александровский р-н, Струнино г, Воронина ул, 6</t>
  </si>
  <si>
    <t>175.000</t>
  </si>
  <si>
    <t>1187.300</t>
  </si>
  <si>
    <t>Александровский р-н, Струнино г, Дзержинского ул, 11</t>
  </si>
  <si>
    <t>772.500</t>
  </si>
  <si>
    <t>Александровский р-н, Струнино г, Дзержинского ул, 1а</t>
  </si>
  <si>
    <t>3701.600</t>
  </si>
  <si>
    <t>963.300</t>
  </si>
  <si>
    <t>Александровский р-н, Струнино г, Дзержинского ул, 32</t>
  </si>
  <si>
    <t>Александровский р-н, Струнино г, Дзержинского ул, 38</t>
  </si>
  <si>
    <t>Александровский р-н, Струнино г, Дзержинского ул, 5</t>
  </si>
  <si>
    <t>1052.100</t>
  </si>
  <si>
    <t>1367.100</t>
  </si>
  <si>
    <t>Александровский р-н, Струнино г, Дзержинского ул, 9</t>
  </si>
  <si>
    <t>1212.100</t>
  </si>
  <si>
    <t>1669.800</t>
  </si>
  <si>
    <t>Александровский р-н, Струнино г, Дубки кв-л, 10</t>
  </si>
  <si>
    <t>1032.900</t>
  </si>
  <si>
    <t>Александровский р-н, Струнино г, Дубки кв-л, 11</t>
  </si>
  <si>
    <t>935.660</t>
  </si>
  <si>
    <t>Александровский р-н, Струнино г, Дубки кв-л, 12</t>
  </si>
  <si>
    <t>Александровский р-н, Струнино г, Дубки кв-л, 13</t>
  </si>
  <si>
    <t>919.800</t>
  </si>
  <si>
    <t>1280.500</t>
  </si>
  <si>
    <t>Александровский р-н, Струнино г, Дубки кв-л, 15</t>
  </si>
  <si>
    <t>793.600</t>
  </si>
  <si>
    <t>Александровский р-н, Струнино г, Дубки кв-л, 16</t>
  </si>
  <si>
    <t>941.200</t>
  </si>
  <si>
    <t>Александровский р-н, Струнино г, Дубки кв-л, 17</t>
  </si>
  <si>
    <t>1269.000</t>
  </si>
  <si>
    <t>940.800</t>
  </si>
  <si>
    <t>Александровский р-н, Струнино г, Дубки кв-л, 18</t>
  </si>
  <si>
    <t>2104.000</t>
  </si>
  <si>
    <t>Александровский р-н, Струнино г, Дубки кв-л, 19</t>
  </si>
  <si>
    <t>846.900</t>
  </si>
  <si>
    <t>Александровский р-н, Струнино г, Дубки кв-л, 2</t>
  </si>
  <si>
    <t>1662.080</t>
  </si>
  <si>
    <t>Александровский р-н, Струнино г, Дубки кв-л, 3</t>
  </si>
  <si>
    <t>1305.800</t>
  </si>
  <si>
    <t>1351.800</t>
  </si>
  <si>
    <t>Александровский р-н, Струнино г, Дубки кв-л, 5</t>
  </si>
  <si>
    <t>Александровский р-н, Струнино г, Дубки кв-л, 6</t>
  </si>
  <si>
    <t>821.030</t>
  </si>
  <si>
    <t>Александровский р-н, Струнино г, Дубки кв-л, 7</t>
  </si>
  <si>
    <t>947.920</t>
  </si>
  <si>
    <t>951.800</t>
  </si>
  <si>
    <t>Александровский р-н, Струнино г, Дубки кв-л, 9</t>
  </si>
  <si>
    <t>1188.000</t>
  </si>
  <si>
    <t>913.800</t>
  </si>
  <si>
    <t>Александровский р-н, Струнино г, Заречная ул, 10</t>
  </si>
  <si>
    <t>Александровский р-н, Струнино г, Заречная ул, 15</t>
  </si>
  <si>
    <t>347.600</t>
  </si>
  <si>
    <t>Александровский р-н, Струнино г, Заречная ул, 17</t>
  </si>
  <si>
    <t>505.800</t>
  </si>
  <si>
    <t>339.600</t>
  </si>
  <si>
    <t>Александровский р-н, Струнино г, Заречная ул, 1а</t>
  </si>
  <si>
    <t>679.140</t>
  </si>
  <si>
    <t>403.600</t>
  </si>
  <si>
    <t>Александровский р-н, Струнино г, Заречная ул, 27</t>
  </si>
  <si>
    <t>547.900</t>
  </si>
  <si>
    <t>Александровский р-н, Струнино г, Заречная ул, 28</t>
  </si>
  <si>
    <t>424.200</t>
  </si>
  <si>
    <t>263.000</t>
  </si>
  <si>
    <t>Александровский р-н, Струнино г, Заречная ул, 29</t>
  </si>
  <si>
    <t>745.600</t>
  </si>
  <si>
    <t>Александровский р-н, Струнино г, Заречная ул, 3 корп. 2</t>
  </si>
  <si>
    <t>Александровский р-н, Струнино г, Заречная ул, 3</t>
  </si>
  <si>
    <t>3001.000</t>
  </si>
  <si>
    <t>Александровский р-н, Струнино г, Заречная ул, 32</t>
  </si>
  <si>
    <t>968.200</t>
  </si>
  <si>
    <t>745.240</t>
  </si>
  <si>
    <t>441.150</t>
  </si>
  <si>
    <t>444.800</t>
  </si>
  <si>
    <t>Александровский р-н, Струнино г, Заречная ул, 40</t>
  </si>
  <si>
    <t>453.700</t>
  </si>
  <si>
    <t>451.100</t>
  </si>
  <si>
    <t>Александровский р-н, Струнино г, Заречная ул, 44</t>
  </si>
  <si>
    <t>Александровский р-н, Струнино г, Заречная ул, 46</t>
  </si>
  <si>
    <t>Александровский р-н, Струнино г, Заречная ул, 48</t>
  </si>
  <si>
    <t>Александровский р-н, Струнино г, Заречная ул, 8</t>
  </si>
  <si>
    <t>2019.100</t>
  </si>
  <si>
    <t>Александровский р-н, Струнино г, Кирова пл, 10</t>
  </si>
  <si>
    <t>856.700</t>
  </si>
  <si>
    <t>1204.200</t>
  </si>
  <si>
    <t>Александровский р-н, Струнино г, Кирова пл, 8</t>
  </si>
  <si>
    <t>707.200</t>
  </si>
  <si>
    <t>Александровский р-н, Струнино г, Кирова пл, 9</t>
  </si>
  <si>
    <t>439.590</t>
  </si>
  <si>
    <t>Александровский р-н, Струнино г, Лермонтова ул, 10</t>
  </si>
  <si>
    <t>1265.300</t>
  </si>
  <si>
    <t>Александровский р-н, Струнино г, Норильская ул, 1</t>
  </si>
  <si>
    <t>1277.800</t>
  </si>
  <si>
    <t>Александровский р-н, Струнино г, Норильская ул, 7</t>
  </si>
  <si>
    <t>1286.900</t>
  </si>
  <si>
    <t>4132.900</t>
  </si>
  <si>
    <t>Александровский р-н, Струнино г, Островского ул, 3</t>
  </si>
  <si>
    <t>853.900</t>
  </si>
  <si>
    <t>Александровский р-н, Струнино г, ПМК ул, 18</t>
  </si>
  <si>
    <t>204.600</t>
  </si>
  <si>
    <t>327.000</t>
  </si>
  <si>
    <t>Александровский р-н, Струнино г, Суворова ул, 18</t>
  </si>
  <si>
    <t>Александровский р-н, Струнино г, Фролова ул, 3</t>
  </si>
  <si>
    <t>204.900</t>
  </si>
  <si>
    <t>375.960</t>
  </si>
  <si>
    <t>Александровский р-н, Струнино г, Фролова ул, 5а</t>
  </si>
  <si>
    <t>295.400</t>
  </si>
  <si>
    <t>Александровский р-н, Струнино г, Фрунзе ул, 2</t>
  </si>
  <si>
    <t>854.600</t>
  </si>
  <si>
    <t>Александровский р-н, Струнино г, Фрунзе ул, 9</t>
  </si>
  <si>
    <t>2405.700</t>
  </si>
  <si>
    <t>Александровский р-н, Струнино г, Чкалова пер, 1</t>
  </si>
  <si>
    <t>1101.000</t>
  </si>
  <si>
    <t>690.610</t>
  </si>
  <si>
    <t>Александровский р-н, Струнино г, Шувалова пер, 3</t>
  </si>
  <si>
    <t>289.300</t>
  </si>
  <si>
    <t>656.000</t>
  </si>
  <si>
    <t>Александровский р-н, Струнино г, Шувалова ул, 10</t>
  </si>
  <si>
    <t>Александровский р-н, Струнино г, Шувалова ул, 12</t>
  </si>
  <si>
    <t>574.800</t>
  </si>
  <si>
    <t>449.300</t>
  </si>
  <si>
    <t>445.600</t>
  </si>
  <si>
    <t>665.400</t>
  </si>
  <si>
    <t>Александровский р-н, Струнино г, Шувалова ул, 14</t>
  </si>
  <si>
    <t>762.500</t>
  </si>
  <si>
    <t>Александровский р-н, Струнино г, Шувалова ул, 1а</t>
  </si>
  <si>
    <t>437.600</t>
  </si>
  <si>
    <t>864.500</t>
  </si>
  <si>
    <t>Александровский р-н, Струнино г, Шувалова ул, 2</t>
  </si>
  <si>
    <t>506.300</t>
  </si>
  <si>
    <t>375.100</t>
  </si>
  <si>
    <t>Александровский р-н, Струнино г, Шувалова ул, 2А</t>
  </si>
  <si>
    <t>Александровский р-н, Струнино г, Шувалова ул, 3а</t>
  </si>
  <si>
    <t>653.200</t>
  </si>
  <si>
    <t>Александровский р-н, Струнино г, Шувалова ул, 4</t>
  </si>
  <si>
    <t>613.700</t>
  </si>
  <si>
    <t>Александровский р-н, Струнино г, Шувалова ул, 5</t>
  </si>
  <si>
    <t>203.400</t>
  </si>
  <si>
    <t>299.700</t>
  </si>
  <si>
    <t>2287.600</t>
  </si>
  <si>
    <t>Александровский р-н, Струнино г, Шувалова ул, 7а</t>
  </si>
  <si>
    <t>Александровский р-н, Струнино г, Шувалова ул, 8</t>
  </si>
  <si>
    <t>298.700</t>
  </si>
  <si>
    <t>Александровский р-н, Струнино г, Шувалова ул, 9</t>
  </si>
  <si>
    <t>395.400</t>
  </si>
  <si>
    <t>Александровский р-н, Таратино д, Октябрьская ул, 1</t>
  </si>
  <si>
    <t>Александровский р-н, Таратино д, Октябрьская ул, 2</t>
  </si>
  <si>
    <t>Александровский р-н, Таратино д, Октябрьская ул, 3</t>
  </si>
  <si>
    <t>Александровский р-н, Таратино д, Октябрьская ул, 31</t>
  </si>
  <si>
    <t>413.000</t>
  </si>
  <si>
    <t>Александровский р-н, Таратино д, Октябрьская ул, 32</t>
  </si>
  <si>
    <t>Александровский р-н, Таратино д, Октябрьская ул, 33</t>
  </si>
  <si>
    <t>Александровский р-н, Таратино д, Октябрьская ул, 4</t>
  </si>
  <si>
    <t>Александровский р-н, Таратино д, Октябрьская ул, 5</t>
  </si>
  <si>
    <t>Александровский р-н, Таратино д, Спортивная ул, 10</t>
  </si>
  <si>
    <t>2539.000</t>
  </si>
  <si>
    <t>Александровский р-н, Таратино д, Спортивная ул, 11</t>
  </si>
  <si>
    <t>Александровский р-н, Таратино д, Спортивная ул, 13</t>
  </si>
  <si>
    <t>Александровский р-н, Таратино д, Спортивная ул, 131</t>
  </si>
  <si>
    <t>Александровский р-н, Таратино д, Спортивная ул, 134</t>
  </si>
  <si>
    <t>Александровский р-н, Таратино д, Спортивная ул, 6</t>
  </si>
  <si>
    <t>Александровский р-н, Таратино д, Спортивная ул, 7</t>
  </si>
  <si>
    <t>Александровский р-н, Таратино д, Спортивная ул, 8</t>
  </si>
  <si>
    <t>Александровский р-н, Таратино д, Спортивная ул, 9</t>
  </si>
  <si>
    <t>Владимир г, 1-й Коллективный проезд, 2</t>
  </si>
  <si>
    <t>599.000</t>
  </si>
  <si>
    <t>Владимир г, 1-й Коллективный проезд, 3</t>
  </si>
  <si>
    <t>551.300</t>
  </si>
  <si>
    <t>Владимир г, 1-й Коллективный проезд, 4</t>
  </si>
  <si>
    <t>Владимир г, 1-й Коллективный проезд, 5</t>
  </si>
  <si>
    <t>457.000</t>
  </si>
  <si>
    <t>335.100</t>
  </si>
  <si>
    <t>Владимир г, 1-й Коллективный проезд, 5А</t>
  </si>
  <si>
    <t>Владимир г, 1-й Коллективный проезд, 6</t>
  </si>
  <si>
    <t>Владимир г, 1-й Коллективный проезд, 6А</t>
  </si>
  <si>
    <t>1265.900</t>
  </si>
  <si>
    <t>Владимир г, 1-й Коллективный проезд, 7</t>
  </si>
  <si>
    <t>566.300</t>
  </si>
  <si>
    <t>Владимир г, 1-я Кольцевая ул, 28а</t>
  </si>
  <si>
    <t>876.400</t>
  </si>
  <si>
    <t>Владимир г, 1-я Никольская ул, 12</t>
  </si>
  <si>
    <t>Владимир г, 1-я Пионерская ул, 28</t>
  </si>
  <si>
    <t>587.700</t>
  </si>
  <si>
    <t>Владимир г, 1-я Пионерская ул, 30</t>
  </si>
  <si>
    <t>767.200</t>
  </si>
  <si>
    <t>Владимир г, 1-я Пионерская ул, 32</t>
  </si>
  <si>
    <t>1092.000</t>
  </si>
  <si>
    <t>1571.000</t>
  </si>
  <si>
    <t>Владимир г, 1-я Пионерская ул, 34</t>
  </si>
  <si>
    <t>448.250</t>
  </si>
  <si>
    <t>Владимир г, 1-я Пионерская ул, 36</t>
  </si>
  <si>
    <t>448.200</t>
  </si>
  <si>
    <t>Владимир г, 1-я Пионерская ул, 38</t>
  </si>
  <si>
    <t>460.400</t>
  </si>
  <si>
    <t>Владимир г, 1-я Пионерская ул, 40</t>
  </si>
  <si>
    <t>Владимир г, 1-я Пионерская ул, 55</t>
  </si>
  <si>
    <t>Владимир г, 1-я Пионерская ул, 55А</t>
  </si>
  <si>
    <t>Владимир г, 1-я Пионерская ул, 57</t>
  </si>
  <si>
    <t>447.200</t>
  </si>
  <si>
    <t>Владимир г, 1-я Пионерская ул, 61</t>
  </si>
  <si>
    <t>651.900</t>
  </si>
  <si>
    <t>3600.000</t>
  </si>
  <si>
    <t>836.300</t>
  </si>
  <si>
    <t>Владимир г, 1-я Пионерская ул, 64</t>
  </si>
  <si>
    <t>Владимир г, 1-я Пионерская ул, 65</t>
  </si>
  <si>
    <t>871.600</t>
  </si>
  <si>
    <t>666.400</t>
  </si>
  <si>
    <t>Владимир г, 1-я Пионерская ул, 67</t>
  </si>
  <si>
    <t>801.000</t>
  </si>
  <si>
    <t>Владимир г, 1-я Пионерская ул, 68А</t>
  </si>
  <si>
    <t>431.900</t>
  </si>
  <si>
    <t>Владимир г, 1-я Пионерская ул, 76</t>
  </si>
  <si>
    <t>423.900</t>
  </si>
  <si>
    <t>671.000</t>
  </si>
  <si>
    <t>Владимир г, 1-я Пионерская ул, 78</t>
  </si>
  <si>
    <t>568.470</t>
  </si>
  <si>
    <t>Владимир г, 1-я Пионерская ул, 80</t>
  </si>
  <si>
    <t>1064.900</t>
  </si>
  <si>
    <t>Владимир г, 1-я Пионерская ул, 80А</t>
  </si>
  <si>
    <t>470.100</t>
  </si>
  <si>
    <t>1038.400</t>
  </si>
  <si>
    <t>Владимир г, 1-я Пионерская ул, 82А</t>
  </si>
  <si>
    <t>457.500</t>
  </si>
  <si>
    <t>1001.000</t>
  </si>
  <si>
    <t>Владимир г, 1-я Пионерская ул, 86</t>
  </si>
  <si>
    <t>482.380</t>
  </si>
  <si>
    <t>632.100</t>
  </si>
  <si>
    <t>Владимир г, 1-я Пионерская ул, 86А</t>
  </si>
  <si>
    <t>197.400</t>
  </si>
  <si>
    <t>690.200</t>
  </si>
  <si>
    <t>689.500</t>
  </si>
  <si>
    <t>Владимир г, 1-я Пионерская ул, 88</t>
  </si>
  <si>
    <t>982.200</t>
  </si>
  <si>
    <t>Владимир г, 1-я Пионерская ул, 88Г</t>
  </si>
  <si>
    <t>665.280</t>
  </si>
  <si>
    <t>Владимир г, 2-й Кирпичный проезд, 2</t>
  </si>
  <si>
    <t>Владимир г, 2-й Коллективный проезд, 1</t>
  </si>
  <si>
    <t>Владимир г, 2-й Коллективный проезд, 2</t>
  </si>
  <si>
    <t>297.800</t>
  </si>
  <si>
    <t>273.900</t>
  </si>
  <si>
    <t>Владимир г, 2-й Коллективный проезд, 3</t>
  </si>
  <si>
    <t>583.700</t>
  </si>
  <si>
    <t>294.000</t>
  </si>
  <si>
    <t>Владимир г, 2-й Коллективный проезд, 4</t>
  </si>
  <si>
    <t>Владимир г, 2-й Коллективный проезд, 5</t>
  </si>
  <si>
    <t>194.200</t>
  </si>
  <si>
    <t>293.900</t>
  </si>
  <si>
    <t>Владимир г, 2-й Коллективный проезд, 6</t>
  </si>
  <si>
    <t>496.000</t>
  </si>
  <si>
    <t>Владимир г, 2-й Коллективный проезд, 6А</t>
  </si>
  <si>
    <t>386.000</t>
  </si>
  <si>
    <t>Владимир г, 2-й Почаевский проезд, 4</t>
  </si>
  <si>
    <t>797.900</t>
  </si>
  <si>
    <t>Владимир г, 2-я Кольцевая ул, 26а</t>
  </si>
  <si>
    <t>Владимир г, 2-я Кольцевая ул, 31а</t>
  </si>
  <si>
    <t>Владимир г, 2-я Кольцевая ул, 31б</t>
  </si>
  <si>
    <t>Владимир г, 2-я Кольцевая ул, 70</t>
  </si>
  <si>
    <t>Владимир г, 2-я Никольская ул, 7</t>
  </si>
  <si>
    <t>227.300</t>
  </si>
  <si>
    <t>288.500</t>
  </si>
  <si>
    <t>284.300</t>
  </si>
  <si>
    <t>Владимир г, 3-я Кольцевая ул, 10</t>
  </si>
  <si>
    <t>Владимир г, 3-я Кольцевая ул, 12</t>
  </si>
  <si>
    <t>Владимир г, 3-я Кольцевая ул, 14</t>
  </si>
  <si>
    <t>Владимир г, 3-я Кольцевая ул, 16</t>
  </si>
  <si>
    <t>Владимир г, 3-я Кольцевая ул, 18</t>
  </si>
  <si>
    <t>Владимир г, 3-я Кольцевая ул, 25а</t>
  </si>
  <si>
    <t>Владимир г, 3-я Кольцевая ул, 34</t>
  </si>
  <si>
    <t>Владимир г, 3-я Кольцевая ул, 36</t>
  </si>
  <si>
    <t>Владимир г, 850-летия ул, 2</t>
  </si>
  <si>
    <t>1089.000</t>
  </si>
  <si>
    <t>613.400</t>
  </si>
  <si>
    <t>Владимир г, 850-летия ул, 3</t>
  </si>
  <si>
    <t>1624.000</t>
  </si>
  <si>
    <t>1144.000</t>
  </si>
  <si>
    <t>Владимир г, 850-летия ул, 4</t>
  </si>
  <si>
    <t>1253.600</t>
  </si>
  <si>
    <t>Владимир г, 850-летия ул, 4А</t>
  </si>
  <si>
    <t>582.950</t>
  </si>
  <si>
    <t>932.100</t>
  </si>
  <si>
    <t>Владимир г, 850-летия ул, 4Б</t>
  </si>
  <si>
    <t>855.100</t>
  </si>
  <si>
    <t>Владимир г, 850-летия ул, 5</t>
  </si>
  <si>
    <t>1210.000</t>
  </si>
  <si>
    <t>862.000</t>
  </si>
  <si>
    <t>1879.900</t>
  </si>
  <si>
    <t>Владимир г, 850-летия ул, 6</t>
  </si>
  <si>
    <t>Владимир г, 850-летия ул, 7</t>
  </si>
  <si>
    <t>2660.000</t>
  </si>
  <si>
    <t>2327.000</t>
  </si>
  <si>
    <t>1229.500</t>
  </si>
  <si>
    <t>Владимир г, 9 Января ул, 2</t>
  </si>
  <si>
    <t>1178.700</t>
  </si>
  <si>
    <t>Владимир г, 9 Января ул, 3</t>
  </si>
  <si>
    <t>1031.100</t>
  </si>
  <si>
    <t>Владимир г, 9 Января ул, 4а</t>
  </si>
  <si>
    <t>491.000</t>
  </si>
  <si>
    <t>Владимир г, Алябьева ул, 10</t>
  </si>
  <si>
    <t>527.900</t>
  </si>
  <si>
    <t>Владимир г, Алябьева ул, 11/24</t>
  </si>
  <si>
    <t>683.800</t>
  </si>
  <si>
    <t>Владимир г, Алябьева ул, 12/26</t>
  </si>
  <si>
    <t>443.700</t>
  </si>
  <si>
    <t>Владимир г, Алябьева ул, 13</t>
  </si>
  <si>
    <t>582.700</t>
  </si>
  <si>
    <t>558.200</t>
  </si>
  <si>
    <t>600.400</t>
  </si>
  <si>
    <t>Владимир г, Алябьева ул, 14/13</t>
  </si>
  <si>
    <t>467.700</t>
  </si>
  <si>
    <t>272.500</t>
  </si>
  <si>
    <t>299.500</t>
  </si>
  <si>
    <t>Владимир г, Алябьева ул, 16</t>
  </si>
  <si>
    <t>2433.100</t>
  </si>
  <si>
    <t>Владимир г, Алябьева ул, 17</t>
  </si>
  <si>
    <t>274.650</t>
  </si>
  <si>
    <t>301.000</t>
  </si>
  <si>
    <t>Владимир г, Алябьева ул, 17а</t>
  </si>
  <si>
    <t>642.800</t>
  </si>
  <si>
    <t>802.100</t>
  </si>
  <si>
    <t>Владимир г, Алябьева ул, 18</t>
  </si>
  <si>
    <t>Владимир г, Алябьева ул, 19</t>
  </si>
  <si>
    <t>276.700</t>
  </si>
  <si>
    <t>Владимир г, Алябьева ул, 19а</t>
  </si>
  <si>
    <t>644.800</t>
  </si>
  <si>
    <t>559.300</t>
  </si>
  <si>
    <t>619.300</t>
  </si>
  <si>
    <t>Владимир г, Алябьева ул, 20</t>
  </si>
  <si>
    <t>892.200</t>
  </si>
  <si>
    <t>269.500</t>
  </si>
  <si>
    <t>Владимир г, Алябьева ул, 23</t>
  </si>
  <si>
    <t>297.200</t>
  </si>
  <si>
    <t>607.000</t>
  </si>
  <si>
    <t>659.100</t>
  </si>
  <si>
    <t>Владимир г, Алябьева ул, 3</t>
  </si>
  <si>
    <t>393.600</t>
  </si>
  <si>
    <t>391.600</t>
  </si>
  <si>
    <t>Владимир г, Алябьева ул, 3а</t>
  </si>
  <si>
    <t>697.000</t>
  </si>
  <si>
    <t>Владимир г, Алябьева ул, 4</t>
  </si>
  <si>
    <t>323.400</t>
  </si>
  <si>
    <t>345.800</t>
  </si>
  <si>
    <t>508.300</t>
  </si>
  <si>
    <t>Владимир г, Алябьева ул, 7</t>
  </si>
  <si>
    <t>436.400</t>
  </si>
  <si>
    <t>281.000</t>
  </si>
  <si>
    <t>951.500</t>
  </si>
  <si>
    <t>276.500</t>
  </si>
  <si>
    <t>992.000</t>
  </si>
  <si>
    <t>848.850</t>
  </si>
  <si>
    <t>719.640</t>
  </si>
  <si>
    <t>500.700</t>
  </si>
  <si>
    <t>372.100</t>
  </si>
  <si>
    <t>676.000</t>
  </si>
  <si>
    <t>Владимир г, Асаткина ул, 15</t>
  </si>
  <si>
    <t>548.900</t>
  </si>
  <si>
    <t>Владимир г, Асаткина ул, 17</t>
  </si>
  <si>
    <t>Владимир г, Асаткина ул, 18</t>
  </si>
  <si>
    <t>Владимир г, Асаткина ул, 19</t>
  </si>
  <si>
    <t>627.700</t>
  </si>
  <si>
    <t>Владимир г, Асаткина ул, 2</t>
  </si>
  <si>
    <t>958.000</t>
  </si>
  <si>
    <t>1862.000</t>
  </si>
  <si>
    <t>Владимир г, Асаткина ул, 20</t>
  </si>
  <si>
    <t>593.400</t>
  </si>
  <si>
    <t>549.500</t>
  </si>
  <si>
    <t>Владимир г, Асаткина ул, 21</t>
  </si>
  <si>
    <t>396.000</t>
  </si>
  <si>
    <t>Владимир г, Асаткина ул, 22</t>
  </si>
  <si>
    <t>Владимир г, Асаткина ул, 23</t>
  </si>
  <si>
    <t>Владимир г, Асаткина ул, 24</t>
  </si>
  <si>
    <t>197.000</t>
  </si>
  <si>
    <t>Владимир г, Асаткина ул, 25</t>
  </si>
  <si>
    <t>Владимир г, Асаткина ул, 26</t>
  </si>
  <si>
    <t>970.200</t>
  </si>
  <si>
    <t>Владимир г, Асаткина ул, 29</t>
  </si>
  <si>
    <t>959.600</t>
  </si>
  <si>
    <t>Владимир г, Асаткина ул, 2А</t>
  </si>
  <si>
    <t>436.000</t>
  </si>
  <si>
    <t>778.700</t>
  </si>
  <si>
    <t>980.100</t>
  </si>
  <si>
    <t>Владимир г, Асаткина ул, 3/8</t>
  </si>
  <si>
    <t>Владимир г, Асаткина ул, 30</t>
  </si>
  <si>
    <t>Владимир г, Асаткина ул, 31</t>
  </si>
  <si>
    <t>782.000</t>
  </si>
  <si>
    <t>542.700</t>
  </si>
  <si>
    <t>Владимир г, Асаткина ул, 34</t>
  </si>
  <si>
    <t>Владимир г, Асаткина ул, 36</t>
  </si>
  <si>
    <t>872.000</t>
  </si>
  <si>
    <t>560.400</t>
  </si>
  <si>
    <t>Владимир г, Асаткина ул, 7</t>
  </si>
  <si>
    <t>Владимир г, Асаткина ул, 8</t>
  </si>
  <si>
    <t>Владимир г, Балакирева ул, 22</t>
  </si>
  <si>
    <t>347.700</t>
  </si>
  <si>
    <t>Владимир г, Балакирева ул, 24</t>
  </si>
  <si>
    <t>1065.000</t>
  </si>
  <si>
    <t>985.500</t>
  </si>
  <si>
    <t>Владимир г, Балакирева ул, 25</t>
  </si>
  <si>
    <t>2077.000</t>
  </si>
  <si>
    <t>Владимир г, Балакирева ул, 25а</t>
  </si>
  <si>
    <t>Владимир г, Балакирева ул, 26а</t>
  </si>
  <si>
    <t>1541.000</t>
  </si>
  <si>
    <t>Владимир г, Балакирева ул, 27</t>
  </si>
  <si>
    <t>Владимир г, Балакирева ул, 29</t>
  </si>
  <si>
    <t>Владимир г, Балакирева ул, 31</t>
  </si>
  <si>
    <t>6441.000</t>
  </si>
  <si>
    <t>Владимир г, Балакирева ул, 33</t>
  </si>
  <si>
    <t>Владимир г, Балакирева ул, 35</t>
  </si>
  <si>
    <t>964.000</t>
  </si>
  <si>
    <t>Владимир г, Балакирева ул, 37</t>
  </si>
  <si>
    <t>Владимир г, Балакирева ул, 37а</t>
  </si>
  <si>
    <t>632.550</t>
  </si>
  <si>
    <t>Владимир г, Балакирева ул, 37б</t>
  </si>
  <si>
    <t>2934.000</t>
  </si>
  <si>
    <t>Владимир г, Балакирева ул, 37г</t>
  </si>
  <si>
    <t>Владимир г, Балакирева ул, 37д</t>
  </si>
  <si>
    <t>1860.000</t>
  </si>
  <si>
    <t>Владимир г, Балакирева ул, 39</t>
  </si>
  <si>
    <t>948.000</t>
  </si>
  <si>
    <t>Владимир г, Балакирева ул, 43</t>
  </si>
  <si>
    <t>1082.000</t>
  </si>
  <si>
    <t>4500.000</t>
  </si>
  <si>
    <t>Владимир г, Балакирева ул, 43а</t>
  </si>
  <si>
    <t>Владимир г, Балакирева ул, 43б</t>
  </si>
  <si>
    <t>1661.000</t>
  </si>
  <si>
    <t>Владимир г, Балакирева ул, 43в</t>
  </si>
  <si>
    <t>Владимир г, Балакирева ул, 43г</t>
  </si>
  <si>
    <t>Владимир г, Балакирева ул, 45</t>
  </si>
  <si>
    <t>Владимир г, Балакирева ул, 45а</t>
  </si>
  <si>
    <t>Владимир г, Балакирева ул, 47</t>
  </si>
  <si>
    <t>1234.000</t>
  </si>
  <si>
    <t>Владимир г, Балакирева ул, 47а</t>
  </si>
  <si>
    <t>Владимир г, Балакирева ул, 49</t>
  </si>
  <si>
    <t>1116.000</t>
  </si>
  <si>
    <t>636.000</t>
  </si>
  <si>
    <t>Владимир г, Балакирева ул, 51Б</t>
  </si>
  <si>
    <t>268.000</t>
  </si>
  <si>
    <t>3223.700</t>
  </si>
  <si>
    <t>Владимир г, Балакирева ул, 53</t>
  </si>
  <si>
    <t>1148.000</t>
  </si>
  <si>
    <t>Владимир г, Балакирева ул, 57</t>
  </si>
  <si>
    <t>1666.000</t>
  </si>
  <si>
    <t>Владимир г, Балакирева ул, 57а</t>
  </si>
  <si>
    <t>Владимир г, Батурина ул, 12Б</t>
  </si>
  <si>
    <t>278.900</t>
  </si>
  <si>
    <t>Владимир г, Батурина ул, 1А</t>
  </si>
  <si>
    <t>527.350</t>
  </si>
  <si>
    <t>639.400</t>
  </si>
  <si>
    <t>Владимир г, Батурина ул, 21</t>
  </si>
  <si>
    <t>1288.600</t>
  </si>
  <si>
    <t>Владимир г, Батурина ул, 2А</t>
  </si>
  <si>
    <t>1594.000</t>
  </si>
  <si>
    <t>Владимир г, Батурина ул, 33</t>
  </si>
  <si>
    <t>933.400</t>
  </si>
  <si>
    <t>3485.400</t>
  </si>
  <si>
    <t>Владимир г, Баумана ул, 10</t>
  </si>
  <si>
    <t>Владимир г, Баумана ул, 4</t>
  </si>
  <si>
    <t>543.400</t>
  </si>
  <si>
    <t>628.300</t>
  </si>
  <si>
    <t>Владимир г, Баумана ул, 6</t>
  </si>
  <si>
    <t>623.200</t>
  </si>
  <si>
    <t>Владимир г, Баумана ул, 8</t>
  </si>
  <si>
    <t>806.100</t>
  </si>
  <si>
    <t>Владимир г, Безыменского ул, 1</t>
  </si>
  <si>
    <t>2528.000</t>
  </si>
  <si>
    <t>Владимир г, Безыменского ул, 10</t>
  </si>
  <si>
    <t>Владимир г, Безыменского ул, 10а</t>
  </si>
  <si>
    <t>377.200</t>
  </si>
  <si>
    <t>382.700</t>
  </si>
  <si>
    <t>Владимир г, Безыменского ул, 11</t>
  </si>
  <si>
    <t>900.400</t>
  </si>
  <si>
    <t>922.300</t>
  </si>
  <si>
    <t>Владимир г, Безыменского ул, 11а</t>
  </si>
  <si>
    <t>8043.750</t>
  </si>
  <si>
    <t>Владимир г, Безыменского ул, 11Б</t>
  </si>
  <si>
    <t>19233.000</t>
  </si>
  <si>
    <t>1479.000</t>
  </si>
  <si>
    <t>Владимир г, Безыменского ул, 13</t>
  </si>
  <si>
    <t>6369.000</t>
  </si>
  <si>
    <t>Владимир г, Безыменского ул, 13а</t>
  </si>
  <si>
    <t>1832.000</t>
  </si>
  <si>
    <t>4371.000</t>
  </si>
  <si>
    <t>Владимир г, Безыменского ул, 13б</t>
  </si>
  <si>
    <t>Владимир г, Безыменского ул, 14</t>
  </si>
  <si>
    <t>1071.000</t>
  </si>
  <si>
    <t>Владимир г, Безыменского ул, 14а</t>
  </si>
  <si>
    <t>Владимир г, Безыменского ул, 15</t>
  </si>
  <si>
    <t>1780.000</t>
  </si>
  <si>
    <t>7780.900</t>
  </si>
  <si>
    <t>Владимир г, Безыменского ул, 16</t>
  </si>
  <si>
    <t>Владимир г, Безыменского ул, 16а</t>
  </si>
  <si>
    <t>Владимир г, Безыменского ул, 16б</t>
  </si>
  <si>
    <t>634.000</t>
  </si>
  <si>
    <t>Владимир г, Безыменского ул, 16в</t>
  </si>
  <si>
    <t>Владимир г, Безыменского ул, 17а</t>
  </si>
  <si>
    <t>Владимир г, Безыменского ул, 17г</t>
  </si>
  <si>
    <t>17400.000</t>
  </si>
  <si>
    <t>2150.000</t>
  </si>
  <si>
    <t>Владимир г, Безыменского ул, 18а</t>
  </si>
  <si>
    <t>1927.000</t>
  </si>
  <si>
    <t>Владимир г, Безыменского ул, 18б</t>
  </si>
  <si>
    <t>765.800</t>
  </si>
  <si>
    <t>Владимир г, Безыменского ул, 19</t>
  </si>
  <si>
    <t>904.500</t>
  </si>
  <si>
    <t>Владимир г, Безыменского ул, 1а</t>
  </si>
  <si>
    <t>451.700</t>
  </si>
  <si>
    <t>6439.000</t>
  </si>
  <si>
    <t>Владимир г, Безыменского ул, 2</t>
  </si>
  <si>
    <t>891.000</t>
  </si>
  <si>
    <t>Владимир г, Безыменского ул, 20</t>
  </si>
  <si>
    <t>832.000</t>
  </si>
  <si>
    <t>Владимир г, Безыменского ул, 21</t>
  </si>
  <si>
    <t>5910.000</t>
  </si>
  <si>
    <t>Владимир г, Безыменского ул, 21а</t>
  </si>
  <si>
    <t>4543.100</t>
  </si>
  <si>
    <t>Владимир г, Безыменского ул, 21б</t>
  </si>
  <si>
    <t>3972.000</t>
  </si>
  <si>
    <t>Владимир г, Безыменского ул, 22</t>
  </si>
  <si>
    <t>658.600</t>
  </si>
  <si>
    <t>Владимир г, Безыменского ул, 22а</t>
  </si>
  <si>
    <t>1708.000</t>
  </si>
  <si>
    <t>Владимир г, Безыменского ул, 23</t>
  </si>
  <si>
    <t>5849.000</t>
  </si>
  <si>
    <t>Владимир г, Безыменского ул, 26</t>
  </si>
  <si>
    <t>Владимир г, Безыменского ул, 26а</t>
  </si>
  <si>
    <t>1680.450</t>
  </si>
  <si>
    <t>Владимир г, Безыменского ул, 3</t>
  </si>
  <si>
    <t>894.900</t>
  </si>
  <si>
    <t>3296.000</t>
  </si>
  <si>
    <t>Владимир г, Безыменского ул, 3а</t>
  </si>
  <si>
    <t>10885.000</t>
  </si>
  <si>
    <t>Владимир г, Безыменского ул, 4</t>
  </si>
  <si>
    <t>Владимир г, Безыменского ул, 4А</t>
  </si>
  <si>
    <t>1228.000</t>
  </si>
  <si>
    <t>Владимир г, Безыменского ул, 5</t>
  </si>
  <si>
    <t>5934.000</t>
  </si>
  <si>
    <t>5884.000</t>
  </si>
  <si>
    <t>3702.000</t>
  </si>
  <si>
    <t>Владимир г, Безыменского ул, 6</t>
  </si>
  <si>
    <t>1529.000</t>
  </si>
  <si>
    <t>Владимир г, Безыменского ул, 6а</t>
  </si>
  <si>
    <t>1849.800</t>
  </si>
  <si>
    <t>1860.700</t>
  </si>
  <si>
    <t>Владимир г, Безыменского ул, 7</t>
  </si>
  <si>
    <t>6189.000</t>
  </si>
  <si>
    <t>Владимир г, Безыменского ул, 8</t>
  </si>
  <si>
    <t>1366.100</t>
  </si>
  <si>
    <t>10000.000</t>
  </si>
  <si>
    <t>Владимир г, Безыменского ул, 9б</t>
  </si>
  <si>
    <t>833.000</t>
  </si>
  <si>
    <t>Владимир г, Безыменского ул, 9в</t>
  </si>
  <si>
    <t>1782.700</t>
  </si>
  <si>
    <t>871.000</t>
  </si>
  <si>
    <t>Владимир г, Белоконской ул, 12</t>
  </si>
  <si>
    <t>842.800</t>
  </si>
  <si>
    <t>Владимир г, Белоконской ул, 13</t>
  </si>
  <si>
    <t>Владимир г, Белоконской ул, 13А</t>
  </si>
  <si>
    <t>Владимир г, Белоконской ул, 13Б</t>
  </si>
  <si>
    <t>Владимир г, Белоконской ул, 14</t>
  </si>
  <si>
    <t>Владимир г, Белоконской ул, 14б</t>
  </si>
  <si>
    <t>1247.000</t>
  </si>
  <si>
    <t>Владимир г, Белоконской ул, 15</t>
  </si>
  <si>
    <t>863.200</t>
  </si>
  <si>
    <t>Владимир г, Белоконской ул, 15А</t>
  </si>
  <si>
    <t>Владимир г, Белоконской ул, 15Б</t>
  </si>
  <si>
    <t>982.000</t>
  </si>
  <si>
    <t>857.900</t>
  </si>
  <si>
    <t>857.200</t>
  </si>
  <si>
    <t>Владимир г, Белоконской ул, 16</t>
  </si>
  <si>
    <t>870.700</t>
  </si>
  <si>
    <t>Владимир г, Белоконской ул, 17</t>
  </si>
  <si>
    <t>890.400</t>
  </si>
  <si>
    <t>Владимир г, Белоконской ул, 18</t>
  </si>
  <si>
    <t>979.400</t>
  </si>
  <si>
    <t>Владимир г, Белоконской ул, 19</t>
  </si>
  <si>
    <t>888.400</t>
  </si>
  <si>
    <t>Владимир г, Белоконской ул, 19А</t>
  </si>
  <si>
    <t>975.000</t>
  </si>
  <si>
    <t>866.300</t>
  </si>
  <si>
    <t>Владимир г, Белоконской ул, 21</t>
  </si>
  <si>
    <t>893.700</t>
  </si>
  <si>
    <t>Владимир г, Белоконской ул, 21А</t>
  </si>
  <si>
    <t>Владимир г, Белоконской ул, 23</t>
  </si>
  <si>
    <t>Владимир г, Белоконской ул, 25</t>
  </si>
  <si>
    <t>1149.500</t>
  </si>
  <si>
    <t>Владимир г, Белоконской ул, 6</t>
  </si>
  <si>
    <t>944.200</t>
  </si>
  <si>
    <t>Владимир г, Белоконской ул, 8</t>
  </si>
  <si>
    <t>1074.900</t>
  </si>
  <si>
    <t>Владимир г, Березина ул, 1</t>
  </si>
  <si>
    <t>512.800</t>
  </si>
  <si>
    <t>Владимир г, Березина ул, 2А</t>
  </si>
  <si>
    <t>2343.000</t>
  </si>
  <si>
    <t>564.800</t>
  </si>
  <si>
    <t>Владимир г, Березина ул, 3</t>
  </si>
  <si>
    <t>874.600</t>
  </si>
  <si>
    <t>Владимир г, Березина ул, 3А</t>
  </si>
  <si>
    <t>507.000</t>
  </si>
  <si>
    <t>256.350</t>
  </si>
  <si>
    <t>443.600</t>
  </si>
  <si>
    <t>409.800</t>
  </si>
  <si>
    <t>Владимир г, Березина ул, 5</t>
  </si>
  <si>
    <t>469.200</t>
  </si>
  <si>
    <t>Владимир г, Благонравова ул, 5</t>
  </si>
  <si>
    <t>12831.300</t>
  </si>
  <si>
    <t>Владимир г, Благонравова ул, 7</t>
  </si>
  <si>
    <t>934.600</t>
  </si>
  <si>
    <t>Владимир г, Благонравова ул, 9</t>
  </si>
  <si>
    <t>881.200</t>
  </si>
  <si>
    <t>Владимир г, Бобкова ул, 1</t>
  </si>
  <si>
    <t>265.600</t>
  </si>
  <si>
    <t>204.300</t>
  </si>
  <si>
    <t>315.900</t>
  </si>
  <si>
    <t>Владимир г, Бобкова ул, 1а</t>
  </si>
  <si>
    <t>200.200</t>
  </si>
  <si>
    <t>688.400</t>
  </si>
  <si>
    <t>Владимир г, Бобкова ул, 3</t>
  </si>
  <si>
    <t>203.700</t>
  </si>
  <si>
    <t>Владимир г, Бобкова ул, 3а</t>
  </si>
  <si>
    <t>688.600</t>
  </si>
  <si>
    <t>210.900</t>
  </si>
  <si>
    <t>Владимир г, Бобкова ул, 5</t>
  </si>
  <si>
    <t>878.200</t>
  </si>
  <si>
    <t>Владимир г, Бобкова ул, 8</t>
  </si>
  <si>
    <t>655.500</t>
  </si>
  <si>
    <t>518.300</t>
  </si>
  <si>
    <t>Владимир г, Большая Московская ул, 100</t>
  </si>
  <si>
    <t>Владимир г, Большая Московская ул, 4/6</t>
  </si>
  <si>
    <t>1659.000</t>
  </si>
  <si>
    <t>Владимир г, Большая Московская ул, 46</t>
  </si>
  <si>
    <t>408.600</t>
  </si>
  <si>
    <t>1435.000</t>
  </si>
  <si>
    <t>628.100</t>
  </si>
  <si>
    <t>1155.760</t>
  </si>
  <si>
    <t>515.500</t>
  </si>
  <si>
    <t>528.000</t>
  </si>
  <si>
    <t>1641.240</t>
  </si>
  <si>
    <t>Владимир г, Большая Московская ул, 69</t>
  </si>
  <si>
    <t>343.100</t>
  </si>
  <si>
    <t>Владимир г, Большая Московская ул, 71а</t>
  </si>
  <si>
    <t>Владимир г, Большая Московская ул, 75б</t>
  </si>
  <si>
    <t>2226.000</t>
  </si>
  <si>
    <t>Владимир г, Большая Московская ул, 86</t>
  </si>
  <si>
    <t>782.600</t>
  </si>
  <si>
    <t>2351.000</t>
  </si>
  <si>
    <t>3555.000</t>
  </si>
  <si>
    <t>2785.000</t>
  </si>
  <si>
    <t>Владимир г, Большая Нижегородская ул, 100</t>
  </si>
  <si>
    <t>453.400</t>
  </si>
  <si>
    <t>Владимир г, Большая Нижегородская ул, 101а</t>
  </si>
  <si>
    <t>450.100</t>
  </si>
  <si>
    <t>Владимир г, Большая Нижегородская ул, 104</t>
  </si>
  <si>
    <t>938.000</t>
  </si>
  <si>
    <t>Владимир г, Большая Нижегородская ул, 105д</t>
  </si>
  <si>
    <t>412.300</t>
  </si>
  <si>
    <t>Владимир г, Большая Нижегородская ул, 107а</t>
  </si>
  <si>
    <t>584.800</t>
  </si>
  <si>
    <t>529.630</t>
  </si>
  <si>
    <t>Владимир г, Большая Нижегородская ул, 109а</t>
  </si>
  <si>
    <t>Владимир г, Большая Нижегородская ул, 1а</t>
  </si>
  <si>
    <t>1770.000</t>
  </si>
  <si>
    <t>Владимир г, Большая Нижегородская ул, 27</t>
  </si>
  <si>
    <t>4634.700</t>
  </si>
  <si>
    <t>Владимир г, Большая Нижегородская ул, 27а</t>
  </si>
  <si>
    <t>Владимир г, Большая Нижегородская ул, 27б</t>
  </si>
  <si>
    <t>Владимир г, Большая Нижегородская ул, 27Г</t>
  </si>
  <si>
    <t>Владимир г, Большая Нижегородская ул, 32</t>
  </si>
  <si>
    <t>1449.100</t>
  </si>
  <si>
    <t>Владимир г, Большая Нижегородская ул, 33б</t>
  </si>
  <si>
    <t>Владимир г, Большая Нижегородская ул, 34</t>
  </si>
  <si>
    <t>6323.000</t>
  </si>
  <si>
    <t>3747.700</t>
  </si>
  <si>
    <t>Владимир г, Большая Нижегородская ул, 36</t>
  </si>
  <si>
    <t>1253.000</t>
  </si>
  <si>
    <t>1197.000</t>
  </si>
  <si>
    <t>Владимир г, Большая Нижегородская ул, 50</t>
  </si>
  <si>
    <t>647.900</t>
  </si>
  <si>
    <t>1377.200</t>
  </si>
  <si>
    <t>1172.200</t>
  </si>
  <si>
    <t>639.700</t>
  </si>
  <si>
    <t>575.600</t>
  </si>
  <si>
    <t>Владимир г, Большая Нижегородская ул, 73а</t>
  </si>
  <si>
    <t>387.200</t>
  </si>
  <si>
    <t>638.700</t>
  </si>
  <si>
    <t>Владимир г, Большая Нижегородская ул, 95</t>
  </si>
  <si>
    <t>723.000</t>
  </si>
  <si>
    <t>Владимир г, Большая Нижегородская ул, 97а</t>
  </si>
  <si>
    <t>1313.000</t>
  </si>
  <si>
    <t>Владимир г, Большая Нижегородская ул, 99а</t>
  </si>
  <si>
    <t>Владимир г, Большие Ременники ул, 13</t>
  </si>
  <si>
    <t>Владимир г, Большие Ременники ул, 17а</t>
  </si>
  <si>
    <t>Владимир г, Большие Ременники ул, 2а</t>
  </si>
  <si>
    <t>1498.700</t>
  </si>
  <si>
    <t>Владимир г, Большой проезд, 15а</t>
  </si>
  <si>
    <t>2069.300</t>
  </si>
  <si>
    <t>Владимир г, Бородина ул, 35</t>
  </si>
  <si>
    <t>1520.000</t>
  </si>
  <si>
    <t>353.200</t>
  </si>
  <si>
    <t>Владимир г, Варваринский проезд, 3</t>
  </si>
  <si>
    <t>Владимир г, Василисина ул, 1</t>
  </si>
  <si>
    <t>1172.300</t>
  </si>
  <si>
    <t>Владимир г, Василисина ул, 10</t>
  </si>
  <si>
    <t>Владимир г, Василисина ул, 10а</t>
  </si>
  <si>
    <t>932.000</t>
  </si>
  <si>
    <t>882.800</t>
  </si>
  <si>
    <t>508.080</t>
  </si>
  <si>
    <t>Владимир г, Василисина ул, 11</t>
  </si>
  <si>
    <t>1790.600</t>
  </si>
  <si>
    <t>Владимир г, Василисина ул, 12</t>
  </si>
  <si>
    <t>Владимир г, Василисина ул, 12а</t>
  </si>
  <si>
    <t>759.900</t>
  </si>
  <si>
    <t>Владимир г, Василисина ул, 12б</t>
  </si>
  <si>
    <t>877.000</t>
  </si>
  <si>
    <t>817.000</t>
  </si>
  <si>
    <t>604.500</t>
  </si>
  <si>
    <t>Владимир г, Василисина ул, 14</t>
  </si>
  <si>
    <t>884.700</t>
  </si>
  <si>
    <t>Владимир г, Василисина ул, 14а</t>
  </si>
  <si>
    <t>1301.200</t>
  </si>
  <si>
    <t>Владимир г, Василисина ул, 14б</t>
  </si>
  <si>
    <t>727.300</t>
  </si>
  <si>
    <t>Владимир г, Василисина ул, 15</t>
  </si>
  <si>
    <t>Владимир г, Василисина ул, 16</t>
  </si>
  <si>
    <t>1122.000</t>
  </si>
  <si>
    <t>Владимир г, Василисина ул, 17</t>
  </si>
  <si>
    <t>598.200</t>
  </si>
  <si>
    <t>Владимир г, Василисина ул, 18</t>
  </si>
  <si>
    <t>Владимир г, Василисина ул, 18а</t>
  </si>
  <si>
    <t>Владимир г, Василисина ул, 18б</t>
  </si>
  <si>
    <t>1277.000</t>
  </si>
  <si>
    <t>Владимир г, Василисина ул, 2</t>
  </si>
  <si>
    <t>1609.200</t>
  </si>
  <si>
    <t>Владимир г, Василисина ул, 20</t>
  </si>
  <si>
    <t>1966.000</t>
  </si>
  <si>
    <t>Владимир г, Василисина ул, 22а</t>
  </si>
  <si>
    <t>1008.000</t>
  </si>
  <si>
    <t>Владимир г, Василисина ул, 2а</t>
  </si>
  <si>
    <t>Владимир г, Василисина ул, 3</t>
  </si>
  <si>
    <t>Владимир г, Василисина ул, 4</t>
  </si>
  <si>
    <t>866.200</t>
  </si>
  <si>
    <t>Владимир г, Василисина ул, 4а</t>
  </si>
  <si>
    <t>Владимир г, Василисина ул, 5</t>
  </si>
  <si>
    <t>Владимир г, Василисина ул, 6</t>
  </si>
  <si>
    <t>1492.400</t>
  </si>
  <si>
    <t>2862.000</t>
  </si>
  <si>
    <t>Владимир г, Василисина ул, 8а</t>
  </si>
  <si>
    <t>1696.000</t>
  </si>
  <si>
    <t>533.600</t>
  </si>
  <si>
    <t>Владимир г, Василисина ул, 8б</t>
  </si>
  <si>
    <t>1825.000</t>
  </si>
  <si>
    <t>Владимир г, Василисина ул, 9</t>
  </si>
  <si>
    <t>7900.200</t>
  </si>
  <si>
    <t>Владимир г, Василисина ул, 9а</t>
  </si>
  <si>
    <t>Владимир г, Верхняя Дуброва ул, 1</t>
  </si>
  <si>
    <t>662.800</t>
  </si>
  <si>
    <t>Владимир г, Верхняя Дуброва ул, 10</t>
  </si>
  <si>
    <t>1645.000</t>
  </si>
  <si>
    <t>Владимир г, Верхняя Дуброва ул, 12</t>
  </si>
  <si>
    <t>336.300</t>
  </si>
  <si>
    <t>Владимир г, Верхняя Дуброва ул, 13</t>
  </si>
  <si>
    <t>336.800</t>
  </si>
  <si>
    <t>Владимир г, Верхняя Дуброва ул, 15</t>
  </si>
  <si>
    <t>Владимир г, Верхняя Дуброва ул, 16</t>
  </si>
  <si>
    <t>310.080</t>
  </si>
  <si>
    <t>Владимир г, Верхняя Дуброва ул, 17</t>
  </si>
  <si>
    <t>1318.800</t>
  </si>
  <si>
    <t>Владимир г, Верхняя Дуброва ул, 18</t>
  </si>
  <si>
    <t>Владимир г, Верхняя Дуброва ул, 18А</t>
  </si>
  <si>
    <t>1378.600</t>
  </si>
  <si>
    <t>1247.400</t>
  </si>
  <si>
    <t>Владимир г, Верхняя Дуброва ул, 18Б</t>
  </si>
  <si>
    <t>1656.200</t>
  </si>
  <si>
    <t>Владимир г, Верхняя Дуброва ул, 19</t>
  </si>
  <si>
    <t>250.400</t>
  </si>
  <si>
    <t>Владимир г, Верхняя Дуброва ул, 2</t>
  </si>
  <si>
    <t>Владимир г, Верхняя Дуброва ул, 20</t>
  </si>
  <si>
    <t>Владимир г, Верхняя Дуброва ул, 20А</t>
  </si>
  <si>
    <t>2466.000</t>
  </si>
  <si>
    <t>450.400</t>
  </si>
  <si>
    <t>Владимир г, Верхняя Дуброва ул, 21</t>
  </si>
  <si>
    <t>4480.000</t>
  </si>
  <si>
    <t>962.200</t>
  </si>
  <si>
    <t>Владимир г, Верхняя Дуброва ул, 22А</t>
  </si>
  <si>
    <t>1904.200</t>
  </si>
  <si>
    <t>Владимир г, Верхняя Дуброва ул, 22Б</t>
  </si>
  <si>
    <t>773.000</t>
  </si>
  <si>
    <t>900.800</t>
  </si>
  <si>
    <t>Владимир г, Верхняя Дуброва ул, 23</t>
  </si>
  <si>
    <t>11984.000</t>
  </si>
  <si>
    <t>Владимир г, Верхняя Дуброва ул, 25</t>
  </si>
  <si>
    <t>Владимир г, Верхняя Дуброва ул, 26А</t>
  </si>
  <si>
    <t>2276.100</t>
  </si>
  <si>
    <t>Владимир г, Верхняя Дуброва ул, 26Г</t>
  </si>
  <si>
    <t>Владимир г, Верхняя Дуброва ул, 27</t>
  </si>
  <si>
    <t>605.400</t>
  </si>
  <si>
    <t>756.600</t>
  </si>
  <si>
    <t>Владимир г, Верхняя Дуброва ул, 28А</t>
  </si>
  <si>
    <t>831.100</t>
  </si>
  <si>
    <t>773.500</t>
  </si>
  <si>
    <t>Владимир г, Верхняя Дуброва ул, 28В</t>
  </si>
  <si>
    <t>Владимир г, Верхняя Дуброва ул, 29</t>
  </si>
  <si>
    <t>938.600</t>
  </si>
  <si>
    <t>Владимир г, Верхняя Дуброва ул, 2Б</t>
  </si>
  <si>
    <t>Владимир г, Верхняя Дуброва ул, 3</t>
  </si>
  <si>
    <t>Владимир г, Верхняя Дуброва ул, 30</t>
  </si>
  <si>
    <t>3046.600</t>
  </si>
  <si>
    <t>Владимир г, Верхняя Дуброва ул, 31</t>
  </si>
  <si>
    <t>Владимир г, Верхняя Дуброва ул, 32</t>
  </si>
  <si>
    <t>621.600</t>
  </si>
  <si>
    <t>Владимир г, Верхняя Дуброва ул, 33</t>
  </si>
  <si>
    <t>Владимир г, Верхняя Дуброва ул, 34</t>
  </si>
  <si>
    <t>Владимир г, Верхняя Дуброва ул, 36</t>
  </si>
  <si>
    <t>631.500</t>
  </si>
  <si>
    <t>Владимир г, Верхняя Дуброва ул, 36Г</t>
  </si>
  <si>
    <t>1535.000</t>
  </si>
  <si>
    <t>1528.500</t>
  </si>
  <si>
    <t>Владимир г, Верхняя Дуброва ул, 36Ж</t>
  </si>
  <si>
    <t>Владимир г, Верхняя Дуброва ул, 37</t>
  </si>
  <si>
    <t>606.300</t>
  </si>
  <si>
    <t>Владимир г, Верхняя Дуброва ул, 38</t>
  </si>
  <si>
    <t>Владимир г, Верхняя Дуброва ул, 38А</t>
  </si>
  <si>
    <t>Владимир г, Верхняя Дуброва ул, 38Б</t>
  </si>
  <si>
    <t>591.000</t>
  </si>
  <si>
    <t>Владимир г, Верхняя Дуброва ул, 38В</t>
  </si>
  <si>
    <t>794.000</t>
  </si>
  <si>
    <t>Владимир г, Верхняя Дуброва ул, 38Г</t>
  </si>
  <si>
    <t>596.900</t>
  </si>
  <si>
    <t>Владимир г, Верхняя Дуброва ул, 38Д</t>
  </si>
  <si>
    <t>538.100</t>
  </si>
  <si>
    <t>Владимир г, Верхняя Дуброва ул, 39</t>
  </si>
  <si>
    <t>1093.300</t>
  </si>
  <si>
    <t>Владимир г, Верхняя Дуброва ул, 4</t>
  </si>
  <si>
    <t>1295.800</t>
  </si>
  <si>
    <t>Владимир г, Верхняя Дуброва ул, 41</t>
  </si>
  <si>
    <t>971.700</t>
  </si>
  <si>
    <t>Владимир г, Верхняя Дуброва ул, 43</t>
  </si>
  <si>
    <t>646.200</t>
  </si>
  <si>
    <t>Владимир г, Верхняя Дуброва ул, 5</t>
  </si>
  <si>
    <t>Владимир г, Верхняя Дуброва ул, 6</t>
  </si>
  <si>
    <t>Владимир г, Верхняя Дуброва ул, 8</t>
  </si>
  <si>
    <t>Владимир г, Верхняя Дуброва ул, 9</t>
  </si>
  <si>
    <t>Владимир г, Вознесенская ул, 15</t>
  </si>
  <si>
    <t>3352.600</t>
  </si>
  <si>
    <t>183.000</t>
  </si>
  <si>
    <t>Владимир г, Вокзальная ул, 11</t>
  </si>
  <si>
    <t>690.400</t>
  </si>
  <si>
    <t>Владимир г, Вокзальная ул, 15А</t>
  </si>
  <si>
    <t>1321.600</t>
  </si>
  <si>
    <t>Владимир г, Вокзальная ул, 23</t>
  </si>
  <si>
    <t>2693.000</t>
  </si>
  <si>
    <t>Владимир г, Вокзальная ул, 65</t>
  </si>
  <si>
    <t>1542.000</t>
  </si>
  <si>
    <t>273.100</t>
  </si>
  <si>
    <t>Владимир г, Вокзальная ул, 67</t>
  </si>
  <si>
    <t>209.400</t>
  </si>
  <si>
    <t>308.900</t>
  </si>
  <si>
    <t>281.300</t>
  </si>
  <si>
    <t>Владимир г, Вокзальная ул, 69</t>
  </si>
  <si>
    <t>Владимир г, Вокзальная ул, 9</t>
  </si>
  <si>
    <t>Владимир г, Володарского ул, 2</t>
  </si>
  <si>
    <t>Владимир г, Воровского ул, 10</t>
  </si>
  <si>
    <t>1054.700</t>
  </si>
  <si>
    <t>563.900</t>
  </si>
  <si>
    <t>Владимир г, Воровского ул, 4</t>
  </si>
  <si>
    <t>Владимир г, Воровского ул, 6</t>
  </si>
  <si>
    <t>620.300</t>
  </si>
  <si>
    <t>Владимир г, Воровского ул, 8а</t>
  </si>
  <si>
    <t>Владимир г, Воронцовский пер, 1А</t>
  </si>
  <si>
    <t>Владимир г, Восточная ул, 80</t>
  </si>
  <si>
    <t>2407.000</t>
  </si>
  <si>
    <t>Владимир г, Восточная ул, 80а</t>
  </si>
  <si>
    <t>Владимир г, Восточная ул, 80б</t>
  </si>
  <si>
    <t>1468.000</t>
  </si>
  <si>
    <t>Владимир г, Гагарина ул, 12</t>
  </si>
  <si>
    <t>1547.000</t>
  </si>
  <si>
    <t>Владимир г, Гагарина ул, 29</t>
  </si>
  <si>
    <t>354.800</t>
  </si>
  <si>
    <t>397.200</t>
  </si>
  <si>
    <t>Владимир г, Гагарина ул, 8</t>
  </si>
  <si>
    <t>2642.200</t>
  </si>
  <si>
    <t>Владимир г, Гастелло ул, 1</t>
  </si>
  <si>
    <t>549.900</t>
  </si>
  <si>
    <t>890.200</t>
  </si>
  <si>
    <t>1039.800</t>
  </si>
  <si>
    <t>Владимир г, Гастелло ул, 3</t>
  </si>
  <si>
    <t>910.600</t>
  </si>
  <si>
    <t>Владимир г, Гастелло ул, 4</t>
  </si>
  <si>
    <t>Владимир г, Гастелло ул, 7</t>
  </si>
  <si>
    <t>Владимир г, Гастелло ул, 7А</t>
  </si>
  <si>
    <t>2260.000</t>
  </si>
  <si>
    <t>896.800</t>
  </si>
  <si>
    <t>Владимир г, Гастелло ул, 7г</t>
  </si>
  <si>
    <t>538.900</t>
  </si>
  <si>
    <t>Владимир г, Георгиевская ул, 15</t>
  </si>
  <si>
    <t>267.000</t>
  </si>
  <si>
    <t>953.000</t>
  </si>
  <si>
    <t>Владимир г, Герцена ул, 17</t>
  </si>
  <si>
    <t>1042.700</t>
  </si>
  <si>
    <t>Владимир г, Герцена ул, 22</t>
  </si>
  <si>
    <t>372.700</t>
  </si>
  <si>
    <t>Владимир г, Глинки ул, 2</t>
  </si>
  <si>
    <t>1110.500</t>
  </si>
  <si>
    <t>Владимир г, Глинки ул, 5 корп. 1</t>
  </si>
  <si>
    <t>378.300</t>
  </si>
  <si>
    <t>Владимир г, Глинки ул, 7/14</t>
  </si>
  <si>
    <t>891.600</t>
  </si>
  <si>
    <t>787.900</t>
  </si>
  <si>
    <t>Владимир г, Горная ул, 5</t>
  </si>
  <si>
    <t>Владимир г, Горный проезд, 13</t>
  </si>
  <si>
    <t>878.900</t>
  </si>
  <si>
    <t>Владимир г, Горького ул, 102</t>
  </si>
  <si>
    <t>Владимир г, Горького ул, 103</t>
  </si>
  <si>
    <t>1208.000</t>
  </si>
  <si>
    <t>Владимир г, Горького ул, 104</t>
  </si>
  <si>
    <t>654.850</t>
  </si>
  <si>
    <t>Владимир г, Горького ул, 113</t>
  </si>
  <si>
    <t>918.000</t>
  </si>
  <si>
    <t>899.200</t>
  </si>
  <si>
    <t>Владимир г, Горького ул, 113Б</t>
  </si>
  <si>
    <t>2350.300</t>
  </si>
  <si>
    <t>Владимир г, Горького ул, 115</t>
  </si>
  <si>
    <t>Владимир г, Горького ул, 117</t>
  </si>
  <si>
    <t>2805.600</t>
  </si>
  <si>
    <t>Владимир г, Горького ул, 125</t>
  </si>
  <si>
    <t>6782.000</t>
  </si>
  <si>
    <t>Владимир г, Горького ул, 129</t>
  </si>
  <si>
    <t>3896.600</t>
  </si>
  <si>
    <t>Владимир г, Горького ул, 131</t>
  </si>
  <si>
    <t>1761.000</t>
  </si>
  <si>
    <t>Владимир г, Горького ул, 133</t>
  </si>
  <si>
    <t>5369.000</t>
  </si>
  <si>
    <t>Владимир г, Горького ул, 27</t>
  </si>
  <si>
    <t>3317.800</t>
  </si>
  <si>
    <t>Владимир г, Горького ул, 32</t>
  </si>
  <si>
    <t>Владимир г, Горького ул, 34</t>
  </si>
  <si>
    <t>3897.000</t>
  </si>
  <si>
    <t>Владимир г, Горького ул, 38</t>
  </si>
  <si>
    <t>452.700</t>
  </si>
  <si>
    <t>1461.200</t>
  </si>
  <si>
    <t>1293.000</t>
  </si>
  <si>
    <t>Владимир г, Горького ул, 44</t>
  </si>
  <si>
    <t>1236.200</t>
  </si>
  <si>
    <t>Владимир г, Горького ул, 48</t>
  </si>
  <si>
    <t>612.800</t>
  </si>
  <si>
    <t>Владимир г, Горького ул, 55</t>
  </si>
  <si>
    <t>475.900</t>
  </si>
  <si>
    <t>Владимир г, Горького ул, 56</t>
  </si>
  <si>
    <t>Владимир г, Горького ул, 57</t>
  </si>
  <si>
    <t>781.800</t>
  </si>
  <si>
    <t>1205.000</t>
  </si>
  <si>
    <t>Владимир г, Горького ул, 60</t>
  </si>
  <si>
    <t>Владимир г, Горького ул, 61</t>
  </si>
  <si>
    <t>919.300</t>
  </si>
  <si>
    <t>Владимир г, Горького ул, 63</t>
  </si>
  <si>
    <t>541.300</t>
  </si>
  <si>
    <t>1189.400</t>
  </si>
  <si>
    <t>Владимир г, Горького ул, 64</t>
  </si>
  <si>
    <t>1115.000</t>
  </si>
  <si>
    <t>995.400</t>
  </si>
  <si>
    <t>Владимир г, Горького ул, 65</t>
  </si>
  <si>
    <t>1086.000</t>
  </si>
  <si>
    <t>1233.900</t>
  </si>
  <si>
    <t>Владимир г, Горького ул, 66</t>
  </si>
  <si>
    <t>359.600</t>
  </si>
  <si>
    <t>Владимир г, Горького ул, 68</t>
  </si>
  <si>
    <t>1112.200</t>
  </si>
  <si>
    <t>Владимир г, Горького ул, 71</t>
  </si>
  <si>
    <t>1146.600</t>
  </si>
  <si>
    <t>Владимир г, Горького ул, 72</t>
  </si>
  <si>
    <t>599.800</t>
  </si>
  <si>
    <t>939.700</t>
  </si>
  <si>
    <t>Владимир г, Горького ул, 73</t>
  </si>
  <si>
    <t>1166.000</t>
  </si>
  <si>
    <t>553.400</t>
  </si>
  <si>
    <t>Владимир г, Горького ул, 73А</t>
  </si>
  <si>
    <t>1637.000</t>
  </si>
  <si>
    <t>686.200</t>
  </si>
  <si>
    <t>Владимир г, Горького ул, 74</t>
  </si>
  <si>
    <t>Владимир г, Горького ул, 75</t>
  </si>
  <si>
    <t>1316.800</t>
  </si>
  <si>
    <t>Владимир г, Горького ул, 76</t>
  </si>
  <si>
    <t>1196.000</t>
  </si>
  <si>
    <t>1791.000</t>
  </si>
  <si>
    <t>Владимир г, Горького ул, 77</t>
  </si>
  <si>
    <t>1943.300</t>
  </si>
  <si>
    <t>580.700</t>
  </si>
  <si>
    <t>456.200</t>
  </si>
  <si>
    <t>Владимир г, Горького ул, 78</t>
  </si>
  <si>
    <t>702.900</t>
  </si>
  <si>
    <t>696.700</t>
  </si>
  <si>
    <t>Владимир г, Горького ул, 80</t>
  </si>
  <si>
    <t>1275.000</t>
  </si>
  <si>
    <t>Владимир г, Горького ул, 81</t>
  </si>
  <si>
    <t>1772.300</t>
  </si>
  <si>
    <t>Владимир г, Горького ул, 82</t>
  </si>
  <si>
    <t>856.000</t>
  </si>
  <si>
    <t>Владимир г, Горького ул, 84</t>
  </si>
  <si>
    <t>Владимир г, Горького ул, 85</t>
  </si>
  <si>
    <t>842.400</t>
  </si>
  <si>
    <t>Владимир г, Горького ул, 85А</t>
  </si>
  <si>
    <t>Владимир г, Горького ул, 85Б</t>
  </si>
  <si>
    <t>Владимир г, Горького ул, 86</t>
  </si>
  <si>
    <t>Владимир г, Горького ул, 89</t>
  </si>
  <si>
    <t>851.900</t>
  </si>
  <si>
    <t>Владимир г, Горького ул, 91</t>
  </si>
  <si>
    <t>Владимир г, Горького ул, 93</t>
  </si>
  <si>
    <t>755.000</t>
  </si>
  <si>
    <t>2538.000</t>
  </si>
  <si>
    <t>Владимир г, Горького ул, 96</t>
  </si>
  <si>
    <t>910.700</t>
  </si>
  <si>
    <t>Владимир г, Грибоедова ул, 1</t>
  </si>
  <si>
    <t>206.300</t>
  </si>
  <si>
    <t>276.600</t>
  </si>
  <si>
    <t>Владимир г, Грибоедова ул, 3</t>
  </si>
  <si>
    <t>Владимир г, Грибоедова ул, 6/88</t>
  </si>
  <si>
    <t>Владимир г, Грибоедова ул, 9</t>
  </si>
  <si>
    <t>473.090</t>
  </si>
  <si>
    <t>625.200</t>
  </si>
  <si>
    <t>Владимир г, Даргомыжского ул, 1</t>
  </si>
  <si>
    <t>716.900</t>
  </si>
  <si>
    <t>447.400</t>
  </si>
  <si>
    <t>Владимир г, Даргомыжского ул, 14</t>
  </si>
  <si>
    <t>464.500</t>
  </si>
  <si>
    <t>Владимир г, Даргомыжского ул, 18</t>
  </si>
  <si>
    <t>521.000</t>
  </si>
  <si>
    <t>Владимир г, Даргомыжского ул, 2</t>
  </si>
  <si>
    <t>393.500</t>
  </si>
  <si>
    <t>214.400</t>
  </si>
  <si>
    <t>Владимир г, Даргомыжского ул, 20</t>
  </si>
  <si>
    <t>488.800</t>
  </si>
  <si>
    <t>474.200</t>
  </si>
  <si>
    <t>Владимир г, Даргомыжского ул, 22/20</t>
  </si>
  <si>
    <t>Владимир г, Даргомыжского ул, 4</t>
  </si>
  <si>
    <t>314.000</t>
  </si>
  <si>
    <t>Владимир г, Даргомыжского ул, 5</t>
  </si>
  <si>
    <t>397.800</t>
  </si>
  <si>
    <t>Владимир г, Даргомыжского ул, 8</t>
  </si>
  <si>
    <t>337.200</t>
  </si>
  <si>
    <t>456.800</t>
  </si>
  <si>
    <t>525.100</t>
  </si>
  <si>
    <t>1246.000</t>
  </si>
  <si>
    <t>Владимир г, Дворянская ул, 5/1</t>
  </si>
  <si>
    <t>1216.100</t>
  </si>
  <si>
    <t>697.300</t>
  </si>
  <si>
    <t>Владимир г, Диктора Левитана ул, 1</t>
  </si>
  <si>
    <t>732.400</t>
  </si>
  <si>
    <t>1168.400</t>
  </si>
  <si>
    <t>Владимир г, Диктора Левитана ул, 25</t>
  </si>
  <si>
    <t>1248.200</t>
  </si>
  <si>
    <t>1240.800</t>
  </si>
  <si>
    <t>Владимир г, Диктора Левитана ул, 29</t>
  </si>
  <si>
    <t>Владимир г, Диктора Левитана ул, 3</t>
  </si>
  <si>
    <t>1553.000</t>
  </si>
  <si>
    <t>1411.000</t>
  </si>
  <si>
    <t>Владимир г, Диктора Левитана ул, 31</t>
  </si>
  <si>
    <t>368.000</t>
  </si>
  <si>
    <t>761.100</t>
  </si>
  <si>
    <t>758.100</t>
  </si>
  <si>
    <t>Владимир г, Диктора Левитана ул, 39</t>
  </si>
  <si>
    <t>1596.700</t>
  </si>
  <si>
    <t>1175.500</t>
  </si>
  <si>
    <t>Владимир г, Диктора Левитана ул, 42</t>
  </si>
  <si>
    <t>1457.200</t>
  </si>
  <si>
    <t>Владимир г, Диктора Левитана ул, 44</t>
  </si>
  <si>
    <t>11434.700</t>
  </si>
  <si>
    <t>Владимир г, Диктора Левитана ул, 46</t>
  </si>
  <si>
    <t>Владимир г, Диктора Левитана ул, 49</t>
  </si>
  <si>
    <t>1928.700</t>
  </si>
  <si>
    <t>1288.500</t>
  </si>
  <si>
    <t>Владимир г, Диктора Левитана ул, 4Г</t>
  </si>
  <si>
    <t>Владимир г, Диктора Левитана ул, 5</t>
  </si>
  <si>
    <t>2475.400</t>
  </si>
  <si>
    <t>Владимир г, Диктора Левитана ул, 51</t>
  </si>
  <si>
    <t>459.000</t>
  </si>
  <si>
    <t>Владимир г, Диктора Левитана ул, 51Б</t>
  </si>
  <si>
    <t>315.100</t>
  </si>
  <si>
    <t>Владимир г, Диктора Левитана ул, 53</t>
  </si>
  <si>
    <t>1052.900</t>
  </si>
  <si>
    <t>Владимир г, Диктора Левитана ул, 55</t>
  </si>
  <si>
    <t>927.200</t>
  </si>
  <si>
    <t>Владимир г, Диктора Левитана ул, 55А</t>
  </si>
  <si>
    <t>Владимир г, Диктора Левитана ул, 57</t>
  </si>
  <si>
    <t>837.600</t>
  </si>
  <si>
    <t>Владимир г, Диктора Левитана ул, 5А</t>
  </si>
  <si>
    <t>Владимир г, Добросельская ул, 161</t>
  </si>
  <si>
    <t>1211.000</t>
  </si>
  <si>
    <t>Владимир г, Добросельская ул, 161а</t>
  </si>
  <si>
    <t>Владимир г, Добросельская ул, 163</t>
  </si>
  <si>
    <t>Владимир г, Добросельская ул, 165</t>
  </si>
  <si>
    <t>2243.000</t>
  </si>
  <si>
    <t>Владимир г, Добросельская ул, 165а</t>
  </si>
  <si>
    <t>Владимир г, Добросельская ул, 165б</t>
  </si>
  <si>
    <t>Владимир г, Добросельская ул, 167</t>
  </si>
  <si>
    <t>Владимир г, Добросельская ул, 167а</t>
  </si>
  <si>
    <t>Владимир г, Добросельская ул, 167б</t>
  </si>
  <si>
    <t>Владимир г, Добросельская ул, 169</t>
  </si>
  <si>
    <t>Владимир г, Добросельская ул, 171</t>
  </si>
  <si>
    <t>Владимир г, Добросельская ул, 173</t>
  </si>
  <si>
    <t>Владимир г, Добросельская ул, 175</t>
  </si>
  <si>
    <t>2918.000</t>
  </si>
  <si>
    <t>Владимир г, Добросельская ул, 177</t>
  </si>
  <si>
    <t>Владимир г, Добросельская ул, 183</t>
  </si>
  <si>
    <t>1258.000</t>
  </si>
  <si>
    <t>Владимир г, Добросельская ул, 185</t>
  </si>
  <si>
    <t>Владимир г, Добросельская ул, 185а</t>
  </si>
  <si>
    <t>Владимир г, Добросельская ул, 188б корп. 1</t>
  </si>
  <si>
    <t>Владимир г, Добросельская ул, 189</t>
  </si>
  <si>
    <t>1264.000</t>
  </si>
  <si>
    <t>Владимир г, Добросельская ул, 189а</t>
  </si>
  <si>
    <t>Владимир г, Добросельская ул, 190</t>
  </si>
  <si>
    <t>Владимир г, Добросельская ул, 191</t>
  </si>
  <si>
    <t>1266.000</t>
  </si>
  <si>
    <t>Владимир г, Добросельская ул, 191Б</t>
  </si>
  <si>
    <t>Владимир г, Добросельская ул, 191В</t>
  </si>
  <si>
    <t>1670.000</t>
  </si>
  <si>
    <t>Владимир г, Добросельская ул, 192</t>
  </si>
  <si>
    <t>Владимир г, Добросельская ул, 193</t>
  </si>
  <si>
    <t>446.700</t>
  </si>
  <si>
    <t>337.840</t>
  </si>
  <si>
    <t>1038.300</t>
  </si>
  <si>
    <t>Владимир г, Добросельская ул, 193г</t>
  </si>
  <si>
    <t>919.000</t>
  </si>
  <si>
    <t>Владимир г, Добросельская ул, 194</t>
  </si>
  <si>
    <t>Владимир г, Добросельская ул, 195</t>
  </si>
  <si>
    <t>330.340</t>
  </si>
  <si>
    <t>Владимир г, Добросельская ул, 195а</t>
  </si>
  <si>
    <t>1273.000</t>
  </si>
  <si>
    <t>Владимир г, Добросельская ул, 195б</t>
  </si>
  <si>
    <t>Владимир г, Добросельская ул, 195в</t>
  </si>
  <si>
    <t>Владимир г, Добросельская ул, 196</t>
  </si>
  <si>
    <t>500.300</t>
  </si>
  <si>
    <t>Владимир г, Добросельская ул, 196а</t>
  </si>
  <si>
    <t>581.500</t>
  </si>
  <si>
    <t>Владимир г, Добросельская ул, 197б</t>
  </si>
  <si>
    <t>Владимир г, Добросельская ул, 198</t>
  </si>
  <si>
    <t>1649.000</t>
  </si>
  <si>
    <t>Владимир г, Добросельская ул, 200</t>
  </si>
  <si>
    <t>324.400</t>
  </si>
  <si>
    <t>511.300</t>
  </si>
  <si>
    <t>Владимир г, Добросельская ул, 200а</t>
  </si>
  <si>
    <t>Владимир г, Добросельская ул, 201б</t>
  </si>
  <si>
    <t>Владимир г, Добросельская ул, 202</t>
  </si>
  <si>
    <t>Владимир г, Добросельская ул, 204</t>
  </si>
  <si>
    <t>880.100</t>
  </si>
  <si>
    <t>Владимир г, Добросельская ул, 206</t>
  </si>
  <si>
    <t>60.000</t>
  </si>
  <si>
    <t>Владимир г, Добросельская ул, 207а</t>
  </si>
  <si>
    <t>1068.000</t>
  </si>
  <si>
    <t>Владимир г, Добросельская ул, 208</t>
  </si>
  <si>
    <t>697.900</t>
  </si>
  <si>
    <t>Владимир г, Добросельская ул, 209</t>
  </si>
  <si>
    <t>Владимир г, Добросельская ул, 211</t>
  </si>
  <si>
    <t>907.000</t>
  </si>
  <si>
    <t>3436.000</t>
  </si>
  <si>
    <t>Владимир г, Добросельская ул, 215</t>
  </si>
  <si>
    <t>3055.500</t>
  </si>
  <si>
    <t>721.700</t>
  </si>
  <si>
    <t>1005.000</t>
  </si>
  <si>
    <t>Владимир г, Добросельский проезд, 2</t>
  </si>
  <si>
    <t>Владимир г, Доватора ул, 2</t>
  </si>
  <si>
    <t>531.700</t>
  </si>
  <si>
    <t>Владимир г, Доватора ул, 3</t>
  </si>
  <si>
    <t>1122.400</t>
  </si>
  <si>
    <t>Владимир г, Доватора ул, 3А</t>
  </si>
  <si>
    <t>1260.600</t>
  </si>
  <si>
    <t>Владимир г, Егорова ул, 1</t>
  </si>
  <si>
    <t>1858.100</t>
  </si>
  <si>
    <t>Владимир г, Егорова ул, 10</t>
  </si>
  <si>
    <t>1448.000</t>
  </si>
  <si>
    <t>Владимир г, Егорова ул, 10б</t>
  </si>
  <si>
    <t>Владимир г, Егорова ул, 11</t>
  </si>
  <si>
    <t>7039.000</t>
  </si>
  <si>
    <t>Владимир г, Егорова ул, 11а</t>
  </si>
  <si>
    <t>1334.000</t>
  </si>
  <si>
    <t>1082.800</t>
  </si>
  <si>
    <t>Владимир г, Егорова ул, 12</t>
  </si>
  <si>
    <t>778.000</t>
  </si>
  <si>
    <t>Владимир г, Егорова ул, 14</t>
  </si>
  <si>
    <t>Владимир г, Егорова ул, 16</t>
  </si>
  <si>
    <t>Владимир г, Егорова ул, 16а</t>
  </si>
  <si>
    <t>Владимир г, Егорова ул, 1а</t>
  </si>
  <si>
    <t>Владимир г, Егорова ул, 2</t>
  </si>
  <si>
    <t>Владимир г, Егорова ул, 4</t>
  </si>
  <si>
    <t>1028.000</t>
  </si>
  <si>
    <t>Владимир г, Егорова ул, 5</t>
  </si>
  <si>
    <t>Владимир г, Егорова ул, 6</t>
  </si>
  <si>
    <t>Владимир г, Егорова ул, 8</t>
  </si>
  <si>
    <t>Владимир г, Егорова ул, 9</t>
  </si>
  <si>
    <t>1493.000</t>
  </si>
  <si>
    <t>1536.000</t>
  </si>
  <si>
    <t>Владимир г, Жуковского ул, 2</t>
  </si>
  <si>
    <t>1201.000</t>
  </si>
  <si>
    <t>Владимир г, Жуковского ул, 20</t>
  </si>
  <si>
    <t>Владимир г, Жуковского ул, 20а</t>
  </si>
  <si>
    <t>Владимир г, Жуковского ул, 22</t>
  </si>
  <si>
    <t>Владимир г, Жуковского ул, 29</t>
  </si>
  <si>
    <t>Владимир г, Жуковского ул, 8</t>
  </si>
  <si>
    <t>464.700</t>
  </si>
  <si>
    <t>Владимир г, Жуковского ул, 8А</t>
  </si>
  <si>
    <t>Владимир г, Жуковского ул, 8Б</t>
  </si>
  <si>
    <t>Владимир г, Жуковского ул, 8д</t>
  </si>
  <si>
    <t>1556.000</t>
  </si>
  <si>
    <t>703.900</t>
  </si>
  <si>
    <t>Владимир г, Завадского ул, 11</t>
  </si>
  <si>
    <t>Владимир г, Завадского ул, 11А</t>
  </si>
  <si>
    <t>Владимир г, Завадского ул, 11Б</t>
  </si>
  <si>
    <t>Владимир г, Завадского ул, 11В</t>
  </si>
  <si>
    <t>667.700</t>
  </si>
  <si>
    <t>876.200</t>
  </si>
  <si>
    <t>627.800</t>
  </si>
  <si>
    <t>Владимир г, Завадского ул, 15</t>
  </si>
  <si>
    <t>Владимир г, Завадского ул, 15А</t>
  </si>
  <si>
    <t>Владимир г, Завадского ул, 5</t>
  </si>
  <si>
    <t>725.300</t>
  </si>
  <si>
    <t>Владимир г, Завадского ул, 7А</t>
  </si>
  <si>
    <t>389.400</t>
  </si>
  <si>
    <t>Владимир г, Завадского ул, 9</t>
  </si>
  <si>
    <t>877.400</t>
  </si>
  <si>
    <t>Владимир г, Завадского ул, 9А</t>
  </si>
  <si>
    <t>884.200</t>
  </si>
  <si>
    <t>391.400</t>
  </si>
  <si>
    <t>377.500</t>
  </si>
  <si>
    <t>376.700</t>
  </si>
  <si>
    <t>Владимир г, Заклязьменский п, Восточная ул, 7</t>
  </si>
  <si>
    <t>378.700</t>
  </si>
  <si>
    <t>560.100</t>
  </si>
  <si>
    <t>Владимир г, Заклязьменский п, Восточная ул, 9</t>
  </si>
  <si>
    <t>872.400</t>
  </si>
  <si>
    <t>Владимир г, Заклязьменский п, Зеленая ул, 2</t>
  </si>
  <si>
    <t>278.000</t>
  </si>
  <si>
    <t>867.500</t>
  </si>
  <si>
    <t>Владимир г, Заклязьменский п, Зеленая ул, 4</t>
  </si>
  <si>
    <t>786.000</t>
  </si>
  <si>
    <t>432.900</t>
  </si>
  <si>
    <t>506.700</t>
  </si>
  <si>
    <t>513.600</t>
  </si>
  <si>
    <t>524.600</t>
  </si>
  <si>
    <t>Владимир г, Заклязьменский п, Центральная ул, 10</t>
  </si>
  <si>
    <t>166.300</t>
  </si>
  <si>
    <t>258.300</t>
  </si>
  <si>
    <t>390.300</t>
  </si>
  <si>
    <t>1006.000</t>
  </si>
  <si>
    <t>777.400</t>
  </si>
  <si>
    <t>761.900</t>
  </si>
  <si>
    <t>Владимир г, Заклязьменский п, Центральная ул, 18</t>
  </si>
  <si>
    <t>878.000</t>
  </si>
  <si>
    <t>737.000</t>
  </si>
  <si>
    <t>936.700</t>
  </si>
  <si>
    <t>895.700</t>
  </si>
  <si>
    <t>371.900</t>
  </si>
  <si>
    <t>232.100</t>
  </si>
  <si>
    <t>Владимир г, Западная ул, 57</t>
  </si>
  <si>
    <t>Владимир г, Западная ул, 59</t>
  </si>
  <si>
    <t>Владимир г, Западная ул, 60</t>
  </si>
  <si>
    <t>603.600</t>
  </si>
  <si>
    <t>1758.000</t>
  </si>
  <si>
    <t>Владимир г, Западный проезд, 8</t>
  </si>
  <si>
    <t>Владимир г, Зеленая ул, 3</t>
  </si>
  <si>
    <t>Владимир г, Зеленая ул, 6</t>
  </si>
  <si>
    <t>1506.000</t>
  </si>
  <si>
    <t>Владимир г, Ильича ул, 11</t>
  </si>
  <si>
    <t>482.500</t>
  </si>
  <si>
    <t>Владимир г, Ильича ул, 13</t>
  </si>
  <si>
    <t>363.800</t>
  </si>
  <si>
    <t>279.800</t>
  </si>
  <si>
    <t>447.300</t>
  </si>
  <si>
    <t>386.500</t>
  </si>
  <si>
    <t>Владимир г, Ильича ул, 14</t>
  </si>
  <si>
    <t>Владимир г, Ильича ул, 22а</t>
  </si>
  <si>
    <t>212.200</t>
  </si>
  <si>
    <t>289.400</t>
  </si>
  <si>
    <t>Владимир г, Ильича ул, 7б</t>
  </si>
  <si>
    <t>284.700</t>
  </si>
  <si>
    <t>Владимир г, Ильича ул, 9</t>
  </si>
  <si>
    <t>573.800</t>
  </si>
  <si>
    <t>Владимир г, Казарменная ул, 5А</t>
  </si>
  <si>
    <t>845.600</t>
  </si>
  <si>
    <t>Владимир г, Казарменная ул, 7</t>
  </si>
  <si>
    <t>851.000</t>
  </si>
  <si>
    <t>Владимир г, Казарменная ул, 9</t>
  </si>
  <si>
    <t>1573.000</t>
  </si>
  <si>
    <t>Владимир г, Каманина ул, 10/18</t>
  </si>
  <si>
    <t>466.800</t>
  </si>
  <si>
    <t>Владимир г, Каманина ул, 14</t>
  </si>
  <si>
    <t>1066.900</t>
  </si>
  <si>
    <t>Владимир г, Каманина ул, 18</t>
  </si>
  <si>
    <t>455.900</t>
  </si>
  <si>
    <t>Владимир г, Каманина ул, 24</t>
  </si>
  <si>
    <t>Владимир г, Каманина ул, 26</t>
  </si>
  <si>
    <t>509.400</t>
  </si>
  <si>
    <t>373.100</t>
  </si>
  <si>
    <t>Владимир г, Каманина ул, 28</t>
  </si>
  <si>
    <t>644.700</t>
  </si>
  <si>
    <t>Владимир г, Каманина ул, 29/16</t>
  </si>
  <si>
    <t>1227.200</t>
  </si>
  <si>
    <t>Владимир г, Каманина ул, 35</t>
  </si>
  <si>
    <t>501.400</t>
  </si>
  <si>
    <t>Владимир г, Каманина ул, 37</t>
  </si>
  <si>
    <t>198.100</t>
  </si>
  <si>
    <t>275.900</t>
  </si>
  <si>
    <t>Владимир г, Каманина ул, 4</t>
  </si>
  <si>
    <t>Владимир г, Каманина ул, 5</t>
  </si>
  <si>
    <t>663.200</t>
  </si>
  <si>
    <t>Владимир г, Карла Маркса ул, 16</t>
  </si>
  <si>
    <t>Владимир г, Кирова ул, 1</t>
  </si>
  <si>
    <t>390.100</t>
  </si>
  <si>
    <t>444.300</t>
  </si>
  <si>
    <t>Владимир г, Кирова ул, 12</t>
  </si>
  <si>
    <t>902.600</t>
  </si>
  <si>
    <t>Владимир г, Кирова ул, 13</t>
  </si>
  <si>
    <t>Владимир г, Кирова ул, 14</t>
  </si>
  <si>
    <t>Владимир г, Кирова ул, 14А</t>
  </si>
  <si>
    <t>Владимир г, Кирова ул, 16А</t>
  </si>
  <si>
    <t>Владимир г, Кирова ул, 17</t>
  </si>
  <si>
    <t>617.800</t>
  </si>
  <si>
    <t>601.100</t>
  </si>
  <si>
    <t>275.500</t>
  </si>
  <si>
    <t>397.100</t>
  </si>
  <si>
    <t>1082.100</t>
  </si>
  <si>
    <t>Владимир г, Кирова ул, 21</t>
  </si>
  <si>
    <t>1299.700</t>
  </si>
  <si>
    <t>1573.100</t>
  </si>
  <si>
    <t>Владимир г, Кирова ул, 3</t>
  </si>
  <si>
    <t>463.980</t>
  </si>
  <si>
    <t>438.900</t>
  </si>
  <si>
    <t>Владимир г, Кирова ул, 6</t>
  </si>
  <si>
    <t>4476.000</t>
  </si>
  <si>
    <t>Владимир г, Кирова ул, 7</t>
  </si>
  <si>
    <t>1522.200</t>
  </si>
  <si>
    <t>Владимир г, Кирова ул, 8</t>
  </si>
  <si>
    <t>841.800</t>
  </si>
  <si>
    <t>Владимир г, Кирова ул, 8А</t>
  </si>
  <si>
    <t>811.200</t>
  </si>
  <si>
    <t>Владимир г, Кирова ул, 9</t>
  </si>
  <si>
    <t>795.600</t>
  </si>
  <si>
    <t>Владимир г, Княгининская ул, 3</t>
  </si>
  <si>
    <t>270.000</t>
  </si>
  <si>
    <t>283.000</t>
  </si>
  <si>
    <t>Владимир г, Княгининская ул, 6а</t>
  </si>
  <si>
    <t>1116.200</t>
  </si>
  <si>
    <t>501.100</t>
  </si>
  <si>
    <t>Владимир г, Княгининская ул, 7в</t>
  </si>
  <si>
    <t>315.400</t>
  </si>
  <si>
    <t>630.400</t>
  </si>
  <si>
    <t>Владимир г, Комиссарова ул, 10/13</t>
  </si>
  <si>
    <t>2174.000</t>
  </si>
  <si>
    <t>Владимир г, Комиссарова ул, 11</t>
  </si>
  <si>
    <t>Владимир г, Комиссарова ул, 12а</t>
  </si>
  <si>
    <t>Владимир г, Комиссарова ул, 13</t>
  </si>
  <si>
    <t>1524.000</t>
  </si>
  <si>
    <t>Владимир г, Комиссарова ул, 14</t>
  </si>
  <si>
    <t>2304.000</t>
  </si>
  <si>
    <t>Владимир г, Комиссарова ул, 17</t>
  </si>
  <si>
    <t>Владимир г, Комиссарова ул, 18</t>
  </si>
  <si>
    <t>2168.700</t>
  </si>
  <si>
    <t>Владимир г, Комиссарова ул, 19</t>
  </si>
  <si>
    <t>Владимир г, Комиссарова ул, 1А</t>
  </si>
  <si>
    <t>1173.000</t>
  </si>
  <si>
    <t>Владимир г, Комиссарова ул, 1Б</t>
  </si>
  <si>
    <t>1234.800</t>
  </si>
  <si>
    <t>Владимир г, Комиссарова ул, 1Г</t>
  </si>
  <si>
    <t>1353.900</t>
  </si>
  <si>
    <t>Владимир г, Комиссарова ул, 2</t>
  </si>
  <si>
    <t>1199.000</t>
  </si>
  <si>
    <t>1190.500</t>
  </si>
  <si>
    <t>Владимир г, Комиссарова ул, 22</t>
  </si>
  <si>
    <t>2426.000</t>
  </si>
  <si>
    <t>Владимир г, Комиссарова ул, 22а</t>
  </si>
  <si>
    <t>Владимир г, Комиссарова ул, 23</t>
  </si>
  <si>
    <t>991.600</t>
  </si>
  <si>
    <t>Владимир г, Комиссарова ул, 23а</t>
  </si>
  <si>
    <t>Владимир г, Комиссарова ул, 25</t>
  </si>
  <si>
    <t>2392.300</t>
  </si>
  <si>
    <t>Владимир г, Комиссарова ул, 26</t>
  </si>
  <si>
    <t>880.500</t>
  </si>
  <si>
    <t>982.600</t>
  </si>
  <si>
    <t>Владимир г, Комиссарова ул, 2а</t>
  </si>
  <si>
    <t>Владимир г, Комиссарова ул, 33</t>
  </si>
  <si>
    <t>1191.400</t>
  </si>
  <si>
    <t>Владимир г, Комиссарова ул, 35</t>
  </si>
  <si>
    <t>192.000</t>
  </si>
  <si>
    <t>Владимир г, Комиссарова ул, 37</t>
  </si>
  <si>
    <t>824.500</t>
  </si>
  <si>
    <t>Владимир г, Комиссарова ул, 37а</t>
  </si>
  <si>
    <t>694.900</t>
  </si>
  <si>
    <t>Владимир г, Комиссарова ул, 3А</t>
  </si>
  <si>
    <t>2531.000</t>
  </si>
  <si>
    <t>Владимир г, Комиссарова ул, 3Б</t>
  </si>
  <si>
    <t>Владимир г, Комиссарова ул, 4</t>
  </si>
  <si>
    <t>1090.000</t>
  </si>
  <si>
    <t>Владимир г, Комиссарова ул, 41</t>
  </si>
  <si>
    <t>1192.400</t>
  </si>
  <si>
    <t>Владимир г, Комиссарова ул, 43</t>
  </si>
  <si>
    <t>Владимир г, Комиссарова ул, 47</t>
  </si>
  <si>
    <t>Владимир г, Комиссарова ул, 49</t>
  </si>
  <si>
    <t>996.000</t>
  </si>
  <si>
    <t>Владимир г, Комиссарова ул, 4а</t>
  </si>
  <si>
    <t>1692.000</t>
  </si>
  <si>
    <t>Владимир г, Комиссарова ул, 4б</t>
  </si>
  <si>
    <t>1192.000</t>
  </si>
  <si>
    <t>Владимир г, Комиссарова ул, 51</t>
  </si>
  <si>
    <t>777.200</t>
  </si>
  <si>
    <t>Владимир г, Комиссарова ул, 59</t>
  </si>
  <si>
    <t>901.500</t>
  </si>
  <si>
    <t>Владимир г, Комиссарова ул, 61</t>
  </si>
  <si>
    <t>Владимир г, Комиссарова ул, 63</t>
  </si>
  <si>
    <t>Владимир г, Комиссарова ул, 67</t>
  </si>
  <si>
    <t>405.000</t>
  </si>
  <si>
    <t>Владимир г, Комиссарова ул, 69</t>
  </si>
  <si>
    <t>848.000</t>
  </si>
  <si>
    <t>Владимир г, Комиссарова ул, 69а</t>
  </si>
  <si>
    <t>Владимир г, Комиссарова ул, 6а</t>
  </si>
  <si>
    <t>Владимир г, Комиссарова ул, 7</t>
  </si>
  <si>
    <t>2314.000</t>
  </si>
  <si>
    <t>Владимир г, Комиссарова ул, 8</t>
  </si>
  <si>
    <t>Владимир г, Комиссарова ул, 9</t>
  </si>
  <si>
    <t>1854.400</t>
  </si>
  <si>
    <t>Владимир г, Коммунар мкр, Зеленая ул, 53а</t>
  </si>
  <si>
    <t>Владимир г, Коммунар мкр, Зеленая ул, 58</t>
  </si>
  <si>
    <t>1630.400</t>
  </si>
  <si>
    <t>Владимир г, Коммунар мкр, Зеленая ул, 60</t>
  </si>
  <si>
    <t>28169.000</t>
  </si>
  <si>
    <t>Владимир г, Коммунар мкр, Зеленая ул, 62</t>
  </si>
  <si>
    <t>2405.000</t>
  </si>
  <si>
    <t>Владимир г, Коммунар мкр, Зеленая ул, 64</t>
  </si>
  <si>
    <t>1057.660</t>
  </si>
  <si>
    <t>Владимир г, Коммунар мкр, Зеленая ул, 66</t>
  </si>
  <si>
    <t>7595.100</t>
  </si>
  <si>
    <t>Владимир г, Коммунар мкр, Песочная ул, 11</t>
  </si>
  <si>
    <t>1136.000</t>
  </si>
  <si>
    <t>Владимир г, Коммунар мкр, Песочная ул, 13</t>
  </si>
  <si>
    <t>939.100</t>
  </si>
  <si>
    <t>Владимир г, Коммунар мкр, Песочная ул, 15</t>
  </si>
  <si>
    <t>920.500</t>
  </si>
  <si>
    <t>Владимир г, Коммунар мкр, Песочная ул, 17а</t>
  </si>
  <si>
    <t>6322.000</t>
  </si>
  <si>
    <t>Владимир г, Коммунар мкр, Песочная ул, 19</t>
  </si>
  <si>
    <t>8777.800</t>
  </si>
  <si>
    <t>Владимир г, Коммунар мкр, Песочная ул, 19а</t>
  </si>
  <si>
    <t>3507.000</t>
  </si>
  <si>
    <t>8401.000</t>
  </si>
  <si>
    <t>Владимир г, Коммунар мкр, Песочная ул, 19Б</t>
  </si>
  <si>
    <t>Владимир г, Коммунар мкр, Песочная ул, 19Г</t>
  </si>
  <si>
    <t>1223.820</t>
  </si>
  <si>
    <t>Владимир г, Коммунар мкр, Песочная ул, 19д</t>
  </si>
  <si>
    <t>9063.400</t>
  </si>
  <si>
    <t>2662.100</t>
  </si>
  <si>
    <t>Владимир г, Коммунар мкр, Песочная ул, 2д</t>
  </si>
  <si>
    <t>Владимир г, Коммунар мкр, Песочная ул, 4</t>
  </si>
  <si>
    <t>1460.200</t>
  </si>
  <si>
    <t>Владимир г, Коммунар мкр, Песочная ул, 7</t>
  </si>
  <si>
    <t>1011.700</t>
  </si>
  <si>
    <t>Владимир г, Коммунар мкр, Песочная ул, 9</t>
  </si>
  <si>
    <t>Владимир г, Коммунар мкр, Центральная ул, 13</t>
  </si>
  <si>
    <t>Владимир г, Коммунар мкр, Центральная ул, 15</t>
  </si>
  <si>
    <t>279.100</t>
  </si>
  <si>
    <t>371.100</t>
  </si>
  <si>
    <t>Владимир г, Коммунар мкр, Центральная ул, 17</t>
  </si>
  <si>
    <t>Владимир г, Коммунар мкр, Центральная ул, 17А корп. 1</t>
  </si>
  <si>
    <t>9908.300</t>
  </si>
  <si>
    <t>Владимир г, Коммунар мкр, Центральная ул, 17А корп. 2</t>
  </si>
  <si>
    <t>Владимир г, Коммунар мкр, Центральная ул, 19ж</t>
  </si>
  <si>
    <t>Владимир г, Коммунар мкр, Центральная ул, 5</t>
  </si>
  <si>
    <t>Владимир г, Коммунар мкр, Центральная ул, 5А</t>
  </si>
  <si>
    <t>Владимир г, Коммунар мкр, Школьная ул, 2</t>
  </si>
  <si>
    <t>Владимир г, Костерин пер, 10</t>
  </si>
  <si>
    <t>552.130</t>
  </si>
  <si>
    <t>Владимир г, Крайнова ул, 12</t>
  </si>
  <si>
    <t>Владимир г, Крайнова ул, 14</t>
  </si>
  <si>
    <t>3136.000</t>
  </si>
  <si>
    <t>Владимир г, Крайнова ул, 16</t>
  </si>
  <si>
    <t>3456.300</t>
  </si>
  <si>
    <t>1084.700</t>
  </si>
  <si>
    <t>Владимир г, Крайнова ул, 3а</t>
  </si>
  <si>
    <t>Владимир г, Крайнова ул, 4</t>
  </si>
  <si>
    <t>Владимир г, Крайнова ул, 5 корп. 1</t>
  </si>
  <si>
    <t>Владимир г, Красная ул, 13</t>
  </si>
  <si>
    <t>Владимир г, Красноармейская ул, 22</t>
  </si>
  <si>
    <t>967.000</t>
  </si>
  <si>
    <t>Владимир г, Красноармейская ул, 24</t>
  </si>
  <si>
    <t>578.100</t>
  </si>
  <si>
    <t>Владимир г, Красноармейская ул, 24А</t>
  </si>
  <si>
    <t>321.000</t>
  </si>
  <si>
    <t>1361.400</t>
  </si>
  <si>
    <t>Владимир г, Красноармейская ул, 26</t>
  </si>
  <si>
    <t>782.800</t>
  </si>
  <si>
    <t>Владимир г, Красноармейская ул, 32</t>
  </si>
  <si>
    <t>Владимир г, Красноармейская ул, 37</t>
  </si>
  <si>
    <t>Владимир г, Красноармейская ул, 42</t>
  </si>
  <si>
    <t>720.800</t>
  </si>
  <si>
    <t>Владимир г, Красноармейская ул, 43</t>
  </si>
  <si>
    <t>929.900</t>
  </si>
  <si>
    <t>Владимир г, Красноармейская ул, 43Г</t>
  </si>
  <si>
    <t>1439.900</t>
  </si>
  <si>
    <t>Владимир г, Красноармейская ул, 43к</t>
  </si>
  <si>
    <t>Владимир г, Красноармейская ул, 44</t>
  </si>
  <si>
    <t>793.000</t>
  </si>
  <si>
    <t>Владимир г, Красноармейская ул, 45</t>
  </si>
  <si>
    <t>312.900</t>
  </si>
  <si>
    <t>Владимир г, Красноармейская ул, 45А</t>
  </si>
  <si>
    <t>506.800</t>
  </si>
  <si>
    <t>Владимир г, Красноармейская ул, 46</t>
  </si>
  <si>
    <t>Владимир г, Красноармейская ул, 49</t>
  </si>
  <si>
    <t>1343.300</t>
  </si>
  <si>
    <t>Владимир г, Краснознаменная ул, 1</t>
  </si>
  <si>
    <t>1690.100</t>
  </si>
  <si>
    <t>Владимир г, Краснознаменная ул, 10</t>
  </si>
  <si>
    <t>1142.000</t>
  </si>
  <si>
    <t>579.300</t>
  </si>
  <si>
    <t>Владимир г, Краснознаменная ул, 1А</t>
  </si>
  <si>
    <t>631.800</t>
  </si>
  <si>
    <t>Владимир г, Краснознаменная ул, 4</t>
  </si>
  <si>
    <t>Владимир г, Краснознаменная ул, 5</t>
  </si>
  <si>
    <t>468.600</t>
  </si>
  <si>
    <t>1662.400</t>
  </si>
  <si>
    <t>Владимир г, Краснознаменная ул, 8А</t>
  </si>
  <si>
    <t>225.500</t>
  </si>
  <si>
    <t>Владимир г, Красносельский проезд, 15</t>
  </si>
  <si>
    <t>216.300</t>
  </si>
  <si>
    <t>Владимир г, Кремлевская ул, 10</t>
  </si>
  <si>
    <t>Владимир г, Кремлевская ул, 4</t>
  </si>
  <si>
    <t>411.300</t>
  </si>
  <si>
    <t>Владимир г, Крупской ул, 2</t>
  </si>
  <si>
    <t>473.300</t>
  </si>
  <si>
    <t>Владимир г, Крупской ул, 2А</t>
  </si>
  <si>
    <t>508.900</t>
  </si>
  <si>
    <t>333.400</t>
  </si>
  <si>
    <t>Владимир г, Крупской ул, 4</t>
  </si>
  <si>
    <t>730.500</t>
  </si>
  <si>
    <t>Владимир г, Крупской ул, 4А</t>
  </si>
  <si>
    <t>248.000</t>
  </si>
  <si>
    <t>240.700</t>
  </si>
  <si>
    <t>Владимир г, Крупской ул, 6</t>
  </si>
  <si>
    <t>476.900</t>
  </si>
  <si>
    <t>Владимир г, Крупской ул, 8</t>
  </si>
  <si>
    <t>Владимир г, Куйбышева ул, 26Б</t>
  </si>
  <si>
    <t>Владимир г, Куйбышева ул, 36</t>
  </si>
  <si>
    <t>2814.000</t>
  </si>
  <si>
    <t>Владимир г, Куйбышева ул, 36а</t>
  </si>
  <si>
    <t>461.600</t>
  </si>
  <si>
    <t>Владимир г, Куйбышева ул, 42</t>
  </si>
  <si>
    <t>876.100</t>
  </si>
  <si>
    <t>1291.600</t>
  </si>
  <si>
    <t>Владимир г, Куйбышева ул, 46а</t>
  </si>
  <si>
    <t>2744.900</t>
  </si>
  <si>
    <t>Владимир г, Куйбышева ул, 48</t>
  </si>
  <si>
    <t>Владимир г, Куйбышева ул, 5</t>
  </si>
  <si>
    <t>1070.000</t>
  </si>
  <si>
    <t>Владимир г, Куйбышева ул, 52а</t>
  </si>
  <si>
    <t>Владимир г, Куйбышева ул, 54</t>
  </si>
  <si>
    <t>2341.000</t>
  </si>
  <si>
    <t>Владимир г, Куйбышева ул, 58</t>
  </si>
  <si>
    <t>3125.000</t>
  </si>
  <si>
    <t>Владимир г, Куйбышева ул, 5а</t>
  </si>
  <si>
    <t>Владимир г, Куйбышева ул, 5б</t>
  </si>
  <si>
    <t>Владимир г, Куйбышева ул, 5г</t>
  </si>
  <si>
    <t>835.900</t>
  </si>
  <si>
    <t>Владимир г, Куйбышева ул, 5д</t>
  </si>
  <si>
    <t>Владимир г, Куйбышева ул, 5ж</t>
  </si>
  <si>
    <t>Владимир г, Куйбышева ул, 5и</t>
  </si>
  <si>
    <t>1924.000</t>
  </si>
  <si>
    <t>Владимир г, Куйбышева ул, 66</t>
  </si>
  <si>
    <t>1462.000</t>
  </si>
  <si>
    <t>Владимир г, Куйбышева ул, 66а</t>
  </si>
  <si>
    <t>518.500</t>
  </si>
  <si>
    <t>Владимир г, Куйбышева ул, 9</t>
  </si>
  <si>
    <t>Владимир г, Куйбышева ул, 9а</t>
  </si>
  <si>
    <t>Владимир г, Кулибина ул, 10</t>
  </si>
  <si>
    <t>1002.600</t>
  </si>
  <si>
    <t>Владимир г, Лакина проезд, 2</t>
  </si>
  <si>
    <t>691.500</t>
  </si>
  <si>
    <t>Владимир г, Лакина проезд, 4</t>
  </si>
  <si>
    <t>687.400</t>
  </si>
  <si>
    <t>708.500</t>
  </si>
  <si>
    <t>Владимир г, Лакина проезд, 8</t>
  </si>
  <si>
    <t>690.600</t>
  </si>
  <si>
    <t>Владимир г, Лакина ул, 1</t>
  </si>
  <si>
    <t>902.300</t>
  </si>
  <si>
    <t>Владимир г, Лакина ул, 129</t>
  </si>
  <si>
    <t>863.400</t>
  </si>
  <si>
    <t>897.200</t>
  </si>
  <si>
    <t>Владимир г, Лакина ул, 129Б</t>
  </si>
  <si>
    <t>791.500</t>
  </si>
  <si>
    <t>Владимир г, Лакина ул, 129В</t>
  </si>
  <si>
    <t>Владимир г, Лакина ул, 129Г</t>
  </si>
  <si>
    <t>Владимир г, Лакина ул, 131</t>
  </si>
  <si>
    <t>609.700</t>
  </si>
  <si>
    <t>Владимир г, Лакина ул, 133</t>
  </si>
  <si>
    <t>Владимир г, Лакина ул, 133А</t>
  </si>
  <si>
    <t>883.800</t>
  </si>
  <si>
    <t>Владимир г, Лакина ул, 135</t>
  </si>
  <si>
    <t>Владимир г, Лакина ул, 137</t>
  </si>
  <si>
    <t>978.400</t>
  </si>
  <si>
    <t>Владимир г, Лакина ул, 137Б</t>
  </si>
  <si>
    <t>898.800</t>
  </si>
  <si>
    <t>1332.000</t>
  </si>
  <si>
    <t>Владимир г, Лакина ул, 139А</t>
  </si>
  <si>
    <t>Владимир г, Лакина ул, 139Б</t>
  </si>
  <si>
    <t>Владимир г, Лакина ул, 139В</t>
  </si>
  <si>
    <t>2327.800</t>
  </si>
  <si>
    <t>Владимир г, Лакина ул, 141</t>
  </si>
  <si>
    <t>657.400</t>
  </si>
  <si>
    <t>Владимир г, Лакина ул, 141А</t>
  </si>
  <si>
    <t>Владимир г, Лакина ул, 141Б</t>
  </si>
  <si>
    <t>Владимир г, Лакина ул, 141В</t>
  </si>
  <si>
    <t>646.400</t>
  </si>
  <si>
    <t>Владимир г, Лакина ул, 141Г</t>
  </si>
  <si>
    <t>Владимир г, Лакина ул, 143</t>
  </si>
  <si>
    <t>897.900</t>
  </si>
  <si>
    <t>Владимир г, Лакина ул, 143А</t>
  </si>
  <si>
    <t>772.000</t>
  </si>
  <si>
    <t>Владимир г, Лакина ул, 145</t>
  </si>
  <si>
    <t>897.100</t>
  </si>
  <si>
    <t>Владимир г, Лакина ул, 147</t>
  </si>
  <si>
    <t>889.300</t>
  </si>
  <si>
    <t>641.400</t>
  </si>
  <si>
    <t>Владимир г, Лакина ул, 149</t>
  </si>
  <si>
    <t>894.300</t>
  </si>
  <si>
    <t>Владимир г, Лакина ул, 149А</t>
  </si>
  <si>
    <t>Владимир г, Лакина ул, 153</t>
  </si>
  <si>
    <t>889.200</t>
  </si>
  <si>
    <t>Владимир г, Лакина ул, 155</t>
  </si>
  <si>
    <t>Владимир г, Лакина ул, 155А</t>
  </si>
  <si>
    <t>204.000</t>
  </si>
  <si>
    <t>Владимир г, Лакина ул, 155Б</t>
  </si>
  <si>
    <t>Владимир г, Лакина ул, 157</t>
  </si>
  <si>
    <t>Владимир г, Лакина ул, 157А</t>
  </si>
  <si>
    <t>Владимир г, Лакина ул, 157Б</t>
  </si>
  <si>
    <t>Владимир г, Лакина ул, 159</t>
  </si>
  <si>
    <t>Владимир г, Лакина ул, 159А</t>
  </si>
  <si>
    <t>1091.100</t>
  </si>
  <si>
    <t>293.800</t>
  </si>
  <si>
    <t>Владимир г, Лакина ул, 167А</t>
  </si>
  <si>
    <t>Владимир г, Лакина ул, 171</t>
  </si>
  <si>
    <t>Владимир г, Лакина ул, 171А</t>
  </si>
  <si>
    <t>Владимир г, Лакина ул, 171Б</t>
  </si>
  <si>
    <t>Владимир г, Лакина ул, 173</t>
  </si>
  <si>
    <t>Владимир г, Лакина ул, 173А</t>
  </si>
  <si>
    <t>Владимир г, Лакина ул, 175/33</t>
  </si>
  <si>
    <t>537.900</t>
  </si>
  <si>
    <t>651.100</t>
  </si>
  <si>
    <t>Владимир г, Лакина ул, 177</t>
  </si>
  <si>
    <t>1064.000</t>
  </si>
  <si>
    <t>Владимир г, Лакина ул, 185</t>
  </si>
  <si>
    <t>1009.000</t>
  </si>
  <si>
    <t>Владимир г, Лакина ул, 187</t>
  </si>
  <si>
    <t>Владимир г, Лакина ул, 187А</t>
  </si>
  <si>
    <t>1217.000</t>
  </si>
  <si>
    <t>Владимир г, Лакина ул, 189</t>
  </si>
  <si>
    <t>Владимир г, Лакина ул, 191Б</t>
  </si>
  <si>
    <t>Владимир г, Лакина ул, 193</t>
  </si>
  <si>
    <t>Владимир г, Лакина ул, 195</t>
  </si>
  <si>
    <t>Владимир г, Лакина ул, 197</t>
  </si>
  <si>
    <t>Владимир г, Лакина ул, 199</t>
  </si>
  <si>
    <t>329.000</t>
  </si>
  <si>
    <t>Владимир г, Лакина ул, 205</t>
  </si>
  <si>
    <t>Владимир г, Лакина ул, 209</t>
  </si>
  <si>
    <t>Владимир г, Лакина ул, 3</t>
  </si>
  <si>
    <t>Владимир г, Левино Поле ул, 46</t>
  </si>
  <si>
    <t>2005.000</t>
  </si>
  <si>
    <t>Владимир г, Левино Поле ул, 47</t>
  </si>
  <si>
    <t>Владимир г, Ленина пр-кт, 10</t>
  </si>
  <si>
    <t>457.300</t>
  </si>
  <si>
    <t>Владимир г, Ленина пр-кт, 12</t>
  </si>
  <si>
    <t>Владимир г, Ленина пр-кт, 13</t>
  </si>
  <si>
    <t>462.900</t>
  </si>
  <si>
    <t>Владимир г, Ленина пр-кт, 13Б</t>
  </si>
  <si>
    <t>Владимир г, Ленина пр-кт, 14</t>
  </si>
  <si>
    <t>908.100</t>
  </si>
  <si>
    <t>Владимир г, Ленина пр-кт, 16</t>
  </si>
  <si>
    <t>942.200</t>
  </si>
  <si>
    <t>Владимир г, Ленина пр-кт, 17</t>
  </si>
  <si>
    <t>810.100</t>
  </si>
  <si>
    <t>817.300</t>
  </si>
  <si>
    <t>Владимир г, Ленина пр-кт, 19</t>
  </si>
  <si>
    <t>1087.200</t>
  </si>
  <si>
    <t>Владимир г, Ленина пр-кт, 2</t>
  </si>
  <si>
    <t>4605.200</t>
  </si>
  <si>
    <t>1010.300</t>
  </si>
  <si>
    <t>Владимир г, Ленина пр-кт, 20а</t>
  </si>
  <si>
    <t>Владимир г, Ленина пр-кт, 21</t>
  </si>
  <si>
    <t>486.100</t>
  </si>
  <si>
    <t>414.600</t>
  </si>
  <si>
    <t>Владимир г, Ленина пр-кт, 24</t>
  </si>
  <si>
    <t>1058.400</t>
  </si>
  <si>
    <t>Владимир г, Ленина пр-кт, 25</t>
  </si>
  <si>
    <t>1770.400</t>
  </si>
  <si>
    <t>Владимир г, Ленина пр-кт, 25А</t>
  </si>
  <si>
    <t>Владимир г, Ленина пр-кт, 27</t>
  </si>
  <si>
    <t>Владимир г, Ленина пр-кт, 27А</t>
  </si>
  <si>
    <t>Владимир г, Ленина пр-кт, 27Б</t>
  </si>
  <si>
    <t>1149.000</t>
  </si>
  <si>
    <t>937.800</t>
  </si>
  <si>
    <t>Владимир г, Ленина пр-кт, 28</t>
  </si>
  <si>
    <t>Владимир г, Ленина пр-кт, 3</t>
  </si>
  <si>
    <t>1351.500</t>
  </si>
  <si>
    <t>Владимир г, Ленина пр-кт, 30</t>
  </si>
  <si>
    <t>Владимир г, Ленина пр-кт, 32</t>
  </si>
  <si>
    <t>1386.400</t>
  </si>
  <si>
    <t>Владимир г, Ленина пр-кт, 34</t>
  </si>
  <si>
    <t>645.100</t>
  </si>
  <si>
    <t>636.500</t>
  </si>
  <si>
    <t>Владимир г, Ленина пр-кт, 35</t>
  </si>
  <si>
    <t>Владимир г, Ленина пр-кт, 35А</t>
  </si>
  <si>
    <t>Владимир г, Ленина пр-кт, 35Б</t>
  </si>
  <si>
    <t>Владимир г, Ленина пр-кт, 37</t>
  </si>
  <si>
    <t>2795.000</t>
  </si>
  <si>
    <t>Владимир г, Ленина пр-кт, 38</t>
  </si>
  <si>
    <t>937.200</t>
  </si>
  <si>
    <t>Владимир г, Ленина пр-кт, 39</t>
  </si>
  <si>
    <t>1051.300</t>
  </si>
  <si>
    <t>Владимир г, Ленина пр-кт, 40</t>
  </si>
  <si>
    <t>2180.300</t>
  </si>
  <si>
    <t>Владимир г, Ленина пр-кт, 41</t>
  </si>
  <si>
    <t>Владимир г, Ленина пр-кт, 42</t>
  </si>
  <si>
    <t>14344.900</t>
  </si>
  <si>
    <t>Владимир г, Ленина пр-кт, 42а</t>
  </si>
  <si>
    <t>Владимир г, Ленина пр-кт, 43</t>
  </si>
  <si>
    <t>Владимир г, Ленина пр-кт, 44</t>
  </si>
  <si>
    <t>3398.100</t>
  </si>
  <si>
    <t>Владимир г, Ленина пр-кт, 45</t>
  </si>
  <si>
    <t>Владимир г, Ленина пр-кт, 47</t>
  </si>
  <si>
    <t>Владимир г, Ленина пр-кт, 47А</t>
  </si>
  <si>
    <t>Владимир г, Ленина пр-кт, 48</t>
  </si>
  <si>
    <t>Владимир г, Ленина пр-кт, 49</t>
  </si>
  <si>
    <t>Владимир г, Ленина пр-кт, 5</t>
  </si>
  <si>
    <t>700.400</t>
  </si>
  <si>
    <t>Владимир г, Ленина пр-кт, 51</t>
  </si>
  <si>
    <t>959.000</t>
  </si>
  <si>
    <t>Владимир г, Ленина пр-кт, 5А</t>
  </si>
  <si>
    <t>Владимир г, Ленина пр-кт, 60</t>
  </si>
  <si>
    <t>881.300</t>
  </si>
  <si>
    <t>Владимир г, Ленина пр-кт, 63</t>
  </si>
  <si>
    <t>Владимир г, Ленина пр-кт, 64</t>
  </si>
  <si>
    <t>Владимир г, Ленина пр-кт, 65</t>
  </si>
  <si>
    <t>Владимир г, Ленина пр-кт, 66</t>
  </si>
  <si>
    <t>1597.200</t>
  </si>
  <si>
    <t>Владимир г, Ленина пр-кт, 67</t>
  </si>
  <si>
    <t>1202.000</t>
  </si>
  <si>
    <t>Владимир г, Ленина пр-кт, 67А</t>
  </si>
  <si>
    <t>768.000</t>
  </si>
  <si>
    <t>1220.000</t>
  </si>
  <si>
    <t>Владимир г, Ленина пр-кт, 67Б</t>
  </si>
  <si>
    <t>876.800</t>
  </si>
  <si>
    <t>Владимир г, Ленина пр-кт, 67В</t>
  </si>
  <si>
    <t>859.000</t>
  </si>
  <si>
    <t>859.600</t>
  </si>
  <si>
    <t>Владимир г, Ленина пр-кт, 68</t>
  </si>
  <si>
    <t>1214.000</t>
  </si>
  <si>
    <t>930.200</t>
  </si>
  <si>
    <t>Владимир г, Ленина пр-кт, 69</t>
  </si>
  <si>
    <t>699.300</t>
  </si>
  <si>
    <t>Владимир г, Ленина пр-кт, 7</t>
  </si>
  <si>
    <t>759.200</t>
  </si>
  <si>
    <t>Владимир г, Ленина пр-кт, 71а</t>
  </si>
  <si>
    <t>Владимир г, Ленина пр-кт, 71б</t>
  </si>
  <si>
    <t>745.300</t>
  </si>
  <si>
    <t>Владимир г, Лермонтова ул, 13/2</t>
  </si>
  <si>
    <t>1015.000</t>
  </si>
  <si>
    <t>Владимир г, Лермонтова ул, 17/9</t>
  </si>
  <si>
    <t>Владимир г, Лермонтова ул, 19</t>
  </si>
  <si>
    <t>520.500</t>
  </si>
  <si>
    <t>Владимир г, Лермонтова ул, 21</t>
  </si>
  <si>
    <t>1010.400</t>
  </si>
  <si>
    <t>Владимир г, Лермонтова ул, 21б</t>
  </si>
  <si>
    <t>2136.700</t>
  </si>
  <si>
    <t>Владимир г, Лермонтова ул, 22</t>
  </si>
  <si>
    <t>Владимир г, Лермонтова ул, 26б</t>
  </si>
  <si>
    <t>Владимир г, Лермонтова ул, 26в</t>
  </si>
  <si>
    <t>Владимир г, Лермонтова ул, 28а</t>
  </si>
  <si>
    <t>402.600</t>
  </si>
  <si>
    <t>Владимир г, Лермонтова ул, 28б</t>
  </si>
  <si>
    <t>307.400</t>
  </si>
  <si>
    <t>Владимир г, Лермонтова ул, 28в</t>
  </si>
  <si>
    <t>Владимир г, Лермонтова ул, 28г</t>
  </si>
  <si>
    <t>Владимир г, Лермонтова ул, 30</t>
  </si>
  <si>
    <t>Владимир г, Лермонтова ул, 30а</t>
  </si>
  <si>
    <t>Владимир г, Лермонтова ул, 30б</t>
  </si>
  <si>
    <t>482.800</t>
  </si>
  <si>
    <t>Владимир г, Лермонтова ул, 30в</t>
  </si>
  <si>
    <t>622.900</t>
  </si>
  <si>
    <t>Владимир г, Лермонтова ул, 30г</t>
  </si>
  <si>
    <t>696.500</t>
  </si>
  <si>
    <t>642.900</t>
  </si>
  <si>
    <t>Владимир г, Лермонтова ул, 34</t>
  </si>
  <si>
    <t>453.000</t>
  </si>
  <si>
    <t>Владимир г, Лермонтова ул, 36</t>
  </si>
  <si>
    <t>429.300</t>
  </si>
  <si>
    <t>685.200</t>
  </si>
  <si>
    <t>Владимир г, Лермонтова ул, 37</t>
  </si>
  <si>
    <t>Владимир г, Лермонтова ул, 38</t>
  </si>
  <si>
    <t>677.100</t>
  </si>
  <si>
    <t>1458.500</t>
  </si>
  <si>
    <t>Владимир г, Лермонтова ул, 40</t>
  </si>
  <si>
    <t>537.600</t>
  </si>
  <si>
    <t>Владимир г, Лермонтова ул, 42</t>
  </si>
  <si>
    <t>554.700</t>
  </si>
  <si>
    <t>Владимир г, Лермонтова ул, 43</t>
  </si>
  <si>
    <t>807.200</t>
  </si>
  <si>
    <t>Владимир г, Лермонтова ул, 44</t>
  </si>
  <si>
    <t>466.000</t>
  </si>
  <si>
    <t>656.200</t>
  </si>
  <si>
    <t>Владимир г, Лермонтова ул, 45</t>
  </si>
  <si>
    <t>752.800</t>
  </si>
  <si>
    <t>563.300</t>
  </si>
  <si>
    <t>Владимир г, Лесной мкр, Лесная ул, 1</t>
  </si>
  <si>
    <t>Владимир г, Лесной мкр, Лесная ул, 10</t>
  </si>
  <si>
    <t>1229.400</t>
  </si>
  <si>
    <t>Владимир г, Лесной мкр, Лесная ул, 11</t>
  </si>
  <si>
    <t>Владимир г, Лесной мкр, Лесная ул, 12</t>
  </si>
  <si>
    <t>1236.900</t>
  </si>
  <si>
    <t>Владимир г, Лесной мкр, Лесная ул, 13</t>
  </si>
  <si>
    <t>Владимир г, Лесной мкр, Лесная ул, 14</t>
  </si>
  <si>
    <t>1434.900</t>
  </si>
  <si>
    <t>Владимир г, Лесной мкр, Лесная ул, 2</t>
  </si>
  <si>
    <t>825.300</t>
  </si>
  <si>
    <t>Владимир г, Лесной мкр, Лесная ул, 3</t>
  </si>
  <si>
    <t>826.700</t>
  </si>
  <si>
    <t>Владимир г, Лесной мкр, Лесная ул, 4</t>
  </si>
  <si>
    <t>799.200</t>
  </si>
  <si>
    <t>Владимир г, Лесной мкр, Лесная ул, 5</t>
  </si>
  <si>
    <t>1212.400</t>
  </si>
  <si>
    <t>820.300</t>
  </si>
  <si>
    <t>Владимир г, Лесной мкр, Лесная ул, 7</t>
  </si>
  <si>
    <t>Владимир г, Лесной мкр, Лесная ул, 8</t>
  </si>
  <si>
    <t>833.400</t>
  </si>
  <si>
    <t>Владимир г, Лесной мкр, Лесная ул, 9</t>
  </si>
  <si>
    <t>1298.600</t>
  </si>
  <si>
    <t>Владимир г, Летне-Перевозинская ул, 20</t>
  </si>
  <si>
    <t>480.400</t>
  </si>
  <si>
    <t>Владимир г, Ломоносова ул, 1</t>
  </si>
  <si>
    <t>759.500</t>
  </si>
  <si>
    <t>Владимир г, Ломоносова ул, 10А</t>
  </si>
  <si>
    <t>513.700</t>
  </si>
  <si>
    <t>1225.200</t>
  </si>
  <si>
    <t>Владимир г, Луговая ул, 4</t>
  </si>
  <si>
    <t>Владимир г, Луначарского ул, 18</t>
  </si>
  <si>
    <t>1870</t>
  </si>
  <si>
    <t>271.100</t>
  </si>
  <si>
    <t>Владимир г, Луначарского ул, 19</t>
  </si>
  <si>
    <t>723.400</t>
  </si>
  <si>
    <t>Владимир г, Луначарского ул, 23</t>
  </si>
  <si>
    <t>Владимир г, Луначарского ул, 24</t>
  </si>
  <si>
    <t>668.400</t>
  </si>
  <si>
    <t>Владимир г, Луначарского ул, 25</t>
  </si>
  <si>
    <t>1583.400</t>
  </si>
  <si>
    <t>Владимир г, Луначарского ул, 27</t>
  </si>
  <si>
    <t>1494.700</t>
  </si>
  <si>
    <t>Владимир г, Луначарского ул, 28</t>
  </si>
  <si>
    <t>638.100</t>
  </si>
  <si>
    <t>903.300</t>
  </si>
  <si>
    <t>Владимир г, Луначарского ул, 28А</t>
  </si>
  <si>
    <t>1011.800</t>
  </si>
  <si>
    <t>Владимир г, Луначарского ул, 29</t>
  </si>
  <si>
    <t>440.200</t>
  </si>
  <si>
    <t>Владимир г, Луначарского ул, 31</t>
  </si>
  <si>
    <t>Владимир г, Луначарского ул, 31А</t>
  </si>
  <si>
    <t>450.600</t>
  </si>
  <si>
    <t>Владимир г, Луначарского ул, 33</t>
  </si>
  <si>
    <t>664.700</t>
  </si>
  <si>
    <t>1149.100</t>
  </si>
  <si>
    <t>Владимир г, Луначарского ул, 37</t>
  </si>
  <si>
    <t>Владимир г, Луначарского ул, 37А</t>
  </si>
  <si>
    <t>Владимир г, Луначарского ул, 37Б</t>
  </si>
  <si>
    <t>Владимир г, Луначарского ул, 39</t>
  </si>
  <si>
    <t>Владимир г, Луначарского ул, 41</t>
  </si>
  <si>
    <t>469.900</t>
  </si>
  <si>
    <t>Владимир г, Луначарского ул, 43</t>
  </si>
  <si>
    <t>466.200</t>
  </si>
  <si>
    <t>568.900</t>
  </si>
  <si>
    <t>Владимир г, Малые Ременники ул, 11</t>
  </si>
  <si>
    <t>Владимир г, Малые Ременники ул, 9</t>
  </si>
  <si>
    <t>Владимир г, Мира ул, 15</t>
  </si>
  <si>
    <t>3272.300</t>
  </si>
  <si>
    <t>Владимир г, Мира ул, 15А</t>
  </si>
  <si>
    <t>Владимир г, Мира ул, 15Б</t>
  </si>
  <si>
    <t>Владимир г, Мира ул, 17</t>
  </si>
  <si>
    <t>1279.000</t>
  </si>
  <si>
    <t>Владимир г, Мира ул, 19</t>
  </si>
  <si>
    <t>1219.200</t>
  </si>
  <si>
    <t>Владимир г, Мира ул, 2</t>
  </si>
  <si>
    <t>Владимир г, Мира ул, 21</t>
  </si>
  <si>
    <t>1096.300</t>
  </si>
  <si>
    <t>Владимир г, Мира ул, 22</t>
  </si>
  <si>
    <t>5672.000</t>
  </si>
  <si>
    <t>Владимир г, Мира ул, 22А</t>
  </si>
  <si>
    <t>Владимир г, Мира ул, 23</t>
  </si>
  <si>
    <t>Владимир г, Мира ул, 26</t>
  </si>
  <si>
    <t>Владимир г, Мира ул, 27</t>
  </si>
  <si>
    <t>Владимир г, Мира ул, 28</t>
  </si>
  <si>
    <t>585.800</t>
  </si>
  <si>
    <t>Владимир г, Мира ул, 2В</t>
  </si>
  <si>
    <t>Владимир г, Мира ул, 2Г</t>
  </si>
  <si>
    <t>Владимир г, Мира ул, 2Д</t>
  </si>
  <si>
    <t>Владимир г, Мира ул, 32</t>
  </si>
  <si>
    <t>1168.500</t>
  </si>
  <si>
    <t>182.000</t>
  </si>
  <si>
    <t>629.800</t>
  </si>
  <si>
    <t>Владимир г, Мира ул, 34А</t>
  </si>
  <si>
    <t>1764.200</t>
  </si>
  <si>
    <t>Владимир г, Мира ул, 37</t>
  </si>
  <si>
    <t>Владимир г, Мира ул, 37А</t>
  </si>
  <si>
    <t>472.700</t>
  </si>
  <si>
    <t>Владимир г, Мира ул, 39</t>
  </si>
  <si>
    <t>Владимир г, Мира ул, 4</t>
  </si>
  <si>
    <t>2062.600</t>
  </si>
  <si>
    <t>Владимир г, Мира ул, 40</t>
  </si>
  <si>
    <t>721.400</t>
  </si>
  <si>
    <t>Владимир г, Мира ул, 41</t>
  </si>
  <si>
    <t>918.300</t>
  </si>
  <si>
    <t>Владимир г, Мира ул, 41а</t>
  </si>
  <si>
    <t>585.980</t>
  </si>
  <si>
    <t>328.500</t>
  </si>
  <si>
    <t>Владимир г, Мира ул, 44/9</t>
  </si>
  <si>
    <t>Владимир г, Мира ул, 45</t>
  </si>
  <si>
    <t>Владимир г, Мира ул, 46/12</t>
  </si>
  <si>
    <t>955.900</t>
  </si>
  <si>
    <t>Владимир г, Мира ул, 47</t>
  </si>
  <si>
    <t>Владимир г, Мира ул, 49</t>
  </si>
  <si>
    <t>Владимир г, Мира ул, 4А</t>
  </si>
  <si>
    <t>Владимир г, Мира ул, 4Б</t>
  </si>
  <si>
    <t>23488.000</t>
  </si>
  <si>
    <t>Владимир г, Мира ул, 4В</t>
  </si>
  <si>
    <t>Владимир г, Мира ул, 51</t>
  </si>
  <si>
    <t>920.900</t>
  </si>
  <si>
    <t>Владимир г, Мира ул, 6</t>
  </si>
  <si>
    <t>Владимир г, Мира ул, 6Б</t>
  </si>
  <si>
    <t>Владимир г, Мира ул, 70</t>
  </si>
  <si>
    <t>1060.200</t>
  </si>
  <si>
    <t>Владимир г, Мира ул, 72</t>
  </si>
  <si>
    <t>Владимир г, Мира ул, 74</t>
  </si>
  <si>
    <t>7644.500</t>
  </si>
  <si>
    <t>Владимир г, Мира ул, 76</t>
  </si>
  <si>
    <t>755.300</t>
  </si>
  <si>
    <t>Владимир г, Мира ул, 78/23</t>
  </si>
  <si>
    <t>1046.200</t>
  </si>
  <si>
    <t>Владимир г, Мира ул, 80/24</t>
  </si>
  <si>
    <t>Владимир г, Мира ул, 82</t>
  </si>
  <si>
    <t>946.400</t>
  </si>
  <si>
    <t>435.700</t>
  </si>
  <si>
    <t>Владимир г, Мира ул, 86/11</t>
  </si>
  <si>
    <t>1022.000</t>
  </si>
  <si>
    <t>751.250</t>
  </si>
  <si>
    <t>Владимир г, Мира ул, 9</t>
  </si>
  <si>
    <t>10733.000</t>
  </si>
  <si>
    <t>Владимир г, Мира ул, 90</t>
  </si>
  <si>
    <t>906.900</t>
  </si>
  <si>
    <t>Владимир г, Мира ул, 92</t>
  </si>
  <si>
    <t>909.100</t>
  </si>
  <si>
    <t>Владимир г, Мира ул, 94</t>
  </si>
  <si>
    <t>1029.600</t>
  </si>
  <si>
    <t>Владимир г, Мира ул, 9в</t>
  </si>
  <si>
    <t>Владимир г, Михайловская ул, 12</t>
  </si>
  <si>
    <t>Владимир г, Михайловская ул, 14</t>
  </si>
  <si>
    <t>Владимир г, Михайловская ул, 16</t>
  </si>
  <si>
    <t>Владимир г, Михайловская ул, 18</t>
  </si>
  <si>
    <t>504.100</t>
  </si>
  <si>
    <t>Владимир г, Михайловская ул, 20</t>
  </si>
  <si>
    <t>1093.000</t>
  </si>
  <si>
    <t>Владимир г, Михайловская ул, 24А</t>
  </si>
  <si>
    <t>Владимир г, Михайловская ул, 28</t>
  </si>
  <si>
    <t>928.500</t>
  </si>
  <si>
    <t>Владимир г, Михайловская ул, 28А</t>
  </si>
  <si>
    <t>Владимир г, Михайловская ул, 30</t>
  </si>
  <si>
    <t>Владимир г, Михайловская ул, 32</t>
  </si>
  <si>
    <t>Владимир г, Михайловская ул, 34</t>
  </si>
  <si>
    <t>Владимир г, Михайловская ул, 36</t>
  </si>
  <si>
    <t>Владимир г, Михайловская ул, 4</t>
  </si>
  <si>
    <t>Владимир г, Михайловская ул, 53</t>
  </si>
  <si>
    <t>2225.200</t>
  </si>
  <si>
    <t>Владимир г, Михайловская ул, 55</t>
  </si>
  <si>
    <t>Владимир г, Михайловская ул, 57</t>
  </si>
  <si>
    <t>Владимир г, Михайловская ул, 59</t>
  </si>
  <si>
    <t>Владимир г, Михайловская ул, 6</t>
  </si>
  <si>
    <t>1296.000</t>
  </si>
  <si>
    <t>Владимир г, Михайловская ул, 8</t>
  </si>
  <si>
    <t>Владимир г, Михайловская ул, 8А</t>
  </si>
  <si>
    <t>1549.600</t>
  </si>
  <si>
    <t>Владимир г, Модорова ул, 3</t>
  </si>
  <si>
    <t>633.100</t>
  </si>
  <si>
    <t>Владимир г, Модорова ул, 4</t>
  </si>
  <si>
    <t>576.200</t>
  </si>
  <si>
    <t>Владимир г, Модорова ул, 5</t>
  </si>
  <si>
    <t>Владимир г, Модорова ул, 6</t>
  </si>
  <si>
    <t>Владимир г, Модорова ул, 8</t>
  </si>
  <si>
    <t>1206.000</t>
  </si>
  <si>
    <t>Владимир г, Молодежная ул, 1</t>
  </si>
  <si>
    <t>Владимир г, Молодежная ул, 10</t>
  </si>
  <si>
    <t>Владимир г, Молодежная ул, 2</t>
  </si>
  <si>
    <t>510.100</t>
  </si>
  <si>
    <t>Владимир г, Молодежная ул, 3</t>
  </si>
  <si>
    <t>1328.000</t>
  </si>
  <si>
    <t>Владимир г, Молодежная ул, 4</t>
  </si>
  <si>
    <t>212.000</t>
  </si>
  <si>
    <t>872.800</t>
  </si>
  <si>
    <t>Владимир г, Молодежная ул, 5</t>
  </si>
  <si>
    <t>Владимир г, МОПРа ул, 12</t>
  </si>
  <si>
    <t>Владимир г, МОПРа ул, 12А</t>
  </si>
  <si>
    <t>459.600</t>
  </si>
  <si>
    <t>918.900</t>
  </si>
  <si>
    <t>Владимир г, МОПРа ул, 14А</t>
  </si>
  <si>
    <t>1539.800</t>
  </si>
  <si>
    <t>Владимир г, Московское ш, 1</t>
  </si>
  <si>
    <t>385.000</t>
  </si>
  <si>
    <t>200.670</t>
  </si>
  <si>
    <t>Владимир г, Московское ш, 1б</t>
  </si>
  <si>
    <t>886.600</t>
  </si>
  <si>
    <t>Владимир г, Московское ш, 3</t>
  </si>
  <si>
    <t>Владимир г, Мостострой мкр, Школьная ул, 1</t>
  </si>
  <si>
    <t>787.400</t>
  </si>
  <si>
    <t>Владимир г, Мостострой мкр, Школьная ул, 10</t>
  </si>
  <si>
    <t>Владимир г, Мостострой мкр, Школьная ул, 12</t>
  </si>
  <si>
    <t>Владимир г, Мостострой мкр, Школьная ул, 14</t>
  </si>
  <si>
    <t>549.200</t>
  </si>
  <si>
    <t>Владимир г, Мостострой мкр, Школьная ул, 16</t>
  </si>
  <si>
    <t>Владимир г, Мостострой мкр, Школьная ул, 3</t>
  </si>
  <si>
    <t>514.200</t>
  </si>
  <si>
    <t>Владимир г, Мостострой мкр, Школьная ул, 4</t>
  </si>
  <si>
    <t>423.000</t>
  </si>
  <si>
    <t>Владимир г, Музейная ул, 13</t>
  </si>
  <si>
    <t>427.600</t>
  </si>
  <si>
    <t>6465.700</t>
  </si>
  <si>
    <t>Владимир г, Народная ул, 1А</t>
  </si>
  <si>
    <t>215.000</t>
  </si>
  <si>
    <t>321.800</t>
  </si>
  <si>
    <t>Владимир г, Народная ул, 8</t>
  </si>
  <si>
    <t>1078.900</t>
  </si>
  <si>
    <t>Владимир г, Нижняя Дуброва ул, 1</t>
  </si>
  <si>
    <t>Владимир г, Нижняя Дуброва ул, 11</t>
  </si>
  <si>
    <t>Владимир г, Нижняя Дуброва ул, 11а</t>
  </si>
  <si>
    <t>Владимир г, Нижняя Дуброва ул, 13а</t>
  </si>
  <si>
    <t>Владимир г, Нижняя Дуброва ул, 13б</t>
  </si>
  <si>
    <t>Владимир г, Нижняя Дуброва ул, 15</t>
  </si>
  <si>
    <t>1536.900</t>
  </si>
  <si>
    <t>Владимир г, Нижняя Дуброва ул, 17</t>
  </si>
  <si>
    <t>Владимир г, Нижняя Дуброва ул, 17а</t>
  </si>
  <si>
    <t>Владимир г, Нижняя Дуброва ул, 19</t>
  </si>
  <si>
    <t>Владимир г, Нижняя Дуброва ул, 19А</t>
  </si>
  <si>
    <t>1325.100</t>
  </si>
  <si>
    <t>Владимир г, Нижняя Дуброва ул, 20</t>
  </si>
  <si>
    <t>Владимир г, Нижняя Дуброва ул, 21</t>
  </si>
  <si>
    <t>1786.300</t>
  </si>
  <si>
    <t>Владимир г, Нижняя Дуброва ул, 21А</t>
  </si>
  <si>
    <t>Владимир г, Нижняя Дуброва ул, 22</t>
  </si>
  <si>
    <t>1461.000</t>
  </si>
  <si>
    <t>Владимир г, Нижняя Дуброва ул, 23</t>
  </si>
  <si>
    <t>922.000</t>
  </si>
  <si>
    <t>Владимир г, Нижняя Дуброва ул, 24</t>
  </si>
  <si>
    <t>2561.900</t>
  </si>
  <si>
    <t>Владимир г, Нижняя Дуброва ул, 26</t>
  </si>
  <si>
    <t>Владимир г, Нижняя Дуброва ул, 27</t>
  </si>
  <si>
    <t>611.000</t>
  </si>
  <si>
    <t>604.900</t>
  </si>
  <si>
    <t>Владимир г, Нижняя Дуброва ул, 28</t>
  </si>
  <si>
    <t>Владимир г, Нижняя Дуброва ул, 29</t>
  </si>
  <si>
    <t>1238.000</t>
  </si>
  <si>
    <t>Владимир г, Нижняя Дуброва ул, 3</t>
  </si>
  <si>
    <t>Владимир г, Нижняя Дуброва ул, 30</t>
  </si>
  <si>
    <t>734.000</t>
  </si>
  <si>
    <t>622.600</t>
  </si>
  <si>
    <t>Владимир г, Нижняя Дуброва ул, 31</t>
  </si>
  <si>
    <t>1232.900</t>
  </si>
  <si>
    <t>Владимир г, Нижняя Дуброва ул, 32</t>
  </si>
  <si>
    <t>910.500</t>
  </si>
  <si>
    <t>1532.200</t>
  </si>
  <si>
    <t>Владимир г, Нижняя Дуброва ул, 33</t>
  </si>
  <si>
    <t>Владимир г, Нижняя Дуброва ул, 34</t>
  </si>
  <si>
    <t>3624.500</t>
  </si>
  <si>
    <t>Владимир г, Нижняя Дуброва ул, 35</t>
  </si>
  <si>
    <t>Владимир г, Нижняя Дуброва ул, 37</t>
  </si>
  <si>
    <t>660.400</t>
  </si>
  <si>
    <t>Владимир г, Нижняя Дуброва ул, 37А</t>
  </si>
  <si>
    <t>5896.000</t>
  </si>
  <si>
    <t>509.600</t>
  </si>
  <si>
    <t>Владимир г, Нижняя Дуброва ул, 39</t>
  </si>
  <si>
    <t>628.400</t>
  </si>
  <si>
    <t>Владимир г, Нижняя Дуброва ул, 40</t>
  </si>
  <si>
    <t>Владимир г, Нижняя Дуброва ул, 42</t>
  </si>
  <si>
    <t>1567.600</t>
  </si>
  <si>
    <t>Владимир г, Нижняя Дуброва ул, 46</t>
  </si>
  <si>
    <t>910.900</t>
  </si>
  <si>
    <t>Владимир г, Нижняя Дуброва ул, 46А</t>
  </si>
  <si>
    <t>Владимир г, Нижняя Дуброва ул, 46Б</t>
  </si>
  <si>
    <t>3138.000</t>
  </si>
  <si>
    <t>Владимир г, Нижняя Дуброва ул, 47 корп. 1</t>
  </si>
  <si>
    <t>2265.280</t>
  </si>
  <si>
    <t>Владимир г, Нижняя Дуброва ул, 47 корп. 3</t>
  </si>
  <si>
    <t>11440.400</t>
  </si>
  <si>
    <t>Владимир г, Нижняя Дуброва ул, 48</t>
  </si>
  <si>
    <t>Владимир г, Нижняя Дуброва ул, 48а</t>
  </si>
  <si>
    <t>Владимир г, Нижняя Дуброва ул, 48б</t>
  </si>
  <si>
    <t>595.850</t>
  </si>
  <si>
    <t>Владимир г, Нижняя Дуброва ул, 5</t>
  </si>
  <si>
    <t>786.700</t>
  </si>
  <si>
    <t>Владимир г, Нижняя Дуброва ул, 50 корп. 1</t>
  </si>
  <si>
    <t>883.500</t>
  </si>
  <si>
    <t>Владимир г, Нижняя Дуброва ул, 50 корп. 2</t>
  </si>
  <si>
    <t>37135.000</t>
  </si>
  <si>
    <t>Владимир г, Нижняя Дуброва ул, 52 корп. 1</t>
  </si>
  <si>
    <t>Владимир г, Нижняя Дуброва ул, 52 корп. 2</t>
  </si>
  <si>
    <t>Владимир г, Нижняя Дуброва ул, 54 корп. 3</t>
  </si>
  <si>
    <t>Владимир г, Нижняя Дуброва ул, 7</t>
  </si>
  <si>
    <t>2169.400</t>
  </si>
  <si>
    <t>Владимир г, Нижняя Дуброва ул, 9</t>
  </si>
  <si>
    <t>Владимир г, Никитина ул, 1/52</t>
  </si>
  <si>
    <t>236.800</t>
  </si>
  <si>
    <t>Владимир г, Никитина ул, 2</t>
  </si>
  <si>
    <t>Владимир г, Никитина ул, 2А</t>
  </si>
  <si>
    <t>Владимир г, Никитина ул, 3</t>
  </si>
  <si>
    <t>324.500</t>
  </si>
  <si>
    <t>Владимир г, Никитина ул, 4</t>
  </si>
  <si>
    <t>934.900</t>
  </si>
  <si>
    <t>Владимир г, Никитина ул, 4А</t>
  </si>
  <si>
    <t>1976.800</t>
  </si>
  <si>
    <t>Владимир г, Никитина ул, 5</t>
  </si>
  <si>
    <t>386.750</t>
  </si>
  <si>
    <t>Владимир г, Никитина ул, 6</t>
  </si>
  <si>
    <t>Владимир г, Никитина ул, 7</t>
  </si>
  <si>
    <t>788.000</t>
  </si>
  <si>
    <t>1286.000</t>
  </si>
  <si>
    <t>Владимир г, Никитская ул, 10</t>
  </si>
  <si>
    <t>432.100</t>
  </si>
  <si>
    <t>333.600</t>
  </si>
  <si>
    <t>326.300</t>
  </si>
  <si>
    <t>Владимир г, Никитская ул, 19А</t>
  </si>
  <si>
    <t>Владимир г, Никитская ул, 23</t>
  </si>
  <si>
    <t>727.000</t>
  </si>
  <si>
    <t>1352.400</t>
  </si>
  <si>
    <t>1246.900</t>
  </si>
  <si>
    <t>Владимир г, Никитская ул, 25</t>
  </si>
  <si>
    <t>Владимир г, Николая Островского ул, 62</t>
  </si>
  <si>
    <t>Владимир г, Николая Островского ул, 64</t>
  </si>
  <si>
    <t>529.300</t>
  </si>
  <si>
    <t>Владимир г, Николая Островского ул, 66</t>
  </si>
  <si>
    <t>Владимир г, Николо-Галейская ул, 1</t>
  </si>
  <si>
    <t>Владимир г, Новгородская ул, 19А</t>
  </si>
  <si>
    <t>Владимир г, Новгородская ул, 2</t>
  </si>
  <si>
    <t>Владимир г, Новгородская ул, 35А</t>
  </si>
  <si>
    <t>Владимир г, Новгородская ул, 36</t>
  </si>
  <si>
    <t>19701.030</t>
  </si>
  <si>
    <t>Владимир г, Новгородская ул, 37 корп. 1</t>
  </si>
  <si>
    <t>Владимир г, Новгородская ул, 37 корп. 2</t>
  </si>
  <si>
    <t>Владимир г, Новгородская ул, 37А</t>
  </si>
  <si>
    <t>Владимир г, Новгородская ул, 37Б</t>
  </si>
  <si>
    <t>Владимир г, Новгородская ул, 39 корп. 1</t>
  </si>
  <si>
    <t>Владимир г, Новгородская ул, 39 корп. 2</t>
  </si>
  <si>
    <t>1131.000</t>
  </si>
  <si>
    <t>Владимир г, Новгородская ул, 4</t>
  </si>
  <si>
    <t>570.370</t>
  </si>
  <si>
    <t>Владимир г, Новгородская ул, 6</t>
  </si>
  <si>
    <t>Владимир г, Новгородская ул, 8</t>
  </si>
  <si>
    <t>6000.000</t>
  </si>
  <si>
    <t>Владимир г, Ново-Гончарная ул, 24</t>
  </si>
  <si>
    <t>833.500</t>
  </si>
  <si>
    <t>Владимир г, Ново-Ямская ул, 10</t>
  </si>
  <si>
    <t>326.200</t>
  </si>
  <si>
    <t>Владимир г, Ново-Ямская ул, 12</t>
  </si>
  <si>
    <t>671.460</t>
  </si>
  <si>
    <t>Владимир г, Ново-Ямская ул, 16</t>
  </si>
  <si>
    <t>395.700</t>
  </si>
  <si>
    <t>Владимир г, Ново-Ямская ул, 17</t>
  </si>
  <si>
    <t>Владимир г, Ново-Ямская ул, 17А</t>
  </si>
  <si>
    <t>Владимир г, Ново-Ямская ул, 19</t>
  </si>
  <si>
    <t>Владимир г, Ново-Ямская ул, 2</t>
  </si>
  <si>
    <t>Владимир г, Ново-Ямская ул, 21</t>
  </si>
  <si>
    <t>Владимир г, Ново-Ямская ул, 21А</t>
  </si>
  <si>
    <t>Владимир г, Ново-Ямская ул, 23</t>
  </si>
  <si>
    <t>Владимир г, Ново-Ямская ул, 23А</t>
  </si>
  <si>
    <t>632.300</t>
  </si>
  <si>
    <t>Владимир г, Ново-Ямская ул, 27</t>
  </si>
  <si>
    <t>Владимир г, Ново-Ямская ул, 28</t>
  </si>
  <si>
    <t>461.700</t>
  </si>
  <si>
    <t>3139.400</t>
  </si>
  <si>
    <t>392.400</t>
  </si>
  <si>
    <t>Владимир г, Ново-Ямская ул, 29</t>
  </si>
  <si>
    <t>1141.000</t>
  </si>
  <si>
    <t>1266.200</t>
  </si>
  <si>
    <t>Владимир г, Ново-Ямская ул, 29А</t>
  </si>
  <si>
    <t>1071.900</t>
  </si>
  <si>
    <t>Владимир г, Ново-Ямская ул, 2А</t>
  </si>
  <si>
    <t>1254.000</t>
  </si>
  <si>
    <t>Владимир г, Ново-Ямская ул, 3</t>
  </si>
  <si>
    <t>Владимир г, Ново-Ямская ул, 30</t>
  </si>
  <si>
    <t>483.600</t>
  </si>
  <si>
    <t>584.100</t>
  </si>
  <si>
    <t>Владимир г, Ново-Ямская ул, 31</t>
  </si>
  <si>
    <t>600.100</t>
  </si>
  <si>
    <t>618.400</t>
  </si>
  <si>
    <t>Владимир г, Ново-Ямская ул, 31А</t>
  </si>
  <si>
    <t>1159.900</t>
  </si>
  <si>
    <t>Владимир г, Ново-Ямская ул, 32</t>
  </si>
  <si>
    <t>395.800</t>
  </si>
  <si>
    <t>Владимир г, Ново-Ямская ул, 4</t>
  </si>
  <si>
    <t>Владимир г, Ново-Ямская ул, 44</t>
  </si>
  <si>
    <t>Владимир г, Ново-Ямская ул, 70</t>
  </si>
  <si>
    <t>815.400</t>
  </si>
  <si>
    <t>579.100</t>
  </si>
  <si>
    <t>Владимир г, Ново-Ямская ул, 79</t>
  </si>
  <si>
    <t>Владимир г, Ново-Ямская ул, 8</t>
  </si>
  <si>
    <t>463.700</t>
  </si>
  <si>
    <t>Владимир г, Ново-Ямская ул, 9</t>
  </si>
  <si>
    <t>Владимир г, Ново-Ямской пер, 2</t>
  </si>
  <si>
    <t>454.000</t>
  </si>
  <si>
    <t>1572.200</t>
  </si>
  <si>
    <t>Владимир г, Ново-Ямской пер, 4б</t>
  </si>
  <si>
    <t>Владимир г, Ново-Ямской пер, 6</t>
  </si>
  <si>
    <t>Владимир г, Ново-Ямской пер, 6а</t>
  </si>
  <si>
    <t>Владимир г, Ново-Ямской пер, 6б</t>
  </si>
  <si>
    <t>272.400</t>
  </si>
  <si>
    <t>Владимир г, Ново-Ямской пер, 8</t>
  </si>
  <si>
    <t>Владимир г, Октябрьский военный городок, 21</t>
  </si>
  <si>
    <t>933.600</t>
  </si>
  <si>
    <t>Владимир г, Октябрьский военный городок, 22</t>
  </si>
  <si>
    <t>977.000</t>
  </si>
  <si>
    <t>815.500</t>
  </si>
  <si>
    <t>Владимир г, Октябрьский военный городок, 23</t>
  </si>
  <si>
    <t>918.200</t>
  </si>
  <si>
    <t>Владимир г, Октябрьский военный городок, 25</t>
  </si>
  <si>
    <t>Владимир г, Октябрьский военный городок, 7</t>
  </si>
  <si>
    <t>Владимир г, Октябрьский военный городок, 7а</t>
  </si>
  <si>
    <t>613.300</t>
  </si>
  <si>
    <t>Владимир г, Октябрьский пр-кт, 12</t>
  </si>
  <si>
    <t>1229.300</t>
  </si>
  <si>
    <t>Владимир г, Октябрьский пр-кт, 16</t>
  </si>
  <si>
    <t>1811.000</t>
  </si>
  <si>
    <t>Владимир г, Октябрьский пр-кт, 25</t>
  </si>
  <si>
    <t>Владимир г, Октябрьский пр-кт, 27</t>
  </si>
  <si>
    <t>Владимир г, Октябрьский пр-кт, 36</t>
  </si>
  <si>
    <t>4703.000</t>
  </si>
  <si>
    <t>Владимир г, Октябрьский пр-кт, 4</t>
  </si>
  <si>
    <t>849.100</t>
  </si>
  <si>
    <t>Владимир г, Октябрьский пр-кт, 41</t>
  </si>
  <si>
    <t>799.900</t>
  </si>
  <si>
    <t>Владимир г, Октябрьский пр-кт, 42</t>
  </si>
  <si>
    <t>2527.500</t>
  </si>
  <si>
    <t>Владимир г, Октябрьский пр-кт, 43А</t>
  </si>
  <si>
    <t>Владимир г, Октябрьский пр-кт, 44</t>
  </si>
  <si>
    <t>950.500</t>
  </si>
  <si>
    <t>448.900</t>
  </si>
  <si>
    <t>Владимир г, Октябрьский пр-кт, 45Б</t>
  </si>
  <si>
    <t>928.100</t>
  </si>
  <si>
    <t>Владимир г, Октябрьский пр-кт, 46</t>
  </si>
  <si>
    <t>460.200</t>
  </si>
  <si>
    <t>Владимир г, Оргтруд мкр, 9 Октября ул, 28</t>
  </si>
  <si>
    <t>416.700</t>
  </si>
  <si>
    <t>Владимир г, Оргтруд мкр, Молодежная ул, 11</t>
  </si>
  <si>
    <t>Владимир г, Оргтруд мкр, Молодежная ул, 12</t>
  </si>
  <si>
    <t>578.500</t>
  </si>
  <si>
    <t>433.600</t>
  </si>
  <si>
    <t>Владимир г, Оргтруд мкр, Молодежная ул, 14</t>
  </si>
  <si>
    <t>827.100</t>
  </si>
  <si>
    <t>939.200</t>
  </si>
  <si>
    <t>592.100</t>
  </si>
  <si>
    <t>827.800</t>
  </si>
  <si>
    <t>435.300</t>
  </si>
  <si>
    <t>646.700</t>
  </si>
  <si>
    <t>Владимир г, Оргтруд мкр, Молодежная ул, 16</t>
  </si>
  <si>
    <t>561.300</t>
  </si>
  <si>
    <t>Владимир г, Оргтруд мкр, Молодежная ул, 17</t>
  </si>
  <si>
    <t>1508.000</t>
  </si>
  <si>
    <t>Владимир г, Оргтруд мкр, Молодежная ул, 18</t>
  </si>
  <si>
    <t>Владимир г, Оргтруд мкр, Молодежная ул, 19</t>
  </si>
  <si>
    <t>1073.100</t>
  </si>
  <si>
    <t>569.000</t>
  </si>
  <si>
    <t>618.800</t>
  </si>
  <si>
    <t>Владимир г, Оргтруд мкр, Октябрьская ул, 10</t>
  </si>
  <si>
    <t>654.270</t>
  </si>
  <si>
    <t>Владимир г, Оргтруд мкр, Октябрьская ул, 16</t>
  </si>
  <si>
    <t>1018.500</t>
  </si>
  <si>
    <t>Владимир г, Оргтруд мкр, Октябрьская ул, 18</t>
  </si>
  <si>
    <t>691.730</t>
  </si>
  <si>
    <t>Владимир г, Оргтруд мкр, Октябрьская ул, 25</t>
  </si>
  <si>
    <t>801.660</t>
  </si>
  <si>
    <t>Владимир г, Оргтруд мкр, Октябрьская ул, 27</t>
  </si>
  <si>
    <t>1799.500</t>
  </si>
  <si>
    <t>Владимир г, Оргтруд мкр, Октябрьская ул, 4</t>
  </si>
  <si>
    <t>546.400</t>
  </si>
  <si>
    <t>1301.800</t>
  </si>
  <si>
    <t>Владимир г, Оргтруд мкр, Рабочая ул, 12</t>
  </si>
  <si>
    <t>Владимир г, Оргтруд мкр, Строителей ул, 2</t>
  </si>
  <si>
    <t>880.400</t>
  </si>
  <si>
    <t>Владимир г, Оргтруд мкр, Строителей ул, 3</t>
  </si>
  <si>
    <t>1090.900</t>
  </si>
  <si>
    <t>Владимир г, Оргтруд мкр, Строителей ул, 5</t>
  </si>
  <si>
    <t>Владимир г, Оргтруд мкр, Строителей ул, 6</t>
  </si>
  <si>
    <t>879.700</t>
  </si>
  <si>
    <t>2022.000</t>
  </si>
  <si>
    <t>3051.200</t>
  </si>
  <si>
    <t>800.100</t>
  </si>
  <si>
    <t>507.200</t>
  </si>
  <si>
    <t>784.600</t>
  </si>
  <si>
    <t>Владимир г, Осьмова ул, 4</t>
  </si>
  <si>
    <t>375.900</t>
  </si>
  <si>
    <t>571.200</t>
  </si>
  <si>
    <t>Владимир г, Офицерская ул, 1</t>
  </si>
  <si>
    <t>452.500</t>
  </si>
  <si>
    <t>Владимир г, Офицерская ул, 11А</t>
  </si>
  <si>
    <t>Владимир г, Офицерская ул, 16</t>
  </si>
  <si>
    <t>3025.000</t>
  </si>
  <si>
    <t>Владимир г, Офицерская ул, 1а корп. 1</t>
  </si>
  <si>
    <t>Владимир г, Офицерская ул, 1а корп. 2</t>
  </si>
  <si>
    <t>Владимир г, Офицерская ул, 1а корп. 3</t>
  </si>
  <si>
    <t>Владимир г, Офицерская ул, 3</t>
  </si>
  <si>
    <t>120.000</t>
  </si>
  <si>
    <t>576.800</t>
  </si>
  <si>
    <t>Владимир г, Офицерская ул, 8</t>
  </si>
  <si>
    <t>441.200</t>
  </si>
  <si>
    <t>Владимир г, Офицерская ул, 9А</t>
  </si>
  <si>
    <t>2618.800</t>
  </si>
  <si>
    <t>Владимир г, Офицерский проезд, 13</t>
  </si>
  <si>
    <t>Владимир г, Перекопский военный городок, 1</t>
  </si>
  <si>
    <t>491.500</t>
  </si>
  <si>
    <t>794.500</t>
  </si>
  <si>
    <t>Владимир г, Перекопский военный городок, 13</t>
  </si>
  <si>
    <t>Владимир г, Перекопский военный городок, 14</t>
  </si>
  <si>
    <t>674.200</t>
  </si>
  <si>
    <t>Владимир г, Перекопский военный городок, 17</t>
  </si>
  <si>
    <t>864.600</t>
  </si>
  <si>
    <t>Владимир г, Перекопский военный городок, 18</t>
  </si>
  <si>
    <t>2781.600</t>
  </si>
  <si>
    <t>Владимир г, Перекопский военный городок, 19</t>
  </si>
  <si>
    <t>846.800</t>
  </si>
  <si>
    <t>Владимир г, Перекопский военный городок, 2</t>
  </si>
  <si>
    <t>Владимир г, Перекопский военный городок, 20</t>
  </si>
  <si>
    <t>1665.000</t>
  </si>
  <si>
    <t>573.900</t>
  </si>
  <si>
    <t>Владимир г, Перекопский военный городок, 21</t>
  </si>
  <si>
    <t>Владимир г, Перекопский военный городок, 25</t>
  </si>
  <si>
    <t>Владимир г, Перекопский военный городок, 27</t>
  </si>
  <si>
    <t>Владимир г, Перекопский военный городок, 30</t>
  </si>
  <si>
    <t>1000.700</t>
  </si>
  <si>
    <t>Владимир г, Перекопский военный городок, 31</t>
  </si>
  <si>
    <t>1147.800</t>
  </si>
  <si>
    <t>Владимир г, Перекопский военный городок, 33</t>
  </si>
  <si>
    <t>1388.200</t>
  </si>
  <si>
    <t>Владимир г, Перекопский военный городок, 4</t>
  </si>
  <si>
    <t>926.900</t>
  </si>
  <si>
    <t>820.700</t>
  </si>
  <si>
    <t>Владимир г, Перекопский военный городок, 5</t>
  </si>
  <si>
    <t>928.300</t>
  </si>
  <si>
    <t>958.200</t>
  </si>
  <si>
    <t>730.200</t>
  </si>
  <si>
    <t>Владимир г, Перекопский военный городок, 7</t>
  </si>
  <si>
    <t>Владимир г, Перекопский военный городок, 8</t>
  </si>
  <si>
    <t>Владимир г, Пиганово мкр, Бородинская ул, 4 корп. 1</t>
  </si>
  <si>
    <t>2098.340</t>
  </si>
  <si>
    <t>Владимир г, Пиганово мкр, Бородинская ул, 4 корп. 10</t>
  </si>
  <si>
    <t>Владимир г, Пиганово мкр, Бородинская ул, 4 корп. 13</t>
  </si>
  <si>
    <t>Владимир г, Пиганово мкр, Бородинская ул, 4 корп. 2</t>
  </si>
  <si>
    <t>48892.000</t>
  </si>
  <si>
    <t>Владимир г, Пиганово мкр, Бородинская ул, 4 корп. 3</t>
  </si>
  <si>
    <t>Владимир г, Пиганово мкр, Бородинская ул, 4 корп. 4</t>
  </si>
  <si>
    <t>Владимир г, Пиганово мкр, Бородинская ул, 4 корп. 5</t>
  </si>
  <si>
    <t>Владимир г, Пиганово мкр, Бородинская ул, 4 корп. 6</t>
  </si>
  <si>
    <t>Владимир г, Пиганово мкр, Бородинская ул, 4 корп. 7</t>
  </si>
  <si>
    <t>Владимир г, Пиганово мкр, Бородинская ул, 4 корп. 8</t>
  </si>
  <si>
    <t>1258.400</t>
  </si>
  <si>
    <t>Владимир г, Пиганово мкр, Бородинская ул, 4 корп. 9</t>
  </si>
  <si>
    <t>Владимир г, Пиганово мкр, Центральная ул, 2</t>
  </si>
  <si>
    <t>Владимир г, Пиганово мкр, Центральная ул, 30</t>
  </si>
  <si>
    <t>1147.700</t>
  </si>
  <si>
    <t>Владимир г, Пиганово мкр, Центральная ул, 30а</t>
  </si>
  <si>
    <t>Владимир г, Пиганово мкр, Центральная ул, 30б</t>
  </si>
  <si>
    <t>Владимир г, Пиганово мкр, Центральная ул, 30В</t>
  </si>
  <si>
    <t>Владимир г, Пиганово мкр, Центральная ул, 32 корп. 1</t>
  </si>
  <si>
    <t>Владимир г, Пиганово мкр, Центральная ул, 32 корп. 2</t>
  </si>
  <si>
    <t>Владимир г, Пиганово мкр, Центральная ул, 32 корп. 3</t>
  </si>
  <si>
    <t>Владимир г, Пиганово мкр, Центральная ул, 32 корп. 4</t>
  </si>
  <si>
    <t>Владимир г, Пиганово мкр, Центральная ул, 32 корп. 5</t>
  </si>
  <si>
    <t>Владимир г, Пиганово мкр, Центральная ул, 32 корп. 6</t>
  </si>
  <si>
    <t>Владимир г, Пиганово мкр, Центральная ул, 4</t>
  </si>
  <si>
    <t>1052.000</t>
  </si>
  <si>
    <t>Владимир г, Пиганово мкр, Центральная ул, 9</t>
  </si>
  <si>
    <t>448.600</t>
  </si>
  <si>
    <t>Владимир г, Пичугина ул, 1/2</t>
  </si>
  <si>
    <t>378.800</t>
  </si>
  <si>
    <t>Владимир г, Пичугина ул, 11</t>
  </si>
  <si>
    <t>Владимир г, Пичугина ул, 11А</t>
  </si>
  <si>
    <t>1161.000</t>
  </si>
  <si>
    <t>900.600</t>
  </si>
  <si>
    <t>509.700</t>
  </si>
  <si>
    <t>Владимир г, Пичугина ул, 12</t>
  </si>
  <si>
    <t>3788.000</t>
  </si>
  <si>
    <t>Владимир г, Пичугина ул, 12А</t>
  </si>
  <si>
    <t>705.800</t>
  </si>
  <si>
    <t>Владимир г, Пичугина ул, 13</t>
  </si>
  <si>
    <t>844.600</t>
  </si>
  <si>
    <t>Владимир г, Пичугина ул, 14</t>
  </si>
  <si>
    <t>581.300</t>
  </si>
  <si>
    <t>Владимир г, Пичугина ул, 3</t>
  </si>
  <si>
    <t>925.700</t>
  </si>
  <si>
    <t>444.900</t>
  </si>
  <si>
    <t>Владимир г, Пичугина ул, 5</t>
  </si>
  <si>
    <t>2110.700</t>
  </si>
  <si>
    <t>Владимир г, Пичугина ул, 7</t>
  </si>
  <si>
    <t>486.900</t>
  </si>
  <si>
    <t>Владимир г, Пичугина ул, 8</t>
  </si>
  <si>
    <t>744.000</t>
  </si>
  <si>
    <t>Владимир г, Пичугина ул, 9</t>
  </si>
  <si>
    <t>453.900</t>
  </si>
  <si>
    <t>Владимир г, Погодина ул, 24</t>
  </si>
  <si>
    <t>706.600</t>
  </si>
  <si>
    <t>Владимир г, Подбельского ул, 14</t>
  </si>
  <si>
    <t>Владимир г, Подбельского ул, 19</t>
  </si>
  <si>
    <t>310.700</t>
  </si>
  <si>
    <t>737.600</t>
  </si>
  <si>
    <t>Владимир г, Полины Осипенко ул, 1</t>
  </si>
  <si>
    <t>Владимир г, Полины Осипенко ул, 10</t>
  </si>
  <si>
    <t>1004.400</t>
  </si>
  <si>
    <t>Владимир г, Полины Осипенко ул, 11</t>
  </si>
  <si>
    <t>474.900</t>
  </si>
  <si>
    <t>986.600</t>
  </si>
  <si>
    <t>Владимир г, Полины Осипенко ул, 14/43</t>
  </si>
  <si>
    <t>2208.000</t>
  </si>
  <si>
    <t>452.300</t>
  </si>
  <si>
    <t>532.700</t>
  </si>
  <si>
    <t>769.500</t>
  </si>
  <si>
    <t>Владимир г, Полины Осипенко ул, 17</t>
  </si>
  <si>
    <t>905.700</t>
  </si>
  <si>
    <t>Владимир г, Полины Осипенко ул, 1А</t>
  </si>
  <si>
    <t>Владимир г, Полины Осипенко ул, 2</t>
  </si>
  <si>
    <t>873.200</t>
  </si>
  <si>
    <t>583.500</t>
  </si>
  <si>
    <t>Владимир г, Полины Осипенко ул, 23А</t>
  </si>
  <si>
    <t>1302.300</t>
  </si>
  <si>
    <t>358.200</t>
  </si>
  <si>
    <t>Владимир г, Полины Осипенко ул, 27</t>
  </si>
  <si>
    <t>587.200</t>
  </si>
  <si>
    <t>Владимир г, Полины Осипенко ул, 30</t>
  </si>
  <si>
    <t>924.800</t>
  </si>
  <si>
    <t>Владимир г, Полины Осипенко ул, 31</t>
  </si>
  <si>
    <t>945.500</t>
  </si>
  <si>
    <t>Владимир г, Полины Осипенко ул, 32</t>
  </si>
  <si>
    <t>860.940</t>
  </si>
  <si>
    <t>Владимир г, Полины Осипенко ул, 33</t>
  </si>
  <si>
    <t>Владимир г, Полины Осипенко ул, 4</t>
  </si>
  <si>
    <t>Владимир г, Полины Осипенко ул, 9</t>
  </si>
  <si>
    <t>760.500</t>
  </si>
  <si>
    <t>Владимир г, Помпецкий пер, 1</t>
  </si>
  <si>
    <t>1119.300</t>
  </si>
  <si>
    <t>Владимир г, Поселок РТС ул, 5</t>
  </si>
  <si>
    <t>862.900</t>
  </si>
  <si>
    <t>Владимир г, Почаевская ул, 1</t>
  </si>
  <si>
    <t>947.600</t>
  </si>
  <si>
    <t>Владимир г, Почаевская ул, 10</t>
  </si>
  <si>
    <t>1132.000</t>
  </si>
  <si>
    <t>907.600</t>
  </si>
  <si>
    <t>Владимир г, Почаевская ул, 10а</t>
  </si>
  <si>
    <t>399.100</t>
  </si>
  <si>
    <t>Владимир г, Почаевская ул, 17а</t>
  </si>
  <si>
    <t>396.760</t>
  </si>
  <si>
    <t>Владимир г, Почаевская ул, 18</t>
  </si>
  <si>
    <t>442.300</t>
  </si>
  <si>
    <t>Владимир г, Почаевская ул, 19</t>
  </si>
  <si>
    <t>Владимир г, Почаевская ул, 2</t>
  </si>
  <si>
    <t>2446.900</t>
  </si>
  <si>
    <t>Владимир г, Почаевская ул, 20</t>
  </si>
  <si>
    <t>1842.500</t>
  </si>
  <si>
    <t>Владимир г, Почаевская ул, 20А</t>
  </si>
  <si>
    <t>391.230</t>
  </si>
  <si>
    <t>612.500</t>
  </si>
  <si>
    <t>Владимир г, Почаевская ул, 21</t>
  </si>
  <si>
    <t>3251.200</t>
  </si>
  <si>
    <t>Владимир г, Почаевская ул, 21А</t>
  </si>
  <si>
    <t>913.400</t>
  </si>
  <si>
    <t>Владимир г, Почаевская ул, 22</t>
  </si>
  <si>
    <t>2409.200</t>
  </si>
  <si>
    <t>Владимир г, Почаевская ул, 22А</t>
  </si>
  <si>
    <t>756.500</t>
  </si>
  <si>
    <t>Владимир г, Почаевская ул, 23</t>
  </si>
  <si>
    <t>786.100</t>
  </si>
  <si>
    <t>Владимир г, Почаевская ул, 24</t>
  </si>
  <si>
    <t>790.940</t>
  </si>
  <si>
    <t>2594.110</t>
  </si>
  <si>
    <t>Владимир г, Почаевская ул, 26</t>
  </si>
  <si>
    <t>754.000</t>
  </si>
  <si>
    <t>Владимир г, Почаевская ул, 2а</t>
  </si>
  <si>
    <t>Владимир г, Почаевская ул, 2б</t>
  </si>
  <si>
    <t>1126.400</t>
  </si>
  <si>
    <t>Владимир г, Почаевская ул, 5</t>
  </si>
  <si>
    <t>Владимир г, Почаевская ул, 7</t>
  </si>
  <si>
    <t>598.900</t>
  </si>
  <si>
    <t>Владимир г, Пугачева ул, 60А</t>
  </si>
  <si>
    <t>Владимир г, Пугачева ул, 62</t>
  </si>
  <si>
    <t>1826.500</t>
  </si>
  <si>
    <t>Владимир г, Пугачева ул, 75</t>
  </si>
  <si>
    <t>Владимир г, Пугачева ул, 77</t>
  </si>
  <si>
    <t>Владимир г, Пугачева ул, 79</t>
  </si>
  <si>
    <t>Владимир г, Пушкарская ул, 44</t>
  </si>
  <si>
    <t>Владимир г, Пушкарская ул, 46</t>
  </si>
  <si>
    <t>1630.800</t>
  </si>
  <si>
    <t>Владимир г, Рабочая ул, 13</t>
  </si>
  <si>
    <t>377.000</t>
  </si>
  <si>
    <t>445.100</t>
  </si>
  <si>
    <t>Владимир г, Рабочая ул, 4А</t>
  </si>
  <si>
    <t>Владимир г, Рабочий спуск, 3</t>
  </si>
  <si>
    <t>709.000</t>
  </si>
  <si>
    <t>323.100</t>
  </si>
  <si>
    <t>427.500</t>
  </si>
  <si>
    <t>662.900</t>
  </si>
  <si>
    <t>Владимир г, Разина ул, 11</t>
  </si>
  <si>
    <t>1351.100</t>
  </si>
  <si>
    <t>Владимир г, Разина ул, 12</t>
  </si>
  <si>
    <t>Владимир г, Разина ул, 12А</t>
  </si>
  <si>
    <t>547.800</t>
  </si>
  <si>
    <t>Владимир г, Разина ул, 18</t>
  </si>
  <si>
    <t>1373.700</t>
  </si>
  <si>
    <t>Владимир г, Разина ул, 20</t>
  </si>
  <si>
    <t>1133.000</t>
  </si>
  <si>
    <t>1723.600</t>
  </si>
  <si>
    <t>Владимир г, Разина ул, 26</t>
  </si>
  <si>
    <t>Владимир г, Разина ул, 28</t>
  </si>
  <si>
    <t>1809.900</t>
  </si>
  <si>
    <t>Владимир г, Разина ул, 2А</t>
  </si>
  <si>
    <t>215.700</t>
  </si>
  <si>
    <t>Владимир г, Разина ул, 3</t>
  </si>
  <si>
    <t>Владимир г, Разина ул, 31</t>
  </si>
  <si>
    <t>1543.300</t>
  </si>
  <si>
    <t>Владимир г, Разина ул, 33</t>
  </si>
  <si>
    <t>1344.600</t>
  </si>
  <si>
    <t>Владимир г, Разина ул, 4А</t>
  </si>
  <si>
    <t>Владимир г, Разина ул, 5</t>
  </si>
  <si>
    <t>626.800</t>
  </si>
  <si>
    <t>Владимир г, Разина ул, 6</t>
  </si>
  <si>
    <t>75.000</t>
  </si>
  <si>
    <t>383.900</t>
  </si>
  <si>
    <t>Владимир г, Разина ул, 7А</t>
  </si>
  <si>
    <t>889.500</t>
  </si>
  <si>
    <t>858.100</t>
  </si>
  <si>
    <t>Владимир г, Разина ул, 7Б</t>
  </si>
  <si>
    <t>922.400</t>
  </si>
  <si>
    <t>Владимир г, Растопчина ул, 1</t>
  </si>
  <si>
    <t>2185.000</t>
  </si>
  <si>
    <t>Владимир г, Растопчина ул, 15</t>
  </si>
  <si>
    <t>Владимир г, Растопчина ул, 17</t>
  </si>
  <si>
    <t>Владимир г, Растопчина ул, 19</t>
  </si>
  <si>
    <t>Владимир г, Растопчина ул, 1г</t>
  </si>
  <si>
    <t>Владимир г, Растопчина ул, 21</t>
  </si>
  <si>
    <t>Владимир г, Растопчина ул, 27</t>
  </si>
  <si>
    <t>Владимир г, Растопчина ул, 29</t>
  </si>
  <si>
    <t>Владимир г, Растопчина ул, 3</t>
  </si>
  <si>
    <t>Владимир г, Растопчина ул, 31</t>
  </si>
  <si>
    <t>1106.000</t>
  </si>
  <si>
    <t>Владимир г, Растопчина ул, 33а</t>
  </si>
  <si>
    <t>Владимир г, Растопчина ул, 33в</t>
  </si>
  <si>
    <t>1517.100</t>
  </si>
  <si>
    <t>Владимир г, Растопчина ул, 39</t>
  </si>
  <si>
    <t>1103.000</t>
  </si>
  <si>
    <t>Владимир г, Растопчина ул, 39а</t>
  </si>
  <si>
    <t>Владимир г, Растопчина ул, 39б</t>
  </si>
  <si>
    <t>874.000</t>
  </si>
  <si>
    <t>3529.700</t>
  </si>
  <si>
    <t>Владимир г, Растопчина ул, 39в</t>
  </si>
  <si>
    <t>Владимир г, Растопчина ул, 3а</t>
  </si>
  <si>
    <t>Владимир г, Растопчина ул, 41</t>
  </si>
  <si>
    <t>803.800</t>
  </si>
  <si>
    <t>587.900</t>
  </si>
  <si>
    <t>855.300</t>
  </si>
  <si>
    <t>Владимир г, Растопчина ул, 43</t>
  </si>
  <si>
    <t>Владимир г, Растопчина ул, 45</t>
  </si>
  <si>
    <t>1201.700</t>
  </si>
  <si>
    <t>Владимир г, Растопчина ул, 45а</t>
  </si>
  <si>
    <t>1248.300</t>
  </si>
  <si>
    <t>Владимир г, Растопчина ул, 45б</t>
  </si>
  <si>
    <t>Владимир г, Растопчина ул, 47</t>
  </si>
  <si>
    <t>1811.600</t>
  </si>
  <si>
    <t>Владимир г, Растопчина ул, 49</t>
  </si>
  <si>
    <t>1205.600</t>
  </si>
  <si>
    <t>Владимир г, Растопчина ул, 49а</t>
  </si>
  <si>
    <t>1753.000</t>
  </si>
  <si>
    <t>Владимир г, Растопчина ул, 49б</t>
  </si>
  <si>
    <t>804.200</t>
  </si>
  <si>
    <t>Владимир г, Растопчина ул, 5</t>
  </si>
  <si>
    <t>Владимир г, Растопчина ул, 53</t>
  </si>
  <si>
    <t>Владимир г, Растопчина ул, 53а</t>
  </si>
  <si>
    <t>Владимир г, Растопчина ул, 53б</t>
  </si>
  <si>
    <t>824.600</t>
  </si>
  <si>
    <t>Владимир г, Растопчина ул, 55</t>
  </si>
  <si>
    <t>3186.000</t>
  </si>
  <si>
    <t>1618.900</t>
  </si>
  <si>
    <t>Владимир г, Растопчина ул, 55а</t>
  </si>
  <si>
    <t>1823.000</t>
  </si>
  <si>
    <t>Владимир г, Растопчина ул, 57</t>
  </si>
  <si>
    <t>1315.000</t>
  </si>
  <si>
    <t>Владимир г, Растопчина ул, 59</t>
  </si>
  <si>
    <t>Владимир г, Растопчина ул, 61</t>
  </si>
  <si>
    <t>Владимир г, Растопчина ул, 61а пристрой</t>
  </si>
  <si>
    <t>212.800</t>
  </si>
  <si>
    <t>1198.500</t>
  </si>
  <si>
    <t>Владимир г, Растопчина ул, 61а</t>
  </si>
  <si>
    <t>799.000</t>
  </si>
  <si>
    <t>Владимир г, Растопчина ул, 61б</t>
  </si>
  <si>
    <t>Владимир г, Растопчина ул, 7</t>
  </si>
  <si>
    <t>1569.000</t>
  </si>
  <si>
    <t>662.300</t>
  </si>
  <si>
    <t>Владимир г, Садовая ул, 11а</t>
  </si>
  <si>
    <t>Владимир г, Садовая ул, 12</t>
  </si>
  <si>
    <t>713.400</t>
  </si>
  <si>
    <t>Владимир г, Садовая ул, 17</t>
  </si>
  <si>
    <t>Владимир г, Сакко и Ванцетти ул, 23</t>
  </si>
  <si>
    <t>5854.700</t>
  </si>
  <si>
    <t>Владимир г, Сакко и Ванцетти ул, 23Б</t>
  </si>
  <si>
    <t>3377.200</t>
  </si>
  <si>
    <t>Владимир г, Сакко и Ванцетти ул, 39</t>
  </si>
  <si>
    <t>1410.500</t>
  </si>
  <si>
    <t>Владимир г, Сакко и Ванцетти ул, 42</t>
  </si>
  <si>
    <t>203.000</t>
  </si>
  <si>
    <t>Владимир г, Связи ул, 1</t>
  </si>
  <si>
    <t>440.500</t>
  </si>
  <si>
    <t>Владимир г, Связи ул, 3А</t>
  </si>
  <si>
    <t>289.500</t>
  </si>
  <si>
    <t>977.800</t>
  </si>
  <si>
    <t>Владимир г, Северная ул, 10/32</t>
  </si>
  <si>
    <t>2084.300</t>
  </si>
  <si>
    <t>Владимир г, Северная ул, 108</t>
  </si>
  <si>
    <t>9401.000</t>
  </si>
  <si>
    <t>Владимир г, Северная ул, 11</t>
  </si>
  <si>
    <t>Владимир г, Северная ул, 110</t>
  </si>
  <si>
    <t>Владимир г, Северная ул, 110а</t>
  </si>
  <si>
    <t>Владимир г, Северная ул, 12</t>
  </si>
  <si>
    <t>1495.500</t>
  </si>
  <si>
    <t>Владимир г, Северная ул, 13</t>
  </si>
  <si>
    <t>462.700</t>
  </si>
  <si>
    <t>Владимир г, Северная ул, 14</t>
  </si>
  <si>
    <t>706.300</t>
  </si>
  <si>
    <t>Владимир г, Северная ул, 15</t>
  </si>
  <si>
    <t>1125.000</t>
  </si>
  <si>
    <t>775.600</t>
  </si>
  <si>
    <t>Владимир г, Северная ул, 2</t>
  </si>
  <si>
    <t>Владимир г, Северная ул, 22</t>
  </si>
  <si>
    <t>Владимир г, Северная ул, 24</t>
  </si>
  <si>
    <t>Владимир г, Северная ул, 25</t>
  </si>
  <si>
    <t>1344.100</t>
  </si>
  <si>
    <t>Владимир г, Северная ул, 26</t>
  </si>
  <si>
    <t>766.900</t>
  </si>
  <si>
    <t>Владимир г, Северная ул, 26А</t>
  </si>
  <si>
    <t>Владимир г, Северная ул, 28</t>
  </si>
  <si>
    <t>1064.800</t>
  </si>
  <si>
    <t>Владимир г, Северная ул, 3</t>
  </si>
  <si>
    <t>Владимир г, Северная ул, 30</t>
  </si>
  <si>
    <t>Владимир г, Северная ул, 32</t>
  </si>
  <si>
    <t>1107.000</t>
  </si>
  <si>
    <t>Владимир г, Северная ул, 34</t>
  </si>
  <si>
    <t>625.400</t>
  </si>
  <si>
    <t>Владимир г, Северная ул, 34А</t>
  </si>
  <si>
    <t>1274.100</t>
  </si>
  <si>
    <t>Владимир г, Северная ул, 36</t>
  </si>
  <si>
    <t>1017.900</t>
  </si>
  <si>
    <t>1444.400</t>
  </si>
  <si>
    <t>Владимир г, Северная ул, 38/2</t>
  </si>
  <si>
    <t>1236.300</t>
  </si>
  <si>
    <t>Владимир г, Северная ул, 4</t>
  </si>
  <si>
    <t>1875.000</t>
  </si>
  <si>
    <t>Владимир г, Северная ул, 45А</t>
  </si>
  <si>
    <t>459.700</t>
  </si>
  <si>
    <t>Владимир г, Северная ул, 49</t>
  </si>
  <si>
    <t>516.500</t>
  </si>
  <si>
    <t>1371.100</t>
  </si>
  <si>
    <t>Владимир г, Северная ул, 5</t>
  </si>
  <si>
    <t>627.500</t>
  </si>
  <si>
    <t>Владимир г, Северная ул, 55</t>
  </si>
  <si>
    <t>18355.000</t>
  </si>
  <si>
    <t>Владимир г, Северная ул, 55А</t>
  </si>
  <si>
    <t>7055.500</t>
  </si>
  <si>
    <t>Владимир г, Северная ул, 7</t>
  </si>
  <si>
    <t>Владимир г, Северная ул, 73</t>
  </si>
  <si>
    <t>467.400</t>
  </si>
  <si>
    <t>Владимир г, Северная ул, 75</t>
  </si>
  <si>
    <t>381.300</t>
  </si>
  <si>
    <t>581.100</t>
  </si>
  <si>
    <t>Владимир г, Северная ул, 79</t>
  </si>
  <si>
    <t>Владимир г, Северная ул, 81</t>
  </si>
  <si>
    <t>462.300</t>
  </si>
  <si>
    <t>Владимир г, Северная ул, 83</t>
  </si>
  <si>
    <t>619.500</t>
  </si>
  <si>
    <t>Владимир г, Северная ул, 9б</t>
  </si>
  <si>
    <t>903.000</t>
  </si>
  <si>
    <t>736.800</t>
  </si>
  <si>
    <t>327.300</t>
  </si>
  <si>
    <t>534.500</t>
  </si>
  <si>
    <t>Владимир г, Северный проезд, 3</t>
  </si>
  <si>
    <t>301.300</t>
  </si>
  <si>
    <t>Владимир г, Северный проезд, 4</t>
  </si>
  <si>
    <t>Владимир г, Северный проезд, 5</t>
  </si>
  <si>
    <t>Владимир г, Северный проезд, 5а</t>
  </si>
  <si>
    <t>570.200</t>
  </si>
  <si>
    <t>Владимир г, Северный проезд, 6</t>
  </si>
  <si>
    <t>Владимир г, Семашко ул, 13</t>
  </si>
  <si>
    <t>941.800</t>
  </si>
  <si>
    <t>Владимир г, Семашко ул, 16</t>
  </si>
  <si>
    <t>544.700</t>
  </si>
  <si>
    <t>684.900</t>
  </si>
  <si>
    <t>365.700</t>
  </si>
  <si>
    <t>399.400</t>
  </si>
  <si>
    <t>Владимир г, Семашко ул, 8</t>
  </si>
  <si>
    <t>2947.100</t>
  </si>
  <si>
    <t>Владимир г, Смоленская ул, 8</t>
  </si>
  <si>
    <t>223.000</t>
  </si>
  <si>
    <t>Владимир г, Совхоз Вышка ул, 12</t>
  </si>
  <si>
    <t>228.800</t>
  </si>
  <si>
    <t>355.800</t>
  </si>
  <si>
    <t>Владимир г, Совхоз Вышка ул, 4</t>
  </si>
  <si>
    <t>442.100</t>
  </si>
  <si>
    <t>Владимир г, Соколова-Соколенка ул, 10</t>
  </si>
  <si>
    <t>Владимир г, Соколова-Соколенка ул, 11</t>
  </si>
  <si>
    <t>11422.300</t>
  </si>
  <si>
    <t>Владимир г, Соколова-Соколенка ул, 16</t>
  </si>
  <si>
    <t>1754.800</t>
  </si>
  <si>
    <t>Владимир г, Соколова-Соколенка ул, 17</t>
  </si>
  <si>
    <t>1292.000</t>
  </si>
  <si>
    <t>Владимир г, Соколова-Соколенка ул, 17а</t>
  </si>
  <si>
    <t>Владимир г, Соколова-Соколенка ул, 18</t>
  </si>
  <si>
    <t>829.000</t>
  </si>
  <si>
    <t>Владимир г, Соколова-Соколенка ул, 19</t>
  </si>
  <si>
    <t>Владимир г, Соколова-Соколенка ул, 19а</t>
  </si>
  <si>
    <t>Владимир г, Соколова-Соколенка ул, 19б</t>
  </si>
  <si>
    <t>969.000</t>
  </si>
  <si>
    <t>Владимир г, Соколова-Соколенка ул, 19в</t>
  </si>
  <si>
    <t>Владимир г, Соколова-Соколенка ул, 20</t>
  </si>
  <si>
    <t>Владимир г, Соколова-Соколенка ул, 21</t>
  </si>
  <si>
    <t>Владимир г, Соколова-Соколенка ул, 21а</t>
  </si>
  <si>
    <t>920.960</t>
  </si>
  <si>
    <t>Владимир г, Соколова-Соколенка ул, 22</t>
  </si>
  <si>
    <t>Владимир г, Соколова-Соколенка ул, 23</t>
  </si>
  <si>
    <t>Владимир г, Соколова-Соколенка ул, 24</t>
  </si>
  <si>
    <t>Владимир г, Соколова-Соколенка ул, 24б</t>
  </si>
  <si>
    <t>728.000</t>
  </si>
  <si>
    <t>Владимир г, Соколова-Соколенка ул, 25</t>
  </si>
  <si>
    <t>Владимир г, Соколова-Соколенка ул, 26</t>
  </si>
  <si>
    <t>917.500</t>
  </si>
  <si>
    <t>1824.800</t>
  </si>
  <si>
    <t>Владимир г, Соколова-Соколенка ул, 29</t>
  </si>
  <si>
    <t>Владимир г, Соколова-Соколенка ул, 3</t>
  </si>
  <si>
    <t>1882.000</t>
  </si>
  <si>
    <t>Владимир г, Соколова-Соколенка ул, 31</t>
  </si>
  <si>
    <t>2513.000</t>
  </si>
  <si>
    <t>Владимир г, Соколова-Соколенка ул, 3Б</t>
  </si>
  <si>
    <t>Владимир г, Соколова-Соколенка ул, 4</t>
  </si>
  <si>
    <t>2975.500</t>
  </si>
  <si>
    <t>Владимир г, Соколова-Соколенка ул, 5</t>
  </si>
  <si>
    <t>Владимир г, Соколова-Соколенка ул, 5а</t>
  </si>
  <si>
    <t>Владимир г, Соколова-Соколенка ул, 6</t>
  </si>
  <si>
    <t>1849.000</t>
  </si>
  <si>
    <t>Владимир г, Соколова-Соколенка ул, 6а</t>
  </si>
  <si>
    <t>Владимир г, Соколова-Соколенка ул, 6б</t>
  </si>
  <si>
    <t>Владимир г, Соколова-Соколенка ул, 6в</t>
  </si>
  <si>
    <t>2102.000</t>
  </si>
  <si>
    <t>Владимир г, Соколова-Соколенка ул, 7а</t>
  </si>
  <si>
    <t>Владимир г, Соколова-Соколенка ул, 8</t>
  </si>
  <si>
    <t>1765.000</t>
  </si>
  <si>
    <t>1765.700</t>
  </si>
  <si>
    <t>906.000</t>
  </si>
  <si>
    <t>Владимир г, Соколова-Соколенка ул, 9а</t>
  </si>
  <si>
    <t>1129.000</t>
  </si>
  <si>
    <t>2193.000</t>
  </si>
  <si>
    <t>6700.000</t>
  </si>
  <si>
    <t>Владимир г, Спасское с, Садовая ул, 1</t>
  </si>
  <si>
    <t>Владимир г, Спасское с, Садовая ул, 3</t>
  </si>
  <si>
    <t>367.100</t>
  </si>
  <si>
    <t>Владимир г, Спасское с, Садовая ул, 4</t>
  </si>
  <si>
    <t>377.800</t>
  </si>
  <si>
    <t>900.700</t>
  </si>
  <si>
    <t>Владимир г, Спасское с, Совхозная ул, 1</t>
  </si>
  <si>
    <t>284.200</t>
  </si>
  <si>
    <t>Владимир г, Спасское с, Совхозная ул, 3</t>
  </si>
  <si>
    <t>404.900</t>
  </si>
  <si>
    <t>Владимир г, Спасское с, Совхозная ул, 4</t>
  </si>
  <si>
    <t>Владимир г, Сперанского ул, 1</t>
  </si>
  <si>
    <t>Владимир г, Сперанского ул, 17</t>
  </si>
  <si>
    <t>Владимир г, Ставровская ул, 1</t>
  </si>
  <si>
    <t>Владимир г, Ставровская ул, 2</t>
  </si>
  <si>
    <t>1309.500</t>
  </si>
  <si>
    <t>Владимир г, Ставровская ул, 2А</t>
  </si>
  <si>
    <t>1258.900</t>
  </si>
  <si>
    <t>Владимир г, Ставровская ул, 2Б</t>
  </si>
  <si>
    <t>1259.700</t>
  </si>
  <si>
    <t>Владимир г, Ставровская ул, 3</t>
  </si>
  <si>
    <t>539.400</t>
  </si>
  <si>
    <t>Владимир г, Ставровская ул, 4</t>
  </si>
  <si>
    <t>Владимир г, Ставровская ул, 5а</t>
  </si>
  <si>
    <t>1851.600</t>
  </si>
  <si>
    <t>Владимир г, Ставровская ул, 6</t>
  </si>
  <si>
    <t>Владимир г, Ставровская ул, 6А</t>
  </si>
  <si>
    <t>332.100</t>
  </si>
  <si>
    <t>614.900</t>
  </si>
  <si>
    <t>Владимир г, Стасова ул, 1</t>
  </si>
  <si>
    <t>459.100</t>
  </si>
  <si>
    <t>Владимир г, Стасова ул, 11</t>
  </si>
  <si>
    <t>253.900</t>
  </si>
  <si>
    <t>399.800</t>
  </si>
  <si>
    <t>372.800</t>
  </si>
  <si>
    <t>Владимир г, Стасова ул, 15/12</t>
  </si>
  <si>
    <t>259.000</t>
  </si>
  <si>
    <t>406.600</t>
  </si>
  <si>
    <t>Владимир г, Стасова ул, 22</t>
  </si>
  <si>
    <t>756.200</t>
  </si>
  <si>
    <t>Владимир г, Стасова ул, 23</t>
  </si>
  <si>
    <t>254.900</t>
  </si>
  <si>
    <t>Владимир г, Стасова ул, 25</t>
  </si>
  <si>
    <t>Владимир г, Стасова ул, 30</t>
  </si>
  <si>
    <t>401.800</t>
  </si>
  <si>
    <t>323.000</t>
  </si>
  <si>
    <t>317.500</t>
  </si>
  <si>
    <t>Владимир г, Стасова ул, 31</t>
  </si>
  <si>
    <t>450.500</t>
  </si>
  <si>
    <t>Владимир г, Стасова ул, 36</t>
  </si>
  <si>
    <t>201.600</t>
  </si>
  <si>
    <t>Владимир г, Стасова ул, 36А</t>
  </si>
  <si>
    <t>187.700</t>
  </si>
  <si>
    <t>Владимир г, Стасова ул, 38</t>
  </si>
  <si>
    <t>Владимир г, Стасова ул, 40</t>
  </si>
  <si>
    <t>202.000</t>
  </si>
  <si>
    <t>316.800</t>
  </si>
  <si>
    <t>Владимир г, Стасова ул, 40А</t>
  </si>
  <si>
    <t>178.000</t>
  </si>
  <si>
    <t>Владимир г, Стасова ул, 42</t>
  </si>
  <si>
    <t>191.000</t>
  </si>
  <si>
    <t>Владимир г, Стасова ул, 44/11</t>
  </si>
  <si>
    <t>416.200</t>
  </si>
  <si>
    <t>Владимир г, Стасова ул, 5/2</t>
  </si>
  <si>
    <t>330.400</t>
  </si>
  <si>
    <t>Владимир г, Стасова ул, 7/29</t>
  </si>
  <si>
    <t>Владимир г, Столетовых ул, 5</t>
  </si>
  <si>
    <t>1203.000</t>
  </si>
  <si>
    <t>Владимир г, Стрелецкая ул, 1</t>
  </si>
  <si>
    <t>789.500</t>
  </si>
  <si>
    <t>Владимир г, Стрелецкая ул, 2</t>
  </si>
  <si>
    <t>870.600</t>
  </si>
  <si>
    <t>485.300</t>
  </si>
  <si>
    <t>Владимир г, Стрелецкая ул, 3</t>
  </si>
  <si>
    <t>894.100</t>
  </si>
  <si>
    <t>Владимир г, Стрелецкая ул, 30А</t>
  </si>
  <si>
    <t>7000.280</t>
  </si>
  <si>
    <t>Владимир г, Стрелецкая ул, 32</t>
  </si>
  <si>
    <t>913.500</t>
  </si>
  <si>
    <t>Владимир г, Стрелецкая ул, 36А</t>
  </si>
  <si>
    <t>3042.000</t>
  </si>
  <si>
    <t>Владимир г, Стрелецкий городок, 1</t>
  </si>
  <si>
    <t>Владимир г, Стрелецкий городок, 49</t>
  </si>
  <si>
    <t>748.300</t>
  </si>
  <si>
    <t>Владимир г, Стрелецкий городок, 51</t>
  </si>
  <si>
    <t>196.200</t>
  </si>
  <si>
    <t>303.500</t>
  </si>
  <si>
    <t>Владимир г, Стрелецкий городок, 52</t>
  </si>
  <si>
    <t>201.900</t>
  </si>
  <si>
    <t>Владимир г, Стрелецкий городок, 54</t>
  </si>
  <si>
    <t>444.980</t>
  </si>
  <si>
    <t>Владимир г, Стрелецкий городок, 60</t>
  </si>
  <si>
    <t>Владимир г, Стрелецкий городок, 63</t>
  </si>
  <si>
    <t>854.000</t>
  </si>
  <si>
    <t>Владимир г, Стрелецкий мыс ул, 1</t>
  </si>
  <si>
    <t>Владимир г, Стрелецкий мыс ул, 3</t>
  </si>
  <si>
    <t>Владимир г, Стрелецкий мыс ул, 5</t>
  </si>
  <si>
    <t>Владимир г, Стрелецкий пер, 1А</t>
  </si>
  <si>
    <t>Владимир г, Стрелецкий пер, 3</t>
  </si>
  <si>
    <t>Владимир г, Стрелецкий пер, 3б</t>
  </si>
  <si>
    <t>Владимир г, Строителей пр-кт, 1</t>
  </si>
  <si>
    <t>Владимир г, Строителей пр-кт, 12</t>
  </si>
  <si>
    <t>918.400</t>
  </si>
  <si>
    <t>Владимир г, Строителей пр-кт, 13</t>
  </si>
  <si>
    <t>Владимир г, Строителей пр-кт, 13А</t>
  </si>
  <si>
    <t>Владимир г, Строителей пр-кт, 13Б</t>
  </si>
  <si>
    <t>Владимир г, Строителей пр-кт, 13Г</t>
  </si>
  <si>
    <t>895.600</t>
  </si>
  <si>
    <t>Владимир г, Строителей пр-кт, 14А</t>
  </si>
  <si>
    <t>Владимир г, Строителей пр-кт, 15</t>
  </si>
  <si>
    <t>Владимир г, Строителей пр-кт, 15Б</t>
  </si>
  <si>
    <t>Владимир г, Строителей пр-кт, 15Д</t>
  </si>
  <si>
    <t>9268.900</t>
  </si>
  <si>
    <t>Владимир г, Строителей пр-кт, 15Е</t>
  </si>
  <si>
    <t>Владимир г, Строителей пр-кт, 15Ж</t>
  </si>
  <si>
    <t>7302.300</t>
  </si>
  <si>
    <t>Владимир г, Строителей пр-кт, 16</t>
  </si>
  <si>
    <t>Владимир г, Строителей пр-кт, 16А</t>
  </si>
  <si>
    <t>888.600</t>
  </si>
  <si>
    <t>Владимир г, Строителей пр-кт, 16Б</t>
  </si>
  <si>
    <t>Владимир г, Строителей пр-кт, 17</t>
  </si>
  <si>
    <t>Владимир г, Строителей пр-кт, 18</t>
  </si>
  <si>
    <t>Владимир г, Строителей пр-кт, 18А</t>
  </si>
  <si>
    <t>3530.500</t>
  </si>
  <si>
    <t>Владимир г, Строителей пр-кт, 19</t>
  </si>
  <si>
    <t>1343.000</t>
  </si>
  <si>
    <t>Владимир г, Строителей пр-кт, 1А</t>
  </si>
  <si>
    <t>1062.700</t>
  </si>
  <si>
    <t>Владимир г, Строителей пр-кт, 2</t>
  </si>
  <si>
    <t>1324.800</t>
  </si>
  <si>
    <t>Владимир г, Строителей пр-кт, 21</t>
  </si>
  <si>
    <t>484.600</t>
  </si>
  <si>
    <t>Владимир г, Строителей пр-кт, 22</t>
  </si>
  <si>
    <t>550.200</t>
  </si>
  <si>
    <t>Владимир г, Строителей пр-кт, 23</t>
  </si>
  <si>
    <t>364.800</t>
  </si>
  <si>
    <t>Владимир г, Строителей пр-кт, 24</t>
  </si>
  <si>
    <t>Владимир г, Строителей пр-кт, 24А</t>
  </si>
  <si>
    <t>Владимир г, Строителей пр-кт, 24Б</t>
  </si>
  <si>
    <t>Владимир г, Строителей пр-кт, 25</t>
  </si>
  <si>
    <t>Владимир г, Строителей пр-кт, 26</t>
  </si>
  <si>
    <t>1115.700</t>
  </si>
  <si>
    <t>Владимир г, Строителей пр-кт, 26А</t>
  </si>
  <si>
    <t>Владимир г, Строителей пр-кт, 26Б</t>
  </si>
  <si>
    <t>Владимир г, Строителей пр-кт, 27</t>
  </si>
  <si>
    <t>Владимир г, Строителей пр-кт, 28</t>
  </si>
  <si>
    <t>Владимир г, Строителей пр-кт, 28А</t>
  </si>
  <si>
    <t>Владимир г, Строителей пр-кт, 28В</t>
  </si>
  <si>
    <t>Владимир г, Строителей пр-кт, 2А</t>
  </si>
  <si>
    <t>8775.900</t>
  </si>
  <si>
    <t>Владимир г, Строителей пр-кт, 2Г</t>
  </si>
  <si>
    <t>901.900</t>
  </si>
  <si>
    <t>Владимир г, Строителей пр-кт, 30А</t>
  </si>
  <si>
    <t>891.400</t>
  </si>
  <si>
    <t>Владимир г, Строителей пр-кт, 30В</t>
  </si>
  <si>
    <t>1243.500</t>
  </si>
  <si>
    <t>Владимир г, Строителей пр-кт, 32</t>
  </si>
  <si>
    <t>1120.400</t>
  </si>
  <si>
    <t>Владимир г, Строителей пр-кт, 34</t>
  </si>
  <si>
    <t>Владимир г, Строителей пр-кт, 34А</t>
  </si>
  <si>
    <t>4284.300</t>
  </si>
  <si>
    <t>Владимир г, Строителей пр-кт, 34Б</t>
  </si>
  <si>
    <t>Владимир г, Строителей пр-кт, 34В</t>
  </si>
  <si>
    <t>Владимир г, Строителей пр-кт, 36</t>
  </si>
  <si>
    <t>Владимир г, Строителей пр-кт, 38</t>
  </si>
  <si>
    <t>Владимир г, Строителей пр-кт, 38А</t>
  </si>
  <si>
    <t>Владимир г, Строителей пр-кт, 38Б</t>
  </si>
  <si>
    <t>Владимир г, Строителей пр-кт, 4</t>
  </si>
  <si>
    <t>854.200</t>
  </si>
  <si>
    <t>Владимир г, Строителей пр-кт, 40</t>
  </si>
  <si>
    <t>Владимир г, Строителей пр-кт, 42</t>
  </si>
  <si>
    <t>Владимир г, Строителей пр-кт, 42А</t>
  </si>
  <si>
    <t>Владимир г, Строителей пр-кт, 42Г</t>
  </si>
  <si>
    <t>Владимир г, Строителей пр-кт, 42Д</t>
  </si>
  <si>
    <t>Владимир г, Строителей пр-кт, 44</t>
  </si>
  <si>
    <t>Владимир г, Строителей пр-кт, 44А</t>
  </si>
  <si>
    <t>Владимир г, Строителей пр-кт, 44Б</t>
  </si>
  <si>
    <t>Владимир г, Строителей пр-кт, 44Г</t>
  </si>
  <si>
    <t>1041.200</t>
  </si>
  <si>
    <t>Владимир г, Строителей пр-кт, 46</t>
  </si>
  <si>
    <t>Владимир г, Строителей пр-кт, 46А</t>
  </si>
  <si>
    <t>Владимир г, Строителей пр-кт, 46Б</t>
  </si>
  <si>
    <t>Владимир г, Строителей пр-кт, 46В</t>
  </si>
  <si>
    <t>Владимир г, Строителей пр-кт, 4А</t>
  </si>
  <si>
    <t>891.700</t>
  </si>
  <si>
    <t>Владимир г, Строителей пр-кт, 6</t>
  </si>
  <si>
    <t>Владимир г, Строителей пр-кт, 6А</t>
  </si>
  <si>
    <t>897.700</t>
  </si>
  <si>
    <t>Владимир г, Строителей пр-кт, 8</t>
  </si>
  <si>
    <t>Владимир г, Строителей пр-кт, 9 корп. 3</t>
  </si>
  <si>
    <t>Владимир г, Строителей пр-кт, 9 корп. 4</t>
  </si>
  <si>
    <t>Владимир г, Строителей ул, 10А</t>
  </si>
  <si>
    <t>Владимир г, Строителей ул, 12</t>
  </si>
  <si>
    <t>Владимир г, Строителей ул, 3</t>
  </si>
  <si>
    <t>Владимир г, Строителей ул, 4</t>
  </si>
  <si>
    <t>1943</t>
  </si>
  <si>
    <t>640.600</t>
  </si>
  <si>
    <t>Владимир г, Строителей ул, 6</t>
  </si>
  <si>
    <t>698.900</t>
  </si>
  <si>
    <t>Владимир г, Строителей ул, 6А</t>
  </si>
  <si>
    <t>548.700</t>
  </si>
  <si>
    <t>633.600</t>
  </si>
  <si>
    <t>648.200</t>
  </si>
  <si>
    <t>Владимир г, Студеная Гора ул, 14</t>
  </si>
  <si>
    <t>Владимир г, Студеная Гора ул, 34А</t>
  </si>
  <si>
    <t>826.600</t>
  </si>
  <si>
    <t>Владимир г, Студеная Гора ул, 7</t>
  </si>
  <si>
    <t>960.700</t>
  </si>
  <si>
    <t>Владимир г, Студенческая ул, 12</t>
  </si>
  <si>
    <t>Владимир г, Студенческая ул, 16Б</t>
  </si>
  <si>
    <t>509.640</t>
  </si>
  <si>
    <t>Владимир г, Студенческая ул, 16г</t>
  </si>
  <si>
    <t>732.200</t>
  </si>
  <si>
    <t>Владимир г, Студенческая ул, 16д</t>
  </si>
  <si>
    <t>Владимир г, Студенческая ул, 18А</t>
  </si>
  <si>
    <t>Владимир г, Студенческая ул, 18Д</t>
  </si>
  <si>
    <t>Владимир г, Студенческая ул, 2</t>
  </si>
  <si>
    <t>Владимир г, Студенческая ул, 2А</t>
  </si>
  <si>
    <t>824.100</t>
  </si>
  <si>
    <t>Владимир г, Студенческая ул, 3/12</t>
  </si>
  <si>
    <t>Владимир г, Студенческая ул, 4</t>
  </si>
  <si>
    <t>969.200</t>
  </si>
  <si>
    <t>Владимир г, Студенческая ул, 4А</t>
  </si>
  <si>
    <t>1909.800</t>
  </si>
  <si>
    <t>Владимир г, Студенческая ул, 6</t>
  </si>
  <si>
    <t>Владимир г, Студенческая ул, 6б</t>
  </si>
  <si>
    <t>984.800</t>
  </si>
  <si>
    <t>Владимир г, Студенческая ул, 6Д</t>
  </si>
  <si>
    <t>2237.600</t>
  </si>
  <si>
    <t>Владимир г, Суворова ул, 11</t>
  </si>
  <si>
    <t>1042.900</t>
  </si>
  <si>
    <t>Владимир г, Суворова ул, 1а</t>
  </si>
  <si>
    <t>Владимир г, Суворова ул, 2</t>
  </si>
  <si>
    <t>642.600</t>
  </si>
  <si>
    <t>Владимир г, Суворова ул, 3</t>
  </si>
  <si>
    <t>Владимир г, Суворова ул, 4</t>
  </si>
  <si>
    <t>Владимир г, Суворова ул, 5</t>
  </si>
  <si>
    <t>Владимир г, Суворова ул, 6</t>
  </si>
  <si>
    <t>Владимир г, Суворова ул, 7</t>
  </si>
  <si>
    <t>Владимир г, Суворова ул, 8</t>
  </si>
  <si>
    <t>Владимир г, Суворова ул, 9</t>
  </si>
  <si>
    <t>Владимир г, Суворова ул, 9а</t>
  </si>
  <si>
    <t>Владимир г, Судогодское ш, 1</t>
  </si>
  <si>
    <t>3016.000</t>
  </si>
  <si>
    <t>Владимир г, Судогодское ш, 11</t>
  </si>
  <si>
    <t>667.000</t>
  </si>
  <si>
    <t>Владимир г, Судогодское ш, 19</t>
  </si>
  <si>
    <t>Владимир г, Судогодское ш, 23</t>
  </si>
  <si>
    <t>Владимир г, Судогодское ш, 23б</t>
  </si>
  <si>
    <t>Владимир г, Судогодское ш, 25</t>
  </si>
  <si>
    <t>Владимир г, Судогодское ш, 25а</t>
  </si>
  <si>
    <t>Владимир г, Судогодское ш, 27</t>
  </si>
  <si>
    <t>1538.500</t>
  </si>
  <si>
    <t>Владимир г, Судогодское ш, 27а</t>
  </si>
  <si>
    <t>Владимир г, Судогодское ш, 27ж</t>
  </si>
  <si>
    <t>5313.300</t>
  </si>
  <si>
    <t>Владимир г, Судогодское ш, 29</t>
  </si>
  <si>
    <t>1065.800</t>
  </si>
  <si>
    <t>Владимир г, Судогодское ш, 29а</t>
  </si>
  <si>
    <t>916.000</t>
  </si>
  <si>
    <t>1408.800</t>
  </si>
  <si>
    <t>Владимир г, Судогодское ш, 29и</t>
  </si>
  <si>
    <t>Владимир г, Судогодское ш, 33</t>
  </si>
  <si>
    <t>Владимир г, Судогодское ш, 35</t>
  </si>
  <si>
    <t>577.600</t>
  </si>
  <si>
    <t>Владимир г, Судогодское ш, 37</t>
  </si>
  <si>
    <t>Владимир г, Судогодское ш, 3а</t>
  </si>
  <si>
    <t>490.300</t>
  </si>
  <si>
    <t>Владимир г, Судогодское ш, 51г</t>
  </si>
  <si>
    <t>Владимир г, Судогодское ш, 51д</t>
  </si>
  <si>
    <t>1102.100</t>
  </si>
  <si>
    <t>Владимир г, Судогодское ш, 5а</t>
  </si>
  <si>
    <t>Владимир г, Судогодское ш, 7</t>
  </si>
  <si>
    <t>297.000</t>
  </si>
  <si>
    <t>571.800</t>
  </si>
  <si>
    <t>Владимир г, Судогодское ш, 7а</t>
  </si>
  <si>
    <t>Владимир г, Судогодское ш, 9</t>
  </si>
  <si>
    <t>Владимир г, Судогодское ш, 9а</t>
  </si>
  <si>
    <t>Владимир г, Суздальская ул, 2</t>
  </si>
  <si>
    <t>675.200</t>
  </si>
  <si>
    <t>371.500</t>
  </si>
  <si>
    <t>301.100</t>
  </si>
  <si>
    <t>481.600</t>
  </si>
  <si>
    <t>Владимир г, Суздальская ул, 2А</t>
  </si>
  <si>
    <t>357.000</t>
  </si>
  <si>
    <t>Владимир г, Суздальская ул, 4</t>
  </si>
  <si>
    <t>331.500</t>
  </si>
  <si>
    <t>299.150</t>
  </si>
  <si>
    <t>Владимир г, Суздальская ул, 5</t>
  </si>
  <si>
    <t>3724.000</t>
  </si>
  <si>
    <t>Владимир г, Суздальская ул, 5б</t>
  </si>
  <si>
    <t>Владимир г, Суздальская ул, 6</t>
  </si>
  <si>
    <t>234.000</t>
  </si>
  <si>
    <t>Владимир г, Суздальская ул, 7А</t>
  </si>
  <si>
    <t>431.300</t>
  </si>
  <si>
    <t>Владимир г, Суздальская ул, 8</t>
  </si>
  <si>
    <t>463.900</t>
  </si>
  <si>
    <t>446.300</t>
  </si>
  <si>
    <t>Владимир г, Суздальская ул, 8В</t>
  </si>
  <si>
    <t>Владимир г, Суздальская ул, 8Г</t>
  </si>
  <si>
    <t>Владимир г, Суздальский пр-кт, 13А</t>
  </si>
  <si>
    <t>1623.000</t>
  </si>
  <si>
    <t>Владимир г, Суздальский пр-кт, 14</t>
  </si>
  <si>
    <t>Владимир г, Суздальский пр-кт, 15</t>
  </si>
  <si>
    <t>1262.300</t>
  </si>
  <si>
    <t>Владимир г, Суздальский пр-кт, 15а</t>
  </si>
  <si>
    <t>1233.000</t>
  </si>
  <si>
    <t>Владимир г, Суздальский пр-кт, 16</t>
  </si>
  <si>
    <t>Владимир г, Суздальский пр-кт, 17</t>
  </si>
  <si>
    <t>807.130</t>
  </si>
  <si>
    <t>Владимир г, Суздальский пр-кт, 17б</t>
  </si>
  <si>
    <t>Владимир г, Суздальский пр-кт, 18</t>
  </si>
  <si>
    <t>1197.900</t>
  </si>
  <si>
    <t>Владимир г, Суздальский пр-кт, 19</t>
  </si>
  <si>
    <t>1032.200</t>
  </si>
  <si>
    <t>Владимир г, Суздальский пр-кт, 2</t>
  </si>
  <si>
    <t>Владимир г, Суздальский пр-кт, 20</t>
  </si>
  <si>
    <t>Владимир г, Суздальский пр-кт, 21</t>
  </si>
  <si>
    <t>Владимир г, Суздальский пр-кт, 21а</t>
  </si>
  <si>
    <t>Владимир г, Суздальский пр-кт, 24</t>
  </si>
  <si>
    <t>2986.000</t>
  </si>
  <si>
    <t>Владимир г, Суздальский пр-кт, 25</t>
  </si>
  <si>
    <t>436.100</t>
  </si>
  <si>
    <t>523.000</t>
  </si>
  <si>
    <t>Владимир г, Суздальский пр-кт, 26А</t>
  </si>
  <si>
    <t>1386.100</t>
  </si>
  <si>
    <t>Владимир г, Суздальский пр-кт, 27</t>
  </si>
  <si>
    <t>Владимир г, Суздальский пр-кт, 29</t>
  </si>
  <si>
    <t>1191.000</t>
  </si>
  <si>
    <t>Владимир г, Суздальский пр-кт, 3</t>
  </si>
  <si>
    <t>3224.000</t>
  </si>
  <si>
    <t>Владимир г, Суздальский пр-кт, 31</t>
  </si>
  <si>
    <t>Владимир г, Суздальский пр-кт, 35</t>
  </si>
  <si>
    <t>Владимир г, Суздальский пр-кт, 5</t>
  </si>
  <si>
    <t>3486.800</t>
  </si>
  <si>
    <t>3124.000</t>
  </si>
  <si>
    <t>Владимир г, Суздальский пр-кт, 7</t>
  </si>
  <si>
    <t>Владимир г, Суздальский пр-кт, 9А</t>
  </si>
  <si>
    <t>600.800</t>
  </si>
  <si>
    <t>Владимир г, Суздальский пр-кт, 9Г</t>
  </si>
  <si>
    <t>658.400</t>
  </si>
  <si>
    <t>292.500</t>
  </si>
  <si>
    <t>383.100</t>
  </si>
  <si>
    <t>Владимир г, Сурикова ул, 10/34</t>
  </si>
  <si>
    <t>Владимир г, Сурикова ул, 10А</t>
  </si>
  <si>
    <t>Владимир г, Сурикова ул, 10Б</t>
  </si>
  <si>
    <t>Владимир г, Сурикова ул, 11/32</t>
  </si>
  <si>
    <t>989.000</t>
  </si>
  <si>
    <t>Владимир г, Сурикова ул, 13/27</t>
  </si>
  <si>
    <t>Владимир г, Сурикова ул, 14</t>
  </si>
  <si>
    <t>Владимир г, Сурикова ул, 16</t>
  </si>
  <si>
    <t>Владимир г, Сурикова ул, 16А</t>
  </si>
  <si>
    <t>Владимир г, Сурикова ул, 16Б</t>
  </si>
  <si>
    <t>Владимир г, Сурикова ул, 18</t>
  </si>
  <si>
    <t>Владимир г, Сурикова ул, 2</t>
  </si>
  <si>
    <t>297.600</t>
  </si>
  <si>
    <t>272.300</t>
  </si>
  <si>
    <t>Владимир г, Сурикова ул, 20</t>
  </si>
  <si>
    <t>Владимир г, Сурикова ул, 22</t>
  </si>
  <si>
    <t>1965.000</t>
  </si>
  <si>
    <t>Владимир г, Сурикова ул, 24</t>
  </si>
  <si>
    <t>1655.000</t>
  </si>
  <si>
    <t>Владимир г, Сурикова ул, 26</t>
  </si>
  <si>
    <t>769.000</t>
  </si>
  <si>
    <t>Владимир г, Сурикова ул, 3</t>
  </si>
  <si>
    <t>392.100</t>
  </si>
  <si>
    <t>Владимир г, Сурикова ул, 4</t>
  </si>
  <si>
    <t>212.410</t>
  </si>
  <si>
    <t>Владимир г, Сурикова ул, 5</t>
  </si>
  <si>
    <t>414.500</t>
  </si>
  <si>
    <t>Владимир г, Сурикова ул, 6</t>
  </si>
  <si>
    <t>Владимир г, Сурикова ул, 7</t>
  </si>
  <si>
    <t>269.600</t>
  </si>
  <si>
    <t>Владимир г, Сурикова ул, 8</t>
  </si>
  <si>
    <t>377.700</t>
  </si>
  <si>
    <t>Владимир г, Сущевская ул, 1</t>
  </si>
  <si>
    <t>1628.600</t>
  </si>
  <si>
    <t>Владимир г, Сущевская ул, 13А</t>
  </si>
  <si>
    <t>2215.600</t>
  </si>
  <si>
    <t>Владимир г, Сущевская ул, 2</t>
  </si>
  <si>
    <t>954.300</t>
  </si>
  <si>
    <t>Владимир г, Сущевская ул, 3</t>
  </si>
  <si>
    <t>Владимир г, Сущевская ул, 4</t>
  </si>
  <si>
    <t>1512.300</t>
  </si>
  <si>
    <t>Владимир г, Сущевская ул, 5</t>
  </si>
  <si>
    <t>954.500</t>
  </si>
  <si>
    <t>Владимир г, Сущевская ул, 50</t>
  </si>
  <si>
    <t>Владимир г, Сущевская ул, 5А</t>
  </si>
  <si>
    <t>542.100</t>
  </si>
  <si>
    <t>Владимир г, Сущевская ул, 7</t>
  </si>
  <si>
    <t>741.700</t>
  </si>
  <si>
    <t>970.400</t>
  </si>
  <si>
    <t>Владимир г, Сущевский проезд, 2</t>
  </si>
  <si>
    <t>449.500</t>
  </si>
  <si>
    <t>Владимир г, Тихонравова ул, 11</t>
  </si>
  <si>
    <t>1170.600</t>
  </si>
  <si>
    <t>Владимир г, Тихонравова ул, 12</t>
  </si>
  <si>
    <t>619.200</t>
  </si>
  <si>
    <t>Владимир г, Тихонравова ул, 13</t>
  </si>
  <si>
    <t>1168.620</t>
  </si>
  <si>
    <t>Владимир г, Тихонравова ул, 3</t>
  </si>
  <si>
    <t>937.000</t>
  </si>
  <si>
    <t>Владимир г, Тихонравова ул, 3А</t>
  </si>
  <si>
    <t>Владимир г, Тихонравова ул, 4</t>
  </si>
  <si>
    <t>842.000</t>
  </si>
  <si>
    <t>885.900</t>
  </si>
  <si>
    <t>Владимир г, Тихонравова ул, 6</t>
  </si>
  <si>
    <t>2496.000</t>
  </si>
  <si>
    <t>941.000</t>
  </si>
  <si>
    <t>Владимир г, Тихонравова ул, 8</t>
  </si>
  <si>
    <t>Владимир г, Тихонравова ул, 9</t>
  </si>
  <si>
    <t>1426.900</t>
  </si>
  <si>
    <t>Владимир г, Токарева ул, 10</t>
  </si>
  <si>
    <t>901.600</t>
  </si>
  <si>
    <t>Владимир г, Токарева ул, 1Г</t>
  </si>
  <si>
    <t>Владимир г, Токарева ул, 2</t>
  </si>
  <si>
    <t>Владимир г, Токарева ул, 4</t>
  </si>
  <si>
    <t>10150.900</t>
  </si>
  <si>
    <t>Владимир г, Токарева ул, 6</t>
  </si>
  <si>
    <t>690.500</t>
  </si>
  <si>
    <t>Владимир г, Токарева ул, 8</t>
  </si>
  <si>
    <t>Владимир г, Тракторная ул, 1</t>
  </si>
  <si>
    <t>817.700</t>
  </si>
  <si>
    <t>Владимир г, Тракторная ул, 10</t>
  </si>
  <si>
    <t>Владимир г, Тракторная ул, 11</t>
  </si>
  <si>
    <t>2182.000</t>
  </si>
  <si>
    <t>Владимир г, Тракторная ул, 12</t>
  </si>
  <si>
    <t>4050.000</t>
  </si>
  <si>
    <t>862.700</t>
  </si>
  <si>
    <t>Владимир г, Тракторная ул, 13</t>
  </si>
  <si>
    <t>1636.800</t>
  </si>
  <si>
    <t>Владимир г, Тракторная ул, 15</t>
  </si>
  <si>
    <t>Владимир г, Тракторная ул, 1А</t>
  </si>
  <si>
    <t>Владимир г, Тракторная ул, 1Б</t>
  </si>
  <si>
    <t>1504.100</t>
  </si>
  <si>
    <t>Владимир г, Тракторная ул, 1В</t>
  </si>
  <si>
    <t>2092.800</t>
  </si>
  <si>
    <t>Владимир г, Тракторная ул, 1Г</t>
  </si>
  <si>
    <t>Владимир г, Тракторная ул, 3Б</t>
  </si>
  <si>
    <t>1225.400</t>
  </si>
  <si>
    <t>Владимир г, Тракторная ул, 4</t>
  </si>
  <si>
    <t>731.270</t>
  </si>
  <si>
    <t>Владимир г, Тракторная ул, 40</t>
  </si>
  <si>
    <t>Владимир г, Тракторная ул, 48</t>
  </si>
  <si>
    <t>558.400</t>
  </si>
  <si>
    <t>Владимир г, Тракторная ул, 5</t>
  </si>
  <si>
    <t>797.300</t>
  </si>
  <si>
    <t>819.300</t>
  </si>
  <si>
    <t>Владимир г, Тракторная ул, 50</t>
  </si>
  <si>
    <t>849.400</t>
  </si>
  <si>
    <t>Владимир г, Тракторная ул, 54</t>
  </si>
  <si>
    <t>Владимир г, Тракторная ул, 56</t>
  </si>
  <si>
    <t>Владимир г, Тракторная ул, 58</t>
  </si>
  <si>
    <t>4350.000</t>
  </si>
  <si>
    <t>Владимир г, Тракторная ул, 6</t>
  </si>
  <si>
    <t>Владимир г, Тракторная ул, 7</t>
  </si>
  <si>
    <t>Владимир г, Тракторная ул, 7А</t>
  </si>
  <si>
    <t>Владимир г, Тракторная ул, 8</t>
  </si>
  <si>
    <t>1793.300</t>
  </si>
  <si>
    <t>Владимир г, Тракторная ул, 9Б</t>
  </si>
  <si>
    <t>717.000</t>
  </si>
  <si>
    <t>534.200</t>
  </si>
  <si>
    <t>Владимир г, Труда ул, 10/20</t>
  </si>
  <si>
    <t>559.700</t>
  </si>
  <si>
    <t>Владимир г, Труда ул, 11</t>
  </si>
  <si>
    <t>516.100</t>
  </si>
  <si>
    <t>796.000</t>
  </si>
  <si>
    <t>Владимир г, Труда ул, 13</t>
  </si>
  <si>
    <t>Владимир г, Труда ул, 14</t>
  </si>
  <si>
    <t>991.800</t>
  </si>
  <si>
    <t>Владимир г, Труда ул, 14А</t>
  </si>
  <si>
    <t>671.560</t>
  </si>
  <si>
    <t>1081.000</t>
  </si>
  <si>
    <t>804.380</t>
  </si>
  <si>
    <t>Владимир г, Труда ул, 16</t>
  </si>
  <si>
    <t>582.200</t>
  </si>
  <si>
    <t>Владимир г, Труда ул, 16А</t>
  </si>
  <si>
    <t>655.400</t>
  </si>
  <si>
    <t>721.900</t>
  </si>
  <si>
    <t>Владимир г, Труда ул, 17</t>
  </si>
  <si>
    <t>520.200</t>
  </si>
  <si>
    <t>Владимир г, Труда ул, 18</t>
  </si>
  <si>
    <t>934.400</t>
  </si>
  <si>
    <t>Владимир г, Труда ул, 19</t>
  </si>
  <si>
    <t>Владимир г, Труда ул, 2/7</t>
  </si>
  <si>
    <t>732.500</t>
  </si>
  <si>
    <t>Владимир г, Труда ул, 20</t>
  </si>
  <si>
    <t>1452.800</t>
  </si>
  <si>
    <t>Владимир г, Труда ул, 21</t>
  </si>
  <si>
    <t>571.700</t>
  </si>
  <si>
    <t>Владимир г, Труда ул, 23</t>
  </si>
  <si>
    <t>553.900</t>
  </si>
  <si>
    <t>Владимир г, Труда ул, 24</t>
  </si>
  <si>
    <t>479.700</t>
  </si>
  <si>
    <t>Владимир г, Труда ул, 27</t>
  </si>
  <si>
    <t>2256.200</t>
  </si>
  <si>
    <t>Владимир г, Труда ул, 3</t>
  </si>
  <si>
    <t>436.700</t>
  </si>
  <si>
    <t>393.900</t>
  </si>
  <si>
    <t>Владимир г, Труда ул, 30/7</t>
  </si>
  <si>
    <t>735.200</t>
  </si>
  <si>
    <t>Владимир г, Труда ул, 32</t>
  </si>
  <si>
    <t>Владимир г, Труда ул, 36</t>
  </si>
  <si>
    <t>Владимир г, Труда ул, 38</t>
  </si>
  <si>
    <t>Владимир г, Труда ул, 4</t>
  </si>
  <si>
    <t>431.000</t>
  </si>
  <si>
    <t>379.500</t>
  </si>
  <si>
    <t>327.900</t>
  </si>
  <si>
    <t>Владимир г, Труда ул, 5</t>
  </si>
  <si>
    <t>Владимир г, Труда ул, 6</t>
  </si>
  <si>
    <t>Владимир г, Труда ул, 8</t>
  </si>
  <si>
    <t>340.500</t>
  </si>
  <si>
    <t>Владимир г, Труда ул, 8а</t>
  </si>
  <si>
    <t>612.300</t>
  </si>
  <si>
    <t>291.400</t>
  </si>
  <si>
    <t>Владимир г, Турбаза Ладога нп, Сосновая ул, 8</t>
  </si>
  <si>
    <t>Владимир г, Турбаза Ладога нп, Сосновая ул, 9</t>
  </si>
  <si>
    <t>618.500</t>
  </si>
  <si>
    <t>Владимир г, Университетская ул, 10</t>
  </si>
  <si>
    <t>Владимир г, Университетская ул, 11</t>
  </si>
  <si>
    <t>Владимир г, Университетская ул, 12</t>
  </si>
  <si>
    <t>1881.700</t>
  </si>
  <si>
    <t>Владимир г, Университетская ул, 7</t>
  </si>
  <si>
    <t>Владимир г, Университетская ул, 8</t>
  </si>
  <si>
    <t>384.200</t>
  </si>
  <si>
    <t>Владимир г, Университетская ул, 9</t>
  </si>
  <si>
    <t>Владимир г, Урицкого ул, 26</t>
  </si>
  <si>
    <t>429.800</t>
  </si>
  <si>
    <t>455.600</t>
  </si>
  <si>
    <t>Владимир г, Урицкого ул, 30а</t>
  </si>
  <si>
    <t>504.500</t>
  </si>
  <si>
    <t>Владимир г, Усти-на-Лабе ул, 1</t>
  </si>
  <si>
    <t>374.900</t>
  </si>
  <si>
    <t>Владимир г, Усти-на-Лабе ул, 11</t>
  </si>
  <si>
    <t>1343.200</t>
  </si>
  <si>
    <t>705.400</t>
  </si>
  <si>
    <t>5111.500</t>
  </si>
  <si>
    <t>Владимир г, Усти-на-Лабе ул, 15</t>
  </si>
  <si>
    <t>Владимир г, Усти-на-Лабе ул, 16</t>
  </si>
  <si>
    <t>1409.800</t>
  </si>
  <si>
    <t>Владимир г, Усти-на-Лабе ул, 17</t>
  </si>
  <si>
    <t>Владимир г, Усти-на-Лабе ул, 2</t>
  </si>
  <si>
    <t>Владимир г, Усти-на-Лабе ул, 20</t>
  </si>
  <si>
    <t>Владимир г, Усти-на-Лабе ул, 21/53</t>
  </si>
  <si>
    <t>1656.900</t>
  </si>
  <si>
    <t>Владимир г, Усти-на-Лабе ул, 23</t>
  </si>
  <si>
    <t>Владимир г, Усти-на-Лабе ул, 25</t>
  </si>
  <si>
    <t>3443.000</t>
  </si>
  <si>
    <t>753.600</t>
  </si>
  <si>
    <t>Владимир г, Усти-на-Лабе ул, 27А</t>
  </si>
  <si>
    <t>760.700</t>
  </si>
  <si>
    <t>Владимир г, Усти-на-Лабе ул, 29/18</t>
  </si>
  <si>
    <t>3811.700</t>
  </si>
  <si>
    <t>Владимир г, Усти-на-Лабе ул, 2а</t>
  </si>
  <si>
    <t>1114.900</t>
  </si>
  <si>
    <t>Владимир г, Усти-на-Лабе ул, 31</t>
  </si>
  <si>
    <t>396.100</t>
  </si>
  <si>
    <t>619.900</t>
  </si>
  <si>
    <t>Владимир г, Усти-на-Лабе ул, 31А</t>
  </si>
  <si>
    <t>411.500</t>
  </si>
  <si>
    <t>Владимир г, Усти-на-Лабе ул, 32/16</t>
  </si>
  <si>
    <t>1247.700</t>
  </si>
  <si>
    <t>Владимир г, Усти-на-Лабе ул, 33</t>
  </si>
  <si>
    <t>Владимир г, Усти-на-Лабе ул, 34</t>
  </si>
  <si>
    <t>Владимир г, Усти-на-Лабе ул, 34А</t>
  </si>
  <si>
    <t>Владимир г, Усти-на-Лабе ул, 36</t>
  </si>
  <si>
    <t>1439.300</t>
  </si>
  <si>
    <t>Владимир г, Усти-на-Лабе ул, 4</t>
  </si>
  <si>
    <t>Владимир г, Усти-на-Лабе ул, 4а</t>
  </si>
  <si>
    <t>1017.500</t>
  </si>
  <si>
    <t>Владимир г, Усти-на-Лабе ул, 5</t>
  </si>
  <si>
    <t>Владимир г, Усти-на-Лабе ул, 5А</t>
  </si>
  <si>
    <t>Владимир г, Усти-на-Лабе ул, 5Б</t>
  </si>
  <si>
    <t>Владимир г, Усти-на-Лабе ул, 5В</t>
  </si>
  <si>
    <t>439.100</t>
  </si>
  <si>
    <t>Владимир г, Усти-на-Лабе ул, 5Г</t>
  </si>
  <si>
    <t>Владимир г, Усти-на-Лабе ул, 7</t>
  </si>
  <si>
    <t>Владимир г, Усти-на-Лабе ул, 7А</t>
  </si>
  <si>
    <t>1057.200</t>
  </si>
  <si>
    <t>Владимир г, Усти-на-Лабе ул, 7Б</t>
  </si>
  <si>
    <t>471.600</t>
  </si>
  <si>
    <t>Владимир г, Усти-на-Лабе ул, 8</t>
  </si>
  <si>
    <t>929.300</t>
  </si>
  <si>
    <t>Владимир г, Фатьянова ул, 10</t>
  </si>
  <si>
    <t>Владимир г, Фатьянова ул, 12</t>
  </si>
  <si>
    <t>2100.500</t>
  </si>
  <si>
    <t>Владимир г, Фатьянова ул, 16</t>
  </si>
  <si>
    <t>Владимир г, Фатьянова ул, 18</t>
  </si>
  <si>
    <t>1735.600</t>
  </si>
  <si>
    <t>Владимир г, Фатьянова ул, 18А</t>
  </si>
  <si>
    <t>Владимир г, Фатьянова ул, 2</t>
  </si>
  <si>
    <t>Владимир г, Фатьянова ул, 20</t>
  </si>
  <si>
    <t>17457.400</t>
  </si>
  <si>
    <t>1375.600</t>
  </si>
  <si>
    <t>Владимир г, Фатьянова ул, 23</t>
  </si>
  <si>
    <t>1527.900</t>
  </si>
  <si>
    <t>Владимир г, Фатьянова ул, 26</t>
  </si>
  <si>
    <t>1904.000</t>
  </si>
  <si>
    <t>Владимир г, Фатьянова ул, 27</t>
  </si>
  <si>
    <t>839.100</t>
  </si>
  <si>
    <t>Владимир г, Фатьянова ул, 27А</t>
  </si>
  <si>
    <t>661.300</t>
  </si>
  <si>
    <t>638.600</t>
  </si>
  <si>
    <t>Владимир г, Фатьянова ул, 2А</t>
  </si>
  <si>
    <t>Владимир г, Фатьянова ул, 4</t>
  </si>
  <si>
    <t>1759.800</t>
  </si>
  <si>
    <t>Владимир г, Фатьянова ул, 6</t>
  </si>
  <si>
    <t>1804.300</t>
  </si>
  <si>
    <t>Владимир г, Фатьянова ул, 8</t>
  </si>
  <si>
    <t>702.800</t>
  </si>
  <si>
    <t>762.700</t>
  </si>
  <si>
    <t>Владимир г, Фейгина ул, 10</t>
  </si>
  <si>
    <t>468.200</t>
  </si>
  <si>
    <t>1179.400</t>
  </si>
  <si>
    <t>Владимир г, Фейгина ул, 11/74</t>
  </si>
  <si>
    <t>Владимир г, Фейгина ул, 13</t>
  </si>
  <si>
    <t>484.300</t>
  </si>
  <si>
    <t>200.100</t>
  </si>
  <si>
    <t>Владимир г, Фейгина ул, 13А</t>
  </si>
  <si>
    <t>Владимир г, Фейгина ул, 15</t>
  </si>
  <si>
    <t>196.000</t>
  </si>
  <si>
    <t>1067.500</t>
  </si>
  <si>
    <t>200.400</t>
  </si>
  <si>
    <t>Владимир г, Фейгина ул, 16</t>
  </si>
  <si>
    <t>706.000</t>
  </si>
  <si>
    <t>615.300</t>
  </si>
  <si>
    <t>Владимир г, Фейгина ул, 2/20</t>
  </si>
  <si>
    <t>814.600</t>
  </si>
  <si>
    <t>Владимир г, Фейгина ул, 22</t>
  </si>
  <si>
    <t>1030.230</t>
  </si>
  <si>
    <t>Владимир г, Фейгина ул, 23/23</t>
  </si>
  <si>
    <t>465.400</t>
  </si>
  <si>
    <t>239.200</t>
  </si>
  <si>
    <t>Владимир г, Фейгина ул, 23А</t>
  </si>
  <si>
    <t>450.900</t>
  </si>
  <si>
    <t>740.700</t>
  </si>
  <si>
    <t>Владимир г, Фейгина ул, 6/25</t>
  </si>
  <si>
    <t>806.600</t>
  </si>
  <si>
    <t>Владимир г, Фейгина ул, 8/26</t>
  </si>
  <si>
    <t>Владимир г, Фейгина ул, 9</t>
  </si>
  <si>
    <t>878.600</t>
  </si>
  <si>
    <t>Владимир г, Хирурга Орлова ул, 18</t>
  </si>
  <si>
    <t>271.000</t>
  </si>
  <si>
    <t>Владимир г, Хирурга Орлова ул, 2б</t>
  </si>
  <si>
    <t>1303.300</t>
  </si>
  <si>
    <t>Владимир г, Хирурга Орлова ул, 6</t>
  </si>
  <si>
    <t>Владимир г, Хирурга Орлова ул, 6а</t>
  </si>
  <si>
    <t>755.700</t>
  </si>
  <si>
    <t>Владимир г, Хирурга Орлова ул, 8</t>
  </si>
  <si>
    <t>413.100</t>
  </si>
  <si>
    <t>Владимир г, Хирурга Орлова ул, 8а</t>
  </si>
  <si>
    <t>Владимир г, Чайковского проезд, 1</t>
  </si>
  <si>
    <t>Владимир г, Чайковского проезд, 3</t>
  </si>
  <si>
    <t>Владимир г, Чайковского проезд, 5</t>
  </si>
  <si>
    <t>241.000</t>
  </si>
  <si>
    <t>Владимир г, Чайковского проезд, 7</t>
  </si>
  <si>
    <t>298.800</t>
  </si>
  <si>
    <t>Владимир г, Чайковского проезд, 9</t>
  </si>
  <si>
    <t>423.400</t>
  </si>
  <si>
    <t>Владимир г, Чайковского ул, 10/11</t>
  </si>
  <si>
    <t>779.200</t>
  </si>
  <si>
    <t>Владимир г, Чайковского ул, 11</t>
  </si>
  <si>
    <t>732.600</t>
  </si>
  <si>
    <t>470.500</t>
  </si>
  <si>
    <t>Владимир г, Чайковского ул, 13/1</t>
  </si>
  <si>
    <t>448.400</t>
  </si>
  <si>
    <t>1311.000</t>
  </si>
  <si>
    <t>Владимир г, Чайковского ул, 15/2</t>
  </si>
  <si>
    <t>455.500</t>
  </si>
  <si>
    <t>Владимир г, Чайковского ул, 17</t>
  </si>
  <si>
    <t>505.490</t>
  </si>
  <si>
    <t>Владимир г, Чайковского ул, 19/1</t>
  </si>
  <si>
    <t>452.200</t>
  </si>
  <si>
    <t>Владимир г, Чайковского ул, 2</t>
  </si>
  <si>
    <t>Владимир г, Чайковского ул, 21</t>
  </si>
  <si>
    <t>Владимир г, Чайковского ул, 25А</t>
  </si>
  <si>
    <t>Владимир г, Чайковского ул, 26</t>
  </si>
  <si>
    <t>254.000</t>
  </si>
  <si>
    <t>Владимир г, Чайковского ул, 28</t>
  </si>
  <si>
    <t>909.600</t>
  </si>
  <si>
    <t>Владимир г, Чайковского ул, 30</t>
  </si>
  <si>
    <t>Владимир г, Чайковского ул, 32А</t>
  </si>
  <si>
    <t>966.600</t>
  </si>
  <si>
    <t>Владимир г, Чайковского ул, 34</t>
  </si>
  <si>
    <t>733.300</t>
  </si>
  <si>
    <t>Владимир г, Чайковского ул, 34А</t>
  </si>
  <si>
    <t>973.200</t>
  </si>
  <si>
    <t>885.200</t>
  </si>
  <si>
    <t>Владимир г, Чайковского ул, 36</t>
  </si>
  <si>
    <t>Владимир г, Чайковского ул, 36А</t>
  </si>
  <si>
    <t>898.500</t>
  </si>
  <si>
    <t>Владимир г, Чайковского ул, 38</t>
  </si>
  <si>
    <t>724.400</t>
  </si>
  <si>
    <t>Владимир г, Чайковского ул, 38А</t>
  </si>
  <si>
    <t>457.700</t>
  </si>
  <si>
    <t>Владимир г, Чайковского ул, 38В</t>
  </si>
  <si>
    <t>908.900</t>
  </si>
  <si>
    <t>Владимир г, Чайковского ул, 38Г</t>
  </si>
  <si>
    <t>842.600</t>
  </si>
  <si>
    <t>2399.000</t>
  </si>
  <si>
    <t>Владимир г, Чайковского ул, 40Б</t>
  </si>
  <si>
    <t>465.800</t>
  </si>
  <si>
    <t>Владимир г, Чайковского ул, 42</t>
  </si>
  <si>
    <t>Владимир г, Чайковского ул, 44</t>
  </si>
  <si>
    <t>1902.400</t>
  </si>
  <si>
    <t>Владимир г, Чайковского ул, 44А</t>
  </si>
  <si>
    <t>880.600</t>
  </si>
  <si>
    <t>Владимир г, Чайковского ул, 44Б</t>
  </si>
  <si>
    <t>915.200</t>
  </si>
  <si>
    <t>Владимир г, Чайковского ул, 46</t>
  </si>
  <si>
    <t>875.600</t>
  </si>
  <si>
    <t>Владимир г, Чайковского ул, 46А</t>
  </si>
  <si>
    <t>690.900</t>
  </si>
  <si>
    <t>Владимир г, Чайковского ул, 48</t>
  </si>
  <si>
    <t>Владимир г, Чайковского ул, 5</t>
  </si>
  <si>
    <t>449.900</t>
  </si>
  <si>
    <t>1485.000</t>
  </si>
  <si>
    <t>Владимир г, Чайковского ул, 50</t>
  </si>
  <si>
    <t>905.200</t>
  </si>
  <si>
    <t>777.000</t>
  </si>
  <si>
    <t>Владимир г, Чайковского ул, 50А</t>
  </si>
  <si>
    <t>Владимир г, Чайковского ул, 52</t>
  </si>
  <si>
    <t>859.300</t>
  </si>
  <si>
    <t>Владимир г, Чайковского ул, 9</t>
  </si>
  <si>
    <t>455.200</t>
  </si>
  <si>
    <t>Владимир г, Чапаева ул, 5</t>
  </si>
  <si>
    <t>1395.100</t>
  </si>
  <si>
    <t>Владимир г, Чапаева ул, 6</t>
  </si>
  <si>
    <t>Владимир г, Чапаева ул, 8</t>
  </si>
  <si>
    <t>Владимир г, Чапаева ул, 8а</t>
  </si>
  <si>
    <t>1487.700</t>
  </si>
  <si>
    <t>Владимир г, Чехова ул, 2</t>
  </si>
  <si>
    <t>761.700</t>
  </si>
  <si>
    <t>Владимир г, Элеваторная ул, 14</t>
  </si>
  <si>
    <t>882.500</t>
  </si>
  <si>
    <t>511.500</t>
  </si>
  <si>
    <t>Владимир г, Элеваторная ул, 14А</t>
  </si>
  <si>
    <t>228.900</t>
  </si>
  <si>
    <t>327.500</t>
  </si>
  <si>
    <t>Владимир г, Элеваторная ул, 14Б</t>
  </si>
  <si>
    <t>Владимир г, Элеваторная ул, 16</t>
  </si>
  <si>
    <t>476.600</t>
  </si>
  <si>
    <t>Владимир г, Элеваторная ул, 18</t>
  </si>
  <si>
    <t>673.500</t>
  </si>
  <si>
    <t>518.100</t>
  </si>
  <si>
    <t>797.400</t>
  </si>
  <si>
    <t>Владимир г, Элеваторная ул, 20А</t>
  </si>
  <si>
    <t>562.500</t>
  </si>
  <si>
    <t>Владимир г, Элеваторная ул, 24</t>
  </si>
  <si>
    <t>664.800</t>
  </si>
  <si>
    <t>Владимир г, Электроприборовский проезд, 3</t>
  </si>
  <si>
    <t>Владимир г, Электроприборовский проезд, 4</t>
  </si>
  <si>
    <t>372.500</t>
  </si>
  <si>
    <t>Владимир г, Электроприборовский проезд, 7</t>
  </si>
  <si>
    <t>515.400</t>
  </si>
  <si>
    <t>Владимир г, Электроприборовский проезд, 9/77</t>
  </si>
  <si>
    <t>Владимир г, Энергетик мкр, Садовая ул, 13</t>
  </si>
  <si>
    <t>Владимир г, Энергетик мкр, Садовая ул, 15</t>
  </si>
  <si>
    <t>Владимир г, Энергетик мкр, Северная ул, 11</t>
  </si>
  <si>
    <t>Владимир г, Энергетик мкр, Северная ул, 13</t>
  </si>
  <si>
    <t>Владимир г, Энергетик мкр, Северная ул, 2</t>
  </si>
  <si>
    <t>Владимир г, Энергетик мкр, Северная ул, 4</t>
  </si>
  <si>
    <t>Владимир г, Энергетик мкр, Совхозная ул, 1</t>
  </si>
  <si>
    <t>Владимир г, Энергетик мкр, Совхозная ул, 3</t>
  </si>
  <si>
    <t>Владимир г, Энергетик мкр, Совхозная ул, 4</t>
  </si>
  <si>
    <t>741.200</t>
  </si>
  <si>
    <t>Владимир г, Энергетик мкр, Совхозная ул, 6</t>
  </si>
  <si>
    <t>727.400</t>
  </si>
  <si>
    <t>796.600</t>
  </si>
  <si>
    <t>Владимир г, Энергетик мкр, Совхозная ул, 7</t>
  </si>
  <si>
    <t>Владимир г, Энергетик мкр, Совхозная ул, 9</t>
  </si>
  <si>
    <t>1588.600</t>
  </si>
  <si>
    <t>Владимир г, Энергетик мкр, Энергетиков ул, 10Б</t>
  </si>
  <si>
    <t>Владимир г, Энергетик мкр, Энергетиков ул, 11Б</t>
  </si>
  <si>
    <t>850.300</t>
  </si>
  <si>
    <t>1853.600</t>
  </si>
  <si>
    <t>Владимир г, Энергетик мкр, Энергетиков ул, 14Б</t>
  </si>
  <si>
    <t>1401.900</t>
  </si>
  <si>
    <t>Владимир г, Энергетик мкр, Энергетиков ул, 1А</t>
  </si>
  <si>
    <t>5039.900</t>
  </si>
  <si>
    <t>Владимир г, Энергетик мкр, Энергетиков ул, 1Б</t>
  </si>
  <si>
    <t>Владимир г, Энергетик мкр, Энергетиков ул, 2</t>
  </si>
  <si>
    <t>352.800</t>
  </si>
  <si>
    <t>5291.100</t>
  </si>
  <si>
    <t>Владимир г, Энергетик мкр, Энергетиков ул, 23</t>
  </si>
  <si>
    <t>5325.900</t>
  </si>
  <si>
    <t>Владимир г, Энергетик мкр, Энергетиков ул, 25</t>
  </si>
  <si>
    <t>Владимир г, Энергетик мкр, Энергетиков ул, 27</t>
  </si>
  <si>
    <t>Владимир г, Энергетик мкр, Энергетиков ул, 27А</t>
  </si>
  <si>
    <t>153.000</t>
  </si>
  <si>
    <t>Владимир г, Энергетик мкр, Энергетиков ул, 29Б</t>
  </si>
  <si>
    <t>Владимир г, Энергетик мкр, Энергетиков ул, 2Б</t>
  </si>
  <si>
    <t>Владимир г, Энергетик мкр, Энергетиков ул, 3</t>
  </si>
  <si>
    <t>Владимир г, Энергетик мкр, Энергетиков ул, 4А</t>
  </si>
  <si>
    <t>Владимир г, Энергетик мкр, Энергетиков ул, 5А</t>
  </si>
  <si>
    <t>Владимир г, Энергетик мкр, Энергетиков ул, 6</t>
  </si>
  <si>
    <t>Владимир г, Энергетик мкр, Энергетиков ул, 6б</t>
  </si>
  <si>
    <t>1124.300</t>
  </si>
  <si>
    <t>Владимир г, Энергетик мкр, Энергетиков ул, 8Б</t>
  </si>
  <si>
    <t>677.700</t>
  </si>
  <si>
    <t>Владимир г, Энергетик мкр, Энергетиков ул, 9Б</t>
  </si>
  <si>
    <t>Владимир г, Юбилейная ул, 12</t>
  </si>
  <si>
    <t>803.540</t>
  </si>
  <si>
    <t>Владимир г, Юбилейная ул, 14</t>
  </si>
  <si>
    <t>Владимир г, Юбилейная ул, 15</t>
  </si>
  <si>
    <t>1689.300</t>
  </si>
  <si>
    <t>Владимир г, Юбилейная ул, 16А</t>
  </si>
  <si>
    <t>Владимир г, Юбилейная ул, 16Б</t>
  </si>
  <si>
    <t>Владимир г, Юбилейная ул, 18</t>
  </si>
  <si>
    <t>Владимир г, Юбилейная ул, 20</t>
  </si>
  <si>
    <t>Владимир г, Юбилейная ул, 22</t>
  </si>
  <si>
    <t>1648.000</t>
  </si>
  <si>
    <t>Владимир г, Юбилейная ул, 24</t>
  </si>
  <si>
    <t>1491.000</t>
  </si>
  <si>
    <t>Владимир г, Юбилейная ул, 28</t>
  </si>
  <si>
    <t>Владимир г, Юбилейная ул, 3</t>
  </si>
  <si>
    <t>1273.100</t>
  </si>
  <si>
    <t>Владимир г, Юбилейная ул, 32</t>
  </si>
  <si>
    <t>Владимир г, Юбилейная ул, 34</t>
  </si>
  <si>
    <t>Владимир г, Юбилейная ул, 36</t>
  </si>
  <si>
    <t>999.000</t>
  </si>
  <si>
    <t>Владимир г, Юбилейная ул, 38</t>
  </si>
  <si>
    <t>Владимир г, Юбилейная ул, 38А</t>
  </si>
  <si>
    <t>Владимир г, Юбилейная ул, 4</t>
  </si>
  <si>
    <t>1668.000</t>
  </si>
  <si>
    <t>Владимир г, Юбилейная ул, 46</t>
  </si>
  <si>
    <t>894.000</t>
  </si>
  <si>
    <t>Владимир г, Юбилейная ул, 46А</t>
  </si>
  <si>
    <t>409.000</t>
  </si>
  <si>
    <t>Владимир г, Юбилейная ул, 5</t>
  </si>
  <si>
    <t>1166.500</t>
  </si>
  <si>
    <t>Владимир г, Юбилейная ул, 50</t>
  </si>
  <si>
    <t>2329.600</t>
  </si>
  <si>
    <t>Владимир г, Юбилейная ул, 52</t>
  </si>
  <si>
    <t>Владимир г, Юбилейная ул, 56</t>
  </si>
  <si>
    <t>Владимир г, Юбилейная ул, 58</t>
  </si>
  <si>
    <t>Владимир г, Юбилейная ул, 6</t>
  </si>
  <si>
    <t>Владимир г, Юбилейная ул, 60</t>
  </si>
  <si>
    <t>1215.210</t>
  </si>
  <si>
    <t>Владимир г, Юбилейная ул, 62</t>
  </si>
  <si>
    <t>Владимир г, Юбилейная ул, 66</t>
  </si>
  <si>
    <t>Владимир г, Юбилейная ул, 68</t>
  </si>
  <si>
    <t>928.000</t>
  </si>
  <si>
    <t>Владимир г, Юбилейная ул, 7</t>
  </si>
  <si>
    <t>Владимир г, Юбилейная ул, 70</t>
  </si>
  <si>
    <t>Владимир г, Юбилейная ул, 76</t>
  </si>
  <si>
    <t>Владимир г, Юбилейная ул, 76А</t>
  </si>
  <si>
    <t>584.700</t>
  </si>
  <si>
    <t>Владимир г, Юбилейная ул, 78</t>
  </si>
  <si>
    <t>Владимир г, Юбилейная ул, 7А</t>
  </si>
  <si>
    <t>Владимир г, Юбилейная ул, 8</t>
  </si>
  <si>
    <t>Владимир г, Юбилейная ул, 9</t>
  </si>
  <si>
    <t>Владимир г, Юрьевец мкр, Всесвятская ул, 15а</t>
  </si>
  <si>
    <t>Владимир г, Юрьевец мкр, Всесвятская ул, 15б</t>
  </si>
  <si>
    <t>Владимир г, Юрьевец мкр, Всесвятская ул, 17а</t>
  </si>
  <si>
    <t>Владимир г, Юрьевец мкр, Всесвятская ул, 8</t>
  </si>
  <si>
    <t>Владимир г, Юрьевец мкр, Гвардейская ул, 11</t>
  </si>
  <si>
    <t>Владимир г, Юрьевец мкр, Гвардейская ул, 11б</t>
  </si>
  <si>
    <t>Владимир г, Юрьевец мкр, Гвардейская ул, 13</t>
  </si>
  <si>
    <t>Владимир г, Юрьевец мкр, Гвардейская ул, 13Б</t>
  </si>
  <si>
    <t>Владимир г, Юрьевец мкр, Гвардейская ул, 15</t>
  </si>
  <si>
    <t>Владимир г, Юрьевец мкр, Гвардейская ул, 17</t>
  </si>
  <si>
    <t>Владимир г, Юрьевец мкр, Институтский городок, 10</t>
  </si>
  <si>
    <t>939.600</t>
  </si>
  <si>
    <t>Владимир г, Юрьевец мкр, Институтский городок, 11</t>
  </si>
  <si>
    <t>935.300</t>
  </si>
  <si>
    <t>1318.600</t>
  </si>
  <si>
    <t>Владимир г, Юрьевец мкр, Институтский городок, 13</t>
  </si>
  <si>
    <t>1317.000</t>
  </si>
  <si>
    <t>Владимир г, Юрьевец мкр, Институтский городок, 14</t>
  </si>
  <si>
    <t>Владимир г, Юрьевец мкр, Институтский городок, 14а</t>
  </si>
  <si>
    <t>Владимир г, Юрьевец мкр, Институтский городок, 15</t>
  </si>
  <si>
    <t>Владимир г, Юрьевец мкр, Институтский городок, 19</t>
  </si>
  <si>
    <t>Владимир г, Юрьевец мкр, Институтский городок, 21</t>
  </si>
  <si>
    <t>447.600</t>
  </si>
  <si>
    <t>Владимир г, Юрьевец мкр, Институтский городок, 26</t>
  </si>
  <si>
    <t>Владимир г, Юрьевец мкр, Институтский городок, 28</t>
  </si>
  <si>
    <t>Владимир г, Юрьевец мкр, Институтский городок, 3</t>
  </si>
  <si>
    <t>Владимир г, Юрьевец мкр, Институтский городок, 30</t>
  </si>
  <si>
    <t>1314.000</t>
  </si>
  <si>
    <t>651.800</t>
  </si>
  <si>
    <t>Владимир г, Юрьевец мкр, Институтский городок, 32</t>
  </si>
  <si>
    <t>932.600</t>
  </si>
  <si>
    <t>Владимир г, Юрьевец мкр, Институтский городок, 5</t>
  </si>
  <si>
    <t>Владимир г, Юрьевец мкр, Институтский городок, 6</t>
  </si>
  <si>
    <t>964.800</t>
  </si>
  <si>
    <t>Владимир г, Юрьевец мкр, Институтский городок, 9</t>
  </si>
  <si>
    <t>Владимир г, Юрьевец мкр, Михалькова ул, 10</t>
  </si>
  <si>
    <t>Владимир г, Юрьевец мкр, Михалькова ул, 11</t>
  </si>
  <si>
    <t>801.200</t>
  </si>
  <si>
    <t>Владимир г, Юрьевец мкр, Михалькова ул, 12</t>
  </si>
  <si>
    <t>Владимир г, Юрьевец мкр, Михалькова ул, 13</t>
  </si>
  <si>
    <t>840.500</t>
  </si>
  <si>
    <t>Владимир г, Юрьевец мкр, Михалькова ул, 13а</t>
  </si>
  <si>
    <t>552.800</t>
  </si>
  <si>
    <t>Владимир г, Юрьевец мкр, Михалькова ул, 15</t>
  </si>
  <si>
    <t>Владимир г, Юрьевец мкр, Михалькова ул, 1А</t>
  </si>
  <si>
    <t>1209.700</t>
  </si>
  <si>
    <t>Владимир г, Юрьевец мкр, Михалькова ул, 1Б</t>
  </si>
  <si>
    <t>Владимир г, Юрьевец мкр, Михалькова ул, 1В</t>
  </si>
  <si>
    <t>355.400</t>
  </si>
  <si>
    <t>Владимир г, Юрьевец мкр, Михалькова ул, 2</t>
  </si>
  <si>
    <t>796.400</t>
  </si>
  <si>
    <t>Владимир г, Юрьевец мкр, Михалькова ул, 2Б</t>
  </si>
  <si>
    <t>Владимир г, Юрьевец мкр, Михалькова ул, 3</t>
  </si>
  <si>
    <t>1456.200</t>
  </si>
  <si>
    <t>Владимир г, Юрьевец мкр, Михалькова ул, 3Б</t>
  </si>
  <si>
    <t>1514.000</t>
  </si>
  <si>
    <t>Владимир г, Юрьевец мкр, Михалькова ул, 3В</t>
  </si>
  <si>
    <t>4157.100</t>
  </si>
  <si>
    <t>Владимир г, Юрьевец мкр, Михалькова ул, 4</t>
  </si>
  <si>
    <t>Владимир г, Юрьевец мкр, Михалькова ул, 5</t>
  </si>
  <si>
    <t>2347.000</t>
  </si>
  <si>
    <t>1123.200</t>
  </si>
  <si>
    <t>Владимир г, Юрьевец мкр, Михалькова ул, 5А</t>
  </si>
  <si>
    <t>1217.400</t>
  </si>
  <si>
    <t>Владимир г, Юрьевец мкр, Михалькова ул, 6</t>
  </si>
  <si>
    <t>610.400</t>
  </si>
  <si>
    <t>Владимир г, Юрьевец мкр, Михалькова ул, 8</t>
  </si>
  <si>
    <t>834.200</t>
  </si>
  <si>
    <t>Владимир г, Юрьевец мкр, Михалькова ул, 9</t>
  </si>
  <si>
    <t>902.500</t>
  </si>
  <si>
    <t>Владимир г, Юрьевец мкр, Ноябрьская ул, 1</t>
  </si>
  <si>
    <t>756.400</t>
  </si>
  <si>
    <t>Владимир г, Юрьевец мкр, Ноябрьская ул, 105</t>
  </si>
  <si>
    <t>689.200</t>
  </si>
  <si>
    <t>Владимир г, Юрьевец мкр, Ноябрьская ул, 111</t>
  </si>
  <si>
    <t>788.500</t>
  </si>
  <si>
    <t>Владимир г, Юрьевец мкр, Ноябрьская ул, 115</t>
  </si>
  <si>
    <t>829.800</t>
  </si>
  <si>
    <t>Владимир г, Юрьевец мкр, Ноябрьская ул, 117</t>
  </si>
  <si>
    <t>Владимир г, Юрьевец мкр, Ноябрьская ул, 119</t>
  </si>
  <si>
    <t>Владимир г, Юрьевец мкр, Ноябрьская ул, 119А</t>
  </si>
  <si>
    <t>Владимир г, Юрьевец мкр, Ноябрьская ул, 119Б</t>
  </si>
  <si>
    <t>1478.000</t>
  </si>
  <si>
    <t>953.800</t>
  </si>
  <si>
    <t>Владимир г, Юрьевец мкр, Ноябрьская ул, 121</t>
  </si>
  <si>
    <t>617.000</t>
  </si>
  <si>
    <t>514.500</t>
  </si>
  <si>
    <t>Владимир г, Юрьевец мкр, Ноябрьская ул, 123</t>
  </si>
  <si>
    <t>227.000</t>
  </si>
  <si>
    <t>Владимир г, Юрьевец мкр, Ноябрьская ул, 125</t>
  </si>
  <si>
    <t>306.100</t>
  </si>
  <si>
    <t>Владимир г, Юрьевец мкр, Ноябрьская ул, 132</t>
  </si>
  <si>
    <t>1800</t>
  </si>
  <si>
    <t>372.900</t>
  </si>
  <si>
    <t>Владимир г, Юрьевец мкр, Ноябрьская ул, 2</t>
  </si>
  <si>
    <t>826.200</t>
  </si>
  <si>
    <t>Владимир г, Юрьевец мкр, Ноябрьская ул, 3А</t>
  </si>
  <si>
    <t>Владимир г, Юрьевец мкр, Ноябрьская ул, 4</t>
  </si>
  <si>
    <t>391.500</t>
  </si>
  <si>
    <t>Владимир г, Юрьевец мкр, Ноябрьская ул, 41А</t>
  </si>
  <si>
    <t>Владимир г, Юрьевец мкр, Ноябрьская ул, 5</t>
  </si>
  <si>
    <t>478.600</t>
  </si>
  <si>
    <t>Владимир г, Юрьевец мкр, Ноябрьская ул, 6</t>
  </si>
  <si>
    <t>Владимир г, Юрьевец мкр, Ноябрьская ул, 7</t>
  </si>
  <si>
    <t>216.000</t>
  </si>
  <si>
    <t>Владимир г, Юрьевец мкр, Ноябрьская ул, 8</t>
  </si>
  <si>
    <t>830.300</t>
  </si>
  <si>
    <t>Владимир г, Юрьевец мкр, Ноябрьская ул, 8А</t>
  </si>
  <si>
    <t>1201.600</t>
  </si>
  <si>
    <t>Владимир г, Юрьевец мкр, Ноябрьская ул, 9</t>
  </si>
  <si>
    <t>Владимир г, Юрьевец мкр, Ноябрьская ул, 9А</t>
  </si>
  <si>
    <t>818.700</t>
  </si>
  <si>
    <t>Владимир г, Юрьевец мкр, Православная ул, 9</t>
  </si>
  <si>
    <t>Владимир г, Юрьевец мкр, Славная ул, 10</t>
  </si>
  <si>
    <t>Владимир г, Юрьевец мкр, Славная ул, 12</t>
  </si>
  <si>
    <t>Владимир г, Юрьевец мкр, Славная ул, 15</t>
  </si>
  <si>
    <t>1947.300</t>
  </si>
  <si>
    <t>Владимир г, Юрьевец мкр, Славная ул, 17</t>
  </si>
  <si>
    <t>3699.000</t>
  </si>
  <si>
    <t>Владимир г, Юрьевец мкр, Славная ул, 4</t>
  </si>
  <si>
    <t>Владимир г, Юрьевец мкр, Славная ул, 6</t>
  </si>
  <si>
    <t>Владимир г, Юрьевец мкр, Строительный проезд, 11</t>
  </si>
  <si>
    <t>1662.900</t>
  </si>
  <si>
    <t>Владимир г, Юрьевец мкр, Строительный проезд, 11а</t>
  </si>
  <si>
    <t>Владимир г, Юрьевец мкр, Строительный проезд, 3</t>
  </si>
  <si>
    <t>727.100</t>
  </si>
  <si>
    <t>Владимир г, Юрьевец мкр, Школьный проезд, 4</t>
  </si>
  <si>
    <t>952.600</t>
  </si>
  <si>
    <t>Владимир г, Юрьевец мкр, Школьный проезд, 4А</t>
  </si>
  <si>
    <t>883.700</t>
  </si>
  <si>
    <t>Вязники г, 1 Мая ул, 10/34</t>
  </si>
  <si>
    <t>446.100</t>
  </si>
  <si>
    <t>623.100</t>
  </si>
  <si>
    <t>Вязники г, 1 Мая ул, 12/23</t>
  </si>
  <si>
    <t>1751.600</t>
  </si>
  <si>
    <t>1719.800</t>
  </si>
  <si>
    <t>Вязники г, 1 Мая ул, 14</t>
  </si>
  <si>
    <t>1432.000</t>
  </si>
  <si>
    <t>Вязники г, 1 Мая ул, 16/15</t>
  </si>
  <si>
    <t>362.600</t>
  </si>
  <si>
    <t>282.200</t>
  </si>
  <si>
    <t>Вязники г, 1 Мая ул, 27</t>
  </si>
  <si>
    <t>Вязники г, 1 Мая ул, 33/21</t>
  </si>
  <si>
    <t>Вязники г, 1 Мая ул, 5</t>
  </si>
  <si>
    <t>Вязники г, 1 Мая ул, 7</t>
  </si>
  <si>
    <t>Вязники г, 1 Мая ул, 8</t>
  </si>
  <si>
    <t>178.400</t>
  </si>
  <si>
    <t>288.200</t>
  </si>
  <si>
    <t>Вязники г, 1-й Кутузовский проезд, 2</t>
  </si>
  <si>
    <t>288.600</t>
  </si>
  <si>
    <t>Вязники г, 1-я Набережная ул, 1/6</t>
  </si>
  <si>
    <t>281.500</t>
  </si>
  <si>
    <t>207.500</t>
  </si>
  <si>
    <t>208.700</t>
  </si>
  <si>
    <t>Вязники г, 3-й Чапаевский пер, 1</t>
  </si>
  <si>
    <t>Вязники г, 3-й Чапаевский пер, 22</t>
  </si>
  <si>
    <t>Вязники г, 3-й Чапаевский пер, 23</t>
  </si>
  <si>
    <t>3867.000</t>
  </si>
  <si>
    <t>862.200</t>
  </si>
  <si>
    <t>Вязники г, Антошкина ул, 26</t>
  </si>
  <si>
    <t>Вязники г, Антошкина ул, 7</t>
  </si>
  <si>
    <t>570.300</t>
  </si>
  <si>
    <t>Вязники г, Б.Хмельницкого ул, 33</t>
  </si>
  <si>
    <t>1045.500</t>
  </si>
  <si>
    <t>Вязники г, Б.Хмельницкого ул, 35</t>
  </si>
  <si>
    <t>434.700</t>
  </si>
  <si>
    <t>Вязники г, Благовещенская ул, 10</t>
  </si>
  <si>
    <t>443.300</t>
  </si>
  <si>
    <t>233.100</t>
  </si>
  <si>
    <t>Вязники г, Благовещенская ул, 13</t>
  </si>
  <si>
    <t>277.500</t>
  </si>
  <si>
    <t>Вязники г, Благовещенская ул, 131</t>
  </si>
  <si>
    <t>649.900</t>
  </si>
  <si>
    <t>253.200</t>
  </si>
  <si>
    <t>Вязники г, Благовещенская ул, 133</t>
  </si>
  <si>
    <t>112.500</t>
  </si>
  <si>
    <t>Вязники г, Благовещенская ул, 149/1</t>
  </si>
  <si>
    <t>237.900</t>
  </si>
  <si>
    <t>184.800</t>
  </si>
  <si>
    <t>Вязники г, Благовещенская ул, 17</t>
  </si>
  <si>
    <t>Вязники г, Благовещенская ул, 18</t>
  </si>
  <si>
    <t>359.100</t>
  </si>
  <si>
    <t>457.900</t>
  </si>
  <si>
    <t>283.800</t>
  </si>
  <si>
    <t>Вязники г, Благовещенская ул, 26/17</t>
  </si>
  <si>
    <t>194.500</t>
  </si>
  <si>
    <t>257.900</t>
  </si>
  <si>
    <t>Вязники г, Благовещенская ул, 35а</t>
  </si>
  <si>
    <t>294.300</t>
  </si>
  <si>
    <t>Вязники г, Благовещенская ул, 37а</t>
  </si>
  <si>
    <t>331.800</t>
  </si>
  <si>
    <t>223.500</t>
  </si>
  <si>
    <t>Вязники г, Благовещенская ул, 38</t>
  </si>
  <si>
    <t>460.800</t>
  </si>
  <si>
    <t>Вязники г, Благовещенская ул, 41/9</t>
  </si>
  <si>
    <t>Вязники г, Благовещенская ул, 42</t>
  </si>
  <si>
    <t>Вязники г, Благовещенская ул, 49</t>
  </si>
  <si>
    <t>Вязники г, Благовещенская ул, 6</t>
  </si>
  <si>
    <t>Вязники г, Большая Московская ул, 11</t>
  </si>
  <si>
    <t>297.400</t>
  </si>
  <si>
    <t>Вязники г, Вишневая ул, 34</t>
  </si>
  <si>
    <t>667.500</t>
  </si>
  <si>
    <t>558.500</t>
  </si>
  <si>
    <t>Вязники г, Владимирская ул, 2</t>
  </si>
  <si>
    <t>607.400</t>
  </si>
  <si>
    <t>Вязники г, Владимирская ул, 4</t>
  </si>
  <si>
    <t>464.400</t>
  </si>
  <si>
    <t>497.600</t>
  </si>
  <si>
    <t>Вязники г, Владимирская ул, 6</t>
  </si>
  <si>
    <t>512.200</t>
  </si>
  <si>
    <t>Вязники г, Владимирская ул, 7</t>
  </si>
  <si>
    <t>Вязники г, Владимирская ул, 8/16</t>
  </si>
  <si>
    <t>731.000</t>
  </si>
  <si>
    <t>Вязники г, Владимирская ул, 9</t>
  </si>
  <si>
    <t>Вязники г, Вокзальная ул, 18</t>
  </si>
  <si>
    <t>813.100</t>
  </si>
  <si>
    <t>Вязники г, Вокзальная ул, 36</t>
  </si>
  <si>
    <t>Вязники г, Вокзальная ул, 38</t>
  </si>
  <si>
    <t>Вязники г, Вокзальная ул, 40</t>
  </si>
  <si>
    <t>Вязники г, Вокзальная ул, 42</t>
  </si>
  <si>
    <t>310.900</t>
  </si>
  <si>
    <t>1915</t>
  </si>
  <si>
    <t>Вязники г, Вокзальная ул, 5</t>
  </si>
  <si>
    <t>Вязники г, Володарского ул, 4/2</t>
  </si>
  <si>
    <t>Вязники г, Высоковольтная ул, 61</t>
  </si>
  <si>
    <t>830.700</t>
  </si>
  <si>
    <t>988.200</t>
  </si>
  <si>
    <t>1056.000</t>
  </si>
  <si>
    <t>678.800</t>
  </si>
  <si>
    <t>Вязники г, Герцена ул, 34</t>
  </si>
  <si>
    <t>437.100</t>
  </si>
  <si>
    <t>Вязники г, Герцена ул, 36</t>
  </si>
  <si>
    <t>Вязники г, Герцена ул, 36а</t>
  </si>
  <si>
    <t>Вязники г, Герцена ул, 38</t>
  </si>
  <si>
    <t>Вязники г, Герцена ул, 38а</t>
  </si>
  <si>
    <t>Вязники г, Герцена ул, 40а</t>
  </si>
  <si>
    <t>539.200</t>
  </si>
  <si>
    <t>682.400</t>
  </si>
  <si>
    <t>350.800</t>
  </si>
  <si>
    <t>Вязники г, Гоголя ул, 19/13</t>
  </si>
  <si>
    <t>207.800</t>
  </si>
  <si>
    <t>Вязники г, Гоголя ул, 21/14</t>
  </si>
  <si>
    <t>Вязники г, Гоголя ул, 23</t>
  </si>
  <si>
    <t>280.900</t>
  </si>
  <si>
    <t>2166.500</t>
  </si>
  <si>
    <t>Вязники г, Горького ул, 102</t>
  </si>
  <si>
    <t>8183.900</t>
  </si>
  <si>
    <t>149.100</t>
  </si>
  <si>
    <t>Вязники г, Дечинский мкр, 1</t>
  </si>
  <si>
    <t>Вязники г, Дечинский мкр, 10</t>
  </si>
  <si>
    <t>597.400</t>
  </si>
  <si>
    <t>Вязники г, Дечинский мкр, 12</t>
  </si>
  <si>
    <t>3813.800</t>
  </si>
  <si>
    <t>Вязники г, Дечинский мкр, 14</t>
  </si>
  <si>
    <t>Вязники г, Дечинский мкр, 16</t>
  </si>
  <si>
    <t>Вязники г, Дечинский мкр, 17</t>
  </si>
  <si>
    <t>1260.100</t>
  </si>
  <si>
    <t>Вязники г, Дечинский мкр, 4</t>
  </si>
  <si>
    <t>Вязники г, Дечинский мкр, 5</t>
  </si>
  <si>
    <t>Вязники г, Дечинский мкр, 6</t>
  </si>
  <si>
    <t>Вязники г, Дечинский мкр, 7</t>
  </si>
  <si>
    <t>Вязники г, Дечинский мкр, 8</t>
  </si>
  <si>
    <t>Вязники г, Ефимьево ул, 10</t>
  </si>
  <si>
    <t>Вязники г, Ефимьево ул, 11</t>
  </si>
  <si>
    <t>553.500</t>
  </si>
  <si>
    <t>1552.300</t>
  </si>
  <si>
    <t>Вязники г, Ефимьево ул, 13</t>
  </si>
  <si>
    <t>Вязники г, Ефимьево ул, 2</t>
  </si>
  <si>
    <t>Вязники г, Ефимьево ул, 3</t>
  </si>
  <si>
    <t>Вязники г, Ефимьево ул, 4</t>
  </si>
  <si>
    <t>Вязники г, Ефимьево ул, 5</t>
  </si>
  <si>
    <t>Вязники г, Ефимьево ул, 6</t>
  </si>
  <si>
    <t>848.200</t>
  </si>
  <si>
    <t>Вязники г, Ефимьево ул, 9</t>
  </si>
  <si>
    <t>1078.000</t>
  </si>
  <si>
    <t>Вязники г, Железнодорожная ул, 21</t>
  </si>
  <si>
    <t>Вязники г, Железнодорожная ул, 21а</t>
  </si>
  <si>
    <t>Вязники г, Железнодорожная ул, 23а</t>
  </si>
  <si>
    <t>Вязники г, Железнодорожная ул, 25</t>
  </si>
  <si>
    <t>Вязники г, Железнодорожная ул, 27</t>
  </si>
  <si>
    <t>202.500</t>
  </si>
  <si>
    <t>Вязники г, Железнодорожная ул, 31</t>
  </si>
  <si>
    <t>Вязники г, Железнодорожная ул, 41</t>
  </si>
  <si>
    <t>Вязники г, Железнодорожная ул, 43</t>
  </si>
  <si>
    <t>Вязники г, Железнодорожная ул, 43а</t>
  </si>
  <si>
    <t>Вязники г, Железнодорожная ул, 44</t>
  </si>
  <si>
    <t>Вязники г, Железнодорожная ул, 45</t>
  </si>
  <si>
    <t>517.600</t>
  </si>
  <si>
    <t>1155.300</t>
  </si>
  <si>
    <t>Вязники г, Железнодорожная ул, 47</t>
  </si>
  <si>
    <t>Вязники г, Железнодорожная ул, 51</t>
  </si>
  <si>
    <t>Вязники г, Жуковского ул, 1</t>
  </si>
  <si>
    <t>296.000</t>
  </si>
  <si>
    <t>322.100</t>
  </si>
  <si>
    <t>Вязники г, Жуковского ул, 11</t>
  </si>
  <si>
    <t>Вязники г, Жуковского ул, 13</t>
  </si>
  <si>
    <t>Вязники г, Жуковского ул, 3</t>
  </si>
  <si>
    <t>509.300</t>
  </si>
  <si>
    <t>Вязники г, Жуковского ул, 5</t>
  </si>
  <si>
    <t>343.400</t>
  </si>
  <si>
    <t>Вязники г, Жуковского ул, 7</t>
  </si>
  <si>
    <t>419.700</t>
  </si>
  <si>
    <t>Вязники г, Жуковского ул, 9</t>
  </si>
  <si>
    <t>Вязники г, Заготзерно ул, 1</t>
  </si>
  <si>
    <t>208.500</t>
  </si>
  <si>
    <t>Вязники г, Заготзерно ул, 10</t>
  </si>
  <si>
    <t>287.600</t>
  </si>
  <si>
    <t>Вязники г, Заготзерно ул, 11А</t>
  </si>
  <si>
    <t>Вязники г, Заготзерно ул, 12</t>
  </si>
  <si>
    <t>Вязники г, Заготзерно ул, 13</t>
  </si>
  <si>
    <t>238.900</t>
  </si>
  <si>
    <t>1294.000</t>
  </si>
  <si>
    <t>Вязники г, Заготзерно ул, 15</t>
  </si>
  <si>
    <t>Вязники г, Заготзерно ул, 16</t>
  </si>
  <si>
    <t>232.600</t>
  </si>
  <si>
    <t>Вязники г, Заготзерно ул, 17</t>
  </si>
  <si>
    <t>263.800</t>
  </si>
  <si>
    <t>Вязники г, Заготзерно ул, 19А</t>
  </si>
  <si>
    <t>268.200</t>
  </si>
  <si>
    <t>Вязники г, Заготзерно ул, 2</t>
  </si>
  <si>
    <t>509.800</t>
  </si>
  <si>
    <t>709.500</t>
  </si>
  <si>
    <t>559.200</t>
  </si>
  <si>
    <t>Вязники г, Заготзерно ул, 4</t>
  </si>
  <si>
    <t>Вязники г, Заготзерно ул, 6</t>
  </si>
  <si>
    <t>Вязники г, Заготзерно ул, 6А</t>
  </si>
  <si>
    <t>Вязники г, Заготзерно ул, 8А</t>
  </si>
  <si>
    <t>680.300</t>
  </si>
  <si>
    <t>Вязники г, Заготзерно ул, 9</t>
  </si>
  <si>
    <t>Вязники г, Заливная ул, 20</t>
  </si>
  <si>
    <t>Вязники г, Заливная ул, 22</t>
  </si>
  <si>
    <t>565.300</t>
  </si>
  <si>
    <t>Вязники г, Заливная ул, 30</t>
  </si>
  <si>
    <t>Вязники г, Заливная ул, 32</t>
  </si>
  <si>
    <t>160.200</t>
  </si>
  <si>
    <t>356.900</t>
  </si>
  <si>
    <t>Вязники г, Заливная ул, 9</t>
  </si>
  <si>
    <t>257.200</t>
  </si>
  <si>
    <t>Вязники г, И.Симонова ул, 11/9</t>
  </si>
  <si>
    <t>2807.380</t>
  </si>
  <si>
    <t>Вязники г, И.Симонова ул, 24</t>
  </si>
  <si>
    <t>1900</t>
  </si>
  <si>
    <t>Вязники г, Ивгрэс ул, 3</t>
  </si>
  <si>
    <t>Вязники г, имени К.Либкнехта пл, 6</t>
  </si>
  <si>
    <t>Вязники г, Калинина ул, 1/7</t>
  </si>
  <si>
    <t>Вязники г, Калинина ул, 10</t>
  </si>
  <si>
    <t>774.500</t>
  </si>
  <si>
    <t>Вязники г, Калинина ул, 14</t>
  </si>
  <si>
    <t>374.600</t>
  </si>
  <si>
    <t>Вязники г, Калинина ул, 18/3</t>
  </si>
  <si>
    <t>Вязники г, Калинина ул, 20</t>
  </si>
  <si>
    <t>Вязники г, Калинина ул, 5</t>
  </si>
  <si>
    <t>283.600</t>
  </si>
  <si>
    <t>Вязники г, Калинина ул, 5а</t>
  </si>
  <si>
    <t>199.100</t>
  </si>
  <si>
    <t>Вязники г, Калинина ул, 6</t>
  </si>
  <si>
    <t>Вязники г, Калинина ул, 8</t>
  </si>
  <si>
    <t>499.900</t>
  </si>
  <si>
    <t>Вязники г, Калинина ул, 9</t>
  </si>
  <si>
    <t>Вязники г, Киселева ул, 42</t>
  </si>
  <si>
    <t>381.600</t>
  </si>
  <si>
    <t>Вязники г, Киселева ул, 57</t>
  </si>
  <si>
    <t>220.800</t>
  </si>
  <si>
    <t>Вязники г, Киселева ул, 60/1</t>
  </si>
  <si>
    <t>183.200</t>
  </si>
  <si>
    <t>Вязники г, Киселева ул, 64</t>
  </si>
  <si>
    <t>Вязники г, Киселева ул, 71</t>
  </si>
  <si>
    <t>Вязники г, Комзяковская ул, 2</t>
  </si>
  <si>
    <t>Вязники г, Комсомольская ул, 12</t>
  </si>
  <si>
    <t>Вязники г, Комсомольская ул, 14</t>
  </si>
  <si>
    <t>Вязники г, Комсомольская ул, 16</t>
  </si>
  <si>
    <t>Вязники г, Комсомольская ул, 18</t>
  </si>
  <si>
    <t>814.700</t>
  </si>
  <si>
    <t>Вязники г, Комсомольская ул, 2</t>
  </si>
  <si>
    <t>Вязники г, Комсомольская ул, 20/50</t>
  </si>
  <si>
    <t>556.900</t>
  </si>
  <si>
    <t>624.600</t>
  </si>
  <si>
    <t>Вязники г, Комсомольская ул, 22</t>
  </si>
  <si>
    <t>Вязники г, Комсомольская ул, 24</t>
  </si>
  <si>
    <t>Вязники г, Комсомольская ул, 2а</t>
  </si>
  <si>
    <t>Вязники г, Комсомольская ул, 5</t>
  </si>
  <si>
    <t>549.300</t>
  </si>
  <si>
    <t>Вязники г, Комсомольская ул, 8</t>
  </si>
  <si>
    <t>Вязники г, Комсомольская ул, 8а</t>
  </si>
  <si>
    <t>Вязники г, Красное шоссе ул, 17</t>
  </si>
  <si>
    <t>436.800</t>
  </si>
  <si>
    <t>Вязники г, Краснофлотская ул, 2</t>
  </si>
  <si>
    <t>1614.600</t>
  </si>
  <si>
    <t>Вязники г, Куйбышева ул, 4</t>
  </si>
  <si>
    <t>Вязники г, Кутузова ул, 3</t>
  </si>
  <si>
    <t>Вязники г, Кутузова ул, 5</t>
  </si>
  <si>
    <t>Вязники г, Кутузова ул, 7</t>
  </si>
  <si>
    <t>443.800</t>
  </si>
  <si>
    <t>Вязники г, Л.Толстого ул, 16</t>
  </si>
  <si>
    <t>197.800</t>
  </si>
  <si>
    <t>Вязники г, Л.Толстого ул, 2/26</t>
  </si>
  <si>
    <t>200.300</t>
  </si>
  <si>
    <t>Вязники г, Л.Толстого ул, 39</t>
  </si>
  <si>
    <t>Вязники г, Л.Толстого ул, 51/22</t>
  </si>
  <si>
    <t>Вязники г, Ленина ул, 10</t>
  </si>
  <si>
    <t>Вязники г, Ленина ул, 11</t>
  </si>
  <si>
    <t>Вязники г, Ленина ул, 13</t>
  </si>
  <si>
    <t>Вязники г, Ленина ул, 16</t>
  </si>
  <si>
    <t>406.000</t>
  </si>
  <si>
    <t>Вязники г, Ленина ул, 18</t>
  </si>
  <si>
    <t>Вязники г, Ленина ул, 19</t>
  </si>
  <si>
    <t>5344.400</t>
  </si>
  <si>
    <t>Вязники г, Ленина ул, 2</t>
  </si>
  <si>
    <t>Вязники г, Ленина ул, 21</t>
  </si>
  <si>
    <t>1868.900</t>
  </si>
  <si>
    <t>Вязники г, Ленина ул, 23</t>
  </si>
  <si>
    <t>Вязники г, Ленина ул, 24</t>
  </si>
  <si>
    <t>282.400</t>
  </si>
  <si>
    <t>Вязники г, Ленина ул, 29</t>
  </si>
  <si>
    <t>660.100</t>
  </si>
  <si>
    <t>Вязники г, Ленина ул, 3</t>
  </si>
  <si>
    <t>Вязники г, Ленина ул, 31</t>
  </si>
  <si>
    <t>Вязники г, Ленина ул, 33</t>
  </si>
  <si>
    <t>Вязники г, Ленина ул, 37</t>
  </si>
  <si>
    <t>Вязники г, Ленина ул, 38</t>
  </si>
  <si>
    <t>Вязники г, Ленина ул, 39</t>
  </si>
  <si>
    <t>253.300</t>
  </si>
  <si>
    <t>Вязники г, Ленина ул, 4</t>
  </si>
  <si>
    <t>Вязники г, Ленина ул, 40</t>
  </si>
  <si>
    <t>275.800</t>
  </si>
  <si>
    <t>297.300</t>
  </si>
  <si>
    <t>Вязники г, Ленина ул, 48</t>
  </si>
  <si>
    <t>Вязники г, Ленина ул, 5</t>
  </si>
  <si>
    <t>Вязники г, Ленина ул, 50</t>
  </si>
  <si>
    <t>551.100</t>
  </si>
  <si>
    <t>Вязники г, Ленина ул, 52</t>
  </si>
  <si>
    <t>Вязники г, Ленина ул, 54</t>
  </si>
  <si>
    <t>Вязники г, Ленина ул, 56а</t>
  </si>
  <si>
    <t>311.800</t>
  </si>
  <si>
    <t>Вязники г, Ленина ул, 58</t>
  </si>
  <si>
    <t>Вязники г, Ленина ул, 6</t>
  </si>
  <si>
    <t>Вязники г, Ленина ул, 60</t>
  </si>
  <si>
    <t>Вязники г, Ленина ул, 7</t>
  </si>
  <si>
    <t>Вязники г, Ленина ул, 8</t>
  </si>
  <si>
    <t>Вязники г, Ленина ул, 9</t>
  </si>
  <si>
    <t>Вязники г, Мельничный проезд, 4</t>
  </si>
  <si>
    <t>1052.700</t>
  </si>
  <si>
    <t>Вязники г, Металлистов ул, 1</t>
  </si>
  <si>
    <t>319.300</t>
  </si>
  <si>
    <t>Вязники г, Металлистов ул, 10</t>
  </si>
  <si>
    <t>Вязники г, Металлистов ул, 11</t>
  </si>
  <si>
    <t>Вязники г, Металлистов ул, 12</t>
  </si>
  <si>
    <t>Вязники г, Металлистов ул, 13</t>
  </si>
  <si>
    <t>Вязники г, Металлистов ул, 14</t>
  </si>
  <si>
    <t>Вязники г, Металлистов ул, 15</t>
  </si>
  <si>
    <t>647.700</t>
  </si>
  <si>
    <t>Вязники г, Металлистов ул, 16</t>
  </si>
  <si>
    <t>Вязники г, Металлистов ул, 16Б</t>
  </si>
  <si>
    <t>Вязники г, Металлистов ул, 17</t>
  </si>
  <si>
    <t>1647.000</t>
  </si>
  <si>
    <t>543.300</t>
  </si>
  <si>
    <t>Вязники г, Металлистов ул, 19</t>
  </si>
  <si>
    <t>Вязники г, Металлистов ул, 22</t>
  </si>
  <si>
    <t>Вязники г, Металлистов ул, 23 корп. 1</t>
  </si>
  <si>
    <t>Вязники г, Металлистов ул, 23 корп. 2</t>
  </si>
  <si>
    <t>Вязники г, Металлистов ул, 23а</t>
  </si>
  <si>
    <t>Вязники г, Металлистов ул, 24</t>
  </si>
  <si>
    <t>2653.600</t>
  </si>
  <si>
    <t>Вязники г, Металлистов ул, 28</t>
  </si>
  <si>
    <t>97.630</t>
  </si>
  <si>
    <t>Вязники г, Металлистов ул, 3</t>
  </si>
  <si>
    <t>Вязники г, Металлистов ул, 30</t>
  </si>
  <si>
    <t>1589.100</t>
  </si>
  <si>
    <t>Вязники г, Металлистов ул, 4</t>
  </si>
  <si>
    <t>1303.600</t>
  </si>
  <si>
    <t>Вязники г, Металлистов ул, 5</t>
  </si>
  <si>
    <t>Вязники г, Металлистов ул, 7</t>
  </si>
  <si>
    <t>Вязники г, Металлистов ул, 8</t>
  </si>
  <si>
    <t>Вязники г, Металлистов ул, 9</t>
  </si>
  <si>
    <t>Вязники г, Мичуринская ул, 69</t>
  </si>
  <si>
    <t>Вязники г, Мичуринская ул, 71</t>
  </si>
  <si>
    <t>208.000</t>
  </si>
  <si>
    <t>Вязники г, Мичуринская ул, 73</t>
  </si>
  <si>
    <t>Вязники г, Мичуринская ул, 75</t>
  </si>
  <si>
    <t>204.400</t>
  </si>
  <si>
    <t>Вязники г, Мичуринская ул, 76</t>
  </si>
  <si>
    <t>Вязники г, Мичуринская ул, 77</t>
  </si>
  <si>
    <t>927.300</t>
  </si>
  <si>
    <t>204.500</t>
  </si>
  <si>
    <t>205.800</t>
  </si>
  <si>
    <t>Вязники г, Мичуринская ул, 81а</t>
  </si>
  <si>
    <t>Вязники г, Мичуринская ул, 83</t>
  </si>
  <si>
    <t>Вязники г, Мичуринская ул, 85</t>
  </si>
  <si>
    <t>749.900</t>
  </si>
  <si>
    <t>1316.500</t>
  </si>
  <si>
    <t>Вязники г, Молодежная ул, 12</t>
  </si>
  <si>
    <t>Вязники г, Молодежная ул, 14</t>
  </si>
  <si>
    <t>589.100</t>
  </si>
  <si>
    <t>Вязники г, Молодежная ул, 16</t>
  </si>
  <si>
    <t>311.300</t>
  </si>
  <si>
    <t>Вязники г, Молодежная ул, 22</t>
  </si>
  <si>
    <t>3183.000</t>
  </si>
  <si>
    <t>Вязники г, Молодежная ул, 24</t>
  </si>
  <si>
    <t>Вязники г, Молодежная ул, 26</t>
  </si>
  <si>
    <t>1235.000</t>
  </si>
  <si>
    <t>Вязники г, Мошина ул, 28</t>
  </si>
  <si>
    <t>458.100</t>
  </si>
  <si>
    <t>681.800</t>
  </si>
  <si>
    <t>339.800</t>
  </si>
  <si>
    <t>Вязники г, Мошина ул, 38</t>
  </si>
  <si>
    <t>Вязники г, Мошина ул, 43/21</t>
  </si>
  <si>
    <t>Вязники г, Мошина ул, 6</t>
  </si>
  <si>
    <t>337.900</t>
  </si>
  <si>
    <t>Вязники г, Музейный проезд, 7</t>
  </si>
  <si>
    <t>1920</t>
  </si>
  <si>
    <t>329.700</t>
  </si>
  <si>
    <t>Вязники г, Новая ул, 1/4</t>
  </si>
  <si>
    <t>Вязники г, Новая ул, 11</t>
  </si>
  <si>
    <t>339.000</t>
  </si>
  <si>
    <t>Вязники г, Новая ул, 12</t>
  </si>
  <si>
    <t>624.300</t>
  </si>
  <si>
    <t>Вязники г, Новая ул, 13</t>
  </si>
  <si>
    <t>Вязники г, Новая ул, 14</t>
  </si>
  <si>
    <t>283.500</t>
  </si>
  <si>
    <t>Вязники г, Новая ул, 2/2</t>
  </si>
  <si>
    <t>580.100</t>
  </si>
  <si>
    <t>Вязники г, Новая ул, 3</t>
  </si>
  <si>
    <t>Вязники г, Новая ул, 4</t>
  </si>
  <si>
    <t>719.900</t>
  </si>
  <si>
    <t>Вязники г, Новая ул, 4а</t>
  </si>
  <si>
    <t>521.300</t>
  </si>
  <si>
    <t>Вязники г, Новая ул, 5</t>
  </si>
  <si>
    <t>Вязники г, Новая ул, 6</t>
  </si>
  <si>
    <t>Вязники г, Новая ул, 8</t>
  </si>
  <si>
    <t>Вязники г, Новая ул, 9</t>
  </si>
  <si>
    <t>Вязники г, Нововязники мкр, Карла Маркса ул, 1</t>
  </si>
  <si>
    <t>428.200</t>
  </si>
  <si>
    <t>Вязники г, Нововязники мкр, Карла Маркса ул, 2</t>
  </si>
  <si>
    <t>433.100</t>
  </si>
  <si>
    <t>Вязники г, Нововязники мкр, Карла Маркса ул, 3</t>
  </si>
  <si>
    <t>Вязники г, Нововязники мкр, Карла Маркса ул, 5</t>
  </si>
  <si>
    <t>503.900</t>
  </si>
  <si>
    <t>Вязники г, Нововязники мкр, Карла Маркса ул, 6</t>
  </si>
  <si>
    <t>668.000</t>
  </si>
  <si>
    <t>504.800</t>
  </si>
  <si>
    <t>Вязники г, Нововязники мкр, Кировский пер, 1</t>
  </si>
  <si>
    <t>798.500</t>
  </si>
  <si>
    <t>Вязники г, Нововязники мкр, Клубная ул, 12</t>
  </si>
  <si>
    <t>318.100</t>
  </si>
  <si>
    <t>Вязники г, Нововязники мкр, Клубная ул, 14</t>
  </si>
  <si>
    <t>293.600</t>
  </si>
  <si>
    <t>467.600</t>
  </si>
  <si>
    <t>Вязники г, Нововязники мкр, Красина ул, 37</t>
  </si>
  <si>
    <t>Вязники г, Нововязники мкр, Механизаторов ул, 106</t>
  </si>
  <si>
    <t>760.300</t>
  </si>
  <si>
    <t>Вязники г, Нововязники мкр, Механизаторов ул, 107</t>
  </si>
  <si>
    <t>738.600</t>
  </si>
  <si>
    <t>1043.600</t>
  </si>
  <si>
    <t>Вязники г, Нововязники мкр, Механизаторов ул, 108</t>
  </si>
  <si>
    <t>Вязники г, Нововязники мкр, Механизаторов ул, 109</t>
  </si>
  <si>
    <t>Вязники г, Нововязники мкр, Механизаторов ул, 111</t>
  </si>
  <si>
    <t>Вязники г, Нововязники мкр, Механизаторов ул, 112</t>
  </si>
  <si>
    <t>Вязники г, Нововязники мкр, Механизаторов ул, 113</t>
  </si>
  <si>
    <t>Вязники г, Нововязники мкр, Механизаторов ул, 114</t>
  </si>
  <si>
    <t>Вязники г, Нововязники мкр, Механизаторов ул, 70</t>
  </si>
  <si>
    <t>Вязники г, Нововязники мкр, Механизаторов ул, 72</t>
  </si>
  <si>
    <t>Вязники г, Нововязники мкр, Механизаторов ул, 90а</t>
  </si>
  <si>
    <t>385.600</t>
  </si>
  <si>
    <t>Вязники г, Нововязники мкр, Привокзальная ул, 16</t>
  </si>
  <si>
    <t>404.500</t>
  </si>
  <si>
    <t>Вязники г, Нововязники мкр, Привокзальная ул, 46</t>
  </si>
  <si>
    <t>390.800</t>
  </si>
  <si>
    <t>Вязники г, Нововязники мкр, Привокзальная ул, 47</t>
  </si>
  <si>
    <t>219.200</t>
  </si>
  <si>
    <t>Вязники г, Нововязники мкр, Привокзальная ул, 48</t>
  </si>
  <si>
    <t>359.000</t>
  </si>
  <si>
    <t>217.900</t>
  </si>
  <si>
    <t>Вязники г, Нововязники мкр, Привокзальная ул, 49</t>
  </si>
  <si>
    <t>214.200</t>
  </si>
  <si>
    <t>Вязники г, Нововязники мкр, Привокзальная ул, 50</t>
  </si>
  <si>
    <t>195.100</t>
  </si>
  <si>
    <t>Вязники г, Нововязники мкр, Привокзальная ул, 52</t>
  </si>
  <si>
    <t>225.200</t>
  </si>
  <si>
    <t>Вязники г, Нововязники мкр, Привокзальная ул, 53</t>
  </si>
  <si>
    <t>219.300</t>
  </si>
  <si>
    <t>Вязники г, Нововязники мкр, Привокзальная ул, 54</t>
  </si>
  <si>
    <t>220.400</t>
  </si>
  <si>
    <t>Вязники г, Нововязники мкр, Привокзальная ул, 55/30</t>
  </si>
  <si>
    <t>232.000</t>
  </si>
  <si>
    <t>348.100</t>
  </si>
  <si>
    <t>Вязники г, Нововязники мкр, Привокзальная ул, 57</t>
  </si>
  <si>
    <t>364.600</t>
  </si>
  <si>
    <t>Вязники г, Нововязники мкр, Привокзальная ул, 59</t>
  </si>
  <si>
    <t>Вязники г, Нововязники мкр, Привокзальная ул, 60</t>
  </si>
  <si>
    <t>711.800</t>
  </si>
  <si>
    <t>528.400</t>
  </si>
  <si>
    <t>Вязники г, Нововязники мкр, Привокзальная ул, 62</t>
  </si>
  <si>
    <t>Вязники г, Нововязники мкр, Привокзальная ул, 63</t>
  </si>
  <si>
    <t>Вязники г, Нововязники мкр, Текстильная ул, 1</t>
  </si>
  <si>
    <t>Вязники г, Нововязники мкр, Текстильная ул, 3</t>
  </si>
  <si>
    <t>Вязники г, Нововязники мкр, Текстильная ул, 5</t>
  </si>
  <si>
    <t>849.500</t>
  </si>
  <si>
    <t>Вязники г, Нововязники мкр, Юбилейная ул, 1</t>
  </si>
  <si>
    <t>Вязники г, Нововязники мкр, Юбилейная ул, 2</t>
  </si>
  <si>
    <t>621.800</t>
  </si>
  <si>
    <t>Вязники г, Нововязники мкр, Юбилейная ул, 3</t>
  </si>
  <si>
    <t>Вязники г, Нововязники мкр, Юбилейная ул, 4</t>
  </si>
  <si>
    <t>Вязники г, Нововязники мкр, Юбилейная ул, 6</t>
  </si>
  <si>
    <t>862.300</t>
  </si>
  <si>
    <t>Вязники г, Нововязники мкр, Юбилейная ул, 7</t>
  </si>
  <si>
    <t>828.200</t>
  </si>
  <si>
    <t>Вязники г, Ново-Фабричная ул, 21</t>
  </si>
  <si>
    <t>382.600</t>
  </si>
  <si>
    <t>218.900</t>
  </si>
  <si>
    <t>Вязники г, Октябрьская ул, 1/4</t>
  </si>
  <si>
    <t>Вязники г, Октябрьская ул, 3</t>
  </si>
  <si>
    <t>Вязники г, Октябрьская ул, 5</t>
  </si>
  <si>
    <t>681.000</t>
  </si>
  <si>
    <t>Вязники г, Пролетарская ул, 29/7</t>
  </si>
  <si>
    <t>297.500</t>
  </si>
  <si>
    <t>Вязники г, Пролетарская ул, 55/10</t>
  </si>
  <si>
    <t>66.000</t>
  </si>
  <si>
    <t>Вязники г, Пролетарская ул, 56</t>
  </si>
  <si>
    <t>Вязники г, Пролетарская ул, 60</t>
  </si>
  <si>
    <t>263.400</t>
  </si>
  <si>
    <t>266.300</t>
  </si>
  <si>
    <t>242.900</t>
  </si>
  <si>
    <t>Вязники г, Пушкинская ул, 21/7</t>
  </si>
  <si>
    <t>1918</t>
  </si>
  <si>
    <t>Вязники г, Пушкинская ул, 23/14</t>
  </si>
  <si>
    <t>258.500</t>
  </si>
  <si>
    <t>Вязники г, Пушкинская ул, 25</t>
  </si>
  <si>
    <t>Вязники г, Пушкинская ул, 8/12</t>
  </si>
  <si>
    <t>292.900</t>
  </si>
  <si>
    <t>457.200</t>
  </si>
  <si>
    <t>Вязники г, Рябиновая ул, 2</t>
  </si>
  <si>
    <t>Вязники г, Рябиновая ул, 4</t>
  </si>
  <si>
    <t>Вязники г, Рябиновая ул, 6</t>
  </si>
  <si>
    <t>Вязники г, Рябиновая ул, 8</t>
  </si>
  <si>
    <t>1143.000</t>
  </si>
  <si>
    <t>Вязники г, С.Лазо ул, 2</t>
  </si>
  <si>
    <t>Вязники г, Свердлова ул, 32</t>
  </si>
  <si>
    <t>Вязники г, Сенькова ул, 20</t>
  </si>
  <si>
    <t>309.900</t>
  </si>
  <si>
    <t>Вязники г, Сенькова ул, 22</t>
  </si>
  <si>
    <t>196.300</t>
  </si>
  <si>
    <t>Вязники г, Сенькова ул, 32</t>
  </si>
  <si>
    <t>516.900</t>
  </si>
  <si>
    <t>Вязники г, Сенькова ул, 50</t>
  </si>
  <si>
    <t>Вязники г, Сергиевских ул, 16</t>
  </si>
  <si>
    <t>365.500</t>
  </si>
  <si>
    <t>230.500</t>
  </si>
  <si>
    <t>Вязники г, Сергиевских ул, 19/9</t>
  </si>
  <si>
    <t>Вязники г, Сергиевских ул, 4</t>
  </si>
  <si>
    <t>366.200</t>
  </si>
  <si>
    <t>Вязники г, Сергиевских ул, 42</t>
  </si>
  <si>
    <t>Вязники г, Сергиевских ул, 6</t>
  </si>
  <si>
    <t>1919</t>
  </si>
  <si>
    <t>Вязники г, Сиреневая ул, 1</t>
  </si>
  <si>
    <t>Вязники г, Сиреневая ул, 10</t>
  </si>
  <si>
    <t>Вязники г, Сиреневая ул, 3</t>
  </si>
  <si>
    <t>303.300</t>
  </si>
  <si>
    <t>Вязники г, Сиреневая ул, 4а</t>
  </si>
  <si>
    <t>Вязники г, Сиреневая ул, 5</t>
  </si>
  <si>
    <t>Вязники г, Сиреневая ул, 6</t>
  </si>
  <si>
    <t>Вязники г, Сиреневая ул, 8</t>
  </si>
  <si>
    <t>Вязники г, Соборная пл, 11</t>
  </si>
  <si>
    <t>284.100</t>
  </si>
  <si>
    <t>202.900</t>
  </si>
  <si>
    <t>Вязники г, Соборная пл, 3</t>
  </si>
  <si>
    <t>Вязники г, Соборная пл, 4</t>
  </si>
  <si>
    <t>333.800</t>
  </si>
  <si>
    <t>Вязники г, Соборная пл, 7</t>
  </si>
  <si>
    <t>630.200</t>
  </si>
  <si>
    <t>Вязники г, Соборная пл, 8</t>
  </si>
  <si>
    <t>226.800</t>
  </si>
  <si>
    <t>Вязники г, Соборная пл, 9</t>
  </si>
  <si>
    <t>Вязники г, Советская ул, 13/4</t>
  </si>
  <si>
    <t>623.400</t>
  </si>
  <si>
    <t>Вязники г, Советская ул, 21</t>
  </si>
  <si>
    <t>Вязники г, Советская ул, 23а</t>
  </si>
  <si>
    <t>386.200</t>
  </si>
  <si>
    <t>314.600</t>
  </si>
  <si>
    <t>Вязники г, Советская ул, 36/2</t>
  </si>
  <si>
    <t>386.800</t>
  </si>
  <si>
    <t>603.900</t>
  </si>
  <si>
    <t>Вязники г, Советская ул, 52</t>
  </si>
  <si>
    <t>Вязники г, Советская ул, 56</t>
  </si>
  <si>
    <t>Вязники г, Советская ул, 58</t>
  </si>
  <si>
    <t>193.100</t>
  </si>
  <si>
    <t>Вязники г, Советская ул, 60/2</t>
  </si>
  <si>
    <t>520.400</t>
  </si>
  <si>
    <t>Вязники г, Советская ул, 62/1</t>
  </si>
  <si>
    <t>966.900</t>
  </si>
  <si>
    <t>Вязники г, Советская ул, 88</t>
  </si>
  <si>
    <t>467.100</t>
  </si>
  <si>
    <t>378.600</t>
  </si>
  <si>
    <t>Вязники г, Спортивная ул, 1</t>
  </si>
  <si>
    <t>Вязники г, Спортивная ул, 3</t>
  </si>
  <si>
    <t>Вязники г, Спортивная ул, 4</t>
  </si>
  <si>
    <t>Вязники г, Спортивная ул, 8</t>
  </si>
  <si>
    <t>794.400</t>
  </si>
  <si>
    <t>Вязники г, Стахановская ул, 16</t>
  </si>
  <si>
    <t>1251.200</t>
  </si>
  <si>
    <t>Вязники г, Стахановская ул, 19</t>
  </si>
  <si>
    <t>Вязники г, Стахановская ул, 20</t>
  </si>
  <si>
    <t>Вязники г, Стахановская ул, 21</t>
  </si>
  <si>
    <t>Вязники г, Стахановская ул, 25</t>
  </si>
  <si>
    <t>Вязники г, Стахановская ул, 28</t>
  </si>
  <si>
    <t>1193.900</t>
  </si>
  <si>
    <t>Вязники г, Стахановская ул, 30</t>
  </si>
  <si>
    <t>Вязники г, Суворова ул, 1а</t>
  </si>
  <si>
    <t>Вязники г, Суворова ул, 1б</t>
  </si>
  <si>
    <t>Вязники г, Трудовая гора ул, 12</t>
  </si>
  <si>
    <t>Вязники г, Трудовая гора ул, 2/1</t>
  </si>
  <si>
    <t>Вязники г, Фейгина ул, 31</t>
  </si>
  <si>
    <t>210.800</t>
  </si>
  <si>
    <t>Вязники г, Физкультурная ул, 16</t>
  </si>
  <si>
    <t>Вязники г, Физкультурная ул, 18</t>
  </si>
  <si>
    <t>Вязники г, Физкультурная ул, 20</t>
  </si>
  <si>
    <t>Вязники г, Физкультурная ул, 5</t>
  </si>
  <si>
    <t>Вязники г, Физкультурная ул, 8</t>
  </si>
  <si>
    <t>337.100</t>
  </si>
  <si>
    <t>Вязники г, Чехова ул, 17а</t>
  </si>
  <si>
    <t>874.800</t>
  </si>
  <si>
    <t>Вязники г, Чехова ул, 19</t>
  </si>
  <si>
    <t>Вязники г, Чехова ул, 19а</t>
  </si>
  <si>
    <t>Вязники г, Чехова ул, 25</t>
  </si>
  <si>
    <t>3813.680</t>
  </si>
  <si>
    <t>Вязники г, Чехова ул, 27</t>
  </si>
  <si>
    <t>Вязники г, Чехова ул, 28</t>
  </si>
  <si>
    <t>414.400</t>
  </si>
  <si>
    <t>Вязники г, Чехова ул, 28а</t>
  </si>
  <si>
    <t>280.600</t>
  </si>
  <si>
    <t>Вязники г, Чехова ул, 28в</t>
  </si>
  <si>
    <t>Вязники г, Чехова ул, 31</t>
  </si>
  <si>
    <t>Вязники г, Чехова ул, 36</t>
  </si>
  <si>
    <t>Вязники г, Чехова ул, 38</t>
  </si>
  <si>
    <t>Вязники г, Чехова ул, 40</t>
  </si>
  <si>
    <t>269.900</t>
  </si>
  <si>
    <t>Вязники г, Чехова ул, 46</t>
  </si>
  <si>
    <t>Вязники г, Чехова ул, 48</t>
  </si>
  <si>
    <t>202.400</t>
  </si>
  <si>
    <t>316.200</t>
  </si>
  <si>
    <t>Вязниковский р-н, Барское Татарово с, Совхозная ул, 10</t>
  </si>
  <si>
    <t>497.500</t>
  </si>
  <si>
    <t>Вязниковский р-н, Барское Татарово с, Совхозная ул, 11</t>
  </si>
  <si>
    <t>Вязниковский р-н, Барское Татарово с, Совхозная ул, 13</t>
  </si>
  <si>
    <t>816.600</t>
  </si>
  <si>
    <t>660.800</t>
  </si>
  <si>
    <t>Вязниковский р-н, Барское Татарово с, Совхозная ул, 15</t>
  </si>
  <si>
    <t>375.700</t>
  </si>
  <si>
    <t>664.500</t>
  </si>
  <si>
    <t>Вязниковский р-н, Барское Татарово с, Шибанова ул, 118б</t>
  </si>
  <si>
    <t>296.800</t>
  </si>
  <si>
    <t>730.700</t>
  </si>
  <si>
    <t>Вязниковский р-н, Большевысоково д, Садовая ул, 13</t>
  </si>
  <si>
    <t>444.400</t>
  </si>
  <si>
    <t>Вязниковский р-н, Буторлино д, Нагорная ул, 1</t>
  </si>
  <si>
    <t>225.000</t>
  </si>
  <si>
    <t>Вязниковский р-н, Буторлино д, Фабричный пер, 9</t>
  </si>
  <si>
    <t>Вязниковский р-н, Буторлино д, Шоссейная ул, 16</t>
  </si>
  <si>
    <t>313.400</t>
  </si>
  <si>
    <t>574.300</t>
  </si>
  <si>
    <t>Вязниковский р-н, Буторлино д, Шоссейная ул, 21</t>
  </si>
  <si>
    <t>480.700</t>
  </si>
  <si>
    <t>Вязниковский р-н, Воробьевка д, Главная ул, 1</t>
  </si>
  <si>
    <t>460.500</t>
  </si>
  <si>
    <t>Вязниковский р-н, Воробьевка д, Главная ул, 2</t>
  </si>
  <si>
    <t>520.100</t>
  </si>
  <si>
    <t>Вязниковский р-н, Воробьевка д, Главная ул, 3</t>
  </si>
  <si>
    <t>Вязниковский р-н, Воробьевка д, Главная ул, 4</t>
  </si>
  <si>
    <t>673.400</t>
  </si>
  <si>
    <t>769.900</t>
  </si>
  <si>
    <t>Вязниковский р-н, Галкино д, Победы ул, 2</t>
  </si>
  <si>
    <t>Вязниковский р-н, Галкино д, Победы ул, 3</t>
  </si>
  <si>
    <t>513.570</t>
  </si>
  <si>
    <t>Вязниковский р-н, Ерофеево д, Профсоюзная ул, 6</t>
  </si>
  <si>
    <t>197.900</t>
  </si>
  <si>
    <t>331.100</t>
  </si>
  <si>
    <t>Вязниковский р-н, Ерофеево д, Прядильная ул, 18</t>
  </si>
  <si>
    <t>Вязниковский р-н, Заречный п, 25</t>
  </si>
  <si>
    <t>Вязниковский р-н, Заречный п, 26</t>
  </si>
  <si>
    <t>252.200</t>
  </si>
  <si>
    <t>333.300</t>
  </si>
  <si>
    <t>343.600</t>
  </si>
  <si>
    <t>Вязниковский р-н, Заречный п, 27</t>
  </si>
  <si>
    <t>359.400</t>
  </si>
  <si>
    <t>Вязниковский р-н, Заречный п, 28</t>
  </si>
  <si>
    <t>Вязниковский р-н, Заречный п, 29</t>
  </si>
  <si>
    <t>Вязниковский р-н, Заречный п, 30</t>
  </si>
  <si>
    <t>647.800</t>
  </si>
  <si>
    <t>Вязниковский р-н, Заречный п, 31</t>
  </si>
  <si>
    <t>591.700</t>
  </si>
  <si>
    <t>Вязниковский р-н, Коурково д, Школьная ул, 5</t>
  </si>
  <si>
    <t>379.200</t>
  </si>
  <si>
    <t>Вязниковский р-н, Лукново п, Возрождения ул, 6</t>
  </si>
  <si>
    <t>237.100</t>
  </si>
  <si>
    <t>Вязниковский р-н, Лукново п, Возрождения ул, 8</t>
  </si>
  <si>
    <t>Вязниковский р-н, Лукново п, Лермонтова ул, 17</t>
  </si>
  <si>
    <t>641.100</t>
  </si>
  <si>
    <t>Вязниковский р-н, Лукново п, Лермонтова ул, 21</t>
  </si>
  <si>
    <t>Вязниковский р-н, Лукново п, Лермонтова ул, 27</t>
  </si>
  <si>
    <t>Вязниковский р-н, Лукново п, Лермонтова ул, 29</t>
  </si>
  <si>
    <t>Вязниковский р-н, Лукново п, Октябрьская ул, 26</t>
  </si>
  <si>
    <t>Вязниковский р-н, Лукново п, Фабричная ул, 1</t>
  </si>
  <si>
    <t>594.100</t>
  </si>
  <si>
    <t>674.000</t>
  </si>
  <si>
    <t>530.600</t>
  </si>
  <si>
    <t>Вязниковский р-н, Лукново п, Фабричная ул, 13</t>
  </si>
  <si>
    <t>Вязниковский р-н, Лукново п, Фабричная ул, 15</t>
  </si>
  <si>
    <t>Вязниковский р-н, Лукново п, Фабричная ул, 16</t>
  </si>
  <si>
    <t>348.700</t>
  </si>
  <si>
    <t>Вязниковский р-н, Лукново п, Фабричная ул, 17</t>
  </si>
  <si>
    <t>Вязниковский р-н, Лукново п, Фабричная ул, 19</t>
  </si>
  <si>
    <t>Вязниковский р-н, Лукново п, Фабричная ул, 2</t>
  </si>
  <si>
    <t>532.100</t>
  </si>
  <si>
    <t>Вязниковский р-н, Лукново п, Фабричная ул, 21</t>
  </si>
  <si>
    <t>500.900</t>
  </si>
  <si>
    <t>Вязниковский р-н, Лукново п, Фабричная ул, 23</t>
  </si>
  <si>
    <t>Вязниковский р-н, Лукново п, Фабричная ул, 25</t>
  </si>
  <si>
    <t>334.000</t>
  </si>
  <si>
    <t>277.100</t>
  </si>
  <si>
    <t>Вязниковский р-н, Лукново п, Фабричная ул, 26</t>
  </si>
  <si>
    <t>Вязниковский р-н, Лукново п, Фабричная ул, 27</t>
  </si>
  <si>
    <t>Вязниковский р-н, Лукново п, Фабричная ул, 29</t>
  </si>
  <si>
    <t>Вязниковский р-н, Лукново п, Фабричная ул, 3</t>
  </si>
  <si>
    <t>Вязниковский р-н, Лукново п, Фабричная ул, 31</t>
  </si>
  <si>
    <t>Вязниковский р-н, Лукново п, Фабричная ул, 7</t>
  </si>
  <si>
    <t>Вязниковский р-н, Лукново п, Фабричная ул, 8</t>
  </si>
  <si>
    <t>385.700</t>
  </si>
  <si>
    <t>Вязниковский р-н, Лукново п, Фабричная ул, 9</t>
  </si>
  <si>
    <t>Вязниковский р-н, Лукново п, Центральная ул, 16</t>
  </si>
  <si>
    <t>378.400</t>
  </si>
  <si>
    <t>Вязниковский р-н, Лукново п, Центральная ул, 18</t>
  </si>
  <si>
    <t>Вязниковский р-н, Лукново п, Центральная ул, 20</t>
  </si>
  <si>
    <t>Вязниковский р-н, Лукново п, Центральная ул, 22</t>
  </si>
  <si>
    <t>Вязниковский р-н, Лукново п, Центральная ул, 23</t>
  </si>
  <si>
    <t>390.700</t>
  </si>
  <si>
    <t>Вязниковский р-н, Лукново п, Центральная ул, 24</t>
  </si>
  <si>
    <t>560.300</t>
  </si>
  <si>
    <t>Вязниковский р-н, Лукново п, Центральная ул, 25</t>
  </si>
  <si>
    <t>641.200</t>
  </si>
  <si>
    <t>Вязниковский р-н, Лукново п, Центральная ул, 26</t>
  </si>
  <si>
    <t>516.200</t>
  </si>
  <si>
    <t>Вязниковский р-н, Лукново п, Центральная ул, 28</t>
  </si>
  <si>
    <t>Вязниковский р-н, Лукново п, Шоссейная ул, 1</t>
  </si>
  <si>
    <t>Вязниковский р-н, Лукново п, Шоссейная ул, 3</t>
  </si>
  <si>
    <t>391.300</t>
  </si>
  <si>
    <t>Вязниковский р-н, Лукново п, Юбилейная ул, 10</t>
  </si>
  <si>
    <t>850.600</t>
  </si>
  <si>
    <t>Вязниковский р-н, Лукново п, Юбилейная ул, 11</t>
  </si>
  <si>
    <t>Вязниковский р-н, Лукново п, Юбилейная ул, 3</t>
  </si>
  <si>
    <t>Вязниковский р-н, Лукново п, Юбилейная ул, 4</t>
  </si>
  <si>
    <t>812.000</t>
  </si>
  <si>
    <t>621.900</t>
  </si>
  <si>
    <t>Вязниковский р-н, Лукново п, Юбилейная ул, 5</t>
  </si>
  <si>
    <t>Вязниковский р-н, Лукново п, Юбилейная ул, 6</t>
  </si>
  <si>
    <t>Вязниковский р-н, Лукново п, Юбилейная ул, 7</t>
  </si>
  <si>
    <t>676.700</t>
  </si>
  <si>
    <t>Вязниковский р-н, Лукново п, Юбилейная ул, 8</t>
  </si>
  <si>
    <t>Вязниковский р-н, Маловская д, Рабочая ул, 3</t>
  </si>
  <si>
    <t>556.500</t>
  </si>
  <si>
    <t>Вязниковский р-н, Мстёра п, Мира ул, 3</t>
  </si>
  <si>
    <t>633.700</t>
  </si>
  <si>
    <t>Вязниковский р-н, Мстёра п, Мичурина ул, 31</t>
  </si>
  <si>
    <t>312.300</t>
  </si>
  <si>
    <t>Вязниковский р-н, Мстёра п, Мичурина ул, 33</t>
  </si>
  <si>
    <t>674.400</t>
  </si>
  <si>
    <t>Вязниковский р-н, Мстёра п, Мичурина ул, 35</t>
  </si>
  <si>
    <t>508.500</t>
  </si>
  <si>
    <t>Вязниковский р-н, Мстёра п, Мичурина ул, 37</t>
  </si>
  <si>
    <t>Вязниковский р-н, Мстёра п, Мичурина ул, 44</t>
  </si>
  <si>
    <t>334.500</t>
  </si>
  <si>
    <t>Вязниковский р-н, Мстёра п, Профсоюзная ул, 1</t>
  </si>
  <si>
    <t>Вязниковский р-н, Мстёра п, Профсоюзная ул, 2</t>
  </si>
  <si>
    <t>499.600</t>
  </si>
  <si>
    <t>Вязниковский р-н, Мстёра п, Профсоюзная ул, 3</t>
  </si>
  <si>
    <t>Вязниковский р-н, Мстёра п, Профсоюзная ул, 4</t>
  </si>
  <si>
    <t>Вязниковский р-н, Мстёра п, Профсоюзная ул, 5</t>
  </si>
  <si>
    <t>475.500</t>
  </si>
  <si>
    <t>Вязниковский р-н, Мстёра п, Профсоюзная ул, 6</t>
  </si>
  <si>
    <t>514.700</t>
  </si>
  <si>
    <t>Вязниковский р-н, Мстёра п, Советская ул, 78</t>
  </si>
  <si>
    <t>Вязниковский р-н, Мстёра п, Советская ул, 82</t>
  </si>
  <si>
    <t>631.100</t>
  </si>
  <si>
    <t>Вязниковский р-н, Мстёра п, Советская ул, 88</t>
  </si>
  <si>
    <t>Вязниковский р-н, Мстёра п, Советская ул, 90</t>
  </si>
  <si>
    <t>960.770</t>
  </si>
  <si>
    <t>866.700</t>
  </si>
  <si>
    <t>Вязниковский р-н, Мстёра ст, Дома подстанции ул, 1</t>
  </si>
  <si>
    <t>354.400</t>
  </si>
  <si>
    <t>Вязниковский р-н, Мстёра ст, Мира ул, 1</t>
  </si>
  <si>
    <t>828.800</t>
  </si>
  <si>
    <t>Вязниковский р-н, Мстёра ст, Мира ул, 2</t>
  </si>
  <si>
    <t>1381.000</t>
  </si>
  <si>
    <t>Вязниковский р-н, Мстёра ст, Школьная ул, 8</t>
  </si>
  <si>
    <t>1907</t>
  </si>
  <si>
    <t>439.800</t>
  </si>
  <si>
    <t>Вязниковский р-н, Никологоры п, 1-я Пролетарская ул, 51</t>
  </si>
  <si>
    <t>Вязниковский р-н, Никологоры п, 1-я Пролетарская ул, 53</t>
  </si>
  <si>
    <t>Вязниковский р-н, Никологоры п, 1-я Пролетарская ул, 55</t>
  </si>
  <si>
    <t>Вязниковский р-н, Никологоры п, 1-я Пролетарская ул, 57</t>
  </si>
  <si>
    <t>Вязниковский р-н, Никологоры п, 1-я Пролетарская ул, 59</t>
  </si>
  <si>
    <t>845.100</t>
  </si>
  <si>
    <t>Вязниковский р-н, Никологоры п, 1-я Пролетарская ул, 61</t>
  </si>
  <si>
    <t>Вязниковский р-н, Никологоры п, 3-я Пролетарская ул, 20</t>
  </si>
  <si>
    <t>Вязниковский р-н, Никологоры п, 3-я Пролетарская ул, 20а</t>
  </si>
  <si>
    <t>Вязниковский р-н, Никологоры п, 3-я Пролетарская ул, 22</t>
  </si>
  <si>
    <t>Вязниковский р-н, Никологоры п, 3-я Пролетарская ул, 24</t>
  </si>
  <si>
    <t>712.000</t>
  </si>
  <si>
    <t>711.600</t>
  </si>
  <si>
    <t>Вязниковский р-н, Никологоры п, 3-я Пролетарская ул, 26</t>
  </si>
  <si>
    <t>777.800</t>
  </si>
  <si>
    <t>Вязниковский р-н, Никологоры п, 3-я Пролетарская ул, 28</t>
  </si>
  <si>
    <t>7829.000</t>
  </si>
  <si>
    <t>Вязниковский р-н, Никологоры п, 3-я Пролетарская ул, 30</t>
  </si>
  <si>
    <t>242.000</t>
  </si>
  <si>
    <t>Вязниковский р-н, Никологоры п, 3-я Пролетарская ул, 32</t>
  </si>
  <si>
    <t>969.900</t>
  </si>
  <si>
    <t>Вязниковский р-н, Никологоры п, 3-я Пролетарская ул, 32а</t>
  </si>
  <si>
    <t>679.800</t>
  </si>
  <si>
    <t>Вязниковский р-н, Никологоры п, 3-я Пролетарская ул, 34</t>
  </si>
  <si>
    <t>932.900</t>
  </si>
  <si>
    <t>Вязниковский р-н, Никологоры п, 3-я Пролетарская ул, 36</t>
  </si>
  <si>
    <t>Вязниковский р-н, Никологоры п, 3-я Пролетарская ул, 5</t>
  </si>
  <si>
    <t>Вязниковский р-н, Никологоры п, 40 лет Октября ул, 2</t>
  </si>
  <si>
    <t>332.600</t>
  </si>
  <si>
    <t>303.200</t>
  </si>
  <si>
    <t>Вязниковский р-н, Никологоры п, 40 лет Октября ул, 2а</t>
  </si>
  <si>
    <t>346.800</t>
  </si>
  <si>
    <t>239.400</t>
  </si>
  <si>
    <t>Вязниковский р-н, Никологоры п, Е.Игошина ул, 10а</t>
  </si>
  <si>
    <t>259.400</t>
  </si>
  <si>
    <t>Вязниковский р-н, Никологоры п, Е.Игошина ул, 12а</t>
  </si>
  <si>
    <t>Вязниковский р-н, Никологоры п, Е.Игошина ул, 14а</t>
  </si>
  <si>
    <t>Вязниковский р-н, Никологоры п, Е.Игошина ул, 16а</t>
  </si>
  <si>
    <t>Вязниковский р-н, Никологоры п, Е.Игошина ул, 18а</t>
  </si>
  <si>
    <t>620.800</t>
  </si>
  <si>
    <t>Вязниковский р-н, Никологоры п, Е.Игошина ул, 1а</t>
  </si>
  <si>
    <t>194.600</t>
  </si>
  <si>
    <t>Вязниковский р-н, Никологоры п, Е.Игошина ул, 20а</t>
  </si>
  <si>
    <t>Вязниковский р-н, Никологоры п, Е.Игошина ул, 22а</t>
  </si>
  <si>
    <t>856.900</t>
  </si>
  <si>
    <t>Вязниковский р-н, Никологоры п, Е.Игошина ул, 2а</t>
  </si>
  <si>
    <t>Вязниковский р-н, Никологоры п, Е.Игошина ул, 3а</t>
  </si>
  <si>
    <t>265.200</t>
  </si>
  <si>
    <t>276.200</t>
  </si>
  <si>
    <t>Вязниковский р-н, Никологоры п, Е.Игошина ул, 4а</t>
  </si>
  <si>
    <t>224.300</t>
  </si>
  <si>
    <t>Вязниковский р-н, Никологоры п, Е.Игошина ул, 5а</t>
  </si>
  <si>
    <t>332.400</t>
  </si>
  <si>
    <t>Вязниковский р-н, Никологоры п, Е.Игошина ул, 6а</t>
  </si>
  <si>
    <t>Вязниковский р-н, Никологоры п, Е.Игошина ул, 7а</t>
  </si>
  <si>
    <t>266.900</t>
  </si>
  <si>
    <t>246.200</t>
  </si>
  <si>
    <t>360.300</t>
  </si>
  <si>
    <t>Вязниковский р-н, Никологоры п, Е.Игошина ул, 8а</t>
  </si>
  <si>
    <t>262.100</t>
  </si>
  <si>
    <t>Вязниковский р-н, Никологоры п, Кооперативная ул, 1а</t>
  </si>
  <si>
    <t>Вязниковский р-н, Никологоры п, Красноармейский пер, 2</t>
  </si>
  <si>
    <t>Вязниковский р-н, Никологоры п, Красноармейский пер, 7</t>
  </si>
  <si>
    <t>1343.800</t>
  </si>
  <si>
    <t>Вязниковский р-н, Никологоры п, Механическая ул, 55</t>
  </si>
  <si>
    <t>190.200</t>
  </si>
  <si>
    <t>261.200</t>
  </si>
  <si>
    <t>Вязниковский р-н, Никологоры п, Механическая ул, 59</t>
  </si>
  <si>
    <t>118.900</t>
  </si>
  <si>
    <t>Вязниковский р-н, Никологоры п, Молодежная ул, 1</t>
  </si>
  <si>
    <t>355.200</t>
  </si>
  <si>
    <t>274.100</t>
  </si>
  <si>
    <t>295.900</t>
  </si>
  <si>
    <t>Вязниковский р-н, Никологоры п, Молодежная ул, 5</t>
  </si>
  <si>
    <t>302.100</t>
  </si>
  <si>
    <t>Вязниковский р-н, Никологоры п, Первомайская ул, 50</t>
  </si>
  <si>
    <t>Вязниковский р-н, Никологоры п, Первомайская ул, 52</t>
  </si>
  <si>
    <t>304.500</t>
  </si>
  <si>
    <t>416.400</t>
  </si>
  <si>
    <t>Вязниковский р-н, Никологоры п, Первомайская ул, 54</t>
  </si>
  <si>
    <t>454.800</t>
  </si>
  <si>
    <t>Вязниковский р-н, Никологоры п, Первомайская ул, 56</t>
  </si>
  <si>
    <t>Вязниковский р-н, Никологоры п, Первомайская ул, 58</t>
  </si>
  <si>
    <t>Вязниковский р-н, Никологоры п, Подгорье ул, 13</t>
  </si>
  <si>
    <t>Вязниковский р-н, Никологоры п, Пушкинская ул, 48</t>
  </si>
  <si>
    <t>242.300</t>
  </si>
  <si>
    <t>Вязниковский р-н, Никологоры п, Пушкинский пер, 11</t>
  </si>
  <si>
    <t>264.700</t>
  </si>
  <si>
    <t>Вязниковский р-н, Никологоры п, Пушкинский пер, 12</t>
  </si>
  <si>
    <t>Вязниковский р-н, Никологоры п, Пушкинский пер, 14</t>
  </si>
  <si>
    <t>Вязниковский р-н, Никологоры п, Пушкинский пер, 15</t>
  </si>
  <si>
    <t>Вязниковский р-н, Никологоры п, Пушкинский пер, 1а</t>
  </si>
  <si>
    <t>365.400</t>
  </si>
  <si>
    <t>Вязниковский р-н, Никологоры п, Рассвет ул, 6</t>
  </si>
  <si>
    <t>484.400</t>
  </si>
  <si>
    <t>Вязниковский р-н, Никологоры п, Советская ул, 26</t>
  </si>
  <si>
    <t>Вязниковский р-н, Никологоры п, Юбилейная ул, 1</t>
  </si>
  <si>
    <t>Вязниковский р-н, Никологоры п, Юбилейная ул, 7б</t>
  </si>
  <si>
    <t>890.100</t>
  </si>
  <si>
    <t>Вязниковский р-н, Никологоры п, Юбилейная ул, 8б</t>
  </si>
  <si>
    <t>828.700</t>
  </si>
  <si>
    <t>Вязниковский р-н, Октябрьская д, Механизаторов ул, 12</t>
  </si>
  <si>
    <t>Вязниковский р-н, Октябрьская д, Механизаторов ул, 14</t>
  </si>
  <si>
    <t>Вязниковский р-н, Октябрьская д, Молодежная ул, 1</t>
  </si>
  <si>
    <t>Вязниковский р-н, Октябрьская д, Молодежная ул, 5</t>
  </si>
  <si>
    <t>Вязниковский р-н, Октябрьская д, Молодежная ул, 6</t>
  </si>
  <si>
    <t>947.000</t>
  </si>
  <si>
    <t>Вязниковский р-н, Октябрьская д, Садовая ул, 1</t>
  </si>
  <si>
    <t>Вязниковский р-н, Октябрьская д, Садовая ул, 3</t>
  </si>
  <si>
    <t>Вязниковский р-н, Октябрьская д, Текстильщиков ул, 5</t>
  </si>
  <si>
    <t>Вязниковский р-н, Октябрьская д, Шоссейная ул, 7</t>
  </si>
  <si>
    <t>298.000</t>
  </si>
  <si>
    <t>Вязниковский р-н, Октябрьский п, Железнодорожная ул, 1</t>
  </si>
  <si>
    <t>Вязниковский р-н, Октябрьский п, Железнодорожная ул, 3</t>
  </si>
  <si>
    <t>Вязниковский р-н, Октябрьский п, Железнодорожная ул, 4</t>
  </si>
  <si>
    <t>262.400</t>
  </si>
  <si>
    <t>Вязниковский р-н, Октябрьский п, Железнодорожная ул, 5</t>
  </si>
  <si>
    <t>292.700</t>
  </si>
  <si>
    <t>Вязниковский р-н, Октябрьский п, Железнодорожная ул, 6</t>
  </si>
  <si>
    <t>Вязниковский р-н, Октябрьский п, Железнодорожная ул, 7</t>
  </si>
  <si>
    <t>Вязниковский р-н, Октябрьский п, Железнодорожная ул, 8</t>
  </si>
  <si>
    <t>Вязниковский р-н, Октябрьский п, Клубная ул, 3</t>
  </si>
  <si>
    <t>559.900</t>
  </si>
  <si>
    <t>Вязниковский р-н, Октябрьский п, Клубная ул, 4</t>
  </si>
  <si>
    <t>Вязниковский р-н, Октябрьский п, Клубная ул, 5</t>
  </si>
  <si>
    <t>Вязниковский р-н, Октябрьский п, Маяковского ул, 3а</t>
  </si>
  <si>
    <t>832.300</t>
  </si>
  <si>
    <t>Вязниковский р-н, Октябрьский п, Первомайская ул, 2</t>
  </si>
  <si>
    <t>Вязниковский р-н, Октябрьский п, Первомайская ул, 3</t>
  </si>
  <si>
    <t>409.100</t>
  </si>
  <si>
    <t>Вязниковский р-н, Октябрьский п, Первомайская ул, 6</t>
  </si>
  <si>
    <t>544.400</t>
  </si>
  <si>
    <t>Вязниковский р-н, Октябрьский п, Первомайская ул, 7</t>
  </si>
  <si>
    <t>547.500</t>
  </si>
  <si>
    <t>749.200</t>
  </si>
  <si>
    <t>Вязниковский р-н, Октябрьский п, Советская ул, 2</t>
  </si>
  <si>
    <t>Вязниковский р-н, Октябрьский п, Советская ул, 3</t>
  </si>
  <si>
    <t>Вязниковский р-н, Октябрьский п, Советская ул, 4</t>
  </si>
  <si>
    <t>Вязниковский р-н, Октябрьский п, Советская ул, 5</t>
  </si>
  <si>
    <t>Вязниковский р-н, Октябрьский п, Советская ул, 6</t>
  </si>
  <si>
    <t>Вязниковский р-н, Октябрьский п, Советская ул, 7</t>
  </si>
  <si>
    <t>Вязниковский р-н, Октябрьский п, Советская ул, 8</t>
  </si>
  <si>
    <t>Вязниковский р-н, Паустово д, Текстильщиков ул, 1</t>
  </si>
  <si>
    <t>506.610</t>
  </si>
  <si>
    <t>Вязниковский р-н, Паустово д, Текстильщиков ул, 10</t>
  </si>
  <si>
    <t>Вязниковский р-н, Паустово д, Текстильщиков ул, 11</t>
  </si>
  <si>
    <t>Вязниковский р-н, Паустово д, Текстильщиков ул, 12</t>
  </si>
  <si>
    <t>Вязниковский р-н, Паустово д, Текстильщиков ул, 13</t>
  </si>
  <si>
    <t>Вязниковский р-н, Паустово д, Текстильщиков ул, 15</t>
  </si>
  <si>
    <t>Вязниковский р-н, Паустово д, Текстильщиков ул, 16</t>
  </si>
  <si>
    <t>Вязниковский р-н, Паустово д, Текстильщиков ул, 17</t>
  </si>
  <si>
    <t>989.500</t>
  </si>
  <si>
    <t>562.200</t>
  </si>
  <si>
    <t>Вязниковский р-н, Паустово д, Текстильщиков ул, 4</t>
  </si>
  <si>
    <t>Вязниковский р-н, Паустово д, Текстильщиков ул, 6</t>
  </si>
  <si>
    <t>653.000</t>
  </si>
  <si>
    <t>1091.000</t>
  </si>
  <si>
    <t>Вязниковский р-н, Паустово д, Текстильщиков ул, 8</t>
  </si>
  <si>
    <t>244.900</t>
  </si>
  <si>
    <t>Вязниковский р-н, Паустово д, Центральная ул, 35</t>
  </si>
  <si>
    <t>Вязниковский р-н, Паустово д, Центральная ул, 54</t>
  </si>
  <si>
    <t>Вязниковский р-н, Первомайский п, Полевая ул, 10</t>
  </si>
  <si>
    <t>323.600</t>
  </si>
  <si>
    <t>Вязниковский р-н, Первомайский п, Полевая ул, 11</t>
  </si>
  <si>
    <t>Вязниковский р-н, Первомайский п, Полевая ул, 5</t>
  </si>
  <si>
    <t>646.600</t>
  </si>
  <si>
    <t>Вязниковский р-н, Первомайский п, Полевая ул, 7</t>
  </si>
  <si>
    <t>Вязниковский р-н, Перово д, Молодежная ул, 2</t>
  </si>
  <si>
    <t>Вязниковский р-н, Пески д, Новая ул, 2</t>
  </si>
  <si>
    <t>Вязниковский р-н, Пески д, Новая ул, 3</t>
  </si>
  <si>
    <t>Вязниковский р-н, Пески д, Новая ул, 4</t>
  </si>
  <si>
    <t>Вязниковский р-н, Пески д, Новая ул, 5</t>
  </si>
  <si>
    <t>Вязниковский р-н, Пески д, Новая ул, 7</t>
  </si>
  <si>
    <t>Вязниковский р-н, Пески д, Новая ул, 8</t>
  </si>
  <si>
    <t>Вязниковский р-н, Пировы-Городищи д, Молодежная ул, 1</t>
  </si>
  <si>
    <t>318.200</t>
  </si>
  <si>
    <t>Вязниковский р-н, Пировы-Городищи д, Молодежная ул, 2</t>
  </si>
  <si>
    <t>256.500</t>
  </si>
  <si>
    <t>Вязниковский р-н, Пировы-Городищи д, Молодежная ул, 3</t>
  </si>
  <si>
    <t>634.100</t>
  </si>
  <si>
    <t>Вязниковский р-н, Пировы-Городищи д, Молодежная ул, 4</t>
  </si>
  <si>
    <t>Вязниковский р-н, Пировы-Городищи д, Молодежная ул, 5</t>
  </si>
  <si>
    <t>840.800</t>
  </si>
  <si>
    <t>648.700</t>
  </si>
  <si>
    <t>Вязниковский р-н, Пировы-Городищи д, Садовая ул, 1</t>
  </si>
  <si>
    <t>Вязниковский р-н, Приозерный п, Кирзаводская ул, 1</t>
  </si>
  <si>
    <t>334.300</t>
  </si>
  <si>
    <t>514.300</t>
  </si>
  <si>
    <t>Вязниковский р-н, Приозерный п, Кирзаводская ул, 2</t>
  </si>
  <si>
    <t>Вязниковский р-н, Приозерный п, Пушкинская ул, 116</t>
  </si>
  <si>
    <t>1111.500</t>
  </si>
  <si>
    <t>Вязниковский р-н, Приозерный п, Чкалова ул, 18</t>
  </si>
  <si>
    <t>Вязниковский р-н, Приозерный п, Чкалова ул, 20</t>
  </si>
  <si>
    <t>Вязниковский р-н, Сарыево с, Школьная ул, 21</t>
  </si>
  <si>
    <t>368.400</t>
  </si>
  <si>
    <t>Вязниковский р-н, Сарыево с, Школьная ул, 22</t>
  </si>
  <si>
    <t>Вязниковский р-н, Сарыево с, Школьная ул, 23</t>
  </si>
  <si>
    <t>352.500</t>
  </si>
  <si>
    <t>Вязниковский р-н, Сергеево д, Ткацкая ул, 12</t>
  </si>
  <si>
    <t>417.500</t>
  </si>
  <si>
    <t>Вязниковский р-н, Сергеево д, Ткацкая ул, 2</t>
  </si>
  <si>
    <t>Вязниковский р-н, Сергеево д, Ткацкая ул, 22</t>
  </si>
  <si>
    <t>635.400</t>
  </si>
  <si>
    <t>628.600</t>
  </si>
  <si>
    <t>Вязниковский р-н, Сергеево д, Ткацкая ул, 23</t>
  </si>
  <si>
    <t>Вязниковский р-н, Сергеево д, Ткацкая ул, 24</t>
  </si>
  <si>
    <t>Вязниковский р-н, Сергеево д, Ткацкая ул, 25</t>
  </si>
  <si>
    <t>304.300</t>
  </si>
  <si>
    <t>Вязниковский р-н, Сергеево д, Ткацкая ул, 3</t>
  </si>
  <si>
    <t>Вязниковский р-н, Сергеево д, Ткацкая ул, 4</t>
  </si>
  <si>
    <t>Вязниковский р-н, Сергеево д, Ткацкая ул, 5</t>
  </si>
  <si>
    <t>Вязниковский р-н, Сергеево д, Ткацкая ул, 6</t>
  </si>
  <si>
    <t>451.600</t>
  </si>
  <si>
    <t>515.700</t>
  </si>
  <si>
    <t>Вязниковский р-н, Сергиевы Горки с, Молодежная ул, 1</t>
  </si>
  <si>
    <t>827.300</t>
  </si>
  <si>
    <t>827.000</t>
  </si>
  <si>
    <t>Вязниковский р-н, Сергиевы Горки с, Молодежная ул, 2</t>
  </si>
  <si>
    <t>Вязниковский р-н, Сергиевы Горки с, Молодежная ул, 3</t>
  </si>
  <si>
    <t>Вязниковский р-н, Сергиевы Горки с, Садовая ул, 4</t>
  </si>
  <si>
    <t>705.900</t>
  </si>
  <si>
    <t>Вязниковский р-н, Сергиевы Горки с, Тополиная ул, 10</t>
  </si>
  <si>
    <t>Вязниковский р-н, Сергиевы Горки с, Тополиная ул, 8</t>
  </si>
  <si>
    <t>Вязниковский р-н, Сергиевы Горки с, Тополиная ул, 9</t>
  </si>
  <si>
    <t>Вязниковский р-н, Серково д, Заречная 2-я ул, 3</t>
  </si>
  <si>
    <t>256.800</t>
  </si>
  <si>
    <t>Вязниковский р-н, Серково д, Новая ул, 3</t>
  </si>
  <si>
    <t>Вязниковский р-н, Серково д, Новая ул, 4</t>
  </si>
  <si>
    <t>Вязниковский р-н, Серково д, Новая ул, 5</t>
  </si>
  <si>
    <t>510.200</t>
  </si>
  <si>
    <t>Вязниковский р-н, Серково д, Новая ул, 6</t>
  </si>
  <si>
    <t>Вязниковский р-н, Серково д, Новая ул, 7</t>
  </si>
  <si>
    <t>229.900</t>
  </si>
  <si>
    <t>Вязниковский р-н, Серково д, Новая ул, 9</t>
  </si>
  <si>
    <t>342.800</t>
  </si>
  <si>
    <t>Вязниковский р-н, Серково д, Пролетарская ул, 5</t>
  </si>
  <si>
    <t>622.200</t>
  </si>
  <si>
    <t>Вязниковский р-н, Станки с, Клязьминская ул, 5</t>
  </si>
  <si>
    <t>259.200</t>
  </si>
  <si>
    <t>Вязниковский р-н, Станки с, Рябиновая ул, 1</t>
  </si>
  <si>
    <t>507.900</t>
  </si>
  <si>
    <t>881.900</t>
  </si>
  <si>
    <t>Вязниковский р-н, Станки с, Рябиновая ул, 3</t>
  </si>
  <si>
    <t>678.100</t>
  </si>
  <si>
    <t>614.700</t>
  </si>
  <si>
    <t>847.100</t>
  </si>
  <si>
    <t>Вязниковский р-н, Станки с, Центральная ул, 2</t>
  </si>
  <si>
    <t>512.100</t>
  </si>
  <si>
    <t>Вязниковский р-н, Станки с, Центральная ул, 2а</t>
  </si>
  <si>
    <t>Вязниковский р-н, Станции Сарыево п, Клубная ул, 1</t>
  </si>
  <si>
    <t>Вязниковский р-н, Станции Сарыево п, Клубная ул, 2</t>
  </si>
  <si>
    <t>Вязниковский р-н, Станции Сарыево п, Клубная ул, 3</t>
  </si>
  <si>
    <t>Вязниковский р-н, Степанцево п, Ленина ул, 10</t>
  </si>
  <si>
    <t>Вязниковский р-н, Степанцево п, Ленина ул, 13</t>
  </si>
  <si>
    <t>813.000</t>
  </si>
  <si>
    <t>Вязниковский р-н, Степанцево п, Ленина ул, 14</t>
  </si>
  <si>
    <t>798.250</t>
  </si>
  <si>
    <t>Вязниковский р-н, Степанцево п, Ленина ул, 15</t>
  </si>
  <si>
    <t>1019.000</t>
  </si>
  <si>
    <t>779.700</t>
  </si>
  <si>
    <t>798.400</t>
  </si>
  <si>
    <t>Вязниковский р-н, Степанцево п, Ленина ул, 4</t>
  </si>
  <si>
    <t>2025.000</t>
  </si>
  <si>
    <t>281.400</t>
  </si>
  <si>
    <t>Вязниковский р-н, Степанцево п, Ленина ул, 5</t>
  </si>
  <si>
    <t>659.000</t>
  </si>
  <si>
    <t>Вязниковский р-н, Степанцево п, Ленина ул, 6</t>
  </si>
  <si>
    <t>Вязниковский р-н, Степанцево п, Ленина ул, 7</t>
  </si>
  <si>
    <t>Вязниковский р-н, Степанцево п, Ленина ул, 8</t>
  </si>
  <si>
    <t>Вязниковский р-н, Степанцево п, Ленина ул, 9</t>
  </si>
  <si>
    <t>854.100</t>
  </si>
  <si>
    <t>623.800</t>
  </si>
  <si>
    <t>807.700</t>
  </si>
  <si>
    <t>Вязниковский р-н, Степанцево п, Совхозная ул, 4</t>
  </si>
  <si>
    <t>794.900</t>
  </si>
  <si>
    <t>Вязниковский р-н, Степанцево п, Совхозная ул, 5</t>
  </si>
  <si>
    <t>Вязниковский р-н, Степанцево п, Совхозная ул, 6</t>
  </si>
  <si>
    <t>Вязниковский р-н, Степанцево п, Совхозная ул, 7</t>
  </si>
  <si>
    <t>941.100</t>
  </si>
  <si>
    <t>Вязниковский р-н, Степанцево п, Фабричная ул, 22</t>
  </si>
  <si>
    <t>206.700</t>
  </si>
  <si>
    <t>Вязниковский р-н, Степанцево п, Фабричная ул, 25</t>
  </si>
  <si>
    <t>819.100</t>
  </si>
  <si>
    <t>Вязниковский р-н, Участок Липки нп, 5</t>
  </si>
  <si>
    <t>612.200</t>
  </si>
  <si>
    <t>Вязниковский р-н, Центральный п, Главная ул, 18</t>
  </si>
  <si>
    <t>Вязниковский р-н, Центральный п, Главная ул, 20</t>
  </si>
  <si>
    <t>688.800</t>
  </si>
  <si>
    <t>Вязниковский р-н, Центральный п, Главная ул, 22</t>
  </si>
  <si>
    <t>Вязниковский р-н, Центральный п, Клубная ул, 1</t>
  </si>
  <si>
    <t>Вязниковский р-н, Центральный п, Клубная ул, 10</t>
  </si>
  <si>
    <t>Вязниковский р-н, Центральный п, Клубная ул, 2</t>
  </si>
  <si>
    <t>Вязниковский р-н, Центральный п, Клубная ул, 3</t>
  </si>
  <si>
    <t>401.100</t>
  </si>
  <si>
    <t>Вязниковский р-н, Центральный п, Клубная ул, 4</t>
  </si>
  <si>
    <t>406.800</t>
  </si>
  <si>
    <t>647.600</t>
  </si>
  <si>
    <t>Вязниковский р-н, Центральный п, Клубная ул, 5</t>
  </si>
  <si>
    <t>632.600</t>
  </si>
  <si>
    <t>Вязниковский р-н, Центральный п, Клубная ул, 6</t>
  </si>
  <si>
    <t>Вязниковский р-н, Центральный п, Клубная ул, 7</t>
  </si>
  <si>
    <t>Вязниковский р-н, Центральный п, Клубная ул, 8</t>
  </si>
  <si>
    <t>Вязниковский р-н, Центральный п, Клубная ул, 9</t>
  </si>
  <si>
    <t>Вязниковский р-н, Центральный п, Молодежная ул, 1</t>
  </si>
  <si>
    <t>1623.400</t>
  </si>
  <si>
    <t>1012.000</t>
  </si>
  <si>
    <t>Вязниковский р-н, Центральный п, Садовая ул, 2</t>
  </si>
  <si>
    <t>474.300</t>
  </si>
  <si>
    <t>402.700</t>
  </si>
  <si>
    <t>Вязниковский р-н, Чудиново д, Зеленый пер, 2</t>
  </si>
  <si>
    <t>Вязниковский р-н, Чудиново д, Зеленый пер, 3</t>
  </si>
  <si>
    <t>450.300</t>
  </si>
  <si>
    <t>Вязниковский р-н, Чудиново д, Зеленый пер, 4</t>
  </si>
  <si>
    <t>Вязниковский р-н, Чудиново д, Клубная ул, 18</t>
  </si>
  <si>
    <t>Вязниковский р-н, Чудиново д, Полевая ул, 27</t>
  </si>
  <si>
    <t>398.100</t>
  </si>
  <si>
    <t>Вязниковский р-н, Чудиново д, Полевая ул, 31</t>
  </si>
  <si>
    <t>Вязниковский р-н, Чудиново д, Полевая ул, 32</t>
  </si>
  <si>
    <t>677.300</t>
  </si>
  <si>
    <t>Вязниковский р-н, Чудиново д, Садовый пер, 1</t>
  </si>
  <si>
    <t>198.000</t>
  </si>
  <si>
    <t>Вязниковский р-н, Чудиново д, Центральная ул, 10</t>
  </si>
  <si>
    <t>Вязниковский р-н, Чудиново д, Центральная ул, 3</t>
  </si>
  <si>
    <t>Вязниковский р-н, Чудиново д, Центральная ул, 4</t>
  </si>
  <si>
    <t>229.700</t>
  </si>
  <si>
    <t>Вязниковский р-н, Чудиново д, Центральная ул, 7</t>
  </si>
  <si>
    <t>448.100</t>
  </si>
  <si>
    <t>Вязниковский р-н, Чудиново д, Центральная ул, 9</t>
  </si>
  <si>
    <t>Вязниковский р-н, Шатнево д, Нагорная ул, 1</t>
  </si>
  <si>
    <t>Вязниковский р-н, Шатнево д, Нагорная ул, 3</t>
  </si>
  <si>
    <t>Вязниковский р-н, Шатнево д, Нагорная ул, 4</t>
  </si>
  <si>
    <t>Вязниковский р-н, Шатнево д, Нагорная ул, 5</t>
  </si>
  <si>
    <t>Вязниковский р-н, Шустово д, Молодежная ул, 1</t>
  </si>
  <si>
    <t>Вязниковский р-н, Шустово д, Молодежная ул, 2</t>
  </si>
  <si>
    <t>433.000</t>
  </si>
  <si>
    <t>Вязниковский р-н, Эдон д, Советская ул, 14</t>
  </si>
  <si>
    <t>363.400</t>
  </si>
  <si>
    <t>Вязниковский р-н, Эдон д, Советская ул, 15</t>
  </si>
  <si>
    <t>Вязниковский р-н, Эдон д, Советская ул, 16</t>
  </si>
  <si>
    <t>198.900</t>
  </si>
  <si>
    <t>Вязниковский р-н, Эдон д, Советская ул, 17</t>
  </si>
  <si>
    <t>Вязниковский р-н, Эдон д, Советская ул, 21</t>
  </si>
  <si>
    <t>Вязниковский р-н, Эдон д, Советская ул, 26</t>
  </si>
  <si>
    <t>Вязниковский р-н, Эдон д, Советская ул, 28</t>
  </si>
  <si>
    <t>Гороховец г, 1 Мая ул, 33</t>
  </si>
  <si>
    <t>3111.100</t>
  </si>
  <si>
    <t>Гороховец г, Братьев Бесединых ул, 10</t>
  </si>
  <si>
    <t>739.300</t>
  </si>
  <si>
    <t>Гороховец г, Братьев Бесединых ул, 6</t>
  </si>
  <si>
    <t>524.200</t>
  </si>
  <si>
    <t>398.500</t>
  </si>
  <si>
    <t>1189.000</t>
  </si>
  <si>
    <t>Гороховец г, Гагарина пер, 11</t>
  </si>
  <si>
    <t>1874.000</t>
  </si>
  <si>
    <t>Гороховец г, Гагарина пер, 17</t>
  </si>
  <si>
    <t>812.100</t>
  </si>
  <si>
    <t>Гороховец г, Гагарина ул, 11</t>
  </si>
  <si>
    <t>Гороховец г, Гагарина ул, 12</t>
  </si>
  <si>
    <t>733.600</t>
  </si>
  <si>
    <t>Гороховец г, Гагарина ул, 19</t>
  </si>
  <si>
    <t>449.600</t>
  </si>
  <si>
    <t>Гороховец г, Гагарина ул, 21</t>
  </si>
  <si>
    <t>450.700</t>
  </si>
  <si>
    <t>Гороховец г, Гагарина ул, 24</t>
  </si>
  <si>
    <t>504.200</t>
  </si>
  <si>
    <t>718.400</t>
  </si>
  <si>
    <t>Гороховец г, Гагарина ул, 26</t>
  </si>
  <si>
    <t>Гороховец г, Гагарина ул, 28</t>
  </si>
  <si>
    <t>602.400</t>
  </si>
  <si>
    <t>642.500</t>
  </si>
  <si>
    <t>Гороховец г, Гагарина ул, 3</t>
  </si>
  <si>
    <t>Гороховец г, Гагарина ул, 33</t>
  </si>
  <si>
    <t>Гороховец г, Гагарина ул, 35</t>
  </si>
  <si>
    <t>86.900</t>
  </si>
  <si>
    <t>Гороховец г, Гагарина ул, 37</t>
  </si>
  <si>
    <t>Гороховец г, Гагарина ул, 39</t>
  </si>
  <si>
    <t>Гороховец г, Гагарина ул, 40</t>
  </si>
  <si>
    <t>Гороховец г, Гагарина ул, 42</t>
  </si>
  <si>
    <t>309.700</t>
  </si>
  <si>
    <t>384.600</t>
  </si>
  <si>
    <t>Гороховец г, Гагарина ул, 44</t>
  </si>
  <si>
    <t>1493.500</t>
  </si>
  <si>
    <t>Гороховец г, Гагарина ул, 50</t>
  </si>
  <si>
    <t>836.500</t>
  </si>
  <si>
    <t>Гороховец г, Гагарина ул, 58</t>
  </si>
  <si>
    <t>Гороховец г, Гагарина ул, 66</t>
  </si>
  <si>
    <t>499.800</t>
  </si>
  <si>
    <t>Гороховец г, Гагарина ул, 7</t>
  </si>
  <si>
    <t>823.300</t>
  </si>
  <si>
    <t>695.700</t>
  </si>
  <si>
    <t>954.600</t>
  </si>
  <si>
    <t>Гороховец г, Гагарина ул, 70</t>
  </si>
  <si>
    <t>861.300</t>
  </si>
  <si>
    <t>Гороховец г, Гагарина ул, 9</t>
  </si>
  <si>
    <t>Гороховец г, Гоголя ул, 14</t>
  </si>
  <si>
    <t>509.900</t>
  </si>
  <si>
    <t>Гороховец г, Гоголя ул, 8</t>
  </si>
  <si>
    <t>382.900</t>
  </si>
  <si>
    <t>Гороховец г, Горького ул, 25</t>
  </si>
  <si>
    <t>908.800</t>
  </si>
  <si>
    <t>Гороховец г, Горького ул, 27</t>
  </si>
  <si>
    <t>236.000</t>
  </si>
  <si>
    <t>Гороховец г, Горького ул, 29</t>
  </si>
  <si>
    <t>10258.000</t>
  </si>
  <si>
    <t>Гороховец г, Горького ул, 35</t>
  </si>
  <si>
    <t>2547.000</t>
  </si>
  <si>
    <t>Гороховец г, Горького ул, 48</t>
  </si>
  <si>
    <t>789.000</t>
  </si>
  <si>
    <t>Гороховец г, Горького ул, 50</t>
  </si>
  <si>
    <t>449.800</t>
  </si>
  <si>
    <t>Гороховец г, Кирова пер, 1</t>
  </si>
  <si>
    <t>Гороховец г, Кирова пер, 2</t>
  </si>
  <si>
    <t>537.800</t>
  </si>
  <si>
    <t>Гороховец г, Кирова пер, 4</t>
  </si>
  <si>
    <t>Гороховец г, Кирова пер, 6</t>
  </si>
  <si>
    <t>Гороховец г, Кирова пер, 7</t>
  </si>
  <si>
    <t>8657.000</t>
  </si>
  <si>
    <t>Гороховец г, Кирова ул, 10</t>
  </si>
  <si>
    <t>Гороховец г, Кирова ул, 12</t>
  </si>
  <si>
    <t>404.200</t>
  </si>
  <si>
    <t>Гороховец г, Кирова ул, 2</t>
  </si>
  <si>
    <t>661.600</t>
  </si>
  <si>
    <t>Гороховец г, Кирова ул, 4</t>
  </si>
  <si>
    <t>392.200</t>
  </si>
  <si>
    <t>Гороховец г, Кирова ул, 5</t>
  </si>
  <si>
    <t>784.000</t>
  </si>
  <si>
    <t>576.500</t>
  </si>
  <si>
    <t>Гороховец г, Кирова ул, 7</t>
  </si>
  <si>
    <t>591.300</t>
  </si>
  <si>
    <t>Гороховец г, Кирова ул, 8</t>
  </si>
  <si>
    <t>514.900</t>
  </si>
  <si>
    <t>Гороховец г, Кирова ул, 9</t>
  </si>
  <si>
    <t>Гороховец г, Красноармейская ул, 48</t>
  </si>
  <si>
    <t>Гороховец г, Краснова ул, 10</t>
  </si>
  <si>
    <t>Гороховец г, Краснова ул, 12</t>
  </si>
  <si>
    <t>334.100</t>
  </si>
  <si>
    <t>Гороховец г, Краснова ул, 5</t>
  </si>
  <si>
    <t>391.700</t>
  </si>
  <si>
    <t>Гороховец г, Краснова ул, 7</t>
  </si>
  <si>
    <t>Гороховец г, Краснова ул, 9</t>
  </si>
  <si>
    <t>Гороховец г, Кутузова ул, 1</t>
  </si>
  <si>
    <t>Гороховец г, Кутузова ул, 11</t>
  </si>
  <si>
    <t>1804.200</t>
  </si>
  <si>
    <t>Гороховец г, Кутузова ул, 13</t>
  </si>
  <si>
    <t>1987.000</t>
  </si>
  <si>
    <t>1456.000</t>
  </si>
  <si>
    <t>Гороховец г, Кутузова ул, 17</t>
  </si>
  <si>
    <t>Гороховец г, Кутузова ул, 3</t>
  </si>
  <si>
    <t>2987.000</t>
  </si>
  <si>
    <t>Гороховец г, Кутузова ул, 5</t>
  </si>
  <si>
    <t>Гороховец г, Кутузова ул, 8</t>
  </si>
  <si>
    <t>Гороховец г, Ленина ул, 13</t>
  </si>
  <si>
    <t>2078.000</t>
  </si>
  <si>
    <t>Гороховец г, Ленина ул, 15</t>
  </si>
  <si>
    <t>231.500</t>
  </si>
  <si>
    <t>124.000</t>
  </si>
  <si>
    <t>Гороховец г, Ленина ул, 29</t>
  </si>
  <si>
    <t>470.400</t>
  </si>
  <si>
    <t>389.700</t>
  </si>
  <si>
    <t>Гороховец г, Ленина ул, 32</t>
  </si>
  <si>
    <t>Гороховец г, Ленина ул, 38</t>
  </si>
  <si>
    <t>605.100</t>
  </si>
  <si>
    <t>229.600</t>
  </si>
  <si>
    <t>Гороховец г, Ленина ул, 61</t>
  </si>
  <si>
    <t>396.500</t>
  </si>
  <si>
    <t>839.800</t>
  </si>
  <si>
    <t>Гороховец г, Ленина ул, 7</t>
  </si>
  <si>
    <t>378.500</t>
  </si>
  <si>
    <t>Гороховец г, Ленина ул, 70</t>
  </si>
  <si>
    <t>Гороховец г, Ленина ул, 71</t>
  </si>
  <si>
    <t>336.200</t>
  </si>
  <si>
    <t>Гороховец г, Лермонтова ул, 1</t>
  </si>
  <si>
    <t>Гороховец г, Лермонтова ул, 2</t>
  </si>
  <si>
    <t>866.500</t>
  </si>
  <si>
    <t>Гороховец г, Луначарского ул, 20</t>
  </si>
  <si>
    <t>Гороховец г, Льва Толстого ул, 39</t>
  </si>
  <si>
    <t>Гороховец г, Льва Толстого ул, 41</t>
  </si>
  <si>
    <t>Гороховец г, Льва Толстого ул, 48</t>
  </si>
  <si>
    <t>521.200</t>
  </si>
  <si>
    <t>442.700</t>
  </si>
  <si>
    <t>Гороховец г, Мелиораторов ул, 1</t>
  </si>
  <si>
    <t>864.800</t>
  </si>
  <si>
    <t>Гороховец г, Мелиораторов ул, 4</t>
  </si>
  <si>
    <t>652.900</t>
  </si>
  <si>
    <t>Гороховец г, Мелиораторов ул, 5</t>
  </si>
  <si>
    <t>Гороховец г, Мелиораторов ул, 6</t>
  </si>
  <si>
    <t>Гороховец г, Мелиораторов ул, 7</t>
  </si>
  <si>
    <t>Гороховец г, Мира ул, 10</t>
  </si>
  <si>
    <t>Гороховец г, Мира ул, 12</t>
  </si>
  <si>
    <t>Гороховец г, Мира ул, 13</t>
  </si>
  <si>
    <t>812.400</t>
  </si>
  <si>
    <t>Гороховец г, Мира ул, 14</t>
  </si>
  <si>
    <t>Гороховец г, Мира ул, 18</t>
  </si>
  <si>
    <t>Гороховец г, Мира ул, 2</t>
  </si>
  <si>
    <t>Гороховец г, Мира ул, 20</t>
  </si>
  <si>
    <t>Гороховец г, Мира ул, 21</t>
  </si>
  <si>
    <t>464.100</t>
  </si>
  <si>
    <t>Гороховец г, Мира ул, 24</t>
  </si>
  <si>
    <t>806.900</t>
  </si>
  <si>
    <t>Гороховец г, Мира ул, 25</t>
  </si>
  <si>
    <t>915.300</t>
  </si>
  <si>
    <t>Гороховец г, Мира ул, 26</t>
  </si>
  <si>
    <t>1126.200</t>
  </si>
  <si>
    <t>950.100</t>
  </si>
  <si>
    <t>Гороховец г, Мира ул, 27</t>
  </si>
  <si>
    <t>Гороховец г, Мира ул, 3</t>
  </si>
  <si>
    <t>Гороховец г, Мира ул, 30</t>
  </si>
  <si>
    <t>1563.000</t>
  </si>
  <si>
    <t>1335.100</t>
  </si>
  <si>
    <t>Гороховец г, Мира ул, 32</t>
  </si>
  <si>
    <t>Гороховец г, Мира ул, 34</t>
  </si>
  <si>
    <t>935.500</t>
  </si>
  <si>
    <t>Гороховец г, Мира ул, 36</t>
  </si>
  <si>
    <t>2848.000</t>
  </si>
  <si>
    <t>Гороховец г, Мира ул, 4</t>
  </si>
  <si>
    <t>Гороховец г, Мира ул, 5</t>
  </si>
  <si>
    <t>Гороховец г, Мира ул, 6</t>
  </si>
  <si>
    <t>Гороховец г, Мира ул, 7</t>
  </si>
  <si>
    <t>Гороховец г, Мира ул, 8</t>
  </si>
  <si>
    <t>Гороховец г, Мира ул, 9</t>
  </si>
  <si>
    <t>Гороховец г, Мичурина ул, 8</t>
  </si>
  <si>
    <t>Гороховец г, Московская ул, 1</t>
  </si>
  <si>
    <t>673.900</t>
  </si>
  <si>
    <t>Гороховец г, Набережная ул, 41</t>
  </si>
  <si>
    <t>319.100</t>
  </si>
  <si>
    <t>Гороховец г, Парковая ул, 54</t>
  </si>
  <si>
    <t>Гороховец г, Парковая ул, 55</t>
  </si>
  <si>
    <t>Гороховец г, Парковая ул, 58</t>
  </si>
  <si>
    <t>Гороховец г, Парковая ул, 58б</t>
  </si>
  <si>
    <t>5454.000</t>
  </si>
  <si>
    <t>3654.000</t>
  </si>
  <si>
    <t>Гороховец г, Парковая ул, 60б</t>
  </si>
  <si>
    <t>Гороховец г, Полевая ул, 1</t>
  </si>
  <si>
    <t>631.600</t>
  </si>
  <si>
    <t>Гороховец г, Полевая ул, 2</t>
  </si>
  <si>
    <t>Гороховец г, Полевая ул, 39</t>
  </si>
  <si>
    <t>Гороховец г, Полевая ул, 43</t>
  </si>
  <si>
    <t>2321.700</t>
  </si>
  <si>
    <t>Гороховец г, Полевая ул, 46</t>
  </si>
  <si>
    <t>957.600</t>
  </si>
  <si>
    <t>1663.000</t>
  </si>
  <si>
    <t>Гороховец г, Полевая ул, 7</t>
  </si>
  <si>
    <t>686.900</t>
  </si>
  <si>
    <t>Гороховец г, Полевая ул, 9</t>
  </si>
  <si>
    <t>Гороховец г, Революции ул, 40</t>
  </si>
  <si>
    <t>1440.800</t>
  </si>
  <si>
    <t>Гороховец г, Саваренского ул, 11</t>
  </si>
  <si>
    <t>115.000</t>
  </si>
  <si>
    <t>241.400</t>
  </si>
  <si>
    <t>Гороховец г, Саваренского ул, 9</t>
  </si>
  <si>
    <t>226.200</t>
  </si>
  <si>
    <t>258.100</t>
  </si>
  <si>
    <t>4111.000</t>
  </si>
  <si>
    <t>Гороховец г, Советская ул, 13</t>
  </si>
  <si>
    <t>607.100</t>
  </si>
  <si>
    <t>Гороховец г, Строителей ул, 3</t>
  </si>
  <si>
    <t>Гороховец г, Строителей ул, 4</t>
  </si>
  <si>
    <t>843.900</t>
  </si>
  <si>
    <t>Гороховец г, Строителей ул, 5</t>
  </si>
  <si>
    <t>Гороховец г, Суворова ул, 11</t>
  </si>
  <si>
    <t>Гороховец г, Тимирязева ул, 4</t>
  </si>
  <si>
    <t>Гороховец г, Тимирязева ул, 6</t>
  </si>
  <si>
    <t>800.700</t>
  </si>
  <si>
    <t>951.100</t>
  </si>
  <si>
    <t>Гороховец г, Школьный пер, 2</t>
  </si>
  <si>
    <t>216.630</t>
  </si>
  <si>
    <t>Гороховецкий р-н, Арефино д, Совхозная ул, 11</t>
  </si>
  <si>
    <t>Гороховецкий р-н, Арефино д, Совхозная ул, 12</t>
  </si>
  <si>
    <t>218.500</t>
  </si>
  <si>
    <t>609.500</t>
  </si>
  <si>
    <t>Гороховецкий р-н, Арефино д, Совхозная ул, 13</t>
  </si>
  <si>
    <t>414.200</t>
  </si>
  <si>
    <t>Гороховецкий р-н, Арефино д, Совхозная ул, 14</t>
  </si>
  <si>
    <t>Гороховецкий р-н, Арефино д, Совхозная ул, 2</t>
  </si>
  <si>
    <t>221.130</t>
  </si>
  <si>
    <t>Гороховецкий р-н, Арефино д, Совхозная ул, 3</t>
  </si>
  <si>
    <t>Гороховецкий р-н, Арефино д, Совхозная ул, 4</t>
  </si>
  <si>
    <t>229.100</t>
  </si>
  <si>
    <t>Гороховецкий р-н, Арефино д, Совхозная ул, 5</t>
  </si>
  <si>
    <t>328.300</t>
  </si>
  <si>
    <t>Гороховецкий р-н, Арефино д, Совхозная ул, 6</t>
  </si>
  <si>
    <t>235.700</t>
  </si>
  <si>
    <t>Гороховецкий р-н, Арефино д, Совхозная ул, 7</t>
  </si>
  <si>
    <t>Гороховецкий р-н, Арефино д, Совхозная ул, 8</t>
  </si>
  <si>
    <t>509.200</t>
  </si>
  <si>
    <t>407.200</t>
  </si>
  <si>
    <t>681.300</t>
  </si>
  <si>
    <t>Гороховецкий р-н, Арефино д, Совхозная ул, 9</t>
  </si>
  <si>
    <t>Гороховецкий р-н, Васильчиково д, 18</t>
  </si>
  <si>
    <t>253.700</t>
  </si>
  <si>
    <t>Гороховецкий р-н, Васильчиково д, 22</t>
  </si>
  <si>
    <t>Гороховецкий р-н, Васильчиково д, 23</t>
  </si>
  <si>
    <t>611.600</t>
  </si>
  <si>
    <t>432.200</t>
  </si>
  <si>
    <t>Гороховецкий р-н, Великово д, Путейская ул, 3</t>
  </si>
  <si>
    <t>Гороховецкий р-н, Выезд д, Полевая ул, 2</t>
  </si>
  <si>
    <t>Гороховецкий р-н, Выезд д, Полевая ул, 3</t>
  </si>
  <si>
    <t>Гороховецкий р-н, Галицы п, Гагарина ул, 18</t>
  </si>
  <si>
    <t>432.400</t>
  </si>
  <si>
    <t>211.800</t>
  </si>
  <si>
    <t>Гороховецкий р-н, Галицы п, Гагарина ул, 3</t>
  </si>
  <si>
    <t>Гороховецкий р-н, Галицы п, Гагарина ул, 4</t>
  </si>
  <si>
    <t>Гороховецкий р-н, Галицы п, Железнодорожная ул, 2</t>
  </si>
  <si>
    <t>Гороховецкий р-н, Галицы п, Пролетарская ул, 2</t>
  </si>
  <si>
    <t>Гороховецкий р-н, Галицы п, Пролетарская ул, 34</t>
  </si>
  <si>
    <t>228.000</t>
  </si>
  <si>
    <t>Гороховецкий р-н, Галицы п, Пролетарская ул, 36</t>
  </si>
  <si>
    <t>243.900</t>
  </si>
  <si>
    <t>Гороховецкий р-н, Галицы п, Пролетарская ул, 38</t>
  </si>
  <si>
    <t>Гороховецкий р-н, Гришино с, Ленина ул, 52</t>
  </si>
  <si>
    <t>Гороховецкий р-н, Кондюрино д, 6</t>
  </si>
  <si>
    <t>Гороховецкий р-н, Крутово д, Колхозная ул, 15</t>
  </si>
  <si>
    <t>Гороховецкий р-н, Крутово д, Колхозная ул, 16</t>
  </si>
  <si>
    <t>640.500</t>
  </si>
  <si>
    <t>Гороховецкий р-н, Крутово д, Колхозная ул, 17</t>
  </si>
  <si>
    <t>261.900</t>
  </si>
  <si>
    <t>Гороховецкий р-н, Куприяново д, Дорожная ул, 2</t>
  </si>
  <si>
    <t>246.900</t>
  </si>
  <si>
    <t>371.000</t>
  </si>
  <si>
    <t>Гороховецкий р-н, Куприяново д, Дорожная ул, 5</t>
  </si>
  <si>
    <t>Гороховецкий р-н, Лучинки д, Лучинковская ул, 65</t>
  </si>
  <si>
    <t>Гороховецкий р-н, Лучинки д, Лучинковская ул, 66</t>
  </si>
  <si>
    <t>294.900</t>
  </si>
  <si>
    <t>Гороховецкий р-н, Нововладимировка д, 40</t>
  </si>
  <si>
    <t>440.600</t>
  </si>
  <si>
    <t>396.800</t>
  </si>
  <si>
    <t>Гороховецкий р-н, Отводное д, Заречная ул, 15</t>
  </si>
  <si>
    <t>239.900</t>
  </si>
  <si>
    <t>Гороховецкий р-н, Пролетарский п, Комсомольская ул, 1</t>
  </si>
  <si>
    <t>559.100</t>
  </si>
  <si>
    <t>Гороховецкий р-н, Пролетарский п, Комсомольская ул, 2</t>
  </si>
  <si>
    <t>500.850</t>
  </si>
  <si>
    <t>753.900</t>
  </si>
  <si>
    <t>Гороховецкий р-н, Пролетарский п, Комсомольская ул, 3</t>
  </si>
  <si>
    <t>Гороховецкий р-н, Пролетарский п, Комсомольская ул, 4</t>
  </si>
  <si>
    <t>Гороховецкий р-н, Пролетарский п, Комсомольская ул, 5</t>
  </si>
  <si>
    <t>Гороховецкий р-н, Пролетарский п, Комсомольская ул, 6</t>
  </si>
  <si>
    <t>913.900</t>
  </si>
  <si>
    <t>Гороховецкий р-н, Пролетарский п, Кооперативная ул, 28</t>
  </si>
  <si>
    <t>Гороховецкий р-н, Пролетарский п, Новофабричная ул, 22</t>
  </si>
  <si>
    <t>330.750</t>
  </si>
  <si>
    <t>Гороховецкий р-н, Пролетарский п, Новофабричная ул, 23</t>
  </si>
  <si>
    <t>Гороховецкий р-н, Пролетарский п, Новофабричная ул, 24</t>
  </si>
  <si>
    <t>Гороховецкий р-н, Пролетарский п, Октябрьская ул, 1</t>
  </si>
  <si>
    <t>Гороховецкий р-н, Пролетарский п, Октябрьская ул, 12</t>
  </si>
  <si>
    <t>518.400</t>
  </si>
  <si>
    <t>Гороховецкий р-н, Пролетарский п, Октябрьская ул, 2</t>
  </si>
  <si>
    <t>Гороховецкий р-н, Пролетарский п, Октябрьская ул, 3</t>
  </si>
  <si>
    <t>Гороховецкий р-н, Пролетарский п, Совхозная ул, 1</t>
  </si>
  <si>
    <t>255.800</t>
  </si>
  <si>
    <t>Гороховецкий р-н, Торфопредприятия Большое п, Ленина ул, 11</t>
  </si>
  <si>
    <t>Гороховецкий р-н, Торфопредприятия Большое п, Ленина ул, 7</t>
  </si>
  <si>
    <t>218.100</t>
  </si>
  <si>
    <t>Гороховецкий р-н, Торфопредприятия Большое п, Ленина ул, 9</t>
  </si>
  <si>
    <t>218.800</t>
  </si>
  <si>
    <t>Гороховецкий р-н, Торфопредприятия Большое п, Октябрьская ул, 10</t>
  </si>
  <si>
    <t>220.200</t>
  </si>
  <si>
    <t>Гороховецкий р-н, Торфопредприятия Большое п, Октябрьская ул, 12</t>
  </si>
  <si>
    <t>Гороховецкий р-н, Торфопредприятия Большое п, Октябрьская ул, 5</t>
  </si>
  <si>
    <t>Гороховецкий р-н, Торфопредприятия Большое п, Октябрьская ул, 6</t>
  </si>
  <si>
    <t>149.000</t>
  </si>
  <si>
    <t>Гороховецкий р-н, Торфопредприятия Большое п, Октябрьская ул, 7</t>
  </si>
  <si>
    <t>Гороховецкий р-н, Торфопредприятия Большое п, Октябрьская ул, 8</t>
  </si>
  <si>
    <t>407.900</t>
  </si>
  <si>
    <t>Гороховецкий р-н, Торфопредприятия Большое п, Фрунзе ул, 6</t>
  </si>
  <si>
    <t>Гороховецкий р-н, Фоминки с, Муромская ул, 7</t>
  </si>
  <si>
    <t>Гороховецкий р-н, Фоминки с, Советская ул, 16</t>
  </si>
  <si>
    <t>260.100</t>
  </si>
  <si>
    <t>Гороховецкий р-н, Фоминки с, Совхозная ул, 11</t>
  </si>
  <si>
    <t>Гороховецкий р-н, Фоминки с, Совхозная ул, 2</t>
  </si>
  <si>
    <t>795.300</t>
  </si>
  <si>
    <t>Гороховецкий р-н, Фоминки с, Совхозная ул, 3</t>
  </si>
  <si>
    <t>Гороховецкий р-н, Фоминки с, Совхозная ул, 4</t>
  </si>
  <si>
    <t>1362.100</t>
  </si>
  <si>
    <t>Гороховецкий р-н, Фоминки с, Совхозная ул, 5</t>
  </si>
  <si>
    <t>Гороховецкий р-н, Фоминки с, Совхозная ул, 7</t>
  </si>
  <si>
    <t>Гороховецкий р-н, Фоминки с, Совхозная ул, 9</t>
  </si>
  <si>
    <t>702.300</t>
  </si>
  <si>
    <t>Гороховецкий р-н, Фоминки с, Чекунова ул, 1</t>
  </si>
  <si>
    <t>Гороховецкий р-н, Фоминки с, Чекунова ул, 2</t>
  </si>
  <si>
    <t>669.500</t>
  </si>
  <si>
    <t>940.700</t>
  </si>
  <si>
    <t>Гороховецкий р-н, Фоминки с, Чекунова ул, 3</t>
  </si>
  <si>
    <t>670.200</t>
  </si>
  <si>
    <t>Гороховецкий р-н, Фоминки с, Чекунова ул, 4</t>
  </si>
  <si>
    <t>Гороховецкий р-н, Фоминки с, Чекунова ул, 5</t>
  </si>
  <si>
    <t>Гороховецкий р-н, Хорошево п, 5</t>
  </si>
  <si>
    <t>Гороховецкий р-н, Чулково п, Дома подстанции ул, 3</t>
  </si>
  <si>
    <t>341.000</t>
  </si>
  <si>
    <t>987.900</t>
  </si>
  <si>
    <t>Гороховецкий р-н, Чулково п, Производственная ул, 1</t>
  </si>
  <si>
    <t>Гороховецкий р-н, Чулково п, Производственная ул, 4</t>
  </si>
  <si>
    <t>Гороховецкий р-н, Чулково п, Производственная ул, 5</t>
  </si>
  <si>
    <t>528.500</t>
  </si>
  <si>
    <t>Гороховецкий р-н, Чулково п, Советская ул, 27</t>
  </si>
  <si>
    <t>225.600</t>
  </si>
  <si>
    <t>Гороховецкий р-н, Чулково п, Сосновая ул, 1</t>
  </si>
  <si>
    <t>Гороховецкий р-н, Чулково п, Сосновая ул, 2</t>
  </si>
  <si>
    <t>380.100</t>
  </si>
  <si>
    <t>Гороховецкий р-н, Чулково п, Сосновая ул, 3</t>
  </si>
  <si>
    <t>Гороховецкий р-н, Чулково п, Центральная ул, 13</t>
  </si>
  <si>
    <t>Гороховецкий р-н, Юрово д, Колхозная ул, 6</t>
  </si>
  <si>
    <t>469.700</t>
  </si>
  <si>
    <t>Гороховецкий р-н, Юрово д, Колхозная ул, 8</t>
  </si>
  <si>
    <t>Гороховецкий р-н, Юрово д, Колхозная ул, 9</t>
  </si>
  <si>
    <t>Гусь-Хрустальный г, 2-ая Народная ул, 13</t>
  </si>
  <si>
    <t>1739.700</t>
  </si>
  <si>
    <t>1392.200</t>
  </si>
  <si>
    <t>Гусь-Хрустальный г, 2-ая Народная ул, 3</t>
  </si>
  <si>
    <t>747.520</t>
  </si>
  <si>
    <t>Гусь-Хрустальный г, 2-ая Народная ул, 6а</t>
  </si>
  <si>
    <t>1071.100</t>
  </si>
  <si>
    <t>Гусь-Хрустальный г, 50 лет Советской Власти пр-кт, 24</t>
  </si>
  <si>
    <t>Гусь-Хрустальный г, 50 лет Советской Власти пр-кт, 25</t>
  </si>
  <si>
    <t>405.100</t>
  </si>
  <si>
    <t>Гусь-Хрустальный г, 50 лет Советской Власти пр-кт, 26/8</t>
  </si>
  <si>
    <t>1021.400</t>
  </si>
  <si>
    <t>966.100</t>
  </si>
  <si>
    <t>Гусь-Хрустальный г, 50 лет Советской Власти пр-кт, 27</t>
  </si>
  <si>
    <t>989.600</t>
  </si>
  <si>
    <t>Гусь-Хрустальный г, 50 лет Советской Власти пр-кт, 28</t>
  </si>
  <si>
    <t>Гусь-Хрустальный г, 50 лет Советской Власти пр-кт, 29</t>
  </si>
  <si>
    <t>752.300</t>
  </si>
  <si>
    <t>Гусь-Хрустальный г, 50 лет Советской Власти пр-кт, 30</t>
  </si>
  <si>
    <t>Гусь-Хрустальный г, 50 лет Советской Власти пр-кт, 30а</t>
  </si>
  <si>
    <t>Гусь-Хрустальный г, 50 лет Советской Власти пр-кт, 31</t>
  </si>
  <si>
    <t>Гусь-Хрустальный г, 50 лет Советской Власти пр-кт, 32</t>
  </si>
  <si>
    <t>995.700</t>
  </si>
  <si>
    <t>Гусь-Хрустальный г, 50 лет Советской Власти пр-кт, 33</t>
  </si>
  <si>
    <t>Гусь-Хрустальный г, 50 лет Советской Власти пр-кт, 35</t>
  </si>
  <si>
    <t>1252.000</t>
  </si>
  <si>
    <t>1269.200</t>
  </si>
  <si>
    <t>2053.400</t>
  </si>
  <si>
    <t>Гусь-Хрустальный г, 50 лет Советской Власти пр-кт, 43</t>
  </si>
  <si>
    <t>1605.800</t>
  </si>
  <si>
    <t>Гусь-Хрустальный г, 50 лет Советской Власти пр-кт, 6</t>
  </si>
  <si>
    <t>723.200</t>
  </si>
  <si>
    <t>Гусь-Хрустальный г, Васильева ул, 16</t>
  </si>
  <si>
    <t>2106.000</t>
  </si>
  <si>
    <t>Гусь-Хрустальный г, Владимирская ул, 3а</t>
  </si>
  <si>
    <t>Гусь-Хрустальный г, Володарского ул, 8</t>
  </si>
  <si>
    <t>448.300</t>
  </si>
  <si>
    <t>Гусь-Хрустальный г, Гражданский пер, 10</t>
  </si>
  <si>
    <t>287.400</t>
  </si>
  <si>
    <t>Гусь-Хрустальный г, Гражданский пер, 12</t>
  </si>
  <si>
    <t>Гусь-Хрустальный г, Гражданский пер, 14</t>
  </si>
  <si>
    <t>445.700</t>
  </si>
  <si>
    <t>Гусь-Хрустальный г, Гражданский пер, 16</t>
  </si>
  <si>
    <t>Гусь-Хрустальный г, Гражданский пер, 18</t>
  </si>
  <si>
    <t>191.300</t>
  </si>
  <si>
    <t>Гусь-Хрустальный г, Гражданский пер, 24</t>
  </si>
  <si>
    <t>Гусь-Хрустальный г, Гражданский пер, 26</t>
  </si>
  <si>
    <t>398.890</t>
  </si>
  <si>
    <t>Гусь-Хрустальный г, Гражданский пер, 30</t>
  </si>
  <si>
    <t>Гусь-Хрустальный г, Гражданский пер, 9</t>
  </si>
  <si>
    <t>Гусь-Хрустальный г, Гусевский п, Интернациональная ул, 10</t>
  </si>
  <si>
    <t>Гусь-Хрустальный г, Гусевский п, Интернациональная ул, 4</t>
  </si>
  <si>
    <t>658.800</t>
  </si>
  <si>
    <t>Гусь-Хрустальный г, Гусевский п, Интернациональная ул, 6</t>
  </si>
  <si>
    <t>526.400</t>
  </si>
  <si>
    <t>Гусь-Хрустальный г, Гусевский п, Интернациональная ул, 8</t>
  </si>
  <si>
    <t>Гусь-Хрустальный г, Гусевский п, Мира ул, 11</t>
  </si>
  <si>
    <t>728.300</t>
  </si>
  <si>
    <t>1165.500</t>
  </si>
  <si>
    <t>Гусь-Хрустальный г, Гусевский п, Мира ул, 15</t>
  </si>
  <si>
    <t>734.300</t>
  </si>
  <si>
    <t>Гусь-Хрустальный г, Гусевский п, Мира ул, 6</t>
  </si>
  <si>
    <t>569.400</t>
  </si>
  <si>
    <t>Гусь-Хрустальный г, Гусевский п, Мира ул, 8</t>
  </si>
  <si>
    <t>953.020</t>
  </si>
  <si>
    <t>Гусь-Хрустальный г, Гусевский п, Октябрьская ул, 11</t>
  </si>
  <si>
    <t>Гусь-Хрустальный г, Гусевский п, Октябрьская ул, 2</t>
  </si>
  <si>
    <t>516.700</t>
  </si>
  <si>
    <t>Гусь-Хрустальный г, Гусевский п, Октябрьская ул, 2а</t>
  </si>
  <si>
    <t>Гусь-Хрустальный г, Гусевский п, Октябрьская ул, 3</t>
  </si>
  <si>
    <t>Гусь-Хрустальный г, Гусевский п, Октябрьская ул, 4</t>
  </si>
  <si>
    <t>Гусь-Хрустальный г, Гусевский п, Октябрьская ул, 5</t>
  </si>
  <si>
    <t>700.800</t>
  </si>
  <si>
    <t>781.500</t>
  </si>
  <si>
    <t>753.700</t>
  </si>
  <si>
    <t>Гусь-Хрустальный г, Гусевский п, Пионерская ул, 14</t>
  </si>
  <si>
    <t>981.800</t>
  </si>
  <si>
    <t>882.400</t>
  </si>
  <si>
    <t>Гусь-Хрустальный г, Гусевский п, Пионерская ул, 16</t>
  </si>
  <si>
    <t>594.800</t>
  </si>
  <si>
    <t>Гусь-Хрустальный г, Гусевский п, Садовая ул, 1/6</t>
  </si>
  <si>
    <t>Гусь-Хрустальный г, Гусевский п, Садовая ул, 1</t>
  </si>
  <si>
    <t>Гусь-Хрустальный г, Гусевский п, Садовая ул, 13</t>
  </si>
  <si>
    <t>679.500</t>
  </si>
  <si>
    <t>Гусь-Хрустальный г, Гусевский п, Садовая ул, 2</t>
  </si>
  <si>
    <t>Гусь-Хрустальный г, Гусевский п, Садовая ул, 3</t>
  </si>
  <si>
    <t>Гусь-Хрустальный г, Гусевский п, Садовая ул, 4</t>
  </si>
  <si>
    <t>678.700</t>
  </si>
  <si>
    <t>Гусь-Хрустальный г, Гусевский п, Садовая ул, 5</t>
  </si>
  <si>
    <t>615.440</t>
  </si>
  <si>
    <t>677.400</t>
  </si>
  <si>
    <t>Гусь-Хрустальный г, Гусевский п, Садовая ул, 7</t>
  </si>
  <si>
    <t>Гусь-Хрустальный г, Гусевский п, Садовая ул, 9</t>
  </si>
  <si>
    <t>678.900</t>
  </si>
  <si>
    <t>866.000</t>
  </si>
  <si>
    <t>Гусь-Хрустальный г, Гусевский п, Советская ул, 11</t>
  </si>
  <si>
    <t>804.500</t>
  </si>
  <si>
    <t>Гусь-Хрустальный г, Гусевский п, Советская ул, 16</t>
  </si>
  <si>
    <t>331.700</t>
  </si>
  <si>
    <t>Гусь-Хрустальный г, Гусевский п, Советская ул, 18</t>
  </si>
  <si>
    <t>Гусь-Хрустальный г, Гусевский п, Советская ул, 22</t>
  </si>
  <si>
    <t>Гусь-Хрустальный г, Гусевский п, Советская ул, 26а</t>
  </si>
  <si>
    <t>Гусь-Хрустальный г, Гусевский п, Советская ул, 27</t>
  </si>
  <si>
    <t>746.100</t>
  </si>
  <si>
    <t>Гусь-Хрустальный г, Гусевский п, Советская ул, 29</t>
  </si>
  <si>
    <t>573.700</t>
  </si>
  <si>
    <t>270.900</t>
  </si>
  <si>
    <t>Гусь-Хрустальный г, Гусевский п, Строительная ул, 20</t>
  </si>
  <si>
    <t>544.600</t>
  </si>
  <si>
    <t>539.700</t>
  </si>
  <si>
    <t>Гусь-Хрустальный г, Гусевский п, Строительная ул, 22</t>
  </si>
  <si>
    <t>536.620</t>
  </si>
  <si>
    <t>Гусь-Хрустальный г, Гусевский п, Строительная ул, 24</t>
  </si>
  <si>
    <t>293.760</t>
  </si>
  <si>
    <t>Гусь-Хрустальный г, Демократическая ул, 15</t>
  </si>
  <si>
    <t>293.200</t>
  </si>
  <si>
    <t>Гусь-Хрустальный г, Демократическая ул, 17</t>
  </si>
  <si>
    <t>1434.700</t>
  </si>
  <si>
    <t>Гусь-Хрустальный г, Демократическая ул, 3</t>
  </si>
  <si>
    <t>Гусь-Хрустальный г, Демократическая ул, 4</t>
  </si>
  <si>
    <t>398.800</t>
  </si>
  <si>
    <t>Гусь-Хрустальный г, Демократическая ул, 6</t>
  </si>
  <si>
    <t>501.900</t>
  </si>
  <si>
    <t>Гусь-Хрустальный г, Демократическая ул, 7</t>
  </si>
  <si>
    <t>289.000</t>
  </si>
  <si>
    <t>579.700</t>
  </si>
  <si>
    <t>Гусь-Хрустальный г, Демократическая ул, 8</t>
  </si>
  <si>
    <t>443.900</t>
  </si>
  <si>
    <t>443.200</t>
  </si>
  <si>
    <t>Гусь-Хрустальный г, Демократическая ул, 9</t>
  </si>
  <si>
    <t>Гусь-Хрустальный г, Димитрова ул, 27/59</t>
  </si>
  <si>
    <t>Гусь-Хрустальный г, Димитрова ул, 31</t>
  </si>
  <si>
    <t>1307.400</t>
  </si>
  <si>
    <t>Гусь-Хрустальный г, Димитрова ул, 34</t>
  </si>
  <si>
    <t>1191.500</t>
  </si>
  <si>
    <t>Гусь-Хрустальный г, Димитрова ул, 35а</t>
  </si>
  <si>
    <t>Гусь-Хрустальный г, Добролюбова ул, 12</t>
  </si>
  <si>
    <t>Гусь-Хрустальный г, Добролюбова ул, 19</t>
  </si>
  <si>
    <t>Гусь-Хрустальный г, Добролюбова ул, 21</t>
  </si>
  <si>
    <t>1302.200</t>
  </si>
  <si>
    <t>Гусь-Хрустальный г, Добролюбова ул, 4</t>
  </si>
  <si>
    <t>Гусь-Хрустальный г, Добролюбова ул, 8</t>
  </si>
  <si>
    <t>415.500</t>
  </si>
  <si>
    <t>528.700</t>
  </si>
  <si>
    <t>Гусь-Хрустальный г, Дружбы Народов ул, 10</t>
  </si>
  <si>
    <t>262.700</t>
  </si>
  <si>
    <t>Гусь-Хрустальный г, Дружбы Народов ул, 14/11</t>
  </si>
  <si>
    <t>Гусь-Хрустальный г, Дружбы Народов ул, 16</t>
  </si>
  <si>
    <t>Гусь-Хрустальный г, Дружбы Народов ул, 18</t>
  </si>
  <si>
    <t>680.500</t>
  </si>
  <si>
    <t>Гусь-Хрустальный г, Дружбы Народов ул, 4</t>
  </si>
  <si>
    <t>288.100</t>
  </si>
  <si>
    <t>Гусь-Хрустальный г, Дружбы Народов ул, 6</t>
  </si>
  <si>
    <t>Гусь-Хрустальный г, Дружбы Народов ул, 7</t>
  </si>
  <si>
    <t>Гусь-Хрустальный г, Дружбы Народов ул, 8</t>
  </si>
  <si>
    <t>478.500</t>
  </si>
  <si>
    <t>694.100</t>
  </si>
  <si>
    <t>Гусь-Хрустальный г, Зеркальная ул, 2</t>
  </si>
  <si>
    <t>648.900</t>
  </si>
  <si>
    <t>Гусь-Хрустальный г, Зеркальная ул, 3</t>
  </si>
  <si>
    <t>Гусь-Хрустальный г, Зеркальная ул, 4</t>
  </si>
  <si>
    <t>Гусь-Хрустальный г, Зеркальная ул, 6</t>
  </si>
  <si>
    <t>654.200</t>
  </si>
  <si>
    <t>437.500</t>
  </si>
  <si>
    <t>Гусь-Хрустальный г, Интернациональная ул, 1/7</t>
  </si>
  <si>
    <t>Гусь-Хрустальный г, Интернациональная ул, 2/9</t>
  </si>
  <si>
    <t>392.300</t>
  </si>
  <si>
    <t>1010.600</t>
  </si>
  <si>
    <t>Гусь-Хрустальный г, Интернациональная ул, 40а</t>
  </si>
  <si>
    <t>1460.000</t>
  </si>
  <si>
    <t>3219.200</t>
  </si>
  <si>
    <t>Гусь-Хрустальный г, Интернациональная ул, 40б</t>
  </si>
  <si>
    <t>5680.000</t>
  </si>
  <si>
    <t>Гусь-Хрустальный г, Интернациональная ул, 42а</t>
  </si>
  <si>
    <t>1484.200</t>
  </si>
  <si>
    <t>Гусь-Хрустальный г, Интернациональная ул, 42б</t>
  </si>
  <si>
    <t>Гусь-Хрустальный г, Интернациональная ул, 44</t>
  </si>
  <si>
    <t>Гусь-Хрустальный г, Интернациональная ул, 46</t>
  </si>
  <si>
    <t>1714.800</t>
  </si>
  <si>
    <t>Гусь-Хрустальный г, Иркутская ул, 26а</t>
  </si>
  <si>
    <t>Гусь-Хрустальный г, Калинина ул, 21</t>
  </si>
  <si>
    <t>1485.500</t>
  </si>
  <si>
    <t>957.000</t>
  </si>
  <si>
    <t>Гусь-Хрустальный г, Калинина ул, 41</t>
  </si>
  <si>
    <t>1285.000</t>
  </si>
  <si>
    <t>Гусь-Хрустальный г, Калинина ул, 50б</t>
  </si>
  <si>
    <t>1091.700</t>
  </si>
  <si>
    <t>Гусь-Хрустальный г, Калинина ул, 53</t>
  </si>
  <si>
    <t>698.700</t>
  </si>
  <si>
    <t>Гусь-Хрустальный г, Калинина ул, 54а</t>
  </si>
  <si>
    <t>1226.800</t>
  </si>
  <si>
    <t>Гусь-Хрустальный г, Калинина ул, 56</t>
  </si>
  <si>
    <t>Гусь-Хрустальный г, Калинина ул, 57</t>
  </si>
  <si>
    <t>Гусь-Хрустальный г, Калинина ул, 58</t>
  </si>
  <si>
    <t>Гусь-Хрустальный г, Калинина ул, 59</t>
  </si>
  <si>
    <t>681.200</t>
  </si>
  <si>
    <t>1019.300</t>
  </si>
  <si>
    <t>Гусь-Хрустальный г, Каляевская ул, 26</t>
  </si>
  <si>
    <t>1878.000</t>
  </si>
  <si>
    <t>1023.500</t>
  </si>
  <si>
    <t>561.200</t>
  </si>
  <si>
    <t>522.400</t>
  </si>
  <si>
    <t>Гусь-Хрустальный г, Карла Либкнехта ул, 1</t>
  </si>
  <si>
    <t>Гусь-Хрустальный г, Карла Либкнехта ул, 1а</t>
  </si>
  <si>
    <t>1498.300</t>
  </si>
  <si>
    <t>Гусь-Хрустальный г, Карла Либкнехта ул, 3а</t>
  </si>
  <si>
    <t>Гусь-Хрустальный г, Карла Либкнехта ул, 5а</t>
  </si>
  <si>
    <t>2979.800</t>
  </si>
  <si>
    <t>Гусь-Хрустальный г, Карла Маркса ул, 2</t>
  </si>
  <si>
    <t>1235.400</t>
  </si>
  <si>
    <t>Гусь-Хрустальный г, Карла Маркса ул, 23</t>
  </si>
  <si>
    <t>780.400</t>
  </si>
  <si>
    <t>Гусь-Хрустальный г, Карла Маркса ул, 25</t>
  </si>
  <si>
    <t>Гусь-Хрустальный г, Карла Маркса ул, 56</t>
  </si>
  <si>
    <t>Гусь-Хрустальный г, Карла Маркса ул, 58</t>
  </si>
  <si>
    <t>Гусь-Хрустальный г, Карла Маркса ул, 58а</t>
  </si>
  <si>
    <t>1326.000</t>
  </si>
  <si>
    <t>1526.300</t>
  </si>
  <si>
    <t>Гусь-Хрустальный г, Карла Маркса ул, 60</t>
  </si>
  <si>
    <t>575.500</t>
  </si>
  <si>
    <t>Гусь-Хрустальный г, Карьерная ул, 1</t>
  </si>
  <si>
    <t>Гусь-Хрустальный г, Карьерная ул, 7</t>
  </si>
  <si>
    <t>Гусь-Хрустальный г, Каховского ул, 10а</t>
  </si>
  <si>
    <t>772.400</t>
  </si>
  <si>
    <t>Гусь-Хрустальный г, Каховского ул, 12</t>
  </si>
  <si>
    <t>Гусь-Хрустальный г, Каховского ул, 2</t>
  </si>
  <si>
    <t>4009.000</t>
  </si>
  <si>
    <t>Гусь-Хрустальный г, Каховского ул, 4</t>
  </si>
  <si>
    <t>5245.000</t>
  </si>
  <si>
    <t>Гусь-Хрустальный г, Каховского ул, 6</t>
  </si>
  <si>
    <t>1622.000</t>
  </si>
  <si>
    <t>Гусь-Хрустальный г, Коммунистическая ул, 2</t>
  </si>
  <si>
    <t>799.400</t>
  </si>
  <si>
    <t>972.700</t>
  </si>
  <si>
    <t>Гусь-Хрустальный г, Коммунистическая ул, 6</t>
  </si>
  <si>
    <t>Гусь-Хрустальный г, Красноармейская ул, 10</t>
  </si>
  <si>
    <t>Гусь-Хрустальный г, Красноармейская ул, 16</t>
  </si>
  <si>
    <t>Гусь-Хрустальный г, Красноармейская ул, 21</t>
  </si>
  <si>
    <t>Гусь-Хрустальный г, Красноармейская ул, 22</t>
  </si>
  <si>
    <t>195.400</t>
  </si>
  <si>
    <t>1386.800</t>
  </si>
  <si>
    <t>Гусь-Хрустальный г, Красноармейская ул, 8</t>
  </si>
  <si>
    <t>Гусь-Хрустальный г, Красных Партизан ул, 61</t>
  </si>
  <si>
    <t>649.100</t>
  </si>
  <si>
    <t>Гусь-Хрустальный г, Красных Партизан ул, 72/29</t>
  </si>
  <si>
    <t>1171.800</t>
  </si>
  <si>
    <t>Гусь-Хрустальный г, Курловская ул, 10</t>
  </si>
  <si>
    <t>285.700</t>
  </si>
  <si>
    <t>Гусь-Хрустальный г, Курловская ул, 12</t>
  </si>
  <si>
    <t>Гусь-Хрустальный г, Курловская ул, 13</t>
  </si>
  <si>
    <t>640.200</t>
  </si>
  <si>
    <t>Гусь-Хрустальный г, Курловская ул, 14</t>
  </si>
  <si>
    <t>Гусь-Хрустальный г, Курловская ул, 15</t>
  </si>
  <si>
    <t>Гусь-Хрустальный г, Курловская ул, 16</t>
  </si>
  <si>
    <t>699.400</t>
  </si>
  <si>
    <t>Гусь-Хрустальный г, Курловская ул, 17</t>
  </si>
  <si>
    <t>Гусь-Хрустальный г, Курловская ул, 18</t>
  </si>
  <si>
    <t>804.300</t>
  </si>
  <si>
    <t>Гусь-Хрустальный г, Курловская ул, 19</t>
  </si>
  <si>
    <t>Гусь-Хрустальный г, Курловская ул, 20</t>
  </si>
  <si>
    <t>Гусь-Хрустальный г, Курловская ул, 21</t>
  </si>
  <si>
    <t>Гусь-Хрустальный г, Курловская ул, 24</t>
  </si>
  <si>
    <t>Гусь-Хрустальный г, Курловская ул, 25</t>
  </si>
  <si>
    <t>Гусь-Хрустальный г, Курловская ул, 26</t>
  </si>
  <si>
    <t>374.700</t>
  </si>
  <si>
    <t>Гусь-Хрустальный г, Курловская ул, 27</t>
  </si>
  <si>
    <t>Гусь-Хрустальный г, Курловская ул, 28</t>
  </si>
  <si>
    <t>Гусь-Хрустальный г, Курловская ул, 29</t>
  </si>
  <si>
    <t>498.600</t>
  </si>
  <si>
    <t>Гусь-Хрустальный г, Курловская ул, 30</t>
  </si>
  <si>
    <t>Гусь-Хрустальный г, Курловская ул, 33</t>
  </si>
  <si>
    <t>929.400</t>
  </si>
  <si>
    <t>Гусь-Хрустальный г, Курловская ул, 8</t>
  </si>
  <si>
    <t>Гусь-Хрустальный г, Курловская ул, 9</t>
  </si>
  <si>
    <t>693.800</t>
  </si>
  <si>
    <t>Гусь-Хрустальный г, Ленинградская ул, 6</t>
  </si>
  <si>
    <t>554.300</t>
  </si>
  <si>
    <t>633.500</t>
  </si>
  <si>
    <t>Гусь-Хрустальный г, Локомотивная ул, 3</t>
  </si>
  <si>
    <t>Гусь-Хрустальный г, Локомотивная ул, 4</t>
  </si>
  <si>
    <t>Гусь-Хрустальный г, Ломоносова ул, 24</t>
  </si>
  <si>
    <t>848.300</t>
  </si>
  <si>
    <t>Гусь-Хрустальный г, Ломоносова ул, 24а</t>
  </si>
  <si>
    <t>1373.300</t>
  </si>
  <si>
    <t>Гусь-Хрустальный г, Ломоносова ул, 26</t>
  </si>
  <si>
    <t>1255.600</t>
  </si>
  <si>
    <t>Гусь-Хрустальный г, Ломоносова ул, 2а/8а</t>
  </si>
  <si>
    <t>1083.300</t>
  </si>
  <si>
    <t>Гусь-Хрустальный г, Ломоносова ул, 30</t>
  </si>
  <si>
    <t>598.700</t>
  </si>
  <si>
    <t>Гусь-Хрустальный г, Луначарского ул, 15</t>
  </si>
  <si>
    <t>261.000</t>
  </si>
  <si>
    <t>Гусь-Хрустальный г, Луначарского ул, 17</t>
  </si>
  <si>
    <t>855.700</t>
  </si>
  <si>
    <t>Гусь-Хрустальный г, Луначарского ул, 5</t>
  </si>
  <si>
    <t>494.600</t>
  </si>
  <si>
    <t>Гусь-Хрустальный г, Луначарского ул, 6</t>
  </si>
  <si>
    <t>1121.200</t>
  </si>
  <si>
    <t>Гусь-Хрустальный г, Луначарского ул, 8</t>
  </si>
  <si>
    <t>1195.800</t>
  </si>
  <si>
    <t>Гусь-Хрустальный г, Луначарского ул, 8а</t>
  </si>
  <si>
    <t>Гусь-Хрустальный г, Люксембургская ул, 26</t>
  </si>
  <si>
    <t>197.700</t>
  </si>
  <si>
    <t>Гусь-Хрустальный г, Люксембургская ул, 28</t>
  </si>
  <si>
    <t>201.000</t>
  </si>
  <si>
    <t>Гусь-Хрустальный г, Люксембургская ул, 5</t>
  </si>
  <si>
    <t>1333.000</t>
  </si>
  <si>
    <t>Гусь-Хрустальный г, Маяковского ул, 12а</t>
  </si>
  <si>
    <t>1465.900</t>
  </si>
  <si>
    <t>Гусь-Хрустальный г, Маяковского ул, 1а</t>
  </si>
  <si>
    <t>Гусь-Хрустальный г, Маяковского ул, 2а</t>
  </si>
  <si>
    <t>1272.200</t>
  </si>
  <si>
    <t>Гусь-Хрустальный г, Маяковского ул, 3а</t>
  </si>
  <si>
    <t>1677.000</t>
  </si>
  <si>
    <t>1677.030</t>
  </si>
  <si>
    <t>Гусь-Хрустальный г, Маяковского ул, 5а</t>
  </si>
  <si>
    <t>4992.800</t>
  </si>
  <si>
    <t>Гусь-Хрустальный г, Маяковского ул, 7</t>
  </si>
  <si>
    <t>Гусь-Хрустальный г, Маяковского ул, 8а</t>
  </si>
  <si>
    <t>Гусь-Хрустальный г, Мезиновская ул, 14</t>
  </si>
  <si>
    <t>1546.000</t>
  </si>
  <si>
    <t>834.900</t>
  </si>
  <si>
    <t>Гусь-Хрустальный г, Мезиновская ул, 16</t>
  </si>
  <si>
    <t>1043.500</t>
  </si>
  <si>
    <t>Гусь-Хрустальный г, Мезиновская ул, 4</t>
  </si>
  <si>
    <t>340.200</t>
  </si>
  <si>
    <t>308.100</t>
  </si>
  <si>
    <t>Гусь-Хрустальный г, Мезиновская ул, 8</t>
  </si>
  <si>
    <t>Гусь-Хрустальный г, Менделеева ул, 15а</t>
  </si>
  <si>
    <t>3211.000</t>
  </si>
  <si>
    <t>Гусь-Хрустальный г, Менделеева ул, 17а</t>
  </si>
  <si>
    <t>Гусь-Хрустальный г, Менделеева ул, 19</t>
  </si>
  <si>
    <t>1297.100</t>
  </si>
  <si>
    <t>Гусь-Хрустальный г, Менделеева ул, 19а</t>
  </si>
  <si>
    <t>779.800</t>
  </si>
  <si>
    <t>756.280</t>
  </si>
  <si>
    <t>Гусь-Хрустальный г, Менделеева ул, 21</t>
  </si>
  <si>
    <t>1328.600</t>
  </si>
  <si>
    <t>1616.100</t>
  </si>
  <si>
    <t>Гусь-Хрустальный г, Менделеева ул, 25</t>
  </si>
  <si>
    <t>11688.300</t>
  </si>
  <si>
    <t>Гусь-Хрустальный г, Микрорайон ул, 1</t>
  </si>
  <si>
    <t>Гусь-Хрустальный г, Микрорайон ул, 12</t>
  </si>
  <si>
    <t>452.900</t>
  </si>
  <si>
    <t>637.200</t>
  </si>
  <si>
    <t>451.400</t>
  </si>
  <si>
    <t>Гусь-Хрустальный г, Микрорайон ул, 14</t>
  </si>
  <si>
    <t>Гусь-Хрустальный г, Микрорайон ул, 15</t>
  </si>
  <si>
    <t>Гусь-Хрустальный г, Микрорайон ул, 16</t>
  </si>
  <si>
    <t>911.100</t>
  </si>
  <si>
    <t>695.500</t>
  </si>
  <si>
    <t>Гусь-Хрустальный г, Микрорайон ул, 18</t>
  </si>
  <si>
    <t>Гусь-Хрустальный г, Микрорайон ул, 19</t>
  </si>
  <si>
    <t>Гусь-Хрустальный г, Микрорайон ул, 2</t>
  </si>
  <si>
    <t>Гусь-Хрустальный г, Микрорайон ул, 20</t>
  </si>
  <si>
    <t>888.800</t>
  </si>
  <si>
    <t>Гусь-Хрустальный г, Микрорайон ул, 21</t>
  </si>
  <si>
    <t>Гусь-Хрустальный г, Микрорайон ул, 24</t>
  </si>
  <si>
    <t>Гусь-Хрустальный г, Микрорайон ул, 25</t>
  </si>
  <si>
    <t>455.800</t>
  </si>
  <si>
    <t>Гусь-Хрустальный г, Микрорайон ул, 26</t>
  </si>
  <si>
    <t>726.400</t>
  </si>
  <si>
    <t>1079.200</t>
  </si>
  <si>
    <t>Гусь-Хрустальный г, Микрорайон ул, 29</t>
  </si>
  <si>
    <t>1213.200</t>
  </si>
  <si>
    <t>Гусь-Хрустальный г, Микрорайон ул, 3</t>
  </si>
  <si>
    <t>Гусь-Хрустальный г, Микрорайон ул, 30</t>
  </si>
  <si>
    <t>Гусь-Хрустальный г, Микрорайон ул, 32</t>
  </si>
  <si>
    <t>Гусь-Хрустальный г, Микрорайон ул, 33</t>
  </si>
  <si>
    <t>Гусь-Хрустальный г, Микрорайон ул, 34</t>
  </si>
  <si>
    <t>Гусь-Хрустальный г, Микрорайон ул, 36</t>
  </si>
  <si>
    <t>Гусь-Хрустальный г, Микрорайон ул, 37а</t>
  </si>
  <si>
    <t>801.900</t>
  </si>
  <si>
    <t>467.200</t>
  </si>
  <si>
    <t>Гусь-Хрустальный г, Микрорайон ул, 4</t>
  </si>
  <si>
    <t>Гусь-Хрустальный г, Микрорайон ул, 40</t>
  </si>
  <si>
    <t>Гусь-Хрустальный г, Микрорайон ул, 41</t>
  </si>
  <si>
    <t>Гусь-Хрустальный г, Микрорайон ул, 43</t>
  </si>
  <si>
    <t>Гусь-Хрустальный г, Микрорайон ул, 47</t>
  </si>
  <si>
    <t>762.900</t>
  </si>
  <si>
    <t>Гусь-Хрустальный г, Микрорайон ул, 50</t>
  </si>
  <si>
    <t>1039.700</t>
  </si>
  <si>
    <t>Гусь-Хрустальный г, Минская ул, 19</t>
  </si>
  <si>
    <t>Гусь-Хрустальный г, Минская ул, 3</t>
  </si>
  <si>
    <t>825.400</t>
  </si>
  <si>
    <t>Гусь-Хрустальный г, Минская ул, 9</t>
  </si>
  <si>
    <t>1056.200</t>
  </si>
  <si>
    <t>Гусь-Хрустальный г, Мира ул, 12</t>
  </si>
  <si>
    <t>Гусь-Хрустальный г, Мира ул, 13</t>
  </si>
  <si>
    <t>Гусь-Хрустальный г, Мира ул, 18</t>
  </si>
  <si>
    <t>437.300</t>
  </si>
  <si>
    <t>Гусь-Хрустальный г, Мира ул, 20</t>
  </si>
  <si>
    <t>Гусь-Хрустальный г, Мира ул, 21</t>
  </si>
  <si>
    <t>1492.200</t>
  </si>
  <si>
    <t>Гусь-Хрустальный г, Мира ул, 22</t>
  </si>
  <si>
    <t>510.300</t>
  </si>
  <si>
    <t>Гусь-Хрустальный г, Мира ул, 7</t>
  </si>
  <si>
    <t>Гусь-Хрустальный г, Мира ул, 8/11</t>
  </si>
  <si>
    <t>261.400</t>
  </si>
  <si>
    <t>Гусь-Хрустальный г, Мира ул, 9</t>
  </si>
  <si>
    <t>Гусь-Хрустальный г, Мичурина ул, 2</t>
  </si>
  <si>
    <t>894.600</t>
  </si>
  <si>
    <t>Гусь-Хрустальный г, Мостовая ул, 10</t>
  </si>
  <si>
    <t>548.500</t>
  </si>
  <si>
    <t>Гусь-Хрустальный г, Мостовая ул, 15</t>
  </si>
  <si>
    <t>Гусь-Хрустальный г, Мостовая ул, 4</t>
  </si>
  <si>
    <t>Гусь-Хрустальный г, Мостовая ул, 8</t>
  </si>
  <si>
    <t>511.800</t>
  </si>
  <si>
    <t>Гусь-Хрустальный г, Муравьева-Апостола ул, 11</t>
  </si>
  <si>
    <t>Гусь-Хрустальный г, Муравьева-Апостола ул, 13</t>
  </si>
  <si>
    <t>Гусь-Хрустальный г, Муравьева-Апостола ул, 14</t>
  </si>
  <si>
    <t>Гусь-Хрустальный г, Муравьева-Апостола ул, 15</t>
  </si>
  <si>
    <t>816.400</t>
  </si>
  <si>
    <t>Гусь-Хрустальный г, Муравьева-Апостола ул, 15а</t>
  </si>
  <si>
    <t>1042.800</t>
  </si>
  <si>
    <t>Гусь-Хрустальный г, Муравьева-Апостола ул, 16</t>
  </si>
  <si>
    <t>1169.900</t>
  </si>
  <si>
    <t>3203.400</t>
  </si>
  <si>
    <t>Гусь-Хрустальный г, Муравьева-Апостола ул, 19</t>
  </si>
  <si>
    <t>Гусь-Хрустальный г, Муравьева-Апостола ул, 25а</t>
  </si>
  <si>
    <t>Гусь-Хрустальный г, Муравьева-Апостола ул, 3</t>
  </si>
  <si>
    <t>Гусь-Хрустальный г, Муравьева-Апостола ул, 5</t>
  </si>
  <si>
    <t>1354.000</t>
  </si>
  <si>
    <t>Гусь-Хрустальный г, Муравьева-Апостола ул, 7</t>
  </si>
  <si>
    <t>857.000</t>
  </si>
  <si>
    <t>Гусь-Хрустальный г, Набережная ул, 101</t>
  </si>
  <si>
    <t>327.600</t>
  </si>
  <si>
    <t>Гусь-Хрустальный г, Набережная ул, 103</t>
  </si>
  <si>
    <t>Гусь-Хрустальный г, Набережная ул, 12</t>
  </si>
  <si>
    <t>223.700</t>
  </si>
  <si>
    <t>Гусь-Хрустальный г, Набережная ул, 14</t>
  </si>
  <si>
    <t>Гусь-Хрустальный г, Набережная ул, 87/16</t>
  </si>
  <si>
    <t>400.300</t>
  </si>
  <si>
    <t>Гусь-Хрустальный г, Новый п, Ленина ул, 11</t>
  </si>
  <si>
    <t>Гусь-Хрустальный г, Новый п, Ленина ул, 12</t>
  </si>
  <si>
    <t>367.900</t>
  </si>
  <si>
    <t>574.730</t>
  </si>
  <si>
    <t>Гусь-Хрустальный г, Новый п, Ленина ул, 15</t>
  </si>
  <si>
    <t>Гусь-Хрустальный г, Новый п, Ленина ул, 16</t>
  </si>
  <si>
    <t>671.600</t>
  </si>
  <si>
    <t>Гусь-Хрустальный г, Новый п, Ленина ул, 16а</t>
  </si>
  <si>
    <t>Гусь-Хрустальный г, Окружная ул, 2</t>
  </si>
  <si>
    <t>Гусь-Хрустальный г, Окружная ул, 4</t>
  </si>
  <si>
    <t>Гусь-Хрустальный г, Окружная ул, 6</t>
  </si>
  <si>
    <t>Гусь-Хрустальный г, Октябрьская ул, 19</t>
  </si>
  <si>
    <t>Гусь-Хрустальный г, Октябрьская ул, 2</t>
  </si>
  <si>
    <t>Гусь-Хрустальный г, Октябрьская ул, 68</t>
  </si>
  <si>
    <t>3003.000</t>
  </si>
  <si>
    <t>Гусь-Хрустальный г, Октябрьская ул, 74</t>
  </si>
  <si>
    <t>2911.000</t>
  </si>
  <si>
    <t>Гусь-Хрустальный г, Октябрьская ул, 76</t>
  </si>
  <si>
    <t>1631.900</t>
  </si>
  <si>
    <t>Гусь-Хрустальный г, Осьмова ул, 10</t>
  </si>
  <si>
    <t>Гусь-Хрустальный г, Осьмова ул, 11</t>
  </si>
  <si>
    <t>458.400</t>
  </si>
  <si>
    <t>Гусь-Хрустальный г, Осьмова ул, 12</t>
  </si>
  <si>
    <t>698.400</t>
  </si>
  <si>
    <t>Гусь-Хрустальный г, Осьмова ул, 13</t>
  </si>
  <si>
    <t>Гусь-Хрустальный г, Осьмова ул, 14</t>
  </si>
  <si>
    <t>301.200</t>
  </si>
  <si>
    <t>461.900</t>
  </si>
  <si>
    <t>Гусь-Хрустальный г, Осьмова ул, 16</t>
  </si>
  <si>
    <t>428.700</t>
  </si>
  <si>
    <t>Гусь-Хрустальный г, Осьмова ул, 18</t>
  </si>
  <si>
    <t>Гусь-Хрустальный г, Осьмова ул, 19</t>
  </si>
  <si>
    <t>Гусь-Хрустальный г, Осьмова ул, 21</t>
  </si>
  <si>
    <t>279.200</t>
  </si>
  <si>
    <t>Гусь-Хрустальный г, Осьмова ул, 24</t>
  </si>
  <si>
    <t>Гусь-Хрустальный г, Осьмова ул, 25</t>
  </si>
  <si>
    <t>1407.600</t>
  </si>
  <si>
    <t>Гусь-Хрустальный г, Осьмова ул, 26</t>
  </si>
  <si>
    <t>636.200</t>
  </si>
  <si>
    <t>Гусь-Хрустальный г, Осьмова ул, 4</t>
  </si>
  <si>
    <t>312.500</t>
  </si>
  <si>
    <t>Гусь-Хрустальный г, Осьмова ул, 7</t>
  </si>
  <si>
    <t>658.900</t>
  </si>
  <si>
    <t>Гусь-Хрустальный г, Осьмова ул, 8</t>
  </si>
  <si>
    <t>Гусь-Хрустальный г, Панфилово п, 1а</t>
  </si>
  <si>
    <t>Гусь-Хрустальный г, Панфилово п, 28</t>
  </si>
  <si>
    <t>417.900</t>
  </si>
  <si>
    <t>Гусь-Хрустальный г, Панфилово п, 3</t>
  </si>
  <si>
    <t>961.400</t>
  </si>
  <si>
    <t>Гусь-Хрустальный г, Панфилово п, 36</t>
  </si>
  <si>
    <t>Гусь-Хрустальный г, Панфилово п, 5</t>
  </si>
  <si>
    <t>Гусь-Хрустальный г, Первомайская ул, 12</t>
  </si>
  <si>
    <t>Гусь-Хрустальный г, Перегрузочная ул, 3а</t>
  </si>
  <si>
    <t>Гусь-Хрустальный г, Перегрузочная ул, 5а</t>
  </si>
  <si>
    <t>1124.200</t>
  </si>
  <si>
    <t>293.100</t>
  </si>
  <si>
    <t>Гусь-Хрустальный г, Писарева ул, 16</t>
  </si>
  <si>
    <t>Гусь-Хрустальный г, Писарева ул, 20</t>
  </si>
  <si>
    <t>Гусь-Хрустальный г, Плеханова ул, 1</t>
  </si>
  <si>
    <t>Гусь-Хрустальный г, Плеханова ул, 3</t>
  </si>
  <si>
    <t>Гусь-Хрустальный г, Плеханова ул, 4</t>
  </si>
  <si>
    <t>Гусь-Хрустальный г, Полевая ул, 3</t>
  </si>
  <si>
    <t>890.500</t>
  </si>
  <si>
    <t>Гусь-Хрустальный г, Полевая ул, 5</t>
  </si>
  <si>
    <t>1265.600</t>
  </si>
  <si>
    <t>1505.900</t>
  </si>
  <si>
    <t>Гусь-Хрустальный г, Пролетарская ул, 18</t>
  </si>
  <si>
    <t>7680.700</t>
  </si>
  <si>
    <t>Гусь-Хрустальный г, Прудинская ул, 13</t>
  </si>
  <si>
    <t>227.800</t>
  </si>
  <si>
    <t>Гусь-Хрустальный г, Прудинская ул, 15</t>
  </si>
  <si>
    <t>Гусь-Хрустальный г, Прудинская ул, 17</t>
  </si>
  <si>
    <t>421.300</t>
  </si>
  <si>
    <t>Гусь-Хрустальный г, Прудинская ул, 19</t>
  </si>
  <si>
    <t>3341.000</t>
  </si>
  <si>
    <t>Гусь-Хрустальный г, Прудинская ул, 2а</t>
  </si>
  <si>
    <t>4433.000</t>
  </si>
  <si>
    <t>Гусь-Хрустальный г, Прудинская ул, 3</t>
  </si>
  <si>
    <t>Гусь-Хрустальный г, Прудинская ул, 4а</t>
  </si>
  <si>
    <t>Гусь-Хрустальный г, Революции ул, 12</t>
  </si>
  <si>
    <t>916.100</t>
  </si>
  <si>
    <t>Гусь-Хрустальный г, Революции ул, 14а</t>
  </si>
  <si>
    <t>658.100</t>
  </si>
  <si>
    <t>567.900</t>
  </si>
  <si>
    <t>Гусь-Хрустальный г, Революции ул, 16</t>
  </si>
  <si>
    <t>Гусь-Хрустальный г, Революции ул, 17/7</t>
  </si>
  <si>
    <t>Гусь-Хрустальный г, Революции ул, 18</t>
  </si>
  <si>
    <t>485.200</t>
  </si>
  <si>
    <t>Гусь-Хрустальный г, Революции ул, 20</t>
  </si>
  <si>
    <t>Гусь-Хрустальный г, Революции ул, 22</t>
  </si>
  <si>
    <t>Гусь-Хрустальный г, Революции ул, 24</t>
  </si>
  <si>
    <t>704.600</t>
  </si>
  <si>
    <t>Гусь-Хрустальный г, Революции ул, 6</t>
  </si>
  <si>
    <t>Гусь-Хрустальный г, Революции ул, 7</t>
  </si>
  <si>
    <t>Гусь-Хрустальный г, Революции ул, 9</t>
  </si>
  <si>
    <t>796.700</t>
  </si>
  <si>
    <t>Гусь-Хрустальный г, Ремонтная ул, 11</t>
  </si>
  <si>
    <t>Гусь-Хрустальный г, Ремонтная ул, 13</t>
  </si>
  <si>
    <t>Гусь-Хрустальный г, Ремонтная ул, 15</t>
  </si>
  <si>
    <t>458.300</t>
  </si>
  <si>
    <t>444.700</t>
  </si>
  <si>
    <t>Гусь-Хрустальный г, Рудницкой ул, 13</t>
  </si>
  <si>
    <t>388.400</t>
  </si>
  <si>
    <t>Гусь-Хрустальный г, Рязанская ул, 10</t>
  </si>
  <si>
    <t>Гусь-Хрустальный г, Рязанская ул, 10а</t>
  </si>
  <si>
    <t>1018.300</t>
  </si>
  <si>
    <t>Гусь-Хрустальный г, Рязанская ул, 10б</t>
  </si>
  <si>
    <t>1084.400</t>
  </si>
  <si>
    <t>Гусь-Хрустальный г, Рязанская ул, 19</t>
  </si>
  <si>
    <t>Гусь-Хрустальный г, Рязанская ул, 2</t>
  </si>
  <si>
    <t>Гусь-Хрустальный г, Рязанская ул, 23</t>
  </si>
  <si>
    <t>1237.500</t>
  </si>
  <si>
    <t>2307.600</t>
  </si>
  <si>
    <t>Гусь-Хрустальный г, Садовая ул, 59</t>
  </si>
  <si>
    <t>Гусь-Хрустальный г, Садовая ул, 59а</t>
  </si>
  <si>
    <t>1067.000</t>
  </si>
  <si>
    <t>994.300</t>
  </si>
  <si>
    <t>Гусь-Хрустальный г, Садовая ул, 67</t>
  </si>
  <si>
    <t>Гусь-Хрустальный г, Садовая ул, 67а</t>
  </si>
  <si>
    <t>Гусь-Хрустальный г, Садовая ул, 71</t>
  </si>
  <si>
    <t>1380.500</t>
  </si>
  <si>
    <t>Гусь-Хрустальный г, Свердлова ул, 21</t>
  </si>
  <si>
    <t>567.800</t>
  </si>
  <si>
    <t>Гусь-Хрустальный г, Свердлова ул, 29</t>
  </si>
  <si>
    <t>489.800</t>
  </si>
  <si>
    <t>Гусь-Хрустальный г, Свердлова ул, 2а</t>
  </si>
  <si>
    <t>957.300</t>
  </si>
  <si>
    <t>Гусь-Хрустальный г, Свердлова ул, 30</t>
  </si>
  <si>
    <t>Гусь-Хрустальный г, Свердлова ул, 31</t>
  </si>
  <si>
    <t>776.800</t>
  </si>
  <si>
    <t>Гусь-Хрустальный г, Свердлова ул, 32</t>
  </si>
  <si>
    <t>519.500</t>
  </si>
  <si>
    <t>Гусь-Хрустальный г, Северная ул, 3</t>
  </si>
  <si>
    <t>846.400</t>
  </si>
  <si>
    <t>Гусь-Хрустальный г, Старых Большевиков ул, 17а</t>
  </si>
  <si>
    <t>1139.400</t>
  </si>
  <si>
    <t>Гусь-Хрустальный г, Старых Большевиков ул, 19а</t>
  </si>
  <si>
    <t>Гусь-Хрустальный г, Старых Большевиков ул, 21</t>
  </si>
  <si>
    <t>Гусь-Хрустальный г, Старых Большевиков ул, 21а</t>
  </si>
  <si>
    <t>1186.300</t>
  </si>
  <si>
    <t>Гусь-Хрустальный г, Старых Большевиков ул, 30</t>
  </si>
  <si>
    <t>Гусь-Хрустальный г, Теплицкий пр-кт, 10</t>
  </si>
  <si>
    <t>Гусь-Хрустальный г, Теплицкий пр-кт, 11</t>
  </si>
  <si>
    <t>Гусь-Хрустальный г, Теплицкий пр-кт, 12</t>
  </si>
  <si>
    <t>1582.500</t>
  </si>
  <si>
    <t>Гусь-Хрустальный г, Теплицкий пр-кт, 17</t>
  </si>
  <si>
    <t>984.400</t>
  </si>
  <si>
    <t>Гусь-Хрустальный г, Теплицкий пр-кт, 20</t>
  </si>
  <si>
    <t>1070.900</t>
  </si>
  <si>
    <t>Гусь-Хрустальный г, Теплицкий пр-кт, 21</t>
  </si>
  <si>
    <t>2407.700</t>
  </si>
  <si>
    <t>2040.300</t>
  </si>
  <si>
    <t>Гусь-Хрустальный г, Теплицкий пр-кт, 24</t>
  </si>
  <si>
    <t>Гусь-Хрустальный г, Теплицкий пр-кт, 25</t>
  </si>
  <si>
    <t>663.800</t>
  </si>
  <si>
    <t>Гусь-Хрустальный г, Теплицкий пр-кт, 28</t>
  </si>
  <si>
    <t>Гусь-Хрустальный г, Теплицкий пр-кт, 30</t>
  </si>
  <si>
    <t>690.800</t>
  </si>
  <si>
    <t>Гусь-Хрустальный г, Теплицкий пр-кт, 32</t>
  </si>
  <si>
    <t>Гусь-Хрустальный г, Теплицкий пр-кт, 35</t>
  </si>
  <si>
    <t>Гусь-Хрустальный г, Теплицкий пр-кт, 35а</t>
  </si>
  <si>
    <t>7533.000</t>
  </si>
  <si>
    <t>Гусь-Хрустальный г, Теплицкий пр-кт, 39</t>
  </si>
  <si>
    <t>980.600</t>
  </si>
  <si>
    <t>1739.900</t>
  </si>
  <si>
    <t>Гусь-Хрустальный г, Теплицкий пр-кт, 41</t>
  </si>
  <si>
    <t>Гусь-Хрустальный г, Теплицкий пр-кт, 43</t>
  </si>
  <si>
    <t>Гусь-Хрустальный г, Теплицкий пр-кт, 44</t>
  </si>
  <si>
    <t>Гусь-Хрустальный г, Теплицкий пр-кт, 56</t>
  </si>
  <si>
    <t>1317.400</t>
  </si>
  <si>
    <t>Гусь-Хрустальный г, Теплицкий пр-кт, 58</t>
  </si>
  <si>
    <t>Гусь-Хрустальный г, Теплицкий пр-кт, 60</t>
  </si>
  <si>
    <t>Гусь-Хрустальный г, Теплицкий пр-кт, 62</t>
  </si>
  <si>
    <t>1014.900</t>
  </si>
  <si>
    <t>Гусь-Хрустальный г, Торфяная ул, 13</t>
  </si>
  <si>
    <t>Гусь-Хрустальный г, Торфяная ул, 15</t>
  </si>
  <si>
    <t>1786.000</t>
  </si>
  <si>
    <t>40471.000</t>
  </si>
  <si>
    <t>Гусь-Хрустальный г, Торфяная ул, 4</t>
  </si>
  <si>
    <t>Гусь-Хрустальный г, Торфяная ул, 7</t>
  </si>
  <si>
    <t>Гусь-Хрустальный г, Тракторная ул, 4</t>
  </si>
  <si>
    <t>389.600</t>
  </si>
  <si>
    <t>Гусь-Хрустальный г, Транспортная ул, 10</t>
  </si>
  <si>
    <t>Гусь-Хрустальный г, Транспортная ул, 10а</t>
  </si>
  <si>
    <t>Гусь-Хрустальный г, Транспортная ул, 10б</t>
  </si>
  <si>
    <t>Гусь-Хрустальный г, Транспортная ул, 12</t>
  </si>
  <si>
    <t>Гусь-Хрустальный г, Транспортная ул, 13</t>
  </si>
  <si>
    <t>1329.000</t>
  </si>
  <si>
    <t>Гусь-Хрустальный г, Транспортная ул, 14</t>
  </si>
  <si>
    <t>4803.200</t>
  </si>
  <si>
    <t>Гусь-Хрустальный г, Транспортная ул, 15</t>
  </si>
  <si>
    <t>1237.200</t>
  </si>
  <si>
    <t>Гусь-Хрустальный г, Транспортная ул, 16</t>
  </si>
  <si>
    <t>5180.000</t>
  </si>
  <si>
    <t>Гусь-Хрустальный г, Транспортная ул, 16а</t>
  </si>
  <si>
    <t>869.600</t>
  </si>
  <si>
    <t>Гусь-Хрустальный г, Транспортная ул, 16б</t>
  </si>
  <si>
    <t>Гусь-Хрустальный г, Транспортная ул, 18</t>
  </si>
  <si>
    <t>Гусь-Хрустальный г, Транспортная ул, 19</t>
  </si>
  <si>
    <t>Гусь-Хрустальный г, Транспортная ул, 20</t>
  </si>
  <si>
    <t>Гусь-Хрустальный г, Транспортная ул, 26</t>
  </si>
  <si>
    <t>Гусь-Хрустальный г, Транспортная ул, 28</t>
  </si>
  <si>
    <t>Гусь-Хрустальный г, Транспортная ул, 2а</t>
  </si>
  <si>
    <t>361.350</t>
  </si>
  <si>
    <t>Гусь-Хрустальный г, Транспортная ул, 31</t>
  </si>
  <si>
    <t>574.600</t>
  </si>
  <si>
    <t>Гусь-Хрустальный г, Транспортная ул, 4а</t>
  </si>
  <si>
    <t>Гусь-Хрустальный г, Транспортная ул, 6</t>
  </si>
  <si>
    <t>276.800</t>
  </si>
  <si>
    <t>713.900</t>
  </si>
  <si>
    <t>546.500</t>
  </si>
  <si>
    <t>Гусь-Хрустальный г, Урожайная ул, 10а</t>
  </si>
  <si>
    <t>Гусь-Хрустальный г, Фрезерная ул, 2/10</t>
  </si>
  <si>
    <t>399.900</t>
  </si>
  <si>
    <t>Гусь-Хрустальный г, Фрезерная ул, 3</t>
  </si>
  <si>
    <t>Гусь-Хрустальный г, Фрезерная ул, 6</t>
  </si>
  <si>
    <t>Гусь-Хрустальный г, Фрезерная ул, 7</t>
  </si>
  <si>
    <t>892.500</t>
  </si>
  <si>
    <t>Гусь-Хрустальный г, Чайковского ул, 11</t>
  </si>
  <si>
    <t>853.450</t>
  </si>
  <si>
    <t>4609.800</t>
  </si>
  <si>
    <t>Гусь-Хрустальный г, Чайковского ул, 15</t>
  </si>
  <si>
    <t>886.500</t>
  </si>
  <si>
    <t>Гусь-Хрустальный г, Чайковского ул, 17</t>
  </si>
  <si>
    <t>Гусь-Хрустальный г, Чайковского ул, 17а</t>
  </si>
  <si>
    <t>1015.400</t>
  </si>
  <si>
    <t>Гусь-Хрустальный г, Чайковского ул, 5</t>
  </si>
  <si>
    <t>Гусь-Хрустальный г, Чайковского ул, 9</t>
  </si>
  <si>
    <t>Гусь-Хрустальный г, Чапаева ул, 1</t>
  </si>
  <si>
    <t>797.800</t>
  </si>
  <si>
    <t>Гусь-Хрустальный г, Чапаева ул, 10</t>
  </si>
  <si>
    <t>1158.500</t>
  </si>
  <si>
    <t>Гусь-Хрустальный г, Чапаева ул, 3</t>
  </si>
  <si>
    <t>Гусь-Хрустальный г, Чапаева ул, 4</t>
  </si>
  <si>
    <t>1358.500</t>
  </si>
  <si>
    <t>Гусь-Хрустальный г, Чапаева ул, 5</t>
  </si>
  <si>
    <t>Гусь-Хрустальный г, Чапаева ул, 6</t>
  </si>
  <si>
    <t>1113.100</t>
  </si>
  <si>
    <t>Гусь-Хрустальный г, Шатурская ул, 5</t>
  </si>
  <si>
    <t>Гусь-Хрустальный р-н, Анопино п, Горького ул, 12</t>
  </si>
  <si>
    <t>Гусь-Хрустальный р-н, Анопино п, Октябрьская ул, 2</t>
  </si>
  <si>
    <t>380.500</t>
  </si>
  <si>
    <t>Гусь-Хрустальный р-н, Анопино п, Октябрьская ул, 4</t>
  </si>
  <si>
    <t>Гусь-Хрустальный р-н, Анопино п, Чехова ул, 1</t>
  </si>
  <si>
    <t>388.700</t>
  </si>
  <si>
    <t>409.700</t>
  </si>
  <si>
    <t>Гусь-Хрустальный р-н, Анопино п, Чехова ул, 10</t>
  </si>
  <si>
    <t>Гусь-Хрустальный р-н, Анопино п, Чехова ул, 2</t>
  </si>
  <si>
    <t>Гусь-Хрустальный р-н, Анопино п, Чехова ул, 3</t>
  </si>
  <si>
    <t>Гусь-Хрустальный р-н, Анопино п, Чехова ул, 4</t>
  </si>
  <si>
    <t>Гусь-Хрустальный р-н, Анопино п, Чехова ул, 5</t>
  </si>
  <si>
    <t>338.700</t>
  </si>
  <si>
    <t>Гусь-Хрустальный р-н, Анопино п, Чехова ул, 6</t>
  </si>
  <si>
    <t>385.900</t>
  </si>
  <si>
    <t>Гусь-Хрустальный р-н, Анопино п, Чехова ул, 7</t>
  </si>
  <si>
    <t>Гусь-Хрустальный р-н, Анопино п, Чехова ул, 8</t>
  </si>
  <si>
    <t>Гусь-Хрустальный р-н, Анопино п, Чехова ул, 9</t>
  </si>
  <si>
    <t>Гусь-Хрустальный р-н, Анопино п, Южная ул, 11</t>
  </si>
  <si>
    <t>Гусь-Хрустальный р-н, Анопино п, Южная ул, 13</t>
  </si>
  <si>
    <t>Гусь-Хрустальный р-н, Вашутино д, Микрорайон ул, 2</t>
  </si>
  <si>
    <t>577.900</t>
  </si>
  <si>
    <t>395.300</t>
  </si>
  <si>
    <t>Гусь-Хрустальный р-н, Вашутино д, Микрорайон ул, 3</t>
  </si>
  <si>
    <t>587.400</t>
  </si>
  <si>
    <t>589.700</t>
  </si>
  <si>
    <t>Гусь-Хрустальный р-н, Вашутино д, Центральная ул, 12</t>
  </si>
  <si>
    <t>265.800</t>
  </si>
  <si>
    <t>389.800</t>
  </si>
  <si>
    <t>Гусь-Хрустальный р-н, Вашутино д, Центральная ул, 14</t>
  </si>
  <si>
    <t>Гусь-Хрустальный р-н, Вашутино д, Школьная ул, 1</t>
  </si>
  <si>
    <t>905.800</t>
  </si>
  <si>
    <t>Гусь-Хрустальный р-н, Вашутино д, Школьная ул, 1А</t>
  </si>
  <si>
    <t>Гусь-Хрустальный р-н, Вашутино д, Школьная ул, 3</t>
  </si>
  <si>
    <t>820.800</t>
  </si>
  <si>
    <t>Гусь-Хрустальный р-н, Вековка ст, 1</t>
  </si>
  <si>
    <t>856.800</t>
  </si>
  <si>
    <t>Гусь-Хрустальный р-н, Вековка ст, 3</t>
  </si>
  <si>
    <t>Гусь-Хрустальный р-н, Вековка ст, 4</t>
  </si>
  <si>
    <t>3159.200</t>
  </si>
  <si>
    <t>Гусь-Хрустальный р-н, Вековка ст, 5</t>
  </si>
  <si>
    <t>755.600</t>
  </si>
  <si>
    <t>Гусь-Хрустальный р-н, Вековка ст, 6а</t>
  </si>
  <si>
    <t>Гусь-Хрустальный р-н, Вековка ст, 7а</t>
  </si>
  <si>
    <t>Гусь-Хрустальный р-н, Вековка ст, 7б</t>
  </si>
  <si>
    <t>937.400</t>
  </si>
  <si>
    <t>Гусь-Хрустальный р-н, Вековка ст, 9а</t>
  </si>
  <si>
    <t>Гусь-Хрустальный р-н, Вековка ст, 9б</t>
  </si>
  <si>
    <t>Гусь-Хрустальный р-н, Великодворский п, Калинина ул, 14а</t>
  </si>
  <si>
    <t>755.500</t>
  </si>
  <si>
    <t>653.900</t>
  </si>
  <si>
    <t>Гусь-Хрустальный р-н, Великодворский п, Песочная ул, 20</t>
  </si>
  <si>
    <t>Гусь-Хрустальный р-н, Великодворский п, Песочная ул, 22</t>
  </si>
  <si>
    <t>Гусь-Хрустальный р-н, Великодворский п, Песочная ул, 24</t>
  </si>
  <si>
    <t>891.500</t>
  </si>
  <si>
    <t>735.400</t>
  </si>
  <si>
    <t>Гусь-Хрустальный р-н, Великодворский п, Пролетарская ул, 16</t>
  </si>
  <si>
    <t>Гусь-Хрустальный р-н, Великодворский п, Пролетарская ул, 18</t>
  </si>
  <si>
    <t>Гусь-Хрустальный р-н, Великодворский п, Пролетарская ул, 20</t>
  </si>
  <si>
    <t>Гусь-Хрустальный р-н, Великодворский п, Пролетарская ул, 24</t>
  </si>
  <si>
    <t>Гусь-Хрустальный р-н, Григорьево с, Черемушки ул, 1</t>
  </si>
  <si>
    <t>Гусь-Хрустальный р-н, Григорьево с, Черемушки ул, 11</t>
  </si>
  <si>
    <t>Гусь-Хрустальный р-н, Демидово д, Центральная ул, 10</t>
  </si>
  <si>
    <t>Гусь-Хрустальный р-н, Демидово д, Центральная ул, 13</t>
  </si>
  <si>
    <t>375.200</t>
  </si>
  <si>
    <t>Гусь-Хрустальный р-н, Демидово д, Центральная ул, 14</t>
  </si>
  <si>
    <t>Гусь-Хрустальный р-н, Демидово д, Центральная ул, 19</t>
  </si>
  <si>
    <t>Гусь-Хрустальный р-н, Добрятино п, 60 лет Октября ул, 1</t>
  </si>
  <si>
    <t>Гусь-Хрустальный р-н, Добрятино п, 60 лет Октября ул, 12</t>
  </si>
  <si>
    <t>Гусь-Хрустальный р-н, Добрятино п, 60 лет Октября ул, 8</t>
  </si>
  <si>
    <t>792.300</t>
  </si>
  <si>
    <t>849.700</t>
  </si>
  <si>
    <t>Гусь-Хрустальный р-н, Добрятино п, Гагарина ул, 39</t>
  </si>
  <si>
    <t>1157.600</t>
  </si>
  <si>
    <t>908.400</t>
  </si>
  <si>
    <t>Гусь-Хрустальный р-н, Добрятино п, Калинина ул, 1</t>
  </si>
  <si>
    <t>Гусь-Хрустальный р-н, Добрятино п, Ленина ул, 2</t>
  </si>
  <si>
    <t>Гусь-Хрустальный р-н, Добрятино п, Ленина ул, 2а</t>
  </si>
  <si>
    <t>913.300</t>
  </si>
  <si>
    <t>Гусь-Хрустальный р-н, Добрятино п, Ленина ул, 4а</t>
  </si>
  <si>
    <t>760.900</t>
  </si>
  <si>
    <t>Гусь-Хрустальный р-н, Добрятино п, Ленина ул, 6а</t>
  </si>
  <si>
    <t>982.700</t>
  </si>
  <si>
    <t>Гусь-Хрустальный р-н, Добрятино-4 п, 164</t>
  </si>
  <si>
    <t>233.700</t>
  </si>
  <si>
    <t>Гусь-Хрустальный р-н, Добрятино-4 п, 181</t>
  </si>
  <si>
    <t>Гусь-Хрустальный р-н, Добрятино-4 п, 191</t>
  </si>
  <si>
    <t>782.100</t>
  </si>
  <si>
    <t>Гусь-Хрустальный р-н, Добрятино-4 п, 193</t>
  </si>
  <si>
    <t>Гусь-Хрустальный р-н, Добрятино-4 п, 207</t>
  </si>
  <si>
    <t>Гусь-Хрустальный р-н, Добрятино-4 п, 209</t>
  </si>
  <si>
    <t>Гусь-Хрустальный р-н, Добрятино-4 п, 210</t>
  </si>
  <si>
    <t>Гусь-Хрустальный р-н, Добрятино-4 п, 211</t>
  </si>
  <si>
    <t>Гусь-Хрустальный р-н, Золотково п, 40 лет Октября ул, 2</t>
  </si>
  <si>
    <t>775.400</t>
  </si>
  <si>
    <t>1096.000</t>
  </si>
  <si>
    <t>Гусь-Хрустальный р-н, Золотково п, Карла Маркса ул, 1</t>
  </si>
  <si>
    <t>Гусь-Хрустальный р-н, Золотково п, Карла Маркса ул, 2</t>
  </si>
  <si>
    <t>925.200</t>
  </si>
  <si>
    <t>Гусь-Хрустальный р-н, Золотково п, Карла Маркса ул, 4</t>
  </si>
  <si>
    <t>Гусь-Хрустальный р-н, Золотково п, Ломоносова ул, 1</t>
  </si>
  <si>
    <t>1390.000</t>
  </si>
  <si>
    <t>Гусь-Хрустальный р-н, Золотково п, Ломоносова ул, 10</t>
  </si>
  <si>
    <t>Гусь-Хрустальный р-н, Золотково п, Ломоносова ул, 11</t>
  </si>
  <si>
    <t>Гусь-Хрустальный р-н, Золотково п, Ломоносова ул, 12</t>
  </si>
  <si>
    <t>Гусь-Хрустальный р-н, Золотково п, Ломоносова ул, 15</t>
  </si>
  <si>
    <t>Гусь-Хрустальный р-н, Золотково п, Ломоносова ул, 16</t>
  </si>
  <si>
    <t>Гусь-Хрустальный р-н, Золотково п, Ломоносова ул, 17</t>
  </si>
  <si>
    <t>Гусь-Хрустальный р-н, Золотково п, Ломоносова ул, 19</t>
  </si>
  <si>
    <t>Гусь-Хрустальный р-н, Золотково п, Ломоносова ул, 2</t>
  </si>
  <si>
    <t>Гусь-Хрустальный р-н, Золотково п, Ломоносова ул, 3</t>
  </si>
  <si>
    <t>Гусь-Хрустальный р-н, Золотково п, Ломоносова ул, 4</t>
  </si>
  <si>
    <t>Гусь-Хрустальный р-н, Золотково п, Ломоносова ул, 5</t>
  </si>
  <si>
    <t>Гусь-Хрустальный р-н, Золотково п, Ломоносова ул, 6</t>
  </si>
  <si>
    <t>Гусь-Хрустальный р-н, Золотково п, Ломоносова ул, 8</t>
  </si>
  <si>
    <t>1337.000</t>
  </si>
  <si>
    <t>Гусь-Хрустальный р-н, Золотково п, Ломоносова ул, 9</t>
  </si>
  <si>
    <t>614.100</t>
  </si>
  <si>
    <t>3260.000</t>
  </si>
  <si>
    <t>Гусь-Хрустальный р-н, Иванищи п, Фрунзе ул, 1а</t>
  </si>
  <si>
    <t>814.800</t>
  </si>
  <si>
    <t>Гусь-Хрустальный р-н, Иванищи п, Южная ул, 4</t>
  </si>
  <si>
    <t>355.500</t>
  </si>
  <si>
    <t>321.500</t>
  </si>
  <si>
    <t>533.700</t>
  </si>
  <si>
    <t>Гусь-Хрустальный р-н, Иванищи п, Южная ул, 6а</t>
  </si>
  <si>
    <t>1085.700</t>
  </si>
  <si>
    <t>Гусь-Хрустальный р-н, Иванищи п, Южная ул, 7а</t>
  </si>
  <si>
    <t>Гусь-Хрустальный р-н, Иванищи п, Южная ул, 7б</t>
  </si>
  <si>
    <t>535.800</t>
  </si>
  <si>
    <t>Гусь-Хрустальный р-н, Красное Эхо п, Зеленая ул, 10</t>
  </si>
  <si>
    <t>259.600</t>
  </si>
  <si>
    <t>Гусь-Хрустальный р-н, Красное Эхо п, Зеленая ул, 12</t>
  </si>
  <si>
    <t>326.100</t>
  </si>
  <si>
    <t>Гусь-Хрустальный р-н, Красное Эхо п, Зеленая ул, 12А</t>
  </si>
  <si>
    <t>Гусь-Хрустальный р-н, Красное Эхо п, Зеленая ул, 16</t>
  </si>
  <si>
    <t>Гусь-Хрустальный р-н, Красное Эхо п, Зеленая ул, 18</t>
  </si>
  <si>
    <t>Гусь-Хрустальный р-н, Красное Эхо п, Зеленая ул, 20</t>
  </si>
  <si>
    <t>Гусь-Хрустальный р-н, Красное Эхо п, Красный Октябрь ул, 5</t>
  </si>
  <si>
    <t>Гусь-Хрустальный р-н, Красное Эхо п, Лесная ул, 3</t>
  </si>
  <si>
    <t>Гусь-Хрустальный р-н, Красное Эхо п, Советская ул, 1</t>
  </si>
  <si>
    <t>Гусь-Хрустальный р-н, Красное Эхо п, Советская ул, 22</t>
  </si>
  <si>
    <t>Гусь-Хрустальный р-н, Красное Эхо п, Советская ул, 22А</t>
  </si>
  <si>
    <t>Гусь-Хрустальный р-н, Красное Эхо п, Советская ул, 23</t>
  </si>
  <si>
    <t>Гусь-Хрустальный р-н, Красное Эхо п, Советская ул, 25</t>
  </si>
  <si>
    <t>Гусь-Хрустальный р-н, Курлово г, Базарная ул, 33А</t>
  </si>
  <si>
    <t>Гусь-Хрустальный р-н, Курлово г, Базарная ул, 34Б</t>
  </si>
  <si>
    <t>680.700</t>
  </si>
  <si>
    <t>Гусь-Хрустальный р-н, Курлово г, Володарского ул, 1</t>
  </si>
  <si>
    <t>Гусь-Хрустальный р-н, Курлово г, Володарского ул, 1А</t>
  </si>
  <si>
    <t>Гусь-Хрустальный р-н, Курлово г, Володарского ул, 3</t>
  </si>
  <si>
    <t>Гусь-Хрустальный р-н, Курлово г, Володарского ул, 3А</t>
  </si>
  <si>
    <t>338.900</t>
  </si>
  <si>
    <t>Гусь-Хрустальный р-н, Курлово г, Володарского ул, 5</t>
  </si>
  <si>
    <t>Гусь-Хрустальный р-н, Курлово г, Володарского ул, 6А</t>
  </si>
  <si>
    <t>Гусь-Хрустальный р-н, Курлово г, Володарского ул, 7А</t>
  </si>
  <si>
    <t>Гусь-Хрустальный р-н, Курлово г, Володарского ул, 9</t>
  </si>
  <si>
    <t>Гусь-Хрустальный р-н, Курлово г, Красной Армии ул, 2А</t>
  </si>
  <si>
    <t>Гусь-Хрустальный р-н, Курлово г, Красной Армии ул, 2Б</t>
  </si>
  <si>
    <t>Гусь-Хрустальный р-н, Курлово г, Красной Армии ул, 3А</t>
  </si>
  <si>
    <t>809.300</t>
  </si>
  <si>
    <t>Гусь-Хрустальный р-н, Курлово г, Ленина ул, 1</t>
  </si>
  <si>
    <t>686.300</t>
  </si>
  <si>
    <t>Гусь-Хрустальный р-н, Курлово г, Ленина ул, 3</t>
  </si>
  <si>
    <t>Гусь-Хрустальный р-н, Курлово г, Ленина ул, 6А</t>
  </si>
  <si>
    <t>689.300</t>
  </si>
  <si>
    <t>Гусь-Хрустальный р-н, Курлово г, Ленина ул, 7Б</t>
  </si>
  <si>
    <t>Гусь-Хрустальный р-н, Курлово г, Ленина ул, 8А</t>
  </si>
  <si>
    <t>Гусь-Хрустальный р-н, Курлово г, Литвинова ул, 98В</t>
  </si>
  <si>
    <t>Гусь-Хрустальный р-н, Курлово г, Октябрьская ул, 1А</t>
  </si>
  <si>
    <t>Гусь-Хрустальный р-н, Курлово г, ПМК ул, 13</t>
  </si>
  <si>
    <t>Гусь-Хрустальный р-н, Курлово г, ПМК ул, 14</t>
  </si>
  <si>
    <t>692.500</t>
  </si>
  <si>
    <t>Гусь-Хрустальный р-н, Курлово г, ПМК ул, 15</t>
  </si>
  <si>
    <t>Гусь-Хрустальный р-н, Курлово г, ПМК ул, 16</t>
  </si>
  <si>
    <t>Гусь-Хрустальный р-н, Курлово г, ПМК ул, 17</t>
  </si>
  <si>
    <t>Гусь-Хрустальный р-н, Курлово г, ПМК ул, 18</t>
  </si>
  <si>
    <t>Гусь-Хрустальный р-н, Курлово г, Садовая ул, 10А</t>
  </si>
  <si>
    <t>Гусь-Хрустальный р-н, Курлово г, Садовая ул, 12А</t>
  </si>
  <si>
    <t>Гусь-Хрустальный р-н, Курлово г, Садовая ул, 14А</t>
  </si>
  <si>
    <t>354.300</t>
  </si>
  <si>
    <t>Гусь-Хрустальный р-н, Курлово г, Садовая ул, 16Б</t>
  </si>
  <si>
    <t>Гусь-Хрустальный р-н, Курлово г, Садовая ул, 4А</t>
  </si>
  <si>
    <t>Гусь-Хрустальный р-н, Курлово г, Садовая ул, 6А</t>
  </si>
  <si>
    <t>311.100</t>
  </si>
  <si>
    <t>Гусь-Хрустальный р-н, Курлово г, Садовая ул, 8А</t>
  </si>
  <si>
    <t>Гусь-Хрустальный р-н, Курлово г, Советская ул, 15</t>
  </si>
  <si>
    <t>Гусь-Хрустальный р-н, Курлово г, Советская ул, 17</t>
  </si>
  <si>
    <t>Гусь-Хрустальный р-н, Курлово г, Советская ул, 18</t>
  </si>
  <si>
    <t>Гусь-Хрустальный р-н, Курлово г, Советская ул, 19</t>
  </si>
  <si>
    <t>Гусь-Хрустальный р-н, Курлово г, Советская ул, 2</t>
  </si>
  <si>
    <t>332.700</t>
  </si>
  <si>
    <t>Гусь-Хрустальный р-н, Курлово г, Стекольщиков ул, 1А</t>
  </si>
  <si>
    <t>1292.400</t>
  </si>
  <si>
    <t>Гусь-Хрустальный р-н, Курлово г, Центральная ул, 11</t>
  </si>
  <si>
    <t>Гусь-Хрустальный р-н, Курлово г, Центральная ул, 13</t>
  </si>
  <si>
    <t>1244.000</t>
  </si>
  <si>
    <t>Гусь-Хрустальный р-н, Курлово г, Центральная ул, 1А</t>
  </si>
  <si>
    <t>Гусь-Хрустальный р-н, Курлово г, Центральная ул, 9</t>
  </si>
  <si>
    <t>Гусь-Хрустальный р-н, Курлово г, Центральная ул, 9А</t>
  </si>
  <si>
    <t>691.000</t>
  </si>
  <si>
    <t>Гусь-Хрустальный р-н, Лесниково д, Молодежная ул, 2</t>
  </si>
  <si>
    <t>Гусь-Хрустальный р-н, Мезиновский п, Вокзальная ул, 32</t>
  </si>
  <si>
    <t>Гусь-Хрустальный р-н, Мезиновский п, Кирова ул, 27</t>
  </si>
  <si>
    <t>Гусь-Хрустальный р-н, Мезиновский п, Мира ул, 10</t>
  </si>
  <si>
    <t>Гусь-Хрустальный р-н, Мезиновский п, Мира ул, 4</t>
  </si>
  <si>
    <t>Гусь-Хрустальный р-н, Мезиновский п, Новая ул, 3</t>
  </si>
  <si>
    <t>Гусь-Хрустальный р-н, Мезиновский п, Строительная ул, 10</t>
  </si>
  <si>
    <t>Гусь-Хрустальный р-н, Мезиновский п, Строительная ул, 16</t>
  </si>
  <si>
    <t>532.300</t>
  </si>
  <si>
    <t>Гусь-Хрустальный р-н, Мезиновский п, Строительная ул, 17</t>
  </si>
  <si>
    <t>607.200</t>
  </si>
  <si>
    <t>Гусь-Хрустальный р-н, Мезиновский п, Строительная ул, 18</t>
  </si>
  <si>
    <t>Гусь-Хрустальный р-н, Мезиновский п, Строительная ул, 19</t>
  </si>
  <si>
    <t>Гусь-Хрустальный р-н, Мезиновский п, Строительная ул, 20</t>
  </si>
  <si>
    <t>636.100</t>
  </si>
  <si>
    <t>Гусь-Хрустальный р-н, Мезиновский п, Строительная ул, 21</t>
  </si>
  <si>
    <t>Гусь-Хрустальный р-н, Мезиновский п, Строительная ул, 27</t>
  </si>
  <si>
    <t>Гусь-Хрустальный р-н, Мезиновский п, Строительная ул, 34</t>
  </si>
  <si>
    <t>Гусь-Хрустальный р-н, Мезиновский п, Строительная ул, 35</t>
  </si>
  <si>
    <t>628.200</t>
  </si>
  <si>
    <t>Гусь-Хрустальный р-н, Мезиновский п, Строительная ул, 36</t>
  </si>
  <si>
    <t>Гусь-Хрустальный р-н, Мезиновский п, Строительная ул, 37</t>
  </si>
  <si>
    <t>578.400</t>
  </si>
  <si>
    <t>Гусь-Хрустальный р-н, Мезиновский п, Строительная ул, 39</t>
  </si>
  <si>
    <t>528.900</t>
  </si>
  <si>
    <t>Гусь-Хрустальный р-н, Мезиновский п, Строительная ул, 40</t>
  </si>
  <si>
    <t>Гусь-Хрустальный р-н, Мезиновский п, Строительная ул, 41</t>
  </si>
  <si>
    <t>Гусь-Хрустальный р-н, Мезиновский п, Строительная ул, 44</t>
  </si>
  <si>
    <t>Гусь-Хрустальный р-н, Мезиновский п, Строительная ул, 45</t>
  </si>
  <si>
    <t>Гусь-Хрустальный р-н, Мезиновский п, Строительная ул, 46</t>
  </si>
  <si>
    <t>773.300</t>
  </si>
  <si>
    <t>641.700</t>
  </si>
  <si>
    <t>995.800</t>
  </si>
  <si>
    <t>Гусь-Хрустальный р-н, Мезиновский п, Строительная ул, 47</t>
  </si>
  <si>
    <t>Гусь-Хрустальный р-н, Мезиновский п, Строительная ул, 7</t>
  </si>
  <si>
    <t>550.100</t>
  </si>
  <si>
    <t>Гусь-Хрустальный р-н, Мезиновский п, Строительная ул, 8</t>
  </si>
  <si>
    <t>738.300</t>
  </si>
  <si>
    <t>Гусь-Хрустальный р-н, Мезиновский п, Строительная ул, 9</t>
  </si>
  <si>
    <t>639.500</t>
  </si>
  <si>
    <t>Гусь-Хрустальный р-н, Мезиновский п, Фрезерная ул, 10</t>
  </si>
  <si>
    <t>1820.200</t>
  </si>
  <si>
    <t>Гусь-Хрустальный р-н, Мезиновский п, Фрезерная ул, 11</t>
  </si>
  <si>
    <t>847.500</t>
  </si>
  <si>
    <t>Гусь-Хрустальный р-н, Мезиновский п, Фрезерная ул, 12</t>
  </si>
  <si>
    <t>540.700</t>
  </si>
  <si>
    <t>Гусь-Хрустальный р-н, Мезиновский п, Фрезерная ул, 13</t>
  </si>
  <si>
    <t>Гусь-Хрустальный р-н, Мезиновский п, Фрезерная ул, 14</t>
  </si>
  <si>
    <t>Гусь-Хрустальный р-н, Мезиновский п, Фрезерная ул, 18</t>
  </si>
  <si>
    <t>Гусь-Хрустальный р-н, Мезиновский п, Фрезерная ул, 20</t>
  </si>
  <si>
    <t>Гусь-Хрустальный р-н, Мезиновский п, Фрезерная ул, 22</t>
  </si>
  <si>
    <t>Гусь-Хрустальный р-н, Мезиновский п, Фрезерная ул, 9</t>
  </si>
  <si>
    <t>Гусь-Хрустальный р-н, Мезиновский п, Центральная ул, 14</t>
  </si>
  <si>
    <t>273.400</t>
  </si>
  <si>
    <t>398.700</t>
  </si>
  <si>
    <t>Гусь-Хрустальный р-н, Мезиновский п, Центральная ул, 3</t>
  </si>
  <si>
    <t>Гусь-Хрустальный р-н, Мезиновский п, Центральная ул, 5</t>
  </si>
  <si>
    <t>385.400</t>
  </si>
  <si>
    <t>Гусь-Хрустальный р-н, Нечаевская д, Железнодорожная ул, 1</t>
  </si>
  <si>
    <t>545.800</t>
  </si>
  <si>
    <t>870.900</t>
  </si>
  <si>
    <t>Гусь-Хрустальный р-н, Нечаевская д, Железнодорожная ул, 2</t>
  </si>
  <si>
    <t>Гусь-Хрустальный р-н, Нечаевская д, Железнодорожная ул, 3</t>
  </si>
  <si>
    <t>Гусь-Хрустальный р-н, Никулино д, Центральная ул, 17</t>
  </si>
  <si>
    <t>Гусь-Хрустальный р-н, Никулино д, Центральная ул, 17а</t>
  </si>
  <si>
    <t>Гусь-Хрустальный р-н, Никулино д, Центральная ул, 19</t>
  </si>
  <si>
    <t>Гусь-Хрустальный р-н, Никулино д, Центральная ул, 19А</t>
  </si>
  <si>
    <t>1070.610</t>
  </si>
  <si>
    <t>Гусь-Хрустальный р-н, Облепиха д, 1</t>
  </si>
  <si>
    <t>Гусь-Хрустальный р-н, Облепиха д, 2</t>
  </si>
  <si>
    <t>Гусь-Хрустальный р-н, Тасинский Бор п, Новая ул, 2</t>
  </si>
  <si>
    <t>275.400</t>
  </si>
  <si>
    <t>Гусь-Хрустальный р-н, Тасинский Бор п, Новая ул, 3</t>
  </si>
  <si>
    <t>Гусь-Хрустальный р-н, Тасинский Бор п, Центральная ул, 11а</t>
  </si>
  <si>
    <t>898.600</t>
  </si>
  <si>
    <t>Гусь-Хрустальный р-н, Тасинский Бор п, Центральная ул, 15</t>
  </si>
  <si>
    <t>230.300</t>
  </si>
  <si>
    <t>Гусь-Хрустальный р-н, Тасинский Бор п, Центральная ул, 17</t>
  </si>
  <si>
    <t>388.900</t>
  </si>
  <si>
    <t>646.900</t>
  </si>
  <si>
    <t>Гусь-Хрустальный р-н, Тасинский Бор п, Центральная ул, 6</t>
  </si>
  <si>
    <t>Гусь-Хрустальный р-н, Тасинский Бор п, Центральная ул, 8</t>
  </si>
  <si>
    <t>Гусь-Хрустальный р-н, Тасинский Бор п, Центральная ул, 9</t>
  </si>
  <si>
    <t>921.700</t>
  </si>
  <si>
    <t>Гусь-Хрустальный р-н, Тасинский п, Новая ул, 2а</t>
  </si>
  <si>
    <t>Гусь-Хрустальный р-н, Уршельский п, Интернациональная ул, 12</t>
  </si>
  <si>
    <t>Гусь-Хрустальный р-н, Уршельский п, Мира ул, 10</t>
  </si>
  <si>
    <t>Гусь-Хрустальный р-н, Уршельский п, Мира ул, 12</t>
  </si>
  <si>
    <t>Гусь-Хрустальный р-н, Уршельский п, Мира ул, 2</t>
  </si>
  <si>
    <t>Гусь-Хрустальный р-н, Уршельский п, Мира ул, 6</t>
  </si>
  <si>
    <t>Гусь-Хрустальный р-н, Уршельский п, Московская ул, 11а</t>
  </si>
  <si>
    <t>654.700</t>
  </si>
  <si>
    <t>Гусь-Хрустальный р-н, Уршельский п, Московская ул, 13а</t>
  </si>
  <si>
    <t>2229.300</t>
  </si>
  <si>
    <t>Гусь-Хрустальный р-н, Уршельский п, Московская ул, 1а</t>
  </si>
  <si>
    <t>Гусь-Хрустальный р-н, Уршельский п, Московская ул, 2а</t>
  </si>
  <si>
    <t>Гусь-Хрустальный р-н, Уршельский п, Московская ул, 2Б корп. 1</t>
  </si>
  <si>
    <t>Гусь-Хрустальный р-н, Уршельский п, Московская ул, 3а</t>
  </si>
  <si>
    <t>Гусь-Хрустальный р-н, Уршельский п, Московская ул, 5а</t>
  </si>
  <si>
    <t>2080.000</t>
  </si>
  <si>
    <t>Гусь-Хрустальный р-н, Уршельский п, Московская ул, 7а</t>
  </si>
  <si>
    <t>1180.400</t>
  </si>
  <si>
    <t>Гусь-Хрустальный р-н, Уршельский п, Московская ул, 9а</t>
  </si>
  <si>
    <t>2135.000</t>
  </si>
  <si>
    <t>454.500</t>
  </si>
  <si>
    <t>Гусь-Хрустальный р-н, Уршельский п, Театральная ул, 27</t>
  </si>
  <si>
    <t>Гусь-Хрустальный р-н, Уршельский п, Театральная ул, 32</t>
  </si>
  <si>
    <t>Гусь-Хрустальный р-н, Уршельский п, Театральная ул, 33</t>
  </si>
  <si>
    <t>264.600</t>
  </si>
  <si>
    <t>Гусь-Хрустальный р-н, Уршельский п, Театральная ул, 34</t>
  </si>
  <si>
    <t>Гусь-Хрустальный р-н, Уршельский п, Театральная ул, 35</t>
  </si>
  <si>
    <t>Гусь-Хрустальный р-н, Уршельский п, Театральная ул, 38</t>
  </si>
  <si>
    <t>2715.000</t>
  </si>
  <si>
    <t>978.600</t>
  </si>
  <si>
    <t>Гусь-Хрустальный р-н, Уршельский п, Театральная ул, 3а</t>
  </si>
  <si>
    <t>455.700</t>
  </si>
  <si>
    <t>Гусь-Хрустальный р-н, Уршельский п, Театральная ул, 40</t>
  </si>
  <si>
    <t>Гусь-Хрустальный р-н, Уршельский п, Театральная ул, 42</t>
  </si>
  <si>
    <t>Гусь-Хрустальный р-н, Уршельский п, Театральная ул, 50</t>
  </si>
  <si>
    <t>Гусь-Хрустальный р-н, Уршельский п, Театральная ул, 8</t>
  </si>
  <si>
    <t>Камешково г, 3 Интернационала ул, 1</t>
  </si>
  <si>
    <t>Камешково г, 3 Интернационала ул, 3</t>
  </si>
  <si>
    <t>Камешково г, Абрамова ул, 4</t>
  </si>
  <si>
    <t>644.200</t>
  </si>
  <si>
    <t>Камешково г, Абрамова ул, 5</t>
  </si>
  <si>
    <t>Камешково г, Абрамова ул, 6</t>
  </si>
  <si>
    <t>Камешково г, Абрамова ул, 7</t>
  </si>
  <si>
    <t>207.100</t>
  </si>
  <si>
    <t>Камешково г, Володарского ул, 2</t>
  </si>
  <si>
    <t>Камешково г, Володарского ул, 4</t>
  </si>
  <si>
    <t>Камешково г, Володарского ул, 6</t>
  </si>
  <si>
    <t>1345.000</t>
  </si>
  <si>
    <t>Камешково г, Герцена ул, 12</t>
  </si>
  <si>
    <t>Камешково г, Герцена ул, 19</t>
  </si>
  <si>
    <t>338.300</t>
  </si>
  <si>
    <t>511.900</t>
  </si>
  <si>
    <t>Камешково г, Дорожная ул, 4</t>
  </si>
  <si>
    <t>Камешково г, Дорофеичева ул, 10</t>
  </si>
  <si>
    <t>Камешково г, Дорофеичева ул, 11</t>
  </si>
  <si>
    <t>Камешково г, Дорофеичева ул, 12</t>
  </si>
  <si>
    <t>Камешково г, Дорофеичева ул, 13</t>
  </si>
  <si>
    <t>Камешково г, Дорофеичева ул, 14</t>
  </si>
  <si>
    <t>Камешково г, Дорофеичева ул, 15</t>
  </si>
  <si>
    <t>Камешково г, Дорофеичева ул, 17</t>
  </si>
  <si>
    <t>Камешково г, Дорофеичева ул, 7а</t>
  </si>
  <si>
    <t>307.500</t>
  </si>
  <si>
    <t>Камешково г, Дорофеичева ул, 7б</t>
  </si>
  <si>
    <t>265.400</t>
  </si>
  <si>
    <t>Камешково г, Дорофеичева ул, 8</t>
  </si>
  <si>
    <t>Камешково г, Карла Либкнехта ул, 8</t>
  </si>
  <si>
    <t>Камешково г, Карла Маркса ул, 57</t>
  </si>
  <si>
    <t>Камешково г, Карла Маркса ул, 58</t>
  </si>
  <si>
    <t>Камешково г, Карла Маркса ул, 60</t>
  </si>
  <si>
    <t>150.700</t>
  </si>
  <si>
    <t>Камешково г, Карла Маркса ул, 64</t>
  </si>
  <si>
    <t>Камешково г, Карла Маркса ул, 66</t>
  </si>
  <si>
    <t>Камешково г, Комсомольская пл, 10</t>
  </si>
  <si>
    <t>Камешково г, Комсомольская пл, 10б</t>
  </si>
  <si>
    <t>Камешково г, Комсомольская пл, 12</t>
  </si>
  <si>
    <t>Камешково г, Комсомольская пл, 12а</t>
  </si>
  <si>
    <t>Камешково г, Комсомольская пл, 14</t>
  </si>
  <si>
    <t>Камешково г, Комсомольская пл, 16</t>
  </si>
  <si>
    <t>503.560</t>
  </si>
  <si>
    <t>Камешково г, Комсомольская пл, 6</t>
  </si>
  <si>
    <t>509.840</t>
  </si>
  <si>
    <t>Камешково г, Комсомольская пл, 69Б</t>
  </si>
  <si>
    <t>Камешково г, Комсомольская пл, 6а</t>
  </si>
  <si>
    <t>4586.450</t>
  </si>
  <si>
    <t>Камешково г, Крупской ул, 10А</t>
  </si>
  <si>
    <t>Камешково г, Крупской ул, 10Б</t>
  </si>
  <si>
    <t>Камешково г, Крупской ул, 10В</t>
  </si>
  <si>
    <t>Камешково г, Крупской ул, 17А</t>
  </si>
  <si>
    <t>502.330</t>
  </si>
  <si>
    <t>Камешково г, Крупской ул, 17Б</t>
  </si>
  <si>
    <t>837.000</t>
  </si>
  <si>
    <t>Камешково г, Крупской ул, 17В</t>
  </si>
  <si>
    <t>963.200</t>
  </si>
  <si>
    <t>Камешково г, Крупской ул, 19А</t>
  </si>
  <si>
    <t>Камешково г, Ленина ул, 3</t>
  </si>
  <si>
    <t>Камешково г, Ленина ул, 4</t>
  </si>
  <si>
    <t>Камешково г, Ленина ул, 5</t>
  </si>
  <si>
    <t>Камешково г, Ленина ул, 6</t>
  </si>
  <si>
    <t>Камешково г, Ленина ул, 7</t>
  </si>
  <si>
    <t>Камешково г, Ленина ул, 8</t>
  </si>
  <si>
    <t>4926.000</t>
  </si>
  <si>
    <t>Камешково г, Ленина ул, 9</t>
  </si>
  <si>
    <t>Камешково г, Молодежная ул, 11</t>
  </si>
  <si>
    <t>Камешково г, Молодежная ул, 2</t>
  </si>
  <si>
    <t>1274.000</t>
  </si>
  <si>
    <t>1300.400</t>
  </si>
  <si>
    <t>Камешково г, Молодежная ул, 7А</t>
  </si>
  <si>
    <t>Камешково г, Ногина ул, 16</t>
  </si>
  <si>
    <t>1273.600</t>
  </si>
  <si>
    <t>3083.700</t>
  </si>
  <si>
    <t>Камешково г, Ногина ул, 5</t>
  </si>
  <si>
    <t>884.340</t>
  </si>
  <si>
    <t>Камешково г, Рабочая ул, 7А</t>
  </si>
  <si>
    <t>439.200</t>
  </si>
  <si>
    <t>Камешково г, Рабочая ул, 7Б</t>
  </si>
  <si>
    <t>Камешково г, Рабочая ул, 7В</t>
  </si>
  <si>
    <t>Камешково г, Рабочая ул, 8А</t>
  </si>
  <si>
    <t>Камешково г, Рабочая ул, 8Б</t>
  </si>
  <si>
    <t>Камешково г, Рабочая ул, 8В</t>
  </si>
  <si>
    <t>Камешково г, Рабочая ул, 9А</t>
  </si>
  <si>
    <t>304.440</t>
  </si>
  <si>
    <t>Камешково г, Рабочая ул, 9Б</t>
  </si>
  <si>
    <t>Камешково г, Свердлова ул, 11</t>
  </si>
  <si>
    <t>Камешково г, Свердлова ул, 14</t>
  </si>
  <si>
    <t>Камешково г, Свердлова ул, 17</t>
  </si>
  <si>
    <t>Камешково г, Свердлова ул, 17А</t>
  </si>
  <si>
    <t>Камешково г, Свердлова ул, 20</t>
  </si>
  <si>
    <t>467.210</t>
  </si>
  <si>
    <t>Камешково г, Свердлова ул, 22</t>
  </si>
  <si>
    <t>Камешково г, Свердлова ул, 24</t>
  </si>
  <si>
    <t>Камешково г, Свердлова ул, 26</t>
  </si>
  <si>
    <t>Камешково г, Свердлова ул, 7</t>
  </si>
  <si>
    <t>Камешково г, Смурова ул, 10</t>
  </si>
  <si>
    <t>Камешково г, Смурова ул, 11</t>
  </si>
  <si>
    <t>Камешково г, Смурова ул, 13</t>
  </si>
  <si>
    <t>1226.000</t>
  </si>
  <si>
    <t>Камешково г, Смурова ул, 4</t>
  </si>
  <si>
    <t>Камешково г, Смурова ул, 6</t>
  </si>
  <si>
    <t>Камешково г, Смурова ул, 7</t>
  </si>
  <si>
    <t>Камешково г, Смурова ул, 7А</t>
  </si>
  <si>
    <t>Камешково г, Смурова ул, 9</t>
  </si>
  <si>
    <t>Камешково г, Советская ул, 2</t>
  </si>
  <si>
    <t>Камешково г, Советская ул, 2А</t>
  </si>
  <si>
    <t>Камешково г, Советская ул, 2Г</t>
  </si>
  <si>
    <t>Камешково г, Совхозная ул, 15</t>
  </si>
  <si>
    <t>390.130</t>
  </si>
  <si>
    <t>Камешково г, Совхозная ул, 17</t>
  </si>
  <si>
    <t>Камешково г, Совхозная ул, 19</t>
  </si>
  <si>
    <t>1463.700</t>
  </si>
  <si>
    <t>Камешково г, Совхозная ул, 20</t>
  </si>
  <si>
    <t>844.000</t>
  </si>
  <si>
    <t>Камешково г, Совхозная ул, 21</t>
  </si>
  <si>
    <t>1417.000</t>
  </si>
  <si>
    <t>Камешково г, Совхозная ул, 22</t>
  </si>
  <si>
    <t>792.500</t>
  </si>
  <si>
    <t>Камешково г, Школьная ул, 10</t>
  </si>
  <si>
    <t>Камешково г, Школьная ул, 11</t>
  </si>
  <si>
    <t>Камешково г, Школьная ул, 13</t>
  </si>
  <si>
    <t>Камешково г, Школьная ул, 5</t>
  </si>
  <si>
    <t>Камешково г, Школьная ул, 7</t>
  </si>
  <si>
    <t>1261.300</t>
  </si>
  <si>
    <t>Камешково г, Школьная ул, 9</t>
  </si>
  <si>
    <t>Камешковский р-н, Волковойно д, Садовая ул, 18</t>
  </si>
  <si>
    <t>Камешковский р-н, Волковойно д, Садовая ул, 19</t>
  </si>
  <si>
    <t>Камешковский р-н, Второво с, Железнодорожная ул, 11</t>
  </si>
  <si>
    <t>Камешковский р-н, Второво с, Молодежная ул, 1</t>
  </si>
  <si>
    <t>Камешковский р-н, Второво с, Молодежная ул, 2</t>
  </si>
  <si>
    <t>Камешковский р-н, Второво с, Молодежная ул, 3</t>
  </si>
  <si>
    <t>Камешковский р-н, Второво с, Молодежная ул, 4</t>
  </si>
  <si>
    <t>Камешковский р-н, Второво с, Молодежная ул, 5</t>
  </si>
  <si>
    <t>Камешковский р-н, Второво с, Молодежная ул, 6</t>
  </si>
  <si>
    <t>975.400</t>
  </si>
  <si>
    <t>Камешковский р-н, Второво с, Сосновая ул, 2</t>
  </si>
  <si>
    <t>Камешковский р-н, Второво с, Сосновая ул, 4</t>
  </si>
  <si>
    <t>379.900</t>
  </si>
  <si>
    <t>Камешковский р-н, Гатиха с, Военный городок ул, 19а</t>
  </si>
  <si>
    <t>Камешковский р-н, Гатиха с, Военный городок ул, 19б</t>
  </si>
  <si>
    <t>673.600</t>
  </si>
  <si>
    <t>Камешковский р-н, Гатиха с, Военный городок ул, 19в</t>
  </si>
  <si>
    <t>679.400</t>
  </si>
  <si>
    <t>Камешковский р-н, Гатиха с, Военный городок ул, 19г</t>
  </si>
  <si>
    <t>668.800</t>
  </si>
  <si>
    <t>Камешковский р-н, Гатиха с, Шоссейная ул, 1</t>
  </si>
  <si>
    <t>Камешковский р-н, Гатиха с, Шоссейная ул, 3</t>
  </si>
  <si>
    <t>Камешковский р-н, Гатиха с, Шоссейная ул, 4</t>
  </si>
  <si>
    <t>Камешковский р-н, Горки с, Колхозная ул, 20</t>
  </si>
  <si>
    <t>401.600</t>
  </si>
  <si>
    <t>Камешковский р-н, Горки с, Колхозная ул, 21</t>
  </si>
  <si>
    <t>Камешковский р-н, Горки с, Колхозная ул, 7</t>
  </si>
  <si>
    <t>Камешковский р-н, Дружба п, Мира ул, 1</t>
  </si>
  <si>
    <t>354.100</t>
  </si>
  <si>
    <t>Камешковский р-н, Дружба п, Мира ул, 10</t>
  </si>
  <si>
    <t>1129.200</t>
  </si>
  <si>
    <t>Камешковский р-н, Дружба п, Мира ул, 11</t>
  </si>
  <si>
    <t>385.980</t>
  </si>
  <si>
    <t>Камешковский р-н, Дружба п, Мира ул, 12</t>
  </si>
  <si>
    <t>681.250</t>
  </si>
  <si>
    <t>Камешковский р-н, Дружба п, Мира ул, 14</t>
  </si>
  <si>
    <t>Камешковский р-н, Дружба п, Мира ул, 16</t>
  </si>
  <si>
    <t>355.700</t>
  </si>
  <si>
    <t>Камешковский р-н, Дружба п, Мира ул, 4</t>
  </si>
  <si>
    <t>349.500</t>
  </si>
  <si>
    <t>231.300</t>
  </si>
  <si>
    <t>Камешковский р-н, Дружба п, Мира ул, 6</t>
  </si>
  <si>
    <t>Камешковский р-н, Дружба п, Мира ул, 7</t>
  </si>
  <si>
    <t>648.930</t>
  </si>
  <si>
    <t>Камешковский р-н, Дружба п, Мира ул, 8</t>
  </si>
  <si>
    <t>Камешковский р-н, им Карла Маркса п, Карла Маркса ул, 2</t>
  </si>
  <si>
    <t>Камешковский р-н, им Карла Маркса п, Карла Маркса ул, 4</t>
  </si>
  <si>
    <t>909.000</t>
  </si>
  <si>
    <t>Камешковский р-н, им Карла Маркса п, Лесная ул, 11</t>
  </si>
  <si>
    <t>Камешковский р-н, им Карла Маркса п, Лесная ул, 12</t>
  </si>
  <si>
    <t>793.290</t>
  </si>
  <si>
    <t>Камешковский р-н, им Карла Маркса п, Лесная ул, 13</t>
  </si>
  <si>
    <t>Камешковский р-н, им Карла Маркса п, Лесная ул, 9</t>
  </si>
  <si>
    <t>Камешковский р-н, им Карла Маркса п, Набережная ул, 6</t>
  </si>
  <si>
    <t>436.300</t>
  </si>
  <si>
    <t>Камешковский р-н, им Карла Маркса п, Шоссейная ул, 15</t>
  </si>
  <si>
    <t>Камешковский р-н, им Карла Маркса п, Шоссейная ул, 17</t>
  </si>
  <si>
    <t>Камешковский р-н, им Карла Маркса п, Шоссейная ул, 21</t>
  </si>
  <si>
    <t>Камешковский р-н, им Карла Маркса п, Шоссейная ул, 25</t>
  </si>
  <si>
    <t>Камешковский р-н, им Карла Маркса п, Шоссейная ул, 27</t>
  </si>
  <si>
    <t>Камешковский р-н, им Карла Маркса п, Шоссейная ул, 3</t>
  </si>
  <si>
    <t>Камешковский р-н, им Карла Маркса п, Шоссейная ул, 9</t>
  </si>
  <si>
    <t>304.400</t>
  </si>
  <si>
    <t>Камешковский р-н, им Кирова п, Школьная ул, 25</t>
  </si>
  <si>
    <t>601.500</t>
  </si>
  <si>
    <t>Камешковский р-н, им Кирова п, Школьная ул, 27</t>
  </si>
  <si>
    <t>815.560</t>
  </si>
  <si>
    <t>Камешковский р-н, им Красина п, Зеленая ул, 5</t>
  </si>
  <si>
    <t>Камешковский р-н, им Красина п, Зеленая ул, 7а</t>
  </si>
  <si>
    <t>Камешковский р-н, им Красина п, Рабочая ул, 3</t>
  </si>
  <si>
    <t>227.400</t>
  </si>
  <si>
    <t>Камешковский р-н, им Красина п, Рабочая ул, 7</t>
  </si>
  <si>
    <t>1723.000</t>
  </si>
  <si>
    <t>Камешковский р-н, им Максима Горького п, Морозова ул, 8</t>
  </si>
  <si>
    <t>804.900</t>
  </si>
  <si>
    <t>Камешковский р-н, им Максима Горького п, Шоссейная ул, 2</t>
  </si>
  <si>
    <t>1241.000</t>
  </si>
  <si>
    <t>Камешковский р-н, им Максима Горького п, Шоссейная ул, 3</t>
  </si>
  <si>
    <t>Камешковский р-н, им Максима Горького п, Шоссейная ул, 4</t>
  </si>
  <si>
    <t>1264.700</t>
  </si>
  <si>
    <t>Камешковский р-н, им Максима Горького п, Шоссейная ул, 5</t>
  </si>
  <si>
    <t>1281.500</t>
  </si>
  <si>
    <t>Камешковский р-н, им Максима Горького п, Шоссейная ул, 6</t>
  </si>
  <si>
    <t>1254.200</t>
  </si>
  <si>
    <t>Камешковский р-н, им Максима Горького п, Шоссейная ул, 7</t>
  </si>
  <si>
    <t>Камешковский р-н, Коверино с, Садовая ул, 11</t>
  </si>
  <si>
    <t>Камешковский р-н, Коверино с, Садовая ул, 3а</t>
  </si>
  <si>
    <t>574.200</t>
  </si>
  <si>
    <t>629.900</t>
  </si>
  <si>
    <t>Камешковский р-н, Коверино с, Садовая ул, 5</t>
  </si>
  <si>
    <t>Камешковский р-н, Коверино с, Садовая ул, 7</t>
  </si>
  <si>
    <t>Камешковский р-н, Краснознаменский п, Шоссейная ул, 1</t>
  </si>
  <si>
    <t>670.800</t>
  </si>
  <si>
    <t>Камешковский р-н, Лаптево с, Луговая ул, 2</t>
  </si>
  <si>
    <t>884.500</t>
  </si>
  <si>
    <t>Камешковский р-н, Лаптево с, Луговая ул, 3</t>
  </si>
  <si>
    <t>947.300</t>
  </si>
  <si>
    <t>Камешковский р-н, Лаптево с, Луговая ул, 4</t>
  </si>
  <si>
    <t>943.500</t>
  </si>
  <si>
    <t>Камешковский р-н, Лубенцы д, 66</t>
  </si>
  <si>
    <t>Камешковский р-н, Лубенцы д, 67</t>
  </si>
  <si>
    <t>Камешковский р-н, Лубенцы д, 68</t>
  </si>
  <si>
    <t>648.100</t>
  </si>
  <si>
    <t>Камешковский р-н, Мирный п, Садовая ул, 2</t>
  </si>
  <si>
    <t>250.600</t>
  </si>
  <si>
    <t>Камешковский р-н, Мирный п, Садовая ул, 6</t>
  </si>
  <si>
    <t>Камешковский р-н, Мирный п, Центральная ул, 26</t>
  </si>
  <si>
    <t>Камешковский р-н, Мирный п, Центральная ул, 2а</t>
  </si>
  <si>
    <t>Камешковский р-н, Мирный п, Центральная ул, 80</t>
  </si>
  <si>
    <t>Камешковский р-н, Мирный п, Центральная ул, 81</t>
  </si>
  <si>
    <t>Камешковский р-н, Мирный п, Центральная ул, 82</t>
  </si>
  <si>
    <t>Камешковский р-н, Мирный п, Центральная ул, 83</t>
  </si>
  <si>
    <t>405.900</t>
  </si>
  <si>
    <t>Камешковский р-н, Мирный п, Центральная ул, 84</t>
  </si>
  <si>
    <t>448.700</t>
  </si>
  <si>
    <t>Камешковский р-н, Мирный п, Центральная ул, 85</t>
  </si>
  <si>
    <t>Камешковский р-н, Мирный п, Центральная ул, 86</t>
  </si>
  <si>
    <t>Камешковский р-н, Мирный п, Школьная ул, 1</t>
  </si>
  <si>
    <t>Камешковский р-н, Мирный п, Школьная ул, 5</t>
  </si>
  <si>
    <t>Камешковский р-н, Новая Быковка д, 65</t>
  </si>
  <si>
    <t>679.900</t>
  </si>
  <si>
    <t>Камешковский р-н, Новая Печуга д, 62</t>
  </si>
  <si>
    <t>Камешковский р-н, Новая Печуга д, 63</t>
  </si>
  <si>
    <t>Камешковский р-н, Новая Печуга д, 65</t>
  </si>
  <si>
    <t>Камешковский р-н, Новки п, Ильича ул, 3</t>
  </si>
  <si>
    <t>Камешковский р-н, Новки п, Ильича ул, 5</t>
  </si>
  <si>
    <t>Камешковский р-н, Новки п, Ильича ул, 9</t>
  </si>
  <si>
    <t>1702.800</t>
  </si>
  <si>
    <t>521.600</t>
  </si>
  <si>
    <t>Камешковский р-н, Новки п, Чапаева ул, 13</t>
  </si>
  <si>
    <t>Камешковский р-н, Новки п, Чапаева ул, 15</t>
  </si>
  <si>
    <t>493.900</t>
  </si>
  <si>
    <t>454.100</t>
  </si>
  <si>
    <t>Камешковский р-н, Новки п, Чапаева ул, 19</t>
  </si>
  <si>
    <t>985.100</t>
  </si>
  <si>
    <t>1069.500</t>
  </si>
  <si>
    <t>Камешковский р-н, Сергеиха д, Карла Либкнехта ул, 76</t>
  </si>
  <si>
    <t>Камешковский р-н, Сергеиха д, Карла Либкнехта ул, 88</t>
  </si>
  <si>
    <t>100.000</t>
  </si>
  <si>
    <t>Камешковский р-н, Сергеиха д, Фрунзе ул, 107</t>
  </si>
  <si>
    <t>Камешковский р-н, Сергеиха д, Фрунзе ул, 110</t>
  </si>
  <si>
    <t>Камешковский р-н, Сергеиха д, Фрунзе ул, 111</t>
  </si>
  <si>
    <t>Камешковский р-н, Сергеиха д, Фрунзе ул, 112</t>
  </si>
  <si>
    <t>80.000</t>
  </si>
  <si>
    <t>Камешковский р-н, Сергеиха д, Фрунзе ул, 113</t>
  </si>
  <si>
    <t>Камешковский р-н, Сергеиха д, Фрунзе ул, 114</t>
  </si>
  <si>
    <t>Камешковский р-н, Сергеиха д, Фрунзе ул, 115</t>
  </si>
  <si>
    <t>Камешковский р-н, Сергеиха д, Фрунзе ул, 67</t>
  </si>
  <si>
    <t>714.000</t>
  </si>
  <si>
    <t>Камешковский р-н, Сергеиха д, Фрунзе ул, 76</t>
  </si>
  <si>
    <t>Киржач г, 40 лет Октября ул, 10</t>
  </si>
  <si>
    <t>Киржач г, 40 лет Октября ул, 12</t>
  </si>
  <si>
    <t>414.650</t>
  </si>
  <si>
    <t>Киржач г, 40 лет Октября ул, 15</t>
  </si>
  <si>
    <t>693.460</t>
  </si>
  <si>
    <t>Киржач г, 40 лет Октября ул, 26</t>
  </si>
  <si>
    <t>Киржач г, 40 лет Октября ул, 26а</t>
  </si>
  <si>
    <t>1078.180</t>
  </si>
  <si>
    <t>Киржач г, 40 лет Октября ул, 28</t>
  </si>
  <si>
    <t>Киржач г, 40 лет Октября ул, 30</t>
  </si>
  <si>
    <t>460.700</t>
  </si>
  <si>
    <t>Киржач г, 40 лет Октября ул, 32</t>
  </si>
  <si>
    <t>535.350</t>
  </si>
  <si>
    <t>Киржач г, 40 лет Октября ул, 34</t>
  </si>
  <si>
    <t>883.730</t>
  </si>
  <si>
    <t>Киржач г, 40 лет Октября ул, 38</t>
  </si>
  <si>
    <t>Киржач г, 40 лет Октября ул, 40</t>
  </si>
  <si>
    <t>1149.240</t>
  </si>
  <si>
    <t>Киржач г, 40 лет Октября ул, 6</t>
  </si>
  <si>
    <t>416.650</t>
  </si>
  <si>
    <t>Киржач г, 40 лет Октября ул, 7</t>
  </si>
  <si>
    <t>Киржач г, 40 лет Октября ул, 8</t>
  </si>
  <si>
    <t>419.500</t>
  </si>
  <si>
    <t>Киржач г, 50 лет Октября ул, 10</t>
  </si>
  <si>
    <t>226.490</t>
  </si>
  <si>
    <t>Киржач г, 50 лет Октября ул, 7</t>
  </si>
  <si>
    <t>Киржач г, 50 лет Октября ул, 8</t>
  </si>
  <si>
    <t>Киржач г, Б. Московская ул, 1а</t>
  </si>
  <si>
    <t>Киржач г, Б. Московская ул, 2</t>
  </si>
  <si>
    <t>Киржач г, Б. Московская ул, 2а</t>
  </si>
  <si>
    <t>Киржач г, Б. Московская ул, 45а</t>
  </si>
  <si>
    <t>Киржач г, Больничный проезд, 1</t>
  </si>
  <si>
    <t>Киржач г, Больничный проезд, 11</t>
  </si>
  <si>
    <t>Киржач г, Больничный проезд, 3</t>
  </si>
  <si>
    <t>284.800</t>
  </si>
  <si>
    <t>Киржач г, Больничный проезд, 4</t>
  </si>
  <si>
    <t>Киржач г, Больничный проезд, 7</t>
  </si>
  <si>
    <t>253.100</t>
  </si>
  <si>
    <t>773.200</t>
  </si>
  <si>
    <t>Киржач г, Больничный проезд, 9а</t>
  </si>
  <si>
    <t>Киржач г, Владимирская ул, 29</t>
  </si>
  <si>
    <t>517.210</t>
  </si>
  <si>
    <t>Киржач г, Владимирская ул, 33</t>
  </si>
  <si>
    <t>Киржач г, Владимирская ул, 35</t>
  </si>
  <si>
    <t>682.770</t>
  </si>
  <si>
    <t>Киржач г, Вокзальная ул, 26</t>
  </si>
  <si>
    <t>259.800</t>
  </si>
  <si>
    <t>267.900</t>
  </si>
  <si>
    <t>Киржач г, Вокзальная ул, 28</t>
  </si>
  <si>
    <t>Киржач г, Вокзальная ул, 30</t>
  </si>
  <si>
    <t>408.100</t>
  </si>
  <si>
    <t>Киржач г, Гагарина ул, 18</t>
  </si>
  <si>
    <t>Киржач г, Гагарина ул, 24</t>
  </si>
  <si>
    <t>700.810</t>
  </si>
  <si>
    <t>Киржач г, Гагарина ул, 33</t>
  </si>
  <si>
    <t>270.300</t>
  </si>
  <si>
    <t>Киржач г, Гагарина ул, 35</t>
  </si>
  <si>
    <t>Киржач г, Гагарина ул, 48</t>
  </si>
  <si>
    <t>145.000</t>
  </si>
  <si>
    <t>122.800</t>
  </si>
  <si>
    <t>Киржач г, Гайдара ул, 13</t>
  </si>
  <si>
    <t>Киржач г, Гайдара ул, 15</t>
  </si>
  <si>
    <t>Киржач г, Гайдара ул, 30</t>
  </si>
  <si>
    <t>1401.110</t>
  </si>
  <si>
    <t>Киржач г, Гайдара ул, 35</t>
  </si>
  <si>
    <t>Киржач г, Гайдара ул, 37</t>
  </si>
  <si>
    <t>850.900</t>
  </si>
  <si>
    <t>Киржач г, Гайдара ул, 39</t>
  </si>
  <si>
    <t>Киржач г, Гайдара ул, 41</t>
  </si>
  <si>
    <t>741.500</t>
  </si>
  <si>
    <t>Киржач г, Гастелло ул, 1</t>
  </si>
  <si>
    <t>Киржач г, Гастелло ул, 3</t>
  </si>
  <si>
    <t>Киржач г, Гастелло ул, 5</t>
  </si>
  <si>
    <t>296.360</t>
  </si>
  <si>
    <t>Киржач г, Гастелло ул, 7</t>
  </si>
  <si>
    <t>268.300</t>
  </si>
  <si>
    <t>517.100</t>
  </si>
  <si>
    <t>511.230</t>
  </si>
  <si>
    <t>Киржач г, Денисенко ул, 17</t>
  </si>
  <si>
    <t>Киржач г, Денисенко ул, 24</t>
  </si>
  <si>
    <t>290.740</t>
  </si>
  <si>
    <t>Киржач г, Денисенко ул, 26</t>
  </si>
  <si>
    <t>299.380</t>
  </si>
  <si>
    <t>423.800</t>
  </si>
  <si>
    <t>Киржач г, Денисенко ул, 28</t>
  </si>
  <si>
    <t>305.420</t>
  </si>
  <si>
    <t>Киржач г, Денисенко ул, 30</t>
  </si>
  <si>
    <t>Киржач г, Денисенко ул, 32</t>
  </si>
  <si>
    <t>348.200</t>
  </si>
  <si>
    <t>Киржач г, Десантников ул, 13/1</t>
  </si>
  <si>
    <t>996.400</t>
  </si>
  <si>
    <t>Киржач г, Десантников ул, 7</t>
  </si>
  <si>
    <t>Киржач г, Десантников ул, 9</t>
  </si>
  <si>
    <t>1689.600</t>
  </si>
  <si>
    <t>Киржач г, Дзержинского ул, 3</t>
  </si>
  <si>
    <t>3201.300</t>
  </si>
  <si>
    <t>Киржач г, Добровольского ул, 15</t>
  </si>
  <si>
    <t>263.300</t>
  </si>
  <si>
    <t>Киржач г, Добровольского ул, 20</t>
  </si>
  <si>
    <t>1062.800</t>
  </si>
  <si>
    <t>Киржач г, Добровольского ул, 21</t>
  </si>
  <si>
    <t>Киржач г, Заводская ул, 12</t>
  </si>
  <si>
    <t>Киржач г, Заводская ул, 2</t>
  </si>
  <si>
    <t>Киржач г, Заводская ул, 4</t>
  </si>
  <si>
    <t>526.500</t>
  </si>
  <si>
    <t>Киржач г, Заводская ул, 6</t>
  </si>
  <si>
    <t>433.900</t>
  </si>
  <si>
    <t>Киржач г, Заводская ул, 8</t>
  </si>
  <si>
    <t>297.290</t>
  </si>
  <si>
    <t>Киржач г, Космонавтов ул, 80</t>
  </si>
  <si>
    <t>1139.800</t>
  </si>
  <si>
    <t>Киржач г, Космонавтов ул, 82</t>
  </si>
  <si>
    <t>Киржач г, Красноармейская ул, 12</t>
  </si>
  <si>
    <t>Киржач г, Красноармейская ул, 13</t>
  </si>
  <si>
    <t>Киржач г, Красный Октябрь мкр, 1-й Проезд ул, 2</t>
  </si>
  <si>
    <t>Киржач г, Красный Октябрь мкр, 40 лет Победы ул, 2</t>
  </si>
  <si>
    <t>1231.000</t>
  </si>
  <si>
    <t>Киржач г, Красный Октябрь мкр, Калинина ул, 55</t>
  </si>
  <si>
    <t>1173.300</t>
  </si>
  <si>
    <t>Киржач г, Красный Октябрь мкр, Калинина ул, 57</t>
  </si>
  <si>
    <t>542.750</t>
  </si>
  <si>
    <t>Киржач г, Красный Октябрь мкр, Калинина ул, 62</t>
  </si>
  <si>
    <t>1160.800</t>
  </si>
  <si>
    <t>Киржач г, Красный Октябрь мкр, Калинина ул, 64</t>
  </si>
  <si>
    <t>1263.720</t>
  </si>
  <si>
    <t>Киржач г, Красный Октябрь мкр, Калинина ул, 66</t>
  </si>
  <si>
    <t>808.800</t>
  </si>
  <si>
    <t>Киржач г, Красный Октябрь мкр, Калинина ул, 66а</t>
  </si>
  <si>
    <t>Киржач г, Красный Октябрь мкр, Калинина ул, 75</t>
  </si>
  <si>
    <t>Киржач г, Красный Октябрь мкр, Кирова ул, 1б</t>
  </si>
  <si>
    <t>Киржач г, Красный Октябрь мкр, Кирова ул, 1в</t>
  </si>
  <si>
    <t>Киржач г, Красный Октябрь мкр, Комсомольская ул, 54</t>
  </si>
  <si>
    <t>Киржач г, Красный Октябрь мкр, Комсомольская ул, 56</t>
  </si>
  <si>
    <t>Киржач г, Красный Октябрь мкр, Комсомольская ул, 72</t>
  </si>
  <si>
    <t>Киржач г, Красный Октябрь мкр, Метленкова ул, 1</t>
  </si>
  <si>
    <t>758.900</t>
  </si>
  <si>
    <t>1592.000</t>
  </si>
  <si>
    <t>Киржач г, Красный Октябрь мкр, Метленкова ул, 16м</t>
  </si>
  <si>
    <t>Киржач г, Красный Октябрь мкр, Метленкова ул, 1а</t>
  </si>
  <si>
    <t>Киржач г, Красный Октябрь мкр, Метленкова ул, 2</t>
  </si>
  <si>
    <t>1194.800</t>
  </si>
  <si>
    <t>864.300</t>
  </si>
  <si>
    <t>Киржач г, Красный Октябрь мкр, Октябрьская ул, 11</t>
  </si>
  <si>
    <t>1089.100</t>
  </si>
  <si>
    <t>Киржач г, Красный Октябрь мкр, Октябрьская ул, 13</t>
  </si>
  <si>
    <t>Киржач г, Красный Октябрь мкр, Октябрьская ул, 15</t>
  </si>
  <si>
    <t>1088.000</t>
  </si>
  <si>
    <t>Киржач г, Красный Октябрь мкр, Октябрьская ул, 20</t>
  </si>
  <si>
    <t>1254.500</t>
  </si>
  <si>
    <t>Киржач г, Красный Октябрь мкр, Первомайская ул, 14</t>
  </si>
  <si>
    <t>644.500</t>
  </si>
  <si>
    <t>Киржач г, Красный Октябрь мкр, Первомайская ул, 14а</t>
  </si>
  <si>
    <t>682.600</t>
  </si>
  <si>
    <t>469.940</t>
  </si>
  <si>
    <t>Киржач г, Красный Октябрь мкр, Первомайская ул, 22</t>
  </si>
  <si>
    <t>452.680</t>
  </si>
  <si>
    <t>443.450</t>
  </si>
  <si>
    <t>Киржач г, Красный Октябрь мкр, Первомайская ул, 3</t>
  </si>
  <si>
    <t>770.850</t>
  </si>
  <si>
    <t>Киржач г, Красный Октябрь мкр, Полевая ул, 10а</t>
  </si>
  <si>
    <t>819.600</t>
  </si>
  <si>
    <t>Киржач г, Красный Октябрь мкр, Полевая ул, 2</t>
  </si>
  <si>
    <t>Киржач г, Красный Октябрь мкр, Полевая ул, 2а</t>
  </si>
  <si>
    <t>257.810</t>
  </si>
  <si>
    <t>Киржач г, Красный Октябрь мкр, Прибрежная ул, 1 стр. 1</t>
  </si>
  <si>
    <t>Киржач г, Красный Октябрь мкр, Прибрежная ул, 1 стр. 2</t>
  </si>
  <si>
    <t>1210.950</t>
  </si>
  <si>
    <t>Киржач г, Красный Октябрь мкр, Прибрежная ул, 1 стр. 3</t>
  </si>
  <si>
    <t>1230.336</t>
  </si>
  <si>
    <t>Киржач г, Красный Октябрь мкр, Прибрежная ул, 1 стр. 4</t>
  </si>
  <si>
    <t>1194.100</t>
  </si>
  <si>
    <t>Киржач г, Красный Октябрь мкр, Пушкина ул, 10</t>
  </si>
  <si>
    <t>Киржач г, Красный Октябрь мкр, Пушкина ул, 10а</t>
  </si>
  <si>
    <t>Киржач г, Красный Октябрь мкр, Пушкина ул, 11</t>
  </si>
  <si>
    <t>518.750</t>
  </si>
  <si>
    <t>Киржач г, Красный Октябрь мкр, Пушкина ул, 16</t>
  </si>
  <si>
    <t>299.660</t>
  </si>
  <si>
    <t>Киржач г, Красный Октябрь мкр, Пушкина ул, 17</t>
  </si>
  <si>
    <t>324.690</t>
  </si>
  <si>
    <t>402.080</t>
  </si>
  <si>
    <t>Киржач г, Красный Октябрь мкр, Пушкина ул, 20</t>
  </si>
  <si>
    <t>393.150</t>
  </si>
  <si>
    <t>Киржач г, Красный Октябрь мкр, Пушкина ул, 22</t>
  </si>
  <si>
    <t>448.580</t>
  </si>
  <si>
    <t>Киржач г, Красный Октябрь мкр, Пушкина ул, 23</t>
  </si>
  <si>
    <t>503.600</t>
  </si>
  <si>
    <t>384.380</t>
  </si>
  <si>
    <t>Киржач г, Красный Октябрь мкр, Пушкина ул, 24</t>
  </si>
  <si>
    <t>444.210</t>
  </si>
  <si>
    <t>Киржач г, Красный Октябрь мкр, Пушкина ул, 25</t>
  </si>
  <si>
    <t>508.200</t>
  </si>
  <si>
    <t>390.930</t>
  </si>
  <si>
    <t>Киржач г, Красный Октябрь мкр, Пушкина ул, 26</t>
  </si>
  <si>
    <t>1662.840</t>
  </si>
  <si>
    <t>Киржач г, Красный Октябрь мкр, Пушкина ул, 27а</t>
  </si>
  <si>
    <t>Киржач г, Красный Октябрь мкр, Пушкина ул, 28</t>
  </si>
  <si>
    <t>1090.300</t>
  </si>
  <si>
    <t>Киржач г, Красный Октябрь мкр, Пушкина ул, 3</t>
  </si>
  <si>
    <t>819.800</t>
  </si>
  <si>
    <t>Киржач г, Красный Октябрь мкр, Пушкина ул, 30</t>
  </si>
  <si>
    <t>Киржач г, Красный Октябрь мкр, Пушкина ул, 4</t>
  </si>
  <si>
    <t>440.630</t>
  </si>
  <si>
    <t>346.260</t>
  </si>
  <si>
    <t>Киржач г, Красный Октябрь мкр, Пушкина ул, 5</t>
  </si>
  <si>
    <t>Киржач г, Красный Октябрь мкр, Пушкина ул, 8а</t>
  </si>
  <si>
    <t>1144.100</t>
  </si>
  <si>
    <t>Киржач г, Красный Октябрь мкр, Свердлова ул, 12</t>
  </si>
  <si>
    <t>959.400</t>
  </si>
  <si>
    <t>Киржач г, Красный Октябрь мкр, Северная ул, 5</t>
  </si>
  <si>
    <t>384.300</t>
  </si>
  <si>
    <t>Киржач г, Красный Октябрь мкр, Солнечный кв-л, 1</t>
  </si>
  <si>
    <t>Киржач г, Красный Октябрь мкр, Солнечный кв-л, 2</t>
  </si>
  <si>
    <t>808.300</t>
  </si>
  <si>
    <t>Киржач г, Красный Октябрь мкр, Солнечный кв-л, 4</t>
  </si>
  <si>
    <t>Киржач г, Красный Октябрь мкр, Солнечный кв-л, 5</t>
  </si>
  <si>
    <t>810.400</t>
  </si>
  <si>
    <t>Киржач г, Красный Октябрь мкр, Солнечный кв-л, 6</t>
  </si>
  <si>
    <t>601.270</t>
  </si>
  <si>
    <t>388.370</t>
  </si>
  <si>
    <t>Киржач г, Красный Октябрь мкр, Фурманова ул, 20</t>
  </si>
  <si>
    <t>389.610</t>
  </si>
  <si>
    <t>Киржач г, Красный Октябрь мкр, Фурманова ул, 22</t>
  </si>
  <si>
    <t>441.820</t>
  </si>
  <si>
    <t>Киржач г, Красный Октябрь мкр, Фурманова ул, 35</t>
  </si>
  <si>
    <t>467.180</t>
  </si>
  <si>
    <t>Киржач г, Красный Октябрь мкр, Фурманова ул, 4</t>
  </si>
  <si>
    <t>Киржач г, Красный Октябрь мкр, Фурманова ул, 41</t>
  </si>
  <si>
    <t>463.930</t>
  </si>
  <si>
    <t>Киржач г, Красный Октябрь мкр, Фурманова ул, 43</t>
  </si>
  <si>
    <t>657.480</t>
  </si>
  <si>
    <t>Киржач г, Красный Октябрь мкр, Фурманова ул, 45</t>
  </si>
  <si>
    <t>668.300</t>
  </si>
  <si>
    <t>Киржач г, Красный Октябрь мкр, Фурманова ул, 47</t>
  </si>
  <si>
    <t>Киржач г, Красный Октябрь мкр, Фурманова ул, 49</t>
  </si>
  <si>
    <t>Киржач г, Красный Октябрь мкр, Фурманова ул, 51</t>
  </si>
  <si>
    <t>470.850</t>
  </si>
  <si>
    <t>Киржач г, Красный Октябрь мкр, Фурманова ул, 8</t>
  </si>
  <si>
    <t>285.710</t>
  </si>
  <si>
    <t>Киржач г, Красный Октябрь мкр, Южный кв-л, 1</t>
  </si>
  <si>
    <t>1156.500</t>
  </si>
  <si>
    <t>Киржач г, Красный Октябрь мкр, Южный кв-л, 3</t>
  </si>
  <si>
    <t>Киржач г, Красный Октябрь мкр, Южный кв-л, 4</t>
  </si>
  <si>
    <t>1211.600</t>
  </si>
  <si>
    <t>Киржач г, Красный Октябрь мкр, Южный кв-л, 5</t>
  </si>
  <si>
    <t>775.500</t>
  </si>
  <si>
    <t>Киржач г, Красный Октябрь мкр, Южный кв-л, 6</t>
  </si>
  <si>
    <t>1204.700</t>
  </si>
  <si>
    <t>Киржач г, Красный Октябрь мкр, Южный кв-л, 7</t>
  </si>
  <si>
    <t>1236.400</t>
  </si>
  <si>
    <t>1092.700</t>
  </si>
  <si>
    <t>Киржач г, Красный Октябрь мкр, Южный кв-л, 8</t>
  </si>
  <si>
    <t>Киржач г, Красный Октябрь мкр, Южный кв-л, 9</t>
  </si>
  <si>
    <t>Киржач г, Ленинградская ул, 1</t>
  </si>
  <si>
    <t>Киржач г, Ленинградская ул, 100</t>
  </si>
  <si>
    <t>397.900</t>
  </si>
  <si>
    <t>Киржач г, Ленинградская ул, 102</t>
  </si>
  <si>
    <t>419.100</t>
  </si>
  <si>
    <t>615.500</t>
  </si>
  <si>
    <t>Киржач г, Ленинградская ул, 104</t>
  </si>
  <si>
    <t>404.400</t>
  </si>
  <si>
    <t>984.190</t>
  </si>
  <si>
    <t>Киржач г, Ленинградская ул, 54</t>
  </si>
  <si>
    <t>268.450</t>
  </si>
  <si>
    <t>Киржач г, Магистральная ул, 1</t>
  </si>
  <si>
    <t>Киржач г, Магистральная ул, 11</t>
  </si>
  <si>
    <t>Киржач г, Магистральная ул, 18</t>
  </si>
  <si>
    <t>Киржач г, Магистральная ул, 22</t>
  </si>
  <si>
    <t>Киржач г, Магистральная ул, 3</t>
  </si>
  <si>
    <t>Киржач г, Магистральная ул, 30</t>
  </si>
  <si>
    <t>681.100</t>
  </si>
  <si>
    <t>Киржач г, Магистральная ул, 5</t>
  </si>
  <si>
    <t>689.400</t>
  </si>
  <si>
    <t>Киржач г, Магистральная ул, 6</t>
  </si>
  <si>
    <t>Киржач г, Мичурина ул, 33/1</t>
  </si>
  <si>
    <t>Киржач г, Мичурина ул, 33</t>
  </si>
  <si>
    <t>Киржач г, Мичурина ул, 6</t>
  </si>
  <si>
    <t>Киржач г, Молодежная ул, 7</t>
  </si>
  <si>
    <t>Киржач г, Морозовская ул, 10</t>
  </si>
  <si>
    <t>249.830</t>
  </si>
  <si>
    <t>Киржач г, Морозовская ул, 122</t>
  </si>
  <si>
    <t>626.040</t>
  </si>
  <si>
    <t>Киржач г, Морозовская ул, 124</t>
  </si>
  <si>
    <t>493.980</t>
  </si>
  <si>
    <t>747.100</t>
  </si>
  <si>
    <t>Киржач г, Морозовская ул, 22</t>
  </si>
  <si>
    <t>Киржач г, Морозовская ул, 27</t>
  </si>
  <si>
    <t>181.100</t>
  </si>
  <si>
    <t>532.460</t>
  </si>
  <si>
    <t>Киржач г, Морозовская ул, 95</t>
  </si>
  <si>
    <t>Киржач г, Некрасовская ул, 11</t>
  </si>
  <si>
    <t>380.910</t>
  </si>
  <si>
    <t>Киржач г, Некрасовская ул, 24</t>
  </si>
  <si>
    <t>1203.100</t>
  </si>
  <si>
    <t>Киржач г, Островского ул, 20</t>
  </si>
  <si>
    <t>825.760</t>
  </si>
  <si>
    <t>Киржач г, Островского ул, 29Б</t>
  </si>
  <si>
    <t>Киржач г, Островского ул, 7</t>
  </si>
  <si>
    <t>2468.440</t>
  </si>
  <si>
    <t>Киржач г, Павловского ул, 26</t>
  </si>
  <si>
    <t>Киржач г, Павловского ул, 32</t>
  </si>
  <si>
    <t>629.600</t>
  </si>
  <si>
    <t>Киржач г, Павловского ул, 34</t>
  </si>
  <si>
    <t>1007.620</t>
  </si>
  <si>
    <t>Киржач г, Павловского ул, 36</t>
  </si>
  <si>
    <t>Киржач г, Первомайская ул, 20</t>
  </si>
  <si>
    <t>617.500</t>
  </si>
  <si>
    <t>605.800</t>
  </si>
  <si>
    <t>519.700</t>
  </si>
  <si>
    <t>738.100</t>
  </si>
  <si>
    <t>Киржач г, Прибрежный кв-л, 1</t>
  </si>
  <si>
    <t>Киржач г, Прибрежный кв-л, 2</t>
  </si>
  <si>
    <t>Киржач г, Прибрежный кв-л, 3</t>
  </si>
  <si>
    <t>779.300</t>
  </si>
  <si>
    <t>Киржач г, Прибрежный кв-л, 4</t>
  </si>
  <si>
    <t>1698.600</t>
  </si>
  <si>
    <t>Киржач г, Прибрежный кв-л, 5</t>
  </si>
  <si>
    <t>769.200</t>
  </si>
  <si>
    <t>Киржач г, Прибрежный кв-л, 7</t>
  </si>
  <si>
    <t>Киржач г, Прибрежный кв-л, 7а</t>
  </si>
  <si>
    <t>Киржач г, Прибрежный кв-л, 9</t>
  </si>
  <si>
    <t>Киржач г, Привокзальная ул, 1</t>
  </si>
  <si>
    <t>Киржач г, Привокзальная ул, 10</t>
  </si>
  <si>
    <t>Киржач г, Привокзальная ул, 11</t>
  </si>
  <si>
    <t>440.440</t>
  </si>
  <si>
    <t>Киржач г, Привокзальная ул, 1а</t>
  </si>
  <si>
    <t>Киржач г, Привокзальная ул, 3</t>
  </si>
  <si>
    <t>419.200</t>
  </si>
  <si>
    <t>Киржач г, Приозерная ул, 1а</t>
  </si>
  <si>
    <t>Киржач г, Приозерная ул, 1б</t>
  </si>
  <si>
    <t>515.200</t>
  </si>
  <si>
    <t>5120.000</t>
  </si>
  <si>
    <t>Киржач г, Приозерная ул, 2а</t>
  </si>
  <si>
    <t>Киржач г, Пугачева ул, 14</t>
  </si>
  <si>
    <t>Киржач г, Пугачева ул, 2</t>
  </si>
  <si>
    <t>1326.700</t>
  </si>
  <si>
    <t>12039.670</t>
  </si>
  <si>
    <t>Киржач г, Расковой М. ул, 17</t>
  </si>
  <si>
    <t>Киржач г, Расковой М. ул, 18</t>
  </si>
  <si>
    <t>Киржач г, Расковой М. ул, 19</t>
  </si>
  <si>
    <t>Киржач г, Расковой М. ул, 21</t>
  </si>
  <si>
    <t>Киржач г, Расковой М. ул, 9</t>
  </si>
  <si>
    <t>900.100</t>
  </si>
  <si>
    <t>Киржач г, Садовая ул, 10</t>
  </si>
  <si>
    <t>393.460</t>
  </si>
  <si>
    <t>Киржач г, Садовая ул, 12</t>
  </si>
  <si>
    <t>396.490</t>
  </si>
  <si>
    <t>Киржач г, Садовая ул, 14</t>
  </si>
  <si>
    <t>Киржач г, Садовая ул, 8</t>
  </si>
  <si>
    <t>396.060</t>
  </si>
  <si>
    <t>Киржач г, Свобода ул, 113</t>
  </si>
  <si>
    <t>832.900</t>
  </si>
  <si>
    <t>Киржач г, Свобода ул, 115</t>
  </si>
  <si>
    <t>745.100</t>
  </si>
  <si>
    <t>Киржач г, Свобода ул, 120</t>
  </si>
  <si>
    <t>Киржач г, Свобода ул, 14</t>
  </si>
  <si>
    <t>Киржач г, Свобода ул, 16</t>
  </si>
  <si>
    <t>294.500</t>
  </si>
  <si>
    <t>Киржач г, Свобода ул, 18</t>
  </si>
  <si>
    <t>1575.200</t>
  </si>
  <si>
    <t>Киржач г, Свобода ул, 5</t>
  </si>
  <si>
    <t>Киржач г, Серегина ул, 11</t>
  </si>
  <si>
    <t>Киржач г, Советская ул, 11</t>
  </si>
  <si>
    <t>Киржач г, Советская ул, 1г</t>
  </si>
  <si>
    <t>806.650</t>
  </si>
  <si>
    <t>Киржач г, Совхозная ул, 1</t>
  </si>
  <si>
    <t>Киржач г, Совхозная ул, 2</t>
  </si>
  <si>
    <t>510.700</t>
  </si>
  <si>
    <t>Киржач г, Совхозная ул, 4</t>
  </si>
  <si>
    <t>601.800</t>
  </si>
  <si>
    <t>603.300</t>
  </si>
  <si>
    <t>Киржач г, Текстильщиков ул, 12</t>
  </si>
  <si>
    <t>541.900</t>
  </si>
  <si>
    <t>Киржач г, Текстильщиков ул, 14</t>
  </si>
  <si>
    <t>Киржач г, Текстильщиков ул, 16</t>
  </si>
  <si>
    <t>Киржач г, Текстильщиков ул, 5</t>
  </si>
  <si>
    <t>Киржач г, Текстильщиков ул, 9</t>
  </si>
  <si>
    <t>Киржач г, Томаровича ул, 1</t>
  </si>
  <si>
    <t>Киржач г, Томаровича ул, 3</t>
  </si>
  <si>
    <t>Киржач г, Томаровича ул, 5</t>
  </si>
  <si>
    <t>762.600</t>
  </si>
  <si>
    <t>1012.800</t>
  </si>
  <si>
    <t>Киржач г, Томаровича ул, 9</t>
  </si>
  <si>
    <t>Киржач г, Фурманова ул, 12</t>
  </si>
  <si>
    <t>Киржач г, Чайкиной ул, 4</t>
  </si>
  <si>
    <t>531.500</t>
  </si>
  <si>
    <t>Киржач г, Чайкиной ул, 4а</t>
  </si>
  <si>
    <t>595.800</t>
  </si>
  <si>
    <t>Киржач г, Чайкиной ул, 6</t>
  </si>
  <si>
    <t>Киржач г, Чехова ул, 1</t>
  </si>
  <si>
    <t>Киржач г, Чехова ул, 12</t>
  </si>
  <si>
    <t>Киржач г, Чехова ул, 2</t>
  </si>
  <si>
    <t>1207.900</t>
  </si>
  <si>
    <t>Киржач г, Чехова ул, 4</t>
  </si>
  <si>
    <t>1209.400</t>
  </si>
  <si>
    <t>Киржач г, Чехова ул, 5</t>
  </si>
  <si>
    <t>Киржач г, Шелковиков ул, 11</t>
  </si>
  <si>
    <t>Киржач г, Шелковиков ул, 13</t>
  </si>
  <si>
    <t>Киржач г, Шелковиков ул, 14</t>
  </si>
  <si>
    <t>859.900</t>
  </si>
  <si>
    <t>Киржач г, Шелковиков ул, 4/1 стр. 1</t>
  </si>
  <si>
    <t>262.580</t>
  </si>
  <si>
    <t>Киржач г, Шелковиков ул, 4/1</t>
  </si>
  <si>
    <t>1666.200</t>
  </si>
  <si>
    <t>Киржач г, Шелковиков ул, 4/3</t>
  </si>
  <si>
    <t>Киржачский р-н, Аленино д, Центральная ул, 56</t>
  </si>
  <si>
    <t>442.650</t>
  </si>
  <si>
    <t>Киржачский р-н, Аленино д, Центральная ул, 58</t>
  </si>
  <si>
    <t>Киржачский р-н, Аленино д, Центральная ул, 69</t>
  </si>
  <si>
    <t>Киржачский р-н, Аленино д, Центральная ул, 71</t>
  </si>
  <si>
    <t>Киржачский р-н, Аленино д, Центральная ул, 73</t>
  </si>
  <si>
    <t>Киржачский р-н, Афанасово д, Полевая ул, 1</t>
  </si>
  <si>
    <t>Киржачский р-н, Афанасово д, Полевая ул, 2</t>
  </si>
  <si>
    <t>Киржачский р-н, Афанасово д, Полевая ул, 3</t>
  </si>
  <si>
    <t>Киржачский р-н, Афанасово д, Полевая ул, 4</t>
  </si>
  <si>
    <t>Киржачский р-н, Барсово п, 29</t>
  </si>
  <si>
    <t>Киржачский р-н, Барсово п, 30</t>
  </si>
  <si>
    <t>Киржачский р-н, Барсово п, 31</t>
  </si>
  <si>
    <t>Киржачский р-н, Барсово п, 32</t>
  </si>
  <si>
    <t>Киржачский р-н, Барсово п, 33</t>
  </si>
  <si>
    <t>Киржачский р-н, Барсово п, 73</t>
  </si>
  <si>
    <t>Киржачский р-н, Барсово п, 74</t>
  </si>
  <si>
    <t>Киржачский р-н, Барсово п, 75</t>
  </si>
  <si>
    <t>Киржачский р-н, Барсово п, 76</t>
  </si>
  <si>
    <t>Киржачский р-н, Барсово п, 77</t>
  </si>
  <si>
    <t>Киржачский р-н, Барсово п, 78</t>
  </si>
  <si>
    <t>Киржачский р-н, Барсово п, 79</t>
  </si>
  <si>
    <t>Киржачский р-н, Барсово п, 80</t>
  </si>
  <si>
    <t>Киржачский р-н, Барсово п, 81</t>
  </si>
  <si>
    <t>Киржачский р-н, Барсово п, 82</t>
  </si>
  <si>
    <t>Киржачский р-н, Горка п, Больничная ул, 13</t>
  </si>
  <si>
    <t>Киржачский р-н, Горка п, Больничная ул, 17</t>
  </si>
  <si>
    <t>Киржачский р-н, Горка п, Больничная ул, 18</t>
  </si>
  <si>
    <t>Киржачский р-н, Горка п, Больничная ул, 19</t>
  </si>
  <si>
    <t>569.800</t>
  </si>
  <si>
    <t>Киржачский р-н, Горка п, Больничная ул, 20</t>
  </si>
  <si>
    <t>440.300</t>
  </si>
  <si>
    <t>Киржачский р-н, Горка п, Больничная ул, 5</t>
  </si>
  <si>
    <t>Киржачский р-н, Горка п, Больничная ул, 7</t>
  </si>
  <si>
    <t>686.520</t>
  </si>
  <si>
    <t>Киржачский р-н, Горка п, Больничная ул, 9</t>
  </si>
  <si>
    <t>Киржачский р-н, Горка п, Свобода ул, 22</t>
  </si>
  <si>
    <t>317.060</t>
  </si>
  <si>
    <t>634.120</t>
  </si>
  <si>
    <t>Киржачский р-н, Горка п, Шелковиков ул, 1</t>
  </si>
  <si>
    <t>279.750</t>
  </si>
  <si>
    <t>Киржачский р-н, Горка п, Шелковиков ул, 2</t>
  </si>
  <si>
    <t>279.150</t>
  </si>
  <si>
    <t>334.150</t>
  </si>
  <si>
    <t>Киржачский р-н, Горка п, Шелковиков ул, 4</t>
  </si>
  <si>
    <t>Киржачский р-н, Горка п, Шелковиков ул, 7</t>
  </si>
  <si>
    <t>565.800</t>
  </si>
  <si>
    <t>Киржачский р-н, Дубки тер, 134</t>
  </si>
  <si>
    <t>Киржачский р-н, Дубки тер, 135</t>
  </si>
  <si>
    <t>563.800</t>
  </si>
  <si>
    <t>Киржачский р-н, Дубки тер, 27</t>
  </si>
  <si>
    <t>Киржачский р-н, Дубки тер, 29</t>
  </si>
  <si>
    <t>Киржачский р-н, Ельцы д, Молодежная ул, 1</t>
  </si>
  <si>
    <t>Киржачский р-н, Ельцы д, Молодежная ул, 2</t>
  </si>
  <si>
    <t>185.500</t>
  </si>
  <si>
    <t>Киржачский р-н, Ельцы д, Молодежная ул, 3</t>
  </si>
  <si>
    <t>Киржачский р-н, Ельцы д, Молодежная ул, 4</t>
  </si>
  <si>
    <t>691.300</t>
  </si>
  <si>
    <t>Киржачский р-н, Ефремово д, Восточная ул, 2</t>
  </si>
  <si>
    <t>Киржачский р-н, Ефремово д, Восточная ул, 3</t>
  </si>
  <si>
    <t>Киржачский р-н, Ефремово д, Восточная ул, 4</t>
  </si>
  <si>
    <t>Киржачский р-н, Ефремово д, Восточная ул, 6</t>
  </si>
  <si>
    <t>Киржачский р-н, Желдыбино п, 27</t>
  </si>
  <si>
    <t>Киржачский р-н, Кашино д, Кашино п. тер, 131</t>
  </si>
  <si>
    <t>312.260</t>
  </si>
  <si>
    <t>Киржачский р-н, Кашино д, Кашино п. тер, 136</t>
  </si>
  <si>
    <t>Киржачский р-н, Кашино д, Кашино п. тер, 137</t>
  </si>
  <si>
    <t>295.720</t>
  </si>
  <si>
    <t>Киржачский р-н, Кашино д, Кашино п. тер, 138</t>
  </si>
  <si>
    <t>Киржачский р-н, Кашино д, Кашино п. тер, 27</t>
  </si>
  <si>
    <t>Киржачский р-н, Кашино д, Кашино п. тер, 29</t>
  </si>
  <si>
    <t>Киржачский р-н, Кипрево д, Новая ул, 1</t>
  </si>
  <si>
    <t>Киржачский р-н, Кипрево д, Новая ул, 3</t>
  </si>
  <si>
    <t>Киржачский р-н, Новоселово д, Гагарина ул, 1</t>
  </si>
  <si>
    <t>Киржачский р-н, Новоселово д, Гагарина ул, 2</t>
  </si>
  <si>
    <t>Киржачский р-н, Новоселово д, Гагарина ул, 3</t>
  </si>
  <si>
    <t>653.500</t>
  </si>
  <si>
    <t>864.400</t>
  </si>
  <si>
    <t>Киржачский р-н, Новоселово д, Гагарина ул, 4</t>
  </si>
  <si>
    <t>Киржачский р-н, Новоселово д, Ленинская ул, 2</t>
  </si>
  <si>
    <t>Киржачский р-н, Новоселово д, Ленинская ул, 4</t>
  </si>
  <si>
    <t>Киржачский р-н, Новоселово д, Ленинская ул, 6</t>
  </si>
  <si>
    <t>Киржачский р-н, Новоселово д, Ленинская ул, 7</t>
  </si>
  <si>
    <t>226.400</t>
  </si>
  <si>
    <t>Киржачский р-н, Першино п, 60 лет Октября ул, 5</t>
  </si>
  <si>
    <t>Киржачский р-н, Першино п, 60 лет Октября ул, 7</t>
  </si>
  <si>
    <t>633.510</t>
  </si>
  <si>
    <t>Киржачский р-н, Першино п, Комсомольская ул, 4</t>
  </si>
  <si>
    <t>Киржачский р-н, Першино п, Пионерская ул, 2</t>
  </si>
  <si>
    <t>Киржачский р-н, Першино п, Проезд октябрят ул, 2</t>
  </si>
  <si>
    <t>Киржачский р-н, Першино п, Проезд октябрят ул, 4</t>
  </si>
  <si>
    <t>491.240</t>
  </si>
  <si>
    <t>Киржачский р-н, Першино п, Проезд октябрят ул, 6</t>
  </si>
  <si>
    <t>498.540</t>
  </si>
  <si>
    <t>Киржачский р-н, Першино п, Южный мкр, 1</t>
  </si>
  <si>
    <t>882.000</t>
  </si>
  <si>
    <t>Киржачский р-н, Першино п, Южный мкр, 1а</t>
  </si>
  <si>
    <t>1016.170</t>
  </si>
  <si>
    <t>Киржачский р-н, Першино п, Южный мкр, 2</t>
  </si>
  <si>
    <t>Киржачский р-н, Першино п, Южный мкр, 3</t>
  </si>
  <si>
    <t>Киржачский р-н, Першино п, Южный мкр, 4</t>
  </si>
  <si>
    <t>Киржачский р-н, Першино п, Южный мкр, 5</t>
  </si>
  <si>
    <t>Киржачский р-н, Першино п, Южный мкр, 6</t>
  </si>
  <si>
    <t>802.820</t>
  </si>
  <si>
    <t>Киржачский р-н, Першино п, Южный мкр, 7</t>
  </si>
  <si>
    <t>Киржачский р-н, Участок Мележи нп, 1</t>
  </si>
  <si>
    <t>Киржачский р-н, Участок Мележи нп, 2</t>
  </si>
  <si>
    <t>Киржачский р-н, Участок Мележи нп, ДРП-1 тер, 4</t>
  </si>
  <si>
    <t>Киржачский р-н, Федоровское д, Колхозная ул, 18</t>
  </si>
  <si>
    <t>289.700</t>
  </si>
  <si>
    <t>Киржачский р-н, Федоровское д, Советская ул, 17</t>
  </si>
  <si>
    <t>574.560</t>
  </si>
  <si>
    <t>Киржачский р-н, Федоровское д, Советская ул, 19</t>
  </si>
  <si>
    <t>689.830</t>
  </si>
  <si>
    <t>Киржачский р-н, Федоровское д, Советская ул, 2</t>
  </si>
  <si>
    <t>706.960</t>
  </si>
  <si>
    <t>706.900</t>
  </si>
  <si>
    <t>Киржачский р-н, Филипповское с, Электрик проезд, 1</t>
  </si>
  <si>
    <t>Ковров г, 18 Марта ул, 6</t>
  </si>
  <si>
    <t>Ковров г, 19 Партсъезда ул, 10</t>
  </si>
  <si>
    <t>Ковров г, 19 Партсъезда ул, 3</t>
  </si>
  <si>
    <t>495.950</t>
  </si>
  <si>
    <t>Ковров г, 19 Партсъезда ул, 4</t>
  </si>
  <si>
    <t>Ковров г, 19 Партсъезда ул, 6</t>
  </si>
  <si>
    <t>Ковров г, 19 Партсъезда ул, 7</t>
  </si>
  <si>
    <t>Ковров г, 3 Интернационала ул, 30а</t>
  </si>
  <si>
    <t>Ковров г, 3 Интернационала ул, 31</t>
  </si>
  <si>
    <t>2310.300</t>
  </si>
  <si>
    <t>Ковров г, 3 Интернационала ул, 32</t>
  </si>
  <si>
    <t>384.800</t>
  </si>
  <si>
    <t>392.500</t>
  </si>
  <si>
    <t>Ковров г, 3 Интернационала ул, 34</t>
  </si>
  <si>
    <t>Ковров г, 3 Интернационала ул, 36</t>
  </si>
  <si>
    <t>Ковров г, 5 Декабря ул, 22/1</t>
  </si>
  <si>
    <t>Ковров г, 5 Декабря ул, 22/2</t>
  </si>
  <si>
    <t>1055.600</t>
  </si>
  <si>
    <t>Ковров г, 5 Декабря ул, 22</t>
  </si>
  <si>
    <t>Ковров г, 9 Мая ул, 10</t>
  </si>
  <si>
    <t>Ковров г, Абельмана ул, 105</t>
  </si>
  <si>
    <t>957.500</t>
  </si>
  <si>
    <t>Ковров г, Абельмана ул, 124</t>
  </si>
  <si>
    <t>Ковров г, Абельмана ул, 128</t>
  </si>
  <si>
    <t>967.940</t>
  </si>
  <si>
    <t>Ковров г, Абельмана ул, 130</t>
  </si>
  <si>
    <t>Ковров г, Абельмана ул, 132</t>
  </si>
  <si>
    <t>Ковров г, Абельмана ул, 135</t>
  </si>
  <si>
    <t>1494.800</t>
  </si>
  <si>
    <t>Ковров г, Абельмана ул, 139/1</t>
  </si>
  <si>
    <t>1417.200</t>
  </si>
  <si>
    <t>Ковров г, Абельмана ул, 18/26</t>
  </si>
  <si>
    <t>Ковров г, Абельмана ул, 18</t>
  </si>
  <si>
    <t>Ковров г, Абельмана ул, 19</t>
  </si>
  <si>
    <t>1338.000</t>
  </si>
  <si>
    <t>Ковров г, Абельмана ул, 22</t>
  </si>
  <si>
    <t>378.190</t>
  </si>
  <si>
    <t>Ковров г, Абельмана ул, 27</t>
  </si>
  <si>
    <t>685.700</t>
  </si>
  <si>
    <t>Ковров г, Абельмана ул, 37</t>
  </si>
  <si>
    <t>483.800</t>
  </si>
  <si>
    <t>Ковров г, Абельмана ул, 38</t>
  </si>
  <si>
    <t>Ковров г, Абельмана ул, 4</t>
  </si>
  <si>
    <t>Ковров г, Абельмана ул, 42</t>
  </si>
  <si>
    <t>286.100</t>
  </si>
  <si>
    <t>Ковров г, Абельмана ул, 42а</t>
  </si>
  <si>
    <t>Ковров г, Абельмана ул, 49</t>
  </si>
  <si>
    <t>Ковров г, Абельмана ул, 4а</t>
  </si>
  <si>
    <t>1719.980</t>
  </si>
  <si>
    <t>Ковров г, Абельмана ул, 60</t>
  </si>
  <si>
    <t>502.400</t>
  </si>
  <si>
    <t>Ковров г, Абельмана ул, 74</t>
  </si>
  <si>
    <t>Ковров г, Абельмана ул, 82</t>
  </si>
  <si>
    <t>Ковров г, Абельмана ул, 88</t>
  </si>
  <si>
    <t>Ковров г, Бабушкина ул, 1</t>
  </si>
  <si>
    <t>Ковров г, Бабушкина ул, 10</t>
  </si>
  <si>
    <t>Ковров г, Бабушкина ул, 11</t>
  </si>
  <si>
    <t>Ковров г, Бабушкина ул, 2</t>
  </si>
  <si>
    <t>Ковров г, Бабушкина ул, 3</t>
  </si>
  <si>
    <t>Ковров г, Бабушкина ул, 4</t>
  </si>
  <si>
    <t>Ковров г, Бабушкина ул, 6</t>
  </si>
  <si>
    <t>Ковров г, Барсукова ул, 17</t>
  </si>
  <si>
    <t>Ковров г, Белинского ул, 1/1</t>
  </si>
  <si>
    <t>Ковров г, Белинского ул, 1/2</t>
  </si>
  <si>
    <t>451.300</t>
  </si>
  <si>
    <t>Ковров г, Белинского ул, 1/3</t>
  </si>
  <si>
    <t>446.550</t>
  </si>
  <si>
    <t>Ковров г, Белинского ул, 10</t>
  </si>
  <si>
    <t>Ковров г, Белинского ул, 11а</t>
  </si>
  <si>
    <t>Ковров г, Белинского ул, 11б</t>
  </si>
  <si>
    <t>1429.000</t>
  </si>
  <si>
    <t>Ковров г, Белинского ул, 14</t>
  </si>
  <si>
    <t>685.600</t>
  </si>
  <si>
    <t>Ковров г, Белинского ул, 16</t>
  </si>
  <si>
    <t>Ковров г, Белинского ул, 18</t>
  </si>
  <si>
    <t>Ковров г, Белинского ул, 3</t>
  </si>
  <si>
    <t>Ковров г, Белинского ул, 4</t>
  </si>
  <si>
    <t>Ковров г, Белинского ул, 6</t>
  </si>
  <si>
    <t>Ковров г, Белинского ул, 7</t>
  </si>
  <si>
    <t>1698.450</t>
  </si>
  <si>
    <t>Ковров г, Белинского ул, 7а</t>
  </si>
  <si>
    <t>453.600</t>
  </si>
  <si>
    <t>Ковров г, Белинского ул, 9а</t>
  </si>
  <si>
    <t>752.500</t>
  </si>
  <si>
    <t>Ковров г, Березовая ул, 81</t>
  </si>
  <si>
    <t>Ковров г, Блинова ул, 76/1</t>
  </si>
  <si>
    <t>Ковров г, Блинова ул, 76</t>
  </si>
  <si>
    <t>1314.500</t>
  </si>
  <si>
    <t>Ковров г, Брюсова проезд, 2</t>
  </si>
  <si>
    <t>438.400</t>
  </si>
  <si>
    <t>Ковров г, Брюсова проезд, 3</t>
  </si>
  <si>
    <t>Ковров г, Брюсова проезд, 6</t>
  </si>
  <si>
    <t>Ковров г, Брюсова ул, 19</t>
  </si>
  <si>
    <t>Ковров г, Брюсова ул, 23</t>
  </si>
  <si>
    <t>518.600</t>
  </si>
  <si>
    <t>Ковров г, Брюсова ул, 25</t>
  </si>
  <si>
    <t>Ковров г, Брюсова ул, 27</t>
  </si>
  <si>
    <t>Ковров г, Брюсова ул, 50</t>
  </si>
  <si>
    <t>1404.000</t>
  </si>
  <si>
    <t>Ковров г, Брюсова ул, 52/1</t>
  </si>
  <si>
    <t>Ковров г, Брюсова ул, 52</t>
  </si>
  <si>
    <t>611.400</t>
  </si>
  <si>
    <t>Ковров г, Брюсова ул, 54</t>
  </si>
  <si>
    <t>1671.000</t>
  </si>
  <si>
    <t>Ковров г, Брюсова ул, 56</t>
  </si>
  <si>
    <t>Ковров г, Брюсова ул, 58</t>
  </si>
  <si>
    <t>Ковров г, Бутовая ул, 60</t>
  </si>
  <si>
    <t>Ковров г, Васильева ул, 14а</t>
  </si>
  <si>
    <t>515.100</t>
  </si>
  <si>
    <t>Ковров г, Ватутина ул, 2а</t>
  </si>
  <si>
    <t>1267.500</t>
  </si>
  <si>
    <t>Ковров г, Ватутина ул, 2б</t>
  </si>
  <si>
    <t>474.800</t>
  </si>
  <si>
    <t>Ковров г, Ватутина ул, 2в</t>
  </si>
  <si>
    <t>Ковров г, Ватутина ул, 47</t>
  </si>
  <si>
    <t>Ковров г, Ватутина ул, 49</t>
  </si>
  <si>
    <t>1187.000</t>
  </si>
  <si>
    <t>Ковров г, Ватутина ул, 51</t>
  </si>
  <si>
    <t>943.200</t>
  </si>
  <si>
    <t>Ковров г, Ватутина ул, 53</t>
  </si>
  <si>
    <t>Ковров г, Ватутина ул, 55</t>
  </si>
  <si>
    <t>886.700</t>
  </si>
  <si>
    <t>Ковров г, Ватутина ул, 86</t>
  </si>
  <si>
    <t>Ковров г, Ватутина ул, 88</t>
  </si>
  <si>
    <t>Ковров г, Вишневая ул, 3</t>
  </si>
  <si>
    <t>1357.000</t>
  </si>
  <si>
    <t>Ковров г, Владимирская ул, 53а</t>
  </si>
  <si>
    <t>1104.100</t>
  </si>
  <si>
    <t>Ковров г, Волго-Донская ул, 10/1</t>
  </si>
  <si>
    <t>1060.300</t>
  </si>
  <si>
    <t>Ковров г, Волго-Донская ул, 11</t>
  </si>
  <si>
    <t>Ковров г, Волго-Донская ул, 11А</t>
  </si>
  <si>
    <t>Ковров г, Волго-Донская ул, 11В</t>
  </si>
  <si>
    <t>Ковров г, Волго-Донская ул, 13</t>
  </si>
  <si>
    <t>Ковров г, Волго-Донская ул, 14/2</t>
  </si>
  <si>
    <t>Ковров г, Волго-Донская ул, 15</t>
  </si>
  <si>
    <t>Ковров г, Волго-Донская ул, 17</t>
  </si>
  <si>
    <t>437.400</t>
  </si>
  <si>
    <t>Ковров г, Волго-Донская ул, 18</t>
  </si>
  <si>
    <t>Ковров г, Волго-Донская ул, 20</t>
  </si>
  <si>
    <t>Ковров г, Волго-Донская ул, 21</t>
  </si>
  <si>
    <t>1248.700</t>
  </si>
  <si>
    <t>Ковров г, Волго-Донская ул, 22</t>
  </si>
  <si>
    <t>Ковров г, Волго-Донская ул, 24</t>
  </si>
  <si>
    <t>Ковров г, Волго-Донская ул, 25</t>
  </si>
  <si>
    <t>Ковров г, Волго-Донская ул, 26</t>
  </si>
  <si>
    <t>Ковров г, Волго-Донская ул, 27</t>
  </si>
  <si>
    <t>Ковров г, Волго-Донская ул, 3</t>
  </si>
  <si>
    <t>Ковров г, Волго-Донская ул, 31</t>
  </si>
  <si>
    <t>Ковров г, Волго-Донская ул, 3а</t>
  </si>
  <si>
    <t>518.700</t>
  </si>
  <si>
    <t>Ковров г, Волго-Донская ул, 44</t>
  </si>
  <si>
    <t>Ковров г, Волго-Донская ул, 4а</t>
  </si>
  <si>
    <t>Ковров г, Волго-Донская ул, 5</t>
  </si>
  <si>
    <t>Ковров г, Волго-Донская ул, 6</t>
  </si>
  <si>
    <t>374.200</t>
  </si>
  <si>
    <t>Ковров г, Волго-Донская ул, 7</t>
  </si>
  <si>
    <t>438.100</t>
  </si>
  <si>
    <t>Ковров г, Волго-Донская ул, 7а</t>
  </si>
  <si>
    <t>1252.540</t>
  </si>
  <si>
    <t>Ковров г, Волго-Донская ул, 7б</t>
  </si>
  <si>
    <t>Ковров г, Волго-Донская ул, 7в</t>
  </si>
  <si>
    <t>1222.000</t>
  </si>
  <si>
    <t>Ковров г, Волго-Донская ул, 8/2</t>
  </si>
  <si>
    <t>Ковров г, Волго-Донская ул, 9</t>
  </si>
  <si>
    <t>106.700</t>
  </si>
  <si>
    <t>Ковров г, Восточная ул, 50</t>
  </si>
  <si>
    <t>820.030</t>
  </si>
  <si>
    <t>Ковров г, Восточная ул, 52 корп. 4</t>
  </si>
  <si>
    <t>1961.000</t>
  </si>
  <si>
    <t>Ковров г, Восточная ул, 52/1</t>
  </si>
  <si>
    <t>923.800</t>
  </si>
  <si>
    <t>Ковров г, Восточная ул, 52/2</t>
  </si>
  <si>
    <t>Ковров г, Восточная ул, 52/3</t>
  </si>
  <si>
    <t>Ковров г, Восточная ул, 52/6</t>
  </si>
  <si>
    <t>1267.800</t>
  </si>
  <si>
    <t>Ковров г, Восточная ул, 52/7</t>
  </si>
  <si>
    <t>Ковров г, Восточная ул, 52/9</t>
  </si>
  <si>
    <t>Ковров г, Восточная ул, 54</t>
  </si>
  <si>
    <t>1747.500</t>
  </si>
  <si>
    <t>Ковров г, Восточный проезд, 14/2</t>
  </si>
  <si>
    <t>Ковров г, Восточный проезд, 14/4</t>
  </si>
  <si>
    <t>1287.400</t>
  </si>
  <si>
    <t>Ковров г, Восточный проезд, 16/1</t>
  </si>
  <si>
    <t>Ковров г, Гагарина ул, 10а</t>
  </si>
  <si>
    <t>Ковров г, Гастелло ул, 14</t>
  </si>
  <si>
    <t>442.500</t>
  </si>
  <si>
    <t>Ковров г, Гастелло ул, 16</t>
  </si>
  <si>
    <t>Ковров г, Гастелло ул, 5</t>
  </si>
  <si>
    <t>391.800</t>
  </si>
  <si>
    <t>217.200</t>
  </si>
  <si>
    <t>Ковров г, Гастелло ул, 9</t>
  </si>
  <si>
    <t>Ковров г, Генералова ул, 1</t>
  </si>
  <si>
    <t>Ковров г, Генералова ул, 12</t>
  </si>
  <si>
    <t>902.900</t>
  </si>
  <si>
    <t>Ковров г, Генералова ул, 5а</t>
  </si>
  <si>
    <t>Ковров г, Грибоедова ул, 117</t>
  </si>
  <si>
    <t>202.800</t>
  </si>
  <si>
    <t>Ковров г, Грибоедова ул, 119а</t>
  </si>
  <si>
    <t>268.400</t>
  </si>
  <si>
    <t>823.500</t>
  </si>
  <si>
    <t>Ковров г, Грибоедова ул, 125</t>
  </si>
  <si>
    <t>1730.300</t>
  </si>
  <si>
    <t>Ковров г, Грибоедова ул, 125а</t>
  </si>
  <si>
    <t>1625.000</t>
  </si>
  <si>
    <t>1249.400</t>
  </si>
  <si>
    <t>Ковров г, Грибоедова ул, 13/1</t>
  </si>
  <si>
    <t>Ковров г, Грибоедова ул, 13/2</t>
  </si>
  <si>
    <t>618.900</t>
  </si>
  <si>
    <t>Ковров г, Грибоедова ул, 13/3</t>
  </si>
  <si>
    <t>611.800</t>
  </si>
  <si>
    <t>Ковров г, Грибоедова ул, 13</t>
  </si>
  <si>
    <t>3410.000</t>
  </si>
  <si>
    <t>Ковров г, Грибоедова ул, 28</t>
  </si>
  <si>
    <t>6370.000</t>
  </si>
  <si>
    <t>Ковров г, Грибоедова ул, 30</t>
  </si>
  <si>
    <t>Ковров г, Грибоедова ул, 32</t>
  </si>
  <si>
    <t>1540.900</t>
  </si>
  <si>
    <t>Ковров г, Грибоедова ул, 42</t>
  </si>
  <si>
    <t>428.400</t>
  </si>
  <si>
    <t>Ковров г, Грибоедова ул, 46</t>
  </si>
  <si>
    <t>263.500</t>
  </si>
  <si>
    <t>Ковров г, Грибоедова ул, 48</t>
  </si>
  <si>
    <t>268.700</t>
  </si>
  <si>
    <t>5224.000</t>
  </si>
  <si>
    <t>Ковров г, Грибоедова ул, 5/1</t>
  </si>
  <si>
    <t>Ковров г, Грибоедова ул, 50</t>
  </si>
  <si>
    <t>Ковров г, Грибоедова ул, 52</t>
  </si>
  <si>
    <t>Ковров г, Грибоедова ул, 54</t>
  </si>
  <si>
    <t>Ковров г, Грибоедова ул, 56</t>
  </si>
  <si>
    <t>410.700</t>
  </si>
  <si>
    <t>Ковров г, Грибоедова ул, 58</t>
  </si>
  <si>
    <t>Ковров г, Грибоедова ул, 60</t>
  </si>
  <si>
    <t>Ковров г, Грибоедова ул, 62</t>
  </si>
  <si>
    <t>Ковров г, Грибоедова ул, 64</t>
  </si>
  <si>
    <t>Ковров г, Грибоедова ул, 68</t>
  </si>
  <si>
    <t>Ковров г, Грибоедова ул, 7 корп. 2</t>
  </si>
  <si>
    <t>Ковров г, Грибоедова ул, 7/1</t>
  </si>
  <si>
    <t>Ковров г, Грибоедова ул, 7/3</t>
  </si>
  <si>
    <t>2144.540</t>
  </si>
  <si>
    <t>Ковров г, Грибоедова ул, 72</t>
  </si>
  <si>
    <t>544.000</t>
  </si>
  <si>
    <t>627.400</t>
  </si>
  <si>
    <t>Ковров г, Грибоедова ул, 9</t>
  </si>
  <si>
    <t>Ковров г, Грызлова ул, 3</t>
  </si>
  <si>
    <t>Ковров г, Грызлова ул, 5а</t>
  </si>
  <si>
    <t>Ковров г, Дегтярева ул, 162</t>
  </si>
  <si>
    <t>Ковров г, Дегтярева ул, 164</t>
  </si>
  <si>
    <t>889.800</t>
  </si>
  <si>
    <t>Ковров г, Дегтярева ул, 18</t>
  </si>
  <si>
    <t>1397.100</t>
  </si>
  <si>
    <t>Ковров г, Дегтярева ул, 19</t>
  </si>
  <si>
    <t>Ковров г, Дегтярева ул, 195</t>
  </si>
  <si>
    <t>216.900</t>
  </si>
  <si>
    <t>127.500</t>
  </si>
  <si>
    <t>Ковров г, Дегтярева ул, 204</t>
  </si>
  <si>
    <t>258.800</t>
  </si>
  <si>
    <t>1296.500</t>
  </si>
  <si>
    <t>Ковров г, Дегтярева ул, 6</t>
  </si>
  <si>
    <t>Ковров г, Дзержинского ул, 5</t>
  </si>
  <si>
    <t>Ковров г, Димитрова ул, 16</t>
  </si>
  <si>
    <t>787.600</t>
  </si>
  <si>
    <t>2168.900</t>
  </si>
  <si>
    <t>Ковров г, Димитрова ул, 18</t>
  </si>
  <si>
    <t>Ковров г, Димитрова ул, 2</t>
  </si>
  <si>
    <t>Ковров г, Димитрова ул, 20</t>
  </si>
  <si>
    <t>Ковров г, Димитрова ул, 33</t>
  </si>
  <si>
    <t>Ковров г, Димитрова ул, 4</t>
  </si>
  <si>
    <t>216.400</t>
  </si>
  <si>
    <t>Ковров г, Димитрова ул, 51</t>
  </si>
  <si>
    <t>Ковров г, Димитрова ул, 53</t>
  </si>
  <si>
    <t>Ковров г, Димитрова ул, 55</t>
  </si>
  <si>
    <t>Ковров г, Димитрова ул, 57</t>
  </si>
  <si>
    <t>Ковров г, Димитрова ул, 8</t>
  </si>
  <si>
    <t>Ковров г, Долинная 1-я ул, 12</t>
  </si>
  <si>
    <t>679.200</t>
  </si>
  <si>
    <t>Ковров г, Долинная 1-я ул, 14</t>
  </si>
  <si>
    <t>Ковров г, Долинная 1-я ул, 16</t>
  </si>
  <si>
    <t>Ковров г, Долинная ул, 1</t>
  </si>
  <si>
    <t>746.500</t>
  </si>
  <si>
    <t>Ковров г, Дорожная ул, 11</t>
  </si>
  <si>
    <t>Ковров г, Дорожная ул, 12</t>
  </si>
  <si>
    <t>Ковров г, Дорожная ул, 9</t>
  </si>
  <si>
    <t>Ковров г, Еловая ул, 80/1</t>
  </si>
  <si>
    <t>Ковров г, Еловая ул, 82/1</t>
  </si>
  <si>
    <t>1205.400</t>
  </si>
  <si>
    <t>1190.600</t>
  </si>
  <si>
    <t>Ковров г, Еловая ул, 84/2</t>
  </si>
  <si>
    <t>1480.300</t>
  </si>
  <si>
    <t>Ковров г, Еловая ул, 84/3</t>
  </si>
  <si>
    <t>Ковров г, Еловая ул, 84/4</t>
  </si>
  <si>
    <t>1131.200</t>
  </si>
  <si>
    <t>Ковров г, Еловая ул, 84/5</t>
  </si>
  <si>
    <t>Ковров г, Еловая ул, 84/6</t>
  </si>
  <si>
    <t>Ковров г, Еловая ул, 84/7</t>
  </si>
  <si>
    <t>Ковров г, Еловая ул, 84</t>
  </si>
  <si>
    <t>1198.200</t>
  </si>
  <si>
    <t>1077.000</t>
  </si>
  <si>
    <t>937.300</t>
  </si>
  <si>
    <t>Ковров г, Еловая ул, 86/9</t>
  </si>
  <si>
    <t>Ковров г, Еловая ул, 86</t>
  </si>
  <si>
    <t>Ковров г, Еловая ул, 88/1</t>
  </si>
  <si>
    <t>Ковров г, Еловая ул, 88</t>
  </si>
  <si>
    <t>Ковров г, Еловая ул, 90/1</t>
  </si>
  <si>
    <t>1066.500</t>
  </si>
  <si>
    <t>Ковров г, Еловая ул, 90/3</t>
  </si>
  <si>
    <t>Ковров г, Еловая ул, 90</t>
  </si>
  <si>
    <t>Ковров г, Еловая ул, 94/2</t>
  </si>
  <si>
    <t>1219.000</t>
  </si>
  <si>
    <t>Ковров г, Еловая ул, 94</t>
  </si>
  <si>
    <t>Ковров г, Еловая ул, 96/1</t>
  </si>
  <si>
    <t>873.600</t>
  </si>
  <si>
    <t>Ковров г, Еловая ул, 98</t>
  </si>
  <si>
    <t>Ковров г, Железнодорожная ул, 55</t>
  </si>
  <si>
    <t>Ковров г, Жуковского ул, 1</t>
  </si>
  <si>
    <t>Ковров г, Жуковского ул, 3</t>
  </si>
  <si>
    <t>Ковров г, Запольная ул, 24/1</t>
  </si>
  <si>
    <t>Ковров г, Запольная ул, 26</t>
  </si>
  <si>
    <t>Ковров г, Запольная ул, 28</t>
  </si>
  <si>
    <t>Ковров г, Запольная ул, 30</t>
  </si>
  <si>
    <t>2729.000</t>
  </si>
  <si>
    <t>Ковров г, Зои Космодемьянской ул, 1 корп. 10</t>
  </si>
  <si>
    <t>3844.000</t>
  </si>
  <si>
    <t>Ковров г, Зои Космодемьянской ул, 1 корп. 4</t>
  </si>
  <si>
    <t>810.150</t>
  </si>
  <si>
    <t>Ковров г, Зои Космодемьянской ул, 1 корп. 5</t>
  </si>
  <si>
    <t>1615.100</t>
  </si>
  <si>
    <t>Ковров г, Зои Космодемьянской ул, 1/11</t>
  </si>
  <si>
    <t>Ковров г, Зои Космодемьянской ул, 1/12</t>
  </si>
  <si>
    <t>Ковров г, Зои Космодемьянской ул, 1/2</t>
  </si>
  <si>
    <t>Ковров г, Зои Космодемьянской ул, 1/3</t>
  </si>
  <si>
    <t>Ковров г, Зои Космодемьянской ул, 1/6</t>
  </si>
  <si>
    <t>Ковров г, Зои Космодемьянской ул, 1/8</t>
  </si>
  <si>
    <t>Ковров г, Зои Космодемьянской ул, 1/9</t>
  </si>
  <si>
    <t>2474.000</t>
  </si>
  <si>
    <t>Ковров г, Зои Космодемьянской ул, 11</t>
  </si>
  <si>
    <t>Ковров г, Зои Космодемьянской ул, 17</t>
  </si>
  <si>
    <t>199.400</t>
  </si>
  <si>
    <t>Ковров г, Зои Космодемьянской ул, 19</t>
  </si>
  <si>
    <t>Ковров г, Зои Космодемьянской ул, 19а</t>
  </si>
  <si>
    <t>Ковров г, Зои Космодемьянской ул, 21</t>
  </si>
  <si>
    <t>Ковров г, Зои Космодемьянской ул, 23</t>
  </si>
  <si>
    <t>Ковров г, Зои Космодемьянской ул, 26/1</t>
  </si>
  <si>
    <t>1372.300</t>
  </si>
  <si>
    <t>1459.800</t>
  </si>
  <si>
    <t>Ковров г, Зои Космодемьянской ул, 26</t>
  </si>
  <si>
    <t>Ковров г, Зои Космодемьянской ул, 28</t>
  </si>
  <si>
    <t>Ковров г, Зои Космодемьянской ул, 3 корп. 1</t>
  </si>
  <si>
    <t>1262.800</t>
  </si>
  <si>
    <t>8027.900</t>
  </si>
  <si>
    <t>Ковров г, Зои Космодемьянской ул, 30</t>
  </si>
  <si>
    <t>Ковров г, Зои Космодемьянской ул, 34</t>
  </si>
  <si>
    <t>201.700</t>
  </si>
  <si>
    <t>Ковров г, Зои Космодемьянской ул, 34а</t>
  </si>
  <si>
    <t>201.500</t>
  </si>
  <si>
    <t>313.700</t>
  </si>
  <si>
    <t>Ковров г, Зои Космодемьянской ул, 38</t>
  </si>
  <si>
    <t>Ковров г, Зои Космодемьянской ул, 5/1</t>
  </si>
  <si>
    <t>Ковров г, Зои Космодемьянской ул, 5/2</t>
  </si>
  <si>
    <t>891.800</t>
  </si>
  <si>
    <t>Ковров г, Зои Космодемьянской ул, 5/3</t>
  </si>
  <si>
    <t>934.560</t>
  </si>
  <si>
    <t>Ковров г, Зои Космодемьянской ул, 7/2</t>
  </si>
  <si>
    <t>Ковров г, Зои Космодемьянской ул, 7/3</t>
  </si>
  <si>
    <t>Ковров г, Зои Космодемьянской ул, 9</t>
  </si>
  <si>
    <t>Ковров г, Калинина ул, 1</t>
  </si>
  <si>
    <t>376.800</t>
  </si>
  <si>
    <t>Ковров г, Калинина ул, 14</t>
  </si>
  <si>
    <t>268.900</t>
  </si>
  <si>
    <t>Ковров г, Калинина ул, 15</t>
  </si>
  <si>
    <t>371.480</t>
  </si>
  <si>
    <t>264.100</t>
  </si>
  <si>
    <t>Ковров г, Калинина ул, 17</t>
  </si>
  <si>
    <t>Ковров г, Калинина ул, 20</t>
  </si>
  <si>
    <t>Ковров г, Калинина ул, 21</t>
  </si>
  <si>
    <t>Ковров г, Калинина ул, 22</t>
  </si>
  <si>
    <t>484.900</t>
  </si>
  <si>
    <t>Ковров г, Калинина ул, 3</t>
  </si>
  <si>
    <t>Ковров г, Калинина ул, 5</t>
  </si>
  <si>
    <t>Ковров г, Калинина ул, 8</t>
  </si>
  <si>
    <t>Ковров г, Калинина ул, 9</t>
  </si>
  <si>
    <t>Ковров г, Киркижа ул, 1</t>
  </si>
  <si>
    <t>Ковров г, Киркижа ул, 11</t>
  </si>
  <si>
    <t>Ковров г, Киркижа ул, 12</t>
  </si>
  <si>
    <t>Ковров г, Киркижа ул, 13</t>
  </si>
  <si>
    <t>483.900</t>
  </si>
  <si>
    <t>Ковров г, Киркижа ул, 14</t>
  </si>
  <si>
    <t>Ковров г, Киркижа ул, 15</t>
  </si>
  <si>
    <t>3171.700</t>
  </si>
  <si>
    <t>Ковров г, Киркижа ул, 16</t>
  </si>
  <si>
    <t>268.100</t>
  </si>
  <si>
    <t>Ковров г, Киркижа ул, 20</t>
  </si>
  <si>
    <t>Ковров г, Киркижа ул, 20А</t>
  </si>
  <si>
    <t>Ковров г, Киркижа ул, 22</t>
  </si>
  <si>
    <t>Ковров г, Киркижа ул, 3</t>
  </si>
  <si>
    <t>Ковров г, Киркижа ул, 30</t>
  </si>
  <si>
    <t>Ковров г, Киркижа ул, 4</t>
  </si>
  <si>
    <t>Ковров г, Киркижа ул, 5</t>
  </si>
  <si>
    <t>Ковров г, Киркижа ул, 6</t>
  </si>
  <si>
    <t>Ковров г, Киркижа ул, 7</t>
  </si>
  <si>
    <t>Ковров г, Киркижа ул, 8</t>
  </si>
  <si>
    <t>Ковров г, Киркижа ул, 9</t>
  </si>
  <si>
    <t>268.500</t>
  </si>
  <si>
    <t>Ковров г, Кирова ул, 65Б</t>
  </si>
  <si>
    <t>794.950</t>
  </si>
  <si>
    <t>966.800</t>
  </si>
  <si>
    <t>Ковров г, Кирова ул, 67А</t>
  </si>
  <si>
    <t>7922.900</t>
  </si>
  <si>
    <t>Ковров г, Кирова ул, 71</t>
  </si>
  <si>
    <t>1156.800</t>
  </si>
  <si>
    <t>Ковров г, Кирова ул, 73</t>
  </si>
  <si>
    <t>Ковров г, Кирова ул, 75</t>
  </si>
  <si>
    <t>1911.000</t>
  </si>
  <si>
    <t>Ковров г, Кирова ул, 77</t>
  </si>
  <si>
    <t>1568.000</t>
  </si>
  <si>
    <t>Ковров г, Кирова ул, 79</t>
  </si>
  <si>
    <t>Ковров г, Клязьменская ул, 10</t>
  </si>
  <si>
    <t>327.100</t>
  </si>
  <si>
    <t>Ковров г, Клязьменская ул, 6</t>
  </si>
  <si>
    <t>Ковров г, Ковров-2 тер, 2</t>
  </si>
  <si>
    <t>Ковров г, Ковров-2 тер, 3</t>
  </si>
  <si>
    <t>Ковров г, Ковров-8 тер, 1</t>
  </si>
  <si>
    <t>Ковров г, Ковров-8 тер, 11</t>
  </si>
  <si>
    <t>822.100</t>
  </si>
  <si>
    <t>Ковров г, Ковров-8 тер, 12</t>
  </si>
  <si>
    <t>Ковров г, Ковров-8 тер, 13</t>
  </si>
  <si>
    <t>Ковров г, Ковров-8 тер, 14</t>
  </si>
  <si>
    <t>Ковров г, Ковров-8 тер, 15</t>
  </si>
  <si>
    <t>Ковров г, Ковров-8 тер, 16</t>
  </si>
  <si>
    <t>Ковров г, Ковров-8 тер, 17</t>
  </si>
  <si>
    <t>Ковров г, Ковров-8 тер, 18</t>
  </si>
  <si>
    <t>Ковров г, Ковров-8 тер, 19</t>
  </si>
  <si>
    <t>592.600</t>
  </si>
  <si>
    <t>Ковров г, Ковров-8 тер, 20</t>
  </si>
  <si>
    <t>3315.000</t>
  </si>
  <si>
    <t>Ковров г, Ковров-8 тер, 22</t>
  </si>
  <si>
    <t>479.600</t>
  </si>
  <si>
    <t>Ковров г, Ковров-8 тер, 23</t>
  </si>
  <si>
    <t>Ковров г, Ковров-8 тер, 24</t>
  </si>
  <si>
    <t>Ковров г, Ковров-8 тер, 25</t>
  </si>
  <si>
    <t>Ковров г, Ковров-8 тер, 26</t>
  </si>
  <si>
    <t>200.500</t>
  </si>
  <si>
    <t>Ковров г, Ковров-8 тер, 27</t>
  </si>
  <si>
    <t>Ковров г, Ковров-8 тер, 3</t>
  </si>
  <si>
    <t>Ковров г, Ковров-8 тер, 332</t>
  </si>
  <si>
    <t>Ковров г, Ковров-8 тер, 4</t>
  </si>
  <si>
    <t>Ковров г, Ковров-8 тер, 5</t>
  </si>
  <si>
    <t>Ковров г, Ковров-8 тер, 6</t>
  </si>
  <si>
    <t>Ковров г, Ковров-8 тер, 7</t>
  </si>
  <si>
    <t>Ковров г, Ковров-8 тер, 8</t>
  </si>
  <si>
    <t>1321.300</t>
  </si>
  <si>
    <t>Ковров г, Ковровская ул, 21</t>
  </si>
  <si>
    <t>Ковров г, Колхозная ул, 28</t>
  </si>
  <si>
    <t>7094.000</t>
  </si>
  <si>
    <t>Ковров г, Колхозная ул, 29</t>
  </si>
  <si>
    <t>903.400</t>
  </si>
  <si>
    <t>Ковров г, Колхозная ул, 31</t>
  </si>
  <si>
    <t>Ковров г, Колхозная ул, 32</t>
  </si>
  <si>
    <t>2117.000</t>
  </si>
  <si>
    <t>Ковров г, Комиссарова ул, 10</t>
  </si>
  <si>
    <t>180.300</t>
  </si>
  <si>
    <t>Ковров г, Комиссарова ул, 12</t>
  </si>
  <si>
    <t>168.100</t>
  </si>
  <si>
    <t>Ковров г, Комиссарова ул, 14</t>
  </si>
  <si>
    <t>168.000</t>
  </si>
  <si>
    <t>219.100</t>
  </si>
  <si>
    <t>Ковров г, Комиссарова ул, 4А</t>
  </si>
  <si>
    <t>Ковров г, Комсомольская ул, 100</t>
  </si>
  <si>
    <t>Ковров г, Комсомольская ул, 101</t>
  </si>
  <si>
    <t>11800.000</t>
  </si>
  <si>
    <t>Ковров г, Комсомольская ул, 103</t>
  </si>
  <si>
    <t>Ковров г, Комсомольская ул, 106</t>
  </si>
  <si>
    <t>Ковров г, Комсомольская ул, 24</t>
  </si>
  <si>
    <t>1522.600</t>
  </si>
  <si>
    <t>Ковров г, Комсомольская ул, 28</t>
  </si>
  <si>
    <t>Ковров г, Комсомольская ул, 30</t>
  </si>
  <si>
    <t>Ковров г, Комсомольская ул, 32</t>
  </si>
  <si>
    <t>Ковров г, Комсомольская ул, 34 корп. 2</t>
  </si>
  <si>
    <t>Ковров г, Комсомольская ул, 34/3</t>
  </si>
  <si>
    <t>Ковров г, Комсомольская ул, 34</t>
  </si>
  <si>
    <t>Ковров г, Комсомольская ул, 36/2</t>
  </si>
  <si>
    <t>Ковров г, Комсомольская ул, 36/3</t>
  </si>
  <si>
    <t>Ковров г, Комсомольская ул, 36/4</t>
  </si>
  <si>
    <t>1310.600</t>
  </si>
  <si>
    <t>Ковров г, Комсомольская ул, 36</t>
  </si>
  <si>
    <t>1430.600</t>
  </si>
  <si>
    <t>5300.000</t>
  </si>
  <si>
    <t>Ковров г, Комсомольская ул, 96</t>
  </si>
  <si>
    <t>Ковров г, Комсомольская ул, 97</t>
  </si>
  <si>
    <t>Ковров г, Комсомольская ул, 99/1</t>
  </si>
  <si>
    <t>Ковров г, Комсомольская ул, 99</t>
  </si>
  <si>
    <t>Ковров г, Космонавтов ул, 10</t>
  </si>
  <si>
    <t>Ковров г, Космонавтов ул, 12</t>
  </si>
  <si>
    <t>818.500</t>
  </si>
  <si>
    <t>Ковров г, Космонавтов ул, 2/2</t>
  </si>
  <si>
    <t>Ковров г, Космонавтов ул, 2/4</t>
  </si>
  <si>
    <t>Ковров г, Космонавтов ул, 2</t>
  </si>
  <si>
    <t>5916.500</t>
  </si>
  <si>
    <t>Ковров г, Космонавтов ул, 4 корп. 5</t>
  </si>
  <si>
    <t>1202.900</t>
  </si>
  <si>
    <t>Ковров г, Космонавтов ул, 4 корп. 6</t>
  </si>
  <si>
    <t>Ковров г, Космонавтов ул, 4/2</t>
  </si>
  <si>
    <t>Ковров г, Космонавтов ул, 4/3</t>
  </si>
  <si>
    <t>1299.900</t>
  </si>
  <si>
    <t>Ковров г, Космонавтов ул, 4/4</t>
  </si>
  <si>
    <t>2051.000</t>
  </si>
  <si>
    <t>Ковров г, Космонавтов ул, 4</t>
  </si>
  <si>
    <t>816.200</t>
  </si>
  <si>
    <t>Ковров г, Космонавтов ул, 6/1</t>
  </si>
  <si>
    <t>Ковров г, Космонавтов ул, 6/2</t>
  </si>
  <si>
    <t>Ковров г, Космонавтов ул, 6/3</t>
  </si>
  <si>
    <t>Ковров г, Космонавтов ул, 6/5</t>
  </si>
  <si>
    <t>Ковров г, Космонавтов ул, 8</t>
  </si>
  <si>
    <t>Ковров г, Космонавтов ул, 8А</t>
  </si>
  <si>
    <t>Ковров г, Краснознаменная ул, 10</t>
  </si>
  <si>
    <t>264.400</t>
  </si>
  <si>
    <t>Ковров г, Краснознаменная ул, 11</t>
  </si>
  <si>
    <t>Ковров г, Краснознаменная ул, 3</t>
  </si>
  <si>
    <t>Ковров г, Краснознаменная ул, 7</t>
  </si>
  <si>
    <t>261.600</t>
  </si>
  <si>
    <t>Ковров г, Краснознаменная ул, 8</t>
  </si>
  <si>
    <t>261.500</t>
  </si>
  <si>
    <t>Ковров г, Кузнечная ул, 16А</t>
  </si>
  <si>
    <t>190.000</t>
  </si>
  <si>
    <t>Ковров г, Кузнечная ул, 43</t>
  </si>
  <si>
    <t>Ковров г, Кузнечная ул, 6А</t>
  </si>
  <si>
    <t>Ковров г, Куйбышева ул, 10</t>
  </si>
  <si>
    <t>Ковров г, Куйбышева ул, 11</t>
  </si>
  <si>
    <t>Ковров г, Куйбышева ул, 13</t>
  </si>
  <si>
    <t>Ковров г, Куйбышева ул, 14</t>
  </si>
  <si>
    <t>1676.400</t>
  </si>
  <si>
    <t>Ковров г, Куйбышева ул, 15</t>
  </si>
  <si>
    <t>1271.400</t>
  </si>
  <si>
    <t>Ковров г, Куйбышева ул, 16/1</t>
  </si>
  <si>
    <t>Ковров г, Куйбышева ул, 16/2</t>
  </si>
  <si>
    <t>Ковров г, Куйбышева ул, 16</t>
  </si>
  <si>
    <t>Ковров г, Куйбышева ул, 18</t>
  </si>
  <si>
    <t>Ковров г, Куйбышева ул, 20</t>
  </si>
  <si>
    <t>875.140</t>
  </si>
  <si>
    <t>Ковров г, Куйбышева ул, 3</t>
  </si>
  <si>
    <t>Ковров г, Куйбышева ул, 4 корп. 1</t>
  </si>
  <si>
    <t>Ковров г, Куйбышева ул, 4</t>
  </si>
  <si>
    <t>Ковров г, Куйбышева ул, 5</t>
  </si>
  <si>
    <t>Ковров г, Куйбышева ул, 6</t>
  </si>
  <si>
    <t>5686.000</t>
  </si>
  <si>
    <t>Ковров г, Куйбышева ул, 9</t>
  </si>
  <si>
    <t>322.300</t>
  </si>
  <si>
    <t>Ковров г, Ленина пр-кт, 10</t>
  </si>
  <si>
    <t>Ковров г, Ленина пр-кт, 10А</t>
  </si>
  <si>
    <t>Ковров г, Ленина пр-кт, 11</t>
  </si>
  <si>
    <t>Ковров г, Ленина пр-кт, 12</t>
  </si>
  <si>
    <t>482.600</t>
  </si>
  <si>
    <t>Ковров г, Ленина пр-кт, 12А</t>
  </si>
  <si>
    <t>Ковров г, Ленина пр-кт, 13</t>
  </si>
  <si>
    <t>Ковров г, Ленина пр-кт, 14А</t>
  </si>
  <si>
    <t>Ковров г, Ленина пр-кт, 15</t>
  </si>
  <si>
    <t>Ковров г, Ленина пр-кт, 17</t>
  </si>
  <si>
    <t>Ковров г, Ленина пр-кт, 18</t>
  </si>
  <si>
    <t>Ковров г, Ленина пр-кт, 18А</t>
  </si>
  <si>
    <t>276.300</t>
  </si>
  <si>
    <t>Ковров г, Ленина пр-кт, 1Б</t>
  </si>
  <si>
    <t>Ковров г, Ленина пр-кт, 20</t>
  </si>
  <si>
    <t>Ковров г, Ленина пр-кт, 21</t>
  </si>
  <si>
    <t>Ковров г, Ленина пр-кт, 22</t>
  </si>
  <si>
    <t>Ковров г, Ленина пр-кт, 24</t>
  </si>
  <si>
    <t>8395.000</t>
  </si>
  <si>
    <t>Ковров г, Ленина пр-кт, 25</t>
  </si>
  <si>
    <t>Ковров г, Ленина пр-кт, 26</t>
  </si>
  <si>
    <t>Ковров г, Ленина пр-кт, 27</t>
  </si>
  <si>
    <t>Ковров г, Ленина пр-кт, 28</t>
  </si>
  <si>
    <t>Ковров г, Ленина пр-кт, 29</t>
  </si>
  <si>
    <t>Ковров г, Ленина пр-кт, 3</t>
  </si>
  <si>
    <t>3226.300</t>
  </si>
  <si>
    <t>Ковров г, Ленина пр-кт, 30</t>
  </si>
  <si>
    <t>Ковров г, Ленина пр-кт, 31</t>
  </si>
  <si>
    <t>699.900</t>
  </si>
  <si>
    <t>Ковров г, Ленина пр-кт, 32</t>
  </si>
  <si>
    <t>547.400</t>
  </si>
  <si>
    <t>Ковров г, Ленина пр-кт, 33</t>
  </si>
  <si>
    <t>4160.300</t>
  </si>
  <si>
    <t>Ковров г, Ленина пр-кт, 35</t>
  </si>
  <si>
    <t>Ковров г, Ленина пр-кт, 36</t>
  </si>
  <si>
    <t>Ковров г, Ленина пр-кт, 38А</t>
  </si>
  <si>
    <t>Ковров г, Ленина пр-кт, 40</t>
  </si>
  <si>
    <t>Ковров г, Ленина пр-кт, 41</t>
  </si>
  <si>
    <t>1245.700</t>
  </si>
  <si>
    <t>Ковров г, Ленина пр-кт, 43</t>
  </si>
  <si>
    <t>Ковров г, Ленина пр-кт, 44</t>
  </si>
  <si>
    <t>Ковров г, Ленина пр-кт, 46</t>
  </si>
  <si>
    <t>Ковров г, Ленина пр-кт, 48</t>
  </si>
  <si>
    <t>1290.700</t>
  </si>
  <si>
    <t>Ковров г, Ленина пр-кт, 49/1</t>
  </si>
  <si>
    <t>Ковров г, Ленина пр-кт, 49</t>
  </si>
  <si>
    <t>1894.950</t>
  </si>
  <si>
    <t>Ковров г, Ленина пр-кт, 5</t>
  </si>
  <si>
    <t>Ковров г, Ленина пр-кт, 50</t>
  </si>
  <si>
    <t>451.130</t>
  </si>
  <si>
    <t>Ковров г, Ленина пр-кт, 57</t>
  </si>
  <si>
    <t>Ковров г, Ленина пр-кт, 58а</t>
  </si>
  <si>
    <t>Ковров г, Ленина пр-кт, 59</t>
  </si>
  <si>
    <t>Ковров г, Ленина пр-кт, 63</t>
  </si>
  <si>
    <t>4755.000</t>
  </si>
  <si>
    <t>Ковров г, Ленина пр-кт, 7</t>
  </si>
  <si>
    <t>Ковров г, Ленина пр-кт, 9</t>
  </si>
  <si>
    <t>Ковров г, Лепсе ул, 11</t>
  </si>
  <si>
    <t>Ковров г, Лепсе ул, 2</t>
  </si>
  <si>
    <t>Ковров г, Лепсе ул, 4</t>
  </si>
  <si>
    <t>8934.000</t>
  </si>
  <si>
    <t>Ковров г, Лепсе ул, 5</t>
  </si>
  <si>
    <t>Ковров г, Лепсе ул, 7</t>
  </si>
  <si>
    <t>Ковров г, Лесная ул, 11</t>
  </si>
  <si>
    <t>Ковров г, Лесная ул, 3</t>
  </si>
  <si>
    <t>Ковров г, Лесная ул, 4</t>
  </si>
  <si>
    <t>7605.100</t>
  </si>
  <si>
    <t>Ковров г, Лесная ул, 5</t>
  </si>
  <si>
    <t>Ковров г, Лесная ул, 7</t>
  </si>
  <si>
    <t>Ковров г, Лесная ул, 9</t>
  </si>
  <si>
    <t>Ковров г, Летняя ул, 19</t>
  </si>
  <si>
    <t>1235.800</t>
  </si>
  <si>
    <t>Ковров г, Летняя ул, 23</t>
  </si>
  <si>
    <t>Ковров г, Летняя ул, 25</t>
  </si>
  <si>
    <t>Ковров г, Летняя ул, 27</t>
  </si>
  <si>
    <t>Ковров г, Летняя ул, 29</t>
  </si>
  <si>
    <t>Ковров г, Летняя ул, 31</t>
  </si>
  <si>
    <t>Ковров г, Летняя ул, 35</t>
  </si>
  <si>
    <t>265.700</t>
  </si>
  <si>
    <t>Ковров г, Летняя ул, 37</t>
  </si>
  <si>
    <t>Ковров г, Летняя ул, 39</t>
  </si>
  <si>
    <t>Ковров г, Летняя ул, 41</t>
  </si>
  <si>
    <t>307.100</t>
  </si>
  <si>
    <t>Ковров г, Летняя ул, 45</t>
  </si>
  <si>
    <t>292.300</t>
  </si>
  <si>
    <t>Ковров г, Летняя ул, 51</t>
  </si>
  <si>
    <t>Ковров г, Летняя ул, 53</t>
  </si>
  <si>
    <t>Ковров г, Летняя ул, 55</t>
  </si>
  <si>
    <t>Ковров г, Летняя ул, 82</t>
  </si>
  <si>
    <t>Ковров г, Летняя ул, 88</t>
  </si>
  <si>
    <t>Ковров г, Либерецкая ул, 1</t>
  </si>
  <si>
    <t>Ковров г, Либерецкая ул, 2</t>
  </si>
  <si>
    <t>Ковров г, Либерецкая ул, 4</t>
  </si>
  <si>
    <t>Ковров г, Лизы Чайкиной ул, 102</t>
  </si>
  <si>
    <t>Ковров г, Лизы Чайкиной ул, 106</t>
  </si>
  <si>
    <t>Ковров г, Лизы Чайкиной ул, 110</t>
  </si>
  <si>
    <t>Ковров г, Лизы Чайкиной ул, 32</t>
  </si>
  <si>
    <t>Ковров г, Лизы Чайкиной ул, 34</t>
  </si>
  <si>
    <t>267.400</t>
  </si>
  <si>
    <t>Ковров г, Лизы Чайкиной ул, 36</t>
  </si>
  <si>
    <t>345.600</t>
  </si>
  <si>
    <t>266.800</t>
  </si>
  <si>
    <t>Ковров г, Лизы Чайкиной ул, 38</t>
  </si>
  <si>
    <t>Ковров г, Лопатина ул, 13/1</t>
  </si>
  <si>
    <t>Ковров г, Лопатина ул, 13/2</t>
  </si>
  <si>
    <t>Ковров г, Лопатина ул, 13/3</t>
  </si>
  <si>
    <t>Ковров г, Лопатина ул, 13/4</t>
  </si>
  <si>
    <t>Ковров г, Лопатина ул, 13/5</t>
  </si>
  <si>
    <t>873.400</t>
  </si>
  <si>
    <t>Ковров г, Лопатина ул, 19</t>
  </si>
  <si>
    <t>Ковров г, Лопатина ул, 21 корп. 1</t>
  </si>
  <si>
    <t>Ковров г, Лопатина ул, 21</t>
  </si>
  <si>
    <t>Ковров г, Лопатина ул, 23</t>
  </si>
  <si>
    <t>1204.900</t>
  </si>
  <si>
    <t>Ковров г, Лопатина ул, 46</t>
  </si>
  <si>
    <t>1328.900</t>
  </si>
  <si>
    <t>Ковров г, Лопатина ул, 57а</t>
  </si>
  <si>
    <t>251.300</t>
  </si>
  <si>
    <t>447.500</t>
  </si>
  <si>
    <t>Ковров г, Лопатина ул, 61</t>
  </si>
  <si>
    <t>438.600</t>
  </si>
  <si>
    <t>Ковров г, Лопатина ул, 63</t>
  </si>
  <si>
    <t>Ковров г, Лопатина ул, 68</t>
  </si>
  <si>
    <t>Ковров г, Лопатина ул, 72</t>
  </si>
  <si>
    <t>Ковров г, Лопатина ул, 72а</t>
  </si>
  <si>
    <t>Ковров г, Лопатина ул, 76</t>
  </si>
  <si>
    <t>Ковров г, Лопатина ул, 78</t>
  </si>
  <si>
    <t>Ковров г, Луговая ул, 11</t>
  </si>
  <si>
    <t>Ковров г, Луговая ул, 13</t>
  </si>
  <si>
    <t>Ковров г, Луговая ул, 15</t>
  </si>
  <si>
    <t>Ковров г, Луговая ул, 17</t>
  </si>
  <si>
    <t>Ковров г, Луговая ул, 3</t>
  </si>
  <si>
    <t>Ковров г, Луговая ул, 5</t>
  </si>
  <si>
    <t>Ковров г, Луговая ул, 7</t>
  </si>
  <si>
    <t>Ковров г, Луговая ул, 9</t>
  </si>
  <si>
    <t>Ковров г, Малая Железнодорожная ул, 1</t>
  </si>
  <si>
    <t>Ковров г, Малеева ул, 1/1</t>
  </si>
  <si>
    <t>Ковров г, Малеева ул, 12</t>
  </si>
  <si>
    <t>Ковров г, Маршала Устинова ул, 1</t>
  </si>
  <si>
    <t>Ковров г, Маршала Устинова ул, 3</t>
  </si>
  <si>
    <t>Ковров г, Маршала Устинова ул, 5</t>
  </si>
  <si>
    <t>Ковров г, Маршала Устинова ул, 9</t>
  </si>
  <si>
    <t>1188.330</t>
  </si>
  <si>
    <t>Ковров г, Матвеева ул, 3</t>
  </si>
  <si>
    <t>Ковров г, Матвеева ул, 3а</t>
  </si>
  <si>
    <t>Ковров г, Матвеева ул, 5</t>
  </si>
  <si>
    <t>Ковров г, Матвеева ул, 7</t>
  </si>
  <si>
    <t>Ковров г, Машиностроителей ул, 11</t>
  </si>
  <si>
    <t>895.230</t>
  </si>
  <si>
    <t>Ковров г, Машиностроителей ул, 3</t>
  </si>
  <si>
    <t>Ковров г, Машиностроителей ул, 5/2</t>
  </si>
  <si>
    <t>Ковров г, Машиностроителей ул, 5</t>
  </si>
  <si>
    <t>Ковров г, Машиностроителей ул, 7</t>
  </si>
  <si>
    <t>5874.000</t>
  </si>
  <si>
    <t>Ковров г, Машиностроителей ул, 9</t>
  </si>
  <si>
    <t>7691.000</t>
  </si>
  <si>
    <t>Ковров г, Маяковского ул, 104</t>
  </si>
  <si>
    <t>454.300</t>
  </si>
  <si>
    <t>441.800</t>
  </si>
  <si>
    <t>1874.780</t>
  </si>
  <si>
    <t>Ковров г, Маяковского ул, 30</t>
  </si>
  <si>
    <t>2033.000</t>
  </si>
  <si>
    <t>Ковров г, Маяковского ул, 4</t>
  </si>
  <si>
    <t>Ковров г, Маяковского ул, 6</t>
  </si>
  <si>
    <t>Ковров г, Маяковского ул, 79</t>
  </si>
  <si>
    <t>Ковров г, Маяковского ул, 81</t>
  </si>
  <si>
    <t>Ковров г, Маяковского ул, 83</t>
  </si>
  <si>
    <t>Ковров г, Маяковского ул, 85</t>
  </si>
  <si>
    <t>1261.100</t>
  </si>
  <si>
    <t>Ковров г, Маяковского ул, 87</t>
  </si>
  <si>
    <t>618.700</t>
  </si>
  <si>
    <t>Ковров г, Металлистов ул, 12</t>
  </si>
  <si>
    <t>Ковров г, Металлистов ул, 4</t>
  </si>
  <si>
    <t>Ковров г, Металлистов ул, 6</t>
  </si>
  <si>
    <t>386.300</t>
  </si>
  <si>
    <t>Ковров г, Металлистов ул, 8</t>
  </si>
  <si>
    <t>Ковров г, Мира пр-кт, 2</t>
  </si>
  <si>
    <t>Ковров г, Мира пр-кт, 6</t>
  </si>
  <si>
    <t>2608.300</t>
  </si>
  <si>
    <t>Ковров г, Молодогвардейская ул, 1/16</t>
  </si>
  <si>
    <t>Ковров г, Молодогвардейская ул, 3</t>
  </si>
  <si>
    <t>718.100</t>
  </si>
  <si>
    <t>Ковров г, Молодогвардейская ул, 4</t>
  </si>
  <si>
    <t>Ковров г, Молодогвардейская ул, 5</t>
  </si>
  <si>
    <t>750.100</t>
  </si>
  <si>
    <t>Ковров г, Молодогвардейская ул, 7</t>
  </si>
  <si>
    <t>Ковров г, МОПРа ул, 22</t>
  </si>
  <si>
    <t>Ковров г, МОПРа ул, 24</t>
  </si>
  <si>
    <t>Ковров г, МОПРа ул, 26</t>
  </si>
  <si>
    <t>Ковров г, МОПРа ул, 27</t>
  </si>
  <si>
    <t>Ковров г, МОПРа ул, 29</t>
  </si>
  <si>
    <t>281.600</t>
  </si>
  <si>
    <t>Ковров г, МОПРа ул, 33</t>
  </si>
  <si>
    <t>Ковров г, МОПРа ул, 35</t>
  </si>
  <si>
    <t>Ковров г, Московская ул, 3</t>
  </si>
  <si>
    <t>2803.100</t>
  </si>
  <si>
    <t>Ковров г, Московская ул, 4</t>
  </si>
  <si>
    <t>2833.500</t>
  </si>
  <si>
    <t>Ковров г, Московская ул, 5</t>
  </si>
  <si>
    <t>2820.100</t>
  </si>
  <si>
    <t>Ковров г, Московская ул, 6</t>
  </si>
  <si>
    <t>Ковров г, Московская ул, 7</t>
  </si>
  <si>
    <t>2828.600</t>
  </si>
  <si>
    <t>Ковров г, Московская ул, 8</t>
  </si>
  <si>
    <t>2817.100</t>
  </si>
  <si>
    <t>Ковров г, Московская ул, 9</t>
  </si>
  <si>
    <t>2816.900</t>
  </si>
  <si>
    <t>Ковров г, Моховая ул, 1/3</t>
  </si>
  <si>
    <t>1664.700</t>
  </si>
  <si>
    <t>Ковров г, Моховая ул, 1/4</t>
  </si>
  <si>
    <t>Ковров г, Моховая ул, 1/5</t>
  </si>
  <si>
    <t>Ковров г, Моховая ул, 1/6</t>
  </si>
  <si>
    <t>Ковров г, Моховая ул, 1/7</t>
  </si>
  <si>
    <t>Ковров г, Моховая ул, 1</t>
  </si>
  <si>
    <t>Ковров г, Моховая ул, 10</t>
  </si>
  <si>
    <t>Ковров г, Моховая ул, 13</t>
  </si>
  <si>
    <t>Ковров г, Моховая ул, 17</t>
  </si>
  <si>
    <t>Ковров г, Моховая ул, 1а</t>
  </si>
  <si>
    <t>Ковров г, Моховая ул, 1б</t>
  </si>
  <si>
    <t>Ковров г, Моховая ул, 2 корп. 10</t>
  </si>
  <si>
    <t>1194.550</t>
  </si>
  <si>
    <t>Ковров г, Моховая ул, 2 корп. 5</t>
  </si>
  <si>
    <t>Ковров г, Моховая ул, 2/11</t>
  </si>
  <si>
    <t>1413.400</t>
  </si>
  <si>
    <t>Ковров г, Моховая ул, 2/4</t>
  </si>
  <si>
    <t>Ковров г, Моховая ул, 2/6</t>
  </si>
  <si>
    <t>1267.220</t>
  </si>
  <si>
    <t>Ковров г, Моховая ул, 2/8</t>
  </si>
  <si>
    <t>1143.530</t>
  </si>
  <si>
    <t>Ковров г, Моховая ул, 2/9</t>
  </si>
  <si>
    <t>1227.000</t>
  </si>
  <si>
    <t>Ковров г, Моховая ул, 2а</t>
  </si>
  <si>
    <t>Ковров г, Моховая ул, 2б</t>
  </si>
  <si>
    <t>Ковров г, Моховая ул, 2в</t>
  </si>
  <si>
    <t>Ковров г, Моховая ул, 3</t>
  </si>
  <si>
    <t>393.100</t>
  </si>
  <si>
    <t>Ковров г, Моховая ул, 5</t>
  </si>
  <si>
    <t>Ковров г, Моховая ул, 8</t>
  </si>
  <si>
    <t>Ковров г, Моховая ул, 9</t>
  </si>
  <si>
    <t>453.800</t>
  </si>
  <si>
    <t>Ковров г, Муромская ул, 1</t>
  </si>
  <si>
    <t>Ковров г, Муромская ул, 13</t>
  </si>
  <si>
    <t>Ковров г, Муромская ул, 13а</t>
  </si>
  <si>
    <t>Ковров г, Муромская ул, 15</t>
  </si>
  <si>
    <t>Ковров г, Муромская ул, 23 корп. 3</t>
  </si>
  <si>
    <t>Ковров г, Муромская ул, 23/2</t>
  </si>
  <si>
    <t>Ковров г, Муромская ул, 23</t>
  </si>
  <si>
    <t>Ковров г, Муромская ул, 25 корп. 2</t>
  </si>
  <si>
    <t>Ковров г, Муромская ул, 25 корп. 3</t>
  </si>
  <si>
    <t>Ковров г, Муромская ул, 25</t>
  </si>
  <si>
    <t>Ковров г, Муромская ул, 27/2</t>
  </si>
  <si>
    <t>Ковров г, Муромская ул, 27</t>
  </si>
  <si>
    <t>Ковров г, Муромская ул, 31</t>
  </si>
  <si>
    <t>1843.000</t>
  </si>
  <si>
    <t>Ковров г, Муромская ул, 33</t>
  </si>
  <si>
    <t>Ковров г, Муромская ул, 35 корп. 2</t>
  </si>
  <si>
    <t>1324.600</t>
  </si>
  <si>
    <t>Ковров г, Муромская ул, 35/1</t>
  </si>
  <si>
    <t>Ковров г, Муромская ул, 35</t>
  </si>
  <si>
    <t>Ковров г, Муромская ул, 5/1</t>
  </si>
  <si>
    <t>891.900</t>
  </si>
  <si>
    <t>Ковров г, Муромская ул, 7</t>
  </si>
  <si>
    <t>1565.000</t>
  </si>
  <si>
    <t>Ковров г, Муромский проезд, 10</t>
  </si>
  <si>
    <t>Ковров г, Муромский проезд, 3</t>
  </si>
  <si>
    <t>434.100</t>
  </si>
  <si>
    <t>Ковров г, Муромский проезд, 5</t>
  </si>
  <si>
    <t>265.500</t>
  </si>
  <si>
    <t>Ковров г, Муромский проезд, 6</t>
  </si>
  <si>
    <t>Ковров г, Муромский проезд, 7</t>
  </si>
  <si>
    <t>Ковров г, Муромский проезд, 9</t>
  </si>
  <si>
    <t>Ковров г, Набережная ул, 10</t>
  </si>
  <si>
    <t>1921</t>
  </si>
  <si>
    <t>Ковров г, Набережная ул, 10а</t>
  </si>
  <si>
    <t>Ковров г, Набережная ул, 16а</t>
  </si>
  <si>
    <t>Ковров г, Набережная ул, 17</t>
  </si>
  <si>
    <t>Ковров г, Набережная ул, 18</t>
  </si>
  <si>
    <t>Ковров г, Набережная ул, 19</t>
  </si>
  <si>
    <t>242.200</t>
  </si>
  <si>
    <t>Ковров г, Набережная ул, 1а</t>
  </si>
  <si>
    <t>Ковров г, Набережная ул, 2</t>
  </si>
  <si>
    <t>Ковров г, Набережная ул, 20</t>
  </si>
  <si>
    <t>Ковров г, Набережная ул, 21</t>
  </si>
  <si>
    <t>229.500</t>
  </si>
  <si>
    <t>251.500</t>
  </si>
  <si>
    <t>Ковров г, Набережная ул, 22</t>
  </si>
  <si>
    <t>Ковров г, Набережная ул, 23</t>
  </si>
  <si>
    <t>427.340</t>
  </si>
  <si>
    <t>Ковров г, Набережная ул, 24</t>
  </si>
  <si>
    <t>Ковров г, Набережная ул, 5</t>
  </si>
  <si>
    <t>Ковров г, Никитина ул, 34</t>
  </si>
  <si>
    <t>Ковров г, Ногина пер, 3</t>
  </si>
  <si>
    <t>Ковров г, Ногина пер, 5</t>
  </si>
  <si>
    <t>Ковров г, Ногина пер, 6</t>
  </si>
  <si>
    <t>Ковров г, Ногина пер, 8</t>
  </si>
  <si>
    <t>Ковров г, Ногина ул, 59</t>
  </si>
  <si>
    <t>3213.400</t>
  </si>
  <si>
    <t>680.100</t>
  </si>
  <si>
    <t>Ковров г, Олега Кошевого ул, 1</t>
  </si>
  <si>
    <t>671.300</t>
  </si>
  <si>
    <t>Ковров г, Олега Кошевого ул, 10</t>
  </si>
  <si>
    <t>Ковров г, Олега Кошевого ул, 12</t>
  </si>
  <si>
    <t>Ковров г, Олега Кошевого ул, 13</t>
  </si>
  <si>
    <t>Ковров г, Олега Кошевого ул, 15</t>
  </si>
  <si>
    <t>Ковров г, Олега Кошевого ул, 2</t>
  </si>
  <si>
    <t>Ковров г, Олега Кошевого ул, 21</t>
  </si>
  <si>
    <t>Ковров г, Олега Кошевого ул, 3</t>
  </si>
  <si>
    <t>Ковров г, Олега Кошевого ул, 5</t>
  </si>
  <si>
    <t>Ковров г, Олега Кошевого ул, 6</t>
  </si>
  <si>
    <t>Ковров г, Олега Кошевого ул, 7</t>
  </si>
  <si>
    <t>202.200</t>
  </si>
  <si>
    <t>Ковров г, Олега Кошевого ул, 8</t>
  </si>
  <si>
    <t>Ковров г, Олега Кошевого ул, 9</t>
  </si>
  <si>
    <t>Ковров г, Ореховая ул, 22</t>
  </si>
  <si>
    <t>Ковров г, Осиповская ул, 41</t>
  </si>
  <si>
    <t>Ковров г, Островского ул, 57/1</t>
  </si>
  <si>
    <t>2142.000</t>
  </si>
  <si>
    <t>682.100</t>
  </si>
  <si>
    <t>Ковров г, Островского ул, 73</t>
  </si>
  <si>
    <t>Ковров г, Островского ул, 77</t>
  </si>
  <si>
    <t>12369.000</t>
  </si>
  <si>
    <t>Ковров г, Островского ул, 79</t>
  </si>
  <si>
    <t>Ковров г, Островского ул, 81</t>
  </si>
  <si>
    <t>Ковров г, Парковая ул, 2</t>
  </si>
  <si>
    <t>Ковров г, Партизанская ул, 1</t>
  </si>
  <si>
    <t>Ковров г, Первомайская ул, 21</t>
  </si>
  <si>
    <t>3800.000</t>
  </si>
  <si>
    <t>Ковров г, Первомайская ул, 27</t>
  </si>
  <si>
    <t>1078.800</t>
  </si>
  <si>
    <t>Ковров г, Першутова ул, 20</t>
  </si>
  <si>
    <t>Ковров г, Першутова ул, 30</t>
  </si>
  <si>
    <t>Ковров г, Першутова ул, 40</t>
  </si>
  <si>
    <t>Ковров г, Першутова ул, 42</t>
  </si>
  <si>
    <t>Ковров г, Пионерская ул, 12</t>
  </si>
  <si>
    <t>Ковров г, Пионерская ул, 13</t>
  </si>
  <si>
    <t>435.800</t>
  </si>
  <si>
    <t>Ковров г, Пионерская ул, 15</t>
  </si>
  <si>
    <t>Ковров г, Пионерская ул, 16</t>
  </si>
  <si>
    <t>416.300</t>
  </si>
  <si>
    <t>Ковров г, Пионерская ул, 17</t>
  </si>
  <si>
    <t>Ковров г, Пионерская ул, 18</t>
  </si>
  <si>
    <t>Ковров г, Пионерская ул, 19</t>
  </si>
  <si>
    <t>255.300</t>
  </si>
  <si>
    <t>Ковров г, Пионерская ул, 2</t>
  </si>
  <si>
    <t>Ковров г, Пионерская ул, 23</t>
  </si>
  <si>
    <t>Ковров г, Пионерская ул, 25</t>
  </si>
  <si>
    <t>324.200</t>
  </si>
  <si>
    <t>Ковров г, Пионерская ул, 27</t>
  </si>
  <si>
    <t>325.400</t>
  </si>
  <si>
    <t>Ковров г, Пионерская ул, 3</t>
  </si>
  <si>
    <t>Ковров г, Пионерская ул, 6</t>
  </si>
  <si>
    <t>Ковров г, Подлесная ул, 12</t>
  </si>
  <si>
    <t>675.600</t>
  </si>
  <si>
    <t>Ковров г, Подлесная ул, 13</t>
  </si>
  <si>
    <t>Ковров г, Подлесная ул, 14</t>
  </si>
  <si>
    <t>Ковров г, Подлесная ул, 16</t>
  </si>
  <si>
    <t>Ковров г, Подлесная ул, 17</t>
  </si>
  <si>
    <t>Ковров г, Подлесная ул, 17а</t>
  </si>
  <si>
    <t>Ковров г, Подлесная ул, 18</t>
  </si>
  <si>
    <t>Ковров г, Подлесная ул, 19</t>
  </si>
  <si>
    <t>Ковров г, Подлесная ул, 2</t>
  </si>
  <si>
    <t>466.400</t>
  </si>
  <si>
    <t>Ковров г, Подлесная ул, 21</t>
  </si>
  <si>
    <t>Ковров г, Подлесная ул, 21а</t>
  </si>
  <si>
    <t>Ковров г, Подлесная ул, 22</t>
  </si>
  <si>
    <t>984.000</t>
  </si>
  <si>
    <t>Ковров г, Подлесная ул, 22а</t>
  </si>
  <si>
    <t>Ковров г, Подлесная ул, 22б</t>
  </si>
  <si>
    <t>Ковров г, Подлесная ул, 23</t>
  </si>
  <si>
    <t>Ковров г, Подлесная ул, 4</t>
  </si>
  <si>
    <t>Ковров г, Подлесная ул, 6</t>
  </si>
  <si>
    <t>Ковров г, Полевая ул, 2</t>
  </si>
  <si>
    <t>1283.400</t>
  </si>
  <si>
    <t>Ковров г, Полевая ул, 4</t>
  </si>
  <si>
    <t>1245.000</t>
  </si>
  <si>
    <t>Ковров г, Полевая ул, 6</t>
  </si>
  <si>
    <t>Ковров г, Правды ул, 32</t>
  </si>
  <si>
    <t>Ковров г, Правды ул, 5</t>
  </si>
  <si>
    <t>Ковров г, Правды ул, 6</t>
  </si>
  <si>
    <t>444.100</t>
  </si>
  <si>
    <t>Ковров г, Правды ул, 77а</t>
  </si>
  <si>
    <t>Ковров г, Пролетарская ул, 14/1</t>
  </si>
  <si>
    <t>Ковров г, Пролетарская ул, 38</t>
  </si>
  <si>
    <t>Ковров г, Пролетарская ул, 38а</t>
  </si>
  <si>
    <t>Ковров г, Пролетарская ул, 40</t>
  </si>
  <si>
    <t>Ковров г, Пролетарская ул, 44</t>
  </si>
  <si>
    <t>Ковров г, Пролетарская ул, 46</t>
  </si>
  <si>
    <t>Ковров г, Пролетарская ул, 48</t>
  </si>
  <si>
    <t>Ковров г, Пролетарская ул, 50</t>
  </si>
  <si>
    <t>Ковров г, Пролетарская ул, 52</t>
  </si>
  <si>
    <t>Ковров г, Пугачева ул, 10</t>
  </si>
  <si>
    <t>1293.900</t>
  </si>
  <si>
    <t>Ковров г, Пугачева ул, 21А</t>
  </si>
  <si>
    <t>Ковров г, Пугачева ул, 23</t>
  </si>
  <si>
    <t>Ковров г, Пугачева ул, 24</t>
  </si>
  <si>
    <t>Ковров г, Пугачева ул, 26</t>
  </si>
  <si>
    <t>255.200</t>
  </si>
  <si>
    <t>Ковров г, Пугачева ул, 29</t>
  </si>
  <si>
    <t>Ковров г, Пугачева ул, 30</t>
  </si>
  <si>
    <t>Ковров г, Пугачева ул, 35</t>
  </si>
  <si>
    <t>4897.700</t>
  </si>
  <si>
    <t>Ковров г, Пугачева ул, 9</t>
  </si>
  <si>
    <t>939.000</t>
  </si>
  <si>
    <t>Ковров г, Рабочая ул, 35</t>
  </si>
  <si>
    <t>Ковров г, Разина ул, 3</t>
  </si>
  <si>
    <t>Ковров г, Ранжева ул, 11/2</t>
  </si>
  <si>
    <t>Ковров г, Ранжева ул, 11</t>
  </si>
  <si>
    <t>Ковров г, Ранжева ул, 13</t>
  </si>
  <si>
    <t>2206.000</t>
  </si>
  <si>
    <t>Ковров г, Ранжева ул, 3</t>
  </si>
  <si>
    <t>Ковров г, Ранжева ул, 7</t>
  </si>
  <si>
    <t>Ковров г, Рунова ул, 34</t>
  </si>
  <si>
    <t>Ковров г, Рунова ул, 34а</t>
  </si>
  <si>
    <t>Ковров г, Рунова ул, 36</t>
  </si>
  <si>
    <t>Ковров г, Рунова ул, 36а</t>
  </si>
  <si>
    <t>Ковров г, Рунова ул, 38</t>
  </si>
  <si>
    <t>Ковров г, Садовая ул, 23</t>
  </si>
  <si>
    <t>Ковров г, Свердлова ул, 11</t>
  </si>
  <si>
    <t>Ковров г, Свердлова ул, 15</t>
  </si>
  <si>
    <t>Ковров г, Свердлова ул, 1а</t>
  </si>
  <si>
    <t>Ковров г, Свердлова ул, 20</t>
  </si>
  <si>
    <t>1103.800</t>
  </si>
  <si>
    <t>447.800</t>
  </si>
  <si>
    <t>259.700</t>
  </si>
  <si>
    <t>Ковров г, Свердлова ул, 80</t>
  </si>
  <si>
    <t>Ковров г, Свердлова ул, 82</t>
  </si>
  <si>
    <t>Ковров г, Свердлова ул, 82а</t>
  </si>
  <si>
    <t>Ковров г, Свердлова ул, 83а</t>
  </si>
  <si>
    <t>Ковров г, Свердлова ул, 84</t>
  </si>
  <si>
    <t>223.800</t>
  </si>
  <si>
    <t>Ковров г, Свердлова ул, 9</t>
  </si>
  <si>
    <t>Ковров г, Свердлова ул, 91а</t>
  </si>
  <si>
    <t>Ковров г, Свердлова ул, 92</t>
  </si>
  <si>
    <t>Ковров г, Свердлова ул, 96</t>
  </si>
  <si>
    <t>Ковров г, Свердлова ул, 98</t>
  </si>
  <si>
    <t>Ковров г, Северный проезд, 10а</t>
  </si>
  <si>
    <t>Ковров г, Северный проезд, 11</t>
  </si>
  <si>
    <t>535.940</t>
  </si>
  <si>
    <t>Ковров г, Северный проезд, 13</t>
  </si>
  <si>
    <t>Ковров г, Сергея Лазо ул, 4/1</t>
  </si>
  <si>
    <t>Ковров г, Сергея Лазо ул, 4</t>
  </si>
  <si>
    <t>Ковров г, Сергея Лазо ул, 4а</t>
  </si>
  <si>
    <t>2790.000</t>
  </si>
  <si>
    <t>Ковров г, Сергея Лазо ул, 6</t>
  </si>
  <si>
    <t>Ковров г, Славянская ул, 31</t>
  </si>
  <si>
    <t>Ковров г, Советская ул, 2а</t>
  </si>
  <si>
    <t>Ковров г, Солнечная ул, 2</t>
  </si>
  <si>
    <t>Ковров г, Сосновая ул, 14</t>
  </si>
  <si>
    <t>Ковров г, Сосновая ул, 15 корп. 1</t>
  </si>
  <si>
    <t>Ковров г, Сосновая ул, 15/2</t>
  </si>
  <si>
    <t>921.200</t>
  </si>
  <si>
    <t>Ковров г, Сосновая ул, 15/3</t>
  </si>
  <si>
    <t>Ковров г, Сосновая ул, 16</t>
  </si>
  <si>
    <t>429.500</t>
  </si>
  <si>
    <t>Ковров г, Сосновая ул, 17</t>
  </si>
  <si>
    <t>Ковров г, Сосновая ул, 18</t>
  </si>
  <si>
    <t>Ковров г, Сосновая ул, 20</t>
  </si>
  <si>
    <t>Ковров г, Сосновая ул, 22</t>
  </si>
  <si>
    <t>222.200</t>
  </si>
  <si>
    <t>Ковров г, Сосновая ул, 24</t>
  </si>
  <si>
    <t>Ковров г, Сосновая ул, 25</t>
  </si>
  <si>
    <t>219.500</t>
  </si>
  <si>
    <t>Ковров г, Сосновая ул, 28</t>
  </si>
  <si>
    <t>Ковров г, Сосновая ул, 30</t>
  </si>
  <si>
    <t>Ковров г, Сосновая ул, 32</t>
  </si>
  <si>
    <t>Ковров г, Сосновая ул, 35</t>
  </si>
  <si>
    <t>Ковров г, Сосновая ул, 37</t>
  </si>
  <si>
    <t>Ковров г, Сосновая ул, 39</t>
  </si>
  <si>
    <t>1527.300</t>
  </si>
  <si>
    <t>Ковров г, Сосновая ул, 4</t>
  </si>
  <si>
    <t>Ковров г, Сосновая ул, 41</t>
  </si>
  <si>
    <t>Ковров г, Сосновая ул, 6</t>
  </si>
  <si>
    <t>Ковров г, Социалистическая ул, 11</t>
  </si>
  <si>
    <t>Ковров г, Социалистическая ул, 13</t>
  </si>
  <si>
    <t>Ковров г, Социалистическая ул, 15</t>
  </si>
  <si>
    <t>Ковров г, Социалистическая ул, 17</t>
  </si>
  <si>
    <t>846.200</t>
  </si>
  <si>
    <t>Ковров г, Социалистическая ул, 21</t>
  </si>
  <si>
    <t>Ковров г, Социалистическая ул, 25</t>
  </si>
  <si>
    <t>Ковров г, Социалистическая ул, 3</t>
  </si>
  <si>
    <t>Ковров г, Социалистическая ул, 4</t>
  </si>
  <si>
    <t>Ковров г, Социалистическая ул, 4а</t>
  </si>
  <si>
    <t>Ковров г, Социалистическая ул, 4б</t>
  </si>
  <si>
    <t>Ковров г, Социалистическая ул, 6</t>
  </si>
  <si>
    <t>Ковров г, Социалистическая ул, 7</t>
  </si>
  <si>
    <t>Ковров г, Социалистическая ул, 8</t>
  </si>
  <si>
    <t>Ковров г, Социалистическая ул, 9</t>
  </si>
  <si>
    <t>Ковров г, Строителей ул, 10</t>
  </si>
  <si>
    <t>Ковров г, Строителей ул, 11</t>
  </si>
  <si>
    <t>Ковров г, Строителей ул, 12/1</t>
  </si>
  <si>
    <t>1012.700</t>
  </si>
  <si>
    <t>Ковров г, Строителей ул, 12</t>
  </si>
  <si>
    <t>Ковров г, Строителей ул, 13</t>
  </si>
  <si>
    <t>Ковров г, Строителей ул, 14</t>
  </si>
  <si>
    <t>Ковров г, Строителей ул, 15 корп. 1</t>
  </si>
  <si>
    <t>Ковров г, Строителей ул, 15/2</t>
  </si>
  <si>
    <t>Ковров г, Строителей ул, 15</t>
  </si>
  <si>
    <t>808.700</t>
  </si>
  <si>
    <t>Ковров г, Строителей ул, 16</t>
  </si>
  <si>
    <t>Ковров г, Строителей ул, 18</t>
  </si>
  <si>
    <t>Ковров г, Строителей ул, 2</t>
  </si>
  <si>
    <t>10629.700</t>
  </si>
  <si>
    <t>Ковров г, Строителей ул, 22/1</t>
  </si>
  <si>
    <t>Ковров г, Строителей ул, 22/2</t>
  </si>
  <si>
    <t>9777.700</t>
  </si>
  <si>
    <t>Ковров г, Строителей ул, 22</t>
  </si>
  <si>
    <t>8038.000</t>
  </si>
  <si>
    <t>Ковров г, Строителей ул, 24/2</t>
  </si>
  <si>
    <t>Ковров г, Строителей ул, 25/1</t>
  </si>
  <si>
    <t>11081.000</t>
  </si>
  <si>
    <t>Ковров г, Строителей ул, 26</t>
  </si>
  <si>
    <t>7869.000</t>
  </si>
  <si>
    <t>Ковров г, Строителей ул, 27/1</t>
  </si>
  <si>
    <t>1060.500</t>
  </si>
  <si>
    <t>Ковров г, Строителей ул, 27/2</t>
  </si>
  <si>
    <t>4524.000</t>
  </si>
  <si>
    <t>Ковров г, Строителей ул, 27/3</t>
  </si>
  <si>
    <t>Ковров г, Строителей ул, 28</t>
  </si>
  <si>
    <t>Ковров г, Строителей ул, 29</t>
  </si>
  <si>
    <t>Ковров г, Строителей ул, 3</t>
  </si>
  <si>
    <t>Ковров г, Строителей ул, 31/1</t>
  </si>
  <si>
    <t>Ковров г, Строителей ул, 31/2</t>
  </si>
  <si>
    <t>769.060</t>
  </si>
  <si>
    <t>Ковров г, Строителей ул, 33</t>
  </si>
  <si>
    <t>Ковров г, Строителей ул, 35</t>
  </si>
  <si>
    <t>Ковров г, Строителей ул, 39/1</t>
  </si>
  <si>
    <t>Ковров г, Строителей ул, 39</t>
  </si>
  <si>
    <t>Ковров г, Строителей ул, 41</t>
  </si>
  <si>
    <t>Ковров г, Строителей ул, 43</t>
  </si>
  <si>
    <t>Ковров г, Строителей ул, 45</t>
  </si>
  <si>
    <t>Ковров г, Строителей ул, 5</t>
  </si>
  <si>
    <t>Ковров г, Строителей ул, 8</t>
  </si>
  <si>
    <t>Ковров г, Строителей ул, 9</t>
  </si>
  <si>
    <t>1327.000</t>
  </si>
  <si>
    <t>Ковров г, Суворова ул, 19</t>
  </si>
  <si>
    <t>Ковров г, Текстильная ул, 2а</t>
  </si>
  <si>
    <t>Ковров г, Текстильная ул, 2в</t>
  </si>
  <si>
    <t>936.100</t>
  </si>
  <si>
    <t>Ковров г, Текстильная ул, 3</t>
  </si>
  <si>
    <t>Ковров г, Текстильная ул, 5</t>
  </si>
  <si>
    <t>Ковров г, Текстильная ул, 7</t>
  </si>
  <si>
    <t>868.200</t>
  </si>
  <si>
    <t>Ковров г, Тимофея Павловского ул, 1</t>
  </si>
  <si>
    <t>881.100</t>
  </si>
  <si>
    <t>Ковров г, Тимофея Павловского ул, 10</t>
  </si>
  <si>
    <t>Ковров г, Тимофея Павловского ул, 11</t>
  </si>
  <si>
    <t>382.050</t>
  </si>
  <si>
    <t>Ковров г, Тимофея Павловского ул, 2</t>
  </si>
  <si>
    <t>879.100</t>
  </si>
  <si>
    <t>Ковров г, Тимофея Павловского ул, 3</t>
  </si>
  <si>
    <t>Ковров г, Тимофея Павловского ул, 4</t>
  </si>
  <si>
    <t>896.400</t>
  </si>
  <si>
    <t>Ковров г, Тимофея Павловского ул, 6</t>
  </si>
  <si>
    <t>Ковров г, Тимофея Павловского ул, 8</t>
  </si>
  <si>
    <t>Ковров г, Тимофея Павловского ул, 9</t>
  </si>
  <si>
    <t>Ковров г, Транспортная ул, 79</t>
  </si>
  <si>
    <t>Ковров г, Транспортная ул, 81</t>
  </si>
  <si>
    <t>Ковров г, Труда ул, 1</t>
  </si>
  <si>
    <t>20669.000</t>
  </si>
  <si>
    <t>Ковров г, Туманова ул, 10</t>
  </si>
  <si>
    <t>Ковров г, Туманова ул, 11</t>
  </si>
  <si>
    <t>Ковров г, Туманова ул, 12</t>
  </si>
  <si>
    <t>Ковров г, Туманова ул, 13</t>
  </si>
  <si>
    <t>823.700</t>
  </si>
  <si>
    <t>Ковров г, Туманова ул, 14</t>
  </si>
  <si>
    <t>820.100</t>
  </si>
  <si>
    <t>Ковров г, Туманова ул, 16</t>
  </si>
  <si>
    <t>Ковров г, Туманова ул, 20</t>
  </si>
  <si>
    <t>Ковров г, Туманова ул, 22</t>
  </si>
  <si>
    <t>Ковров г, Туманова ул, 29</t>
  </si>
  <si>
    <t>Ковров г, Туманова ул, 2а</t>
  </si>
  <si>
    <t>Ковров г, Туманова ул, 33</t>
  </si>
  <si>
    <t>Ковров г, Туманова ул, 4</t>
  </si>
  <si>
    <t>Ковров г, Туманова ул, 6</t>
  </si>
  <si>
    <t>Ковров г, Туманова ул, 8</t>
  </si>
  <si>
    <t>Ковров г, Туманова ул, 8а</t>
  </si>
  <si>
    <t>Ковров г, Урицкого ул, 15</t>
  </si>
  <si>
    <t>Ковров г, Урицкого ул, 9</t>
  </si>
  <si>
    <t>257.800</t>
  </si>
  <si>
    <t>Ковров г, Урожайная ул, 100</t>
  </si>
  <si>
    <t>Ковров г, Урожайная ул, 83</t>
  </si>
  <si>
    <t>Ковров г, Урожайный проезд, 3</t>
  </si>
  <si>
    <t>Ковров г, Урожайный проезд, 4</t>
  </si>
  <si>
    <t>1024.900</t>
  </si>
  <si>
    <t>Ковров г, Урожайный проезд, 8</t>
  </si>
  <si>
    <t>514.100</t>
  </si>
  <si>
    <t>Ковров г, Фабричный проезд, 4а</t>
  </si>
  <si>
    <t>1618.600</t>
  </si>
  <si>
    <t>475.200</t>
  </si>
  <si>
    <t>Ковров г, Фабричный проезд, 5</t>
  </si>
  <si>
    <t>643.600</t>
  </si>
  <si>
    <t>Ковров г, Фабричный проезд, 6</t>
  </si>
  <si>
    <t>749.600</t>
  </si>
  <si>
    <t>Ковров г, Фабричный проезд, 7</t>
  </si>
  <si>
    <t>207.200</t>
  </si>
  <si>
    <t>Ковров г, Федорова ул, 13а</t>
  </si>
  <si>
    <t>Ковров г, Федорова ул, 91/1</t>
  </si>
  <si>
    <t>Ковров г, Федорова ул, 91/2</t>
  </si>
  <si>
    <t>1284.400</t>
  </si>
  <si>
    <t>Ковров г, Федорова ул, 93</t>
  </si>
  <si>
    <t>Ковров г, Федорова ул, 95</t>
  </si>
  <si>
    <t>4026.330</t>
  </si>
  <si>
    <t>3977.170</t>
  </si>
  <si>
    <t>Ковров г, Федорова ул, 99</t>
  </si>
  <si>
    <t>Ковров г, Фрунзе ул, 1</t>
  </si>
  <si>
    <t>Ковров г, Фрунзе ул, 10</t>
  </si>
  <si>
    <t>Ковров г, Фрунзе ул, 11</t>
  </si>
  <si>
    <t>Ковров г, Фрунзе ул, 13</t>
  </si>
  <si>
    <t>Ковров г, Фрунзе ул, 15</t>
  </si>
  <si>
    <t>Ковров г, Фрунзе ул, 17</t>
  </si>
  <si>
    <t>Ковров г, Фрунзе ул, 19</t>
  </si>
  <si>
    <t>278.300</t>
  </si>
  <si>
    <t>Ковров г, Фрунзе ул, 2</t>
  </si>
  <si>
    <t>Ковров г, Фрунзе ул, 4</t>
  </si>
  <si>
    <t>2129.900</t>
  </si>
  <si>
    <t>Ковров г, Фрунзе ул, 6</t>
  </si>
  <si>
    <t>927.600</t>
  </si>
  <si>
    <t>Ковров г, Фрунзе ул, 7</t>
  </si>
  <si>
    <t>Ковров г, Фрунзе ул, 8</t>
  </si>
  <si>
    <t>Ковров г, Фурманова ул, 14</t>
  </si>
  <si>
    <t>Ковров г, Фурманова ул, 16</t>
  </si>
  <si>
    <t>Ковров г, Фурманова ул, 17/1</t>
  </si>
  <si>
    <t>Ковров г, Фурманова ул, 17/2</t>
  </si>
  <si>
    <t>Ковров г, Фурманова ул, 18</t>
  </si>
  <si>
    <t>Ковров г, Фурманова ул, 27</t>
  </si>
  <si>
    <t>Ковров г, Фурманова ул, 31</t>
  </si>
  <si>
    <t>Ковров г, Фурманова ул, 33</t>
  </si>
  <si>
    <t>Ковров г, Фурманова ул, 35</t>
  </si>
  <si>
    <t>Ковров г, Фурманова ул, 37</t>
  </si>
  <si>
    <t>Ковров г, Циолковского ул, 12</t>
  </si>
  <si>
    <t>1044.400</t>
  </si>
  <si>
    <t>Ковров г, Циолковского ул, 19</t>
  </si>
  <si>
    <t>Ковров г, Циолковского ул, 21</t>
  </si>
  <si>
    <t>932.400</t>
  </si>
  <si>
    <t>Ковров г, Циолковского ул, 35</t>
  </si>
  <si>
    <t>1171.000</t>
  </si>
  <si>
    <t>982.300</t>
  </si>
  <si>
    <t>Ковров г, Циолковского ул, 40</t>
  </si>
  <si>
    <t>Ковров г, Челюскинцев ул, 131</t>
  </si>
  <si>
    <t>1924</t>
  </si>
  <si>
    <t>Ковров г, Челюскинцев ул, 131а</t>
  </si>
  <si>
    <t>Ковров г, Челюскинцев ул, 133</t>
  </si>
  <si>
    <t>Ковров г, Челюскинцев ул, 93</t>
  </si>
  <si>
    <t>Ковров г, Чернышевского ул, 1</t>
  </si>
  <si>
    <t>Ковров г, Чернышевского ул, 11</t>
  </si>
  <si>
    <t>Ковров г, Чернышевского ул, 15</t>
  </si>
  <si>
    <t>Ковров г, Чернышевского ул, 3</t>
  </si>
  <si>
    <t>1311.400</t>
  </si>
  <si>
    <t>Ковров г, Чернышевского ул, 4</t>
  </si>
  <si>
    <t>Ковров г, Чернышевского ул, 5</t>
  </si>
  <si>
    <t>Ковров г, Чернышевского ул, 7</t>
  </si>
  <si>
    <t>Ковров г, Чернышевского ул, 9</t>
  </si>
  <si>
    <t>919.100</t>
  </si>
  <si>
    <t>Ковров г, Чкалова пер, 3</t>
  </si>
  <si>
    <t>Ковров г, Чкалова пер, 5</t>
  </si>
  <si>
    <t>Ковров г, Чкалова ул, 48/2</t>
  </si>
  <si>
    <t>Ковров г, Чкалова ул, 48</t>
  </si>
  <si>
    <t>Ковров г, Чкалова ул, 50</t>
  </si>
  <si>
    <t>Ковров г, Шмидта ул, 11</t>
  </si>
  <si>
    <t>Ковров г, Шмидта ул, 9</t>
  </si>
  <si>
    <t>3531.000</t>
  </si>
  <si>
    <t>Ковров г, Щеглова ул, 43</t>
  </si>
  <si>
    <t>Ковров г, Щеглова ул, 56</t>
  </si>
  <si>
    <t>Ковров г, Щорса ул, 1</t>
  </si>
  <si>
    <t>Ковров г, Щорса ул, 25</t>
  </si>
  <si>
    <t>Ковров г, Щорса ул, 4</t>
  </si>
  <si>
    <t>Ковровский р-н, Гигант п, Первомайская ул, 1</t>
  </si>
  <si>
    <t>233.300</t>
  </si>
  <si>
    <t>Ковровский р-н, Гигант п, Первомайская ул, 11</t>
  </si>
  <si>
    <t>285.400</t>
  </si>
  <si>
    <t>Ковровский р-н, Гигант п, Первомайская ул, 13</t>
  </si>
  <si>
    <t>Ковровский р-н, Гигант п, Первомайская ул, 15</t>
  </si>
  <si>
    <t>Ковровский р-н, Гигант п, Первомайская ул, 17</t>
  </si>
  <si>
    <t>Ковровский р-н, Гигант п, Первомайская ул, 25</t>
  </si>
  <si>
    <t>Ковровский р-н, Гигант п, Первомайская ул, 3</t>
  </si>
  <si>
    <t>Ковровский р-н, Гигант п, Первомайская ул, 5</t>
  </si>
  <si>
    <t>Ковровский р-н, Гигант п, Первомайская ул, 7</t>
  </si>
  <si>
    <t>Ковровский р-н, Гигант п, Юбилейная ул, 62</t>
  </si>
  <si>
    <t>Ковровский р-н, Гигант п, Юбилейная ул, 63</t>
  </si>
  <si>
    <t>Ковровский р-н, Гигант п, Юбилейная ул, 64</t>
  </si>
  <si>
    <t>Ковровский р-н, Глебово д, Школьная ул, 20</t>
  </si>
  <si>
    <t>611.500</t>
  </si>
  <si>
    <t>Ковровский р-н, Глебово д, Школьная ул, 22</t>
  </si>
  <si>
    <t>278.200</t>
  </si>
  <si>
    <t>258.400</t>
  </si>
  <si>
    <t>351.200</t>
  </si>
  <si>
    <t>Ковровский р-н, Гостюхинского карьера п, 5</t>
  </si>
  <si>
    <t>Ковровский р-н, Гостюхинского карьера п, 6</t>
  </si>
  <si>
    <t>Ковровский р-н, Доброград п, Славянская ул, 1</t>
  </si>
  <si>
    <t>Ковровский р-н, Доброград п, Славянская ул, 3</t>
  </si>
  <si>
    <t>Ковровский р-н, Доброград п, Славянская ул, 5</t>
  </si>
  <si>
    <t>Ковровский р-н, Достижение п, Кирпичная ул, 29</t>
  </si>
  <si>
    <t>Ковровский р-н, Достижение п, Фабричная ул, 17</t>
  </si>
  <si>
    <t>Ковровский р-н, Достижение п, Фабричная ул, 37</t>
  </si>
  <si>
    <t>Ковровский р-н, Достижение п, Фабричная ул, 38</t>
  </si>
  <si>
    <t>Ковровский р-н, Достижение п, Фабричная ул, 43</t>
  </si>
  <si>
    <t>Ковровский р-н, Иваново с, Коммунистическая ул, 22</t>
  </si>
  <si>
    <t>700.200</t>
  </si>
  <si>
    <t>Ковровский р-н, Клязьминский Городок с, Клязьминская ПМК ул, 1</t>
  </si>
  <si>
    <t>Ковровский р-н, Клязьминский Городок с, Клязьминская ПМК ул, 16</t>
  </si>
  <si>
    <t>Ковровский р-н, Клязьминский Городок с, Клязьминская ПМК ул, 2</t>
  </si>
  <si>
    <t>600.600</t>
  </si>
  <si>
    <t>Ковровский р-н, Клязьминский Городок с, Клязьминская ПМК ул, 29</t>
  </si>
  <si>
    <t>Ковровский р-н, Клязьминский Городок с, Клязьминская ПМК ул, 3</t>
  </si>
  <si>
    <t>Ковровский р-н, Клязьминский Городок с, Клязьминская ПМК ул, 5</t>
  </si>
  <si>
    <t>Ковровский р-н, Клязьминский Городок с, Клязьминская ПМК ул, 6</t>
  </si>
  <si>
    <t>Ковровский р-н, Ковров-35 городок, Центральная ул, 110</t>
  </si>
  <si>
    <t>Ковровский р-н, Ковров-35 городок, Центральная ул, 140</t>
  </si>
  <si>
    <t>Ковровский р-н, Ковров-35 городок, Центральная ул, 142</t>
  </si>
  <si>
    <t>Ковровский р-н, Ковров-35 городок, Центральная ул, 149</t>
  </si>
  <si>
    <t>Ковровский р-н, Ковров-35 городок, Центральная ул, 150</t>
  </si>
  <si>
    <t>Ковровский р-н, Ковров-35 городок, Школьная ул, 102</t>
  </si>
  <si>
    <t>Ковровский р-н, Ковров-35 городок, Школьная ул, 107</t>
  </si>
  <si>
    <t>Ковровский р-н, Ковров-35 городок, Школьная ул, 109</t>
  </si>
  <si>
    <t>Ковровский р-н, Ковров-35 городок, Школьная ул, 94</t>
  </si>
  <si>
    <t>Ковровский р-н, Красный Октябрь п, Комсомольская ул, 1</t>
  </si>
  <si>
    <t>Ковровский р-н, Красный Октябрь п, Комсомольская ул, 1А</t>
  </si>
  <si>
    <t>221.300</t>
  </si>
  <si>
    <t>Ковровский р-н, Красный Октябрь п, Комсомольская ул, 20</t>
  </si>
  <si>
    <t>Ковровский р-н, Красный Октябрь п, Комсомольская ул, 7</t>
  </si>
  <si>
    <t>Ковровский р-н, Красный Октябрь п, Комсомольская ул, 9</t>
  </si>
  <si>
    <t>652.000</t>
  </si>
  <si>
    <t>Ковровский р-н, Красный Октябрь п, Комсомольская ул, 9А</t>
  </si>
  <si>
    <t>207.300</t>
  </si>
  <si>
    <t>Ковровский р-н, Красный Октябрь п, Мира ул, 13</t>
  </si>
  <si>
    <t>Ковровский р-н, Красный Октябрь п, Мира ул, 17</t>
  </si>
  <si>
    <t>Ковровский р-н, Красный Октябрь п, Мира ул, 5</t>
  </si>
  <si>
    <t>267.500</t>
  </si>
  <si>
    <t>Ковровский р-н, Красный Октябрь п, Мира ул, 7</t>
  </si>
  <si>
    <t>269.400</t>
  </si>
  <si>
    <t>Ковровский р-н, Красный Октябрь п, Садовая ул, 2</t>
  </si>
  <si>
    <t>Ковровский р-н, Красный Октябрь п, Садовая ул, 4</t>
  </si>
  <si>
    <t>Ковровский р-н, Красный Октябрь п, Садовая ул, 6</t>
  </si>
  <si>
    <t>476.300</t>
  </si>
  <si>
    <t>Ковровский р-н, Крутово с, Просторная ул, 8</t>
  </si>
  <si>
    <t>Ковровский р-н, Крутово с, Танеева ул, 37А</t>
  </si>
  <si>
    <t>Ковровский р-н, Малыгино п, Дорожная ул, 89В</t>
  </si>
  <si>
    <t>Ковровский р-н, Малыгино п, Строителей ул, 43</t>
  </si>
  <si>
    <t>280.400</t>
  </si>
  <si>
    <t>Ковровский р-н, Малыгино п, Строителей ул, 43А</t>
  </si>
  <si>
    <t>Ковровский р-н, Малыгино п, Школьная ул, 54</t>
  </si>
  <si>
    <t>455.400</t>
  </si>
  <si>
    <t>440.900</t>
  </si>
  <si>
    <t>Ковровский р-н, Малыгино п, Школьная ул, 57</t>
  </si>
  <si>
    <t>Ковровский р-н, Малыгино п, Школьная ул, 58</t>
  </si>
  <si>
    <t>Ковровский р-н, Малыгино п, Школьная ул, 61</t>
  </si>
  <si>
    <t>Ковровский р-н, Малыгино п, Школьная ул, 66</t>
  </si>
  <si>
    <t>807.100</t>
  </si>
  <si>
    <t>Ковровский р-н, Малыгино п, Юбилейная ул, 47</t>
  </si>
  <si>
    <t>Ковровский р-н, Малыгино п, Юбилейная ул, 48</t>
  </si>
  <si>
    <t>Ковровский р-н, Малыгино п, Юбилейная ул, 50</t>
  </si>
  <si>
    <t>Ковровский р-н, Малыгино п, Юбилейная ул, 51</t>
  </si>
  <si>
    <t>Ковровский р-н, Малыгино п, Юбилейная ул, 52</t>
  </si>
  <si>
    <t>Ковровский р-н, Малыгино п, Юбилейная ул, 62</t>
  </si>
  <si>
    <t>Ковровский р-н, Малыгино п, Юбилейная ул, 63</t>
  </si>
  <si>
    <t>Ковровский р-н, Малыгино п, Юбилейная ул, 64</t>
  </si>
  <si>
    <t>1557.300</t>
  </si>
  <si>
    <t>Ковровский р-н, Малыгино п, Юбилейная ул, 65</t>
  </si>
  <si>
    <t>1253.100</t>
  </si>
  <si>
    <t>Ковровский р-н, Малыгино п, Юбилейная ул, 67</t>
  </si>
  <si>
    <t>Ковровский р-н, Малыгино п, Юбилейная ул, 68</t>
  </si>
  <si>
    <t>1155.200</t>
  </si>
  <si>
    <t>Ковровский р-н, Малыгино п, Юбилейная ул, 69</t>
  </si>
  <si>
    <t>Ковровский р-н, Мелехово пгт, 2-я Набережная ул, 26</t>
  </si>
  <si>
    <t>Ковровский р-н, Мелехово пгт, 2-я Набережная ул, 28</t>
  </si>
  <si>
    <t>Ковровский р-н, Мелехово пгт, 2-я Набережная ул, 30</t>
  </si>
  <si>
    <t>Ковровский р-н, Мелехово пгт, 2-я Набережная ул, 32</t>
  </si>
  <si>
    <t>Ковровский р-н, Мелехово пгт, 2-я Набережная ул, 34</t>
  </si>
  <si>
    <t>Ковровский р-н, Мелехово пгт, 2-я Набережная ул, 36</t>
  </si>
  <si>
    <t>Ковровский р-н, Мелехово пгт, Гагарина ул, 1</t>
  </si>
  <si>
    <t>Ковровский р-н, Мелехово пгт, Гагарина ул, 11</t>
  </si>
  <si>
    <t>602.900</t>
  </si>
  <si>
    <t>Ковровский р-н, Мелехово пгт, Гагарина ул, 13</t>
  </si>
  <si>
    <t>616.600</t>
  </si>
  <si>
    <t>1002.100</t>
  </si>
  <si>
    <t>Ковровский р-н, Мелехово пгт, Гагарина ул, 15</t>
  </si>
  <si>
    <t>999.400</t>
  </si>
  <si>
    <t>Ковровский р-н, Мелехово пгт, Гагарина ул, 17</t>
  </si>
  <si>
    <t>Ковровский р-н, Мелехово пгт, Гагарина ул, 2</t>
  </si>
  <si>
    <t>747.700</t>
  </si>
  <si>
    <t>Ковровский р-н, Мелехово пгт, Гагарина ул, 3</t>
  </si>
  <si>
    <t>Ковровский р-н, Мелехово пгт, Гагарина ул, 5</t>
  </si>
  <si>
    <t>Ковровский р-н, Мелехово пгт, Гагарина ул, 6</t>
  </si>
  <si>
    <t>Ковровский р-н, Мелехово пгт, Гагарина ул, 7</t>
  </si>
  <si>
    <t>725.900</t>
  </si>
  <si>
    <t>693.400</t>
  </si>
  <si>
    <t>Ковровский р-н, Мелехово пгт, Комарова ул, 10</t>
  </si>
  <si>
    <t>Ковровский р-н, Мелехово пгт, Комарова ул, 15</t>
  </si>
  <si>
    <t>662.600</t>
  </si>
  <si>
    <t>Ковровский р-н, Мелехово пгт, Комарова ул, 17</t>
  </si>
  <si>
    <t>717.900</t>
  </si>
  <si>
    <t>Ковровский р-н, Мелехово пгт, Комарова ул, 2</t>
  </si>
  <si>
    <t>Ковровский р-н, Мелехово пгт, Комарова ул, 4</t>
  </si>
  <si>
    <t>Ковровский р-н, Мелехово пгт, Комарова ул, 5</t>
  </si>
  <si>
    <t>Ковровский р-н, Мелехово пгт, Комарова ул, 6</t>
  </si>
  <si>
    <t>428.800</t>
  </si>
  <si>
    <t>Ковровский р-н, Мелехово пгт, Комарова ул, 7</t>
  </si>
  <si>
    <t>Ковровский р-н, Мелехово пгт, Красная Горка ул, 1</t>
  </si>
  <si>
    <t>Ковровский р-н, Мелехово пгт, Красная Горка ул, 2</t>
  </si>
  <si>
    <t>511.100</t>
  </si>
  <si>
    <t>Ковровский р-н, Мелехово пгт, Красная Горка ул, 3а</t>
  </si>
  <si>
    <t>Ковровский р-н, Мелехово пгт, Первомайская ул, 44</t>
  </si>
  <si>
    <t>Ковровский р-н, Мелехово пгт, Первомайская ул, 53</t>
  </si>
  <si>
    <t>Ковровский р-н, Мелехово пгт, Первомайская ул, 53а</t>
  </si>
  <si>
    <t>Ковровский р-н, Мелехово пгт, Первомайская ул, 57</t>
  </si>
  <si>
    <t>291.800</t>
  </si>
  <si>
    <t>Ковровский р-н, Мелехово пгт, Первомайская ул, 59</t>
  </si>
  <si>
    <t>Ковровский р-н, Мелехово пгт, Первомайская ул, 64</t>
  </si>
  <si>
    <t>593.100</t>
  </si>
  <si>
    <t>Ковровский р-н, Мелехово пгт, Первомайская ул, 66</t>
  </si>
  <si>
    <t>1354.100</t>
  </si>
  <si>
    <t>Ковровский р-н, Мелехово пгт, Первомайская ул, 68</t>
  </si>
  <si>
    <t>Ковровский р-н, Мелехово пгт, Первомайская ул, 70</t>
  </si>
  <si>
    <t>Ковровский р-н, Мелехово пгт, Первомайская ул, 72</t>
  </si>
  <si>
    <t>1229.100</t>
  </si>
  <si>
    <t>Ковровский р-н, Мелехово пгт, Пионерская ул, 3</t>
  </si>
  <si>
    <t>Ковровский р-н, Мелехово пгт, Пионерская ул, 4</t>
  </si>
  <si>
    <t>Ковровский р-н, Мелехово пгт, Пионерская ул, 5</t>
  </si>
  <si>
    <t>Ковровский р-н, Мелехово пгт, Советская ул, 10</t>
  </si>
  <si>
    <t>740.600</t>
  </si>
  <si>
    <t>Ковровский р-н, Мелехово пгт, Советская ул, 15</t>
  </si>
  <si>
    <t>725.600</t>
  </si>
  <si>
    <t>Ковровский р-н, Мелехово пгт, Советская ул, 3</t>
  </si>
  <si>
    <t>Ковровский р-н, Мелехово пгт, Советская ул, 6</t>
  </si>
  <si>
    <t>Ковровский р-н, Мелехово пгт, Советская ул, 7</t>
  </si>
  <si>
    <t>Ковровский р-н, Мелехово пгт, Советская ул, 8</t>
  </si>
  <si>
    <t>Ковровский р-н, Мелехово пгт, Строительная ул, 1</t>
  </si>
  <si>
    <t>Ковровский р-н, Мелехово пгт, Строительная ул, 2</t>
  </si>
  <si>
    <t>Ковровский р-н, Мелехово пгт, Строительная ул, 3</t>
  </si>
  <si>
    <t>Ковровский р-н, Мелехово пгт, Строительная ул, 4</t>
  </si>
  <si>
    <t>Ковровский р-н, Мелехово пгт, Школьный пер, 21</t>
  </si>
  <si>
    <t>1028.600</t>
  </si>
  <si>
    <t>Ковровский р-н, Мелехово пгт, Школьный пер, 22</t>
  </si>
  <si>
    <t>924.600</t>
  </si>
  <si>
    <t>Ковровский р-н, Мелехово пгт, Школьный пер, 23</t>
  </si>
  <si>
    <t>Ковровский р-н, Мелехово пгт, Школьный пер, 25</t>
  </si>
  <si>
    <t>Ковровский р-н, Мелехово пгт, Школьный пер, 27</t>
  </si>
  <si>
    <t>Ковровский р-н, Мелехово пгт, Школьный пер, 28</t>
  </si>
  <si>
    <t>Ковровский р-н, Мелехово пгт, Юбилейная ул, 1</t>
  </si>
  <si>
    <t>Ковровский р-н, Мелехово пгт, Юбилейная ул, 3</t>
  </si>
  <si>
    <t>516.600</t>
  </si>
  <si>
    <t>Ковровский р-н, Мелехово пгт, Юбилейная ул, 4</t>
  </si>
  <si>
    <t>Ковровский р-н, Мелехово пгт, Юбилейная ул, 5</t>
  </si>
  <si>
    <t>Ковровский р-н, Мелехово пгт, Юбилейная ул, 6</t>
  </si>
  <si>
    <t>Ковровский р-н, Мелехово пгт, Юбилейная ул, 7</t>
  </si>
  <si>
    <t>Ковровский р-н, Нерехта п, Просторная ул, 1</t>
  </si>
  <si>
    <t>Ковровский р-н, Нерехта п, Просторная ул, 2</t>
  </si>
  <si>
    <t>Ковровский р-н, Нерехта п, Просторная ул, 3</t>
  </si>
  <si>
    <t>Ковровский р-н, Нерехта п, Просторная ул, 4</t>
  </si>
  <si>
    <t>Ковровский р-н, Новый п, Лесная ул, 3</t>
  </si>
  <si>
    <t>297.700</t>
  </si>
  <si>
    <t>Ковровский р-н, Новый п, Лесная ул, 4</t>
  </si>
  <si>
    <t>206.900</t>
  </si>
  <si>
    <t>Ковровский р-н, Новый п, Лесная ул, 4А</t>
  </si>
  <si>
    <t>Ковровский р-н, Новый п, Лесная ул, 5</t>
  </si>
  <si>
    <t>Ковровский р-н, Новый п, Лесная ул, 6</t>
  </si>
  <si>
    <t>Ковровский р-н, Новый п, Першутова ул, 1</t>
  </si>
  <si>
    <t>Ковровский р-н, Новый п, Першутова ул, 2</t>
  </si>
  <si>
    <t>623.900</t>
  </si>
  <si>
    <t>Ковровский р-н, Новый п, Першутова ул, 3</t>
  </si>
  <si>
    <t>Ковровский р-н, Новый п, Школьная ул, 10</t>
  </si>
  <si>
    <t>Ковровский р-н, Новый п, Школьная ул, 11</t>
  </si>
  <si>
    <t>402.500</t>
  </si>
  <si>
    <t>Ковровский р-н, Новый п, Школьная ул, 12</t>
  </si>
  <si>
    <t>Ковровский р-н, Новый п, Школьная ул, 13</t>
  </si>
  <si>
    <t>Ковровский р-н, Новый п, Школьная ул, 14</t>
  </si>
  <si>
    <t>Ковровский р-н, Новый п, Школьная ул, 15</t>
  </si>
  <si>
    <t>Ковровский р-н, Новый п, Школьная ул, 17</t>
  </si>
  <si>
    <t>Ковровский р-н, Новый п, Школьная ул, 4</t>
  </si>
  <si>
    <t>662.700</t>
  </si>
  <si>
    <t>Ковровский р-н, Новый п, Школьная ул, 6</t>
  </si>
  <si>
    <t>Ковровский р-н, Новый п, Школьная ул, 6а</t>
  </si>
  <si>
    <t>Ковровский р-н, Новый п, Школьная ул, 7</t>
  </si>
  <si>
    <t>Ковровский р-н, Новый п, Школьная ул, 8</t>
  </si>
  <si>
    <t>510.600</t>
  </si>
  <si>
    <t>Ковровский р-н, Новый п, Школьная ул, 9</t>
  </si>
  <si>
    <t>Ковровский р-н, Пакино п, 1</t>
  </si>
  <si>
    <t>Ковровский р-н, Пакино п, Молодежная ул, 21</t>
  </si>
  <si>
    <t>Ковровский р-н, Пакино п, Молодежная ул, 22</t>
  </si>
  <si>
    <t>Ковровский р-н, Пакино п, Молодежная ул, 23</t>
  </si>
  <si>
    <t>Ковровский р-н, Пакино п, Молодежная ул, 24</t>
  </si>
  <si>
    <t>Ковровский р-н, Пакино п, Труда ул, 13</t>
  </si>
  <si>
    <t>Ковровский р-н, Пакино п, Труда ул, 16</t>
  </si>
  <si>
    <t>Ковровский р-н, Пакино п, Труда ул, 18</t>
  </si>
  <si>
    <t>Ковровский р-н, Пакино п, Труда ул, 19</t>
  </si>
  <si>
    <t>Ковровский р-н, Пакино п, Центральная ул, 25</t>
  </si>
  <si>
    <t>259.300</t>
  </si>
  <si>
    <t>Ковровский р-н, Пакино п, Центральная ул, 26</t>
  </si>
  <si>
    <t>414.900</t>
  </si>
  <si>
    <t>Ковровский р-н, Пакино п, Школьная ул, 20б</t>
  </si>
  <si>
    <t>Ковровский р-н, Пакино п, Школьная ул, 29</t>
  </si>
  <si>
    <t>Ковровский р-н, Пантелеево с, Подгорица ул, 6</t>
  </si>
  <si>
    <t>Ковровский р-н, Пантелеево с, Центральная ул, 57</t>
  </si>
  <si>
    <t>Ковровский р-н, Первомайский п, 1</t>
  </si>
  <si>
    <t>Ковровский р-н, Первомайский п, 14</t>
  </si>
  <si>
    <t>Ковровский р-н, Первомайский п, 15</t>
  </si>
  <si>
    <t>Ковровский р-н, Первомайский п, 16</t>
  </si>
  <si>
    <t>832.100</t>
  </si>
  <si>
    <t>Ковровский р-н, Первомайский п, 17</t>
  </si>
  <si>
    <t>Ковровский р-н, Первомайский п, 18</t>
  </si>
  <si>
    <t>934.200</t>
  </si>
  <si>
    <t>Ковровский р-н, Первомайский п, 19б</t>
  </si>
  <si>
    <t>Ковровский р-н, Первомайский п, 2</t>
  </si>
  <si>
    <t>Ковровский р-н, Первомайский п, 3</t>
  </si>
  <si>
    <t>Ковровский р-н, Первомайский п, 4</t>
  </si>
  <si>
    <t>Ковровский р-н, Первомайский п, 6</t>
  </si>
  <si>
    <t>Ковровский р-н, Первомайский п, 7</t>
  </si>
  <si>
    <t>Ковровский р-н, Первомайский п, 9</t>
  </si>
  <si>
    <t>647.100</t>
  </si>
  <si>
    <t>355.300</t>
  </si>
  <si>
    <t>501.600</t>
  </si>
  <si>
    <t>233.200</t>
  </si>
  <si>
    <t>Ковровский р-н, Ручей д, Молодежная ул, 33</t>
  </si>
  <si>
    <t>Ковровский р-н, Ручей д, Молодежная ул, 34</t>
  </si>
  <si>
    <t>Ковровский р-н, Ручей д, Центральная ул, 1</t>
  </si>
  <si>
    <t>227.100</t>
  </si>
  <si>
    <t>Ковровский р-н, Ручей д, Центральная ул, 3</t>
  </si>
  <si>
    <t>521.800</t>
  </si>
  <si>
    <t>Ковровский р-н, Ручей д, Центральная ул, 4</t>
  </si>
  <si>
    <t>Ковровский р-н, Ручей д, Центральная ул, 5</t>
  </si>
  <si>
    <t>Ковровский р-н, Санатория им Абельмана п, 1</t>
  </si>
  <si>
    <t>591.100</t>
  </si>
  <si>
    <t>Ковровский р-н, Санниково с, Центральная ул, 16</t>
  </si>
  <si>
    <t>Ковровский р-н, Санниково с, Центральная ул, 20</t>
  </si>
  <si>
    <t>Ковровский р-н, Смолино с, Дорожная ул, 3</t>
  </si>
  <si>
    <t>Ковровский р-н, Смолино с, Дорожная ул, 4</t>
  </si>
  <si>
    <t>Ковровский р-н, Старая д, Совхозная ул, 25</t>
  </si>
  <si>
    <t>Ковровский р-н, Старая д, Совхозная ул, 27</t>
  </si>
  <si>
    <t>Ковровский р-н, Филино п, 1</t>
  </si>
  <si>
    <t>Ковровский р-н, Филино п, 2</t>
  </si>
  <si>
    <t>Ковровский р-н, Филино п, 7</t>
  </si>
  <si>
    <t>Ковровский р-н, Филино п, 8</t>
  </si>
  <si>
    <t>Ковровский р-н, Шевинская д, Советская ул, 11</t>
  </si>
  <si>
    <t>Ковровский р-н, Шевинская д, Советская ул, 12</t>
  </si>
  <si>
    <t>Кольчугино г, 3 Интернационала ул, 38</t>
  </si>
  <si>
    <t>Кольчугино г, 3 Интернационала ул, 49</t>
  </si>
  <si>
    <t>Кольчугино г, 3 Интернационала ул, 51</t>
  </si>
  <si>
    <t>1329.400</t>
  </si>
  <si>
    <t>Кольчугино г, 3 Интернационала ул, 55</t>
  </si>
  <si>
    <t>Кольчугино г, 3 Интернационала ул, 57</t>
  </si>
  <si>
    <t>Кольчугино г, 3 Интернационала ул, 59</t>
  </si>
  <si>
    <t>746.800</t>
  </si>
  <si>
    <t>Кольчугино г, 3 Интернационала ул, 60</t>
  </si>
  <si>
    <t>1751.300</t>
  </si>
  <si>
    <t>Кольчугино г, 3 Интернационала ул, 62</t>
  </si>
  <si>
    <t>643.510</t>
  </si>
  <si>
    <t>Кольчугино г, 3 Интернационала ул, 63</t>
  </si>
  <si>
    <t>Кольчугино г, 3 Интернационала ул, 64</t>
  </si>
  <si>
    <t>1631.000</t>
  </si>
  <si>
    <t>Кольчугино г, 3 Интернационала ул, 64а</t>
  </si>
  <si>
    <t>Кольчугино г, 3 Интернационала ул, 65</t>
  </si>
  <si>
    <t>Кольчугино г, 3 Интернационала ул, 66</t>
  </si>
  <si>
    <t>Кольчугино г, 3 Интернационала ул, 67</t>
  </si>
  <si>
    <t>Кольчугино г, 3 Интернационала ул, 71</t>
  </si>
  <si>
    <t>Кольчугино г, 3 Интернационала ул, 81</t>
  </si>
  <si>
    <t>Кольчугино г, 3 Интернационала ул, 81А</t>
  </si>
  <si>
    <t>661.400</t>
  </si>
  <si>
    <t>Кольчугино г, 4 Линия Ленинского поселка ул, 1</t>
  </si>
  <si>
    <t>2661.000</t>
  </si>
  <si>
    <t>Кольчугино г, 4 Линия Ленинского поселка ул, 2</t>
  </si>
  <si>
    <t>Кольчугино г, 4 Линия Ленинского поселка ул, 3</t>
  </si>
  <si>
    <t>389.500</t>
  </si>
  <si>
    <t>Кольчугино г, 5 Линия Ленинского поселка ул, 1</t>
  </si>
  <si>
    <t>Кольчугино г, 5 Линия Ленинского поселка ул, 1а</t>
  </si>
  <si>
    <t>Кольчугино г, 5 Линия Ленинского поселка ул, 2</t>
  </si>
  <si>
    <t>Кольчугино г, 5 Линия Ленинского поселка ул, 3</t>
  </si>
  <si>
    <t>8826.000</t>
  </si>
  <si>
    <t>Кольчугино г, 50 лет Октября ул, 10</t>
  </si>
  <si>
    <t>Кольчугино г, 50 лет Октября ул, 11</t>
  </si>
  <si>
    <t>489.300</t>
  </si>
  <si>
    <t>Кольчугино г, 50 лет Октября ул, 12</t>
  </si>
  <si>
    <t>Кольчугино г, 50 лет Октября ул, 14</t>
  </si>
  <si>
    <t>Кольчугино г, 50 лет Октября ул, 15</t>
  </si>
  <si>
    <t>4139.000</t>
  </si>
  <si>
    <t>Кольчугино г, 50 лет Октября ул, 16</t>
  </si>
  <si>
    <t>Кольчугино г, 50 лет Октября ул, 22</t>
  </si>
  <si>
    <t>Кольчугино г, 50 лет Октября ул, 24</t>
  </si>
  <si>
    <t>Кольчугино г, 50 лет Октября ул, 26</t>
  </si>
  <si>
    <t>1559.000</t>
  </si>
  <si>
    <t>Кольчугино г, 50 лет Октября ул, 28</t>
  </si>
  <si>
    <t>Кольчугино г, 50 лет Октября ул, 3</t>
  </si>
  <si>
    <t>Кольчугино г, 50 лет Октября ул, 30</t>
  </si>
  <si>
    <t>Кольчугино г, 50 лет Октября ул, 4</t>
  </si>
  <si>
    <t>Кольчугино г, 50 лет Октября ул, 5А</t>
  </si>
  <si>
    <t>Кольчугино г, 50 лет Октября ул, 6</t>
  </si>
  <si>
    <t>Кольчугино г, 50 лет Октября ул, 7</t>
  </si>
  <si>
    <t>Кольчугино г, 50 лет Октября ул, 8</t>
  </si>
  <si>
    <t>Кольчугино г, 50 лет СССР ул, 10</t>
  </si>
  <si>
    <t>Кольчугино г, 50 лет СССР ул, 4</t>
  </si>
  <si>
    <t>Кольчугино г, 50 лет СССР ул, 6</t>
  </si>
  <si>
    <t>Кольчугино г, 50 лет СССР ул, 8</t>
  </si>
  <si>
    <t>Кольчугино г, 6 Линия Ленинского поселка ул, 28</t>
  </si>
  <si>
    <t>Кольчугино г, 6 Линия Ленинского поселка ул, 29а</t>
  </si>
  <si>
    <t>Кольчугино г, 6 Линия Ленинского поселка ул, 29Б</t>
  </si>
  <si>
    <t>Кольчугино г, 7 Ноября ул, 2А</t>
  </si>
  <si>
    <t>Кольчугино г, 7 Ноября ул, 2Б</t>
  </si>
  <si>
    <t>Кольчугино г, 7 Ноября ул, 4</t>
  </si>
  <si>
    <t>Кольчугино г, 7 Ноября ул, 6</t>
  </si>
  <si>
    <t>Кольчугино г, 7 Ноября ул, 6а</t>
  </si>
  <si>
    <t>Кольчугино г, Алексеева ул, 1</t>
  </si>
  <si>
    <t>Кольчугино г, Алексеева ул, 1а</t>
  </si>
  <si>
    <t>1304.500</t>
  </si>
  <si>
    <t>Кольчугино г, Алексеева ул, 3А</t>
  </si>
  <si>
    <t>Кольчугино г, Алексеева ул, 3б</t>
  </si>
  <si>
    <t>Кольчугино г, Алексеева ул, 8</t>
  </si>
  <si>
    <t>Кольчугино г, Белая Речка мкр, Мелиораторов ул, 10</t>
  </si>
  <si>
    <t>Кольчугино г, Белая Речка мкр, Мелиораторов ул, 12</t>
  </si>
  <si>
    <t>Кольчугино г, Белая Речка мкр, Мелиораторов ул, 14</t>
  </si>
  <si>
    <t>Кольчугино г, Белая Речка мкр, Мелиораторов ул, 2</t>
  </si>
  <si>
    <t>Кольчугино г, Белая Речка мкр, Мелиораторов ул, 4</t>
  </si>
  <si>
    <t>Кольчугино г, Белая Речка мкр, Мелиораторов ул, 6</t>
  </si>
  <si>
    <t>Кольчугино г, Белая Речка мкр, Мелиораторов ул, 8</t>
  </si>
  <si>
    <t>Кольчугино г, Белая Речка мкр, Молодежная ул, 1</t>
  </si>
  <si>
    <t>Кольчугино г, Белая Речка мкр, Молодежная ул, 11</t>
  </si>
  <si>
    <t>Кольчугино г, Белая Речка мкр, Молодежная ул, 3</t>
  </si>
  <si>
    <t>Кольчугино г, Белая Речка мкр, Молодежная ул, 4</t>
  </si>
  <si>
    <t>Кольчугино г, Белая Речка мкр, Молодежная ул, 5</t>
  </si>
  <si>
    <t>Кольчугино г, Белая Речка мкр, Новая ул, 2</t>
  </si>
  <si>
    <t>Кольчугино г, Белая Речка мкр, Новая ул, 3</t>
  </si>
  <si>
    <t>Кольчугино г, Белая Речка мкр, Новая ул, 4</t>
  </si>
  <si>
    <t>Кольчугино г, Белая Речка мкр, Новая ул, 5</t>
  </si>
  <si>
    <t>Кольчугино г, Белая Речка мкр, Новая ул, 6</t>
  </si>
  <si>
    <t>Кольчугино г, Белая Речка мкр, Новая ул, 7</t>
  </si>
  <si>
    <t>438.800</t>
  </si>
  <si>
    <t>Кольчугино г, Белая Речка мкр, Родниковая ул, 15</t>
  </si>
  <si>
    <t>Кольчугино г, Белая Речка мкр, Родниковая ул, 41</t>
  </si>
  <si>
    <t>Кольчугино г, Белая Речка мкр, Родниковая ул, 45</t>
  </si>
  <si>
    <t>Кольчугино г, Белая Речка мкр, Родниковая ул, 50</t>
  </si>
  <si>
    <t>Кольчугино г, Белая Речка мкр, Школьная ул, 11а</t>
  </si>
  <si>
    <t>Кольчугино г, Белая Речка мкр, Школьная ул, 12</t>
  </si>
  <si>
    <t>Кольчугино г, Белая Речка мкр, Школьная ул, 14</t>
  </si>
  <si>
    <t>Кольчугино г, Белая Речка мкр, Школьная ул, 15</t>
  </si>
  <si>
    <t>Кольчугино г, Белая Речка мкр, Школьная ул, 3</t>
  </si>
  <si>
    <t>Кольчугино г, Веденеева ул, 1</t>
  </si>
  <si>
    <t>738.720</t>
  </si>
  <si>
    <t>Кольчугино г, Веденеева ул, 10</t>
  </si>
  <si>
    <t>803.100</t>
  </si>
  <si>
    <t>Кольчугино г, Веденеева ул, 12</t>
  </si>
  <si>
    <t>Кольчугино г, Веденеева ул, 14</t>
  </si>
  <si>
    <t>607.940</t>
  </si>
  <si>
    <t>Кольчугино г, Веденеева ул, 2</t>
  </si>
  <si>
    <t>842.020</t>
  </si>
  <si>
    <t>Кольчугино г, Веденеева ул, 2а</t>
  </si>
  <si>
    <t>4909.800</t>
  </si>
  <si>
    <t>1513.050</t>
  </si>
  <si>
    <t>Кольчугино г, Веденеева ул, 4</t>
  </si>
  <si>
    <t>744.680</t>
  </si>
  <si>
    <t>Кольчугино г, Веденеева ул, 5</t>
  </si>
  <si>
    <t>825.530</t>
  </si>
  <si>
    <t>2837.000</t>
  </si>
  <si>
    <t>Кольчугино г, Веденеева ул, 7</t>
  </si>
  <si>
    <t>Кольчугино г, Веденеева ул, 8</t>
  </si>
  <si>
    <t>Кольчугино г, Вокзальная ул, 20А</t>
  </si>
  <si>
    <t>Кольчугино г, Гагарина ул, 1</t>
  </si>
  <si>
    <t>Кольчугино г, Гагарина ул, 12</t>
  </si>
  <si>
    <t>Кольчугино г, Гагарина ул, 3</t>
  </si>
  <si>
    <t>649.200</t>
  </si>
  <si>
    <t>Кольчугино г, Гагарина ул, 5</t>
  </si>
  <si>
    <t>Кольчугино г, Гагарина ул, 6</t>
  </si>
  <si>
    <t>Кольчугино г, Гагарина ул, 7</t>
  </si>
  <si>
    <t>Кольчугино г, Добровольского ул, 11</t>
  </si>
  <si>
    <t>Кольчугино г, Добровольского ул, 15</t>
  </si>
  <si>
    <t>2977.000</t>
  </si>
  <si>
    <t>Кольчугино г, Добровольского ул, 17</t>
  </si>
  <si>
    <t>Кольчугино г, Добровольского ул, 19</t>
  </si>
  <si>
    <t>Кольчугино г, Добровольского ул, 21</t>
  </si>
  <si>
    <t>785.800</t>
  </si>
  <si>
    <t>Кольчугино г, Добровольского ул, 23</t>
  </si>
  <si>
    <t>Кольчугино г, Добровольского ул, 25</t>
  </si>
  <si>
    <t>Кольчугино г, Добровольского ул, 27</t>
  </si>
  <si>
    <t>Кольчугино г, Добровольского ул, 29</t>
  </si>
  <si>
    <t>Кольчугино г, Добровольского ул, 3</t>
  </si>
  <si>
    <t>718.750</t>
  </si>
  <si>
    <t>Кольчугино г, Добровольского ул, 5</t>
  </si>
  <si>
    <t>Кольчугино г, Добровольского ул, 7</t>
  </si>
  <si>
    <t>Кольчугино г, Добровольского ул, 9</t>
  </si>
  <si>
    <t>Кольчугино г, Дружбы ул, 10</t>
  </si>
  <si>
    <t>Кольчугино г, Дружбы ул, 11</t>
  </si>
  <si>
    <t>Кольчугино г, Дружбы ул, 12</t>
  </si>
  <si>
    <t>Кольчугино г, Дружбы ул, 13</t>
  </si>
  <si>
    <t>Кольчугино г, Дружбы ул, 13а</t>
  </si>
  <si>
    <t>Кольчугино г, Дружбы ул, 15</t>
  </si>
  <si>
    <t>Кольчугино г, Дружбы ул, 17</t>
  </si>
  <si>
    <t>Кольчугино г, Дружбы ул, 18</t>
  </si>
  <si>
    <t>801.500</t>
  </si>
  <si>
    <t>Кольчугино г, Дружбы ул, 18А</t>
  </si>
  <si>
    <t>Кольчугино г, Дружбы ул, 18б</t>
  </si>
  <si>
    <t>Кольчугино г, Дружбы ул, 20</t>
  </si>
  <si>
    <t>5944.000</t>
  </si>
  <si>
    <t>Кольчугино г, Дружбы ул, 20а</t>
  </si>
  <si>
    <t>Кольчугино г, Дружбы ул, 21</t>
  </si>
  <si>
    <t>Кольчугино г, Дружбы ул, 22</t>
  </si>
  <si>
    <t>Кольчугино г, Дружбы ул, 23</t>
  </si>
  <si>
    <t>Кольчугино г, Дружбы ул, 24</t>
  </si>
  <si>
    <t>Кольчугино г, Дружбы ул, 25</t>
  </si>
  <si>
    <t>Кольчугино г, Дружбы ул, 26</t>
  </si>
  <si>
    <t>Кольчугино г, Дружбы ул, 27</t>
  </si>
  <si>
    <t>Кольчугино г, Дружбы ул, 29</t>
  </si>
  <si>
    <t>Кольчугино г, Дружбы ул, 30</t>
  </si>
  <si>
    <t>635.700</t>
  </si>
  <si>
    <t>Кольчугино г, Дружбы ул, 31</t>
  </si>
  <si>
    <t>1321.500</t>
  </si>
  <si>
    <t>Кольчугино г, Дружбы ул, 32</t>
  </si>
  <si>
    <t>Кольчугино г, Дружбы ул, 4</t>
  </si>
  <si>
    <t>Кольчугино г, Дружбы ул, 4А</t>
  </si>
  <si>
    <t>Кольчугино г, Дружбы ул, 6</t>
  </si>
  <si>
    <t>Кольчугино г, Дружбы ул, 6А</t>
  </si>
  <si>
    <t>6655.000</t>
  </si>
  <si>
    <t>Кольчугино г, Дружбы ул, 7</t>
  </si>
  <si>
    <t>Кольчугино г, Дружбы ул, 8</t>
  </si>
  <si>
    <t>Кольчугино г, Зернова ул, 18</t>
  </si>
  <si>
    <t>Кольчугино г, Инициативная ул, 12</t>
  </si>
  <si>
    <t>Кольчугино г, Инициативная ул, 13</t>
  </si>
  <si>
    <t>380.820</t>
  </si>
  <si>
    <t>Кольчугино г, Инициативная ул, 14</t>
  </si>
  <si>
    <t>Кольчугино г, Инициативная ул, 15</t>
  </si>
  <si>
    <t>Кольчугино г, Инициативная ул, 16</t>
  </si>
  <si>
    <t>Кольчугино г, Инициативная ул, 17</t>
  </si>
  <si>
    <t>387.940</t>
  </si>
  <si>
    <t>Кольчугино г, Инициативная ул, 18</t>
  </si>
  <si>
    <t>Кольчугино г, Инициативная ул, 19</t>
  </si>
  <si>
    <t>747.220</t>
  </si>
  <si>
    <t>Кольчугино г, К.Маркса ул, 21</t>
  </si>
  <si>
    <t>Кольчугино г, КИМ ул, 14</t>
  </si>
  <si>
    <t>Кольчугино г, КИМ ул, 18</t>
  </si>
  <si>
    <t>Кольчугино г, КИМ ул, 22</t>
  </si>
  <si>
    <t>Кольчугино г, КИМ ул, 26</t>
  </si>
  <si>
    <t>Кольчугино г, КИМ ул, 37</t>
  </si>
  <si>
    <t>Кольчугино г, КИМ ул, 6</t>
  </si>
  <si>
    <t>Кольчугино г, Коллективная ул, 35</t>
  </si>
  <si>
    <t>Кольчугино г, Коллективная ул, 37</t>
  </si>
  <si>
    <t>Кольчугино г, Коллективная ул, 39</t>
  </si>
  <si>
    <t>Кольчугино г, Коллективная ул, 41</t>
  </si>
  <si>
    <t>Кольчугино г, Коллективная ул, 45</t>
  </si>
  <si>
    <t>Кольчугино г, Коллективная ул, 47</t>
  </si>
  <si>
    <t>Кольчугино г, Котовского ул, 13</t>
  </si>
  <si>
    <t>Кольчугино г, Котовского ул, 16</t>
  </si>
  <si>
    <t>Кольчугино г, Котовского ул, 17</t>
  </si>
  <si>
    <t>Кольчугино г, Котовского ул, 18</t>
  </si>
  <si>
    <t>Кольчугино г, Котовского ул, 19</t>
  </si>
  <si>
    <t>Кольчугино г, Котовского ул, 20</t>
  </si>
  <si>
    <t>Кольчугино г, Котовского ул, 21</t>
  </si>
  <si>
    <t>Кольчугино г, Котовского ул, 22</t>
  </si>
  <si>
    <t>Кольчугино г, Котовского ул, 24</t>
  </si>
  <si>
    <t>Кольчугино г, Котовского ул, 25</t>
  </si>
  <si>
    <t>Кольчугино г, Котовского ул, 26</t>
  </si>
  <si>
    <t>408.480</t>
  </si>
  <si>
    <t>Кольчугино г, Котовского ул, 28</t>
  </si>
  <si>
    <t>Кольчугино г, Котовского ул, 30</t>
  </si>
  <si>
    <t>Кольчугино г, Ленина пл, 1</t>
  </si>
  <si>
    <t>Кольчугино г, Ленина пл, 10</t>
  </si>
  <si>
    <t>Кольчугино г, Ленина пл, 3</t>
  </si>
  <si>
    <t>Кольчугино г, Ленина пл, 6</t>
  </si>
  <si>
    <t>Кольчугино г, Ленина пл, 8</t>
  </si>
  <si>
    <t>Кольчугино г, Ленина ул, 10</t>
  </si>
  <si>
    <t>Кольчугино г, Ленина ул, 11</t>
  </si>
  <si>
    <t>Кольчугино г, Ленина ул, 11А</t>
  </si>
  <si>
    <t>Кольчугино г, Ленина ул, 14</t>
  </si>
  <si>
    <t>980.500</t>
  </si>
  <si>
    <t>Кольчугино г, Ленина ул, 16</t>
  </si>
  <si>
    <t>Кольчугино г, Ленина ул, 18</t>
  </si>
  <si>
    <t>Кольчугино г, Ленина ул, 19</t>
  </si>
  <si>
    <t>1914</t>
  </si>
  <si>
    <t>Кольчугино г, Ленина ул, 2</t>
  </si>
  <si>
    <t>Кольчугино г, Ленина ул, 21</t>
  </si>
  <si>
    <t>Кольчугино г, Ленина ул, 3</t>
  </si>
  <si>
    <t>Кольчугино г, Ленина ул, 4</t>
  </si>
  <si>
    <t>Кольчугино г, Ленина ул, 5</t>
  </si>
  <si>
    <t>Кольчугино г, Ленина ул, 6</t>
  </si>
  <si>
    <t>885.700</t>
  </si>
  <si>
    <t>Кольчугино г, Ленина ул, 7</t>
  </si>
  <si>
    <t>Кольчугино г, Ленина ул, 8</t>
  </si>
  <si>
    <t>Кольчугино г, Ленина ул, 9</t>
  </si>
  <si>
    <t>Кольчугино г, Лермонтова ул, 3</t>
  </si>
  <si>
    <t>Кольчугино г, Лермонтова ул, 4</t>
  </si>
  <si>
    <t>Кольчугино г, Лермонтова ул, 9</t>
  </si>
  <si>
    <t>Кольчугино г, Ломако ул, 12</t>
  </si>
  <si>
    <t>Кольчугино г, Ломако ул, 16</t>
  </si>
  <si>
    <t>Кольчугино г, Ломако ул, 18</t>
  </si>
  <si>
    <t>1929.180</t>
  </si>
  <si>
    <t>Кольчугино г, Ломако ул, 22</t>
  </si>
  <si>
    <t>Кольчугино г, Ломако ул, 24</t>
  </si>
  <si>
    <t>Кольчугино г, Ломако ул, 26</t>
  </si>
  <si>
    <t>5533.000</t>
  </si>
  <si>
    <t>Кольчугино г, Ломако ул, 32</t>
  </si>
  <si>
    <t>Кольчугино г, Ломако ул, 34</t>
  </si>
  <si>
    <t>967.200</t>
  </si>
  <si>
    <t>Кольчугино г, Ломако ул, 6</t>
  </si>
  <si>
    <t>Кольчугино г, Луговая ул, 1</t>
  </si>
  <si>
    <t>Кольчугино г, Луговая ул, 10</t>
  </si>
  <si>
    <t>Кольчугино г, Луговая ул, 2</t>
  </si>
  <si>
    <t>Кольчугино г, Луговая ул, 5</t>
  </si>
  <si>
    <t>423.300</t>
  </si>
  <si>
    <t>Кольчугино г, Луговая ул, 6</t>
  </si>
  <si>
    <t>Кольчугино г, Луговая ул, 9</t>
  </si>
  <si>
    <t>Кольчугино г, Максимова ул, 1</t>
  </si>
  <si>
    <t>Кольчугино г, Максимова ул, 11</t>
  </si>
  <si>
    <t>Кольчугино г, Максимова ул, 15</t>
  </si>
  <si>
    <t>Кольчугино г, Максимова ул, 21</t>
  </si>
  <si>
    <t>Кольчугино г, Максимова ул, 23</t>
  </si>
  <si>
    <t>1718.400</t>
  </si>
  <si>
    <t>Кольчугино г, Максимова ул, 25</t>
  </si>
  <si>
    <t>2046.400</t>
  </si>
  <si>
    <t>Кольчугино г, Максимова ул, 3</t>
  </si>
  <si>
    <t>Кольчугино г, Максимова ул, 7</t>
  </si>
  <si>
    <t>843.000</t>
  </si>
  <si>
    <t>Кольчугино г, Мира ул, 1</t>
  </si>
  <si>
    <t>Кольчугино г, Мира ул, 11</t>
  </si>
  <si>
    <t>Кольчугино г, Мира ул, 13</t>
  </si>
  <si>
    <t>Кольчугино г, Мира ул, 14</t>
  </si>
  <si>
    <t>Кольчугино г, Мира ул, 17</t>
  </si>
  <si>
    <t>Кольчугино г, Мира ул, 19</t>
  </si>
  <si>
    <t>Кольчугино г, Мира ул, 2</t>
  </si>
  <si>
    <t>3151.200</t>
  </si>
  <si>
    <t>Кольчугино г, Мира ул, 20</t>
  </si>
  <si>
    <t>Кольчугино г, Мира ул, 20А</t>
  </si>
  <si>
    <t>Кольчугино г, Мира ул, 21</t>
  </si>
  <si>
    <t>Кольчугино г, Мира ул, 22</t>
  </si>
  <si>
    <t>Кольчугино г, Мира ул, 23</t>
  </si>
  <si>
    <t>Кольчугино г, Мира ул, 24</t>
  </si>
  <si>
    <t>Кольчугино г, Мира ул, 26</t>
  </si>
  <si>
    <t>Кольчугино г, Мира ул, 28</t>
  </si>
  <si>
    <t>Кольчугино г, Мира ул, 3</t>
  </si>
  <si>
    <t>Кольчугино г, Мира ул, 6</t>
  </si>
  <si>
    <t>Кольчугино г, Мира ул, 7</t>
  </si>
  <si>
    <t>Кольчугино г, Мира ул, 73</t>
  </si>
  <si>
    <t>Кольчугино г, Мира ул, 8</t>
  </si>
  <si>
    <t>1212.700</t>
  </si>
  <si>
    <t>Кольчугино г, Московская ул, 56</t>
  </si>
  <si>
    <t>Кольчугино г, Московская ул, 58</t>
  </si>
  <si>
    <t>1257.800</t>
  </si>
  <si>
    <t>Кольчугино г, Московская ул, 60</t>
  </si>
  <si>
    <t>Кольчугино г, Московская ул, 62</t>
  </si>
  <si>
    <t>Кольчугино г, Московская ул, 66</t>
  </si>
  <si>
    <t>Кольчугино г, Октябрьская ул, 12</t>
  </si>
  <si>
    <t>Кольчугино г, Октябрьская ул, 14</t>
  </si>
  <si>
    <t>Кольчугино г, Октябрьская ул, 17</t>
  </si>
  <si>
    <t>Кольчугино г, Октябрьская ул, 19</t>
  </si>
  <si>
    <t>Кольчугино г, Октябрьская ул, 36</t>
  </si>
  <si>
    <t>Кольчугино г, Островского ул, 11</t>
  </si>
  <si>
    <t>Кольчугино г, Папанинцев ул, 1</t>
  </si>
  <si>
    <t>Кольчугино г, Папанинцев ул, 2</t>
  </si>
  <si>
    <t>422.400</t>
  </si>
  <si>
    <t>Кольчугино г, Папанинцев ул, 4</t>
  </si>
  <si>
    <t>Кольчугино г, Победы ул, 11</t>
  </si>
  <si>
    <t>Кольчугино г, Победы ул, 17</t>
  </si>
  <si>
    <t>Кольчугино г, Победы ул, 18</t>
  </si>
  <si>
    <t>580.900</t>
  </si>
  <si>
    <t>Кольчугино г, Победы ул, 7</t>
  </si>
  <si>
    <t>3890.000</t>
  </si>
  <si>
    <t>Кольчугино г, Победы ул, 9</t>
  </si>
  <si>
    <t>4460.000</t>
  </si>
  <si>
    <t>Кольчугино г, Поселок Труда ул, 7</t>
  </si>
  <si>
    <t>Кольчугино г, Темкина ул, 4</t>
  </si>
  <si>
    <t>Кольчугино г, Ульяновская ул, 29</t>
  </si>
  <si>
    <t>Кольчугино г, Ульяновская ул, 31</t>
  </si>
  <si>
    <t>Кольчугино г, Ульяновская ул, 33</t>
  </si>
  <si>
    <t>Кольчугино г, Ульяновская ул, 35</t>
  </si>
  <si>
    <t>Кольчугино г, Ульяновская ул, 37</t>
  </si>
  <si>
    <t>4790.000</t>
  </si>
  <si>
    <t>Кольчугино г, Ульяновская ул, 45</t>
  </si>
  <si>
    <t>Кольчугино г, Ульяновская ул, 47</t>
  </si>
  <si>
    <t>877.300</t>
  </si>
  <si>
    <t>Кольчугино г, Фурманова ул, 15а</t>
  </si>
  <si>
    <t>Кольчугино г, Фурманова ул, 17а</t>
  </si>
  <si>
    <t>Кольчугино г, Фурманова ул, 19а</t>
  </si>
  <si>
    <t>Кольчугино г, Чапаева ул, 1Б</t>
  </si>
  <si>
    <t>Кольчугино г, Чапаева ул, 1в</t>
  </si>
  <si>
    <t>Кольчугино г, Чапаева ул, 1г</t>
  </si>
  <si>
    <t>1684.900</t>
  </si>
  <si>
    <t>Кольчугино г, Чапаева ул, 3</t>
  </si>
  <si>
    <t>Кольчугино г, Чапаева ул, 7</t>
  </si>
  <si>
    <t>Кольчугино г, Шиманаева ул, 1</t>
  </si>
  <si>
    <t>Кольчугино г, Шиманаева ул, 11</t>
  </si>
  <si>
    <t>Кольчугино г, Шиманаева ул, 3</t>
  </si>
  <si>
    <t>Кольчугино г, Шиманаева ул, 4</t>
  </si>
  <si>
    <t>Кольчугино г, Шиманаева ул, 4А</t>
  </si>
  <si>
    <t>Кольчугино г, Шиманаева ул, 5</t>
  </si>
  <si>
    <t>Кольчугино г, Шиманаева ул, 7</t>
  </si>
  <si>
    <t>Кольчугино г, Шиманаева ул, 9</t>
  </si>
  <si>
    <t>Кольчугино г, Шмелева ул, 1</t>
  </si>
  <si>
    <t>Кольчугино г, Шмелева ул, 10</t>
  </si>
  <si>
    <t>1212.000</t>
  </si>
  <si>
    <t>Кольчугино г, Шмелева ул, 11</t>
  </si>
  <si>
    <t>Кольчугино г, Шмелева ул, 12</t>
  </si>
  <si>
    <t>677.250</t>
  </si>
  <si>
    <t>1517.500</t>
  </si>
  <si>
    <t>935.780</t>
  </si>
  <si>
    <t>Кольчугино г, Шмелева ул, 16</t>
  </si>
  <si>
    <t>817.920</t>
  </si>
  <si>
    <t>Кольчугино г, Шмелева ул, 17</t>
  </si>
  <si>
    <t>757.490</t>
  </si>
  <si>
    <t>Кольчугино г, Шмелева ул, 2</t>
  </si>
  <si>
    <t>1301.000</t>
  </si>
  <si>
    <t>Кольчугино г, Шмелева ул, 3</t>
  </si>
  <si>
    <t>1309.100</t>
  </si>
  <si>
    <t>Кольчугино г, Шмелева ул, 7</t>
  </si>
  <si>
    <t>Кольчугино г, Шмелева ул, 8</t>
  </si>
  <si>
    <t>648.600</t>
  </si>
  <si>
    <t>Кольчугино г, Щербакова ул, 22</t>
  </si>
  <si>
    <t>Кольчугино г, Щербакова ул, 32</t>
  </si>
  <si>
    <t>Кольчугино г, Щербакова ул, 34</t>
  </si>
  <si>
    <t>Кольчугино г, Щербакова ул, 7</t>
  </si>
  <si>
    <t>615.400</t>
  </si>
  <si>
    <t>Кольчугино г, Щорса ул, 18</t>
  </si>
  <si>
    <t>Кольчугино г, Щорса ул, 2</t>
  </si>
  <si>
    <t>Кольчугино г, Щорса ул, 20</t>
  </si>
  <si>
    <t>Кольчугино г, Щорса ул, 3</t>
  </si>
  <si>
    <t>Кольчугино г, Щорса ул, 4</t>
  </si>
  <si>
    <t>Кольчугино г, Щорса ул, 5</t>
  </si>
  <si>
    <t>Кольчугино г, Щорса ул, 6</t>
  </si>
  <si>
    <t>239.600</t>
  </si>
  <si>
    <t>Кольчугино г, Щорса ул, 7</t>
  </si>
  <si>
    <t>Кольчугино г, Щорса ул, 8</t>
  </si>
  <si>
    <t>Кольчугинский р-н, Бавлены п, Больничная ул, 11</t>
  </si>
  <si>
    <t>Кольчугинский р-н, Бавлены п, Больничная ул, 2А</t>
  </si>
  <si>
    <t>Кольчугинский р-н, Бавлены п, Больничная ул, 9</t>
  </si>
  <si>
    <t>837.700</t>
  </si>
  <si>
    <t>Кольчугинский р-н, Бавлены п, Больничный пер, 2</t>
  </si>
  <si>
    <t>Кольчугинский р-н, Бавлены п, Больничный пер, 3</t>
  </si>
  <si>
    <t>Кольчугинский р-н, Бавлены п, Больничный пер, 4</t>
  </si>
  <si>
    <t>Кольчугинский р-н, Бавлены п, Железнодорожная ул, 5</t>
  </si>
  <si>
    <t>Кольчугинский р-н, Бавлены п, Лесная ул, 1</t>
  </si>
  <si>
    <t>Кольчугинский р-н, Бавлены п, Лесная ул, 2</t>
  </si>
  <si>
    <t>Кольчугинский р-н, Бавлены п, Лесная ул, 3</t>
  </si>
  <si>
    <t>Кольчугинский р-н, Бавлены п, Лесная ул, 4</t>
  </si>
  <si>
    <t>Кольчугинский р-н, Бавлены п, Лесная ул, 6</t>
  </si>
  <si>
    <t>Кольчугинский р-н, Бавлены п, Лесной пер, 1</t>
  </si>
  <si>
    <t>Кольчугинский р-н, Бавлены п, Лесной пер, 5</t>
  </si>
  <si>
    <t>Кольчугинский р-н, Бавлены п, Лесной пер, 6А</t>
  </si>
  <si>
    <t>Кольчугинский р-н, Бавлены п, Мира ул, 9</t>
  </si>
  <si>
    <t>7862.400</t>
  </si>
  <si>
    <t>Кольчугинский р-н, Бавлены п, Молодежная ул, 1</t>
  </si>
  <si>
    <t>Кольчугинский р-н, Бавлены п, Молодежная ул, 2</t>
  </si>
  <si>
    <t>Кольчугинский р-н, Бавлены п, Молодежная ул, 3</t>
  </si>
  <si>
    <t>Кольчугинский р-н, Бавлены п, Молодежная ул, 4</t>
  </si>
  <si>
    <t>Кольчугинский р-н, Бавлены п, Октябрьская ул, 3А</t>
  </si>
  <si>
    <t>667.980</t>
  </si>
  <si>
    <t>Кольчугинский р-н, Бавлены п, Октябрьская ул, 4</t>
  </si>
  <si>
    <t>Кольчугинский р-н, Бавлены п, Полевая ул, 2</t>
  </si>
  <si>
    <t>Кольчугинский р-н, Бавлены п, Полевая ул, 3</t>
  </si>
  <si>
    <t>Кольчугинский р-н, Бавлены п, Полевая ул, 4</t>
  </si>
  <si>
    <t>Кольчугинский р-н, Бавлены п, Полевая ул, 5</t>
  </si>
  <si>
    <t>Кольчугинский р-н, Бавлены п, Рачкова ул, 1</t>
  </si>
  <si>
    <t>Кольчугинский р-н, Бавлены п, Силантьева ул, 2</t>
  </si>
  <si>
    <t>Кольчугинский р-н, Бавлены п, Силантьева ул, 8</t>
  </si>
  <si>
    <t>2648.300</t>
  </si>
  <si>
    <t>Кольчугинский р-н, Бавлены п, Центральная ул, 10</t>
  </si>
  <si>
    <t>836.100</t>
  </si>
  <si>
    <t>Кольчугинский р-н, Бавлены п, Центральная ул, 10А</t>
  </si>
  <si>
    <t>Кольчугинский р-н, Бавлены п, Центральная ул, 17</t>
  </si>
  <si>
    <t>176.000</t>
  </si>
  <si>
    <t>203.600</t>
  </si>
  <si>
    <t>Кольчугинский р-н, Бавлены п, Центральная ул, 19</t>
  </si>
  <si>
    <t>211.300</t>
  </si>
  <si>
    <t>Кольчугинский р-н, Бавлены п, Центральная ул, 8</t>
  </si>
  <si>
    <t>Кольчугинский р-н, Бавлены п, Центральная ул, 8А</t>
  </si>
  <si>
    <t>403.800</t>
  </si>
  <si>
    <t>Кольчугинский р-н, Бавлены п, Южный пер, 1</t>
  </si>
  <si>
    <t>Кольчугинский р-н, Бавлены п, Южный пер, 2</t>
  </si>
  <si>
    <t>Кольчугинский р-н, Бавлены п, Южный пер, 3</t>
  </si>
  <si>
    <t>Кольчугинский р-н, Большевик п, Школьная ул, 4</t>
  </si>
  <si>
    <t>Кольчугинский р-н, Большевик п, Школьный пер, 2</t>
  </si>
  <si>
    <t>Кольчугинский р-н, Большевик п, Школьный пер, 3</t>
  </si>
  <si>
    <t>Кольчугинский р-н, Большевик п, Школьный пер, 4</t>
  </si>
  <si>
    <t>Кольчугинский р-н, Большое Кузьминское с, Молодежная ул, 1</t>
  </si>
  <si>
    <t>Кольчугинский р-н, Большое Кузьминское с, Молодежная ул, 2</t>
  </si>
  <si>
    <t>Кольчугинский р-н, Большое Кузьминское с, Молодежная ул, 3</t>
  </si>
  <si>
    <t>Кольчугинский р-н, Большое Кузьминское с, Молодежная ул, 4</t>
  </si>
  <si>
    <t>714.200</t>
  </si>
  <si>
    <t>Кольчугинский р-н, Большое Кузьминское с, Молодежная ул, 5</t>
  </si>
  <si>
    <t>Кольчугинский р-н, Большое Кузьминское с, Молодежная ул, 6</t>
  </si>
  <si>
    <t>Кольчугинский р-н, Большое Кузьминское с, Рачкова ул, 19</t>
  </si>
  <si>
    <t>562.300</t>
  </si>
  <si>
    <t>Кольчугинский р-н, Большое Кузьминское с, Рачкова ул, 20</t>
  </si>
  <si>
    <t>Кольчугинский р-н, Большое Кузьминское с, Рачкова ул, 21</t>
  </si>
  <si>
    <t>Кольчугинский р-н, Большое Кузьминское с, Рачкова ул, 27</t>
  </si>
  <si>
    <t>590.500</t>
  </si>
  <si>
    <t>Кольчугинский р-н, Большое Кузьминское с, Строителей ул, 1</t>
  </si>
  <si>
    <t>Кольчугинский р-н, Большое Кузьминское с, Строителей ул, 2</t>
  </si>
  <si>
    <t>Кольчугинский р-н, Вишневый п, Вторая ул, 3</t>
  </si>
  <si>
    <t>Кольчугинский р-н, Вишневый п, Третья ул, 1</t>
  </si>
  <si>
    <t>Кольчугинский р-н, Вишневый п, Третья ул, 2</t>
  </si>
  <si>
    <t>Кольчугинский р-н, Вишневый п, Третья ул, 3</t>
  </si>
  <si>
    <t>Кольчугинский р-н, Вишневый п, Третья ул, 4</t>
  </si>
  <si>
    <t>Кольчугинский р-н, Вишневый п, Третья ул, 5</t>
  </si>
  <si>
    <t>Кольчугинский р-н, Вишневый п, Третья ул, 6</t>
  </si>
  <si>
    <t>Кольчугинский р-н, Вишневый п, Третья ул, 8</t>
  </si>
  <si>
    <t>Кольчугинский р-н, Дубки п, Совхозная ул, 4</t>
  </si>
  <si>
    <t>Кольчугинский р-н, Дубки п, Совхозная ул, 6</t>
  </si>
  <si>
    <t>189.000</t>
  </si>
  <si>
    <t>Кольчугинский р-н, Есиплево с, Карпова ул, 1</t>
  </si>
  <si>
    <t>Кольчугинский р-н, Есиплево с, Карпова ул, 5</t>
  </si>
  <si>
    <t>Кольчугинский р-н, Золотуха п, Пятнадцатая ул, 1</t>
  </si>
  <si>
    <t>Кольчугинский р-н, Золотуха п, Пятнадцатая ул, 2</t>
  </si>
  <si>
    <t>Кольчугинский р-н, Золотуха п, Пятнадцатая ул, 4</t>
  </si>
  <si>
    <t>Кольчугинский р-н, Металлист п, Лесная ул, 1</t>
  </si>
  <si>
    <t>Кольчугинский р-н, Металлист п, Молодежная ул, 7</t>
  </si>
  <si>
    <t>1021.700</t>
  </si>
  <si>
    <t>1630.620</t>
  </si>
  <si>
    <t>Кольчугинский р-н, Металлист п, Центральная ул, 5</t>
  </si>
  <si>
    <t>Кольчугинский р-н, Металлист п, Центральная ул, 6</t>
  </si>
  <si>
    <t>613.600</t>
  </si>
  <si>
    <t>Кольчугинский р-н, Металлист п, Центральная ул, 8</t>
  </si>
  <si>
    <t>Кольчугинский р-н, Новобусино с, Шестая ул, 1</t>
  </si>
  <si>
    <t>Кольчугинский р-н, Павловка д, Первая ул, 1</t>
  </si>
  <si>
    <t>Кольчугинский р-н, Павловка д, Первая ул, 2</t>
  </si>
  <si>
    <t>Кольчугинский р-н, Павловка д, Первая ул, 4</t>
  </si>
  <si>
    <t>Кольчугинский р-н, Павловка д, Первая ул, 7</t>
  </si>
  <si>
    <t>Кольчугинский р-н, Павловка д, Первая ул, 8</t>
  </si>
  <si>
    <t>Кольчугинский р-н, Раздолье п, Новоселов ул, 1</t>
  </si>
  <si>
    <t>Кольчугинский р-н, Раздолье п, Новоселов ул, 14</t>
  </si>
  <si>
    <t>Кольчугинский р-н, Раздолье п, Новоселов ул, 16</t>
  </si>
  <si>
    <t>Кольчугинский р-н, Раздолье п, Новоселов ул, 2</t>
  </si>
  <si>
    <t>Кольчугинский р-н, Раздолье п, Новоселов ул, 3</t>
  </si>
  <si>
    <t>Кольчугинский р-н, Раздолье п, Новоселов ул, 4</t>
  </si>
  <si>
    <t>Кольчугинский р-н, Раздолье п, Новоселов ул, 5</t>
  </si>
  <si>
    <t>Кольчугинский р-н, Раздолье п, Новоселов ул, 6</t>
  </si>
  <si>
    <t>Кольчугинский р-н, Раздолье п, Первомайская ул, 11</t>
  </si>
  <si>
    <t>Кольчугинский р-н, Раздолье п, Первомайская ул, 1А</t>
  </si>
  <si>
    <t>Кольчугинский р-н, Раздолье п, Первомайская ул, 3</t>
  </si>
  <si>
    <t>Кольчугинский р-н, Раздолье п, Первомайская ул, 5</t>
  </si>
  <si>
    <t>Кольчугинский р-н, Раздолье п, Первомайская ул, 9</t>
  </si>
  <si>
    <t>Меленки г, 60 лет Октября ул, 11</t>
  </si>
  <si>
    <t>Меленки г, 60 лет Октября ул, 21</t>
  </si>
  <si>
    <t>529.100</t>
  </si>
  <si>
    <t>Меленки г, 60 лет Октября ул, 23</t>
  </si>
  <si>
    <t>523.900</t>
  </si>
  <si>
    <t>Меленки г, 60 лет Октября ул, 25</t>
  </si>
  <si>
    <t>Меленки г, 60 лет Октября ул, 27</t>
  </si>
  <si>
    <t>990.670</t>
  </si>
  <si>
    <t>Меленки г, 60 лет Октября ул, 29</t>
  </si>
  <si>
    <t>Меленки г, 60 лет Октября ул, 31</t>
  </si>
  <si>
    <t>Меленки г, 60 лет Октября ул, 33</t>
  </si>
  <si>
    <t>Меленки г, 60 лет Октября ул, 9</t>
  </si>
  <si>
    <t>413.580</t>
  </si>
  <si>
    <t>Меленки г, Академика Королева ул, 2</t>
  </si>
  <si>
    <t>Меленки г, Академика Королева ул, 25</t>
  </si>
  <si>
    <t>868.700</t>
  </si>
  <si>
    <t>Меленки г, Валентины Суздальцевой ул, 23</t>
  </si>
  <si>
    <t>Меленки г, Валентины Суздальцевой ул, 25</t>
  </si>
  <si>
    <t>Меленки г, Валентины Суздальцевой ул, 27</t>
  </si>
  <si>
    <t>522.600</t>
  </si>
  <si>
    <t>371.360</t>
  </si>
  <si>
    <t>Меленки г, Венедиктова ул, 15а</t>
  </si>
  <si>
    <t>Меленки г, Венедиктова ул, 3а</t>
  </si>
  <si>
    <t>Меленки г, Венедиктова ул, 6</t>
  </si>
  <si>
    <t>Меленки г, Вокзальная ул, 1</t>
  </si>
  <si>
    <t>Меленки г, Вокзальная ул, 3</t>
  </si>
  <si>
    <t>491.400</t>
  </si>
  <si>
    <t>Меленки г, Дзержинского ул, 27</t>
  </si>
  <si>
    <t>Меленки г, Дзержинского ул, 29</t>
  </si>
  <si>
    <t>489.600</t>
  </si>
  <si>
    <t>Меленки г, Дзержинского ул, 42</t>
  </si>
  <si>
    <t>477.840</t>
  </si>
  <si>
    <t>Меленки г, Дзержинского ул, 46</t>
  </si>
  <si>
    <t>441.600</t>
  </si>
  <si>
    <t>Меленки г, Дзержинского ул, 46а</t>
  </si>
  <si>
    <t>Меленки г, Дзержинского ул, 54</t>
  </si>
  <si>
    <t>167.700</t>
  </si>
  <si>
    <t>Меленки г, Дзержинского ул, 60</t>
  </si>
  <si>
    <t>339.760</t>
  </si>
  <si>
    <t>Меленки г, Железнодорожная ул, 19</t>
  </si>
  <si>
    <t>Меленки г, Кирова ул, 34</t>
  </si>
  <si>
    <t>Меленки г, Кирова ул, 36</t>
  </si>
  <si>
    <t>629.140</t>
  </si>
  <si>
    <t>Меленки г, Кирова ул, 38</t>
  </si>
  <si>
    <t>Меленки г, Кирова ул, 42</t>
  </si>
  <si>
    <t>1167.700</t>
  </si>
  <si>
    <t>Меленки г, Кирова ул, 43А</t>
  </si>
  <si>
    <t>Меленки г, Кирова ул, 44</t>
  </si>
  <si>
    <t>Меленки г, Кирова ул, 53</t>
  </si>
  <si>
    <t>568.140</t>
  </si>
  <si>
    <t>769.100</t>
  </si>
  <si>
    <t>Меленки г, Кирова ул, 55</t>
  </si>
  <si>
    <t>Меленки г, Кирова ул, 99</t>
  </si>
  <si>
    <t>Меленки г, Коминтерна ул, 106</t>
  </si>
  <si>
    <t>Меленки г, Коминтерна ул, 211</t>
  </si>
  <si>
    <t>718.710</t>
  </si>
  <si>
    <t>Меленки г, Коммунистическая ул, 13</t>
  </si>
  <si>
    <t>2557.240</t>
  </si>
  <si>
    <t>Меленки г, Коммунистическая ул, 16</t>
  </si>
  <si>
    <t>603.290</t>
  </si>
  <si>
    <t>240.260</t>
  </si>
  <si>
    <t>Меленки г, Коммунистическая ул, 28</t>
  </si>
  <si>
    <t>Меленки г, Коммунистическая ул, 47</t>
  </si>
  <si>
    <t>Меленки г, Коммунистическая ул, 49</t>
  </si>
  <si>
    <t>287.580</t>
  </si>
  <si>
    <t>Меленки г, Комсомольская ул, 103</t>
  </si>
  <si>
    <t>188.000</t>
  </si>
  <si>
    <t>Меленки г, Комсомольская ул, 117</t>
  </si>
  <si>
    <t>Меленки г, Комсомольская ул, 98</t>
  </si>
  <si>
    <t>Меленки г, Конышева ул, 15</t>
  </si>
  <si>
    <t>1256.700</t>
  </si>
  <si>
    <t>Меленки г, Конышева ул, 17</t>
  </si>
  <si>
    <t>Меленки г, Конышева ул, 1А</t>
  </si>
  <si>
    <t>Меленки г, Конышева ул, 2</t>
  </si>
  <si>
    <t>958.500</t>
  </si>
  <si>
    <t>Меленки г, Конышева ул, 2А</t>
  </si>
  <si>
    <t>1100.600</t>
  </si>
  <si>
    <t>Меленки г, Конышева ул, 3А</t>
  </si>
  <si>
    <t>1136.500</t>
  </si>
  <si>
    <t>Меленки г, Красноармейская ул, 204</t>
  </si>
  <si>
    <t>Меленки г, Красноармейская ул, 92</t>
  </si>
  <si>
    <t>648.440</t>
  </si>
  <si>
    <t>Меленки г, Красноармейская ул, 94</t>
  </si>
  <si>
    <t>Меленки г, Лермонтова ул, 4</t>
  </si>
  <si>
    <t>Меленки г, Лермонтова ул, 6</t>
  </si>
  <si>
    <t>Меленки г, Маяковского ул, 24</t>
  </si>
  <si>
    <t>846.330</t>
  </si>
  <si>
    <t>Меленки г, Маяковского ул, 26</t>
  </si>
  <si>
    <t>852.590</t>
  </si>
  <si>
    <t>Меленки г, Мира ул, 17</t>
  </si>
  <si>
    <t>Меленки г, Мира ул, 19</t>
  </si>
  <si>
    <t>Меленки г, Мира ул, 19а</t>
  </si>
  <si>
    <t>Меленки г, Мира ул, 21</t>
  </si>
  <si>
    <t>Меленки г, Мира ул, 21а</t>
  </si>
  <si>
    <t>652.300</t>
  </si>
  <si>
    <t>Меленки г, Муромская ул, 1</t>
  </si>
  <si>
    <t>Меленки г, Муромская ул, 21</t>
  </si>
  <si>
    <t>715.520</t>
  </si>
  <si>
    <t>Меленки г, Муромская ул, 3</t>
  </si>
  <si>
    <t>Меленки г, Муромская ул, 39</t>
  </si>
  <si>
    <t>Меленки г, Муромская ул, 5</t>
  </si>
  <si>
    <t>Меленки г, Пролетарская ул, 37</t>
  </si>
  <si>
    <t>915.770</t>
  </si>
  <si>
    <t>Меленки г, Пролетарская ул, 53</t>
  </si>
  <si>
    <t>Меленки г, Пушкина ул, 1</t>
  </si>
  <si>
    <t>Меленки г, Советская ул, 28</t>
  </si>
  <si>
    <t>Меленки г, Чернышевского ул, 15</t>
  </si>
  <si>
    <t>200.480</t>
  </si>
  <si>
    <t>Меленки г, Чернышевского ул, 43</t>
  </si>
  <si>
    <t>Меленки г, Чкалова ул, 56</t>
  </si>
  <si>
    <t>Меленки г, Чкалова ул, 58</t>
  </si>
  <si>
    <t>Меленки г, Чкалова ул, 62</t>
  </si>
  <si>
    <t>763.840</t>
  </si>
  <si>
    <t>639.100</t>
  </si>
  <si>
    <t>Меленковский р-н, Архангел с, Совхозная ул, 182</t>
  </si>
  <si>
    <t>Меленковский р-н, Бутылицы с, Железнодорожная ул, 43</t>
  </si>
  <si>
    <t>Меленковский р-н, Бутылицы с, Железнодорожная ул, 59</t>
  </si>
  <si>
    <t>Меленковский р-н, Бутылицы с, Садовая ул, 1</t>
  </si>
  <si>
    <t>Меленковский р-н, Бутылицы с, Садовая ул, 2</t>
  </si>
  <si>
    <t>Меленковский р-н, Бутылицы с, Садовая ул, 2а</t>
  </si>
  <si>
    <t>558.800</t>
  </si>
  <si>
    <t>Меленковский р-н, Высоково д, Слободская ул, 27</t>
  </si>
  <si>
    <t>394.450</t>
  </si>
  <si>
    <t>Меленковский р-н, Денятино с, Механизаторов ул, 1</t>
  </si>
  <si>
    <t>535.100</t>
  </si>
  <si>
    <t>Меленковский р-н, Денятино с, Механизаторов ул, 3</t>
  </si>
  <si>
    <t>641.130</t>
  </si>
  <si>
    <t>Меленковский р-н, Денятино с, Механизаторов ул, 4</t>
  </si>
  <si>
    <t>Меленковский р-н, Денятино с, Механизаторов ул, 5</t>
  </si>
  <si>
    <t>Меленковский р-н, Злобино-2 д, 125</t>
  </si>
  <si>
    <t>Меленковский р-н, Злобино-2 д, 133</t>
  </si>
  <si>
    <t>Меленковский р-н, Злобино-2 д, 99</t>
  </si>
  <si>
    <t>Меленковский р-н, Илькино с, Садовая ул, 10</t>
  </si>
  <si>
    <t>Меленковский р-н, Илькино с, Садовая ул, 8</t>
  </si>
  <si>
    <t>Меленковский р-н, Илькино с, Солнечная ул, 13</t>
  </si>
  <si>
    <t>Меленковский р-н, Илькино с, Солнечная ул, 15</t>
  </si>
  <si>
    <t>Меленковский р-н, Кондаково д, Центральная ул, 2</t>
  </si>
  <si>
    <t>Меленковский р-н, Ляхи с, Климова ул, 4</t>
  </si>
  <si>
    <t>816.350</t>
  </si>
  <si>
    <t>659.200</t>
  </si>
  <si>
    <t>875.200</t>
  </si>
  <si>
    <t>Меленковский р-н, Паново д, Молодежная ул, 1</t>
  </si>
  <si>
    <t>Меленковский р-н, Паново д, Молодежная ул, 3</t>
  </si>
  <si>
    <t>Меленковский р-н, Паново д, Молодежная ул, 4</t>
  </si>
  <si>
    <t>Меленковский р-н, Папулино д, Коммунистическая ул, 1</t>
  </si>
  <si>
    <t>409.090</t>
  </si>
  <si>
    <t>Меленковский р-н, Папулино д, Коммунистическая ул, 13</t>
  </si>
  <si>
    <t>Меленковский р-н, Папулино д, Коммунистическая ул, 15</t>
  </si>
  <si>
    <t>555.180</t>
  </si>
  <si>
    <t>Меленковский р-н, Папулино д, Коммунистическая ул, 23</t>
  </si>
  <si>
    <t>Меленковский р-н, Советский п, Центральная ул, 6</t>
  </si>
  <si>
    <t>Меленковский р-н, Софроново д, Молодежная ул, 14</t>
  </si>
  <si>
    <t>Меленковский р-н, Софроново д, Молодежная ул, 7</t>
  </si>
  <si>
    <t>Меленковский р-н, Тургенево д, Совхозная ул, 1</t>
  </si>
  <si>
    <t>Меленковский р-н, Тургенево д, Совхозная ул, 3</t>
  </si>
  <si>
    <t>Меленковский р-н, Тургенево д, Совхозная ул, 4</t>
  </si>
  <si>
    <t>Меленковский р-н, Тургенево д, Совхозная ул, 5</t>
  </si>
  <si>
    <t>Меленковский р-н, Тургенево д, Совхозная ул, 6</t>
  </si>
  <si>
    <t>592.300</t>
  </si>
  <si>
    <t>Меленковский р-н, Тургенево д, Школьная ул, 1</t>
  </si>
  <si>
    <t>Меленковский р-н, Тургенево д, Школьная ул, 2</t>
  </si>
  <si>
    <t>Меленковский р-н, Тургенево д, Школьная ул, 3</t>
  </si>
  <si>
    <t>Меленковский р-н, Тургенево д, Школьная ул, 4</t>
  </si>
  <si>
    <t>Меленковский р-н, Тургенево д, Школьная ул, 5</t>
  </si>
  <si>
    <t>Меленковский р-н, Тургенево д, Школьная ул, 6</t>
  </si>
  <si>
    <t>Меленковский р-н, Тургенево д, Школьная ул, 7</t>
  </si>
  <si>
    <t>Муром г, 1-я Новослободская ул, 1</t>
  </si>
  <si>
    <t>Муром г, 1-я Новослободская ул, 10</t>
  </si>
  <si>
    <t>Муром г, 1-я Новослободская ул, 2</t>
  </si>
  <si>
    <t>Муром г, 1-я Новослободская ул, 3</t>
  </si>
  <si>
    <t>Муром г, 1-я Новослободская ул, 4</t>
  </si>
  <si>
    <t>Муром г, 1-я Новослободская ул, 5</t>
  </si>
  <si>
    <t>Муром г, 1-я Новослободская ул, 6</t>
  </si>
  <si>
    <t>Муром г, 1-я Новослободская ул, 7</t>
  </si>
  <si>
    <t>Муром г, 1-я Новослободская ул, 8</t>
  </si>
  <si>
    <t>Муром г, 1-я Новослободская ул, 9</t>
  </si>
  <si>
    <t>Муром г, 2-я Новослободская ул, 1</t>
  </si>
  <si>
    <t>Муром г, 2-я Новослободская ул, 2</t>
  </si>
  <si>
    <t>Муром г, 2-я Новослободская ул, 3</t>
  </si>
  <si>
    <t>Муром г, 2-я Новослободская ул, 4</t>
  </si>
  <si>
    <t>Муром г, 2-я Новослободская ул, 5</t>
  </si>
  <si>
    <t>Муром г, 2-я Новослободская ул, 7</t>
  </si>
  <si>
    <t>Муром г, 30 лет Победы ул, 11</t>
  </si>
  <si>
    <t>546.100</t>
  </si>
  <si>
    <t>Муром г, 30 лет Победы ул, 2</t>
  </si>
  <si>
    <t>Муром г, 30 лет Победы ул, 3</t>
  </si>
  <si>
    <t>Муром г, 30 лет Победы ул, 4</t>
  </si>
  <si>
    <t>Муром г, 30 лет Победы ул, 6</t>
  </si>
  <si>
    <t>9130.000</t>
  </si>
  <si>
    <t>Муром г, 30 лет Победы ул, 8</t>
  </si>
  <si>
    <t>Муром г, 30 лет Победы ул, 9 корп. 1</t>
  </si>
  <si>
    <t>Муром г, 30 лет Победы ул, 9 корп. 2</t>
  </si>
  <si>
    <t>Муром г, 30 лет Победы ул, 9 корп. 3</t>
  </si>
  <si>
    <t>Муром г, 30 лет Победы ул, 9</t>
  </si>
  <si>
    <t>Муром г, Автодора ул, 37</t>
  </si>
  <si>
    <t>1669.900</t>
  </si>
  <si>
    <t>Муром г, Автодора ул, 40</t>
  </si>
  <si>
    <t>Муром г, Автодора ул, 44</t>
  </si>
  <si>
    <t>Муром г, Амосова ул, 50</t>
  </si>
  <si>
    <t>Муром г, Артема ул, 11</t>
  </si>
  <si>
    <t>539.650</t>
  </si>
  <si>
    <t>Муром г, Артема ул, 15</t>
  </si>
  <si>
    <t>Муром г, Артема ул, 1а</t>
  </si>
  <si>
    <t>903.900</t>
  </si>
  <si>
    <t>Муром г, Артема ул, 2</t>
  </si>
  <si>
    <t>Муром г, Артема ул, 20</t>
  </si>
  <si>
    <t>Муром г, Артема ул, 27</t>
  </si>
  <si>
    <t>Муром г, Артема ул, 29</t>
  </si>
  <si>
    <t>Муром г, Артема ул, 29а</t>
  </si>
  <si>
    <t>Муром г, Артема ул, 39</t>
  </si>
  <si>
    <t>Муром г, Артема ул, 40</t>
  </si>
  <si>
    <t>Муром г, Артема ул, 55</t>
  </si>
  <si>
    <t>1345.700</t>
  </si>
  <si>
    <t>Муром г, Артема ул, 65</t>
  </si>
  <si>
    <t>Муром г, Владимирская ул, 1</t>
  </si>
  <si>
    <t>Муром г, Владимирская ул, 11</t>
  </si>
  <si>
    <t>Муром г, Владимирская ул, 2</t>
  </si>
  <si>
    <t>1539.420</t>
  </si>
  <si>
    <t>Муром г, Владимирская ул, 26</t>
  </si>
  <si>
    <t>Муром г, Владимирская ул, 28</t>
  </si>
  <si>
    <t>Муром г, Владимирская ул, 2а</t>
  </si>
  <si>
    <t>Муром г, Владимирская ул, 30</t>
  </si>
  <si>
    <t>1169.500</t>
  </si>
  <si>
    <t>Муром г, Владимирская ул, 37</t>
  </si>
  <si>
    <t>Муром г, Владимирская ул, 40</t>
  </si>
  <si>
    <t>1424.770</t>
  </si>
  <si>
    <t>Муром г, Владимирская ул, 5</t>
  </si>
  <si>
    <t>Муром г, Владимирская ул, 6</t>
  </si>
  <si>
    <t>1800.500</t>
  </si>
  <si>
    <t>Муром г, Владимирская ул, 7</t>
  </si>
  <si>
    <t>1289.100</t>
  </si>
  <si>
    <t>Муром г, Владимирская ул, 9</t>
  </si>
  <si>
    <t>Муром г, Владимирское ш, 10</t>
  </si>
  <si>
    <t>1873.000</t>
  </si>
  <si>
    <t>Муром г, Владимирское ш, 12</t>
  </si>
  <si>
    <t>1230.500</t>
  </si>
  <si>
    <t>Муром г, Владимирское ш, 12а</t>
  </si>
  <si>
    <t>Муром г, Владимирское ш, 12б</t>
  </si>
  <si>
    <t>Муром г, Владимирское ш, 4/58</t>
  </si>
  <si>
    <t>Муром г, Войкова ул, 1</t>
  </si>
  <si>
    <t>Муром г, Войкова ул, 13а</t>
  </si>
  <si>
    <t>215.900</t>
  </si>
  <si>
    <t>Муром г, Войкова ул, 2а</t>
  </si>
  <si>
    <t>Муром г, Войкова ул, 2б</t>
  </si>
  <si>
    <t>Муром г, Войкова ул, 2в</t>
  </si>
  <si>
    <t>404.800</t>
  </si>
  <si>
    <t>Муром г, Войкова ул, 3а</t>
  </si>
  <si>
    <t>Муром г, Войкова ул, 5</t>
  </si>
  <si>
    <t>Муром г, Войкова ул, 7</t>
  </si>
  <si>
    <t>Муром г, Войкова ул, 74</t>
  </si>
  <si>
    <t>Муром г, Войкова ул, 9</t>
  </si>
  <si>
    <t>461.160</t>
  </si>
  <si>
    <t>Муром г, Вокзальная ул, 16</t>
  </si>
  <si>
    <t>Муром г, Вокзальная ул, 3</t>
  </si>
  <si>
    <t>Муром г, Вокзальная ул, 6</t>
  </si>
  <si>
    <t>Муром г, Воровского ул, 101</t>
  </si>
  <si>
    <t>Муром г, Воровского ул, 16а</t>
  </si>
  <si>
    <t>312.400</t>
  </si>
  <si>
    <t>Муром г, Воровского ул, 23</t>
  </si>
  <si>
    <t>128.500</t>
  </si>
  <si>
    <t>157.000</t>
  </si>
  <si>
    <t>112.400</t>
  </si>
  <si>
    <t>Муром г, Воровского ул, 55</t>
  </si>
  <si>
    <t>Муром г, Воровского ул, 67</t>
  </si>
  <si>
    <t>Муром г, Воровского ул, 71</t>
  </si>
  <si>
    <t>1390.400</t>
  </si>
  <si>
    <t>Муром г, Воровского ул, 75</t>
  </si>
  <si>
    <t>922.880</t>
  </si>
  <si>
    <t>Муром г, Воровского ул, 85</t>
  </si>
  <si>
    <t>Муром г, Воровского ул, 88</t>
  </si>
  <si>
    <t>Муром г, Воровского ул, 90</t>
  </si>
  <si>
    <t>Муром г, Воровского ул, 91а</t>
  </si>
  <si>
    <t>Муром г, Воровского ул, 95</t>
  </si>
  <si>
    <t>462.500</t>
  </si>
  <si>
    <t>270.240</t>
  </si>
  <si>
    <t>Муром г, Воровского ул, 99</t>
  </si>
  <si>
    <t>266.500</t>
  </si>
  <si>
    <t>280.950</t>
  </si>
  <si>
    <t>Муром г, Гоголева ул, 10</t>
  </si>
  <si>
    <t>Муром г, Гоголева ул, 2а</t>
  </si>
  <si>
    <t>Муром г, Гоголева ул, 36</t>
  </si>
  <si>
    <t>560.600</t>
  </si>
  <si>
    <t>242.600</t>
  </si>
  <si>
    <t>Муром г, Губкина ул, 1а</t>
  </si>
  <si>
    <t>Муром г, Дзержинского ул, 1</t>
  </si>
  <si>
    <t>Муром г, Дзержинского ул, 10</t>
  </si>
  <si>
    <t>Муром г, Дзержинского ул, 2а</t>
  </si>
  <si>
    <t>Муром г, Дзержинского ул, 2б</t>
  </si>
  <si>
    <t>Муром г, Дзержинского ул, 36</t>
  </si>
  <si>
    <t>1583.090</t>
  </si>
  <si>
    <t>Муром г, Дзержинского ул, 3а</t>
  </si>
  <si>
    <t>Муром г, Дзержинского ул, 4</t>
  </si>
  <si>
    <t>Муром г, Дзержинского ул, 43</t>
  </si>
  <si>
    <t>3825.000</t>
  </si>
  <si>
    <t>Муром г, Дзержинского ул, 45</t>
  </si>
  <si>
    <t>Муром г, Дзержинского ул, 46</t>
  </si>
  <si>
    <t>Муром г, Дзержинского ул, 49</t>
  </si>
  <si>
    <t>Муром г, Дзержинского ул, 51</t>
  </si>
  <si>
    <t>Муром г, Дзержинского ул, 53 корп. 1</t>
  </si>
  <si>
    <t>Муром г, Дзержинского ул, 53 корп. 2</t>
  </si>
  <si>
    <t>Муром г, Дзержинского ул, 5а</t>
  </si>
  <si>
    <t>Муром г, Заводская ул, 1</t>
  </si>
  <si>
    <t>398.250</t>
  </si>
  <si>
    <t>Муром г, Заводская ул, 19</t>
  </si>
  <si>
    <t>Муром г, Заводская ул, 2</t>
  </si>
  <si>
    <t>Муром г, Заводская ул, 21</t>
  </si>
  <si>
    <t>Муром г, Заводская ул, 3</t>
  </si>
  <si>
    <t>585.500</t>
  </si>
  <si>
    <t>Муром г, Заводская ул, 7</t>
  </si>
  <si>
    <t>Муром г, Казанская ул, 2б</t>
  </si>
  <si>
    <t>220.500</t>
  </si>
  <si>
    <t>250.200</t>
  </si>
  <si>
    <t>Муром г, Калинина ул, 27</t>
  </si>
  <si>
    <t>215.300</t>
  </si>
  <si>
    <t>Муром г, Калинина ул, 33</t>
  </si>
  <si>
    <t>201.820</t>
  </si>
  <si>
    <t>Муром г, Калинина ул, 37</t>
  </si>
  <si>
    <t>198.400</t>
  </si>
  <si>
    <t>Муром г, Калинина ул, 45</t>
  </si>
  <si>
    <t>197.500</t>
  </si>
  <si>
    <t>Муром г, Карачаровское ш, 11</t>
  </si>
  <si>
    <t>1575.600</t>
  </si>
  <si>
    <t>Муром г, Карачаровское ш, 12</t>
  </si>
  <si>
    <t>Муром г, Карачаровское ш, 24</t>
  </si>
  <si>
    <t>Муром г, Карачаровское ш, 26</t>
  </si>
  <si>
    <t>Муром г, Карачаровское ш, 26а</t>
  </si>
  <si>
    <t>Муром г, Карачаровское ш, 26б</t>
  </si>
  <si>
    <t>1134.500</t>
  </si>
  <si>
    <t>Муром г, Карачаровское ш, 28</t>
  </si>
  <si>
    <t>Муром г, Карачаровское ш, 30</t>
  </si>
  <si>
    <t>Муром г, Карачаровское ш, 30а</t>
  </si>
  <si>
    <t>1190.200</t>
  </si>
  <si>
    <t>Муром г, Карачаровское ш, 30б</t>
  </si>
  <si>
    <t>Муром г, Карачаровское ш, 30в</t>
  </si>
  <si>
    <t>Муром г, Карачаровское ш, 30г</t>
  </si>
  <si>
    <t>1819.350</t>
  </si>
  <si>
    <t>Муром г, Карачаровское ш, 30д</t>
  </si>
  <si>
    <t>Муром г, Карачаровское ш, 32</t>
  </si>
  <si>
    <t>Муром г, Карачаровское ш, 34</t>
  </si>
  <si>
    <t>Муром г, Карла Маркса ул, 31</t>
  </si>
  <si>
    <t>877.800</t>
  </si>
  <si>
    <t>Муром г, Карла Маркса ул, 34</t>
  </si>
  <si>
    <t>Муром г, Карла Маркса ул, 43</t>
  </si>
  <si>
    <t>Муром г, Карла Маркса ул, 44</t>
  </si>
  <si>
    <t>641.420</t>
  </si>
  <si>
    <t>Муром г, Карла Маркса ул, 50</t>
  </si>
  <si>
    <t>Муром г, Карла Маркса ул, 60</t>
  </si>
  <si>
    <t>Муром г, Карла Маркса ул, 66</t>
  </si>
  <si>
    <t>1912.000</t>
  </si>
  <si>
    <t>Муром г, Карла Маркса ул, 71</t>
  </si>
  <si>
    <t>Муром г, Каштановая ул, 13</t>
  </si>
  <si>
    <t>Муром г, Каштановая ул, 15</t>
  </si>
  <si>
    <t>Муром г, Каштановая ул, 24</t>
  </si>
  <si>
    <t>Муром г, Каштановая ул, 26</t>
  </si>
  <si>
    <t>Муром г, Кирова проезд, 27</t>
  </si>
  <si>
    <t>Муром г, Кирова ул, 12</t>
  </si>
  <si>
    <t>Муром г, Кирова ул, 16</t>
  </si>
  <si>
    <t>Муром г, Кирова ул, 17</t>
  </si>
  <si>
    <t>Муром г, Кирова ул, 18</t>
  </si>
  <si>
    <t>Муром г, Кирова ул, 19</t>
  </si>
  <si>
    <t>325.960</t>
  </si>
  <si>
    <t>Муром г, Кирова ул, 21</t>
  </si>
  <si>
    <t>Муром г, Кирова ул, 24</t>
  </si>
  <si>
    <t>313.380</t>
  </si>
  <si>
    <t>Муром г, Кирова ул, 28</t>
  </si>
  <si>
    <t>360.500</t>
  </si>
  <si>
    <t>Муром г, Кирова ул, 3</t>
  </si>
  <si>
    <t>Муром г, Кирова ул, 30</t>
  </si>
  <si>
    <t>1766.600</t>
  </si>
  <si>
    <t>Муром г, Кирова ул, 7</t>
  </si>
  <si>
    <t>4691.400</t>
  </si>
  <si>
    <t>Муром г, Кленовая ул, 1</t>
  </si>
  <si>
    <t>Муром г, Кленовая ул, 10а</t>
  </si>
  <si>
    <t>Муром г, Кленовая ул, 12 корп. 2</t>
  </si>
  <si>
    <t>3213.000</t>
  </si>
  <si>
    <t>Муром г, Кленовая ул, 12а</t>
  </si>
  <si>
    <t>Муром г, Кленовая ул, 15</t>
  </si>
  <si>
    <t>Муром г, Кленовая ул, 26</t>
  </si>
  <si>
    <t>Муром г, Кленовая ул, 28</t>
  </si>
  <si>
    <t>Муром г, Кленовая ул, 3 корп. 1</t>
  </si>
  <si>
    <t>Муром г, Кленовая ул, 3 корп. 2</t>
  </si>
  <si>
    <t>Муром г, Кленовая ул, 3 корп. 4</t>
  </si>
  <si>
    <t>Муром г, Кленовая ул, 3 корп. 5</t>
  </si>
  <si>
    <t>Муром г, Кленовая ул, 3 корп. 6</t>
  </si>
  <si>
    <t>Муром г, Кленовая ул, 3/3</t>
  </si>
  <si>
    <t>Муром г, Кленовая ул, 30</t>
  </si>
  <si>
    <t>Муром г, Кленовая ул, 32</t>
  </si>
  <si>
    <t>1157.200</t>
  </si>
  <si>
    <t>Муром г, Кленовая ул, 34</t>
  </si>
  <si>
    <t>Муром г, Кленовая ул, 36</t>
  </si>
  <si>
    <t>Муром г, Кленовая ул, 5</t>
  </si>
  <si>
    <t>Муром г, Кленовая ул, 7а</t>
  </si>
  <si>
    <t>Муром г, Кленовая ул, 8а</t>
  </si>
  <si>
    <t>179.600</t>
  </si>
  <si>
    <t>Муром г, Кленовая ул, 9</t>
  </si>
  <si>
    <t>Муром г, Ковровская ул, 1</t>
  </si>
  <si>
    <t>Муром г, Ковровская ул, 10</t>
  </si>
  <si>
    <t>Муром г, Ковровская ул, 14</t>
  </si>
  <si>
    <t>Муром г, Ковровская ул, 16</t>
  </si>
  <si>
    <t>Муром г, Ковровская ул, 1а</t>
  </si>
  <si>
    <t>Муром г, Ковровская ул, 5</t>
  </si>
  <si>
    <t>Муром г, Кожевники ул, 11</t>
  </si>
  <si>
    <t>182.800</t>
  </si>
  <si>
    <t>Муром г, Кожевники ул, 5</t>
  </si>
  <si>
    <t>Муром г, Коммунальная ул, 12</t>
  </si>
  <si>
    <t>325.800</t>
  </si>
  <si>
    <t>Муром г, Коммунальная ул, 22</t>
  </si>
  <si>
    <t>Муром г, Коммунальная ул, 3а</t>
  </si>
  <si>
    <t>Муром г, Коммунальная ул, 7</t>
  </si>
  <si>
    <t>Муром г, Коммунистическая ул, 10</t>
  </si>
  <si>
    <t>1895</t>
  </si>
  <si>
    <t>Муром г, Коммунистическая ул, 14</t>
  </si>
  <si>
    <t>144.100</t>
  </si>
  <si>
    <t>Муром г, Коммунистическая ул, 15</t>
  </si>
  <si>
    <t>161.700</t>
  </si>
  <si>
    <t>Муром г, Коммунистическая ул, 17</t>
  </si>
  <si>
    <t>237.500</t>
  </si>
  <si>
    <t>Муром г, Коммунистическая ул, 17а</t>
  </si>
  <si>
    <t>146.300</t>
  </si>
  <si>
    <t>Муром г, Коммунистическая ул, 21</t>
  </si>
  <si>
    <t>Муром г, Коммунистическая ул, 33</t>
  </si>
  <si>
    <t>848.240</t>
  </si>
  <si>
    <t>Муром г, Коммунистическая ул, 35</t>
  </si>
  <si>
    <t>Муром г, Коммунистическая ул, 36</t>
  </si>
  <si>
    <t>Муром г, Коммунистическая ул, 37</t>
  </si>
  <si>
    <t>293.700</t>
  </si>
  <si>
    <t>Муром г, Коммунистическая ул, 38</t>
  </si>
  <si>
    <t>Муром г, Коммунистическая ул, 39</t>
  </si>
  <si>
    <t>Муром г, Коммунистическая ул, 40</t>
  </si>
  <si>
    <t>667.900</t>
  </si>
  <si>
    <t>Муром г, Коммунистическая ул, 6</t>
  </si>
  <si>
    <t>Муром г, Коммунистическая ул, 9</t>
  </si>
  <si>
    <t>Муром г, Коммунистическая ул, 9а</t>
  </si>
  <si>
    <t>Муром г, Комсомольская ул, 17</t>
  </si>
  <si>
    <t>Муром г, Комсомольская ул, 1а</t>
  </si>
  <si>
    <t>Муром г, Комсомольская ул, 35</t>
  </si>
  <si>
    <t>Муром г, Комсомольская ул, 41</t>
  </si>
  <si>
    <t>212.100</t>
  </si>
  <si>
    <t>Муром г, Комсомольская ул, 46</t>
  </si>
  <si>
    <t>Муром г, Комсомольская ул, 5</t>
  </si>
  <si>
    <t>Муром г, Комсомольская ул, 50</t>
  </si>
  <si>
    <t>Муром г, Комсомольская ул, 51</t>
  </si>
  <si>
    <t>257.100</t>
  </si>
  <si>
    <t>Муром г, Комсомольская ул, 53а</t>
  </si>
  <si>
    <t>447.950</t>
  </si>
  <si>
    <t>Муром г, Комсомольская ул, 56а</t>
  </si>
  <si>
    <t>Муром г, Комсомольская ул, 7</t>
  </si>
  <si>
    <t>1019.100</t>
  </si>
  <si>
    <t>Муром г, Комсомольская ул, 70</t>
  </si>
  <si>
    <t>1013.300</t>
  </si>
  <si>
    <t>Муром г, Комсомольская ул, 76</t>
  </si>
  <si>
    <t>347.100</t>
  </si>
  <si>
    <t>Муром г, Комсомольская ул, 9</t>
  </si>
  <si>
    <t>Муром г, Комсомольский пер, 10</t>
  </si>
  <si>
    <t>897.800</t>
  </si>
  <si>
    <t>Муром г, Комсомольский пер, 11</t>
  </si>
  <si>
    <t>Муром г, Кооперативная ул, 10</t>
  </si>
  <si>
    <t>Муром г, Кооперативная ул, 10а</t>
  </si>
  <si>
    <t>Муром г, Кооперативная ул, 11</t>
  </si>
  <si>
    <t>Муром г, Кооперативная ул, 12</t>
  </si>
  <si>
    <t>Муром г, Кооперативная ул, 13</t>
  </si>
  <si>
    <t>Муром г, Кооперативная ул, 15</t>
  </si>
  <si>
    <t>Муром г, Кооперативная ул, 2</t>
  </si>
  <si>
    <t>Муром г, Кооперативная ул, 2а</t>
  </si>
  <si>
    <t>Муром г, Кооперативная ул, 5</t>
  </si>
  <si>
    <t>Муром г, Кооперативная ул, 6</t>
  </si>
  <si>
    <t>Муром г, Кооперативная ул, 7</t>
  </si>
  <si>
    <t>9753.300</t>
  </si>
  <si>
    <t>Муром г, Кооперативная ул, 8</t>
  </si>
  <si>
    <t>Муром г, Кооперативная ул, 9</t>
  </si>
  <si>
    <t>Муром г, Кооперативный проезд, 1</t>
  </si>
  <si>
    <t>Муром г, Кооперативный проезд, 12а</t>
  </si>
  <si>
    <t>Муром г, Кооперативный проезд, 2</t>
  </si>
  <si>
    <t>Муром г, Кооперативный проезд, 4</t>
  </si>
  <si>
    <t>Муром г, Кооперативный проезд, 6</t>
  </si>
  <si>
    <t>Муром г, Кооперативный проезд, 8</t>
  </si>
  <si>
    <t>Муром г, Красноармейская ул, 13</t>
  </si>
  <si>
    <t>465.600</t>
  </si>
  <si>
    <t>Муром г, Красноармейская ул, 15</t>
  </si>
  <si>
    <t>207.600</t>
  </si>
  <si>
    <t>Муром г, Красноармейская ул, 17</t>
  </si>
  <si>
    <t>231.900</t>
  </si>
  <si>
    <t>Муром г, Красноармейская ул, 19</t>
  </si>
  <si>
    <t>356.230</t>
  </si>
  <si>
    <t>Муром г, Красноармейская ул, 2</t>
  </si>
  <si>
    <t>465.900</t>
  </si>
  <si>
    <t>Муром г, Красноармейская ул, 33</t>
  </si>
  <si>
    <t>Муром г, Красноармейская ул, 35</t>
  </si>
  <si>
    <t>Муром г, Красноармейская ул, 39</t>
  </si>
  <si>
    <t>Муром г, Красноармейская ул, 5</t>
  </si>
  <si>
    <t>Муром г, Красноармейская ул, 7</t>
  </si>
  <si>
    <t>Муром г, Красногвардейская ул, 10а</t>
  </si>
  <si>
    <t>556.200</t>
  </si>
  <si>
    <t>Муром г, Красногвардейская ул, 30</t>
  </si>
  <si>
    <t>Муром г, Красногвардейская ул, 32</t>
  </si>
  <si>
    <t>1280.100</t>
  </si>
  <si>
    <t>Муром г, Красногвардейская ул, 40</t>
  </si>
  <si>
    <t>1727.800</t>
  </si>
  <si>
    <t>Муром г, Красногвардейская ул, 50</t>
  </si>
  <si>
    <t>Муром г, Красногвардейская ул, 55</t>
  </si>
  <si>
    <t>1359.700</t>
  </si>
  <si>
    <t>Муром г, Красногвардейская ул, 65</t>
  </si>
  <si>
    <t>310.250</t>
  </si>
  <si>
    <t>Муром г, Красногвардейская ул, 76а</t>
  </si>
  <si>
    <t>Муром г, Красногвардейская ул, 78</t>
  </si>
  <si>
    <t>354.050</t>
  </si>
  <si>
    <t>Муром г, Красногвардейская ул, 78а</t>
  </si>
  <si>
    <t>Муром г, Красногвардейская ул, 8</t>
  </si>
  <si>
    <t>Муром г, Красногвардейская ул, 80</t>
  </si>
  <si>
    <t>296.100</t>
  </si>
  <si>
    <t>Муром г, Красногвардейская ул, 82</t>
  </si>
  <si>
    <t>Муром г, Красногвардейская ул, 8а</t>
  </si>
  <si>
    <t>Муром г, Красногвардейская ул, 9</t>
  </si>
  <si>
    <t>Муром г, Красногвардейский пер, 4</t>
  </si>
  <si>
    <t>Муром г, Крестьянина пл, 4</t>
  </si>
  <si>
    <t>222.500</t>
  </si>
  <si>
    <t>Муром г, Куйбышева ул, 1г</t>
  </si>
  <si>
    <t>Муром г, Куйбышева ул, 2</t>
  </si>
  <si>
    <t>Муром г, Куйбышева ул, 20</t>
  </si>
  <si>
    <t>Муром г, Куйбышева ул, 24А</t>
  </si>
  <si>
    <t>Муром г, Куйбышева ул, 26</t>
  </si>
  <si>
    <t>Муром г, Куйбышева ул, 26а</t>
  </si>
  <si>
    <t>Муром г, Куйбышева ул, 27</t>
  </si>
  <si>
    <t>Муром г, Куйбышева ул, 28</t>
  </si>
  <si>
    <t>Муром г, Куйбышева ул, 30</t>
  </si>
  <si>
    <t>Муром г, Куйбышева ул, 32</t>
  </si>
  <si>
    <t>Муром г, Куйбышева ул, 34</t>
  </si>
  <si>
    <t>Муром г, Куйбышева ул, 36</t>
  </si>
  <si>
    <t>Муром г, Куйбышева ул, 38</t>
  </si>
  <si>
    <t>23182.000</t>
  </si>
  <si>
    <t>Муром г, Куйбышева ул, 4</t>
  </si>
  <si>
    <t>Муром г, Куликова ул, 1</t>
  </si>
  <si>
    <t>309.400</t>
  </si>
  <si>
    <t>Муром г, Куликова ул, 10</t>
  </si>
  <si>
    <t>1256.600</t>
  </si>
  <si>
    <t>318.480</t>
  </si>
  <si>
    <t>Муром г, Куликова ул, 13</t>
  </si>
  <si>
    <t>1627.800</t>
  </si>
  <si>
    <t>Муром г, Куликова ул, 14</t>
  </si>
  <si>
    <t>Муром г, Куликова ул, 15</t>
  </si>
  <si>
    <t>Муром г, Куликова ул, 16</t>
  </si>
  <si>
    <t>Муром г, Куликова ул, 16а</t>
  </si>
  <si>
    <t>Муром г, Куликова ул, 17</t>
  </si>
  <si>
    <t>Муром г, Куликова ул, 18</t>
  </si>
  <si>
    <t>Муром г, Куликова ул, 19</t>
  </si>
  <si>
    <t>Муром г, Куликова ул, 20</t>
  </si>
  <si>
    <t>343.800</t>
  </si>
  <si>
    <t>587.600</t>
  </si>
  <si>
    <t>Муром г, Куликова ул, 21</t>
  </si>
  <si>
    <t>344.800</t>
  </si>
  <si>
    <t>Муром г, Куликова ул, 22</t>
  </si>
  <si>
    <t>Муром г, Куликова ул, 23</t>
  </si>
  <si>
    <t>Муром г, Куликова ул, 5</t>
  </si>
  <si>
    <t>Муром г, Куликова ул, 7</t>
  </si>
  <si>
    <t>834.500</t>
  </si>
  <si>
    <t>Муром г, Куликова ул, 9</t>
  </si>
  <si>
    <t>Муром г, Лаврентьева ул, 1</t>
  </si>
  <si>
    <t>Муром г, Лаврентьева ул, 11</t>
  </si>
  <si>
    <t>Муром г, Лаврентьева ул, 13</t>
  </si>
  <si>
    <t>Муром г, Лаврентьева ул, 15</t>
  </si>
  <si>
    <t>Муром г, Лаврентьева ул, 19</t>
  </si>
  <si>
    <t>Муром г, Лаврентьева ул, 25</t>
  </si>
  <si>
    <t>Муром г, Лаврентьева ул, 27</t>
  </si>
  <si>
    <t>Муром г, Лаврентьева ул, 3</t>
  </si>
  <si>
    <t>1398.610</t>
  </si>
  <si>
    <t>Муром г, Лаврентьева ул, 39</t>
  </si>
  <si>
    <t>Муром г, Лаврентьева ул, 41</t>
  </si>
  <si>
    <t>1714.000</t>
  </si>
  <si>
    <t>Муром г, Лаврентьева ул, 42 корп. 2</t>
  </si>
  <si>
    <t>Муром г, Лаврентьева ул, 42</t>
  </si>
  <si>
    <t>Муром г, Лаврентьева ул, 43</t>
  </si>
  <si>
    <t>Муром г, Лаврентьева ул, 46</t>
  </si>
  <si>
    <t>Муром г, Лаврентьева ул, 48</t>
  </si>
  <si>
    <t>Муром г, Лаврентьева ул, 50</t>
  </si>
  <si>
    <t>Муром г, Лаврентьева ул, 7</t>
  </si>
  <si>
    <t>Муром г, Лаврентьева ул, 9</t>
  </si>
  <si>
    <t>258.470</t>
  </si>
  <si>
    <t>Муром г, Лакина ул, 18</t>
  </si>
  <si>
    <t>203.200</t>
  </si>
  <si>
    <t>Муром г, Лакина ул, 36</t>
  </si>
  <si>
    <t>Муром г, Лакина ул, 41</t>
  </si>
  <si>
    <t>Муром г, Лакина ул, 54</t>
  </si>
  <si>
    <t>314.500</t>
  </si>
  <si>
    <t>545.500</t>
  </si>
  <si>
    <t>Муром г, Лакина ул, 64</t>
  </si>
  <si>
    <t>Муром г, Лакина ул, 66</t>
  </si>
  <si>
    <t>1117.000</t>
  </si>
  <si>
    <t>Муром г, Лакина ул, 7</t>
  </si>
  <si>
    <t>159.310</t>
  </si>
  <si>
    <t>Муром г, Лакина ул, 77</t>
  </si>
  <si>
    <t>3592.000</t>
  </si>
  <si>
    <t>Муром г, Лакина ул, 79</t>
  </si>
  <si>
    <t>Муром г, Лакина ул, 83</t>
  </si>
  <si>
    <t>181.370</t>
  </si>
  <si>
    <t>Муром г, Лакина ул, 84</t>
  </si>
  <si>
    <t>Муром г, Лакина ул, 86</t>
  </si>
  <si>
    <t>338.850</t>
  </si>
  <si>
    <t>Муром г, Лакина ул, 87</t>
  </si>
  <si>
    <t>Муром г, Лакина ул, 89</t>
  </si>
  <si>
    <t>185.150</t>
  </si>
  <si>
    <t>Муром г, Лакина ул, 90</t>
  </si>
  <si>
    <t>Муром г, Ленина ул, 1</t>
  </si>
  <si>
    <t>Муром г, Ленина ул, 110</t>
  </si>
  <si>
    <t>1723.200</t>
  </si>
  <si>
    <t>Муром г, Ленина ул, 115</t>
  </si>
  <si>
    <t>1791.100</t>
  </si>
  <si>
    <t>Муром г, Ленина ул, 125</t>
  </si>
  <si>
    <t>1597.300</t>
  </si>
  <si>
    <t>Муром г, Ленина ул, 131а</t>
  </si>
  <si>
    <t>983.900</t>
  </si>
  <si>
    <t>Муром г, Ленина ул, 16</t>
  </si>
  <si>
    <t>Муром г, Ленина ул, 2</t>
  </si>
  <si>
    <t>Муром г, Ленина ул, 28</t>
  </si>
  <si>
    <t>Муром г, Ленина ул, 30</t>
  </si>
  <si>
    <t>Муром г, Ленина ул, 31</t>
  </si>
  <si>
    <t>Муром г, Ленина ул, 36</t>
  </si>
  <si>
    <t>Муром г, Ленина ул, 4</t>
  </si>
  <si>
    <t>Муром г, Ленина ул, 48</t>
  </si>
  <si>
    <t>155.300</t>
  </si>
  <si>
    <t>Муром г, Ленина ул, 53</t>
  </si>
  <si>
    <t>Муром г, Ленина ул, 55</t>
  </si>
  <si>
    <t>1791.300</t>
  </si>
  <si>
    <t>Муром г, Ленина ул, 6</t>
  </si>
  <si>
    <t>Муром г, Ленина ул, 62</t>
  </si>
  <si>
    <t>Муром г, Ленина ул, 65</t>
  </si>
  <si>
    <t>Муром г, Ленина ул, 72</t>
  </si>
  <si>
    <t>Муром г, Ленина ул, 85</t>
  </si>
  <si>
    <t>Муром г, Ленина ул, 9</t>
  </si>
  <si>
    <t>Муром г, Ленина ул, 90</t>
  </si>
  <si>
    <t>Муром г, Ленина ул, 92</t>
  </si>
  <si>
    <t>Муром г, Ленинградская ул, 1</t>
  </si>
  <si>
    <t>Муром г, Ленинградская ул, 10</t>
  </si>
  <si>
    <t>Муром г, Ленинградская ул, 11</t>
  </si>
  <si>
    <t>Муром г, Ленинградская ул, 12 корп. 2</t>
  </si>
  <si>
    <t>Муром г, Ленинградская ул, 12</t>
  </si>
  <si>
    <t>Муром г, Ленинградская ул, 14</t>
  </si>
  <si>
    <t>Муром г, Ленинградская ул, 15</t>
  </si>
  <si>
    <t>887.500</t>
  </si>
  <si>
    <t>Муром г, Ленинградская ул, 17</t>
  </si>
  <si>
    <t>Муром г, Ленинградская ул, 19</t>
  </si>
  <si>
    <t>Муром г, Ленинградская ул, 2</t>
  </si>
  <si>
    <t>Муром г, Ленинградская ул, 20</t>
  </si>
  <si>
    <t>2822.000</t>
  </si>
  <si>
    <t>Муром г, Ленинградская ул, 22</t>
  </si>
  <si>
    <t>Муром г, Ленинградская ул, 23</t>
  </si>
  <si>
    <t>Муром г, Ленинградская ул, 24</t>
  </si>
  <si>
    <t>Муром г, Ленинградская ул, 25</t>
  </si>
  <si>
    <t>Муром г, Ленинградская ул, 26 корп. 1</t>
  </si>
  <si>
    <t>Муром г, Ленинградская ул, 26 корп. 2</t>
  </si>
  <si>
    <t>Муром г, Ленинградская ул, 26 корп. 3</t>
  </si>
  <si>
    <t>3392.850</t>
  </si>
  <si>
    <t>Муром г, Ленинградская ул, 26 корп. 4</t>
  </si>
  <si>
    <t>Муром г, Ленинградская ул, 26 корп. 7</t>
  </si>
  <si>
    <t>Муром г, Ленинградская ул, 26/6</t>
  </si>
  <si>
    <t>Муром г, Ленинградская ул, 28</t>
  </si>
  <si>
    <t>Муром г, Ленинградская ул, 29 корп. 2</t>
  </si>
  <si>
    <t>Муром г, Ленинградская ул, 29/3</t>
  </si>
  <si>
    <t>Муром г, Ленинградская ул, 29</t>
  </si>
  <si>
    <t>Муром г, Ленинградская ул, 3</t>
  </si>
  <si>
    <t>Муром г, Ленинградская ул, 30</t>
  </si>
  <si>
    <t>Муром г, Ленинградская ул, 31</t>
  </si>
  <si>
    <t>Муром г, Ленинградская ул, 32 корп. 1</t>
  </si>
  <si>
    <t>Муром г, Ленинградская ул, 32 корп. 2</t>
  </si>
  <si>
    <t>Муром г, Ленинградская ул, 33</t>
  </si>
  <si>
    <t>1261.620</t>
  </si>
  <si>
    <t>Муром г, Ленинградская ул, 34 корп. 3</t>
  </si>
  <si>
    <t>Муром г, Ленинградская ул, 34 корп. 4</t>
  </si>
  <si>
    <t>Муром г, Ленинградская ул, 34 корп. 5</t>
  </si>
  <si>
    <t>Муром г, Ленинградская ул, 34/1</t>
  </si>
  <si>
    <t>Муром г, Ленинградская ул, 34/2</t>
  </si>
  <si>
    <t>Муром г, Ленинградская ул, 34/6</t>
  </si>
  <si>
    <t>Муром г, Ленинградская ул, 35</t>
  </si>
  <si>
    <t>Муром г, Ленинградская ул, 36 корп. 1</t>
  </si>
  <si>
    <t>Муром г, Ленинградская ул, 36 корп. 2</t>
  </si>
  <si>
    <t>4020.300</t>
  </si>
  <si>
    <t>Муром г, Ленинградская ул, 36 корп. 3</t>
  </si>
  <si>
    <t>Муром г, Ленинградская ул, 4 корп. 2</t>
  </si>
  <si>
    <t>Муром г, Ленинградская ул, 4 корп. 4</t>
  </si>
  <si>
    <t>Муром г, Ленинградская ул, 4/1</t>
  </si>
  <si>
    <t>Муром г, Ленинградская ул, 4/3</t>
  </si>
  <si>
    <t>665.100</t>
  </si>
  <si>
    <t>Муром г, Ленинградская ул, 4</t>
  </si>
  <si>
    <t>Муром г, Ленинградская ул, 40</t>
  </si>
  <si>
    <t>Муром г, Ленинградская ул, 42</t>
  </si>
  <si>
    <t>4544.200</t>
  </si>
  <si>
    <t>701.250</t>
  </si>
  <si>
    <t>Муром г, Лесная ул, 1</t>
  </si>
  <si>
    <t>Муром г, Лесной проезд, 1</t>
  </si>
  <si>
    <t>888.300</t>
  </si>
  <si>
    <t>947.420</t>
  </si>
  <si>
    <t>Муром г, Льва Толстого ул, 111</t>
  </si>
  <si>
    <t>Муром г, Льва Толстого ул, 13а</t>
  </si>
  <si>
    <t>Муром г, Льва Толстого ул, 13б</t>
  </si>
  <si>
    <t>Муром г, Льва Толстого ул, 18</t>
  </si>
  <si>
    <t>1604.000</t>
  </si>
  <si>
    <t>Муром г, Льва Толстого ул, 20</t>
  </si>
  <si>
    <t>1538.850</t>
  </si>
  <si>
    <t>Муром г, Льва Толстого ул, 3</t>
  </si>
  <si>
    <t>163.600</t>
  </si>
  <si>
    <t>Муром г, Льва Толстого ул, 35</t>
  </si>
  <si>
    <t>Муром г, Льва Толстого ул, 52</t>
  </si>
  <si>
    <t>1419.300</t>
  </si>
  <si>
    <t>Муром г, Льва Толстого ул, 54</t>
  </si>
  <si>
    <t>Муром г, Льва Толстого ул, 55</t>
  </si>
  <si>
    <t>1677.470</t>
  </si>
  <si>
    <t>Муром г, Льва Толстого ул, 57</t>
  </si>
  <si>
    <t>Муром г, Льва Толстого ул, 74</t>
  </si>
  <si>
    <t>802.500</t>
  </si>
  <si>
    <t>Муром г, Льва Толстого ул, 79</t>
  </si>
  <si>
    <t>Муром г, Льва Толстого ул, 80</t>
  </si>
  <si>
    <t>754.600</t>
  </si>
  <si>
    <t>Муром г, Льва Толстого ул, 82</t>
  </si>
  <si>
    <t>Муром г, Льва Толстого ул, 94</t>
  </si>
  <si>
    <t>471.900</t>
  </si>
  <si>
    <t>Муром г, Льва Толстого ул, 95</t>
  </si>
  <si>
    <t>Муром г, Льва Толстого ул, 96</t>
  </si>
  <si>
    <t>Муром г, Льва Толстого ул, 97</t>
  </si>
  <si>
    <t>768.400</t>
  </si>
  <si>
    <t>Муром г, Машинистов ул, 14</t>
  </si>
  <si>
    <t>Муром г, Машинистов ул, 25</t>
  </si>
  <si>
    <t>Муром г, Машинистов ул, 36а</t>
  </si>
  <si>
    <t>3716.000</t>
  </si>
  <si>
    <t>Муром г, Машинистов ул, 36б</t>
  </si>
  <si>
    <t>Муром г, Машинистов ул, 5</t>
  </si>
  <si>
    <t>Муром г, Меленковская ул, 1 корп. 2</t>
  </si>
  <si>
    <t>Муром г, Меленковская ул, 11</t>
  </si>
  <si>
    <t>Муром г, Меленковская ул, 13</t>
  </si>
  <si>
    <t>Муром г, Меленковская ул, 3 корп. 2</t>
  </si>
  <si>
    <t>872.880</t>
  </si>
  <si>
    <t>Муром г, Меленковская ул, 3</t>
  </si>
  <si>
    <t>Муром г, Меленковская ул, 5 стр. 1</t>
  </si>
  <si>
    <t>Муром г, Меленковская ул, 5</t>
  </si>
  <si>
    <t>Муром г, Меленковская ул, 7</t>
  </si>
  <si>
    <t>Муром г, Меленковская ул, 9</t>
  </si>
  <si>
    <t>Муром г, Мечникова ул, 26</t>
  </si>
  <si>
    <t>Муром г, Мечникова ул, 28а</t>
  </si>
  <si>
    <t>286.900</t>
  </si>
  <si>
    <t>Муром г, Мечникова ул, 2Б</t>
  </si>
  <si>
    <t>Муром г, Мечникова ул, 30</t>
  </si>
  <si>
    <t>Муром г, Мечникова ул, 32</t>
  </si>
  <si>
    <t>Муром г, Мечникова ул, 34</t>
  </si>
  <si>
    <t>Муром г, Мечникова ул, 36</t>
  </si>
  <si>
    <t>Муром г, Мечникова ул, 39</t>
  </si>
  <si>
    <t>Муром г, Мечникова ул, 40</t>
  </si>
  <si>
    <t>Муром г, Мечникова ул, 45а</t>
  </si>
  <si>
    <t>824.900</t>
  </si>
  <si>
    <t>Муром г, Мечникова ул, 46а</t>
  </si>
  <si>
    <t>Муром г, Мечникова ул, 49</t>
  </si>
  <si>
    <t>1161.100</t>
  </si>
  <si>
    <t>Муром г, Мечникова ул, 50</t>
  </si>
  <si>
    <t>Муром г, Мечникова ул, 55</t>
  </si>
  <si>
    <t>2146.200</t>
  </si>
  <si>
    <t>Муром г, Мечникова ул, 56</t>
  </si>
  <si>
    <t>Муром г, Мечникова ул, 58</t>
  </si>
  <si>
    <t>Муром г, Мечникова ул, 6</t>
  </si>
  <si>
    <t>540.800</t>
  </si>
  <si>
    <t>Муром г, Мечникова ул, 60а</t>
  </si>
  <si>
    <t>Муром г, Мечникова ул, 62</t>
  </si>
  <si>
    <t>Муром г, Мечникова ул, 65</t>
  </si>
  <si>
    <t>Муром г, Мечникова ул, 8</t>
  </si>
  <si>
    <t>Муром г, Мечникова ул, 81</t>
  </si>
  <si>
    <t>Муром г, Мечтателей ул, 4</t>
  </si>
  <si>
    <t>Муром г, Мечтателей ул, 6</t>
  </si>
  <si>
    <t>Муром г, Мечтателей ул, 8</t>
  </si>
  <si>
    <t>Муром г, Мичуринская ул, 13</t>
  </si>
  <si>
    <t>Муром г, Мичуринская ул, 15</t>
  </si>
  <si>
    <t>Муром г, Мичуринская ул, 17</t>
  </si>
  <si>
    <t>Муром г, Мичуринская ул, 19</t>
  </si>
  <si>
    <t>Муром г, Мичуринская ул, 21</t>
  </si>
  <si>
    <t>Муром г, Мичуринская ул, 23</t>
  </si>
  <si>
    <t>Муром г, Мичуринская ул, 25</t>
  </si>
  <si>
    <t>Муром г, Мичуринская ул, 29</t>
  </si>
  <si>
    <t>Муром г, Мичуринская ул, 3</t>
  </si>
  <si>
    <t>593.760</t>
  </si>
  <si>
    <t>Муром г, Мичуринская ул, 31</t>
  </si>
  <si>
    <t>Муром г, Мичуринская ул, 33</t>
  </si>
  <si>
    <t>885.600</t>
  </si>
  <si>
    <t>Муром г, Московская ул, 103</t>
  </si>
  <si>
    <t>Муром г, Московская ул, 104</t>
  </si>
  <si>
    <t>Муром г, Московская ул, 105</t>
  </si>
  <si>
    <t>Муром г, Московская ул, 106</t>
  </si>
  <si>
    <t>Муром г, Московская ул, 108</t>
  </si>
  <si>
    <t>Муром г, Московская ул, 109</t>
  </si>
  <si>
    <t>Муром г, Московская ул, 111</t>
  </si>
  <si>
    <t>Муром г, Московская ул, 111В</t>
  </si>
  <si>
    <t>Муром г, Московская ул, 112</t>
  </si>
  <si>
    <t>Муром г, Московская ул, 113</t>
  </si>
  <si>
    <t>Муром г, Московская ул, 114</t>
  </si>
  <si>
    <t>Муром г, Московская ул, 115</t>
  </si>
  <si>
    <t>Муром г, Московская ул, 116</t>
  </si>
  <si>
    <t>Муром г, Московская ул, 117</t>
  </si>
  <si>
    <t>Муром г, Московская ул, 118</t>
  </si>
  <si>
    <t>Муром г, Московская ул, 119</t>
  </si>
  <si>
    <t>Муром г, Московская ул, 120</t>
  </si>
  <si>
    <t>Муром г, Московская ул, 123</t>
  </si>
  <si>
    <t>161.500</t>
  </si>
  <si>
    <t>Муром г, Московская ул, 25</t>
  </si>
  <si>
    <t>5273.000</t>
  </si>
  <si>
    <t>Муром г, Московская ул, 28</t>
  </si>
  <si>
    <t>Муром г, Московская ул, 30</t>
  </si>
  <si>
    <t>Муром г, Московская ул, 32</t>
  </si>
  <si>
    <t>Муром г, Московская ул, 37А</t>
  </si>
  <si>
    <t>Муром г, Московская ул, 45</t>
  </si>
  <si>
    <t>691.900</t>
  </si>
  <si>
    <t>Муром г, Московская ул, 47</t>
  </si>
  <si>
    <t>Муром г, Московская ул, 54</t>
  </si>
  <si>
    <t>Муром г, Московская ул, 62</t>
  </si>
  <si>
    <t>Муром г, Московская ул, 64</t>
  </si>
  <si>
    <t>Муром г, Московская ул, 69</t>
  </si>
  <si>
    <t>Муром г, Московская ул, 71</t>
  </si>
  <si>
    <t>1329.700</t>
  </si>
  <si>
    <t>Муром г, Московская ул, 75</t>
  </si>
  <si>
    <t>Муром г, Московская ул, 82</t>
  </si>
  <si>
    <t>205.500</t>
  </si>
  <si>
    <t>Муром г, Московская ул, 85</t>
  </si>
  <si>
    <t>Муром г, Московская ул, 96</t>
  </si>
  <si>
    <t>Муром г, Московская ул, 98</t>
  </si>
  <si>
    <t>Муром г, Московская ул, 98а</t>
  </si>
  <si>
    <t>Муром г, Муромская ул, 1 корп. 3</t>
  </si>
  <si>
    <t>Муром г, Муромская ул, 1/2</t>
  </si>
  <si>
    <t>Муром г, Муромская ул, 1</t>
  </si>
  <si>
    <t>Муром г, Муромская ул, 10</t>
  </si>
  <si>
    <t>Муром г, Муромская ул, 11</t>
  </si>
  <si>
    <t>Муром г, Муромская ул, 12</t>
  </si>
  <si>
    <t>Муром г, Муромская ул, 13</t>
  </si>
  <si>
    <t>Муром г, Муромская ул, 15</t>
  </si>
  <si>
    <t>435.930</t>
  </si>
  <si>
    <t>Муром г, Муромская ул, 19</t>
  </si>
  <si>
    <t>Муром г, Муромская ул, 23 корп. 2</t>
  </si>
  <si>
    <t>Муром г, Муромская ул, 25</t>
  </si>
  <si>
    <t>1867.800</t>
  </si>
  <si>
    <t>Муром г, Муромская ул, 29</t>
  </si>
  <si>
    <t>Муром г, Муромская ул, 3 корп. 2</t>
  </si>
  <si>
    <t>Муром г, Муромская ул, 3</t>
  </si>
  <si>
    <t>Муром г, Муромская ул, 4</t>
  </si>
  <si>
    <t>Муром г, Муромская ул, 5</t>
  </si>
  <si>
    <t>Муром г, Муромская ул, 9 корп. 2</t>
  </si>
  <si>
    <t>Муром г, Муромская ул, 9</t>
  </si>
  <si>
    <t>153.200</t>
  </si>
  <si>
    <t>Муром г, Нежиловка мкр, 1а</t>
  </si>
  <si>
    <t>Муром г, Нижегородская ул, 1</t>
  </si>
  <si>
    <t>Муром г, Нижегородская ул, 29</t>
  </si>
  <si>
    <t>Муром г, Нижегородская ул, 31</t>
  </si>
  <si>
    <t>Муром г, Нижегородская ул, 43</t>
  </si>
  <si>
    <t>1253.800</t>
  </si>
  <si>
    <t>Муром г, Новая ул, 1</t>
  </si>
  <si>
    <t>Муром г, Новая ул, 5</t>
  </si>
  <si>
    <t>Муром г, Озерная ул, 1а</t>
  </si>
  <si>
    <t>Муром г, Озерная ул, 5</t>
  </si>
  <si>
    <t>Муром г, Октябрьская ул, 100</t>
  </si>
  <si>
    <t>670.400</t>
  </si>
  <si>
    <t>Муром г, Октябрьская ул, 2</t>
  </si>
  <si>
    <t>Муром г, Октябрьская ул, 26</t>
  </si>
  <si>
    <t>Муром г, Октябрьская ул, 27</t>
  </si>
  <si>
    <t>Муром г, Октябрьская ул, 29</t>
  </si>
  <si>
    <t>946.600</t>
  </si>
  <si>
    <t>Муром г, Октябрьская ул, 31</t>
  </si>
  <si>
    <t>962.100</t>
  </si>
  <si>
    <t>Муром г, Октябрьская ул, 3А</t>
  </si>
  <si>
    <t>340.100</t>
  </si>
  <si>
    <t>Муром г, Октябрьская ул, 3Б</t>
  </si>
  <si>
    <t>Муром г, Октябрьская ул, 4</t>
  </si>
  <si>
    <t>603.100</t>
  </si>
  <si>
    <t>265.450</t>
  </si>
  <si>
    <t>Муром г, Октябрьская ул, 43А</t>
  </si>
  <si>
    <t>Муром г, Октябрьская ул, 5</t>
  </si>
  <si>
    <t>Муром г, Октябрьская ул, 52</t>
  </si>
  <si>
    <t>932.050</t>
  </si>
  <si>
    <t>Муром г, Октябрьская ул, 54</t>
  </si>
  <si>
    <t>1698.300</t>
  </si>
  <si>
    <t>Муром г, Октябрьская ул, 69</t>
  </si>
  <si>
    <t>Муром г, Октябрьская ул, 7</t>
  </si>
  <si>
    <t>Муром г, Октябрьская ул, 73</t>
  </si>
  <si>
    <t>Муром г, Октябрьская ул, 9</t>
  </si>
  <si>
    <t>2701.350</t>
  </si>
  <si>
    <t>Муром г, Октябрьская ул, 90</t>
  </si>
  <si>
    <t>Муром г, Октябрьская ул, 9а</t>
  </si>
  <si>
    <t>Муром г, Орджоникидзе ул, 2</t>
  </si>
  <si>
    <t>Муром г, Орджоникидзе ул, 5а</t>
  </si>
  <si>
    <t>305.500</t>
  </si>
  <si>
    <t>Муром г, Орджоникидзе ул, 8</t>
  </si>
  <si>
    <t>364.900</t>
  </si>
  <si>
    <t>Муром г, Орловская ул, 11</t>
  </si>
  <si>
    <t>1255.720</t>
  </si>
  <si>
    <t>Муром г, Орловская ул, 14</t>
  </si>
  <si>
    <t>Муром г, Орловская ул, 15</t>
  </si>
  <si>
    <t>Муром г, Орловская ул, 17</t>
  </si>
  <si>
    <t>Муром г, Орловская ул, 19</t>
  </si>
  <si>
    <t>1260.280</t>
  </si>
  <si>
    <t>Муром г, Орловская ул, 1а</t>
  </si>
  <si>
    <t>Муром г, Орловская ул, 21</t>
  </si>
  <si>
    <t>Муром г, Орловская ул, 25</t>
  </si>
  <si>
    <t>1042.500</t>
  </si>
  <si>
    <t>Муром г, Орловская ул, 25а</t>
  </si>
  <si>
    <t>Муром г, Орловская ул, 26в</t>
  </si>
  <si>
    <t>Муром г, Орловская ул, 27</t>
  </si>
  <si>
    <t>Муром г, Орловская ул, 3</t>
  </si>
  <si>
    <t>Муром г, Орловская ул, 5</t>
  </si>
  <si>
    <t>Муром г, Орловская ул, 7</t>
  </si>
  <si>
    <t>Муром г, Орловская ул, 9</t>
  </si>
  <si>
    <t>Муром г, Осипенко ул, 25</t>
  </si>
  <si>
    <t>Муром г, Осипенко ул, 30</t>
  </si>
  <si>
    <t>Муром г, Парковая ул, 12</t>
  </si>
  <si>
    <t>Муром г, Парковая ул, 29</t>
  </si>
  <si>
    <t>Муром г, Парковая ул, 35</t>
  </si>
  <si>
    <t>172.220</t>
  </si>
  <si>
    <t>Муром г, Парковая ул, 37</t>
  </si>
  <si>
    <t>Муром г, Парковая ул, 4</t>
  </si>
  <si>
    <t>354.950</t>
  </si>
  <si>
    <t>Муром г, Первомайская ул, 101</t>
  </si>
  <si>
    <t>928.770</t>
  </si>
  <si>
    <t>Муром г, Первомайская ул, 103а</t>
  </si>
  <si>
    <t>619.400</t>
  </si>
  <si>
    <t>Муром г, Первомайская ул, 103б</t>
  </si>
  <si>
    <t>Муром г, Первомайская ул, 13</t>
  </si>
  <si>
    <t>Муром г, Первомайская ул, 19</t>
  </si>
  <si>
    <t>167.250</t>
  </si>
  <si>
    <t>Муром г, Первомайская ул, 22</t>
  </si>
  <si>
    <t>Муром г, Первомайская ул, 34</t>
  </si>
  <si>
    <t>193.410</t>
  </si>
  <si>
    <t>206.610</t>
  </si>
  <si>
    <t>503.800</t>
  </si>
  <si>
    <t>Муром г, Первомайская ул, 47А</t>
  </si>
  <si>
    <t>Муром г, Первомайская ул, 84</t>
  </si>
  <si>
    <t>Муром г, Первомайская ул, 93</t>
  </si>
  <si>
    <t>Муром г, Плеханова ул, 1</t>
  </si>
  <si>
    <t>Муром г, Плеханова ул, 3</t>
  </si>
  <si>
    <t>Муром г, Плеханова ул, 7</t>
  </si>
  <si>
    <t>1845</t>
  </si>
  <si>
    <t>Муром г, Привокзальная ул, 1</t>
  </si>
  <si>
    <t>Муром г, Привокзальная ул, 2</t>
  </si>
  <si>
    <t>1319.670</t>
  </si>
  <si>
    <t>Муром г, Пролетарская ул, 1</t>
  </si>
  <si>
    <t>Муром г, Пролетарская ул, 1б</t>
  </si>
  <si>
    <t>Муром г, Пролетарская ул, 21</t>
  </si>
  <si>
    <t>Муром г, Пролетарская ул, 3</t>
  </si>
  <si>
    <t>1022.600</t>
  </si>
  <si>
    <t>Муром г, Пролетарская ул, 32</t>
  </si>
  <si>
    <t>Муром г, Пролетарская ул, 35</t>
  </si>
  <si>
    <t>Муром г, Пролетарская ул, 37</t>
  </si>
  <si>
    <t>Муром г, Пролетарская ул, 41</t>
  </si>
  <si>
    <t>939.120</t>
  </si>
  <si>
    <t>Муром г, Пролетарская ул, 5</t>
  </si>
  <si>
    <t>526.820</t>
  </si>
  <si>
    <t>1906.900</t>
  </si>
  <si>
    <t>Муром г, Пролетарская ул, 59</t>
  </si>
  <si>
    <t>338.050</t>
  </si>
  <si>
    <t>Муром г, Пролетарская ул, 73</t>
  </si>
  <si>
    <t>Муром г, Пролетарская ул, 75</t>
  </si>
  <si>
    <t>Муром г, Профсоюзная ул, 18</t>
  </si>
  <si>
    <t>335.960</t>
  </si>
  <si>
    <t>Муром г, Профсоюзная ул, 21</t>
  </si>
  <si>
    <t>346.500</t>
  </si>
  <si>
    <t>Муром г, Профсоюзная ул, 23</t>
  </si>
  <si>
    <t>387.390</t>
  </si>
  <si>
    <t>Муром г, Пушкина ул, 15</t>
  </si>
  <si>
    <t>Муром г, Пушкина ул, 16</t>
  </si>
  <si>
    <t>Муром г, Пушкина ул, 1а</t>
  </si>
  <si>
    <t>Муром г, Радиозаводское ш, 14</t>
  </si>
  <si>
    <t>Муром г, Радиозаводское ш, 15</t>
  </si>
  <si>
    <t>444.200</t>
  </si>
  <si>
    <t>Муром г, Радиозаводское ш, 16</t>
  </si>
  <si>
    <t>Муром г, Радиозаводское ш, 17</t>
  </si>
  <si>
    <t>350.360</t>
  </si>
  <si>
    <t>Муром г, Радиозаводское ш, 20</t>
  </si>
  <si>
    <t>Муром г, Радиозаводское ш, 25</t>
  </si>
  <si>
    <t>Муром г, Радиозаводское ш, 32</t>
  </si>
  <si>
    <t>Муром г, Радиозаводское ш, 33</t>
  </si>
  <si>
    <t>Муром г, Радиозаводское ш, 36</t>
  </si>
  <si>
    <t>Муром г, Радиозаводское ш, 38</t>
  </si>
  <si>
    <t>Муром г, Радиозаводское ш, 38А</t>
  </si>
  <si>
    <t>Муром г, Радиозаводское ш, 40</t>
  </si>
  <si>
    <t>935.100</t>
  </si>
  <si>
    <t>Муром г, Радиозаводское ш, 42</t>
  </si>
  <si>
    <t>1287.130</t>
  </si>
  <si>
    <t>Муром г, Радиозаводское ш, 44</t>
  </si>
  <si>
    <t>1329.900</t>
  </si>
  <si>
    <t>Муром г, Радиозаводское ш, 46</t>
  </si>
  <si>
    <t>1501.000</t>
  </si>
  <si>
    <t>Муром г, Радиозаводское ш, 48</t>
  </si>
  <si>
    <t>Муром г, Расковой ул, 48</t>
  </si>
  <si>
    <t>Муром г, Революции пл, 4</t>
  </si>
  <si>
    <t>435.400</t>
  </si>
  <si>
    <t>Муром г, Свердлова ул, 1</t>
  </si>
  <si>
    <t>Муром г, Свердлова ул, 12</t>
  </si>
  <si>
    <t>Муром г, Свердлова ул, 14</t>
  </si>
  <si>
    <t>198.800</t>
  </si>
  <si>
    <t>Муром г, Свердлова ул, 17</t>
  </si>
  <si>
    <t>357.950</t>
  </si>
  <si>
    <t>Муром г, Свердлова ул, 28</t>
  </si>
  <si>
    <t>Муром г, Свердлова ул, 30</t>
  </si>
  <si>
    <t>182.060</t>
  </si>
  <si>
    <t>Муром г, Свердлова ул, 33</t>
  </si>
  <si>
    <t>1193.000</t>
  </si>
  <si>
    <t>Муром г, Свердлова ул, 35</t>
  </si>
  <si>
    <t>Муром г, Свердлова ул, 37</t>
  </si>
  <si>
    <t>Муром г, Свердлова ул, 37а</t>
  </si>
  <si>
    <t>446.070</t>
  </si>
  <si>
    <t>Муром г, Свердлова ул, 38</t>
  </si>
  <si>
    <t>Муром г, Свердлова ул, 43</t>
  </si>
  <si>
    <t>334.750</t>
  </si>
  <si>
    <t>Муром г, Свердлова ул, 45</t>
  </si>
  <si>
    <t>Муром г, Свердлова ул, 65</t>
  </si>
  <si>
    <t>2170.800</t>
  </si>
  <si>
    <t>Муром г, Северный проезд, 11</t>
  </si>
  <si>
    <t>322.950</t>
  </si>
  <si>
    <t>Муром г, Северный проезд, 15</t>
  </si>
  <si>
    <t>Муром г, Серова ул, 30</t>
  </si>
  <si>
    <t>Муром г, Серова ул, 35</t>
  </si>
  <si>
    <t>Муром г, Серова ул, 37</t>
  </si>
  <si>
    <t>Муром г, Серова ул, 38</t>
  </si>
  <si>
    <t>Муром г, Серова ул, 39</t>
  </si>
  <si>
    <t>Муром г, Серова ул, 40</t>
  </si>
  <si>
    <t>Муром г, Советская ул, 13</t>
  </si>
  <si>
    <t>Муром г, Советская ул, 23</t>
  </si>
  <si>
    <t>214.640</t>
  </si>
  <si>
    <t>Муром г, Советская ул, 25</t>
  </si>
  <si>
    <t>Муром г, Советская ул, 28</t>
  </si>
  <si>
    <t>Муром г, Советская ул, 29А</t>
  </si>
  <si>
    <t>Муром г, Советская ул, 35</t>
  </si>
  <si>
    <t>Муром г, Советская ул, 40</t>
  </si>
  <si>
    <t>Муром г, Советская ул, 44</t>
  </si>
  <si>
    <t>1053.500</t>
  </si>
  <si>
    <t>Муром г, Советская ул, 46</t>
  </si>
  <si>
    <t>Муром г, Советская ул, 47</t>
  </si>
  <si>
    <t>Муром г, Советская ул, 49</t>
  </si>
  <si>
    <t>Муром г, Советская ул, 50</t>
  </si>
  <si>
    <t>Муром г, Советская ул, 51</t>
  </si>
  <si>
    <t>Муром г, Советская ул, 57А</t>
  </si>
  <si>
    <t>Муром г, Советская ул, 73</t>
  </si>
  <si>
    <t>Муром г, Советская ул, 73А</t>
  </si>
  <si>
    <t>Муром г, Совхозная ул, 11</t>
  </si>
  <si>
    <t>1387.100</t>
  </si>
  <si>
    <t>Муром г, Совхозная ул, 13</t>
  </si>
  <si>
    <t>1038.100</t>
  </si>
  <si>
    <t>Муром г, Совхозная ул, 15А</t>
  </si>
  <si>
    <t>189.250</t>
  </si>
  <si>
    <t>Муром г, Совхозная ул, 64 корп. 2</t>
  </si>
  <si>
    <t>Муром г, Спортивная ул, 10</t>
  </si>
  <si>
    <t>Муром г, Спортивная ул, 16</t>
  </si>
  <si>
    <t>Муром г, Спортивная ул, 18</t>
  </si>
  <si>
    <t>Муром г, Спортивная ул, 8</t>
  </si>
  <si>
    <t>Муром г, Стахановская ул, 16</t>
  </si>
  <si>
    <t>Муром г, Стахановская ул, 18</t>
  </si>
  <si>
    <t>201.150</t>
  </si>
  <si>
    <t>Муром г, Стахановская ул, 28</t>
  </si>
  <si>
    <t>351.800</t>
  </si>
  <si>
    <t>Муром г, Строителей ул, 2</t>
  </si>
  <si>
    <t>219.750</t>
  </si>
  <si>
    <t>Муром г, Строителей ул, 6</t>
  </si>
  <si>
    <t>Муром г, Строителей ул, 8</t>
  </si>
  <si>
    <t>232.650</t>
  </si>
  <si>
    <t>Муром г, Сурикова ул, 2а</t>
  </si>
  <si>
    <t>286.510</t>
  </si>
  <si>
    <t>531.600</t>
  </si>
  <si>
    <t>Муром г, Сурикова ул, 4</t>
  </si>
  <si>
    <t>285.750</t>
  </si>
  <si>
    <t>Муром г, Сурикова ул, 6</t>
  </si>
  <si>
    <t>293.350</t>
  </si>
  <si>
    <t>Муром г, Тимирязева ул, 10</t>
  </si>
  <si>
    <t>283.300</t>
  </si>
  <si>
    <t>Муром г, Тимирязева ул, 11</t>
  </si>
  <si>
    <t>Муром г, Тимирязева ул, 13</t>
  </si>
  <si>
    <t>138.000</t>
  </si>
  <si>
    <t>Муром г, Тимирязева ул, 15</t>
  </si>
  <si>
    <t>206.250</t>
  </si>
  <si>
    <t>Муром г, Тимирязева ул, 6</t>
  </si>
  <si>
    <t>Муром г, Тимирязева ул, 6а</t>
  </si>
  <si>
    <t>245.940</t>
  </si>
  <si>
    <t>1222.600</t>
  </si>
  <si>
    <t>Муром г, Трудовая ул, 33</t>
  </si>
  <si>
    <t>1478.200</t>
  </si>
  <si>
    <t>Муром г, Трудовая ул, 35</t>
  </si>
  <si>
    <t>Муром г, Трудовая ул, 37</t>
  </si>
  <si>
    <t>Муром г, Трудовая ул, 41</t>
  </si>
  <si>
    <t>Муром г, Филатова ул, 13</t>
  </si>
  <si>
    <t>350.750</t>
  </si>
  <si>
    <t>Муром г, Филатова ул, 15</t>
  </si>
  <si>
    <t>Муром г, Филатова ул, 17</t>
  </si>
  <si>
    <t>Муром г, Филатова ул, 19</t>
  </si>
  <si>
    <t>676.300</t>
  </si>
  <si>
    <t>Муром г, Филатова ул, 19а</t>
  </si>
  <si>
    <t>Муром г, Филатова ул, 1а</t>
  </si>
  <si>
    <t>381.380</t>
  </si>
  <si>
    <t>Муром г, Филатова ул, 1б</t>
  </si>
  <si>
    <t>Муром г, Филатова ул, 21</t>
  </si>
  <si>
    <t>Муром г, Филатова ул, 5</t>
  </si>
  <si>
    <t>3368.300</t>
  </si>
  <si>
    <t>Муром г, Филатова ул, 6</t>
  </si>
  <si>
    <t>Муром г, Филатова ул, 6а</t>
  </si>
  <si>
    <t>1029.000</t>
  </si>
  <si>
    <t>Муром г, Филатова ул, 7</t>
  </si>
  <si>
    <t>1499.000</t>
  </si>
  <si>
    <t>Муром г, Фрунзе ул, 1</t>
  </si>
  <si>
    <t>Муром г, Цветочный б-р, 2</t>
  </si>
  <si>
    <t>Муром г, Цветочный б-р, 3</t>
  </si>
  <si>
    <t>Муром г, Чкалова ул, 10а</t>
  </si>
  <si>
    <t>Муром г, Чкалова ул, 10Б</t>
  </si>
  <si>
    <t>Муром г, Чкалова ул, 11А</t>
  </si>
  <si>
    <t>Муром г, Чкалова ул, 12б</t>
  </si>
  <si>
    <t>Муром г, Чкалова ул, 16а</t>
  </si>
  <si>
    <t>Муром г, Чкалова ул, 2а</t>
  </si>
  <si>
    <t>Муром г, Чкалова ул, 2б</t>
  </si>
  <si>
    <t>Муром г, Чкалова ул, 4А</t>
  </si>
  <si>
    <t>169.350</t>
  </si>
  <si>
    <t>Муром г, Чкалова ул, 4б</t>
  </si>
  <si>
    <t>685.020</t>
  </si>
  <si>
    <t>Муром г, Чкалова ул, 5А</t>
  </si>
  <si>
    <t>170.700</t>
  </si>
  <si>
    <t>Муром г, Чкалова ул, 6а</t>
  </si>
  <si>
    <t>195.000</t>
  </si>
  <si>
    <t>Муром г, Чкалова ул, 6б</t>
  </si>
  <si>
    <t>Муром г, Чкалова ул, 7А</t>
  </si>
  <si>
    <t>178.300</t>
  </si>
  <si>
    <t>Муром г, Чкалова ул, 8А</t>
  </si>
  <si>
    <t>Муром г, Чкалова ул, 8б</t>
  </si>
  <si>
    <t>Муром г, Чкалова ул, 9А</t>
  </si>
  <si>
    <t>Муром г, Школьная ул, 1а</t>
  </si>
  <si>
    <t>Муром г, Щербакова ул, 11</t>
  </si>
  <si>
    <t>Муром г, Щербакова ул, 12</t>
  </si>
  <si>
    <t>Муром г, Щербакова ул, 13</t>
  </si>
  <si>
    <t>Муром г, Щербакова ул, 15</t>
  </si>
  <si>
    <t>Муром г, Щербакова ул, 17</t>
  </si>
  <si>
    <t>215.600</t>
  </si>
  <si>
    <t>Муром г, Щербакова ул, 21</t>
  </si>
  <si>
    <t>Муром г, Щербакова ул, 23</t>
  </si>
  <si>
    <t>Муром г, Щербакова ул, 25</t>
  </si>
  <si>
    <t>Муром г, Щербакова ул, 27</t>
  </si>
  <si>
    <t>939.160</t>
  </si>
  <si>
    <t>Муром г, Щербакова ул, 29</t>
  </si>
  <si>
    <t>Муром г, Щербакова ул, 33</t>
  </si>
  <si>
    <t>225.570</t>
  </si>
  <si>
    <t>Муром г, Щербакова ул, 37</t>
  </si>
  <si>
    <t>1073.500</t>
  </si>
  <si>
    <t>Муром г, Щербакова ул, 4</t>
  </si>
  <si>
    <t>Муром г, Щербакова ул, 5</t>
  </si>
  <si>
    <t>Муром г, Щербакова ул, 6</t>
  </si>
  <si>
    <t>Муром г, Щербакова ул, 7</t>
  </si>
  <si>
    <t>228.700</t>
  </si>
  <si>
    <t>Муром г, Экземплярского ул, 10 корп. 1</t>
  </si>
  <si>
    <t>Муром г, Экземплярского ул, 10</t>
  </si>
  <si>
    <t>Муром г, Экземплярского ул, 11а</t>
  </si>
  <si>
    <t>169.750</t>
  </si>
  <si>
    <t>Муром г, Экземплярского ул, 13а</t>
  </si>
  <si>
    <t>298.200</t>
  </si>
  <si>
    <t>Муром г, Экземплярского ул, 14а</t>
  </si>
  <si>
    <t>Муром г, Экземплярского ул, 1а</t>
  </si>
  <si>
    <t>482.850</t>
  </si>
  <si>
    <t>Муром г, Экземплярского ул, 45</t>
  </si>
  <si>
    <t>Муром г, Экземплярского ул, 53</t>
  </si>
  <si>
    <t>944.030</t>
  </si>
  <si>
    <t>Муром г, Экземплярского ул, 55</t>
  </si>
  <si>
    <t>459.900</t>
  </si>
  <si>
    <t>Муром г, Экземплярского ул, 70</t>
  </si>
  <si>
    <t>Муром г, Экземплярского ул, 74</t>
  </si>
  <si>
    <t>Муром г, Экземплярского ул, 90</t>
  </si>
  <si>
    <t>Муром г, Экземплярского ул, 92</t>
  </si>
  <si>
    <t>Муром г, Эксплуатационная ул, 16</t>
  </si>
  <si>
    <t>218.200</t>
  </si>
  <si>
    <t>Муром г, Эксплуатационная ул, 17</t>
  </si>
  <si>
    <t>Муром г, Энгельса ул, 1</t>
  </si>
  <si>
    <t>Муром г, Энгельса ул, 12</t>
  </si>
  <si>
    <t>Муром г, Энгельса ул, 14</t>
  </si>
  <si>
    <t>Муром г, Энгельса ул, 15</t>
  </si>
  <si>
    <t>Муром г, Энгельса ул, 16</t>
  </si>
  <si>
    <t>Муром г, Энгельса ул, 17</t>
  </si>
  <si>
    <t>Муром г, Энгельса ул, 18</t>
  </si>
  <si>
    <t>1035.700</t>
  </si>
  <si>
    <t>Муром г, Энгельса ул, 1а</t>
  </si>
  <si>
    <t>5969.100</t>
  </si>
  <si>
    <t>Муром г, Энгельса ул, 1б</t>
  </si>
  <si>
    <t>Муром г, Энгельса ул, 1в</t>
  </si>
  <si>
    <t>Муром г, Энгельса ул, 1г</t>
  </si>
  <si>
    <t>Муром г, Энгельса ул, 21</t>
  </si>
  <si>
    <t>Муром г, Энгельса ул, 3</t>
  </si>
  <si>
    <t>Муром г, Энгельса ул, 5</t>
  </si>
  <si>
    <t>Муром г, Энгельса ул, 7</t>
  </si>
  <si>
    <t>Муром г, Энергетиков ул, 2</t>
  </si>
  <si>
    <t>164.300</t>
  </si>
  <si>
    <t>Муром г, Энергетиков ул, 3а</t>
  </si>
  <si>
    <t>675.800</t>
  </si>
  <si>
    <t>Муром г, Энергетиков ул, 7</t>
  </si>
  <si>
    <t>168.350</t>
  </si>
  <si>
    <t>Муром г, Юбилейная ул, 48</t>
  </si>
  <si>
    <t>327.200</t>
  </si>
  <si>
    <t>Муром г, Юбилейная ул, 48а</t>
  </si>
  <si>
    <t>1089.500</t>
  </si>
  <si>
    <t>304.900</t>
  </si>
  <si>
    <t>105.600</t>
  </si>
  <si>
    <t>Муром г, Юбилейная ул, 54</t>
  </si>
  <si>
    <t>Муром г, Юбилейная ул, 56</t>
  </si>
  <si>
    <t>Муром г, Юбилейная ул, 58</t>
  </si>
  <si>
    <t>Муром г, Южная ул, 10</t>
  </si>
  <si>
    <t>Муром г, Южная ул, 11</t>
  </si>
  <si>
    <t>Муром г, Южная ул, 12</t>
  </si>
  <si>
    <t>Муром г, Южная ул, 14</t>
  </si>
  <si>
    <t>Муром г, Южная ул, 18</t>
  </si>
  <si>
    <t>Муром г, Южная ул, 2</t>
  </si>
  <si>
    <t>Муром г, Южная ул, 22</t>
  </si>
  <si>
    <t>Муром г, Южная ул, 24</t>
  </si>
  <si>
    <t>Муром г, Южная ул, 4</t>
  </si>
  <si>
    <t>Муром г, Южная ул, 6</t>
  </si>
  <si>
    <t>595.100</t>
  </si>
  <si>
    <t>Муром г, Южная ул, 8</t>
  </si>
  <si>
    <t>Муромский р-н, Борисоглеб с, Первомайская ул, 3</t>
  </si>
  <si>
    <t>Муромский р-н, Булатниково с, Мира ул, 3</t>
  </si>
  <si>
    <t>Муромский р-н, Волнино д, Луговая ул, 1</t>
  </si>
  <si>
    <t>Муромский р-н, Зимёнки п, Кооперативная ул, 11</t>
  </si>
  <si>
    <t>609.450</t>
  </si>
  <si>
    <t>Муромский р-н, Зимёнки п, Кооперативная ул, 12</t>
  </si>
  <si>
    <t>652.620</t>
  </si>
  <si>
    <t>Муромский р-н, Зимёнки п, Кооперативная ул, 14</t>
  </si>
  <si>
    <t>Муромский р-н, Зимёнки п, Кооперативная ул, 2</t>
  </si>
  <si>
    <t>614.680</t>
  </si>
  <si>
    <t>Муромский р-н, Зимёнки п, Кооперативная ул, 3</t>
  </si>
  <si>
    <t>Муромский р-н, Зимёнки п, Красногорбатовская ул, 1</t>
  </si>
  <si>
    <t>Муромский р-н, Зимёнки п, Красногорбатовская ул, 2</t>
  </si>
  <si>
    <t>Муромский р-н, Зимёнки п, Красногорбатовская ул, 3</t>
  </si>
  <si>
    <t>609.800</t>
  </si>
  <si>
    <t>Муромский р-н, Зимёнки п, Мира ул, 1</t>
  </si>
  <si>
    <t>426.510</t>
  </si>
  <si>
    <t>Муромский р-н, Зимёнки п, Мира ул, 2</t>
  </si>
  <si>
    <t>433.440</t>
  </si>
  <si>
    <t>Муромский р-н, Зимёнки п, Мира ул, 3</t>
  </si>
  <si>
    <t>Муромский р-н, Зимёнки п, Мира ул, 4</t>
  </si>
  <si>
    <t>Муромский р-н, Зимёнки п, Мира ул, 5</t>
  </si>
  <si>
    <t>Муромский р-н, Зимёнки п, Мира ул, 6</t>
  </si>
  <si>
    <t>495.700</t>
  </si>
  <si>
    <t>Муромский р-н, Зимёнки п, Мира ул, 7</t>
  </si>
  <si>
    <t>Муромский р-н, Зимёнки п, Мира ул, 8</t>
  </si>
  <si>
    <t>Муромский р-н, Ковардицы с, Молодежная ул, 11</t>
  </si>
  <si>
    <t>Муромский р-н, Ковардицы с, Молодежная ул, 12</t>
  </si>
  <si>
    <t>Муромский р-н, Кондраково п, Зеленая ул, 6</t>
  </si>
  <si>
    <t>217.880</t>
  </si>
  <si>
    <t>Муромский р-н, Кондраково п, Зеленая ул, 8</t>
  </si>
  <si>
    <t>217.750</t>
  </si>
  <si>
    <t>Муромский р-н, Кондраково п, Набережная ул, 15</t>
  </si>
  <si>
    <t>Муромский р-н, Макаровка д, Центральная ул, 9</t>
  </si>
  <si>
    <t>Муромский р-н, Межищи д, Овражная ул, 1</t>
  </si>
  <si>
    <t>498.800</t>
  </si>
  <si>
    <t>Муромский р-н, Межищи д, Полевая ул, 45</t>
  </si>
  <si>
    <t>Муромский р-н, Механизаторов п, 35а</t>
  </si>
  <si>
    <t>Муромский р-н, Механизаторов п, 44а</t>
  </si>
  <si>
    <t>Муромский р-н, Механизаторов п, 44в</t>
  </si>
  <si>
    <t>Муромский р-н, Механизаторов п, 48</t>
  </si>
  <si>
    <t>868.900</t>
  </si>
  <si>
    <t>825.200</t>
  </si>
  <si>
    <t>Муромский р-н, Механизаторов п, 50а</t>
  </si>
  <si>
    <t>758.630</t>
  </si>
  <si>
    <t>Муромский р-н, Механизаторов п, 51</t>
  </si>
  <si>
    <t>399.200</t>
  </si>
  <si>
    <t>Муромский р-н, Механизаторов п, 52</t>
  </si>
  <si>
    <t>Муромский р-н, Механизаторов п, 53</t>
  </si>
  <si>
    <t>Муромский р-н, Механизаторов п, 54</t>
  </si>
  <si>
    <t>Муромский р-н, Механизаторов п, 55</t>
  </si>
  <si>
    <t>Муромский р-н, Механизаторов п, 55а</t>
  </si>
  <si>
    <t>Муромский р-н, Механизаторов п, 57</t>
  </si>
  <si>
    <t>Муромский р-н, Механизаторов п, 59</t>
  </si>
  <si>
    <t>Муромский р-н, Механизаторов п, 60</t>
  </si>
  <si>
    <t>Муромский р-н, Механизаторов п, 62</t>
  </si>
  <si>
    <t>Муромский р-н, Механизаторов п, 63</t>
  </si>
  <si>
    <t>Муромский р-н, Механизаторов п, 64</t>
  </si>
  <si>
    <t>Муромский р-н, Механизаторов п, 66</t>
  </si>
  <si>
    <t>Муромский р-н, Механизаторов п, 68</t>
  </si>
  <si>
    <t>779.900</t>
  </si>
  <si>
    <t>1837.400</t>
  </si>
  <si>
    <t>Муромский р-н, Механизаторов п, 70</t>
  </si>
  <si>
    <t>3693.000</t>
  </si>
  <si>
    <t>Муромский р-н, Мишино д, Комсомольская ул, 71а</t>
  </si>
  <si>
    <t>Муромский р-н, Молотицы с, Гагарина ул, 26</t>
  </si>
  <si>
    <t>Муромский р-н, Молотицы с, Гагарина ул, 28</t>
  </si>
  <si>
    <t>Муромский р-н, Молотицы с, Гагарина ул, 29</t>
  </si>
  <si>
    <t>Муромский р-н, Молотицы с, Гагарина ул, 30</t>
  </si>
  <si>
    <t>Муромский р-н, Молотицы с, ПМК-10 ул, 1</t>
  </si>
  <si>
    <t>Муромский р-н, Муромский п, Кольцевая ул, 23</t>
  </si>
  <si>
    <t>Муромский р-н, Муромский п, Кольцевая ул, 29</t>
  </si>
  <si>
    <t>Муромский р-н, Муромский п, Кольцевая ул, 31</t>
  </si>
  <si>
    <t>Муромский р-н, Муромский п, Озёрная ул, 20</t>
  </si>
  <si>
    <t>Муромский р-н, Муромский п, Озёрная ул, 21</t>
  </si>
  <si>
    <t>Муромский р-н, Муромский п, Озёрная ул, 22</t>
  </si>
  <si>
    <t>520.020</t>
  </si>
  <si>
    <t>Муромский р-н, Муромский п, Садовая ул, 27</t>
  </si>
  <si>
    <t>Муромский р-н, Муромский п, Садовая ул, 28</t>
  </si>
  <si>
    <t>639.200</t>
  </si>
  <si>
    <t>639.150</t>
  </si>
  <si>
    <t>Муромский р-н, Муромский п, Северная ул, 10</t>
  </si>
  <si>
    <t>Муромский р-н, Муромский п, Северная ул, 11</t>
  </si>
  <si>
    <t>258.720</t>
  </si>
  <si>
    <t>Муромский р-н, Муромский п, Северная ул, 18</t>
  </si>
  <si>
    <t>438.300</t>
  </si>
  <si>
    <t>Муромский р-н, Муромский п, Северная ул, 19</t>
  </si>
  <si>
    <t>Муромский р-н, Муромский п, Северная ул, 7</t>
  </si>
  <si>
    <t>Муромский р-н, Муромский п, Центральная ул, 30</t>
  </si>
  <si>
    <t>Муромский р-н, Муромский п, Центральная ул, 34</t>
  </si>
  <si>
    <t>Муромский р-н, Нежиловка д, Пригородная ул, 52</t>
  </si>
  <si>
    <t>Муромский р-н, Панфилово с, Первомайская ул, 25</t>
  </si>
  <si>
    <t>268.210</t>
  </si>
  <si>
    <t>Муромский р-н, Панфилово с, Советская ул, 35</t>
  </si>
  <si>
    <t>676.100</t>
  </si>
  <si>
    <t>652.270</t>
  </si>
  <si>
    <t>Муромский р-н, Прудищи д, Клубная ул, 4</t>
  </si>
  <si>
    <t>691.600</t>
  </si>
  <si>
    <t>Муромский р-н, Савково д, Советская ул, 20</t>
  </si>
  <si>
    <t>Муромский р-н, Фабрики им П.Л.Войкова п, 10</t>
  </si>
  <si>
    <t>964.100</t>
  </si>
  <si>
    <t>221.340</t>
  </si>
  <si>
    <t>Муромский р-н, Фабрики им П.Л.Войкова п, 21</t>
  </si>
  <si>
    <t>307.630</t>
  </si>
  <si>
    <t>Муромский р-н, Фабрики им П.Л.Войкова п, 22</t>
  </si>
  <si>
    <t>Муромский р-н, Фабрики им П.Л.Войкова п, 23</t>
  </si>
  <si>
    <t>452.240</t>
  </si>
  <si>
    <t>Муромский р-н, Фабрики им П.Л.Войкова п, 24</t>
  </si>
  <si>
    <t>Муромский р-н, Фабрики им П.Л.Войкова п, 25</t>
  </si>
  <si>
    <t>Муромский р-н, Фабрики им П.Л.Войкова п, 26</t>
  </si>
  <si>
    <t>970.020</t>
  </si>
  <si>
    <t>Муромский р-н, Фабрики им П.Л.Войкова п, 27</t>
  </si>
  <si>
    <t>978.140</t>
  </si>
  <si>
    <t>Муромский р-н, Фабрики им П.Л.Войкова п, 28</t>
  </si>
  <si>
    <t>Муромский р-н, Фабрики им П.Л.Войкова п, 29</t>
  </si>
  <si>
    <t>Муромский р-н, Фабрики им П.Л.Войкова п, 30</t>
  </si>
  <si>
    <t>502.900</t>
  </si>
  <si>
    <t>Муромский р-н, Фабрики им П.Л.Войкова п, 31</t>
  </si>
  <si>
    <t>Муромский р-н, Фабрики им П.Л.Войкова п, 32</t>
  </si>
  <si>
    <t>Муромский р-н, Фабрики им П.Л.Войкова п, 8</t>
  </si>
  <si>
    <t>Муромский р-н, Фабрики им П.Л.Войкова п, 9</t>
  </si>
  <si>
    <t>Муромский р-н, Якиманская Слобода с, Ленина ул, 1</t>
  </si>
  <si>
    <t>Муромский р-н, Якиманская Слобода с, Ленина ул, 34а</t>
  </si>
  <si>
    <t>Муромский р-н, Якиманская Слобода с, Школьная ул, 45а</t>
  </si>
  <si>
    <t>Петушинский р-н, Андреевское с, 10</t>
  </si>
  <si>
    <t>Петушинский р-н, Андреевское с, 11</t>
  </si>
  <si>
    <t>Петушинский р-н, Андреевское с, 13</t>
  </si>
  <si>
    <t>Петушинский р-н, Андреевское с, 9</t>
  </si>
  <si>
    <t>Петушинский р-н, Анкудиново д, Арханинская ул, 40</t>
  </si>
  <si>
    <t>Петушинский р-н, Березка п, Центральная ул, 11</t>
  </si>
  <si>
    <t>Петушинский р-н, Березка п, Центральная ул, 7</t>
  </si>
  <si>
    <t>687.160</t>
  </si>
  <si>
    <t>Петушинский р-н, Березка п, Центральная ул, 9</t>
  </si>
  <si>
    <t>686.710</t>
  </si>
  <si>
    <t>Петушинский р-н, Болдино д, 7</t>
  </si>
  <si>
    <t>Петушинский р-н, Вольгинский п, Новосеменковская ул, 1</t>
  </si>
  <si>
    <t>Петушинский р-н, Вольгинский п, Новосеменковская ул, 10</t>
  </si>
  <si>
    <t>Петушинский р-н, Вольгинский п, Новосеменковская ул, 12</t>
  </si>
  <si>
    <t>Петушинский р-н, Вольгинский п, Новосеменковская ул, 14</t>
  </si>
  <si>
    <t>Петушинский р-н, Вольгинский п, Новосеменковская ул, 19</t>
  </si>
  <si>
    <t>Петушинский р-н, Вольгинский п, Новосеменковская ул, 21</t>
  </si>
  <si>
    <t>Петушинский р-н, Вольгинский п, Новосеменковская ул, 22</t>
  </si>
  <si>
    <t>Петушинский р-н, Вольгинский п, Новосеменковская ул, 23</t>
  </si>
  <si>
    <t>Петушинский р-н, Вольгинский п, Новосеменковская ул, 25</t>
  </si>
  <si>
    <t>5065.000</t>
  </si>
  <si>
    <t>Петушинский р-н, Вольгинский п, Новосеменковская ул, 5</t>
  </si>
  <si>
    <t>Петушинский р-н, Вольгинский п, Новосеменковская ул, 8</t>
  </si>
  <si>
    <t>Петушинский р-н, Вольгинский п, Старовская ул, 10</t>
  </si>
  <si>
    <t>Петушинский р-н, Вольгинский п, Старовская ул, 14</t>
  </si>
  <si>
    <t>Петушинский р-н, Вольгинский п, Старовская ул, 15</t>
  </si>
  <si>
    <t>Петушинский р-н, Вольгинский п, Старовская ул, 17</t>
  </si>
  <si>
    <t>Петушинский р-н, Вольгинский п, Старовская ул, 18</t>
  </si>
  <si>
    <t>Петушинский р-н, Вольгинский п, Старовская ул, 2</t>
  </si>
  <si>
    <t>Петушинский р-н, Вольгинский п, Старовская ул, 22</t>
  </si>
  <si>
    <t>Петушинский р-н, Вольгинский п, Старовская ул, 24</t>
  </si>
  <si>
    <t>Петушинский р-н, Вольгинский п, Старовская ул, 25</t>
  </si>
  <si>
    <t>Петушинский р-н, Вольгинский п, Старовская ул, 26</t>
  </si>
  <si>
    <t>Петушинский р-н, Вольгинский п, Старовская ул, 27</t>
  </si>
  <si>
    <t>1348.000</t>
  </si>
  <si>
    <t>Петушинский р-н, Вольгинский п, Старовская ул, 3</t>
  </si>
  <si>
    <t>Петушинский р-н, Вольгинский п, Старовская ул, 33</t>
  </si>
  <si>
    <t>Петушинский р-н, Вольгинский п, Старовская ул, 4</t>
  </si>
  <si>
    <t>Петушинский р-н, Вольгинский п, Старовская ул, 5</t>
  </si>
  <si>
    <t>Петушинский р-н, Вольгинский п, Старовская ул, 7</t>
  </si>
  <si>
    <t>Петушинский р-н, Воспушка д, Ленина ул, 1</t>
  </si>
  <si>
    <t>505.400</t>
  </si>
  <si>
    <t>Петушинский р-н, Воспушка д, Ленина ул, 2</t>
  </si>
  <si>
    <t>431.820</t>
  </si>
  <si>
    <t>Петушинский р-н, Головино д, Полевая ул, 1</t>
  </si>
  <si>
    <t>Петушинский р-н, Головино д, Полевая ул, 2</t>
  </si>
  <si>
    <t>Петушинский р-н, Головино д, Полевая ул, 3</t>
  </si>
  <si>
    <t>840.420</t>
  </si>
  <si>
    <t>Петушинский р-н, Головино д, Полевая ул, 4</t>
  </si>
  <si>
    <t>Петушинский р-н, Головино д, Полевая ул, 5</t>
  </si>
  <si>
    <t>938.900</t>
  </si>
  <si>
    <t>Петушинский р-н, Головино д, Полевая ул, 6</t>
  </si>
  <si>
    <t>752.200</t>
  </si>
  <si>
    <t>Петушинский р-н, Городищи п, К.Соловьева ул, 1</t>
  </si>
  <si>
    <t>7647.450</t>
  </si>
  <si>
    <t>Петушинский р-н, Городищи п, К.Соловьева ул, 2</t>
  </si>
  <si>
    <t>Петушинский р-н, Городищи п, К.Соловьева ул, 3а</t>
  </si>
  <si>
    <t>497.860</t>
  </si>
  <si>
    <t>Петушинский р-н, Городищи п, К.Соловьева ул, 4а</t>
  </si>
  <si>
    <t>3032.000</t>
  </si>
  <si>
    <t>1213.130</t>
  </si>
  <si>
    <t>Петушинский р-н, Городищи п, Ленина ул, 12</t>
  </si>
  <si>
    <t>570.800</t>
  </si>
  <si>
    <t>Петушинский р-н, Городищи п, Ленина ул, 14</t>
  </si>
  <si>
    <t>Петушинский р-н, Городищи п, Ленина ул, 16</t>
  </si>
  <si>
    <t>Петушинский р-н, Городищи п, Ленина ул, 18</t>
  </si>
  <si>
    <t>Петушинский р-н, Городищи п, Ленина ул, 1А</t>
  </si>
  <si>
    <t>Петушинский р-н, Городищи п, Ленина ул, 24</t>
  </si>
  <si>
    <t>Петушинский р-н, Городищи п, Ленина ул, 6</t>
  </si>
  <si>
    <t>Петушинский р-н, Городищи п, Ленина ул, 8</t>
  </si>
  <si>
    <t>Петушинский р-н, Городищи п, Ленина ул, 8а</t>
  </si>
  <si>
    <t>715.300</t>
  </si>
  <si>
    <t>Петушинский р-н, Городищи п, Ленина ул, 9а</t>
  </si>
  <si>
    <t>Петушинский р-н, Городищи п, Октябрьская-2 ул, 23</t>
  </si>
  <si>
    <t>497.800</t>
  </si>
  <si>
    <t>Петушинский р-н, Городищи п, Октябрьская-2 ул, 24</t>
  </si>
  <si>
    <t>315.980</t>
  </si>
  <si>
    <t>Петушинский р-н, Городищи п, Октябрьская-2 ул, 25</t>
  </si>
  <si>
    <t>564.100</t>
  </si>
  <si>
    <t>Петушинский р-н, Городищи п, Октябрьская-2 ул, 27</t>
  </si>
  <si>
    <t>Петушинский р-н, Городищи п, Октябрьская-2 ул, 28</t>
  </si>
  <si>
    <t>Петушинский р-н, Городищи п, Октябрьская-2 ул, 29</t>
  </si>
  <si>
    <t>Петушинский р-н, Городищи п, Октябрьская-2 ул, 30</t>
  </si>
  <si>
    <t>2086.100</t>
  </si>
  <si>
    <t>Петушинский р-н, Городищи п, Октябрьская-2 ул, 31</t>
  </si>
  <si>
    <t>1198.100</t>
  </si>
  <si>
    <t>1501.900</t>
  </si>
  <si>
    <t>Петушинский р-н, Городищи п, Октябрьская-2 ул, 32</t>
  </si>
  <si>
    <t>Петушинский р-н, Городищи п, Октябрьская-2 ул, 33</t>
  </si>
  <si>
    <t>Петушинский р-н, Городищи п, Октябрьская-2 ул, 34</t>
  </si>
  <si>
    <t>Петушинский р-н, Городищи п, Октябрьская-2 ул, 35</t>
  </si>
  <si>
    <t>Петушинский р-н, Городищи п, Октябрьская-2 ул, 36</t>
  </si>
  <si>
    <t>Петушинский р-н, Городищи п, Октябрьская-2 ул, 37</t>
  </si>
  <si>
    <t>Петушинский р-н, Городищи п, Октябрьская-2 ул, 38</t>
  </si>
  <si>
    <t>Петушинский р-н, Городищи п, Первомайская ул, 2</t>
  </si>
  <si>
    <t>Петушинский р-н, Городищи п, Советская ул, 10</t>
  </si>
  <si>
    <t>Петушинский р-н, Городищи п, Советская ул, 11</t>
  </si>
  <si>
    <t>Петушинский р-н, Городищи п, Советская ул, 14</t>
  </si>
  <si>
    <t>Петушинский р-н, Городищи п, Советская ул, 19</t>
  </si>
  <si>
    <t>755.950</t>
  </si>
  <si>
    <t>Петушинский р-н, Городищи п, Советская ул, 21</t>
  </si>
  <si>
    <t>Петушинский р-н, Городищи п, Советская ул, 22</t>
  </si>
  <si>
    <t>504.710</t>
  </si>
  <si>
    <t>Петушинский р-н, Городищи п, Советская ул, 23</t>
  </si>
  <si>
    <t>Петушинский р-н, Городищи п, Советская ул, 25</t>
  </si>
  <si>
    <t>Петушинский р-н, Городищи п, Советская ул, 26</t>
  </si>
  <si>
    <t>Петушинский р-н, Городищи п, Советская ул, 27</t>
  </si>
  <si>
    <t>510.160</t>
  </si>
  <si>
    <t>Петушинский р-н, Городищи п, Советская ул, 3</t>
  </si>
  <si>
    <t>1712.300</t>
  </si>
  <si>
    <t>Петушинский р-н, Городищи п, Советская ул, 32</t>
  </si>
  <si>
    <t>Петушинский р-н, Городищи п, Советская ул, 34</t>
  </si>
  <si>
    <t>Петушинский р-н, Городищи п, Советская ул, 36</t>
  </si>
  <si>
    <t>Петушинский р-н, Городищи п, Советская ул, 38</t>
  </si>
  <si>
    <t>1362.720</t>
  </si>
  <si>
    <t>Петушинский р-н, Городищи п, Советская ул, 40</t>
  </si>
  <si>
    <t>1557.540</t>
  </si>
  <si>
    <t>Петушинский р-н, Городищи п, Советская ул, 42</t>
  </si>
  <si>
    <t>1297.200</t>
  </si>
  <si>
    <t>Петушинский р-н, Городищи п, Советская ул, 45а</t>
  </si>
  <si>
    <t>Петушинский р-н, Городищи п, Советская ул, 47а</t>
  </si>
  <si>
    <t>714.300</t>
  </si>
  <si>
    <t>Петушинский р-н, Городищи п, Советская ул, 5</t>
  </si>
  <si>
    <t>888.950</t>
  </si>
  <si>
    <t>Петушинский р-н, Городищи п, Советская ул, 7</t>
  </si>
  <si>
    <t>Петушинский р-н, Городищи п, Советская ул, 9</t>
  </si>
  <si>
    <t>526.900</t>
  </si>
  <si>
    <t>Петушинский р-н, Грибово д, Охотохозяйство тер, 9</t>
  </si>
  <si>
    <t>Петушинский р-н, Киржач д, Луговая ул, 30</t>
  </si>
  <si>
    <t>Петушинский р-н, Костерево г, 40 лет Октября ул, 1</t>
  </si>
  <si>
    <t>560.700</t>
  </si>
  <si>
    <t>Петушинский р-н, Костерево г, 40 лет Октября ул, 10</t>
  </si>
  <si>
    <t>Петушинский р-н, Костерево г, 40 лет Октября ул, 12</t>
  </si>
  <si>
    <t>1282.260</t>
  </si>
  <si>
    <t>1277.500</t>
  </si>
  <si>
    <t>Петушинский р-н, Костерево г, 40 лет Октября ул, 14</t>
  </si>
  <si>
    <t>4534.450</t>
  </si>
  <si>
    <t>4467.300</t>
  </si>
  <si>
    <t>Петушинский р-н, Костерево г, 40 лет Октября ул, 16</t>
  </si>
  <si>
    <t>1259.040</t>
  </si>
  <si>
    <t>Петушинский р-н, Костерево г, 40 лет Октября ул, 18</t>
  </si>
  <si>
    <t>1111.440</t>
  </si>
  <si>
    <t>Петушинский р-н, Костерево г, 40 лет Октября ул, 2</t>
  </si>
  <si>
    <t>Петушинский р-н, Костерево г, 40 лет Октября ул, 3</t>
  </si>
  <si>
    <t>Петушинский р-н, Костерево г, 40 лет Октября ул, 4</t>
  </si>
  <si>
    <t>Петушинский р-н, Костерево г, 40 лет Октября ул, 5</t>
  </si>
  <si>
    <t>Петушинский р-н, Костерево г, 40 лет Октября ул, 6</t>
  </si>
  <si>
    <t>Петушинский р-н, Костерево г, 40 лет Октября ул, 7</t>
  </si>
  <si>
    <t>Петушинский р-н, Костерево г, 40 лет Октября ул, 8</t>
  </si>
  <si>
    <t>644.100</t>
  </si>
  <si>
    <t>Петушинский р-н, Костерево г, 40 лет Октября ул, 9</t>
  </si>
  <si>
    <t>Петушинский р-н, Костерево г, Бормино ул, 58</t>
  </si>
  <si>
    <t>1983.570</t>
  </si>
  <si>
    <t>Петушинский р-н, Костерево г, Бормино ул, 60</t>
  </si>
  <si>
    <t>526.850</t>
  </si>
  <si>
    <t>Петушинский р-н, Костерево г, Заречная ул, 448</t>
  </si>
  <si>
    <t>Петушинский р-н, Костерево г, Заречная ул, 464</t>
  </si>
  <si>
    <t>Петушинский р-н, Костерево г, Заречная ул, 465</t>
  </si>
  <si>
    <t>Петушинский р-н, Костерево г, Заречная ул, 466</t>
  </si>
  <si>
    <t>Петушинский р-н, Костерево г, им Горького ул, 1</t>
  </si>
  <si>
    <t>Петушинский р-н, Костерево г, им Горького ул, 11</t>
  </si>
  <si>
    <t>Петушинский р-н, Костерево г, им Горького ул, 12</t>
  </si>
  <si>
    <t>449.450</t>
  </si>
  <si>
    <t>496.600</t>
  </si>
  <si>
    <t>Петушинский р-н, Костерево г, им Горького ул, 3</t>
  </si>
  <si>
    <t>Петушинский р-н, Костерево г, им Горького ул, 4</t>
  </si>
  <si>
    <t>691.380</t>
  </si>
  <si>
    <t>Петушинский р-н, Костерево г, им Горького ул, 5</t>
  </si>
  <si>
    <t>Петушинский р-н, Костерево г, им Горького ул, 7</t>
  </si>
  <si>
    <t>2858.570</t>
  </si>
  <si>
    <t>Петушинский р-н, Костерево г, им Серебренникова ул, 37</t>
  </si>
  <si>
    <t>1796.100</t>
  </si>
  <si>
    <t>Петушинский р-н, Костерево г, им Серебренникова ул, 39</t>
  </si>
  <si>
    <t>Петушинский р-н, Костерево г, Комсомольская ул, 1</t>
  </si>
  <si>
    <t>Петушинский р-н, Костерево г, Комсомольская ул, 11</t>
  </si>
  <si>
    <t>Петушинский р-н, Костерево г, Комсомольская ул, 3</t>
  </si>
  <si>
    <t>904.100</t>
  </si>
  <si>
    <t>Петушинский р-н, Костерево г, Комсомольская ул, 5</t>
  </si>
  <si>
    <t>Петушинский р-н, Костерево г, Комсомольская ул, 7</t>
  </si>
  <si>
    <t>Петушинский р-н, Костерево г, Комсомольская ул, 9</t>
  </si>
  <si>
    <t>Петушинский р-н, Костерево г, Костерево-1 п, 419</t>
  </si>
  <si>
    <t>Петушинский р-н, Костерево г, Костерево-1 п, 425</t>
  </si>
  <si>
    <t>Петушинский р-н, Костерево г, Костерево-1 п, 435</t>
  </si>
  <si>
    <t>Петушинский р-н, Костерево г, Костерево-1 п, 436</t>
  </si>
  <si>
    <t>Петушинский р-н, Костерево г, Костерево-1 п, 437</t>
  </si>
  <si>
    <t>Петушинский р-н, Костерево г, Костерево-1 п, 438</t>
  </si>
  <si>
    <t>Петушинский р-н, Костерево г, Костерево-1 п, 439</t>
  </si>
  <si>
    <t>Петушинский р-н, Костерево г, Костерево-1 п, 495</t>
  </si>
  <si>
    <t>Петушинский р-н, Костерево г, Костерево-1 п, 505</t>
  </si>
  <si>
    <t>Петушинский р-н, Костерево г, Костерево-1 п, 513</t>
  </si>
  <si>
    <t>Петушинский р-н, Костерево г, Красная ул, 6а</t>
  </si>
  <si>
    <t>Петушинский р-н, Костерево г, Ленина ул, 10</t>
  </si>
  <si>
    <t>407.210</t>
  </si>
  <si>
    <t>Петушинский р-н, Костерево г, Ленина ул, 13</t>
  </si>
  <si>
    <t>Петушинский р-н, Костерево г, Ленина ул, 15</t>
  </si>
  <si>
    <t>418.120</t>
  </si>
  <si>
    <t>628.800</t>
  </si>
  <si>
    <t>Петушинский р-н, Костерево г, Ленина ул, 5</t>
  </si>
  <si>
    <t>393.400</t>
  </si>
  <si>
    <t>Петушинский р-н, Костерево г, Ленина ул, 6</t>
  </si>
  <si>
    <t>Петушинский р-н, Костерево г, Ленина ул, 7</t>
  </si>
  <si>
    <t>342.720</t>
  </si>
  <si>
    <t>645.610</t>
  </si>
  <si>
    <t>Петушинский р-н, Костерево г, Ленина ул, 8</t>
  </si>
  <si>
    <t>Петушинский р-н, Костерево г, Ленина ул, 9</t>
  </si>
  <si>
    <t>Петушинский р-н, Костерево г, Матросова ул, 11</t>
  </si>
  <si>
    <t>715.340</t>
  </si>
  <si>
    <t>Петушинский р-н, Костерево г, Матросова ул, 13</t>
  </si>
  <si>
    <t>Петушинский р-н, Костерево г, Матросова ул, 1а</t>
  </si>
  <si>
    <t>572.240</t>
  </si>
  <si>
    <t>Петушинский р-н, Костерево г, Матросова ул, 7</t>
  </si>
  <si>
    <t>Петушинский р-н, Костерево г, Матросова ул, 9</t>
  </si>
  <si>
    <t>Петушинский р-н, Костерево г, Писцова ул, 56</t>
  </si>
  <si>
    <t>Петушинский р-н, Костерево г, Писцова ул, 60</t>
  </si>
  <si>
    <t>636.740</t>
  </si>
  <si>
    <t>Петушинский р-н, Костерево г, Рабочая ул, 2</t>
  </si>
  <si>
    <t>Петушинский р-н, Костерево г, Рабочая ул, 4</t>
  </si>
  <si>
    <t>Петушинский р-н, Костерево г, Рабочая ул, 6</t>
  </si>
  <si>
    <t>Петушинский р-н, Костерево г, Трансформаторная ул, 1</t>
  </si>
  <si>
    <t>Петушинский р-н, Костерево г, Чехова ул, 1</t>
  </si>
  <si>
    <t>439.600</t>
  </si>
  <si>
    <t>Петушинский р-н, Костерево г, Чехова ул, 3</t>
  </si>
  <si>
    <t>Петушинский р-н, Костерево г, Чехова ул, 4</t>
  </si>
  <si>
    <t>981.690</t>
  </si>
  <si>
    <t>Петушинский р-н, Костерево г, Школьная ул, 10</t>
  </si>
  <si>
    <t>Петушинский р-н, Костерево г, Школьная ул, 12</t>
  </si>
  <si>
    <t>Петушинский р-н, Костино д, Воинская тер, 1</t>
  </si>
  <si>
    <t>Петушинский р-н, Костино д, Воинская тер, 2</t>
  </si>
  <si>
    <t>Петушинский р-н, Костино д, Воинская тер, 3</t>
  </si>
  <si>
    <t>Петушинский р-н, Липна д, Дачная ул, 1</t>
  </si>
  <si>
    <t>512.970</t>
  </si>
  <si>
    <t>Петушинский р-н, Липна д, Дачная ул, 10</t>
  </si>
  <si>
    <t>Петушинский р-н, Липна д, Дачная ул, 2</t>
  </si>
  <si>
    <t>513.920</t>
  </si>
  <si>
    <t>Петушинский р-н, Липна д, Дачная ул, 3</t>
  </si>
  <si>
    <t>673.970</t>
  </si>
  <si>
    <t>Петушинский р-н, Липна д, Дачная ул, 5</t>
  </si>
  <si>
    <t>676.230</t>
  </si>
  <si>
    <t>Петушинский р-н, Липна д, Дачная ул, 6</t>
  </si>
  <si>
    <t>Петушинский р-н, Липна д, Дачная ул, 7</t>
  </si>
  <si>
    <t>763.290</t>
  </si>
  <si>
    <t>1534.100</t>
  </si>
  <si>
    <t>Петушинский р-н, Липна д, Дачная ул, 8</t>
  </si>
  <si>
    <t>Петушинский р-н, Липна д, Дачная ул, 9</t>
  </si>
  <si>
    <t>705.080</t>
  </si>
  <si>
    <t>Петушинский р-н, Луговой п, Цветочная ул, 12</t>
  </si>
  <si>
    <t>968.660</t>
  </si>
  <si>
    <t>Петушинский р-н, Машиностроитель п, Парковая ул, 15</t>
  </si>
  <si>
    <t>Петушинский р-н, Нагорный п, Владимирская ул, 1</t>
  </si>
  <si>
    <t>615.700</t>
  </si>
  <si>
    <t>964.900</t>
  </si>
  <si>
    <t>Петушинский р-н, Нагорный п, Владимирская ул, 12</t>
  </si>
  <si>
    <t>Петушинский р-н, Нагорный п, Владимирская ул, 13</t>
  </si>
  <si>
    <t>Петушинский р-н, Нагорный п, Владимирская ул, 2</t>
  </si>
  <si>
    <t>Петушинский р-н, Нагорный п, Владимирская ул, 3</t>
  </si>
  <si>
    <t>Петушинский р-н, Нагорный п, Владимирская ул, 8</t>
  </si>
  <si>
    <t>Петушинский р-н, Нагорный п, Горячкина ул, 1</t>
  </si>
  <si>
    <t>Петушинский р-н, Нагорный п, Горячкина ул, 3</t>
  </si>
  <si>
    <t>Петушинский р-н, Новое Аннино д, Центральная ул, 1</t>
  </si>
  <si>
    <t>507.370</t>
  </si>
  <si>
    <t>Петушинский р-н, Новое Аннино д, Центральная ул, 10</t>
  </si>
  <si>
    <t>618.280</t>
  </si>
  <si>
    <t>Петушинский р-н, Новое Аннино д, Центральная ул, 13</t>
  </si>
  <si>
    <t>534.980</t>
  </si>
  <si>
    <t>Петушинский р-н, Новое Аннино д, Центральная ул, 3</t>
  </si>
  <si>
    <t>494.540</t>
  </si>
  <si>
    <t>Петушинский р-н, Новое Аннино д, Центральная ул, 4</t>
  </si>
  <si>
    <t>Петушинский р-н, Новое Аннино д, Центральная ул, 5</t>
  </si>
  <si>
    <t>508.550</t>
  </si>
  <si>
    <t>Петушинский р-н, Новое Аннино д, Центральная ул, 6</t>
  </si>
  <si>
    <t>Петушинский р-н, Новое Аннино д, Центральная ул, 7</t>
  </si>
  <si>
    <t>Петушинский р-н, Новое Аннино д, Центральная ул, 8</t>
  </si>
  <si>
    <t>649.600</t>
  </si>
  <si>
    <t>627.470</t>
  </si>
  <si>
    <t>Петушинский р-н, Новое Аннино д, Центральная ул, 9</t>
  </si>
  <si>
    <t>627.620</t>
  </si>
  <si>
    <t>Петушинский р-н, Панфилово д, Центральная ул, 1</t>
  </si>
  <si>
    <t>Петушинский р-н, Панфилово д, Центральная ул, 2</t>
  </si>
  <si>
    <t>739.400</t>
  </si>
  <si>
    <t>Петушинский р-н, Панфилово д, Центральная ул, 3</t>
  </si>
  <si>
    <t>Петушинский р-н, Пекша д, Молодежная ул, 1</t>
  </si>
  <si>
    <t>Петушинский р-н, Пекша д, Московская ул, 1</t>
  </si>
  <si>
    <t>849.120</t>
  </si>
  <si>
    <t>Петушинский р-н, Пекша д, Московская ул, 3</t>
  </si>
  <si>
    <t>663.380</t>
  </si>
  <si>
    <t>Петушинский р-н, Пекша д, Совхозная ул, 1</t>
  </si>
  <si>
    <t>440.950</t>
  </si>
  <si>
    <t>Петушинский р-н, Пекша д, Совхозная ул, 2</t>
  </si>
  <si>
    <t>Петушинский р-н, Пекша д, Совхозная ул, 4</t>
  </si>
  <si>
    <t>Петушинский р-н, Пекша д, Строителей ул, 1</t>
  </si>
  <si>
    <t>440.940</t>
  </si>
  <si>
    <t>Петушинский р-н, Пекша д, Строителей ул, 3</t>
  </si>
  <si>
    <t>Петушинский р-н, Пекша д, Строителей ул, 5</t>
  </si>
  <si>
    <t>567.640</t>
  </si>
  <si>
    <t>671.660</t>
  </si>
  <si>
    <t>Петушинский р-н, Пекша д, Центральная ул, 12</t>
  </si>
  <si>
    <t>674.500</t>
  </si>
  <si>
    <t>Петушинский р-н, Пекша д, Центральная ул, 14</t>
  </si>
  <si>
    <t>885.580</t>
  </si>
  <si>
    <t>Петушинский р-н, Пекша д, Центральная ул, 3</t>
  </si>
  <si>
    <t>Петушинский р-н, Пекша д, Центральная ул, 5</t>
  </si>
  <si>
    <t>440.690</t>
  </si>
  <si>
    <t>Петушинский р-н, Пекша д, Центральная ул, 7</t>
  </si>
  <si>
    <t>Петушинский р-н, Пекша д, Центральная ул, 9</t>
  </si>
  <si>
    <t>Петушинский р-н, Покров г, 3 Интернационала ул, 103</t>
  </si>
  <si>
    <t>557.830</t>
  </si>
  <si>
    <t>Петушинский р-н, Покров г, 3 Интернационала ул, 105</t>
  </si>
  <si>
    <t>Петушинский р-н, Покров г, 3 Интернационала ул, 34</t>
  </si>
  <si>
    <t>433.740</t>
  </si>
  <si>
    <t>Петушинский р-н, Покров г, 3 Интернационала ул, 46</t>
  </si>
  <si>
    <t>Петушинский р-н, Покров г, 3 Интернационала ул, 49</t>
  </si>
  <si>
    <t>Петушинский р-н, Покров г, 3 Интернационала ул, 51</t>
  </si>
  <si>
    <t>Петушинский р-н, Покров г, 3 Интернационала ул, 52а</t>
  </si>
  <si>
    <t>3134.050</t>
  </si>
  <si>
    <t>Петушинский р-н, Покров г, 3 Интернационала ул, 54б</t>
  </si>
  <si>
    <t>Петушинский р-н, Покров г, 3 Интернационала ул, 55</t>
  </si>
  <si>
    <t>Петушинский р-н, Покров г, 3 Интернационала ул, 57</t>
  </si>
  <si>
    <t>Петушинский р-н, Покров г, 3 Интернационала ул, 59</t>
  </si>
  <si>
    <t>Петушинский р-н, Покров г, 3 Интернационала ул, 66</t>
  </si>
  <si>
    <t>Петушинский р-н, Покров г, 3 Интернационала ул, 70</t>
  </si>
  <si>
    <t>Петушинский р-н, Покров г, 3 Интернационала ул, 73</t>
  </si>
  <si>
    <t>783.030</t>
  </si>
  <si>
    <t>Петушинский р-н, Покров г, 3 Интернационала ул, 76</t>
  </si>
  <si>
    <t>1028.220</t>
  </si>
  <si>
    <t>Петушинский р-н, Покров г, 3 Интернационала ул, 79а</t>
  </si>
  <si>
    <t>Петушинский р-н, Покров г, 3 Интернационала ул, 81</t>
  </si>
  <si>
    <t>Петушинский р-н, Покров г, 3 Интернационала ул, 83</t>
  </si>
  <si>
    <t>Петушинский р-н, Покров г, 3 Интернационала ул, 99</t>
  </si>
  <si>
    <t>1771.420</t>
  </si>
  <si>
    <t>Петушинский р-н, Покров г, Больничный проезд, 19</t>
  </si>
  <si>
    <t>Петушинский р-н, Покров г, Больничный проезд, 2 корп. 2</t>
  </si>
  <si>
    <t>1158.200</t>
  </si>
  <si>
    <t>Петушинский р-н, Покров г, Больничный проезд, 23</t>
  </si>
  <si>
    <t>Петушинский р-н, Покров г, Больничный проезд, 3</t>
  </si>
  <si>
    <t>2222.510</t>
  </si>
  <si>
    <t>Петушинский р-н, Покров г, Больничный проезд, 4 корп. 2</t>
  </si>
  <si>
    <t>Петушинский р-н, Покров г, Больничный проезд, 4</t>
  </si>
  <si>
    <t>Петушинский р-н, Покров г, Больничный проезд, 5</t>
  </si>
  <si>
    <t>Петушинский р-н, Покров г, Больничный проезд, 6</t>
  </si>
  <si>
    <t>Петушинский р-н, Покров г, Больничный проезд, 7</t>
  </si>
  <si>
    <t>833.790</t>
  </si>
  <si>
    <t>Петушинский р-н, Покров г, Быкова ул, 1</t>
  </si>
  <si>
    <t>Петушинский р-н, Покров г, Быкова ул, 2</t>
  </si>
  <si>
    <t>Петушинский р-н, Покров г, Быкова ул, 71</t>
  </si>
  <si>
    <t>Петушинский р-н, Покров г, Введенский п, 3</t>
  </si>
  <si>
    <t>858.620</t>
  </si>
  <si>
    <t>Петушинский р-н, Покров г, Введенский п, 32</t>
  </si>
  <si>
    <t>Петушинский р-н, Покров г, Введенский п, 33</t>
  </si>
  <si>
    <t>Петушинский р-н, Покров г, Введенский п, 34</t>
  </si>
  <si>
    <t>442.350</t>
  </si>
  <si>
    <t>622.700</t>
  </si>
  <si>
    <t>Петушинский р-н, Покров г, Введенский п, 35</t>
  </si>
  <si>
    <t>Петушинский р-н, Покров г, Введенский п, 36</t>
  </si>
  <si>
    <t>517.120</t>
  </si>
  <si>
    <t>513.820</t>
  </si>
  <si>
    <t>Петушинский р-н, Покров г, Введенский п, 38</t>
  </si>
  <si>
    <t>743.700</t>
  </si>
  <si>
    <t>Петушинский р-н, Покров г, Введенский п, 8</t>
  </si>
  <si>
    <t>Петушинский р-н, Покров г, Введенский п, 9</t>
  </si>
  <si>
    <t>1404.210</t>
  </si>
  <si>
    <t>Петушинский р-н, Покров г, Герасимова ул, 19</t>
  </si>
  <si>
    <t>Петушинский р-н, Покров г, Герасимова ул, 20</t>
  </si>
  <si>
    <t>Петушинский р-н, Покров г, Герасимова ул, 22</t>
  </si>
  <si>
    <t>Петушинский р-н, Покров г, Герасимова ул, 23</t>
  </si>
  <si>
    <t>Петушинский р-н, Покров г, Герасимова ул, 24</t>
  </si>
  <si>
    <t>924.560</t>
  </si>
  <si>
    <t>Петушинский р-н, Покров г, Герасимова ул, 24А</t>
  </si>
  <si>
    <t>Петушинский р-н, Покров г, Герасимова ул, 26</t>
  </si>
  <si>
    <t>1985.360</t>
  </si>
  <si>
    <t>Петушинский р-н, Покров г, Герасимова ул, 28</t>
  </si>
  <si>
    <t>Петушинский р-н, Покров г, Герасимова ул, 30</t>
  </si>
  <si>
    <t>2006.780</t>
  </si>
  <si>
    <t>Петушинский р-н, Покров г, Испытателей ул, 2</t>
  </si>
  <si>
    <t>1134.270</t>
  </si>
  <si>
    <t>Петушинский р-н, Покров г, К.Либкнехта ул, 10</t>
  </si>
  <si>
    <t>Петушинский р-н, Покров г, К.Либкнехта ул, 12</t>
  </si>
  <si>
    <t>Петушинский р-н, Покров г, К.Либкнехта ул, 14</t>
  </si>
  <si>
    <t>Петушинский р-н, Покров г, К.Либкнехта ул, 2</t>
  </si>
  <si>
    <t>Петушинский р-н, Покров г, К.Либкнехта ул, 4</t>
  </si>
  <si>
    <t>Петушинский р-н, Покров г, К.Либкнехта ул, 8</t>
  </si>
  <si>
    <t>Петушинский р-н, Покров г, Кольцевая ул, 18а</t>
  </si>
  <si>
    <t>Петушинский р-н, Покров г, Кольцевая ул, 20а</t>
  </si>
  <si>
    <t>674.020</t>
  </si>
  <si>
    <t>Петушинский р-н, Покров г, Ленина ул, 100</t>
  </si>
  <si>
    <t>Петушинский р-н, Покров г, Ленина ул, 124</t>
  </si>
  <si>
    <t>Петушинский р-н, Покров г, Ленина ул, 71</t>
  </si>
  <si>
    <t>Петушинский р-н, Покров г, Ленина ул, 86</t>
  </si>
  <si>
    <t>Петушинский р-н, Покров г, Малая Поляна ул, 1</t>
  </si>
  <si>
    <t>Петушинский р-н, Покров г, Озерный проезд, 1</t>
  </si>
  <si>
    <t>Петушинский р-н, Покров г, Озерный проезд, 2</t>
  </si>
  <si>
    <t>502.920</t>
  </si>
  <si>
    <t>Петушинский р-н, Покров г, Октябрьская ул, 113а</t>
  </si>
  <si>
    <t>511.120</t>
  </si>
  <si>
    <t>Петушинский р-н, Покров г, Октябрьская ул, 64</t>
  </si>
  <si>
    <t>Петушинский р-н, Покров г, Октябрьская ул, 66</t>
  </si>
  <si>
    <t>Петушинский р-н, Покров г, Октябрьская ул, 75</t>
  </si>
  <si>
    <t>Петушинский р-н, Покров г, Первомайская ул, 1</t>
  </si>
  <si>
    <t>1384.500</t>
  </si>
  <si>
    <t>1808.300</t>
  </si>
  <si>
    <t>Петушинский р-н, Покров г, Пролетарская ул, 11</t>
  </si>
  <si>
    <t>Петушинский р-н, Покров г, Пролетарская ул, 2</t>
  </si>
  <si>
    <t>Петушинский р-н, Покров г, Пролетарская ул, 3</t>
  </si>
  <si>
    <t>Петушинский р-н, Покров г, Пролетарская ул, 5</t>
  </si>
  <si>
    <t>Петушинский р-н, Покров г, Пролетарская ул, 9</t>
  </si>
  <si>
    <t>Петушинский р-н, Покров г, Райтоповский проезд, 2</t>
  </si>
  <si>
    <t>Петушинский р-н, Покров г, Советская ул, 160</t>
  </si>
  <si>
    <t>288.820</t>
  </si>
  <si>
    <t>Петушинский р-н, Покров г, Советская ул, 49</t>
  </si>
  <si>
    <t>Петушинский р-н, Покров г, Советская ул, 74</t>
  </si>
  <si>
    <t>1671.680</t>
  </si>
  <si>
    <t>Петушинский р-н, Покров г, Советская ул, 78</t>
  </si>
  <si>
    <t>1247.300</t>
  </si>
  <si>
    <t>Петушинский р-н, Покров г, Советская ул, 9</t>
  </si>
  <si>
    <t>Петушинский р-н, Покров г, Спортивный проезд, 1</t>
  </si>
  <si>
    <t>738.080</t>
  </si>
  <si>
    <t>Петушинский р-н, Покров г, Фейгина ул, 3а корп. 1</t>
  </si>
  <si>
    <t>1019.710</t>
  </si>
  <si>
    <t>Петушинский р-н, Покров г, Фейгина ул, 3а корп. 2</t>
  </si>
  <si>
    <t>1215.590</t>
  </si>
  <si>
    <t>Петушинский р-н, Покров г, Школьный проезд, 4а</t>
  </si>
  <si>
    <t>Петушинский р-н, Покров г, Школьный проезд, 6</t>
  </si>
  <si>
    <t>Петушинский р-н, Покровского лесоучастка п, 1</t>
  </si>
  <si>
    <t>Петушинский р-н, Покровского лесоучастка п, 2</t>
  </si>
  <si>
    <t>Петушинский р-н, Покровского лесоучастка п, 3</t>
  </si>
  <si>
    <t>Петушинский р-н, Покровского лесоучастка п, 4</t>
  </si>
  <si>
    <t>Петушинский р-н, Санинского ДОКа п, Железнодорожная ул, 3</t>
  </si>
  <si>
    <t>Петушинский р-н, Санинского ДОКа п, Железнодорожная ул, 4</t>
  </si>
  <si>
    <t>226.300</t>
  </si>
  <si>
    <t>Петушинский р-н, Санинского ДОКа п, Клубная ул, 6</t>
  </si>
  <si>
    <t>Петушинский р-н, Сосновый Бор п, Центральная ул, 6</t>
  </si>
  <si>
    <t>205.200</t>
  </si>
  <si>
    <t>Петушинский р-н, Сосновый Бор п, Центральная ул, 8</t>
  </si>
  <si>
    <t>Петушинский р-н, Сушнево-1 п, Центральная ул, 10</t>
  </si>
  <si>
    <t>Петушинский р-н, Сушнево-1 п, Центральная ул, 5</t>
  </si>
  <si>
    <t>Петушинский р-н, Сушнево-2 п, Парковая ул, 9</t>
  </si>
  <si>
    <t>656.900</t>
  </si>
  <si>
    <t>Петушинский р-н, Труд п, Набережная ул, 1</t>
  </si>
  <si>
    <t>555.910</t>
  </si>
  <si>
    <t>Петушинский р-н, Труд п, Набережная ул, 2</t>
  </si>
  <si>
    <t>580.540</t>
  </si>
  <si>
    <t>Петушинский р-н, Труд п, Набережная ул, 4</t>
  </si>
  <si>
    <t>635.310</t>
  </si>
  <si>
    <t>Петушинский р-н, Труд п, Нагорная ул, 2</t>
  </si>
  <si>
    <t>639.760</t>
  </si>
  <si>
    <t>Петушинский р-н, Труд п, Советская ул, 1</t>
  </si>
  <si>
    <t>Петушинский р-н, Труд п, Советская ул, 11</t>
  </si>
  <si>
    <t>Петушинский р-н, Труд п, Советская ул, 13</t>
  </si>
  <si>
    <t>Петушинский р-н, Труд п, Советская ул, 15</t>
  </si>
  <si>
    <t>Петушинский р-н, Труд п, Советская ул, 17</t>
  </si>
  <si>
    <t>614.200</t>
  </si>
  <si>
    <t>Петушинский р-н, Труд п, Советская ул, 19</t>
  </si>
  <si>
    <t>Петушинский р-н, Труд п, Советская ул, 2</t>
  </si>
  <si>
    <t>1436.700</t>
  </si>
  <si>
    <t>Петушинский р-н, Труд п, Советская ул, 3</t>
  </si>
  <si>
    <t>389.760</t>
  </si>
  <si>
    <t>854.880</t>
  </si>
  <si>
    <t>Петушинский р-н, Труд п, Советская ул, 4а</t>
  </si>
  <si>
    <t>Петушинский р-н, Труд п, Советская ул, 9</t>
  </si>
  <si>
    <t>615.320</t>
  </si>
  <si>
    <t>Петушки г, Вокзальная ул, 58</t>
  </si>
  <si>
    <t>Петушки г, Завод Силикат ул, 1</t>
  </si>
  <si>
    <t>442.040</t>
  </si>
  <si>
    <t>Петушки г, Завод Силикат ул, 6</t>
  </si>
  <si>
    <t>518.060</t>
  </si>
  <si>
    <t>Петушки г, Заводская ул, 10</t>
  </si>
  <si>
    <t>Петушки г, Заводская ул, 12</t>
  </si>
  <si>
    <t>424.830</t>
  </si>
  <si>
    <t>Петушки г, Заводская ул, 14</t>
  </si>
  <si>
    <t>Петушки г, Заводская ул, 16</t>
  </si>
  <si>
    <t>351.310</t>
  </si>
  <si>
    <t>Петушки г, Заводская ул, 8</t>
  </si>
  <si>
    <t>982.500</t>
  </si>
  <si>
    <t>Петушки г, Зеленая ул, 22</t>
  </si>
  <si>
    <t>406.650</t>
  </si>
  <si>
    <t>Петушки г, Кирова ул, 6</t>
  </si>
  <si>
    <t>627.090</t>
  </si>
  <si>
    <t>Петушки г, Коммунальная ул, 2</t>
  </si>
  <si>
    <t>349.520</t>
  </si>
  <si>
    <t>Петушки г, Коммунальная ул, 8</t>
  </si>
  <si>
    <t>339.690</t>
  </si>
  <si>
    <t>Петушки г, Красноармейская ул, 139</t>
  </si>
  <si>
    <t>512.710</t>
  </si>
  <si>
    <t>Петушки г, Красноармейская ул, 143</t>
  </si>
  <si>
    <t>518.220</t>
  </si>
  <si>
    <t>Петушки г, Куйбышева ул, 89</t>
  </si>
  <si>
    <t>Петушки г, Лесная ул, 11</t>
  </si>
  <si>
    <t>281.160</t>
  </si>
  <si>
    <t>Петушки г, Лесная ул, 12</t>
  </si>
  <si>
    <t>Петушки г, Лесная ул, 13</t>
  </si>
  <si>
    <t>730.610</t>
  </si>
  <si>
    <t>727.590</t>
  </si>
  <si>
    <t>Петушки г, Лесная ул, 16</t>
  </si>
  <si>
    <t>729.820</t>
  </si>
  <si>
    <t>701.700</t>
  </si>
  <si>
    <t>Петушки г, Лесная ул, 1а</t>
  </si>
  <si>
    <t>Петушки г, Лесная ул, 20</t>
  </si>
  <si>
    <t>505.300</t>
  </si>
  <si>
    <t>Петушки г, Лесная ул, 22</t>
  </si>
  <si>
    <t>597.230</t>
  </si>
  <si>
    <t>Петушки г, Лесная ул, 3а</t>
  </si>
  <si>
    <t>748.660</t>
  </si>
  <si>
    <t>Петушки г, Лесная ул, 4а</t>
  </si>
  <si>
    <t>745.400</t>
  </si>
  <si>
    <t>Петушки г, Лесная ул, 5а</t>
  </si>
  <si>
    <t>583.640</t>
  </si>
  <si>
    <t>Петушки г, Луговая ул, 2</t>
  </si>
  <si>
    <t>Петушки г, Луговая ул, 4</t>
  </si>
  <si>
    <t>Петушки г, Луговая ул, 6</t>
  </si>
  <si>
    <t>Петушки г, Маяковского ул, 10</t>
  </si>
  <si>
    <t>Петушки г, Маяковского ул, 10а</t>
  </si>
  <si>
    <t>Петушки г, Маяковского ул, 12</t>
  </si>
  <si>
    <t>689.650</t>
  </si>
  <si>
    <t>Петушки г, Маяковского ул, 15</t>
  </si>
  <si>
    <t>897.690</t>
  </si>
  <si>
    <t>Петушки г, Маяковского ул, 17</t>
  </si>
  <si>
    <t>1025.600</t>
  </si>
  <si>
    <t>Петушки г, Маяковского ул, 2</t>
  </si>
  <si>
    <t>1979.500</t>
  </si>
  <si>
    <t>Петушки г, Маяковского ул, 25</t>
  </si>
  <si>
    <t>528.270</t>
  </si>
  <si>
    <t>Петушки г, Маяковского ул, 29</t>
  </si>
  <si>
    <t>Петушки г, Маяковского ул, 4</t>
  </si>
  <si>
    <t>457.400</t>
  </si>
  <si>
    <t>Петушки г, Маяковского ул, 6</t>
  </si>
  <si>
    <t>Петушки г, Московская ул, 1</t>
  </si>
  <si>
    <t>827.870</t>
  </si>
  <si>
    <t>Петушки г, Московская ул, 10</t>
  </si>
  <si>
    <t>934.450</t>
  </si>
  <si>
    <t>Петушки г, Московская ул, 12</t>
  </si>
  <si>
    <t>912.680</t>
  </si>
  <si>
    <t>974.250</t>
  </si>
  <si>
    <t>876.300</t>
  </si>
  <si>
    <t>Петушки г, Московская ул, 17</t>
  </si>
  <si>
    <t>936.320</t>
  </si>
  <si>
    <t>831.570</t>
  </si>
  <si>
    <t>Петушки г, Московская ул, 19</t>
  </si>
  <si>
    <t>Петушки г, Московская ул, 20</t>
  </si>
  <si>
    <t>898.620</t>
  </si>
  <si>
    <t>Петушки г, Московская ул, 21</t>
  </si>
  <si>
    <t>Петушки г, Московская ул, 22</t>
  </si>
  <si>
    <t>886.470</t>
  </si>
  <si>
    <t>Петушки г, Московская ул, 23</t>
  </si>
  <si>
    <t>Петушки г, Московская ул, 24</t>
  </si>
  <si>
    <t>663.240</t>
  </si>
  <si>
    <t>711.950</t>
  </si>
  <si>
    <t>Петушки г, Московская ул, 28</t>
  </si>
  <si>
    <t>685.370</t>
  </si>
  <si>
    <t>Петушки г, Московская ул, 30</t>
  </si>
  <si>
    <t>708.900</t>
  </si>
  <si>
    <t>Петушки г, Московская ул, 32</t>
  </si>
  <si>
    <t>623.910</t>
  </si>
  <si>
    <t>Петушки г, Московская ул, 34</t>
  </si>
  <si>
    <t>Петушки г, Московская ул, 36</t>
  </si>
  <si>
    <t>598.940</t>
  </si>
  <si>
    <t>Петушки г, Московская ул, 38</t>
  </si>
  <si>
    <t>941.230</t>
  </si>
  <si>
    <t>Петушки г, Московская ул, 4</t>
  </si>
  <si>
    <t>Петушки г, Московская ул, 40</t>
  </si>
  <si>
    <t>Петушки г, Московская ул, 5</t>
  </si>
  <si>
    <t>Петушки г, Московская ул, 6</t>
  </si>
  <si>
    <t>1031.600</t>
  </si>
  <si>
    <t>2223.900</t>
  </si>
  <si>
    <t>Петушки г, Московская ул, 8</t>
  </si>
  <si>
    <t>806.300</t>
  </si>
  <si>
    <t>Петушки г, Московская ул, 9</t>
  </si>
  <si>
    <t>Петушки г, Покровка ул, 19</t>
  </si>
  <si>
    <t>Петушки г, Покровка ул, 21</t>
  </si>
  <si>
    <t>Петушки г, Покровский проезд, 15</t>
  </si>
  <si>
    <t>638.910</t>
  </si>
  <si>
    <t>Петушки г, Покровский проезд, 17</t>
  </si>
  <si>
    <t>Петушки г, Полевой проезд, 11</t>
  </si>
  <si>
    <t>695.300</t>
  </si>
  <si>
    <t>Петушки г, Полевой проезд, 3</t>
  </si>
  <si>
    <t>524.440</t>
  </si>
  <si>
    <t>Петушки г, Полевой проезд, 3а</t>
  </si>
  <si>
    <t>1208.560</t>
  </si>
  <si>
    <t>Петушки г, Полевой проезд, 5</t>
  </si>
  <si>
    <t>Петушки г, Полевой проезд, 9</t>
  </si>
  <si>
    <t>451.320</t>
  </si>
  <si>
    <t>Петушки г, Профсоюзная ул, 12</t>
  </si>
  <si>
    <t>550.560</t>
  </si>
  <si>
    <t>538.180</t>
  </si>
  <si>
    <t>Петушки г, Профсоюзная ул, 16</t>
  </si>
  <si>
    <t>Петушки г, Профсоюзная ул, 20</t>
  </si>
  <si>
    <t>253.650</t>
  </si>
  <si>
    <t>Петушки г, Профсоюзная ул, 22а</t>
  </si>
  <si>
    <t>315.130</t>
  </si>
  <si>
    <t>Петушки г, Профсоюзная ул, 26</t>
  </si>
  <si>
    <t>383.810</t>
  </si>
  <si>
    <t>Петушки г, Профсоюзная ул, 49</t>
  </si>
  <si>
    <t>554.800</t>
  </si>
  <si>
    <t>Петушки г, Профсоюзная ул, 51</t>
  </si>
  <si>
    <t>367.600</t>
  </si>
  <si>
    <t>Петушки г, Прудная ул, 21</t>
  </si>
  <si>
    <t>625.550</t>
  </si>
  <si>
    <t>Петушки г, Прудная ул, 23</t>
  </si>
  <si>
    <t>703.400</t>
  </si>
  <si>
    <t>Петушки г, Пушкина ул, 7</t>
  </si>
  <si>
    <t>476.150</t>
  </si>
  <si>
    <t>Петушки г, Советская пл, 11</t>
  </si>
  <si>
    <t>Петушки г, Советская пл, 14</t>
  </si>
  <si>
    <t>Петушки г, Советская пл, 15</t>
  </si>
  <si>
    <t>347.010</t>
  </si>
  <si>
    <t>Петушки г, Советская пл, 16</t>
  </si>
  <si>
    <t>581.460</t>
  </si>
  <si>
    <t>Петушки г, Советская пл, 4</t>
  </si>
  <si>
    <t>Петушки г, Советская пл, 7</t>
  </si>
  <si>
    <t>557.540</t>
  </si>
  <si>
    <t>Петушки г, Советская пл, 9</t>
  </si>
  <si>
    <t>Петушки г, Спортивная ул, 10</t>
  </si>
  <si>
    <t>Петушки г, Спортивная ул, 13</t>
  </si>
  <si>
    <t>Петушки г, Спортивная ул, 16</t>
  </si>
  <si>
    <t>Петушки г, Спортивная ул, 4</t>
  </si>
  <si>
    <t>402.900</t>
  </si>
  <si>
    <t>Петушки г, Спортивная ул, 6</t>
  </si>
  <si>
    <t>1207.500</t>
  </si>
  <si>
    <t>Петушки г, Спортивная ул, 6а</t>
  </si>
  <si>
    <t>594.050</t>
  </si>
  <si>
    <t>1290.800</t>
  </si>
  <si>
    <t>Петушки г, Спортивный проезд, 1</t>
  </si>
  <si>
    <t>Петушки г, Спортивный проезд, 2</t>
  </si>
  <si>
    <t>Петушки г, Спортивный проезд, 3</t>
  </si>
  <si>
    <t>Петушки г, Строителей ул, 12</t>
  </si>
  <si>
    <t>Петушки г, Строителей ул, 14</t>
  </si>
  <si>
    <t>Петушки г, Строителей ул, 18</t>
  </si>
  <si>
    <t>1652.200</t>
  </si>
  <si>
    <t>2038.700</t>
  </si>
  <si>
    <t>1206.610</t>
  </si>
  <si>
    <t>Петушки г, Строителей ул, 22а</t>
  </si>
  <si>
    <t>Петушки г, Строителей ул, 24а</t>
  </si>
  <si>
    <t>923.080</t>
  </si>
  <si>
    <t>Петушки г, Строителей ул, 26</t>
  </si>
  <si>
    <t>Петушки г, Строителей ул, 26а</t>
  </si>
  <si>
    <t>Петушки г, Строителей ул, 28</t>
  </si>
  <si>
    <t>1593.000</t>
  </si>
  <si>
    <t>Петушки г, Строителей ул, 4</t>
  </si>
  <si>
    <t>1319.290</t>
  </si>
  <si>
    <t>1312.300</t>
  </si>
  <si>
    <t>Петушки г, Строителей ул, 8</t>
  </si>
  <si>
    <t>676.860</t>
  </si>
  <si>
    <t>Петушки г, Трудовая ул, 14</t>
  </si>
  <si>
    <t>Петушки г, Трудовая ул, 14а</t>
  </si>
  <si>
    <t>590.760</t>
  </si>
  <si>
    <t>Петушки г, Трудовая ул, 6</t>
  </si>
  <si>
    <t>523.520</t>
  </si>
  <si>
    <t>Петушки г, Трудовая ул, 8</t>
  </si>
  <si>
    <t>322.190</t>
  </si>
  <si>
    <t>Петушки г, Фабричный проезд, 12</t>
  </si>
  <si>
    <t>Петушки г, Фабричный проезд, 8</t>
  </si>
  <si>
    <t>1461.500</t>
  </si>
  <si>
    <t>Петушки г, Филинский проезд, 7</t>
  </si>
  <si>
    <t>941.500</t>
  </si>
  <si>
    <t>Петушки г, Филинский проезд, 8</t>
  </si>
  <si>
    <t>Петушки г, Филинский проезд, 9</t>
  </si>
  <si>
    <t>902.080</t>
  </si>
  <si>
    <t>Петушки г, Чехова ул, 5</t>
  </si>
  <si>
    <t>Петушки г, Чехова ул, 7</t>
  </si>
  <si>
    <t>Петушки г, Чехова ул, 9</t>
  </si>
  <si>
    <t>Петушки г, Чкалова ул, 1</t>
  </si>
  <si>
    <t>491.700</t>
  </si>
  <si>
    <t>Петушки г, Чкалова ул, 14</t>
  </si>
  <si>
    <t>845.700</t>
  </si>
  <si>
    <t>Петушки г, Чкалова ул, 3</t>
  </si>
  <si>
    <t>Петушки г, Чкалова ул, 6</t>
  </si>
  <si>
    <t>Петушки г, Чкалова ул, 8</t>
  </si>
  <si>
    <t>Радужный г, 1-й кв-л, 1</t>
  </si>
  <si>
    <t>Радужный г, 1-й кв-л, 10</t>
  </si>
  <si>
    <t>Радужный г, 1-й кв-л, 11</t>
  </si>
  <si>
    <t>Радужный г, 1-й кв-л, 12</t>
  </si>
  <si>
    <t>930.300</t>
  </si>
  <si>
    <t>Радужный г, 1-й кв-л, 13</t>
  </si>
  <si>
    <t>Радужный г, 1-й кв-л, 14</t>
  </si>
  <si>
    <t>Радужный г, 1-й кв-л, 15</t>
  </si>
  <si>
    <t>1079.900</t>
  </si>
  <si>
    <t>1099.500</t>
  </si>
  <si>
    <t>Радужный г, 1-й кв-л, 18</t>
  </si>
  <si>
    <t>1189.800</t>
  </si>
  <si>
    <t>Радужный г, 1-й кв-л, 19</t>
  </si>
  <si>
    <t>Радужный г, 1-й кв-л, 2</t>
  </si>
  <si>
    <t>Радужный г, 1-й кв-л, 20</t>
  </si>
  <si>
    <t>1194.400</t>
  </si>
  <si>
    <t>Радужный г, 1-й кв-л, 21</t>
  </si>
  <si>
    <t>1198.600</t>
  </si>
  <si>
    <t>933.300</t>
  </si>
  <si>
    <t>941.300</t>
  </si>
  <si>
    <t>Радужный г, 1-й кв-л, 29</t>
  </si>
  <si>
    <t>899.900</t>
  </si>
  <si>
    <t>Радужный г, 1-й кв-л, 3</t>
  </si>
  <si>
    <t>903.500</t>
  </si>
  <si>
    <t>Радужный г, 1-й кв-л, 31</t>
  </si>
  <si>
    <t>1061.700</t>
  </si>
  <si>
    <t>Радужный г, 1-й кв-л, 32</t>
  </si>
  <si>
    <t>Радужный г, 1-й кв-л, 35</t>
  </si>
  <si>
    <t>994.800</t>
  </si>
  <si>
    <t>Радужный г, 1-й кв-л, 37</t>
  </si>
  <si>
    <t>933.700</t>
  </si>
  <si>
    <t>Радужный г, 1-й кв-л, 6</t>
  </si>
  <si>
    <t>Радужный г, 1-й кв-л, 8</t>
  </si>
  <si>
    <t>Радужный г, 1-й кв-л, 9</t>
  </si>
  <si>
    <t>Радужный г, 3-й кв-л, 1</t>
  </si>
  <si>
    <t>Радужный г, 3-й кв-л, 10</t>
  </si>
  <si>
    <t>Радужный г, 3-й кв-л, 11</t>
  </si>
  <si>
    <t>Радужный г, 3-й кв-л, 12</t>
  </si>
  <si>
    <t>Радужный г, 3-й кв-л, 13</t>
  </si>
  <si>
    <t>Радужный г, 3-й кв-л, 14</t>
  </si>
  <si>
    <t>Радужный г, 3-й кв-л, 15</t>
  </si>
  <si>
    <t>Радужный г, 3-й кв-л, 16</t>
  </si>
  <si>
    <t>Радужный г, 3-й кв-л, 17</t>
  </si>
  <si>
    <t>1071.700</t>
  </si>
  <si>
    <t>1114.400</t>
  </si>
  <si>
    <t>Радужный г, 3-й кв-л, 18</t>
  </si>
  <si>
    <t>1457.000</t>
  </si>
  <si>
    <t>1643.800</t>
  </si>
  <si>
    <t>Радужный г, 3-й кв-л, 2</t>
  </si>
  <si>
    <t>942.500</t>
  </si>
  <si>
    <t>Радужный г, 3-й кв-л, 20</t>
  </si>
  <si>
    <t>Радужный г, 3-й кв-л, 21</t>
  </si>
  <si>
    <t>Радужный г, 3-й кв-л, 22</t>
  </si>
  <si>
    <t>Радужный г, 3-й кв-л, 23</t>
  </si>
  <si>
    <t>Радужный г, 3-й кв-л, 25</t>
  </si>
  <si>
    <t>1256.500</t>
  </si>
  <si>
    <t>Радужный г, 3-й кв-л, 27</t>
  </si>
  <si>
    <t>976.550</t>
  </si>
  <si>
    <t>Радужный г, 3-й кв-л, 28</t>
  </si>
  <si>
    <t>1295.700</t>
  </si>
  <si>
    <t>Радужный г, 3-й кв-л, 3</t>
  </si>
  <si>
    <t>Радужный г, 3-й кв-л, 33</t>
  </si>
  <si>
    <t>3606.000</t>
  </si>
  <si>
    <t>Радужный г, 3-й кв-л, 34</t>
  </si>
  <si>
    <t>1706.500</t>
  </si>
  <si>
    <t>Радужный г, 3-й кв-л, 35</t>
  </si>
  <si>
    <t>2184.120</t>
  </si>
  <si>
    <t>Радужный г, 3-й кв-л, 35А</t>
  </si>
  <si>
    <t>1254.900</t>
  </si>
  <si>
    <t>Радужный г, 3-й кв-л, 5</t>
  </si>
  <si>
    <t>Радужный г, 3-й кв-л, 6</t>
  </si>
  <si>
    <t>Радужный г, 3-й кв-л, 7</t>
  </si>
  <si>
    <t>Радужный г, 3-й кв-л, 8</t>
  </si>
  <si>
    <t>Радужный г, 3-й кв-л, 9</t>
  </si>
  <si>
    <t>Радужный г, 7/2 Благодар кв-л, 1</t>
  </si>
  <si>
    <t>Радужный г, 7/2 Благодар кв-л, 2</t>
  </si>
  <si>
    <t>Радужный г, 9-й кв-л, 4</t>
  </si>
  <si>
    <t>Радужный г, 9-й кв-л, 6/1</t>
  </si>
  <si>
    <t>Радужный г, 9-й кв-л, 6/2</t>
  </si>
  <si>
    <t>Селивановский р-н, Высоково д, Молодежная ул, 1</t>
  </si>
  <si>
    <t>Селивановский р-н, Высоково д, Молодежная ул, 2</t>
  </si>
  <si>
    <t>Селивановский р-н, Высоково д, Молодежная ул, 3</t>
  </si>
  <si>
    <t>Селивановский р-н, Высоково д, Молодежная ул, 4</t>
  </si>
  <si>
    <t>Селивановский р-н, Высоково д, Молодежная ул, 5</t>
  </si>
  <si>
    <t>Селивановский р-н, Губино д, Административная ул, 4</t>
  </si>
  <si>
    <t>Селивановский р-н, Губино д, Школьная ул, 3</t>
  </si>
  <si>
    <t>505.500</t>
  </si>
  <si>
    <t>Селивановский р-н, Губино д, Школьная ул, 5</t>
  </si>
  <si>
    <t>Селивановский р-н, Драчево с, Кирпичная ул, 4</t>
  </si>
  <si>
    <t>Селивановский р-н, Драчево с, Кирпичная ул, 7</t>
  </si>
  <si>
    <t>Селивановский р-н, Драчево с, Южная ул, 4</t>
  </si>
  <si>
    <t>Селивановский р-н, Драчево с, Южная ул, 6</t>
  </si>
  <si>
    <t>Селивановский р-н, Костенец п, 1</t>
  </si>
  <si>
    <t>Селивановский р-н, Костенец п, 16</t>
  </si>
  <si>
    <t>Селивановский р-н, Костенец п, 2</t>
  </si>
  <si>
    <t>Селивановский р-н, Костенец п, 20</t>
  </si>
  <si>
    <t>Селивановский р-н, Костенец п, 3</t>
  </si>
  <si>
    <t>Селивановский р-н, Костенец п, 4</t>
  </si>
  <si>
    <t>Селивановский р-н, Костенец п, 5</t>
  </si>
  <si>
    <t>Селивановский р-н, Костенец п, 6</t>
  </si>
  <si>
    <t>Селивановский р-н, Костенец п, 7</t>
  </si>
  <si>
    <t>Селивановский р-н, Костенец п, 8</t>
  </si>
  <si>
    <t>Селивановский р-н, Красная Горбатка п, 1-я Заводская ул, 2</t>
  </si>
  <si>
    <t>1065.200</t>
  </si>
  <si>
    <t>Селивановский р-н, Красная Горбатка п, 2-я Заводская ул, 11</t>
  </si>
  <si>
    <t>883.400</t>
  </si>
  <si>
    <t>Селивановский р-н, Красная Горбатка п, 2-я Заводская ул, 13</t>
  </si>
  <si>
    <t>Селивановский р-н, Красная Горбатка п, 2-я Заводская ул, 2</t>
  </si>
  <si>
    <t>847.400</t>
  </si>
  <si>
    <t>3142.000</t>
  </si>
  <si>
    <t>Селивановский р-н, Красная Горбатка п, 3-я Заводская ул, 2</t>
  </si>
  <si>
    <t>Селивановский р-н, Красная Горбатка п, 3-я Заводская ул, 3</t>
  </si>
  <si>
    <t>Селивановский р-н, Красная Горбатка п, 3-я Заводская ул, 4</t>
  </si>
  <si>
    <t>568.100</t>
  </si>
  <si>
    <t>Селивановский р-н, Красная Горбатка п, Комсомольская ул, 76</t>
  </si>
  <si>
    <t>299.280</t>
  </si>
  <si>
    <t>Селивановский р-н, Красная Горбатка п, Комсомольская ул, 80</t>
  </si>
  <si>
    <t>Селивановский р-н, Красная Горбатка п, Комсомольская ул, 82</t>
  </si>
  <si>
    <t>Селивановский р-н, Красная Горбатка п, Комсомольская ул, 83</t>
  </si>
  <si>
    <t>Селивановский р-н, Красная Горбатка п, Комсомольская ул, 84</t>
  </si>
  <si>
    <t>Селивановский р-н, Красная Горбатка п, Комсомольская ул, 85</t>
  </si>
  <si>
    <t>253.500</t>
  </si>
  <si>
    <t>Селивановский р-н, Красная Горбатка п, Комсомольская ул, 86</t>
  </si>
  <si>
    <t>900.200</t>
  </si>
  <si>
    <t>Селивановский р-н, Красная Горбатка п, Комсомольская ул, 87</t>
  </si>
  <si>
    <t>449.700</t>
  </si>
  <si>
    <t>Селивановский р-н, Красная Горбатка п, Комсомольская ул, 95</t>
  </si>
  <si>
    <t>Селивановский р-н, Красная Горбатка п, Красноармейская ул, 18</t>
  </si>
  <si>
    <t>Селивановский р-н, Красная Горбатка п, Красноармейская ул, 27/4</t>
  </si>
  <si>
    <t>1665.100</t>
  </si>
  <si>
    <t>Селивановский р-н, Красная Горбатка п, Красноармейская ул, 28</t>
  </si>
  <si>
    <t>448.920</t>
  </si>
  <si>
    <t>Селивановский р-н, Красная Горбатка п, Красноармейская ул, 29</t>
  </si>
  <si>
    <t>Селивановский р-н, Красная Горбатка п, Красноармейская ул, 30</t>
  </si>
  <si>
    <t>Селивановский р-н, Красная Горбатка п, Красноармейская ул, 31</t>
  </si>
  <si>
    <t>Селивановский р-н, Красная Горбатка п, Красноармейская ул, 32</t>
  </si>
  <si>
    <t>Селивановский р-н, Красная Горбатка п, Красноармейская ул, 35</t>
  </si>
  <si>
    <t>590.900</t>
  </si>
  <si>
    <t>Селивановский р-н, Красная Горбатка п, Красноармейская ул, 37</t>
  </si>
  <si>
    <t>Селивановский р-н, Красная Горбатка п, Красноармейская ул, 39</t>
  </si>
  <si>
    <t>Селивановский р-н, Красная Горбатка п, Механизаторов ул, 22</t>
  </si>
  <si>
    <t>Селивановский р-н, Красная Горбатка п, Молодежная ул, 2а</t>
  </si>
  <si>
    <t>Селивановский р-н, Красная Горбатка п, Напольная ул, 1</t>
  </si>
  <si>
    <t>Селивановский р-н, Красная Горбатка п, Новая ул, 108</t>
  </si>
  <si>
    <t>2724.000</t>
  </si>
  <si>
    <t>Селивановский р-н, Красная Горбатка п, Пионерская ул, 20</t>
  </si>
  <si>
    <t>Селивановский р-н, Красная Горбатка п, Пролетарская ул, 10</t>
  </si>
  <si>
    <t>Селивановский р-н, Красная Горбатка п, Профсоюзная ул, 13</t>
  </si>
  <si>
    <t>Селивановский р-н, Красная Горбатка п, Садовая ул, 11</t>
  </si>
  <si>
    <t>Селивановский р-н, Красная Горбатка п, Садовая ул, 17</t>
  </si>
  <si>
    <t>Селивановский р-н, Красная Горбатка п, Садовая ул, 19</t>
  </si>
  <si>
    <t>Селивановский р-н, Красная Горбатка п, Свободы ул, 46</t>
  </si>
  <si>
    <t>Селивановский р-н, Красная Горбатка п, Свободы ул, 48</t>
  </si>
  <si>
    <t>390.070</t>
  </si>
  <si>
    <t>Селивановский р-н, Красная Горбатка п, Свободы ул, 52</t>
  </si>
  <si>
    <t>Селивановский р-н, Красная Горбатка п, Свободы ул, 71</t>
  </si>
  <si>
    <t>Селивановский р-н, Красная Горбатка п, Свободы ул, 75</t>
  </si>
  <si>
    <t>Селивановский р-н, Красная Горбатка п, Свободы ул, 77</t>
  </si>
  <si>
    <t>Селивановский р-н, Красная Горбатка п, Свободы ул, 79</t>
  </si>
  <si>
    <t>Селивановский р-н, Красная Горбатка п, Свободы ул, 81</t>
  </si>
  <si>
    <t>Селивановский р-н, Красная Горбатка п, Свободы ул, 83</t>
  </si>
  <si>
    <t>Селивановский р-н, Красная Горбатка п, Свободы ул, 85</t>
  </si>
  <si>
    <t>445.500</t>
  </si>
  <si>
    <t>Селивановский р-н, Красная Горбатка п, Северная ул, 73</t>
  </si>
  <si>
    <t>Селивановский р-н, Красная Горбатка п, Северная ул, 75</t>
  </si>
  <si>
    <t>Селивановский р-н, Красная Горбатка п, Станко ул, 1</t>
  </si>
  <si>
    <t>Селивановский р-н, Красная Горбатка п, Станко ул, 5</t>
  </si>
  <si>
    <t>390.060</t>
  </si>
  <si>
    <t>Селивановский р-н, Красная Горбатка п, Строителей ул, 10</t>
  </si>
  <si>
    <t>Селивановский р-н, Красная Горбатка п, Строителей ул, 12</t>
  </si>
  <si>
    <t>Селивановский р-н, Красная Горбатка п, Строителей ул, 14</t>
  </si>
  <si>
    <t>Селивановский р-н, Красная Горбатка п, Строителей ул, 5</t>
  </si>
  <si>
    <t>Селивановский р-н, Красная Горбатка п, Строителей ул, 7</t>
  </si>
  <si>
    <t>Селивановский р-н, Красная Горбатка п, Строителей ул, 8</t>
  </si>
  <si>
    <t>Селивановский р-н, Красная Горбатка п, Школьная ул, 20</t>
  </si>
  <si>
    <t>Селивановский р-н, Красная Горбатка п, Школьная ул, 22</t>
  </si>
  <si>
    <t>Селивановский р-н, Красная Горбатка п, Школьная ул, 24</t>
  </si>
  <si>
    <t>609.850</t>
  </si>
  <si>
    <t>Селивановский р-н, Красная Горбатка п, Школьная ул, 25</t>
  </si>
  <si>
    <t>Селивановский р-н, Красная Горбатка п, Школьная ул, 26</t>
  </si>
  <si>
    <t>612.750</t>
  </si>
  <si>
    <t>Селивановский р-н, Красная Горбатка п, Школьная ул, 43</t>
  </si>
  <si>
    <t>Селивановский р-н, Красная Ушна п, Заводская ул, 1</t>
  </si>
  <si>
    <t>Селивановский р-н, Красная Ушна п, Заводская ул, 2</t>
  </si>
  <si>
    <t>Селивановский р-н, Красная Ушна п, Заводская ул, 3</t>
  </si>
  <si>
    <t>Селивановский р-н, Красная Ушна п, Заводская ул, 5</t>
  </si>
  <si>
    <t>Селивановский р-н, Красная Ушна п, Заводская ул, 7</t>
  </si>
  <si>
    <t>393.700</t>
  </si>
  <si>
    <t>Селивановский р-н, Красная Ушна п, Заводская ул, 8</t>
  </si>
  <si>
    <t>Селивановский р-н, Красная Ушна п, Заводская ул, 9</t>
  </si>
  <si>
    <t>Селивановский р-н, Красная Ушна п, Школьная ул, 2</t>
  </si>
  <si>
    <t>Селивановский р-н, Красная Ушна п, Школьная ул, 2а</t>
  </si>
  <si>
    <t>Селивановский р-н, Малышево с, Ленина ул, 1</t>
  </si>
  <si>
    <t>Селивановский р-н, Малышево с, Ленина ул, 5а</t>
  </si>
  <si>
    <t>Селивановский р-н, Малышево с, Новая ул, 2</t>
  </si>
  <si>
    <t>401.300</t>
  </si>
  <si>
    <t>Селивановский р-н, Малышево с, Школьная ул, 15а</t>
  </si>
  <si>
    <t>Селивановский р-н, Малышево с, Школьная ул, 2</t>
  </si>
  <si>
    <t>Селивановский р-н, Малышево с, Школьная ул, 4</t>
  </si>
  <si>
    <t>225.900</t>
  </si>
  <si>
    <t>Селивановский р-н, Надеждино д, Школьная ул, 10</t>
  </si>
  <si>
    <t>Селивановский р-н, Новлянка д, Совхозная ул, 1</t>
  </si>
  <si>
    <t>Селивановский р-н, Новлянка д, Совхозная ул, 17</t>
  </si>
  <si>
    <t>Селивановский р-н, Новлянка д, Совхозная ул, 19</t>
  </si>
  <si>
    <t>Селивановский р-н, Новлянка д, Совхозная ул, 26</t>
  </si>
  <si>
    <t>Селивановский р-н, Новлянка д, Совхозная ул, 27</t>
  </si>
  <si>
    <t>Селивановский р-н, Новлянка д, Совхозная ул, 29</t>
  </si>
  <si>
    <t>Селивановский р-н, Новлянка д, Совхозная ул, 3</t>
  </si>
  <si>
    <t>Селивановский р-н, Новлянка д, Совхозная ул, 4</t>
  </si>
  <si>
    <t>Селивановский р-н, Новлянка д, Совхозная ул, 6</t>
  </si>
  <si>
    <t>Селивановский р-н, Новлянка д, Совхозная ул, 7</t>
  </si>
  <si>
    <t>Селивановский р-н, Новлянка д, Совхозная ул, 8</t>
  </si>
  <si>
    <t>Селивановский р-н, Новлянка п, Молодежная ул, 1</t>
  </si>
  <si>
    <t>Селивановский р-н, Новлянка п, Молодежная ул, 12</t>
  </si>
  <si>
    <t>440.400</t>
  </si>
  <si>
    <t>Селивановский р-н, Новлянка п, Молодежная ул, 13</t>
  </si>
  <si>
    <t>852.300</t>
  </si>
  <si>
    <t>Селивановский р-н, Новлянка п, Молодежная ул, 14</t>
  </si>
  <si>
    <t>Селивановский р-н, Новлянка п, Молодежная ул, 2</t>
  </si>
  <si>
    <t>Селивановский р-н, Новлянка п, Молодежная ул, 5</t>
  </si>
  <si>
    <t>411.800</t>
  </si>
  <si>
    <t>Селивановский р-н, Новлянка п, Молодежная ул, 6</t>
  </si>
  <si>
    <t>Селивановский р-н, Новлянка п, Молодежная ул, 7</t>
  </si>
  <si>
    <t>Селивановский р-н, Новлянка п, Молодежная ул, 8</t>
  </si>
  <si>
    <t>Селивановский р-н, Новлянка п, Молодежная ул, 9</t>
  </si>
  <si>
    <t>Селивановский р-н, Новлянка п, Парковая ул, 10</t>
  </si>
  <si>
    <t>Селивановский р-н, Новый Быт п, Молодежная ул, 2</t>
  </si>
  <si>
    <t>864.700</t>
  </si>
  <si>
    <t>Селивановский р-н, Новый Быт п, Молодежная ул, 4</t>
  </si>
  <si>
    <t>Селивановский р-н, Новый Быт п, Новая ул, 1</t>
  </si>
  <si>
    <t>Селивановский р-н, Новый Быт п, Новая ул, 2</t>
  </si>
  <si>
    <t>51.700</t>
  </si>
  <si>
    <t>Селивановский р-н, Новый Быт п, Новая ул, 3</t>
  </si>
  <si>
    <t>Селивановский р-н, Новый Быт п, Новая ул, 4</t>
  </si>
  <si>
    <t>Селивановский р-н, Новый Быт п, Шоссейная ул, 58</t>
  </si>
  <si>
    <t>Селивановский р-н, Переложниково д, Свободы ул, 11</t>
  </si>
  <si>
    <t>Селивановский р-н, Чертково д, Молодежная ул, 5</t>
  </si>
  <si>
    <t>Собинка г, Гагарина ул, 10</t>
  </si>
  <si>
    <t>Собинка г, Гагарина ул, 11</t>
  </si>
  <si>
    <t>832.990</t>
  </si>
  <si>
    <t>1614.800</t>
  </si>
  <si>
    <t>1279.630</t>
  </si>
  <si>
    <t>1425.900</t>
  </si>
  <si>
    <t>1279.400</t>
  </si>
  <si>
    <t>Собинка г, Гагарина ул, 17</t>
  </si>
  <si>
    <t>416.600</t>
  </si>
  <si>
    <t>Собинка г, Гагарина ул, 17А</t>
  </si>
  <si>
    <t>Собинка г, Гагарина ул, 18</t>
  </si>
  <si>
    <t>1325.800</t>
  </si>
  <si>
    <t>Собинка г, Гагарина ул, 2</t>
  </si>
  <si>
    <t>Собинка г, Гагарина ул, 21</t>
  </si>
  <si>
    <t>Собинка г, Гагарина ул, 26</t>
  </si>
  <si>
    <t>931.120</t>
  </si>
  <si>
    <t>1065.090</t>
  </si>
  <si>
    <t>Собинка г, Гагарина ул, 4</t>
  </si>
  <si>
    <t>Собинка г, Гагарина ул, 5</t>
  </si>
  <si>
    <t>696.270</t>
  </si>
  <si>
    <t>Собинка г, Гагарина ул, 6</t>
  </si>
  <si>
    <t>Собинка г, Гагарина ул, 7</t>
  </si>
  <si>
    <t>Собинка г, Гагарина ул, 8</t>
  </si>
  <si>
    <t>Собинка г, Гагарина ул, 8А</t>
  </si>
  <si>
    <t>Собинка г, Гагарина ул, 9</t>
  </si>
  <si>
    <t>Собинка г, Гоголя ул, 1</t>
  </si>
  <si>
    <t>Собинка г, Гоголя ул, 1А</t>
  </si>
  <si>
    <t>774.800</t>
  </si>
  <si>
    <t>Собинка г, Гоголя ул, 1Б</t>
  </si>
  <si>
    <t>Собинка г, Гоголя ул, 3</t>
  </si>
  <si>
    <t>Собинка г, Гоголя ул, 3а</t>
  </si>
  <si>
    <t>943.700</t>
  </si>
  <si>
    <t>Собинка г, Гоголя ул, 3Б</t>
  </si>
  <si>
    <t>Собинка г, Гоголя ул, 5</t>
  </si>
  <si>
    <t>Собинка г, Димитрова ул, 11</t>
  </si>
  <si>
    <t>Собинка г, Димитрова ул, 15</t>
  </si>
  <si>
    <t>799.580</t>
  </si>
  <si>
    <t>899.930</t>
  </si>
  <si>
    <t>Собинка г, Затонная ул, 5</t>
  </si>
  <si>
    <t>307.120</t>
  </si>
  <si>
    <t>Собинка г, Калинина ул, 2А</t>
  </si>
  <si>
    <t>Собинка г, Коммунальная ул, 19</t>
  </si>
  <si>
    <t>Собинка г, Комсомольская ул, 5А</t>
  </si>
  <si>
    <t>Собинка г, Комсомольская ул, 7</t>
  </si>
  <si>
    <t>Собинка г, Красная Звезда ул, 1</t>
  </si>
  <si>
    <t>Собинка г, Красная Звезда ул, 10</t>
  </si>
  <si>
    <t>280.530</t>
  </si>
  <si>
    <t>Собинка г, Красная Звезда ул, 11</t>
  </si>
  <si>
    <t>432.960</t>
  </si>
  <si>
    <t>Собинка г, Красная Звезда ул, 15</t>
  </si>
  <si>
    <t>417.360</t>
  </si>
  <si>
    <t>Собинка г, Красная Звезда ул, 4</t>
  </si>
  <si>
    <t>4115.000</t>
  </si>
  <si>
    <t>Собинка г, Красная Звезда ул, 5</t>
  </si>
  <si>
    <t>Собинка г, Красноборская ул, 1А</t>
  </si>
  <si>
    <t>Собинка г, Красноборская ул, 2А</t>
  </si>
  <si>
    <t>Собинка г, Красноборская ул, 3А</t>
  </si>
  <si>
    <t>1187.800</t>
  </si>
  <si>
    <t>Собинка г, Красноборская ул, 4А</t>
  </si>
  <si>
    <t>1105.500</t>
  </si>
  <si>
    <t>Собинка г, Лакина ул, 11</t>
  </si>
  <si>
    <t>Собинка г, Лакина ул, 1б</t>
  </si>
  <si>
    <t>1065.340</t>
  </si>
  <si>
    <t>Собинка г, Лакина ул, 3</t>
  </si>
  <si>
    <t>Собинка г, Лакина ул, 5</t>
  </si>
  <si>
    <t>Собинка г, Лакина ул, 7</t>
  </si>
  <si>
    <t>884.420</t>
  </si>
  <si>
    <t>Собинка г, Лакина ул, 8</t>
  </si>
  <si>
    <t>1761.100</t>
  </si>
  <si>
    <t>Собинка г, Лакина ул, 9</t>
  </si>
  <si>
    <t>Собинка г, Ленина ул, 18/1</t>
  </si>
  <si>
    <t>Собинка г, Ленина ул, 18А</t>
  </si>
  <si>
    <t>Собинка г, Ленина ул, 20</t>
  </si>
  <si>
    <t>702.500</t>
  </si>
  <si>
    <t>Собинка г, Ленина ул, 22/1</t>
  </si>
  <si>
    <t>Собинка г, Ленина ул, 24</t>
  </si>
  <si>
    <t>Собинка г, Ленина ул, 26</t>
  </si>
  <si>
    <t>Собинка г, Ленина ул, 27</t>
  </si>
  <si>
    <t>Собинка г, Ленина ул, 31</t>
  </si>
  <si>
    <t>Собинка г, Ленина ул, 34А</t>
  </si>
  <si>
    <t>Собинка г, Ленина ул, 94</t>
  </si>
  <si>
    <t>Собинка г, Ленина ул, 98</t>
  </si>
  <si>
    <t>446.290</t>
  </si>
  <si>
    <t>Собинка г, Мира ул, 1</t>
  </si>
  <si>
    <t>Собинка г, Мира ул, 10</t>
  </si>
  <si>
    <t>1636.970</t>
  </si>
  <si>
    <t>Собинка г, Мира ул, 1А</t>
  </si>
  <si>
    <t>Собинка г, Мира ул, 2</t>
  </si>
  <si>
    <t>Собинка г, Мира ул, 2А</t>
  </si>
  <si>
    <t>Собинка г, Мира ул, 3</t>
  </si>
  <si>
    <t>462.030</t>
  </si>
  <si>
    <t>Собинка г, Мира ул, 4</t>
  </si>
  <si>
    <t>815.930</t>
  </si>
  <si>
    <t>Собинка г, Мира ул, 5</t>
  </si>
  <si>
    <t>Собинка г, Мира ул, 6</t>
  </si>
  <si>
    <t>1331.900</t>
  </si>
  <si>
    <t>Собинка г, Мира ул, 7</t>
  </si>
  <si>
    <t>Собинка г, Мира ул, 8</t>
  </si>
  <si>
    <t>Собинка г, Мира ул, 9</t>
  </si>
  <si>
    <t>Собинка г, Молодежная ул, 1</t>
  </si>
  <si>
    <t>Собинка г, Молодежная ул, 2</t>
  </si>
  <si>
    <t>380.700</t>
  </si>
  <si>
    <t>Собинка г, Молодежная ул, 3</t>
  </si>
  <si>
    <t>1231.250</t>
  </si>
  <si>
    <t>Собинка г, Молодежная ул, 4</t>
  </si>
  <si>
    <t>Собинка г, Молодежная ул, 5</t>
  </si>
  <si>
    <t>2752.040</t>
  </si>
  <si>
    <t>Собинка г, Молодежная ул, 6</t>
  </si>
  <si>
    <t>Собинка г, Некрасова ул, 1А</t>
  </si>
  <si>
    <t>450.570</t>
  </si>
  <si>
    <t>Собинка г, Некрасова ул, 2А</t>
  </si>
  <si>
    <t>Собинка г, Некрасова ул, 2Б</t>
  </si>
  <si>
    <t>Собинка г, Некрасова ул, 2В</t>
  </si>
  <si>
    <t>Собинка г, Некрасова ул, 2Г</t>
  </si>
  <si>
    <t>Собинка г, Некрасова ул, 4А</t>
  </si>
  <si>
    <t>Собинка г, Парковая ул, 36б</t>
  </si>
  <si>
    <t>Собинка г, Парковая ул, 5</t>
  </si>
  <si>
    <t>Собинка г, Рабочий пр-кт, 15</t>
  </si>
  <si>
    <t>Собинка г, Рабочий пр-кт, 17</t>
  </si>
  <si>
    <t>1317.220</t>
  </si>
  <si>
    <t>Собинка г, Рабочий пр-кт, 5/12</t>
  </si>
  <si>
    <t>5408.660</t>
  </si>
  <si>
    <t>Собинка г, Родниковская ул, 19</t>
  </si>
  <si>
    <t>1192.600</t>
  </si>
  <si>
    <t>Собинка г, Родниковская ул, 22</t>
  </si>
  <si>
    <t>Собинка г, Родниковская ул, 23</t>
  </si>
  <si>
    <t>1042.320</t>
  </si>
  <si>
    <t>Собинка г, Родниковская ул, 24</t>
  </si>
  <si>
    <t>1057.400</t>
  </si>
  <si>
    <t>Собинка г, Фабричная ул, 2а</t>
  </si>
  <si>
    <t>Собинка г, Центральная ул, 21</t>
  </si>
  <si>
    <t>802.250</t>
  </si>
  <si>
    <t>Собинка г, Центральная ул, 24</t>
  </si>
  <si>
    <t>Собинка г, Центральная ул, 25</t>
  </si>
  <si>
    <t>Собинка г, Центральная ул, 26</t>
  </si>
  <si>
    <t>Собинка г, Чайковского ул, 1</t>
  </si>
  <si>
    <t>356.970</t>
  </si>
  <si>
    <t>Собинка г, Чайковского ул, 10</t>
  </si>
  <si>
    <t>Собинка г, Чайковского ул, 12</t>
  </si>
  <si>
    <t>1010.130</t>
  </si>
  <si>
    <t>Собинка г, Чайковского ул, 2</t>
  </si>
  <si>
    <t>1180.040</t>
  </si>
  <si>
    <t>Собинка г, Чайковского ул, 4</t>
  </si>
  <si>
    <t>972.360</t>
  </si>
  <si>
    <t>Собинка г, Чайковского ул, 5</t>
  </si>
  <si>
    <t>Собинка г, Чайковского ул, 8</t>
  </si>
  <si>
    <t>266.760</t>
  </si>
  <si>
    <t>708.220</t>
  </si>
  <si>
    <t>Собинка г, Шибаева ул, 1А</t>
  </si>
  <si>
    <t>309.320</t>
  </si>
  <si>
    <t>Собинка г, Шибаева ул, 21</t>
  </si>
  <si>
    <t>Собинский р-н, Асерхово п, Железнодорожная ул, 1</t>
  </si>
  <si>
    <t>Собинский р-н, Асерхово п, Железнодорожная ул, 2</t>
  </si>
  <si>
    <t>Собинский р-н, Асерхово п, Железнодорожная ул, 3а</t>
  </si>
  <si>
    <t>Собинский р-н, Асерхово п, Железнодорожная ул, 5</t>
  </si>
  <si>
    <t>Собинский р-н, Асерхово п, Заводская ул, 1</t>
  </si>
  <si>
    <t>1427.100</t>
  </si>
  <si>
    <t>Собинский р-н, Асерхово п, Заводская ул, 2</t>
  </si>
  <si>
    <t>Собинский р-н, Асерхово п, Заводская ул, 3</t>
  </si>
  <si>
    <t>788.350</t>
  </si>
  <si>
    <t>Собинский р-н, Асерхово п, Лесной пр-кт, 1</t>
  </si>
  <si>
    <t>Собинский р-н, Асерхово п, Лесной пр-кт, 10а</t>
  </si>
  <si>
    <t>Собинский р-н, Асерхово п, Лесной пр-кт, 12</t>
  </si>
  <si>
    <t>366.700</t>
  </si>
  <si>
    <t>Собинский р-н, Асерхово п, Лесной пр-кт, 2</t>
  </si>
  <si>
    <t>Собинский р-н, Асерхово п, Лесной пр-кт, 3</t>
  </si>
  <si>
    <t>Собинский р-н, Асерхово п, Лесной пр-кт, 4</t>
  </si>
  <si>
    <t>204.200</t>
  </si>
  <si>
    <t>Собинский р-н, Асерхово п, Лесной пр-кт, 5</t>
  </si>
  <si>
    <t>316.400</t>
  </si>
  <si>
    <t>Собинский р-н, Асерхово п, Лесной пр-кт, 6</t>
  </si>
  <si>
    <t>Собинский р-н, Асерхово п, Лесной пр-кт, 7</t>
  </si>
  <si>
    <t>196.600</t>
  </si>
  <si>
    <t>Собинский р-н, Асерхово п, Рабочая ул, 14</t>
  </si>
  <si>
    <t>Собинский р-н, Асерхово п, Центральная ул, 2</t>
  </si>
  <si>
    <t>Собинский р-н, Бабаево с, Молодежная ул, 2</t>
  </si>
  <si>
    <t>Собинский р-н, Бабаево с, Молодежная ул, 3</t>
  </si>
  <si>
    <t>Собинский р-н, Бабаево с, Молодежная ул, 4</t>
  </si>
  <si>
    <t>Собинский р-н, Бабаево с, Молодежная ул, 5</t>
  </si>
  <si>
    <t>Собинский р-н, Бабаево с, Молодежная ул, 6</t>
  </si>
  <si>
    <t>Собинский р-н, Березники с, Колхозная ул, 1А</t>
  </si>
  <si>
    <t>Собинский р-н, Березники с, сан Русский лес тер, 1</t>
  </si>
  <si>
    <t>Собинский р-н, Васильевка д, Механизаторов ул, 12</t>
  </si>
  <si>
    <t>Собинский р-н, Васильевка д, Механизаторов ул, 2</t>
  </si>
  <si>
    <t>Собинский р-н, Васильевка д, Механизаторов ул, 3</t>
  </si>
  <si>
    <t>Собинский р-н, Васильевка д, Механизаторов ул, 4</t>
  </si>
  <si>
    <t>Собинский р-н, Васильевка д, Механизаторов ул, 5</t>
  </si>
  <si>
    <t>Собинский р-н, Ворша с, Молодежная ул, 1</t>
  </si>
  <si>
    <t>Собинский р-н, Ворша с, Молодежная ул, 13</t>
  </si>
  <si>
    <t>Собинский р-н, Ворша с, Молодежная ул, 2</t>
  </si>
  <si>
    <t>Собинский р-н, Ворша с, Молодежная ул, 3</t>
  </si>
  <si>
    <t>Собинский р-н, Ворша с, Молодежная ул, 4</t>
  </si>
  <si>
    <t>Собинский р-н, Ворша с, Молодежная ул, 5</t>
  </si>
  <si>
    <t>Собинский р-н, Ворша с, Молодежная ул, 6</t>
  </si>
  <si>
    <t>Собинский р-н, Ворша с, Молодежная ул, 7</t>
  </si>
  <si>
    <t>Собинский р-н, Ворша с, Молодежная ул, 8</t>
  </si>
  <si>
    <t>Собинский р-н, Ворша с, Молодежная ул, 8А</t>
  </si>
  <si>
    <t>Собинский р-н, Ворша с, Молодежная ул, 8Б</t>
  </si>
  <si>
    <t>Собинский р-н, Ворша с, Молодежная ул, 9</t>
  </si>
  <si>
    <t>Собинский р-н, Глухово с, Новая ул, 1</t>
  </si>
  <si>
    <t>Собинский р-н, Глухово с, Новая ул, 2</t>
  </si>
  <si>
    <t>Собинский р-н, Глухово с, Новая ул, 3</t>
  </si>
  <si>
    <t>Собинский р-н, Глухово с, Новая ул, 4</t>
  </si>
  <si>
    <t>Собинский р-н, Глухово с, Новая ул, 5</t>
  </si>
  <si>
    <t>324.450</t>
  </si>
  <si>
    <t>Собинский р-н, Демидово д, 2а</t>
  </si>
  <si>
    <t>869.200</t>
  </si>
  <si>
    <t>722.700</t>
  </si>
  <si>
    <t>Собинский р-н, Ермонино д, Советская ул, 10</t>
  </si>
  <si>
    <t>Собинский р-н, Жохово д, 66</t>
  </si>
  <si>
    <t>Собинский р-н, Заречное с, Парковая ул, 1</t>
  </si>
  <si>
    <t>Собинский р-н, Заречное с, Парковая ул, 10</t>
  </si>
  <si>
    <t>Собинский р-н, Заречное с, Парковая ул, 11</t>
  </si>
  <si>
    <t>Собинский р-н, Заречное с, Парковая ул, 12</t>
  </si>
  <si>
    <t>Собинский р-н, Заречное с, Парковая ул, 2</t>
  </si>
  <si>
    <t>3198.700</t>
  </si>
  <si>
    <t>Собинский р-н, Заречное с, Парковая ул, 3</t>
  </si>
  <si>
    <t>3403.000</t>
  </si>
  <si>
    <t>Собинский р-н, Заречное с, Парковая ул, 4</t>
  </si>
  <si>
    <t>3224.500</t>
  </si>
  <si>
    <t>Собинский р-н, Заречное с, Парковая ул, 5</t>
  </si>
  <si>
    <t>412.500</t>
  </si>
  <si>
    <t>Собинский р-н, Заречное с, Парковая ул, 6</t>
  </si>
  <si>
    <t>3855.480</t>
  </si>
  <si>
    <t>Собинский р-н, Заречное с, Парковая ул, 8</t>
  </si>
  <si>
    <t>6184.750</t>
  </si>
  <si>
    <t>Собинский р-н, Заречное с, Садовая ул, 1</t>
  </si>
  <si>
    <t>Собинский р-н, Колокша п, Железнодорожная ул, 1А</t>
  </si>
  <si>
    <t>Собинский р-н, Колокша п, Железнодорожная ул, 2Б</t>
  </si>
  <si>
    <t>Собинский р-н, Колокша п, Заречная ул, 17</t>
  </si>
  <si>
    <t>Собинский р-н, Колокша п, Заречная ул, 18</t>
  </si>
  <si>
    <t>Собинский р-н, Колокша п, сан Строитель тер, 1</t>
  </si>
  <si>
    <t>421.120</t>
  </si>
  <si>
    <t>Собинский р-н, Колокша п, сан Строитель тер, 3</t>
  </si>
  <si>
    <t>Собинский р-н, Колокша п, Центральная ул, 2</t>
  </si>
  <si>
    <t>411.870</t>
  </si>
  <si>
    <t>Собинский р-н, Колокша п, Центральная ул, 2А</t>
  </si>
  <si>
    <t>459.200</t>
  </si>
  <si>
    <t>Собинский р-н, Колокша п, Центральная ул, 2Б</t>
  </si>
  <si>
    <t>874.500</t>
  </si>
  <si>
    <t>Собинский р-н, Копнино д, Молодежная ул, 19</t>
  </si>
  <si>
    <t>Собинский р-н, Курилово д, Молодежная ул, 1</t>
  </si>
  <si>
    <t>514.030</t>
  </si>
  <si>
    <t>Собинский р-н, Курилово д, Молодежная ул, 2</t>
  </si>
  <si>
    <t>Собинский р-н, Курилово д, Молодежная ул, 4</t>
  </si>
  <si>
    <t>1030.790</t>
  </si>
  <si>
    <t>Собинский р-н, Курилово д, Молодежная ул, 7</t>
  </si>
  <si>
    <t>Собинский р-н, Курилово д, Молодежная ул, 8</t>
  </si>
  <si>
    <t>Собинский р-н, Курилово д, Молодежная ул, 9</t>
  </si>
  <si>
    <t>Собинский р-н, Лакинск г, 10 Октября ул, 1</t>
  </si>
  <si>
    <t>360.150</t>
  </si>
  <si>
    <t>Собинский р-н, Лакинск г, 10 Октября ул, 2</t>
  </si>
  <si>
    <t>1596.320</t>
  </si>
  <si>
    <t>Собинский р-н, Лакинск г, 10 Октября ул, 3</t>
  </si>
  <si>
    <t>Собинский р-н, Лакинск г, 10 Октября ул, 4</t>
  </si>
  <si>
    <t>1266.500</t>
  </si>
  <si>
    <t>Собинский р-н, Лакинск г, 10 Октября ул, 5</t>
  </si>
  <si>
    <t>Собинский р-н, Лакинск г, 17 Партсъезда ул, 5</t>
  </si>
  <si>
    <t>Собинский р-н, Лакинск г, 21 Партсъезда ул, 1</t>
  </si>
  <si>
    <t>Собинский р-н, Лакинск г, 21 Партсъезда ул, 10</t>
  </si>
  <si>
    <t>Собинский р-н, Лакинск г, 21 Партсъезда ул, 11</t>
  </si>
  <si>
    <t>Собинский р-н, Лакинск г, 21 Партсъезда ул, 12</t>
  </si>
  <si>
    <t>Собинский р-н, Лакинск г, 21 Партсъезда ул, 14</t>
  </si>
  <si>
    <t>Собинский р-н, Лакинск г, 21 Партсъезда ул, 15</t>
  </si>
  <si>
    <t>1138.500</t>
  </si>
  <si>
    <t>Собинский р-н, Лакинск г, 21 Партсъезда ул, 17</t>
  </si>
  <si>
    <t>Собинский р-н, Лакинск г, 21 Партсъезда ул, 18</t>
  </si>
  <si>
    <t>Собинский р-н, Лакинск г, 21 Партсъезда ул, 19</t>
  </si>
  <si>
    <t>Собинский р-н, Лакинск г, 21 Партсъезда ул, 20</t>
  </si>
  <si>
    <t>5674.200</t>
  </si>
  <si>
    <t>Собинский р-н, Лакинск г, 21 Партсъезда ул, 21</t>
  </si>
  <si>
    <t>Собинский р-н, Лакинск г, 21 Партсъезда ул, 22</t>
  </si>
  <si>
    <t>1454.500</t>
  </si>
  <si>
    <t>Собинский р-н, Лакинск г, 21 Партсъезда ул, 23</t>
  </si>
  <si>
    <t>Собинский р-н, Лакинск г, 21 Партсъезда ул, 24</t>
  </si>
  <si>
    <t>Собинский р-н, Лакинск г, 21 Партсъезда ул, 25</t>
  </si>
  <si>
    <t>Собинский р-н, Лакинск г, 21 Партсъезда ул, 27</t>
  </si>
  <si>
    <t>Собинский р-н, Лакинск г, 21 Партсъезда ул, 3</t>
  </si>
  <si>
    <t>Собинский р-н, Лакинск г, 21 Партсъезда ул, 5</t>
  </si>
  <si>
    <t>Собинский р-н, Лакинск г, 21 Партсъезда ул, 7</t>
  </si>
  <si>
    <t>Собинский р-н, Лакинск г, 21 Партсъезда ул, 9</t>
  </si>
  <si>
    <t>Собинский р-н, Лакинск г, Вокзальная ул, 22</t>
  </si>
  <si>
    <t>Собинский р-н, Лакинск г, Вокзальная ул, 24</t>
  </si>
  <si>
    <t>Собинский р-н, Лакинск г, Вокзальный пер, 3</t>
  </si>
  <si>
    <t>Собинский р-н, Лакинск г, Горького ул, 10</t>
  </si>
  <si>
    <t>Собинский р-н, Лакинск г, Горького ул, 12</t>
  </si>
  <si>
    <t>Собинский р-н, Лакинск г, Горького ул, 14</t>
  </si>
  <si>
    <t>Собинский р-н, Лакинск г, Карла Маркса ул, 16</t>
  </si>
  <si>
    <t>Собинский р-н, Лакинск г, Карла Маркса ул, 18</t>
  </si>
  <si>
    <t>Собинский р-н, Лакинск г, Карла Маркса ул, 20</t>
  </si>
  <si>
    <t>1297.870</t>
  </si>
  <si>
    <t>Собинский р-н, Лакинск г, Карла Маркса ул, 21</t>
  </si>
  <si>
    <t>Собинский р-н, Лакинск г, Красноармейская ул, 1а</t>
  </si>
  <si>
    <t>Собинский р-н, Лакинск г, Ленина пр-кт, 15</t>
  </si>
  <si>
    <t>286.590</t>
  </si>
  <si>
    <t>Собинский р-н, Лакинск г, Ленина пр-кт, 17</t>
  </si>
  <si>
    <t>Собинский р-н, Лакинск г, Ленина пр-кт, 32</t>
  </si>
  <si>
    <t>Собинский р-н, Лакинск г, Ленина пр-кт, 33а</t>
  </si>
  <si>
    <t>Собинский р-н, Лакинск г, Ленина пр-кт, 34</t>
  </si>
  <si>
    <t>Собинский р-н, Лакинск г, Ленина пр-кт, 36</t>
  </si>
  <si>
    <t>Собинский р-н, Лакинск г, Ленина пр-кт, 55</t>
  </si>
  <si>
    <t>Собинский р-н, Лакинск г, Ленина пр-кт, 65</t>
  </si>
  <si>
    <t>978.040</t>
  </si>
  <si>
    <t>Собинский р-н, Лакинск г, Ленина пр-кт, 67</t>
  </si>
  <si>
    <t>Собинский р-н, Лакинск г, Ленина пр-кт, 71/2</t>
  </si>
  <si>
    <t>Собинский р-н, Лакинск г, Ленина пр-кт, 8/2</t>
  </si>
  <si>
    <t>Собинский р-н, Лакинск г, Ленина пр-кт, 8/3</t>
  </si>
  <si>
    <t>Собинский р-н, Лакинск г, Лермонтова ул, 34</t>
  </si>
  <si>
    <t>Собинский р-н, Лакинск г, Лермонтова ул, 35</t>
  </si>
  <si>
    <t>Собинский р-н, Лакинск г, Лермонтова ул, 36</t>
  </si>
  <si>
    <t>Собинский р-н, Лакинск г, Лермонтова ул, 38</t>
  </si>
  <si>
    <t>Собинский р-н, Лакинск г, Лермонтова ул, 39</t>
  </si>
  <si>
    <t>Собинский р-н, Лакинск г, Лермонтова ул, 40</t>
  </si>
  <si>
    <t>Собинский р-н, Лакинск г, Лермонтова ул, 42</t>
  </si>
  <si>
    <t>Собинский р-н, Лакинск г, Лермонтова ул, 43</t>
  </si>
  <si>
    <t>1594.700</t>
  </si>
  <si>
    <t>Собинский р-н, Лакинск г, Лермонтова ул, 44</t>
  </si>
  <si>
    <t>Собинский р-н, Лакинск г, Лермонтова ул, 46</t>
  </si>
  <si>
    <t>Собинский р-н, Лакинск г, Лермонтова ул, 47</t>
  </si>
  <si>
    <t>Собинский р-н, Лакинск г, Майская ул, 3</t>
  </si>
  <si>
    <t>Собинский р-н, Лакинск г, Майская ул, 5</t>
  </si>
  <si>
    <t>Собинский р-н, Лакинск г, Майская ул, 7</t>
  </si>
  <si>
    <t>Собинский р-н, Лакинск г, Майская ул, 9 соор. 9</t>
  </si>
  <si>
    <t>Собинский р-н, Лакинск г, Маяковского ул, 23</t>
  </si>
  <si>
    <t>Собинский р-н, Лакинск г, Маяковского ул, 25</t>
  </si>
  <si>
    <t>Собинский р-н, Лакинск г, Маяковского ул, 26</t>
  </si>
  <si>
    <t>496.300</t>
  </si>
  <si>
    <t>Собинский р-н, Лакинск г, Маяковского ул, 28</t>
  </si>
  <si>
    <t>Собинский р-н, Лакинск г, Маяковского ул, 30</t>
  </si>
  <si>
    <t>Собинский р-н, Лакинск г, Маяковского ул, 32</t>
  </si>
  <si>
    <t>235.250</t>
  </si>
  <si>
    <t>726.070</t>
  </si>
  <si>
    <t>709.920</t>
  </si>
  <si>
    <t>887.800</t>
  </si>
  <si>
    <t>Собинский р-н, Лакинск г, Мира ул, 39</t>
  </si>
  <si>
    <t>Собинский р-н, Лакинск г, Мира ул, 49б</t>
  </si>
  <si>
    <t>381.150</t>
  </si>
  <si>
    <t>Собинский р-н, Лакинск г, Мира ул, 7а</t>
  </si>
  <si>
    <t>Собинский р-н, Лакинск г, Мира ул, 89</t>
  </si>
  <si>
    <t>651.560</t>
  </si>
  <si>
    <t>Собинский р-н, Лакинск г, Мира ул, 90 корп. 7</t>
  </si>
  <si>
    <t>Собинский р-н, Лакинск г, Мира ул, 90б</t>
  </si>
  <si>
    <t>Собинский р-н, Лакинск г, Мира ул, 93</t>
  </si>
  <si>
    <t>Собинский р-н, Лакинск г, Мира ул, 94</t>
  </si>
  <si>
    <t>Собинский р-н, Лакинск г, Мира ул, 95</t>
  </si>
  <si>
    <t>539.310</t>
  </si>
  <si>
    <t>Собинский р-н, Лакинск г, Мира ул, 96а</t>
  </si>
  <si>
    <t>Собинский р-н, Лакинск г, Мира ул, 97</t>
  </si>
  <si>
    <t>Собинский р-н, Лакинск г, Мира ул, 99</t>
  </si>
  <si>
    <t>Собинский р-н, Лакинск г, Набережная ул, 5</t>
  </si>
  <si>
    <t>Собинский р-н, Лакинск г, Парижской Коммуны ул, 26</t>
  </si>
  <si>
    <t>399.030</t>
  </si>
  <si>
    <t>Собинский р-н, Лакинск г, Парижской Коммуны ул, 29</t>
  </si>
  <si>
    <t>Собинский р-н, Лакинск г, Парижской Коммуны ул, 31</t>
  </si>
  <si>
    <t>Собинский р-н, Лакинск г, Парковый проезд, 2</t>
  </si>
  <si>
    <t>507.330</t>
  </si>
  <si>
    <t>Собинский р-н, Лакинск г, Парковый проезд, 4</t>
  </si>
  <si>
    <t>Собинский р-н, Лакинск г, Пушкина ул, 10</t>
  </si>
  <si>
    <t>Собинский р-н, Лакинск г, Пушкина ул, 11</t>
  </si>
  <si>
    <t>Собинский р-н, Лакинск г, Советская ул, 16</t>
  </si>
  <si>
    <t>Собинский р-н, Лакинск г, Советская ул, 20</t>
  </si>
  <si>
    <t>Собинский р-н, Лакинск г, Советская ул, 4</t>
  </si>
  <si>
    <t>Собинский р-н, Лакинск г, Советская ул, 63</t>
  </si>
  <si>
    <t>783.680</t>
  </si>
  <si>
    <t>Собинский р-н, Лакинск г, Советская ул, 65</t>
  </si>
  <si>
    <t>Собинский р-н, Лакинск г, Спортивная ул, 10а</t>
  </si>
  <si>
    <t>Собинский р-н, Лакинск г, Спортивная ул, 17а</t>
  </si>
  <si>
    <t>Собинский р-н, Лакинск г, Спортивная ул, 18</t>
  </si>
  <si>
    <t>Собинский р-н, Лакинск г, Спортивная ул, 1а</t>
  </si>
  <si>
    <t>412.960</t>
  </si>
  <si>
    <t>Собинский р-н, Лакинск г, Спортивная ул, 3а</t>
  </si>
  <si>
    <t>408.980</t>
  </si>
  <si>
    <t>Собинский р-н, Лакинск г, Текстильщиков ул, 1а</t>
  </si>
  <si>
    <t>Собинский р-н, Лакинск г, Текстильщиков ул, 2</t>
  </si>
  <si>
    <t>Собинский р-н, Лакинск г, Текстильщиков ул, 3</t>
  </si>
  <si>
    <t>Собинский р-н, Лакинск г, Текстильщиков ул, 4</t>
  </si>
  <si>
    <t>Собинский р-н, Лакинск г, Текстильщиков ул, 9</t>
  </si>
  <si>
    <t>Собинский р-н, Лакинск г, Центральная площадь ул, 3</t>
  </si>
  <si>
    <t>Собинский р-н, Рождествено с, Дружбы ул, 1</t>
  </si>
  <si>
    <t>Собинский р-н, Рождествено с, Дружбы ул, 3</t>
  </si>
  <si>
    <t>378.900</t>
  </si>
  <si>
    <t>Собинский р-н, Рождествено с, Мира ул, 5</t>
  </si>
  <si>
    <t>Собинский р-н, Рождествено с, Набережная ул, 1</t>
  </si>
  <si>
    <t>Собинский р-н, Рождествено с, Порошина ул, 11</t>
  </si>
  <si>
    <t>Собинский р-н, Рождествено с, Порошина ул, 13</t>
  </si>
  <si>
    <t>502.300</t>
  </si>
  <si>
    <t>Собинский р-н, Рождествено с, Школьный пер, 9</t>
  </si>
  <si>
    <t>Собинский р-н, Ставрово п, Жуковского ул, 26</t>
  </si>
  <si>
    <t>Собинский р-н, Ставрово п, Комсомольская ул, 10</t>
  </si>
  <si>
    <t>Собинский р-н, Ставрово п, Комсомольская ул, 11</t>
  </si>
  <si>
    <t>Собинский р-н, Ставрово п, Комсомольская ул, 12</t>
  </si>
  <si>
    <t>Собинский р-н, Ставрово п, Комсомольская ул, 13</t>
  </si>
  <si>
    <t>Собинский р-н, Ставрово п, Комсомольская ул, 16</t>
  </si>
  <si>
    <t>Собинский р-н, Ставрово п, Комсомольская ул, 3</t>
  </si>
  <si>
    <t>Собинский р-н, Ставрово п, Комсомольская ул, 3А</t>
  </si>
  <si>
    <t>Собинский р-н, Ставрово п, Комсомольская ул, 4</t>
  </si>
  <si>
    <t>Собинский р-н, Ставрово п, Комсомольская ул, 4А</t>
  </si>
  <si>
    <t>Собинский р-н, Ставрово п, Комсомольская ул, 5</t>
  </si>
  <si>
    <t>Собинский р-н, Ставрово п, Комсомольская ул, 6</t>
  </si>
  <si>
    <t>Собинский р-н, Ставрово п, Комсомольская ул, 7А</t>
  </si>
  <si>
    <t>Собинский р-н, Ставрово п, Механизаторов ул, 19А</t>
  </si>
  <si>
    <t>Собинский р-н, Ставрово п, Механизаторов ул, 6</t>
  </si>
  <si>
    <t>Собинский р-н, Ставрово п, Механизаторов ул, 9</t>
  </si>
  <si>
    <t>Собинский р-н, Ставрово п, Механизаторов ул, 9А</t>
  </si>
  <si>
    <t>Собинский р-н, Ставрово п, Октябрьская ул, 1</t>
  </si>
  <si>
    <t>Собинский р-н, Ставрово п, Октябрьская ул, 107</t>
  </si>
  <si>
    <t>Собинский р-н, Ставрово п, Октябрьская ул, 109</t>
  </si>
  <si>
    <t>Собинский р-н, Ставрово п, Октябрьская ул, 111</t>
  </si>
  <si>
    <t>Собинский р-н, Ставрово п, Октябрьская ул, 117</t>
  </si>
  <si>
    <t>Собинский р-н, Ставрово п, Октябрьская ул, 126</t>
  </si>
  <si>
    <t>Собинский р-н, Ставрово п, Октябрьская ул, 130</t>
  </si>
  <si>
    <t>Собинский р-н, Ставрово п, Октябрьская ул, 134</t>
  </si>
  <si>
    <t>Собинский р-н, Ставрово п, Октябрьская ул, 136</t>
  </si>
  <si>
    <t>Собинский р-н, Ставрово п, Октябрьская ул, 140</t>
  </si>
  <si>
    <t>Собинский р-н, Ставрово п, Октябрьская ул, 142</t>
  </si>
  <si>
    <t>Собинский р-н, Ставрово п, Октябрьская ул, 5</t>
  </si>
  <si>
    <t>Собинский р-н, Ставрово п, Островского ул, 2Б</t>
  </si>
  <si>
    <t>683.300</t>
  </si>
  <si>
    <t>Собинский р-н, Ставрово п, Садовая ул, 4</t>
  </si>
  <si>
    <t>Собинский р-н, Ставрово п, Советская ул, 34</t>
  </si>
  <si>
    <t>Собинский р-н, Ставрово п, Советская ул, 41</t>
  </si>
  <si>
    <t>Собинский р-н, Ставрово п, Советская ул, 43</t>
  </si>
  <si>
    <t>Собинский р-н, Ставрово п, Советская ул, 45</t>
  </si>
  <si>
    <t>Собинский р-н, Ставрово п, Советская ул, 47</t>
  </si>
  <si>
    <t>Собинский р-н, Ставрово п, Советская ул, 49</t>
  </si>
  <si>
    <t>Собинский р-н, Ставрово п, Советская ул, 82</t>
  </si>
  <si>
    <t>Собинский р-н, Ставрово п, Советская ул, 86</t>
  </si>
  <si>
    <t>Собинский р-н, Ставрово п, Советская ул, 88</t>
  </si>
  <si>
    <t>Собинский р-н, Ставрово п, Советская ул, 92</t>
  </si>
  <si>
    <t>Собинский р-н, Ставрово п, Советская ул, 94</t>
  </si>
  <si>
    <t>Собинский р-н, Ставрово п, Совхозная ул, 3А</t>
  </si>
  <si>
    <t>Собинский р-н, Ставрово п, Совхозная ул, 4В</t>
  </si>
  <si>
    <t>Собинский р-н, Ставрово п, Совхозная ул, 6</t>
  </si>
  <si>
    <t>Собинский р-н, Ставрово п, Совхозная ул, 7</t>
  </si>
  <si>
    <t>Собинский р-н, Ставрово п, Школьная ул, 1</t>
  </si>
  <si>
    <t>Собинский р-н, Ставрово п, Школьная ул, 2</t>
  </si>
  <si>
    <t>Собинский р-н, Ставрово п, Школьная ул, 3</t>
  </si>
  <si>
    <t>Собинский р-н, Ставрово п, Школьная ул, 4</t>
  </si>
  <si>
    <t>Собинский р-н, Ставрово п, Юбилейная ул, 10</t>
  </si>
  <si>
    <t>Собинский р-н, Ставрово п, Юбилейная ул, 13</t>
  </si>
  <si>
    <t>Собинский р-н, Ставрово п, Юбилейная ул, 15</t>
  </si>
  <si>
    <t>Собинский р-н, Ставрово п, Юбилейная ул, 2</t>
  </si>
  <si>
    <t>Собинский р-н, Ставрово п, Юбилейная ул, 3</t>
  </si>
  <si>
    <t>Собинский р-н, Ставрово п, Юбилейная ул, 3А</t>
  </si>
  <si>
    <t>Собинский р-н, Ставрово п, Юбилейная ул, 4</t>
  </si>
  <si>
    <t>Собинский р-н, Ставрово п, Юбилейная ул, 4А</t>
  </si>
  <si>
    <t>Собинский р-н, Ставрово п, Юбилейная ул, 5</t>
  </si>
  <si>
    <t>Собинский р-н, Ставрово п, Юбилейная ул, 6</t>
  </si>
  <si>
    <t>Собинский р-н, Ставрово п, Юбилейная ул, 7</t>
  </si>
  <si>
    <t>Собинский р-н, Ставрово п, Юбилейная ул, 8</t>
  </si>
  <si>
    <t>Собинский р-н, Ставрово п, Южная ул, 1</t>
  </si>
  <si>
    <t>Собинский р-н, Ставрово п, Южная ул, 2</t>
  </si>
  <si>
    <t>Собинский р-н, Толпухово д, Молодежная ул, 1</t>
  </si>
  <si>
    <t>Собинский р-н, Толпухово д, Молодежная ул, 2</t>
  </si>
  <si>
    <t>Собинский р-н, Толпухово д, Молодежная ул, 21</t>
  </si>
  <si>
    <t>Собинский р-н, Толпухово д, Молодежная ул, 3</t>
  </si>
  <si>
    <t>Собинский р-н, Толпухово д, Молодежная ул, 4</t>
  </si>
  <si>
    <t>Собинский р-н, Толпухово д, Молодежная ул, 5</t>
  </si>
  <si>
    <t>Собинский р-н, Толпухово д, Молодежная ул, 6</t>
  </si>
  <si>
    <t>Собинский р-н, Толпухово д, Молодежная ул, 7</t>
  </si>
  <si>
    <t>Собинский р-н, Толпухово д, Молодежная ул, 8</t>
  </si>
  <si>
    <t>Собинский р-н, Толпухово д, Молодежная ул, 9</t>
  </si>
  <si>
    <t>Собинский р-н, Ундольский п, Совхозная ул, 1</t>
  </si>
  <si>
    <t>Собинский р-н, Ундольский п, Совхозная ул, 2</t>
  </si>
  <si>
    <t>Собинский р-н, Ундольский п, Совхозная ул, 3</t>
  </si>
  <si>
    <t>Собинский р-н, Ундольский п, Совхозная ул, 4</t>
  </si>
  <si>
    <t>Собинский р-н, Ундольский п, Совхозная ул, 5</t>
  </si>
  <si>
    <t>Собинский р-н, Ундольский п, Школьная ул, 2</t>
  </si>
  <si>
    <t>Собинский р-н, Ундольский п, Школьная ул, 20</t>
  </si>
  <si>
    <t>Собинский р-н, Ундольский п, Школьная ул, 22</t>
  </si>
  <si>
    <t>Собинский р-н, Ундольский п, Школьная ул, 32</t>
  </si>
  <si>
    <t>Собинский р-н, Фетинино с, Молодежная ул, 1</t>
  </si>
  <si>
    <t>503.130</t>
  </si>
  <si>
    <t>Собинский р-н, Фетинино с, Молодежная ул, 3</t>
  </si>
  <si>
    <t>Собинский р-н, Фетинино с, Молодежная ул, 4</t>
  </si>
  <si>
    <t>Собинский р-н, Фетинино с, Молодежная ул, 5</t>
  </si>
  <si>
    <t>483.920</t>
  </si>
  <si>
    <t>449.920</t>
  </si>
  <si>
    <t>433.920</t>
  </si>
  <si>
    <t>Собинский р-н, Черкутино с, Мира ул, 10</t>
  </si>
  <si>
    <t>Собинский р-н, Черкутино с, Мира ул, 11</t>
  </si>
  <si>
    <t>380.370</t>
  </si>
  <si>
    <t>Собинский р-н, Черкутино с, Мира ул, 12</t>
  </si>
  <si>
    <t>380.870</t>
  </si>
  <si>
    <t>Собинский р-н, Черкутино с, Мира ул, 13</t>
  </si>
  <si>
    <t>Собинский р-н, Черкутино с, Мира ул, 14</t>
  </si>
  <si>
    <t>Собинский р-н, Черкутино с, Мира ул, 15</t>
  </si>
  <si>
    <t>Собинский р-н, Черкутино с, Мира ул, 16</t>
  </si>
  <si>
    <t>Собинский р-н, Черкутино с, Мира ул, 4</t>
  </si>
  <si>
    <t>Собинский р-н, Черкутино с, Мира ул, 5</t>
  </si>
  <si>
    <t>Собинский р-н, Черкутино с, Мира ул, 6</t>
  </si>
  <si>
    <t>Собинский р-н, Черкутино с, Мира ул, 7</t>
  </si>
  <si>
    <t>514.400</t>
  </si>
  <si>
    <t>Собинский р-н, Черкутино с, Мира ул, 8</t>
  </si>
  <si>
    <t>Собинский р-н, Черкутино с, Мира ул, 9</t>
  </si>
  <si>
    <t>Собинский р-н, Юрино д, Санаторий Тонус ул, 2</t>
  </si>
  <si>
    <t>Судогда г, 1-й Первомайский пер, 2а</t>
  </si>
  <si>
    <t>527.510</t>
  </si>
  <si>
    <t>Судогда г, 2-й Первомайский пер, 4</t>
  </si>
  <si>
    <t>Судогда г, 2-й Первомайский пер, 5</t>
  </si>
  <si>
    <t>Судогда г, Большой Советский пер, 17</t>
  </si>
  <si>
    <t>Судогда г, Буденного ул, 4</t>
  </si>
  <si>
    <t>1462.300</t>
  </si>
  <si>
    <t>Судогда г, Бякова ул, 14</t>
  </si>
  <si>
    <t>393.750</t>
  </si>
  <si>
    <t>Судогда г, Бякова ул, 16</t>
  </si>
  <si>
    <t>Судогда г, Бякова ул, 20</t>
  </si>
  <si>
    <t>Судогда г, Бякова ул, 22</t>
  </si>
  <si>
    <t>Судогда г, Бякова ул, 24</t>
  </si>
  <si>
    <t>196.800</t>
  </si>
  <si>
    <t>Судогда г, Бякова ул, 26</t>
  </si>
  <si>
    <t>Судогда г, Бякова ул, 28</t>
  </si>
  <si>
    <t>Судогда г, Бякова ул, 28а</t>
  </si>
  <si>
    <t>Судогда г, Бякова ул, 30</t>
  </si>
  <si>
    <t>Судогда г, Бякова ул, 30а</t>
  </si>
  <si>
    <t>Судогда г, Бякова ул, 32</t>
  </si>
  <si>
    <t>645.870</t>
  </si>
  <si>
    <t>Судогда г, Бякова ул, 32а</t>
  </si>
  <si>
    <t>643.800</t>
  </si>
  <si>
    <t>Судогда г, Бякова ул, 34</t>
  </si>
  <si>
    <t>Судогда г, Гагарина ул, 10</t>
  </si>
  <si>
    <t>Судогда г, Гагарина ул, 11</t>
  </si>
  <si>
    <t>783.800</t>
  </si>
  <si>
    <t>837.550</t>
  </si>
  <si>
    <t>Судогда г, Гагарина ул, 19</t>
  </si>
  <si>
    <t>849.800</t>
  </si>
  <si>
    <t>Судогда г, Гагарина ул, 1а</t>
  </si>
  <si>
    <t>Судогда г, Гагарина ул, 2</t>
  </si>
  <si>
    <t>436.250</t>
  </si>
  <si>
    <t>Судогда г, Гагарина ул, 3а</t>
  </si>
  <si>
    <t>733.930</t>
  </si>
  <si>
    <t>Судогда г, Гагарина ул, 4</t>
  </si>
  <si>
    <t>438.320</t>
  </si>
  <si>
    <t>Судогда г, Гагарина ул, 5а</t>
  </si>
  <si>
    <t>491.720</t>
  </si>
  <si>
    <t>506.520</t>
  </si>
  <si>
    <t>665.880</t>
  </si>
  <si>
    <t>Судогда г, Гагарина ул, 8</t>
  </si>
  <si>
    <t>636.720</t>
  </si>
  <si>
    <t>Судогда г, Карла Маркса ул, 100/8</t>
  </si>
  <si>
    <t>Судогда г, Карла Маркса ул, 15</t>
  </si>
  <si>
    <t>Судогда г, Карла Маркса ул, 2</t>
  </si>
  <si>
    <t>Судогда г, Карла Маркса ул, 34</t>
  </si>
  <si>
    <t>Судогда г, Карла Маркса ул, 40</t>
  </si>
  <si>
    <t>762.100</t>
  </si>
  <si>
    <t>Судогда г, Карла Маркса ул, 7</t>
  </si>
  <si>
    <t>86.000</t>
  </si>
  <si>
    <t>Судогда г, Карла Маркса ул, 75</t>
  </si>
  <si>
    <t>Судогда г, Карла Маркса ул, 77</t>
  </si>
  <si>
    <t>Судогда г, Карла Маркса ул, 84</t>
  </si>
  <si>
    <t>Судогда г, Коммунистическая ул, 1</t>
  </si>
  <si>
    <t>1233.100</t>
  </si>
  <si>
    <t>Судогда г, Коммунистическая ул, 10</t>
  </si>
  <si>
    <t>Судогда г, Коммунистическая ул, 2</t>
  </si>
  <si>
    <t>Судогда г, Коммунистическая ул, 3</t>
  </si>
  <si>
    <t>985.900</t>
  </si>
  <si>
    <t>Судогда г, Коммунистическая ул, 4</t>
  </si>
  <si>
    <t>Судогда г, Коммунистическая ул, 4а</t>
  </si>
  <si>
    <t>Судогда г, Коммунистическая ул, 5</t>
  </si>
  <si>
    <t>Судогда г, Коммунистическая ул, 6</t>
  </si>
  <si>
    <t>1538.900</t>
  </si>
  <si>
    <t>Судогда г, Коммунистическая ул, 7</t>
  </si>
  <si>
    <t>Судогда г, Коммунистическая ул, 8</t>
  </si>
  <si>
    <t>Судогда г, Коммунистическая ул, 9</t>
  </si>
  <si>
    <t>Судогда г, Красная ул, 20</t>
  </si>
  <si>
    <t>Судогда г, Красная ул, 37</t>
  </si>
  <si>
    <t>Судогда г, Краснознаменная ул, 10</t>
  </si>
  <si>
    <t>Судогда г, Ленина ул, 15</t>
  </si>
  <si>
    <t>274.360</t>
  </si>
  <si>
    <t>Судогда г, Ленина ул, 17</t>
  </si>
  <si>
    <t>Судогда г, Ленина ул, 25</t>
  </si>
  <si>
    <t>Судогда г, Ленина ул, 34</t>
  </si>
  <si>
    <t>Судогда г, Ленина ул, 37</t>
  </si>
  <si>
    <t>Судогда г, Ленина ул, 54в</t>
  </si>
  <si>
    <t>149.580</t>
  </si>
  <si>
    <t>892.700</t>
  </si>
  <si>
    <t>Судогда г, Ленина ул, 63</t>
  </si>
  <si>
    <t>Судогда г, Ленина ул, 7</t>
  </si>
  <si>
    <t>Судогда г, Ленина ул, 70</t>
  </si>
  <si>
    <t>693.120</t>
  </si>
  <si>
    <t>Судогда г, Ленина ул, 74</t>
  </si>
  <si>
    <t>Судогда г, Ленина ул, 76</t>
  </si>
  <si>
    <t>Судогда г, Малый Советский пер, 14</t>
  </si>
  <si>
    <t>Судогда г, Малый Советский пер, 14а</t>
  </si>
  <si>
    <t>773.600</t>
  </si>
  <si>
    <t>Судогда г, Муромское шоссе ул, 7</t>
  </si>
  <si>
    <t>1446.100</t>
  </si>
  <si>
    <t>Судогда г, Октябрьская ул, 97</t>
  </si>
  <si>
    <t>Судогда г, Пионерская ул, 25</t>
  </si>
  <si>
    <t>Судогда г, Площадь Свободы ул, 10</t>
  </si>
  <si>
    <t>402.180</t>
  </si>
  <si>
    <t>Судогда г, Поспелова пер, 5</t>
  </si>
  <si>
    <t>Судогда г, Поспелова пер, 8</t>
  </si>
  <si>
    <t>Судогда г, Пролетарская ул, 15а</t>
  </si>
  <si>
    <t>738.280</t>
  </si>
  <si>
    <t>Судогда г, Пролетарская ул, 17</t>
  </si>
  <si>
    <t>Судогда г, Пролетарская ул, 17а</t>
  </si>
  <si>
    <t>1235.100</t>
  </si>
  <si>
    <t>Судогда г, Пролетарская ул, 19</t>
  </si>
  <si>
    <t>Судогда г, Пролетарская ул, 19а</t>
  </si>
  <si>
    <t>1069.700</t>
  </si>
  <si>
    <t>436.970</t>
  </si>
  <si>
    <t>Судогда г, Пролетарская ул, 23</t>
  </si>
  <si>
    <t>Судогда г, Пролетарская ул, 25</t>
  </si>
  <si>
    <t>Судогда г, Пролетарская ул, 27</t>
  </si>
  <si>
    <t>Судогда г, Пролетарская ул, 29</t>
  </si>
  <si>
    <t>Судогда г, Пролетарская ул, 31</t>
  </si>
  <si>
    <t>Судогда г, Пролетарская ул, 7</t>
  </si>
  <si>
    <t>Судогда г, Пушкина ул, 38</t>
  </si>
  <si>
    <t>Судогда г, Северная ул, 5</t>
  </si>
  <si>
    <t>797.200</t>
  </si>
  <si>
    <t>Судогда г, Текстильщиков ул, 10а</t>
  </si>
  <si>
    <t>Судогда г, Текстильщиков ул, 10б</t>
  </si>
  <si>
    <t>Судогда г, Текстильщиков ул, 10в</t>
  </si>
  <si>
    <t>666.300</t>
  </si>
  <si>
    <t>Судогда г, Текстильщиков ул, 2</t>
  </si>
  <si>
    <t>Судогда г, Текстильщиков ул, 3</t>
  </si>
  <si>
    <t>1332.100</t>
  </si>
  <si>
    <t>Судогда г, Текстильщиков ул, 4</t>
  </si>
  <si>
    <t>2074.850</t>
  </si>
  <si>
    <t>Судогда г, Текстильщиков ул, 6</t>
  </si>
  <si>
    <t>Судогда г, Текстильщиков ул, 7</t>
  </si>
  <si>
    <t>Судогда г, Химиков ул, 1</t>
  </si>
  <si>
    <t>Судогда г, Химиков ул, 11</t>
  </si>
  <si>
    <t>1645.400</t>
  </si>
  <si>
    <t>Судогда г, Химиков ул, 3</t>
  </si>
  <si>
    <t>Судогда г, Химиков ул, 5</t>
  </si>
  <si>
    <t>Судогда г, Химиков ул, 7</t>
  </si>
  <si>
    <t>1432.040</t>
  </si>
  <si>
    <t>Судогда г, Химиков ул, 9</t>
  </si>
  <si>
    <t>Судогда г, Чапаева ул, 12</t>
  </si>
  <si>
    <t>Судогда г, Чапаева ул, 12а</t>
  </si>
  <si>
    <t>Судогда г, Чапаева ул, 32</t>
  </si>
  <si>
    <t>Судогда г, Чапаева ул, 35</t>
  </si>
  <si>
    <t>Судогда г, Чапаева ул, 43</t>
  </si>
  <si>
    <t>1020.400</t>
  </si>
  <si>
    <t>Судогодский р-н, Андреево п, Коммунистическая ул, 4</t>
  </si>
  <si>
    <t>Судогодский р-н, Андреево п, Коммунистическая ул, 6</t>
  </si>
  <si>
    <t>Судогодский р-н, Андреево п, Коммунистическая ул, 8</t>
  </si>
  <si>
    <t>Судогодский р-н, Андреево п, Первомайская ул, 13</t>
  </si>
  <si>
    <t>541.800</t>
  </si>
  <si>
    <t>Судогодский р-н, Андреево п, Первомайская ул, 15</t>
  </si>
  <si>
    <t>Судогодский р-н, Андреево п, Первомайская ул, 17</t>
  </si>
  <si>
    <t>Судогодский р-н, Андреево п, Первомайская ул, 19</t>
  </si>
  <si>
    <t>Судогодский р-н, Андреево п, Первомайская ул, 3</t>
  </si>
  <si>
    <t>Судогодский р-н, Андреево п, Первомайская ул, 4</t>
  </si>
  <si>
    <t>1343.100</t>
  </si>
  <si>
    <t>Судогодский р-н, Андреево п, Первомайская ул, 5</t>
  </si>
  <si>
    <t>Судогодский р-н, Андреево п, Первомайская ул, 6</t>
  </si>
  <si>
    <t>Судогодский р-н, Андреево п, Первомайская ул, 9</t>
  </si>
  <si>
    <t>Судогодский р-н, Андреево п, Почтовая ул, 12</t>
  </si>
  <si>
    <t>435.100</t>
  </si>
  <si>
    <t>Судогодский р-н, Андреево п, Почтовая ул, 47</t>
  </si>
  <si>
    <t>Судогодский р-н, Андреево п, Почтовая ул, 49</t>
  </si>
  <si>
    <t>Судогодский р-н, Андреево п, Почтовая ул, 51</t>
  </si>
  <si>
    <t>Судогодский р-н, Андреево п, Труда ул, 25</t>
  </si>
  <si>
    <t>Судогодский р-н, Бараки д, Молодежная ул, 1</t>
  </si>
  <si>
    <t>Судогодский р-н, Бараки д, Молодежная ул, 2</t>
  </si>
  <si>
    <t>Судогодский р-н, Бег п, Октябрьская ул, 10</t>
  </si>
  <si>
    <t>344.500</t>
  </si>
  <si>
    <t>Судогодский р-н, Бег п, Октябрьская ул, 14</t>
  </si>
  <si>
    <t>521.280</t>
  </si>
  <si>
    <t>Судогодский р-н, Бег п, Октябрьская ул, 15</t>
  </si>
  <si>
    <t>Судогодский р-н, Бег п, Октябрьская ул, 19</t>
  </si>
  <si>
    <t>520.130</t>
  </si>
  <si>
    <t>Судогодский р-н, Бег п, Октябрьская ул, 21</t>
  </si>
  <si>
    <t>Судогодский р-н, Бег п, Октябрьская ул, 23</t>
  </si>
  <si>
    <t>Судогодский р-н, Бег п, Октябрьская ул, 25</t>
  </si>
  <si>
    <t>Судогодский р-н, Бег п, Октябрьская ул, 29</t>
  </si>
  <si>
    <t>Судогодский р-н, Бег п, Спортивная ул, 13</t>
  </si>
  <si>
    <t>Судогодский р-н, Бег п, Спортивная ул, 15</t>
  </si>
  <si>
    <t>428.590</t>
  </si>
  <si>
    <t>Судогодский р-н, Бег п, Спортивная ул, 17</t>
  </si>
  <si>
    <t>738.540</t>
  </si>
  <si>
    <t>Судогодский р-н, Бег п, Спортивная ул, 3</t>
  </si>
  <si>
    <t>513.830</t>
  </si>
  <si>
    <t>Судогодский р-н, Бег п, Спортивная ул, 5</t>
  </si>
  <si>
    <t>Судогодский р-н, Бег п, Спортивная ул, 7</t>
  </si>
  <si>
    <t>638.210</t>
  </si>
  <si>
    <t>Судогодский р-н, Бег п, Спортивная ул, 9</t>
  </si>
  <si>
    <t>Судогодский р-н, Болотский п, Садовая ул, 18</t>
  </si>
  <si>
    <t>Судогодский р-н, Болотский п, Школьная ул, 8</t>
  </si>
  <si>
    <t>Судогодский р-н, Вяткино д, Докучаева ул, 10</t>
  </si>
  <si>
    <t>Судогодский р-н, Вяткино д, Докучаева ул, 12</t>
  </si>
  <si>
    <t>Судогодский р-н, Вяткино д, Докучаева ул, 2</t>
  </si>
  <si>
    <t>Судогодский р-н, Вяткино д, Докучаева ул, 3</t>
  </si>
  <si>
    <t>Судогодский р-н, Вяткино д, Докучаева ул, 8</t>
  </si>
  <si>
    <t>585.920</t>
  </si>
  <si>
    <t>Судогодский р-н, Вяткино д, Прянишникова ул, 1</t>
  </si>
  <si>
    <t>Судогодский р-н, Вяткино д, Прянишникова ул, 1а</t>
  </si>
  <si>
    <t>8588.000</t>
  </si>
  <si>
    <t>Судогодский р-н, Вяткино д, Прянишникова ул, 3</t>
  </si>
  <si>
    <t>Судогодский р-н, Головино п, Гагарина ул, 25</t>
  </si>
  <si>
    <t>Судогодский р-н, Головино п, Гагарина ул, 26</t>
  </si>
  <si>
    <t>Судогодский р-н, Головино п, Гагарина ул, 28</t>
  </si>
  <si>
    <t>Судогодский р-н, Головино п, Гагарина ул, 30</t>
  </si>
  <si>
    <t>Судогодский р-н, Головино п, Зеленая ул, 1</t>
  </si>
  <si>
    <t>Судогодский р-н, Головино п, Радужная ул, 1</t>
  </si>
  <si>
    <t>Судогодский р-н, Головино п, Радужная ул, 11</t>
  </si>
  <si>
    <t>489.900</t>
  </si>
  <si>
    <t>Судогодский р-н, Головино п, Радужная ул, 13</t>
  </si>
  <si>
    <t>Судогодский р-н, Головино п, Радужная ул, 16</t>
  </si>
  <si>
    <t>Судогодский р-н, Головино п, Радужная ул, 17</t>
  </si>
  <si>
    <t>Судогодский р-н, Головино п, Радужная ул, 18</t>
  </si>
  <si>
    <t>Судогодский р-н, Головино п, Радужная ул, 23</t>
  </si>
  <si>
    <t>453.300</t>
  </si>
  <si>
    <t>Судогодский р-н, Головино п, Радужная ул, 24</t>
  </si>
  <si>
    <t>Судогодский р-н, Головино п, Радужная ул, 3</t>
  </si>
  <si>
    <t>Судогодский р-н, Головино п, Радужная ул, 4</t>
  </si>
  <si>
    <t>Судогодский р-н, Головино п, Радужная ул, 5</t>
  </si>
  <si>
    <t>Судогодский р-н, Головино п, Радужная ул, 6</t>
  </si>
  <si>
    <t>Судогодский р-н, Головино п, Советская ул, 19А</t>
  </si>
  <si>
    <t>1022.750</t>
  </si>
  <si>
    <t>Судогодский р-н, Головино п, Советская ул, 28</t>
  </si>
  <si>
    <t>Судогодский р-н, Головино п, Сосновая ул, 7</t>
  </si>
  <si>
    <t>767.500</t>
  </si>
  <si>
    <t>Судогодский р-н, Головино п, Юбилейная ул, 10А</t>
  </si>
  <si>
    <t>Судогодский р-н, Головино п, Юбилейная ул, 11А</t>
  </si>
  <si>
    <t>Судогодский р-н, Головино п, Юбилейная ул, 11Б</t>
  </si>
  <si>
    <t>Судогодский р-н, Гонобилово д, Центральная ул, 1</t>
  </si>
  <si>
    <t>Судогодский р-н, Гонобилово д, Центральная ул, 2</t>
  </si>
  <si>
    <t>Судогодский р-н, Гридино д, Молодежная ул, 10</t>
  </si>
  <si>
    <t>Судогодский р-н, Гридино д, Молодежная ул, 11</t>
  </si>
  <si>
    <t>Судогодский р-н, Ильино д, Молодежная ул, 1</t>
  </si>
  <si>
    <t>Судогодский р-н, Ильино д, Молодежная ул, 2</t>
  </si>
  <si>
    <t>Судогодский р-н, Ильино д, Молодежная ул, 3</t>
  </si>
  <si>
    <t>Судогодский р-н, Ильино д, Молодежная ул, 5</t>
  </si>
  <si>
    <t>Судогодский р-н, Ильино д, Молодежная ул, 6</t>
  </si>
  <si>
    <t>Судогодский р-н, им Воровского п, Воровского ул, 49</t>
  </si>
  <si>
    <t>176.130</t>
  </si>
  <si>
    <t>Судогодский р-н, им Воровского п, Спортивная ул, 11</t>
  </si>
  <si>
    <t>225.420</t>
  </si>
  <si>
    <t>Судогодский р-н, им Воровского п, Спортивная ул, 13</t>
  </si>
  <si>
    <t>Судогодский р-н, им Воровского п, Спортивная ул, 2а</t>
  </si>
  <si>
    <t>749.450</t>
  </si>
  <si>
    <t>Судогодский р-н, им Воровского п, Спортивная ул, 2б</t>
  </si>
  <si>
    <t>728.260</t>
  </si>
  <si>
    <t>Судогодский р-н, им Воровского п, Спортивная ул, 2в</t>
  </si>
  <si>
    <t>225.090</t>
  </si>
  <si>
    <t>Судогодский р-н, им Воровского п, Спортивная ул, 5</t>
  </si>
  <si>
    <t>Судогодский р-н, им Воровского п, Спортивная ул, 6</t>
  </si>
  <si>
    <t>230.910</t>
  </si>
  <si>
    <t>484.790</t>
  </si>
  <si>
    <t>Судогодский р-н, им Воровского п, Спортивная ул, 9</t>
  </si>
  <si>
    <t>Судогодский р-н, Колычево д, Муромская ул, 1</t>
  </si>
  <si>
    <t>Судогодский р-н, Кондряево д, Колхозная ул, 14</t>
  </si>
  <si>
    <t>Судогодский р-н, Кондряево д, Колхозная ул, 15</t>
  </si>
  <si>
    <t>Судогодский р-н, Коняево п, 45</t>
  </si>
  <si>
    <t>718.530</t>
  </si>
  <si>
    <t>Судогодский р-н, Красный Богатырь п, Ленина ул, 18</t>
  </si>
  <si>
    <t>Судогодский р-н, Красный Богатырь п, Ленина ул, 32</t>
  </si>
  <si>
    <t>Судогодский р-н, Красный Богатырь п, Ленина ул, 32а</t>
  </si>
  <si>
    <t>Судогодский р-н, Красный Богатырь п, Пионерская ул, 2</t>
  </si>
  <si>
    <t>Судогодский р-н, Красный Богатырь п, Пионерская ул, 4</t>
  </si>
  <si>
    <t>Судогодский р-н, Лаврово д, Молодежная ул, 2</t>
  </si>
  <si>
    <t>Судогодский р-н, Лаврово д, Молодежная ул, 3</t>
  </si>
  <si>
    <t>Судогодский р-н, Лаврово д, Молодежная ул, 4</t>
  </si>
  <si>
    <t>834.100</t>
  </si>
  <si>
    <t>Судогодский р-н, Лаврово д, Молодежная ул, 5</t>
  </si>
  <si>
    <t>607.800</t>
  </si>
  <si>
    <t>Судогодский р-н, Лаврово д, Новая ул, 2</t>
  </si>
  <si>
    <t>227.900</t>
  </si>
  <si>
    <t>Судогодский р-н, Лаврово д, Новая ул, 3</t>
  </si>
  <si>
    <t>Судогодский р-н, Лаврово д, Новая ул, 4</t>
  </si>
  <si>
    <t>Судогодский р-н, Ликино с, Лесная ул, 10</t>
  </si>
  <si>
    <t>Судогодский р-н, Ликино с, Лесная ул, 11</t>
  </si>
  <si>
    <t>Судогодский р-н, Ликино с, Лесная ул, 12</t>
  </si>
  <si>
    <t>Судогодский р-н, Ликино с, Лесная ул, 17</t>
  </si>
  <si>
    <t>Судогодский р-н, Ликино с, Лесная ул, 18</t>
  </si>
  <si>
    <t>Судогодский р-н, Ликино с, Лесная ул, 6</t>
  </si>
  <si>
    <t>Судогодский р-н, Ликино с, Лесная ул, 7</t>
  </si>
  <si>
    <t>Судогодский р-н, Ликино с, Лесная ул, 8</t>
  </si>
  <si>
    <t>Судогодский р-н, Ликино с, Лесная ул, 9</t>
  </si>
  <si>
    <t>Судогодский р-н, Мошок с, Заводская ул, 14</t>
  </si>
  <si>
    <t>Судогодский р-н, Мошок с, Заводская ул, 16</t>
  </si>
  <si>
    <t>Судогодский р-н, Мошок с, Заводская ул, 22</t>
  </si>
  <si>
    <t>Судогодский р-н, Мошок с, Заводская ул, 26</t>
  </si>
  <si>
    <t>939.300</t>
  </si>
  <si>
    <t>Судогодский р-н, Мошок с, Заводская ул, 28</t>
  </si>
  <si>
    <t>Судогодский р-н, Мошок с, Заводская ул, 6</t>
  </si>
  <si>
    <t>Судогодский р-н, Мошок с, Заводская ул, 8</t>
  </si>
  <si>
    <t>Судогодский р-н, Муромцево п, Бор ул, 1</t>
  </si>
  <si>
    <t>Судогодский р-н, Муромцево п, Бор ул, 6</t>
  </si>
  <si>
    <t>Судогодский р-н, Муромцево п, Комсомольская ул, 1</t>
  </si>
  <si>
    <t>499.230</t>
  </si>
  <si>
    <t>Судогодский р-н, Муромцево п, Комсомольская ул, 11</t>
  </si>
  <si>
    <t>914.800</t>
  </si>
  <si>
    <t>Судогодский р-н, Муромцево п, Комсомольская ул, 2</t>
  </si>
  <si>
    <t>Судогодский р-н, Муромцево п, Комсомольская ул, 7</t>
  </si>
  <si>
    <t>Судогодский р-н, Муромцево п, Комсомольская ул, 9</t>
  </si>
  <si>
    <t>Судогодский р-н, Муромцево п, Октябрьская ул, 13</t>
  </si>
  <si>
    <t>Судогодский р-н, Муромцево п, Парковая ул, 16</t>
  </si>
  <si>
    <t>Судогодский р-н, Муромцево п, Шкурина ул, 10</t>
  </si>
  <si>
    <t>Судогодский р-н, Муромцево п, Шкурина ул, 13</t>
  </si>
  <si>
    <t>Судогодский р-н, Муромцево п, Шкурина ул, 14</t>
  </si>
  <si>
    <t>409.300</t>
  </si>
  <si>
    <t>Судогодский р-н, Муромцево п, Шкурина ул, 15</t>
  </si>
  <si>
    <t>Судогодский р-н, Муромцево п, Шкурина ул, 16</t>
  </si>
  <si>
    <t>Судогодский р-н, Муромцево п, Шкурина ул, 2</t>
  </si>
  <si>
    <t>Судогодский р-н, Муромцево п, Шкурина ул, 3</t>
  </si>
  <si>
    <t>Судогодский р-н, Муромцево п, Шкурина ул, 4</t>
  </si>
  <si>
    <t>Судогодский р-н, Муромцево п, Шкурина ул, 5</t>
  </si>
  <si>
    <t>Судогодский р-н, Муромцево п, Шкурина ул, 6</t>
  </si>
  <si>
    <t>Судогодский р-н, Муромцево п, Шкурина ул, 7</t>
  </si>
  <si>
    <t>914.700</t>
  </si>
  <si>
    <t>Судогодский р-н, Новая д, Муромская ул, 26</t>
  </si>
  <si>
    <t>Судогодский р-н, Новая д, Муромская ул, 28</t>
  </si>
  <si>
    <t>Судогодский р-н, Новая д, Муромская ул, 30</t>
  </si>
  <si>
    <t>Судогодский р-н, Новая д, Муромская ул, 53</t>
  </si>
  <si>
    <t>508.800</t>
  </si>
  <si>
    <t>Судогодский р-н, Сойма д, Молодежная ул, 12</t>
  </si>
  <si>
    <t>168.900</t>
  </si>
  <si>
    <t>Судогодский р-н, Сойма д, Молодежная ул, 7</t>
  </si>
  <si>
    <t>Судогодский р-н, Сойма д, Молодежная ул, 8</t>
  </si>
  <si>
    <t>Судогодский р-н, Сойма д, Молодежная ул, 9</t>
  </si>
  <si>
    <t>Судогодский р-н, Тюрмеровка п, Краснознаменная ул, 14а</t>
  </si>
  <si>
    <t>Судогодский р-н, Тюрмеровка п, Краснознаменная ул, 30</t>
  </si>
  <si>
    <t>Судогодский р-н, Тюрмеровка п, Краснознаменная ул, 32</t>
  </si>
  <si>
    <t>421.800</t>
  </si>
  <si>
    <t>Судогодский р-н, Тюрмеровка п, Краснознаменная ул, 34</t>
  </si>
  <si>
    <t>Судогодский р-н, Тюрмеровка п, Краснознаменная ул, 38</t>
  </si>
  <si>
    <t>Судогодский р-н, Тюрмеровка п, Краснознаменная ул, 40</t>
  </si>
  <si>
    <t>Судогодский р-н, Тюрмеровка п, Краснознаменная ул, 42</t>
  </si>
  <si>
    <t>Судогодский р-н, Чамерево с, Первомайская ул, 3</t>
  </si>
  <si>
    <t>Судогодский р-н, Чамерево с, Первомайская ул, 6</t>
  </si>
  <si>
    <t>Суздаль г, Васильевская ул, 17</t>
  </si>
  <si>
    <t>146.500</t>
  </si>
  <si>
    <t>Суздаль г, Васильевская ул, 34а</t>
  </si>
  <si>
    <t>Суздаль г, Васильевская ул, 65а</t>
  </si>
  <si>
    <t>Суздаль г, Васильевская ул, 65б</t>
  </si>
  <si>
    <t>244.400</t>
  </si>
  <si>
    <t>1396.700</t>
  </si>
  <si>
    <t>Суздаль г, Всполье б-р, 11</t>
  </si>
  <si>
    <t>Суздаль г, Всполье б-р, 12</t>
  </si>
  <si>
    <t>Суздаль г, Всполье б-р, 13</t>
  </si>
  <si>
    <t>Суздаль г, Всполье б-р, 14</t>
  </si>
  <si>
    <t>Суздаль г, Всполье б-р, 15</t>
  </si>
  <si>
    <t>Суздаль г, Всполье б-р, 16</t>
  </si>
  <si>
    <t>Суздаль г, Всполье б-р, 17/1</t>
  </si>
  <si>
    <t>Суздаль г, Всполье б-р, 17/2</t>
  </si>
  <si>
    <t>Суздаль г, Всполье б-р, 17/3</t>
  </si>
  <si>
    <t>Суздаль г, Всполье б-р, 17</t>
  </si>
  <si>
    <t>Суздаль г, Всполье б-р, 18</t>
  </si>
  <si>
    <t>Суздаль г, Всполье б-р, 19</t>
  </si>
  <si>
    <t>1086.430</t>
  </si>
  <si>
    <t>Суздаль г, Всполье б-р, 2</t>
  </si>
  <si>
    <t>Суздаль г, Всполье б-р, 20</t>
  </si>
  <si>
    <t>Суздаль г, Всполье б-р, 22</t>
  </si>
  <si>
    <t>Суздаль г, Всполье б-р, 24</t>
  </si>
  <si>
    <t>Суздаль г, Всполье б-р, 26</t>
  </si>
  <si>
    <t>Суздаль г, Всполье б-р, 27</t>
  </si>
  <si>
    <t>Суздаль г, Всполье б-р, 28</t>
  </si>
  <si>
    <t>Суздаль г, Всполье б-р, 29</t>
  </si>
  <si>
    <t>Суздаль г, Всполье б-р, 3</t>
  </si>
  <si>
    <t>Суздаль г, Всполье б-р, 30</t>
  </si>
  <si>
    <t>Суздаль г, Всполье б-р, 31</t>
  </si>
  <si>
    <t>4821.360</t>
  </si>
  <si>
    <t>Суздаль г, Всполье б-р, 32</t>
  </si>
  <si>
    <t>Суздаль г, Всполье б-р, 34</t>
  </si>
  <si>
    <t>193.770</t>
  </si>
  <si>
    <t>Суздаль г, Всполье б-р, 36</t>
  </si>
  <si>
    <t>1564.000</t>
  </si>
  <si>
    <t>Суздаль г, Всполье б-р, 5</t>
  </si>
  <si>
    <t>Суздаль г, Всполье б-р, 6</t>
  </si>
  <si>
    <t>Суздаль г, Всполье б-р, 7</t>
  </si>
  <si>
    <t>Суздаль г, Всполье б-р, 8</t>
  </si>
  <si>
    <t>1416.100</t>
  </si>
  <si>
    <t>Суздаль г, Всполье б-р, 9</t>
  </si>
  <si>
    <t>Суздаль г, Гоголя ул, 11</t>
  </si>
  <si>
    <t>Суздаль г, Гоголя ул, 13</t>
  </si>
  <si>
    <t>Суздаль г, Гоголя ул, 13А</t>
  </si>
  <si>
    <t>Суздаль г, Гоголя ул, 13Б</t>
  </si>
  <si>
    <t>Суздаль г, Гоголя ул, 17</t>
  </si>
  <si>
    <t>Суздаль г, Гоголя ул, 19</t>
  </si>
  <si>
    <t>Суздаль г, Гоголя ул, 19Б</t>
  </si>
  <si>
    <t>Суздаль г, Гоголя ул, 21</t>
  </si>
  <si>
    <t>Суздаль г, Гоголя ул, 23</t>
  </si>
  <si>
    <t>Суздаль г, Гоголя ул, 25</t>
  </si>
  <si>
    <t>Суздаль г, Гоголя ул, 27</t>
  </si>
  <si>
    <t>Суздаль г, Гоголя ул, 29</t>
  </si>
  <si>
    <t>Суздаль г, Гоголя ул, 3</t>
  </si>
  <si>
    <t>Суздаль г, Гоголя ул, 31</t>
  </si>
  <si>
    <t>Суздаль г, Гоголя ул, 33</t>
  </si>
  <si>
    <t>Суздаль г, Гоголя ул, 33А</t>
  </si>
  <si>
    <t>Суздаль г, Гоголя ул, 35</t>
  </si>
  <si>
    <t>Суздаль г, Гоголя ул, 37</t>
  </si>
  <si>
    <t>Суздаль г, Гоголя ул, 41</t>
  </si>
  <si>
    <t>723.870</t>
  </si>
  <si>
    <t>Суздаль г, Гоголя ул, 45</t>
  </si>
  <si>
    <t>Суздаль г, Гоголя ул, 49</t>
  </si>
  <si>
    <t>Суздаль г, Гоголя ул, 5</t>
  </si>
  <si>
    <t>Суздаль г, Гоголя ул, 51</t>
  </si>
  <si>
    <t>Суздаль г, Гоголя ул, 53</t>
  </si>
  <si>
    <t>478.150</t>
  </si>
  <si>
    <t>491.100</t>
  </si>
  <si>
    <t>Суздаль г, Гоголя ул, 9</t>
  </si>
  <si>
    <t>Суздаль г, Калинина ул, 1</t>
  </si>
  <si>
    <t>Суздаль г, Калинина ул, 3</t>
  </si>
  <si>
    <t>436.600</t>
  </si>
  <si>
    <t>Суздаль г, Красная пл, 28</t>
  </si>
  <si>
    <t>Суздаль г, Красная пл, 30</t>
  </si>
  <si>
    <t>Суздаль г, Кремлевская ул, 10Б</t>
  </si>
  <si>
    <t>168.180</t>
  </si>
  <si>
    <t>Суздаль г, Ленина ул, 101А</t>
  </si>
  <si>
    <t>Суздаль г, Ленина ул, 23</t>
  </si>
  <si>
    <t>Суздаль г, Ленина ул, 26</t>
  </si>
  <si>
    <t>Суздаль г, Ленина ул, 27</t>
  </si>
  <si>
    <t>283.180</t>
  </si>
  <si>
    <t>Суздаль г, Ленина ул, 30</t>
  </si>
  <si>
    <t>Суздаль г, Ленина ул, 69</t>
  </si>
  <si>
    <t>Суздаль г, Ленина ул, 71</t>
  </si>
  <si>
    <t>125.400</t>
  </si>
  <si>
    <t>Суздаль г, Ленина ул, 92</t>
  </si>
  <si>
    <t>236.050</t>
  </si>
  <si>
    <t>Суздаль г, Ленина ул, 94</t>
  </si>
  <si>
    <t>185.200</t>
  </si>
  <si>
    <t>Суздаль г, Лоунская ул, 1</t>
  </si>
  <si>
    <t>579.900</t>
  </si>
  <si>
    <t>Суздаль г, Лоунская ул, 2</t>
  </si>
  <si>
    <t>Суздаль г, Лоунская ул, 3</t>
  </si>
  <si>
    <t>Суздаль г, Лоунская ул, 6</t>
  </si>
  <si>
    <t>Суздаль г, Лоунская ул, 7</t>
  </si>
  <si>
    <t>566.050</t>
  </si>
  <si>
    <t>Суздаль г, Лоунская ул, 8</t>
  </si>
  <si>
    <t>Суздаль г, Лоунская ул, 9</t>
  </si>
  <si>
    <t>Суздаль г, Михайловская ул, 76А</t>
  </si>
  <si>
    <t>Суздаль г, Михайловская ул, 78А</t>
  </si>
  <si>
    <t>Суздаль г, Михайловская ул, 82А</t>
  </si>
  <si>
    <t>548.400</t>
  </si>
  <si>
    <t>422.600</t>
  </si>
  <si>
    <t>Суздаль г, Михайловская ул, 82Б</t>
  </si>
  <si>
    <t>Суздаль г, Михайловская ул, 84</t>
  </si>
  <si>
    <t>Суздаль г, Пожарского ул, 12</t>
  </si>
  <si>
    <t>Суздаль г, Пожарского ул, 4</t>
  </si>
  <si>
    <t>Суздаль г, Пожарского ул, 6</t>
  </si>
  <si>
    <t>Суздаль г, Пожарского ул, 6А</t>
  </si>
  <si>
    <t>Суздаль г, Советская ул, 1</t>
  </si>
  <si>
    <t>Суздаль г, Советская ул, 10</t>
  </si>
  <si>
    <t>162.900</t>
  </si>
  <si>
    <t>Суздаль г, Советская ул, 11</t>
  </si>
  <si>
    <t>Суздаль г, Советская ул, 12</t>
  </si>
  <si>
    <t>397.180</t>
  </si>
  <si>
    <t>Суздаль г, Советская ул, 13</t>
  </si>
  <si>
    <t>2313.200</t>
  </si>
  <si>
    <t>Суздаль г, Советская ул, 14</t>
  </si>
  <si>
    <t>Суздаль г, Советская ул, 15</t>
  </si>
  <si>
    <t>230.130</t>
  </si>
  <si>
    <t>Суздаль г, Советская ул, 16</t>
  </si>
  <si>
    <t>Суздаль г, Советская ул, 2</t>
  </si>
  <si>
    <t>Суздаль г, Советская ул, 20</t>
  </si>
  <si>
    <t>164.030</t>
  </si>
  <si>
    <t>Суздаль г, Советская ул, 23</t>
  </si>
  <si>
    <t>Суздаль г, Советская ул, 24</t>
  </si>
  <si>
    <t>324.650</t>
  </si>
  <si>
    <t>Суздаль г, Советская ул, 25</t>
  </si>
  <si>
    <t>Суздаль г, Советская ул, 26</t>
  </si>
  <si>
    <t>Суздаль г, Советская ул, 28</t>
  </si>
  <si>
    <t>Суздаль г, Советская ул, 29</t>
  </si>
  <si>
    <t>Суздаль г, Советская ул, 3</t>
  </si>
  <si>
    <t>Суздаль г, Советская ул, 30</t>
  </si>
  <si>
    <t>Суздаль г, Советская ул, 31</t>
  </si>
  <si>
    <t>Суздаль г, Советская ул, 32</t>
  </si>
  <si>
    <t>Суздаль г, Советская ул, 33</t>
  </si>
  <si>
    <t>Суздаль г, Советская ул, 34</t>
  </si>
  <si>
    <t>Суздаль г, Советская ул, 35</t>
  </si>
  <si>
    <t>Суздаль г, Советская ул, 36</t>
  </si>
  <si>
    <t>Суздаль г, Советская ул, 37</t>
  </si>
  <si>
    <t>Суздаль г, Советская ул, 39</t>
  </si>
  <si>
    <t>Суздаль г, Советская ул, 4</t>
  </si>
  <si>
    <t>326.150</t>
  </si>
  <si>
    <t>Суздаль г, Советская ул, 40</t>
  </si>
  <si>
    <t>Суздаль г, Советская ул, 41</t>
  </si>
  <si>
    <t>Суздаль г, Советская ул, 42</t>
  </si>
  <si>
    <t>704.550</t>
  </si>
  <si>
    <t>Суздаль г, Советская ул, 44</t>
  </si>
  <si>
    <t>Суздаль г, Советская ул, 45</t>
  </si>
  <si>
    <t>Суздаль г, Советская ул, 46</t>
  </si>
  <si>
    <t>Суздаль г, Советская ул, 47</t>
  </si>
  <si>
    <t>Суздаль г, Советская ул, 48</t>
  </si>
  <si>
    <t>Суздаль г, Советская ул, 49</t>
  </si>
  <si>
    <t>Суздаль г, Советская ул, 5</t>
  </si>
  <si>
    <t>Суздаль г, Советская ул, 50</t>
  </si>
  <si>
    <t>Суздаль г, Советская ул, 51</t>
  </si>
  <si>
    <t>Суздаль г, Советская ул, 52</t>
  </si>
  <si>
    <t>Суздаль г, Советская ул, 53</t>
  </si>
  <si>
    <t>Суздаль г, Советская ул, 54</t>
  </si>
  <si>
    <t>Суздаль г, Советская ул, 55</t>
  </si>
  <si>
    <t>Суздаль г, Советская ул, 56</t>
  </si>
  <si>
    <t>326.700</t>
  </si>
  <si>
    <t>Суздаль г, Советская ул, 57</t>
  </si>
  <si>
    <t>Суздаль г, Советская ул, 58</t>
  </si>
  <si>
    <t>326.650</t>
  </si>
  <si>
    <t>Суздаль г, Советская ул, 59</t>
  </si>
  <si>
    <t>697.600</t>
  </si>
  <si>
    <t>Суздаль г, Советская ул, 6</t>
  </si>
  <si>
    <t>Суздаль г, Советская ул, 60</t>
  </si>
  <si>
    <t>Суздаль г, Советская ул, 7</t>
  </si>
  <si>
    <t>325.750</t>
  </si>
  <si>
    <t>Суздаль г, Советская ул, 8</t>
  </si>
  <si>
    <t>Суздаль г, Советская ул, 9</t>
  </si>
  <si>
    <t>Суздаль г, Шаховского ул, 1</t>
  </si>
  <si>
    <t>147.500</t>
  </si>
  <si>
    <t>Суздальский р-н, Боголюбово п, Заводская ул, 1а</t>
  </si>
  <si>
    <t>Суздальский р-н, Боголюбово п, Заводская ул, 5</t>
  </si>
  <si>
    <t>Суздальский р-н, Боголюбово п, Западная ул, 11а</t>
  </si>
  <si>
    <t>Суздальский р-н, Боголюбово п, Западная ул, 12а</t>
  </si>
  <si>
    <t>Суздальский р-н, Боголюбово п, Западная ул, 13</t>
  </si>
  <si>
    <t>Суздальский р-н, Боголюбово п, Западная ул, 15</t>
  </si>
  <si>
    <t>Суздальский р-н, Боголюбово п, Западная ул, 17</t>
  </si>
  <si>
    <t>Суздальский р-н, Боголюбово п, Западная ул, 19</t>
  </si>
  <si>
    <t>Суздальский р-н, Боголюбово п, Западная ул, 21</t>
  </si>
  <si>
    <t>Суздальский р-н, Боголюбово п, Западная ул, 21а</t>
  </si>
  <si>
    <t>Суздальский р-н, Боголюбово п, Западная ул, 25</t>
  </si>
  <si>
    <t>Суздальский р-н, Боголюбово п, Западная ул, 25а</t>
  </si>
  <si>
    <t>Суздальский р-н, Боголюбово п, Западная ул, 25б</t>
  </si>
  <si>
    <t>Суздальский р-н, Боголюбово п, Западная ул, 25в</t>
  </si>
  <si>
    <t>Суздальский р-н, Боголюбово п, Западная ул, 27а</t>
  </si>
  <si>
    <t>640.100</t>
  </si>
  <si>
    <t>Суздальский р-н, Боголюбово п, Западная ул, 31</t>
  </si>
  <si>
    <t>574.700</t>
  </si>
  <si>
    <t>Суздальский р-н, Боголюбово п, Западная ул, 31а</t>
  </si>
  <si>
    <t>Суздальский р-н, Боголюбово п, Западная ул, 33</t>
  </si>
  <si>
    <t>Суздальский р-н, Боголюбово п, Западная ул, 33а</t>
  </si>
  <si>
    <t>Суздальский р-н, Боголюбово п, Западная ул, 35а</t>
  </si>
  <si>
    <t>Суздальский р-н, Боголюбово п, Западная ул, 3а</t>
  </si>
  <si>
    <t>Суздальский р-н, Боголюбово п, Западная ул, 41</t>
  </si>
  <si>
    <t>Суздальский р-н, Боголюбово п, Западная ул, 5</t>
  </si>
  <si>
    <t>Суздальский р-н, Боголюбово п, Западная ул, 7</t>
  </si>
  <si>
    <t>Суздальский р-н, Боголюбово п, Западная ул, 7а</t>
  </si>
  <si>
    <t>Суздальский р-н, Боголюбово п, Западная ул, 9</t>
  </si>
  <si>
    <t>Суздальский р-н, Боголюбово п, Ленина ул, 1</t>
  </si>
  <si>
    <t>345.300</t>
  </si>
  <si>
    <t>Суздальский р-н, Боголюбово п, Ленина ул, 18</t>
  </si>
  <si>
    <t>Суздальский р-н, Боголюбово п, Ленина ул, 18а</t>
  </si>
  <si>
    <t>Суздальский р-н, Боголюбово п, Ленина ул, 1а</t>
  </si>
  <si>
    <t>612.400</t>
  </si>
  <si>
    <t>Суздальский р-н, Боголюбово п, Ленина ул, 22</t>
  </si>
  <si>
    <t>Суздальский р-н, Боголюбово п, Ленина ул, 24б</t>
  </si>
  <si>
    <t>Суздальский р-н, Боголюбово п, Ленина ул, 24в</t>
  </si>
  <si>
    <t>643.200</t>
  </si>
  <si>
    <t>Суздальский р-н, Боголюбово п, Молодежная ул, 7</t>
  </si>
  <si>
    <t>Суздальский р-н, Боголюбово п, Новая ул, 20</t>
  </si>
  <si>
    <t>Суздальский р-н, Боголюбово п, Новая ул, 22</t>
  </si>
  <si>
    <t>Суздальский р-н, Боголюбово п, Новая ул, 24</t>
  </si>
  <si>
    <t>Суздальский р-н, Боголюбово п, Новая ул, 26</t>
  </si>
  <si>
    <t>Суздальский р-н, Боголюбово п, Новая ул, 28</t>
  </si>
  <si>
    <t>Суздальский р-н, Боголюбово п, Новая ул, 30</t>
  </si>
  <si>
    <t>Суздальский р-н, Боголюбово п, Песчаный пер, 2</t>
  </si>
  <si>
    <t>Суздальский р-н, Боголюбово п, Песчаный пер, 4</t>
  </si>
  <si>
    <t>Суздальский р-н, Боголюбово п, Полевая ул, 37</t>
  </si>
  <si>
    <t>Суздальский р-н, Боголюбово п, Полевая ул, 37А</t>
  </si>
  <si>
    <t>Суздальский р-н, Боголюбово п, Полевая ул, 37Б</t>
  </si>
  <si>
    <t>Суздальский р-н, Боголюбово п, Полевая ул, 37В</t>
  </si>
  <si>
    <t>Суздальский р-н, Боголюбово п, Пушкина ул, 31</t>
  </si>
  <si>
    <t>Суздальский р-н, Боголюбово п, Садовая ул, 30а</t>
  </si>
  <si>
    <t>Суздальский р-н, Боголюбово п, Садовая ул, 30б</t>
  </si>
  <si>
    <t>Суздальский р-н, Боголюбово п, Северная ул, 12</t>
  </si>
  <si>
    <t>Суздальский р-н, Боголюбово п, Фрунзе ул, 5</t>
  </si>
  <si>
    <t>Суздальский р-н, Весь с, Набережная ул, 7</t>
  </si>
  <si>
    <t>Суздальский р-н, Гавриловское с, Школьная ул, 1</t>
  </si>
  <si>
    <t>Суздальский р-н, Гавриловское с, Школьная ул, 17</t>
  </si>
  <si>
    <t>Суздальский р-н, Гавриловское с, Школьная ул, 19</t>
  </si>
  <si>
    <t>225.100</t>
  </si>
  <si>
    <t>Суздальский р-н, Гавриловское с, Школьная ул, 2</t>
  </si>
  <si>
    <t>469.400</t>
  </si>
  <si>
    <t>Суздальский р-н, Гавриловское с, Школьная ул, 3</t>
  </si>
  <si>
    <t>489.060</t>
  </si>
  <si>
    <t>Суздальский р-н, Гавриловское с, Школьная ул, 4</t>
  </si>
  <si>
    <t>Суздальский р-н, Гавриловское с, Школьная ул, 5</t>
  </si>
  <si>
    <t>Суздальский р-н, Добрынское с, Пионерская ул, 14А</t>
  </si>
  <si>
    <t>Суздальский р-н, Клементьево с, Школьная ул, 1</t>
  </si>
  <si>
    <t>Суздальский р-н, Клементьево с, Школьная ул, 2</t>
  </si>
  <si>
    <t>Суздальский р-н, Клементьево с, Школьная ул, 3</t>
  </si>
  <si>
    <t>Суздальский р-н, Красногвардейский п, Октябрьская ул, 10</t>
  </si>
  <si>
    <t>Суздальский р-н, Красногвардейский п, Октябрьская ул, 11</t>
  </si>
  <si>
    <t>Суздальский р-н, Красногвардейский п, Октябрьская ул, 12</t>
  </si>
  <si>
    <t>Суздальский р-н, Красногвардейский п, Октябрьская ул, 13</t>
  </si>
  <si>
    <t>Суздальский р-н, Красногвардейский п, Октябрьская ул, 14</t>
  </si>
  <si>
    <t>Суздальский р-н, Красногвардейский п, Октябрьская ул, 15</t>
  </si>
  <si>
    <t>Суздальский р-н, Красногвардейский п, Октябрьская ул, 16</t>
  </si>
  <si>
    <t>Суздальский р-н, Красногвардейский п, Октябрьская ул, 2</t>
  </si>
  <si>
    <t>Суздальский р-н, Красногвардейский п, Октябрьская ул, 3</t>
  </si>
  <si>
    <t>Суздальский р-н, Красногвардейский п, Октябрьская ул, 4</t>
  </si>
  <si>
    <t>497.100</t>
  </si>
  <si>
    <t>Суздальский р-н, Красногвардейский п, Октябрьская ул, 5</t>
  </si>
  <si>
    <t>Суздальский р-н, Красногвардейский п, Октябрьская ул, 6</t>
  </si>
  <si>
    <t>Суздальский р-н, Красногвардейский п, Октябрьская ул, 7</t>
  </si>
  <si>
    <t>Суздальский р-н, Красногвардейский п, Октябрьская ул, 8</t>
  </si>
  <si>
    <t>Суздальский р-н, Кутуково с, Садовая ул, 7</t>
  </si>
  <si>
    <t>595.600</t>
  </si>
  <si>
    <t>Суздальский р-н, Кутуково с, Школьная ул, 4</t>
  </si>
  <si>
    <t>1216.600</t>
  </si>
  <si>
    <t>Суздальский р-н, Кутуково с, Школьная ул, 5</t>
  </si>
  <si>
    <t>Суздальский р-н, Кутуково с, Школьная ул, 6</t>
  </si>
  <si>
    <t>Суздальский р-н, Малининский п, Совхозная ул, 9</t>
  </si>
  <si>
    <t>Суздальский р-н, Новоалександрово с, Рабочая ул, 1</t>
  </si>
  <si>
    <t>Суздальский р-н, Новоалександрово с, Рабочая ул, 2</t>
  </si>
  <si>
    <t>Суздальский р-н, Новоалександрово с, Рабочая ул, 3</t>
  </si>
  <si>
    <t>Суздальский р-н, Новоалександрово с, Рабочая ул, 5</t>
  </si>
  <si>
    <t>Суздальский р-н, Новоалександрово с, Студенческая ул, 1</t>
  </si>
  <si>
    <t>Суздальский р-н, Новоалександрово с, Студенческая ул, 2</t>
  </si>
  <si>
    <t>Суздальский р-н, Новоалександрово с, Студенческая ул, 3</t>
  </si>
  <si>
    <t>Суздальский р-н, Новоалександрово с, Студенческая ул, 6</t>
  </si>
  <si>
    <t>Суздальский р-н, Новое с, Молодежная ул, 1</t>
  </si>
  <si>
    <t>Суздальский р-н, Новое с, Молодежная ул, 2</t>
  </si>
  <si>
    <t>Суздальский р-н, Новое с, Молодежная ул, 3</t>
  </si>
  <si>
    <t>Суздальский р-н, Новое с, Молодежная ул, 4</t>
  </si>
  <si>
    <t>Суздальский р-н, Новое с, Молодежная ул, 5</t>
  </si>
  <si>
    <t>Суздальский р-н, Новое с, Молодежная ул, 6</t>
  </si>
  <si>
    <t>Суздальский р-н, Новое с, Молодежная ул, 7</t>
  </si>
  <si>
    <t>Суздальский р-н, Новый п, Новая ул, 11</t>
  </si>
  <si>
    <t>Суздальский р-н, Новый п, Новая ул, 13</t>
  </si>
  <si>
    <t>Суздальский р-н, Новый п, Новая ул, 3</t>
  </si>
  <si>
    <t>Суздальский р-н, Новый п, Новая ул, 7</t>
  </si>
  <si>
    <t>Суздальский р-н, Новый п, Новая ул, 9</t>
  </si>
  <si>
    <t>Суздальский р-н, Новый п, Центральная ул, 10</t>
  </si>
  <si>
    <t>Суздальский р-н, Новый п, Центральная ул, 12</t>
  </si>
  <si>
    <t>Суздальский р-н, Новый п, Центральная ул, 14</t>
  </si>
  <si>
    <t>564.250</t>
  </si>
  <si>
    <t>Суздальский р-н, Новый п, Центральная ул, 16</t>
  </si>
  <si>
    <t>Суздальский р-н, Новый п, Центральная ул, 2</t>
  </si>
  <si>
    <t>Суздальский р-н, Новый п, Центральная ул, 20</t>
  </si>
  <si>
    <t>Суздальский р-н, Новый п, Центральная ул, 22</t>
  </si>
  <si>
    <t>Суздальский р-н, Новый п, Центральная ул, 26</t>
  </si>
  <si>
    <t>634.580</t>
  </si>
  <si>
    <t>Суздальский р-н, Новый п, Центральная ул, 28</t>
  </si>
  <si>
    <t>Суздальский р-н, Новый п, Центральная ул, 30</t>
  </si>
  <si>
    <t>Суздальский р-н, Новый п, Центральная ул, 34</t>
  </si>
  <si>
    <t>Суздальский р-н, Новый п, Центральная ул, 36</t>
  </si>
  <si>
    <t>Суздальский р-н, Новый п, Центральная ул, 38</t>
  </si>
  <si>
    <t>Суздальский р-н, Новый п, Центральная ул, 4</t>
  </si>
  <si>
    <t>Суздальский р-н, Новый п, Центральная ул, 40</t>
  </si>
  <si>
    <t>Суздальский р-н, Новый п, Центральная ул, 42</t>
  </si>
  <si>
    <t>Суздальский р-н, Новый п, Центральная ул, 46 корп. 2</t>
  </si>
  <si>
    <t>Суздальский р-н, Новый п, Центральная ул, 46 корп. 3</t>
  </si>
  <si>
    <t>Суздальский р-н, Новый п, Центральная ул, 46</t>
  </si>
  <si>
    <t>Суздальский р-н, Новый п, Центральная ул, 8</t>
  </si>
  <si>
    <t>Суздальский р-н, Павловское с, Полевая ул, 1</t>
  </si>
  <si>
    <t>209.000</t>
  </si>
  <si>
    <t>Суздальский р-н, Павловское с, Полевая ул, 2</t>
  </si>
  <si>
    <t>219.800</t>
  </si>
  <si>
    <t>Суздальский р-н, Павловское с, Полевая ул, 3</t>
  </si>
  <si>
    <t>208.600</t>
  </si>
  <si>
    <t>Суздальский р-н, Павловское с, Центральная ул, 29</t>
  </si>
  <si>
    <t>Суздальский р-н, Павловское с, Центральная ул, 31</t>
  </si>
  <si>
    <t>Суздальский р-н, Павловское с, Центральная ул, 33</t>
  </si>
  <si>
    <t>Суздальский р-н, Павловское с, Центральная ул, 35</t>
  </si>
  <si>
    <t>213.200</t>
  </si>
  <si>
    <t>Суздальский р-н, Павловское с, Центральная ул, 37</t>
  </si>
  <si>
    <t>757.300</t>
  </si>
  <si>
    <t>Суздальский р-н, Павловское с, Центральная ул, 39</t>
  </si>
  <si>
    <t>Суздальский р-н, Павловское с, Центральная ул, 41</t>
  </si>
  <si>
    <t>Суздальский р-н, Павловское с, Центральная ул, 43</t>
  </si>
  <si>
    <t>Суздальский р-н, Павловское с, Центральная ул, 45</t>
  </si>
  <si>
    <t>616.700</t>
  </si>
  <si>
    <t>Суздальский р-н, Павловское с, Центральная ул, 47</t>
  </si>
  <si>
    <t>292.560</t>
  </si>
  <si>
    <t>Суздальский р-н, Павловское с, Центральная ул, 49</t>
  </si>
  <si>
    <t>Суздальский р-н, Павловское с, Школьная ул, 19</t>
  </si>
  <si>
    <t>Суздальский р-н, Павловское с, Школьная ул, 20</t>
  </si>
  <si>
    <t>497.200</t>
  </si>
  <si>
    <t>213.600</t>
  </si>
  <si>
    <t>Суздальский р-н, Порецкое с, Молодежная ул, 10</t>
  </si>
  <si>
    <t>Суздальский р-н, Порецкое с, Молодежная ул, 11</t>
  </si>
  <si>
    <t>470.700</t>
  </si>
  <si>
    <t>Суздальский р-н, Порецкое с, Молодежная ул, 2</t>
  </si>
  <si>
    <t>Суздальский р-н, Порецкое с, Молодежная ул, 3</t>
  </si>
  <si>
    <t>Суздальский р-н, Порецкое с, Молодежная ул, 4</t>
  </si>
  <si>
    <t>433.800</t>
  </si>
  <si>
    <t>Суздальский р-н, Порецкое с, Молодежная ул, 5</t>
  </si>
  <si>
    <t>Суздальский р-н, Порецкое с, Молодежная ул, 8</t>
  </si>
  <si>
    <t>Суздальский р-н, Порецкое с, Молодежная ул, 9</t>
  </si>
  <si>
    <t>Суздальский р-н, Садовый п, Владимирская ул, 13</t>
  </si>
  <si>
    <t>Суздальский р-н, Садовый п, Владимирская ул, 15</t>
  </si>
  <si>
    <t>Суздальский р-н, Садовый п, Владимирская ул, 17</t>
  </si>
  <si>
    <t>Суздальский р-н, Садовый п, Владимирская ул, 19</t>
  </si>
  <si>
    <t>Суздальский р-н, Садовый п, Строителей ул, 1</t>
  </si>
  <si>
    <t>Суздальский р-н, Садовый п, Строителей ул, 2</t>
  </si>
  <si>
    <t>Суздальский р-н, Садовый п, Центральная ул, 1</t>
  </si>
  <si>
    <t>Суздальский р-н, Садовый п, Центральная ул, 2</t>
  </si>
  <si>
    <t>Суздальский р-н, Садовый п, Центральная ул, 2а</t>
  </si>
  <si>
    <t>Суздальский р-н, Садовый п, Центральная ул, 3</t>
  </si>
  <si>
    <t>Суздальский р-н, Садовый п, Центральная ул, 3а</t>
  </si>
  <si>
    <t>707.380</t>
  </si>
  <si>
    <t>Суздальский р-н, Садовый п, Центральная ул, 4</t>
  </si>
  <si>
    <t>Суздальский р-н, Садовый п, Центральная ул, 5</t>
  </si>
  <si>
    <t>Суздальский р-н, Садовый п, Центральная ул, 6</t>
  </si>
  <si>
    <t>Суздальский р-н, Садовый п, Центральная ул, 7</t>
  </si>
  <si>
    <t>Суздальский р-н, Садовый п, Центральная ул, 8</t>
  </si>
  <si>
    <t>910.200</t>
  </si>
  <si>
    <t>Суздальский р-н, Сновицы с, Вознесенская ул, 2А</t>
  </si>
  <si>
    <t>Суздальский р-н, Сновицы с, Вороновой ул, 24А</t>
  </si>
  <si>
    <t>Суздальский р-н, Сновицы с, Вороновой ул, 24Б</t>
  </si>
  <si>
    <t>Суздальский р-н, Сновицы с, Заречная ул, 1</t>
  </si>
  <si>
    <t>Суздальский р-н, Сновицы с, Речная ул, 2</t>
  </si>
  <si>
    <t>9636.000</t>
  </si>
  <si>
    <t>Суздальский р-н, Сновицы с, Солнечная ул, 1</t>
  </si>
  <si>
    <t>Суздальский р-н, Сновицы с, Футбольное поле ул, 1А</t>
  </si>
  <si>
    <t>Суздальский р-н, Сновицы с, Центральная ул, 74А</t>
  </si>
  <si>
    <t>1285.500</t>
  </si>
  <si>
    <t>Суздальский р-н, Сновицы с, Центральная ул, 76А</t>
  </si>
  <si>
    <t>332.200</t>
  </si>
  <si>
    <t>Суздальский р-н, Сновицы с, Центральная ул, 76Б</t>
  </si>
  <si>
    <t>Суздальский р-н, Сновицы с, Центральная ул, 76В</t>
  </si>
  <si>
    <t>686.800</t>
  </si>
  <si>
    <t>Суздальский р-н, Сновицы с, Центральная ул, 78А</t>
  </si>
  <si>
    <t>181.900</t>
  </si>
  <si>
    <t>Суздальский р-н, Сновицы с, Центральная ул, 78Б</t>
  </si>
  <si>
    <t>Суздальский р-н, Сновицы с, Центральная ул, 78В</t>
  </si>
  <si>
    <t>Суздальский р-н, Сновицы с, Школьная ул, 2</t>
  </si>
  <si>
    <t>Суздальский р-н, Сновицы с, Школьная ул, 4</t>
  </si>
  <si>
    <t>445.200</t>
  </si>
  <si>
    <t>Суздальский р-н, Сновицы с, Школьная ул, 5</t>
  </si>
  <si>
    <t>826.500</t>
  </si>
  <si>
    <t>Суздальский р-н, Сновицы с, Школьная ул, 7</t>
  </si>
  <si>
    <t>4469.000</t>
  </si>
  <si>
    <t>Суздальский р-н, Сновицы с, Школьная ул, 8</t>
  </si>
  <si>
    <t>Суздальский р-н, Содышка п, Владимирская ул, 1</t>
  </si>
  <si>
    <t>4698.500</t>
  </si>
  <si>
    <t>Суздальский р-н, Содышка п, Владимирская ул, 10</t>
  </si>
  <si>
    <t>Суздальский р-н, Содышка п, Владимирская ул, 2</t>
  </si>
  <si>
    <t>Суздальский р-н, Содышка п, Владимирская ул, 3</t>
  </si>
  <si>
    <t>Суздальский р-н, Сокол п, 1</t>
  </si>
  <si>
    <t>Суздальский р-н, Сокол п, 10</t>
  </si>
  <si>
    <t>992.300</t>
  </si>
  <si>
    <t>Суздальский р-н, Сокол п, 11</t>
  </si>
  <si>
    <t>Суздальский р-н, Сокол п, 12</t>
  </si>
  <si>
    <t>Суздальский р-н, Сокол п, 14</t>
  </si>
  <si>
    <t>Суздальский р-н, Сокол п, 15</t>
  </si>
  <si>
    <t>1303.400</t>
  </si>
  <si>
    <t>Суздальский р-н, Сокол п, 2</t>
  </si>
  <si>
    <t>553.100</t>
  </si>
  <si>
    <t>Суздальский р-н, Сокол п, 4</t>
  </si>
  <si>
    <t>Суздальский р-н, Сокол п, 5</t>
  </si>
  <si>
    <t>744.700</t>
  </si>
  <si>
    <t>Суздальский р-н, Сокол п, 6</t>
  </si>
  <si>
    <t>Суздальский р-н, Сокол п, 7</t>
  </si>
  <si>
    <t>Суздальский р-н, Сокол п, 9</t>
  </si>
  <si>
    <t>1068.100</t>
  </si>
  <si>
    <t>729.100</t>
  </si>
  <si>
    <t>Суздальский р-н, Спасское-Городище с, Центральная ул, 12</t>
  </si>
  <si>
    <t>811.600</t>
  </si>
  <si>
    <t>Суздальский р-н, Старый Двор с, Молодежная ул, 1а</t>
  </si>
  <si>
    <t>Суздальский р-н, Старый Двор с, Молодежная ул, 2а</t>
  </si>
  <si>
    <t>Суздальский р-н, Старый Двор с, Нагорная ул, 1</t>
  </si>
  <si>
    <t>Суздальский р-н, Старый Двор с, Нагорная ул, 2</t>
  </si>
  <si>
    <t>Суздальский р-н, Старый Двор с, Нагорная ул, 3</t>
  </si>
  <si>
    <t>Суздальский р-н, Старый Двор с, Нагорная ул, 4</t>
  </si>
  <si>
    <t>Суздальский р-н, Старый Двор с, Нагорная ул, 4а</t>
  </si>
  <si>
    <t>Суздальский р-н, Цибеево с, Западная ул, 2</t>
  </si>
  <si>
    <t>Суздальский р-н, Цибеево с, Западная ул, 4</t>
  </si>
  <si>
    <t>637.700</t>
  </si>
  <si>
    <t>Юрьев-Польский г, 1 Мая ул, 21</t>
  </si>
  <si>
    <t>Юрьев-Польский г, 1 Мая ул, 24</t>
  </si>
  <si>
    <t>Юрьев-Польский г, 1 Мая ул, 26</t>
  </si>
  <si>
    <t>Юрьев-Польский г, 1 Мая ул, 27</t>
  </si>
  <si>
    <t>Юрьев-Польский г, 1 Мая ул, 28</t>
  </si>
  <si>
    <t>Юрьев-Польский г, 1 Мая ул, 3</t>
  </si>
  <si>
    <t>Юрьев-Польский г, 1 Мая ул, 34</t>
  </si>
  <si>
    <t>Юрьев-Польский г, 1 Мая ул, 37</t>
  </si>
  <si>
    <t>Юрьев-Польский г, 1 Мая ул, 46</t>
  </si>
  <si>
    <t>Юрьев-Польский г, 1 Мая ул, 48</t>
  </si>
  <si>
    <t>Юрьев-Польский г, 1 Мая ул, 56</t>
  </si>
  <si>
    <t>Юрьев-Польский г, 1 Мая ул, 6</t>
  </si>
  <si>
    <t>Юрьев-Польский г, 1 Мая ул, 65</t>
  </si>
  <si>
    <t>Юрьев-Польский г, 1 Мая ул, 70</t>
  </si>
  <si>
    <t>1344.300</t>
  </si>
  <si>
    <t>Юрьев-Польский г, 1 Мая ул, 75</t>
  </si>
  <si>
    <t>426.800</t>
  </si>
  <si>
    <t>Юрьев-Польский г, 1 Мая ул, 77</t>
  </si>
  <si>
    <t>Юрьев-Польский г, 1 Мая ул, 8</t>
  </si>
  <si>
    <t>Юрьев-Польский г, 1 Мая ул, 91</t>
  </si>
  <si>
    <t>663.700</t>
  </si>
  <si>
    <t>Юрьев-Польский г, 1 Мая ул, 95</t>
  </si>
  <si>
    <t>Юрьев-Польский г, Авангардский пер, 14</t>
  </si>
  <si>
    <t>Юрьев-Польский г, Авангардский пер, 18</t>
  </si>
  <si>
    <t>Юрьев-Польский г, Авангардский пер, 2</t>
  </si>
  <si>
    <t>Юрьев-Польский г, Авангардский пер, 20</t>
  </si>
  <si>
    <t>817.200</t>
  </si>
  <si>
    <t>Юрьев-Польский г, Авангардский пер, 22</t>
  </si>
  <si>
    <t>Юрьев-Польский г, Авангардский пер, 25</t>
  </si>
  <si>
    <t>Юрьев-Польский г, Авангардский пер, 5</t>
  </si>
  <si>
    <t>Юрьев-Польский г, Авангардский пер, 5А</t>
  </si>
  <si>
    <t>Юрьев-Польский г, Авангардский пер, 9</t>
  </si>
  <si>
    <t>Юрьев-Польский г, Артиллерийская ул, 13</t>
  </si>
  <si>
    <t>Юрьев-Польский г, Артиллерийская ул, 28</t>
  </si>
  <si>
    <t>Юрьев-Польский г, Артиллерийская ул, 32</t>
  </si>
  <si>
    <t>Юрьев-Польский г, Артиллерийская ул, 32А</t>
  </si>
  <si>
    <t>Юрьев-Польский г, Артиллерийская ул, 34</t>
  </si>
  <si>
    <t>Юрьев-Польский г, Богомолова пер, 10А</t>
  </si>
  <si>
    <t>Юрьев-Польский г, Богомолова пер, 12</t>
  </si>
  <si>
    <t>1348.500</t>
  </si>
  <si>
    <t>Юрьев-Польский г, Вокзальная ул, 18</t>
  </si>
  <si>
    <t>Юрьев-Польский г, Вокзальная ул, 20</t>
  </si>
  <si>
    <t>Юрьев-Польский г, Вокзальная ул, 4</t>
  </si>
  <si>
    <t>Юрьев-Польский г, Вокзальный пер, 1</t>
  </si>
  <si>
    <t>Юрьев-Польский г, Вокзальный пер, 3</t>
  </si>
  <si>
    <t>Юрьев-Польский г, Герцена ул, 11</t>
  </si>
  <si>
    <t>Юрьев-Польский г, Герцена ул, 13</t>
  </si>
  <si>
    <t>631.400</t>
  </si>
  <si>
    <t>Юрьев-Польский г, Герцена ул, 13Б</t>
  </si>
  <si>
    <t>Юрьев-Польский г, Герцена ул, 17</t>
  </si>
  <si>
    <t>Юрьев-Польский г, Герцена ул, 4</t>
  </si>
  <si>
    <t>Юрьев-Польский г, Герцена ул, 4А</t>
  </si>
  <si>
    <t>Юрьев-Польский г, Герцена ул, 5</t>
  </si>
  <si>
    <t>Юрьев-Польский г, Герцена ул, 7</t>
  </si>
  <si>
    <t>521.100</t>
  </si>
  <si>
    <t>Юрьев-Польский г, Герцена ул, 9</t>
  </si>
  <si>
    <t>Юрьев-Польский г, Горького ул, 13</t>
  </si>
  <si>
    <t>Юрьев-Польский г, Горького ул, 15</t>
  </si>
  <si>
    <t>Юрьев-Польский г, Горького ул, 20</t>
  </si>
  <si>
    <t>Юрьев-Польский г, Горького ул, 3</t>
  </si>
  <si>
    <t>418.300</t>
  </si>
  <si>
    <t>Юрьев-Польский г, Железнодорожная ул, 13</t>
  </si>
  <si>
    <t>Юрьев-Польский г, Железнодорожная ул, 15</t>
  </si>
  <si>
    <t>Юрьев-Польский г, Железнодорожная ул, 17</t>
  </si>
  <si>
    <t>Юрьев-Польский г, Железнодорожная ул, 5</t>
  </si>
  <si>
    <t>Юрьев-Польский г, Железнодорожная ул, 7</t>
  </si>
  <si>
    <t>Юрьев-Польский г, Заводская ул, 1</t>
  </si>
  <si>
    <t>Юрьев-Польский г, Заводская ул, 1А</t>
  </si>
  <si>
    <t>Юрьев-Польский г, Ильинская ул, 14</t>
  </si>
  <si>
    <t>Юрьев-Польский г, Комсомольская ул, 12</t>
  </si>
  <si>
    <t>Юрьев-Польский г, Комсомольская ул, 2</t>
  </si>
  <si>
    <t>Юрьев-Польский г, Комсомольская ул, 4</t>
  </si>
  <si>
    <t>Юрьев-Польский г, Комсомольская ул, 8</t>
  </si>
  <si>
    <t>Юрьев-Польский г, Комсомольская ул, 90Б</t>
  </si>
  <si>
    <t>Юрьев-Польский г, Комсомольская ул, 90В</t>
  </si>
  <si>
    <t>Юрьев-Польский г, Красноармейский пер, 5</t>
  </si>
  <si>
    <t>Юрьев-Польский г, Красноармейский пер, 7</t>
  </si>
  <si>
    <t>Юрьев-Польский г, Краснооктябрьская ул, 11</t>
  </si>
  <si>
    <t>Юрьев-Польский г, Краснооктябрьская ул, 12</t>
  </si>
  <si>
    <t>Юрьев-Польский г, Краснооктябрьская ул, 18</t>
  </si>
  <si>
    <t>Юрьев-Польский г, Краснооктябрьская ул, 27</t>
  </si>
  <si>
    <t>153.900</t>
  </si>
  <si>
    <t>Юрьев-Польский г, Краснооктябрьская ул, 34</t>
  </si>
  <si>
    <t>Юрьев-Польский г, Красный поселок ул, 1</t>
  </si>
  <si>
    <t>Юрьев-Польский г, Луговая ул, 1</t>
  </si>
  <si>
    <t>Юрьев-Польский г, Луговая ул, 17</t>
  </si>
  <si>
    <t>Юрьев-Польский г, Луговая ул, 19</t>
  </si>
  <si>
    <t>Юрьев-Польский г, Луговая ул, 23</t>
  </si>
  <si>
    <t>1039.500</t>
  </si>
  <si>
    <t>Юрьев-Польский г, Луговая ул, 23А</t>
  </si>
  <si>
    <t>Юрьев-Польский г, Луговая ул, 25</t>
  </si>
  <si>
    <t>1194.700</t>
  </si>
  <si>
    <t>Юрьев-Польский г, Луговая ул, 27</t>
  </si>
  <si>
    <t>2331.400</t>
  </si>
  <si>
    <t>Юрьев-Польский г, Луговая ул, 29</t>
  </si>
  <si>
    <t>1541.500</t>
  </si>
  <si>
    <t>Юрьев-Польский г, Луговая ул, 3</t>
  </si>
  <si>
    <t>Юрьев-Польский г, Луговая ул, 31</t>
  </si>
  <si>
    <t>Юрьев-Польский г, Луговая ул, 35</t>
  </si>
  <si>
    <t>Юрьев-Польский г, Луговая ул, 37</t>
  </si>
  <si>
    <t>1268.200</t>
  </si>
  <si>
    <t>Юрьев-Польский г, Луговая ул, 37А</t>
  </si>
  <si>
    <t>Юрьев-Польский г, Луговая ул, 43</t>
  </si>
  <si>
    <t>Юрьев-Польский г, Луговая ул, 43А</t>
  </si>
  <si>
    <t>Юрьев-Польский г, Луговая ул, 45</t>
  </si>
  <si>
    <t>Юрьев-Польский г, Луговая ул, 45А</t>
  </si>
  <si>
    <t>Юрьев-Польский г, Луговая ул, 5</t>
  </si>
  <si>
    <t>Юрьев-Польский г, Луговая ул, 51</t>
  </si>
  <si>
    <t>Юрьев-Польский г, Луговая ул, 51А</t>
  </si>
  <si>
    <t>Юрьев-Польский г, Луговая ул, 7</t>
  </si>
  <si>
    <t>Юрьев-Польский г, Матросова ул, 24</t>
  </si>
  <si>
    <t>Юрьев-Польский г, Набережная ул, 1</t>
  </si>
  <si>
    <t>Юрьев-Польский г, Набережная ул, 2</t>
  </si>
  <si>
    <t>Юрьев-Польский г, Набережная ул, 84</t>
  </si>
  <si>
    <t>Юрьев-Польский г, Набережная ул, 88</t>
  </si>
  <si>
    <t>Юрьев-Польский г, Набережная ул, 90</t>
  </si>
  <si>
    <t>Юрьев-Польский г, Набережная ул, 96</t>
  </si>
  <si>
    <t>Юрьев-Польский г, Павших борцов ул, 1</t>
  </si>
  <si>
    <t>Юрьев-Польский г, Павших борцов ул, 11</t>
  </si>
  <si>
    <t>Юрьев-Польский г, Павших борцов ул, 13</t>
  </si>
  <si>
    <t>Юрьев-Польский г, Павших борцов ул, 15</t>
  </si>
  <si>
    <t>Юрьев-Польский г, Павших борцов ул, 17</t>
  </si>
  <si>
    <t>Юрьев-Польский г, Павших борцов ул, 19</t>
  </si>
  <si>
    <t>Юрьев-Польский г, Павших борцов ул, 3</t>
  </si>
  <si>
    <t>Юрьев-Польский г, Павших борцов ул, 5</t>
  </si>
  <si>
    <t>Юрьев-Польский г, Перфильева ул, 67А</t>
  </si>
  <si>
    <t>861.600</t>
  </si>
  <si>
    <t>Юрьев-Польский г, Покровская ул, 10</t>
  </si>
  <si>
    <t>229.400</t>
  </si>
  <si>
    <t>Юрьев-Польский г, Покровская ул, 11</t>
  </si>
  <si>
    <t>Юрьев-Польский г, Покровская ул, 21</t>
  </si>
  <si>
    <t>Юрьев-Польский г, Покровская ул, 46</t>
  </si>
  <si>
    <t>336.100</t>
  </si>
  <si>
    <t>Юрьев-Польский г, Покровская ул, 48</t>
  </si>
  <si>
    <t>523.600</t>
  </si>
  <si>
    <t>Юрьев-Польский г, Покровская ул, 50</t>
  </si>
  <si>
    <t>385.100</t>
  </si>
  <si>
    <t>Юрьев-Польский г, Покровская ул, 52</t>
  </si>
  <si>
    <t>425.500</t>
  </si>
  <si>
    <t>Юрьев-Польский г, Промышленный пер, 13</t>
  </si>
  <si>
    <t>Юрьев-Польский г, Промышленный пер, 14</t>
  </si>
  <si>
    <t>Юрьев-Польский г, Промышленный пер, 16</t>
  </si>
  <si>
    <t>Юрьев-Польский г, Промышленный пер, 4</t>
  </si>
  <si>
    <t>Юрьев-Польский г, Промышленный пер, 6</t>
  </si>
  <si>
    <t>Юрьев-Польский г, Промышленный пер, 9</t>
  </si>
  <si>
    <t>Юрьев-Польский г, Пушкина ул, 19</t>
  </si>
  <si>
    <t>Юрьев-Польский г, Пушкина ул, 25</t>
  </si>
  <si>
    <t>Юрьев-Польский г, Революции ул, 12</t>
  </si>
  <si>
    <t>656.340</t>
  </si>
  <si>
    <t>Юрьев-Польский г, Революции ул, 9</t>
  </si>
  <si>
    <t>Юрьев-Польский г, Речной пер, 2</t>
  </si>
  <si>
    <t>Юрьев-Польский г, Садовый пер, 1</t>
  </si>
  <si>
    <t>Юрьев-Польский г, Садовый пер, 11</t>
  </si>
  <si>
    <t>2090.700</t>
  </si>
  <si>
    <t>Юрьев-Польский г, Садовый пер, 31</t>
  </si>
  <si>
    <t>Юрьев-Польский г, Садовый пер, 32</t>
  </si>
  <si>
    <t>Юрьев-Польский г, Садовый пер, 33</t>
  </si>
  <si>
    <t>Юрьев-Польский г, Садовый пер, 33А</t>
  </si>
  <si>
    <t>Юрьев-Польский г, Садовый пер, 33Б</t>
  </si>
  <si>
    <t>Юрьев-Польский г, Садовый пер, 4</t>
  </si>
  <si>
    <t>Юрьев-Польский г, Свободы ул, 107</t>
  </si>
  <si>
    <t>Юрьев-Польский г, Свободы ул, 129</t>
  </si>
  <si>
    <t>868.600</t>
  </si>
  <si>
    <t>Юрьев-Польский г, Свободы ул, 129А</t>
  </si>
  <si>
    <t>Юрьев-Польский г, Свободы ул, 133</t>
  </si>
  <si>
    <t>Юрьев-Польский г, Свободы ул, 143</t>
  </si>
  <si>
    <t>Юрьев-Польский г, Свободы ул, 145</t>
  </si>
  <si>
    <t>Юрьев-Польский г, Свободы ул, 147</t>
  </si>
  <si>
    <t>Юрьев-Польский г, Свободы ул, 22</t>
  </si>
  <si>
    <t>Юрьев-Польский г, Свободы ул, 24</t>
  </si>
  <si>
    <t>1191.700</t>
  </si>
  <si>
    <t>Юрьев-Польский г, Свободы ул, 4</t>
  </si>
  <si>
    <t>Юрьев-Польский г, Связистов ул, 4</t>
  </si>
  <si>
    <t>Юрьев-Польский г, Связистов ул, 5</t>
  </si>
  <si>
    <t>Юрьев-Польский г, Станционная ул, 15</t>
  </si>
  <si>
    <t>Юрьев-Польский г, Станционная ул, 1А</t>
  </si>
  <si>
    <t>Юрьев-Польский г, Станционная ул, 1Б</t>
  </si>
  <si>
    <t>Юрьев-Польский г, Строителей ул, 2</t>
  </si>
  <si>
    <t>Юрьев-Польский г, Строителей ул, 2А</t>
  </si>
  <si>
    <t>Юрьев-Польский г, Строителей ул, 4</t>
  </si>
  <si>
    <t>Юрьев-Польский г, Строителей ул, 6</t>
  </si>
  <si>
    <t>Юрьев-Польский г, Строителей ул, 8</t>
  </si>
  <si>
    <t>Юрьев-Польский г, Чехова ул, 1</t>
  </si>
  <si>
    <t>Юрьев-Польский г, Чехова ул, 10</t>
  </si>
  <si>
    <t>Юрьев-Польский г, Чехова ул, 11</t>
  </si>
  <si>
    <t>Юрьев-Польский г, Чехова ул, 12</t>
  </si>
  <si>
    <t>Юрьев-Польский г, Чехова ул, 12А</t>
  </si>
  <si>
    <t>Юрьев-Польский г, Чехова ул, 13</t>
  </si>
  <si>
    <t>810.900</t>
  </si>
  <si>
    <t>Юрьев-Польский г, Чехова ул, 15</t>
  </si>
  <si>
    <t>1023.600</t>
  </si>
  <si>
    <t>Юрьев-Польский г, Чехова ул, 15А</t>
  </si>
  <si>
    <t>Юрьев-Польский г, Чехова ул, 17</t>
  </si>
  <si>
    <t>Юрьев-Польский г, Чехова ул, 19</t>
  </si>
  <si>
    <t>Юрьев-Польский г, Чехова ул, 21</t>
  </si>
  <si>
    <t>Юрьев-Польский г, Чехова ул, 21А</t>
  </si>
  <si>
    <t>Юрьев-Польский г, Чехова ул, 23А</t>
  </si>
  <si>
    <t>Юрьев-Польский г, Чехова ул, 25</t>
  </si>
  <si>
    <t>Юрьев-Польский г, Чехова ул, 4В</t>
  </si>
  <si>
    <t>Юрьев-Польский г, Чехова ул, 6</t>
  </si>
  <si>
    <t>Юрьев-Польский г, Чехова ул, 7</t>
  </si>
  <si>
    <t>Юрьев-Польский г, Чехова ул, 7А</t>
  </si>
  <si>
    <t>Юрьев-Польский г, Чехова ул, 7Б</t>
  </si>
  <si>
    <t>Юрьев-Польский г, Чехова ул, 8</t>
  </si>
  <si>
    <t>Юрьев-Польский г, Чехова ул, 9</t>
  </si>
  <si>
    <t>Юрьев-Польский г, Чехова ул, 9А</t>
  </si>
  <si>
    <t>2120.100</t>
  </si>
  <si>
    <t>Юрьев-Польский г, Шибанкова ул, 1</t>
  </si>
  <si>
    <t>1557.100</t>
  </si>
  <si>
    <t>Юрьев-Польский г, Шибанкова ул, 10</t>
  </si>
  <si>
    <t>Юрьев-Польский г, Шибанкова ул, 101</t>
  </si>
  <si>
    <t>Юрьев-Польский г, Шибанкова ул, 107</t>
  </si>
  <si>
    <t>Юрьев-Польский г, Шибанкова ул, 109</t>
  </si>
  <si>
    <t>Юрьев-Польский г, Шибанкова ул, 111</t>
  </si>
  <si>
    <t>Юрьев-Польский г, Шибанкова ул, 113</t>
  </si>
  <si>
    <t>Юрьев-Польский г, Шибанкова ул, 115</t>
  </si>
  <si>
    <t>Юрьев-Польский г, Шибанкова ул, 116</t>
  </si>
  <si>
    <t>2002.430</t>
  </si>
  <si>
    <t>Юрьев-Польский г, Шибанкова ул, 142А</t>
  </si>
  <si>
    <t>Юрьев-Польский г, Шибанкова ул, 144</t>
  </si>
  <si>
    <t>Юрьев-Польский г, Шибанкова ул, 146</t>
  </si>
  <si>
    <t>Юрьев-Польский г, Шибанкова ул, 150</t>
  </si>
  <si>
    <t>Юрьев-Польский г, Шибанкова ул, 152</t>
  </si>
  <si>
    <t>Юрьев-Польский г, Шибанкова ул, 154</t>
  </si>
  <si>
    <t>Юрьев-Польский г, Шибанкова ул, 158</t>
  </si>
  <si>
    <t>Юрьев-Польский г, Шибанкова ул, 160</t>
  </si>
  <si>
    <t>Юрьев-Польский г, Шибанкова ул, 162</t>
  </si>
  <si>
    <t>Юрьев-Польский г, Шибанкова ул, 164</t>
  </si>
  <si>
    <t>Юрьев-Польский г, Шибанкова ул, 2</t>
  </si>
  <si>
    <t>Юрьев-Польский г, Шибанкова ул, 21</t>
  </si>
  <si>
    <t>Юрьев-Польский г, Шибанкова ул, 22А</t>
  </si>
  <si>
    <t>Юрьев-Польский г, Шибанкова ул, 24</t>
  </si>
  <si>
    <t>Юрьев-Польский г, Шибанкова ул, 27</t>
  </si>
  <si>
    <t>Юрьев-Польский г, Шибанкова ул, 29</t>
  </si>
  <si>
    <t>Юрьев-Польский г, Шибанкова ул, 3</t>
  </si>
  <si>
    <t>Юрьев-Польский г, Шибанкова ул, 31</t>
  </si>
  <si>
    <t>Юрьев-Польский г, Шибанкова ул, 38</t>
  </si>
  <si>
    <t>Юрьев-Польский г, Шибанкова ул, 50</t>
  </si>
  <si>
    <t>Юрьев-Польский г, Шибанкова ул, 51</t>
  </si>
  <si>
    <t>Юрьев-Польский г, Шибанкова ул, 6</t>
  </si>
  <si>
    <t>Юрьев-Польский г, Шибанкова ул, 60</t>
  </si>
  <si>
    <t>Юрьев-Польский г, Шибанкова ул, 63</t>
  </si>
  <si>
    <t>Юрьев-Польский г, Шибанкова ул, 70</t>
  </si>
  <si>
    <t>Юрьев-Польский г, Шибанкова ул, 8</t>
  </si>
  <si>
    <t>1216.640</t>
  </si>
  <si>
    <t>Юрьев-Польский г, Шибанкова ул, 87</t>
  </si>
  <si>
    <t>Юрьев-Польский г, Шибанкова ул, 89</t>
  </si>
  <si>
    <t>Юрьев-Польский г, Шибанкова ул, 91</t>
  </si>
  <si>
    <t>Юрьев-Польский г, Шибанкова ул, 94</t>
  </si>
  <si>
    <t>Юрьев-Польский г, Шибанкова ул, 96</t>
  </si>
  <si>
    <t>Юрьев-Польский г, Шибанкова ул, 97</t>
  </si>
  <si>
    <t>Юрьев-Польский г, Шибанкова ул, 99</t>
  </si>
  <si>
    <t>Юрьев-Польский г, Школьная ул, 13</t>
  </si>
  <si>
    <t>Юрьев-Польский г, Школьная ул, 1А</t>
  </si>
  <si>
    <t>Юрьев-Польский г, Школьная ул, 26</t>
  </si>
  <si>
    <t>Юрьев-Польский г, Школьная ул, 3</t>
  </si>
  <si>
    <t>Юрьев-Польский г, Школьная ул, 38</t>
  </si>
  <si>
    <t>Юрьев-Польский г, Школьная ул, 4</t>
  </si>
  <si>
    <t>Юрьев-Польский г, Школьная ул, 40</t>
  </si>
  <si>
    <t>Юрьев-Польский г, Школьная ул, 4А</t>
  </si>
  <si>
    <t>148.200</t>
  </si>
  <si>
    <t>Юрьев-Польский г, Школьная ул, 8</t>
  </si>
  <si>
    <t>Юрьев-Польский р-н, Андреевское с, Гагарина ул, 1</t>
  </si>
  <si>
    <t>Юрьев-Польский р-н, Андреевское с, Гагарина ул, 2</t>
  </si>
  <si>
    <t>Юрьев-Польский р-н, Андреевское с, Гагарина ул, 3</t>
  </si>
  <si>
    <t>Юрьев-Польский р-н, Андреевское с, Гагарина ул, 4</t>
  </si>
  <si>
    <t>Юрьев-Польский р-н, Андреевское с, Гагарина ул, 7</t>
  </si>
  <si>
    <t>Юрьев-Польский р-н, Веска д, 101</t>
  </si>
  <si>
    <t>Юрьев-Польский р-н, Горки с, Механическая ул, 10</t>
  </si>
  <si>
    <t>Юрьев-Польский р-н, Горки с, Механическая ул, 2</t>
  </si>
  <si>
    <t>Юрьев-Польский р-н, Горки с, Механическая ул, 5</t>
  </si>
  <si>
    <t>Юрьев-Польский р-н, Горки с, Механическая ул, 6</t>
  </si>
  <si>
    <t>Юрьев-Польский р-н, Горки с, Механическая ул, 7</t>
  </si>
  <si>
    <t>Юрьев-Польский р-н, Горки с, Механическая ул, 8</t>
  </si>
  <si>
    <t>Юрьев-Польский р-н, Горки с, Механическая ул, 9</t>
  </si>
  <si>
    <t>Юрьев-Польский р-н, Кирпичный завод с, 1</t>
  </si>
  <si>
    <t>Юрьев-Польский р-н, Кирпичный завод с, 2</t>
  </si>
  <si>
    <t>Юрьев-Польский р-н, Косинское с, Косинская ул, 49</t>
  </si>
  <si>
    <t>Юрьев-Польский р-н, Косинское с, Школьная ул, 1</t>
  </si>
  <si>
    <t>Юрьев-Польский р-н, Косинское с, Школьная ул, 3</t>
  </si>
  <si>
    <t>Юрьев-Польский р-н, Красное с, 1А</t>
  </si>
  <si>
    <t>Юрьев-Польский р-н, Красное с, 1Б</t>
  </si>
  <si>
    <t>Юрьев-Польский р-н, Красное с, 1В</t>
  </si>
  <si>
    <t>Юрьев-Польский р-н, Красное с, 1Д</t>
  </si>
  <si>
    <t>Юрьев-Польский р-н, Красное с, 1Е</t>
  </si>
  <si>
    <t>Юрьев-Польский р-н, Красное с, 3</t>
  </si>
  <si>
    <t>Юрьев-Польский р-н, Лучки м, 175</t>
  </si>
  <si>
    <t>186.900</t>
  </si>
  <si>
    <t>Юрьев-Польский р-н, Лучки м, 176</t>
  </si>
  <si>
    <t>Юрьев-Польский р-н, Небылое с, Луговая ул, 1</t>
  </si>
  <si>
    <t>222.100</t>
  </si>
  <si>
    <t>Юрьев-Польский р-н, Небылое с, Октябрьская ул, 2</t>
  </si>
  <si>
    <t>Юрьев-Польский р-н, Небылое с, Первомайская ул, 73</t>
  </si>
  <si>
    <t>Юрьев-Польский р-н, Небылое с, Первомайская ул, 75</t>
  </si>
  <si>
    <t>Юрьев-Польский р-н, Небылое с, Первомайская ул, 77</t>
  </si>
  <si>
    <t>Юрьев-Польский р-н, Небылое с, Первомайская ул, 79</t>
  </si>
  <si>
    <t>Юрьев-Польский р-н, Небылое с, Первомайская ул, 81</t>
  </si>
  <si>
    <t>Юрьев-Польский р-н, Небылое с, Школьная ул, 11</t>
  </si>
  <si>
    <t>Юрьев-Польский р-н, Небылое с, Школьная ул, 13</t>
  </si>
  <si>
    <t>Юрьев-Польский р-н, Небылое с, Школьная ул, 15</t>
  </si>
  <si>
    <t>Юрьев-Польский р-н, Небылое с, Школьная ул, 4</t>
  </si>
  <si>
    <t>Юрьев-Польский р-н, Ополье с, 1</t>
  </si>
  <si>
    <t>Юрьев-Польский р-н, Ополье с, 11</t>
  </si>
  <si>
    <t>Юрьев-Польский р-н, Ополье с, 12</t>
  </si>
  <si>
    <t>Юрьев-Польский р-н, Ополье с, 2</t>
  </si>
  <si>
    <t>Юрьев-Польский р-н, Ополье с, 3</t>
  </si>
  <si>
    <t>Юрьев-Польский р-н, Ополье с, 5</t>
  </si>
  <si>
    <t>Юрьев-Польский р-н, Ополье с, 6</t>
  </si>
  <si>
    <t>Юрьев-Польский р-н, Ополье с, 7</t>
  </si>
  <si>
    <t>Юрьев-Польский р-н, Ополье с, 8</t>
  </si>
  <si>
    <t>Юрьев-Польский р-н, Ополье с, 9</t>
  </si>
  <si>
    <t>Юрьев-Польский р-н, Пригородный с, 10</t>
  </si>
  <si>
    <t>Юрьев-Польский р-н, Пригородный с, 12</t>
  </si>
  <si>
    <t>Юрьев-Польский р-н, Пригородный с, 2</t>
  </si>
  <si>
    <t>Юрьев-Польский р-н, Пригородный с, 4</t>
  </si>
  <si>
    <t>Юрьев-Польский р-н, Пригородный с, 6</t>
  </si>
  <si>
    <t>Юрьев-Польский р-н, Пригородный с, 8</t>
  </si>
  <si>
    <t>Юрьев-Польский р-н, Семьинское с, 12</t>
  </si>
  <si>
    <t>Юрьев-Польский р-н, Сима с, Багратиона ул, 30</t>
  </si>
  <si>
    <t>Юрьев-Польский р-н, Сима с, Багратиона ул, 32</t>
  </si>
  <si>
    <t>Юрьев-Польский р-н, Сима с, Гражданская ул, 9</t>
  </si>
  <si>
    <t>281.200</t>
  </si>
  <si>
    <t>Юрьев-Польский р-н, Сима с, Комсомольская ул, 1</t>
  </si>
  <si>
    <t>Юрьев-Польский р-н, Сима с, Комсомольская ул, 2</t>
  </si>
  <si>
    <t>Юрьев-Польский р-н, Сима с, Комсомольская ул, 6</t>
  </si>
  <si>
    <t>Юрьев-Польский р-н, Сима с, Луговая ул, 1</t>
  </si>
  <si>
    <t>Юрьев-Польский р-н, Сима с, Луговая ул, 3</t>
  </si>
  <si>
    <t>Юрьев-Польский р-н, Сима с, Луговая ул, 4</t>
  </si>
  <si>
    <t>Юрьев-Польский р-н, Сима с, Молодежная ул, 25</t>
  </si>
  <si>
    <t>Юрьев-Польский р-н, Сима с, Советская ул, 2</t>
  </si>
  <si>
    <t>Юрьев-Польский р-н, Сима с, Советская ул, 52</t>
  </si>
  <si>
    <t>Юрьев-Польский р-н, Сосновый Бор с, Центральная ул, 10</t>
  </si>
  <si>
    <t>Юрьев-Польский р-н, Сосновый Бор с, Центральная ул, 3</t>
  </si>
  <si>
    <t>Юрьев-Польский р-н, Сосновый Бор с, Центральная ул, 5</t>
  </si>
  <si>
    <t>Юрьев-Польский р-н, Сосновый Бор с, Центральная ул, 7</t>
  </si>
  <si>
    <t>Юрьев-Польский р-н, Сосновый Бор с, Центральная ул, 9</t>
  </si>
  <si>
    <t>Юрьев-Польский р-н, Сосновый Бор с, Школьная ул, 1</t>
  </si>
  <si>
    <t>Юрьев-Польский р-н, Сосновый Бор с, Школьная ул, 2</t>
  </si>
  <si>
    <t>Юрьев-Польский р-н, Федоровское с, 67</t>
  </si>
  <si>
    <t>Юрьев-Польский р-н, Федоровское с, 68</t>
  </si>
  <si>
    <t>Юрьев-Польский р-н, Федоровское с, 70</t>
  </si>
  <si>
    <t>Юрьев-Польский р-н, Федоровское с, 75</t>
  </si>
  <si>
    <t>Юрьев-Польский р-н, Федоровское с, 76</t>
  </si>
  <si>
    <t>Юрьев-Польский р-н, Федоровское с, 78</t>
  </si>
  <si>
    <t>Юрьев-Польский р-н, Федоровское с, 79</t>
  </si>
  <si>
    <t>Юрьев-Польский р-н, Хвойный с, 6</t>
  </si>
  <si>
    <t>Юрьев-Польский р-н, Чеково с, 7-я ул, 1</t>
  </si>
  <si>
    <t>Юрьев-Польский р-н, Чеково с, 7-я ул, 2</t>
  </si>
  <si>
    <t>Юрьев-Польский р-н, Чеково с, 7-я ул, 3</t>
  </si>
  <si>
    <t>Юрьев-Польский р-н, Шихобалово с, 1</t>
  </si>
  <si>
    <t>Юрьев-Польский р-н, Шихобалово с, 10</t>
  </si>
  <si>
    <t>Юрьев-Польский р-н, Шихобалово с, 11</t>
  </si>
  <si>
    <t>Юрьев-Польский р-н, Шихобалово с, 12</t>
  </si>
  <si>
    <t>Юрьев-Польский р-н, Шихобалово с, 13</t>
  </si>
  <si>
    <t>Юрьев-Польский р-н, Шихобалово с, 14</t>
  </si>
  <si>
    <t>Юрьев-Польский р-н, Шихобалово с, 15</t>
  </si>
  <si>
    <t>Юрьев-Польский р-н, Шихобалово с, 16</t>
  </si>
  <si>
    <t>Юрьев-Польский р-н, Шихобалово с, 2</t>
  </si>
  <si>
    <t>Юрьев-Польский р-н, Шихобалово с, 3</t>
  </si>
  <si>
    <t>Юрьев-Польский р-н, Шихобалово с, 4</t>
  </si>
  <si>
    <t>Юрьев-Польский р-н, Шихобалово с, 5</t>
  </si>
  <si>
    <t>Юрьев-Польский р-н, Энтузиаст с, Центральная ул, 1А</t>
  </si>
  <si>
    <t>1088.100</t>
  </si>
  <si>
    <t>Юрьев-Польский р-н, Энтузиаст с, Центральная ул, 2</t>
  </si>
  <si>
    <t>Юрьев-Польский р-н, Энтузиаст с, Центральная ул, 3</t>
  </si>
  <si>
    <t>Юрьев-Польский р-н, Энтузиаст с, Центральная ул, 4</t>
  </si>
  <si>
    <t>Юрьев-Польский р-н, Энтузиаст с, Центральная ул, 9</t>
  </si>
  <si>
    <t>Тип кровли</t>
  </si>
  <si>
    <t>Капремонт выполнен ООО КиТ в 2016 году</t>
  </si>
  <si>
    <t>Дом из двух частей, учли только 1 корпус</t>
  </si>
  <si>
    <t>Мне кажется что в ИС ЖКХ площадь завышена</t>
  </si>
  <si>
    <t>В ИС ЖКХ площадь кровли 0 кв.м.</t>
  </si>
  <si>
    <t>Мне кажется площадь ОМС указано больше чем есть по факту</t>
  </si>
  <si>
    <t>Площадь в ИС ЖКХ указана не верно</t>
  </si>
  <si>
    <t>Площадь в ИС ЖКХ занижена</t>
  </si>
  <si>
    <t>2017-2019</t>
  </si>
  <si>
    <t>2029-2031</t>
  </si>
  <si>
    <t>2027-2029</t>
  </si>
  <si>
    <t>2036-2038</t>
  </si>
  <si>
    <t>2018-2020</t>
  </si>
  <si>
    <t>2020-2022</t>
  </si>
  <si>
    <t>2025-2027</t>
  </si>
  <si>
    <t>2028-2030</t>
  </si>
  <si>
    <t>2040-2042</t>
  </si>
  <si>
    <t>2034-2036</t>
  </si>
  <si>
    <t>2031-2033</t>
  </si>
  <si>
    <t>2019-2021</t>
  </si>
  <si>
    <t>2039-2041</t>
  </si>
  <si>
    <t>2024-2026</t>
  </si>
  <si>
    <t>2032-2034</t>
  </si>
  <si>
    <t>2041-2043</t>
  </si>
  <si>
    <t>2030-2032</t>
  </si>
  <si>
    <t>2037-2039</t>
  </si>
  <si>
    <t>2021-2023</t>
  </si>
  <si>
    <t>2035-2037</t>
  </si>
  <si>
    <t>2022-2024</t>
  </si>
  <si>
    <t>2023-2025</t>
  </si>
  <si>
    <t>2033-2035</t>
  </si>
  <si>
    <t>2038-2040</t>
  </si>
  <si>
    <t>2016-2018</t>
  </si>
  <si>
    <t>2026-2028</t>
  </si>
  <si>
    <t>второй вид ремонта</t>
  </si>
  <si>
    <t>третий вид ремонта</t>
  </si>
  <si>
    <t>Комментаий по ранее сделанным видам работ в рамказ РПКР</t>
  </si>
  <si>
    <t>четвертый вид ремонта</t>
  </si>
  <si>
    <t>Комментарий по срокам РПКР</t>
  </si>
  <si>
    <t>протокол о замене вида работ</t>
  </si>
  <si>
    <t>делаем раньше указанного срока (-1 год), протокол о замене вида работ</t>
  </si>
  <si>
    <t>делаем раньше срока (-2 года), протокол о замене вида работ</t>
  </si>
  <si>
    <t>делаем раньше срока (-2 года)</t>
  </si>
  <si>
    <t>делем раньше срока (-1 год), протокол о замене вида работ</t>
  </si>
  <si>
    <t>делаем раньше срока</t>
  </si>
  <si>
    <t>делаем раньше срока (-1 год), протокол о замене вида работ</t>
  </si>
  <si>
    <t>делаем раньше срока, протокол о замене вида работ</t>
  </si>
  <si>
    <t>делаем раньше срока (-1 год)</t>
  </si>
  <si>
    <t>0</t>
  </si>
  <si>
    <t>2023</t>
  </si>
  <si>
    <t>2022</t>
  </si>
  <si>
    <t>2021</t>
  </si>
  <si>
    <t>2025</t>
  </si>
  <si>
    <t>1</t>
  </si>
  <si>
    <t>2041</t>
  </si>
  <si>
    <t>2</t>
  </si>
  <si>
    <t>2045</t>
  </si>
  <si>
    <t>52</t>
  </si>
  <si>
    <t>2121</t>
  </si>
  <si>
    <t>2030</t>
  </si>
  <si>
    <t>2050</t>
  </si>
  <si>
    <t>2054</t>
  </si>
  <si>
    <t>2026</t>
  </si>
  <si>
    <t>46</t>
  </si>
  <si>
    <t>2040</t>
  </si>
  <si>
    <t>2038</t>
  </si>
  <si>
    <t>2058</t>
  </si>
  <si>
    <t>2088</t>
  </si>
  <si>
    <t>2060</t>
  </si>
  <si>
    <t>взяла по площади застройки</t>
  </si>
  <si>
    <t>Год последнего капремонта</t>
  </si>
  <si>
    <t>не проводился</t>
  </si>
  <si>
    <t>не указано</t>
  </si>
  <si>
    <t>не указан</t>
  </si>
  <si>
    <t>скатная</t>
  </si>
  <si>
    <t>плоская</t>
  </si>
  <si>
    <t>комплексн</t>
  </si>
  <si>
    <t>скатная/плоская</t>
  </si>
  <si>
    <t>лифт</t>
  </si>
  <si>
    <t xml:space="preserve"> скатная</t>
  </si>
  <si>
    <t>Итого по Ковардицкое</t>
  </si>
  <si>
    <t>Скатная</t>
  </si>
  <si>
    <t>Собрано, руб.</t>
  </si>
  <si>
    <t>второй вид ремонта (лифты)</t>
  </si>
  <si>
    <t>четвертый вид ремонта (лифты)</t>
  </si>
  <si>
    <t>X</t>
  </si>
  <si>
    <t>Таблица №1</t>
  </si>
  <si>
    <t>Адрес многоквартирного дома 
(далее - МКД)</t>
  </si>
  <si>
    <t>Год</t>
  </si>
  <si>
    <t>Материал стен</t>
  </si>
  <si>
    <t>Количество этажей</t>
  </si>
  <si>
    <t>Количество подъездов</t>
  </si>
  <si>
    <t>общая площадь МКД, всего</t>
  </si>
  <si>
    <t>Площадь помещений МКД:</t>
  </si>
  <si>
    <t>Способ управления МКД (УК-         управляющая организация, ТСЖ - товарищество собственников жилья, ЖК - жилищный кооператив, НУ - непосредственное управление, БУ - без управления)</t>
  </si>
  <si>
    <t>Наименование организации, осуществляющей управление МКД</t>
  </si>
  <si>
    <t>Стоимость капитального ремонта</t>
  </si>
  <si>
    <t>Удельная стоимость капитального ремонта 1 кв. м. общей площади помещений МКД</t>
  </si>
  <si>
    <t>Предельная стоимость капитального ремонта 1 кв. м. общей площади помещений МКД</t>
  </si>
  <si>
    <t>ввода в эксплуатацию</t>
  </si>
  <si>
    <t>завершение последнего капитального ремонта</t>
  </si>
  <si>
    <t>всего:</t>
  </si>
  <si>
    <t>за счет средств бюджета субъекта Российской Федерации</t>
  </si>
  <si>
    <t>за счет средств местного бюджета</t>
  </si>
  <si>
    <t>за счет средств         собственников помещений в МКД</t>
  </si>
  <si>
    <t>чел.</t>
  </si>
  <si>
    <t>руб./кв.м</t>
  </si>
  <si>
    <t>РО</t>
  </si>
  <si>
    <t>Александров г, Терешковой ул, 1</t>
  </si>
  <si>
    <t>8</t>
  </si>
  <si>
    <t>4</t>
  </si>
  <si>
    <t>-</t>
  </si>
  <si>
    <t>Ж/б панели</t>
  </si>
  <si>
    <t>6</t>
  </si>
  <si>
    <t>3</t>
  </si>
  <si>
    <t>Шлакоблок</t>
  </si>
  <si>
    <t>9</t>
  </si>
  <si>
    <t>5</t>
  </si>
  <si>
    <t>7</t>
  </si>
  <si>
    <t>12</t>
  </si>
  <si>
    <t>Александровский р-н, Балакирево п, Заводская ул, 2</t>
  </si>
  <si>
    <t>Александровский р-н, Балакирево п, Юго-Западный кв-л, 17</t>
  </si>
  <si>
    <t>11</t>
  </si>
  <si>
    <t>УК</t>
  </si>
  <si>
    <t>МКП г.Владимира «ЖКХ»</t>
  </si>
  <si>
    <t>ООО «МУПЖРЭП»</t>
  </si>
  <si>
    <t>ООО «Жилищник-Центр»</t>
  </si>
  <si>
    <t>ООО «УК ЛЮКС»</t>
  </si>
  <si>
    <t>МУП г.Владимира «ГУК»</t>
  </si>
  <si>
    <t>ООО «Мой дом»</t>
  </si>
  <si>
    <t>ООО ЖРП Заклязьменский</t>
  </si>
  <si>
    <t>ООО «Жилремстрой»</t>
  </si>
  <si>
    <t>ООО «ЖСС»</t>
  </si>
  <si>
    <t>ООО «Ресурс»</t>
  </si>
  <si>
    <t>ООО «ВУК»</t>
  </si>
  <si>
    <t>ООО «УК ЖРЭП»</t>
  </si>
  <si>
    <t>ООО «УК «Жилтех»</t>
  </si>
  <si>
    <t>ООО «Жилищник»</t>
  </si>
  <si>
    <t>ООО "ТЭК"</t>
  </si>
  <si>
    <t>ООО "Оникс"</t>
  </si>
  <si>
    <t>ООО "Жилищник-Центр"</t>
  </si>
  <si>
    <t>ООО ЖРП "Заклязьменский"</t>
  </si>
  <si>
    <t>ООО "Жилремстрой"</t>
  </si>
  <si>
    <t>ООО "УК Люкс"</t>
  </si>
  <si>
    <t>ООО "Жилищник"</t>
  </si>
  <si>
    <t>НУ</t>
  </si>
  <si>
    <t>непосредственное упр.</t>
  </si>
  <si>
    <t>ООО "ЖЭУ"</t>
  </si>
  <si>
    <t>ООО УК "Старый город"</t>
  </si>
  <si>
    <t>ООО УК «Жилтех»</t>
  </si>
  <si>
    <t>ООО "Жилищная компания"</t>
  </si>
  <si>
    <t>ООО «Оникс»</t>
  </si>
  <si>
    <t>МКП «ЖКХ»</t>
  </si>
  <si>
    <t>ООО "ВУК"</t>
  </si>
  <si>
    <t>ООО "УК ЛЮКС"</t>
  </si>
  <si>
    <t>ООО "Квартал"</t>
  </si>
  <si>
    <t>ООО  «УК ЛЮКС»</t>
  </si>
  <si>
    <t>ООО «УК «БЕЛЫЙ ПАРУС»</t>
  </si>
  <si>
    <t>ООО "КЭЧ"</t>
  </si>
  <si>
    <t>ООО "Мой дом"</t>
  </si>
  <si>
    <t>ООО «УК Лидер»</t>
  </si>
  <si>
    <t>ООО УК "Веста"</t>
  </si>
  <si>
    <t>ООО УК "Сфера"</t>
  </si>
  <si>
    <t>ООО УК "Жилсервис"</t>
  </si>
  <si>
    <t>ООО "ЖЭЦ-Управление"</t>
  </si>
  <si>
    <t>ТСЖ</t>
  </si>
  <si>
    <t>ООО УМД "Континент"</t>
  </si>
  <si>
    <t>ООО УК "Вика"</t>
  </si>
  <si>
    <t>ООО УК "Управдом"</t>
  </si>
  <si>
    <t>ООО УК "ЖКО Роско"</t>
  </si>
  <si>
    <t>ООО "Комсервис +"</t>
  </si>
  <si>
    <t>ООО"УК"ЖКО РОСКО"</t>
  </si>
  <si>
    <t>ООО УК "Селиваново"</t>
  </si>
  <si>
    <t>ООО ООО "Управляющая компания"</t>
  </si>
  <si>
    <t>ООО "Фортуна"</t>
  </si>
  <si>
    <t>ООО "Домоуправ"</t>
  </si>
  <si>
    <t>ООО "РЕМСТРОЙ Южный"</t>
  </si>
  <si>
    <t>ООО "Союз"</t>
  </si>
  <si>
    <t>ООО "Верба"</t>
  </si>
  <si>
    <t>ООО УК "Партнер"</t>
  </si>
  <si>
    <t>ТСН "Центральная, 24"</t>
  </si>
  <si>
    <t>ООО УК "Центрум"</t>
  </si>
  <si>
    <t>ООО УК "Домком"</t>
  </si>
  <si>
    <t>Плоская</t>
  </si>
  <si>
    <t>ООО" Монолит"</t>
  </si>
  <si>
    <t>ООО "УК"Наш Дом"</t>
  </si>
  <si>
    <t>ООО "Управляющая оргпнизация"</t>
  </si>
  <si>
    <t>ООО "Управляющая оргпнизация ремонтно-эксплуатационное управление №1"</t>
  </si>
  <si>
    <t>ООО "МКД-СЕРВИС"</t>
  </si>
  <si>
    <t>ООО "РСК"</t>
  </si>
  <si>
    <t>ООО "ЖКС "Алдега"</t>
  </si>
  <si>
    <t>ООО «РСК»</t>
  </si>
  <si>
    <t>ООО "ЖКХ "УЮТ"</t>
  </si>
  <si>
    <t>ООО "УК Содружество"</t>
  </si>
  <si>
    <t>ООО "Балремстрой"</t>
  </si>
  <si>
    <t>ООО "Эврика Комфорт"</t>
  </si>
  <si>
    <t>ООО "РТЭК"</t>
  </si>
  <si>
    <t>ООО "УК СОДРУЖЕСТВО С"</t>
  </si>
  <si>
    <t>ООО "НОВАЯ УПРАВЛЯЮЩАЯ КОМПАНИЯ"</t>
  </si>
  <si>
    <t>ООО "Следнево"</t>
  </si>
  <si>
    <t>УК "Эврика Комфорт"</t>
  </si>
  <si>
    <t>ООО "Перспектива"</t>
  </si>
  <si>
    <t>ООО «Перспектива»</t>
  </si>
  <si>
    <t>ООО "Парус"</t>
  </si>
  <si>
    <t>ООО "УК "Содружество"</t>
  </si>
  <si>
    <t>ООО "ЖКС"УЮТ"</t>
  </si>
  <si>
    <t>ООО "ГУК"</t>
  </si>
  <si>
    <t>ООО "НСК"</t>
  </si>
  <si>
    <t>ООО "Жилцентр"</t>
  </si>
  <si>
    <t>ООО "ГСК"</t>
  </si>
  <si>
    <t>ООО "Универсал строй"</t>
  </si>
  <si>
    <t>ИП Деркач В.Н.</t>
  </si>
  <si>
    <t>ЖЭК № 3</t>
  </si>
  <si>
    <t>ЖЭК № 4</t>
  </si>
  <si>
    <t>ТСЖ "Степанцевское"</t>
  </si>
  <si>
    <t>ТСЖ "Искра"</t>
  </si>
  <si>
    <t>ЖЭК № 2</t>
  </si>
  <si>
    <t>СТН "Мальва"</t>
  </si>
  <si>
    <t>ООО "УК Жилищник"</t>
  </si>
  <si>
    <t>ООО "Андреевская УК"</t>
  </si>
  <si>
    <t>МКП г. Судогда "Коммунальщик"</t>
  </si>
  <si>
    <t>ООО "Комстройсервис"</t>
  </si>
  <si>
    <t>ООО "НАШ ДОМ"</t>
  </si>
  <si>
    <t>ООО "Комсервис+"</t>
  </si>
  <si>
    <t xml:space="preserve">УК </t>
  </si>
  <si>
    <t>ООО "Плес+"</t>
  </si>
  <si>
    <t>ОП ООО "КЭЧ"</t>
  </si>
  <si>
    <t>ООО "УК Покров"</t>
  </si>
  <si>
    <t>ООО "Управляющая компания Костерево"</t>
  </si>
  <si>
    <t>ООО УК "Наш дом"</t>
  </si>
  <si>
    <t>ООО "Эксперт"</t>
  </si>
  <si>
    <t>МУП РСУ г. Петушки</t>
  </si>
  <si>
    <t>БУ</t>
  </si>
  <si>
    <t>МУП ЖКХ "УК Собинского района"</t>
  </si>
  <si>
    <t>МУМП ЖКХ ПОС.СТАВРОВО</t>
  </si>
  <si>
    <t>ООО УК "Пономарев С.А."</t>
  </si>
  <si>
    <t>ООО "УК "ДОВЕРИЕ"</t>
  </si>
  <si>
    <t>ООО УК "Теплый Дом"</t>
  </si>
  <si>
    <t>ООО "ЖИЛСТРОЙ"</t>
  </si>
  <si>
    <t>МУП «ЖКХ Тасинский Бор»</t>
  </si>
  <si>
    <t>ООО "ЖЭУ № 3"</t>
  </si>
  <si>
    <t>ООО "Уют"</t>
  </si>
  <si>
    <t>ООО "Надежда"</t>
  </si>
  <si>
    <t>ООО "Альтернатива"</t>
  </si>
  <si>
    <t>МУП "ЖКХ" ЗАТО г. Радужный</t>
  </si>
  <si>
    <t>МУП "ЖКХ" ЗАТО г. Радужный </t>
  </si>
  <si>
    <t>ООО"УПРАВЛЯЮЩАЯ КОМПАНИЯ № 1"</t>
  </si>
  <si>
    <t>Блочные</t>
  </si>
  <si>
    <t>Деревянные</t>
  </si>
  <si>
    <t>Кирпичные</t>
  </si>
  <si>
    <t>Монолитные</t>
  </si>
  <si>
    <t>Сведения о многоквартирных домах, включенных в сводный краткосрочный план реализации региональной программы капитального ремонта общего имущества в многоквартирных домах на территории Владимирской области на 2023 - 2025 годы</t>
  </si>
  <si>
    <t>к сводному краткосрочному плану реализации
 региональной программы капитального ремонта общего
 имущества в многоквартирных домах на 2023-2025 годы</t>
  </si>
  <si>
    <t>ООО "ПЛАЗМА"</t>
  </si>
  <si>
    <t>Итого по сводному краткосрочному плану на 2023-2025 годы</t>
  </si>
  <si>
    <t>Итого по сводному краткосрочному плану на 2023 год</t>
  </si>
  <si>
    <t>Приложение</t>
  </si>
  <si>
    <t>от _____________ № ________</t>
  </si>
  <si>
    <t>Сводный краткосрочный план</t>
  </si>
  <si>
    <t xml:space="preserve"> реализации региональной программы капитального ремонта общего имущества в многоквартирных домах </t>
  </si>
  <si>
    <t xml:space="preserve">* </t>
  </si>
  <si>
    <t>**</t>
  </si>
  <si>
    <t>планируемое количество многоквартирных домов, подлежащих капитальному ремонту  и объем средств, необходимый для реализации мероприятий сводного краткосрочного плана приведены в таблице №2 к сводному краткосрочному плану</t>
  </si>
  <si>
    <t>на территории Владимирской области на 2023 - 2025 годы *  **</t>
  </si>
  <si>
    <t>источники финансирования сводного краткосрочного плана реализации региональной программы капитального ремонта общего имущества в многоквартирных домах на 2023 - 2025 годы определены таблицей №1 к сводному краткосрочному плану</t>
  </si>
  <si>
    <t>Итого по сводному краткосрочному плану на 2024 год</t>
  </si>
  <si>
    <t>Итого по сводному краткосрочному плану на 2025 год</t>
  </si>
  <si>
    <t>Приложение к Таблице №1</t>
  </si>
  <si>
    <t>Получатель бюджетных средств - Некоммерческая организация "Фонд капитального ремонта многоквартирных домов Владимирской области" (далее - Некоммерческая организация)</t>
  </si>
  <si>
    <t xml:space="preserve">Источники финансирования </t>
  </si>
  <si>
    <t xml:space="preserve">Всего </t>
  </si>
  <si>
    <t>Областной бюджет</t>
  </si>
  <si>
    <t>Местные бюджеты</t>
  </si>
  <si>
    <t>Средства собственников</t>
  </si>
  <si>
    <t xml:space="preserve">Получатель бюджетных средств - Некоммерческая организация </t>
  </si>
  <si>
    <t>Объем финансирования в 2023 г., руб.</t>
  </si>
  <si>
    <t>Ресурсное обеспечение реализации сводного краткосрочного плана реализации региональной программы капитального ремонта общего имущества в многоквартирных домах на 2023 - 2025 годы</t>
  </si>
  <si>
    <t>Объем финансирования в 2025 г., руб.</t>
  </si>
  <si>
    <t>Объем финансирования в 2024 г., руб.</t>
  </si>
  <si>
    <t xml:space="preserve">Таблица №2 </t>
  </si>
  <si>
    <t>Наименование МО</t>
  </si>
  <si>
    <t>Общая
площадь
МКД, всего</t>
  </si>
  <si>
    <t>Количество жителей,
зарегистрированных в МКД на дату утверждения
программы</t>
  </si>
  <si>
    <t>Количество МКД</t>
  </si>
  <si>
    <t>Стоимость капитального ремонта, всего</t>
  </si>
  <si>
    <t>кв.м.</t>
  </si>
  <si>
    <t xml:space="preserve">к сводному краткосрочному плану реализации
 региональной программы капитального ремонта общего
 имущества в многоквартирных домах на 2023-2025 годы </t>
  </si>
  <si>
    <t xml:space="preserve">Прогноз реализации сводного краткосрочного плана реализации региональной программы капитального ремонта общего имущества в многоквартирных домах на 2023 - 2025 годы </t>
  </si>
  <si>
    <t>город Владимир</t>
  </si>
  <si>
    <t>город Гусь-Хрустальный</t>
  </si>
  <si>
    <t>город Ковров</t>
  </si>
  <si>
    <t>округ Муром</t>
  </si>
  <si>
    <t>город Александров</t>
  </si>
  <si>
    <t>поселок Балакирево</t>
  </si>
  <si>
    <t>город Карабаново</t>
  </si>
  <si>
    <t>город Струнино</t>
  </si>
  <si>
    <t>Андреевское</t>
  </si>
  <si>
    <t>город Вязники</t>
  </si>
  <si>
    <t>поселок Никологоры</t>
  </si>
  <si>
    <t>Октябрьское</t>
  </si>
  <si>
    <t>Степанцевское</t>
  </si>
  <si>
    <t>поселок Мстера</t>
  </si>
  <si>
    <t>город Гороховец</t>
  </si>
  <si>
    <t>Куприяновское</t>
  </si>
  <si>
    <t>поселок Великодворский</t>
  </si>
  <si>
    <t>поселок Красное Эхо</t>
  </si>
  <si>
    <t>Второвское</t>
  </si>
  <si>
    <t>Пенкинское</t>
  </si>
  <si>
    <t>город Киржач</t>
  </si>
  <si>
    <t>Клязьминское</t>
  </si>
  <si>
    <t>Новосельское</t>
  </si>
  <si>
    <t>Кольчугино</t>
  </si>
  <si>
    <t>город Меленки</t>
  </si>
  <si>
    <t>Ковардицкое</t>
  </si>
  <si>
    <t>Нагорное</t>
  </si>
  <si>
    <t>город Покров</t>
  </si>
  <si>
    <t>город Костерево</t>
  </si>
  <si>
    <t>город Петушки</t>
  </si>
  <si>
    <t>поселок Вольгинский</t>
  </si>
  <si>
    <t xml:space="preserve">Петушинское </t>
  </si>
  <si>
    <t>Малышевское</t>
  </si>
  <si>
    <t>Воршинское</t>
  </si>
  <si>
    <t>Рождественское</t>
  </si>
  <si>
    <t>Черкутинское</t>
  </si>
  <si>
    <t>поселок Ставрово</t>
  </si>
  <si>
    <t>город Лакинск</t>
  </si>
  <si>
    <t>город Собинка</t>
  </si>
  <si>
    <t>город Судогда</t>
  </si>
  <si>
    <t>Головинское</t>
  </si>
  <si>
    <t>Мошокское</t>
  </si>
  <si>
    <t>Муромцевское</t>
  </si>
  <si>
    <t>город Суздаль</t>
  </si>
  <si>
    <t>Новоалександровское</t>
  </si>
  <si>
    <t>Красносельское</t>
  </si>
  <si>
    <t>Небыловское</t>
  </si>
  <si>
    <t>Сарыевское</t>
  </si>
  <si>
    <t>Паустовское</t>
  </si>
  <si>
    <t>город Курлово</t>
  </si>
  <si>
    <t>поселок Иванищи</t>
  </si>
  <si>
    <t>город Камешково</t>
  </si>
  <si>
    <t>Брызгаловское</t>
  </si>
  <si>
    <t>Кипревское</t>
  </si>
  <si>
    <t>Филипповское</t>
  </si>
  <si>
    <t>Малыгинское</t>
  </si>
  <si>
    <t>поселок Мелехово</t>
  </si>
  <si>
    <t>город Кольчугино</t>
  </si>
  <si>
    <t>Ляховское</t>
  </si>
  <si>
    <t>Новлянское</t>
  </si>
  <si>
    <t>Колокшанское</t>
  </si>
  <si>
    <t>Толпуховское</t>
  </si>
  <si>
    <t>Боголюбовское</t>
  </si>
  <si>
    <t>Павловское</t>
  </si>
  <si>
    <t>Селецкое</t>
  </si>
  <si>
    <t>город Юрьев-Польский</t>
  </si>
  <si>
    <t>ЗАТО город Радужный</t>
  </si>
  <si>
    <t>Следневское</t>
  </si>
  <si>
    <t>Денисовское</t>
  </si>
  <si>
    <t>поселок Уршельский</t>
  </si>
  <si>
    <t>поселок Анопино</t>
  </si>
  <si>
    <t>Першинское</t>
  </si>
  <si>
    <t>Бавленское</t>
  </si>
  <si>
    <t>Раздольевское</t>
  </si>
  <si>
    <t>Денятинское</t>
  </si>
  <si>
    <t>Петушинское</t>
  </si>
  <si>
    <t>Пекшинское</t>
  </si>
  <si>
    <t>Куриловское</t>
  </si>
  <si>
    <t>ООО УК «Старый город»</t>
  </si>
  <si>
    <t>МУП города Владимира "ГУК"</t>
  </si>
  <si>
    <t>ООО "ЖЭК №2"</t>
  </si>
  <si>
    <t>МУП "АЭЛИТА"</t>
  </si>
  <si>
    <t>ООО "СМК-РЕКОНСТРУКЦИЯ"</t>
  </si>
  <si>
    <t>Итого по Симское</t>
  </si>
  <si>
    <t>Итого по Ивановское</t>
  </si>
  <si>
    <t>Итого по Дмитриевогорское</t>
  </si>
  <si>
    <t>Итого по поселок Городищи</t>
  </si>
  <si>
    <t>Перечень многоквартирных домов, в отношении которых принято решение о проведении капитального ремонта общего имущества в связи с возникновением аварии, иных чрезвычайных ситуаций природного или техногенного характера</t>
  </si>
  <si>
    <t>Х</t>
  </si>
  <si>
    <t>п Малыгино ул Юбилейная д.51</t>
  </si>
  <si>
    <t>п Мелехово ул Первомайская д.53</t>
  </si>
  <si>
    <t xml:space="preserve">Всего по Владимирской области на 2023-2025 годы: </t>
  </si>
  <si>
    <t xml:space="preserve">Итого по Владимирской области по 2023 году: </t>
  </si>
  <si>
    <t>Панельные</t>
  </si>
  <si>
    <t>ООО «Владимирская управляющая компания»</t>
  </si>
  <si>
    <t>Каменные, кирпичные</t>
  </si>
  <si>
    <t xml:space="preserve"> МУП г.Владимира «ГУК»</t>
  </si>
  <si>
    <t>ООО»Жилищник-Центр»</t>
  </si>
  <si>
    <t xml:space="preserve"> ООО «Жилищник»</t>
  </si>
  <si>
    <t>Кирпичные, блочные</t>
  </si>
  <si>
    <t>ООО «ЖРЭП № 8»</t>
  </si>
  <si>
    <t>ООО «ТЭК»</t>
  </si>
  <si>
    <t>ООО "ЖИЛИЩНИК"</t>
  </si>
  <si>
    <t>6 473,7</t>
  </si>
  <si>
    <t>ТСЖ "РИТМ"</t>
  </si>
  <si>
    <t>ООО "Наш дом"</t>
  </si>
  <si>
    <t>ООО "МУПЖРЭП"</t>
  </si>
  <si>
    <t>ООО "УК "Жилсервис"</t>
  </si>
  <si>
    <t>ООО "ПОТЕНЦИАЛ"</t>
  </si>
  <si>
    <t>ООО "Алдега"</t>
  </si>
  <si>
    <t>ООО "УК СОДРУЖЕСТВО"</t>
  </si>
  <si>
    <t>ООО "ЖКО"</t>
  </si>
  <si>
    <t>ООО "Ком-сервис"</t>
  </si>
  <si>
    <t>ООО "НУК"</t>
  </si>
  <si>
    <t>ООО "УК "Содружество С"</t>
  </si>
  <si>
    <t>ООО "ЖЭК №4"</t>
  </si>
  <si>
    <t>ООО "ЖЭК"Никологоры"</t>
  </si>
  <si>
    <t>ООО "ДомСервис"</t>
  </si>
  <si>
    <t>Комсервис+</t>
  </si>
  <si>
    <t>Плес+</t>
  </si>
  <si>
    <t>ООО "Нерехта"</t>
  </si>
  <si>
    <t xml:space="preserve"> "Новый-2" </t>
  </si>
  <si>
    <t>ООО "Управляющая компания в ЖКХ города Кольчугино"</t>
  </si>
  <si>
    <t>ООО "ЖЭУ №3"</t>
  </si>
  <si>
    <t>ООО "ЖКХ г. Костерево"</t>
  </si>
  <si>
    <t>МУП "РСУ" г.Петушки</t>
  </si>
  <si>
    <t>ООО "ЭКСПЕРТ"</t>
  </si>
  <si>
    <t>МУП "Инфраструктура и сервис"</t>
  </si>
  <si>
    <t>МУМП ЖКХ п.Ставрово</t>
  </si>
  <si>
    <t xml:space="preserve">ООО УК "Теплый дом" </t>
  </si>
  <si>
    <t>ЖСК</t>
  </si>
  <si>
    <t>ЖСК ул. Гоголя, д.1б</t>
  </si>
  <si>
    <t>ООО УК Теплый дом</t>
  </si>
  <si>
    <t>ООО"НАШ ДОМ"</t>
  </si>
  <si>
    <t>Кирпичные/блочные</t>
  </si>
  <si>
    <t>Итого по поселок Красная Горбатка</t>
  </si>
  <si>
    <t>ООО "Владимирская управляющая компания"</t>
  </si>
  <si>
    <t>ООО "УК ЖРЭП"</t>
  </si>
  <si>
    <t>ООО "ЖСС"</t>
  </si>
  <si>
    <t>ООО "Управляющая организация"</t>
  </si>
  <si>
    <t>ООО "Управляющая организация ремонтно-эксплуатационное управление № 1"</t>
  </si>
  <si>
    <t>ООО "УО "РМД"</t>
  </si>
  <si>
    <t>ТСЖ "Южная 11"</t>
  </si>
  <si>
    <t>ООО УК "Спецстройгарант-1"</t>
  </si>
  <si>
    <t xml:space="preserve">Проведение капитального ремонта общего имущества в связи с возникновением аварии, иных чрезвычайных ситуаций природного или техногенного характера (постановление администрации Владимирской области от 14.08.2017 № 678) </t>
  </si>
  <si>
    <t>Ивановское</t>
  </si>
  <si>
    <t>Дмитриевогорское</t>
  </si>
  <si>
    <t>поселок Городищи</t>
  </si>
  <si>
    <t>поселок Красная Горбатка</t>
  </si>
  <si>
    <t>Симское</t>
  </si>
  <si>
    <t>Информация по многоквартирным домам, в отношении которых принято решение о проведении капитального ремонта общего имущества в связи с возникновением аварии, иных чрезвычайных ситуаций природного или техногенного характера</t>
  </si>
  <si>
    <t>МКП Г. ВЛАДИМИРА "ЖКХ"</t>
  </si>
  <si>
    <t>Ковров г, Волго-Донская ул, 10</t>
  </si>
  <si>
    <t>Александров г, Совхоз "Правда" ул, 27</t>
  </si>
  <si>
    <t>Ковровский р-н, Мелехово п, Школьный пер, 24</t>
  </si>
  <si>
    <t>Ковровский р-н, Мелехово п, Школьный пер, 26</t>
  </si>
  <si>
    <t>источники финансирования сводного краткосрочного плана реализации региональной программы капитального ремонта общего имущества в многоквартирных домах за счет средств регионального оператора определены таблицей №1</t>
  </si>
  <si>
    <t xml:space="preserve">планируемое количество многоквартирных домов, подлежащих капитальному ремонту  и объем средств, необходимый для реализации мероприятий сводного краткосрочного плана приведены в таблице №2   </t>
  </si>
  <si>
    <t>Плановый год капитального ремонта</t>
  </si>
  <si>
    <t>Уровень оплаты взносов на капитальный ремонт МКД</t>
  </si>
  <si>
    <t>установка или замена в комплексе оборудования индивидуальных тепловых пунктов, при проведении капитального  ремонта внутридомовых инженерных систем теплоснабжения</t>
  </si>
  <si>
    <t>авторский надзор при выполнении работ по  МКД, имеющих статус объекта культурного наследия (памятника истории и культуры) народов РФ</t>
  </si>
  <si>
    <t>%</t>
  </si>
  <si>
    <t xml:space="preserve"> реализации региональной программы капитального ремонта общего имущества в многоквартирных домах на территории Владимирской области на 2023-2025 годы
за счет средств регионального оператора * **</t>
  </si>
  <si>
    <t>ООО УК "Ковровтеплострой"</t>
  </si>
  <si>
    <t>ООО "УК "Веста" </t>
  </si>
  <si>
    <t>ООО "Наше ЖКО"</t>
  </si>
  <si>
    <t>ООО "ЖЭЦ-Управление" </t>
  </si>
  <si>
    <t>ООО "УК ПОКРОВ"</t>
  </si>
  <si>
    <t>Итого по Фоминское</t>
  </si>
  <si>
    <t>ТСН "ЛЕСНОЕ"</t>
  </si>
  <si>
    <t>Итого по субъекту:</t>
  </si>
  <si>
    <t>Ковровский р-н, Мелехово п, Пионерская ул, 5</t>
  </si>
  <si>
    <t xml:space="preserve">Таблица № 1 </t>
  </si>
  <si>
    <t>к сводному краткосрочному плану реализации за счет средств регионального оператора</t>
  </si>
  <si>
    <t>Адрес многоквартирного дома (далее - МКД)</t>
  </si>
  <si>
    <t>Количество жителей, зарегистрированных в МКД на дату утверждения краткосрочного плана</t>
  </si>
  <si>
    <t>Способ управления МКД (УК-управляющая организация, ТСЖ - товарищество собственников жилья, ЖК - жилищный кооператив, НУ - непосредственное управление, БУ - без управления)</t>
  </si>
  <si>
    <t>в том числе жилых помещений, находящихся в собственности граждан</t>
  </si>
  <si>
    <t>Сведения о многоквартирных домах, включенных в краткосрочный план реализации региональной программы капитального ремонта общего имущества в многоквартирных домах на территории Владимирской области на 2023-2025 годы
за счет средств регионального оператора</t>
  </si>
  <si>
    <t>ООО "ЖКХ "УЮТ""</t>
  </si>
  <si>
    <t>МУП Г ВЛАДИМИРА "ГУК"</t>
  </si>
  <si>
    <t>Таблица № 2</t>
  </si>
  <si>
    <t>Планируемое количество многоквартирных домов, подлежащих капитальному ремонту и объем средств, необходимый для реализации мероприятий краткосрочного плана</t>
  </si>
  <si>
    <t>Многоквартирные дома, при ремонте которых подрядными организациями не устранены недостатки в установленные договорами сроки своими силами</t>
  </si>
  <si>
    <t>ООО "КОМСЕРВИС +"</t>
  </si>
  <si>
    <t>ООО ЖРП "ЗАКЛЯЗЬМЕНСКИЙ"</t>
  </si>
  <si>
    <t>Ковровский р-н, Мелехово п, Школьный пер, 27</t>
  </si>
  <si>
    <t>Ковровский р-н, Мелехово п, Строительная ул, 3</t>
  </si>
  <si>
    <t>Ковровский р-н, Мелехово п, Советская ул, 5</t>
  </si>
  <si>
    <t>ООО УК "Атмосфера"</t>
  </si>
  <si>
    <t>Способ формирования фонда капитального ремонта (РО - счет регионального оператора, СС - специальный счет)</t>
  </si>
  <si>
    <t xml:space="preserve">к приказу Министерства жилищно-коммунального хозяйства Владимирской области </t>
  </si>
  <si>
    <t>Перечень многоквартирных домов, по которым предоставляется дополнительная помощь при возникновении неотложной необходимости в проведении капитального ремонта общего имущества в в многоквартирных домах в форме субсидии за счет средств областного бюджета (адресное распределение указывается по мере принятия решений о предоставлении субсидии в соответствии с постановлением администрации области от 05.10.2018 №742)</t>
  </si>
  <si>
    <t>Перечень многоквартирных домов, по которым предоставляется дополнительная помощь при возникновении неотложной необходимости в проведении капитального ремонта общего имущества в  многоквартирных домах в форме субсидии за счет средств областного бюджета (адресное распределение указывается по мере принятия решений о предоставлении субсидии в соответствии с постановлением администрации области от 05.10.2018 №742)</t>
  </si>
  <si>
    <t>Всего по Владимирской области на 2023-2025 годы:</t>
  </si>
  <si>
    <t>Итого по Владимирской области по 2023 году:</t>
  </si>
  <si>
    <t>в том числе: областной бюджет</t>
  </si>
  <si>
    <t>Информация по многоквартирным домам, по которым предоставляется дополнительная помощь при возникновении неотложной необходимости в проведении капитального ремонта общего имущества в  многоквартирных домах в форме субсидии за счет средств областного бюджета (данные уточняются по мере принятия решений о предоставлении субсидии в соответствии с постановлением администрации области от 05.10.2018 №742)</t>
  </si>
  <si>
    <t>Количество жителей,
зарегистрированных в МКД на дату утверждения программы</t>
  </si>
  <si>
    <t>в том числе нераспределенный остаток</t>
  </si>
  <si>
    <t>ИП Деркач В. Н.</t>
  </si>
  <si>
    <t>Перечень многоквартирных домов, по которым предоставляется финансовая поддержка на замену лифтового оборудования в форме субсидии за счет средств областного бюджета (адресное распределение указывается по мере принятия решений о предоставлении субсидии в соответствии с постановлением Губернатора области от 13.02.2014 № 111)</t>
  </si>
  <si>
    <t>СС</t>
  </si>
  <si>
    <t>ТСН "ВОРОВСКОГО 69"</t>
  </si>
  <si>
    <t>ТСЖ "КОВЧЕГ"</t>
  </si>
  <si>
    <t>ООО "УК "ЖКО РОСКО"</t>
  </si>
  <si>
    <t>Информация по многоквартирным домам, по которым предоставляется финансовая поддержка на замену лифтового оборудования в форме субсидии за счет средств областного бюджета (данные уточняются по мере принятия решений о предоставлении субсидии в соответствии с постановлением Губернатора области от 13.02.2014 № 111)</t>
  </si>
  <si>
    <t>ООО "РЕМСТРОЙ ЮЖНЫЙ"</t>
  </si>
  <si>
    <t>Фоминское</t>
  </si>
  <si>
    <t>Срок проведения капитального ремонта в МКД</t>
  </si>
  <si>
    <t>замена плоской кровли на  стропильную</t>
  </si>
  <si>
    <t>ремонт внутридомовых инженерных систем теплоснабжения с заменой отопительных приборов (радиаторов)  в местах общего пользования и отопительных приборов (радиаторов), расположенных в жилых помещениях, не имеющих отключающих устройств</t>
  </si>
  <si>
    <t>Информация о выполнении капитального ремонта общего имущества в многоквартирных домах со способом формирования фонда капитально ремонта - специальный счет на территории Владимирской области в период 2023-2025 годы в рамках реализации региональной программы капитального ремонта</t>
  </si>
  <si>
    <t>Итого по Владимирской области за период 2023-2025  годы</t>
  </si>
  <si>
    <t>Итого по Владимирской области в 2023 году:</t>
  </si>
  <si>
    <t>ООО "ДОМОУПРАВ"</t>
  </si>
  <si>
    <t>УК «Порядок»</t>
  </si>
  <si>
    <t>ООО «Наш дом-3»</t>
  </si>
  <si>
    <t>ООО «Универсал-Строй»</t>
  </si>
  <si>
    <t>Владимир г, Стасова ул, 3/1</t>
  </si>
  <si>
    <t xml:space="preserve">Итого по город Гусь-Хрустальный </t>
  </si>
  <si>
    <t>Итого по Бутылицкое</t>
  </si>
  <si>
    <t>ТСН "ЧИЖ"</t>
  </si>
  <si>
    <t>ООО "МОНОЛИТ"</t>
  </si>
  <si>
    <t>ООО "РТЭК +"</t>
  </si>
  <si>
    <t xml:space="preserve">город Гусь-Хрустальный </t>
  </si>
  <si>
    <t>Бутылицкое</t>
  </si>
  <si>
    <t>Александровский р-н  Струнино г  Норильская ул  5</t>
  </si>
  <si>
    <t>Итого по город Муром</t>
  </si>
  <si>
    <t xml:space="preserve">Получатель бюджетных средств - Некоммерческая организация (в рамках постановления администрации Владимирской области от 05.10.2018 № 742) </t>
  </si>
  <si>
    <t xml:space="preserve">Получатель бюджетных средств - Некоммерческая организация (в рамках постановления Губернатора Владимирской области от 13.02.2014 № 111) </t>
  </si>
  <si>
    <t xml:space="preserve">Получатель бюджетных средств - Некоммерческая организация, товарищество собственников жилья, жилищный, жилищно-строительный кооператив
 (в рамках постановления администрации Владимирской области от 05.10.2018 № 742, в рамках постановления Губернатора Владимирской области от 13.02.2014 № 111) </t>
  </si>
  <si>
    <t xml:space="preserve">Получатель бюджетных средств - Некоммерческая организация, товарищество собственников жилья, жилищный, жилищно-строительный кооператив (в рамках постановления администрации Владимирской области от 05.10.2018 № 742, в рамках постановления Губернатора Владимирской области от 13.02.2014 № 111) </t>
  </si>
</sst>
</file>

<file path=xl/styles.xml><?xml version="1.0" encoding="utf-8"?>
<styleSheet xmlns="http://schemas.openxmlformats.org/spreadsheetml/2006/main">
  <numFmts count="3">
    <numFmt numFmtId="164" formatCode="_-* #,##0.00_-;\-* #,##0.00_-;_-* &quot;-&quot;??_-;_-@_-"/>
    <numFmt numFmtId="165" formatCode="###\ ###\ ###\ ##0.00"/>
    <numFmt numFmtId="166" formatCode="###\ ###\ ###\ ##0"/>
  </numFmts>
  <fonts count="49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1"/>
    </font>
    <font>
      <sz val="14"/>
      <name val="Times New Roman"/>
      <family val="1"/>
      <charset val="1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sz val="28"/>
      <color theme="1"/>
      <name val="Calibri"/>
      <family val="2"/>
      <scheme val="minor"/>
    </font>
    <font>
      <sz val="28"/>
      <color theme="1"/>
      <name val="Times New Roman"/>
      <family val="1"/>
      <charset val="204"/>
    </font>
    <font>
      <b/>
      <sz val="46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72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charset val="204"/>
      <scheme val="minor"/>
    </font>
    <font>
      <sz val="28"/>
      <name val="Times New Roman"/>
      <family val="1"/>
      <charset val="204"/>
    </font>
    <font>
      <sz val="28"/>
      <color rgb="FF000000"/>
      <name val="Times New Roman"/>
      <family val="1"/>
      <charset val="204"/>
    </font>
    <font>
      <b/>
      <sz val="28"/>
      <color rgb="FF000000"/>
      <name val="Times New Roman"/>
      <family val="1"/>
      <charset val="204"/>
    </font>
    <font>
      <sz val="28"/>
      <color indexed="8"/>
      <name val="Times New Roman"/>
      <family val="1"/>
      <charset val="204"/>
    </font>
    <font>
      <b/>
      <sz val="72"/>
      <color theme="1"/>
      <name val="Times New Roman"/>
      <family val="1"/>
      <charset val="204"/>
    </font>
    <font>
      <sz val="60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sz val="48"/>
      <name val="Times New Roman"/>
      <family val="1"/>
      <charset val="204"/>
    </font>
    <font>
      <sz val="48"/>
      <color theme="1"/>
      <name val="Times New Roman"/>
      <family val="1"/>
      <charset val="204"/>
    </font>
    <font>
      <sz val="48"/>
      <color theme="1"/>
      <name val="Calibri"/>
      <family val="2"/>
      <charset val="204"/>
      <scheme val="minor"/>
    </font>
    <font>
      <sz val="48"/>
      <color rgb="FF000000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b/>
      <sz val="4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14"/>
      <color indexed="81"/>
      <name val="Tahoma"/>
      <family val="2"/>
      <charset val="204"/>
    </font>
    <font>
      <sz val="14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2">
    <xf numFmtId="0" fontId="0" fillId="0" borderId="0"/>
    <xf numFmtId="0" fontId="9" fillId="0" borderId="0"/>
    <xf numFmtId="0" fontId="9" fillId="0" borderId="0"/>
    <xf numFmtId="0" fontId="12" fillId="0" borderId="0"/>
    <xf numFmtId="0" fontId="21" fillId="0" borderId="0"/>
    <xf numFmtId="0" fontId="28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</cellStyleXfs>
  <cellXfs count="405">
    <xf numFmtId="0" fontId="0" fillId="0" borderId="0" xfId="0"/>
    <xf numFmtId="4" fontId="0" fillId="0" borderId="0" xfId="0" applyNumberFormat="1"/>
    <xf numFmtId="0" fontId="24" fillId="0" borderId="0" xfId="0" applyFont="1" applyAlignment="1">
      <alignment horizontal="right"/>
    </xf>
    <xf numFmtId="0" fontId="24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/>
    </xf>
    <xf numFmtId="0" fontId="24" fillId="0" borderId="5" xfId="0" applyFont="1" applyBorder="1" applyAlignment="1">
      <alignment horizontal="center"/>
    </xf>
    <xf numFmtId="0" fontId="24" fillId="0" borderId="1" xfId="0" applyFont="1" applyBorder="1" applyAlignment="1">
      <alignment horizontal="left"/>
    </xf>
    <xf numFmtId="165" fontId="24" fillId="0" borderId="1" xfId="0" applyNumberFormat="1" applyFont="1" applyBorder="1" applyAlignment="1">
      <alignment horizontal="center"/>
    </xf>
    <xf numFmtId="1" fontId="24" fillId="0" borderId="1" xfId="0" applyNumberFormat="1" applyFont="1" applyBorder="1" applyAlignment="1">
      <alignment horizontal="center" wrapText="1"/>
    </xf>
    <xf numFmtId="4" fontId="24" fillId="0" borderId="1" xfId="0" applyNumberFormat="1" applyFont="1" applyBorder="1" applyAlignment="1">
      <alignment horizontal="center"/>
    </xf>
    <xf numFmtId="3" fontId="24" fillId="0" borderId="1" xfId="0" applyNumberFormat="1" applyFont="1" applyBorder="1" applyAlignment="1">
      <alignment horizontal="center" wrapText="1"/>
    </xf>
    <xf numFmtId="0" fontId="17" fillId="0" borderId="1" xfId="0" applyFont="1" applyBorder="1" applyAlignment="1">
      <alignment horizontal="center" vertical="center"/>
    </xf>
    <xf numFmtId="3" fontId="17" fillId="0" borderId="1" xfId="0" applyNumberFormat="1" applyFont="1" applyBorder="1" applyAlignment="1">
      <alignment horizontal="right" vertical="center"/>
    </xf>
    <xf numFmtId="0" fontId="17" fillId="0" borderId="1" xfId="0" applyFont="1" applyBorder="1" applyAlignment="1">
      <alignment horizontal="center" vertical="center" wrapText="1"/>
    </xf>
    <xf numFmtId="0" fontId="15" fillId="0" borderId="0" xfId="8" applyFont="1" applyAlignment="1">
      <alignment wrapText="1"/>
    </xf>
    <xf numFmtId="0" fontId="15" fillId="0" borderId="0" xfId="8" applyFont="1" applyAlignment="1">
      <alignment horizontal="center" wrapText="1"/>
    </xf>
    <xf numFmtId="0" fontId="15" fillId="0" borderId="0" xfId="8" applyFont="1" applyAlignment="1">
      <alignment horizontal="right" wrapText="1"/>
    </xf>
    <xf numFmtId="0" fontId="15" fillId="0" borderId="0" xfId="8" applyFont="1" applyAlignment="1">
      <alignment vertical="center" wrapText="1"/>
    </xf>
    <xf numFmtId="0" fontId="15" fillId="0" borderId="1" xfId="9" applyFont="1" applyBorder="1" applyAlignment="1">
      <alignment horizontal="center" vertical="center"/>
    </xf>
    <xf numFmtId="1" fontId="15" fillId="0" borderId="1" xfId="9" applyNumberFormat="1" applyFont="1" applyBorder="1" applyAlignment="1">
      <alignment horizontal="center" vertical="center"/>
    </xf>
    <xf numFmtId="166" fontId="15" fillId="0" borderId="1" xfId="0" applyNumberFormat="1" applyFont="1" applyBorder="1" applyAlignment="1">
      <alignment horizontal="left"/>
    </xf>
    <xf numFmtId="0" fontId="38" fillId="0" borderId="1" xfId="0" applyFont="1" applyBorder="1" applyAlignment="1">
      <alignment horizontal="center"/>
    </xf>
    <xf numFmtId="0" fontId="38" fillId="0" borderId="1" xfId="0" applyFont="1" applyBorder="1" applyAlignment="1">
      <alignment horizontal="center" wrapText="1"/>
    </xf>
    <xf numFmtId="4" fontId="17" fillId="0" borderId="1" xfId="0" applyNumberFormat="1" applyFont="1" applyBorder="1" applyAlignment="1">
      <alignment vertical="center"/>
    </xf>
    <xf numFmtId="3" fontId="38" fillId="0" borderId="1" xfId="0" applyNumberFormat="1" applyFont="1" applyBorder="1" applyAlignment="1">
      <alignment horizontal="center"/>
    </xf>
    <xf numFmtId="4" fontId="17" fillId="0" borderId="1" xfId="0" applyNumberFormat="1" applyFont="1" applyBorder="1" applyAlignment="1">
      <alignment horizontal="right"/>
    </xf>
    <xf numFmtId="4" fontId="17" fillId="0" borderId="1" xfId="9" applyNumberFormat="1" applyFont="1" applyBorder="1" applyAlignment="1">
      <alignment horizontal="right" vertical="center"/>
    </xf>
    <xf numFmtId="1" fontId="31" fillId="0" borderId="1" xfId="5" applyNumberFormat="1" applyFont="1" applyBorder="1" applyAlignment="1">
      <alignment horizontal="center"/>
    </xf>
    <xf numFmtId="165" fontId="15" fillId="0" borderId="1" xfId="0" applyNumberFormat="1" applyFont="1" applyBorder="1" applyAlignment="1">
      <alignment horizontal="left" wrapText="1"/>
    </xf>
    <xf numFmtId="4" fontId="38" fillId="0" borderId="1" xfId="0" applyNumberFormat="1" applyFont="1" applyBorder="1" applyAlignment="1">
      <alignment horizontal="right"/>
    </xf>
    <xf numFmtId="3" fontId="38" fillId="0" borderId="1" xfId="0" applyNumberFormat="1" applyFont="1" applyBorder="1" applyAlignment="1">
      <alignment horizontal="right"/>
    </xf>
    <xf numFmtId="4" fontId="38" fillId="0" borderId="1" xfId="0" applyNumberFormat="1" applyFont="1" applyBorder="1" applyAlignment="1">
      <alignment horizontal="center"/>
    </xf>
    <xf numFmtId="0" fontId="31" fillId="0" borderId="1" xfId="5" applyFont="1" applyBorder="1" applyAlignment="1">
      <alignment horizontal="center" vertical="center"/>
    </xf>
    <xf numFmtId="164" fontId="0" fillId="0" borderId="0" xfId="10" applyFont="1"/>
    <xf numFmtId="0" fontId="24" fillId="0" borderId="1" xfId="0" applyFont="1" applyBorder="1" applyAlignment="1">
      <alignment horizontal="right"/>
    </xf>
    <xf numFmtId="165" fontId="24" fillId="0" borderId="1" xfId="0" applyNumberFormat="1" applyFont="1" applyBorder="1" applyAlignment="1">
      <alignment horizontal="center" wrapText="1"/>
    </xf>
    <xf numFmtId="0" fontId="46" fillId="0" borderId="0" xfId="0" applyFont="1"/>
    <xf numFmtId="0" fontId="38" fillId="0" borderId="1" xfId="0" applyFont="1" applyBorder="1" applyAlignment="1">
      <alignment horizontal="center" vertical="center" wrapText="1"/>
    </xf>
    <xf numFmtId="0" fontId="38" fillId="0" borderId="1" xfId="7" applyFont="1" applyBorder="1" applyAlignment="1">
      <alignment horizontal="center" vertical="center" textRotation="90" wrapText="1"/>
    </xf>
    <xf numFmtId="0" fontId="46" fillId="0" borderId="0" xfId="0" applyFont="1" applyAlignment="1">
      <alignment vertical="center"/>
    </xf>
    <xf numFmtId="4" fontId="46" fillId="0" borderId="1" xfId="0" applyNumberFormat="1" applyFont="1" applyBorder="1" applyAlignment="1">
      <alignment horizontal="center" vertical="center" wrapText="1"/>
    </xf>
    <xf numFmtId="1" fontId="38" fillId="0" borderId="1" xfId="0" applyNumberFormat="1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wrapText="1"/>
    </xf>
    <xf numFmtId="1" fontId="46" fillId="0" borderId="1" xfId="0" applyNumberFormat="1" applyFont="1" applyBorder="1" applyAlignment="1">
      <alignment horizontal="center" wrapText="1"/>
    </xf>
    <xf numFmtId="0" fontId="15" fillId="0" borderId="2" xfId="8" applyFont="1" applyBorder="1" applyAlignment="1">
      <alignment horizontal="left"/>
    </xf>
    <xf numFmtId="0" fontId="15" fillId="0" borderId="3" xfId="8" applyFont="1" applyBorder="1" applyAlignment="1">
      <alignment wrapText="1"/>
    </xf>
    <xf numFmtId="4" fontId="38" fillId="0" borderId="1" xfId="8" applyNumberFormat="1" applyFont="1" applyBorder="1" applyAlignment="1">
      <alignment horizontal="right" wrapText="1"/>
    </xf>
    <xf numFmtId="1" fontId="38" fillId="0" borderId="1" xfId="8" applyNumberFormat="1" applyFont="1" applyBorder="1"/>
    <xf numFmtId="4" fontId="38" fillId="0" borderId="1" xfId="8" applyNumberFormat="1" applyFont="1" applyBorder="1" applyAlignment="1">
      <alignment horizontal="center" wrapText="1"/>
    </xf>
    <xf numFmtId="0" fontId="15" fillId="0" borderId="1" xfId="8" applyFont="1" applyBorder="1" applyAlignment="1">
      <alignment horizontal="left"/>
    </xf>
    <xf numFmtId="0" fontId="15" fillId="0" borderId="1" xfId="8" applyFont="1" applyBorder="1"/>
    <xf numFmtId="1" fontId="38" fillId="0" borderId="1" xfId="8" applyNumberFormat="1" applyFont="1" applyBorder="1" applyAlignment="1">
      <alignment horizontal="right" wrapText="1"/>
    </xf>
    <xf numFmtId="4" fontId="38" fillId="0" borderId="1" xfId="8" applyNumberFormat="1" applyFont="1" applyBorder="1"/>
    <xf numFmtId="0" fontId="38" fillId="0" borderId="1" xfId="8" applyFont="1" applyBorder="1" applyAlignment="1">
      <alignment horizontal="center"/>
    </xf>
    <xf numFmtId="4" fontId="38" fillId="0" borderId="1" xfId="8" applyNumberFormat="1" applyFont="1" applyBorder="1" applyAlignment="1">
      <alignment horizontal="right"/>
    </xf>
    <xf numFmtId="0" fontId="15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wrapText="1"/>
    </xf>
    <xf numFmtId="0" fontId="18" fillId="0" borderId="0" xfId="0" applyFont="1" applyAlignment="1">
      <alignment horizontal="right"/>
    </xf>
    <xf numFmtId="3" fontId="18" fillId="0" borderId="0" xfId="0" applyNumberFormat="1" applyFont="1" applyAlignment="1">
      <alignment horizontal="right"/>
    </xf>
    <xf numFmtId="1" fontId="18" fillId="0" borderId="0" xfId="0" applyNumberFormat="1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wrapText="1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wrapText="1"/>
    </xf>
    <xf numFmtId="0" fontId="19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" fontId="19" fillId="0" borderId="0" xfId="0" applyNumberFormat="1" applyFont="1" applyAlignment="1">
      <alignment horizontal="right"/>
    </xf>
    <xf numFmtId="1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5" fillId="0" borderId="0" xfId="0" applyFont="1"/>
    <xf numFmtId="3" fontId="15" fillId="0" borderId="0" xfId="0" applyNumberFormat="1" applyFont="1"/>
    <xf numFmtId="1" fontId="15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textRotation="90"/>
    </xf>
    <xf numFmtId="0" fontId="1" fillId="0" borderId="1" xfId="0" applyFont="1" applyBorder="1" applyAlignment="1">
      <alignment horizont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/>
    </xf>
    <xf numFmtId="4" fontId="4" fillId="0" borderId="1" xfId="0" applyNumberFormat="1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4" fontId="6" fillId="0" borderId="0" xfId="0" applyNumberFormat="1" applyFont="1"/>
    <xf numFmtId="0" fontId="2" fillId="0" borderId="1" xfId="0" applyFont="1" applyBorder="1"/>
    <xf numFmtId="0" fontId="2" fillId="0" borderId="4" xfId="0" applyFont="1" applyBorder="1" applyAlignment="1">
      <alignment horizontal="right" vertical="center" wrapText="1"/>
    </xf>
    <xf numFmtId="0" fontId="6" fillId="0" borderId="1" xfId="0" applyFont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2" fontId="6" fillId="0" borderId="0" xfId="0" applyNumberFormat="1" applyFont="1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4" fontId="2" fillId="0" borderId="4" xfId="0" applyNumberFormat="1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4" fontId="2" fillId="0" borderId="1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center"/>
    </xf>
    <xf numFmtId="1" fontId="1" fillId="0" borderId="3" xfId="0" applyNumberFormat="1" applyFont="1" applyBorder="1" applyAlignment="1">
      <alignment horizontal="center"/>
    </xf>
    <xf numFmtId="0" fontId="1" fillId="0" borderId="0" xfId="0" applyFont="1"/>
    <xf numFmtId="4" fontId="1" fillId="0" borderId="0" xfId="0" applyNumberFormat="1" applyFont="1"/>
    <xf numFmtId="4" fontId="2" fillId="0" borderId="4" xfId="0" applyNumberFormat="1" applyFont="1" applyBorder="1" applyAlignment="1">
      <alignment horizontal="right" wrapText="1"/>
    </xf>
    <xf numFmtId="4" fontId="2" fillId="0" borderId="1" xfId="0" applyNumberFormat="1" applyFont="1" applyBorder="1" applyAlignment="1">
      <alignment horizontal="right" wrapText="1"/>
    </xf>
    <xf numFmtId="0" fontId="1" fillId="0" borderId="5" xfId="0" applyFont="1" applyBorder="1" applyAlignment="1">
      <alignment horizontal="left"/>
    </xf>
    <xf numFmtId="4" fontId="1" fillId="0" borderId="5" xfId="0" applyNumberFormat="1" applyFont="1" applyBorder="1" applyAlignment="1">
      <alignment horizontal="right" vertical="center" wrapText="1"/>
    </xf>
    <xf numFmtId="4" fontId="2" fillId="0" borderId="15" xfId="0" applyNumberFormat="1" applyFont="1" applyBorder="1" applyAlignment="1">
      <alignment horizontal="right"/>
    </xf>
    <xf numFmtId="0" fontId="2" fillId="0" borderId="15" xfId="0" applyFont="1" applyBorder="1" applyAlignment="1">
      <alignment horizontal="right"/>
    </xf>
    <xf numFmtId="4" fontId="1" fillId="0" borderId="5" xfId="0" applyNumberFormat="1" applyFont="1" applyBorder="1" applyAlignment="1">
      <alignment horizontal="right"/>
    </xf>
    <xf numFmtId="1" fontId="1" fillId="0" borderId="5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4" fontId="3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right"/>
    </xf>
    <xf numFmtId="4" fontId="2" fillId="0" borderId="1" xfId="3" applyNumberFormat="1" applyFont="1" applyBorder="1" applyAlignment="1">
      <alignment horizontal="right" wrapText="1"/>
    </xf>
    <xf numFmtId="0" fontId="10" fillId="0" borderId="1" xfId="0" applyFont="1" applyBorder="1" applyAlignment="1">
      <alignment horizontal="right"/>
    </xf>
    <xf numFmtId="4" fontId="10" fillId="0" borderId="1" xfId="0" applyNumberFormat="1" applyFont="1" applyBorder="1" applyAlignment="1">
      <alignment horizontal="right"/>
    </xf>
    <xf numFmtId="4" fontId="10" fillId="0" borderId="1" xfId="0" applyNumberFormat="1" applyFont="1" applyBorder="1" applyAlignment="1">
      <alignment horizontal="right" vertical="center"/>
    </xf>
    <xf numFmtId="4" fontId="11" fillId="0" borderId="1" xfId="0" applyNumberFormat="1" applyFont="1" applyBorder="1" applyAlignment="1">
      <alignment horizontal="right" vertical="center"/>
    </xf>
    <xf numFmtId="4" fontId="10" fillId="0" borderId="1" xfId="1" applyNumberFormat="1" applyFont="1" applyBorder="1" applyAlignment="1">
      <alignment horizontal="right" vertical="center"/>
    </xf>
    <xf numFmtId="4" fontId="2" fillId="0" borderId="1" xfId="3" applyNumberFormat="1" applyFont="1" applyBorder="1" applyAlignment="1">
      <alignment horizontal="right"/>
    </xf>
    <xf numFmtId="0" fontId="2" fillId="0" borderId="1" xfId="3" applyFont="1" applyBorder="1" applyAlignment="1">
      <alignment horizontal="right"/>
    </xf>
    <xf numFmtId="4" fontId="3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 vertical="center"/>
    </xf>
    <xf numFmtId="4" fontId="2" fillId="0" borderId="1" xfId="6" applyNumberFormat="1" applyFont="1" applyBorder="1" applyAlignment="1">
      <alignment horizontal="right"/>
    </xf>
    <xf numFmtId="4" fontId="2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4" fontId="1" fillId="0" borderId="1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4" fontId="3" fillId="0" borderId="1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center"/>
    </xf>
    <xf numFmtId="0" fontId="2" fillId="0" borderId="2" xfId="0" applyFont="1" applyBorder="1"/>
    <xf numFmtId="0" fontId="6" fillId="0" borderId="3" xfId="0" applyFont="1" applyBorder="1"/>
    <xf numFmtId="0" fontId="2" fillId="0" borderId="1" xfId="0" applyFont="1" applyBorder="1" applyAlignment="1">
      <alignment horizontal="right" wrapText="1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 applyAlignment="1">
      <alignment vertical="top"/>
    </xf>
    <xf numFmtId="0" fontId="5" fillId="0" borderId="1" xfId="0" applyFont="1" applyBorder="1" applyAlignment="1">
      <alignment vertical="center" wrapText="1"/>
    </xf>
    <xf numFmtId="1" fontId="1" fillId="0" borderId="1" xfId="0" applyNumberFormat="1" applyFont="1" applyBorder="1" applyAlignment="1">
      <alignment horizontal="right" vertical="center"/>
    </xf>
    <xf numFmtId="0" fontId="3" fillId="0" borderId="1" xfId="5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4" fontId="1" fillId="0" borderId="0" xfId="0" applyNumberFormat="1" applyFont="1" applyAlignment="1">
      <alignment horizontal="center" vertical="center" wrapText="1"/>
    </xf>
    <xf numFmtId="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" fontId="4" fillId="0" borderId="1" xfId="0" applyNumberFormat="1" applyFont="1" applyBorder="1" applyAlignment="1">
      <alignment horizontal="right" vertical="center"/>
    </xf>
    <xf numFmtId="4" fontId="1" fillId="0" borderId="0" xfId="0" applyNumberFormat="1" applyFont="1" applyAlignment="1">
      <alignment horizontal="right" vertical="center"/>
    </xf>
    <xf numFmtId="0" fontId="2" fillId="0" borderId="5" xfId="0" applyFont="1" applyBorder="1"/>
    <xf numFmtId="4" fontId="4" fillId="0" borderId="5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right" vertical="center"/>
    </xf>
    <xf numFmtId="1" fontId="6" fillId="0" borderId="0" xfId="0" applyNumberFormat="1" applyFont="1"/>
    <xf numFmtId="0" fontId="1" fillId="0" borderId="0" xfId="4" applyFont="1" applyAlignment="1">
      <alignment wrapText="1"/>
    </xf>
    <xf numFmtId="0" fontId="1" fillId="0" borderId="0" xfId="4" applyFont="1" applyAlignment="1">
      <alignment horizontal="right"/>
    </xf>
    <xf numFmtId="0" fontId="1" fillId="0" borderId="1" xfId="4" applyFont="1" applyBorder="1" applyAlignment="1">
      <alignment horizontal="center" vertical="center" wrapText="1"/>
    </xf>
    <xf numFmtId="4" fontId="1" fillId="0" borderId="1" xfId="0" applyNumberFormat="1" applyFont="1" applyBorder="1"/>
    <xf numFmtId="4" fontId="1" fillId="0" borderId="1" xfId="4" applyNumberFormat="1" applyFont="1" applyBorder="1" applyAlignment="1">
      <alignment horizontal="right" vertical="center" wrapText="1"/>
    </xf>
    <xf numFmtId="4" fontId="1" fillId="0" borderId="3" xfId="0" applyNumberFormat="1" applyFont="1" applyBorder="1"/>
    <xf numFmtId="0" fontId="1" fillId="0" borderId="0" xfId="0" applyFont="1" applyAlignment="1">
      <alignment horizontal="right" vertical="center" wrapText="1"/>
    </xf>
    <xf numFmtId="0" fontId="23" fillId="0" borderId="0" xfId="0" applyFont="1" applyAlignment="1">
      <alignment horizontal="right" vertical="center" wrapText="1"/>
    </xf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/>
    </xf>
    <xf numFmtId="0" fontId="27" fillId="0" borderId="1" xfId="0" applyFont="1" applyBorder="1"/>
    <xf numFmtId="4" fontId="22" fillId="0" borderId="1" xfId="1" applyNumberFormat="1" applyFont="1" applyBorder="1" applyAlignment="1">
      <alignment horizontal="center" vertical="center"/>
    </xf>
    <xf numFmtId="3" fontId="22" fillId="0" borderId="1" xfId="1" applyNumberFormat="1" applyFont="1" applyBorder="1" applyAlignment="1">
      <alignment horizontal="center" vertical="center"/>
    </xf>
    <xf numFmtId="4" fontId="22" fillId="0" borderId="1" xfId="0" applyNumberFormat="1" applyFont="1" applyBorder="1" applyAlignment="1">
      <alignment horizontal="center"/>
    </xf>
    <xf numFmtId="49" fontId="22" fillId="0" borderId="1" xfId="0" applyNumberFormat="1" applyFont="1" applyBorder="1" applyAlignment="1">
      <alignment horizontal="center"/>
    </xf>
    <xf numFmtId="0" fontId="27" fillId="0" borderId="1" xfId="0" applyFont="1" applyBorder="1" applyAlignment="1">
      <alignment horizontal="center"/>
    </xf>
    <xf numFmtId="3" fontId="22" fillId="0" borderId="1" xfId="0" applyNumberFormat="1" applyFont="1" applyBorder="1" applyAlignment="1">
      <alignment horizontal="center"/>
    </xf>
    <xf numFmtId="0" fontId="27" fillId="0" borderId="1" xfId="0" applyFont="1" applyBorder="1" applyAlignment="1">
      <alignment horizontal="left"/>
    </xf>
    <xf numFmtId="0" fontId="36" fillId="0" borderId="0" xfId="0" applyFont="1" applyAlignment="1">
      <alignment horizontal="left" vertical="center"/>
    </xf>
    <xf numFmtId="0" fontId="37" fillId="0" borderId="1" xfId="0" applyFont="1" applyBorder="1" applyAlignment="1">
      <alignment horizontal="center" vertical="center" wrapText="1"/>
    </xf>
    <xf numFmtId="0" fontId="37" fillId="0" borderId="13" xfId="0" applyFont="1" applyBorder="1" applyAlignment="1">
      <alignment horizontal="center" vertical="center" textRotation="90" wrapText="1"/>
    </xf>
    <xf numFmtId="4" fontId="37" fillId="0" borderId="1" xfId="0" applyNumberFormat="1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wrapText="1"/>
    </xf>
    <xf numFmtId="0" fontId="40" fillId="0" borderId="3" xfId="0" applyFont="1" applyBorder="1" applyAlignment="1">
      <alignment horizontal="center" wrapText="1"/>
    </xf>
    <xf numFmtId="0" fontId="40" fillId="0" borderId="1" xfId="0" applyFont="1" applyBorder="1" applyAlignment="1">
      <alignment horizontal="center" wrapText="1"/>
    </xf>
    <xf numFmtId="4" fontId="40" fillId="0" borderId="1" xfId="0" applyNumberFormat="1" applyFont="1" applyBorder="1" applyAlignment="1">
      <alignment horizontal="right"/>
    </xf>
    <xf numFmtId="1" fontId="40" fillId="0" borderId="1" xfId="0" applyNumberFormat="1" applyFont="1" applyBorder="1" applyAlignment="1">
      <alignment horizontal="right"/>
    </xf>
    <xf numFmtId="0" fontId="40" fillId="0" borderId="1" xfId="0" applyFont="1" applyBorder="1" applyAlignment="1">
      <alignment horizontal="center"/>
    </xf>
    <xf numFmtId="1" fontId="40" fillId="0" borderId="3" xfId="0" applyNumberFormat="1" applyFont="1" applyBorder="1" applyAlignment="1">
      <alignment horizontal="center"/>
    </xf>
    <xf numFmtId="0" fontId="42" fillId="0" borderId="1" xfId="0" applyFont="1" applyBorder="1"/>
    <xf numFmtId="165" fontId="40" fillId="0" borderId="1" xfId="0" applyNumberFormat="1" applyFont="1" applyBorder="1" applyAlignment="1">
      <alignment horizontal="right"/>
    </xf>
    <xf numFmtId="0" fontId="39" fillId="0" borderId="1" xfId="5" applyFont="1" applyBorder="1" applyAlignment="1">
      <alignment horizontal="center"/>
    </xf>
    <xf numFmtId="165" fontId="40" fillId="0" borderId="1" xfId="0" applyNumberFormat="1" applyFont="1" applyBorder="1" applyAlignment="1">
      <alignment horizontal="left" wrapText="1"/>
    </xf>
    <xf numFmtId="10" fontId="40" fillId="0" borderId="1" xfId="0" applyNumberFormat="1" applyFont="1" applyBorder="1" applyAlignment="1">
      <alignment horizontal="center"/>
    </xf>
    <xf numFmtId="0" fontId="41" fillId="0" borderId="0" xfId="0" applyFont="1"/>
    <xf numFmtId="4" fontId="40" fillId="0" borderId="1" xfId="0" applyNumberFormat="1" applyFont="1" applyBorder="1"/>
    <xf numFmtId="0" fontId="39" fillId="0" borderId="1" xfId="5" applyFont="1" applyBorder="1" applyAlignment="1">
      <alignment horizontal="left" vertical="center"/>
    </xf>
    <xf numFmtId="0" fontId="40" fillId="0" borderId="3" xfId="0" applyFont="1" applyBorder="1" applyAlignment="1">
      <alignment horizontal="center"/>
    </xf>
    <xf numFmtId="0" fontId="0" fillId="0" borderId="0" xfId="0" applyFill="1"/>
    <xf numFmtId="0" fontId="13" fillId="0" borderId="0" xfId="0" applyFont="1" applyFill="1"/>
    <xf numFmtId="0" fontId="13" fillId="0" borderId="0" xfId="0" applyFont="1" applyFill="1" applyAlignment="1">
      <alignment horizontal="left"/>
    </xf>
    <xf numFmtId="0" fontId="13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 wrapText="1"/>
    </xf>
    <xf numFmtId="3" fontId="13" fillId="0" borderId="0" xfId="0" applyNumberFormat="1" applyFont="1" applyFill="1" applyAlignment="1">
      <alignment horizontal="center"/>
    </xf>
    <xf numFmtId="0" fontId="14" fillId="0" borderId="0" xfId="0" applyFont="1" applyFill="1" applyAlignment="1">
      <alignment horizontal="center" wrapText="1"/>
    </xf>
    <xf numFmtId="0" fontId="14" fillId="0" borderId="0" xfId="0" applyFont="1" applyFill="1" applyAlignment="1">
      <alignment wrapText="1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right"/>
    </xf>
    <xf numFmtId="0" fontId="0" fillId="0" borderId="0" xfId="0" applyFill="1" applyAlignment="1">
      <alignment horizontal="center" wrapText="1"/>
    </xf>
    <xf numFmtId="4" fontId="0" fillId="0" borderId="0" xfId="0" applyNumberFormat="1" applyFill="1"/>
    <xf numFmtId="4" fontId="15" fillId="0" borderId="5" xfId="1" applyNumberFormat="1" applyFont="1" applyFill="1" applyBorder="1" applyAlignment="1">
      <alignment horizontal="center" vertical="center" textRotation="90" wrapText="1"/>
    </xf>
    <xf numFmtId="4" fontId="15" fillId="0" borderId="7" xfId="1" applyNumberFormat="1" applyFont="1" applyFill="1" applyBorder="1" applyAlignment="1">
      <alignment horizontal="center" vertical="center" textRotation="90" wrapText="1"/>
    </xf>
    <xf numFmtId="0" fontId="15" fillId="0" borderId="1" xfId="1" applyFont="1" applyFill="1" applyBorder="1" applyAlignment="1">
      <alignment horizontal="center" vertical="center"/>
    </xf>
    <xf numFmtId="4" fontId="15" fillId="0" borderId="1" xfId="1" applyNumberFormat="1" applyFont="1" applyFill="1" applyBorder="1" applyAlignment="1">
      <alignment horizontal="center" vertical="center"/>
    </xf>
    <xf numFmtId="0" fontId="15" fillId="0" borderId="1" xfId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/>
    </xf>
    <xf numFmtId="0" fontId="15" fillId="0" borderId="2" xfId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/>
    </xf>
    <xf numFmtId="4" fontId="15" fillId="0" borderId="1" xfId="1" applyNumberFormat="1" applyFont="1" applyFill="1" applyBorder="1" applyAlignment="1">
      <alignment horizontal="right" vertical="center"/>
    </xf>
    <xf numFmtId="3" fontId="15" fillId="0" borderId="1" xfId="1" applyNumberFormat="1" applyFont="1" applyFill="1" applyBorder="1" applyAlignment="1">
      <alignment horizontal="right" vertical="center"/>
    </xf>
    <xf numFmtId="0" fontId="15" fillId="0" borderId="1" xfId="0" applyFont="1" applyFill="1" applyBorder="1" applyAlignment="1">
      <alignment horizontal="center" wrapText="1"/>
    </xf>
    <xf numFmtId="4" fontId="20" fillId="0" borderId="1" xfId="1" applyNumberFormat="1" applyFont="1" applyFill="1" applyBorder="1" applyAlignment="1">
      <alignment horizontal="right" vertical="center"/>
    </xf>
    <xf numFmtId="4" fontId="15" fillId="0" borderId="1" xfId="0" applyNumberFormat="1" applyFont="1" applyFill="1" applyBorder="1"/>
    <xf numFmtId="3" fontId="15" fillId="0" borderId="1" xfId="0" applyNumberFormat="1" applyFont="1" applyFill="1" applyBorder="1"/>
    <xf numFmtId="4" fontId="20" fillId="0" borderId="1" xfId="0" applyNumberFormat="1" applyFont="1" applyFill="1" applyBorder="1"/>
    <xf numFmtId="4" fontId="15" fillId="0" borderId="1" xfId="0" applyNumberFormat="1" applyFont="1" applyFill="1" applyBorder="1" applyAlignment="1">
      <alignment horizontal="right" vertical="center" wrapText="1"/>
    </xf>
    <xf numFmtId="0" fontId="32" fillId="0" borderId="1" xfId="0" applyFont="1" applyFill="1" applyBorder="1"/>
    <xf numFmtId="0" fontId="32" fillId="0" borderId="2" xfId="0" applyFont="1" applyFill="1" applyBorder="1" applyAlignment="1">
      <alignment vertical="center" wrapText="1"/>
    </xf>
    <xf numFmtId="4" fontId="15" fillId="0" borderId="1" xfId="0" applyNumberFormat="1" applyFont="1" applyFill="1" applyBorder="1" applyAlignment="1">
      <alignment horizontal="right"/>
    </xf>
    <xf numFmtId="3" fontId="15" fillId="0" borderId="1" xfId="0" applyNumberFormat="1" applyFont="1" applyFill="1" applyBorder="1" applyAlignment="1">
      <alignment horizontal="right"/>
    </xf>
    <xf numFmtId="0" fontId="15" fillId="0" borderId="1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center" vertical="center"/>
    </xf>
    <xf numFmtId="4" fontId="15" fillId="0" borderId="1" xfId="0" applyNumberFormat="1" applyFont="1" applyFill="1" applyBorder="1" applyAlignment="1">
      <alignment horizontal="right" vertical="center"/>
    </xf>
    <xf numFmtId="3" fontId="15" fillId="0" borderId="1" xfId="0" applyNumberFormat="1" applyFont="1" applyFill="1" applyBorder="1" applyAlignment="1">
      <alignment horizontal="right" vertical="center"/>
    </xf>
    <xf numFmtId="0" fontId="15" fillId="0" borderId="1" xfId="0" applyFont="1" applyFill="1" applyBorder="1" applyAlignment="1">
      <alignment horizontal="center" vertical="center" wrapText="1"/>
    </xf>
    <xf numFmtId="4" fontId="15" fillId="0" borderId="1" xfId="0" applyNumberFormat="1" applyFont="1" applyFill="1" applyBorder="1" applyAlignment="1">
      <alignment vertical="center"/>
    </xf>
    <xf numFmtId="0" fontId="32" fillId="0" borderId="1" xfId="0" applyFont="1" applyFill="1" applyBorder="1" applyAlignment="1">
      <alignment vertical="center" wrapText="1"/>
    </xf>
    <xf numFmtId="0" fontId="32" fillId="0" borderId="1" xfId="0" applyFont="1" applyFill="1" applyBorder="1" applyAlignment="1">
      <alignment horizontal="left" vertical="center"/>
    </xf>
    <xf numFmtId="3" fontId="15" fillId="0" borderId="1" xfId="0" applyNumberFormat="1" applyFont="1" applyFill="1" applyBorder="1" applyAlignment="1">
      <alignment vertical="center"/>
    </xf>
    <xf numFmtId="0" fontId="15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center" vertical="center"/>
    </xf>
    <xf numFmtId="4" fontId="17" fillId="0" borderId="1" xfId="0" applyNumberFormat="1" applyFont="1" applyFill="1" applyBorder="1" applyAlignment="1">
      <alignment horizontal="right" vertical="center"/>
    </xf>
    <xf numFmtId="3" fontId="17" fillId="0" borderId="1" xfId="0" applyNumberFormat="1" applyFont="1" applyFill="1" applyBorder="1" applyAlignment="1">
      <alignment horizontal="right" vertical="center"/>
    </xf>
    <xf numFmtId="0" fontId="17" fillId="0" borderId="1" xfId="0" applyFont="1" applyFill="1" applyBorder="1" applyAlignment="1">
      <alignment horizontal="center" vertical="center" wrapText="1"/>
    </xf>
    <xf numFmtId="0" fontId="32" fillId="0" borderId="2" xfId="0" applyFont="1" applyFill="1" applyBorder="1"/>
    <xf numFmtId="0" fontId="15" fillId="0" borderId="2" xfId="0" applyFont="1" applyFill="1" applyBorder="1" applyAlignment="1">
      <alignment horizontal="left" vertical="center" wrapText="1"/>
    </xf>
    <xf numFmtId="0" fontId="32" fillId="0" borderId="9" xfId="0" applyFont="1" applyFill="1" applyBorder="1" applyAlignment="1">
      <alignment vertical="center" wrapText="1"/>
    </xf>
    <xf numFmtId="0" fontId="15" fillId="0" borderId="8" xfId="0" applyFont="1" applyFill="1" applyBorder="1"/>
    <xf numFmtId="0" fontId="32" fillId="0" borderId="2" xfId="0" applyFont="1" applyFill="1" applyBorder="1" applyAlignment="1">
      <alignment wrapText="1"/>
    </xf>
    <xf numFmtId="4" fontId="20" fillId="0" borderId="1" xfId="0" applyNumberFormat="1" applyFont="1" applyFill="1" applyBorder="1" applyAlignment="1">
      <alignment horizontal="right"/>
    </xf>
    <xf numFmtId="0" fontId="32" fillId="0" borderId="0" xfId="0" applyFont="1" applyFill="1"/>
    <xf numFmtId="0" fontId="32" fillId="0" borderId="2" xfId="0" applyFont="1" applyFill="1" applyBorder="1" applyAlignment="1">
      <alignment vertical="top"/>
    </xf>
    <xf numFmtId="0" fontId="34" fillId="0" borderId="2" xfId="0" applyFont="1" applyFill="1" applyBorder="1" applyAlignment="1">
      <alignment vertical="center" wrapText="1"/>
    </xf>
    <xf numFmtId="0" fontId="33" fillId="0" borderId="2" xfId="0" applyFont="1" applyFill="1" applyBorder="1"/>
    <xf numFmtId="0" fontId="30" fillId="0" borderId="0" xfId="0" applyFont="1" applyFill="1"/>
    <xf numFmtId="0" fontId="17" fillId="0" borderId="0" xfId="0" applyFont="1" applyFill="1" applyAlignment="1">
      <alignment vertical="center"/>
    </xf>
    <xf numFmtId="0" fontId="31" fillId="0" borderId="1" xfId="5" applyFont="1" applyFill="1" applyBorder="1" applyAlignment="1">
      <alignment horizontal="center" vertical="center"/>
    </xf>
    <xf numFmtId="1" fontId="15" fillId="0" borderId="1" xfId="0" applyNumberFormat="1" applyFont="1" applyFill="1" applyBorder="1" applyAlignment="1">
      <alignment vertical="center"/>
    </xf>
    <xf numFmtId="0" fontId="32" fillId="0" borderId="2" xfId="0" applyFont="1" applyFill="1" applyBorder="1" applyAlignment="1">
      <alignment horizontal="left" vertical="center"/>
    </xf>
    <xf numFmtId="0" fontId="27" fillId="0" borderId="1" xfId="0" applyFont="1" applyFill="1" applyBorder="1" applyAlignment="1">
      <alignment horizontal="center"/>
    </xf>
    <xf numFmtId="0" fontId="27" fillId="0" borderId="1" xfId="0" applyFont="1" applyFill="1" applyBorder="1"/>
    <xf numFmtId="4" fontId="22" fillId="0" borderId="1" xfId="0" applyNumberFormat="1" applyFont="1" applyFill="1" applyBorder="1" applyAlignment="1">
      <alignment horizontal="center"/>
    </xf>
    <xf numFmtId="3" fontId="22" fillId="0" borderId="1" xfId="1" applyNumberFormat="1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/>
    </xf>
    <xf numFmtId="1" fontId="15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textRotation="90" wrapText="1"/>
    </xf>
    <xf numFmtId="4" fontId="1" fillId="0" borderId="1" xfId="0" applyNumberFormat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15" fillId="0" borderId="0" xfId="0" applyFont="1" applyAlignment="1">
      <alignment horizontal="right"/>
    </xf>
    <xf numFmtId="0" fontId="15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center" vertical="center" textRotation="90"/>
    </xf>
    <xf numFmtId="0" fontId="4" fillId="0" borderId="5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 vertical="center" textRotation="90" wrapText="1"/>
    </xf>
    <xf numFmtId="0" fontId="4" fillId="0" borderId="7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5" fillId="0" borderId="0" xfId="0" applyFont="1" applyFill="1" applyAlignment="1">
      <alignment horizontal="right"/>
    </xf>
    <xf numFmtId="0" fontId="15" fillId="0" borderId="0" xfId="0" applyFont="1" applyFill="1" applyAlignment="1">
      <alignment horizontal="right" vertical="center" wrapText="1"/>
    </xf>
    <xf numFmtId="0" fontId="16" fillId="0" borderId="0" xfId="0" applyFont="1" applyFill="1" applyAlignment="1">
      <alignment horizontal="center" vertical="center" wrapText="1"/>
    </xf>
    <xf numFmtId="0" fontId="15" fillId="0" borderId="5" xfId="1" applyFont="1" applyFill="1" applyBorder="1" applyAlignment="1">
      <alignment horizontal="center" vertical="center" wrapText="1"/>
    </xf>
    <xf numFmtId="0" fontId="15" fillId="0" borderId="6" xfId="1" applyFont="1" applyFill="1" applyBorder="1" applyAlignment="1">
      <alignment horizontal="center" vertical="center" wrapText="1"/>
    </xf>
    <xf numFmtId="0" fontId="15" fillId="0" borderId="7" xfId="1" applyFont="1" applyFill="1" applyBorder="1" applyAlignment="1">
      <alignment horizontal="center" vertical="center" wrapText="1"/>
    </xf>
    <xf numFmtId="0" fontId="15" fillId="0" borderId="2" xfId="1" applyFont="1" applyFill="1" applyBorder="1" applyAlignment="1">
      <alignment horizontal="center" vertical="center" wrapText="1"/>
    </xf>
    <xf numFmtId="0" fontId="15" fillId="0" borderId="3" xfId="1" applyFont="1" applyFill="1" applyBorder="1" applyAlignment="1">
      <alignment horizontal="center" vertical="center" wrapText="1"/>
    </xf>
    <xf numFmtId="0" fontId="15" fillId="0" borderId="5" xfId="1" applyFont="1" applyFill="1" applyBorder="1" applyAlignment="1">
      <alignment horizontal="center" vertical="center" textRotation="90" wrapText="1"/>
    </xf>
    <xf numFmtId="0" fontId="15" fillId="0" borderId="6" xfId="1" applyFont="1" applyFill="1" applyBorder="1" applyAlignment="1">
      <alignment horizontal="center" vertical="center" textRotation="90" wrapText="1"/>
    </xf>
    <xf numFmtId="0" fontId="15" fillId="0" borderId="7" xfId="1" applyFont="1" applyFill="1" applyBorder="1" applyAlignment="1">
      <alignment horizontal="center" vertical="center" textRotation="90" wrapText="1"/>
    </xf>
    <xf numFmtId="4" fontId="15" fillId="0" borderId="5" xfId="1" applyNumberFormat="1" applyFont="1" applyFill="1" applyBorder="1" applyAlignment="1">
      <alignment horizontal="center" vertical="center" textRotation="90" wrapText="1"/>
    </xf>
    <xf numFmtId="4" fontId="15" fillId="0" borderId="6" xfId="1" applyNumberFormat="1" applyFont="1" applyFill="1" applyBorder="1" applyAlignment="1">
      <alignment horizontal="center" vertical="center" textRotation="90" wrapText="1"/>
    </xf>
    <xf numFmtId="4" fontId="15" fillId="0" borderId="7" xfId="1" applyNumberFormat="1" applyFont="1" applyFill="1" applyBorder="1" applyAlignment="1">
      <alignment horizontal="center" vertical="center" textRotation="90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4" fontId="15" fillId="0" borderId="2" xfId="1" applyNumberFormat="1" applyFont="1" applyFill="1" applyBorder="1" applyAlignment="1">
      <alignment horizontal="center" vertical="center" wrapText="1"/>
    </xf>
    <xf numFmtId="4" fontId="15" fillId="0" borderId="8" xfId="1" applyNumberFormat="1" applyFont="1" applyFill="1" applyBorder="1" applyAlignment="1">
      <alignment horizontal="center" vertical="center" wrapText="1"/>
    </xf>
    <xf numFmtId="4" fontId="15" fillId="0" borderId="3" xfId="1" applyNumberFormat="1" applyFont="1" applyFill="1" applyBorder="1" applyAlignment="1">
      <alignment horizontal="center" vertical="center" wrapText="1"/>
    </xf>
    <xf numFmtId="0" fontId="15" fillId="0" borderId="5" xfId="1" applyFont="1" applyFill="1" applyBorder="1" applyAlignment="1">
      <alignment horizontal="center" textRotation="90" wrapText="1"/>
    </xf>
    <xf numFmtId="0" fontId="15" fillId="0" borderId="6" xfId="1" applyFont="1" applyFill="1" applyBorder="1" applyAlignment="1">
      <alignment horizontal="center" textRotation="90" wrapText="1"/>
    </xf>
    <xf numFmtId="0" fontId="15" fillId="0" borderId="7" xfId="1" applyFont="1" applyFill="1" applyBorder="1" applyAlignment="1">
      <alignment horizontal="center" textRotation="90" wrapText="1"/>
    </xf>
    <xf numFmtId="0" fontId="1" fillId="0" borderId="2" xfId="4" applyFont="1" applyBorder="1" applyAlignment="1">
      <alignment wrapText="1"/>
    </xf>
    <xf numFmtId="0" fontId="1" fillId="0" borderId="3" xfId="4" applyFont="1" applyBorder="1" applyAlignment="1">
      <alignment wrapText="1"/>
    </xf>
    <xf numFmtId="0" fontId="1" fillId="0" borderId="2" xfId="4" applyFont="1" applyBorder="1" applyAlignment="1">
      <alignment horizontal="center" vertical="center" wrapText="1"/>
    </xf>
    <xf numFmtId="0" fontId="1" fillId="0" borderId="8" xfId="4" applyFont="1" applyBorder="1" applyAlignment="1">
      <alignment horizontal="center" vertical="center" wrapText="1"/>
    </xf>
    <xf numFmtId="0" fontId="1" fillId="0" borderId="3" xfId="4" applyFont="1" applyBorder="1" applyAlignment="1">
      <alignment horizontal="center" vertical="center" wrapText="1"/>
    </xf>
    <xf numFmtId="0" fontId="4" fillId="0" borderId="0" xfId="4" applyFont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0" xfId="0" applyFont="1" applyAlignment="1">
      <alignment horizontal="right" vertical="center" wrapText="1"/>
    </xf>
    <xf numFmtId="0" fontId="24" fillId="0" borderId="0" xfId="0" applyFont="1" applyAlignment="1">
      <alignment horizontal="right" vertical="top" wrapText="1"/>
    </xf>
    <xf numFmtId="0" fontId="25" fillId="0" borderId="0" xfId="0" applyFont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37" fillId="0" borderId="5" xfId="0" applyFont="1" applyBorder="1" applyAlignment="1">
      <alignment horizontal="center" vertical="center" textRotation="90" wrapText="1"/>
    </xf>
    <xf numFmtId="0" fontId="37" fillId="0" borderId="6" xfId="0" applyFont="1" applyBorder="1" applyAlignment="1">
      <alignment horizontal="center" vertical="center" textRotation="90" wrapText="1"/>
    </xf>
    <xf numFmtId="0" fontId="37" fillId="0" borderId="7" xfId="0" applyFont="1" applyBorder="1" applyAlignment="1">
      <alignment horizontal="center" vertical="center" textRotation="90" wrapText="1"/>
    </xf>
    <xf numFmtId="0" fontId="37" fillId="0" borderId="11" xfId="0" applyFont="1" applyBorder="1" applyAlignment="1">
      <alignment horizontal="center" vertical="center" wrapText="1"/>
    </xf>
    <xf numFmtId="0" fontId="37" fillId="0" borderId="12" xfId="0" applyFont="1" applyBorder="1" applyAlignment="1">
      <alignment horizontal="center" vertical="center" wrapText="1"/>
    </xf>
    <xf numFmtId="0" fontId="37" fillId="0" borderId="13" xfId="0" applyFont="1" applyBorder="1" applyAlignment="1">
      <alignment horizontal="center" vertical="center" wrapText="1"/>
    </xf>
    <xf numFmtId="0" fontId="37" fillId="0" borderId="14" xfId="0" applyFont="1" applyBorder="1" applyAlignment="1">
      <alignment horizontal="center" vertical="center" wrapText="1"/>
    </xf>
    <xf numFmtId="0" fontId="35" fillId="0" borderId="0" xfId="0" applyFont="1" applyAlignment="1">
      <alignment horizontal="center"/>
    </xf>
    <xf numFmtId="0" fontId="35" fillId="0" borderId="0" xfId="0" applyFont="1" applyAlignment="1">
      <alignment horizontal="center" vertical="top" wrapText="1"/>
    </xf>
    <xf numFmtId="0" fontId="36" fillId="0" borderId="0" xfId="0" applyFont="1" applyAlignment="1">
      <alignment horizontal="left" wrapText="1"/>
    </xf>
    <xf numFmtId="0" fontId="36" fillId="0" borderId="10" xfId="0" applyFont="1" applyBorder="1" applyAlignment="1">
      <alignment horizontal="left" vertical="center" wrapText="1"/>
    </xf>
    <xf numFmtId="0" fontId="37" fillId="0" borderId="1" xfId="0" applyFont="1" applyBorder="1" applyAlignment="1">
      <alignment horizontal="center" vertical="center" wrapText="1"/>
    </xf>
    <xf numFmtId="0" fontId="37" fillId="0" borderId="5" xfId="0" applyFont="1" applyBorder="1" applyAlignment="1">
      <alignment horizontal="center" vertical="center" wrapText="1"/>
    </xf>
    <xf numFmtId="0" fontId="37" fillId="0" borderId="6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center" wrapText="1"/>
    </xf>
    <xf numFmtId="4" fontId="37" fillId="0" borderId="5" xfId="0" applyNumberFormat="1" applyFont="1" applyBorder="1" applyAlignment="1">
      <alignment horizontal="center" vertical="center" wrapText="1"/>
    </xf>
    <xf numFmtId="4" fontId="37" fillId="0" borderId="6" xfId="0" applyNumberFormat="1" applyFont="1" applyBorder="1" applyAlignment="1">
      <alignment horizontal="center" vertical="center" wrapText="1"/>
    </xf>
    <xf numFmtId="4" fontId="37" fillId="0" borderId="7" xfId="0" applyNumberFormat="1" applyFont="1" applyBorder="1" applyAlignment="1">
      <alignment horizontal="center" vertical="center" wrapText="1"/>
    </xf>
    <xf numFmtId="2" fontId="37" fillId="0" borderId="1" xfId="8" applyNumberFormat="1" applyFont="1" applyBorder="1" applyAlignment="1">
      <alignment horizontal="center" vertical="center" wrapText="1"/>
    </xf>
    <xf numFmtId="166" fontId="40" fillId="0" borderId="2" xfId="0" applyNumberFormat="1" applyFont="1" applyBorder="1" applyAlignment="1">
      <alignment horizontal="left"/>
    </xf>
    <xf numFmtId="166" fontId="40" fillId="0" borderId="3" xfId="0" applyNumberFormat="1" applyFont="1" applyBorder="1" applyAlignment="1">
      <alignment horizontal="left"/>
    </xf>
    <xf numFmtId="0" fontId="40" fillId="0" borderId="1" xfId="0" applyFont="1" applyBorder="1" applyAlignment="1">
      <alignment horizontal="center" vertical="center"/>
    </xf>
    <xf numFmtId="2" fontId="37" fillId="0" borderId="5" xfId="8" applyNumberFormat="1" applyFont="1" applyBorder="1" applyAlignment="1">
      <alignment horizontal="center" vertical="center" textRotation="90" wrapText="1"/>
    </xf>
    <xf numFmtId="2" fontId="37" fillId="0" borderId="7" xfId="8" applyNumberFormat="1" applyFont="1" applyBorder="1" applyAlignment="1">
      <alignment horizontal="center" vertical="center" textRotation="90" wrapText="1"/>
    </xf>
    <xf numFmtId="2" fontId="37" fillId="0" borderId="5" xfId="0" applyNumberFormat="1" applyFont="1" applyBorder="1" applyAlignment="1">
      <alignment horizontal="center" vertical="center" textRotation="90" wrapText="1"/>
    </xf>
    <xf numFmtId="2" fontId="37" fillId="0" borderId="7" xfId="0" applyNumberFormat="1" applyFont="1" applyBorder="1" applyAlignment="1">
      <alignment horizontal="center" vertical="center" textRotation="90" wrapText="1"/>
    </xf>
    <xf numFmtId="0" fontId="15" fillId="0" borderId="0" xfId="8" applyFont="1" applyAlignment="1">
      <alignment horizontal="right" wrapText="1"/>
    </xf>
    <xf numFmtId="0" fontId="15" fillId="0" borderId="0" xfId="8" applyFont="1" applyAlignment="1">
      <alignment horizontal="right" vertical="center" wrapText="1"/>
    </xf>
    <xf numFmtId="0" fontId="43" fillId="0" borderId="0" xfId="8" applyFont="1" applyAlignment="1">
      <alignment horizontal="center" vertical="center" wrapText="1"/>
    </xf>
    <xf numFmtId="0" fontId="15" fillId="0" borderId="1" xfId="9" applyFont="1" applyBorder="1" applyAlignment="1">
      <alignment horizontal="center" vertical="center" wrapText="1"/>
    </xf>
    <xf numFmtId="0" fontId="15" fillId="0" borderId="1" xfId="9" applyFont="1" applyBorder="1" applyAlignment="1">
      <alignment vertical="center" wrapText="1"/>
    </xf>
    <xf numFmtId="0" fontId="15" fillId="0" borderId="1" xfId="9" applyFont="1" applyBorder="1" applyAlignment="1">
      <alignment vertical="center"/>
    </xf>
    <xf numFmtId="0" fontId="15" fillId="0" borderId="1" xfId="9" applyFont="1" applyBorder="1" applyAlignment="1">
      <alignment horizontal="center" vertical="center" textRotation="90" wrapText="1"/>
    </xf>
    <xf numFmtId="0" fontId="15" fillId="0" borderId="5" xfId="9" applyFont="1" applyBorder="1" applyAlignment="1">
      <alignment horizontal="center" vertical="center" textRotation="90" wrapText="1"/>
    </xf>
    <xf numFmtId="0" fontId="15" fillId="0" borderId="6" xfId="9" applyFont="1" applyBorder="1" applyAlignment="1">
      <alignment vertical="center" wrapText="1"/>
    </xf>
    <xf numFmtId="0" fontId="15" fillId="0" borderId="7" xfId="9" applyFont="1" applyBorder="1" applyAlignment="1">
      <alignment vertical="center"/>
    </xf>
    <xf numFmtId="0" fontId="37" fillId="0" borderId="2" xfId="9" applyFont="1" applyBorder="1" applyAlignment="1">
      <alignment horizontal="center" vertical="center"/>
    </xf>
    <xf numFmtId="0" fontId="37" fillId="0" borderId="8" xfId="9" applyFont="1" applyBorder="1" applyAlignment="1">
      <alignment horizontal="center" vertical="center"/>
    </xf>
    <xf numFmtId="0" fontId="37" fillId="0" borderId="3" xfId="9" applyFont="1" applyBorder="1" applyAlignment="1">
      <alignment horizontal="center" vertical="center"/>
    </xf>
    <xf numFmtId="0" fontId="15" fillId="0" borderId="5" xfId="9" applyFont="1" applyBorder="1" applyAlignment="1">
      <alignment horizontal="center" textRotation="90" wrapText="1"/>
    </xf>
    <xf numFmtId="0" fontId="15" fillId="0" borderId="6" xfId="9" applyFont="1" applyBorder="1" applyAlignment="1">
      <alignment horizontal="center" wrapText="1"/>
    </xf>
    <xf numFmtId="0" fontId="15" fillId="0" borderId="7" xfId="9" applyFont="1" applyBorder="1" applyAlignment="1">
      <alignment horizontal="center" wrapText="1"/>
    </xf>
    <xf numFmtId="0" fontId="15" fillId="0" borderId="6" xfId="9" applyFont="1" applyBorder="1" applyAlignment="1">
      <alignment horizontal="center" textRotation="90" wrapText="1"/>
    </xf>
    <xf numFmtId="0" fontId="15" fillId="0" borderId="7" xfId="9" applyFont="1" applyBorder="1" applyAlignment="1">
      <alignment horizontal="center" textRotation="90" wrapText="1"/>
    </xf>
    <xf numFmtId="0" fontId="15" fillId="0" borderId="5" xfId="9" applyFont="1" applyBorder="1" applyAlignment="1">
      <alignment horizontal="center" vertical="center" wrapText="1"/>
    </xf>
    <xf numFmtId="0" fontId="15" fillId="0" borderId="6" xfId="9" applyFont="1" applyBorder="1" applyAlignment="1">
      <alignment horizontal="center" vertical="center" wrapText="1"/>
    </xf>
    <xf numFmtId="0" fontId="15" fillId="0" borderId="7" xfId="9" applyFont="1" applyBorder="1" applyAlignment="1">
      <alignment horizontal="center" vertical="center" wrapText="1"/>
    </xf>
    <xf numFmtId="0" fontId="15" fillId="0" borderId="1" xfId="9" applyFont="1" applyBorder="1" applyAlignment="1">
      <alignment horizontal="center" textRotation="90" wrapText="1"/>
    </xf>
    <xf numFmtId="0" fontId="15" fillId="0" borderId="1" xfId="9" applyFont="1" applyBorder="1" applyAlignment="1">
      <alignment horizontal="center" wrapText="1"/>
    </xf>
    <xf numFmtId="0" fontId="15" fillId="0" borderId="7" xfId="9" applyFont="1" applyBorder="1" applyAlignment="1">
      <alignment horizontal="center" vertical="center"/>
    </xf>
    <xf numFmtId="0" fontId="15" fillId="0" borderId="7" xfId="9" applyFont="1" applyBorder="1" applyAlignment="1">
      <alignment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0" xfId="8" applyFont="1" applyAlignment="1">
      <alignment horizontal="right" wrapText="1"/>
    </xf>
    <xf numFmtId="0" fontId="24" fillId="0" borderId="0" xfId="0" applyFont="1" applyAlignment="1">
      <alignment horizontal="right" vertical="center" wrapText="1"/>
    </xf>
    <xf numFmtId="0" fontId="25" fillId="0" borderId="10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44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2" fontId="38" fillId="0" borderId="1" xfId="0" applyNumberFormat="1" applyFont="1" applyBorder="1" applyAlignment="1">
      <alignment horizontal="center" vertical="center" textRotation="90" wrapText="1"/>
    </xf>
    <xf numFmtId="0" fontId="45" fillId="0" borderId="10" xfId="4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38" fillId="0" borderId="5" xfId="0" applyFont="1" applyBorder="1" applyAlignment="1">
      <alignment horizontal="center" vertical="center" wrapText="1"/>
    </xf>
    <xf numFmtId="0" fontId="38" fillId="0" borderId="6" xfId="0" applyFont="1" applyBorder="1" applyAlignment="1">
      <alignment horizontal="center" vertical="center" wrapText="1"/>
    </xf>
    <xf numFmtId="0" fontId="38" fillId="0" borderId="7" xfId="0" applyFont="1" applyBorder="1" applyAlignment="1">
      <alignment horizontal="center" vertical="center" wrapText="1"/>
    </xf>
    <xf numFmtId="4" fontId="38" fillId="0" borderId="5" xfId="0" applyNumberFormat="1" applyFont="1" applyBorder="1" applyAlignment="1">
      <alignment horizontal="center" vertical="center" textRotation="90" wrapText="1"/>
    </xf>
    <xf numFmtId="4" fontId="38" fillId="0" borderId="6" xfId="0" applyNumberFormat="1" applyFont="1" applyBorder="1" applyAlignment="1">
      <alignment horizontal="center" vertical="center" textRotation="90" wrapText="1"/>
    </xf>
    <xf numFmtId="4" fontId="38" fillId="0" borderId="7" xfId="0" applyNumberFormat="1" applyFont="1" applyBorder="1" applyAlignment="1">
      <alignment horizontal="center" vertical="center" textRotation="90" wrapText="1"/>
    </xf>
    <xf numFmtId="0" fontId="38" fillId="0" borderId="2" xfId="0" applyFont="1" applyBorder="1" applyAlignment="1">
      <alignment horizontal="center" vertical="center" wrapText="1"/>
    </xf>
    <xf numFmtId="0" fontId="38" fillId="0" borderId="8" xfId="0" applyFont="1" applyBorder="1" applyAlignment="1">
      <alignment horizontal="center" vertical="center" wrapText="1"/>
    </xf>
    <xf numFmtId="0" fontId="38" fillId="0" borderId="3" xfId="0" applyFont="1" applyBorder="1" applyAlignment="1">
      <alignment horizontal="center" vertical="center" wrapText="1"/>
    </xf>
    <xf numFmtId="0" fontId="38" fillId="0" borderId="1" xfId="11" applyFont="1" applyBorder="1" applyAlignment="1">
      <alignment horizontal="center" vertical="center" textRotation="90" wrapText="1"/>
    </xf>
    <xf numFmtId="1" fontId="38" fillId="0" borderId="1" xfId="0" applyNumberFormat="1" applyFont="1" applyBorder="1" applyAlignment="1">
      <alignment horizontal="center" vertical="center" textRotation="90" wrapText="1"/>
    </xf>
    <xf numFmtId="0" fontId="38" fillId="0" borderId="1" xfId="0" applyFont="1" applyBorder="1" applyAlignment="1">
      <alignment horizontal="center" vertical="center" textRotation="90" wrapText="1"/>
    </xf>
  </cellXfs>
  <cellStyles count="12">
    <cellStyle name="Excel Built-in Normal" xfId="3"/>
    <cellStyle name="Обычный" xfId="0" builtinId="0"/>
    <cellStyle name="Обычный 11" xfId="8"/>
    <cellStyle name="Обычный 2" xfId="1"/>
    <cellStyle name="Обычный 2 6" xfId="11"/>
    <cellStyle name="Обычный 2 8" xfId="9"/>
    <cellStyle name="Обычный 3 16" xfId="7"/>
    <cellStyle name="Обычный 4" xfId="2"/>
    <cellStyle name="Обычный 4 2 2 2" xfId="4"/>
    <cellStyle name="Обычный 7" xfId="6"/>
    <cellStyle name="Обычный_Лист1" xfId="5"/>
    <cellStyle name="Финансовый" xfId="10" builtinId="3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CCFF"/>
      <color rgb="FFCCFF33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1;&#1072;&#1079;&#1078;&#1080;&#1085;&#1072;/Desktop/2017-2019%20&#1075;&#1086;&#1076;&#1099;8/2020%20&#1043;&#1054;&#1044;/&#1086;&#1090;%2008.02.2022%20&#8470;2/&#1050;&#1055;%202020-2022%20&#1075;&#1086;&#1076;&#1099;_&#1086;&#1090;%2008.02.2022%20&#1053;&#1040;%20&#1055;&#1045;&#1063;&#1040;&#1058;&#1068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1;&#1072;&#1079;&#1078;&#1080;&#1085;&#1072;/Desktop/2017-2019%20&#1075;&#1086;&#1076;&#1099;8/2020%20&#1043;&#1054;&#1044;/new/&#1050;&#1055;%202020-2022%20&#1075;&#1086;&#1076;&#1099;_new_&#1089;%20&#1091;&#1076;&#1072;&#1083;&#1077;&#1085;&#1085;&#1099;&#1084;&#1080;%20&#1052;&#1050;&#1044;%20&#1086;&#1090;%2024.10.202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Реестр"/>
      <sheetName val="Перечень"/>
      <sheetName val="Рес обесп"/>
      <sheetName val="Плановые показатели"/>
      <sheetName val="Спец.счета КП 2020-2022"/>
      <sheetName val="Зачет"/>
      <sheetName val="Реестр_бонусы"/>
      <sheetName val="Перечень_бонусы"/>
      <sheetName val="Планируемые показат_бонусы"/>
    </sheetNames>
    <sheetDataSet>
      <sheetData sheetId="0" refreshError="1"/>
      <sheetData sheetId="1">
        <row r="14">
          <cell r="Q14">
            <v>0</v>
          </cell>
        </row>
        <row r="1021">
          <cell r="Q1021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Реестр"/>
      <sheetName val="Перечень"/>
      <sheetName val="Рес обесп"/>
      <sheetName val="Плановые показатели"/>
      <sheetName val="Спец.счета КП 2020-2022"/>
      <sheetName val="Зачет"/>
      <sheetName val="Реестр_бонусы"/>
      <sheetName val="Перечень_бонусы"/>
      <sheetName val="Планируемые показат_бонусы"/>
      <sheetName val="Лист1"/>
      <sheetName val="Лист2"/>
    </sheetNames>
    <sheetDataSet>
      <sheetData sheetId="0"/>
      <sheetData sheetId="1">
        <row r="35">
          <cell r="R35">
            <v>0</v>
          </cell>
          <cell r="S35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J11465"/>
  <sheetViews>
    <sheetView view="pageBreakPreview" topLeftCell="B16" zoomScale="60" zoomScaleNormal="50" workbookViewId="0">
      <selection activeCell="D324" sqref="D324:D325"/>
    </sheetView>
  </sheetViews>
  <sheetFormatPr defaultRowHeight="18.75"/>
  <cols>
    <col min="1" max="1" width="9.140625" style="61" hidden="1" customWidth="1"/>
    <col min="2" max="2" width="10.5703125" style="61" customWidth="1"/>
    <col min="3" max="3" width="83.85546875" style="61" customWidth="1"/>
    <col min="4" max="4" width="28.7109375" style="61" customWidth="1"/>
    <col min="5" max="5" width="16.42578125" style="61" customWidth="1"/>
    <col min="6" max="6" width="19.7109375" style="61" customWidth="1"/>
    <col min="7" max="7" width="23.7109375" style="61" customWidth="1"/>
    <col min="8" max="8" width="18.42578125" style="61" customWidth="1"/>
    <col min="9" max="9" width="20.28515625" style="61" customWidth="1"/>
    <col min="10" max="10" width="14.42578125" style="61" customWidth="1"/>
    <col min="11" max="11" width="19.42578125" style="161" customWidth="1"/>
    <col min="12" max="12" width="19.42578125" style="61" customWidth="1"/>
    <col min="13" max="13" width="17.5703125" style="61" customWidth="1"/>
    <col min="14" max="14" width="23.28515625" style="61" customWidth="1"/>
    <col min="15" max="15" width="16.85546875" style="61" customWidth="1"/>
    <col min="16" max="16" width="19.5703125" style="61" customWidth="1"/>
    <col min="17" max="17" width="16" style="61" customWidth="1"/>
    <col min="18" max="18" width="22" style="61" customWidth="1"/>
    <col min="19" max="19" width="9.28515625" style="61" customWidth="1"/>
    <col min="20" max="20" width="18.28515625" style="61" customWidth="1"/>
    <col min="21" max="21" width="18.85546875" style="61" customWidth="1"/>
    <col min="22" max="22" width="19" style="61" customWidth="1"/>
    <col min="23" max="23" width="27" style="61" customWidth="1"/>
    <col min="24" max="24" width="21.28515625" style="61" customWidth="1"/>
    <col min="25" max="25" width="9.28515625" style="61" customWidth="1"/>
    <col min="26" max="26" width="19" style="61" customWidth="1"/>
    <col min="27" max="27" width="36.140625" style="61" customWidth="1"/>
    <col min="28" max="29" width="21.5703125" style="61" customWidth="1"/>
    <col min="30" max="30" width="21.28515625" style="61" customWidth="1"/>
    <col min="31" max="31" width="17" style="61" customWidth="1"/>
    <col min="32" max="33" width="24.5703125" style="61" customWidth="1"/>
    <col min="34" max="34" width="24" style="61" customWidth="1"/>
    <col min="35" max="38" width="9.140625" style="61" hidden="1" customWidth="1"/>
    <col min="39" max="40" width="16.85546875" style="61" hidden="1" customWidth="1"/>
    <col min="41" max="41" width="13.5703125" style="61" hidden="1" customWidth="1"/>
    <col min="42" max="42" width="13.140625" style="61" hidden="1" customWidth="1"/>
    <col min="43" max="44" width="14" style="61" hidden="1" customWidth="1"/>
    <col min="45" max="45" width="35.5703125" style="61" hidden="1" customWidth="1"/>
    <col min="46" max="48" width="40.7109375" style="61" hidden="1" customWidth="1"/>
    <col min="49" max="49" width="9.140625" style="61" hidden="1" customWidth="1"/>
    <col min="50" max="50" width="13" style="61" hidden="1" customWidth="1"/>
    <col min="51" max="51" width="21.42578125" style="61" hidden="1" customWidth="1"/>
    <col min="52" max="52" width="33.28515625" style="62" hidden="1" customWidth="1"/>
    <col min="53" max="53" width="21.42578125" style="62" hidden="1" customWidth="1"/>
    <col min="54" max="54" width="33.28515625" style="62" hidden="1" customWidth="1"/>
    <col min="55" max="55" width="15.85546875" style="61" hidden="1" customWidth="1"/>
    <col min="56" max="85" width="9.140625" style="61" hidden="1" customWidth="1"/>
    <col min="86" max="86" width="16.7109375" style="61" hidden="1" customWidth="1"/>
    <col min="87" max="117" width="0" style="61" hidden="1" customWidth="1"/>
    <col min="118" max="16384" width="9.140625" style="61"/>
  </cols>
  <sheetData>
    <row r="1" spans="2:54" ht="35.25">
      <c r="B1" s="56"/>
      <c r="C1" s="57"/>
      <c r="D1" s="58"/>
      <c r="E1" s="58"/>
      <c r="F1" s="58"/>
      <c r="G1" s="58"/>
      <c r="H1" s="59"/>
      <c r="I1" s="58"/>
      <c r="J1" s="58"/>
      <c r="K1" s="60"/>
      <c r="L1" s="58"/>
      <c r="M1" s="58"/>
      <c r="N1" s="58"/>
      <c r="O1" s="58"/>
      <c r="P1" s="58"/>
      <c r="AC1" s="55"/>
      <c r="AD1" s="276" t="s">
        <v>17198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</row>
    <row r="2" spans="2:54" ht="75.75" customHeight="1">
      <c r="B2" s="56"/>
      <c r="C2" s="57"/>
      <c r="D2" s="58"/>
      <c r="E2" s="58"/>
      <c r="F2" s="58"/>
      <c r="G2" s="58"/>
      <c r="H2" s="59"/>
      <c r="I2" s="58"/>
      <c r="J2" s="58"/>
      <c r="K2" s="60"/>
      <c r="L2" s="58"/>
      <c r="M2" s="58"/>
      <c r="N2" s="58"/>
      <c r="O2" s="58"/>
      <c r="P2" s="58"/>
      <c r="Z2" s="277" t="s">
        <v>17422</v>
      </c>
      <c r="AA2" s="277"/>
      <c r="AB2" s="277"/>
      <c r="AC2" s="277"/>
      <c r="AD2" s="277"/>
      <c r="AE2" s="277"/>
      <c r="AF2" s="277"/>
      <c r="AG2" s="277"/>
      <c r="AH2" s="277"/>
      <c r="AI2" s="277"/>
      <c r="AJ2" s="277"/>
      <c r="AK2" s="277"/>
      <c r="AL2" s="277"/>
      <c r="AM2" s="277"/>
      <c r="AN2" s="277"/>
      <c r="AO2" s="277"/>
    </row>
    <row r="3" spans="2:54" ht="91.5">
      <c r="B3" s="63"/>
      <c r="C3" s="64"/>
      <c r="D3" s="65"/>
      <c r="E3" s="65"/>
      <c r="F3" s="65"/>
      <c r="G3" s="65"/>
      <c r="H3" s="66"/>
      <c r="I3" s="65"/>
      <c r="J3" s="65"/>
      <c r="K3" s="67"/>
      <c r="L3" s="65"/>
      <c r="M3" s="65"/>
      <c r="N3" s="65"/>
      <c r="O3" s="65"/>
      <c r="P3" s="65"/>
      <c r="AC3" s="277" t="s">
        <v>17199</v>
      </c>
      <c r="AD3" s="277"/>
      <c r="AE3" s="277"/>
      <c r="AF3" s="277"/>
      <c r="AG3" s="277"/>
      <c r="AH3" s="277"/>
      <c r="AI3" s="277"/>
      <c r="AJ3" s="277"/>
      <c r="AK3" s="277"/>
      <c r="AL3" s="277"/>
      <c r="AM3" s="277"/>
      <c r="AN3" s="277"/>
      <c r="AO3" s="277"/>
    </row>
    <row r="4" spans="2:54" ht="34.5" customHeight="1">
      <c r="B4" s="267" t="s">
        <v>17200</v>
      </c>
      <c r="C4" s="267"/>
      <c r="D4" s="267"/>
      <c r="E4" s="267"/>
      <c r="F4" s="267"/>
      <c r="G4" s="267"/>
      <c r="H4" s="267"/>
      <c r="I4" s="267"/>
      <c r="J4" s="267"/>
      <c r="K4" s="267"/>
      <c r="L4" s="267"/>
      <c r="M4" s="267"/>
      <c r="N4" s="267"/>
      <c r="O4" s="267"/>
      <c r="P4" s="267"/>
      <c r="Q4" s="267"/>
      <c r="R4" s="267"/>
      <c r="S4" s="267"/>
      <c r="T4" s="267"/>
      <c r="U4" s="267"/>
      <c r="V4" s="267"/>
      <c r="W4" s="267"/>
      <c r="X4" s="267"/>
      <c r="Y4" s="267"/>
      <c r="Z4" s="267"/>
      <c r="AA4" s="267"/>
      <c r="AB4" s="267"/>
      <c r="AC4" s="267"/>
      <c r="AD4" s="267"/>
      <c r="AE4" s="267"/>
      <c r="AF4" s="267"/>
      <c r="AG4" s="267"/>
      <c r="AH4" s="267"/>
    </row>
    <row r="5" spans="2:54" ht="34.5" customHeight="1">
      <c r="B5" s="268" t="s">
        <v>17201</v>
      </c>
      <c r="C5" s="268"/>
      <c r="D5" s="268"/>
      <c r="E5" s="268"/>
      <c r="F5" s="268"/>
      <c r="G5" s="268"/>
      <c r="H5" s="268"/>
      <c r="I5" s="268"/>
      <c r="J5" s="268"/>
      <c r="K5" s="268"/>
      <c r="L5" s="268"/>
      <c r="M5" s="268"/>
      <c r="N5" s="268"/>
      <c r="O5" s="268"/>
      <c r="P5" s="268"/>
      <c r="Q5" s="268"/>
      <c r="R5" s="268"/>
      <c r="S5" s="268"/>
      <c r="T5" s="268"/>
      <c r="U5" s="268"/>
      <c r="V5" s="268"/>
      <c r="W5" s="268"/>
      <c r="X5" s="268"/>
      <c r="Y5" s="268"/>
      <c r="Z5" s="268"/>
      <c r="AA5" s="268"/>
      <c r="AB5" s="268"/>
      <c r="AC5" s="268"/>
      <c r="AD5" s="268"/>
      <c r="AE5" s="268"/>
      <c r="AF5" s="268"/>
      <c r="AG5" s="268"/>
      <c r="AH5" s="268"/>
    </row>
    <row r="6" spans="2:54" ht="34.5" customHeight="1">
      <c r="B6" s="268" t="s">
        <v>17205</v>
      </c>
      <c r="C6" s="268"/>
      <c r="D6" s="268"/>
      <c r="E6" s="268"/>
      <c r="F6" s="268"/>
      <c r="G6" s="268"/>
      <c r="H6" s="268"/>
      <c r="I6" s="268"/>
      <c r="J6" s="268"/>
      <c r="K6" s="268"/>
      <c r="L6" s="268"/>
      <c r="M6" s="268"/>
      <c r="N6" s="268"/>
      <c r="O6" s="268"/>
      <c r="P6" s="268"/>
      <c r="Q6" s="268"/>
      <c r="R6" s="268"/>
      <c r="S6" s="268"/>
      <c r="T6" s="268"/>
      <c r="U6" s="268"/>
      <c r="V6" s="268"/>
      <c r="W6" s="268"/>
      <c r="X6" s="268"/>
      <c r="Y6" s="268"/>
      <c r="Z6" s="268"/>
      <c r="AA6" s="268"/>
      <c r="AB6" s="268"/>
      <c r="AC6" s="268"/>
      <c r="AD6" s="268"/>
      <c r="AE6" s="268"/>
      <c r="AF6" s="268"/>
      <c r="AG6" s="268"/>
      <c r="AH6" s="268"/>
    </row>
    <row r="7" spans="2:54" ht="18.75" customHeight="1">
      <c r="B7" s="266" t="s">
        <v>17202</v>
      </c>
      <c r="C7" s="269" t="s">
        <v>17206</v>
      </c>
      <c r="D7" s="269"/>
      <c r="E7" s="269"/>
      <c r="F7" s="269"/>
      <c r="G7" s="269"/>
      <c r="H7" s="269"/>
      <c r="I7" s="269"/>
      <c r="J7" s="269"/>
      <c r="K7" s="269"/>
      <c r="L7" s="269"/>
      <c r="M7" s="269"/>
      <c r="N7" s="269"/>
      <c r="O7" s="269"/>
      <c r="P7" s="269"/>
      <c r="Q7" s="269"/>
      <c r="R7" s="269"/>
      <c r="S7" s="269"/>
      <c r="T7" s="269"/>
      <c r="U7" s="269"/>
      <c r="V7" s="269"/>
      <c r="W7" s="269"/>
      <c r="X7" s="269"/>
      <c r="Y7" s="269"/>
      <c r="Z7" s="269"/>
      <c r="AA7" s="269"/>
      <c r="AB7" s="269"/>
      <c r="AC7" s="269"/>
      <c r="AD7" s="269"/>
      <c r="AE7" s="269"/>
      <c r="AF7" s="269"/>
      <c r="AG7" s="269"/>
      <c r="AH7" s="269"/>
    </row>
    <row r="8" spans="2:54" ht="18.75" customHeight="1">
      <c r="B8" s="266"/>
      <c r="C8" s="269"/>
      <c r="D8" s="269"/>
      <c r="E8" s="269"/>
      <c r="F8" s="269"/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69"/>
      <c r="AB8" s="269"/>
      <c r="AC8" s="269"/>
      <c r="AD8" s="269"/>
      <c r="AE8" s="269"/>
      <c r="AF8" s="269"/>
      <c r="AG8" s="269"/>
      <c r="AH8" s="269"/>
    </row>
    <row r="9" spans="2:54" ht="35.25" customHeight="1">
      <c r="B9" s="68" t="s">
        <v>17203</v>
      </c>
      <c r="C9" s="269" t="s">
        <v>17204</v>
      </c>
      <c r="D9" s="269"/>
      <c r="E9" s="269"/>
      <c r="F9" s="269"/>
      <c r="G9" s="269"/>
      <c r="H9" s="269"/>
      <c r="I9" s="269"/>
      <c r="J9" s="269"/>
      <c r="K9" s="269"/>
      <c r="L9" s="269"/>
      <c r="M9" s="269"/>
      <c r="N9" s="269"/>
      <c r="O9" s="269"/>
      <c r="P9" s="269"/>
      <c r="Q9" s="269"/>
      <c r="R9" s="269"/>
      <c r="S9" s="269"/>
      <c r="T9" s="269"/>
      <c r="U9" s="269"/>
      <c r="V9" s="269"/>
      <c r="W9" s="269"/>
      <c r="X9" s="269"/>
      <c r="Y9" s="269"/>
      <c r="Z9" s="269"/>
      <c r="AA9" s="269"/>
      <c r="AB9" s="269"/>
      <c r="AC9" s="269"/>
      <c r="AD9" s="269"/>
      <c r="AE9" s="269"/>
      <c r="AF9" s="269"/>
      <c r="AG9" s="269"/>
      <c r="AH9" s="269"/>
    </row>
    <row r="10" spans="2:54" ht="35.25">
      <c r="B10" s="69"/>
      <c r="C10" s="70"/>
      <c r="D10" s="71"/>
      <c r="E10" s="71"/>
      <c r="F10" s="71"/>
      <c r="G10" s="71"/>
      <c r="H10" s="72"/>
      <c r="I10" s="71"/>
      <c r="J10" s="71"/>
      <c r="K10" s="73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69"/>
      <c r="AA10" s="69"/>
      <c r="AB10" s="69"/>
    </row>
    <row r="11" spans="2:54" ht="45.75" customHeight="1">
      <c r="B11" s="283" t="s">
        <v>0</v>
      </c>
      <c r="C11" s="283" t="s">
        <v>1</v>
      </c>
      <c r="D11" s="272" t="s">
        <v>2</v>
      </c>
      <c r="E11" s="283" t="s">
        <v>3</v>
      </c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9" t="s">
        <v>4</v>
      </c>
      <c r="V11" s="289"/>
      <c r="W11" s="289"/>
      <c r="X11" s="289"/>
      <c r="Y11" s="289"/>
      <c r="Z11" s="289"/>
      <c r="AA11" s="289"/>
      <c r="AB11" s="289"/>
      <c r="AC11" s="289"/>
      <c r="AD11" s="289"/>
      <c r="AE11" s="289"/>
      <c r="AF11" s="275" t="s">
        <v>5</v>
      </c>
      <c r="AG11" s="275" t="s">
        <v>6</v>
      </c>
      <c r="AH11" s="275" t="s">
        <v>7</v>
      </c>
      <c r="AI11" s="282" t="s">
        <v>588</v>
      </c>
      <c r="AJ11" s="279" t="s">
        <v>600</v>
      </c>
      <c r="AK11" s="279" t="s">
        <v>601</v>
      </c>
      <c r="AL11" s="282" t="s">
        <v>589</v>
      </c>
      <c r="AM11" s="287" t="s">
        <v>590</v>
      </c>
      <c r="AN11" s="287"/>
      <c r="AO11" s="287"/>
      <c r="AP11" s="287"/>
      <c r="AQ11" s="287"/>
      <c r="AR11" s="287"/>
      <c r="AS11" s="284" t="s">
        <v>16980</v>
      </c>
      <c r="AT11" s="284" t="s">
        <v>16978</v>
      </c>
      <c r="AU11" s="284"/>
      <c r="AV11" s="284" t="s">
        <v>17024</v>
      </c>
      <c r="AW11" s="278" t="s">
        <v>597</v>
      </c>
      <c r="AX11" s="278" t="s">
        <v>598</v>
      </c>
      <c r="AY11" s="278" t="s">
        <v>599</v>
      </c>
      <c r="AZ11" s="278" t="s">
        <v>16942</v>
      </c>
      <c r="BA11" s="278" t="s">
        <v>17012</v>
      </c>
      <c r="BB11" s="77"/>
    </row>
    <row r="12" spans="2:54" ht="45.75" customHeight="1">
      <c r="B12" s="283"/>
      <c r="C12" s="283"/>
      <c r="D12" s="272"/>
      <c r="E12" s="283" t="s">
        <v>8</v>
      </c>
      <c r="F12" s="283"/>
      <c r="G12" s="283"/>
      <c r="H12" s="283"/>
      <c r="I12" s="283"/>
      <c r="J12" s="283"/>
      <c r="K12" s="283" t="s">
        <v>9</v>
      </c>
      <c r="L12" s="283"/>
      <c r="M12" s="283" t="s">
        <v>10</v>
      </c>
      <c r="N12" s="283"/>
      <c r="O12" s="283" t="s">
        <v>11</v>
      </c>
      <c r="P12" s="283"/>
      <c r="Q12" s="283" t="s">
        <v>12</v>
      </c>
      <c r="R12" s="283"/>
      <c r="S12" s="283" t="s">
        <v>13</v>
      </c>
      <c r="T12" s="283"/>
      <c r="U12" s="273" t="s">
        <v>14</v>
      </c>
      <c r="V12" s="273" t="s">
        <v>15</v>
      </c>
      <c r="W12" s="273" t="s">
        <v>16</v>
      </c>
      <c r="X12" s="273" t="s">
        <v>17</v>
      </c>
      <c r="Y12" s="273" t="s">
        <v>18</v>
      </c>
      <c r="Z12" s="273" t="s">
        <v>19</v>
      </c>
      <c r="AA12" s="273" t="s">
        <v>20</v>
      </c>
      <c r="AB12" s="273" t="s">
        <v>21</v>
      </c>
      <c r="AC12" s="273" t="s">
        <v>22</v>
      </c>
      <c r="AD12" s="274" t="s">
        <v>23</v>
      </c>
      <c r="AE12" s="273" t="s">
        <v>24</v>
      </c>
      <c r="AF12" s="275"/>
      <c r="AG12" s="275"/>
      <c r="AH12" s="275"/>
      <c r="AI12" s="282"/>
      <c r="AJ12" s="280"/>
      <c r="AK12" s="280"/>
      <c r="AL12" s="282"/>
      <c r="AM12" s="278" t="s">
        <v>591</v>
      </c>
      <c r="AN12" s="278" t="s">
        <v>592</v>
      </c>
      <c r="AO12" s="278" t="s">
        <v>593</v>
      </c>
      <c r="AP12" s="278" t="s">
        <v>594</v>
      </c>
      <c r="AQ12" s="278" t="s">
        <v>595</v>
      </c>
      <c r="AR12" s="278" t="s">
        <v>596</v>
      </c>
      <c r="AS12" s="285"/>
      <c r="AT12" s="285"/>
      <c r="AU12" s="285"/>
      <c r="AV12" s="285"/>
      <c r="AW12" s="278"/>
      <c r="AX12" s="278"/>
      <c r="AY12" s="278"/>
      <c r="AZ12" s="278"/>
      <c r="BA12" s="278"/>
      <c r="BB12" s="77"/>
    </row>
    <row r="13" spans="2:54" ht="15" customHeight="1">
      <c r="B13" s="283"/>
      <c r="C13" s="283"/>
      <c r="D13" s="272"/>
      <c r="E13" s="275" t="s">
        <v>25</v>
      </c>
      <c r="F13" s="275" t="s">
        <v>26</v>
      </c>
      <c r="G13" s="275" t="s">
        <v>27</v>
      </c>
      <c r="H13" s="275" t="s">
        <v>28</v>
      </c>
      <c r="I13" s="275" t="s">
        <v>29</v>
      </c>
      <c r="J13" s="275" t="s">
        <v>30</v>
      </c>
      <c r="K13" s="283"/>
      <c r="L13" s="283"/>
      <c r="M13" s="283"/>
      <c r="N13" s="283"/>
      <c r="O13" s="283"/>
      <c r="P13" s="283"/>
      <c r="Q13" s="283"/>
      <c r="R13" s="283"/>
      <c r="S13" s="283"/>
      <c r="T13" s="283"/>
      <c r="U13" s="273"/>
      <c r="V13" s="273"/>
      <c r="W13" s="273"/>
      <c r="X13" s="273"/>
      <c r="Y13" s="273"/>
      <c r="Z13" s="273"/>
      <c r="AA13" s="273"/>
      <c r="AB13" s="273"/>
      <c r="AC13" s="273"/>
      <c r="AD13" s="274"/>
      <c r="AE13" s="273"/>
      <c r="AF13" s="275"/>
      <c r="AG13" s="275"/>
      <c r="AH13" s="275"/>
      <c r="AI13" s="282"/>
      <c r="AJ13" s="280"/>
      <c r="AK13" s="280"/>
      <c r="AL13" s="282"/>
      <c r="AM13" s="278"/>
      <c r="AN13" s="278"/>
      <c r="AO13" s="278"/>
      <c r="AP13" s="278"/>
      <c r="AQ13" s="278"/>
      <c r="AR13" s="278"/>
      <c r="AS13" s="285"/>
      <c r="AT13" s="285"/>
      <c r="AU13" s="285"/>
      <c r="AV13" s="285"/>
      <c r="AW13" s="278"/>
      <c r="AX13" s="278"/>
      <c r="AY13" s="278"/>
      <c r="AZ13" s="278"/>
      <c r="BA13" s="278"/>
      <c r="BB13" s="77"/>
    </row>
    <row r="14" spans="2:54" ht="15" customHeight="1">
      <c r="B14" s="283"/>
      <c r="C14" s="283"/>
      <c r="D14" s="272"/>
      <c r="E14" s="275"/>
      <c r="F14" s="275"/>
      <c r="G14" s="275"/>
      <c r="H14" s="275"/>
      <c r="I14" s="275"/>
      <c r="J14" s="275"/>
      <c r="K14" s="283"/>
      <c r="L14" s="283"/>
      <c r="M14" s="283"/>
      <c r="N14" s="283"/>
      <c r="O14" s="283"/>
      <c r="P14" s="283"/>
      <c r="Q14" s="283"/>
      <c r="R14" s="283"/>
      <c r="S14" s="283"/>
      <c r="T14" s="283"/>
      <c r="U14" s="273"/>
      <c r="V14" s="273"/>
      <c r="W14" s="273"/>
      <c r="X14" s="273"/>
      <c r="Y14" s="273"/>
      <c r="Z14" s="273"/>
      <c r="AA14" s="273"/>
      <c r="AB14" s="273"/>
      <c r="AC14" s="273"/>
      <c r="AD14" s="274"/>
      <c r="AE14" s="273"/>
      <c r="AF14" s="275"/>
      <c r="AG14" s="275"/>
      <c r="AH14" s="275"/>
      <c r="AI14" s="282"/>
      <c r="AJ14" s="280"/>
      <c r="AK14" s="280"/>
      <c r="AL14" s="282"/>
      <c r="AM14" s="278"/>
      <c r="AN14" s="278"/>
      <c r="AO14" s="278"/>
      <c r="AP14" s="278"/>
      <c r="AQ14" s="278"/>
      <c r="AR14" s="278"/>
      <c r="AS14" s="285"/>
      <c r="AT14" s="285"/>
      <c r="AU14" s="285"/>
      <c r="AV14" s="285"/>
      <c r="AW14" s="278"/>
      <c r="AX14" s="278"/>
      <c r="AY14" s="278"/>
      <c r="AZ14" s="278"/>
      <c r="BA14" s="278"/>
      <c r="BB14" s="77"/>
    </row>
    <row r="15" spans="2:54" ht="15" customHeight="1">
      <c r="B15" s="283"/>
      <c r="C15" s="283"/>
      <c r="D15" s="272"/>
      <c r="E15" s="275"/>
      <c r="F15" s="275"/>
      <c r="G15" s="275"/>
      <c r="H15" s="275"/>
      <c r="I15" s="275"/>
      <c r="J15" s="275"/>
      <c r="K15" s="283"/>
      <c r="L15" s="283"/>
      <c r="M15" s="283"/>
      <c r="N15" s="283"/>
      <c r="O15" s="283"/>
      <c r="P15" s="283"/>
      <c r="Q15" s="283"/>
      <c r="R15" s="283"/>
      <c r="S15" s="283"/>
      <c r="T15" s="283"/>
      <c r="U15" s="273"/>
      <c r="V15" s="273"/>
      <c r="W15" s="273"/>
      <c r="X15" s="273"/>
      <c r="Y15" s="273"/>
      <c r="Z15" s="273"/>
      <c r="AA15" s="273"/>
      <c r="AB15" s="273"/>
      <c r="AC15" s="273"/>
      <c r="AD15" s="274"/>
      <c r="AE15" s="273"/>
      <c r="AF15" s="275"/>
      <c r="AG15" s="275"/>
      <c r="AH15" s="275"/>
      <c r="AI15" s="282"/>
      <c r="AJ15" s="280"/>
      <c r="AK15" s="280"/>
      <c r="AL15" s="282"/>
      <c r="AM15" s="278"/>
      <c r="AN15" s="278"/>
      <c r="AO15" s="278"/>
      <c r="AP15" s="278"/>
      <c r="AQ15" s="278"/>
      <c r="AR15" s="278"/>
      <c r="AS15" s="285"/>
      <c r="AT15" s="285"/>
      <c r="AU15" s="285"/>
      <c r="AV15" s="285"/>
      <c r="AW15" s="278"/>
      <c r="AX15" s="278"/>
      <c r="AY15" s="278"/>
      <c r="AZ15" s="278"/>
      <c r="BA15" s="278"/>
      <c r="BB15" s="77"/>
    </row>
    <row r="16" spans="2:54" ht="191.25" customHeight="1">
      <c r="B16" s="283"/>
      <c r="C16" s="283"/>
      <c r="D16" s="272"/>
      <c r="E16" s="275"/>
      <c r="F16" s="275"/>
      <c r="G16" s="275"/>
      <c r="H16" s="275"/>
      <c r="I16" s="275"/>
      <c r="J16" s="275"/>
      <c r="K16" s="283"/>
      <c r="L16" s="283"/>
      <c r="M16" s="283"/>
      <c r="N16" s="283"/>
      <c r="O16" s="283"/>
      <c r="P16" s="283"/>
      <c r="Q16" s="283"/>
      <c r="R16" s="283"/>
      <c r="S16" s="283"/>
      <c r="T16" s="283"/>
      <c r="U16" s="273"/>
      <c r="V16" s="273"/>
      <c r="W16" s="273"/>
      <c r="X16" s="273"/>
      <c r="Y16" s="273"/>
      <c r="Z16" s="273"/>
      <c r="AA16" s="273"/>
      <c r="AB16" s="273"/>
      <c r="AC16" s="273"/>
      <c r="AD16" s="274"/>
      <c r="AE16" s="273"/>
      <c r="AF16" s="275"/>
      <c r="AG16" s="275"/>
      <c r="AH16" s="275"/>
      <c r="AI16" s="282"/>
      <c r="AJ16" s="280"/>
      <c r="AK16" s="280"/>
      <c r="AL16" s="282"/>
      <c r="AM16" s="278"/>
      <c r="AN16" s="278"/>
      <c r="AO16" s="278"/>
      <c r="AP16" s="278"/>
      <c r="AQ16" s="278"/>
      <c r="AR16" s="278"/>
      <c r="AS16" s="285"/>
      <c r="AT16" s="285"/>
      <c r="AU16" s="285"/>
      <c r="AV16" s="285"/>
      <c r="AW16" s="278"/>
      <c r="AX16" s="278"/>
      <c r="AY16" s="278"/>
      <c r="AZ16" s="278"/>
      <c r="BA16" s="278"/>
      <c r="BB16" s="77"/>
    </row>
    <row r="17" spans="1:86" ht="20.25" customHeight="1">
      <c r="B17" s="288"/>
      <c r="C17" s="288"/>
      <c r="D17" s="75" t="s">
        <v>31</v>
      </c>
      <c r="E17" s="75" t="s">
        <v>31</v>
      </c>
      <c r="F17" s="75" t="s">
        <v>31</v>
      </c>
      <c r="G17" s="75" t="s">
        <v>31</v>
      </c>
      <c r="H17" s="75" t="s">
        <v>31</v>
      </c>
      <c r="I17" s="75" t="s">
        <v>31</v>
      </c>
      <c r="J17" s="75" t="s">
        <v>31</v>
      </c>
      <c r="K17" s="79" t="s">
        <v>32</v>
      </c>
      <c r="L17" s="74" t="s">
        <v>31</v>
      </c>
      <c r="M17" s="74" t="s">
        <v>33</v>
      </c>
      <c r="N17" s="74" t="s">
        <v>31</v>
      </c>
      <c r="O17" s="74" t="s">
        <v>33</v>
      </c>
      <c r="P17" s="74" t="s">
        <v>31</v>
      </c>
      <c r="Q17" s="74" t="s">
        <v>33</v>
      </c>
      <c r="R17" s="74" t="s">
        <v>31</v>
      </c>
      <c r="S17" s="74" t="s">
        <v>34</v>
      </c>
      <c r="T17" s="74" t="s">
        <v>31</v>
      </c>
      <c r="U17" s="74" t="s">
        <v>31</v>
      </c>
      <c r="V17" s="76" t="s">
        <v>31</v>
      </c>
      <c r="W17" s="74" t="s">
        <v>31</v>
      </c>
      <c r="X17" s="74" t="s">
        <v>31</v>
      </c>
      <c r="Y17" s="75" t="s">
        <v>31</v>
      </c>
      <c r="Z17" s="74" t="s">
        <v>31</v>
      </c>
      <c r="AA17" s="74" t="s">
        <v>31</v>
      </c>
      <c r="AB17" s="74" t="s">
        <v>31</v>
      </c>
      <c r="AC17" s="74" t="s">
        <v>31</v>
      </c>
      <c r="AD17" s="75" t="s">
        <v>31</v>
      </c>
      <c r="AE17" s="74" t="s">
        <v>31</v>
      </c>
      <c r="AF17" s="275"/>
      <c r="AG17" s="275"/>
      <c r="AH17" s="275"/>
      <c r="AI17" s="282"/>
      <c r="AJ17" s="281"/>
      <c r="AK17" s="281"/>
      <c r="AL17" s="282"/>
      <c r="AM17" s="278"/>
      <c r="AN17" s="278"/>
      <c r="AO17" s="278"/>
      <c r="AP17" s="278"/>
      <c r="AQ17" s="278"/>
      <c r="AR17" s="278"/>
      <c r="AS17" s="286"/>
      <c r="AT17" s="286"/>
      <c r="AU17" s="286"/>
      <c r="AV17" s="286"/>
      <c r="AW17" s="278"/>
      <c r="AX17" s="278"/>
      <c r="AY17" s="278"/>
      <c r="AZ17" s="278"/>
      <c r="BA17" s="278"/>
      <c r="BB17" s="77"/>
    </row>
    <row r="18" spans="1:86">
      <c r="B18" s="74">
        <v>1</v>
      </c>
      <c r="C18" s="74">
        <v>2</v>
      </c>
      <c r="D18" s="74">
        <v>3</v>
      </c>
      <c r="E18" s="74">
        <v>4</v>
      </c>
      <c r="F18" s="74">
        <v>5</v>
      </c>
      <c r="G18" s="74">
        <v>6</v>
      </c>
      <c r="H18" s="74">
        <v>7</v>
      </c>
      <c r="I18" s="74">
        <v>8</v>
      </c>
      <c r="J18" s="74">
        <v>9</v>
      </c>
      <c r="K18" s="79">
        <v>10</v>
      </c>
      <c r="L18" s="74">
        <v>11</v>
      </c>
      <c r="M18" s="74">
        <v>12</v>
      </c>
      <c r="N18" s="74">
        <v>13</v>
      </c>
      <c r="O18" s="74">
        <v>14</v>
      </c>
      <c r="P18" s="74">
        <v>15</v>
      </c>
      <c r="Q18" s="74">
        <v>16</v>
      </c>
      <c r="R18" s="74">
        <v>17</v>
      </c>
      <c r="S18" s="74">
        <v>18</v>
      </c>
      <c r="T18" s="74">
        <v>19</v>
      </c>
      <c r="U18" s="74">
        <v>20</v>
      </c>
      <c r="V18" s="74">
        <v>21</v>
      </c>
      <c r="W18" s="74">
        <v>22</v>
      </c>
      <c r="X18" s="74">
        <v>23</v>
      </c>
      <c r="Y18" s="74">
        <v>24</v>
      </c>
      <c r="Z18" s="74">
        <v>25</v>
      </c>
      <c r="AA18" s="74">
        <v>26</v>
      </c>
      <c r="AB18" s="74">
        <v>27</v>
      </c>
      <c r="AC18" s="74">
        <v>28</v>
      </c>
      <c r="AD18" s="74">
        <v>29</v>
      </c>
      <c r="AE18" s="74">
        <v>30</v>
      </c>
      <c r="AF18" s="74">
        <v>31</v>
      </c>
      <c r="AG18" s="74">
        <v>32</v>
      </c>
      <c r="AH18" s="74">
        <v>33</v>
      </c>
      <c r="AI18" s="74">
        <v>34</v>
      </c>
      <c r="AJ18" s="74">
        <v>35</v>
      </c>
      <c r="AK18" s="74">
        <v>36</v>
      </c>
      <c r="AL18" s="74">
        <v>37</v>
      </c>
      <c r="AM18" s="74">
        <v>38</v>
      </c>
      <c r="AN18" s="74">
        <v>39</v>
      </c>
      <c r="AO18" s="74">
        <v>40</v>
      </c>
      <c r="AP18" s="74">
        <v>41</v>
      </c>
      <c r="AQ18" s="74">
        <v>42</v>
      </c>
      <c r="AR18" s="74">
        <v>43</v>
      </c>
      <c r="AS18" s="74"/>
      <c r="AT18" s="74"/>
      <c r="AU18" s="74"/>
      <c r="AV18" s="74"/>
      <c r="AW18" s="80">
        <v>44</v>
      </c>
      <c r="AX18" s="80">
        <v>45</v>
      </c>
      <c r="AY18" s="80">
        <v>46</v>
      </c>
      <c r="AZ18" s="80">
        <v>47</v>
      </c>
      <c r="BA18" s="80"/>
      <c r="BB18" s="81"/>
    </row>
    <row r="19" spans="1:86">
      <c r="B19" s="82" t="s">
        <v>17196</v>
      </c>
      <c r="C19" s="74"/>
      <c r="D19" s="83">
        <f t="shared" ref="D19:AE19" si="0">D20+D409+D637</f>
        <v>3776151183.8699999</v>
      </c>
      <c r="E19" s="84">
        <f t="shared" si="0"/>
        <v>7689337.04</v>
      </c>
      <c r="F19" s="84">
        <f t="shared" si="0"/>
        <v>12814297.59</v>
      </c>
      <c r="G19" s="84">
        <f t="shared" si="0"/>
        <v>112214372.27999999</v>
      </c>
      <c r="H19" s="84">
        <f t="shared" si="0"/>
        <v>8441264.4399999995</v>
      </c>
      <c r="I19" s="84">
        <f t="shared" si="0"/>
        <v>25170851.239999998</v>
      </c>
      <c r="J19" s="84">
        <f t="shared" si="0"/>
        <v>0</v>
      </c>
      <c r="K19" s="85">
        <f t="shared" si="0"/>
        <v>19</v>
      </c>
      <c r="L19" s="84">
        <f t="shared" si="0"/>
        <v>43425533.579999998</v>
      </c>
      <c r="M19" s="84">
        <f t="shared" si="0"/>
        <v>365515.57400000002</v>
      </c>
      <c r="N19" s="84">
        <f t="shared" si="0"/>
        <v>2924613387.7099996</v>
      </c>
      <c r="O19" s="84">
        <f t="shared" si="0"/>
        <v>376</v>
      </c>
      <c r="P19" s="84">
        <f t="shared" si="0"/>
        <v>2452962.62</v>
      </c>
      <c r="Q19" s="84">
        <f t="shared" si="0"/>
        <v>88926.74</v>
      </c>
      <c r="R19" s="84">
        <f t="shared" si="0"/>
        <v>397936903.04000002</v>
      </c>
      <c r="S19" s="84">
        <f t="shared" si="0"/>
        <v>566.83000000000004</v>
      </c>
      <c r="T19" s="84">
        <f t="shared" si="0"/>
        <v>28470998.719999999</v>
      </c>
      <c r="U19" s="84">
        <f t="shared" si="0"/>
        <v>48912432.010000005</v>
      </c>
      <c r="V19" s="84">
        <f t="shared" si="0"/>
        <v>146242.79999999999</v>
      </c>
      <c r="W19" s="84">
        <f t="shared" si="0"/>
        <v>0</v>
      </c>
      <c r="X19" s="84">
        <f t="shared" si="0"/>
        <v>486171.6</v>
      </c>
      <c r="Y19" s="84">
        <f t="shared" si="0"/>
        <v>0</v>
      </c>
      <c r="Z19" s="84">
        <f t="shared" si="0"/>
        <v>0</v>
      </c>
      <c r="AA19" s="84">
        <f t="shared" si="0"/>
        <v>400000</v>
      </c>
      <c r="AB19" s="84">
        <f t="shared" si="0"/>
        <v>2500000</v>
      </c>
      <c r="AC19" s="84">
        <f t="shared" si="0"/>
        <v>74075546.589999989</v>
      </c>
      <c r="AD19" s="84">
        <f t="shared" si="0"/>
        <v>84600882.609999999</v>
      </c>
      <c r="AE19" s="84">
        <f t="shared" si="0"/>
        <v>1800000</v>
      </c>
      <c r="AF19" s="74" t="s">
        <v>17027</v>
      </c>
      <c r="AG19" s="74" t="s">
        <v>17027</v>
      </c>
      <c r="AH19" s="74" t="s">
        <v>17027</v>
      </c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80"/>
      <c r="AX19" s="80"/>
      <c r="AY19" s="80"/>
      <c r="AZ19" s="80"/>
      <c r="BA19" s="80"/>
      <c r="BB19" s="81"/>
      <c r="CH19" s="86">
        <f>D19-E19-F19-G19-H19-I19-J19-L19-N19-P19-R19-T19-U19-V19-W19-X19-Y19-Z19-AA19-AB19-AC19-AD19-AE19</f>
        <v>2.0861625671386719E-7</v>
      </c>
    </row>
    <row r="20" spans="1:86">
      <c r="B20" s="82" t="s">
        <v>17197</v>
      </c>
      <c r="C20" s="74"/>
      <c r="D20" s="83">
        <f t="shared" ref="D20:AE20" si="1">D21+D115+D128+D173+D192+D197+D213+D221+D228+D235+D237+D248+D250+D252+D254+D257+D261+D266+D268+D270+D275+D277+D283+D285+D287+D291+D296+D300+D303+D305+D312+D314+D316+D318+D321+D323+D326+D331+D334+D340+D343+D346+D348+D350+D354+D356+D358+D362+D368+D372+D377+D379+D385+D387+D389+D394+D396+D402+D404+D407+D272+D352</f>
        <v>1945262180.5599999</v>
      </c>
      <c r="E20" s="84">
        <f t="shared" si="1"/>
        <v>6544378.9100000001</v>
      </c>
      <c r="F20" s="84">
        <f t="shared" si="1"/>
        <v>9518807.8900000006</v>
      </c>
      <c r="G20" s="84">
        <f t="shared" si="1"/>
        <v>102355902.20999999</v>
      </c>
      <c r="H20" s="84">
        <f t="shared" si="1"/>
        <v>7879184.4499999993</v>
      </c>
      <c r="I20" s="84">
        <f t="shared" si="1"/>
        <v>24470335.5</v>
      </c>
      <c r="J20" s="84">
        <f t="shared" si="1"/>
        <v>0</v>
      </c>
      <c r="K20" s="85">
        <f t="shared" si="1"/>
        <v>0</v>
      </c>
      <c r="L20" s="84">
        <f t="shared" si="1"/>
        <v>0</v>
      </c>
      <c r="M20" s="84">
        <f t="shared" si="1"/>
        <v>175217.15399999998</v>
      </c>
      <c r="N20" s="84">
        <f t="shared" si="1"/>
        <v>1409751101.7399995</v>
      </c>
      <c r="O20" s="84">
        <f t="shared" si="1"/>
        <v>376</v>
      </c>
      <c r="P20" s="84">
        <f t="shared" si="1"/>
        <v>2452962.62</v>
      </c>
      <c r="Q20" s="84">
        <f t="shared" si="1"/>
        <v>64658.61</v>
      </c>
      <c r="R20" s="84">
        <f t="shared" si="1"/>
        <v>268602601.92000002</v>
      </c>
      <c r="S20" s="84">
        <f t="shared" si="1"/>
        <v>280</v>
      </c>
      <c r="T20" s="84">
        <f t="shared" si="1"/>
        <v>11062567.359999999</v>
      </c>
      <c r="U20" s="84">
        <f t="shared" si="1"/>
        <v>26475951.109999999</v>
      </c>
      <c r="V20" s="84">
        <f t="shared" si="1"/>
        <v>146242.79999999999</v>
      </c>
      <c r="W20" s="84">
        <f t="shared" si="1"/>
        <v>0</v>
      </c>
      <c r="X20" s="84">
        <f t="shared" si="1"/>
        <v>486171.6</v>
      </c>
      <c r="Y20" s="84">
        <f t="shared" si="1"/>
        <v>0</v>
      </c>
      <c r="Z20" s="84">
        <f t="shared" si="1"/>
        <v>0</v>
      </c>
      <c r="AA20" s="84">
        <f t="shared" si="1"/>
        <v>400000</v>
      </c>
      <c r="AB20" s="84">
        <f t="shared" si="1"/>
        <v>2500000</v>
      </c>
      <c r="AC20" s="84">
        <f t="shared" si="1"/>
        <v>37095089.839999996</v>
      </c>
      <c r="AD20" s="84">
        <f t="shared" si="1"/>
        <v>34680882.609999999</v>
      </c>
      <c r="AE20" s="84">
        <f t="shared" si="1"/>
        <v>840000</v>
      </c>
      <c r="AF20" s="74" t="s">
        <v>17027</v>
      </c>
      <c r="AG20" s="74" t="s">
        <v>17027</v>
      </c>
      <c r="AH20" s="74" t="s">
        <v>17027</v>
      </c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  <c r="AT20" s="74"/>
      <c r="AU20" s="74"/>
      <c r="AV20" s="74"/>
      <c r="AW20" s="80"/>
      <c r="AX20" s="80"/>
      <c r="AY20" s="80"/>
      <c r="AZ20" s="80"/>
      <c r="BA20" s="80"/>
      <c r="BB20" s="81"/>
      <c r="CH20" s="86">
        <f t="shared" ref="CH20:CH76" si="2">D20-E20-F20-G20-H20-I20-J20-L20-N20-P20-R20-T20-U20-V20-W20-X20-Y20-Z20-AA20-AB20-AC20-AD20-AE20</f>
        <v>1.2665987014770508E-7</v>
      </c>
    </row>
    <row r="21" spans="1:86">
      <c r="B21" s="87" t="s">
        <v>71</v>
      </c>
      <c r="C21" s="87"/>
      <c r="D21" s="83">
        <f>SUM(D22:D114)</f>
        <v>570362070.40999985</v>
      </c>
      <c r="E21" s="84">
        <f t="shared" ref="E21:AE21" si="3">SUM(E22:E114)</f>
        <v>1808721.49</v>
      </c>
      <c r="F21" s="84">
        <f t="shared" si="3"/>
        <v>500000</v>
      </c>
      <c r="G21" s="84">
        <f t="shared" si="3"/>
        <v>32577917.030000001</v>
      </c>
      <c r="H21" s="84">
        <f t="shared" si="3"/>
        <v>1717287.7</v>
      </c>
      <c r="I21" s="84">
        <f t="shared" si="3"/>
        <v>6863016.1499999994</v>
      </c>
      <c r="J21" s="84">
        <f t="shared" si="3"/>
        <v>0</v>
      </c>
      <c r="K21" s="88">
        <f t="shared" si="3"/>
        <v>0</v>
      </c>
      <c r="L21" s="84">
        <f t="shared" si="3"/>
        <v>0</v>
      </c>
      <c r="M21" s="84">
        <f t="shared" si="3"/>
        <v>47670.003999999979</v>
      </c>
      <c r="N21" s="84">
        <f t="shared" si="3"/>
        <v>358875953.4199999</v>
      </c>
      <c r="O21" s="84">
        <f t="shared" si="3"/>
        <v>0</v>
      </c>
      <c r="P21" s="84">
        <f t="shared" si="3"/>
        <v>0</v>
      </c>
      <c r="Q21" s="84">
        <f t="shared" si="3"/>
        <v>34584.79</v>
      </c>
      <c r="R21" s="84">
        <f t="shared" si="3"/>
        <v>143263690.95999998</v>
      </c>
      <c r="S21" s="84">
        <f t="shared" si="3"/>
        <v>0</v>
      </c>
      <c r="T21" s="84">
        <f t="shared" si="3"/>
        <v>0</v>
      </c>
      <c r="U21" s="84">
        <f t="shared" si="3"/>
        <v>0</v>
      </c>
      <c r="V21" s="84">
        <f t="shared" si="3"/>
        <v>0</v>
      </c>
      <c r="W21" s="84">
        <f t="shared" si="3"/>
        <v>0</v>
      </c>
      <c r="X21" s="84">
        <f t="shared" si="3"/>
        <v>0</v>
      </c>
      <c r="Y21" s="84">
        <f t="shared" si="3"/>
        <v>0</v>
      </c>
      <c r="Z21" s="84">
        <f t="shared" si="3"/>
        <v>0</v>
      </c>
      <c r="AA21" s="84">
        <f t="shared" si="3"/>
        <v>0</v>
      </c>
      <c r="AB21" s="84">
        <f t="shared" si="3"/>
        <v>2500000</v>
      </c>
      <c r="AC21" s="84">
        <f t="shared" si="3"/>
        <v>11766838.140000002</v>
      </c>
      <c r="AD21" s="84">
        <f t="shared" si="3"/>
        <v>10488645.520000001</v>
      </c>
      <c r="AE21" s="84">
        <f t="shared" si="3"/>
        <v>0</v>
      </c>
      <c r="AF21" s="74" t="s">
        <v>17027</v>
      </c>
      <c r="AG21" s="74" t="s">
        <v>17027</v>
      </c>
      <c r="AH21" s="74" t="s">
        <v>17027</v>
      </c>
      <c r="AI21" s="89"/>
      <c r="AJ21" s="89"/>
      <c r="AK21" s="89"/>
      <c r="AL21" s="89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1"/>
      <c r="AY21" s="91"/>
      <c r="AZ21" s="90"/>
      <c r="BA21" s="90"/>
      <c r="BB21" s="92"/>
      <c r="BC21" s="93">
        <f t="shared" ref="BC21:BC117" si="4">AY21-M21</f>
        <v>-47670.003999999979</v>
      </c>
      <c r="BJ21" s="61" t="e">
        <f t="shared" ref="BJ21:BJ51" si="5">VLOOKUP(C21,BM:BO,3,FALSE)</f>
        <v>#N/A</v>
      </c>
      <c r="BM21" s="61" t="s">
        <v>3051</v>
      </c>
      <c r="BN21" s="61" t="s">
        <v>1344</v>
      </c>
      <c r="BO21" s="61" t="s">
        <v>931</v>
      </c>
      <c r="BU21" s="61" t="s">
        <v>3051</v>
      </c>
      <c r="BV21" s="61" t="s">
        <v>1344</v>
      </c>
      <c r="BW21" s="61" t="s">
        <v>931</v>
      </c>
      <c r="CH21" s="86">
        <f t="shared" si="2"/>
        <v>2.2351741790771484E-8</v>
      </c>
    </row>
    <row r="22" spans="1:86">
      <c r="A22" s="61">
        <v>1</v>
      </c>
      <c r="B22" s="94">
        <f>SUBTOTAL(9,$A$22:A22)</f>
        <v>1</v>
      </c>
      <c r="C22" s="95" t="s">
        <v>70</v>
      </c>
      <c r="D22" s="84">
        <f t="shared" ref="D22:D82" si="6">E22+F22+G22+H22+I22+J22+L22+N22+P22+R22+T22+U22+V22+W22+X22+Y22+Z22+AA22+AB22+AC22+AD22+AE22</f>
        <v>7690792.6499999994</v>
      </c>
      <c r="E22" s="96">
        <v>0</v>
      </c>
      <c r="F22" s="96">
        <v>0</v>
      </c>
      <c r="G22" s="96">
        <v>0</v>
      </c>
      <c r="H22" s="96">
        <v>0</v>
      </c>
      <c r="I22" s="96">
        <v>0</v>
      </c>
      <c r="J22" s="96">
        <v>0</v>
      </c>
      <c r="K22" s="88">
        <v>0</v>
      </c>
      <c r="L22" s="96">
        <v>0</v>
      </c>
      <c r="M22" s="96">
        <v>877.98</v>
      </c>
      <c r="N22" s="96">
        <v>7407346.8700000001</v>
      </c>
      <c r="O22" s="96">
        <v>0</v>
      </c>
      <c r="P22" s="96">
        <v>0</v>
      </c>
      <c r="Q22" s="96">
        <v>0</v>
      </c>
      <c r="R22" s="96">
        <v>0</v>
      </c>
      <c r="S22" s="96">
        <v>0</v>
      </c>
      <c r="T22" s="96">
        <v>0</v>
      </c>
      <c r="U22" s="96">
        <v>0</v>
      </c>
      <c r="V22" s="96">
        <v>0</v>
      </c>
      <c r="W22" s="96">
        <v>0</v>
      </c>
      <c r="X22" s="96">
        <v>0</v>
      </c>
      <c r="Y22" s="96">
        <v>0</v>
      </c>
      <c r="Z22" s="96">
        <v>0</v>
      </c>
      <c r="AA22" s="96">
        <v>0</v>
      </c>
      <c r="AB22" s="96">
        <v>0</v>
      </c>
      <c r="AC22" s="84">
        <v>158517.22</v>
      </c>
      <c r="AD22" s="84">
        <v>124928.56</v>
      </c>
      <c r="AE22" s="84">
        <v>0</v>
      </c>
      <c r="AF22" s="74">
        <v>2023</v>
      </c>
      <c r="AG22" s="74">
        <v>2023</v>
      </c>
      <c r="AH22" s="74">
        <v>2023</v>
      </c>
      <c r="AI22" s="89"/>
      <c r="AJ22" s="89"/>
      <c r="AK22" s="89"/>
      <c r="AL22" s="89"/>
      <c r="AM22" s="90" t="s">
        <v>16950</v>
      </c>
      <c r="AN22" s="90" t="s">
        <v>16971</v>
      </c>
      <c r="AO22" s="90">
        <v>0</v>
      </c>
      <c r="AP22" s="90" t="s">
        <v>16952</v>
      </c>
      <c r="AQ22" s="90" t="s">
        <v>16969</v>
      </c>
      <c r="AR22" s="90">
        <v>0</v>
      </c>
      <c r="AS22" s="90"/>
      <c r="AT22" s="90"/>
      <c r="AU22" s="90"/>
      <c r="AV22" s="90"/>
      <c r="AW22" s="90" t="s">
        <v>614</v>
      </c>
      <c r="AX22" s="91">
        <v>1268.5999999999999</v>
      </c>
      <c r="AY22" s="91">
        <v>671</v>
      </c>
      <c r="AZ22" s="90" t="s">
        <v>17016</v>
      </c>
      <c r="BA22" s="90" t="s">
        <v>17013</v>
      </c>
      <c r="BB22" s="92"/>
      <c r="BC22" s="93">
        <f t="shared" si="4"/>
        <v>-206.98000000000002</v>
      </c>
      <c r="BJ22" s="61" t="str">
        <f t="shared" si="5"/>
        <v>423.900</v>
      </c>
      <c r="BM22" s="61" t="s">
        <v>3053</v>
      </c>
      <c r="BN22" s="61" t="s">
        <v>2985</v>
      </c>
      <c r="BO22" s="61" t="s">
        <v>2985</v>
      </c>
      <c r="BU22" s="61" t="s">
        <v>3053</v>
      </c>
      <c r="BV22" s="61" t="s">
        <v>2985</v>
      </c>
      <c r="BW22" s="61" t="s">
        <v>2985</v>
      </c>
      <c r="CH22" s="86">
        <f t="shared" si="2"/>
        <v>-6.6938810050487518E-10</v>
      </c>
    </row>
    <row r="23" spans="1:86">
      <c r="A23" s="61">
        <v>1</v>
      </c>
      <c r="B23" s="94">
        <f>SUBTOTAL(9,$A$22:A23)</f>
        <v>2</v>
      </c>
      <c r="C23" s="95" t="s">
        <v>73</v>
      </c>
      <c r="D23" s="84">
        <f t="shared" si="6"/>
        <v>18411738.940000001</v>
      </c>
      <c r="E23" s="96">
        <v>0</v>
      </c>
      <c r="F23" s="96">
        <v>0</v>
      </c>
      <c r="G23" s="96">
        <v>0</v>
      </c>
      <c r="H23" s="96">
        <v>0</v>
      </c>
      <c r="I23" s="96">
        <v>0</v>
      </c>
      <c r="J23" s="96">
        <v>0</v>
      </c>
      <c r="K23" s="88">
        <v>0</v>
      </c>
      <c r="L23" s="96">
        <v>0</v>
      </c>
      <c r="M23" s="96">
        <v>0</v>
      </c>
      <c r="N23" s="96">
        <v>0</v>
      </c>
      <c r="O23" s="96">
        <v>0</v>
      </c>
      <c r="P23" s="96">
        <v>0</v>
      </c>
      <c r="Q23" s="96">
        <v>2673</v>
      </c>
      <c r="R23" s="96">
        <v>17843043.859999999</v>
      </c>
      <c r="S23" s="96">
        <v>0</v>
      </c>
      <c r="T23" s="96">
        <v>0</v>
      </c>
      <c r="U23" s="96">
        <v>0</v>
      </c>
      <c r="V23" s="96">
        <v>0</v>
      </c>
      <c r="W23" s="96">
        <v>0</v>
      </c>
      <c r="X23" s="96">
        <v>0</v>
      </c>
      <c r="Y23" s="96">
        <v>0</v>
      </c>
      <c r="Z23" s="96">
        <v>0</v>
      </c>
      <c r="AA23" s="96">
        <v>0</v>
      </c>
      <c r="AB23" s="96">
        <v>0</v>
      </c>
      <c r="AC23" s="84">
        <v>381841.14</v>
      </c>
      <c r="AD23" s="84">
        <v>186853.94</v>
      </c>
      <c r="AE23" s="84">
        <v>0</v>
      </c>
      <c r="AF23" s="74">
        <v>2023</v>
      </c>
      <c r="AG23" s="74">
        <v>2023</v>
      </c>
      <c r="AH23" s="74">
        <v>2023</v>
      </c>
      <c r="AI23" s="89"/>
      <c r="AJ23" s="89"/>
      <c r="AK23" s="89"/>
      <c r="AL23" s="89"/>
      <c r="AM23" s="90" t="s">
        <v>16971</v>
      </c>
      <c r="AN23" s="90" t="s">
        <v>16969</v>
      </c>
      <c r="AO23" s="90">
        <v>2020</v>
      </c>
      <c r="AP23" s="90" t="s">
        <v>16965</v>
      </c>
      <c r="AQ23" s="90" t="s">
        <v>16967</v>
      </c>
      <c r="AR23" s="90" t="s">
        <v>16965</v>
      </c>
      <c r="AS23" s="90"/>
      <c r="AT23" s="90" t="s">
        <v>16976</v>
      </c>
      <c r="AU23" s="97">
        <v>1698388.82</v>
      </c>
      <c r="AV23" s="97">
        <v>1375971.34</v>
      </c>
      <c r="AW23" s="90" t="s">
        <v>707</v>
      </c>
      <c r="AX23" s="91">
        <v>2297.9</v>
      </c>
      <c r="AY23" s="91">
        <v>390.18</v>
      </c>
      <c r="AZ23" s="90" t="s">
        <v>17017</v>
      </c>
      <c r="BA23" s="90" t="s">
        <v>17013</v>
      </c>
      <c r="BB23" s="92"/>
      <c r="BC23" s="93">
        <f t="shared" si="4"/>
        <v>390.18</v>
      </c>
      <c r="BJ23" s="61" t="str">
        <f t="shared" si="5"/>
        <v>382.700</v>
      </c>
      <c r="BM23" s="61" t="s">
        <v>606</v>
      </c>
      <c r="BN23" s="61" t="s">
        <v>2985</v>
      </c>
      <c r="BO23" s="61" t="s">
        <v>3055</v>
      </c>
      <c r="BU23" s="61" t="s">
        <v>606</v>
      </c>
      <c r="BV23" s="61" t="s">
        <v>2985</v>
      </c>
      <c r="BW23" s="61" t="s">
        <v>3055</v>
      </c>
      <c r="CH23" s="86">
        <f t="shared" si="2"/>
        <v>1.9208528101444244E-9</v>
      </c>
    </row>
    <row r="24" spans="1:86">
      <c r="A24" s="61">
        <v>1</v>
      </c>
      <c r="B24" s="94">
        <f>SUBTOTAL(9,$A$22:A24)</f>
        <v>3</v>
      </c>
      <c r="C24" s="95" t="s">
        <v>74</v>
      </c>
      <c r="D24" s="84">
        <f t="shared" si="6"/>
        <v>6161374.2799999993</v>
      </c>
      <c r="E24" s="96">
        <v>0</v>
      </c>
      <c r="F24" s="96">
        <v>0</v>
      </c>
      <c r="G24" s="96">
        <v>0</v>
      </c>
      <c r="H24" s="96">
        <v>0</v>
      </c>
      <c r="I24" s="96">
        <v>0</v>
      </c>
      <c r="J24" s="96">
        <v>0</v>
      </c>
      <c r="K24" s="88">
        <v>0</v>
      </c>
      <c r="L24" s="96">
        <v>0</v>
      </c>
      <c r="M24" s="96">
        <v>1162.9000000000001</v>
      </c>
      <c r="N24" s="96">
        <v>5820200.9299999997</v>
      </c>
      <c r="O24" s="96">
        <v>0</v>
      </c>
      <c r="P24" s="96">
        <v>0</v>
      </c>
      <c r="Q24" s="96">
        <v>0</v>
      </c>
      <c r="R24" s="96">
        <v>0</v>
      </c>
      <c r="S24" s="96">
        <v>0</v>
      </c>
      <c r="T24" s="96">
        <v>0</v>
      </c>
      <c r="U24" s="96">
        <v>0</v>
      </c>
      <c r="V24" s="96">
        <v>0</v>
      </c>
      <c r="W24" s="96">
        <v>0</v>
      </c>
      <c r="X24" s="96">
        <v>0</v>
      </c>
      <c r="Y24" s="96">
        <v>0</v>
      </c>
      <c r="Z24" s="96">
        <v>0</v>
      </c>
      <c r="AA24" s="96">
        <v>0</v>
      </c>
      <c r="AB24" s="96">
        <v>0</v>
      </c>
      <c r="AC24" s="84">
        <v>124552.3</v>
      </c>
      <c r="AD24" s="84">
        <v>216621.05</v>
      </c>
      <c r="AE24" s="84">
        <v>0</v>
      </c>
      <c r="AF24" s="74">
        <v>2023</v>
      </c>
      <c r="AG24" s="74">
        <v>2023</v>
      </c>
      <c r="AH24" s="74">
        <v>2023</v>
      </c>
      <c r="AI24" s="89"/>
      <c r="AJ24" s="89"/>
      <c r="AK24" s="89"/>
      <c r="AL24" s="89"/>
      <c r="AM24" s="90" t="s">
        <v>16955</v>
      </c>
      <c r="AN24" s="90" t="s">
        <v>16952</v>
      </c>
      <c r="AO24" s="90" t="s">
        <v>16960</v>
      </c>
      <c r="AP24" s="90" t="s">
        <v>16958</v>
      </c>
      <c r="AQ24" s="90" t="s">
        <v>16967</v>
      </c>
      <c r="AR24" s="90" t="s">
        <v>16965</v>
      </c>
      <c r="AS24" s="90"/>
      <c r="AT24" s="90"/>
      <c r="AU24" s="90"/>
      <c r="AV24" s="90"/>
      <c r="AW24" s="90" t="s">
        <v>773</v>
      </c>
      <c r="AX24" s="91">
        <v>5378</v>
      </c>
      <c r="AY24" s="91">
        <v>871</v>
      </c>
      <c r="AZ24" s="90" t="s">
        <v>17017</v>
      </c>
      <c r="BA24" s="90" t="s">
        <v>17013</v>
      </c>
      <c r="BB24" s="92"/>
      <c r="BC24" s="93">
        <f t="shared" si="4"/>
        <v>-291.90000000000009</v>
      </c>
      <c r="BJ24" s="61" t="str">
        <f t="shared" si="5"/>
        <v>1278.000</v>
      </c>
      <c r="BM24" s="61" t="s">
        <v>607</v>
      </c>
      <c r="BN24" s="61" t="s">
        <v>2985</v>
      </c>
      <c r="BO24" s="61" t="s">
        <v>2985</v>
      </c>
      <c r="BU24" s="61" t="s">
        <v>607</v>
      </c>
      <c r="BV24" s="61" t="s">
        <v>2985</v>
      </c>
      <c r="BW24" s="61" t="s">
        <v>2985</v>
      </c>
      <c r="CH24" s="86">
        <f t="shared" si="2"/>
        <v>-3.4924596548080444E-10</v>
      </c>
    </row>
    <row r="25" spans="1:86">
      <c r="A25" s="61">
        <v>1</v>
      </c>
      <c r="B25" s="94">
        <f>SUBTOTAL(9,$A$22:A25)</f>
        <v>4</v>
      </c>
      <c r="C25" s="95" t="s">
        <v>75</v>
      </c>
      <c r="D25" s="84">
        <f t="shared" si="6"/>
        <v>2879676.38</v>
      </c>
      <c r="E25" s="96">
        <v>0</v>
      </c>
      <c r="F25" s="96">
        <v>0</v>
      </c>
      <c r="G25" s="96">
        <v>0</v>
      </c>
      <c r="H25" s="96">
        <v>0</v>
      </c>
      <c r="I25" s="96">
        <v>0</v>
      </c>
      <c r="J25" s="96">
        <v>0</v>
      </c>
      <c r="K25" s="88">
        <v>0</v>
      </c>
      <c r="L25" s="96">
        <v>0</v>
      </c>
      <c r="M25" s="96">
        <v>361</v>
      </c>
      <c r="N25" s="96">
        <v>2720097.9</v>
      </c>
      <c r="O25" s="96">
        <v>0</v>
      </c>
      <c r="P25" s="96">
        <v>0</v>
      </c>
      <c r="Q25" s="96">
        <v>0</v>
      </c>
      <c r="R25" s="96">
        <v>0</v>
      </c>
      <c r="S25" s="96">
        <v>0</v>
      </c>
      <c r="T25" s="96">
        <v>0</v>
      </c>
      <c r="U25" s="96">
        <v>0</v>
      </c>
      <c r="V25" s="96">
        <v>0</v>
      </c>
      <c r="W25" s="96">
        <v>0</v>
      </c>
      <c r="X25" s="96">
        <v>0</v>
      </c>
      <c r="Y25" s="96">
        <v>0</v>
      </c>
      <c r="Z25" s="96">
        <v>0</v>
      </c>
      <c r="AA25" s="96">
        <v>0</v>
      </c>
      <c r="AB25" s="96">
        <v>0</v>
      </c>
      <c r="AC25" s="84">
        <v>58210.1</v>
      </c>
      <c r="AD25" s="84">
        <v>101368.38</v>
      </c>
      <c r="AE25" s="84">
        <v>0</v>
      </c>
      <c r="AF25" s="74">
        <v>2023</v>
      </c>
      <c r="AG25" s="74">
        <v>2023</v>
      </c>
      <c r="AH25" s="74">
        <v>2023</v>
      </c>
      <c r="AI25" s="89"/>
      <c r="AJ25" s="89"/>
      <c r="AK25" s="89"/>
      <c r="AL25" s="89"/>
      <c r="AM25" s="90" t="s">
        <v>16971</v>
      </c>
      <c r="AN25" s="90" t="s">
        <v>16966</v>
      </c>
      <c r="AO25" s="90">
        <v>0</v>
      </c>
      <c r="AP25" s="90" t="s">
        <v>16965</v>
      </c>
      <c r="AQ25" s="90" t="s">
        <v>16959</v>
      </c>
      <c r="AR25" s="90">
        <v>0</v>
      </c>
      <c r="AS25" s="90"/>
      <c r="AT25" s="90"/>
      <c r="AU25" s="90"/>
      <c r="AV25" s="90"/>
      <c r="AW25" s="90" t="s">
        <v>1784</v>
      </c>
      <c r="AX25" s="91">
        <v>515.5</v>
      </c>
      <c r="AY25" s="91">
        <v>361</v>
      </c>
      <c r="AZ25" s="90" t="s">
        <v>17016</v>
      </c>
      <c r="BA25" s="90">
        <v>2008</v>
      </c>
      <c r="BB25" s="92"/>
      <c r="BC25" s="93">
        <f t="shared" si="4"/>
        <v>0</v>
      </c>
      <c r="BJ25" s="61" t="str">
        <f t="shared" si="5"/>
        <v>1155.760</v>
      </c>
      <c r="BM25" s="61" t="s">
        <v>3056</v>
      </c>
      <c r="BN25" s="61" t="s">
        <v>3089</v>
      </c>
      <c r="BO25" s="61" t="s">
        <v>3057</v>
      </c>
      <c r="BU25" s="61" t="s">
        <v>3056</v>
      </c>
      <c r="BV25" s="61" t="s">
        <v>3089</v>
      </c>
      <c r="BW25" s="61" t="s">
        <v>3057</v>
      </c>
      <c r="CH25" s="86">
        <f t="shared" si="2"/>
        <v>-2.9103830456733704E-11</v>
      </c>
    </row>
    <row r="26" spans="1:86">
      <c r="A26" s="61">
        <v>1</v>
      </c>
      <c r="B26" s="94">
        <f>SUBTOTAL(9,$A$22:A26)</f>
        <v>5</v>
      </c>
      <c r="C26" s="95" t="s">
        <v>107</v>
      </c>
      <c r="D26" s="84">
        <f t="shared" si="6"/>
        <v>4260510</v>
      </c>
      <c r="E26" s="96">
        <v>0</v>
      </c>
      <c r="F26" s="96">
        <v>0</v>
      </c>
      <c r="G26" s="96">
        <v>0</v>
      </c>
      <c r="H26" s="96">
        <v>0</v>
      </c>
      <c r="I26" s="96">
        <v>0</v>
      </c>
      <c r="J26" s="96">
        <v>0</v>
      </c>
      <c r="K26" s="88">
        <v>0</v>
      </c>
      <c r="L26" s="96">
        <v>0</v>
      </c>
      <c r="M26" s="96">
        <v>528</v>
      </c>
      <c r="N26" s="96">
        <v>4040368.86</v>
      </c>
      <c r="O26" s="96">
        <v>0</v>
      </c>
      <c r="P26" s="96">
        <v>0</v>
      </c>
      <c r="Q26" s="96">
        <v>0</v>
      </c>
      <c r="R26" s="96">
        <v>0</v>
      </c>
      <c r="S26" s="96">
        <v>0</v>
      </c>
      <c r="T26" s="96">
        <v>0</v>
      </c>
      <c r="U26" s="96">
        <v>0</v>
      </c>
      <c r="V26" s="96">
        <v>0</v>
      </c>
      <c r="W26" s="96">
        <v>0</v>
      </c>
      <c r="X26" s="96">
        <v>0</v>
      </c>
      <c r="Y26" s="96">
        <v>0</v>
      </c>
      <c r="Z26" s="96">
        <v>0</v>
      </c>
      <c r="AA26" s="96">
        <v>0</v>
      </c>
      <c r="AB26" s="96">
        <v>0</v>
      </c>
      <c r="AC26" s="84">
        <v>86463.89</v>
      </c>
      <c r="AD26" s="84">
        <v>133677.25</v>
      </c>
      <c r="AE26" s="84">
        <v>0</v>
      </c>
      <c r="AF26" s="74">
        <v>2023</v>
      </c>
      <c r="AG26" s="74">
        <v>2023</v>
      </c>
      <c r="AH26" s="74">
        <v>2023</v>
      </c>
      <c r="AI26" s="89"/>
      <c r="AJ26" s="89"/>
      <c r="AK26" s="89"/>
      <c r="AL26" s="89"/>
      <c r="AM26" s="90" t="s">
        <v>16971</v>
      </c>
      <c r="AN26" s="90" t="s">
        <v>16966</v>
      </c>
      <c r="AO26" s="90">
        <v>0</v>
      </c>
      <c r="AP26" s="90" t="s">
        <v>16965</v>
      </c>
      <c r="AQ26" s="90" t="s">
        <v>16959</v>
      </c>
      <c r="AR26" s="90" t="s">
        <v>16965</v>
      </c>
      <c r="AS26" s="90"/>
      <c r="AT26" s="90"/>
      <c r="AU26" s="90"/>
      <c r="AV26" s="90"/>
      <c r="AW26" s="90" t="s">
        <v>1735</v>
      </c>
      <c r="AX26" s="91">
        <v>737.4</v>
      </c>
      <c r="AY26" s="91">
        <v>528</v>
      </c>
      <c r="AZ26" s="90" t="s">
        <v>17016</v>
      </c>
      <c r="BA26" s="90">
        <v>2008</v>
      </c>
      <c r="BB26" s="92"/>
      <c r="BC26" s="93">
        <f t="shared" si="4"/>
        <v>0</v>
      </c>
      <c r="BJ26" s="61" t="str">
        <f t="shared" si="5"/>
        <v>1641.240</v>
      </c>
      <c r="BM26" s="61" t="s">
        <v>514</v>
      </c>
      <c r="BN26" s="61" t="s">
        <v>2985</v>
      </c>
      <c r="BO26" s="61" t="s">
        <v>3059</v>
      </c>
      <c r="BU26" s="61" t="s">
        <v>514</v>
      </c>
      <c r="BV26" s="61" t="s">
        <v>2985</v>
      </c>
      <c r="BW26" s="61" t="s">
        <v>3059</v>
      </c>
      <c r="CH26" s="86">
        <f t="shared" si="2"/>
        <v>1.1641532182693481E-10</v>
      </c>
    </row>
    <row r="27" spans="1:86">
      <c r="A27" s="61">
        <v>1</v>
      </c>
      <c r="B27" s="94">
        <f>SUBTOTAL(9,$A$22:A27)</f>
        <v>6</v>
      </c>
      <c r="C27" s="95" t="s">
        <v>76</v>
      </c>
      <c r="D27" s="84">
        <f t="shared" si="6"/>
        <v>9565244.3599999994</v>
      </c>
      <c r="E27" s="96">
        <v>0</v>
      </c>
      <c r="F27" s="96">
        <v>0</v>
      </c>
      <c r="G27" s="96">
        <v>1500000</v>
      </c>
      <c r="H27" s="96">
        <v>0</v>
      </c>
      <c r="I27" s="96">
        <v>0</v>
      </c>
      <c r="J27" s="96">
        <v>0</v>
      </c>
      <c r="K27" s="88">
        <v>0</v>
      </c>
      <c r="L27" s="96">
        <v>0</v>
      </c>
      <c r="M27" s="96">
        <v>877</v>
      </c>
      <c r="N27" s="96">
        <v>6523294.8300000001</v>
      </c>
      <c r="O27" s="96">
        <v>0</v>
      </c>
      <c r="P27" s="96">
        <v>0</v>
      </c>
      <c r="Q27" s="96">
        <v>0</v>
      </c>
      <c r="R27" s="96">
        <v>0</v>
      </c>
      <c r="S27" s="96">
        <v>0</v>
      </c>
      <c r="T27" s="96">
        <v>0</v>
      </c>
      <c r="U27" s="96">
        <v>0</v>
      </c>
      <c r="V27" s="96">
        <v>0</v>
      </c>
      <c r="W27" s="96">
        <v>0</v>
      </c>
      <c r="X27" s="96">
        <v>0</v>
      </c>
      <c r="Y27" s="96">
        <v>0</v>
      </c>
      <c r="Z27" s="96">
        <v>0</v>
      </c>
      <c r="AA27" s="96">
        <v>0</v>
      </c>
      <c r="AB27" s="96">
        <v>1000000</v>
      </c>
      <c r="AC27" s="84">
        <v>193098.51</v>
      </c>
      <c r="AD27" s="84">
        <v>348851.02</v>
      </c>
      <c r="AE27" s="84">
        <v>0</v>
      </c>
      <c r="AF27" s="74">
        <v>2023</v>
      </c>
      <c r="AG27" s="74">
        <v>2023</v>
      </c>
      <c r="AH27" s="74">
        <v>2023</v>
      </c>
      <c r="AI27" s="89"/>
      <c r="AJ27" s="89"/>
      <c r="AK27" s="89"/>
      <c r="AL27" s="89"/>
      <c r="AM27" s="90" t="s">
        <v>16971</v>
      </c>
      <c r="AN27" s="90" t="s">
        <v>16951</v>
      </c>
      <c r="AO27" s="90" t="s">
        <v>16967</v>
      </c>
      <c r="AP27" s="90" t="s">
        <v>16965</v>
      </c>
      <c r="AQ27" s="90" t="s">
        <v>16969</v>
      </c>
      <c r="AR27" s="90" t="s">
        <v>16965</v>
      </c>
      <c r="AS27" s="90"/>
      <c r="AT27" s="90"/>
      <c r="AU27" s="90"/>
      <c r="AV27" s="90"/>
      <c r="AW27" s="90" t="s">
        <v>785</v>
      </c>
      <c r="AX27" s="91">
        <v>6409.7</v>
      </c>
      <c r="AY27" s="91">
        <v>877</v>
      </c>
      <c r="AZ27" s="90" t="s">
        <v>17017</v>
      </c>
      <c r="BA27" s="90" t="s">
        <v>2981</v>
      </c>
      <c r="BB27" s="92"/>
      <c r="BC27" s="93">
        <f t="shared" si="4"/>
        <v>0</v>
      </c>
      <c r="BJ27" s="61" t="str">
        <f t="shared" si="5"/>
        <v>817.000</v>
      </c>
      <c r="BM27" s="61" t="s">
        <v>3060</v>
      </c>
      <c r="BN27" s="61" t="s">
        <v>738</v>
      </c>
      <c r="BO27" s="61" t="s">
        <v>3061</v>
      </c>
      <c r="BU27" s="61" t="s">
        <v>3060</v>
      </c>
      <c r="BV27" s="61" t="s">
        <v>738</v>
      </c>
      <c r="BW27" s="61" t="s">
        <v>3061</v>
      </c>
      <c r="CH27" s="86">
        <f t="shared" si="2"/>
        <v>-6.9849193096160889E-10</v>
      </c>
    </row>
    <row r="28" spans="1:86">
      <c r="A28" s="61">
        <v>1</v>
      </c>
      <c r="B28" s="94">
        <f>SUBTOTAL(9,$A$22:A28)</f>
        <v>7</v>
      </c>
      <c r="C28" s="95" t="s">
        <v>455</v>
      </c>
      <c r="D28" s="84">
        <f t="shared" si="6"/>
        <v>4422184.46</v>
      </c>
      <c r="E28" s="96">
        <v>0</v>
      </c>
      <c r="F28" s="96">
        <v>0</v>
      </c>
      <c r="G28" s="96">
        <v>0</v>
      </c>
      <c r="H28" s="96">
        <v>0</v>
      </c>
      <c r="I28" s="96">
        <v>0</v>
      </c>
      <c r="J28" s="96">
        <v>0</v>
      </c>
      <c r="K28" s="88">
        <v>0</v>
      </c>
      <c r="L28" s="96">
        <v>0</v>
      </c>
      <c r="M28" s="96">
        <v>566</v>
      </c>
      <c r="N28" s="96">
        <v>4140579.32</v>
      </c>
      <c r="O28" s="96">
        <v>0</v>
      </c>
      <c r="P28" s="96">
        <v>0</v>
      </c>
      <c r="Q28" s="96">
        <v>0</v>
      </c>
      <c r="R28" s="96">
        <v>0</v>
      </c>
      <c r="S28" s="96">
        <v>0</v>
      </c>
      <c r="T28" s="96">
        <v>0</v>
      </c>
      <c r="U28" s="96">
        <v>0</v>
      </c>
      <c r="V28" s="96">
        <v>0</v>
      </c>
      <c r="W28" s="96">
        <v>0</v>
      </c>
      <c r="X28" s="96">
        <v>0</v>
      </c>
      <c r="Y28" s="96">
        <v>0</v>
      </c>
      <c r="Z28" s="96">
        <v>0</v>
      </c>
      <c r="AA28" s="96">
        <v>0</v>
      </c>
      <c r="AB28" s="96">
        <v>0</v>
      </c>
      <c r="AC28" s="84">
        <v>88608.4</v>
      </c>
      <c r="AD28" s="84">
        <v>192996.74</v>
      </c>
      <c r="AE28" s="84">
        <v>0</v>
      </c>
      <c r="AF28" s="74">
        <v>2023</v>
      </c>
      <c r="AG28" s="74">
        <v>2023</v>
      </c>
      <c r="AH28" s="74">
        <v>2023</v>
      </c>
      <c r="AI28" s="89"/>
      <c r="AJ28" s="89"/>
      <c r="AK28" s="89"/>
      <c r="AL28" s="89"/>
      <c r="AM28" s="90" t="s">
        <v>16971</v>
      </c>
      <c r="AN28" s="90" t="s">
        <v>16951</v>
      </c>
      <c r="AO28" s="90" t="s">
        <v>16967</v>
      </c>
      <c r="AP28" s="90" t="s">
        <v>16965</v>
      </c>
      <c r="AQ28" s="90" t="s">
        <v>16969</v>
      </c>
      <c r="AR28" s="90" t="s">
        <v>16965</v>
      </c>
      <c r="AS28" s="90"/>
      <c r="AT28" s="90"/>
      <c r="AU28" s="90"/>
      <c r="AV28" s="90"/>
      <c r="AW28" s="90" t="s">
        <v>785</v>
      </c>
      <c r="AX28" s="91">
        <v>4263.6000000000004</v>
      </c>
      <c r="AY28" s="91">
        <v>566</v>
      </c>
      <c r="AZ28" s="90" t="s">
        <v>17017</v>
      </c>
      <c r="BA28" s="90" t="s">
        <v>2981</v>
      </c>
      <c r="BB28" s="92"/>
      <c r="BC28" s="93">
        <f t="shared" si="4"/>
        <v>0</v>
      </c>
      <c r="BJ28" s="61" t="str">
        <f t="shared" si="5"/>
        <v>604.500</v>
      </c>
      <c r="BM28" s="61" t="s">
        <v>3062</v>
      </c>
      <c r="BN28" s="61" t="s">
        <v>780</v>
      </c>
      <c r="BO28" s="61" t="s">
        <v>3064</v>
      </c>
      <c r="BU28" s="61" t="s">
        <v>3062</v>
      </c>
      <c r="BV28" s="61" t="s">
        <v>780</v>
      </c>
      <c r="BW28" s="61" t="s">
        <v>3064</v>
      </c>
      <c r="CH28" s="86">
        <f t="shared" si="2"/>
        <v>1.4551915228366852E-10</v>
      </c>
    </row>
    <row r="29" spans="1:86">
      <c r="A29" s="61">
        <v>1</v>
      </c>
      <c r="B29" s="94">
        <f>SUBTOTAL(9,$A$22:A29)</f>
        <v>8</v>
      </c>
      <c r="C29" s="95" t="s">
        <v>80</v>
      </c>
      <c r="D29" s="84">
        <f t="shared" si="6"/>
        <v>4354396.71</v>
      </c>
      <c r="E29" s="96">
        <v>0</v>
      </c>
      <c r="F29" s="96">
        <v>0</v>
      </c>
      <c r="G29" s="96">
        <v>0</v>
      </c>
      <c r="H29" s="96">
        <v>0</v>
      </c>
      <c r="I29" s="96">
        <v>0</v>
      </c>
      <c r="J29" s="96">
        <v>0</v>
      </c>
      <c r="K29" s="88">
        <v>0</v>
      </c>
      <c r="L29" s="96">
        <v>0</v>
      </c>
      <c r="M29" s="96">
        <v>803.65</v>
      </c>
      <c r="N29" s="96">
        <v>4169146.03</v>
      </c>
      <c r="O29" s="96">
        <v>0</v>
      </c>
      <c r="P29" s="96">
        <v>0</v>
      </c>
      <c r="Q29" s="96">
        <v>0</v>
      </c>
      <c r="R29" s="96">
        <v>0</v>
      </c>
      <c r="S29" s="96">
        <v>0</v>
      </c>
      <c r="T29" s="96">
        <v>0</v>
      </c>
      <c r="U29" s="96">
        <v>0</v>
      </c>
      <c r="V29" s="96">
        <v>0</v>
      </c>
      <c r="W29" s="96">
        <v>0</v>
      </c>
      <c r="X29" s="96">
        <v>0</v>
      </c>
      <c r="Y29" s="96">
        <v>0</v>
      </c>
      <c r="Z29" s="96">
        <v>0</v>
      </c>
      <c r="AA29" s="96">
        <v>0</v>
      </c>
      <c r="AB29" s="96">
        <v>0</v>
      </c>
      <c r="AC29" s="84">
        <v>89219.73</v>
      </c>
      <c r="AD29" s="84">
        <v>96030.95</v>
      </c>
      <c r="AE29" s="84">
        <v>0</v>
      </c>
      <c r="AF29" s="74">
        <v>2023</v>
      </c>
      <c r="AG29" s="74">
        <v>2023</v>
      </c>
      <c r="AH29" s="74">
        <v>2023</v>
      </c>
      <c r="AI29" s="89"/>
      <c r="AJ29" s="89"/>
      <c r="AK29" s="89"/>
      <c r="AL29" s="89"/>
      <c r="AM29" s="90" t="s">
        <v>16971</v>
      </c>
      <c r="AN29" s="90" t="s">
        <v>16951</v>
      </c>
      <c r="AO29" s="90">
        <v>0</v>
      </c>
      <c r="AP29" s="90" t="s">
        <v>16965</v>
      </c>
      <c r="AQ29" s="90" t="s">
        <v>16969</v>
      </c>
      <c r="AR29" s="90" t="s">
        <v>16965</v>
      </c>
      <c r="AS29" s="90"/>
      <c r="AT29" s="90"/>
      <c r="AU29" s="90"/>
      <c r="AV29" s="90"/>
      <c r="AW29" s="90" t="s">
        <v>805</v>
      </c>
      <c r="AX29" s="91">
        <v>4069</v>
      </c>
      <c r="AY29" s="91">
        <v>879</v>
      </c>
      <c r="AZ29" s="90" t="s">
        <v>17017</v>
      </c>
      <c r="BA29" s="90" t="s">
        <v>2981</v>
      </c>
      <c r="BB29" s="92"/>
      <c r="BC29" s="93">
        <f t="shared" si="4"/>
        <v>75.350000000000023</v>
      </c>
      <c r="BJ29" s="61" t="str">
        <f t="shared" si="5"/>
        <v>806.000</v>
      </c>
      <c r="BM29" s="61" t="s">
        <v>3067</v>
      </c>
      <c r="BN29" s="61" t="s">
        <v>925</v>
      </c>
      <c r="BO29" s="61" t="s">
        <v>3068</v>
      </c>
      <c r="BU29" s="61" t="s">
        <v>3067</v>
      </c>
      <c r="BV29" s="61" t="s">
        <v>925</v>
      </c>
      <c r="BW29" s="61" t="s">
        <v>3068</v>
      </c>
      <c r="CH29" s="86">
        <f t="shared" si="2"/>
        <v>1.7462298274040222E-10</v>
      </c>
    </row>
    <row r="30" spans="1:86">
      <c r="A30" s="61">
        <v>1</v>
      </c>
      <c r="B30" s="94">
        <f>SUBTOTAL(9,$A$22:A30)</f>
        <v>9</v>
      </c>
      <c r="C30" s="95" t="s">
        <v>81</v>
      </c>
      <c r="D30" s="84">
        <f t="shared" si="6"/>
        <v>6427650.4499999993</v>
      </c>
      <c r="E30" s="96">
        <v>0</v>
      </c>
      <c r="F30" s="96">
        <v>0</v>
      </c>
      <c r="G30" s="96">
        <v>0</v>
      </c>
      <c r="H30" s="96">
        <v>0</v>
      </c>
      <c r="I30" s="96">
        <v>0</v>
      </c>
      <c r="J30" s="96">
        <v>0</v>
      </c>
      <c r="K30" s="88">
        <v>0</v>
      </c>
      <c r="L30" s="96">
        <v>0</v>
      </c>
      <c r="M30" s="96">
        <v>856</v>
      </c>
      <c r="N30" s="96">
        <v>6102270.0999999996</v>
      </c>
      <c r="O30" s="96">
        <v>0</v>
      </c>
      <c r="P30" s="96">
        <v>0</v>
      </c>
      <c r="Q30" s="96">
        <v>0</v>
      </c>
      <c r="R30" s="96">
        <v>0</v>
      </c>
      <c r="S30" s="96">
        <v>0</v>
      </c>
      <c r="T30" s="96">
        <v>0</v>
      </c>
      <c r="U30" s="96">
        <v>0</v>
      </c>
      <c r="V30" s="96">
        <v>0</v>
      </c>
      <c r="W30" s="96">
        <v>0</v>
      </c>
      <c r="X30" s="96">
        <v>0</v>
      </c>
      <c r="Y30" s="96">
        <v>0</v>
      </c>
      <c r="Z30" s="96">
        <v>0</v>
      </c>
      <c r="AA30" s="96">
        <v>0</v>
      </c>
      <c r="AB30" s="96">
        <v>0</v>
      </c>
      <c r="AC30" s="84">
        <v>130588.58</v>
      </c>
      <c r="AD30" s="84">
        <v>194791.77</v>
      </c>
      <c r="AE30" s="84">
        <v>0</v>
      </c>
      <c r="AF30" s="74">
        <v>2023</v>
      </c>
      <c r="AG30" s="74">
        <v>2023</v>
      </c>
      <c r="AH30" s="74">
        <v>2023</v>
      </c>
      <c r="AI30" s="89"/>
      <c r="AJ30" s="89"/>
      <c r="AK30" s="89"/>
      <c r="AL30" s="89"/>
      <c r="AM30" s="90" t="s">
        <v>16971</v>
      </c>
      <c r="AN30" s="90" t="s">
        <v>16951</v>
      </c>
      <c r="AO30" s="90">
        <v>0</v>
      </c>
      <c r="AP30" s="90" t="s">
        <v>16965</v>
      </c>
      <c r="AQ30" s="90" t="s">
        <v>16959</v>
      </c>
      <c r="AR30" s="90" t="s">
        <v>16965</v>
      </c>
      <c r="AS30" s="90"/>
      <c r="AT30" s="90"/>
      <c r="AU30" s="90"/>
      <c r="AV30" s="90"/>
      <c r="AW30" s="90" t="s">
        <v>638</v>
      </c>
      <c r="AX30" s="91">
        <v>2221.1999999999998</v>
      </c>
      <c r="AY30" s="91">
        <v>725</v>
      </c>
      <c r="AZ30" s="90" t="s">
        <v>17016</v>
      </c>
      <c r="BA30" s="90">
        <v>2008</v>
      </c>
      <c r="BB30" s="92"/>
      <c r="BC30" s="93">
        <f t="shared" si="4"/>
        <v>-131</v>
      </c>
      <c r="BJ30" s="61" t="str">
        <f t="shared" si="5"/>
        <v>703.900</v>
      </c>
      <c r="BM30" s="61" t="s">
        <v>608</v>
      </c>
      <c r="BN30" s="61" t="s">
        <v>623</v>
      </c>
      <c r="BO30" s="61" t="s">
        <v>1264</v>
      </c>
      <c r="BU30" s="61" t="s">
        <v>608</v>
      </c>
      <c r="BV30" s="61" t="s">
        <v>623</v>
      </c>
      <c r="BW30" s="61" t="s">
        <v>1264</v>
      </c>
      <c r="CH30" s="86">
        <f t="shared" si="2"/>
        <v>-3.7834979593753815E-10</v>
      </c>
    </row>
    <row r="31" spans="1:86">
      <c r="A31" s="61">
        <v>1</v>
      </c>
      <c r="B31" s="94">
        <f>SUBTOTAL(9,$A$22:A31)</f>
        <v>10</v>
      </c>
      <c r="C31" s="95" t="s">
        <v>82</v>
      </c>
      <c r="D31" s="84">
        <f t="shared" si="6"/>
        <v>3724627.09</v>
      </c>
      <c r="E31" s="96">
        <v>0</v>
      </c>
      <c r="F31" s="96">
        <v>0</v>
      </c>
      <c r="G31" s="96">
        <v>0</v>
      </c>
      <c r="H31" s="96">
        <v>0</v>
      </c>
      <c r="I31" s="96">
        <v>0</v>
      </c>
      <c r="J31" s="96">
        <v>0</v>
      </c>
      <c r="K31" s="88">
        <v>0</v>
      </c>
      <c r="L31" s="96">
        <v>0</v>
      </c>
      <c r="M31" s="96">
        <v>376</v>
      </c>
      <c r="N31" s="96">
        <v>3564331.8</v>
      </c>
      <c r="O31" s="96">
        <v>0</v>
      </c>
      <c r="P31" s="96">
        <v>0</v>
      </c>
      <c r="Q31" s="96">
        <v>0</v>
      </c>
      <c r="R31" s="96">
        <v>0</v>
      </c>
      <c r="S31" s="96">
        <v>0</v>
      </c>
      <c r="T31" s="96">
        <v>0</v>
      </c>
      <c r="U31" s="96">
        <v>0</v>
      </c>
      <c r="V31" s="96">
        <v>0</v>
      </c>
      <c r="W31" s="96">
        <v>0</v>
      </c>
      <c r="X31" s="96">
        <v>0</v>
      </c>
      <c r="Y31" s="96">
        <v>0</v>
      </c>
      <c r="Z31" s="96">
        <v>0</v>
      </c>
      <c r="AA31" s="96">
        <v>0</v>
      </c>
      <c r="AB31" s="96">
        <v>0</v>
      </c>
      <c r="AC31" s="84">
        <v>76276.7</v>
      </c>
      <c r="AD31" s="84">
        <v>84018.59</v>
      </c>
      <c r="AE31" s="84">
        <v>0</v>
      </c>
      <c r="AF31" s="74">
        <v>2023</v>
      </c>
      <c r="AG31" s="74">
        <v>2023</v>
      </c>
      <c r="AH31" s="74">
        <v>2023</v>
      </c>
      <c r="AI31" s="89"/>
      <c r="AJ31" s="89"/>
      <c r="AK31" s="89"/>
      <c r="AL31" s="89"/>
      <c r="AM31" s="90" t="s">
        <v>16956</v>
      </c>
      <c r="AN31" s="90" t="s">
        <v>16968</v>
      </c>
      <c r="AO31" s="90">
        <v>0</v>
      </c>
      <c r="AP31" s="90" t="s">
        <v>16965</v>
      </c>
      <c r="AQ31" s="90" t="s">
        <v>16958</v>
      </c>
      <c r="AR31" s="90" t="s">
        <v>16962</v>
      </c>
      <c r="AS31" s="90" t="s">
        <v>16983</v>
      </c>
      <c r="AT31" s="90"/>
      <c r="AU31" s="90"/>
      <c r="AV31" s="90"/>
      <c r="AW31" s="90" t="s">
        <v>773</v>
      </c>
      <c r="AX31" s="91">
        <v>769.6</v>
      </c>
      <c r="AY31" s="91">
        <v>395</v>
      </c>
      <c r="AZ31" s="90" t="s">
        <v>17016</v>
      </c>
      <c r="BA31" s="90">
        <v>2008</v>
      </c>
      <c r="BB31" s="92"/>
      <c r="BC31" s="93">
        <f t="shared" si="4"/>
        <v>19</v>
      </c>
      <c r="BJ31" s="61" t="str">
        <f t="shared" si="5"/>
        <v>293.000</v>
      </c>
      <c r="BM31" s="61" t="s">
        <v>510</v>
      </c>
      <c r="BN31" s="61" t="s">
        <v>2985</v>
      </c>
      <c r="BO31" s="61" t="s">
        <v>3069</v>
      </c>
      <c r="BU31" s="61" t="s">
        <v>510</v>
      </c>
      <c r="BV31" s="61" t="s">
        <v>2985</v>
      </c>
      <c r="BW31" s="61" t="s">
        <v>3069</v>
      </c>
      <c r="CH31" s="86">
        <f t="shared" si="2"/>
        <v>4.3655745685100555E-11</v>
      </c>
    </row>
    <row r="32" spans="1:86">
      <c r="A32" s="61">
        <v>1</v>
      </c>
      <c r="B32" s="94">
        <f>SUBTOTAL(9,$A$22:A32)</f>
        <v>11</v>
      </c>
      <c r="C32" s="95" t="s">
        <v>83</v>
      </c>
      <c r="D32" s="84">
        <f t="shared" si="6"/>
        <v>4234402.88</v>
      </c>
      <c r="E32" s="96">
        <v>0</v>
      </c>
      <c r="F32" s="96">
        <v>0</v>
      </c>
      <c r="G32" s="96">
        <v>0</v>
      </c>
      <c r="H32" s="96">
        <v>0</v>
      </c>
      <c r="I32" s="96">
        <v>0</v>
      </c>
      <c r="J32" s="96">
        <v>0</v>
      </c>
      <c r="K32" s="88">
        <v>0</v>
      </c>
      <c r="L32" s="96">
        <v>0</v>
      </c>
      <c r="M32" s="96">
        <v>392</v>
      </c>
      <c r="N32" s="96">
        <v>4062386.98</v>
      </c>
      <c r="O32" s="96">
        <v>0</v>
      </c>
      <c r="P32" s="96">
        <v>0</v>
      </c>
      <c r="Q32" s="96">
        <v>0</v>
      </c>
      <c r="R32" s="96">
        <v>0</v>
      </c>
      <c r="S32" s="96">
        <v>0</v>
      </c>
      <c r="T32" s="96">
        <v>0</v>
      </c>
      <c r="U32" s="96">
        <v>0</v>
      </c>
      <c r="V32" s="96">
        <v>0</v>
      </c>
      <c r="W32" s="96">
        <v>0</v>
      </c>
      <c r="X32" s="96">
        <v>0</v>
      </c>
      <c r="Y32" s="96">
        <v>0</v>
      </c>
      <c r="Z32" s="96">
        <v>0</v>
      </c>
      <c r="AA32" s="96">
        <v>0</v>
      </c>
      <c r="AB32" s="96">
        <v>0</v>
      </c>
      <c r="AC32" s="84">
        <v>86935.08</v>
      </c>
      <c r="AD32" s="84">
        <v>85080.82</v>
      </c>
      <c r="AE32" s="84">
        <v>0</v>
      </c>
      <c r="AF32" s="74">
        <v>2023</v>
      </c>
      <c r="AG32" s="74">
        <v>2023</v>
      </c>
      <c r="AH32" s="74">
        <v>2023</v>
      </c>
      <c r="AI32" s="89"/>
      <c r="AJ32" s="89"/>
      <c r="AK32" s="89"/>
      <c r="AL32" s="89"/>
      <c r="AM32" s="90" t="s">
        <v>16963</v>
      </c>
      <c r="AN32" s="90" t="s">
        <v>16955</v>
      </c>
      <c r="AO32" s="90">
        <v>0</v>
      </c>
      <c r="AP32" s="90" t="s">
        <v>16958</v>
      </c>
      <c r="AQ32" s="90" t="s">
        <v>16965</v>
      </c>
      <c r="AR32" s="90" t="s">
        <v>16962</v>
      </c>
      <c r="AS32" s="90" t="s">
        <v>16982</v>
      </c>
      <c r="AT32" s="90"/>
      <c r="AU32" s="90"/>
      <c r="AV32" s="90"/>
      <c r="AW32" s="90" t="s">
        <v>773</v>
      </c>
      <c r="AX32" s="91">
        <v>799.3</v>
      </c>
      <c r="AY32" s="91">
        <v>391</v>
      </c>
      <c r="AZ32" s="90" t="s">
        <v>17016</v>
      </c>
      <c r="BA32" s="90" t="s">
        <v>851</v>
      </c>
      <c r="BB32" s="92"/>
      <c r="BC32" s="93">
        <f t="shared" si="4"/>
        <v>-1</v>
      </c>
      <c r="BJ32" s="61" t="str">
        <f t="shared" si="5"/>
        <v>306.000</v>
      </c>
      <c r="BM32" s="61" t="s">
        <v>609</v>
      </c>
      <c r="BN32" s="61" t="s">
        <v>2985</v>
      </c>
      <c r="BO32" s="61" t="s">
        <v>3070</v>
      </c>
      <c r="BU32" s="61" t="s">
        <v>609</v>
      </c>
      <c r="BV32" s="61" t="s">
        <v>2985</v>
      </c>
      <c r="BW32" s="61" t="s">
        <v>3070</v>
      </c>
      <c r="CH32" s="86">
        <f t="shared" si="2"/>
        <v>-1.0186340659856796E-10</v>
      </c>
    </row>
    <row r="33" spans="1:86">
      <c r="A33" s="61">
        <v>1</v>
      </c>
      <c r="B33" s="94">
        <f>SUBTOTAL(9,$A$22:A33)</f>
        <v>12</v>
      </c>
      <c r="C33" s="95" t="s">
        <v>84</v>
      </c>
      <c r="D33" s="84">
        <f t="shared" si="6"/>
        <v>3472197.5399999996</v>
      </c>
      <c r="E33" s="96">
        <v>0</v>
      </c>
      <c r="F33" s="96">
        <v>0</v>
      </c>
      <c r="G33" s="96">
        <v>0</v>
      </c>
      <c r="H33" s="96">
        <v>0</v>
      </c>
      <c r="I33" s="96">
        <v>0</v>
      </c>
      <c r="J33" s="96">
        <v>0</v>
      </c>
      <c r="K33" s="88">
        <v>0</v>
      </c>
      <c r="L33" s="96">
        <v>0</v>
      </c>
      <c r="M33" s="96">
        <v>404.6</v>
      </c>
      <c r="N33" s="96">
        <v>3291532.48</v>
      </c>
      <c r="O33" s="96">
        <v>0</v>
      </c>
      <c r="P33" s="96">
        <v>0</v>
      </c>
      <c r="Q33" s="96">
        <v>0</v>
      </c>
      <c r="R33" s="96">
        <v>0</v>
      </c>
      <c r="S33" s="96">
        <v>0</v>
      </c>
      <c r="T33" s="96">
        <v>0</v>
      </c>
      <c r="U33" s="96">
        <v>0</v>
      </c>
      <c r="V33" s="96">
        <v>0</v>
      </c>
      <c r="W33" s="96">
        <v>0</v>
      </c>
      <c r="X33" s="96">
        <v>0</v>
      </c>
      <c r="Y33" s="96">
        <v>0</v>
      </c>
      <c r="Z33" s="96">
        <v>0</v>
      </c>
      <c r="AA33" s="96">
        <v>0</v>
      </c>
      <c r="AB33" s="96">
        <v>0</v>
      </c>
      <c r="AC33" s="84">
        <v>70438.8</v>
      </c>
      <c r="AD33" s="84">
        <v>110226.26</v>
      </c>
      <c r="AE33" s="84">
        <v>0</v>
      </c>
      <c r="AF33" s="74">
        <v>2023</v>
      </c>
      <c r="AG33" s="74">
        <v>2023</v>
      </c>
      <c r="AH33" s="74">
        <v>2023</v>
      </c>
      <c r="AI33" s="89"/>
      <c r="AJ33" s="89"/>
      <c r="AK33" s="89"/>
      <c r="AL33" s="89"/>
      <c r="AM33" s="90" t="s">
        <v>16963</v>
      </c>
      <c r="AN33" s="90" t="s">
        <v>16955</v>
      </c>
      <c r="AO33" s="90">
        <v>0</v>
      </c>
      <c r="AP33" s="90" t="s">
        <v>16958</v>
      </c>
      <c r="AQ33" s="90" t="s">
        <v>16965</v>
      </c>
      <c r="AR33" s="90" t="s">
        <v>16962</v>
      </c>
      <c r="AS33" s="90" t="s">
        <v>16982</v>
      </c>
      <c r="AT33" s="90"/>
      <c r="AU33" s="90"/>
      <c r="AV33" s="90"/>
      <c r="AW33" s="90" t="s">
        <v>773</v>
      </c>
      <c r="AX33" s="91">
        <v>851.2</v>
      </c>
      <c r="AY33" s="91">
        <v>391</v>
      </c>
      <c r="AZ33" s="90" t="s">
        <v>17016</v>
      </c>
      <c r="BA33" s="90" t="s">
        <v>851</v>
      </c>
      <c r="BB33" s="92"/>
      <c r="BC33" s="93">
        <f t="shared" si="4"/>
        <v>-13.600000000000023</v>
      </c>
      <c r="BJ33" s="61" t="str">
        <f t="shared" si="5"/>
        <v>303.000</v>
      </c>
      <c r="BM33" s="61" t="s">
        <v>3071</v>
      </c>
      <c r="BN33" s="61" t="s">
        <v>16992</v>
      </c>
      <c r="BO33" s="61" t="s">
        <v>1694</v>
      </c>
      <c r="BU33" s="61" t="s">
        <v>3071</v>
      </c>
      <c r="BV33" s="61" t="s">
        <v>16992</v>
      </c>
      <c r="BW33" s="61" t="s">
        <v>1694</v>
      </c>
      <c r="CH33" s="86">
        <f t="shared" si="2"/>
        <v>-4.0745362639427185E-10</v>
      </c>
    </row>
    <row r="34" spans="1:86">
      <c r="A34" s="61">
        <v>1</v>
      </c>
      <c r="B34" s="94">
        <f>SUBTOTAL(9,$A$22:A34)</f>
        <v>13</v>
      </c>
      <c r="C34" s="95" t="s">
        <v>85</v>
      </c>
      <c r="D34" s="84">
        <f t="shared" si="6"/>
        <v>6317156.4800000004</v>
      </c>
      <c r="E34" s="96">
        <v>0</v>
      </c>
      <c r="F34" s="96">
        <v>0</v>
      </c>
      <c r="G34" s="96">
        <v>0</v>
      </c>
      <c r="H34" s="96">
        <v>0</v>
      </c>
      <c r="I34" s="96">
        <v>0</v>
      </c>
      <c r="J34" s="96">
        <v>0</v>
      </c>
      <c r="K34" s="88">
        <v>0</v>
      </c>
      <c r="L34" s="96">
        <v>0</v>
      </c>
      <c r="M34" s="96">
        <v>782</v>
      </c>
      <c r="N34" s="96">
        <v>6078227.4699999997</v>
      </c>
      <c r="O34" s="96">
        <v>0</v>
      </c>
      <c r="P34" s="96">
        <v>0</v>
      </c>
      <c r="Q34" s="96">
        <v>0</v>
      </c>
      <c r="R34" s="96">
        <v>0</v>
      </c>
      <c r="S34" s="96">
        <v>0</v>
      </c>
      <c r="T34" s="96">
        <v>0</v>
      </c>
      <c r="U34" s="96">
        <v>0</v>
      </c>
      <c r="V34" s="96">
        <v>0</v>
      </c>
      <c r="W34" s="96">
        <v>0</v>
      </c>
      <c r="X34" s="96">
        <v>0</v>
      </c>
      <c r="Y34" s="96">
        <v>0</v>
      </c>
      <c r="Z34" s="96">
        <v>0</v>
      </c>
      <c r="AA34" s="96">
        <v>0</v>
      </c>
      <c r="AB34" s="96">
        <v>0</v>
      </c>
      <c r="AC34" s="84">
        <v>130074.07</v>
      </c>
      <c r="AD34" s="84">
        <v>108854.94</v>
      </c>
      <c r="AE34" s="84">
        <v>0</v>
      </c>
      <c r="AF34" s="74">
        <v>2023</v>
      </c>
      <c r="AG34" s="74">
        <v>2023</v>
      </c>
      <c r="AH34" s="74">
        <v>2023</v>
      </c>
      <c r="AI34" s="89"/>
      <c r="AJ34" s="89"/>
      <c r="AK34" s="89"/>
      <c r="AL34" s="89"/>
      <c r="AM34" s="90" t="s">
        <v>16971</v>
      </c>
      <c r="AN34" s="90" t="s">
        <v>16951</v>
      </c>
      <c r="AO34" s="90">
        <v>0</v>
      </c>
      <c r="AP34" s="90" t="s">
        <v>16959</v>
      </c>
      <c r="AQ34" s="90" t="s">
        <v>16973</v>
      </c>
      <c r="AR34" s="90">
        <v>0</v>
      </c>
      <c r="AS34" s="90"/>
      <c r="AT34" s="90"/>
      <c r="AU34" s="90"/>
      <c r="AV34" s="90"/>
      <c r="AW34" s="90" t="s">
        <v>777</v>
      </c>
      <c r="AX34" s="91">
        <v>895.7</v>
      </c>
      <c r="AY34" s="91">
        <v>782</v>
      </c>
      <c r="AZ34" s="90" t="s">
        <v>17016</v>
      </c>
      <c r="BA34" s="90" t="s">
        <v>3204</v>
      </c>
      <c r="BB34" s="92"/>
      <c r="BC34" s="93">
        <f t="shared" si="4"/>
        <v>0</v>
      </c>
      <c r="BJ34" s="61" t="str">
        <f t="shared" si="5"/>
        <v>793.600</v>
      </c>
      <c r="BM34" s="61" t="s">
        <v>610</v>
      </c>
      <c r="BN34" s="61" t="s">
        <v>3099</v>
      </c>
      <c r="BO34" s="61" t="s">
        <v>3073</v>
      </c>
      <c r="BU34" s="61" t="s">
        <v>610</v>
      </c>
      <c r="BV34" s="61" t="s">
        <v>3099</v>
      </c>
      <c r="BW34" s="61" t="s">
        <v>3073</v>
      </c>
      <c r="CH34" s="86">
        <f t="shared" si="2"/>
        <v>6.9849193096160889E-10</v>
      </c>
    </row>
    <row r="35" spans="1:86">
      <c r="A35" s="61">
        <v>1</v>
      </c>
      <c r="B35" s="94">
        <f>SUBTOTAL(9,$A$22:A35)</f>
        <v>14</v>
      </c>
      <c r="C35" s="95" t="s">
        <v>86</v>
      </c>
      <c r="D35" s="84">
        <f t="shared" si="6"/>
        <v>24066544.300000001</v>
      </c>
      <c r="E35" s="96">
        <v>0</v>
      </c>
      <c r="F35" s="96">
        <v>500000</v>
      </c>
      <c r="G35" s="96">
        <v>1000000</v>
      </c>
      <c r="H35" s="96">
        <v>0</v>
      </c>
      <c r="I35" s="96">
        <v>0</v>
      </c>
      <c r="J35" s="96">
        <v>0</v>
      </c>
      <c r="K35" s="88">
        <v>0</v>
      </c>
      <c r="L35" s="96">
        <v>0</v>
      </c>
      <c r="M35" s="96">
        <v>610</v>
      </c>
      <c r="N35" s="96">
        <v>5325430.1900000004</v>
      </c>
      <c r="O35" s="96">
        <v>0</v>
      </c>
      <c r="P35" s="96">
        <v>0</v>
      </c>
      <c r="Q35" s="96">
        <v>2470</v>
      </c>
      <c r="R35" s="96">
        <v>15692994.130000001</v>
      </c>
      <c r="S35" s="96">
        <v>0</v>
      </c>
      <c r="T35" s="96">
        <v>0</v>
      </c>
      <c r="U35" s="96">
        <v>0</v>
      </c>
      <c r="V35" s="96">
        <v>0</v>
      </c>
      <c r="W35" s="96">
        <v>0</v>
      </c>
      <c r="X35" s="96">
        <v>0</v>
      </c>
      <c r="Y35" s="96">
        <v>0</v>
      </c>
      <c r="Z35" s="96">
        <v>0</v>
      </c>
      <c r="AA35" s="96">
        <v>0</v>
      </c>
      <c r="AB35" s="96">
        <v>500000</v>
      </c>
      <c r="AC35" s="84">
        <v>492594.28</v>
      </c>
      <c r="AD35" s="84">
        <v>555525.69999999995</v>
      </c>
      <c r="AE35" s="84">
        <v>0</v>
      </c>
      <c r="AF35" s="74">
        <v>2023</v>
      </c>
      <c r="AG35" s="74">
        <v>2023</v>
      </c>
      <c r="AH35" s="74">
        <v>2023</v>
      </c>
      <c r="AI35" s="89"/>
      <c r="AJ35" s="89"/>
      <c r="AK35" s="89"/>
      <c r="AL35" s="89"/>
      <c r="AM35" s="90" t="s">
        <v>16955</v>
      </c>
      <c r="AN35" s="90" t="s">
        <v>16966</v>
      </c>
      <c r="AO35" s="90">
        <v>2014</v>
      </c>
      <c r="AP35" s="90" t="s">
        <v>16965</v>
      </c>
      <c r="AQ35" s="90" t="s">
        <v>16959</v>
      </c>
      <c r="AR35" s="90" t="s">
        <v>16958</v>
      </c>
      <c r="AS35" s="90"/>
      <c r="AT35" s="90" t="s">
        <v>16976</v>
      </c>
      <c r="AU35" s="97">
        <v>3450400</v>
      </c>
      <c r="AV35" s="97">
        <v>2422377.7000000002</v>
      </c>
      <c r="AW35" s="90" t="s">
        <v>663</v>
      </c>
      <c r="AX35" s="91">
        <v>3943.7</v>
      </c>
      <c r="AY35" s="91">
        <v>630.4</v>
      </c>
      <c r="AZ35" s="90" t="s">
        <v>17018</v>
      </c>
      <c r="BA35" s="90">
        <v>1990</v>
      </c>
      <c r="BB35" s="92"/>
      <c r="BC35" s="93">
        <f t="shared" si="4"/>
        <v>20.399999999999977</v>
      </c>
      <c r="BJ35" s="61" t="str">
        <f t="shared" si="5"/>
        <v>589.000</v>
      </c>
      <c r="BM35" s="61" t="s">
        <v>3074</v>
      </c>
      <c r="BN35" s="61" t="s">
        <v>2985</v>
      </c>
      <c r="BO35" s="61" t="s">
        <v>3075</v>
      </c>
      <c r="BU35" s="61" t="s">
        <v>3074</v>
      </c>
      <c r="BV35" s="61" t="s">
        <v>2985</v>
      </c>
      <c r="BW35" s="61" t="s">
        <v>3075</v>
      </c>
      <c r="CH35" s="86">
        <f t="shared" si="2"/>
        <v>-1.3969838619232178E-9</v>
      </c>
    </row>
    <row r="36" spans="1:86">
      <c r="A36" s="61">
        <v>1</v>
      </c>
      <c r="B36" s="94">
        <f>SUBTOTAL(9,$A$22:A36)</f>
        <v>15</v>
      </c>
      <c r="C36" s="95" t="s">
        <v>88</v>
      </c>
      <c r="D36" s="84">
        <f t="shared" si="6"/>
        <v>19249394.109999999</v>
      </c>
      <c r="E36" s="96">
        <v>0</v>
      </c>
      <c r="F36" s="96">
        <v>0</v>
      </c>
      <c r="G36" s="96">
        <v>0</v>
      </c>
      <c r="H36" s="96">
        <v>0</v>
      </c>
      <c r="I36" s="96">
        <v>0</v>
      </c>
      <c r="J36" s="96">
        <v>0</v>
      </c>
      <c r="K36" s="88">
        <v>0</v>
      </c>
      <c r="L36" s="96">
        <v>0</v>
      </c>
      <c r="M36" s="96">
        <v>2462</v>
      </c>
      <c r="N36" s="96">
        <v>18637344.859999999</v>
      </c>
      <c r="O36" s="96">
        <v>0</v>
      </c>
      <c r="P36" s="96">
        <v>0</v>
      </c>
      <c r="Q36" s="96">
        <v>0</v>
      </c>
      <c r="R36" s="96">
        <v>0</v>
      </c>
      <c r="S36" s="96">
        <v>0</v>
      </c>
      <c r="T36" s="96">
        <v>0</v>
      </c>
      <c r="U36" s="96">
        <v>0</v>
      </c>
      <c r="V36" s="96">
        <v>0</v>
      </c>
      <c r="W36" s="96">
        <v>0</v>
      </c>
      <c r="X36" s="96">
        <v>0</v>
      </c>
      <c r="Y36" s="96">
        <v>0</v>
      </c>
      <c r="Z36" s="96">
        <v>0</v>
      </c>
      <c r="AA36" s="96">
        <v>0</v>
      </c>
      <c r="AB36" s="96">
        <v>0</v>
      </c>
      <c r="AC36" s="84">
        <v>398839.18</v>
      </c>
      <c r="AD36" s="84">
        <v>213210.07</v>
      </c>
      <c r="AE36" s="84">
        <v>0</v>
      </c>
      <c r="AF36" s="74">
        <v>2023</v>
      </c>
      <c r="AG36" s="74">
        <v>2023</v>
      </c>
      <c r="AH36" s="74">
        <v>2023</v>
      </c>
      <c r="AI36" s="89"/>
      <c r="AJ36" s="89"/>
      <c r="AK36" s="89"/>
      <c r="AL36" s="89"/>
      <c r="AM36" s="90" t="s">
        <v>16968</v>
      </c>
      <c r="AN36" s="90" t="s">
        <v>16973</v>
      </c>
      <c r="AO36" s="90">
        <v>0</v>
      </c>
      <c r="AP36" s="90" t="s">
        <v>16965</v>
      </c>
      <c r="AQ36" s="90" t="s">
        <v>16965</v>
      </c>
      <c r="AR36" s="90" t="s">
        <v>16962</v>
      </c>
      <c r="AS36" s="90"/>
      <c r="AT36" s="90"/>
      <c r="AU36" s="90"/>
      <c r="AV36" s="90"/>
      <c r="AW36" s="90" t="s">
        <v>702</v>
      </c>
      <c r="AX36" s="91">
        <v>8740</v>
      </c>
      <c r="AY36" s="91">
        <v>2462</v>
      </c>
      <c r="AZ36" s="90" t="s">
        <v>17017</v>
      </c>
      <c r="BA36" s="90" t="s">
        <v>17013</v>
      </c>
      <c r="BB36" s="92"/>
      <c r="BC36" s="93">
        <f t="shared" si="4"/>
        <v>0</v>
      </c>
      <c r="BJ36" s="61" t="str">
        <f t="shared" si="5"/>
        <v>2462.000</v>
      </c>
      <c r="BM36" s="61" t="s">
        <v>611</v>
      </c>
      <c r="BN36" s="61" t="s">
        <v>630</v>
      </c>
      <c r="BO36" s="61" t="s">
        <v>3076</v>
      </c>
      <c r="BU36" s="61" t="s">
        <v>611</v>
      </c>
      <c r="BV36" s="61" t="s">
        <v>630</v>
      </c>
      <c r="BW36" s="61" t="s">
        <v>3076</v>
      </c>
      <c r="CH36" s="86">
        <f t="shared" si="2"/>
        <v>0</v>
      </c>
    </row>
    <row r="37" spans="1:86">
      <c r="A37" s="61">
        <v>1</v>
      </c>
      <c r="B37" s="94">
        <f>SUBTOTAL(9,$A$22:A37)</f>
        <v>16</v>
      </c>
      <c r="C37" s="95" t="s">
        <v>89</v>
      </c>
      <c r="D37" s="84">
        <f t="shared" si="6"/>
        <v>4812586.07</v>
      </c>
      <c r="E37" s="96">
        <v>0</v>
      </c>
      <c r="F37" s="96">
        <v>0</v>
      </c>
      <c r="G37" s="96">
        <v>0</v>
      </c>
      <c r="H37" s="96">
        <v>0</v>
      </c>
      <c r="I37" s="96">
        <v>0</v>
      </c>
      <c r="J37" s="96">
        <v>0</v>
      </c>
      <c r="K37" s="88">
        <v>0</v>
      </c>
      <c r="L37" s="96">
        <v>0</v>
      </c>
      <c r="M37" s="96">
        <v>587.5</v>
      </c>
      <c r="N37" s="96">
        <v>4582861.8899999997</v>
      </c>
      <c r="O37" s="96">
        <v>0</v>
      </c>
      <c r="P37" s="96">
        <v>0</v>
      </c>
      <c r="Q37" s="96">
        <v>0</v>
      </c>
      <c r="R37" s="96">
        <v>0</v>
      </c>
      <c r="S37" s="96">
        <v>0</v>
      </c>
      <c r="T37" s="96">
        <v>0</v>
      </c>
      <c r="U37" s="96">
        <v>0</v>
      </c>
      <c r="V37" s="96">
        <v>0</v>
      </c>
      <c r="W37" s="96">
        <v>0</v>
      </c>
      <c r="X37" s="96">
        <v>0</v>
      </c>
      <c r="Y37" s="96">
        <v>0</v>
      </c>
      <c r="Z37" s="96">
        <v>0</v>
      </c>
      <c r="AA37" s="96">
        <v>0</v>
      </c>
      <c r="AB37" s="96">
        <v>0</v>
      </c>
      <c r="AC37" s="84">
        <v>98073.24</v>
      </c>
      <c r="AD37" s="84">
        <v>131650.94</v>
      </c>
      <c r="AE37" s="84">
        <v>0</v>
      </c>
      <c r="AF37" s="74">
        <v>2023</v>
      </c>
      <c r="AG37" s="74">
        <v>2023</v>
      </c>
      <c r="AH37" s="74">
        <v>2023</v>
      </c>
      <c r="AI37" s="89"/>
      <c r="AJ37" s="89"/>
      <c r="AK37" s="89"/>
      <c r="AL37" s="89"/>
      <c r="AM37" s="90" t="s">
        <v>16971</v>
      </c>
      <c r="AN37" s="90" t="s">
        <v>16954</v>
      </c>
      <c r="AO37" s="90">
        <v>0</v>
      </c>
      <c r="AP37" s="90" t="s">
        <v>16966</v>
      </c>
      <c r="AQ37" s="90" t="s">
        <v>16953</v>
      </c>
      <c r="AR37" s="90" t="s">
        <v>16965</v>
      </c>
      <c r="AS37" s="90"/>
      <c r="AT37" s="90"/>
      <c r="AU37" s="90"/>
      <c r="AV37" s="90"/>
      <c r="AW37" s="90" t="s">
        <v>843</v>
      </c>
      <c r="AX37" s="91">
        <v>1662.4</v>
      </c>
      <c r="AY37" s="91">
        <v>707.7</v>
      </c>
      <c r="AZ37" s="90" t="s">
        <v>17125</v>
      </c>
      <c r="BA37" s="90" t="s">
        <v>17013</v>
      </c>
      <c r="BB37" s="92"/>
      <c r="BC37" s="93">
        <f t="shared" si="4"/>
        <v>120.20000000000005</v>
      </c>
      <c r="BJ37" s="61" t="str">
        <f t="shared" si="5"/>
        <v>878.800</v>
      </c>
      <c r="BM37" s="61" t="s">
        <v>612</v>
      </c>
      <c r="BN37" s="61" t="s">
        <v>630</v>
      </c>
      <c r="BO37" s="61" t="s">
        <v>3077</v>
      </c>
      <c r="BU37" s="61" t="s">
        <v>612</v>
      </c>
      <c r="BV37" s="61" t="s">
        <v>630</v>
      </c>
      <c r="BW37" s="61" t="s">
        <v>3077</v>
      </c>
      <c r="CH37" s="86">
        <f t="shared" si="2"/>
        <v>6.4028427004814148E-10</v>
      </c>
    </row>
    <row r="38" spans="1:86">
      <c r="A38" s="61">
        <v>1</v>
      </c>
      <c r="B38" s="94">
        <f>SUBTOTAL(9,$A$22:A38)</f>
        <v>17</v>
      </c>
      <c r="C38" s="95" t="s">
        <v>90</v>
      </c>
      <c r="D38" s="84">
        <f t="shared" si="6"/>
        <v>2390242.6300000004</v>
      </c>
      <c r="E38" s="96">
        <v>0</v>
      </c>
      <c r="F38" s="96">
        <v>0</v>
      </c>
      <c r="G38" s="96">
        <v>0</v>
      </c>
      <c r="H38" s="96">
        <v>0</v>
      </c>
      <c r="I38" s="96">
        <v>0</v>
      </c>
      <c r="J38" s="96">
        <v>0</v>
      </c>
      <c r="K38" s="88">
        <v>0</v>
      </c>
      <c r="L38" s="96">
        <v>0</v>
      </c>
      <c r="M38" s="96">
        <v>237.9</v>
      </c>
      <c r="N38" s="96">
        <v>2227511.4500000002</v>
      </c>
      <c r="O38" s="96">
        <v>0</v>
      </c>
      <c r="P38" s="96">
        <v>0</v>
      </c>
      <c r="Q38" s="96">
        <v>0</v>
      </c>
      <c r="R38" s="96">
        <v>0</v>
      </c>
      <c r="S38" s="96">
        <v>0</v>
      </c>
      <c r="T38" s="96">
        <v>0</v>
      </c>
      <c r="U38" s="96">
        <v>0</v>
      </c>
      <c r="V38" s="96">
        <v>0</v>
      </c>
      <c r="W38" s="96">
        <v>0</v>
      </c>
      <c r="X38" s="96">
        <v>0</v>
      </c>
      <c r="Y38" s="96">
        <v>0</v>
      </c>
      <c r="Z38" s="96">
        <v>0</v>
      </c>
      <c r="AA38" s="96">
        <v>0</v>
      </c>
      <c r="AB38" s="96">
        <v>0</v>
      </c>
      <c r="AC38" s="84">
        <v>47668.75</v>
      </c>
      <c r="AD38" s="84">
        <v>115062.43</v>
      </c>
      <c r="AE38" s="84">
        <v>0</v>
      </c>
      <c r="AF38" s="74">
        <v>2023</v>
      </c>
      <c r="AG38" s="74">
        <v>2023</v>
      </c>
      <c r="AH38" s="74">
        <v>2023</v>
      </c>
      <c r="AI38" s="89"/>
      <c r="AJ38" s="89"/>
      <c r="AK38" s="89"/>
      <c r="AL38" s="89"/>
      <c r="AM38" s="90" t="s">
        <v>16971</v>
      </c>
      <c r="AN38" s="90" t="s">
        <v>16952</v>
      </c>
      <c r="AO38" s="90">
        <v>0</v>
      </c>
      <c r="AP38" s="90" t="s">
        <v>16958</v>
      </c>
      <c r="AQ38" s="90" t="s">
        <v>16965</v>
      </c>
      <c r="AR38" s="90" t="s">
        <v>16962</v>
      </c>
      <c r="AS38" s="90"/>
      <c r="AT38" s="90"/>
      <c r="AU38" s="90"/>
      <c r="AV38" s="90"/>
      <c r="AW38" s="90" t="s">
        <v>773</v>
      </c>
      <c r="AX38" s="91">
        <v>807.5</v>
      </c>
      <c r="AY38" s="91">
        <v>290</v>
      </c>
      <c r="AZ38" s="90" t="s">
        <v>17017</v>
      </c>
      <c r="BA38" s="90" t="s">
        <v>17013</v>
      </c>
      <c r="BB38" s="92"/>
      <c r="BC38" s="93">
        <f t="shared" si="4"/>
        <v>52.099999999999994</v>
      </c>
      <c r="BJ38" s="61" t="str">
        <f t="shared" si="5"/>
        <v>232.100</v>
      </c>
      <c r="BM38" s="61" t="s">
        <v>511</v>
      </c>
      <c r="BN38" s="61" t="s">
        <v>628</v>
      </c>
      <c r="BO38" s="61" t="s">
        <v>3078</v>
      </c>
      <c r="BU38" s="61" t="s">
        <v>511</v>
      </c>
      <c r="BV38" s="61" t="s">
        <v>628</v>
      </c>
      <c r="BW38" s="61" t="s">
        <v>3078</v>
      </c>
      <c r="CH38" s="86">
        <f t="shared" si="2"/>
        <v>1.7462298274040222E-10</v>
      </c>
    </row>
    <row r="39" spans="1:86">
      <c r="A39" s="61">
        <v>1</v>
      </c>
      <c r="B39" s="94">
        <f>SUBTOTAL(9,$A$22:A39)</f>
        <v>18</v>
      </c>
      <c r="C39" s="95" t="s">
        <v>91</v>
      </c>
      <c r="D39" s="84">
        <f t="shared" si="6"/>
        <v>9659148.2200000007</v>
      </c>
      <c r="E39" s="96">
        <v>0</v>
      </c>
      <c r="F39" s="96">
        <v>0</v>
      </c>
      <c r="G39" s="96">
        <v>0</v>
      </c>
      <c r="H39" s="96">
        <v>0</v>
      </c>
      <c r="I39" s="96">
        <v>0</v>
      </c>
      <c r="J39" s="96">
        <v>0</v>
      </c>
      <c r="K39" s="88">
        <v>0</v>
      </c>
      <c r="L39" s="96">
        <v>0</v>
      </c>
      <c r="M39" s="96">
        <v>1179.0999999999999</v>
      </c>
      <c r="N39" s="96">
        <v>9234815.2899999991</v>
      </c>
      <c r="O39" s="96">
        <v>0</v>
      </c>
      <c r="P39" s="96">
        <v>0</v>
      </c>
      <c r="Q39" s="96">
        <v>0</v>
      </c>
      <c r="R39" s="96">
        <v>0</v>
      </c>
      <c r="S39" s="96">
        <v>0</v>
      </c>
      <c r="T39" s="96">
        <v>0</v>
      </c>
      <c r="U39" s="96">
        <v>0</v>
      </c>
      <c r="V39" s="96">
        <v>0</v>
      </c>
      <c r="W39" s="96">
        <v>0</v>
      </c>
      <c r="X39" s="96">
        <v>0</v>
      </c>
      <c r="Y39" s="96">
        <v>0</v>
      </c>
      <c r="Z39" s="96">
        <v>0</v>
      </c>
      <c r="AA39" s="96">
        <v>0</v>
      </c>
      <c r="AB39" s="96">
        <v>0</v>
      </c>
      <c r="AC39" s="84">
        <v>197625.05</v>
      </c>
      <c r="AD39" s="84">
        <v>226707.88</v>
      </c>
      <c r="AE39" s="84">
        <v>0</v>
      </c>
      <c r="AF39" s="74">
        <v>2023</v>
      </c>
      <c r="AG39" s="74">
        <v>2023</v>
      </c>
      <c r="AH39" s="74">
        <v>2023</v>
      </c>
      <c r="AI39" s="89"/>
      <c r="AJ39" s="89"/>
      <c r="AK39" s="89"/>
      <c r="AL39" s="89"/>
      <c r="AM39" s="90" t="s">
        <v>16950</v>
      </c>
      <c r="AN39" s="90" t="s">
        <v>16971</v>
      </c>
      <c r="AO39" s="90">
        <v>0</v>
      </c>
      <c r="AP39" s="90" t="s">
        <v>16963</v>
      </c>
      <c r="AQ39" s="90" t="s">
        <v>16969</v>
      </c>
      <c r="AR39" s="90" t="s">
        <v>16965</v>
      </c>
      <c r="AS39" s="90"/>
      <c r="AT39" s="90"/>
      <c r="AU39" s="90"/>
      <c r="AV39" s="90"/>
      <c r="AW39" s="90" t="s">
        <v>664</v>
      </c>
      <c r="AX39" s="91">
        <v>3183.8</v>
      </c>
      <c r="AY39" s="91">
        <v>1179.0999999999999</v>
      </c>
      <c r="AZ39" s="90" t="s">
        <v>17016</v>
      </c>
      <c r="BA39" s="90" t="s">
        <v>17013</v>
      </c>
      <c r="BB39" s="92"/>
      <c r="BC39" s="93">
        <f t="shared" si="4"/>
        <v>0</v>
      </c>
      <c r="BJ39" s="61" t="str">
        <f t="shared" si="5"/>
        <v>1001.000</v>
      </c>
      <c r="BM39" s="61" t="s">
        <v>3079</v>
      </c>
      <c r="BN39" s="61" t="s">
        <v>16990</v>
      </c>
      <c r="BO39" s="61" t="s">
        <v>3081</v>
      </c>
      <c r="BU39" s="61" t="s">
        <v>3079</v>
      </c>
      <c r="BV39" s="61" t="s">
        <v>16990</v>
      </c>
      <c r="BW39" s="61" t="s">
        <v>3081</v>
      </c>
      <c r="CH39" s="86">
        <f t="shared" si="2"/>
        <v>1.57160684466362E-9</v>
      </c>
    </row>
    <row r="40" spans="1:86">
      <c r="A40" s="61">
        <v>1</v>
      </c>
      <c r="B40" s="94">
        <f>SUBTOTAL(9,$A$22:A40)</f>
        <v>19</v>
      </c>
      <c r="C40" s="95" t="s">
        <v>92</v>
      </c>
      <c r="D40" s="84">
        <f t="shared" si="6"/>
        <v>5046342.9799999995</v>
      </c>
      <c r="E40" s="96">
        <v>0</v>
      </c>
      <c r="F40" s="96">
        <v>0</v>
      </c>
      <c r="G40" s="96">
        <v>0</v>
      </c>
      <c r="H40" s="96">
        <v>0</v>
      </c>
      <c r="I40" s="96">
        <v>0</v>
      </c>
      <c r="J40" s="96">
        <v>0</v>
      </c>
      <c r="K40" s="88">
        <v>0</v>
      </c>
      <c r="L40" s="96">
        <v>0</v>
      </c>
      <c r="M40" s="96">
        <v>840.9</v>
      </c>
      <c r="N40" s="96">
        <v>4756132.5999999996</v>
      </c>
      <c r="O40" s="96">
        <v>0</v>
      </c>
      <c r="P40" s="96">
        <v>0</v>
      </c>
      <c r="Q40" s="96">
        <v>0</v>
      </c>
      <c r="R40" s="96">
        <v>0</v>
      </c>
      <c r="S40" s="96">
        <v>0</v>
      </c>
      <c r="T40" s="96">
        <v>0</v>
      </c>
      <c r="U40" s="96">
        <v>0</v>
      </c>
      <c r="V40" s="96">
        <v>0</v>
      </c>
      <c r="W40" s="96">
        <v>0</v>
      </c>
      <c r="X40" s="96">
        <v>0</v>
      </c>
      <c r="Y40" s="96">
        <v>0</v>
      </c>
      <c r="Z40" s="96">
        <v>0</v>
      </c>
      <c r="AA40" s="96">
        <v>0</v>
      </c>
      <c r="AB40" s="96">
        <v>0</v>
      </c>
      <c r="AC40" s="84">
        <v>101781.24</v>
      </c>
      <c r="AD40" s="84">
        <v>188429.14</v>
      </c>
      <c r="AE40" s="84">
        <v>0</v>
      </c>
      <c r="AF40" s="74">
        <v>2023</v>
      </c>
      <c r="AG40" s="74">
        <v>2023</v>
      </c>
      <c r="AH40" s="74">
        <v>2023</v>
      </c>
      <c r="AI40" s="89"/>
      <c r="AJ40" s="89"/>
      <c r="AK40" s="89"/>
      <c r="AL40" s="89"/>
      <c r="AM40" s="90" t="s">
        <v>16971</v>
      </c>
      <c r="AN40" s="90" t="s">
        <v>16966</v>
      </c>
      <c r="AO40" s="90">
        <v>2016</v>
      </c>
      <c r="AP40" s="90" t="s">
        <v>16964</v>
      </c>
      <c r="AQ40" s="90" t="s">
        <v>16962</v>
      </c>
      <c r="AR40" s="90" t="s">
        <v>16965</v>
      </c>
      <c r="AS40" s="90"/>
      <c r="AT40" s="90" t="s">
        <v>16976</v>
      </c>
      <c r="AU40" s="97">
        <v>1523818.4</v>
      </c>
      <c r="AV40" s="97">
        <v>1990456.59</v>
      </c>
      <c r="AW40" s="90" t="s">
        <v>812</v>
      </c>
      <c r="AX40" s="91">
        <v>2660.1</v>
      </c>
      <c r="AY40" s="91">
        <v>214.1</v>
      </c>
      <c r="AZ40" s="90" t="s">
        <v>17017</v>
      </c>
      <c r="BA40" s="90" t="s">
        <v>17013</v>
      </c>
      <c r="BB40" s="92"/>
      <c r="BC40" s="93">
        <f t="shared" si="4"/>
        <v>-626.79999999999995</v>
      </c>
      <c r="BD40" s="61" t="s">
        <v>16949</v>
      </c>
      <c r="BJ40" s="61" t="str">
        <f t="shared" si="5"/>
        <v>414.600</v>
      </c>
      <c r="BM40" s="61" t="s">
        <v>3082</v>
      </c>
      <c r="BN40" s="61" t="s">
        <v>16990</v>
      </c>
      <c r="BO40" s="61" t="s">
        <v>1966</v>
      </c>
      <c r="BU40" s="61" t="s">
        <v>3082</v>
      </c>
      <c r="BV40" s="61" t="s">
        <v>16990</v>
      </c>
      <c r="BW40" s="61" t="s">
        <v>1966</v>
      </c>
      <c r="CH40" s="86">
        <f t="shared" si="2"/>
        <v>-1.1641532182693481E-10</v>
      </c>
    </row>
    <row r="41" spans="1:86">
      <c r="A41" s="61">
        <v>1</v>
      </c>
      <c r="B41" s="94">
        <f>SUBTOTAL(9,$A$22:A41)</f>
        <v>20</v>
      </c>
      <c r="C41" s="95" t="s">
        <v>93</v>
      </c>
      <c r="D41" s="84">
        <f t="shared" si="6"/>
        <v>8197968.0300000003</v>
      </c>
      <c r="E41" s="96">
        <v>0</v>
      </c>
      <c r="F41" s="96">
        <v>0</v>
      </c>
      <c r="G41" s="96">
        <v>0</v>
      </c>
      <c r="H41" s="96">
        <v>0</v>
      </c>
      <c r="I41" s="96">
        <v>0</v>
      </c>
      <c r="J41" s="96">
        <v>0</v>
      </c>
      <c r="K41" s="88">
        <v>0</v>
      </c>
      <c r="L41" s="96">
        <v>0</v>
      </c>
      <c r="M41" s="96">
        <v>1058.4000000000001</v>
      </c>
      <c r="N41" s="96">
        <v>7883713.0700000003</v>
      </c>
      <c r="O41" s="96">
        <v>0</v>
      </c>
      <c r="P41" s="96">
        <v>0</v>
      </c>
      <c r="Q41" s="96">
        <v>0</v>
      </c>
      <c r="R41" s="96">
        <v>0</v>
      </c>
      <c r="S41" s="96">
        <v>0</v>
      </c>
      <c r="T41" s="96">
        <v>0</v>
      </c>
      <c r="U41" s="96">
        <v>0</v>
      </c>
      <c r="V41" s="96">
        <v>0</v>
      </c>
      <c r="W41" s="96">
        <v>0</v>
      </c>
      <c r="X41" s="96">
        <v>0</v>
      </c>
      <c r="Y41" s="96">
        <v>0</v>
      </c>
      <c r="Z41" s="96">
        <v>0</v>
      </c>
      <c r="AA41" s="96">
        <v>0</v>
      </c>
      <c r="AB41" s="96">
        <v>0</v>
      </c>
      <c r="AC41" s="84">
        <v>168711.46</v>
      </c>
      <c r="AD41" s="84">
        <v>145543.5</v>
      </c>
      <c r="AE41" s="84">
        <v>0</v>
      </c>
      <c r="AF41" s="74">
        <v>2023</v>
      </c>
      <c r="AG41" s="74">
        <v>2023</v>
      </c>
      <c r="AH41" s="74">
        <v>2023</v>
      </c>
      <c r="AI41" s="89"/>
      <c r="AJ41" s="89"/>
      <c r="AK41" s="89"/>
      <c r="AL41" s="89"/>
      <c r="AM41" s="90" t="s">
        <v>16971</v>
      </c>
      <c r="AN41" s="90" t="s">
        <v>16954</v>
      </c>
      <c r="AO41" s="90">
        <v>0</v>
      </c>
      <c r="AP41" s="90" t="s">
        <v>16966</v>
      </c>
      <c r="AQ41" s="90" t="s">
        <v>16953</v>
      </c>
      <c r="AR41" s="90" t="s">
        <v>16965</v>
      </c>
      <c r="AS41" s="90"/>
      <c r="AT41" s="90"/>
      <c r="AU41" s="90"/>
      <c r="AV41" s="90"/>
      <c r="AW41" s="90" t="s">
        <v>843</v>
      </c>
      <c r="AX41" s="91">
        <v>5186.3999999999996</v>
      </c>
      <c r="AY41" s="91">
        <v>1058.4000000000001</v>
      </c>
      <c r="AZ41" s="90" t="s">
        <v>17017</v>
      </c>
      <c r="BA41" s="90" t="s">
        <v>17013</v>
      </c>
      <c r="BB41" s="92"/>
      <c r="BC41" s="93">
        <f t="shared" si="4"/>
        <v>0</v>
      </c>
      <c r="BJ41" s="61" t="str">
        <f t="shared" si="5"/>
        <v>880.500</v>
      </c>
      <c r="BM41" s="61" t="s">
        <v>3084</v>
      </c>
      <c r="BN41" s="61" t="s">
        <v>2985</v>
      </c>
      <c r="BO41" s="61" t="s">
        <v>3086</v>
      </c>
      <c r="BU41" s="61" t="s">
        <v>3084</v>
      </c>
      <c r="BV41" s="61" t="s">
        <v>2985</v>
      </c>
      <c r="BW41" s="61" t="s">
        <v>3086</v>
      </c>
      <c r="CH41" s="86">
        <f t="shared" si="2"/>
        <v>-2.9103830456733704E-11</v>
      </c>
    </row>
    <row r="42" spans="1:86">
      <c r="A42" s="61">
        <v>1</v>
      </c>
      <c r="B42" s="94">
        <f>SUBTOTAL(9,$A$22:A42)</f>
        <v>21</v>
      </c>
      <c r="C42" s="95" t="s">
        <v>94</v>
      </c>
      <c r="D42" s="84">
        <f t="shared" si="6"/>
        <v>3342908.96</v>
      </c>
      <c r="E42" s="96">
        <v>0</v>
      </c>
      <c r="F42" s="96">
        <v>0</v>
      </c>
      <c r="G42" s="96">
        <v>0</v>
      </c>
      <c r="H42" s="96">
        <v>0</v>
      </c>
      <c r="I42" s="96">
        <v>0</v>
      </c>
      <c r="J42" s="96">
        <v>0</v>
      </c>
      <c r="K42" s="88">
        <v>0</v>
      </c>
      <c r="L42" s="96">
        <v>0</v>
      </c>
      <c r="M42" s="96">
        <v>707.2</v>
      </c>
      <c r="N42" s="96">
        <v>3097000</v>
      </c>
      <c r="O42" s="96">
        <v>0</v>
      </c>
      <c r="P42" s="96">
        <v>0</v>
      </c>
      <c r="Q42" s="96">
        <v>0</v>
      </c>
      <c r="R42" s="96">
        <v>0</v>
      </c>
      <c r="S42" s="96">
        <v>0</v>
      </c>
      <c r="T42" s="96">
        <v>0</v>
      </c>
      <c r="U42" s="96">
        <v>0</v>
      </c>
      <c r="V42" s="96">
        <v>0</v>
      </c>
      <c r="W42" s="96">
        <v>0</v>
      </c>
      <c r="X42" s="96">
        <v>0</v>
      </c>
      <c r="Y42" s="96">
        <v>0</v>
      </c>
      <c r="Z42" s="96">
        <v>0</v>
      </c>
      <c r="AA42" s="96">
        <v>0</v>
      </c>
      <c r="AB42" s="96">
        <v>0</v>
      </c>
      <c r="AC42" s="84">
        <v>66275.8</v>
      </c>
      <c r="AD42" s="84">
        <v>179633.16</v>
      </c>
      <c r="AE42" s="84">
        <v>0</v>
      </c>
      <c r="AF42" s="74">
        <v>2023</v>
      </c>
      <c r="AG42" s="74">
        <v>2023</v>
      </c>
      <c r="AH42" s="74">
        <v>2023</v>
      </c>
      <c r="AI42" s="89"/>
      <c r="AJ42" s="89"/>
      <c r="AK42" s="89"/>
      <c r="AL42" s="89"/>
      <c r="AM42" s="90" t="s">
        <v>16971</v>
      </c>
      <c r="AN42" s="90" t="s">
        <v>16954</v>
      </c>
      <c r="AO42" s="90">
        <v>0</v>
      </c>
      <c r="AP42" s="90" t="s">
        <v>16966</v>
      </c>
      <c r="AQ42" s="90" t="s">
        <v>16953</v>
      </c>
      <c r="AR42" s="90" t="s">
        <v>16965</v>
      </c>
      <c r="AS42" s="90"/>
      <c r="AT42" s="90"/>
      <c r="AU42" s="90"/>
      <c r="AV42" s="90"/>
      <c r="AW42" s="90" t="s">
        <v>668</v>
      </c>
      <c r="AX42" s="91">
        <v>2218</v>
      </c>
      <c r="AY42" s="91">
        <v>970.2</v>
      </c>
      <c r="AZ42" s="90" t="s">
        <v>17017</v>
      </c>
      <c r="BA42" s="90" t="s">
        <v>17013</v>
      </c>
      <c r="BB42" s="92"/>
      <c r="BC42" s="93">
        <f t="shared" si="4"/>
        <v>263</v>
      </c>
      <c r="BD42" s="61" t="s">
        <v>16946</v>
      </c>
      <c r="BJ42" s="61" t="str">
        <f t="shared" si="5"/>
        <v>970.200</v>
      </c>
      <c r="BM42" s="61" t="s">
        <v>3087</v>
      </c>
      <c r="BN42" s="61" t="s">
        <v>2985</v>
      </c>
      <c r="BO42" s="61" t="s">
        <v>2985</v>
      </c>
      <c r="BU42" s="61" t="s">
        <v>3087</v>
      </c>
      <c r="BV42" s="61" t="s">
        <v>2985</v>
      </c>
      <c r="BW42" s="61" t="s">
        <v>2985</v>
      </c>
      <c r="CH42" s="86">
        <f t="shared" si="2"/>
        <v>-2.9103830456733704E-11</v>
      </c>
    </row>
    <row r="43" spans="1:86">
      <c r="A43" s="61">
        <v>1</v>
      </c>
      <c r="B43" s="94">
        <f>SUBTOTAL(9,$A$22:A43)</f>
        <v>22</v>
      </c>
      <c r="C43" s="95" t="s">
        <v>95</v>
      </c>
      <c r="D43" s="84">
        <f t="shared" si="6"/>
        <v>8546191.1199999992</v>
      </c>
      <c r="E43" s="96">
        <v>0</v>
      </c>
      <c r="F43" s="96">
        <v>0</v>
      </c>
      <c r="G43" s="96">
        <v>0</v>
      </c>
      <c r="H43" s="96">
        <v>0</v>
      </c>
      <c r="I43" s="96">
        <v>0</v>
      </c>
      <c r="J43" s="96">
        <v>0</v>
      </c>
      <c r="K43" s="88">
        <v>0</v>
      </c>
      <c r="L43" s="96">
        <v>0</v>
      </c>
      <c r="M43" s="96">
        <v>1108</v>
      </c>
      <c r="N43" s="96">
        <v>8103584.1799999997</v>
      </c>
      <c r="O43" s="96">
        <v>0</v>
      </c>
      <c r="P43" s="96">
        <v>0</v>
      </c>
      <c r="Q43" s="96">
        <v>0</v>
      </c>
      <c r="R43" s="96">
        <v>0</v>
      </c>
      <c r="S43" s="96">
        <v>0</v>
      </c>
      <c r="T43" s="96">
        <v>0</v>
      </c>
      <c r="U43" s="96">
        <v>0</v>
      </c>
      <c r="V43" s="96">
        <v>0</v>
      </c>
      <c r="W43" s="96">
        <v>0</v>
      </c>
      <c r="X43" s="96">
        <v>0</v>
      </c>
      <c r="Y43" s="96">
        <v>0</v>
      </c>
      <c r="Z43" s="96">
        <v>0</v>
      </c>
      <c r="AA43" s="96">
        <v>0</v>
      </c>
      <c r="AB43" s="96">
        <v>0</v>
      </c>
      <c r="AC43" s="84">
        <v>173416.7</v>
      </c>
      <c r="AD43" s="84">
        <v>269190.24</v>
      </c>
      <c r="AE43" s="84">
        <v>0</v>
      </c>
      <c r="AF43" s="74">
        <v>2023</v>
      </c>
      <c r="AG43" s="74">
        <v>2023</v>
      </c>
      <c r="AH43" s="74">
        <v>2023</v>
      </c>
      <c r="AI43" s="89"/>
      <c r="AJ43" s="89"/>
      <c r="AK43" s="89"/>
      <c r="AL43" s="89"/>
      <c r="AM43" s="90" t="s">
        <v>16971</v>
      </c>
      <c r="AN43" s="90" t="s">
        <v>16951</v>
      </c>
      <c r="AO43" s="90">
        <v>0</v>
      </c>
      <c r="AP43" s="90" t="s">
        <v>16965</v>
      </c>
      <c r="AQ43" s="90" t="s">
        <v>16959</v>
      </c>
      <c r="AR43" s="90" t="s">
        <v>16965</v>
      </c>
      <c r="AS43" s="90"/>
      <c r="AT43" s="90"/>
      <c r="AU43" s="90"/>
      <c r="AV43" s="90"/>
      <c r="AW43" s="90" t="s">
        <v>665</v>
      </c>
      <c r="AX43" s="91">
        <v>4095.5</v>
      </c>
      <c r="AY43" s="91">
        <v>1168</v>
      </c>
      <c r="AZ43" s="90" t="s">
        <v>17016</v>
      </c>
      <c r="BA43" s="90" t="s">
        <v>3204</v>
      </c>
      <c r="BB43" s="92"/>
      <c r="BC43" s="93">
        <f t="shared" si="4"/>
        <v>60</v>
      </c>
      <c r="BJ43" s="61" t="str">
        <f t="shared" si="5"/>
        <v>881.300</v>
      </c>
      <c r="BM43" s="61" t="s">
        <v>3088</v>
      </c>
      <c r="BN43" s="61" t="s">
        <v>2985</v>
      </c>
      <c r="BO43" s="61" t="s">
        <v>2985</v>
      </c>
      <c r="BU43" s="61" t="s">
        <v>3088</v>
      </c>
      <c r="BV43" s="61" t="s">
        <v>2985</v>
      </c>
      <c r="BW43" s="61" t="s">
        <v>2985</v>
      </c>
      <c r="CH43" s="86">
        <f t="shared" si="2"/>
        <v>-5.2386894822120667E-10</v>
      </c>
    </row>
    <row r="44" spans="1:86">
      <c r="A44" s="61">
        <v>1</v>
      </c>
      <c r="B44" s="94">
        <f>SUBTOTAL(9,$A$22:A44)</f>
        <v>23</v>
      </c>
      <c r="C44" s="95" t="s">
        <v>96</v>
      </c>
      <c r="D44" s="84">
        <f t="shared" si="6"/>
        <v>5047866.7300000004</v>
      </c>
      <c r="E44" s="96">
        <v>0</v>
      </c>
      <c r="F44" s="96">
        <v>0</v>
      </c>
      <c r="G44" s="96">
        <v>0</v>
      </c>
      <c r="H44" s="96">
        <v>0</v>
      </c>
      <c r="I44" s="96">
        <v>0</v>
      </c>
      <c r="J44" s="96">
        <v>0</v>
      </c>
      <c r="K44" s="88">
        <v>0</v>
      </c>
      <c r="L44" s="96">
        <v>0</v>
      </c>
      <c r="M44" s="96">
        <v>547</v>
      </c>
      <c r="N44" s="96">
        <v>4761148.6500000004</v>
      </c>
      <c r="O44" s="96">
        <v>0</v>
      </c>
      <c r="P44" s="96">
        <v>0</v>
      </c>
      <c r="Q44" s="96">
        <v>0</v>
      </c>
      <c r="R44" s="96">
        <v>0</v>
      </c>
      <c r="S44" s="96">
        <v>0</v>
      </c>
      <c r="T44" s="96">
        <v>0</v>
      </c>
      <c r="U44" s="96">
        <v>0</v>
      </c>
      <c r="V44" s="96">
        <v>0</v>
      </c>
      <c r="W44" s="96">
        <v>0</v>
      </c>
      <c r="X44" s="96">
        <v>0</v>
      </c>
      <c r="Y44" s="96">
        <v>0</v>
      </c>
      <c r="Z44" s="96">
        <v>0</v>
      </c>
      <c r="AA44" s="96">
        <v>0</v>
      </c>
      <c r="AB44" s="96">
        <v>0</v>
      </c>
      <c r="AC44" s="84">
        <v>101888.58</v>
      </c>
      <c r="AD44" s="84">
        <v>184829.5</v>
      </c>
      <c r="AE44" s="84">
        <v>0</v>
      </c>
      <c r="AF44" s="74">
        <v>2023</v>
      </c>
      <c r="AG44" s="74">
        <v>2023</v>
      </c>
      <c r="AH44" s="74">
        <v>2023</v>
      </c>
      <c r="AI44" s="89"/>
      <c r="AJ44" s="89"/>
      <c r="AK44" s="89"/>
      <c r="AL44" s="89"/>
      <c r="AM44" s="90" t="s">
        <v>16971</v>
      </c>
      <c r="AN44" s="90" t="s">
        <v>16964</v>
      </c>
      <c r="AO44" s="90">
        <v>0</v>
      </c>
      <c r="AP44" s="90" t="s">
        <v>16951</v>
      </c>
      <c r="AQ44" s="90" t="s">
        <v>16962</v>
      </c>
      <c r="AR44" s="90">
        <v>0</v>
      </c>
      <c r="AS44" s="90"/>
      <c r="AT44" s="90"/>
      <c r="AU44" s="90"/>
      <c r="AV44" s="90"/>
      <c r="AW44" s="90" t="s">
        <v>619</v>
      </c>
      <c r="AX44" s="91">
        <v>1728.5</v>
      </c>
      <c r="AY44" s="91">
        <v>1234</v>
      </c>
      <c r="AZ44" s="90" t="s">
        <v>17016</v>
      </c>
      <c r="BA44" s="90" t="s">
        <v>17013</v>
      </c>
      <c r="BB44" s="92"/>
      <c r="BC44" s="93">
        <f t="shared" si="4"/>
        <v>687</v>
      </c>
      <c r="BD44" s="61" t="s">
        <v>16945</v>
      </c>
      <c r="BJ44" s="61" t="str">
        <f t="shared" si="5"/>
        <v>503.200</v>
      </c>
      <c r="BM44" s="61" t="s">
        <v>3090</v>
      </c>
      <c r="BN44" s="61" t="s">
        <v>665</v>
      </c>
      <c r="BO44" s="61" t="s">
        <v>3091</v>
      </c>
      <c r="BU44" s="61" t="s">
        <v>3090</v>
      </c>
      <c r="BV44" s="61" t="s">
        <v>665</v>
      </c>
      <c r="BW44" s="61" t="s">
        <v>3091</v>
      </c>
      <c r="CH44" s="86">
        <f t="shared" si="2"/>
        <v>5.8207660913467407E-11</v>
      </c>
    </row>
    <row r="45" spans="1:86">
      <c r="A45" s="61">
        <v>1</v>
      </c>
      <c r="B45" s="94">
        <f>SUBTOTAL(9,$A$22:A45)</f>
        <v>24</v>
      </c>
      <c r="C45" s="95" t="s">
        <v>87</v>
      </c>
      <c r="D45" s="84">
        <f t="shared" si="6"/>
        <v>7068871.79</v>
      </c>
      <c r="E45" s="96">
        <v>0</v>
      </c>
      <c r="F45" s="96">
        <v>0</v>
      </c>
      <c r="G45" s="96">
        <v>0</v>
      </c>
      <c r="H45" s="96">
        <v>0</v>
      </c>
      <c r="I45" s="96">
        <v>0</v>
      </c>
      <c r="J45" s="96">
        <v>0</v>
      </c>
      <c r="K45" s="88">
        <v>0</v>
      </c>
      <c r="L45" s="96">
        <v>0</v>
      </c>
      <c r="M45" s="96">
        <v>868</v>
      </c>
      <c r="N45" s="96">
        <v>6768211.0899999999</v>
      </c>
      <c r="O45" s="96">
        <v>0</v>
      </c>
      <c r="P45" s="96">
        <v>0</v>
      </c>
      <c r="Q45" s="96">
        <v>0</v>
      </c>
      <c r="R45" s="96">
        <v>0</v>
      </c>
      <c r="S45" s="96">
        <v>0</v>
      </c>
      <c r="T45" s="96">
        <v>0</v>
      </c>
      <c r="U45" s="96">
        <v>0</v>
      </c>
      <c r="V45" s="96">
        <v>0</v>
      </c>
      <c r="W45" s="96">
        <v>0</v>
      </c>
      <c r="X45" s="96">
        <v>0</v>
      </c>
      <c r="Y45" s="96">
        <v>0</v>
      </c>
      <c r="Z45" s="96">
        <v>0</v>
      </c>
      <c r="AA45" s="96">
        <v>0</v>
      </c>
      <c r="AB45" s="96">
        <v>0</v>
      </c>
      <c r="AC45" s="84">
        <v>144839.72</v>
      </c>
      <c r="AD45" s="84">
        <v>155820.98000000001</v>
      </c>
      <c r="AE45" s="84">
        <v>0</v>
      </c>
      <c r="AF45" s="74">
        <v>2023</v>
      </c>
      <c r="AG45" s="74">
        <v>2023</v>
      </c>
      <c r="AH45" s="74">
        <v>2023</v>
      </c>
      <c r="AI45" s="89"/>
      <c r="AJ45" s="89"/>
      <c r="AK45" s="89"/>
      <c r="AL45" s="89"/>
      <c r="AM45" s="90" t="s">
        <v>16968</v>
      </c>
      <c r="AN45" s="90" t="s">
        <v>16951</v>
      </c>
      <c r="AO45" s="90">
        <v>0</v>
      </c>
      <c r="AP45" s="90" t="s">
        <v>16965</v>
      </c>
      <c r="AQ45" s="90" t="s">
        <v>16959</v>
      </c>
      <c r="AR45" s="90" t="s">
        <v>16958</v>
      </c>
      <c r="AS45" s="90"/>
      <c r="AT45" s="90"/>
      <c r="AU45" s="90"/>
      <c r="AV45" s="90"/>
      <c r="AW45" s="90" t="s">
        <v>664</v>
      </c>
      <c r="AX45" s="91">
        <v>1830.4</v>
      </c>
      <c r="AY45" s="91">
        <v>868</v>
      </c>
      <c r="AZ45" s="90" t="s">
        <v>17016</v>
      </c>
      <c r="BA45" s="90">
        <v>2006</v>
      </c>
      <c r="BB45" s="92"/>
      <c r="BC45" s="93">
        <f t="shared" si="4"/>
        <v>0</v>
      </c>
      <c r="BJ45" s="61" t="str">
        <f t="shared" si="5"/>
        <v>658.000</v>
      </c>
      <c r="BM45" s="61" t="s">
        <v>3092</v>
      </c>
      <c r="BN45" s="61" t="s">
        <v>16990</v>
      </c>
      <c r="BO45" s="61" t="s">
        <v>3093</v>
      </c>
      <c r="BU45" s="61" t="s">
        <v>3092</v>
      </c>
      <c r="BV45" s="61" t="s">
        <v>16990</v>
      </c>
      <c r="BW45" s="61" t="s">
        <v>3093</v>
      </c>
      <c r="CH45" s="86">
        <f t="shared" si="2"/>
        <v>1.7462298274040222E-10</v>
      </c>
    </row>
    <row r="46" spans="1:86">
      <c r="A46" s="61">
        <v>1</v>
      </c>
      <c r="B46" s="94">
        <f>SUBTOTAL(9,$A$22:A46)</f>
        <v>25</v>
      </c>
      <c r="C46" s="95" t="s">
        <v>99</v>
      </c>
      <c r="D46" s="84">
        <f t="shared" si="6"/>
        <v>2700799.25</v>
      </c>
      <c r="E46" s="96">
        <v>0</v>
      </c>
      <c r="F46" s="96">
        <v>0</v>
      </c>
      <c r="G46" s="96">
        <v>0</v>
      </c>
      <c r="H46" s="96">
        <v>0</v>
      </c>
      <c r="I46" s="96">
        <v>0</v>
      </c>
      <c r="J46" s="96">
        <v>0</v>
      </c>
      <c r="K46" s="88">
        <v>0</v>
      </c>
      <c r="L46" s="96">
        <v>0</v>
      </c>
      <c r="M46" s="96">
        <v>334</v>
      </c>
      <c r="N46" s="96">
        <v>2590683.2599999998</v>
      </c>
      <c r="O46" s="96">
        <v>0</v>
      </c>
      <c r="P46" s="96">
        <v>0</v>
      </c>
      <c r="Q46" s="96">
        <v>0</v>
      </c>
      <c r="R46" s="96">
        <v>0</v>
      </c>
      <c r="S46" s="96">
        <v>0</v>
      </c>
      <c r="T46" s="96">
        <v>0</v>
      </c>
      <c r="U46" s="96">
        <v>0</v>
      </c>
      <c r="V46" s="96">
        <v>0</v>
      </c>
      <c r="W46" s="96">
        <v>0</v>
      </c>
      <c r="X46" s="96">
        <v>0</v>
      </c>
      <c r="Y46" s="96">
        <v>0</v>
      </c>
      <c r="Z46" s="96">
        <v>0</v>
      </c>
      <c r="AA46" s="96">
        <v>0</v>
      </c>
      <c r="AB46" s="96">
        <v>0</v>
      </c>
      <c r="AC46" s="84">
        <v>55440.62</v>
      </c>
      <c r="AD46" s="84">
        <v>54675.37</v>
      </c>
      <c r="AE46" s="84">
        <v>0</v>
      </c>
      <c r="AF46" s="74">
        <v>2023</v>
      </c>
      <c r="AG46" s="74">
        <v>2023</v>
      </c>
      <c r="AH46" s="74">
        <v>2023</v>
      </c>
      <c r="AI46" s="89"/>
      <c r="AJ46" s="89"/>
      <c r="AK46" s="89"/>
      <c r="AL46" s="89"/>
      <c r="AM46" s="90" t="s">
        <v>16950</v>
      </c>
      <c r="AN46" s="90" t="s">
        <v>16971</v>
      </c>
      <c r="AO46" s="90">
        <v>0</v>
      </c>
      <c r="AP46" s="90" t="s">
        <v>16952</v>
      </c>
      <c r="AQ46" s="90" t="s">
        <v>16969</v>
      </c>
      <c r="AR46" s="90">
        <v>0</v>
      </c>
      <c r="AS46" s="90"/>
      <c r="AT46" s="90"/>
      <c r="AU46" s="90"/>
      <c r="AV46" s="90"/>
      <c r="AW46" s="90" t="s">
        <v>698</v>
      </c>
      <c r="AX46" s="91">
        <v>450.8</v>
      </c>
      <c r="AY46" s="91">
        <v>678</v>
      </c>
      <c r="AZ46" s="90" t="s">
        <v>17016</v>
      </c>
      <c r="BA46" s="90">
        <v>2005</v>
      </c>
      <c r="BB46" s="92"/>
      <c r="BC46" s="93">
        <f t="shared" si="4"/>
        <v>344</v>
      </c>
      <c r="BJ46" s="61" t="str">
        <f t="shared" si="5"/>
        <v>234.000</v>
      </c>
      <c r="BM46" s="61" t="s">
        <v>3096</v>
      </c>
      <c r="BN46" s="61" t="s">
        <v>2985</v>
      </c>
      <c r="BO46" s="61" t="s">
        <v>2985</v>
      </c>
      <c r="BU46" s="61" t="s">
        <v>3096</v>
      </c>
      <c r="BV46" s="61" t="s">
        <v>2985</v>
      </c>
      <c r="BW46" s="61" t="s">
        <v>2985</v>
      </c>
      <c r="CH46" s="86">
        <f t="shared" si="2"/>
        <v>2.1827872842550278E-10</v>
      </c>
    </row>
    <row r="47" spans="1:86">
      <c r="A47" s="61">
        <v>1</v>
      </c>
      <c r="B47" s="94">
        <f>SUBTOTAL(9,$A$22:A47)</f>
        <v>26</v>
      </c>
      <c r="C47" s="95" t="s">
        <v>101</v>
      </c>
      <c r="D47" s="84">
        <f t="shared" si="6"/>
        <v>7018402.9800000004</v>
      </c>
      <c r="E47" s="96">
        <v>0</v>
      </c>
      <c r="F47" s="96">
        <v>0</v>
      </c>
      <c r="G47" s="96">
        <v>0</v>
      </c>
      <c r="H47" s="96">
        <v>0</v>
      </c>
      <c r="I47" s="96">
        <v>0</v>
      </c>
      <c r="J47" s="96">
        <v>0</v>
      </c>
      <c r="K47" s="88">
        <v>0</v>
      </c>
      <c r="L47" s="96">
        <v>0</v>
      </c>
      <c r="M47" s="96">
        <v>1129.6400000000001</v>
      </c>
      <c r="N47" s="96">
        <v>6761686.4900000002</v>
      </c>
      <c r="O47" s="96">
        <v>0</v>
      </c>
      <c r="P47" s="96">
        <v>0</v>
      </c>
      <c r="Q47" s="96">
        <v>0</v>
      </c>
      <c r="R47" s="96">
        <v>0</v>
      </c>
      <c r="S47" s="96">
        <v>0</v>
      </c>
      <c r="T47" s="96">
        <v>0</v>
      </c>
      <c r="U47" s="96">
        <v>0</v>
      </c>
      <c r="V47" s="96">
        <v>0</v>
      </c>
      <c r="W47" s="96">
        <v>0</v>
      </c>
      <c r="X47" s="96">
        <v>0</v>
      </c>
      <c r="Y47" s="96">
        <v>0</v>
      </c>
      <c r="Z47" s="96">
        <v>0</v>
      </c>
      <c r="AA47" s="96">
        <v>0</v>
      </c>
      <c r="AB47" s="96">
        <v>0</v>
      </c>
      <c r="AC47" s="84">
        <v>144700.09</v>
      </c>
      <c r="AD47" s="84">
        <v>112016.4</v>
      </c>
      <c r="AE47" s="84">
        <v>0</v>
      </c>
      <c r="AF47" s="74">
        <v>2023</v>
      </c>
      <c r="AG47" s="74">
        <v>2023</v>
      </c>
      <c r="AH47" s="74">
        <v>2023</v>
      </c>
      <c r="AI47" s="89"/>
      <c r="AJ47" s="89"/>
      <c r="AK47" s="89"/>
      <c r="AL47" s="89"/>
      <c r="AM47" s="90" t="s">
        <v>16968</v>
      </c>
      <c r="AN47" s="90" t="s">
        <v>16957</v>
      </c>
      <c r="AO47" s="90">
        <v>0</v>
      </c>
      <c r="AP47" s="90" t="s">
        <v>16965</v>
      </c>
      <c r="AQ47" s="90" t="s">
        <v>16959</v>
      </c>
      <c r="AR47" s="90" t="s">
        <v>16958</v>
      </c>
      <c r="AS47" s="90"/>
      <c r="AT47" s="90"/>
      <c r="AU47" s="90"/>
      <c r="AV47" s="90"/>
      <c r="AW47" s="90" t="s">
        <v>777</v>
      </c>
      <c r="AX47" s="91">
        <v>5132</v>
      </c>
      <c r="AY47" s="91">
        <v>1156</v>
      </c>
      <c r="AZ47" s="90" t="s">
        <v>17017</v>
      </c>
      <c r="BA47" s="90">
        <v>2007</v>
      </c>
      <c r="BB47" s="92"/>
      <c r="BC47" s="93">
        <f t="shared" si="4"/>
        <v>26.3599999999999</v>
      </c>
      <c r="BJ47" s="61" t="str">
        <f t="shared" si="5"/>
        <v>1068.000</v>
      </c>
      <c r="BM47" s="61" t="s">
        <v>3098</v>
      </c>
      <c r="BN47" s="61" t="s">
        <v>2985</v>
      </c>
      <c r="BO47" s="61" t="s">
        <v>2448</v>
      </c>
      <c r="BU47" s="61" t="s">
        <v>3098</v>
      </c>
      <c r="BV47" s="61" t="s">
        <v>2985</v>
      </c>
      <c r="BW47" s="61" t="s">
        <v>2448</v>
      </c>
      <c r="CH47" s="86">
        <f t="shared" si="2"/>
        <v>2.3283064365386963E-10</v>
      </c>
    </row>
    <row r="48" spans="1:86">
      <c r="A48" s="61">
        <v>1</v>
      </c>
      <c r="B48" s="94">
        <f>SUBTOTAL(9,$A$22:A48)</f>
        <v>27</v>
      </c>
      <c r="C48" s="95" t="s">
        <v>102</v>
      </c>
      <c r="D48" s="84">
        <f t="shared" si="6"/>
        <v>9585108.6500000004</v>
      </c>
      <c r="E48" s="96">
        <v>0</v>
      </c>
      <c r="F48" s="96">
        <v>0</v>
      </c>
      <c r="G48" s="96">
        <v>0</v>
      </c>
      <c r="H48" s="96">
        <v>0</v>
      </c>
      <c r="I48" s="96">
        <v>0</v>
      </c>
      <c r="J48" s="96">
        <v>0</v>
      </c>
      <c r="K48" s="88">
        <v>0</v>
      </c>
      <c r="L48" s="96">
        <v>0</v>
      </c>
      <c r="M48" s="96">
        <v>1225.4000000000001</v>
      </c>
      <c r="N48" s="96">
        <v>9163177.6699999999</v>
      </c>
      <c r="O48" s="96">
        <v>0</v>
      </c>
      <c r="P48" s="96">
        <v>0</v>
      </c>
      <c r="Q48" s="96">
        <v>0</v>
      </c>
      <c r="R48" s="96">
        <v>0</v>
      </c>
      <c r="S48" s="96">
        <v>0</v>
      </c>
      <c r="T48" s="96">
        <v>0</v>
      </c>
      <c r="U48" s="96">
        <v>0</v>
      </c>
      <c r="V48" s="96">
        <v>0</v>
      </c>
      <c r="W48" s="96">
        <v>0</v>
      </c>
      <c r="X48" s="96">
        <v>0</v>
      </c>
      <c r="Y48" s="96">
        <v>0</v>
      </c>
      <c r="Z48" s="96">
        <v>0</v>
      </c>
      <c r="AA48" s="96">
        <v>0</v>
      </c>
      <c r="AB48" s="96">
        <v>0</v>
      </c>
      <c r="AC48" s="84">
        <v>196092</v>
      </c>
      <c r="AD48" s="84">
        <v>225838.98</v>
      </c>
      <c r="AE48" s="84">
        <v>0</v>
      </c>
      <c r="AF48" s="74">
        <v>2023</v>
      </c>
      <c r="AG48" s="74">
        <v>2023</v>
      </c>
      <c r="AH48" s="74">
        <v>2023</v>
      </c>
      <c r="AI48" s="89"/>
      <c r="AJ48" s="89"/>
      <c r="AK48" s="89"/>
      <c r="AL48" s="89"/>
      <c r="AM48" s="90" t="s">
        <v>16955</v>
      </c>
      <c r="AN48" s="90" t="s">
        <v>16957</v>
      </c>
      <c r="AO48" s="90">
        <v>2015</v>
      </c>
      <c r="AP48" s="90" t="s">
        <v>16965</v>
      </c>
      <c r="AQ48" s="90" t="s">
        <v>16959</v>
      </c>
      <c r="AR48" s="90" t="s">
        <v>16958</v>
      </c>
      <c r="AS48" s="90"/>
      <c r="AT48" s="90" t="s">
        <v>16976</v>
      </c>
      <c r="AU48" s="97">
        <v>1609049.45</v>
      </c>
      <c r="AV48" s="97">
        <v>3139409.1700000004</v>
      </c>
      <c r="AW48" s="90" t="s">
        <v>1269</v>
      </c>
      <c r="AX48" s="91">
        <v>5895.5</v>
      </c>
      <c r="AY48" s="91">
        <v>1225.4000000000001</v>
      </c>
      <c r="AZ48" s="90" t="s">
        <v>17017</v>
      </c>
      <c r="BA48" s="90" t="s">
        <v>17013</v>
      </c>
      <c r="BB48" s="92"/>
      <c r="BC48" s="93">
        <f t="shared" si="4"/>
        <v>0</v>
      </c>
      <c r="BJ48" s="61" t="str">
        <f t="shared" si="5"/>
        <v>1032.600</v>
      </c>
      <c r="BM48" s="61" t="s">
        <v>3100</v>
      </c>
      <c r="BN48" s="61" t="s">
        <v>2985</v>
      </c>
      <c r="BO48" s="61" t="s">
        <v>1060</v>
      </c>
      <c r="BU48" s="61" t="s">
        <v>3100</v>
      </c>
      <c r="BV48" s="61" t="s">
        <v>2985</v>
      </c>
      <c r="BW48" s="61" t="s">
        <v>1060</v>
      </c>
      <c r="CH48" s="86">
        <f t="shared" si="2"/>
        <v>4.3655745685100555E-10</v>
      </c>
    </row>
    <row r="49" spans="1:116">
      <c r="A49" s="61">
        <v>1</v>
      </c>
      <c r="B49" s="94">
        <f>SUBTOTAL(9,$A$22:A49)</f>
        <v>28</v>
      </c>
      <c r="C49" s="95" t="s">
        <v>104</v>
      </c>
      <c r="D49" s="84">
        <f t="shared" si="6"/>
        <v>9409064.4999999981</v>
      </c>
      <c r="E49" s="96">
        <v>0</v>
      </c>
      <c r="F49" s="96">
        <v>0</v>
      </c>
      <c r="G49" s="96">
        <v>0</v>
      </c>
      <c r="H49" s="96">
        <v>0</v>
      </c>
      <c r="I49" s="96">
        <v>0</v>
      </c>
      <c r="J49" s="96">
        <v>0</v>
      </c>
      <c r="K49" s="88">
        <v>0</v>
      </c>
      <c r="L49" s="96">
        <v>0</v>
      </c>
      <c r="M49" s="96">
        <v>1463.4</v>
      </c>
      <c r="N49" s="96">
        <v>9074077.6999999993</v>
      </c>
      <c r="O49" s="96">
        <v>0</v>
      </c>
      <c r="P49" s="96">
        <v>0</v>
      </c>
      <c r="Q49" s="96">
        <v>0</v>
      </c>
      <c r="R49" s="96">
        <v>0</v>
      </c>
      <c r="S49" s="96">
        <v>0</v>
      </c>
      <c r="T49" s="96">
        <v>0</v>
      </c>
      <c r="U49" s="96">
        <v>0</v>
      </c>
      <c r="V49" s="96">
        <v>0</v>
      </c>
      <c r="W49" s="96">
        <v>0</v>
      </c>
      <c r="X49" s="96">
        <v>0</v>
      </c>
      <c r="Y49" s="96">
        <v>0</v>
      </c>
      <c r="Z49" s="96">
        <v>0</v>
      </c>
      <c r="AA49" s="96">
        <v>0</v>
      </c>
      <c r="AB49" s="96">
        <v>0</v>
      </c>
      <c r="AC49" s="84">
        <v>194185.26</v>
      </c>
      <c r="AD49" s="84">
        <v>140801.54</v>
      </c>
      <c r="AE49" s="84">
        <v>0</v>
      </c>
      <c r="AF49" s="74">
        <v>2023</v>
      </c>
      <c r="AG49" s="74">
        <v>2023</v>
      </c>
      <c r="AH49" s="74">
        <v>2023</v>
      </c>
      <c r="AI49" s="89"/>
      <c r="AJ49" s="89"/>
      <c r="AK49" s="89"/>
      <c r="AL49" s="89"/>
      <c r="AM49" s="90" t="s">
        <v>16971</v>
      </c>
      <c r="AN49" s="90" t="s">
        <v>16951</v>
      </c>
      <c r="AO49" s="90">
        <v>0</v>
      </c>
      <c r="AP49" s="90" t="s">
        <v>16965</v>
      </c>
      <c r="AQ49" s="90" t="s">
        <v>16969</v>
      </c>
      <c r="AR49" s="90" t="s">
        <v>16965</v>
      </c>
      <c r="AS49" s="90"/>
      <c r="AT49" s="90"/>
      <c r="AU49" s="90"/>
      <c r="AV49" s="90"/>
      <c r="AW49" s="90" t="s">
        <v>669</v>
      </c>
      <c r="AX49" s="91">
        <v>6171.3</v>
      </c>
      <c r="AY49" s="91">
        <v>1660</v>
      </c>
      <c r="AZ49" s="90" t="s">
        <v>17017</v>
      </c>
      <c r="BA49" s="90" t="s">
        <v>2981</v>
      </c>
      <c r="BB49" s="92"/>
      <c r="BC49" s="93">
        <f t="shared" si="4"/>
        <v>196.59999999999991</v>
      </c>
      <c r="BJ49" s="61" t="str">
        <f t="shared" si="5"/>
        <v>1527.900</v>
      </c>
      <c r="BM49" s="61" t="s">
        <v>3101</v>
      </c>
      <c r="BN49" s="61" t="s">
        <v>2985</v>
      </c>
      <c r="BO49" s="61" t="s">
        <v>2985</v>
      </c>
      <c r="BU49" s="61" t="s">
        <v>3101</v>
      </c>
      <c r="BV49" s="61" t="s">
        <v>2985</v>
      </c>
      <c r="BW49" s="61" t="s">
        <v>2985</v>
      </c>
      <c r="CH49" s="86">
        <f t="shared" si="2"/>
        <v>-1.1350493878126144E-9</v>
      </c>
    </row>
    <row r="50" spans="1:116">
      <c r="A50" s="61">
        <v>1</v>
      </c>
      <c r="B50" s="94">
        <f>SUBTOTAL(9,$A$22:A50)</f>
        <v>29</v>
      </c>
      <c r="C50" s="95" t="s">
        <v>105</v>
      </c>
      <c r="D50" s="84">
        <f t="shared" si="6"/>
        <v>3405722.91</v>
      </c>
      <c r="E50" s="96">
        <v>0</v>
      </c>
      <c r="F50" s="96">
        <v>0</v>
      </c>
      <c r="G50" s="96">
        <v>0</v>
      </c>
      <c r="H50" s="96">
        <v>0</v>
      </c>
      <c r="I50" s="96">
        <v>0</v>
      </c>
      <c r="J50" s="96">
        <v>0</v>
      </c>
      <c r="K50" s="88">
        <v>0</v>
      </c>
      <c r="L50" s="96">
        <v>0</v>
      </c>
      <c r="M50" s="96">
        <v>426</v>
      </c>
      <c r="N50" s="96">
        <v>3241597.15</v>
      </c>
      <c r="O50" s="96">
        <v>0</v>
      </c>
      <c r="P50" s="96">
        <v>0</v>
      </c>
      <c r="Q50" s="96">
        <v>0</v>
      </c>
      <c r="R50" s="96">
        <v>0</v>
      </c>
      <c r="S50" s="96">
        <v>0</v>
      </c>
      <c r="T50" s="96">
        <v>0</v>
      </c>
      <c r="U50" s="96">
        <v>0</v>
      </c>
      <c r="V50" s="96">
        <v>0</v>
      </c>
      <c r="W50" s="96">
        <v>0</v>
      </c>
      <c r="X50" s="96">
        <v>0</v>
      </c>
      <c r="Y50" s="96">
        <v>0</v>
      </c>
      <c r="Z50" s="96">
        <v>0</v>
      </c>
      <c r="AA50" s="96">
        <v>0</v>
      </c>
      <c r="AB50" s="96">
        <v>0</v>
      </c>
      <c r="AC50" s="84">
        <v>69370.179999999993</v>
      </c>
      <c r="AD50" s="84">
        <v>94755.58</v>
      </c>
      <c r="AE50" s="84">
        <v>0</v>
      </c>
      <c r="AF50" s="74">
        <v>2023</v>
      </c>
      <c r="AG50" s="74">
        <v>2023</v>
      </c>
      <c r="AH50" s="74">
        <v>2023</v>
      </c>
      <c r="AI50" s="89"/>
      <c r="AJ50" s="89"/>
      <c r="AK50" s="89"/>
      <c r="AL50" s="89"/>
      <c r="AM50" s="90" t="s">
        <v>16950</v>
      </c>
      <c r="AN50" s="90" t="s">
        <v>16971</v>
      </c>
      <c r="AO50" s="90">
        <v>0</v>
      </c>
      <c r="AP50" s="90" t="s">
        <v>16963</v>
      </c>
      <c r="AQ50" s="90" t="s">
        <v>16969</v>
      </c>
      <c r="AR50" s="90">
        <v>0</v>
      </c>
      <c r="AS50" s="90"/>
      <c r="AT50" s="90"/>
      <c r="AU50" s="90"/>
      <c r="AV50" s="90"/>
      <c r="AW50" s="90" t="s">
        <v>664</v>
      </c>
      <c r="AX50" s="91">
        <v>718.8</v>
      </c>
      <c r="AY50" s="91">
        <v>426.6</v>
      </c>
      <c r="AZ50" s="90" t="s">
        <v>17016</v>
      </c>
      <c r="BA50" s="90">
        <v>2007</v>
      </c>
      <c r="BB50" s="92"/>
      <c r="BC50" s="93">
        <f t="shared" si="4"/>
        <v>0.60000000000002274</v>
      </c>
      <c r="BJ50" s="61" t="str">
        <f t="shared" si="5"/>
        <v>466.800</v>
      </c>
      <c r="BM50" s="61" t="s">
        <v>3102</v>
      </c>
      <c r="BN50" s="61" t="s">
        <v>2985</v>
      </c>
      <c r="BO50" s="61" t="s">
        <v>2985</v>
      </c>
      <c r="BU50" s="61" t="s">
        <v>3102</v>
      </c>
      <c r="BV50" s="61" t="s">
        <v>2985</v>
      </c>
      <c r="BW50" s="61" t="s">
        <v>2985</v>
      </c>
      <c r="CH50" s="86">
        <f t="shared" si="2"/>
        <v>2.4738255888223648E-10</v>
      </c>
    </row>
    <row r="51" spans="1:116">
      <c r="A51" s="61">
        <v>1</v>
      </c>
      <c r="B51" s="94">
        <f>SUBTOTAL(9,$A$22:A51)</f>
        <v>30</v>
      </c>
      <c r="C51" s="95" t="s">
        <v>106</v>
      </c>
      <c r="D51" s="84">
        <f t="shared" si="6"/>
        <v>4889917.59</v>
      </c>
      <c r="E51" s="96">
        <v>0</v>
      </c>
      <c r="F51" s="96">
        <v>0</v>
      </c>
      <c r="G51" s="96">
        <v>0</v>
      </c>
      <c r="H51" s="96">
        <v>0</v>
      </c>
      <c r="I51" s="96">
        <v>4606574.2699999996</v>
      </c>
      <c r="J51" s="96">
        <v>0</v>
      </c>
      <c r="K51" s="88">
        <v>0</v>
      </c>
      <c r="L51" s="96">
        <v>0</v>
      </c>
      <c r="M51" s="96">
        <v>0</v>
      </c>
      <c r="N51" s="96">
        <v>0</v>
      </c>
      <c r="O51" s="96">
        <v>0</v>
      </c>
      <c r="P51" s="96">
        <v>0</v>
      </c>
      <c r="Q51" s="96">
        <v>0</v>
      </c>
      <c r="R51" s="96">
        <v>0</v>
      </c>
      <c r="S51" s="96">
        <v>0</v>
      </c>
      <c r="T51" s="96">
        <v>0</v>
      </c>
      <c r="U51" s="96">
        <v>0</v>
      </c>
      <c r="V51" s="96">
        <v>0</v>
      </c>
      <c r="W51" s="96">
        <v>0</v>
      </c>
      <c r="X51" s="96">
        <v>0</v>
      </c>
      <c r="Y51" s="96">
        <v>0</v>
      </c>
      <c r="Z51" s="96">
        <v>0</v>
      </c>
      <c r="AA51" s="96">
        <v>0</v>
      </c>
      <c r="AB51" s="96">
        <v>0</v>
      </c>
      <c r="AC51" s="84">
        <v>98580.69</v>
      </c>
      <c r="AD51" s="84">
        <v>184762.63</v>
      </c>
      <c r="AE51" s="84">
        <v>0</v>
      </c>
      <c r="AF51" s="74">
        <v>2023</v>
      </c>
      <c r="AG51" s="74">
        <v>2023</v>
      </c>
      <c r="AH51" s="74">
        <v>2023</v>
      </c>
      <c r="AI51" s="89"/>
      <c r="AJ51" s="89"/>
      <c r="AK51" s="89"/>
      <c r="AL51" s="89"/>
      <c r="AM51" s="90" t="s">
        <v>16971</v>
      </c>
      <c r="AN51" s="90" t="s">
        <v>16951</v>
      </c>
      <c r="AO51" s="90">
        <v>0</v>
      </c>
      <c r="AP51" s="90" t="s">
        <v>16965</v>
      </c>
      <c r="AQ51" s="90" t="s">
        <v>16967</v>
      </c>
      <c r="AR51" s="90" t="s">
        <v>16965</v>
      </c>
      <c r="AS51" s="90"/>
      <c r="AT51" s="90"/>
      <c r="AU51" s="90"/>
      <c r="AV51" s="90"/>
      <c r="AW51" s="90" t="s">
        <v>616</v>
      </c>
      <c r="AX51" s="91">
        <v>4616</v>
      </c>
      <c r="AY51" s="91">
        <v>1161</v>
      </c>
      <c r="AZ51" s="90" t="s">
        <v>17017</v>
      </c>
      <c r="BA51" s="90" t="s">
        <v>1141</v>
      </c>
      <c r="BB51" s="92"/>
      <c r="BC51" s="93">
        <f t="shared" si="4"/>
        <v>1161</v>
      </c>
      <c r="BJ51" s="61" t="str">
        <f t="shared" si="5"/>
        <v>1196.000</v>
      </c>
      <c r="BM51" s="61" t="s">
        <v>3103</v>
      </c>
      <c r="BN51" s="61" t="s">
        <v>2985</v>
      </c>
      <c r="BO51" s="61" t="s">
        <v>2985</v>
      </c>
      <c r="BU51" s="61" t="s">
        <v>3103</v>
      </c>
      <c r="BV51" s="61" t="s">
        <v>2985</v>
      </c>
      <c r="BW51" s="61" t="s">
        <v>2985</v>
      </c>
      <c r="CH51" s="86">
        <f t="shared" si="2"/>
        <v>2.9103830456733704E-10</v>
      </c>
    </row>
    <row r="52" spans="1:116">
      <c r="A52" s="61">
        <v>1</v>
      </c>
      <c r="B52" s="94">
        <f>SUBTOTAL(9,$A$22:A52)</f>
        <v>31</v>
      </c>
      <c r="C52" s="95" t="s">
        <v>7343</v>
      </c>
      <c r="D52" s="84">
        <f t="shared" si="6"/>
        <v>6148459.2400000002</v>
      </c>
      <c r="E52" s="96">
        <v>0</v>
      </c>
      <c r="F52" s="96">
        <v>0</v>
      </c>
      <c r="G52" s="96">
        <v>0</v>
      </c>
      <c r="H52" s="96">
        <v>0</v>
      </c>
      <c r="I52" s="96">
        <v>0</v>
      </c>
      <c r="J52" s="96">
        <v>0</v>
      </c>
      <c r="K52" s="88">
        <v>0</v>
      </c>
      <c r="L52" s="96">
        <v>0</v>
      </c>
      <c r="M52" s="96">
        <v>729</v>
      </c>
      <c r="N52" s="96">
        <v>5923931.0099999998</v>
      </c>
      <c r="O52" s="96">
        <v>0</v>
      </c>
      <c r="P52" s="96">
        <v>0</v>
      </c>
      <c r="Q52" s="96">
        <v>0</v>
      </c>
      <c r="R52" s="96">
        <v>0</v>
      </c>
      <c r="S52" s="96">
        <v>0</v>
      </c>
      <c r="T52" s="96">
        <v>0</v>
      </c>
      <c r="U52" s="96">
        <v>0</v>
      </c>
      <c r="V52" s="96">
        <v>0</v>
      </c>
      <c r="W52" s="96">
        <v>0</v>
      </c>
      <c r="X52" s="96">
        <v>0</v>
      </c>
      <c r="Y52" s="96">
        <v>0</v>
      </c>
      <c r="Z52" s="96">
        <v>0</v>
      </c>
      <c r="AA52" s="96">
        <v>0</v>
      </c>
      <c r="AB52" s="96">
        <v>0</v>
      </c>
      <c r="AC52" s="84">
        <v>126772.12</v>
      </c>
      <c r="AD52" s="84">
        <v>97756.11</v>
      </c>
      <c r="AE52" s="84">
        <v>0</v>
      </c>
      <c r="AF52" s="74">
        <v>2023</v>
      </c>
      <c r="AG52" s="74">
        <v>2023</v>
      </c>
      <c r="AH52" s="74">
        <v>2023</v>
      </c>
      <c r="AI52" s="89"/>
      <c r="AJ52" s="89"/>
      <c r="AK52" s="89"/>
      <c r="AL52" s="89"/>
      <c r="AM52" s="90"/>
      <c r="AN52" s="90"/>
      <c r="AO52" s="90"/>
      <c r="AP52" s="90"/>
      <c r="AQ52" s="90"/>
      <c r="AR52" s="90"/>
      <c r="AS52" s="90"/>
      <c r="AT52" s="90"/>
      <c r="AU52" s="90"/>
      <c r="AV52" s="90"/>
      <c r="AW52" s="90"/>
      <c r="AX52" s="91"/>
      <c r="AY52" s="91"/>
      <c r="AZ52" s="90"/>
      <c r="BA52" s="90"/>
      <c r="BB52" s="92"/>
      <c r="BC52" s="93"/>
      <c r="CH52" s="86">
        <f t="shared" si="2"/>
        <v>4.5110937207937241E-10</v>
      </c>
    </row>
    <row r="53" spans="1:116">
      <c r="A53" s="61">
        <v>1</v>
      </c>
      <c r="B53" s="94">
        <f>SUBTOTAL(9,$A$22:A53)</f>
        <v>32</v>
      </c>
      <c r="C53" s="98" t="s">
        <v>132</v>
      </c>
      <c r="D53" s="84">
        <f t="shared" si="6"/>
        <v>4943487.4399999995</v>
      </c>
      <c r="E53" s="99">
        <v>0</v>
      </c>
      <c r="F53" s="99">
        <v>0</v>
      </c>
      <c r="G53" s="99">
        <v>0</v>
      </c>
      <c r="H53" s="99">
        <v>0</v>
      </c>
      <c r="I53" s="99">
        <v>0</v>
      </c>
      <c r="J53" s="99">
        <v>0</v>
      </c>
      <c r="K53" s="100">
        <v>0</v>
      </c>
      <c r="L53" s="99">
        <v>0</v>
      </c>
      <c r="M53" s="96">
        <v>1073.44</v>
      </c>
      <c r="N53" s="96">
        <v>4689831.2</v>
      </c>
      <c r="O53" s="99">
        <v>0</v>
      </c>
      <c r="P53" s="99">
        <v>0</v>
      </c>
      <c r="Q53" s="96">
        <v>0</v>
      </c>
      <c r="R53" s="96">
        <v>0</v>
      </c>
      <c r="S53" s="99">
        <v>0</v>
      </c>
      <c r="T53" s="99">
        <v>0</v>
      </c>
      <c r="U53" s="99">
        <v>0</v>
      </c>
      <c r="V53" s="99">
        <v>0</v>
      </c>
      <c r="W53" s="99">
        <v>0</v>
      </c>
      <c r="X53" s="99">
        <v>0</v>
      </c>
      <c r="Y53" s="99">
        <v>0</v>
      </c>
      <c r="Z53" s="99">
        <v>0</v>
      </c>
      <c r="AA53" s="99">
        <v>0</v>
      </c>
      <c r="AB53" s="99">
        <v>0</v>
      </c>
      <c r="AC53" s="84">
        <v>100362.39</v>
      </c>
      <c r="AD53" s="84">
        <v>153293.85</v>
      </c>
      <c r="AE53" s="101">
        <v>0</v>
      </c>
      <c r="AF53" s="74">
        <v>2023</v>
      </c>
      <c r="AG53" s="74">
        <v>2023</v>
      </c>
      <c r="AH53" s="74">
        <v>2023</v>
      </c>
      <c r="AI53" s="89"/>
      <c r="AJ53" s="89"/>
      <c r="AK53" s="89"/>
      <c r="AL53" s="89"/>
      <c r="AM53" s="90" t="s">
        <v>16971</v>
      </c>
      <c r="AN53" s="90" t="s">
        <v>16966</v>
      </c>
      <c r="AO53" s="90">
        <v>2016</v>
      </c>
      <c r="AP53" s="90" t="s">
        <v>16967</v>
      </c>
      <c r="AQ53" s="90" t="s">
        <v>16953</v>
      </c>
      <c r="AR53" s="90" t="s">
        <v>16965</v>
      </c>
      <c r="AS53" s="90"/>
      <c r="AT53" s="90" t="s">
        <v>16976</v>
      </c>
      <c r="AU53" s="97">
        <v>2935944.12</v>
      </c>
      <c r="AV53" s="97">
        <v>2244637.5100000002</v>
      </c>
      <c r="AW53" s="90" t="s">
        <v>616</v>
      </c>
      <c r="AX53" s="91">
        <v>6914.1</v>
      </c>
      <c r="AY53" s="91">
        <v>1125</v>
      </c>
      <c r="AZ53" s="90" t="s">
        <v>17017</v>
      </c>
      <c r="BA53" s="90" t="s">
        <v>17013</v>
      </c>
      <c r="BB53" s="92"/>
      <c r="BC53" s="93">
        <f>AY53-M53</f>
        <v>51.559999999999945</v>
      </c>
      <c r="BD53" s="61" t="s">
        <v>16944</v>
      </c>
      <c r="BJ53" s="61" t="str">
        <f>VLOOKUP(C53,BM:BO,3,FALSE)</f>
        <v>1304.100</v>
      </c>
      <c r="BM53" s="61" t="s">
        <v>3154</v>
      </c>
      <c r="BN53" s="61" t="s">
        <v>705</v>
      </c>
      <c r="BO53" s="61" t="s">
        <v>3155</v>
      </c>
      <c r="BU53" s="61" t="s">
        <v>3154</v>
      </c>
      <c r="BV53" s="61" t="s">
        <v>705</v>
      </c>
      <c r="BW53" s="61" t="s">
        <v>3155</v>
      </c>
      <c r="CH53" s="86">
        <f t="shared" si="2"/>
        <v>-7.2759576141834259E-10</v>
      </c>
    </row>
    <row r="54" spans="1:116">
      <c r="A54" s="61">
        <v>1</v>
      </c>
      <c r="B54" s="94">
        <f>SUBTOTAL(9,$A$22:A54)</f>
        <v>33</v>
      </c>
      <c r="C54" s="82" t="s">
        <v>5288</v>
      </c>
      <c r="D54" s="84">
        <f t="shared" si="6"/>
        <v>13841781.459999999</v>
      </c>
      <c r="E54" s="99">
        <v>0</v>
      </c>
      <c r="F54" s="99">
        <v>0</v>
      </c>
      <c r="G54" s="99">
        <v>0</v>
      </c>
      <c r="H54" s="99">
        <v>0</v>
      </c>
      <c r="I54" s="99">
        <v>0</v>
      </c>
      <c r="J54" s="99">
        <v>0</v>
      </c>
      <c r="K54" s="100">
        <v>0</v>
      </c>
      <c r="L54" s="99">
        <v>0</v>
      </c>
      <c r="M54" s="99">
        <v>1563.5</v>
      </c>
      <c r="N54" s="99">
        <v>13551773.51</v>
      </c>
      <c r="O54" s="99">
        <v>0</v>
      </c>
      <c r="P54" s="99">
        <v>0</v>
      </c>
      <c r="Q54" s="99">
        <v>0</v>
      </c>
      <c r="R54" s="99">
        <v>0</v>
      </c>
      <c r="S54" s="99">
        <v>0</v>
      </c>
      <c r="T54" s="99">
        <v>0</v>
      </c>
      <c r="U54" s="99">
        <v>0</v>
      </c>
      <c r="V54" s="99">
        <v>0</v>
      </c>
      <c r="W54" s="99">
        <v>0</v>
      </c>
      <c r="X54" s="99">
        <v>0</v>
      </c>
      <c r="Y54" s="99">
        <v>0</v>
      </c>
      <c r="Z54" s="99">
        <v>0</v>
      </c>
      <c r="AA54" s="99">
        <v>0</v>
      </c>
      <c r="AB54" s="99">
        <v>0</v>
      </c>
      <c r="AC54" s="102">
        <v>290007.95</v>
      </c>
      <c r="AD54" s="102">
        <v>0</v>
      </c>
      <c r="AE54" s="102">
        <v>0</v>
      </c>
      <c r="AF54" s="103" t="s">
        <v>17053</v>
      </c>
      <c r="AG54" s="103">
        <v>2023</v>
      </c>
      <c r="AH54" s="104">
        <v>2023</v>
      </c>
      <c r="AZ54" s="61"/>
      <c r="BA54" s="61"/>
      <c r="BB54" s="61"/>
      <c r="CH54" s="86">
        <f t="shared" si="2"/>
        <v>-7.5669959187507629E-10</v>
      </c>
    </row>
    <row r="55" spans="1:116" s="105" customFormat="1">
      <c r="A55" s="61">
        <v>1</v>
      </c>
      <c r="B55" s="94">
        <f>SUBTOTAL(9,$A$22:A55)</f>
        <v>34</v>
      </c>
      <c r="C55" s="82" t="s">
        <v>6664</v>
      </c>
      <c r="D55" s="84">
        <f t="shared" si="6"/>
        <v>4226772.08</v>
      </c>
      <c r="E55" s="99">
        <v>0</v>
      </c>
      <c r="F55" s="99">
        <v>0</v>
      </c>
      <c r="G55" s="99">
        <v>0</v>
      </c>
      <c r="H55" s="99">
        <v>0</v>
      </c>
      <c r="I55" s="99">
        <v>0</v>
      </c>
      <c r="J55" s="99">
        <v>0</v>
      </c>
      <c r="K55" s="100">
        <v>0</v>
      </c>
      <c r="L55" s="99">
        <v>0</v>
      </c>
      <c r="M55" s="99">
        <v>0</v>
      </c>
      <c r="N55" s="99">
        <v>0</v>
      </c>
      <c r="O55" s="99">
        <v>0</v>
      </c>
      <c r="P55" s="99">
        <v>0</v>
      </c>
      <c r="Q55" s="99">
        <v>2455.75</v>
      </c>
      <c r="R55" s="99">
        <v>4138214.29</v>
      </c>
      <c r="S55" s="99">
        <v>0</v>
      </c>
      <c r="T55" s="99">
        <v>0</v>
      </c>
      <c r="U55" s="99">
        <v>0</v>
      </c>
      <c r="V55" s="99">
        <v>0</v>
      </c>
      <c r="W55" s="99">
        <v>0</v>
      </c>
      <c r="X55" s="99">
        <v>0</v>
      </c>
      <c r="Y55" s="99">
        <v>0</v>
      </c>
      <c r="Z55" s="99">
        <v>0</v>
      </c>
      <c r="AA55" s="99">
        <v>0</v>
      </c>
      <c r="AB55" s="99">
        <v>0</v>
      </c>
      <c r="AC55" s="102">
        <v>88557.79</v>
      </c>
      <c r="AD55" s="102">
        <v>0</v>
      </c>
      <c r="AE55" s="102">
        <v>0</v>
      </c>
      <c r="AF55" s="103" t="s">
        <v>17053</v>
      </c>
      <c r="AG55" s="103">
        <v>2023</v>
      </c>
      <c r="AH55" s="104">
        <v>2023</v>
      </c>
      <c r="AT55" s="105" t="e">
        <f>VLOOKUP(C55,AW:AX,2,FALSE)</f>
        <v>#N/A</v>
      </c>
      <c r="BV55" s="105" t="b">
        <f t="shared" ref="BV55:BV75" si="7">D55=(E55+F55+G55+H55+I55+L55+N55+P55+R55+T55+U55+V55+AA55+AB55+AC55+AD55+AE55)</f>
        <v>1</v>
      </c>
      <c r="BW55" s="106"/>
      <c r="CE55" s="105" t="e">
        <f t="shared" ref="CE55:CE75" si="8">VLOOKUP(C55,CF:CG,2,FALSE)</f>
        <v>#N/A</v>
      </c>
      <c r="CF55" s="105" t="s">
        <v>14346</v>
      </c>
      <c r="CG55" s="105">
        <v>1</v>
      </c>
      <c r="CH55" s="86">
        <f t="shared" si="2"/>
        <v>4.3655745685100555E-11</v>
      </c>
      <c r="CL55" s="105" t="e">
        <f t="shared" ref="CL55:CL75" si="9">VLOOKUP(C55,CM:CN,2,FALSE)</f>
        <v>#N/A</v>
      </c>
      <c r="CM55" s="105" t="s">
        <v>3930</v>
      </c>
      <c r="CN55" s="105">
        <v>110249.16</v>
      </c>
      <c r="DK55" s="105" t="e">
        <f t="shared" ref="DK55:DK78" si="10">VLOOKUP(C55,DL:DM,2,FALSE)</f>
        <v>#N/A</v>
      </c>
      <c r="DL55" s="105" t="s">
        <v>1536</v>
      </c>
    </row>
    <row r="56" spans="1:116" s="105" customFormat="1">
      <c r="A56" s="61">
        <v>1</v>
      </c>
      <c r="B56" s="94">
        <f>SUBTOTAL(9,$A$22:A56)</f>
        <v>35</v>
      </c>
      <c r="C56" s="82" t="s">
        <v>1118</v>
      </c>
      <c r="D56" s="84">
        <f t="shared" si="6"/>
        <v>3824817.79</v>
      </c>
      <c r="E56" s="99">
        <v>0</v>
      </c>
      <c r="F56" s="99">
        <v>0</v>
      </c>
      <c r="G56" s="99">
        <v>0</v>
      </c>
      <c r="H56" s="99">
        <v>0</v>
      </c>
      <c r="I56" s="99">
        <v>0</v>
      </c>
      <c r="J56" s="99">
        <v>0</v>
      </c>
      <c r="K56" s="100">
        <v>0</v>
      </c>
      <c r="L56" s="99">
        <v>0</v>
      </c>
      <c r="M56" s="99">
        <v>0</v>
      </c>
      <c r="N56" s="99">
        <v>0</v>
      </c>
      <c r="O56" s="99">
        <v>0</v>
      </c>
      <c r="P56" s="99">
        <v>0</v>
      </c>
      <c r="Q56" s="99">
        <v>1067.9000000000001</v>
      </c>
      <c r="R56" s="99">
        <v>3744681.6</v>
      </c>
      <c r="S56" s="99">
        <v>0</v>
      </c>
      <c r="T56" s="99">
        <v>0</v>
      </c>
      <c r="U56" s="99">
        <v>0</v>
      </c>
      <c r="V56" s="99">
        <v>0</v>
      </c>
      <c r="W56" s="99">
        <v>0</v>
      </c>
      <c r="X56" s="99">
        <v>0</v>
      </c>
      <c r="Y56" s="99">
        <v>0</v>
      </c>
      <c r="Z56" s="99">
        <v>0</v>
      </c>
      <c r="AA56" s="99">
        <v>0</v>
      </c>
      <c r="AB56" s="99">
        <v>0</v>
      </c>
      <c r="AC56" s="102">
        <v>80136.19</v>
      </c>
      <c r="AD56" s="102">
        <v>0</v>
      </c>
      <c r="AE56" s="102">
        <v>0</v>
      </c>
      <c r="AF56" s="103" t="s">
        <v>17053</v>
      </c>
      <c r="AG56" s="103">
        <v>2023</v>
      </c>
      <c r="AH56" s="104">
        <v>2023</v>
      </c>
      <c r="AT56" s="105" t="e">
        <f>VLOOKUP(C56,AW:AX,2,FALSE)</f>
        <v>#N/A</v>
      </c>
      <c r="BV56" s="105" t="b">
        <f t="shared" si="7"/>
        <v>1</v>
      </c>
      <c r="BW56" s="106"/>
      <c r="CA56" s="105" t="e">
        <f>VLOOKUP(C56,CB:CC,2,FALSE)</f>
        <v>#N/A</v>
      </c>
      <c r="CE56" s="105" t="e">
        <f t="shared" si="8"/>
        <v>#N/A</v>
      </c>
      <c r="CF56" s="105" t="s">
        <v>13892</v>
      </c>
      <c r="CG56" s="105">
        <v>1</v>
      </c>
      <c r="CH56" s="86">
        <f t="shared" si="2"/>
        <v>-5.8207660913467407E-11</v>
      </c>
      <c r="CL56" s="105" t="e">
        <f t="shared" si="9"/>
        <v>#N/A</v>
      </c>
      <c r="CM56" s="105" t="s">
        <v>10157</v>
      </c>
      <c r="CN56" s="105">
        <v>78870.41</v>
      </c>
      <c r="DK56" s="105" t="e">
        <f t="shared" si="10"/>
        <v>#N/A</v>
      </c>
      <c r="DL56" s="105" t="s">
        <v>8750</v>
      </c>
    </row>
    <row r="57" spans="1:116" s="105" customFormat="1">
      <c r="A57" s="61">
        <v>1</v>
      </c>
      <c r="B57" s="94">
        <f>SUBTOTAL(9,$A$22:A57)</f>
        <v>36</v>
      </c>
      <c r="C57" s="82" t="s">
        <v>4738</v>
      </c>
      <c r="D57" s="84">
        <f t="shared" si="6"/>
        <v>3048912.3800000004</v>
      </c>
      <c r="E57" s="99">
        <v>0</v>
      </c>
      <c r="F57" s="99">
        <v>0</v>
      </c>
      <c r="G57" s="99">
        <v>0</v>
      </c>
      <c r="H57" s="99">
        <v>0</v>
      </c>
      <c r="I57" s="99">
        <v>0</v>
      </c>
      <c r="J57" s="99">
        <v>0</v>
      </c>
      <c r="K57" s="100">
        <v>0</v>
      </c>
      <c r="L57" s="99">
        <v>0</v>
      </c>
      <c r="M57" s="99">
        <v>0</v>
      </c>
      <c r="N57" s="99">
        <v>0</v>
      </c>
      <c r="O57" s="99">
        <v>0</v>
      </c>
      <c r="P57" s="99">
        <v>0</v>
      </c>
      <c r="Q57" s="99">
        <v>760.44</v>
      </c>
      <c r="R57" s="99">
        <v>2985032.68</v>
      </c>
      <c r="S57" s="99">
        <v>0</v>
      </c>
      <c r="T57" s="99">
        <v>0</v>
      </c>
      <c r="U57" s="99">
        <v>0</v>
      </c>
      <c r="V57" s="99">
        <v>0</v>
      </c>
      <c r="W57" s="99">
        <v>0</v>
      </c>
      <c r="X57" s="99">
        <v>0</v>
      </c>
      <c r="Y57" s="99">
        <v>0</v>
      </c>
      <c r="Z57" s="99">
        <v>0</v>
      </c>
      <c r="AA57" s="99">
        <v>0</v>
      </c>
      <c r="AB57" s="99">
        <v>0</v>
      </c>
      <c r="AC57" s="102">
        <v>63879.7</v>
      </c>
      <c r="AD57" s="102">
        <v>0</v>
      </c>
      <c r="AE57" s="102">
        <v>0</v>
      </c>
      <c r="AF57" s="103" t="s">
        <v>17053</v>
      </c>
      <c r="AG57" s="103">
        <v>2023</v>
      </c>
      <c r="AH57" s="104">
        <v>2023</v>
      </c>
      <c r="BV57" s="105" t="b">
        <f t="shared" si="7"/>
        <v>1</v>
      </c>
      <c r="BW57" s="106"/>
      <c r="CA57" s="105" t="e">
        <f>VLOOKUP(C57,CB:CC,2,FALSE)</f>
        <v>#N/A</v>
      </c>
      <c r="CE57" s="105" t="e">
        <f t="shared" si="8"/>
        <v>#N/A</v>
      </c>
      <c r="CF57" s="105" t="s">
        <v>320</v>
      </c>
      <c r="CG57" s="105">
        <v>1</v>
      </c>
      <c r="CH57" s="86">
        <f t="shared" si="2"/>
        <v>1.8917489796876907E-10</v>
      </c>
      <c r="CL57" s="105" t="e">
        <f t="shared" si="9"/>
        <v>#N/A</v>
      </c>
      <c r="CM57" s="105" t="s">
        <v>1824</v>
      </c>
      <c r="CN57" s="105">
        <v>82315.72</v>
      </c>
      <c r="DK57" s="105" t="e">
        <f t="shared" si="10"/>
        <v>#N/A</v>
      </c>
      <c r="DL57" s="105" t="s">
        <v>13106</v>
      </c>
    </row>
    <row r="58" spans="1:116" s="105" customFormat="1">
      <c r="A58" s="61">
        <v>1</v>
      </c>
      <c r="B58" s="94">
        <f>SUBTOTAL(9,$A$22:A58)</f>
        <v>37</v>
      </c>
      <c r="C58" s="82" t="s">
        <v>6325</v>
      </c>
      <c r="D58" s="84">
        <f t="shared" si="6"/>
        <v>1130201.98</v>
      </c>
      <c r="E58" s="99">
        <v>0</v>
      </c>
      <c r="F58" s="99">
        <v>0</v>
      </c>
      <c r="G58" s="99">
        <v>0</v>
      </c>
      <c r="H58" s="99">
        <v>0</v>
      </c>
      <c r="I58" s="99">
        <v>0</v>
      </c>
      <c r="J58" s="99">
        <v>0</v>
      </c>
      <c r="K58" s="100">
        <v>0</v>
      </c>
      <c r="L58" s="99">
        <v>0</v>
      </c>
      <c r="M58" s="99">
        <v>0</v>
      </c>
      <c r="N58" s="99">
        <v>0</v>
      </c>
      <c r="O58" s="99">
        <v>0</v>
      </c>
      <c r="P58" s="99">
        <v>0</v>
      </c>
      <c r="Q58" s="99">
        <v>398.4</v>
      </c>
      <c r="R58" s="99">
        <v>1106522.3999999999</v>
      </c>
      <c r="S58" s="99">
        <v>0</v>
      </c>
      <c r="T58" s="99">
        <v>0</v>
      </c>
      <c r="U58" s="99">
        <v>0</v>
      </c>
      <c r="V58" s="99">
        <v>0</v>
      </c>
      <c r="W58" s="99">
        <v>0</v>
      </c>
      <c r="X58" s="99">
        <v>0</v>
      </c>
      <c r="Y58" s="99">
        <v>0</v>
      </c>
      <c r="Z58" s="99">
        <v>0</v>
      </c>
      <c r="AA58" s="99">
        <v>0</v>
      </c>
      <c r="AB58" s="99">
        <v>0</v>
      </c>
      <c r="AC58" s="102">
        <v>23679.58</v>
      </c>
      <c r="AD58" s="102">
        <v>0</v>
      </c>
      <c r="AE58" s="102">
        <v>0</v>
      </c>
      <c r="AF58" s="103" t="s">
        <v>17053</v>
      </c>
      <c r="AG58" s="103">
        <v>2023</v>
      </c>
      <c r="AH58" s="104">
        <v>2023</v>
      </c>
      <c r="AT58" s="105" t="e">
        <f>VLOOKUP(C58,AW:AX,2,FALSE)</f>
        <v>#N/A</v>
      </c>
      <c r="BV58" s="105" t="b">
        <f t="shared" si="7"/>
        <v>1</v>
      </c>
      <c r="BW58" s="106"/>
      <c r="CA58" s="105" t="e">
        <f>VLOOKUP(C58,CB:CC,2,FALSE)</f>
        <v>#N/A</v>
      </c>
      <c r="CE58" s="105" t="e">
        <f t="shared" si="8"/>
        <v>#N/A</v>
      </c>
      <c r="CF58" s="105" t="s">
        <v>11570</v>
      </c>
      <c r="CG58" s="105">
        <v>1</v>
      </c>
      <c r="CH58" s="86">
        <f t="shared" si="2"/>
        <v>7.2759576141834259E-11</v>
      </c>
      <c r="CL58" s="105" t="e">
        <f t="shared" si="9"/>
        <v>#N/A</v>
      </c>
      <c r="CM58" s="105" t="s">
        <v>2159</v>
      </c>
      <c r="CN58" s="105">
        <v>74041.06</v>
      </c>
      <c r="DK58" s="105" t="e">
        <f t="shared" si="10"/>
        <v>#N/A</v>
      </c>
      <c r="DL58" s="105" t="s">
        <v>5408</v>
      </c>
    </row>
    <row r="59" spans="1:116" s="105" customFormat="1">
      <c r="A59" s="61">
        <v>1</v>
      </c>
      <c r="B59" s="94">
        <f>SUBTOTAL(9,$A$22:A59)</f>
        <v>38</v>
      </c>
      <c r="C59" s="82" t="s">
        <v>6660</v>
      </c>
      <c r="D59" s="84">
        <f t="shared" si="6"/>
        <v>1413024.25</v>
      </c>
      <c r="E59" s="99">
        <v>0</v>
      </c>
      <c r="F59" s="99">
        <v>0</v>
      </c>
      <c r="G59" s="99">
        <v>0</v>
      </c>
      <c r="H59" s="99">
        <v>0</v>
      </c>
      <c r="I59" s="99">
        <v>0</v>
      </c>
      <c r="J59" s="99">
        <v>0</v>
      </c>
      <c r="K59" s="100">
        <v>0</v>
      </c>
      <c r="L59" s="99">
        <v>0</v>
      </c>
      <c r="M59" s="99">
        <v>0</v>
      </c>
      <c r="N59" s="99">
        <v>0</v>
      </c>
      <c r="O59" s="99">
        <v>0</v>
      </c>
      <c r="P59" s="99">
        <v>0</v>
      </c>
      <c r="Q59" s="99">
        <v>1830.54</v>
      </c>
      <c r="R59" s="107">
        <v>1383419.08</v>
      </c>
      <c r="S59" s="99">
        <v>0</v>
      </c>
      <c r="T59" s="99">
        <v>0</v>
      </c>
      <c r="U59" s="99">
        <v>0</v>
      </c>
      <c r="V59" s="99">
        <v>0</v>
      </c>
      <c r="W59" s="99">
        <v>0</v>
      </c>
      <c r="X59" s="99">
        <v>0</v>
      </c>
      <c r="Y59" s="99">
        <v>0</v>
      </c>
      <c r="Z59" s="99">
        <v>0</v>
      </c>
      <c r="AA59" s="99">
        <v>0</v>
      </c>
      <c r="AB59" s="99">
        <v>0</v>
      </c>
      <c r="AC59" s="102">
        <v>29605.17</v>
      </c>
      <c r="AD59" s="102">
        <v>0</v>
      </c>
      <c r="AE59" s="102">
        <v>0</v>
      </c>
      <c r="AF59" s="103" t="s">
        <v>17053</v>
      </c>
      <c r="AG59" s="103">
        <v>2023</v>
      </c>
      <c r="AH59" s="104">
        <v>2023</v>
      </c>
      <c r="BV59" s="105" t="b">
        <f t="shared" si="7"/>
        <v>1</v>
      </c>
      <c r="CE59" s="105" t="e">
        <f t="shared" si="8"/>
        <v>#N/A</v>
      </c>
      <c r="CF59" s="105" t="s">
        <v>8771</v>
      </c>
      <c r="CG59" s="105">
        <v>1</v>
      </c>
      <c r="CH59" s="86">
        <f t="shared" si="2"/>
        <v>-7.2759576141834259E-11</v>
      </c>
      <c r="CL59" s="105" t="e">
        <f t="shared" si="9"/>
        <v>#N/A</v>
      </c>
      <c r="CM59" s="105" t="s">
        <v>14909</v>
      </c>
      <c r="CN59" s="105">
        <v>80218.58</v>
      </c>
      <c r="DK59" s="105" t="e">
        <f t="shared" si="10"/>
        <v>#N/A</v>
      </c>
      <c r="DL59" s="105" t="s">
        <v>2089</v>
      </c>
    </row>
    <row r="60" spans="1:116" s="105" customFormat="1">
      <c r="A60" s="61">
        <v>1</v>
      </c>
      <c r="B60" s="94">
        <f>SUBTOTAL(9,$A$22:A60)</f>
        <v>39</v>
      </c>
      <c r="C60" s="82" t="s">
        <v>5000</v>
      </c>
      <c r="D60" s="84">
        <f t="shared" si="6"/>
        <v>3048872.3600000003</v>
      </c>
      <c r="E60" s="99">
        <v>0</v>
      </c>
      <c r="F60" s="99">
        <v>0</v>
      </c>
      <c r="G60" s="99">
        <v>0</v>
      </c>
      <c r="H60" s="99">
        <v>0</v>
      </c>
      <c r="I60" s="99">
        <v>0</v>
      </c>
      <c r="J60" s="99">
        <v>0</v>
      </c>
      <c r="K60" s="100">
        <v>0</v>
      </c>
      <c r="L60" s="99">
        <v>0</v>
      </c>
      <c r="M60" s="99">
        <v>319</v>
      </c>
      <c r="N60" s="99">
        <v>2910723.99</v>
      </c>
      <c r="O60" s="99">
        <v>0</v>
      </c>
      <c r="P60" s="99">
        <v>0</v>
      </c>
      <c r="Q60" s="99">
        <v>0</v>
      </c>
      <c r="R60" s="99">
        <v>0</v>
      </c>
      <c r="S60" s="99">
        <v>0</v>
      </c>
      <c r="T60" s="99">
        <v>0</v>
      </c>
      <c r="U60" s="99">
        <v>0</v>
      </c>
      <c r="V60" s="99">
        <v>0</v>
      </c>
      <c r="W60" s="99">
        <v>0</v>
      </c>
      <c r="X60" s="99">
        <v>0</v>
      </c>
      <c r="Y60" s="99">
        <v>0</v>
      </c>
      <c r="Z60" s="99">
        <v>0</v>
      </c>
      <c r="AA60" s="99">
        <v>0</v>
      </c>
      <c r="AB60" s="99">
        <v>0</v>
      </c>
      <c r="AC60" s="102">
        <v>62289.49</v>
      </c>
      <c r="AD60" s="102">
        <v>75858.880000000005</v>
      </c>
      <c r="AE60" s="102">
        <v>0</v>
      </c>
      <c r="AF60" s="103">
        <v>2023</v>
      </c>
      <c r="AG60" s="103">
        <v>2023</v>
      </c>
      <c r="AH60" s="104">
        <v>2023</v>
      </c>
      <c r="BV60" s="105" t="b">
        <f t="shared" si="7"/>
        <v>1</v>
      </c>
      <c r="BW60" s="106"/>
      <c r="CA60" s="105" t="e">
        <f>VLOOKUP(C60,CB:CC,2,FALSE)</f>
        <v>#N/A</v>
      </c>
      <c r="CE60" s="105" t="e">
        <f t="shared" si="8"/>
        <v>#N/A</v>
      </c>
      <c r="CF60" s="105" t="s">
        <v>9141</v>
      </c>
      <c r="CG60" s="105">
        <v>1</v>
      </c>
      <c r="CH60" s="86">
        <f t="shared" si="2"/>
        <v>1.1641532182693481E-10</v>
      </c>
      <c r="CL60" s="105" t="e">
        <f t="shared" si="9"/>
        <v>#N/A</v>
      </c>
      <c r="DK60" s="105" t="e">
        <f t="shared" si="10"/>
        <v>#N/A</v>
      </c>
      <c r="DL60" s="105" t="s">
        <v>10904</v>
      </c>
    </row>
    <row r="61" spans="1:116" s="105" customFormat="1">
      <c r="A61" s="61">
        <v>1</v>
      </c>
      <c r="B61" s="94">
        <f>SUBTOTAL(9,$A$22:A61)</f>
        <v>40</v>
      </c>
      <c r="C61" s="82" t="s">
        <v>6111</v>
      </c>
      <c r="D61" s="84">
        <f t="shared" si="6"/>
        <v>3802817.04</v>
      </c>
      <c r="E61" s="99">
        <v>0</v>
      </c>
      <c r="F61" s="99">
        <v>0</v>
      </c>
      <c r="G61" s="99">
        <v>0</v>
      </c>
      <c r="H61" s="99">
        <v>0</v>
      </c>
      <c r="I61" s="99">
        <v>0</v>
      </c>
      <c r="J61" s="99">
        <v>0</v>
      </c>
      <c r="K61" s="100">
        <v>0</v>
      </c>
      <c r="L61" s="99">
        <v>0</v>
      </c>
      <c r="M61" s="99">
        <v>356</v>
      </c>
      <c r="N61" s="99">
        <v>3634621.73</v>
      </c>
      <c r="O61" s="99">
        <v>0</v>
      </c>
      <c r="P61" s="99">
        <v>0</v>
      </c>
      <c r="Q61" s="99">
        <v>0</v>
      </c>
      <c r="R61" s="99">
        <v>0</v>
      </c>
      <c r="S61" s="99">
        <v>0</v>
      </c>
      <c r="T61" s="99">
        <v>0</v>
      </c>
      <c r="U61" s="99">
        <v>0</v>
      </c>
      <c r="V61" s="99">
        <v>0</v>
      </c>
      <c r="W61" s="99">
        <v>0</v>
      </c>
      <c r="X61" s="99">
        <v>0</v>
      </c>
      <c r="Y61" s="99">
        <v>0</v>
      </c>
      <c r="Z61" s="99">
        <v>0</v>
      </c>
      <c r="AA61" s="99">
        <v>0</v>
      </c>
      <c r="AB61" s="99">
        <v>0</v>
      </c>
      <c r="AC61" s="102">
        <v>77780.91</v>
      </c>
      <c r="AD61" s="102">
        <v>90414.399999999994</v>
      </c>
      <c r="AE61" s="102">
        <v>0</v>
      </c>
      <c r="AF61" s="103">
        <v>2023</v>
      </c>
      <c r="AG61" s="103">
        <v>2023</v>
      </c>
      <c r="AH61" s="104">
        <v>2023</v>
      </c>
      <c r="AT61" s="105" t="e">
        <f>VLOOKUP(C61,AW:AX,2,FALSE)</f>
        <v>#N/A</v>
      </c>
      <c r="AW61" s="105" t="s">
        <v>2606</v>
      </c>
      <c r="AX61" s="105">
        <v>1</v>
      </c>
      <c r="BV61" s="105" t="b">
        <f t="shared" si="7"/>
        <v>1</v>
      </c>
      <c r="BW61" s="106"/>
      <c r="CA61" s="105" t="e">
        <f>VLOOKUP(C61,CB:CC,2,FALSE)</f>
        <v>#N/A</v>
      </c>
      <c r="CB61" s="105" t="s">
        <v>7128</v>
      </c>
      <c r="CC61" s="105">
        <v>1603.24</v>
      </c>
      <c r="CE61" s="105" t="e">
        <f t="shared" si="8"/>
        <v>#N/A</v>
      </c>
      <c r="CF61" s="105" t="s">
        <v>10430</v>
      </c>
      <c r="CG61" s="105">
        <v>1</v>
      </c>
      <c r="CH61" s="86">
        <f t="shared" si="2"/>
        <v>5.8207660913467407E-11</v>
      </c>
      <c r="CL61" s="105" t="e">
        <f t="shared" si="9"/>
        <v>#N/A</v>
      </c>
      <c r="DK61" s="105" t="e">
        <f t="shared" si="10"/>
        <v>#N/A</v>
      </c>
      <c r="DL61" s="105" t="s">
        <v>1290</v>
      </c>
    </row>
    <row r="62" spans="1:116" s="105" customFormat="1">
      <c r="A62" s="61">
        <v>1</v>
      </c>
      <c r="B62" s="94">
        <f>SUBTOTAL(9,$A$22:A62)</f>
        <v>41</v>
      </c>
      <c r="C62" s="82" t="s">
        <v>6356</v>
      </c>
      <c r="D62" s="84">
        <f t="shared" si="6"/>
        <v>7903595.2400000002</v>
      </c>
      <c r="E62" s="99">
        <v>0</v>
      </c>
      <c r="F62" s="99">
        <v>0</v>
      </c>
      <c r="G62" s="99">
        <v>0</v>
      </c>
      <c r="H62" s="99">
        <v>0</v>
      </c>
      <c r="I62" s="99">
        <v>0</v>
      </c>
      <c r="J62" s="99">
        <v>0</v>
      </c>
      <c r="K62" s="100">
        <v>0</v>
      </c>
      <c r="L62" s="99">
        <v>0</v>
      </c>
      <c r="M62" s="99">
        <v>0</v>
      </c>
      <c r="N62" s="99">
        <v>0</v>
      </c>
      <c r="O62" s="99">
        <v>0</v>
      </c>
      <c r="P62" s="99">
        <v>0</v>
      </c>
      <c r="Q62" s="99">
        <v>2032.46</v>
      </c>
      <c r="R62" s="99">
        <v>7738002</v>
      </c>
      <c r="S62" s="99">
        <v>0</v>
      </c>
      <c r="T62" s="99">
        <v>0</v>
      </c>
      <c r="U62" s="99">
        <v>0</v>
      </c>
      <c r="V62" s="99">
        <v>0</v>
      </c>
      <c r="W62" s="99">
        <v>0</v>
      </c>
      <c r="X62" s="99">
        <v>0</v>
      </c>
      <c r="Y62" s="99">
        <v>0</v>
      </c>
      <c r="Z62" s="99">
        <v>0</v>
      </c>
      <c r="AA62" s="99">
        <v>0</v>
      </c>
      <c r="AB62" s="99">
        <v>0</v>
      </c>
      <c r="AC62" s="102">
        <v>165593.24</v>
      </c>
      <c r="AD62" s="102">
        <v>0</v>
      </c>
      <c r="AE62" s="102">
        <v>0</v>
      </c>
      <c r="AF62" s="103" t="s">
        <v>17053</v>
      </c>
      <c r="AG62" s="103">
        <v>2023</v>
      </c>
      <c r="AH62" s="104">
        <v>2023</v>
      </c>
      <c r="AT62" s="105" t="e">
        <f>VLOOKUP(C62,AW:AX,2,FALSE)</f>
        <v>#N/A</v>
      </c>
      <c r="BV62" s="105" t="b">
        <f t="shared" si="7"/>
        <v>1</v>
      </c>
      <c r="BW62" s="106"/>
      <c r="CE62" s="105" t="e">
        <f t="shared" si="8"/>
        <v>#N/A</v>
      </c>
      <c r="CF62" s="105" t="s">
        <v>13659</v>
      </c>
      <c r="CG62" s="105">
        <v>1</v>
      </c>
      <c r="CH62" s="86">
        <f t="shared" si="2"/>
        <v>2.3283064365386963E-10</v>
      </c>
      <c r="CL62" s="105" t="e">
        <f t="shared" si="9"/>
        <v>#N/A</v>
      </c>
      <c r="CM62" s="105" t="s">
        <v>2133</v>
      </c>
      <c r="CN62" s="105">
        <v>353378.65</v>
      </c>
      <c r="DK62" s="105" t="e">
        <f t="shared" si="10"/>
        <v>#N/A</v>
      </c>
      <c r="DL62" s="105" t="s">
        <v>8771</v>
      </c>
    </row>
    <row r="63" spans="1:116" s="105" customFormat="1">
      <c r="A63" s="61">
        <v>1</v>
      </c>
      <c r="B63" s="94">
        <f>SUBTOTAL(9,$A$22:A63)</f>
        <v>42</v>
      </c>
      <c r="C63" s="82" t="s">
        <v>6531</v>
      </c>
      <c r="D63" s="84">
        <f t="shared" si="6"/>
        <v>7668792.9500000002</v>
      </c>
      <c r="E63" s="99">
        <v>0</v>
      </c>
      <c r="F63" s="99">
        <v>0</v>
      </c>
      <c r="G63" s="99">
        <v>0</v>
      </c>
      <c r="H63" s="99">
        <v>0</v>
      </c>
      <c r="I63" s="99">
        <v>0</v>
      </c>
      <c r="J63" s="99">
        <v>0</v>
      </c>
      <c r="K63" s="100">
        <v>0</v>
      </c>
      <c r="L63" s="99">
        <v>0</v>
      </c>
      <c r="M63" s="99">
        <v>0</v>
      </c>
      <c r="N63" s="99">
        <v>0</v>
      </c>
      <c r="O63" s="99">
        <v>0</v>
      </c>
      <c r="P63" s="99">
        <v>0</v>
      </c>
      <c r="Q63" s="99">
        <v>1407.43</v>
      </c>
      <c r="R63" s="99">
        <v>7508119.2000000002</v>
      </c>
      <c r="S63" s="99">
        <v>0</v>
      </c>
      <c r="T63" s="99">
        <v>0</v>
      </c>
      <c r="U63" s="99">
        <v>0</v>
      </c>
      <c r="V63" s="99">
        <v>0</v>
      </c>
      <c r="W63" s="99">
        <v>0</v>
      </c>
      <c r="X63" s="99">
        <v>0</v>
      </c>
      <c r="Y63" s="99">
        <v>0</v>
      </c>
      <c r="Z63" s="99">
        <v>0</v>
      </c>
      <c r="AA63" s="99">
        <v>0</v>
      </c>
      <c r="AB63" s="99">
        <v>0</v>
      </c>
      <c r="AC63" s="102">
        <v>160673.75</v>
      </c>
      <c r="AD63" s="102">
        <v>0</v>
      </c>
      <c r="AE63" s="102">
        <v>0</v>
      </c>
      <c r="AF63" s="103" t="s">
        <v>17053</v>
      </c>
      <c r="AG63" s="103">
        <v>2023</v>
      </c>
      <c r="AH63" s="104">
        <v>2023</v>
      </c>
      <c r="AT63" s="105" t="e">
        <f>VLOOKUP(C63,AW:AX,2,FALSE)</f>
        <v>#N/A</v>
      </c>
      <c r="BV63" s="105" t="b">
        <f t="shared" si="7"/>
        <v>1</v>
      </c>
      <c r="BW63" s="106"/>
      <c r="CE63" s="105" t="e">
        <f t="shared" si="8"/>
        <v>#N/A</v>
      </c>
      <c r="CF63" s="105" t="s">
        <v>14342</v>
      </c>
      <c r="CG63" s="105">
        <v>1</v>
      </c>
      <c r="CH63" s="86">
        <f t="shared" si="2"/>
        <v>0</v>
      </c>
      <c r="CL63" s="105" t="e">
        <f t="shared" si="9"/>
        <v>#N/A</v>
      </c>
      <c r="CM63" s="105" t="s">
        <v>3895</v>
      </c>
      <c r="CN63" s="105">
        <v>147800.44</v>
      </c>
      <c r="DK63" s="105" t="e">
        <f t="shared" si="10"/>
        <v>#N/A</v>
      </c>
      <c r="DL63" s="105" t="s">
        <v>5369</v>
      </c>
    </row>
    <row r="64" spans="1:116" s="105" customFormat="1">
      <c r="A64" s="61">
        <v>1</v>
      </c>
      <c r="B64" s="94">
        <f>SUBTOTAL(9,$A$22:A64)</f>
        <v>43</v>
      </c>
      <c r="C64" s="82" t="s">
        <v>7080</v>
      </c>
      <c r="D64" s="84">
        <f t="shared" si="6"/>
        <v>5803876.71</v>
      </c>
      <c r="E64" s="99">
        <v>0</v>
      </c>
      <c r="F64" s="99">
        <v>0</v>
      </c>
      <c r="G64" s="99">
        <v>0</v>
      </c>
      <c r="H64" s="99">
        <v>0</v>
      </c>
      <c r="I64" s="99">
        <v>0</v>
      </c>
      <c r="J64" s="99">
        <v>0</v>
      </c>
      <c r="K64" s="100">
        <v>0</v>
      </c>
      <c r="L64" s="99">
        <v>0</v>
      </c>
      <c r="M64" s="99">
        <v>0</v>
      </c>
      <c r="N64" s="99">
        <v>0</v>
      </c>
      <c r="O64" s="99">
        <v>0</v>
      </c>
      <c r="P64" s="99">
        <v>0</v>
      </c>
      <c r="Q64" s="99">
        <v>1826.15</v>
      </c>
      <c r="R64" s="99">
        <v>5682276</v>
      </c>
      <c r="S64" s="99">
        <v>0</v>
      </c>
      <c r="T64" s="99">
        <v>0</v>
      </c>
      <c r="U64" s="99">
        <v>0</v>
      </c>
      <c r="V64" s="99">
        <v>0</v>
      </c>
      <c r="W64" s="99">
        <v>0</v>
      </c>
      <c r="X64" s="99">
        <v>0</v>
      </c>
      <c r="Y64" s="99">
        <v>0</v>
      </c>
      <c r="Z64" s="99">
        <v>0</v>
      </c>
      <c r="AA64" s="99">
        <v>0</v>
      </c>
      <c r="AB64" s="99">
        <v>0</v>
      </c>
      <c r="AC64" s="102">
        <v>121600.71</v>
      </c>
      <c r="AD64" s="102">
        <v>0</v>
      </c>
      <c r="AE64" s="102">
        <v>0</v>
      </c>
      <c r="AF64" s="103" t="s">
        <v>17053</v>
      </c>
      <c r="AG64" s="103">
        <v>2023</v>
      </c>
      <c r="AH64" s="104">
        <v>2023</v>
      </c>
      <c r="AT64" s="105" t="e">
        <f>VLOOKUP(C64,AW:AX,2,FALSE)</f>
        <v>#N/A</v>
      </c>
      <c r="BV64" s="105" t="b">
        <f t="shared" si="7"/>
        <v>1</v>
      </c>
      <c r="BW64" s="106"/>
      <c r="CE64" s="105" t="e">
        <f t="shared" si="8"/>
        <v>#N/A</v>
      </c>
      <c r="CF64" s="105" t="s">
        <v>2440</v>
      </c>
      <c r="CG64" s="105">
        <v>1</v>
      </c>
      <c r="CH64" s="86">
        <f t="shared" si="2"/>
        <v>-4.3655745685100555E-11</v>
      </c>
      <c r="CL64" s="105" t="e">
        <f t="shared" si="9"/>
        <v>#N/A</v>
      </c>
      <c r="CM64" s="105" t="s">
        <v>823</v>
      </c>
      <c r="CN64" s="105">
        <v>149881</v>
      </c>
      <c r="DK64" s="105" t="e">
        <f t="shared" si="10"/>
        <v>#N/A</v>
      </c>
      <c r="DL64" s="105" t="s">
        <v>13398</v>
      </c>
    </row>
    <row r="65" spans="1:116" s="105" customFormat="1">
      <c r="A65" s="61">
        <v>1</v>
      </c>
      <c r="B65" s="94">
        <f>SUBTOTAL(9,$A$22:A65)</f>
        <v>44</v>
      </c>
      <c r="C65" s="82" t="s">
        <v>6093</v>
      </c>
      <c r="D65" s="84">
        <f t="shared" si="6"/>
        <v>5509850.1200000001</v>
      </c>
      <c r="E65" s="99">
        <v>0</v>
      </c>
      <c r="F65" s="99">
        <v>0</v>
      </c>
      <c r="G65" s="99">
        <v>0</v>
      </c>
      <c r="H65" s="99">
        <v>0</v>
      </c>
      <c r="I65" s="99">
        <v>0</v>
      </c>
      <c r="J65" s="99">
        <v>0</v>
      </c>
      <c r="K65" s="100">
        <v>0</v>
      </c>
      <c r="L65" s="99">
        <v>0</v>
      </c>
      <c r="M65" s="99">
        <v>1372.5039999999999</v>
      </c>
      <c r="N65" s="99">
        <v>5394409.75</v>
      </c>
      <c r="O65" s="99">
        <v>0</v>
      </c>
      <c r="P65" s="99">
        <v>0</v>
      </c>
      <c r="Q65" s="99">
        <v>0</v>
      </c>
      <c r="R65" s="99">
        <v>0</v>
      </c>
      <c r="S65" s="99">
        <v>0</v>
      </c>
      <c r="T65" s="99">
        <v>0</v>
      </c>
      <c r="U65" s="99">
        <v>0</v>
      </c>
      <c r="V65" s="99">
        <v>0</v>
      </c>
      <c r="W65" s="99">
        <v>0</v>
      </c>
      <c r="X65" s="99">
        <v>0</v>
      </c>
      <c r="Y65" s="99">
        <v>0</v>
      </c>
      <c r="Z65" s="99">
        <v>0</v>
      </c>
      <c r="AA65" s="99">
        <v>0</v>
      </c>
      <c r="AB65" s="99">
        <v>0</v>
      </c>
      <c r="AC65" s="102">
        <v>115440.37</v>
      </c>
      <c r="AD65" s="102">
        <v>0</v>
      </c>
      <c r="AE65" s="102">
        <v>0</v>
      </c>
      <c r="AF65" s="103" t="s">
        <v>17053</v>
      </c>
      <c r="AG65" s="103">
        <v>2023</v>
      </c>
      <c r="AH65" s="104">
        <v>2023</v>
      </c>
      <c r="AT65" s="105" t="e">
        <f>VLOOKUP(C65,AW:AX,2,FALSE)</f>
        <v>#N/A</v>
      </c>
      <c r="BV65" s="105" t="b">
        <f t="shared" si="7"/>
        <v>1</v>
      </c>
      <c r="BW65" s="106"/>
      <c r="CE65" s="105" t="e">
        <f t="shared" si="8"/>
        <v>#N/A</v>
      </c>
      <c r="CF65" s="105" t="s">
        <v>14272</v>
      </c>
      <c r="CG65" s="105">
        <v>1</v>
      </c>
      <c r="CH65" s="86">
        <f t="shared" si="2"/>
        <v>1.1641532182693481E-10</v>
      </c>
      <c r="CL65" s="105" t="e">
        <f t="shared" si="9"/>
        <v>#N/A</v>
      </c>
      <c r="CM65" s="105" t="s">
        <v>1454</v>
      </c>
      <c r="CN65" s="105">
        <v>199981.27</v>
      </c>
      <c r="DK65" s="105" t="e">
        <f t="shared" si="10"/>
        <v>#N/A</v>
      </c>
      <c r="DL65" s="105" t="s">
        <v>13993</v>
      </c>
    </row>
    <row r="66" spans="1:116" s="105" customFormat="1">
      <c r="A66" s="61">
        <v>1</v>
      </c>
      <c r="B66" s="94">
        <f>SUBTOTAL(9,$A$22:A66)</f>
        <v>45</v>
      </c>
      <c r="C66" s="82" t="s">
        <v>5472</v>
      </c>
      <c r="D66" s="84">
        <f t="shared" si="6"/>
        <v>18253357.280000001</v>
      </c>
      <c r="E66" s="99">
        <v>0</v>
      </c>
      <c r="F66" s="99">
        <v>0</v>
      </c>
      <c r="G66" s="99">
        <v>0</v>
      </c>
      <c r="H66" s="99">
        <v>0</v>
      </c>
      <c r="I66" s="99">
        <v>0</v>
      </c>
      <c r="J66" s="99">
        <v>0</v>
      </c>
      <c r="K66" s="100">
        <v>0</v>
      </c>
      <c r="L66" s="99">
        <v>0</v>
      </c>
      <c r="M66" s="99">
        <v>0</v>
      </c>
      <c r="N66" s="99">
        <v>0</v>
      </c>
      <c r="O66" s="99">
        <v>0</v>
      </c>
      <c r="P66" s="99">
        <v>0</v>
      </c>
      <c r="Q66" s="99">
        <v>4647.45</v>
      </c>
      <c r="R66" s="99">
        <v>17870919.600000001</v>
      </c>
      <c r="S66" s="99">
        <v>0</v>
      </c>
      <c r="T66" s="99">
        <v>0</v>
      </c>
      <c r="U66" s="99">
        <v>0</v>
      </c>
      <c r="V66" s="99">
        <v>0</v>
      </c>
      <c r="W66" s="99">
        <v>0</v>
      </c>
      <c r="X66" s="99">
        <v>0</v>
      </c>
      <c r="Y66" s="99">
        <v>0</v>
      </c>
      <c r="Z66" s="99">
        <v>0</v>
      </c>
      <c r="AA66" s="99">
        <v>0</v>
      </c>
      <c r="AB66" s="99">
        <v>0</v>
      </c>
      <c r="AC66" s="102">
        <v>382437.68</v>
      </c>
      <c r="AD66" s="102">
        <v>0</v>
      </c>
      <c r="AE66" s="102">
        <v>0</v>
      </c>
      <c r="AF66" s="103" t="s">
        <v>17053</v>
      </c>
      <c r="AG66" s="103">
        <v>2023</v>
      </c>
      <c r="AH66" s="104">
        <v>2023</v>
      </c>
      <c r="BV66" s="105" t="b">
        <f t="shared" si="7"/>
        <v>1</v>
      </c>
      <c r="BW66" s="106"/>
      <c r="CA66" s="105" t="e">
        <f>VLOOKUP(C66,CB:CC,2,FALSE)</f>
        <v>#N/A</v>
      </c>
      <c r="CE66" s="105" t="e">
        <f t="shared" si="8"/>
        <v>#N/A</v>
      </c>
      <c r="CF66" s="105" t="s">
        <v>14375</v>
      </c>
      <c r="CG66" s="105">
        <v>1</v>
      </c>
      <c r="CH66" s="86">
        <f t="shared" si="2"/>
        <v>-2.9103830456733704E-10</v>
      </c>
      <c r="CL66" s="105" t="e">
        <f t="shared" si="9"/>
        <v>#N/A</v>
      </c>
      <c r="CM66" s="105" t="s">
        <v>9246</v>
      </c>
      <c r="CN66" s="105">
        <v>23915.98</v>
      </c>
      <c r="DK66" s="105" t="e">
        <f t="shared" si="10"/>
        <v>#N/A</v>
      </c>
      <c r="DL66" s="105" t="s">
        <v>2507</v>
      </c>
    </row>
    <row r="67" spans="1:116" s="105" customFormat="1">
      <c r="A67" s="61">
        <v>1</v>
      </c>
      <c r="B67" s="94">
        <f>SUBTOTAL(9,$A$22:A67)</f>
        <v>46</v>
      </c>
      <c r="C67" s="82" t="s">
        <v>1150</v>
      </c>
      <c r="D67" s="84">
        <f t="shared" si="6"/>
        <v>7620449.6799999997</v>
      </c>
      <c r="E67" s="99">
        <v>0</v>
      </c>
      <c r="F67" s="99">
        <v>0</v>
      </c>
      <c r="G67" s="99">
        <v>0</v>
      </c>
      <c r="H67" s="99">
        <v>0</v>
      </c>
      <c r="I67" s="99">
        <v>0</v>
      </c>
      <c r="J67" s="99">
        <v>0</v>
      </c>
      <c r="K67" s="100">
        <v>0</v>
      </c>
      <c r="L67" s="99">
        <v>0</v>
      </c>
      <c r="M67" s="99">
        <v>0</v>
      </c>
      <c r="N67" s="99">
        <v>0</v>
      </c>
      <c r="O67" s="99">
        <v>0</v>
      </c>
      <c r="P67" s="99">
        <v>0</v>
      </c>
      <c r="Q67" s="99">
        <v>1414</v>
      </c>
      <c r="R67" s="99">
        <v>7460788.7999999998</v>
      </c>
      <c r="S67" s="99">
        <v>0</v>
      </c>
      <c r="T67" s="99">
        <v>0</v>
      </c>
      <c r="U67" s="99">
        <v>0</v>
      </c>
      <c r="V67" s="99">
        <v>0</v>
      </c>
      <c r="W67" s="99">
        <v>0</v>
      </c>
      <c r="X67" s="99">
        <v>0</v>
      </c>
      <c r="Y67" s="99">
        <v>0</v>
      </c>
      <c r="Z67" s="99">
        <v>0</v>
      </c>
      <c r="AA67" s="99">
        <v>0</v>
      </c>
      <c r="AB67" s="99">
        <v>0</v>
      </c>
      <c r="AC67" s="102">
        <v>159660.88</v>
      </c>
      <c r="AD67" s="102">
        <v>0</v>
      </c>
      <c r="AE67" s="102">
        <v>0</v>
      </c>
      <c r="AF67" s="103" t="s">
        <v>17053</v>
      </c>
      <c r="AG67" s="103">
        <v>2023</v>
      </c>
      <c r="AH67" s="104">
        <v>2023</v>
      </c>
      <c r="AT67" s="105" t="e">
        <f>VLOOKUP(C67,AW:AX,2,FALSE)</f>
        <v>#N/A</v>
      </c>
      <c r="BV67" s="105" t="b">
        <f t="shared" si="7"/>
        <v>1</v>
      </c>
      <c r="BW67" s="106"/>
      <c r="CA67" s="105" t="e">
        <f>VLOOKUP(C67,CB:CC,2,FALSE)</f>
        <v>#N/A</v>
      </c>
      <c r="CE67" s="105" t="e">
        <f t="shared" si="8"/>
        <v>#N/A</v>
      </c>
      <c r="CF67" s="105" t="s">
        <v>14318</v>
      </c>
      <c r="CG67" s="105">
        <v>1</v>
      </c>
      <c r="CH67" s="86">
        <f t="shared" si="2"/>
        <v>-1.1641532182693481E-10</v>
      </c>
      <c r="CL67" s="105" t="e">
        <f t="shared" si="9"/>
        <v>#N/A</v>
      </c>
      <c r="CM67" s="105" t="s">
        <v>10012</v>
      </c>
      <c r="CN67" s="105">
        <v>51856.9</v>
      </c>
      <c r="DK67" s="105" t="e">
        <f t="shared" si="10"/>
        <v>#N/A</v>
      </c>
      <c r="DL67" s="105" t="s">
        <v>9133</v>
      </c>
    </row>
    <row r="68" spans="1:116" s="105" customFormat="1">
      <c r="A68" s="61">
        <v>1</v>
      </c>
      <c r="B68" s="94">
        <f>SUBTOTAL(9,$A$22:A68)</f>
        <v>47</v>
      </c>
      <c r="C68" s="82" t="s">
        <v>5416</v>
      </c>
      <c r="D68" s="84">
        <f t="shared" si="6"/>
        <v>6647449.7400000002</v>
      </c>
      <c r="E68" s="99">
        <v>0</v>
      </c>
      <c r="F68" s="99">
        <v>0</v>
      </c>
      <c r="G68" s="99">
        <v>0</v>
      </c>
      <c r="H68" s="99">
        <v>0</v>
      </c>
      <c r="I68" s="99">
        <v>0</v>
      </c>
      <c r="J68" s="99">
        <v>0</v>
      </c>
      <c r="K68" s="100">
        <v>0</v>
      </c>
      <c r="L68" s="99">
        <v>0</v>
      </c>
      <c r="M68" s="99">
        <v>0</v>
      </c>
      <c r="N68" s="99">
        <v>0</v>
      </c>
      <c r="O68" s="99">
        <v>0</v>
      </c>
      <c r="P68" s="99">
        <v>0</v>
      </c>
      <c r="Q68" s="99">
        <v>1444.97</v>
      </c>
      <c r="R68" s="99">
        <v>6508174.7999999998</v>
      </c>
      <c r="S68" s="99">
        <v>0</v>
      </c>
      <c r="T68" s="99">
        <v>0</v>
      </c>
      <c r="U68" s="99">
        <v>0</v>
      </c>
      <c r="V68" s="99">
        <v>0</v>
      </c>
      <c r="W68" s="99">
        <v>0</v>
      </c>
      <c r="X68" s="99">
        <v>0</v>
      </c>
      <c r="Y68" s="99">
        <v>0</v>
      </c>
      <c r="Z68" s="99">
        <v>0</v>
      </c>
      <c r="AA68" s="99">
        <v>0</v>
      </c>
      <c r="AB68" s="99">
        <v>0</v>
      </c>
      <c r="AC68" s="102">
        <v>139274.94</v>
      </c>
      <c r="AD68" s="102">
        <v>0</v>
      </c>
      <c r="AE68" s="102">
        <v>0</v>
      </c>
      <c r="AF68" s="103" t="s">
        <v>17053</v>
      </c>
      <c r="AG68" s="103">
        <v>2023</v>
      </c>
      <c r="AH68" s="104">
        <v>2023</v>
      </c>
      <c r="BV68" s="105" t="b">
        <f t="shared" si="7"/>
        <v>1</v>
      </c>
      <c r="BW68" s="106"/>
      <c r="CA68" s="105" t="e">
        <f>VLOOKUP(C68,CB:CC,2,FALSE)</f>
        <v>#N/A</v>
      </c>
      <c r="CE68" s="105" t="e">
        <f t="shared" si="8"/>
        <v>#N/A</v>
      </c>
      <c r="CF68" s="105" t="s">
        <v>2307</v>
      </c>
      <c r="CG68" s="105">
        <v>1</v>
      </c>
      <c r="CH68" s="86">
        <f t="shared" si="2"/>
        <v>4.0745362639427185E-10</v>
      </c>
      <c r="CL68" s="105" t="e">
        <f t="shared" si="9"/>
        <v>#N/A</v>
      </c>
      <c r="CM68" s="105" t="s">
        <v>1896</v>
      </c>
      <c r="CN68" s="105">
        <v>118300.96</v>
      </c>
      <c r="DK68" s="105" t="e">
        <f t="shared" si="10"/>
        <v>#N/A</v>
      </c>
      <c r="DL68" s="105" t="s">
        <v>15245</v>
      </c>
    </row>
    <row r="69" spans="1:116" s="105" customFormat="1">
      <c r="A69" s="61">
        <v>1</v>
      </c>
      <c r="B69" s="94">
        <f>SUBTOTAL(9,$A$22:A69)</f>
        <v>48</v>
      </c>
      <c r="C69" s="82" t="s">
        <v>6358</v>
      </c>
      <c r="D69" s="84">
        <f t="shared" si="6"/>
        <v>7898478.0200000005</v>
      </c>
      <c r="E69" s="99">
        <v>0</v>
      </c>
      <c r="F69" s="99">
        <v>0</v>
      </c>
      <c r="G69" s="99">
        <v>0</v>
      </c>
      <c r="H69" s="99">
        <v>0</v>
      </c>
      <c r="I69" s="99">
        <v>0</v>
      </c>
      <c r="J69" s="99">
        <v>0</v>
      </c>
      <c r="K69" s="100">
        <v>0</v>
      </c>
      <c r="L69" s="99">
        <v>0</v>
      </c>
      <c r="M69" s="99">
        <v>853.8</v>
      </c>
      <c r="N69" s="99">
        <v>7732991.9900000002</v>
      </c>
      <c r="O69" s="99">
        <v>0</v>
      </c>
      <c r="P69" s="99">
        <v>0</v>
      </c>
      <c r="Q69" s="99">
        <v>0</v>
      </c>
      <c r="R69" s="99">
        <v>0</v>
      </c>
      <c r="S69" s="99">
        <v>0</v>
      </c>
      <c r="T69" s="99">
        <v>0</v>
      </c>
      <c r="U69" s="99">
        <v>0</v>
      </c>
      <c r="V69" s="99">
        <v>0</v>
      </c>
      <c r="W69" s="99">
        <v>0</v>
      </c>
      <c r="X69" s="99">
        <v>0</v>
      </c>
      <c r="Y69" s="99">
        <v>0</v>
      </c>
      <c r="Z69" s="99">
        <v>0</v>
      </c>
      <c r="AA69" s="99">
        <v>0</v>
      </c>
      <c r="AB69" s="99">
        <v>0</v>
      </c>
      <c r="AC69" s="102">
        <v>165486.03</v>
      </c>
      <c r="AD69" s="102">
        <v>0</v>
      </c>
      <c r="AE69" s="102">
        <v>0</v>
      </c>
      <c r="AF69" s="103" t="s">
        <v>17053</v>
      </c>
      <c r="AG69" s="103">
        <v>2023</v>
      </c>
      <c r="AH69" s="104">
        <v>2023</v>
      </c>
      <c r="AT69" s="105" t="e">
        <f>VLOOKUP(C69,AW:AX,2,FALSE)</f>
        <v>#N/A</v>
      </c>
      <c r="BV69" s="105" t="b">
        <f t="shared" si="7"/>
        <v>1</v>
      </c>
      <c r="BW69" s="106"/>
      <c r="CA69" s="105" t="e">
        <f>VLOOKUP(C69,CB:CC,2,FALSE)</f>
        <v>#N/A</v>
      </c>
      <c r="CE69" s="105" t="e">
        <f t="shared" si="8"/>
        <v>#N/A</v>
      </c>
      <c r="CF69" s="105" t="s">
        <v>2747</v>
      </c>
      <c r="CG69" s="105">
        <v>1</v>
      </c>
      <c r="CH69" s="86">
        <f t="shared" si="2"/>
        <v>2.6193447411060333E-10</v>
      </c>
      <c r="CL69" s="105" t="e">
        <f t="shared" si="9"/>
        <v>#N/A</v>
      </c>
      <c r="CM69" s="105" t="s">
        <v>10540</v>
      </c>
      <c r="CN69" s="105">
        <v>81076.850000000006</v>
      </c>
      <c r="DK69" s="105" t="e">
        <f t="shared" si="10"/>
        <v>#N/A</v>
      </c>
      <c r="DL69" s="105" t="s">
        <v>6881</v>
      </c>
    </row>
    <row r="70" spans="1:116" s="105" customFormat="1">
      <c r="A70" s="61">
        <v>1</v>
      </c>
      <c r="B70" s="94">
        <f>SUBTOTAL(9,$A$22:A70)</f>
        <v>49</v>
      </c>
      <c r="C70" s="82" t="s">
        <v>6942</v>
      </c>
      <c r="D70" s="84">
        <f t="shared" si="6"/>
        <v>3314631.04</v>
      </c>
      <c r="E70" s="99">
        <v>0</v>
      </c>
      <c r="F70" s="99">
        <v>0</v>
      </c>
      <c r="G70" s="99">
        <v>0</v>
      </c>
      <c r="H70" s="99">
        <v>0</v>
      </c>
      <c r="I70" s="99">
        <v>0</v>
      </c>
      <c r="J70" s="99">
        <v>0</v>
      </c>
      <c r="K70" s="100">
        <v>0</v>
      </c>
      <c r="L70" s="99">
        <v>0</v>
      </c>
      <c r="M70" s="99">
        <v>393.4</v>
      </c>
      <c r="N70" s="99">
        <v>3175656.66</v>
      </c>
      <c r="O70" s="99">
        <v>0</v>
      </c>
      <c r="P70" s="99">
        <v>0</v>
      </c>
      <c r="Q70" s="99">
        <v>0</v>
      </c>
      <c r="R70" s="99">
        <v>0</v>
      </c>
      <c r="S70" s="99">
        <v>0</v>
      </c>
      <c r="T70" s="99">
        <v>0</v>
      </c>
      <c r="U70" s="99">
        <v>0</v>
      </c>
      <c r="V70" s="99">
        <v>0</v>
      </c>
      <c r="W70" s="99">
        <v>0</v>
      </c>
      <c r="X70" s="99">
        <v>0</v>
      </c>
      <c r="Y70" s="99">
        <v>0</v>
      </c>
      <c r="Z70" s="99">
        <v>0</v>
      </c>
      <c r="AA70" s="99">
        <v>0</v>
      </c>
      <c r="AB70" s="99">
        <v>0</v>
      </c>
      <c r="AC70" s="102">
        <v>67959.05</v>
      </c>
      <c r="AD70" s="102">
        <v>71015.33</v>
      </c>
      <c r="AE70" s="102">
        <v>0</v>
      </c>
      <c r="AF70" s="103">
        <v>2023</v>
      </c>
      <c r="AG70" s="103">
        <v>2023</v>
      </c>
      <c r="AH70" s="104">
        <v>2023</v>
      </c>
      <c r="AT70" s="105" t="e">
        <f>VLOOKUP(C70,AW:AX,2,FALSE)</f>
        <v>#N/A</v>
      </c>
      <c r="BV70" s="105" t="b">
        <f t="shared" si="7"/>
        <v>1</v>
      </c>
      <c r="BW70" s="106"/>
      <c r="CA70" s="105" t="e">
        <f>VLOOKUP(C70,CB:CC,2,FALSE)</f>
        <v>#N/A</v>
      </c>
      <c r="CE70" s="105" t="e">
        <f t="shared" si="8"/>
        <v>#N/A</v>
      </c>
      <c r="CF70" s="105" t="s">
        <v>15882</v>
      </c>
      <c r="CG70" s="105">
        <v>1</v>
      </c>
      <c r="CH70" s="86">
        <f t="shared" si="2"/>
        <v>-1.1641532182693481E-10</v>
      </c>
      <c r="CL70" s="105" t="e">
        <f t="shared" si="9"/>
        <v>#N/A</v>
      </c>
      <c r="CM70" s="105" t="s">
        <v>10471</v>
      </c>
      <c r="CN70" s="105">
        <v>78660.91</v>
      </c>
      <c r="DK70" s="105" t="e">
        <f t="shared" si="10"/>
        <v>#N/A</v>
      </c>
      <c r="DL70" s="105" t="s">
        <v>1983</v>
      </c>
    </row>
    <row r="71" spans="1:116" s="105" customFormat="1">
      <c r="A71" s="61">
        <v>1</v>
      </c>
      <c r="B71" s="94">
        <f>SUBTOTAL(9,$A$22:A71)</f>
        <v>50</v>
      </c>
      <c r="C71" s="82" t="s">
        <v>5877</v>
      </c>
      <c r="D71" s="84">
        <f t="shared" si="6"/>
        <v>6287839.5199999996</v>
      </c>
      <c r="E71" s="99">
        <v>0</v>
      </c>
      <c r="F71" s="99">
        <v>0</v>
      </c>
      <c r="G71" s="99">
        <v>0</v>
      </c>
      <c r="H71" s="99">
        <v>0</v>
      </c>
      <c r="I71" s="99">
        <v>0</v>
      </c>
      <c r="J71" s="99">
        <v>0</v>
      </c>
      <c r="K71" s="100">
        <v>0</v>
      </c>
      <c r="L71" s="99">
        <v>0</v>
      </c>
      <c r="M71" s="99">
        <v>900</v>
      </c>
      <c r="N71" s="99">
        <v>6156099</v>
      </c>
      <c r="O71" s="99">
        <v>0</v>
      </c>
      <c r="P71" s="99">
        <v>0</v>
      </c>
      <c r="Q71" s="99">
        <v>0</v>
      </c>
      <c r="R71" s="99">
        <v>0</v>
      </c>
      <c r="S71" s="99">
        <v>0</v>
      </c>
      <c r="T71" s="99">
        <v>0</v>
      </c>
      <c r="U71" s="99">
        <v>0</v>
      </c>
      <c r="V71" s="99">
        <v>0</v>
      </c>
      <c r="W71" s="99">
        <v>0</v>
      </c>
      <c r="X71" s="99">
        <v>0</v>
      </c>
      <c r="Y71" s="99">
        <v>0</v>
      </c>
      <c r="Z71" s="99">
        <v>0</v>
      </c>
      <c r="AA71" s="99">
        <v>0</v>
      </c>
      <c r="AB71" s="99">
        <v>0</v>
      </c>
      <c r="AC71" s="102">
        <v>131740.51999999999</v>
      </c>
      <c r="AD71" s="102">
        <v>0</v>
      </c>
      <c r="AE71" s="102">
        <v>0</v>
      </c>
      <c r="AF71" s="103" t="s">
        <v>17053</v>
      </c>
      <c r="AG71" s="103">
        <v>2023</v>
      </c>
      <c r="AH71" s="104">
        <v>2023</v>
      </c>
      <c r="BV71" s="105" t="b">
        <f t="shared" si="7"/>
        <v>1</v>
      </c>
      <c r="CE71" s="105" t="e">
        <f t="shared" si="8"/>
        <v>#N/A</v>
      </c>
      <c r="CF71" s="105" t="s">
        <v>12341</v>
      </c>
      <c r="CG71" s="105">
        <v>1</v>
      </c>
      <c r="CH71" s="86">
        <f t="shared" si="2"/>
        <v>-4.3655745685100555E-10</v>
      </c>
      <c r="CL71" s="105" t="e">
        <f t="shared" si="9"/>
        <v>#N/A</v>
      </c>
      <c r="CM71" s="105" t="s">
        <v>14318</v>
      </c>
      <c r="CN71" s="105">
        <v>82431.28</v>
      </c>
      <c r="DK71" s="105" t="e">
        <f t="shared" si="10"/>
        <v>#N/A</v>
      </c>
      <c r="DL71" s="105" t="s">
        <v>10362</v>
      </c>
    </row>
    <row r="72" spans="1:116" s="105" customFormat="1">
      <c r="A72" s="61">
        <v>1</v>
      </c>
      <c r="B72" s="94">
        <f>SUBTOTAL(9,$A$22:A72)</f>
        <v>51</v>
      </c>
      <c r="C72" s="82" t="s">
        <v>7159</v>
      </c>
      <c r="D72" s="84">
        <f t="shared" si="6"/>
        <v>5770851.9800000004</v>
      </c>
      <c r="E72" s="99">
        <v>0</v>
      </c>
      <c r="F72" s="99">
        <v>0</v>
      </c>
      <c r="G72" s="99">
        <v>0</v>
      </c>
      <c r="H72" s="99">
        <v>0</v>
      </c>
      <c r="I72" s="99">
        <v>0</v>
      </c>
      <c r="J72" s="99">
        <v>0</v>
      </c>
      <c r="K72" s="100">
        <v>0</v>
      </c>
      <c r="L72" s="99">
        <v>0</v>
      </c>
      <c r="M72" s="99">
        <v>768.14</v>
      </c>
      <c r="N72" s="99">
        <v>5649943.2000000002</v>
      </c>
      <c r="O72" s="99">
        <v>0</v>
      </c>
      <c r="P72" s="99">
        <v>0</v>
      </c>
      <c r="Q72" s="99">
        <v>0</v>
      </c>
      <c r="R72" s="99">
        <v>0</v>
      </c>
      <c r="S72" s="99">
        <v>0</v>
      </c>
      <c r="T72" s="99">
        <v>0</v>
      </c>
      <c r="U72" s="99">
        <v>0</v>
      </c>
      <c r="V72" s="99">
        <v>0</v>
      </c>
      <c r="W72" s="99">
        <v>0</v>
      </c>
      <c r="X72" s="99">
        <v>0</v>
      </c>
      <c r="Y72" s="99">
        <v>0</v>
      </c>
      <c r="Z72" s="99">
        <v>0</v>
      </c>
      <c r="AA72" s="99">
        <v>0</v>
      </c>
      <c r="AB72" s="99">
        <v>0</v>
      </c>
      <c r="AC72" s="102">
        <v>120908.78</v>
      </c>
      <c r="AD72" s="102">
        <v>0</v>
      </c>
      <c r="AE72" s="102">
        <v>0</v>
      </c>
      <c r="AF72" s="103" t="s">
        <v>17053</v>
      </c>
      <c r="AG72" s="103">
        <v>2023</v>
      </c>
      <c r="AH72" s="104">
        <v>2023</v>
      </c>
      <c r="BV72" s="105" t="b">
        <f t="shared" si="7"/>
        <v>1</v>
      </c>
      <c r="CE72" s="105" t="e">
        <f t="shared" si="8"/>
        <v>#N/A</v>
      </c>
      <c r="CF72" s="105" t="s">
        <v>8478</v>
      </c>
      <c r="CG72" s="105">
        <v>1</v>
      </c>
      <c r="CH72" s="86">
        <f t="shared" si="2"/>
        <v>2.6193447411060333E-10</v>
      </c>
      <c r="CL72" s="105" t="e">
        <f t="shared" si="9"/>
        <v>#N/A</v>
      </c>
      <c r="CM72" s="105" t="s">
        <v>15498</v>
      </c>
      <c r="CN72" s="105">
        <v>82879.66</v>
      </c>
      <c r="DK72" s="105" t="e">
        <f t="shared" si="10"/>
        <v>#N/A</v>
      </c>
      <c r="DL72" s="105" t="s">
        <v>15729</v>
      </c>
    </row>
    <row r="73" spans="1:116" s="105" customFormat="1">
      <c r="A73" s="61">
        <v>1</v>
      </c>
      <c r="B73" s="94">
        <f>SUBTOTAL(9,$A$22:A73)</f>
        <v>52</v>
      </c>
      <c r="C73" s="82" t="s">
        <v>4347</v>
      </c>
      <c r="D73" s="84">
        <f t="shared" si="6"/>
        <v>7650622.620000001</v>
      </c>
      <c r="E73" s="99">
        <v>0</v>
      </c>
      <c r="F73" s="99">
        <v>0</v>
      </c>
      <c r="G73" s="99">
        <v>0</v>
      </c>
      <c r="H73" s="99">
        <v>0</v>
      </c>
      <c r="I73" s="99">
        <v>0</v>
      </c>
      <c r="J73" s="99">
        <v>0</v>
      </c>
      <c r="K73" s="100">
        <v>0</v>
      </c>
      <c r="L73" s="99">
        <v>0</v>
      </c>
      <c r="M73" s="99">
        <v>910</v>
      </c>
      <c r="N73" s="99">
        <v>7383871.7300000004</v>
      </c>
      <c r="O73" s="99">
        <v>0</v>
      </c>
      <c r="P73" s="99">
        <v>0</v>
      </c>
      <c r="Q73" s="99">
        <v>0</v>
      </c>
      <c r="R73" s="99">
        <v>0</v>
      </c>
      <c r="S73" s="99">
        <v>0</v>
      </c>
      <c r="T73" s="99">
        <v>0</v>
      </c>
      <c r="U73" s="99">
        <v>0</v>
      </c>
      <c r="V73" s="99">
        <v>0</v>
      </c>
      <c r="W73" s="99">
        <v>0</v>
      </c>
      <c r="X73" s="99">
        <v>0</v>
      </c>
      <c r="Y73" s="99">
        <v>0</v>
      </c>
      <c r="Z73" s="99">
        <v>0</v>
      </c>
      <c r="AA73" s="99">
        <v>0</v>
      </c>
      <c r="AB73" s="99">
        <v>0</v>
      </c>
      <c r="AC73" s="102">
        <v>158014.85999999999</v>
      </c>
      <c r="AD73" s="102">
        <v>108736.03</v>
      </c>
      <c r="AE73" s="102">
        <v>0</v>
      </c>
      <c r="AF73" s="103">
        <v>2023</v>
      </c>
      <c r="AG73" s="103">
        <v>2023</v>
      </c>
      <c r="AH73" s="104">
        <v>2023</v>
      </c>
      <c r="AT73" s="105" t="e">
        <f>VLOOKUP(C73,AW:AX,2,FALSE)</f>
        <v>#N/A</v>
      </c>
      <c r="BV73" s="105" t="b">
        <f t="shared" si="7"/>
        <v>1</v>
      </c>
      <c r="BW73" s="106"/>
      <c r="CA73" s="105" t="e">
        <f>VLOOKUP(C73,CB:CC,2,FALSE)</f>
        <v>#N/A</v>
      </c>
      <c r="CE73" s="105" t="e">
        <f t="shared" si="8"/>
        <v>#N/A</v>
      </c>
      <c r="CF73" s="105" t="s">
        <v>9274</v>
      </c>
      <c r="CG73" s="105">
        <v>1</v>
      </c>
      <c r="CH73" s="86">
        <f t="shared" si="2"/>
        <v>6.1118043959140778E-10</v>
      </c>
      <c r="CL73" s="105" t="e">
        <f t="shared" si="9"/>
        <v>#N/A</v>
      </c>
      <c r="DK73" s="105" t="e">
        <f t="shared" si="10"/>
        <v>#N/A</v>
      </c>
      <c r="DL73" s="105" t="s">
        <v>5858</v>
      </c>
    </row>
    <row r="74" spans="1:116" s="105" customFormat="1">
      <c r="A74" s="61">
        <v>1</v>
      </c>
      <c r="B74" s="94">
        <f>SUBTOTAL(9,$A$22:A74)</f>
        <v>53</v>
      </c>
      <c r="C74" s="82" t="s">
        <v>5197</v>
      </c>
      <c r="D74" s="84">
        <f t="shared" si="6"/>
        <v>4725309.97</v>
      </c>
      <c r="E74" s="99">
        <v>0</v>
      </c>
      <c r="F74" s="99">
        <v>0</v>
      </c>
      <c r="G74" s="99">
        <v>0</v>
      </c>
      <c r="H74" s="99">
        <v>0</v>
      </c>
      <c r="I74" s="99">
        <v>0</v>
      </c>
      <c r="J74" s="99">
        <v>0</v>
      </c>
      <c r="K74" s="100">
        <v>0</v>
      </c>
      <c r="L74" s="99">
        <v>0</v>
      </c>
      <c r="M74" s="99">
        <v>587.1</v>
      </c>
      <c r="N74" s="99">
        <v>4626307</v>
      </c>
      <c r="O74" s="99">
        <v>0</v>
      </c>
      <c r="P74" s="99">
        <v>0</v>
      </c>
      <c r="Q74" s="99">
        <v>0</v>
      </c>
      <c r="R74" s="99">
        <v>0</v>
      </c>
      <c r="S74" s="99">
        <v>0</v>
      </c>
      <c r="T74" s="99">
        <v>0</v>
      </c>
      <c r="U74" s="99">
        <v>0</v>
      </c>
      <c r="V74" s="99">
        <v>0</v>
      </c>
      <c r="W74" s="99">
        <v>0</v>
      </c>
      <c r="X74" s="99">
        <v>0</v>
      </c>
      <c r="Y74" s="99">
        <v>0</v>
      </c>
      <c r="Z74" s="99">
        <v>0</v>
      </c>
      <c r="AA74" s="99">
        <v>0</v>
      </c>
      <c r="AB74" s="99">
        <v>0</v>
      </c>
      <c r="AC74" s="102">
        <v>99002.97</v>
      </c>
      <c r="AD74" s="102">
        <v>0</v>
      </c>
      <c r="AE74" s="102">
        <v>0</v>
      </c>
      <c r="AF74" s="103" t="s">
        <v>17053</v>
      </c>
      <c r="AG74" s="103">
        <v>2023</v>
      </c>
      <c r="AH74" s="104">
        <v>2023</v>
      </c>
      <c r="BV74" s="105" t="b">
        <f t="shared" si="7"/>
        <v>1</v>
      </c>
      <c r="BW74" s="106"/>
      <c r="CA74" s="105" t="e">
        <f>VLOOKUP(C74,CB:CC,2,FALSE)</f>
        <v>#N/A</v>
      </c>
      <c r="CB74" s="105" t="s">
        <v>10271</v>
      </c>
      <c r="CC74" s="105">
        <v>722.14</v>
      </c>
      <c r="CE74" s="105" t="e">
        <f t="shared" si="8"/>
        <v>#N/A</v>
      </c>
      <c r="CF74" s="105" t="s">
        <v>10362</v>
      </c>
      <c r="CG74" s="105">
        <v>1</v>
      </c>
      <c r="CH74" s="86">
        <f t="shared" si="2"/>
        <v>-2.6193447411060333E-10</v>
      </c>
      <c r="CL74" s="105" t="e">
        <f t="shared" si="9"/>
        <v>#N/A</v>
      </c>
      <c r="DK74" s="105" t="e">
        <f t="shared" si="10"/>
        <v>#N/A</v>
      </c>
      <c r="DL74" s="105" t="s">
        <v>9035</v>
      </c>
    </row>
    <row r="75" spans="1:116" s="105" customFormat="1">
      <c r="A75" s="61">
        <v>1</v>
      </c>
      <c r="B75" s="94">
        <f>SUBTOTAL(9,$A$22:A75)</f>
        <v>54</v>
      </c>
      <c r="C75" s="82" t="s">
        <v>7227</v>
      </c>
      <c r="D75" s="84">
        <f t="shared" si="6"/>
        <v>4301233.1500000004</v>
      </c>
      <c r="E75" s="99">
        <v>0</v>
      </c>
      <c r="F75" s="99">
        <v>0</v>
      </c>
      <c r="G75" s="99">
        <v>0</v>
      </c>
      <c r="H75" s="99">
        <v>0</v>
      </c>
      <c r="I75" s="99">
        <v>0</v>
      </c>
      <c r="J75" s="99">
        <v>0</v>
      </c>
      <c r="K75" s="100">
        <v>0</v>
      </c>
      <c r="L75" s="99">
        <v>0</v>
      </c>
      <c r="M75" s="99">
        <v>558</v>
      </c>
      <c r="N75" s="99">
        <v>4211115.28</v>
      </c>
      <c r="O75" s="99">
        <v>0</v>
      </c>
      <c r="P75" s="99">
        <v>0</v>
      </c>
      <c r="Q75" s="99">
        <v>0</v>
      </c>
      <c r="R75" s="99">
        <v>0</v>
      </c>
      <c r="S75" s="99">
        <v>0</v>
      </c>
      <c r="T75" s="99">
        <v>0</v>
      </c>
      <c r="U75" s="99">
        <v>0</v>
      </c>
      <c r="V75" s="99">
        <v>0</v>
      </c>
      <c r="W75" s="99">
        <v>0</v>
      </c>
      <c r="X75" s="99">
        <v>0</v>
      </c>
      <c r="Y75" s="99">
        <v>0</v>
      </c>
      <c r="Z75" s="99">
        <v>0</v>
      </c>
      <c r="AA75" s="99">
        <v>0</v>
      </c>
      <c r="AB75" s="99">
        <v>0</v>
      </c>
      <c r="AC75" s="102">
        <v>90117.87</v>
      </c>
      <c r="AD75" s="102">
        <v>0</v>
      </c>
      <c r="AE75" s="102">
        <v>0</v>
      </c>
      <c r="AF75" s="103" t="s">
        <v>17053</v>
      </c>
      <c r="AG75" s="103">
        <v>2023</v>
      </c>
      <c r="AH75" s="104">
        <v>2023</v>
      </c>
      <c r="AT75" s="105" t="e">
        <f>VLOOKUP(C75,AW:AX,2,FALSE)</f>
        <v>#N/A</v>
      </c>
      <c r="BV75" s="105" t="b">
        <f t="shared" si="7"/>
        <v>1</v>
      </c>
      <c r="BW75" s="106"/>
      <c r="CA75" s="105" t="e">
        <f>VLOOKUP(C75,CB:CC,2,FALSE)</f>
        <v>#N/A</v>
      </c>
      <c r="CB75" s="105" t="s">
        <v>9360</v>
      </c>
      <c r="CC75" s="105">
        <v>1674.7</v>
      </c>
      <c r="CE75" s="105" t="e">
        <f t="shared" si="8"/>
        <v>#N/A</v>
      </c>
      <c r="CF75" s="105" t="s">
        <v>10427</v>
      </c>
      <c r="CG75" s="105">
        <v>1</v>
      </c>
      <c r="CH75" s="86">
        <f t="shared" si="2"/>
        <v>1.1641532182693481E-10</v>
      </c>
      <c r="CL75" s="105" t="e">
        <f t="shared" si="9"/>
        <v>#N/A</v>
      </c>
      <c r="DK75" s="105" t="e">
        <f t="shared" si="10"/>
        <v>#N/A</v>
      </c>
      <c r="DL75" s="105" t="s">
        <v>9266</v>
      </c>
    </row>
    <row r="76" spans="1:116" s="105" customFormat="1">
      <c r="A76" s="61">
        <v>1</v>
      </c>
      <c r="B76" s="94">
        <f>SUBTOTAL(9,$A$22:A76)</f>
        <v>55</v>
      </c>
      <c r="C76" s="82" t="s">
        <v>4619</v>
      </c>
      <c r="D76" s="84">
        <f t="shared" si="6"/>
        <v>24405376.52</v>
      </c>
      <c r="E76" s="99">
        <v>0</v>
      </c>
      <c r="F76" s="99">
        <v>0</v>
      </c>
      <c r="G76" s="99">
        <v>5000000</v>
      </c>
      <c r="H76" s="99">
        <v>0</v>
      </c>
      <c r="I76" s="99">
        <v>0</v>
      </c>
      <c r="J76" s="99">
        <v>0</v>
      </c>
      <c r="K76" s="100">
        <v>0</v>
      </c>
      <c r="L76" s="99">
        <v>0</v>
      </c>
      <c r="M76" s="99">
        <v>0</v>
      </c>
      <c r="N76" s="99">
        <v>0</v>
      </c>
      <c r="O76" s="99">
        <v>0</v>
      </c>
      <c r="P76" s="99">
        <v>0</v>
      </c>
      <c r="Q76" s="99">
        <v>4450</v>
      </c>
      <c r="R76" s="99">
        <v>17857469.52</v>
      </c>
      <c r="S76" s="99">
        <v>0</v>
      </c>
      <c r="T76" s="99">
        <v>0</v>
      </c>
      <c r="U76" s="99">
        <v>0</v>
      </c>
      <c r="V76" s="99">
        <v>0</v>
      </c>
      <c r="W76" s="99">
        <v>0</v>
      </c>
      <c r="X76" s="99">
        <v>0</v>
      </c>
      <c r="Y76" s="99">
        <v>0</v>
      </c>
      <c r="Z76" s="99">
        <v>0</v>
      </c>
      <c r="AA76" s="99">
        <v>0</v>
      </c>
      <c r="AB76" s="99">
        <v>1000000</v>
      </c>
      <c r="AC76" s="102">
        <v>547907</v>
      </c>
      <c r="AD76" s="102">
        <v>0</v>
      </c>
      <c r="AE76" s="102">
        <v>0</v>
      </c>
      <c r="AF76" s="103" t="s">
        <v>17053</v>
      </c>
      <c r="AG76" s="103">
        <v>2023</v>
      </c>
      <c r="AH76" s="104">
        <v>2023</v>
      </c>
      <c r="BW76" s="106"/>
      <c r="CH76" s="86">
        <f t="shared" si="2"/>
        <v>0</v>
      </c>
      <c r="DK76" s="105" t="e">
        <f t="shared" si="10"/>
        <v>#N/A</v>
      </c>
      <c r="DL76" s="105" t="s">
        <v>875</v>
      </c>
    </row>
    <row r="77" spans="1:116" s="105" customFormat="1">
      <c r="A77" s="61">
        <v>1</v>
      </c>
      <c r="B77" s="94">
        <f>SUBTOTAL(9,$A$22:A77)</f>
        <v>56</v>
      </c>
      <c r="C77" s="82" t="s">
        <v>6396</v>
      </c>
      <c r="D77" s="84">
        <f t="shared" si="6"/>
        <v>14018603.58</v>
      </c>
      <c r="E77" s="99">
        <v>0</v>
      </c>
      <c r="F77" s="99">
        <v>0</v>
      </c>
      <c r="G77" s="99">
        <v>5000000</v>
      </c>
      <c r="H77" s="99">
        <v>0</v>
      </c>
      <c r="I77" s="99">
        <v>0</v>
      </c>
      <c r="J77" s="99">
        <v>0</v>
      </c>
      <c r="K77" s="100">
        <v>0</v>
      </c>
      <c r="L77" s="99">
        <v>0</v>
      </c>
      <c r="M77" s="99">
        <v>881.5</v>
      </c>
      <c r="N77" s="99">
        <v>8556983.2400000002</v>
      </c>
      <c r="O77" s="99">
        <v>0</v>
      </c>
      <c r="P77" s="99">
        <v>0</v>
      </c>
      <c r="Q77" s="99">
        <v>0</v>
      </c>
      <c r="R77" s="99">
        <v>0</v>
      </c>
      <c r="S77" s="99">
        <v>0</v>
      </c>
      <c r="T77" s="99">
        <v>0</v>
      </c>
      <c r="U77" s="99">
        <v>0</v>
      </c>
      <c r="V77" s="99">
        <v>0</v>
      </c>
      <c r="W77" s="99">
        <v>0</v>
      </c>
      <c r="X77" s="99">
        <v>0</v>
      </c>
      <c r="Y77" s="99">
        <v>0</v>
      </c>
      <c r="Z77" s="99">
        <v>0</v>
      </c>
      <c r="AA77" s="99">
        <v>0</v>
      </c>
      <c r="AB77" s="99">
        <v>0</v>
      </c>
      <c r="AC77" s="102">
        <v>290119.44</v>
      </c>
      <c r="AD77" s="102">
        <v>171500.9</v>
      </c>
      <c r="AE77" s="102">
        <v>0</v>
      </c>
      <c r="AF77" s="103">
        <v>2023</v>
      </c>
      <c r="AG77" s="103">
        <v>2023</v>
      </c>
      <c r="AH77" s="104">
        <v>2023</v>
      </c>
      <c r="BW77" s="106"/>
      <c r="CH77" s="86">
        <f t="shared" ref="CH77:CH184" si="11">D77-E77-F77-G77-H77-I77-J77-L77-N77-P77-R77-T77-U77-V77-W77-X77-Y77-Z77-AA77-AB77-AC77-AD77-AE77</f>
        <v>-1.4551915228366852E-10</v>
      </c>
      <c r="DK77" s="105" t="e">
        <f t="shared" si="10"/>
        <v>#N/A</v>
      </c>
      <c r="DL77" s="105" t="s">
        <v>1182</v>
      </c>
    </row>
    <row r="78" spans="1:116" s="105" customFormat="1">
      <c r="A78" s="61">
        <v>1</v>
      </c>
      <c r="B78" s="94">
        <f>SUBTOTAL(9,$A$22:A78)</f>
        <v>57</v>
      </c>
      <c r="C78" s="82" t="s">
        <v>7207</v>
      </c>
      <c r="D78" s="84">
        <f t="shared" si="6"/>
        <v>27618530.219999999</v>
      </c>
      <c r="E78" s="99">
        <v>0</v>
      </c>
      <c r="F78" s="99">
        <v>0</v>
      </c>
      <c r="G78" s="99">
        <v>1295843.8600000001</v>
      </c>
      <c r="H78" s="99">
        <v>0</v>
      </c>
      <c r="I78" s="99">
        <v>0</v>
      </c>
      <c r="J78" s="99">
        <v>0</v>
      </c>
      <c r="K78" s="100">
        <v>0</v>
      </c>
      <c r="L78" s="99">
        <v>0</v>
      </c>
      <c r="M78" s="99">
        <v>0</v>
      </c>
      <c r="N78" s="99">
        <v>0</v>
      </c>
      <c r="O78" s="99">
        <v>0</v>
      </c>
      <c r="P78" s="99">
        <v>0</v>
      </c>
      <c r="Q78" s="99">
        <v>5706.3</v>
      </c>
      <c r="R78" s="99">
        <v>25744033</v>
      </c>
      <c r="S78" s="99">
        <v>0</v>
      </c>
      <c r="T78" s="99">
        <v>0</v>
      </c>
      <c r="U78" s="99">
        <v>0</v>
      </c>
      <c r="V78" s="99">
        <v>0</v>
      </c>
      <c r="W78" s="99">
        <v>0</v>
      </c>
      <c r="X78" s="99">
        <v>0</v>
      </c>
      <c r="Y78" s="99">
        <v>0</v>
      </c>
      <c r="Z78" s="99">
        <v>0</v>
      </c>
      <c r="AA78" s="99">
        <v>0</v>
      </c>
      <c r="AB78" s="99">
        <v>0</v>
      </c>
      <c r="AC78" s="102">
        <v>578653.36</v>
      </c>
      <c r="AD78" s="102">
        <v>0</v>
      </c>
      <c r="AE78" s="102">
        <v>0</v>
      </c>
      <c r="AF78" s="103" t="s">
        <v>17053</v>
      </c>
      <c r="AG78" s="103">
        <v>2023</v>
      </c>
      <c r="AH78" s="104">
        <v>2023</v>
      </c>
      <c r="BW78" s="106"/>
      <c r="CH78" s="86">
        <f t="shared" si="11"/>
        <v>-5.8207660913467407E-10</v>
      </c>
      <c r="DK78" s="105" t="e">
        <f t="shared" si="10"/>
        <v>#N/A</v>
      </c>
      <c r="DL78" s="105" t="s">
        <v>319</v>
      </c>
    </row>
    <row r="79" spans="1:116" s="105" customFormat="1">
      <c r="A79" s="61">
        <v>1</v>
      </c>
      <c r="B79" s="94">
        <f>SUBTOTAL(9,$A$22:A79)</f>
        <v>58</v>
      </c>
      <c r="C79" s="82" t="s">
        <v>875</v>
      </c>
      <c r="D79" s="84">
        <f t="shared" si="6"/>
        <v>3630239.23</v>
      </c>
      <c r="E79" s="99">
        <v>0</v>
      </c>
      <c r="F79" s="99">
        <v>0</v>
      </c>
      <c r="G79" s="99">
        <v>0</v>
      </c>
      <c r="H79" s="99">
        <v>0</v>
      </c>
      <c r="I79" s="99">
        <v>0</v>
      </c>
      <c r="J79" s="99">
        <v>0</v>
      </c>
      <c r="K79" s="100">
        <v>0</v>
      </c>
      <c r="L79" s="99">
        <v>0</v>
      </c>
      <c r="M79" s="99">
        <v>559.24</v>
      </c>
      <c r="N79" s="99">
        <v>3554179.78</v>
      </c>
      <c r="O79" s="99">
        <v>0</v>
      </c>
      <c r="P79" s="99">
        <v>0</v>
      </c>
      <c r="Q79" s="99">
        <v>0</v>
      </c>
      <c r="R79" s="99">
        <v>0</v>
      </c>
      <c r="S79" s="99">
        <v>0</v>
      </c>
      <c r="T79" s="99">
        <v>0</v>
      </c>
      <c r="U79" s="99">
        <v>0</v>
      </c>
      <c r="V79" s="99">
        <v>0</v>
      </c>
      <c r="W79" s="99">
        <v>0</v>
      </c>
      <c r="X79" s="99">
        <v>0</v>
      </c>
      <c r="Y79" s="99">
        <v>0</v>
      </c>
      <c r="Z79" s="99">
        <v>0</v>
      </c>
      <c r="AA79" s="99">
        <v>0</v>
      </c>
      <c r="AB79" s="99">
        <v>0</v>
      </c>
      <c r="AC79" s="102">
        <v>76059.45</v>
      </c>
      <c r="AD79" s="102">
        <v>0</v>
      </c>
      <c r="AE79" s="102">
        <v>0</v>
      </c>
      <c r="AF79" s="103" t="s">
        <v>17053</v>
      </c>
      <c r="AG79" s="103">
        <v>2023</v>
      </c>
      <c r="AH79" s="104">
        <v>2023</v>
      </c>
      <c r="BW79" s="106"/>
      <c r="CH79" s="86">
        <f t="shared" si="11"/>
        <v>1.8917489796876907E-10</v>
      </c>
    </row>
    <row r="80" spans="1:116" s="105" customFormat="1">
      <c r="A80" s="61">
        <v>1</v>
      </c>
      <c r="B80" s="94">
        <f>SUBTOTAL(9,$A$22:A80)</f>
        <v>59</v>
      </c>
      <c r="C80" s="82" t="s">
        <v>5408</v>
      </c>
      <c r="D80" s="84">
        <f t="shared" si="6"/>
        <v>6513451.1699999999</v>
      </c>
      <c r="E80" s="99">
        <v>0</v>
      </c>
      <c r="F80" s="99">
        <v>0</v>
      </c>
      <c r="G80" s="99">
        <v>0</v>
      </c>
      <c r="H80" s="99">
        <v>0</v>
      </c>
      <c r="I80" s="99">
        <v>0</v>
      </c>
      <c r="J80" s="99">
        <v>0</v>
      </c>
      <c r="K80" s="100">
        <v>0</v>
      </c>
      <c r="L80" s="99">
        <v>0</v>
      </c>
      <c r="M80" s="99">
        <v>775</v>
      </c>
      <c r="N80" s="99">
        <v>6227935.8799999999</v>
      </c>
      <c r="O80" s="99">
        <v>0</v>
      </c>
      <c r="P80" s="99">
        <v>0</v>
      </c>
      <c r="Q80" s="99">
        <v>0</v>
      </c>
      <c r="R80" s="99">
        <v>0</v>
      </c>
      <c r="S80" s="99">
        <v>0</v>
      </c>
      <c r="T80" s="99">
        <v>0</v>
      </c>
      <c r="U80" s="99">
        <v>0</v>
      </c>
      <c r="V80" s="99">
        <v>0</v>
      </c>
      <c r="W80" s="99">
        <v>0</v>
      </c>
      <c r="X80" s="99">
        <v>0</v>
      </c>
      <c r="Y80" s="99">
        <v>0</v>
      </c>
      <c r="Z80" s="99">
        <v>0</v>
      </c>
      <c r="AA80" s="99">
        <v>0</v>
      </c>
      <c r="AB80" s="99">
        <v>0</v>
      </c>
      <c r="AC80" s="102">
        <v>133277.82999999999</v>
      </c>
      <c r="AD80" s="102">
        <v>152237.46</v>
      </c>
      <c r="AE80" s="102">
        <v>0</v>
      </c>
      <c r="AF80" s="103">
        <v>2023</v>
      </c>
      <c r="AG80" s="103">
        <v>2023</v>
      </c>
      <c r="AH80" s="104">
        <v>2023</v>
      </c>
      <c r="BW80" s="106"/>
      <c r="CH80" s="86">
        <f t="shared" si="11"/>
        <v>5.8207660913467407E-11</v>
      </c>
    </row>
    <row r="81" spans="1:86" s="105" customFormat="1">
      <c r="A81" s="61">
        <v>1</v>
      </c>
      <c r="B81" s="94">
        <f>SUBTOTAL(9,$A$22:A81)</f>
        <v>60</v>
      </c>
      <c r="C81" s="82" t="s">
        <v>5872</v>
      </c>
      <c r="D81" s="84">
        <f t="shared" si="6"/>
        <v>11631711.76</v>
      </c>
      <c r="E81" s="99">
        <v>0</v>
      </c>
      <c r="F81" s="99">
        <v>0</v>
      </c>
      <c r="G81" s="99">
        <v>0</v>
      </c>
      <c r="H81" s="99">
        <v>0</v>
      </c>
      <c r="I81" s="99">
        <v>0</v>
      </c>
      <c r="J81" s="99">
        <v>0</v>
      </c>
      <c r="K81" s="100">
        <v>0</v>
      </c>
      <c r="L81" s="99">
        <v>0</v>
      </c>
      <c r="M81" s="99">
        <v>1075</v>
      </c>
      <c r="N81" s="99">
        <v>11107858.060000001</v>
      </c>
      <c r="O81" s="99">
        <v>0</v>
      </c>
      <c r="P81" s="99">
        <v>0</v>
      </c>
      <c r="Q81" s="99">
        <v>0</v>
      </c>
      <c r="R81" s="99">
        <v>0</v>
      </c>
      <c r="S81" s="99">
        <v>0</v>
      </c>
      <c r="T81" s="99">
        <v>0</v>
      </c>
      <c r="U81" s="99">
        <v>0</v>
      </c>
      <c r="V81" s="99">
        <v>0</v>
      </c>
      <c r="W81" s="99">
        <v>0</v>
      </c>
      <c r="X81" s="99">
        <v>0</v>
      </c>
      <c r="Y81" s="99">
        <v>0</v>
      </c>
      <c r="Z81" s="99">
        <v>0</v>
      </c>
      <c r="AA81" s="99">
        <v>0</v>
      </c>
      <c r="AB81" s="99">
        <v>0</v>
      </c>
      <c r="AC81" s="102">
        <v>237708.16</v>
      </c>
      <c r="AD81" s="102">
        <v>286145.53999999998</v>
      </c>
      <c r="AE81" s="102">
        <v>0</v>
      </c>
      <c r="AF81" s="103">
        <v>2023</v>
      </c>
      <c r="AG81" s="103">
        <v>2023</v>
      </c>
      <c r="AH81" s="104">
        <v>2023</v>
      </c>
      <c r="BW81" s="106"/>
      <c r="CH81" s="86">
        <f t="shared" si="11"/>
        <v>-7.5669959187507629E-10</v>
      </c>
    </row>
    <row r="82" spans="1:86" s="105" customFormat="1">
      <c r="A82" s="61">
        <v>1</v>
      </c>
      <c r="B82" s="94">
        <f>SUBTOTAL(9,$A$22:A82)</f>
        <v>61</v>
      </c>
      <c r="C82" s="82" t="s">
        <v>6346</v>
      </c>
      <c r="D82" s="84">
        <f t="shared" si="6"/>
        <v>12172467.330000002</v>
      </c>
      <c r="E82" s="99">
        <v>0</v>
      </c>
      <c r="F82" s="99">
        <v>0</v>
      </c>
      <c r="G82" s="99">
        <v>0</v>
      </c>
      <c r="H82" s="99">
        <v>0</v>
      </c>
      <c r="I82" s="99">
        <v>0</v>
      </c>
      <c r="J82" s="99">
        <v>0</v>
      </c>
      <c r="K82" s="100">
        <v>0</v>
      </c>
      <c r="L82" s="99">
        <v>0</v>
      </c>
      <c r="M82" s="99">
        <v>1447</v>
      </c>
      <c r="N82" s="99">
        <v>11740605.380000001</v>
      </c>
      <c r="O82" s="99">
        <v>0</v>
      </c>
      <c r="P82" s="99">
        <v>0</v>
      </c>
      <c r="Q82" s="99">
        <v>0</v>
      </c>
      <c r="R82" s="99">
        <v>0</v>
      </c>
      <c r="S82" s="99">
        <v>0</v>
      </c>
      <c r="T82" s="99">
        <v>0</v>
      </c>
      <c r="U82" s="99">
        <v>0</v>
      </c>
      <c r="V82" s="99">
        <v>0</v>
      </c>
      <c r="W82" s="99">
        <v>0</v>
      </c>
      <c r="X82" s="99">
        <v>0</v>
      </c>
      <c r="Y82" s="99">
        <v>0</v>
      </c>
      <c r="Z82" s="99">
        <v>0</v>
      </c>
      <c r="AA82" s="99">
        <v>0</v>
      </c>
      <c r="AB82" s="99">
        <v>0</v>
      </c>
      <c r="AC82" s="102">
        <v>251248.96</v>
      </c>
      <c r="AD82" s="102">
        <v>180612.99</v>
      </c>
      <c r="AE82" s="102">
        <v>0</v>
      </c>
      <c r="AF82" s="103">
        <v>2023</v>
      </c>
      <c r="AG82" s="103">
        <v>2023</v>
      </c>
      <c r="AH82" s="104">
        <v>2023</v>
      </c>
      <c r="BW82" s="106"/>
      <c r="CH82" s="86">
        <f t="shared" si="11"/>
        <v>1.1350493878126144E-9</v>
      </c>
    </row>
    <row r="83" spans="1:86" s="105" customFormat="1">
      <c r="A83" s="61">
        <v>1</v>
      </c>
      <c r="B83" s="94">
        <f>SUBTOTAL(9,$A$22:A83)</f>
        <v>62</v>
      </c>
      <c r="C83" s="82" t="s">
        <v>7517</v>
      </c>
      <c r="D83" s="84">
        <f t="shared" ref="D83:D114" si="12">E83+F83+G83+H83+I83+J83+L83+N83+P83+R83+T83+U83+V83+W83+X83+Y83+Z83+AA83+AB83+AC83+AD83+AE83</f>
        <v>7851242.0399999991</v>
      </c>
      <c r="E83" s="99">
        <v>0</v>
      </c>
      <c r="F83" s="99">
        <v>0</v>
      </c>
      <c r="G83" s="99">
        <v>0</v>
      </c>
      <c r="H83" s="99">
        <v>0</v>
      </c>
      <c r="I83" s="99">
        <v>0</v>
      </c>
      <c r="J83" s="99">
        <v>0</v>
      </c>
      <c r="K83" s="100">
        <v>0</v>
      </c>
      <c r="L83" s="99">
        <v>0</v>
      </c>
      <c r="M83" s="99">
        <v>897</v>
      </c>
      <c r="N83" s="99">
        <v>7509899.3899999997</v>
      </c>
      <c r="O83" s="99">
        <v>0</v>
      </c>
      <c r="P83" s="99">
        <v>0</v>
      </c>
      <c r="Q83" s="99">
        <v>0</v>
      </c>
      <c r="R83" s="99">
        <v>0</v>
      </c>
      <c r="S83" s="99">
        <v>0</v>
      </c>
      <c r="T83" s="99">
        <v>0</v>
      </c>
      <c r="U83" s="99">
        <v>0</v>
      </c>
      <c r="V83" s="99">
        <v>0</v>
      </c>
      <c r="W83" s="99">
        <v>0</v>
      </c>
      <c r="X83" s="99">
        <v>0</v>
      </c>
      <c r="Y83" s="99">
        <v>0</v>
      </c>
      <c r="Z83" s="99">
        <v>0</v>
      </c>
      <c r="AA83" s="99">
        <v>0</v>
      </c>
      <c r="AB83" s="99">
        <v>0</v>
      </c>
      <c r="AC83" s="102">
        <v>160711.85</v>
      </c>
      <c r="AD83" s="102">
        <v>180630.8</v>
      </c>
      <c r="AE83" s="102">
        <v>0</v>
      </c>
      <c r="AF83" s="103">
        <v>2023</v>
      </c>
      <c r="AG83" s="103">
        <v>2023</v>
      </c>
      <c r="AH83" s="104">
        <v>2023</v>
      </c>
      <c r="BW83" s="106"/>
      <c r="CH83" s="86">
        <f t="shared" si="11"/>
        <v>-5.5297277867794037E-10</v>
      </c>
    </row>
    <row r="84" spans="1:86" s="105" customFormat="1">
      <c r="A84" s="61">
        <v>1</v>
      </c>
      <c r="B84" s="94">
        <f>SUBTOTAL(9,$A$22:A84)</f>
        <v>63</v>
      </c>
      <c r="C84" s="82" t="s">
        <v>989</v>
      </c>
      <c r="D84" s="84">
        <f t="shared" si="12"/>
        <v>22560265.890000001</v>
      </c>
      <c r="E84" s="99">
        <v>1808721.49</v>
      </c>
      <c r="F84" s="99">
        <v>0</v>
      </c>
      <c r="G84" s="99">
        <v>15995290.67</v>
      </c>
      <c r="H84" s="99">
        <v>1717287.7</v>
      </c>
      <c r="I84" s="99">
        <v>2256441.88</v>
      </c>
      <c r="J84" s="99">
        <v>0</v>
      </c>
      <c r="K84" s="100">
        <v>0</v>
      </c>
      <c r="L84" s="99">
        <v>0</v>
      </c>
      <c r="M84" s="99">
        <v>0</v>
      </c>
      <c r="N84" s="99">
        <v>0</v>
      </c>
      <c r="O84" s="99">
        <v>0</v>
      </c>
      <c r="P84" s="99">
        <v>0</v>
      </c>
      <c r="Q84" s="99">
        <v>0</v>
      </c>
      <c r="R84" s="99">
        <v>0</v>
      </c>
      <c r="S84" s="99">
        <v>0</v>
      </c>
      <c r="T84" s="99">
        <v>0</v>
      </c>
      <c r="U84" s="99">
        <v>0</v>
      </c>
      <c r="V84" s="99">
        <v>0</v>
      </c>
      <c r="W84" s="99">
        <v>0</v>
      </c>
      <c r="X84" s="99">
        <v>0</v>
      </c>
      <c r="Y84" s="99">
        <v>0</v>
      </c>
      <c r="Z84" s="99">
        <v>0</v>
      </c>
      <c r="AA84" s="99">
        <v>0</v>
      </c>
      <c r="AB84" s="99">
        <v>0</v>
      </c>
      <c r="AC84" s="102">
        <v>466043.67</v>
      </c>
      <c r="AD84" s="102">
        <v>316480.48</v>
      </c>
      <c r="AE84" s="102">
        <v>0</v>
      </c>
      <c r="AF84" s="103">
        <v>2023</v>
      </c>
      <c r="AG84" s="103">
        <v>2023</v>
      </c>
      <c r="AH84" s="104">
        <v>2023</v>
      </c>
      <c r="BW84" s="106"/>
      <c r="CH84" s="86">
        <f t="shared" si="11"/>
        <v>2.2700987756252289E-9</v>
      </c>
    </row>
    <row r="85" spans="1:86" s="105" customFormat="1">
      <c r="A85" s="61">
        <v>1</v>
      </c>
      <c r="B85" s="94">
        <f>SUBTOTAL(9,$A$22:A85)</f>
        <v>64</v>
      </c>
      <c r="C85" s="82" t="s">
        <v>1149</v>
      </c>
      <c r="D85" s="84">
        <f t="shared" si="12"/>
        <v>6866351.4299999997</v>
      </c>
      <c r="E85" s="99">
        <v>0</v>
      </c>
      <c r="F85" s="99">
        <v>0</v>
      </c>
      <c r="G85" s="99">
        <v>0</v>
      </c>
      <c r="H85" s="99">
        <v>0</v>
      </c>
      <c r="I85" s="99">
        <v>0</v>
      </c>
      <c r="J85" s="99">
        <v>0</v>
      </c>
      <c r="K85" s="100">
        <v>0</v>
      </c>
      <c r="L85" s="99">
        <v>0</v>
      </c>
      <c r="M85" s="99">
        <v>798.2</v>
      </c>
      <c r="N85" s="99">
        <v>6545705.3399999999</v>
      </c>
      <c r="O85" s="99">
        <v>0</v>
      </c>
      <c r="P85" s="99">
        <v>0</v>
      </c>
      <c r="Q85" s="99">
        <v>0</v>
      </c>
      <c r="R85" s="99">
        <v>0</v>
      </c>
      <c r="S85" s="99">
        <v>0</v>
      </c>
      <c r="T85" s="99">
        <v>0</v>
      </c>
      <c r="U85" s="99">
        <v>0</v>
      </c>
      <c r="V85" s="99">
        <v>0</v>
      </c>
      <c r="W85" s="99">
        <v>0</v>
      </c>
      <c r="X85" s="99">
        <v>0</v>
      </c>
      <c r="Y85" s="99">
        <v>0</v>
      </c>
      <c r="Z85" s="99">
        <v>0</v>
      </c>
      <c r="AA85" s="99">
        <v>0</v>
      </c>
      <c r="AB85" s="99">
        <v>0</v>
      </c>
      <c r="AC85" s="102">
        <v>140078.09</v>
      </c>
      <c r="AD85" s="102">
        <v>180568</v>
      </c>
      <c r="AE85" s="102">
        <v>0</v>
      </c>
      <c r="AF85" s="103">
        <v>2023</v>
      </c>
      <c r="AG85" s="103">
        <v>2023</v>
      </c>
      <c r="AH85" s="104">
        <v>2023</v>
      </c>
      <c r="BW85" s="106"/>
      <c r="CH85" s="86">
        <f t="shared" si="11"/>
        <v>-1.4551915228366852E-10</v>
      </c>
    </row>
    <row r="86" spans="1:86" s="105" customFormat="1">
      <c r="A86" s="61">
        <v>1</v>
      </c>
      <c r="B86" s="94">
        <f>SUBTOTAL(9,$A$22:A86)</f>
        <v>65</v>
      </c>
      <c r="C86" s="82" t="s">
        <v>1185</v>
      </c>
      <c r="D86" s="84">
        <f t="shared" si="12"/>
        <v>9314204.5199999977</v>
      </c>
      <c r="E86" s="99">
        <v>0</v>
      </c>
      <c r="F86" s="99">
        <v>0</v>
      </c>
      <c r="G86" s="99">
        <v>0</v>
      </c>
      <c r="H86" s="99">
        <v>0</v>
      </c>
      <c r="I86" s="99">
        <v>0</v>
      </c>
      <c r="J86" s="99">
        <v>0</v>
      </c>
      <c r="K86" s="100">
        <v>0</v>
      </c>
      <c r="L86" s="99">
        <v>0</v>
      </c>
      <c r="M86" s="99">
        <v>860</v>
      </c>
      <c r="N86" s="99">
        <v>8958817.7899999991</v>
      </c>
      <c r="O86" s="99">
        <v>0</v>
      </c>
      <c r="P86" s="99">
        <v>0</v>
      </c>
      <c r="Q86" s="99">
        <v>0</v>
      </c>
      <c r="R86" s="99">
        <v>0</v>
      </c>
      <c r="S86" s="99">
        <v>0</v>
      </c>
      <c r="T86" s="99">
        <v>0</v>
      </c>
      <c r="U86" s="99">
        <v>0</v>
      </c>
      <c r="V86" s="99">
        <v>0</v>
      </c>
      <c r="W86" s="99">
        <v>0</v>
      </c>
      <c r="X86" s="99">
        <v>0</v>
      </c>
      <c r="Y86" s="99">
        <v>0</v>
      </c>
      <c r="Z86" s="99">
        <v>0</v>
      </c>
      <c r="AA86" s="99">
        <v>0</v>
      </c>
      <c r="AB86" s="99">
        <v>0</v>
      </c>
      <c r="AC86" s="102">
        <v>191718.7</v>
      </c>
      <c r="AD86" s="102">
        <v>163668.03</v>
      </c>
      <c r="AE86" s="102">
        <v>0</v>
      </c>
      <c r="AF86" s="103">
        <v>2023</v>
      </c>
      <c r="AG86" s="103">
        <v>2023</v>
      </c>
      <c r="AH86" s="104">
        <v>2023</v>
      </c>
      <c r="BW86" s="106"/>
      <c r="CH86" s="86">
        <f t="shared" si="11"/>
        <v>-1.4260876923799515E-9</v>
      </c>
    </row>
    <row r="87" spans="1:86" s="105" customFormat="1">
      <c r="A87" s="61">
        <v>1</v>
      </c>
      <c r="B87" s="94">
        <f>SUBTOTAL(9,$A$22:A87)</f>
        <v>66</v>
      </c>
      <c r="C87" s="82" t="s">
        <v>5884</v>
      </c>
      <c r="D87" s="84">
        <f t="shared" si="12"/>
        <v>100275.9</v>
      </c>
      <c r="E87" s="99">
        <v>0</v>
      </c>
      <c r="F87" s="99">
        <v>0</v>
      </c>
      <c r="G87" s="99">
        <v>0</v>
      </c>
      <c r="H87" s="99">
        <v>0</v>
      </c>
      <c r="I87" s="99">
        <v>0</v>
      </c>
      <c r="J87" s="99">
        <v>0</v>
      </c>
      <c r="K87" s="100">
        <v>0</v>
      </c>
      <c r="L87" s="99">
        <v>0</v>
      </c>
      <c r="M87" s="99">
        <v>0</v>
      </c>
      <c r="N87" s="99">
        <v>0</v>
      </c>
      <c r="O87" s="99">
        <v>0</v>
      </c>
      <c r="P87" s="99">
        <v>0</v>
      </c>
      <c r="Q87" s="99">
        <v>0</v>
      </c>
      <c r="R87" s="99">
        <v>0</v>
      </c>
      <c r="S87" s="99">
        <v>0</v>
      </c>
      <c r="T87" s="99">
        <v>0</v>
      </c>
      <c r="U87" s="99">
        <v>0</v>
      </c>
      <c r="V87" s="99">
        <v>0</v>
      </c>
      <c r="W87" s="99">
        <v>0</v>
      </c>
      <c r="X87" s="99">
        <v>0</v>
      </c>
      <c r="Y87" s="99">
        <v>0</v>
      </c>
      <c r="Z87" s="99">
        <v>0</v>
      </c>
      <c r="AA87" s="99">
        <v>0</v>
      </c>
      <c r="AB87" s="99">
        <v>0</v>
      </c>
      <c r="AC87" s="102">
        <v>0</v>
      </c>
      <c r="AD87" s="102">
        <v>100275.9</v>
      </c>
      <c r="AE87" s="102">
        <v>0</v>
      </c>
      <c r="AF87" s="103">
        <v>2023</v>
      </c>
      <c r="AG87" s="103" t="s">
        <v>17053</v>
      </c>
      <c r="AH87" s="104" t="s">
        <v>17053</v>
      </c>
      <c r="BW87" s="106"/>
      <c r="CH87" s="86">
        <f t="shared" si="11"/>
        <v>0</v>
      </c>
    </row>
    <row r="88" spans="1:86" s="105" customFormat="1">
      <c r="A88" s="61">
        <v>1</v>
      </c>
      <c r="B88" s="94">
        <f>SUBTOTAL(9,$A$22:A88)</f>
        <v>67</v>
      </c>
      <c r="C88" s="82" t="s">
        <v>127</v>
      </c>
      <c r="D88" s="84">
        <f t="shared" si="12"/>
        <v>6803479.2000000002</v>
      </c>
      <c r="E88" s="99">
        <v>0</v>
      </c>
      <c r="F88" s="99">
        <v>0</v>
      </c>
      <c r="G88" s="99">
        <v>0</v>
      </c>
      <c r="H88" s="99">
        <v>0</v>
      </c>
      <c r="I88" s="99">
        <v>0</v>
      </c>
      <c r="J88" s="99">
        <v>0</v>
      </c>
      <c r="K88" s="100">
        <v>0</v>
      </c>
      <c r="L88" s="99">
        <v>0</v>
      </c>
      <c r="M88" s="99">
        <v>889.53</v>
      </c>
      <c r="N88" s="99">
        <v>6535544.5300000003</v>
      </c>
      <c r="O88" s="99">
        <v>0</v>
      </c>
      <c r="P88" s="99">
        <v>0</v>
      </c>
      <c r="Q88" s="99">
        <v>0</v>
      </c>
      <c r="R88" s="99">
        <v>0</v>
      </c>
      <c r="S88" s="99">
        <v>0</v>
      </c>
      <c r="T88" s="99">
        <v>0</v>
      </c>
      <c r="U88" s="99">
        <v>0</v>
      </c>
      <c r="V88" s="99">
        <v>0</v>
      </c>
      <c r="W88" s="99">
        <v>0</v>
      </c>
      <c r="X88" s="99">
        <v>0</v>
      </c>
      <c r="Y88" s="99">
        <v>0</v>
      </c>
      <c r="Z88" s="99">
        <v>0</v>
      </c>
      <c r="AA88" s="99">
        <v>0</v>
      </c>
      <c r="AB88" s="99">
        <v>0</v>
      </c>
      <c r="AC88" s="84">
        <v>139860.65</v>
      </c>
      <c r="AD88" s="102">
        <v>128074.02</v>
      </c>
      <c r="AE88" s="102">
        <v>0</v>
      </c>
      <c r="AF88" s="103">
        <v>2023</v>
      </c>
      <c r="AG88" s="103">
        <v>2023</v>
      </c>
      <c r="AH88" s="104">
        <v>2023</v>
      </c>
      <c r="BW88" s="106"/>
      <c r="CH88" s="86">
        <f t="shared" si="11"/>
        <v>-7.2759576141834259E-11</v>
      </c>
    </row>
    <row r="89" spans="1:86" s="105" customFormat="1">
      <c r="A89" s="61">
        <v>1</v>
      </c>
      <c r="B89" s="94">
        <f>SUBTOTAL(9,$A$22:A89)</f>
        <v>68</v>
      </c>
      <c r="C89" s="82" t="s">
        <v>7021</v>
      </c>
      <c r="D89" s="84">
        <f t="shared" si="12"/>
        <v>8603206.7200000007</v>
      </c>
      <c r="E89" s="99">
        <v>0</v>
      </c>
      <c r="F89" s="99">
        <v>0</v>
      </c>
      <c r="G89" s="99">
        <v>0</v>
      </c>
      <c r="H89" s="99">
        <v>0</v>
      </c>
      <c r="I89" s="99">
        <v>0</v>
      </c>
      <c r="J89" s="99">
        <v>0</v>
      </c>
      <c r="K89" s="100">
        <v>0</v>
      </c>
      <c r="L89" s="99">
        <v>0</v>
      </c>
      <c r="M89" s="99">
        <v>1216.27</v>
      </c>
      <c r="N89" s="99">
        <v>8310898</v>
      </c>
      <c r="O89" s="99">
        <v>0</v>
      </c>
      <c r="P89" s="99">
        <v>0</v>
      </c>
      <c r="Q89" s="99">
        <v>0</v>
      </c>
      <c r="R89" s="99">
        <v>0</v>
      </c>
      <c r="S89" s="99">
        <v>0</v>
      </c>
      <c r="T89" s="99">
        <v>0</v>
      </c>
      <c r="U89" s="99">
        <v>0</v>
      </c>
      <c r="V89" s="99">
        <v>0</v>
      </c>
      <c r="W89" s="99">
        <v>0</v>
      </c>
      <c r="X89" s="99">
        <v>0</v>
      </c>
      <c r="Y89" s="99">
        <v>0</v>
      </c>
      <c r="Z89" s="99">
        <v>0</v>
      </c>
      <c r="AA89" s="99">
        <v>0</v>
      </c>
      <c r="AB89" s="99">
        <v>0</v>
      </c>
      <c r="AC89" s="102">
        <v>177853.22</v>
      </c>
      <c r="AD89" s="102">
        <v>114455.5</v>
      </c>
      <c r="AE89" s="102">
        <v>0</v>
      </c>
      <c r="AF89" s="103">
        <v>2023</v>
      </c>
      <c r="AG89" s="103">
        <v>2023</v>
      </c>
      <c r="AH89" s="104">
        <v>2023</v>
      </c>
      <c r="BW89" s="106"/>
      <c r="CH89" s="86">
        <f t="shared" si="11"/>
        <v>6.6938810050487518E-10</v>
      </c>
    </row>
    <row r="90" spans="1:86" s="105" customFormat="1">
      <c r="A90" s="61">
        <v>1</v>
      </c>
      <c r="B90" s="94">
        <f>SUBTOTAL(9,$A$22:A90)</f>
        <v>69</v>
      </c>
      <c r="C90" s="82" t="s">
        <v>4678</v>
      </c>
      <c r="D90" s="84">
        <f t="shared" si="12"/>
        <v>7220586.4100000001</v>
      </c>
      <c r="E90" s="99">
        <v>0</v>
      </c>
      <c r="F90" s="99">
        <v>0</v>
      </c>
      <c r="G90" s="99">
        <v>0</v>
      </c>
      <c r="H90" s="99">
        <v>0</v>
      </c>
      <c r="I90" s="99">
        <v>0</v>
      </c>
      <c r="J90" s="99">
        <v>0</v>
      </c>
      <c r="K90" s="100">
        <v>0</v>
      </c>
      <c r="L90" s="99">
        <v>0</v>
      </c>
      <c r="M90" s="99">
        <v>830.1</v>
      </c>
      <c r="N90" s="99">
        <v>7069303.3200000003</v>
      </c>
      <c r="O90" s="99">
        <v>0</v>
      </c>
      <c r="P90" s="99">
        <v>0</v>
      </c>
      <c r="Q90" s="99">
        <v>0</v>
      </c>
      <c r="R90" s="99">
        <v>0</v>
      </c>
      <c r="S90" s="99">
        <v>0</v>
      </c>
      <c r="T90" s="99">
        <v>0</v>
      </c>
      <c r="U90" s="99">
        <v>0</v>
      </c>
      <c r="V90" s="99">
        <v>0</v>
      </c>
      <c r="W90" s="99">
        <v>0</v>
      </c>
      <c r="X90" s="99">
        <v>0</v>
      </c>
      <c r="Y90" s="99">
        <v>0</v>
      </c>
      <c r="Z90" s="99">
        <v>0</v>
      </c>
      <c r="AA90" s="99">
        <v>0</v>
      </c>
      <c r="AB90" s="99">
        <v>0</v>
      </c>
      <c r="AC90" s="102">
        <v>151283.09</v>
      </c>
      <c r="AD90" s="108">
        <v>0</v>
      </c>
      <c r="AE90" s="102">
        <v>0</v>
      </c>
      <c r="AF90" s="103" t="s">
        <v>17053</v>
      </c>
      <c r="AG90" s="103">
        <v>2023</v>
      </c>
      <c r="AH90" s="103">
        <v>2023</v>
      </c>
      <c r="BW90" s="106"/>
      <c r="CH90" s="86">
        <f t="shared" si="11"/>
        <v>-1.4551915228366852E-10</v>
      </c>
    </row>
    <row r="91" spans="1:86" s="105" customFormat="1">
      <c r="A91" s="61">
        <v>1</v>
      </c>
      <c r="B91" s="94">
        <f>SUBTOTAL(9,$A$22:A91)</f>
        <v>70</v>
      </c>
      <c r="C91" s="82" t="s">
        <v>5005</v>
      </c>
      <c r="D91" s="84">
        <f t="shared" si="12"/>
        <v>4361296.29</v>
      </c>
      <c r="E91" s="99">
        <v>0</v>
      </c>
      <c r="F91" s="99">
        <v>0</v>
      </c>
      <c r="G91" s="99">
        <v>0</v>
      </c>
      <c r="H91" s="99">
        <v>0</v>
      </c>
      <c r="I91" s="99">
        <v>0</v>
      </c>
      <c r="J91" s="99">
        <v>0</v>
      </c>
      <c r="K91" s="100">
        <v>0</v>
      </c>
      <c r="L91" s="99">
        <v>0</v>
      </c>
      <c r="M91" s="99">
        <v>634.52</v>
      </c>
      <c r="N91" s="99">
        <v>4269920</v>
      </c>
      <c r="O91" s="99">
        <v>0</v>
      </c>
      <c r="P91" s="99">
        <v>0</v>
      </c>
      <c r="Q91" s="99">
        <v>0</v>
      </c>
      <c r="R91" s="99">
        <v>0</v>
      </c>
      <c r="S91" s="99">
        <v>0</v>
      </c>
      <c r="T91" s="99">
        <v>0</v>
      </c>
      <c r="U91" s="99">
        <v>0</v>
      </c>
      <c r="V91" s="99">
        <v>0</v>
      </c>
      <c r="W91" s="99">
        <v>0</v>
      </c>
      <c r="X91" s="99">
        <v>0</v>
      </c>
      <c r="Y91" s="99">
        <v>0</v>
      </c>
      <c r="Z91" s="99">
        <v>0</v>
      </c>
      <c r="AA91" s="99">
        <v>0</v>
      </c>
      <c r="AB91" s="99">
        <v>0</v>
      </c>
      <c r="AC91" s="84">
        <v>91376.29</v>
      </c>
      <c r="AD91" s="84">
        <v>0</v>
      </c>
      <c r="AE91" s="84">
        <v>0</v>
      </c>
      <c r="AF91" s="74" t="s">
        <v>17053</v>
      </c>
      <c r="AG91" s="103">
        <v>2023</v>
      </c>
      <c r="AH91" s="74">
        <v>2023</v>
      </c>
      <c r="BW91" s="106"/>
      <c r="CH91" s="86">
        <f t="shared" si="11"/>
        <v>4.3655745685100555E-11</v>
      </c>
    </row>
    <row r="92" spans="1:86" s="105" customFormat="1">
      <c r="A92" s="61">
        <v>1</v>
      </c>
      <c r="B92" s="94">
        <f>SUBTOTAL(9,$A$22:A92)</f>
        <v>71</v>
      </c>
      <c r="C92" s="82" t="s">
        <v>5413</v>
      </c>
      <c r="D92" s="84">
        <f t="shared" si="12"/>
        <v>4662585.8</v>
      </c>
      <c r="E92" s="99">
        <v>0</v>
      </c>
      <c r="F92" s="99">
        <v>0</v>
      </c>
      <c r="G92" s="99">
        <v>0</v>
      </c>
      <c r="H92" s="99">
        <v>0</v>
      </c>
      <c r="I92" s="99">
        <v>0</v>
      </c>
      <c r="J92" s="99">
        <v>0</v>
      </c>
      <c r="K92" s="100">
        <v>0</v>
      </c>
      <c r="L92" s="99">
        <v>0</v>
      </c>
      <c r="M92" s="99">
        <f>524.77+106.3</f>
        <v>631.06999999999994</v>
      </c>
      <c r="N92" s="99">
        <v>4564897</v>
      </c>
      <c r="O92" s="99">
        <v>0</v>
      </c>
      <c r="P92" s="99">
        <v>0</v>
      </c>
      <c r="Q92" s="99">
        <v>0</v>
      </c>
      <c r="R92" s="99">
        <v>0</v>
      </c>
      <c r="S92" s="99">
        <v>0</v>
      </c>
      <c r="T92" s="99">
        <v>0</v>
      </c>
      <c r="U92" s="99">
        <v>0</v>
      </c>
      <c r="V92" s="99">
        <v>0</v>
      </c>
      <c r="W92" s="99">
        <v>0</v>
      </c>
      <c r="X92" s="99">
        <v>0</v>
      </c>
      <c r="Y92" s="99">
        <v>0</v>
      </c>
      <c r="Z92" s="99">
        <v>0</v>
      </c>
      <c r="AA92" s="99">
        <v>0</v>
      </c>
      <c r="AB92" s="99">
        <v>0</v>
      </c>
      <c r="AC92" s="84">
        <v>97688.8</v>
      </c>
      <c r="AD92" s="84">
        <v>0</v>
      </c>
      <c r="AE92" s="84">
        <v>0</v>
      </c>
      <c r="AF92" s="74" t="s">
        <v>17053</v>
      </c>
      <c r="AG92" s="103">
        <v>2023</v>
      </c>
      <c r="AH92" s="74">
        <v>2023</v>
      </c>
      <c r="BW92" s="106"/>
      <c r="CH92" s="86">
        <f t="shared" si="11"/>
        <v>-1.8917489796876907E-10</v>
      </c>
    </row>
    <row r="93" spans="1:86" s="105" customFormat="1">
      <c r="A93" s="61">
        <v>1</v>
      </c>
      <c r="B93" s="94">
        <f>SUBTOTAL(9,$A$22:A93)</f>
        <v>72</v>
      </c>
      <c r="C93" s="82" t="s">
        <v>1312</v>
      </c>
      <c r="D93" s="84">
        <f t="shared" si="12"/>
        <v>15284735.229999999</v>
      </c>
      <c r="E93" s="99">
        <v>0</v>
      </c>
      <c r="F93" s="99">
        <v>0</v>
      </c>
      <c r="G93" s="99">
        <v>0</v>
      </c>
      <c r="H93" s="99">
        <v>0</v>
      </c>
      <c r="I93" s="99">
        <v>0</v>
      </c>
      <c r="J93" s="99">
        <v>0</v>
      </c>
      <c r="K93" s="100">
        <v>0</v>
      </c>
      <c r="L93" s="99">
        <v>0</v>
      </c>
      <c r="M93" s="99">
        <v>1688</v>
      </c>
      <c r="N93" s="99">
        <v>14964495.039999999</v>
      </c>
      <c r="O93" s="99">
        <v>0</v>
      </c>
      <c r="P93" s="99">
        <v>0</v>
      </c>
      <c r="Q93" s="99">
        <v>0</v>
      </c>
      <c r="R93" s="99">
        <v>0</v>
      </c>
      <c r="S93" s="99">
        <v>0</v>
      </c>
      <c r="T93" s="99">
        <v>0</v>
      </c>
      <c r="U93" s="99">
        <v>0</v>
      </c>
      <c r="V93" s="99">
        <v>0</v>
      </c>
      <c r="W93" s="99">
        <v>0</v>
      </c>
      <c r="X93" s="99">
        <v>0</v>
      </c>
      <c r="Y93" s="99">
        <v>0</v>
      </c>
      <c r="Z93" s="99">
        <v>0</v>
      </c>
      <c r="AA93" s="99">
        <v>0</v>
      </c>
      <c r="AB93" s="99">
        <v>0</v>
      </c>
      <c r="AC93" s="102">
        <v>320240.19</v>
      </c>
      <c r="AD93" s="102">
        <v>0</v>
      </c>
      <c r="AE93" s="102">
        <v>0</v>
      </c>
      <c r="AF93" s="103" t="s">
        <v>17053</v>
      </c>
      <c r="AG93" s="103">
        <v>2023</v>
      </c>
      <c r="AH93" s="104">
        <v>2023</v>
      </c>
      <c r="BW93" s="106"/>
      <c r="CH93" s="86">
        <f t="shared" si="11"/>
        <v>-5.2386894822120667E-10</v>
      </c>
    </row>
    <row r="94" spans="1:86" s="105" customFormat="1">
      <c r="A94" s="61">
        <v>1</v>
      </c>
      <c r="B94" s="94">
        <f>SUBTOTAL(9,$A$22:A94)</f>
        <v>73</v>
      </c>
      <c r="C94" s="82" t="s">
        <v>1373</v>
      </c>
      <c r="D94" s="84">
        <f t="shared" si="12"/>
        <v>6067536.8499999996</v>
      </c>
      <c r="E94" s="99">
        <v>0</v>
      </c>
      <c r="F94" s="99">
        <v>0</v>
      </c>
      <c r="G94" s="99">
        <v>0</v>
      </c>
      <c r="H94" s="99">
        <v>0</v>
      </c>
      <c r="I94" s="99">
        <v>0</v>
      </c>
      <c r="J94" s="99">
        <v>0</v>
      </c>
      <c r="K94" s="100">
        <v>0</v>
      </c>
      <c r="L94" s="99">
        <v>0</v>
      </c>
      <c r="M94" s="96">
        <v>615</v>
      </c>
      <c r="N94" s="96">
        <v>5842500</v>
      </c>
      <c r="O94" s="99">
        <v>0</v>
      </c>
      <c r="P94" s="99">
        <v>0</v>
      </c>
      <c r="Q94" s="99">
        <v>0</v>
      </c>
      <c r="R94" s="99">
        <v>0</v>
      </c>
      <c r="S94" s="99">
        <v>0</v>
      </c>
      <c r="T94" s="99">
        <v>0</v>
      </c>
      <c r="U94" s="99">
        <v>0</v>
      </c>
      <c r="V94" s="99">
        <v>0</v>
      </c>
      <c r="W94" s="99">
        <v>0</v>
      </c>
      <c r="X94" s="99">
        <v>0</v>
      </c>
      <c r="Y94" s="99">
        <v>0</v>
      </c>
      <c r="Z94" s="99">
        <v>0</v>
      </c>
      <c r="AA94" s="99">
        <v>0</v>
      </c>
      <c r="AB94" s="99">
        <v>0</v>
      </c>
      <c r="AC94" s="102">
        <v>125029.5</v>
      </c>
      <c r="AD94" s="102">
        <v>100007.35</v>
      </c>
      <c r="AE94" s="102">
        <v>0</v>
      </c>
      <c r="AF94" s="103">
        <v>2023</v>
      </c>
      <c r="AG94" s="103">
        <v>2023</v>
      </c>
      <c r="AH94" s="104">
        <v>2023</v>
      </c>
      <c r="BW94" s="106"/>
      <c r="CH94" s="86"/>
    </row>
    <row r="95" spans="1:86" s="105" customFormat="1">
      <c r="A95" s="61">
        <v>1</v>
      </c>
      <c r="B95" s="94">
        <f>SUBTOTAL(9,$A$22:A95)</f>
        <v>74</v>
      </c>
      <c r="C95" s="82" t="s">
        <v>6852</v>
      </c>
      <c r="D95" s="84">
        <f t="shared" si="12"/>
        <v>2846419.65</v>
      </c>
      <c r="E95" s="99">
        <v>0</v>
      </c>
      <c r="F95" s="99">
        <v>0</v>
      </c>
      <c r="G95" s="99">
        <v>2786782.5</v>
      </c>
      <c r="H95" s="99">
        <v>0</v>
      </c>
      <c r="I95" s="99">
        <v>0</v>
      </c>
      <c r="J95" s="99">
        <v>0</v>
      </c>
      <c r="K95" s="100">
        <v>0</v>
      </c>
      <c r="L95" s="99">
        <v>0</v>
      </c>
      <c r="M95" s="99">
        <v>0</v>
      </c>
      <c r="N95" s="99">
        <v>0</v>
      </c>
      <c r="O95" s="99">
        <v>0</v>
      </c>
      <c r="P95" s="99">
        <v>0</v>
      </c>
      <c r="Q95" s="99">
        <v>0</v>
      </c>
      <c r="R95" s="99">
        <v>0</v>
      </c>
      <c r="S95" s="99">
        <v>0</v>
      </c>
      <c r="T95" s="99">
        <v>0</v>
      </c>
      <c r="U95" s="99">
        <v>0</v>
      </c>
      <c r="V95" s="99">
        <v>0</v>
      </c>
      <c r="W95" s="99">
        <v>0</v>
      </c>
      <c r="X95" s="99">
        <v>0</v>
      </c>
      <c r="Y95" s="99">
        <v>0</v>
      </c>
      <c r="Z95" s="99">
        <v>0</v>
      </c>
      <c r="AA95" s="99">
        <v>0</v>
      </c>
      <c r="AB95" s="99">
        <v>0</v>
      </c>
      <c r="AC95" s="102">
        <v>59637.15</v>
      </c>
      <c r="AD95" s="102">
        <v>0</v>
      </c>
      <c r="AE95" s="102">
        <v>0</v>
      </c>
      <c r="AF95" s="103" t="s">
        <v>17053</v>
      </c>
      <c r="AG95" s="103">
        <v>2023</v>
      </c>
      <c r="AH95" s="104">
        <v>2023</v>
      </c>
      <c r="BW95" s="106"/>
      <c r="CH95" s="86"/>
    </row>
    <row r="96" spans="1:86" s="105" customFormat="1">
      <c r="A96" s="61">
        <v>1</v>
      </c>
      <c r="B96" s="94">
        <f>SUBTOTAL(9,$A$22:A96)</f>
        <v>75</v>
      </c>
      <c r="C96" s="82" t="s">
        <v>7020</v>
      </c>
      <c r="D96" s="84">
        <f t="shared" si="12"/>
        <v>2074043.28</v>
      </c>
      <c r="E96" s="99">
        <v>0</v>
      </c>
      <c r="F96" s="99">
        <v>0</v>
      </c>
      <c r="G96" s="99">
        <v>0</v>
      </c>
      <c r="H96" s="99">
        <v>0</v>
      </c>
      <c r="I96" s="99">
        <v>0</v>
      </c>
      <c r="J96" s="99">
        <v>0</v>
      </c>
      <c r="K96" s="100">
        <v>0</v>
      </c>
      <c r="L96" s="99">
        <v>0</v>
      </c>
      <c r="M96" s="99">
        <v>385.7</v>
      </c>
      <c r="N96" s="99">
        <v>2030588.68</v>
      </c>
      <c r="O96" s="99">
        <v>0</v>
      </c>
      <c r="P96" s="99">
        <v>0</v>
      </c>
      <c r="Q96" s="99">
        <v>0</v>
      </c>
      <c r="R96" s="99">
        <v>0</v>
      </c>
      <c r="S96" s="99">
        <v>0</v>
      </c>
      <c r="T96" s="99">
        <v>0</v>
      </c>
      <c r="U96" s="99">
        <v>0</v>
      </c>
      <c r="V96" s="99">
        <v>0</v>
      </c>
      <c r="W96" s="99">
        <v>0</v>
      </c>
      <c r="X96" s="99">
        <v>0</v>
      </c>
      <c r="Y96" s="99">
        <v>0</v>
      </c>
      <c r="Z96" s="99">
        <v>0</v>
      </c>
      <c r="AA96" s="99">
        <v>0</v>
      </c>
      <c r="AB96" s="99">
        <v>0</v>
      </c>
      <c r="AC96" s="102">
        <v>43454.6</v>
      </c>
      <c r="AD96" s="102">
        <v>0</v>
      </c>
      <c r="AE96" s="102">
        <v>0</v>
      </c>
      <c r="AF96" s="103" t="s">
        <v>17053</v>
      </c>
      <c r="AG96" s="103">
        <v>2023</v>
      </c>
      <c r="AH96" s="104">
        <v>2023</v>
      </c>
      <c r="BW96" s="106"/>
      <c r="CH96" s="86"/>
    </row>
    <row r="97" spans="1:86" s="105" customFormat="1">
      <c r="A97" s="61">
        <v>1</v>
      </c>
      <c r="B97" s="94">
        <f>SUBTOTAL(9,$A$22:A97)</f>
        <v>76</v>
      </c>
      <c r="C97" s="82" t="s">
        <v>7072</v>
      </c>
      <c r="D97" s="84">
        <f t="shared" si="12"/>
        <v>1956784.6700000002</v>
      </c>
      <c r="E97" s="99">
        <v>0</v>
      </c>
      <c r="F97" s="99">
        <v>0</v>
      </c>
      <c r="G97" s="99">
        <v>0</v>
      </c>
      <c r="H97" s="99">
        <v>0</v>
      </c>
      <c r="I97" s="99">
        <v>0</v>
      </c>
      <c r="J97" s="99">
        <v>0</v>
      </c>
      <c r="K97" s="100">
        <v>0</v>
      </c>
      <c r="L97" s="99">
        <v>0</v>
      </c>
      <c r="M97" s="99">
        <v>331.42</v>
      </c>
      <c r="N97" s="99">
        <v>1915786.83</v>
      </c>
      <c r="O97" s="99">
        <v>0</v>
      </c>
      <c r="P97" s="99">
        <v>0</v>
      </c>
      <c r="Q97" s="99">
        <v>0</v>
      </c>
      <c r="R97" s="99">
        <v>0</v>
      </c>
      <c r="S97" s="99">
        <v>0</v>
      </c>
      <c r="T97" s="99">
        <v>0</v>
      </c>
      <c r="U97" s="99">
        <v>0</v>
      </c>
      <c r="V97" s="99">
        <v>0</v>
      </c>
      <c r="W97" s="99">
        <v>0</v>
      </c>
      <c r="X97" s="99">
        <v>0</v>
      </c>
      <c r="Y97" s="99">
        <v>0</v>
      </c>
      <c r="Z97" s="99">
        <v>0</v>
      </c>
      <c r="AA97" s="99">
        <v>0</v>
      </c>
      <c r="AB97" s="99">
        <v>0</v>
      </c>
      <c r="AC97" s="102">
        <v>40997.839999999997</v>
      </c>
      <c r="AD97" s="102">
        <v>0</v>
      </c>
      <c r="AE97" s="102">
        <v>0</v>
      </c>
      <c r="AF97" s="103" t="s">
        <v>17053</v>
      </c>
      <c r="AG97" s="103">
        <v>2023</v>
      </c>
      <c r="AH97" s="104">
        <v>2023</v>
      </c>
      <c r="BW97" s="106"/>
      <c r="CH97" s="86"/>
    </row>
    <row r="98" spans="1:86" s="105" customFormat="1">
      <c r="A98" s="61">
        <v>1</v>
      </c>
      <c r="B98" s="94">
        <f>SUBTOTAL(9,$A$22:A98)</f>
        <v>77</v>
      </c>
      <c r="C98" s="82" t="s">
        <v>7152</v>
      </c>
      <c r="D98" s="84">
        <f t="shared" si="12"/>
        <v>163126.06</v>
      </c>
      <c r="E98" s="99">
        <v>0</v>
      </c>
      <c r="F98" s="99">
        <v>0</v>
      </c>
      <c r="G98" s="99">
        <v>0</v>
      </c>
      <c r="H98" s="99">
        <v>0</v>
      </c>
      <c r="I98" s="99">
        <v>0</v>
      </c>
      <c r="J98" s="99">
        <v>0</v>
      </c>
      <c r="K98" s="100">
        <v>0</v>
      </c>
      <c r="L98" s="99">
        <v>0</v>
      </c>
      <c r="M98" s="99">
        <v>0</v>
      </c>
      <c r="N98" s="99">
        <v>0</v>
      </c>
      <c r="O98" s="99">
        <v>0</v>
      </c>
      <c r="P98" s="99">
        <v>0</v>
      </c>
      <c r="Q98" s="99">
        <v>0</v>
      </c>
      <c r="R98" s="99">
        <v>0</v>
      </c>
      <c r="S98" s="99">
        <v>0</v>
      </c>
      <c r="T98" s="99">
        <v>0</v>
      </c>
      <c r="U98" s="99">
        <v>0</v>
      </c>
      <c r="V98" s="99">
        <v>0</v>
      </c>
      <c r="W98" s="99">
        <v>0</v>
      </c>
      <c r="X98" s="99">
        <v>0</v>
      </c>
      <c r="Y98" s="99">
        <v>0</v>
      </c>
      <c r="Z98" s="99">
        <v>0</v>
      </c>
      <c r="AA98" s="99">
        <v>0</v>
      </c>
      <c r="AB98" s="99">
        <v>0</v>
      </c>
      <c r="AC98" s="102">
        <v>0</v>
      </c>
      <c r="AD98" s="102">
        <v>163126.06</v>
      </c>
      <c r="AE98" s="102">
        <v>0</v>
      </c>
      <c r="AF98" s="103">
        <v>2023</v>
      </c>
      <c r="AG98" s="103" t="s">
        <v>17053</v>
      </c>
      <c r="AH98" s="104" t="s">
        <v>17053</v>
      </c>
      <c r="BW98" s="106"/>
      <c r="CH98" s="86"/>
    </row>
    <row r="99" spans="1:86" s="105" customFormat="1">
      <c r="A99" s="61">
        <v>1</v>
      </c>
      <c r="B99" s="94">
        <f>SUBTOTAL(9,$A$22:A99)</f>
        <v>78</v>
      </c>
      <c r="C99" s="109" t="s">
        <v>6906</v>
      </c>
      <c r="D99" s="110">
        <f t="shared" si="12"/>
        <v>185118.56</v>
      </c>
      <c r="E99" s="111">
        <v>0</v>
      </c>
      <c r="F99" s="111">
        <v>0</v>
      </c>
      <c r="G99" s="111">
        <v>0</v>
      </c>
      <c r="H99" s="111">
        <v>0</v>
      </c>
      <c r="I99" s="111">
        <v>0</v>
      </c>
      <c r="J99" s="111">
        <v>0</v>
      </c>
      <c r="K99" s="112">
        <v>0</v>
      </c>
      <c r="L99" s="111">
        <v>0</v>
      </c>
      <c r="M99" s="111">
        <v>0</v>
      </c>
      <c r="N99" s="111">
        <v>0</v>
      </c>
      <c r="O99" s="111">
        <v>0</v>
      </c>
      <c r="P99" s="111">
        <v>0</v>
      </c>
      <c r="Q99" s="111">
        <v>0</v>
      </c>
      <c r="R99" s="111">
        <v>0</v>
      </c>
      <c r="S99" s="111">
        <v>0</v>
      </c>
      <c r="T99" s="111">
        <v>0</v>
      </c>
      <c r="U99" s="111">
        <v>0</v>
      </c>
      <c r="V99" s="111">
        <v>0</v>
      </c>
      <c r="W99" s="111">
        <v>0</v>
      </c>
      <c r="X99" s="111">
        <v>0</v>
      </c>
      <c r="Y99" s="111">
        <v>0</v>
      </c>
      <c r="Z99" s="111">
        <v>0</v>
      </c>
      <c r="AA99" s="111">
        <v>0</v>
      </c>
      <c r="AB99" s="111">
        <v>0</v>
      </c>
      <c r="AC99" s="113">
        <v>0</v>
      </c>
      <c r="AD99" s="113">
        <v>185118.56</v>
      </c>
      <c r="AE99" s="113">
        <v>0</v>
      </c>
      <c r="AF99" s="114">
        <v>2023</v>
      </c>
      <c r="AG99" s="114" t="s">
        <v>17053</v>
      </c>
      <c r="AH99" s="115" t="s">
        <v>17053</v>
      </c>
      <c r="BW99" s="106"/>
      <c r="CH99" s="86"/>
    </row>
    <row r="100" spans="1:86" s="105" customFormat="1">
      <c r="A100" s="61">
        <v>1</v>
      </c>
      <c r="B100" s="94">
        <f>SUBTOTAL(9,$A$22:A100)</f>
        <v>79</v>
      </c>
      <c r="C100" s="82" t="s">
        <v>133</v>
      </c>
      <c r="D100" s="84">
        <f t="shared" si="12"/>
        <v>205915.02</v>
      </c>
      <c r="E100" s="101">
        <v>0</v>
      </c>
      <c r="F100" s="101">
        <v>0</v>
      </c>
      <c r="G100" s="101">
        <v>0</v>
      </c>
      <c r="H100" s="101">
        <v>0</v>
      </c>
      <c r="I100" s="101">
        <v>0</v>
      </c>
      <c r="J100" s="101">
        <v>0</v>
      </c>
      <c r="K100" s="116">
        <v>0</v>
      </c>
      <c r="L100" s="101">
        <v>0</v>
      </c>
      <c r="M100" s="101">
        <v>0</v>
      </c>
      <c r="N100" s="101">
        <v>0</v>
      </c>
      <c r="O100" s="101">
        <v>0</v>
      </c>
      <c r="P100" s="101">
        <v>0</v>
      </c>
      <c r="Q100" s="101">
        <v>0</v>
      </c>
      <c r="R100" s="101">
        <v>0</v>
      </c>
      <c r="S100" s="101">
        <v>0</v>
      </c>
      <c r="T100" s="101">
        <v>0</v>
      </c>
      <c r="U100" s="101">
        <v>0</v>
      </c>
      <c r="V100" s="101">
        <v>0</v>
      </c>
      <c r="W100" s="101">
        <v>0</v>
      </c>
      <c r="X100" s="101">
        <v>0</v>
      </c>
      <c r="Y100" s="101">
        <v>0</v>
      </c>
      <c r="Z100" s="101">
        <v>0</v>
      </c>
      <c r="AA100" s="101">
        <v>0</v>
      </c>
      <c r="AB100" s="101">
        <v>0</v>
      </c>
      <c r="AC100" s="102">
        <v>0</v>
      </c>
      <c r="AD100" s="102">
        <v>205915.02</v>
      </c>
      <c r="AE100" s="102">
        <v>0</v>
      </c>
      <c r="AF100" s="103">
        <v>2023</v>
      </c>
      <c r="AG100" s="103" t="s">
        <v>17053</v>
      </c>
      <c r="AH100" s="103" t="s">
        <v>17053</v>
      </c>
      <c r="BW100" s="106"/>
      <c r="CH100" s="86"/>
    </row>
    <row r="101" spans="1:86" s="105" customFormat="1">
      <c r="A101" s="61">
        <v>1</v>
      </c>
      <c r="B101" s="94">
        <f>SUBTOTAL(9,$A$22:A101)</f>
        <v>80</v>
      </c>
      <c r="C101" s="82" t="s">
        <v>7745</v>
      </c>
      <c r="D101" s="84">
        <f t="shared" si="12"/>
        <v>150000</v>
      </c>
      <c r="E101" s="101">
        <v>0</v>
      </c>
      <c r="F101" s="101">
        <v>0</v>
      </c>
      <c r="G101" s="101">
        <v>0</v>
      </c>
      <c r="H101" s="101">
        <v>0</v>
      </c>
      <c r="I101" s="101">
        <v>0</v>
      </c>
      <c r="J101" s="101">
        <v>0</v>
      </c>
      <c r="K101" s="116">
        <v>0</v>
      </c>
      <c r="L101" s="101">
        <v>0</v>
      </c>
      <c r="M101" s="101">
        <v>0</v>
      </c>
      <c r="N101" s="101">
        <v>0</v>
      </c>
      <c r="O101" s="101">
        <v>0</v>
      </c>
      <c r="P101" s="101">
        <v>0</v>
      </c>
      <c r="Q101" s="101">
        <v>0</v>
      </c>
      <c r="R101" s="101">
        <v>0</v>
      </c>
      <c r="S101" s="101">
        <v>0</v>
      </c>
      <c r="T101" s="101">
        <v>0</v>
      </c>
      <c r="U101" s="101">
        <v>0</v>
      </c>
      <c r="V101" s="101">
        <v>0</v>
      </c>
      <c r="W101" s="101">
        <v>0</v>
      </c>
      <c r="X101" s="101">
        <v>0</v>
      </c>
      <c r="Y101" s="101">
        <v>0</v>
      </c>
      <c r="Z101" s="101">
        <v>0</v>
      </c>
      <c r="AA101" s="101">
        <v>0</v>
      </c>
      <c r="AB101" s="101">
        <v>0</v>
      </c>
      <c r="AC101" s="102">
        <v>0</v>
      </c>
      <c r="AD101" s="102">
        <v>150000</v>
      </c>
      <c r="AE101" s="102">
        <v>0</v>
      </c>
      <c r="AF101" s="103">
        <v>2023</v>
      </c>
      <c r="AG101" s="103" t="s">
        <v>17053</v>
      </c>
      <c r="AH101" s="103" t="s">
        <v>17053</v>
      </c>
      <c r="BW101" s="106"/>
      <c r="CH101" s="86"/>
    </row>
    <row r="102" spans="1:86" s="105" customFormat="1">
      <c r="A102" s="61">
        <v>1</v>
      </c>
      <c r="B102" s="94">
        <f>SUBTOTAL(9,$A$22:A102)</f>
        <v>81</v>
      </c>
      <c r="C102" s="82" t="s">
        <v>4797</v>
      </c>
      <c r="D102" s="84">
        <f t="shared" si="12"/>
        <v>150000</v>
      </c>
      <c r="E102" s="101">
        <v>0</v>
      </c>
      <c r="F102" s="101">
        <v>0</v>
      </c>
      <c r="G102" s="101">
        <v>0</v>
      </c>
      <c r="H102" s="101">
        <v>0</v>
      </c>
      <c r="I102" s="101">
        <v>0</v>
      </c>
      <c r="J102" s="101">
        <v>0</v>
      </c>
      <c r="K102" s="116">
        <v>0</v>
      </c>
      <c r="L102" s="101">
        <v>0</v>
      </c>
      <c r="M102" s="101">
        <v>0</v>
      </c>
      <c r="N102" s="101">
        <v>0</v>
      </c>
      <c r="O102" s="101">
        <v>0</v>
      </c>
      <c r="P102" s="101">
        <v>0</v>
      </c>
      <c r="Q102" s="101">
        <v>0</v>
      </c>
      <c r="R102" s="101">
        <v>0</v>
      </c>
      <c r="S102" s="101">
        <v>0</v>
      </c>
      <c r="T102" s="101">
        <v>0</v>
      </c>
      <c r="U102" s="101">
        <v>0</v>
      </c>
      <c r="V102" s="101">
        <v>0</v>
      </c>
      <c r="W102" s="101">
        <v>0</v>
      </c>
      <c r="X102" s="101">
        <v>0</v>
      </c>
      <c r="Y102" s="101">
        <v>0</v>
      </c>
      <c r="Z102" s="101">
        <v>0</v>
      </c>
      <c r="AA102" s="101">
        <v>0</v>
      </c>
      <c r="AB102" s="101">
        <v>0</v>
      </c>
      <c r="AC102" s="102">
        <v>0</v>
      </c>
      <c r="AD102" s="102">
        <v>150000</v>
      </c>
      <c r="AE102" s="102">
        <v>0</v>
      </c>
      <c r="AF102" s="103">
        <v>2023</v>
      </c>
      <c r="AG102" s="103" t="s">
        <v>17053</v>
      </c>
      <c r="AH102" s="103" t="s">
        <v>17053</v>
      </c>
      <c r="BW102" s="106"/>
      <c r="CH102" s="86"/>
    </row>
    <row r="103" spans="1:86" s="105" customFormat="1">
      <c r="A103" s="61">
        <v>1</v>
      </c>
      <c r="B103" s="94">
        <f>SUBTOTAL(9,$A$22:A103)</f>
        <v>82</v>
      </c>
      <c r="C103" s="82" t="s">
        <v>5253</v>
      </c>
      <c r="D103" s="84">
        <f t="shared" si="12"/>
        <v>150000</v>
      </c>
      <c r="E103" s="101">
        <v>0</v>
      </c>
      <c r="F103" s="101">
        <v>0</v>
      </c>
      <c r="G103" s="101">
        <v>0</v>
      </c>
      <c r="H103" s="101">
        <v>0</v>
      </c>
      <c r="I103" s="101">
        <v>0</v>
      </c>
      <c r="J103" s="101">
        <v>0</v>
      </c>
      <c r="K103" s="116">
        <v>0</v>
      </c>
      <c r="L103" s="101">
        <v>0</v>
      </c>
      <c r="M103" s="101">
        <v>0</v>
      </c>
      <c r="N103" s="101">
        <v>0</v>
      </c>
      <c r="O103" s="101">
        <v>0</v>
      </c>
      <c r="P103" s="101">
        <v>0</v>
      </c>
      <c r="Q103" s="101">
        <v>0</v>
      </c>
      <c r="R103" s="101">
        <v>0</v>
      </c>
      <c r="S103" s="101">
        <v>0</v>
      </c>
      <c r="T103" s="101">
        <v>0</v>
      </c>
      <c r="U103" s="101">
        <v>0</v>
      </c>
      <c r="V103" s="101">
        <v>0</v>
      </c>
      <c r="W103" s="101">
        <v>0</v>
      </c>
      <c r="X103" s="101">
        <v>0</v>
      </c>
      <c r="Y103" s="101">
        <v>0</v>
      </c>
      <c r="Z103" s="101">
        <v>0</v>
      </c>
      <c r="AA103" s="101">
        <v>0</v>
      </c>
      <c r="AB103" s="101">
        <v>0</v>
      </c>
      <c r="AC103" s="102">
        <v>0</v>
      </c>
      <c r="AD103" s="102">
        <v>150000</v>
      </c>
      <c r="AE103" s="102">
        <v>0</v>
      </c>
      <c r="AF103" s="103">
        <v>2023</v>
      </c>
      <c r="AG103" s="103" t="s">
        <v>17053</v>
      </c>
      <c r="AH103" s="103" t="s">
        <v>17053</v>
      </c>
      <c r="BW103" s="106"/>
      <c r="CH103" s="86"/>
    </row>
    <row r="104" spans="1:86" s="105" customFormat="1">
      <c r="A104" s="61">
        <v>1</v>
      </c>
      <c r="B104" s="94">
        <f>SUBTOTAL(9,$A$22:A104)</f>
        <v>83</v>
      </c>
      <c r="C104" s="82" t="s">
        <v>5256</v>
      </c>
      <c r="D104" s="84">
        <f t="shared" si="12"/>
        <v>150000</v>
      </c>
      <c r="E104" s="101">
        <v>0</v>
      </c>
      <c r="F104" s="101">
        <v>0</v>
      </c>
      <c r="G104" s="101">
        <v>0</v>
      </c>
      <c r="H104" s="101">
        <v>0</v>
      </c>
      <c r="I104" s="101">
        <v>0</v>
      </c>
      <c r="J104" s="101">
        <v>0</v>
      </c>
      <c r="K104" s="116">
        <v>0</v>
      </c>
      <c r="L104" s="101">
        <v>0</v>
      </c>
      <c r="M104" s="101">
        <v>0</v>
      </c>
      <c r="N104" s="101">
        <v>0</v>
      </c>
      <c r="O104" s="101">
        <v>0</v>
      </c>
      <c r="P104" s="101">
        <v>0</v>
      </c>
      <c r="Q104" s="101">
        <v>0</v>
      </c>
      <c r="R104" s="101">
        <v>0</v>
      </c>
      <c r="S104" s="101">
        <v>0</v>
      </c>
      <c r="T104" s="101">
        <v>0</v>
      </c>
      <c r="U104" s="101">
        <v>0</v>
      </c>
      <c r="V104" s="101">
        <v>0</v>
      </c>
      <c r="W104" s="101">
        <v>0</v>
      </c>
      <c r="X104" s="101">
        <v>0</v>
      </c>
      <c r="Y104" s="101">
        <v>0</v>
      </c>
      <c r="Z104" s="101">
        <v>0</v>
      </c>
      <c r="AA104" s="101">
        <v>0</v>
      </c>
      <c r="AB104" s="101">
        <v>0</v>
      </c>
      <c r="AC104" s="102">
        <v>0</v>
      </c>
      <c r="AD104" s="102">
        <v>150000</v>
      </c>
      <c r="AE104" s="102">
        <v>0</v>
      </c>
      <c r="AF104" s="103">
        <v>2023</v>
      </c>
      <c r="AG104" s="103" t="s">
        <v>17053</v>
      </c>
      <c r="AH104" s="103" t="s">
        <v>17053</v>
      </c>
      <c r="BW104" s="106"/>
      <c r="CH104" s="86"/>
    </row>
    <row r="105" spans="1:86" s="105" customFormat="1">
      <c r="A105" s="61">
        <v>1</v>
      </c>
      <c r="B105" s="94">
        <f>SUBTOTAL(9,$A$22:A105)</f>
        <v>84</v>
      </c>
      <c r="C105" s="82" t="s">
        <v>97</v>
      </c>
      <c r="D105" s="84">
        <f t="shared" si="12"/>
        <v>150000</v>
      </c>
      <c r="E105" s="101">
        <v>0</v>
      </c>
      <c r="F105" s="101">
        <v>0</v>
      </c>
      <c r="G105" s="101">
        <v>0</v>
      </c>
      <c r="H105" s="101">
        <v>0</v>
      </c>
      <c r="I105" s="101">
        <v>0</v>
      </c>
      <c r="J105" s="101">
        <v>0</v>
      </c>
      <c r="K105" s="116">
        <v>0</v>
      </c>
      <c r="L105" s="101">
        <v>0</v>
      </c>
      <c r="M105" s="101">
        <v>0</v>
      </c>
      <c r="N105" s="101">
        <v>0</v>
      </c>
      <c r="O105" s="101">
        <v>0</v>
      </c>
      <c r="P105" s="101">
        <v>0</v>
      </c>
      <c r="Q105" s="101">
        <v>0</v>
      </c>
      <c r="R105" s="101">
        <v>0</v>
      </c>
      <c r="S105" s="101">
        <v>0</v>
      </c>
      <c r="T105" s="101">
        <v>0</v>
      </c>
      <c r="U105" s="101">
        <v>0</v>
      </c>
      <c r="V105" s="101">
        <v>0</v>
      </c>
      <c r="W105" s="101">
        <v>0</v>
      </c>
      <c r="X105" s="101">
        <v>0</v>
      </c>
      <c r="Y105" s="101">
        <v>0</v>
      </c>
      <c r="Z105" s="101">
        <v>0</v>
      </c>
      <c r="AA105" s="101">
        <v>0</v>
      </c>
      <c r="AB105" s="101">
        <v>0</v>
      </c>
      <c r="AC105" s="102">
        <v>0</v>
      </c>
      <c r="AD105" s="102">
        <v>150000</v>
      </c>
      <c r="AE105" s="102">
        <v>0</v>
      </c>
      <c r="AF105" s="103">
        <v>2023</v>
      </c>
      <c r="AG105" s="103" t="s">
        <v>17053</v>
      </c>
      <c r="AH105" s="103" t="s">
        <v>17053</v>
      </c>
      <c r="BW105" s="106"/>
      <c r="CH105" s="86"/>
    </row>
    <row r="106" spans="1:86" s="105" customFormat="1">
      <c r="A106" s="61">
        <v>1</v>
      </c>
      <c r="B106" s="94">
        <f>SUBTOTAL(9,$A$22:A106)</f>
        <v>85</v>
      </c>
      <c r="C106" s="82" t="s">
        <v>5555</v>
      </c>
      <c r="D106" s="84">
        <f t="shared" si="12"/>
        <v>150000</v>
      </c>
      <c r="E106" s="101">
        <v>0</v>
      </c>
      <c r="F106" s="101">
        <v>0</v>
      </c>
      <c r="G106" s="101">
        <v>0</v>
      </c>
      <c r="H106" s="101">
        <v>0</v>
      </c>
      <c r="I106" s="101">
        <v>0</v>
      </c>
      <c r="J106" s="101">
        <v>0</v>
      </c>
      <c r="K106" s="116">
        <v>0</v>
      </c>
      <c r="L106" s="101">
        <v>0</v>
      </c>
      <c r="M106" s="101">
        <v>0</v>
      </c>
      <c r="N106" s="101">
        <v>0</v>
      </c>
      <c r="O106" s="101">
        <v>0</v>
      </c>
      <c r="P106" s="101">
        <v>0</v>
      </c>
      <c r="Q106" s="101">
        <v>0</v>
      </c>
      <c r="R106" s="101">
        <v>0</v>
      </c>
      <c r="S106" s="101">
        <v>0</v>
      </c>
      <c r="T106" s="101">
        <v>0</v>
      </c>
      <c r="U106" s="101">
        <v>0</v>
      </c>
      <c r="V106" s="101">
        <v>0</v>
      </c>
      <c r="W106" s="101">
        <v>0</v>
      </c>
      <c r="X106" s="101">
        <v>0</v>
      </c>
      <c r="Y106" s="101">
        <v>0</v>
      </c>
      <c r="Z106" s="101">
        <v>0</v>
      </c>
      <c r="AA106" s="101">
        <v>0</v>
      </c>
      <c r="AB106" s="101">
        <v>0</v>
      </c>
      <c r="AC106" s="102">
        <v>0</v>
      </c>
      <c r="AD106" s="102">
        <v>150000</v>
      </c>
      <c r="AE106" s="102">
        <v>0</v>
      </c>
      <c r="AF106" s="103">
        <v>2023</v>
      </c>
      <c r="AG106" s="103" t="s">
        <v>17053</v>
      </c>
      <c r="AH106" s="103" t="s">
        <v>17053</v>
      </c>
      <c r="BW106" s="106"/>
      <c r="CH106" s="86"/>
    </row>
    <row r="107" spans="1:86" s="105" customFormat="1">
      <c r="A107" s="61">
        <v>1</v>
      </c>
      <c r="B107" s="94">
        <f>SUBTOTAL(9,$A$22:A107)</f>
        <v>86</v>
      </c>
      <c r="C107" s="82" t="s">
        <v>6164</v>
      </c>
      <c r="D107" s="84">
        <f t="shared" si="12"/>
        <v>150000</v>
      </c>
      <c r="E107" s="101">
        <v>0</v>
      </c>
      <c r="F107" s="101">
        <v>0</v>
      </c>
      <c r="G107" s="101">
        <v>0</v>
      </c>
      <c r="H107" s="101">
        <v>0</v>
      </c>
      <c r="I107" s="101">
        <v>0</v>
      </c>
      <c r="J107" s="101">
        <v>0</v>
      </c>
      <c r="K107" s="116">
        <v>0</v>
      </c>
      <c r="L107" s="101">
        <v>0</v>
      </c>
      <c r="M107" s="101">
        <v>0</v>
      </c>
      <c r="N107" s="101">
        <v>0</v>
      </c>
      <c r="O107" s="101">
        <v>0</v>
      </c>
      <c r="P107" s="101">
        <v>0</v>
      </c>
      <c r="Q107" s="101">
        <v>0</v>
      </c>
      <c r="R107" s="101">
        <v>0</v>
      </c>
      <c r="S107" s="101">
        <v>0</v>
      </c>
      <c r="T107" s="101">
        <v>0</v>
      </c>
      <c r="U107" s="101">
        <v>0</v>
      </c>
      <c r="V107" s="101">
        <v>0</v>
      </c>
      <c r="W107" s="101">
        <v>0</v>
      </c>
      <c r="X107" s="101">
        <v>0</v>
      </c>
      <c r="Y107" s="101">
        <v>0</v>
      </c>
      <c r="Z107" s="101">
        <v>0</v>
      </c>
      <c r="AA107" s="101">
        <v>0</v>
      </c>
      <c r="AB107" s="101">
        <v>0</v>
      </c>
      <c r="AC107" s="102">
        <v>0</v>
      </c>
      <c r="AD107" s="102">
        <v>150000</v>
      </c>
      <c r="AE107" s="102">
        <v>0</v>
      </c>
      <c r="AF107" s="103">
        <v>2023</v>
      </c>
      <c r="AG107" s="103" t="s">
        <v>17053</v>
      </c>
      <c r="AH107" s="103" t="s">
        <v>17053</v>
      </c>
      <c r="BW107" s="106"/>
      <c r="CH107" s="86"/>
    </row>
    <row r="108" spans="1:86" s="105" customFormat="1">
      <c r="A108" s="61">
        <v>1</v>
      </c>
      <c r="B108" s="94">
        <f>SUBTOTAL(9,$A$22:A108)</f>
        <v>87</v>
      </c>
      <c r="C108" s="82" t="s">
        <v>4877</v>
      </c>
      <c r="D108" s="84">
        <f t="shared" si="12"/>
        <v>150000</v>
      </c>
      <c r="E108" s="101">
        <v>0</v>
      </c>
      <c r="F108" s="101">
        <v>0</v>
      </c>
      <c r="G108" s="101">
        <v>0</v>
      </c>
      <c r="H108" s="101">
        <v>0</v>
      </c>
      <c r="I108" s="101">
        <v>0</v>
      </c>
      <c r="J108" s="101">
        <v>0</v>
      </c>
      <c r="K108" s="116">
        <v>0</v>
      </c>
      <c r="L108" s="101">
        <v>0</v>
      </c>
      <c r="M108" s="101">
        <v>0</v>
      </c>
      <c r="N108" s="101">
        <v>0</v>
      </c>
      <c r="O108" s="101">
        <v>0</v>
      </c>
      <c r="P108" s="101">
        <v>0</v>
      </c>
      <c r="Q108" s="101">
        <v>0</v>
      </c>
      <c r="R108" s="101">
        <v>0</v>
      </c>
      <c r="S108" s="101">
        <v>0</v>
      </c>
      <c r="T108" s="101">
        <v>0</v>
      </c>
      <c r="U108" s="101">
        <v>0</v>
      </c>
      <c r="V108" s="101">
        <v>0</v>
      </c>
      <c r="W108" s="101">
        <v>0</v>
      </c>
      <c r="X108" s="101">
        <v>0</v>
      </c>
      <c r="Y108" s="101">
        <v>0</v>
      </c>
      <c r="Z108" s="101">
        <v>0</v>
      </c>
      <c r="AA108" s="101">
        <v>0</v>
      </c>
      <c r="AB108" s="101">
        <v>0</v>
      </c>
      <c r="AC108" s="102">
        <v>0</v>
      </c>
      <c r="AD108" s="102">
        <v>150000</v>
      </c>
      <c r="AE108" s="102">
        <v>0</v>
      </c>
      <c r="AF108" s="103">
        <v>2023</v>
      </c>
      <c r="AG108" s="103" t="s">
        <v>17053</v>
      </c>
      <c r="AH108" s="103" t="s">
        <v>17053</v>
      </c>
      <c r="BW108" s="106"/>
      <c r="CH108" s="86"/>
    </row>
    <row r="109" spans="1:86" s="105" customFormat="1">
      <c r="A109" s="61">
        <v>1</v>
      </c>
      <c r="B109" s="94">
        <f>SUBTOTAL(9,$A$22:A109)</f>
        <v>88</v>
      </c>
      <c r="C109" s="82" t="s">
        <v>6765</v>
      </c>
      <c r="D109" s="84">
        <f t="shared" si="12"/>
        <v>150000</v>
      </c>
      <c r="E109" s="101">
        <v>0</v>
      </c>
      <c r="F109" s="101">
        <v>0</v>
      </c>
      <c r="G109" s="101">
        <v>0</v>
      </c>
      <c r="H109" s="101">
        <v>0</v>
      </c>
      <c r="I109" s="101">
        <v>0</v>
      </c>
      <c r="J109" s="101">
        <v>0</v>
      </c>
      <c r="K109" s="116">
        <v>0</v>
      </c>
      <c r="L109" s="101">
        <v>0</v>
      </c>
      <c r="M109" s="101">
        <v>0</v>
      </c>
      <c r="N109" s="101">
        <v>0</v>
      </c>
      <c r="O109" s="101">
        <v>0</v>
      </c>
      <c r="P109" s="101">
        <v>0</v>
      </c>
      <c r="Q109" s="101">
        <v>0</v>
      </c>
      <c r="R109" s="101">
        <v>0</v>
      </c>
      <c r="S109" s="101">
        <v>0</v>
      </c>
      <c r="T109" s="101">
        <v>0</v>
      </c>
      <c r="U109" s="101">
        <v>0</v>
      </c>
      <c r="V109" s="101">
        <v>0</v>
      </c>
      <c r="W109" s="101">
        <v>0</v>
      </c>
      <c r="X109" s="101">
        <v>0</v>
      </c>
      <c r="Y109" s="101">
        <v>0</v>
      </c>
      <c r="Z109" s="101">
        <v>0</v>
      </c>
      <c r="AA109" s="101">
        <v>0</v>
      </c>
      <c r="AB109" s="101">
        <v>0</v>
      </c>
      <c r="AC109" s="102">
        <v>0</v>
      </c>
      <c r="AD109" s="102">
        <v>150000</v>
      </c>
      <c r="AE109" s="102">
        <v>0</v>
      </c>
      <c r="AF109" s="103">
        <v>2023</v>
      </c>
      <c r="AG109" s="103" t="s">
        <v>17053</v>
      </c>
      <c r="AH109" s="103" t="s">
        <v>17053</v>
      </c>
      <c r="BW109" s="106"/>
      <c r="CH109" s="86"/>
    </row>
    <row r="110" spans="1:86" s="105" customFormat="1">
      <c r="A110" s="61">
        <v>1</v>
      </c>
      <c r="B110" s="94">
        <f>SUBTOTAL(9,$A$22:A110)</f>
        <v>89</v>
      </c>
      <c r="C110" s="82" t="s">
        <v>17450</v>
      </c>
      <c r="D110" s="84">
        <f t="shared" si="12"/>
        <v>150000</v>
      </c>
      <c r="E110" s="101">
        <v>0</v>
      </c>
      <c r="F110" s="101">
        <v>0</v>
      </c>
      <c r="G110" s="101">
        <v>0</v>
      </c>
      <c r="H110" s="101">
        <v>0</v>
      </c>
      <c r="I110" s="101">
        <v>0</v>
      </c>
      <c r="J110" s="101">
        <v>0</v>
      </c>
      <c r="K110" s="116">
        <v>0</v>
      </c>
      <c r="L110" s="101">
        <v>0</v>
      </c>
      <c r="M110" s="101">
        <v>0</v>
      </c>
      <c r="N110" s="101">
        <v>0</v>
      </c>
      <c r="O110" s="101">
        <v>0</v>
      </c>
      <c r="P110" s="101">
        <v>0</v>
      </c>
      <c r="Q110" s="101">
        <v>0</v>
      </c>
      <c r="R110" s="101">
        <v>0</v>
      </c>
      <c r="S110" s="101">
        <v>0</v>
      </c>
      <c r="T110" s="101">
        <v>0</v>
      </c>
      <c r="U110" s="101">
        <v>0</v>
      </c>
      <c r="V110" s="101">
        <v>0</v>
      </c>
      <c r="W110" s="101">
        <v>0</v>
      </c>
      <c r="X110" s="101">
        <v>0</v>
      </c>
      <c r="Y110" s="101">
        <v>0</v>
      </c>
      <c r="Z110" s="101">
        <v>0</v>
      </c>
      <c r="AA110" s="101">
        <v>0</v>
      </c>
      <c r="AB110" s="101">
        <v>0</v>
      </c>
      <c r="AC110" s="102">
        <v>0</v>
      </c>
      <c r="AD110" s="102">
        <v>150000</v>
      </c>
      <c r="AE110" s="102">
        <v>0</v>
      </c>
      <c r="AF110" s="103">
        <v>2023</v>
      </c>
      <c r="AG110" s="103" t="s">
        <v>17053</v>
      </c>
      <c r="AH110" s="103" t="s">
        <v>17053</v>
      </c>
      <c r="BW110" s="106"/>
      <c r="CH110" s="86"/>
    </row>
    <row r="111" spans="1:86" s="105" customFormat="1">
      <c r="A111" s="61">
        <v>1</v>
      </c>
      <c r="B111" s="94">
        <f>SUBTOTAL(9,$A$22:A111)</f>
        <v>90</v>
      </c>
      <c r="C111" s="82" t="s">
        <v>1120</v>
      </c>
      <c r="D111" s="84">
        <f t="shared" si="12"/>
        <v>150000</v>
      </c>
      <c r="E111" s="101">
        <v>0</v>
      </c>
      <c r="F111" s="101">
        <v>0</v>
      </c>
      <c r="G111" s="101">
        <v>0</v>
      </c>
      <c r="H111" s="101">
        <v>0</v>
      </c>
      <c r="I111" s="101">
        <v>0</v>
      </c>
      <c r="J111" s="101">
        <v>0</v>
      </c>
      <c r="K111" s="116">
        <v>0</v>
      </c>
      <c r="L111" s="101">
        <v>0</v>
      </c>
      <c r="M111" s="101">
        <v>0</v>
      </c>
      <c r="N111" s="101">
        <v>0</v>
      </c>
      <c r="O111" s="101">
        <v>0</v>
      </c>
      <c r="P111" s="101">
        <v>0</v>
      </c>
      <c r="Q111" s="101">
        <v>0</v>
      </c>
      <c r="R111" s="101">
        <v>0</v>
      </c>
      <c r="S111" s="101">
        <v>0</v>
      </c>
      <c r="T111" s="101">
        <v>0</v>
      </c>
      <c r="U111" s="101">
        <v>0</v>
      </c>
      <c r="V111" s="101">
        <v>0</v>
      </c>
      <c r="W111" s="101">
        <v>0</v>
      </c>
      <c r="X111" s="101">
        <v>0</v>
      </c>
      <c r="Y111" s="101">
        <v>0</v>
      </c>
      <c r="Z111" s="101">
        <v>0</v>
      </c>
      <c r="AA111" s="101">
        <v>0</v>
      </c>
      <c r="AB111" s="101">
        <v>0</v>
      </c>
      <c r="AC111" s="102">
        <v>0</v>
      </c>
      <c r="AD111" s="102">
        <v>150000</v>
      </c>
      <c r="AE111" s="102">
        <v>0</v>
      </c>
      <c r="AF111" s="103">
        <v>2023</v>
      </c>
      <c r="AG111" s="103" t="s">
        <v>17053</v>
      </c>
      <c r="AH111" s="103" t="s">
        <v>17053</v>
      </c>
      <c r="BW111" s="106"/>
      <c r="CH111" s="86"/>
    </row>
    <row r="112" spans="1:86" s="105" customFormat="1">
      <c r="A112" s="61">
        <v>1</v>
      </c>
      <c r="B112" s="94">
        <f>SUBTOTAL(9,$A$22:A112)</f>
        <v>91</v>
      </c>
      <c r="C112" s="82" t="s">
        <v>6381</v>
      </c>
      <c r="D112" s="84">
        <f t="shared" si="12"/>
        <v>150000</v>
      </c>
      <c r="E112" s="101">
        <v>0</v>
      </c>
      <c r="F112" s="101">
        <v>0</v>
      </c>
      <c r="G112" s="101">
        <v>0</v>
      </c>
      <c r="H112" s="101">
        <v>0</v>
      </c>
      <c r="I112" s="101">
        <v>0</v>
      </c>
      <c r="J112" s="101">
        <v>0</v>
      </c>
      <c r="K112" s="116">
        <v>0</v>
      </c>
      <c r="L112" s="101">
        <v>0</v>
      </c>
      <c r="M112" s="101">
        <v>0</v>
      </c>
      <c r="N112" s="101">
        <v>0</v>
      </c>
      <c r="O112" s="101">
        <v>0</v>
      </c>
      <c r="P112" s="101">
        <v>0</v>
      </c>
      <c r="Q112" s="101">
        <v>0</v>
      </c>
      <c r="R112" s="101">
        <v>0</v>
      </c>
      <c r="S112" s="101">
        <v>0</v>
      </c>
      <c r="T112" s="101">
        <v>0</v>
      </c>
      <c r="U112" s="101">
        <v>0</v>
      </c>
      <c r="V112" s="101">
        <v>0</v>
      </c>
      <c r="W112" s="101">
        <v>0</v>
      </c>
      <c r="X112" s="101">
        <v>0</v>
      </c>
      <c r="Y112" s="101">
        <v>0</v>
      </c>
      <c r="Z112" s="101">
        <v>0</v>
      </c>
      <c r="AA112" s="101">
        <v>0</v>
      </c>
      <c r="AB112" s="101">
        <v>0</v>
      </c>
      <c r="AC112" s="102">
        <v>0</v>
      </c>
      <c r="AD112" s="102">
        <v>150000</v>
      </c>
      <c r="AE112" s="102">
        <v>0</v>
      </c>
      <c r="AF112" s="103">
        <v>2023</v>
      </c>
      <c r="AG112" s="103" t="s">
        <v>17053</v>
      </c>
      <c r="AH112" s="103" t="s">
        <v>17053</v>
      </c>
      <c r="BW112" s="106"/>
      <c r="CH112" s="86"/>
    </row>
    <row r="113" spans="1:86" s="105" customFormat="1">
      <c r="A113" s="61">
        <v>1</v>
      </c>
      <c r="B113" s="94">
        <f>SUBTOTAL(9,$A$22:A113)</f>
        <v>92</v>
      </c>
      <c r="C113" s="82" t="s">
        <v>1171</v>
      </c>
      <c r="D113" s="84">
        <f t="shared" si="12"/>
        <v>150000</v>
      </c>
      <c r="E113" s="101">
        <v>0</v>
      </c>
      <c r="F113" s="101">
        <v>0</v>
      </c>
      <c r="G113" s="101">
        <v>0</v>
      </c>
      <c r="H113" s="101">
        <v>0</v>
      </c>
      <c r="I113" s="101">
        <v>0</v>
      </c>
      <c r="J113" s="101">
        <v>0</v>
      </c>
      <c r="K113" s="116">
        <v>0</v>
      </c>
      <c r="L113" s="101">
        <v>0</v>
      </c>
      <c r="M113" s="101">
        <v>0</v>
      </c>
      <c r="N113" s="101">
        <v>0</v>
      </c>
      <c r="O113" s="101">
        <v>0</v>
      </c>
      <c r="P113" s="101">
        <v>0</v>
      </c>
      <c r="Q113" s="101">
        <v>0</v>
      </c>
      <c r="R113" s="101">
        <v>0</v>
      </c>
      <c r="S113" s="101">
        <v>0</v>
      </c>
      <c r="T113" s="101">
        <v>0</v>
      </c>
      <c r="U113" s="101">
        <v>0</v>
      </c>
      <c r="V113" s="101">
        <v>0</v>
      </c>
      <c r="W113" s="101">
        <v>0</v>
      </c>
      <c r="X113" s="101">
        <v>0</v>
      </c>
      <c r="Y113" s="101">
        <v>0</v>
      </c>
      <c r="Z113" s="101">
        <v>0</v>
      </c>
      <c r="AA113" s="101">
        <v>0</v>
      </c>
      <c r="AB113" s="101">
        <v>0</v>
      </c>
      <c r="AC113" s="102">
        <v>0</v>
      </c>
      <c r="AD113" s="102">
        <v>150000</v>
      </c>
      <c r="AE113" s="102">
        <v>0</v>
      </c>
      <c r="AF113" s="103">
        <v>2023</v>
      </c>
      <c r="AG113" s="103" t="s">
        <v>17053</v>
      </c>
      <c r="AH113" s="103" t="s">
        <v>17053</v>
      </c>
      <c r="BW113" s="106"/>
      <c r="CH113" s="86"/>
    </row>
    <row r="114" spans="1:86" s="105" customFormat="1">
      <c r="A114" s="61">
        <v>1</v>
      </c>
      <c r="B114" s="94">
        <f>SUBTOTAL(9,$A$22:A114)</f>
        <v>93</v>
      </c>
      <c r="C114" s="82" t="s">
        <v>5887</v>
      </c>
      <c r="D114" s="84">
        <f t="shared" si="12"/>
        <v>150000</v>
      </c>
      <c r="E114" s="101">
        <v>0</v>
      </c>
      <c r="F114" s="101">
        <v>0</v>
      </c>
      <c r="G114" s="101">
        <v>0</v>
      </c>
      <c r="H114" s="101">
        <v>0</v>
      </c>
      <c r="I114" s="101">
        <v>0</v>
      </c>
      <c r="J114" s="101">
        <v>0</v>
      </c>
      <c r="K114" s="116">
        <v>0</v>
      </c>
      <c r="L114" s="101">
        <v>0</v>
      </c>
      <c r="M114" s="101">
        <v>0</v>
      </c>
      <c r="N114" s="101">
        <v>0</v>
      </c>
      <c r="O114" s="101">
        <v>0</v>
      </c>
      <c r="P114" s="101">
        <v>0</v>
      </c>
      <c r="Q114" s="101">
        <v>0</v>
      </c>
      <c r="R114" s="101">
        <v>0</v>
      </c>
      <c r="S114" s="101">
        <v>0</v>
      </c>
      <c r="T114" s="101">
        <v>0</v>
      </c>
      <c r="U114" s="101">
        <v>0</v>
      </c>
      <c r="V114" s="101">
        <v>0</v>
      </c>
      <c r="W114" s="101">
        <v>0</v>
      </c>
      <c r="X114" s="101">
        <v>0</v>
      </c>
      <c r="Y114" s="101">
        <v>0</v>
      </c>
      <c r="Z114" s="101">
        <v>0</v>
      </c>
      <c r="AA114" s="101">
        <v>0</v>
      </c>
      <c r="AB114" s="101">
        <v>0</v>
      </c>
      <c r="AC114" s="102">
        <v>0</v>
      </c>
      <c r="AD114" s="102">
        <v>150000</v>
      </c>
      <c r="AE114" s="102">
        <v>0</v>
      </c>
      <c r="AF114" s="103">
        <v>2023</v>
      </c>
      <c r="AG114" s="103" t="s">
        <v>17053</v>
      </c>
      <c r="AH114" s="103" t="s">
        <v>17053</v>
      </c>
      <c r="BW114" s="106"/>
      <c r="CH114" s="86"/>
    </row>
    <row r="115" spans="1:86">
      <c r="B115" s="87" t="s">
        <v>568</v>
      </c>
      <c r="C115" s="87"/>
      <c r="D115" s="83">
        <f t="shared" ref="D115:AE115" si="13">SUM(D116:D127)</f>
        <v>87882446.209999993</v>
      </c>
      <c r="E115" s="84">
        <f t="shared" si="13"/>
        <v>0</v>
      </c>
      <c r="F115" s="84">
        <f t="shared" si="13"/>
        <v>0</v>
      </c>
      <c r="G115" s="84">
        <f t="shared" si="13"/>
        <v>0</v>
      </c>
      <c r="H115" s="84">
        <f t="shared" si="13"/>
        <v>0</v>
      </c>
      <c r="I115" s="84">
        <f t="shared" si="13"/>
        <v>0</v>
      </c>
      <c r="J115" s="84">
        <f t="shared" si="13"/>
        <v>0</v>
      </c>
      <c r="K115" s="85">
        <f t="shared" si="13"/>
        <v>0</v>
      </c>
      <c r="L115" s="84">
        <f t="shared" si="13"/>
        <v>0</v>
      </c>
      <c r="M115" s="84">
        <f t="shared" si="13"/>
        <v>10818.740000000002</v>
      </c>
      <c r="N115" s="84">
        <f t="shared" si="13"/>
        <v>84711066.189999998</v>
      </c>
      <c r="O115" s="84">
        <f t="shared" si="13"/>
        <v>0</v>
      </c>
      <c r="P115" s="84">
        <f t="shared" si="13"/>
        <v>0</v>
      </c>
      <c r="Q115" s="84">
        <f t="shared" si="13"/>
        <v>0</v>
      </c>
      <c r="R115" s="84">
        <f t="shared" si="13"/>
        <v>0</v>
      </c>
      <c r="S115" s="84">
        <f t="shared" si="13"/>
        <v>0</v>
      </c>
      <c r="T115" s="84">
        <f t="shared" si="13"/>
        <v>0</v>
      </c>
      <c r="U115" s="84">
        <f t="shared" si="13"/>
        <v>0</v>
      </c>
      <c r="V115" s="84">
        <f t="shared" si="13"/>
        <v>0</v>
      </c>
      <c r="W115" s="84">
        <f t="shared" si="13"/>
        <v>0</v>
      </c>
      <c r="X115" s="84">
        <f t="shared" si="13"/>
        <v>0</v>
      </c>
      <c r="Y115" s="84">
        <f t="shared" si="13"/>
        <v>0</v>
      </c>
      <c r="Z115" s="84">
        <f t="shared" si="13"/>
        <v>0</v>
      </c>
      <c r="AA115" s="84">
        <f t="shared" si="13"/>
        <v>0</v>
      </c>
      <c r="AB115" s="84">
        <f t="shared" si="13"/>
        <v>0</v>
      </c>
      <c r="AC115" s="84">
        <f t="shared" si="13"/>
        <v>1582726.4900000002</v>
      </c>
      <c r="AD115" s="84">
        <f t="shared" si="13"/>
        <v>1588653.53</v>
      </c>
      <c r="AE115" s="84">
        <f t="shared" si="13"/>
        <v>0</v>
      </c>
      <c r="AF115" s="74" t="s">
        <v>17027</v>
      </c>
      <c r="AG115" s="74" t="s">
        <v>17027</v>
      </c>
      <c r="AH115" s="74" t="s">
        <v>17027</v>
      </c>
      <c r="AI115" s="89"/>
      <c r="AJ115" s="89"/>
      <c r="AK115" s="89"/>
      <c r="AL115" s="89"/>
      <c r="AM115" s="90"/>
      <c r="AN115" s="90"/>
      <c r="AO115" s="90"/>
      <c r="AP115" s="90"/>
      <c r="AQ115" s="90"/>
      <c r="AR115" s="90"/>
      <c r="AS115" s="90"/>
      <c r="AT115" s="90"/>
      <c r="AU115" s="90"/>
      <c r="AV115" s="90"/>
      <c r="AW115" s="90"/>
      <c r="AX115" s="91"/>
      <c r="AY115" s="91"/>
      <c r="AZ115" s="90"/>
      <c r="BA115" s="90"/>
      <c r="BB115" s="92"/>
      <c r="BC115" s="93">
        <f t="shared" si="4"/>
        <v>-10818.740000000002</v>
      </c>
      <c r="BJ115" s="61" t="e">
        <f>VLOOKUP(C115,BM:BO,3,FALSE)</f>
        <v>#N/A</v>
      </c>
      <c r="BM115" s="61" t="s">
        <v>3883</v>
      </c>
      <c r="BN115" s="61" t="s">
        <v>660</v>
      </c>
      <c r="BO115" s="61" t="s">
        <v>772</v>
      </c>
      <c r="BU115" s="61" t="s">
        <v>3883</v>
      </c>
      <c r="BV115" s="61" t="s">
        <v>660</v>
      </c>
      <c r="BW115" s="61" t="s">
        <v>772</v>
      </c>
      <c r="CH115" s="86">
        <f t="shared" si="11"/>
        <v>-4.4237822294235229E-9</v>
      </c>
    </row>
    <row r="116" spans="1:86">
      <c r="A116" s="61">
        <v>1</v>
      </c>
      <c r="B116" s="94">
        <f>SUBTOTAL(9,$A$22:A116)</f>
        <v>94</v>
      </c>
      <c r="C116" s="98" t="s">
        <v>569</v>
      </c>
      <c r="D116" s="84">
        <f t="shared" ref="D116:D127" si="14">E116+F116+G116+H116+I116+J116+L116+N116+P116+R116+T116+U116+V116+W116+X116+Y116+Z116+AA116+AB116+AC116+AD116+AE116</f>
        <v>14576161.73</v>
      </c>
      <c r="E116" s="101">
        <v>0</v>
      </c>
      <c r="F116" s="101">
        <v>0</v>
      </c>
      <c r="G116" s="101">
        <v>0</v>
      </c>
      <c r="H116" s="101">
        <v>0</v>
      </c>
      <c r="I116" s="101">
        <v>0</v>
      </c>
      <c r="J116" s="101">
        <v>0</v>
      </c>
      <c r="K116" s="116">
        <v>0</v>
      </c>
      <c r="L116" s="101">
        <v>0</v>
      </c>
      <c r="M116" s="117">
        <v>1622</v>
      </c>
      <c r="N116" s="84">
        <v>14102245.779999999</v>
      </c>
      <c r="O116" s="101">
        <v>0</v>
      </c>
      <c r="P116" s="101">
        <v>0</v>
      </c>
      <c r="Q116" s="84">
        <v>0</v>
      </c>
      <c r="R116" s="84">
        <v>0</v>
      </c>
      <c r="S116" s="101">
        <v>0</v>
      </c>
      <c r="T116" s="101">
        <v>0</v>
      </c>
      <c r="U116" s="101">
        <v>0</v>
      </c>
      <c r="V116" s="101">
        <v>0</v>
      </c>
      <c r="W116" s="101">
        <v>0</v>
      </c>
      <c r="X116" s="101">
        <v>0</v>
      </c>
      <c r="Y116" s="101">
        <v>0</v>
      </c>
      <c r="Z116" s="101">
        <v>0</v>
      </c>
      <c r="AA116" s="101">
        <v>0</v>
      </c>
      <c r="AB116" s="101">
        <v>0</v>
      </c>
      <c r="AC116" s="84">
        <f>ROUND(N116*2.14%,2)</f>
        <v>301788.06</v>
      </c>
      <c r="AD116" s="101">
        <v>172127.89</v>
      </c>
      <c r="AE116" s="101">
        <v>0</v>
      </c>
      <c r="AF116" s="74">
        <v>2023</v>
      </c>
      <c r="AG116" s="74">
        <v>2023</v>
      </c>
      <c r="AH116" s="74">
        <v>2023</v>
      </c>
      <c r="AI116" s="89"/>
      <c r="AJ116" s="89"/>
      <c r="AK116" s="89"/>
      <c r="AL116" s="89"/>
      <c r="AM116" s="90" t="s">
        <v>16955</v>
      </c>
      <c r="AN116" s="90" t="s">
        <v>16951</v>
      </c>
      <c r="AO116" s="90">
        <v>0</v>
      </c>
      <c r="AP116" s="90" t="s">
        <v>16965</v>
      </c>
      <c r="AQ116" s="90" t="s">
        <v>16965</v>
      </c>
      <c r="AR116" s="90" t="s">
        <v>16965</v>
      </c>
      <c r="AS116" s="90"/>
      <c r="AT116" s="90"/>
      <c r="AU116" s="90"/>
      <c r="AV116" s="90"/>
      <c r="AW116" s="90" t="s">
        <v>639</v>
      </c>
      <c r="AX116" s="91">
        <v>6379.1</v>
      </c>
      <c r="AY116" s="91">
        <v>1622</v>
      </c>
      <c r="AZ116" s="90" t="s">
        <v>2993</v>
      </c>
      <c r="BA116" s="90">
        <v>2007</v>
      </c>
      <c r="BB116" s="92"/>
      <c r="BC116" s="93">
        <f t="shared" si="4"/>
        <v>0</v>
      </c>
      <c r="BJ116" s="61" t="str">
        <f>VLOOKUP(C116,BM:BO,3,FALSE)</f>
        <v>1800.000</v>
      </c>
      <c r="BM116" s="61" t="s">
        <v>3884</v>
      </c>
      <c r="BN116" s="61" t="s">
        <v>3047</v>
      </c>
      <c r="BO116" s="61" t="s">
        <v>2985</v>
      </c>
      <c r="BU116" s="61" t="s">
        <v>3884</v>
      </c>
      <c r="BV116" s="61" t="s">
        <v>3047</v>
      </c>
      <c r="BW116" s="61" t="s">
        <v>2985</v>
      </c>
      <c r="CH116" s="86">
        <f t="shared" si="11"/>
        <v>1.1059455573558807E-9</v>
      </c>
    </row>
    <row r="117" spans="1:86">
      <c r="A117" s="61">
        <v>1</v>
      </c>
      <c r="B117" s="94">
        <f>SUBTOTAL(9,$A$22:A117)</f>
        <v>95</v>
      </c>
      <c r="C117" s="98" t="s">
        <v>570</v>
      </c>
      <c r="D117" s="84">
        <f t="shared" si="14"/>
        <v>7909112.9199999999</v>
      </c>
      <c r="E117" s="101">
        <v>0</v>
      </c>
      <c r="F117" s="101">
        <v>0</v>
      </c>
      <c r="G117" s="101">
        <v>0</v>
      </c>
      <c r="H117" s="101">
        <v>0</v>
      </c>
      <c r="I117" s="101">
        <v>0</v>
      </c>
      <c r="J117" s="101">
        <v>0</v>
      </c>
      <c r="K117" s="116">
        <v>0</v>
      </c>
      <c r="L117" s="101">
        <v>0</v>
      </c>
      <c r="M117" s="117">
        <v>1047.18</v>
      </c>
      <c r="N117" s="84">
        <v>7517828.5599999996</v>
      </c>
      <c r="O117" s="101">
        <v>0</v>
      </c>
      <c r="P117" s="101">
        <v>0</v>
      </c>
      <c r="Q117" s="84">
        <v>0</v>
      </c>
      <c r="R117" s="84">
        <v>0</v>
      </c>
      <c r="S117" s="101">
        <v>0</v>
      </c>
      <c r="T117" s="101">
        <v>0</v>
      </c>
      <c r="U117" s="101">
        <v>0</v>
      </c>
      <c r="V117" s="101">
        <v>0</v>
      </c>
      <c r="W117" s="101">
        <v>0</v>
      </c>
      <c r="X117" s="101">
        <v>0</v>
      </c>
      <c r="Y117" s="101">
        <v>0</v>
      </c>
      <c r="Z117" s="101">
        <v>0</v>
      </c>
      <c r="AA117" s="101">
        <v>0</v>
      </c>
      <c r="AB117" s="101">
        <v>0</v>
      </c>
      <c r="AC117" s="84">
        <f>ROUND(N117*2.14%,2)</f>
        <v>160881.53</v>
      </c>
      <c r="AD117" s="101">
        <v>230402.83</v>
      </c>
      <c r="AE117" s="101">
        <v>0</v>
      </c>
      <c r="AF117" s="74">
        <v>2023</v>
      </c>
      <c r="AG117" s="74">
        <v>2023</v>
      </c>
      <c r="AH117" s="74">
        <v>2023</v>
      </c>
      <c r="AI117" s="89"/>
      <c r="AJ117" s="89"/>
      <c r="AK117" s="89"/>
      <c r="AL117" s="89"/>
      <c r="AM117" s="90" t="s">
        <v>16961</v>
      </c>
      <c r="AN117" s="90" t="s">
        <v>16952</v>
      </c>
      <c r="AO117" s="90">
        <v>0</v>
      </c>
      <c r="AP117" s="90" t="s">
        <v>16951</v>
      </c>
      <c r="AQ117" s="90" t="s">
        <v>16973</v>
      </c>
      <c r="AR117" s="90" t="s">
        <v>16965</v>
      </c>
      <c r="AS117" s="90"/>
      <c r="AT117" s="90"/>
      <c r="AU117" s="90"/>
      <c r="AV117" s="90"/>
      <c r="AW117" s="90" t="s">
        <v>668</v>
      </c>
      <c r="AX117" s="91">
        <v>4014.8</v>
      </c>
      <c r="AY117" s="91">
        <v>1279</v>
      </c>
      <c r="AZ117" s="90" t="s">
        <v>2968</v>
      </c>
      <c r="BA117" s="90" t="s">
        <v>17013</v>
      </c>
      <c r="BB117" s="92"/>
      <c r="BC117" s="93">
        <f t="shared" si="4"/>
        <v>231.81999999999994</v>
      </c>
      <c r="BJ117" s="61" t="str">
        <f>VLOOKUP(C117,BM:BO,3,FALSE)</f>
        <v>1010.600</v>
      </c>
      <c r="BM117" s="61" t="s">
        <v>3886</v>
      </c>
      <c r="BN117" s="61" t="s">
        <v>3047</v>
      </c>
      <c r="BO117" s="61" t="s">
        <v>2985</v>
      </c>
      <c r="BU117" s="61" t="s">
        <v>3886</v>
      </c>
      <c r="BV117" s="61" t="s">
        <v>3047</v>
      </c>
      <c r="BW117" s="61" t="s">
        <v>2985</v>
      </c>
      <c r="CH117" s="86">
        <f t="shared" si="11"/>
        <v>3.4924596548080444E-10</v>
      </c>
    </row>
    <row r="118" spans="1:86">
      <c r="A118" s="61">
        <v>1</v>
      </c>
      <c r="B118" s="94">
        <f>SUBTOTAL(9,$A$22:A118)</f>
        <v>96</v>
      </c>
      <c r="C118" s="98" t="s">
        <v>580</v>
      </c>
      <c r="D118" s="84">
        <f t="shared" si="14"/>
        <v>11612649.98</v>
      </c>
      <c r="E118" s="101">
        <v>0</v>
      </c>
      <c r="F118" s="101">
        <v>0</v>
      </c>
      <c r="G118" s="101">
        <v>0</v>
      </c>
      <c r="H118" s="101">
        <v>0</v>
      </c>
      <c r="I118" s="101">
        <v>0</v>
      </c>
      <c r="J118" s="101">
        <v>0</v>
      </c>
      <c r="K118" s="116">
        <v>0</v>
      </c>
      <c r="L118" s="101">
        <v>0</v>
      </c>
      <c r="M118" s="117">
        <v>1299</v>
      </c>
      <c r="N118" s="84">
        <v>11059400.880000001</v>
      </c>
      <c r="O118" s="101">
        <v>0</v>
      </c>
      <c r="P118" s="101">
        <v>0</v>
      </c>
      <c r="Q118" s="84">
        <v>0</v>
      </c>
      <c r="R118" s="84">
        <v>0</v>
      </c>
      <c r="S118" s="101">
        <v>0</v>
      </c>
      <c r="T118" s="101">
        <v>0</v>
      </c>
      <c r="U118" s="101">
        <v>0</v>
      </c>
      <c r="V118" s="101">
        <v>0</v>
      </c>
      <c r="W118" s="101">
        <v>0</v>
      </c>
      <c r="X118" s="101">
        <v>0</v>
      </c>
      <c r="Y118" s="101">
        <v>0</v>
      </c>
      <c r="Z118" s="101">
        <v>0</v>
      </c>
      <c r="AA118" s="101">
        <v>0</v>
      </c>
      <c r="AB118" s="101">
        <v>0</v>
      </c>
      <c r="AC118" s="84">
        <f>ROUND(N118*2.14%,2)</f>
        <v>236671.18</v>
      </c>
      <c r="AD118" s="101">
        <v>316577.91999999998</v>
      </c>
      <c r="AE118" s="101">
        <v>0</v>
      </c>
      <c r="AF118" s="74">
        <v>2023</v>
      </c>
      <c r="AG118" s="74">
        <v>2023</v>
      </c>
      <c r="AH118" s="74">
        <v>2023</v>
      </c>
      <c r="AI118" s="89"/>
      <c r="AJ118" s="89"/>
      <c r="AK118" s="89"/>
      <c r="AL118" s="89"/>
      <c r="AM118" s="90" t="s">
        <v>16961</v>
      </c>
      <c r="AN118" s="90" t="s">
        <v>16952</v>
      </c>
      <c r="AO118" s="90"/>
      <c r="AP118" s="90" t="s">
        <v>16966</v>
      </c>
      <c r="AQ118" s="90" t="s">
        <v>16973</v>
      </c>
      <c r="AR118" s="90" t="s">
        <v>16965</v>
      </c>
      <c r="AS118" s="90"/>
      <c r="AT118" s="90"/>
      <c r="AU118" s="90"/>
      <c r="AV118" s="90"/>
      <c r="AW118" s="90"/>
      <c r="AX118" s="91"/>
      <c r="AY118" s="91"/>
      <c r="AZ118" s="90" t="s">
        <v>2968</v>
      </c>
      <c r="BA118" s="90"/>
      <c r="BB118" s="92"/>
      <c r="BC118" s="93"/>
      <c r="CH118" s="86">
        <f t="shared" si="11"/>
        <v>-3.4924596548080444E-10</v>
      </c>
    </row>
    <row r="119" spans="1:86">
      <c r="A119" s="61">
        <v>1</v>
      </c>
      <c r="B119" s="94">
        <f>SUBTOTAL(9,$A$22:A119)</f>
        <v>97</v>
      </c>
      <c r="C119" s="98" t="s">
        <v>571</v>
      </c>
      <c r="D119" s="84">
        <f t="shared" si="14"/>
        <v>10364457.18</v>
      </c>
      <c r="E119" s="101">
        <v>0</v>
      </c>
      <c r="F119" s="101">
        <v>0</v>
      </c>
      <c r="G119" s="101">
        <v>0</v>
      </c>
      <c r="H119" s="101">
        <v>0</v>
      </c>
      <c r="I119" s="101">
        <v>0</v>
      </c>
      <c r="J119" s="101">
        <v>0</v>
      </c>
      <c r="K119" s="116">
        <v>0</v>
      </c>
      <c r="L119" s="101">
        <v>0</v>
      </c>
      <c r="M119" s="117">
        <v>1153</v>
      </c>
      <c r="N119" s="84">
        <v>9820288.0099999998</v>
      </c>
      <c r="O119" s="101">
        <v>0</v>
      </c>
      <c r="P119" s="101">
        <v>0</v>
      </c>
      <c r="Q119" s="84">
        <v>0</v>
      </c>
      <c r="R119" s="84">
        <v>0</v>
      </c>
      <c r="S119" s="101">
        <v>0</v>
      </c>
      <c r="T119" s="101">
        <v>0</v>
      </c>
      <c r="U119" s="101">
        <v>0</v>
      </c>
      <c r="V119" s="101">
        <v>0</v>
      </c>
      <c r="W119" s="101">
        <v>0</v>
      </c>
      <c r="X119" s="101">
        <v>0</v>
      </c>
      <c r="Y119" s="101">
        <v>0</v>
      </c>
      <c r="Z119" s="101">
        <v>0</v>
      </c>
      <c r="AA119" s="101">
        <v>0</v>
      </c>
      <c r="AB119" s="101">
        <v>0</v>
      </c>
      <c r="AC119" s="84">
        <f>ROUND(N119*2.14%,2)</f>
        <v>210154.16</v>
      </c>
      <c r="AD119" s="101">
        <v>334015.01</v>
      </c>
      <c r="AE119" s="101">
        <v>0</v>
      </c>
      <c r="AF119" s="74">
        <v>2023</v>
      </c>
      <c r="AG119" s="74">
        <v>2023</v>
      </c>
      <c r="AH119" s="74">
        <v>2023</v>
      </c>
      <c r="AI119" s="89"/>
      <c r="AJ119" s="89"/>
      <c r="AK119" s="89"/>
      <c r="AL119" s="89"/>
      <c r="AM119" s="90" t="s">
        <v>16961</v>
      </c>
      <c r="AN119" s="90" t="s">
        <v>16952</v>
      </c>
      <c r="AO119" s="90">
        <v>0</v>
      </c>
      <c r="AP119" s="90" t="s">
        <v>16972</v>
      </c>
      <c r="AQ119" s="90" t="s">
        <v>16973</v>
      </c>
      <c r="AR119" s="90" t="s">
        <v>16965</v>
      </c>
      <c r="AS119" s="90"/>
      <c r="AT119" s="90"/>
      <c r="AU119" s="90"/>
      <c r="AV119" s="90"/>
      <c r="AW119" s="90" t="s">
        <v>780</v>
      </c>
      <c r="AX119" s="91">
        <v>4446.8999999999996</v>
      </c>
      <c r="AY119" s="91">
        <v>1153</v>
      </c>
      <c r="AZ119" s="90" t="s">
        <v>2968</v>
      </c>
      <c r="BA119" s="90" t="s">
        <v>17013</v>
      </c>
      <c r="BB119" s="92"/>
      <c r="BC119" s="93">
        <f>AY119-M119</f>
        <v>0</v>
      </c>
      <c r="BJ119" s="61" t="str">
        <f>VLOOKUP(C119,BM:BO,3,FALSE)</f>
        <v>1594.000</v>
      </c>
      <c r="BM119" s="61" t="s">
        <v>754</v>
      </c>
      <c r="BN119" s="61" t="s">
        <v>1344</v>
      </c>
      <c r="BO119" s="61" t="s">
        <v>3887</v>
      </c>
      <c r="BU119" s="61" t="s">
        <v>754</v>
      </c>
      <c r="BV119" s="61" t="s">
        <v>1344</v>
      </c>
      <c r="BW119" s="61" t="s">
        <v>3887</v>
      </c>
      <c r="CH119" s="86">
        <f t="shared" si="11"/>
        <v>-1.1641532182693481E-10</v>
      </c>
    </row>
    <row r="120" spans="1:86">
      <c r="A120" s="61">
        <v>1</v>
      </c>
      <c r="B120" s="94">
        <f>SUBTOTAL(9,$A$22:A120)</f>
        <v>98</v>
      </c>
      <c r="C120" s="98" t="s">
        <v>582</v>
      </c>
      <c r="D120" s="84">
        <f t="shared" si="14"/>
        <v>6459321.3399999999</v>
      </c>
      <c r="E120" s="101">
        <v>0</v>
      </c>
      <c r="F120" s="101">
        <v>0</v>
      </c>
      <c r="G120" s="101">
        <v>0</v>
      </c>
      <c r="H120" s="101">
        <v>0</v>
      </c>
      <c r="I120" s="101">
        <v>0</v>
      </c>
      <c r="J120" s="101">
        <v>0</v>
      </c>
      <c r="K120" s="116">
        <v>0</v>
      </c>
      <c r="L120" s="101">
        <v>0</v>
      </c>
      <c r="M120" s="117">
        <v>765.1</v>
      </c>
      <c r="N120" s="84">
        <v>6218429.0999999996</v>
      </c>
      <c r="O120" s="101">
        <v>0</v>
      </c>
      <c r="P120" s="101">
        <v>0</v>
      </c>
      <c r="Q120" s="84">
        <v>0</v>
      </c>
      <c r="R120" s="84">
        <v>0</v>
      </c>
      <c r="S120" s="101">
        <v>0</v>
      </c>
      <c r="T120" s="101">
        <v>0</v>
      </c>
      <c r="U120" s="101">
        <v>0</v>
      </c>
      <c r="V120" s="101">
        <v>0</v>
      </c>
      <c r="W120" s="101">
        <v>0</v>
      </c>
      <c r="X120" s="101">
        <v>0</v>
      </c>
      <c r="Y120" s="101">
        <v>0</v>
      </c>
      <c r="Z120" s="101">
        <v>0</v>
      </c>
      <c r="AA120" s="101">
        <v>0</v>
      </c>
      <c r="AB120" s="101">
        <v>0</v>
      </c>
      <c r="AC120" s="84">
        <f>ROUND(N120*2.14%,2)</f>
        <v>133074.38</v>
      </c>
      <c r="AD120" s="84">
        <v>107817.86</v>
      </c>
      <c r="AE120" s="101">
        <v>0</v>
      </c>
      <c r="AF120" s="74">
        <v>2023</v>
      </c>
      <c r="AG120" s="74">
        <v>2023</v>
      </c>
      <c r="AH120" s="74">
        <v>2023</v>
      </c>
      <c r="AI120" s="89"/>
      <c r="AJ120" s="89"/>
      <c r="AK120" s="89"/>
      <c r="AL120" s="89"/>
      <c r="AM120" s="90" t="s">
        <v>16961</v>
      </c>
      <c r="AN120" s="90" t="s">
        <v>16952</v>
      </c>
      <c r="AO120" s="90"/>
      <c r="AP120" s="90" t="s">
        <v>16951</v>
      </c>
      <c r="AQ120" s="90" t="s">
        <v>16973</v>
      </c>
      <c r="AR120" s="90"/>
      <c r="AS120" s="90"/>
      <c r="AT120" s="90"/>
      <c r="AU120" s="90"/>
      <c r="AV120" s="90"/>
      <c r="AW120" s="90"/>
      <c r="AX120" s="91"/>
      <c r="AY120" s="91"/>
      <c r="AZ120" s="90" t="s">
        <v>2968</v>
      </c>
      <c r="BA120" s="90"/>
      <c r="BB120" s="92"/>
      <c r="BC120" s="93"/>
      <c r="CH120" s="86">
        <f t="shared" si="11"/>
        <v>2.1827872842550278E-10</v>
      </c>
    </row>
    <row r="121" spans="1:86">
      <c r="A121" s="61">
        <v>1</v>
      </c>
      <c r="B121" s="94">
        <f>SUBTOTAL(9,$A$22:A121)</f>
        <v>99</v>
      </c>
      <c r="C121" s="98" t="s">
        <v>574</v>
      </c>
      <c r="D121" s="84">
        <f t="shared" si="14"/>
        <v>4925551.46</v>
      </c>
      <c r="E121" s="101">
        <v>0</v>
      </c>
      <c r="F121" s="101">
        <v>0</v>
      </c>
      <c r="G121" s="101">
        <v>0</v>
      </c>
      <c r="H121" s="101">
        <v>0</v>
      </c>
      <c r="I121" s="101">
        <v>0</v>
      </c>
      <c r="J121" s="101">
        <v>0</v>
      </c>
      <c r="K121" s="116">
        <v>0</v>
      </c>
      <c r="L121" s="101">
        <v>0</v>
      </c>
      <c r="M121" s="117">
        <v>753</v>
      </c>
      <c r="N121" s="84">
        <f>4500000+193776.02</f>
        <v>4693776.0199999996</v>
      </c>
      <c r="O121" s="101">
        <v>0</v>
      </c>
      <c r="P121" s="101">
        <v>0</v>
      </c>
      <c r="Q121" s="84">
        <v>0</v>
      </c>
      <c r="R121" s="84">
        <v>0</v>
      </c>
      <c r="S121" s="101">
        <v>0</v>
      </c>
      <c r="T121" s="101">
        <v>0</v>
      </c>
      <c r="U121" s="101">
        <v>0</v>
      </c>
      <c r="V121" s="101">
        <v>0</v>
      </c>
      <c r="W121" s="101">
        <v>0</v>
      </c>
      <c r="X121" s="101">
        <v>0</v>
      </c>
      <c r="Y121" s="101">
        <v>0</v>
      </c>
      <c r="Z121" s="101">
        <v>0</v>
      </c>
      <c r="AA121" s="101">
        <v>0</v>
      </c>
      <c r="AB121" s="101">
        <v>0</v>
      </c>
      <c r="AC121" s="84">
        <f>ROUND(N121*2.14%,2)+0.01</f>
        <v>100446.81999999999</v>
      </c>
      <c r="AD121" s="84">
        <v>131328.62</v>
      </c>
      <c r="AE121" s="101">
        <v>0</v>
      </c>
      <c r="AF121" s="74">
        <v>2023</v>
      </c>
      <c r="AG121" s="74">
        <v>2023</v>
      </c>
      <c r="AH121" s="74">
        <v>2023</v>
      </c>
      <c r="AI121" s="89"/>
      <c r="AJ121" s="89"/>
      <c r="AK121" s="89"/>
      <c r="AL121" s="89"/>
      <c r="AM121" s="90" t="s">
        <v>16968</v>
      </c>
      <c r="AN121" s="90" t="s">
        <v>16957</v>
      </c>
      <c r="AO121" s="90">
        <v>0</v>
      </c>
      <c r="AP121" s="90" t="s">
        <v>16965</v>
      </c>
      <c r="AQ121" s="90" t="s">
        <v>16953</v>
      </c>
      <c r="AR121" s="90" t="s">
        <v>16965</v>
      </c>
      <c r="AS121" s="90"/>
      <c r="AT121" s="90"/>
      <c r="AU121" s="90"/>
      <c r="AV121" s="90"/>
      <c r="AW121" s="90" t="s">
        <v>785</v>
      </c>
      <c r="AX121" s="91">
        <v>2422.1</v>
      </c>
      <c r="AY121" s="91">
        <v>753</v>
      </c>
      <c r="AZ121" s="90" t="s">
        <v>2993</v>
      </c>
      <c r="BA121" s="90">
        <v>2008</v>
      </c>
      <c r="BB121" s="92"/>
      <c r="BC121" s="93">
        <f t="shared" ref="BC121:BC138" si="15">AY121-M121</f>
        <v>0</v>
      </c>
      <c r="BJ121" s="61" t="str">
        <f>VLOOKUP(C121,BM:BO,3,FALSE)</f>
        <v>654.200</v>
      </c>
      <c r="BM121" s="61" t="s">
        <v>3888</v>
      </c>
      <c r="BN121" s="61" t="s">
        <v>1344</v>
      </c>
      <c r="BO121" s="61" t="s">
        <v>2985</v>
      </c>
      <c r="BU121" s="61" t="s">
        <v>3888</v>
      </c>
      <c r="BV121" s="61" t="s">
        <v>1344</v>
      </c>
      <c r="BW121" s="61" t="s">
        <v>2985</v>
      </c>
      <c r="CH121" s="86">
        <f t="shared" si="11"/>
        <v>4.0745362639427185E-10</v>
      </c>
    </row>
    <row r="122" spans="1:86">
      <c r="A122" s="61">
        <v>1</v>
      </c>
      <c r="B122" s="94">
        <f>SUBTOTAL(9,$A$22:A122)</f>
        <v>100</v>
      </c>
      <c r="C122" s="98" t="s">
        <v>575</v>
      </c>
      <c r="D122" s="84">
        <f t="shared" si="14"/>
        <v>8639129</v>
      </c>
      <c r="E122" s="101">
        <v>0</v>
      </c>
      <c r="F122" s="101">
        <v>0</v>
      </c>
      <c r="G122" s="101">
        <v>0</v>
      </c>
      <c r="H122" s="101">
        <v>0</v>
      </c>
      <c r="I122" s="101">
        <v>0</v>
      </c>
      <c r="J122" s="101">
        <v>0</v>
      </c>
      <c r="K122" s="116">
        <v>0</v>
      </c>
      <c r="L122" s="101">
        <v>0</v>
      </c>
      <c r="M122" s="117">
        <v>1087.17</v>
      </c>
      <c r="N122" s="84">
        <v>8255529.0800000001</v>
      </c>
      <c r="O122" s="101">
        <v>0</v>
      </c>
      <c r="P122" s="101">
        <v>0</v>
      </c>
      <c r="Q122" s="84">
        <v>0</v>
      </c>
      <c r="R122" s="84">
        <v>0</v>
      </c>
      <c r="S122" s="101">
        <v>0</v>
      </c>
      <c r="T122" s="101">
        <v>0</v>
      </c>
      <c r="U122" s="101">
        <v>0</v>
      </c>
      <c r="V122" s="101">
        <v>0</v>
      </c>
      <c r="W122" s="101">
        <v>0</v>
      </c>
      <c r="X122" s="101">
        <v>0</v>
      </c>
      <c r="Y122" s="101">
        <v>0</v>
      </c>
      <c r="Z122" s="101">
        <v>0</v>
      </c>
      <c r="AA122" s="101">
        <v>0</v>
      </c>
      <c r="AB122" s="101">
        <v>0</v>
      </c>
      <c r="AC122" s="84">
        <f>ROUND(N122*2.14%,2)</f>
        <v>176668.32</v>
      </c>
      <c r="AD122" s="101">
        <v>206931.6</v>
      </c>
      <c r="AE122" s="101">
        <v>0</v>
      </c>
      <c r="AF122" s="74">
        <v>2023</v>
      </c>
      <c r="AG122" s="74">
        <v>2023</v>
      </c>
      <c r="AH122" s="74">
        <v>2023</v>
      </c>
      <c r="AI122" s="89"/>
      <c r="AJ122" s="89"/>
      <c r="AK122" s="89"/>
      <c r="AL122" s="89"/>
      <c r="AM122" s="90" t="s">
        <v>16961</v>
      </c>
      <c r="AN122" s="90" t="s">
        <v>16952</v>
      </c>
      <c r="AO122" s="90">
        <v>0</v>
      </c>
      <c r="AP122" s="90" t="s">
        <v>16972</v>
      </c>
      <c r="AQ122" s="90" t="s">
        <v>16973</v>
      </c>
      <c r="AR122" s="90" t="s">
        <v>16965</v>
      </c>
      <c r="AS122" s="90"/>
      <c r="AT122" s="90"/>
      <c r="AU122" s="90"/>
      <c r="AV122" s="90"/>
      <c r="AW122" s="90" t="s">
        <v>780</v>
      </c>
      <c r="AX122" s="91">
        <v>4053.8</v>
      </c>
      <c r="AY122" s="91">
        <v>1211</v>
      </c>
      <c r="AZ122" s="90" t="s">
        <v>2968</v>
      </c>
      <c r="BA122" s="90" t="s">
        <v>17013</v>
      </c>
      <c r="BB122" s="92"/>
      <c r="BC122" s="93">
        <f t="shared" si="15"/>
        <v>123.82999999999993</v>
      </c>
      <c r="BJ122" s="61" t="str">
        <f>VLOOKUP(C122,BM:BO,3,FALSE)</f>
        <v>994.300</v>
      </c>
      <c r="BM122" s="61" t="s">
        <v>3890</v>
      </c>
      <c r="BN122" s="61" t="s">
        <v>3047</v>
      </c>
      <c r="BO122" s="61" t="s">
        <v>2985</v>
      </c>
      <c r="BU122" s="61" t="s">
        <v>3890</v>
      </c>
      <c r="BV122" s="61" t="s">
        <v>3047</v>
      </c>
      <c r="BW122" s="61" t="s">
        <v>2985</v>
      </c>
      <c r="CH122" s="86">
        <f t="shared" si="11"/>
        <v>-8.7311491370201111E-11</v>
      </c>
    </row>
    <row r="123" spans="1:86">
      <c r="A123" s="61">
        <v>1</v>
      </c>
      <c r="B123" s="94">
        <f>SUBTOTAL(9,$A$22:A123)</f>
        <v>101</v>
      </c>
      <c r="C123" s="98" t="s">
        <v>9420</v>
      </c>
      <c r="D123" s="84">
        <f t="shared" si="14"/>
        <v>4268355.87</v>
      </c>
      <c r="E123" s="101">
        <v>0</v>
      </c>
      <c r="F123" s="101">
        <v>0</v>
      </c>
      <c r="G123" s="101">
        <v>0</v>
      </c>
      <c r="H123" s="101">
        <v>0</v>
      </c>
      <c r="I123" s="101">
        <v>0</v>
      </c>
      <c r="J123" s="101">
        <v>0</v>
      </c>
      <c r="K123" s="116">
        <v>0</v>
      </c>
      <c r="L123" s="101">
        <v>0</v>
      </c>
      <c r="M123" s="117">
        <v>572.95000000000005</v>
      </c>
      <c r="N123" s="84">
        <v>4091349.2</v>
      </c>
      <c r="O123" s="101">
        <v>0</v>
      </c>
      <c r="P123" s="101">
        <v>0</v>
      </c>
      <c r="Q123" s="84">
        <v>0</v>
      </c>
      <c r="R123" s="84">
        <v>0</v>
      </c>
      <c r="S123" s="101">
        <v>0</v>
      </c>
      <c r="T123" s="101">
        <v>0</v>
      </c>
      <c r="U123" s="101">
        <v>0</v>
      </c>
      <c r="V123" s="101">
        <v>0</v>
      </c>
      <c r="W123" s="101">
        <v>0</v>
      </c>
      <c r="X123" s="101">
        <v>0</v>
      </c>
      <c r="Y123" s="101">
        <v>0</v>
      </c>
      <c r="Z123" s="101">
        <v>0</v>
      </c>
      <c r="AA123" s="101">
        <v>0</v>
      </c>
      <c r="AB123" s="101">
        <v>0</v>
      </c>
      <c r="AC123" s="84">
        <f t="shared" ref="AC123" si="16">ROUND(N123*2.14%,2)+ROUND(E123*2.14%,2)+ROUND(F123*2.14%,2)+ROUND(G123*2.14%,2)+ROUND(H123*2.14%,2)+ROUND(I123*2.14%,2)+ROUND(J123*2.14%,2)+ROUND(L123*2.14%,2)+ROUND(P123*2.14%,2)+ROUND(R123*2.14%,2)+ROUND(T123*2.14%,2)+ROUND(U123*2.14%,2)+ROUND(V123*2.14%,2)+ROUND(W123*2.14%,2)+ROUND(X123*2.14%,2)+ROUND(Y123*2.14%,2)+ROUND(Z123*2.14%,2)+ROUND(AA123*2.14%,2)+ROUND(AB123*2.14%,2)</f>
        <v>87554.87</v>
      </c>
      <c r="AD123" s="101">
        <v>89451.8</v>
      </c>
      <c r="AE123" s="101">
        <v>0</v>
      </c>
      <c r="AF123" s="74">
        <v>2023</v>
      </c>
      <c r="AG123" s="74">
        <v>2023</v>
      </c>
      <c r="AH123" s="74">
        <v>2023</v>
      </c>
      <c r="AI123" s="89"/>
      <c r="AJ123" s="89"/>
      <c r="AK123" s="89"/>
      <c r="AL123" s="89"/>
      <c r="AM123" s="90"/>
      <c r="AN123" s="90"/>
      <c r="AO123" s="90"/>
      <c r="AP123" s="90"/>
      <c r="AQ123" s="90"/>
      <c r="AR123" s="90"/>
      <c r="AS123" s="90"/>
      <c r="AT123" s="90"/>
      <c r="AU123" s="90"/>
      <c r="AV123" s="90"/>
      <c r="AW123" s="90"/>
      <c r="AX123" s="91"/>
      <c r="AY123" s="91"/>
      <c r="AZ123" s="90"/>
      <c r="BA123" s="90"/>
      <c r="BB123" s="92"/>
      <c r="BC123" s="93"/>
      <c r="CH123" s="86">
        <f t="shared" si="11"/>
        <v>-7.2759576141834259E-11</v>
      </c>
    </row>
    <row r="124" spans="1:86">
      <c r="A124" s="61">
        <v>1</v>
      </c>
      <c r="B124" s="94">
        <f>SUBTOTAL(9,$A$22:A124)</f>
        <v>102</v>
      </c>
      <c r="C124" s="98" t="s">
        <v>1719</v>
      </c>
      <c r="D124" s="84">
        <f t="shared" si="14"/>
        <v>6898398.7699999996</v>
      </c>
      <c r="E124" s="101">
        <v>0</v>
      </c>
      <c r="F124" s="101">
        <v>0</v>
      </c>
      <c r="G124" s="101">
        <v>0</v>
      </c>
      <c r="H124" s="101">
        <v>0</v>
      </c>
      <c r="I124" s="101">
        <v>0</v>
      </c>
      <c r="J124" s="101">
        <v>0</v>
      </c>
      <c r="K124" s="116">
        <v>0</v>
      </c>
      <c r="L124" s="101">
        <v>0</v>
      </c>
      <c r="M124" s="102">
        <v>809.03</v>
      </c>
      <c r="N124" s="102">
        <v>6826090</v>
      </c>
      <c r="O124" s="117">
        <v>0</v>
      </c>
      <c r="P124" s="117">
        <v>0</v>
      </c>
      <c r="Q124" s="117">
        <v>0</v>
      </c>
      <c r="R124" s="117">
        <v>0</v>
      </c>
      <c r="S124" s="117">
        <v>0</v>
      </c>
      <c r="T124" s="117">
        <v>0</v>
      </c>
      <c r="U124" s="117">
        <v>0</v>
      </c>
      <c r="V124" s="117">
        <v>0</v>
      </c>
      <c r="W124" s="117">
        <v>0</v>
      </c>
      <c r="X124" s="117">
        <v>0</v>
      </c>
      <c r="Y124" s="117">
        <v>0</v>
      </c>
      <c r="Z124" s="117">
        <v>0</v>
      </c>
      <c r="AA124" s="117">
        <v>0</v>
      </c>
      <c r="AB124" s="117">
        <v>0</v>
      </c>
      <c r="AC124" s="102">
        <f t="shared" ref="AC124" si="17">ROUND(N124*1.0593%,2)+ROUND(E124*1.0593%,2)+ROUND(F124*1.0593%,2)+ROUND(G124*1.0593%,2)+ROUND(H124*1.0593%,2)+ROUND(I124*1.0593%,2)+ROUND(J124*1.0593%,2)+ROUND(L124*1.0593%,2)+ROUND(P124*1.0593%,2)+ROUND(R124*1.0593%,2)+ROUND(T124*1.0593%,2)+ROUND(U124*1.0593%,2)+ROUND(V124*1.0593%,2)+ROUND(W124*1.0593%,2)+ROUND(X124*1.0593%,2)+ROUND(Y124*1.0593%,2)+ROUND(Z124*1.0593%,2)+ROUND(AA124*1.0593%,2)+ROUND(AB124*1.0593%,2)</f>
        <v>72308.77</v>
      </c>
      <c r="AD124" s="101">
        <v>0</v>
      </c>
      <c r="AE124" s="101">
        <v>0</v>
      </c>
      <c r="AF124" s="74" t="s">
        <v>17053</v>
      </c>
      <c r="AG124" s="74">
        <v>2023</v>
      </c>
      <c r="AH124" s="74">
        <v>2023</v>
      </c>
      <c r="AI124" s="89"/>
      <c r="AJ124" s="89"/>
      <c r="AK124" s="89"/>
      <c r="AL124" s="89"/>
      <c r="AM124" s="90"/>
      <c r="AN124" s="90"/>
      <c r="AO124" s="90"/>
      <c r="AP124" s="90"/>
      <c r="AQ124" s="90"/>
      <c r="AR124" s="90"/>
      <c r="AS124" s="90"/>
      <c r="AT124" s="90"/>
      <c r="AU124" s="90"/>
      <c r="AV124" s="90"/>
      <c r="AW124" s="90"/>
      <c r="AX124" s="91"/>
      <c r="AY124" s="91"/>
      <c r="AZ124" s="90"/>
      <c r="BA124" s="90"/>
      <c r="BB124" s="92"/>
      <c r="BC124" s="93"/>
      <c r="CH124" s="86">
        <f t="shared" si="11"/>
        <v>-4.5110937207937241E-10</v>
      </c>
    </row>
    <row r="125" spans="1:86">
      <c r="A125" s="61">
        <v>1</v>
      </c>
      <c r="B125" s="94">
        <f>SUBTOTAL(9,$A$22:A125)</f>
        <v>103</v>
      </c>
      <c r="C125" s="98" t="s">
        <v>1684</v>
      </c>
      <c r="D125" s="84">
        <f t="shared" si="14"/>
        <v>3830649.87</v>
      </c>
      <c r="E125" s="118">
        <v>0</v>
      </c>
      <c r="F125" s="118">
        <v>0</v>
      </c>
      <c r="G125" s="118">
        <v>0</v>
      </c>
      <c r="H125" s="118">
        <v>0</v>
      </c>
      <c r="I125" s="118">
        <v>0</v>
      </c>
      <c r="J125" s="118">
        <v>0</v>
      </c>
      <c r="K125" s="119">
        <v>0</v>
      </c>
      <c r="L125" s="118">
        <v>0</v>
      </c>
      <c r="M125" s="102">
        <v>523.98</v>
      </c>
      <c r="N125" s="102">
        <v>3790497.13</v>
      </c>
      <c r="O125" s="118">
        <v>0</v>
      </c>
      <c r="P125" s="118">
        <v>0</v>
      </c>
      <c r="Q125" s="118">
        <v>0</v>
      </c>
      <c r="R125" s="118">
        <v>0</v>
      </c>
      <c r="S125" s="118">
        <v>0</v>
      </c>
      <c r="T125" s="118">
        <v>0</v>
      </c>
      <c r="U125" s="118">
        <v>0</v>
      </c>
      <c r="V125" s="118">
        <v>0</v>
      </c>
      <c r="W125" s="118">
        <v>0</v>
      </c>
      <c r="X125" s="118">
        <v>0</v>
      </c>
      <c r="Y125" s="118">
        <v>0</v>
      </c>
      <c r="Z125" s="118">
        <v>0</v>
      </c>
      <c r="AA125" s="102">
        <v>0</v>
      </c>
      <c r="AB125" s="102">
        <v>0</v>
      </c>
      <c r="AC125" s="102">
        <f>ROUND(N125*1.0593%,2)</f>
        <v>40152.74</v>
      </c>
      <c r="AD125" s="102">
        <v>0</v>
      </c>
      <c r="AE125" s="102">
        <v>0</v>
      </c>
      <c r="AF125" s="103" t="s">
        <v>17053</v>
      </c>
      <c r="AG125" s="74">
        <v>2023</v>
      </c>
      <c r="AH125" s="74">
        <v>2023</v>
      </c>
      <c r="AI125" s="89"/>
      <c r="AJ125" s="89"/>
      <c r="AK125" s="89"/>
      <c r="AL125" s="89"/>
      <c r="AM125" s="90"/>
      <c r="AN125" s="90"/>
      <c r="AO125" s="90"/>
      <c r="AP125" s="90"/>
      <c r="AQ125" s="90"/>
      <c r="AR125" s="90"/>
      <c r="AS125" s="90"/>
      <c r="AT125" s="90"/>
      <c r="AU125" s="90"/>
      <c r="AV125" s="90"/>
      <c r="AW125" s="90"/>
      <c r="AX125" s="91"/>
      <c r="AY125" s="91"/>
      <c r="AZ125" s="90"/>
      <c r="BA125" s="90"/>
      <c r="BB125" s="92"/>
      <c r="BC125" s="93"/>
      <c r="CH125" s="86">
        <f t="shared" si="11"/>
        <v>2.255546860396862E-10</v>
      </c>
    </row>
    <row r="126" spans="1:86">
      <c r="A126" s="61">
        <v>1</v>
      </c>
      <c r="B126" s="94">
        <f>SUBTOTAL(9,$A$22:A126)</f>
        <v>104</v>
      </c>
      <c r="C126" s="98" t="s">
        <v>9345</v>
      </c>
      <c r="D126" s="84">
        <f t="shared" si="14"/>
        <v>6012771.6600000001</v>
      </c>
      <c r="E126" s="118">
        <v>0</v>
      </c>
      <c r="F126" s="118">
        <v>0</v>
      </c>
      <c r="G126" s="118">
        <v>0</v>
      </c>
      <c r="H126" s="118">
        <v>0</v>
      </c>
      <c r="I126" s="118">
        <v>0</v>
      </c>
      <c r="J126" s="118">
        <v>0</v>
      </c>
      <c r="K126" s="119">
        <v>0</v>
      </c>
      <c r="L126" s="118">
        <v>0</v>
      </c>
      <c r="M126" s="102">
        <v>826.98</v>
      </c>
      <c r="N126" s="102">
        <v>5949746</v>
      </c>
      <c r="O126" s="118">
        <v>0</v>
      </c>
      <c r="P126" s="118">
        <v>0</v>
      </c>
      <c r="Q126" s="118">
        <v>0</v>
      </c>
      <c r="R126" s="118">
        <v>0</v>
      </c>
      <c r="S126" s="118">
        <v>0</v>
      </c>
      <c r="T126" s="102">
        <v>0</v>
      </c>
      <c r="U126" s="118">
        <v>0</v>
      </c>
      <c r="V126" s="118">
        <v>0</v>
      </c>
      <c r="W126" s="118">
        <v>0</v>
      </c>
      <c r="X126" s="118">
        <v>0</v>
      </c>
      <c r="Y126" s="118">
        <v>0</v>
      </c>
      <c r="Z126" s="118">
        <v>0</v>
      </c>
      <c r="AA126" s="102">
        <v>0</v>
      </c>
      <c r="AB126" s="102">
        <v>0</v>
      </c>
      <c r="AC126" s="102">
        <f>ROUND(N126*1.0593%,2)</f>
        <v>63025.66</v>
      </c>
      <c r="AD126" s="102">
        <v>0</v>
      </c>
      <c r="AE126" s="102">
        <v>0</v>
      </c>
      <c r="AF126" s="103" t="s">
        <v>17053</v>
      </c>
      <c r="AG126" s="74">
        <v>2023</v>
      </c>
      <c r="AH126" s="74">
        <v>2023</v>
      </c>
      <c r="AI126" s="89"/>
      <c r="AJ126" s="89"/>
      <c r="AK126" s="89"/>
      <c r="AL126" s="89"/>
      <c r="AM126" s="90"/>
      <c r="AN126" s="90"/>
      <c r="AO126" s="90"/>
      <c r="AP126" s="90"/>
      <c r="AQ126" s="90"/>
      <c r="AR126" s="90"/>
      <c r="AS126" s="90"/>
      <c r="AT126" s="90"/>
      <c r="AU126" s="90"/>
      <c r="AV126" s="90"/>
      <c r="AW126" s="90"/>
      <c r="AX126" s="91"/>
      <c r="AY126" s="91"/>
      <c r="AZ126" s="90"/>
      <c r="BA126" s="90"/>
      <c r="BB126" s="92"/>
      <c r="BC126" s="93"/>
      <c r="CH126" s="86">
        <f t="shared" si="11"/>
        <v>1.4551915228366852E-10</v>
      </c>
    </row>
    <row r="127" spans="1:86">
      <c r="A127" s="61">
        <v>1</v>
      </c>
      <c r="B127" s="94">
        <f>SUBTOTAL(9,$A$22:A127)</f>
        <v>105</v>
      </c>
      <c r="C127" s="98" t="s">
        <v>9777</v>
      </c>
      <c r="D127" s="84">
        <f t="shared" si="14"/>
        <v>2385886.4300000002</v>
      </c>
      <c r="E127" s="118">
        <v>0</v>
      </c>
      <c r="F127" s="118">
        <v>0</v>
      </c>
      <c r="G127" s="118">
        <v>0</v>
      </c>
      <c r="H127" s="118">
        <v>0</v>
      </c>
      <c r="I127" s="118">
        <v>0</v>
      </c>
      <c r="J127" s="118">
        <v>0</v>
      </c>
      <c r="K127" s="119">
        <v>0</v>
      </c>
      <c r="L127" s="118">
        <v>0</v>
      </c>
      <c r="M127" s="102">
        <v>359.35</v>
      </c>
      <c r="N127" s="102">
        <v>2385886.4300000002</v>
      </c>
      <c r="O127" s="118">
        <v>0</v>
      </c>
      <c r="P127" s="118">
        <v>0</v>
      </c>
      <c r="Q127" s="118">
        <v>0</v>
      </c>
      <c r="R127" s="118">
        <v>0</v>
      </c>
      <c r="S127" s="118">
        <v>0</v>
      </c>
      <c r="T127" s="118">
        <v>0</v>
      </c>
      <c r="U127" s="118">
        <v>0</v>
      </c>
      <c r="V127" s="118">
        <v>0</v>
      </c>
      <c r="W127" s="118">
        <v>0</v>
      </c>
      <c r="X127" s="118">
        <v>0</v>
      </c>
      <c r="Y127" s="118">
        <v>0</v>
      </c>
      <c r="Z127" s="118">
        <v>0</v>
      </c>
      <c r="AA127" s="102">
        <v>0</v>
      </c>
      <c r="AB127" s="102">
        <v>0</v>
      </c>
      <c r="AC127" s="102">
        <v>0</v>
      </c>
      <c r="AD127" s="102">
        <v>0</v>
      </c>
      <c r="AE127" s="102">
        <v>0</v>
      </c>
      <c r="AF127" s="103" t="s">
        <v>17053</v>
      </c>
      <c r="AG127" s="103">
        <v>2023</v>
      </c>
      <c r="AH127" s="104" t="s">
        <v>17053</v>
      </c>
      <c r="AI127" s="89"/>
      <c r="AJ127" s="89"/>
      <c r="AK127" s="89"/>
      <c r="AL127" s="89"/>
      <c r="AM127" s="90"/>
      <c r="AN127" s="90"/>
      <c r="AO127" s="90"/>
      <c r="AP127" s="90"/>
      <c r="AQ127" s="90"/>
      <c r="AR127" s="90"/>
      <c r="AS127" s="90"/>
      <c r="AT127" s="90"/>
      <c r="AU127" s="90"/>
      <c r="AV127" s="90"/>
      <c r="AW127" s="90"/>
      <c r="AX127" s="91"/>
      <c r="AY127" s="91"/>
      <c r="AZ127" s="90"/>
      <c r="BA127" s="90"/>
      <c r="BB127" s="92"/>
      <c r="BC127" s="93"/>
      <c r="CH127" s="86">
        <f t="shared" si="11"/>
        <v>0</v>
      </c>
    </row>
    <row r="128" spans="1:86">
      <c r="B128" s="87" t="s">
        <v>380</v>
      </c>
      <c r="C128" s="87"/>
      <c r="D128" s="83">
        <f>SUM(D129:D172)</f>
        <v>190797026.01999995</v>
      </c>
      <c r="E128" s="84">
        <f t="shared" ref="E128:AE128" si="18">SUM(E129:E172)</f>
        <v>172823.19</v>
      </c>
      <c r="F128" s="84">
        <f t="shared" si="18"/>
        <v>0</v>
      </c>
      <c r="G128" s="84">
        <f t="shared" si="18"/>
        <v>5401466.4000000004</v>
      </c>
      <c r="H128" s="84">
        <f t="shared" si="18"/>
        <v>248868</v>
      </c>
      <c r="I128" s="84">
        <f t="shared" si="18"/>
        <v>1694890.44</v>
      </c>
      <c r="J128" s="84">
        <f t="shared" si="18"/>
        <v>0</v>
      </c>
      <c r="K128" s="85">
        <f t="shared" si="18"/>
        <v>0</v>
      </c>
      <c r="L128" s="84">
        <f t="shared" si="18"/>
        <v>0</v>
      </c>
      <c r="M128" s="84">
        <f t="shared" si="18"/>
        <v>18233.5</v>
      </c>
      <c r="N128" s="84">
        <f t="shared" si="18"/>
        <v>147256607.12000003</v>
      </c>
      <c r="O128" s="84">
        <f t="shared" si="18"/>
        <v>0</v>
      </c>
      <c r="P128" s="84">
        <f t="shared" si="18"/>
        <v>0</v>
      </c>
      <c r="Q128" s="84">
        <f t="shared" si="18"/>
        <v>5685.1</v>
      </c>
      <c r="R128" s="84">
        <f t="shared" si="18"/>
        <v>25963282.709999997</v>
      </c>
      <c r="S128" s="84">
        <f t="shared" si="18"/>
        <v>0</v>
      </c>
      <c r="T128" s="84">
        <f t="shared" si="18"/>
        <v>0</v>
      </c>
      <c r="U128" s="84">
        <f t="shared" si="18"/>
        <v>0</v>
      </c>
      <c r="V128" s="84">
        <f t="shared" si="18"/>
        <v>146242.79999999999</v>
      </c>
      <c r="W128" s="84">
        <f t="shared" si="18"/>
        <v>0</v>
      </c>
      <c r="X128" s="84">
        <f t="shared" si="18"/>
        <v>0</v>
      </c>
      <c r="Y128" s="84">
        <f t="shared" si="18"/>
        <v>0</v>
      </c>
      <c r="Z128" s="84">
        <f t="shared" si="18"/>
        <v>0</v>
      </c>
      <c r="AA128" s="84">
        <f t="shared" si="18"/>
        <v>0</v>
      </c>
      <c r="AB128" s="84">
        <f t="shared" si="18"/>
        <v>0</v>
      </c>
      <c r="AC128" s="84">
        <f t="shared" si="18"/>
        <v>3632845.3599999989</v>
      </c>
      <c r="AD128" s="84">
        <f t="shared" si="18"/>
        <v>6040000</v>
      </c>
      <c r="AE128" s="84">
        <f t="shared" si="18"/>
        <v>240000</v>
      </c>
      <c r="AF128" s="74" t="s">
        <v>17027</v>
      </c>
      <c r="AG128" s="74" t="s">
        <v>17027</v>
      </c>
      <c r="AH128" s="74" t="s">
        <v>17027</v>
      </c>
      <c r="AI128" s="89"/>
      <c r="AJ128" s="89"/>
      <c r="AK128" s="89"/>
      <c r="AL128" s="89"/>
      <c r="AM128" s="90"/>
      <c r="AN128" s="90"/>
      <c r="AO128" s="90"/>
      <c r="AP128" s="90"/>
      <c r="AQ128" s="90"/>
      <c r="AR128" s="90"/>
      <c r="AS128" s="90"/>
      <c r="AT128" s="90"/>
      <c r="AU128" s="90"/>
      <c r="AV128" s="90"/>
      <c r="AW128" s="90"/>
      <c r="AX128" s="91"/>
      <c r="AY128" s="91"/>
      <c r="AZ128" s="90"/>
      <c r="BA128" s="90"/>
      <c r="BB128" s="92"/>
      <c r="BC128" s="93">
        <f t="shared" si="15"/>
        <v>-18233.5</v>
      </c>
      <c r="BJ128" s="61" t="e">
        <f t="shared" ref="BJ128:BJ139" si="19">VLOOKUP(C128,BM:BO,3,FALSE)</f>
        <v>#N/A</v>
      </c>
      <c r="BM128" s="61" t="s">
        <v>3566</v>
      </c>
      <c r="BN128" s="61" t="s">
        <v>2985</v>
      </c>
      <c r="BO128" s="61" t="s">
        <v>2985</v>
      </c>
      <c r="BU128" s="61" t="s">
        <v>3566</v>
      </c>
      <c r="BV128" s="61" t="s">
        <v>2985</v>
      </c>
      <c r="BW128" s="61" t="s">
        <v>2985</v>
      </c>
      <c r="CH128" s="86">
        <f t="shared" si="11"/>
        <v>-8.1956386566162109E-8</v>
      </c>
    </row>
    <row r="129" spans="1:115">
      <c r="A129" s="61">
        <v>1</v>
      </c>
      <c r="B129" s="94">
        <f>SUBTOTAL(9,$A$22:A129)</f>
        <v>106</v>
      </c>
      <c r="C129" s="98" t="s">
        <v>383</v>
      </c>
      <c r="D129" s="84">
        <f t="shared" ref="D129:D145" si="20">E129+F129+G129+H129+I129+J129+L129+N129+P129+R129+T129+U129+V129+W129+X129+Y129+Z129+AA129+AB129+AC129+AD129+AE129</f>
        <v>6521564.9199999999</v>
      </c>
      <c r="E129" s="101">
        <v>0</v>
      </c>
      <c r="F129" s="101">
        <v>0</v>
      </c>
      <c r="G129" s="101">
        <v>0</v>
      </c>
      <c r="H129" s="101">
        <v>0</v>
      </c>
      <c r="I129" s="101">
        <v>0</v>
      </c>
      <c r="J129" s="101">
        <v>0</v>
      </c>
      <c r="K129" s="116">
        <v>0</v>
      </c>
      <c r="L129" s="101">
        <v>0</v>
      </c>
      <c r="M129" s="117">
        <v>732</v>
      </c>
      <c r="N129" s="84">
        <v>6214287.5300000003</v>
      </c>
      <c r="O129" s="101">
        <v>0</v>
      </c>
      <c r="P129" s="101">
        <v>0</v>
      </c>
      <c r="Q129" s="84">
        <v>0</v>
      </c>
      <c r="R129" s="84">
        <v>0</v>
      </c>
      <c r="S129" s="101">
        <v>0</v>
      </c>
      <c r="T129" s="101">
        <v>0</v>
      </c>
      <c r="U129" s="101">
        <v>0</v>
      </c>
      <c r="V129" s="101">
        <v>0</v>
      </c>
      <c r="W129" s="101">
        <v>0</v>
      </c>
      <c r="X129" s="101">
        <v>0</v>
      </c>
      <c r="Y129" s="101">
        <v>0</v>
      </c>
      <c r="Z129" s="101">
        <v>0</v>
      </c>
      <c r="AA129" s="101">
        <v>0</v>
      </c>
      <c r="AB129" s="101">
        <v>0</v>
      </c>
      <c r="AC129" s="84">
        <f t="shared" ref="AC129:AC130" si="21">ROUND(N129*2.14%,2)</f>
        <v>132985.75</v>
      </c>
      <c r="AD129" s="84">
        <f>180000-5708.36</f>
        <v>174291.64</v>
      </c>
      <c r="AE129" s="101">
        <v>0</v>
      </c>
      <c r="AF129" s="74">
        <v>2023</v>
      </c>
      <c r="AG129" s="74">
        <v>2023</v>
      </c>
      <c r="AH129" s="74">
        <v>2023</v>
      </c>
      <c r="AI129" s="89"/>
      <c r="AJ129" s="89"/>
      <c r="AK129" s="89"/>
      <c r="AL129" s="89"/>
      <c r="AM129" s="90" t="s">
        <v>16955</v>
      </c>
      <c r="AN129" s="90" t="s">
        <v>16952</v>
      </c>
      <c r="AO129" s="90">
        <v>0</v>
      </c>
      <c r="AP129" s="90" t="s">
        <v>16965</v>
      </c>
      <c r="AQ129" s="90" t="s">
        <v>16953</v>
      </c>
      <c r="AR129" s="90" t="s">
        <v>16965</v>
      </c>
      <c r="AS129" s="90"/>
      <c r="AT129" s="90"/>
      <c r="AU129" s="90"/>
      <c r="AV129" s="90"/>
      <c r="AW129" s="90" t="s">
        <v>669</v>
      </c>
      <c r="AX129" s="91">
        <v>2642.8</v>
      </c>
      <c r="AY129" s="91">
        <v>732</v>
      </c>
      <c r="AZ129" s="90" t="s">
        <v>2993</v>
      </c>
      <c r="BA129" s="90" t="s">
        <v>17013</v>
      </c>
      <c r="BB129" s="92"/>
      <c r="BC129" s="93">
        <f t="shared" si="15"/>
        <v>0</v>
      </c>
      <c r="BJ129" s="61" t="str">
        <f t="shared" si="19"/>
        <v>582.000</v>
      </c>
      <c r="BM129" s="61" t="s">
        <v>3569</v>
      </c>
      <c r="BN129" s="61" t="s">
        <v>2985</v>
      </c>
      <c r="BO129" s="61" t="s">
        <v>2985</v>
      </c>
      <c r="BU129" s="61" t="s">
        <v>3569</v>
      </c>
      <c r="BV129" s="61" t="s">
        <v>2985</v>
      </c>
      <c r="BW129" s="61" t="s">
        <v>2985</v>
      </c>
      <c r="CH129" s="86">
        <f t="shared" si="11"/>
        <v>-3.4924596548080444E-10</v>
      </c>
    </row>
    <row r="130" spans="1:115">
      <c r="A130" s="61">
        <v>1</v>
      </c>
      <c r="B130" s="94">
        <f>SUBTOTAL(9,$A$22:A130)</f>
        <v>107</v>
      </c>
      <c r="C130" s="98" t="s">
        <v>385</v>
      </c>
      <c r="D130" s="84">
        <f t="shared" si="20"/>
        <v>4297056</v>
      </c>
      <c r="E130" s="101">
        <v>0</v>
      </c>
      <c r="F130" s="101">
        <v>0</v>
      </c>
      <c r="G130" s="101">
        <v>0</v>
      </c>
      <c r="H130" s="101">
        <v>0</v>
      </c>
      <c r="I130" s="101">
        <v>0</v>
      </c>
      <c r="J130" s="101">
        <v>0</v>
      </c>
      <c r="K130" s="116">
        <v>0</v>
      </c>
      <c r="L130" s="101">
        <v>0</v>
      </c>
      <c r="M130" s="117">
        <v>510</v>
      </c>
      <c r="N130" s="84">
        <v>4030796.95</v>
      </c>
      <c r="O130" s="101">
        <v>0</v>
      </c>
      <c r="P130" s="101">
        <v>0</v>
      </c>
      <c r="Q130" s="84">
        <v>0</v>
      </c>
      <c r="R130" s="84">
        <v>0</v>
      </c>
      <c r="S130" s="101">
        <v>0</v>
      </c>
      <c r="T130" s="101">
        <v>0</v>
      </c>
      <c r="U130" s="101">
        <v>0</v>
      </c>
      <c r="V130" s="101">
        <v>0</v>
      </c>
      <c r="W130" s="101">
        <v>0</v>
      </c>
      <c r="X130" s="101">
        <v>0</v>
      </c>
      <c r="Y130" s="101">
        <v>0</v>
      </c>
      <c r="Z130" s="101">
        <v>0</v>
      </c>
      <c r="AA130" s="101">
        <v>0</v>
      </c>
      <c r="AB130" s="101">
        <v>0</v>
      </c>
      <c r="AC130" s="84">
        <f t="shared" si="21"/>
        <v>86259.05</v>
      </c>
      <c r="AD130" s="84">
        <v>180000</v>
      </c>
      <c r="AE130" s="101">
        <v>0</v>
      </c>
      <c r="AF130" s="74">
        <v>2023</v>
      </c>
      <c r="AG130" s="74">
        <v>2023</v>
      </c>
      <c r="AH130" s="74">
        <v>2023</v>
      </c>
      <c r="AI130" s="89"/>
      <c r="AJ130" s="89"/>
      <c r="AK130" s="89"/>
      <c r="AL130" s="89"/>
      <c r="AM130" s="90" t="s">
        <v>16961</v>
      </c>
      <c r="AN130" s="90" t="s">
        <v>16963</v>
      </c>
      <c r="AO130" s="90">
        <v>0</v>
      </c>
      <c r="AP130" s="90" t="s">
        <v>16972</v>
      </c>
      <c r="AQ130" s="90" t="s">
        <v>16973</v>
      </c>
      <c r="AR130" s="90" t="s">
        <v>16965</v>
      </c>
      <c r="AS130" s="90"/>
      <c r="AT130" s="90"/>
      <c r="AU130" s="90"/>
      <c r="AV130" s="90"/>
      <c r="AW130" s="90" t="s">
        <v>843</v>
      </c>
      <c r="AX130" s="91">
        <v>1595</v>
      </c>
      <c r="AY130" s="91">
        <v>510</v>
      </c>
      <c r="AZ130" s="90" t="s">
        <v>2968</v>
      </c>
      <c r="BA130" s="90" t="s">
        <v>17013</v>
      </c>
      <c r="BB130" s="92"/>
      <c r="BC130" s="93">
        <f t="shared" si="15"/>
        <v>0</v>
      </c>
      <c r="BJ130" s="61" t="str">
        <f t="shared" si="19"/>
        <v>449.000</v>
      </c>
      <c r="BM130" s="61" t="s">
        <v>3570</v>
      </c>
      <c r="BN130" s="61" t="s">
        <v>2985</v>
      </c>
      <c r="BO130" s="61" t="s">
        <v>2985</v>
      </c>
      <c r="BU130" s="61" t="s">
        <v>3570</v>
      </c>
      <c r="BV130" s="61" t="s">
        <v>2985</v>
      </c>
      <c r="BW130" s="61" t="s">
        <v>2985</v>
      </c>
      <c r="CH130" s="86">
        <f t="shared" si="11"/>
        <v>-1.7462298274040222E-10</v>
      </c>
    </row>
    <row r="131" spans="1:115">
      <c r="A131" s="61">
        <v>1</v>
      </c>
      <c r="B131" s="94">
        <f>SUBTOTAL(9,$A$22:A131)</f>
        <v>108</v>
      </c>
      <c r="C131" s="98" t="s">
        <v>390</v>
      </c>
      <c r="D131" s="84">
        <f t="shared" si="20"/>
        <v>5308128</v>
      </c>
      <c r="E131" s="101">
        <v>0</v>
      </c>
      <c r="F131" s="101">
        <v>0</v>
      </c>
      <c r="G131" s="101">
        <v>0</v>
      </c>
      <c r="H131" s="101">
        <v>0</v>
      </c>
      <c r="I131" s="101">
        <v>0</v>
      </c>
      <c r="J131" s="101">
        <v>0</v>
      </c>
      <c r="K131" s="116">
        <v>0</v>
      </c>
      <c r="L131" s="101">
        <v>0</v>
      </c>
      <c r="M131" s="117">
        <v>630</v>
      </c>
      <c r="N131" s="84">
        <v>5020685.33</v>
      </c>
      <c r="O131" s="101">
        <v>0</v>
      </c>
      <c r="P131" s="101">
        <v>0</v>
      </c>
      <c r="Q131" s="84">
        <v>0</v>
      </c>
      <c r="R131" s="84">
        <v>0</v>
      </c>
      <c r="S131" s="101">
        <v>0</v>
      </c>
      <c r="T131" s="101">
        <v>0</v>
      </c>
      <c r="U131" s="101">
        <v>0</v>
      </c>
      <c r="V131" s="101">
        <v>0</v>
      </c>
      <c r="W131" s="101">
        <v>0</v>
      </c>
      <c r="X131" s="101">
        <v>0</v>
      </c>
      <c r="Y131" s="101">
        <v>0</v>
      </c>
      <c r="Z131" s="101">
        <v>0</v>
      </c>
      <c r="AA131" s="101">
        <v>0</v>
      </c>
      <c r="AB131" s="101">
        <v>0</v>
      </c>
      <c r="AC131" s="84">
        <f>ROUND(N131*2.14%,2)</f>
        <v>107442.67</v>
      </c>
      <c r="AD131" s="84">
        <v>180000</v>
      </c>
      <c r="AE131" s="101">
        <v>0</v>
      </c>
      <c r="AF131" s="74">
        <v>2023</v>
      </c>
      <c r="AG131" s="74">
        <v>2023</v>
      </c>
      <c r="AH131" s="74">
        <v>2023</v>
      </c>
      <c r="AI131" s="89"/>
      <c r="AJ131" s="89"/>
      <c r="AK131" s="89"/>
      <c r="AL131" s="89"/>
      <c r="AM131" s="90" t="s">
        <v>16952</v>
      </c>
      <c r="AN131" s="90" t="s">
        <v>16971</v>
      </c>
      <c r="AO131" s="90">
        <v>0</v>
      </c>
      <c r="AP131" s="90" t="s">
        <v>16959</v>
      </c>
      <c r="AQ131" s="90" t="s">
        <v>16958</v>
      </c>
      <c r="AR131" s="90" t="s">
        <v>16965</v>
      </c>
      <c r="AS131" s="90" t="s">
        <v>16981</v>
      </c>
      <c r="AT131" s="90"/>
      <c r="AU131" s="90"/>
      <c r="AV131" s="90"/>
      <c r="AW131" s="90" t="s">
        <v>777</v>
      </c>
      <c r="AX131" s="91">
        <v>1918.8</v>
      </c>
      <c r="AY131" s="91">
        <v>582</v>
      </c>
      <c r="AZ131" s="90" t="s">
        <v>2968</v>
      </c>
      <c r="BA131" s="90">
        <v>2012</v>
      </c>
      <c r="BB131" s="92"/>
      <c r="BC131" s="93">
        <f t="shared" si="15"/>
        <v>-48</v>
      </c>
      <c r="BJ131" s="61" t="str">
        <f t="shared" si="19"/>
        <v>501.800</v>
      </c>
      <c r="BM131" s="61" t="s">
        <v>3576</v>
      </c>
      <c r="BN131" s="61" t="s">
        <v>2985</v>
      </c>
      <c r="BO131" s="61" t="s">
        <v>3578</v>
      </c>
      <c r="BU131" s="61" t="s">
        <v>3576</v>
      </c>
      <c r="BV131" s="61" t="s">
        <v>2985</v>
      </c>
      <c r="BW131" s="61" t="s">
        <v>3578</v>
      </c>
      <c r="CH131" s="86">
        <f t="shared" si="11"/>
        <v>-5.8207660913467407E-11</v>
      </c>
    </row>
    <row r="132" spans="1:115">
      <c r="A132" s="61">
        <v>1</v>
      </c>
      <c r="B132" s="94">
        <f>SUBTOTAL(9,$A$22:A132)</f>
        <v>109</v>
      </c>
      <c r="C132" s="98" t="s">
        <v>399</v>
      </c>
      <c r="D132" s="84">
        <f t="shared" si="20"/>
        <v>13197219.200000001</v>
      </c>
      <c r="E132" s="101">
        <v>0</v>
      </c>
      <c r="F132" s="101">
        <v>0</v>
      </c>
      <c r="G132" s="101">
        <v>0</v>
      </c>
      <c r="H132" s="101">
        <v>0</v>
      </c>
      <c r="I132" s="101">
        <v>0</v>
      </c>
      <c r="J132" s="101">
        <v>0</v>
      </c>
      <c r="K132" s="116">
        <v>0</v>
      </c>
      <c r="L132" s="101">
        <v>0</v>
      </c>
      <c r="M132" s="117">
        <v>1480</v>
      </c>
      <c r="N132" s="84">
        <v>12724906.210000001</v>
      </c>
      <c r="O132" s="101">
        <v>0</v>
      </c>
      <c r="P132" s="101">
        <v>0</v>
      </c>
      <c r="Q132" s="84">
        <v>0</v>
      </c>
      <c r="R132" s="84">
        <v>0</v>
      </c>
      <c r="S132" s="101">
        <v>0</v>
      </c>
      <c r="T132" s="101">
        <v>0</v>
      </c>
      <c r="U132" s="101">
        <v>0</v>
      </c>
      <c r="V132" s="101">
        <v>0</v>
      </c>
      <c r="W132" s="101">
        <v>0</v>
      </c>
      <c r="X132" s="101">
        <v>0</v>
      </c>
      <c r="Y132" s="101">
        <v>0</v>
      </c>
      <c r="Z132" s="101">
        <v>0</v>
      </c>
      <c r="AA132" s="101">
        <v>0</v>
      </c>
      <c r="AB132" s="101">
        <v>0</v>
      </c>
      <c r="AC132" s="84">
        <f>ROUND(N132*2.14%,2)</f>
        <v>272312.99</v>
      </c>
      <c r="AD132" s="101">
        <v>200000</v>
      </c>
      <c r="AE132" s="101">
        <v>0</v>
      </c>
      <c r="AF132" s="74">
        <v>2023</v>
      </c>
      <c r="AG132" s="74">
        <v>2023</v>
      </c>
      <c r="AH132" s="74">
        <v>2023</v>
      </c>
      <c r="AI132" s="89"/>
      <c r="AJ132" s="89"/>
      <c r="AK132" s="89"/>
      <c r="AL132" s="89"/>
      <c r="AM132" s="90" t="s">
        <v>16956</v>
      </c>
      <c r="AN132" s="90" t="s">
        <v>16966</v>
      </c>
      <c r="AO132" s="90">
        <v>0</v>
      </c>
      <c r="AP132" s="90" t="s">
        <v>16965</v>
      </c>
      <c r="AQ132" s="90" t="s">
        <v>16953</v>
      </c>
      <c r="AR132" s="90" t="s">
        <v>16969</v>
      </c>
      <c r="AS132" s="90" t="s">
        <v>16984</v>
      </c>
      <c r="AT132" s="90"/>
      <c r="AU132" s="90"/>
      <c r="AV132" s="90"/>
      <c r="AW132" s="90" t="s">
        <v>619</v>
      </c>
      <c r="AX132" s="91">
        <v>4539.8999999999996</v>
      </c>
      <c r="AY132" s="91">
        <v>1510</v>
      </c>
      <c r="AZ132" s="90" t="s">
        <v>3041</v>
      </c>
      <c r="BA132" s="90" t="s">
        <v>17013</v>
      </c>
      <c r="BB132" s="92"/>
      <c r="BC132" s="93">
        <f t="shared" si="15"/>
        <v>30</v>
      </c>
      <c r="BJ132" s="61" t="str">
        <f t="shared" si="19"/>
        <v>1258.400</v>
      </c>
      <c r="BM132" s="61" t="s">
        <v>3584</v>
      </c>
      <c r="BN132" s="61" t="s">
        <v>630</v>
      </c>
      <c r="BO132" s="61" t="s">
        <v>3585</v>
      </c>
      <c r="BU132" s="61" t="s">
        <v>3584</v>
      </c>
      <c r="BV132" s="61" t="s">
        <v>630</v>
      </c>
      <c r="BW132" s="61" t="s">
        <v>3585</v>
      </c>
      <c r="CH132" s="86">
        <f t="shared" si="11"/>
        <v>2.3283064365386963E-10</v>
      </c>
    </row>
    <row r="133" spans="1:115">
      <c r="A133" s="61">
        <v>1</v>
      </c>
      <c r="B133" s="94">
        <f>SUBTOTAL(9,$A$22:A133)</f>
        <v>110</v>
      </c>
      <c r="C133" s="98" t="s">
        <v>433</v>
      </c>
      <c r="D133" s="84">
        <f t="shared" si="20"/>
        <v>9773696</v>
      </c>
      <c r="E133" s="101">
        <v>0</v>
      </c>
      <c r="F133" s="101">
        <v>0</v>
      </c>
      <c r="G133" s="101">
        <v>0</v>
      </c>
      <c r="H133" s="101">
        <v>0</v>
      </c>
      <c r="I133" s="101">
        <v>0</v>
      </c>
      <c r="J133" s="101">
        <v>0</v>
      </c>
      <c r="K133" s="116">
        <v>0</v>
      </c>
      <c r="L133" s="101">
        <v>0</v>
      </c>
      <c r="M133" s="117">
        <v>1160</v>
      </c>
      <c r="N133" s="84">
        <v>9373111.4199999999</v>
      </c>
      <c r="O133" s="101">
        <v>0</v>
      </c>
      <c r="P133" s="101">
        <v>0</v>
      </c>
      <c r="Q133" s="84">
        <v>0</v>
      </c>
      <c r="R133" s="84">
        <v>0</v>
      </c>
      <c r="S133" s="101">
        <v>0</v>
      </c>
      <c r="T133" s="101">
        <v>0</v>
      </c>
      <c r="U133" s="101">
        <v>0</v>
      </c>
      <c r="V133" s="101">
        <v>0</v>
      </c>
      <c r="W133" s="101">
        <v>0</v>
      </c>
      <c r="X133" s="101">
        <v>0</v>
      </c>
      <c r="Y133" s="101">
        <v>0</v>
      </c>
      <c r="Z133" s="101">
        <v>0</v>
      </c>
      <c r="AA133" s="101">
        <v>0</v>
      </c>
      <c r="AB133" s="101">
        <v>0</v>
      </c>
      <c r="AC133" s="84">
        <f>ROUND(N133*2.14%,2)</f>
        <v>200584.58</v>
      </c>
      <c r="AD133" s="101">
        <v>200000</v>
      </c>
      <c r="AE133" s="101">
        <v>0</v>
      </c>
      <c r="AF133" s="74">
        <v>2023</v>
      </c>
      <c r="AG133" s="74">
        <v>2023</v>
      </c>
      <c r="AH133" s="74">
        <v>2023</v>
      </c>
      <c r="AI133" s="89"/>
      <c r="AJ133" s="89"/>
      <c r="AK133" s="89"/>
      <c r="AL133" s="89"/>
      <c r="AM133" s="90" t="s">
        <v>16954</v>
      </c>
      <c r="AN133" s="90" t="s">
        <v>16966</v>
      </c>
      <c r="AO133" s="90">
        <v>0</v>
      </c>
      <c r="AP133" s="90" t="s">
        <v>16975</v>
      </c>
      <c r="AQ133" s="90" t="s">
        <v>16967</v>
      </c>
      <c r="AR133" s="90" t="s">
        <v>16965</v>
      </c>
      <c r="AS133" s="90"/>
      <c r="AT133" s="90"/>
      <c r="AU133" s="90"/>
      <c r="AV133" s="90"/>
      <c r="AW133" s="90" t="s">
        <v>638</v>
      </c>
      <c r="AX133" s="91">
        <v>1601.3</v>
      </c>
      <c r="AY133" s="91">
        <v>700</v>
      </c>
      <c r="AZ133" s="90" t="s">
        <v>2968</v>
      </c>
      <c r="BA133" s="90" t="s">
        <v>17013</v>
      </c>
      <c r="BB133" s="92"/>
      <c r="BC133" s="93">
        <f t="shared" si="15"/>
        <v>-460</v>
      </c>
      <c r="BD133" s="61" t="s">
        <v>16947</v>
      </c>
      <c r="BJ133" s="61" t="str">
        <f t="shared" si="19"/>
        <v>нет данных</v>
      </c>
      <c r="BM133" s="61" t="s">
        <v>3634</v>
      </c>
      <c r="BN133" s="61" t="s">
        <v>2985</v>
      </c>
      <c r="BO133" s="61" t="s">
        <v>2985</v>
      </c>
      <c r="BU133" s="61" t="s">
        <v>3634</v>
      </c>
      <c r="BV133" s="61" t="s">
        <v>2985</v>
      </c>
      <c r="BW133" s="61" t="s">
        <v>2985</v>
      </c>
      <c r="CH133" s="86">
        <f t="shared" si="11"/>
        <v>8.7311491370201111E-11</v>
      </c>
    </row>
    <row r="134" spans="1:115">
      <c r="A134" s="61">
        <v>1</v>
      </c>
      <c r="B134" s="94">
        <f>SUBTOTAL(9,$A$22:A134)</f>
        <v>111</v>
      </c>
      <c r="C134" s="98" t="s">
        <v>401</v>
      </c>
      <c r="D134" s="84">
        <f t="shared" si="20"/>
        <v>2546532.12</v>
      </c>
      <c r="E134" s="101">
        <v>0</v>
      </c>
      <c r="F134" s="101">
        <v>0</v>
      </c>
      <c r="G134" s="101">
        <v>0</v>
      </c>
      <c r="H134" s="101">
        <v>0</v>
      </c>
      <c r="I134" s="101">
        <v>0</v>
      </c>
      <c r="J134" s="101">
        <v>0</v>
      </c>
      <c r="K134" s="116">
        <v>0</v>
      </c>
      <c r="L134" s="101">
        <v>0</v>
      </c>
      <c r="M134" s="117">
        <v>0</v>
      </c>
      <c r="N134" s="84">
        <v>0</v>
      </c>
      <c r="O134" s="101">
        <v>0</v>
      </c>
      <c r="P134" s="101">
        <v>0</v>
      </c>
      <c r="Q134" s="84">
        <v>363</v>
      </c>
      <c r="R134" s="84">
        <v>2346320.85</v>
      </c>
      <c r="S134" s="101">
        <v>0</v>
      </c>
      <c r="T134" s="101">
        <v>0</v>
      </c>
      <c r="U134" s="101">
        <v>0</v>
      </c>
      <c r="V134" s="101">
        <v>0</v>
      </c>
      <c r="W134" s="101">
        <v>0</v>
      </c>
      <c r="X134" s="101">
        <v>0</v>
      </c>
      <c r="Y134" s="101">
        <v>0</v>
      </c>
      <c r="Z134" s="101">
        <v>0</v>
      </c>
      <c r="AA134" s="101">
        <v>0</v>
      </c>
      <c r="AB134" s="101">
        <v>0</v>
      </c>
      <c r="AC134" s="84">
        <f>ROUND(R134*2.14%,2)</f>
        <v>50211.27</v>
      </c>
      <c r="AD134" s="101">
        <v>150000</v>
      </c>
      <c r="AE134" s="101">
        <v>0</v>
      </c>
      <c r="AF134" s="74">
        <v>2023</v>
      </c>
      <c r="AG134" s="74">
        <v>2023</v>
      </c>
      <c r="AH134" s="74">
        <v>2023</v>
      </c>
      <c r="AI134" s="89"/>
      <c r="AJ134" s="89"/>
      <c r="AK134" s="89"/>
      <c r="AL134" s="89"/>
      <c r="AM134" s="90" t="s">
        <v>16957</v>
      </c>
      <c r="AN134" s="90" t="s">
        <v>16960</v>
      </c>
      <c r="AO134" s="90">
        <v>0</v>
      </c>
      <c r="AP134" s="90" t="s">
        <v>16955</v>
      </c>
      <c r="AQ134" s="90" t="s">
        <v>16958</v>
      </c>
      <c r="AR134" s="90">
        <v>0</v>
      </c>
      <c r="AS134" s="90"/>
      <c r="AT134" s="90"/>
      <c r="AU134" s="90"/>
      <c r="AV134" s="90"/>
      <c r="AW134" s="90" t="s">
        <v>664</v>
      </c>
      <c r="AX134" s="91">
        <v>307.2</v>
      </c>
      <c r="AY134" s="91">
        <v>236.2</v>
      </c>
      <c r="AZ134" s="90" t="s">
        <v>2968</v>
      </c>
      <c r="BA134" s="90" t="s">
        <v>738</v>
      </c>
      <c r="BB134" s="92"/>
      <c r="BC134" s="93">
        <f t="shared" si="15"/>
        <v>236.2</v>
      </c>
      <c r="BJ134" s="61" t="str">
        <f t="shared" si="19"/>
        <v>307.100</v>
      </c>
      <c r="BM134" s="61" t="s">
        <v>723</v>
      </c>
      <c r="BN134" s="61" t="s">
        <v>623</v>
      </c>
      <c r="BO134" s="61" t="s">
        <v>3588</v>
      </c>
      <c r="BU134" s="61" t="s">
        <v>723</v>
      </c>
      <c r="BV134" s="61" t="s">
        <v>623</v>
      </c>
      <c r="BW134" s="61" t="s">
        <v>3588</v>
      </c>
      <c r="CH134" s="86">
        <f t="shared" si="11"/>
        <v>2.9103830456733704E-11</v>
      </c>
    </row>
    <row r="135" spans="1:115">
      <c r="A135" s="61">
        <v>1</v>
      </c>
      <c r="B135" s="94">
        <f>SUBTOTAL(9,$A$22:A135)</f>
        <v>112</v>
      </c>
      <c r="C135" s="98" t="s">
        <v>403</v>
      </c>
      <c r="D135" s="84">
        <f t="shared" si="20"/>
        <v>8423996.3599999994</v>
      </c>
      <c r="E135" s="101">
        <v>0</v>
      </c>
      <c r="F135" s="101">
        <v>0</v>
      </c>
      <c r="G135" s="101">
        <v>0</v>
      </c>
      <c r="H135" s="101">
        <v>0</v>
      </c>
      <c r="I135" s="101">
        <v>0</v>
      </c>
      <c r="J135" s="101">
        <v>0</v>
      </c>
      <c r="K135" s="116">
        <v>0</v>
      </c>
      <c r="L135" s="101">
        <v>0</v>
      </c>
      <c r="M135" s="117">
        <v>0</v>
      </c>
      <c r="N135" s="84">
        <v>0</v>
      </c>
      <c r="O135" s="101">
        <v>0</v>
      </c>
      <c r="P135" s="101">
        <v>0</v>
      </c>
      <c r="Q135" s="84">
        <v>1200</v>
      </c>
      <c r="R135" s="84">
        <v>7997149.0099999998</v>
      </c>
      <c r="S135" s="101">
        <v>0</v>
      </c>
      <c r="T135" s="101">
        <v>0</v>
      </c>
      <c r="U135" s="101">
        <v>0</v>
      </c>
      <c r="V135" s="101">
        <v>0</v>
      </c>
      <c r="W135" s="101">
        <v>0</v>
      </c>
      <c r="X135" s="101">
        <v>0</v>
      </c>
      <c r="Y135" s="101">
        <v>0</v>
      </c>
      <c r="Z135" s="101">
        <v>0</v>
      </c>
      <c r="AA135" s="101">
        <v>0</v>
      </c>
      <c r="AB135" s="101">
        <v>0</v>
      </c>
      <c r="AC135" s="84">
        <f>ROUND(R135*2.14%,2)</f>
        <v>171138.99</v>
      </c>
      <c r="AD135" s="101">
        <v>255708.36</v>
      </c>
      <c r="AE135" s="101">
        <v>0</v>
      </c>
      <c r="AF135" s="74">
        <v>2023</v>
      </c>
      <c r="AG135" s="74">
        <v>2023</v>
      </c>
      <c r="AH135" s="74">
        <v>2023</v>
      </c>
      <c r="AI135" s="89"/>
      <c r="AJ135" s="89"/>
      <c r="AK135" s="89"/>
      <c r="AL135" s="89"/>
      <c r="AM135" s="90" t="s">
        <v>16954</v>
      </c>
      <c r="AN135" s="90" t="s">
        <v>16966</v>
      </c>
      <c r="AO135" s="90">
        <v>0</v>
      </c>
      <c r="AP135" s="90" t="s">
        <v>16956</v>
      </c>
      <c r="AQ135" s="90" t="s">
        <v>16967</v>
      </c>
      <c r="AR135" s="90" t="s">
        <v>16965</v>
      </c>
      <c r="AS135" s="90" t="s">
        <v>16987</v>
      </c>
      <c r="AT135" s="90"/>
      <c r="AU135" s="90"/>
      <c r="AV135" s="90"/>
      <c r="AW135" s="90" t="s">
        <v>664</v>
      </c>
      <c r="AX135" s="91">
        <v>3827.7</v>
      </c>
      <c r="AY135" s="91">
        <v>560</v>
      </c>
      <c r="AZ135" s="90" t="s">
        <v>2968</v>
      </c>
      <c r="BA135" s="90" t="s">
        <v>664</v>
      </c>
      <c r="BB135" s="92"/>
      <c r="BC135" s="93">
        <f t="shared" si="15"/>
        <v>560</v>
      </c>
      <c r="BJ135" s="61" t="str">
        <f t="shared" si="19"/>
        <v>1200.000</v>
      </c>
      <c r="BM135" s="61" t="s">
        <v>3590</v>
      </c>
      <c r="BN135" s="61" t="s">
        <v>2985</v>
      </c>
      <c r="BO135" s="61" t="s">
        <v>2985</v>
      </c>
      <c r="BU135" s="61" t="s">
        <v>3590</v>
      </c>
      <c r="BV135" s="61" t="s">
        <v>2985</v>
      </c>
      <c r="BW135" s="61" t="s">
        <v>2985</v>
      </c>
      <c r="CH135" s="86">
        <f t="shared" si="11"/>
        <v>-3.4924596548080444E-10</v>
      </c>
    </row>
    <row r="136" spans="1:115">
      <c r="A136" s="61">
        <v>1</v>
      </c>
      <c r="B136" s="94">
        <f>SUBTOTAL(9,$A$22:A136)</f>
        <v>113</v>
      </c>
      <c r="C136" s="98" t="s">
        <v>405</v>
      </c>
      <c r="D136" s="84">
        <f t="shared" si="20"/>
        <v>3560537.12</v>
      </c>
      <c r="E136" s="101">
        <v>105405.99</v>
      </c>
      <c r="F136" s="101">
        <v>0</v>
      </c>
      <c r="G136" s="101">
        <v>3233674.8</v>
      </c>
      <c r="H136" s="101">
        <v>0</v>
      </c>
      <c r="I136" s="101">
        <v>0</v>
      </c>
      <c r="J136" s="101">
        <v>0</v>
      </c>
      <c r="K136" s="116">
        <v>0</v>
      </c>
      <c r="L136" s="101">
        <v>0</v>
      </c>
      <c r="M136" s="117">
        <v>0</v>
      </c>
      <c r="N136" s="84">
        <v>0</v>
      </c>
      <c r="O136" s="101">
        <v>0</v>
      </c>
      <c r="P136" s="101">
        <v>0</v>
      </c>
      <c r="Q136" s="84">
        <v>0</v>
      </c>
      <c r="R136" s="84">
        <v>0</v>
      </c>
      <c r="S136" s="101">
        <v>0</v>
      </c>
      <c r="T136" s="101">
        <v>0</v>
      </c>
      <c r="U136" s="101">
        <v>0</v>
      </c>
      <c r="V136" s="101">
        <v>0</v>
      </c>
      <c r="W136" s="101">
        <v>0</v>
      </c>
      <c r="X136" s="101">
        <v>0</v>
      </c>
      <c r="Y136" s="101">
        <v>0</v>
      </c>
      <c r="Z136" s="101">
        <v>0</v>
      </c>
      <c r="AA136" s="101">
        <v>0</v>
      </c>
      <c r="AB136" s="101">
        <v>0</v>
      </c>
      <c r="AC136" s="101">
        <f>ROUND(E136*2.14%,2)+ROUND(G136*2.14%,2)</f>
        <v>71456.33</v>
      </c>
      <c r="AD136" s="101">
        <v>150000</v>
      </c>
      <c r="AE136" s="101">
        <v>0</v>
      </c>
      <c r="AF136" s="74">
        <v>2023</v>
      </c>
      <c r="AG136" s="74">
        <v>2023</v>
      </c>
      <c r="AH136" s="74">
        <v>2023</v>
      </c>
      <c r="AI136" s="89"/>
      <c r="AJ136" s="89"/>
      <c r="AK136" s="89"/>
      <c r="AL136" s="89"/>
      <c r="AM136" s="90" t="s">
        <v>16975</v>
      </c>
      <c r="AN136" s="90" t="s">
        <v>16968</v>
      </c>
      <c r="AO136" s="90">
        <v>0</v>
      </c>
      <c r="AP136" s="90" t="s">
        <v>16972</v>
      </c>
      <c r="AQ136" s="90" t="s">
        <v>16962</v>
      </c>
      <c r="AR136" s="90">
        <v>0</v>
      </c>
      <c r="AS136" s="90"/>
      <c r="AT136" s="90"/>
      <c r="AU136" s="90"/>
      <c r="AV136" s="90"/>
      <c r="AW136" s="90" t="s">
        <v>638</v>
      </c>
      <c r="AX136" s="91">
        <v>1025.5</v>
      </c>
      <c r="AY136" s="91">
        <v>587</v>
      </c>
      <c r="AZ136" s="90" t="s">
        <v>2968</v>
      </c>
      <c r="BA136" s="90" t="s">
        <v>638</v>
      </c>
      <c r="BB136" s="92"/>
      <c r="BC136" s="93">
        <f t="shared" si="15"/>
        <v>587</v>
      </c>
      <c r="BJ136" s="61" t="str">
        <f t="shared" si="19"/>
        <v>451.000</v>
      </c>
      <c r="BM136" s="61" t="s">
        <v>3593</v>
      </c>
      <c r="BN136" s="61" t="s">
        <v>2981</v>
      </c>
      <c r="BO136" s="61" t="s">
        <v>3594</v>
      </c>
      <c r="BU136" s="61" t="s">
        <v>3593</v>
      </c>
      <c r="BV136" s="61" t="s">
        <v>2981</v>
      </c>
      <c r="BW136" s="61" t="s">
        <v>3594</v>
      </c>
      <c r="CH136" s="86">
        <f t="shared" si="11"/>
        <v>5.8207660913467407E-11</v>
      </c>
    </row>
    <row r="137" spans="1:115">
      <c r="A137" s="61">
        <v>1</v>
      </c>
      <c r="B137" s="94">
        <f>SUBTOTAL(9,$A$22:A137)</f>
        <v>114</v>
      </c>
      <c r="C137" s="98" t="s">
        <v>413</v>
      </c>
      <c r="D137" s="84">
        <f t="shared" si="20"/>
        <v>4547690.3999999994</v>
      </c>
      <c r="E137" s="101">
        <v>0</v>
      </c>
      <c r="F137" s="101">
        <v>0</v>
      </c>
      <c r="G137" s="101">
        <v>0</v>
      </c>
      <c r="H137" s="101">
        <v>0</v>
      </c>
      <c r="I137" s="101">
        <v>0</v>
      </c>
      <c r="J137" s="101">
        <v>0</v>
      </c>
      <c r="K137" s="116">
        <v>0</v>
      </c>
      <c r="L137" s="101">
        <v>0</v>
      </c>
      <c r="M137" s="117">
        <v>510</v>
      </c>
      <c r="N137" s="84">
        <v>4276180.1399999997</v>
      </c>
      <c r="O137" s="101">
        <v>0</v>
      </c>
      <c r="P137" s="101">
        <v>0</v>
      </c>
      <c r="Q137" s="84">
        <v>0</v>
      </c>
      <c r="R137" s="84">
        <v>0</v>
      </c>
      <c r="S137" s="101">
        <v>0</v>
      </c>
      <c r="T137" s="101">
        <v>0</v>
      </c>
      <c r="U137" s="101">
        <v>0</v>
      </c>
      <c r="V137" s="101">
        <v>0</v>
      </c>
      <c r="W137" s="101">
        <v>0</v>
      </c>
      <c r="X137" s="101">
        <v>0</v>
      </c>
      <c r="Y137" s="101">
        <v>0</v>
      </c>
      <c r="Z137" s="101">
        <v>0</v>
      </c>
      <c r="AA137" s="101">
        <v>0</v>
      </c>
      <c r="AB137" s="101">
        <v>0</v>
      </c>
      <c r="AC137" s="84">
        <f>ROUND(N137*2.14%,2)+0.01</f>
        <v>91510.26</v>
      </c>
      <c r="AD137" s="84">
        <v>180000</v>
      </c>
      <c r="AE137" s="101">
        <v>0</v>
      </c>
      <c r="AF137" s="74">
        <v>2023</v>
      </c>
      <c r="AG137" s="74">
        <v>2023</v>
      </c>
      <c r="AH137" s="74">
        <v>2023</v>
      </c>
      <c r="AI137" s="89"/>
      <c r="AJ137" s="89"/>
      <c r="AK137" s="89"/>
      <c r="AL137" s="89"/>
      <c r="AM137" s="90" t="s">
        <v>16955</v>
      </c>
      <c r="AN137" s="90" t="s">
        <v>16964</v>
      </c>
      <c r="AO137" s="90">
        <v>0</v>
      </c>
      <c r="AP137" s="90" t="s">
        <v>16965</v>
      </c>
      <c r="AQ137" s="90" t="s">
        <v>16953</v>
      </c>
      <c r="AR137" s="90" t="s">
        <v>16965</v>
      </c>
      <c r="AS137" s="90"/>
      <c r="AT137" s="90"/>
      <c r="AU137" s="90"/>
      <c r="AV137" s="90"/>
      <c r="AW137" s="90" t="s">
        <v>733</v>
      </c>
      <c r="AX137" s="91">
        <v>1035.8</v>
      </c>
      <c r="AY137" s="91">
        <v>510.3</v>
      </c>
      <c r="AZ137" s="90" t="s">
        <v>2993</v>
      </c>
      <c r="BA137" s="90" t="s">
        <v>17013</v>
      </c>
      <c r="BB137" s="92"/>
      <c r="BC137" s="93">
        <f t="shared" si="15"/>
        <v>0.30000000000001137</v>
      </c>
      <c r="BJ137" s="61" t="str">
        <f t="shared" si="19"/>
        <v>546.500</v>
      </c>
      <c r="BM137" s="61" t="s">
        <v>3601</v>
      </c>
      <c r="BN137" s="61" t="s">
        <v>16990</v>
      </c>
      <c r="BO137" s="61" t="s">
        <v>3602</v>
      </c>
      <c r="BU137" s="61" t="s">
        <v>3601</v>
      </c>
      <c r="BV137" s="61" t="s">
        <v>16990</v>
      </c>
      <c r="BW137" s="61" t="s">
        <v>3602</v>
      </c>
      <c r="CH137" s="86">
        <f t="shared" si="11"/>
        <v>-2.3283064365386963E-10</v>
      </c>
    </row>
    <row r="138" spans="1:115">
      <c r="A138" s="61">
        <v>1</v>
      </c>
      <c r="B138" s="94">
        <f>SUBTOTAL(9,$A$22:A138)</f>
        <v>115</v>
      </c>
      <c r="C138" s="98" t="s">
        <v>415</v>
      </c>
      <c r="D138" s="84">
        <f t="shared" si="20"/>
        <v>2957385.5999999996</v>
      </c>
      <c r="E138" s="101">
        <v>0</v>
      </c>
      <c r="F138" s="101">
        <v>0</v>
      </c>
      <c r="G138" s="101">
        <v>0</v>
      </c>
      <c r="H138" s="101">
        <v>0</v>
      </c>
      <c r="I138" s="101">
        <v>0</v>
      </c>
      <c r="J138" s="101">
        <v>0</v>
      </c>
      <c r="K138" s="116">
        <v>0</v>
      </c>
      <c r="L138" s="101">
        <v>0</v>
      </c>
      <c r="M138" s="117">
        <v>351</v>
      </c>
      <c r="N138" s="84">
        <v>2748566.28</v>
      </c>
      <c r="O138" s="101">
        <v>0</v>
      </c>
      <c r="P138" s="101">
        <v>0</v>
      </c>
      <c r="Q138" s="84">
        <v>0</v>
      </c>
      <c r="R138" s="84">
        <v>0</v>
      </c>
      <c r="S138" s="101">
        <v>0</v>
      </c>
      <c r="T138" s="101">
        <v>0</v>
      </c>
      <c r="U138" s="101">
        <v>0</v>
      </c>
      <c r="V138" s="101">
        <v>0</v>
      </c>
      <c r="W138" s="101">
        <v>0</v>
      </c>
      <c r="X138" s="101">
        <v>0</v>
      </c>
      <c r="Y138" s="101">
        <v>0</v>
      </c>
      <c r="Z138" s="101">
        <v>0</v>
      </c>
      <c r="AA138" s="101">
        <v>0</v>
      </c>
      <c r="AB138" s="101">
        <v>0</v>
      </c>
      <c r="AC138" s="84">
        <f>ROUND(N138*2.14%,2)</f>
        <v>58819.32</v>
      </c>
      <c r="AD138" s="84">
        <v>150000</v>
      </c>
      <c r="AE138" s="101">
        <v>0</v>
      </c>
      <c r="AF138" s="74">
        <v>2023</v>
      </c>
      <c r="AG138" s="74">
        <v>2023</v>
      </c>
      <c r="AH138" s="74">
        <v>2023</v>
      </c>
      <c r="AI138" s="89"/>
      <c r="AJ138" s="89"/>
      <c r="AK138" s="89"/>
      <c r="AL138" s="89"/>
      <c r="AM138" s="90" t="s">
        <v>16955</v>
      </c>
      <c r="AN138" s="90" t="s">
        <v>16957</v>
      </c>
      <c r="AO138" s="90">
        <v>0</v>
      </c>
      <c r="AP138" s="90" t="s">
        <v>16958</v>
      </c>
      <c r="AQ138" s="90" t="s">
        <v>16953</v>
      </c>
      <c r="AR138" s="90">
        <v>0</v>
      </c>
      <c r="AS138" s="90"/>
      <c r="AT138" s="90"/>
      <c r="AU138" s="90"/>
      <c r="AV138" s="90"/>
      <c r="AW138" s="90" t="s">
        <v>773</v>
      </c>
      <c r="AX138" s="91">
        <v>408</v>
      </c>
      <c r="AY138" s="91">
        <v>350.58</v>
      </c>
      <c r="AZ138" s="90" t="s">
        <v>2968</v>
      </c>
      <c r="BA138" s="90" t="s">
        <v>17013</v>
      </c>
      <c r="BB138" s="92"/>
      <c r="BC138" s="93">
        <f t="shared" si="15"/>
        <v>-0.42000000000001592</v>
      </c>
      <c r="BJ138" s="61" t="str">
        <f t="shared" si="19"/>
        <v>275.900</v>
      </c>
      <c r="BM138" s="61" t="s">
        <v>3609</v>
      </c>
      <c r="BN138" s="61" t="s">
        <v>3004</v>
      </c>
      <c r="BO138" s="61" t="s">
        <v>2985</v>
      </c>
      <c r="BU138" s="61" t="s">
        <v>3609</v>
      </c>
      <c r="BV138" s="61" t="s">
        <v>3004</v>
      </c>
      <c r="BW138" s="61" t="s">
        <v>2985</v>
      </c>
      <c r="CH138" s="86">
        <f t="shared" si="11"/>
        <v>-1.7462298274040222E-10</v>
      </c>
    </row>
    <row r="139" spans="1:115">
      <c r="A139" s="61">
        <v>1</v>
      </c>
      <c r="B139" s="94">
        <f>SUBTOTAL(9,$A$22:A139)</f>
        <v>116</v>
      </c>
      <c r="C139" s="98" t="s">
        <v>422</v>
      </c>
      <c r="D139" s="84">
        <f t="shared" si="20"/>
        <v>9541232.7999999989</v>
      </c>
      <c r="E139" s="101">
        <v>0</v>
      </c>
      <c r="F139" s="101">
        <v>0</v>
      </c>
      <c r="G139" s="101">
        <v>0</v>
      </c>
      <c r="H139" s="101">
        <v>0</v>
      </c>
      <c r="I139" s="101">
        <v>0</v>
      </c>
      <c r="J139" s="101">
        <v>0</v>
      </c>
      <c r="K139" s="116">
        <v>0</v>
      </c>
      <c r="L139" s="101">
        <v>0</v>
      </c>
      <c r="M139" s="117">
        <v>1070</v>
      </c>
      <c r="N139" s="84">
        <v>9145518.6999999993</v>
      </c>
      <c r="O139" s="101">
        <v>0</v>
      </c>
      <c r="P139" s="101">
        <v>0</v>
      </c>
      <c r="Q139" s="84">
        <v>0</v>
      </c>
      <c r="R139" s="84">
        <v>0</v>
      </c>
      <c r="S139" s="101">
        <v>0</v>
      </c>
      <c r="T139" s="101">
        <v>0</v>
      </c>
      <c r="U139" s="101">
        <v>0</v>
      </c>
      <c r="V139" s="101">
        <v>0</v>
      </c>
      <c r="W139" s="101">
        <v>0</v>
      </c>
      <c r="X139" s="101">
        <v>0</v>
      </c>
      <c r="Y139" s="101">
        <v>0</v>
      </c>
      <c r="Z139" s="101">
        <v>0</v>
      </c>
      <c r="AA139" s="101">
        <v>0</v>
      </c>
      <c r="AB139" s="101">
        <v>0</v>
      </c>
      <c r="AC139" s="84">
        <f>ROUND(N139*2.14%,2)</f>
        <v>195714.1</v>
      </c>
      <c r="AD139" s="101">
        <v>200000</v>
      </c>
      <c r="AE139" s="101">
        <v>0</v>
      </c>
      <c r="AF139" s="74">
        <v>2023</v>
      </c>
      <c r="AG139" s="74">
        <v>2023</v>
      </c>
      <c r="AH139" s="74">
        <v>2023</v>
      </c>
      <c r="AI139" s="89"/>
      <c r="AJ139" s="89"/>
      <c r="AK139" s="89"/>
      <c r="AL139" s="89"/>
      <c r="AM139" s="90" t="s">
        <v>16955</v>
      </c>
      <c r="AN139" s="90" t="s">
        <v>16957</v>
      </c>
      <c r="AO139" s="90">
        <v>0</v>
      </c>
      <c r="AP139" s="90" t="s">
        <v>16965</v>
      </c>
      <c r="AQ139" s="90" t="s">
        <v>16953</v>
      </c>
      <c r="AR139" s="90" t="s">
        <v>16965</v>
      </c>
      <c r="AS139" s="90"/>
      <c r="AT139" s="90"/>
      <c r="AU139" s="90"/>
      <c r="AV139" s="90"/>
      <c r="AW139" s="90" t="s">
        <v>705</v>
      </c>
      <c r="AX139" s="91">
        <v>4864.1000000000004</v>
      </c>
      <c r="AY139" s="91">
        <v>1070</v>
      </c>
      <c r="AZ139" s="90" t="s">
        <v>2993</v>
      </c>
      <c r="BA139" s="90" t="s">
        <v>17013</v>
      </c>
      <c r="BB139" s="92"/>
      <c r="BC139" s="93">
        <f t="shared" ref="BC139:BC192" si="22">AY139-M139</f>
        <v>0</v>
      </c>
      <c r="BJ139" s="61" t="str">
        <f t="shared" si="19"/>
        <v>3977.170</v>
      </c>
      <c r="BM139" s="61" t="s">
        <v>3617</v>
      </c>
      <c r="BN139" s="61" t="s">
        <v>623</v>
      </c>
      <c r="BO139" s="61" t="s">
        <v>3619</v>
      </c>
      <c r="BU139" s="61" t="s">
        <v>3617</v>
      </c>
      <c r="BV139" s="61" t="s">
        <v>623</v>
      </c>
      <c r="BW139" s="61" t="s">
        <v>3619</v>
      </c>
      <c r="CH139" s="86">
        <f t="shared" si="11"/>
        <v>-3.7834979593753815E-10</v>
      </c>
    </row>
    <row r="140" spans="1:115">
      <c r="A140" s="61">
        <v>1</v>
      </c>
      <c r="B140" s="94">
        <f>SUBTOTAL(9,$A$22:A140)</f>
        <v>117</v>
      </c>
      <c r="C140" s="98" t="s">
        <v>11158</v>
      </c>
      <c r="D140" s="84">
        <f t="shared" si="20"/>
        <v>10185538.860000001</v>
      </c>
      <c r="E140" s="101">
        <v>0</v>
      </c>
      <c r="F140" s="101">
        <v>0</v>
      </c>
      <c r="G140" s="101">
        <v>0</v>
      </c>
      <c r="H140" s="101">
        <v>0</v>
      </c>
      <c r="I140" s="101">
        <v>0</v>
      </c>
      <c r="J140" s="101">
        <v>0</v>
      </c>
      <c r="K140" s="116">
        <v>0</v>
      </c>
      <c r="L140" s="101">
        <v>0</v>
      </c>
      <c r="M140" s="117">
        <v>750</v>
      </c>
      <c r="N140" s="84">
        <v>6000000</v>
      </c>
      <c r="O140" s="101">
        <v>0</v>
      </c>
      <c r="P140" s="101">
        <v>0</v>
      </c>
      <c r="Q140" s="84">
        <v>2058.1</v>
      </c>
      <c r="R140" s="84">
        <v>3737163.56</v>
      </c>
      <c r="S140" s="101">
        <v>0</v>
      </c>
      <c r="T140" s="101">
        <v>0</v>
      </c>
      <c r="U140" s="101">
        <v>0</v>
      </c>
      <c r="V140" s="101">
        <v>0</v>
      </c>
      <c r="W140" s="101">
        <v>0</v>
      </c>
      <c r="X140" s="101">
        <v>0</v>
      </c>
      <c r="Y140" s="101">
        <v>0</v>
      </c>
      <c r="Z140" s="101">
        <v>0</v>
      </c>
      <c r="AA140" s="101">
        <v>0</v>
      </c>
      <c r="AB140" s="101">
        <v>0</v>
      </c>
      <c r="AC140" s="84">
        <f t="shared" ref="AC140:AC141" si="23">ROUND(N140*2.14%,2)+ROUND(E140*2.14%,2)+ROUND(F140*2.14%,2)+ROUND(G140*2.14%,2)+ROUND(H140*2.14%,2)+ROUND(I140*2.14%,2)+ROUND(J140*2.14%,2)+ROUND(L140*2.14%,2)+ROUND(P140*2.14%,2)+ROUND(R140*2.14%,2)+ROUND(T140*2.14%,2)+ROUND(U140*2.14%,2)+ROUND(V140*2.14%,2)+ROUND(W140*2.14%,2)+ROUND(X140*2.14%,2)+ROUND(Y140*2.14%,2)+ROUND(Z140*2.14%,2)+ROUND(AA140*2.14%,2)+ROUND(AB140*2.14%,2)</f>
        <v>208375.3</v>
      </c>
      <c r="AD140" s="84">
        <v>0</v>
      </c>
      <c r="AE140" s="101">
        <v>240000</v>
      </c>
      <c r="AF140" s="74" t="s">
        <v>17053</v>
      </c>
      <c r="AG140" s="74">
        <v>2023</v>
      </c>
      <c r="AH140" s="74">
        <v>2023</v>
      </c>
      <c r="AI140" s="89"/>
      <c r="AJ140" s="89"/>
      <c r="AK140" s="89"/>
      <c r="AL140" s="89"/>
      <c r="AM140" s="90"/>
      <c r="AN140" s="90"/>
      <c r="AO140" s="90"/>
      <c r="AP140" s="90"/>
      <c r="AQ140" s="90"/>
      <c r="AR140" s="90"/>
      <c r="AS140" s="90"/>
      <c r="AT140" s="90"/>
      <c r="AU140" s="90"/>
      <c r="AV140" s="90"/>
      <c r="AW140" s="90"/>
      <c r="AX140" s="91"/>
      <c r="AY140" s="91"/>
      <c r="AZ140" s="90"/>
      <c r="BA140" s="90"/>
      <c r="BB140" s="92"/>
      <c r="BC140" s="93"/>
      <c r="CH140" s="86">
        <f t="shared" si="11"/>
        <v>1.2223608791828156E-9</v>
      </c>
    </row>
    <row r="141" spans="1:115" s="105" customFormat="1">
      <c r="A141" s="61">
        <v>1</v>
      </c>
      <c r="B141" s="94">
        <f>SUBTOTAL(9,$A$22:A141)</f>
        <v>118</v>
      </c>
      <c r="C141" s="82" t="s">
        <v>17382</v>
      </c>
      <c r="D141" s="84">
        <f t="shared" si="20"/>
        <v>149372.4</v>
      </c>
      <c r="E141" s="102">
        <v>0</v>
      </c>
      <c r="F141" s="102">
        <v>0</v>
      </c>
      <c r="G141" s="102">
        <v>0</v>
      </c>
      <c r="H141" s="102">
        <v>0</v>
      </c>
      <c r="I141" s="102">
        <v>0</v>
      </c>
      <c r="J141" s="102">
        <v>0</v>
      </c>
      <c r="K141" s="119">
        <v>0</v>
      </c>
      <c r="L141" s="102">
        <v>0</v>
      </c>
      <c r="M141" s="102">
        <v>0</v>
      </c>
      <c r="N141" s="102">
        <v>0</v>
      </c>
      <c r="O141" s="102">
        <v>0</v>
      </c>
      <c r="P141" s="102">
        <v>0</v>
      </c>
      <c r="Q141" s="102">
        <v>0</v>
      </c>
      <c r="R141" s="102">
        <v>0</v>
      </c>
      <c r="S141" s="102">
        <v>0</v>
      </c>
      <c r="T141" s="102">
        <v>0</v>
      </c>
      <c r="U141" s="102">
        <v>0</v>
      </c>
      <c r="V141" s="101">
        <v>146242.79999999999</v>
      </c>
      <c r="W141" s="102">
        <v>0</v>
      </c>
      <c r="X141" s="102">
        <v>0</v>
      </c>
      <c r="Y141" s="102">
        <v>0</v>
      </c>
      <c r="Z141" s="102">
        <v>0</v>
      </c>
      <c r="AA141" s="102">
        <v>0</v>
      </c>
      <c r="AB141" s="102">
        <v>0</v>
      </c>
      <c r="AC141" s="102">
        <f t="shared" si="23"/>
        <v>3129.6</v>
      </c>
      <c r="AD141" s="102">
        <v>0</v>
      </c>
      <c r="AE141" s="102">
        <v>0</v>
      </c>
      <c r="AF141" s="103" t="s">
        <v>17053</v>
      </c>
      <c r="AG141" s="103">
        <v>2023</v>
      </c>
      <c r="AH141" s="104">
        <v>2023</v>
      </c>
      <c r="BW141" s="106"/>
      <c r="CA141" s="105" t="e">
        <f>VLOOKUP(C141,CB:CC,2,FALSE)</f>
        <v>#N/A</v>
      </c>
      <c r="CE141" s="105" t="e">
        <f>VLOOKUP(C141,CF:CG,2,FALSE)</f>
        <v>#N/A</v>
      </c>
      <c r="CH141" s="86">
        <f t="shared" si="11"/>
        <v>5.9117155615240335E-12</v>
      </c>
      <c r="CL141" s="105" t="e">
        <f>VLOOKUP(C141,CM:CN,2,FALSE)</f>
        <v>#N/A</v>
      </c>
      <c r="DK141" s="105" t="e">
        <f>VLOOKUP(C141,DL:DM,2,FALSE)</f>
        <v>#N/A</v>
      </c>
    </row>
    <row r="142" spans="1:115" s="105" customFormat="1">
      <c r="A142" s="61">
        <v>1</v>
      </c>
      <c r="B142" s="94">
        <f>SUBTOTAL(9,$A$22:A142)</f>
        <v>119</v>
      </c>
      <c r="C142" s="82" t="s">
        <v>11572</v>
      </c>
      <c r="D142" s="84">
        <f t="shared" si="20"/>
        <v>5186133.25</v>
      </c>
      <c r="E142" s="102">
        <v>0</v>
      </c>
      <c r="F142" s="102">
        <v>0</v>
      </c>
      <c r="G142" s="102">
        <v>0</v>
      </c>
      <c r="H142" s="102">
        <v>0</v>
      </c>
      <c r="I142" s="102">
        <v>0</v>
      </c>
      <c r="J142" s="102">
        <v>0</v>
      </c>
      <c r="K142" s="119">
        <v>0</v>
      </c>
      <c r="L142" s="102">
        <v>0</v>
      </c>
      <c r="M142" s="102">
        <v>627</v>
      </c>
      <c r="N142" s="102">
        <v>5131772.3899999997</v>
      </c>
      <c r="O142" s="102">
        <v>0</v>
      </c>
      <c r="P142" s="102">
        <v>0</v>
      </c>
      <c r="Q142" s="102">
        <v>0</v>
      </c>
      <c r="R142" s="102">
        <v>0</v>
      </c>
      <c r="S142" s="102">
        <v>0</v>
      </c>
      <c r="T142" s="102">
        <v>0</v>
      </c>
      <c r="U142" s="102">
        <v>0</v>
      </c>
      <c r="V142" s="102">
        <v>0</v>
      </c>
      <c r="W142" s="102">
        <v>0</v>
      </c>
      <c r="X142" s="102">
        <v>0</v>
      </c>
      <c r="Y142" s="102">
        <v>0</v>
      </c>
      <c r="Z142" s="102">
        <v>0</v>
      </c>
      <c r="AA142" s="102">
        <v>0</v>
      </c>
      <c r="AB142" s="102">
        <v>0</v>
      </c>
      <c r="AC142" s="102">
        <f t="shared" ref="AC142" si="24">ROUND(N142*1.0593%,2)+ROUND(E142*1.0593%,2)+ROUND(F142*1.0593%,2)+ROUND(G142*1.0593%,2)+ROUND(H142*1.0593%,2)+ROUND(I142*1.0593%,2)+ROUND(J142*1.0593%,2)+ROUND(L142*1.0593%,2)+ROUND(P142*1.0593%,2)+ROUND(R142*1.0593%,2)+ROUND(T142*1.0593%,2)+ROUND(U142*1.0593%,2)+ROUND(V142*1.0593%,2)+ROUND(W142*1.0593%,2)+ROUND(X142*1.0593%,2)+ROUND(Y142*1.0593%,2)+ROUND(Z142*1.0593%,2)+ROUND(AA142*1.0593%,2)+ROUND(AB142*1.0593%,2)</f>
        <v>54360.86</v>
      </c>
      <c r="AD142" s="102">
        <v>0</v>
      </c>
      <c r="AE142" s="102">
        <v>0</v>
      </c>
      <c r="AF142" s="103" t="s">
        <v>17053</v>
      </c>
      <c r="AG142" s="103">
        <v>2023</v>
      </c>
      <c r="AH142" s="104">
        <v>2023</v>
      </c>
      <c r="AT142" s="105" t="e">
        <f>VLOOKUP(C142,AW:AX,2,FALSE)</f>
        <v>#N/A</v>
      </c>
      <c r="BW142" s="106"/>
      <c r="CE142" s="105" t="e">
        <f>VLOOKUP(C142,CF:CG,2,FALSE)</f>
        <v>#N/A</v>
      </c>
      <c r="CH142" s="86">
        <f t="shared" si="11"/>
        <v>3.3469405025243759E-10</v>
      </c>
      <c r="CL142" s="105" t="e">
        <f>VLOOKUP(C142,CM:CN,2,FALSE)</f>
        <v>#N/A</v>
      </c>
      <c r="DK142" s="105" t="e">
        <f>VLOOKUP(C142,DL:DM,2,FALSE)</f>
        <v>#N/A</v>
      </c>
    </row>
    <row r="143" spans="1:115" s="105" customFormat="1">
      <c r="A143" s="61">
        <v>1</v>
      </c>
      <c r="B143" s="94">
        <f>SUBTOTAL(9,$A$22:A143)</f>
        <v>120</v>
      </c>
      <c r="C143" s="82" t="s">
        <v>11566</v>
      </c>
      <c r="D143" s="84">
        <f t="shared" si="20"/>
        <v>2537236.0500000003</v>
      </c>
      <c r="E143" s="102">
        <v>67417.2</v>
      </c>
      <c r="F143" s="102">
        <v>0</v>
      </c>
      <c r="G143" s="102">
        <v>2167791.6</v>
      </c>
      <c r="H143" s="102">
        <v>248868</v>
      </c>
      <c r="I143" s="108">
        <v>0</v>
      </c>
      <c r="J143" s="102">
        <v>0</v>
      </c>
      <c r="K143" s="119">
        <v>0</v>
      </c>
      <c r="L143" s="102">
        <v>0</v>
      </c>
      <c r="M143" s="102">
        <v>0</v>
      </c>
      <c r="N143" s="102">
        <v>0</v>
      </c>
      <c r="O143" s="102">
        <v>0</v>
      </c>
      <c r="P143" s="102">
        <v>0</v>
      </c>
      <c r="Q143" s="102">
        <v>0</v>
      </c>
      <c r="R143" s="102">
        <v>0</v>
      </c>
      <c r="S143" s="102">
        <v>0</v>
      </c>
      <c r="T143" s="102">
        <v>0</v>
      </c>
      <c r="U143" s="102">
        <v>0</v>
      </c>
      <c r="V143" s="102">
        <v>0</v>
      </c>
      <c r="W143" s="102">
        <v>0</v>
      </c>
      <c r="X143" s="102">
        <v>0</v>
      </c>
      <c r="Y143" s="102">
        <v>0</v>
      </c>
      <c r="Z143" s="102">
        <v>0</v>
      </c>
      <c r="AA143" s="102">
        <v>0</v>
      </c>
      <c r="AB143" s="102">
        <v>0</v>
      </c>
      <c r="AC143" s="102">
        <f t="shared" ref="AC143:AC144" si="25">ROUND(N143*2.14%,2)+ROUND(E143*2.14%,2)+ROUND(F143*2.14%,2)+ROUND(G143*2.14%,2)+ROUND(H143*2.14%,2)+ROUND(I143*2.14%,2)+ROUND(J143*2.14%,2)+ROUND(L143*2.14%,2)+ROUND(P143*2.14%,2)+ROUND(R143*2.14%,2)+ROUND(T143*2.14%,2)+ROUND(U143*2.14%,2)+ROUND(V143*2.14%,2)+ROUND(W143*2.14%,2)+ROUND(X143*2.14%,2)+ROUND(Y143*2.14%,2)+ROUND(Z143*2.14%,2)+ROUND(AA143*2.14%,2)+ROUND(AB143*2.14%,2)</f>
        <v>53159.25</v>
      </c>
      <c r="AD143" s="102">
        <v>0</v>
      </c>
      <c r="AE143" s="102">
        <v>0</v>
      </c>
      <c r="AF143" s="103" t="s">
        <v>17053</v>
      </c>
      <c r="AG143" s="103">
        <v>2023</v>
      </c>
      <c r="AH143" s="104">
        <v>2023</v>
      </c>
      <c r="BW143" s="106"/>
      <c r="CA143" s="105" t="e">
        <f>VLOOKUP(C143,CB:CC,2,FALSE)</f>
        <v>#N/A</v>
      </c>
      <c r="CE143" s="105" t="e">
        <f>VLOOKUP(C143,CF:CG,2,FALSE)</f>
        <v>#N/A</v>
      </c>
      <c r="CH143" s="86">
        <f t="shared" si="11"/>
        <v>0</v>
      </c>
      <c r="CL143" s="105" t="e">
        <f>VLOOKUP(C143,CM:CN,2,FALSE)</f>
        <v>#N/A</v>
      </c>
      <c r="DK143" s="105" t="e">
        <f>VLOOKUP(C143,DL:DM,2,FALSE)</f>
        <v>#N/A</v>
      </c>
    </row>
    <row r="144" spans="1:115" s="105" customFormat="1">
      <c r="A144" s="61">
        <v>1</v>
      </c>
      <c r="B144" s="94">
        <f>SUBTOTAL(9,$A$22:A144)</f>
        <v>121</v>
      </c>
      <c r="C144" s="82" t="s">
        <v>2039</v>
      </c>
      <c r="D144" s="84">
        <f t="shared" si="20"/>
        <v>1731161.0999999999</v>
      </c>
      <c r="E144" s="102">
        <v>0</v>
      </c>
      <c r="F144" s="102">
        <v>0</v>
      </c>
      <c r="G144" s="102">
        <v>0</v>
      </c>
      <c r="H144" s="102">
        <v>0</v>
      </c>
      <c r="I144" s="102">
        <v>1694890.44</v>
      </c>
      <c r="J144" s="102">
        <v>0</v>
      </c>
      <c r="K144" s="119">
        <v>0</v>
      </c>
      <c r="L144" s="102">
        <v>0</v>
      </c>
      <c r="M144" s="102">
        <v>0</v>
      </c>
      <c r="N144" s="102">
        <v>0</v>
      </c>
      <c r="O144" s="102">
        <v>0</v>
      </c>
      <c r="P144" s="102">
        <v>0</v>
      </c>
      <c r="Q144" s="102">
        <v>0</v>
      </c>
      <c r="R144" s="102">
        <v>0</v>
      </c>
      <c r="S144" s="102">
        <v>0</v>
      </c>
      <c r="T144" s="102">
        <v>0</v>
      </c>
      <c r="U144" s="102">
        <v>0</v>
      </c>
      <c r="V144" s="102">
        <v>0</v>
      </c>
      <c r="W144" s="102">
        <v>0</v>
      </c>
      <c r="X144" s="102">
        <v>0</v>
      </c>
      <c r="Y144" s="102">
        <v>0</v>
      </c>
      <c r="Z144" s="102">
        <v>0</v>
      </c>
      <c r="AA144" s="102">
        <v>0</v>
      </c>
      <c r="AB144" s="102">
        <v>0</v>
      </c>
      <c r="AC144" s="102">
        <f t="shared" si="25"/>
        <v>36270.660000000003</v>
      </c>
      <c r="AD144" s="102">
        <v>0</v>
      </c>
      <c r="AE144" s="102">
        <v>0</v>
      </c>
      <c r="AF144" s="103" t="s">
        <v>17053</v>
      </c>
      <c r="AG144" s="103">
        <v>2023</v>
      </c>
      <c r="AH144" s="104">
        <v>2023</v>
      </c>
      <c r="BW144" s="106"/>
      <c r="CH144" s="86">
        <f t="shared" si="11"/>
        <v>-8.7311491370201111E-11</v>
      </c>
    </row>
    <row r="145" spans="1:86" s="105" customFormat="1">
      <c r="A145" s="61">
        <v>1</v>
      </c>
      <c r="B145" s="94">
        <f>SUBTOTAL(9,$A$22:A145)</f>
        <v>122</v>
      </c>
      <c r="C145" s="82" t="s">
        <v>432</v>
      </c>
      <c r="D145" s="84">
        <f t="shared" si="20"/>
        <v>2714704</v>
      </c>
      <c r="E145" s="101">
        <v>0</v>
      </c>
      <c r="F145" s="101">
        <v>0</v>
      </c>
      <c r="G145" s="101">
        <v>0</v>
      </c>
      <c r="H145" s="101">
        <v>0</v>
      </c>
      <c r="I145" s="101">
        <v>0</v>
      </c>
      <c r="J145" s="101">
        <v>0</v>
      </c>
      <c r="K145" s="119">
        <v>0</v>
      </c>
      <c r="L145" s="101">
        <v>0</v>
      </c>
      <c r="M145" s="117">
        <v>340</v>
      </c>
      <c r="N145" s="84">
        <v>2657826.5099999998</v>
      </c>
      <c r="O145" s="101">
        <v>0</v>
      </c>
      <c r="P145" s="101">
        <v>0</v>
      </c>
      <c r="Q145" s="84">
        <v>0</v>
      </c>
      <c r="R145" s="84">
        <v>0</v>
      </c>
      <c r="S145" s="101">
        <v>0</v>
      </c>
      <c r="T145" s="101">
        <v>0</v>
      </c>
      <c r="U145" s="101">
        <v>0</v>
      </c>
      <c r="V145" s="101">
        <v>0</v>
      </c>
      <c r="W145" s="101">
        <v>0</v>
      </c>
      <c r="X145" s="101">
        <v>0</v>
      </c>
      <c r="Y145" s="101">
        <v>0</v>
      </c>
      <c r="Z145" s="101">
        <v>0</v>
      </c>
      <c r="AA145" s="101">
        <v>0</v>
      </c>
      <c r="AB145" s="101">
        <v>0</v>
      </c>
      <c r="AC145" s="84">
        <f>ROUND(N145*2.14%,2)</f>
        <v>56877.49</v>
      </c>
      <c r="AD145" s="84">
        <v>0</v>
      </c>
      <c r="AE145" s="101">
        <v>0</v>
      </c>
      <c r="AF145" s="74" t="s">
        <v>17053</v>
      </c>
      <c r="AG145" s="74">
        <v>2023</v>
      </c>
      <c r="AH145" s="74">
        <v>2023</v>
      </c>
      <c r="BW145" s="106"/>
      <c r="CH145" s="86">
        <f t="shared" si="11"/>
        <v>2.255546860396862E-10</v>
      </c>
    </row>
    <row r="146" spans="1:86">
      <c r="A146" s="61">
        <v>1</v>
      </c>
      <c r="B146" s="94">
        <f>SUBTOTAL(9,$A$22:A146)</f>
        <v>123</v>
      </c>
      <c r="C146" s="98" t="s">
        <v>388</v>
      </c>
      <c r="D146" s="84">
        <f t="shared" ref="D146:D171" si="26">E146+F146+G146+H146+I146+J146+L146+N146+P146+R146+T146+U146+V146+W146+X146+Y146+Z146+AA146+AB146+AC146+AD146+AE146</f>
        <v>3647924.8</v>
      </c>
      <c r="E146" s="101">
        <v>0</v>
      </c>
      <c r="F146" s="101">
        <v>0</v>
      </c>
      <c r="G146" s="101">
        <v>0</v>
      </c>
      <c r="H146" s="101">
        <v>0</v>
      </c>
      <c r="I146" s="101">
        <v>0</v>
      </c>
      <c r="J146" s="101">
        <v>0</v>
      </c>
      <c r="K146" s="116">
        <v>0</v>
      </c>
      <c r="L146" s="101">
        <v>0</v>
      </c>
      <c r="M146" s="117">
        <v>0</v>
      </c>
      <c r="N146" s="84">
        <v>0</v>
      </c>
      <c r="O146" s="101">
        <v>0</v>
      </c>
      <c r="P146" s="101">
        <v>0</v>
      </c>
      <c r="Q146" s="84">
        <v>520</v>
      </c>
      <c r="R146" s="84">
        <v>3395266.11</v>
      </c>
      <c r="S146" s="101">
        <v>0</v>
      </c>
      <c r="T146" s="101">
        <v>0</v>
      </c>
      <c r="U146" s="101">
        <v>0</v>
      </c>
      <c r="V146" s="101">
        <v>0</v>
      </c>
      <c r="W146" s="101">
        <v>0</v>
      </c>
      <c r="X146" s="101">
        <v>0</v>
      </c>
      <c r="Y146" s="101">
        <v>0</v>
      </c>
      <c r="Z146" s="101">
        <v>0</v>
      </c>
      <c r="AA146" s="101">
        <v>0</v>
      </c>
      <c r="AB146" s="101">
        <v>0</v>
      </c>
      <c r="AC146" s="84">
        <f>ROUND(R146*2.14%,2)</f>
        <v>72658.69</v>
      </c>
      <c r="AD146" s="101">
        <v>180000</v>
      </c>
      <c r="AE146" s="101">
        <v>0</v>
      </c>
      <c r="AF146" s="74">
        <v>2023</v>
      </c>
      <c r="AG146" s="74">
        <v>2023</v>
      </c>
      <c r="AH146" s="74">
        <v>2023</v>
      </c>
      <c r="AI146" s="89"/>
      <c r="AJ146" s="89"/>
      <c r="AK146" s="89"/>
      <c r="AL146" s="89"/>
      <c r="AM146" s="90" t="s">
        <v>16961</v>
      </c>
      <c r="AN146" s="90" t="s">
        <v>16952</v>
      </c>
      <c r="AO146" s="90">
        <v>0</v>
      </c>
      <c r="AP146" s="90" t="s">
        <v>16964</v>
      </c>
      <c r="AQ146" s="90" t="s">
        <v>16973</v>
      </c>
      <c r="AR146" s="90">
        <v>0</v>
      </c>
      <c r="AS146" s="90" t="s">
        <v>16981</v>
      </c>
      <c r="AT146" s="90"/>
      <c r="AU146" s="90"/>
      <c r="AV146" s="90"/>
      <c r="AW146" s="90" t="s">
        <v>633</v>
      </c>
      <c r="AX146" s="91">
        <v>419</v>
      </c>
      <c r="AY146" s="91" t="s">
        <v>2985</v>
      </c>
      <c r="AZ146" s="90" t="s">
        <v>2968</v>
      </c>
      <c r="BA146" s="90" t="s">
        <v>633</v>
      </c>
      <c r="BB146" s="92"/>
      <c r="BC146" s="93" t="e">
        <f>AY146-M146</f>
        <v>#VALUE!</v>
      </c>
      <c r="BJ146" s="61" t="str">
        <f t="shared" ref="BJ146:BJ171" si="27">VLOOKUP(C146,BM:BO,3,FALSE)</f>
        <v>1234.000</v>
      </c>
      <c r="BM146" s="61" t="s">
        <v>3573</v>
      </c>
      <c r="BN146" s="61" t="s">
        <v>2985</v>
      </c>
      <c r="BO146" s="61" t="s">
        <v>2985</v>
      </c>
      <c r="BU146" s="61" t="s">
        <v>3573</v>
      </c>
      <c r="BV146" s="61" t="s">
        <v>2985</v>
      </c>
      <c r="BW146" s="61" t="s">
        <v>2985</v>
      </c>
      <c r="CH146" s="86">
        <f t="shared" ref="CH146:CH171" si="28">D146-E146-F146-G146-H146-I146-J146-L146-N146-P146-R146-T146-U146-V146-W146-X146-Y146-Z146-AA146-AB146-AC146-AD146-AE146</f>
        <v>-5.8207660913467407E-11</v>
      </c>
    </row>
    <row r="147" spans="1:86">
      <c r="A147" s="61">
        <v>1</v>
      </c>
      <c r="B147" s="94">
        <f>SUBTOTAL(9,$A$22:A147)</f>
        <v>124</v>
      </c>
      <c r="C147" s="98" t="s">
        <v>445</v>
      </c>
      <c r="D147" s="84">
        <f t="shared" si="26"/>
        <v>3075344</v>
      </c>
      <c r="E147" s="101">
        <v>0</v>
      </c>
      <c r="F147" s="101">
        <v>0</v>
      </c>
      <c r="G147" s="101">
        <v>0</v>
      </c>
      <c r="H147" s="101">
        <v>0</v>
      </c>
      <c r="I147" s="101">
        <v>0</v>
      </c>
      <c r="J147" s="101">
        <v>0</v>
      </c>
      <c r="K147" s="116">
        <v>0</v>
      </c>
      <c r="L147" s="101">
        <v>0</v>
      </c>
      <c r="M147" s="117">
        <v>365</v>
      </c>
      <c r="N147" s="84">
        <v>2864053.26</v>
      </c>
      <c r="O147" s="101">
        <v>0</v>
      </c>
      <c r="P147" s="101">
        <v>0</v>
      </c>
      <c r="Q147" s="84">
        <v>0</v>
      </c>
      <c r="R147" s="84">
        <v>0</v>
      </c>
      <c r="S147" s="101">
        <v>0</v>
      </c>
      <c r="T147" s="101">
        <v>0</v>
      </c>
      <c r="U147" s="101">
        <v>0</v>
      </c>
      <c r="V147" s="101">
        <v>0</v>
      </c>
      <c r="W147" s="101">
        <v>0</v>
      </c>
      <c r="X147" s="101">
        <v>0</v>
      </c>
      <c r="Y147" s="101">
        <v>0</v>
      </c>
      <c r="Z147" s="101">
        <v>0</v>
      </c>
      <c r="AA147" s="101">
        <v>0</v>
      </c>
      <c r="AB147" s="101">
        <v>0</v>
      </c>
      <c r="AC147" s="84">
        <f>ROUND(N147*2.14%,2)</f>
        <v>61290.74</v>
      </c>
      <c r="AD147" s="84">
        <v>150000</v>
      </c>
      <c r="AE147" s="101">
        <v>0</v>
      </c>
      <c r="AF147" s="74">
        <v>2023</v>
      </c>
      <c r="AG147" s="74">
        <v>2023</v>
      </c>
      <c r="AH147" s="74">
        <v>2023</v>
      </c>
      <c r="AI147" s="89"/>
      <c r="AJ147" s="89"/>
      <c r="AK147" s="89"/>
      <c r="AL147" s="89"/>
      <c r="AM147" s="90" t="s">
        <v>16956</v>
      </c>
      <c r="AN147" s="90" t="s">
        <v>16955</v>
      </c>
      <c r="AO147" s="90">
        <v>0</v>
      </c>
      <c r="AP147" s="90" t="s">
        <v>16972</v>
      </c>
      <c r="AQ147" s="90" t="s">
        <v>16962</v>
      </c>
      <c r="AR147" s="90">
        <v>0</v>
      </c>
      <c r="AS147" s="90" t="s">
        <v>16985</v>
      </c>
      <c r="AT147" s="90"/>
      <c r="AU147" s="90"/>
      <c r="AV147" s="90"/>
      <c r="AW147" s="90" t="s">
        <v>698</v>
      </c>
      <c r="AX147" s="91">
        <v>443</v>
      </c>
      <c r="AY147" s="91" t="s">
        <v>2985</v>
      </c>
      <c r="AZ147" s="90" t="s">
        <v>2968</v>
      </c>
      <c r="BA147" s="90">
        <v>2009</v>
      </c>
      <c r="BB147" s="92"/>
      <c r="BC147" s="93" t="e">
        <f>AY147-M147</f>
        <v>#VALUE!</v>
      </c>
      <c r="BJ147" s="61" t="str">
        <f t="shared" si="27"/>
        <v>292.000</v>
      </c>
      <c r="BM147" s="61" t="s">
        <v>545</v>
      </c>
      <c r="BN147" s="61" t="s">
        <v>2985</v>
      </c>
      <c r="BO147" s="61" t="s">
        <v>2985</v>
      </c>
      <c r="BU147" s="61" t="s">
        <v>545</v>
      </c>
      <c r="BV147" s="61" t="s">
        <v>2985</v>
      </c>
      <c r="BW147" s="61" t="s">
        <v>2985</v>
      </c>
      <c r="CH147" s="86">
        <f t="shared" si="28"/>
        <v>2.3283064365386963E-10</v>
      </c>
    </row>
    <row r="148" spans="1:86">
      <c r="A148" s="61">
        <v>1</v>
      </c>
      <c r="B148" s="94">
        <f>SUBTOTAL(9,$A$22:A148)</f>
        <v>125</v>
      </c>
      <c r="C148" s="98" t="s">
        <v>382</v>
      </c>
      <c r="D148" s="84">
        <f t="shared" si="26"/>
        <v>3597731.1999999997</v>
      </c>
      <c r="E148" s="101">
        <v>0</v>
      </c>
      <c r="F148" s="101">
        <v>0</v>
      </c>
      <c r="G148" s="101">
        <v>0</v>
      </c>
      <c r="H148" s="101">
        <v>0</v>
      </c>
      <c r="I148" s="101">
        <v>0</v>
      </c>
      <c r="J148" s="101">
        <v>0</v>
      </c>
      <c r="K148" s="116">
        <v>0</v>
      </c>
      <c r="L148" s="101">
        <v>0</v>
      </c>
      <c r="M148" s="117">
        <v>427</v>
      </c>
      <c r="N148" s="84">
        <v>3375495.59</v>
      </c>
      <c r="O148" s="101">
        <v>0</v>
      </c>
      <c r="P148" s="101">
        <v>0</v>
      </c>
      <c r="Q148" s="84">
        <v>0</v>
      </c>
      <c r="R148" s="84">
        <v>0</v>
      </c>
      <c r="S148" s="101">
        <v>0</v>
      </c>
      <c r="T148" s="101">
        <v>0</v>
      </c>
      <c r="U148" s="101">
        <v>0</v>
      </c>
      <c r="V148" s="101">
        <v>0</v>
      </c>
      <c r="W148" s="101">
        <v>0</v>
      </c>
      <c r="X148" s="101">
        <v>0</v>
      </c>
      <c r="Y148" s="101">
        <v>0</v>
      </c>
      <c r="Z148" s="101">
        <v>0</v>
      </c>
      <c r="AA148" s="101">
        <v>0</v>
      </c>
      <c r="AB148" s="101">
        <v>0</v>
      </c>
      <c r="AC148" s="84">
        <f>ROUND(N148*2.14%,2)</f>
        <v>72235.61</v>
      </c>
      <c r="AD148" s="84">
        <v>150000</v>
      </c>
      <c r="AE148" s="101">
        <v>0</v>
      </c>
      <c r="AF148" s="74">
        <v>2023</v>
      </c>
      <c r="AG148" s="74">
        <v>2023</v>
      </c>
      <c r="AH148" s="74">
        <v>2023</v>
      </c>
      <c r="AI148" s="89"/>
      <c r="AJ148" s="89"/>
      <c r="AK148" s="89"/>
      <c r="AL148" s="89"/>
      <c r="AM148" s="90" t="s">
        <v>16971</v>
      </c>
      <c r="AN148" s="90" t="s">
        <v>16951</v>
      </c>
      <c r="AO148" s="90">
        <v>0</v>
      </c>
      <c r="AP148" s="90" t="s">
        <v>16959</v>
      </c>
      <c r="AQ148" s="90" t="s">
        <v>16965</v>
      </c>
      <c r="AR148" s="90">
        <v>0</v>
      </c>
      <c r="AS148" s="90"/>
      <c r="AT148" s="90"/>
      <c r="AU148" s="90"/>
      <c r="AV148" s="90"/>
      <c r="AW148" s="90" t="s">
        <v>1498</v>
      </c>
      <c r="AX148" s="91">
        <v>628.9</v>
      </c>
      <c r="AY148" s="91">
        <v>427</v>
      </c>
      <c r="AZ148" s="90" t="s">
        <v>2968</v>
      </c>
      <c r="BA148" s="90" t="s">
        <v>628</v>
      </c>
      <c r="BB148" s="92"/>
      <c r="BC148" s="93">
        <f t="shared" ref="BC148:BC170" si="29">AY148-M148</f>
        <v>0</v>
      </c>
      <c r="BJ148" s="61" t="str">
        <f t="shared" si="27"/>
        <v>378.000</v>
      </c>
      <c r="BM148" s="61" t="s">
        <v>3567</v>
      </c>
      <c r="BN148" s="61" t="s">
        <v>2985</v>
      </c>
      <c r="BO148" s="61" t="s">
        <v>2985</v>
      </c>
      <c r="BU148" s="61" t="s">
        <v>3567</v>
      </c>
      <c r="BV148" s="61" t="s">
        <v>2985</v>
      </c>
      <c r="BW148" s="61" t="s">
        <v>2985</v>
      </c>
      <c r="CH148" s="86">
        <f t="shared" si="28"/>
        <v>-1.1641532182693481E-10</v>
      </c>
    </row>
    <row r="149" spans="1:86">
      <c r="A149" s="61">
        <v>1</v>
      </c>
      <c r="B149" s="94">
        <f>SUBTOTAL(9,$A$22:A149)</f>
        <v>126</v>
      </c>
      <c r="C149" s="98" t="s">
        <v>386</v>
      </c>
      <c r="D149" s="84">
        <f t="shared" si="26"/>
        <v>2274912</v>
      </c>
      <c r="E149" s="101">
        <v>0</v>
      </c>
      <c r="F149" s="101">
        <v>0</v>
      </c>
      <c r="G149" s="101">
        <v>0</v>
      </c>
      <c r="H149" s="101">
        <v>0</v>
      </c>
      <c r="I149" s="101">
        <v>0</v>
      </c>
      <c r="J149" s="101">
        <v>0</v>
      </c>
      <c r="K149" s="116">
        <v>0</v>
      </c>
      <c r="L149" s="101">
        <v>0</v>
      </c>
      <c r="M149" s="117">
        <v>270</v>
      </c>
      <c r="N149" s="84">
        <v>2080391.62</v>
      </c>
      <c r="O149" s="101">
        <v>0</v>
      </c>
      <c r="P149" s="101">
        <v>0</v>
      </c>
      <c r="Q149" s="84">
        <v>0</v>
      </c>
      <c r="R149" s="84">
        <v>0</v>
      </c>
      <c r="S149" s="101">
        <v>0</v>
      </c>
      <c r="T149" s="101">
        <v>0</v>
      </c>
      <c r="U149" s="101">
        <v>0</v>
      </c>
      <c r="V149" s="101">
        <v>0</v>
      </c>
      <c r="W149" s="101">
        <v>0</v>
      </c>
      <c r="X149" s="101">
        <v>0</v>
      </c>
      <c r="Y149" s="101">
        <v>0</v>
      </c>
      <c r="Z149" s="101">
        <v>0</v>
      </c>
      <c r="AA149" s="101">
        <v>0</v>
      </c>
      <c r="AB149" s="101">
        <v>0</v>
      </c>
      <c r="AC149" s="84">
        <f>ROUND(N149*2.14%,2)</f>
        <v>44520.38</v>
      </c>
      <c r="AD149" s="84">
        <v>150000</v>
      </c>
      <c r="AE149" s="101">
        <v>0</v>
      </c>
      <c r="AF149" s="74">
        <v>2023</v>
      </c>
      <c r="AG149" s="74">
        <v>2023</v>
      </c>
      <c r="AH149" s="74">
        <v>2023</v>
      </c>
      <c r="AI149" s="89"/>
      <c r="AJ149" s="89"/>
      <c r="AK149" s="89"/>
      <c r="AL149" s="89"/>
      <c r="AM149" s="90" t="s">
        <v>16954</v>
      </c>
      <c r="AN149" s="90" t="s">
        <v>16961</v>
      </c>
      <c r="AO149" s="90">
        <v>0</v>
      </c>
      <c r="AP149" s="90" t="s">
        <v>16960</v>
      </c>
      <c r="AQ149" s="90" t="s">
        <v>16967</v>
      </c>
      <c r="AR149" s="90">
        <v>0</v>
      </c>
      <c r="AS149" s="90"/>
      <c r="AT149" s="90"/>
      <c r="AU149" s="90"/>
      <c r="AV149" s="90"/>
      <c r="AW149" s="90" t="s">
        <v>664</v>
      </c>
      <c r="AX149" s="91">
        <v>302.39999999999998</v>
      </c>
      <c r="AY149" s="91">
        <v>270.5</v>
      </c>
      <c r="AZ149" s="90" t="s">
        <v>2968</v>
      </c>
      <c r="BA149" s="90" t="s">
        <v>17013</v>
      </c>
      <c r="BB149" s="92"/>
      <c r="BC149" s="93">
        <f t="shared" si="29"/>
        <v>0.5</v>
      </c>
      <c r="BJ149" s="61" t="str">
        <f t="shared" si="27"/>
        <v>771.300</v>
      </c>
      <c r="BM149" s="61" t="s">
        <v>3571</v>
      </c>
      <c r="BN149" s="61" t="s">
        <v>669</v>
      </c>
      <c r="BO149" s="61" t="s">
        <v>2985</v>
      </c>
      <c r="BU149" s="61" t="s">
        <v>3571</v>
      </c>
      <c r="BV149" s="61" t="s">
        <v>669</v>
      </c>
      <c r="BW149" s="61" t="s">
        <v>2985</v>
      </c>
      <c r="CH149" s="86">
        <f t="shared" si="28"/>
        <v>-1.1641532182693481E-10</v>
      </c>
    </row>
    <row r="150" spans="1:86">
      <c r="A150" s="61">
        <v>1</v>
      </c>
      <c r="B150" s="94">
        <f>SUBTOTAL(9,$A$22:A150)</f>
        <v>127</v>
      </c>
      <c r="C150" s="98" t="s">
        <v>387</v>
      </c>
      <c r="D150" s="84">
        <f t="shared" si="26"/>
        <v>2696192</v>
      </c>
      <c r="E150" s="101">
        <v>0</v>
      </c>
      <c r="F150" s="101">
        <v>0</v>
      </c>
      <c r="G150" s="101">
        <v>0</v>
      </c>
      <c r="H150" s="101">
        <v>0</v>
      </c>
      <c r="I150" s="101">
        <v>0</v>
      </c>
      <c r="J150" s="101">
        <v>0</v>
      </c>
      <c r="K150" s="116">
        <v>0</v>
      </c>
      <c r="L150" s="101">
        <v>0</v>
      </c>
      <c r="M150" s="117">
        <v>320</v>
      </c>
      <c r="N150" s="84">
        <v>2492845.11</v>
      </c>
      <c r="O150" s="101">
        <v>0</v>
      </c>
      <c r="P150" s="101">
        <v>0</v>
      </c>
      <c r="Q150" s="84">
        <v>0</v>
      </c>
      <c r="R150" s="84">
        <v>0</v>
      </c>
      <c r="S150" s="101">
        <v>0</v>
      </c>
      <c r="T150" s="101">
        <v>0</v>
      </c>
      <c r="U150" s="101">
        <v>0</v>
      </c>
      <c r="V150" s="101">
        <v>0</v>
      </c>
      <c r="W150" s="101">
        <v>0</v>
      </c>
      <c r="X150" s="101">
        <v>0</v>
      </c>
      <c r="Y150" s="101">
        <v>0</v>
      </c>
      <c r="Z150" s="101">
        <v>0</v>
      </c>
      <c r="AA150" s="101">
        <v>0</v>
      </c>
      <c r="AB150" s="101">
        <v>0</v>
      </c>
      <c r="AC150" s="84">
        <f>ROUND(N150*2.14%,2)</f>
        <v>53346.89</v>
      </c>
      <c r="AD150" s="84">
        <v>150000</v>
      </c>
      <c r="AE150" s="101">
        <v>0</v>
      </c>
      <c r="AF150" s="74">
        <v>2023</v>
      </c>
      <c r="AG150" s="74">
        <v>2023</v>
      </c>
      <c r="AH150" s="74">
        <v>2023</v>
      </c>
      <c r="AI150" s="89"/>
      <c r="AJ150" s="89"/>
      <c r="AK150" s="89"/>
      <c r="AL150" s="89"/>
      <c r="AM150" s="90" t="s">
        <v>16970</v>
      </c>
      <c r="AN150" s="90" t="s">
        <v>16951</v>
      </c>
      <c r="AO150" s="90">
        <v>0</v>
      </c>
      <c r="AP150" s="90" t="s">
        <v>16959</v>
      </c>
      <c r="AQ150" s="90" t="s">
        <v>16958</v>
      </c>
      <c r="AR150" s="90">
        <v>0</v>
      </c>
      <c r="AS150" s="90"/>
      <c r="AT150" s="90"/>
      <c r="AU150" s="90"/>
      <c r="AV150" s="90"/>
      <c r="AW150" s="90" t="s">
        <v>942</v>
      </c>
      <c r="AX150" s="91">
        <v>415.9</v>
      </c>
      <c r="AY150" s="91">
        <v>320</v>
      </c>
      <c r="AZ150" s="90" t="s">
        <v>2968</v>
      </c>
      <c r="BA150" s="90" t="s">
        <v>17013</v>
      </c>
      <c r="BB150" s="92"/>
      <c r="BC150" s="93">
        <f t="shared" si="29"/>
        <v>0</v>
      </c>
      <c r="BJ150" s="61" t="str">
        <f t="shared" si="27"/>
        <v>240.000</v>
      </c>
      <c r="BM150" s="61" t="s">
        <v>3572</v>
      </c>
      <c r="BN150" s="61" t="s">
        <v>669</v>
      </c>
      <c r="BO150" s="61" t="s">
        <v>2985</v>
      </c>
      <c r="BU150" s="61" t="s">
        <v>3572</v>
      </c>
      <c r="BV150" s="61" t="s">
        <v>669</v>
      </c>
      <c r="BW150" s="61" t="s">
        <v>2985</v>
      </c>
      <c r="CH150" s="86">
        <f t="shared" si="28"/>
        <v>1.1641532182693481E-10</v>
      </c>
    </row>
    <row r="151" spans="1:86">
      <c r="A151" s="61">
        <v>1</v>
      </c>
      <c r="B151" s="94">
        <f>SUBTOTAL(9,$A$22:A151)</f>
        <v>128</v>
      </c>
      <c r="C151" s="98" t="s">
        <v>391</v>
      </c>
      <c r="D151" s="84">
        <f t="shared" si="26"/>
        <v>2822576</v>
      </c>
      <c r="E151" s="101">
        <v>0</v>
      </c>
      <c r="F151" s="101">
        <v>0</v>
      </c>
      <c r="G151" s="101">
        <v>0</v>
      </c>
      <c r="H151" s="101">
        <v>0</v>
      </c>
      <c r="I151" s="101">
        <v>0</v>
      </c>
      <c r="J151" s="101">
        <v>0</v>
      </c>
      <c r="K151" s="116">
        <v>0</v>
      </c>
      <c r="L151" s="101">
        <v>0</v>
      </c>
      <c r="M151" s="117">
        <v>335</v>
      </c>
      <c r="N151" s="84">
        <v>2616581.16</v>
      </c>
      <c r="O151" s="101">
        <v>0</v>
      </c>
      <c r="P151" s="101">
        <v>0</v>
      </c>
      <c r="Q151" s="84">
        <v>0</v>
      </c>
      <c r="R151" s="84">
        <v>0</v>
      </c>
      <c r="S151" s="101">
        <v>0</v>
      </c>
      <c r="T151" s="101">
        <v>0</v>
      </c>
      <c r="U151" s="101">
        <v>0</v>
      </c>
      <c r="V151" s="101">
        <v>0</v>
      </c>
      <c r="W151" s="101">
        <v>0</v>
      </c>
      <c r="X151" s="101">
        <v>0</v>
      </c>
      <c r="Y151" s="101">
        <v>0</v>
      </c>
      <c r="Z151" s="101">
        <v>0</v>
      </c>
      <c r="AA151" s="101">
        <v>0</v>
      </c>
      <c r="AB151" s="101">
        <v>0</v>
      </c>
      <c r="AC151" s="84">
        <f>ROUND(N151*2.14%,2)</f>
        <v>55994.84</v>
      </c>
      <c r="AD151" s="84">
        <v>150000</v>
      </c>
      <c r="AE151" s="101">
        <v>0</v>
      </c>
      <c r="AF151" s="74">
        <v>2023</v>
      </c>
      <c r="AG151" s="74">
        <v>2023</v>
      </c>
      <c r="AH151" s="74">
        <v>2023</v>
      </c>
      <c r="AI151" s="89"/>
      <c r="AJ151" s="89"/>
      <c r="AK151" s="89"/>
      <c r="AL151" s="89"/>
      <c r="AM151" s="90" t="s">
        <v>16971</v>
      </c>
      <c r="AN151" s="90" t="s">
        <v>16951</v>
      </c>
      <c r="AO151" s="90">
        <v>0</v>
      </c>
      <c r="AP151" s="90" t="s">
        <v>16959</v>
      </c>
      <c r="AQ151" s="90" t="s">
        <v>16965</v>
      </c>
      <c r="AR151" s="90">
        <v>0</v>
      </c>
      <c r="AS151" s="90"/>
      <c r="AT151" s="90"/>
      <c r="AU151" s="90"/>
      <c r="AV151" s="90"/>
      <c r="AW151" s="90" t="s">
        <v>1693</v>
      </c>
      <c r="AX151" s="91">
        <v>414.8</v>
      </c>
      <c r="AY151" s="91">
        <v>334.79</v>
      </c>
      <c r="AZ151" s="90" t="s">
        <v>2968</v>
      </c>
      <c r="BA151" s="90" t="s">
        <v>17013</v>
      </c>
      <c r="BB151" s="92"/>
      <c r="BC151" s="93">
        <f t="shared" si="29"/>
        <v>-0.20999999999997954</v>
      </c>
      <c r="BJ151" s="61" t="str">
        <f t="shared" si="27"/>
        <v>277.900</v>
      </c>
      <c r="BM151" s="61" t="s">
        <v>3579</v>
      </c>
      <c r="BN151" s="61" t="s">
        <v>2985</v>
      </c>
      <c r="BO151" s="61" t="s">
        <v>2985</v>
      </c>
      <c r="BU151" s="61" t="s">
        <v>3579</v>
      </c>
      <c r="BV151" s="61" t="s">
        <v>2985</v>
      </c>
      <c r="BW151" s="61" t="s">
        <v>2985</v>
      </c>
      <c r="CH151" s="86">
        <f t="shared" si="28"/>
        <v>-1.4551915228366852E-10</v>
      </c>
    </row>
    <row r="152" spans="1:86">
      <c r="A152" s="61">
        <v>1</v>
      </c>
      <c r="B152" s="94">
        <f>SUBTOTAL(9,$A$22:A152)</f>
        <v>129</v>
      </c>
      <c r="C152" s="98" t="s">
        <v>396</v>
      </c>
      <c r="D152" s="84">
        <f t="shared" si="26"/>
        <v>2525486.4</v>
      </c>
      <c r="E152" s="101">
        <v>0</v>
      </c>
      <c r="F152" s="101">
        <v>0</v>
      </c>
      <c r="G152" s="101">
        <v>0</v>
      </c>
      <c r="H152" s="101">
        <v>0</v>
      </c>
      <c r="I152" s="101">
        <v>0</v>
      </c>
      <c r="J152" s="101">
        <v>0</v>
      </c>
      <c r="K152" s="116">
        <v>0</v>
      </c>
      <c r="L152" s="101">
        <v>0</v>
      </c>
      <c r="M152" s="117">
        <v>0</v>
      </c>
      <c r="N152" s="84">
        <v>0</v>
      </c>
      <c r="O152" s="101">
        <v>0</v>
      </c>
      <c r="P152" s="101">
        <v>0</v>
      </c>
      <c r="Q152" s="84">
        <v>360</v>
      </c>
      <c r="R152" s="84">
        <v>2325716.08</v>
      </c>
      <c r="S152" s="101">
        <v>0</v>
      </c>
      <c r="T152" s="101">
        <v>0</v>
      </c>
      <c r="U152" s="101">
        <v>0</v>
      </c>
      <c r="V152" s="101">
        <v>0</v>
      </c>
      <c r="W152" s="101">
        <v>0</v>
      </c>
      <c r="X152" s="101">
        <v>0</v>
      </c>
      <c r="Y152" s="101">
        <v>0</v>
      </c>
      <c r="Z152" s="101">
        <v>0</v>
      </c>
      <c r="AA152" s="101">
        <v>0</v>
      </c>
      <c r="AB152" s="101">
        <v>0</v>
      </c>
      <c r="AC152" s="84">
        <f>ROUND(R152*2.14%,2)</f>
        <v>49770.32</v>
      </c>
      <c r="AD152" s="101">
        <v>150000</v>
      </c>
      <c r="AE152" s="101">
        <v>0</v>
      </c>
      <c r="AF152" s="74">
        <v>2023</v>
      </c>
      <c r="AG152" s="74">
        <v>2023</v>
      </c>
      <c r="AH152" s="74">
        <v>2023</v>
      </c>
      <c r="AI152" s="89"/>
      <c r="AJ152" s="89"/>
      <c r="AK152" s="89"/>
      <c r="AL152" s="89"/>
      <c r="AM152" s="90" t="s">
        <v>16952</v>
      </c>
      <c r="AN152" s="90" t="s">
        <v>16960</v>
      </c>
      <c r="AO152" s="90">
        <v>0</v>
      </c>
      <c r="AP152" s="90" t="s">
        <v>16955</v>
      </c>
      <c r="AQ152" s="90" t="s">
        <v>16962</v>
      </c>
      <c r="AR152" s="90">
        <v>0</v>
      </c>
      <c r="AS152" s="90"/>
      <c r="AT152" s="90"/>
      <c r="AU152" s="90"/>
      <c r="AV152" s="90"/>
      <c r="AW152" s="90" t="s">
        <v>664</v>
      </c>
      <c r="AX152" s="91">
        <v>312</v>
      </c>
      <c r="AY152" s="91">
        <v>570</v>
      </c>
      <c r="AZ152" s="90" t="s">
        <v>2968</v>
      </c>
      <c r="BA152" s="90" t="s">
        <v>664</v>
      </c>
      <c r="BB152" s="92"/>
      <c r="BC152" s="93">
        <f t="shared" si="29"/>
        <v>570</v>
      </c>
      <c r="BJ152" s="61" t="str">
        <f t="shared" si="27"/>
        <v>нет данных</v>
      </c>
      <c r="BM152" s="61" t="s">
        <v>3581</v>
      </c>
      <c r="BN152" s="61" t="s">
        <v>639</v>
      </c>
      <c r="BO152" s="61" t="s">
        <v>2985</v>
      </c>
      <c r="BU152" s="61" t="s">
        <v>3581</v>
      </c>
      <c r="BV152" s="61" t="s">
        <v>639</v>
      </c>
      <c r="BW152" s="61" t="s">
        <v>2985</v>
      </c>
      <c r="CH152" s="86">
        <f t="shared" si="28"/>
        <v>-1.7462298274040222E-10</v>
      </c>
    </row>
    <row r="153" spans="1:86">
      <c r="A153" s="61">
        <v>1</v>
      </c>
      <c r="B153" s="94">
        <f>SUBTOTAL(9,$A$22:A153)</f>
        <v>130</v>
      </c>
      <c r="C153" s="98" t="s">
        <v>397</v>
      </c>
      <c r="D153" s="84">
        <f t="shared" si="26"/>
        <v>2123251.2000000002</v>
      </c>
      <c r="E153" s="101">
        <v>0</v>
      </c>
      <c r="F153" s="101">
        <v>0</v>
      </c>
      <c r="G153" s="101">
        <v>0</v>
      </c>
      <c r="H153" s="101">
        <v>0</v>
      </c>
      <c r="I153" s="101">
        <v>0</v>
      </c>
      <c r="J153" s="101">
        <v>0</v>
      </c>
      <c r="K153" s="116">
        <v>0</v>
      </c>
      <c r="L153" s="101">
        <v>0</v>
      </c>
      <c r="M153" s="117">
        <v>0</v>
      </c>
      <c r="N153" s="84">
        <v>0</v>
      </c>
      <c r="O153" s="101">
        <v>0</v>
      </c>
      <c r="P153" s="101">
        <v>0</v>
      </c>
      <c r="Q153" s="84">
        <v>351</v>
      </c>
      <c r="R153" s="84">
        <v>1931908.36</v>
      </c>
      <c r="S153" s="101">
        <v>0</v>
      </c>
      <c r="T153" s="101">
        <v>0</v>
      </c>
      <c r="U153" s="101">
        <v>0</v>
      </c>
      <c r="V153" s="101">
        <v>0</v>
      </c>
      <c r="W153" s="101">
        <v>0</v>
      </c>
      <c r="X153" s="101">
        <v>0</v>
      </c>
      <c r="Y153" s="101">
        <v>0</v>
      </c>
      <c r="Z153" s="101">
        <v>0</v>
      </c>
      <c r="AA153" s="101">
        <v>0</v>
      </c>
      <c r="AB153" s="101">
        <v>0</v>
      </c>
      <c r="AC153" s="84">
        <f>ROUND(R153*2.14%,2)</f>
        <v>41342.839999999997</v>
      </c>
      <c r="AD153" s="84">
        <v>150000</v>
      </c>
      <c r="AE153" s="101">
        <v>0</v>
      </c>
      <c r="AF153" s="74">
        <v>2023</v>
      </c>
      <c r="AG153" s="74">
        <v>2023</v>
      </c>
      <c r="AH153" s="74">
        <v>2023</v>
      </c>
      <c r="AI153" s="89"/>
      <c r="AJ153" s="89"/>
      <c r="AK153" s="89"/>
      <c r="AL153" s="89"/>
      <c r="AM153" s="90" t="s">
        <v>16954</v>
      </c>
      <c r="AN153" s="90" t="s">
        <v>16966</v>
      </c>
      <c r="AO153" s="90">
        <v>0</v>
      </c>
      <c r="AP153" s="90" t="s">
        <v>16956</v>
      </c>
      <c r="AQ153" s="90" t="s">
        <v>16967</v>
      </c>
      <c r="AR153" s="90">
        <v>0</v>
      </c>
      <c r="AS153" s="90"/>
      <c r="AT153" s="90"/>
      <c r="AU153" s="90"/>
      <c r="AV153" s="90"/>
      <c r="AW153" s="90" t="s">
        <v>664</v>
      </c>
      <c r="AX153" s="91">
        <v>313.7</v>
      </c>
      <c r="AY153" s="91">
        <v>252</v>
      </c>
      <c r="AZ153" s="90" t="s">
        <v>2968</v>
      </c>
      <c r="BA153" s="90" t="s">
        <v>17013</v>
      </c>
      <c r="BB153" s="92"/>
      <c r="BC153" s="93">
        <f t="shared" si="29"/>
        <v>252</v>
      </c>
      <c r="BJ153" s="61" t="str">
        <f t="shared" si="27"/>
        <v>201.500</v>
      </c>
      <c r="BM153" s="61" t="s">
        <v>3582</v>
      </c>
      <c r="BN153" s="61" t="s">
        <v>16990</v>
      </c>
      <c r="BO153" s="61" t="s">
        <v>2985</v>
      </c>
      <c r="BU153" s="61" t="s">
        <v>3582</v>
      </c>
      <c r="BV153" s="61" t="s">
        <v>16990</v>
      </c>
      <c r="BW153" s="61" t="s">
        <v>2985</v>
      </c>
      <c r="CH153" s="86">
        <f t="shared" si="28"/>
        <v>8.7311491370201111E-11</v>
      </c>
    </row>
    <row r="154" spans="1:86">
      <c r="A154" s="61">
        <v>1</v>
      </c>
      <c r="B154" s="94">
        <f>SUBTOTAL(9,$A$22:A154)</f>
        <v>131</v>
      </c>
      <c r="C154" s="98" t="s">
        <v>398</v>
      </c>
      <c r="D154" s="84">
        <f t="shared" si="26"/>
        <v>3580880</v>
      </c>
      <c r="E154" s="101">
        <v>0</v>
      </c>
      <c r="F154" s="101">
        <v>0</v>
      </c>
      <c r="G154" s="101">
        <v>0</v>
      </c>
      <c r="H154" s="101">
        <v>0</v>
      </c>
      <c r="I154" s="101">
        <v>0</v>
      </c>
      <c r="J154" s="101">
        <v>0</v>
      </c>
      <c r="K154" s="116">
        <v>0</v>
      </c>
      <c r="L154" s="101">
        <v>0</v>
      </c>
      <c r="M154" s="117">
        <v>425</v>
      </c>
      <c r="N154" s="84">
        <v>3358997.45</v>
      </c>
      <c r="O154" s="101">
        <v>0</v>
      </c>
      <c r="P154" s="101">
        <v>0</v>
      </c>
      <c r="Q154" s="84">
        <v>0</v>
      </c>
      <c r="R154" s="84">
        <v>0</v>
      </c>
      <c r="S154" s="101">
        <v>0</v>
      </c>
      <c r="T154" s="101">
        <v>0</v>
      </c>
      <c r="U154" s="101">
        <v>0</v>
      </c>
      <c r="V154" s="101">
        <v>0</v>
      </c>
      <c r="W154" s="101">
        <v>0</v>
      </c>
      <c r="X154" s="101">
        <v>0</v>
      </c>
      <c r="Y154" s="101">
        <v>0</v>
      </c>
      <c r="Z154" s="101">
        <v>0</v>
      </c>
      <c r="AA154" s="101">
        <v>0</v>
      </c>
      <c r="AB154" s="101">
        <v>0</v>
      </c>
      <c r="AC154" s="84">
        <f t="shared" ref="AC154:AC162" si="30">ROUND(N154*2.14%,2)</f>
        <v>71882.55</v>
      </c>
      <c r="AD154" s="84">
        <v>150000</v>
      </c>
      <c r="AE154" s="101">
        <v>0</v>
      </c>
      <c r="AF154" s="74">
        <v>2023</v>
      </c>
      <c r="AG154" s="74">
        <v>2023</v>
      </c>
      <c r="AH154" s="74">
        <v>2023</v>
      </c>
      <c r="AI154" s="89"/>
      <c r="AJ154" s="89"/>
      <c r="AK154" s="89"/>
      <c r="AL154" s="89"/>
      <c r="AM154" s="90" t="s">
        <v>16954</v>
      </c>
      <c r="AN154" s="90" t="s">
        <v>16961</v>
      </c>
      <c r="AO154" s="90">
        <v>0</v>
      </c>
      <c r="AP154" s="90" t="s">
        <v>16964</v>
      </c>
      <c r="AQ154" s="90" t="s">
        <v>16967</v>
      </c>
      <c r="AR154" s="90">
        <v>0</v>
      </c>
      <c r="AS154" s="90"/>
      <c r="AT154" s="90"/>
      <c r="AU154" s="90"/>
      <c r="AV154" s="90"/>
      <c r="AW154" s="90" t="s">
        <v>641</v>
      </c>
      <c r="AX154" s="91">
        <v>492.5</v>
      </c>
      <c r="AY154" s="91">
        <v>425.1</v>
      </c>
      <c r="AZ154" s="90" t="s">
        <v>2968</v>
      </c>
      <c r="BA154" s="90" t="s">
        <v>17013</v>
      </c>
      <c r="BB154" s="92"/>
      <c r="BC154" s="93">
        <f t="shared" si="29"/>
        <v>0.10000000000002274</v>
      </c>
      <c r="BJ154" s="61" t="str">
        <f t="shared" si="27"/>
        <v>327.100</v>
      </c>
      <c r="BM154" s="61" t="s">
        <v>722</v>
      </c>
      <c r="BN154" s="61" t="s">
        <v>16992</v>
      </c>
      <c r="BO154" s="61" t="s">
        <v>3583</v>
      </c>
      <c r="BU154" s="61" t="s">
        <v>722</v>
      </c>
      <c r="BV154" s="61" t="s">
        <v>16992</v>
      </c>
      <c r="BW154" s="61" t="s">
        <v>3583</v>
      </c>
      <c r="CH154" s="86">
        <f t="shared" si="28"/>
        <v>-1.7462298274040222E-10</v>
      </c>
    </row>
    <row r="155" spans="1:86">
      <c r="A155" s="61">
        <v>1</v>
      </c>
      <c r="B155" s="94">
        <f>SUBTOTAL(9,$A$22:A155)</f>
        <v>132</v>
      </c>
      <c r="C155" s="98" t="s">
        <v>408</v>
      </c>
      <c r="D155" s="84">
        <f t="shared" si="26"/>
        <v>2637212.7999999998</v>
      </c>
      <c r="E155" s="101">
        <v>0</v>
      </c>
      <c r="F155" s="101">
        <v>0</v>
      </c>
      <c r="G155" s="101">
        <v>0</v>
      </c>
      <c r="H155" s="101">
        <v>0</v>
      </c>
      <c r="I155" s="101">
        <v>0</v>
      </c>
      <c r="J155" s="101">
        <v>0</v>
      </c>
      <c r="K155" s="116">
        <v>0</v>
      </c>
      <c r="L155" s="101">
        <v>0</v>
      </c>
      <c r="M155" s="117">
        <v>313</v>
      </c>
      <c r="N155" s="84">
        <v>2435101.63</v>
      </c>
      <c r="O155" s="101">
        <v>0</v>
      </c>
      <c r="P155" s="101">
        <v>0</v>
      </c>
      <c r="Q155" s="84">
        <v>0</v>
      </c>
      <c r="R155" s="84">
        <v>0</v>
      </c>
      <c r="S155" s="101">
        <v>0</v>
      </c>
      <c r="T155" s="101">
        <v>0</v>
      </c>
      <c r="U155" s="101">
        <v>0</v>
      </c>
      <c r="V155" s="101">
        <v>0</v>
      </c>
      <c r="W155" s="101">
        <v>0</v>
      </c>
      <c r="X155" s="101">
        <v>0</v>
      </c>
      <c r="Y155" s="101">
        <v>0</v>
      </c>
      <c r="Z155" s="101">
        <v>0</v>
      </c>
      <c r="AA155" s="101">
        <v>0</v>
      </c>
      <c r="AB155" s="101">
        <v>0</v>
      </c>
      <c r="AC155" s="84">
        <f t="shared" si="30"/>
        <v>52111.17</v>
      </c>
      <c r="AD155" s="84">
        <v>150000</v>
      </c>
      <c r="AE155" s="101">
        <v>0</v>
      </c>
      <c r="AF155" s="74">
        <v>2023</v>
      </c>
      <c r="AG155" s="74">
        <v>2023</v>
      </c>
      <c r="AH155" s="74">
        <v>2023</v>
      </c>
      <c r="AI155" s="89"/>
      <c r="AJ155" s="89"/>
      <c r="AK155" s="89"/>
      <c r="AL155" s="89"/>
      <c r="AM155" s="90" t="s">
        <v>16971</v>
      </c>
      <c r="AN155" s="90" t="s">
        <v>16951</v>
      </c>
      <c r="AO155" s="90">
        <v>0</v>
      </c>
      <c r="AP155" s="90" t="s">
        <v>16959</v>
      </c>
      <c r="AQ155" s="90" t="s">
        <v>16965</v>
      </c>
      <c r="AR155" s="90">
        <v>0</v>
      </c>
      <c r="AS155" s="90"/>
      <c r="AT155" s="90"/>
      <c r="AU155" s="90"/>
      <c r="AV155" s="90"/>
      <c r="AW155" s="90" t="s">
        <v>1693</v>
      </c>
      <c r="AX155" s="91">
        <v>386.9</v>
      </c>
      <c r="AY155" s="91">
        <v>313</v>
      </c>
      <c r="AZ155" s="90" t="s">
        <v>2968</v>
      </c>
      <c r="BA155" s="90" t="s">
        <v>17013</v>
      </c>
      <c r="BB155" s="92"/>
      <c r="BC155" s="93">
        <f t="shared" si="29"/>
        <v>0</v>
      </c>
      <c r="BJ155" s="61" t="str">
        <f t="shared" si="27"/>
        <v>276.600</v>
      </c>
      <c r="BM155" s="61" t="s">
        <v>3586</v>
      </c>
      <c r="BN155" s="61" t="s">
        <v>1271</v>
      </c>
      <c r="BO155" s="61" t="s">
        <v>3587</v>
      </c>
      <c r="BU155" s="61" t="s">
        <v>3586</v>
      </c>
      <c r="BV155" s="61" t="s">
        <v>1271</v>
      </c>
      <c r="BW155" s="61" t="s">
        <v>3587</v>
      </c>
      <c r="CH155" s="86">
        <f t="shared" si="28"/>
        <v>-5.8207660913467407E-11</v>
      </c>
    </row>
    <row r="156" spans="1:86">
      <c r="A156" s="61">
        <v>1</v>
      </c>
      <c r="B156" s="94">
        <f>SUBTOTAL(9,$A$22:A156)</f>
        <v>133</v>
      </c>
      <c r="C156" s="98" t="s">
        <v>409</v>
      </c>
      <c r="D156" s="84">
        <f t="shared" si="26"/>
        <v>2831001.6000000001</v>
      </c>
      <c r="E156" s="101">
        <v>0</v>
      </c>
      <c r="F156" s="101">
        <v>0</v>
      </c>
      <c r="G156" s="101">
        <v>0</v>
      </c>
      <c r="H156" s="101">
        <v>0</v>
      </c>
      <c r="I156" s="101">
        <v>0</v>
      </c>
      <c r="J156" s="101">
        <v>0</v>
      </c>
      <c r="K156" s="116">
        <v>0</v>
      </c>
      <c r="L156" s="101">
        <v>0</v>
      </c>
      <c r="M156" s="84">
        <v>336</v>
      </c>
      <c r="N156" s="84">
        <v>2624830.23</v>
      </c>
      <c r="O156" s="101">
        <v>0</v>
      </c>
      <c r="P156" s="101">
        <v>0</v>
      </c>
      <c r="Q156" s="84">
        <v>0</v>
      </c>
      <c r="R156" s="84">
        <v>0</v>
      </c>
      <c r="S156" s="101">
        <v>0</v>
      </c>
      <c r="T156" s="101">
        <v>0</v>
      </c>
      <c r="U156" s="101">
        <v>0</v>
      </c>
      <c r="V156" s="101">
        <v>0</v>
      </c>
      <c r="W156" s="101">
        <v>0</v>
      </c>
      <c r="X156" s="101">
        <v>0</v>
      </c>
      <c r="Y156" s="101">
        <v>0</v>
      </c>
      <c r="Z156" s="101">
        <v>0</v>
      </c>
      <c r="AA156" s="101">
        <v>0</v>
      </c>
      <c r="AB156" s="101">
        <v>0</v>
      </c>
      <c r="AC156" s="84">
        <f t="shared" si="30"/>
        <v>56171.37</v>
      </c>
      <c r="AD156" s="84">
        <v>150000</v>
      </c>
      <c r="AE156" s="101">
        <v>0</v>
      </c>
      <c r="AF156" s="74">
        <v>2023</v>
      </c>
      <c r="AG156" s="74">
        <v>2023</v>
      </c>
      <c r="AH156" s="74">
        <v>2023</v>
      </c>
      <c r="AI156" s="89"/>
      <c r="AJ156" s="89"/>
      <c r="AK156" s="89"/>
      <c r="AL156" s="89"/>
      <c r="AM156" s="90" t="s">
        <v>16954</v>
      </c>
      <c r="AN156" s="90" t="s">
        <v>16975</v>
      </c>
      <c r="AO156" s="90">
        <v>0</v>
      </c>
      <c r="AP156" s="90" t="s">
        <v>16956</v>
      </c>
      <c r="AQ156" s="90" t="s">
        <v>16967</v>
      </c>
      <c r="AR156" s="90">
        <v>0</v>
      </c>
      <c r="AS156" s="90"/>
      <c r="AT156" s="90"/>
      <c r="AU156" s="90"/>
      <c r="AV156" s="90"/>
      <c r="AW156" s="90" t="s">
        <v>664</v>
      </c>
      <c r="AX156" s="91">
        <v>410</v>
      </c>
      <c r="AY156" s="91">
        <v>268.39999999999998</v>
      </c>
      <c r="AZ156" s="90" t="s">
        <v>2968</v>
      </c>
      <c r="BA156" s="90" t="s">
        <v>17013</v>
      </c>
      <c r="BB156" s="92"/>
      <c r="BC156" s="93">
        <f t="shared" si="29"/>
        <v>-67.600000000000023</v>
      </c>
      <c r="BD156" s="61" t="s">
        <v>17011</v>
      </c>
      <c r="BJ156" s="61" t="str">
        <f t="shared" si="27"/>
        <v>268.400</v>
      </c>
      <c r="BM156" s="61" t="s">
        <v>518</v>
      </c>
      <c r="BN156" s="61" t="s">
        <v>663</v>
      </c>
      <c r="BO156" s="61" t="s">
        <v>730</v>
      </c>
      <c r="BU156" s="61" t="s">
        <v>518</v>
      </c>
      <c r="BV156" s="61" t="s">
        <v>663</v>
      </c>
      <c r="BW156" s="61" t="s">
        <v>730</v>
      </c>
      <c r="CH156" s="86">
        <f t="shared" si="28"/>
        <v>1.1641532182693481E-10</v>
      </c>
    </row>
    <row r="157" spans="1:86">
      <c r="A157" s="61">
        <v>1</v>
      </c>
      <c r="B157" s="94">
        <f>SUBTOTAL(9,$A$22:A157)</f>
        <v>134</v>
      </c>
      <c r="C157" s="98" t="s">
        <v>435</v>
      </c>
      <c r="D157" s="84">
        <f t="shared" si="26"/>
        <v>2738320</v>
      </c>
      <c r="E157" s="101">
        <v>0</v>
      </c>
      <c r="F157" s="101">
        <v>0</v>
      </c>
      <c r="G157" s="101">
        <v>0</v>
      </c>
      <c r="H157" s="101">
        <v>0</v>
      </c>
      <c r="I157" s="101">
        <v>0</v>
      </c>
      <c r="J157" s="101">
        <v>0</v>
      </c>
      <c r="K157" s="116">
        <v>0</v>
      </c>
      <c r="L157" s="101">
        <v>0</v>
      </c>
      <c r="M157" s="117">
        <v>325</v>
      </c>
      <c r="N157" s="84">
        <v>2534090.46</v>
      </c>
      <c r="O157" s="101">
        <v>0</v>
      </c>
      <c r="P157" s="101">
        <v>0</v>
      </c>
      <c r="Q157" s="84">
        <v>0</v>
      </c>
      <c r="R157" s="84">
        <v>0</v>
      </c>
      <c r="S157" s="101">
        <v>0</v>
      </c>
      <c r="T157" s="101">
        <v>0</v>
      </c>
      <c r="U157" s="101">
        <v>0</v>
      </c>
      <c r="V157" s="101">
        <v>0</v>
      </c>
      <c r="W157" s="101">
        <v>0</v>
      </c>
      <c r="X157" s="101">
        <v>0</v>
      </c>
      <c r="Y157" s="101">
        <v>0</v>
      </c>
      <c r="Z157" s="101">
        <v>0</v>
      </c>
      <c r="AA157" s="101">
        <v>0</v>
      </c>
      <c r="AB157" s="101">
        <v>0</v>
      </c>
      <c r="AC157" s="84">
        <f t="shared" si="30"/>
        <v>54229.54</v>
      </c>
      <c r="AD157" s="84">
        <v>150000</v>
      </c>
      <c r="AE157" s="101">
        <v>0</v>
      </c>
      <c r="AF157" s="74">
        <v>2023</v>
      </c>
      <c r="AG157" s="74">
        <v>2023</v>
      </c>
      <c r="AH157" s="74">
        <v>2023</v>
      </c>
      <c r="AI157" s="89"/>
      <c r="AJ157" s="89"/>
      <c r="AK157" s="89"/>
      <c r="AL157" s="89"/>
      <c r="AM157" s="90" t="s">
        <v>16970</v>
      </c>
      <c r="AN157" s="90" t="s">
        <v>16951</v>
      </c>
      <c r="AO157" s="90">
        <v>0</v>
      </c>
      <c r="AP157" s="90" t="s">
        <v>16959</v>
      </c>
      <c r="AQ157" s="90" t="s">
        <v>16958</v>
      </c>
      <c r="AR157" s="90">
        <v>0</v>
      </c>
      <c r="AS157" s="90"/>
      <c r="AT157" s="90"/>
      <c r="AU157" s="90"/>
      <c r="AV157" s="90"/>
      <c r="AW157" s="90" t="s">
        <v>7076</v>
      </c>
      <c r="AX157" s="91">
        <v>436.7</v>
      </c>
      <c r="AY157" s="91">
        <v>400</v>
      </c>
      <c r="AZ157" s="90" t="s">
        <v>2968</v>
      </c>
      <c r="BA157" s="90" t="s">
        <v>17013</v>
      </c>
      <c r="BB157" s="92"/>
      <c r="BC157" s="93">
        <f t="shared" si="29"/>
        <v>75</v>
      </c>
      <c r="BJ157" s="61" t="str">
        <f t="shared" si="27"/>
        <v>нет данных</v>
      </c>
      <c r="BM157" s="61" t="s">
        <v>3635</v>
      </c>
      <c r="BN157" s="61" t="s">
        <v>2985</v>
      </c>
      <c r="BO157" s="61" t="s">
        <v>2985</v>
      </c>
      <c r="BU157" s="61" t="s">
        <v>3635</v>
      </c>
      <c r="BV157" s="61" t="s">
        <v>2985</v>
      </c>
      <c r="BW157" s="61" t="s">
        <v>2985</v>
      </c>
      <c r="CH157" s="86">
        <f t="shared" si="28"/>
        <v>2.9103830456733704E-11</v>
      </c>
    </row>
    <row r="158" spans="1:86">
      <c r="A158" s="61">
        <v>1</v>
      </c>
      <c r="B158" s="94">
        <f>SUBTOTAL(9,$A$22:A158)</f>
        <v>135</v>
      </c>
      <c r="C158" s="98" t="s">
        <v>436</v>
      </c>
      <c r="D158" s="84">
        <f t="shared" si="26"/>
        <v>2738320</v>
      </c>
      <c r="E158" s="101">
        <v>0</v>
      </c>
      <c r="F158" s="101">
        <v>0</v>
      </c>
      <c r="G158" s="101">
        <v>0</v>
      </c>
      <c r="H158" s="101">
        <v>0</v>
      </c>
      <c r="I158" s="101">
        <v>0</v>
      </c>
      <c r="J158" s="101">
        <v>0</v>
      </c>
      <c r="K158" s="116">
        <v>0</v>
      </c>
      <c r="L158" s="101">
        <v>0</v>
      </c>
      <c r="M158" s="117">
        <v>325</v>
      </c>
      <c r="N158" s="84">
        <v>2534090.46</v>
      </c>
      <c r="O158" s="101">
        <v>0</v>
      </c>
      <c r="P158" s="101">
        <v>0</v>
      </c>
      <c r="Q158" s="84">
        <v>0</v>
      </c>
      <c r="R158" s="84">
        <v>0</v>
      </c>
      <c r="S158" s="101">
        <v>0</v>
      </c>
      <c r="T158" s="101">
        <v>0</v>
      </c>
      <c r="U158" s="101">
        <v>0</v>
      </c>
      <c r="V158" s="101">
        <v>0</v>
      </c>
      <c r="W158" s="101">
        <v>0</v>
      </c>
      <c r="X158" s="101">
        <v>0</v>
      </c>
      <c r="Y158" s="101">
        <v>0</v>
      </c>
      <c r="Z158" s="101">
        <v>0</v>
      </c>
      <c r="AA158" s="101">
        <v>0</v>
      </c>
      <c r="AB158" s="101">
        <v>0</v>
      </c>
      <c r="AC158" s="84">
        <f t="shared" si="30"/>
        <v>54229.54</v>
      </c>
      <c r="AD158" s="84">
        <v>150000</v>
      </c>
      <c r="AE158" s="101">
        <v>0</v>
      </c>
      <c r="AF158" s="74">
        <v>2023</v>
      </c>
      <c r="AG158" s="74">
        <v>2023</v>
      </c>
      <c r="AH158" s="74">
        <v>2023</v>
      </c>
      <c r="AI158" s="89"/>
      <c r="AJ158" s="89"/>
      <c r="AK158" s="89"/>
      <c r="AL158" s="89"/>
      <c r="AM158" s="90" t="s">
        <v>16970</v>
      </c>
      <c r="AN158" s="90" t="s">
        <v>16951</v>
      </c>
      <c r="AO158" s="90">
        <v>0</v>
      </c>
      <c r="AP158" s="90" t="s">
        <v>16959</v>
      </c>
      <c r="AQ158" s="90" t="s">
        <v>16958</v>
      </c>
      <c r="AR158" s="90">
        <v>0</v>
      </c>
      <c r="AS158" s="90"/>
      <c r="AT158" s="90"/>
      <c r="AU158" s="90"/>
      <c r="AV158" s="90"/>
      <c r="AW158" s="90" t="s">
        <v>1281</v>
      </c>
      <c r="AX158" s="91">
        <v>447.5</v>
      </c>
      <c r="AY158" s="91">
        <v>326.69</v>
      </c>
      <c r="AZ158" s="90" t="s">
        <v>2968</v>
      </c>
      <c r="BA158" s="90" t="s">
        <v>17013</v>
      </c>
      <c r="BB158" s="92"/>
      <c r="BC158" s="93">
        <f t="shared" si="29"/>
        <v>1.6899999999999977</v>
      </c>
      <c r="BJ158" s="61" t="str">
        <f t="shared" si="27"/>
        <v>251.300</v>
      </c>
      <c r="BM158" s="61" t="s">
        <v>3636</v>
      </c>
      <c r="BN158" s="61" t="s">
        <v>633</v>
      </c>
      <c r="BO158" s="61" t="s">
        <v>3638</v>
      </c>
      <c r="BU158" s="61" t="s">
        <v>3636</v>
      </c>
      <c r="BV158" s="61" t="s">
        <v>633</v>
      </c>
      <c r="BW158" s="61" t="s">
        <v>3638</v>
      </c>
      <c r="CH158" s="86">
        <f t="shared" si="28"/>
        <v>2.9103830456733704E-11</v>
      </c>
    </row>
    <row r="159" spans="1:86">
      <c r="A159" s="61">
        <v>1</v>
      </c>
      <c r="B159" s="94">
        <f>SUBTOTAL(9,$A$22:A159)</f>
        <v>136</v>
      </c>
      <c r="C159" s="98" t="s">
        <v>404</v>
      </c>
      <c r="D159" s="84">
        <f t="shared" si="26"/>
        <v>4819443.2</v>
      </c>
      <c r="E159" s="101">
        <v>0</v>
      </c>
      <c r="F159" s="101">
        <v>0</v>
      </c>
      <c r="G159" s="101">
        <v>0</v>
      </c>
      <c r="H159" s="101">
        <v>0</v>
      </c>
      <c r="I159" s="101">
        <v>0</v>
      </c>
      <c r="J159" s="101">
        <v>0</v>
      </c>
      <c r="K159" s="116">
        <v>0</v>
      </c>
      <c r="L159" s="101">
        <v>0</v>
      </c>
      <c r="M159" s="117">
        <v>572</v>
      </c>
      <c r="N159" s="84">
        <v>4542239.28</v>
      </c>
      <c r="O159" s="101">
        <v>0</v>
      </c>
      <c r="P159" s="101">
        <v>0</v>
      </c>
      <c r="Q159" s="84">
        <v>0</v>
      </c>
      <c r="R159" s="84">
        <v>0</v>
      </c>
      <c r="S159" s="101">
        <v>0</v>
      </c>
      <c r="T159" s="101">
        <v>0</v>
      </c>
      <c r="U159" s="101">
        <v>0</v>
      </c>
      <c r="V159" s="101">
        <v>0</v>
      </c>
      <c r="W159" s="101">
        <v>0</v>
      </c>
      <c r="X159" s="101">
        <v>0</v>
      </c>
      <c r="Y159" s="101">
        <v>0</v>
      </c>
      <c r="Z159" s="101">
        <v>0</v>
      </c>
      <c r="AA159" s="101">
        <v>0</v>
      </c>
      <c r="AB159" s="101">
        <v>0</v>
      </c>
      <c r="AC159" s="84">
        <f t="shared" si="30"/>
        <v>97203.92</v>
      </c>
      <c r="AD159" s="84">
        <v>180000</v>
      </c>
      <c r="AE159" s="101">
        <v>0</v>
      </c>
      <c r="AF159" s="74">
        <v>2023</v>
      </c>
      <c r="AG159" s="74">
        <v>2023</v>
      </c>
      <c r="AH159" s="74">
        <v>2023</v>
      </c>
      <c r="AI159" s="89"/>
      <c r="AJ159" s="89"/>
      <c r="AK159" s="89"/>
      <c r="AL159" s="89"/>
      <c r="AM159" s="90" t="s">
        <v>16954</v>
      </c>
      <c r="AN159" s="90" t="s">
        <v>16975</v>
      </c>
      <c r="AO159" s="90">
        <v>0</v>
      </c>
      <c r="AP159" s="90" t="s">
        <v>16964</v>
      </c>
      <c r="AQ159" s="90" t="s">
        <v>16967</v>
      </c>
      <c r="AR159" s="90">
        <v>0</v>
      </c>
      <c r="AS159" s="90"/>
      <c r="AT159" s="90"/>
      <c r="AU159" s="90"/>
      <c r="AV159" s="90"/>
      <c r="AW159" s="90" t="s">
        <v>641</v>
      </c>
      <c r="AX159" s="91">
        <v>571.4</v>
      </c>
      <c r="AY159" s="91">
        <v>560</v>
      </c>
      <c r="AZ159" s="90" t="s">
        <v>2968</v>
      </c>
      <c r="BA159" s="90" t="s">
        <v>17013</v>
      </c>
      <c r="BB159" s="92"/>
      <c r="BC159" s="93">
        <f t="shared" si="29"/>
        <v>-12</v>
      </c>
      <c r="BJ159" s="61" t="str">
        <f t="shared" si="27"/>
        <v>310.000</v>
      </c>
      <c r="BM159" s="61" t="s">
        <v>3591</v>
      </c>
      <c r="BN159" s="61" t="s">
        <v>2985</v>
      </c>
      <c r="BO159" s="61" t="s">
        <v>2985</v>
      </c>
      <c r="BU159" s="61" t="s">
        <v>3591</v>
      </c>
      <c r="BV159" s="61" t="s">
        <v>2985</v>
      </c>
      <c r="BW159" s="61" t="s">
        <v>2985</v>
      </c>
      <c r="CH159" s="86">
        <f t="shared" si="28"/>
        <v>-5.8207660913467407E-11</v>
      </c>
    </row>
    <row r="160" spans="1:86">
      <c r="A160" s="61">
        <v>1</v>
      </c>
      <c r="B160" s="94">
        <f>SUBTOTAL(9,$A$22:A160)</f>
        <v>137</v>
      </c>
      <c r="C160" s="98" t="s">
        <v>411</v>
      </c>
      <c r="D160" s="84">
        <f t="shared" si="26"/>
        <v>2881555.1999999997</v>
      </c>
      <c r="E160" s="101">
        <v>0</v>
      </c>
      <c r="F160" s="101">
        <v>0</v>
      </c>
      <c r="G160" s="101">
        <v>0</v>
      </c>
      <c r="H160" s="101">
        <v>0</v>
      </c>
      <c r="I160" s="101">
        <v>0</v>
      </c>
      <c r="J160" s="101">
        <v>0</v>
      </c>
      <c r="K160" s="116">
        <v>0</v>
      </c>
      <c r="L160" s="101">
        <v>0</v>
      </c>
      <c r="M160" s="117">
        <v>342</v>
      </c>
      <c r="N160" s="84">
        <v>2674324.65</v>
      </c>
      <c r="O160" s="101">
        <v>0</v>
      </c>
      <c r="P160" s="101">
        <v>0</v>
      </c>
      <c r="Q160" s="84">
        <v>0</v>
      </c>
      <c r="R160" s="84">
        <v>0</v>
      </c>
      <c r="S160" s="101">
        <v>0</v>
      </c>
      <c r="T160" s="101">
        <v>0</v>
      </c>
      <c r="U160" s="101">
        <v>0</v>
      </c>
      <c r="V160" s="101">
        <v>0</v>
      </c>
      <c r="W160" s="101">
        <v>0</v>
      </c>
      <c r="X160" s="101">
        <v>0</v>
      </c>
      <c r="Y160" s="101">
        <v>0</v>
      </c>
      <c r="Z160" s="101">
        <v>0</v>
      </c>
      <c r="AA160" s="101">
        <v>0</v>
      </c>
      <c r="AB160" s="101">
        <v>0</v>
      </c>
      <c r="AC160" s="84">
        <f t="shared" si="30"/>
        <v>57230.55</v>
      </c>
      <c r="AD160" s="84">
        <v>150000</v>
      </c>
      <c r="AE160" s="101">
        <v>0</v>
      </c>
      <c r="AF160" s="74">
        <v>2023</v>
      </c>
      <c r="AG160" s="74">
        <v>2023</v>
      </c>
      <c r="AH160" s="74">
        <v>2023</v>
      </c>
      <c r="AI160" s="89"/>
      <c r="AJ160" s="89"/>
      <c r="AK160" s="89"/>
      <c r="AL160" s="89"/>
      <c r="AM160" s="90" t="s">
        <v>16970</v>
      </c>
      <c r="AN160" s="90" t="s">
        <v>16964</v>
      </c>
      <c r="AO160" s="90">
        <v>0</v>
      </c>
      <c r="AP160" s="90" t="s">
        <v>16951</v>
      </c>
      <c r="AQ160" s="90" t="s">
        <v>16958</v>
      </c>
      <c r="AR160" s="90">
        <v>0</v>
      </c>
      <c r="AS160" s="90"/>
      <c r="AT160" s="90"/>
      <c r="AU160" s="90"/>
      <c r="AV160" s="90"/>
      <c r="AW160" s="90" t="s">
        <v>1005</v>
      </c>
      <c r="AX160" s="91">
        <v>428.5</v>
      </c>
      <c r="AY160" s="91">
        <v>342</v>
      </c>
      <c r="AZ160" s="90" t="s">
        <v>2968</v>
      </c>
      <c r="BA160" s="90" t="s">
        <v>17013</v>
      </c>
      <c r="BB160" s="92"/>
      <c r="BC160" s="93">
        <f t="shared" si="29"/>
        <v>0</v>
      </c>
      <c r="BJ160" s="61" t="str">
        <f t="shared" si="27"/>
        <v>нет данных</v>
      </c>
      <c r="BM160" s="61" t="s">
        <v>3595</v>
      </c>
      <c r="BN160" s="61" t="s">
        <v>16990</v>
      </c>
      <c r="BO160" s="61" t="s">
        <v>2509</v>
      </c>
      <c r="BU160" s="61" t="s">
        <v>3595</v>
      </c>
      <c r="BV160" s="61" t="s">
        <v>16990</v>
      </c>
      <c r="BW160" s="61" t="s">
        <v>2509</v>
      </c>
      <c r="CH160" s="86">
        <f t="shared" si="28"/>
        <v>-1.7462298274040222E-10</v>
      </c>
    </row>
    <row r="161" spans="1:86">
      <c r="A161" s="61">
        <v>1</v>
      </c>
      <c r="B161" s="94">
        <f>SUBTOTAL(9,$A$22:A161)</f>
        <v>138</v>
      </c>
      <c r="C161" s="98" t="s">
        <v>412</v>
      </c>
      <c r="D161" s="84">
        <f t="shared" si="26"/>
        <v>2881555.1999999997</v>
      </c>
      <c r="E161" s="101">
        <v>0</v>
      </c>
      <c r="F161" s="101">
        <v>0</v>
      </c>
      <c r="G161" s="101">
        <v>0</v>
      </c>
      <c r="H161" s="101">
        <v>0</v>
      </c>
      <c r="I161" s="101">
        <v>0</v>
      </c>
      <c r="J161" s="101">
        <v>0</v>
      </c>
      <c r="K161" s="116">
        <v>0</v>
      </c>
      <c r="L161" s="101">
        <v>0</v>
      </c>
      <c r="M161" s="117">
        <v>342</v>
      </c>
      <c r="N161" s="84">
        <v>2674324.65</v>
      </c>
      <c r="O161" s="101">
        <v>0</v>
      </c>
      <c r="P161" s="101">
        <v>0</v>
      </c>
      <c r="Q161" s="84">
        <v>0</v>
      </c>
      <c r="R161" s="84">
        <v>0</v>
      </c>
      <c r="S161" s="101">
        <v>0</v>
      </c>
      <c r="T161" s="101">
        <v>0</v>
      </c>
      <c r="U161" s="101">
        <v>0</v>
      </c>
      <c r="V161" s="101">
        <v>0</v>
      </c>
      <c r="W161" s="101">
        <v>0</v>
      </c>
      <c r="X161" s="101">
        <v>0</v>
      </c>
      <c r="Y161" s="101">
        <v>0</v>
      </c>
      <c r="Z161" s="101">
        <v>0</v>
      </c>
      <c r="AA161" s="101">
        <v>0</v>
      </c>
      <c r="AB161" s="101">
        <v>0</v>
      </c>
      <c r="AC161" s="84">
        <f t="shared" si="30"/>
        <v>57230.55</v>
      </c>
      <c r="AD161" s="84">
        <v>150000</v>
      </c>
      <c r="AE161" s="101">
        <v>0</v>
      </c>
      <c r="AF161" s="74">
        <v>2023</v>
      </c>
      <c r="AG161" s="74">
        <v>2023</v>
      </c>
      <c r="AH161" s="74">
        <v>2023</v>
      </c>
      <c r="AI161" s="89"/>
      <c r="AJ161" s="89"/>
      <c r="AK161" s="89"/>
      <c r="AL161" s="89"/>
      <c r="AM161" s="90" t="s">
        <v>16954</v>
      </c>
      <c r="AN161" s="90" t="s">
        <v>16975</v>
      </c>
      <c r="AO161" s="90">
        <v>0</v>
      </c>
      <c r="AP161" s="90" t="s">
        <v>16960</v>
      </c>
      <c r="AQ161" s="90" t="s">
        <v>16967</v>
      </c>
      <c r="AR161" s="90">
        <v>0</v>
      </c>
      <c r="AS161" s="90"/>
      <c r="AT161" s="90"/>
      <c r="AU161" s="90"/>
      <c r="AV161" s="90"/>
      <c r="AW161" s="90" t="s">
        <v>615</v>
      </c>
      <c r="AX161" s="91">
        <v>311.3</v>
      </c>
      <c r="AY161" s="91">
        <v>342</v>
      </c>
      <c r="AZ161" s="90" t="s">
        <v>2968</v>
      </c>
      <c r="BA161" s="90" t="s">
        <v>17013</v>
      </c>
      <c r="BB161" s="92"/>
      <c r="BC161" s="93">
        <f t="shared" si="29"/>
        <v>0</v>
      </c>
      <c r="BJ161" s="61" t="str">
        <f t="shared" si="27"/>
        <v>нет данных</v>
      </c>
      <c r="BM161" s="61" t="s">
        <v>3598</v>
      </c>
      <c r="BN161" s="61" t="s">
        <v>789</v>
      </c>
      <c r="BO161" s="61" t="s">
        <v>3599</v>
      </c>
      <c r="BU161" s="61" t="s">
        <v>3598</v>
      </c>
      <c r="BV161" s="61" t="s">
        <v>789</v>
      </c>
      <c r="BW161" s="61" t="s">
        <v>3599</v>
      </c>
      <c r="CH161" s="86">
        <f t="shared" si="28"/>
        <v>-1.7462298274040222E-10</v>
      </c>
    </row>
    <row r="162" spans="1:86">
      <c r="A162" s="61">
        <v>1</v>
      </c>
      <c r="B162" s="94">
        <f>SUBTOTAL(9,$A$22:A162)</f>
        <v>139</v>
      </c>
      <c r="C162" s="98" t="s">
        <v>441</v>
      </c>
      <c r="D162" s="84">
        <f t="shared" si="26"/>
        <v>6993248</v>
      </c>
      <c r="E162" s="101">
        <v>0</v>
      </c>
      <c r="F162" s="101">
        <v>0</v>
      </c>
      <c r="G162" s="101">
        <v>0</v>
      </c>
      <c r="H162" s="101">
        <v>0</v>
      </c>
      <c r="I162" s="101">
        <v>0</v>
      </c>
      <c r="J162" s="101">
        <v>0</v>
      </c>
      <c r="K162" s="116">
        <v>0</v>
      </c>
      <c r="L162" s="101">
        <v>0</v>
      </c>
      <c r="M162" s="117">
        <v>830</v>
      </c>
      <c r="N162" s="84">
        <v>6670499.3099999996</v>
      </c>
      <c r="O162" s="101">
        <v>0</v>
      </c>
      <c r="P162" s="101">
        <v>0</v>
      </c>
      <c r="Q162" s="84">
        <v>0</v>
      </c>
      <c r="R162" s="84">
        <v>0</v>
      </c>
      <c r="S162" s="101">
        <v>0</v>
      </c>
      <c r="T162" s="101">
        <v>0</v>
      </c>
      <c r="U162" s="101">
        <v>0</v>
      </c>
      <c r="V162" s="101">
        <v>0</v>
      </c>
      <c r="W162" s="101">
        <v>0</v>
      </c>
      <c r="X162" s="101">
        <v>0</v>
      </c>
      <c r="Y162" s="101">
        <v>0</v>
      </c>
      <c r="Z162" s="101">
        <v>0</v>
      </c>
      <c r="AA162" s="101">
        <v>0</v>
      </c>
      <c r="AB162" s="101">
        <v>0</v>
      </c>
      <c r="AC162" s="84">
        <f t="shared" si="30"/>
        <v>142748.69</v>
      </c>
      <c r="AD162" s="84">
        <v>180000</v>
      </c>
      <c r="AE162" s="101">
        <v>0</v>
      </c>
      <c r="AF162" s="74">
        <v>2023</v>
      </c>
      <c r="AG162" s="74">
        <v>2023</v>
      </c>
      <c r="AH162" s="74">
        <v>2023</v>
      </c>
      <c r="AI162" s="89"/>
      <c r="AJ162" s="89"/>
      <c r="AK162" s="89"/>
      <c r="AL162" s="89"/>
      <c r="AM162" s="90" t="s">
        <v>16950</v>
      </c>
      <c r="AN162" s="90" t="s">
        <v>16963</v>
      </c>
      <c r="AO162" s="90">
        <v>0</v>
      </c>
      <c r="AP162" s="90" t="s">
        <v>16966</v>
      </c>
      <c r="AQ162" s="90" t="s">
        <v>16967</v>
      </c>
      <c r="AR162" s="90">
        <v>0</v>
      </c>
      <c r="AS162" s="90"/>
      <c r="AT162" s="90"/>
      <c r="AU162" s="90"/>
      <c r="AV162" s="90"/>
      <c r="AW162" s="90" t="s">
        <v>696</v>
      </c>
      <c r="AX162" s="91">
        <v>890.5</v>
      </c>
      <c r="AY162" s="91">
        <v>683</v>
      </c>
      <c r="AZ162" s="90" t="s">
        <v>2968</v>
      </c>
      <c r="BA162" s="90" t="s">
        <v>17013</v>
      </c>
      <c r="BB162" s="92"/>
      <c r="BC162" s="93">
        <f t="shared" si="29"/>
        <v>-147</v>
      </c>
      <c r="BJ162" s="61" t="str">
        <f t="shared" si="27"/>
        <v>552.000</v>
      </c>
      <c r="BM162" s="61" t="s">
        <v>3647</v>
      </c>
      <c r="BN162" s="61" t="s">
        <v>3007</v>
      </c>
      <c r="BO162" s="61" t="s">
        <v>3649</v>
      </c>
      <c r="BU162" s="61" t="s">
        <v>3647</v>
      </c>
      <c r="BV162" s="61" t="s">
        <v>3007</v>
      </c>
      <c r="BW162" s="61" t="s">
        <v>3649</v>
      </c>
      <c r="CH162" s="86">
        <f t="shared" si="28"/>
        <v>4.0745362639427185E-10</v>
      </c>
    </row>
    <row r="163" spans="1:86">
      <c r="A163" s="61">
        <v>1</v>
      </c>
      <c r="B163" s="94">
        <f>SUBTOTAL(9,$A$22:A163)</f>
        <v>140</v>
      </c>
      <c r="C163" s="98" t="s">
        <v>406</v>
      </c>
      <c r="D163" s="84">
        <f t="shared" si="26"/>
        <v>3016553.2</v>
      </c>
      <c r="E163" s="101">
        <v>0</v>
      </c>
      <c r="F163" s="101">
        <v>0</v>
      </c>
      <c r="G163" s="101">
        <v>0</v>
      </c>
      <c r="H163" s="101">
        <v>0</v>
      </c>
      <c r="I163" s="101">
        <v>0</v>
      </c>
      <c r="J163" s="101">
        <v>0</v>
      </c>
      <c r="K163" s="116">
        <v>0</v>
      </c>
      <c r="L163" s="101">
        <v>0</v>
      </c>
      <c r="M163" s="117">
        <v>0</v>
      </c>
      <c r="N163" s="84">
        <v>0</v>
      </c>
      <c r="O163" s="101">
        <v>0</v>
      </c>
      <c r="P163" s="101">
        <v>0</v>
      </c>
      <c r="Q163" s="84">
        <v>430</v>
      </c>
      <c r="R163" s="84">
        <v>2806494.22</v>
      </c>
      <c r="S163" s="101">
        <v>0</v>
      </c>
      <c r="T163" s="101">
        <v>0</v>
      </c>
      <c r="U163" s="101">
        <v>0</v>
      </c>
      <c r="V163" s="101">
        <v>0</v>
      </c>
      <c r="W163" s="101">
        <v>0</v>
      </c>
      <c r="X163" s="101">
        <v>0</v>
      </c>
      <c r="Y163" s="101">
        <v>0</v>
      </c>
      <c r="Z163" s="101">
        <v>0</v>
      </c>
      <c r="AA163" s="101">
        <v>0</v>
      </c>
      <c r="AB163" s="101">
        <v>0</v>
      </c>
      <c r="AC163" s="84">
        <f>ROUND(R163*2.14%,2)</f>
        <v>60058.98</v>
      </c>
      <c r="AD163" s="101">
        <v>150000</v>
      </c>
      <c r="AE163" s="101">
        <v>0</v>
      </c>
      <c r="AF163" s="74">
        <v>2023</v>
      </c>
      <c r="AG163" s="74">
        <v>2023</v>
      </c>
      <c r="AH163" s="74">
        <v>2023</v>
      </c>
      <c r="AI163" s="89"/>
      <c r="AJ163" s="89"/>
      <c r="AK163" s="89"/>
      <c r="AL163" s="89"/>
      <c r="AM163" s="90" t="s">
        <v>16952</v>
      </c>
      <c r="AN163" s="90" t="s">
        <v>16960</v>
      </c>
      <c r="AO163" s="90">
        <v>0</v>
      </c>
      <c r="AP163" s="90" t="s">
        <v>16955</v>
      </c>
      <c r="AQ163" s="90" t="s">
        <v>16962</v>
      </c>
      <c r="AR163" s="90">
        <v>0</v>
      </c>
      <c r="AS163" s="90"/>
      <c r="AT163" s="90"/>
      <c r="AU163" s="90"/>
      <c r="AV163" s="90"/>
      <c r="AW163" s="90" t="s">
        <v>914</v>
      </c>
      <c r="AX163" s="91">
        <v>362.3</v>
      </c>
      <c r="AY163" s="91">
        <v>297</v>
      </c>
      <c r="AZ163" s="90" t="s">
        <v>2968</v>
      </c>
      <c r="BA163" s="90" t="s">
        <v>2981</v>
      </c>
      <c r="BB163" s="92"/>
      <c r="BC163" s="93">
        <f t="shared" si="29"/>
        <v>297</v>
      </c>
      <c r="BJ163" s="61" t="str">
        <f t="shared" si="27"/>
        <v>280.000</v>
      </c>
      <c r="BM163" s="61" t="s">
        <v>3604</v>
      </c>
      <c r="BN163" s="61" t="s">
        <v>16990</v>
      </c>
      <c r="BO163" s="61" t="s">
        <v>3605</v>
      </c>
      <c r="BU163" s="61" t="s">
        <v>3604</v>
      </c>
      <c r="BV163" s="61" t="s">
        <v>16990</v>
      </c>
      <c r="BW163" s="61" t="s">
        <v>3605</v>
      </c>
      <c r="CH163" s="86">
        <f t="shared" si="28"/>
        <v>-2.9103830456733704E-11</v>
      </c>
    </row>
    <row r="164" spans="1:86">
      <c r="A164" s="61">
        <v>1</v>
      </c>
      <c r="B164" s="94">
        <f>SUBTOTAL(9,$A$22:A164)</f>
        <v>141</v>
      </c>
      <c r="C164" s="98" t="s">
        <v>414</v>
      </c>
      <c r="D164" s="84">
        <f t="shared" si="26"/>
        <v>4802592</v>
      </c>
      <c r="E164" s="101">
        <v>0</v>
      </c>
      <c r="F164" s="101">
        <v>0</v>
      </c>
      <c r="G164" s="101">
        <v>0</v>
      </c>
      <c r="H164" s="101">
        <v>0</v>
      </c>
      <c r="I164" s="101">
        <v>0</v>
      </c>
      <c r="J164" s="101">
        <v>0</v>
      </c>
      <c r="K164" s="116">
        <v>0</v>
      </c>
      <c r="L164" s="101">
        <v>0</v>
      </c>
      <c r="M164" s="117">
        <v>570</v>
      </c>
      <c r="N164" s="84">
        <v>4525741.1399999997</v>
      </c>
      <c r="O164" s="101">
        <v>0</v>
      </c>
      <c r="P164" s="101">
        <v>0</v>
      </c>
      <c r="Q164" s="84">
        <v>0</v>
      </c>
      <c r="R164" s="84">
        <v>0</v>
      </c>
      <c r="S164" s="101">
        <v>0</v>
      </c>
      <c r="T164" s="101">
        <v>0</v>
      </c>
      <c r="U164" s="101">
        <v>0</v>
      </c>
      <c r="V164" s="101">
        <v>0</v>
      </c>
      <c r="W164" s="101">
        <v>0</v>
      </c>
      <c r="X164" s="101">
        <v>0</v>
      </c>
      <c r="Y164" s="101">
        <v>0</v>
      </c>
      <c r="Z164" s="101">
        <v>0</v>
      </c>
      <c r="AA164" s="101">
        <v>0</v>
      </c>
      <c r="AB164" s="101">
        <v>0</v>
      </c>
      <c r="AC164" s="84">
        <f>ROUND(N164*2.14%,2)</f>
        <v>96850.86</v>
      </c>
      <c r="AD164" s="84">
        <v>180000</v>
      </c>
      <c r="AE164" s="101">
        <v>0</v>
      </c>
      <c r="AF164" s="74">
        <v>2023</v>
      </c>
      <c r="AG164" s="74">
        <v>2023</v>
      </c>
      <c r="AH164" s="74">
        <v>2023</v>
      </c>
      <c r="AI164" s="89"/>
      <c r="AJ164" s="89"/>
      <c r="AK164" s="89"/>
      <c r="AL164" s="89"/>
      <c r="AM164" s="90" t="s">
        <v>16954</v>
      </c>
      <c r="AN164" s="90" t="s">
        <v>16966</v>
      </c>
      <c r="AO164" s="90">
        <v>0</v>
      </c>
      <c r="AP164" s="90" t="s">
        <v>16956</v>
      </c>
      <c r="AQ164" s="90" t="s">
        <v>16967</v>
      </c>
      <c r="AR164" s="90" t="s">
        <v>16965</v>
      </c>
      <c r="AS164" s="90"/>
      <c r="AT164" s="90"/>
      <c r="AU164" s="90"/>
      <c r="AV164" s="90"/>
      <c r="AW164" s="90" t="s">
        <v>664</v>
      </c>
      <c r="AX164" s="91">
        <v>1104.7</v>
      </c>
      <c r="AY164" s="91">
        <v>570</v>
      </c>
      <c r="AZ164" s="90" t="s">
        <v>2968</v>
      </c>
      <c r="BA164" s="90" t="s">
        <v>17013</v>
      </c>
      <c r="BB164" s="92"/>
      <c r="BC164" s="93">
        <f t="shared" si="29"/>
        <v>0</v>
      </c>
      <c r="BJ164" s="61" t="str">
        <f t="shared" si="27"/>
        <v>444.000</v>
      </c>
      <c r="BM164" s="61" t="s">
        <v>3607</v>
      </c>
      <c r="BN164" s="61" t="s">
        <v>3004</v>
      </c>
      <c r="BO164" s="61" t="s">
        <v>3608</v>
      </c>
      <c r="BU164" s="61" t="s">
        <v>3607</v>
      </c>
      <c r="BV164" s="61" t="s">
        <v>3004</v>
      </c>
      <c r="BW164" s="61" t="s">
        <v>3608</v>
      </c>
      <c r="CH164" s="86">
        <f t="shared" si="28"/>
        <v>3.4924596548080444E-10</v>
      </c>
    </row>
    <row r="165" spans="1:86">
      <c r="A165" s="61">
        <v>1</v>
      </c>
      <c r="B165" s="94">
        <f>SUBTOTAL(9,$A$22:A165)</f>
        <v>142</v>
      </c>
      <c r="C165" s="98" t="s">
        <v>418</v>
      </c>
      <c r="D165" s="84">
        <f t="shared" si="26"/>
        <v>2822576</v>
      </c>
      <c r="E165" s="101">
        <v>0</v>
      </c>
      <c r="F165" s="101">
        <v>0</v>
      </c>
      <c r="G165" s="101">
        <v>0</v>
      </c>
      <c r="H165" s="101">
        <v>0</v>
      </c>
      <c r="I165" s="101">
        <v>0</v>
      </c>
      <c r="J165" s="101">
        <v>0</v>
      </c>
      <c r="K165" s="116">
        <v>0</v>
      </c>
      <c r="L165" s="101">
        <v>0</v>
      </c>
      <c r="M165" s="117">
        <v>335</v>
      </c>
      <c r="N165" s="84">
        <v>2616581.16</v>
      </c>
      <c r="O165" s="101">
        <v>0</v>
      </c>
      <c r="P165" s="101">
        <v>0</v>
      </c>
      <c r="Q165" s="84">
        <v>0</v>
      </c>
      <c r="R165" s="84">
        <v>0</v>
      </c>
      <c r="S165" s="101">
        <v>0</v>
      </c>
      <c r="T165" s="101">
        <v>0</v>
      </c>
      <c r="U165" s="101">
        <v>0</v>
      </c>
      <c r="V165" s="101">
        <v>0</v>
      </c>
      <c r="W165" s="101">
        <v>0</v>
      </c>
      <c r="X165" s="101">
        <v>0</v>
      </c>
      <c r="Y165" s="101">
        <v>0</v>
      </c>
      <c r="Z165" s="101">
        <v>0</v>
      </c>
      <c r="AA165" s="101">
        <v>0</v>
      </c>
      <c r="AB165" s="101">
        <v>0</v>
      </c>
      <c r="AC165" s="84">
        <f>ROUND(N165*2.14%,2)</f>
        <v>55994.84</v>
      </c>
      <c r="AD165" s="84">
        <v>150000</v>
      </c>
      <c r="AE165" s="101">
        <v>0</v>
      </c>
      <c r="AF165" s="74">
        <v>2023</v>
      </c>
      <c r="AG165" s="74">
        <v>2023</v>
      </c>
      <c r="AH165" s="74">
        <v>2023</v>
      </c>
      <c r="AI165" s="89"/>
      <c r="AJ165" s="89"/>
      <c r="AK165" s="89"/>
      <c r="AL165" s="89"/>
      <c r="AM165" s="90" t="s">
        <v>16970</v>
      </c>
      <c r="AN165" s="90" t="s">
        <v>16975</v>
      </c>
      <c r="AO165" s="90">
        <v>0</v>
      </c>
      <c r="AP165" s="90" t="s">
        <v>16954</v>
      </c>
      <c r="AQ165" s="90" t="s">
        <v>16973</v>
      </c>
      <c r="AR165" s="90">
        <v>0</v>
      </c>
      <c r="AS165" s="90"/>
      <c r="AT165" s="90"/>
      <c r="AU165" s="90"/>
      <c r="AV165" s="90"/>
      <c r="AW165" s="90" t="s">
        <v>1281</v>
      </c>
      <c r="AX165" s="91">
        <v>271.89999999999998</v>
      </c>
      <c r="AY165" s="91">
        <v>252</v>
      </c>
      <c r="AZ165" s="90" t="s">
        <v>2968</v>
      </c>
      <c r="BA165" s="90" t="s">
        <v>17013</v>
      </c>
      <c r="BB165" s="92"/>
      <c r="BC165" s="93">
        <f t="shared" si="29"/>
        <v>-83</v>
      </c>
      <c r="BJ165" s="61" t="str">
        <f t="shared" si="27"/>
        <v>219.500</v>
      </c>
      <c r="BM165" s="61" t="s">
        <v>3611</v>
      </c>
      <c r="BN165" s="61" t="s">
        <v>721</v>
      </c>
      <c r="BO165" s="61" t="s">
        <v>3612</v>
      </c>
      <c r="BU165" s="61" t="s">
        <v>3611</v>
      </c>
      <c r="BV165" s="61" t="s">
        <v>721</v>
      </c>
      <c r="BW165" s="61" t="s">
        <v>3612</v>
      </c>
      <c r="CH165" s="86">
        <f t="shared" si="28"/>
        <v>-1.4551915228366852E-10</v>
      </c>
    </row>
    <row r="166" spans="1:86">
      <c r="A166" s="61">
        <v>1</v>
      </c>
      <c r="B166" s="94">
        <f>SUBTOTAL(9,$A$22:A166)</f>
        <v>143</v>
      </c>
      <c r="C166" s="98" t="s">
        <v>447</v>
      </c>
      <c r="D166" s="84">
        <f t="shared" si="26"/>
        <v>2822576</v>
      </c>
      <c r="E166" s="101">
        <v>0</v>
      </c>
      <c r="F166" s="101">
        <v>0</v>
      </c>
      <c r="G166" s="101">
        <v>0</v>
      </c>
      <c r="H166" s="101">
        <v>0</v>
      </c>
      <c r="I166" s="101">
        <v>0</v>
      </c>
      <c r="J166" s="101">
        <v>0</v>
      </c>
      <c r="K166" s="116">
        <v>0</v>
      </c>
      <c r="L166" s="101">
        <v>0</v>
      </c>
      <c r="M166" s="117">
        <v>335</v>
      </c>
      <c r="N166" s="84">
        <v>2616581.16</v>
      </c>
      <c r="O166" s="101">
        <v>0</v>
      </c>
      <c r="P166" s="101">
        <v>0</v>
      </c>
      <c r="Q166" s="84">
        <v>0</v>
      </c>
      <c r="R166" s="84">
        <v>0</v>
      </c>
      <c r="S166" s="101">
        <v>0</v>
      </c>
      <c r="T166" s="101">
        <v>0</v>
      </c>
      <c r="U166" s="101">
        <v>0</v>
      </c>
      <c r="V166" s="101">
        <v>0</v>
      </c>
      <c r="W166" s="101">
        <v>0</v>
      </c>
      <c r="X166" s="101">
        <v>0</v>
      </c>
      <c r="Y166" s="101">
        <v>0</v>
      </c>
      <c r="Z166" s="101">
        <v>0</v>
      </c>
      <c r="AA166" s="101">
        <v>0</v>
      </c>
      <c r="AB166" s="101">
        <v>0</v>
      </c>
      <c r="AC166" s="84">
        <f>ROUND(N166*2.14%,2)</f>
        <v>55994.84</v>
      </c>
      <c r="AD166" s="84">
        <v>150000</v>
      </c>
      <c r="AE166" s="101">
        <v>0</v>
      </c>
      <c r="AF166" s="74">
        <v>2023</v>
      </c>
      <c r="AG166" s="74">
        <v>2023</v>
      </c>
      <c r="AH166" s="74">
        <v>2023</v>
      </c>
      <c r="AI166" s="89"/>
      <c r="AJ166" s="89"/>
      <c r="AK166" s="89"/>
      <c r="AL166" s="89"/>
      <c r="AM166" s="90" t="s">
        <v>16970</v>
      </c>
      <c r="AN166" s="90" t="s">
        <v>16951</v>
      </c>
      <c r="AO166" s="90">
        <v>0</v>
      </c>
      <c r="AP166" s="90" t="s">
        <v>16959</v>
      </c>
      <c r="AQ166" s="90" t="s">
        <v>16958</v>
      </c>
      <c r="AR166" s="90">
        <v>0</v>
      </c>
      <c r="AS166" s="90"/>
      <c r="AT166" s="90"/>
      <c r="AU166" s="90"/>
      <c r="AV166" s="90"/>
      <c r="AW166" s="90" t="s">
        <v>1735</v>
      </c>
      <c r="AX166" s="91">
        <v>456.6</v>
      </c>
      <c r="AY166" s="91">
        <v>313</v>
      </c>
      <c r="AZ166" s="90" t="s">
        <v>2968</v>
      </c>
      <c r="BA166" s="90" t="s">
        <v>17013</v>
      </c>
      <c r="BB166" s="92"/>
      <c r="BC166" s="93">
        <f t="shared" si="29"/>
        <v>-22</v>
      </c>
      <c r="BJ166" s="61" t="str">
        <f t="shared" si="27"/>
        <v>264.600</v>
      </c>
      <c r="BM166" s="61" t="s">
        <v>3651</v>
      </c>
      <c r="BN166" s="61" t="s">
        <v>2981</v>
      </c>
      <c r="BO166" s="61" t="s">
        <v>1022</v>
      </c>
      <c r="BU166" s="61" t="s">
        <v>3651</v>
      </c>
      <c r="BV166" s="61" t="s">
        <v>2981</v>
      </c>
      <c r="BW166" s="61" t="s">
        <v>1022</v>
      </c>
      <c r="CH166" s="86">
        <f t="shared" si="28"/>
        <v>-1.4551915228366852E-10</v>
      </c>
    </row>
    <row r="167" spans="1:86">
      <c r="A167" s="61">
        <v>1</v>
      </c>
      <c r="B167" s="94">
        <f>SUBTOTAL(9,$A$22:A167)</f>
        <v>144</v>
      </c>
      <c r="C167" s="98" t="s">
        <v>420</v>
      </c>
      <c r="D167" s="84">
        <f t="shared" si="26"/>
        <v>1603722.3800000001</v>
      </c>
      <c r="E167" s="101">
        <v>0</v>
      </c>
      <c r="F167" s="101">
        <v>0</v>
      </c>
      <c r="G167" s="101">
        <v>0</v>
      </c>
      <c r="H167" s="101">
        <v>0</v>
      </c>
      <c r="I167" s="101">
        <v>0</v>
      </c>
      <c r="J167" s="101">
        <v>0</v>
      </c>
      <c r="K167" s="116">
        <v>0</v>
      </c>
      <c r="L167" s="101">
        <v>0</v>
      </c>
      <c r="M167" s="117">
        <v>0</v>
      </c>
      <c r="N167" s="84">
        <v>0</v>
      </c>
      <c r="O167" s="101">
        <v>0</v>
      </c>
      <c r="P167" s="101">
        <v>0</v>
      </c>
      <c r="Q167" s="117">
        <v>403</v>
      </c>
      <c r="R167" s="84">
        <v>1423264.52</v>
      </c>
      <c r="S167" s="101">
        <v>0</v>
      </c>
      <c r="T167" s="101">
        <v>0</v>
      </c>
      <c r="U167" s="101">
        <v>0</v>
      </c>
      <c r="V167" s="101">
        <v>0</v>
      </c>
      <c r="W167" s="101">
        <v>0</v>
      </c>
      <c r="X167" s="101">
        <v>0</v>
      </c>
      <c r="Y167" s="101">
        <v>0</v>
      </c>
      <c r="Z167" s="101">
        <v>0</v>
      </c>
      <c r="AA167" s="101">
        <v>0</v>
      </c>
      <c r="AB167" s="101">
        <v>0</v>
      </c>
      <c r="AC167" s="84">
        <f>ROUND(R167*2.14%,2)</f>
        <v>30457.86</v>
      </c>
      <c r="AD167" s="101">
        <v>150000</v>
      </c>
      <c r="AE167" s="101">
        <v>0</v>
      </c>
      <c r="AF167" s="74">
        <v>2023</v>
      </c>
      <c r="AG167" s="74">
        <v>2023</v>
      </c>
      <c r="AH167" s="74">
        <v>2023</v>
      </c>
      <c r="AI167" s="89"/>
      <c r="AJ167" s="89"/>
      <c r="AK167" s="89"/>
      <c r="AL167" s="89"/>
      <c r="AM167" s="90" t="s">
        <v>16971</v>
      </c>
      <c r="AN167" s="90" t="s">
        <v>16951</v>
      </c>
      <c r="AO167" s="90">
        <v>0</v>
      </c>
      <c r="AP167" s="90" t="s">
        <v>16959</v>
      </c>
      <c r="AQ167" s="90" t="s">
        <v>16965</v>
      </c>
      <c r="AR167" s="90">
        <v>0</v>
      </c>
      <c r="AS167" s="90" t="s">
        <v>16981</v>
      </c>
      <c r="AT167" s="90"/>
      <c r="AU167" s="90"/>
      <c r="AV167" s="90"/>
      <c r="AW167" s="90" t="s">
        <v>1735</v>
      </c>
      <c r="AX167" s="91">
        <v>391.7</v>
      </c>
      <c r="AY167" s="91">
        <v>342</v>
      </c>
      <c r="AZ167" s="90" t="s">
        <v>2968</v>
      </c>
      <c r="BA167" s="90" t="s">
        <v>1735</v>
      </c>
      <c r="BB167" s="92"/>
      <c r="BC167" s="93">
        <f t="shared" si="29"/>
        <v>342</v>
      </c>
      <c r="BJ167" s="61" t="str">
        <f t="shared" si="27"/>
        <v>нет данных</v>
      </c>
      <c r="BM167" s="61" t="s">
        <v>3613</v>
      </c>
      <c r="BN167" s="61" t="s">
        <v>2985</v>
      </c>
      <c r="BO167" s="61" t="s">
        <v>3614</v>
      </c>
      <c r="BU167" s="61" t="s">
        <v>3613</v>
      </c>
      <c r="BV167" s="61" t="s">
        <v>2985</v>
      </c>
      <c r="BW167" s="61" t="s">
        <v>3614</v>
      </c>
      <c r="CH167" s="86">
        <f t="shared" si="28"/>
        <v>1.1641532182693481E-10</v>
      </c>
    </row>
    <row r="168" spans="1:86">
      <c r="A168" s="61">
        <v>1</v>
      </c>
      <c r="B168" s="94">
        <f>SUBTOTAL(9,$A$22:A168)</f>
        <v>145</v>
      </c>
      <c r="C168" s="98" t="s">
        <v>421</v>
      </c>
      <c r="D168" s="84">
        <f t="shared" si="26"/>
        <v>2055846.4000000001</v>
      </c>
      <c r="E168" s="101">
        <v>0</v>
      </c>
      <c r="F168" s="101">
        <v>0</v>
      </c>
      <c r="G168" s="101">
        <v>0</v>
      </c>
      <c r="H168" s="101">
        <v>0</v>
      </c>
      <c r="I168" s="101">
        <v>0</v>
      </c>
      <c r="J168" s="101">
        <v>0</v>
      </c>
      <c r="K168" s="116">
        <v>0</v>
      </c>
      <c r="L168" s="101">
        <v>0</v>
      </c>
      <c r="M168" s="117">
        <v>244</v>
      </c>
      <c r="N168" s="84">
        <v>1865915.8</v>
      </c>
      <c r="O168" s="101">
        <v>0</v>
      </c>
      <c r="P168" s="101">
        <v>0</v>
      </c>
      <c r="Q168" s="84">
        <v>0</v>
      </c>
      <c r="R168" s="84">
        <v>0</v>
      </c>
      <c r="S168" s="101">
        <v>0</v>
      </c>
      <c r="T168" s="101">
        <v>0</v>
      </c>
      <c r="U168" s="101">
        <v>0</v>
      </c>
      <c r="V168" s="101">
        <v>0</v>
      </c>
      <c r="W168" s="101">
        <v>0</v>
      </c>
      <c r="X168" s="101">
        <v>0</v>
      </c>
      <c r="Y168" s="101">
        <v>0</v>
      </c>
      <c r="Z168" s="101">
        <v>0</v>
      </c>
      <c r="AA168" s="101">
        <v>0</v>
      </c>
      <c r="AB168" s="101">
        <v>0</v>
      </c>
      <c r="AC168" s="84">
        <f>ROUND(N168*2.14%,2)</f>
        <v>39930.6</v>
      </c>
      <c r="AD168" s="84">
        <v>150000</v>
      </c>
      <c r="AE168" s="101">
        <v>0</v>
      </c>
      <c r="AF168" s="74">
        <v>2023</v>
      </c>
      <c r="AG168" s="74">
        <v>2023</v>
      </c>
      <c r="AH168" s="74">
        <v>2023</v>
      </c>
      <c r="AI168" s="89"/>
      <c r="AJ168" s="89"/>
      <c r="AK168" s="89"/>
      <c r="AL168" s="89"/>
      <c r="AM168" s="90" t="s">
        <v>16968</v>
      </c>
      <c r="AN168" s="90" t="s">
        <v>16960</v>
      </c>
      <c r="AO168" s="90">
        <v>0</v>
      </c>
      <c r="AP168" s="90" t="s">
        <v>16952</v>
      </c>
      <c r="AQ168" s="90" t="s">
        <v>16958</v>
      </c>
      <c r="AR168" s="90" t="s">
        <v>16965</v>
      </c>
      <c r="AS168" s="90"/>
      <c r="AT168" s="90"/>
      <c r="AU168" s="90"/>
      <c r="AV168" s="90"/>
      <c r="AW168" s="90" t="s">
        <v>2141</v>
      </c>
      <c r="AX168" s="91">
        <v>255.8</v>
      </c>
      <c r="AY168" s="91">
        <v>244</v>
      </c>
      <c r="AZ168" s="90" t="s">
        <v>2968</v>
      </c>
      <c r="BA168" s="90" t="s">
        <v>17013</v>
      </c>
      <c r="BB168" s="92"/>
      <c r="BC168" s="93">
        <f t="shared" si="29"/>
        <v>0</v>
      </c>
      <c r="BJ168" s="61" t="str">
        <f t="shared" si="27"/>
        <v>178.400</v>
      </c>
      <c r="BM168" s="61" t="s">
        <v>3615</v>
      </c>
      <c r="BN168" s="61" t="s">
        <v>1344</v>
      </c>
      <c r="BO168" s="61" t="s">
        <v>3616</v>
      </c>
      <c r="BU168" s="61" t="s">
        <v>3615</v>
      </c>
      <c r="BV168" s="61" t="s">
        <v>1344</v>
      </c>
      <c r="BW168" s="61" t="s">
        <v>3616</v>
      </c>
      <c r="CH168" s="86">
        <f t="shared" si="28"/>
        <v>8.7311491370201111E-11</v>
      </c>
    </row>
    <row r="169" spans="1:86">
      <c r="A169" s="61">
        <v>1</v>
      </c>
      <c r="B169" s="94">
        <f>SUBTOTAL(9,$A$22:A169)</f>
        <v>146</v>
      </c>
      <c r="C169" s="98" t="s">
        <v>424</v>
      </c>
      <c r="D169" s="84">
        <f t="shared" si="26"/>
        <v>3201728</v>
      </c>
      <c r="E169" s="101">
        <v>0</v>
      </c>
      <c r="F169" s="101">
        <v>0</v>
      </c>
      <c r="G169" s="101">
        <v>0</v>
      </c>
      <c r="H169" s="101">
        <v>0</v>
      </c>
      <c r="I169" s="101">
        <v>0</v>
      </c>
      <c r="J169" s="101">
        <v>0</v>
      </c>
      <c r="K169" s="116">
        <v>0</v>
      </c>
      <c r="L169" s="101">
        <v>0</v>
      </c>
      <c r="M169" s="117">
        <v>380</v>
      </c>
      <c r="N169" s="84">
        <v>2987789.31</v>
      </c>
      <c r="O169" s="101">
        <v>0</v>
      </c>
      <c r="P169" s="101">
        <v>0</v>
      </c>
      <c r="Q169" s="84">
        <v>0</v>
      </c>
      <c r="R169" s="84">
        <v>0</v>
      </c>
      <c r="S169" s="101">
        <v>0</v>
      </c>
      <c r="T169" s="101">
        <v>0</v>
      </c>
      <c r="U169" s="101">
        <v>0</v>
      </c>
      <c r="V169" s="101">
        <v>0</v>
      </c>
      <c r="W169" s="101">
        <v>0</v>
      </c>
      <c r="X169" s="101">
        <v>0</v>
      </c>
      <c r="Y169" s="101">
        <v>0</v>
      </c>
      <c r="Z169" s="101">
        <v>0</v>
      </c>
      <c r="AA169" s="101">
        <v>0</v>
      </c>
      <c r="AB169" s="101">
        <v>0</v>
      </c>
      <c r="AC169" s="84">
        <f>ROUND(N169*2.14%,2)</f>
        <v>63938.69</v>
      </c>
      <c r="AD169" s="84">
        <v>150000</v>
      </c>
      <c r="AE169" s="101">
        <v>0</v>
      </c>
      <c r="AF169" s="74">
        <v>2023</v>
      </c>
      <c r="AG169" s="74">
        <v>2023</v>
      </c>
      <c r="AH169" s="74">
        <v>2023</v>
      </c>
      <c r="AI169" s="89"/>
      <c r="AJ169" s="89"/>
      <c r="AK169" s="89"/>
      <c r="AL169" s="89"/>
      <c r="AM169" s="90" t="s">
        <v>16971</v>
      </c>
      <c r="AN169" s="90" t="s">
        <v>16951</v>
      </c>
      <c r="AO169" s="90">
        <v>0</v>
      </c>
      <c r="AP169" s="90" t="s">
        <v>16959</v>
      </c>
      <c r="AQ169" s="90" t="s">
        <v>16965</v>
      </c>
      <c r="AR169" s="90">
        <v>0</v>
      </c>
      <c r="AS169" s="90"/>
      <c r="AT169" s="90"/>
      <c r="AU169" s="90"/>
      <c r="AV169" s="90"/>
      <c r="AW169" s="90" t="s">
        <v>1011</v>
      </c>
      <c r="AX169" s="91">
        <v>383.6</v>
      </c>
      <c r="AY169" s="91">
        <v>380</v>
      </c>
      <c r="AZ169" s="90" t="s">
        <v>2968</v>
      </c>
      <c r="BA169" s="90" t="s">
        <v>17013</v>
      </c>
      <c r="BB169" s="92"/>
      <c r="BC169" s="93">
        <f t="shared" si="29"/>
        <v>0</v>
      </c>
      <c r="BJ169" s="61" t="str">
        <f t="shared" si="27"/>
        <v>216.000</v>
      </c>
      <c r="BM169" s="61" t="s">
        <v>3620</v>
      </c>
      <c r="BN169" s="61" t="s">
        <v>2981</v>
      </c>
      <c r="BO169" s="61" t="s">
        <v>3621</v>
      </c>
      <c r="BU169" s="61" t="s">
        <v>3620</v>
      </c>
      <c r="BV169" s="61" t="s">
        <v>2981</v>
      </c>
      <c r="BW169" s="61" t="s">
        <v>3621</v>
      </c>
      <c r="CH169" s="86">
        <f t="shared" si="28"/>
        <v>-5.8207660913467407E-11</v>
      </c>
    </row>
    <row r="170" spans="1:86">
      <c r="A170" s="61">
        <v>1</v>
      </c>
      <c r="B170" s="94">
        <f>SUBTOTAL(9,$A$22:A170)</f>
        <v>147</v>
      </c>
      <c r="C170" s="98" t="s">
        <v>426</v>
      </c>
      <c r="D170" s="84">
        <f t="shared" si="26"/>
        <v>2864704</v>
      </c>
      <c r="E170" s="101">
        <v>0</v>
      </c>
      <c r="F170" s="101">
        <v>0</v>
      </c>
      <c r="G170" s="101">
        <v>0</v>
      </c>
      <c r="H170" s="101">
        <v>0</v>
      </c>
      <c r="I170" s="101">
        <v>0</v>
      </c>
      <c r="J170" s="101">
        <v>0</v>
      </c>
      <c r="K170" s="116">
        <v>0</v>
      </c>
      <c r="L170" s="101">
        <v>0</v>
      </c>
      <c r="M170" s="117">
        <v>340</v>
      </c>
      <c r="N170" s="84">
        <v>2657826.5099999998</v>
      </c>
      <c r="O170" s="101">
        <v>0</v>
      </c>
      <c r="P170" s="101">
        <v>0</v>
      </c>
      <c r="Q170" s="84">
        <v>0</v>
      </c>
      <c r="R170" s="84">
        <v>0</v>
      </c>
      <c r="S170" s="101">
        <v>0</v>
      </c>
      <c r="T170" s="101">
        <v>0</v>
      </c>
      <c r="U170" s="101">
        <v>0</v>
      </c>
      <c r="V170" s="101">
        <v>0</v>
      </c>
      <c r="W170" s="101">
        <v>0</v>
      </c>
      <c r="X170" s="101">
        <v>0</v>
      </c>
      <c r="Y170" s="101">
        <v>0</v>
      </c>
      <c r="Z170" s="101">
        <v>0</v>
      </c>
      <c r="AA170" s="101">
        <v>0</v>
      </c>
      <c r="AB170" s="101">
        <v>0</v>
      </c>
      <c r="AC170" s="84">
        <f>ROUND(N170*2.14%,2)</f>
        <v>56877.49</v>
      </c>
      <c r="AD170" s="84">
        <v>150000</v>
      </c>
      <c r="AE170" s="101">
        <v>0</v>
      </c>
      <c r="AF170" s="74">
        <v>2023</v>
      </c>
      <c r="AG170" s="74">
        <v>2023</v>
      </c>
      <c r="AH170" s="74">
        <v>2023</v>
      </c>
      <c r="AI170" s="89"/>
      <c r="AJ170" s="89"/>
      <c r="AK170" s="89"/>
      <c r="AL170" s="89"/>
      <c r="AM170" s="90" t="s">
        <v>16968</v>
      </c>
      <c r="AN170" s="90" t="s">
        <v>16957</v>
      </c>
      <c r="AO170" s="90">
        <v>0</v>
      </c>
      <c r="AP170" s="90" t="s">
        <v>16972</v>
      </c>
      <c r="AQ170" s="90" t="s">
        <v>16958</v>
      </c>
      <c r="AR170" s="90">
        <v>0</v>
      </c>
      <c r="AS170" s="90"/>
      <c r="AT170" s="90"/>
      <c r="AU170" s="90"/>
      <c r="AV170" s="90"/>
      <c r="AW170" s="90" t="s">
        <v>2143</v>
      </c>
      <c r="AX170" s="91">
        <v>404.7</v>
      </c>
      <c r="AY170" s="91">
        <v>343.95</v>
      </c>
      <c r="AZ170" s="90" t="s">
        <v>2968</v>
      </c>
      <c r="BA170" s="90" t="s">
        <v>17013</v>
      </c>
      <c r="BB170" s="92"/>
      <c r="BC170" s="93">
        <f t="shared" si="29"/>
        <v>3.9499999999999886</v>
      </c>
      <c r="BJ170" s="61" t="str">
        <f t="shared" si="27"/>
        <v>404.700</v>
      </c>
      <c r="BM170" s="61" t="s">
        <v>3625</v>
      </c>
      <c r="BN170" s="61" t="s">
        <v>782</v>
      </c>
      <c r="BO170" s="61" t="s">
        <v>3626</v>
      </c>
      <c r="BU170" s="61" t="s">
        <v>3625</v>
      </c>
      <c r="BV170" s="61" t="s">
        <v>782</v>
      </c>
      <c r="BW170" s="61" t="s">
        <v>3626</v>
      </c>
      <c r="CH170" s="86">
        <f t="shared" si="28"/>
        <v>2.3283064365386963E-10</v>
      </c>
    </row>
    <row r="171" spans="1:86">
      <c r="A171" s="61">
        <v>1</v>
      </c>
      <c r="B171" s="94">
        <f>SUBTOTAL(9,$A$22:A171)</f>
        <v>148</v>
      </c>
      <c r="C171" s="98" t="s">
        <v>381</v>
      </c>
      <c r="D171" s="84">
        <f t="shared" si="26"/>
        <v>2485552</v>
      </c>
      <c r="E171" s="101">
        <v>0</v>
      </c>
      <c r="F171" s="101">
        <v>0</v>
      </c>
      <c r="G171" s="101">
        <v>0</v>
      </c>
      <c r="H171" s="101">
        <v>0</v>
      </c>
      <c r="I171" s="101">
        <v>0</v>
      </c>
      <c r="J171" s="101">
        <v>0</v>
      </c>
      <c r="K171" s="116">
        <v>0</v>
      </c>
      <c r="L171" s="101">
        <v>0</v>
      </c>
      <c r="M171" s="117">
        <v>295</v>
      </c>
      <c r="N171" s="84">
        <v>2286618.37</v>
      </c>
      <c r="O171" s="101">
        <v>0</v>
      </c>
      <c r="P171" s="101">
        <v>0</v>
      </c>
      <c r="Q171" s="84">
        <v>0</v>
      </c>
      <c r="R171" s="84">
        <v>0</v>
      </c>
      <c r="S171" s="101">
        <v>0</v>
      </c>
      <c r="T171" s="101">
        <v>0</v>
      </c>
      <c r="U171" s="101">
        <v>0</v>
      </c>
      <c r="V171" s="101">
        <v>0</v>
      </c>
      <c r="W171" s="101">
        <v>0</v>
      </c>
      <c r="X171" s="101">
        <v>0</v>
      </c>
      <c r="Y171" s="101">
        <v>0</v>
      </c>
      <c r="Z171" s="101">
        <v>0</v>
      </c>
      <c r="AA171" s="101">
        <v>0</v>
      </c>
      <c r="AB171" s="101">
        <v>0</v>
      </c>
      <c r="AC171" s="84">
        <f>ROUND(N171*2.14%,2)</f>
        <v>48933.63</v>
      </c>
      <c r="AD171" s="84">
        <v>150000</v>
      </c>
      <c r="AE171" s="101">
        <v>0</v>
      </c>
      <c r="AF171" s="74">
        <v>2023</v>
      </c>
      <c r="AG171" s="74">
        <v>2023</v>
      </c>
      <c r="AH171" s="74">
        <v>2023</v>
      </c>
      <c r="AI171" s="89"/>
      <c r="AJ171" s="89"/>
      <c r="AK171" s="89"/>
      <c r="AL171" s="89"/>
      <c r="AM171" s="90" t="s">
        <v>16961</v>
      </c>
      <c r="AN171" s="90" t="s">
        <v>16952</v>
      </c>
      <c r="AO171" s="90">
        <v>0</v>
      </c>
      <c r="AP171" s="90" t="s">
        <v>16972</v>
      </c>
      <c r="AQ171" s="90" t="s">
        <v>16973</v>
      </c>
      <c r="AR171" s="90">
        <v>0</v>
      </c>
      <c r="AS171" s="90"/>
      <c r="AT171" s="90"/>
      <c r="AU171" s="90"/>
      <c r="AV171" s="90"/>
      <c r="AW171" s="90" t="s">
        <v>782</v>
      </c>
      <c r="AX171" s="91">
        <v>275.3</v>
      </c>
      <c r="AY171" s="91">
        <v>321.3</v>
      </c>
      <c r="AZ171" s="90" t="s">
        <v>2968</v>
      </c>
      <c r="BA171" s="90" t="s">
        <v>17013</v>
      </c>
      <c r="BB171" s="92"/>
      <c r="BC171" s="93">
        <f>AY171-M171</f>
        <v>26.300000000000011</v>
      </c>
      <c r="BJ171" s="61" t="str">
        <f t="shared" si="27"/>
        <v>208.500</v>
      </c>
      <c r="BM171" s="61" t="s">
        <v>561</v>
      </c>
      <c r="BN171" s="61" t="s">
        <v>805</v>
      </c>
      <c r="BO171" s="61" t="s">
        <v>732</v>
      </c>
      <c r="BU171" s="61" t="s">
        <v>561</v>
      </c>
      <c r="BV171" s="61" t="s">
        <v>805</v>
      </c>
      <c r="BW171" s="61" t="s">
        <v>732</v>
      </c>
      <c r="CH171" s="86">
        <f t="shared" si="28"/>
        <v>-1.1641532182693481E-10</v>
      </c>
    </row>
    <row r="172" spans="1:86">
      <c r="A172" s="61">
        <v>1</v>
      </c>
      <c r="B172" s="94">
        <f>SUBTOTAL(9,$A$22:A172)</f>
        <v>149</v>
      </c>
      <c r="C172" s="98" t="s">
        <v>2133</v>
      </c>
      <c r="D172" s="102">
        <f t="shared" ref="D172" si="31">E172+F172+G172+H172+I172+J172+L172+N172+P172+R172+T172+U172+V172+W172+X172+Y172+Z172+AA172+AB172+AC172+AD172+AE172</f>
        <v>17077038.260000002</v>
      </c>
      <c r="E172" s="102">
        <v>0</v>
      </c>
      <c r="F172" s="102">
        <v>0</v>
      </c>
      <c r="G172" s="102">
        <v>0</v>
      </c>
      <c r="H172" s="102">
        <v>0</v>
      </c>
      <c r="I172" s="102">
        <v>0</v>
      </c>
      <c r="J172" s="102">
        <v>0</v>
      </c>
      <c r="K172" s="119">
        <v>0</v>
      </c>
      <c r="L172" s="102">
        <v>0</v>
      </c>
      <c r="M172" s="102">
        <v>2047.5</v>
      </c>
      <c r="N172" s="102">
        <v>16898037.350000001</v>
      </c>
      <c r="O172" s="102">
        <v>0</v>
      </c>
      <c r="P172" s="102">
        <v>0</v>
      </c>
      <c r="Q172" s="102">
        <v>0</v>
      </c>
      <c r="R172" s="102">
        <v>0</v>
      </c>
      <c r="S172" s="102">
        <v>0</v>
      </c>
      <c r="T172" s="102">
        <v>0</v>
      </c>
      <c r="U172" s="102">
        <v>0</v>
      </c>
      <c r="V172" s="102">
        <v>0</v>
      </c>
      <c r="W172" s="102">
        <v>0</v>
      </c>
      <c r="X172" s="102">
        <v>0</v>
      </c>
      <c r="Y172" s="102">
        <v>0</v>
      </c>
      <c r="Z172" s="102">
        <v>0</v>
      </c>
      <c r="AA172" s="102">
        <v>0</v>
      </c>
      <c r="AB172" s="102">
        <v>0</v>
      </c>
      <c r="AC172" s="102">
        <f t="shared" ref="AC172" si="32">ROUND(N172*1.0593%,2)+ROUND(E172*1.0593%,2)+ROUND(F172*1.0593%,2)+ROUND(G172*1.0593%,2)+ROUND(H172*1.0593%,2)+ROUND(I172*1.0593%,2)+ROUND(J172*1.0593%,2)+ROUND(L172*1.0593%,2)+ROUND(P172*1.0593%,2)+ROUND(R172*1.0593%,2)+ROUND(T172*1.0593%,2)+ROUND(U172*1.0593%,2)+ROUND(V172*1.0593%,2)+ROUND(W172*1.0593%,2)+ROUND(X172*1.0593%,2)+ROUND(Y172*1.0593%,2)+ROUND(Z172*1.0593%,2)+ROUND(AA172*1.0593%,2)+ROUND(AB172*1.0593%,2)</f>
        <v>179000.91</v>
      </c>
      <c r="AD172" s="102">
        <v>0</v>
      </c>
      <c r="AE172" s="102">
        <v>0</v>
      </c>
      <c r="AF172" s="103" t="s">
        <v>17053</v>
      </c>
      <c r="AG172" s="103">
        <v>2023</v>
      </c>
      <c r="AH172" s="104">
        <v>2023</v>
      </c>
      <c r="AI172" s="89"/>
      <c r="AJ172" s="89"/>
      <c r="AK172" s="89"/>
      <c r="AL172" s="89"/>
      <c r="AM172" s="90"/>
      <c r="AN172" s="90"/>
      <c r="AO172" s="90"/>
      <c r="AP172" s="90"/>
      <c r="AQ172" s="90"/>
      <c r="AR172" s="90"/>
      <c r="AS172" s="90"/>
      <c r="AT172" s="90"/>
      <c r="AU172" s="90"/>
      <c r="AV172" s="90"/>
      <c r="AW172" s="90"/>
      <c r="AX172" s="91"/>
      <c r="AY172" s="91"/>
      <c r="AZ172" s="90"/>
      <c r="BA172" s="90"/>
      <c r="BB172" s="92"/>
      <c r="BC172" s="93"/>
      <c r="CH172" s="86"/>
    </row>
    <row r="173" spans="1:86">
      <c r="B173" s="87" t="s">
        <v>199</v>
      </c>
      <c r="C173" s="87"/>
      <c r="D173" s="83">
        <f t="shared" ref="D173:AE173" si="33">SUM(D174:D191)</f>
        <v>150602349.22999999</v>
      </c>
      <c r="E173" s="84">
        <f t="shared" si="33"/>
        <v>0</v>
      </c>
      <c r="F173" s="84">
        <f t="shared" si="33"/>
        <v>0</v>
      </c>
      <c r="G173" s="84">
        <f t="shared" si="33"/>
        <v>0</v>
      </c>
      <c r="H173" s="84">
        <f t="shared" si="33"/>
        <v>0</v>
      </c>
      <c r="I173" s="84">
        <f t="shared" si="33"/>
        <v>0</v>
      </c>
      <c r="J173" s="84">
        <f t="shared" si="33"/>
        <v>0</v>
      </c>
      <c r="K173" s="85">
        <f t="shared" si="33"/>
        <v>0</v>
      </c>
      <c r="L173" s="84">
        <f t="shared" si="33"/>
        <v>0</v>
      </c>
      <c r="M173" s="84">
        <f t="shared" si="33"/>
        <v>15432.929999999998</v>
      </c>
      <c r="N173" s="84">
        <f t="shared" si="33"/>
        <v>129564560.42</v>
      </c>
      <c r="O173" s="84">
        <f t="shared" si="33"/>
        <v>0</v>
      </c>
      <c r="P173" s="84">
        <f t="shared" si="33"/>
        <v>0</v>
      </c>
      <c r="Q173" s="84">
        <f t="shared" si="33"/>
        <v>2425.62</v>
      </c>
      <c r="R173" s="84">
        <f t="shared" si="33"/>
        <v>16945164.27</v>
      </c>
      <c r="S173" s="84">
        <f t="shared" si="33"/>
        <v>0</v>
      </c>
      <c r="T173" s="84">
        <f t="shared" si="33"/>
        <v>0</v>
      </c>
      <c r="U173" s="84">
        <f t="shared" si="33"/>
        <v>0</v>
      </c>
      <c r="V173" s="84">
        <f t="shared" si="33"/>
        <v>0</v>
      </c>
      <c r="W173" s="84">
        <f t="shared" si="33"/>
        <v>0</v>
      </c>
      <c r="X173" s="84">
        <f t="shared" si="33"/>
        <v>0</v>
      </c>
      <c r="Y173" s="84">
        <f t="shared" si="33"/>
        <v>0</v>
      </c>
      <c r="Z173" s="84">
        <f t="shared" si="33"/>
        <v>0</v>
      </c>
      <c r="AA173" s="84">
        <f t="shared" si="33"/>
        <v>0</v>
      </c>
      <c r="AB173" s="84">
        <f t="shared" si="33"/>
        <v>0</v>
      </c>
      <c r="AC173" s="84">
        <f t="shared" si="33"/>
        <v>2452480.5999999996</v>
      </c>
      <c r="AD173" s="84">
        <f t="shared" si="33"/>
        <v>1520143.94</v>
      </c>
      <c r="AE173" s="84">
        <f t="shared" si="33"/>
        <v>120000</v>
      </c>
      <c r="AF173" s="74" t="s">
        <v>17027</v>
      </c>
      <c r="AG173" s="74" t="s">
        <v>17027</v>
      </c>
      <c r="AH173" s="74" t="s">
        <v>17027</v>
      </c>
      <c r="AI173" s="89"/>
      <c r="AJ173" s="89"/>
      <c r="AK173" s="89"/>
      <c r="AL173" s="89"/>
      <c r="AM173" s="90"/>
      <c r="AN173" s="90"/>
      <c r="AO173" s="90"/>
      <c r="AP173" s="90"/>
      <c r="AQ173" s="90"/>
      <c r="AR173" s="90"/>
      <c r="AS173" s="90"/>
      <c r="AT173" s="90"/>
      <c r="AU173" s="90"/>
      <c r="AV173" s="90"/>
      <c r="AW173" s="90"/>
      <c r="AX173" s="91"/>
      <c r="AY173" s="91"/>
      <c r="AZ173" s="90"/>
      <c r="BA173" s="90"/>
      <c r="BB173" s="92"/>
      <c r="BC173" s="93">
        <f t="shared" si="22"/>
        <v>-15432.929999999998</v>
      </c>
      <c r="BJ173" s="61" t="e">
        <f t="shared" ref="BJ173:BJ184" si="34">VLOOKUP(C173,BM:BO,3,FALSE)</f>
        <v>#N/A</v>
      </c>
      <c r="BM173" s="61" t="s">
        <v>635</v>
      </c>
      <c r="BN173" s="61" t="s">
        <v>1344</v>
      </c>
      <c r="BO173" s="61" t="s">
        <v>1678</v>
      </c>
      <c r="BU173" s="61" t="s">
        <v>635</v>
      </c>
      <c r="BV173" s="61" t="s">
        <v>1344</v>
      </c>
      <c r="BW173" s="61" t="s">
        <v>1678</v>
      </c>
      <c r="CH173" s="86">
        <f t="shared" si="11"/>
        <v>-1.1641532182693481E-8</v>
      </c>
    </row>
    <row r="174" spans="1:86">
      <c r="A174" s="61">
        <v>1</v>
      </c>
      <c r="B174" s="94">
        <f>SUBTOTAL(9,$A$22:A174)</f>
        <v>150</v>
      </c>
      <c r="C174" s="95" t="s">
        <v>190</v>
      </c>
      <c r="D174" s="84">
        <f t="shared" ref="D174:D189" si="35">E174+F174+G174+H174+I174+J174+L174+N174+P174+R174+T174+U174+V174+W174+X174+Y174+Z174+AA174+AB174+AC174+AD174+AE174</f>
        <v>4251834.92</v>
      </c>
      <c r="E174" s="84">
        <v>0</v>
      </c>
      <c r="F174" s="84">
        <v>0</v>
      </c>
      <c r="G174" s="84">
        <v>0</v>
      </c>
      <c r="H174" s="84">
        <v>0</v>
      </c>
      <c r="I174" s="84">
        <v>0</v>
      </c>
      <c r="J174" s="84">
        <v>0</v>
      </c>
      <c r="K174" s="85">
        <v>0</v>
      </c>
      <c r="L174" s="84">
        <v>0</v>
      </c>
      <c r="M174" s="84">
        <v>472.24</v>
      </c>
      <c r="N174" s="84">
        <v>4086167.77</v>
      </c>
      <c r="O174" s="84">
        <v>0</v>
      </c>
      <c r="P174" s="84">
        <v>0</v>
      </c>
      <c r="Q174" s="84">
        <v>0</v>
      </c>
      <c r="R174" s="84">
        <v>0</v>
      </c>
      <c r="S174" s="84">
        <v>0</v>
      </c>
      <c r="T174" s="84">
        <v>0</v>
      </c>
      <c r="U174" s="84">
        <v>0</v>
      </c>
      <c r="V174" s="84">
        <v>0</v>
      </c>
      <c r="W174" s="84">
        <v>0</v>
      </c>
      <c r="X174" s="84">
        <v>0</v>
      </c>
      <c r="Y174" s="84">
        <v>0</v>
      </c>
      <c r="Z174" s="84">
        <v>0</v>
      </c>
      <c r="AA174" s="84">
        <v>0</v>
      </c>
      <c r="AB174" s="84">
        <v>0</v>
      </c>
      <c r="AC174" s="84">
        <f t="shared" ref="AC174:AC184" si="36">ROUND(N174*2.14%,2)</f>
        <v>87443.99</v>
      </c>
      <c r="AD174" s="84">
        <v>78223.16</v>
      </c>
      <c r="AE174" s="84">
        <v>0</v>
      </c>
      <c r="AF174" s="74">
        <v>2023</v>
      </c>
      <c r="AG174" s="74">
        <v>2023</v>
      </c>
      <c r="AH174" s="74">
        <v>2023</v>
      </c>
      <c r="AI174" s="89"/>
      <c r="AJ174" s="89"/>
      <c r="AK174" s="89"/>
      <c r="AL174" s="89"/>
      <c r="AM174" s="90" t="s">
        <v>16954</v>
      </c>
      <c r="AN174" s="90" t="s">
        <v>16966</v>
      </c>
      <c r="AO174" s="90">
        <v>0</v>
      </c>
      <c r="AP174" s="90" t="s">
        <v>16963</v>
      </c>
      <c r="AQ174" s="90" t="s">
        <v>16967</v>
      </c>
      <c r="AR174" s="90">
        <v>0</v>
      </c>
      <c r="AS174" s="90"/>
      <c r="AT174" s="90"/>
      <c r="AU174" s="90"/>
      <c r="AV174" s="90"/>
      <c r="AW174" s="90" t="s">
        <v>615</v>
      </c>
      <c r="AX174" s="91">
        <v>555</v>
      </c>
      <c r="AY174" s="91">
        <v>602</v>
      </c>
      <c r="AZ174" s="90" t="s">
        <v>2968</v>
      </c>
      <c r="BA174" s="90" t="s">
        <v>17013</v>
      </c>
      <c r="BB174" s="92"/>
      <c r="BC174" s="93">
        <f t="shared" si="22"/>
        <v>129.76</v>
      </c>
      <c r="BJ174" s="61" t="str">
        <f t="shared" si="34"/>
        <v>605.800</v>
      </c>
      <c r="BM174" s="61" t="s">
        <v>636</v>
      </c>
      <c r="BN174" s="61" t="s">
        <v>1141</v>
      </c>
      <c r="BO174" s="61" t="s">
        <v>3227</v>
      </c>
      <c r="BU174" s="61" t="s">
        <v>636</v>
      </c>
      <c r="BV174" s="61" t="s">
        <v>1141</v>
      </c>
      <c r="BW174" s="61" t="s">
        <v>3227</v>
      </c>
      <c r="CH174" s="86">
        <f t="shared" si="11"/>
        <v>-1.0186340659856796E-10</v>
      </c>
    </row>
    <row r="175" spans="1:86">
      <c r="A175" s="61">
        <v>1</v>
      </c>
      <c r="B175" s="94">
        <f>SUBTOTAL(9,$A$22:A175)</f>
        <v>151</v>
      </c>
      <c r="C175" s="95" t="s">
        <v>191</v>
      </c>
      <c r="D175" s="84">
        <f t="shared" si="35"/>
        <v>9400487.7800000012</v>
      </c>
      <c r="E175" s="84">
        <v>0</v>
      </c>
      <c r="F175" s="84">
        <v>0</v>
      </c>
      <c r="G175" s="84">
        <v>0</v>
      </c>
      <c r="H175" s="84">
        <v>0</v>
      </c>
      <c r="I175" s="84">
        <v>0</v>
      </c>
      <c r="J175" s="84">
        <v>0</v>
      </c>
      <c r="K175" s="85">
        <v>0</v>
      </c>
      <c r="L175" s="84">
        <v>0</v>
      </c>
      <c r="M175" s="84">
        <v>954</v>
      </c>
      <c r="N175" s="84">
        <v>9043312.9000000004</v>
      </c>
      <c r="O175" s="84">
        <v>0</v>
      </c>
      <c r="P175" s="84">
        <v>0</v>
      </c>
      <c r="Q175" s="84">
        <v>0</v>
      </c>
      <c r="R175" s="84">
        <v>0</v>
      </c>
      <c r="S175" s="84">
        <v>0</v>
      </c>
      <c r="T175" s="84">
        <v>0</v>
      </c>
      <c r="U175" s="84">
        <v>0</v>
      </c>
      <c r="V175" s="84">
        <v>0</v>
      </c>
      <c r="W175" s="84">
        <v>0</v>
      </c>
      <c r="X175" s="84">
        <v>0</v>
      </c>
      <c r="Y175" s="84">
        <v>0</v>
      </c>
      <c r="Z175" s="84">
        <v>0</v>
      </c>
      <c r="AA175" s="84">
        <v>0</v>
      </c>
      <c r="AB175" s="84">
        <v>0</v>
      </c>
      <c r="AC175" s="84">
        <f t="shared" si="36"/>
        <v>193526.9</v>
      </c>
      <c r="AD175" s="101">
        <v>163647.98000000001</v>
      </c>
      <c r="AE175" s="84">
        <v>0</v>
      </c>
      <c r="AF175" s="74">
        <v>2023</v>
      </c>
      <c r="AG175" s="74">
        <v>2023</v>
      </c>
      <c r="AH175" s="74">
        <v>2023</v>
      </c>
      <c r="AI175" s="89"/>
      <c r="AJ175" s="89"/>
      <c r="AK175" s="89"/>
      <c r="AL175" s="89"/>
      <c r="AM175" s="90" t="s">
        <v>16956</v>
      </c>
      <c r="AN175" s="90" t="s">
        <v>16961</v>
      </c>
      <c r="AO175" s="90">
        <v>0</v>
      </c>
      <c r="AP175" s="90" t="s">
        <v>16972</v>
      </c>
      <c r="AQ175" s="90" t="s">
        <v>16973</v>
      </c>
      <c r="AR175" s="90" t="s">
        <v>16965</v>
      </c>
      <c r="AS175" s="90" t="s">
        <v>16983</v>
      </c>
      <c r="AT175" s="90"/>
      <c r="AU175" s="90"/>
      <c r="AV175" s="90"/>
      <c r="AW175" s="90" t="s">
        <v>621</v>
      </c>
      <c r="AX175" s="91">
        <v>2576.3000000000002</v>
      </c>
      <c r="AY175" s="91">
        <v>1054.3</v>
      </c>
      <c r="AZ175" s="90" t="s">
        <v>2968</v>
      </c>
      <c r="BA175" s="90" t="s">
        <v>1344</v>
      </c>
      <c r="BB175" s="92"/>
      <c r="BC175" s="93">
        <f t="shared" si="22"/>
        <v>100.29999999999995</v>
      </c>
      <c r="BJ175" s="61" t="str">
        <f t="shared" si="34"/>
        <v>821.000</v>
      </c>
      <c r="BM175" s="61" t="s">
        <v>3228</v>
      </c>
      <c r="BN175" s="61" t="s">
        <v>2985</v>
      </c>
      <c r="BO175" s="61" t="s">
        <v>2985</v>
      </c>
      <c r="BU175" s="61" t="s">
        <v>3228</v>
      </c>
      <c r="BV175" s="61" t="s">
        <v>2985</v>
      </c>
      <c r="BW175" s="61" t="s">
        <v>2985</v>
      </c>
      <c r="CH175" s="86">
        <f t="shared" si="11"/>
        <v>8.149072527885437E-10</v>
      </c>
    </row>
    <row r="176" spans="1:86">
      <c r="A176" s="61">
        <v>1</v>
      </c>
      <c r="B176" s="94">
        <f>SUBTOTAL(9,$A$22:A176)</f>
        <v>152</v>
      </c>
      <c r="C176" s="95" t="s">
        <v>13832</v>
      </c>
      <c r="D176" s="84">
        <f t="shared" si="35"/>
        <v>5969218.1799999997</v>
      </c>
      <c r="E176" s="84">
        <v>0</v>
      </c>
      <c r="F176" s="84">
        <v>0</v>
      </c>
      <c r="G176" s="84">
        <v>0</v>
      </c>
      <c r="H176" s="84">
        <v>0</v>
      </c>
      <c r="I176" s="84">
        <v>0</v>
      </c>
      <c r="J176" s="84">
        <v>0</v>
      </c>
      <c r="K176" s="85">
        <v>0</v>
      </c>
      <c r="L176" s="84">
        <v>0</v>
      </c>
      <c r="M176" s="84">
        <v>662</v>
      </c>
      <c r="N176" s="84">
        <v>5765757.29</v>
      </c>
      <c r="O176" s="84">
        <v>0</v>
      </c>
      <c r="P176" s="84">
        <v>0</v>
      </c>
      <c r="Q176" s="84">
        <v>0</v>
      </c>
      <c r="R176" s="84">
        <v>0</v>
      </c>
      <c r="S176" s="84">
        <v>0</v>
      </c>
      <c r="T176" s="84">
        <v>0</v>
      </c>
      <c r="U176" s="84">
        <v>0</v>
      </c>
      <c r="V176" s="84">
        <v>0</v>
      </c>
      <c r="W176" s="84">
        <v>0</v>
      </c>
      <c r="X176" s="84">
        <v>0</v>
      </c>
      <c r="Y176" s="84">
        <v>0</v>
      </c>
      <c r="Z176" s="84">
        <v>0</v>
      </c>
      <c r="AA176" s="84">
        <v>0</v>
      </c>
      <c r="AB176" s="84">
        <v>0</v>
      </c>
      <c r="AC176" s="84">
        <f t="shared" si="36"/>
        <v>123387.21</v>
      </c>
      <c r="AD176" s="84">
        <v>80073.679999999993</v>
      </c>
      <c r="AE176" s="84">
        <v>0</v>
      </c>
      <c r="AF176" s="74">
        <v>2023</v>
      </c>
      <c r="AG176" s="74">
        <v>2023</v>
      </c>
      <c r="AH176" s="74">
        <v>2023</v>
      </c>
      <c r="AI176" s="89"/>
      <c r="AJ176" s="89"/>
      <c r="AK176" s="89"/>
      <c r="AL176" s="89"/>
      <c r="AM176" s="90" t="s">
        <v>16954</v>
      </c>
      <c r="AN176" s="90" t="s">
        <v>16975</v>
      </c>
      <c r="AO176" s="90">
        <v>0</v>
      </c>
      <c r="AP176" s="90" t="s">
        <v>16960</v>
      </c>
      <c r="AQ176" s="90" t="s">
        <v>16967</v>
      </c>
      <c r="AR176" s="90">
        <v>0</v>
      </c>
      <c r="AS176" s="90"/>
      <c r="AT176" s="90"/>
      <c r="AU176" s="90"/>
      <c r="AV176" s="90"/>
      <c r="AW176" s="90">
        <v>1967</v>
      </c>
      <c r="AX176" s="91">
        <v>777.9</v>
      </c>
      <c r="AY176" s="91">
        <v>692</v>
      </c>
      <c r="AZ176" s="90" t="s">
        <v>2968</v>
      </c>
      <c r="BA176" s="90" t="s">
        <v>17013</v>
      </c>
      <c r="BB176" s="92"/>
      <c r="BC176" s="93">
        <f t="shared" si="22"/>
        <v>30</v>
      </c>
      <c r="BJ176" s="61" t="str">
        <f t="shared" si="34"/>
        <v>444.800</v>
      </c>
      <c r="BM176" s="61" t="s">
        <v>3231</v>
      </c>
      <c r="BN176" s="61" t="s">
        <v>2985</v>
      </c>
      <c r="BO176" s="61" t="s">
        <v>2985</v>
      </c>
      <c r="BU176" s="61" t="s">
        <v>3231</v>
      </c>
      <c r="BV176" s="61" t="s">
        <v>2985</v>
      </c>
      <c r="BW176" s="61" t="s">
        <v>2985</v>
      </c>
      <c r="CH176" s="86">
        <f t="shared" si="11"/>
        <v>-3.3469405025243759E-10</v>
      </c>
    </row>
    <row r="177" spans="1:115">
      <c r="A177" s="61">
        <v>1</v>
      </c>
      <c r="B177" s="94">
        <f>SUBTOTAL(9,$A$22:A177)</f>
        <v>153</v>
      </c>
      <c r="C177" s="95" t="s">
        <v>193</v>
      </c>
      <c r="D177" s="84">
        <f t="shared" si="35"/>
        <v>10786311.710000001</v>
      </c>
      <c r="E177" s="84">
        <v>0</v>
      </c>
      <c r="F177" s="84">
        <v>0</v>
      </c>
      <c r="G177" s="84">
        <v>0</v>
      </c>
      <c r="H177" s="84">
        <v>0</v>
      </c>
      <c r="I177" s="84">
        <v>0</v>
      </c>
      <c r="J177" s="84">
        <v>0</v>
      </c>
      <c r="K177" s="85">
        <v>0</v>
      </c>
      <c r="L177" s="84">
        <v>0</v>
      </c>
      <c r="M177" s="84">
        <v>1079.6199999999999</v>
      </c>
      <c r="N177" s="84">
        <v>10392703.640000001</v>
      </c>
      <c r="O177" s="84">
        <v>0</v>
      </c>
      <c r="P177" s="84">
        <v>0</v>
      </c>
      <c r="Q177" s="84">
        <v>0</v>
      </c>
      <c r="R177" s="84">
        <v>0</v>
      </c>
      <c r="S177" s="84">
        <v>0</v>
      </c>
      <c r="T177" s="84">
        <v>0</v>
      </c>
      <c r="U177" s="84">
        <v>0</v>
      </c>
      <c r="V177" s="84">
        <v>0</v>
      </c>
      <c r="W177" s="84">
        <v>0</v>
      </c>
      <c r="X177" s="84">
        <v>0</v>
      </c>
      <c r="Y177" s="84">
        <v>0</v>
      </c>
      <c r="Z177" s="84">
        <v>0</v>
      </c>
      <c r="AA177" s="84">
        <v>0</v>
      </c>
      <c r="AB177" s="84">
        <v>0</v>
      </c>
      <c r="AC177" s="84">
        <f t="shared" si="36"/>
        <v>222403.86</v>
      </c>
      <c r="AD177" s="101">
        <v>171204.21</v>
      </c>
      <c r="AE177" s="84">
        <v>0</v>
      </c>
      <c r="AF177" s="74">
        <v>2023</v>
      </c>
      <c r="AG177" s="74">
        <v>2023</v>
      </c>
      <c r="AH177" s="74">
        <v>2023</v>
      </c>
      <c r="AI177" s="89"/>
      <c r="AJ177" s="89"/>
      <c r="AK177" s="89"/>
      <c r="AL177" s="89"/>
      <c r="AM177" s="90" t="s">
        <v>16954</v>
      </c>
      <c r="AN177" s="90" t="s">
        <v>16968</v>
      </c>
      <c r="AO177" s="90">
        <v>0</v>
      </c>
      <c r="AP177" s="90" t="s">
        <v>16971</v>
      </c>
      <c r="AQ177" s="90" t="s">
        <v>16967</v>
      </c>
      <c r="AR177" s="90" t="s">
        <v>16965</v>
      </c>
      <c r="AS177" s="90"/>
      <c r="AT177" s="90"/>
      <c r="AU177" s="90"/>
      <c r="AV177" s="90"/>
      <c r="AW177" s="90" t="s">
        <v>633</v>
      </c>
      <c r="AX177" s="91">
        <v>2904.4</v>
      </c>
      <c r="AY177" s="91">
        <v>1151</v>
      </c>
      <c r="AZ177" s="90" t="s">
        <v>2968</v>
      </c>
      <c r="BA177" s="90" t="s">
        <v>17013</v>
      </c>
      <c r="BB177" s="92"/>
      <c r="BC177" s="93">
        <f t="shared" si="22"/>
        <v>71.380000000000109</v>
      </c>
      <c r="BJ177" s="61" t="str">
        <f t="shared" si="34"/>
        <v>885.600</v>
      </c>
      <c r="BM177" s="61" t="s">
        <v>3233</v>
      </c>
      <c r="BN177" s="61" t="s">
        <v>2985</v>
      </c>
      <c r="BO177" s="61" t="s">
        <v>2985</v>
      </c>
      <c r="BU177" s="61" t="s">
        <v>3233</v>
      </c>
      <c r="BV177" s="61" t="s">
        <v>2985</v>
      </c>
      <c r="BW177" s="61" t="s">
        <v>2985</v>
      </c>
      <c r="CH177" s="86">
        <f t="shared" si="11"/>
        <v>3.2014213502407074E-10</v>
      </c>
    </row>
    <row r="178" spans="1:115">
      <c r="A178" s="61">
        <v>1</v>
      </c>
      <c r="B178" s="94">
        <f>SUBTOTAL(9,$A$22:A178)</f>
        <v>154</v>
      </c>
      <c r="C178" s="95" t="s">
        <v>194</v>
      </c>
      <c r="D178" s="84">
        <f t="shared" si="35"/>
        <v>5766537.71</v>
      </c>
      <c r="E178" s="84">
        <v>0</v>
      </c>
      <c r="F178" s="84">
        <v>0</v>
      </c>
      <c r="G178" s="84">
        <v>0</v>
      </c>
      <c r="H178" s="84">
        <v>0</v>
      </c>
      <c r="I178" s="84">
        <v>0</v>
      </c>
      <c r="J178" s="84">
        <v>0</v>
      </c>
      <c r="K178" s="85">
        <v>0</v>
      </c>
      <c r="L178" s="84">
        <v>0</v>
      </c>
      <c r="M178" s="84">
        <v>552.28</v>
      </c>
      <c r="N178" s="84">
        <v>5520323.6600000001</v>
      </c>
      <c r="O178" s="84">
        <v>0</v>
      </c>
      <c r="P178" s="84">
        <v>0</v>
      </c>
      <c r="Q178" s="84">
        <v>0</v>
      </c>
      <c r="R178" s="84">
        <v>0</v>
      </c>
      <c r="S178" s="84">
        <v>0</v>
      </c>
      <c r="T178" s="84">
        <v>0</v>
      </c>
      <c r="U178" s="84">
        <v>0</v>
      </c>
      <c r="V178" s="84">
        <v>0</v>
      </c>
      <c r="W178" s="84">
        <v>0</v>
      </c>
      <c r="X178" s="84">
        <v>0</v>
      </c>
      <c r="Y178" s="84">
        <v>0</v>
      </c>
      <c r="Z178" s="84">
        <v>0</v>
      </c>
      <c r="AA178" s="84">
        <v>0</v>
      </c>
      <c r="AB178" s="84">
        <v>0</v>
      </c>
      <c r="AC178" s="84">
        <f t="shared" si="36"/>
        <v>118134.93</v>
      </c>
      <c r="AD178" s="84">
        <v>128079.12</v>
      </c>
      <c r="AE178" s="84">
        <v>0</v>
      </c>
      <c r="AF178" s="74">
        <v>2023</v>
      </c>
      <c r="AG178" s="74">
        <v>2023</v>
      </c>
      <c r="AH178" s="74">
        <v>2023</v>
      </c>
      <c r="AI178" s="89"/>
      <c r="AJ178" s="89"/>
      <c r="AK178" s="89"/>
      <c r="AL178" s="89"/>
      <c r="AM178" s="90" t="s">
        <v>16954</v>
      </c>
      <c r="AN178" s="90" t="s">
        <v>16955</v>
      </c>
      <c r="AO178" s="90">
        <v>0</v>
      </c>
      <c r="AP178" s="90" t="s">
        <v>16971</v>
      </c>
      <c r="AQ178" s="90" t="s">
        <v>16967</v>
      </c>
      <c r="AR178" s="90" t="s">
        <v>16965</v>
      </c>
      <c r="AS178" s="90"/>
      <c r="AT178" s="90"/>
      <c r="AU178" s="90"/>
      <c r="AV178" s="90"/>
      <c r="AW178" s="90" t="s">
        <v>638</v>
      </c>
      <c r="AX178" s="91">
        <v>1341.2</v>
      </c>
      <c r="AY178" s="91">
        <v>578</v>
      </c>
      <c r="AZ178" s="90" t="s">
        <v>2968</v>
      </c>
      <c r="BA178" s="90" t="s">
        <v>17013</v>
      </c>
      <c r="BB178" s="92"/>
      <c r="BC178" s="93">
        <f t="shared" si="22"/>
        <v>25.720000000000027</v>
      </c>
      <c r="BJ178" s="61" t="str">
        <f t="shared" si="34"/>
        <v>560.300</v>
      </c>
      <c r="BM178" s="61" t="s">
        <v>3234</v>
      </c>
      <c r="BN178" s="61" t="s">
        <v>2985</v>
      </c>
      <c r="BO178" s="61" t="s">
        <v>2985</v>
      </c>
      <c r="BU178" s="61" t="s">
        <v>3234</v>
      </c>
      <c r="BV178" s="61" t="s">
        <v>2985</v>
      </c>
      <c r="BW178" s="61" t="s">
        <v>2985</v>
      </c>
      <c r="CH178" s="86">
        <f t="shared" si="11"/>
        <v>-1.7462298274040222E-10</v>
      </c>
    </row>
    <row r="179" spans="1:115">
      <c r="A179" s="61">
        <v>1</v>
      </c>
      <c r="B179" s="94">
        <f>SUBTOTAL(9,$A$22:A179)</f>
        <v>155</v>
      </c>
      <c r="C179" s="95" t="s">
        <v>195</v>
      </c>
      <c r="D179" s="84">
        <f t="shared" si="35"/>
        <v>9088460.4900000002</v>
      </c>
      <c r="E179" s="84">
        <v>0</v>
      </c>
      <c r="F179" s="84">
        <v>0</v>
      </c>
      <c r="G179" s="84">
        <v>0</v>
      </c>
      <c r="H179" s="84">
        <v>0</v>
      </c>
      <c r="I179" s="84">
        <v>0</v>
      </c>
      <c r="J179" s="84">
        <v>0</v>
      </c>
      <c r="K179" s="85">
        <v>0</v>
      </c>
      <c r="L179" s="84">
        <v>0</v>
      </c>
      <c r="M179" s="84">
        <v>839.3</v>
      </c>
      <c r="N179" s="84">
        <v>8749979.9199999999</v>
      </c>
      <c r="O179" s="84">
        <v>0</v>
      </c>
      <c r="P179" s="84">
        <v>0</v>
      </c>
      <c r="Q179" s="84">
        <v>0</v>
      </c>
      <c r="R179" s="84">
        <v>0</v>
      </c>
      <c r="S179" s="84">
        <v>0</v>
      </c>
      <c r="T179" s="84">
        <v>0</v>
      </c>
      <c r="U179" s="84">
        <v>0</v>
      </c>
      <c r="V179" s="84">
        <v>0</v>
      </c>
      <c r="W179" s="84">
        <v>0</v>
      </c>
      <c r="X179" s="84">
        <v>0</v>
      </c>
      <c r="Y179" s="84">
        <v>0</v>
      </c>
      <c r="Z179" s="84">
        <v>0</v>
      </c>
      <c r="AA179" s="84">
        <v>0</v>
      </c>
      <c r="AB179" s="84">
        <v>0</v>
      </c>
      <c r="AC179" s="84">
        <f t="shared" si="36"/>
        <v>187249.57</v>
      </c>
      <c r="AD179" s="84">
        <v>151231</v>
      </c>
      <c r="AE179" s="84">
        <v>0</v>
      </c>
      <c r="AF179" s="74">
        <v>2023</v>
      </c>
      <c r="AG179" s="74">
        <v>2023</v>
      </c>
      <c r="AH179" s="74">
        <v>2023</v>
      </c>
      <c r="AI179" s="89"/>
      <c r="AJ179" s="89"/>
      <c r="AK179" s="89"/>
      <c r="AL179" s="89"/>
      <c r="AM179" s="90" t="s">
        <v>16963</v>
      </c>
      <c r="AN179" s="90" t="s">
        <v>16961</v>
      </c>
      <c r="AO179" s="90">
        <v>0</v>
      </c>
      <c r="AP179" s="90" t="s">
        <v>16964</v>
      </c>
      <c r="AQ179" s="90" t="s">
        <v>16973</v>
      </c>
      <c r="AR179" s="90" t="s">
        <v>16953</v>
      </c>
      <c r="AS179" s="90" t="s">
        <v>16982</v>
      </c>
      <c r="AT179" s="90"/>
      <c r="AU179" s="90"/>
      <c r="AV179" s="90"/>
      <c r="AW179" s="90" t="s">
        <v>633</v>
      </c>
      <c r="AX179" s="91">
        <v>2032</v>
      </c>
      <c r="AY179" s="91" t="s">
        <v>2985</v>
      </c>
      <c r="AZ179" s="90" t="s">
        <v>2968</v>
      </c>
      <c r="BA179" s="90">
        <v>2003</v>
      </c>
      <c r="BB179" s="92"/>
      <c r="BC179" s="93" t="e">
        <f t="shared" si="22"/>
        <v>#VALUE!</v>
      </c>
      <c r="BJ179" s="61" t="str">
        <f t="shared" si="34"/>
        <v>нет данных</v>
      </c>
      <c r="BM179" s="61" t="s">
        <v>3235</v>
      </c>
      <c r="BN179" s="61" t="s">
        <v>780</v>
      </c>
      <c r="BO179" s="61" t="s">
        <v>2985</v>
      </c>
      <c r="BU179" s="61" t="s">
        <v>3235</v>
      </c>
      <c r="BV179" s="61" t="s">
        <v>780</v>
      </c>
      <c r="BW179" s="61" t="s">
        <v>2985</v>
      </c>
      <c r="CH179" s="86">
        <f t="shared" si="11"/>
        <v>2.9103830456733704E-10</v>
      </c>
    </row>
    <row r="180" spans="1:115">
      <c r="A180" s="61">
        <v>1</v>
      </c>
      <c r="B180" s="94">
        <f>SUBTOTAL(9,$A$22:A180)</f>
        <v>156</v>
      </c>
      <c r="C180" s="95" t="s">
        <v>196</v>
      </c>
      <c r="D180" s="84">
        <f t="shared" si="35"/>
        <v>9639022.5999999996</v>
      </c>
      <c r="E180" s="84">
        <v>0</v>
      </c>
      <c r="F180" s="84">
        <v>0</v>
      </c>
      <c r="G180" s="84">
        <v>0</v>
      </c>
      <c r="H180" s="84">
        <v>0</v>
      </c>
      <c r="I180" s="84">
        <v>0</v>
      </c>
      <c r="J180" s="84">
        <v>0</v>
      </c>
      <c r="K180" s="85">
        <v>0</v>
      </c>
      <c r="L180" s="84">
        <v>0</v>
      </c>
      <c r="M180" s="84">
        <v>1018.54</v>
      </c>
      <c r="N180" s="84">
        <v>9329391.2899999991</v>
      </c>
      <c r="O180" s="84">
        <v>0</v>
      </c>
      <c r="P180" s="84">
        <v>0</v>
      </c>
      <c r="Q180" s="84">
        <v>0</v>
      </c>
      <c r="R180" s="84">
        <v>0</v>
      </c>
      <c r="S180" s="84">
        <v>0</v>
      </c>
      <c r="T180" s="84">
        <v>0</v>
      </c>
      <c r="U180" s="84">
        <v>0</v>
      </c>
      <c r="V180" s="84">
        <v>0</v>
      </c>
      <c r="W180" s="84">
        <v>0</v>
      </c>
      <c r="X180" s="84">
        <v>0</v>
      </c>
      <c r="Y180" s="84">
        <v>0</v>
      </c>
      <c r="Z180" s="84">
        <v>0</v>
      </c>
      <c r="AA180" s="84">
        <v>0</v>
      </c>
      <c r="AB180" s="84">
        <v>0</v>
      </c>
      <c r="AC180" s="84">
        <f t="shared" si="36"/>
        <v>199648.97</v>
      </c>
      <c r="AD180" s="84">
        <v>109982.34</v>
      </c>
      <c r="AE180" s="84">
        <v>0</v>
      </c>
      <c r="AF180" s="74">
        <v>2023</v>
      </c>
      <c r="AG180" s="74">
        <v>2023</v>
      </c>
      <c r="AH180" s="74">
        <v>2023</v>
      </c>
      <c r="AI180" s="89"/>
      <c r="AJ180" s="89"/>
      <c r="AK180" s="89"/>
      <c r="AL180" s="89"/>
      <c r="AM180" s="90" t="s">
        <v>16970</v>
      </c>
      <c r="AN180" s="90" t="s">
        <v>16957</v>
      </c>
      <c r="AO180" s="90">
        <v>0</v>
      </c>
      <c r="AP180" s="90" t="s">
        <v>16959</v>
      </c>
      <c r="AQ180" s="90" t="s">
        <v>16958</v>
      </c>
      <c r="AR180" s="90">
        <v>0</v>
      </c>
      <c r="AS180" s="90"/>
      <c r="AT180" s="90"/>
      <c r="AU180" s="90"/>
      <c r="AV180" s="90"/>
      <c r="AW180" s="90" t="s">
        <v>698</v>
      </c>
      <c r="AX180" s="91">
        <v>1131.5999999999999</v>
      </c>
      <c r="AY180" s="91">
        <v>747</v>
      </c>
      <c r="AZ180" s="90" t="s">
        <v>2968</v>
      </c>
      <c r="BA180" s="90" t="s">
        <v>17013</v>
      </c>
      <c r="BB180" s="92"/>
      <c r="BC180" s="93">
        <f t="shared" si="22"/>
        <v>-271.53999999999996</v>
      </c>
      <c r="BJ180" s="61" t="str">
        <f t="shared" si="34"/>
        <v>670.400</v>
      </c>
      <c r="BM180" s="61" t="s">
        <v>3237</v>
      </c>
      <c r="BN180" s="61" t="s">
        <v>789</v>
      </c>
      <c r="BO180" s="61" t="s">
        <v>2985</v>
      </c>
      <c r="BU180" s="61" t="s">
        <v>3237</v>
      </c>
      <c r="BV180" s="61" t="s">
        <v>789</v>
      </c>
      <c r="BW180" s="61" t="s">
        <v>2985</v>
      </c>
      <c r="CH180" s="86">
        <f t="shared" si="11"/>
        <v>5.2386894822120667E-10</v>
      </c>
    </row>
    <row r="181" spans="1:115">
      <c r="A181" s="61">
        <v>1</v>
      </c>
      <c r="B181" s="94">
        <f>SUBTOTAL(9,$A$22:A181)</f>
        <v>157</v>
      </c>
      <c r="C181" s="95" t="s">
        <v>197</v>
      </c>
      <c r="D181" s="84">
        <f t="shared" si="35"/>
        <v>12313252.390000001</v>
      </c>
      <c r="E181" s="84">
        <v>0</v>
      </c>
      <c r="F181" s="84">
        <v>0</v>
      </c>
      <c r="G181" s="84">
        <v>0</v>
      </c>
      <c r="H181" s="84">
        <v>0</v>
      </c>
      <c r="I181" s="84">
        <v>0</v>
      </c>
      <c r="J181" s="84">
        <v>0</v>
      </c>
      <c r="K181" s="85">
        <v>0</v>
      </c>
      <c r="L181" s="84">
        <v>0</v>
      </c>
      <c r="M181" s="84">
        <v>1135.2</v>
      </c>
      <c r="N181" s="84">
        <v>11851048.880000001</v>
      </c>
      <c r="O181" s="84">
        <v>0</v>
      </c>
      <c r="P181" s="84">
        <v>0</v>
      </c>
      <c r="Q181" s="84">
        <v>0</v>
      </c>
      <c r="R181" s="84">
        <v>0</v>
      </c>
      <c r="S181" s="84">
        <v>0</v>
      </c>
      <c r="T181" s="84">
        <v>0</v>
      </c>
      <c r="U181" s="84">
        <v>0</v>
      </c>
      <c r="V181" s="84">
        <v>0</v>
      </c>
      <c r="W181" s="84">
        <v>0</v>
      </c>
      <c r="X181" s="84">
        <v>0</v>
      </c>
      <c r="Y181" s="84">
        <v>0</v>
      </c>
      <c r="Z181" s="84">
        <v>0</v>
      </c>
      <c r="AA181" s="84">
        <v>0</v>
      </c>
      <c r="AB181" s="84">
        <v>0</v>
      </c>
      <c r="AC181" s="84">
        <f t="shared" si="36"/>
        <v>253612.45</v>
      </c>
      <c r="AD181" s="101">
        <v>208591.06</v>
      </c>
      <c r="AE181" s="84">
        <v>0</v>
      </c>
      <c r="AF181" s="74">
        <v>2023</v>
      </c>
      <c r="AG181" s="74">
        <v>2023</v>
      </c>
      <c r="AH181" s="74">
        <v>2023</v>
      </c>
      <c r="AI181" s="89"/>
      <c r="AJ181" s="89"/>
      <c r="AK181" s="89"/>
      <c r="AL181" s="89"/>
      <c r="AM181" s="90" t="s">
        <v>16970</v>
      </c>
      <c r="AN181" s="90" t="s">
        <v>16954</v>
      </c>
      <c r="AO181" s="90">
        <v>0</v>
      </c>
      <c r="AP181" s="90" t="s">
        <v>16964</v>
      </c>
      <c r="AQ181" s="90" t="s">
        <v>16973</v>
      </c>
      <c r="AR181" s="90" t="s">
        <v>16965</v>
      </c>
      <c r="AS181" s="90"/>
      <c r="AT181" s="90"/>
      <c r="AU181" s="90"/>
      <c r="AV181" s="90"/>
      <c r="AW181" s="90" t="s">
        <v>668</v>
      </c>
      <c r="AX181" s="91">
        <v>3397</v>
      </c>
      <c r="AY181" s="91">
        <v>1224</v>
      </c>
      <c r="AZ181" s="90" t="s">
        <v>2968</v>
      </c>
      <c r="BA181" s="90" t="s">
        <v>17013</v>
      </c>
      <c r="BB181" s="92"/>
      <c r="BC181" s="93">
        <f t="shared" si="22"/>
        <v>88.799999999999955</v>
      </c>
      <c r="BJ181" s="61" t="str">
        <f t="shared" si="34"/>
        <v>1224.000</v>
      </c>
      <c r="BM181" s="61" t="s">
        <v>3238</v>
      </c>
      <c r="BN181" s="61" t="s">
        <v>1141</v>
      </c>
      <c r="BO181" s="61" t="s">
        <v>3239</v>
      </c>
      <c r="BU181" s="61" t="s">
        <v>3238</v>
      </c>
      <c r="BV181" s="61" t="s">
        <v>1141</v>
      </c>
      <c r="BW181" s="61" t="s">
        <v>3239</v>
      </c>
      <c r="CH181" s="86">
        <f t="shared" si="11"/>
        <v>-2.3283064365386963E-10</v>
      </c>
    </row>
    <row r="182" spans="1:115">
      <c r="A182" s="61">
        <v>1</v>
      </c>
      <c r="B182" s="94">
        <f>SUBTOTAL(9,$A$22:A182)</f>
        <v>158</v>
      </c>
      <c r="C182" s="95" t="s">
        <v>13726</v>
      </c>
      <c r="D182" s="84">
        <f t="shared" si="35"/>
        <v>1150992.3199999996</v>
      </c>
      <c r="E182" s="84">
        <v>0</v>
      </c>
      <c r="F182" s="84">
        <v>0</v>
      </c>
      <c r="G182" s="84">
        <v>0</v>
      </c>
      <c r="H182" s="84">
        <v>0</v>
      </c>
      <c r="I182" s="84">
        <v>0</v>
      </c>
      <c r="J182" s="84">
        <v>0</v>
      </c>
      <c r="K182" s="85">
        <v>0</v>
      </c>
      <c r="L182" s="84">
        <v>0</v>
      </c>
      <c r="M182" s="84">
        <v>816</v>
      </c>
      <c r="N182" s="84">
        <f>6555012.34-5825830.65+193600.78</f>
        <v>922782.46999999951</v>
      </c>
      <c r="O182" s="84">
        <v>0</v>
      </c>
      <c r="P182" s="84">
        <v>0</v>
      </c>
      <c r="Q182" s="84">
        <v>0</v>
      </c>
      <c r="R182" s="84">
        <v>0</v>
      </c>
      <c r="S182" s="84">
        <v>0</v>
      </c>
      <c r="T182" s="84">
        <v>0</v>
      </c>
      <c r="U182" s="84">
        <v>0</v>
      </c>
      <c r="V182" s="84">
        <v>0</v>
      </c>
      <c r="W182" s="84">
        <v>0</v>
      </c>
      <c r="X182" s="84">
        <v>0</v>
      </c>
      <c r="Y182" s="84">
        <v>0</v>
      </c>
      <c r="Z182" s="84">
        <v>0</v>
      </c>
      <c r="AA182" s="84">
        <v>0</v>
      </c>
      <c r="AB182" s="84">
        <v>0</v>
      </c>
      <c r="AC182" s="84">
        <f t="shared" si="36"/>
        <v>19747.54</v>
      </c>
      <c r="AD182" s="84">
        <f>208462.3+0.01</f>
        <v>208462.31</v>
      </c>
      <c r="AE182" s="84">
        <v>0</v>
      </c>
      <c r="AF182" s="74">
        <v>2023</v>
      </c>
      <c r="AG182" s="74">
        <v>2023</v>
      </c>
      <c r="AH182" s="74">
        <v>2023</v>
      </c>
      <c r="AI182" s="89"/>
      <c r="AJ182" s="89"/>
      <c r="AK182" s="89"/>
      <c r="AL182" s="89"/>
      <c r="AM182" s="90" t="s">
        <v>16961</v>
      </c>
      <c r="AN182" s="90" t="s">
        <v>16952</v>
      </c>
      <c r="AO182" s="90">
        <v>0</v>
      </c>
      <c r="AP182" s="90" t="s">
        <v>16965</v>
      </c>
      <c r="AQ182" s="90" t="s">
        <v>16953</v>
      </c>
      <c r="AR182" s="90" t="s">
        <v>16965</v>
      </c>
      <c r="AS182" s="90"/>
      <c r="AT182" s="90"/>
      <c r="AU182" s="90"/>
      <c r="AV182" s="90"/>
      <c r="AW182" s="90">
        <v>1981</v>
      </c>
      <c r="AX182" s="91">
        <v>2280.8000000000002</v>
      </c>
      <c r="AY182" s="91">
        <v>816</v>
      </c>
      <c r="AZ182" s="90" t="s">
        <v>2968</v>
      </c>
      <c r="BA182" s="90" t="s">
        <v>17013</v>
      </c>
      <c r="BB182" s="92"/>
      <c r="BC182" s="93">
        <f t="shared" si="22"/>
        <v>0</v>
      </c>
      <c r="BJ182" s="61" t="str">
        <f t="shared" si="34"/>
        <v>500.500</v>
      </c>
      <c r="BM182" s="61" t="s">
        <v>3240</v>
      </c>
      <c r="BN182" s="61" t="s">
        <v>2985</v>
      </c>
      <c r="BO182" s="61" t="s">
        <v>2985</v>
      </c>
      <c r="BU182" s="61" t="s">
        <v>3240</v>
      </c>
      <c r="BV182" s="61" t="s">
        <v>2985</v>
      </c>
      <c r="BW182" s="61" t="s">
        <v>2985</v>
      </c>
      <c r="CH182" s="86">
        <f t="shared" si="11"/>
        <v>8.7311491370201111E-11</v>
      </c>
    </row>
    <row r="183" spans="1:115">
      <c r="A183" s="61">
        <v>1</v>
      </c>
      <c r="B183" s="94">
        <f>SUBTOTAL(9,$A$22:A183)</f>
        <v>159</v>
      </c>
      <c r="C183" s="95" t="s">
        <v>198</v>
      </c>
      <c r="D183" s="84">
        <f t="shared" si="35"/>
        <v>5910501.5499999998</v>
      </c>
      <c r="E183" s="84">
        <v>0</v>
      </c>
      <c r="F183" s="84">
        <v>0</v>
      </c>
      <c r="G183" s="84">
        <v>0</v>
      </c>
      <c r="H183" s="84">
        <v>0</v>
      </c>
      <c r="I183" s="84">
        <v>0</v>
      </c>
      <c r="J183" s="84">
        <v>0</v>
      </c>
      <c r="K183" s="85">
        <v>0</v>
      </c>
      <c r="L183" s="84">
        <v>0</v>
      </c>
      <c r="M183" s="84">
        <v>742.19</v>
      </c>
      <c r="N183" s="84">
        <v>5727799.9500000002</v>
      </c>
      <c r="O183" s="84">
        <v>0</v>
      </c>
      <c r="P183" s="84">
        <v>0</v>
      </c>
      <c r="Q183" s="84">
        <v>0</v>
      </c>
      <c r="R183" s="84">
        <v>0</v>
      </c>
      <c r="S183" s="84">
        <v>0</v>
      </c>
      <c r="T183" s="84">
        <v>0</v>
      </c>
      <c r="U183" s="84">
        <v>0</v>
      </c>
      <c r="V183" s="84">
        <v>0</v>
      </c>
      <c r="W183" s="84">
        <v>0</v>
      </c>
      <c r="X183" s="84">
        <v>0</v>
      </c>
      <c r="Y183" s="84">
        <v>0</v>
      </c>
      <c r="Z183" s="84">
        <v>0</v>
      </c>
      <c r="AA183" s="84">
        <v>0</v>
      </c>
      <c r="AB183" s="84">
        <v>0</v>
      </c>
      <c r="AC183" s="84">
        <f t="shared" si="36"/>
        <v>122574.92</v>
      </c>
      <c r="AD183" s="84">
        <v>60126.68</v>
      </c>
      <c r="AE183" s="84">
        <v>0</v>
      </c>
      <c r="AF183" s="74">
        <v>2023</v>
      </c>
      <c r="AG183" s="74">
        <v>2023</v>
      </c>
      <c r="AH183" s="74">
        <v>2023</v>
      </c>
      <c r="AI183" s="89"/>
      <c r="AJ183" s="89"/>
      <c r="AK183" s="89"/>
      <c r="AL183" s="89"/>
      <c r="AM183" s="90" t="s">
        <v>16955</v>
      </c>
      <c r="AN183" s="90" t="s">
        <v>16951</v>
      </c>
      <c r="AO183" s="90">
        <v>0</v>
      </c>
      <c r="AP183" s="90" t="s">
        <v>16958</v>
      </c>
      <c r="AQ183" s="90" t="s">
        <v>16953</v>
      </c>
      <c r="AR183" s="90">
        <v>0</v>
      </c>
      <c r="AS183" s="90"/>
      <c r="AT183" s="90"/>
      <c r="AU183" s="90"/>
      <c r="AV183" s="90"/>
      <c r="AW183" s="90" t="s">
        <v>773</v>
      </c>
      <c r="AX183" s="91">
        <v>868.7</v>
      </c>
      <c r="AY183" s="91">
        <v>649.20000000000005</v>
      </c>
      <c r="AZ183" s="90" t="s">
        <v>2993</v>
      </c>
      <c r="BA183" s="90" t="s">
        <v>17013</v>
      </c>
      <c r="BB183" s="92"/>
      <c r="BC183" s="93">
        <f t="shared" si="22"/>
        <v>-92.990000000000009</v>
      </c>
      <c r="BJ183" s="61" t="str">
        <f t="shared" si="34"/>
        <v>649.200</v>
      </c>
      <c r="BM183" s="61" t="s">
        <v>3241</v>
      </c>
      <c r="BN183" s="61" t="s">
        <v>2985</v>
      </c>
      <c r="BO183" s="61" t="s">
        <v>3242</v>
      </c>
      <c r="BU183" s="61" t="s">
        <v>3241</v>
      </c>
      <c r="BV183" s="61" t="s">
        <v>2985</v>
      </c>
      <c r="BW183" s="61" t="s">
        <v>3242</v>
      </c>
      <c r="CH183" s="86">
        <f t="shared" si="11"/>
        <v>-3.7107383832335472E-10</v>
      </c>
    </row>
    <row r="184" spans="1:115">
      <c r="A184" s="61">
        <v>1</v>
      </c>
      <c r="B184" s="94">
        <f>SUBTOTAL(9,$A$22:A184)</f>
        <v>160</v>
      </c>
      <c r="C184" s="95" t="s">
        <v>14383</v>
      </c>
      <c r="D184" s="84">
        <f t="shared" si="35"/>
        <v>5309254.76</v>
      </c>
      <c r="E184" s="84">
        <v>0</v>
      </c>
      <c r="F184" s="84">
        <v>0</v>
      </c>
      <c r="G184" s="84">
        <v>0</v>
      </c>
      <c r="H184" s="84">
        <v>0</v>
      </c>
      <c r="I184" s="84">
        <v>0</v>
      </c>
      <c r="J184" s="84">
        <v>0</v>
      </c>
      <c r="K184" s="85">
        <v>0</v>
      </c>
      <c r="L184" s="84">
        <v>0</v>
      </c>
      <c r="M184" s="84">
        <v>558.25</v>
      </c>
      <c r="N184" s="84">
        <v>5122082.21</v>
      </c>
      <c r="O184" s="84">
        <v>0</v>
      </c>
      <c r="P184" s="84">
        <v>0</v>
      </c>
      <c r="Q184" s="84">
        <v>0</v>
      </c>
      <c r="R184" s="84">
        <v>0</v>
      </c>
      <c r="S184" s="84">
        <v>0</v>
      </c>
      <c r="T184" s="84">
        <v>0</v>
      </c>
      <c r="U184" s="84">
        <v>0</v>
      </c>
      <c r="V184" s="84">
        <v>0</v>
      </c>
      <c r="W184" s="84">
        <v>0</v>
      </c>
      <c r="X184" s="84">
        <v>0</v>
      </c>
      <c r="Y184" s="84">
        <v>0</v>
      </c>
      <c r="Z184" s="84">
        <v>0</v>
      </c>
      <c r="AA184" s="84">
        <v>0</v>
      </c>
      <c r="AB184" s="84">
        <v>0</v>
      </c>
      <c r="AC184" s="84">
        <f t="shared" si="36"/>
        <v>109612.56</v>
      </c>
      <c r="AD184" s="84">
        <v>77559.990000000005</v>
      </c>
      <c r="AE184" s="84">
        <v>0</v>
      </c>
      <c r="AF184" s="74">
        <v>2023</v>
      </c>
      <c r="AG184" s="74">
        <v>2023</v>
      </c>
      <c r="AH184" s="74">
        <v>2023</v>
      </c>
      <c r="AI184" s="89"/>
      <c r="AJ184" s="89"/>
      <c r="AK184" s="89"/>
      <c r="AL184" s="89"/>
      <c r="AM184" s="90" t="s">
        <v>16954</v>
      </c>
      <c r="AN184" s="90" t="s">
        <v>16952</v>
      </c>
      <c r="AO184" s="90">
        <v>0</v>
      </c>
      <c r="AP184" s="90" t="s">
        <v>16964</v>
      </c>
      <c r="AQ184" s="90" t="s">
        <v>16973</v>
      </c>
      <c r="AR184" s="90">
        <v>0</v>
      </c>
      <c r="AS184" s="90"/>
      <c r="AT184" s="90"/>
      <c r="AU184" s="90"/>
      <c r="AV184" s="90"/>
      <c r="AW184" s="90">
        <v>1967</v>
      </c>
      <c r="AX184" s="91">
        <v>629.79999999999995</v>
      </c>
      <c r="AY184" s="91">
        <v>696</v>
      </c>
      <c r="AZ184" s="90" t="s">
        <v>2968</v>
      </c>
      <c r="BA184" s="90" t="s">
        <v>17013</v>
      </c>
      <c r="BB184" s="92"/>
      <c r="BC184" s="93">
        <f t="shared" si="22"/>
        <v>137.75</v>
      </c>
      <c r="BJ184" s="61" t="str">
        <f t="shared" si="34"/>
        <v>433.900</v>
      </c>
      <c r="BM184" s="61" t="s">
        <v>3243</v>
      </c>
      <c r="BN184" s="61" t="s">
        <v>3085</v>
      </c>
      <c r="BO184" s="61" t="s">
        <v>2985</v>
      </c>
      <c r="BU184" s="61" t="s">
        <v>3243</v>
      </c>
      <c r="BV184" s="61" t="s">
        <v>3085</v>
      </c>
      <c r="BW184" s="61" t="s">
        <v>2985</v>
      </c>
      <c r="CH184" s="86">
        <f t="shared" si="11"/>
        <v>-1.8917489796876907E-10</v>
      </c>
    </row>
    <row r="185" spans="1:115" s="105" customFormat="1">
      <c r="A185" s="61">
        <v>1</v>
      </c>
      <c r="B185" s="94">
        <f>SUBTOTAL(9,$A$22:A185)</f>
        <v>161</v>
      </c>
      <c r="C185" s="82" t="s">
        <v>13520</v>
      </c>
      <c r="D185" s="84">
        <f t="shared" si="35"/>
        <v>5890214.5099999998</v>
      </c>
      <c r="E185" s="102">
        <v>0</v>
      </c>
      <c r="F185" s="102">
        <v>0</v>
      </c>
      <c r="G185" s="102">
        <v>0</v>
      </c>
      <c r="H185" s="102">
        <v>0</v>
      </c>
      <c r="I185" s="102">
        <v>0</v>
      </c>
      <c r="J185" s="102">
        <v>0</v>
      </c>
      <c r="K185" s="119">
        <v>0</v>
      </c>
      <c r="L185" s="102">
        <v>0</v>
      </c>
      <c r="M185" s="102">
        <v>734</v>
      </c>
      <c r="N185" s="102">
        <v>5649319.0800000001</v>
      </c>
      <c r="O185" s="102">
        <v>0</v>
      </c>
      <c r="P185" s="102">
        <v>0</v>
      </c>
      <c r="Q185" s="102">
        <v>0</v>
      </c>
      <c r="R185" s="102">
        <v>0</v>
      </c>
      <c r="S185" s="102">
        <v>0</v>
      </c>
      <c r="T185" s="102">
        <v>0</v>
      </c>
      <c r="U185" s="102">
        <v>0</v>
      </c>
      <c r="V185" s="102">
        <v>0</v>
      </c>
      <c r="W185" s="102">
        <v>0</v>
      </c>
      <c r="X185" s="102">
        <v>0</v>
      </c>
      <c r="Y185" s="102">
        <v>0</v>
      </c>
      <c r="Z185" s="102">
        <v>0</v>
      </c>
      <c r="AA185" s="102">
        <v>0</v>
      </c>
      <c r="AB185" s="102">
        <v>0</v>
      </c>
      <c r="AC185" s="102">
        <f t="shared" ref="AC185" si="37">ROUND(N185*2.14%,2)+ROUND(E185*2.14%,2)+ROUND(F185*2.14%,2)+ROUND(G185*2.14%,2)+ROUND(H185*2.14%,2)+ROUND(I185*2.14%,2)+ROUND(J185*2.14%,2)+ROUND(L185*2.14%,2)+ROUND(P185*2.14%,2)+ROUND(R185*2.14%,2)+ROUND(T185*2.14%,2)+ROUND(U185*2.14%,2)+ROUND(V185*2.14%,2)+ROUND(W185*2.14%,2)+ROUND(X185*2.14%,2)+ROUND(Y185*2.14%,2)+ROUND(Z185*2.14%,2)+ROUND(AA185*2.14%,2)+ROUND(AB185*2.14%,2)</f>
        <v>120895.43</v>
      </c>
      <c r="AD185" s="102">
        <v>0</v>
      </c>
      <c r="AE185" s="102">
        <v>120000</v>
      </c>
      <c r="AF185" s="103" t="s">
        <v>17053</v>
      </c>
      <c r="AG185" s="103">
        <v>2023</v>
      </c>
      <c r="AH185" s="104">
        <v>2023</v>
      </c>
      <c r="BW185" s="106"/>
      <c r="CH185" s="86">
        <f t="shared" ref="CH185:CH255" si="38">D185-E185-F185-G185-H185-I185-J185-L185-N185-P185-R185-T185-U185-V185-W185-X185-Y185-Z185-AA185-AB185-AC185-AD185-AE185</f>
        <v>-2.9103830456733704E-10</v>
      </c>
      <c r="DK185" s="105" t="e">
        <f>VLOOKUP(C185,DL:DM,2,FALSE)</f>
        <v>#N/A</v>
      </c>
    </row>
    <row r="186" spans="1:115" s="105" customFormat="1">
      <c r="A186" s="61">
        <v>1</v>
      </c>
      <c r="B186" s="94">
        <f>SUBTOTAL(9,$A$22:A186)</f>
        <v>162</v>
      </c>
      <c r="C186" s="82" t="s">
        <v>14070</v>
      </c>
      <c r="D186" s="84">
        <f t="shared" si="35"/>
        <v>11905448.02</v>
      </c>
      <c r="E186" s="102">
        <v>0</v>
      </c>
      <c r="F186" s="102">
        <v>0</v>
      </c>
      <c r="G186" s="102">
        <v>0</v>
      </c>
      <c r="H186" s="102">
        <v>0</v>
      </c>
      <c r="I186" s="102">
        <v>0</v>
      </c>
      <c r="J186" s="102">
        <v>0</v>
      </c>
      <c r="K186" s="119">
        <v>0</v>
      </c>
      <c r="L186" s="102">
        <v>0</v>
      </c>
      <c r="M186" s="102">
        <v>1471.41</v>
      </c>
      <c r="N186" s="102">
        <v>11776361</v>
      </c>
      <c r="O186" s="102">
        <v>0</v>
      </c>
      <c r="P186" s="102">
        <v>0</v>
      </c>
      <c r="Q186" s="102">
        <v>0</v>
      </c>
      <c r="R186" s="102">
        <v>0</v>
      </c>
      <c r="S186" s="102">
        <v>0</v>
      </c>
      <c r="T186" s="102">
        <v>0</v>
      </c>
      <c r="U186" s="102">
        <v>0</v>
      </c>
      <c r="V186" s="102">
        <v>0</v>
      </c>
      <c r="W186" s="102">
        <v>0</v>
      </c>
      <c r="X186" s="102">
        <v>0</v>
      </c>
      <c r="Y186" s="102">
        <v>0</v>
      </c>
      <c r="Z186" s="102">
        <v>0</v>
      </c>
      <c r="AA186" s="102">
        <v>0</v>
      </c>
      <c r="AB186" s="102">
        <v>0</v>
      </c>
      <c r="AC186" s="102">
        <v>129087.02</v>
      </c>
      <c r="AD186" s="102">
        <v>0</v>
      </c>
      <c r="AE186" s="102">
        <v>0</v>
      </c>
      <c r="AF186" s="103" t="s">
        <v>17053</v>
      </c>
      <c r="AG186" s="103">
        <v>2023</v>
      </c>
      <c r="AH186" s="104">
        <v>2023</v>
      </c>
      <c r="BW186" s="106"/>
      <c r="CH186" s="86">
        <f t="shared" si="38"/>
        <v>-4.5110937207937241E-10</v>
      </c>
    </row>
    <row r="187" spans="1:115" s="105" customFormat="1">
      <c r="A187" s="61">
        <v>1</v>
      </c>
      <c r="B187" s="94">
        <f>SUBTOTAL(9,$A$22:A187)</f>
        <v>163</v>
      </c>
      <c r="C187" s="82" t="s">
        <v>13971</v>
      </c>
      <c r="D187" s="84">
        <f t="shared" si="35"/>
        <v>2993323.19</v>
      </c>
      <c r="E187" s="102">
        <v>0</v>
      </c>
      <c r="F187" s="102">
        <v>0</v>
      </c>
      <c r="G187" s="102">
        <v>0</v>
      </c>
      <c r="H187" s="102">
        <v>0</v>
      </c>
      <c r="I187" s="102">
        <v>0</v>
      </c>
      <c r="J187" s="102">
        <v>0</v>
      </c>
      <c r="K187" s="119">
        <v>0</v>
      </c>
      <c r="L187" s="102">
        <v>0</v>
      </c>
      <c r="M187" s="102">
        <v>373</v>
      </c>
      <c r="N187" s="102">
        <v>2961889</v>
      </c>
      <c r="O187" s="102">
        <v>0</v>
      </c>
      <c r="P187" s="102">
        <v>0</v>
      </c>
      <c r="Q187" s="102">
        <v>0</v>
      </c>
      <c r="R187" s="102">
        <v>0</v>
      </c>
      <c r="S187" s="102">
        <v>0</v>
      </c>
      <c r="T187" s="102">
        <v>0</v>
      </c>
      <c r="U187" s="102">
        <v>0</v>
      </c>
      <c r="V187" s="102">
        <v>0</v>
      </c>
      <c r="W187" s="102">
        <v>0</v>
      </c>
      <c r="X187" s="102">
        <v>0</v>
      </c>
      <c r="Y187" s="102">
        <v>0</v>
      </c>
      <c r="Z187" s="102">
        <v>0</v>
      </c>
      <c r="AA187" s="102">
        <v>0</v>
      </c>
      <c r="AB187" s="102">
        <v>0</v>
      </c>
      <c r="AC187" s="102">
        <v>31434.19</v>
      </c>
      <c r="AD187" s="102">
        <v>0</v>
      </c>
      <c r="AE187" s="102">
        <v>0</v>
      </c>
      <c r="AF187" s="103" t="s">
        <v>17053</v>
      </c>
      <c r="AG187" s="103">
        <v>2023</v>
      </c>
      <c r="AH187" s="104">
        <v>2023</v>
      </c>
      <c r="BW187" s="106"/>
      <c r="CH187" s="86">
        <f t="shared" si="38"/>
        <v>-5.4569682106375694E-11</v>
      </c>
    </row>
    <row r="188" spans="1:115" s="105" customFormat="1">
      <c r="A188" s="61">
        <v>1</v>
      </c>
      <c r="B188" s="94">
        <f>SUBTOTAL(9,$A$22:A188)</f>
        <v>164</v>
      </c>
      <c r="C188" s="82" t="s">
        <v>13413</v>
      </c>
      <c r="D188" s="84">
        <f t="shared" si="35"/>
        <v>30439998.599999998</v>
      </c>
      <c r="E188" s="102">
        <v>0</v>
      </c>
      <c r="F188" s="102">
        <v>0</v>
      </c>
      <c r="G188" s="102">
        <v>0</v>
      </c>
      <c r="H188" s="102">
        <v>0</v>
      </c>
      <c r="I188" s="102">
        <v>0</v>
      </c>
      <c r="J188" s="102">
        <v>0</v>
      </c>
      <c r="K188" s="119">
        <v>0</v>
      </c>
      <c r="L188" s="102">
        <v>0</v>
      </c>
      <c r="M188" s="102">
        <v>1544.84</v>
      </c>
      <c r="N188" s="102">
        <v>13175763.34</v>
      </c>
      <c r="O188" s="102">
        <v>0</v>
      </c>
      <c r="P188" s="102">
        <v>0</v>
      </c>
      <c r="Q188" s="102">
        <v>2425.62</v>
      </c>
      <c r="R188" s="102">
        <v>16945164.27</v>
      </c>
      <c r="S188" s="102">
        <v>0</v>
      </c>
      <c r="T188" s="102">
        <v>0</v>
      </c>
      <c r="U188" s="102">
        <v>0</v>
      </c>
      <c r="V188" s="102">
        <v>0</v>
      </c>
      <c r="W188" s="102">
        <v>0</v>
      </c>
      <c r="X188" s="102">
        <v>0</v>
      </c>
      <c r="Y188" s="102">
        <v>0</v>
      </c>
      <c r="Z188" s="102">
        <v>0</v>
      </c>
      <c r="AA188" s="102">
        <v>0</v>
      </c>
      <c r="AB188" s="102">
        <v>0</v>
      </c>
      <c r="AC188" s="102">
        <f t="shared" ref="AC188:AC190" si="39">ROUND(N188*1.0593%,2)+ROUND(E188*1.0593%,2)+ROUND(F188*1.0593%,2)+ROUND(G188*1.0593%,2)+ROUND(H188*1.0593%,2)+ROUND(I188*1.0593%,2)+ROUND(J188*1.0593%,2)+ROUND(L188*1.0593%,2)+ROUND(P188*1.0593%,2)+ROUND(R188*1.0593%,2)+ROUND(T188*1.0593%,2)+ROUND(U188*1.0593%,2)+ROUND(V188*1.0593%,2)+ROUND(W188*1.0593%,2)+ROUND(X188*1.0593%,2)+ROUND(Y188*1.0593%,2)+ROUND(Z188*1.0593%,2)+ROUND(AA188*1.0593%,2)+ROUND(AB188*1.0593%,2)</f>
        <v>319070.99</v>
      </c>
      <c r="AD188" s="102">
        <v>0</v>
      </c>
      <c r="AE188" s="102">
        <v>0</v>
      </c>
      <c r="AF188" s="103" t="s">
        <v>17053</v>
      </c>
      <c r="AG188" s="103">
        <v>2023</v>
      </c>
      <c r="AH188" s="104">
        <v>2023</v>
      </c>
      <c r="BW188" s="106"/>
      <c r="CH188" s="86">
        <f t="shared" si="38"/>
        <v>-1.6298145055770874E-9</v>
      </c>
    </row>
    <row r="189" spans="1:115" s="105" customFormat="1">
      <c r="A189" s="61">
        <v>1</v>
      </c>
      <c r="B189" s="94">
        <f>SUBTOTAL(9,$A$22:A189)</f>
        <v>165</v>
      </c>
      <c r="C189" s="82" t="s">
        <v>14026</v>
      </c>
      <c r="D189" s="84">
        <f t="shared" si="35"/>
        <v>3908071</v>
      </c>
      <c r="E189" s="102">
        <v>0</v>
      </c>
      <c r="F189" s="102">
        <v>0</v>
      </c>
      <c r="G189" s="102">
        <v>0</v>
      </c>
      <c r="H189" s="102">
        <v>0</v>
      </c>
      <c r="I189" s="102">
        <v>0</v>
      </c>
      <c r="J189" s="102">
        <v>0</v>
      </c>
      <c r="K189" s="119">
        <v>0</v>
      </c>
      <c r="L189" s="102">
        <v>0</v>
      </c>
      <c r="M189" s="102">
        <v>510</v>
      </c>
      <c r="N189" s="102">
        <v>3908071</v>
      </c>
      <c r="O189" s="102">
        <v>0</v>
      </c>
      <c r="P189" s="102">
        <v>0</v>
      </c>
      <c r="Q189" s="102">
        <v>0</v>
      </c>
      <c r="R189" s="102">
        <v>0</v>
      </c>
      <c r="S189" s="102">
        <v>0</v>
      </c>
      <c r="T189" s="102">
        <v>0</v>
      </c>
      <c r="U189" s="102">
        <v>0</v>
      </c>
      <c r="V189" s="102">
        <v>0</v>
      </c>
      <c r="W189" s="102">
        <v>0</v>
      </c>
      <c r="X189" s="102">
        <v>0</v>
      </c>
      <c r="Y189" s="102">
        <v>0</v>
      </c>
      <c r="Z189" s="102">
        <v>0</v>
      </c>
      <c r="AA189" s="102">
        <v>0</v>
      </c>
      <c r="AB189" s="102">
        <v>0</v>
      </c>
      <c r="AC189" s="102">
        <v>0</v>
      </c>
      <c r="AD189" s="102">
        <v>0</v>
      </c>
      <c r="AE189" s="102">
        <v>0</v>
      </c>
      <c r="AF189" s="103" t="s">
        <v>17053</v>
      </c>
      <c r="AG189" s="103">
        <v>2023</v>
      </c>
      <c r="AH189" s="104" t="s">
        <v>17053</v>
      </c>
      <c r="BW189" s="106"/>
      <c r="CH189" s="86">
        <f t="shared" si="38"/>
        <v>0</v>
      </c>
    </row>
    <row r="190" spans="1:115" s="105" customFormat="1">
      <c r="A190" s="61">
        <v>1</v>
      </c>
      <c r="B190" s="94">
        <f>SUBTOTAL(9,$A$22:A190)</f>
        <v>166</v>
      </c>
      <c r="C190" s="82" t="s">
        <v>14091</v>
      </c>
      <c r="D190" s="102">
        <f>E190+F190+G190+H190+I190+J190+L190+N190+P190+R190+T190+U190+V190+W190+X190+Y190+Z190+AA190+AB190+AC190+AD190+AE190</f>
        <v>11109378.639999999</v>
      </c>
      <c r="E190" s="102">
        <v>0</v>
      </c>
      <c r="F190" s="102">
        <v>0</v>
      </c>
      <c r="G190" s="102">
        <v>0</v>
      </c>
      <c r="H190" s="102">
        <v>0</v>
      </c>
      <c r="I190" s="102">
        <v>0</v>
      </c>
      <c r="J190" s="102">
        <v>0</v>
      </c>
      <c r="K190" s="119">
        <v>0</v>
      </c>
      <c r="L190" s="102">
        <v>0</v>
      </c>
      <c r="M190" s="102">
        <v>1470.48</v>
      </c>
      <c r="N190" s="102">
        <v>10992930.529999999</v>
      </c>
      <c r="O190" s="102">
        <v>0</v>
      </c>
      <c r="P190" s="102">
        <v>0</v>
      </c>
      <c r="Q190" s="102">
        <v>0</v>
      </c>
      <c r="R190" s="102">
        <v>0</v>
      </c>
      <c r="S190" s="102">
        <v>0</v>
      </c>
      <c r="T190" s="102">
        <v>0</v>
      </c>
      <c r="U190" s="102">
        <v>0</v>
      </c>
      <c r="V190" s="102">
        <v>0</v>
      </c>
      <c r="W190" s="102">
        <v>0</v>
      </c>
      <c r="X190" s="102">
        <v>0</v>
      </c>
      <c r="Y190" s="102">
        <v>0</v>
      </c>
      <c r="Z190" s="102">
        <v>0</v>
      </c>
      <c r="AA190" s="102">
        <v>0</v>
      </c>
      <c r="AB190" s="102">
        <v>0</v>
      </c>
      <c r="AC190" s="102">
        <f t="shared" si="39"/>
        <v>116448.11</v>
      </c>
      <c r="AD190" s="102">
        <v>0</v>
      </c>
      <c r="AE190" s="102">
        <v>0</v>
      </c>
      <c r="AF190" s="103" t="s">
        <v>17053</v>
      </c>
      <c r="AG190" s="103">
        <v>2023</v>
      </c>
      <c r="AH190" s="104">
        <v>2023</v>
      </c>
      <c r="BW190" s="106"/>
      <c r="CH190" s="86"/>
    </row>
    <row r="191" spans="1:115">
      <c r="A191" s="61">
        <v>1</v>
      </c>
      <c r="B191" s="94">
        <f>SUBTOTAL(9,$A$22:A191)</f>
        <v>167</v>
      </c>
      <c r="C191" s="95" t="s">
        <v>192</v>
      </c>
      <c r="D191" s="84">
        <f>E191+F191+G191+H191+I191+J191+L191+N191+P191+R191+T191+U191+V191+W191+X191+Y191+Z191+AA191+AB191+AC191+AD191+AE191</f>
        <v>4770040.8600000003</v>
      </c>
      <c r="E191" s="84">
        <v>0</v>
      </c>
      <c r="F191" s="84">
        <v>0</v>
      </c>
      <c r="G191" s="84">
        <v>0</v>
      </c>
      <c r="H191" s="84">
        <v>0</v>
      </c>
      <c r="I191" s="84">
        <v>0</v>
      </c>
      <c r="J191" s="84">
        <v>0</v>
      </c>
      <c r="K191" s="85">
        <v>0</v>
      </c>
      <c r="L191" s="84">
        <v>0</v>
      </c>
      <c r="M191" s="84">
        <v>499.58</v>
      </c>
      <c r="N191" s="84">
        <v>4588876.49</v>
      </c>
      <c r="O191" s="84">
        <v>0</v>
      </c>
      <c r="P191" s="84">
        <v>0</v>
      </c>
      <c r="Q191" s="84">
        <v>0</v>
      </c>
      <c r="R191" s="84">
        <v>0</v>
      </c>
      <c r="S191" s="84">
        <v>0</v>
      </c>
      <c r="T191" s="84">
        <v>0</v>
      </c>
      <c r="U191" s="84">
        <v>0</v>
      </c>
      <c r="V191" s="84">
        <v>0</v>
      </c>
      <c r="W191" s="84">
        <v>0</v>
      </c>
      <c r="X191" s="84">
        <v>0</v>
      </c>
      <c r="Y191" s="84">
        <v>0</v>
      </c>
      <c r="Z191" s="84">
        <v>0</v>
      </c>
      <c r="AA191" s="84">
        <v>0</v>
      </c>
      <c r="AB191" s="84">
        <v>0</v>
      </c>
      <c r="AC191" s="84">
        <f>ROUND(N191*2.14%,2)</f>
        <v>98201.96</v>
      </c>
      <c r="AD191" s="84">
        <v>82962.41</v>
      </c>
      <c r="AE191" s="84">
        <v>0</v>
      </c>
      <c r="AF191" s="74">
        <v>2023</v>
      </c>
      <c r="AG191" s="74">
        <v>2023</v>
      </c>
      <c r="AH191" s="74">
        <v>2023</v>
      </c>
      <c r="AI191" s="89"/>
      <c r="AJ191" s="89"/>
      <c r="AK191" s="89"/>
      <c r="AL191" s="89"/>
      <c r="AM191" s="90" t="s">
        <v>16954</v>
      </c>
      <c r="AN191" s="90" t="s">
        <v>16966</v>
      </c>
      <c r="AO191" s="90">
        <v>0</v>
      </c>
      <c r="AP191" s="90" t="s">
        <v>16956</v>
      </c>
      <c r="AQ191" s="90" t="s">
        <v>16967</v>
      </c>
      <c r="AR191" s="90">
        <v>0</v>
      </c>
      <c r="AS191" s="90"/>
      <c r="AT191" s="90"/>
      <c r="AU191" s="90"/>
      <c r="AV191" s="90"/>
      <c r="AW191" s="90" t="s">
        <v>621</v>
      </c>
      <c r="AX191" s="91">
        <v>555</v>
      </c>
      <c r="AY191" s="91">
        <v>615</v>
      </c>
      <c r="AZ191" s="90" t="s">
        <v>2968</v>
      </c>
      <c r="BA191" s="90" t="s">
        <v>17013</v>
      </c>
      <c r="BB191" s="92"/>
      <c r="BC191" s="93">
        <f>AY191-M191</f>
        <v>115.42000000000002</v>
      </c>
      <c r="BJ191" s="61" t="str">
        <f>VLOOKUP(C191,BM:BO,3,FALSE)</f>
        <v>348.000</v>
      </c>
      <c r="BM191" s="61" t="s">
        <v>3229</v>
      </c>
      <c r="BN191" s="61" t="s">
        <v>3007</v>
      </c>
      <c r="BO191" s="61" t="s">
        <v>2985</v>
      </c>
      <c r="BU191" s="61" t="s">
        <v>3229</v>
      </c>
      <c r="BV191" s="61" t="s">
        <v>3007</v>
      </c>
      <c r="BW191" s="61" t="s">
        <v>2985</v>
      </c>
      <c r="CH191" s="86">
        <f>D191-E191-F191-G191-H191-I191-J191-L191-N191-P191-R191-T191-U191-V191-W191-X191-Y191-Z191-AA191-AB191-AC191-AD191-AE191</f>
        <v>1.0186340659856796E-10</v>
      </c>
    </row>
    <row r="192" spans="1:115">
      <c r="B192" s="87" t="s">
        <v>326</v>
      </c>
      <c r="C192" s="87"/>
      <c r="D192" s="83">
        <f>SUM(D193:D196)</f>
        <v>62803696.75</v>
      </c>
      <c r="E192" s="84">
        <f t="shared" ref="E192:AE192" si="40">SUM(E193:E196)</f>
        <v>2916561.33</v>
      </c>
      <c r="F192" s="84">
        <f t="shared" si="40"/>
        <v>5384297.8200000003</v>
      </c>
      <c r="G192" s="84">
        <f t="shared" si="40"/>
        <v>24176461.030000001</v>
      </c>
      <c r="H192" s="84">
        <f t="shared" si="40"/>
        <v>3257438.12</v>
      </c>
      <c r="I192" s="84">
        <f t="shared" si="40"/>
        <v>4560079.84</v>
      </c>
      <c r="J192" s="84">
        <f t="shared" si="40"/>
        <v>0</v>
      </c>
      <c r="K192" s="85">
        <f t="shared" si="40"/>
        <v>0</v>
      </c>
      <c r="L192" s="84">
        <f t="shared" si="40"/>
        <v>0</v>
      </c>
      <c r="M192" s="84">
        <f t="shared" si="40"/>
        <v>0</v>
      </c>
      <c r="N192" s="84">
        <f t="shared" si="40"/>
        <v>0</v>
      </c>
      <c r="O192" s="84">
        <f t="shared" si="40"/>
        <v>0</v>
      </c>
      <c r="P192" s="84">
        <f t="shared" si="40"/>
        <v>0</v>
      </c>
      <c r="Q192" s="84">
        <f t="shared" si="40"/>
        <v>10519.22</v>
      </c>
      <c r="R192" s="84">
        <f t="shared" si="40"/>
        <v>21231532.800000001</v>
      </c>
      <c r="S192" s="84">
        <f t="shared" si="40"/>
        <v>0</v>
      </c>
      <c r="T192" s="84">
        <f t="shared" si="40"/>
        <v>0</v>
      </c>
      <c r="U192" s="84">
        <f t="shared" si="40"/>
        <v>0</v>
      </c>
      <c r="V192" s="84">
        <f t="shared" si="40"/>
        <v>0</v>
      </c>
      <c r="W192" s="84">
        <f t="shared" si="40"/>
        <v>0</v>
      </c>
      <c r="X192" s="84">
        <f t="shared" si="40"/>
        <v>0</v>
      </c>
      <c r="Y192" s="84">
        <f t="shared" si="40"/>
        <v>0</v>
      </c>
      <c r="Z192" s="84">
        <f t="shared" si="40"/>
        <v>0</v>
      </c>
      <c r="AA192" s="84">
        <f t="shared" si="40"/>
        <v>0</v>
      </c>
      <c r="AB192" s="84">
        <f t="shared" si="40"/>
        <v>0</v>
      </c>
      <c r="AC192" s="84">
        <f t="shared" si="40"/>
        <v>843000.33000000007</v>
      </c>
      <c r="AD192" s="84">
        <f t="shared" si="40"/>
        <v>434325.48</v>
      </c>
      <c r="AE192" s="84">
        <f t="shared" si="40"/>
        <v>0</v>
      </c>
      <c r="AF192" s="74" t="s">
        <v>17027</v>
      </c>
      <c r="AG192" s="74" t="s">
        <v>17027</v>
      </c>
      <c r="AH192" s="74" t="s">
        <v>17027</v>
      </c>
      <c r="AI192" s="89"/>
      <c r="AJ192" s="89"/>
      <c r="AK192" s="89"/>
      <c r="AL192" s="89"/>
      <c r="AM192" s="90"/>
      <c r="AN192" s="90"/>
      <c r="AO192" s="90"/>
      <c r="AP192" s="90"/>
      <c r="AQ192" s="90"/>
      <c r="AR192" s="90"/>
      <c r="AS192" s="90"/>
      <c r="AT192" s="90"/>
      <c r="AU192" s="90"/>
      <c r="AV192" s="90"/>
      <c r="AW192" s="90"/>
      <c r="AX192" s="91"/>
      <c r="AY192" s="91"/>
      <c r="AZ192" s="90"/>
      <c r="BA192" s="90"/>
      <c r="BB192" s="92"/>
      <c r="BC192" s="93">
        <f t="shared" si="22"/>
        <v>0</v>
      </c>
      <c r="BJ192" s="61" t="e">
        <f>VLOOKUP(C192,BM:BO,3,FALSE)</f>
        <v>#N/A</v>
      </c>
      <c r="BM192" s="61" t="s">
        <v>682</v>
      </c>
      <c r="BN192" s="61" t="s">
        <v>659</v>
      </c>
      <c r="BO192" s="61" t="s">
        <v>2985</v>
      </c>
      <c r="BU192" s="61" t="s">
        <v>682</v>
      </c>
      <c r="BV192" s="61" t="s">
        <v>659</v>
      </c>
      <c r="BW192" s="61" t="s">
        <v>2985</v>
      </c>
      <c r="CH192" s="86">
        <f t="shared" si="38"/>
        <v>-1.3969838619232178E-9</v>
      </c>
    </row>
    <row r="193" spans="1:115" s="105" customFormat="1">
      <c r="A193" s="61">
        <v>1</v>
      </c>
      <c r="B193" s="94">
        <f>SUBTOTAL(9,$A$22:A193)</f>
        <v>168</v>
      </c>
      <c r="C193" s="82" t="s">
        <v>2615</v>
      </c>
      <c r="D193" s="84">
        <f t="shared" ref="D193:D196" si="41">E193+F193+G193+H193+I193+J193+L193+N193+P193+R193+T193+U193+V193+W193+X193+Y193+Z193+AA193+AB193+AC193+AD193+AE193</f>
        <v>29815369.73</v>
      </c>
      <c r="E193" s="102">
        <v>2110804.58</v>
      </c>
      <c r="F193" s="102">
        <v>3307357.09</v>
      </c>
      <c r="G193" s="102">
        <f>18553352.05+93742.84</f>
        <v>18647094.890000001</v>
      </c>
      <c r="H193" s="102">
        <v>2004830.79</v>
      </c>
      <c r="I193" s="102">
        <v>3002985.84</v>
      </c>
      <c r="J193" s="102">
        <v>0</v>
      </c>
      <c r="K193" s="119">
        <v>0</v>
      </c>
      <c r="L193" s="102">
        <v>0</v>
      </c>
      <c r="M193" s="102">
        <v>0</v>
      </c>
      <c r="N193" s="102">
        <v>0</v>
      </c>
      <c r="O193" s="102">
        <v>0</v>
      </c>
      <c r="P193" s="102">
        <v>0</v>
      </c>
      <c r="Q193" s="102">
        <v>0</v>
      </c>
      <c r="R193" s="102">
        <v>0</v>
      </c>
      <c r="S193" s="102">
        <v>0</v>
      </c>
      <c r="T193" s="102">
        <v>0</v>
      </c>
      <c r="U193" s="102">
        <v>0</v>
      </c>
      <c r="V193" s="102">
        <v>0</v>
      </c>
      <c r="W193" s="102">
        <v>0</v>
      </c>
      <c r="X193" s="102">
        <v>0</v>
      </c>
      <c r="Y193" s="102">
        <v>0</v>
      </c>
      <c r="Z193" s="102">
        <v>0</v>
      </c>
      <c r="AA193" s="102">
        <v>0</v>
      </c>
      <c r="AB193" s="102">
        <v>0</v>
      </c>
      <c r="AC193" s="102">
        <f t="shared" ref="AC193" si="42">ROUND(N193*1.0593%,2)+ROUND(E193*1.0593%,2)+ROUND(F193*1.0593%,2)+ROUND(G193*1.0593%,2)+ROUND(H193*1.0593%,2)+ROUND(I193*1.0593%,2)+ROUND(J193*1.0593%,2)+ROUND(L193*1.0593%,2)+ROUND(P193*1.0593%,2)+ROUND(R193*1.0593%,2)+ROUND(T193*1.0593%,2)+ROUND(U193*1.0593%,2)+ROUND(V193*1.0593%,2)+ROUND(W193*1.0593%,2)+ROUND(X193*1.0593%,2)+ROUND(Y193*1.0593%,2)+ROUND(Z193*1.0593%,2)+ROUND(AA193*1.0593%,2)+ROUND(AB193*1.0593%,2)</f>
        <v>307971.06</v>
      </c>
      <c r="AD193" s="102">
        <v>434325.48</v>
      </c>
      <c r="AE193" s="102">
        <v>0</v>
      </c>
      <c r="AF193" s="103">
        <v>2023</v>
      </c>
      <c r="AG193" s="103">
        <v>2023</v>
      </c>
      <c r="AH193" s="104">
        <v>2023</v>
      </c>
      <c r="AT193" s="105" t="e">
        <f>VLOOKUP(C193,AW:AX,2,FALSE)</f>
        <v>#N/A</v>
      </c>
      <c r="BW193" s="106"/>
      <c r="CE193" s="105" t="e">
        <f>VLOOKUP(C193,CF:CG,2,FALSE)</f>
        <v>#N/A</v>
      </c>
      <c r="CH193" s="86">
        <f t="shared" si="38"/>
        <v>-1.8044374883174896E-9</v>
      </c>
      <c r="CL193" s="105" t="e">
        <f>VLOOKUP(C193,CM:CN,2,FALSE)</f>
        <v>#N/A</v>
      </c>
      <c r="DK193" s="105" t="e">
        <f>VLOOKUP(C193,DL:DM,2,FALSE)</f>
        <v>#N/A</v>
      </c>
    </row>
    <row r="194" spans="1:115" s="105" customFormat="1">
      <c r="A194" s="61">
        <v>1</v>
      </c>
      <c r="B194" s="94">
        <f>SUBTOTAL(9,$A$22:A194)</f>
        <v>169</v>
      </c>
      <c r="C194" s="82" t="s">
        <v>15117</v>
      </c>
      <c r="D194" s="84">
        <f t="shared" si="41"/>
        <v>6613806.0499999998</v>
      </c>
      <c r="E194" s="120">
        <v>0</v>
      </c>
      <c r="F194" s="120">
        <v>0</v>
      </c>
      <c r="G194" s="120">
        <v>0</v>
      </c>
      <c r="H194" s="120">
        <v>0</v>
      </c>
      <c r="I194" s="120">
        <v>0</v>
      </c>
      <c r="J194" s="120">
        <v>0</v>
      </c>
      <c r="K194" s="119">
        <v>0</v>
      </c>
      <c r="L194" s="102">
        <v>0</v>
      </c>
      <c r="M194" s="102">
        <v>0</v>
      </c>
      <c r="N194" s="102">
        <v>0</v>
      </c>
      <c r="O194" s="102">
        <v>0</v>
      </c>
      <c r="P194" s="102">
        <v>0</v>
      </c>
      <c r="Q194" s="102">
        <v>3083.72</v>
      </c>
      <c r="R194" s="102">
        <v>6475236</v>
      </c>
      <c r="S194" s="102">
        <v>0</v>
      </c>
      <c r="T194" s="102">
        <v>0</v>
      </c>
      <c r="U194" s="102">
        <v>0</v>
      </c>
      <c r="V194" s="102">
        <v>0</v>
      </c>
      <c r="W194" s="102">
        <v>0</v>
      </c>
      <c r="X194" s="102">
        <v>0</v>
      </c>
      <c r="Y194" s="102">
        <v>0</v>
      </c>
      <c r="Z194" s="102">
        <v>0</v>
      </c>
      <c r="AA194" s="102">
        <v>0</v>
      </c>
      <c r="AB194" s="102">
        <v>0</v>
      </c>
      <c r="AC194" s="102">
        <f t="shared" ref="AC194" si="43">ROUND(N194*2.14%,2)+ROUND(E194*2.14%,2)+ROUND(F194*2.14%,2)+ROUND(G194*2.14%,2)+ROUND(H194*2.14%,2)+ROUND(I194*2.14%,2)+ROUND(J194*2.14%,2)+ROUND(L194*2.14%,2)+ROUND(P194*2.14%,2)+ROUND(R194*2.14%,2)+ROUND(T194*2.14%,2)+ROUND(U194*2.14%,2)+ROUND(V194*2.14%,2)+ROUND(W194*2.14%,2)+ROUND(X194*2.14%,2)+ROUND(Y194*2.14%,2)+ROUND(Z194*2.14%,2)+ROUND(AA194*2.14%,2)+ROUND(AB194*2.14%,2)</f>
        <v>138570.04999999999</v>
      </c>
      <c r="AD194" s="108">
        <v>0</v>
      </c>
      <c r="AE194" s="102">
        <v>0</v>
      </c>
      <c r="AF194" s="104" t="s">
        <v>17053</v>
      </c>
      <c r="AG194" s="103">
        <v>2023</v>
      </c>
      <c r="AH194" s="104">
        <v>2023</v>
      </c>
      <c r="AT194" s="105" t="e">
        <f>VLOOKUP(C194,AW:AX,2,FALSE)</f>
        <v>#N/A</v>
      </c>
      <c r="BW194" s="106"/>
      <c r="CA194" s="105" t="e">
        <f>VLOOKUP(C194,CB:CC,2,FALSE)</f>
        <v>#N/A</v>
      </c>
      <c r="CE194" s="105" t="e">
        <f>VLOOKUP(C194,CF:CG,2,FALSE)</f>
        <v>#N/A</v>
      </c>
      <c r="CH194" s="86">
        <f t="shared" si="38"/>
        <v>-1.7462298274040222E-10</v>
      </c>
      <c r="CL194" s="105" t="e">
        <f>VLOOKUP(C194,CM:CN,2,FALSE)</f>
        <v>#N/A</v>
      </c>
      <c r="DK194" s="105" t="e">
        <f>VLOOKUP(C194,DL:DM,2,FALSE)</f>
        <v>#N/A</v>
      </c>
    </row>
    <row r="195" spans="1:115" s="105" customFormat="1">
      <c r="A195" s="61">
        <v>1</v>
      </c>
      <c r="B195" s="94">
        <f>SUBTOTAL(9,$A$22:A195)</f>
        <v>170</v>
      </c>
      <c r="C195" s="82" t="s">
        <v>320</v>
      </c>
      <c r="D195" s="84">
        <f t="shared" si="41"/>
        <v>14912610.25</v>
      </c>
      <c r="E195" s="102">
        <v>0</v>
      </c>
      <c r="F195" s="102">
        <v>0</v>
      </c>
      <c r="G195" s="102">
        <v>0</v>
      </c>
      <c r="H195" s="102">
        <v>0</v>
      </c>
      <c r="I195" s="102">
        <v>0</v>
      </c>
      <c r="J195" s="102">
        <v>0</v>
      </c>
      <c r="K195" s="119">
        <v>0</v>
      </c>
      <c r="L195" s="102">
        <v>0</v>
      </c>
      <c r="M195" s="102">
        <v>0</v>
      </c>
      <c r="N195" s="102">
        <v>0</v>
      </c>
      <c r="O195" s="102">
        <v>0</v>
      </c>
      <c r="P195" s="102">
        <v>0</v>
      </c>
      <c r="Q195" s="102">
        <v>7435.5</v>
      </c>
      <c r="R195" s="102">
        <v>14756296.800000001</v>
      </c>
      <c r="S195" s="102">
        <v>0</v>
      </c>
      <c r="T195" s="102">
        <v>0</v>
      </c>
      <c r="U195" s="102">
        <v>0</v>
      </c>
      <c r="V195" s="102">
        <v>0</v>
      </c>
      <c r="W195" s="102">
        <v>0</v>
      </c>
      <c r="X195" s="102">
        <v>0</v>
      </c>
      <c r="Y195" s="102">
        <v>0</v>
      </c>
      <c r="Z195" s="102">
        <v>0</v>
      </c>
      <c r="AA195" s="102">
        <v>0</v>
      </c>
      <c r="AB195" s="102">
        <v>0</v>
      </c>
      <c r="AC195" s="102">
        <f t="shared" ref="AC195" si="44">ROUND(N195*1.0593%,2)+ROUND(E195*1.0593%,2)+ROUND(F195*1.0593%,2)+ROUND(G195*1.0593%,2)+ROUND(H195*1.0593%,2)+ROUND(I195*1.0593%,2)+ROUND(J195*1.0593%,2)+ROUND(L195*1.0593%,2)+ROUND(P195*1.0593%,2)+ROUND(R195*1.0593%,2)+ROUND(T195*1.0593%,2)+ROUND(U195*1.0593%,2)+ROUND(V195*1.0593%,2)+ROUND(W195*1.0593%,2)+ROUND(X195*1.0593%,2)+ROUND(Y195*1.0593%,2)+ROUND(Z195*1.0593%,2)+ROUND(AA195*1.0593%,2)+ROUND(AB195*1.0593%,2)</f>
        <v>156313.45000000001</v>
      </c>
      <c r="AD195" s="102">
        <v>0</v>
      </c>
      <c r="AE195" s="102">
        <v>0</v>
      </c>
      <c r="AF195" s="103" t="s">
        <v>17053</v>
      </c>
      <c r="AG195" s="103">
        <v>2023</v>
      </c>
      <c r="AH195" s="104">
        <v>2023</v>
      </c>
      <c r="AT195" s="105" t="e">
        <f>VLOOKUP(C195,AW:AX,2,FALSE)</f>
        <v>#N/A</v>
      </c>
      <c r="BW195" s="106"/>
      <c r="CE195" s="105">
        <f>VLOOKUP(C195,CF:CG,2,FALSE)</f>
        <v>1</v>
      </c>
      <c r="CH195" s="86">
        <f t="shared" si="38"/>
        <v>-7.5669959187507629E-10</v>
      </c>
      <c r="CL195" s="105" t="e">
        <f>VLOOKUP(C195,CM:CN,2,FALSE)</f>
        <v>#N/A</v>
      </c>
      <c r="DK195" s="105" t="e">
        <f>VLOOKUP(C195,DL:DM,2,FALSE)</f>
        <v>#N/A</v>
      </c>
    </row>
    <row r="196" spans="1:115" s="105" customFormat="1">
      <c r="A196" s="61">
        <v>1</v>
      </c>
      <c r="B196" s="94">
        <f>SUBTOTAL(9,$A$22:A196)</f>
        <v>171</v>
      </c>
      <c r="C196" s="82" t="s">
        <v>2619</v>
      </c>
      <c r="D196" s="84">
        <f t="shared" si="41"/>
        <v>11461910.719999999</v>
      </c>
      <c r="E196" s="102">
        <v>805756.75</v>
      </c>
      <c r="F196" s="102">
        <v>2076940.73</v>
      </c>
      <c r="G196" s="102">
        <v>5529366.1399999997</v>
      </c>
      <c r="H196" s="102">
        <v>1252607.33</v>
      </c>
      <c r="I196" s="102">
        <v>1557094</v>
      </c>
      <c r="J196" s="102">
        <v>0</v>
      </c>
      <c r="K196" s="119">
        <v>0</v>
      </c>
      <c r="L196" s="102">
        <v>0</v>
      </c>
      <c r="M196" s="102">
        <v>0</v>
      </c>
      <c r="N196" s="102">
        <v>0</v>
      </c>
      <c r="O196" s="102">
        <v>0</v>
      </c>
      <c r="P196" s="102">
        <v>0</v>
      </c>
      <c r="Q196" s="102">
        <v>0</v>
      </c>
      <c r="R196" s="102">
        <v>0</v>
      </c>
      <c r="S196" s="102">
        <v>0</v>
      </c>
      <c r="T196" s="102">
        <v>0</v>
      </c>
      <c r="U196" s="102">
        <v>0</v>
      </c>
      <c r="V196" s="102">
        <v>0</v>
      </c>
      <c r="W196" s="102">
        <v>0</v>
      </c>
      <c r="X196" s="102">
        <v>0</v>
      </c>
      <c r="Y196" s="102">
        <v>0</v>
      </c>
      <c r="Z196" s="102">
        <v>0</v>
      </c>
      <c r="AA196" s="102">
        <v>0</v>
      </c>
      <c r="AB196" s="102">
        <v>0</v>
      </c>
      <c r="AC196" s="102">
        <f t="shared" ref="AC196" si="45">ROUND(N196*2.14%,2)+ROUND(E196*2.14%,2)+ROUND(F196*2.14%,2)+ROUND(G196*2.14%,2)+ROUND(H196*2.14%,2)+ROUND(I196*2.14%,2)+ROUND(J196*2.14%,2)+ROUND(L196*2.14%,2)+ROUND(P196*2.14%,2)+ROUND(R196*2.14%,2)+ROUND(T196*2.14%,2)+ROUND(U196*2.14%,2)+ROUND(V196*2.14%,2)+ROUND(W196*2.14%,2)+ROUND(X196*2.14%,2)+ROUND(Y196*2.14%,2)+ROUND(Z196*2.14%,2)+ROUND(AA196*2.14%,2)+ROUND(AB196*2.14%,2)</f>
        <v>240145.77</v>
      </c>
      <c r="AD196" s="108">
        <v>0</v>
      </c>
      <c r="AE196" s="102">
        <v>0</v>
      </c>
      <c r="AF196" s="104" t="s">
        <v>17053</v>
      </c>
      <c r="AG196" s="103">
        <v>2023</v>
      </c>
      <c r="AH196" s="104">
        <v>2023</v>
      </c>
      <c r="BW196" s="106"/>
      <c r="CH196" s="86">
        <f t="shared" si="38"/>
        <v>-1.3678800314664841E-9</v>
      </c>
    </row>
    <row r="197" spans="1:115">
      <c r="B197" s="87" t="s">
        <v>509</v>
      </c>
      <c r="C197" s="87"/>
      <c r="D197" s="83">
        <f>SUM(D198:D212)</f>
        <v>114366222.42000002</v>
      </c>
      <c r="E197" s="84">
        <f t="shared" ref="E197:AE197" si="46">SUM(E198:E212)</f>
        <v>0</v>
      </c>
      <c r="F197" s="84">
        <f t="shared" si="46"/>
        <v>0</v>
      </c>
      <c r="G197" s="84">
        <f t="shared" si="46"/>
        <v>0</v>
      </c>
      <c r="H197" s="84">
        <f t="shared" si="46"/>
        <v>0</v>
      </c>
      <c r="I197" s="84">
        <f t="shared" si="46"/>
        <v>3132244.09</v>
      </c>
      <c r="J197" s="84">
        <f t="shared" si="46"/>
        <v>0</v>
      </c>
      <c r="K197" s="85">
        <f t="shared" si="46"/>
        <v>0</v>
      </c>
      <c r="L197" s="84">
        <f t="shared" si="46"/>
        <v>0</v>
      </c>
      <c r="M197" s="84">
        <f t="shared" si="46"/>
        <v>10951.54</v>
      </c>
      <c r="N197" s="84">
        <f t="shared" si="46"/>
        <v>87085825.200000003</v>
      </c>
      <c r="O197" s="84">
        <f t="shared" si="46"/>
        <v>0</v>
      </c>
      <c r="P197" s="84">
        <f t="shared" si="46"/>
        <v>0</v>
      </c>
      <c r="Q197" s="84">
        <f t="shared" si="46"/>
        <v>0</v>
      </c>
      <c r="R197" s="84">
        <f t="shared" si="46"/>
        <v>0</v>
      </c>
      <c r="S197" s="84">
        <f t="shared" si="46"/>
        <v>209</v>
      </c>
      <c r="T197" s="84">
        <f t="shared" si="46"/>
        <v>5882535.6200000001</v>
      </c>
      <c r="U197" s="84">
        <f t="shared" si="46"/>
        <v>14349892.300000001</v>
      </c>
      <c r="V197" s="84">
        <f t="shared" si="46"/>
        <v>0</v>
      </c>
      <c r="W197" s="84">
        <f t="shared" si="46"/>
        <v>0</v>
      </c>
      <c r="X197" s="84">
        <f t="shared" si="46"/>
        <v>0</v>
      </c>
      <c r="Y197" s="84">
        <f t="shared" si="46"/>
        <v>0</v>
      </c>
      <c r="Z197" s="84">
        <f t="shared" si="46"/>
        <v>0</v>
      </c>
      <c r="AA197" s="84">
        <f t="shared" si="46"/>
        <v>0</v>
      </c>
      <c r="AB197" s="84">
        <f t="shared" si="46"/>
        <v>0</v>
      </c>
      <c r="AC197" s="84">
        <f t="shared" si="46"/>
        <v>2363640.6400000006</v>
      </c>
      <c r="AD197" s="84">
        <f t="shared" si="46"/>
        <v>1552084.5700000003</v>
      </c>
      <c r="AE197" s="84">
        <f t="shared" si="46"/>
        <v>0</v>
      </c>
      <c r="AF197" s="74" t="s">
        <v>17027</v>
      </c>
      <c r="AG197" s="74" t="s">
        <v>17027</v>
      </c>
      <c r="AH197" s="74" t="s">
        <v>17027</v>
      </c>
      <c r="AI197" s="89"/>
      <c r="AJ197" s="89"/>
      <c r="AK197" s="89"/>
      <c r="AL197" s="89"/>
      <c r="AM197" s="90"/>
      <c r="AN197" s="90"/>
      <c r="AO197" s="90"/>
      <c r="AP197" s="90"/>
      <c r="AQ197" s="90"/>
      <c r="AR197" s="90"/>
      <c r="AS197" s="90"/>
      <c r="AT197" s="90"/>
      <c r="AU197" s="90"/>
      <c r="AV197" s="90"/>
      <c r="AW197" s="90"/>
      <c r="AX197" s="91"/>
      <c r="AY197" s="91"/>
      <c r="AZ197" s="90"/>
      <c r="BA197" s="90"/>
      <c r="BB197" s="92"/>
      <c r="BC197" s="93">
        <f t="shared" ref="BC197:BC232" si="47">AY197-M197</f>
        <v>-10951.54</v>
      </c>
      <c r="BJ197" s="61" t="e">
        <f>VLOOKUP(C197,BM:BO,3,FALSE)</f>
        <v>#N/A</v>
      </c>
      <c r="BM197" s="61" t="s">
        <v>3779</v>
      </c>
      <c r="BN197" s="61" t="s">
        <v>3254</v>
      </c>
      <c r="BO197" s="61" t="s">
        <v>3780</v>
      </c>
      <c r="BU197" s="61" t="s">
        <v>3779</v>
      </c>
      <c r="BV197" s="61" t="s">
        <v>3254</v>
      </c>
      <c r="BW197" s="61" t="s">
        <v>3780</v>
      </c>
      <c r="CH197" s="86">
        <f t="shared" si="38"/>
        <v>7.4505805969238281E-9</v>
      </c>
    </row>
    <row r="198" spans="1:115">
      <c r="A198" s="61">
        <v>1</v>
      </c>
      <c r="B198" s="94">
        <f>SUBTOTAL(9,$A$22:A198)</f>
        <v>172</v>
      </c>
      <c r="C198" s="98" t="s">
        <v>514</v>
      </c>
      <c r="D198" s="84">
        <f t="shared" ref="D198:D211" si="48">E198+F198+G198+H198+I198+J198+L198+N198+P198+R198+T198+U198+V198+W198+X198+Y198+Z198+AA198+AB198+AC198+AD198+AE198</f>
        <v>8183353.4399999995</v>
      </c>
      <c r="E198" s="101">
        <v>0</v>
      </c>
      <c r="F198" s="101">
        <v>0</v>
      </c>
      <c r="G198" s="101">
        <v>0</v>
      </c>
      <c r="H198" s="101">
        <v>0</v>
      </c>
      <c r="I198" s="101">
        <v>0</v>
      </c>
      <c r="J198" s="101">
        <v>0</v>
      </c>
      <c r="K198" s="121">
        <v>0</v>
      </c>
      <c r="L198" s="122">
        <v>0</v>
      </c>
      <c r="M198" s="123">
        <v>993.2</v>
      </c>
      <c r="N198" s="84">
        <v>7914665.71</v>
      </c>
      <c r="O198" s="101">
        <v>0</v>
      </c>
      <c r="P198" s="101">
        <v>0</v>
      </c>
      <c r="Q198" s="84">
        <v>0</v>
      </c>
      <c r="R198" s="84">
        <v>0</v>
      </c>
      <c r="S198" s="101">
        <v>0</v>
      </c>
      <c r="T198" s="101">
        <v>0</v>
      </c>
      <c r="U198" s="101">
        <v>0</v>
      </c>
      <c r="V198" s="101">
        <v>0</v>
      </c>
      <c r="W198" s="101">
        <v>0</v>
      </c>
      <c r="X198" s="101">
        <v>0</v>
      </c>
      <c r="Y198" s="101">
        <v>0</v>
      </c>
      <c r="Z198" s="101">
        <v>0</v>
      </c>
      <c r="AA198" s="101">
        <v>0</v>
      </c>
      <c r="AB198" s="101">
        <v>0</v>
      </c>
      <c r="AC198" s="84">
        <f>ROUND(N198*2.14%,2)</f>
        <v>169373.85</v>
      </c>
      <c r="AD198" s="101">
        <v>99313.88</v>
      </c>
      <c r="AE198" s="101">
        <v>0</v>
      </c>
      <c r="AF198" s="74">
        <v>2023</v>
      </c>
      <c r="AG198" s="74">
        <v>2023</v>
      </c>
      <c r="AH198" s="74">
        <v>2023</v>
      </c>
      <c r="AI198" s="89"/>
      <c r="AJ198" s="89"/>
      <c r="AK198" s="89"/>
      <c r="AL198" s="89"/>
      <c r="AM198" s="90" t="s">
        <v>16955</v>
      </c>
      <c r="AN198" s="90" t="s">
        <v>16954</v>
      </c>
      <c r="AO198" s="90">
        <v>0</v>
      </c>
      <c r="AP198" s="90" t="s">
        <v>16974</v>
      </c>
      <c r="AQ198" s="90" t="s">
        <v>16959</v>
      </c>
      <c r="AR198" s="90" t="s">
        <v>16965</v>
      </c>
      <c r="AS198" s="90"/>
      <c r="AT198" s="90"/>
      <c r="AU198" s="90"/>
      <c r="AV198" s="90"/>
      <c r="AW198" s="90" t="s">
        <v>618</v>
      </c>
      <c r="AX198" s="91">
        <v>3917.4</v>
      </c>
      <c r="AY198" s="91">
        <v>1055</v>
      </c>
      <c r="AZ198" s="90" t="s">
        <v>2993</v>
      </c>
      <c r="BA198" s="90" t="s">
        <v>17013</v>
      </c>
      <c r="BB198" s="92"/>
      <c r="BC198" s="93">
        <f t="shared" si="47"/>
        <v>61.799999999999955</v>
      </c>
      <c r="BJ198" s="61" t="str">
        <f>VLOOKUP(C198,BM:BO,3,FALSE)</f>
        <v>899.100</v>
      </c>
      <c r="BM198" s="61" t="s">
        <v>3784</v>
      </c>
      <c r="BN198" s="61" t="s">
        <v>2981</v>
      </c>
      <c r="BO198" s="61" t="s">
        <v>3785</v>
      </c>
      <c r="BU198" s="61" t="s">
        <v>3784</v>
      </c>
      <c r="BV198" s="61" t="s">
        <v>2981</v>
      </c>
      <c r="BW198" s="61" t="s">
        <v>3785</v>
      </c>
      <c r="CH198" s="86">
        <f t="shared" si="38"/>
        <v>-4.9476511776447296E-10</v>
      </c>
    </row>
    <row r="199" spans="1:115">
      <c r="A199" s="61">
        <v>1</v>
      </c>
      <c r="B199" s="94">
        <f>SUBTOTAL(9,$A$22:A199)</f>
        <v>173</v>
      </c>
      <c r="C199" s="98" t="s">
        <v>515</v>
      </c>
      <c r="D199" s="84">
        <f t="shared" si="48"/>
        <v>6227821.54</v>
      </c>
      <c r="E199" s="101">
        <v>0</v>
      </c>
      <c r="F199" s="101">
        <v>0</v>
      </c>
      <c r="G199" s="101">
        <v>0</v>
      </c>
      <c r="H199" s="101">
        <v>0</v>
      </c>
      <c r="I199" s="101">
        <v>0</v>
      </c>
      <c r="J199" s="101">
        <v>0</v>
      </c>
      <c r="K199" s="121">
        <v>0</v>
      </c>
      <c r="L199" s="122">
        <v>0</v>
      </c>
      <c r="M199" s="124">
        <v>727.2</v>
      </c>
      <c r="N199" s="84">
        <v>5983915.9100000001</v>
      </c>
      <c r="O199" s="101">
        <v>0</v>
      </c>
      <c r="P199" s="101">
        <v>0</v>
      </c>
      <c r="Q199" s="84">
        <v>0</v>
      </c>
      <c r="R199" s="84">
        <v>0</v>
      </c>
      <c r="S199" s="101">
        <v>0</v>
      </c>
      <c r="T199" s="101">
        <v>0</v>
      </c>
      <c r="U199" s="101">
        <v>0</v>
      </c>
      <c r="V199" s="101">
        <v>0</v>
      </c>
      <c r="W199" s="101">
        <v>0</v>
      </c>
      <c r="X199" s="101">
        <v>0</v>
      </c>
      <c r="Y199" s="101">
        <v>0</v>
      </c>
      <c r="Z199" s="101">
        <v>0</v>
      </c>
      <c r="AA199" s="101">
        <v>0</v>
      </c>
      <c r="AB199" s="101">
        <v>0</v>
      </c>
      <c r="AC199" s="84">
        <f>ROUND(N199*2.14%,2)</f>
        <v>128055.8</v>
      </c>
      <c r="AD199" s="84">
        <v>115849.83</v>
      </c>
      <c r="AE199" s="101">
        <v>0</v>
      </c>
      <c r="AF199" s="74">
        <v>2023</v>
      </c>
      <c r="AG199" s="74">
        <v>2023</v>
      </c>
      <c r="AH199" s="74">
        <v>2023</v>
      </c>
      <c r="AI199" s="89"/>
      <c r="AJ199" s="89"/>
      <c r="AK199" s="89"/>
      <c r="AL199" s="89"/>
      <c r="AM199" s="90" t="s">
        <v>16961</v>
      </c>
      <c r="AN199" s="90" t="s">
        <v>16952</v>
      </c>
      <c r="AO199" s="90">
        <v>0</v>
      </c>
      <c r="AP199" s="90" t="s">
        <v>16965</v>
      </c>
      <c r="AQ199" s="90" t="s">
        <v>16959</v>
      </c>
      <c r="AR199" s="90" t="s">
        <v>16964</v>
      </c>
      <c r="AS199" s="90"/>
      <c r="AT199" s="90"/>
      <c r="AU199" s="90"/>
      <c r="AV199" s="90"/>
      <c r="AW199" s="90" t="s">
        <v>843</v>
      </c>
      <c r="AX199" s="91">
        <v>2900.26</v>
      </c>
      <c r="AY199" s="91">
        <v>680</v>
      </c>
      <c r="AZ199" s="90" t="s">
        <v>2993</v>
      </c>
      <c r="BA199" s="90" t="s">
        <v>17013</v>
      </c>
      <c r="BB199" s="92"/>
      <c r="BC199" s="93">
        <f t="shared" si="47"/>
        <v>-47.200000000000045</v>
      </c>
      <c r="BJ199" s="61" t="str">
        <f>VLOOKUP(C199,BM:BO,3,FALSE)</f>
        <v>679.350</v>
      </c>
      <c r="BM199" s="61" t="s">
        <v>3786</v>
      </c>
      <c r="BN199" s="61" t="s">
        <v>1141</v>
      </c>
      <c r="BO199" s="61" t="s">
        <v>3787</v>
      </c>
      <c r="BU199" s="61" t="s">
        <v>3786</v>
      </c>
      <c r="BV199" s="61" t="s">
        <v>1141</v>
      </c>
      <c r="BW199" s="61" t="s">
        <v>3787</v>
      </c>
      <c r="CH199" s="86">
        <f t="shared" si="38"/>
        <v>-1.1641532182693481E-10</v>
      </c>
    </row>
    <row r="200" spans="1:115">
      <c r="A200" s="61">
        <v>1</v>
      </c>
      <c r="B200" s="94">
        <f>SUBTOTAL(9,$A$22:A200)</f>
        <v>174</v>
      </c>
      <c r="C200" s="98" t="s">
        <v>3282</v>
      </c>
      <c r="D200" s="84">
        <f t="shared" si="48"/>
        <v>15028707.939999999</v>
      </c>
      <c r="E200" s="101">
        <v>0</v>
      </c>
      <c r="F200" s="101">
        <v>0</v>
      </c>
      <c r="G200" s="101">
        <v>0</v>
      </c>
      <c r="H200" s="101">
        <v>0</v>
      </c>
      <c r="I200" s="101">
        <v>0</v>
      </c>
      <c r="J200" s="101">
        <v>0</v>
      </c>
      <c r="K200" s="121">
        <v>0</v>
      </c>
      <c r="L200" s="122">
        <v>0</v>
      </c>
      <c r="M200" s="124">
        <v>0</v>
      </c>
      <c r="N200" s="123">
        <v>0</v>
      </c>
      <c r="O200" s="101">
        <v>0</v>
      </c>
      <c r="P200" s="101">
        <v>0</v>
      </c>
      <c r="Q200" s="84">
        <v>0</v>
      </c>
      <c r="R200" s="84">
        <v>0</v>
      </c>
      <c r="S200" s="101">
        <v>0</v>
      </c>
      <c r="T200" s="101">
        <v>0</v>
      </c>
      <c r="U200" s="84">
        <v>14349892.300000001</v>
      </c>
      <c r="V200" s="101">
        <v>0</v>
      </c>
      <c r="W200" s="101">
        <v>0</v>
      </c>
      <c r="X200" s="101">
        <v>0</v>
      </c>
      <c r="Y200" s="101">
        <v>0</v>
      </c>
      <c r="Z200" s="101">
        <v>0</v>
      </c>
      <c r="AA200" s="101">
        <v>0</v>
      </c>
      <c r="AB200" s="101">
        <v>0</v>
      </c>
      <c r="AC200" s="101">
        <f>ROUND(U200*2.14%,2)</f>
        <v>307087.7</v>
      </c>
      <c r="AD200" s="101">
        <v>371727.94</v>
      </c>
      <c r="AE200" s="101">
        <v>0</v>
      </c>
      <c r="AF200" s="74">
        <v>2023</v>
      </c>
      <c r="AG200" s="74">
        <v>2023</v>
      </c>
      <c r="AH200" s="74">
        <v>2023</v>
      </c>
      <c r="AI200" s="89"/>
      <c r="AJ200" s="89"/>
      <c r="AK200" s="89"/>
      <c r="AL200" s="89"/>
      <c r="AM200" s="90" t="s">
        <v>16970</v>
      </c>
      <c r="AN200" s="90" t="s">
        <v>16961</v>
      </c>
      <c r="AO200" s="90"/>
      <c r="AP200" s="90" t="s">
        <v>16959</v>
      </c>
      <c r="AQ200" s="90" t="s">
        <v>16973</v>
      </c>
      <c r="AR200" s="90" t="s">
        <v>16965</v>
      </c>
      <c r="AS200" s="90"/>
      <c r="AT200" s="90"/>
      <c r="AU200" s="90"/>
      <c r="AV200" s="90"/>
      <c r="AW200" s="90">
        <v>1974</v>
      </c>
      <c r="AX200" s="91">
        <v>4926.6000000000004</v>
      </c>
      <c r="AY200" s="91">
        <v>1710</v>
      </c>
      <c r="AZ200" s="90" t="s">
        <v>2993</v>
      </c>
      <c r="BA200" s="90" t="s">
        <v>17013</v>
      </c>
      <c r="BB200" s="92"/>
      <c r="BC200" s="93">
        <f t="shared" si="47"/>
        <v>1710</v>
      </c>
      <c r="CH200" s="86">
        <f t="shared" si="38"/>
        <v>-1.280568540096283E-9</v>
      </c>
    </row>
    <row r="201" spans="1:115">
      <c r="A201" s="61">
        <v>1</v>
      </c>
      <c r="B201" s="94">
        <f>SUBTOTAL(9,$A$22:A201)</f>
        <v>175</v>
      </c>
      <c r="C201" s="98" t="s">
        <v>517</v>
      </c>
      <c r="D201" s="84">
        <f t="shared" si="48"/>
        <v>3463144.67</v>
      </c>
      <c r="E201" s="101">
        <v>0</v>
      </c>
      <c r="F201" s="101">
        <v>0</v>
      </c>
      <c r="G201" s="101">
        <v>0</v>
      </c>
      <c r="H201" s="101">
        <v>0</v>
      </c>
      <c r="I201" s="101">
        <v>0</v>
      </c>
      <c r="J201" s="101">
        <v>0</v>
      </c>
      <c r="K201" s="121">
        <v>0</v>
      </c>
      <c r="L201" s="122">
        <v>0</v>
      </c>
      <c r="M201" s="123">
        <v>420</v>
      </c>
      <c r="N201" s="84">
        <v>3317752.1</v>
      </c>
      <c r="O201" s="101">
        <v>0</v>
      </c>
      <c r="P201" s="101">
        <v>0</v>
      </c>
      <c r="Q201" s="84">
        <v>0</v>
      </c>
      <c r="R201" s="84">
        <v>0</v>
      </c>
      <c r="S201" s="101">
        <v>0</v>
      </c>
      <c r="T201" s="101">
        <v>0</v>
      </c>
      <c r="U201" s="101">
        <v>0</v>
      </c>
      <c r="V201" s="101">
        <v>0</v>
      </c>
      <c r="W201" s="101">
        <v>0</v>
      </c>
      <c r="X201" s="101">
        <v>0</v>
      </c>
      <c r="Y201" s="101">
        <v>0</v>
      </c>
      <c r="Z201" s="101">
        <v>0</v>
      </c>
      <c r="AA201" s="101">
        <v>0</v>
      </c>
      <c r="AB201" s="101">
        <v>0</v>
      </c>
      <c r="AC201" s="84">
        <f>ROUND(N201*2.14%,2)+0.01</f>
        <v>70999.899999999994</v>
      </c>
      <c r="AD201" s="84">
        <v>74392.67</v>
      </c>
      <c r="AE201" s="101">
        <v>0</v>
      </c>
      <c r="AF201" s="74">
        <v>2023</v>
      </c>
      <c r="AG201" s="74">
        <v>2023</v>
      </c>
      <c r="AH201" s="74">
        <v>2023</v>
      </c>
      <c r="AI201" s="89"/>
      <c r="AJ201" s="89"/>
      <c r="AK201" s="89"/>
      <c r="AL201" s="89"/>
      <c r="AM201" s="90" t="s">
        <v>16971</v>
      </c>
      <c r="AN201" s="90" t="s">
        <v>16964</v>
      </c>
      <c r="AO201" s="90">
        <v>0</v>
      </c>
      <c r="AP201" s="90" t="s">
        <v>16957</v>
      </c>
      <c r="AQ201" s="90" t="s">
        <v>16958</v>
      </c>
      <c r="AR201" s="90">
        <v>0</v>
      </c>
      <c r="AS201" s="90"/>
      <c r="AT201" s="90"/>
      <c r="AU201" s="90"/>
      <c r="AV201" s="90"/>
      <c r="AW201" s="90" t="s">
        <v>633</v>
      </c>
      <c r="AX201" s="91">
        <v>396.6</v>
      </c>
      <c r="AY201" s="91" t="s">
        <v>2985</v>
      </c>
      <c r="AZ201" s="90" t="s">
        <v>2968</v>
      </c>
      <c r="BA201" s="90" t="s">
        <v>17013</v>
      </c>
      <c r="BB201" s="92"/>
      <c r="BC201" s="93" t="e">
        <f t="shared" si="47"/>
        <v>#VALUE!</v>
      </c>
      <c r="BJ201" s="61" t="str">
        <f>VLOOKUP(C201,BM:BO,3,FALSE)</f>
        <v>нет данных</v>
      </c>
      <c r="BM201" s="61" t="s">
        <v>746</v>
      </c>
      <c r="BN201" s="61" t="s">
        <v>1344</v>
      </c>
      <c r="BO201" s="61" t="s">
        <v>3790</v>
      </c>
      <c r="BU201" s="61" t="s">
        <v>746</v>
      </c>
      <c r="BV201" s="61" t="s">
        <v>1344</v>
      </c>
      <c r="BW201" s="61" t="s">
        <v>3790</v>
      </c>
      <c r="CH201" s="86">
        <f t="shared" si="38"/>
        <v>-1.6007106751203537E-10</v>
      </c>
    </row>
    <row r="202" spans="1:115">
      <c r="A202" s="61">
        <v>1</v>
      </c>
      <c r="B202" s="94">
        <f>SUBTOTAL(9,$A$22:A202)</f>
        <v>176</v>
      </c>
      <c r="C202" s="98" t="s">
        <v>518</v>
      </c>
      <c r="D202" s="84">
        <f t="shared" si="48"/>
        <v>5569367.1299999999</v>
      </c>
      <c r="E202" s="101">
        <v>0</v>
      </c>
      <c r="F202" s="101">
        <v>0</v>
      </c>
      <c r="G202" s="101">
        <v>0</v>
      </c>
      <c r="H202" s="101">
        <v>0</v>
      </c>
      <c r="I202" s="101">
        <v>0</v>
      </c>
      <c r="J202" s="101">
        <v>0</v>
      </c>
      <c r="K202" s="121">
        <v>0</v>
      </c>
      <c r="L202" s="122">
        <v>0</v>
      </c>
      <c r="M202" s="123">
        <v>857</v>
      </c>
      <c r="N202" s="84">
        <v>5334914.68</v>
      </c>
      <c r="O202" s="101">
        <v>0</v>
      </c>
      <c r="P202" s="101">
        <v>0</v>
      </c>
      <c r="Q202" s="84">
        <v>0</v>
      </c>
      <c r="R202" s="84">
        <v>0</v>
      </c>
      <c r="S202" s="101">
        <v>0</v>
      </c>
      <c r="T202" s="101">
        <v>0</v>
      </c>
      <c r="U202" s="101">
        <v>0</v>
      </c>
      <c r="V202" s="101">
        <v>0</v>
      </c>
      <c r="W202" s="101">
        <v>0</v>
      </c>
      <c r="X202" s="101">
        <v>0</v>
      </c>
      <c r="Y202" s="101">
        <v>0</v>
      </c>
      <c r="Z202" s="101">
        <v>0</v>
      </c>
      <c r="AA202" s="101">
        <v>0</v>
      </c>
      <c r="AB202" s="101">
        <v>0</v>
      </c>
      <c r="AC202" s="84">
        <f>ROUND(N202*2.14%,2)</f>
        <v>114167.17</v>
      </c>
      <c r="AD202" s="84">
        <v>120285.28</v>
      </c>
      <c r="AE202" s="101">
        <v>0</v>
      </c>
      <c r="AF202" s="74">
        <v>2023</v>
      </c>
      <c r="AG202" s="74">
        <v>2023</v>
      </c>
      <c r="AH202" s="74">
        <v>2023</v>
      </c>
      <c r="AI202" s="89"/>
      <c r="AJ202" s="89"/>
      <c r="AK202" s="89"/>
      <c r="AL202" s="89"/>
      <c r="AM202" s="90" t="s">
        <v>16968</v>
      </c>
      <c r="AN202" s="90" t="s">
        <v>16966</v>
      </c>
      <c r="AO202" s="90">
        <v>0</v>
      </c>
      <c r="AP202" s="90" t="s">
        <v>16965</v>
      </c>
      <c r="AQ202" s="90" t="s">
        <v>16969</v>
      </c>
      <c r="AR202" s="90" t="s">
        <v>16965</v>
      </c>
      <c r="AS202" s="90"/>
      <c r="AT202" s="90"/>
      <c r="AU202" s="90"/>
      <c r="AV202" s="90"/>
      <c r="AW202" s="90" t="s">
        <v>663</v>
      </c>
      <c r="AX202" s="91">
        <v>4381.5</v>
      </c>
      <c r="AY202" s="91">
        <v>822.4</v>
      </c>
      <c r="AZ202" s="90" t="s">
        <v>3041</v>
      </c>
      <c r="BA202" s="90" t="s">
        <v>17013</v>
      </c>
      <c r="BB202" s="92"/>
      <c r="BC202" s="93">
        <f t="shared" si="47"/>
        <v>-34.600000000000023</v>
      </c>
      <c r="BJ202" s="61" t="str">
        <f>VLOOKUP(C202,BM:BO,3,FALSE)</f>
        <v>822.400</v>
      </c>
      <c r="BM202" s="61" t="s">
        <v>523</v>
      </c>
      <c r="BN202" s="61" t="s">
        <v>2981</v>
      </c>
      <c r="BO202" s="61" t="s">
        <v>3791</v>
      </c>
      <c r="BU202" s="61" t="s">
        <v>523</v>
      </c>
      <c r="BV202" s="61" t="s">
        <v>2981</v>
      </c>
      <c r="BW202" s="61" t="s">
        <v>3791</v>
      </c>
      <c r="CH202" s="86">
        <f t="shared" si="38"/>
        <v>1.8917489796876907E-10</v>
      </c>
    </row>
    <row r="203" spans="1:115">
      <c r="A203" s="61">
        <v>1</v>
      </c>
      <c r="B203" s="94">
        <f>SUBTOTAL(9,$A$22:A203)</f>
        <v>177</v>
      </c>
      <c r="C203" s="98" t="s">
        <v>519</v>
      </c>
      <c r="D203" s="84">
        <f t="shared" si="48"/>
        <v>5439187.5700000003</v>
      </c>
      <c r="E203" s="101">
        <v>0</v>
      </c>
      <c r="F203" s="101">
        <v>0</v>
      </c>
      <c r="G203" s="101">
        <v>0</v>
      </c>
      <c r="H203" s="101">
        <v>0</v>
      </c>
      <c r="I203" s="101">
        <v>0</v>
      </c>
      <c r="J203" s="101">
        <v>0</v>
      </c>
      <c r="K203" s="121">
        <v>0</v>
      </c>
      <c r="L203" s="122">
        <v>0</v>
      </c>
      <c r="M203" s="125">
        <v>650</v>
      </c>
      <c r="N203" s="84">
        <v>5185666.7300000004</v>
      </c>
      <c r="O203" s="101">
        <v>0</v>
      </c>
      <c r="P203" s="101">
        <v>0</v>
      </c>
      <c r="Q203" s="84">
        <v>0</v>
      </c>
      <c r="R203" s="84">
        <v>0</v>
      </c>
      <c r="S203" s="101">
        <v>0</v>
      </c>
      <c r="T203" s="101">
        <v>0</v>
      </c>
      <c r="U203" s="101">
        <v>0</v>
      </c>
      <c r="V203" s="101">
        <v>0</v>
      </c>
      <c r="W203" s="101">
        <v>0</v>
      </c>
      <c r="X203" s="101">
        <v>0</v>
      </c>
      <c r="Y203" s="101">
        <v>0</v>
      </c>
      <c r="Z203" s="101">
        <v>0</v>
      </c>
      <c r="AA203" s="101">
        <v>0</v>
      </c>
      <c r="AB203" s="101">
        <v>0</v>
      </c>
      <c r="AC203" s="84">
        <f>ROUND(N203*2.14%,2)</f>
        <v>110973.27</v>
      </c>
      <c r="AD203" s="84">
        <v>142547.57</v>
      </c>
      <c r="AE203" s="101">
        <v>0</v>
      </c>
      <c r="AF203" s="74">
        <v>2023</v>
      </c>
      <c r="AG203" s="74">
        <v>2023</v>
      </c>
      <c r="AH203" s="74">
        <v>2023</v>
      </c>
      <c r="AI203" s="89"/>
      <c r="AJ203" s="89"/>
      <c r="AK203" s="89"/>
      <c r="AL203" s="89"/>
      <c r="AM203" s="90" t="s">
        <v>16968</v>
      </c>
      <c r="AN203" s="90" t="s">
        <v>16957</v>
      </c>
      <c r="AO203" s="90">
        <v>0</v>
      </c>
      <c r="AP203" s="90" t="s">
        <v>16965</v>
      </c>
      <c r="AQ203" s="90" t="s">
        <v>16965</v>
      </c>
      <c r="AR203" s="90">
        <v>0</v>
      </c>
      <c r="AS203" s="90"/>
      <c r="AT203" s="90"/>
      <c r="AU203" s="90"/>
      <c r="AV203" s="90"/>
      <c r="AW203" s="90" t="s">
        <v>717</v>
      </c>
      <c r="AX203" s="91">
        <v>1468.2</v>
      </c>
      <c r="AY203" s="91">
        <v>726</v>
      </c>
      <c r="AZ203" s="90" t="s">
        <v>2968</v>
      </c>
      <c r="BA203" s="90" t="s">
        <v>717</v>
      </c>
      <c r="BB203" s="92"/>
      <c r="BC203" s="93">
        <f t="shared" si="47"/>
        <v>76</v>
      </c>
      <c r="BJ203" s="61" t="str">
        <f>VLOOKUP(C203,BM:BO,3,FALSE)</f>
        <v>596.000</v>
      </c>
      <c r="BM203" s="61" t="s">
        <v>562</v>
      </c>
      <c r="BN203" s="61" t="s">
        <v>3204</v>
      </c>
      <c r="BO203" s="61" t="s">
        <v>3793</v>
      </c>
      <c r="BU203" s="61" t="s">
        <v>562</v>
      </c>
      <c r="BV203" s="61" t="s">
        <v>3204</v>
      </c>
      <c r="BW203" s="61" t="s">
        <v>3793</v>
      </c>
      <c r="CH203" s="86">
        <f t="shared" si="38"/>
        <v>-1.7462298274040222E-10</v>
      </c>
    </row>
    <row r="204" spans="1:115">
      <c r="A204" s="61">
        <v>1</v>
      </c>
      <c r="B204" s="94">
        <f>SUBTOTAL(9,$A$22:A204)</f>
        <v>178</v>
      </c>
      <c r="C204" s="98" t="s">
        <v>520</v>
      </c>
      <c r="D204" s="84">
        <f t="shared" si="48"/>
        <v>6294788.0300000003</v>
      </c>
      <c r="E204" s="101">
        <v>0</v>
      </c>
      <c r="F204" s="101">
        <v>0</v>
      </c>
      <c r="G204" s="101">
        <v>0</v>
      </c>
      <c r="H204" s="101">
        <v>0</v>
      </c>
      <c r="I204" s="101">
        <v>0</v>
      </c>
      <c r="J204" s="101">
        <v>0</v>
      </c>
      <c r="K204" s="121">
        <v>0</v>
      </c>
      <c r="L204" s="122">
        <v>0</v>
      </c>
      <c r="M204" s="123">
        <v>747</v>
      </c>
      <c r="N204" s="84">
        <v>5985826.5099999998</v>
      </c>
      <c r="O204" s="101">
        <v>0</v>
      </c>
      <c r="P204" s="101">
        <v>0</v>
      </c>
      <c r="Q204" s="84">
        <v>0</v>
      </c>
      <c r="R204" s="84">
        <v>0</v>
      </c>
      <c r="S204" s="101">
        <v>0</v>
      </c>
      <c r="T204" s="101">
        <v>0</v>
      </c>
      <c r="U204" s="101">
        <v>0</v>
      </c>
      <c r="V204" s="101">
        <v>0</v>
      </c>
      <c r="W204" s="101">
        <v>0</v>
      </c>
      <c r="X204" s="101">
        <v>0</v>
      </c>
      <c r="Y204" s="101">
        <v>0</v>
      </c>
      <c r="Z204" s="101">
        <v>0</v>
      </c>
      <c r="AA204" s="101">
        <v>0</v>
      </c>
      <c r="AB204" s="101">
        <v>0</v>
      </c>
      <c r="AC204" s="84">
        <f>ROUND(N204*2.14%,2)</f>
        <v>128096.69</v>
      </c>
      <c r="AD204" s="84">
        <v>180864.83</v>
      </c>
      <c r="AE204" s="101">
        <v>0</v>
      </c>
      <c r="AF204" s="74">
        <v>2023</v>
      </c>
      <c r="AG204" s="74">
        <v>2023</v>
      </c>
      <c r="AH204" s="74">
        <v>2023</v>
      </c>
      <c r="AI204" s="89"/>
      <c r="AJ204" s="89"/>
      <c r="AK204" s="89"/>
      <c r="AL204" s="89"/>
      <c r="AM204" s="90" t="s">
        <v>16961</v>
      </c>
      <c r="AN204" s="90" t="s">
        <v>16952</v>
      </c>
      <c r="AO204" s="90">
        <v>0</v>
      </c>
      <c r="AP204" s="90" t="s">
        <v>16964</v>
      </c>
      <c r="AQ204" s="90" t="s">
        <v>16973</v>
      </c>
      <c r="AR204" s="90" t="s">
        <v>16964</v>
      </c>
      <c r="AS204" s="90"/>
      <c r="AT204" s="90"/>
      <c r="AU204" s="90"/>
      <c r="AV204" s="90"/>
      <c r="AW204" s="90" t="s">
        <v>843</v>
      </c>
      <c r="AX204" s="91">
        <v>2458</v>
      </c>
      <c r="AY204" s="91">
        <v>747</v>
      </c>
      <c r="AZ204" s="90" t="s">
        <v>2968</v>
      </c>
      <c r="BA204" s="90" t="s">
        <v>17013</v>
      </c>
      <c r="BB204" s="92"/>
      <c r="BC204" s="93">
        <f t="shared" si="47"/>
        <v>0</v>
      </c>
      <c r="BJ204" s="61" t="str">
        <f>VLOOKUP(C204,BM:BO,3,FALSE)</f>
        <v>505.600</v>
      </c>
      <c r="BM204" s="61" t="s">
        <v>3794</v>
      </c>
      <c r="BN204" s="61" t="s">
        <v>1344</v>
      </c>
      <c r="BO204" s="61" t="s">
        <v>3796</v>
      </c>
      <c r="BU204" s="61" t="s">
        <v>3794</v>
      </c>
      <c r="BV204" s="61" t="s">
        <v>1344</v>
      </c>
      <c r="BW204" s="61" t="s">
        <v>3796</v>
      </c>
      <c r="CH204" s="86">
        <f t="shared" si="38"/>
        <v>4.9476511776447296E-10</v>
      </c>
    </row>
    <row r="205" spans="1:115">
      <c r="A205" s="61">
        <v>1</v>
      </c>
      <c r="B205" s="94">
        <f>SUBTOTAL(9,$A$22:A205)</f>
        <v>179</v>
      </c>
      <c r="C205" s="98" t="s">
        <v>522</v>
      </c>
      <c r="D205" s="84">
        <f t="shared" si="48"/>
        <v>8702996.5099999998</v>
      </c>
      <c r="E205" s="101">
        <v>0</v>
      </c>
      <c r="F205" s="101">
        <v>0</v>
      </c>
      <c r="G205" s="101">
        <v>0</v>
      </c>
      <c r="H205" s="101">
        <v>0</v>
      </c>
      <c r="I205" s="101">
        <v>0</v>
      </c>
      <c r="J205" s="101">
        <v>0</v>
      </c>
      <c r="K205" s="121">
        <v>0</v>
      </c>
      <c r="L205" s="122">
        <v>0</v>
      </c>
      <c r="M205" s="123">
        <v>1286.4000000000001</v>
      </c>
      <c r="N205" s="84">
        <v>8390167.3599999994</v>
      </c>
      <c r="O205" s="101">
        <v>0</v>
      </c>
      <c r="P205" s="101">
        <v>0</v>
      </c>
      <c r="Q205" s="84">
        <v>0</v>
      </c>
      <c r="R205" s="84">
        <v>0</v>
      </c>
      <c r="S205" s="101">
        <v>0</v>
      </c>
      <c r="T205" s="101">
        <v>0</v>
      </c>
      <c r="U205" s="101">
        <v>0</v>
      </c>
      <c r="V205" s="101">
        <v>0</v>
      </c>
      <c r="W205" s="101">
        <v>0</v>
      </c>
      <c r="X205" s="101">
        <v>0</v>
      </c>
      <c r="Y205" s="101">
        <v>0</v>
      </c>
      <c r="Z205" s="101">
        <v>0</v>
      </c>
      <c r="AA205" s="101">
        <v>0</v>
      </c>
      <c r="AB205" s="101">
        <v>0</v>
      </c>
      <c r="AC205" s="84">
        <f>ROUND(N205*2.14%,2)</f>
        <v>179549.58</v>
      </c>
      <c r="AD205" s="101">
        <v>133279.57</v>
      </c>
      <c r="AE205" s="101">
        <v>0</v>
      </c>
      <c r="AF205" s="74">
        <v>2023</v>
      </c>
      <c r="AG205" s="74">
        <v>2023</v>
      </c>
      <c r="AH205" s="74">
        <v>2023</v>
      </c>
      <c r="AI205" s="89"/>
      <c r="AJ205" s="89"/>
      <c r="AK205" s="89"/>
      <c r="AL205" s="89"/>
      <c r="AM205" s="90" t="s">
        <v>16961</v>
      </c>
      <c r="AN205" s="90" t="s">
        <v>16952</v>
      </c>
      <c r="AO205" s="90">
        <v>0</v>
      </c>
      <c r="AP205" s="90" t="s">
        <v>16965</v>
      </c>
      <c r="AQ205" s="90" t="s">
        <v>16969</v>
      </c>
      <c r="AR205" s="90" t="s">
        <v>16965</v>
      </c>
      <c r="AS205" s="90"/>
      <c r="AT205" s="90"/>
      <c r="AU205" s="90"/>
      <c r="AV205" s="90"/>
      <c r="AW205" s="90" t="s">
        <v>780</v>
      </c>
      <c r="AX205" s="91">
        <v>6873.1</v>
      </c>
      <c r="AY205" s="91">
        <v>1286.23</v>
      </c>
      <c r="AZ205" s="90" t="s">
        <v>2993</v>
      </c>
      <c r="BA205" s="90" t="s">
        <v>17013</v>
      </c>
      <c r="BB205" s="92"/>
      <c r="BC205" s="93">
        <f t="shared" si="47"/>
        <v>-0.17000000000007276</v>
      </c>
      <c r="BJ205" s="61" t="str">
        <f>VLOOKUP(C205,BM:BO,3,FALSE)</f>
        <v>1169.300</v>
      </c>
      <c r="BM205" s="61" t="s">
        <v>3799</v>
      </c>
      <c r="BN205" s="61" t="s">
        <v>621</v>
      </c>
      <c r="BO205" s="61" t="s">
        <v>1399</v>
      </c>
      <c r="BU205" s="61" t="s">
        <v>3799</v>
      </c>
      <c r="BV205" s="61" t="s">
        <v>621</v>
      </c>
      <c r="BW205" s="61" t="s">
        <v>1399</v>
      </c>
      <c r="CH205" s="86">
        <f t="shared" si="38"/>
        <v>3.7834979593753815E-10</v>
      </c>
    </row>
    <row r="206" spans="1:115" s="105" customFormat="1">
      <c r="A206" s="61">
        <v>1</v>
      </c>
      <c r="B206" s="94">
        <f>SUBTOTAL(9,$A$22:A206)</f>
        <v>180</v>
      </c>
      <c r="C206" s="82" t="s">
        <v>3529</v>
      </c>
      <c r="D206" s="84">
        <f t="shared" si="48"/>
        <v>6008421.8799999999</v>
      </c>
      <c r="E206" s="126">
        <v>0</v>
      </c>
      <c r="F206" s="126">
        <v>0</v>
      </c>
      <c r="G206" s="126">
        <v>0</v>
      </c>
      <c r="H206" s="126">
        <v>0</v>
      </c>
      <c r="I206" s="126">
        <v>0</v>
      </c>
      <c r="J206" s="126">
        <v>0</v>
      </c>
      <c r="K206" s="127">
        <v>0</v>
      </c>
      <c r="L206" s="126">
        <v>0</v>
      </c>
      <c r="M206" s="102">
        <v>0</v>
      </c>
      <c r="N206" s="102">
        <v>0</v>
      </c>
      <c r="O206" s="102">
        <v>0</v>
      </c>
      <c r="P206" s="102">
        <v>0</v>
      </c>
      <c r="Q206" s="102">
        <v>0</v>
      </c>
      <c r="R206" s="102">
        <v>0</v>
      </c>
      <c r="S206" s="102">
        <v>209</v>
      </c>
      <c r="T206" s="102">
        <f>6871038.05-988502.43</f>
        <v>5882535.6200000001</v>
      </c>
      <c r="U206" s="102">
        <v>0</v>
      </c>
      <c r="V206" s="102">
        <v>0</v>
      </c>
      <c r="W206" s="102">
        <v>0</v>
      </c>
      <c r="X206" s="102">
        <v>0</v>
      </c>
      <c r="Y206" s="102">
        <v>0</v>
      </c>
      <c r="Z206" s="102">
        <v>0</v>
      </c>
      <c r="AA206" s="102">
        <v>0</v>
      </c>
      <c r="AB206" s="102">
        <v>0</v>
      </c>
      <c r="AC206" s="102">
        <f t="shared" ref="AC206:AC211" si="49">ROUND(N206*2.14%,2)+ROUND(E206*2.14%,2)+ROUND(F206*2.14%,2)+ROUND(G206*2.14%,2)+ROUND(H206*2.14%,2)+ROUND(I206*2.14%,2)+ROUND(J206*2.14%,2)+ROUND(L206*2.14%,2)+ROUND(P206*2.14%,2)+ROUND(R206*2.14%,2)+ROUND(T206*2.14%,2)+ROUND(U206*2.14%,2)+ROUND(V206*2.14%,2)+ROUND(W206*2.14%,2)+ROUND(X206*2.14%,2)+ROUND(Y206*2.14%,2)+ROUND(Z206*2.14%,2)+ROUND(AA206*2.14%,2)+ROUND(AB206*2.14%,2)</f>
        <v>125886.26</v>
      </c>
      <c r="AD206" s="102">
        <v>0</v>
      </c>
      <c r="AE206" s="102">
        <v>0</v>
      </c>
      <c r="AF206" s="103" t="s">
        <v>17053</v>
      </c>
      <c r="AG206" s="103">
        <v>2023</v>
      </c>
      <c r="AH206" s="104">
        <v>2023</v>
      </c>
      <c r="AT206" s="105" t="e">
        <f>VLOOKUP(C206,AW:AX,2,FALSE)</f>
        <v>#N/A</v>
      </c>
      <c r="BW206" s="106"/>
      <c r="CE206" s="105" t="e">
        <f t="shared" ref="CE206:CE211" si="50">VLOOKUP(C206,CF:CG,2,FALSE)</f>
        <v>#N/A</v>
      </c>
      <c r="CH206" s="86">
        <f t="shared" si="38"/>
        <v>-2.1827872842550278E-10</v>
      </c>
      <c r="CL206" s="105" t="e">
        <f t="shared" ref="CL206:CL211" si="51">VLOOKUP(C206,CM:CN,2,FALSE)</f>
        <v>#N/A</v>
      </c>
      <c r="DK206" s="105" t="e">
        <f t="shared" ref="DK206:DK211" si="52">VLOOKUP(C206,DL:DM,2,FALSE)</f>
        <v>#N/A</v>
      </c>
    </row>
    <row r="207" spans="1:115" s="105" customFormat="1">
      <c r="A207" s="61">
        <v>1</v>
      </c>
      <c r="B207" s="94">
        <f>SUBTOTAL(9,$A$22:A207)</f>
        <v>181</v>
      </c>
      <c r="C207" s="82" t="s">
        <v>3680</v>
      </c>
      <c r="D207" s="84">
        <f t="shared" si="48"/>
        <v>3369997.52</v>
      </c>
      <c r="E207" s="102">
        <v>0</v>
      </c>
      <c r="F207" s="102">
        <v>0</v>
      </c>
      <c r="G207" s="102">
        <v>0</v>
      </c>
      <c r="H207" s="102">
        <v>0</v>
      </c>
      <c r="I207" s="102">
        <v>3132244.09</v>
      </c>
      <c r="J207" s="102">
        <v>0</v>
      </c>
      <c r="K207" s="119">
        <v>0</v>
      </c>
      <c r="L207" s="102">
        <v>0</v>
      </c>
      <c r="M207" s="102">
        <v>0</v>
      </c>
      <c r="N207" s="102">
        <v>0</v>
      </c>
      <c r="O207" s="102">
        <v>0</v>
      </c>
      <c r="P207" s="102">
        <v>0</v>
      </c>
      <c r="Q207" s="102">
        <v>0</v>
      </c>
      <c r="R207" s="102">
        <v>0</v>
      </c>
      <c r="S207" s="102">
        <v>0</v>
      </c>
      <c r="T207" s="102">
        <v>0</v>
      </c>
      <c r="U207" s="102">
        <v>0</v>
      </c>
      <c r="V207" s="102">
        <v>0</v>
      </c>
      <c r="W207" s="102">
        <v>0</v>
      </c>
      <c r="X207" s="102">
        <v>0</v>
      </c>
      <c r="Y207" s="102">
        <v>0</v>
      </c>
      <c r="Z207" s="102">
        <v>0</v>
      </c>
      <c r="AA207" s="102">
        <v>0</v>
      </c>
      <c r="AB207" s="102">
        <v>0</v>
      </c>
      <c r="AC207" s="102">
        <f t="shared" si="49"/>
        <v>67030.02</v>
      </c>
      <c r="AD207" s="102">
        <v>170723.41</v>
      </c>
      <c r="AE207" s="102">
        <v>0</v>
      </c>
      <c r="AF207" s="103">
        <v>2023</v>
      </c>
      <c r="AG207" s="103">
        <v>2023</v>
      </c>
      <c r="AH207" s="104">
        <v>2023</v>
      </c>
      <c r="BW207" s="106"/>
      <c r="CA207" s="105" t="e">
        <f>VLOOKUP(C207,CB:CC,2,FALSE)</f>
        <v>#N/A</v>
      </c>
      <c r="CE207" s="105" t="e">
        <f t="shared" si="50"/>
        <v>#N/A</v>
      </c>
      <c r="CH207" s="86">
        <f t="shared" si="38"/>
        <v>1.4551915228366852E-10</v>
      </c>
      <c r="CL207" s="105" t="e">
        <f t="shared" si="51"/>
        <v>#N/A</v>
      </c>
      <c r="DK207" s="105" t="e">
        <f t="shared" si="52"/>
        <v>#N/A</v>
      </c>
    </row>
    <row r="208" spans="1:115" s="105" customFormat="1">
      <c r="A208" s="61">
        <v>1</v>
      </c>
      <c r="B208" s="94">
        <f>SUBTOTAL(9,$A$22:A208)</f>
        <v>182</v>
      </c>
      <c r="C208" s="82" t="s">
        <v>3549</v>
      </c>
      <c r="D208" s="84">
        <f t="shared" si="48"/>
        <v>18809755.130000003</v>
      </c>
      <c r="E208" s="126">
        <v>0</v>
      </c>
      <c r="F208" s="126">
        <v>0</v>
      </c>
      <c r="G208" s="126">
        <v>0</v>
      </c>
      <c r="H208" s="126">
        <v>0</v>
      </c>
      <c r="I208" s="126">
        <v>0</v>
      </c>
      <c r="J208" s="126">
        <v>0</v>
      </c>
      <c r="K208" s="127">
        <v>0</v>
      </c>
      <c r="L208" s="126">
        <v>0</v>
      </c>
      <c r="M208" s="102">
        <v>2129.6</v>
      </c>
      <c r="N208" s="102">
        <v>18415660.010000002</v>
      </c>
      <c r="O208" s="102">
        <v>0</v>
      </c>
      <c r="P208" s="102">
        <v>0</v>
      </c>
      <c r="Q208" s="102">
        <v>0</v>
      </c>
      <c r="R208" s="102">
        <v>0</v>
      </c>
      <c r="S208" s="102">
        <v>0</v>
      </c>
      <c r="T208" s="102">
        <v>0</v>
      </c>
      <c r="U208" s="102">
        <v>0</v>
      </c>
      <c r="V208" s="102">
        <v>0</v>
      </c>
      <c r="W208" s="102">
        <v>0</v>
      </c>
      <c r="X208" s="102">
        <v>0</v>
      </c>
      <c r="Y208" s="102">
        <v>0</v>
      </c>
      <c r="Z208" s="102">
        <v>0</v>
      </c>
      <c r="AA208" s="102">
        <v>0</v>
      </c>
      <c r="AB208" s="102">
        <v>0</v>
      </c>
      <c r="AC208" s="102">
        <f t="shared" si="49"/>
        <v>394095.12</v>
      </c>
      <c r="AD208" s="102">
        <v>0</v>
      </c>
      <c r="AE208" s="102">
        <v>0</v>
      </c>
      <c r="AF208" s="103" t="s">
        <v>17053</v>
      </c>
      <c r="AG208" s="103">
        <v>2023</v>
      </c>
      <c r="AH208" s="104">
        <v>2023</v>
      </c>
      <c r="AT208" s="105" t="e">
        <f>VLOOKUP(C208,AW:AX,2,FALSE)</f>
        <v>#N/A</v>
      </c>
      <c r="BW208" s="106"/>
      <c r="CE208" s="105" t="e">
        <f t="shared" si="50"/>
        <v>#N/A</v>
      </c>
      <c r="CH208" s="86">
        <f t="shared" si="38"/>
        <v>1.0477378964424133E-9</v>
      </c>
      <c r="CL208" s="105" t="e">
        <f t="shared" si="51"/>
        <v>#N/A</v>
      </c>
      <c r="DK208" s="105" t="e">
        <f t="shared" si="52"/>
        <v>#N/A</v>
      </c>
    </row>
    <row r="209" spans="1:115" s="105" customFormat="1">
      <c r="A209" s="61">
        <v>1</v>
      </c>
      <c r="B209" s="94">
        <f>SUBTOTAL(9,$A$22:A209)</f>
        <v>183</v>
      </c>
      <c r="C209" s="82" t="s">
        <v>642</v>
      </c>
      <c r="D209" s="84">
        <f t="shared" si="48"/>
        <v>8378586.0800000001</v>
      </c>
      <c r="E209" s="120">
        <v>0</v>
      </c>
      <c r="F209" s="120">
        <v>0</v>
      </c>
      <c r="G209" s="120">
        <v>0</v>
      </c>
      <c r="H209" s="120">
        <v>0</v>
      </c>
      <c r="I209" s="120">
        <v>0</v>
      </c>
      <c r="J209" s="120">
        <v>0</v>
      </c>
      <c r="K209" s="119">
        <v>0</v>
      </c>
      <c r="L209" s="102">
        <v>0</v>
      </c>
      <c r="M209" s="102">
        <v>936.26</v>
      </c>
      <c r="N209" s="102">
        <v>8203041</v>
      </c>
      <c r="O209" s="102">
        <v>0</v>
      </c>
      <c r="P209" s="102">
        <v>0</v>
      </c>
      <c r="Q209" s="102">
        <v>0</v>
      </c>
      <c r="R209" s="102">
        <v>0</v>
      </c>
      <c r="S209" s="102">
        <v>0</v>
      </c>
      <c r="T209" s="102">
        <v>0</v>
      </c>
      <c r="U209" s="102">
        <v>0</v>
      </c>
      <c r="V209" s="102">
        <v>0</v>
      </c>
      <c r="W209" s="102">
        <v>0</v>
      </c>
      <c r="X209" s="102">
        <v>0</v>
      </c>
      <c r="Y209" s="102">
        <v>0</v>
      </c>
      <c r="Z209" s="102">
        <v>0</v>
      </c>
      <c r="AA209" s="102">
        <v>0</v>
      </c>
      <c r="AB209" s="102">
        <v>0</v>
      </c>
      <c r="AC209" s="102">
        <f t="shared" si="49"/>
        <v>175545.08</v>
      </c>
      <c r="AD209" s="128">
        <v>0</v>
      </c>
      <c r="AE209" s="102">
        <v>0</v>
      </c>
      <c r="AF209" s="103" t="s">
        <v>17053</v>
      </c>
      <c r="AG209" s="103">
        <v>2023</v>
      </c>
      <c r="AH209" s="104">
        <v>2023</v>
      </c>
      <c r="AT209" s="105" t="e">
        <f>VLOOKUP(C209,AW:AX,2,FALSE)</f>
        <v>#N/A</v>
      </c>
      <c r="BW209" s="106"/>
      <c r="CA209" s="105" t="e">
        <f>VLOOKUP(C209,CB:CC,2,FALSE)</f>
        <v>#N/A</v>
      </c>
      <c r="CE209" s="105" t="e">
        <f t="shared" si="50"/>
        <v>#N/A</v>
      </c>
      <c r="CH209" s="86">
        <f t="shared" si="38"/>
        <v>8.7311491370201111E-11</v>
      </c>
      <c r="CL209" s="105" t="e">
        <f t="shared" si="51"/>
        <v>#N/A</v>
      </c>
      <c r="DK209" s="105" t="e">
        <f t="shared" si="52"/>
        <v>#N/A</v>
      </c>
    </row>
    <row r="210" spans="1:115" s="105" customFormat="1">
      <c r="A210" s="61">
        <v>1</v>
      </c>
      <c r="B210" s="94">
        <f>SUBTOTAL(9,$A$22:A210)</f>
        <v>184</v>
      </c>
      <c r="C210" s="82" t="s">
        <v>17050</v>
      </c>
      <c r="D210" s="84">
        <f t="shared" si="48"/>
        <v>9655445.5599999987</v>
      </c>
      <c r="E210" s="120">
        <v>0</v>
      </c>
      <c r="F210" s="120">
        <v>0</v>
      </c>
      <c r="G210" s="120">
        <v>0</v>
      </c>
      <c r="H210" s="120">
        <v>0</v>
      </c>
      <c r="I210" s="120">
        <v>0</v>
      </c>
      <c r="J210" s="120">
        <v>0</v>
      </c>
      <c r="K210" s="119">
        <v>0</v>
      </c>
      <c r="L210" s="102">
        <v>0</v>
      </c>
      <c r="M210" s="102">
        <v>1100</v>
      </c>
      <c r="N210" s="102">
        <v>9453148.1899999995</v>
      </c>
      <c r="O210" s="102">
        <v>0</v>
      </c>
      <c r="P210" s="102">
        <v>0</v>
      </c>
      <c r="Q210" s="102">
        <v>0</v>
      </c>
      <c r="R210" s="102">
        <v>0</v>
      </c>
      <c r="S210" s="102">
        <v>0</v>
      </c>
      <c r="T210" s="102">
        <v>0</v>
      </c>
      <c r="U210" s="102">
        <v>0</v>
      </c>
      <c r="V210" s="102">
        <v>0</v>
      </c>
      <c r="W210" s="102">
        <v>0</v>
      </c>
      <c r="X210" s="102">
        <v>0</v>
      </c>
      <c r="Y210" s="102">
        <v>0</v>
      </c>
      <c r="Z210" s="102">
        <v>0</v>
      </c>
      <c r="AA210" s="102">
        <v>0</v>
      </c>
      <c r="AB210" s="102">
        <v>0</v>
      </c>
      <c r="AC210" s="102">
        <f t="shared" si="49"/>
        <v>202297.37</v>
      </c>
      <c r="AD210" s="128">
        <v>0</v>
      </c>
      <c r="AE210" s="102">
        <v>0</v>
      </c>
      <c r="AF210" s="103" t="s">
        <v>17053</v>
      </c>
      <c r="AG210" s="103">
        <v>2023</v>
      </c>
      <c r="AH210" s="104">
        <v>2023</v>
      </c>
      <c r="AT210" s="105" t="e">
        <f>VLOOKUP(C210,AW:AX,2,FALSE)</f>
        <v>#N/A</v>
      </c>
      <c r="BW210" s="106"/>
      <c r="CA210" s="105" t="e">
        <f>VLOOKUP(C210,CB:CC,2,FALSE)</f>
        <v>#N/A</v>
      </c>
      <c r="CE210" s="105" t="e">
        <f t="shared" si="50"/>
        <v>#N/A</v>
      </c>
      <c r="CH210" s="86">
        <f t="shared" si="38"/>
        <v>-8.149072527885437E-10</v>
      </c>
      <c r="CL210" s="105" t="e">
        <f t="shared" si="51"/>
        <v>#N/A</v>
      </c>
      <c r="DK210" s="105" t="e">
        <f t="shared" si="52"/>
        <v>#N/A</v>
      </c>
    </row>
    <row r="211" spans="1:115" s="105" customFormat="1">
      <c r="A211" s="61">
        <v>1</v>
      </c>
      <c r="B211" s="94">
        <f>SUBTOTAL(9,$A$22:A211)</f>
        <v>185</v>
      </c>
      <c r="C211" s="82" t="s">
        <v>17383</v>
      </c>
      <c r="D211" s="84">
        <f t="shared" si="48"/>
        <v>9091549.8300000001</v>
      </c>
      <c r="E211" s="102">
        <v>0</v>
      </c>
      <c r="F211" s="102">
        <v>0</v>
      </c>
      <c r="G211" s="102">
        <v>0</v>
      </c>
      <c r="H211" s="102">
        <v>0</v>
      </c>
      <c r="I211" s="102">
        <v>0</v>
      </c>
      <c r="J211" s="102">
        <v>0</v>
      </c>
      <c r="K211" s="119">
        <v>0</v>
      </c>
      <c r="L211" s="102">
        <v>0</v>
      </c>
      <c r="M211" s="102">
        <v>1104.8800000000001</v>
      </c>
      <c r="N211" s="102">
        <v>8901067</v>
      </c>
      <c r="O211" s="102">
        <v>0</v>
      </c>
      <c r="P211" s="102">
        <v>0</v>
      </c>
      <c r="Q211" s="102">
        <v>0</v>
      </c>
      <c r="R211" s="102">
        <v>0</v>
      </c>
      <c r="S211" s="102">
        <v>0</v>
      </c>
      <c r="T211" s="102">
        <v>0</v>
      </c>
      <c r="U211" s="102">
        <v>0</v>
      </c>
      <c r="V211" s="102">
        <v>0</v>
      </c>
      <c r="W211" s="102">
        <v>0</v>
      </c>
      <c r="X211" s="102">
        <v>0</v>
      </c>
      <c r="Y211" s="102">
        <v>0</v>
      </c>
      <c r="Z211" s="102">
        <v>0</v>
      </c>
      <c r="AA211" s="102">
        <v>0</v>
      </c>
      <c r="AB211" s="102">
        <v>0</v>
      </c>
      <c r="AC211" s="102">
        <f t="shared" si="49"/>
        <v>190482.83</v>
      </c>
      <c r="AD211" s="102">
        <v>0</v>
      </c>
      <c r="AE211" s="102">
        <v>0</v>
      </c>
      <c r="AF211" s="103" t="s">
        <v>17053</v>
      </c>
      <c r="AG211" s="103">
        <v>2023</v>
      </c>
      <c r="AH211" s="104">
        <v>2023</v>
      </c>
      <c r="BW211" s="106"/>
      <c r="CA211" s="105" t="e">
        <f>VLOOKUP(C211,CB:CC,2,FALSE)</f>
        <v>#N/A</v>
      </c>
      <c r="CE211" s="105" t="e">
        <f t="shared" si="50"/>
        <v>#N/A</v>
      </c>
      <c r="CH211" s="86">
        <f t="shared" si="38"/>
        <v>8.7311491370201111E-11</v>
      </c>
      <c r="CL211" s="105" t="e">
        <f t="shared" si="51"/>
        <v>#N/A</v>
      </c>
      <c r="DK211" s="105" t="e">
        <f t="shared" si="52"/>
        <v>#N/A</v>
      </c>
    </row>
    <row r="212" spans="1:115">
      <c r="A212" s="61">
        <v>1</v>
      </c>
      <c r="B212" s="94">
        <f>SUBTOTAL(9,$A$22:A212)</f>
        <v>186</v>
      </c>
      <c r="C212" s="98" t="s">
        <v>516</v>
      </c>
      <c r="D212" s="84">
        <f>E212+F212+G212+H212+I212+J212+L212+N212+P212+R212+T212+U212+V212+W212+X212+Y212+Z212+AA212+AB212+AC212+AD212+AE212</f>
        <v>143099.59</v>
      </c>
      <c r="E212" s="101">
        <v>0</v>
      </c>
      <c r="F212" s="101">
        <v>0</v>
      </c>
      <c r="G212" s="101">
        <v>0</v>
      </c>
      <c r="H212" s="101">
        <v>0</v>
      </c>
      <c r="I212" s="101">
        <v>0</v>
      </c>
      <c r="J212" s="101">
        <v>0</v>
      </c>
      <c r="K212" s="121">
        <v>0</v>
      </c>
      <c r="L212" s="122">
        <v>0</v>
      </c>
      <c r="M212" s="124">
        <v>0</v>
      </c>
      <c r="N212" s="84">
        <v>0</v>
      </c>
      <c r="O212" s="101">
        <v>0</v>
      </c>
      <c r="P212" s="101">
        <v>0</v>
      </c>
      <c r="Q212" s="84">
        <v>0</v>
      </c>
      <c r="R212" s="84">
        <v>0</v>
      </c>
      <c r="S212" s="101">
        <v>0</v>
      </c>
      <c r="T212" s="101">
        <v>0</v>
      </c>
      <c r="U212" s="101">
        <v>0</v>
      </c>
      <c r="V212" s="101">
        <v>0</v>
      </c>
      <c r="W212" s="101">
        <v>0</v>
      </c>
      <c r="X212" s="101">
        <v>0</v>
      </c>
      <c r="Y212" s="101">
        <v>0</v>
      </c>
      <c r="Z212" s="101">
        <v>0</v>
      </c>
      <c r="AA212" s="101">
        <v>0</v>
      </c>
      <c r="AB212" s="101">
        <v>0</v>
      </c>
      <c r="AC212" s="84">
        <f>ROUND(N212*2.14%,2)</f>
        <v>0</v>
      </c>
      <c r="AD212" s="84">
        <v>143099.59</v>
      </c>
      <c r="AE212" s="101">
        <v>0</v>
      </c>
      <c r="AF212" s="74">
        <v>2023</v>
      </c>
      <c r="AG212" s="74" t="s">
        <v>17053</v>
      </c>
      <c r="AH212" s="74" t="s">
        <v>17053</v>
      </c>
      <c r="AI212" s="89"/>
      <c r="AJ212" s="89"/>
      <c r="AK212" s="89"/>
      <c r="AL212" s="89"/>
      <c r="AM212" s="90" t="s">
        <v>16971</v>
      </c>
      <c r="AN212" s="90" t="s">
        <v>16972</v>
      </c>
      <c r="AO212" s="90">
        <v>0</v>
      </c>
      <c r="AP212" s="90" t="s">
        <v>16957</v>
      </c>
      <c r="AQ212" s="90" t="s">
        <v>16965</v>
      </c>
      <c r="AR212" s="90" t="s">
        <v>16965</v>
      </c>
      <c r="AS212" s="90"/>
      <c r="AT212" s="90"/>
      <c r="AU212" s="90"/>
      <c r="AV212" s="90"/>
      <c r="AW212" s="90" t="s">
        <v>2224</v>
      </c>
      <c r="AX212" s="91">
        <v>1159.1300000000001</v>
      </c>
      <c r="AY212" s="91">
        <v>650</v>
      </c>
      <c r="AZ212" s="90" t="s">
        <v>2968</v>
      </c>
      <c r="BA212" s="90" t="s">
        <v>17013</v>
      </c>
      <c r="BB212" s="92"/>
      <c r="BC212" s="93">
        <f>AY212-M212</f>
        <v>650</v>
      </c>
      <c r="BJ212" s="61" t="str">
        <f>VLOOKUP(C212,BM:BO,3,FALSE)</f>
        <v>886.900</v>
      </c>
      <c r="BM212" s="61" t="s">
        <v>3788</v>
      </c>
      <c r="BN212" s="61" t="s">
        <v>1141</v>
      </c>
      <c r="BO212" s="61" t="s">
        <v>3789</v>
      </c>
      <c r="BU212" s="61" t="s">
        <v>3788</v>
      </c>
      <c r="BV212" s="61" t="s">
        <v>1141</v>
      </c>
      <c r="BW212" s="61" t="s">
        <v>3789</v>
      </c>
      <c r="CH212" s="86">
        <f>D212-E212-F212-G212-H212-I212-J212-L212-N212-P212-R212-T212-U212-V212-W212-X212-Y212-Z212-AA212-AB212-AC212-AD212-AE212</f>
        <v>0</v>
      </c>
    </row>
    <row r="213" spans="1:115">
      <c r="B213" s="87" t="s">
        <v>534</v>
      </c>
      <c r="C213" s="87"/>
      <c r="D213" s="83">
        <f>SUM(D214:D220)</f>
        <v>29420101.510000005</v>
      </c>
      <c r="E213" s="84">
        <f t="shared" ref="E213:AE213" si="53">SUM(E214:E220)</f>
        <v>247395.82</v>
      </c>
      <c r="F213" s="84">
        <f t="shared" si="53"/>
        <v>0</v>
      </c>
      <c r="G213" s="84">
        <f t="shared" si="53"/>
        <v>0</v>
      </c>
      <c r="H213" s="84">
        <f t="shared" si="53"/>
        <v>0</v>
      </c>
      <c r="I213" s="84">
        <f t="shared" si="53"/>
        <v>0</v>
      </c>
      <c r="J213" s="84">
        <f t="shared" si="53"/>
        <v>0</v>
      </c>
      <c r="K213" s="85">
        <f t="shared" si="53"/>
        <v>0</v>
      </c>
      <c r="L213" s="84">
        <f t="shared" si="53"/>
        <v>0</v>
      </c>
      <c r="M213" s="84">
        <f t="shared" si="53"/>
        <v>3468.3599999999997</v>
      </c>
      <c r="N213" s="84">
        <f t="shared" si="53"/>
        <v>28091300.919999998</v>
      </c>
      <c r="O213" s="84">
        <f t="shared" si="53"/>
        <v>0</v>
      </c>
      <c r="P213" s="84">
        <f t="shared" si="53"/>
        <v>0</v>
      </c>
      <c r="Q213" s="84">
        <f t="shared" si="53"/>
        <v>0</v>
      </c>
      <c r="R213" s="84">
        <f t="shared" si="53"/>
        <v>0</v>
      </c>
      <c r="S213" s="84">
        <f t="shared" si="53"/>
        <v>0</v>
      </c>
      <c r="T213" s="84">
        <f t="shared" si="53"/>
        <v>0</v>
      </c>
      <c r="U213" s="84">
        <f t="shared" si="53"/>
        <v>0</v>
      </c>
      <c r="V213" s="84">
        <f t="shared" si="53"/>
        <v>0</v>
      </c>
      <c r="W213" s="84">
        <f t="shared" si="53"/>
        <v>0</v>
      </c>
      <c r="X213" s="84">
        <f t="shared" si="53"/>
        <v>0</v>
      </c>
      <c r="Y213" s="84">
        <f t="shared" si="53"/>
        <v>0</v>
      </c>
      <c r="Z213" s="84">
        <f t="shared" si="53"/>
        <v>0</v>
      </c>
      <c r="AA213" s="84">
        <f t="shared" si="53"/>
        <v>0</v>
      </c>
      <c r="AB213" s="84">
        <f t="shared" si="53"/>
        <v>0</v>
      </c>
      <c r="AC213" s="84">
        <f t="shared" si="53"/>
        <v>606448.1</v>
      </c>
      <c r="AD213" s="84">
        <f t="shared" si="53"/>
        <v>474956.67000000004</v>
      </c>
      <c r="AE213" s="84">
        <f t="shared" si="53"/>
        <v>0</v>
      </c>
      <c r="AF213" s="74" t="s">
        <v>17027</v>
      </c>
      <c r="AG213" s="74" t="s">
        <v>17027</v>
      </c>
      <c r="AH213" s="74" t="s">
        <v>17027</v>
      </c>
      <c r="AI213" s="89"/>
      <c r="AJ213" s="89"/>
      <c r="AK213" s="89"/>
      <c r="AL213" s="89"/>
      <c r="AM213" s="90"/>
      <c r="AN213" s="90"/>
      <c r="AO213" s="90"/>
      <c r="AP213" s="90"/>
      <c r="AQ213" s="90"/>
      <c r="AR213" s="90"/>
      <c r="AS213" s="90"/>
      <c r="AT213" s="90"/>
      <c r="AU213" s="90"/>
      <c r="AV213" s="90"/>
      <c r="AW213" s="90"/>
      <c r="AX213" s="91"/>
      <c r="AY213" s="91"/>
      <c r="AZ213" s="90"/>
      <c r="BA213" s="90"/>
      <c r="BB213" s="92"/>
      <c r="BC213" s="93">
        <f t="shared" si="47"/>
        <v>-3468.3599999999997</v>
      </c>
      <c r="BJ213" s="61" t="e">
        <f>VLOOKUP(C213,BM:BO,3,FALSE)</f>
        <v>#N/A</v>
      </c>
      <c r="BM213" s="61" t="s">
        <v>524</v>
      </c>
      <c r="BN213" s="61" t="s">
        <v>864</v>
      </c>
      <c r="BO213" s="61" t="s">
        <v>3120</v>
      </c>
      <c r="BU213" s="61" t="s">
        <v>524</v>
      </c>
      <c r="BV213" s="61" t="s">
        <v>864</v>
      </c>
      <c r="BW213" s="61" t="s">
        <v>3120</v>
      </c>
      <c r="CH213" s="86">
        <f t="shared" si="38"/>
        <v>6.9849193096160889E-9</v>
      </c>
    </row>
    <row r="214" spans="1:115">
      <c r="A214" s="61">
        <v>1</v>
      </c>
      <c r="B214" s="94">
        <f>SUBTOTAL(9,$A$22:A214)</f>
        <v>187</v>
      </c>
      <c r="C214" s="98" t="s">
        <v>523</v>
      </c>
      <c r="D214" s="84">
        <f t="shared" ref="D214:D220" si="54">E214+F214+G214+H214+I214+J214+L214+N214+P214+R214+T214+U214+V214+W214+X214+Y214+Z214+AA214+AB214+AC214+AD214+AE214</f>
        <v>5529192.29</v>
      </c>
      <c r="E214" s="101">
        <v>0</v>
      </c>
      <c r="F214" s="101">
        <v>0</v>
      </c>
      <c r="G214" s="101">
        <v>0</v>
      </c>
      <c r="H214" s="101">
        <v>0</v>
      </c>
      <c r="I214" s="101">
        <v>0</v>
      </c>
      <c r="J214" s="101">
        <v>0</v>
      </c>
      <c r="K214" s="116">
        <v>0</v>
      </c>
      <c r="L214" s="101">
        <v>0</v>
      </c>
      <c r="M214" s="117">
        <v>617.9</v>
      </c>
      <c r="N214" s="84">
        <v>5218170.17</v>
      </c>
      <c r="O214" s="101">
        <v>0</v>
      </c>
      <c r="P214" s="101">
        <v>0</v>
      </c>
      <c r="Q214" s="84">
        <v>0</v>
      </c>
      <c r="R214" s="84">
        <v>0</v>
      </c>
      <c r="S214" s="101">
        <v>0</v>
      </c>
      <c r="T214" s="101">
        <v>0</v>
      </c>
      <c r="U214" s="101">
        <v>0</v>
      </c>
      <c r="V214" s="101">
        <v>0</v>
      </c>
      <c r="W214" s="101">
        <v>0</v>
      </c>
      <c r="X214" s="101">
        <v>0</v>
      </c>
      <c r="Y214" s="101">
        <v>0</v>
      </c>
      <c r="Z214" s="101">
        <v>0</v>
      </c>
      <c r="AA214" s="101">
        <v>0</v>
      </c>
      <c r="AB214" s="101">
        <v>0</v>
      </c>
      <c r="AC214" s="84">
        <f>ROUND(N214*2.14%,2)</f>
        <v>111668.84</v>
      </c>
      <c r="AD214" s="84">
        <v>199353.28</v>
      </c>
      <c r="AE214" s="101">
        <v>0</v>
      </c>
      <c r="AF214" s="74">
        <v>2023</v>
      </c>
      <c r="AG214" s="74">
        <v>2023</v>
      </c>
      <c r="AH214" s="74">
        <v>2023</v>
      </c>
      <c r="AI214" s="89"/>
      <c r="AJ214" s="89"/>
      <c r="AK214" s="89"/>
      <c r="AL214" s="89"/>
      <c r="AM214" s="90" t="s">
        <v>16970</v>
      </c>
      <c r="AN214" s="90" t="s">
        <v>16964</v>
      </c>
      <c r="AO214" s="90" t="s">
        <v>16969</v>
      </c>
      <c r="AP214" s="90" t="s">
        <v>16965</v>
      </c>
      <c r="AQ214" s="90" t="s">
        <v>16962</v>
      </c>
      <c r="AR214" s="90" t="s">
        <v>16965</v>
      </c>
      <c r="AS214" s="90"/>
      <c r="AT214" s="90"/>
      <c r="AU214" s="90"/>
      <c r="AV214" s="90"/>
      <c r="AW214" s="90" t="s">
        <v>1269</v>
      </c>
      <c r="AX214" s="91">
        <v>5594.5</v>
      </c>
      <c r="AY214" s="91">
        <v>617.9</v>
      </c>
      <c r="AZ214" s="90" t="s">
        <v>2993</v>
      </c>
      <c r="BA214" s="90">
        <v>2010</v>
      </c>
      <c r="BB214" s="92"/>
      <c r="BC214" s="93">
        <f t="shared" si="47"/>
        <v>0</v>
      </c>
      <c r="BJ214" s="61" t="str">
        <f>VLOOKUP(C214,BM:BO,3,FALSE)</f>
        <v>617.900</v>
      </c>
      <c r="BM214" s="61" t="s">
        <v>3801</v>
      </c>
      <c r="BN214" s="61" t="s">
        <v>1344</v>
      </c>
      <c r="BO214" s="61" t="s">
        <v>1059</v>
      </c>
      <c r="BU214" s="61" t="s">
        <v>3801</v>
      </c>
      <c r="BV214" s="61" t="s">
        <v>1344</v>
      </c>
      <c r="BW214" s="61" t="s">
        <v>1059</v>
      </c>
      <c r="CH214" s="86">
        <f t="shared" si="38"/>
        <v>1.1641532182693481E-10</v>
      </c>
    </row>
    <row r="215" spans="1:115">
      <c r="A215" s="61">
        <v>1</v>
      </c>
      <c r="B215" s="94">
        <f>SUBTOTAL(9,$A$22:A215)</f>
        <v>188</v>
      </c>
      <c r="C215" s="98" t="s">
        <v>525</v>
      </c>
      <c r="D215" s="84">
        <f t="shared" si="54"/>
        <v>5201998.6600000011</v>
      </c>
      <c r="E215" s="101">
        <v>0</v>
      </c>
      <c r="F215" s="101">
        <v>0</v>
      </c>
      <c r="G215" s="101">
        <v>0</v>
      </c>
      <c r="H215" s="101">
        <v>0</v>
      </c>
      <c r="I215" s="101">
        <v>0</v>
      </c>
      <c r="J215" s="101">
        <v>0</v>
      </c>
      <c r="K215" s="116">
        <v>0</v>
      </c>
      <c r="L215" s="101">
        <v>0</v>
      </c>
      <c r="M215" s="117">
        <v>523.29999999999995</v>
      </c>
      <c r="N215" s="84">
        <v>5000505.9800000004</v>
      </c>
      <c r="O215" s="101">
        <v>0</v>
      </c>
      <c r="P215" s="101">
        <v>0</v>
      </c>
      <c r="Q215" s="84">
        <v>0</v>
      </c>
      <c r="R215" s="84">
        <v>0</v>
      </c>
      <c r="S215" s="101">
        <v>0</v>
      </c>
      <c r="T215" s="101">
        <v>0</v>
      </c>
      <c r="U215" s="101">
        <v>0</v>
      </c>
      <c r="V215" s="101">
        <v>0</v>
      </c>
      <c r="W215" s="101">
        <v>0</v>
      </c>
      <c r="X215" s="101">
        <v>0</v>
      </c>
      <c r="Y215" s="101">
        <v>0</v>
      </c>
      <c r="Z215" s="101">
        <v>0</v>
      </c>
      <c r="AA215" s="101">
        <v>0</v>
      </c>
      <c r="AB215" s="101">
        <v>0</v>
      </c>
      <c r="AC215" s="84">
        <f>ROUND(N215*2.14%,2)-0.01</f>
        <v>107010.82</v>
      </c>
      <c r="AD215" s="84">
        <v>94481.86</v>
      </c>
      <c r="AE215" s="101">
        <v>0</v>
      </c>
      <c r="AF215" s="74">
        <v>2023</v>
      </c>
      <c r="AG215" s="74">
        <v>2023</v>
      </c>
      <c r="AH215" s="74">
        <v>2023</v>
      </c>
      <c r="AI215" s="89"/>
      <c r="AJ215" s="89"/>
      <c r="AK215" s="89"/>
      <c r="AL215" s="89"/>
      <c r="AM215" s="90" t="s">
        <v>16956</v>
      </c>
      <c r="AN215" s="90" t="s">
        <v>16968</v>
      </c>
      <c r="AO215" s="90">
        <v>0</v>
      </c>
      <c r="AP215" s="90" t="s">
        <v>16972</v>
      </c>
      <c r="AQ215" s="90" t="s">
        <v>16962</v>
      </c>
      <c r="AR215" s="90" t="s">
        <v>16965</v>
      </c>
      <c r="AS215" s="90" t="s">
        <v>16983</v>
      </c>
      <c r="AT215" s="90"/>
      <c r="AU215" s="90"/>
      <c r="AV215" s="90"/>
      <c r="AW215" s="90" t="s">
        <v>782</v>
      </c>
      <c r="AX215" s="91">
        <v>2061.3000000000002</v>
      </c>
      <c r="AY215" s="91">
        <v>523.29999999999995</v>
      </c>
      <c r="AZ215" s="90" t="s">
        <v>2968</v>
      </c>
      <c r="BA215" s="90" t="s">
        <v>3204</v>
      </c>
      <c r="BB215" s="92"/>
      <c r="BC215" s="93">
        <f t="shared" si="47"/>
        <v>0</v>
      </c>
      <c r="BJ215" s="61" t="str">
        <f>VLOOKUP(C215,BM:BO,3,FALSE)</f>
        <v>643.000</v>
      </c>
      <c r="BM215" s="61" t="s">
        <v>3807</v>
      </c>
      <c r="BN215" s="61" t="s">
        <v>1344</v>
      </c>
      <c r="BO215" s="61" t="s">
        <v>2393</v>
      </c>
      <c r="BU215" s="61" t="s">
        <v>3807</v>
      </c>
      <c r="BV215" s="61" t="s">
        <v>1344</v>
      </c>
      <c r="BW215" s="61" t="s">
        <v>2393</v>
      </c>
      <c r="CH215" s="86">
        <f t="shared" si="38"/>
        <v>6.2573235481977463E-10</v>
      </c>
    </row>
    <row r="216" spans="1:115">
      <c r="A216" s="61">
        <v>1</v>
      </c>
      <c r="B216" s="94">
        <f>SUBTOTAL(9,$A$22:A216)</f>
        <v>189</v>
      </c>
      <c r="C216" s="98" t="s">
        <v>526</v>
      </c>
      <c r="D216" s="84">
        <f t="shared" si="54"/>
        <v>356186.75</v>
      </c>
      <c r="E216" s="101">
        <v>247395.82</v>
      </c>
      <c r="F216" s="101">
        <v>0</v>
      </c>
      <c r="G216" s="101">
        <v>0</v>
      </c>
      <c r="H216" s="101">
        <v>0</v>
      </c>
      <c r="I216" s="101">
        <v>0</v>
      </c>
      <c r="J216" s="101">
        <v>0</v>
      </c>
      <c r="K216" s="116">
        <v>0</v>
      </c>
      <c r="L216" s="101">
        <v>0</v>
      </c>
      <c r="M216" s="117">
        <v>0</v>
      </c>
      <c r="N216" s="84">
        <v>0</v>
      </c>
      <c r="O216" s="101">
        <v>0</v>
      </c>
      <c r="P216" s="101">
        <v>0</v>
      </c>
      <c r="Q216" s="84">
        <v>0</v>
      </c>
      <c r="R216" s="84">
        <v>0</v>
      </c>
      <c r="S216" s="101">
        <v>0</v>
      </c>
      <c r="T216" s="101">
        <v>0</v>
      </c>
      <c r="U216" s="101">
        <v>0</v>
      </c>
      <c r="V216" s="101">
        <v>0</v>
      </c>
      <c r="W216" s="101">
        <v>0</v>
      </c>
      <c r="X216" s="101">
        <v>0</v>
      </c>
      <c r="Y216" s="101">
        <v>0</v>
      </c>
      <c r="Z216" s="101">
        <v>0</v>
      </c>
      <c r="AA216" s="101">
        <v>0</v>
      </c>
      <c r="AB216" s="101">
        <v>0</v>
      </c>
      <c r="AC216" s="101">
        <f>ROUND(E216*2.14%,2)</f>
        <v>5294.27</v>
      </c>
      <c r="AD216" s="101">
        <v>103496.66</v>
      </c>
      <c r="AE216" s="101">
        <v>0</v>
      </c>
      <c r="AF216" s="74">
        <v>2023</v>
      </c>
      <c r="AG216" s="74">
        <v>2023</v>
      </c>
      <c r="AH216" s="74">
        <v>2023</v>
      </c>
      <c r="AI216" s="89"/>
      <c r="AJ216" s="89"/>
      <c r="AK216" s="89"/>
      <c r="AL216" s="89"/>
      <c r="AM216" s="90" t="s">
        <v>16971</v>
      </c>
      <c r="AN216" s="90" t="s">
        <v>16951</v>
      </c>
      <c r="AO216" s="90">
        <v>0</v>
      </c>
      <c r="AP216" s="90" t="s">
        <v>16965</v>
      </c>
      <c r="AQ216" s="90" t="s">
        <v>16953</v>
      </c>
      <c r="AR216" s="90" t="s">
        <v>16965</v>
      </c>
      <c r="AS216" s="90" t="s">
        <v>16981</v>
      </c>
      <c r="AT216" s="90"/>
      <c r="AU216" s="90"/>
      <c r="AV216" s="90"/>
      <c r="AW216" s="90" t="s">
        <v>930</v>
      </c>
      <c r="AX216" s="91">
        <v>3798.1</v>
      </c>
      <c r="AY216" s="91">
        <v>690</v>
      </c>
      <c r="AZ216" s="90" t="s">
        <v>2993</v>
      </c>
      <c r="BA216" s="90" t="s">
        <v>1141</v>
      </c>
      <c r="BB216" s="92"/>
      <c r="BC216" s="93">
        <f t="shared" si="47"/>
        <v>690</v>
      </c>
      <c r="BJ216" s="61" t="str">
        <f>VLOOKUP(C216,BM:BO,3,FALSE)</f>
        <v>690.000</v>
      </c>
      <c r="BM216" s="61" t="s">
        <v>747</v>
      </c>
      <c r="BN216" s="61" t="s">
        <v>3047</v>
      </c>
      <c r="BO216" s="61" t="s">
        <v>3810</v>
      </c>
      <c r="BU216" s="61" t="s">
        <v>747</v>
      </c>
      <c r="BV216" s="61" t="s">
        <v>3047</v>
      </c>
      <c r="BW216" s="61" t="s">
        <v>3810</v>
      </c>
      <c r="CH216" s="86">
        <f t="shared" si="38"/>
        <v>-1.4551915228366852E-11</v>
      </c>
    </row>
    <row r="217" spans="1:115" s="105" customFormat="1">
      <c r="A217" s="61">
        <v>1</v>
      </c>
      <c r="B217" s="94">
        <f>SUBTOTAL(9,$A$22:A217)</f>
        <v>190</v>
      </c>
      <c r="C217" s="82" t="s">
        <v>17063</v>
      </c>
      <c r="D217" s="84">
        <f t="shared" si="54"/>
        <v>7707622.25</v>
      </c>
      <c r="E217" s="126">
        <v>0</v>
      </c>
      <c r="F217" s="126">
        <v>0</v>
      </c>
      <c r="G217" s="126">
        <v>0</v>
      </c>
      <c r="H217" s="126">
        <v>0</v>
      </c>
      <c r="I217" s="126">
        <v>0</v>
      </c>
      <c r="J217" s="126">
        <v>0</v>
      </c>
      <c r="K217" s="127">
        <v>0</v>
      </c>
      <c r="L217" s="126">
        <v>0</v>
      </c>
      <c r="M217" s="102">
        <v>1026.1300000000001</v>
      </c>
      <c r="N217" s="102">
        <v>7546134.96</v>
      </c>
      <c r="O217" s="102">
        <v>0</v>
      </c>
      <c r="P217" s="102">
        <v>0</v>
      </c>
      <c r="Q217" s="102">
        <v>0</v>
      </c>
      <c r="R217" s="102">
        <v>0</v>
      </c>
      <c r="S217" s="102">
        <v>0</v>
      </c>
      <c r="T217" s="102">
        <v>0</v>
      </c>
      <c r="U217" s="102">
        <v>0</v>
      </c>
      <c r="V217" s="102">
        <v>0</v>
      </c>
      <c r="W217" s="102">
        <v>0</v>
      </c>
      <c r="X217" s="102">
        <v>0</v>
      </c>
      <c r="Y217" s="102">
        <v>0</v>
      </c>
      <c r="Z217" s="102">
        <v>0</v>
      </c>
      <c r="AA217" s="102">
        <v>0</v>
      </c>
      <c r="AB217" s="102">
        <v>0</v>
      </c>
      <c r="AC217" s="102">
        <f t="shared" ref="AC217:AC219" si="55">ROUND(N217*2.14%,2)+ROUND(E217*2.14%,2)+ROUND(F217*2.14%,2)+ROUND(G217*2.14%,2)+ROUND(H217*2.14%,2)+ROUND(I217*2.14%,2)+ROUND(J217*2.14%,2)+ROUND(L217*2.14%,2)+ROUND(P217*2.14%,2)+ROUND(R217*2.14%,2)+ROUND(T217*2.14%,2)+ROUND(U217*2.14%,2)+ROUND(V217*2.14%,2)+ROUND(W217*2.14%,2)+ROUND(X217*2.14%,2)+ROUND(Y217*2.14%,2)+ROUND(Z217*2.14%,2)+ROUND(AA217*2.14%,2)+ROUND(AB217*2.14%,2)</f>
        <v>161487.29</v>
      </c>
      <c r="AD217" s="102">
        <v>0</v>
      </c>
      <c r="AE217" s="102">
        <v>0</v>
      </c>
      <c r="AF217" s="103" t="s">
        <v>17053</v>
      </c>
      <c r="AG217" s="103">
        <v>2023</v>
      </c>
      <c r="AH217" s="104">
        <v>2023</v>
      </c>
      <c r="AT217" s="105" t="e">
        <f>VLOOKUP(C217,AW:AX,2,FALSE)</f>
        <v>#N/A</v>
      </c>
      <c r="BW217" s="106"/>
      <c r="CE217" s="105" t="e">
        <f>VLOOKUP(C217,CF:CG,2,FALSE)</f>
        <v>#N/A</v>
      </c>
      <c r="CH217" s="86">
        <f t="shared" si="38"/>
        <v>2.9103830456733704E-11</v>
      </c>
      <c r="CL217" s="105" t="e">
        <f>VLOOKUP(C217,CM:CN,2,FALSE)</f>
        <v>#N/A</v>
      </c>
      <c r="DK217" s="105" t="e">
        <f>VLOOKUP(C217,DL:DM,2,FALSE)</f>
        <v>#N/A</v>
      </c>
    </row>
    <row r="218" spans="1:115" s="105" customFormat="1">
      <c r="A218" s="61">
        <v>1</v>
      </c>
      <c r="B218" s="94">
        <f>SUBTOTAL(9,$A$22:A218)</f>
        <v>191</v>
      </c>
      <c r="C218" s="82" t="s">
        <v>17062</v>
      </c>
      <c r="D218" s="84">
        <f t="shared" si="54"/>
        <v>2384930.21</v>
      </c>
      <c r="E218" s="126">
        <v>0</v>
      </c>
      <c r="F218" s="126">
        <v>0</v>
      </c>
      <c r="G218" s="126">
        <v>0</v>
      </c>
      <c r="H218" s="126">
        <v>0</v>
      </c>
      <c r="I218" s="126">
        <v>0</v>
      </c>
      <c r="J218" s="126">
        <v>0</v>
      </c>
      <c r="K218" s="127">
        <v>0</v>
      </c>
      <c r="L218" s="126">
        <v>0</v>
      </c>
      <c r="M218" s="102">
        <v>366.25</v>
      </c>
      <c r="N218" s="102">
        <v>2334962.02</v>
      </c>
      <c r="O218" s="102">
        <v>0</v>
      </c>
      <c r="P218" s="102">
        <v>0</v>
      </c>
      <c r="Q218" s="102">
        <v>0</v>
      </c>
      <c r="R218" s="102">
        <v>0</v>
      </c>
      <c r="S218" s="102">
        <v>0</v>
      </c>
      <c r="T218" s="102">
        <v>0</v>
      </c>
      <c r="U218" s="102">
        <v>0</v>
      </c>
      <c r="V218" s="102">
        <v>0</v>
      </c>
      <c r="W218" s="102">
        <v>0</v>
      </c>
      <c r="X218" s="102">
        <v>0</v>
      </c>
      <c r="Y218" s="102">
        <v>0</v>
      </c>
      <c r="Z218" s="102">
        <v>0</v>
      </c>
      <c r="AA218" s="102">
        <v>0</v>
      </c>
      <c r="AB218" s="102">
        <v>0</v>
      </c>
      <c r="AC218" s="102">
        <f t="shared" si="55"/>
        <v>49968.19</v>
      </c>
      <c r="AD218" s="102">
        <v>0</v>
      </c>
      <c r="AE218" s="102">
        <v>0</v>
      </c>
      <c r="AF218" s="103" t="s">
        <v>17053</v>
      </c>
      <c r="AG218" s="103">
        <v>2023</v>
      </c>
      <c r="AH218" s="104">
        <v>2023</v>
      </c>
      <c r="AT218" s="105" t="e">
        <f>VLOOKUP(C218,AW:AX,2,FALSE)</f>
        <v>#N/A</v>
      </c>
      <c r="BW218" s="106"/>
      <c r="CE218" s="105" t="e">
        <f>VLOOKUP(C218,CF:CG,2,FALSE)</f>
        <v>#N/A</v>
      </c>
      <c r="CH218" s="86">
        <f t="shared" si="38"/>
        <v>-5.8207660913467407E-11</v>
      </c>
      <c r="CL218" s="105" t="e">
        <f>VLOOKUP(C218,CM:CN,2,FALSE)</f>
        <v>#N/A</v>
      </c>
      <c r="DK218" s="105" t="e">
        <f>VLOOKUP(C218,DL:DM,2,FALSE)</f>
        <v>#N/A</v>
      </c>
    </row>
    <row r="219" spans="1:115" s="105" customFormat="1">
      <c r="A219" s="61">
        <v>1</v>
      </c>
      <c r="B219" s="94">
        <f>SUBTOTAL(9,$A$22:A219)</f>
        <v>192</v>
      </c>
      <c r="C219" s="82" t="s">
        <v>3840</v>
      </c>
      <c r="D219" s="84">
        <f t="shared" si="54"/>
        <v>8162546.4800000004</v>
      </c>
      <c r="E219" s="120">
        <v>0</v>
      </c>
      <c r="F219" s="120">
        <v>0</v>
      </c>
      <c r="G219" s="120">
        <v>0</v>
      </c>
      <c r="H219" s="120">
        <v>0</v>
      </c>
      <c r="I219" s="120">
        <v>0</v>
      </c>
      <c r="J219" s="120">
        <v>0</v>
      </c>
      <c r="K219" s="119">
        <v>0</v>
      </c>
      <c r="L219" s="102">
        <v>0</v>
      </c>
      <c r="M219" s="102">
        <v>934.78</v>
      </c>
      <c r="N219" s="102">
        <v>7991527.79</v>
      </c>
      <c r="O219" s="102">
        <v>0</v>
      </c>
      <c r="P219" s="102">
        <v>0</v>
      </c>
      <c r="Q219" s="102">
        <v>0</v>
      </c>
      <c r="R219" s="102">
        <v>0</v>
      </c>
      <c r="S219" s="102">
        <v>0</v>
      </c>
      <c r="T219" s="102">
        <v>0</v>
      </c>
      <c r="U219" s="102">
        <v>0</v>
      </c>
      <c r="V219" s="102">
        <v>0</v>
      </c>
      <c r="W219" s="102">
        <v>0</v>
      </c>
      <c r="X219" s="102">
        <v>0</v>
      </c>
      <c r="Y219" s="102">
        <v>0</v>
      </c>
      <c r="Z219" s="102">
        <v>0</v>
      </c>
      <c r="AA219" s="102">
        <v>0</v>
      </c>
      <c r="AB219" s="102">
        <v>0</v>
      </c>
      <c r="AC219" s="102">
        <f t="shared" si="55"/>
        <v>171018.69</v>
      </c>
      <c r="AD219" s="102">
        <v>0</v>
      </c>
      <c r="AE219" s="102">
        <v>0</v>
      </c>
      <c r="AF219" s="103" t="s">
        <v>17053</v>
      </c>
      <c r="AG219" s="103">
        <v>2023</v>
      </c>
      <c r="AH219" s="104">
        <v>2023</v>
      </c>
      <c r="AT219" s="105" t="e">
        <f>VLOOKUP(C219,AW:AX,2,FALSE)</f>
        <v>#N/A</v>
      </c>
      <c r="BW219" s="106"/>
      <c r="CA219" s="105" t="e">
        <f>VLOOKUP(C219,CB:CC,2,FALSE)</f>
        <v>#N/A</v>
      </c>
      <c r="CE219" s="105" t="e">
        <f>VLOOKUP(C219,CF:CG,2,FALSE)</f>
        <v>#N/A</v>
      </c>
      <c r="CH219" s="86">
        <f t="shared" si="38"/>
        <v>4.0745362639427185E-10</v>
      </c>
      <c r="CL219" s="105" t="e">
        <f>VLOOKUP(C219,CM:CN,2,FALSE)</f>
        <v>#N/A</v>
      </c>
      <c r="DK219" s="105" t="e">
        <f>VLOOKUP(C219,DL:DM,2,FALSE)</f>
        <v>#N/A</v>
      </c>
    </row>
    <row r="220" spans="1:115">
      <c r="A220" s="61">
        <v>1</v>
      </c>
      <c r="B220" s="94">
        <f>SUBTOTAL(9,$A$22:A220)</f>
        <v>193</v>
      </c>
      <c r="C220" s="98" t="s">
        <v>524</v>
      </c>
      <c r="D220" s="84">
        <f t="shared" si="54"/>
        <v>77624.87</v>
      </c>
      <c r="E220" s="101">
        <v>0</v>
      </c>
      <c r="F220" s="101">
        <v>0</v>
      </c>
      <c r="G220" s="101">
        <v>0</v>
      </c>
      <c r="H220" s="101">
        <v>0</v>
      </c>
      <c r="I220" s="101">
        <v>0</v>
      </c>
      <c r="J220" s="101">
        <v>0</v>
      </c>
      <c r="K220" s="116">
        <v>0</v>
      </c>
      <c r="L220" s="101">
        <v>0</v>
      </c>
      <c r="M220" s="117">
        <v>0</v>
      </c>
      <c r="N220" s="84">
        <v>0</v>
      </c>
      <c r="O220" s="101">
        <v>0</v>
      </c>
      <c r="P220" s="101">
        <v>0</v>
      </c>
      <c r="Q220" s="84">
        <v>0</v>
      </c>
      <c r="R220" s="84">
        <v>0</v>
      </c>
      <c r="S220" s="101">
        <v>0</v>
      </c>
      <c r="T220" s="101">
        <v>0</v>
      </c>
      <c r="U220" s="101">
        <v>0</v>
      </c>
      <c r="V220" s="101">
        <v>0</v>
      </c>
      <c r="W220" s="101">
        <v>0</v>
      </c>
      <c r="X220" s="101">
        <v>0</v>
      </c>
      <c r="Y220" s="101">
        <v>0</v>
      </c>
      <c r="Z220" s="101">
        <v>0</v>
      </c>
      <c r="AA220" s="101">
        <v>0</v>
      </c>
      <c r="AB220" s="101">
        <v>0</v>
      </c>
      <c r="AC220" s="84">
        <f>ROUND(N220*2.14%,2)</f>
        <v>0</v>
      </c>
      <c r="AD220" s="84">
        <v>77624.87</v>
      </c>
      <c r="AE220" s="101">
        <v>0</v>
      </c>
      <c r="AF220" s="74">
        <v>2023</v>
      </c>
      <c r="AG220" s="74" t="s">
        <v>17053</v>
      </c>
      <c r="AH220" s="74" t="s">
        <v>17053</v>
      </c>
      <c r="AI220" s="89"/>
      <c r="AJ220" s="89"/>
      <c r="AK220" s="89"/>
      <c r="AL220" s="89"/>
      <c r="AM220" s="90" t="s">
        <v>16968</v>
      </c>
      <c r="AN220" s="90" t="s">
        <v>16960</v>
      </c>
      <c r="AO220" s="90">
        <v>0</v>
      </c>
      <c r="AP220" s="90" t="s">
        <v>16975</v>
      </c>
      <c r="AQ220" s="90" t="s">
        <v>16962</v>
      </c>
      <c r="AR220" s="90">
        <v>0</v>
      </c>
      <c r="AS220" s="90"/>
      <c r="AT220" s="90"/>
      <c r="AU220" s="90"/>
      <c r="AV220" s="90"/>
      <c r="AW220" s="90" t="s">
        <v>621</v>
      </c>
      <c r="AX220" s="91">
        <v>701</v>
      </c>
      <c r="AY220" s="91">
        <v>300.8</v>
      </c>
      <c r="AZ220" s="90" t="s">
        <v>2968</v>
      </c>
      <c r="BA220" s="90">
        <v>2007</v>
      </c>
      <c r="BB220" s="92"/>
      <c r="BC220" s="93">
        <f>AY220-M220</f>
        <v>300.8</v>
      </c>
      <c r="BJ220" s="61" t="str">
        <f>VLOOKUP(C220,BM:BO,3,FALSE)</f>
        <v>290.700</v>
      </c>
      <c r="BM220" s="61" t="s">
        <v>3804</v>
      </c>
      <c r="BN220" s="61" t="s">
        <v>812</v>
      </c>
      <c r="BO220" s="61" t="s">
        <v>2354</v>
      </c>
      <c r="BU220" s="61" t="s">
        <v>3804</v>
      </c>
      <c r="BV220" s="61" t="s">
        <v>812</v>
      </c>
      <c r="BW220" s="61" t="s">
        <v>2354</v>
      </c>
      <c r="CH220" s="86">
        <f t="shared" si="38"/>
        <v>0</v>
      </c>
    </row>
    <row r="221" spans="1:115">
      <c r="B221" s="87" t="s">
        <v>535</v>
      </c>
      <c r="C221" s="87"/>
      <c r="D221" s="83">
        <f>SUM(D222:D227)</f>
        <v>23720935.170000002</v>
      </c>
      <c r="E221" s="84">
        <f t="shared" ref="E221:AE221" si="56">SUM(E222:E227)</f>
        <v>0</v>
      </c>
      <c r="F221" s="84">
        <f t="shared" si="56"/>
        <v>0</v>
      </c>
      <c r="G221" s="84">
        <f t="shared" si="56"/>
        <v>6628654.7999999998</v>
      </c>
      <c r="H221" s="84">
        <f t="shared" si="56"/>
        <v>1233783.6000000001</v>
      </c>
      <c r="I221" s="84">
        <f t="shared" si="56"/>
        <v>0</v>
      </c>
      <c r="J221" s="84">
        <f t="shared" si="56"/>
        <v>0</v>
      </c>
      <c r="K221" s="85">
        <f t="shared" si="56"/>
        <v>0</v>
      </c>
      <c r="L221" s="84">
        <f t="shared" si="56"/>
        <v>0</v>
      </c>
      <c r="M221" s="84">
        <f t="shared" si="56"/>
        <v>1901.56</v>
      </c>
      <c r="N221" s="84">
        <f t="shared" si="56"/>
        <v>14842608.760000002</v>
      </c>
      <c r="O221" s="84">
        <f t="shared" si="56"/>
        <v>0</v>
      </c>
      <c r="P221" s="84">
        <f t="shared" si="56"/>
        <v>0</v>
      </c>
      <c r="Q221" s="84">
        <f t="shared" si="56"/>
        <v>0</v>
      </c>
      <c r="R221" s="84">
        <f t="shared" si="56"/>
        <v>0</v>
      </c>
      <c r="S221" s="84">
        <f t="shared" si="56"/>
        <v>0</v>
      </c>
      <c r="T221" s="84">
        <f t="shared" si="56"/>
        <v>0</v>
      </c>
      <c r="U221" s="84">
        <f t="shared" si="56"/>
        <v>0</v>
      </c>
      <c r="V221" s="84">
        <f t="shared" si="56"/>
        <v>0</v>
      </c>
      <c r="W221" s="84">
        <f t="shared" si="56"/>
        <v>0</v>
      </c>
      <c r="X221" s="84">
        <f t="shared" si="56"/>
        <v>0</v>
      </c>
      <c r="Y221" s="84">
        <f t="shared" si="56"/>
        <v>0</v>
      </c>
      <c r="Z221" s="84">
        <f t="shared" si="56"/>
        <v>0</v>
      </c>
      <c r="AA221" s="84">
        <f t="shared" si="56"/>
        <v>0</v>
      </c>
      <c r="AB221" s="84">
        <f t="shared" si="56"/>
        <v>0</v>
      </c>
      <c r="AC221" s="84">
        <f t="shared" si="56"/>
        <v>485888.00999999995</v>
      </c>
      <c r="AD221" s="84">
        <f t="shared" si="56"/>
        <v>530000</v>
      </c>
      <c r="AE221" s="84">
        <f t="shared" si="56"/>
        <v>0</v>
      </c>
      <c r="AF221" s="74" t="s">
        <v>17027</v>
      </c>
      <c r="AG221" s="74" t="s">
        <v>17027</v>
      </c>
      <c r="AH221" s="74" t="s">
        <v>17027</v>
      </c>
      <c r="AI221" s="89"/>
      <c r="AJ221" s="89"/>
      <c r="AK221" s="89"/>
      <c r="AL221" s="89"/>
      <c r="AM221" s="90"/>
      <c r="AN221" s="90"/>
      <c r="AO221" s="90"/>
      <c r="AP221" s="90"/>
      <c r="AQ221" s="90"/>
      <c r="AR221" s="90"/>
      <c r="AS221" s="90"/>
      <c r="AT221" s="90"/>
      <c r="AU221" s="90"/>
      <c r="AV221" s="90"/>
      <c r="AW221" s="90"/>
      <c r="AX221" s="91"/>
      <c r="AY221" s="91"/>
      <c r="AZ221" s="90"/>
      <c r="BA221" s="90"/>
      <c r="BB221" s="92"/>
      <c r="BC221" s="93">
        <f t="shared" si="47"/>
        <v>-1901.56</v>
      </c>
      <c r="BJ221" s="61" t="e">
        <f>VLOOKUP(C221,BM:BO,3,FALSE)</f>
        <v>#N/A</v>
      </c>
      <c r="BM221" s="61" t="s">
        <v>3811</v>
      </c>
      <c r="BN221" s="61" t="s">
        <v>864</v>
      </c>
      <c r="BO221" s="61" t="s">
        <v>3812</v>
      </c>
      <c r="BU221" s="61" t="s">
        <v>3811</v>
      </c>
      <c r="BV221" s="61" t="s">
        <v>864</v>
      </c>
      <c r="BW221" s="61" t="s">
        <v>3812</v>
      </c>
      <c r="CH221" s="86">
        <f t="shared" si="38"/>
        <v>-2.3283064365386963E-10</v>
      </c>
    </row>
    <row r="222" spans="1:115">
      <c r="A222" s="61">
        <v>1</v>
      </c>
      <c r="B222" s="94">
        <f>SUBTOTAL(9,$A$22:A222)</f>
        <v>194</v>
      </c>
      <c r="C222" s="98" t="s">
        <v>527</v>
      </c>
      <c r="D222" s="84">
        <f t="shared" ref="D222:D225" si="57">E222+F222+G222+H222+I222+J222+L222+N222+P222+R222+T222+U222+V222+W222+X222+Y222+Z222+AA222+AB222+AC222+AD222+AE222</f>
        <v>10197503.680000002</v>
      </c>
      <c r="E222" s="101">
        <v>0</v>
      </c>
      <c r="F222" s="101">
        <v>0</v>
      </c>
      <c r="G222" s="101">
        <v>0</v>
      </c>
      <c r="H222" s="101">
        <v>0</v>
      </c>
      <c r="I222" s="101">
        <v>0</v>
      </c>
      <c r="J222" s="101">
        <v>0</v>
      </c>
      <c r="K222" s="116">
        <v>0</v>
      </c>
      <c r="L222" s="101">
        <v>0</v>
      </c>
      <c r="M222" s="117">
        <v>1210.3</v>
      </c>
      <c r="N222" s="84">
        <v>9788039.6300000008</v>
      </c>
      <c r="O222" s="101">
        <v>0</v>
      </c>
      <c r="P222" s="101">
        <v>0</v>
      </c>
      <c r="Q222" s="84">
        <v>0</v>
      </c>
      <c r="R222" s="84">
        <v>0</v>
      </c>
      <c r="S222" s="101">
        <v>0</v>
      </c>
      <c r="T222" s="101">
        <v>0</v>
      </c>
      <c r="U222" s="101">
        <v>0</v>
      </c>
      <c r="V222" s="101">
        <v>0</v>
      </c>
      <c r="W222" s="101">
        <v>0</v>
      </c>
      <c r="X222" s="101">
        <v>0</v>
      </c>
      <c r="Y222" s="101">
        <v>0</v>
      </c>
      <c r="Z222" s="101">
        <v>0</v>
      </c>
      <c r="AA222" s="101">
        <v>0</v>
      </c>
      <c r="AB222" s="101">
        <v>0</v>
      </c>
      <c r="AC222" s="84">
        <f>ROUND(N222*2.14%,2)</f>
        <v>209464.05</v>
      </c>
      <c r="AD222" s="101">
        <v>200000</v>
      </c>
      <c r="AE222" s="101">
        <v>0</v>
      </c>
      <c r="AF222" s="74">
        <v>2023</v>
      </c>
      <c r="AG222" s="74">
        <v>2023</v>
      </c>
      <c r="AH222" s="74">
        <v>2023</v>
      </c>
      <c r="AI222" s="89"/>
      <c r="AJ222" s="89"/>
      <c r="AK222" s="89"/>
      <c r="AL222" s="89"/>
      <c r="AM222" s="90" t="s">
        <v>16956</v>
      </c>
      <c r="AN222" s="90" t="s">
        <v>16960</v>
      </c>
      <c r="AO222" s="90">
        <v>0</v>
      </c>
      <c r="AP222" s="90" t="s">
        <v>16961</v>
      </c>
      <c r="AQ222" s="90" t="s">
        <v>16962</v>
      </c>
      <c r="AR222" s="90" t="s">
        <v>16965</v>
      </c>
      <c r="AS222" s="90" t="s">
        <v>16983</v>
      </c>
      <c r="AT222" s="90"/>
      <c r="AU222" s="90"/>
      <c r="AV222" s="90"/>
      <c r="AW222" s="90" t="s">
        <v>614</v>
      </c>
      <c r="AX222" s="91">
        <v>1914.1</v>
      </c>
      <c r="AY222" s="91">
        <v>1210.3</v>
      </c>
      <c r="AZ222" s="90" t="s">
        <v>2968</v>
      </c>
      <c r="BA222" s="90">
        <v>2009</v>
      </c>
      <c r="BB222" s="92"/>
      <c r="BC222" s="93">
        <f t="shared" si="47"/>
        <v>0</v>
      </c>
      <c r="BJ222" s="61" t="e">
        <f>VLOOKUP(C222,BM:BO,3,FALSE)</f>
        <v>#N/A</v>
      </c>
      <c r="BM222" s="61" t="s">
        <v>3813</v>
      </c>
      <c r="BN222" s="61" t="s">
        <v>2981</v>
      </c>
      <c r="BO222" s="61" t="s">
        <v>909</v>
      </c>
      <c r="BU222" s="61" t="s">
        <v>3813</v>
      </c>
      <c r="BV222" s="61" t="s">
        <v>2981</v>
      </c>
      <c r="BW222" s="61" t="s">
        <v>909</v>
      </c>
      <c r="CH222" s="86">
        <f t="shared" si="38"/>
        <v>7.5669959187507629E-10</v>
      </c>
    </row>
    <row r="223" spans="1:115" s="105" customFormat="1">
      <c r="A223" s="61">
        <v>1</v>
      </c>
      <c r="B223" s="94">
        <f>SUBTOTAL(9,$A$22:A223)</f>
        <v>195</v>
      </c>
      <c r="C223" s="82" t="s">
        <v>3895</v>
      </c>
      <c r="D223" s="84">
        <f t="shared" si="57"/>
        <v>6770508.0099999998</v>
      </c>
      <c r="E223" s="126">
        <v>0</v>
      </c>
      <c r="F223" s="126">
        <v>0</v>
      </c>
      <c r="G223" s="102">
        <v>6628654.7999999998</v>
      </c>
      <c r="H223" s="126">
        <v>0</v>
      </c>
      <c r="I223" s="126">
        <v>0</v>
      </c>
      <c r="J223" s="126">
        <v>0</v>
      </c>
      <c r="K223" s="127">
        <v>0</v>
      </c>
      <c r="L223" s="126">
        <v>0</v>
      </c>
      <c r="M223" s="102">
        <v>0</v>
      </c>
      <c r="N223" s="102">
        <v>0</v>
      </c>
      <c r="O223" s="102">
        <v>0</v>
      </c>
      <c r="P223" s="102">
        <v>0</v>
      </c>
      <c r="Q223" s="102">
        <v>0</v>
      </c>
      <c r="R223" s="102">
        <v>0</v>
      </c>
      <c r="S223" s="102">
        <v>0</v>
      </c>
      <c r="T223" s="102">
        <v>0</v>
      </c>
      <c r="U223" s="102">
        <v>0</v>
      </c>
      <c r="V223" s="102">
        <v>0</v>
      </c>
      <c r="W223" s="102">
        <v>0</v>
      </c>
      <c r="X223" s="102">
        <v>0</v>
      </c>
      <c r="Y223" s="102">
        <v>0</v>
      </c>
      <c r="Z223" s="102">
        <v>0</v>
      </c>
      <c r="AA223" s="102">
        <v>0</v>
      </c>
      <c r="AB223" s="102">
        <v>0</v>
      </c>
      <c r="AC223" s="102">
        <f t="shared" ref="AC223:AC225" si="58">ROUND(N223*2.14%,2)+ROUND(E223*2.14%,2)+ROUND(F223*2.14%,2)+ROUND(G223*2.14%,2)+ROUND(H223*2.14%,2)+ROUND(I223*2.14%,2)+ROUND(J223*2.14%,2)+ROUND(L223*2.14%,2)+ROUND(P223*2.14%,2)+ROUND(R223*2.14%,2)+ROUND(T223*2.14%,2)+ROUND(U223*2.14%,2)+ROUND(V223*2.14%,2)+ROUND(W223*2.14%,2)+ROUND(X223*2.14%,2)+ROUND(Y223*2.14%,2)+ROUND(Z223*2.14%,2)+ROUND(AA223*2.14%,2)+ROUND(AB223*2.14%,2)</f>
        <v>141853.21</v>
      </c>
      <c r="AD223" s="102">
        <v>0</v>
      </c>
      <c r="AE223" s="102">
        <v>0</v>
      </c>
      <c r="AF223" s="103" t="s">
        <v>17053</v>
      </c>
      <c r="AG223" s="103">
        <v>2023</v>
      </c>
      <c r="AH223" s="104">
        <v>2023</v>
      </c>
      <c r="AT223" s="105" t="e">
        <f>VLOOKUP(C223,AW:AX,2,FALSE)</f>
        <v>#N/A</v>
      </c>
      <c r="BW223" s="106"/>
      <c r="CE223" s="105" t="e">
        <f>VLOOKUP(C223,CF:CG,2,FALSE)</f>
        <v>#N/A</v>
      </c>
      <c r="CH223" s="86">
        <f t="shared" si="38"/>
        <v>-2.9103830456733704E-11</v>
      </c>
      <c r="CL223" s="105">
        <f>VLOOKUP(C223,CM:CN,2,FALSE)</f>
        <v>147800.44</v>
      </c>
      <c r="DK223" s="105" t="e">
        <f>VLOOKUP(C223,DL:DM,2,FALSE)</f>
        <v>#N/A</v>
      </c>
    </row>
    <row r="224" spans="1:115" s="105" customFormat="1">
      <c r="A224" s="61">
        <v>1</v>
      </c>
      <c r="B224" s="94">
        <f>SUBTOTAL(9,$A$22:A224)</f>
        <v>196</v>
      </c>
      <c r="C224" s="82" t="s">
        <v>3921</v>
      </c>
      <c r="D224" s="84">
        <f t="shared" si="57"/>
        <v>1260186.57</v>
      </c>
      <c r="E224" s="126">
        <v>0</v>
      </c>
      <c r="F224" s="126">
        <v>0</v>
      </c>
      <c r="G224" s="102">
        <v>0</v>
      </c>
      <c r="H224" s="126">
        <v>1233783.6000000001</v>
      </c>
      <c r="I224" s="126">
        <v>0</v>
      </c>
      <c r="J224" s="126">
        <v>0</v>
      </c>
      <c r="K224" s="127">
        <v>0</v>
      </c>
      <c r="L224" s="126">
        <v>0</v>
      </c>
      <c r="M224" s="102">
        <v>0</v>
      </c>
      <c r="N224" s="102">
        <v>0</v>
      </c>
      <c r="O224" s="102">
        <v>0</v>
      </c>
      <c r="P224" s="102">
        <v>0</v>
      </c>
      <c r="Q224" s="102">
        <v>0</v>
      </c>
      <c r="R224" s="102">
        <v>0</v>
      </c>
      <c r="S224" s="102">
        <v>0</v>
      </c>
      <c r="T224" s="102">
        <v>0</v>
      </c>
      <c r="U224" s="102">
        <v>0</v>
      </c>
      <c r="V224" s="102">
        <v>0</v>
      </c>
      <c r="W224" s="102">
        <v>0</v>
      </c>
      <c r="X224" s="102">
        <v>0</v>
      </c>
      <c r="Y224" s="102">
        <v>0</v>
      </c>
      <c r="Z224" s="102">
        <v>0</v>
      </c>
      <c r="AA224" s="102">
        <v>0</v>
      </c>
      <c r="AB224" s="102">
        <v>0</v>
      </c>
      <c r="AC224" s="102">
        <f t="shared" si="58"/>
        <v>26402.97</v>
      </c>
      <c r="AD224" s="102">
        <v>0</v>
      </c>
      <c r="AE224" s="102">
        <v>0</v>
      </c>
      <c r="AF224" s="103" t="s">
        <v>17053</v>
      </c>
      <c r="AG224" s="103">
        <v>2023</v>
      </c>
      <c r="AH224" s="104">
        <v>2023</v>
      </c>
      <c r="AT224" s="105" t="e">
        <f>VLOOKUP(C224,AW:AX,2,FALSE)</f>
        <v>#N/A</v>
      </c>
      <c r="BW224" s="106"/>
      <c r="CA224" s="105" t="e">
        <f>VLOOKUP(C224,CB:CC,2,FALSE)</f>
        <v>#N/A</v>
      </c>
      <c r="CE224" s="105" t="e">
        <f>VLOOKUP(C224,CF:CG,2,FALSE)</f>
        <v>#N/A</v>
      </c>
      <c r="CH224" s="86">
        <f t="shared" si="38"/>
        <v>-2.9103830456733704E-11</v>
      </c>
      <c r="CL224" s="105" t="e">
        <f>VLOOKUP(C224,CM:CN,2,FALSE)</f>
        <v>#N/A</v>
      </c>
      <c r="DK224" s="105" t="e">
        <f>VLOOKUP(C224,DL:DM,2,FALSE)</f>
        <v>#N/A</v>
      </c>
    </row>
    <row r="225" spans="1:115" s="105" customFormat="1">
      <c r="A225" s="61">
        <v>1</v>
      </c>
      <c r="B225" s="94">
        <f>SUBTOTAL(9,$A$22:A225)</f>
        <v>197</v>
      </c>
      <c r="C225" s="82" t="s">
        <v>767</v>
      </c>
      <c r="D225" s="84">
        <f t="shared" si="57"/>
        <v>2363776.9100000006</v>
      </c>
      <c r="E225" s="120">
        <v>0</v>
      </c>
      <c r="F225" s="120">
        <v>0</v>
      </c>
      <c r="G225" s="120">
        <v>0</v>
      </c>
      <c r="H225" s="120">
        <v>0</v>
      </c>
      <c r="I225" s="120">
        <v>0</v>
      </c>
      <c r="J225" s="120">
        <v>0</v>
      </c>
      <c r="K225" s="119">
        <v>0</v>
      </c>
      <c r="L225" s="102">
        <v>0</v>
      </c>
      <c r="M225" s="102">
        <v>341.26</v>
      </c>
      <c r="N225" s="102">
        <f>2098117.2+216134.72</f>
        <v>2314251.9200000004</v>
      </c>
      <c r="O225" s="102">
        <v>0</v>
      </c>
      <c r="P225" s="102">
        <v>0</v>
      </c>
      <c r="Q225" s="102">
        <v>0</v>
      </c>
      <c r="R225" s="102">
        <v>0</v>
      </c>
      <c r="S225" s="102">
        <v>0</v>
      </c>
      <c r="T225" s="102">
        <v>0</v>
      </c>
      <c r="U225" s="102">
        <v>0</v>
      </c>
      <c r="V225" s="102">
        <v>0</v>
      </c>
      <c r="W225" s="102">
        <v>0</v>
      </c>
      <c r="X225" s="102">
        <v>0</v>
      </c>
      <c r="Y225" s="102">
        <v>0</v>
      </c>
      <c r="Z225" s="102">
        <v>0</v>
      </c>
      <c r="AA225" s="102">
        <v>0</v>
      </c>
      <c r="AB225" s="102">
        <v>0</v>
      </c>
      <c r="AC225" s="102">
        <f t="shared" si="58"/>
        <v>49524.99</v>
      </c>
      <c r="AD225" s="102">
        <v>0</v>
      </c>
      <c r="AE225" s="102">
        <v>0</v>
      </c>
      <c r="AF225" s="103" t="s">
        <v>17053</v>
      </c>
      <c r="AG225" s="103">
        <v>2023</v>
      </c>
      <c r="AH225" s="104">
        <v>2023</v>
      </c>
      <c r="AT225" s="105" t="e">
        <f>VLOOKUP(C225,AW:AX,2,FALSE)</f>
        <v>#N/A</v>
      </c>
      <c r="BW225" s="106"/>
      <c r="CA225" s="105" t="e">
        <f>VLOOKUP(C225,CB:CC,2,FALSE)</f>
        <v>#N/A</v>
      </c>
      <c r="CE225" s="105" t="e">
        <f>VLOOKUP(C225,CF:CG,2,FALSE)</f>
        <v>#N/A</v>
      </c>
      <c r="CH225" s="86">
        <f t="shared" si="38"/>
        <v>2.255546860396862E-10</v>
      </c>
      <c r="CL225" s="105" t="e">
        <f>VLOOKUP(C225,CM:CN,2,FALSE)</f>
        <v>#N/A</v>
      </c>
      <c r="DK225" s="105" t="e">
        <f>VLOOKUP(C225,DL:DM,2,FALSE)</f>
        <v>#N/A</v>
      </c>
    </row>
    <row r="226" spans="1:115">
      <c r="A226" s="61">
        <v>1</v>
      </c>
      <c r="B226" s="94">
        <f>SUBTOTAL(9,$A$22:A226)</f>
        <v>198</v>
      </c>
      <c r="C226" s="98" t="s">
        <v>528</v>
      </c>
      <c r="D226" s="84">
        <f>E226+F226+G226+H226+I226+J226+L226+N226+P226+R226+T226+U226+V226+W226+X226+Y226+Z226+AA226+AB226+AC226+AD226+AE226</f>
        <v>2948960</v>
      </c>
      <c r="E226" s="101">
        <v>0</v>
      </c>
      <c r="F226" s="101">
        <v>0</v>
      </c>
      <c r="G226" s="101">
        <v>0</v>
      </c>
      <c r="H226" s="101">
        <v>0</v>
      </c>
      <c r="I226" s="101">
        <v>0</v>
      </c>
      <c r="J226" s="101">
        <v>0</v>
      </c>
      <c r="K226" s="116">
        <v>0</v>
      </c>
      <c r="L226" s="101">
        <v>0</v>
      </c>
      <c r="M226" s="117">
        <v>350</v>
      </c>
      <c r="N226" s="84">
        <v>2740317.21</v>
      </c>
      <c r="O226" s="101">
        <v>0</v>
      </c>
      <c r="P226" s="101">
        <v>0</v>
      </c>
      <c r="Q226" s="84">
        <v>0</v>
      </c>
      <c r="R226" s="84">
        <v>0</v>
      </c>
      <c r="S226" s="101">
        <v>0</v>
      </c>
      <c r="T226" s="101">
        <v>0</v>
      </c>
      <c r="U226" s="101">
        <v>0</v>
      </c>
      <c r="V226" s="101">
        <v>0</v>
      </c>
      <c r="W226" s="101">
        <v>0</v>
      </c>
      <c r="X226" s="101">
        <v>0</v>
      </c>
      <c r="Y226" s="101">
        <v>0</v>
      </c>
      <c r="Z226" s="101">
        <v>0</v>
      </c>
      <c r="AA226" s="101">
        <v>0</v>
      </c>
      <c r="AB226" s="101">
        <v>0</v>
      </c>
      <c r="AC226" s="84">
        <f>ROUND(N226*2.14%,2)</f>
        <v>58642.79</v>
      </c>
      <c r="AD226" s="84">
        <v>150000</v>
      </c>
      <c r="AE226" s="101">
        <v>0</v>
      </c>
      <c r="AF226" s="74">
        <v>2023</v>
      </c>
      <c r="AG226" s="74">
        <v>2023</v>
      </c>
      <c r="AH226" s="74">
        <v>2023</v>
      </c>
      <c r="AI226" s="89"/>
      <c r="AJ226" s="89"/>
      <c r="AK226" s="89"/>
      <c r="AL226" s="89"/>
      <c r="AM226" s="90" t="s">
        <v>16975</v>
      </c>
      <c r="AN226" s="90" t="s">
        <v>16960</v>
      </c>
      <c r="AO226" s="90">
        <v>0</v>
      </c>
      <c r="AP226" s="90" t="s">
        <v>16955</v>
      </c>
      <c r="AQ226" s="90" t="s">
        <v>16958</v>
      </c>
      <c r="AR226" s="90">
        <v>0</v>
      </c>
      <c r="AS226" s="90" t="s">
        <v>16981</v>
      </c>
      <c r="AT226" s="90"/>
      <c r="AU226" s="90"/>
      <c r="AV226" s="90"/>
      <c r="AW226" s="90" t="s">
        <v>793</v>
      </c>
      <c r="AX226" s="91">
        <v>422.8</v>
      </c>
      <c r="AY226" s="91">
        <v>350</v>
      </c>
      <c r="AZ226" s="90" t="s">
        <v>2968</v>
      </c>
      <c r="BA226" s="90" t="s">
        <v>17013</v>
      </c>
      <c r="BB226" s="92"/>
      <c r="BC226" s="93">
        <f>AY226-M226</f>
        <v>0</v>
      </c>
      <c r="BJ226" s="61" t="str">
        <f t="shared" ref="BJ226:BJ232" si="59">VLOOKUP(C226,BM:BO,3,FALSE)</f>
        <v>265.950</v>
      </c>
      <c r="BM226" s="61" t="s">
        <v>3814</v>
      </c>
      <c r="BN226" s="61" t="s">
        <v>1271</v>
      </c>
      <c r="BO226" s="61" t="s">
        <v>3815</v>
      </c>
      <c r="BU226" s="61" t="s">
        <v>3814</v>
      </c>
      <c r="BV226" s="61" t="s">
        <v>1271</v>
      </c>
      <c r="BW226" s="61" t="s">
        <v>3815</v>
      </c>
      <c r="CH226" s="86">
        <f>D226-E226-F226-G226-H226-I226-J226-L226-N226-P226-R226-T226-U226-V226-W226-X226-Y226-Z226-AA226-AB226-AC226-AD226-AE226</f>
        <v>2.9103830456733704E-11</v>
      </c>
    </row>
    <row r="227" spans="1:115">
      <c r="A227" s="61">
        <v>1</v>
      </c>
      <c r="B227" s="94">
        <f>SUBTOTAL(9,$A$22:A227)</f>
        <v>199</v>
      </c>
      <c r="C227" s="98" t="s">
        <v>551</v>
      </c>
      <c r="D227" s="84">
        <f t="shared" ref="D227" si="60">E227+F227+G227+H227+I227+J227+L227+N227+P227+R227+T227+U227+V227+W227+X227+Y227+Z227+AA227+AB227+AC227+AD227+AE227</f>
        <v>180000</v>
      </c>
      <c r="E227" s="101">
        <v>0</v>
      </c>
      <c r="F227" s="101">
        <v>0</v>
      </c>
      <c r="G227" s="101">
        <v>0</v>
      </c>
      <c r="H227" s="101">
        <v>0</v>
      </c>
      <c r="I227" s="101">
        <v>0</v>
      </c>
      <c r="J227" s="101">
        <v>0</v>
      </c>
      <c r="K227" s="116">
        <v>0</v>
      </c>
      <c r="L227" s="101">
        <v>0</v>
      </c>
      <c r="M227" s="84">
        <v>0</v>
      </c>
      <c r="N227" s="84">
        <v>0</v>
      </c>
      <c r="O227" s="101">
        <v>0</v>
      </c>
      <c r="P227" s="101">
        <v>0</v>
      </c>
      <c r="Q227" s="101">
        <v>0</v>
      </c>
      <c r="R227" s="101">
        <v>0</v>
      </c>
      <c r="S227" s="101">
        <v>0</v>
      </c>
      <c r="T227" s="101">
        <v>0</v>
      </c>
      <c r="U227" s="101">
        <v>0</v>
      </c>
      <c r="V227" s="101">
        <v>0</v>
      </c>
      <c r="W227" s="101">
        <v>0</v>
      </c>
      <c r="X227" s="101">
        <v>0</v>
      </c>
      <c r="Y227" s="101">
        <v>0</v>
      </c>
      <c r="Z227" s="101">
        <v>0</v>
      </c>
      <c r="AA227" s="101">
        <v>0</v>
      </c>
      <c r="AB227" s="101">
        <v>0</v>
      </c>
      <c r="AC227" s="84">
        <v>0</v>
      </c>
      <c r="AD227" s="84">
        <v>180000</v>
      </c>
      <c r="AE227" s="101">
        <v>0</v>
      </c>
      <c r="AF227" s="74">
        <v>2023</v>
      </c>
      <c r="AG227" s="74" t="s">
        <v>17053</v>
      </c>
      <c r="AH227" s="74" t="s">
        <v>17053</v>
      </c>
      <c r="AI227" s="89"/>
      <c r="AJ227" s="89"/>
      <c r="AK227" s="89"/>
      <c r="AL227" s="89"/>
      <c r="AM227" s="90" t="s">
        <v>16956</v>
      </c>
      <c r="AN227" s="90" t="s">
        <v>16960</v>
      </c>
      <c r="AO227" s="90">
        <v>0</v>
      </c>
      <c r="AP227" s="90" t="s">
        <v>16961</v>
      </c>
      <c r="AQ227" s="90" t="s">
        <v>16962</v>
      </c>
      <c r="AR227" s="90">
        <v>0</v>
      </c>
      <c r="AS227" s="90" t="s">
        <v>16985</v>
      </c>
      <c r="AT227" s="90"/>
      <c r="AU227" s="90"/>
      <c r="AV227" s="90"/>
      <c r="AW227" s="90" t="s">
        <v>996</v>
      </c>
      <c r="AX227" s="91">
        <v>884.1</v>
      </c>
      <c r="AY227" s="91">
        <v>885</v>
      </c>
      <c r="AZ227" s="90" t="s">
        <v>2968</v>
      </c>
      <c r="BA227" s="90">
        <v>2009</v>
      </c>
      <c r="BB227" s="92"/>
      <c r="BC227" s="93">
        <f t="shared" ref="BC227" si="61">AY227-M227</f>
        <v>885</v>
      </c>
      <c r="BJ227" s="61" t="e">
        <f t="shared" si="59"/>
        <v>#N/A</v>
      </c>
      <c r="BM227" s="61" t="s">
        <v>3849</v>
      </c>
      <c r="BN227" s="61" t="s">
        <v>864</v>
      </c>
      <c r="BO227" s="61" t="s">
        <v>3850</v>
      </c>
      <c r="BU227" s="61" t="s">
        <v>3849</v>
      </c>
      <c r="BV227" s="61" t="s">
        <v>864</v>
      </c>
      <c r="BW227" s="61" t="s">
        <v>3850</v>
      </c>
      <c r="CH227" s="86">
        <f t="shared" ref="CH227" si="62">D227-E227-F227-G227-H227-I227-J227-L227-N227-P227-R227-T227-U227-V227-W227-X227-Y227-Z227-AA227-AB227-AC227-AD227-AE227</f>
        <v>0</v>
      </c>
    </row>
    <row r="228" spans="1:115">
      <c r="B228" s="87" t="s">
        <v>536</v>
      </c>
      <c r="C228" s="87"/>
      <c r="D228" s="83">
        <f t="shared" ref="D228:AE228" si="63">SUM(D229:D234)</f>
        <v>32447087.119999997</v>
      </c>
      <c r="E228" s="84">
        <f t="shared" si="63"/>
        <v>220382.4</v>
      </c>
      <c r="F228" s="84">
        <f t="shared" si="63"/>
        <v>0</v>
      </c>
      <c r="G228" s="84">
        <f t="shared" si="63"/>
        <v>5185533.5999999996</v>
      </c>
      <c r="H228" s="84">
        <f t="shared" si="63"/>
        <v>303207.59999999998</v>
      </c>
      <c r="I228" s="84">
        <f t="shared" si="63"/>
        <v>3558034.8</v>
      </c>
      <c r="J228" s="84">
        <f t="shared" si="63"/>
        <v>0</v>
      </c>
      <c r="K228" s="85">
        <f t="shared" si="63"/>
        <v>0</v>
      </c>
      <c r="L228" s="84">
        <f t="shared" si="63"/>
        <v>0</v>
      </c>
      <c r="M228" s="84">
        <f t="shared" si="63"/>
        <v>2934.1400000000003</v>
      </c>
      <c r="N228" s="84">
        <f t="shared" si="63"/>
        <v>21309021.609999999</v>
      </c>
      <c r="O228" s="84">
        <f t="shared" si="63"/>
        <v>230</v>
      </c>
      <c r="P228" s="84">
        <f t="shared" si="63"/>
        <v>686511.36</v>
      </c>
      <c r="Q228" s="84">
        <f t="shared" si="63"/>
        <v>0</v>
      </c>
      <c r="R228" s="84">
        <f t="shared" si="63"/>
        <v>0</v>
      </c>
      <c r="S228" s="84">
        <f t="shared" si="63"/>
        <v>0</v>
      </c>
      <c r="T228" s="84">
        <f t="shared" si="63"/>
        <v>0</v>
      </c>
      <c r="U228" s="84">
        <f t="shared" si="63"/>
        <v>0</v>
      </c>
      <c r="V228" s="84">
        <f t="shared" si="63"/>
        <v>0</v>
      </c>
      <c r="W228" s="84">
        <f t="shared" si="63"/>
        <v>0</v>
      </c>
      <c r="X228" s="84">
        <f t="shared" si="63"/>
        <v>0</v>
      </c>
      <c r="Y228" s="84">
        <f t="shared" si="63"/>
        <v>0</v>
      </c>
      <c r="Z228" s="84">
        <f t="shared" si="63"/>
        <v>0</v>
      </c>
      <c r="AA228" s="84">
        <f t="shared" si="63"/>
        <v>0</v>
      </c>
      <c r="AB228" s="84">
        <f t="shared" si="63"/>
        <v>0</v>
      </c>
      <c r="AC228" s="84">
        <f t="shared" si="63"/>
        <v>669021.59000000008</v>
      </c>
      <c r="AD228" s="84">
        <f t="shared" si="63"/>
        <v>515374.16000000003</v>
      </c>
      <c r="AE228" s="84">
        <f t="shared" si="63"/>
        <v>0</v>
      </c>
      <c r="AF228" s="74" t="s">
        <v>17027</v>
      </c>
      <c r="AG228" s="74" t="s">
        <v>17027</v>
      </c>
      <c r="AH228" s="74" t="s">
        <v>17027</v>
      </c>
      <c r="AI228" s="89"/>
      <c r="AJ228" s="89"/>
      <c r="AK228" s="89"/>
      <c r="AL228" s="89"/>
      <c r="AM228" s="90"/>
      <c r="AN228" s="90"/>
      <c r="AO228" s="90"/>
      <c r="AP228" s="90"/>
      <c r="AQ228" s="90"/>
      <c r="AR228" s="90"/>
      <c r="AS228" s="90"/>
      <c r="AT228" s="90"/>
      <c r="AU228" s="90"/>
      <c r="AV228" s="90"/>
      <c r="AW228" s="90"/>
      <c r="AX228" s="91"/>
      <c r="AY228" s="91"/>
      <c r="AZ228" s="90"/>
      <c r="BA228" s="90"/>
      <c r="BB228" s="92"/>
      <c r="BC228" s="93">
        <f t="shared" si="47"/>
        <v>-2934.1400000000003</v>
      </c>
      <c r="BJ228" s="61" t="e">
        <f t="shared" si="59"/>
        <v>#N/A</v>
      </c>
      <c r="BM228" s="61" t="s">
        <v>748</v>
      </c>
      <c r="BN228" s="61" t="s">
        <v>864</v>
      </c>
      <c r="BO228" s="61" t="s">
        <v>3816</v>
      </c>
      <c r="BU228" s="61" t="s">
        <v>748</v>
      </c>
      <c r="BV228" s="61" t="s">
        <v>864</v>
      </c>
      <c r="BW228" s="61" t="s">
        <v>3816</v>
      </c>
      <c r="CH228" s="86">
        <f t="shared" si="38"/>
        <v>-4.3073669075965881E-9</v>
      </c>
    </row>
    <row r="229" spans="1:115">
      <c r="A229" s="61">
        <v>1</v>
      </c>
      <c r="B229" s="94">
        <f>SUBTOTAL(9,$A$22:A229)</f>
        <v>200</v>
      </c>
      <c r="C229" s="98" t="s">
        <v>529</v>
      </c>
      <c r="D229" s="84">
        <f t="shared" ref="D229:D234" si="64">E229+F229+G229+H229+I229+J229+L229+N229+P229+R229+T229+U229+V229+W229+X229+Y229+Z229+AA229+AB229+AC229+AD229+AE229</f>
        <v>7564429.9199999999</v>
      </c>
      <c r="E229" s="101">
        <v>0</v>
      </c>
      <c r="F229" s="101">
        <v>0</v>
      </c>
      <c r="G229" s="101">
        <v>0</v>
      </c>
      <c r="H229" s="101">
        <v>0</v>
      </c>
      <c r="I229" s="101">
        <v>0</v>
      </c>
      <c r="J229" s="101">
        <v>0</v>
      </c>
      <c r="K229" s="116">
        <v>0</v>
      </c>
      <c r="L229" s="101">
        <v>0</v>
      </c>
      <c r="M229" s="117">
        <v>897.8</v>
      </c>
      <c r="N229" s="84">
        <v>7229786.25</v>
      </c>
      <c r="O229" s="101">
        <v>0</v>
      </c>
      <c r="P229" s="101">
        <v>0</v>
      </c>
      <c r="Q229" s="84">
        <v>0</v>
      </c>
      <c r="R229" s="84">
        <v>0</v>
      </c>
      <c r="S229" s="101">
        <v>0</v>
      </c>
      <c r="T229" s="101">
        <v>0</v>
      </c>
      <c r="U229" s="101">
        <v>0</v>
      </c>
      <c r="V229" s="101">
        <v>0</v>
      </c>
      <c r="W229" s="101">
        <v>0</v>
      </c>
      <c r="X229" s="101">
        <v>0</v>
      </c>
      <c r="Y229" s="101">
        <v>0</v>
      </c>
      <c r="Z229" s="101">
        <v>0</v>
      </c>
      <c r="AA229" s="101">
        <v>0</v>
      </c>
      <c r="AB229" s="101">
        <v>0</v>
      </c>
      <c r="AC229" s="84">
        <f>ROUND(N229*2.14%,2)</f>
        <v>154717.43</v>
      </c>
      <c r="AD229" s="84">
        <v>179926.24</v>
      </c>
      <c r="AE229" s="101">
        <v>0</v>
      </c>
      <c r="AF229" s="74">
        <v>2023</v>
      </c>
      <c r="AG229" s="74">
        <v>2023</v>
      </c>
      <c r="AH229" s="74">
        <v>2023</v>
      </c>
      <c r="AI229" s="89"/>
      <c r="AJ229" s="89"/>
      <c r="AK229" s="89"/>
      <c r="AL229" s="89"/>
      <c r="AM229" s="90" t="s">
        <v>16955</v>
      </c>
      <c r="AN229" s="90" t="s">
        <v>16954</v>
      </c>
      <c r="AO229" s="90">
        <v>0</v>
      </c>
      <c r="AP229" s="90" t="s">
        <v>16965</v>
      </c>
      <c r="AQ229" s="90" t="s">
        <v>16959</v>
      </c>
      <c r="AR229" s="90" t="s">
        <v>16965</v>
      </c>
      <c r="AS229" s="90"/>
      <c r="AT229" s="90"/>
      <c r="AU229" s="90"/>
      <c r="AV229" s="90"/>
      <c r="AW229" s="90" t="s">
        <v>618</v>
      </c>
      <c r="AX229" s="91">
        <v>2685.45</v>
      </c>
      <c r="AY229" s="91">
        <v>943.23</v>
      </c>
      <c r="AZ229" s="90" t="s">
        <v>2968</v>
      </c>
      <c r="BA229" s="90" t="s">
        <v>17013</v>
      </c>
      <c r="BB229" s="92"/>
      <c r="BC229" s="93">
        <f t="shared" si="47"/>
        <v>45.430000000000064</v>
      </c>
      <c r="BJ229" s="61" t="str">
        <f t="shared" si="59"/>
        <v>690.610</v>
      </c>
      <c r="BM229" s="61" t="s">
        <v>3818</v>
      </c>
      <c r="BN229" s="61" t="s">
        <v>1141</v>
      </c>
      <c r="BO229" s="61" t="s">
        <v>3421</v>
      </c>
      <c r="BU229" s="61" t="s">
        <v>3818</v>
      </c>
      <c r="BV229" s="61" t="s">
        <v>1141</v>
      </c>
      <c r="BW229" s="61" t="s">
        <v>3421</v>
      </c>
      <c r="CH229" s="86">
        <f t="shared" si="38"/>
        <v>-5.8207660913467407E-11</v>
      </c>
    </row>
    <row r="230" spans="1:115">
      <c r="A230" s="61">
        <v>1</v>
      </c>
      <c r="B230" s="94">
        <f>SUBTOTAL(9,$A$22:A230)</f>
        <v>201</v>
      </c>
      <c r="C230" s="98" t="s">
        <v>530</v>
      </c>
      <c r="D230" s="84">
        <f t="shared" si="64"/>
        <v>4953655.13</v>
      </c>
      <c r="E230" s="101">
        <v>0</v>
      </c>
      <c r="F230" s="101">
        <v>0</v>
      </c>
      <c r="G230" s="101">
        <v>0</v>
      </c>
      <c r="H230" s="101">
        <v>0</v>
      </c>
      <c r="I230" s="101">
        <v>0</v>
      </c>
      <c r="J230" s="101">
        <v>0</v>
      </c>
      <c r="K230" s="116">
        <v>0</v>
      </c>
      <c r="L230" s="101">
        <v>0</v>
      </c>
      <c r="M230" s="117">
        <v>595.35</v>
      </c>
      <c r="N230" s="84">
        <v>4734855.0599999996</v>
      </c>
      <c r="O230" s="101">
        <v>0</v>
      </c>
      <c r="P230" s="101">
        <v>0</v>
      </c>
      <c r="Q230" s="84">
        <v>0</v>
      </c>
      <c r="R230" s="84">
        <v>0</v>
      </c>
      <c r="S230" s="101">
        <v>0</v>
      </c>
      <c r="T230" s="101">
        <v>0</v>
      </c>
      <c r="U230" s="101">
        <v>0</v>
      </c>
      <c r="V230" s="101">
        <v>0</v>
      </c>
      <c r="W230" s="101">
        <v>0</v>
      </c>
      <c r="X230" s="101">
        <v>0</v>
      </c>
      <c r="Y230" s="101">
        <v>0</v>
      </c>
      <c r="Z230" s="101">
        <v>0</v>
      </c>
      <c r="AA230" s="101">
        <v>0</v>
      </c>
      <c r="AB230" s="101">
        <v>0</v>
      </c>
      <c r="AC230" s="84">
        <f>ROUND(N230*2.14%,2)</f>
        <v>101325.9</v>
      </c>
      <c r="AD230" s="84">
        <v>117474.17</v>
      </c>
      <c r="AE230" s="101">
        <v>0</v>
      </c>
      <c r="AF230" s="74">
        <v>2023</v>
      </c>
      <c r="AG230" s="74">
        <v>2023</v>
      </c>
      <c r="AH230" s="74">
        <v>2023</v>
      </c>
      <c r="AI230" s="89"/>
      <c r="AJ230" s="89"/>
      <c r="AK230" s="89"/>
      <c r="AL230" s="89"/>
      <c r="AM230" s="90" t="s">
        <v>16954</v>
      </c>
      <c r="AN230" s="90" t="s">
        <v>16968</v>
      </c>
      <c r="AO230" s="90">
        <v>0</v>
      </c>
      <c r="AP230" s="90" t="s">
        <v>16971</v>
      </c>
      <c r="AQ230" s="90" t="s">
        <v>16967</v>
      </c>
      <c r="AR230" s="90" t="s">
        <v>16965</v>
      </c>
      <c r="AS230" s="90"/>
      <c r="AT230" s="90"/>
      <c r="AU230" s="90"/>
      <c r="AV230" s="90"/>
      <c r="AW230" s="90" t="s">
        <v>638</v>
      </c>
      <c r="AX230" s="91">
        <v>1347.34</v>
      </c>
      <c r="AY230" s="91">
        <v>595.35</v>
      </c>
      <c r="AZ230" s="90" t="s">
        <v>2968</v>
      </c>
      <c r="BA230" s="90" t="s">
        <v>17013</v>
      </c>
      <c r="BB230" s="92"/>
      <c r="BC230" s="93">
        <f t="shared" si="47"/>
        <v>0</v>
      </c>
      <c r="BJ230" s="61" t="str">
        <f t="shared" si="59"/>
        <v>441.000</v>
      </c>
      <c r="BM230" s="61" t="s">
        <v>525</v>
      </c>
      <c r="BN230" s="61" t="s">
        <v>3204</v>
      </c>
      <c r="BO230" s="61" t="s">
        <v>2936</v>
      </c>
      <c r="BU230" s="61" t="s">
        <v>525</v>
      </c>
      <c r="BV230" s="61" t="s">
        <v>3204</v>
      </c>
      <c r="BW230" s="61" t="s">
        <v>2936</v>
      </c>
      <c r="CH230" s="86">
        <f t="shared" si="38"/>
        <v>3.0559021979570389E-10</v>
      </c>
    </row>
    <row r="231" spans="1:115">
      <c r="A231" s="61">
        <v>1</v>
      </c>
      <c r="B231" s="94">
        <f>SUBTOTAL(9,$A$22:A231)</f>
        <v>202</v>
      </c>
      <c r="C231" s="98" t="s">
        <v>531</v>
      </c>
      <c r="D231" s="84">
        <f t="shared" si="64"/>
        <v>4814156.5399999991</v>
      </c>
      <c r="E231" s="101">
        <v>0</v>
      </c>
      <c r="F231" s="101">
        <v>0</v>
      </c>
      <c r="G231" s="101">
        <v>0</v>
      </c>
      <c r="H231" s="101">
        <v>0</v>
      </c>
      <c r="I231" s="101">
        <v>0</v>
      </c>
      <c r="J231" s="101">
        <v>0</v>
      </c>
      <c r="K231" s="116">
        <v>0</v>
      </c>
      <c r="L231" s="101">
        <v>0</v>
      </c>
      <c r="M231" s="117">
        <v>578.24</v>
      </c>
      <c r="N231" s="84">
        <v>4593713.47</v>
      </c>
      <c r="O231" s="101">
        <v>0</v>
      </c>
      <c r="P231" s="101">
        <v>0</v>
      </c>
      <c r="Q231" s="84">
        <v>0</v>
      </c>
      <c r="R231" s="84">
        <v>0</v>
      </c>
      <c r="S231" s="101">
        <v>0</v>
      </c>
      <c r="T231" s="101">
        <v>0</v>
      </c>
      <c r="U231" s="101">
        <v>0</v>
      </c>
      <c r="V231" s="101">
        <v>0</v>
      </c>
      <c r="W231" s="101">
        <v>0</v>
      </c>
      <c r="X231" s="101">
        <v>0</v>
      </c>
      <c r="Y231" s="101">
        <v>0</v>
      </c>
      <c r="Z231" s="101">
        <v>0</v>
      </c>
      <c r="AA231" s="101">
        <v>0</v>
      </c>
      <c r="AB231" s="101">
        <v>0</v>
      </c>
      <c r="AC231" s="84">
        <f>ROUND(N231*2.14%,2)</f>
        <v>98305.47</v>
      </c>
      <c r="AD231" s="84">
        <v>122137.60000000001</v>
      </c>
      <c r="AE231" s="101">
        <v>0</v>
      </c>
      <c r="AF231" s="74">
        <v>2023</v>
      </c>
      <c r="AG231" s="74">
        <v>2023</v>
      </c>
      <c r="AH231" s="74">
        <v>2023</v>
      </c>
      <c r="AI231" s="89"/>
      <c r="AJ231" s="89"/>
      <c r="AK231" s="89"/>
      <c r="AL231" s="89"/>
      <c r="AM231" s="90" t="s">
        <v>16954</v>
      </c>
      <c r="AN231" s="90" t="s">
        <v>16968</v>
      </c>
      <c r="AO231" s="90">
        <v>0</v>
      </c>
      <c r="AP231" s="90" t="s">
        <v>16963</v>
      </c>
      <c r="AQ231" s="90" t="s">
        <v>16967</v>
      </c>
      <c r="AR231" s="90" t="s">
        <v>16965</v>
      </c>
      <c r="AS231" s="90"/>
      <c r="AT231" s="90"/>
      <c r="AU231" s="90"/>
      <c r="AV231" s="90"/>
      <c r="AW231" s="90" t="s">
        <v>638</v>
      </c>
      <c r="AX231" s="91">
        <v>1392.88</v>
      </c>
      <c r="AY231" s="91">
        <v>600.5</v>
      </c>
      <c r="AZ231" s="90" t="s">
        <v>2968</v>
      </c>
      <c r="BA231" s="90" t="s">
        <v>17013</v>
      </c>
      <c r="BB231" s="92"/>
      <c r="BC231" s="93">
        <f t="shared" si="47"/>
        <v>22.259999999999991</v>
      </c>
      <c r="BJ231" s="61" t="str">
        <f t="shared" si="59"/>
        <v>444.800</v>
      </c>
      <c r="BM231" s="61" t="s">
        <v>3819</v>
      </c>
      <c r="BN231" s="61" t="s">
        <v>3047</v>
      </c>
      <c r="BO231" s="61" t="s">
        <v>3820</v>
      </c>
      <c r="BU231" s="61" t="s">
        <v>3819</v>
      </c>
      <c r="BV231" s="61" t="s">
        <v>3047</v>
      </c>
      <c r="BW231" s="61" t="s">
        <v>3820</v>
      </c>
      <c r="CH231" s="86">
        <f t="shared" si="38"/>
        <v>-6.4028427004814148E-10</v>
      </c>
    </row>
    <row r="232" spans="1:115">
      <c r="A232" s="61">
        <v>1</v>
      </c>
      <c r="B232" s="94">
        <f>SUBTOTAL(9,$A$22:A232)</f>
        <v>203</v>
      </c>
      <c r="C232" s="98" t="s">
        <v>532</v>
      </c>
      <c r="D232" s="84">
        <f t="shared" si="64"/>
        <v>797038.85</v>
      </c>
      <c r="E232" s="101">
        <v>0</v>
      </c>
      <c r="F232" s="101">
        <v>0</v>
      </c>
      <c r="G232" s="101">
        <v>0</v>
      </c>
      <c r="H232" s="101">
        <v>0</v>
      </c>
      <c r="I232" s="101">
        <v>0</v>
      </c>
      <c r="J232" s="101">
        <v>0</v>
      </c>
      <c r="K232" s="116">
        <v>0</v>
      </c>
      <c r="L232" s="101">
        <v>0</v>
      </c>
      <c r="M232" s="117">
        <v>0</v>
      </c>
      <c r="N232" s="84">
        <v>0</v>
      </c>
      <c r="O232" s="101">
        <v>230</v>
      </c>
      <c r="P232" s="101">
        <v>686511.36</v>
      </c>
      <c r="Q232" s="84">
        <v>0</v>
      </c>
      <c r="R232" s="84">
        <v>0</v>
      </c>
      <c r="S232" s="101">
        <v>0</v>
      </c>
      <c r="T232" s="101">
        <v>0</v>
      </c>
      <c r="U232" s="101">
        <v>0</v>
      </c>
      <c r="V232" s="101">
        <v>0</v>
      </c>
      <c r="W232" s="101">
        <v>0</v>
      </c>
      <c r="X232" s="101">
        <v>0</v>
      </c>
      <c r="Y232" s="101">
        <v>0</v>
      </c>
      <c r="Z232" s="101">
        <v>0</v>
      </c>
      <c r="AA232" s="101">
        <v>0</v>
      </c>
      <c r="AB232" s="101">
        <v>0</v>
      </c>
      <c r="AC232" s="101">
        <f>ROUND(P232*2.14%,2)</f>
        <v>14691.34</v>
      </c>
      <c r="AD232" s="101">
        <v>95836.15</v>
      </c>
      <c r="AE232" s="101">
        <v>0</v>
      </c>
      <c r="AF232" s="74">
        <v>2023</v>
      </c>
      <c r="AG232" s="74">
        <v>2023</v>
      </c>
      <c r="AH232" s="74">
        <v>2023</v>
      </c>
      <c r="AI232" s="89"/>
      <c r="AJ232" s="89"/>
      <c r="AK232" s="89"/>
      <c r="AL232" s="89"/>
      <c r="AM232" s="90">
        <v>2016</v>
      </c>
      <c r="AN232" s="90">
        <v>2015</v>
      </c>
      <c r="AO232" s="90">
        <v>0</v>
      </c>
      <c r="AP232" s="90" t="s">
        <v>16952</v>
      </c>
      <c r="AQ232" s="90" t="s">
        <v>16959</v>
      </c>
      <c r="AR232" s="90" t="s">
        <v>16961</v>
      </c>
      <c r="AS232" s="90"/>
      <c r="AT232" s="90" t="s">
        <v>16977</v>
      </c>
      <c r="AU232" s="97">
        <f>3641453.11+134774.43</f>
        <v>3776227.54</v>
      </c>
      <c r="AV232" s="97">
        <v>3471857.74</v>
      </c>
      <c r="AW232" s="90" t="s">
        <v>665</v>
      </c>
      <c r="AX232" s="91">
        <v>7915.48</v>
      </c>
      <c r="AY232" s="91">
        <v>2236.5</v>
      </c>
      <c r="AZ232" s="90" t="s">
        <v>2968</v>
      </c>
      <c r="BA232" s="90" t="s">
        <v>3254</v>
      </c>
      <c r="BB232" s="92"/>
      <c r="BC232" s="93">
        <f t="shared" si="47"/>
        <v>2236.5</v>
      </c>
      <c r="BJ232" s="61" t="str">
        <f t="shared" si="59"/>
        <v>1669.800</v>
      </c>
      <c r="BM232" s="61" t="s">
        <v>3821</v>
      </c>
      <c r="BN232" s="61" t="s">
        <v>3007</v>
      </c>
      <c r="BO232" s="61" t="s">
        <v>3822</v>
      </c>
      <c r="BU232" s="61" t="s">
        <v>3821</v>
      </c>
      <c r="BV232" s="61" t="s">
        <v>3007</v>
      </c>
      <c r="BW232" s="61" t="s">
        <v>3822</v>
      </c>
      <c r="CH232" s="86">
        <f t="shared" si="38"/>
        <v>0</v>
      </c>
    </row>
    <row r="233" spans="1:115" s="105" customFormat="1">
      <c r="A233" s="61">
        <v>1</v>
      </c>
      <c r="B233" s="94">
        <f>SUBTOTAL(9,$A$22:A233)</f>
        <v>204</v>
      </c>
      <c r="C233" s="82" t="s">
        <v>4182</v>
      </c>
      <c r="D233" s="84">
        <f t="shared" si="64"/>
        <v>4852331.0999999996</v>
      </c>
      <c r="E233" s="120">
        <v>0</v>
      </c>
      <c r="F233" s="120">
        <v>0</v>
      </c>
      <c r="G233" s="120">
        <v>0</v>
      </c>
      <c r="H233" s="120">
        <v>0</v>
      </c>
      <c r="I233" s="120">
        <v>0</v>
      </c>
      <c r="J233" s="120">
        <v>0</v>
      </c>
      <c r="K233" s="119">
        <v>0</v>
      </c>
      <c r="L233" s="102">
        <v>0</v>
      </c>
      <c r="M233" s="102">
        <v>862.75</v>
      </c>
      <c r="N233" s="102">
        <v>4750666.83</v>
      </c>
      <c r="O233" s="102">
        <v>0</v>
      </c>
      <c r="P233" s="102">
        <v>0</v>
      </c>
      <c r="Q233" s="102">
        <v>0</v>
      </c>
      <c r="R233" s="102">
        <v>0</v>
      </c>
      <c r="S233" s="102">
        <v>0</v>
      </c>
      <c r="T233" s="102">
        <v>0</v>
      </c>
      <c r="U233" s="102">
        <v>0</v>
      </c>
      <c r="V233" s="102">
        <v>0</v>
      </c>
      <c r="W233" s="102">
        <v>0</v>
      </c>
      <c r="X233" s="102">
        <v>0</v>
      </c>
      <c r="Y233" s="102">
        <v>0</v>
      </c>
      <c r="Z233" s="102">
        <v>0</v>
      </c>
      <c r="AA233" s="102">
        <v>0</v>
      </c>
      <c r="AB233" s="102">
        <v>0</v>
      </c>
      <c r="AC233" s="102">
        <f t="shared" ref="AC233:AC234" si="65">ROUND(N233*2.14%,2)+ROUND(E233*2.14%,2)+ROUND(F233*2.14%,2)+ROUND(G233*2.14%,2)+ROUND(H233*2.14%,2)+ROUND(I233*2.14%,2)+ROUND(J233*2.14%,2)+ROUND(L233*2.14%,2)+ROUND(P233*2.14%,2)+ROUND(R233*2.14%,2)+ROUND(T233*2.14%,2)+ROUND(U233*2.14%,2)+ROUND(V233*2.14%,2)+ROUND(W233*2.14%,2)+ROUND(X233*2.14%,2)+ROUND(Y233*2.14%,2)+ROUND(Z233*2.14%,2)+ROUND(AA233*2.14%,2)+ROUND(AB233*2.14%,2)</f>
        <v>101664.27</v>
      </c>
      <c r="AD233" s="102">
        <v>0</v>
      </c>
      <c r="AE233" s="102">
        <v>0</v>
      </c>
      <c r="AF233" s="103" t="s">
        <v>17053</v>
      </c>
      <c r="AG233" s="103">
        <v>2023</v>
      </c>
      <c r="AH233" s="104">
        <v>2023</v>
      </c>
      <c r="AT233" s="105" t="e">
        <f>VLOOKUP(C233,AW:AX,2,FALSE)</f>
        <v>#N/A</v>
      </c>
      <c r="BW233" s="106"/>
      <c r="CE233" s="105" t="e">
        <f>VLOOKUP(C233,CF:CG,2,FALSE)</f>
        <v>#N/A</v>
      </c>
      <c r="CH233" s="86">
        <f t="shared" si="38"/>
        <v>-4.5110937207937241E-10</v>
      </c>
      <c r="CL233" s="105" t="e">
        <f>VLOOKUP(C233,CM:CN,2,FALSE)</f>
        <v>#N/A</v>
      </c>
      <c r="DK233" s="105" t="e">
        <f>VLOOKUP(C233,DL:DM,2,FALSE)</f>
        <v>#N/A</v>
      </c>
    </row>
    <row r="234" spans="1:115" s="105" customFormat="1">
      <c r="A234" s="61">
        <v>1</v>
      </c>
      <c r="B234" s="94">
        <f>SUBTOTAL(9,$A$22:A234)</f>
        <v>205</v>
      </c>
      <c r="C234" s="82" t="s">
        <v>4222</v>
      </c>
      <c r="D234" s="84">
        <f t="shared" si="64"/>
        <v>9465475.5799999982</v>
      </c>
      <c r="E234" s="126">
        <v>220382.4</v>
      </c>
      <c r="F234" s="126">
        <v>0</v>
      </c>
      <c r="G234" s="126">
        <v>5185533.5999999996</v>
      </c>
      <c r="H234" s="126">
        <v>303207.59999999998</v>
      </c>
      <c r="I234" s="126">
        <v>3558034.8</v>
      </c>
      <c r="J234" s="126">
        <v>0</v>
      </c>
      <c r="K234" s="127">
        <v>0</v>
      </c>
      <c r="L234" s="126">
        <v>0</v>
      </c>
      <c r="M234" s="102">
        <v>0</v>
      </c>
      <c r="N234" s="102">
        <v>0</v>
      </c>
      <c r="O234" s="102">
        <v>0</v>
      </c>
      <c r="P234" s="102">
        <v>0</v>
      </c>
      <c r="Q234" s="102">
        <v>0</v>
      </c>
      <c r="R234" s="102">
        <v>0</v>
      </c>
      <c r="S234" s="102">
        <v>0</v>
      </c>
      <c r="T234" s="102">
        <v>0</v>
      </c>
      <c r="U234" s="102">
        <v>0</v>
      </c>
      <c r="V234" s="102">
        <v>0</v>
      </c>
      <c r="W234" s="102">
        <v>0</v>
      </c>
      <c r="X234" s="102">
        <v>0</v>
      </c>
      <c r="Y234" s="102">
        <v>0</v>
      </c>
      <c r="Z234" s="102">
        <v>0</v>
      </c>
      <c r="AA234" s="102">
        <v>0</v>
      </c>
      <c r="AB234" s="102">
        <v>0</v>
      </c>
      <c r="AC234" s="102">
        <f t="shared" si="65"/>
        <v>198317.18</v>
      </c>
      <c r="AD234" s="102">
        <v>0</v>
      </c>
      <c r="AE234" s="102">
        <v>0</v>
      </c>
      <c r="AF234" s="103" t="s">
        <v>17053</v>
      </c>
      <c r="AG234" s="103">
        <v>2023</v>
      </c>
      <c r="AH234" s="104">
        <v>2023</v>
      </c>
      <c r="AT234" s="105" t="e">
        <f>VLOOKUP(C234,AW:AX,2,FALSE)</f>
        <v>#N/A</v>
      </c>
      <c r="BW234" s="106"/>
      <c r="CA234" s="105" t="e">
        <f>VLOOKUP(C234,CB:CC,2,FALSE)</f>
        <v>#N/A</v>
      </c>
      <c r="CE234" s="105" t="e">
        <f>VLOOKUP(C234,CF:CG,2,FALSE)</f>
        <v>#N/A</v>
      </c>
      <c r="CH234" s="86">
        <f t="shared" si="38"/>
        <v>-1.6880221664905548E-9</v>
      </c>
      <c r="CL234" s="105" t="e">
        <f>VLOOKUP(C234,CM:CN,2,FALSE)</f>
        <v>#N/A</v>
      </c>
      <c r="DK234" s="105" t="e">
        <f>VLOOKUP(C234,DL:DM,2,FALSE)</f>
        <v>#N/A</v>
      </c>
    </row>
    <row r="235" spans="1:115">
      <c r="B235" s="87" t="s">
        <v>537</v>
      </c>
      <c r="C235" s="87"/>
      <c r="D235" s="83">
        <f>D236</f>
        <v>7085425</v>
      </c>
      <c r="E235" s="84">
        <f t="shared" ref="E235:AE235" si="66">E236</f>
        <v>0</v>
      </c>
      <c r="F235" s="84">
        <f t="shared" si="66"/>
        <v>0</v>
      </c>
      <c r="G235" s="84">
        <f t="shared" si="66"/>
        <v>0</v>
      </c>
      <c r="H235" s="84">
        <f t="shared" si="66"/>
        <v>0</v>
      </c>
      <c r="I235" s="84">
        <f t="shared" si="66"/>
        <v>0</v>
      </c>
      <c r="J235" s="84">
        <f t="shared" si="66"/>
        <v>0</v>
      </c>
      <c r="K235" s="85">
        <f t="shared" si="66"/>
        <v>0</v>
      </c>
      <c r="L235" s="84">
        <f t="shared" si="66"/>
        <v>0</v>
      </c>
      <c r="M235" s="84">
        <f t="shared" si="66"/>
        <v>841</v>
      </c>
      <c r="N235" s="84">
        <f t="shared" si="66"/>
        <v>6760745.0599999996</v>
      </c>
      <c r="O235" s="84">
        <f t="shared" si="66"/>
        <v>0</v>
      </c>
      <c r="P235" s="84">
        <f t="shared" si="66"/>
        <v>0</v>
      </c>
      <c r="Q235" s="84">
        <f t="shared" si="66"/>
        <v>0</v>
      </c>
      <c r="R235" s="84">
        <f t="shared" si="66"/>
        <v>0</v>
      </c>
      <c r="S235" s="84">
        <f t="shared" si="66"/>
        <v>0</v>
      </c>
      <c r="T235" s="84">
        <f t="shared" si="66"/>
        <v>0</v>
      </c>
      <c r="U235" s="84">
        <f t="shared" si="66"/>
        <v>0</v>
      </c>
      <c r="V235" s="84">
        <f t="shared" si="66"/>
        <v>0</v>
      </c>
      <c r="W235" s="84">
        <f t="shared" si="66"/>
        <v>0</v>
      </c>
      <c r="X235" s="84">
        <f t="shared" si="66"/>
        <v>0</v>
      </c>
      <c r="Y235" s="84">
        <f t="shared" si="66"/>
        <v>0</v>
      </c>
      <c r="Z235" s="84">
        <f t="shared" si="66"/>
        <v>0</v>
      </c>
      <c r="AA235" s="84">
        <f t="shared" si="66"/>
        <v>0</v>
      </c>
      <c r="AB235" s="84">
        <f t="shared" si="66"/>
        <v>0</v>
      </c>
      <c r="AC235" s="84">
        <f t="shared" si="66"/>
        <v>144679.94</v>
      </c>
      <c r="AD235" s="84">
        <f t="shared" si="66"/>
        <v>180000</v>
      </c>
      <c r="AE235" s="84">
        <f t="shared" si="66"/>
        <v>0</v>
      </c>
      <c r="AF235" s="74" t="s">
        <v>17027</v>
      </c>
      <c r="AG235" s="74" t="s">
        <v>17027</v>
      </c>
      <c r="AH235" s="74" t="s">
        <v>17027</v>
      </c>
      <c r="AI235" s="89"/>
      <c r="AJ235" s="89"/>
      <c r="AK235" s="89"/>
      <c r="AL235" s="89"/>
      <c r="AM235" s="90"/>
      <c r="AN235" s="90"/>
      <c r="AO235" s="90"/>
      <c r="AP235" s="90"/>
      <c r="AQ235" s="90"/>
      <c r="AR235" s="90"/>
      <c r="AS235" s="90"/>
      <c r="AT235" s="90"/>
      <c r="AU235" s="90"/>
      <c r="AV235" s="90"/>
      <c r="AW235" s="90"/>
      <c r="AX235" s="91"/>
      <c r="AY235" s="91"/>
      <c r="AZ235" s="90"/>
      <c r="BA235" s="90"/>
      <c r="BB235" s="92"/>
      <c r="BC235" s="93">
        <f t="shared" ref="BC235:BC269" si="67">AY235-M235</f>
        <v>-841</v>
      </c>
      <c r="BJ235" s="61" t="e">
        <f t="shared" ref="BJ235:BJ241" si="68">VLOOKUP(C235,BM:BO,3,FALSE)</f>
        <v>#N/A</v>
      </c>
      <c r="BM235" s="61" t="s">
        <v>3823</v>
      </c>
      <c r="BN235" s="61" t="s">
        <v>2981</v>
      </c>
      <c r="BO235" s="61" t="s">
        <v>3824</v>
      </c>
      <c r="BU235" s="61" t="s">
        <v>3823</v>
      </c>
      <c r="BV235" s="61" t="s">
        <v>2981</v>
      </c>
      <c r="BW235" s="61" t="s">
        <v>3824</v>
      </c>
      <c r="CH235" s="86">
        <f t="shared" si="38"/>
        <v>4.0745362639427185E-10</v>
      </c>
    </row>
    <row r="236" spans="1:115">
      <c r="A236" s="61">
        <v>1</v>
      </c>
      <c r="B236" s="94">
        <f>SUBTOTAL(9,$A$22:A236)</f>
        <v>206</v>
      </c>
      <c r="C236" s="98" t="s">
        <v>533</v>
      </c>
      <c r="D236" s="84">
        <f>E236+F236+G236+H236+I236+J236+L236+N236+P236+R236+T236+U236+V236+W236+X236+Y236+Z236+AA236+AB236+AC236+AD236+AE236</f>
        <v>7085425</v>
      </c>
      <c r="E236" s="101">
        <v>0</v>
      </c>
      <c r="F236" s="101">
        <v>0</v>
      </c>
      <c r="G236" s="101">
        <v>0</v>
      </c>
      <c r="H236" s="101">
        <v>0</v>
      </c>
      <c r="I236" s="101">
        <v>0</v>
      </c>
      <c r="J236" s="101">
        <v>0</v>
      </c>
      <c r="K236" s="116">
        <v>0</v>
      </c>
      <c r="L236" s="101">
        <v>0</v>
      </c>
      <c r="M236" s="117">
        <v>841</v>
      </c>
      <c r="N236" s="84">
        <v>6760745.0599999996</v>
      </c>
      <c r="O236" s="101">
        <v>0</v>
      </c>
      <c r="P236" s="101">
        <v>0</v>
      </c>
      <c r="Q236" s="84">
        <v>0</v>
      </c>
      <c r="R236" s="84">
        <v>0</v>
      </c>
      <c r="S236" s="101">
        <v>0</v>
      </c>
      <c r="T236" s="101">
        <v>0</v>
      </c>
      <c r="U236" s="101">
        <v>0</v>
      </c>
      <c r="V236" s="101">
        <v>0</v>
      </c>
      <c r="W236" s="101">
        <v>0</v>
      </c>
      <c r="X236" s="101">
        <v>0</v>
      </c>
      <c r="Y236" s="101">
        <v>0</v>
      </c>
      <c r="Z236" s="101">
        <v>0</v>
      </c>
      <c r="AA236" s="101">
        <v>0</v>
      </c>
      <c r="AB236" s="101">
        <v>0</v>
      </c>
      <c r="AC236" s="84">
        <f>ROUND(N236*2.14%,2)</f>
        <v>144679.94</v>
      </c>
      <c r="AD236" s="84">
        <v>180000</v>
      </c>
      <c r="AE236" s="101">
        <v>0</v>
      </c>
      <c r="AF236" s="74">
        <v>2023</v>
      </c>
      <c r="AG236" s="74">
        <v>2023</v>
      </c>
      <c r="AH236" s="74">
        <v>2023</v>
      </c>
      <c r="AI236" s="89"/>
      <c r="AJ236" s="89"/>
      <c r="AK236" s="89"/>
      <c r="AL236" s="89"/>
      <c r="AM236" s="90" t="s">
        <v>16970</v>
      </c>
      <c r="AN236" s="90" t="s">
        <v>16951</v>
      </c>
      <c r="AO236" s="90">
        <v>0</v>
      </c>
      <c r="AP236" s="90" t="s">
        <v>16953</v>
      </c>
      <c r="AQ236" s="90" t="s">
        <v>16965</v>
      </c>
      <c r="AR236" s="90">
        <v>0</v>
      </c>
      <c r="AS236" s="90"/>
      <c r="AT236" s="90"/>
      <c r="AU236" s="90"/>
      <c r="AV236" s="90"/>
      <c r="AW236" s="90" t="s">
        <v>805</v>
      </c>
      <c r="AX236" s="91">
        <v>936.95</v>
      </c>
      <c r="AY236" s="91">
        <v>924</v>
      </c>
      <c r="AZ236" s="90" t="s">
        <v>2968</v>
      </c>
      <c r="BA236" s="90">
        <v>2007</v>
      </c>
      <c r="BB236" s="92"/>
      <c r="BC236" s="93">
        <f t="shared" si="67"/>
        <v>83</v>
      </c>
      <c r="BJ236" s="61" t="str">
        <f t="shared" si="68"/>
        <v>0.000</v>
      </c>
      <c r="BM236" s="61" t="s">
        <v>3825</v>
      </c>
      <c r="BN236" s="61" t="s">
        <v>3254</v>
      </c>
      <c r="BO236" s="61" t="s">
        <v>3826</v>
      </c>
      <c r="BU236" s="61" t="s">
        <v>3825</v>
      </c>
      <c r="BV236" s="61" t="s">
        <v>3254</v>
      </c>
      <c r="BW236" s="61" t="s">
        <v>3826</v>
      </c>
      <c r="CH236" s="86">
        <f t="shared" si="38"/>
        <v>4.0745362639427185E-10</v>
      </c>
    </row>
    <row r="237" spans="1:115">
      <c r="B237" s="87" t="s">
        <v>459</v>
      </c>
      <c r="C237" s="87"/>
      <c r="D237" s="83">
        <f>SUM(D238:D247)</f>
        <v>54379117.719999999</v>
      </c>
      <c r="E237" s="84">
        <f t="shared" ref="E237:AE237" si="69">SUM(E238:E247)</f>
        <v>0</v>
      </c>
      <c r="F237" s="84">
        <f t="shared" si="69"/>
        <v>0</v>
      </c>
      <c r="G237" s="84">
        <f t="shared" si="69"/>
        <v>0</v>
      </c>
      <c r="H237" s="84">
        <f t="shared" si="69"/>
        <v>0</v>
      </c>
      <c r="I237" s="84">
        <f t="shared" si="69"/>
        <v>0</v>
      </c>
      <c r="J237" s="84">
        <f t="shared" si="69"/>
        <v>0</v>
      </c>
      <c r="K237" s="85">
        <f t="shared" si="69"/>
        <v>0</v>
      </c>
      <c r="L237" s="84">
        <f t="shared" si="69"/>
        <v>0</v>
      </c>
      <c r="M237" s="84">
        <f t="shared" si="69"/>
        <v>3596.3999999999996</v>
      </c>
      <c r="N237" s="84">
        <f t="shared" si="69"/>
        <v>30829292.27</v>
      </c>
      <c r="O237" s="84">
        <f t="shared" si="69"/>
        <v>0</v>
      </c>
      <c r="P237" s="84">
        <f t="shared" si="69"/>
        <v>0</v>
      </c>
      <c r="Q237" s="84">
        <f t="shared" si="69"/>
        <v>2768.5</v>
      </c>
      <c r="R237" s="84">
        <f t="shared" si="69"/>
        <v>21401511.52</v>
      </c>
      <c r="S237" s="84">
        <f t="shared" si="69"/>
        <v>0</v>
      </c>
      <c r="T237" s="84">
        <f t="shared" si="69"/>
        <v>0</v>
      </c>
      <c r="U237" s="84">
        <f t="shared" si="69"/>
        <v>0</v>
      </c>
      <c r="V237" s="84">
        <f t="shared" si="69"/>
        <v>0</v>
      </c>
      <c r="W237" s="84">
        <f t="shared" si="69"/>
        <v>0</v>
      </c>
      <c r="X237" s="84">
        <f t="shared" si="69"/>
        <v>0</v>
      </c>
      <c r="Y237" s="84">
        <f t="shared" si="69"/>
        <v>0</v>
      </c>
      <c r="Z237" s="84">
        <f t="shared" si="69"/>
        <v>0</v>
      </c>
      <c r="AA237" s="84">
        <f t="shared" si="69"/>
        <v>0</v>
      </c>
      <c r="AB237" s="84">
        <f t="shared" si="69"/>
        <v>0</v>
      </c>
      <c r="AC237" s="84">
        <f t="shared" si="69"/>
        <v>726278.08000000007</v>
      </c>
      <c r="AD237" s="84">
        <f t="shared" si="69"/>
        <v>1422035.85</v>
      </c>
      <c r="AE237" s="84">
        <f t="shared" si="69"/>
        <v>0</v>
      </c>
      <c r="AF237" s="74" t="s">
        <v>17027</v>
      </c>
      <c r="AG237" s="74" t="s">
        <v>17027</v>
      </c>
      <c r="AH237" s="74" t="s">
        <v>17027</v>
      </c>
      <c r="AI237" s="89"/>
      <c r="AJ237" s="89"/>
      <c r="AK237" s="89"/>
      <c r="AL237" s="89"/>
      <c r="AM237" s="90"/>
      <c r="AN237" s="90"/>
      <c r="AO237" s="90"/>
      <c r="AP237" s="90"/>
      <c r="AQ237" s="90"/>
      <c r="AR237" s="90"/>
      <c r="AS237" s="90"/>
      <c r="AT237" s="90"/>
      <c r="AU237" s="90"/>
      <c r="AV237" s="90"/>
      <c r="AW237" s="90"/>
      <c r="AX237" s="91"/>
      <c r="AY237" s="91"/>
      <c r="AZ237" s="90"/>
      <c r="BA237" s="90"/>
      <c r="BB237" s="92"/>
      <c r="BC237" s="93">
        <f t="shared" si="67"/>
        <v>-3596.3999999999996</v>
      </c>
      <c r="BJ237" s="61" t="e">
        <f t="shared" si="68"/>
        <v>#N/A</v>
      </c>
      <c r="BM237" s="61" t="s">
        <v>3668</v>
      </c>
      <c r="BN237" s="61" t="s">
        <v>3099</v>
      </c>
      <c r="BO237" s="61" t="s">
        <v>3669</v>
      </c>
      <c r="BU237" s="61" t="s">
        <v>3668</v>
      </c>
      <c r="BV237" s="61" t="s">
        <v>3099</v>
      </c>
      <c r="BW237" s="61" t="s">
        <v>3669</v>
      </c>
      <c r="CH237" s="86">
        <f t="shared" si="38"/>
        <v>-4.6566128730773926E-10</v>
      </c>
    </row>
    <row r="238" spans="1:115">
      <c r="A238" s="61">
        <v>1</v>
      </c>
      <c r="B238" s="94">
        <f>SUBTOTAL(9,$A$22:A238)</f>
        <v>207</v>
      </c>
      <c r="C238" s="98" t="s">
        <v>461</v>
      </c>
      <c r="D238" s="84">
        <f t="shared" ref="D238:D247" si="70">E238+F238+G238+H238+I238+J238+L238+N238+P238+R238+T238+U238+V238+W238+X238+Y238+Z238+AA238+AB238+AC238+AD238+AE238</f>
        <v>3082887</v>
      </c>
      <c r="E238" s="101">
        <v>0</v>
      </c>
      <c r="F238" s="101">
        <v>0</v>
      </c>
      <c r="G238" s="101">
        <v>0</v>
      </c>
      <c r="H238" s="101">
        <v>0</v>
      </c>
      <c r="I238" s="101">
        <v>0</v>
      </c>
      <c r="J238" s="101">
        <v>0</v>
      </c>
      <c r="K238" s="116">
        <v>0</v>
      </c>
      <c r="L238" s="101">
        <v>0</v>
      </c>
      <c r="M238" s="117">
        <v>389.1</v>
      </c>
      <c r="N238" s="84">
        <v>2871438.22</v>
      </c>
      <c r="O238" s="101">
        <v>0</v>
      </c>
      <c r="P238" s="101">
        <v>0</v>
      </c>
      <c r="Q238" s="84">
        <v>0</v>
      </c>
      <c r="R238" s="84">
        <v>0</v>
      </c>
      <c r="S238" s="101">
        <v>0</v>
      </c>
      <c r="T238" s="101">
        <v>0</v>
      </c>
      <c r="U238" s="101">
        <v>0</v>
      </c>
      <c r="V238" s="101">
        <v>0</v>
      </c>
      <c r="W238" s="101">
        <v>0</v>
      </c>
      <c r="X238" s="101">
        <v>0</v>
      </c>
      <c r="Y238" s="101">
        <v>0</v>
      </c>
      <c r="Z238" s="101">
        <v>0</v>
      </c>
      <c r="AA238" s="101">
        <v>0</v>
      </c>
      <c r="AB238" s="101">
        <v>0</v>
      </c>
      <c r="AC238" s="84">
        <f>ROUND(N238*2.14%,2)</f>
        <v>61448.78</v>
      </c>
      <c r="AD238" s="101">
        <v>150000</v>
      </c>
      <c r="AE238" s="101">
        <v>0</v>
      </c>
      <c r="AF238" s="74">
        <v>2023</v>
      </c>
      <c r="AG238" s="74">
        <v>2023</v>
      </c>
      <c r="AH238" s="74">
        <v>2023</v>
      </c>
      <c r="AI238" s="89"/>
      <c r="AJ238" s="89"/>
      <c r="AK238" s="89"/>
      <c r="AL238" s="89"/>
      <c r="AM238" s="90" t="s">
        <v>16954</v>
      </c>
      <c r="AN238" s="90" t="s">
        <v>16952</v>
      </c>
      <c r="AO238" s="90">
        <v>0</v>
      </c>
      <c r="AP238" s="90" t="s">
        <v>16956</v>
      </c>
      <c r="AQ238" s="90" t="s">
        <v>16973</v>
      </c>
      <c r="AR238" s="90">
        <v>0</v>
      </c>
      <c r="AS238" s="90" t="s">
        <v>16987</v>
      </c>
      <c r="AT238" s="90"/>
      <c r="AU238" s="90"/>
      <c r="AV238" s="90"/>
      <c r="AW238" s="90" t="s">
        <v>641</v>
      </c>
      <c r="AX238" s="91">
        <v>559.20000000000005</v>
      </c>
      <c r="AY238" s="91" t="s">
        <v>2985</v>
      </c>
      <c r="AZ238" s="90" t="s">
        <v>2968</v>
      </c>
      <c r="BA238" s="90" t="s">
        <v>2985</v>
      </c>
      <c r="BB238" s="92"/>
      <c r="BC238" s="93" t="e">
        <f t="shared" si="67"/>
        <v>#VALUE!</v>
      </c>
      <c r="BJ238" s="61" t="str">
        <f t="shared" si="68"/>
        <v>нет данных</v>
      </c>
      <c r="BM238" s="61" t="s">
        <v>3672</v>
      </c>
      <c r="BN238" s="61" t="s">
        <v>2985</v>
      </c>
      <c r="BO238" s="61" t="s">
        <v>2985</v>
      </c>
      <c r="BU238" s="61" t="s">
        <v>3672</v>
      </c>
      <c r="BV238" s="61" t="s">
        <v>2985</v>
      </c>
      <c r="BW238" s="61" t="s">
        <v>2985</v>
      </c>
      <c r="CH238" s="86">
        <f t="shared" si="38"/>
        <v>-2.0372681319713593E-10</v>
      </c>
    </row>
    <row r="239" spans="1:115">
      <c r="A239" s="61">
        <v>1</v>
      </c>
      <c r="B239" s="94">
        <f>SUBTOTAL(9,$A$22:A239)</f>
        <v>208</v>
      </c>
      <c r="C239" s="98" t="s">
        <v>462</v>
      </c>
      <c r="D239" s="84">
        <f t="shared" si="70"/>
        <v>3496624</v>
      </c>
      <c r="E239" s="101">
        <v>0</v>
      </c>
      <c r="F239" s="101">
        <v>0</v>
      </c>
      <c r="G239" s="101">
        <v>0</v>
      </c>
      <c r="H239" s="101">
        <v>0</v>
      </c>
      <c r="I239" s="101">
        <v>0</v>
      </c>
      <c r="J239" s="101">
        <v>0</v>
      </c>
      <c r="K239" s="116">
        <v>0</v>
      </c>
      <c r="L239" s="101">
        <v>0</v>
      </c>
      <c r="M239" s="117">
        <v>415</v>
      </c>
      <c r="N239" s="84">
        <v>3276506.76</v>
      </c>
      <c r="O239" s="101">
        <v>0</v>
      </c>
      <c r="P239" s="101">
        <v>0</v>
      </c>
      <c r="Q239" s="84">
        <v>0</v>
      </c>
      <c r="R239" s="84">
        <v>0</v>
      </c>
      <c r="S239" s="101">
        <v>0</v>
      </c>
      <c r="T239" s="101">
        <v>0</v>
      </c>
      <c r="U239" s="101">
        <v>0</v>
      </c>
      <c r="V239" s="101">
        <v>0</v>
      </c>
      <c r="W239" s="101">
        <v>0</v>
      </c>
      <c r="X239" s="101">
        <v>0</v>
      </c>
      <c r="Y239" s="101">
        <v>0</v>
      </c>
      <c r="Z239" s="101">
        <v>0</v>
      </c>
      <c r="AA239" s="101">
        <v>0</v>
      </c>
      <c r="AB239" s="101">
        <v>0</v>
      </c>
      <c r="AC239" s="84">
        <f>ROUND(N239*2.14%,2)</f>
        <v>70117.240000000005</v>
      </c>
      <c r="AD239" s="84">
        <v>150000</v>
      </c>
      <c r="AE239" s="101">
        <v>0</v>
      </c>
      <c r="AF239" s="74">
        <v>2023</v>
      </c>
      <c r="AG239" s="74">
        <v>2023</v>
      </c>
      <c r="AH239" s="74">
        <v>2023</v>
      </c>
      <c r="AI239" s="89"/>
      <c r="AJ239" s="89"/>
      <c r="AK239" s="89"/>
      <c r="AL239" s="89"/>
      <c r="AM239" s="90" t="s">
        <v>16950</v>
      </c>
      <c r="AN239" s="90" t="s">
        <v>16963</v>
      </c>
      <c r="AO239" s="90">
        <v>0</v>
      </c>
      <c r="AP239" s="90" t="s">
        <v>16966</v>
      </c>
      <c r="AQ239" s="90" t="s">
        <v>16967</v>
      </c>
      <c r="AR239" s="90">
        <v>0</v>
      </c>
      <c r="AS239" s="90"/>
      <c r="AT239" s="90"/>
      <c r="AU239" s="90"/>
      <c r="AV239" s="90"/>
      <c r="AW239" s="90" t="s">
        <v>996</v>
      </c>
      <c r="AX239" s="91">
        <v>481.1</v>
      </c>
      <c r="AY239" s="91" t="s">
        <v>2985</v>
      </c>
      <c r="AZ239" s="90" t="s">
        <v>2968</v>
      </c>
      <c r="BA239" s="90" t="s">
        <v>17013</v>
      </c>
      <c r="BB239" s="92"/>
      <c r="BC239" s="93" t="e">
        <f t="shared" si="67"/>
        <v>#VALUE!</v>
      </c>
      <c r="BJ239" s="61" t="str">
        <f t="shared" si="68"/>
        <v>нет данных</v>
      </c>
      <c r="BM239" s="61" t="s">
        <v>3673</v>
      </c>
      <c r="BN239" s="61" t="s">
        <v>2985</v>
      </c>
      <c r="BO239" s="61" t="s">
        <v>1063</v>
      </c>
      <c r="BU239" s="61" t="s">
        <v>3673</v>
      </c>
      <c r="BV239" s="61" t="s">
        <v>2985</v>
      </c>
      <c r="BW239" s="61" t="s">
        <v>1063</v>
      </c>
      <c r="CH239" s="86">
        <f t="shared" si="38"/>
        <v>2.3283064365386963E-10</v>
      </c>
    </row>
    <row r="240" spans="1:115">
      <c r="A240" s="61">
        <v>1</v>
      </c>
      <c r="B240" s="94">
        <f>SUBTOTAL(9,$A$22:A240)</f>
        <v>209</v>
      </c>
      <c r="C240" s="98" t="s">
        <v>463</v>
      </c>
      <c r="D240" s="84">
        <f t="shared" si="70"/>
        <v>4012668</v>
      </c>
      <c r="E240" s="101">
        <v>0</v>
      </c>
      <c r="F240" s="101">
        <v>0</v>
      </c>
      <c r="G240" s="101">
        <v>0</v>
      </c>
      <c r="H240" s="101">
        <v>0</v>
      </c>
      <c r="I240" s="101">
        <v>0</v>
      </c>
      <c r="J240" s="101">
        <v>0</v>
      </c>
      <c r="K240" s="116">
        <v>0</v>
      </c>
      <c r="L240" s="101">
        <v>0</v>
      </c>
      <c r="M240" s="117">
        <v>450</v>
      </c>
      <c r="N240" s="84">
        <v>3781738.79</v>
      </c>
      <c r="O240" s="101">
        <v>0</v>
      </c>
      <c r="P240" s="101">
        <v>0</v>
      </c>
      <c r="Q240" s="84">
        <v>0</v>
      </c>
      <c r="R240" s="84">
        <v>0</v>
      </c>
      <c r="S240" s="101">
        <v>0</v>
      </c>
      <c r="T240" s="101">
        <v>0</v>
      </c>
      <c r="U240" s="101">
        <v>0</v>
      </c>
      <c r="V240" s="101">
        <v>0</v>
      </c>
      <c r="W240" s="101">
        <v>0</v>
      </c>
      <c r="X240" s="101">
        <v>0</v>
      </c>
      <c r="Y240" s="101">
        <v>0</v>
      </c>
      <c r="Z240" s="101">
        <v>0</v>
      </c>
      <c r="AA240" s="101">
        <v>0</v>
      </c>
      <c r="AB240" s="101">
        <v>0</v>
      </c>
      <c r="AC240" s="84">
        <f>ROUND(N240*2.14%,2)</f>
        <v>80929.210000000006</v>
      </c>
      <c r="AD240" s="84">
        <v>150000</v>
      </c>
      <c r="AE240" s="101">
        <v>0</v>
      </c>
      <c r="AF240" s="74">
        <v>2023</v>
      </c>
      <c r="AG240" s="74">
        <v>2023</v>
      </c>
      <c r="AH240" s="74">
        <v>2023</v>
      </c>
      <c r="AI240" s="89"/>
      <c r="AJ240" s="89"/>
      <c r="AK240" s="89"/>
      <c r="AL240" s="89"/>
      <c r="AM240" s="90" t="s">
        <v>16970</v>
      </c>
      <c r="AN240" s="90" t="s">
        <v>16951</v>
      </c>
      <c r="AO240" s="90">
        <v>0</v>
      </c>
      <c r="AP240" s="90" t="s">
        <v>16965</v>
      </c>
      <c r="AQ240" s="90" t="s">
        <v>16965</v>
      </c>
      <c r="AR240" s="90">
        <v>0</v>
      </c>
      <c r="AS240" s="90"/>
      <c r="AT240" s="90"/>
      <c r="AU240" s="90"/>
      <c r="AV240" s="90"/>
      <c r="AW240" s="90" t="s">
        <v>1269</v>
      </c>
      <c r="AX240" s="91">
        <v>990</v>
      </c>
      <c r="AY240" s="91">
        <v>546</v>
      </c>
      <c r="AZ240" s="90" t="s">
        <v>2993</v>
      </c>
      <c r="BA240" s="90">
        <v>2010</v>
      </c>
      <c r="BB240" s="92"/>
      <c r="BC240" s="93">
        <f t="shared" si="67"/>
        <v>96</v>
      </c>
      <c r="BJ240" s="61" t="str">
        <f t="shared" si="68"/>
        <v>444.500</v>
      </c>
      <c r="BM240" s="61" t="s">
        <v>3675</v>
      </c>
      <c r="BN240" s="61" t="s">
        <v>2985</v>
      </c>
      <c r="BO240" s="61" t="s">
        <v>2985</v>
      </c>
      <c r="BU240" s="61" t="s">
        <v>3675</v>
      </c>
      <c r="BV240" s="61" t="s">
        <v>2985</v>
      </c>
      <c r="BW240" s="61" t="s">
        <v>2985</v>
      </c>
      <c r="CH240" s="86">
        <f t="shared" si="38"/>
        <v>-5.8207660913467407E-11</v>
      </c>
    </row>
    <row r="241" spans="1:115">
      <c r="A241" s="61">
        <v>1</v>
      </c>
      <c r="B241" s="94">
        <f>SUBTOTAL(9,$A$22:A241)</f>
        <v>210</v>
      </c>
      <c r="C241" s="98" t="s">
        <v>465</v>
      </c>
      <c r="D241" s="84">
        <f t="shared" si="70"/>
        <v>6388272.25</v>
      </c>
      <c r="E241" s="101">
        <v>0</v>
      </c>
      <c r="F241" s="101">
        <v>0</v>
      </c>
      <c r="G241" s="101">
        <v>0</v>
      </c>
      <c r="H241" s="101">
        <v>0</v>
      </c>
      <c r="I241" s="101">
        <v>0</v>
      </c>
      <c r="J241" s="101">
        <v>0</v>
      </c>
      <c r="K241" s="116">
        <v>0</v>
      </c>
      <c r="L241" s="101">
        <v>0</v>
      </c>
      <c r="M241" s="117">
        <v>790</v>
      </c>
      <c r="N241" s="84">
        <v>6078198.7999999998</v>
      </c>
      <c r="O241" s="101">
        <v>0</v>
      </c>
      <c r="P241" s="101">
        <v>0</v>
      </c>
      <c r="Q241" s="84">
        <v>0</v>
      </c>
      <c r="R241" s="84">
        <v>0</v>
      </c>
      <c r="S241" s="101">
        <v>0</v>
      </c>
      <c r="T241" s="101">
        <v>0</v>
      </c>
      <c r="U241" s="101">
        <v>0</v>
      </c>
      <c r="V241" s="101">
        <v>0</v>
      </c>
      <c r="W241" s="101">
        <v>0</v>
      </c>
      <c r="X241" s="101">
        <v>0</v>
      </c>
      <c r="Y241" s="101">
        <v>0</v>
      </c>
      <c r="Z241" s="101">
        <v>0</v>
      </c>
      <c r="AA241" s="101">
        <v>0</v>
      </c>
      <c r="AB241" s="101">
        <v>0</v>
      </c>
      <c r="AC241" s="84">
        <f>ROUND(N241*2.14%,2)</f>
        <v>130073.45</v>
      </c>
      <c r="AD241" s="84">
        <v>180000</v>
      </c>
      <c r="AE241" s="101">
        <v>0</v>
      </c>
      <c r="AF241" s="74">
        <v>2023</v>
      </c>
      <c r="AG241" s="74">
        <v>2023</v>
      </c>
      <c r="AH241" s="74">
        <v>2023</v>
      </c>
      <c r="AI241" s="89"/>
      <c r="AJ241" s="89"/>
      <c r="AK241" s="89"/>
      <c r="AL241" s="89"/>
      <c r="AM241" s="90" t="s">
        <v>16961</v>
      </c>
      <c r="AN241" s="90" t="s">
        <v>16957</v>
      </c>
      <c r="AO241" s="90">
        <v>0</v>
      </c>
      <c r="AP241" s="90" t="s">
        <v>16969</v>
      </c>
      <c r="AQ241" s="90" t="s">
        <v>16965</v>
      </c>
      <c r="AR241" s="90" t="s">
        <v>16959</v>
      </c>
      <c r="AS241" s="90"/>
      <c r="AT241" s="90"/>
      <c r="AU241" s="90"/>
      <c r="AV241" s="90"/>
      <c r="AW241" s="90" t="s">
        <v>805</v>
      </c>
      <c r="AX241" s="91">
        <v>3009.2</v>
      </c>
      <c r="AY241" s="91">
        <v>792.4</v>
      </c>
      <c r="AZ241" s="90" t="s">
        <v>2993</v>
      </c>
      <c r="BA241" s="90" t="s">
        <v>17013</v>
      </c>
      <c r="BB241" s="92"/>
      <c r="BC241" s="93">
        <f t="shared" si="67"/>
        <v>2.3999999999999773</v>
      </c>
      <c r="BJ241" s="61" t="str">
        <f t="shared" si="68"/>
        <v>821.100</v>
      </c>
      <c r="BM241" s="61" t="s">
        <v>3679</v>
      </c>
      <c r="BN241" s="61" t="s">
        <v>2985</v>
      </c>
      <c r="BO241" s="61" t="s">
        <v>2985</v>
      </c>
      <c r="BU241" s="61" t="s">
        <v>3679</v>
      </c>
      <c r="BV241" s="61" t="s">
        <v>2985</v>
      </c>
      <c r="BW241" s="61" t="s">
        <v>2985</v>
      </c>
      <c r="CH241" s="86">
        <f t="shared" si="38"/>
        <v>1.7462298274040222E-10</v>
      </c>
    </row>
    <row r="242" spans="1:115">
      <c r="A242" s="61">
        <v>1</v>
      </c>
      <c r="B242" s="94">
        <f>SUBTOTAL(9,$A$22:A242)</f>
        <v>211</v>
      </c>
      <c r="C242" s="98" t="s">
        <v>8954</v>
      </c>
      <c r="D242" s="84">
        <f t="shared" si="70"/>
        <v>7153463.7599999998</v>
      </c>
      <c r="E242" s="102">
        <v>0</v>
      </c>
      <c r="F242" s="102">
        <v>0</v>
      </c>
      <c r="G242" s="102">
        <v>0</v>
      </c>
      <c r="H242" s="102">
        <v>0</v>
      </c>
      <c r="I242" s="102">
        <v>0</v>
      </c>
      <c r="J242" s="102">
        <v>0</v>
      </c>
      <c r="K242" s="119">
        <v>0</v>
      </c>
      <c r="L242" s="102">
        <v>0</v>
      </c>
      <c r="M242" s="102">
        <v>715</v>
      </c>
      <c r="N242" s="102">
        <v>6930053.7000000002</v>
      </c>
      <c r="O242" s="102">
        <v>0</v>
      </c>
      <c r="P242" s="102">
        <v>0</v>
      </c>
      <c r="Q242" s="102">
        <v>0</v>
      </c>
      <c r="R242" s="102">
        <v>0</v>
      </c>
      <c r="S242" s="102">
        <v>0</v>
      </c>
      <c r="T242" s="102">
        <v>0</v>
      </c>
      <c r="U242" s="102">
        <v>0</v>
      </c>
      <c r="V242" s="102">
        <v>0</v>
      </c>
      <c r="W242" s="102">
        <v>0</v>
      </c>
      <c r="X242" s="102">
        <v>0</v>
      </c>
      <c r="Y242" s="102">
        <v>0</v>
      </c>
      <c r="Z242" s="102">
        <v>0</v>
      </c>
      <c r="AA242" s="102">
        <v>0</v>
      </c>
      <c r="AB242" s="102">
        <v>0</v>
      </c>
      <c r="AC242" s="102">
        <f t="shared" ref="AC242:AC244" si="71">ROUND(N242*1.0593%,2)+ROUND(E242*1.0593%,2)+ROUND(F242*1.0593%,2)+ROUND(G242*1.0593%,2)+ROUND(H242*1.0593%,2)+ROUND(I242*1.0593%,2)+ROUND(J242*1.0593%,2)+ROUND(L242*1.0593%,2)+ROUND(P242*1.0593%,2)+ROUND(R242*1.0593%,2)+ROUND(T242*1.0593%,2)+ROUND(U242*1.0593%,2)+ROUND(V242*1.0593%,2)+ROUND(W242*1.0593%,2)+ROUND(X242*1.0593%,2)+ROUND(Y242*1.0593%,2)+ROUND(Z242*1.0593%,2)+ROUND(AA242*1.0593%,2)+ROUND(AB242*1.0593%,2)</f>
        <v>73410.06</v>
      </c>
      <c r="AD242" s="102">
        <v>150000</v>
      </c>
      <c r="AE242" s="102">
        <v>0</v>
      </c>
      <c r="AF242" s="103">
        <v>2023</v>
      </c>
      <c r="AG242" s="103">
        <v>2023</v>
      </c>
      <c r="AH242" s="104">
        <v>2023</v>
      </c>
      <c r="AI242" s="89"/>
      <c r="AJ242" s="89"/>
      <c r="AK242" s="89"/>
      <c r="AL242" s="89"/>
      <c r="AM242" s="90"/>
      <c r="AN242" s="90"/>
      <c r="AO242" s="90"/>
      <c r="AP242" s="90"/>
      <c r="AQ242" s="90"/>
      <c r="AR242" s="90"/>
      <c r="AS242" s="90"/>
      <c r="AT242" s="90"/>
      <c r="AU242" s="90"/>
      <c r="AV242" s="90"/>
      <c r="AW242" s="90"/>
      <c r="AX242" s="91"/>
      <c r="AY242" s="91"/>
      <c r="AZ242" s="90"/>
      <c r="BA242" s="90"/>
      <c r="BB242" s="92"/>
      <c r="BC242" s="93"/>
      <c r="CH242" s="86">
        <f t="shared" si="38"/>
        <v>-4.0745362639427185E-10</v>
      </c>
    </row>
    <row r="243" spans="1:115" s="105" customFormat="1">
      <c r="A243" s="61">
        <v>1</v>
      </c>
      <c r="B243" s="94">
        <f>SUBTOTAL(9,$A$22:A243)</f>
        <v>212</v>
      </c>
      <c r="C243" s="129" t="s">
        <v>8808</v>
      </c>
      <c r="D243" s="84">
        <f t="shared" si="70"/>
        <v>7974949.1299999999</v>
      </c>
      <c r="E243" s="102">
        <v>0</v>
      </c>
      <c r="F243" s="102">
        <v>0</v>
      </c>
      <c r="G243" s="102">
        <v>0</v>
      </c>
      <c r="H243" s="102">
        <v>0</v>
      </c>
      <c r="I243" s="102">
        <v>0</v>
      </c>
      <c r="J243" s="102">
        <v>0</v>
      </c>
      <c r="K243" s="119">
        <v>0</v>
      </c>
      <c r="L243" s="102">
        <v>0</v>
      </c>
      <c r="M243" s="102">
        <v>837.3</v>
      </c>
      <c r="N243" s="130">
        <v>7891356</v>
      </c>
      <c r="O243" s="102">
        <v>0</v>
      </c>
      <c r="P243" s="102">
        <v>0</v>
      </c>
      <c r="Q243" s="102">
        <v>0</v>
      </c>
      <c r="R243" s="102">
        <v>0</v>
      </c>
      <c r="S243" s="102">
        <v>0</v>
      </c>
      <c r="T243" s="102">
        <v>0</v>
      </c>
      <c r="U243" s="102">
        <v>0</v>
      </c>
      <c r="V243" s="102">
        <v>0</v>
      </c>
      <c r="W243" s="102">
        <v>0</v>
      </c>
      <c r="X243" s="102">
        <v>0</v>
      </c>
      <c r="Y243" s="102">
        <v>0</v>
      </c>
      <c r="Z243" s="102">
        <v>0</v>
      </c>
      <c r="AA243" s="102">
        <v>0</v>
      </c>
      <c r="AB243" s="102">
        <v>0</v>
      </c>
      <c r="AC243" s="102">
        <f t="shared" si="71"/>
        <v>83593.13</v>
      </c>
      <c r="AD243" s="102">
        <v>0</v>
      </c>
      <c r="AE243" s="102">
        <v>0</v>
      </c>
      <c r="AF243" s="103" t="s">
        <v>17053</v>
      </c>
      <c r="AG243" s="103">
        <v>2023</v>
      </c>
      <c r="AH243" s="104">
        <v>2023</v>
      </c>
      <c r="AT243" s="105" t="e">
        <f>VLOOKUP(C243,AW:AX,2,FALSE)</f>
        <v>#N/A</v>
      </c>
      <c r="BW243" s="106"/>
      <c r="CE243" s="105" t="e">
        <f>VLOOKUP(C243,CF:CG,2,FALSE)</f>
        <v>#N/A</v>
      </c>
      <c r="CH243" s="86">
        <f t="shared" si="38"/>
        <v>-1.1641532182693481E-10</v>
      </c>
      <c r="CL243" s="105" t="e">
        <f>VLOOKUP(C243,CM:CN,2,FALSE)</f>
        <v>#N/A</v>
      </c>
      <c r="DK243" s="105" t="e">
        <f>VLOOKUP(C243,DL:DM,2,FALSE)</f>
        <v>#N/A</v>
      </c>
    </row>
    <row r="244" spans="1:115" s="105" customFormat="1">
      <c r="A244" s="61">
        <v>1</v>
      </c>
      <c r="B244" s="94">
        <f>SUBTOTAL(9,$A$22:A244)</f>
        <v>213</v>
      </c>
      <c r="C244" s="129" t="s">
        <v>1454</v>
      </c>
      <c r="D244" s="84">
        <f t="shared" si="70"/>
        <v>21828199</v>
      </c>
      <c r="E244" s="102">
        <v>0</v>
      </c>
      <c r="F244" s="102">
        <v>0</v>
      </c>
      <c r="G244" s="102">
        <v>0</v>
      </c>
      <c r="H244" s="102">
        <v>0</v>
      </c>
      <c r="I244" s="102">
        <v>0</v>
      </c>
      <c r="J244" s="102">
        <v>0</v>
      </c>
      <c r="K244" s="119">
        <v>0</v>
      </c>
      <c r="L244" s="102">
        <v>0</v>
      </c>
      <c r="M244" s="102">
        <v>0</v>
      </c>
      <c r="N244" s="130">
        <v>0</v>
      </c>
      <c r="O244" s="102">
        <v>0</v>
      </c>
      <c r="P244" s="102">
        <v>0</v>
      </c>
      <c r="Q244" s="102">
        <v>2768.5</v>
      </c>
      <c r="R244" s="102">
        <v>21401511.52</v>
      </c>
      <c r="S244" s="102">
        <v>0</v>
      </c>
      <c r="T244" s="102">
        <v>0</v>
      </c>
      <c r="U244" s="102">
        <v>0</v>
      </c>
      <c r="V244" s="102">
        <v>0</v>
      </c>
      <c r="W244" s="102">
        <v>0</v>
      </c>
      <c r="X244" s="102">
        <v>0</v>
      </c>
      <c r="Y244" s="102">
        <v>0</v>
      </c>
      <c r="Z244" s="102">
        <v>0</v>
      </c>
      <c r="AA244" s="102">
        <v>0</v>
      </c>
      <c r="AB244" s="102">
        <v>0</v>
      </c>
      <c r="AC244" s="102">
        <f t="shared" si="71"/>
        <v>226706.21</v>
      </c>
      <c r="AD244" s="102">
        <v>199981.27</v>
      </c>
      <c r="AE244" s="102">
        <v>0</v>
      </c>
      <c r="AF244" s="103">
        <v>2023</v>
      </c>
      <c r="AG244" s="103">
        <v>2023</v>
      </c>
      <c r="AH244" s="104">
        <v>2023</v>
      </c>
      <c r="BW244" s="106"/>
      <c r="CH244" s="86">
        <f t="shared" si="38"/>
        <v>4.6566128730773926E-10</v>
      </c>
    </row>
    <row r="245" spans="1:115">
      <c r="A245" s="61">
        <v>1</v>
      </c>
      <c r="B245" s="94">
        <f>SUBTOTAL(9,$A$22:A245)</f>
        <v>214</v>
      </c>
      <c r="C245" s="98" t="s">
        <v>8381</v>
      </c>
      <c r="D245" s="84">
        <f t="shared" si="70"/>
        <v>142054.57999999999</v>
      </c>
      <c r="E245" s="102">
        <v>0</v>
      </c>
      <c r="F245" s="102">
        <v>0</v>
      </c>
      <c r="G245" s="102">
        <v>0</v>
      </c>
      <c r="H245" s="102">
        <v>0</v>
      </c>
      <c r="I245" s="102">
        <v>0</v>
      </c>
      <c r="J245" s="102">
        <v>0</v>
      </c>
      <c r="K245" s="119">
        <v>0</v>
      </c>
      <c r="L245" s="102">
        <v>0</v>
      </c>
      <c r="M245" s="102">
        <v>0</v>
      </c>
      <c r="N245" s="102">
        <v>0</v>
      </c>
      <c r="O245" s="102">
        <v>0</v>
      </c>
      <c r="P245" s="102">
        <v>0</v>
      </c>
      <c r="Q245" s="102">
        <v>0</v>
      </c>
      <c r="R245" s="102">
        <v>0</v>
      </c>
      <c r="S245" s="102">
        <v>0</v>
      </c>
      <c r="T245" s="102">
        <v>0</v>
      </c>
      <c r="U245" s="102">
        <v>0</v>
      </c>
      <c r="V245" s="102">
        <v>0</v>
      </c>
      <c r="W245" s="102">
        <v>0</v>
      </c>
      <c r="X245" s="102">
        <v>0</v>
      </c>
      <c r="Y245" s="102">
        <v>0</v>
      </c>
      <c r="Z245" s="102">
        <v>0</v>
      </c>
      <c r="AA245" s="102">
        <v>0</v>
      </c>
      <c r="AB245" s="102">
        <v>0</v>
      </c>
      <c r="AC245" s="102">
        <f>ROUND(R245*2.14%,2)+ROUND(N245*2.14%,2)</f>
        <v>0</v>
      </c>
      <c r="AD245" s="102">
        <f>142054.58</f>
        <v>142054.57999999999</v>
      </c>
      <c r="AE245" s="102">
        <v>0</v>
      </c>
      <c r="AF245" s="74">
        <v>2023</v>
      </c>
      <c r="AG245" s="74" t="s">
        <v>17053</v>
      </c>
      <c r="AH245" s="74" t="s">
        <v>17053</v>
      </c>
      <c r="AI245" s="89"/>
      <c r="AJ245" s="89"/>
      <c r="AK245" s="89"/>
      <c r="AL245" s="89"/>
      <c r="AM245" s="90"/>
      <c r="AN245" s="90"/>
      <c r="AO245" s="90"/>
      <c r="AP245" s="90"/>
      <c r="AQ245" s="90"/>
      <c r="AR245" s="90"/>
      <c r="AS245" s="90"/>
      <c r="AT245" s="90"/>
      <c r="AU245" s="90"/>
      <c r="AV245" s="90"/>
      <c r="AW245" s="90"/>
      <c r="AX245" s="91"/>
      <c r="AY245" s="91"/>
      <c r="AZ245" s="90"/>
      <c r="BA245" s="90"/>
      <c r="BB245" s="92"/>
      <c r="BC245" s="93"/>
      <c r="CH245" s="86">
        <f t="shared" si="38"/>
        <v>0</v>
      </c>
    </row>
    <row r="246" spans="1:115">
      <c r="A246" s="61">
        <v>1</v>
      </c>
      <c r="B246" s="94">
        <f>SUBTOTAL(9,$A$22:A246)</f>
        <v>215</v>
      </c>
      <c r="C246" s="98" t="s">
        <v>460</v>
      </c>
      <c r="D246" s="84">
        <f t="shared" si="70"/>
        <v>150000</v>
      </c>
      <c r="E246" s="101">
        <v>0</v>
      </c>
      <c r="F246" s="101">
        <v>0</v>
      </c>
      <c r="G246" s="101">
        <v>0</v>
      </c>
      <c r="H246" s="101">
        <v>0</v>
      </c>
      <c r="I246" s="101">
        <v>0</v>
      </c>
      <c r="J246" s="101">
        <v>0</v>
      </c>
      <c r="K246" s="116">
        <v>0</v>
      </c>
      <c r="L246" s="101">
        <v>0</v>
      </c>
      <c r="M246" s="117">
        <v>0</v>
      </c>
      <c r="N246" s="84">
        <v>0</v>
      </c>
      <c r="O246" s="101">
        <v>0</v>
      </c>
      <c r="P246" s="101">
        <v>0</v>
      </c>
      <c r="Q246" s="84">
        <v>0</v>
      </c>
      <c r="R246" s="84">
        <v>0</v>
      </c>
      <c r="S246" s="101">
        <v>0</v>
      </c>
      <c r="T246" s="101">
        <v>0</v>
      </c>
      <c r="U246" s="101">
        <v>0</v>
      </c>
      <c r="V246" s="101">
        <v>0</v>
      </c>
      <c r="W246" s="101">
        <v>0</v>
      </c>
      <c r="X246" s="101">
        <v>0</v>
      </c>
      <c r="Y246" s="101">
        <v>0</v>
      </c>
      <c r="Z246" s="101">
        <v>0</v>
      </c>
      <c r="AA246" s="101">
        <v>0</v>
      </c>
      <c r="AB246" s="101">
        <v>0</v>
      </c>
      <c r="AC246" s="84">
        <f>ROUND(N246*2.14%,2)</f>
        <v>0</v>
      </c>
      <c r="AD246" s="84">
        <v>150000</v>
      </c>
      <c r="AE246" s="101">
        <v>0</v>
      </c>
      <c r="AF246" s="74">
        <v>2023</v>
      </c>
      <c r="AG246" s="74" t="s">
        <v>17053</v>
      </c>
      <c r="AH246" s="74" t="s">
        <v>17053</v>
      </c>
      <c r="AI246" s="89"/>
      <c r="AJ246" s="89"/>
      <c r="AK246" s="89"/>
      <c r="AL246" s="89"/>
      <c r="AM246" s="90" t="s">
        <v>16954</v>
      </c>
      <c r="AN246" s="90" t="s">
        <v>16960</v>
      </c>
      <c r="AO246" s="90">
        <v>0</v>
      </c>
      <c r="AP246" s="90" t="s">
        <v>16971</v>
      </c>
      <c r="AQ246" s="90" t="s">
        <v>16973</v>
      </c>
      <c r="AR246" s="90">
        <v>0</v>
      </c>
      <c r="AS246" s="90"/>
      <c r="AT246" s="90"/>
      <c r="AU246" s="90"/>
      <c r="AV246" s="90"/>
      <c r="AW246" s="90" t="s">
        <v>641</v>
      </c>
      <c r="AX246" s="91">
        <v>542.20000000000005</v>
      </c>
      <c r="AY246" s="91">
        <v>507</v>
      </c>
      <c r="AZ246" s="90" t="s">
        <v>2968</v>
      </c>
      <c r="BA246" s="90" t="s">
        <v>17013</v>
      </c>
      <c r="BB246" s="92"/>
      <c r="BC246" s="93">
        <f>AY246-M246</f>
        <v>507</v>
      </c>
      <c r="BJ246" s="61" t="str">
        <f t="shared" ref="BJ246:BJ255" si="72">VLOOKUP(C246,BM:BO,3,FALSE)</f>
        <v>нет данных</v>
      </c>
      <c r="BM246" s="61" t="s">
        <v>724</v>
      </c>
      <c r="BN246" s="61" t="s">
        <v>2985</v>
      </c>
      <c r="BO246" s="61" t="s">
        <v>3671</v>
      </c>
      <c r="BU246" s="61" t="s">
        <v>724</v>
      </c>
      <c r="BV246" s="61" t="s">
        <v>2985</v>
      </c>
      <c r="BW246" s="61" t="s">
        <v>3671</v>
      </c>
      <c r="CH246" s="86">
        <f t="shared" si="38"/>
        <v>0</v>
      </c>
    </row>
    <row r="247" spans="1:115">
      <c r="A247" s="61">
        <v>1</v>
      </c>
      <c r="B247" s="94">
        <f>SUBTOTAL(9,$A$22:A247)</f>
        <v>216</v>
      </c>
      <c r="C247" s="98" t="s">
        <v>464</v>
      </c>
      <c r="D247" s="84">
        <f t="shared" si="70"/>
        <v>150000</v>
      </c>
      <c r="E247" s="101">
        <v>0</v>
      </c>
      <c r="F247" s="101">
        <v>0</v>
      </c>
      <c r="G247" s="101">
        <v>0</v>
      </c>
      <c r="H247" s="101">
        <v>0</v>
      </c>
      <c r="I247" s="101">
        <v>0</v>
      </c>
      <c r="J247" s="101">
        <v>0</v>
      </c>
      <c r="K247" s="116">
        <v>0</v>
      </c>
      <c r="L247" s="101">
        <v>0</v>
      </c>
      <c r="M247" s="117">
        <v>0</v>
      </c>
      <c r="N247" s="84">
        <v>0</v>
      </c>
      <c r="O247" s="101">
        <v>0</v>
      </c>
      <c r="P247" s="101">
        <v>0</v>
      </c>
      <c r="Q247" s="84">
        <v>0</v>
      </c>
      <c r="R247" s="84">
        <v>0</v>
      </c>
      <c r="S247" s="101">
        <v>0</v>
      </c>
      <c r="T247" s="101">
        <v>0</v>
      </c>
      <c r="U247" s="101">
        <v>0</v>
      </c>
      <c r="V247" s="101">
        <v>0</v>
      </c>
      <c r="W247" s="101">
        <v>0</v>
      </c>
      <c r="X247" s="101">
        <v>0</v>
      </c>
      <c r="Y247" s="101">
        <v>0</v>
      </c>
      <c r="Z247" s="101">
        <v>0</v>
      </c>
      <c r="AA247" s="101">
        <v>0</v>
      </c>
      <c r="AB247" s="101">
        <v>0</v>
      </c>
      <c r="AC247" s="84">
        <f>ROUND(N247*2.14%,2)</f>
        <v>0</v>
      </c>
      <c r="AD247" s="84">
        <v>150000</v>
      </c>
      <c r="AE247" s="101">
        <v>0</v>
      </c>
      <c r="AF247" s="74">
        <v>2023</v>
      </c>
      <c r="AG247" s="74" t="s">
        <v>17053</v>
      </c>
      <c r="AH247" s="74" t="s">
        <v>17053</v>
      </c>
      <c r="AI247" s="89"/>
      <c r="AJ247" s="89"/>
      <c r="AK247" s="89"/>
      <c r="AL247" s="89"/>
      <c r="AM247" s="90" t="s">
        <v>16950</v>
      </c>
      <c r="AN247" s="90" t="s">
        <v>16950</v>
      </c>
      <c r="AO247" s="90">
        <v>0</v>
      </c>
      <c r="AP247" s="90" t="s">
        <v>16950</v>
      </c>
      <c r="AQ247" s="90" t="s">
        <v>16969</v>
      </c>
      <c r="AR247" s="90">
        <v>0</v>
      </c>
      <c r="AS247" s="90"/>
      <c r="AT247" s="90"/>
      <c r="AU247" s="90"/>
      <c r="AV247" s="90"/>
      <c r="AW247" s="90" t="s">
        <v>664</v>
      </c>
      <c r="AX247" s="91">
        <v>332</v>
      </c>
      <c r="AY247" s="91">
        <v>269</v>
      </c>
      <c r="AZ247" s="90" t="s">
        <v>2968</v>
      </c>
      <c r="BA247" s="90" t="s">
        <v>17013</v>
      </c>
      <c r="BB247" s="92"/>
      <c r="BC247" s="93">
        <f>AY247-M247</f>
        <v>269</v>
      </c>
      <c r="BJ247" s="61" t="str">
        <f t="shared" si="72"/>
        <v>нет данных</v>
      </c>
      <c r="BM247" s="61" t="s">
        <v>3678</v>
      </c>
      <c r="BN247" s="61" t="s">
        <v>3007</v>
      </c>
      <c r="BO247" s="61" t="s">
        <v>2985</v>
      </c>
      <c r="BU247" s="61" t="s">
        <v>3678</v>
      </c>
      <c r="BV247" s="61" t="s">
        <v>3007</v>
      </c>
      <c r="BW247" s="61" t="s">
        <v>2985</v>
      </c>
      <c r="CH247" s="86">
        <f t="shared" si="38"/>
        <v>0</v>
      </c>
    </row>
    <row r="248" spans="1:115">
      <c r="B248" s="87" t="s">
        <v>466</v>
      </c>
      <c r="C248" s="87"/>
      <c r="D248" s="83">
        <f>D249</f>
        <v>7229164.7999999998</v>
      </c>
      <c r="E248" s="84">
        <f t="shared" ref="E248:AE248" si="73">E249</f>
        <v>0</v>
      </c>
      <c r="F248" s="84">
        <f t="shared" si="73"/>
        <v>0</v>
      </c>
      <c r="G248" s="84">
        <f t="shared" si="73"/>
        <v>0</v>
      </c>
      <c r="H248" s="84">
        <f t="shared" si="73"/>
        <v>0</v>
      </c>
      <c r="I248" s="84">
        <f t="shared" si="73"/>
        <v>0</v>
      </c>
      <c r="J248" s="84">
        <f t="shared" si="73"/>
        <v>0</v>
      </c>
      <c r="K248" s="85">
        <f t="shared" si="73"/>
        <v>0</v>
      </c>
      <c r="L248" s="84">
        <f t="shared" si="73"/>
        <v>0</v>
      </c>
      <c r="M248" s="84">
        <f t="shared" si="73"/>
        <v>858</v>
      </c>
      <c r="N248" s="84">
        <f t="shared" si="73"/>
        <v>6901473.2699999996</v>
      </c>
      <c r="O248" s="84">
        <f t="shared" si="73"/>
        <v>0</v>
      </c>
      <c r="P248" s="84">
        <f t="shared" si="73"/>
        <v>0</v>
      </c>
      <c r="Q248" s="84">
        <f t="shared" si="73"/>
        <v>0</v>
      </c>
      <c r="R248" s="84">
        <f t="shared" si="73"/>
        <v>0</v>
      </c>
      <c r="S248" s="84">
        <f t="shared" si="73"/>
        <v>0</v>
      </c>
      <c r="T248" s="84">
        <f t="shared" si="73"/>
        <v>0</v>
      </c>
      <c r="U248" s="84">
        <f t="shared" si="73"/>
        <v>0</v>
      </c>
      <c r="V248" s="84">
        <f t="shared" si="73"/>
        <v>0</v>
      </c>
      <c r="W248" s="84">
        <f t="shared" si="73"/>
        <v>0</v>
      </c>
      <c r="X248" s="84">
        <f t="shared" si="73"/>
        <v>0</v>
      </c>
      <c r="Y248" s="84">
        <f t="shared" si="73"/>
        <v>0</v>
      </c>
      <c r="Z248" s="84">
        <f t="shared" si="73"/>
        <v>0</v>
      </c>
      <c r="AA248" s="84">
        <f t="shared" si="73"/>
        <v>0</v>
      </c>
      <c r="AB248" s="84">
        <f t="shared" si="73"/>
        <v>0</v>
      </c>
      <c r="AC248" s="84">
        <f t="shared" si="73"/>
        <v>147691.53</v>
      </c>
      <c r="AD248" s="84">
        <f t="shared" si="73"/>
        <v>180000</v>
      </c>
      <c r="AE248" s="84">
        <f t="shared" si="73"/>
        <v>0</v>
      </c>
      <c r="AF248" s="74" t="s">
        <v>17027</v>
      </c>
      <c r="AG248" s="74" t="s">
        <v>17027</v>
      </c>
      <c r="AH248" s="74" t="s">
        <v>17027</v>
      </c>
      <c r="AI248" s="89"/>
      <c r="AJ248" s="89"/>
      <c r="AK248" s="89"/>
      <c r="AL248" s="89"/>
      <c r="AM248" s="90"/>
      <c r="AN248" s="90"/>
      <c r="AO248" s="90"/>
      <c r="AP248" s="90"/>
      <c r="AQ248" s="90"/>
      <c r="AR248" s="90"/>
      <c r="AS248" s="90"/>
      <c r="AT248" s="90"/>
      <c r="AU248" s="90"/>
      <c r="AV248" s="90"/>
      <c r="AW248" s="90"/>
      <c r="AX248" s="91"/>
      <c r="AY248" s="91"/>
      <c r="AZ248" s="90"/>
      <c r="BA248" s="90"/>
      <c r="BB248" s="92"/>
      <c r="BC248" s="93">
        <f t="shared" si="67"/>
        <v>-858</v>
      </c>
      <c r="BJ248" s="61" t="e">
        <f t="shared" si="72"/>
        <v>#N/A</v>
      </c>
      <c r="BM248" s="61" t="s">
        <v>3680</v>
      </c>
      <c r="BN248" s="61" t="s">
        <v>1344</v>
      </c>
      <c r="BO248" s="61" t="s">
        <v>3681</v>
      </c>
      <c r="BU248" s="61" t="s">
        <v>3680</v>
      </c>
      <c r="BV248" s="61" t="s">
        <v>1344</v>
      </c>
      <c r="BW248" s="61" t="s">
        <v>3681</v>
      </c>
      <c r="CH248" s="86">
        <f t="shared" si="38"/>
        <v>2.6193447411060333E-10</v>
      </c>
    </row>
    <row r="249" spans="1:115">
      <c r="A249" s="61">
        <v>1</v>
      </c>
      <c r="B249" s="94">
        <f>SUBTOTAL(9,$A$22:A249)</f>
        <v>217</v>
      </c>
      <c r="C249" s="98" t="s">
        <v>467</v>
      </c>
      <c r="D249" s="84">
        <f>E249+F249+G249+H249+I249+J249+L249+N249+P249+R249+T249+U249+V249+W249+X249+Y249+Z249+AA249+AB249+AC249+AD249+AE249</f>
        <v>7229164.7999999998</v>
      </c>
      <c r="E249" s="101">
        <v>0</v>
      </c>
      <c r="F249" s="101">
        <v>0</v>
      </c>
      <c r="G249" s="101">
        <v>0</v>
      </c>
      <c r="H249" s="101">
        <v>0</v>
      </c>
      <c r="I249" s="101">
        <v>0</v>
      </c>
      <c r="J249" s="101">
        <v>0</v>
      </c>
      <c r="K249" s="116">
        <v>0</v>
      </c>
      <c r="L249" s="101">
        <v>0</v>
      </c>
      <c r="M249" s="117">
        <v>858</v>
      </c>
      <c r="N249" s="84">
        <v>6901473.2699999996</v>
      </c>
      <c r="O249" s="101">
        <v>0</v>
      </c>
      <c r="P249" s="101">
        <v>0</v>
      </c>
      <c r="Q249" s="84">
        <v>0</v>
      </c>
      <c r="R249" s="84">
        <v>0</v>
      </c>
      <c r="S249" s="101">
        <v>0</v>
      </c>
      <c r="T249" s="101">
        <v>0</v>
      </c>
      <c r="U249" s="101">
        <v>0</v>
      </c>
      <c r="V249" s="101">
        <v>0</v>
      </c>
      <c r="W249" s="101">
        <v>0</v>
      </c>
      <c r="X249" s="101">
        <v>0</v>
      </c>
      <c r="Y249" s="101">
        <v>0</v>
      </c>
      <c r="Z249" s="101">
        <v>0</v>
      </c>
      <c r="AA249" s="101">
        <v>0</v>
      </c>
      <c r="AB249" s="101">
        <v>0</v>
      </c>
      <c r="AC249" s="84">
        <f>ROUND(N249*2.14%,2)</f>
        <v>147691.53</v>
      </c>
      <c r="AD249" s="84">
        <v>180000</v>
      </c>
      <c r="AE249" s="101">
        <v>0</v>
      </c>
      <c r="AF249" s="74">
        <v>2023</v>
      </c>
      <c r="AG249" s="74">
        <v>2023</v>
      </c>
      <c r="AH249" s="74">
        <v>2023</v>
      </c>
      <c r="AI249" s="89"/>
      <c r="AJ249" s="89"/>
      <c r="AK249" s="89"/>
      <c r="AL249" s="89"/>
      <c r="AM249" s="90" t="s">
        <v>16970</v>
      </c>
      <c r="AN249" s="90" t="s">
        <v>16951</v>
      </c>
      <c r="AO249" s="90">
        <v>0</v>
      </c>
      <c r="AP249" s="90" t="s">
        <v>16965</v>
      </c>
      <c r="AQ249" s="90" t="s">
        <v>16971</v>
      </c>
      <c r="AR249" s="90">
        <v>0</v>
      </c>
      <c r="AS249" s="90"/>
      <c r="AT249" s="90"/>
      <c r="AU249" s="90"/>
      <c r="AV249" s="90"/>
      <c r="AW249" s="90" t="s">
        <v>1269</v>
      </c>
      <c r="AX249" s="91">
        <v>871</v>
      </c>
      <c r="AY249" s="91">
        <v>360.4</v>
      </c>
      <c r="AZ249" s="90" t="s">
        <v>2968</v>
      </c>
      <c r="BA249" s="90" t="s">
        <v>17013</v>
      </c>
      <c r="BB249" s="92"/>
      <c r="BC249" s="93">
        <f t="shared" si="67"/>
        <v>-497.6</v>
      </c>
      <c r="BD249" s="61" t="s">
        <v>16948</v>
      </c>
      <c r="BJ249" s="61" t="str">
        <f t="shared" si="72"/>
        <v>650.000</v>
      </c>
      <c r="BM249" s="61" t="s">
        <v>3682</v>
      </c>
      <c r="BN249" s="61" t="s">
        <v>3030</v>
      </c>
      <c r="BO249" s="61" t="s">
        <v>1346</v>
      </c>
      <c r="BU249" s="61" t="s">
        <v>3682</v>
      </c>
      <c r="BV249" s="61" t="s">
        <v>3030</v>
      </c>
      <c r="BW249" s="61" t="s">
        <v>1346</v>
      </c>
      <c r="CH249" s="86">
        <f t="shared" si="38"/>
        <v>2.6193447411060333E-10</v>
      </c>
    </row>
    <row r="250" spans="1:115">
      <c r="B250" s="87" t="s">
        <v>468</v>
      </c>
      <c r="C250" s="87"/>
      <c r="D250" s="83">
        <f>D251</f>
        <v>4458520</v>
      </c>
      <c r="E250" s="84">
        <f t="shared" ref="E250:AE250" si="74">E251</f>
        <v>0</v>
      </c>
      <c r="F250" s="84">
        <f t="shared" si="74"/>
        <v>0</v>
      </c>
      <c r="G250" s="84">
        <f t="shared" si="74"/>
        <v>0</v>
      </c>
      <c r="H250" s="84">
        <f t="shared" si="74"/>
        <v>0</v>
      </c>
      <c r="I250" s="84">
        <f t="shared" si="74"/>
        <v>0</v>
      </c>
      <c r="J250" s="84">
        <f t="shared" si="74"/>
        <v>0</v>
      </c>
      <c r="K250" s="85">
        <f t="shared" si="74"/>
        <v>0</v>
      </c>
      <c r="L250" s="84">
        <f t="shared" si="74"/>
        <v>0</v>
      </c>
      <c r="M250" s="84">
        <f t="shared" si="74"/>
        <v>500</v>
      </c>
      <c r="N250" s="84">
        <f t="shared" si="74"/>
        <v>4218249.46</v>
      </c>
      <c r="O250" s="84">
        <f t="shared" si="74"/>
        <v>0</v>
      </c>
      <c r="P250" s="84">
        <f t="shared" si="74"/>
        <v>0</v>
      </c>
      <c r="Q250" s="84">
        <f t="shared" si="74"/>
        <v>0</v>
      </c>
      <c r="R250" s="84">
        <f t="shared" si="74"/>
        <v>0</v>
      </c>
      <c r="S250" s="84">
        <f t="shared" si="74"/>
        <v>0</v>
      </c>
      <c r="T250" s="84">
        <f t="shared" si="74"/>
        <v>0</v>
      </c>
      <c r="U250" s="84">
        <f t="shared" si="74"/>
        <v>0</v>
      </c>
      <c r="V250" s="84">
        <f t="shared" si="74"/>
        <v>0</v>
      </c>
      <c r="W250" s="84">
        <f t="shared" si="74"/>
        <v>0</v>
      </c>
      <c r="X250" s="84">
        <f t="shared" si="74"/>
        <v>0</v>
      </c>
      <c r="Y250" s="84">
        <f t="shared" si="74"/>
        <v>0</v>
      </c>
      <c r="Z250" s="84">
        <f t="shared" si="74"/>
        <v>0</v>
      </c>
      <c r="AA250" s="84">
        <f t="shared" si="74"/>
        <v>0</v>
      </c>
      <c r="AB250" s="84">
        <f t="shared" si="74"/>
        <v>0</v>
      </c>
      <c r="AC250" s="84">
        <f t="shared" si="74"/>
        <v>90270.54</v>
      </c>
      <c r="AD250" s="84">
        <f t="shared" si="74"/>
        <v>150000</v>
      </c>
      <c r="AE250" s="84">
        <f t="shared" si="74"/>
        <v>0</v>
      </c>
      <c r="AF250" s="74" t="s">
        <v>17027</v>
      </c>
      <c r="AG250" s="74" t="s">
        <v>17027</v>
      </c>
      <c r="AH250" s="74" t="s">
        <v>17027</v>
      </c>
      <c r="AI250" s="89"/>
      <c r="AJ250" s="89"/>
      <c r="AK250" s="89"/>
      <c r="AL250" s="89"/>
      <c r="AM250" s="90"/>
      <c r="AN250" s="90"/>
      <c r="AO250" s="90"/>
      <c r="AP250" s="90"/>
      <c r="AQ250" s="90"/>
      <c r="AR250" s="90"/>
      <c r="AS250" s="90"/>
      <c r="AT250" s="90"/>
      <c r="AU250" s="90"/>
      <c r="AV250" s="90"/>
      <c r="AW250" s="90"/>
      <c r="AX250" s="91"/>
      <c r="AY250" s="91"/>
      <c r="AZ250" s="90"/>
      <c r="BA250" s="90"/>
      <c r="BB250" s="92"/>
      <c r="BC250" s="93">
        <f t="shared" si="67"/>
        <v>-500</v>
      </c>
      <c r="BJ250" s="61" t="e">
        <f t="shared" si="72"/>
        <v>#N/A</v>
      </c>
      <c r="BM250" s="61" t="s">
        <v>3683</v>
      </c>
      <c r="BN250" s="61" t="s">
        <v>3099</v>
      </c>
      <c r="BO250" s="61" t="s">
        <v>3684</v>
      </c>
      <c r="BU250" s="61" t="s">
        <v>3683</v>
      </c>
      <c r="BV250" s="61" t="s">
        <v>3099</v>
      </c>
      <c r="BW250" s="61" t="s">
        <v>3684</v>
      </c>
      <c r="CH250" s="86">
        <f t="shared" si="38"/>
        <v>5.8207660913467407E-11</v>
      </c>
    </row>
    <row r="251" spans="1:115">
      <c r="A251" s="61">
        <v>1</v>
      </c>
      <c r="B251" s="94">
        <f>SUBTOTAL(9,$A$22:A251)</f>
        <v>218</v>
      </c>
      <c r="C251" s="98" t="s">
        <v>492</v>
      </c>
      <c r="D251" s="84">
        <f>E251+F251+G251+H251+I251+J251+L251+N251+P251+R251+T251+U251+V251+W251+X251+Y251+Z251+AA251+AB251+AC251+AD251+AE251</f>
        <v>4458520</v>
      </c>
      <c r="E251" s="101">
        <v>0</v>
      </c>
      <c r="F251" s="101">
        <v>0</v>
      </c>
      <c r="G251" s="101">
        <v>0</v>
      </c>
      <c r="H251" s="101">
        <v>0</v>
      </c>
      <c r="I251" s="101">
        <v>0</v>
      </c>
      <c r="J251" s="101">
        <v>0</v>
      </c>
      <c r="K251" s="116">
        <v>0</v>
      </c>
      <c r="L251" s="101">
        <v>0</v>
      </c>
      <c r="M251" s="117">
        <v>500</v>
      </c>
      <c r="N251" s="84">
        <v>4218249.46</v>
      </c>
      <c r="O251" s="101">
        <v>0</v>
      </c>
      <c r="P251" s="101">
        <v>0</v>
      </c>
      <c r="Q251" s="84">
        <v>0</v>
      </c>
      <c r="R251" s="84">
        <v>0</v>
      </c>
      <c r="S251" s="101">
        <v>0</v>
      </c>
      <c r="T251" s="101">
        <v>0</v>
      </c>
      <c r="U251" s="101">
        <v>0</v>
      </c>
      <c r="V251" s="101">
        <v>0</v>
      </c>
      <c r="W251" s="101">
        <v>0</v>
      </c>
      <c r="X251" s="101">
        <v>0</v>
      </c>
      <c r="Y251" s="101">
        <v>0</v>
      </c>
      <c r="Z251" s="101">
        <v>0</v>
      </c>
      <c r="AA251" s="101">
        <v>0</v>
      </c>
      <c r="AB251" s="101">
        <v>0</v>
      </c>
      <c r="AC251" s="84">
        <f>ROUND(N251*2.14%,2)</f>
        <v>90270.54</v>
      </c>
      <c r="AD251" s="101">
        <v>150000</v>
      </c>
      <c r="AE251" s="101">
        <v>0</v>
      </c>
      <c r="AF251" s="74">
        <v>2023</v>
      </c>
      <c r="AG251" s="74">
        <v>2023</v>
      </c>
      <c r="AH251" s="74">
        <v>2023</v>
      </c>
      <c r="AI251" s="89"/>
      <c r="AJ251" s="89"/>
      <c r="AK251" s="89"/>
      <c r="AL251" s="89"/>
      <c r="AM251" s="90" t="s">
        <v>16955</v>
      </c>
      <c r="AN251" s="90" t="s">
        <v>16957</v>
      </c>
      <c r="AO251" s="90">
        <v>0</v>
      </c>
      <c r="AP251" s="90" t="s">
        <v>16967</v>
      </c>
      <c r="AQ251" s="90" t="s">
        <v>16953</v>
      </c>
      <c r="AR251" s="90">
        <v>0</v>
      </c>
      <c r="AS251" s="90"/>
      <c r="AT251" s="90"/>
      <c r="AU251" s="90"/>
      <c r="AV251" s="90"/>
      <c r="AW251" s="90" t="s">
        <v>616</v>
      </c>
      <c r="AX251" s="91">
        <v>739</v>
      </c>
      <c r="AY251" s="91" t="s">
        <v>2985</v>
      </c>
      <c r="AZ251" s="90" t="s">
        <v>2993</v>
      </c>
      <c r="BA251" s="90" t="s">
        <v>17013</v>
      </c>
      <c r="BB251" s="92"/>
      <c r="BC251" s="93" t="e">
        <f t="shared" si="67"/>
        <v>#VALUE!</v>
      </c>
      <c r="BJ251" s="61" t="str">
        <f t="shared" si="72"/>
        <v>нет данных</v>
      </c>
      <c r="BM251" s="61" t="s">
        <v>3685</v>
      </c>
      <c r="BN251" s="61" t="s">
        <v>2981</v>
      </c>
      <c r="BO251" s="61" t="s">
        <v>3686</v>
      </c>
      <c r="BU251" s="61" t="s">
        <v>3685</v>
      </c>
      <c r="BV251" s="61" t="s">
        <v>2981</v>
      </c>
      <c r="BW251" s="61" t="s">
        <v>3686</v>
      </c>
      <c r="CH251" s="86">
        <f t="shared" si="38"/>
        <v>5.8207660913467407E-11</v>
      </c>
    </row>
    <row r="252" spans="1:115">
      <c r="B252" s="87" t="s">
        <v>470</v>
      </c>
      <c r="C252" s="87"/>
      <c r="D252" s="83">
        <f>D253</f>
        <v>10895411.23</v>
      </c>
      <c r="E252" s="84">
        <f t="shared" ref="E252:AE252" si="75">E253</f>
        <v>0</v>
      </c>
      <c r="F252" s="84">
        <f t="shared" si="75"/>
        <v>0</v>
      </c>
      <c r="G252" s="84">
        <f t="shared" si="75"/>
        <v>0</v>
      </c>
      <c r="H252" s="84">
        <f t="shared" si="75"/>
        <v>0</v>
      </c>
      <c r="I252" s="84">
        <f t="shared" si="75"/>
        <v>0</v>
      </c>
      <c r="J252" s="84">
        <f t="shared" si="75"/>
        <v>0</v>
      </c>
      <c r="K252" s="85">
        <f t="shared" si="75"/>
        <v>0</v>
      </c>
      <c r="L252" s="84">
        <f t="shared" si="75"/>
        <v>0</v>
      </c>
      <c r="M252" s="84">
        <f t="shared" si="75"/>
        <v>0</v>
      </c>
      <c r="N252" s="84">
        <f t="shared" si="75"/>
        <v>0</v>
      </c>
      <c r="O252" s="84">
        <f t="shared" si="75"/>
        <v>0</v>
      </c>
      <c r="P252" s="84">
        <f t="shared" si="75"/>
        <v>0</v>
      </c>
      <c r="Q252" s="84">
        <f t="shared" si="75"/>
        <v>787</v>
      </c>
      <c r="R252" s="84">
        <f t="shared" si="75"/>
        <v>5340245.5599999996</v>
      </c>
      <c r="S252" s="84">
        <f t="shared" si="75"/>
        <v>71</v>
      </c>
      <c r="T252" s="84">
        <f t="shared" si="75"/>
        <v>5180031.74</v>
      </c>
      <c r="U252" s="84">
        <f t="shared" si="75"/>
        <v>0</v>
      </c>
      <c r="V252" s="84">
        <f t="shared" si="75"/>
        <v>0</v>
      </c>
      <c r="W252" s="84">
        <f t="shared" si="75"/>
        <v>0</v>
      </c>
      <c r="X252" s="84">
        <f t="shared" si="75"/>
        <v>0</v>
      </c>
      <c r="Y252" s="84">
        <f t="shared" si="75"/>
        <v>0</v>
      </c>
      <c r="Z252" s="84">
        <f t="shared" si="75"/>
        <v>0</v>
      </c>
      <c r="AA252" s="84">
        <f t="shared" si="75"/>
        <v>0</v>
      </c>
      <c r="AB252" s="84">
        <f t="shared" si="75"/>
        <v>0</v>
      </c>
      <c r="AC252" s="84">
        <f t="shared" si="75"/>
        <v>225133.93</v>
      </c>
      <c r="AD252" s="84">
        <f t="shared" si="75"/>
        <v>150000</v>
      </c>
      <c r="AE252" s="84">
        <f t="shared" si="75"/>
        <v>0</v>
      </c>
      <c r="AF252" s="74" t="s">
        <v>17027</v>
      </c>
      <c r="AG252" s="74" t="s">
        <v>17027</v>
      </c>
      <c r="AH252" s="74" t="s">
        <v>17027</v>
      </c>
      <c r="AI252" s="89"/>
      <c r="AJ252" s="89"/>
      <c r="AK252" s="89"/>
      <c r="AL252" s="89"/>
      <c r="AM252" s="90"/>
      <c r="AN252" s="90"/>
      <c r="AO252" s="90"/>
      <c r="AP252" s="90"/>
      <c r="AQ252" s="90"/>
      <c r="AR252" s="90"/>
      <c r="AS252" s="90"/>
      <c r="AT252" s="90"/>
      <c r="AU252" s="90"/>
      <c r="AV252" s="90"/>
      <c r="AW252" s="90"/>
      <c r="AX252" s="91"/>
      <c r="AY252" s="91"/>
      <c r="AZ252" s="90"/>
      <c r="BA252" s="90"/>
      <c r="BB252" s="92"/>
      <c r="BC252" s="93">
        <f t="shared" si="67"/>
        <v>0</v>
      </c>
      <c r="BJ252" s="61" t="e">
        <f t="shared" si="72"/>
        <v>#N/A</v>
      </c>
      <c r="BM252" s="61" t="s">
        <v>3687</v>
      </c>
      <c r="BN252" s="61" t="s">
        <v>864</v>
      </c>
      <c r="BO252" s="61" t="s">
        <v>3688</v>
      </c>
      <c r="BU252" s="61" t="s">
        <v>3687</v>
      </c>
      <c r="BV252" s="61" t="s">
        <v>864</v>
      </c>
      <c r="BW252" s="61" t="s">
        <v>3688</v>
      </c>
      <c r="CH252" s="86">
        <f t="shared" si="38"/>
        <v>6.4028427004814148E-10</v>
      </c>
    </row>
    <row r="253" spans="1:115">
      <c r="A253" s="61">
        <v>1</v>
      </c>
      <c r="B253" s="94">
        <f>SUBTOTAL(9,$A$22:A253)</f>
        <v>219</v>
      </c>
      <c r="C253" s="98" t="s">
        <v>469</v>
      </c>
      <c r="D253" s="84">
        <f>E253+F253+G253+H253+I253+J253+L253+N253+P253+R253+T253+U253+V253+W253+X253+Y253+Z253+AA253+AB253+AC253+AD253+AE253</f>
        <v>10895411.23</v>
      </c>
      <c r="E253" s="101">
        <v>0</v>
      </c>
      <c r="F253" s="101">
        <v>0</v>
      </c>
      <c r="G253" s="101">
        <v>0</v>
      </c>
      <c r="H253" s="101">
        <v>0</v>
      </c>
      <c r="I253" s="101">
        <v>0</v>
      </c>
      <c r="J253" s="101">
        <v>0</v>
      </c>
      <c r="K253" s="116">
        <v>0</v>
      </c>
      <c r="L253" s="101">
        <v>0</v>
      </c>
      <c r="M253" s="117">
        <v>0</v>
      </c>
      <c r="N253" s="84">
        <v>0</v>
      </c>
      <c r="O253" s="101">
        <v>0</v>
      </c>
      <c r="P253" s="101">
        <v>0</v>
      </c>
      <c r="Q253" s="102">
        <v>787</v>
      </c>
      <c r="R253" s="102">
        <v>5340245.5599999996</v>
      </c>
      <c r="S253" s="101">
        <v>71</v>
      </c>
      <c r="T253" s="101">
        <v>5180031.74</v>
      </c>
      <c r="U253" s="101">
        <v>0</v>
      </c>
      <c r="V253" s="101">
        <v>0</v>
      </c>
      <c r="W253" s="101">
        <v>0</v>
      </c>
      <c r="X253" s="101">
        <v>0</v>
      </c>
      <c r="Y253" s="101">
        <v>0</v>
      </c>
      <c r="Z253" s="101">
        <v>0</v>
      </c>
      <c r="AA253" s="101">
        <v>0</v>
      </c>
      <c r="AB253" s="101">
        <v>0</v>
      </c>
      <c r="AC253" s="101">
        <f>ROUND(T253*2.14%,2)+114281.25</f>
        <v>225133.93</v>
      </c>
      <c r="AD253" s="101">
        <v>150000</v>
      </c>
      <c r="AE253" s="101">
        <v>0</v>
      </c>
      <c r="AF253" s="74">
        <v>2023</v>
      </c>
      <c r="AG253" s="74">
        <v>2023</v>
      </c>
      <c r="AH253" s="74">
        <v>2023</v>
      </c>
      <c r="AI253" s="89"/>
      <c r="AJ253" s="89"/>
      <c r="AK253" s="89"/>
      <c r="AL253" s="89"/>
      <c r="AM253" s="90" t="s">
        <v>16962</v>
      </c>
      <c r="AN253" s="90" t="s">
        <v>16957</v>
      </c>
      <c r="AO253" s="90">
        <v>0</v>
      </c>
      <c r="AP253" s="90">
        <v>2022</v>
      </c>
      <c r="AQ253" s="90" t="s">
        <v>16958</v>
      </c>
      <c r="AR253" s="90">
        <v>0</v>
      </c>
      <c r="AS253" s="90" t="s">
        <v>16986</v>
      </c>
      <c r="AT253" s="90" t="s">
        <v>16976</v>
      </c>
      <c r="AU253" s="97">
        <v>5546917.6600000001</v>
      </c>
      <c r="AV253" s="97">
        <v>529286.1</v>
      </c>
      <c r="AW253" s="90" t="s">
        <v>1015</v>
      </c>
      <c r="AX253" s="91">
        <v>1070.8</v>
      </c>
      <c r="AY253" s="91">
        <v>1019</v>
      </c>
      <c r="AZ253" s="90" t="s">
        <v>2968</v>
      </c>
      <c r="BA253" s="90" t="s">
        <v>3047</v>
      </c>
      <c r="BB253" s="92"/>
      <c r="BC253" s="93">
        <f t="shared" si="67"/>
        <v>1019</v>
      </c>
      <c r="BJ253" s="61" t="str">
        <f t="shared" si="72"/>
        <v>798.400</v>
      </c>
      <c r="BM253" s="61" t="s">
        <v>3689</v>
      </c>
      <c r="BN253" s="61" t="s">
        <v>2985</v>
      </c>
      <c r="BO253" s="61" t="s">
        <v>2985</v>
      </c>
      <c r="BU253" s="61" t="s">
        <v>3689</v>
      </c>
      <c r="BV253" s="61" t="s">
        <v>2985</v>
      </c>
      <c r="BW253" s="61" t="s">
        <v>2985</v>
      </c>
      <c r="CH253" s="86">
        <f t="shared" si="38"/>
        <v>6.4028427004814148E-10</v>
      </c>
    </row>
    <row r="254" spans="1:115">
      <c r="B254" s="87" t="s">
        <v>471</v>
      </c>
      <c r="C254" s="87"/>
      <c r="D254" s="83">
        <f>D255+D256</f>
        <v>10849945.379999999</v>
      </c>
      <c r="E254" s="84">
        <f t="shared" ref="E254:AE254" si="76">E255+E256</f>
        <v>0</v>
      </c>
      <c r="F254" s="84">
        <f t="shared" si="76"/>
        <v>0</v>
      </c>
      <c r="G254" s="84">
        <f t="shared" si="76"/>
        <v>0</v>
      </c>
      <c r="H254" s="84">
        <f t="shared" si="76"/>
        <v>0</v>
      </c>
      <c r="I254" s="84">
        <f t="shared" si="76"/>
        <v>0</v>
      </c>
      <c r="J254" s="84">
        <f t="shared" si="76"/>
        <v>0</v>
      </c>
      <c r="K254" s="85">
        <f t="shared" si="76"/>
        <v>0</v>
      </c>
      <c r="L254" s="84">
        <f t="shared" si="76"/>
        <v>0</v>
      </c>
      <c r="M254" s="84">
        <f t="shared" si="76"/>
        <v>463.4</v>
      </c>
      <c r="N254" s="84">
        <f t="shared" si="76"/>
        <v>3081744</v>
      </c>
      <c r="O254" s="84">
        <f t="shared" si="76"/>
        <v>0</v>
      </c>
      <c r="P254" s="84">
        <f t="shared" si="76"/>
        <v>0</v>
      </c>
      <c r="Q254" s="84">
        <f t="shared" si="76"/>
        <v>0</v>
      </c>
      <c r="R254" s="84">
        <f t="shared" si="76"/>
        <v>0</v>
      </c>
      <c r="S254" s="84">
        <f t="shared" si="76"/>
        <v>0</v>
      </c>
      <c r="T254" s="84">
        <f t="shared" si="76"/>
        <v>0</v>
      </c>
      <c r="U254" s="84">
        <f t="shared" si="76"/>
        <v>7397255.21</v>
      </c>
      <c r="V254" s="84">
        <f t="shared" si="76"/>
        <v>0</v>
      </c>
      <c r="W254" s="84">
        <f t="shared" si="76"/>
        <v>0</v>
      </c>
      <c r="X254" s="84">
        <f t="shared" si="76"/>
        <v>0</v>
      </c>
      <c r="Y254" s="84">
        <f t="shared" si="76"/>
        <v>0</v>
      </c>
      <c r="Z254" s="84">
        <f t="shared" si="76"/>
        <v>0</v>
      </c>
      <c r="AA254" s="84">
        <f t="shared" si="76"/>
        <v>0</v>
      </c>
      <c r="AB254" s="84">
        <f t="shared" si="76"/>
        <v>0</v>
      </c>
      <c r="AC254" s="84">
        <f t="shared" si="76"/>
        <v>190946.17</v>
      </c>
      <c r="AD254" s="84">
        <f t="shared" si="76"/>
        <v>180000</v>
      </c>
      <c r="AE254" s="84">
        <f t="shared" si="76"/>
        <v>0</v>
      </c>
      <c r="AF254" s="74" t="s">
        <v>17027</v>
      </c>
      <c r="AG254" s="74" t="s">
        <v>17027</v>
      </c>
      <c r="AH254" s="74" t="s">
        <v>17027</v>
      </c>
      <c r="AI254" s="89"/>
      <c r="AJ254" s="89"/>
      <c r="AK254" s="89"/>
      <c r="AL254" s="89"/>
      <c r="AM254" s="90"/>
      <c r="AN254" s="90"/>
      <c r="AO254" s="90"/>
      <c r="AP254" s="90"/>
      <c r="AQ254" s="90"/>
      <c r="AR254" s="90"/>
      <c r="AS254" s="90"/>
      <c r="AT254" s="90"/>
      <c r="AU254" s="90"/>
      <c r="AV254" s="90"/>
      <c r="AW254" s="90"/>
      <c r="AX254" s="91"/>
      <c r="AY254" s="91"/>
      <c r="AZ254" s="90"/>
      <c r="BA254" s="90"/>
      <c r="BB254" s="92"/>
      <c r="BC254" s="93">
        <f t="shared" si="67"/>
        <v>-463.4</v>
      </c>
      <c r="BJ254" s="61" t="e">
        <f t="shared" si="72"/>
        <v>#N/A</v>
      </c>
      <c r="BM254" s="61" t="s">
        <v>3690</v>
      </c>
      <c r="BN254" s="61" t="s">
        <v>3099</v>
      </c>
      <c r="BO254" s="61" t="s">
        <v>3691</v>
      </c>
      <c r="BU254" s="61" t="s">
        <v>3690</v>
      </c>
      <c r="BV254" s="61" t="s">
        <v>3099</v>
      </c>
      <c r="BW254" s="61" t="s">
        <v>3691</v>
      </c>
      <c r="CH254" s="86">
        <f t="shared" si="38"/>
        <v>-1.0186340659856796E-9</v>
      </c>
    </row>
    <row r="255" spans="1:115">
      <c r="A255" s="61">
        <v>1</v>
      </c>
      <c r="B255" s="94">
        <f>SUBTOTAL(9,$A$22:A255)</f>
        <v>220</v>
      </c>
      <c r="C255" s="98" t="s">
        <v>472</v>
      </c>
      <c r="D255" s="84">
        <f t="shared" ref="D255:D256" si="77">E255+F255+G255+H255+I255+J255+L255+N255+P255+R255+T255+U255+V255+W255+X255+Y255+Z255+AA255+AB255+AC255+AD255+AE255</f>
        <v>7735556.4699999997</v>
      </c>
      <c r="E255" s="101">
        <v>0</v>
      </c>
      <c r="F255" s="101">
        <v>0</v>
      </c>
      <c r="G255" s="101">
        <v>0</v>
      </c>
      <c r="H255" s="101">
        <v>0</v>
      </c>
      <c r="I255" s="101">
        <v>0</v>
      </c>
      <c r="J255" s="101">
        <v>0</v>
      </c>
      <c r="K255" s="116">
        <v>0</v>
      </c>
      <c r="L255" s="101">
        <v>0</v>
      </c>
      <c r="M255" s="117">
        <v>0</v>
      </c>
      <c r="N255" s="84">
        <v>0</v>
      </c>
      <c r="O255" s="101">
        <v>0</v>
      </c>
      <c r="P255" s="101">
        <v>0</v>
      </c>
      <c r="Q255" s="84">
        <v>0</v>
      </c>
      <c r="R255" s="84">
        <v>0</v>
      </c>
      <c r="S255" s="101">
        <v>0</v>
      </c>
      <c r="T255" s="101">
        <v>0</v>
      </c>
      <c r="U255" s="101">
        <f>7254748.38+142506.82+0.01</f>
        <v>7397255.21</v>
      </c>
      <c r="V255" s="101">
        <v>0</v>
      </c>
      <c r="W255" s="101">
        <v>0</v>
      </c>
      <c r="X255" s="101">
        <v>0</v>
      </c>
      <c r="Y255" s="101">
        <v>0</v>
      </c>
      <c r="Z255" s="101">
        <v>0</v>
      </c>
      <c r="AA255" s="101">
        <v>0</v>
      </c>
      <c r="AB255" s="101">
        <v>0</v>
      </c>
      <c r="AC255" s="84">
        <f>ROUND(U255*2.14%,2)</f>
        <v>158301.26</v>
      </c>
      <c r="AD255" s="84">
        <v>180000</v>
      </c>
      <c r="AE255" s="101">
        <v>0</v>
      </c>
      <c r="AF255" s="74">
        <v>2023</v>
      </c>
      <c r="AG255" s="74">
        <v>2023</v>
      </c>
      <c r="AH255" s="74">
        <v>2023</v>
      </c>
      <c r="AI255" s="89"/>
      <c r="AJ255" s="89"/>
      <c r="AK255" s="89"/>
      <c r="AL255" s="89"/>
      <c r="AM255" s="90" t="s">
        <v>16968</v>
      </c>
      <c r="AN255" s="90" t="s">
        <v>16951</v>
      </c>
      <c r="AO255" s="90">
        <v>0</v>
      </c>
      <c r="AP255" s="90" t="s">
        <v>16965</v>
      </c>
      <c r="AQ255" s="90" t="s">
        <v>16967</v>
      </c>
      <c r="AR255" s="90">
        <v>0</v>
      </c>
      <c r="AS255" s="90"/>
      <c r="AT255" s="90"/>
      <c r="AU255" s="90"/>
      <c r="AV255" s="90"/>
      <c r="AW255" s="90" t="s">
        <v>705</v>
      </c>
      <c r="AX255" s="91">
        <v>947</v>
      </c>
      <c r="AY255" s="91">
        <v>473.7</v>
      </c>
      <c r="AZ255" s="90" t="s">
        <v>2993</v>
      </c>
      <c r="BA255" s="90">
        <v>2007</v>
      </c>
      <c r="BB255" s="92"/>
      <c r="BC255" s="93">
        <f t="shared" si="67"/>
        <v>473.7</v>
      </c>
      <c r="BD255" s="61" t="s">
        <v>16948</v>
      </c>
      <c r="BJ255" s="61" t="str">
        <f t="shared" si="72"/>
        <v>нет данных</v>
      </c>
      <c r="BM255" s="61" t="s">
        <v>3692</v>
      </c>
      <c r="BN255" s="61" t="s">
        <v>2985</v>
      </c>
      <c r="BO255" s="61" t="s">
        <v>3693</v>
      </c>
      <c r="BU255" s="61" t="s">
        <v>3692</v>
      </c>
      <c r="BV255" s="61" t="s">
        <v>2985</v>
      </c>
      <c r="BW255" s="61" t="s">
        <v>3693</v>
      </c>
      <c r="CH255" s="86">
        <f t="shared" si="38"/>
        <v>-2.3283064365386963E-10</v>
      </c>
    </row>
    <row r="256" spans="1:115">
      <c r="A256" s="61">
        <v>1</v>
      </c>
      <c r="B256" s="94">
        <f>SUBTOTAL(9,$A$22:A256)</f>
        <v>221</v>
      </c>
      <c r="C256" s="98" t="s">
        <v>8921</v>
      </c>
      <c r="D256" s="84">
        <f t="shared" si="77"/>
        <v>3114388.91</v>
      </c>
      <c r="E256" s="102">
        <v>0</v>
      </c>
      <c r="F256" s="102">
        <v>0</v>
      </c>
      <c r="G256" s="102">
        <v>0</v>
      </c>
      <c r="H256" s="102">
        <v>0</v>
      </c>
      <c r="I256" s="102">
        <v>0</v>
      </c>
      <c r="J256" s="102">
        <v>0</v>
      </c>
      <c r="K256" s="119">
        <v>0</v>
      </c>
      <c r="L256" s="102">
        <v>0</v>
      </c>
      <c r="M256" s="102">
        <v>463.4</v>
      </c>
      <c r="N256" s="102">
        <v>3081744</v>
      </c>
      <c r="O256" s="102">
        <v>0</v>
      </c>
      <c r="P256" s="102">
        <v>0</v>
      </c>
      <c r="Q256" s="102">
        <v>0</v>
      </c>
      <c r="R256" s="102">
        <v>0</v>
      </c>
      <c r="S256" s="102">
        <v>0</v>
      </c>
      <c r="T256" s="102">
        <v>0</v>
      </c>
      <c r="U256" s="102">
        <v>0</v>
      </c>
      <c r="V256" s="102">
        <v>0</v>
      </c>
      <c r="W256" s="102">
        <v>0</v>
      </c>
      <c r="X256" s="102">
        <v>0</v>
      </c>
      <c r="Y256" s="102">
        <v>0</v>
      </c>
      <c r="Z256" s="102">
        <v>0</v>
      </c>
      <c r="AA256" s="102">
        <v>0</v>
      </c>
      <c r="AB256" s="102">
        <v>0</v>
      </c>
      <c r="AC256" s="102">
        <f t="shared" ref="AC256" si="78">ROUND(N256*1.0593%,2)+ROUND(E256*1.0593%,2)+ROUND(F256*1.0593%,2)+ROUND(G256*1.0593%,2)+ROUND(H256*1.0593%,2)+ROUND(I256*1.0593%,2)+ROUND(J256*1.0593%,2)+ROUND(L256*1.0593%,2)+ROUND(P256*1.0593%,2)+ROUND(R256*1.0593%,2)+ROUND(T256*1.0593%,2)+ROUND(U256*1.0593%,2)+ROUND(V256*1.0593%,2)+ROUND(W256*1.0593%,2)+ROUND(X256*1.0593%,2)+ROUND(Y256*1.0593%,2)+ROUND(Z256*1.0593%,2)+ROUND(AA256*1.0593%,2)+ROUND(AB256*1.0593%,2)</f>
        <v>32644.91</v>
      </c>
      <c r="AD256" s="102">
        <v>0</v>
      </c>
      <c r="AE256" s="102">
        <v>0</v>
      </c>
      <c r="AF256" s="103" t="s">
        <v>17053</v>
      </c>
      <c r="AG256" s="103">
        <v>2023</v>
      </c>
      <c r="AH256" s="104">
        <v>2023</v>
      </c>
      <c r="AI256" s="89"/>
      <c r="AJ256" s="89"/>
      <c r="AK256" s="89"/>
      <c r="AL256" s="89"/>
      <c r="AM256" s="90"/>
      <c r="AN256" s="90"/>
      <c r="AO256" s="90"/>
      <c r="AP256" s="90"/>
      <c r="AQ256" s="90"/>
      <c r="AR256" s="90"/>
      <c r="AS256" s="90"/>
      <c r="AT256" s="90"/>
      <c r="AU256" s="90"/>
      <c r="AV256" s="90"/>
      <c r="AW256" s="90"/>
      <c r="AX256" s="91"/>
      <c r="AY256" s="91"/>
      <c r="AZ256" s="90"/>
      <c r="BA256" s="90"/>
      <c r="BB256" s="92"/>
      <c r="BC256" s="93"/>
      <c r="CH256" s="86">
        <f t="shared" ref="CH256:CH318" si="79">D256-E256-F256-G256-H256-I256-J256-L256-N256-P256-R256-T256-U256-V256-W256-X256-Y256-Z256-AA256-AB256-AC256-AD256-AE256</f>
        <v>1.4915713109076023E-10</v>
      </c>
    </row>
    <row r="257" spans="1:115">
      <c r="B257" s="87" t="s">
        <v>473</v>
      </c>
      <c r="C257" s="87"/>
      <c r="D257" s="83">
        <f>SUM(D258:D260)</f>
        <v>19046312.890000001</v>
      </c>
      <c r="E257" s="84">
        <f t="shared" ref="E257:AE257" si="80">SUM(E258:E260)</f>
        <v>0</v>
      </c>
      <c r="F257" s="84">
        <f t="shared" si="80"/>
        <v>0</v>
      </c>
      <c r="G257" s="84">
        <f t="shared" si="80"/>
        <v>0</v>
      </c>
      <c r="H257" s="84">
        <f t="shared" si="80"/>
        <v>0</v>
      </c>
      <c r="I257" s="84">
        <f t="shared" si="80"/>
        <v>0</v>
      </c>
      <c r="J257" s="84">
        <f t="shared" si="80"/>
        <v>0</v>
      </c>
      <c r="K257" s="85">
        <f t="shared" si="80"/>
        <v>0</v>
      </c>
      <c r="L257" s="84">
        <f t="shared" si="80"/>
        <v>0</v>
      </c>
      <c r="M257" s="84">
        <f t="shared" si="80"/>
        <v>1898.79</v>
      </c>
      <c r="N257" s="84">
        <f t="shared" si="80"/>
        <v>18345969.120000001</v>
      </c>
      <c r="O257" s="84">
        <f t="shared" si="80"/>
        <v>0</v>
      </c>
      <c r="P257" s="84">
        <f t="shared" si="80"/>
        <v>0</v>
      </c>
      <c r="Q257" s="84">
        <f t="shared" si="80"/>
        <v>0</v>
      </c>
      <c r="R257" s="84">
        <f t="shared" si="80"/>
        <v>0</v>
      </c>
      <c r="S257" s="84">
        <f t="shared" si="80"/>
        <v>0</v>
      </c>
      <c r="T257" s="84">
        <f t="shared" si="80"/>
        <v>0</v>
      </c>
      <c r="U257" s="84">
        <f t="shared" si="80"/>
        <v>0</v>
      </c>
      <c r="V257" s="84">
        <f t="shared" si="80"/>
        <v>0</v>
      </c>
      <c r="W257" s="84">
        <f t="shared" si="80"/>
        <v>0</v>
      </c>
      <c r="X257" s="84">
        <f t="shared" si="80"/>
        <v>0</v>
      </c>
      <c r="Y257" s="84">
        <f t="shared" si="80"/>
        <v>0</v>
      </c>
      <c r="Z257" s="84">
        <f t="shared" si="80"/>
        <v>0</v>
      </c>
      <c r="AA257" s="84">
        <f t="shared" si="80"/>
        <v>0</v>
      </c>
      <c r="AB257" s="84">
        <f t="shared" si="80"/>
        <v>0</v>
      </c>
      <c r="AC257" s="84">
        <f t="shared" si="80"/>
        <v>253055.46</v>
      </c>
      <c r="AD257" s="84">
        <f t="shared" si="80"/>
        <v>447288.31</v>
      </c>
      <c r="AE257" s="84">
        <f t="shared" si="80"/>
        <v>0</v>
      </c>
      <c r="AF257" s="74" t="s">
        <v>17027</v>
      </c>
      <c r="AG257" s="74" t="s">
        <v>17027</v>
      </c>
      <c r="AH257" s="74" t="s">
        <v>17027</v>
      </c>
      <c r="AI257" s="89"/>
      <c r="AJ257" s="89"/>
      <c r="AK257" s="89"/>
      <c r="AL257" s="89"/>
      <c r="AM257" s="90"/>
      <c r="AN257" s="90"/>
      <c r="AO257" s="90"/>
      <c r="AP257" s="90"/>
      <c r="AQ257" s="90"/>
      <c r="AR257" s="90"/>
      <c r="AS257" s="90"/>
      <c r="AT257" s="90"/>
      <c r="AU257" s="90"/>
      <c r="AV257" s="90"/>
      <c r="AW257" s="90"/>
      <c r="AX257" s="91"/>
      <c r="AY257" s="91"/>
      <c r="AZ257" s="90"/>
      <c r="BA257" s="90"/>
      <c r="BB257" s="92"/>
      <c r="BC257" s="93">
        <f t="shared" si="67"/>
        <v>-1898.79</v>
      </c>
      <c r="BJ257" s="61" t="e">
        <f>VLOOKUP(C257,BM:BO,3,FALSE)</f>
        <v>#N/A</v>
      </c>
      <c r="BM257" s="61" t="s">
        <v>3694</v>
      </c>
      <c r="BN257" s="61" t="s">
        <v>2985</v>
      </c>
      <c r="BO257" s="61" t="s">
        <v>3695</v>
      </c>
      <c r="BU257" s="61" t="s">
        <v>3694</v>
      </c>
      <c r="BV257" s="61" t="s">
        <v>2985</v>
      </c>
      <c r="BW257" s="61" t="s">
        <v>3695</v>
      </c>
      <c r="CH257" s="86">
        <f t="shared" si="79"/>
        <v>-4.0745362639427185E-10</v>
      </c>
    </row>
    <row r="258" spans="1:115">
      <c r="A258" s="61">
        <v>1</v>
      </c>
      <c r="B258" s="94">
        <f>SUBTOTAL(9,$A$22:A258)</f>
        <v>222</v>
      </c>
      <c r="C258" s="98" t="s">
        <v>474</v>
      </c>
      <c r="D258" s="84">
        <f t="shared" ref="D258:D260" si="81">E258+F258+G258+H258+I258+J258+L258+N258+P258+R258+T258+U258+V258+W258+X258+Y258+Z258+AA258+AB258+AC258+AD258+AE258</f>
        <v>1705088.67</v>
      </c>
      <c r="E258" s="101">
        <v>0</v>
      </c>
      <c r="F258" s="101">
        <v>0</v>
      </c>
      <c r="G258" s="101">
        <v>0</v>
      </c>
      <c r="H258" s="101">
        <v>0</v>
      </c>
      <c r="I258" s="101">
        <v>0</v>
      </c>
      <c r="J258" s="101">
        <v>0</v>
      </c>
      <c r="K258" s="116">
        <v>0</v>
      </c>
      <c r="L258" s="101">
        <v>0</v>
      </c>
      <c r="M258" s="117">
        <v>202.37</v>
      </c>
      <c r="N258" s="84">
        <v>1522507.02</v>
      </c>
      <c r="O258" s="101">
        <v>0</v>
      </c>
      <c r="P258" s="101">
        <v>0</v>
      </c>
      <c r="Q258" s="84">
        <v>0</v>
      </c>
      <c r="R258" s="84">
        <v>0</v>
      </c>
      <c r="S258" s="101">
        <v>0</v>
      </c>
      <c r="T258" s="101">
        <v>0</v>
      </c>
      <c r="U258" s="101">
        <v>0</v>
      </c>
      <c r="V258" s="101">
        <v>0</v>
      </c>
      <c r="W258" s="101">
        <v>0</v>
      </c>
      <c r="X258" s="101">
        <v>0</v>
      </c>
      <c r="Y258" s="101">
        <v>0</v>
      </c>
      <c r="Z258" s="101">
        <v>0</v>
      </c>
      <c r="AA258" s="101">
        <v>0</v>
      </c>
      <c r="AB258" s="101">
        <v>0</v>
      </c>
      <c r="AC258" s="84">
        <f>ROUND(N258*2.14%,2)</f>
        <v>32581.65</v>
      </c>
      <c r="AD258" s="84">
        <v>150000</v>
      </c>
      <c r="AE258" s="101">
        <v>0</v>
      </c>
      <c r="AF258" s="74">
        <v>2023</v>
      </c>
      <c r="AG258" s="74">
        <v>2023</v>
      </c>
      <c r="AH258" s="74">
        <v>2023</v>
      </c>
      <c r="AI258" s="89"/>
      <c r="AJ258" s="89"/>
      <c r="AK258" s="89"/>
      <c r="AL258" s="89"/>
      <c r="AM258" s="90" t="s">
        <v>16955</v>
      </c>
      <c r="AN258" s="90" t="s">
        <v>16951</v>
      </c>
      <c r="AO258" s="90">
        <v>0</v>
      </c>
      <c r="AP258" s="90" t="s">
        <v>16965</v>
      </c>
      <c r="AQ258" s="90" t="s">
        <v>16953</v>
      </c>
      <c r="AR258" s="90">
        <v>0</v>
      </c>
      <c r="AS258" s="90"/>
      <c r="AT258" s="90"/>
      <c r="AU258" s="90"/>
      <c r="AV258" s="90"/>
      <c r="AW258" s="90" t="s">
        <v>928</v>
      </c>
      <c r="AX258" s="91">
        <v>554.5</v>
      </c>
      <c r="AY258" s="91">
        <v>202.37</v>
      </c>
      <c r="AZ258" s="90" t="s">
        <v>3041</v>
      </c>
      <c r="BA258" s="90" t="s">
        <v>17013</v>
      </c>
      <c r="BB258" s="92"/>
      <c r="BC258" s="93">
        <f t="shared" si="67"/>
        <v>0</v>
      </c>
      <c r="BJ258" s="61" t="str">
        <f>VLOOKUP(C258,BM:BO,3,FALSE)</f>
        <v>нет данных</v>
      </c>
      <c r="BM258" s="61" t="s">
        <v>3696</v>
      </c>
      <c r="BN258" s="61" t="s">
        <v>1269</v>
      </c>
      <c r="BO258" s="61" t="s">
        <v>1131</v>
      </c>
      <c r="BU258" s="61" t="s">
        <v>3696</v>
      </c>
      <c r="BV258" s="61" t="s">
        <v>1269</v>
      </c>
      <c r="BW258" s="61" t="s">
        <v>1131</v>
      </c>
      <c r="CH258" s="86">
        <f t="shared" si="79"/>
        <v>-8.7311491370201111E-11</v>
      </c>
    </row>
    <row r="259" spans="1:115">
      <c r="A259" s="61">
        <v>1</v>
      </c>
      <c r="B259" s="94">
        <f>SUBTOTAL(9,$A$22:A259)</f>
        <v>223</v>
      </c>
      <c r="C259" s="98" t="s">
        <v>475</v>
      </c>
      <c r="D259" s="84">
        <f t="shared" si="81"/>
        <v>4144382.54</v>
      </c>
      <c r="E259" s="101">
        <v>0</v>
      </c>
      <c r="F259" s="101">
        <v>0</v>
      </c>
      <c r="G259" s="101">
        <v>0</v>
      </c>
      <c r="H259" s="101">
        <v>0</v>
      </c>
      <c r="I259" s="101">
        <v>0</v>
      </c>
      <c r="J259" s="101">
        <v>0</v>
      </c>
      <c r="K259" s="116">
        <v>0</v>
      </c>
      <c r="L259" s="101">
        <v>0</v>
      </c>
      <c r="M259" s="117">
        <v>493.42</v>
      </c>
      <c r="N259" s="84">
        <v>3910693.69</v>
      </c>
      <c r="O259" s="101">
        <v>0</v>
      </c>
      <c r="P259" s="101">
        <v>0</v>
      </c>
      <c r="Q259" s="84">
        <v>0</v>
      </c>
      <c r="R259" s="84">
        <v>0</v>
      </c>
      <c r="S259" s="101">
        <v>0</v>
      </c>
      <c r="T259" s="101">
        <v>0</v>
      </c>
      <c r="U259" s="101">
        <v>0</v>
      </c>
      <c r="V259" s="101">
        <v>0</v>
      </c>
      <c r="W259" s="101">
        <v>0</v>
      </c>
      <c r="X259" s="101">
        <v>0</v>
      </c>
      <c r="Y259" s="101">
        <v>0</v>
      </c>
      <c r="Z259" s="101">
        <v>0</v>
      </c>
      <c r="AA259" s="101">
        <v>0</v>
      </c>
      <c r="AB259" s="101">
        <v>0</v>
      </c>
      <c r="AC259" s="84">
        <f>ROUND(N259*2.14%,2)+0.01</f>
        <v>83688.849999999991</v>
      </c>
      <c r="AD259" s="84">
        <v>150000</v>
      </c>
      <c r="AE259" s="101">
        <v>0</v>
      </c>
      <c r="AF259" s="74">
        <v>2023</v>
      </c>
      <c r="AG259" s="74">
        <v>2023</v>
      </c>
      <c r="AH259" s="74">
        <v>2023</v>
      </c>
      <c r="AI259" s="89"/>
      <c r="AJ259" s="89"/>
      <c r="AK259" s="89"/>
      <c r="AL259" s="89"/>
      <c r="AM259" s="90" t="s">
        <v>16963</v>
      </c>
      <c r="AN259" s="90" t="s">
        <v>16955</v>
      </c>
      <c r="AO259" s="90">
        <v>0</v>
      </c>
      <c r="AP259" s="90" t="s">
        <v>16965</v>
      </c>
      <c r="AQ259" s="90" t="s">
        <v>16953</v>
      </c>
      <c r="AR259" s="90">
        <v>0</v>
      </c>
      <c r="AS259" s="90" t="s">
        <v>16982</v>
      </c>
      <c r="AT259" s="90"/>
      <c r="AU259" s="90"/>
      <c r="AV259" s="90"/>
      <c r="AW259" s="90" t="s">
        <v>925</v>
      </c>
      <c r="AX259" s="91">
        <v>706.1</v>
      </c>
      <c r="AY259" s="91">
        <v>493.42</v>
      </c>
      <c r="AZ259" s="90" t="s">
        <v>2968</v>
      </c>
      <c r="BA259" s="90" t="s">
        <v>17013</v>
      </c>
      <c r="BB259" s="92"/>
      <c r="BC259" s="93">
        <f t="shared" si="67"/>
        <v>0</v>
      </c>
      <c r="BJ259" s="61" t="str">
        <f>VLOOKUP(C259,BM:BO,3,FALSE)</f>
        <v>502.500</v>
      </c>
      <c r="BM259" s="61" t="s">
        <v>3697</v>
      </c>
      <c r="BN259" s="61" t="s">
        <v>639</v>
      </c>
      <c r="BO259" s="61" t="s">
        <v>3699</v>
      </c>
      <c r="BU259" s="61" t="s">
        <v>3697</v>
      </c>
      <c r="BV259" s="61" t="s">
        <v>639</v>
      </c>
      <c r="BW259" s="61" t="s">
        <v>3699</v>
      </c>
      <c r="CH259" s="86">
        <f t="shared" si="79"/>
        <v>1.1641532182693481E-10</v>
      </c>
    </row>
    <row r="260" spans="1:115" s="105" customFormat="1">
      <c r="A260" s="61">
        <v>1</v>
      </c>
      <c r="B260" s="94">
        <f>SUBTOTAL(9,$A$22:A260)</f>
        <v>224</v>
      </c>
      <c r="C260" s="129" t="s">
        <v>8631</v>
      </c>
      <c r="D260" s="84">
        <f t="shared" si="81"/>
        <v>13196841.680000002</v>
      </c>
      <c r="E260" s="102">
        <v>0</v>
      </c>
      <c r="F260" s="102">
        <v>0</v>
      </c>
      <c r="G260" s="102">
        <v>0</v>
      </c>
      <c r="H260" s="102">
        <v>0</v>
      </c>
      <c r="I260" s="102">
        <v>0</v>
      </c>
      <c r="J260" s="102">
        <v>0</v>
      </c>
      <c r="K260" s="119">
        <v>0</v>
      </c>
      <c r="L260" s="102">
        <v>0</v>
      </c>
      <c r="M260" s="102">
        <v>1203</v>
      </c>
      <c r="N260" s="130">
        <v>12912768.41</v>
      </c>
      <c r="O260" s="102">
        <v>0</v>
      </c>
      <c r="P260" s="102">
        <v>0</v>
      </c>
      <c r="Q260" s="102">
        <v>0</v>
      </c>
      <c r="R260" s="102">
        <v>0</v>
      </c>
      <c r="S260" s="102">
        <v>0</v>
      </c>
      <c r="T260" s="102">
        <v>0</v>
      </c>
      <c r="U260" s="102">
        <v>0</v>
      </c>
      <c r="V260" s="102">
        <v>0</v>
      </c>
      <c r="W260" s="102">
        <v>0</v>
      </c>
      <c r="X260" s="102">
        <v>0</v>
      </c>
      <c r="Y260" s="102">
        <v>0</v>
      </c>
      <c r="Z260" s="102">
        <v>0</v>
      </c>
      <c r="AA260" s="102">
        <v>0</v>
      </c>
      <c r="AB260" s="102">
        <v>0</v>
      </c>
      <c r="AC260" s="102">
        <f t="shared" ref="AC260" si="82">ROUND(N260*1.0593%,2)+ROUND(E260*1.0593%,2)+ROUND(F260*1.0593%,2)+ROUND(G260*1.0593%,2)+ROUND(H260*1.0593%,2)+ROUND(I260*1.0593%,2)+ROUND(J260*1.0593%,2)+ROUND(L260*1.0593%,2)+ROUND(P260*1.0593%,2)+ROUND(R260*1.0593%,2)+ROUND(T260*1.0593%,2)+ROUND(U260*1.0593%,2)+ROUND(V260*1.0593%,2)+ROUND(W260*1.0593%,2)+ROUND(X260*1.0593%,2)+ROUND(Y260*1.0593%,2)+ROUND(Z260*1.0593%,2)+ROUND(AA260*1.0593%,2)+ROUND(AB260*1.0593%,2)</f>
        <v>136784.95999999999</v>
      </c>
      <c r="AD260" s="102">
        <v>147288.31</v>
      </c>
      <c r="AE260" s="102">
        <v>0</v>
      </c>
      <c r="AF260" s="103">
        <v>2023</v>
      </c>
      <c r="AG260" s="103">
        <v>2023</v>
      </c>
      <c r="AH260" s="104">
        <v>2023</v>
      </c>
      <c r="AT260" s="105" t="e">
        <f>VLOOKUP(C260,AW:AX,2,FALSE)</f>
        <v>#N/A</v>
      </c>
      <c r="BW260" s="106"/>
      <c r="CE260" s="105" t="e">
        <f>VLOOKUP(C260,CF:CG,2,FALSE)</f>
        <v>#N/A</v>
      </c>
      <c r="CH260" s="86">
        <f t="shared" si="79"/>
        <v>1.4260876923799515E-9</v>
      </c>
      <c r="CL260" s="105" t="e">
        <f>VLOOKUP(C260,CM:CN,2,FALSE)</f>
        <v>#N/A</v>
      </c>
      <c r="DK260" s="105" t="e">
        <f>VLOOKUP(C260,DL:DM,2,FALSE)</f>
        <v>#N/A</v>
      </c>
    </row>
    <row r="261" spans="1:115">
      <c r="B261" s="87" t="s">
        <v>289</v>
      </c>
      <c r="C261" s="87"/>
      <c r="D261" s="83">
        <f>SUM(D262:D265)</f>
        <v>15378988.970000001</v>
      </c>
      <c r="E261" s="84">
        <f t="shared" ref="E261:AE261" si="83">SUM(E262:E265)</f>
        <v>0</v>
      </c>
      <c r="F261" s="84">
        <f t="shared" si="83"/>
        <v>0</v>
      </c>
      <c r="G261" s="84">
        <f t="shared" si="83"/>
        <v>0</v>
      </c>
      <c r="H261" s="84">
        <f t="shared" si="83"/>
        <v>0</v>
      </c>
      <c r="I261" s="84">
        <f t="shared" si="83"/>
        <v>0</v>
      </c>
      <c r="J261" s="84">
        <f t="shared" si="83"/>
        <v>0</v>
      </c>
      <c r="K261" s="85">
        <f t="shared" si="83"/>
        <v>0</v>
      </c>
      <c r="L261" s="84">
        <f t="shared" si="83"/>
        <v>0</v>
      </c>
      <c r="M261" s="84">
        <f t="shared" si="83"/>
        <v>1444</v>
      </c>
      <c r="N261" s="84">
        <f t="shared" si="83"/>
        <v>12692500.9</v>
      </c>
      <c r="O261" s="84">
        <f t="shared" si="83"/>
        <v>0</v>
      </c>
      <c r="P261" s="84">
        <f t="shared" si="83"/>
        <v>0</v>
      </c>
      <c r="Q261" s="84">
        <f t="shared" si="83"/>
        <v>377.9</v>
      </c>
      <c r="R261" s="84">
        <f t="shared" si="83"/>
        <v>2032521.6</v>
      </c>
      <c r="S261" s="84">
        <f t="shared" si="83"/>
        <v>0</v>
      </c>
      <c r="T261" s="84">
        <f t="shared" si="83"/>
        <v>0</v>
      </c>
      <c r="U261" s="84">
        <f t="shared" si="83"/>
        <v>0</v>
      </c>
      <c r="V261" s="84">
        <f t="shared" si="83"/>
        <v>0</v>
      </c>
      <c r="W261" s="84">
        <f t="shared" si="83"/>
        <v>0</v>
      </c>
      <c r="X261" s="84">
        <f t="shared" si="83"/>
        <v>0</v>
      </c>
      <c r="Y261" s="84">
        <f t="shared" si="83"/>
        <v>0</v>
      </c>
      <c r="Z261" s="84">
        <f t="shared" si="83"/>
        <v>0</v>
      </c>
      <c r="AA261" s="84">
        <f t="shared" si="83"/>
        <v>0</v>
      </c>
      <c r="AB261" s="84">
        <f t="shared" si="83"/>
        <v>0</v>
      </c>
      <c r="AC261" s="84">
        <f t="shared" si="83"/>
        <v>223966.47000000003</v>
      </c>
      <c r="AD261" s="84">
        <f t="shared" si="83"/>
        <v>430000</v>
      </c>
      <c r="AE261" s="84">
        <f t="shared" si="83"/>
        <v>0</v>
      </c>
      <c r="AF261" s="74" t="s">
        <v>17027</v>
      </c>
      <c r="AG261" s="74" t="s">
        <v>17027</v>
      </c>
      <c r="AH261" s="74" t="s">
        <v>17027</v>
      </c>
      <c r="AI261" s="89"/>
      <c r="AJ261" s="89"/>
      <c r="AK261" s="89"/>
      <c r="AL261" s="89"/>
      <c r="AM261" s="90"/>
      <c r="AN261" s="90"/>
      <c r="AO261" s="90"/>
      <c r="AP261" s="90"/>
      <c r="AQ261" s="90"/>
      <c r="AR261" s="90"/>
      <c r="AS261" s="90"/>
      <c r="AT261" s="90"/>
      <c r="AU261" s="90"/>
      <c r="AV261" s="90"/>
      <c r="AW261" s="90"/>
      <c r="AX261" s="91"/>
      <c r="AY261" s="91"/>
      <c r="AZ261" s="90"/>
      <c r="BA261" s="90"/>
      <c r="BB261" s="92"/>
      <c r="BC261" s="93">
        <f t="shared" si="67"/>
        <v>-1444</v>
      </c>
      <c r="BJ261" s="61" t="e">
        <f>VLOOKUP(C261,BM:BO,3,FALSE)</f>
        <v>#N/A</v>
      </c>
      <c r="BM261" s="61" t="s">
        <v>3412</v>
      </c>
      <c r="BN261" s="61" t="s">
        <v>1015</v>
      </c>
      <c r="BO261" s="61" t="s">
        <v>3413</v>
      </c>
      <c r="BU261" s="61" t="s">
        <v>3412</v>
      </c>
      <c r="BV261" s="61" t="s">
        <v>1015</v>
      </c>
      <c r="BW261" s="61" t="s">
        <v>3413</v>
      </c>
      <c r="CH261" s="86">
        <f t="shared" si="79"/>
        <v>1.7462298274040222E-10</v>
      </c>
    </row>
    <row r="262" spans="1:115">
      <c r="A262" s="61">
        <v>1</v>
      </c>
      <c r="B262" s="94">
        <f>SUBTOTAL(9,$A$22:A262)</f>
        <v>225</v>
      </c>
      <c r="C262" s="98" t="s">
        <v>291</v>
      </c>
      <c r="D262" s="84">
        <f t="shared" ref="D262:D265" si="84">E262+F262+G262+H262+I262+J262+L262+N262+P262+R262+T262+U262+V262+W262+X262+Y262+Z262+AA262+AB262+AC262+AD262+AE262</f>
        <v>6626324.1000000006</v>
      </c>
      <c r="E262" s="101">
        <v>0</v>
      </c>
      <c r="F262" s="101">
        <v>0</v>
      </c>
      <c r="G262" s="101">
        <v>0</v>
      </c>
      <c r="H262" s="101">
        <v>0</v>
      </c>
      <c r="I262" s="101">
        <v>0</v>
      </c>
      <c r="J262" s="101">
        <v>0</v>
      </c>
      <c r="K262" s="116">
        <v>0</v>
      </c>
      <c r="L262" s="101">
        <v>0</v>
      </c>
      <c r="M262" s="117">
        <v>730</v>
      </c>
      <c r="N262" s="84">
        <v>6291691.9000000004</v>
      </c>
      <c r="O262" s="101">
        <v>0</v>
      </c>
      <c r="P262" s="101">
        <v>0</v>
      </c>
      <c r="Q262" s="84">
        <v>0</v>
      </c>
      <c r="R262" s="84">
        <v>0</v>
      </c>
      <c r="S262" s="101">
        <v>0</v>
      </c>
      <c r="T262" s="101">
        <v>0</v>
      </c>
      <c r="U262" s="101">
        <v>0</v>
      </c>
      <c r="V262" s="101">
        <v>0</v>
      </c>
      <c r="W262" s="101">
        <v>0</v>
      </c>
      <c r="X262" s="101">
        <v>0</v>
      </c>
      <c r="Y262" s="101">
        <v>0</v>
      </c>
      <c r="Z262" s="101">
        <v>0</v>
      </c>
      <c r="AA262" s="101">
        <v>0</v>
      </c>
      <c r="AB262" s="101">
        <v>0</v>
      </c>
      <c r="AC262" s="101">
        <v>134632.20000000001</v>
      </c>
      <c r="AD262" s="101">
        <v>200000</v>
      </c>
      <c r="AE262" s="101">
        <v>0</v>
      </c>
      <c r="AF262" s="74">
        <v>2023</v>
      </c>
      <c r="AG262" s="74">
        <v>2023</v>
      </c>
      <c r="AH262" s="74">
        <v>2023</v>
      </c>
      <c r="AI262" s="89"/>
      <c r="AJ262" s="89"/>
      <c r="AK262" s="89"/>
      <c r="AL262" s="89"/>
      <c r="AM262" s="90" t="s">
        <v>16956</v>
      </c>
      <c r="AN262" s="90" t="s">
        <v>16960</v>
      </c>
      <c r="AO262" s="90">
        <v>0</v>
      </c>
      <c r="AP262" s="90" t="s">
        <v>16965</v>
      </c>
      <c r="AQ262" s="90" t="s">
        <v>16965</v>
      </c>
      <c r="AR262" s="90" t="s">
        <v>16965</v>
      </c>
      <c r="AS262" s="90" t="s">
        <v>16984</v>
      </c>
      <c r="AT262" s="90"/>
      <c r="AU262" s="90"/>
      <c r="AV262" s="90"/>
      <c r="AW262" s="90" t="s">
        <v>3047</v>
      </c>
      <c r="AX262" s="91">
        <v>1431.3</v>
      </c>
      <c r="AY262" s="91">
        <v>703</v>
      </c>
      <c r="AZ262" s="90" t="s">
        <v>2993</v>
      </c>
      <c r="BA262" s="90" t="s">
        <v>17013</v>
      </c>
      <c r="BB262" s="92"/>
      <c r="BC262" s="93">
        <f t="shared" si="67"/>
        <v>-27</v>
      </c>
      <c r="BJ262" s="61" t="str">
        <f>VLOOKUP(C262,BM:BO,3,FALSE)</f>
        <v>2547.000</v>
      </c>
      <c r="BM262" s="61" t="s">
        <v>3415</v>
      </c>
      <c r="BN262" s="61" t="s">
        <v>2985</v>
      </c>
      <c r="BO262" s="61" t="s">
        <v>2985</v>
      </c>
      <c r="BU262" s="61" t="s">
        <v>3415</v>
      </c>
      <c r="BV262" s="61" t="s">
        <v>2985</v>
      </c>
      <c r="BW262" s="61" t="s">
        <v>2985</v>
      </c>
      <c r="CH262" s="86">
        <f t="shared" si="79"/>
        <v>1.7462298274040222E-10</v>
      </c>
    </row>
    <row r="263" spans="1:115" s="105" customFormat="1">
      <c r="A263" s="61">
        <v>1</v>
      </c>
      <c r="B263" s="94">
        <f>SUBTOTAL(9,$A$22:A263)</f>
        <v>226</v>
      </c>
      <c r="C263" s="82" t="s">
        <v>9080</v>
      </c>
      <c r="D263" s="84">
        <f t="shared" si="84"/>
        <v>2054052.1</v>
      </c>
      <c r="E263" s="126">
        <v>0</v>
      </c>
      <c r="F263" s="126">
        <v>0</v>
      </c>
      <c r="G263" s="102">
        <v>0</v>
      </c>
      <c r="H263" s="126">
        <v>0</v>
      </c>
      <c r="I263" s="126">
        <v>0</v>
      </c>
      <c r="J263" s="126">
        <v>0</v>
      </c>
      <c r="K263" s="119">
        <v>0</v>
      </c>
      <c r="L263" s="102">
        <v>0</v>
      </c>
      <c r="M263" s="102">
        <v>0</v>
      </c>
      <c r="N263" s="102">
        <v>0</v>
      </c>
      <c r="O263" s="126">
        <v>0</v>
      </c>
      <c r="P263" s="126">
        <v>0</v>
      </c>
      <c r="Q263" s="102">
        <v>377.9</v>
      </c>
      <c r="R263" s="101">
        <v>2032521.6</v>
      </c>
      <c r="S263" s="102">
        <v>0</v>
      </c>
      <c r="T263" s="102">
        <v>0</v>
      </c>
      <c r="U263" s="102">
        <v>0</v>
      </c>
      <c r="V263" s="102">
        <v>0</v>
      </c>
      <c r="W263" s="102">
        <v>0</v>
      </c>
      <c r="X263" s="102">
        <v>0</v>
      </c>
      <c r="Y263" s="102">
        <v>0</v>
      </c>
      <c r="Z263" s="102">
        <v>0</v>
      </c>
      <c r="AA263" s="102">
        <v>0</v>
      </c>
      <c r="AB263" s="102">
        <v>0</v>
      </c>
      <c r="AC263" s="102">
        <f t="shared" ref="AC263:AC264" si="85">ROUND(N263*1.0593%,2)+ROUND(E263*1.0593%,2)+ROUND(F263*1.0593%,2)+ROUND(G263*1.0593%,2)+ROUND(H263*1.0593%,2)+ROUND(I263*1.0593%,2)+ROUND(J263*1.0593%,2)+ROUND(L263*1.0593%,2)+ROUND(P263*1.0593%,2)+ROUND(R263*1.0593%,2)+ROUND(T263*1.0593%,2)+ROUND(U263*1.0593%,2)+ROUND(V263*1.0593%,2)+ROUND(W263*1.0593%,2)+ROUND(X263*1.0593%,2)+ROUND(Y263*1.0593%,2)+ROUND(Z263*1.0593%,2)+ROUND(AA263*1.0593%,2)+ROUND(AB263*1.0593%,2)</f>
        <v>21530.5</v>
      </c>
      <c r="AD263" s="102">
        <v>0</v>
      </c>
      <c r="AE263" s="102">
        <v>0</v>
      </c>
      <c r="AF263" s="103" t="s">
        <v>17053</v>
      </c>
      <c r="AG263" s="103">
        <v>2023</v>
      </c>
      <c r="AH263" s="104">
        <v>2023</v>
      </c>
      <c r="BW263" s="106"/>
      <c r="CA263" s="105" t="e">
        <f>VLOOKUP(C263,CB:CC,2,FALSE)</f>
        <v>#N/A</v>
      </c>
      <c r="CE263" s="105" t="e">
        <f>VLOOKUP(C263,CF:CG,2,FALSE)</f>
        <v>#N/A</v>
      </c>
      <c r="CH263" s="86">
        <f t="shared" si="79"/>
        <v>0</v>
      </c>
      <c r="CL263" s="105" t="e">
        <f>VLOOKUP(C263,CM:CN,2,FALSE)</f>
        <v>#N/A</v>
      </c>
      <c r="DK263" s="105" t="e">
        <f>VLOOKUP(C263,DL:DM,2,FALSE)</f>
        <v>#N/A</v>
      </c>
    </row>
    <row r="264" spans="1:115" s="105" customFormat="1">
      <c r="A264" s="61">
        <v>1</v>
      </c>
      <c r="B264" s="94">
        <f>SUBTOTAL(9,$A$22:A264)</f>
        <v>227</v>
      </c>
      <c r="C264" s="129" t="s">
        <v>9058</v>
      </c>
      <c r="D264" s="84">
        <f t="shared" si="84"/>
        <v>6468612.7699999996</v>
      </c>
      <c r="E264" s="102">
        <v>0</v>
      </c>
      <c r="F264" s="102">
        <v>0</v>
      </c>
      <c r="G264" s="102">
        <v>0</v>
      </c>
      <c r="H264" s="102">
        <v>0</v>
      </c>
      <c r="I264" s="102">
        <v>0</v>
      </c>
      <c r="J264" s="102">
        <v>0</v>
      </c>
      <c r="K264" s="119">
        <v>0</v>
      </c>
      <c r="L264" s="102">
        <v>0</v>
      </c>
      <c r="M264" s="102">
        <v>714</v>
      </c>
      <c r="N264" s="102">
        <v>6400809</v>
      </c>
      <c r="O264" s="102">
        <v>0</v>
      </c>
      <c r="P264" s="102">
        <v>0</v>
      </c>
      <c r="Q264" s="102">
        <v>0</v>
      </c>
      <c r="R264" s="102">
        <v>0</v>
      </c>
      <c r="S264" s="102">
        <v>0</v>
      </c>
      <c r="T264" s="102">
        <v>0</v>
      </c>
      <c r="U264" s="102">
        <v>0</v>
      </c>
      <c r="V264" s="102">
        <v>0</v>
      </c>
      <c r="W264" s="102">
        <v>0</v>
      </c>
      <c r="X264" s="102">
        <v>0</v>
      </c>
      <c r="Y264" s="102">
        <v>0</v>
      </c>
      <c r="Z264" s="102">
        <v>0</v>
      </c>
      <c r="AA264" s="102">
        <v>0</v>
      </c>
      <c r="AB264" s="102">
        <v>0</v>
      </c>
      <c r="AC264" s="102">
        <f t="shared" si="85"/>
        <v>67803.77</v>
      </c>
      <c r="AD264" s="102">
        <v>0</v>
      </c>
      <c r="AE264" s="102">
        <v>0</v>
      </c>
      <c r="AF264" s="103" t="s">
        <v>17053</v>
      </c>
      <c r="AG264" s="103">
        <v>2023</v>
      </c>
      <c r="AH264" s="104">
        <v>2023</v>
      </c>
      <c r="AT264" s="105" t="e">
        <f>VLOOKUP(C264,AW:AX,2,FALSE)</f>
        <v>#N/A</v>
      </c>
      <c r="BW264" s="106"/>
      <c r="CE264" s="105" t="e">
        <f>VLOOKUP(C264,CF:CG,2,FALSE)</f>
        <v>#N/A</v>
      </c>
      <c r="CH264" s="86">
        <f t="shared" si="79"/>
        <v>-4.5110937207937241E-10</v>
      </c>
      <c r="CL264" s="105" t="e">
        <f>VLOOKUP(C264,CM:CN,2,FALSE)</f>
        <v>#N/A</v>
      </c>
      <c r="DK264" s="105" t="e">
        <f>VLOOKUP(C264,DL:DM,2,FALSE)</f>
        <v>#N/A</v>
      </c>
    </row>
    <row r="265" spans="1:115">
      <c r="A265" s="61">
        <v>1</v>
      </c>
      <c r="B265" s="94">
        <f>SUBTOTAL(9,$A$22:A265)</f>
        <v>228</v>
      </c>
      <c r="C265" s="98" t="s">
        <v>290</v>
      </c>
      <c r="D265" s="84">
        <f t="shared" si="84"/>
        <v>230000</v>
      </c>
      <c r="E265" s="101">
        <v>0</v>
      </c>
      <c r="F265" s="101">
        <v>0</v>
      </c>
      <c r="G265" s="101">
        <v>0</v>
      </c>
      <c r="H265" s="101">
        <v>0</v>
      </c>
      <c r="I265" s="101">
        <v>0</v>
      </c>
      <c r="J265" s="101">
        <v>0</v>
      </c>
      <c r="K265" s="116">
        <v>0</v>
      </c>
      <c r="L265" s="101">
        <v>0</v>
      </c>
      <c r="M265" s="117">
        <v>0</v>
      </c>
      <c r="N265" s="84">
        <v>0</v>
      </c>
      <c r="O265" s="101">
        <v>0</v>
      </c>
      <c r="P265" s="101">
        <v>0</v>
      </c>
      <c r="Q265" s="84">
        <v>0</v>
      </c>
      <c r="R265" s="84">
        <v>0</v>
      </c>
      <c r="S265" s="101">
        <v>0</v>
      </c>
      <c r="T265" s="101">
        <v>0</v>
      </c>
      <c r="U265" s="101">
        <v>0</v>
      </c>
      <c r="V265" s="101">
        <v>0</v>
      </c>
      <c r="W265" s="101">
        <v>0</v>
      </c>
      <c r="X265" s="101">
        <v>0</v>
      </c>
      <c r="Y265" s="101">
        <v>0</v>
      </c>
      <c r="Z265" s="101">
        <v>0</v>
      </c>
      <c r="AA265" s="101">
        <v>0</v>
      </c>
      <c r="AB265" s="101">
        <v>0</v>
      </c>
      <c r="AC265" s="101">
        <v>0</v>
      </c>
      <c r="AD265" s="101">
        <v>230000</v>
      </c>
      <c r="AE265" s="101">
        <v>0</v>
      </c>
      <c r="AF265" s="74">
        <v>2023</v>
      </c>
      <c r="AG265" s="74" t="s">
        <v>17053</v>
      </c>
      <c r="AH265" s="74" t="s">
        <v>17053</v>
      </c>
      <c r="AI265" s="89"/>
      <c r="AJ265" s="89"/>
      <c r="AK265" s="89"/>
      <c r="AL265" s="89"/>
      <c r="AM265" s="90" t="s">
        <v>16970</v>
      </c>
      <c r="AN265" s="90" t="s">
        <v>16966</v>
      </c>
      <c r="AO265" s="90">
        <v>0</v>
      </c>
      <c r="AP265" s="90" t="s">
        <v>16965</v>
      </c>
      <c r="AQ265" s="90" t="s">
        <v>16965</v>
      </c>
      <c r="AR265" s="90" t="s">
        <v>16965</v>
      </c>
      <c r="AS265" s="90"/>
      <c r="AT265" s="90"/>
      <c r="AU265" s="90"/>
      <c r="AV265" s="90"/>
      <c r="AW265" s="90" t="s">
        <v>785</v>
      </c>
      <c r="AX265" s="91">
        <v>2128.3000000000002</v>
      </c>
      <c r="AY265" s="91">
        <v>1493.5</v>
      </c>
      <c r="AZ265" s="90" t="s">
        <v>2993</v>
      </c>
      <c r="BA265" s="90">
        <v>2009</v>
      </c>
      <c r="BB265" s="92"/>
      <c r="BC265" s="93">
        <f>AY265-M265</f>
        <v>1493.5</v>
      </c>
      <c r="BJ265" s="61" t="str">
        <f t="shared" ref="BJ265:BJ271" si="86">VLOOKUP(C265,BM:BO,3,FALSE)</f>
        <v>1493.500</v>
      </c>
      <c r="BM265" s="61" t="s">
        <v>679</v>
      </c>
      <c r="BN265" s="61" t="s">
        <v>1141</v>
      </c>
      <c r="BO265" s="61" t="s">
        <v>3414</v>
      </c>
      <c r="BU265" s="61" t="s">
        <v>679</v>
      </c>
      <c r="BV265" s="61" t="s">
        <v>1141</v>
      </c>
      <c r="BW265" s="61" t="s">
        <v>3414</v>
      </c>
      <c r="CH265" s="86">
        <f t="shared" si="79"/>
        <v>0</v>
      </c>
    </row>
    <row r="266" spans="1:115">
      <c r="B266" s="87" t="s">
        <v>292</v>
      </c>
      <c r="C266" s="87"/>
      <c r="D266" s="83">
        <f>D267</f>
        <v>4106410.62</v>
      </c>
      <c r="E266" s="84">
        <f t="shared" ref="E266:AE266" si="87">E267</f>
        <v>0</v>
      </c>
      <c r="F266" s="84">
        <f t="shared" si="87"/>
        <v>0</v>
      </c>
      <c r="G266" s="84">
        <f t="shared" si="87"/>
        <v>0</v>
      </c>
      <c r="H266" s="84">
        <f t="shared" si="87"/>
        <v>0</v>
      </c>
      <c r="I266" s="84">
        <f t="shared" si="87"/>
        <v>0</v>
      </c>
      <c r="J266" s="84">
        <f t="shared" si="87"/>
        <v>0</v>
      </c>
      <c r="K266" s="85">
        <f t="shared" si="87"/>
        <v>0</v>
      </c>
      <c r="L266" s="84">
        <f t="shared" si="87"/>
        <v>0</v>
      </c>
      <c r="M266" s="84">
        <f t="shared" si="87"/>
        <v>412</v>
      </c>
      <c r="N266" s="84">
        <f t="shared" si="87"/>
        <v>3873517.35</v>
      </c>
      <c r="O266" s="84">
        <f t="shared" si="87"/>
        <v>0</v>
      </c>
      <c r="P266" s="84">
        <f t="shared" si="87"/>
        <v>0</v>
      </c>
      <c r="Q266" s="84">
        <f t="shared" si="87"/>
        <v>0</v>
      </c>
      <c r="R266" s="84">
        <f t="shared" si="87"/>
        <v>0</v>
      </c>
      <c r="S266" s="84">
        <f t="shared" si="87"/>
        <v>0</v>
      </c>
      <c r="T266" s="84">
        <f t="shared" si="87"/>
        <v>0</v>
      </c>
      <c r="U266" s="84">
        <f t="shared" si="87"/>
        <v>0</v>
      </c>
      <c r="V266" s="84">
        <f t="shared" si="87"/>
        <v>0</v>
      </c>
      <c r="W266" s="84">
        <f t="shared" si="87"/>
        <v>0</v>
      </c>
      <c r="X266" s="84">
        <f t="shared" si="87"/>
        <v>0</v>
      </c>
      <c r="Y266" s="84">
        <f t="shared" si="87"/>
        <v>0</v>
      </c>
      <c r="Z266" s="84">
        <f t="shared" si="87"/>
        <v>0</v>
      </c>
      <c r="AA266" s="84">
        <f t="shared" si="87"/>
        <v>0</v>
      </c>
      <c r="AB266" s="84">
        <f t="shared" si="87"/>
        <v>0</v>
      </c>
      <c r="AC266" s="84">
        <f t="shared" si="87"/>
        <v>82893.27</v>
      </c>
      <c r="AD266" s="84">
        <f t="shared" si="87"/>
        <v>150000</v>
      </c>
      <c r="AE266" s="84">
        <f t="shared" si="87"/>
        <v>0</v>
      </c>
      <c r="AF266" s="74" t="s">
        <v>17027</v>
      </c>
      <c r="AG266" s="74" t="s">
        <v>17027</v>
      </c>
      <c r="AH266" s="74" t="s">
        <v>17027</v>
      </c>
      <c r="AI266" s="89"/>
      <c r="AJ266" s="89"/>
      <c r="AK266" s="89"/>
      <c r="AL266" s="89"/>
      <c r="AM266" s="90"/>
      <c r="AN266" s="90"/>
      <c r="AO266" s="90"/>
      <c r="AP266" s="90"/>
      <c r="AQ266" s="90"/>
      <c r="AR266" s="90"/>
      <c r="AS266" s="90"/>
      <c r="AT266" s="90"/>
      <c r="AU266" s="90"/>
      <c r="AV266" s="90"/>
      <c r="AW266" s="90"/>
      <c r="AX266" s="91"/>
      <c r="AY266" s="91"/>
      <c r="AZ266" s="90"/>
      <c r="BA266" s="90"/>
      <c r="BB266" s="92"/>
      <c r="BC266" s="93">
        <f t="shared" si="67"/>
        <v>-412</v>
      </c>
      <c r="BJ266" s="61" t="e">
        <f t="shared" si="86"/>
        <v>#N/A</v>
      </c>
      <c r="BM266" s="61" t="s">
        <v>3417</v>
      </c>
      <c r="BN266" s="61" t="s">
        <v>1344</v>
      </c>
      <c r="BO266" s="61" t="s">
        <v>3418</v>
      </c>
      <c r="BU266" s="61" t="s">
        <v>3417</v>
      </c>
      <c r="BV266" s="61" t="s">
        <v>1344</v>
      </c>
      <c r="BW266" s="61" t="s">
        <v>3418</v>
      </c>
      <c r="CH266" s="86">
        <f t="shared" si="79"/>
        <v>0</v>
      </c>
    </row>
    <row r="267" spans="1:115">
      <c r="A267" s="61">
        <v>1</v>
      </c>
      <c r="B267" s="94">
        <f>SUBTOTAL(9,$A$22:A267)</f>
        <v>229</v>
      </c>
      <c r="C267" s="98" t="s">
        <v>300</v>
      </c>
      <c r="D267" s="84">
        <f t="shared" ref="D267" si="88">E267+F267+G267+H267+I267+J267+L267+N267+P267+R267+T267+U267+V267+W267+X267+Y267+Z267+AA267+AB267+AC267+AD267+AE267</f>
        <v>4106410.62</v>
      </c>
      <c r="E267" s="101">
        <v>0</v>
      </c>
      <c r="F267" s="101">
        <v>0</v>
      </c>
      <c r="G267" s="101">
        <v>0</v>
      </c>
      <c r="H267" s="101">
        <v>0</v>
      </c>
      <c r="I267" s="101">
        <v>0</v>
      </c>
      <c r="J267" s="101">
        <v>0</v>
      </c>
      <c r="K267" s="116">
        <v>0</v>
      </c>
      <c r="L267" s="101">
        <v>0</v>
      </c>
      <c r="M267" s="117">
        <v>412</v>
      </c>
      <c r="N267" s="84">
        <v>3873517.35</v>
      </c>
      <c r="O267" s="101">
        <v>0</v>
      </c>
      <c r="P267" s="101">
        <v>0</v>
      </c>
      <c r="Q267" s="84">
        <v>0</v>
      </c>
      <c r="R267" s="84">
        <v>0</v>
      </c>
      <c r="S267" s="101">
        <v>0</v>
      </c>
      <c r="T267" s="101">
        <v>0</v>
      </c>
      <c r="U267" s="101">
        <v>0</v>
      </c>
      <c r="V267" s="101">
        <v>0</v>
      </c>
      <c r="W267" s="101">
        <v>0</v>
      </c>
      <c r="X267" s="101">
        <v>0</v>
      </c>
      <c r="Y267" s="101">
        <v>0</v>
      </c>
      <c r="Z267" s="101">
        <v>0</v>
      </c>
      <c r="AA267" s="101">
        <v>0</v>
      </c>
      <c r="AB267" s="101">
        <v>0</v>
      </c>
      <c r="AC267" s="101">
        <f>ROUND(N267*2.14%,2)</f>
        <v>82893.27</v>
      </c>
      <c r="AD267" s="101">
        <v>150000</v>
      </c>
      <c r="AE267" s="101">
        <v>0</v>
      </c>
      <c r="AF267" s="74">
        <v>2023</v>
      </c>
      <c r="AG267" s="74">
        <v>2023</v>
      </c>
      <c r="AH267" s="74">
        <v>2023</v>
      </c>
      <c r="AI267" s="89"/>
      <c r="AJ267" s="89"/>
      <c r="AK267" s="89"/>
      <c r="AL267" s="89"/>
      <c r="AM267" s="90" t="s">
        <v>16970</v>
      </c>
      <c r="AN267" s="90" t="s">
        <v>16960</v>
      </c>
      <c r="AO267" s="90">
        <v>0</v>
      </c>
      <c r="AP267" s="90" t="s">
        <v>16965</v>
      </c>
      <c r="AQ267" s="90" t="s">
        <v>16958</v>
      </c>
      <c r="AR267" s="90">
        <v>0</v>
      </c>
      <c r="AS267" s="90" t="s">
        <v>16981</v>
      </c>
      <c r="AT267" s="90"/>
      <c r="AU267" s="90"/>
      <c r="AV267" s="90"/>
      <c r="AW267" s="90" t="s">
        <v>773</v>
      </c>
      <c r="AX267" s="91">
        <v>926.3</v>
      </c>
      <c r="AY267" s="91">
        <v>412</v>
      </c>
      <c r="AZ267" s="90" t="s">
        <v>2993</v>
      </c>
      <c r="BA267" s="90" t="s">
        <v>773</v>
      </c>
      <c r="BB267" s="92"/>
      <c r="BC267" s="93">
        <f t="shared" si="67"/>
        <v>0</v>
      </c>
      <c r="BJ267" s="61" t="str">
        <f t="shared" si="86"/>
        <v>410.300</v>
      </c>
      <c r="BM267" s="61" t="s">
        <v>3419</v>
      </c>
      <c r="BN267" s="61" t="s">
        <v>2985</v>
      </c>
      <c r="BO267" s="61" t="s">
        <v>2985</v>
      </c>
      <c r="BU267" s="61" t="s">
        <v>3419</v>
      </c>
      <c r="BV267" s="61" t="s">
        <v>2985</v>
      </c>
      <c r="BW267" s="61" t="s">
        <v>2985</v>
      </c>
      <c r="CH267" s="86">
        <f t="shared" si="79"/>
        <v>0</v>
      </c>
    </row>
    <row r="268" spans="1:115">
      <c r="B268" s="87" t="s">
        <v>327</v>
      </c>
      <c r="C268" s="87"/>
      <c r="D268" s="83">
        <f>D269</f>
        <v>7794936.3199999994</v>
      </c>
      <c r="E268" s="84">
        <f t="shared" ref="E268:AE268" si="89">E269</f>
        <v>0</v>
      </c>
      <c r="F268" s="84">
        <f t="shared" si="89"/>
        <v>0</v>
      </c>
      <c r="G268" s="84">
        <f t="shared" si="89"/>
        <v>0</v>
      </c>
      <c r="H268" s="84">
        <f t="shared" si="89"/>
        <v>0</v>
      </c>
      <c r="I268" s="84">
        <f t="shared" si="89"/>
        <v>0</v>
      </c>
      <c r="J268" s="84">
        <f t="shared" si="89"/>
        <v>0</v>
      </c>
      <c r="K268" s="85">
        <f t="shared" si="89"/>
        <v>0</v>
      </c>
      <c r="L268" s="84">
        <f t="shared" si="89"/>
        <v>0</v>
      </c>
      <c r="M268" s="84">
        <f t="shared" si="89"/>
        <v>720</v>
      </c>
      <c r="N268" s="84">
        <f t="shared" si="89"/>
        <v>7455390.9499999993</v>
      </c>
      <c r="O268" s="84">
        <f t="shared" si="89"/>
        <v>0</v>
      </c>
      <c r="P268" s="84">
        <f t="shared" si="89"/>
        <v>0</v>
      </c>
      <c r="Q268" s="84">
        <f t="shared" si="89"/>
        <v>0</v>
      </c>
      <c r="R268" s="84">
        <f t="shared" si="89"/>
        <v>0</v>
      </c>
      <c r="S268" s="84">
        <f t="shared" si="89"/>
        <v>0</v>
      </c>
      <c r="T268" s="84">
        <f t="shared" si="89"/>
        <v>0</v>
      </c>
      <c r="U268" s="84">
        <f t="shared" si="89"/>
        <v>0</v>
      </c>
      <c r="V268" s="84">
        <f t="shared" si="89"/>
        <v>0</v>
      </c>
      <c r="W268" s="84">
        <f t="shared" si="89"/>
        <v>0</v>
      </c>
      <c r="X268" s="84">
        <f t="shared" si="89"/>
        <v>0</v>
      </c>
      <c r="Y268" s="84">
        <f t="shared" si="89"/>
        <v>0</v>
      </c>
      <c r="Z268" s="84">
        <f t="shared" si="89"/>
        <v>0</v>
      </c>
      <c r="AA268" s="84">
        <f t="shared" si="89"/>
        <v>0</v>
      </c>
      <c r="AB268" s="84">
        <f t="shared" si="89"/>
        <v>0</v>
      </c>
      <c r="AC268" s="84">
        <f t="shared" si="89"/>
        <v>159545.37</v>
      </c>
      <c r="AD268" s="84">
        <f t="shared" si="89"/>
        <v>180000</v>
      </c>
      <c r="AE268" s="84">
        <f t="shared" si="89"/>
        <v>0</v>
      </c>
      <c r="AF268" s="74" t="s">
        <v>17027</v>
      </c>
      <c r="AG268" s="74" t="s">
        <v>17027</v>
      </c>
      <c r="AH268" s="74" t="s">
        <v>17027</v>
      </c>
      <c r="AI268" s="89"/>
      <c r="AJ268" s="89"/>
      <c r="AK268" s="89"/>
      <c r="AL268" s="89"/>
      <c r="AM268" s="90"/>
      <c r="AN268" s="90"/>
      <c r="AO268" s="90"/>
      <c r="AP268" s="90"/>
      <c r="AQ268" s="90"/>
      <c r="AR268" s="90"/>
      <c r="AS268" s="90"/>
      <c r="AT268" s="90"/>
      <c r="AU268" s="90"/>
      <c r="AV268" s="90"/>
      <c r="AW268" s="90"/>
      <c r="AX268" s="91"/>
      <c r="AY268" s="91"/>
      <c r="AZ268" s="90"/>
      <c r="BA268" s="90"/>
      <c r="BB268" s="92"/>
      <c r="BC268" s="93">
        <f t="shared" si="67"/>
        <v>-720</v>
      </c>
      <c r="BJ268" s="61" t="e">
        <f t="shared" si="86"/>
        <v>#N/A</v>
      </c>
      <c r="BM268" s="61" t="s">
        <v>3469</v>
      </c>
      <c r="BN268" s="61" t="s">
        <v>1344</v>
      </c>
      <c r="BO268" s="61" t="s">
        <v>2985</v>
      </c>
      <c r="BU268" s="61" t="s">
        <v>3469</v>
      </c>
      <c r="BV268" s="61" t="s">
        <v>1344</v>
      </c>
      <c r="BW268" s="61" t="s">
        <v>2985</v>
      </c>
      <c r="CH268" s="86">
        <f t="shared" si="79"/>
        <v>1.1641532182693481E-10</v>
      </c>
    </row>
    <row r="269" spans="1:115">
      <c r="A269" s="61">
        <v>1</v>
      </c>
      <c r="B269" s="94">
        <f>SUBTOTAL(9,$A$22:A269)</f>
        <v>230</v>
      </c>
      <c r="C269" s="98" t="s">
        <v>329</v>
      </c>
      <c r="D269" s="84">
        <f>E269+F269+G269+H269+I269+J269+L269+N269+P269+R269+T269+U269+V269+W269+X269+Y269+Z269+AA269+AB269+AC269+AD269+AE269</f>
        <v>7794936.3199999994</v>
      </c>
      <c r="E269" s="101">
        <v>0</v>
      </c>
      <c r="F269" s="101">
        <v>0</v>
      </c>
      <c r="G269" s="101">
        <v>0</v>
      </c>
      <c r="H269" s="101">
        <v>0</v>
      </c>
      <c r="I269" s="101">
        <v>0</v>
      </c>
      <c r="J269" s="101">
        <v>0</v>
      </c>
      <c r="K269" s="116">
        <v>0</v>
      </c>
      <c r="L269" s="101">
        <v>0</v>
      </c>
      <c r="M269" s="117">
        <v>720</v>
      </c>
      <c r="N269" s="84">
        <f>5763101.63+1104860.3+587429.02</f>
        <v>7455390.9499999993</v>
      </c>
      <c r="O269" s="101">
        <v>0</v>
      </c>
      <c r="P269" s="101">
        <v>0</v>
      </c>
      <c r="Q269" s="84">
        <v>0</v>
      </c>
      <c r="R269" s="84">
        <v>0</v>
      </c>
      <c r="S269" s="101">
        <v>0</v>
      </c>
      <c r="T269" s="101">
        <v>0</v>
      </c>
      <c r="U269" s="101">
        <v>0</v>
      </c>
      <c r="V269" s="101">
        <v>0</v>
      </c>
      <c r="W269" s="101">
        <v>0</v>
      </c>
      <c r="X269" s="101">
        <v>0</v>
      </c>
      <c r="Y269" s="101">
        <v>0</v>
      </c>
      <c r="Z269" s="101">
        <v>0</v>
      </c>
      <c r="AA269" s="101">
        <v>0</v>
      </c>
      <c r="AB269" s="101">
        <v>0</v>
      </c>
      <c r="AC269" s="84">
        <f>ROUND(N269*2.14%,2)</f>
        <v>159545.37</v>
      </c>
      <c r="AD269" s="84">
        <v>180000</v>
      </c>
      <c r="AE269" s="101">
        <v>0</v>
      </c>
      <c r="AF269" s="74">
        <v>2023</v>
      </c>
      <c r="AG269" s="74">
        <v>2023</v>
      </c>
      <c r="AH269" s="74">
        <v>2023</v>
      </c>
      <c r="AI269" s="89"/>
      <c r="AJ269" s="89"/>
      <c r="AK269" s="89"/>
      <c r="AL269" s="89"/>
      <c r="AM269" s="90" t="s">
        <v>16961</v>
      </c>
      <c r="AN269" s="90" t="s">
        <v>16968</v>
      </c>
      <c r="AO269" s="90">
        <v>0</v>
      </c>
      <c r="AP269" s="90" t="s">
        <v>16966</v>
      </c>
      <c r="AQ269" s="90" t="s">
        <v>16962</v>
      </c>
      <c r="AR269" s="90">
        <v>0</v>
      </c>
      <c r="AS269" s="90"/>
      <c r="AT269" s="90"/>
      <c r="AU269" s="90"/>
      <c r="AV269" s="90"/>
      <c r="AW269" s="90" t="s">
        <v>668</v>
      </c>
      <c r="AX269" s="91">
        <v>786.9</v>
      </c>
      <c r="AY269" s="91">
        <v>720</v>
      </c>
      <c r="AZ269" s="90" t="s">
        <v>2968</v>
      </c>
      <c r="BA269" s="90" t="s">
        <v>17013</v>
      </c>
      <c r="BB269" s="92"/>
      <c r="BC269" s="93">
        <f t="shared" si="67"/>
        <v>0</v>
      </c>
      <c r="BJ269" s="61" t="str">
        <f t="shared" si="86"/>
        <v>646.900</v>
      </c>
      <c r="BM269" s="61" t="s">
        <v>683</v>
      </c>
      <c r="BN269" s="61" t="s">
        <v>1344</v>
      </c>
      <c r="BO269" s="61" t="s">
        <v>3471</v>
      </c>
      <c r="BU269" s="61" t="s">
        <v>683</v>
      </c>
      <c r="BV269" s="61" t="s">
        <v>1344</v>
      </c>
      <c r="BW269" s="61" t="s">
        <v>3471</v>
      </c>
      <c r="CH269" s="86">
        <f t="shared" si="79"/>
        <v>1.1641532182693481E-10</v>
      </c>
    </row>
    <row r="270" spans="1:115">
      <c r="B270" s="87" t="s">
        <v>328</v>
      </c>
      <c r="C270" s="87"/>
      <c r="D270" s="83">
        <f>D271</f>
        <v>1823380.95</v>
      </c>
      <c r="E270" s="84">
        <f t="shared" ref="E270:AE270" si="90">E271</f>
        <v>0</v>
      </c>
      <c r="F270" s="84">
        <f t="shared" si="90"/>
        <v>0</v>
      </c>
      <c r="G270" s="84">
        <f t="shared" si="90"/>
        <v>0</v>
      </c>
      <c r="H270" s="84">
        <f t="shared" si="90"/>
        <v>0</v>
      </c>
      <c r="I270" s="84">
        <f t="shared" si="90"/>
        <v>0</v>
      </c>
      <c r="J270" s="84">
        <f t="shared" si="90"/>
        <v>0</v>
      </c>
      <c r="K270" s="85">
        <f t="shared" si="90"/>
        <v>0</v>
      </c>
      <c r="L270" s="84">
        <f t="shared" si="90"/>
        <v>0</v>
      </c>
      <c r="M270" s="84">
        <f t="shared" si="90"/>
        <v>169.6</v>
      </c>
      <c r="N270" s="84">
        <f t="shared" si="90"/>
        <v>1638320.88</v>
      </c>
      <c r="O270" s="84">
        <f t="shared" si="90"/>
        <v>0</v>
      </c>
      <c r="P270" s="84">
        <f t="shared" si="90"/>
        <v>0</v>
      </c>
      <c r="Q270" s="84">
        <f t="shared" si="90"/>
        <v>0</v>
      </c>
      <c r="R270" s="84">
        <f t="shared" si="90"/>
        <v>0</v>
      </c>
      <c r="S270" s="84">
        <f t="shared" si="90"/>
        <v>0</v>
      </c>
      <c r="T270" s="84">
        <f t="shared" si="90"/>
        <v>0</v>
      </c>
      <c r="U270" s="84">
        <f t="shared" si="90"/>
        <v>0</v>
      </c>
      <c r="V270" s="84">
        <f t="shared" si="90"/>
        <v>0</v>
      </c>
      <c r="W270" s="84">
        <f t="shared" si="90"/>
        <v>0</v>
      </c>
      <c r="X270" s="84">
        <f t="shared" si="90"/>
        <v>0</v>
      </c>
      <c r="Y270" s="84">
        <f t="shared" si="90"/>
        <v>0</v>
      </c>
      <c r="Z270" s="84">
        <f t="shared" si="90"/>
        <v>0</v>
      </c>
      <c r="AA270" s="84">
        <f t="shared" si="90"/>
        <v>0</v>
      </c>
      <c r="AB270" s="84">
        <f t="shared" si="90"/>
        <v>0</v>
      </c>
      <c r="AC270" s="84">
        <f t="shared" si="90"/>
        <v>35060.07</v>
      </c>
      <c r="AD270" s="84">
        <f t="shared" si="90"/>
        <v>150000</v>
      </c>
      <c r="AE270" s="84">
        <f t="shared" si="90"/>
        <v>0</v>
      </c>
      <c r="AF270" s="74" t="s">
        <v>17027</v>
      </c>
      <c r="AG270" s="74" t="s">
        <v>17027</v>
      </c>
      <c r="AH270" s="74" t="s">
        <v>17027</v>
      </c>
      <c r="AI270" s="89"/>
      <c r="AJ270" s="89"/>
      <c r="AK270" s="89"/>
      <c r="AL270" s="89"/>
      <c r="AM270" s="90"/>
      <c r="AN270" s="90"/>
      <c r="AO270" s="90"/>
      <c r="AP270" s="90"/>
      <c r="AQ270" s="90"/>
      <c r="AR270" s="90"/>
      <c r="AS270" s="90"/>
      <c r="AT270" s="90"/>
      <c r="AU270" s="90"/>
      <c r="AV270" s="90"/>
      <c r="AW270" s="90"/>
      <c r="AX270" s="91"/>
      <c r="AY270" s="91"/>
      <c r="AZ270" s="90"/>
      <c r="BA270" s="90"/>
      <c r="BB270" s="92"/>
      <c r="BC270" s="93">
        <f t="shared" ref="BC270:BC277" si="91">AY270-M270</f>
        <v>-169.6</v>
      </c>
      <c r="BJ270" s="61" t="e">
        <f t="shared" si="86"/>
        <v>#N/A</v>
      </c>
      <c r="BM270" s="61" t="s">
        <v>684</v>
      </c>
      <c r="BN270" s="61" t="s">
        <v>1269</v>
      </c>
      <c r="BO270" s="61" t="s">
        <v>1339</v>
      </c>
      <c r="BU270" s="61" t="s">
        <v>684</v>
      </c>
      <c r="BV270" s="61" t="s">
        <v>1269</v>
      </c>
      <c r="BW270" s="61" t="s">
        <v>1339</v>
      </c>
      <c r="CH270" s="86">
        <f t="shared" si="79"/>
        <v>5.8207660913467407E-11</v>
      </c>
    </row>
    <row r="271" spans="1:115">
      <c r="A271" s="61">
        <v>1</v>
      </c>
      <c r="B271" s="94">
        <f>SUBTOTAL(9,$A$22:A271)</f>
        <v>231</v>
      </c>
      <c r="C271" s="98" t="s">
        <v>331</v>
      </c>
      <c r="D271" s="84">
        <f>E271+F271+G271+H271+I271+J271+L271+N271+P271+R271+T271+U271+V271+W271+X271+Y271+Z271+AA271+AB271+AC271+AD271+AE271</f>
        <v>1823380.95</v>
      </c>
      <c r="E271" s="101">
        <v>0</v>
      </c>
      <c r="F271" s="101">
        <v>0</v>
      </c>
      <c r="G271" s="101">
        <v>0</v>
      </c>
      <c r="H271" s="101">
        <v>0</v>
      </c>
      <c r="I271" s="101">
        <v>0</v>
      </c>
      <c r="J271" s="101">
        <v>0</v>
      </c>
      <c r="K271" s="116">
        <v>0</v>
      </c>
      <c r="L271" s="101">
        <v>0</v>
      </c>
      <c r="M271" s="117">
        <v>169.6</v>
      </c>
      <c r="N271" s="84">
        <f>1252185+195809.67+190326.21</f>
        <v>1638320.88</v>
      </c>
      <c r="O271" s="101">
        <v>0</v>
      </c>
      <c r="P271" s="101">
        <v>0</v>
      </c>
      <c r="Q271" s="84">
        <v>0</v>
      </c>
      <c r="R271" s="84">
        <v>0</v>
      </c>
      <c r="S271" s="101">
        <v>0</v>
      </c>
      <c r="T271" s="101">
        <v>0</v>
      </c>
      <c r="U271" s="101">
        <v>0</v>
      </c>
      <c r="V271" s="101">
        <v>0</v>
      </c>
      <c r="W271" s="101">
        <v>0</v>
      </c>
      <c r="X271" s="101">
        <v>0</v>
      </c>
      <c r="Y271" s="101">
        <v>0</v>
      </c>
      <c r="Z271" s="101">
        <v>0</v>
      </c>
      <c r="AA271" s="101">
        <v>0</v>
      </c>
      <c r="AB271" s="101">
        <v>0</v>
      </c>
      <c r="AC271" s="84">
        <f>ROUND(N271*2.14%,2)</f>
        <v>35060.07</v>
      </c>
      <c r="AD271" s="84">
        <v>150000</v>
      </c>
      <c r="AE271" s="101">
        <v>0</v>
      </c>
      <c r="AF271" s="74">
        <v>2023</v>
      </c>
      <c r="AG271" s="74">
        <v>2023</v>
      </c>
      <c r="AH271" s="74">
        <v>2023</v>
      </c>
      <c r="AI271" s="89"/>
      <c r="AJ271" s="89"/>
      <c r="AK271" s="89"/>
      <c r="AL271" s="89"/>
      <c r="AM271" s="90" t="s">
        <v>16955</v>
      </c>
      <c r="AN271" s="90" t="s">
        <v>16951</v>
      </c>
      <c r="AO271" s="90">
        <v>0</v>
      </c>
      <c r="AP271" s="90" t="s">
        <v>16962</v>
      </c>
      <c r="AQ271" s="90" t="s">
        <v>16969</v>
      </c>
      <c r="AR271" s="90">
        <v>0</v>
      </c>
      <c r="AS271" s="90"/>
      <c r="AT271" s="90"/>
      <c r="AU271" s="90"/>
      <c r="AV271" s="90"/>
      <c r="AW271" s="90" t="s">
        <v>1015</v>
      </c>
      <c r="AX271" s="91">
        <v>365.1</v>
      </c>
      <c r="AY271" s="91" t="s">
        <v>2985</v>
      </c>
      <c r="AZ271" s="90" t="s">
        <v>2968</v>
      </c>
      <c r="BA271" s="90" t="s">
        <v>17013</v>
      </c>
      <c r="BB271" s="92"/>
      <c r="BC271" s="93" t="e">
        <f t="shared" si="91"/>
        <v>#VALUE!</v>
      </c>
      <c r="BJ271" s="61" t="str">
        <f t="shared" si="86"/>
        <v>нет данных</v>
      </c>
      <c r="BM271" s="61" t="s">
        <v>685</v>
      </c>
      <c r="BN271" s="61" t="s">
        <v>707</v>
      </c>
      <c r="BO271" s="61" t="s">
        <v>2173</v>
      </c>
      <c r="BU271" s="61" t="s">
        <v>685</v>
      </c>
      <c r="BV271" s="61" t="s">
        <v>707</v>
      </c>
      <c r="BW271" s="61" t="s">
        <v>2173</v>
      </c>
      <c r="CH271" s="86">
        <f t="shared" si="79"/>
        <v>5.8207660913467407E-11</v>
      </c>
    </row>
    <row r="272" spans="1:115">
      <c r="B272" s="87" t="s">
        <v>333</v>
      </c>
      <c r="C272" s="98"/>
      <c r="D272" s="83">
        <f>D273+D274</f>
        <v>6041248.2699999996</v>
      </c>
      <c r="E272" s="84">
        <f t="shared" ref="E272:AE272" si="92">E273+E274</f>
        <v>0</v>
      </c>
      <c r="F272" s="84">
        <f t="shared" si="92"/>
        <v>0</v>
      </c>
      <c r="G272" s="84">
        <f t="shared" si="92"/>
        <v>0</v>
      </c>
      <c r="H272" s="84">
        <f t="shared" si="92"/>
        <v>0</v>
      </c>
      <c r="I272" s="84">
        <f t="shared" si="92"/>
        <v>0</v>
      </c>
      <c r="J272" s="84">
        <f t="shared" si="92"/>
        <v>0</v>
      </c>
      <c r="K272" s="85">
        <f t="shared" si="92"/>
        <v>0</v>
      </c>
      <c r="L272" s="84">
        <f t="shared" si="92"/>
        <v>0</v>
      </c>
      <c r="M272" s="84">
        <f t="shared" si="92"/>
        <v>897</v>
      </c>
      <c r="N272" s="84">
        <f t="shared" si="92"/>
        <v>5977924.1200000001</v>
      </c>
      <c r="O272" s="84">
        <f t="shared" si="92"/>
        <v>0</v>
      </c>
      <c r="P272" s="84">
        <f t="shared" si="92"/>
        <v>0</v>
      </c>
      <c r="Q272" s="84">
        <f t="shared" si="92"/>
        <v>0</v>
      </c>
      <c r="R272" s="84">
        <f t="shared" si="92"/>
        <v>0</v>
      </c>
      <c r="S272" s="84">
        <f t="shared" si="92"/>
        <v>0</v>
      </c>
      <c r="T272" s="84">
        <f t="shared" si="92"/>
        <v>0</v>
      </c>
      <c r="U272" s="84">
        <f t="shared" si="92"/>
        <v>0</v>
      </c>
      <c r="V272" s="84">
        <f t="shared" si="92"/>
        <v>0</v>
      </c>
      <c r="W272" s="84">
        <f t="shared" si="92"/>
        <v>0</v>
      </c>
      <c r="X272" s="84">
        <f t="shared" si="92"/>
        <v>0</v>
      </c>
      <c r="Y272" s="84">
        <f t="shared" si="92"/>
        <v>0</v>
      </c>
      <c r="Z272" s="84">
        <f t="shared" si="92"/>
        <v>0</v>
      </c>
      <c r="AA272" s="84">
        <f t="shared" si="92"/>
        <v>0</v>
      </c>
      <c r="AB272" s="84">
        <f t="shared" si="92"/>
        <v>0</v>
      </c>
      <c r="AC272" s="84">
        <f t="shared" si="92"/>
        <v>63324.15</v>
      </c>
      <c r="AD272" s="84">
        <f t="shared" si="92"/>
        <v>0</v>
      </c>
      <c r="AE272" s="84">
        <f t="shared" si="92"/>
        <v>0</v>
      </c>
      <c r="AF272" s="74" t="s">
        <v>17027</v>
      </c>
      <c r="AG272" s="74" t="s">
        <v>17027</v>
      </c>
      <c r="AH272" s="74" t="s">
        <v>17027</v>
      </c>
      <c r="AI272" s="89"/>
      <c r="AJ272" s="89"/>
      <c r="AK272" s="89"/>
      <c r="AL272" s="89"/>
      <c r="AM272" s="90"/>
      <c r="AN272" s="90"/>
      <c r="AO272" s="90"/>
      <c r="AP272" s="90"/>
      <c r="AQ272" s="90"/>
      <c r="AR272" s="90"/>
      <c r="AS272" s="90"/>
      <c r="AT272" s="90"/>
      <c r="AU272" s="90"/>
      <c r="AV272" s="90"/>
      <c r="AW272" s="90"/>
      <c r="AX272" s="91"/>
      <c r="AY272" s="91"/>
      <c r="AZ272" s="90"/>
      <c r="BA272" s="90"/>
      <c r="BB272" s="92"/>
      <c r="BC272" s="93"/>
      <c r="CH272" s="86">
        <f t="shared" si="79"/>
        <v>-5.6024873629212379E-10</v>
      </c>
    </row>
    <row r="273" spans="1:115">
      <c r="A273" s="61">
        <v>1</v>
      </c>
      <c r="B273" s="94">
        <f>SUBTOTAL(9,$A$22:A273)</f>
        <v>232</v>
      </c>
      <c r="C273" s="98" t="s">
        <v>1824</v>
      </c>
      <c r="D273" s="84">
        <f t="shared" ref="D273:D274" si="93">E273+F273+G273+H273+I273+J273+L273+N273+P273+R273+T273+U273+V273+W273+X273+Y273+Z273+AA273+AB273+AC273+AD273+AE273</f>
        <v>2988281.18</v>
      </c>
      <c r="E273" s="102">
        <v>0</v>
      </c>
      <c r="F273" s="102">
        <v>0</v>
      </c>
      <c r="G273" s="102">
        <v>0</v>
      </c>
      <c r="H273" s="102">
        <v>0</v>
      </c>
      <c r="I273" s="102">
        <v>0</v>
      </c>
      <c r="J273" s="102">
        <v>0</v>
      </c>
      <c r="K273" s="119">
        <v>0</v>
      </c>
      <c r="L273" s="102">
        <v>0</v>
      </c>
      <c r="M273" s="102">
        <v>429</v>
      </c>
      <c r="N273" s="102">
        <v>2956958.12</v>
      </c>
      <c r="O273" s="102">
        <v>0</v>
      </c>
      <c r="P273" s="102">
        <v>0</v>
      </c>
      <c r="Q273" s="102">
        <v>0</v>
      </c>
      <c r="R273" s="102">
        <v>0</v>
      </c>
      <c r="S273" s="102">
        <v>0</v>
      </c>
      <c r="T273" s="102">
        <v>0</v>
      </c>
      <c r="U273" s="102">
        <v>0</v>
      </c>
      <c r="V273" s="102">
        <v>0</v>
      </c>
      <c r="W273" s="102">
        <v>0</v>
      </c>
      <c r="X273" s="102">
        <v>0</v>
      </c>
      <c r="Y273" s="102">
        <v>0</v>
      </c>
      <c r="Z273" s="102">
        <v>0</v>
      </c>
      <c r="AA273" s="102">
        <v>0</v>
      </c>
      <c r="AB273" s="102">
        <v>0</v>
      </c>
      <c r="AC273" s="102">
        <f t="shared" ref="AC273:AC274" si="94">ROUND(N273*1.0593%,2)+ROUND(E273*1.0593%,2)+ROUND(F273*1.0593%,2)+ROUND(G273*1.0593%,2)+ROUND(H273*1.0593%,2)+ROUND(I273*1.0593%,2)+ROUND(J273*1.0593%,2)+ROUND(L273*1.0593%,2)+ROUND(P273*1.0593%,2)+ROUND(R273*1.0593%,2)+ROUND(T273*1.0593%,2)+ROUND(U273*1.0593%,2)+ROUND(V273*1.0593%,2)+ROUND(W273*1.0593%,2)+ROUND(X273*1.0593%,2)+ROUND(Y273*1.0593%,2)+ROUND(Z273*1.0593%,2)+ROUND(AA273*1.0593%,2)+ROUND(AB273*1.0593%,2)</f>
        <v>31323.06</v>
      </c>
      <c r="AD273" s="102">
        <v>0</v>
      </c>
      <c r="AE273" s="102">
        <v>0</v>
      </c>
      <c r="AF273" s="103" t="s">
        <v>17053</v>
      </c>
      <c r="AG273" s="103">
        <v>2023</v>
      </c>
      <c r="AH273" s="104">
        <v>2023</v>
      </c>
      <c r="AI273" s="89"/>
      <c r="AJ273" s="89"/>
      <c r="AK273" s="89"/>
      <c r="AL273" s="89"/>
      <c r="AM273" s="90"/>
      <c r="AN273" s="90"/>
      <c r="AO273" s="90"/>
      <c r="AP273" s="90"/>
      <c r="AQ273" s="90"/>
      <c r="AR273" s="90"/>
      <c r="AS273" s="90"/>
      <c r="AT273" s="90"/>
      <c r="AU273" s="90"/>
      <c r="AV273" s="90"/>
      <c r="AW273" s="90"/>
      <c r="AX273" s="91"/>
      <c r="AY273" s="91"/>
      <c r="AZ273" s="90"/>
      <c r="BA273" s="90"/>
      <c r="BB273" s="92"/>
      <c r="BC273" s="93"/>
      <c r="CH273" s="86">
        <f t="shared" si="79"/>
        <v>5.4569682106375694E-11</v>
      </c>
    </row>
    <row r="274" spans="1:115">
      <c r="A274" s="61">
        <v>1</v>
      </c>
      <c r="B274" s="94">
        <f>SUBTOTAL(9,$A$22:A274)</f>
        <v>233</v>
      </c>
      <c r="C274" s="98" t="s">
        <v>1823</v>
      </c>
      <c r="D274" s="84">
        <f t="shared" si="93"/>
        <v>3052967.09</v>
      </c>
      <c r="E274" s="102">
        <v>0</v>
      </c>
      <c r="F274" s="102">
        <v>0</v>
      </c>
      <c r="G274" s="102">
        <v>0</v>
      </c>
      <c r="H274" s="102">
        <v>0</v>
      </c>
      <c r="I274" s="102">
        <v>0</v>
      </c>
      <c r="J274" s="102">
        <v>0</v>
      </c>
      <c r="K274" s="119">
        <v>0</v>
      </c>
      <c r="L274" s="102">
        <v>0</v>
      </c>
      <c r="M274" s="102">
        <v>468</v>
      </c>
      <c r="N274" s="102">
        <v>3020966</v>
      </c>
      <c r="O274" s="102">
        <v>0</v>
      </c>
      <c r="P274" s="102">
        <v>0</v>
      </c>
      <c r="Q274" s="102">
        <v>0</v>
      </c>
      <c r="R274" s="102">
        <v>0</v>
      </c>
      <c r="S274" s="102">
        <v>0</v>
      </c>
      <c r="T274" s="102">
        <v>0</v>
      </c>
      <c r="U274" s="102">
        <v>0</v>
      </c>
      <c r="V274" s="102">
        <v>0</v>
      </c>
      <c r="W274" s="102">
        <v>0</v>
      </c>
      <c r="X274" s="102">
        <v>0</v>
      </c>
      <c r="Y274" s="102">
        <v>0</v>
      </c>
      <c r="Z274" s="102">
        <v>0</v>
      </c>
      <c r="AA274" s="102">
        <v>0</v>
      </c>
      <c r="AB274" s="102">
        <v>0</v>
      </c>
      <c r="AC274" s="102">
        <f t="shared" si="94"/>
        <v>32001.09</v>
      </c>
      <c r="AD274" s="102">
        <v>0</v>
      </c>
      <c r="AE274" s="102">
        <v>0</v>
      </c>
      <c r="AF274" s="103" t="s">
        <v>17053</v>
      </c>
      <c r="AG274" s="103">
        <v>2023</v>
      </c>
      <c r="AH274" s="104">
        <v>2023</v>
      </c>
      <c r="AI274" s="89"/>
      <c r="AJ274" s="89"/>
      <c r="AK274" s="89"/>
      <c r="AL274" s="89"/>
      <c r="AM274" s="90"/>
      <c r="AN274" s="90"/>
      <c r="AO274" s="90"/>
      <c r="AP274" s="90"/>
      <c r="AQ274" s="90"/>
      <c r="AR274" s="90"/>
      <c r="AS274" s="90"/>
      <c r="AT274" s="90"/>
      <c r="AU274" s="90"/>
      <c r="AV274" s="90"/>
      <c r="AW274" s="90"/>
      <c r="AX274" s="91"/>
      <c r="AY274" s="91"/>
      <c r="AZ274" s="90"/>
      <c r="BA274" s="90"/>
      <c r="BB274" s="92"/>
      <c r="BC274" s="93"/>
      <c r="CH274" s="86">
        <f t="shared" si="79"/>
        <v>-1.4915713109076023E-10</v>
      </c>
    </row>
    <row r="275" spans="1:115">
      <c r="B275" s="87" t="s">
        <v>355</v>
      </c>
      <c r="C275" s="87"/>
      <c r="D275" s="83">
        <f>D276</f>
        <v>7618035.8099999996</v>
      </c>
      <c r="E275" s="84">
        <f t="shared" ref="E275:AE275" si="95">E276</f>
        <v>0</v>
      </c>
      <c r="F275" s="84">
        <f t="shared" si="95"/>
        <v>0</v>
      </c>
      <c r="G275" s="84">
        <f t="shared" si="95"/>
        <v>7331149.2199999997</v>
      </c>
      <c r="H275" s="84">
        <f t="shared" si="95"/>
        <v>0</v>
      </c>
      <c r="I275" s="84">
        <f t="shared" si="95"/>
        <v>0</v>
      </c>
      <c r="J275" s="84">
        <f t="shared" si="95"/>
        <v>0</v>
      </c>
      <c r="K275" s="85">
        <f t="shared" si="95"/>
        <v>0</v>
      </c>
      <c r="L275" s="84">
        <f t="shared" si="95"/>
        <v>0</v>
      </c>
      <c r="M275" s="84">
        <f t="shared" si="95"/>
        <v>0</v>
      </c>
      <c r="N275" s="84">
        <f t="shared" si="95"/>
        <v>0</v>
      </c>
      <c r="O275" s="84">
        <f t="shared" si="95"/>
        <v>0</v>
      </c>
      <c r="P275" s="84">
        <f t="shared" si="95"/>
        <v>0</v>
      </c>
      <c r="Q275" s="84">
        <f t="shared" si="95"/>
        <v>0</v>
      </c>
      <c r="R275" s="84">
        <f t="shared" si="95"/>
        <v>0</v>
      </c>
      <c r="S275" s="84">
        <f t="shared" si="95"/>
        <v>0</v>
      </c>
      <c r="T275" s="84">
        <f t="shared" si="95"/>
        <v>0</v>
      </c>
      <c r="U275" s="84">
        <f t="shared" si="95"/>
        <v>0</v>
      </c>
      <c r="V275" s="84">
        <f t="shared" si="95"/>
        <v>0</v>
      </c>
      <c r="W275" s="84">
        <f t="shared" si="95"/>
        <v>0</v>
      </c>
      <c r="X275" s="84">
        <f t="shared" si="95"/>
        <v>0</v>
      </c>
      <c r="Y275" s="84">
        <f t="shared" si="95"/>
        <v>0</v>
      </c>
      <c r="Z275" s="84">
        <f t="shared" si="95"/>
        <v>0</v>
      </c>
      <c r="AA275" s="84">
        <f t="shared" si="95"/>
        <v>0</v>
      </c>
      <c r="AB275" s="84">
        <f t="shared" si="95"/>
        <v>0</v>
      </c>
      <c r="AC275" s="84">
        <f t="shared" si="95"/>
        <v>156886.59</v>
      </c>
      <c r="AD275" s="84">
        <f t="shared" si="95"/>
        <v>130000</v>
      </c>
      <c r="AE275" s="84">
        <f t="shared" si="95"/>
        <v>0</v>
      </c>
      <c r="AF275" s="74" t="s">
        <v>17027</v>
      </c>
      <c r="AG275" s="74" t="s">
        <v>17027</v>
      </c>
      <c r="AH275" s="74" t="s">
        <v>17027</v>
      </c>
      <c r="AI275" s="89"/>
      <c r="AJ275" s="89"/>
      <c r="AK275" s="89"/>
      <c r="AL275" s="89"/>
      <c r="AM275" s="90"/>
      <c r="AN275" s="90"/>
      <c r="AO275" s="90"/>
      <c r="AP275" s="90"/>
      <c r="AQ275" s="90"/>
      <c r="AR275" s="90"/>
      <c r="AS275" s="90"/>
      <c r="AT275" s="90"/>
      <c r="AU275" s="90"/>
      <c r="AV275" s="90"/>
      <c r="AW275" s="90"/>
      <c r="AX275" s="91"/>
      <c r="AY275" s="91"/>
      <c r="AZ275" s="90"/>
      <c r="BA275" s="90"/>
      <c r="BB275" s="92"/>
      <c r="BC275" s="93">
        <f t="shared" si="91"/>
        <v>0</v>
      </c>
      <c r="BJ275" s="61" t="e">
        <f>VLOOKUP(C275,BM:BO,3,FALSE)</f>
        <v>#N/A</v>
      </c>
      <c r="BM275" s="61" t="s">
        <v>689</v>
      </c>
      <c r="BN275" s="61" t="s">
        <v>16993</v>
      </c>
      <c r="BO275" s="61" t="s">
        <v>2985</v>
      </c>
      <c r="BU275" s="61" t="s">
        <v>689</v>
      </c>
      <c r="BV275" s="61" t="s">
        <v>16993</v>
      </c>
      <c r="BW275" s="61" t="s">
        <v>2985</v>
      </c>
      <c r="CH275" s="86">
        <f t="shared" si="79"/>
        <v>-1.4551915228366852E-10</v>
      </c>
    </row>
    <row r="276" spans="1:115">
      <c r="A276" s="61">
        <v>1</v>
      </c>
      <c r="B276" s="94">
        <f>SUBTOTAL(9,$A$22:A276)</f>
        <v>234</v>
      </c>
      <c r="C276" s="98" t="s">
        <v>356</v>
      </c>
      <c r="D276" s="84">
        <f>E276+F276+G276+H276+I276+J276+L276+N276+P276+R276+T276+U276+V276+W276+X276+Y276+Z276+AA276+AB276+AC276+AD276+AE276</f>
        <v>7618035.8099999996</v>
      </c>
      <c r="E276" s="101">
        <v>0</v>
      </c>
      <c r="F276" s="101">
        <v>0</v>
      </c>
      <c r="G276" s="101">
        <v>7331149.2199999997</v>
      </c>
      <c r="H276" s="101">
        <v>0</v>
      </c>
      <c r="I276" s="101">
        <v>0</v>
      </c>
      <c r="J276" s="101">
        <v>0</v>
      </c>
      <c r="K276" s="116">
        <v>0</v>
      </c>
      <c r="L276" s="101">
        <v>0</v>
      </c>
      <c r="M276" s="117">
        <v>0</v>
      </c>
      <c r="N276" s="84">
        <v>0</v>
      </c>
      <c r="O276" s="101">
        <v>0</v>
      </c>
      <c r="P276" s="101">
        <v>0</v>
      </c>
      <c r="Q276" s="84">
        <v>0</v>
      </c>
      <c r="R276" s="84">
        <v>0</v>
      </c>
      <c r="S276" s="101">
        <v>0</v>
      </c>
      <c r="T276" s="101">
        <v>0</v>
      </c>
      <c r="U276" s="101">
        <v>0</v>
      </c>
      <c r="V276" s="101">
        <v>0</v>
      </c>
      <c r="W276" s="101">
        <v>0</v>
      </c>
      <c r="X276" s="101">
        <v>0</v>
      </c>
      <c r="Y276" s="101">
        <v>0</v>
      </c>
      <c r="Z276" s="101">
        <v>0</v>
      </c>
      <c r="AA276" s="101">
        <v>0</v>
      </c>
      <c r="AB276" s="101">
        <v>0</v>
      </c>
      <c r="AC276" s="101">
        <f>ROUND(G276*2.14%,2)</f>
        <v>156886.59</v>
      </c>
      <c r="AD276" s="101">
        <v>130000</v>
      </c>
      <c r="AE276" s="101">
        <v>0</v>
      </c>
      <c r="AF276" s="74">
        <v>2023</v>
      </c>
      <c r="AG276" s="74">
        <v>2023</v>
      </c>
      <c r="AH276" s="74">
        <v>2023</v>
      </c>
      <c r="AI276" s="89"/>
      <c r="AJ276" s="89"/>
      <c r="AK276" s="89"/>
      <c r="AL276" s="89"/>
      <c r="AM276" s="90" t="s">
        <v>16954</v>
      </c>
      <c r="AN276" s="90" t="s">
        <v>16952</v>
      </c>
      <c r="AO276" s="90">
        <v>0</v>
      </c>
      <c r="AP276" s="90" t="s">
        <v>16959</v>
      </c>
      <c r="AQ276" s="90" t="s">
        <v>16964</v>
      </c>
      <c r="AR276" s="90" t="s">
        <v>16966</v>
      </c>
      <c r="AS276" s="90" t="s">
        <v>16981</v>
      </c>
      <c r="AT276" s="90"/>
      <c r="AU276" s="90"/>
      <c r="AV276" s="90"/>
      <c r="AW276" s="90" t="s">
        <v>777</v>
      </c>
      <c r="AX276" s="91">
        <v>3379.8</v>
      </c>
      <c r="AY276" s="91">
        <v>978</v>
      </c>
      <c r="AZ276" s="90" t="s">
        <v>2968</v>
      </c>
      <c r="BA276" s="90" t="s">
        <v>777</v>
      </c>
      <c r="BB276" s="92"/>
      <c r="BC276" s="93">
        <f t="shared" si="91"/>
        <v>978</v>
      </c>
      <c r="BJ276" s="61" t="str">
        <f>VLOOKUP(C276,BM:BO,3,FALSE)</f>
        <v>801.900</v>
      </c>
      <c r="BM276" s="61" t="s">
        <v>3526</v>
      </c>
      <c r="BN276" s="61" t="s">
        <v>630</v>
      </c>
      <c r="BO276" s="61" t="s">
        <v>3527</v>
      </c>
      <c r="BU276" s="61" t="s">
        <v>3526</v>
      </c>
      <c r="BV276" s="61" t="s">
        <v>630</v>
      </c>
      <c r="BW276" s="61" t="s">
        <v>3527</v>
      </c>
      <c r="CH276" s="86">
        <f t="shared" si="79"/>
        <v>-1.4551915228366852E-10</v>
      </c>
    </row>
    <row r="277" spans="1:115">
      <c r="B277" s="87" t="s">
        <v>2948</v>
      </c>
      <c r="C277" s="87"/>
      <c r="D277" s="83">
        <f t="shared" ref="D277:AE277" si="96">SUM(D278:D282)</f>
        <v>41693113.899999999</v>
      </c>
      <c r="E277" s="84">
        <f t="shared" si="96"/>
        <v>0</v>
      </c>
      <c r="F277" s="84">
        <f t="shared" si="96"/>
        <v>0</v>
      </c>
      <c r="G277" s="84">
        <f t="shared" si="96"/>
        <v>0</v>
      </c>
      <c r="H277" s="84">
        <f t="shared" si="96"/>
        <v>0</v>
      </c>
      <c r="I277" s="84">
        <f t="shared" si="96"/>
        <v>0</v>
      </c>
      <c r="J277" s="84">
        <f t="shared" si="96"/>
        <v>0</v>
      </c>
      <c r="K277" s="85">
        <f t="shared" si="96"/>
        <v>0</v>
      </c>
      <c r="L277" s="84">
        <f t="shared" si="96"/>
        <v>0</v>
      </c>
      <c r="M277" s="84">
        <f t="shared" si="96"/>
        <v>4690.5199999999995</v>
      </c>
      <c r="N277" s="84">
        <f t="shared" si="96"/>
        <v>40819575</v>
      </c>
      <c r="O277" s="84">
        <f t="shared" si="96"/>
        <v>0</v>
      </c>
      <c r="P277" s="84">
        <f t="shared" si="96"/>
        <v>0</v>
      </c>
      <c r="Q277" s="84">
        <f t="shared" si="96"/>
        <v>0</v>
      </c>
      <c r="R277" s="84">
        <f t="shared" si="96"/>
        <v>0</v>
      </c>
      <c r="S277" s="84">
        <f t="shared" si="96"/>
        <v>0</v>
      </c>
      <c r="T277" s="84">
        <f t="shared" si="96"/>
        <v>0</v>
      </c>
      <c r="U277" s="84">
        <f t="shared" si="96"/>
        <v>0</v>
      </c>
      <c r="V277" s="84">
        <f t="shared" si="96"/>
        <v>0</v>
      </c>
      <c r="W277" s="84">
        <f t="shared" si="96"/>
        <v>0</v>
      </c>
      <c r="X277" s="84">
        <f t="shared" si="96"/>
        <v>0</v>
      </c>
      <c r="Y277" s="84">
        <f t="shared" si="96"/>
        <v>0</v>
      </c>
      <c r="Z277" s="84">
        <f t="shared" si="96"/>
        <v>0</v>
      </c>
      <c r="AA277" s="84">
        <f t="shared" si="96"/>
        <v>0</v>
      </c>
      <c r="AB277" s="84">
        <f t="shared" si="96"/>
        <v>0</v>
      </c>
      <c r="AC277" s="84">
        <f t="shared" si="96"/>
        <v>873538.9</v>
      </c>
      <c r="AD277" s="84">
        <f t="shared" si="96"/>
        <v>0</v>
      </c>
      <c r="AE277" s="84">
        <f t="shared" si="96"/>
        <v>0</v>
      </c>
      <c r="AF277" s="74" t="s">
        <v>17027</v>
      </c>
      <c r="AG277" s="74" t="s">
        <v>17027</v>
      </c>
      <c r="AH277" s="74" t="s">
        <v>17027</v>
      </c>
      <c r="AI277" s="89"/>
      <c r="AJ277" s="89"/>
      <c r="AK277" s="89"/>
      <c r="AL277" s="89"/>
      <c r="AM277" s="90"/>
      <c r="AN277" s="90"/>
      <c r="AO277" s="90"/>
      <c r="AP277" s="90"/>
      <c r="AQ277" s="90"/>
      <c r="AR277" s="90"/>
      <c r="AS277" s="90"/>
      <c r="AT277" s="90"/>
      <c r="AU277" s="90"/>
      <c r="AV277" s="90"/>
      <c r="AW277" s="90"/>
      <c r="AX277" s="91"/>
      <c r="AY277" s="91"/>
      <c r="AZ277" s="90"/>
      <c r="BA277" s="90"/>
      <c r="BB277" s="92"/>
      <c r="BC277" s="93">
        <f t="shared" si="91"/>
        <v>-4690.5199999999995</v>
      </c>
      <c r="BJ277" s="61" t="e">
        <f>VLOOKUP(C277,BM:BO,3,FALSE)</f>
        <v>#N/A</v>
      </c>
      <c r="BM277" s="61" t="s">
        <v>3901</v>
      </c>
      <c r="BN277" s="61" t="s">
        <v>3254</v>
      </c>
      <c r="BO277" s="61" t="s">
        <v>2985</v>
      </c>
      <c r="BU277" s="61" t="s">
        <v>3901</v>
      </c>
      <c r="BV277" s="61" t="s">
        <v>3254</v>
      </c>
      <c r="BW277" s="61" t="s">
        <v>2985</v>
      </c>
      <c r="CH277" s="86">
        <f t="shared" si="79"/>
        <v>-1.5133991837501526E-9</v>
      </c>
    </row>
    <row r="278" spans="1:115">
      <c r="A278" s="61">
        <v>1</v>
      </c>
      <c r="B278" s="94">
        <f>SUBTOTAL(9,$A$22:A278)</f>
        <v>235</v>
      </c>
      <c r="C278" s="87" t="s">
        <v>2944</v>
      </c>
      <c r="D278" s="84">
        <f t="shared" ref="D278:D282" si="97">E278+F278+G278+H278+I278+J278+L278+N278+P278+R278+T278+U278+V278+W278+X278+Y278+Z278+AA278+AB278+AC278+AD278+AE278</f>
        <v>11408191.27</v>
      </c>
      <c r="E278" s="101">
        <v>0</v>
      </c>
      <c r="F278" s="101">
        <v>0</v>
      </c>
      <c r="G278" s="101">
        <v>0</v>
      </c>
      <c r="H278" s="101">
        <v>0</v>
      </c>
      <c r="I278" s="101">
        <v>0</v>
      </c>
      <c r="J278" s="101">
        <v>0</v>
      </c>
      <c r="K278" s="116">
        <v>0</v>
      </c>
      <c r="L278" s="101">
        <v>0</v>
      </c>
      <c r="M278" s="131">
        <v>1241</v>
      </c>
      <c r="N278" s="84">
        <f>10336302.42+600000+232868.59</f>
        <v>11169171.01</v>
      </c>
      <c r="O278" s="101">
        <v>0</v>
      </c>
      <c r="P278" s="101">
        <v>0</v>
      </c>
      <c r="Q278" s="84">
        <v>0</v>
      </c>
      <c r="R278" s="84">
        <v>0</v>
      </c>
      <c r="S278" s="101">
        <v>0</v>
      </c>
      <c r="T278" s="101">
        <v>0</v>
      </c>
      <c r="U278" s="101">
        <v>0</v>
      </c>
      <c r="V278" s="101">
        <v>0</v>
      </c>
      <c r="W278" s="101">
        <v>0</v>
      </c>
      <c r="X278" s="101">
        <v>0</v>
      </c>
      <c r="Y278" s="101">
        <v>0</v>
      </c>
      <c r="Z278" s="101">
        <v>0</v>
      </c>
      <c r="AA278" s="101">
        <v>0</v>
      </c>
      <c r="AB278" s="101">
        <v>0</v>
      </c>
      <c r="AC278" s="84">
        <f>ROUND(N278*2.14%,2)</f>
        <v>239020.26</v>
      </c>
      <c r="AD278" s="101">
        <v>0</v>
      </c>
      <c r="AE278" s="101">
        <v>0</v>
      </c>
      <c r="AF278" s="74" t="s">
        <v>17053</v>
      </c>
      <c r="AG278" s="74">
        <v>2023</v>
      </c>
      <c r="AH278" s="74">
        <v>2023</v>
      </c>
      <c r="AI278" s="89"/>
      <c r="AJ278" s="89"/>
      <c r="AK278" s="89"/>
      <c r="AL278" s="89"/>
      <c r="AM278" s="90" t="s">
        <v>16971</v>
      </c>
      <c r="AN278" s="90" t="s">
        <v>16966</v>
      </c>
      <c r="AO278" s="90"/>
      <c r="AP278" s="90" t="s">
        <v>16965</v>
      </c>
      <c r="AQ278" s="90" t="s">
        <v>16953</v>
      </c>
      <c r="AR278" s="90" t="s">
        <v>16965</v>
      </c>
      <c r="AS278" s="90"/>
      <c r="AT278" s="90"/>
      <c r="AU278" s="90"/>
      <c r="AV278" s="90"/>
      <c r="AW278" s="90">
        <v>1971</v>
      </c>
      <c r="AX278" s="91"/>
      <c r="AY278" s="91"/>
      <c r="AZ278" s="90" t="s">
        <v>2993</v>
      </c>
      <c r="BA278" s="90" t="s">
        <v>17013</v>
      </c>
      <c r="BB278" s="92"/>
      <c r="BC278" s="93"/>
      <c r="CH278" s="86">
        <f t="shared" si="79"/>
        <v>-2.3283064365386963E-10</v>
      </c>
    </row>
    <row r="279" spans="1:115">
      <c r="A279" s="61">
        <v>1</v>
      </c>
      <c r="B279" s="94">
        <f>SUBTOTAL(9,$A$22:A279)</f>
        <v>236</v>
      </c>
      <c r="C279" s="98" t="s">
        <v>1939</v>
      </c>
      <c r="D279" s="84">
        <f t="shared" si="97"/>
        <v>10418280</v>
      </c>
      <c r="E279" s="101">
        <v>0</v>
      </c>
      <c r="F279" s="101">
        <v>0</v>
      </c>
      <c r="G279" s="101">
        <v>0</v>
      </c>
      <c r="H279" s="101">
        <v>0</v>
      </c>
      <c r="I279" s="101">
        <v>0</v>
      </c>
      <c r="J279" s="101">
        <v>0</v>
      </c>
      <c r="K279" s="116">
        <v>0</v>
      </c>
      <c r="L279" s="101">
        <v>0</v>
      </c>
      <c r="M279" s="131">
        <v>1217.5999999999999</v>
      </c>
      <c r="N279" s="84">
        <v>10200000</v>
      </c>
      <c r="O279" s="101">
        <v>0</v>
      </c>
      <c r="P279" s="101">
        <v>0</v>
      </c>
      <c r="Q279" s="84">
        <v>0</v>
      </c>
      <c r="R279" s="84">
        <v>0</v>
      </c>
      <c r="S279" s="101">
        <v>0</v>
      </c>
      <c r="T279" s="101">
        <v>0</v>
      </c>
      <c r="U279" s="101">
        <v>0</v>
      </c>
      <c r="V279" s="101">
        <v>0</v>
      </c>
      <c r="W279" s="101">
        <v>0</v>
      </c>
      <c r="X279" s="101">
        <v>0</v>
      </c>
      <c r="Y279" s="101">
        <v>0</v>
      </c>
      <c r="Z279" s="101">
        <v>0</v>
      </c>
      <c r="AA279" s="101">
        <v>0</v>
      </c>
      <c r="AB279" s="101">
        <v>0</v>
      </c>
      <c r="AC279" s="84">
        <f>ROUND(N279*2.14%,2)</f>
        <v>218280</v>
      </c>
      <c r="AD279" s="101">
        <v>0</v>
      </c>
      <c r="AE279" s="101">
        <v>0</v>
      </c>
      <c r="AF279" s="74" t="s">
        <v>17053</v>
      </c>
      <c r="AG279" s="74">
        <v>2023</v>
      </c>
      <c r="AH279" s="74">
        <v>2023</v>
      </c>
      <c r="AI279" s="89"/>
      <c r="AJ279" s="89"/>
      <c r="AK279" s="89"/>
      <c r="AL279" s="89"/>
      <c r="AM279" s="90" t="s">
        <v>16968</v>
      </c>
      <c r="AN279" s="90" t="s">
        <v>16951</v>
      </c>
      <c r="AO279" s="90">
        <v>0</v>
      </c>
      <c r="AP279" s="90" t="s">
        <v>16965</v>
      </c>
      <c r="AQ279" s="90" t="s">
        <v>16969</v>
      </c>
      <c r="AR279" s="90" t="s">
        <v>16965</v>
      </c>
      <c r="AS279" s="90"/>
      <c r="AT279" s="90"/>
      <c r="AU279" s="90"/>
      <c r="AV279" s="90"/>
      <c r="AW279" s="90" t="s">
        <v>925</v>
      </c>
      <c r="AX279" s="91">
        <v>4859.7</v>
      </c>
      <c r="AY279" s="91">
        <v>1217.5999999999999</v>
      </c>
      <c r="AZ279" s="90" t="s">
        <v>2993</v>
      </c>
      <c r="BA279" s="90" t="s">
        <v>17013</v>
      </c>
      <c r="BB279" s="92"/>
      <c r="BC279" s="93">
        <f>AY279-M279</f>
        <v>0</v>
      </c>
      <c r="BJ279" s="61" t="str">
        <f>VLOOKUP(C279,BM:BO,3,FALSE)</f>
        <v>1273.000</v>
      </c>
      <c r="BM279" s="61" t="s">
        <v>3904</v>
      </c>
      <c r="BN279" s="61" t="s">
        <v>3254</v>
      </c>
      <c r="BO279" s="61" t="s">
        <v>2985</v>
      </c>
      <c r="BU279" s="61" t="s">
        <v>3904</v>
      </c>
      <c r="BV279" s="61" t="s">
        <v>3254</v>
      </c>
      <c r="BW279" s="61" t="s">
        <v>2985</v>
      </c>
      <c r="CH279" s="86">
        <f t="shared" si="79"/>
        <v>0</v>
      </c>
    </row>
    <row r="280" spans="1:115">
      <c r="A280" s="61">
        <v>1</v>
      </c>
      <c r="B280" s="94">
        <f>SUBTOTAL(9,$A$22:A280)</f>
        <v>237</v>
      </c>
      <c r="C280" s="98" t="s">
        <v>1951</v>
      </c>
      <c r="D280" s="84">
        <f t="shared" si="97"/>
        <v>8261896.7199999997</v>
      </c>
      <c r="E280" s="101">
        <v>0</v>
      </c>
      <c r="F280" s="101">
        <v>0</v>
      </c>
      <c r="G280" s="101">
        <v>0</v>
      </c>
      <c r="H280" s="101">
        <v>0</v>
      </c>
      <c r="I280" s="101">
        <v>0</v>
      </c>
      <c r="J280" s="101">
        <v>0</v>
      </c>
      <c r="K280" s="116">
        <v>0</v>
      </c>
      <c r="L280" s="101">
        <v>0</v>
      </c>
      <c r="M280" s="117">
        <v>808.64</v>
      </c>
      <c r="N280" s="84">
        <f>6686539.97+1402256.5+0.01</f>
        <v>8088796.4799999995</v>
      </c>
      <c r="O280" s="101">
        <v>0</v>
      </c>
      <c r="P280" s="101">
        <v>0</v>
      </c>
      <c r="Q280" s="84">
        <v>0</v>
      </c>
      <c r="R280" s="84">
        <v>0</v>
      </c>
      <c r="S280" s="101">
        <v>0</v>
      </c>
      <c r="T280" s="101">
        <v>0</v>
      </c>
      <c r="U280" s="101">
        <v>0</v>
      </c>
      <c r="V280" s="101">
        <v>0</v>
      </c>
      <c r="W280" s="101">
        <v>0</v>
      </c>
      <c r="X280" s="101">
        <v>0</v>
      </c>
      <c r="Y280" s="101">
        <v>0</v>
      </c>
      <c r="Z280" s="101">
        <v>0</v>
      </c>
      <c r="AA280" s="101">
        <v>0</v>
      </c>
      <c r="AB280" s="101">
        <v>0</v>
      </c>
      <c r="AC280" s="84">
        <f>ROUND(N280*2.14%,2)</f>
        <v>173100.24</v>
      </c>
      <c r="AD280" s="84">
        <v>0</v>
      </c>
      <c r="AE280" s="101">
        <v>0</v>
      </c>
      <c r="AF280" s="74" t="s">
        <v>17053</v>
      </c>
      <c r="AG280" s="74">
        <v>2023</v>
      </c>
      <c r="AH280" s="74">
        <v>2023</v>
      </c>
      <c r="AI280" s="89"/>
      <c r="AJ280" s="89"/>
      <c r="AK280" s="89"/>
      <c r="AL280" s="89"/>
      <c r="AM280" s="90" t="s">
        <v>16963</v>
      </c>
      <c r="AN280" s="90" t="s">
        <v>16968</v>
      </c>
      <c r="AO280" s="90">
        <v>0</v>
      </c>
      <c r="AP280" s="90" t="s">
        <v>16965</v>
      </c>
      <c r="AQ280" s="90" t="s">
        <v>16969</v>
      </c>
      <c r="AR280" s="90" t="s">
        <v>16965</v>
      </c>
      <c r="AS280" s="90" t="s">
        <v>16982</v>
      </c>
      <c r="AT280" s="90"/>
      <c r="AU280" s="90"/>
      <c r="AV280" s="90"/>
      <c r="AW280" s="90" t="s">
        <v>782</v>
      </c>
      <c r="AX280" s="91">
        <v>3517</v>
      </c>
      <c r="AY280" s="91">
        <v>1184</v>
      </c>
      <c r="AZ280" s="90" t="s">
        <v>2993</v>
      </c>
      <c r="BA280" s="90">
        <v>2001</v>
      </c>
      <c r="BB280" s="92"/>
      <c r="BC280" s="93">
        <f>AY280-M280</f>
        <v>375.36</v>
      </c>
      <c r="BJ280" s="61" t="str">
        <f>VLOOKUP(C280,BM:BO,3,FALSE)</f>
        <v>859.000</v>
      </c>
      <c r="BM280" s="61" t="s">
        <v>3905</v>
      </c>
      <c r="BN280" s="61" t="s">
        <v>3254</v>
      </c>
      <c r="BO280" s="61" t="s">
        <v>2985</v>
      </c>
      <c r="BU280" s="61" t="s">
        <v>3905</v>
      </c>
      <c r="BV280" s="61" t="s">
        <v>3254</v>
      </c>
      <c r="BW280" s="61" t="s">
        <v>2985</v>
      </c>
      <c r="CH280" s="86">
        <f t="shared" si="79"/>
        <v>2.3283064365386963E-10</v>
      </c>
    </row>
    <row r="281" spans="1:115" s="105" customFormat="1">
      <c r="A281" s="61">
        <v>1</v>
      </c>
      <c r="B281" s="94">
        <f>SUBTOTAL(9,$A$22:A281)</f>
        <v>238</v>
      </c>
      <c r="C281" s="82" t="s">
        <v>10950</v>
      </c>
      <c r="D281" s="84">
        <f t="shared" si="97"/>
        <v>5257914.41</v>
      </c>
      <c r="E281" s="102">
        <v>0</v>
      </c>
      <c r="F281" s="102">
        <v>0</v>
      </c>
      <c r="G281" s="102">
        <v>0</v>
      </c>
      <c r="H281" s="102">
        <v>0</v>
      </c>
      <c r="I281" s="102">
        <v>0</v>
      </c>
      <c r="J281" s="102">
        <v>0</v>
      </c>
      <c r="K281" s="119">
        <v>0</v>
      </c>
      <c r="L281" s="102">
        <v>0</v>
      </c>
      <c r="M281" s="102">
        <v>667.2</v>
      </c>
      <c r="N281" s="102">
        <v>5147752.51</v>
      </c>
      <c r="O281" s="102">
        <v>0</v>
      </c>
      <c r="P281" s="102">
        <v>0</v>
      </c>
      <c r="Q281" s="102">
        <v>0</v>
      </c>
      <c r="R281" s="102">
        <v>0</v>
      </c>
      <c r="S281" s="102">
        <v>0</v>
      </c>
      <c r="T281" s="102">
        <v>0</v>
      </c>
      <c r="U281" s="102">
        <v>0</v>
      </c>
      <c r="V281" s="102">
        <v>0</v>
      </c>
      <c r="W281" s="102">
        <v>0</v>
      </c>
      <c r="X281" s="102">
        <v>0</v>
      </c>
      <c r="Y281" s="102">
        <v>0</v>
      </c>
      <c r="Z281" s="102">
        <v>0</v>
      </c>
      <c r="AA281" s="102">
        <v>0</v>
      </c>
      <c r="AB281" s="102">
        <v>0</v>
      </c>
      <c r="AC281" s="102">
        <f t="shared" ref="AC281:AC282" si="98">ROUND(N281*2.14%,2)+ROUND(E281*2.14%,2)+ROUND(F281*2.14%,2)+ROUND(G281*2.14%,2)+ROUND(H281*2.14%,2)+ROUND(I281*2.14%,2)+ROUND(J281*2.14%,2)+ROUND(L281*2.14%,2)+ROUND(P281*2.14%,2)+ROUND(R281*2.14%,2)+ROUND(T281*2.14%,2)+ROUND(U281*2.14%,2)+ROUND(V281*2.14%,2)+ROUND(W281*2.14%,2)+ROUND(X281*2.14%,2)+ROUND(Y281*2.14%,2)+ROUND(Z281*2.14%,2)+ROUND(AA281*2.14%,2)+ROUND(AB281*2.14%,2)</f>
        <v>110161.9</v>
      </c>
      <c r="AD281" s="102">
        <v>0</v>
      </c>
      <c r="AE281" s="102">
        <v>0</v>
      </c>
      <c r="AF281" s="103" t="s">
        <v>17053</v>
      </c>
      <c r="AG281" s="103">
        <v>2023</v>
      </c>
      <c r="AH281" s="104">
        <v>2023</v>
      </c>
      <c r="AT281" s="105" t="e">
        <f>VLOOKUP(C281,AW:AX,2,FALSE)</f>
        <v>#N/A</v>
      </c>
      <c r="BW281" s="106"/>
      <c r="CA281" s="105" t="e">
        <f>VLOOKUP(C281,CB:CC,2,FALSE)</f>
        <v>#N/A</v>
      </c>
      <c r="CE281" s="105" t="e">
        <f>VLOOKUP(C281,CF:CG,2,FALSE)</f>
        <v>#N/A</v>
      </c>
      <c r="CH281" s="86">
        <f t="shared" si="79"/>
        <v>3.7834979593753815E-10</v>
      </c>
      <c r="CL281" s="105" t="e">
        <f>VLOOKUP(C281,CM:CN,2,FALSE)</f>
        <v>#N/A</v>
      </c>
      <c r="DK281" s="105" t="e">
        <f>VLOOKUP(C281,DL:DM,2,FALSE)</f>
        <v>#N/A</v>
      </c>
    </row>
    <row r="282" spans="1:115" s="105" customFormat="1">
      <c r="A282" s="61">
        <v>1</v>
      </c>
      <c r="B282" s="94">
        <f>SUBTOTAL(9,$A$22:A282)</f>
        <v>239</v>
      </c>
      <c r="C282" s="129" t="s">
        <v>10812</v>
      </c>
      <c r="D282" s="84">
        <f t="shared" si="97"/>
        <v>6346831.5</v>
      </c>
      <c r="E282" s="102">
        <v>0</v>
      </c>
      <c r="F282" s="102">
        <v>0</v>
      </c>
      <c r="G282" s="102">
        <v>0</v>
      </c>
      <c r="H282" s="102">
        <v>0</v>
      </c>
      <c r="I282" s="102">
        <v>0</v>
      </c>
      <c r="J282" s="102">
        <v>0</v>
      </c>
      <c r="K282" s="119">
        <v>0</v>
      </c>
      <c r="L282" s="102">
        <v>0</v>
      </c>
      <c r="M282" s="102">
        <v>756.08</v>
      </c>
      <c r="N282" s="102">
        <v>6213855</v>
      </c>
      <c r="O282" s="102">
        <v>0</v>
      </c>
      <c r="P282" s="102">
        <v>0</v>
      </c>
      <c r="Q282" s="102">
        <v>0</v>
      </c>
      <c r="R282" s="102">
        <v>0</v>
      </c>
      <c r="S282" s="102">
        <v>0</v>
      </c>
      <c r="T282" s="102">
        <v>0</v>
      </c>
      <c r="U282" s="102">
        <v>0</v>
      </c>
      <c r="V282" s="102">
        <v>0</v>
      </c>
      <c r="W282" s="102">
        <v>0</v>
      </c>
      <c r="X282" s="102">
        <v>0</v>
      </c>
      <c r="Y282" s="102">
        <v>0</v>
      </c>
      <c r="Z282" s="102">
        <v>0</v>
      </c>
      <c r="AA282" s="102">
        <v>0</v>
      </c>
      <c r="AB282" s="102">
        <v>0</v>
      </c>
      <c r="AC282" s="102">
        <f t="shared" si="98"/>
        <v>132976.5</v>
      </c>
      <c r="AD282" s="102">
        <v>0</v>
      </c>
      <c r="AE282" s="102">
        <v>0</v>
      </c>
      <c r="AF282" s="103" t="s">
        <v>17053</v>
      </c>
      <c r="AG282" s="103">
        <v>2023</v>
      </c>
      <c r="AH282" s="104">
        <v>2023</v>
      </c>
      <c r="AT282" s="105" t="e">
        <f>VLOOKUP(C282,AW:AX,2,FALSE)</f>
        <v>#N/A</v>
      </c>
      <c r="BW282" s="106"/>
      <c r="CE282" s="105" t="e">
        <f>VLOOKUP(C282,CF:CG,2,FALSE)</f>
        <v>#N/A</v>
      </c>
      <c r="CH282" s="86">
        <f t="shared" si="79"/>
        <v>0</v>
      </c>
      <c r="CL282" s="105" t="e">
        <f>VLOOKUP(C282,CM:CN,2,FALSE)</f>
        <v>#N/A</v>
      </c>
      <c r="DK282" s="105" t="e">
        <f>VLOOKUP(C282,DL:DM,2,FALSE)</f>
        <v>#N/A</v>
      </c>
    </row>
    <row r="283" spans="1:115">
      <c r="B283" s="87" t="s">
        <v>2958</v>
      </c>
      <c r="C283" s="87"/>
      <c r="D283" s="83">
        <f>D284</f>
        <v>5626030.54</v>
      </c>
      <c r="E283" s="84">
        <f t="shared" ref="E283:AE283" si="99">E284</f>
        <v>0</v>
      </c>
      <c r="F283" s="84">
        <f t="shared" si="99"/>
        <v>0</v>
      </c>
      <c r="G283" s="84">
        <f t="shared" si="99"/>
        <v>0</v>
      </c>
      <c r="H283" s="84">
        <f t="shared" si="99"/>
        <v>0</v>
      </c>
      <c r="I283" s="84">
        <f t="shared" si="99"/>
        <v>0</v>
      </c>
      <c r="J283" s="84">
        <f t="shared" si="99"/>
        <v>0</v>
      </c>
      <c r="K283" s="85">
        <f t="shared" si="99"/>
        <v>0</v>
      </c>
      <c r="L283" s="84">
        <f t="shared" si="99"/>
        <v>0</v>
      </c>
      <c r="M283" s="84">
        <f t="shared" si="99"/>
        <v>611.21</v>
      </c>
      <c r="N283" s="84">
        <f t="shared" si="99"/>
        <v>5508156</v>
      </c>
      <c r="O283" s="84">
        <f t="shared" si="99"/>
        <v>0</v>
      </c>
      <c r="P283" s="84">
        <f t="shared" si="99"/>
        <v>0</v>
      </c>
      <c r="Q283" s="84">
        <f t="shared" si="99"/>
        <v>0</v>
      </c>
      <c r="R283" s="84">
        <f t="shared" si="99"/>
        <v>0</v>
      </c>
      <c r="S283" s="84">
        <f t="shared" si="99"/>
        <v>0</v>
      </c>
      <c r="T283" s="84">
        <f t="shared" si="99"/>
        <v>0</v>
      </c>
      <c r="U283" s="84">
        <f t="shared" si="99"/>
        <v>0</v>
      </c>
      <c r="V283" s="84">
        <f t="shared" si="99"/>
        <v>0</v>
      </c>
      <c r="W283" s="84">
        <f t="shared" si="99"/>
        <v>0</v>
      </c>
      <c r="X283" s="84">
        <f t="shared" si="99"/>
        <v>0</v>
      </c>
      <c r="Y283" s="84">
        <f t="shared" si="99"/>
        <v>0</v>
      </c>
      <c r="Z283" s="84">
        <f t="shared" si="99"/>
        <v>0</v>
      </c>
      <c r="AA283" s="84">
        <f t="shared" si="99"/>
        <v>0</v>
      </c>
      <c r="AB283" s="84">
        <f t="shared" si="99"/>
        <v>0</v>
      </c>
      <c r="AC283" s="84">
        <f t="shared" si="99"/>
        <v>117874.54</v>
      </c>
      <c r="AD283" s="84">
        <f t="shared" si="99"/>
        <v>0</v>
      </c>
      <c r="AE283" s="84">
        <f t="shared" si="99"/>
        <v>0</v>
      </c>
      <c r="AF283" s="74" t="s">
        <v>17027</v>
      </c>
      <c r="AG283" s="74" t="s">
        <v>17027</v>
      </c>
      <c r="AH283" s="74" t="s">
        <v>17027</v>
      </c>
      <c r="AI283" s="89"/>
      <c r="AJ283" s="89"/>
      <c r="AK283" s="89"/>
      <c r="AL283" s="89"/>
      <c r="AM283" s="90"/>
      <c r="AN283" s="90"/>
      <c r="AO283" s="90"/>
      <c r="AP283" s="90"/>
      <c r="AQ283" s="90"/>
      <c r="AR283" s="90"/>
      <c r="AS283" s="90"/>
      <c r="AT283" s="90"/>
      <c r="AU283" s="90"/>
      <c r="AV283" s="90"/>
      <c r="AW283" s="90"/>
      <c r="AX283" s="91"/>
      <c r="AY283" s="91"/>
      <c r="AZ283" s="90"/>
      <c r="BA283" s="90"/>
      <c r="BB283" s="92"/>
      <c r="BC283" s="93">
        <f>AY283-M283</f>
        <v>-611.21</v>
      </c>
      <c r="BJ283" s="61" t="e">
        <f>VLOOKUP(C283,BM:BO,3,FALSE)</f>
        <v>#N/A</v>
      </c>
      <c r="BM283" s="61" t="s">
        <v>758</v>
      </c>
      <c r="BN283" s="61" t="s">
        <v>793</v>
      </c>
      <c r="BO283" s="61" t="s">
        <v>2985</v>
      </c>
      <c r="BU283" s="61" t="s">
        <v>758</v>
      </c>
      <c r="BV283" s="61" t="s">
        <v>793</v>
      </c>
      <c r="BW283" s="61" t="s">
        <v>2985</v>
      </c>
      <c r="CH283" s="86">
        <f t="shared" si="79"/>
        <v>4.3655745685100555E-11</v>
      </c>
    </row>
    <row r="284" spans="1:115">
      <c r="A284" s="61">
        <v>1</v>
      </c>
      <c r="B284" s="94">
        <f>SUBTOTAL(9,$A$22:A284)</f>
        <v>240</v>
      </c>
      <c r="C284" s="98" t="s">
        <v>2947</v>
      </c>
      <c r="D284" s="84">
        <f>E284+F284+G284+H284+I284+J284+L284+N284+P284+R284+T284+U284+V284+W284+X284+Y284+Z284+AA284+AB284+AC284+AD284+AE284</f>
        <v>5626030.54</v>
      </c>
      <c r="E284" s="101">
        <v>0</v>
      </c>
      <c r="F284" s="101">
        <v>0</v>
      </c>
      <c r="G284" s="101">
        <v>0</v>
      </c>
      <c r="H284" s="101">
        <v>0</v>
      </c>
      <c r="I284" s="101">
        <v>0</v>
      </c>
      <c r="J284" s="101">
        <v>0</v>
      </c>
      <c r="K284" s="116">
        <v>0</v>
      </c>
      <c r="L284" s="101">
        <v>0</v>
      </c>
      <c r="M284" s="131">
        <v>611.21</v>
      </c>
      <c r="N284" s="84">
        <v>5508156</v>
      </c>
      <c r="O284" s="101">
        <v>0</v>
      </c>
      <c r="P284" s="101">
        <v>0</v>
      </c>
      <c r="Q284" s="84">
        <v>0</v>
      </c>
      <c r="R284" s="84">
        <v>0</v>
      </c>
      <c r="S284" s="101">
        <v>0</v>
      </c>
      <c r="T284" s="101">
        <v>0</v>
      </c>
      <c r="U284" s="101">
        <v>0</v>
      </c>
      <c r="V284" s="101">
        <v>0</v>
      </c>
      <c r="W284" s="101">
        <v>0</v>
      </c>
      <c r="X284" s="101">
        <v>0</v>
      </c>
      <c r="Y284" s="101">
        <v>0</v>
      </c>
      <c r="Z284" s="101">
        <v>0</v>
      </c>
      <c r="AA284" s="101">
        <v>0</v>
      </c>
      <c r="AB284" s="101">
        <v>0</v>
      </c>
      <c r="AC284" s="84">
        <f>ROUND(N284*2.14%,2)</f>
        <v>117874.54</v>
      </c>
      <c r="AD284" s="84">
        <v>0</v>
      </c>
      <c r="AE284" s="101">
        <v>0</v>
      </c>
      <c r="AF284" s="74" t="s">
        <v>17053</v>
      </c>
      <c r="AG284" s="74">
        <v>2023</v>
      </c>
      <c r="AH284" s="74">
        <v>2023</v>
      </c>
      <c r="AI284" s="89"/>
      <c r="AJ284" s="89"/>
      <c r="AK284" s="89"/>
      <c r="AL284" s="89"/>
      <c r="AM284" s="90" t="s">
        <v>16954</v>
      </c>
      <c r="AN284" s="90" t="s">
        <v>16956</v>
      </c>
      <c r="AO284" s="90">
        <v>0</v>
      </c>
      <c r="AP284" s="90" t="s">
        <v>16951</v>
      </c>
      <c r="AQ284" s="90" t="s">
        <v>16973</v>
      </c>
      <c r="AR284" s="90">
        <v>0</v>
      </c>
      <c r="AS284" s="90"/>
      <c r="AT284" s="90"/>
      <c r="AU284" s="90"/>
      <c r="AV284" s="90"/>
      <c r="AW284" s="90" t="s">
        <v>668</v>
      </c>
      <c r="AX284" s="91">
        <v>460</v>
      </c>
      <c r="AY284" s="91" t="s">
        <v>2985</v>
      </c>
      <c r="AZ284" s="90" t="s">
        <v>2968</v>
      </c>
      <c r="BA284" s="90" t="s">
        <v>17013</v>
      </c>
      <c r="BB284" s="92"/>
      <c r="BC284" s="93" t="e">
        <f>AY284-M284</f>
        <v>#VALUE!</v>
      </c>
      <c r="BJ284" s="61" t="str">
        <f>VLOOKUP(C284,BM:BO,3,FALSE)</f>
        <v>нет данных</v>
      </c>
      <c r="BM284" s="61" t="s">
        <v>3909</v>
      </c>
      <c r="BN284" s="61" t="s">
        <v>789</v>
      </c>
      <c r="BO284" s="61" t="s">
        <v>3910</v>
      </c>
      <c r="BU284" s="61" t="s">
        <v>3909</v>
      </c>
      <c r="BV284" s="61" t="s">
        <v>789</v>
      </c>
      <c r="BW284" s="61" t="s">
        <v>3910</v>
      </c>
      <c r="CH284" s="86">
        <f t="shared" si="79"/>
        <v>4.3655745685100555E-11</v>
      </c>
    </row>
    <row r="285" spans="1:115">
      <c r="B285" s="87" t="s">
        <v>2949</v>
      </c>
      <c r="C285" s="87"/>
      <c r="D285" s="83">
        <f>D286</f>
        <v>6204379.9500000002</v>
      </c>
      <c r="E285" s="84">
        <f t="shared" ref="E285:AE285" si="100">E286</f>
        <v>0</v>
      </c>
      <c r="F285" s="84">
        <f t="shared" si="100"/>
        <v>0</v>
      </c>
      <c r="G285" s="84">
        <f t="shared" si="100"/>
        <v>0</v>
      </c>
      <c r="H285" s="84">
        <f t="shared" si="100"/>
        <v>0</v>
      </c>
      <c r="I285" s="84">
        <f t="shared" si="100"/>
        <v>0</v>
      </c>
      <c r="J285" s="84">
        <f t="shared" si="100"/>
        <v>0</v>
      </c>
      <c r="K285" s="85">
        <f t="shared" si="100"/>
        <v>0</v>
      </c>
      <c r="L285" s="84">
        <f t="shared" si="100"/>
        <v>0</v>
      </c>
      <c r="M285" s="84">
        <f t="shared" si="100"/>
        <v>784.87</v>
      </c>
      <c r="N285" s="84">
        <f t="shared" si="100"/>
        <v>6074388.0499999998</v>
      </c>
      <c r="O285" s="84">
        <f t="shared" si="100"/>
        <v>0</v>
      </c>
      <c r="P285" s="84">
        <f t="shared" si="100"/>
        <v>0</v>
      </c>
      <c r="Q285" s="84">
        <f t="shared" si="100"/>
        <v>0</v>
      </c>
      <c r="R285" s="84">
        <f t="shared" si="100"/>
        <v>0</v>
      </c>
      <c r="S285" s="84">
        <f t="shared" si="100"/>
        <v>0</v>
      </c>
      <c r="T285" s="84">
        <f t="shared" si="100"/>
        <v>0</v>
      </c>
      <c r="U285" s="84">
        <f t="shared" si="100"/>
        <v>0</v>
      </c>
      <c r="V285" s="84">
        <f t="shared" si="100"/>
        <v>0</v>
      </c>
      <c r="W285" s="84">
        <f t="shared" si="100"/>
        <v>0</v>
      </c>
      <c r="X285" s="84">
        <f t="shared" si="100"/>
        <v>0</v>
      </c>
      <c r="Y285" s="84">
        <f t="shared" si="100"/>
        <v>0</v>
      </c>
      <c r="Z285" s="84">
        <f t="shared" si="100"/>
        <v>0</v>
      </c>
      <c r="AA285" s="84">
        <f t="shared" si="100"/>
        <v>0</v>
      </c>
      <c r="AB285" s="84">
        <f t="shared" si="100"/>
        <v>0</v>
      </c>
      <c r="AC285" s="84">
        <f t="shared" si="100"/>
        <v>129991.9</v>
      </c>
      <c r="AD285" s="84">
        <f t="shared" si="100"/>
        <v>0</v>
      </c>
      <c r="AE285" s="84">
        <f t="shared" si="100"/>
        <v>0</v>
      </c>
      <c r="AF285" s="74" t="s">
        <v>17027</v>
      </c>
      <c r="AG285" s="74" t="s">
        <v>17027</v>
      </c>
      <c r="AH285" s="74" t="s">
        <v>17027</v>
      </c>
      <c r="AI285" s="89"/>
      <c r="AJ285" s="89"/>
      <c r="AK285" s="89"/>
      <c r="AL285" s="89"/>
      <c r="AM285" s="90"/>
      <c r="AN285" s="90"/>
      <c r="AO285" s="90"/>
      <c r="AP285" s="90"/>
      <c r="AQ285" s="90"/>
      <c r="AR285" s="90"/>
      <c r="AS285" s="90"/>
      <c r="AT285" s="90"/>
      <c r="AU285" s="90"/>
      <c r="AV285" s="90"/>
      <c r="AW285" s="90"/>
      <c r="AX285" s="91"/>
      <c r="AY285" s="91"/>
      <c r="AZ285" s="90"/>
      <c r="BA285" s="90"/>
      <c r="BB285" s="92"/>
      <c r="BC285" s="93">
        <f>AY285-M285</f>
        <v>-784.87</v>
      </c>
      <c r="BJ285" s="61" t="e">
        <f>VLOOKUP(C285,BM:BO,3,FALSE)</f>
        <v>#N/A</v>
      </c>
      <c r="BM285" s="61" t="s">
        <v>3911</v>
      </c>
      <c r="BN285" s="61" t="s">
        <v>925</v>
      </c>
      <c r="BO285" s="61" t="s">
        <v>3913</v>
      </c>
      <c r="BU285" s="61" t="s">
        <v>3911</v>
      </c>
      <c r="BV285" s="61" t="s">
        <v>925</v>
      </c>
      <c r="BW285" s="61" t="s">
        <v>3913</v>
      </c>
      <c r="CH285" s="86">
        <f t="shared" si="79"/>
        <v>3.7834979593753815E-10</v>
      </c>
    </row>
    <row r="286" spans="1:115">
      <c r="A286" s="61">
        <v>1</v>
      </c>
      <c r="B286" s="94">
        <f>SUBTOTAL(9,$A$22:A286)</f>
        <v>241</v>
      </c>
      <c r="C286" s="98" t="s">
        <v>1984</v>
      </c>
      <c r="D286" s="84">
        <f>E286+F286+G286+H286+I286+J286+L286+N286+P286+R286+T286+U286+V286+W286+X286+Y286+Z286+AA286+AB286+AC286+AD286+AE286</f>
        <v>6204379.9500000002</v>
      </c>
      <c r="E286" s="101">
        <v>0</v>
      </c>
      <c r="F286" s="101">
        <v>0</v>
      </c>
      <c r="G286" s="101">
        <v>0</v>
      </c>
      <c r="H286" s="101">
        <v>0</v>
      </c>
      <c r="I286" s="101">
        <v>0</v>
      </c>
      <c r="J286" s="101">
        <v>0</v>
      </c>
      <c r="K286" s="116">
        <v>0</v>
      </c>
      <c r="L286" s="101">
        <v>0</v>
      </c>
      <c r="M286" s="131">
        <v>784.87</v>
      </c>
      <c r="N286" s="84">
        <v>6074388.0499999998</v>
      </c>
      <c r="O286" s="101">
        <v>0</v>
      </c>
      <c r="P286" s="101">
        <v>0</v>
      </c>
      <c r="Q286" s="84">
        <v>0</v>
      </c>
      <c r="R286" s="84">
        <v>0</v>
      </c>
      <c r="S286" s="101">
        <v>0</v>
      </c>
      <c r="T286" s="101">
        <v>0</v>
      </c>
      <c r="U286" s="101">
        <v>0</v>
      </c>
      <c r="V286" s="101">
        <v>0</v>
      </c>
      <c r="W286" s="101">
        <v>0</v>
      </c>
      <c r="X286" s="101">
        <v>0</v>
      </c>
      <c r="Y286" s="101">
        <v>0</v>
      </c>
      <c r="Z286" s="101">
        <v>0</v>
      </c>
      <c r="AA286" s="101">
        <v>0</v>
      </c>
      <c r="AB286" s="101">
        <v>0</v>
      </c>
      <c r="AC286" s="84">
        <f>ROUND(N286*2.14%,2)</f>
        <v>129991.9</v>
      </c>
      <c r="AD286" s="84">
        <v>0</v>
      </c>
      <c r="AE286" s="101">
        <v>0</v>
      </c>
      <c r="AF286" s="74" t="s">
        <v>17053</v>
      </c>
      <c r="AG286" s="74">
        <v>2023</v>
      </c>
      <c r="AH286" s="74">
        <v>2023</v>
      </c>
      <c r="AI286" s="89"/>
      <c r="AJ286" s="89"/>
      <c r="AK286" s="89"/>
      <c r="AL286" s="89"/>
      <c r="AM286" s="90" t="s">
        <v>16968</v>
      </c>
      <c r="AN286" s="90" t="s">
        <v>16951</v>
      </c>
      <c r="AO286" s="90">
        <v>0</v>
      </c>
      <c r="AP286" s="90" t="s">
        <v>16965</v>
      </c>
      <c r="AQ286" s="90" t="s">
        <v>16962</v>
      </c>
      <c r="AR286" s="90">
        <v>0</v>
      </c>
      <c r="AS286" s="90"/>
      <c r="AT286" s="90"/>
      <c r="AU286" s="90"/>
      <c r="AV286" s="90"/>
      <c r="AW286" s="90" t="s">
        <v>1269</v>
      </c>
      <c r="AX286" s="91">
        <v>896.41</v>
      </c>
      <c r="AY286" s="91">
        <v>814</v>
      </c>
      <c r="AZ286" s="90" t="s">
        <v>2968</v>
      </c>
      <c r="BA286" s="90" t="s">
        <v>17013</v>
      </c>
      <c r="BB286" s="92"/>
      <c r="BC286" s="93">
        <f>AY286-M286</f>
        <v>29.129999999999995</v>
      </c>
      <c r="BJ286" s="61" t="str">
        <f>VLOOKUP(C286,BM:BO,3,FALSE)</f>
        <v>706.900</v>
      </c>
      <c r="BM286" s="61" t="s">
        <v>3915</v>
      </c>
      <c r="BN286" s="61" t="s">
        <v>3007</v>
      </c>
      <c r="BO286" s="61" t="s">
        <v>2985</v>
      </c>
      <c r="BU286" s="61" t="s">
        <v>3915</v>
      </c>
      <c r="BV286" s="61" t="s">
        <v>3007</v>
      </c>
      <c r="BW286" s="61" t="s">
        <v>2985</v>
      </c>
      <c r="CH286" s="86">
        <f t="shared" si="79"/>
        <v>3.7834979593753815E-10</v>
      </c>
    </row>
    <row r="287" spans="1:115">
      <c r="B287" s="82" t="s">
        <v>36</v>
      </c>
      <c r="C287" s="74"/>
      <c r="D287" s="83">
        <f>SUM(D288:D290)</f>
        <v>14791636.740000002</v>
      </c>
      <c r="E287" s="84">
        <f t="shared" ref="E287:AE287" si="101">SUM(E288:E290)</f>
        <v>0</v>
      </c>
      <c r="F287" s="84">
        <f t="shared" si="101"/>
        <v>0</v>
      </c>
      <c r="G287" s="84">
        <f t="shared" si="101"/>
        <v>0</v>
      </c>
      <c r="H287" s="84">
        <f t="shared" si="101"/>
        <v>0</v>
      </c>
      <c r="I287" s="84">
        <f t="shared" si="101"/>
        <v>0</v>
      </c>
      <c r="J287" s="84">
        <f t="shared" si="101"/>
        <v>0</v>
      </c>
      <c r="K287" s="85">
        <f t="shared" si="101"/>
        <v>0</v>
      </c>
      <c r="L287" s="84">
        <f t="shared" si="101"/>
        <v>0</v>
      </c>
      <c r="M287" s="84">
        <f t="shared" si="101"/>
        <v>1067</v>
      </c>
      <c r="N287" s="84">
        <f t="shared" si="101"/>
        <v>9669727.6699999999</v>
      </c>
      <c r="O287" s="84">
        <f t="shared" si="101"/>
        <v>0</v>
      </c>
      <c r="P287" s="84">
        <f t="shared" si="101"/>
        <v>0</v>
      </c>
      <c r="Q287" s="84">
        <f t="shared" si="101"/>
        <v>595.84</v>
      </c>
      <c r="R287" s="84">
        <f t="shared" si="101"/>
        <v>4597342.53</v>
      </c>
      <c r="S287" s="84">
        <f t="shared" si="101"/>
        <v>0</v>
      </c>
      <c r="T287" s="84">
        <f t="shared" si="101"/>
        <v>0</v>
      </c>
      <c r="U287" s="84">
        <f t="shared" si="101"/>
        <v>0</v>
      </c>
      <c r="V287" s="84">
        <f t="shared" si="101"/>
        <v>0</v>
      </c>
      <c r="W287" s="84">
        <f t="shared" si="101"/>
        <v>0</v>
      </c>
      <c r="X287" s="84">
        <f t="shared" si="101"/>
        <v>0</v>
      </c>
      <c r="Y287" s="84">
        <f t="shared" si="101"/>
        <v>0</v>
      </c>
      <c r="Z287" s="84">
        <f t="shared" si="101"/>
        <v>0</v>
      </c>
      <c r="AA287" s="84">
        <f t="shared" si="101"/>
        <v>0</v>
      </c>
      <c r="AB287" s="84">
        <f t="shared" si="101"/>
        <v>0</v>
      </c>
      <c r="AC287" s="84">
        <f t="shared" si="101"/>
        <v>255631.81999999998</v>
      </c>
      <c r="AD287" s="84">
        <f t="shared" si="101"/>
        <v>268934.71999999997</v>
      </c>
      <c r="AE287" s="84">
        <f t="shared" si="101"/>
        <v>0</v>
      </c>
      <c r="AF287" s="74" t="s">
        <v>17027</v>
      </c>
      <c r="AG287" s="74" t="s">
        <v>17027</v>
      </c>
      <c r="AH287" s="74" t="s">
        <v>17027</v>
      </c>
      <c r="AI287" s="89"/>
      <c r="AJ287" s="89"/>
      <c r="AK287" s="89"/>
      <c r="AL287" s="89"/>
      <c r="AM287" s="89"/>
      <c r="AN287" s="89"/>
      <c r="AO287" s="89"/>
      <c r="AP287" s="89"/>
      <c r="AQ287" s="89"/>
      <c r="AR287" s="89"/>
      <c r="AS287" s="89"/>
      <c r="AT287" s="89"/>
      <c r="AU287" s="89"/>
      <c r="AV287" s="89"/>
      <c r="AW287" s="132"/>
      <c r="AX287" s="132"/>
      <c r="AY287" s="132"/>
      <c r="AZ287" s="132"/>
      <c r="BA287" s="132"/>
      <c r="BB287" s="133"/>
      <c r="CH287" s="86">
        <f t="shared" si="79"/>
        <v>1.9790604710578918E-9</v>
      </c>
    </row>
    <row r="288" spans="1:115">
      <c r="A288" s="61">
        <v>1</v>
      </c>
      <c r="B288" s="94">
        <f>SUBTOTAL(9,$A$22:A288)</f>
        <v>242</v>
      </c>
      <c r="C288" s="95" t="s">
        <v>42</v>
      </c>
      <c r="D288" s="84">
        <f t="shared" ref="D288:D290" si="102">E288+F288+G288+H288+I288+J288+L288+N288+P288+R288+T288+U288+V288+W288+X288+Y288+Z288+AA288+AB288+AC288+AD288+AE288</f>
        <v>2978334.9</v>
      </c>
      <c r="E288" s="84">
        <v>0</v>
      </c>
      <c r="F288" s="84">
        <v>0</v>
      </c>
      <c r="G288" s="84">
        <v>0</v>
      </c>
      <c r="H288" s="84">
        <v>0</v>
      </c>
      <c r="I288" s="84">
        <v>0</v>
      </c>
      <c r="J288" s="84">
        <v>0</v>
      </c>
      <c r="K288" s="85">
        <v>0</v>
      </c>
      <c r="L288" s="84">
        <v>0</v>
      </c>
      <c r="M288" s="84">
        <v>314.5</v>
      </c>
      <c r="N288" s="84">
        <v>2842993.46</v>
      </c>
      <c r="O288" s="84">
        <v>0</v>
      </c>
      <c r="P288" s="84">
        <v>0</v>
      </c>
      <c r="Q288" s="84">
        <v>0</v>
      </c>
      <c r="R288" s="84">
        <v>0</v>
      </c>
      <c r="S288" s="84">
        <v>0</v>
      </c>
      <c r="T288" s="84">
        <v>0</v>
      </c>
      <c r="U288" s="84">
        <v>0</v>
      </c>
      <c r="V288" s="84">
        <v>0</v>
      </c>
      <c r="W288" s="84">
        <v>0</v>
      </c>
      <c r="X288" s="84">
        <v>0</v>
      </c>
      <c r="Y288" s="84">
        <v>0</v>
      </c>
      <c r="Z288" s="84">
        <v>0</v>
      </c>
      <c r="AA288" s="84">
        <v>0</v>
      </c>
      <c r="AB288" s="84">
        <v>0</v>
      </c>
      <c r="AC288" s="84">
        <f>ROUND(N288*2.14%,2)</f>
        <v>60840.06</v>
      </c>
      <c r="AD288" s="84">
        <v>74501.38</v>
      </c>
      <c r="AE288" s="84">
        <v>0</v>
      </c>
      <c r="AF288" s="74">
        <v>2023</v>
      </c>
      <c r="AG288" s="74">
        <v>2023</v>
      </c>
      <c r="AH288" s="74">
        <v>2023</v>
      </c>
      <c r="AI288" s="89"/>
      <c r="AJ288" s="89"/>
      <c r="AK288" s="89"/>
      <c r="AL288" s="89"/>
      <c r="AM288" s="90" t="s">
        <v>16961</v>
      </c>
      <c r="AN288" s="90" t="s">
        <v>16952</v>
      </c>
      <c r="AO288" s="90"/>
      <c r="AP288" s="90" t="s">
        <v>16951</v>
      </c>
      <c r="AQ288" s="90" t="s">
        <v>16958</v>
      </c>
      <c r="AR288" s="90"/>
      <c r="AS288" s="90"/>
      <c r="AT288" s="90"/>
      <c r="AU288" s="90"/>
      <c r="AV288" s="90"/>
      <c r="AW288" s="90">
        <v>1969</v>
      </c>
      <c r="AX288" s="91">
        <v>351.2</v>
      </c>
      <c r="AY288" s="91">
        <v>214</v>
      </c>
      <c r="AZ288" s="90" t="s">
        <v>2968</v>
      </c>
      <c r="BA288" s="90">
        <v>2009</v>
      </c>
      <c r="BB288" s="92"/>
      <c r="BC288" s="93"/>
      <c r="CH288" s="86">
        <f t="shared" si="79"/>
        <v>-5.8207660913467407E-11</v>
      </c>
    </row>
    <row r="289" spans="1:115" ht="24" customHeight="1">
      <c r="A289" s="61">
        <v>1</v>
      </c>
      <c r="B289" s="94">
        <f>SUBTOTAL(9,$A$22:A289)</f>
        <v>243</v>
      </c>
      <c r="C289" s="95" t="s">
        <v>35</v>
      </c>
      <c r="D289" s="84">
        <f t="shared" si="102"/>
        <v>7077259.6600000001</v>
      </c>
      <c r="E289" s="84">
        <v>0</v>
      </c>
      <c r="F289" s="84">
        <v>0</v>
      </c>
      <c r="G289" s="84">
        <v>0</v>
      </c>
      <c r="H289" s="84">
        <v>0</v>
      </c>
      <c r="I289" s="84">
        <v>0</v>
      </c>
      <c r="J289" s="84">
        <v>0</v>
      </c>
      <c r="K289" s="85">
        <v>0</v>
      </c>
      <c r="L289" s="84">
        <v>0</v>
      </c>
      <c r="M289" s="84">
        <v>752.5</v>
      </c>
      <c r="N289" s="84">
        <v>6826734.21</v>
      </c>
      <c r="O289" s="84">
        <v>0</v>
      </c>
      <c r="P289" s="84">
        <v>0</v>
      </c>
      <c r="Q289" s="84">
        <v>0</v>
      </c>
      <c r="R289" s="84">
        <v>0</v>
      </c>
      <c r="S289" s="84">
        <v>0</v>
      </c>
      <c r="T289" s="84">
        <v>0</v>
      </c>
      <c r="U289" s="84">
        <v>0</v>
      </c>
      <c r="V289" s="84">
        <v>0</v>
      </c>
      <c r="W289" s="84">
        <v>0</v>
      </c>
      <c r="X289" s="84">
        <v>0</v>
      </c>
      <c r="Y289" s="84">
        <v>0</v>
      </c>
      <c r="Z289" s="84">
        <v>0</v>
      </c>
      <c r="AA289" s="84">
        <v>0</v>
      </c>
      <c r="AB289" s="84">
        <v>0</v>
      </c>
      <c r="AC289" s="84">
        <f>ROUND(N289*2.14%,2)</f>
        <v>146092.10999999999</v>
      </c>
      <c r="AD289" s="84">
        <v>104433.34</v>
      </c>
      <c r="AE289" s="84">
        <v>0</v>
      </c>
      <c r="AF289" s="74">
        <v>2023</v>
      </c>
      <c r="AG289" s="74">
        <v>2023</v>
      </c>
      <c r="AH289" s="74">
        <v>2023</v>
      </c>
      <c r="AI289" s="89"/>
      <c r="AJ289" s="89"/>
      <c r="AK289" s="89"/>
      <c r="AL289" s="89"/>
      <c r="AM289" s="90" t="s">
        <v>16968</v>
      </c>
      <c r="AN289" s="90" t="s">
        <v>16951</v>
      </c>
      <c r="AO289" s="90">
        <v>0</v>
      </c>
      <c r="AP289" s="90" t="s">
        <v>16973</v>
      </c>
      <c r="AQ289" s="90" t="s">
        <v>16969</v>
      </c>
      <c r="AR289" s="90">
        <v>0</v>
      </c>
      <c r="AS289" s="90"/>
      <c r="AT289" s="90"/>
      <c r="AU289" s="90"/>
      <c r="AV289" s="90"/>
      <c r="AW289" s="90" t="s">
        <v>738</v>
      </c>
      <c r="AX289" s="91">
        <v>841</v>
      </c>
      <c r="AY289" s="91">
        <v>645</v>
      </c>
      <c r="AZ289" s="90" t="s">
        <v>2968</v>
      </c>
      <c r="BA289" s="90" t="s">
        <v>17013</v>
      </c>
      <c r="BB289" s="92"/>
      <c r="BC289" s="93">
        <f t="shared" ref="BC289:BC344" si="103">AY289-M289</f>
        <v>-107.5</v>
      </c>
      <c r="BJ289" s="61" t="str">
        <f>VLOOKUP(C289,BM:BO,3,FALSE)</f>
        <v>600.600</v>
      </c>
      <c r="BM289" s="61" t="s">
        <v>2967</v>
      </c>
      <c r="BN289" s="61" t="s">
        <v>660</v>
      </c>
      <c r="BO289" s="61" t="s">
        <v>1690</v>
      </c>
      <c r="BU289" s="61" t="s">
        <v>2967</v>
      </c>
      <c r="BV289" s="61" t="s">
        <v>660</v>
      </c>
      <c r="BW289" s="61" t="s">
        <v>1690</v>
      </c>
      <c r="CH289" s="86">
        <f t="shared" si="79"/>
        <v>2.0372681319713593E-10</v>
      </c>
    </row>
    <row r="290" spans="1:115" s="105" customFormat="1">
      <c r="A290" s="61">
        <v>1</v>
      </c>
      <c r="B290" s="94">
        <f>SUBTOTAL(9,$A$22:A290)</f>
        <v>244</v>
      </c>
      <c r="C290" s="129" t="s">
        <v>12361</v>
      </c>
      <c r="D290" s="84">
        <f t="shared" si="102"/>
        <v>4736042.1800000006</v>
      </c>
      <c r="E290" s="102">
        <v>0</v>
      </c>
      <c r="F290" s="102">
        <v>0</v>
      </c>
      <c r="G290" s="102">
        <v>0</v>
      </c>
      <c r="H290" s="102">
        <v>0</v>
      </c>
      <c r="I290" s="102">
        <v>0</v>
      </c>
      <c r="J290" s="102">
        <v>0</v>
      </c>
      <c r="K290" s="119">
        <v>0</v>
      </c>
      <c r="L290" s="102">
        <v>0</v>
      </c>
      <c r="M290" s="102">
        <v>0</v>
      </c>
      <c r="N290" s="102">
        <v>0</v>
      </c>
      <c r="O290" s="102">
        <v>0</v>
      </c>
      <c r="P290" s="102">
        <v>0</v>
      </c>
      <c r="Q290" s="102">
        <v>595.84</v>
      </c>
      <c r="R290" s="102">
        <v>4597342.53</v>
      </c>
      <c r="S290" s="102">
        <v>0</v>
      </c>
      <c r="T290" s="102">
        <v>0</v>
      </c>
      <c r="U290" s="102">
        <v>0</v>
      </c>
      <c r="V290" s="102">
        <v>0</v>
      </c>
      <c r="W290" s="102">
        <v>0</v>
      </c>
      <c r="X290" s="102">
        <v>0</v>
      </c>
      <c r="Y290" s="102">
        <v>0</v>
      </c>
      <c r="Z290" s="102">
        <v>0</v>
      </c>
      <c r="AA290" s="102">
        <v>0</v>
      </c>
      <c r="AB290" s="102">
        <v>0</v>
      </c>
      <c r="AC290" s="102">
        <f t="shared" ref="AC290" si="104">ROUND(N290*1.0593%,2)+ROUND(E290*1.0593%,2)+ROUND(F290*1.0593%,2)+ROUND(G290*1.0593%,2)+ROUND(H290*1.0593%,2)+ROUND(I290*1.0593%,2)+ROUND(J290*1.0593%,2)+ROUND(L290*1.0593%,2)+ROUND(P290*1.0593%,2)+ROUND(R290*1.0593%,2)+ROUND(T290*1.0593%,2)+ROUND(U290*1.0593%,2)+ROUND(V290*1.0593%,2)+ROUND(W290*1.0593%,2)+ROUND(X290*1.0593%,2)+ROUND(Y290*1.0593%,2)+ROUND(Z290*1.0593%,2)+ROUND(AA290*1.0593%,2)+ROUND(AB290*1.0593%,2)</f>
        <v>48699.65</v>
      </c>
      <c r="AD290" s="102">
        <v>90000</v>
      </c>
      <c r="AE290" s="102">
        <v>0</v>
      </c>
      <c r="AF290" s="103">
        <v>2023</v>
      </c>
      <c r="AG290" s="103">
        <v>2023</v>
      </c>
      <c r="AH290" s="104">
        <v>2023</v>
      </c>
      <c r="AT290" s="105" t="e">
        <f>VLOOKUP(C290,AW:AX,2,FALSE)</f>
        <v>#N/A</v>
      </c>
      <c r="BW290" s="106"/>
      <c r="CE290" s="105" t="e">
        <f>VLOOKUP(C290,CF:CG,2,FALSE)</f>
        <v>#N/A</v>
      </c>
      <c r="CH290" s="86">
        <f t="shared" si="79"/>
        <v>3.7834979593753815E-10</v>
      </c>
      <c r="CL290" s="105" t="e">
        <f>VLOOKUP(C290,CM:CN,2,FALSE)</f>
        <v>#N/A</v>
      </c>
      <c r="DK290" s="105" t="e">
        <f>VLOOKUP(C290,DL:DM,2,FALSE)</f>
        <v>#N/A</v>
      </c>
    </row>
    <row r="291" spans="1:115">
      <c r="B291" s="82" t="s">
        <v>38</v>
      </c>
      <c r="C291" s="95"/>
      <c r="D291" s="83">
        <f>SUM(D292:D295)</f>
        <v>9931112.6899999995</v>
      </c>
      <c r="E291" s="84">
        <f t="shared" ref="E291:AE291" si="105">SUM(E292:E295)</f>
        <v>0</v>
      </c>
      <c r="F291" s="84">
        <f t="shared" si="105"/>
        <v>0</v>
      </c>
      <c r="G291" s="84">
        <f t="shared" si="105"/>
        <v>0</v>
      </c>
      <c r="H291" s="84">
        <f t="shared" si="105"/>
        <v>0</v>
      </c>
      <c r="I291" s="84">
        <f t="shared" si="105"/>
        <v>0</v>
      </c>
      <c r="J291" s="84">
        <f t="shared" si="105"/>
        <v>0</v>
      </c>
      <c r="K291" s="85">
        <f t="shared" si="105"/>
        <v>0</v>
      </c>
      <c r="L291" s="84">
        <f t="shared" si="105"/>
        <v>0</v>
      </c>
      <c r="M291" s="84">
        <f t="shared" si="105"/>
        <v>679.75</v>
      </c>
      <c r="N291" s="84">
        <f t="shared" si="105"/>
        <v>5702949.2599999998</v>
      </c>
      <c r="O291" s="84">
        <f t="shared" si="105"/>
        <v>0</v>
      </c>
      <c r="P291" s="84">
        <f t="shared" si="105"/>
        <v>0</v>
      </c>
      <c r="Q291" s="84">
        <f t="shared" si="105"/>
        <v>545.21</v>
      </c>
      <c r="R291" s="84">
        <f t="shared" si="105"/>
        <v>3778101.03</v>
      </c>
      <c r="S291" s="84">
        <f t="shared" si="105"/>
        <v>0</v>
      </c>
      <c r="T291" s="84">
        <f t="shared" si="105"/>
        <v>0</v>
      </c>
      <c r="U291" s="84">
        <f t="shared" si="105"/>
        <v>0</v>
      </c>
      <c r="V291" s="84">
        <f t="shared" si="105"/>
        <v>0</v>
      </c>
      <c r="W291" s="84">
        <f t="shared" si="105"/>
        <v>0</v>
      </c>
      <c r="X291" s="84">
        <f t="shared" si="105"/>
        <v>0</v>
      </c>
      <c r="Y291" s="84">
        <f t="shared" si="105"/>
        <v>0</v>
      </c>
      <c r="Z291" s="84">
        <f t="shared" si="105"/>
        <v>0</v>
      </c>
      <c r="AA291" s="84">
        <f t="shared" si="105"/>
        <v>0</v>
      </c>
      <c r="AB291" s="84">
        <f t="shared" si="105"/>
        <v>0</v>
      </c>
      <c r="AC291" s="84">
        <f t="shared" si="105"/>
        <v>100432.76</v>
      </c>
      <c r="AD291" s="84">
        <f t="shared" si="105"/>
        <v>349629.64</v>
      </c>
      <c r="AE291" s="84">
        <f t="shared" si="105"/>
        <v>0</v>
      </c>
      <c r="AF291" s="74" t="s">
        <v>17027</v>
      </c>
      <c r="AG291" s="74" t="s">
        <v>17027</v>
      </c>
      <c r="AH291" s="74" t="s">
        <v>17027</v>
      </c>
      <c r="AI291" s="89"/>
      <c r="AJ291" s="89"/>
      <c r="AK291" s="89"/>
      <c r="AL291" s="89"/>
      <c r="AM291" s="90"/>
      <c r="AN291" s="90"/>
      <c r="AO291" s="90"/>
      <c r="AP291" s="90"/>
      <c r="AQ291" s="90"/>
      <c r="AR291" s="90"/>
      <c r="AS291" s="90"/>
      <c r="AT291" s="90"/>
      <c r="AU291" s="90"/>
      <c r="AV291" s="90"/>
      <c r="AW291" s="90"/>
      <c r="AX291" s="91"/>
      <c r="AY291" s="91"/>
      <c r="AZ291" s="90"/>
      <c r="BA291" s="90"/>
      <c r="BB291" s="92"/>
      <c r="BC291" s="93">
        <f t="shared" si="103"/>
        <v>-679.75</v>
      </c>
      <c r="BJ291" s="61" t="e">
        <f>VLOOKUP(C291,BM:BO,3,FALSE)</f>
        <v>#N/A</v>
      </c>
      <c r="BM291" s="61" t="s">
        <v>602</v>
      </c>
      <c r="BN291" s="61" t="s">
        <v>660</v>
      </c>
      <c r="BO291" s="61" t="s">
        <v>2970</v>
      </c>
      <c r="BU291" s="61" t="s">
        <v>602</v>
      </c>
      <c r="BV291" s="61" t="s">
        <v>660</v>
      </c>
      <c r="BW291" s="61" t="s">
        <v>2970</v>
      </c>
      <c r="CH291" s="86">
        <f t="shared" si="79"/>
        <v>-1.1641532182693481E-10</v>
      </c>
    </row>
    <row r="292" spans="1:115" s="105" customFormat="1">
      <c r="A292" s="61">
        <v>1</v>
      </c>
      <c r="B292" s="94">
        <f>SUBTOTAL(9,$A$22:A292)</f>
        <v>245</v>
      </c>
      <c r="C292" s="129" t="s">
        <v>17385</v>
      </c>
      <c r="D292" s="84">
        <f t="shared" ref="D292:D295" si="106">E292+F292+G292+H292+I292+J292+L292+N292+P292+R292+T292+U292+V292+W292+X292+Y292+Z292+AA292+AB292+AC292+AD292+AE292</f>
        <v>3908122.4499999997</v>
      </c>
      <c r="E292" s="102">
        <v>0</v>
      </c>
      <c r="F292" s="102">
        <v>0</v>
      </c>
      <c r="G292" s="102">
        <v>0</v>
      </c>
      <c r="H292" s="102">
        <v>0</v>
      </c>
      <c r="I292" s="102">
        <v>0</v>
      </c>
      <c r="J292" s="102">
        <v>0</v>
      </c>
      <c r="K292" s="119">
        <v>0</v>
      </c>
      <c r="L292" s="102">
        <v>0</v>
      </c>
      <c r="M292" s="102">
        <v>0</v>
      </c>
      <c r="N292" s="102">
        <v>0</v>
      </c>
      <c r="O292" s="102">
        <v>0</v>
      </c>
      <c r="P292" s="102">
        <v>0</v>
      </c>
      <c r="Q292" s="102">
        <v>545.21</v>
      </c>
      <c r="R292" s="102">
        <v>3778101.03</v>
      </c>
      <c r="S292" s="102">
        <v>0</v>
      </c>
      <c r="T292" s="102">
        <v>0</v>
      </c>
      <c r="U292" s="102">
        <v>0</v>
      </c>
      <c r="V292" s="102">
        <v>0</v>
      </c>
      <c r="W292" s="102">
        <v>0</v>
      </c>
      <c r="X292" s="102">
        <v>0</v>
      </c>
      <c r="Y292" s="102">
        <v>0</v>
      </c>
      <c r="Z292" s="102">
        <v>0</v>
      </c>
      <c r="AA292" s="102">
        <v>0</v>
      </c>
      <c r="AB292" s="102">
        <v>0</v>
      </c>
      <c r="AC292" s="102">
        <f t="shared" ref="AC292:AC294" si="107">ROUND(N292*1.0593%,2)+ROUND(E292*1.0593%,2)+ROUND(F292*1.0593%,2)+ROUND(G292*1.0593%,2)+ROUND(H292*1.0593%,2)+ROUND(I292*1.0593%,2)+ROUND(J292*1.0593%,2)+ROUND(L292*1.0593%,2)+ROUND(P292*1.0593%,2)+ROUND(R292*1.0593%,2)+ROUND(T292*1.0593%,2)+ROUND(U292*1.0593%,2)+ROUND(V292*1.0593%,2)+ROUND(W292*1.0593%,2)+ROUND(X292*1.0593%,2)+ROUND(Y292*1.0593%,2)+ROUND(Z292*1.0593%,2)+ROUND(AA292*1.0593%,2)+ROUND(AB292*1.0593%,2)</f>
        <v>40021.42</v>
      </c>
      <c r="AD292" s="102">
        <v>90000</v>
      </c>
      <c r="AE292" s="102">
        <v>0</v>
      </c>
      <c r="AF292" s="103">
        <v>2023</v>
      </c>
      <c r="AG292" s="103">
        <v>2023</v>
      </c>
      <c r="AH292" s="104">
        <v>2023</v>
      </c>
      <c r="AT292" s="105" t="e">
        <f>VLOOKUP(C292,AW:AX,2,FALSE)</f>
        <v>#N/A</v>
      </c>
      <c r="BW292" s="106"/>
      <c r="CE292" s="105" t="e">
        <f>VLOOKUP(C292,CF:CG,2,FALSE)</f>
        <v>#N/A</v>
      </c>
      <c r="CH292" s="86">
        <f t="shared" si="79"/>
        <v>-7.2759576141834259E-11</v>
      </c>
      <c r="CL292" s="105" t="e">
        <f>VLOOKUP(C292,CM:CN,2,FALSE)</f>
        <v>#N/A</v>
      </c>
      <c r="DK292" s="105" t="e">
        <f>VLOOKUP(C292,DL:DM,2,FALSE)</f>
        <v>#N/A</v>
      </c>
    </row>
    <row r="293" spans="1:115" s="105" customFormat="1">
      <c r="A293" s="61">
        <v>1</v>
      </c>
      <c r="B293" s="94">
        <f>SUBTOTAL(9,$A$22:A293)</f>
        <v>246</v>
      </c>
      <c r="C293" s="129" t="s">
        <v>17417</v>
      </c>
      <c r="D293" s="84">
        <f t="shared" si="106"/>
        <v>3121031.83</v>
      </c>
      <c r="E293" s="102">
        <v>0</v>
      </c>
      <c r="F293" s="102">
        <v>0</v>
      </c>
      <c r="G293" s="102">
        <v>0</v>
      </c>
      <c r="H293" s="102">
        <v>0</v>
      </c>
      <c r="I293" s="102">
        <v>0</v>
      </c>
      <c r="J293" s="102">
        <v>0</v>
      </c>
      <c r="K293" s="119">
        <v>0</v>
      </c>
      <c r="L293" s="102">
        <v>0</v>
      </c>
      <c r="M293" s="102">
        <v>360.2</v>
      </c>
      <c r="N293" s="102">
        <v>3009522.32</v>
      </c>
      <c r="O293" s="102">
        <v>0</v>
      </c>
      <c r="P293" s="102">
        <v>0</v>
      </c>
      <c r="Q293" s="102">
        <v>0</v>
      </c>
      <c r="R293" s="102">
        <v>0</v>
      </c>
      <c r="S293" s="102">
        <v>0</v>
      </c>
      <c r="T293" s="102">
        <v>0</v>
      </c>
      <c r="U293" s="102">
        <v>0</v>
      </c>
      <c r="V293" s="102">
        <v>0</v>
      </c>
      <c r="W293" s="102">
        <v>0</v>
      </c>
      <c r="X293" s="102">
        <v>0</v>
      </c>
      <c r="Y293" s="102">
        <v>0</v>
      </c>
      <c r="Z293" s="102">
        <v>0</v>
      </c>
      <c r="AA293" s="102">
        <v>0</v>
      </c>
      <c r="AB293" s="102">
        <v>0</v>
      </c>
      <c r="AC293" s="102">
        <f t="shared" si="107"/>
        <v>31879.87</v>
      </c>
      <c r="AD293" s="102">
        <v>79629.64</v>
      </c>
      <c r="AE293" s="102">
        <v>0</v>
      </c>
      <c r="AF293" s="103">
        <v>2023</v>
      </c>
      <c r="AG293" s="103">
        <v>2023</v>
      </c>
      <c r="AH293" s="104">
        <v>2023</v>
      </c>
      <c r="AT293" s="105" t="e">
        <f>VLOOKUP(C293,AW:AX,2,FALSE)</f>
        <v>#N/A</v>
      </c>
      <c r="BW293" s="106"/>
      <c r="CE293" s="105" t="e">
        <f>VLOOKUP(C293,CF:CG,2,FALSE)</f>
        <v>#N/A</v>
      </c>
      <c r="CH293" s="86">
        <f t="shared" si="79"/>
        <v>2.4738255888223648E-10</v>
      </c>
      <c r="CL293" s="105" t="e">
        <f>VLOOKUP(C293,CM:CN,2,FALSE)</f>
        <v>#N/A</v>
      </c>
      <c r="DK293" s="105" t="e">
        <f>VLOOKUP(C293,DL:DM,2,FALSE)</f>
        <v>#N/A</v>
      </c>
    </row>
    <row r="294" spans="1:115" s="105" customFormat="1">
      <c r="A294" s="61">
        <v>1</v>
      </c>
      <c r="B294" s="94">
        <f>SUBTOTAL(9,$A$22:A294)</f>
        <v>247</v>
      </c>
      <c r="C294" s="129" t="s">
        <v>17418</v>
      </c>
      <c r="D294" s="84">
        <f t="shared" si="106"/>
        <v>2721958.41</v>
      </c>
      <c r="E294" s="102">
        <v>0</v>
      </c>
      <c r="F294" s="102">
        <v>0</v>
      </c>
      <c r="G294" s="102">
        <v>0</v>
      </c>
      <c r="H294" s="102">
        <v>0</v>
      </c>
      <c r="I294" s="102">
        <v>0</v>
      </c>
      <c r="J294" s="102">
        <v>0</v>
      </c>
      <c r="K294" s="119">
        <v>0</v>
      </c>
      <c r="L294" s="102">
        <v>0</v>
      </c>
      <c r="M294" s="102">
        <v>319.55</v>
      </c>
      <c r="N294" s="102">
        <v>2693426.94</v>
      </c>
      <c r="O294" s="102">
        <v>0</v>
      </c>
      <c r="P294" s="102">
        <v>0</v>
      </c>
      <c r="Q294" s="102">
        <v>0</v>
      </c>
      <c r="R294" s="102">
        <v>0</v>
      </c>
      <c r="S294" s="102">
        <v>0</v>
      </c>
      <c r="T294" s="102">
        <v>0</v>
      </c>
      <c r="U294" s="102">
        <v>0</v>
      </c>
      <c r="V294" s="102">
        <v>0</v>
      </c>
      <c r="W294" s="102">
        <v>0</v>
      </c>
      <c r="X294" s="102">
        <v>0</v>
      </c>
      <c r="Y294" s="102">
        <v>0</v>
      </c>
      <c r="Z294" s="102">
        <v>0</v>
      </c>
      <c r="AA294" s="102">
        <v>0</v>
      </c>
      <c r="AB294" s="102">
        <v>0</v>
      </c>
      <c r="AC294" s="102">
        <f t="shared" si="107"/>
        <v>28531.47</v>
      </c>
      <c r="AD294" s="102">
        <v>0</v>
      </c>
      <c r="AE294" s="102">
        <v>0</v>
      </c>
      <c r="AF294" s="103" t="s">
        <v>17053</v>
      </c>
      <c r="AG294" s="103">
        <v>2023</v>
      </c>
      <c r="AH294" s="104">
        <v>2023</v>
      </c>
      <c r="AT294" s="105" t="e">
        <f>VLOOKUP(C294,AW:AX,2,FALSE)</f>
        <v>#N/A</v>
      </c>
      <c r="BW294" s="106"/>
      <c r="CE294" s="105" t="e">
        <f>VLOOKUP(C294,CF:CG,2,FALSE)</f>
        <v>#N/A</v>
      </c>
      <c r="CH294" s="86">
        <f t="shared" si="79"/>
        <v>2.0372681319713593E-10</v>
      </c>
      <c r="CL294" s="105" t="e">
        <f>VLOOKUP(C294,CM:CN,2,FALSE)</f>
        <v>#N/A</v>
      </c>
      <c r="DK294" s="105" t="e">
        <f>VLOOKUP(C294,DL:DM,2,FALSE)</f>
        <v>#N/A</v>
      </c>
    </row>
    <row r="295" spans="1:115">
      <c r="A295" s="61">
        <v>1</v>
      </c>
      <c r="B295" s="94">
        <f>SUBTOTAL(9,$A$22:A295)</f>
        <v>248</v>
      </c>
      <c r="C295" s="95" t="s">
        <v>17384</v>
      </c>
      <c r="D295" s="84">
        <f t="shared" si="106"/>
        <v>180000</v>
      </c>
      <c r="E295" s="84">
        <v>0</v>
      </c>
      <c r="F295" s="84">
        <v>0</v>
      </c>
      <c r="G295" s="84">
        <v>0</v>
      </c>
      <c r="H295" s="84">
        <v>0</v>
      </c>
      <c r="I295" s="84">
        <v>0</v>
      </c>
      <c r="J295" s="84">
        <v>0</v>
      </c>
      <c r="K295" s="85">
        <v>0</v>
      </c>
      <c r="L295" s="84">
        <v>0</v>
      </c>
      <c r="M295" s="84">
        <v>0</v>
      </c>
      <c r="N295" s="84">
        <v>0</v>
      </c>
      <c r="O295" s="84">
        <v>0</v>
      </c>
      <c r="P295" s="84">
        <v>0</v>
      </c>
      <c r="Q295" s="84">
        <v>0</v>
      </c>
      <c r="R295" s="84">
        <v>0</v>
      </c>
      <c r="S295" s="84">
        <v>0</v>
      </c>
      <c r="T295" s="84">
        <v>0</v>
      </c>
      <c r="U295" s="84">
        <v>0</v>
      </c>
      <c r="V295" s="84">
        <v>0</v>
      </c>
      <c r="W295" s="84">
        <v>0</v>
      </c>
      <c r="X295" s="84">
        <v>0</v>
      </c>
      <c r="Y295" s="84">
        <v>0</v>
      </c>
      <c r="Z295" s="84">
        <v>0</v>
      </c>
      <c r="AA295" s="84">
        <v>0</v>
      </c>
      <c r="AB295" s="84">
        <v>0</v>
      </c>
      <c r="AC295" s="84">
        <f>ROUND(N295*2.14%,2)</f>
        <v>0</v>
      </c>
      <c r="AD295" s="84">
        <v>180000</v>
      </c>
      <c r="AE295" s="84">
        <v>0</v>
      </c>
      <c r="AF295" s="74">
        <v>2023</v>
      </c>
      <c r="AG295" s="74" t="s">
        <v>17053</v>
      </c>
      <c r="AH295" s="74" t="s">
        <v>17053</v>
      </c>
      <c r="AI295" s="89"/>
      <c r="AJ295" s="89"/>
      <c r="AK295" s="89"/>
      <c r="AL295" s="89"/>
      <c r="AM295" s="90" t="s">
        <v>16975</v>
      </c>
      <c r="AN295" s="90" t="s">
        <v>16972</v>
      </c>
      <c r="AO295" s="90">
        <v>0</v>
      </c>
      <c r="AP295" s="90" t="s">
        <v>16968</v>
      </c>
      <c r="AQ295" s="90" t="s">
        <v>16965</v>
      </c>
      <c r="AR295" s="90">
        <v>0</v>
      </c>
      <c r="AS295" s="90" t="s">
        <v>16981</v>
      </c>
      <c r="AT295" s="90"/>
      <c r="AU295" s="90"/>
      <c r="AV295" s="90"/>
      <c r="AW295" s="90" t="s">
        <v>641</v>
      </c>
      <c r="AX295" s="91">
        <v>1661.5</v>
      </c>
      <c r="AY295" s="91">
        <v>648</v>
      </c>
      <c r="AZ295" s="90" t="s">
        <v>2968</v>
      </c>
      <c r="BA295" s="90">
        <v>2010</v>
      </c>
      <c r="BB295" s="92"/>
      <c r="BC295" s="93">
        <f>AY295-M295</f>
        <v>648</v>
      </c>
      <c r="BJ295" s="61" t="e">
        <f>VLOOKUP(C295,BM:BO,3,FALSE)</f>
        <v>#N/A</v>
      </c>
      <c r="BM295" s="61" t="s">
        <v>2971</v>
      </c>
      <c r="BN295" s="61" t="s">
        <v>3254</v>
      </c>
      <c r="BO295" s="61" t="s">
        <v>2973</v>
      </c>
      <c r="BU295" s="61" t="s">
        <v>2971</v>
      </c>
      <c r="BV295" s="61" t="s">
        <v>3254</v>
      </c>
      <c r="BW295" s="61" t="s">
        <v>2973</v>
      </c>
      <c r="CH295" s="86">
        <f t="shared" si="79"/>
        <v>0</v>
      </c>
    </row>
    <row r="296" spans="1:115">
      <c r="B296" s="82" t="s">
        <v>40</v>
      </c>
      <c r="C296" s="95"/>
      <c r="D296" s="83">
        <f>SUM(D297:D299)</f>
        <v>12331741.25</v>
      </c>
      <c r="E296" s="84">
        <f t="shared" ref="E296:AE296" si="108">SUM(E297:E299)</f>
        <v>0</v>
      </c>
      <c r="F296" s="84">
        <f t="shared" si="108"/>
        <v>0</v>
      </c>
      <c r="G296" s="84">
        <f t="shared" si="108"/>
        <v>0</v>
      </c>
      <c r="H296" s="84">
        <f t="shared" si="108"/>
        <v>0</v>
      </c>
      <c r="I296" s="84">
        <f t="shared" si="108"/>
        <v>0</v>
      </c>
      <c r="J296" s="84">
        <f t="shared" si="108"/>
        <v>0</v>
      </c>
      <c r="K296" s="85">
        <f t="shared" si="108"/>
        <v>0</v>
      </c>
      <c r="L296" s="84">
        <f t="shared" si="108"/>
        <v>0</v>
      </c>
      <c r="M296" s="84">
        <f t="shared" si="108"/>
        <v>1167.5900000000001</v>
      </c>
      <c r="N296" s="84">
        <f t="shared" si="108"/>
        <v>9494560.6500000004</v>
      </c>
      <c r="O296" s="84">
        <f t="shared" si="108"/>
        <v>0</v>
      </c>
      <c r="P296" s="84">
        <f t="shared" si="108"/>
        <v>0</v>
      </c>
      <c r="Q296" s="84">
        <f t="shared" si="108"/>
        <v>379.9</v>
      </c>
      <c r="R296" s="84">
        <f t="shared" si="108"/>
        <v>2487962.46</v>
      </c>
      <c r="S296" s="84">
        <f t="shared" si="108"/>
        <v>0</v>
      </c>
      <c r="T296" s="84">
        <f t="shared" si="108"/>
        <v>0</v>
      </c>
      <c r="U296" s="84">
        <f t="shared" si="108"/>
        <v>0</v>
      </c>
      <c r="V296" s="84">
        <f t="shared" si="108"/>
        <v>0</v>
      </c>
      <c r="W296" s="84">
        <f t="shared" si="108"/>
        <v>0</v>
      </c>
      <c r="X296" s="84">
        <f t="shared" si="108"/>
        <v>0</v>
      </c>
      <c r="Y296" s="84">
        <f t="shared" si="108"/>
        <v>0</v>
      </c>
      <c r="Z296" s="84">
        <f t="shared" si="108"/>
        <v>0</v>
      </c>
      <c r="AA296" s="84">
        <f t="shared" si="108"/>
        <v>0</v>
      </c>
      <c r="AB296" s="84">
        <f t="shared" si="108"/>
        <v>0</v>
      </c>
      <c r="AC296" s="84">
        <f t="shared" si="108"/>
        <v>200498.8</v>
      </c>
      <c r="AD296" s="84">
        <f t="shared" si="108"/>
        <v>148719.34</v>
      </c>
      <c r="AE296" s="84">
        <f t="shared" si="108"/>
        <v>0</v>
      </c>
      <c r="AF296" s="74" t="s">
        <v>17027</v>
      </c>
      <c r="AG296" s="74" t="s">
        <v>17027</v>
      </c>
      <c r="AH296" s="74" t="s">
        <v>17027</v>
      </c>
      <c r="AI296" s="89"/>
      <c r="AJ296" s="89"/>
      <c r="AK296" s="89"/>
      <c r="AL296" s="89"/>
      <c r="AM296" s="90"/>
      <c r="AN296" s="90"/>
      <c r="AO296" s="90"/>
      <c r="AP296" s="90"/>
      <c r="AQ296" s="90"/>
      <c r="AR296" s="90"/>
      <c r="AS296" s="90"/>
      <c r="AT296" s="90"/>
      <c r="AU296" s="90"/>
      <c r="AV296" s="90"/>
      <c r="AW296" s="90"/>
      <c r="AX296" s="91"/>
      <c r="AY296" s="91"/>
      <c r="AZ296" s="90"/>
      <c r="BA296" s="90"/>
      <c r="BB296" s="92"/>
      <c r="BC296" s="93">
        <f t="shared" si="103"/>
        <v>-1167.5900000000001</v>
      </c>
      <c r="BJ296" s="61" t="e">
        <f>VLOOKUP(C296,BM:BO,3,FALSE)</f>
        <v>#N/A</v>
      </c>
      <c r="BM296" s="61" t="s">
        <v>2975</v>
      </c>
      <c r="BN296" s="61" t="s">
        <v>660</v>
      </c>
      <c r="BO296" s="61" t="s">
        <v>2977</v>
      </c>
      <c r="BU296" s="61" t="s">
        <v>2975</v>
      </c>
      <c r="BV296" s="61" t="s">
        <v>660</v>
      </c>
      <c r="BW296" s="61" t="s">
        <v>2977</v>
      </c>
      <c r="CH296" s="86">
        <f t="shared" si="79"/>
        <v>-3.2014213502407074E-10</v>
      </c>
    </row>
    <row r="297" spans="1:115">
      <c r="A297" s="61">
        <v>1</v>
      </c>
      <c r="B297" s="94">
        <f>SUBTOTAL(9,$A$22:A297)</f>
        <v>249</v>
      </c>
      <c r="C297" s="95" t="s">
        <v>41</v>
      </c>
      <c r="D297" s="84">
        <f t="shared" ref="D297:D299" si="109">E297+F297+G297+H297+I297+J297+L297+N297+P297+R297+T297+U297+V297+W297+X297+Y297+Z297+AA297+AB297+AC297+AD297+AE297</f>
        <v>7101832.2999999998</v>
      </c>
      <c r="E297" s="84">
        <v>0</v>
      </c>
      <c r="F297" s="84">
        <v>0</v>
      </c>
      <c r="G297" s="84">
        <v>0</v>
      </c>
      <c r="H297" s="84">
        <v>0</v>
      </c>
      <c r="I297" s="84">
        <v>0</v>
      </c>
      <c r="J297" s="84">
        <v>0</v>
      </c>
      <c r="K297" s="85">
        <v>0</v>
      </c>
      <c r="L297" s="84">
        <v>0</v>
      </c>
      <c r="M297" s="84">
        <v>846.6</v>
      </c>
      <c r="N297" s="84">
        <v>6807433.8799999999</v>
      </c>
      <c r="O297" s="84">
        <v>0</v>
      </c>
      <c r="P297" s="84">
        <v>0</v>
      </c>
      <c r="Q297" s="84">
        <v>0</v>
      </c>
      <c r="R297" s="84">
        <v>0</v>
      </c>
      <c r="S297" s="84">
        <v>0</v>
      </c>
      <c r="T297" s="84">
        <v>0</v>
      </c>
      <c r="U297" s="84">
        <v>0</v>
      </c>
      <c r="V297" s="84">
        <v>0</v>
      </c>
      <c r="W297" s="84">
        <v>0</v>
      </c>
      <c r="X297" s="84">
        <v>0</v>
      </c>
      <c r="Y297" s="84">
        <v>0</v>
      </c>
      <c r="Z297" s="84">
        <v>0</v>
      </c>
      <c r="AA297" s="84">
        <v>0</v>
      </c>
      <c r="AB297" s="84">
        <v>0</v>
      </c>
      <c r="AC297" s="84">
        <f>ROUND(N297*2.14%,2)-0.01</f>
        <v>145679.07999999999</v>
      </c>
      <c r="AD297" s="84">
        <v>148719.34</v>
      </c>
      <c r="AE297" s="84">
        <v>0</v>
      </c>
      <c r="AF297" s="74">
        <v>2023</v>
      </c>
      <c r="AG297" s="74">
        <v>2023</v>
      </c>
      <c r="AH297" s="74">
        <v>2023</v>
      </c>
      <c r="AI297" s="89"/>
      <c r="AJ297" s="89"/>
      <c r="AK297" s="89"/>
      <c r="AL297" s="89"/>
      <c r="AM297" s="90" t="s">
        <v>16957</v>
      </c>
      <c r="AN297" s="90" t="s">
        <v>16968</v>
      </c>
      <c r="AO297" s="90">
        <v>0</v>
      </c>
      <c r="AP297" s="90" t="s">
        <v>16963</v>
      </c>
      <c r="AQ297" s="90" t="s">
        <v>16965</v>
      </c>
      <c r="AR297" s="90">
        <v>0</v>
      </c>
      <c r="AS297" s="90" t="s">
        <v>16981</v>
      </c>
      <c r="AT297" s="90"/>
      <c r="AU297" s="90"/>
      <c r="AV297" s="90"/>
      <c r="AW297" s="90" t="s">
        <v>621</v>
      </c>
      <c r="AX297" s="91">
        <v>1543.2</v>
      </c>
      <c r="AY297" s="91">
        <v>936</v>
      </c>
      <c r="AZ297" s="90" t="s">
        <v>2968</v>
      </c>
      <c r="BA297" s="90">
        <v>2009</v>
      </c>
      <c r="BB297" s="92"/>
      <c r="BC297" s="93">
        <f t="shared" si="103"/>
        <v>89.399999999999977</v>
      </c>
      <c r="BJ297" s="61" t="str">
        <f>VLOOKUP(C297,BM:BO,3,FALSE)</f>
        <v>680.000</v>
      </c>
      <c r="BM297" s="61" t="s">
        <v>2978</v>
      </c>
      <c r="BN297" s="61" t="s">
        <v>1344</v>
      </c>
      <c r="BO297" s="61" t="s">
        <v>2979</v>
      </c>
      <c r="BU297" s="61" t="s">
        <v>2978</v>
      </c>
      <c r="BV297" s="61" t="s">
        <v>1344</v>
      </c>
      <c r="BW297" s="61" t="s">
        <v>2979</v>
      </c>
      <c r="CH297" s="86">
        <f t="shared" si="79"/>
        <v>-5.8207660913467407E-11</v>
      </c>
    </row>
    <row r="298" spans="1:115" s="105" customFormat="1">
      <c r="A298" s="61">
        <v>1</v>
      </c>
      <c r="B298" s="94">
        <f>SUBTOTAL(9,$A$22:A298)</f>
        <v>250</v>
      </c>
      <c r="C298" s="129" t="s">
        <v>12341</v>
      </c>
      <c r="D298" s="84">
        <f t="shared" si="109"/>
        <v>2514317.4500000002</v>
      </c>
      <c r="E298" s="102">
        <v>0</v>
      </c>
      <c r="F298" s="102">
        <v>0</v>
      </c>
      <c r="G298" s="102">
        <v>0</v>
      </c>
      <c r="H298" s="102">
        <v>0</v>
      </c>
      <c r="I298" s="102">
        <v>0</v>
      </c>
      <c r="J298" s="102">
        <v>0</v>
      </c>
      <c r="K298" s="119">
        <v>0</v>
      </c>
      <c r="L298" s="102">
        <v>0</v>
      </c>
      <c r="M298" s="102">
        <v>0</v>
      </c>
      <c r="N298" s="102">
        <v>0</v>
      </c>
      <c r="O298" s="102">
        <v>0</v>
      </c>
      <c r="P298" s="102">
        <v>0</v>
      </c>
      <c r="Q298" s="102">
        <v>379.9</v>
      </c>
      <c r="R298" s="102">
        <v>2487962.46</v>
      </c>
      <c r="S298" s="102">
        <v>0</v>
      </c>
      <c r="T298" s="102">
        <v>0</v>
      </c>
      <c r="U298" s="102">
        <v>0</v>
      </c>
      <c r="V298" s="102">
        <v>0</v>
      </c>
      <c r="W298" s="102">
        <v>0</v>
      </c>
      <c r="X298" s="102">
        <v>0</v>
      </c>
      <c r="Y298" s="102">
        <v>0</v>
      </c>
      <c r="Z298" s="102">
        <v>0</v>
      </c>
      <c r="AA298" s="102">
        <v>0</v>
      </c>
      <c r="AB298" s="102">
        <v>0</v>
      </c>
      <c r="AC298" s="102">
        <f t="shared" ref="AC298:AC299" si="110">ROUND(N298*1.0593%,2)+ROUND(E298*1.0593%,2)+ROUND(F298*1.0593%,2)+ROUND(G298*1.0593%,2)+ROUND(H298*1.0593%,2)+ROUND(I298*1.0593%,2)+ROUND(J298*1.0593%,2)+ROUND(L298*1.0593%,2)+ROUND(P298*1.0593%,2)+ROUND(R298*1.0593%,2)+ROUND(T298*1.0593%,2)+ROUND(U298*1.0593%,2)+ROUND(V298*1.0593%,2)+ROUND(W298*1.0593%,2)+ROUND(X298*1.0593%,2)+ROUND(Y298*1.0593%,2)+ROUND(Z298*1.0593%,2)+ROUND(AA298*1.0593%,2)+ROUND(AB298*1.0593%,2)</f>
        <v>26354.99</v>
      </c>
      <c r="AD298" s="102">
        <v>0</v>
      </c>
      <c r="AE298" s="102">
        <v>0</v>
      </c>
      <c r="AF298" s="103" t="s">
        <v>17053</v>
      </c>
      <c r="AG298" s="103">
        <v>2023</v>
      </c>
      <c r="AH298" s="104">
        <v>2023</v>
      </c>
      <c r="AT298" s="105" t="e">
        <f>VLOOKUP(C298,AW:AX,2,FALSE)</f>
        <v>#N/A</v>
      </c>
      <c r="BW298" s="106"/>
      <c r="CE298" s="105">
        <f>VLOOKUP(C298,CF:CG,2,FALSE)</f>
        <v>1</v>
      </c>
      <c r="CH298" s="86">
        <f t="shared" si="79"/>
        <v>2.2191670723259449E-10</v>
      </c>
      <c r="CL298" s="105" t="e">
        <f>VLOOKUP(C298,CM:CN,2,FALSE)</f>
        <v>#N/A</v>
      </c>
      <c r="DK298" s="105" t="e">
        <f>VLOOKUP(C298,DL:DM,2,FALSE)</f>
        <v>#N/A</v>
      </c>
    </row>
    <row r="299" spans="1:115">
      <c r="A299" s="61">
        <v>1</v>
      </c>
      <c r="B299" s="94">
        <f>SUBTOTAL(9,$A$22:A299)</f>
        <v>251</v>
      </c>
      <c r="C299" s="95" t="s">
        <v>12342</v>
      </c>
      <c r="D299" s="84">
        <f t="shared" si="109"/>
        <v>2715591.5</v>
      </c>
      <c r="E299" s="84">
        <v>0</v>
      </c>
      <c r="F299" s="84">
        <v>0</v>
      </c>
      <c r="G299" s="84">
        <v>0</v>
      </c>
      <c r="H299" s="84">
        <v>0</v>
      </c>
      <c r="I299" s="84">
        <v>0</v>
      </c>
      <c r="J299" s="84">
        <v>0</v>
      </c>
      <c r="K299" s="85">
        <v>0</v>
      </c>
      <c r="L299" s="84">
        <v>0</v>
      </c>
      <c r="M299" s="102">
        <v>320.99</v>
      </c>
      <c r="N299" s="102">
        <v>2687126.77</v>
      </c>
      <c r="O299" s="84">
        <v>0</v>
      </c>
      <c r="P299" s="84">
        <v>0</v>
      </c>
      <c r="Q299" s="84">
        <v>0</v>
      </c>
      <c r="R299" s="84">
        <v>0</v>
      </c>
      <c r="S299" s="84">
        <v>0</v>
      </c>
      <c r="T299" s="84">
        <v>0</v>
      </c>
      <c r="U299" s="84">
        <v>0</v>
      </c>
      <c r="V299" s="84">
        <v>0</v>
      </c>
      <c r="W299" s="84">
        <v>0</v>
      </c>
      <c r="X299" s="84">
        <v>0</v>
      </c>
      <c r="Y299" s="84">
        <v>0</v>
      </c>
      <c r="Z299" s="84">
        <v>0</v>
      </c>
      <c r="AA299" s="84">
        <v>0</v>
      </c>
      <c r="AB299" s="84">
        <v>0</v>
      </c>
      <c r="AC299" s="102">
        <f t="shared" si="110"/>
        <v>28464.73</v>
      </c>
      <c r="AD299" s="84">
        <v>0</v>
      </c>
      <c r="AE299" s="84">
        <v>0</v>
      </c>
      <c r="AF299" s="74" t="s">
        <v>17053</v>
      </c>
      <c r="AG299" s="74">
        <v>2023</v>
      </c>
      <c r="AH299" s="74">
        <v>2023</v>
      </c>
      <c r="AI299" s="89"/>
      <c r="AJ299" s="89"/>
      <c r="AK299" s="89"/>
      <c r="AL299" s="89"/>
      <c r="AM299" s="90"/>
      <c r="AN299" s="90"/>
      <c r="AO299" s="90"/>
      <c r="AP299" s="90"/>
      <c r="AQ299" s="90"/>
      <c r="AR299" s="90"/>
      <c r="AS299" s="90"/>
      <c r="AT299" s="90"/>
      <c r="AU299" s="90"/>
      <c r="AV299" s="90"/>
      <c r="AW299" s="90"/>
      <c r="AX299" s="91"/>
      <c r="AY299" s="91"/>
      <c r="AZ299" s="90"/>
      <c r="BA299" s="90"/>
      <c r="BB299" s="92"/>
      <c r="BC299" s="93"/>
      <c r="CH299" s="86"/>
    </row>
    <row r="300" spans="1:115">
      <c r="B300" s="82" t="s">
        <v>17314</v>
      </c>
      <c r="C300" s="95"/>
      <c r="D300" s="83">
        <f>D301+D302</f>
        <v>11695793.819999998</v>
      </c>
      <c r="E300" s="84">
        <f t="shared" ref="E300:AE300" si="111">E301+E302</f>
        <v>0</v>
      </c>
      <c r="F300" s="84">
        <f t="shared" si="111"/>
        <v>0</v>
      </c>
      <c r="G300" s="84">
        <f t="shared" si="111"/>
        <v>0</v>
      </c>
      <c r="H300" s="84">
        <f t="shared" si="111"/>
        <v>0</v>
      </c>
      <c r="I300" s="84">
        <f t="shared" si="111"/>
        <v>0</v>
      </c>
      <c r="J300" s="84">
        <f t="shared" si="111"/>
        <v>0</v>
      </c>
      <c r="K300" s="119">
        <f t="shared" si="111"/>
        <v>0</v>
      </c>
      <c r="L300" s="84">
        <f t="shared" si="111"/>
        <v>0</v>
      </c>
      <c r="M300" s="84">
        <f t="shared" si="111"/>
        <v>1100</v>
      </c>
      <c r="N300" s="84">
        <f t="shared" si="111"/>
        <v>9029230.0299999993</v>
      </c>
      <c r="O300" s="84">
        <f t="shared" si="111"/>
        <v>0</v>
      </c>
      <c r="P300" s="84">
        <f t="shared" si="111"/>
        <v>0</v>
      </c>
      <c r="Q300" s="84">
        <f t="shared" si="111"/>
        <v>420.76</v>
      </c>
      <c r="R300" s="84">
        <f t="shared" si="111"/>
        <v>2194535</v>
      </c>
      <c r="S300" s="84">
        <f t="shared" si="111"/>
        <v>0</v>
      </c>
      <c r="T300" s="84">
        <f t="shared" si="111"/>
        <v>0</v>
      </c>
      <c r="U300" s="84">
        <f t="shared" si="111"/>
        <v>0</v>
      </c>
      <c r="V300" s="84">
        <f t="shared" si="111"/>
        <v>0</v>
      </c>
      <c r="W300" s="84">
        <f t="shared" si="111"/>
        <v>0</v>
      </c>
      <c r="X300" s="84">
        <f t="shared" si="111"/>
        <v>0</v>
      </c>
      <c r="Y300" s="84">
        <f t="shared" si="111"/>
        <v>0</v>
      </c>
      <c r="Z300" s="84">
        <f t="shared" si="111"/>
        <v>0</v>
      </c>
      <c r="AA300" s="84">
        <f t="shared" si="111"/>
        <v>0</v>
      </c>
      <c r="AB300" s="84">
        <f t="shared" si="111"/>
        <v>0</v>
      </c>
      <c r="AC300" s="84">
        <f t="shared" si="111"/>
        <v>222028.78999999998</v>
      </c>
      <c r="AD300" s="84">
        <f t="shared" si="111"/>
        <v>250000</v>
      </c>
      <c r="AE300" s="84">
        <f t="shared" si="111"/>
        <v>0</v>
      </c>
      <c r="AF300" s="74" t="s">
        <v>17027</v>
      </c>
      <c r="AG300" s="74" t="s">
        <v>17027</v>
      </c>
      <c r="AH300" s="74" t="s">
        <v>17027</v>
      </c>
      <c r="AI300" s="89"/>
      <c r="AJ300" s="89"/>
      <c r="AK300" s="89"/>
      <c r="AL300" s="89"/>
      <c r="AM300" s="90"/>
      <c r="AN300" s="90"/>
      <c r="AO300" s="90"/>
      <c r="AP300" s="90"/>
      <c r="AQ300" s="90"/>
      <c r="AR300" s="90"/>
      <c r="AS300" s="90"/>
      <c r="AT300" s="90"/>
      <c r="AU300" s="90"/>
      <c r="AV300" s="90"/>
      <c r="AW300" s="90"/>
      <c r="AX300" s="91"/>
      <c r="AY300" s="91"/>
      <c r="AZ300" s="90"/>
      <c r="BA300" s="90"/>
      <c r="BB300" s="92"/>
      <c r="BC300" s="93"/>
      <c r="CH300" s="86">
        <f t="shared" si="79"/>
        <v>-8.7311491370201111E-10</v>
      </c>
    </row>
    <row r="301" spans="1:115" s="105" customFormat="1">
      <c r="A301" s="61">
        <v>1</v>
      </c>
      <c r="B301" s="94">
        <f>SUBTOTAL(9,$A$22:A301)</f>
        <v>252</v>
      </c>
      <c r="C301" s="82" t="s">
        <v>2148</v>
      </c>
      <c r="D301" s="84">
        <f>E301+F301+G301+H301+I301+J301+L301+N301+P301+R301+T301+U301+V301+W301+X301+Y301+Z301+AA301+AB301+AC301+AD301+AE301</f>
        <v>2223338.27</v>
      </c>
      <c r="E301" s="102">
        <v>0</v>
      </c>
      <c r="F301" s="102">
        <v>0</v>
      </c>
      <c r="G301" s="102">
        <v>0</v>
      </c>
      <c r="H301" s="102">
        <v>0</v>
      </c>
      <c r="I301" s="102">
        <v>0</v>
      </c>
      <c r="J301" s="102">
        <v>0</v>
      </c>
      <c r="K301" s="119">
        <v>0</v>
      </c>
      <c r="L301" s="102">
        <v>0</v>
      </c>
      <c r="M301" s="102">
        <v>0</v>
      </c>
      <c r="N301" s="102">
        <v>0</v>
      </c>
      <c r="O301" s="102">
        <v>0</v>
      </c>
      <c r="P301" s="102">
        <v>0</v>
      </c>
      <c r="Q301" s="102">
        <v>420.76</v>
      </c>
      <c r="R301" s="102">
        <v>2194535</v>
      </c>
      <c r="S301" s="102">
        <v>0</v>
      </c>
      <c r="T301" s="102">
        <v>0</v>
      </c>
      <c r="U301" s="102">
        <v>0</v>
      </c>
      <c r="V301" s="102">
        <v>0</v>
      </c>
      <c r="W301" s="102">
        <v>0</v>
      </c>
      <c r="X301" s="102">
        <v>0</v>
      </c>
      <c r="Y301" s="102">
        <v>0</v>
      </c>
      <c r="Z301" s="102">
        <v>0</v>
      </c>
      <c r="AA301" s="102">
        <v>0</v>
      </c>
      <c r="AB301" s="102">
        <v>0</v>
      </c>
      <c r="AC301" s="102">
        <v>28803.27</v>
      </c>
      <c r="AD301" s="102">
        <v>0</v>
      </c>
      <c r="AE301" s="102">
        <v>0</v>
      </c>
      <c r="AF301" s="103" t="s">
        <v>17053</v>
      </c>
      <c r="AG301" s="103">
        <v>2023</v>
      </c>
      <c r="AH301" s="104">
        <v>2023</v>
      </c>
      <c r="AT301" s="105" t="e">
        <f>VLOOKUP(C301,AW:AX,2,FALSE)</f>
        <v>#N/A</v>
      </c>
      <c r="BW301" s="106"/>
      <c r="CA301" s="105" t="e">
        <f>VLOOKUP(C301,CB:CC,2,FALSE)</f>
        <v>#N/A</v>
      </c>
      <c r="CE301" s="105" t="e">
        <f>VLOOKUP(C301,CF:CG,2,FALSE)</f>
        <v>#N/A</v>
      </c>
      <c r="CH301" s="86">
        <f t="shared" si="79"/>
        <v>1.8189894035458565E-11</v>
      </c>
      <c r="CL301" s="105" t="e">
        <f>VLOOKUP(C301,CM:CN,2,FALSE)</f>
        <v>#N/A</v>
      </c>
      <c r="DK301" s="105" t="e">
        <f>VLOOKUP(C301,DL:DM,2,FALSE)</f>
        <v>#N/A</v>
      </c>
    </row>
    <row r="302" spans="1:115" s="105" customFormat="1">
      <c r="A302" s="61">
        <v>1</v>
      </c>
      <c r="B302" s="94">
        <f>SUBTOTAL(9,$A$22:A302)</f>
        <v>253</v>
      </c>
      <c r="C302" s="82" t="s">
        <v>12380</v>
      </c>
      <c r="D302" s="84">
        <f>E302+F302+G302+H302+I302+J302+L302+N302+P302+R302+T302+U302+V302+W302+X302+Y302+Z302+AA302+AB302+AC302+AD302+AE302</f>
        <v>9472455.5499999989</v>
      </c>
      <c r="E302" s="102">
        <v>0</v>
      </c>
      <c r="F302" s="102">
        <v>0</v>
      </c>
      <c r="G302" s="102">
        <v>0</v>
      </c>
      <c r="H302" s="102">
        <v>0</v>
      </c>
      <c r="I302" s="102">
        <v>0</v>
      </c>
      <c r="J302" s="102">
        <v>0</v>
      </c>
      <c r="K302" s="119">
        <v>0</v>
      </c>
      <c r="L302" s="102">
        <v>0</v>
      </c>
      <c r="M302" s="102">
        <v>1100</v>
      </c>
      <c r="N302" s="102">
        <v>9029230.0299999993</v>
      </c>
      <c r="O302" s="102">
        <v>0</v>
      </c>
      <c r="P302" s="102">
        <v>0</v>
      </c>
      <c r="Q302" s="102">
        <v>0</v>
      </c>
      <c r="R302" s="102">
        <v>0</v>
      </c>
      <c r="S302" s="102">
        <v>0</v>
      </c>
      <c r="T302" s="102">
        <v>0</v>
      </c>
      <c r="U302" s="102">
        <v>0</v>
      </c>
      <c r="V302" s="102">
        <v>0</v>
      </c>
      <c r="W302" s="102">
        <v>0</v>
      </c>
      <c r="X302" s="102">
        <v>0</v>
      </c>
      <c r="Y302" s="102">
        <v>0</v>
      </c>
      <c r="Z302" s="102">
        <v>0</v>
      </c>
      <c r="AA302" s="102">
        <v>0</v>
      </c>
      <c r="AB302" s="102">
        <v>0</v>
      </c>
      <c r="AC302" s="102">
        <f>ROUND(N302*2.14%,2)</f>
        <v>193225.52</v>
      </c>
      <c r="AD302" s="102">
        <v>250000</v>
      </c>
      <c r="AE302" s="102">
        <v>0</v>
      </c>
      <c r="AF302" s="103">
        <v>2023</v>
      </c>
      <c r="AG302" s="103">
        <v>2023</v>
      </c>
      <c r="AH302" s="104">
        <v>2023</v>
      </c>
      <c r="BW302" s="106"/>
      <c r="CH302" s="86"/>
    </row>
    <row r="303" spans="1:115">
      <c r="B303" s="82" t="s">
        <v>45</v>
      </c>
      <c r="C303" s="95"/>
      <c r="D303" s="83">
        <f>D304</f>
        <v>7655996.6900000004</v>
      </c>
      <c r="E303" s="84">
        <f t="shared" ref="E303:AE303" si="112">E304</f>
        <v>0</v>
      </c>
      <c r="F303" s="84">
        <f t="shared" si="112"/>
        <v>0</v>
      </c>
      <c r="G303" s="84">
        <f t="shared" si="112"/>
        <v>0</v>
      </c>
      <c r="H303" s="84">
        <f t="shared" si="112"/>
        <v>0</v>
      </c>
      <c r="I303" s="84">
        <f t="shared" si="112"/>
        <v>0</v>
      </c>
      <c r="J303" s="84">
        <f t="shared" si="112"/>
        <v>0</v>
      </c>
      <c r="K303" s="85">
        <f t="shared" si="112"/>
        <v>0</v>
      </c>
      <c r="L303" s="84">
        <f t="shared" si="112"/>
        <v>0</v>
      </c>
      <c r="M303" s="84">
        <f t="shared" si="112"/>
        <v>829.7</v>
      </c>
      <c r="N303" s="84">
        <f t="shared" si="112"/>
        <v>7467300</v>
      </c>
      <c r="O303" s="84">
        <f t="shared" si="112"/>
        <v>0</v>
      </c>
      <c r="P303" s="84">
        <f t="shared" si="112"/>
        <v>0</v>
      </c>
      <c r="Q303" s="84">
        <f t="shared" si="112"/>
        <v>0</v>
      </c>
      <c r="R303" s="84">
        <f t="shared" si="112"/>
        <v>0</v>
      </c>
      <c r="S303" s="84">
        <f t="shared" si="112"/>
        <v>0</v>
      </c>
      <c r="T303" s="84">
        <f t="shared" si="112"/>
        <v>0</v>
      </c>
      <c r="U303" s="84">
        <f t="shared" si="112"/>
        <v>0</v>
      </c>
      <c r="V303" s="84">
        <f t="shared" si="112"/>
        <v>0</v>
      </c>
      <c r="W303" s="84">
        <f t="shared" si="112"/>
        <v>0</v>
      </c>
      <c r="X303" s="84">
        <f t="shared" si="112"/>
        <v>0</v>
      </c>
      <c r="Y303" s="84">
        <f t="shared" si="112"/>
        <v>0</v>
      </c>
      <c r="Z303" s="84">
        <f t="shared" si="112"/>
        <v>0</v>
      </c>
      <c r="AA303" s="84">
        <f t="shared" si="112"/>
        <v>0</v>
      </c>
      <c r="AB303" s="84">
        <f t="shared" si="112"/>
        <v>0</v>
      </c>
      <c r="AC303" s="84">
        <f t="shared" si="112"/>
        <v>79101.11</v>
      </c>
      <c r="AD303" s="84">
        <f t="shared" si="112"/>
        <v>109595.58</v>
      </c>
      <c r="AE303" s="84">
        <f t="shared" si="112"/>
        <v>0</v>
      </c>
      <c r="AF303" s="74" t="s">
        <v>17027</v>
      </c>
      <c r="AG303" s="74" t="s">
        <v>17027</v>
      </c>
      <c r="AH303" s="74" t="s">
        <v>17027</v>
      </c>
      <c r="AI303" s="89"/>
      <c r="AJ303" s="89"/>
      <c r="AK303" s="89"/>
      <c r="AL303" s="89"/>
      <c r="AM303" s="90"/>
      <c r="AN303" s="90"/>
      <c r="AO303" s="90"/>
      <c r="AP303" s="90"/>
      <c r="AQ303" s="90"/>
      <c r="AR303" s="90"/>
      <c r="AS303" s="90"/>
      <c r="AT303" s="90"/>
      <c r="AU303" s="90"/>
      <c r="AV303" s="90"/>
      <c r="AW303" s="90"/>
      <c r="AX303" s="91"/>
      <c r="AY303" s="91"/>
      <c r="AZ303" s="90"/>
      <c r="BA303" s="90"/>
      <c r="BB303" s="92"/>
      <c r="BC303" s="93"/>
      <c r="CH303" s="86">
        <f t="shared" si="79"/>
        <v>4.0745362639427185E-10</v>
      </c>
    </row>
    <row r="304" spans="1:115" s="105" customFormat="1">
      <c r="A304" s="61">
        <v>1</v>
      </c>
      <c r="B304" s="94">
        <f>SUBTOTAL(9,$A$22:A304)</f>
        <v>254</v>
      </c>
      <c r="C304" s="129" t="s">
        <v>2160</v>
      </c>
      <c r="D304" s="84">
        <f>E304+F304+G304+H304+I304+J304+L304+N304+P304+R304+T304+U304+V304+W304+X304+Y304+Z304+AA304+AB304+AC304+AD304+AE304</f>
        <v>7655996.6900000004</v>
      </c>
      <c r="E304" s="102">
        <v>0</v>
      </c>
      <c r="F304" s="102">
        <v>0</v>
      </c>
      <c r="G304" s="102">
        <v>0</v>
      </c>
      <c r="H304" s="102">
        <v>0</v>
      </c>
      <c r="I304" s="102">
        <v>0</v>
      </c>
      <c r="J304" s="102">
        <v>0</v>
      </c>
      <c r="K304" s="119">
        <v>0</v>
      </c>
      <c r="L304" s="102">
        <v>0</v>
      </c>
      <c r="M304" s="102">
        <v>829.7</v>
      </c>
      <c r="N304" s="102">
        <v>7467300</v>
      </c>
      <c r="O304" s="102">
        <v>0</v>
      </c>
      <c r="P304" s="102">
        <v>0</v>
      </c>
      <c r="Q304" s="102">
        <v>0</v>
      </c>
      <c r="R304" s="102">
        <v>0</v>
      </c>
      <c r="S304" s="102">
        <v>0</v>
      </c>
      <c r="T304" s="102">
        <v>0</v>
      </c>
      <c r="U304" s="102">
        <v>0</v>
      </c>
      <c r="V304" s="102">
        <v>0</v>
      </c>
      <c r="W304" s="102">
        <v>0</v>
      </c>
      <c r="X304" s="102">
        <v>0</v>
      </c>
      <c r="Y304" s="102">
        <v>0</v>
      </c>
      <c r="Z304" s="102">
        <v>0</v>
      </c>
      <c r="AA304" s="102">
        <v>0</v>
      </c>
      <c r="AB304" s="102">
        <v>0</v>
      </c>
      <c r="AC304" s="102">
        <f>ROUND(N304*1.0593%,2)+ROUND(E304*1.0593%,2)+ROUND(F304*1.0593%,2)+ROUND(G304*1.0593%,2)+ROUND(H304*1.0593%,2)+ROUND(I304*1.0593%,2)+ROUND(J304*1.0593%,2)+ROUND(L304*1.0593%,2)+ROUND(P304*1.0593%,2)+ROUND(R304*1.0593%,2)+ROUND(T304*1.0593%,2)+ROUND(U304*1.0593%,2)+ROUND(V304*1.0593%,2)+ROUND(W304*1.0593%,2)+ROUND(X304*1.0593%,2)+ROUND(Y304*1.0593%,2)+ROUND(Z304*1.0593%,2)+ROUND(AA304*1.0593%,2)+ROUND(AB304*1.0593%,2)</f>
        <v>79101.11</v>
      </c>
      <c r="AD304" s="102">
        <v>109595.58</v>
      </c>
      <c r="AE304" s="102">
        <v>0</v>
      </c>
      <c r="AF304" s="103">
        <v>2023</v>
      </c>
      <c r="AG304" s="103">
        <v>2023</v>
      </c>
      <c r="AH304" s="104">
        <v>2023</v>
      </c>
      <c r="AT304" s="105" t="e">
        <f>VLOOKUP(C304,AW:AX,2,FALSE)</f>
        <v>#N/A</v>
      </c>
      <c r="BW304" s="106"/>
      <c r="CE304" s="105" t="e">
        <f>VLOOKUP(C304,CF:CG,2,FALSE)</f>
        <v>#N/A</v>
      </c>
      <c r="CH304" s="86">
        <f t="shared" si="79"/>
        <v>4.0745362639427185E-10</v>
      </c>
      <c r="CL304" s="105" t="e">
        <f>VLOOKUP(C304,CM:CN,2,FALSE)</f>
        <v>#N/A</v>
      </c>
      <c r="DK304" s="105" t="e">
        <f>VLOOKUP(C304,DL:DM,2,FALSE)</f>
        <v>#N/A</v>
      </c>
    </row>
    <row r="305" spans="1:115">
      <c r="B305" s="87" t="s">
        <v>342</v>
      </c>
      <c r="C305" s="87"/>
      <c r="D305" s="83">
        <f>SUM(D306:D311)</f>
        <v>33795895.170000002</v>
      </c>
      <c r="E305" s="84">
        <f t="shared" ref="E305:AD305" si="113">SUM(E306:E311)</f>
        <v>0</v>
      </c>
      <c r="F305" s="84">
        <f t="shared" si="113"/>
        <v>691199</v>
      </c>
      <c r="G305" s="84">
        <f t="shared" si="113"/>
        <v>10500000</v>
      </c>
      <c r="H305" s="84">
        <f t="shared" si="113"/>
        <v>0</v>
      </c>
      <c r="I305" s="84">
        <f t="shared" si="113"/>
        <v>0</v>
      </c>
      <c r="J305" s="84">
        <f t="shared" si="113"/>
        <v>0</v>
      </c>
      <c r="K305" s="85">
        <f t="shared" si="113"/>
        <v>0</v>
      </c>
      <c r="L305" s="84">
        <f t="shared" si="113"/>
        <v>0</v>
      </c>
      <c r="M305" s="84">
        <f t="shared" si="113"/>
        <v>2016.65</v>
      </c>
      <c r="N305" s="84">
        <f t="shared" si="113"/>
        <v>21602902.399999999</v>
      </c>
      <c r="O305" s="84">
        <f t="shared" si="113"/>
        <v>0</v>
      </c>
      <c r="P305" s="84">
        <f t="shared" si="113"/>
        <v>0</v>
      </c>
      <c r="Q305" s="84">
        <f t="shared" si="113"/>
        <v>0</v>
      </c>
      <c r="R305" s="84">
        <f t="shared" si="113"/>
        <v>0</v>
      </c>
      <c r="S305" s="84">
        <f t="shared" si="113"/>
        <v>0</v>
      </c>
      <c r="T305" s="84">
        <f t="shared" si="113"/>
        <v>0</v>
      </c>
      <c r="U305" s="84">
        <f t="shared" si="113"/>
        <v>0</v>
      </c>
      <c r="V305" s="84">
        <f t="shared" si="113"/>
        <v>0</v>
      </c>
      <c r="W305" s="84">
        <f t="shared" si="113"/>
        <v>0</v>
      </c>
      <c r="X305" s="84">
        <f t="shared" si="113"/>
        <v>0</v>
      </c>
      <c r="Y305" s="84">
        <f t="shared" si="113"/>
        <v>0</v>
      </c>
      <c r="Z305" s="84">
        <f t="shared" si="113"/>
        <v>0</v>
      </c>
      <c r="AA305" s="84">
        <f t="shared" si="113"/>
        <v>0</v>
      </c>
      <c r="AB305" s="84">
        <f t="shared" si="113"/>
        <v>0</v>
      </c>
      <c r="AC305" s="84">
        <f t="shared" si="113"/>
        <v>701793.77</v>
      </c>
      <c r="AD305" s="84">
        <f t="shared" si="113"/>
        <v>300000</v>
      </c>
      <c r="AE305" s="84">
        <f>SUM(AE306:AE311)</f>
        <v>0</v>
      </c>
      <c r="AF305" s="74" t="s">
        <v>17027</v>
      </c>
      <c r="AG305" s="74" t="s">
        <v>17027</v>
      </c>
      <c r="AH305" s="74" t="s">
        <v>17027</v>
      </c>
      <c r="AI305" s="89"/>
      <c r="AJ305" s="89"/>
      <c r="AK305" s="89"/>
      <c r="AL305" s="89"/>
      <c r="AM305" s="90"/>
      <c r="AN305" s="90"/>
      <c r="AO305" s="90"/>
      <c r="AP305" s="90"/>
      <c r="AQ305" s="90"/>
      <c r="AR305" s="90"/>
      <c r="AS305" s="90"/>
      <c r="AT305" s="90"/>
      <c r="AU305" s="90"/>
      <c r="AV305" s="90"/>
      <c r="AW305" s="90"/>
      <c r="AX305" s="91"/>
      <c r="AY305" s="91"/>
      <c r="AZ305" s="90"/>
      <c r="BA305" s="90"/>
      <c r="BB305" s="92"/>
      <c r="BC305" s="93">
        <f t="shared" si="103"/>
        <v>-2016.65</v>
      </c>
      <c r="BJ305" s="61" t="e">
        <f>VLOOKUP(C305,BM:BO,3,FALSE)</f>
        <v>#N/A</v>
      </c>
      <c r="BM305" s="61" t="s">
        <v>3496</v>
      </c>
      <c r="BN305" s="61" t="s">
        <v>630</v>
      </c>
      <c r="BO305" s="61" t="s">
        <v>3498</v>
      </c>
      <c r="BU305" s="61" t="s">
        <v>3496</v>
      </c>
      <c r="BV305" s="61" t="s">
        <v>630</v>
      </c>
      <c r="BW305" s="61" t="s">
        <v>3498</v>
      </c>
      <c r="CH305" s="86">
        <f t="shared" si="79"/>
        <v>3.2596290111541748E-9</v>
      </c>
    </row>
    <row r="306" spans="1:115" s="105" customFormat="1">
      <c r="A306" s="61">
        <v>1</v>
      </c>
      <c r="B306" s="94">
        <f>SUBTOTAL(9,$A$22:A306)</f>
        <v>255</v>
      </c>
      <c r="C306" s="82" t="s">
        <v>12624</v>
      </c>
      <c r="D306" s="84">
        <f t="shared" ref="D306:D311" si="114">E306+F306+G306+H306+I306+J306+L306+N306+P306+R306+T306+U306+V306+W306+X306+Y306+Z306+AA306+AB306+AC306+AD306+AE306</f>
        <v>2660218.3199999998</v>
      </c>
      <c r="E306" s="102">
        <v>0</v>
      </c>
      <c r="F306" s="102">
        <v>0</v>
      </c>
      <c r="G306" s="102">
        <v>0</v>
      </c>
      <c r="H306" s="102">
        <v>0</v>
      </c>
      <c r="I306" s="102">
        <v>0</v>
      </c>
      <c r="J306" s="102">
        <v>0</v>
      </c>
      <c r="K306" s="119">
        <v>0</v>
      </c>
      <c r="L306" s="102">
        <v>0</v>
      </c>
      <c r="M306" s="102">
        <v>266.64999999999998</v>
      </c>
      <c r="N306" s="102">
        <v>2604482.4</v>
      </c>
      <c r="O306" s="102">
        <v>0</v>
      </c>
      <c r="P306" s="102">
        <v>0</v>
      </c>
      <c r="Q306" s="102">
        <v>0</v>
      </c>
      <c r="R306" s="102">
        <v>0</v>
      </c>
      <c r="S306" s="102">
        <v>0</v>
      </c>
      <c r="T306" s="102">
        <v>0</v>
      </c>
      <c r="U306" s="102">
        <v>0</v>
      </c>
      <c r="V306" s="102">
        <v>0</v>
      </c>
      <c r="W306" s="102">
        <v>0</v>
      </c>
      <c r="X306" s="102">
        <v>0</v>
      </c>
      <c r="Y306" s="102">
        <v>0</v>
      </c>
      <c r="Z306" s="102">
        <v>0</v>
      </c>
      <c r="AA306" s="102">
        <v>0</v>
      </c>
      <c r="AB306" s="102">
        <v>0</v>
      </c>
      <c r="AC306" s="134">
        <f t="shared" ref="AC306:AC309" si="115">ROUND(N306*2.14%,2)+ROUND(E306*2.14%,2)+ROUND(F306*2.14%,2)+ROUND(G306*2.14%,2)+ROUND(H306*2.14%,2)+ROUND(I306*2.14%,2)+ROUND(J306*2.14%,2)+ROUND(L306*2.14%,2)+ROUND(P306*2.14%,2)+ROUND(R306*2.14%,2)+ROUND(T306*2.14%,2)+ROUND(U306*2.14%,2)+ROUND(V306*2.14%,2)+ROUND(W306*2.14%,2)+ROUND(X306*2.14%,2)+ROUND(Y306*2.14%,2)+ROUND(Z306*2.14%,2)+ROUND(AA306*2.14%,2)+ROUND(AB306*2.14%,2)</f>
        <v>55735.92</v>
      </c>
      <c r="AD306" s="102">
        <v>0</v>
      </c>
      <c r="AE306" s="102">
        <v>0</v>
      </c>
      <c r="AF306" s="103" t="s">
        <v>17053</v>
      </c>
      <c r="AG306" s="103">
        <v>2023</v>
      </c>
      <c r="AH306" s="104">
        <v>2023</v>
      </c>
      <c r="AT306" s="105" t="e">
        <f>VLOOKUP(C306,AW:AX,2,FALSE)</f>
        <v>#N/A</v>
      </c>
      <c r="BW306" s="106"/>
      <c r="CA306" s="105" t="e">
        <f>VLOOKUP(C306,CB:CC,2,FALSE)</f>
        <v>#N/A</v>
      </c>
      <c r="CE306" s="105" t="e">
        <f>VLOOKUP(C306,CF:CG,2,FALSE)</f>
        <v>#N/A</v>
      </c>
      <c r="CH306" s="86">
        <f t="shared" si="79"/>
        <v>-7.2759576141834259E-11</v>
      </c>
      <c r="CL306" s="105" t="e">
        <f>VLOOKUP(C306,CM:CN,2,FALSE)</f>
        <v>#N/A</v>
      </c>
      <c r="DK306" s="105" t="e">
        <f>VLOOKUP(C306,DL:DM,2,FALSE)</f>
        <v>#N/A</v>
      </c>
    </row>
    <row r="307" spans="1:115" s="105" customFormat="1">
      <c r="A307" s="61">
        <v>1</v>
      </c>
      <c r="B307" s="94">
        <f>SUBTOTAL(9,$A$22:A307)</f>
        <v>256</v>
      </c>
      <c r="C307" s="82" t="s">
        <v>12672</v>
      </c>
      <c r="D307" s="84">
        <f t="shared" si="114"/>
        <v>3574900</v>
      </c>
      <c r="E307" s="102">
        <v>0</v>
      </c>
      <c r="F307" s="102">
        <v>0</v>
      </c>
      <c r="G307" s="102">
        <v>3500000</v>
      </c>
      <c r="H307" s="102">
        <v>0</v>
      </c>
      <c r="I307" s="102">
        <v>0</v>
      </c>
      <c r="J307" s="102">
        <v>0</v>
      </c>
      <c r="K307" s="119">
        <v>0</v>
      </c>
      <c r="L307" s="102">
        <v>0</v>
      </c>
      <c r="M307" s="102">
        <v>0</v>
      </c>
      <c r="N307" s="102">
        <v>0</v>
      </c>
      <c r="O307" s="102">
        <v>0</v>
      </c>
      <c r="P307" s="102">
        <v>0</v>
      </c>
      <c r="Q307" s="102">
        <v>0</v>
      </c>
      <c r="R307" s="102">
        <v>0</v>
      </c>
      <c r="S307" s="102">
        <v>0</v>
      </c>
      <c r="T307" s="102">
        <v>0</v>
      </c>
      <c r="U307" s="102">
        <v>0</v>
      </c>
      <c r="V307" s="102">
        <v>0</v>
      </c>
      <c r="W307" s="102">
        <v>0</v>
      </c>
      <c r="X307" s="102">
        <v>0</v>
      </c>
      <c r="Y307" s="102">
        <v>0</v>
      </c>
      <c r="Z307" s="102">
        <v>0</v>
      </c>
      <c r="AA307" s="102">
        <v>0</v>
      </c>
      <c r="AB307" s="102">
        <v>0</v>
      </c>
      <c r="AC307" s="102">
        <f t="shared" si="115"/>
        <v>74900</v>
      </c>
      <c r="AD307" s="102">
        <v>0</v>
      </c>
      <c r="AE307" s="102">
        <v>0</v>
      </c>
      <c r="AF307" s="103" t="s">
        <v>17053</v>
      </c>
      <c r="AG307" s="103">
        <v>2023</v>
      </c>
      <c r="AH307" s="104">
        <v>2023</v>
      </c>
      <c r="BW307" s="106"/>
      <c r="CH307" s="86">
        <f t="shared" si="79"/>
        <v>0</v>
      </c>
      <c r="DK307" s="105" t="e">
        <f>VLOOKUP(C307,DL:DM,2,FALSE)</f>
        <v>#N/A</v>
      </c>
    </row>
    <row r="308" spans="1:115" s="105" customFormat="1">
      <c r="A308" s="61">
        <v>1</v>
      </c>
      <c r="B308" s="94">
        <f>SUBTOTAL(9,$A$22:A308)</f>
        <v>257</v>
      </c>
      <c r="C308" s="82" t="s">
        <v>12682</v>
      </c>
      <c r="D308" s="84">
        <f t="shared" si="114"/>
        <v>11155800.050000001</v>
      </c>
      <c r="E308" s="102">
        <v>0</v>
      </c>
      <c r="F308" s="102">
        <v>691199</v>
      </c>
      <c r="G308" s="102">
        <v>3500000</v>
      </c>
      <c r="H308" s="102">
        <v>0</v>
      </c>
      <c r="I308" s="102">
        <v>0</v>
      </c>
      <c r="J308" s="102">
        <v>0</v>
      </c>
      <c r="K308" s="119">
        <v>0</v>
      </c>
      <c r="L308" s="102">
        <v>0</v>
      </c>
      <c r="M308" s="102">
        <v>620</v>
      </c>
      <c r="N308" s="102">
        <v>6730868.7999999998</v>
      </c>
      <c r="O308" s="102">
        <v>0</v>
      </c>
      <c r="P308" s="102">
        <v>0</v>
      </c>
      <c r="Q308" s="102">
        <v>0</v>
      </c>
      <c r="R308" s="102">
        <v>0</v>
      </c>
      <c r="S308" s="102">
        <v>0</v>
      </c>
      <c r="T308" s="102">
        <v>0</v>
      </c>
      <c r="U308" s="102">
        <v>0</v>
      </c>
      <c r="V308" s="102">
        <v>0</v>
      </c>
      <c r="W308" s="102">
        <v>0</v>
      </c>
      <c r="X308" s="102">
        <v>0</v>
      </c>
      <c r="Y308" s="102">
        <v>0</v>
      </c>
      <c r="Z308" s="102">
        <v>0</v>
      </c>
      <c r="AA308" s="102">
        <v>0</v>
      </c>
      <c r="AB308" s="102">
        <v>0</v>
      </c>
      <c r="AC308" s="102">
        <f t="shared" si="115"/>
        <v>233732.25</v>
      </c>
      <c r="AD308" s="102">
        <v>0</v>
      </c>
      <c r="AE308" s="102">
        <v>0</v>
      </c>
      <c r="AF308" s="103" t="s">
        <v>17053</v>
      </c>
      <c r="AG308" s="103">
        <v>2023</v>
      </c>
      <c r="AH308" s="104">
        <v>2023</v>
      </c>
      <c r="BW308" s="106"/>
      <c r="CH308" s="86">
        <f t="shared" si="79"/>
        <v>9.3132257461547852E-10</v>
      </c>
      <c r="DK308" s="105" t="e">
        <f>VLOOKUP(C308,DL:DM,2,FALSE)</f>
        <v>#N/A</v>
      </c>
    </row>
    <row r="309" spans="1:115" s="105" customFormat="1">
      <c r="A309" s="61">
        <v>1</v>
      </c>
      <c r="B309" s="94">
        <f>SUBTOTAL(9,$A$22:A309)</f>
        <v>258</v>
      </c>
      <c r="C309" s="82" t="s">
        <v>2226</v>
      </c>
      <c r="D309" s="84">
        <f t="shared" si="114"/>
        <v>16104976.799999999</v>
      </c>
      <c r="E309" s="102">
        <v>0</v>
      </c>
      <c r="F309" s="102">
        <v>0</v>
      </c>
      <c r="G309" s="102">
        <v>3500000</v>
      </c>
      <c r="H309" s="102">
        <v>0</v>
      </c>
      <c r="I309" s="102">
        <v>0</v>
      </c>
      <c r="J309" s="102">
        <v>0</v>
      </c>
      <c r="K309" s="119">
        <v>0</v>
      </c>
      <c r="L309" s="102">
        <v>0</v>
      </c>
      <c r="M309" s="102">
        <v>1130</v>
      </c>
      <c r="N309" s="102">
        <v>12267551.199999999</v>
      </c>
      <c r="O309" s="102">
        <v>0</v>
      </c>
      <c r="P309" s="102">
        <v>0</v>
      </c>
      <c r="Q309" s="102">
        <v>0</v>
      </c>
      <c r="R309" s="102">
        <v>0</v>
      </c>
      <c r="S309" s="102">
        <v>0</v>
      </c>
      <c r="T309" s="102">
        <v>0</v>
      </c>
      <c r="U309" s="102">
        <v>0</v>
      </c>
      <c r="V309" s="102">
        <v>0</v>
      </c>
      <c r="W309" s="102">
        <v>0</v>
      </c>
      <c r="X309" s="102">
        <v>0</v>
      </c>
      <c r="Y309" s="102">
        <v>0</v>
      </c>
      <c r="Z309" s="102">
        <v>0</v>
      </c>
      <c r="AA309" s="102">
        <v>0</v>
      </c>
      <c r="AB309" s="102">
        <v>0</v>
      </c>
      <c r="AC309" s="102">
        <f t="shared" si="115"/>
        <v>337425.6</v>
      </c>
      <c r="AD309" s="102">
        <v>0</v>
      </c>
      <c r="AE309" s="102">
        <v>0</v>
      </c>
      <c r="AF309" s="103" t="s">
        <v>17053</v>
      </c>
      <c r="AG309" s="103">
        <v>2023</v>
      </c>
      <c r="AH309" s="104">
        <v>2023</v>
      </c>
      <c r="BW309" s="106"/>
      <c r="CH309" s="86">
        <f t="shared" si="79"/>
        <v>-3.4924596548080444E-10</v>
      </c>
      <c r="DK309" s="105" t="e">
        <f>VLOOKUP(C309,DL:DM,2,FALSE)</f>
        <v>#N/A</v>
      </c>
    </row>
    <row r="310" spans="1:115">
      <c r="A310" s="61">
        <v>1</v>
      </c>
      <c r="B310" s="94">
        <f>SUBTOTAL(9,$A$22:A310)</f>
        <v>259</v>
      </c>
      <c r="C310" s="98" t="s">
        <v>340</v>
      </c>
      <c r="D310" s="84">
        <f t="shared" si="114"/>
        <v>150000</v>
      </c>
      <c r="E310" s="101">
        <v>0</v>
      </c>
      <c r="F310" s="101">
        <v>0</v>
      </c>
      <c r="G310" s="101">
        <v>0</v>
      </c>
      <c r="H310" s="101">
        <v>0</v>
      </c>
      <c r="I310" s="101">
        <v>0</v>
      </c>
      <c r="J310" s="101">
        <v>0</v>
      </c>
      <c r="K310" s="116">
        <v>0</v>
      </c>
      <c r="L310" s="101">
        <v>0</v>
      </c>
      <c r="M310" s="117">
        <v>0</v>
      </c>
      <c r="N310" s="84">
        <v>0</v>
      </c>
      <c r="O310" s="101">
        <v>0</v>
      </c>
      <c r="P310" s="101">
        <v>0</v>
      </c>
      <c r="Q310" s="84">
        <v>0</v>
      </c>
      <c r="R310" s="84">
        <v>0</v>
      </c>
      <c r="S310" s="101">
        <v>0</v>
      </c>
      <c r="T310" s="101">
        <v>0</v>
      </c>
      <c r="U310" s="101">
        <v>0</v>
      </c>
      <c r="V310" s="101">
        <v>0</v>
      </c>
      <c r="W310" s="101">
        <v>0</v>
      </c>
      <c r="X310" s="101">
        <v>0</v>
      </c>
      <c r="Y310" s="101">
        <v>0</v>
      </c>
      <c r="Z310" s="101">
        <v>0</v>
      </c>
      <c r="AA310" s="101">
        <v>0</v>
      </c>
      <c r="AB310" s="101">
        <v>0</v>
      </c>
      <c r="AC310" s="84">
        <f>ROUND(N310*2.14%,2)</f>
        <v>0</v>
      </c>
      <c r="AD310" s="84">
        <v>150000</v>
      </c>
      <c r="AE310" s="101">
        <v>0</v>
      </c>
      <c r="AF310" s="74">
        <v>2023</v>
      </c>
      <c r="AG310" s="74" t="s">
        <v>17053</v>
      </c>
      <c r="AH310" s="74" t="s">
        <v>17053</v>
      </c>
      <c r="AI310" s="89"/>
      <c r="AJ310" s="89"/>
      <c r="AK310" s="89"/>
      <c r="AL310" s="89"/>
      <c r="AM310" s="90" t="s">
        <v>16950</v>
      </c>
      <c r="AN310" s="90" t="s">
        <v>16971</v>
      </c>
      <c r="AO310" s="90">
        <v>0</v>
      </c>
      <c r="AP310" s="90" t="s">
        <v>16952</v>
      </c>
      <c r="AQ310" s="90" t="s">
        <v>16969</v>
      </c>
      <c r="AR310" s="90">
        <v>0</v>
      </c>
      <c r="AS310" s="90"/>
      <c r="AT310" s="90"/>
      <c r="AU310" s="90"/>
      <c r="AV310" s="90"/>
      <c r="AW310" s="90" t="s">
        <v>1447</v>
      </c>
      <c r="AX310" s="91">
        <v>421.5</v>
      </c>
      <c r="AY310" s="91">
        <v>670</v>
      </c>
      <c r="AZ310" s="90" t="s">
        <v>2968</v>
      </c>
      <c r="BA310" s="90" t="s">
        <v>17013</v>
      </c>
      <c r="BB310" s="92"/>
      <c r="BC310" s="93">
        <f>AY310-M310</f>
        <v>670</v>
      </c>
      <c r="BJ310" s="61" t="str">
        <f t="shared" ref="BJ310:BJ319" si="116">VLOOKUP(C310,BM:BO,3,FALSE)</f>
        <v>нет данных</v>
      </c>
      <c r="BM310" s="61" t="s">
        <v>687</v>
      </c>
      <c r="BN310" s="61" t="s">
        <v>660</v>
      </c>
      <c r="BO310" s="61" t="s">
        <v>3499</v>
      </c>
      <c r="BU310" s="61" t="s">
        <v>687</v>
      </c>
      <c r="BV310" s="61" t="s">
        <v>660</v>
      </c>
      <c r="BW310" s="61" t="s">
        <v>3499</v>
      </c>
      <c r="CH310" s="86">
        <f t="shared" si="79"/>
        <v>0</v>
      </c>
    </row>
    <row r="311" spans="1:115">
      <c r="A311" s="61">
        <v>1</v>
      </c>
      <c r="B311" s="94">
        <f>SUBTOTAL(9,$A$22:A311)</f>
        <v>260</v>
      </c>
      <c r="C311" s="98" t="s">
        <v>341</v>
      </c>
      <c r="D311" s="84">
        <f t="shared" si="114"/>
        <v>150000</v>
      </c>
      <c r="E311" s="101">
        <v>0</v>
      </c>
      <c r="F311" s="101">
        <v>0</v>
      </c>
      <c r="G311" s="101">
        <v>0</v>
      </c>
      <c r="H311" s="101">
        <v>0</v>
      </c>
      <c r="I311" s="101">
        <v>0</v>
      </c>
      <c r="J311" s="101">
        <v>0</v>
      </c>
      <c r="K311" s="116">
        <v>0</v>
      </c>
      <c r="L311" s="101">
        <v>0</v>
      </c>
      <c r="M311" s="117">
        <v>0</v>
      </c>
      <c r="N311" s="84">
        <v>0</v>
      </c>
      <c r="O311" s="101">
        <v>0</v>
      </c>
      <c r="P311" s="101">
        <v>0</v>
      </c>
      <c r="Q311" s="84">
        <v>0</v>
      </c>
      <c r="R311" s="84">
        <v>0</v>
      </c>
      <c r="S311" s="101">
        <v>0</v>
      </c>
      <c r="T311" s="101">
        <v>0</v>
      </c>
      <c r="U311" s="101">
        <v>0</v>
      </c>
      <c r="V311" s="101">
        <v>0</v>
      </c>
      <c r="W311" s="101">
        <v>0</v>
      </c>
      <c r="X311" s="101">
        <v>0</v>
      </c>
      <c r="Y311" s="101">
        <v>0</v>
      </c>
      <c r="Z311" s="101">
        <v>0</v>
      </c>
      <c r="AA311" s="101">
        <v>0</v>
      </c>
      <c r="AB311" s="101">
        <v>0</v>
      </c>
      <c r="AC311" s="84">
        <v>0</v>
      </c>
      <c r="AD311" s="84">
        <v>150000</v>
      </c>
      <c r="AE311" s="101">
        <v>0</v>
      </c>
      <c r="AF311" s="74">
        <v>2023</v>
      </c>
      <c r="AG311" s="74" t="s">
        <v>17053</v>
      </c>
      <c r="AH311" s="74" t="s">
        <v>17053</v>
      </c>
      <c r="AI311" s="89"/>
      <c r="AJ311" s="89"/>
      <c r="AK311" s="89"/>
      <c r="AL311" s="89"/>
      <c r="AM311" s="90" t="s">
        <v>16950</v>
      </c>
      <c r="AN311" s="90" t="s">
        <v>16954</v>
      </c>
      <c r="AO311" s="90">
        <v>0</v>
      </c>
      <c r="AP311" s="90" t="s">
        <v>16961</v>
      </c>
      <c r="AQ311" s="90" t="s">
        <v>16969</v>
      </c>
      <c r="AR311" s="90">
        <v>0</v>
      </c>
      <c r="AS311" s="90"/>
      <c r="AT311" s="90"/>
      <c r="AU311" s="90"/>
      <c r="AV311" s="90"/>
      <c r="AW311" s="90" t="s">
        <v>1423</v>
      </c>
      <c r="AX311" s="91">
        <v>440.1</v>
      </c>
      <c r="AY311" s="91">
        <v>286.07</v>
      </c>
      <c r="AZ311" s="90" t="s">
        <v>2968</v>
      </c>
      <c r="BA311" s="90" t="s">
        <v>17013</v>
      </c>
      <c r="BB311" s="92"/>
      <c r="BC311" s="93">
        <f>AY311-M311</f>
        <v>286.07</v>
      </c>
      <c r="BD311" s="61" t="s">
        <v>16949</v>
      </c>
      <c r="BJ311" s="61" t="str">
        <f t="shared" si="116"/>
        <v>нет данных</v>
      </c>
      <c r="BM311" s="61" t="s">
        <v>3500</v>
      </c>
      <c r="BN311" s="61" t="s">
        <v>659</v>
      </c>
      <c r="BO311" s="61" t="s">
        <v>1966</v>
      </c>
      <c r="BU311" s="61" t="s">
        <v>3500</v>
      </c>
      <c r="BV311" s="61" t="s">
        <v>659</v>
      </c>
      <c r="BW311" s="61" t="s">
        <v>1966</v>
      </c>
      <c r="CH311" s="86">
        <f t="shared" si="79"/>
        <v>0</v>
      </c>
    </row>
    <row r="312" spans="1:115">
      <c r="B312" s="87" t="s">
        <v>343</v>
      </c>
      <c r="C312" s="87"/>
      <c r="D312" s="83">
        <f>D313</f>
        <v>2969018.4899999998</v>
      </c>
      <c r="E312" s="84">
        <f t="shared" ref="E312:AE312" si="117">E313</f>
        <v>0</v>
      </c>
      <c r="F312" s="84">
        <f t="shared" si="117"/>
        <v>0</v>
      </c>
      <c r="G312" s="84">
        <f t="shared" si="117"/>
        <v>0</v>
      </c>
      <c r="H312" s="84">
        <f t="shared" si="117"/>
        <v>0</v>
      </c>
      <c r="I312" s="84">
        <f t="shared" si="117"/>
        <v>0</v>
      </c>
      <c r="J312" s="84">
        <f t="shared" si="117"/>
        <v>0</v>
      </c>
      <c r="K312" s="85">
        <f t="shared" si="117"/>
        <v>0</v>
      </c>
      <c r="L312" s="84">
        <f t="shared" si="117"/>
        <v>0</v>
      </c>
      <c r="M312" s="84">
        <f t="shared" si="117"/>
        <v>307</v>
      </c>
      <c r="N312" s="84">
        <f t="shared" si="117"/>
        <v>2759955.44</v>
      </c>
      <c r="O312" s="84">
        <f t="shared" si="117"/>
        <v>0</v>
      </c>
      <c r="P312" s="84">
        <f t="shared" si="117"/>
        <v>0</v>
      </c>
      <c r="Q312" s="84">
        <f t="shared" si="117"/>
        <v>0</v>
      </c>
      <c r="R312" s="84">
        <f t="shared" si="117"/>
        <v>0</v>
      </c>
      <c r="S312" s="84">
        <f t="shared" si="117"/>
        <v>0</v>
      </c>
      <c r="T312" s="84">
        <f t="shared" si="117"/>
        <v>0</v>
      </c>
      <c r="U312" s="84">
        <f t="shared" si="117"/>
        <v>0</v>
      </c>
      <c r="V312" s="84">
        <f t="shared" si="117"/>
        <v>0</v>
      </c>
      <c r="W312" s="84">
        <f t="shared" si="117"/>
        <v>0</v>
      </c>
      <c r="X312" s="84">
        <f t="shared" si="117"/>
        <v>0</v>
      </c>
      <c r="Y312" s="84">
        <f t="shared" si="117"/>
        <v>0</v>
      </c>
      <c r="Z312" s="84">
        <f t="shared" si="117"/>
        <v>0</v>
      </c>
      <c r="AA312" s="84">
        <f t="shared" si="117"/>
        <v>0</v>
      </c>
      <c r="AB312" s="84">
        <f t="shared" si="117"/>
        <v>0</v>
      </c>
      <c r="AC312" s="84">
        <f t="shared" si="117"/>
        <v>59063.05</v>
      </c>
      <c r="AD312" s="84">
        <f t="shared" si="117"/>
        <v>150000</v>
      </c>
      <c r="AE312" s="84">
        <f t="shared" si="117"/>
        <v>0</v>
      </c>
      <c r="AF312" s="74" t="s">
        <v>17027</v>
      </c>
      <c r="AG312" s="74" t="s">
        <v>17027</v>
      </c>
      <c r="AH312" s="74" t="s">
        <v>17027</v>
      </c>
      <c r="AI312" s="89"/>
      <c r="AJ312" s="89"/>
      <c r="AK312" s="89"/>
      <c r="AL312" s="89"/>
      <c r="AM312" s="90"/>
      <c r="AN312" s="90"/>
      <c r="AO312" s="90"/>
      <c r="AP312" s="90"/>
      <c r="AQ312" s="90"/>
      <c r="AR312" s="90"/>
      <c r="AS312" s="90"/>
      <c r="AT312" s="90"/>
      <c r="AU312" s="90"/>
      <c r="AV312" s="90"/>
      <c r="AW312" s="90"/>
      <c r="AX312" s="91"/>
      <c r="AY312" s="91"/>
      <c r="AZ312" s="90"/>
      <c r="BA312" s="90"/>
      <c r="BB312" s="92"/>
      <c r="BC312" s="93">
        <f t="shared" si="103"/>
        <v>-307</v>
      </c>
      <c r="BJ312" s="61" t="e">
        <f t="shared" si="116"/>
        <v>#N/A</v>
      </c>
      <c r="BM312" s="61" t="s">
        <v>3502</v>
      </c>
      <c r="BN312" s="61" t="s">
        <v>659</v>
      </c>
      <c r="BO312" s="61" t="s">
        <v>1966</v>
      </c>
      <c r="BU312" s="61" t="s">
        <v>3502</v>
      </c>
      <c r="BV312" s="61" t="s">
        <v>659</v>
      </c>
      <c r="BW312" s="61" t="s">
        <v>1966</v>
      </c>
      <c r="CH312" s="86">
        <f t="shared" si="79"/>
        <v>-1.7462298274040222E-10</v>
      </c>
    </row>
    <row r="313" spans="1:115">
      <c r="A313" s="61">
        <v>1</v>
      </c>
      <c r="B313" s="94">
        <f>SUBTOTAL(9,$A$22:A313)</f>
        <v>261</v>
      </c>
      <c r="C313" s="98" t="s">
        <v>344</v>
      </c>
      <c r="D313" s="84">
        <f>E313+F313+G313+H313+I313+J313+L313+N313+P313+R313+T313+U313+V313+W313+X313+Y313+Z313+AA313+AB313+AC313+AD313+AE313</f>
        <v>2969018.4899999998</v>
      </c>
      <c r="E313" s="101">
        <v>0</v>
      </c>
      <c r="F313" s="101">
        <v>0</v>
      </c>
      <c r="G313" s="101">
        <v>0</v>
      </c>
      <c r="H313" s="101">
        <v>0</v>
      </c>
      <c r="I313" s="101">
        <v>0</v>
      </c>
      <c r="J313" s="101">
        <v>0</v>
      </c>
      <c r="K313" s="116">
        <v>0</v>
      </c>
      <c r="L313" s="101">
        <v>0</v>
      </c>
      <c r="M313" s="117">
        <v>307</v>
      </c>
      <c r="N313" s="84">
        <v>2759955.44</v>
      </c>
      <c r="O313" s="101">
        <v>0</v>
      </c>
      <c r="P313" s="101">
        <v>0</v>
      </c>
      <c r="Q313" s="84">
        <v>0</v>
      </c>
      <c r="R313" s="84">
        <v>0</v>
      </c>
      <c r="S313" s="101">
        <v>0</v>
      </c>
      <c r="T313" s="101">
        <v>0</v>
      </c>
      <c r="U313" s="101">
        <v>0</v>
      </c>
      <c r="V313" s="101">
        <v>0</v>
      </c>
      <c r="W313" s="101">
        <v>0</v>
      </c>
      <c r="X313" s="101">
        <v>0</v>
      </c>
      <c r="Y313" s="101">
        <v>0</v>
      </c>
      <c r="Z313" s="101">
        <v>0</v>
      </c>
      <c r="AA313" s="101">
        <v>0</v>
      </c>
      <c r="AB313" s="101">
        <v>0</v>
      </c>
      <c r="AC313" s="84">
        <f>ROUND(N313*2.14%,2)</f>
        <v>59063.05</v>
      </c>
      <c r="AD313" s="84">
        <v>150000</v>
      </c>
      <c r="AE313" s="101">
        <v>0</v>
      </c>
      <c r="AF313" s="74">
        <v>2023</v>
      </c>
      <c r="AG313" s="74">
        <v>2023</v>
      </c>
      <c r="AH313" s="74">
        <v>2023</v>
      </c>
      <c r="AI313" s="89"/>
      <c r="AJ313" s="89"/>
      <c r="AK313" s="89"/>
      <c r="AL313" s="89"/>
      <c r="AM313" s="90" t="s">
        <v>16954</v>
      </c>
      <c r="AN313" s="90" t="s">
        <v>16956</v>
      </c>
      <c r="AO313" s="90">
        <v>0</v>
      </c>
      <c r="AP313" s="90" t="s">
        <v>16957</v>
      </c>
      <c r="AQ313" s="90" t="s">
        <v>16953</v>
      </c>
      <c r="AR313" s="90">
        <v>0</v>
      </c>
      <c r="AS313" s="90"/>
      <c r="AT313" s="90"/>
      <c r="AU313" s="90"/>
      <c r="AV313" s="90"/>
      <c r="AW313" s="90" t="s">
        <v>843</v>
      </c>
      <c r="AX313" s="91">
        <v>313</v>
      </c>
      <c r="AY313" s="91" t="s">
        <v>2985</v>
      </c>
      <c r="AZ313" s="90" t="s">
        <v>2968</v>
      </c>
      <c r="BA313" s="90" t="s">
        <v>17013</v>
      </c>
      <c r="BB313" s="92"/>
      <c r="BC313" s="93" t="e">
        <f t="shared" si="103"/>
        <v>#VALUE!</v>
      </c>
      <c r="BJ313" s="61" t="str">
        <f t="shared" si="116"/>
        <v>312.700</v>
      </c>
      <c r="BM313" s="61" t="s">
        <v>3504</v>
      </c>
      <c r="BN313" s="61" t="s">
        <v>717</v>
      </c>
      <c r="BO313" s="61" t="s">
        <v>3505</v>
      </c>
      <c r="BU313" s="61" t="s">
        <v>3504</v>
      </c>
      <c r="BV313" s="61" t="s">
        <v>717</v>
      </c>
      <c r="BW313" s="61" t="s">
        <v>3505</v>
      </c>
      <c r="CH313" s="86">
        <f t="shared" si="79"/>
        <v>-1.7462298274040222E-10</v>
      </c>
    </row>
    <row r="314" spans="1:115">
      <c r="B314" s="87" t="s">
        <v>345</v>
      </c>
      <c r="C314" s="87"/>
      <c r="D314" s="83">
        <f>D315</f>
        <v>5947708.0499999998</v>
      </c>
      <c r="E314" s="84">
        <f t="shared" ref="E314:AE314" si="118">E315</f>
        <v>0</v>
      </c>
      <c r="F314" s="84">
        <f t="shared" si="118"/>
        <v>0</v>
      </c>
      <c r="G314" s="84">
        <f t="shared" si="118"/>
        <v>0</v>
      </c>
      <c r="H314" s="84">
        <f t="shared" si="118"/>
        <v>0</v>
      </c>
      <c r="I314" s="84">
        <f t="shared" si="118"/>
        <v>0</v>
      </c>
      <c r="J314" s="84">
        <f t="shared" si="118"/>
        <v>0</v>
      </c>
      <c r="K314" s="85">
        <f t="shared" si="118"/>
        <v>0</v>
      </c>
      <c r="L314" s="84">
        <f t="shared" si="118"/>
        <v>0</v>
      </c>
      <c r="M314" s="84">
        <f t="shared" si="118"/>
        <v>615</v>
      </c>
      <c r="N314" s="84">
        <f t="shared" si="118"/>
        <v>5646865.1399999997</v>
      </c>
      <c r="O314" s="84">
        <f t="shared" si="118"/>
        <v>0</v>
      </c>
      <c r="P314" s="84">
        <f t="shared" si="118"/>
        <v>0</v>
      </c>
      <c r="Q314" s="84">
        <f t="shared" si="118"/>
        <v>0</v>
      </c>
      <c r="R314" s="84">
        <f t="shared" si="118"/>
        <v>0</v>
      </c>
      <c r="S314" s="84">
        <f t="shared" si="118"/>
        <v>0</v>
      </c>
      <c r="T314" s="84">
        <f t="shared" si="118"/>
        <v>0</v>
      </c>
      <c r="U314" s="84">
        <f t="shared" si="118"/>
        <v>0</v>
      </c>
      <c r="V314" s="84">
        <f t="shared" si="118"/>
        <v>0</v>
      </c>
      <c r="W314" s="84">
        <f t="shared" si="118"/>
        <v>0</v>
      </c>
      <c r="X314" s="84">
        <f t="shared" si="118"/>
        <v>0</v>
      </c>
      <c r="Y314" s="84">
        <f t="shared" si="118"/>
        <v>0</v>
      </c>
      <c r="Z314" s="84">
        <f t="shared" si="118"/>
        <v>0</v>
      </c>
      <c r="AA314" s="84">
        <f t="shared" si="118"/>
        <v>0</v>
      </c>
      <c r="AB314" s="84">
        <f t="shared" si="118"/>
        <v>0</v>
      </c>
      <c r="AC314" s="84">
        <f t="shared" si="118"/>
        <v>120842.91</v>
      </c>
      <c r="AD314" s="84">
        <f t="shared" si="118"/>
        <v>180000</v>
      </c>
      <c r="AE314" s="84">
        <f t="shared" si="118"/>
        <v>0</v>
      </c>
      <c r="AF314" s="74" t="s">
        <v>17027</v>
      </c>
      <c r="AG314" s="74" t="s">
        <v>17027</v>
      </c>
      <c r="AH314" s="74" t="s">
        <v>17027</v>
      </c>
      <c r="AI314" s="89"/>
      <c r="AJ314" s="89"/>
      <c r="AK314" s="89"/>
      <c r="AL314" s="89"/>
      <c r="AM314" s="90"/>
      <c r="AN314" s="90"/>
      <c r="AO314" s="90"/>
      <c r="AP314" s="90"/>
      <c r="AQ314" s="90"/>
      <c r="AR314" s="90"/>
      <c r="AS314" s="90"/>
      <c r="AT314" s="90"/>
      <c r="AU314" s="90"/>
      <c r="AV314" s="90"/>
      <c r="AW314" s="90"/>
      <c r="AX314" s="91"/>
      <c r="AY314" s="91"/>
      <c r="AZ314" s="90"/>
      <c r="BA314" s="90"/>
      <c r="BB314" s="92"/>
      <c r="BC314" s="93">
        <f t="shared" si="103"/>
        <v>-615</v>
      </c>
      <c r="BJ314" s="61" t="e">
        <f t="shared" si="116"/>
        <v>#N/A</v>
      </c>
      <c r="BM314" s="61" t="s">
        <v>3506</v>
      </c>
      <c r="BN314" s="61" t="s">
        <v>717</v>
      </c>
      <c r="BO314" s="61" t="s">
        <v>3507</v>
      </c>
      <c r="BU314" s="61" t="s">
        <v>3506</v>
      </c>
      <c r="BV314" s="61" t="s">
        <v>717</v>
      </c>
      <c r="BW314" s="61" t="s">
        <v>3507</v>
      </c>
      <c r="CH314" s="86">
        <f t="shared" si="79"/>
        <v>1.4551915228366852E-10</v>
      </c>
    </row>
    <row r="315" spans="1:115">
      <c r="A315" s="61">
        <v>1</v>
      </c>
      <c r="B315" s="94">
        <f>SUBTOTAL(9,$A$22:A315)</f>
        <v>262</v>
      </c>
      <c r="C315" s="98" t="s">
        <v>346</v>
      </c>
      <c r="D315" s="84">
        <f>E315+F315+G315+H315+I315+J315+L315+N315+P315+R315+T315+U315+V315+W315+X315+Y315+Z315+AA315+AB315+AC315+AD315+AE315</f>
        <v>5947708.0499999998</v>
      </c>
      <c r="E315" s="101">
        <v>0</v>
      </c>
      <c r="F315" s="101">
        <v>0</v>
      </c>
      <c r="G315" s="101">
        <v>0</v>
      </c>
      <c r="H315" s="101">
        <v>0</v>
      </c>
      <c r="I315" s="101">
        <v>0</v>
      </c>
      <c r="J315" s="101">
        <v>0</v>
      </c>
      <c r="K315" s="116">
        <v>0</v>
      </c>
      <c r="L315" s="101">
        <v>0</v>
      </c>
      <c r="M315" s="117">
        <v>615</v>
      </c>
      <c r="N315" s="84">
        <v>5646865.1399999997</v>
      </c>
      <c r="O315" s="101">
        <v>0</v>
      </c>
      <c r="P315" s="101">
        <v>0</v>
      </c>
      <c r="Q315" s="84">
        <v>0</v>
      </c>
      <c r="R315" s="84">
        <v>0</v>
      </c>
      <c r="S315" s="101">
        <v>0</v>
      </c>
      <c r="T315" s="101">
        <v>0</v>
      </c>
      <c r="U315" s="101">
        <v>0</v>
      </c>
      <c r="V315" s="101">
        <v>0</v>
      </c>
      <c r="W315" s="101">
        <v>0</v>
      </c>
      <c r="X315" s="101">
        <v>0</v>
      </c>
      <c r="Y315" s="101">
        <v>0</v>
      </c>
      <c r="Z315" s="101">
        <v>0</v>
      </c>
      <c r="AA315" s="101">
        <v>0</v>
      </c>
      <c r="AB315" s="101">
        <v>0</v>
      </c>
      <c r="AC315" s="84">
        <f>ROUND(N315*2.14%,2)</f>
        <v>120842.91</v>
      </c>
      <c r="AD315" s="84">
        <v>180000</v>
      </c>
      <c r="AE315" s="101">
        <v>0</v>
      </c>
      <c r="AF315" s="74">
        <v>2023</v>
      </c>
      <c r="AG315" s="74">
        <v>2023</v>
      </c>
      <c r="AH315" s="74">
        <v>2023</v>
      </c>
      <c r="AI315" s="89"/>
      <c r="AJ315" s="89"/>
      <c r="AK315" s="89"/>
      <c r="AL315" s="89"/>
      <c r="AM315" s="90" t="s">
        <v>16955</v>
      </c>
      <c r="AN315" s="90" t="s">
        <v>16952</v>
      </c>
      <c r="AO315" s="90">
        <v>0</v>
      </c>
      <c r="AP315" s="90" t="s">
        <v>16959</v>
      </c>
      <c r="AQ315" s="90" t="s">
        <v>16972</v>
      </c>
      <c r="AR315" s="90" t="s">
        <v>16965</v>
      </c>
      <c r="AS315" s="90"/>
      <c r="AT315" s="90"/>
      <c r="AU315" s="90"/>
      <c r="AV315" s="90"/>
      <c r="AW315" s="90" t="s">
        <v>777</v>
      </c>
      <c r="AX315" s="91">
        <v>786.2</v>
      </c>
      <c r="AY315" s="91">
        <v>481.26</v>
      </c>
      <c r="AZ315" s="90" t="s">
        <v>2968</v>
      </c>
      <c r="BA315" s="90" t="s">
        <v>17013</v>
      </c>
      <c r="BB315" s="92"/>
      <c r="BC315" s="93">
        <f t="shared" si="103"/>
        <v>-133.74</v>
      </c>
      <c r="BJ315" s="61" t="str">
        <f t="shared" si="116"/>
        <v>408.000</v>
      </c>
      <c r="BM315" s="61" t="s">
        <v>688</v>
      </c>
      <c r="BN315" s="61" t="s">
        <v>3047</v>
      </c>
      <c r="BO315" s="61" t="s">
        <v>3509</v>
      </c>
      <c r="BU315" s="61" t="s">
        <v>688</v>
      </c>
      <c r="BV315" s="61" t="s">
        <v>3047</v>
      </c>
      <c r="BW315" s="61" t="s">
        <v>3509</v>
      </c>
      <c r="CH315" s="86">
        <f t="shared" si="79"/>
        <v>1.4551915228366852E-10</v>
      </c>
    </row>
    <row r="316" spans="1:115">
      <c r="B316" s="87" t="s">
        <v>371</v>
      </c>
      <c r="C316" s="87"/>
      <c r="D316" s="83">
        <f>D317</f>
        <v>5628145.5300000003</v>
      </c>
      <c r="E316" s="84">
        <f t="shared" ref="E316:AE316" si="119">E317</f>
        <v>0</v>
      </c>
      <c r="F316" s="84">
        <f t="shared" si="119"/>
        <v>0</v>
      </c>
      <c r="G316" s="84">
        <f t="shared" si="119"/>
        <v>0</v>
      </c>
      <c r="H316" s="84">
        <f t="shared" si="119"/>
        <v>0</v>
      </c>
      <c r="I316" s="84">
        <f t="shared" si="119"/>
        <v>0</v>
      </c>
      <c r="J316" s="84">
        <f t="shared" si="119"/>
        <v>0</v>
      </c>
      <c r="K316" s="85">
        <f t="shared" si="119"/>
        <v>0</v>
      </c>
      <c r="L316" s="84">
        <f t="shared" si="119"/>
        <v>0</v>
      </c>
      <c r="M316" s="84">
        <f t="shared" si="119"/>
        <v>566.79999999999995</v>
      </c>
      <c r="N316" s="84">
        <f t="shared" si="119"/>
        <v>5427092.2999999998</v>
      </c>
      <c r="O316" s="84">
        <f t="shared" si="119"/>
        <v>0</v>
      </c>
      <c r="P316" s="84">
        <f t="shared" si="119"/>
        <v>0</v>
      </c>
      <c r="Q316" s="84">
        <f t="shared" si="119"/>
        <v>0</v>
      </c>
      <c r="R316" s="84">
        <f t="shared" si="119"/>
        <v>0</v>
      </c>
      <c r="S316" s="84">
        <f t="shared" si="119"/>
        <v>0</v>
      </c>
      <c r="T316" s="84">
        <f t="shared" si="119"/>
        <v>0</v>
      </c>
      <c r="U316" s="84">
        <f t="shared" si="119"/>
        <v>0</v>
      </c>
      <c r="V316" s="84">
        <f t="shared" si="119"/>
        <v>0</v>
      </c>
      <c r="W316" s="84">
        <f t="shared" si="119"/>
        <v>0</v>
      </c>
      <c r="X316" s="84">
        <f t="shared" si="119"/>
        <v>0</v>
      </c>
      <c r="Y316" s="84">
        <f t="shared" si="119"/>
        <v>0</v>
      </c>
      <c r="Z316" s="84">
        <f t="shared" si="119"/>
        <v>0</v>
      </c>
      <c r="AA316" s="84">
        <f t="shared" si="119"/>
        <v>0</v>
      </c>
      <c r="AB316" s="84">
        <f t="shared" si="119"/>
        <v>0</v>
      </c>
      <c r="AC316" s="84">
        <f t="shared" si="119"/>
        <v>116139.78</v>
      </c>
      <c r="AD316" s="84">
        <f t="shared" si="119"/>
        <v>84913.45</v>
      </c>
      <c r="AE316" s="84">
        <f t="shared" si="119"/>
        <v>0</v>
      </c>
      <c r="AF316" s="74" t="s">
        <v>17027</v>
      </c>
      <c r="AG316" s="74" t="s">
        <v>17027</v>
      </c>
      <c r="AH316" s="74" t="s">
        <v>17027</v>
      </c>
      <c r="AI316" s="89"/>
      <c r="AJ316" s="89"/>
      <c r="AK316" s="89"/>
      <c r="AL316" s="89"/>
      <c r="AM316" s="90"/>
      <c r="AN316" s="90"/>
      <c r="AO316" s="90"/>
      <c r="AP316" s="90"/>
      <c r="AQ316" s="90"/>
      <c r="AR316" s="90"/>
      <c r="AS316" s="90"/>
      <c r="AT316" s="90"/>
      <c r="AU316" s="90"/>
      <c r="AV316" s="90"/>
      <c r="AW316" s="90"/>
      <c r="AX316" s="91"/>
      <c r="AY316" s="91"/>
      <c r="AZ316" s="90"/>
      <c r="BA316" s="90"/>
      <c r="BB316" s="92"/>
      <c r="BC316" s="93">
        <f t="shared" si="103"/>
        <v>-566.79999999999995</v>
      </c>
      <c r="BJ316" s="61" t="e">
        <f t="shared" si="116"/>
        <v>#N/A</v>
      </c>
      <c r="BM316" s="61" t="s">
        <v>3547</v>
      </c>
      <c r="BN316" s="61" t="s">
        <v>2985</v>
      </c>
      <c r="BO316" s="61" t="s">
        <v>2985</v>
      </c>
      <c r="BU316" s="61" t="s">
        <v>3547</v>
      </c>
      <c r="BV316" s="61" t="s">
        <v>2985</v>
      </c>
      <c r="BW316" s="61" t="s">
        <v>2985</v>
      </c>
      <c r="CH316" s="86">
        <f t="shared" si="79"/>
        <v>4.5110937207937241E-10</v>
      </c>
    </row>
    <row r="317" spans="1:115">
      <c r="A317" s="61">
        <v>1</v>
      </c>
      <c r="B317" s="94">
        <f>SUBTOTAL(9,$A$22:A317)</f>
        <v>263</v>
      </c>
      <c r="C317" s="98" t="s">
        <v>373</v>
      </c>
      <c r="D317" s="84">
        <f>E317+F317+G317+H317+I317+J317+L317+N317+P317+R317+T317+U317+V317+W317+X317+Y317+Z317+AA317+AB317+AC317+AD317+AE317</f>
        <v>5628145.5300000003</v>
      </c>
      <c r="E317" s="101">
        <v>0</v>
      </c>
      <c r="F317" s="101">
        <v>0</v>
      </c>
      <c r="G317" s="101">
        <v>0</v>
      </c>
      <c r="H317" s="101">
        <v>0</v>
      </c>
      <c r="I317" s="101">
        <v>0</v>
      </c>
      <c r="J317" s="101">
        <v>0</v>
      </c>
      <c r="K317" s="116">
        <v>0</v>
      </c>
      <c r="L317" s="101">
        <v>0</v>
      </c>
      <c r="M317" s="117">
        <v>566.79999999999995</v>
      </c>
      <c r="N317" s="84">
        <v>5427092.2999999998</v>
      </c>
      <c r="O317" s="101">
        <v>0</v>
      </c>
      <c r="P317" s="101">
        <v>0</v>
      </c>
      <c r="Q317" s="84">
        <v>0</v>
      </c>
      <c r="R317" s="84">
        <v>0</v>
      </c>
      <c r="S317" s="101">
        <v>0</v>
      </c>
      <c r="T317" s="101">
        <v>0</v>
      </c>
      <c r="U317" s="101">
        <v>0</v>
      </c>
      <c r="V317" s="101">
        <v>0</v>
      </c>
      <c r="W317" s="101">
        <v>0</v>
      </c>
      <c r="X317" s="101">
        <v>0</v>
      </c>
      <c r="Y317" s="101">
        <v>0</v>
      </c>
      <c r="Z317" s="101">
        <v>0</v>
      </c>
      <c r="AA317" s="101">
        <v>0</v>
      </c>
      <c r="AB317" s="101">
        <v>0</v>
      </c>
      <c r="AC317" s="84">
        <f>ROUND(N317*2.14%,2)</f>
        <v>116139.78</v>
      </c>
      <c r="AD317" s="84">
        <v>84913.45</v>
      </c>
      <c r="AE317" s="101">
        <v>0</v>
      </c>
      <c r="AF317" s="74">
        <v>2023</v>
      </c>
      <c r="AG317" s="74">
        <v>2023</v>
      </c>
      <c r="AH317" s="74">
        <v>2023</v>
      </c>
      <c r="AI317" s="89"/>
      <c r="AJ317" s="89"/>
      <c r="AK317" s="89"/>
      <c r="AL317" s="89"/>
      <c r="AM317" s="90" t="s">
        <v>16968</v>
      </c>
      <c r="AN317" s="90" t="s">
        <v>16951</v>
      </c>
      <c r="AO317" s="90">
        <v>0</v>
      </c>
      <c r="AP317" s="90" t="s">
        <v>16964</v>
      </c>
      <c r="AQ317" s="90" t="s">
        <v>16969</v>
      </c>
      <c r="AR317" s="90" t="s">
        <v>16958</v>
      </c>
      <c r="AS317" s="90"/>
      <c r="AT317" s="90"/>
      <c r="AU317" s="90"/>
      <c r="AV317" s="90"/>
      <c r="AW317" s="90" t="s">
        <v>925</v>
      </c>
      <c r="AX317" s="91">
        <v>569.1</v>
      </c>
      <c r="AY317" s="91">
        <v>540</v>
      </c>
      <c r="AZ317" s="90" t="s">
        <v>2968</v>
      </c>
      <c r="BA317" s="90" t="s">
        <v>17013</v>
      </c>
      <c r="BB317" s="92"/>
      <c r="BC317" s="93">
        <f t="shared" si="103"/>
        <v>-26.799999999999955</v>
      </c>
      <c r="BJ317" s="61" t="str">
        <f t="shared" si="116"/>
        <v>409.090</v>
      </c>
      <c r="BM317" s="61" t="s">
        <v>3549</v>
      </c>
      <c r="BN317" s="61" t="s">
        <v>1344</v>
      </c>
      <c r="BO317" s="61" t="s">
        <v>3550</v>
      </c>
      <c r="BU317" s="61" t="s">
        <v>3549</v>
      </c>
      <c r="BV317" s="61" t="s">
        <v>1344</v>
      </c>
      <c r="BW317" s="61" t="s">
        <v>3550</v>
      </c>
      <c r="CH317" s="86">
        <f t="shared" si="79"/>
        <v>4.5110937207937241E-10</v>
      </c>
    </row>
    <row r="318" spans="1:115">
      <c r="B318" s="87" t="s">
        <v>372</v>
      </c>
      <c r="C318" s="87"/>
      <c r="D318" s="83">
        <f t="shared" ref="D318:AE318" si="120">SUM(D319:D320)</f>
        <v>15909700.050000001</v>
      </c>
      <c r="E318" s="84">
        <f t="shared" si="120"/>
        <v>0</v>
      </c>
      <c r="F318" s="84">
        <f t="shared" si="120"/>
        <v>0</v>
      </c>
      <c r="G318" s="84">
        <f t="shared" si="120"/>
        <v>0</v>
      </c>
      <c r="H318" s="84">
        <f t="shared" si="120"/>
        <v>0</v>
      </c>
      <c r="I318" s="84">
        <f t="shared" si="120"/>
        <v>0</v>
      </c>
      <c r="J318" s="84">
        <f t="shared" si="120"/>
        <v>0</v>
      </c>
      <c r="K318" s="85">
        <f t="shared" si="120"/>
        <v>0</v>
      </c>
      <c r="L318" s="84">
        <f t="shared" si="120"/>
        <v>0</v>
      </c>
      <c r="M318" s="84">
        <f t="shared" si="120"/>
        <v>1770.62</v>
      </c>
      <c r="N318" s="84">
        <f t="shared" si="120"/>
        <v>15404588.810000001</v>
      </c>
      <c r="O318" s="84">
        <f t="shared" si="120"/>
        <v>0</v>
      </c>
      <c r="P318" s="84">
        <f t="shared" si="120"/>
        <v>0</v>
      </c>
      <c r="Q318" s="84">
        <f t="shared" si="120"/>
        <v>0</v>
      </c>
      <c r="R318" s="84">
        <f t="shared" si="120"/>
        <v>0</v>
      </c>
      <c r="S318" s="84">
        <f t="shared" si="120"/>
        <v>0</v>
      </c>
      <c r="T318" s="84">
        <f t="shared" si="120"/>
        <v>0</v>
      </c>
      <c r="U318" s="84">
        <f t="shared" si="120"/>
        <v>0</v>
      </c>
      <c r="V318" s="84">
        <f t="shared" si="120"/>
        <v>0</v>
      </c>
      <c r="W318" s="84">
        <f t="shared" si="120"/>
        <v>0</v>
      </c>
      <c r="X318" s="84">
        <f t="shared" si="120"/>
        <v>0</v>
      </c>
      <c r="Y318" s="84">
        <f t="shared" si="120"/>
        <v>0</v>
      </c>
      <c r="Z318" s="84">
        <f t="shared" si="120"/>
        <v>0</v>
      </c>
      <c r="AA318" s="84">
        <f t="shared" si="120"/>
        <v>0</v>
      </c>
      <c r="AB318" s="84">
        <f t="shared" si="120"/>
        <v>0</v>
      </c>
      <c r="AC318" s="84">
        <f t="shared" si="120"/>
        <v>291237.69</v>
      </c>
      <c r="AD318" s="84">
        <f t="shared" si="120"/>
        <v>213873.55</v>
      </c>
      <c r="AE318" s="84">
        <f t="shared" si="120"/>
        <v>0</v>
      </c>
      <c r="AF318" s="74" t="s">
        <v>17027</v>
      </c>
      <c r="AG318" s="74" t="s">
        <v>17027</v>
      </c>
      <c r="AH318" s="74" t="s">
        <v>17027</v>
      </c>
      <c r="AI318" s="89"/>
      <c r="AJ318" s="89"/>
      <c r="AK318" s="89"/>
      <c r="AL318" s="89"/>
      <c r="AM318" s="90"/>
      <c r="AN318" s="90"/>
      <c r="AO318" s="90"/>
      <c r="AP318" s="90"/>
      <c r="AQ318" s="90"/>
      <c r="AR318" s="90"/>
      <c r="AS318" s="90"/>
      <c r="AT318" s="90"/>
      <c r="AU318" s="90"/>
      <c r="AV318" s="90"/>
      <c r="AW318" s="90"/>
      <c r="AX318" s="91"/>
      <c r="AY318" s="91"/>
      <c r="AZ318" s="90"/>
      <c r="BA318" s="90"/>
      <c r="BB318" s="92"/>
      <c r="BC318" s="93">
        <f t="shared" si="103"/>
        <v>-1770.62</v>
      </c>
      <c r="BJ318" s="61" t="e">
        <f t="shared" si="116"/>
        <v>#N/A</v>
      </c>
      <c r="BM318" s="61" t="s">
        <v>3551</v>
      </c>
      <c r="BN318" s="61" t="s">
        <v>3085</v>
      </c>
      <c r="BO318" s="61" t="s">
        <v>3553</v>
      </c>
      <c r="BU318" s="61" t="s">
        <v>3551</v>
      </c>
      <c r="BV318" s="61" t="s">
        <v>3085</v>
      </c>
      <c r="BW318" s="61" t="s">
        <v>3553</v>
      </c>
      <c r="CH318" s="86">
        <f t="shared" si="79"/>
        <v>2.3283064365386963E-10</v>
      </c>
    </row>
    <row r="319" spans="1:115">
      <c r="A319" s="61">
        <v>1</v>
      </c>
      <c r="B319" s="94">
        <f>SUBTOTAL(9,$A$22:A319)</f>
        <v>264</v>
      </c>
      <c r="C319" s="98" t="s">
        <v>374</v>
      </c>
      <c r="D319" s="84">
        <f t="shared" ref="D319:D320" si="121">E319+F319+G319+H319+I319+J319+L319+N319+P319+R319+T319+U319+V319+W319+X319+Y319+Z319+AA319+AB319+AC319+AD319+AE319</f>
        <v>12316890.350000001</v>
      </c>
      <c r="E319" s="101">
        <v>0</v>
      </c>
      <c r="F319" s="101">
        <v>0</v>
      </c>
      <c r="G319" s="101">
        <v>0</v>
      </c>
      <c r="H319" s="101">
        <v>0</v>
      </c>
      <c r="I319" s="101">
        <v>0</v>
      </c>
      <c r="J319" s="101">
        <v>0</v>
      </c>
      <c r="K319" s="116">
        <v>0</v>
      </c>
      <c r="L319" s="101">
        <v>0</v>
      </c>
      <c r="M319" s="117">
        <v>1162</v>
      </c>
      <c r="N319" s="84">
        <v>11849438.810000001</v>
      </c>
      <c r="O319" s="101">
        <v>0</v>
      </c>
      <c r="P319" s="101">
        <v>0</v>
      </c>
      <c r="Q319" s="84">
        <v>0</v>
      </c>
      <c r="R319" s="84">
        <v>0</v>
      </c>
      <c r="S319" s="101">
        <v>0</v>
      </c>
      <c r="T319" s="101">
        <v>0</v>
      </c>
      <c r="U319" s="101">
        <v>0</v>
      </c>
      <c r="V319" s="101">
        <v>0</v>
      </c>
      <c r="W319" s="101">
        <v>0</v>
      </c>
      <c r="X319" s="101">
        <v>0</v>
      </c>
      <c r="Y319" s="101">
        <v>0</v>
      </c>
      <c r="Z319" s="101">
        <v>0</v>
      </c>
      <c r="AA319" s="101">
        <v>0</v>
      </c>
      <c r="AB319" s="101">
        <v>0</v>
      </c>
      <c r="AC319" s="84">
        <f>ROUND(N319*2.14%,2)</f>
        <v>253577.99</v>
      </c>
      <c r="AD319" s="101">
        <v>213873.55</v>
      </c>
      <c r="AE319" s="101">
        <v>0</v>
      </c>
      <c r="AF319" s="74">
        <v>2023</v>
      </c>
      <c r="AG319" s="74">
        <v>2023</v>
      </c>
      <c r="AH319" s="74">
        <v>2023</v>
      </c>
      <c r="AI319" s="89"/>
      <c r="AJ319" s="89"/>
      <c r="AK319" s="89"/>
      <c r="AL319" s="89"/>
      <c r="AM319" s="90" t="s">
        <v>16955</v>
      </c>
      <c r="AN319" s="90" t="s">
        <v>16957</v>
      </c>
      <c r="AO319" s="90">
        <v>0</v>
      </c>
      <c r="AP319" s="90" t="s">
        <v>16973</v>
      </c>
      <c r="AQ319" s="90" t="s">
        <v>16959</v>
      </c>
      <c r="AR319" s="90" t="s">
        <v>16965</v>
      </c>
      <c r="AS319" s="90"/>
      <c r="AT319" s="90"/>
      <c r="AU319" s="90"/>
      <c r="AV319" s="90"/>
      <c r="AW319" s="90" t="s">
        <v>738</v>
      </c>
      <c r="AX319" s="91">
        <v>3766</v>
      </c>
      <c r="AY319" s="91">
        <v>1110</v>
      </c>
      <c r="AZ319" s="90" t="s">
        <v>2968</v>
      </c>
      <c r="BA319" s="90">
        <v>2006</v>
      </c>
      <c r="BB319" s="92"/>
      <c r="BC319" s="93">
        <f t="shared" si="103"/>
        <v>-52</v>
      </c>
      <c r="BJ319" s="61" t="str">
        <f t="shared" si="116"/>
        <v>1084.100</v>
      </c>
      <c r="BM319" s="61" t="s">
        <v>3554</v>
      </c>
      <c r="BN319" s="61" t="s">
        <v>3254</v>
      </c>
      <c r="BO319" s="61" t="s">
        <v>2985</v>
      </c>
      <c r="BU319" s="61" t="s">
        <v>3554</v>
      </c>
      <c r="BV319" s="61" t="s">
        <v>3254</v>
      </c>
      <c r="BW319" s="61" t="s">
        <v>2985</v>
      </c>
      <c r="CH319" s="86">
        <f t="shared" ref="CH319:CH373" si="122">D319-E319-F319-G319-H319-I319-J319-L319-N319-P319-R319-T319-U319-V319-W319-X319-Y319-Z319-AA319-AB319-AC319-AD319-AE319</f>
        <v>9.8953023552894592E-10</v>
      </c>
    </row>
    <row r="320" spans="1:115" s="105" customFormat="1">
      <c r="A320" s="61">
        <v>1</v>
      </c>
      <c r="B320" s="94">
        <f>SUBTOTAL(9,$A$22:A320)</f>
        <v>265</v>
      </c>
      <c r="C320" s="129" t="s">
        <v>13147</v>
      </c>
      <c r="D320" s="84">
        <f t="shared" si="121"/>
        <v>3592809.7</v>
      </c>
      <c r="E320" s="102">
        <v>0</v>
      </c>
      <c r="F320" s="102">
        <v>0</v>
      </c>
      <c r="G320" s="102">
        <v>0</v>
      </c>
      <c r="H320" s="102">
        <v>0</v>
      </c>
      <c r="I320" s="102">
        <v>0</v>
      </c>
      <c r="J320" s="102">
        <v>0</v>
      </c>
      <c r="K320" s="119">
        <v>0</v>
      </c>
      <c r="L320" s="102">
        <v>0</v>
      </c>
      <c r="M320" s="102">
        <v>608.62</v>
      </c>
      <c r="N320" s="102">
        <v>3555150</v>
      </c>
      <c r="O320" s="102">
        <v>0</v>
      </c>
      <c r="P320" s="102">
        <v>0</v>
      </c>
      <c r="Q320" s="102">
        <v>0</v>
      </c>
      <c r="R320" s="102">
        <v>0</v>
      </c>
      <c r="S320" s="102">
        <v>0</v>
      </c>
      <c r="T320" s="102">
        <v>0</v>
      </c>
      <c r="U320" s="102">
        <v>0</v>
      </c>
      <c r="V320" s="102">
        <v>0</v>
      </c>
      <c r="W320" s="102">
        <v>0</v>
      </c>
      <c r="X320" s="102">
        <v>0</v>
      </c>
      <c r="Y320" s="102">
        <v>0</v>
      </c>
      <c r="Z320" s="102">
        <v>0</v>
      </c>
      <c r="AA320" s="102">
        <v>0</v>
      </c>
      <c r="AB320" s="102">
        <v>0</v>
      </c>
      <c r="AC320" s="102">
        <v>37659.699999999997</v>
      </c>
      <c r="AD320" s="101">
        <v>0</v>
      </c>
      <c r="AE320" s="102">
        <v>0</v>
      </c>
      <c r="AF320" s="103" t="s">
        <v>17053</v>
      </c>
      <c r="AG320" s="103">
        <v>2023</v>
      </c>
      <c r="AH320" s="104">
        <v>2023</v>
      </c>
      <c r="AT320" s="105" t="e">
        <f>VLOOKUP(C320,AW:AX,2,FALSE)</f>
        <v>#N/A</v>
      </c>
      <c r="BW320" s="106"/>
      <c r="CE320" s="105" t="e">
        <f>VLOOKUP(C320,CF:CG,2,FALSE)</f>
        <v>#N/A</v>
      </c>
      <c r="CH320" s="86">
        <f t="shared" si="122"/>
        <v>1.8917489796876907E-10</v>
      </c>
      <c r="CL320" s="105" t="e">
        <f>VLOOKUP(C320,CM:CN,2,FALSE)</f>
        <v>#N/A</v>
      </c>
      <c r="DK320" s="105" t="e">
        <f>VLOOKUP(C320,DL:DM,2,FALSE)</f>
        <v>#N/A</v>
      </c>
    </row>
    <row r="321" spans="1:115">
      <c r="B321" s="87" t="s">
        <v>17315</v>
      </c>
      <c r="C321" s="87"/>
      <c r="D321" s="83">
        <f>D322</f>
        <v>5881607.7999999998</v>
      </c>
      <c r="E321" s="84">
        <f t="shared" ref="E321:AE321" si="123">E322</f>
        <v>0</v>
      </c>
      <c r="F321" s="84">
        <f t="shared" si="123"/>
        <v>0</v>
      </c>
      <c r="G321" s="84">
        <f t="shared" si="123"/>
        <v>0</v>
      </c>
      <c r="H321" s="84">
        <f t="shared" si="123"/>
        <v>0</v>
      </c>
      <c r="I321" s="84">
        <f t="shared" si="123"/>
        <v>0</v>
      </c>
      <c r="J321" s="84">
        <f t="shared" si="123"/>
        <v>0</v>
      </c>
      <c r="K321" s="85">
        <f t="shared" si="123"/>
        <v>0</v>
      </c>
      <c r="L321" s="84">
        <f t="shared" si="123"/>
        <v>0</v>
      </c>
      <c r="M321" s="84">
        <f t="shared" si="123"/>
        <v>871.55</v>
      </c>
      <c r="N321" s="84">
        <f t="shared" si="123"/>
        <v>5819957</v>
      </c>
      <c r="O321" s="84">
        <f t="shared" si="123"/>
        <v>0</v>
      </c>
      <c r="P321" s="84">
        <f t="shared" si="123"/>
        <v>0</v>
      </c>
      <c r="Q321" s="84">
        <f t="shared" si="123"/>
        <v>0</v>
      </c>
      <c r="R321" s="84">
        <f t="shared" si="123"/>
        <v>0</v>
      </c>
      <c r="S321" s="84">
        <f t="shared" si="123"/>
        <v>0</v>
      </c>
      <c r="T321" s="84">
        <f t="shared" si="123"/>
        <v>0</v>
      </c>
      <c r="U321" s="84">
        <f t="shared" si="123"/>
        <v>0</v>
      </c>
      <c r="V321" s="84">
        <f t="shared" si="123"/>
        <v>0</v>
      </c>
      <c r="W321" s="84">
        <f t="shared" si="123"/>
        <v>0</v>
      </c>
      <c r="X321" s="84">
        <f t="shared" si="123"/>
        <v>0</v>
      </c>
      <c r="Y321" s="84">
        <f t="shared" si="123"/>
        <v>0</v>
      </c>
      <c r="Z321" s="84">
        <f t="shared" si="123"/>
        <v>0</v>
      </c>
      <c r="AA321" s="84">
        <f t="shared" si="123"/>
        <v>0</v>
      </c>
      <c r="AB321" s="84">
        <f t="shared" si="123"/>
        <v>0</v>
      </c>
      <c r="AC321" s="84">
        <f t="shared" si="123"/>
        <v>61650.8</v>
      </c>
      <c r="AD321" s="84">
        <f t="shared" si="123"/>
        <v>0</v>
      </c>
      <c r="AE321" s="84">
        <f t="shared" si="123"/>
        <v>0</v>
      </c>
      <c r="AF321" s="74" t="s">
        <v>17027</v>
      </c>
      <c r="AG321" s="74" t="s">
        <v>17027</v>
      </c>
      <c r="AH321" s="74" t="s">
        <v>17027</v>
      </c>
      <c r="AI321" s="89"/>
      <c r="AJ321" s="89"/>
      <c r="AK321" s="89"/>
      <c r="AL321" s="89"/>
      <c r="AM321" s="90"/>
      <c r="AN321" s="90"/>
      <c r="AO321" s="90"/>
      <c r="AP321" s="90"/>
      <c r="AQ321" s="90"/>
      <c r="AR321" s="90"/>
      <c r="AS321" s="90"/>
      <c r="AT321" s="90"/>
      <c r="AU321" s="90"/>
      <c r="AV321" s="90"/>
      <c r="AW321" s="90"/>
      <c r="AX321" s="91"/>
      <c r="AY321" s="91"/>
      <c r="AZ321" s="90"/>
      <c r="BA321" s="90"/>
      <c r="BB321" s="92"/>
      <c r="BC321" s="93"/>
      <c r="CH321" s="86">
        <f t="shared" si="122"/>
        <v>-1.8917489796876907E-10</v>
      </c>
    </row>
    <row r="322" spans="1:115" s="105" customFormat="1">
      <c r="A322" s="61">
        <v>1</v>
      </c>
      <c r="B322" s="94">
        <f>SUBTOTAL(9,$A$22:A322)</f>
        <v>266</v>
      </c>
      <c r="C322" s="129" t="s">
        <v>2307</v>
      </c>
      <c r="D322" s="84">
        <f>E322+F322+G322+H322+I322+J322+L322+N322+P322+R322+T322+U322+V322+W322+X322+Y322+Z322+AA322+AB322+AC322+AD322+AE322</f>
        <v>5881607.7999999998</v>
      </c>
      <c r="E322" s="102">
        <v>0</v>
      </c>
      <c r="F322" s="102">
        <v>0</v>
      </c>
      <c r="G322" s="102">
        <v>0</v>
      </c>
      <c r="H322" s="102">
        <v>0</v>
      </c>
      <c r="I322" s="102">
        <v>0</v>
      </c>
      <c r="J322" s="102">
        <v>0</v>
      </c>
      <c r="K322" s="119">
        <v>0</v>
      </c>
      <c r="L322" s="102">
        <v>0</v>
      </c>
      <c r="M322" s="102">
        <v>871.55</v>
      </c>
      <c r="N322" s="102">
        <v>5819957</v>
      </c>
      <c r="O322" s="102">
        <v>0</v>
      </c>
      <c r="P322" s="102">
        <v>0</v>
      </c>
      <c r="Q322" s="102">
        <v>0</v>
      </c>
      <c r="R322" s="102">
        <v>0</v>
      </c>
      <c r="S322" s="102">
        <v>0</v>
      </c>
      <c r="T322" s="102">
        <v>0</v>
      </c>
      <c r="U322" s="102">
        <v>0</v>
      </c>
      <c r="V322" s="102">
        <v>0</v>
      </c>
      <c r="W322" s="102">
        <v>0</v>
      </c>
      <c r="X322" s="102">
        <v>0</v>
      </c>
      <c r="Y322" s="102">
        <v>0</v>
      </c>
      <c r="Z322" s="102">
        <v>0</v>
      </c>
      <c r="AA322" s="102">
        <v>0</v>
      </c>
      <c r="AB322" s="102">
        <v>0</v>
      </c>
      <c r="AC322" s="102">
        <v>61650.8</v>
      </c>
      <c r="AD322" s="102">
        <v>0</v>
      </c>
      <c r="AE322" s="102">
        <v>0</v>
      </c>
      <c r="AF322" s="103" t="s">
        <v>17053</v>
      </c>
      <c r="AG322" s="103">
        <v>2023</v>
      </c>
      <c r="AH322" s="104">
        <v>2023</v>
      </c>
      <c r="AT322" s="105" t="e">
        <f>VLOOKUP(C322,AW:AX,2,FALSE)</f>
        <v>#N/A</v>
      </c>
      <c r="BW322" s="106"/>
      <c r="CE322" s="105">
        <f>VLOOKUP(C322,CF:CG,2,FALSE)</f>
        <v>1</v>
      </c>
      <c r="CH322" s="86">
        <f t="shared" si="122"/>
        <v>-1.8917489796876907E-10</v>
      </c>
      <c r="CL322" s="105" t="e">
        <f>VLOOKUP(C322,CM:CN,2,FALSE)</f>
        <v>#N/A</v>
      </c>
      <c r="DK322" s="105" t="e">
        <f>VLOOKUP(C322,DL:DM,2,FALSE)</f>
        <v>#N/A</v>
      </c>
    </row>
    <row r="323" spans="1:115">
      <c r="B323" s="87" t="s">
        <v>219</v>
      </c>
      <c r="C323" s="87"/>
      <c r="D323" s="83">
        <f t="shared" ref="D323:AE323" si="124">SUM(D324:D325)</f>
        <v>4363475.25</v>
      </c>
      <c r="E323" s="84">
        <f t="shared" si="124"/>
        <v>0</v>
      </c>
      <c r="F323" s="84">
        <f t="shared" si="124"/>
        <v>0</v>
      </c>
      <c r="G323" s="84">
        <f t="shared" si="124"/>
        <v>0</v>
      </c>
      <c r="H323" s="84">
        <f t="shared" si="124"/>
        <v>0</v>
      </c>
      <c r="I323" s="84">
        <f t="shared" si="124"/>
        <v>0</v>
      </c>
      <c r="J323" s="84">
        <f t="shared" si="124"/>
        <v>0</v>
      </c>
      <c r="K323" s="85">
        <f t="shared" si="124"/>
        <v>0</v>
      </c>
      <c r="L323" s="84">
        <f t="shared" si="124"/>
        <v>0</v>
      </c>
      <c r="M323" s="84">
        <f t="shared" si="124"/>
        <v>0</v>
      </c>
      <c r="N323" s="84">
        <f t="shared" si="124"/>
        <v>0</v>
      </c>
      <c r="O323" s="84">
        <f t="shared" si="124"/>
        <v>0</v>
      </c>
      <c r="P323" s="84">
        <f t="shared" si="124"/>
        <v>0</v>
      </c>
      <c r="Q323" s="84">
        <f t="shared" si="124"/>
        <v>790.6</v>
      </c>
      <c r="R323" s="84">
        <f t="shared" si="124"/>
        <v>4183563.66</v>
      </c>
      <c r="S323" s="84">
        <f t="shared" si="124"/>
        <v>0</v>
      </c>
      <c r="T323" s="84">
        <f t="shared" si="124"/>
        <v>0</v>
      </c>
      <c r="U323" s="84">
        <f t="shared" si="124"/>
        <v>0</v>
      </c>
      <c r="V323" s="84">
        <f t="shared" si="124"/>
        <v>0</v>
      </c>
      <c r="W323" s="84">
        <f t="shared" si="124"/>
        <v>0</v>
      </c>
      <c r="X323" s="84">
        <f t="shared" si="124"/>
        <v>0</v>
      </c>
      <c r="Y323" s="84">
        <f t="shared" si="124"/>
        <v>0</v>
      </c>
      <c r="Z323" s="84">
        <f t="shared" si="124"/>
        <v>0</v>
      </c>
      <c r="AA323" s="84">
        <f t="shared" si="124"/>
        <v>0</v>
      </c>
      <c r="AB323" s="84">
        <f t="shared" si="124"/>
        <v>0</v>
      </c>
      <c r="AC323" s="84">
        <f t="shared" si="124"/>
        <v>89528.26</v>
      </c>
      <c r="AD323" s="84">
        <f t="shared" si="124"/>
        <v>90383.33</v>
      </c>
      <c r="AE323" s="84">
        <f t="shared" si="124"/>
        <v>0</v>
      </c>
      <c r="AF323" s="74" t="s">
        <v>17027</v>
      </c>
      <c r="AG323" s="74" t="s">
        <v>17027</v>
      </c>
      <c r="AH323" s="74" t="s">
        <v>17027</v>
      </c>
      <c r="AI323" s="89"/>
      <c r="AJ323" s="89"/>
      <c r="AK323" s="89"/>
      <c r="AL323" s="89"/>
      <c r="AM323" s="90"/>
      <c r="AN323" s="90"/>
      <c r="AO323" s="90"/>
      <c r="AP323" s="90"/>
      <c r="AQ323" s="90"/>
      <c r="AR323" s="90"/>
      <c r="AS323" s="90"/>
      <c r="AT323" s="90"/>
      <c r="AU323" s="90"/>
      <c r="AV323" s="90"/>
      <c r="AW323" s="90"/>
      <c r="AX323" s="91"/>
      <c r="AY323" s="91"/>
      <c r="AZ323" s="90"/>
      <c r="BA323" s="90"/>
      <c r="BB323" s="92"/>
      <c r="BC323" s="93">
        <f t="shared" si="103"/>
        <v>0</v>
      </c>
      <c r="BJ323" s="61" t="e">
        <f>VLOOKUP(C323,BM:BO,3,FALSE)</f>
        <v>#N/A</v>
      </c>
      <c r="BM323" s="61" t="s">
        <v>647</v>
      </c>
      <c r="BN323" s="61" t="s">
        <v>2985</v>
      </c>
      <c r="BO323" s="61" t="s">
        <v>3271</v>
      </c>
      <c r="BU323" s="61" t="s">
        <v>647</v>
      </c>
      <c r="BV323" s="61" t="s">
        <v>2985</v>
      </c>
      <c r="BW323" s="61" t="s">
        <v>3271</v>
      </c>
      <c r="CH323" s="86">
        <f t="shared" si="122"/>
        <v>-1.4551915228366852E-10</v>
      </c>
    </row>
    <row r="324" spans="1:115">
      <c r="A324" s="61">
        <v>1</v>
      </c>
      <c r="B324" s="94">
        <f>SUBTOTAL(9,$A$22:A324)</f>
        <v>267</v>
      </c>
      <c r="C324" s="98" t="s">
        <v>227</v>
      </c>
      <c r="D324" s="84">
        <f t="shared" ref="D324:D325" si="125">E324+F324+G324+H324+I324+J324+L324+N324+P324+R324+T324+U324+V324+W324+X324+Y324+Z324+AA324+AB324+AC324+AD324+AE324</f>
        <v>90383.33</v>
      </c>
      <c r="E324" s="101">
        <v>0</v>
      </c>
      <c r="F324" s="101">
        <v>0</v>
      </c>
      <c r="G324" s="101">
        <v>0</v>
      </c>
      <c r="H324" s="101">
        <v>0</v>
      </c>
      <c r="I324" s="101">
        <v>0</v>
      </c>
      <c r="J324" s="101">
        <v>0</v>
      </c>
      <c r="K324" s="116">
        <v>0</v>
      </c>
      <c r="L324" s="101">
        <v>0</v>
      </c>
      <c r="M324" s="117">
        <v>0</v>
      </c>
      <c r="N324" s="84">
        <v>0</v>
      </c>
      <c r="O324" s="101">
        <v>0</v>
      </c>
      <c r="P324" s="101">
        <v>0</v>
      </c>
      <c r="Q324" s="84">
        <v>0</v>
      </c>
      <c r="R324" s="84">
        <v>0</v>
      </c>
      <c r="S324" s="101">
        <v>0</v>
      </c>
      <c r="T324" s="101">
        <v>0</v>
      </c>
      <c r="U324" s="101">
        <v>0</v>
      </c>
      <c r="V324" s="101">
        <v>0</v>
      </c>
      <c r="W324" s="101">
        <v>0</v>
      </c>
      <c r="X324" s="101">
        <v>0</v>
      </c>
      <c r="Y324" s="101">
        <v>0</v>
      </c>
      <c r="Z324" s="101">
        <v>0</v>
      </c>
      <c r="AA324" s="101">
        <v>0</v>
      </c>
      <c r="AB324" s="101">
        <v>0</v>
      </c>
      <c r="AC324" s="84">
        <f>ROUND(N324*2.14%,2)</f>
        <v>0</v>
      </c>
      <c r="AD324" s="84">
        <v>90383.33</v>
      </c>
      <c r="AE324" s="101">
        <v>0</v>
      </c>
      <c r="AF324" s="74">
        <v>2023</v>
      </c>
      <c r="AG324" s="74" t="s">
        <v>17053</v>
      </c>
      <c r="AH324" s="74" t="s">
        <v>17053</v>
      </c>
      <c r="AI324" s="89"/>
      <c r="AJ324" s="89"/>
      <c r="AK324" s="89"/>
      <c r="AL324" s="89"/>
      <c r="AM324" s="90" t="s">
        <v>16963</v>
      </c>
      <c r="AN324" s="90" t="s">
        <v>16954</v>
      </c>
      <c r="AO324" s="90">
        <v>0</v>
      </c>
      <c r="AP324" s="90" t="s">
        <v>16975</v>
      </c>
      <c r="AQ324" s="90" t="s">
        <v>16967</v>
      </c>
      <c r="AR324" s="90">
        <v>0</v>
      </c>
      <c r="AS324" s="90" t="s">
        <v>16982</v>
      </c>
      <c r="AT324" s="90"/>
      <c r="AU324" s="90"/>
      <c r="AV324" s="90"/>
      <c r="AW324" s="90" t="s">
        <v>665</v>
      </c>
      <c r="AX324" s="91">
        <v>614.5</v>
      </c>
      <c r="AY324" s="91">
        <v>585</v>
      </c>
      <c r="AZ324" s="90" t="s">
        <v>2968</v>
      </c>
      <c r="BA324" s="90" t="s">
        <v>17013</v>
      </c>
      <c r="BB324" s="92"/>
      <c r="BC324" s="93">
        <f t="shared" si="103"/>
        <v>585</v>
      </c>
      <c r="BJ324" s="61" t="str">
        <f>VLOOKUP(C324,BM:BO,3,FALSE)</f>
        <v>450.200</v>
      </c>
      <c r="BM324" s="61" t="s">
        <v>3272</v>
      </c>
      <c r="BN324" s="61" t="s">
        <v>1344</v>
      </c>
      <c r="BO324" s="61" t="s">
        <v>3063</v>
      </c>
      <c r="BU324" s="61" t="s">
        <v>3272</v>
      </c>
      <c r="BV324" s="61" t="s">
        <v>1344</v>
      </c>
      <c r="BW324" s="61" t="s">
        <v>3063</v>
      </c>
      <c r="CH324" s="86">
        <f t="shared" si="122"/>
        <v>0</v>
      </c>
    </row>
    <row r="325" spans="1:115" s="105" customFormat="1">
      <c r="A325" s="61">
        <v>1</v>
      </c>
      <c r="B325" s="94">
        <f>SUBTOTAL(9,$A$22:A325)</f>
        <v>268</v>
      </c>
      <c r="C325" s="129" t="s">
        <v>14676</v>
      </c>
      <c r="D325" s="84">
        <f t="shared" si="125"/>
        <v>4273091.92</v>
      </c>
      <c r="E325" s="102">
        <v>0</v>
      </c>
      <c r="F325" s="102">
        <v>0</v>
      </c>
      <c r="G325" s="102">
        <v>0</v>
      </c>
      <c r="H325" s="102">
        <v>0</v>
      </c>
      <c r="I325" s="102">
        <v>0</v>
      </c>
      <c r="J325" s="102">
        <v>0</v>
      </c>
      <c r="K325" s="119">
        <v>0</v>
      </c>
      <c r="L325" s="102">
        <v>0</v>
      </c>
      <c r="M325" s="102">
        <v>0</v>
      </c>
      <c r="N325" s="102">
        <v>0</v>
      </c>
      <c r="O325" s="102">
        <v>0</v>
      </c>
      <c r="P325" s="102">
        <v>0</v>
      </c>
      <c r="Q325" s="102">
        <v>790.6</v>
      </c>
      <c r="R325" s="102">
        <f>4118475.56+65088.1</f>
        <v>4183563.66</v>
      </c>
      <c r="S325" s="102">
        <v>0</v>
      </c>
      <c r="T325" s="102">
        <v>0</v>
      </c>
      <c r="U325" s="102">
        <v>0</v>
      </c>
      <c r="V325" s="102">
        <v>0</v>
      </c>
      <c r="W325" s="102">
        <v>0</v>
      </c>
      <c r="X325" s="102">
        <v>0</v>
      </c>
      <c r="Y325" s="102">
        <v>0</v>
      </c>
      <c r="Z325" s="102">
        <v>0</v>
      </c>
      <c r="AA325" s="102">
        <v>0</v>
      </c>
      <c r="AB325" s="102">
        <v>0</v>
      </c>
      <c r="AC325" s="134">
        <f>ROUND(N325*2.14%,2)+ROUND(E325*2.14%,2)+ROUND(F325*2.14%,2)+ROUND(G325*2.14%,2)+ROUND(H325*2.14%,2)+ROUND(I325*2.14%,2)+ROUND(J325*2.14%,2)+ROUND(L325*2.14%,2)+ROUND(P325*2.14%,2)+ROUND(R325*2.14%,2)+ROUND(T325*2.14%,2)+ROUND(U325*2.14%,2)+ROUND(V325*2.14%,2)+ROUND(W325*2.14%,2)+ROUND(X325*2.14%,2)+ROUND(Y325*2.14%,2)+ROUND(Z325*2.14%,2)+ROUND(AA325*2.14%,2)+ROUND(AB325*2.14%,2)</f>
        <v>89528.26</v>
      </c>
      <c r="AD325" s="102">
        <v>0</v>
      </c>
      <c r="AE325" s="102">
        <v>0</v>
      </c>
      <c r="AF325" s="103" t="s">
        <v>17053</v>
      </c>
      <c r="AG325" s="103">
        <v>2023</v>
      </c>
      <c r="AH325" s="104">
        <v>2023</v>
      </c>
      <c r="AT325" s="105" t="e">
        <f>VLOOKUP(C325,AW:AX,2,FALSE)</f>
        <v>#N/A</v>
      </c>
      <c r="BW325" s="106"/>
      <c r="CA325" s="105" t="e">
        <f>VLOOKUP(C325,CB:CC,2,FALSE)</f>
        <v>#N/A</v>
      </c>
      <c r="CE325" s="105" t="e">
        <f>VLOOKUP(C325,CF:CG,2,FALSE)</f>
        <v>#N/A</v>
      </c>
      <c r="CH325" s="86">
        <f t="shared" si="122"/>
        <v>-2.1827872842550278E-10</v>
      </c>
      <c r="CL325" s="105" t="e">
        <f>VLOOKUP(C325,CM:CN,2,FALSE)</f>
        <v>#N/A</v>
      </c>
      <c r="DK325" s="105" t="e">
        <f>VLOOKUP(C325,DL:DM,2,FALSE)</f>
        <v>#N/A</v>
      </c>
    </row>
    <row r="326" spans="1:115">
      <c r="B326" s="87" t="s">
        <v>220</v>
      </c>
      <c r="C326" s="87"/>
      <c r="D326" s="83">
        <f t="shared" ref="D326:AE326" si="126">SUM(D327:D330)</f>
        <v>42438187.579999998</v>
      </c>
      <c r="E326" s="84">
        <f t="shared" si="126"/>
        <v>1178494.68</v>
      </c>
      <c r="F326" s="84">
        <f t="shared" si="126"/>
        <v>1854773.4</v>
      </c>
      <c r="G326" s="84">
        <f t="shared" si="126"/>
        <v>10554720.130000001</v>
      </c>
      <c r="H326" s="84">
        <f t="shared" si="126"/>
        <v>1118599.43</v>
      </c>
      <c r="I326" s="84">
        <f t="shared" si="126"/>
        <v>2497063.38</v>
      </c>
      <c r="J326" s="84">
        <f t="shared" si="126"/>
        <v>0</v>
      </c>
      <c r="K326" s="85">
        <f t="shared" si="126"/>
        <v>0</v>
      </c>
      <c r="L326" s="84">
        <f t="shared" si="126"/>
        <v>0</v>
      </c>
      <c r="M326" s="84">
        <f t="shared" si="126"/>
        <v>2973.42</v>
      </c>
      <c r="N326" s="84">
        <f t="shared" si="126"/>
        <v>23720348.780000001</v>
      </c>
      <c r="O326" s="84">
        <f t="shared" si="126"/>
        <v>0</v>
      </c>
      <c r="P326" s="84">
        <f t="shared" si="126"/>
        <v>0</v>
      </c>
      <c r="Q326" s="84">
        <f t="shared" si="126"/>
        <v>0</v>
      </c>
      <c r="R326" s="84">
        <f t="shared" si="126"/>
        <v>0</v>
      </c>
      <c r="S326" s="84">
        <f t="shared" si="126"/>
        <v>0</v>
      </c>
      <c r="T326" s="84">
        <f t="shared" si="126"/>
        <v>0</v>
      </c>
      <c r="U326" s="84">
        <f t="shared" si="126"/>
        <v>0</v>
      </c>
      <c r="V326" s="84">
        <f t="shared" si="126"/>
        <v>0</v>
      </c>
      <c r="W326" s="84">
        <f t="shared" si="126"/>
        <v>0</v>
      </c>
      <c r="X326" s="84">
        <f t="shared" si="126"/>
        <v>0</v>
      </c>
      <c r="Y326" s="84">
        <f t="shared" si="126"/>
        <v>0</v>
      </c>
      <c r="Z326" s="84">
        <f t="shared" si="126"/>
        <v>0</v>
      </c>
      <c r="AA326" s="84">
        <f t="shared" si="126"/>
        <v>0</v>
      </c>
      <c r="AB326" s="84">
        <f t="shared" si="126"/>
        <v>0</v>
      </c>
      <c r="AC326" s="84">
        <f t="shared" si="126"/>
        <v>870053.4</v>
      </c>
      <c r="AD326" s="84">
        <f t="shared" si="126"/>
        <v>644134.38</v>
      </c>
      <c r="AE326" s="84">
        <f t="shared" si="126"/>
        <v>0</v>
      </c>
      <c r="AF326" s="74" t="s">
        <v>17027</v>
      </c>
      <c r="AG326" s="74" t="s">
        <v>17027</v>
      </c>
      <c r="AH326" s="74" t="s">
        <v>17027</v>
      </c>
      <c r="AI326" s="89"/>
      <c r="AJ326" s="89"/>
      <c r="AK326" s="89"/>
      <c r="AL326" s="89"/>
      <c r="AM326" s="90"/>
      <c r="AN326" s="90"/>
      <c r="AO326" s="90"/>
      <c r="AP326" s="90"/>
      <c r="AQ326" s="90"/>
      <c r="AR326" s="90"/>
      <c r="AS326" s="90"/>
      <c r="AT326" s="90"/>
      <c r="AU326" s="90"/>
      <c r="AV326" s="90"/>
      <c r="AW326" s="90"/>
      <c r="AX326" s="91"/>
      <c r="AY326" s="91"/>
      <c r="AZ326" s="90"/>
      <c r="BA326" s="90"/>
      <c r="BB326" s="92"/>
      <c r="BC326" s="93">
        <f t="shared" si="103"/>
        <v>-2973.42</v>
      </c>
      <c r="BJ326" s="61" t="e">
        <f>VLOOKUP(C326,BM:BO,3,FALSE)</f>
        <v>#N/A</v>
      </c>
      <c r="BM326" s="61" t="s">
        <v>3274</v>
      </c>
      <c r="BN326" s="61" t="s">
        <v>3099</v>
      </c>
      <c r="BO326" s="61" t="s">
        <v>3275</v>
      </c>
      <c r="BU326" s="61" t="s">
        <v>3274</v>
      </c>
      <c r="BV326" s="61" t="s">
        <v>3099</v>
      </c>
      <c r="BW326" s="61" t="s">
        <v>3275</v>
      </c>
      <c r="CH326" s="86">
        <f t="shared" si="122"/>
        <v>-2.5611370801925659E-9</v>
      </c>
    </row>
    <row r="327" spans="1:115">
      <c r="A327" s="61">
        <v>1</v>
      </c>
      <c r="B327" s="94">
        <f>SUBTOTAL(9,$A$22:A327)</f>
        <v>269</v>
      </c>
      <c r="C327" s="95" t="s">
        <v>225</v>
      </c>
      <c r="D327" s="84">
        <f t="shared" ref="D327:D330" si="127">E327+F327+G327+H327+I327+J327+L327+N327+P327+R327+T327+U327+V327+W327+X327+Y327+Z327+AA327+AB327+AC327+AD327+AE327</f>
        <v>10322934.949999999</v>
      </c>
      <c r="E327" s="84">
        <v>0</v>
      </c>
      <c r="F327" s="84">
        <v>0</v>
      </c>
      <c r="G327" s="84">
        <v>0</v>
      </c>
      <c r="H327" s="84">
        <v>0</v>
      </c>
      <c r="I327" s="84">
        <v>0</v>
      </c>
      <c r="J327" s="84">
        <v>0</v>
      </c>
      <c r="K327" s="85">
        <v>0</v>
      </c>
      <c r="L327" s="84">
        <v>0</v>
      </c>
      <c r="M327" s="84">
        <v>1225</v>
      </c>
      <c r="N327" s="84">
        <v>9909300.9600000009</v>
      </c>
      <c r="O327" s="84">
        <v>0</v>
      </c>
      <c r="P327" s="84">
        <v>0</v>
      </c>
      <c r="Q327" s="84">
        <v>0</v>
      </c>
      <c r="R327" s="84">
        <v>0</v>
      </c>
      <c r="S327" s="84">
        <v>0</v>
      </c>
      <c r="T327" s="84">
        <v>0</v>
      </c>
      <c r="U327" s="84">
        <v>0</v>
      </c>
      <c r="V327" s="84">
        <v>0</v>
      </c>
      <c r="W327" s="84">
        <v>0</v>
      </c>
      <c r="X327" s="84">
        <v>0</v>
      </c>
      <c r="Y327" s="84">
        <v>0</v>
      </c>
      <c r="Z327" s="84">
        <v>0</v>
      </c>
      <c r="AA327" s="84">
        <v>0</v>
      </c>
      <c r="AB327" s="84">
        <v>0</v>
      </c>
      <c r="AC327" s="84">
        <f>ROUND(N327*2.14%,2)</f>
        <v>212059.04</v>
      </c>
      <c r="AD327" s="101">
        <v>201574.95</v>
      </c>
      <c r="AE327" s="84">
        <v>0</v>
      </c>
      <c r="AF327" s="74">
        <v>2023</v>
      </c>
      <c r="AG327" s="74">
        <v>2023</v>
      </c>
      <c r="AH327" s="74">
        <v>2023</v>
      </c>
      <c r="AI327" s="89"/>
      <c r="AJ327" s="89"/>
      <c r="AK327" s="89"/>
      <c r="AL327" s="89"/>
      <c r="AM327" s="90" t="s">
        <v>16954</v>
      </c>
      <c r="AN327" s="90">
        <v>2015</v>
      </c>
      <c r="AO327" s="90">
        <v>0</v>
      </c>
      <c r="AP327" s="90" t="s">
        <v>16975</v>
      </c>
      <c r="AQ327" s="90" t="s">
        <v>16972</v>
      </c>
      <c r="AR327" s="90">
        <v>0</v>
      </c>
      <c r="AS327" s="90"/>
      <c r="AT327" s="90" t="s">
        <v>16976</v>
      </c>
      <c r="AU327" s="97">
        <v>190491.61</v>
      </c>
      <c r="AV327" s="97">
        <v>1429982.69</v>
      </c>
      <c r="AW327" s="90" t="s">
        <v>619</v>
      </c>
      <c r="AX327" s="91">
        <v>2484.9</v>
      </c>
      <c r="AY327" s="91">
        <v>1133.8</v>
      </c>
      <c r="AZ327" s="90" t="s">
        <v>2968</v>
      </c>
      <c r="BA327" s="90" t="s">
        <v>17013</v>
      </c>
      <c r="BB327" s="92"/>
      <c r="BC327" s="93">
        <f t="shared" si="103"/>
        <v>-91.200000000000045</v>
      </c>
      <c r="BJ327" s="61" t="str">
        <f>VLOOKUP(C327,BM:BO,3,FALSE)</f>
        <v>нет данных</v>
      </c>
      <c r="BM327" s="61" t="s">
        <v>3276</v>
      </c>
      <c r="BN327" s="61" t="s">
        <v>668</v>
      </c>
      <c r="BO327" s="61" t="s">
        <v>3277</v>
      </c>
      <c r="BU327" s="61" t="s">
        <v>3276</v>
      </c>
      <c r="BV327" s="61" t="s">
        <v>668</v>
      </c>
      <c r="BW327" s="61" t="s">
        <v>3277</v>
      </c>
      <c r="CH327" s="86">
        <f t="shared" si="122"/>
        <v>-1.6589183360338211E-9</v>
      </c>
    </row>
    <row r="328" spans="1:115">
      <c r="A328" s="61">
        <v>1</v>
      </c>
      <c r="B328" s="94">
        <f>SUBTOTAL(9,$A$22:A328)</f>
        <v>270</v>
      </c>
      <c r="C328" s="98" t="s">
        <v>226</v>
      </c>
      <c r="D328" s="84">
        <f t="shared" si="127"/>
        <v>5125664.7800000012</v>
      </c>
      <c r="E328" s="101">
        <v>0</v>
      </c>
      <c r="F328" s="101">
        <v>0</v>
      </c>
      <c r="G328" s="101">
        <v>0</v>
      </c>
      <c r="H328" s="101">
        <v>0</v>
      </c>
      <c r="I328" s="101">
        <v>0</v>
      </c>
      <c r="J328" s="101">
        <v>0</v>
      </c>
      <c r="K328" s="116">
        <v>0</v>
      </c>
      <c r="L328" s="101">
        <v>0</v>
      </c>
      <c r="M328" s="117">
        <v>615.5</v>
      </c>
      <c r="N328" s="84">
        <v>4901073.82</v>
      </c>
      <c r="O328" s="101">
        <v>0</v>
      </c>
      <c r="P328" s="101">
        <v>0</v>
      </c>
      <c r="Q328" s="84">
        <v>0</v>
      </c>
      <c r="R328" s="84">
        <v>0</v>
      </c>
      <c r="S328" s="101">
        <v>0</v>
      </c>
      <c r="T328" s="101">
        <v>0</v>
      </c>
      <c r="U328" s="101">
        <v>0</v>
      </c>
      <c r="V328" s="101">
        <v>0</v>
      </c>
      <c r="W328" s="101">
        <v>0</v>
      </c>
      <c r="X328" s="101">
        <v>0</v>
      </c>
      <c r="Y328" s="101">
        <v>0</v>
      </c>
      <c r="Z328" s="101">
        <v>0</v>
      </c>
      <c r="AA328" s="101">
        <v>0</v>
      </c>
      <c r="AB328" s="101">
        <v>0</v>
      </c>
      <c r="AC328" s="84">
        <f>ROUND(N328*2.14%,2)</f>
        <v>104882.98</v>
      </c>
      <c r="AD328" s="84">
        <v>119707.98</v>
      </c>
      <c r="AE328" s="101">
        <v>0</v>
      </c>
      <c r="AF328" s="74">
        <v>2023</v>
      </c>
      <c r="AG328" s="74">
        <v>2023</v>
      </c>
      <c r="AH328" s="74">
        <v>2023</v>
      </c>
      <c r="AI328" s="89"/>
      <c r="AJ328" s="89"/>
      <c r="AK328" s="89"/>
      <c r="AL328" s="89"/>
      <c r="AM328" s="90" t="s">
        <v>16963</v>
      </c>
      <c r="AN328" s="90" t="s">
        <v>16960</v>
      </c>
      <c r="AO328" s="90">
        <v>0</v>
      </c>
      <c r="AP328" s="90" t="s">
        <v>16954</v>
      </c>
      <c r="AQ328" s="90" t="s">
        <v>16953</v>
      </c>
      <c r="AR328" s="90">
        <v>0</v>
      </c>
      <c r="AS328" s="90" t="s">
        <v>16982</v>
      </c>
      <c r="AT328" s="90"/>
      <c r="AU328" s="90"/>
      <c r="AV328" s="90"/>
      <c r="AW328" s="90" t="s">
        <v>638</v>
      </c>
      <c r="AX328" s="91">
        <v>959.9</v>
      </c>
      <c r="AY328" s="91">
        <v>628.5</v>
      </c>
      <c r="AZ328" s="90" t="s">
        <v>2968</v>
      </c>
      <c r="BA328" s="90" t="s">
        <v>17013</v>
      </c>
      <c r="BB328" s="92"/>
      <c r="BC328" s="93">
        <f t="shared" si="103"/>
        <v>13</v>
      </c>
      <c r="BJ328" s="61" t="str">
        <f>VLOOKUP(C328,BM:BO,3,FALSE)</f>
        <v>нет данных</v>
      </c>
      <c r="BM328" s="61" t="s">
        <v>3278</v>
      </c>
      <c r="BN328" s="61" t="s">
        <v>782</v>
      </c>
      <c r="BO328" s="61" t="s">
        <v>3279</v>
      </c>
      <c r="BU328" s="61" t="s">
        <v>3278</v>
      </c>
      <c r="BV328" s="61" t="s">
        <v>782</v>
      </c>
      <c r="BW328" s="61" t="s">
        <v>3279</v>
      </c>
      <c r="CH328" s="86">
        <f t="shared" si="122"/>
        <v>9.0221874415874481E-10</v>
      </c>
    </row>
    <row r="329" spans="1:115" s="105" customFormat="1">
      <c r="A329" s="61">
        <v>1</v>
      </c>
      <c r="B329" s="94">
        <f>SUBTOTAL(9,$A$22:A329)</f>
        <v>271</v>
      </c>
      <c r="C329" s="129" t="s">
        <v>14731</v>
      </c>
      <c r="D329" s="84">
        <f t="shared" si="127"/>
        <v>17894660.609999999</v>
      </c>
      <c r="E329" s="102">
        <v>1178494.68</v>
      </c>
      <c r="F329" s="102">
        <v>1854773.4</v>
      </c>
      <c r="G329" s="102">
        <v>10554720.130000001</v>
      </c>
      <c r="H329" s="102">
        <v>1118599.43</v>
      </c>
      <c r="I329" s="102">
        <v>2497063.38</v>
      </c>
      <c r="J329" s="102">
        <v>0</v>
      </c>
      <c r="K329" s="119">
        <v>0</v>
      </c>
      <c r="L329" s="102">
        <v>0</v>
      </c>
      <c r="M329" s="102">
        <v>0</v>
      </c>
      <c r="N329" s="102">
        <v>0</v>
      </c>
      <c r="O329" s="102">
        <v>0</v>
      </c>
      <c r="P329" s="102">
        <v>0</v>
      </c>
      <c r="Q329" s="102">
        <v>0</v>
      </c>
      <c r="R329" s="102">
        <v>0</v>
      </c>
      <c r="S329" s="102">
        <v>0</v>
      </c>
      <c r="T329" s="102">
        <v>0</v>
      </c>
      <c r="U329" s="102">
        <v>0</v>
      </c>
      <c r="V329" s="102">
        <v>0</v>
      </c>
      <c r="W329" s="102">
        <v>0</v>
      </c>
      <c r="X329" s="102">
        <v>0</v>
      </c>
      <c r="Y329" s="102">
        <v>0</v>
      </c>
      <c r="Z329" s="102">
        <v>0</v>
      </c>
      <c r="AA329" s="102">
        <v>0</v>
      </c>
      <c r="AB329" s="102">
        <v>0</v>
      </c>
      <c r="AC329" s="134">
        <f>ROUND(N329*2.14%,2)+ROUND(E329*2.14%,2)+ROUND(F329*2.14%,2)+ROUND(G329*2.14%,2)+ROUND(H329*2.14%,2)+ROUND(I329*2.14%,2)+ROUND(J329*2.14%,2)+ROUND(L329*2.14%,2)+ROUND(P329*2.14%,2)+ROUND(R329*2.14%,2)+ROUND(T329*2.14%,2)+ROUND(U329*2.14%,2)+ROUND(V329*2.14%,2)+ROUND(W329*2.14%,2)+ROUND(X329*2.14%,2)+ROUND(Y329*2.14%,2)+ROUND(Z329*2.14%,2)+ROUND(AA329*2.14%,2)+ROUND(AB329*2.14%,2)</f>
        <v>368158.14</v>
      </c>
      <c r="AD329" s="102">
        <f>99988.06+222863.39</f>
        <v>322851.45</v>
      </c>
      <c r="AE329" s="102">
        <v>0</v>
      </c>
      <c r="AF329" s="103">
        <v>2023</v>
      </c>
      <c r="AG329" s="103">
        <v>2023</v>
      </c>
      <c r="AH329" s="104">
        <v>2023</v>
      </c>
      <c r="AT329" s="105" t="e">
        <f>VLOOKUP(C329,AW:AX,2,FALSE)</f>
        <v>#N/A</v>
      </c>
      <c r="BW329" s="106"/>
      <c r="CE329" s="105" t="e">
        <f>VLOOKUP(C329,CF:CG,2,FALSE)</f>
        <v>#N/A</v>
      </c>
      <c r="CH329" s="86">
        <f t="shared" si="122"/>
        <v>-1.1059455573558807E-9</v>
      </c>
      <c r="CL329" s="105" t="e">
        <f>VLOOKUP(C329,CM:CN,2,FALSE)</f>
        <v>#N/A</v>
      </c>
      <c r="DK329" s="105" t="e">
        <f>VLOOKUP(C329,DL:DM,2,FALSE)</f>
        <v>#N/A</v>
      </c>
    </row>
    <row r="330" spans="1:115" s="105" customFormat="1">
      <c r="A330" s="61">
        <v>1</v>
      </c>
      <c r="B330" s="94">
        <f>SUBTOTAL(9,$A$22:A330)</f>
        <v>272</v>
      </c>
      <c r="C330" s="129" t="s">
        <v>14823</v>
      </c>
      <c r="D330" s="84">
        <f t="shared" si="127"/>
        <v>9094927.2400000002</v>
      </c>
      <c r="E330" s="102">
        <v>0</v>
      </c>
      <c r="F330" s="102">
        <v>0</v>
      </c>
      <c r="G330" s="102">
        <v>0</v>
      </c>
      <c r="H330" s="102">
        <v>0</v>
      </c>
      <c r="I330" s="102">
        <v>0</v>
      </c>
      <c r="J330" s="102">
        <v>0</v>
      </c>
      <c r="K330" s="119">
        <v>0</v>
      </c>
      <c r="L330" s="102">
        <v>0</v>
      </c>
      <c r="M330" s="102">
        <v>1132.92</v>
      </c>
      <c r="N330" s="102">
        <v>8909974</v>
      </c>
      <c r="O330" s="102">
        <v>0</v>
      </c>
      <c r="P330" s="102">
        <v>0</v>
      </c>
      <c r="Q330" s="102">
        <v>0</v>
      </c>
      <c r="R330" s="102">
        <v>0</v>
      </c>
      <c r="S330" s="102">
        <v>0</v>
      </c>
      <c r="T330" s="102">
        <v>0</v>
      </c>
      <c r="U330" s="102">
        <v>0</v>
      </c>
      <c r="V330" s="102">
        <v>0</v>
      </c>
      <c r="W330" s="102">
        <v>0</v>
      </c>
      <c r="X330" s="102">
        <v>0</v>
      </c>
      <c r="Y330" s="102">
        <v>0</v>
      </c>
      <c r="Z330" s="102">
        <v>0</v>
      </c>
      <c r="AA330" s="102">
        <v>0</v>
      </c>
      <c r="AB330" s="102">
        <v>0</v>
      </c>
      <c r="AC330" s="134">
        <v>184953.24</v>
      </c>
      <c r="AD330" s="102">
        <v>0</v>
      </c>
      <c r="AE330" s="102">
        <v>0</v>
      </c>
      <c r="AF330" s="103" t="s">
        <v>17053</v>
      </c>
      <c r="AG330" s="103">
        <v>2023</v>
      </c>
      <c r="AH330" s="104">
        <v>2023</v>
      </c>
      <c r="AT330" s="105" t="e">
        <f>VLOOKUP(C330,AW:AX,2,FALSE)</f>
        <v>#N/A</v>
      </c>
      <c r="BW330" s="106"/>
      <c r="CE330" s="105" t="e">
        <f>VLOOKUP(C330,CF:CG,2,FALSE)</f>
        <v>#N/A</v>
      </c>
      <c r="CH330" s="86">
        <f t="shared" si="122"/>
        <v>2.3283064365386963E-10</v>
      </c>
      <c r="CL330" s="105" t="e">
        <f>VLOOKUP(C330,CM:CN,2,FALSE)</f>
        <v>#N/A</v>
      </c>
      <c r="DK330" s="105" t="e">
        <f>VLOOKUP(C330,DL:DM,2,FALSE)</f>
        <v>#N/A</v>
      </c>
    </row>
    <row r="331" spans="1:115">
      <c r="B331" s="87" t="s">
        <v>221</v>
      </c>
      <c r="C331" s="87"/>
      <c r="D331" s="83">
        <f>SUM(D332:D333)</f>
        <v>20854083.34</v>
      </c>
      <c r="E331" s="84">
        <f t="shared" ref="E331:AE331" si="128">SUM(E332:E333)</f>
        <v>0</v>
      </c>
      <c r="F331" s="84">
        <f t="shared" si="128"/>
        <v>0</v>
      </c>
      <c r="G331" s="84">
        <f t="shared" si="128"/>
        <v>0</v>
      </c>
      <c r="H331" s="84">
        <f t="shared" si="128"/>
        <v>0</v>
      </c>
      <c r="I331" s="84">
        <f t="shared" si="128"/>
        <v>0</v>
      </c>
      <c r="J331" s="84">
        <f t="shared" si="128"/>
        <v>0</v>
      </c>
      <c r="K331" s="85">
        <f t="shared" si="128"/>
        <v>0</v>
      </c>
      <c r="L331" s="84">
        <f t="shared" si="128"/>
        <v>0</v>
      </c>
      <c r="M331" s="84">
        <f t="shared" si="128"/>
        <v>2611.8199999999997</v>
      </c>
      <c r="N331" s="84">
        <f t="shared" si="128"/>
        <v>20185793.969999999</v>
      </c>
      <c r="O331" s="84">
        <f t="shared" si="128"/>
        <v>0</v>
      </c>
      <c r="P331" s="84">
        <f t="shared" si="128"/>
        <v>0</v>
      </c>
      <c r="Q331" s="84">
        <f t="shared" si="128"/>
        <v>0</v>
      </c>
      <c r="R331" s="84">
        <f t="shared" si="128"/>
        <v>0</v>
      </c>
      <c r="S331" s="84">
        <f t="shared" si="128"/>
        <v>0</v>
      </c>
      <c r="T331" s="84">
        <f t="shared" si="128"/>
        <v>0</v>
      </c>
      <c r="U331" s="84">
        <f t="shared" si="128"/>
        <v>0</v>
      </c>
      <c r="V331" s="84">
        <f t="shared" si="128"/>
        <v>0</v>
      </c>
      <c r="W331" s="84">
        <f t="shared" si="128"/>
        <v>0</v>
      </c>
      <c r="X331" s="84">
        <f t="shared" si="128"/>
        <v>0</v>
      </c>
      <c r="Y331" s="84">
        <f t="shared" si="128"/>
        <v>0</v>
      </c>
      <c r="Z331" s="84">
        <f t="shared" si="128"/>
        <v>0</v>
      </c>
      <c r="AA331" s="84">
        <f t="shared" si="128"/>
        <v>0</v>
      </c>
      <c r="AB331" s="84">
        <f t="shared" si="128"/>
        <v>0</v>
      </c>
      <c r="AC331" s="84">
        <f t="shared" si="128"/>
        <v>339086.44</v>
      </c>
      <c r="AD331" s="84">
        <f t="shared" si="128"/>
        <v>329202.93</v>
      </c>
      <c r="AE331" s="84">
        <f t="shared" si="128"/>
        <v>0</v>
      </c>
      <c r="AF331" s="74" t="s">
        <v>17027</v>
      </c>
      <c r="AG331" s="74" t="s">
        <v>17027</v>
      </c>
      <c r="AH331" s="74" t="s">
        <v>17027</v>
      </c>
      <c r="AI331" s="89"/>
      <c r="AJ331" s="89"/>
      <c r="AK331" s="89"/>
      <c r="AL331" s="89"/>
      <c r="AM331" s="90"/>
      <c r="AN331" s="90"/>
      <c r="AO331" s="90"/>
      <c r="AP331" s="90"/>
      <c r="AQ331" s="90"/>
      <c r="AR331" s="90"/>
      <c r="AS331" s="90"/>
      <c r="AT331" s="90"/>
      <c r="AU331" s="90"/>
      <c r="AV331" s="90"/>
      <c r="AW331" s="90"/>
      <c r="AX331" s="91"/>
      <c r="AY331" s="91"/>
      <c r="AZ331" s="90"/>
      <c r="BA331" s="90"/>
      <c r="BB331" s="92"/>
      <c r="BC331" s="93">
        <f t="shared" si="103"/>
        <v>-2611.8199999999997</v>
      </c>
      <c r="BJ331" s="61" t="e">
        <f>VLOOKUP(C331,BM:BO,3,FALSE)</f>
        <v>#N/A</v>
      </c>
      <c r="BM331" s="61" t="s">
        <v>3280</v>
      </c>
      <c r="BN331" s="61" t="s">
        <v>3007</v>
      </c>
      <c r="BO331" s="61" t="s">
        <v>3281</v>
      </c>
      <c r="BU331" s="61" t="s">
        <v>3280</v>
      </c>
      <c r="BV331" s="61" t="s">
        <v>3007</v>
      </c>
      <c r="BW331" s="61" t="s">
        <v>3281</v>
      </c>
      <c r="CH331" s="86">
        <f t="shared" si="122"/>
        <v>1.0477378964424133E-9</v>
      </c>
    </row>
    <row r="332" spans="1:115">
      <c r="A332" s="61">
        <v>1</v>
      </c>
      <c r="B332" s="94">
        <f>SUBTOTAL(9,$A$22:A332)</f>
        <v>273</v>
      </c>
      <c r="C332" s="95" t="s">
        <v>228</v>
      </c>
      <c r="D332" s="84">
        <f t="shared" ref="D332:D333" si="129">E332+F332+G332+H332+I332+J332+L332+N332+P332+R332+T332+U332+V332+W332+X332+Y332+Z332+AA332+AB332+AC332+AD332+AE332</f>
        <v>16513450</v>
      </c>
      <c r="E332" s="84">
        <v>0</v>
      </c>
      <c r="F332" s="84">
        <v>0</v>
      </c>
      <c r="G332" s="84">
        <v>0</v>
      </c>
      <c r="H332" s="84">
        <v>0</v>
      </c>
      <c r="I332" s="84">
        <v>0</v>
      </c>
      <c r="J332" s="84">
        <v>0</v>
      </c>
      <c r="K332" s="85">
        <v>0</v>
      </c>
      <c r="L332" s="84">
        <v>0</v>
      </c>
      <c r="M332" s="84">
        <v>1944.58</v>
      </c>
      <c r="N332" s="84">
        <v>15845160.630000001</v>
      </c>
      <c r="O332" s="84">
        <v>0</v>
      </c>
      <c r="P332" s="84">
        <v>0</v>
      </c>
      <c r="Q332" s="84">
        <v>0</v>
      </c>
      <c r="R332" s="84">
        <v>0</v>
      </c>
      <c r="S332" s="84">
        <v>0</v>
      </c>
      <c r="T332" s="84">
        <v>0</v>
      </c>
      <c r="U332" s="84">
        <v>0</v>
      </c>
      <c r="V332" s="84">
        <v>0</v>
      </c>
      <c r="W332" s="84">
        <v>0</v>
      </c>
      <c r="X332" s="84">
        <v>0</v>
      </c>
      <c r="Y332" s="84">
        <v>0</v>
      </c>
      <c r="Z332" s="84">
        <v>0</v>
      </c>
      <c r="AA332" s="84">
        <v>0</v>
      </c>
      <c r="AB332" s="84">
        <v>0</v>
      </c>
      <c r="AC332" s="84">
        <f>ROUND(N332*2.14%,2)</f>
        <v>339086.44</v>
      </c>
      <c r="AD332" s="101">
        <v>329202.93</v>
      </c>
      <c r="AE332" s="84">
        <v>0</v>
      </c>
      <c r="AF332" s="74">
        <v>2023</v>
      </c>
      <c r="AG332" s="74">
        <v>2023</v>
      </c>
      <c r="AH332" s="74">
        <v>2023</v>
      </c>
      <c r="AI332" s="89"/>
      <c r="AJ332" s="89"/>
      <c r="AK332" s="89"/>
      <c r="AL332" s="89"/>
      <c r="AM332" s="90" t="s">
        <v>16963</v>
      </c>
      <c r="AN332" s="90" t="s">
        <v>16960</v>
      </c>
      <c r="AO332" s="90">
        <v>0</v>
      </c>
      <c r="AP332" s="90" t="s">
        <v>16965</v>
      </c>
      <c r="AQ332" s="90" t="s">
        <v>16973</v>
      </c>
      <c r="AR332" s="90" t="s">
        <v>16965</v>
      </c>
      <c r="AS332" s="90" t="s">
        <v>16989</v>
      </c>
      <c r="AT332" s="90"/>
      <c r="AU332" s="90"/>
      <c r="AV332" s="90"/>
      <c r="AW332" s="90" t="s">
        <v>669</v>
      </c>
      <c r="AX332" s="91">
        <v>5975.15</v>
      </c>
      <c r="AY332" s="91">
        <v>1999</v>
      </c>
      <c r="AZ332" s="90" t="s">
        <v>2968</v>
      </c>
      <c r="BA332" s="90" t="s">
        <v>17014</v>
      </c>
      <c r="BB332" s="92"/>
      <c r="BC332" s="93">
        <f t="shared" si="103"/>
        <v>54.420000000000073</v>
      </c>
      <c r="BJ332" s="61" t="str">
        <f>VLOOKUP(C332,BM:BO,3,FALSE)</f>
        <v>2858.570</v>
      </c>
      <c r="BM332" s="61" t="s">
        <v>3282</v>
      </c>
      <c r="BN332" s="61" t="s">
        <v>16992</v>
      </c>
      <c r="BO332" s="61" t="s">
        <v>2985</v>
      </c>
      <c r="BU332" s="61" t="s">
        <v>3282</v>
      </c>
      <c r="BV332" s="61" t="s">
        <v>16992</v>
      </c>
      <c r="BW332" s="61" t="s">
        <v>2985</v>
      </c>
      <c r="CH332" s="86">
        <f t="shared" si="122"/>
        <v>-8.149072527885437E-10</v>
      </c>
    </row>
    <row r="333" spans="1:115" s="105" customFormat="1">
      <c r="A333" s="61">
        <v>1</v>
      </c>
      <c r="B333" s="94">
        <f>SUBTOTAL(9,$A$22:A333)</f>
        <v>274</v>
      </c>
      <c r="C333" s="82" t="s">
        <v>14563</v>
      </c>
      <c r="D333" s="84">
        <f t="shared" si="129"/>
        <v>4340633.34</v>
      </c>
      <c r="E333" s="102">
        <v>0</v>
      </c>
      <c r="F333" s="102">
        <v>0</v>
      </c>
      <c r="G333" s="102">
        <v>0</v>
      </c>
      <c r="H333" s="102">
        <v>0</v>
      </c>
      <c r="I333" s="102">
        <v>0</v>
      </c>
      <c r="J333" s="102">
        <v>0</v>
      </c>
      <c r="K333" s="119">
        <v>0</v>
      </c>
      <c r="L333" s="102">
        <v>0</v>
      </c>
      <c r="M333" s="102">
        <v>667.24</v>
      </c>
      <c r="N333" s="102">
        <v>4340633.34</v>
      </c>
      <c r="O333" s="102">
        <v>0</v>
      </c>
      <c r="P333" s="102">
        <v>0</v>
      </c>
      <c r="Q333" s="102">
        <v>0</v>
      </c>
      <c r="R333" s="102">
        <v>0</v>
      </c>
      <c r="S333" s="102">
        <v>0</v>
      </c>
      <c r="T333" s="102">
        <v>0</v>
      </c>
      <c r="U333" s="102">
        <v>0</v>
      </c>
      <c r="V333" s="102">
        <v>0</v>
      </c>
      <c r="W333" s="102">
        <v>0</v>
      </c>
      <c r="X333" s="102">
        <v>0</v>
      </c>
      <c r="Y333" s="102">
        <v>0</v>
      </c>
      <c r="Z333" s="102">
        <v>0</v>
      </c>
      <c r="AA333" s="102">
        <v>0</v>
      </c>
      <c r="AB333" s="102">
        <v>0</v>
      </c>
      <c r="AC333" s="134">
        <v>0</v>
      </c>
      <c r="AD333" s="102">
        <v>0</v>
      </c>
      <c r="AE333" s="102">
        <v>0</v>
      </c>
      <c r="AF333" s="103" t="s">
        <v>17053</v>
      </c>
      <c r="AG333" s="103">
        <v>2023</v>
      </c>
      <c r="AH333" s="104" t="s">
        <v>17053</v>
      </c>
      <c r="AT333" s="105" t="e">
        <f>VLOOKUP(C333,AW:AX,2,FALSE)</f>
        <v>#N/A</v>
      </c>
      <c r="BW333" s="106"/>
      <c r="CA333" s="105" t="e">
        <f>VLOOKUP(C333,CB:CC,2,FALSE)</f>
        <v>#N/A</v>
      </c>
      <c r="CE333" s="105" t="e">
        <f>VLOOKUP(C333,CF:CG,2,FALSE)</f>
        <v>#N/A</v>
      </c>
      <c r="CH333" s="86">
        <f t="shared" si="122"/>
        <v>0</v>
      </c>
      <c r="CL333" s="105" t="e">
        <f>VLOOKUP(C333,CM:CN,2,FALSE)</f>
        <v>#N/A</v>
      </c>
      <c r="DK333" s="105" t="e">
        <f>VLOOKUP(C333,DL:DM,2,FALSE)</f>
        <v>#N/A</v>
      </c>
    </row>
    <row r="334" spans="1:115">
      <c r="B334" s="87" t="s">
        <v>222</v>
      </c>
      <c r="C334" s="87"/>
      <c r="D334" s="83">
        <f t="shared" ref="D334:AE334" si="130">SUM(D335:D339)</f>
        <v>34615803.969999999</v>
      </c>
      <c r="E334" s="84">
        <f t="shared" si="130"/>
        <v>0</v>
      </c>
      <c r="F334" s="84">
        <f t="shared" si="130"/>
        <v>0</v>
      </c>
      <c r="G334" s="84">
        <f t="shared" si="130"/>
        <v>0</v>
      </c>
      <c r="H334" s="84">
        <f t="shared" si="130"/>
        <v>0</v>
      </c>
      <c r="I334" s="84">
        <f t="shared" si="130"/>
        <v>0</v>
      </c>
      <c r="J334" s="84">
        <f t="shared" si="130"/>
        <v>0</v>
      </c>
      <c r="K334" s="85">
        <f t="shared" si="130"/>
        <v>0</v>
      </c>
      <c r="L334" s="84">
        <f t="shared" si="130"/>
        <v>0</v>
      </c>
      <c r="M334" s="84">
        <f t="shared" si="130"/>
        <v>2856</v>
      </c>
      <c r="N334" s="84">
        <f t="shared" si="130"/>
        <v>23231772.399999999</v>
      </c>
      <c r="O334" s="84">
        <f t="shared" si="130"/>
        <v>0</v>
      </c>
      <c r="P334" s="84">
        <f t="shared" si="130"/>
        <v>0</v>
      </c>
      <c r="Q334" s="84">
        <f t="shared" si="130"/>
        <v>2886</v>
      </c>
      <c r="R334" s="84">
        <f t="shared" si="130"/>
        <v>10142712.050000001</v>
      </c>
      <c r="S334" s="84">
        <f t="shared" si="130"/>
        <v>0</v>
      </c>
      <c r="T334" s="84">
        <f t="shared" si="130"/>
        <v>0</v>
      </c>
      <c r="U334" s="84">
        <f t="shared" si="130"/>
        <v>0</v>
      </c>
      <c r="V334" s="84">
        <f t="shared" si="130"/>
        <v>0</v>
      </c>
      <c r="W334" s="84">
        <f t="shared" si="130"/>
        <v>0</v>
      </c>
      <c r="X334" s="84">
        <f t="shared" si="130"/>
        <v>0</v>
      </c>
      <c r="Y334" s="84">
        <f t="shared" si="130"/>
        <v>0</v>
      </c>
      <c r="Z334" s="84">
        <f t="shared" si="130"/>
        <v>0</v>
      </c>
      <c r="AA334" s="84">
        <f t="shared" si="130"/>
        <v>0</v>
      </c>
      <c r="AB334" s="84">
        <f t="shared" si="130"/>
        <v>0</v>
      </c>
      <c r="AC334" s="84">
        <f t="shared" si="130"/>
        <v>714213.97</v>
      </c>
      <c r="AD334" s="84">
        <f t="shared" si="130"/>
        <v>527105.55000000005</v>
      </c>
      <c r="AE334" s="84">
        <f t="shared" si="130"/>
        <v>0</v>
      </c>
      <c r="AF334" s="74" t="s">
        <v>17027</v>
      </c>
      <c r="AG334" s="74" t="s">
        <v>17027</v>
      </c>
      <c r="AH334" s="74" t="s">
        <v>17027</v>
      </c>
      <c r="AI334" s="89"/>
      <c r="AJ334" s="89"/>
      <c r="AK334" s="89"/>
      <c r="AL334" s="89"/>
      <c r="AM334" s="90"/>
      <c r="AN334" s="90"/>
      <c r="AO334" s="90"/>
      <c r="AP334" s="90"/>
      <c r="AQ334" s="90"/>
      <c r="AR334" s="90"/>
      <c r="AS334" s="90"/>
      <c r="AT334" s="90"/>
      <c r="AU334" s="90"/>
      <c r="AV334" s="90"/>
      <c r="AW334" s="90"/>
      <c r="AX334" s="91"/>
      <c r="AY334" s="91"/>
      <c r="AZ334" s="90"/>
      <c r="BA334" s="90"/>
      <c r="BB334" s="92"/>
      <c r="BC334" s="93">
        <f t="shared" si="103"/>
        <v>-2856</v>
      </c>
      <c r="BJ334" s="61" t="e">
        <f>VLOOKUP(C334,BM:BO,3,FALSE)</f>
        <v>#N/A</v>
      </c>
      <c r="BM334" s="61" t="s">
        <v>3284</v>
      </c>
      <c r="BN334" s="61" t="s">
        <v>1141</v>
      </c>
      <c r="BO334" s="61" t="s">
        <v>3285</v>
      </c>
      <c r="BU334" s="61" t="s">
        <v>3284</v>
      </c>
      <c r="BV334" s="61" t="s">
        <v>1141</v>
      </c>
      <c r="BW334" s="61" t="s">
        <v>3285</v>
      </c>
      <c r="CH334" s="86">
        <f t="shared" si="122"/>
        <v>-4.6566128730773926E-10</v>
      </c>
    </row>
    <row r="335" spans="1:115">
      <c r="A335" s="61">
        <v>1</v>
      </c>
      <c r="B335" s="94">
        <f>SUBTOTAL(9,$A$22:A335)</f>
        <v>275</v>
      </c>
      <c r="C335" s="98" t="s">
        <v>229</v>
      </c>
      <c r="D335" s="84">
        <f t="shared" ref="D335:D339" si="131">E335+F335+G335+H335+I335+J335+L335+N335+P335+R335+T335+U335+V335+W335+X335+Y335+Z335+AA335+AB335+AC335+AD335+AE335</f>
        <v>5468302.9400000004</v>
      </c>
      <c r="E335" s="101">
        <v>0</v>
      </c>
      <c r="F335" s="101">
        <v>0</v>
      </c>
      <c r="G335" s="101">
        <v>0</v>
      </c>
      <c r="H335" s="101">
        <v>0</v>
      </c>
      <c r="I335" s="101">
        <v>0</v>
      </c>
      <c r="J335" s="101">
        <v>0</v>
      </c>
      <c r="K335" s="116">
        <v>0</v>
      </c>
      <c r="L335" s="101">
        <v>0</v>
      </c>
      <c r="M335" s="117">
        <v>659</v>
      </c>
      <c r="N335" s="84">
        <v>5259908.3600000003</v>
      </c>
      <c r="O335" s="101">
        <v>0</v>
      </c>
      <c r="P335" s="101">
        <v>0</v>
      </c>
      <c r="Q335" s="84">
        <v>0</v>
      </c>
      <c r="R335" s="84">
        <v>0</v>
      </c>
      <c r="S335" s="101">
        <v>0</v>
      </c>
      <c r="T335" s="101">
        <v>0</v>
      </c>
      <c r="U335" s="101">
        <v>0</v>
      </c>
      <c r="V335" s="101">
        <v>0</v>
      </c>
      <c r="W335" s="101">
        <v>0</v>
      </c>
      <c r="X335" s="101">
        <v>0</v>
      </c>
      <c r="Y335" s="101">
        <v>0</v>
      </c>
      <c r="Z335" s="101">
        <v>0</v>
      </c>
      <c r="AA335" s="101">
        <v>0</v>
      </c>
      <c r="AB335" s="101">
        <v>0</v>
      </c>
      <c r="AC335" s="84">
        <f>ROUND(N335*2.14%,2)</f>
        <v>112562.04</v>
      </c>
      <c r="AD335" s="84">
        <v>95832.54</v>
      </c>
      <c r="AE335" s="101">
        <v>0</v>
      </c>
      <c r="AF335" s="74">
        <v>2023</v>
      </c>
      <c r="AG335" s="74">
        <v>2023</v>
      </c>
      <c r="AH335" s="74">
        <v>2023</v>
      </c>
      <c r="AI335" s="89"/>
      <c r="AJ335" s="89"/>
      <c r="AK335" s="89"/>
      <c r="AL335" s="89"/>
      <c r="AM335" s="90" t="s">
        <v>16963</v>
      </c>
      <c r="AN335" s="90" t="s">
        <v>16970</v>
      </c>
      <c r="AO335" s="90">
        <v>0</v>
      </c>
      <c r="AP335" s="90" t="s">
        <v>16975</v>
      </c>
      <c r="AQ335" s="90" t="s">
        <v>16973</v>
      </c>
      <c r="AR335" s="90">
        <v>0</v>
      </c>
      <c r="AS335" s="90" t="s">
        <v>16982</v>
      </c>
      <c r="AT335" s="90"/>
      <c r="AU335" s="90"/>
      <c r="AV335" s="90"/>
      <c r="AW335" s="90" t="s">
        <v>619</v>
      </c>
      <c r="AX335" s="91">
        <v>730.5</v>
      </c>
      <c r="AY335" s="91">
        <v>667</v>
      </c>
      <c r="AZ335" s="90" t="s">
        <v>2968</v>
      </c>
      <c r="BA335" s="90">
        <v>2008</v>
      </c>
      <c r="BB335" s="92"/>
      <c r="BC335" s="93">
        <f t="shared" si="103"/>
        <v>8</v>
      </c>
      <c r="BJ335" s="61" t="str">
        <f>VLOOKUP(C335,BM:BO,3,FALSE)</f>
        <v>611.000</v>
      </c>
      <c r="BM335" s="61" t="s">
        <v>3286</v>
      </c>
      <c r="BN335" s="61" t="s">
        <v>3030</v>
      </c>
      <c r="BO335" s="61" t="s">
        <v>2985</v>
      </c>
      <c r="BU335" s="61" t="s">
        <v>3286</v>
      </c>
      <c r="BV335" s="61" t="s">
        <v>3030</v>
      </c>
      <c r="BW335" s="61" t="s">
        <v>2985</v>
      </c>
      <c r="CH335" s="86">
        <f t="shared" si="122"/>
        <v>8.7311491370201111E-11</v>
      </c>
    </row>
    <row r="336" spans="1:115">
      <c r="A336" s="61">
        <v>1</v>
      </c>
      <c r="B336" s="94">
        <f>SUBTOTAL(9,$A$22:A336)</f>
        <v>276</v>
      </c>
      <c r="C336" s="98" t="s">
        <v>230</v>
      </c>
      <c r="D336" s="84">
        <f t="shared" si="131"/>
        <v>4281376</v>
      </c>
      <c r="E336" s="101">
        <v>0</v>
      </c>
      <c r="F336" s="101">
        <v>0</v>
      </c>
      <c r="G336" s="101">
        <v>0</v>
      </c>
      <c r="H336" s="101">
        <v>0</v>
      </c>
      <c r="I336" s="101">
        <v>0</v>
      </c>
      <c r="J336" s="101">
        <v>0</v>
      </c>
      <c r="K336" s="116">
        <v>0</v>
      </c>
      <c r="L336" s="101">
        <v>0</v>
      </c>
      <c r="M336" s="117">
        <v>519</v>
      </c>
      <c r="N336" s="84">
        <v>4105038.57</v>
      </c>
      <c r="O336" s="101">
        <v>0</v>
      </c>
      <c r="P336" s="101">
        <v>0</v>
      </c>
      <c r="Q336" s="84">
        <v>0</v>
      </c>
      <c r="R336" s="84">
        <v>0</v>
      </c>
      <c r="S336" s="101">
        <v>0</v>
      </c>
      <c r="T336" s="101">
        <v>0</v>
      </c>
      <c r="U336" s="101">
        <v>0</v>
      </c>
      <c r="V336" s="101">
        <v>0</v>
      </c>
      <c r="W336" s="101">
        <v>0</v>
      </c>
      <c r="X336" s="101">
        <v>0</v>
      </c>
      <c r="Y336" s="101">
        <v>0</v>
      </c>
      <c r="Z336" s="101">
        <v>0</v>
      </c>
      <c r="AA336" s="101">
        <v>0</v>
      </c>
      <c r="AB336" s="101">
        <v>0</v>
      </c>
      <c r="AC336" s="84">
        <f>ROUND(N336*2.14%,2)</f>
        <v>87847.83</v>
      </c>
      <c r="AD336" s="84">
        <v>88489.600000000006</v>
      </c>
      <c r="AE336" s="101">
        <v>0</v>
      </c>
      <c r="AF336" s="74">
        <v>2023</v>
      </c>
      <c r="AG336" s="74">
        <v>2023</v>
      </c>
      <c r="AH336" s="74">
        <v>2023</v>
      </c>
      <c r="AI336" s="89"/>
      <c r="AJ336" s="89"/>
      <c r="AK336" s="89"/>
      <c r="AL336" s="89"/>
      <c r="AM336" s="90" t="s">
        <v>16963</v>
      </c>
      <c r="AN336" s="90" t="s">
        <v>16960</v>
      </c>
      <c r="AO336" s="90">
        <v>0</v>
      </c>
      <c r="AP336" s="90" t="s">
        <v>16961</v>
      </c>
      <c r="AQ336" s="90" t="s">
        <v>16973</v>
      </c>
      <c r="AR336" s="90">
        <v>0</v>
      </c>
      <c r="AS336" s="90" t="s">
        <v>16982</v>
      </c>
      <c r="AT336" s="90"/>
      <c r="AU336" s="90"/>
      <c r="AV336" s="90"/>
      <c r="AW336" s="90" t="s">
        <v>664</v>
      </c>
      <c r="AX336" s="91">
        <v>559</v>
      </c>
      <c r="AY336" s="91">
        <v>522</v>
      </c>
      <c r="AZ336" s="90" t="s">
        <v>2968</v>
      </c>
      <c r="BA336" s="90" t="s">
        <v>3047</v>
      </c>
      <c r="BB336" s="92"/>
      <c r="BC336" s="93">
        <f t="shared" si="103"/>
        <v>3</v>
      </c>
      <c r="BJ336" s="61" t="str">
        <f>VLOOKUP(C336,BM:BO,3,FALSE)</f>
        <v>590.000</v>
      </c>
      <c r="BM336" s="61" t="s">
        <v>3289</v>
      </c>
      <c r="BN336" s="61" t="s">
        <v>2985</v>
      </c>
      <c r="BO336" s="61" t="s">
        <v>3225</v>
      </c>
      <c r="BU336" s="61" t="s">
        <v>3289</v>
      </c>
      <c r="BV336" s="61" t="s">
        <v>2985</v>
      </c>
      <c r="BW336" s="61" t="s">
        <v>3225</v>
      </c>
      <c r="CH336" s="86">
        <f t="shared" si="122"/>
        <v>1.6007106751203537E-10</v>
      </c>
    </row>
    <row r="337" spans="1:115">
      <c r="A337" s="61">
        <v>1</v>
      </c>
      <c r="B337" s="94">
        <f>SUBTOTAL(9,$A$22:A337)</f>
        <v>277</v>
      </c>
      <c r="C337" s="95" t="s">
        <v>231</v>
      </c>
      <c r="D337" s="84">
        <f t="shared" si="131"/>
        <v>4788417.5799999991</v>
      </c>
      <c r="E337" s="84">
        <v>0</v>
      </c>
      <c r="F337" s="84">
        <v>0</v>
      </c>
      <c r="G337" s="84">
        <v>0</v>
      </c>
      <c r="H337" s="84">
        <v>0</v>
      </c>
      <c r="I337" s="84">
        <v>0</v>
      </c>
      <c r="J337" s="84">
        <v>0</v>
      </c>
      <c r="K337" s="85">
        <v>0</v>
      </c>
      <c r="L337" s="84">
        <v>0</v>
      </c>
      <c r="M337" s="84">
        <v>579</v>
      </c>
      <c r="N337" s="84">
        <v>4599982.7699999996</v>
      </c>
      <c r="O337" s="84">
        <v>0</v>
      </c>
      <c r="P337" s="84">
        <v>0</v>
      </c>
      <c r="Q337" s="84">
        <v>0</v>
      </c>
      <c r="R337" s="84">
        <v>0</v>
      </c>
      <c r="S337" s="84">
        <v>0</v>
      </c>
      <c r="T337" s="84">
        <v>0</v>
      </c>
      <c r="U337" s="84">
        <v>0</v>
      </c>
      <c r="V337" s="84">
        <v>0</v>
      </c>
      <c r="W337" s="84">
        <v>0</v>
      </c>
      <c r="X337" s="84">
        <v>0</v>
      </c>
      <c r="Y337" s="84">
        <v>0</v>
      </c>
      <c r="Z337" s="84">
        <v>0</v>
      </c>
      <c r="AA337" s="84">
        <v>0</v>
      </c>
      <c r="AB337" s="84">
        <v>0</v>
      </c>
      <c r="AC337" s="84">
        <f>ROUND(N337*2.14%,2)</f>
        <v>98439.63</v>
      </c>
      <c r="AD337" s="84">
        <v>89995.18</v>
      </c>
      <c r="AE337" s="84">
        <v>0</v>
      </c>
      <c r="AF337" s="74">
        <v>2023</v>
      </c>
      <c r="AG337" s="74">
        <v>2023</v>
      </c>
      <c r="AH337" s="74">
        <v>2023</v>
      </c>
      <c r="AI337" s="89"/>
      <c r="AJ337" s="89"/>
      <c r="AK337" s="89"/>
      <c r="AL337" s="89"/>
      <c r="AM337" s="90" t="s">
        <v>16954</v>
      </c>
      <c r="AN337" s="90" t="s">
        <v>16960</v>
      </c>
      <c r="AO337" s="90">
        <v>0</v>
      </c>
      <c r="AP337" s="90" t="s">
        <v>16963</v>
      </c>
      <c r="AQ337" s="90" t="s">
        <v>16953</v>
      </c>
      <c r="AR337" s="90">
        <v>0</v>
      </c>
      <c r="AS337" s="90"/>
      <c r="AT337" s="90"/>
      <c r="AU337" s="90"/>
      <c r="AV337" s="90"/>
      <c r="AW337" s="90" t="s">
        <v>633</v>
      </c>
      <c r="AX337" s="91">
        <v>634.70000000000005</v>
      </c>
      <c r="AY337" s="91">
        <v>585</v>
      </c>
      <c r="AZ337" s="90" t="s">
        <v>2968</v>
      </c>
      <c r="BA337" s="90" t="s">
        <v>17013</v>
      </c>
      <c r="BB337" s="92"/>
      <c r="BC337" s="93">
        <f t="shared" si="103"/>
        <v>6</v>
      </c>
      <c r="BJ337" s="61" t="str">
        <f>VLOOKUP(C337,BM:BO,3,FALSE)</f>
        <v>449.800</v>
      </c>
      <c r="BM337" s="61" t="s">
        <v>3290</v>
      </c>
      <c r="BN337" s="61" t="s">
        <v>1344</v>
      </c>
      <c r="BO337" s="61" t="s">
        <v>2985</v>
      </c>
      <c r="BU337" s="61" t="s">
        <v>3290</v>
      </c>
      <c r="BV337" s="61" t="s">
        <v>1344</v>
      </c>
      <c r="BW337" s="61" t="s">
        <v>2985</v>
      </c>
      <c r="CH337" s="86">
        <f t="shared" si="122"/>
        <v>-4.0745362639427185E-10</v>
      </c>
    </row>
    <row r="338" spans="1:115">
      <c r="A338" s="61">
        <v>1</v>
      </c>
      <c r="B338" s="94">
        <f>SUBTOTAL(9,$A$22:A338)</f>
        <v>278</v>
      </c>
      <c r="C338" s="95" t="s">
        <v>2594</v>
      </c>
      <c r="D338" s="84">
        <f t="shared" si="131"/>
        <v>9717941.3599999994</v>
      </c>
      <c r="E338" s="84">
        <v>0</v>
      </c>
      <c r="F338" s="84">
        <v>0</v>
      </c>
      <c r="G338" s="84">
        <v>0</v>
      </c>
      <c r="H338" s="84">
        <v>0</v>
      </c>
      <c r="I338" s="84">
        <v>0</v>
      </c>
      <c r="J338" s="84">
        <v>0</v>
      </c>
      <c r="K338" s="85">
        <v>0</v>
      </c>
      <c r="L338" s="84">
        <v>0</v>
      </c>
      <c r="M338" s="84">
        <v>1099</v>
      </c>
      <c r="N338" s="84">
        <f>8869917.76+396924.94</f>
        <v>9266842.6999999993</v>
      </c>
      <c r="O338" s="84">
        <v>0</v>
      </c>
      <c r="P338" s="84">
        <v>0</v>
      </c>
      <c r="Q338" s="84">
        <v>0</v>
      </c>
      <c r="R338" s="84">
        <v>0</v>
      </c>
      <c r="S338" s="84">
        <v>0</v>
      </c>
      <c r="T338" s="84">
        <v>0</v>
      </c>
      <c r="U338" s="84">
        <v>0</v>
      </c>
      <c r="V338" s="84">
        <v>0</v>
      </c>
      <c r="W338" s="84">
        <v>0</v>
      </c>
      <c r="X338" s="84">
        <v>0</v>
      </c>
      <c r="Y338" s="84">
        <v>0</v>
      </c>
      <c r="Z338" s="84">
        <v>0</v>
      </c>
      <c r="AA338" s="84">
        <v>0</v>
      </c>
      <c r="AB338" s="84">
        <v>0</v>
      </c>
      <c r="AC338" s="84">
        <f>ROUND(N338*2.14%,2)</f>
        <v>198310.43</v>
      </c>
      <c r="AD338" s="101">
        <v>252788.23</v>
      </c>
      <c r="AE338" s="84">
        <v>0</v>
      </c>
      <c r="AF338" s="74">
        <v>2023</v>
      </c>
      <c r="AG338" s="74">
        <v>2023</v>
      </c>
      <c r="AH338" s="74">
        <v>2023</v>
      </c>
      <c r="AI338" s="89"/>
      <c r="AJ338" s="89"/>
      <c r="AK338" s="89"/>
      <c r="AL338" s="89"/>
      <c r="AM338" s="90" t="s">
        <v>16968</v>
      </c>
      <c r="AN338" s="90" t="s">
        <v>16957</v>
      </c>
      <c r="AO338" s="90"/>
      <c r="AP338" s="90" t="s">
        <v>16965</v>
      </c>
      <c r="AQ338" s="90" t="s">
        <v>16959</v>
      </c>
      <c r="AR338" s="90" t="s">
        <v>16965</v>
      </c>
      <c r="AS338" s="90"/>
      <c r="AT338" s="90"/>
      <c r="AU338" s="90"/>
      <c r="AV338" s="90"/>
      <c r="AW338" s="90">
        <v>1981</v>
      </c>
      <c r="AX338" s="91">
        <v>3351.1</v>
      </c>
      <c r="AY338" s="91">
        <v>1112</v>
      </c>
      <c r="AZ338" s="90" t="s">
        <v>2968</v>
      </c>
      <c r="BA338" s="90" t="s">
        <v>17013</v>
      </c>
      <c r="BB338" s="92"/>
      <c r="BC338" s="93">
        <f t="shared" si="103"/>
        <v>13</v>
      </c>
      <c r="BJ338" s="61" t="str">
        <f>VLOOKUP(C338,BM:BO,3,FALSE)</f>
        <v>876.300</v>
      </c>
      <c r="BM338" s="61" t="s">
        <v>516</v>
      </c>
      <c r="BN338" s="61" t="s">
        <v>1344</v>
      </c>
      <c r="BO338" s="61" t="s">
        <v>3292</v>
      </c>
      <c r="BU338" s="61" t="s">
        <v>516</v>
      </c>
      <c r="BV338" s="61" t="s">
        <v>1344</v>
      </c>
      <c r="BW338" s="61" t="s">
        <v>3292</v>
      </c>
      <c r="CH338" s="86">
        <f t="shared" si="122"/>
        <v>1.4551915228366852E-10</v>
      </c>
    </row>
    <row r="339" spans="1:115" s="105" customFormat="1">
      <c r="A339" s="61">
        <v>1</v>
      </c>
      <c r="B339" s="94">
        <f>SUBTOTAL(9,$A$22:A339)</f>
        <v>279</v>
      </c>
      <c r="C339" s="82" t="s">
        <v>14959</v>
      </c>
      <c r="D339" s="84">
        <f t="shared" si="131"/>
        <v>10359766.09</v>
      </c>
      <c r="E339" s="102">
        <v>0</v>
      </c>
      <c r="F339" s="102">
        <v>0</v>
      </c>
      <c r="G339" s="102">
        <v>0</v>
      </c>
      <c r="H339" s="102">
        <v>0</v>
      </c>
      <c r="I339" s="102">
        <v>0</v>
      </c>
      <c r="J339" s="102">
        <v>0</v>
      </c>
      <c r="K339" s="119">
        <v>0</v>
      </c>
      <c r="L339" s="102">
        <v>0</v>
      </c>
      <c r="M339" s="102">
        <v>0</v>
      </c>
      <c r="N339" s="102">
        <v>0</v>
      </c>
      <c r="O339" s="102">
        <v>0</v>
      </c>
      <c r="P339" s="102">
        <v>0</v>
      </c>
      <c r="Q339" s="102">
        <v>2886</v>
      </c>
      <c r="R339" s="101">
        <v>10142712.050000001</v>
      </c>
      <c r="S339" s="102">
        <v>0</v>
      </c>
      <c r="T339" s="102">
        <v>0</v>
      </c>
      <c r="U339" s="102">
        <v>0</v>
      </c>
      <c r="V339" s="102">
        <v>0</v>
      </c>
      <c r="W339" s="102">
        <v>0</v>
      </c>
      <c r="X339" s="102">
        <v>0</v>
      </c>
      <c r="Y339" s="102">
        <v>0</v>
      </c>
      <c r="Z339" s="102">
        <v>0</v>
      </c>
      <c r="AA339" s="102">
        <v>0</v>
      </c>
      <c r="AB339" s="102">
        <v>0</v>
      </c>
      <c r="AC339" s="134">
        <f>ROUND(N339*2.14%,2)+ROUND(E339*2.14%,2)+ROUND(F339*2.14%,2)+ROUND(G339*2.14%,2)+ROUND(H339*2.14%,2)+ROUND(I339*2.14%,2)+ROUND(J339*2.14%,2)+ROUND(L339*2.14%,2)+ROUND(P339*2.14%,2)+ROUND(R339*2.14%,2)+ROUND(T339*2.14%,2)+ROUND(U339*2.14%,2)+ROUND(V339*2.14%,2)+ROUND(W339*2.14%,2)+ROUND(X339*2.14%,2)+ROUND(Y339*2.14%,2)+ROUND(Z339*2.14%,2)+ROUND(AA339*2.14%,2)+ROUND(AB339*2.14%,2)</f>
        <v>217054.04</v>
      </c>
      <c r="AD339" s="102">
        <v>0</v>
      </c>
      <c r="AE339" s="102">
        <v>0</v>
      </c>
      <c r="AF339" s="103" t="s">
        <v>17053</v>
      </c>
      <c r="AG339" s="103">
        <v>2023</v>
      </c>
      <c r="AH339" s="104">
        <v>2023</v>
      </c>
      <c r="BW339" s="106"/>
      <c r="CA339" s="105" t="e">
        <f>VLOOKUP(C339,CB:CC,2,FALSE)</f>
        <v>#N/A</v>
      </c>
      <c r="CE339" s="105" t="e">
        <f>VLOOKUP(C339,CF:CG,2,FALSE)</f>
        <v>#N/A</v>
      </c>
      <c r="CH339" s="86">
        <f t="shared" si="122"/>
        <v>-9.0221874415874481E-10</v>
      </c>
      <c r="CL339" s="105" t="e">
        <f>VLOOKUP(C339,CM:CN,2,FALSE)</f>
        <v>#N/A</v>
      </c>
      <c r="DK339" s="105" t="e">
        <f>VLOOKUP(C339,DL:DM,2,FALSE)</f>
        <v>#N/A</v>
      </c>
    </row>
    <row r="340" spans="1:115">
      <c r="B340" s="87" t="s">
        <v>223</v>
      </c>
      <c r="C340" s="87"/>
      <c r="D340" s="83">
        <f>D341+D342</f>
        <v>9425700.5800000001</v>
      </c>
      <c r="E340" s="84">
        <f t="shared" ref="E340:AE340" si="132">E341+E342</f>
        <v>0</v>
      </c>
      <c r="F340" s="84">
        <f t="shared" si="132"/>
        <v>0</v>
      </c>
      <c r="G340" s="84">
        <f t="shared" si="132"/>
        <v>0</v>
      </c>
      <c r="H340" s="84">
        <f t="shared" si="132"/>
        <v>0</v>
      </c>
      <c r="I340" s="84">
        <f t="shared" si="132"/>
        <v>0</v>
      </c>
      <c r="J340" s="84">
        <f t="shared" si="132"/>
        <v>0</v>
      </c>
      <c r="K340" s="85">
        <f t="shared" si="132"/>
        <v>0</v>
      </c>
      <c r="L340" s="84">
        <f t="shared" si="132"/>
        <v>0</v>
      </c>
      <c r="M340" s="84">
        <f t="shared" si="132"/>
        <v>1107.5</v>
      </c>
      <c r="N340" s="84">
        <f t="shared" si="132"/>
        <v>8934502.2400000002</v>
      </c>
      <c r="O340" s="84">
        <f t="shared" si="132"/>
        <v>0</v>
      </c>
      <c r="P340" s="84">
        <f t="shared" si="132"/>
        <v>0</v>
      </c>
      <c r="Q340" s="84">
        <f t="shared" si="132"/>
        <v>0</v>
      </c>
      <c r="R340" s="84">
        <f t="shared" si="132"/>
        <v>0</v>
      </c>
      <c r="S340" s="84">
        <f t="shared" si="132"/>
        <v>0</v>
      </c>
      <c r="T340" s="84">
        <f t="shared" si="132"/>
        <v>0</v>
      </c>
      <c r="U340" s="84">
        <f t="shared" si="132"/>
        <v>0</v>
      </c>
      <c r="V340" s="84">
        <f t="shared" si="132"/>
        <v>0</v>
      </c>
      <c r="W340" s="84">
        <f t="shared" si="132"/>
        <v>0</v>
      </c>
      <c r="X340" s="84">
        <f t="shared" si="132"/>
        <v>0</v>
      </c>
      <c r="Y340" s="84">
        <f t="shared" si="132"/>
        <v>0</v>
      </c>
      <c r="Z340" s="84">
        <f t="shared" si="132"/>
        <v>0</v>
      </c>
      <c r="AA340" s="84">
        <f t="shared" si="132"/>
        <v>0</v>
      </c>
      <c r="AB340" s="84">
        <f t="shared" si="132"/>
        <v>0</v>
      </c>
      <c r="AC340" s="84">
        <f t="shared" si="132"/>
        <v>191198.34</v>
      </c>
      <c r="AD340" s="84">
        <f t="shared" si="132"/>
        <v>180000</v>
      </c>
      <c r="AE340" s="84">
        <f t="shared" si="132"/>
        <v>120000</v>
      </c>
      <c r="AF340" s="74" t="s">
        <v>17027</v>
      </c>
      <c r="AG340" s="74" t="s">
        <v>17027</v>
      </c>
      <c r="AH340" s="74" t="s">
        <v>17027</v>
      </c>
      <c r="AI340" s="89"/>
      <c r="AJ340" s="89"/>
      <c r="AK340" s="89"/>
      <c r="AL340" s="89"/>
      <c r="AM340" s="90"/>
      <c r="AN340" s="90"/>
      <c r="AO340" s="90"/>
      <c r="AP340" s="90"/>
      <c r="AQ340" s="90"/>
      <c r="AR340" s="90"/>
      <c r="AS340" s="90"/>
      <c r="AT340" s="90"/>
      <c r="AU340" s="90"/>
      <c r="AV340" s="90"/>
      <c r="AW340" s="90"/>
      <c r="AX340" s="91"/>
      <c r="AY340" s="91"/>
      <c r="AZ340" s="90"/>
      <c r="BA340" s="90"/>
      <c r="BB340" s="92"/>
      <c r="BC340" s="93">
        <f t="shared" si="103"/>
        <v>-1107.5</v>
      </c>
      <c r="BJ340" s="61" t="e">
        <f>VLOOKUP(C340,BM:BO,3,FALSE)</f>
        <v>#N/A</v>
      </c>
      <c r="BM340" s="61" t="s">
        <v>3293</v>
      </c>
      <c r="BN340" s="61" t="s">
        <v>1271</v>
      </c>
      <c r="BO340" s="61" t="s">
        <v>3294</v>
      </c>
      <c r="BU340" s="61" t="s">
        <v>3293</v>
      </c>
      <c r="BV340" s="61" t="s">
        <v>1271</v>
      </c>
      <c r="BW340" s="61" t="s">
        <v>3294</v>
      </c>
      <c r="CH340" s="86">
        <f t="shared" si="122"/>
        <v>-1.1641532182693481E-10</v>
      </c>
    </row>
    <row r="341" spans="1:115">
      <c r="A341" s="61">
        <v>1</v>
      </c>
      <c r="B341" s="94">
        <f>SUBTOTAL(9,$A$22:A341)</f>
        <v>280</v>
      </c>
      <c r="C341" s="95" t="s">
        <v>233</v>
      </c>
      <c r="D341" s="84">
        <f>E341+F341+G341+H341+I341+J341+L341+N341+P341+R341+T341+U341+V341+W341+X341+Y341+Z341+AA341+AB341+AC341+AD341+AE341</f>
        <v>5019129.92</v>
      </c>
      <c r="E341" s="84">
        <v>0</v>
      </c>
      <c r="F341" s="84">
        <v>0</v>
      </c>
      <c r="G341" s="84">
        <v>0</v>
      </c>
      <c r="H341" s="84">
        <v>0</v>
      </c>
      <c r="I341" s="84">
        <v>0</v>
      </c>
      <c r="J341" s="84">
        <v>0</v>
      </c>
      <c r="K341" s="85">
        <v>0</v>
      </c>
      <c r="L341" s="84">
        <v>0</v>
      </c>
      <c r="M341" s="84">
        <v>595.70000000000005</v>
      </c>
      <c r="N341" s="84">
        <v>4737742.24</v>
      </c>
      <c r="O341" s="84">
        <v>0</v>
      </c>
      <c r="P341" s="84">
        <v>0</v>
      </c>
      <c r="Q341" s="84">
        <v>0</v>
      </c>
      <c r="R341" s="84">
        <v>0</v>
      </c>
      <c r="S341" s="84">
        <v>0</v>
      </c>
      <c r="T341" s="84">
        <v>0</v>
      </c>
      <c r="U341" s="84">
        <v>0</v>
      </c>
      <c r="V341" s="84">
        <v>0</v>
      </c>
      <c r="W341" s="84">
        <v>0</v>
      </c>
      <c r="X341" s="84">
        <v>0</v>
      </c>
      <c r="Y341" s="84">
        <v>0</v>
      </c>
      <c r="Z341" s="84">
        <v>0</v>
      </c>
      <c r="AA341" s="84">
        <v>0</v>
      </c>
      <c r="AB341" s="84">
        <v>0</v>
      </c>
      <c r="AC341" s="84">
        <f>ROUND(N341*2.14%,2)</f>
        <v>101387.68</v>
      </c>
      <c r="AD341" s="84">
        <v>180000</v>
      </c>
      <c r="AE341" s="84">
        <v>0</v>
      </c>
      <c r="AF341" s="74">
        <v>2023</v>
      </c>
      <c r="AG341" s="74">
        <v>2023</v>
      </c>
      <c r="AH341" s="74">
        <v>2023</v>
      </c>
      <c r="AI341" s="89"/>
      <c r="AJ341" s="89"/>
      <c r="AK341" s="89"/>
      <c r="AL341" s="89"/>
      <c r="AM341" s="90" t="s">
        <v>16961</v>
      </c>
      <c r="AN341" s="90" t="s">
        <v>16975</v>
      </c>
      <c r="AO341" s="90">
        <v>0</v>
      </c>
      <c r="AP341" s="90" t="s">
        <v>16964</v>
      </c>
      <c r="AQ341" s="90" t="s">
        <v>16967</v>
      </c>
      <c r="AR341" s="90">
        <v>0</v>
      </c>
      <c r="AS341" s="90"/>
      <c r="AT341" s="90"/>
      <c r="AU341" s="90"/>
      <c r="AV341" s="90"/>
      <c r="AW341" s="90" t="s">
        <v>782</v>
      </c>
      <c r="AX341" s="91">
        <v>764.1</v>
      </c>
      <c r="AY341" s="91">
        <v>583.70000000000005</v>
      </c>
      <c r="AZ341" s="90" t="s">
        <v>2968</v>
      </c>
      <c r="BA341" s="90" t="s">
        <v>17013</v>
      </c>
      <c r="BB341" s="92"/>
      <c r="BC341" s="93">
        <f t="shared" si="103"/>
        <v>-12</v>
      </c>
      <c r="BJ341" s="61" t="str">
        <f>VLOOKUP(C341,BM:BO,3,FALSE)</f>
        <v>534.980</v>
      </c>
      <c r="BM341" s="61" t="s">
        <v>3295</v>
      </c>
      <c r="BN341" s="61" t="s">
        <v>3254</v>
      </c>
      <c r="BO341" s="61" t="s">
        <v>3296</v>
      </c>
      <c r="BU341" s="61" t="s">
        <v>3295</v>
      </c>
      <c r="BV341" s="61" t="s">
        <v>3254</v>
      </c>
      <c r="BW341" s="61" t="s">
        <v>3296</v>
      </c>
      <c r="CH341" s="86">
        <f t="shared" si="122"/>
        <v>-2.9103830456733704E-10</v>
      </c>
    </row>
    <row r="342" spans="1:115">
      <c r="A342" s="61">
        <v>1</v>
      </c>
      <c r="B342" s="94">
        <f>SUBTOTAL(9,$A$22:A342)</f>
        <v>281</v>
      </c>
      <c r="C342" s="95" t="s">
        <v>14463</v>
      </c>
      <c r="D342" s="84">
        <f>E342+F342+G342+H342+I342+J342+L342+N342+P342+R342+T342+U342+V342+W342+X342+Y342+Z342+AA342+AB342+AC342+AD342+AE342</f>
        <v>4406570.66</v>
      </c>
      <c r="E342" s="84">
        <v>0</v>
      </c>
      <c r="F342" s="84">
        <v>0</v>
      </c>
      <c r="G342" s="84">
        <v>0</v>
      </c>
      <c r="H342" s="84">
        <v>0</v>
      </c>
      <c r="I342" s="84">
        <v>0</v>
      </c>
      <c r="J342" s="84">
        <v>0</v>
      </c>
      <c r="K342" s="85">
        <v>0</v>
      </c>
      <c r="L342" s="84">
        <v>0</v>
      </c>
      <c r="M342" s="84">
        <v>511.8</v>
      </c>
      <c r="N342" s="84">
        <v>4196760</v>
      </c>
      <c r="O342" s="84">
        <v>0</v>
      </c>
      <c r="P342" s="84">
        <v>0</v>
      </c>
      <c r="Q342" s="84">
        <v>0</v>
      </c>
      <c r="R342" s="84">
        <v>0</v>
      </c>
      <c r="S342" s="84">
        <v>0</v>
      </c>
      <c r="T342" s="84">
        <v>0</v>
      </c>
      <c r="U342" s="84">
        <v>0</v>
      </c>
      <c r="V342" s="84">
        <v>0</v>
      </c>
      <c r="W342" s="84">
        <v>0</v>
      </c>
      <c r="X342" s="84">
        <v>0</v>
      </c>
      <c r="Y342" s="84">
        <v>0</v>
      </c>
      <c r="Z342" s="84">
        <v>0</v>
      </c>
      <c r="AA342" s="84">
        <v>0</v>
      </c>
      <c r="AB342" s="84">
        <v>0</v>
      </c>
      <c r="AC342" s="84">
        <v>89810.66</v>
      </c>
      <c r="AD342" s="84">
        <v>0</v>
      </c>
      <c r="AE342" s="84">
        <v>120000</v>
      </c>
      <c r="AF342" s="74" t="s">
        <v>17053</v>
      </c>
      <c r="AG342" s="74">
        <v>2023</v>
      </c>
      <c r="AH342" s="74">
        <v>2023</v>
      </c>
      <c r="AI342" s="89"/>
      <c r="AJ342" s="89"/>
      <c r="AK342" s="89"/>
      <c r="AL342" s="89"/>
      <c r="AM342" s="90"/>
      <c r="AN342" s="90"/>
      <c r="AO342" s="90"/>
      <c r="AP342" s="90"/>
      <c r="AQ342" s="90"/>
      <c r="AR342" s="90"/>
      <c r="AS342" s="90"/>
      <c r="AT342" s="90"/>
      <c r="AU342" s="90"/>
      <c r="AV342" s="90"/>
      <c r="AW342" s="90"/>
      <c r="AX342" s="91"/>
      <c r="AY342" s="91"/>
      <c r="AZ342" s="90"/>
      <c r="BA342" s="90"/>
      <c r="BB342" s="92"/>
      <c r="BC342" s="93"/>
      <c r="CH342" s="86">
        <f>D342-E342-F342-G342-H342-I342-J342-L342-N342-P342-R342-T342-U342-V342-W342-X342-Y342-Z342-AA342-AB342-AC342-AD342-AE342</f>
        <v>1.4551915228366852E-10</v>
      </c>
    </row>
    <row r="343" spans="1:115">
      <c r="B343" s="87" t="s">
        <v>224</v>
      </c>
      <c r="C343" s="87"/>
      <c r="D343" s="83">
        <f>D344+D345</f>
        <v>11657341.579999998</v>
      </c>
      <c r="E343" s="84">
        <f t="shared" ref="E343:AE343" si="133">E344+E345</f>
        <v>0</v>
      </c>
      <c r="F343" s="84">
        <f t="shared" si="133"/>
        <v>0</v>
      </c>
      <c r="G343" s="84">
        <f t="shared" si="133"/>
        <v>0</v>
      </c>
      <c r="H343" s="84">
        <f t="shared" si="133"/>
        <v>0</v>
      </c>
      <c r="I343" s="84">
        <f t="shared" si="133"/>
        <v>0</v>
      </c>
      <c r="J343" s="84">
        <f t="shared" si="133"/>
        <v>0</v>
      </c>
      <c r="K343" s="85">
        <f t="shared" si="133"/>
        <v>0</v>
      </c>
      <c r="L343" s="84">
        <f t="shared" si="133"/>
        <v>0</v>
      </c>
      <c r="M343" s="84">
        <f t="shared" si="133"/>
        <v>1552.3</v>
      </c>
      <c r="N343" s="84">
        <f t="shared" si="133"/>
        <v>11231881.189999999</v>
      </c>
      <c r="O343" s="84">
        <f t="shared" si="133"/>
        <v>0</v>
      </c>
      <c r="P343" s="84">
        <f t="shared" si="133"/>
        <v>0</v>
      </c>
      <c r="Q343" s="84">
        <f t="shared" si="133"/>
        <v>0</v>
      </c>
      <c r="R343" s="84">
        <f t="shared" si="133"/>
        <v>0</v>
      </c>
      <c r="S343" s="84">
        <f t="shared" si="133"/>
        <v>0</v>
      </c>
      <c r="T343" s="84">
        <f t="shared" si="133"/>
        <v>0</v>
      </c>
      <c r="U343" s="84">
        <f t="shared" si="133"/>
        <v>0</v>
      </c>
      <c r="V343" s="84">
        <f t="shared" si="133"/>
        <v>0</v>
      </c>
      <c r="W343" s="84">
        <f t="shared" si="133"/>
        <v>0</v>
      </c>
      <c r="X343" s="84">
        <f t="shared" si="133"/>
        <v>0</v>
      </c>
      <c r="Y343" s="84">
        <f t="shared" si="133"/>
        <v>0</v>
      </c>
      <c r="Z343" s="84">
        <f t="shared" si="133"/>
        <v>0</v>
      </c>
      <c r="AA343" s="84">
        <f t="shared" si="133"/>
        <v>0</v>
      </c>
      <c r="AB343" s="84">
        <f t="shared" si="133"/>
        <v>0</v>
      </c>
      <c r="AC343" s="84">
        <f t="shared" si="133"/>
        <v>240362.25999999998</v>
      </c>
      <c r="AD343" s="84">
        <f t="shared" si="133"/>
        <v>185098.13</v>
      </c>
      <c r="AE343" s="84">
        <f t="shared" si="133"/>
        <v>0</v>
      </c>
      <c r="AF343" s="74" t="s">
        <v>17027</v>
      </c>
      <c r="AG343" s="74" t="s">
        <v>17027</v>
      </c>
      <c r="AH343" s="74" t="s">
        <v>17027</v>
      </c>
      <c r="AI343" s="89"/>
      <c r="AJ343" s="89"/>
      <c r="AK343" s="89"/>
      <c r="AL343" s="89"/>
      <c r="AM343" s="90"/>
      <c r="AN343" s="90"/>
      <c r="AO343" s="90"/>
      <c r="AP343" s="90"/>
      <c r="AQ343" s="90"/>
      <c r="AR343" s="90"/>
      <c r="AS343" s="90"/>
      <c r="AT343" s="90"/>
      <c r="AU343" s="90"/>
      <c r="AV343" s="90"/>
      <c r="AW343" s="90"/>
      <c r="AX343" s="91"/>
      <c r="AY343" s="91"/>
      <c r="AZ343" s="90"/>
      <c r="BA343" s="90"/>
      <c r="BB343" s="92"/>
      <c r="BC343" s="93">
        <f t="shared" si="103"/>
        <v>-1552.3</v>
      </c>
      <c r="BJ343" s="61" t="e">
        <f>VLOOKUP(C343,BM:BO,3,FALSE)</f>
        <v>#N/A</v>
      </c>
      <c r="BM343" s="61" t="s">
        <v>3297</v>
      </c>
      <c r="BN343" s="61" t="s">
        <v>2985</v>
      </c>
      <c r="BO343" s="61" t="s">
        <v>2553</v>
      </c>
      <c r="BU343" s="61" t="s">
        <v>3297</v>
      </c>
      <c r="BV343" s="61" t="s">
        <v>2985</v>
      </c>
      <c r="BW343" s="61" t="s">
        <v>2553</v>
      </c>
      <c r="CH343" s="86">
        <f t="shared" si="122"/>
        <v>-1.2514647096395493E-9</v>
      </c>
    </row>
    <row r="344" spans="1:115">
      <c r="A344" s="61">
        <v>1</v>
      </c>
      <c r="B344" s="94">
        <f>SUBTOTAL(9,$A$22:A344)</f>
        <v>282</v>
      </c>
      <c r="C344" s="95" t="s">
        <v>234</v>
      </c>
      <c r="D344" s="84">
        <f t="shared" ref="D344:D345" si="134">E344+F344+G344+H344+I344+J344+L344+N344+P344+R344+T344+U344+V344+W344+X344+Y344+Z344+AA344+AB344+AC344+AD344+AE344</f>
        <v>6530301.1799999997</v>
      </c>
      <c r="E344" s="84">
        <v>0</v>
      </c>
      <c r="F344" s="84">
        <v>0</v>
      </c>
      <c r="G344" s="84">
        <v>0</v>
      </c>
      <c r="H344" s="84">
        <v>0</v>
      </c>
      <c r="I344" s="84">
        <v>0</v>
      </c>
      <c r="J344" s="84">
        <v>0</v>
      </c>
      <c r="K344" s="85">
        <v>0</v>
      </c>
      <c r="L344" s="84">
        <v>0</v>
      </c>
      <c r="M344" s="84">
        <v>785</v>
      </c>
      <c r="N344" s="84">
        <v>6299291.1699999999</v>
      </c>
      <c r="O344" s="84">
        <v>0</v>
      </c>
      <c r="P344" s="84">
        <v>0</v>
      </c>
      <c r="Q344" s="84">
        <v>0</v>
      </c>
      <c r="R344" s="84">
        <v>0</v>
      </c>
      <c r="S344" s="84">
        <v>0</v>
      </c>
      <c r="T344" s="84">
        <v>0</v>
      </c>
      <c r="U344" s="84">
        <v>0</v>
      </c>
      <c r="V344" s="84">
        <v>0</v>
      </c>
      <c r="W344" s="84">
        <v>0</v>
      </c>
      <c r="X344" s="84">
        <v>0</v>
      </c>
      <c r="Y344" s="84">
        <v>0</v>
      </c>
      <c r="Z344" s="84">
        <v>0</v>
      </c>
      <c r="AA344" s="84">
        <v>0</v>
      </c>
      <c r="AB344" s="84">
        <v>0</v>
      </c>
      <c r="AC344" s="84">
        <f>ROUND(N344*2.14%,2)</f>
        <v>134804.82999999999</v>
      </c>
      <c r="AD344" s="84">
        <v>96205.18</v>
      </c>
      <c r="AE344" s="84">
        <v>0</v>
      </c>
      <c r="AF344" s="74">
        <v>2023</v>
      </c>
      <c r="AG344" s="74">
        <v>2023</v>
      </c>
      <c r="AH344" s="74">
        <v>2023</v>
      </c>
      <c r="AI344" s="89"/>
      <c r="AJ344" s="89"/>
      <c r="AK344" s="89"/>
      <c r="AL344" s="89"/>
      <c r="AM344" s="90" t="s">
        <v>16954</v>
      </c>
      <c r="AN344" s="90" t="s">
        <v>16975</v>
      </c>
      <c r="AO344" s="90">
        <v>0</v>
      </c>
      <c r="AP344" s="90" t="s">
        <v>16952</v>
      </c>
      <c r="AQ344" s="90" t="s">
        <v>16967</v>
      </c>
      <c r="AR344" s="90">
        <v>0</v>
      </c>
      <c r="AS344" s="90"/>
      <c r="AT344" s="90"/>
      <c r="AU344" s="90"/>
      <c r="AV344" s="90"/>
      <c r="AW344" s="90" t="s">
        <v>619</v>
      </c>
      <c r="AX344" s="91">
        <v>724.81</v>
      </c>
      <c r="AY344" s="91">
        <v>793.14</v>
      </c>
      <c r="AZ344" s="90" t="s">
        <v>2968</v>
      </c>
      <c r="BA344" s="90" t="s">
        <v>17013</v>
      </c>
      <c r="BB344" s="92"/>
      <c r="BC344" s="93">
        <f t="shared" si="103"/>
        <v>8.1399999999999864</v>
      </c>
      <c r="BJ344" s="61" t="str">
        <f>VLOOKUP(C344,BM:BO,3,FALSE)</f>
        <v>639.760</v>
      </c>
      <c r="BM344" s="61" t="s">
        <v>3298</v>
      </c>
      <c r="BN344" s="61" t="s">
        <v>2985</v>
      </c>
      <c r="BO344" s="61" t="s">
        <v>2985</v>
      </c>
      <c r="BU344" s="61" t="s">
        <v>3298</v>
      </c>
      <c r="BV344" s="61" t="s">
        <v>2985</v>
      </c>
      <c r="BW344" s="61" t="s">
        <v>2985</v>
      </c>
      <c r="CH344" s="86">
        <f t="shared" si="122"/>
        <v>-2.0372681319713593E-10</v>
      </c>
    </row>
    <row r="345" spans="1:115">
      <c r="A345" s="61">
        <v>1</v>
      </c>
      <c r="B345" s="94">
        <f>SUBTOTAL(9,$A$22:A345)</f>
        <v>283</v>
      </c>
      <c r="C345" s="95" t="s">
        <v>14855</v>
      </c>
      <c r="D345" s="84">
        <f t="shared" si="134"/>
        <v>5127040.3999999994</v>
      </c>
      <c r="E345" s="84">
        <v>0</v>
      </c>
      <c r="F345" s="84">
        <v>0</v>
      </c>
      <c r="G345" s="84">
        <v>0</v>
      </c>
      <c r="H345" s="84">
        <v>0</v>
      </c>
      <c r="I345" s="84">
        <v>0</v>
      </c>
      <c r="J345" s="84">
        <v>0</v>
      </c>
      <c r="K345" s="85">
        <v>0</v>
      </c>
      <c r="L345" s="84">
        <v>0</v>
      </c>
      <c r="M345" s="84">
        <v>767.3</v>
      </c>
      <c r="N345" s="84">
        <v>4932590.0199999996</v>
      </c>
      <c r="O345" s="84">
        <v>0</v>
      </c>
      <c r="P345" s="84">
        <v>0</v>
      </c>
      <c r="Q345" s="84">
        <v>0</v>
      </c>
      <c r="R345" s="84">
        <v>0</v>
      </c>
      <c r="S345" s="84">
        <v>0</v>
      </c>
      <c r="T345" s="84">
        <v>0</v>
      </c>
      <c r="U345" s="84">
        <v>0</v>
      </c>
      <c r="V345" s="84">
        <v>0</v>
      </c>
      <c r="W345" s="84">
        <v>0</v>
      </c>
      <c r="X345" s="84">
        <v>0</v>
      </c>
      <c r="Y345" s="84">
        <v>0</v>
      </c>
      <c r="Z345" s="84">
        <v>0</v>
      </c>
      <c r="AA345" s="84">
        <v>0</v>
      </c>
      <c r="AB345" s="84">
        <v>0</v>
      </c>
      <c r="AC345" s="84">
        <f>ROUND(N345*2.14%,2)</f>
        <v>105557.43</v>
      </c>
      <c r="AD345" s="84">
        <v>88892.95</v>
      </c>
      <c r="AE345" s="84">
        <v>0</v>
      </c>
      <c r="AF345" s="74">
        <v>2023</v>
      </c>
      <c r="AG345" s="74">
        <v>2023</v>
      </c>
      <c r="AH345" s="74">
        <v>2023</v>
      </c>
      <c r="AI345" s="89"/>
      <c r="AJ345" s="89"/>
      <c r="AK345" s="89"/>
      <c r="AL345" s="89"/>
      <c r="AM345" s="90"/>
      <c r="AN345" s="90"/>
      <c r="AO345" s="90"/>
      <c r="AP345" s="90"/>
      <c r="AQ345" s="90"/>
      <c r="AR345" s="90"/>
      <c r="AS345" s="90"/>
      <c r="AT345" s="90"/>
      <c r="AU345" s="90"/>
      <c r="AV345" s="90"/>
      <c r="AW345" s="90"/>
      <c r="AX345" s="91"/>
      <c r="AY345" s="91"/>
      <c r="AZ345" s="90"/>
      <c r="BA345" s="90"/>
      <c r="BB345" s="92"/>
      <c r="BC345" s="93"/>
      <c r="CH345" s="86">
        <f t="shared" si="122"/>
        <v>-1.0186340659856796E-10</v>
      </c>
    </row>
    <row r="346" spans="1:115">
      <c r="B346" s="87" t="s">
        <v>235</v>
      </c>
      <c r="C346" s="95"/>
      <c r="D346" s="83">
        <f t="shared" ref="D346:AE346" si="135">SUM(D347:D347)</f>
        <v>11998850.029999999</v>
      </c>
      <c r="E346" s="84">
        <f t="shared" si="135"/>
        <v>0</v>
      </c>
      <c r="F346" s="84">
        <f t="shared" si="135"/>
        <v>0</v>
      </c>
      <c r="G346" s="84">
        <f t="shared" si="135"/>
        <v>0</v>
      </c>
      <c r="H346" s="84">
        <f t="shared" si="135"/>
        <v>0</v>
      </c>
      <c r="I346" s="84">
        <f t="shared" si="135"/>
        <v>0</v>
      </c>
      <c r="J346" s="84">
        <f t="shared" si="135"/>
        <v>0</v>
      </c>
      <c r="K346" s="85">
        <f t="shared" si="135"/>
        <v>0</v>
      </c>
      <c r="L346" s="84">
        <f t="shared" si="135"/>
        <v>0</v>
      </c>
      <c r="M346" s="84">
        <f t="shared" si="135"/>
        <v>1320</v>
      </c>
      <c r="N346" s="84">
        <f t="shared" si="135"/>
        <v>11601043.5</v>
      </c>
      <c r="O346" s="84">
        <f t="shared" si="135"/>
        <v>0</v>
      </c>
      <c r="P346" s="84">
        <f t="shared" si="135"/>
        <v>0</v>
      </c>
      <c r="Q346" s="84">
        <f t="shared" si="135"/>
        <v>0</v>
      </c>
      <c r="R346" s="84">
        <f t="shared" si="135"/>
        <v>0</v>
      </c>
      <c r="S346" s="84">
        <f t="shared" si="135"/>
        <v>0</v>
      </c>
      <c r="T346" s="84">
        <f t="shared" si="135"/>
        <v>0</v>
      </c>
      <c r="U346" s="84">
        <f t="shared" si="135"/>
        <v>0</v>
      </c>
      <c r="V346" s="84">
        <f t="shared" si="135"/>
        <v>0</v>
      </c>
      <c r="W346" s="84">
        <f t="shared" si="135"/>
        <v>0</v>
      </c>
      <c r="X346" s="84">
        <f t="shared" si="135"/>
        <v>0</v>
      </c>
      <c r="Y346" s="84">
        <f t="shared" si="135"/>
        <v>0</v>
      </c>
      <c r="Z346" s="84">
        <f t="shared" si="135"/>
        <v>0</v>
      </c>
      <c r="AA346" s="84">
        <f t="shared" si="135"/>
        <v>0</v>
      </c>
      <c r="AB346" s="84">
        <f t="shared" si="135"/>
        <v>0</v>
      </c>
      <c r="AC346" s="84">
        <f t="shared" si="135"/>
        <v>248262.33</v>
      </c>
      <c r="AD346" s="84">
        <f t="shared" si="135"/>
        <v>149544.20000000001</v>
      </c>
      <c r="AE346" s="84">
        <f t="shared" si="135"/>
        <v>0</v>
      </c>
      <c r="AF346" s="74" t="s">
        <v>17027</v>
      </c>
      <c r="AG346" s="74" t="s">
        <v>17027</v>
      </c>
      <c r="AH346" s="74" t="s">
        <v>17027</v>
      </c>
      <c r="AI346" s="89"/>
      <c r="AJ346" s="89"/>
      <c r="AK346" s="89"/>
      <c r="AL346" s="89"/>
      <c r="AM346" s="90"/>
      <c r="AN346" s="90"/>
      <c r="AO346" s="90"/>
      <c r="AP346" s="90"/>
      <c r="AQ346" s="90"/>
      <c r="AR346" s="90"/>
      <c r="AS346" s="90"/>
      <c r="AT346" s="90"/>
      <c r="AU346" s="90"/>
      <c r="AV346" s="90"/>
      <c r="AW346" s="90"/>
      <c r="AX346" s="91"/>
      <c r="AY346" s="91"/>
      <c r="AZ346" s="90"/>
      <c r="BA346" s="90"/>
      <c r="BB346" s="92"/>
      <c r="BC346" s="93"/>
      <c r="CH346" s="86">
        <f t="shared" si="122"/>
        <v>-6.6938810050487518E-10</v>
      </c>
    </row>
    <row r="347" spans="1:115" s="105" customFormat="1">
      <c r="A347" s="61">
        <v>1</v>
      </c>
      <c r="B347" s="94">
        <f>SUBTOTAL(9,$A$22:A347)</f>
        <v>284</v>
      </c>
      <c r="C347" s="129" t="s">
        <v>14456</v>
      </c>
      <c r="D347" s="84">
        <f t="shared" ref="D347" si="136">E347+F347+G347+H347+I347+J347+L347+N347+P347+R347+T347+U347+V347+W347+X347+Y347+Z347+AA347+AB347+AC347+AD347+AE347</f>
        <v>11998850.029999999</v>
      </c>
      <c r="E347" s="102">
        <v>0</v>
      </c>
      <c r="F347" s="102">
        <v>0</v>
      </c>
      <c r="G347" s="102">
        <v>0</v>
      </c>
      <c r="H347" s="102">
        <v>0</v>
      </c>
      <c r="I347" s="102">
        <v>0</v>
      </c>
      <c r="J347" s="102">
        <v>0</v>
      </c>
      <c r="K347" s="119">
        <v>0</v>
      </c>
      <c r="L347" s="102">
        <v>0</v>
      </c>
      <c r="M347" s="102">
        <v>1320</v>
      </c>
      <c r="N347" s="102">
        <v>11601043.5</v>
      </c>
      <c r="O347" s="102">
        <v>0</v>
      </c>
      <c r="P347" s="102">
        <v>0</v>
      </c>
      <c r="Q347" s="102">
        <v>0</v>
      </c>
      <c r="R347" s="102">
        <v>0</v>
      </c>
      <c r="S347" s="102">
        <v>0</v>
      </c>
      <c r="T347" s="102">
        <v>0</v>
      </c>
      <c r="U347" s="102">
        <v>0</v>
      </c>
      <c r="V347" s="102">
        <v>0</v>
      </c>
      <c r="W347" s="102">
        <v>0</v>
      </c>
      <c r="X347" s="102">
        <v>0</v>
      </c>
      <c r="Y347" s="102">
        <v>0</v>
      </c>
      <c r="Z347" s="102">
        <v>0</v>
      </c>
      <c r="AA347" s="102">
        <v>0</v>
      </c>
      <c r="AB347" s="102">
        <v>0</v>
      </c>
      <c r="AC347" s="134">
        <f>ROUND(N347*2.14%,2)+ROUND(E347*2.14%,2)+ROUND(F347*2.14%,2)+ROUND(G347*2.14%,2)+ROUND(H347*2.14%,2)+ROUND(I347*2.14%,2)+ROUND(J347*2.14%,2)+ROUND(L347*2.14%,2)+ROUND(P347*2.14%,2)+ROUND(R347*2.14%,2)+ROUND(T347*2.14%,2)+ROUND(U347*2.14%,2)+ROUND(V347*2.14%,2)+ROUND(W347*2.14%,2)+ROUND(X347*2.14%,2)+ROUND(Y347*2.14%,2)+ROUND(Z347*2.14%,2)+ROUND(AA347*2.14%,2)+ROUND(AB347*2.14%,2)</f>
        <v>248262.33</v>
      </c>
      <c r="AD347" s="102">
        <v>149544.20000000001</v>
      </c>
      <c r="AE347" s="102">
        <v>0</v>
      </c>
      <c r="AF347" s="103">
        <v>2023</v>
      </c>
      <c r="AG347" s="103">
        <v>2023</v>
      </c>
      <c r="AH347" s="104">
        <v>2023</v>
      </c>
      <c r="BW347" s="106"/>
      <c r="CE347" s="105" t="e">
        <f>VLOOKUP(C347,CF:CG,2,FALSE)</f>
        <v>#N/A</v>
      </c>
      <c r="CH347" s="86">
        <f t="shared" si="122"/>
        <v>-6.6938810050487518E-10</v>
      </c>
      <c r="CL347" s="105" t="e">
        <f>VLOOKUP(C347,CM:CN,2,FALSE)</f>
        <v>#N/A</v>
      </c>
      <c r="DK347" s="105" t="e">
        <f>VLOOKUP(C347,DL:DM,2,FALSE)</f>
        <v>#N/A</v>
      </c>
    </row>
    <row r="348" spans="1:115">
      <c r="B348" s="87" t="s">
        <v>17316</v>
      </c>
      <c r="C348" s="95"/>
      <c r="D348" s="83">
        <f>D349</f>
        <v>5618463.71</v>
      </c>
      <c r="E348" s="84">
        <f t="shared" ref="E348:AE348" si="137">E349</f>
        <v>0</v>
      </c>
      <c r="F348" s="84">
        <f t="shared" si="137"/>
        <v>0</v>
      </c>
      <c r="G348" s="84">
        <f t="shared" si="137"/>
        <v>0</v>
      </c>
      <c r="H348" s="84">
        <f t="shared" si="137"/>
        <v>0</v>
      </c>
      <c r="I348" s="84">
        <f t="shared" si="137"/>
        <v>0</v>
      </c>
      <c r="J348" s="84">
        <f t="shared" si="137"/>
        <v>0</v>
      </c>
      <c r="K348" s="85">
        <f t="shared" si="137"/>
        <v>0</v>
      </c>
      <c r="L348" s="84">
        <f t="shared" si="137"/>
        <v>0</v>
      </c>
      <c r="M348" s="84">
        <f t="shared" si="137"/>
        <v>653.37</v>
      </c>
      <c r="N348" s="84">
        <f t="shared" si="137"/>
        <v>5500747.71</v>
      </c>
      <c r="O348" s="84">
        <f t="shared" si="137"/>
        <v>0</v>
      </c>
      <c r="P348" s="84">
        <f t="shared" si="137"/>
        <v>0</v>
      </c>
      <c r="Q348" s="84">
        <f t="shared" si="137"/>
        <v>0</v>
      </c>
      <c r="R348" s="84">
        <f t="shared" si="137"/>
        <v>0</v>
      </c>
      <c r="S348" s="84">
        <f t="shared" si="137"/>
        <v>0</v>
      </c>
      <c r="T348" s="84">
        <f t="shared" si="137"/>
        <v>0</v>
      </c>
      <c r="U348" s="84">
        <f t="shared" si="137"/>
        <v>0</v>
      </c>
      <c r="V348" s="84">
        <f t="shared" si="137"/>
        <v>0</v>
      </c>
      <c r="W348" s="84">
        <f t="shared" si="137"/>
        <v>0</v>
      </c>
      <c r="X348" s="84">
        <f t="shared" si="137"/>
        <v>0</v>
      </c>
      <c r="Y348" s="84">
        <f t="shared" si="137"/>
        <v>0</v>
      </c>
      <c r="Z348" s="84">
        <f t="shared" si="137"/>
        <v>0</v>
      </c>
      <c r="AA348" s="84">
        <f t="shared" si="137"/>
        <v>0</v>
      </c>
      <c r="AB348" s="84">
        <f t="shared" si="137"/>
        <v>0</v>
      </c>
      <c r="AC348" s="84">
        <f t="shared" si="137"/>
        <v>117716</v>
      </c>
      <c r="AD348" s="84">
        <f t="shared" si="137"/>
        <v>0</v>
      </c>
      <c r="AE348" s="84">
        <f t="shared" si="137"/>
        <v>0</v>
      </c>
      <c r="AF348" s="74" t="s">
        <v>17027</v>
      </c>
      <c r="AG348" s="74" t="s">
        <v>17027</v>
      </c>
      <c r="AH348" s="74" t="s">
        <v>17027</v>
      </c>
      <c r="AI348" s="89"/>
      <c r="AJ348" s="89"/>
      <c r="AK348" s="89"/>
      <c r="AL348" s="89"/>
      <c r="AM348" s="90"/>
      <c r="AN348" s="90"/>
      <c r="AO348" s="90"/>
      <c r="AP348" s="90"/>
      <c r="AQ348" s="90"/>
      <c r="AR348" s="90"/>
      <c r="AS348" s="90"/>
      <c r="AT348" s="90"/>
      <c r="AU348" s="90"/>
      <c r="AV348" s="90"/>
      <c r="AW348" s="90"/>
      <c r="AX348" s="91"/>
      <c r="AY348" s="91"/>
      <c r="AZ348" s="90"/>
      <c r="BA348" s="90"/>
      <c r="BB348" s="92"/>
      <c r="BC348" s="93"/>
      <c r="CH348" s="86">
        <f t="shared" si="122"/>
        <v>0</v>
      </c>
    </row>
    <row r="349" spans="1:115" s="105" customFormat="1">
      <c r="A349" s="61">
        <v>1</v>
      </c>
      <c r="B349" s="94">
        <f>SUBTOTAL(9,$A$22:A349)</f>
        <v>285</v>
      </c>
      <c r="C349" s="129" t="s">
        <v>14540</v>
      </c>
      <c r="D349" s="84">
        <f>E349+F349+G349+H349+I349+J349+L349+N349+P349+R349+T349+U349+V349+W349+X349+Y349+Z349+AA349+AB349+AC349+AD349+AE349</f>
        <v>5618463.71</v>
      </c>
      <c r="E349" s="102">
        <v>0</v>
      </c>
      <c r="F349" s="102">
        <v>0</v>
      </c>
      <c r="G349" s="102">
        <v>0</v>
      </c>
      <c r="H349" s="102">
        <v>0</v>
      </c>
      <c r="I349" s="102">
        <v>0</v>
      </c>
      <c r="J349" s="102">
        <v>0</v>
      </c>
      <c r="K349" s="119">
        <v>0</v>
      </c>
      <c r="L349" s="102">
        <v>0</v>
      </c>
      <c r="M349" s="102">
        <v>653.37</v>
      </c>
      <c r="N349" s="102">
        <v>5500747.71</v>
      </c>
      <c r="O349" s="102">
        <v>0</v>
      </c>
      <c r="P349" s="102">
        <v>0</v>
      </c>
      <c r="Q349" s="102">
        <v>0</v>
      </c>
      <c r="R349" s="102">
        <v>0</v>
      </c>
      <c r="S349" s="102">
        <v>0</v>
      </c>
      <c r="T349" s="102">
        <v>0</v>
      </c>
      <c r="U349" s="102">
        <v>0</v>
      </c>
      <c r="V349" s="102">
        <v>0</v>
      </c>
      <c r="W349" s="102">
        <v>0</v>
      </c>
      <c r="X349" s="102">
        <v>0</v>
      </c>
      <c r="Y349" s="102">
        <v>0</v>
      </c>
      <c r="Z349" s="102">
        <v>0</v>
      </c>
      <c r="AA349" s="102">
        <v>0</v>
      </c>
      <c r="AB349" s="102">
        <v>0</v>
      </c>
      <c r="AC349" s="134">
        <f>ROUND(N349*2.14%,2)+ROUND(E349*2.14%,2)+ROUND(F349*2.14%,2)+ROUND(G349*2.14%,2)+ROUND(H349*2.14%,2)+ROUND(I349*2.14%,2)+ROUND(J349*2.14%,2)+ROUND(L349*2.14%,2)+ROUND(P349*2.14%,2)+ROUND(R349*2.14%,2)+ROUND(T349*2.14%,2)+ROUND(U349*2.14%,2)+ROUND(V349*2.14%,2)+ROUND(W349*2.14%,2)+ROUND(X349*2.14%,2)+ROUND(Y349*2.14%,2)+ROUND(Z349*2.14%,2)+ROUND(AA349*2.14%,2)+ROUND(AB349*2.14%,2)</f>
        <v>117716</v>
      </c>
      <c r="AD349" s="102">
        <v>0</v>
      </c>
      <c r="AE349" s="102">
        <v>0</v>
      </c>
      <c r="AF349" s="103" t="s">
        <v>17053</v>
      </c>
      <c r="AG349" s="103">
        <v>2023</v>
      </c>
      <c r="AH349" s="104">
        <v>2023</v>
      </c>
      <c r="AT349" s="105" t="e">
        <f>VLOOKUP(C349,AW:AX,2,FALSE)</f>
        <v>#N/A</v>
      </c>
      <c r="BW349" s="106"/>
      <c r="CE349" s="105" t="e">
        <f>VLOOKUP(C349,CF:CG,2,FALSE)</f>
        <v>#N/A</v>
      </c>
      <c r="CH349" s="86">
        <f t="shared" si="122"/>
        <v>0</v>
      </c>
      <c r="CL349" s="105" t="e">
        <f>VLOOKUP(C349,CM:CN,2,FALSE)</f>
        <v>#N/A</v>
      </c>
      <c r="DK349" s="105" t="e">
        <f>VLOOKUP(C349,DL:DM,2,FALSE)</f>
        <v>#N/A</v>
      </c>
    </row>
    <row r="350" spans="1:115">
      <c r="B350" s="87" t="s">
        <v>364</v>
      </c>
      <c r="C350" s="87"/>
      <c r="D350" s="83">
        <f>D351</f>
        <v>8814680.0299999993</v>
      </c>
      <c r="E350" s="84">
        <f t="shared" ref="E350:AE350" si="138">E351</f>
        <v>0</v>
      </c>
      <c r="F350" s="84">
        <f t="shared" si="138"/>
        <v>0</v>
      </c>
      <c r="G350" s="84">
        <f t="shared" si="138"/>
        <v>0</v>
      </c>
      <c r="H350" s="84">
        <f t="shared" si="138"/>
        <v>0</v>
      </c>
      <c r="I350" s="84">
        <f t="shared" si="138"/>
        <v>0</v>
      </c>
      <c r="J350" s="84">
        <f t="shared" si="138"/>
        <v>0</v>
      </c>
      <c r="K350" s="85">
        <f t="shared" si="138"/>
        <v>0</v>
      </c>
      <c r="L350" s="84">
        <f t="shared" si="138"/>
        <v>0</v>
      </c>
      <c r="M350" s="84">
        <f t="shared" si="138"/>
        <v>950</v>
      </c>
      <c r="N350" s="84">
        <f t="shared" si="138"/>
        <v>8453769.3699999992</v>
      </c>
      <c r="O350" s="84">
        <f t="shared" si="138"/>
        <v>0</v>
      </c>
      <c r="P350" s="84">
        <f t="shared" si="138"/>
        <v>0</v>
      </c>
      <c r="Q350" s="84">
        <f t="shared" si="138"/>
        <v>0</v>
      </c>
      <c r="R350" s="84">
        <f t="shared" si="138"/>
        <v>0</v>
      </c>
      <c r="S350" s="84">
        <f t="shared" si="138"/>
        <v>0</v>
      </c>
      <c r="T350" s="84">
        <f t="shared" si="138"/>
        <v>0</v>
      </c>
      <c r="U350" s="84">
        <f t="shared" si="138"/>
        <v>0</v>
      </c>
      <c r="V350" s="84">
        <f t="shared" si="138"/>
        <v>0</v>
      </c>
      <c r="W350" s="84">
        <f t="shared" si="138"/>
        <v>0</v>
      </c>
      <c r="X350" s="84">
        <f t="shared" si="138"/>
        <v>0</v>
      </c>
      <c r="Y350" s="84">
        <f t="shared" si="138"/>
        <v>0</v>
      </c>
      <c r="Z350" s="84">
        <f t="shared" si="138"/>
        <v>0</v>
      </c>
      <c r="AA350" s="84">
        <f t="shared" si="138"/>
        <v>0</v>
      </c>
      <c r="AB350" s="84">
        <f t="shared" si="138"/>
        <v>0</v>
      </c>
      <c r="AC350" s="84">
        <f t="shared" si="138"/>
        <v>180910.66</v>
      </c>
      <c r="AD350" s="84">
        <f t="shared" si="138"/>
        <v>180000</v>
      </c>
      <c r="AE350" s="84">
        <f t="shared" si="138"/>
        <v>0</v>
      </c>
      <c r="AF350" s="74" t="s">
        <v>17027</v>
      </c>
      <c r="AG350" s="74" t="s">
        <v>17027</v>
      </c>
      <c r="AH350" s="74" t="s">
        <v>17027</v>
      </c>
      <c r="AI350" s="89"/>
      <c r="AJ350" s="89"/>
      <c r="AK350" s="89"/>
      <c r="AL350" s="89"/>
      <c r="AM350" s="90"/>
      <c r="AN350" s="90"/>
      <c r="AO350" s="90"/>
      <c r="AP350" s="90"/>
      <c r="AQ350" s="90"/>
      <c r="AR350" s="90"/>
      <c r="AS350" s="90"/>
      <c r="AT350" s="90"/>
      <c r="AU350" s="90"/>
      <c r="AV350" s="90"/>
      <c r="AW350" s="90"/>
      <c r="AX350" s="91"/>
      <c r="AY350" s="91"/>
      <c r="AZ350" s="90"/>
      <c r="BA350" s="90"/>
      <c r="BB350" s="92"/>
      <c r="BC350" s="93">
        <f t="shared" ref="BC350:BC406" si="139">AY350-M350</f>
        <v>-950</v>
      </c>
      <c r="BJ350" s="61" t="e">
        <f>VLOOKUP(C350,BM:BO,3,FALSE)</f>
        <v>#N/A</v>
      </c>
      <c r="BM350" s="61" t="s">
        <v>3535</v>
      </c>
      <c r="BN350" s="61" t="s">
        <v>944</v>
      </c>
      <c r="BO350" s="61" t="s">
        <v>3536</v>
      </c>
      <c r="BU350" s="61" t="s">
        <v>3535</v>
      </c>
      <c r="BV350" s="61" t="s">
        <v>944</v>
      </c>
      <c r="BW350" s="61" t="s">
        <v>3536</v>
      </c>
      <c r="CH350" s="86">
        <f t="shared" si="122"/>
        <v>1.4551915228366852E-10</v>
      </c>
    </row>
    <row r="351" spans="1:115">
      <c r="A351" s="61">
        <v>1</v>
      </c>
      <c r="B351" s="94">
        <f>SUBTOTAL(9,$A$22:A351)</f>
        <v>286</v>
      </c>
      <c r="C351" s="98" t="s">
        <v>365</v>
      </c>
      <c r="D351" s="84">
        <f>E351+F351+G351+H351+I351+J351+L351+N351+P351+R351+T351+U351+V351+W351+X351+Y351+Z351+AA351+AB351+AC351+AD351+AE351</f>
        <v>8814680.0299999993</v>
      </c>
      <c r="E351" s="101">
        <v>0</v>
      </c>
      <c r="F351" s="101">
        <v>0</v>
      </c>
      <c r="G351" s="101">
        <v>0</v>
      </c>
      <c r="H351" s="101">
        <v>0</v>
      </c>
      <c r="I351" s="101">
        <v>0</v>
      </c>
      <c r="J351" s="101">
        <v>0</v>
      </c>
      <c r="K351" s="116">
        <v>0</v>
      </c>
      <c r="L351" s="101">
        <v>0</v>
      </c>
      <c r="M351" s="117">
        <v>950</v>
      </c>
      <c r="N351" s="84">
        <v>8453769.3699999992</v>
      </c>
      <c r="O351" s="101">
        <v>0</v>
      </c>
      <c r="P351" s="101">
        <v>0</v>
      </c>
      <c r="Q351" s="84">
        <v>0</v>
      </c>
      <c r="R351" s="84">
        <v>0</v>
      </c>
      <c r="S351" s="101">
        <v>0</v>
      </c>
      <c r="T351" s="101">
        <v>0</v>
      </c>
      <c r="U351" s="101">
        <v>0</v>
      </c>
      <c r="V351" s="101">
        <v>0</v>
      </c>
      <c r="W351" s="101">
        <v>0</v>
      </c>
      <c r="X351" s="101">
        <v>0</v>
      </c>
      <c r="Y351" s="101">
        <v>0</v>
      </c>
      <c r="Z351" s="101">
        <v>0</v>
      </c>
      <c r="AA351" s="101">
        <v>0</v>
      </c>
      <c r="AB351" s="101">
        <v>0</v>
      </c>
      <c r="AC351" s="84">
        <f>ROUND(N351*2.14%,2)</f>
        <v>180910.66</v>
      </c>
      <c r="AD351" s="84">
        <v>180000</v>
      </c>
      <c r="AE351" s="101">
        <v>0</v>
      </c>
      <c r="AF351" s="74">
        <v>2023</v>
      </c>
      <c r="AG351" s="74">
        <v>2023</v>
      </c>
      <c r="AH351" s="74">
        <v>2023</v>
      </c>
      <c r="AI351" s="89"/>
      <c r="AJ351" s="89"/>
      <c r="AK351" s="89"/>
      <c r="AL351" s="89"/>
      <c r="AM351" s="90" t="s">
        <v>16961</v>
      </c>
      <c r="AN351" s="90" t="s">
        <v>16956</v>
      </c>
      <c r="AO351" s="90">
        <v>0</v>
      </c>
      <c r="AP351" s="90" t="s">
        <v>16965</v>
      </c>
      <c r="AQ351" s="90" t="s">
        <v>16969</v>
      </c>
      <c r="AR351" s="90">
        <v>0</v>
      </c>
      <c r="AS351" s="90"/>
      <c r="AT351" s="90"/>
      <c r="AU351" s="90"/>
      <c r="AV351" s="90"/>
      <c r="AW351" s="90" t="s">
        <v>854</v>
      </c>
      <c r="AX351" s="91">
        <v>907</v>
      </c>
      <c r="AY351" s="91">
        <v>950</v>
      </c>
      <c r="AZ351" s="90" t="s">
        <v>2968</v>
      </c>
      <c r="BA351" s="90" t="s">
        <v>17013</v>
      </c>
      <c r="BB351" s="92"/>
      <c r="BC351" s="93">
        <f t="shared" si="139"/>
        <v>0</v>
      </c>
      <c r="BJ351" s="61" t="str">
        <f>VLOOKUP(C351,BM:BO,3,FALSE)</f>
        <v>нет данных</v>
      </c>
      <c r="BM351" s="61" t="s">
        <v>517</v>
      </c>
      <c r="BN351" s="61" t="s">
        <v>2985</v>
      </c>
      <c r="BO351" s="61" t="s">
        <v>2985</v>
      </c>
      <c r="BU351" s="61" t="s">
        <v>517</v>
      </c>
      <c r="BV351" s="61" t="s">
        <v>2985</v>
      </c>
      <c r="BW351" s="61" t="s">
        <v>2985</v>
      </c>
      <c r="CH351" s="86">
        <f t="shared" si="122"/>
        <v>1.4551915228366852E-10</v>
      </c>
    </row>
    <row r="352" spans="1:115">
      <c r="B352" s="87" t="s">
        <v>17365</v>
      </c>
      <c r="C352" s="95"/>
      <c r="D352" s="83">
        <f>D353</f>
        <v>3793574.26</v>
      </c>
      <c r="E352" s="84">
        <f t="shared" ref="E352:AE352" si="140">E353</f>
        <v>0</v>
      </c>
      <c r="F352" s="84">
        <f t="shared" si="140"/>
        <v>0</v>
      </c>
      <c r="G352" s="84">
        <f t="shared" si="140"/>
        <v>0</v>
      </c>
      <c r="H352" s="84">
        <f t="shared" si="140"/>
        <v>0</v>
      </c>
      <c r="I352" s="84">
        <f t="shared" si="140"/>
        <v>0</v>
      </c>
      <c r="J352" s="84">
        <f t="shared" si="140"/>
        <v>0</v>
      </c>
      <c r="K352" s="85">
        <f t="shared" si="140"/>
        <v>0</v>
      </c>
      <c r="L352" s="84">
        <f t="shared" si="140"/>
        <v>0</v>
      </c>
      <c r="M352" s="84">
        <f t="shared" si="140"/>
        <v>551</v>
      </c>
      <c r="N352" s="84">
        <f t="shared" si="140"/>
        <v>3746370</v>
      </c>
      <c r="O352" s="84">
        <f t="shared" si="140"/>
        <v>0</v>
      </c>
      <c r="P352" s="84">
        <f t="shared" si="140"/>
        <v>0</v>
      </c>
      <c r="Q352" s="84">
        <f t="shared" si="140"/>
        <v>0</v>
      </c>
      <c r="R352" s="84">
        <f t="shared" si="140"/>
        <v>0</v>
      </c>
      <c r="S352" s="84">
        <f t="shared" si="140"/>
        <v>0</v>
      </c>
      <c r="T352" s="84">
        <f t="shared" si="140"/>
        <v>0</v>
      </c>
      <c r="U352" s="84">
        <f t="shared" si="140"/>
        <v>0</v>
      </c>
      <c r="V352" s="84">
        <f t="shared" si="140"/>
        <v>0</v>
      </c>
      <c r="W352" s="84">
        <f t="shared" si="140"/>
        <v>0</v>
      </c>
      <c r="X352" s="84">
        <f t="shared" si="140"/>
        <v>0</v>
      </c>
      <c r="Y352" s="84">
        <f t="shared" si="140"/>
        <v>0</v>
      </c>
      <c r="Z352" s="84">
        <f t="shared" si="140"/>
        <v>0</v>
      </c>
      <c r="AA352" s="84">
        <f t="shared" si="140"/>
        <v>0</v>
      </c>
      <c r="AB352" s="84">
        <f t="shared" si="140"/>
        <v>0</v>
      </c>
      <c r="AC352" s="84">
        <f t="shared" si="140"/>
        <v>47204.26</v>
      </c>
      <c r="AD352" s="84">
        <f t="shared" si="140"/>
        <v>0</v>
      </c>
      <c r="AE352" s="84">
        <f t="shared" si="140"/>
        <v>0</v>
      </c>
      <c r="AF352" s="74" t="s">
        <v>17027</v>
      </c>
      <c r="AG352" s="74" t="s">
        <v>17027</v>
      </c>
      <c r="AH352" s="74" t="s">
        <v>17027</v>
      </c>
      <c r="AI352" s="89"/>
      <c r="AJ352" s="89"/>
      <c r="AK352" s="89"/>
      <c r="AL352" s="89"/>
      <c r="AM352" s="90"/>
      <c r="AN352" s="90"/>
      <c r="AO352" s="90"/>
      <c r="AP352" s="90"/>
      <c r="AQ352" s="90"/>
      <c r="AR352" s="90"/>
      <c r="AS352" s="90"/>
      <c r="AT352" s="90"/>
      <c r="AU352" s="90"/>
      <c r="AV352" s="90"/>
      <c r="AW352" s="90"/>
      <c r="AX352" s="91"/>
      <c r="AY352" s="91"/>
      <c r="AZ352" s="90"/>
      <c r="BA352" s="90"/>
      <c r="BB352" s="92"/>
      <c r="BC352" s="93"/>
      <c r="CH352" s="86">
        <f t="shared" si="122"/>
        <v>-2.255546860396862E-10</v>
      </c>
    </row>
    <row r="353" spans="1:115">
      <c r="A353" s="61">
        <v>1</v>
      </c>
      <c r="B353" s="94">
        <f>SUBTOTAL(9,$A$22:A353)</f>
        <v>287</v>
      </c>
      <c r="C353" s="98" t="s">
        <v>15245</v>
      </c>
      <c r="D353" s="84">
        <f>E353+F353+G353+H353+I353+J353+L353+N353+P353+R353+T353+U353+V353+W353+X353+Y353+Z353+AA353+AB353+AC353+AD353+AE353</f>
        <v>3793574.26</v>
      </c>
      <c r="E353" s="102">
        <v>0</v>
      </c>
      <c r="F353" s="102">
        <v>0</v>
      </c>
      <c r="G353" s="102">
        <v>0</v>
      </c>
      <c r="H353" s="102">
        <v>0</v>
      </c>
      <c r="I353" s="102">
        <v>0</v>
      </c>
      <c r="J353" s="102">
        <v>0</v>
      </c>
      <c r="K353" s="119">
        <v>0</v>
      </c>
      <c r="L353" s="102">
        <v>0</v>
      </c>
      <c r="M353" s="102">
        <v>551</v>
      </c>
      <c r="N353" s="102">
        <v>3746370</v>
      </c>
      <c r="O353" s="102">
        <v>0</v>
      </c>
      <c r="P353" s="102">
        <v>0</v>
      </c>
      <c r="Q353" s="102">
        <v>0</v>
      </c>
      <c r="R353" s="102">
        <v>0</v>
      </c>
      <c r="S353" s="102">
        <v>0</v>
      </c>
      <c r="T353" s="102">
        <v>0</v>
      </c>
      <c r="U353" s="102">
        <v>0</v>
      </c>
      <c r="V353" s="102">
        <v>0</v>
      </c>
      <c r="W353" s="102">
        <v>0</v>
      </c>
      <c r="X353" s="102">
        <v>0</v>
      </c>
      <c r="Y353" s="102">
        <v>0</v>
      </c>
      <c r="Z353" s="102">
        <v>0</v>
      </c>
      <c r="AA353" s="102">
        <v>0</v>
      </c>
      <c r="AB353" s="102">
        <v>0</v>
      </c>
      <c r="AC353" s="102">
        <f>ROUND(N353*1.26%,2)</f>
        <v>47204.26</v>
      </c>
      <c r="AD353" s="102">
        <v>0</v>
      </c>
      <c r="AE353" s="102">
        <v>0</v>
      </c>
      <c r="AF353" s="103" t="s">
        <v>17053</v>
      </c>
      <c r="AG353" s="103">
        <v>2023</v>
      </c>
      <c r="AH353" s="104">
        <v>2023</v>
      </c>
      <c r="AI353" s="89"/>
      <c r="AJ353" s="89"/>
      <c r="AK353" s="89"/>
      <c r="AL353" s="89"/>
      <c r="AM353" s="90"/>
      <c r="AN353" s="90"/>
      <c r="AO353" s="90"/>
      <c r="AP353" s="90"/>
      <c r="AQ353" s="90"/>
      <c r="AR353" s="90"/>
      <c r="AS353" s="90"/>
      <c r="AT353" s="90"/>
      <c r="AU353" s="90"/>
      <c r="AV353" s="90"/>
      <c r="AW353" s="90"/>
      <c r="AX353" s="91"/>
      <c r="AY353" s="91"/>
      <c r="AZ353" s="90"/>
      <c r="BA353" s="90"/>
      <c r="BB353" s="92"/>
      <c r="BC353" s="93"/>
      <c r="CH353" s="86">
        <f t="shared" si="122"/>
        <v>-2.255546860396862E-10</v>
      </c>
    </row>
    <row r="354" spans="1:115">
      <c r="B354" s="87" t="s">
        <v>257</v>
      </c>
      <c r="C354" s="87"/>
      <c r="D354" s="83">
        <f>D355</f>
        <v>6747768.7300000004</v>
      </c>
      <c r="E354" s="84">
        <f t="shared" ref="E354:AE354" si="141">E355</f>
        <v>0</v>
      </c>
      <c r="F354" s="84">
        <f t="shared" si="141"/>
        <v>0</v>
      </c>
      <c r="G354" s="84">
        <f t="shared" si="141"/>
        <v>0</v>
      </c>
      <c r="H354" s="84">
        <f t="shared" si="141"/>
        <v>0</v>
      </c>
      <c r="I354" s="84">
        <f t="shared" si="141"/>
        <v>0</v>
      </c>
      <c r="J354" s="84">
        <f t="shared" si="141"/>
        <v>0</v>
      </c>
      <c r="K354" s="85">
        <f t="shared" si="141"/>
        <v>0</v>
      </c>
      <c r="L354" s="84">
        <f t="shared" si="141"/>
        <v>0</v>
      </c>
      <c r="M354" s="84">
        <f t="shared" si="141"/>
        <v>782</v>
      </c>
      <c r="N354" s="84">
        <f t="shared" si="141"/>
        <v>6430163.2400000002</v>
      </c>
      <c r="O354" s="84">
        <f t="shared" si="141"/>
        <v>0</v>
      </c>
      <c r="P354" s="84">
        <f t="shared" si="141"/>
        <v>0</v>
      </c>
      <c r="Q354" s="84">
        <f t="shared" si="141"/>
        <v>0</v>
      </c>
      <c r="R354" s="84">
        <f t="shared" si="141"/>
        <v>0</v>
      </c>
      <c r="S354" s="84">
        <f t="shared" si="141"/>
        <v>0</v>
      </c>
      <c r="T354" s="84">
        <f t="shared" si="141"/>
        <v>0</v>
      </c>
      <c r="U354" s="84">
        <f t="shared" si="141"/>
        <v>0</v>
      </c>
      <c r="V354" s="84">
        <f t="shared" si="141"/>
        <v>0</v>
      </c>
      <c r="W354" s="84">
        <f t="shared" si="141"/>
        <v>0</v>
      </c>
      <c r="X354" s="84">
        <f t="shared" si="141"/>
        <v>0</v>
      </c>
      <c r="Y354" s="84">
        <f t="shared" si="141"/>
        <v>0</v>
      </c>
      <c r="Z354" s="84">
        <f t="shared" si="141"/>
        <v>0</v>
      </c>
      <c r="AA354" s="84">
        <f t="shared" si="141"/>
        <v>0</v>
      </c>
      <c r="AB354" s="84">
        <f t="shared" si="141"/>
        <v>0</v>
      </c>
      <c r="AC354" s="84">
        <f t="shared" si="141"/>
        <v>137605.49</v>
      </c>
      <c r="AD354" s="84">
        <f t="shared" si="141"/>
        <v>180000</v>
      </c>
      <c r="AE354" s="84">
        <f t="shared" si="141"/>
        <v>0</v>
      </c>
      <c r="AF354" s="74" t="s">
        <v>17027</v>
      </c>
      <c r="AG354" s="74" t="s">
        <v>17027</v>
      </c>
      <c r="AH354" s="74" t="s">
        <v>17027</v>
      </c>
      <c r="AI354" s="89"/>
      <c r="AJ354" s="89"/>
      <c r="AK354" s="89"/>
      <c r="AL354" s="89"/>
      <c r="AM354" s="90"/>
      <c r="AN354" s="90"/>
      <c r="AO354" s="90"/>
      <c r="AP354" s="90"/>
      <c r="AQ354" s="90"/>
      <c r="AR354" s="90"/>
      <c r="AS354" s="90"/>
      <c r="AT354" s="90"/>
      <c r="AU354" s="90"/>
      <c r="AV354" s="90"/>
      <c r="AW354" s="90"/>
      <c r="AX354" s="91"/>
      <c r="AY354" s="91"/>
      <c r="AZ354" s="90"/>
      <c r="BA354" s="90"/>
      <c r="BB354" s="92"/>
      <c r="BC354" s="93">
        <f t="shared" si="139"/>
        <v>-782</v>
      </c>
      <c r="BJ354" s="61" t="e">
        <f t="shared" ref="BJ354:BJ359" si="142">VLOOKUP(C354,BM:BO,3,FALSE)</f>
        <v>#N/A</v>
      </c>
      <c r="BM354" s="61" t="s">
        <v>654</v>
      </c>
      <c r="BN354" s="61" t="s">
        <v>628</v>
      </c>
      <c r="BO354" s="61" t="s">
        <v>3347</v>
      </c>
      <c r="BU354" s="61" t="s">
        <v>654</v>
      </c>
      <c r="BV354" s="61" t="s">
        <v>628</v>
      </c>
      <c r="BW354" s="61" t="s">
        <v>3347</v>
      </c>
      <c r="CH354" s="86">
        <f t="shared" si="122"/>
        <v>2.3283064365386963E-10</v>
      </c>
    </row>
    <row r="355" spans="1:115">
      <c r="A355" s="61">
        <v>1</v>
      </c>
      <c r="B355" s="94">
        <f>SUBTOTAL(9,$A$22:A355)</f>
        <v>288</v>
      </c>
      <c r="C355" s="98" t="s">
        <v>258</v>
      </c>
      <c r="D355" s="84">
        <f>E355+F355+G355+H355+I355+J355+L355+N355+P355+R355+T355+U355+V355+W355+X355+Y355+Z355+AA355+AB355+AC355+AD355+AE355</f>
        <v>6747768.7300000004</v>
      </c>
      <c r="E355" s="101">
        <v>0</v>
      </c>
      <c r="F355" s="101">
        <v>0</v>
      </c>
      <c r="G355" s="101">
        <v>0</v>
      </c>
      <c r="H355" s="101">
        <v>0</v>
      </c>
      <c r="I355" s="101">
        <v>0</v>
      </c>
      <c r="J355" s="101">
        <v>0</v>
      </c>
      <c r="K355" s="116">
        <v>0</v>
      </c>
      <c r="L355" s="101">
        <v>0</v>
      </c>
      <c r="M355" s="84">
        <v>782</v>
      </c>
      <c r="N355" s="84">
        <v>6430163.2400000002</v>
      </c>
      <c r="O355" s="101">
        <v>0</v>
      </c>
      <c r="P355" s="101">
        <v>0</v>
      </c>
      <c r="Q355" s="84">
        <v>0</v>
      </c>
      <c r="R355" s="84">
        <v>0</v>
      </c>
      <c r="S355" s="101">
        <v>0</v>
      </c>
      <c r="T355" s="101">
        <v>0</v>
      </c>
      <c r="U355" s="101">
        <v>0</v>
      </c>
      <c r="V355" s="101">
        <v>0</v>
      </c>
      <c r="W355" s="101">
        <v>0</v>
      </c>
      <c r="X355" s="101">
        <v>0</v>
      </c>
      <c r="Y355" s="101">
        <v>0</v>
      </c>
      <c r="Z355" s="101">
        <v>0</v>
      </c>
      <c r="AA355" s="101">
        <v>0</v>
      </c>
      <c r="AB355" s="101">
        <v>0</v>
      </c>
      <c r="AC355" s="84">
        <f>ROUND(N355*2.14%,2)</f>
        <v>137605.49</v>
      </c>
      <c r="AD355" s="84">
        <v>180000</v>
      </c>
      <c r="AE355" s="101">
        <v>0</v>
      </c>
      <c r="AF355" s="74">
        <v>2023</v>
      </c>
      <c r="AG355" s="74">
        <v>2023</v>
      </c>
      <c r="AH355" s="74">
        <v>2023</v>
      </c>
      <c r="AI355" s="89"/>
      <c r="AJ355" s="89"/>
      <c r="AK355" s="89"/>
      <c r="AL355" s="89"/>
      <c r="AM355" s="90" t="s">
        <v>16971</v>
      </c>
      <c r="AN355" s="90" t="s">
        <v>16952</v>
      </c>
      <c r="AO355" s="90">
        <v>0</v>
      </c>
      <c r="AP355" s="90" t="s">
        <v>16958</v>
      </c>
      <c r="AQ355" s="90" t="s">
        <v>16959</v>
      </c>
      <c r="AR355" s="90" t="s">
        <v>16965</v>
      </c>
      <c r="AS355" s="90"/>
      <c r="AT355" s="90"/>
      <c r="AU355" s="90"/>
      <c r="AV355" s="90"/>
      <c r="AW355" s="90" t="s">
        <v>773</v>
      </c>
      <c r="AX355" s="91">
        <v>879.32</v>
      </c>
      <c r="AY355" s="91">
        <v>651.38</v>
      </c>
      <c r="AZ355" s="90" t="s">
        <v>2968</v>
      </c>
      <c r="BA355" s="90" t="s">
        <v>17013</v>
      </c>
      <c r="BB355" s="92"/>
      <c r="BC355" s="93">
        <f t="shared" si="139"/>
        <v>-130.62</v>
      </c>
      <c r="BJ355" s="61" t="str">
        <f t="shared" si="142"/>
        <v>нет данных</v>
      </c>
      <c r="BM355" s="61" t="s">
        <v>3348</v>
      </c>
      <c r="BN355" s="61" t="s">
        <v>854</v>
      </c>
      <c r="BO355" s="61" t="s">
        <v>3349</v>
      </c>
      <c r="BU355" s="61" t="s">
        <v>3348</v>
      </c>
      <c r="BV355" s="61" t="s">
        <v>854</v>
      </c>
      <c r="BW355" s="61" t="s">
        <v>3349</v>
      </c>
      <c r="CH355" s="86">
        <f t="shared" si="122"/>
        <v>2.3283064365386963E-10</v>
      </c>
    </row>
    <row r="356" spans="1:115">
      <c r="B356" s="87" t="s">
        <v>259</v>
      </c>
      <c r="C356" s="87"/>
      <c r="D356" s="83">
        <f>D357</f>
        <v>4757125.34</v>
      </c>
      <c r="E356" s="84">
        <f t="shared" ref="E356:AE356" si="143">E357</f>
        <v>0</v>
      </c>
      <c r="F356" s="84">
        <f t="shared" si="143"/>
        <v>0</v>
      </c>
      <c r="G356" s="84">
        <f t="shared" si="143"/>
        <v>0</v>
      </c>
      <c r="H356" s="84">
        <f t="shared" si="143"/>
        <v>0</v>
      </c>
      <c r="I356" s="84">
        <f t="shared" si="143"/>
        <v>0</v>
      </c>
      <c r="J356" s="84">
        <f t="shared" si="143"/>
        <v>0</v>
      </c>
      <c r="K356" s="85">
        <f t="shared" si="143"/>
        <v>0</v>
      </c>
      <c r="L356" s="84">
        <f t="shared" si="143"/>
        <v>0</v>
      </c>
      <c r="M356" s="84">
        <f t="shared" si="143"/>
        <v>600</v>
      </c>
      <c r="N356" s="84">
        <f t="shared" si="143"/>
        <v>4481227.08</v>
      </c>
      <c r="O356" s="84">
        <f t="shared" si="143"/>
        <v>0</v>
      </c>
      <c r="P356" s="84">
        <f t="shared" si="143"/>
        <v>0</v>
      </c>
      <c r="Q356" s="84">
        <f t="shared" si="143"/>
        <v>0</v>
      </c>
      <c r="R356" s="84">
        <f t="shared" si="143"/>
        <v>0</v>
      </c>
      <c r="S356" s="84">
        <f t="shared" si="143"/>
        <v>0</v>
      </c>
      <c r="T356" s="84">
        <f t="shared" si="143"/>
        <v>0</v>
      </c>
      <c r="U356" s="84">
        <f t="shared" si="143"/>
        <v>0</v>
      </c>
      <c r="V356" s="84">
        <f t="shared" si="143"/>
        <v>0</v>
      </c>
      <c r="W356" s="84">
        <f t="shared" si="143"/>
        <v>0</v>
      </c>
      <c r="X356" s="84">
        <f t="shared" si="143"/>
        <v>0</v>
      </c>
      <c r="Y356" s="84">
        <f t="shared" si="143"/>
        <v>0</v>
      </c>
      <c r="Z356" s="84">
        <f t="shared" si="143"/>
        <v>0</v>
      </c>
      <c r="AA356" s="84">
        <f t="shared" si="143"/>
        <v>0</v>
      </c>
      <c r="AB356" s="84">
        <f t="shared" si="143"/>
        <v>0</v>
      </c>
      <c r="AC356" s="84">
        <f t="shared" si="143"/>
        <v>95898.26</v>
      </c>
      <c r="AD356" s="84">
        <f t="shared" si="143"/>
        <v>180000</v>
      </c>
      <c r="AE356" s="84">
        <f t="shared" si="143"/>
        <v>0</v>
      </c>
      <c r="AF356" s="74" t="s">
        <v>17027</v>
      </c>
      <c r="AG356" s="74" t="s">
        <v>17027</v>
      </c>
      <c r="AH356" s="74" t="s">
        <v>17027</v>
      </c>
      <c r="AI356" s="89"/>
      <c r="AJ356" s="89"/>
      <c r="AK356" s="89"/>
      <c r="AL356" s="89"/>
      <c r="AM356" s="90"/>
      <c r="AN356" s="90"/>
      <c r="AO356" s="90"/>
      <c r="AP356" s="90"/>
      <c r="AQ356" s="90"/>
      <c r="AR356" s="90"/>
      <c r="AS356" s="90"/>
      <c r="AT356" s="90"/>
      <c r="AU356" s="90"/>
      <c r="AV356" s="90"/>
      <c r="AW356" s="90"/>
      <c r="AX356" s="91"/>
      <c r="AY356" s="91"/>
      <c r="AZ356" s="90"/>
      <c r="BA356" s="90"/>
      <c r="BB356" s="92"/>
      <c r="BC356" s="93">
        <f t="shared" si="139"/>
        <v>-600</v>
      </c>
      <c r="BJ356" s="61" t="e">
        <f t="shared" si="142"/>
        <v>#N/A</v>
      </c>
      <c r="BM356" s="61" t="s">
        <v>3350</v>
      </c>
      <c r="BN356" s="61" t="s">
        <v>789</v>
      </c>
      <c r="BO356" s="61" t="s">
        <v>3351</v>
      </c>
      <c r="BU356" s="61" t="s">
        <v>3350</v>
      </c>
      <c r="BV356" s="61" t="s">
        <v>789</v>
      </c>
      <c r="BW356" s="61" t="s">
        <v>3351</v>
      </c>
      <c r="CH356" s="86">
        <f t="shared" si="122"/>
        <v>-2.3283064365386963E-10</v>
      </c>
    </row>
    <row r="357" spans="1:115">
      <c r="A357" s="61">
        <v>1</v>
      </c>
      <c r="B357" s="94">
        <f>SUBTOTAL(9,$A$22:A357)</f>
        <v>289</v>
      </c>
      <c r="C357" s="98" t="s">
        <v>260</v>
      </c>
      <c r="D357" s="84">
        <f>E357+F357+G357+H357+I357+J357+L357+N357+P357+R357+T357+U357+V357+W357+X357+Y357+Z357+AA357+AB357+AC357+AD357+AE357</f>
        <v>4757125.34</v>
      </c>
      <c r="E357" s="101">
        <v>0</v>
      </c>
      <c r="F357" s="101">
        <v>0</v>
      </c>
      <c r="G357" s="101">
        <v>0</v>
      </c>
      <c r="H357" s="101">
        <v>0</v>
      </c>
      <c r="I357" s="101">
        <v>0</v>
      </c>
      <c r="J357" s="101">
        <v>0</v>
      </c>
      <c r="K357" s="116">
        <v>0</v>
      </c>
      <c r="L357" s="101">
        <v>0</v>
      </c>
      <c r="M357" s="117">
        <v>600</v>
      </c>
      <c r="N357" s="84">
        <v>4481227.08</v>
      </c>
      <c r="O357" s="101">
        <v>0</v>
      </c>
      <c r="P357" s="101">
        <v>0</v>
      </c>
      <c r="Q357" s="84">
        <v>0</v>
      </c>
      <c r="R357" s="84">
        <v>0</v>
      </c>
      <c r="S357" s="101">
        <v>0</v>
      </c>
      <c r="T357" s="101">
        <v>0</v>
      </c>
      <c r="U357" s="101">
        <v>0</v>
      </c>
      <c r="V357" s="101">
        <v>0</v>
      </c>
      <c r="W357" s="101">
        <v>0</v>
      </c>
      <c r="X357" s="101">
        <v>0</v>
      </c>
      <c r="Y357" s="101">
        <v>0</v>
      </c>
      <c r="Z357" s="101">
        <v>0</v>
      </c>
      <c r="AA357" s="101">
        <v>0</v>
      </c>
      <c r="AB357" s="101">
        <v>0</v>
      </c>
      <c r="AC357" s="84">
        <f>ROUND(N357*2.14%,2)</f>
        <v>95898.26</v>
      </c>
      <c r="AD357" s="84">
        <v>180000</v>
      </c>
      <c r="AE357" s="101">
        <v>0</v>
      </c>
      <c r="AF357" s="74">
        <v>2023</v>
      </c>
      <c r="AG357" s="74">
        <v>2023</v>
      </c>
      <c r="AH357" s="74">
        <v>2023</v>
      </c>
      <c r="AI357" s="89"/>
      <c r="AJ357" s="89"/>
      <c r="AK357" s="89"/>
      <c r="AL357" s="89"/>
      <c r="AM357" s="90" t="s">
        <v>16963</v>
      </c>
      <c r="AN357" s="90">
        <v>2015</v>
      </c>
      <c r="AO357" s="90">
        <v>0</v>
      </c>
      <c r="AP357" s="90">
        <v>2016</v>
      </c>
      <c r="AQ357" s="90" t="s">
        <v>16968</v>
      </c>
      <c r="AR357" s="90">
        <v>2016</v>
      </c>
      <c r="AS357" s="90" t="s">
        <v>16982</v>
      </c>
      <c r="AT357" s="90" t="s">
        <v>16979</v>
      </c>
      <c r="AU357" s="90">
        <f>725022.07+38561.41+1604449.5</f>
        <v>2368032.98</v>
      </c>
      <c r="AV357" s="90">
        <v>343512.32000000001</v>
      </c>
      <c r="AW357" s="90" t="s">
        <v>618</v>
      </c>
      <c r="AX357" s="91">
        <v>687</v>
      </c>
      <c r="AY357" s="91">
        <v>555.37</v>
      </c>
      <c r="AZ357" s="90" t="s">
        <v>2968</v>
      </c>
      <c r="BA357" s="90">
        <v>2004</v>
      </c>
      <c r="BB357" s="92"/>
      <c r="BC357" s="93">
        <f t="shared" si="139"/>
        <v>-44.629999999999995</v>
      </c>
      <c r="BJ357" s="61" t="str">
        <f t="shared" si="142"/>
        <v>483.920</v>
      </c>
      <c r="BM357" s="61" t="s">
        <v>555</v>
      </c>
      <c r="BN357" s="61" t="s">
        <v>789</v>
      </c>
      <c r="BO357" s="61" t="s">
        <v>1126</v>
      </c>
      <c r="BU357" s="61" t="s">
        <v>555</v>
      </c>
      <c r="BV357" s="61" t="s">
        <v>789</v>
      </c>
      <c r="BW357" s="61" t="s">
        <v>1126</v>
      </c>
      <c r="CH357" s="86">
        <f t="shared" si="122"/>
        <v>-2.3283064365386963E-10</v>
      </c>
    </row>
    <row r="358" spans="1:115">
      <c r="B358" s="87" t="s">
        <v>261</v>
      </c>
      <c r="C358" s="87"/>
      <c r="D358" s="83">
        <f>D359+D360+D361</f>
        <v>13615171.16</v>
      </c>
      <c r="E358" s="84">
        <f t="shared" ref="E358:AE358" si="144">E359+E360+E361</f>
        <v>0</v>
      </c>
      <c r="F358" s="84">
        <f t="shared" si="144"/>
        <v>0</v>
      </c>
      <c r="G358" s="84">
        <f t="shared" si="144"/>
        <v>0</v>
      </c>
      <c r="H358" s="84">
        <f t="shared" si="144"/>
        <v>0</v>
      </c>
      <c r="I358" s="84">
        <f t="shared" si="144"/>
        <v>0</v>
      </c>
      <c r="J358" s="84">
        <f t="shared" si="144"/>
        <v>0</v>
      </c>
      <c r="K358" s="85">
        <f t="shared" si="144"/>
        <v>0</v>
      </c>
      <c r="L358" s="84">
        <f t="shared" si="144"/>
        <v>0</v>
      </c>
      <c r="M358" s="84">
        <f t="shared" si="144"/>
        <v>1917.98</v>
      </c>
      <c r="N358" s="84">
        <f t="shared" si="144"/>
        <v>13134101.390000001</v>
      </c>
      <c r="O358" s="84">
        <f t="shared" si="144"/>
        <v>0</v>
      </c>
      <c r="P358" s="84">
        <f t="shared" si="144"/>
        <v>0</v>
      </c>
      <c r="Q358" s="84">
        <f t="shared" si="144"/>
        <v>0</v>
      </c>
      <c r="R358" s="84">
        <f t="shared" si="144"/>
        <v>0</v>
      </c>
      <c r="S358" s="84">
        <f t="shared" si="144"/>
        <v>0</v>
      </c>
      <c r="T358" s="84">
        <f t="shared" si="144"/>
        <v>0</v>
      </c>
      <c r="U358" s="84">
        <f t="shared" si="144"/>
        <v>0</v>
      </c>
      <c r="V358" s="84">
        <f t="shared" si="144"/>
        <v>0</v>
      </c>
      <c r="W358" s="84">
        <f t="shared" si="144"/>
        <v>0</v>
      </c>
      <c r="X358" s="84">
        <f t="shared" si="144"/>
        <v>0</v>
      </c>
      <c r="Y358" s="84">
        <f t="shared" si="144"/>
        <v>0</v>
      </c>
      <c r="Z358" s="84">
        <f t="shared" si="144"/>
        <v>0</v>
      </c>
      <c r="AA358" s="84">
        <f t="shared" si="144"/>
        <v>0</v>
      </c>
      <c r="AB358" s="84">
        <f t="shared" si="144"/>
        <v>0</v>
      </c>
      <c r="AC358" s="84">
        <f t="shared" si="144"/>
        <v>281069.77</v>
      </c>
      <c r="AD358" s="84">
        <f t="shared" si="144"/>
        <v>200000</v>
      </c>
      <c r="AE358" s="84">
        <f t="shared" si="144"/>
        <v>0</v>
      </c>
      <c r="AF358" s="74" t="s">
        <v>17027</v>
      </c>
      <c r="AG358" s="74" t="s">
        <v>17027</v>
      </c>
      <c r="AH358" s="74" t="s">
        <v>17027</v>
      </c>
      <c r="AI358" s="89"/>
      <c r="AJ358" s="89"/>
      <c r="AK358" s="89"/>
      <c r="AL358" s="89"/>
      <c r="AM358" s="90"/>
      <c r="AN358" s="90"/>
      <c r="AO358" s="90"/>
      <c r="AP358" s="90"/>
      <c r="AQ358" s="90"/>
      <c r="AR358" s="90"/>
      <c r="AS358" s="90"/>
      <c r="AT358" s="90"/>
      <c r="AU358" s="90"/>
      <c r="AV358" s="90"/>
      <c r="AW358" s="90"/>
      <c r="AX358" s="91"/>
      <c r="AY358" s="91"/>
      <c r="AZ358" s="90"/>
      <c r="BA358" s="90"/>
      <c r="BB358" s="92"/>
      <c r="BC358" s="93">
        <f t="shared" si="139"/>
        <v>-1917.98</v>
      </c>
      <c r="BJ358" s="61" t="e">
        <f t="shared" si="142"/>
        <v>#N/A</v>
      </c>
      <c r="BM358" s="61" t="s">
        <v>3353</v>
      </c>
      <c r="BN358" s="61" t="s">
        <v>843</v>
      </c>
      <c r="BO358" s="61" t="s">
        <v>3354</v>
      </c>
      <c r="BU358" s="61" t="s">
        <v>3353</v>
      </c>
      <c r="BV358" s="61" t="s">
        <v>843</v>
      </c>
      <c r="BW358" s="61" t="s">
        <v>3354</v>
      </c>
      <c r="CH358" s="86">
        <f t="shared" si="122"/>
        <v>-4.6566128730773926E-10</v>
      </c>
    </row>
    <row r="359" spans="1:115">
      <c r="A359" s="61">
        <v>1</v>
      </c>
      <c r="B359" s="94">
        <f>SUBTOTAL(9,$A$22:A359)</f>
        <v>290</v>
      </c>
      <c r="C359" s="98" t="s">
        <v>262</v>
      </c>
      <c r="D359" s="84">
        <f t="shared" ref="D359:D361" si="145">E359+F359+G359+H359+I359+J359+L359+N359+P359+R359+T359+U359+V359+W359+X359+Y359+Z359+AA359+AB359+AC359+AD359+AE359</f>
        <v>5618359.8899999997</v>
      </c>
      <c r="E359" s="101">
        <v>0</v>
      </c>
      <c r="F359" s="101">
        <v>0</v>
      </c>
      <c r="G359" s="101">
        <v>0</v>
      </c>
      <c r="H359" s="101">
        <v>0</v>
      </c>
      <c r="I359" s="101">
        <v>0</v>
      </c>
      <c r="J359" s="101">
        <v>0</v>
      </c>
      <c r="K359" s="116">
        <v>0</v>
      </c>
      <c r="L359" s="101">
        <v>0</v>
      </c>
      <c r="M359" s="84">
        <v>805.44</v>
      </c>
      <c r="N359" s="84">
        <v>5304836.3899999997</v>
      </c>
      <c r="O359" s="101">
        <v>0</v>
      </c>
      <c r="P359" s="101">
        <v>0</v>
      </c>
      <c r="Q359" s="84">
        <v>0</v>
      </c>
      <c r="R359" s="84">
        <v>0</v>
      </c>
      <c r="S359" s="101">
        <v>0</v>
      </c>
      <c r="T359" s="101">
        <v>0</v>
      </c>
      <c r="U359" s="101">
        <v>0</v>
      </c>
      <c r="V359" s="101">
        <v>0</v>
      </c>
      <c r="W359" s="101">
        <v>0</v>
      </c>
      <c r="X359" s="101">
        <v>0</v>
      </c>
      <c r="Y359" s="101">
        <v>0</v>
      </c>
      <c r="Z359" s="101">
        <v>0</v>
      </c>
      <c r="AA359" s="101">
        <v>0</v>
      </c>
      <c r="AB359" s="101">
        <v>0</v>
      </c>
      <c r="AC359" s="84">
        <f>ROUND(N359*2.14%,2)</f>
        <v>113523.5</v>
      </c>
      <c r="AD359" s="101">
        <v>200000</v>
      </c>
      <c r="AE359" s="101">
        <v>0</v>
      </c>
      <c r="AF359" s="74">
        <v>2023</v>
      </c>
      <c r="AG359" s="74">
        <v>2023</v>
      </c>
      <c r="AH359" s="74">
        <v>2023</v>
      </c>
      <c r="AI359" s="89"/>
      <c r="AJ359" s="89"/>
      <c r="AK359" s="89"/>
      <c r="AL359" s="89"/>
      <c r="AM359" s="90" t="s">
        <v>16961</v>
      </c>
      <c r="AN359" s="90" t="s">
        <v>16952</v>
      </c>
      <c r="AO359" s="90">
        <v>0</v>
      </c>
      <c r="AP359" s="90" t="s">
        <v>16973</v>
      </c>
      <c r="AQ359" s="90" t="s">
        <v>16959</v>
      </c>
      <c r="AR359" s="90">
        <v>0</v>
      </c>
      <c r="AS359" s="90"/>
      <c r="AT359" s="90"/>
      <c r="AU359" s="90"/>
      <c r="AV359" s="90"/>
      <c r="AW359" s="90" t="s">
        <v>738</v>
      </c>
      <c r="AX359" s="91">
        <v>926.8</v>
      </c>
      <c r="AY359" s="91">
        <v>722.41</v>
      </c>
      <c r="AZ359" s="90" t="s">
        <v>2968</v>
      </c>
      <c r="BA359" s="90" t="s">
        <v>17013</v>
      </c>
      <c r="BB359" s="92"/>
      <c r="BC359" s="93">
        <f t="shared" si="139"/>
        <v>-83.030000000000086</v>
      </c>
      <c r="BJ359" s="61" t="str">
        <f t="shared" si="142"/>
        <v>нет данных</v>
      </c>
      <c r="BM359" s="61" t="s">
        <v>3355</v>
      </c>
      <c r="BN359" s="61" t="s">
        <v>2985</v>
      </c>
      <c r="BO359" s="61" t="s">
        <v>2985</v>
      </c>
      <c r="BU359" s="61" t="s">
        <v>3355</v>
      </c>
      <c r="BV359" s="61" t="s">
        <v>2985</v>
      </c>
      <c r="BW359" s="61" t="s">
        <v>2985</v>
      </c>
      <c r="CH359" s="86">
        <f t="shared" si="122"/>
        <v>0</v>
      </c>
    </row>
    <row r="360" spans="1:115" s="105" customFormat="1">
      <c r="A360" s="61">
        <v>1</v>
      </c>
      <c r="B360" s="94">
        <f>SUBTOTAL(9,$A$22:A360)</f>
        <v>291</v>
      </c>
      <c r="C360" s="129" t="s">
        <v>15717</v>
      </c>
      <c r="D360" s="84">
        <f t="shared" si="145"/>
        <v>2055756.46</v>
      </c>
      <c r="E360" s="102">
        <v>0</v>
      </c>
      <c r="F360" s="102">
        <v>0</v>
      </c>
      <c r="G360" s="102">
        <v>0</v>
      </c>
      <c r="H360" s="102">
        <v>0</v>
      </c>
      <c r="I360" s="102">
        <v>0</v>
      </c>
      <c r="J360" s="102">
        <v>0</v>
      </c>
      <c r="K360" s="119">
        <v>0</v>
      </c>
      <c r="L360" s="102">
        <v>0</v>
      </c>
      <c r="M360" s="102">
        <v>256</v>
      </c>
      <c r="N360" s="102">
        <v>2012685</v>
      </c>
      <c r="O360" s="102">
        <v>0</v>
      </c>
      <c r="P360" s="102">
        <v>0</v>
      </c>
      <c r="Q360" s="102">
        <v>0</v>
      </c>
      <c r="R360" s="102">
        <v>0</v>
      </c>
      <c r="S360" s="102">
        <v>0</v>
      </c>
      <c r="T360" s="102">
        <v>0</v>
      </c>
      <c r="U360" s="102">
        <v>0</v>
      </c>
      <c r="V360" s="102">
        <v>0</v>
      </c>
      <c r="W360" s="102">
        <v>0</v>
      </c>
      <c r="X360" s="102">
        <v>0</v>
      </c>
      <c r="Y360" s="102">
        <v>0</v>
      </c>
      <c r="Z360" s="102">
        <v>0</v>
      </c>
      <c r="AA360" s="102">
        <v>0</v>
      </c>
      <c r="AB360" s="102">
        <v>0</v>
      </c>
      <c r="AC360" s="134">
        <f>ROUND(N360*2.14%,2)+ROUND(E360*2.14%,2)+ROUND(F360*2.14%,2)+ROUND(G360*2.14%,2)+ROUND(H360*2.14%,2)+ROUND(I360*2.14%,2)+ROUND(J360*2.14%,2)+ROUND(L360*2.14%,2)+ROUND(P360*2.14%,2)+ROUND(R360*2.14%,2)+ROUND(T360*2.14%,2)+ROUND(U360*2.14%,2)+ROUND(V360*2.14%,2)+ROUND(W360*2.14%,2)+ROUND(X360*2.14%,2)+ROUND(Y360*2.14%,2)+ROUND(Z360*2.14%,2)+ROUND(AA360*2.14%,2)+ROUND(AB360*2.14%,2)</f>
        <v>43071.46</v>
      </c>
      <c r="AD360" s="102">
        <v>0</v>
      </c>
      <c r="AE360" s="102">
        <v>0</v>
      </c>
      <c r="AF360" s="103" t="s">
        <v>17053</v>
      </c>
      <c r="AG360" s="103">
        <v>2023</v>
      </c>
      <c r="AH360" s="104">
        <v>2023</v>
      </c>
      <c r="AT360" s="105" t="e">
        <f>VLOOKUP(C360,AW:AX,2,FALSE)</f>
        <v>#N/A</v>
      </c>
      <c r="BW360" s="106"/>
      <c r="CE360" s="105" t="e">
        <f>VLOOKUP(C360,CF:CG,2,FALSE)</f>
        <v>#N/A</v>
      </c>
      <c r="CH360" s="86">
        <f t="shared" si="122"/>
        <v>-3.637978807091713E-11</v>
      </c>
      <c r="CL360" s="105" t="e">
        <f>VLOOKUP(C360,CM:CN,2,FALSE)</f>
        <v>#N/A</v>
      </c>
      <c r="DK360" s="105" t="e">
        <f>VLOOKUP(C360,DL:DM,2,FALSE)</f>
        <v>#N/A</v>
      </c>
    </row>
    <row r="361" spans="1:115" s="105" customFormat="1">
      <c r="A361" s="61">
        <v>1</v>
      </c>
      <c r="B361" s="94">
        <f>SUBTOTAL(9,$A$22:A361)</f>
        <v>292</v>
      </c>
      <c r="C361" s="129" t="s">
        <v>15732</v>
      </c>
      <c r="D361" s="84">
        <f t="shared" si="145"/>
        <v>5941054.8099999996</v>
      </c>
      <c r="E361" s="102">
        <v>0</v>
      </c>
      <c r="F361" s="102">
        <v>0</v>
      </c>
      <c r="G361" s="102">
        <v>0</v>
      </c>
      <c r="H361" s="102">
        <v>0</v>
      </c>
      <c r="I361" s="102">
        <v>0</v>
      </c>
      <c r="J361" s="102">
        <v>0</v>
      </c>
      <c r="K361" s="119">
        <v>0</v>
      </c>
      <c r="L361" s="102">
        <v>0</v>
      </c>
      <c r="M361" s="102">
        <v>856.54</v>
      </c>
      <c r="N361" s="102">
        <v>5816580</v>
      </c>
      <c r="O361" s="102">
        <v>0</v>
      </c>
      <c r="P361" s="102">
        <v>0</v>
      </c>
      <c r="Q361" s="102">
        <v>0</v>
      </c>
      <c r="R361" s="102">
        <v>0</v>
      </c>
      <c r="S361" s="102">
        <v>0</v>
      </c>
      <c r="T361" s="102">
        <v>0</v>
      </c>
      <c r="U361" s="102">
        <v>0</v>
      </c>
      <c r="V361" s="102">
        <v>0</v>
      </c>
      <c r="W361" s="102">
        <v>0</v>
      </c>
      <c r="X361" s="102">
        <v>0</v>
      </c>
      <c r="Y361" s="102">
        <v>0</v>
      </c>
      <c r="Z361" s="102">
        <v>0</v>
      </c>
      <c r="AA361" s="102">
        <v>0</v>
      </c>
      <c r="AB361" s="102">
        <v>0</v>
      </c>
      <c r="AC361" s="134">
        <f>ROUND(N361*2.14%,2)+ROUND(E361*2.14%,2)+ROUND(F361*2.14%,2)+ROUND(G361*2.14%,2)+ROUND(H361*2.14%,2)+ROUND(I361*2.14%,2)+ROUND(J361*2.14%,2)+ROUND(L361*2.14%,2)+ROUND(P361*2.14%,2)+ROUND(R361*2.14%,2)+ROUND(T361*2.14%,2)+ROUND(U361*2.14%,2)+ROUND(V361*2.14%,2)+ROUND(W361*2.14%,2)+ROUND(X361*2.14%,2)+ROUND(Y361*2.14%,2)+ROUND(Z361*2.14%,2)+ROUND(AA361*2.14%,2)+ROUND(AB361*2.14%,2)</f>
        <v>124474.81</v>
      </c>
      <c r="AD361" s="102">
        <v>0</v>
      </c>
      <c r="AE361" s="102">
        <v>0</v>
      </c>
      <c r="AF361" s="103" t="s">
        <v>17053</v>
      </c>
      <c r="AG361" s="103">
        <v>2023</v>
      </c>
      <c r="AH361" s="103">
        <v>2023</v>
      </c>
      <c r="BW361" s="106"/>
      <c r="CH361" s="86">
        <f t="shared" si="122"/>
        <v>-4.0745362639427185E-10</v>
      </c>
    </row>
    <row r="362" spans="1:115">
      <c r="B362" s="87" t="s">
        <v>263</v>
      </c>
      <c r="C362" s="87"/>
      <c r="D362" s="83">
        <f t="shared" ref="D362:AE362" si="146">SUM(D363:D367)</f>
        <v>35685621.329999998</v>
      </c>
      <c r="E362" s="84">
        <f t="shared" si="146"/>
        <v>0</v>
      </c>
      <c r="F362" s="84">
        <f t="shared" si="146"/>
        <v>0</v>
      </c>
      <c r="G362" s="84">
        <f t="shared" si="146"/>
        <v>0</v>
      </c>
      <c r="H362" s="84">
        <f t="shared" si="146"/>
        <v>0</v>
      </c>
      <c r="I362" s="84">
        <f t="shared" si="146"/>
        <v>0</v>
      </c>
      <c r="J362" s="84">
        <f t="shared" si="146"/>
        <v>0</v>
      </c>
      <c r="K362" s="85">
        <f t="shared" si="146"/>
        <v>0</v>
      </c>
      <c r="L362" s="84">
        <f t="shared" si="146"/>
        <v>0</v>
      </c>
      <c r="M362" s="84">
        <f t="shared" si="146"/>
        <v>3857.36</v>
      </c>
      <c r="N362" s="84">
        <f t="shared" si="146"/>
        <v>34228752.549999997</v>
      </c>
      <c r="O362" s="84">
        <f t="shared" si="146"/>
        <v>0</v>
      </c>
      <c r="P362" s="84">
        <f t="shared" si="146"/>
        <v>0</v>
      </c>
      <c r="Q362" s="84">
        <f t="shared" si="146"/>
        <v>0</v>
      </c>
      <c r="R362" s="84">
        <f t="shared" si="146"/>
        <v>0</v>
      </c>
      <c r="S362" s="84">
        <f t="shared" si="146"/>
        <v>0</v>
      </c>
      <c r="T362" s="84">
        <f t="shared" si="146"/>
        <v>0</v>
      </c>
      <c r="U362" s="84">
        <f t="shared" si="146"/>
        <v>0</v>
      </c>
      <c r="V362" s="84">
        <f t="shared" si="146"/>
        <v>0</v>
      </c>
      <c r="W362" s="84">
        <f t="shared" si="146"/>
        <v>0</v>
      </c>
      <c r="X362" s="84">
        <f t="shared" si="146"/>
        <v>0</v>
      </c>
      <c r="Y362" s="84">
        <f t="shared" si="146"/>
        <v>0</v>
      </c>
      <c r="Z362" s="84">
        <f t="shared" si="146"/>
        <v>0</v>
      </c>
      <c r="AA362" s="84">
        <f t="shared" si="146"/>
        <v>400000</v>
      </c>
      <c r="AB362" s="84">
        <f t="shared" si="146"/>
        <v>0</v>
      </c>
      <c r="AC362" s="84">
        <f t="shared" si="146"/>
        <v>741055.31</v>
      </c>
      <c r="AD362" s="84">
        <f t="shared" si="146"/>
        <v>315813.46999999997</v>
      </c>
      <c r="AE362" s="84">
        <f t="shared" si="146"/>
        <v>0</v>
      </c>
      <c r="AF362" s="74" t="s">
        <v>17027</v>
      </c>
      <c r="AG362" s="74" t="s">
        <v>17027</v>
      </c>
      <c r="AH362" s="74" t="s">
        <v>17027</v>
      </c>
      <c r="AI362" s="89"/>
      <c r="AJ362" s="89"/>
      <c r="AK362" s="89"/>
      <c r="AL362" s="89"/>
      <c r="AM362" s="90"/>
      <c r="AN362" s="90"/>
      <c r="AO362" s="90"/>
      <c r="AP362" s="90"/>
      <c r="AQ362" s="90"/>
      <c r="AR362" s="90"/>
      <c r="AS362" s="90"/>
      <c r="AT362" s="90"/>
      <c r="AU362" s="90"/>
      <c r="AV362" s="90"/>
      <c r="AW362" s="90"/>
      <c r="AX362" s="91"/>
      <c r="AY362" s="91"/>
      <c r="AZ362" s="90"/>
      <c r="BA362" s="90"/>
      <c r="BB362" s="92"/>
      <c r="BC362" s="93">
        <f t="shared" si="139"/>
        <v>-3857.36</v>
      </c>
      <c r="BJ362" s="61" t="e">
        <f>VLOOKUP(C362,BM:BO,3,FALSE)</f>
        <v>#N/A</v>
      </c>
      <c r="BM362" s="61" t="s">
        <v>3357</v>
      </c>
      <c r="BN362" s="61" t="s">
        <v>1344</v>
      </c>
      <c r="BO362" s="61" t="s">
        <v>3359</v>
      </c>
      <c r="BU362" s="61" t="s">
        <v>3357</v>
      </c>
      <c r="BV362" s="61" t="s">
        <v>1344</v>
      </c>
      <c r="BW362" s="61" t="s">
        <v>3359</v>
      </c>
      <c r="CH362" s="86">
        <f t="shared" si="122"/>
        <v>1.1641532182693481E-9</v>
      </c>
    </row>
    <row r="363" spans="1:115">
      <c r="A363" s="61">
        <v>1</v>
      </c>
      <c r="B363" s="94">
        <f>SUBTOTAL(9,$A$22:A363)</f>
        <v>293</v>
      </c>
      <c r="C363" s="98" t="s">
        <v>264</v>
      </c>
      <c r="D363" s="84">
        <f t="shared" ref="D363:D367" si="147">E363+F363+G363+H363+I363+J363+L363+N363+P363+R363+T363+U363+V363+W363+X363+Y363+Z363+AA363+AB363+AC363+AD363+AE363</f>
        <v>6933266.2700000005</v>
      </c>
      <c r="E363" s="101">
        <v>0</v>
      </c>
      <c r="F363" s="101">
        <v>0</v>
      </c>
      <c r="G363" s="101">
        <v>0</v>
      </c>
      <c r="H363" s="101">
        <v>0</v>
      </c>
      <c r="I363" s="101">
        <v>0</v>
      </c>
      <c r="J363" s="101">
        <v>0</v>
      </c>
      <c r="K363" s="116">
        <v>0</v>
      </c>
      <c r="L363" s="101">
        <v>0</v>
      </c>
      <c r="M363" s="84">
        <v>811.95</v>
      </c>
      <c r="N363" s="84">
        <v>6649117.5800000001</v>
      </c>
      <c r="O363" s="101">
        <v>0</v>
      </c>
      <c r="P363" s="101">
        <v>0</v>
      </c>
      <c r="Q363" s="84">
        <v>0</v>
      </c>
      <c r="R363" s="84">
        <v>0</v>
      </c>
      <c r="S363" s="101">
        <v>0</v>
      </c>
      <c r="T363" s="101">
        <v>0</v>
      </c>
      <c r="U363" s="101">
        <v>0</v>
      </c>
      <c r="V363" s="101">
        <v>0</v>
      </c>
      <c r="W363" s="101">
        <v>0</v>
      </c>
      <c r="X363" s="101">
        <v>0</v>
      </c>
      <c r="Y363" s="101">
        <v>0</v>
      </c>
      <c r="Z363" s="101">
        <v>0</v>
      </c>
      <c r="AA363" s="101">
        <v>0</v>
      </c>
      <c r="AB363" s="101">
        <v>0</v>
      </c>
      <c r="AC363" s="84">
        <f>ROUND(N363*2.14%,2)</f>
        <v>142291.12</v>
      </c>
      <c r="AD363" s="84">
        <v>141857.57</v>
      </c>
      <c r="AE363" s="101">
        <v>0</v>
      </c>
      <c r="AF363" s="74">
        <v>2023</v>
      </c>
      <c r="AG363" s="74">
        <v>2023</v>
      </c>
      <c r="AH363" s="74">
        <v>2023</v>
      </c>
      <c r="AI363" s="89"/>
      <c r="AJ363" s="89"/>
      <c r="AK363" s="89"/>
      <c r="AL363" s="89"/>
      <c r="AM363" s="90" t="s">
        <v>16955</v>
      </c>
      <c r="AN363" s="90" t="s">
        <v>16952</v>
      </c>
      <c r="AO363" s="90">
        <v>0</v>
      </c>
      <c r="AP363" s="90" t="s">
        <v>16962</v>
      </c>
      <c r="AQ363" s="90" t="s">
        <v>16959</v>
      </c>
      <c r="AR363" s="90" t="s">
        <v>16965</v>
      </c>
      <c r="AS363" s="90"/>
      <c r="AT363" s="90"/>
      <c r="AU363" s="90"/>
      <c r="AV363" s="90"/>
      <c r="AW363" s="90" t="s">
        <v>1015</v>
      </c>
      <c r="AX363" s="91">
        <v>1304.8</v>
      </c>
      <c r="AY363" s="91">
        <v>748.2</v>
      </c>
      <c r="AZ363" s="90" t="s">
        <v>2968</v>
      </c>
      <c r="BA363" s="90" t="s">
        <v>17013</v>
      </c>
      <c r="BB363" s="92"/>
      <c r="BC363" s="93">
        <f t="shared" si="139"/>
        <v>-63.75</v>
      </c>
      <c r="BJ363" s="61" t="str">
        <f>VLOOKUP(C363,BM:BO,3,FALSE)</f>
        <v>709.920</v>
      </c>
      <c r="BM363" s="61" t="s">
        <v>3361</v>
      </c>
      <c r="BN363" s="61" t="s">
        <v>2985</v>
      </c>
      <c r="BO363" s="61" t="s">
        <v>772</v>
      </c>
      <c r="BU363" s="61" t="s">
        <v>3361</v>
      </c>
      <c r="BV363" s="61" t="s">
        <v>2985</v>
      </c>
      <c r="BW363" s="61" t="s">
        <v>772</v>
      </c>
      <c r="CH363" s="86">
        <f t="shared" si="122"/>
        <v>4.0745362639427185E-10</v>
      </c>
    </row>
    <row r="364" spans="1:115">
      <c r="A364" s="61">
        <v>1</v>
      </c>
      <c r="B364" s="94">
        <f>SUBTOTAL(9,$A$22:A364)</f>
        <v>294</v>
      </c>
      <c r="C364" s="98" t="s">
        <v>265</v>
      </c>
      <c r="D364" s="84">
        <f t="shared" si="147"/>
        <v>11929316.199999999</v>
      </c>
      <c r="E364" s="101">
        <v>0</v>
      </c>
      <c r="F364" s="101">
        <v>0</v>
      </c>
      <c r="G364" s="101">
        <v>0</v>
      </c>
      <c r="H364" s="101">
        <v>0</v>
      </c>
      <c r="I364" s="101">
        <v>0</v>
      </c>
      <c r="J364" s="101">
        <v>0</v>
      </c>
      <c r="K364" s="116">
        <v>0</v>
      </c>
      <c r="L364" s="101">
        <v>0</v>
      </c>
      <c r="M364" s="84">
        <v>1180</v>
      </c>
      <c r="N364" s="84">
        <f>11509066.28</f>
        <v>11509066.279999999</v>
      </c>
      <c r="O364" s="101">
        <v>0</v>
      </c>
      <c r="P364" s="101">
        <v>0</v>
      </c>
      <c r="Q364" s="84">
        <v>0</v>
      </c>
      <c r="R364" s="84">
        <v>0</v>
      </c>
      <c r="S364" s="101">
        <v>0</v>
      </c>
      <c r="T364" s="101">
        <v>0</v>
      </c>
      <c r="U364" s="101">
        <v>0</v>
      </c>
      <c r="V364" s="101">
        <v>0</v>
      </c>
      <c r="W364" s="101">
        <v>0</v>
      </c>
      <c r="X364" s="101">
        <v>0</v>
      </c>
      <c r="Y364" s="101">
        <v>0</v>
      </c>
      <c r="Z364" s="101">
        <v>0</v>
      </c>
      <c r="AA364" s="101">
        <v>0</v>
      </c>
      <c r="AB364" s="101">
        <v>0</v>
      </c>
      <c r="AC364" s="84">
        <f>ROUND(N364*2.14%,2)</f>
        <v>246294.02</v>
      </c>
      <c r="AD364" s="101">
        <v>173955.9</v>
      </c>
      <c r="AE364" s="101">
        <v>0</v>
      </c>
      <c r="AF364" s="74">
        <v>2023</v>
      </c>
      <c r="AG364" s="74">
        <v>2023</v>
      </c>
      <c r="AH364" s="74">
        <v>2023</v>
      </c>
      <c r="AI364" s="89"/>
      <c r="AJ364" s="89"/>
      <c r="AK364" s="89"/>
      <c r="AL364" s="89"/>
      <c r="AM364" s="90" t="s">
        <v>16956</v>
      </c>
      <c r="AN364" s="90" t="s">
        <v>16964</v>
      </c>
      <c r="AO364" s="90">
        <v>0</v>
      </c>
      <c r="AP364" s="90" t="s">
        <v>16955</v>
      </c>
      <c r="AQ364" s="90" t="s">
        <v>16962</v>
      </c>
      <c r="AR364" s="90">
        <v>0</v>
      </c>
      <c r="AS364" s="90" t="s">
        <v>16983</v>
      </c>
      <c r="AT364" s="90"/>
      <c r="AU364" s="90"/>
      <c r="AV364" s="90"/>
      <c r="AW364" s="90" t="s">
        <v>619</v>
      </c>
      <c r="AX364" s="91">
        <v>2156.8000000000002</v>
      </c>
      <c r="AY364" s="91">
        <v>980</v>
      </c>
      <c r="AZ364" s="90" t="s">
        <v>2968</v>
      </c>
      <c r="BA364" s="90" t="s">
        <v>17013</v>
      </c>
      <c r="BB364" s="92"/>
      <c r="BC364" s="93">
        <f t="shared" si="139"/>
        <v>-200</v>
      </c>
      <c r="BJ364" s="61" t="str">
        <f>VLOOKUP(C364,BM:BO,3,FALSE)</f>
        <v>нет данных</v>
      </c>
      <c r="BM364" s="61" t="s">
        <v>3363</v>
      </c>
      <c r="BN364" s="61" t="s">
        <v>805</v>
      </c>
      <c r="BO364" s="61" t="s">
        <v>3364</v>
      </c>
      <c r="BU364" s="61" t="s">
        <v>3363</v>
      </c>
      <c r="BV364" s="61" t="s">
        <v>805</v>
      </c>
      <c r="BW364" s="61" t="s">
        <v>3364</v>
      </c>
      <c r="CH364" s="86">
        <f t="shared" si="122"/>
        <v>-5.8207660913467407E-11</v>
      </c>
    </row>
    <row r="365" spans="1:115" s="105" customFormat="1">
      <c r="A365" s="61">
        <v>1</v>
      </c>
      <c r="B365" s="94">
        <f>SUBTOTAL(9,$A$22:A365)</f>
        <v>295</v>
      </c>
      <c r="C365" s="82" t="s">
        <v>15672</v>
      </c>
      <c r="D365" s="84">
        <f t="shared" si="147"/>
        <v>408560</v>
      </c>
      <c r="E365" s="102">
        <v>0</v>
      </c>
      <c r="F365" s="102">
        <v>0</v>
      </c>
      <c r="G365" s="102">
        <v>0</v>
      </c>
      <c r="H365" s="102">
        <v>0</v>
      </c>
      <c r="I365" s="102">
        <v>0</v>
      </c>
      <c r="J365" s="102">
        <v>0</v>
      </c>
      <c r="K365" s="119">
        <v>0</v>
      </c>
      <c r="L365" s="102">
        <v>0</v>
      </c>
      <c r="M365" s="102">
        <v>0</v>
      </c>
      <c r="N365" s="102">
        <v>0</v>
      </c>
      <c r="O365" s="102">
        <v>0</v>
      </c>
      <c r="P365" s="102">
        <v>0</v>
      </c>
      <c r="Q365" s="102">
        <v>0</v>
      </c>
      <c r="R365" s="102">
        <v>0</v>
      </c>
      <c r="S365" s="102">
        <v>0</v>
      </c>
      <c r="T365" s="102">
        <v>0</v>
      </c>
      <c r="U365" s="102">
        <v>0</v>
      </c>
      <c r="V365" s="102">
        <v>0</v>
      </c>
      <c r="W365" s="102">
        <v>0</v>
      </c>
      <c r="X365" s="102">
        <v>0</v>
      </c>
      <c r="Y365" s="102">
        <v>0</v>
      </c>
      <c r="Z365" s="102">
        <v>0</v>
      </c>
      <c r="AA365" s="102">
        <v>400000</v>
      </c>
      <c r="AB365" s="102">
        <v>0</v>
      </c>
      <c r="AC365" s="134">
        <f>ROUND(N365*2.14%,2)+ROUND(E365*2.14%,2)+ROUND(F365*2.14%,2)+ROUND(G365*2.14%,2)+ROUND(H365*2.14%,2)+ROUND(I365*2.14%,2)+ROUND(J365*2.14%,2)+ROUND(L365*2.14%,2)+ROUND(P365*2.14%,2)+ROUND(R365*2.14%,2)+ROUND(T365*2.14%,2)+ROUND(U365*2.14%,2)+ROUND(V365*2.14%,2)+ROUND(W365*2.14%,2)+ROUND(X365*2.14%,2)+ROUND(Y365*2.14%,2)+ROUND(Z365*2.14%,2)+ROUND(AA365*2.14%,2)+ROUND(AB365*2.14%,2)</f>
        <v>8560</v>
      </c>
      <c r="AD365" s="102">
        <v>0</v>
      </c>
      <c r="AE365" s="102">
        <v>0</v>
      </c>
      <c r="AF365" s="103" t="s">
        <v>17053</v>
      </c>
      <c r="AG365" s="103">
        <v>2023</v>
      </c>
      <c r="AH365" s="104">
        <v>2023</v>
      </c>
      <c r="BW365" s="106"/>
      <c r="CA365" s="105" t="e">
        <f>VLOOKUP(C365,CB:CC,2,FALSE)</f>
        <v>#N/A</v>
      </c>
      <c r="CE365" s="105" t="e">
        <f>VLOOKUP(C365,CF:CG,2,FALSE)</f>
        <v>#N/A</v>
      </c>
      <c r="CH365" s="86">
        <f t="shared" si="122"/>
        <v>0</v>
      </c>
      <c r="CL365" s="105" t="e">
        <f>VLOOKUP(C365,CM:CN,2,FALSE)</f>
        <v>#N/A</v>
      </c>
      <c r="DK365" s="105" t="e">
        <f>VLOOKUP(C365,DL:DM,2,FALSE)</f>
        <v>#N/A</v>
      </c>
    </row>
    <row r="366" spans="1:115" s="105" customFormat="1">
      <c r="A366" s="61">
        <v>1</v>
      </c>
      <c r="B366" s="94">
        <f>SUBTOTAL(9,$A$22:A366)</f>
        <v>296</v>
      </c>
      <c r="C366" s="82" t="s">
        <v>15685</v>
      </c>
      <c r="D366" s="84">
        <f t="shared" si="147"/>
        <v>8460186.8399999999</v>
      </c>
      <c r="E366" s="102">
        <v>0</v>
      </c>
      <c r="F366" s="102">
        <v>0</v>
      </c>
      <c r="G366" s="102">
        <v>0</v>
      </c>
      <c r="H366" s="102">
        <v>0</v>
      </c>
      <c r="I366" s="102">
        <v>0</v>
      </c>
      <c r="J366" s="102">
        <v>0</v>
      </c>
      <c r="K366" s="119">
        <v>0</v>
      </c>
      <c r="L366" s="102">
        <v>0</v>
      </c>
      <c r="M366" s="101">
        <v>929.32</v>
      </c>
      <c r="N366" s="101">
        <v>8282932.0899999999</v>
      </c>
      <c r="O366" s="102">
        <v>0</v>
      </c>
      <c r="P366" s="102">
        <v>0</v>
      </c>
      <c r="Q366" s="102">
        <v>0</v>
      </c>
      <c r="R366" s="102">
        <v>0</v>
      </c>
      <c r="S366" s="102">
        <v>0</v>
      </c>
      <c r="T366" s="102">
        <v>0</v>
      </c>
      <c r="U366" s="102">
        <v>0</v>
      </c>
      <c r="V366" s="102">
        <v>0</v>
      </c>
      <c r="W366" s="102">
        <v>0</v>
      </c>
      <c r="X366" s="102">
        <v>0</v>
      </c>
      <c r="Y366" s="102">
        <v>0</v>
      </c>
      <c r="Z366" s="102">
        <v>0</v>
      </c>
      <c r="AA366" s="102">
        <v>0</v>
      </c>
      <c r="AB366" s="102">
        <v>0</v>
      </c>
      <c r="AC366" s="134">
        <f>ROUND(N366*2.14%,2)+ROUND(E366*2.14%,2)+ROUND(F366*2.14%,2)+ROUND(G366*2.14%,2)+ROUND(H366*2.14%,2)+ROUND(I366*2.14%,2)+ROUND(J366*2.14%,2)+ROUND(L366*2.14%,2)+ROUND(P366*2.14%,2)+ROUND(R366*2.14%,2)+ROUND(T366*2.14%,2)+ROUND(U366*2.14%,2)+ROUND(V366*2.14%,2)+ROUND(W366*2.14%,2)+ROUND(X366*2.14%,2)+ROUND(Y366*2.14%,2)+ROUND(Z366*2.14%,2)+ROUND(AA366*2.14%,2)+ROUND(AB366*2.14%,2)</f>
        <v>177254.75</v>
      </c>
      <c r="AD366" s="102">
        <v>0</v>
      </c>
      <c r="AE366" s="102">
        <v>0</v>
      </c>
      <c r="AF366" s="103" t="s">
        <v>17053</v>
      </c>
      <c r="AG366" s="103">
        <v>2023</v>
      </c>
      <c r="AH366" s="104">
        <v>2023</v>
      </c>
      <c r="BW366" s="106"/>
      <c r="CA366" s="105" t="e">
        <f>VLOOKUP(C366,CB:CC,2,FALSE)</f>
        <v>#N/A</v>
      </c>
      <c r="CE366" s="105" t="e">
        <f>VLOOKUP(C366,CF:CG,2,FALSE)</f>
        <v>#N/A</v>
      </c>
      <c r="CH366" s="86">
        <f t="shared" si="122"/>
        <v>0</v>
      </c>
      <c r="CL366" s="105" t="e">
        <f>VLOOKUP(C366,CM:CN,2,FALSE)</f>
        <v>#N/A</v>
      </c>
      <c r="DK366" s="105" t="e">
        <f>VLOOKUP(C366,DL:DM,2,FALSE)</f>
        <v>#N/A</v>
      </c>
    </row>
    <row r="367" spans="1:115" s="105" customFormat="1">
      <c r="A367" s="61">
        <v>1</v>
      </c>
      <c r="B367" s="94">
        <f>SUBTOTAL(9,$A$22:A367)</f>
        <v>297</v>
      </c>
      <c r="C367" s="129" t="s">
        <v>2723</v>
      </c>
      <c r="D367" s="84">
        <f t="shared" si="147"/>
        <v>7954292.0199999996</v>
      </c>
      <c r="E367" s="102">
        <v>0</v>
      </c>
      <c r="F367" s="102">
        <v>0</v>
      </c>
      <c r="G367" s="102">
        <v>0</v>
      </c>
      <c r="H367" s="102">
        <v>0</v>
      </c>
      <c r="I367" s="102">
        <v>0</v>
      </c>
      <c r="J367" s="102">
        <v>0</v>
      </c>
      <c r="K367" s="119">
        <v>0</v>
      </c>
      <c r="L367" s="102">
        <v>0</v>
      </c>
      <c r="M367" s="102">
        <v>936.09</v>
      </c>
      <c r="N367" s="102">
        <v>7787636.5999999996</v>
      </c>
      <c r="O367" s="102">
        <v>0</v>
      </c>
      <c r="P367" s="102">
        <v>0</v>
      </c>
      <c r="Q367" s="102">
        <v>0</v>
      </c>
      <c r="R367" s="102">
        <v>0</v>
      </c>
      <c r="S367" s="102">
        <v>0</v>
      </c>
      <c r="T367" s="102">
        <v>0</v>
      </c>
      <c r="U367" s="102">
        <v>0</v>
      </c>
      <c r="V367" s="102">
        <v>0</v>
      </c>
      <c r="W367" s="102">
        <v>0</v>
      </c>
      <c r="X367" s="102">
        <v>0</v>
      </c>
      <c r="Y367" s="102">
        <v>0</v>
      </c>
      <c r="Z367" s="102">
        <v>0</v>
      </c>
      <c r="AA367" s="102">
        <v>0</v>
      </c>
      <c r="AB367" s="102">
        <v>0</v>
      </c>
      <c r="AC367" s="134">
        <f>ROUND(N367*2.14%,2)+ROUND(E367*2.14%,2)+ROUND(F367*2.14%,2)+ROUND(G367*2.14%,2)+ROUND(H367*2.14%,2)+ROUND(I367*2.14%,2)+ROUND(J367*2.14%,2)+ROUND(L367*2.14%,2)+ROUND(P367*2.14%,2)+ROUND(R367*2.14%,2)+ROUND(T367*2.14%,2)+ROUND(U367*2.14%,2)+ROUND(V367*2.14%,2)+ROUND(W367*2.14%,2)+ROUND(X367*2.14%,2)+ROUND(Y367*2.14%,2)+ROUND(Z367*2.14%,2)+ROUND(AA367*2.14%,2)+ROUND(AB367*2.14%,2)</f>
        <v>166655.42000000001</v>
      </c>
      <c r="AD367" s="102">
        <v>0</v>
      </c>
      <c r="AE367" s="102">
        <v>0</v>
      </c>
      <c r="AF367" s="103" t="s">
        <v>17053</v>
      </c>
      <c r="AG367" s="103">
        <v>2023</v>
      </c>
      <c r="AH367" s="104">
        <v>2023</v>
      </c>
      <c r="AT367" s="105" t="e">
        <f>VLOOKUP(C367,AW:AX,2,FALSE)</f>
        <v>#N/A</v>
      </c>
      <c r="BW367" s="106"/>
      <c r="CE367" s="105" t="e">
        <f>VLOOKUP(C367,CF:CG,2,FALSE)</f>
        <v>#N/A</v>
      </c>
      <c r="CH367" s="86">
        <f t="shared" si="122"/>
        <v>-8.7311491370201111E-11</v>
      </c>
      <c r="CL367" s="105" t="e">
        <f>VLOOKUP(C367,CM:CN,2,FALSE)</f>
        <v>#N/A</v>
      </c>
      <c r="DK367" s="105" t="e">
        <f>VLOOKUP(C367,DL:DM,2,FALSE)</f>
        <v>#N/A</v>
      </c>
    </row>
    <row r="368" spans="1:115">
      <c r="B368" s="87" t="s">
        <v>269</v>
      </c>
      <c r="C368" s="87"/>
      <c r="D368" s="83">
        <f>SUM(D369:D371)</f>
        <v>1487107.2199999997</v>
      </c>
      <c r="E368" s="84">
        <f t="shared" ref="E368:AE368" si="148">SUM(E369:E371)</f>
        <v>0</v>
      </c>
      <c r="F368" s="84">
        <f t="shared" si="148"/>
        <v>1088537.67</v>
      </c>
      <c r="G368" s="84">
        <f t="shared" si="148"/>
        <v>0</v>
      </c>
      <c r="H368" s="84">
        <f t="shared" si="148"/>
        <v>0</v>
      </c>
      <c r="I368" s="84">
        <f t="shared" si="148"/>
        <v>367412.22</v>
      </c>
      <c r="J368" s="84">
        <f t="shared" si="148"/>
        <v>0</v>
      </c>
      <c r="K368" s="85">
        <f t="shared" si="148"/>
        <v>0</v>
      </c>
      <c r="L368" s="84">
        <f t="shared" si="148"/>
        <v>0</v>
      </c>
      <c r="M368" s="84">
        <f t="shared" si="148"/>
        <v>0</v>
      </c>
      <c r="N368" s="84">
        <f t="shared" si="148"/>
        <v>0</v>
      </c>
      <c r="O368" s="84">
        <f t="shared" si="148"/>
        <v>0</v>
      </c>
      <c r="P368" s="84">
        <f t="shared" si="148"/>
        <v>0</v>
      </c>
      <c r="Q368" s="84">
        <f t="shared" si="148"/>
        <v>0</v>
      </c>
      <c r="R368" s="84">
        <f t="shared" si="148"/>
        <v>0</v>
      </c>
      <c r="S368" s="84">
        <f t="shared" si="148"/>
        <v>0</v>
      </c>
      <c r="T368" s="84">
        <f t="shared" si="148"/>
        <v>0</v>
      </c>
      <c r="U368" s="84">
        <f t="shared" si="148"/>
        <v>0</v>
      </c>
      <c r="V368" s="84">
        <f t="shared" si="148"/>
        <v>0</v>
      </c>
      <c r="W368" s="84">
        <f t="shared" si="148"/>
        <v>0</v>
      </c>
      <c r="X368" s="84">
        <f t="shared" si="148"/>
        <v>0</v>
      </c>
      <c r="Y368" s="84">
        <f t="shared" si="148"/>
        <v>0</v>
      </c>
      <c r="Z368" s="84">
        <f t="shared" si="148"/>
        <v>0</v>
      </c>
      <c r="AA368" s="84">
        <f t="shared" si="148"/>
        <v>0</v>
      </c>
      <c r="AB368" s="84">
        <f t="shared" si="148"/>
        <v>0</v>
      </c>
      <c r="AC368" s="84">
        <f t="shared" si="148"/>
        <v>31157.33</v>
      </c>
      <c r="AD368" s="84">
        <f t="shared" si="148"/>
        <v>0</v>
      </c>
      <c r="AE368" s="84">
        <f t="shared" si="148"/>
        <v>0</v>
      </c>
      <c r="AF368" s="74" t="s">
        <v>17027</v>
      </c>
      <c r="AG368" s="74" t="s">
        <v>17027</v>
      </c>
      <c r="AH368" s="74" t="s">
        <v>17027</v>
      </c>
      <c r="AI368" s="89"/>
      <c r="AJ368" s="89"/>
      <c r="AK368" s="89"/>
      <c r="AL368" s="89"/>
      <c r="AM368" s="90"/>
      <c r="AN368" s="90"/>
      <c r="AO368" s="90"/>
      <c r="AP368" s="90"/>
      <c r="AQ368" s="90"/>
      <c r="AR368" s="90"/>
      <c r="AS368" s="90"/>
      <c r="AT368" s="90"/>
      <c r="AU368" s="90"/>
      <c r="AV368" s="90"/>
      <c r="AW368" s="90"/>
      <c r="AX368" s="91"/>
      <c r="AY368" s="91"/>
      <c r="AZ368" s="90"/>
      <c r="BA368" s="90"/>
      <c r="BB368" s="92"/>
      <c r="BC368" s="93"/>
      <c r="CH368" s="86">
        <f t="shared" si="122"/>
        <v>-1.6007106751203537E-10</v>
      </c>
    </row>
    <row r="369" spans="1:115" s="105" customFormat="1">
      <c r="A369" s="61">
        <v>1</v>
      </c>
      <c r="B369" s="94">
        <f>SUBTOTAL(9,$A$22:A369)</f>
        <v>298</v>
      </c>
      <c r="C369" s="82" t="s">
        <v>15498</v>
      </c>
      <c r="D369" s="84">
        <f t="shared" ref="D369" si="149">E369+F369+G369+H369+I369+J369+L369+N369+P369+R369+T369+U369+V369+W369+X369+Y369+Z369+AA369+AB369+AC369+AD369+AE369</f>
        <v>375274.83999999997</v>
      </c>
      <c r="E369" s="102">
        <v>0</v>
      </c>
      <c r="F369" s="102">
        <v>0</v>
      </c>
      <c r="G369" s="102">
        <v>0</v>
      </c>
      <c r="H369" s="102">
        <v>0</v>
      </c>
      <c r="I369" s="102">
        <v>367412.22</v>
      </c>
      <c r="J369" s="102">
        <v>0</v>
      </c>
      <c r="K369" s="119">
        <v>0</v>
      </c>
      <c r="L369" s="102">
        <v>0</v>
      </c>
      <c r="M369" s="102">
        <v>0</v>
      </c>
      <c r="N369" s="102">
        <v>0</v>
      </c>
      <c r="O369" s="102">
        <v>0</v>
      </c>
      <c r="P369" s="102">
        <v>0</v>
      </c>
      <c r="Q369" s="102">
        <v>0</v>
      </c>
      <c r="R369" s="102">
        <v>0</v>
      </c>
      <c r="S369" s="102">
        <v>0</v>
      </c>
      <c r="T369" s="102">
        <v>0</v>
      </c>
      <c r="U369" s="102">
        <v>0</v>
      </c>
      <c r="V369" s="102">
        <v>0</v>
      </c>
      <c r="W369" s="102">
        <v>0</v>
      </c>
      <c r="X369" s="102">
        <v>0</v>
      </c>
      <c r="Y369" s="102">
        <v>0</v>
      </c>
      <c r="Z369" s="102">
        <v>0</v>
      </c>
      <c r="AA369" s="102">
        <v>0</v>
      </c>
      <c r="AB369" s="102">
        <v>0</v>
      </c>
      <c r="AC369" s="134">
        <f t="shared" ref="AC369" si="150">ROUND(N369*2.14%,2)+ROUND(E369*2.14%,2)+ROUND(F369*2.14%,2)+ROUND(G369*2.14%,2)+ROUND(H369*2.14%,2)+ROUND(I369*2.14%,2)+ROUND(J369*2.14%,2)+ROUND(L369*2.14%,2)+ROUND(P369*2.14%,2)+ROUND(R369*2.14%,2)+ROUND(T369*2.14%,2)+ROUND(U369*2.14%,2)+ROUND(V369*2.14%,2)+ROUND(W369*2.14%,2)+ROUND(X369*2.14%,2)+ROUND(Y369*2.14%,2)+ROUND(Z369*2.14%,2)+ROUND(AA369*2.14%,2)+ROUND(AB369*2.14%,2)</f>
        <v>7862.62</v>
      </c>
      <c r="AD369" s="102">
        <v>0</v>
      </c>
      <c r="AE369" s="102">
        <v>0</v>
      </c>
      <c r="AF369" s="103" t="s">
        <v>17053</v>
      </c>
      <c r="AG369" s="103">
        <v>2023</v>
      </c>
      <c r="AH369" s="104">
        <v>2023</v>
      </c>
      <c r="AT369" s="105" t="e">
        <f>VLOOKUP(C369,AW:AX,2,FALSE)</f>
        <v>#N/A</v>
      </c>
      <c r="BW369" s="106"/>
      <c r="CA369" s="105" t="e">
        <f>VLOOKUP(C369,CB:CC,2,FALSE)</f>
        <v>#N/A</v>
      </c>
      <c r="CE369" s="105" t="e">
        <f>VLOOKUP(C369,CF:CG,2,FALSE)</f>
        <v>#N/A</v>
      </c>
      <c r="CH369" s="86">
        <f t="shared" si="122"/>
        <v>-4.5474735088646412E-12</v>
      </c>
      <c r="CL369" s="105">
        <f>VLOOKUP(C369,CM:CN,2,FALSE)</f>
        <v>82879.66</v>
      </c>
      <c r="DK369" s="105" t="e">
        <f>VLOOKUP(C369,DL:DM,2,FALSE)</f>
        <v>#N/A</v>
      </c>
    </row>
    <row r="370" spans="1:115" s="105" customFormat="1">
      <c r="A370" s="61">
        <v>1</v>
      </c>
      <c r="B370" s="94">
        <f>SUBTOTAL(9,$A$22:A370)</f>
        <v>299</v>
      </c>
      <c r="C370" s="82" t="s">
        <v>15517</v>
      </c>
      <c r="D370" s="84">
        <f>E370+F370+G370+H370+I370+J370+L370+N370+P370+R370+T370+U370+V370+W370+X370+Y370+Z370+AA370+AB370+AC370+AD370+AE370</f>
        <v>552284.87</v>
      </c>
      <c r="E370" s="102">
        <v>0</v>
      </c>
      <c r="F370" s="102">
        <v>540713.6</v>
      </c>
      <c r="G370" s="102">
        <v>0</v>
      </c>
      <c r="H370" s="102">
        <v>0</v>
      </c>
      <c r="I370" s="102">
        <v>0</v>
      </c>
      <c r="J370" s="102">
        <v>0</v>
      </c>
      <c r="K370" s="119">
        <v>0</v>
      </c>
      <c r="L370" s="102">
        <v>0</v>
      </c>
      <c r="M370" s="102">
        <v>0</v>
      </c>
      <c r="N370" s="102">
        <v>0</v>
      </c>
      <c r="O370" s="102">
        <v>0</v>
      </c>
      <c r="P370" s="102">
        <v>0</v>
      </c>
      <c r="Q370" s="102">
        <v>0</v>
      </c>
      <c r="R370" s="102">
        <v>0</v>
      </c>
      <c r="S370" s="102">
        <v>0</v>
      </c>
      <c r="T370" s="102">
        <v>0</v>
      </c>
      <c r="U370" s="102">
        <v>0</v>
      </c>
      <c r="V370" s="102">
        <v>0</v>
      </c>
      <c r="W370" s="102">
        <v>0</v>
      </c>
      <c r="X370" s="102">
        <v>0</v>
      </c>
      <c r="Y370" s="102">
        <v>0</v>
      </c>
      <c r="Z370" s="102">
        <v>0</v>
      </c>
      <c r="AA370" s="102">
        <v>0</v>
      </c>
      <c r="AB370" s="102">
        <v>0</v>
      </c>
      <c r="AC370" s="134">
        <f>ROUND(N370*2.14%,2)+ROUND(E370*2.14%,2)+ROUND(F370*2.14%,2)+ROUND(G370*2.14%,2)+ROUND(H370*2.14%,2)+ROUND(I370*2.14%,2)+ROUND(J370*2.14%,2)+ROUND(L370*2.14%,2)+ROUND(P370*2.14%,2)+ROUND(R370*2.14%,2)+ROUND(T370*2.14%,2)+ROUND(U370*2.14%,2)+ROUND(V370*2.14%,2)+ROUND(W370*2.14%,2)+ROUND(X370*2.14%,2)+ROUND(Y370*2.14%,2)+ROUND(Z370*2.14%,2)+ROUND(AA370*2.14%,2)+ROUND(AB370*2.14%,2)</f>
        <v>11571.27</v>
      </c>
      <c r="AD370" s="102">
        <v>0</v>
      </c>
      <c r="AE370" s="102">
        <v>0</v>
      </c>
      <c r="AF370" s="103" t="s">
        <v>17053</v>
      </c>
      <c r="AG370" s="103">
        <v>2023</v>
      </c>
      <c r="AH370" s="103">
        <v>2023</v>
      </c>
      <c r="BW370" s="106"/>
      <c r="CH370" s="86">
        <f>D370-E370-F370-G370-H370-I370-J370-L370-N370-P370-R370-T370-U370-V370-W370-X370-Y370-Z370-AA370-AB370-AC370-AD370-AE370</f>
        <v>1.8189894035458565E-11</v>
      </c>
    </row>
    <row r="371" spans="1:115" s="105" customFormat="1">
      <c r="A371" s="61">
        <v>1</v>
      </c>
      <c r="B371" s="94">
        <f>SUBTOTAL(9,$A$22:A371)</f>
        <v>300</v>
      </c>
      <c r="C371" s="82" t="s">
        <v>15521</v>
      </c>
      <c r="D371" s="84">
        <f>E371+F371+G371+H371+I371+J371+L371+N371+P371+R371+T371+U371+V371+W371+X371+Y371+Z371+AA371+AB371+AC371+AD371+AE371</f>
        <v>559547.50999999989</v>
      </c>
      <c r="E371" s="102">
        <v>0</v>
      </c>
      <c r="F371" s="102">
        <v>547824.06999999995</v>
      </c>
      <c r="G371" s="102">
        <v>0</v>
      </c>
      <c r="H371" s="102">
        <v>0</v>
      </c>
      <c r="I371" s="102">
        <v>0</v>
      </c>
      <c r="J371" s="102">
        <v>0</v>
      </c>
      <c r="K371" s="119">
        <v>0</v>
      </c>
      <c r="L371" s="102">
        <v>0</v>
      </c>
      <c r="M371" s="102">
        <v>0</v>
      </c>
      <c r="N371" s="102">
        <v>0</v>
      </c>
      <c r="O371" s="102">
        <v>0</v>
      </c>
      <c r="P371" s="102">
        <v>0</v>
      </c>
      <c r="Q371" s="102">
        <v>0</v>
      </c>
      <c r="R371" s="102">
        <v>0</v>
      </c>
      <c r="S371" s="102">
        <v>0</v>
      </c>
      <c r="T371" s="102">
        <v>0</v>
      </c>
      <c r="U371" s="102">
        <v>0</v>
      </c>
      <c r="V371" s="102">
        <v>0</v>
      </c>
      <c r="W371" s="102">
        <v>0</v>
      </c>
      <c r="X371" s="102">
        <v>0</v>
      </c>
      <c r="Y371" s="102">
        <v>0</v>
      </c>
      <c r="Z371" s="102">
        <v>0</v>
      </c>
      <c r="AA371" s="102">
        <v>0</v>
      </c>
      <c r="AB371" s="102">
        <v>0</v>
      </c>
      <c r="AC371" s="134">
        <f>ROUND(N371*2.14%,2)+ROUND(E371*2.14%,2)+ROUND(F371*2.14%,2)+ROUND(G371*2.14%,2)+ROUND(H371*2.14%,2)+ROUND(I371*2.14%,2)+ROUND(J371*2.14%,2)+ROUND(L371*2.14%,2)+ROUND(P371*2.14%,2)+ROUND(R371*2.14%,2)+ROUND(T371*2.14%,2)+ROUND(U371*2.14%,2)+ROUND(V371*2.14%,2)+ROUND(W371*2.14%,2)+ROUND(X371*2.14%,2)+ROUND(Y371*2.14%,2)+ROUND(Z371*2.14%,2)+ROUND(AA371*2.14%,2)+ROUND(AB371*2.14%,2)</f>
        <v>11723.44</v>
      </c>
      <c r="AD371" s="102">
        <v>0</v>
      </c>
      <c r="AE371" s="102">
        <v>0</v>
      </c>
      <c r="AF371" s="103" t="s">
        <v>17053</v>
      </c>
      <c r="AG371" s="103">
        <v>2023</v>
      </c>
      <c r="AH371" s="103">
        <v>2023</v>
      </c>
      <c r="BW371" s="106"/>
      <c r="CH371" s="86">
        <f>D371-E371-F371-G371-H371-I371-J371-L371-N371-P371-R371-T371-U371-V371-W371-X371-Y371-Z371-AA371-AB371-AC371-AD371-AE371</f>
        <v>-5.6388671509921551E-11</v>
      </c>
    </row>
    <row r="372" spans="1:115">
      <c r="B372" s="87" t="s">
        <v>266</v>
      </c>
      <c r="C372" s="87"/>
      <c r="D372" s="83">
        <f>SUM(D373:D376)</f>
        <v>20158257.439999998</v>
      </c>
      <c r="E372" s="84">
        <f t="shared" ref="E372:AE372" si="151">SUM(E373:E376)</f>
        <v>0</v>
      </c>
      <c r="F372" s="84">
        <f t="shared" si="151"/>
        <v>0</v>
      </c>
      <c r="G372" s="84">
        <f t="shared" si="151"/>
        <v>0</v>
      </c>
      <c r="H372" s="84">
        <f t="shared" si="151"/>
        <v>0</v>
      </c>
      <c r="I372" s="84">
        <f t="shared" si="151"/>
        <v>1797594.58</v>
      </c>
      <c r="J372" s="84">
        <f t="shared" si="151"/>
        <v>0</v>
      </c>
      <c r="K372" s="85">
        <f t="shared" si="151"/>
        <v>0</v>
      </c>
      <c r="L372" s="84">
        <f t="shared" si="151"/>
        <v>0</v>
      </c>
      <c r="M372" s="84">
        <f t="shared" si="151"/>
        <v>1053</v>
      </c>
      <c r="N372" s="84">
        <f t="shared" si="151"/>
        <v>10586117.720000001</v>
      </c>
      <c r="O372" s="84">
        <f t="shared" si="151"/>
        <v>146</v>
      </c>
      <c r="P372" s="84">
        <f t="shared" si="151"/>
        <v>1766451.26</v>
      </c>
      <c r="Q372" s="84">
        <f t="shared" si="151"/>
        <v>1892.17</v>
      </c>
      <c r="R372" s="84">
        <f t="shared" si="151"/>
        <v>5040435.7699999996</v>
      </c>
      <c r="S372" s="84">
        <f t="shared" si="151"/>
        <v>0</v>
      </c>
      <c r="T372" s="84">
        <f t="shared" si="151"/>
        <v>0</v>
      </c>
      <c r="U372" s="84">
        <f t="shared" si="151"/>
        <v>0</v>
      </c>
      <c r="V372" s="84">
        <f t="shared" si="151"/>
        <v>0</v>
      </c>
      <c r="W372" s="84">
        <f t="shared" si="151"/>
        <v>0</v>
      </c>
      <c r="X372" s="84">
        <f t="shared" si="151"/>
        <v>0</v>
      </c>
      <c r="Y372" s="84">
        <f t="shared" si="151"/>
        <v>0</v>
      </c>
      <c r="Z372" s="84">
        <f t="shared" si="151"/>
        <v>0</v>
      </c>
      <c r="AA372" s="84">
        <f t="shared" si="151"/>
        <v>0</v>
      </c>
      <c r="AB372" s="84">
        <f t="shared" si="151"/>
        <v>0</v>
      </c>
      <c r="AC372" s="84">
        <f t="shared" si="151"/>
        <v>410678.83</v>
      </c>
      <c r="AD372" s="84">
        <f t="shared" si="151"/>
        <v>556979.28</v>
      </c>
      <c r="AE372" s="84">
        <f t="shared" si="151"/>
        <v>0</v>
      </c>
      <c r="AF372" s="74" t="s">
        <v>17027</v>
      </c>
      <c r="AG372" s="74" t="s">
        <v>17027</v>
      </c>
      <c r="AH372" s="74" t="s">
        <v>17027</v>
      </c>
      <c r="AI372" s="89"/>
      <c r="AJ372" s="89"/>
      <c r="AK372" s="89"/>
      <c r="AL372" s="89"/>
      <c r="AM372" s="90"/>
      <c r="AN372" s="90"/>
      <c r="AO372" s="90"/>
      <c r="AP372" s="90"/>
      <c r="AQ372" s="90"/>
      <c r="AR372" s="90"/>
      <c r="AS372" s="90"/>
      <c r="AT372" s="90"/>
      <c r="AU372" s="90"/>
      <c r="AV372" s="90"/>
      <c r="AW372" s="90"/>
      <c r="AX372" s="91"/>
      <c r="AY372" s="91"/>
      <c r="AZ372" s="90"/>
      <c r="BA372" s="90"/>
      <c r="BB372" s="92"/>
      <c r="BC372" s="93">
        <f t="shared" si="139"/>
        <v>-1053</v>
      </c>
      <c r="BJ372" s="61" t="e">
        <f>VLOOKUP(C372,BM:BO,3,FALSE)</f>
        <v>#N/A</v>
      </c>
      <c r="BM372" s="61" t="s">
        <v>3365</v>
      </c>
      <c r="BN372" s="61" t="s">
        <v>805</v>
      </c>
      <c r="BO372" s="61" t="s">
        <v>3367</v>
      </c>
      <c r="BU372" s="61" t="s">
        <v>3365</v>
      </c>
      <c r="BV372" s="61" t="s">
        <v>805</v>
      </c>
      <c r="BW372" s="61" t="s">
        <v>3367</v>
      </c>
      <c r="CH372" s="86">
        <f t="shared" si="122"/>
        <v>-6.9849193096160889E-10</v>
      </c>
    </row>
    <row r="373" spans="1:115">
      <c r="A373" s="61">
        <v>1</v>
      </c>
      <c r="B373" s="94">
        <f>SUBTOTAL(9,$A$22:A373)</f>
        <v>301</v>
      </c>
      <c r="C373" s="98" t="s">
        <v>268</v>
      </c>
      <c r="D373" s="84">
        <f t="shared" ref="D373:D376" si="152">E373+F373+G373+H373+I373+J373+L373+N373+P373+R373+T373+U373+V373+W373+X373+Y373+Z373+AA373+AB373+AC373+AD373+AE373</f>
        <v>11012660.640000001</v>
      </c>
      <c r="E373" s="101">
        <v>0</v>
      </c>
      <c r="F373" s="101">
        <v>0</v>
      </c>
      <c r="G373" s="101">
        <v>0</v>
      </c>
      <c r="H373" s="101">
        <v>0</v>
      </c>
      <c r="I373" s="101">
        <v>0</v>
      </c>
      <c r="J373" s="101">
        <v>0</v>
      </c>
      <c r="K373" s="116">
        <v>0</v>
      </c>
      <c r="L373" s="101">
        <v>0</v>
      </c>
      <c r="M373" s="84">
        <v>1053</v>
      </c>
      <c r="N373" s="84">
        <f>8997105.07+1589012.65</f>
        <v>10586117.720000001</v>
      </c>
      <c r="O373" s="101">
        <v>0</v>
      </c>
      <c r="P373" s="101">
        <v>0</v>
      </c>
      <c r="Q373" s="84">
        <v>0</v>
      </c>
      <c r="R373" s="84">
        <v>0</v>
      </c>
      <c r="S373" s="101">
        <v>0</v>
      </c>
      <c r="T373" s="101">
        <v>0</v>
      </c>
      <c r="U373" s="101">
        <v>0</v>
      </c>
      <c r="V373" s="101">
        <v>0</v>
      </c>
      <c r="W373" s="101">
        <v>0</v>
      </c>
      <c r="X373" s="101">
        <v>0</v>
      </c>
      <c r="Y373" s="101">
        <v>0</v>
      </c>
      <c r="Z373" s="101">
        <v>0</v>
      </c>
      <c r="AA373" s="101">
        <v>0</v>
      </c>
      <c r="AB373" s="101">
        <v>0</v>
      </c>
      <c r="AC373" s="84">
        <f>ROUND(N373*2.14%,2)</f>
        <v>226542.92</v>
      </c>
      <c r="AD373" s="101">
        <v>200000</v>
      </c>
      <c r="AE373" s="101">
        <v>0</v>
      </c>
      <c r="AF373" s="74">
        <v>2023</v>
      </c>
      <c r="AG373" s="74">
        <v>2023</v>
      </c>
      <c r="AH373" s="74">
        <v>2023</v>
      </c>
      <c r="AI373" s="89"/>
      <c r="AJ373" s="89"/>
      <c r="AK373" s="89"/>
      <c r="AL373" s="89"/>
      <c r="AM373" s="90" t="s">
        <v>16955</v>
      </c>
      <c r="AN373" s="90" t="s">
        <v>16957</v>
      </c>
      <c r="AO373" s="90">
        <v>0</v>
      </c>
      <c r="AP373" s="90" t="s">
        <v>16965</v>
      </c>
      <c r="AQ373" s="90" t="s">
        <v>16969</v>
      </c>
      <c r="AR373" s="90" t="s">
        <v>16965</v>
      </c>
      <c r="AS373" s="90"/>
      <c r="AT373" s="90"/>
      <c r="AU373" s="90"/>
      <c r="AV373" s="90"/>
      <c r="AW373" s="90" t="s">
        <v>925</v>
      </c>
      <c r="AX373" s="91">
        <v>3906.8</v>
      </c>
      <c r="AY373" s="91">
        <v>1053</v>
      </c>
      <c r="AZ373" s="90" t="s">
        <v>3041</v>
      </c>
      <c r="BA373" s="90" t="s">
        <v>17013</v>
      </c>
      <c r="BB373" s="92"/>
      <c r="BC373" s="93">
        <f t="shared" si="139"/>
        <v>0</v>
      </c>
      <c r="BJ373" s="61" t="str">
        <f>VLOOKUP(C373,BM:BO,3,FALSE)</f>
        <v>1105.500</v>
      </c>
      <c r="BM373" s="61" t="s">
        <v>3370</v>
      </c>
      <c r="BN373" s="61" t="s">
        <v>1344</v>
      </c>
      <c r="BO373" s="61" t="s">
        <v>3371</v>
      </c>
      <c r="BU373" s="61" t="s">
        <v>3370</v>
      </c>
      <c r="BV373" s="61" t="s">
        <v>1344</v>
      </c>
      <c r="BW373" s="61" t="s">
        <v>3371</v>
      </c>
      <c r="CH373" s="86">
        <f t="shared" si="122"/>
        <v>-8.7311491370201111E-11</v>
      </c>
    </row>
    <row r="374" spans="1:115" s="105" customFormat="1">
      <c r="A374" s="61">
        <v>1</v>
      </c>
      <c r="B374" s="94">
        <f>SUBTOTAL(9,$A$22:A374)</f>
        <v>302</v>
      </c>
      <c r="C374" s="129" t="s">
        <v>15351</v>
      </c>
      <c r="D374" s="84">
        <f t="shared" si="152"/>
        <v>3847295.6999999997</v>
      </c>
      <c r="E374" s="102">
        <v>0</v>
      </c>
      <c r="F374" s="102">
        <v>0</v>
      </c>
      <c r="G374" s="102">
        <v>0</v>
      </c>
      <c r="H374" s="102">
        <v>0</v>
      </c>
      <c r="I374" s="102">
        <v>1797594.58</v>
      </c>
      <c r="J374" s="102">
        <v>0</v>
      </c>
      <c r="K374" s="119">
        <v>0</v>
      </c>
      <c r="L374" s="102">
        <v>0</v>
      </c>
      <c r="M374" s="102">
        <v>0</v>
      </c>
      <c r="N374" s="102">
        <v>0</v>
      </c>
      <c r="O374" s="102">
        <v>146</v>
      </c>
      <c r="P374" s="102">
        <v>1766451.26</v>
      </c>
      <c r="Q374" s="102">
        <v>0</v>
      </c>
      <c r="R374" s="102">
        <v>0</v>
      </c>
      <c r="S374" s="102">
        <v>0</v>
      </c>
      <c r="T374" s="102">
        <v>0</v>
      </c>
      <c r="U374" s="102">
        <v>0</v>
      </c>
      <c r="V374" s="102">
        <v>0</v>
      </c>
      <c r="W374" s="102">
        <v>0</v>
      </c>
      <c r="X374" s="102">
        <v>0</v>
      </c>
      <c r="Y374" s="102">
        <v>0</v>
      </c>
      <c r="Z374" s="102">
        <v>0</v>
      </c>
      <c r="AA374" s="102">
        <v>0</v>
      </c>
      <c r="AB374" s="102">
        <v>0</v>
      </c>
      <c r="AC374" s="134">
        <f>ROUND(N374*2.14%,2)+ROUND(E374*2.14%,2)+ROUND(F374*2.14%,2)+ROUND(G374*2.14%,2)+ROUND(H374*2.14%,2)+ROUND(I374*2.14%,2)+ROUND(J374*2.14%,2)+ROUND(L374*2.14%,2)+ROUND(P374*2.14%,2)+ROUND(R374*2.14%,2)+ROUND(T374*2.14%,2)+ROUND(U374*2.14%,2)+ROUND(V374*2.14%,2)+ROUND(W374*2.14%,2)+ROUND(X374*2.14%,2)+ROUND(Y374*2.14%,2)+ROUND(Z374*2.14%,2)+ROUND(AA374*2.14%,2)+ROUND(AB374*2.14%,2)</f>
        <v>76270.579999999987</v>
      </c>
      <c r="AD374" s="102">
        <v>206979.28</v>
      </c>
      <c r="AE374" s="102">
        <v>0</v>
      </c>
      <c r="AF374" s="103">
        <v>2023</v>
      </c>
      <c r="AG374" s="103">
        <v>2023</v>
      </c>
      <c r="AH374" s="104">
        <v>2023</v>
      </c>
      <c r="AT374" s="105" t="e">
        <f>VLOOKUP(C374,AW:AX,2,FALSE)</f>
        <v>#N/A</v>
      </c>
      <c r="BW374" s="106"/>
      <c r="CE374" s="105" t="e">
        <f>VLOOKUP(C374,CF:CG,2,FALSE)</f>
        <v>#N/A</v>
      </c>
      <c r="CH374" s="86">
        <f t="shared" ref="CH374:CH443" si="153">D374-E374-F374-G374-H374-I374-J374-L374-N374-P374-R374-T374-U374-V374-W374-X374-Y374-Z374-AA374-AB374-AC374-AD374-AE374</f>
        <v>-3.4924596548080444E-10</v>
      </c>
      <c r="CL374" s="105" t="e">
        <f>VLOOKUP(C374,CM:CN,2,FALSE)</f>
        <v>#N/A</v>
      </c>
      <c r="DK374" s="105" t="e">
        <f>VLOOKUP(C374,DL:DM,2,FALSE)</f>
        <v>#N/A</v>
      </c>
    </row>
    <row r="375" spans="1:115" s="105" customFormat="1">
      <c r="A375" s="61">
        <v>1</v>
      </c>
      <c r="B375" s="94">
        <f>SUBTOTAL(9,$A$22:A375)</f>
        <v>303</v>
      </c>
      <c r="C375" s="82" t="s">
        <v>15473</v>
      </c>
      <c r="D375" s="84">
        <f t="shared" si="152"/>
        <v>5148301.0999999996</v>
      </c>
      <c r="E375" s="102">
        <v>0</v>
      </c>
      <c r="F375" s="102">
        <v>0</v>
      </c>
      <c r="G375" s="102">
        <v>0</v>
      </c>
      <c r="H375" s="102">
        <v>0</v>
      </c>
      <c r="I375" s="102">
        <v>0</v>
      </c>
      <c r="J375" s="102">
        <v>0</v>
      </c>
      <c r="K375" s="119">
        <v>0</v>
      </c>
      <c r="L375" s="102">
        <v>0</v>
      </c>
      <c r="M375" s="102">
        <v>0</v>
      </c>
      <c r="N375" s="102">
        <v>0</v>
      </c>
      <c r="O375" s="102">
        <v>0</v>
      </c>
      <c r="P375" s="102">
        <v>0</v>
      </c>
      <c r="Q375" s="102">
        <v>1892.17</v>
      </c>
      <c r="R375" s="102">
        <v>5040435.7699999996</v>
      </c>
      <c r="S375" s="102">
        <v>0</v>
      </c>
      <c r="T375" s="102">
        <v>0</v>
      </c>
      <c r="U375" s="102">
        <v>0</v>
      </c>
      <c r="V375" s="102">
        <v>0</v>
      </c>
      <c r="W375" s="102">
        <v>0</v>
      </c>
      <c r="X375" s="102">
        <v>0</v>
      </c>
      <c r="Y375" s="102">
        <v>0</v>
      </c>
      <c r="Z375" s="102">
        <v>0</v>
      </c>
      <c r="AA375" s="102">
        <v>0</v>
      </c>
      <c r="AB375" s="102">
        <v>0</v>
      </c>
      <c r="AC375" s="134">
        <f>ROUND(N375*2.14%,2)+ROUND(E375*2.14%,2)+ROUND(F375*2.14%,2)+ROUND(G375*2.14%,2)+ROUND(H375*2.14%,2)+ROUND(I375*2.14%,2)+ROUND(J375*2.14%,2)+ROUND(L375*2.14%,2)+ROUND(P375*2.14%,2)+ROUND(R375*2.14%,2)+ROUND(T375*2.14%,2)+ROUND(U375*2.14%,2)+ROUND(V375*2.14%,2)+ROUND(W375*2.14%,2)+ROUND(X375*2.14%,2)+ROUND(Y375*2.14%,2)+ROUND(Z375*2.14%,2)+ROUND(AA375*2.14%,2)+ROUND(AB375*2.14%,2)</f>
        <v>107865.33</v>
      </c>
      <c r="AD375" s="102">
        <v>0</v>
      </c>
      <c r="AE375" s="102">
        <v>0</v>
      </c>
      <c r="AF375" s="103" t="s">
        <v>17053</v>
      </c>
      <c r="AG375" s="103">
        <v>2023</v>
      </c>
      <c r="AH375" s="104">
        <v>2023</v>
      </c>
      <c r="AT375" s="105" t="e">
        <f>VLOOKUP(C375,AW:AX,2,FALSE)</f>
        <v>#N/A</v>
      </c>
      <c r="BW375" s="106"/>
      <c r="CA375" s="105" t="e">
        <f>VLOOKUP(C375,CB:CC,2,FALSE)</f>
        <v>#N/A</v>
      </c>
      <c r="CE375" s="105" t="e">
        <f>VLOOKUP(C375,CF:CG,2,FALSE)</f>
        <v>#N/A</v>
      </c>
      <c r="CH375" s="86">
        <f t="shared" si="153"/>
        <v>7.2759576141834259E-11</v>
      </c>
      <c r="CL375" s="105" t="e">
        <f>VLOOKUP(C375,CM:CN,2,FALSE)</f>
        <v>#N/A</v>
      </c>
      <c r="DK375" s="105" t="e">
        <f>VLOOKUP(C375,DL:DM,2,FALSE)</f>
        <v>#N/A</v>
      </c>
    </row>
    <row r="376" spans="1:115">
      <c r="A376" s="61">
        <v>1</v>
      </c>
      <c r="B376" s="94">
        <f>SUBTOTAL(9,$A$22:A376)</f>
        <v>304</v>
      </c>
      <c r="C376" s="98" t="s">
        <v>267</v>
      </c>
      <c r="D376" s="84">
        <f t="shared" si="152"/>
        <v>150000</v>
      </c>
      <c r="E376" s="101">
        <v>0</v>
      </c>
      <c r="F376" s="101">
        <v>0</v>
      </c>
      <c r="G376" s="101">
        <v>0</v>
      </c>
      <c r="H376" s="101">
        <v>0</v>
      </c>
      <c r="I376" s="101">
        <v>0</v>
      </c>
      <c r="J376" s="101">
        <v>0</v>
      </c>
      <c r="K376" s="116">
        <v>0</v>
      </c>
      <c r="L376" s="101">
        <v>0</v>
      </c>
      <c r="M376" s="117">
        <v>0</v>
      </c>
      <c r="N376" s="84">
        <v>0</v>
      </c>
      <c r="O376" s="101">
        <v>0</v>
      </c>
      <c r="P376" s="101">
        <v>0</v>
      </c>
      <c r="Q376" s="84">
        <v>0</v>
      </c>
      <c r="R376" s="84">
        <v>0</v>
      </c>
      <c r="S376" s="101">
        <v>0</v>
      </c>
      <c r="T376" s="101">
        <v>0</v>
      </c>
      <c r="U376" s="101">
        <v>0</v>
      </c>
      <c r="V376" s="101">
        <v>0</v>
      </c>
      <c r="W376" s="101">
        <v>0</v>
      </c>
      <c r="X376" s="101">
        <v>0</v>
      </c>
      <c r="Y376" s="101">
        <v>0</v>
      </c>
      <c r="Z376" s="101">
        <v>0</v>
      </c>
      <c r="AA376" s="101">
        <v>0</v>
      </c>
      <c r="AB376" s="101">
        <v>0</v>
      </c>
      <c r="AC376" s="84">
        <f>ROUND(N376*2.14%,2)</f>
        <v>0</v>
      </c>
      <c r="AD376" s="84">
        <v>150000</v>
      </c>
      <c r="AE376" s="101">
        <v>0</v>
      </c>
      <c r="AF376" s="74">
        <v>2023</v>
      </c>
      <c r="AG376" s="74" t="s">
        <v>17053</v>
      </c>
      <c r="AH376" s="74" t="s">
        <v>17053</v>
      </c>
      <c r="AI376" s="89"/>
      <c r="AJ376" s="89"/>
      <c r="AK376" s="89"/>
      <c r="AL376" s="89"/>
      <c r="AM376" s="90" t="s">
        <v>16963</v>
      </c>
      <c r="AN376" s="90" t="s">
        <v>16966</v>
      </c>
      <c r="AO376" s="90">
        <v>0</v>
      </c>
      <c r="AP376" s="90" t="s">
        <v>16961</v>
      </c>
      <c r="AQ376" s="90" t="s">
        <v>16973</v>
      </c>
      <c r="AR376" s="90">
        <v>0</v>
      </c>
      <c r="AS376" s="90" t="s">
        <v>16982</v>
      </c>
      <c r="AT376" s="90"/>
      <c r="AU376" s="90"/>
      <c r="AV376" s="90"/>
      <c r="AW376" s="90" t="s">
        <v>664</v>
      </c>
      <c r="AX376" s="91">
        <v>263.7</v>
      </c>
      <c r="AY376" s="91">
        <v>228.48</v>
      </c>
      <c r="AZ376" s="90" t="s">
        <v>2968</v>
      </c>
      <c r="BA376" s="90">
        <v>2006</v>
      </c>
      <c r="BB376" s="92"/>
      <c r="BC376" s="93">
        <f>AY376-M376</f>
        <v>228.48</v>
      </c>
      <c r="BJ376" s="61" t="str">
        <f>VLOOKUP(C376,BM:BO,3,FALSE)</f>
        <v>199.400</v>
      </c>
      <c r="BM376" s="61" t="s">
        <v>655</v>
      </c>
      <c r="BN376" s="61" t="s">
        <v>627</v>
      </c>
      <c r="BO376" s="61" t="s">
        <v>3368</v>
      </c>
      <c r="BU376" s="61" t="s">
        <v>655</v>
      </c>
      <c r="BV376" s="61" t="s">
        <v>627</v>
      </c>
      <c r="BW376" s="61" t="s">
        <v>3368</v>
      </c>
      <c r="CH376" s="86">
        <f t="shared" si="153"/>
        <v>0</v>
      </c>
    </row>
    <row r="377" spans="1:115">
      <c r="B377" s="87" t="s">
        <v>271</v>
      </c>
      <c r="C377" s="87"/>
      <c r="D377" s="83">
        <f>D378</f>
        <v>8800830.6999999993</v>
      </c>
      <c r="E377" s="84">
        <f t="shared" ref="E377:AE377" si="154">E378</f>
        <v>0</v>
      </c>
      <c r="F377" s="84">
        <f t="shared" si="154"/>
        <v>0</v>
      </c>
      <c r="G377" s="84">
        <f t="shared" si="154"/>
        <v>0</v>
      </c>
      <c r="H377" s="84">
        <f t="shared" si="154"/>
        <v>0</v>
      </c>
      <c r="I377" s="84">
        <f t="shared" si="154"/>
        <v>0</v>
      </c>
      <c r="J377" s="84">
        <f t="shared" si="154"/>
        <v>0</v>
      </c>
      <c r="K377" s="85">
        <f t="shared" si="154"/>
        <v>0</v>
      </c>
      <c r="L377" s="84">
        <f t="shared" si="154"/>
        <v>0</v>
      </c>
      <c r="M377" s="84">
        <f t="shared" si="154"/>
        <v>820.6</v>
      </c>
      <c r="N377" s="84">
        <f t="shared" si="154"/>
        <v>8616438.9100000001</v>
      </c>
      <c r="O377" s="84">
        <f t="shared" si="154"/>
        <v>0</v>
      </c>
      <c r="P377" s="84">
        <f t="shared" si="154"/>
        <v>0</v>
      </c>
      <c r="Q377" s="84">
        <f t="shared" si="154"/>
        <v>0</v>
      </c>
      <c r="R377" s="84">
        <f t="shared" si="154"/>
        <v>0</v>
      </c>
      <c r="S377" s="84">
        <f t="shared" si="154"/>
        <v>0</v>
      </c>
      <c r="T377" s="84">
        <f t="shared" si="154"/>
        <v>0</v>
      </c>
      <c r="U377" s="84">
        <f t="shared" si="154"/>
        <v>0</v>
      </c>
      <c r="V377" s="84">
        <f t="shared" si="154"/>
        <v>0</v>
      </c>
      <c r="W377" s="84">
        <f t="shared" si="154"/>
        <v>0</v>
      </c>
      <c r="X377" s="84">
        <f t="shared" si="154"/>
        <v>0</v>
      </c>
      <c r="Y377" s="84">
        <f t="shared" si="154"/>
        <v>0</v>
      </c>
      <c r="Z377" s="84">
        <f t="shared" si="154"/>
        <v>0</v>
      </c>
      <c r="AA377" s="84">
        <f t="shared" si="154"/>
        <v>0</v>
      </c>
      <c r="AB377" s="84">
        <f t="shared" si="154"/>
        <v>0</v>
      </c>
      <c r="AC377" s="84">
        <f t="shared" si="154"/>
        <v>184391.79</v>
      </c>
      <c r="AD377" s="84">
        <f t="shared" si="154"/>
        <v>0</v>
      </c>
      <c r="AE377" s="84">
        <f t="shared" si="154"/>
        <v>0</v>
      </c>
      <c r="AF377" s="74" t="s">
        <v>17027</v>
      </c>
      <c r="AG377" s="74" t="s">
        <v>17027</v>
      </c>
      <c r="AH377" s="74" t="s">
        <v>17027</v>
      </c>
      <c r="AI377" s="89"/>
      <c r="AJ377" s="89"/>
      <c r="AK377" s="89"/>
      <c r="AL377" s="89"/>
      <c r="AM377" s="90"/>
      <c r="AN377" s="90"/>
      <c r="AO377" s="90"/>
      <c r="AP377" s="90"/>
      <c r="AQ377" s="90"/>
      <c r="AR377" s="90"/>
      <c r="AS377" s="90"/>
      <c r="AT377" s="90"/>
      <c r="AU377" s="90"/>
      <c r="AV377" s="90"/>
      <c r="AW377" s="90"/>
      <c r="AX377" s="91"/>
      <c r="AY377" s="91"/>
      <c r="AZ377" s="90"/>
      <c r="BA377" s="90"/>
      <c r="BB377" s="92"/>
      <c r="BC377" s="93"/>
      <c r="CH377" s="86">
        <f t="shared" si="153"/>
        <v>-9.0221874415874481E-10</v>
      </c>
    </row>
    <row r="378" spans="1:115" s="105" customFormat="1">
      <c r="A378" s="61">
        <v>1</v>
      </c>
      <c r="B378" s="94">
        <f>SUBTOTAL(9,$A$22:A378)</f>
        <v>305</v>
      </c>
      <c r="C378" s="129" t="s">
        <v>2741</v>
      </c>
      <c r="D378" s="84">
        <f>E378+F378+G378+H378+I378+J378+L378+N378+P378+R378+T378+U378+V378+W378+X378+Y378+Z378+AA378+AB378+AC378+AD378+AE378</f>
        <v>8800830.6999999993</v>
      </c>
      <c r="E378" s="102">
        <v>0</v>
      </c>
      <c r="F378" s="102">
        <v>0</v>
      </c>
      <c r="G378" s="102">
        <v>0</v>
      </c>
      <c r="H378" s="102">
        <v>0</v>
      </c>
      <c r="I378" s="102">
        <v>0</v>
      </c>
      <c r="J378" s="102">
        <v>0</v>
      </c>
      <c r="K378" s="119">
        <v>0</v>
      </c>
      <c r="L378" s="102">
        <v>0</v>
      </c>
      <c r="M378" s="102">
        <v>820.6</v>
      </c>
      <c r="N378" s="102">
        <v>8616438.9100000001</v>
      </c>
      <c r="O378" s="102">
        <v>0</v>
      </c>
      <c r="P378" s="102">
        <v>0</v>
      </c>
      <c r="Q378" s="102">
        <v>0</v>
      </c>
      <c r="R378" s="102">
        <v>0</v>
      </c>
      <c r="S378" s="102">
        <v>0</v>
      </c>
      <c r="T378" s="102">
        <v>0</v>
      </c>
      <c r="U378" s="102">
        <v>0</v>
      </c>
      <c r="V378" s="102">
        <v>0</v>
      </c>
      <c r="W378" s="102">
        <v>0</v>
      </c>
      <c r="X378" s="102">
        <v>0</v>
      </c>
      <c r="Y378" s="102">
        <v>0</v>
      </c>
      <c r="Z378" s="102">
        <v>0</v>
      </c>
      <c r="AA378" s="102">
        <v>0</v>
      </c>
      <c r="AB378" s="102">
        <v>0</v>
      </c>
      <c r="AC378" s="134">
        <f>ROUND(N378*2.14%,2)+ROUND(E378*2.14%,2)+ROUND(F378*2.14%,2)+ROUND(G378*2.14%,2)+ROUND(H378*2.14%,2)+ROUND(I378*2.14%,2)+ROUND(J378*2.14%,2)+ROUND(L378*2.14%,2)+ROUND(P378*2.14%,2)+ROUND(R378*2.14%,2)+ROUND(T378*2.14%,2)+ROUND(U378*2.14%,2)+ROUND(V378*2.14%,2)+ROUND(W378*2.14%,2)+ROUND(X378*2.14%,2)+ROUND(Y378*2.14%,2)+ROUND(Z378*2.14%,2)+ROUND(AA378*2.14%,2)+ROUND(AB378*2.14%,2)</f>
        <v>184391.79</v>
      </c>
      <c r="AD378" s="102">
        <v>0</v>
      </c>
      <c r="AE378" s="102">
        <v>0</v>
      </c>
      <c r="AF378" s="103" t="s">
        <v>17053</v>
      </c>
      <c r="AG378" s="103">
        <v>2023</v>
      </c>
      <c r="AH378" s="104">
        <v>2023</v>
      </c>
      <c r="AT378" s="105" t="e">
        <f>VLOOKUP(C378,AW:AX,2,FALSE)</f>
        <v>#N/A</v>
      </c>
      <c r="BW378" s="106"/>
      <c r="CE378" s="105" t="e">
        <f>VLOOKUP(C378,CF:CG,2,FALSE)</f>
        <v>#N/A</v>
      </c>
      <c r="CH378" s="86">
        <f t="shared" si="153"/>
        <v>-9.0221874415874481E-10</v>
      </c>
      <c r="CL378" s="105" t="e">
        <f>VLOOKUP(C378,CM:CN,2,FALSE)</f>
        <v>#N/A</v>
      </c>
      <c r="DK378" s="105" t="e">
        <f>VLOOKUP(C378,DL:DM,2,FALSE)</f>
        <v>#N/A</v>
      </c>
    </row>
    <row r="379" spans="1:115">
      <c r="B379" s="87" t="s">
        <v>52</v>
      </c>
      <c r="C379" s="87"/>
      <c r="D379" s="83">
        <f>SUM(D380:D384)</f>
        <v>34494538.579999998</v>
      </c>
      <c r="E379" s="84">
        <f t="shared" ref="E379:AE379" si="155">SUM(E380:E384)</f>
        <v>0</v>
      </c>
      <c r="F379" s="84">
        <f t="shared" si="155"/>
        <v>0</v>
      </c>
      <c r="G379" s="84">
        <f t="shared" si="155"/>
        <v>0</v>
      </c>
      <c r="H379" s="84">
        <f t="shared" si="155"/>
        <v>0</v>
      </c>
      <c r="I379" s="84">
        <f t="shared" si="155"/>
        <v>0</v>
      </c>
      <c r="J379" s="84">
        <f t="shared" si="155"/>
        <v>0</v>
      </c>
      <c r="K379" s="85">
        <f t="shared" si="155"/>
        <v>0</v>
      </c>
      <c r="L379" s="84">
        <f t="shared" si="155"/>
        <v>0</v>
      </c>
      <c r="M379" s="84">
        <f t="shared" si="155"/>
        <v>3831.2200000000003</v>
      </c>
      <c r="N379" s="84">
        <f t="shared" si="155"/>
        <v>33725166.109999999</v>
      </c>
      <c r="O379" s="84">
        <f t="shared" si="155"/>
        <v>0</v>
      </c>
      <c r="P379" s="84">
        <f t="shared" si="155"/>
        <v>0</v>
      </c>
      <c r="Q379" s="84">
        <f t="shared" si="155"/>
        <v>0</v>
      </c>
      <c r="R379" s="84">
        <f t="shared" si="155"/>
        <v>0</v>
      </c>
      <c r="S379" s="84">
        <f t="shared" si="155"/>
        <v>0</v>
      </c>
      <c r="T379" s="84">
        <f t="shared" si="155"/>
        <v>0</v>
      </c>
      <c r="U379" s="84">
        <f t="shared" si="155"/>
        <v>0</v>
      </c>
      <c r="V379" s="84">
        <f t="shared" si="155"/>
        <v>0</v>
      </c>
      <c r="W379" s="84">
        <f t="shared" si="155"/>
        <v>0</v>
      </c>
      <c r="X379" s="84">
        <f t="shared" si="155"/>
        <v>0</v>
      </c>
      <c r="Y379" s="84">
        <f t="shared" si="155"/>
        <v>0</v>
      </c>
      <c r="Z379" s="84">
        <f t="shared" si="155"/>
        <v>0</v>
      </c>
      <c r="AA379" s="84">
        <f t="shared" si="155"/>
        <v>0</v>
      </c>
      <c r="AB379" s="84">
        <f t="shared" si="155"/>
        <v>0</v>
      </c>
      <c r="AC379" s="84">
        <f t="shared" si="155"/>
        <v>589372.47</v>
      </c>
      <c r="AD379" s="84">
        <f t="shared" si="155"/>
        <v>180000</v>
      </c>
      <c r="AE379" s="84">
        <f t="shared" si="155"/>
        <v>0</v>
      </c>
      <c r="AF379" s="74" t="s">
        <v>17027</v>
      </c>
      <c r="AG379" s="74" t="s">
        <v>17027</v>
      </c>
      <c r="AH379" s="74" t="s">
        <v>17027</v>
      </c>
      <c r="AI379" s="89"/>
      <c r="AJ379" s="89"/>
      <c r="AK379" s="89"/>
      <c r="AL379" s="89"/>
      <c r="AM379" s="90"/>
      <c r="AN379" s="90"/>
      <c r="AO379" s="90"/>
      <c r="AP379" s="90"/>
      <c r="AQ379" s="90"/>
      <c r="AR379" s="90"/>
      <c r="AS379" s="90"/>
      <c r="AT379" s="90"/>
      <c r="AU379" s="90"/>
      <c r="AV379" s="90"/>
      <c r="AW379" s="90"/>
      <c r="AX379" s="91"/>
      <c r="AY379" s="91"/>
      <c r="AZ379" s="90"/>
      <c r="BA379" s="90"/>
      <c r="BB379" s="92"/>
      <c r="BC379" s="93">
        <f t="shared" si="139"/>
        <v>-3831.2200000000003</v>
      </c>
      <c r="BJ379" s="61" t="e">
        <f>VLOOKUP(C379,BM:BO,3,FALSE)</f>
        <v>#N/A</v>
      </c>
      <c r="BM379" s="61" t="s">
        <v>3003</v>
      </c>
      <c r="BN379" s="61" t="s">
        <v>2985</v>
      </c>
      <c r="BO379" s="61" t="s">
        <v>2985</v>
      </c>
      <c r="BU379" s="61" t="s">
        <v>3003</v>
      </c>
      <c r="BV379" s="61" t="s">
        <v>2985</v>
      </c>
      <c r="BW379" s="61" t="s">
        <v>2985</v>
      </c>
      <c r="CH379" s="86">
        <f t="shared" si="153"/>
        <v>-1.1641532182693481E-9</v>
      </c>
    </row>
    <row r="380" spans="1:115">
      <c r="A380" s="61">
        <v>1</v>
      </c>
      <c r="B380" s="94">
        <f>SUBTOTAL(9,$A$22:A380)</f>
        <v>306</v>
      </c>
      <c r="C380" s="135" t="s">
        <v>57</v>
      </c>
      <c r="D380" s="84">
        <f t="shared" ref="D380:D384" si="156">E380+F380+G380+H380+I380+J380+L380+N380+P380+R380+T380+U380+V380+W380+X380+Y380+Z380+AA380+AB380+AC380+AD380+AE380</f>
        <v>4688937.4700000007</v>
      </c>
      <c r="E380" s="101">
        <v>0</v>
      </c>
      <c r="F380" s="101">
        <v>0</v>
      </c>
      <c r="G380" s="101">
        <v>0</v>
      </c>
      <c r="H380" s="101">
        <v>0</v>
      </c>
      <c r="I380" s="101">
        <v>0</v>
      </c>
      <c r="J380" s="101">
        <v>0</v>
      </c>
      <c r="K380" s="116">
        <v>0</v>
      </c>
      <c r="L380" s="101">
        <v>0</v>
      </c>
      <c r="M380" s="84">
        <v>544</v>
      </c>
      <c r="N380" s="84">
        <v>4414467.8600000003</v>
      </c>
      <c r="O380" s="101">
        <v>0</v>
      </c>
      <c r="P380" s="101">
        <v>0</v>
      </c>
      <c r="Q380" s="84">
        <v>0</v>
      </c>
      <c r="R380" s="84">
        <v>0</v>
      </c>
      <c r="S380" s="101">
        <v>0</v>
      </c>
      <c r="T380" s="101">
        <v>0</v>
      </c>
      <c r="U380" s="101">
        <v>0</v>
      </c>
      <c r="V380" s="101">
        <v>0</v>
      </c>
      <c r="W380" s="101">
        <v>0</v>
      </c>
      <c r="X380" s="101">
        <v>0</v>
      </c>
      <c r="Y380" s="101">
        <v>0</v>
      </c>
      <c r="Z380" s="101">
        <v>0</v>
      </c>
      <c r="AA380" s="101">
        <v>0</v>
      </c>
      <c r="AB380" s="101">
        <v>0</v>
      </c>
      <c r="AC380" s="84">
        <f>ROUND(N380*2.14%,2)</f>
        <v>94469.61</v>
      </c>
      <c r="AD380" s="84">
        <v>180000</v>
      </c>
      <c r="AE380" s="101">
        <v>0</v>
      </c>
      <c r="AF380" s="74">
        <v>2023</v>
      </c>
      <c r="AG380" s="74">
        <v>2023</v>
      </c>
      <c r="AH380" s="74">
        <v>2023</v>
      </c>
      <c r="AI380" s="89"/>
      <c r="AJ380" s="89"/>
      <c r="AK380" s="89"/>
      <c r="AL380" s="89"/>
      <c r="AM380" s="90" t="s">
        <v>16974</v>
      </c>
      <c r="AN380" s="90" t="s">
        <v>16950</v>
      </c>
      <c r="AO380" s="90">
        <v>0</v>
      </c>
      <c r="AP380" s="90" t="s">
        <v>16963</v>
      </c>
      <c r="AQ380" s="90" t="s">
        <v>16959</v>
      </c>
      <c r="AR380" s="90">
        <v>0</v>
      </c>
      <c r="AS380" s="90"/>
      <c r="AT380" s="90"/>
      <c r="AU380" s="90"/>
      <c r="AV380" s="90"/>
      <c r="AW380" s="90" t="s">
        <v>638</v>
      </c>
      <c r="AX380" s="91">
        <v>632.1</v>
      </c>
      <c r="AY380" s="91">
        <v>544</v>
      </c>
      <c r="AZ380" s="90" t="s">
        <v>2968</v>
      </c>
      <c r="BA380" s="90" t="s">
        <v>17013</v>
      </c>
      <c r="BB380" s="92"/>
      <c r="BC380" s="93">
        <f t="shared" si="139"/>
        <v>0</v>
      </c>
      <c r="BJ380" s="61" t="str">
        <f>VLOOKUP(C380,BM:BO,3,FALSE)</f>
        <v>0.000</v>
      </c>
      <c r="BM380" s="61" t="s">
        <v>3005</v>
      </c>
      <c r="BN380" s="61" t="s">
        <v>3007</v>
      </c>
      <c r="BO380" s="61" t="s">
        <v>2985</v>
      </c>
      <c r="BU380" s="61" t="s">
        <v>3005</v>
      </c>
      <c r="BV380" s="61" t="s">
        <v>3007</v>
      </c>
      <c r="BW380" s="61" t="s">
        <v>2985</v>
      </c>
      <c r="CH380" s="86">
        <f t="shared" si="153"/>
        <v>3.4924596548080444E-10</v>
      </c>
    </row>
    <row r="381" spans="1:115">
      <c r="A381" s="61">
        <v>1</v>
      </c>
      <c r="B381" s="94">
        <f>SUBTOTAL(9,$A$22:A381)</f>
        <v>307</v>
      </c>
      <c r="C381" s="135" t="s">
        <v>15896</v>
      </c>
      <c r="D381" s="84">
        <f t="shared" si="156"/>
        <v>2100539.54</v>
      </c>
      <c r="E381" s="101">
        <v>0</v>
      </c>
      <c r="F381" s="101">
        <v>0</v>
      </c>
      <c r="G381" s="101">
        <v>0</v>
      </c>
      <c r="H381" s="101">
        <v>0</v>
      </c>
      <c r="I381" s="101">
        <v>0</v>
      </c>
      <c r="J381" s="101">
        <v>0</v>
      </c>
      <c r="K381" s="116">
        <v>0</v>
      </c>
      <c r="L381" s="101">
        <v>0</v>
      </c>
      <c r="M381" s="84">
        <v>358.42</v>
      </c>
      <c r="N381" s="84">
        <v>2079021.67</v>
      </c>
      <c r="O381" s="101">
        <v>0</v>
      </c>
      <c r="P381" s="101">
        <v>0</v>
      </c>
      <c r="Q381" s="84">
        <v>0</v>
      </c>
      <c r="R381" s="84">
        <v>0</v>
      </c>
      <c r="S381" s="101">
        <v>0</v>
      </c>
      <c r="T381" s="101">
        <v>0</v>
      </c>
      <c r="U381" s="101">
        <v>0</v>
      </c>
      <c r="V381" s="101">
        <v>0</v>
      </c>
      <c r="W381" s="101">
        <v>0</v>
      </c>
      <c r="X381" s="101">
        <v>0</v>
      </c>
      <c r="Y381" s="101">
        <v>0</v>
      </c>
      <c r="Z381" s="101">
        <v>0</v>
      </c>
      <c r="AA381" s="101">
        <v>0</v>
      </c>
      <c r="AB381" s="101">
        <v>0</v>
      </c>
      <c r="AC381" s="84">
        <f>ROUND(N381*1.035%,2)</f>
        <v>21517.87</v>
      </c>
      <c r="AD381" s="84">
        <v>0</v>
      </c>
      <c r="AE381" s="101">
        <v>0</v>
      </c>
      <c r="AF381" s="74" t="s">
        <v>17053</v>
      </c>
      <c r="AG381" s="74">
        <v>2023</v>
      </c>
      <c r="AH381" s="74">
        <v>2023</v>
      </c>
      <c r="AI381" s="89"/>
      <c r="AJ381" s="89"/>
      <c r="AK381" s="89"/>
      <c r="AL381" s="89"/>
      <c r="AM381" s="90"/>
      <c r="AN381" s="90"/>
      <c r="AO381" s="90"/>
      <c r="AP381" s="90"/>
      <c r="AQ381" s="90"/>
      <c r="AR381" s="90"/>
      <c r="AS381" s="90"/>
      <c r="AT381" s="90"/>
      <c r="AU381" s="90"/>
      <c r="AV381" s="90"/>
      <c r="AW381" s="90"/>
      <c r="AX381" s="91"/>
      <c r="AY381" s="91"/>
      <c r="AZ381" s="90"/>
      <c r="BA381" s="90"/>
      <c r="BB381" s="92"/>
      <c r="BC381" s="93"/>
      <c r="CH381" s="86">
        <f t="shared" si="153"/>
        <v>1.127773430198431E-10</v>
      </c>
    </row>
    <row r="382" spans="1:115" s="105" customFormat="1">
      <c r="A382" s="61">
        <v>1</v>
      </c>
      <c r="B382" s="94">
        <f>SUBTOTAL(9,$A$22:A382)</f>
        <v>308</v>
      </c>
      <c r="C382" s="82" t="s">
        <v>15901</v>
      </c>
      <c r="D382" s="84">
        <f t="shared" si="156"/>
        <v>7615696.4900000002</v>
      </c>
      <c r="E382" s="102">
        <v>0</v>
      </c>
      <c r="F382" s="102">
        <v>0</v>
      </c>
      <c r="G382" s="102">
        <v>0</v>
      </c>
      <c r="H382" s="102">
        <v>0</v>
      </c>
      <c r="I382" s="102">
        <v>0</v>
      </c>
      <c r="J382" s="102">
        <v>0</v>
      </c>
      <c r="K382" s="119">
        <v>0</v>
      </c>
      <c r="L382" s="102">
        <v>0</v>
      </c>
      <c r="M382" s="102">
        <v>910.4</v>
      </c>
      <c r="N382" s="136">
        <v>7456135.2000000002</v>
      </c>
      <c r="O382" s="102">
        <v>0</v>
      </c>
      <c r="P382" s="102">
        <v>0</v>
      </c>
      <c r="Q382" s="102">
        <v>0</v>
      </c>
      <c r="R382" s="102">
        <v>0</v>
      </c>
      <c r="S382" s="102">
        <v>0</v>
      </c>
      <c r="T382" s="102">
        <v>0</v>
      </c>
      <c r="U382" s="102">
        <v>0</v>
      </c>
      <c r="V382" s="102">
        <v>0</v>
      </c>
      <c r="W382" s="102">
        <v>0</v>
      </c>
      <c r="X382" s="102">
        <v>0</v>
      </c>
      <c r="Y382" s="102">
        <v>0</v>
      </c>
      <c r="Z382" s="102">
        <v>0</v>
      </c>
      <c r="AA382" s="102">
        <v>0</v>
      </c>
      <c r="AB382" s="102">
        <v>0</v>
      </c>
      <c r="AC382" s="134">
        <f>ROUND(N382*2.14%,2)+ROUND(E382*2.14%,2)+ROUND(F382*2.14%,2)+ROUND(G382*2.14%,2)+ROUND(H382*2.14%,2)+ROUND(I382*2.14%,2)+ROUND(J382*2.14%,2)+ROUND(L382*2.14%,2)+ROUND(P382*2.14%,2)+ROUND(R382*2.14%,2)+ROUND(T382*2.14%,2)+ROUND(U382*2.14%,2)+ROUND(V382*2.14%,2)+ROUND(W382*2.14%,2)+ROUND(X382*2.14%,2)+ROUND(Y382*2.14%,2)+ROUND(Z382*2.14%,2)+ROUND(AA382*2.14%,2)+ROUND(AB382*2.14%,2)</f>
        <v>159561.29</v>
      </c>
      <c r="AD382" s="102">
        <v>0</v>
      </c>
      <c r="AE382" s="102">
        <v>0</v>
      </c>
      <c r="AF382" s="103" t="s">
        <v>17053</v>
      </c>
      <c r="AG382" s="103">
        <v>2023</v>
      </c>
      <c r="AH382" s="104">
        <v>2023</v>
      </c>
      <c r="AT382" s="105" t="e">
        <f>VLOOKUP(C382,AW:AX,2,FALSE)</f>
        <v>#N/A</v>
      </c>
      <c r="BW382" s="106"/>
      <c r="CA382" s="105" t="e">
        <f>VLOOKUP(C382,CB:CC,2,FALSE)</f>
        <v>#N/A</v>
      </c>
      <c r="CE382" s="105" t="e">
        <f>VLOOKUP(C382,CF:CG,2,FALSE)</f>
        <v>#N/A</v>
      </c>
      <c r="CH382" s="86">
        <f t="shared" si="153"/>
        <v>2.9103830456733704E-11</v>
      </c>
      <c r="CL382" s="105" t="e">
        <f>VLOOKUP(C382,CM:CN,2,FALSE)</f>
        <v>#N/A</v>
      </c>
      <c r="DK382" s="105" t="e">
        <f>VLOOKUP(C382,DL:DM,2,FALSE)</f>
        <v>#N/A</v>
      </c>
    </row>
    <row r="383" spans="1:115" s="105" customFormat="1">
      <c r="A383" s="61">
        <v>1</v>
      </c>
      <c r="B383" s="94">
        <f>SUBTOTAL(9,$A$22:A383)</f>
        <v>309</v>
      </c>
      <c r="C383" s="82" t="s">
        <v>15877</v>
      </c>
      <c r="D383" s="84">
        <f t="shared" si="156"/>
        <v>9861598.209999999</v>
      </c>
      <c r="E383" s="102">
        <v>0</v>
      </c>
      <c r="F383" s="102">
        <v>0</v>
      </c>
      <c r="G383" s="102">
        <v>0</v>
      </c>
      <c r="H383" s="102">
        <v>0</v>
      </c>
      <c r="I383" s="102">
        <v>0</v>
      </c>
      <c r="J383" s="102">
        <v>0</v>
      </c>
      <c r="K383" s="119">
        <v>0</v>
      </c>
      <c r="L383" s="102">
        <v>0</v>
      </c>
      <c r="M383" s="102">
        <v>1052.4000000000001</v>
      </c>
      <c r="N383" s="136">
        <v>9654981.5999999996</v>
      </c>
      <c r="O383" s="102">
        <v>0</v>
      </c>
      <c r="P383" s="102">
        <v>0</v>
      </c>
      <c r="Q383" s="102">
        <v>0</v>
      </c>
      <c r="R383" s="102">
        <v>0</v>
      </c>
      <c r="S383" s="102">
        <v>0</v>
      </c>
      <c r="T383" s="102">
        <v>0</v>
      </c>
      <c r="U383" s="102">
        <v>0</v>
      </c>
      <c r="V383" s="102">
        <v>0</v>
      </c>
      <c r="W383" s="102">
        <v>0</v>
      </c>
      <c r="X383" s="102">
        <v>0</v>
      </c>
      <c r="Y383" s="102">
        <v>0</v>
      </c>
      <c r="Z383" s="102">
        <v>0</v>
      </c>
      <c r="AA383" s="102">
        <v>0</v>
      </c>
      <c r="AB383" s="102">
        <v>0</v>
      </c>
      <c r="AC383" s="134">
        <f>ROUND(N383*2.14%,2)+ROUND(E383*2.14%,2)+ROUND(F383*2.14%,2)+ROUND(G383*2.14%,2)+ROUND(H383*2.14%,2)+ROUND(I383*2.14%,2)+ROUND(J383*2.14%,2)+ROUND(L383*2.14%,2)+ROUND(P383*2.14%,2)+ROUND(R383*2.14%,2)+ROUND(T383*2.14%,2)+ROUND(U383*2.14%,2)+ROUND(V383*2.14%,2)+ROUND(W383*2.14%,2)+ROUND(X383*2.14%,2)+ROUND(Y383*2.14%,2)+ROUND(Z383*2.14%,2)+ROUND(AA383*2.14%,2)+ROUND(AB383*2.14%,2)</f>
        <v>206616.61</v>
      </c>
      <c r="AD383" s="102">
        <v>0</v>
      </c>
      <c r="AE383" s="102">
        <v>0</v>
      </c>
      <c r="AF383" s="103" t="s">
        <v>17053</v>
      </c>
      <c r="AG383" s="103">
        <v>2023</v>
      </c>
      <c r="AH383" s="104">
        <v>2023</v>
      </c>
      <c r="AT383" s="105" t="e">
        <f>VLOOKUP(C383,AW:AX,2,FALSE)</f>
        <v>#N/A</v>
      </c>
      <c r="BW383" s="106"/>
      <c r="CA383" s="105" t="e">
        <f>VLOOKUP(C383,CB:CC,2,FALSE)</f>
        <v>#N/A</v>
      </c>
      <c r="CE383" s="105" t="e">
        <f>VLOOKUP(C383,CF:CG,2,FALSE)</f>
        <v>#N/A</v>
      </c>
      <c r="CH383" s="86">
        <f t="shared" si="153"/>
        <v>-5.8207660913467407E-10</v>
      </c>
      <c r="CL383" s="105" t="e">
        <f>VLOOKUP(C383,CM:CN,2,FALSE)</f>
        <v>#N/A</v>
      </c>
      <c r="DK383" s="105" t="e">
        <f>VLOOKUP(C383,DL:DM,2,FALSE)</f>
        <v>#N/A</v>
      </c>
    </row>
    <row r="384" spans="1:115" s="105" customFormat="1">
      <c r="A384" s="61">
        <v>1</v>
      </c>
      <c r="B384" s="94">
        <f>SUBTOTAL(9,$A$22:A384)</f>
        <v>310</v>
      </c>
      <c r="C384" s="129" t="s">
        <v>15882</v>
      </c>
      <c r="D384" s="84">
        <f t="shared" si="156"/>
        <v>10227766.869999999</v>
      </c>
      <c r="E384" s="102">
        <v>0</v>
      </c>
      <c r="F384" s="102">
        <v>0</v>
      </c>
      <c r="G384" s="102">
        <v>0</v>
      </c>
      <c r="H384" s="102">
        <v>0</v>
      </c>
      <c r="I384" s="102">
        <v>0</v>
      </c>
      <c r="J384" s="102">
        <v>0</v>
      </c>
      <c r="K384" s="119">
        <v>0</v>
      </c>
      <c r="L384" s="102">
        <v>0</v>
      </c>
      <c r="M384" s="102">
        <v>966</v>
      </c>
      <c r="N384" s="102">
        <v>10120559.779999999</v>
      </c>
      <c r="O384" s="102">
        <v>0</v>
      </c>
      <c r="P384" s="102">
        <v>0</v>
      </c>
      <c r="Q384" s="102">
        <v>0</v>
      </c>
      <c r="R384" s="102">
        <v>0</v>
      </c>
      <c r="S384" s="102">
        <v>0</v>
      </c>
      <c r="T384" s="102">
        <v>0</v>
      </c>
      <c r="U384" s="102">
        <v>0</v>
      </c>
      <c r="V384" s="102">
        <v>0</v>
      </c>
      <c r="W384" s="102">
        <v>0</v>
      </c>
      <c r="X384" s="102">
        <v>0</v>
      </c>
      <c r="Y384" s="102">
        <v>0</v>
      </c>
      <c r="Z384" s="102">
        <v>0</v>
      </c>
      <c r="AA384" s="102">
        <v>0</v>
      </c>
      <c r="AB384" s="102">
        <v>0</v>
      </c>
      <c r="AC384" s="102">
        <f t="shared" ref="AC384" si="157">ROUND(N384*1.0593%,2)+ROUND(E384*1.0593%,2)+ROUND(F384*1.0593%,2)+ROUND(G384*1.0593%,2)+ROUND(H384*1.0593%,2)+ROUND(I384*1.0593%,2)+ROUND(J384*1.0593%,2)+ROUND(L384*1.0593%,2)+ROUND(P384*1.0593%,2)+ROUND(R384*1.0593%,2)+ROUND(T384*1.0593%,2)+ROUND(U384*1.0593%,2)+ROUND(V384*1.0593%,2)+ROUND(W384*1.0593%,2)+ROUND(X384*1.0593%,2)+ROUND(Y384*1.0593%,2)+ROUND(Z384*1.0593%,2)+ROUND(AA384*1.0593%,2)+ROUND(AB384*1.0593%,2)</f>
        <v>107207.09</v>
      </c>
      <c r="AD384" s="102">
        <v>0</v>
      </c>
      <c r="AE384" s="102">
        <v>0</v>
      </c>
      <c r="AF384" s="103" t="s">
        <v>17053</v>
      </c>
      <c r="AG384" s="103">
        <v>2023</v>
      </c>
      <c r="AH384" s="104">
        <v>2023</v>
      </c>
      <c r="AT384" s="105" t="e">
        <f>VLOOKUP(C384,AW:AX,2,FALSE)</f>
        <v>#N/A</v>
      </c>
      <c r="BW384" s="106"/>
      <c r="CE384" s="105">
        <f>VLOOKUP(C384,CF:CG,2,FALSE)</f>
        <v>1</v>
      </c>
      <c r="CH384" s="86">
        <f t="shared" si="153"/>
        <v>-1.4551915228366852E-10</v>
      </c>
      <c r="CL384" s="105" t="e">
        <f>VLOOKUP(C384,CM:CN,2,FALSE)</f>
        <v>#N/A</v>
      </c>
      <c r="DK384" s="105" t="e">
        <f>VLOOKUP(C384,DL:DM,2,FALSE)</f>
        <v>#N/A</v>
      </c>
    </row>
    <row r="385" spans="1:115">
      <c r="B385" s="87" t="s">
        <v>53</v>
      </c>
      <c r="C385" s="87"/>
      <c r="D385" s="83">
        <f>D386</f>
        <v>8578192.4800000004</v>
      </c>
      <c r="E385" s="84">
        <f t="shared" ref="E385:AE385" si="158">E386</f>
        <v>0</v>
      </c>
      <c r="F385" s="84">
        <f t="shared" si="158"/>
        <v>0</v>
      </c>
      <c r="G385" s="84">
        <f t="shared" si="158"/>
        <v>0</v>
      </c>
      <c r="H385" s="84">
        <f t="shared" si="158"/>
        <v>0</v>
      </c>
      <c r="I385" s="84">
        <f t="shared" si="158"/>
        <v>0</v>
      </c>
      <c r="J385" s="84">
        <f t="shared" si="158"/>
        <v>0</v>
      </c>
      <c r="K385" s="85">
        <f t="shared" si="158"/>
        <v>0</v>
      </c>
      <c r="L385" s="84">
        <f t="shared" si="158"/>
        <v>0</v>
      </c>
      <c r="M385" s="84">
        <f t="shared" si="158"/>
        <v>962</v>
      </c>
      <c r="N385" s="84">
        <f t="shared" si="158"/>
        <v>8222236.6200000001</v>
      </c>
      <c r="O385" s="84">
        <f t="shared" si="158"/>
        <v>0</v>
      </c>
      <c r="P385" s="84">
        <f t="shared" si="158"/>
        <v>0</v>
      </c>
      <c r="Q385" s="84">
        <f t="shared" si="158"/>
        <v>0</v>
      </c>
      <c r="R385" s="84">
        <f t="shared" si="158"/>
        <v>0</v>
      </c>
      <c r="S385" s="84">
        <f t="shared" si="158"/>
        <v>0</v>
      </c>
      <c r="T385" s="84">
        <f t="shared" si="158"/>
        <v>0</v>
      </c>
      <c r="U385" s="84">
        <f t="shared" si="158"/>
        <v>0</v>
      </c>
      <c r="V385" s="84">
        <f t="shared" si="158"/>
        <v>0</v>
      </c>
      <c r="W385" s="84">
        <f t="shared" si="158"/>
        <v>0</v>
      </c>
      <c r="X385" s="84">
        <f t="shared" si="158"/>
        <v>0</v>
      </c>
      <c r="Y385" s="84">
        <f t="shared" si="158"/>
        <v>0</v>
      </c>
      <c r="Z385" s="84">
        <f t="shared" si="158"/>
        <v>0</v>
      </c>
      <c r="AA385" s="84">
        <f t="shared" si="158"/>
        <v>0</v>
      </c>
      <c r="AB385" s="84">
        <f t="shared" si="158"/>
        <v>0</v>
      </c>
      <c r="AC385" s="84">
        <f t="shared" si="158"/>
        <v>175955.86</v>
      </c>
      <c r="AD385" s="84">
        <f t="shared" si="158"/>
        <v>180000</v>
      </c>
      <c r="AE385" s="84">
        <f t="shared" si="158"/>
        <v>0</v>
      </c>
      <c r="AF385" s="74" t="s">
        <v>17027</v>
      </c>
      <c r="AG385" s="74" t="s">
        <v>17027</v>
      </c>
      <c r="AH385" s="74" t="s">
        <v>17027</v>
      </c>
      <c r="AI385" s="89"/>
      <c r="AJ385" s="89"/>
      <c r="AK385" s="89"/>
      <c r="AL385" s="89"/>
      <c r="AM385" s="90"/>
      <c r="AN385" s="90"/>
      <c r="AO385" s="90"/>
      <c r="AP385" s="90"/>
      <c r="AQ385" s="90"/>
      <c r="AR385" s="90"/>
      <c r="AS385" s="90"/>
      <c r="AT385" s="90"/>
      <c r="AU385" s="90"/>
      <c r="AV385" s="90"/>
      <c r="AW385" s="90"/>
      <c r="AX385" s="91"/>
      <c r="AY385" s="91"/>
      <c r="AZ385" s="90"/>
      <c r="BA385" s="90"/>
      <c r="BB385" s="92"/>
      <c r="BC385" s="93">
        <f t="shared" si="139"/>
        <v>-962</v>
      </c>
      <c r="BJ385" s="61" t="e">
        <f t="shared" ref="BJ385:BJ390" si="159">VLOOKUP(C385,BM:BO,3,FALSE)</f>
        <v>#N/A</v>
      </c>
      <c r="BM385" s="61" t="s">
        <v>3008</v>
      </c>
      <c r="BN385" s="61" t="s">
        <v>2985</v>
      </c>
      <c r="BO385" s="61" t="s">
        <v>2985</v>
      </c>
      <c r="BU385" s="61" t="s">
        <v>3008</v>
      </c>
      <c r="BV385" s="61" t="s">
        <v>2985</v>
      </c>
      <c r="BW385" s="61" t="s">
        <v>2985</v>
      </c>
      <c r="CH385" s="86">
        <f t="shared" si="153"/>
        <v>3.4924596548080444E-10</v>
      </c>
    </row>
    <row r="386" spans="1:115">
      <c r="A386" s="61">
        <v>1</v>
      </c>
      <c r="B386" s="94">
        <f>SUBTOTAL(9,$A$22:A386)</f>
        <v>311</v>
      </c>
      <c r="C386" s="137" t="s">
        <v>58</v>
      </c>
      <c r="D386" s="84">
        <f>E386+F386+G386+H386+I386+J386+L386+N386+P386+R386+T386+U386+V386+W386+X386+Y386+Z386+AA386+AB386+AC386+AD386+AE386</f>
        <v>8578192.4800000004</v>
      </c>
      <c r="E386" s="101">
        <v>0</v>
      </c>
      <c r="F386" s="101">
        <v>0</v>
      </c>
      <c r="G386" s="101">
        <v>0</v>
      </c>
      <c r="H386" s="101">
        <v>0</v>
      </c>
      <c r="I386" s="101">
        <v>0</v>
      </c>
      <c r="J386" s="101">
        <v>0</v>
      </c>
      <c r="K386" s="116">
        <v>0</v>
      </c>
      <c r="L386" s="101">
        <v>0</v>
      </c>
      <c r="M386" s="138">
        <v>962</v>
      </c>
      <c r="N386" s="84">
        <v>8222236.6200000001</v>
      </c>
      <c r="O386" s="101">
        <v>0</v>
      </c>
      <c r="P386" s="101">
        <v>0</v>
      </c>
      <c r="Q386" s="101">
        <v>0</v>
      </c>
      <c r="R386" s="101">
        <v>0</v>
      </c>
      <c r="S386" s="101">
        <v>0</v>
      </c>
      <c r="T386" s="101">
        <v>0</v>
      </c>
      <c r="U386" s="101">
        <v>0</v>
      </c>
      <c r="V386" s="101">
        <v>0</v>
      </c>
      <c r="W386" s="101">
        <v>0</v>
      </c>
      <c r="X386" s="101">
        <v>0</v>
      </c>
      <c r="Y386" s="101">
        <v>0</v>
      </c>
      <c r="Z386" s="101">
        <v>0</v>
      </c>
      <c r="AA386" s="101">
        <v>0</v>
      </c>
      <c r="AB386" s="101">
        <v>0</v>
      </c>
      <c r="AC386" s="84">
        <f>ROUND(N386*2.14%,2)</f>
        <v>175955.86</v>
      </c>
      <c r="AD386" s="84">
        <v>180000</v>
      </c>
      <c r="AE386" s="101">
        <v>0</v>
      </c>
      <c r="AF386" s="74">
        <v>2023</v>
      </c>
      <c r="AG386" s="74">
        <v>2023</v>
      </c>
      <c r="AH386" s="74">
        <v>2023</v>
      </c>
      <c r="AI386" s="89"/>
      <c r="AJ386" s="89"/>
      <c r="AK386" s="89"/>
      <c r="AL386" s="89"/>
      <c r="AM386" s="90" t="s">
        <v>16971</v>
      </c>
      <c r="AN386" s="90" t="s">
        <v>16960</v>
      </c>
      <c r="AO386" s="90">
        <v>0</v>
      </c>
      <c r="AP386" s="90" t="s">
        <v>16965</v>
      </c>
      <c r="AQ386" s="90" t="s">
        <v>16953</v>
      </c>
      <c r="AR386" s="90" t="s">
        <v>16965</v>
      </c>
      <c r="AS386" s="90"/>
      <c r="AT386" s="90"/>
      <c r="AU386" s="90"/>
      <c r="AV386" s="90"/>
      <c r="AW386" s="90" t="s">
        <v>782</v>
      </c>
      <c r="AX386" s="91">
        <v>3535</v>
      </c>
      <c r="AY386" s="91">
        <v>962</v>
      </c>
      <c r="AZ386" s="90" t="s">
        <v>3041</v>
      </c>
      <c r="BA386" s="90" t="s">
        <v>17013</v>
      </c>
      <c r="BB386" s="92"/>
      <c r="BC386" s="93">
        <f t="shared" si="139"/>
        <v>0</v>
      </c>
      <c r="BJ386" s="61" t="str">
        <f t="shared" si="159"/>
        <v>857.000</v>
      </c>
      <c r="BM386" s="61" t="s">
        <v>3009</v>
      </c>
      <c r="BN386" s="61" t="s">
        <v>2981</v>
      </c>
      <c r="BO386" s="61" t="s">
        <v>3011</v>
      </c>
      <c r="BU386" s="61" t="s">
        <v>3009</v>
      </c>
      <c r="BV386" s="61" t="s">
        <v>2981</v>
      </c>
      <c r="BW386" s="61" t="s">
        <v>3011</v>
      </c>
      <c r="CH386" s="86">
        <f t="shared" si="153"/>
        <v>3.4924596548080444E-10</v>
      </c>
    </row>
    <row r="387" spans="1:115">
      <c r="B387" s="87" t="s">
        <v>54</v>
      </c>
      <c r="C387" s="87"/>
      <c r="D387" s="83">
        <f>D388</f>
        <v>10731103.199999999</v>
      </c>
      <c r="E387" s="84">
        <f t="shared" ref="E387:AE387" si="160">E388</f>
        <v>0</v>
      </c>
      <c r="F387" s="84">
        <f t="shared" si="160"/>
        <v>0</v>
      </c>
      <c r="G387" s="84">
        <f t="shared" si="160"/>
        <v>0</v>
      </c>
      <c r="H387" s="84">
        <f t="shared" si="160"/>
        <v>0</v>
      </c>
      <c r="I387" s="84">
        <f t="shared" si="160"/>
        <v>0</v>
      </c>
      <c r="J387" s="84">
        <f t="shared" si="160"/>
        <v>0</v>
      </c>
      <c r="K387" s="85">
        <f t="shared" si="160"/>
        <v>0</v>
      </c>
      <c r="L387" s="84">
        <f t="shared" si="160"/>
        <v>0</v>
      </c>
      <c r="M387" s="84">
        <f t="shared" si="160"/>
        <v>1245</v>
      </c>
      <c r="N387" s="84">
        <f t="shared" si="160"/>
        <v>10310459.369999999</v>
      </c>
      <c r="O387" s="84">
        <f t="shared" si="160"/>
        <v>0</v>
      </c>
      <c r="P387" s="84">
        <f t="shared" si="160"/>
        <v>0</v>
      </c>
      <c r="Q387" s="84">
        <f t="shared" si="160"/>
        <v>0</v>
      </c>
      <c r="R387" s="84">
        <f t="shared" si="160"/>
        <v>0</v>
      </c>
      <c r="S387" s="84">
        <f t="shared" si="160"/>
        <v>0</v>
      </c>
      <c r="T387" s="84">
        <f t="shared" si="160"/>
        <v>0</v>
      </c>
      <c r="U387" s="84">
        <f t="shared" si="160"/>
        <v>0</v>
      </c>
      <c r="V387" s="84">
        <f t="shared" si="160"/>
        <v>0</v>
      </c>
      <c r="W387" s="84">
        <f t="shared" si="160"/>
        <v>0</v>
      </c>
      <c r="X387" s="84">
        <f t="shared" si="160"/>
        <v>0</v>
      </c>
      <c r="Y387" s="84">
        <f t="shared" si="160"/>
        <v>0</v>
      </c>
      <c r="Z387" s="84">
        <f t="shared" si="160"/>
        <v>0</v>
      </c>
      <c r="AA387" s="84">
        <f t="shared" si="160"/>
        <v>0</v>
      </c>
      <c r="AB387" s="84">
        <f t="shared" si="160"/>
        <v>0</v>
      </c>
      <c r="AC387" s="84">
        <f t="shared" si="160"/>
        <v>220643.83</v>
      </c>
      <c r="AD387" s="84">
        <f t="shared" si="160"/>
        <v>200000</v>
      </c>
      <c r="AE387" s="84">
        <f t="shared" si="160"/>
        <v>0</v>
      </c>
      <c r="AF387" s="74" t="s">
        <v>17027</v>
      </c>
      <c r="AG387" s="74" t="s">
        <v>17027</v>
      </c>
      <c r="AH387" s="74" t="s">
        <v>17027</v>
      </c>
      <c r="AI387" s="89"/>
      <c r="AJ387" s="89"/>
      <c r="AK387" s="89"/>
      <c r="AL387" s="89"/>
      <c r="AM387" s="90"/>
      <c r="AN387" s="90"/>
      <c r="AO387" s="90"/>
      <c r="AP387" s="90"/>
      <c r="AQ387" s="90"/>
      <c r="AR387" s="90"/>
      <c r="AS387" s="90"/>
      <c r="AT387" s="90"/>
      <c r="AU387" s="90"/>
      <c r="AV387" s="90"/>
      <c r="AW387" s="90"/>
      <c r="AX387" s="91"/>
      <c r="AY387" s="91"/>
      <c r="AZ387" s="90"/>
      <c r="BA387" s="90"/>
      <c r="BB387" s="92"/>
      <c r="BC387" s="93">
        <f t="shared" si="139"/>
        <v>-1245</v>
      </c>
      <c r="BJ387" s="61" t="e">
        <f t="shared" si="159"/>
        <v>#N/A</v>
      </c>
      <c r="BM387" s="61" t="s">
        <v>3012</v>
      </c>
      <c r="BN387" s="61" t="s">
        <v>16990</v>
      </c>
      <c r="BO387" s="61" t="s">
        <v>3014</v>
      </c>
      <c r="BU387" s="61" t="s">
        <v>3012</v>
      </c>
      <c r="BV387" s="61" t="s">
        <v>16990</v>
      </c>
      <c r="BW387" s="61" t="s">
        <v>3014</v>
      </c>
      <c r="CH387" s="86">
        <f t="shared" si="153"/>
        <v>8.7311491370201111E-11</v>
      </c>
    </row>
    <row r="388" spans="1:115">
      <c r="A388" s="61">
        <v>1</v>
      </c>
      <c r="B388" s="94">
        <f>SUBTOTAL(9,$A$22:A388)</f>
        <v>312</v>
      </c>
      <c r="C388" s="98" t="s">
        <v>59</v>
      </c>
      <c r="D388" s="84">
        <f>E388+F388+G388+H388+I388+J388+L388+N388+P388+R388+T388+U388+V388+W388+X388+Y388+Z388+AA388+AB388+AC388+AD388+AE388</f>
        <v>10731103.199999999</v>
      </c>
      <c r="E388" s="101">
        <v>0</v>
      </c>
      <c r="F388" s="101">
        <v>0</v>
      </c>
      <c r="G388" s="101">
        <v>0</v>
      </c>
      <c r="H388" s="101">
        <v>0</v>
      </c>
      <c r="I388" s="101">
        <v>0</v>
      </c>
      <c r="J388" s="101">
        <v>0</v>
      </c>
      <c r="K388" s="116">
        <v>0</v>
      </c>
      <c r="L388" s="101">
        <v>0</v>
      </c>
      <c r="M388" s="84">
        <v>1245</v>
      </c>
      <c r="N388" s="84">
        <v>10310459.369999999</v>
      </c>
      <c r="O388" s="101">
        <v>0</v>
      </c>
      <c r="P388" s="101">
        <v>0</v>
      </c>
      <c r="Q388" s="101">
        <v>0</v>
      </c>
      <c r="R388" s="101">
        <v>0</v>
      </c>
      <c r="S388" s="101">
        <v>0</v>
      </c>
      <c r="T388" s="101">
        <v>0</v>
      </c>
      <c r="U388" s="101">
        <v>0</v>
      </c>
      <c r="V388" s="101">
        <v>0</v>
      </c>
      <c r="W388" s="101">
        <v>0</v>
      </c>
      <c r="X388" s="101">
        <v>0</v>
      </c>
      <c r="Y388" s="101">
        <v>0</v>
      </c>
      <c r="Z388" s="101">
        <v>0</v>
      </c>
      <c r="AA388" s="101">
        <v>0</v>
      </c>
      <c r="AB388" s="101">
        <v>0</v>
      </c>
      <c r="AC388" s="84">
        <f>ROUND(N388*2.14%,2)</f>
        <v>220643.83</v>
      </c>
      <c r="AD388" s="101">
        <v>200000</v>
      </c>
      <c r="AE388" s="101">
        <v>0</v>
      </c>
      <c r="AF388" s="74">
        <v>2023</v>
      </c>
      <c r="AG388" s="74">
        <v>2023</v>
      </c>
      <c r="AH388" s="74">
        <v>2023</v>
      </c>
      <c r="AI388" s="89"/>
      <c r="AJ388" s="89"/>
      <c r="AK388" s="89"/>
      <c r="AL388" s="89"/>
      <c r="AM388" s="90" t="s">
        <v>16955</v>
      </c>
      <c r="AN388" s="90" t="s">
        <v>16957</v>
      </c>
      <c r="AO388" s="90">
        <v>0</v>
      </c>
      <c r="AP388" s="90" t="s">
        <v>16973</v>
      </c>
      <c r="AQ388" s="90" t="s">
        <v>16969</v>
      </c>
      <c r="AR388" s="90" t="s">
        <v>16965</v>
      </c>
      <c r="AS388" s="90"/>
      <c r="AT388" s="90"/>
      <c r="AU388" s="90"/>
      <c r="AV388" s="90"/>
      <c r="AW388" s="90" t="s">
        <v>738</v>
      </c>
      <c r="AX388" s="91">
        <v>1334.6</v>
      </c>
      <c r="AY388" s="91">
        <v>1245</v>
      </c>
      <c r="AZ388" s="90" t="s">
        <v>2968</v>
      </c>
      <c r="BA388" s="90" t="s">
        <v>17013</v>
      </c>
      <c r="BB388" s="92"/>
      <c r="BC388" s="93">
        <f t="shared" si="139"/>
        <v>0</v>
      </c>
      <c r="BJ388" s="61" t="str">
        <f t="shared" si="159"/>
        <v>1002.100</v>
      </c>
      <c r="BM388" s="61" t="s">
        <v>3015</v>
      </c>
      <c r="BN388" s="61" t="s">
        <v>3004</v>
      </c>
      <c r="BO388" s="61" t="s">
        <v>3018</v>
      </c>
      <c r="BU388" s="61" t="s">
        <v>3015</v>
      </c>
      <c r="BV388" s="61" t="s">
        <v>3004</v>
      </c>
      <c r="BW388" s="61" t="s">
        <v>3018</v>
      </c>
      <c r="CH388" s="86">
        <f t="shared" si="153"/>
        <v>8.7311491370201111E-11</v>
      </c>
    </row>
    <row r="389" spans="1:115">
      <c r="B389" s="87" t="s">
        <v>493</v>
      </c>
      <c r="C389" s="87"/>
      <c r="D389" s="83">
        <f t="shared" ref="D389:AE389" si="161">SUM(D390:D393)</f>
        <v>14368337.560000002</v>
      </c>
      <c r="E389" s="84">
        <f t="shared" si="161"/>
        <v>0</v>
      </c>
      <c r="F389" s="84">
        <f t="shared" si="161"/>
        <v>0</v>
      </c>
      <c r="G389" s="84">
        <f t="shared" si="161"/>
        <v>0</v>
      </c>
      <c r="H389" s="84">
        <f t="shared" si="161"/>
        <v>0</v>
      </c>
      <c r="I389" s="84">
        <f t="shared" si="161"/>
        <v>0</v>
      </c>
      <c r="J389" s="84">
        <f t="shared" si="161"/>
        <v>0</v>
      </c>
      <c r="K389" s="85">
        <f t="shared" si="161"/>
        <v>0</v>
      </c>
      <c r="L389" s="84">
        <f t="shared" si="161"/>
        <v>0</v>
      </c>
      <c r="M389" s="84">
        <f t="shared" si="161"/>
        <v>1856</v>
      </c>
      <c r="N389" s="84">
        <f t="shared" si="161"/>
        <v>13397358.170000002</v>
      </c>
      <c r="O389" s="84">
        <f t="shared" si="161"/>
        <v>0</v>
      </c>
      <c r="P389" s="84">
        <f t="shared" si="161"/>
        <v>0</v>
      </c>
      <c r="Q389" s="84">
        <f t="shared" si="161"/>
        <v>0</v>
      </c>
      <c r="R389" s="84">
        <f t="shared" si="161"/>
        <v>0</v>
      </c>
      <c r="S389" s="84">
        <f t="shared" si="161"/>
        <v>0</v>
      </c>
      <c r="T389" s="84">
        <f t="shared" si="161"/>
        <v>0</v>
      </c>
      <c r="U389" s="84">
        <f t="shared" si="161"/>
        <v>0</v>
      </c>
      <c r="V389" s="84">
        <f t="shared" si="161"/>
        <v>0</v>
      </c>
      <c r="W389" s="84">
        <f t="shared" si="161"/>
        <v>0</v>
      </c>
      <c r="X389" s="84">
        <f t="shared" si="161"/>
        <v>0</v>
      </c>
      <c r="Y389" s="84">
        <f t="shared" si="161"/>
        <v>0</v>
      </c>
      <c r="Z389" s="84">
        <f t="shared" si="161"/>
        <v>0</v>
      </c>
      <c r="AA389" s="84">
        <f t="shared" si="161"/>
        <v>0</v>
      </c>
      <c r="AB389" s="84">
        <f t="shared" si="161"/>
        <v>0</v>
      </c>
      <c r="AC389" s="84">
        <f t="shared" si="161"/>
        <v>286703.47000000003</v>
      </c>
      <c r="AD389" s="84">
        <f t="shared" si="161"/>
        <v>324275.92000000004</v>
      </c>
      <c r="AE389" s="84">
        <f t="shared" si="161"/>
        <v>360000</v>
      </c>
      <c r="AF389" s="74" t="s">
        <v>17027</v>
      </c>
      <c r="AG389" s="74" t="s">
        <v>17027</v>
      </c>
      <c r="AH389" s="74" t="s">
        <v>17027</v>
      </c>
      <c r="AI389" s="89"/>
      <c r="AJ389" s="89"/>
      <c r="AK389" s="89"/>
      <c r="AL389" s="89"/>
      <c r="AM389" s="90"/>
      <c r="AN389" s="90"/>
      <c r="AO389" s="90"/>
      <c r="AP389" s="90"/>
      <c r="AQ389" s="90"/>
      <c r="AR389" s="90"/>
      <c r="AS389" s="90"/>
      <c r="AT389" s="90"/>
      <c r="AU389" s="90"/>
      <c r="AV389" s="90"/>
      <c r="AW389" s="90"/>
      <c r="AX389" s="91"/>
      <c r="AY389" s="91"/>
      <c r="AZ389" s="90"/>
      <c r="BA389" s="90"/>
      <c r="BB389" s="92"/>
      <c r="BC389" s="93">
        <f t="shared" si="139"/>
        <v>-1856</v>
      </c>
      <c r="BJ389" s="61" t="e">
        <f t="shared" si="159"/>
        <v>#N/A</v>
      </c>
      <c r="BM389" s="61" t="s">
        <v>3738</v>
      </c>
      <c r="BN389" s="61" t="s">
        <v>665</v>
      </c>
      <c r="BO389" s="61" t="s">
        <v>772</v>
      </c>
      <c r="BU389" s="61" t="s">
        <v>3738</v>
      </c>
      <c r="BV389" s="61" t="s">
        <v>665</v>
      </c>
      <c r="BW389" s="61" t="s">
        <v>772</v>
      </c>
      <c r="CH389" s="86">
        <f t="shared" si="153"/>
        <v>5.8207660913467407E-10</v>
      </c>
    </row>
    <row r="390" spans="1:115">
      <c r="A390" s="61">
        <v>1</v>
      </c>
      <c r="B390" s="94">
        <f>SUBTOTAL(9,$A$22:A390)</f>
        <v>313</v>
      </c>
      <c r="C390" s="98" t="s">
        <v>495</v>
      </c>
      <c r="D390" s="84">
        <f t="shared" ref="D390:D391" si="162">E390+F390+G390+H390+I390+J390+L390+N390+P390+R390+T390+U390+V390+W390+X390+Y390+Z390+AA390+AB390+AC390+AD390+AE390</f>
        <v>5220267.2200000007</v>
      </c>
      <c r="E390" s="101">
        <v>0</v>
      </c>
      <c r="F390" s="101">
        <v>0</v>
      </c>
      <c r="G390" s="101">
        <v>0</v>
      </c>
      <c r="H390" s="101">
        <v>0</v>
      </c>
      <c r="I390" s="101">
        <v>0</v>
      </c>
      <c r="J390" s="101">
        <v>0</v>
      </c>
      <c r="K390" s="116">
        <v>0</v>
      </c>
      <c r="L390" s="101">
        <v>0</v>
      </c>
      <c r="M390" s="117">
        <v>644</v>
      </c>
      <c r="N390" s="84">
        <v>4958438.6500000004</v>
      </c>
      <c r="O390" s="101">
        <v>0</v>
      </c>
      <c r="P390" s="101">
        <v>0</v>
      </c>
      <c r="Q390" s="84">
        <v>0</v>
      </c>
      <c r="R390" s="84">
        <v>0</v>
      </c>
      <c r="S390" s="101">
        <v>0</v>
      </c>
      <c r="T390" s="101">
        <v>0</v>
      </c>
      <c r="U390" s="101">
        <v>0</v>
      </c>
      <c r="V390" s="101">
        <v>0</v>
      </c>
      <c r="W390" s="101">
        <v>0</v>
      </c>
      <c r="X390" s="101">
        <v>0</v>
      </c>
      <c r="Y390" s="101">
        <v>0</v>
      </c>
      <c r="Z390" s="101">
        <v>0</v>
      </c>
      <c r="AA390" s="101">
        <v>0</v>
      </c>
      <c r="AB390" s="101">
        <v>0</v>
      </c>
      <c r="AC390" s="84">
        <f>ROUND(N390*2.14%,2)</f>
        <v>106110.59</v>
      </c>
      <c r="AD390" s="84">
        <v>155717.98000000001</v>
      </c>
      <c r="AE390" s="101">
        <v>0</v>
      </c>
      <c r="AF390" s="74">
        <v>2023</v>
      </c>
      <c r="AG390" s="74">
        <v>2023</v>
      </c>
      <c r="AH390" s="74">
        <v>2023</v>
      </c>
      <c r="AI390" s="89"/>
      <c r="AJ390" s="89"/>
      <c r="AK390" s="89"/>
      <c r="AL390" s="89"/>
      <c r="AM390" s="90" t="s">
        <v>16954</v>
      </c>
      <c r="AN390" s="90" t="s">
        <v>16959</v>
      </c>
      <c r="AO390" s="90">
        <v>0</v>
      </c>
      <c r="AP390" s="90" t="s">
        <v>16952</v>
      </c>
      <c r="AQ390" s="90" t="s">
        <v>16973</v>
      </c>
      <c r="AR390" s="90" t="s">
        <v>16965</v>
      </c>
      <c r="AS390" s="90"/>
      <c r="AT390" s="90"/>
      <c r="AU390" s="90"/>
      <c r="AV390" s="90"/>
      <c r="AW390" s="90" t="s">
        <v>1015</v>
      </c>
      <c r="AX390" s="91">
        <v>955.2</v>
      </c>
      <c r="AY390" s="91" t="s">
        <v>2985</v>
      </c>
      <c r="AZ390" s="90" t="s">
        <v>2968</v>
      </c>
      <c r="BA390" s="90" t="s">
        <v>17013</v>
      </c>
      <c r="BB390" s="92"/>
      <c r="BC390" s="93" t="e">
        <f t="shared" si="139"/>
        <v>#VALUE!</v>
      </c>
      <c r="BJ390" s="61" t="str">
        <f t="shared" si="159"/>
        <v>478.150</v>
      </c>
      <c r="BM390" s="61" t="s">
        <v>3741</v>
      </c>
      <c r="BN390" s="61" t="s">
        <v>668</v>
      </c>
      <c r="BO390" s="61" t="s">
        <v>3742</v>
      </c>
      <c r="BU390" s="61" t="s">
        <v>3741</v>
      </c>
      <c r="BV390" s="61" t="s">
        <v>668</v>
      </c>
      <c r="BW390" s="61" t="s">
        <v>3742</v>
      </c>
      <c r="CH390" s="86">
        <f t="shared" si="153"/>
        <v>2.9103830456733704E-10</v>
      </c>
    </row>
    <row r="391" spans="1:115" s="105" customFormat="1">
      <c r="A391" s="61">
        <v>1</v>
      </c>
      <c r="B391" s="94">
        <f>SUBTOTAL(9,$A$22:A391)</f>
        <v>314</v>
      </c>
      <c r="C391" s="82" t="s">
        <v>16228</v>
      </c>
      <c r="D391" s="84">
        <f t="shared" si="162"/>
        <v>4129277.1100000003</v>
      </c>
      <c r="E391" s="102">
        <v>0</v>
      </c>
      <c r="F391" s="102">
        <v>0</v>
      </c>
      <c r="G391" s="102">
        <v>0</v>
      </c>
      <c r="H391" s="102">
        <v>0</v>
      </c>
      <c r="I391" s="102">
        <v>0</v>
      </c>
      <c r="J391" s="102">
        <v>0</v>
      </c>
      <c r="K391" s="119">
        <v>0</v>
      </c>
      <c r="L391" s="102">
        <v>0</v>
      </c>
      <c r="M391" s="102">
        <v>510</v>
      </c>
      <c r="N391" s="102">
        <v>3925276.2</v>
      </c>
      <c r="O391" s="102">
        <v>0</v>
      </c>
      <c r="P391" s="102">
        <v>0</v>
      </c>
      <c r="Q391" s="102">
        <v>0</v>
      </c>
      <c r="R391" s="102">
        <v>0</v>
      </c>
      <c r="S391" s="102">
        <v>0</v>
      </c>
      <c r="T391" s="102">
        <v>0</v>
      </c>
      <c r="U391" s="102">
        <v>0</v>
      </c>
      <c r="V391" s="102">
        <v>0</v>
      </c>
      <c r="W391" s="102">
        <v>0</v>
      </c>
      <c r="X391" s="102">
        <v>0</v>
      </c>
      <c r="Y391" s="102">
        <v>0</v>
      </c>
      <c r="Z391" s="102">
        <v>0</v>
      </c>
      <c r="AA391" s="102">
        <v>0</v>
      </c>
      <c r="AB391" s="102">
        <v>0</v>
      </c>
      <c r="AC391" s="134">
        <f>ROUND(N391*2.14%,2)+ROUND(E391*2.14%,2)+ROUND(F391*2.14%,2)+ROUND(G391*2.14%,2)+ROUND(H391*2.14%,2)+ROUND(I391*2.14%,2)+ROUND(J391*2.14%,2)+ROUND(L391*2.14%,2)+ROUND(P391*2.14%,2)+ROUND(R391*2.14%,2)+ROUND(T391*2.14%,2)+ROUND(U391*2.14%,2)+ROUND(V391*2.14%,2)+ROUND(W391*2.14%,2)+ROUND(X391*2.14%,2)+ROUND(Y391*2.14%,2)+ROUND(Z391*2.14%,2)+ROUND(AA391*2.14%,2)+ROUND(AB391*2.14%,2)</f>
        <v>84000.91</v>
      </c>
      <c r="AD391" s="102">
        <v>0</v>
      </c>
      <c r="AE391" s="102">
        <v>120000</v>
      </c>
      <c r="AF391" s="103" t="s">
        <v>17053</v>
      </c>
      <c r="AG391" s="103">
        <v>2023</v>
      </c>
      <c r="AH391" s="104">
        <v>2023</v>
      </c>
      <c r="BW391" s="106"/>
      <c r="CH391" s="86">
        <f t="shared" si="153"/>
        <v>1.4551915228366852E-10</v>
      </c>
      <c r="DK391" s="105" t="e">
        <f>VLOOKUP(C391,DL:DM,2,FALSE)</f>
        <v>#N/A</v>
      </c>
    </row>
    <row r="392" spans="1:115">
      <c r="A392" s="61">
        <v>1</v>
      </c>
      <c r="B392" s="94">
        <f>SUBTOTAL(9,$A$22:A392)</f>
        <v>315</v>
      </c>
      <c r="C392" s="98" t="s">
        <v>494</v>
      </c>
      <c r="D392" s="84">
        <f t="shared" ref="D392:D393" si="163">E392+F392+G392+H392+I392+J392+L392+N392+P392+R392+T392+U392+V392+W392+X392+Y392+Z392+AA392+AB392+AC392+AD392+AE392</f>
        <v>3186518.27</v>
      </c>
      <c r="E392" s="101">
        <v>0</v>
      </c>
      <c r="F392" s="101">
        <v>0</v>
      </c>
      <c r="G392" s="101">
        <v>0</v>
      </c>
      <c r="H392" s="101">
        <v>0</v>
      </c>
      <c r="I392" s="101">
        <v>0</v>
      </c>
      <c r="J392" s="101">
        <v>0</v>
      </c>
      <c r="K392" s="116">
        <v>0</v>
      </c>
      <c r="L392" s="101">
        <v>0</v>
      </c>
      <c r="M392" s="117">
        <v>400</v>
      </c>
      <c r="N392" s="84">
        <f>2924891.33-87648.01</f>
        <v>2837243.3200000003</v>
      </c>
      <c r="O392" s="101">
        <v>0</v>
      </c>
      <c r="P392" s="101">
        <v>0</v>
      </c>
      <c r="Q392" s="84">
        <v>0</v>
      </c>
      <c r="R392" s="84">
        <v>0</v>
      </c>
      <c r="S392" s="101">
        <v>0</v>
      </c>
      <c r="T392" s="101">
        <v>0</v>
      </c>
      <c r="U392" s="101">
        <v>0</v>
      </c>
      <c r="V392" s="101">
        <v>0</v>
      </c>
      <c r="W392" s="101">
        <v>0</v>
      </c>
      <c r="X392" s="101">
        <v>0</v>
      </c>
      <c r="Y392" s="101">
        <v>0</v>
      </c>
      <c r="Z392" s="101">
        <v>0</v>
      </c>
      <c r="AA392" s="101">
        <v>0</v>
      </c>
      <c r="AB392" s="101">
        <v>0</v>
      </c>
      <c r="AC392" s="84">
        <f>ROUND(N392*2.14%,2)</f>
        <v>60717.01</v>
      </c>
      <c r="AD392" s="84">
        <v>168557.94</v>
      </c>
      <c r="AE392" s="101">
        <v>120000</v>
      </c>
      <c r="AF392" s="74">
        <v>2023</v>
      </c>
      <c r="AG392" s="74">
        <v>2023</v>
      </c>
      <c r="AH392" s="74">
        <v>2023</v>
      </c>
      <c r="AI392" s="89"/>
      <c r="AJ392" s="89"/>
      <c r="AK392" s="89"/>
      <c r="AL392" s="89"/>
      <c r="AM392" s="90" t="s">
        <v>16971</v>
      </c>
      <c r="AN392" s="90" t="s">
        <v>16959</v>
      </c>
      <c r="AO392" s="90">
        <v>0</v>
      </c>
      <c r="AP392" s="90" t="s">
        <v>16965</v>
      </c>
      <c r="AQ392" s="90" t="s">
        <v>16951</v>
      </c>
      <c r="AR392" s="90" t="s">
        <v>16965</v>
      </c>
      <c r="AS392" s="90"/>
      <c r="AT392" s="90"/>
      <c r="AU392" s="90"/>
      <c r="AV392" s="90"/>
      <c r="AW392" s="90" t="s">
        <v>944</v>
      </c>
      <c r="AX392" s="91">
        <v>453.6</v>
      </c>
      <c r="AY392" s="91">
        <v>453</v>
      </c>
      <c r="AZ392" s="90" t="s">
        <v>2968</v>
      </c>
      <c r="BA392" s="90" t="s">
        <v>17013</v>
      </c>
      <c r="BB392" s="92"/>
      <c r="BC392" s="93">
        <f>AY392-M392</f>
        <v>53</v>
      </c>
      <c r="BJ392" s="61" t="str">
        <f>VLOOKUP(C392,BM:BO,3,FALSE)</f>
        <v>229.900</v>
      </c>
      <c r="BM392" s="61" t="s">
        <v>3739</v>
      </c>
      <c r="BN392" s="61" t="s">
        <v>843</v>
      </c>
      <c r="BO392" s="61" t="s">
        <v>772</v>
      </c>
      <c r="BU392" s="61" t="s">
        <v>3739</v>
      </c>
      <c r="BV392" s="61" t="s">
        <v>843</v>
      </c>
      <c r="BW392" s="61" t="s">
        <v>772</v>
      </c>
      <c r="CH392" s="86">
        <f>D392-E392-F392-G392-H392-I392-J392-L392-N392-P392-R392-T392-U392-V392-W392-X392-Y392-Z392-AA392-AB392-AC392-AD392-AE392</f>
        <v>-2.9103830456733704E-10</v>
      </c>
    </row>
    <row r="393" spans="1:115">
      <c r="A393" s="61">
        <v>1</v>
      </c>
      <c r="B393" s="94">
        <f>SUBTOTAL(9,$A$22:A393)</f>
        <v>316</v>
      </c>
      <c r="C393" s="98" t="s">
        <v>16232</v>
      </c>
      <c r="D393" s="84">
        <f t="shared" si="163"/>
        <v>1832274.96</v>
      </c>
      <c r="E393" s="101">
        <v>0</v>
      </c>
      <c r="F393" s="101">
        <v>0</v>
      </c>
      <c r="G393" s="101">
        <v>0</v>
      </c>
      <c r="H393" s="101">
        <v>0</v>
      </c>
      <c r="I393" s="101">
        <v>0</v>
      </c>
      <c r="J393" s="101">
        <v>0</v>
      </c>
      <c r="K393" s="116">
        <v>0</v>
      </c>
      <c r="L393" s="101">
        <v>0</v>
      </c>
      <c r="M393" s="117">
        <v>302</v>
      </c>
      <c r="N393" s="84">
        <v>1676400</v>
      </c>
      <c r="O393" s="101">
        <v>0</v>
      </c>
      <c r="P393" s="101">
        <v>0</v>
      </c>
      <c r="Q393" s="84">
        <v>0</v>
      </c>
      <c r="R393" s="84">
        <v>0</v>
      </c>
      <c r="S393" s="101">
        <v>0</v>
      </c>
      <c r="T393" s="101">
        <v>0</v>
      </c>
      <c r="U393" s="101">
        <v>0</v>
      </c>
      <c r="V393" s="101">
        <v>0</v>
      </c>
      <c r="W393" s="101">
        <v>0</v>
      </c>
      <c r="X393" s="101">
        <v>0</v>
      </c>
      <c r="Y393" s="101">
        <v>0</v>
      </c>
      <c r="Z393" s="101">
        <v>0</v>
      </c>
      <c r="AA393" s="101">
        <v>0</v>
      </c>
      <c r="AB393" s="101">
        <v>0</v>
      </c>
      <c r="AC393" s="134">
        <f>ROUND(N393*2.14%,2)+ROUND(E393*2.14%,2)+ROUND(F393*2.14%,2)+ROUND(G393*2.14%,2)+ROUND(H393*2.14%,2)+ROUND(I393*2.14%,2)+ROUND(J393*2.14%,2)+ROUND(L393*2.14%,2)+ROUND(P393*2.14%,2)+ROUND(R393*2.14%,2)+ROUND(T393*2.14%,2)+ROUND(U393*2.14%,2)+ROUND(V393*2.14%,2)+ROUND(W393*2.14%,2)+ROUND(X393*2.14%,2)+ROUND(Y393*2.14%,2)+ROUND(Z393*2.14%,2)+ROUND(AA393*2.14%,2)+ROUND(AB393*2.14%,2)</f>
        <v>35874.959999999999</v>
      </c>
      <c r="AD393" s="84">
        <v>0</v>
      </c>
      <c r="AE393" s="101">
        <v>120000</v>
      </c>
      <c r="AF393" s="74" t="s">
        <v>17053</v>
      </c>
      <c r="AG393" s="74">
        <v>2023</v>
      </c>
      <c r="AH393" s="74">
        <v>2023</v>
      </c>
      <c r="AI393" s="89"/>
      <c r="AJ393" s="89"/>
      <c r="AK393" s="89"/>
      <c r="AL393" s="89"/>
      <c r="AM393" s="90"/>
      <c r="AN393" s="90"/>
      <c r="AO393" s="90"/>
      <c r="AP393" s="90"/>
      <c r="AQ393" s="90"/>
      <c r="AR393" s="90"/>
      <c r="AS393" s="90"/>
      <c r="AT393" s="90"/>
      <c r="AU393" s="90"/>
      <c r="AV393" s="90"/>
      <c r="AW393" s="90"/>
      <c r="AX393" s="91"/>
      <c r="AY393" s="91"/>
      <c r="AZ393" s="90"/>
      <c r="BA393" s="90"/>
      <c r="BB393" s="92"/>
      <c r="BC393" s="93"/>
      <c r="CH393" s="86">
        <f>D393-E393-F393-G393-H393-I393-J393-L393-N393-P393-R393-T393-U393-V393-W393-X393-Y393-Z393-AA393-AB393-AC393-AD393-AE393</f>
        <v>0</v>
      </c>
    </row>
    <row r="394" spans="1:115">
      <c r="B394" s="87" t="s">
        <v>498</v>
      </c>
      <c r="C394" s="87"/>
      <c r="D394" s="83">
        <f>D395</f>
        <v>4551133.62</v>
      </c>
      <c r="E394" s="84">
        <f t="shared" ref="E394:AE394" si="164">E395</f>
        <v>0</v>
      </c>
      <c r="F394" s="84">
        <f t="shared" si="164"/>
        <v>0</v>
      </c>
      <c r="G394" s="84">
        <f t="shared" si="164"/>
        <v>0</v>
      </c>
      <c r="H394" s="84">
        <f t="shared" si="164"/>
        <v>0</v>
      </c>
      <c r="I394" s="84">
        <f t="shared" si="164"/>
        <v>0</v>
      </c>
      <c r="J394" s="84">
        <f t="shared" si="164"/>
        <v>0</v>
      </c>
      <c r="K394" s="85">
        <f t="shared" si="164"/>
        <v>0</v>
      </c>
      <c r="L394" s="84">
        <f t="shared" si="164"/>
        <v>0</v>
      </c>
      <c r="M394" s="84">
        <f t="shared" si="164"/>
        <v>570</v>
      </c>
      <c r="N394" s="84">
        <f t="shared" si="164"/>
        <v>4368430.29</v>
      </c>
      <c r="O394" s="84">
        <f t="shared" si="164"/>
        <v>0</v>
      </c>
      <c r="P394" s="84">
        <f t="shared" si="164"/>
        <v>0</v>
      </c>
      <c r="Q394" s="84">
        <f t="shared" si="164"/>
        <v>0</v>
      </c>
      <c r="R394" s="84">
        <f t="shared" si="164"/>
        <v>0</v>
      </c>
      <c r="S394" s="84">
        <f t="shared" si="164"/>
        <v>0</v>
      </c>
      <c r="T394" s="84">
        <f t="shared" si="164"/>
        <v>0</v>
      </c>
      <c r="U394" s="84">
        <f t="shared" si="164"/>
        <v>0</v>
      </c>
      <c r="V394" s="84">
        <f t="shared" si="164"/>
        <v>0</v>
      </c>
      <c r="W394" s="84">
        <f t="shared" si="164"/>
        <v>0</v>
      </c>
      <c r="X394" s="84">
        <f t="shared" si="164"/>
        <v>0</v>
      </c>
      <c r="Y394" s="84">
        <f t="shared" si="164"/>
        <v>0</v>
      </c>
      <c r="Z394" s="84">
        <f t="shared" si="164"/>
        <v>0</v>
      </c>
      <c r="AA394" s="84">
        <f t="shared" si="164"/>
        <v>0</v>
      </c>
      <c r="AB394" s="84">
        <f t="shared" si="164"/>
        <v>0</v>
      </c>
      <c r="AC394" s="84">
        <f t="shared" si="164"/>
        <v>93484.41</v>
      </c>
      <c r="AD394" s="84">
        <f t="shared" si="164"/>
        <v>89218.92</v>
      </c>
      <c r="AE394" s="84">
        <f t="shared" si="164"/>
        <v>0</v>
      </c>
      <c r="AF394" s="74" t="s">
        <v>17027</v>
      </c>
      <c r="AG394" s="74" t="s">
        <v>17027</v>
      </c>
      <c r="AH394" s="74" t="s">
        <v>17027</v>
      </c>
      <c r="AI394" s="89"/>
      <c r="AJ394" s="89"/>
      <c r="AK394" s="89"/>
      <c r="AL394" s="89"/>
      <c r="AM394" s="90"/>
      <c r="AN394" s="90"/>
      <c r="AO394" s="90"/>
      <c r="AP394" s="90"/>
      <c r="AQ394" s="90"/>
      <c r="AR394" s="90"/>
      <c r="AS394" s="90"/>
      <c r="AT394" s="90"/>
      <c r="AU394" s="90"/>
      <c r="AV394" s="90"/>
      <c r="AW394" s="90"/>
      <c r="AX394" s="91"/>
      <c r="AY394" s="91"/>
      <c r="AZ394" s="90"/>
      <c r="BA394" s="90"/>
      <c r="BB394" s="92"/>
      <c r="BC394" s="93">
        <f t="shared" si="139"/>
        <v>-570</v>
      </c>
      <c r="BJ394" s="61" t="e">
        <f>VLOOKUP(C394,BM:BO,3,FALSE)</f>
        <v>#N/A</v>
      </c>
      <c r="BM394" s="61" t="s">
        <v>3743</v>
      </c>
      <c r="BN394" s="61" t="s">
        <v>782</v>
      </c>
      <c r="BO394" s="61" t="s">
        <v>772</v>
      </c>
      <c r="BU394" s="61" t="s">
        <v>3743</v>
      </c>
      <c r="BV394" s="61" t="s">
        <v>782</v>
      </c>
      <c r="BW394" s="61" t="s">
        <v>772</v>
      </c>
      <c r="CH394" s="86">
        <f t="shared" si="153"/>
        <v>7.2759576141834259E-11</v>
      </c>
    </row>
    <row r="395" spans="1:115">
      <c r="A395" s="61">
        <v>1</v>
      </c>
      <c r="B395" s="94">
        <f>SUBTOTAL(9,$A$22:A395)</f>
        <v>317</v>
      </c>
      <c r="C395" s="98" t="s">
        <v>497</v>
      </c>
      <c r="D395" s="84">
        <f>E395+F395+G395+H395+I395+J395+L395+N395+P395+R395+T395+U395+V395+W395+X395+Y395+Z395+AA395+AB395+AC395+AD395+AE395</f>
        <v>4551133.62</v>
      </c>
      <c r="E395" s="101">
        <v>0</v>
      </c>
      <c r="F395" s="101">
        <v>0</v>
      </c>
      <c r="G395" s="101">
        <v>0</v>
      </c>
      <c r="H395" s="101">
        <v>0</v>
      </c>
      <c r="I395" s="101">
        <v>0</v>
      </c>
      <c r="J395" s="101">
        <v>0</v>
      </c>
      <c r="K395" s="116">
        <v>0</v>
      </c>
      <c r="L395" s="101">
        <v>0</v>
      </c>
      <c r="M395" s="117">
        <v>570</v>
      </c>
      <c r="N395" s="84">
        <v>4368430.29</v>
      </c>
      <c r="O395" s="101">
        <v>0</v>
      </c>
      <c r="P395" s="101">
        <v>0</v>
      </c>
      <c r="Q395" s="84">
        <v>0</v>
      </c>
      <c r="R395" s="84">
        <v>0</v>
      </c>
      <c r="S395" s="101">
        <v>0</v>
      </c>
      <c r="T395" s="101">
        <v>0</v>
      </c>
      <c r="U395" s="101">
        <v>0</v>
      </c>
      <c r="V395" s="101">
        <v>0</v>
      </c>
      <c r="W395" s="101">
        <v>0</v>
      </c>
      <c r="X395" s="101">
        <v>0</v>
      </c>
      <c r="Y395" s="101">
        <v>0</v>
      </c>
      <c r="Z395" s="101">
        <v>0</v>
      </c>
      <c r="AA395" s="101">
        <v>0</v>
      </c>
      <c r="AB395" s="101">
        <v>0</v>
      </c>
      <c r="AC395" s="84">
        <f>ROUND(N395*2.14%,2)</f>
        <v>93484.41</v>
      </c>
      <c r="AD395" s="84">
        <v>89218.92</v>
      </c>
      <c r="AE395" s="101">
        <v>0</v>
      </c>
      <c r="AF395" s="74">
        <v>2023</v>
      </c>
      <c r="AG395" s="74">
        <v>2023</v>
      </c>
      <c r="AH395" s="74">
        <v>2023</v>
      </c>
      <c r="AI395" s="89"/>
      <c r="AJ395" s="89"/>
      <c r="AK395" s="89"/>
      <c r="AL395" s="89"/>
      <c r="AM395" s="90" t="s">
        <v>16950</v>
      </c>
      <c r="AN395" s="90" t="s">
        <v>16950</v>
      </c>
      <c r="AO395" s="90">
        <v>0</v>
      </c>
      <c r="AP395" s="90" t="s">
        <v>16963</v>
      </c>
      <c r="AQ395" s="90" t="s">
        <v>16968</v>
      </c>
      <c r="AR395" s="90" t="s">
        <v>16965</v>
      </c>
      <c r="AS395" s="90"/>
      <c r="AT395" s="90"/>
      <c r="AU395" s="90"/>
      <c r="AV395" s="90"/>
      <c r="AW395" s="90" t="s">
        <v>621</v>
      </c>
      <c r="AX395" s="91">
        <v>709.6</v>
      </c>
      <c r="AY395" s="91">
        <v>611.9</v>
      </c>
      <c r="AZ395" s="90" t="s">
        <v>2968</v>
      </c>
      <c r="BA395" s="90" t="s">
        <v>17013</v>
      </c>
      <c r="BB395" s="92"/>
      <c r="BC395" s="93">
        <f t="shared" si="139"/>
        <v>41.899999999999977</v>
      </c>
      <c r="BJ395" s="61" t="str">
        <f>VLOOKUP(C395,BM:BO,3,FALSE)</f>
        <v>437.100</v>
      </c>
      <c r="BM395" s="61" t="s">
        <v>3744</v>
      </c>
      <c r="BN395" s="61" t="s">
        <v>777</v>
      </c>
      <c r="BO395" s="61" t="s">
        <v>772</v>
      </c>
      <c r="BU395" s="61" t="s">
        <v>3744</v>
      </c>
      <c r="BV395" s="61" t="s">
        <v>777</v>
      </c>
      <c r="BW395" s="61" t="s">
        <v>772</v>
      </c>
      <c r="CH395" s="86">
        <f t="shared" si="153"/>
        <v>7.2759576141834259E-11</v>
      </c>
    </row>
    <row r="396" spans="1:115">
      <c r="B396" s="87" t="s">
        <v>499</v>
      </c>
      <c r="C396" s="87"/>
      <c r="D396" s="83">
        <f>SUM(D397:D401)</f>
        <v>5328647.6399999997</v>
      </c>
      <c r="E396" s="84">
        <f t="shared" ref="E396:AE396" si="165">SUM(E397:E401)</f>
        <v>0</v>
      </c>
      <c r="F396" s="84">
        <f t="shared" si="165"/>
        <v>0</v>
      </c>
      <c r="G396" s="84">
        <f t="shared" si="165"/>
        <v>0</v>
      </c>
      <c r="H396" s="84">
        <f t="shared" si="165"/>
        <v>0</v>
      </c>
      <c r="I396" s="84">
        <f t="shared" si="165"/>
        <v>0</v>
      </c>
      <c r="J396" s="84">
        <f t="shared" si="165"/>
        <v>0</v>
      </c>
      <c r="K396" s="85">
        <f t="shared" si="165"/>
        <v>0</v>
      </c>
      <c r="L396" s="84">
        <f t="shared" si="165"/>
        <v>0</v>
      </c>
      <c r="M396" s="84">
        <f t="shared" si="165"/>
        <v>0</v>
      </c>
      <c r="N396" s="84">
        <f t="shared" si="165"/>
        <v>0</v>
      </c>
      <c r="O396" s="84">
        <f t="shared" si="165"/>
        <v>0</v>
      </c>
      <c r="P396" s="84">
        <f t="shared" si="165"/>
        <v>0</v>
      </c>
      <c r="Q396" s="84">
        <f t="shared" si="165"/>
        <v>0</v>
      </c>
      <c r="R396" s="84">
        <f t="shared" si="165"/>
        <v>0</v>
      </c>
      <c r="S396" s="84">
        <f t="shared" si="165"/>
        <v>0</v>
      </c>
      <c r="T396" s="84">
        <f t="shared" si="165"/>
        <v>0</v>
      </c>
      <c r="U396" s="84">
        <f t="shared" si="165"/>
        <v>4728803.5999999996</v>
      </c>
      <c r="V396" s="84">
        <f t="shared" si="165"/>
        <v>0</v>
      </c>
      <c r="W396" s="84">
        <f t="shared" si="165"/>
        <v>0</v>
      </c>
      <c r="X396" s="84">
        <f t="shared" si="165"/>
        <v>0</v>
      </c>
      <c r="Y396" s="84">
        <f t="shared" si="165"/>
        <v>0</v>
      </c>
      <c r="Z396" s="84">
        <f t="shared" si="165"/>
        <v>0</v>
      </c>
      <c r="AA396" s="84">
        <f t="shared" si="165"/>
        <v>0</v>
      </c>
      <c r="AB396" s="84">
        <f t="shared" si="165"/>
        <v>0</v>
      </c>
      <c r="AC396" s="84">
        <f t="shared" si="165"/>
        <v>101196.4</v>
      </c>
      <c r="AD396" s="84">
        <f t="shared" si="165"/>
        <v>498647.64</v>
      </c>
      <c r="AE396" s="84">
        <f t="shared" si="165"/>
        <v>0</v>
      </c>
      <c r="AF396" s="74" t="s">
        <v>17027</v>
      </c>
      <c r="AG396" s="74" t="s">
        <v>17027</v>
      </c>
      <c r="AH396" s="74" t="s">
        <v>17027</v>
      </c>
      <c r="AI396" s="89"/>
      <c r="AJ396" s="89"/>
      <c r="AK396" s="89"/>
      <c r="AL396" s="89"/>
      <c r="AM396" s="90"/>
      <c r="AN396" s="90"/>
      <c r="AO396" s="90"/>
      <c r="AP396" s="90"/>
      <c r="AQ396" s="90"/>
      <c r="AR396" s="90"/>
      <c r="AS396" s="90"/>
      <c r="AT396" s="90"/>
      <c r="AU396" s="90"/>
      <c r="AV396" s="90"/>
      <c r="AW396" s="90"/>
      <c r="AX396" s="91"/>
      <c r="AY396" s="91"/>
      <c r="AZ396" s="90"/>
      <c r="BA396" s="90"/>
      <c r="BB396" s="92"/>
      <c r="BC396" s="93">
        <f t="shared" si="139"/>
        <v>0</v>
      </c>
      <c r="BJ396" s="61" t="e">
        <f>VLOOKUP(C396,BM:BO,3,FALSE)</f>
        <v>#N/A</v>
      </c>
      <c r="BM396" s="61" t="s">
        <v>3746</v>
      </c>
      <c r="BN396" s="61" t="s">
        <v>738</v>
      </c>
      <c r="BO396" s="61" t="s">
        <v>3747</v>
      </c>
      <c r="BU396" s="61" t="s">
        <v>3746</v>
      </c>
      <c r="BV396" s="61" t="s">
        <v>738</v>
      </c>
      <c r="BW396" s="61" t="s">
        <v>3747</v>
      </c>
      <c r="CH396" s="86">
        <f t="shared" si="153"/>
        <v>0</v>
      </c>
    </row>
    <row r="397" spans="1:115">
      <c r="A397" s="61">
        <v>1</v>
      </c>
      <c r="B397" s="94">
        <f>SUBTOTAL(9,$A$22:A397)</f>
        <v>318</v>
      </c>
      <c r="C397" s="98" t="s">
        <v>500</v>
      </c>
      <c r="D397" s="84">
        <f>E397+F397+G397+H397+I397+J397+L397+N397+P397+R397+T397+U397+V397+W397+X397+Y397+Z397+AA397+AB397+AC397+AD397+AE397</f>
        <v>4933647.6399999997</v>
      </c>
      <c r="E397" s="101">
        <v>0</v>
      </c>
      <c r="F397" s="101">
        <v>0</v>
      </c>
      <c r="G397" s="101">
        <v>0</v>
      </c>
      <c r="H397" s="101">
        <v>0</v>
      </c>
      <c r="I397" s="101">
        <v>0</v>
      </c>
      <c r="J397" s="101">
        <v>0</v>
      </c>
      <c r="K397" s="116">
        <v>0</v>
      </c>
      <c r="L397" s="101">
        <v>0</v>
      </c>
      <c r="M397" s="117">
        <v>0</v>
      </c>
      <c r="N397" s="84">
        <v>0</v>
      </c>
      <c r="O397" s="101">
        <v>0</v>
      </c>
      <c r="P397" s="101">
        <v>0</v>
      </c>
      <c r="Q397" s="84">
        <v>0</v>
      </c>
      <c r="R397" s="84">
        <v>0</v>
      </c>
      <c r="S397" s="101">
        <v>0</v>
      </c>
      <c r="T397" s="101">
        <v>0</v>
      </c>
      <c r="U397" s="84">
        <v>4728803.5999999996</v>
      </c>
      <c r="V397" s="101">
        <v>0</v>
      </c>
      <c r="W397" s="101">
        <v>0</v>
      </c>
      <c r="X397" s="101">
        <v>0</v>
      </c>
      <c r="Y397" s="101">
        <v>0</v>
      </c>
      <c r="Z397" s="101">
        <v>0</v>
      </c>
      <c r="AA397" s="101">
        <v>0</v>
      </c>
      <c r="AB397" s="101">
        <v>0</v>
      </c>
      <c r="AC397" s="101">
        <f>ROUND(U397*2.14%,2)</f>
        <v>101196.4</v>
      </c>
      <c r="AD397" s="101">
        <v>103647.64</v>
      </c>
      <c r="AE397" s="101">
        <v>0</v>
      </c>
      <c r="AF397" s="74">
        <v>2023</v>
      </c>
      <c r="AG397" s="74">
        <v>2023</v>
      </c>
      <c r="AH397" s="74">
        <v>2023</v>
      </c>
      <c r="AI397" s="89"/>
      <c r="AJ397" s="89"/>
      <c r="AK397" s="89"/>
      <c r="AL397" s="89"/>
      <c r="AM397" s="90" t="s">
        <v>16963</v>
      </c>
      <c r="AN397" s="90" t="s">
        <v>16954</v>
      </c>
      <c r="AO397" s="90">
        <v>0</v>
      </c>
      <c r="AP397" s="90" t="s">
        <v>16959</v>
      </c>
      <c r="AQ397" s="90" t="s">
        <v>16964</v>
      </c>
      <c r="AR397" s="90">
        <v>0</v>
      </c>
      <c r="AS397" s="90" t="s">
        <v>16988</v>
      </c>
      <c r="AT397" s="90"/>
      <c r="AU397" s="90"/>
      <c r="AV397" s="90"/>
      <c r="AW397" s="90" t="s">
        <v>777</v>
      </c>
      <c r="AX397" s="91">
        <v>736.9</v>
      </c>
      <c r="AY397" s="91">
        <v>548.34</v>
      </c>
      <c r="AZ397" s="90" t="s">
        <v>2968</v>
      </c>
      <c r="BA397" s="90" t="s">
        <v>3047</v>
      </c>
      <c r="BB397" s="92"/>
      <c r="BC397" s="93">
        <f t="shared" si="139"/>
        <v>548.34</v>
      </c>
      <c r="BJ397" s="61" t="str">
        <f>VLOOKUP(C397,BM:BO,3,FALSE)</f>
        <v>811.600</v>
      </c>
      <c r="BM397" s="61" t="s">
        <v>3748</v>
      </c>
      <c r="BN397" s="61" t="s">
        <v>1269</v>
      </c>
      <c r="BO397" s="61" t="s">
        <v>772</v>
      </c>
      <c r="BU397" s="61" t="s">
        <v>3748</v>
      </c>
      <c r="BV397" s="61" t="s">
        <v>1269</v>
      </c>
      <c r="BW397" s="61" t="s">
        <v>772</v>
      </c>
      <c r="CH397" s="86">
        <f t="shared" si="153"/>
        <v>4.3655745685100555E-11</v>
      </c>
    </row>
    <row r="398" spans="1:115">
      <c r="A398" s="61">
        <v>1</v>
      </c>
      <c r="B398" s="94">
        <f>SUBTOTAL(9,$A$22:A398)</f>
        <v>319</v>
      </c>
      <c r="C398" s="98" t="s">
        <v>16475</v>
      </c>
      <c r="D398" s="84">
        <f t="shared" ref="D398:D401" si="166">E398+F398+G398+H398+I398+J398+L398+N398+P398+R398+T398+U398+V398+W398+X398+Y398+Z398+AA398+AB398+AC398+AD398+AE398</f>
        <v>70000</v>
      </c>
      <c r="E398" s="101">
        <v>0</v>
      </c>
      <c r="F398" s="101">
        <v>0</v>
      </c>
      <c r="G398" s="101">
        <v>0</v>
      </c>
      <c r="H398" s="101">
        <v>0</v>
      </c>
      <c r="I398" s="101">
        <v>0</v>
      </c>
      <c r="J398" s="101">
        <v>0</v>
      </c>
      <c r="K398" s="116">
        <v>0</v>
      </c>
      <c r="L398" s="101">
        <v>0</v>
      </c>
      <c r="M398" s="117">
        <v>0</v>
      </c>
      <c r="N398" s="84">
        <v>0</v>
      </c>
      <c r="O398" s="101">
        <v>0</v>
      </c>
      <c r="P398" s="101">
        <v>0</v>
      </c>
      <c r="Q398" s="84">
        <v>0</v>
      </c>
      <c r="R398" s="84">
        <v>0</v>
      </c>
      <c r="S398" s="101">
        <v>0</v>
      </c>
      <c r="T398" s="101">
        <v>0</v>
      </c>
      <c r="U398" s="84">
        <v>0</v>
      </c>
      <c r="V398" s="101">
        <v>0</v>
      </c>
      <c r="W398" s="101">
        <v>0</v>
      </c>
      <c r="X398" s="101">
        <v>0</v>
      </c>
      <c r="Y398" s="101">
        <v>0</v>
      </c>
      <c r="Z398" s="101">
        <v>0</v>
      </c>
      <c r="AA398" s="101">
        <v>0</v>
      </c>
      <c r="AB398" s="101">
        <v>0</v>
      </c>
      <c r="AC398" s="101">
        <v>0</v>
      </c>
      <c r="AD398" s="101">
        <v>70000</v>
      </c>
      <c r="AE398" s="101">
        <v>0</v>
      </c>
      <c r="AF398" s="74">
        <v>2023</v>
      </c>
      <c r="AG398" s="74" t="s">
        <v>17053</v>
      </c>
      <c r="AH398" s="74" t="s">
        <v>17053</v>
      </c>
      <c r="AI398" s="89"/>
      <c r="AJ398" s="89"/>
      <c r="AK398" s="89"/>
      <c r="AL398" s="89"/>
      <c r="AM398" s="90"/>
      <c r="AN398" s="90"/>
      <c r="AO398" s="90"/>
      <c r="AP398" s="90"/>
      <c r="AQ398" s="90"/>
      <c r="AR398" s="90"/>
      <c r="AS398" s="90"/>
      <c r="AT398" s="90"/>
      <c r="AU398" s="90"/>
      <c r="AV398" s="90"/>
      <c r="AW398" s="90"/>
      <c r="AX398" s="91"/>
      <c r="AY398" s="91"/>
      <c r="AZ398" s="90"/>
      <c r="BA398" s="90"/>
      <c r="BB398" s="92"/>
      <c r="BC398" s="93"/>
      <c r="CH398" s="86"/>
    </row>
    <row r="399" spans="1:115">
      <c r="A399" s="61">
        <v>1</v>
      </c>
      <c r="B399" s="94">
        <f>SUBTOTAL(9,$A$22:A399)</f>
        <v>320</v>
      </c>
      <c r="C399" s="98" t="s">
        <v>16476</v>
      </c>
      <c r="D399" s="84">
        <f t="shared" si="166"/>
        <v>125000</v>
      </c>
      <c r="E399" s="101">
        <v>0</v>
      </c>
      <c r="F399" s="101">
        <v>0</v>
      </c>
      <c r="G399" s="101">
        <v>0</v>
      </c>
      <c r="H399" s="101">
        <v>0</v>
      </c>
      <c r="I399" s="101">
        <v>0</v>
      </c>
      <c r="J399" s="101">
        <v>0</v>
      </c>
      <c r="K399" s="116">
        <v>0</v>
      </c>
      <c r="L399" s="101">
        <v>0</v>
      </c>
      <c r="M399" s="117">
        <v>0</v>
      </c>
      <c r="N399" s="84">
        <v>0</v>
      </c>
      <c r="O399" s="101">
        <v>0</v>
      </c>
      <c r="P399" s="101">
        <v>0</v>
      </c>
      <c r="Q399" s="84">
        <v>0</v>
      </c>
      <c r="R399" s="84">
        <v>0</v>
      </c>
      <c r="S399" s="101">
        <v>0</v>
      </c>
      <c r="T399" s="101">
        <v>0</v>
      </c>
      <c r="U399" s="84">
        <v>0</v>
      </c>
      <c r="V399" s="101">
        <v>0</v>
      </c>
      <c r="W399" s="101">
        <v>0</v>
      </c>
      <c r="X399" s="101">
        <v>0</v>
      </c>
      <c r="Y399" s="101">
        <v>0</v>
      </c>
      <c r="Z399" s="101">
        <v>0</v>
      </c>
      <c r="AA399" s="101">
        <v>0</v>
      </c>
      <c r="AB399" s="101">
        <v>0</v>
      </c>
      <c r="AC399" s="101">
        <v>0</v>
      </c>
      <c r="AD399" s="101">
        <v>125000</v>
      </c>
      <c r="AE399" s="101">
        <v>0</v>
      </c>
      <c r="AF399" s="74">
        <v>2023</v>
      </c>
      <c r="AG399" s="74" t="s">
        <v>17053</v>
      </c>
      <c r="AH399" s="74" t="s">
        <v>17053</v>
      </c>
      <c r="AI399" s="89"/>
      <c r="AJ399" s="89"/>
      <c r="AK399" s="89"/>
      <c r="AL399" s="89"/>
      <c r="AM399" s="90"/>
      <c r="AN399" s="90"/>
      <c r="AO399" s="90"/>
      <c r="AP399" s="90"/>
      <c r="AQ399" s="90"/>
      <c r="AR399" s="90"/>
      <c r="AS399" s="90"/>
      <c r="AT399" s="90"/>
      <c r="AU399" s="90"/>
      <c r="AV399" s="90"/>
      <c r="AW399" s="90"/>
      <c r="AX399" s="91"/>
      <c r="AY399" s="91"/>
      <c r="AZ399" s="90"/>
      <c r="BA399" s="90"/>
      <c r="BB399" s="92"/>
      <c r="BC399" s="93"/>
      <c r="CH399" s="86"/>
    </row>
    <row r="400" spans="1:115">
      <c r="A400" s="61">
        <v>1</v>
      </c>
      <c r="B400" s="94">
        <f>SUBTOTAL(9,$A$22:A400)</f>
        <v>321</v>
      </c>
      <c r="C400" s="98" t="s">
        <v>16478</v>
      </c>
      <c r="D400" s="84">
        <f t="shared" si="166"/>
        <v>130000</v>
      </c>
      <c r="E400" s="101">
        <v>0</v>
      </c>
      <c r="F400" s="101">
        <v>0</v>
      </c>
      <c r="G400" s="101">
        <v>0</v>
      </c>
      <c r="H400" s="101">
        <v>0</v>
      </c>
      <c r="I400" s="101">
        <v>0</v>
      </c>
      <c r="J400" s="101">
        <v>0</v>
      </c>
      <c r="K400" s="116">
        <v>0</v>
      </c>
      <c r="L400" s="101">
        <v>0</v>
      </c>
      <c r="M400" s="117">
        <v>0</v>
      </c>
      <c r="N400" s="84">
        <v>0</v>
      </c>
      <c r="O400" s="101">
        <v>0</v>
      </c>
      <c r="P400" s="101">
        <v>0</v>
      </c>
      <c r="Q400" s="84">
        <v>0</v>
      </c>
      <c r="R400" s="84">
        <v>0</v>
      </c>
      <c r="S400" s="101">
        <v>0</v>
      </c>
      <c r="T400" s="101">
        <v>0</v>
      </c>
      <c r="U400" s="84">
        <v>0</v>
      </c>
      <c r="V400" s="101">
        <v>0</v>
      </c>
      <c r="W400" s="101">
        <v>0</v>
      </c>
      <c r="X400" s="101">
        <v>0</v>
      </c>
      <c r="Y400" s="101">
        <v>0</v>
      </c>
      <c r="Z400" s="101">
        <v>0</v>
      </c>
      <c r="AA400" s="101">
        <v>0</v>
      </c>
      <c r="AB400" s="101">
        <v>0</v>
      </c>
      <c r="AC400" s="101">
        <v>0</v>
      </c>
      <c r="AD400" s="101">
        <v>130000</v>
      </c>
      <c r="AE400" s="101">
        <v>0</v>
      </c>
      <c r="AF400" s="74">
        <v>2023</v>
      </c>
      <c r="AG400" s="74" t="s">
        <v>17053</v>
      </c>
      <c r="AH400" s="74" t="s">
        <v>17053</v>
      </c>
      <c r="AI400" s="89"/>
      <c r="AJ400" s="89"/>
      <c r="AK400" s="89"/>
      <c r="AL400" s="89"/>
      <c r="AM400" s="90"/>
      <c r="AN400" s="90"/>
      <c r="AO400" s="90"/>
      <c r="AP400" s="90"/>
      <c r="AQ400" s="90"/>
      <c r="AR400" s="90"/>
      <c r="AS400" s="90"/>
      <c r="AT400" s="90"/>
      <c r="AU400" s="90"/>
      <c r="AV400" s="90"/>
      <c r="AW400" s="90"/>
      <c r="AX400" s="91"/>
      <c r="AY400" s="91"/>
      <c r="AZ400" s="90"/>
      <c r="BA400" s="90"/>
      <c r="BB400" s="92"/>
      <c r="BC400" s="93"/>
      <c r="CH400" s="86"/>
    </row>
    <row r="401" spans="1:115">
      <c r="A401" s="61">
        <v>1</v>
      </c>
      <c r="B401" s="94">
        <f>SUBTOTAL(9,$A$22:A401)</f>
        <v>322</v>
      </c>
      <c r="C401" s="98" t="s">
        <v>16480</v>
      </c>
      <c r="D401" s="84">
        <f t="shared" si="166"/>
        <v>70000</v>
      </c>
      <c r="E401" s="101">
        <v>0</v>
      </c>
      <c r="F401" s="101">
        <v>0</v>
      </c>
      <c r="G401" s="101">
        <v>0</v>
      </c>
      <c r="H401" s="101">
        <v>0</v>
      </c>
      <c r="I401" s="101">
        <v>0</v>
      </c>
      <c r="J401" s="101">
        <v>0</v>
      </c>
      <c r="K401" s="116">
        <v>0</v>
      </c>
      <c r="L401" s="101">
        <v>0</v>
      </c>
      <c r="M401" s="117">
        <v>0</v>
      </c>
      <c r="N401" s="84">
        <v>0</v>
      </c>
      <c r="O401" s="101">
        <v>0</v>
      </c>
      <c r="P401" s="101">
        <v>0</v>
      </c>
      <c r="Q401" s="84">
        <v>0</v>
      </c>
      <c r="R401" s="84">
        <v>0</v>
      </c>
      <c r="S401" s="101">
        <v>0</v>
      </c>
      <c r="T401" s="101">
        <v>0</v>
      </c>
      <c r="U401" s="84">
        <v>0</v>
      </c>
      <c r="V401" s="101">
        <v>0</v>
      </c>
      <c r="W401" s="101">
        <v>0</v>
      </c>
      <c r="X401" s="101">
        <v>0</v>
      </c>
      <c r="Y401" s="101">
        <v>0</v>
      </c>
      <c r="Z401" s="101">
        <v>0</v>
      </c>
      <c r="AA401" s="101">
        <v>0</v>
      </c>
      <c r="AB401" s="101">
        <v>0</v>
      </c>
      <c r="AC401" s="101">
        <v>0</v>
      </c>
      <c r="AD401" s="101">
        <v>70000</v>
      </c>
      <c r="AE401" s="101">
        <v>0</v>
      </c>
      <c r="AF401" s="74">
        <v>2023</v>
      </c>
      <c r="AG401" s="74" t="s">
        <v>17053</v>
      </c>
      <c r="AH401" s="74" t="s">
        <v>17053</v>
      </c>
      <c r="AI401" s="89"/>
      <c r="AJ401" s="89"/>
      <c r="AK401" s="89"/>
      <c r="AL401" s="89"/>
      <c r="AM401" s="90"/>
      <c r="AN401" s="90"/>
      <c r="AO401" s="90"/>
      <c r="AP401" s="90"/>
      <c r="AQ401" s="90"/>
      <c r="AR401" s="90"/>
      <c r="AS401" s="90"/>
      <c r="AT401" s="90"/>
      <c r="AU401" s="90"/>
      <c r="AV401" s="90"/>
      <c r="AW401" s="90"/>
      <c r="AX401" s="91"/>
      <c r="AY401" s="91"/>
      <c r="AZ401" s="90"/>
      <c r="BA401" s="90"/>
      <c r="BB401" s="92"/>
      <c r="BC401" s="93"/>
      <c r="CH401" s="86"/>
    </row>
    <row r="402" spans="1:115">
      <c r="B402" s="87" t="s">
        <v>502</v>
      </c>
      <c r="C402" s="87"/>
      <c r="D402" s="83">
        <f>D403</f>
        <v>5334706.4300000006</v>
      </c>
      <c r="E402" s="84">
        <f t="shared" ref="E402:AE402" si="167">E403</f>
        <v>0</v>
      </c>
      <c r="F402" s="84">
        <f t="shared" si="167"/>
        <v>0</v>
      </c>
      <c r="G402" s="84">
        <f t="shared" si="167"/>
        <v>0</v>
      </c>
      <c r="H402" s="84">
        <f t="shared" si="167"/>
        <v>0</v>
      </c>
      <c r="I402" s="84">
        <f t="shared" si="167"/>
        <v>0</v>
      </c>
      <c r="J402" s="84">
        <f t="shared" si="167"/>
        <v>0</v>
      </c>
      <c r="K402" s="85">
        <f t="shared" si="167"/>
        <v>0</v>
      </c>
      <c r="L402" s="84">
        <f t="shared" si="167"/>
        <v>0</v>
      </c>
      <c r="M402" s="84">
        <f t="shared" si="167"/>
        <v>662.76</v>
      </c>
      <c r="N402" s="84">
        <f t="shared" si="167"/>
        <v>5108013.75</v>
      </c>
      <c r="O402" s="84">
        <f t="shared" si="167"/>
        <v>0</v>
      </c>
      <c r="P402" s="84">
        <f t="shared" si="167"/>
        <v>0</v>
      </c>
      <c r="Q402" s="84">
        <f t="shared" si="167"/>
        <v>0</v>
      </c>
      <c r="R402" s="84">
        <f t="shared" si="167"/>
        <v>0</v>
      </c>
      <c r="S402" s="84">
        <f t="shared" si="167"/>
        <v>0</v>
      </c>
      <c r="T402" s="84">
        <f t="shared" si="167"/>
        <v>0</v>
      </c>
      <c r="U402" s="84">
        <f t="shared" si="167"/>
        <v>0</v>
      </c>
      <c r="V402" s="84">
        <f t="shared" si="167"/>
        <v>0</v>
      </c>
      <c r="W402" s="84">
        <f t="shared" si="167"/>
        <v>0</v>
      </c>
      <c r="X402" s="84">
        <f t="shared" si="167"/>
        <v>0</v>
      </c>
      <c r="Y402" s="84">
        <f t="shared" si="167"/>
        <v>0</v>
      </c>
      <c r="Z402" s="84">
        <f t="shared" si="167"/>
        <v>0</v>
      </c>
      <c r="AA402" s="84">
        <f t="shared" si="167"/>
        <v>0</v>
      </c>
      <c r="AB402" s="84">
        <f t="shared" si="167"/>
        <v>0</v>
      </c>
      <c r="AC402" s="84">
        <f t="shared" si="167"/>
        <v>109311.49</v>
      </c>
      <c r="AD402" s="84">
        <f t="shared" si="167"/>
        <v>117381.19</v>
      </c>
      <c r="AE402" s="84">
        <f t="shared" si="167"/>
        <v>0</v>
      </c>
      <c r="AF402" s="74" t="s">
        <v>17027</v>
      </c>
      <c r="AG402" s="74" t="s">
        <v>17027</v>
      </c>
      <c r="AH402" s="74" t="s">
        <v>17027</v>
      </c>
      <c r="AI402" s="89"/>
      <c r="AJ402" s="89"/>
      <c r="AK402" s="89"/>
      <c r="AL402" s="89"/>
      <c r="AM402" s="90"/>
      <c r="AN402" s="90"/>
      <c r="AO402" s="90"/>
      <c r="AP402" s="90"/>
      <c r="AQ402" s="90"/>
      <c r="AR402" s="90"/>
      <c r="AS402" s="90"/>
      <c r="AT402" s="90"/>
      <c r="AU402" s="90"/>
      <c r="AV402" s="90"/>
      <c r="AW402" s="90"/>
      <c r="AX402" s="91"/>
      <c r="AY402" s="91"/>
      <c r="AZ402" s="90"/>
      <c r="BA402" s="90"/>
      <c r="BB402" s="92"/>
      <c r="BC402" s="93">
        <f t="shared" si="139"/>
        <v>-662.76</v>
      </c>
      <c r="BJ402" s="61" t="e">
        <f>VLOOKUP(C402,BM:BO,3,FALSE)</f>
        <v>#N/A</v>
      </c>
      <c r="BM402" s="61" t="s">
        <v>3750</v>
      </c>
      <c r="BN402" s="61" t="s">
        <v>785</v>
      </c>
      <c r="BO402" s="61" t="s">
        <v>3752</v>
      </c>
      <c r="BU402" s="61" t="s">
        <v>3750</v>
      </c>
      <c r="BV402" s="61" t="s">
        <v>785</v>
      </c>
      <c r="BW402" s="61" t="s">
        <v>3752</v>
      </c>
      <c r="CH402" s="86">
        <f t="shared" si="153"/>
        <v>6.2573235481977463E-10</v>
      </c>
    </row>
    <row r="403" spans="1:115">
      <c r="A403" s="61">
        <v>1</v>
      </c>
      <c r="B403" s="94">
        <f>SUBTOTAL(9,$A$22:A403)</f>
        <v>323</v>
      </c>
      <c r="C403" s="98" t="s">
        <v>501</v>
      </c>
      <c r="D403" s="84">
        <f>E403+F403+G403+H403+I403+J403+L403+N403+P403+R403+T403+U403+V403+W403+X403+Y403+Z403+AA403+AB403+AC403+AD403+AE403</f>
        <v>5334706.4300000006</v>
      </c>
      <c r="E403" s="101">
        <v>0</v>
      </c>
      <c r="F403" s="101">
        <v>0</v>
      </c>
      <c r="G403" s="101">
        <v>0</v>
      </c>
      <c r="H403" s="101">
        <v>0</v>
      </c>
      <c r="I403" s="101">
        <v>0</v>
      </c>
      <c r="J403" s="101">
        <v>0</v>
      </c>
      <c r="K403" s="116">
        <v>0</v>
      </c>
      <c r="L403" s="101">
        <v>0</v>
      </c>
      <c r="M403" s="117">
        <v>662.76</v>
      </c>
      <c r="N403" s="84">
        <v>5108013.75</v>
      </c>
      <c r="O403" s="101">
        <v>0</v>
      </c>
      <c r="P403" s="101">
        <v>0</v>
      </c>
      <c r="Q403" s="84">
        <v>0</v>
      </c>
      <c r="R403" s="84">
        <v>0</v>
      </c>
      <c r="S403" s="101">
        <v>0</v>
      </c>
      <c r="T403" s="101">
        <v>0</v>
      </c>
      <c r="U403" s="84">
        <v>0</v>
      </c>
      <c r="V403" s="101">
        <v>0</v>
      </c>
      <c r="W403" s="101">
        <v>0</v>
      </c>
      <c r="X403" s="101">
        <v>0</v>
      </c>
      <c r="Y403" s="101">
        <v>0</v>
      </c>
      <c r="Z403" s="101">
        <v>0</v>
      </c>
      <c r="AA403" s="101">
        <v>0</v>
      </c>
      <c r="AB403" s="101">
        <v>0</v>
      </c>
      <c r="AC403" s="84">
        <f>ROUND(N403*2.14%,2)</f>
        <v>109311.49</v>
      </c>
      <c r="AD403" s="84">
        <v>117381.19</v>
      </c>
      <c r="AE403" s="101">
        <v>0</v>
      </c>
      <c r="AF403" s="74">
        <v>2023</v>
      </c>
      <c r="AG403" s="74">
        <v>2023</v>
      </c>
      <c r="AH403" s="74">
        <v>2023</v>
      </c>
      <c r="AI403" s="89"/>
      <c r="AJ403" s="89"/>
      <c r="AK403" s="89"/>
      <c r="AL403" s="89"/>
      <c r="AM403" s="90" t="s">
        <v>16956</v>
      </c>
      <c r="AN403" s="90" t="s">
        <v>16966</v>
      </c>
      <c r="AO403" s="90">
        <v>0</v>
      </c>
      <c r="AP403" s="90" t="s">
        <v>16965</v>
      </c>
      <c r="AQ403" s="90" t="s">
        <v>16960</v>
      </c>
      <c r="AR403" s="90" t="s">
        <v>16965</v>
      </c>
      <c r="AS403" s="90" t="s">
        <v>16984</v>
      </c>
      <c r="AT403" s="90"/>
      <c r="AU403" s="90"/>
      <c r="AV403" s="90"/>
      <c r="AW403" s="90" t="s">
        <v>705</v>
      </c>
      <c r="AX403" s="91">
        <v>1119.9000000000001</v>
      </c>
      <c r="AY403" s="91">
        <v>706.43</v>
      </c>
      <c r="AZ403" s="90" t="s">
        <v>2968</v>
      </c>
      <c r="BA403" s="90" t="s">
        <v>17013</v>
      </c>
      <c r="BB403" s="92"/>
      <c r="BC403" s="93">
        <f t="shared" si="139"/>
        <v>43.669999999999959</v>
      </c>
      <c r="BJ403" s="61" t="str">
        <f>VLOOKUP(C403,BM:BO,3,FALSE)</f>
        <v>526.400</v>
      </c>
      <c r="BM403" s="61" t="s">
        <v>3753</v>
      </c>
      <c r="BN403" s="61" t="s">
        <v>660</v>
      </c>
      <c r="BO403" s="61" t="s">
        <v>772</v>
      </c>
      <c r="BU403" s="61" t="s">
        <v>3753</v>
      </c>
      <c r="BV403" s="61" t="s">
        <v>660</v>
      </c>
      <c r="BW403" s="61" t="s">
        <v>772</v>
      </c>
      <c r="CH403" s="86">
        <f t="shared" si="153"/>
        <v>6.2573235481977463E-10</v>
      </c>
    </row>
    <row r="404" spans="1:115">
      <c r="B404" s="87" t="s">
        <v>305</v>
      </c>
      <c r="C404" s="87"/>
      <c r="D404" s="83">
        <f t="shared" ref="D404:AE404" si="168">SUM(D405:D406)</f>
        <v>17376189.66</v>
      </c>
      <c r="E404" s="84">
        <f t="shared" si="168"/>
        <v>0</v>
      </c>
      <c r="F404" s="84">
        <f t="shared" si="168"/>
        <v>0</v>
      </c>
      <c r="G404" s="84">
        <f t="shared" si="168"/>
        <v>0</v>
      </c>
      <c r="H404" s="84">
        <f t="shared" si="168"/>
        <v>0</v>
      </c>
      <c r="I404" s="84">
        <f t="shared" si="168"/>
        <v>0</v>
      </c>
      <c r="J404" s="84">
        <f t="shared" si="168"/>
        <v>0</v>
      </c>
      <c r="K404" s="85">
        <f t="shared" si="168"/>
        <v>0</v>
      </c>
      <c r="L404" s="84">
        <f t="shared" si="168"/>
        <v>0</v>
      </c>
      <c r="M404" s="84">
        <f t="shared" si="168"/>
        <v>2194.6</v>
      </c>
      <c r="N404" s="84">
        <f t="shared" si="168"/>
        <v>16597088.609999999</v>
      </c>
      <c r="O404" s="84">
        <f t="shared" si="168"/>
        <v>0</v>
      </c>
      <c r="P404" s="84">
        <f t="shared" si="168"/>
        <v>0</v>
      </c>
      <c r="Q404" s="84">
        <f t="shared" si="168"/>
        <v>0</v>
      </c>
      <c r="R404" s="84">
        <f t="shared" si="168"/>
        <v>0</v>
      </c>
      <c r="S404" s="84">
        <f t="shared" si="168"/>
        <v>0</v>
      </c>
      <c r="T404" s="84">
        <f t="shared" si="168"/>
        <v>0</v>
      </c>
      <c r="U404" s="84">
        <f t="shared" si="168"/>
        <v>0</v>
      </c>
      <c r="V404" s="84">
        <f t="shared" si="168"/>
        <v>0</v>
      </c>
      <c r="W404" s="84">
        <f t="shared" si="168"/>
        <v>0</v>
      </c>
      <c r="X404" s="84">
        <f t="shared" si="168"/>
        <v>0</v>
      </c>
      <c r="Y404" s="84">
        <f t="shared" si="168"/>
        <v>0</v>
      </c>
      <c r="Z404" s="84">
        <f t="shared" si="168"/>
        <v>0</v>
      </c>
      <c r="AA404" s="84">
        <f t="shared" si="168"/>
        <v>0</v>
      </c>
      <c r="AB404" s="84">
        <f t="shared" si="168"/>
        <v>0</v>
      </c>
      <c r="AC404" s="84">
        <f t="shared" si="168"/>
        <v>355177.69</v>
      </c>
      <c r="AD404" s="84">
        <f t="shared" si="168"/>
        <v>423923.36000000004</v>
      </c>
      <c r="AE404" s="84">
        <f t="shared" si="168"/>
        <v>0</v>
      </c>
      <c r="AF404" s="74" t="s">
        <v>17027</v>
      </c>
      <c r="AG404" s="74" t="s">
        <v>17027</v>
      </c>
      <c r="AH404" s="74" t="s">
        <v>17027</v>
      </c>
      <c r="AI404" s="89"/>
      <c r="AJ404" s="89"/>
      <c r="AK404" s="89"/>
      <c r="AL404" s="89"/>
      <c r="AM404" s="90"/>
      <c r="AN404" s="90"/>
      <c r="AO404" s="90"/>
      <c r="AP404" s="90"/>
      <c r="AQ404" s="90"/>
      <c r="AR404" s="90"/>
      <c r="AS404" s="90"/>
      <c r="AT404" s="90"/>
      <c r="AU404" s="90"/>
      <c r="AV404" s="90"/>
      <c r="AW404" s="90"/>
      <c r="AX404" s="91"/>
      <c r="AY404" s="91"/>
      <c r="AZ404" s="90"/>
      <c r="BA404" s="90"/>
      <c r="BB404" s="92"/>
      <c r="BC404" s="93">
        <f t="shared" si="139"/>
        <v>-2194.6</v>
      </c>
      <c r="BJ404" s="61" t="e">
        <f>VLOOKUP(C404,BM:BO,3,FALSE)</f>
        <v>#N/A</v>
      </c>
      <c r="BM404" s="61" t="s">
        <v>3445</v>
      </c>
      <c r="BN404" s="61" t="s">
        <v>3204</v>
      </c>
      <c r="BO404" s="61" t="s">
        <v>3446</v>
      </c>
      <c r="BU404" s="61" t="s">
        <v>3445</v>
      </c>
      <c r="BV404" s="61" t="s">
        <v>3204</v>
      </c>
      <c r="BW404" s="61" t="s">
        <v>3446</v>
      </c>
      <c r="CH404" s="86">
        <f t="shared" si="153"/>
        <v>6.9849193096160889E-10</v>
      </c>
    </row>
    <row r="405" spans="1:115">
      <c r="A405" s="61">
        <v>1</v>
      </c>
      <c r="B405" s="94">
        <f>SUBTOTAL(9,$A$22:A405)</f>
        <v>324</v>
      </c>
      <c r="C405" s="98" t="s">
        <v>304</v>
      </c>
      <c r="D405" s="84">
        <f t="shared" ref="D405:D406" si="169">E405+F405+G405+H405+I405+J405+L405+N405+P405+R405+T405+U405+V405+W405+X405+Y405+Z405+AA405+AB405+AC405+AD405+AE405</f>
        <v>12286603.369999999</v>
      </c>
      <c r="E405" s="101">
        <v>0</v>
      </c>
      <c r="F405" s="101">
        <v>0</v>
      </c>
      <c r="G405" s="101">
        <v>0</v>
      </c>
      <c r="H405" s="101">
        <v>0</v>
      </c>
      <c r="I405" s="101">
        <v>0</v>
      </c>
      <c r="J405" s="101">
        <v>0</v>
      </c>
      <c r="K405" s="116">
        <v>0</v>
      </c>
      <c r="L405" s="101">
        <v>0</v>
      </c>
      <c r="M405" s="117">
        <v>1541</v>
      </c>
      <c r="N405" s="84">
        <f>11749734.02-43003.09</f>
        <v>11706730.93</v>
      </c>
      <c r="O405" s="101">
        <v>0</v>
      </c>
      <c r="P405" s="101">
        <v>0</v>
      </c>
      <c r="Q405" s="84">
        <v>0</v>
      </c>
      <c r="R405" s="84">
        <v>0</v>
      </c>
      <c r="S405" s="101">
        <v>0</v>
      </c>
      <c r="T405" s="101">
        <v>0</v>
      </c>
      <c r="U405" s="101">
        <v>0</v>
      </c>
      <c r="V405" s="101">
        <v>0</v>
      </c>
      <c r="W405" s="101">
        <v>0</v>
      </c>
      <c r="X405" s="101">
        <v>0</v>
      </c>
      <c r="Y405" s="101">
        <v>0</v>
      </c>
      <c r="Z405" s="101">
        <v>0</v>
      </c>
      <c r="AA405" s="101">
        <v>0</v>
      </c>
      <c r="AB405" s="101">
        <v>0</v>
      </c>
      <c r="AC405" s="84">
        <f>ROUND(N405*2.14%,2)</f>
        <v>250524.04</v>
      </c>
      <c r="AD405" s="101">
        <v>329348.40000000002</v>
      </c>
      <c r="AE405" s="101">
        <v>0</v>
      </c>
      <c r="AF405" s="74">
        <v>2023</v>
      </c>
      <c r="AG405" s="74">
        <v>2023</v>
      </c>
      <c r="AH405" s="74">
        <v>2023</v>
      </c>
      <c r="AI405" s="89"/>
      <c r="AJ405" s="89"/>
      <c r="AK405" s="89"/>
      <c r="AL405" s="89"/>
      <c r="AM405" s="90" t="s">
        <v>16961</v>
      </c>
      <c r="AN405" s="90" t="s">
        <v>16967</v>
      </c>
      <c r="AO405" s="90">
        <v>0</v>
      </c>
      <c r="AP405" s="90" t="s">
        <v>16965</v>
      </c>
      <c r="AQ405" s="90" t="s">
        <v>16965</v>
      </c>
      <c r="AR405" s="90">
        <v>2015</v>
      </c>
      <c r="AS405" s="90"/>
      <c r="AT405" s="90" t="s">
        <v>16976</v>
      </c>
      <c r="AU405" s="97">
        <v>291118.3</v>
      </c>
      <c r="AV405" s="97">
        <v>2461444.4200000004</v>
      </c>
      <c r="AW405" s="90" t="s">
        <v>1072</v>
      </c>
      <c r="AX405" s="91">
        <v>4211</v>
      </c>
      <c r="AY405" s="91">
        <v>1541</v>
      </c>
      <c r="AZ405" s="90" t="s">
        <v>2968</v>
      </c>
      <c r="BA405" s="90" t="s">
        <v>17013</v>
      </c>
      <c r="BB405" s="92"/>
      <c r="BC405" s="93">
        <f t="shared" si="139"/>
        <v>0</v>
      </c>
      <c r="BJ405" s="61" t="str">
        <f>VLOOKUP(C405,BM:BO,3,FALSE)</f>
        <v>1348.500</v>
      </c>
      <c r="BM405" s="61" t="s">
        <v>3447</v>
      </c>
      <c r="BN405" s="61" t="s">
        <v>3007</v>
      </c>
      <c r="BO405" s="61" t="s">
        <v>3448</v>
      </c>
      <c r="BU405" s="61" t="s">
        <v>3447</v>
      </c>
      <c r="BV405" s="61" t="s">
        <v>3007</v>
      </c>
      <c r="BW405" s="61" t="s">
        <v>3448</v>
      </c>
      <c r="CH405" s="86">
        <f t="shared" si="153"/>
        <v>-5.8207660913467407E-10</v>
      </c>
    </row>
    <row r="406" spans="1:115">
      <c r="A406" s="61">
        <v>1</v>
      </c>
      <c r="B406" s="94">
        <f>SUBTOTAL(9,$A$22:A406)</f>
        <v>325</v>
      </c>
      <c r="C406" s="98" t="s">
        <v>306</v>
      </c>
      <c r="D406" s="84">
        <f t="shared" si="169"/>
        <v>5089586.29</v>
      </c>
      <c r="E406" s="101">
        <v>0</v>
      </c>
      <c r="F406" s="101">
        <v>0</v>
      </c>
      <c r="G406" s="101">
        <v>0</v>
      </c>
      <c r="H406" s="101">
        <v>0</v>
      </c>
      <c r="I406" s="101">
        <v>0</v>
      </c>
      <c r="J406" s="101">
        <v>0</v>
      </c>
      <c r="K406" s="116">
        <v>0</v>
      </c>
      <c r="L406" s="101">
        <v>0</v>
      </c>
      <c r="M406" s="117">
        <v>653.6</v>
      </c>
      <c r="N406" s="84">
        <v>4890357.68</v>
      </c>
      <c r="O406" s="101">
        <v>0</v>
      </c>
      <c r="P406" s="101">
        <v>0</v>
      </c>
      <c r="Q406" s="84">
        <v>0</v>
      </c>
      <c r="R406" s="84">
        <v>0</v>
      </c>
      <c r="S406" s="101">
        <v>0</v>
      </c>
      <c r="T406" s="101">
        <v>0</v>
      </c>
      <c r="U406" s="101">
        <v>0</v>
      </c>
      <c r="V406" s="101">
        <v>0</v>
      </c>
      <c r="W406" s="101">
        <v>0</v>
      </c>
      <c r="X406" s="101">
        <v>0</v>
      </c>
      <c r="Y406" s="101">
        <v>0</v>
      </c>
      <c r="Z406" s="101">
        <v>0</v>
      </c>
      <c r="AA406" s="101">
        <v>0</v>
      </c>
      <c r="AB406" s="101">
        <v>0</v>
      </c>
      <c r="AC406" s="84">
        <f>ROUND(N406*2.14%,2)</f>
        <v>104653.65</v>
      </c>
      <c r="AD406" s="84">
        <v>94574.96</v>
      </c>
      <c r="AE406" s="101">
        <v>0</v>
      </c>
      <c r="AF406" s="74">
        <v>2023</v>
      </c>
      <c r="AG406" s="74">
        <v>2023</v>
      </c>
      <c r="AH406" s="74">
        <v>2023</v>
      </c>
      <c r="AI406" s="89"/>
      <c r="AJ406" s="89"/>
      <c r="AK406" s="89"/>
      <c r="AL406" s="89"/>
      <c r="AM406" s="90" t="s">
        <v>16950</v>
      </c>
      <c r="AN406" s="90" t="s">
        <v>16950</v>
      </c>
      <c r="AO406" s="90">
        <v>0</v>
      </c>
      <c r="AP406" s="90" t="s">
        <v>16952</v>
      </c>
      <c r="AQ406" s="90" t="s">
        <v>16967</v>
      </c>
      <c r="AR406" s="90">
        <v>0</v>
      </c>
      <c r="AS406" s="90"/>
      <c r="AT406" s="90"/>
      <c r="AU406" s="90"/>
      <c r="AV406" s="90"/>
      <c r="AW406" s="90" t="s">
        <v>619</v>
      </c>
      <c r="AX406" s="91">
        <v>778.7</v>
      </c>
      <c r="AY406" s="91">
        <v>653.6</v>
      </c>
      <c r="AZ406" s="90" t="s">
        <v>2968</v>
      </c>
      <c r="BA406" s="90" t="s">
        <v>17013</v>
      </c>
      <c r="BB406" s="92"/>
      <c r="BC406" s="93">
        <f t="shared" si="139"/>
        <v>0</v>
      </c>
      <c r="BJ406" s="61" t="str">
        <f>VLOOKUP(C406,BM:BO,3,FALSE)</f>
        <v>нет данных</v>
      </c>
      <c r="BM406" s="61" t="s">
        <v>3449</v>
      </c>
      <c r="BN406" s="61" t="s">
        <v>2985</v>
      </c>
      <c r="BO406" s="61" t="s">
        <v>2985</v>
      </c>
      <c r="BU406" s="61" t="s">
        <v>3449</v>
      </c>
      <c r="BV406" s="61" t="s">
        <v>2985</v>
      </c>
      <c r="BW406" s="61" t="s">
        <v>2985</v>
      </c>
      <c r="CH406" s="86">
        <f t="shared" si="153"/>
        <v>3.3469405025243759E-10</v>
      </c>
    </row>
    <row r="407" spans="1:115">
      <c r="B407" s="87" t="s">
        <v>17313</v>
      </c>
      <c r="C407" s="87"/>
      <c r="D407" s="83">
        <f>D408</f>
        <v>496575.67</v>
      </c>
      <c r="E407" s="84">
        <f t="shared" ref="E407:AE407" si="170">E408</f>
        <v>0</v>
      </c>
      <c r="F407" s="84">
        <f t="shared" si="170"/>
        <v>0</v>
      </c>
      <c r="G407" s="84">
        <f t="shared" si="170"/>
        <v>0</v>
      </c>
      <c r="H407" s="84">
        <f t="shared" si="170"/>
        <v>0</v>
      </c>
      <c r="I407" s="84">
        <f t="shared" si="170"/>
        <v>0</v>
      </c>
      <c r="J407" s="84">
        <f t="shared" si="170"/>
        <v>0</v>
      </c>
      <c r="K407" s="85">
        <f t="shared" si="170"/>
        <v>0</v>
      </c>
      <c r="L407" s="84">
        <f t="shared" si="170"/>
        <v>0</v>
      </c>
      <c r="M407" s="84">
        <f t="shared" si="170"/>
        <v>0</v>
      </c>
      <c r="N407" s="84">
        <f t="shared" si="170"/>
        <v>0</v>
      </c>
      <c r="O407" s="84">
        <f t="shared" si="170"/>
        <v>0</v>
      </c>
      <c r="P407" s="84">
        <f t="shared" si="170"/>
        <v>0</v>
      </c>
      <c r="Q407" s="84">
        <f t="shared" si="170"/>
        <v>0</v>
      </c>
      <c r="R407" s="84">
        <f t="shared" si="170"/>
        <v>0</v>
      </c>
      <c r="S407" s="84">
        <f t="shared" si="170"/>
        <v>0</v>
      </c>
      <c r="T407" s="84">
        <f t="shared" si="170"/>
        <v>0</v>
      </c>
      <c r="U407" s="84">
        <f t="shared" si="170"/>
        <v>0</v>
      </c>
      <c r="V407" s="84">
        <f t="shared" si="170"/>
        <v>0</v>
      </c>
      <c r="W407" s="84">
        <f t="shared" si="170"/>
        <v>0</v>
      </c>
      <c r="X407" s="84">
        <f t="shared" si="170"/>
        <v>486171.6</v>
      </c>
      <c r="Y407" s="84">
        <f t="shared" si="170"/>
        <v>0</v>
      </c>
      <c r="Z407" s="84">
        <f t="shared" si="170"/>
        <v>0</v>
      </c>
      <c r="AA407" s="84">
        <f t="shared" si="170"/>
        <v>0</v>
      </c>
      <c r="AB407" s="84">
        <f t="shared" si="170"/>
        <v>0</v>
      </c>
      <c r="AC407" s="84">
        <f t="shared" si="170"/>
        <v>10404.07</v>
      </c>
      <c r="AD407" s="84">
        <f t="shared" si="170"/>
        <v>0</v>
      </c>
      <c r="AE407" s="84">
        <f t="shared" si="170"/>
        <v>0</v>
      </c>
      <c r="AF407" s="74" t="s">
        <v>17027</v>
      </c>
      <c r="AG407" s="74" t="s">
        <v>17027</v>
      </c>
      <c r="AH407" s="74" t="s">
        <v>17027</v>
      </c>
      <c r="AI407" s="89"/>
      <c r="AJ407" s="89"/>
      <c r="AK407" s="89"/>
      <c r="AL407" s="89"/>
      <c r="AM407" s="90"/>
      <c r="AN407" s="90"/>
      <c r="AO407" s="90"/>
      <c r="AP407" s="90"/>
      <c r="AQ407" s="90"/>
      <c r="AR407" s="90"/>
      <c r="AS407" s="90"/>
      <c r="AT407" s="90"/>
      <c r="AU407" s="90"/>
      <c r="AV407" s="90"/>
      <c r="AW407" s="90"/>
      <c r="AX407" s="91"/>
      <c r="AY407" s="91"/>
      <c r="AZ407" s="90"/>
      <c r="BA407" s="90"/>
      <c r="BB407" s="92"/>
      <c r="BC407" s="93"/>
      <c r="CH407" s="86">
        <f t="shared" si="153"/>
        <v>7.2759576141834259E-12</v>
      </c>
    </row>
    <row r="408" spans="1:115" s="105" customFormat="1">
      <c r="A408" s="61">
        <v>1</v>
      </c>
      <c r="B408" s="94">
        <f>SUBTOTAL(9,$A$22:A408)</f>
        <v>326</v>
      </c>
      <c r="C408" s="82" t="s">
        <v>16899</v>
      </c>
      <c r="D408" s="84">
        <f>E408+F408+G408+H408+I408+J408+L408+N408+P408+R408+T408+U408+V408+W408+X408+Y408+Z408+AA408+AB408+AC408+AD408+AE408</f>
        <v>496575.67</v>
      </c>
      <c r="E408" s="102">
        <v>0</v>
      </c>
      <c r="F408" s="102">
        <v>0</v>
      </c>
      <c r="G408" s="102">
        <v>0</v>
      </c>
      <c r="H408" s="102">
        <v>0</v>
      </c>
      <c r="I408" s="102">
        <v>0</v>
      </c>
      <c r="J408" s="102">
        <v>0</v>
      </c>
      <c r="K408" s="119">
        <v>0</v>
      </c>
      <c r="L408" s="102">
        <v>0</v>
      </c>
      <c r="M408" s="102">
        <v>0</v>
      </c>
      <c r="N408" s="102">
        <v>0</v>
      </c>
      <c r="O408" s="102">
        <v>0</v>
      </c>
      <c r="P408" s="102">
        <v>0</v>
      </c>
      <c r="Q408" s="102">
        <v>0</v>
      </c>
      <c r="R408" s="102">
        <v>0</v>
      </c>
      <c r="S408" s="102">
        <v>0</v>
      </c>
      <c r="T408" s="102">
        <v>0</v>
      </c>
      <c r="U408" s="102">
        <v>0</v>
      </c>
      <c r="V408" s="102">
        <v>0</v>
      </c>
      <c r="W408" s="102">
        <v>0</v>
      </c>
      <c r="X408" s="102">
        <v>486171.6</v>
      </c>
      <c r="Y408" s="102">
        <v>0</v>
      </c>
      <c r="Z408" s="102">
        <v>0</v>
      </c>
      <c r="AA408" s="102">
        <v>0</v>
      </c>
      <c r="AB408" s="102">
        <v>0</v>
      </c>
      <c r="AC408" s="134">
        <f>ROUND(N408*2.14%,2)+ROUND(E408*2.14%,2)+ROUND(F408*2.14%,2)+ROUND(G408*2.14%,2)+ROUND(H408*2.14%,2)+ROUND(I408*2.14%,2)+ROUND(J408*2.14%,2)+ROUND(L408*2.14%,2)+ROUND(P408*2.14%,2)+ROUND(R408*2.14%,2)+ROUND(T408*2.14%,2)+ROUND(U408*2.14%,2)+ROUND(V408*2.14%,2)+ROUND(W408*2.14%,2)+ROUND(X408*2.14%,2)+ROUND(Y408*2.14%,2)+ROUND(Z408*2.14%,2)+ROUND(AA408*2.14%,2)+ROUND(AB408*2.14%,2)</f>
        <v>10404.07</v>
      </c>
      <c r="AD408" s="102">
        <v>0</v>
      </c>
      <c r="AE408" s="102">
        <v>0</v>
      </c>
      <c r="AF408" s="103" t="s">
        <v>17053</v>
      </c>
      <c r="AG408" s="103">
        <v>2023</v>
      </c>
      <c r="AH408" s="104">
        <v>2023</v>
      </c>
      <c r="AT408" s="105" t="e">
        <f>VLOOKUP(C408,AW:AX,2,FALSE)</f>
        <v>#N/A</v>
      </c>
      <c r="BW408" s="106"/>
      <c r="CA408" s="105" t="e">
        <f>VLOOKUP(C408,CB:CC,2,FALSE)</f>
        <v>#N/A</v>
      </c>
      <c r="CE408" s="105" t="e">
        <f>VLOOKUP(C408,CF:CG,2,FALSE)</f>
        <v>#N/A</v>
      </c>
      <c r="CH408" s="86">
        <f t="shared" si="153"/>
        <v>7.2759576141834259E-12</v>
      </c>
      <c r="CL408" s="105" t="e">
        <f>VLOOKUP(C408,CM:CN,2,FALSE)</f>
        <v>#N/A</v>
      </c>
      <c r="DK408" s="105" t="e">
        <f>VLOOKUP(C408,DL:DM,2,FALSE)</f>
        <v>#N/A</v>
      </c>
    </row>
    <row r="409" spans="1:115">
      <c r="B409" s="87" t="s">
        <v>17207</v>
      </c>
      <c r="C409" s="87"/>
      <c r="D409" s="83">
        <f t="shared" ref="D409:AE409" si="171">D410+D454+D463+D478+D489+D502+D506+D509+D512+D521+D523+D525+D527+D529+D531+D533+D539+D541+D543+D545+D553+D555+D557+D560+D562+D566+D571+D574+D576+D578+D580+D583+D586+D588+D591+D593+D603+D605+D607+D609+D613+D616+D619+D621+D623+D625+D627+D629+D631+D634+D547+D564</f>
        <v>1018945403.0099999</v>
      </c>
      <c r="E409" s="84">
        <f t="shared" si="171"/>
        <v>454567.5</v>
      </c>
      <c r="F409" s="84">
        <f t="shared" si="171"/>
        <v>3295489.6999999997</v>
      </c>
      <c r="G409" s="84">
        <f t="shared" si="171"/>
        <v>1609152.47</v>
      </c>
      <c r="H409" s="84">
        <f t="shared" si="171"/>
        <v>204403.04</v>
      </c>
      <c r="I409" s="84">
        <f t="shared" si="171"/>
        <v>700515.74</v>
      </c>
      <c r="J409" s="84">
        <f t="shared" si="171"/>
        <v>0</v>
      </c>
      <c r="K409" s="85">
        <f t="shared" si="171"/>
        <v>13</v>
      </c>
      <c r="L409" s="84">
        <f t="shared" si="171"/>
        <v>29996592.91</v>
      </c>
      <c r="M409" s="84">
        <f t="shared" si="171"/>
        <v>106484.52</v>
      </c>
      <c r="N409" s="84">
        <f t="shared" si="171"/>
        <v>834311803.62</v>
      </c>
      <c r="O409" s="84">
        <f t="shared" si="171"/>
        <v>0</v>
      </c>
      <c r="P409" s="84">
        <f t="shared" si="171"/>
        <v>0</v>
      </c>
      <c r="Q409" s="84">
        <f t="shared" si="171"/>
        <v>15473</v>
      </c>
      <c r="R409" s="84">
        <f t="shared" si="171"/>
        <v>75246578.00999999</v>
      </c>
      <c r="S409" s="84">
        <f t="shared" si="171"/>
        <v>198</v>
      </c>
      <c r="T409" s="84">
        <f t="shared" si="171"/>
        <v>14618143.52</v>
      </c>
      <c r="U409" s="84">
        <f t="shared" si="171"/>
        <v>10804284.880000001</v>
      </c>
      <c r="V409" s="84">
        <f t="shared" si="171"/>
        <v>0</v>
      </c>
      <c r="W409" s="84">
        <f t="shared" si="171"/>
        <v>0</v>
      </c>
      <c r="X409" s="84">
        <f t="shared" si="171"/>
        <v>0</v>
      </c>
      <c r="Y409" s="84">
        <f t="shared" si="171"/>
        <v>0</v>
      </c>
      <c r="Z409" s="84">
        <f t="shared" si="171"/>
        <v>0</v>
      </c>
      <c r="AA409" s="84">
        <f t="shared" si="171"/>
        <v>0</v>
      </c>
      <c r="AB409" s="84">
        <f t="shared" si="171"/>
        <v>0</v>
      </c>
      <c r="AC409" s="84">
        <f t="shared" si="171"/>
        <v>20453871.619999994</v>
      </c>
      <c r="AD409" s="84">
        <f t="shared" si="171"/>
        <v>26290000</v>
      </c>
      <c r="AE409" s="84">
        <f t="shared" si="171"/>
        <v>960000</v>
      </c>
      <c r="AF409" s="74" t="s">
        <v>17027</v>
      </c>
      <c r="AG409" s="74" t="s">
        <v>17027</v>
      </c>
      <c r="AH409" s="74" t="s">
        <v>17027</v>
      </c>
      <c r="AI409" s="89"/>
      <c r="AJ409" s="89"/>
      <c r="AK409" s="89"/>
      <c r="AL409" s="89"/>
      <c r="AM409" s="90"/>
      <c r="AN409" s="90"/>
      <c r="AO409" s="90"/>
      <c r="AP409" s="90"/>
      <c r="AQ409" s="90"/>
      <c r="AR409" s="90"/>
      <c r="AS409" s="90"/>
      <c r="AT409" s="90"/>
      <c r="AU409" s="90"/>
      <c r="AV409" s="90"/>
      <c r="AW409" s="90"/>
      <c r="AX409" s="91"/>
      <c r="AY409" s="91"/>
      <c r="AZ409" s="90"/>
      <c r="BA409" s="90"/>
      <c r="BB409" s="92"/>
      <c r="BC409" s="93"/>
      <c r="CH409" s="86">
        <f t="shared" si="153"/>
        <v>-1.3038516044616699E-7</v>
      </c>
    </row>
    <row r="410" spans="1:115">
      <c r="B410" s="87" t="s">
        <v>71</v>
      </c>
      <c r="C410" s="87"/>
      <c r="D410" s="83">
        <f>SUM(D411:D453)</f>
        <v>250558681.49000001</v>
      </c>
      <c r="E410" s="84">
        <f t="shared" ref="E410:AE410" si="172">SUM(E411:E453)</f>
        <v>0</v>
      </c>
      <c r="F410" s="84">
        <f t="shared" si="172"/>
        <v>0</v>
      </c>
      <c r="G410" s="84">
        <f t="shared" si="172"/>
        <v>0</v>
      </c>
      <c r="H410" s="84">
        <f t="shared" si="172"/>
        <v>0</v>
      </c>
      <c r="I410" s="84">
        <f t="shared" si="172"/>
        <v>0</v>
      </c>
      <c r="J410" s="84">
        <f t="shared" si="172"/>
        <v>0</v>
      </c>
      <c r="K410" s="85">
        <f t="shared" si="172"/>
        <v>1</v>
      </c>
      <c r="L410" s="84">
        <f t="shared" si="172"/>
        <v>2259447.8199999998</v>
      </c>
      <c r="M410" s="84">
        <f t="shared" si="172"/>
        <v>29378.299999999996</v>
      </c>
      <c r="N410" s="84">
        <f t="shared" si="172"/>
        <v>213654739.73000002</v>
      </c>
      <c r="O410" s="84">
        <f t="shared" si="172"/>
        <v>0</v>
      </c>
      <c r="P410" s="84">
        <f t="shared" si="172"/>
        <v>0</v>
      </c>
      <c r="Q410" s="84">
        <f t="shared" si="172"/>
        <v>4240.5</v>
      </c>
      <c r="R410" s="84">
        <f t="shared" si="172"/>
        <v>22526258.149999999</v>
      </c>
      <c r="S410" s="84">
        <f t="shared" si="172"/>
        <v>0</v>
      </c>
      <c r="T410" s="84">
        <f t="shared" si="172"/>
        <v>0</v>
      </c>
      <c r="U410" s="84">
        <f t="shared" si="172"/>
        <v>0</v>
      </c>
      <c r="V410" s="84">
        <f t="shared" si="172"/>
        <v>0</v>
      </c>
      <c r="W410" s="84">
        <f t="shared" si="172"/>
        <v>0</v>
      </c>
      <c r="X410" s="84">
        <f t="shared" si="172"/>
        <v>0</v>
      </c>
      <c r="Y410" s="84">
        <f t="shared" si="172"/>
        <v>0</v>
      </c>
      <c r="Z410" s="84">
        <f t="shared" si="172"/>
        <v>0</v>
      </c>
      <c r="AA410" s="84">
        <f t="shared" si="172"/>
        <v>0</v>
      </c>
      <c r="AB410" s="84">
        <f t="shared" si="172"/>
        <v>0</v>
      </c>
      <c r="AC410" s="84">
        <f t="shared" si="172"/>
        <v>5108235.7899999982</v>
      </c>
      <c r="AD410" s="84">
        <f t="shared" si="172"/>
        <v>7010000</v>
      </c>
      <c r="AE410" s="84">
        <f t="shared" si="172"/>
        <v>0</v>
      </c>
      <c r="AF410" s="74" t="s">
        <v>17027</v>
      </c>
      <c r="AG410" s="74" t="s">
        <v>17027</v>
      </c>
      <c r="AH410" s="74" t="s">
        <v>17027</v>
      </c>
      <c r="AI410" s="89"/>
      <c r="AJ410" s="89"/>
      <c r="AK410" s="89"/>
      <c r="AL410" s="89"/>
      <c r="AM410" s="90"/>
      <c r="AN410" s="90"/>
      <c r="AO410" s="90"/>
      <c r="AP410" s="90"/>
      <c r="AQ410" s="90"/>
      <c r="AR410" s="90"/>
      <c r="AS410" s="90"/>
      <c r="AT410" s="90"/>
      <c r="AU410" s="90"/>
      <c r="AV410" s="90"/>
      <c r="AW410" s="90"/>
      <c r="AX410" s="91"/>
      <c r="AY410" s="91"/>
      <c r="AZ410" s="90"/>
      <c r="BA410" s="90"/>
      <c r="BB410" s="92"/>
      <c r="BC410" s="93">
        <f t="shared" ref="BC410:BC454" si="173">AY410-M410</f>
        <v>-29378.299999999996</v>
      </c>
      <c r="BJ410" s="61" t="e">
        <f>VLOOKUP(C410,BM:BO,3,FALSE)</f>
        <v>#N/A</v>
      </c>
      <c r="BM410" s="61" t="s">
        <v>613</v>
      </c>
      <c r="BN410" s="61" t="s">
        <v>16993</v>
      </c>
      <c r="BO410" s="61" t="s">
        <v>3104</v>
      </c>
      <c r="BU410" s="61" t="s">
        <v>613</v>
      </c>
      <c r="BV410" s="61" t="s">
        <v>16993</v>
      </c>
      <c r="BW410" s="61" t="s">
        <v>3104</v>
      </c>
      <c r="CH410" s="86">
        <f t="shared" si="153"/>
        <v>9.3132257461547852E-10</v>
      </c>
    </row>
    <row r="411" spans="1:115">
      <c r="A411" s="61">
        <v>1</v>
      </c>
      <c r="B411" s="94">
        <f>SUBTOTAL(9,$A$411:A411)</f>
        <v>1</v>
      </c>
      <c r="C411" s="98" t="s">
        <v>108</v>
      </c>
      <c r="D411" s="84">
        <f t="shared" ref="D411:D452" si="174">E411+F411+G411+H411+I411+J411+L411+N411+P411+R411+T411+U411+V411+W411+X411+Y411+Z411+AA411+AB411+AC411+AD411+AE411</f>
        <v>2065079.27</v>
      </c>
      <c r="E411" s="101">
        <v>0</v>
      </c>
      <c r="F411" s="101">
        <v>0</v>
      </c>
      <c r="G411" s="101">
        <v>0</v>
      </c>
      <c r="H411" s="101">
        <v>0</v>
      </c>
      <c r="I411" s="101">
        <v>0</v>
      </c>
      <c r="J411" s="101">
        <v>0</v>
      </c>
      <c r="K411" s="116">
        <v>0</v>
      </c>
      <c r="L411" s="101">
        <v>0</v>
      </c>
      <c r="M411" s="84">
        <v>252</v>
      </c>
      <c r="N411" s="84">
        <v>1845583.78</v>
      </c>
      <c r="O411" s="101">
        <v>0</v>
      </c>
      <c r="P411" s="101">
        <v>0</v>
      </c>
      <c r="Q411" s="84">
        <v>0</v>
      </c>
      <c r="R411" s="84">
        <v>0</v>
      </c>
      <c r="S411" s="101">
        <v>0</v>
      </c>
      <c r="T411" s="101">
        <v>0</v>
      </c>
      <c r="U411" s="101">
        <v>0</v>
      </c>
      <c r="V411" s="101">
        <v>0</v>
      </c>
      <c r="W411" s="101">
        <v>0</v>
      </c>
      <c r="X411" s="101">
        <v>0</v>
      </c>
      <c r="Y411" s="101">
        <v>0</v>
      </c>
      <c r="Z411" s="101">
        <v>0</v>
      </c>
      <c r="AA411" s="101">
        <v>0</v>
      </c>
      <c r="AB411" s="101">
        <v>0</v>
      </c>
      <c r="AC411" s="84">
        <f t="shared" ref="AC411:AC429" si="175">ROUND(N411*2.14%,2)</f>
        <v>39495.49</v>
      </c>
      <c r="AD411" s="84">
        <v>180000</v>
      </c>
      <c r="AE411" s="101">
        <v>0</v>
      </c>
      <c r="AF411" s="74">
        <v>2024</v>
      </c>
      <c r="AG411" s="74">
        <v>2024</v>
      </c>
      <c r="AH411" s="74">
        <v>2024</v>
      </c>
      <c r="AI411" s="89"/>
      <c r="AJ411" s="89"/>
      <c r="AK411" s="89"/>
      <c r="AL411" s="89"/>
      <c r="AM411" s="90" t="s">
        <v>16963</v>
      </c>
      <c r="AN411" s="90" t="s">
        <v>16960</v>
      </c>
      <c r="AO411" s="90">
        <v>0</v>
      </c>
      <c r="AP411" s="90" t="s">
        <v>16961</v>
      </c>
      <c r="AQ411" s="90" t="s">
        <v>16967</v>
      </c>
      <c r="AR411" s="90">
        <v>0</v>
      </c>
      <c r="AS411" s="90"/>
      <c r="AT411" s="90"/>
      <c r="AU411" s="90"/>
      <c r="AV411" s="90"/>
      <c r="AW411" s="90" t="s">
        <v>664</v>
      </c>
      <c r="AX411" s="91">
        <v>267.60000000000002</v>
      </c>
      <c r="AY411" s="91">
        <v>252</v>
      </c>
      <c r="AZ411" s="90" t="s">
        <v>17016</v>
      </c>
      <c r="BA411" s="90" t="s">
        <v>627</v>
      </c>
      <c r="BB411" s="92"/>
      <c r="BC411" s="93">
        <f t="shared" si="173"/>
        <v>0</v>
      </c>
      <c r="BJ411" s="61" t="str">
        <f>VLOOKUP(C411,BM:BO,3,FALSE)</f>
        <v>180.000</v>
      </c>
      <c r="BM411" s="61" t="s">
        <v>3105</v>
      </c>
      <c r="BN411" s="61" t="s">
        <v>721</v>
      </c>
      <c r="BO411" s="61" t="s">
        <v>3106</v>
      </c>
      <c r="BU411" s="61" t="s">
        <v>3105</v>
      </c>
      <c r="BV411" s="61" t="s">
        <v>721</v>
      </c>
      <c r="BW411" s="61" t="s">
        <v>3106</v>
      </c>
      <c r="CH411" s="86">
        <f t="shared" si="153"/>
        <v>0</v>
      </c>
    </row>
    <row r="412" spans="1:115">
      <c r="A412" s="61">
        <v>1</v>
      </c>
      <c r="B412" s="94">
        <f>SUBTOTAL(9,$A$411:A412)</f>
        <v>2</v>
      </c>
      <c r="C412" s="98" t="s">
        <v>109</v>
      </c>
      <c r="D412" s="84">
        <f t="shared" si="174"/>
        <v>11071119.41</v>
      </c>
      <c r="E412" s="101">
        <v>0</v>
      </c>
      <c r="F412" s="101">
        <v>0</v>
      </c>
      <c r="G412" s="101">
        <v>0</v>
      </c>
      <c r="H412" s="101">
        <v>0</v>
      </c>
      <c r="I412" s="101">
        <v>0</v>
      </c>
      <c r="J412" s="101">
        <v>0</v>
      </c>
      <c r="K412" s="116">
        <v>0</v>
      </c>
      <c r="L412" s="101">
        <v>0</v>
      </c>
      <c r="M412" s="84">
        <v>1351</v>
      </c>
      <c r="N412" s="84">
        <v>10613980.23</v>
      </c>
      <c r="O412" s="101">
        <v>0</v>
      </c>
      <c r="P412" s="101">
        <v>0</v>
      </c>
      <c r="Q412" s="84">
        <v>0</v>
      </c>
      <c r="R412" s="84">
        <v>0</v>
      </c>
      <c r="S412" s="101">
        <v>0</v>
      </c>
      <c r="T412" s="101">
        <v>0</v>
      </c>
      <c r="U412" s="101">
        <v>0</v>
      </c>
      <c r="V412" s="101">
        <v>0</v>
      </c>
      <c r="W412" s="101">
        <v>0</v>
      </c>
      <c r="X412" s="101">
        <v>0</v>
      </c>
      <c r="Y412" s="101">
        <v>0</v>
      </c>
      <c r="Z412" s="101">
        <v>0</v>
      </c>
      <c r="AA412" s="101">
        <v>0</v>
      </c>
      <c r="AB412" s="101">
        <v>0</v>
      </c>
      <c r="AC412" s="84">
        <f t="shared" si="175"/>
        <v>227139.18</v>
      </c>
      <c r="AD412" s="84">
        <v>230000</v>
      </c>
      <c r="AE412" s="101">
        <v>0</v>
      </c>
      <c r="AF412" s="74">
        <v>2024</v>
      </c>
      <c r="AG412" s="74">
        <v>2024</v>
      </c>
      <c r="AH412" s="74">
        <v>2024</v>
      </c>
      <c r="AI412" s="89"/>
      <c r="AJ412" s="89"/>
      <c r="AK412" s="89"/>
      <c r="AL412" s="89"/>
      <c r="AM412" s="90" t="s">
        <v>16963</v>
      </c>
      <c r="AN412" s="90" t="s">
        <v>16960</v>
      </c>
      <c r="AO412" s="90">
        <v>2018</v>
      </c>
      <c r="AP412" s="90" t="s">
        <v>16960</v>
      </c>
      <c r="AQ412" s="90" t="s">
        <v>16958</v>
      </c>
      <c r="AR412" s="90" t="s">
        <v>16965</v>
      </c>
      <c r="AS412" s="90"/>
      <c r="AT412" s="90" t="s">
        <v>16976</v>
      </c>
      <c r="AU412" s="97">
        <v>1511199.48</v>
      </c>
      <c r="AV412" s="97">
        <v>2992445.51</v>
      </c>
      <c r="AW412" s="90" t="s">
        <v>623</v>
      </c>
      <c r="AX412" s="91">
        <v>6095</v>
      </c>
      <c r="AY412" s="91">
        <v>1351</v>
      </c>
      <c r="AZ412" s="90" t="s">
        <v>17019</v>
      </c>
      <c r="BA412" s="90" t="s">
        <v>17013</v>
      </c>
      <c r="BB412" s="92"/>
      <c r="BC412" s="93">
        <f t="shared" si="173"/>
        <v>0</v>
      </c>
      <c r="BJ412" s="61" t="str">
        <f>VLOOKUP(C412,BM:BO,3,FALSE)</f>
        <v>1229.500</v>
      </c>
      <c r="BM412" s="61" t="s">
        <v>3107</v>
      </c>
      <c r="BN412" s="61" t="s">
        <v>3254</v>
      </c>
      <c r="BO412" s="61" t="s">
        <v>3108</v>
      </c>
      <c r="BU412" s="61" t="s">
        <v>3107</v>
      </c>
      <c r="BV412" s="61" t="s">
        <v>3254</v>
      </c>
      <c r="BW412" s="61" t="s">
        <v>3108</v>
      </c>
      <c r="CH412" s="86">
        <f t="shared" si="153"/>
        <v>-2.9103830456733704E-10</v>
      </c>
    </row>
    <row r="413" spans="1:115">
      <c r="A413" s="61">
        <v>1</v>
      </c>
      <c r="B413" s="94">
        <f>SUBTOTAL(9,$A$411:A413)</f>
        <v>3</v>
      </c>
      <c r="C413" s="98" t="s">
        <v>110</v>
      </c>
      <c r="D413" s="84">
        <f t="shared" si="174"/>
        <v>2170696.7599999998</v>
      </c>
      <c r="E413" s="101">
        <v>0</v>
      </c>
      <c r="F413" s="101">
        <v>0</v>
      </c>
      <c r="G413" s="101">
        <v>0</v>
      </c>
      <c r="H413" s="101">
        <v>0</v>
      </c>
      <c r="I413" s="101">
        <v>0</v>
      </c>
      <c r="J413" s="101">
        <v>0</v>
      </c>
      <c r="K413" s="116">
        <v>0</v>
      </c>
      <c r="L413" s="101">
        <v>0</v>
      </c>
      <c r="M413" s="84">
        <v>257</v>
      </c>
      <c r="N413" s="84">
        <v>2027312.28</v>
      </c>
      <c r="O413" s="101">
        <v>0</v>
      </c>
      <c r="P413" s="101">
        <v>0</v>
      </c>
      <c r="Q413" s="84">
        <v>0</v>
      </c>
      <c r="R413" s="84">
        <v>0</v>
      </c>
      <c r="S413" s="101">
        <v>0</v>
      </c>
      <c r="T413" s="101">
        <v>0</v>
      </c>
      <c r="U413" s="101">
        <v>0</v>
      </c>
      <c r="V413" s="101">
        <v>0</v>
      </c>
      <c r="W413" s="101">
        <v>0</v>
      </c>
      <c r="X413" s="101">
        <v>0</v>
      </c>
      <c r="Y413" s="101">
        <v>0</v>
      </c>
      <c r="Z413" s="101">
        <v>0</v>
      </c>
      <c r="AA413" s="101">
        <v>0</v>
      </c>
      <c r="AB413" s="101">
        <v>0</v>
      </c>
      <c r="AC413" s="84">
        <f t="shared" si="175"/>
        <v>43384.480000000003</v>
      </c>
      <c r="AD413" s="101">
        <v>100000</v>
      </c>
      <c r="AE413" s="101">
        <v>0</v>
      </c>
      <c r="AF413" s="74">
        <v>2024</v>
      </c>
      <c r="AG413" s="74">
        <v>2024</v>
      </c>
      <c r="AH413" s="74">
        <v>2024</v>
      </c>
      <c r="AI413" s="89"/>
      <c r="AJ413" s="89"/>
      <c r="AK413" s="89"/>
      <c r="AL413" s="89"/>
      <c r="AM413" s="90" t="s">
        <v>16950</v>
      </c>
      <c r="AN413" s="90" t="s">
        <v>16970</v>
      </c>
      <c r="AO413" s="90">
        <v>0</v>
      </c>
      <c r="AP413" s="90" t="s">
        <v>16963</v>
      </c>
      <c r="AQ413" s="90" t="s">
        <v>16969</v>
      </c>
      <c r="AR413" s="90">
        <v>0</v>
      </c>
      <c r="AS413" s="90"/>
      <c r="AT413" s="90"/>
      <c r="AU413" s="90"/>
      <c r="AV413" s="90"/>
      <c r="AW413" s="90" t="s">
        <v>664</v>
      </c>
      <c r="AX413" s="91">
        <v>299.5</v>
      </c>
      <c r="AY413" s="91">
        <v>257</v>
      </c>
      <c r="AZ413" s="90" t="s">
        <v>594</v>
      </c>
      <c r="BA413" s="90">
        <v>1959</v>
      </c>
      <c r="BB413" s="92"/>
      <c r="BC413" s="93">
        <f t="shared" si="173"/>
        <v>0</v>
      </c>
      <c r="BJ413" s="61" t="str">
        <f>VLOOKUP(C413,BM:BO,3,FALSE)</f>
        <v>272.500</v>
      </c>
      <c r="BM413" s="61" t="s">
        <v>3109</v>
      </c>
      <c r="BN413" s="61" t="s">
        <v>2985</v>
      </c>
      <c r="BO413" s="61" t="s">
        <v>2985</v>
      </c>
      <c r="BU413" s="61" t="s">
        <v>3109</v>
      </c>
      <c r="BV413" s="61" t="s">
        <v>2985</v>
      </c>
      <c r="BW413" s="61" t="s">
        <v>2985</v>
      </c>
      <c r="CH413" s="86">
        <f t="shared" si="153"/>
        <v>-2.6193447411060333E-10</v>
      </c>
    </row>
    <row r="414" spans="1:115">
      <c r="A414" s="61">
        <v>1</v>
      </c>
      <c r="B414" s="94">
        <f>SUBTOTAL(9,$A$411:A414)</f>
        <v>4</v>
      </c>
      <c r="C414" s="98" t="s">
        <v>5253</v>
      </c>
      <c r="D414" s="84">
        <f t="shared" si="174"/>
        <v>8129200.9299999997</v>
      </c>
      <c r="E414" s="101">
        <v>0</v>
      </c>
      <c r="F414" s="101">
        <v>0</v>
      </c>
      <c r="G414" s="101">
        <v>0</v>
      </c>
      <c r="H414" s="101">
        <v>0</v>
      </c>
      <c r="I414" s="101">
        <v>0</v>
      </c>
      <c r="J414" s="101">
        <v>0</v>
      </c>
      <c r="K414" s="116">
        <v>0</v>
      </c>
      <c r="L414" s="101">
        <v>0</v>
      </c>
      <c r="M414" s="84">
        <v>1265</v>
      </c>
      <c r="N414" s="84">
        <f>7763071.21+195809.67</f>
        <v>7958880.8799999999</v>
      </c>
      <c r="O414" s="101">
        <v>0</v>
      </c>
      <c r="P414" s="101">
        <v>0</v>
      </c>
      <c r="Q414" s="84">
        <v>0</v>
      </c>
      <c r="R414" s="84">
        <v>0</v>
      </c>
      <c r="S414" s="101">
        <v>0</v>
      </c>
      <c r="T414" s="101">
        <v>0</v>
      </c>
      <c r="U414" s="101">
        <v>0</v>
      </c>
      <c r="V414" s="101">
        <v>0</v>
      </c>
      <c r="W414" s="101">
        <v>0</v>
      </c>
      <c r="X414" s="101">
        <v>0</v>
      </c>
      <c r="Y414" s="101">
        <v>0</v>
      </c>
      <c r="Z414" s="101">
        <v>0</v>
      </c>
      <c r="AA414" s="101">
        <v>0</v>
      </c>
      <c r="AB414" s="101">
        <v>0</v>
      </c>
      <c r="AC414" s="84">
        <f>ROUND(N414*2.14%,2)</f>
        <v>170320.05</v>
      </c>
      <c r="AD414" s="101">
        <v>0</v>
      </c>
      <c r="AE414" s="101">
        <v>0</v>
      </c>
      <c r="AF414" s="74" t="s">
        <v>17053</v>
      </c>
      <c r="AG414" s="74">
        <v>2024</v>
      </c>
      <c r="AH414" s="74">
        <v>2024</v>
      </c>
      <c r="AI414" s="89"/>
      <c r="AJ414" s="89"/>
      <c r="AK414" s="89"/>
      <c r="AL414" s="89"/>
      <c r="AM414" s="90"/>
      <c r="AN414" s="90"/>
      <c r="AO414" s="90"/>
      <c r="AP414" s="90"/>
      <c r="AQ414" s="90"/>
      <c r="AR414" s="90"/>
      <c r="AS414" s="90"/>
      <c r="AT414" s="90"/>
      <c r="AU414" s="90"/>
      <c r="AV414" s="90"/>
      <c r="AW414" s="90"/>
      <c r="AX414" s="91"/>
      <c r="AY414" s="91"/>
      <c r="AZ414" s="90"/>
      <c r="BA414" s="90"/>
      <c r="BB414" s="92"/>
      <c r="BC414" s="93"/>
      <c r="CH414" s="86">
        <f t="shared" si="153"/>
        <v>-1.7462298274040222E-10</v>
      </c>
    </row>
    <row r="415" spans="1:115">
      <c r="A415" s="61">
        <v>1</v>
      </c>
      <c r="B415" s="94">
        <f>SUBTOTAL(9,$A$411:A415)</f>
        <v>5</v>
      </c>
      <c r="C415" s="98" t="s">
        <v>112</v>
      </c>
      <c r="D415" s="84">
        <f t="shared" si="174"/>
        <v>4646428.3500000006</v>
      </c>
      <c r="E415" s="101">
        <v>0</v>
      </c>
      <c r="F415" s="101">
        <v>0</v>
      </c>
      <c r="G415" s="101">
        <v>0</v>
      </c>
      <c r="H415" s="101">
        <v>0</v>
      </c>
      <c r="I415" s="101">
        <v>0</v>
      </c>
      <c r="J415" s="101">
        <v>0</v>
      </c>
      <c r="K415" s="116">
        <v>0</v>
      </c>
      <c r="L415" s="101">
        <v>0</v>
      </c>
      <c r="M415" s="84">
        <v>567</v>
      </c>
      <c r="N415" s="84">
        <v>4353268.41</v>
      </c>
      <c r="O415" s="101">
        <v>0</v>
      </c>
      <c r="P415" s="101">
        <v>0</v>
      </c>
      <c r="Q415" s="84">
        <v>0</v>
      </c>
      <c r="R415" s="84">
        <v>0</v>
      </c>
      <c r="S415" s="101">
        <v>0</v>
      </c>
      <c r="T415" s="101">
        <v>0</v>
      </c>
      <c r="U415" s="101">
        <v>0</v>
      </c>
      <c r="V415" s="101">
        <v>0</v>
      </c>
      <c r="W415" s="101">
        <v>0</v>
      </c>
      <c r="X415" s="101">
        <v>0</v>
      </c>
      <c r="Y415" s="101">
        <v>0</v>
      </c>
      <c r="Z415" s="101">
        <v>0</v>
      </c>
      <c r="AA415" s="101">
        <v>0</v>
      </c>
      <c r="AB415" s="101">
        <v>0</v>
      </c>
      <c r="AC415" s="84">
        <f t="shared" si="175"/>
        <v>93159.94</v>
      </c>
      <c r="AD415" s="84">
        <v>200000</v>
      </c>
      <c r="AE415" s="101">
        <v>0</v>
      </c>
      <c r="AF415" s="74">
        <v>2024</v>
      </c>
      <c r="AG415" s="74">
        <v>2024</v>
      </c>
      <c r="AH415" s="74">
        <v>2024</v>
      </c>
      <c r="AI415" s="89"/>
      <c r="AJ415" s="89"/>
      <c r="AK415" s="89"/>
      <c r="AL415" s="89"/>
      <c r="AM415" s="90" t="s">
        <v>16963</v>
      </c>
      <c r="AN415" s="90" t="s">
        <v>16961</v>
      </c>
      <c r="AO415" s="90">
        <v>0</v>
      </c>
      <c r="AP415" s="90" t="s">
        <v>16965</v>
      </c>
      <c r="AQ415" s="90" t="s">
        <v>16959</v>
      </c>
      <c r="AR415" s="90">
        <v>0</v>
      </c>
      <c r="AS415" s="90"/>
      <c r="AT415" s="90"/>
      <c r="AU415" s="90"/>
      <c r="AV415" s="90"/>
      <c r="AW415" s="90" t="s">
        <v>796</v>
      </c>
      <c r="AX415" s="91">
        <v>875.4</v>
      </c>
      <c r="AY415" s="91">
        <v>567</v>
      </c>
      <c r="AZ415" s="90" t="s">
        <v>17016</v>
      </c>
      <c r="BA415" s="90" t="s">
        <v>707</v>
      </c>
      <c r="BB415" s="92"/>
      <c r="BC415" s="93">
        <f t="shared" si="173"/>
        <v>0</v>
      </c>
      <c r="BJ415" s="61" t="str">
        <f t="shared" ref="BJ415:BJ422" si="176">VLOOKUP(C415,BM:BO,3,FALSE)</f>
        <v>676.000</v>
      </c>
      <c r="BM415" s="61" t="s">
        <v>3111</v>
      </c>
      <c r="BN415" s="61" t="s">
        <v>930</v>
      </c>
      <c r="BO415" s="61" t="s">
        <v>3112</v>
      </c>
      <c r="BU415" s="61" t="s">
        <v>3111</v>
      </c>
      <c r="BV415" s="61" t="s">
        <v>930</v>
      </c>
      <c r="BW415" s="61" t="s">
        <v>3112</v>
      </c>
      <c r="CH415" s="86">
        <f t="shared" si="153"/>
        <v>4.0745362639427185E-10</v>
      </c>
    </row>
    <row r="416" spans="1:115">
      <c r="A416" s="61">
        <v>1</v>
      </c>
      <c r="B416" s="94">
        <f>SUBTOTAL(9,$A$411:A416)</f>
        <v>6</v>
      </c>
      <c r="C416" s="98" t="s">
        <v>113</v>
      </c>
      <c r="D416" s="84">
        <f t="shared" si="174"/>
        <v>4572675.5200000005</v>
      </c>
      <c r="E416" s="101">
        <v>0</v>
      </c>
      <c r="F416" s="101">
        <v>0</v>
      </c>
      <c r="G416" s="101">
        <v>0</v>
      </c>
      <c r="H416" s="101">
        <v>0</v>
      </c>
      <c r="I416" s="101">
        <v>0</v>
      </c>
      <c r="J416" s="101">
        <v>0</v>
      </c>
      <c r="K416" s="116">
        <v>0</v>
      </c>
      <c r="L416" s="101">
        <v>0</v>
      </c>
      <c r="M416" s="84">
        <v>558</v>
      </c>
      <c r="N416" s="84">
        <v>4281060.82</v>
      </c>
      <c r="O416" s="101">
        <v>0</v>
      </c>
      <c r="P416" s="101">
        <v>0</v>
      </c>
      <c r="Q416" s="84">
        <v>0</v>
      </c>
      <c r="R416" s="84">
        <v>0</v>
      </c>
      <c r="S416" s="101">
        <v>0</v>
      </c>
      <c r="T416" s="101">
        <v>0</v>
      </c>
      <c r="U416" s="101">
        <v>0</v>
      </c>
      <c r="V416" s="101">
        <v>0</v>
      </c>
      <c r="W416" s="101">
        <v>0</v>
      </c>
      <c r="X416" s="101">
        <v>0</v>
      </c>
      <c r="Y416" s="101">
        <v>0</v>
      </c>
      <c r="Z416" s="101">
        <v>0</v>
      </c>
      <c r="AA416" s="101">
        <v>0</v>
      </c>
      <c r="AB416" s="101">
        <v>0</v>
      </c>
      <c r="AC416" s="84">
        <f t="shared" si="175"/>
        <v>91614.7</v>
      </c>
      <c r="AD416" s="84">
        <v>200000</v>
      </c>
      <c r="AE416" s="101">
        <v>0</v>
      </c>
      <c r="AF416" s="74">
        <v>2024</v>
      </c>
      <c r="AG416" s="74">
        <v>2024</v>
      </c>
      <c r="AH416" s="74">
        <v>2024</v>
      </c>
      <c r="AI416" s="89"/>
      <c r="AJ416" s="89"/>
      <c r="AK416" s="89"/>
      <c r="AL416" s="89"/>
      <c r="AM416" s="90" t="s">
        <v>16963</v>
      </c>
      <c r="AN416" s="90" t="s">
        <v>16961</v>
      </c>
      <c r="AO416" s="90">
        <v>0</v>
      </c>
      <c r="AP416" s="90" t="s">
        <v>16965</v>
      </c>
      <c r="AQ416" s="90" t="s">
        <v>16959</v>
      </c>
      <c r="AR416" s="90">
        <v>0</v>
      </c>
      <c r="AS416" s="90"/>
      <c r="AT416" s="90"/>
      <c r="AU416" s="90"/>
      <c r="AV416" s="90"/>
      <c r="AW416" s="90" t="s">
        <v>664</v>
      </c>
      <c r="AX416" s="91">
        <v>546.79999999999995</v>
      </c>
      <c r="AY416" s="91">
        <v>558</v>
      </c>
      <c r="AZ416" s="90" t="s">
        <v>17016</v>
      </c>
      <c r="BA416" s="90">
        <v>1990</v>
      </c>
      <c r="BB416" s="92"/>
      <c r="BC416" s="93">
        <f t="shared" si="173"/>
        <v>0</v>
      </c>
      <c r="BJ416" s="61" t="str">
        <f t="shared" si="176"/>
        <v>363.000</v>
      </c>
      <c r="BM416" s="61" t="s">
        <v>3113</v>
      </c>
      <c r="BN416" s="61" t="s">
        <v>801</v>
      </c>
      <c r="BO416" s="61" t="s">
        <v>3114</v>
      </c>
      <c r="BU416" s="61" t="s">
        <v>3113</v>
      </c>
      <c r="BV416" s="61" t="s">
        <v>801</v>
      </c>
      <c r="BW416" s="61" t="s">
        <v>3114</v>
      </c>
      <c r="CH416" s="86">
        <f t="shared" si="153"/>
        <v>1.7462298274040222E-10</v>
      </c>
    </row>
    <row r="417" spans="1:86">
      <c r="A417" s="61">
        <v>1</v>
      </c>
      <c r="B417" s="94">
        <f>SUBTOTAL(9,$A$411:A417)</f>
        <v>7</v>
      </c>
      <c r="C417" s="98" t="s">
        <v>115</v>
      </c>
      <c r="D417" s="84">
        <f t="shared" si="174"/>
        <v>3376240.7100000004</v>
      </c>
      <c r="E417" s="101">
        <v>0</v>
      </c>
      <c r="F417" s="101">
        <v>0</v>
      </c>
      <c r="G417" s="101">
        <v>0</v>
      </c>
      <c r="H417" s="101">
        <v>0</v>
      </c>
      <c r="I417" s="101">
        <v>0</v>
      </c>
      <c r="J417" s="101">
        <v>0</v>
      </c>
      <c r="K417" s="116">
        <v>0</v>
      </c>
      <c r="L417" s="101">
        <v>0</v>
      </c>
      <c r="M417" s="84">
        <v>412</v>
      </c>
      <c r="N417" s="84">
        <v>3129274.24</v>
      </c>
      <c r="O417" s="101">
        <v>0</v>
      </c>
      <c r="P417" s="101">
        <v>0</v>
      </c>
      <c r="Q417" s="84">
        <v>0</v>
      </c>
      <c r="R417" s="84">
        <v>0</v>
      </c>
      <c r="S417" s="101">
        <v>0</v>
      </c>
      <c r="T417" s="101">
        <v>0</v>
      </c>
      <c r="U417" s="101">
        <v>0</v>
      </c>
      <c r="V417" s="101">
        <v>0</v>
      </c>
      <c r="W417" s="101">
        <v>0</v>
      </c>
      <c r="X417" s="101">
        <v>0</v>
      </c>
      <c r="Y417" s="101">
        <v>0</v>
      </c>
      <c r="Z417" s="101">
        <v>0</v>
      </c>
      <c r="AA417" s="101">
        <v>0</v>
      </c>
      <c r="AB417" s="101">
        <v>0</v>
      </c>
      <c r="AC417" s="84">
        <f t="shared" si="175"/>
        <v>66966.47</v>
      </c>
      <c r="AD417" s="84">
        <v>180000</v>
      </c>
      <c r="AE417" s="101">
        <v>0</v>
      </c>
      <c r="AF417" s="74">
        <v>2024</v>
      </c>
      <c r="AG417" s="74">
        <v>2024</v>
      </c>
      <c r="AH417" s="74">
        <v>2024</v>
      </c>
      <c r="AI417" s="89"/>
      <c r="AJ417" s="89"/>
      <c r="AK417" s="89"/>
      <c r="AL417" s="89"/>
      <c r="AM417" s="90" t="s">
        <v>16963</v>
      </c>
      <c r="AN417" s="90" t="s">
        <v>16961</v>
      </c>
      <c r="AO417" s="90">
        <v>0</v>
      </c>
      <c r="AP417" s="90" t="s">
        <v>16966</v>
      </c>
      <c r="AQ417" s="90" t="s">
        <v>16967</v>
      </c>
      <c r="AR417" s="90">
        <v>0</v>
      </c>
      <c r="AS417" s="90"/>
      <c r="AT417" s="90"/>
      <c r="AU417" s="90"/>
      <c r="AV417" s="90"/>
      <c r="AW417" s="90" t="s">
        <v>638</v>
      </c>
      <c r="AX417" s="91">
        <v>969.7</v>
      </c>
      <c r="AY417" s="91">
        <v>412</v>
      </c>
      <c r="AZ417" s="90" t="s">
        <v>17016</v>
      </c>
      <c r="BA417" s="90">
        <v>1992</v>
      </c>
      <c r="BB417" s="92"/>
      <c r="BC417" s="93">
        <f t="shared" si="173"/>
        <v>0</v>
      </c>
      <c r="BJ417" s="61" t="str">
        <f t="shared" si="176"/>
        <v>588.000</v>
      </c>
      <c r="BM417" s="61" t="s">
        <v>3116</v>
      </c>
      <c r="BN417" s="61" t="s">
        <v>627</v>
      </c>
      <c r="BO417" s="61" t="s">
        <v>3117</v>
      </c>
      <c r="BU417" s="61" t="s">
        <v>3116</v>
      </c>
      <c r="BV417" s="61" t="s">
        <v>627</v>
      </c>
      <c r="BW417" s="61" t="s">
        <v>3117</v>
      </c>
      <c r="CH417" s="86">
        <f t="shared" si="153"/>
        <v>2.0372681319713593E-10</v>
      </c>
    </row>
    <row r="418" spans="1:86">
      <c r="A418" s="61">
        <v>1</v>
      </c>
      <c r="B418" s="94">
        <f>SUBTOTAL(9,$A$411:A418)</f>
        <v>8</v>
      </c>
      <c r="C418" s="98" t="s">
        <v>114</v>
      </c>
      <c r="D418" s="84">
        <f t="shared" si="174"/>
        <v>4646428.3500000006</v>
      </c>
      <c r="E418" s="101">
        <v>0</v>
      </c>
      <c r="F418" s="101">
        <v>0</v>
      </c>
      <c r="G418" s="101">
        <v>0</v>
      </c>
      <c r="H418" s="101">
        <v>0</v>
      </c>
      <c r="I418" s="101">
        <v>0</v>
      </c>
      <c r="J418" s="101">
        <v>0</v>
      </c>
      <c r="K418" s="116">
        <v>0</v>
      </c>
      <c r="L418" s="101">
        <v>0</v>
      </c>
      <c r="M418" s="84">
        <v>567</v>
      </c>
      <c r="N418" s="84">
        <v>4353268.41</v>
      </c>
      <c r="O418" s="101">
        <v>0</v>
      </c>
      <c r="P418" s="101">
        <v>0</v>
      </c>
      <c r="Q418" s="84">
        <v>0</v>
      </c>
      <c r="R418" s="84">
        <v>0</v>
      </c>
      <c r="S418" s="101">
        <v>0</v>
      </c>
      <c r="T418" s="101">
        <v>0</v>
      </c>
      <c r="U418" s="101">
        <v>0</v>
      </c>
      <c r="V418" s="101">
        <v>0</v>
      </c>
      <c r="W418" s="101">
        <v>0</v>
      </c>
      <c r="X418" s="101">
        <v>0</v>
      </c>
      <c r="Y418" s="101">
        <v>0</v>
      </c>
      <c r="Z418" s="101">
        <v>0</v>
      </c>
      <c r="AA418" s="101">
        <v>0</v>
      </c>
      <c r="AB418" s="101">
        <v>0</v>
      </c>
      <c r="AC418" s="84">
        <f t="shared" si="175"/>
        <v>93159.94</v>
      </c>
      <c r="AD418" s="84">
        <v>200000</v>
      </c>
      <c r="AE418" s="101">
        <v>0</v>
      </c>
      <c r="AF418" s="74">
        <v>2024</v>
      </c>
      <c r="AG418" s="74">
        <v>2024</v>
      </c>
      <c r="AH418" s="74">
        <v>2024</v>
      </c>
      <c r="AI418" s="89"/>
      <c r="AJ418" s="89"/>
      <c r="AK418" s="89"/>
      <c r="AL418" s="89"/>
      <c r="AM418" s="90" t="s">
        <v>16963</v>
      </c>
      <c r="AN418" s="90" t="s">
        <v>16961</v>
      </c>
      <c r="AO418" s="90">
        <v>0</v>
      </c>
      <c r="AP418" s="90" t="s">
        <v>16965</v>
      </c>
      <c r="AQ418" s="90" t="s">
        <v>16959</v>
      </c>
      <c r="AR418" s="90">
        <v>0</v>
      </c>
      <c r="AS418" s="90"/>
      <c r="AT418" s="90"/>
      <c r="AU418" s="90"/>
      <c r="AV418" s="90"/>
      <c r="AW418" s="90" t="s">
        <v>796</v>
      </c>
      <c r="AX418" s="91">
        <v>872</v>
      </c>
      <c r="AY418" s="91">
        <v>567</v>
      </c>
      <c r="AZ418" s="90" t="s">
        <v>17016</v>
      </c>
      <c r="BA418" s="90">
        <v>1995</v>
      </c>
      <c r="BB418" s="92"/>
      <c r="BC418" s="93">
        <f t="shared" si="173"/>
        <v>0</v>
      </c>
      <c r="BJ418" s="61" t="str">
        <f t="shared" si="176"/>
        <v>500.000</v>
      </c>
      <c r="BM418" s="61" t="s">
        <v>3119</v>
      </c>
      <c r="BN418" s="61" t="s">
        <v>2985</v>
      </c>
      <c r="BO418" s="61" t="s">
        <v>2985</v>
      </c>
      <c r="BU418" s="61" t="s">
        <v>3119</v>
      </c>
      <c r="BV418" s="61" t="s">
        <v>2985</v>
      </c>
      <c r="BW418" s="61" t="s">
        <v>2985</v>
      </c>
      <c r="CH418" s="86">
        <f t="shared" si="153"/>
        <v>4.0745362639427185E-10</v>
      </c>
    </row>
    <row r="419" spans="1:86">
      <c r="A419" s="61">
        <v>1</v>
      </c>
      <c r="B419" s="94">
        <f>SUBTOTAL(9,$A$411:A419)</f>
        <v>9</v>
      </c>
      <c r="C419" s="98" t="s">
        <v>116</v>
      </c>
      <c r="D419" s="84">
        <f t="shared" si="174"/>
        <v>2745244.27</v>
      </c>
      <c r="E419" s="101">
        <v>0</v>
      </c>
      <c r="F419" s="101">
        <v>0</v>
      </c>
      <c r="G419" s="101">
        <v>0</v>
      </c>
      <c r="H419" s="101">
        <v>0</v>
      </c>
      <c r="I419" s="101">
        <v>0</v>
      </c>
      <c r="J419" s="101">
        <v>0</v>
      </c>
      <c r="K419" s="116">
        <v>0</v>
      </c>
      <c r="L419" s="101">
        <v>0</v>
      </c>
      <c r="M419" s="84">
        <v>335</v>
      </c>
      <c r="N419" s="84">
        <v>2511498.21</v>
      </c>
      <c r="O419" s="101">
        <v>0</v>
      </c>
      <c r="P419" s="101">
        <v>0</v>
      </c>
      <c r="Q419" s="84">
        <v>0</v>
      </c>
      <c r="R419" s="84">
        <v>0</v>
      </c>
      <c r="S419" s="101">
        <v>0</v>
      </c>
      <c r="T419" s="101">
        <v>0</v>
      </c>
      <c r="U419" s="101">
        <v>0</v>
      </c>
      <c r="V419" s="101">
        <v>0</v>
      </c>
      <c r="W419" s="101">
        <v>0</v>
      </c>
      <c r="X419" s="101">
        <v>0</v>
      </c>
      <c r="Y419" s="101">
        <v>0</v>
      </c>
      <c r="Z419" s="101">
        <v>0</v>
      </c>
      <c r="AA419" s="101">
        <v>0</v>
      </c>
      <c r="AB419" s="101">
        <v>0</v>
      </c>
      <c r="AC419" s="84">
        <f t="shared" si="175"/>
        <v>53746.06</v>
      </c>
      <c r="AD419" s="84">
        <v>180000</v>
      </c>
      <c r="AE419" s="101">
        <v>0</v>
      </c>
      <c r="AF419" s="74">
        <v>2024</v>
      </c>
      <c r="AG419" s="74">
        <v>2024</v>
      </c>
      <c r="AH419" s="74">
        <v>2024</v>
      </c>
      <c r="AI419" s="89"/>
      <c r="AJ419" s="89"/>
      <c r="AK419" s="89"/>
      <c r="AL419" s="89"/>
      <c r="AM419" s="90" t="s">
        <v>16963</v>
      </c>
      <c r="AN419" s="90" t="s">
        <v>16961</v>
      </c>
      <c r="AO419" s="90">
        <v>0</v>
      </c>
      <c r="AP419" s="90" t="s">
        <v>16965</v>
      </c>
      <c r="AQ419" s="90" t="s">
        <v>16959</v>
      </c>
      <c r="AR419" s="90">
        <v>0</v>
      </c>
      <c r="AS419" s="90"/>
      <c r="AT419" s="90"/>
      <c r="AU419" s="90"/>
      <c r="AV419" s="90"/>
      <c r="AW419" s="90" t="s">
        <v>796</v>
      </c>
      <c r="AX419" s="91">
        <v>560.4</v>
      </c>
      <c r="AY419" s="91">
        <v>335</v>
      </c>
      <c r="AZ419" s="90" t="s">
        <v>17016</v>
      </c>
      <c r="BA419" s="90" t="s">
        <v>707</v>
      </c>
      <c r="BB419" s="92"/>
      <c r="BC419" s="93">
        <f t="shared" si="173"/>
        <v>0</v>
      </c>
      <c r="BJ419" s="61" t="str">
        <f t="shared" si="176"/>
        <v>499.500</v>
      </c>
      <c r="BM419" s="61" t="s">
        <v>3121</v>
      </c>
      <c r="BN419" s="61" t="s">
        <v>2985</v>
      </c>
      <c r="BO419" s="61" t="s">
        <v>2985</v>
      </c>
      <c r="BU419" s="61" t="s">
        <v>3121</v>
      </c>
      <c r="BV419" s="61" t="s">
        <v>2985</v>
      </c>
      <c r="BW419" s="61" t="s">
        <v>2985</v>
      </c>
      <c r="CH419" s="86">
        <f t="shared" si="153"/>
        <v>5.8207660913467407E-11</v>
      </c>
    </row>
    <row r="420" spans="1:86">
      <c r="A420" s="61">
        <v>1</v>
      </c>
      <c r="B420" s="94">
        <f>SUBTOTAL(9,$A$411:A420)</f>
        <v>10</v>
      </c>
      <c r="C420" s="98" t="s">
        <v>117</v>
      </c>
      <c r="D420" s="84">
        <f t="shared" si="174"/>
        <v>3012176.12</v>
      </c>
      <c r="E420" s="101">
        <v>0</v>
      </c>
      <c r="F420" s="101">
        <v>0</v>
      </c>
      <c r="G420" s="101">
        <v>0</v>
      </c>
      <c r="H420" s="101">
        <v>0</v>
      </c>
      <c r="I420" s="101">
        <v>0</v>
      </c>
      <c r="J420" s="101">
        <v>0</v>
      </c>
      <c r="K420" s="116">
        <v>0</v>
      </c>
      <c r="L420" s="101">
        <v>0</v>
      </c>
      <c r="M420" s="84">
        <v>337.8</v>
      </c>
      <c r="N420" s="84">
        <v>2772837.4</v>
      </c>
      <c r="O420" s="101">
        <v>0</v>
      </c>
      <c r="P420" s="101">
        <v>0</v>
      </c>
      <c r="Q420" s="84">
        <v>0</v>
      </c>
      <c r="R420" s="84">
        <v>0</v>
      </c>
      <c r="S420" s="101">
        <v>0</v>
      </c>
      <c r="T420" s="101">
        <v>0</v>
      </c>
      <c r="U420" s="101">
        <v>0</v>
      </c>
      <c r="V420" s="101">
        <v>0</v>
      </c>
      <c r="W420" s="101">
        <v>0</v>
      </c>
      <c r="X420" s="101">
        <v>0</v>
      </c>
      <c r="Y420" s="101">
        <v>0</v>
      </c>
      <c r="Z420" s="101">
        <v>0</v>
      </c>
      <c r="AA420" s="101">
        <v>0</v>
      </c>
      <c r="AB420" s="101">
        <v>0</v>
      </c>
      <c r="AC420" s="84">
        <f t="shared" si="175"/>
        <v>59338.720000000001</v>
      </c>
      <c r="AD420" s="84">
        <v>180000</v>
      </c>
      <c r="AE420" s="101">
        <v>0</v>
      </c>
      <c r="AF420" s="74">
        <v>2024</v>
      </c>
      <c r="AG420" s="74">
        <v>2024</v>
      </c>
      <c r="AH420" s="74">
        <v>2024</v>
      </c>
      <c r="AI420" s="89"/>
      <c r="AJ420" s="89"/>
      <c r="AK420" s="89"/>
      <c r="AL420" s="89"/>
      <c r="AM420" s="90" t="s">
        <v>16963</v>
      </c>
      <c r="AN420" s="90" t="s">
        <v>16964</v>
      </c>
      <c r="AO420" s="90">
        <v>2019</v>
      </c>
      <c r="AP420" s="90" t="s">
        <v>16965</v>
      </c>
      <c r="AQ420" s="90" t="s">
        <v>16965</v>
      </c>
      <c r="AR420" s="90" t="s">
        <v>16958</v>
      </c>
      <c r="AS420" s="90"/>
      <c r="AT420" s="90" t="s">
        <v>16976</v>
      </c>
      <c r="AU420" s="97">
        <v>1497619.77</v>
      </c>
      <c r="AV420" s="97">
        <v>1913967.34</v>
      </c>
      <c r="AW420" s="90" t="s">
        <v>733</v>
      </c>
      <c r="AX420" s="91">
        <v>2437.1</v>
      </c>
      <c r="AY420" s="91">
        <v>337.8</v>
      </c>
      <c r="AZ420" s="90" t="s">
        <v>17125</v>
      </c>
      <c r="BA420" s="90" t="s">
        <v>17013</v>
      </c>
      <c r="BB420" s="92"/>
      <c r="BC420" s="93">
        <f t="shared" si="173"/>
        <v>0</v>
      </c>
      <c r="BJ420" s="61" t="str">
        <f t="shared" si="176"/>
        <v>360.000</v>
      </c>
      <c r="BM420" s="61" t="s">
        <v>3122</v>
      </c>
      <c r="BN420" s="61" t="s">
        <v>2985</v>
      </c>
      <c r="BO420" s="61" t="s">
        <v>2985</v>
      </c>
      <c r="BU420" s="61" t="s">
        <v>3122</v>
      </c>
      <c r="BV420" s="61" t="s">
        <v>2985</v>
      </c>
      <c r="BW420" s="61" t="s">
        <v>2985</v>
      </c>
      <c r="CH420" s="86">
        <f t="shared" si="153"/>
        <v>2.0372681319713593E-10</v>
      </c>
    </row>
    <row r="421" spans="1:86">
      <c r="A421" s="61">
        <v>1</v>
      </c>
      <c r="B421" s="94">
        <f>SUBTOTAL(9,$A$411:A421)</f>
        <v>11</v>
      </c>
      <c r="C421" s="98" t="s">
        <v>118</v>
      </c>
      <c r="D421" s="84">
        <f t="shared" si="174"/>
        <v>3933484.32</v>
      </c>
      <c r="E421" s="101">
        <v>0</v>
      </c>
      <c r="F421" s="101">
        <v>0</v>
      </c>
      <c r="G421" s="101">
        <v>0</v>
      </c>
      <c r="H421" s="101">
        <v>0</v>
      </c>
      <c r="I421" s="101">
        <v>0</v>
      </c>
      <c r="J421" s="101">
        <v>0</v>
      </c>
      <c r="K421" s="116">
        <v>0</v>
      </c>
      <c r="L421" s="101">
        <v>0</v>
      </c>
      <c r="M421" s="84">
        <v>480</v>
      </c>
      <c r="N421" s="84">
        <v>3674842.69</v>
      </c>
      <c r="O421" s="101">
        <v>0</v>
      </c>
      <c r="P421" s="101">
        <v>0</v>
      </c>
      <c r="Q421" s="84">
        <v>0</v>
      </c>
      <c r="R421" s="84">
        <v>0</v>
      </c>
      <c r="S421" s="101">
        <v>0</v>
      </c>
      <c r="T421" s="101">
        <v>0</v>
      </c>
      <c r="U421" s="101">
        <v>0</v>
      </c>
      <c r="V421" s="101">
        <v>0</v>
      </c>
      <c r="W421" s="101">
        <v>0</v>
      </c>
      <c r="X421" s="101">
        <v>0</v>
      </c>
      <c r="Y421" s="101">
        <v>0</v>
      </c>
      <c r="Z421" s="101">
        <v>0</v>
      </c>
      <c r="AA421" s="101">
        <v>0</v>
      </c>
      <c r="AB421" s="101">
        <v>0</v>
      </c>
      <c r="AC421" s="84">
        <f t="shared" si="175"/>
        <v>78641.63</v>
      </c>
      <c r="AD421" s="84">
        <v>180000</v>
      </c>
      <c r="AE421" s="101">
        <v>0</v>
      </c>
      <c r="AF421" s="74">
        <v>2024</v>
      </c>
      <c r="AG421" s="74">
        <v>2024</v>
      </c>
      <c r="AH421" s="74">
        <v>2024</v>
      </c>
      <c r="AI421" s="89"/>
      <c r="AJ421" s="89"/>
      <c r="AK421" s="89"/>
      <c r="AL421" s="89"/>
      <c r="AM421" s="90" t="s">
        <v>16963</v>
      </c>
      <c r="AN421" s="90" t="s">
        <v>16961</v>
      </c>
      <c r="AO421" s="90">
        <v>0</v>
      </c>
      <c r="AP421" s="90" t="s">
        <v>16966</v>
      </c>
      <c r="AQ421" s="90" t="s">
        <v>16967</v>
      </c>
      <c r="AR421" s="90">
        <v>0</v>
      </c>
      <c r="AS421" s="90"/>
      <c r="AT421" s="90"/>
      <c r="AU421" s="90"/>
      <c r="AV421" s="90"/>
      <c r="AW421" s="90" t="s">
        <v>664</v>
      </c>
      <c r="AX421" s="91">
        <v>478.4</v>
      </c>
      <c r="AY421" s="91">
        <v>480</v>
      </c>
      <c r="AZ421" s="90" t="s">
        <v>17016</v>
      </c>
      <c r="BA421" s="90" t="s">
        <v>707</v>
      </c>
      <c r="BB421" s="92"/>
      <c r="BC421" s="93">
        <f t="shared" si="173"/>
        <v>0</v>
      </c>
      <c r="BJ421" s="61" t="str">
        <f t="shared" si="176"/>
        <v>1832.000</v>
      </c>
      <c r="BM421" s="61" t="s">
        <v>3123</v>
      </c>
      <c r="BN421" s="61" t="s">
        <v>2985</v>
      </c>
      <c r="BO421" s="61" t="s">
        <v>2985</v>
      </c>
      <c r="BU421" s="61" t="s">
        <v>3123</v>
      </c>
      <c r="BV421" s="61" t="s">
        <v>2985</v>
      </c>
      <c r="BW421" s="61" t="s">
        <v>2985</v>
      </c>
      <c r="CH421" s="86">
        <f t="shared" si="153"/>
        <v>-1.1641532182693481E-10</v>
      </c>
    </row>
    <row r="422" spans="1:86">
      <c r="A422" s="61">
        <v>1</v>
      </c>
      <c r="B422" s="94">
        <f>SUBTOTAL(9,$A$411:A422)</f>
        <v>12</v>
      </c>
      <c r="C422" s="98" t="s">
        <v>119</v>
      </c>
      <c r="D422" s="84">
        <f t="shared" si="174"/>
        <v>8112811.4100000001</v>
      </c>
      <c r="E422" s="101">
        <v>0</v>
      </c>
      <c r="F422" s="101">
        <v>0</v>
      </c>
      <c r="G422" s="101">
        <v>0</v>
      </c>
      <c r="H422" s="101">
        <v>0</v>
      </c>
      <c r="I422" s="101">
        <v>0</v>
      </c>
      <c r="J422" s="101">
        <v>0</v>
      </c>
      <c r="K422" s="116">
        <v>0</v>
      </c>
      <c r="L422" s="101">
        <v>0</v>
      </c>
      <c r="M422" s="84">
        <v>990</v>
      </c>
      <c r="N422" s="84">
        <v>7747025.0700000003</v>
      </c>
      <c r="O422" s="101">
        <v>0</v>
      </c>
      <c r="P422" s="101">
        <v>0</v>
      </c>
      <c r="Q422" s="84">
        <v>0</v>
      </c>
      <c r="R422" s="84">
        <v>0</v>
      </c>
      <c r="S422" s="101">
        <v>0</v>
      </c>
      <c r="T422" s="101">
        <v>0</v>
      </c>
      <c r="U422" s="101">
        <v>0</v>
      </c>
      <c r="V422" s="101">
        <v>0</v>
      </c>
      <c r="W422" s="101">
        <v>0</v>
      </c>
      <c r="X422" s="101">
        <v>0</v>
      </c>
      <c r="Y422" s="101">
        <v>0</v>
      </c>
      <c r="Z422" s="101">
        <v>0</v>
      </c>
      <c r="AA422" s="101">
        <v>0</v>
      </c>
      <c r="AB422" s="101">
        <v>0</v>
      </c>
      <c r="AC422" s="84">
        <f t="shared" si="175"/>
        <v>165786.34</v>
      </c>
      <c r="AD422" s="84">
        <v>200000</v>
      </c>
      <c r="AE422" s="101">
        <v>0</v>
      </c>
      <c r="AF422" s="74">
        <v>2024</v>
      </c>
      <c r="AG422" s="74">
        <v>2024</v>
      </c>
      <c r="AH422" s="74">
        <v>2024</v>
      </c>
      <c r="AI422" s="89"/>
      <c r="AJ422" s="89"/>
      <c r="AK422" s="89"/>
      <c r="AL422" s="89"/>
      <c r="AM422" s="90" t="s">
        <v>16971</v>
      </c>
      <c r="AN422" s="90" t="s">
        <v>16960</v>
      </c>
      <c r="AO422" s="90">
        <v>0</v>
      </c>
      <c r="AP422" s="90" t="s">
        <v>16952</v>
      </c>
      <c r="AQ422" s="90" t="s">
        <v>16973</v>
      </c>
      <c r="AR422" s="90" t="s">
        <v>16965</v>
      </c>
      <c r="AS422" s="90"/>
      <c r="AT422" s="90"/>
      <c r="AU422" s="90"/>
      <c r="AV422" s="90"/>
      <c r="AW422" s="90" t="s">
        <v>665</v>
      </c>
      <c r="AX422" s="91">
        <v>3968.8</v>
      </c>
      <c r="AY422" s="91">
        <v>990</v>
      </c>
      <c r="AZ422" s="90" t="s">
        <v>17016</v>
      </c>
      <c r="BA422" s="90">
        <v>2009</v>
      </c>
      <c r="BB422" s="92"/>
      <c r="BC422" s="93">
        <f t="shared" si="173"/>
        <v>0</v>
      </c>
      <c r="BJ422" s="61" t="str">
        <f t="shared" si="176"/>
        <v>878.900</v>
      </c>
      <c r="BM422" s="61" t="s">
        <v>3124</v>
      </c>
      <c r="BN422" s="61" t="s">
        <v>2985</v>
      </c>
      <c r="BO422" s="61" t="s">
        <v>2985</v>
      </c>
      <c r="BU422" s="61" t="s">
        <v>3124</v>
      </c>
      <c r="BV422" s="61" t="s">
        <v>2985</v>
      </c>
      <c r="BW422" s="61" t="s">
        <v>2985</v>
      </c>
      <c r="CH422" s="86">
        <f t="shared" si="153"/>
        <v>-1.4551915228366852E-10</v>
      </c>
    </row>
    <row r="423" spans="1:86">
      <c r="A423" s="61">
        <v>1</v>
      </c>
      <c r="B423" s="94">
        <f>SUBTOTAL(9,$A$411:A423)</f>
        <v>13</v>
      </c>
      <c r="C423" s="82" t="s">
        <v>1171</v>
      </c>
      <c r="D423" s="84">
        <f t="shared" si="174"/>
        <v>5008268.8</v>
      </c>
      <c r="E423" s="101">
        <v>0</v>
      </c>
      <c r="F423" s="101">
        <v>0</v>
      </c>
      <c r="G423" s="101">
        <v>0</v>
      </c>
      <c r="H423" s="101">
        <v>0</v>
      </c>
      <c r="I423" s="101">
        <v>0</v>
      </c>
      <c r="J423" s="101">
        <v>0</v>
      </c>
      <c r="K423" s="116">
        <v>0</v>
      </c>
      <c r="L423" s="101">
        <v>0</v>
      </c>
      <c r="M423" s="84">
        <v>1085</v>
      </c>
      <c r="N423" s="84">
        <v>4903337.38</v>
      </c>
      <c r="O423" s="101">
        <v>0</v>
      </c>
      <c r="P423" s="101">
        <v>0</v>
      </c>
      <c r="Q423" s="84">
        <v>0</v>
      </c>
      <c r="R423" s="84">
        <v>0</v>
      </c>
      <c r="S423" s="101">
        <v>0</v>
      </c>
      <c r="T423" s="101">
        <v>0</v>
      </c>
      <c r="U423" s="101">
        <v>0</v>
      </c>
      <c r="V423" s="101">
        <v>0</v>
      </c>
      <c r="W423" s="101">
        <v>0</v>
      </c>
      <c r="X423" s="101">
        <v>0</v>
      </c>
      <c r="Y423" s="101">
        <v>0</v>
      </c>
      <c r="Z423" s="101">
        <v>0</v>
      </c>
      <c r="AA423" s="101">
        <v>0</v>
      </c>
      <c r="AB423" s="101">
        <v>0</v>
      </c>
      <c r="AC423" s="84">
        <f t="shared" si="175"/>
        <v>104931.42</v>
      </c>
      <c r="AD423" s="84">
        <v>0</v>
      </c>
      <c r="AE423" s="101">
        <v>0</v>
      </c>
      <c r="AF423" s="74" t="s">
        <v>17053</v>
      </c>
      <c r="AG423" s="74">
        <v>2024</v>
      </c>
      <c r="AH423" s="74">
        <v>2024</v>
      </c>
      <c r="AI423" s="89"/>
      <c r="AJ423" s="89"/>
      <c r="AK423" s="89"/>
      <c r="AL423" s="89"/>
      <c r="AM423" s="90"/>
      <c r="AN423" s="90"/>
      <c r="AO423" s="90"/>
      <c r="AP423" s="90"/>
      <c r="AQ423" s="90"/>
      <c r="AR423" s="90"/>
      <c r="AS423" s="90"/>
      <c r="AT423" s="90"/>
      <c r="AU423" s="90"/>
      <c r="AV423" s="90"/>
      <c r="AW423" s="90"/>
      <c r="AX423" s="91"/>
      <c r="AY423" s="91"/>
      <c r="AZ423" s="90"/>
      <c r="BA423" s="90"/>
      <c r="BB423" s="92"/>
      <c r="BC423" s="93"/>
      <c r="CH423" s="86">
        <f t="shared" si="153"/>
        <v>-7.2759576141834259E-11</v>
      </c>
    </row>
    <row r="424" spans="1:86">
      <c r="A424" s="61">
        <v>1</v>
      </c>
      <c r="B424" s="94">
        <f>SUBTOTAL(9,$A$411:A424)</f>
        <v>14</v>
      </c>
      <c r="C424" s="82" t="s">
        <v>4797</v>
      </c>
      <c r="D424" s="84">
        <f t="shared" si="174"/>
        <v>9874684.5999999996</v>
      </c>
      <c r="E424" s="101">
        <v>0</v>
      </c>
      <c r="F424" s="101">
        <v>0</v>
      </c>
      <c r="G424" s="101">
        <v>0</v>
      </c>
      <c r="H424" s="101">
        <v>0</v>
      </c>
      <c r="I424" s="101">
        <v>0</v>
      </c>
      <c r="J424" s="101">
        <v>0</v>
      </c>
      <c r="K424" s="116">
        <v>0</v>
      </c>
      <c r="L424" s="101">
        <v>0</v>
      </c>
      <c r="M424" s="84">
        <v>0</v>
      </c>
      <c r="N424" s="84">
        <v>0</v>
      </c>
      <c r="O424" s="101">
        <v>0</v>
      </c>
      <c r="P424" s="101">
        <v>0</v>
      </c>
      <c r="Q424" s="84">
        <v>2531.4</v>
      </c>
      <c r="R424" s="84">
        <v>9667793.8100000005</v>
      </c>
      <c r="S424" s="101">
        <v>0</v>
      </c>
      <c r="T424" s="101">
        <v>0</v>
      </c>
      <c r="U424" s="101">
        <v>0</v>
      </c>
      <c r="V424" s="101">
        <v>0</v>
      </c>
      <c r="W424" s="101">
        <v>0</v>
      </c>
      <c r="X424" s="101">
        <v>0</v>
      </c>
      <c r="Y424" s="101">
        <v>0</v>
      </c>
      <c r="Z424" s="101">
        <v>0</v>
      </c>
      <c r="AA424" s="101">
        <v>0</v>
      </c>
      <c r="AB424" s="101">
        <v>0</v>
      </c>
      <c r="AC424" s="84">
        <f>ROUND(R424*2.14%,2)</f>
        <v>206890.79</v>
      </c>
      <c r="AD424" s="84">
        <v>0</v>
      </c>
      <c r="AE424" s="101">
        <v>0</v>
      </c>
      <c r="AF424" s="74" t="s">
        <v>17053</v>
      </c>
      <c r="AG424" s="74">
        <v>2024</v>
      </c>
      <c r="AH424" s="74">
        <v>2024</v>
      </c>
      <c r="AI424" s="89"/>
      <c r="AJ424" s="89"/>
      <c r="AK424" s="89"/>
      <c r="AL424" s="89"/>
      <c r="AM424" s="90"/>
      <c r="AN424" s="90"/>
      <c r="AO424" s="90"/>
      <c r="AP424" s="90"/>
      <c r="AQ424" s="90"/>
      <c r="AR424" s="90"/>
      <c r="AS424" s="90"/>
      <c r="AT424" s="90"/>
      <c r="AU424" s="90"/>
      <c r="AV424" s="90"/>
      <c r="AW424" s="90"/>
      <c r="AX424" s="91"/>
      <c r="AY424" s="91"/>
      <c r="AZ424" s="90"/>
      <c r="BA424" s="90"/>
      <c r="BB424" s="92"/>
      <c r="BC424" s="93"/>
      <c r="CH424" s="86">
        <f t="shared" si="153"/>
        <v>-9.0221874415874481E-10</v>
      </c>
    </row>
    <row r="425" spans="1:86">
      <c r="A425" s="61">
        <v>1</v>
      </c>
      <c r="B425" s="94">
        <f>SUBTOTAL(9,$A$411:A425)</f>
        <v>15</v>
      </c>
      <c r="C425" s="98" t="s">
        <v>122</v>
      </c>
      <c r="D425" s="84">
        <f t="shared" si="174"/>
        <v>4640474.0600000005</v>
      </c>
      <c r="E425" s="101">
        <v>0</v>
      </c>
      <c r="F425" s="101">
        <v>0</v>
      </c>
      <c r="G425" s="101">
        <v>0</v>
      </c>
      <c r="H425" s="101">
        <v>0</v>
      </c>
      <c r="I425" s="101">
        <v>0</v>
      </c>
      <c r="J425" s="101">
        <v>0</v>
      </c>
      <c r="K425" s="116">
        <v>0</v>
      </c>
      <c r="L425" s="101">
        <v>0</v>
      </c>
      <c r="M425" s="84">
        <v>593</v>
      </c>
      <c r="N425" s="84">
        <v>4347438.87</v>
      </c>
      <c r="O425" s="101">
        <v>0</v>
      </c>
      <c r="P425" s="101">
        <v>0</v>
      </c>
      <c r="Q425" s="84">
        <v>0</v>
      </c>
      <c r="R425" s="84">
        <v>0</v>
      </c>
      <c r="S425" s="101">
        <v>0</v>
      </c>
      <c r="T425" s="101">
        <v>0</v>
      </c>
      <c r="U425" s="101">
        <v>0</v>
      </c>
      <c r="V425" s="101">
        <v>0</v>
      </c>
      <c r="W425" s="101">
        <v>0</v>
      </c>
      <c r="X425" s="101">
        <v>0</v>
      </c>
      <c r="Y425" s="101">
        <v>0</v>
      </c>
      <c r="Z425" s="101">
        <v>0</v>
      </c>
      <c r="AA425" s="101">
        <v>0</v>
      </c>
      <c r="AB425" s="101">
        <v>0</v>
      </c>
      <c r="AC425" s="84">
        <f t="shared" si="175"/>
        <v>93035.19</v>
      </c>
      <c r="AD425" s="84">
        <v>200000</v>
      </c>
      <c r="AE425" s="101">
        <v>0</v>
      </c>
      <c r="AF425" s="74">
        <v>2024</v>
      </c>
      <c r="AG425" s="74">
        <v>2024</v>
      </c>
      <c r="AH425" s="74">
        <v>2024</v>
      </c>
      <c r="AI425" s="89"/>
      <c r="AJ425" s="89"/>
      <c r="AK425" s="89"/>
      <c r="AL425" s="89"/>
      <c r="AM425" s="90" t="s">
        <v>16963</v>
      </c>
      <c r="AN425" s="90" t="s">
        <v>16961</v>
      </c>
      <c r="AO425" s="90" t="s">
        <v>16972</v>
      </c>
      <c r="AP425" s="90" t="s">
        <v>16965</v>
      </c>
      <c r="AQ425" s="90" t="s">
        <v>16958</v>
      </c>
      <c r="AR425" s="90" t="s">
        <v>16965</v>
      </c>
      <c r="AS425" s="90"/>
      <c r="AT425" s="90"/>
      <c r="AU425" s="90"/>
      <c r="AV425" s="90"/>
      <c r="AW425" s="90" t="s">
        <v>663</v>
      </c>
      <c r="AX425" s="91">
        <v>3709.1</v>
      </c>
      <c r="AY425" s="91">
        <v>593</v>
      </c>
      <c r="AZ425" s="90" t="s">
        <v>17017</v>
      </c>
      <c r="BA425" s="90" t="s">
        <v>17013</v>
      </c>
      <c r="BB425" s="92"/>
      <c r="BC425" s="93">
        <f t="shared" si="173"/>
        <v>0</v>
      </c>
      <c r="BJ425" s="61" t="str">
        <f t="shared" ref="BJ425:BJ450" si="177">VLOOKUP(C425,BM:BO,3,FALSE)</f>
        <v>721.700</v>
      </c>
      <c r="BM425" s="61" t="s">
        <v>3128</v>
      </c>
      <c r="BN425" s="61" t="s">
        <v>2985</v>
      </c>
      <c r="BO425" s="61" t="s">
        <v>3129</v>
      </c>
      <c r="BU425" s="61" t="s">
        <v>3128</v>
      </c>
      <c r="BV425" s="61" t="s">
        <v>2985</v>
      </c>
      <c r="BW425" s="61" t="s">
        <v>3129</v>
      </c>
      <c r="CH425" s="86">
        <f t="shared" si="153"/>
        <v>4.0745362639427185E-10</v>
      </c>
    </row>
    <row r="426" spans="1:86">
      <c r="A426" s="61">
        <v>1</v>
      </c>
      <c r="B426" s="94">
        <f>SUBTOTAL(9,$A$411:A426)</f>
        <v>16</v>
      </c>
      <c r="C426" s="98" t="s">
        <v>149</v>
      </c>
      <c r="D426" s="84">
        <f t="shared" si="174"/>
        <v>9703520.8000000007</v>
      </c>
      <c r="E426" s="101">
        <v>0</v>
      </c>
      <c r="F426" s="101">
        <v>0</v>
      </c>
      <c r="G426" s="101">
        <v>0</v>
      </c>
      <c r="H426" s="101">
        <v>0</v>
      </c>
      <c r="I426" s="101">
        <v>0</v>
      </c>
      <c r="J426" s="101">
        <v>0</v>
      </c>
      <c r="K426" s="116">
        <v>0</v>
      </c>
      <c r="L426" s="101">
        <v>0</v>
      </c>
      <c r="M426" s="84">
        <v>1240</v>
      </c>
      <c r="N426" s="84">
        <v>9275035.0500000007</v>
      </c>
      <c r="O426" s="101">
        <v>0</v>
      </c>
      <c r="P426" s="101">
        <v>0</v>
      </c>
      <c r="Q426" s="84">
        <v>0</v>
      </c>
      <c r="R426" s="84">
        <v>0</v>
      </c>
      <c r="S426" s="101">
        <v>0</v>
      </c>
      <c r="T426" s="101">
        <v>0</v>
      </c>
      <c r="U426" s="101">
        <v>0</v>
      </c>
      <c r="V426" s="101">
        <v>0</v>
      </c>
      <c r="W426" s="101">
        <v>0</v>
      </c>
      <c r="X426" s="101">
        <v>0</v>
      </c>
      <c r="Y426" s="101">
        <v>0</v>
      </c>
      <c r="Z426" s="101">
        <v>0</v>
      </c>
      <c r="AA426" s="101">
        <v>0</v>
      </c>
      <c r="AB426" s="101">
        <v>0</v>
      </c>
      <c r="AC426" s="84">
        <f t="shared" si="175"/>
        <v>198485.75</v>
      </c>
      <c r="AD426" s="84">
        <v>230000</v>
      </c>
      <c r="AE426" s="101">
        <v>0</v>
      </c>
      <c r="AF426" s="74">
        <v>2024</v>
      </c>
      <c r="AG426" s="74">
        <v>2024</v>
      </c>
      <c r="AH426" s="74">
        <v>2024</v>
      </c>
      <c r="AI426" s="89"/>
      <c r="AJ426" s="89"/>
      <c r="AK426" s="89"/>
      <c r="AL426" s="89"/>
      <c r="AM426" s="90" t="s">
        <v>16963</v>
      </c>
      <c r="AN426" s="90" t="s">
        <v>16966</v>
      </c>
      <c r="AO426" s="90" t="s">
        <v>16969</v>
      </c>
      <c r="AP426" s="90" t="s">
        <v>16965</v>
      </c>
      <c r="AQ426" s="90" t="s">
        <v>16967</v>
      </c>
      <c r="AR426" s="90" t="s">
        <v>16965</v>
      </c>
      <c r="AS426" s="90"/>
      <c r="AT426" s="90"/>
      <c r="AU426" s="90"/>
      <c r="AV426" s="90"/>
      <c r="AW426" s="90" t="s">
        <v>1269</v>
      </c>
      <c r="AX426" s="91">
        <v>9703</v>
      </c>
      <c r="AY426" s="91">
        <v>1240</v>
      </c>
      <c r="AZ426" s="90" t="s">
        <v>17017</v>
      </c>
      <c r="BA426" s="90" t="s">
        <v>17013</v>
      </c>
      <c r="BB426" s="92"/>
      <c r="BC426" s="93">
        <f t="shared" si="173"/>
        <v>0</v>
      </c>
      <c r="BJ426" s="61" t="str">
        <f t="shared" si="177"/>
        <v>1536.000</v>
      </c>
      <c r="BM426" s="61" t="s">
        <v>3130</v>
      </c>
      <c r="BN426" s="61" t="s">
        <v>3047</v>
      </c>
      <c r="BO426" s="61" t="s">
        <v>3131</v>
      </c>
      <c r="BU426" s="61" t="s">
        <v>3130</v>
      </c>
      <c r="BV426" s="61" t="s">
        <v>3047</v>
      </c>
      <c r="BW426" s="61" t="s">
        <v>3131</v>
      </c>
      <c r="CH426" s="86">
        <f t="shared" si="153"/>
        <v>0</v>
      </c>
    </row>
    <row r="427" spans="1:86">
      <c r="A427" s="61">
        <v>1</v>
      </c>
      <c r="B427" s="94">
        <f>SUBTOTAL(9,$A$411:A427)</f>
        <v>17</v>
      </c>
      <c r="C427" s="98" t="s">
        <v>148</v>
      </c>
      <c r="D427" s="84">
        <f t="shared" si="174"/>
        <v>4072795.2199999997</v>
      </c>
      <c r="E427" s="101">
        <v>0</v>
      </c>
      <c r="F427" s="101">
        <v>0</v>
      </c>
      <c r="G427" s="101">
        <v>0</v>
      </c>
      <c r="H427" s="101">
        <v>0</v>
      </c>
      <c r="I427" s="101">
        <v>0</v>
      </c>
      <c r="J427" s="101">
        <v>0</v>
      </c>
      <c r="K427" s="116">
        <v>0</v>
      </c>
      <c r="L427" s="101">
        <v>0</v>
      </c>
      <c r="M427" s="84">
        <v>497</v>
      </c>
      <c r="N427" s="84">
        <v>3811234.8</v>
      </c>
      <c r="O427" s="101">
        <v>0</v>
      </c>
      <c r="P427" s="101">
        <v>0</v>
      </c>
      <c r="Q427" s="84">
        <v>0</v>
      </c>
      <c r="R427" s="84">
        <v>0</v>
      </c>
      <c r="S427" s="101">
        <v>0</v>
      </c>
      <c r="T427" s="101">
        <v>0</v>
      </c>
      <c r="U427" s="101">
        <v>0</v>
      </c>
      <c r="V427" s="101">
        <v>0</v>
      </c>
      <c r="W427" s="101">
        <v>0</v>
      </c>
      <c r="X427" s="101">
        <v>0</v>
      </c>
      <c r="Y427" s="101">
        <v>0</v>
      </c>
      <c r="Z427" s="101">
        <v>0</v>
      </c>
      <c r="AA427" s="101">
        <v>0</v>
      </c>
      <c r="AB427" s="101">
        <v>0</v>
      </c>
      <c r="AC427" s="84">
        <f t="shared" si="175"/>
        <v>81560.42</v>
      </c>
      <c r="AD427" s="84">
        <v>180000</v>
      </c>
      <c r="AE427" s="101">
        <v>0</v>
      </c>
      <c r="AF427" s="74">
        <v>2024</v>
      </c>
      <c r="AG427" s="74">
        <v>2024</v>
      </c>
      <c r="AH427" s="74">
        <v>2024</v>
      </c>
      <c r="AI427" s="89"/>
      <c r="AJ427" s="89"/>
      <c r="AK427" s="89"/>
      <c r="AL427" s="89"/>
      <c r="AM427" s="90" t="s">
        <v>16971</v>
      </c>
      <c r="AN427" s="90" t="s">
        <v>16951</v>
      </c>
      <c r="AO427" s="90">
        <v>0</v>
      </c>
      <c r="AP427" s="90" t="s">
        <v>16965</v>
      </c>
      <c r="AQ427" s="90" t="s">
        <v>16959</v>
      </c>
      <c r="AR427" s="90" t="s">
        <v>16958</v>
      </c>
      <c r="AS427" s="90"/>
      <c r="AT427" s="90"/>
      <c r="AU427" s="90"/>
      <c r="AV427" s="90"/>
      <c r="AW427" s="90" t="s">
        <v>928</v>
      </c>
      <c r="AX427" s="91">
        <v>65.3</v>
      </c>
      <c r="AY427" s="91">
        <v>500</v>
      </c>
      <c r="AZ427" s="90" t="s">
        <v>17016</v>
      </c>
      <c r="BA427" s="90" t="s">
        <v>3204</v>
      </c>
      <c r="BB427" s="92"/>
      <c r="BC427" s="93">
        <f t="shared" si="173"/>
        <v>3</v>
      </c>
      <c r="BJ427" s="61" t="str">
        <f t="shared" si="177"/>
        <v>377.500</v>
      </c>
      <c r="BM427" s="61" t="s">
        <v>3132</v>
      </c>
      <c r="BN427" s="61" t="s">
        <v>663</v>
      </c>
      <c r="BO427" s="61" t="s">
        <v>3133</v>
      </c>
      <c r="BU427" s="61" t="s">
        <v>3132</v>
      </c>
      <c r="BV427" s="61" t="s">
        <v>663</v>
      </c>
      <c r="BW427" s="61" t="s">
        <v>3133</v>
      </c>
      <c r="CH427" s="86">
        <f t="shared" si="153"/>
        <v>-5.8207660913467407E-11</v>
      </c>
    </row>
    <row r="428" spans="1:86">
      <c r="A428" s="61">
        <v>1</v>
      </c>
      <c r="B428" s="94">
        <f>SUBTOTAL(9,$A$411:A428)</f>
        <v>18</v>
      </c>
      <c r="C428" s="98" t="s">
        <v>147</v>
      </c>
      <c r="D428" s="84">
        <f t="shared" si="174"/>
        <v>4012973.48</v>
      </c>
      <c r="E428" s="101">
        <v>0</v>
      </c>
      <c r="F428" s="101">
        <v>0</v>
      </c>
      <c r="G428" s="101">
        <v>0</v>
      </c>
      <c r="H428" s="101">
        <v>0</v>
      </c>
      <c r="I428" s="101">
        <v>0</v>
      </c>
      <c r="J428" s="101">
        <v>0</v>
      </c>
      <c r="K428" s="116">
        <v>0</v>
      </c>
      <c r="L428" s="101">
        <v>0</v>
      </c>
      <c r="M428" s="84">
        <v>489.7</v>
      </c>
      <c r="N428" s="84">
        <v>3752666.42</v>
      </c>
      <c r="O428" s="101">
        <v>0</v>
      </c>
      <c r="P428" s="101">
        <v>0</v>
      </c>
      <c r="Q428" s="84">
        <v>0</v>
      </c>
      <c r="R428" s="84">
        <v>0</v>
      </c>
      <c r="S428" s="101">
        <v>0</v>
      </c>
      <c r="T428" s="101">
        <v>0</v>
      </c>
      <c r="U428" s="101">
        <v>0</v>
      </c>
      <c r="V428" s="101">
        <v>0</v>
      </c>
      <c r="W428" s="101">
        <v>0</v>
      </c>
      <c r="X428" s="101">
        <v>0</v>
      </c>
      <c r="Y428" s="101">
        <v>0</v>
      </c>
      <c r="Z428" s="101">
        <v>0</v>
      </c>
      <c r="AA428" s="101">
        <v>0</v>
      </c>
      <c r="AB428" s="101">
        <v>0</v>
      </c>
      <c r="AC428" s="84">
        <f t="shared" si="175"/>
        <v>80307.06</v>
      </c>
      <c r="AD428" s="84">
        <v>180000</v>
      </c>
      <c r="AE428" s="101">
        <v>0</v>
      </c>
      <c r="AF428" s="74">
        <v>2024</v>
      </c>
      <c r="AG428" s="74">
        <v>2024</v>
      </c>
      <c r="AH428" s="74">
        <v>2024</v>
      </c>
      <c r="AI428" s="89"/>
      <c r="AJ428" s="89"/>
      <c r="AK428" s="89"/>
      <c r="AL428" s="89"/>
      <c r="AM428" s="90" t="s">
        <v>16971</v>
      </c>
      <c r="AN428" s="90" t="s">
        <v>16951</v>
      </c>
      <c r="AO428" s="90">
        <v>0</v>
      </c>
      <c r="AP428" s="90" t="s">
        <v>16965</v>
      </c>
      <c r="AQ428" s="90" t="s">
        <v>16959</v>
      </c>
      <c r="AR428" s="90" t="s">
        <v>16958</v>
      </c>
      <c r="AS428" s="90"/>
      <c r="AT428" s="90"/>
      <c r="AU428" s="90"/>
      <c r="AV428" s="90"/>
      <c r="AW428" s="90" t="s">
        <v>928</v>
      </c>
      <c r="AX428" s="91">
        <v>552.4</v>
      </c>
      <c r="AY428" s="91">
        <v>500</v>
      </c>
      <c r="AZ428" s="90" t="s">
        <v>17016</v>
      </c>
      <c r="BA428" s="90" t="s">
        <v>3204</v>
      </c>
      <c r="BB428" s="92"/>
      <c r="BC428" s="93">
        <f t="shared" si="173"/>
        <v>10.300000000000011</v>
      </c>
      <c r="BJ428" s="61" t="str">
        <f t="shared" si="177"/>
        <v>376.700</v>
      </c>
      <c r="BM428" s="61" t="s">
        <v>632</v>
      </c>
      <c r="BN428" s="61" t="s">
        <v>702</v>
      </c>
      <c r="BO428" s="61" t="s">
        <v>3134</v>
      </c>
      <c r="BU428" s="61" t="s">
        <v>632</v>
      </c>
      <c r="BV428" s="61" t="s">
        <v>702</v>
      </c>
      <c r="BW428" s="61" t="s">
        <v>3134</v>
      </c>
      <c r="CH428" s="86">
        <f t="shared" si="153"/>
        <v>5.8207660913467407E-11</v>
      </c>
    </row>
    <row r="429" spans="1:86">
      <c r="A429" s="61">
        <v>1</v>
      </c>
      <c r="B429" s="94">
        <f>SUBTOTAL(9,$A$411:A429)</f>
        <v>19</v>
      </c>
      <c r="C429" s="98" t="s">
        <v>146</v>
      </c>
      <c r="D429" s="84">
        <f t="shared" si="174"/>
        <v>4671012.63</v>
      </c>
      <c r="E429" s="101">
        <v>0</v>
      </c>
      <c r="F429" s="101">
        <v>0</v>
      </c>
      <c r="G429" s="101">
        <v>0</v>
      </c>
      <c r="H429" s="101">
        <v>0</v>
      </c>
      <c r="I429" s="101">
        <v>0</v>
      </c>
      <c r="J429" s="101">
        <v>0</v>
      </c>
      <c r="K429" s="116">
        <v>0</v>
      </c>
      <c r="L429" s="101">
        <v>0</v>
      </c>
      <c r="M429" s="84">
        <v>570</v>
      </c>
      <c r="N429" s="84">
        <v>4377337.6100000003</v>
      </c>
      <c r="O429" s="101">
        <v>0</v>
      </c>
      <c r="P429" s="101">
        <v>0</v>
      </c>
      <c r="Q429" s="84">
        <v>0</v>
      </c>
      <c r="R429" s="84">
        <v>0</v>
      </c>
      <c r="S429" s="101">
        <v>0</v>
      </c>
      <c r="T429" s="101">
        <v>0</v>
      </c>
      <c r="U429" s="101">
        <v>0</v>
      </c>
      <c r="V429" s="101">
        <v>0</v>
      </c>
      <c r="W429" s="101">
        <v>0</v>
      </c>
      <c r="X429" s="101">
        <v>0</v>
      </c>
      <c r="Y429" s="101">
        <v>0</v>
      </c>
      <c r="Z429" s="101">
        <v>0</v>
      </c>
      <c r="AA429" s="101">
        <v>0</v>
      </c>
      <c r="AB429" s="101">
        <v>0</v>
      </c>
      <c r="AC429" s="84">
        <f t="shared" si="175"/>
        <v>93675.02</v>
      </c>
      <c r="AD429" s="84">
        <v>200000</v>
      </c>
      <c r="AE429" s="101">
        <v>0</v>
      </c>
      <c r="AF429" s="74">
        <v>2024</v>
      </c>
      <c r="AG429" s="74">
        <v>2024</v>
      </c>
      <c r="AH429" s="74">
        <v>2024</v>
      </c>
      <c r="AI429" s="89"/>
      <c r="AJ429" s="89"/>
      <c r="AK429" s="89"/>
      <c r="AL429" s="89"/>
      <c r="AM429" s="90" t="s">
        <v>16971</v>
      </c>
      <c r="AN429" s="90" t="s">
        <v>16951</v>
      </c>
      <c r="AO429" s="90">
        <v>0</v>
      </c>
      <c r="AP429" s="90" t="s">
        <v>16973</v>
      </c>
      <c r="AQ429" s="90" t="s">
        <v>16962</v>
      </c>
      <c r="AR429" s="90" t="s">
        <v>16965</v>
      </c>
      <c r="AS429" s="90"/>
      <c r="AT429" s="90"/>
      <c r="AU429" s="90"/>
      <c r="AV429" s="90"/>
      <c r="AW429" s="90" t="s">
        <v>738</v>
      </c>
      <c r="AX429" s="91">
        <v>850.5</v>
      </c>
      <c r="AY429" s="91">
        <v>570</v>
      </c>
      <c r="AZ429" s="90" t="s">
        <v>17016</v>
      </c>
      <c r="BA429" s="90" t="s">
        <v>3204</v>
      </c>
      <c r="BB429" s="92"/>
      <c r="BC429" s="93">
        <f t="shared" si="173"/>
        <v>0</v>
      </c>
      <c r="BJ429" s="61" t="str">
        <f t="shared" si="177"/>
        <v>436.000</v>
      </c>
      <c r="BM429" s="61" t="s">
        <v>3135</v>
      </c>
      <c r="BN429" s="61" t="s">
        <v>2985</v>
      </c>
      <c r="BO429" s="61" t="s">
        <v>2721</v>
      </c>
      <c r="BU429" s="61" t="s">
        <v>3135</v>
      </c>
      <c r="BV429" s="61" t="s">
        <v>2985</v>
      </c>
      <c r="BW429" s="61" t="s">
        <v>2721</v>
      </c>
      <c r="CH429" s="86">
        <f t="shared" si="153"/>
        <v>-4.6566128730773926E-10</v>
      </c>
    </row>
    <row r="430" spans="1:86">
      <c r="A430" s="61">
        <v>1</v>
      </c>
      <c r="B430" s="94">
        <f>SUBTOTAL(9,$A$411:A430)</f>
        <v>20</v>
      </c>
      <c r="C430" s="98" t="s">
        <v>145</v>
      </c>
      <c r="D430" s="84">
        <f t="shared" si="174"/>
        <v>8243927.5499999998</v>
      </c>
      <c r="E430" s="101">
        <v>0</v>
      </c>
      <c r="F430" s="101">
        <v>0</v>
      </c>
      <c r="G430" s="101">
        <v>0</v>
      </c>
      <c r="H430" s="101">
        <v>0</v>
      </c>
      <c r="I430" s="101">
        <v>0</v>
      </c>
      <c r="J430" s="101">
        <v>0</v>
      </c>
      <c r="K430" s="116">
        <v>0</v>
      </c>
      <c r="L430" s="101">
        <v>0</v>
      </c>
      <c r="M430" s="84">
        <v>1006</v>
      </c>
      <c r="N430" s="84">
        <v>7846022.6600000001</v>
      </c>
      <c r="O430" s="101">
        <v>0</v>
      </c>
      <c r="P430" s="101">
        <v>0</v>
      </c>
      <c r="Q430" s="84">
        <v>0</v>
      </c>
      <c r="R430" s="84">
        <v>0</v>
      </c>
      <c r="S430" s="101">
        <v>0</v>
      </c>
      <c r="T430" s="101">
        <v>0</v>
      </c>
      <c r="U430" s="101">
        <v>0</v>
      </c>
      <c r="V430" s="101">
        <v>0</v>
      </c>
      <c r="W430" s="101">
        <v>0</v>
      </c>
      <c r="X430" s="101">
        <v>0</v>
      </c>
      <c r="Y430" s="101">
        <v>0</v>
      </c>
      <c r="Z430" s="101">
        <v>0</v>
      </c>
      <c r="AA430" s="101">
        <v>0</v>
      </c>
      <c r="AB430" s="101">
        <v>0</v>
      </c>
      <c r="AC430" s="84">
        <f>ROUND(N430*2.14%,2)+0.01</f>
        <v>167904.89</v>
      </c>
      <c r="AD430" s="84">
        <v>230000</v>
      </c>
      <c r="AE430" s="101">
        <v>0</v>
      </c>
      <c r="AF430" s="74">
        <v>2024</v>
      </c>
      <c r="AG430" s="74">
        <v>2024</v>
      </c>
      <c r="AH430" s="74">
        <v>2024</v>
      </c>
      <c r="AI430" s="89"/>
      <c r="AJ430" s="89"/>
      <c r="AK430" s="89"/>
      <c r="AL430" s="89"/>
      <c r="AM430" s="90" t="s">
        <v>16971</v>
      </c>
      <c r="AN430" s="90" t="s">
        <v>16951</v>
      </c>
      <c r="AO430" s="90">
        <v>0</v>
      </c>
      <c r="AP430" s="90" t="s">
        <v>16965</v>
      </c>
      <c r="AQ430" s="90" t="s">
        <v>16965</v>
      </c>
      <c r="AR430" s="90" t="s">
        <v>16962</v>
      </c>
      <c r="AS430" s="90"/>
      <c r="AT430" s="90"/>
      <c r="AU430" s="90"/>
      <c r="AV430" s="90"/>
      <c r="AW430" s="90" t="s">
        <v>669</v>
      </c>
      <c r="AX430" s="91">
        <v>3171.4</v>
      </c>
      <c r="AY430" s="91">
        <v>1006</v>
      </c>
      <c r="AZ430" s="90" t="s">
        <v>17016</v>
      </c>
      <c r="BA430" s="90" t="s">
        <v>3204</v>
      </c>
      <c r="BB430" s="92"/>
      <c r="BC430" s="93">
        <f t="shared" si="173"/>
        <v>0</v>
      </c>
      <c r="BJ430" s="61" t="str">
        <f t="shared" si="177"/>
        <v>777.400</v>
      </c>
      <c r="BM430" s="61" t="s">
        <v>3136</v>
      </c>
      <c r="BN430" s="61" t="s">
        <v>2985</v>
      </c>
      <c r="BO430" s="61" t="s">
        <v>2985</v>
      </c>
      <c r="BU430" s="61" t="s">
        <v>3136</v>
      </c>
      <c r="BV430" s="61" t="s">
        <v>2985</v>
      </c>
      <c r="BW430" s="61" t="s">
        <v>2985</v>
      </c>
      <c r="CH430" s="86">
        <f t="shared" si="153"/>
        <v>-3.4924596548080444E-10</v>
      </c>
    </row>
    <row r="431" spans="1:86">
      <c r="A431" s="61">
        <v>1</v>
      </c>
      <c r="B431" s="94">
        <f>SUBTOTAL(9,$A$411:A431)</f>
        <v>21</v>
      </c>
      <c r="C431" s="98" t="s">
        <v>143</v>
      </c>
      <c r="D431" s="84">
        <f t="shared" si="174"/>
        <v>14085756</v>
      </c>
      <c r="E431" s="101">
        <v>0</v>
      </c>
      <c r="F431" s="101">
        <v>0</v>
      </c>
      <c r="G431" s="101">
        <v>0</v>
      </c>
      <c r="H431" s="101">
        <v>0</v>
      </c>
      <c r="I431" s="101">
        <v>0</v>
      </c>
      <c r="J431" s="101">
        <v>0</v>
      </c>
      <c r="K431" s="116">
        <v>0</v>
      </c>
      <c r="L431" s="101">
        <v>0</v>
      </c>
      <c r="M431" s="84">
        <v>1800</v>
      </c>
      <c r="N431" s="84">
        <v>13565455.26</v>
      </c>
      <c r="O431" s="101">
        <v>0</v>
      </c>
      <c r="P431" s="101">
        <v>0</v>
      </c>
      <c r="Q431" s="84">
        <v>0</v>
      </c>
      <c r="R431" s="84">
        <v>0</v>
      </c>
      <c r="S431" s="101">
        <v>0</v>
      </c>
      <c r="T431" s="101">
        <v>0</v>
      </c>
      <c r="U431" s="101">
        <v>0</v>
      </c>
      <c r="V431" s="101">
        <v>0</v>
      </c>
      <c r="W431" s="101">
        <v>0</v>
      </c>
      <c r="X431" s="101">
        <v>0</v>
      </c>
      <c r="Y431" s="101">
        <v>0</v>
      </c>
      <c r="Z431" s="101">
        <v>0</v>
      </c>
      <c r="AA431" s="101">
        <v>0</v>
      </c>
      <c r="AB431" s="101">
        <v>0</v>
      </c>
      <c r="AC431" s="84">
        <f>ROUND(N431*2.14%,2)</f>
        <v>290300.74</v>
      </c>
      <c r="AD431" s="84">
        <v>230000</v>
      </c>
      <c r="AE431" s="101">
        <v>0</v>
      </c>
      <c r="AF431" s="74">
        <v>2024</v>
      </c>
      <c r="AG431" s="74">
        <v>2024</v>
      </c>
      <c r="AH431" s="74">
        <v>2024</v>
      </c>
      <c r="AI431" s="89"/>
      <c r="AJ431" s="89"/>
      <c r="AK431" s="89"/>
      <c r="AL431" s="89"/>
      <c r="AM431" s="90" t="s">
        <v>16963</v>
      </c>
      <c r="AN431" s="90" t="s">
        <v>16961</v>
      </c>
      <c r="AO431" s="90">
        <v>0</v>
      </c>
      <c r="AP431" s="90" t="s">
        <v>16965</v>
      </c>
      <c r="AQ431" s="90" t="s">
        <v>16959</v>
      </c>
      <c r="AR431" s="90" t="s">
        <v>16958</v>
      </c>
      <c r="AS431" s="90"/>
      <c r="AT431" s="90"/>
      <c r="AU431" s="90"/>
      <c r="AV431" s="90"/>
      <c r="AW431" s="90" t="s">
        <v>738</v>
      </c>
      <c r="AX431" s="91">
        <v>4561.8999999999996</v>
      </c>
      <c r="AY431" s="91">
        <v>1800</v>
      </c>
      <c r="AZ431" s="90" t="s">
        <v>17017</v>
      </c>
      <c r="BA431" s="90" t="s">
        <v>17013</v>
      </c>
      <c r="BB431" s="92"/>
      <c r="BC431" s="93">
        <f t="shared" si="173"/>
        <v>0</v>
      </c>
      <c r="BJ431" s="61" t="str">
        <f t="shared" si="177"/>
        <v>1275.000</v>
      </c>
      <c r="BM431" s="61" t="s">
        <v>3137</v>
      </c>
      <c r="BN431" s="61" t="s">
        <v>2985</v>
      </c>
      <c r="BO431" s="61" t="s">
        <v>3139</v>
      </c>
      <c r="BU431" s="61" t="s">
        <v>3137</v>
      </c>
      <c r="BV431" s="61" t="s">
        <v>2985</v>
      </c>
      <c r="BW431" s="61" t="s">
        <v>3139</v>
      </c>
      <c r="CH431" s="86">
        <f t="shared" si="153"/>
        <v>2.3283064365386963E-10</v>
      </c>
    </row>
    <row r="432" spans="1:86">
      <c r="A432" s="61">
        <v>1</v>
      </c>
      <c r="B432" s="94">
        <f>SUBTOTAL(9,$A$411:A432)</f>
        <v>22</v>
      </c>
      <c r="C432" s="98" t="s">
        <v>142</v>
      </c>
      <c r="D432" s="84">
        <f t="shared" si="174"/>
        <v>4826713.05</v>
      </c>
      <c r="E432" s="101">
        <v>0</v>
      </c>
      <c r="F432" s="101">
        <v>0</v>
      </c>
      <c r="G432" s="101">
        <v>0</v>
      </c>
      <c r="H432" s="101">
        <v>0</v>
      </c>
      <c r="I432" s="101">
        <v>0</v>
      </c>
      <c r="J432" s="101">
        <v>0</v>
      </c>
      <c r="K432" s="116">
        <v>0</v>
      </c>
      <c r="L432" s="101">
        <v>0</v>
      </c>
      <c r="M432" s="84">
        <v>589</v>
      </c>
      <c r="N432" s="84">
        <v>4529775.8499999996</v>
      </c>
      <c r="O432" s="101">
        <v>0</v>
      </c>
      <c r="P432" s="101">
        <v>0</v>
      </c>
      <c r="Q432" s="84">
        <v>0</v>
      </c>
      <c r="R432" s="84">
        <v>0</v>
      </c>
      <c r="S432" s="101">
        <v>0</v>
      </c>
      <c r="T432" s="101">
        <v>0</v>
      </c>
      <c r="U432" s="101">
        <v>0</v>
      </c>
      <c r="V432" s="101">
        <v>0</v>
      </c>
      <c r="W432" s="101">
        <v>0</v>
      </c>
      <c r="X432" s="101">
        <v>0</v>
      </c>
      <c r="Y432" s="101">
        <v>0</v>
      </c>
      <c r="Z432" s="101">
        <v>0</v>
      </c>
      <c r="AA432" s="101">
        <v>0</v>
      </c>
      <c r="AB432" s="101">
        <v>0</v>
      </c>
      <c r="AC432" s="84">
        <f>ROUND(N432*2.14%,2)</f>
        <v>96937.2</v>
      </c>
      <c r="AD432" s="84">
        <v>200000</v>
      </c>
      <c r="AE432" s="101">
        <v>0</v>
      </c>
      <c r="AF432" s="74">
        <v>2024</v>
      </c>
      <c r="AG432" s="74">
        <v>2024</v>
      </c>
      <c r="AH432" s="74">
        <v>2024</v>
      </c>
      <c r="AI432" s="89"/>
      <c r="AJ432" s="89"/>
      <c r="AK432" s="89"/>
      <c r="AL432" s="89"/>
      <c r="AM432" s="90" t="s">
        <v>16963</v>
      </c>
      <c r="AN432" s="90" t="s">
        <v>16961</v>
      </c>
      <c r="AO432" s="90">
        <v>0</v>
      </c>
      <c r="AP432" s="90" t="s">
        <v>16966</v>
      </c>
      <c r="AQ432" s="90" t="s">
        <v>16967</v>
      </c>
      <c r="AR432" s="90" t="s">
        <v>16965</v>
      </c>
      <c r="AS432" s="90"/>
      <c r="AT432" s="90"/>
      <c r="AU432" s="90"/>
      <c r="AV432" s="90"/>
      <c r="AW432" s="90" t="s">
        <v>633</v>
      </c>
      <c r="AX432" s="91">
        <v>701.3</v>
      </c>
      <c r="AY432" s="91">
        <v>589</v>
      </c>
      <c r="AZ432" s="90" t="s">
        <v>17016</v>
      </c>
      <c r="BA432" s="90" t="s">
        <v>17013</v>
      </c>
      <c r="BB432" s="92"/>
      <c r="BC432" s="93">
        <f t="shared" si="173"/>
        <v>0</v>
      </c>
      <c r="BJ432" s="61" t="str">
        <f t="shared" si="177"/>
        <v>453.000</v>
      </c>
      <c r="BM432" s="61" t="s">
        <v>3141</v>
      </c>
      <c r="BN432" s="61" t="s">
        <v>801</v>
      </c>
      <c r="BO432" s="61" t="s">
        <v>926</v>
      </c>
      <c r="BU432" s="61" t="s">
        <v>3141</v>
      </c>
      <c r="BV432" s="61" t="s">
        <v>801</v>
      </c>
      <c r="BW432" s="61" t="s">
        <v>926</v>
      </c>
      <c r="CH432" s="86">
        <f t="shared" si="153"/>
        <v>1.7462298274040222E-10</v>
      </c>
    </row>
    <row r="433" spans="1:86">
      <c r="A433" s="61">
        <v>1</v>
      </c>
      <c r="B433" s="94">
        <f>SUBTOTAL(9,$A$411:A433)</f>
        <v>23</v>
      </c>
      <c r="C433" s="98" t="s">
        <v>141</v>
      </c>
      <c r="D433" s="84">
        <f t="shared" si="174"/>
        <v>6219822.0800000001</v>
      </c>
      <c r="E433" s="101">
        <v>0</v>
      </c>
      <c r="F433" s="101">
        <v>0</v>
      </c>
      <c r="G433" s="101">
        <v>0</v>
      </c>
      <c r="H433" s="101">
        <v>0</v>
      </c>
      <c r="I433" s="101">
        <v>0</v>
      </c>
      <c r="J433" s="101">
        <v>0</v>
      </c>
      <c r="K433" s="116">
        <v>0</v>
      </c>
      <c r="L433" s="101">
        <v>0</v>
      </c>
      <c r="M433" s="84">
        <v>759</v>
      </c>
      <c r="N433" s="84">
        <v>5893696.96</v>
      </c>
      <c r="O433" s="101">
        <v>0</v>
      </c>
      <c r="P433" s="101">
        <v>0</v>
      </c>
      <c r="Q433" s="84">
        <v>0</v>
      </c>
      <c r="R433" s="84">
        <v>0</v>
      </c>
      <c r="S433" s="101">
        <v>0</v>
      </c>
      <c r="T433" s="101">
        <v>0</v>
      </c>
      <c r="U433" s="101">
        <v>0</v>
      </c>
      <c r="V433" s="101">
        <v>0</v>
      </c>
      <c r="W433" s="101">
        <v>0</v>
      </c>
      <c r="X433" s="101">
        <v>0</v>
      </c>
      <c r="Y433" s="101">
        <v>0</v>
      </c>
      <c r="Z433" s="101">
        <v>0</v>
      </c>
      <c r="AA433" s="101">
        <v>0</v>
      </c>
      <c r="AB433" s="101">
        <v>0</v>
      </c>
      <c r="AC433" s="84">
        <f>ROUND(N433*2.14%,2)+0.01</f>
        <v>126125.12</v>
      </c>
      <c r="AD433" s="84">
        <v>200000</v>
      </c>
      <c r="AE433" s="101">
        <v>0</v>
      </c>
      <c r="AF433" s="74">
        <v>2024</v>
      </c>
      <c r="AG433" s="74">
        <v>2024</v>
      </c>
      <c r="AH433" s="74">
        <v>2024</v>
      </c>
      <c r="AI433" s="89"/>
      <c r="AJ433" s="89"/>
      <c r="AK433" s="89"/>
      <c r="AL433" s="89"/>
      <c r="AM433" s="90" t="s">
        <v>16970</v>
      </c>
      <c r="AN433" s="90" t="s">
        <v>16957</v>
      </c>
      <c r="AO433" s="90">
        <v>0</v>
      </c>
      <c r="AP433" s="90" t="s">
        <v>16965</v>
      </c>
      <c r="AQ433" s="90" t="s">
        <v>16959</v>
      </c>
      <c r="AR433" s="90">
        <v>0</v>
      </c>
      <c r="AS433" s="90"/>
      <c r="AT433" s="90"/>
      <c r="AU433" s="90"/>
      <c r="AV433" s="90"/>
      <c r="AW433" s="90" t="s">
        <v>698</v>
      </c>
      <c r="AX433" s="91">
        <v>701.1</v>
      </c>
      <c r="AY433" s="91">
        <v>719.2</v>
      </c>
      <c r="AZ433" s="90" t="s">
        <v>17016</v>
      </c>
      <c r="BA433" s="90">
        <v>2007</v>
      </c>
      <c r="BB433" s="92"/>
      <c r="BC433" s="93">
        <f t="shared" si="173"/>
        <v>-39.799999999999955</v>
      </c>
      <c r="BJ433" s="61" t="str">
        <f t="shared" si="177"/>
        <v>856.000</v>
      </c>
      <c r="BM433" s="61" t="s">
        <v>3142</v>
      </c>
      <c r="BN433" s="61" t="s">
        <v>805</v>
      </c>
      <c r="BO433" s="61" t="s">
        <v>2985</v>
      </c>
      <c r="BU433" s="61" t="s">
        <v>3142</v>
      </c>
      <c r="BV433" s="61" t="s">
        <v>805</v>
      </c>
      <c r="BW433" s="61" t="s">
        <v>2985</v>
      </c>
      <c r="CH433" s="86">
        <f t="shared" si="153"/>
        <v>1.1641532182693481E-10</v>
      </c>
    </row>
    <row r="434" spans="1:86">
      <c r="A434" s="61">
        <v>1</v>
      </c>
      <c r="B434" s="94">
        <f>SUBTOTAL(9,$A$411:A434)</f>
        <v>24</v>
      </c>
      <c r="C434" s="98" t="s">
        <v>140</v>
      </c>
      <c r="D434" s="84">
        <f t="shared" si="174"/>
        <v>5086523</v>
      </c>
      <c r="E434" s="101">
        <v>0</v>
      </c>
      <c r="F434" s="101">
        <v>0</v>
      </c>
      <c r="G434" s="101">
        <v>0</v>
      </c>
      <c r="H434" s="101">
        <v>0</v>
      </c>
      <c r="I434" s="101">
        <v>0</v>
      </c>
      <c r="J434" s="101">
        <v>0</v>
      </c>
      <c r="K434" s="116">
        <v>0</v>
      </c>
      <c r="L434" s="101">
        <v>0</v>
      </c>
      <c r="M434" s="84">
        <v>650</v>
      </c>
      <c r="N434" s="84">
        <v>4784142.3499999996</v>
      </c>
      <c r="O434" s="101">
        <v>0</v>
      </c>
      <c r="P434" s="101">
        <v>0</v>
      </c>
      <c r="Q434" s="84">
        <v>0</v>
      </c>
      <c r="R434" s="84">
        <v>0</v>
      </c>
      <c r="S434" s="101">
        <v>0</v>
      </c>
      <c r="T434" s="101">
        <v>0</v>
      </c>
      <c r="U434" s="101">
        <v>0</v>
      </c>
      <c r="V434" s="101">
        <v>0</v>
      </c>
      <c r="W434" s="101">
        <v>0</v>
      </c>
      <c r="X434" s="101">
        <v>0</v>
      </c>
      <c r="Y434" s="101">
        <v>0</v>
      </c>
      <c r="Z434" s="101">
        <v>0</v>
      </c>
      <c r="AA434" s="101">
        <v>0</v>
      </c>
      <c r="AB434" s="101">
        <v>0</v>
      </c>
      <c r="AC434" s="84">
        <f t="shared" ref="AC434:AC447" si="178">ROUND(N434*2.14%,2)</f>
        <v>102380.65</v>
      </c>
      <c r="AD434" s="84">
        <v>200000</v>
      </c>
      <c r="AE434" s="101">
        <v>0</v>
      </c>
      <c r="AF434" s="74">
        <v>2024</v>
      </c>
      <c r="AG434" s="74">
        <v>2024</v>
      </c>
      <c r="AH434" s="74">
        <v>2024</v>
      </c>
      <c r="AI434" s="89"/>
      <c r="AJ434" s="89"/>
      <c r="AK434" s="89"/>
      <c r="AL434" s="89"/>
      <c r="AM434" s="90" t="s">
        <v>16970</v>
      </c>
      <c r="AN434" s="90" t="s">
        <v>16951</v>
      </c>
      <c r="AO434" s="90" t="s">
        <v>16967</v>
      </c>
      <c r="AP434" s="90" t="s">
        <v>16965</v>
      </c>
      <c r="AQ434" s="90" t="s">
        <v>16959</v>
      </c>
      <c r="AR434" s="90" t="s">
        <v>16965</v>
      </c>
      <c r="AS434" s="90"/>
      <c r="AT434" s="90"/>
      <c r="AU434" s="90"/>
      <c r="AV434" s="90"/>
      <c r="AW434" s="90" t="s">
        <v>1269</v>
      </c>
      <c r="AX434" s="91">
        <v>2600.9</v>
      </c>
      <c r="AY434" s="91">
        <v>650</v>
      </c>
      <c r="AZ434" s="90" t="s">
        <v>17017</v>
      </c>
      <c r="BA434" s="90">
        <v>2008</v>
      </c>
      <c r="BB434" s="92"/>
      <c r="BC434" s="93">
        <f t="shared" si="173"/>
        <v>0</v>
      </c>
      <c r="BJ434" s="61" t="str">
        <f t="shared" si="177"/>
        <v>1539.800</v>
      </c>
      <c r="BM434" s="61" t="s">
        <v>3144</v>
      </c>
      <c r="BN434" s="61" t="s">
        <v>638</v>
      </c>
      <c r="BO434" s="61" t="s">
        <v>2985</v>
      </c>
      <c r="BU434" s="61" t="s">
        <v>3144</v>
      </c>
      <c r="BV434" s="61" t="s">
        <v>638</v>
      </c>
      <c r="BW434" s="61" t="s">
        <v>2985</v>
      </c>
      <c r="CH434" s="86">
        <f t="shared" si="153"/>
        <v>3.7834979593753815E-10</v>
      </c>
    </row>
    <row r="435" spans="1:86">
      <c r="A435" s="61">
        <v>1</v>
      </c>
      <c r="B435" s="94">
        <f>SUBTOTAL(9,$A$411:A435)</f>
        <v>25</v>
      </c>
      <c r="C435" s="98" t="s">
        <v>139</v>
      </c>
      <c r="D435" s="84">
        <f t="shared" si="174"/>
        <v>6072525.9199999999</v>
      </c>
      <c r="E435" s="101">
        <v>0</v>
      </c>
      <c r="F435" s="101">
        <v>0</v>
      </c>
      <c r="G435" s="101">
        <v>0</v>
      </c>
      <c r="H435" s="101">
        <v>0</v>
      </c>
      <c r="I435" s="101">
        <v>0</v>
      </c>
      <c r="J435" s="101">
        <v>0</v>
      </c>
      <c r="K435" s="116">
        <v>0</v>
      </c>
      <c r="L435" s="101">
        <v>0</v>
      </c>
      <c r="M435" s="84">
        <v>776</v>
      </c>
      <c r="N435" s="84">
        <v>5749486.9000000004</v>
      </c>
      <c r="O435" s="101">
        <v>0</v>
      </c>
      <c r="P435" s="101">
        <v>0</v>
      </c>
      <c r="Q435" s="84">
        <v>0</v>
      </c>
      <c r="R435" s="84">
        <v>0</v>
      </c>
      <c r="S435" s="101">
        <v>0</v>
      </c>
      <c r="T435" s="101">
        <v>0</v>
      </c>
      <c r="U435" s="101">
        <v>0</v>
      </c>
      <c r="V435" s="101">
        <v>0</v>
      </c>
      <c r="W435" s="101">
        <v>0</v>
      </c>
      <c r="X435" s="101">
        <v>0</v>
      </c>
      <c r="Y435" s="101">
        <v>0</v>
      </c>
      <c r="Z435" s="101">
        <v>0</v>
      </c>
      <c r="AA435" s="101">
        <v>0</v>
      </c>
      <c r="AB435" s="101">
        <v>0</v>
      </c>
      <c r="AC435" s="84">
        <f t="shared" si="178"/>
        <v>123039.02</v>
      </c>
      <c r="AD435" s="84">
        <v>200000</v>
      </c>
      <c r="AE435" s="101">
        <v>0</v>
      </c>
      <c r="AF435" s="74">
        <v>2024</v>
      </c>
      <c r="AG435" s="74">
        <v>2024</v>
      </c>
      <c r="AH435" s="74">
        <v>2024</v>
      </c>
      <c r="AI435" s="89"/>
      <c r="AJ435" s="89"/>
      <c r="AK435" s="89"/>
      <c r="AL435" s="89"/>
      <c r="AM435" s="90" t="s">
        <v>16963</v>
      </c>
      <c r="AN435" s="90" t="s">
        <v>16960</v>
      </c>
      <c r="AO435" s="90" t="s">
        <v>16953</v>
      </c>
      <c r="AP435" s="90" t="s">
        <v>16965</v>
      </c>
      <c r="AQ435" s="90" t="s">
        <v>16967</v>
      </c>
      <c r="AR435" s="90" t="s">
        <v>16965</v>
      </c>
      <c r="AS435" s="90"/>
      <c r="AT435" s="90"/>
      <c r="AU435" s="90"/>
      <c r="AV435" s="90"/>
      <c r="AW435" s="90" t="s">
        <v>623</v>
      </c>
      <c r="AX435" s="91">
        <v>7098</v>
      </c>
      <c r="AY435" s="91">
        <v>776</v>
      </c>
      <c r="AZ435" s="90" t="s">
        <v>17017</v>
      </c>
      <c r="BA435" s="90" t="s">
        <v>17013</v>
      </c>
      <c r="BB435" s="92"/>
      <c r="BC435" s="93">
        <f t="shared" si="173"/>
        <v>0</v>
      </c>
      <c r="BJ435" s="61" t="str">
        <f t="shared" si="177"/>
        <v>887.000</v>
      </c>
      <c r="BM435" s="61" t="s">
        <v>3145</v>
      </c>
      <c r="BN435" s="61" t="s">
        <v>2985</v>
      </c>
      <c r="BO435" s="61" t="s">
        <v>3146</v>
      </c>
      <c r="BU435" s="61" t="s">
        <v>3145</v>
      </c>
      <c r="BV435" s="61" t="s">
        <v>2985</v>
      </c>
      <c r="BW435" s="61" t="s">
        <v>3146</v>
      </c>
      <c r="CH435" s="86">
        <f t="shared" si="153"/>
        <v>-4.6566128730773926E-10</v>
      </c>
    </row>
    <row r="436" spans="1:86">
      <c r="A436" s="61">
        <v>1</v>
      </c>
      <c r="B436" s="94">
        <f>SUBTOTAL(9,$A$411:A436)</f>
        <v>26</v>
      </c>
      <c r="C436" s="98" t="s">
        <v>138</v>
      </c>
      <c r="D436" s="84">
        <f t="shared" si="174"/>
        <v>6258770.9199999999</v>
      </c>
      <c r="E436" s="101">
        <v>0</v>
      </c>
      <c r="F436" s="101">
        <v>0</v>
      </c>
      <c r="G436" s="101">
        <v>0</v>
      </c>
      <c r="H436" s="101">
        <v>0</v>
      </c>
      <c r="I436" s="101">
        <v>0</v>
      </c>
      <c r="J436" s="101">
        <v>0</v>
      </c>
      <c r="K436" s="116">
        <v>0</v>
      </c>
      <c r="L436" s="101">
        <v>0</v>
      </c>
      <c r="M436" s="84">
        <v>799.8</v>
      </c>
      <c r="N436" s="84">
        <v>5931829.7599999998</v>
      </c>
      <c r="O436" s="101">
        <v>0</v>
      </c>
      <c r="P436" s="101">
        <v>0</v>
      </c>
      <c r="Q436" s="84">
        <v>0</v>
      </c>
      <c r="R436" s="84">
        <v>0</v>
      </c>
      <c r="S436" s="101">
        <v>0</v>
      </c>
      <c r="T436" s="101">
        <v>0</v>
      </c>
      <c r="U436" s="101">
        <v>0</v>
      </c>
      <c r="V436" s="101">
        <v>0</v>
      </c>
      <c r="W436" s="101">
        <v>0</v>
      </c>
      <c r="X436" s="101">
        <v>0</v>
      </c>
      <c r="Y436" s="101">
        <v>0</v>
      </c>
      <c r="Z436" s="101">
        <v>0</v>
      </c>
      <c r="AA436" s="101">
        <v>0</v>
      </c>
      <c r="AB436" s="101">
        <v>0</v>
      </c>
      <c r="AC436" s="84">
        <f t="shared" si="178"/>
        <v>126941.16</v>
      </c>
      <c r="AD436" s="84">
        <v>200000</v>
      </c>
      <c r="AE436" s="101">
        <v>0</v>
      </c>
      <c r="AF436" s="74">
        <v>2024</v>
      </c>
      <c r="AG436" s="74">
        <v>2024</v>
      </c>
      <c r="AH436" s="74">
        <v>2024</v>
      </c>
      <c r="AI436" s="89"/>
      <c r="AJ436" s="89"/>
      <c r="AK436" s="89"/>
      <c r="AL436" s="89"/>
      <c r="AM436" s="90" t="s">
        <v>16963</v>
      </c>
      <c r="AN436" s="90" t="s">
        <v>16955</v>
      </c>
      <c r="AO436" s="90">
        <v>0</v>
      </c>
      <c r="AP436" s="90" t="s">
        <v>16965</v>
      </c>
      <c r="AQ436" s="90" t="s">
        <v>16969</v>
      </c>
      <c r="AR436" s="90" t="s">
        <v>16958</v>
      </c>
      <c r="AS436" s="90"/>
      <c r="AT436" s="90"/>
      <c r="AU436" s="90"/>
      <c r="AV436" s="90"/>
      <c r="AW436" s="90" t="s">
        <v>805</v>
      </c>
      <c r="AX436" s="91">
        <v>3347.6</v>
      </c>
      <c r="AY436" s="91">
        <v>799.8</v>
      </c>
      <c r="AZ436" s="90" t="s">
        <v>17017</v>
      </c>
      <c r="BA436" s="90">
        <v>2003</v>
      </c>
      <c r="BB436" s="92"/>
      <c r="BC436" s="93">
        <f t="shared" si="173"/>
        <v>0</v>
      </c>
      <c r="BJ436" s="61" t="str">
        <f t="shared" si="177"/>
        <v>799.900</v>
      </c>
      <c r="BM436" s="61" t="s">
        <v>3147</v>
      </c>
      <c r="BN436" s="61" t="s">
        <v>2985</v>
      </c>
      <c r="BO436" s="61" t="s">
        <v>2985</v>
      </c>
      <c r="BU436" s="61" t="s">
        <v>3147</v>
      </c>
      <c r="BV436" s="61" t="s">
        <v>2985</v>
      </c>
      <c r="BW436" s="61" t="s">
        <v>2985</v>
      </c>
      <c r="CH436" s="86">
        <f t="shared" si="153"/>
        <v>1.4551915228366852E-10</v>
      </c>
    </row>
    <row r="437" spans="1:86">
      <c r="A437" s="61">
        <v>1</v>
      </c>
      <c r="B437" s="94">
        <f>SUBTOTAL(9,$A$411:A437)</f>
        <v>27</v>
      </c>
      <c r="C437" s="98" t="s">
        <v>137</v>
      </c>
      <c r="D437" s="84">
        <f t="shared" si="174"/>
        <v>4662817.87</v>
      </c>
      <c r="E437" s="101">
        <v>0</v>
      </c>
      <c r="F437" s="101">
        <v>0</v>
      </c>
      <c r="G437" s="101">
        <v>0</v>
      </c>
      <c r="H437" s="101">
        <v>0</v>
      </c>
      <c r="I437" s="101">
        <v>0</v>
      </c>
      <c r="J437" s="101">
        <v>0</v>
      </c>
      <c r="K437" s="116">
        <v>0</v>
      </c>
      <c r="L437" s="101">
        <v>0</v>
      </c>
      <c r="M437" s="84">
        <v>569</v>
      </c>
      <c r="N437" s="84">
        <v>4369314.54</v>
      </c>
      <c r="O437" s="101">
        <v>0</v>
      </c>
      <c r="P437" s="101">
        <v>0</v>
      </c>
      <c r="Q437" s="84">
        <v>0</v>
      </c>
      <c r="R437" s="84">
        <v>0</v>
      </c>
      <c r="S437" s="101">
        <v>0</v>
      </c>
      <c r="T437" s="101">
        <v>0</v>
      </c>
      <c r="U437" s="101">
        <v>0</v>
      </c>
      <c r="V437" s="101">
        <v>0</v>
      </c>
      <c r="W437" s="101">
        <v>0</v>
      </c>
      <c r="X437" s="101">
        <v>0</v>
      </c>
      <c r="Y437" s="101">
        <v>0</v>
      </c>
      <c r="Z437" s="101">
        <v>0</v>
      </c>
      <c r="AA437" s="101">
        <v>0</v>
      </c>
      <c r="AB437" s="101">
        <v>0</v>
      </c>
      <c r="AC437" s="84">
        <f t="shared" si="178"/>
        <v>93503.33</v>
      </c>
      <c r="AD437" s="84">
        <v>200000</v>
      </c>
      <c r="AE437" s="101">
        <v>0</v>
      </c>
      <c r="AF437" s="74">
        <v>2024</v>
      </c>
      <c r="AG437" s="74">
        <v>2024</v>
      </c>
      <c r="AH437" s="74">
        <v>2024</v>
      </c>
      <c r="AI437" s="89"/>
      <c r="AJ437" s="89"/>
      <c r="AK437" s="89"/>
      <c r="AL437" s="89"/>
      <c r="AM437" s="90" t="s">
        <v>16963</v>
      </c>
      <c r="AN437" s="90" t="s">
        <v>16961</v>
      </c>
      <c r="AO437" s="90">
        <v>0</v>
      </c>
      <c r="AP437" s="90" t="s">
        <v>16965</v>
      </c>
      <c r="AQ437" s="90" t="s">
        <v>16959</v>
      </c>
      <c r="AR437" s="90" t="s">
        <v>16958</v>
      </c>
      <c r="AS437" s="90"/>
      <c r="AT437" s="90"/>
      <c r="AU437" s="90"/>
      <c r="AV437" s="90"/>
      <c r="AW437" s="90" t="s">
        <v>1015</v>
      </c>
      <c r="AX437" s="91">
        <v>618.79999999999995</v>
      </c>
      <c r="AY437" s="91">
        <v>569</v>
      </c>
      <c r="AZ437" s="90" t="s">
        <v>17016</v>
      </c>
      <c r="BA437" s="90" t="s">
        <v>17013</v>
      </c>
      <c r="BB437" s="92"/>
      <c r="BC437" s="93">
        <f t="shared" si="173"/>
        <v>0</v>
      </c>
      <c r="BJ437" s="61" t="str">
        <f t="shared" si="177"/>
        <v>629.000</v>
      </c>
      <c r="BM437" s="61" t="s">
        <v>3148</v>
      </c>
      <c r="BN437" s="61" t="s">
        <v>2985</v>
      </c>
      <c r="BO437" s="61" t="s">
        <v>2985</v>
      </c>
      <c r="BU437" s="61" t="s">
        <v>3148</v>
      </c>
      <c r="BV437" s="61" t="s">
        <v>2985</v>
      </c>
      <c r="BW437" s="61" t="s">
        <v>2985</v>
      </c>
      <c r="CH437" s="86">
        <f t="shared" si="153"/>
        <v>5.8207660913467407E-11</v>
      </c>
    </row>
    <row r="438" spans="1:86">
      <c r="A438" s="61">
        <v>1</v>
      </c>
      <c r="B438" s="94">
        <f>SUBTOTAL(9,$A$411:A438)</f>
        <v>28</v>
      </c>
      <c r="C438" s="98" t="s">
        <v>136</v>
      </c>
      <c r="D438" s="84">
        <f t="shared" si="174"/>
        <v>6473859.6100000003</v>
      </c>
      <c r="E438" s="101">
        <v>0</v>
      </c>
      <c r="F438" s="101">
        <v>0</v>
      </c>
      <c r="G438" s="101">
        <v>0</v>
      </c>
      <c r="H438" s="101">
        <v>0</v>
      </c>
      <c r="I438" s="101">
        <v>0</v>
      </c>
      <c r="J438" s="101">
        <v>0</v>
      </c>
      <c r="K438" s="116">
        <v>0</v>
      </c>
      <c r="L438" s="101">
        <v>0</v>
      </c>
      <c r="M438" s="84">
        <v>790</v>
      </c>
      <c r="N438" s="84">
        <v>6142411.9900000002</v>
      </c>
      <c r="O438" s="101">
        <v>0</v>
      </c>
      <c r="P438" s="101">
        <v>0</v>
      </c>
      <c r="Q438" s="84">
        <v>0</v>
      </c>
      <c r="R438" s="84">
        <v>0</v>
      </c>
      <c r="S438" s="101">
        <v>0</v>
      </c>
      <c r="T438" s="101">
        <v>0</v>
      </c>
      <c r="U438" s="101">
        <v>0</v>
      </c>
      <c r="V438" s="101">
        <v>0</v>
      </c>
      <c r="W438" s="101">
        <v>0</v>
      </c>
      <c r="X438" s="101">
        <v>0</v>
      </c>
      <c r="Y438" s="101">
        <v>0</v>
      </c>
      <c r="Z438" s="101">
        <v>0</v>
      </c>
      <c r="AA438" s="101">
        <v>0</v>
      </c>
      <c r="AB438" s="101">
        <v>0</v>
      </c>
      <c r="AC438" s="84">
        <f t="shared" si="178"/>
        <v>131447.62</v>
      </c>
      <c r="AD438" s="84">
        <v>200000</v>
      </c>
      <c r="AE438" s="101">
        <v>0</v>
      </c>
      <c r="AF438" s="74">
        <v>2024</v>
      </c>
      <c r="AG438" s="74">
        <v>2024</v>
      </c>
      <c r="AH438" s="74">
        <v>2024</v>
      </c>
      <c r="AI438" s="89"/>
      <c r="AJ438" s="89"/>
      <c r="AK438" s="89"/>
      <c r="AL438" s="89"/>
      <c r="AM438" s="90" t="s">
        <v>16963</v>
      </c>
      <c r="AN438" s="90" t="s">
        <v>16955</v>
      </c>
      <c r="AO438" s="90">
        <v>0</v>
      </c>
      <c r="AP438" s="90" t="s">
        <v>16960</v>
      </c>
      <c r="AQ438" s="90" t="s">
        <v>16967</v>
      </c>
      <c r="AR438" s="90">
        <v>0</v>
      </c>
      <c r="AS438" s="90"/>
      <c r="AT438" s="90"/>
      <c r="AU438" s="90"/>
      <c r="AV438" s="90"/>
      <c r="AW438" s="90" t="s">
        <v>812</v>
      </c>
      <c r="AX438" s="91">
        <v>941.4</v>
      </c>
      <c r="AY438" s="91">
        <v>790</v>
      </c>
      <c r="AZ438" s="90" t="s">
        <v>17016</v>
      </c>
      <c r="BA438" s="90" t="s">
        <v>721</v>
      </c>
      <c r="BB438" s="92"/>
      <c r="BC438" s="93">
        <f t="shared" si="173"/>
        <v>0</v>
      </c>
      <c r="BJ438" s="61" t="str">
        <f t="shared" si="177"/>
        <v>600.000</v>
      </c>
      <c r="BM438" s="61" t="s">
        <v>3149</v>
      </c>
      <c r="BN438" s="61" t="s">
        <v>2985</v>
      </c>
      <c r="BO438" s="61" t="s">
        <v>2985</v>
      </c>
      <c r="BU438" s="61" t="s">
        <v>3149</v>
      </c>
      <c r="BV438" s="61" t="s">
        <v>2985</v>
      </c>
      <c r="BW438" s="61" t="s">
        <v>2985</v>
      </c>
      <c r="CH438" s="86">
        <f t="shared" si="153"/>
        <v>1.1641532182693481E-10</v>
      </c>
    </row>
    <row r="439" spans="1:86">
      <c r="A439" s="61">
        <v>1</v>
      </c>
      <c r="B439" s="94">
        <f>SUBTOTAL(9,$A$411:A439)</f>
        <v>29</v>
      </c>
      <c r="C439" s="98" t="s">
        <v>134</v>
      </c>
      <c r="D439" s="84">
        <f t="shared" si="174"/>
        <v>3130168</v>
      </c>
      <c r="E439" s="101">
        <v>0</v>
      </c>
      <c r="F439" s="101">
        <v>0</v>
      </c>
      <c r="G439" s="101">
        <v>0</v>
      </c>
      <c r="H439" s="101">
        <v>0</v>
      </c>
      <c r="I439" s="101">
        <v>0</v>
      </c>
      <c r="J439" s="101">
        <v>0</v>
      </c>
      <c r="K439" s="116">
        <v>0</v>
      </c>
      <c r="L439" s="101">
        <v>0</v>
      </c>
      <c r="M439" s="84">
        <v>400</v>
      </c>
      <c r="N439" s="84">
        <v>2888357.16</v>
      </c>
      <c r="O439" s="101">
        <v>0</v>
      </c>
      <c r="P439" s="101">
        <v>0</v>
      </c>
      <c r="Q439" s="84">
        <v>0</v>
      </c>
      <c r="R439" s="84">
        <v>0</v>
      </c>
      <c r="S439" s="101">
        <v>0</v>
      </c>
      <c r="T439" s="101">
        <v>0</v>
      </c>
      <c r="U439" s="101">
        <v>0</v>
      </c>
      <c r="V439" s="101">
        <v>0</v>
      </c>
      <c r="W439" s="101">
        <v>0</v>
      </c>
      <c r="X439" s="101">
        <v>0</v>
      </c>
      <c r="Y439" s="101">
        <v>0</v>
      </c>
      <c r="Z439" s="101">
        <v>0</v>
      </c>
      <c r="AA439" s="101">
        <v>0</v>
      </c>
      <c r="AB439" s="101">
        <v>0</v>
      </c>
      <c r="AC439" s="84">
        <f t="shared" si="178"/>
        <v>61810.84</v>
      </c>
      <c r="AD439" s="84">
        <v>180000</v>
      </c>
      <c r="AE439" s="101">
        <v>0</v>
      </c>
      <c r="AF439" s="74">
        <v>2024</v>
      </c>
      <c r="AG439" s="74">
        <v>2024</v>
      </c>
      <c r="AH439" s="74">
        <v>2024</v>
      </c>
      <c r="AI439" s="89"/>
      <c r="AJ439" s="89"/>
      <c r="AK439" s="89"/>
      <c r="AL439" s="89"/>
      <c r="AM439" s="90" t="s">
        <v>16963</v>
      </c>
      <c r="AN439" s="90" t="s">
        <v>16966</v>
      </c>
      <c r="AO439" s="90" t="s">
        <v>16972</v>
      </c>
      <c r="AP439" s="90" t="s">
        <v>16958</v>
      </c>
      <c r="AQ439" s="90" t="s">
        <v>16953</v>
      </c>
      <c r="AR439" s="90" t="s">
        <v>16965</v>
      </c>
      <c r="AS439" s="90"/>
      <c r="AT439" s="90"/>
      <c r="AU439" s="90"/>
      <c r="AV439" s="90"/>
      <c r="AW439" s="90" t="s">
        <v>773</v>
      </c>
      <c r="AX439" s="91">
        <v>3068.4</v>
      </c>
      <c r="AY439" s="91">
        <v>400</v>
      </c>
      <c r="AZ439" s="90" t="s">
        <v>17017</v>
      </c>
      <c r="BA439" s="90" t="s">
        <v>17013</v>
      </c>
      <c r="BB439" s="92"/>
      <c r="BC439" s="93">
        <f t="shared" si="173"/>
        <v>0</v>
      </c>
      <c r="BJ439" s="61" t="str">
        <f t="shared" si="177"/>
        <v>763.000</v>
      </c>
      <c r="BM439" s="61" t="s">
        <v>3150</v>
      </c>
      <c r="BN439" s="61" t="s">
        <v>2985</v>
      </c>
      <c r="BO439" s="61" t="s">
        <v>2985</v>
      </c>
      <c r="BU439" s="61" t="s">
        <v>3150</v>
      </c>
      <c r="BV439" s="61" t="s">
        <v>2985</v>
      </c>
      <c r="BW439" s="61" t="s">
        <v>2985</v>
      </c>
      <c r="CH439" s="86">
        <f t="shared" si="153"/>
        <v>-1.4551915228366852E-10</v>
      </c>
    </row>
    <row r="440" spans="1:86">
      <c r="A440" s="61">
        <v>1</v>
      </c>
      <c r="B440" s="94">
        <f>SUBTOTAL(9,$A$411:A440)</f>
        <v>30</v>
      </c>
      <c r="C440" s="98" t="s">
        <v>135</v>
      </c>
      <c r="D440" s="84">
        <f t="shared" si="174"/>
        <v>3130168</v>
      </c>
      <c r="E440" s="101">
        <v>0</v>
      </c>
      <c r="F440" s="101">
        <v>0</v>
      </c>
      <c r="G440" s="101">
        <v>0</v>
      </c>
      <c r="H440" s="101">
        <v>0</v>
      </c>
      <c r="I440" s="101">
        <v>0</v>
      </c>
      <c r="J440" s="101">
        <v>0</v>
      </c>
      <c r="K440" s="116">
        <v>0</v>
      </c>
      <c r="L440" s="101">
        <v>0</v>
      </c>
      <c r="M440" s="84">
        <v>400</v>
      </c>
      <c r="N440" s="84">
        <v>2888357.16</v>
      </c>
      <c r="O440" s="101">
        <v>0</v>
      </c>
      <c r="P440" s="101">
        <v>0</v>
      </c>
      <c r="Q440" s="84">
        <v>0</v>
      </c>
      <c r="R440" s="84">
        <v>0</v>
      </c>
      <c r="S440" s="101">
        <v>0</v>
      </c>
      <c r="T440" s="101">
        <v>0</v>
      </c>
      <c r="U440" s="101">
        <v>0</v>
      </c>
      <c r="V440" s="101">
        <v>0</v>
      </c>
      <c r="W440" s="101">
        <v>0</v>
      </c>
      <c r="X440" s="101">
        <v>0</v>
      </c>
      <c r="Y440" s="101">
        <v>0</v>
      </c>
      <c r="Z440" s="101">
        <v>0</v>
      </c>
      <c r="AA440" s="101">
        <v>0</v>
      </c>
      <c r="AB440" s="101">
        <v>0</v>
      </c>
      <c r="AC440" s="84">
        <f t="shared" si="178"/>
        <v>61810.84</v>
      </c>
      <c r="AD440" s="84">
        <v>180000</v>
      </c>
      <c r="AE440" s="101">
        <v>0</v>
      </c>
      <c r="AF440" s="74">
        <v>2024</v>
      </c>
      <c r="AG440" s="74">
        <v>2024</v>
      </c>
      <c r="AH440" s="74">
        <v>2024</v>
      </c>
      <c r="AI440" s="89"/>
      <c r="AJ440" s="89"/>
      <c r="AK440" s="89"/>
      <c r="AL440" s="89"/>
      <c r="AM440" s="90" t="s">
        <v>16963</v>
      </c>
      <c r="AN440" s="90" t="s">
        <v>16966</v>
      </c>
      <c r="AO440" s="90" t="s">
        <v>16972</v>
      </c>
      <c r="AP440" s="90" t="s">
        <v>16958</v>
      </c>
      <c r="AQ440" s="90" t="s">
        <v>16953</v>
      </c>
      <c r="AR440" s="90" t="s">
        <v>16965</v>
      </c>
      <c r="AS440" s="90"/>
      <c r="AT440" s="90"/>
      <c r="AU440" s="90"/>
      <c r="AV440" s="90"/>
      <c r="AW440" s="90" t="s">
        <v>773</v>
      </c>
      <c r="AX440" s="91">
        <v>2618.5</v>
      </c>
      <c r="AY440" s="91">
        <v>400</v>
      </c>
      <c r="AZ440" s="90" t="s">
        <v>17017</v>
      </c>
      <c r="BA440" s="90" t="s">
        <v>17013</v>
      </c>
      <c r="BB440" s="92"/>
      <c r="BC440" s="93">
        <f t="shared" si="173"/>
        <v>0</v>
      </c>
      <c r="BJ440" s="61" t="str">
        <f t="shared" si="177"/>
        <v>655.000</v>
      </c>
      <c r="BM440" s="61" t="s">
        <v>3151</v>
      </c>
      <c r="BN440" s="61" t="s">
        <v>2985</v>
      </c>
      <c r="BO440" s="61" t="s">
        <v>2985</v>
      </c>
      <c r="BU440" s="61" t="s">
        <v>3151</v>
      </c>
      <c r="BV440" s="61" t="s">
        <v>2985</v>
      </c>
      <c r="BW440" s="61" t="s">
        <v>2985</v>
      </c>
      <c r="CH440" s="86">
        <f t="shared" si="153"/>
        <v>-1.4551915228366852E-10</v>
      </c>
    </row>
    <row r="441" spans="1:86">
      <c r="A441" s="61">
        <v>1</v>
      </c>
      <c r="B441" s="94">
        <f>SUBTOTAL(9,$A$411:A441)</f>
        <v>31</v>
      </c>
      <c r="C441" s="98" t="s">
        <v>133</v>
      </c>
      <c r="D441" s="84">
        <f t="shared" si="174"/>
        <v>10710881.680000002</v>
      </c>
      <c r="E441" s="101">
        <v>0</v>
      </c>
      <c r="F441" s="101">
        <v>0</v>
      </c>
      <c r="G441" s="101">
        <v>0</v>
      </c>
      <c r="H441" s="101">
        <v>0</v>
      </c>
      <c r="I441" s="101">
        <v>0</v>
      </c>
      <c r="J441" s="101">
        <v>0</v>
      </c>
      <c r="K441" s="116">
        <v>0</v>
      </c>
      <c r="L441" s="101">
        <v>0</v>
      </c>
      <c r="M441" s="84">
        <v>1445</v>
      </c>
      <c r="N441" s="84">
        <f>10261290.07+225181.13</f>
        <v>10486471.200000001</v>
      </c>
      <c r="O441" s="101">
        <v>0</v>
      </c>
      <c r="P441" s="101">
        <v>0</v>
      </c>
      <c r="Q441" s="84">
        <v>0</v>
      </c>
      <c r="R441" s="84">
        <v>0</v>
      </c>
      <c r="S441" s="101">
        <v>0</v>
      </c>
      <c r="T441" s="101">
        <v>0</v>
      </c>
      <c r="U441" s="101">
        <v>0</v>
      </c>
      <c r="V441" s="101">
        <v>0</v>
      </c>
      <c r="W441" s="101">
        <v>0</v>
      </c>
      <c r="X441" s="101">
        <v>0</v>
      </c>
      <c r="Y441" s="101">
        <v>0</v>
      </c>
      <c r="Z441" s="101">
        <v>0</v>
      </c>
      <c r="AA441" s="101">
        <v>0</v>
      </c>
      <c r="AB441" s="101">
        <v>0</v>
      </c>
      <c r="AC441" s="84">
        <f t="shared" si="178"/>
        <v>224410.48</v>
      </c>
      <c r="AD441" s="84">
        <v>0</v>
      </c>
      <c r="AE441" s="101">
        <v>0</v>
      </c>
      <c r="AF441" s="74" t="s">
        <v>17053</v>
      </c>
      <c r="AG441" s="74">
        <v>2024</v>
      </c>
      <c r="AH441" s="74">
        <v>2024</v>
      </c>
      <c r="AI441" s="89"/>
      <c r="AJ441" s="89"/>
      <c r="AK441" s="89"/>
      <c r="AL441" s="89"/>
      <c r="AM441" s="90" t="s">
        <v>16955</v>
      </c>
      <c r="AN441" s="90" t="s">
        <v>16963</v>
      </c>
      <c r="AO441" s="90">
        <v>0</v>
      </c>
      <c r="AP441" s="90" t="s">
        <v>16964</v>
      </c>
      <c r="AQ441" s="90" t="s">
        <v>16967</v>
      </c>
      <c r="AR441" s="90" t="s">
        <v>16965</v>
      </c>
      <c r="AS441" s="90"/>
      <c r="AT441" s="90"/>
      <c r="AU441" s="90"/>
      <c r="AV441" s="90"/>
      <c r="AW441" s="90" t="s">
        <v>782</v>
      </c>
      <c r="AX441" s="91">
        <v>5084.1000000000004</v>
      </c>
      <c r="AY441" s="91">
        <v>1445</v>
      </c>
      <c r="AZ441" s="90" t="s">
        <v>17016</v>
      </c>
      <c r="BA441" s="90" t="s">
        <v>721</v>
      </c>
      <c r="BB441" s="92"/>
      <c r="BC441" s="93">
        <f t="shared" si="173"/>
        <v>0</v>
      </c>
      <c r="BJ441" s="61" t="str">
        <f t="shared" si="177"/>
        <v>1444.400</v>
      </c>
      <c r="BM441" s="61" t="s">
        <v>634</v>
      </c>
      <c r="BN441" s="61" t="s">
        <v>721</v>
      </c>
      <c r="BO441" s="61" t="s">
        <v>3152</v>
      </c>
      <c r="BU441" s="61" t="s">
        <v>634</v>
      </c>
      <c r="BV441" s="61" t="s">
        <v>721</v>
      </c>
      <c r="BW441" s="61" t="s">
        <v>3152</v>
      </c>
      <c r="CH441" s="86">
        <f t="shared" si="153"/>
        <v>4.3655745685100555E-10</v>
      </c>
    </row>
    <row r="442" spans="1:86">
      <c r="A442" s="61">
        <v>1</v>
      </c>
      <c r="B442" s="94">
        <f>SUBTOTAL(9,$A$411:A442)</f>
        <v>32</v>
      </c>
      <c r="C442" s="98" t="s">
        <v>131</v>
      </c>
      <c r="D442" s="84">
        <f t="shared" si="174"/>
        <v>4958186.1100000003</v>
      </c>
      <c r="E442" s="101">
        <v>0</v>
      </c>
      <c r="F442" s="101">
        <v>0</v>
      </c>
      <c r="G442" s="101">
        <v>0</v>
      </c>
      <c r="H442" s="101">
        <v>0</v>
      </c>
      <c r="I442" s="101">
        <v>0</v>
      </c>
      <c r="J442" s="101">
        <v>0</v>
      </c>
      <c r="K442" s="116">
        <v>0</v>
      </c>
      <c r="L442" s="101">
        <v>0</v>
      </c>
      <c r="M442" s="84">
        <v>633.6</v>
      </c>
      <c r="N442" s="84">
        <v>4658494.33</v>
      </c>
      <c r="O442" s="101">
        <v>0</v>
      </c>
      <c r="P442" s="101">
        <v>0</v>
      </c>
      <c r="Q442" s="84">
        <v>0</v>
      </c>
      <c r="R442" s="84">
        <v>0</v>
      </c>
      <c r="S442" s="101">
        <v>0</v>
      </c>
      <c r="T442" s="101">
        <v>0</v>
      </c>
      <c r="U442" s="101">
        <v>0</v>
      </c>
      <c r="V442" s="101">
        <v>0</v>
      </c>
      <c r="W442" s="101">
        <v>0</v>
      </c>
      <c r="X442" s="101">
        <v>0</v>
      </c>
      <c r="Y442" s="101">
        <v>0</v>
      </c>
      <c r="Z442" s="101">
        <v>0</v>
      </c>
      <c r="AA442" s="101">
        <v>0</v>
      </c>
      <c r="AB442" s="101">
        <v>0</v>
      </c>
      <c r="AC442" s="84">
        <f t="shared" si="178"/>
        <v>99691.78</v>
      </c>
      <c r="AD442" s="84">
        <v>200000</v>
      </c>
      <c r="AE442" s="101">
        <v>0</v>
      </c>
      <c r="AF442" s="74">
        <v>2024</v>
      </c>
      <c r="AG442" s="74">
        <v>2024</v>
      </c>
      <c r="AH442" s="74">
        <v>2024</v>
      </c>
      <c r="AI442" s="89"/>
      <c r="AJ442" s="89"/>
      <c r="AK442" s="89"/>
      <c r="AL442" s="89"/>
      <c r="AM442" s="90" t="s">
        <v>16963</v>
      </c>
      <c r="AN442" s="90" t="s">
        <v>16955</v>
      </c>
      <c r="AO442" s="90">
        <v>0</v>
      </c>
      <c r="AP442" s="90" t="s">
        <v>16965</v>
      </c>
      <c r="AQ442" s="90" t="s">
        <v>16959</v>
      </c>
      <c r="AR442" s="90" t="s">
        <v>16958</v>
      </c>
      <c r="AS442" s="90"/>
      <c r="AT442" s="90"/>
      <c r="AU442" s="90"/>
      <c r="AV442" s="90"/>
      <c r="AW442" s="90" t="s">
        <v>1015</v>
      </c>
      <c r="AX442" s="91">
        <v>1923</v>
      </c>
      <c r="AY442" s="91">
        <v>633.6</v>
      </c>
      <c r="AZ442" s="90" t="s">
        <v>17017</v>
      </c>
      <c r="BA442" s="90" t="s">
        <v>627</v>
      </c>
      <c r="BB442" s="92"/>
      <c r="BC442" s="93">
        <f t="shared" si="173"/>
        <v>0</v>
      </c>
      <c r="BJ442" s="61" t="str">
        <f t="shared" si="177"/>
        <v>648.200</v>
      </c>
      <c r="BM442" s="61" t="s">
        <v>3156</v>
      </c>
      <c r="BN442" s="61" t="s">
        <v>2985</v>
      </c>
      <c r="BO442" s="61" t="s">
        <v>2985</v>
      </c>
      <c r="BU442" s="61" t="s">
        <v>3156</v>
      </c>
      <c r="BV442" s="61" t="s">
        <v>2985</v>
      </c>
      <c r="BW442" s="61" t="s">
        <v>2985</v>
      </c>
      <c r="CH442" s="86">
        <f t="shared" si="153"/>
        <v>2.6193447411060333E-10</v>
      </c>
    </row>
    <row r="443" spans="1:86">
      <c r="A443" s="61">
        <v>1</v>
      </c>
      <c r="B443" s="94">
        <f>SUBTOTAL(9,$A$411:A443)</f>
        <v>33</v>
      </c>
      <c r="C443" s="98" t="s">
        <v>130</v>
      </c>
      <c r="D443" s="84">
        <f t="shared" si="174"/>
        <v>2245895.54</v>
      </c>
      <c r="E443" s="101">
        <v>0</v>
      </c>
      <c r="F443" s="101">
        <v>0</v>
      </c>
      <c r="G443" s="101">
        <v>0</v>
      </c>
      <c r="H443" s="101">
        <v>0</v>
      </c>
      <c r="I443" s="101">
        <v>0</v>
      </c>
      <c r="J443" s="101">
        <v>0</v>
      </c>
      <c r="K443" s="116">
        <v>0</v>
      </c>
      <c r="L443" s="101">
        <v>0</v>
      </c>
      <c r="M443" s="84">
        <v>287</v>
      </c>
      <c r="N443" s="84">
        <v>2022611.65</v>
      </c>
      <c r="O443" s="101">
        <v>0</v>
      </c>
      <c r="P443" s="101">
        <v>0</v>
      </c>
      <c r="Q443" s="84">
        <v>0</v>
      </c>
      <c r="R443" s="84">
        <v>0</v>
      </c>
      <c r="S443" s="101">
        <v>0</v>
      </c>
      <c r="T443" s="101">
        <v>0</v>
      </c>
      <c r="U443" s="101">
        <v>0</v>
      </c>
      <c r="V443" s="101">
        <v>0</v>
      </c>
      <c r="W443" s="101">
        <v>0</v>
      </c>
      <c r="X443" s="101">
        <v>0</v>
      </c>
      <c r="Y443" s="101">
        <v>0</v>
      </c>
      <c r="Z443" s="101">
        <v>0</v>
      </c>
      <c r="AA443" s="101">
        <v>0</v>
      </c>
      <c r="AB443" s="101">
        <v>0</v>
      </c>
      <c r="AC443" s="84">
        <f t="shared" si="178"/>
        <v>43283.89</v>
      </c>
      <c r="AD443" s="84">
        <v>180000</v>
      </c>
      <c r="AE443" s="101">
        <v>0</v>
      </c>
      <c r="AF443" s="74">
        <v>2024</v>
      </c>
      <c r="AG443" s="74">
        <v>2024</v>
      </c>
      <c r="AH443" s="74">
        <v>2024</v>
      </c>
      <c r="AI443" s="89"/>
      <c r="AJ443" s="89"/>
      <c r="AK443" s="89"/>
      <c r="AL443" s="89"/>
      <c r="AM443" s="90" t="s">
        <v>16963</v>
      </c>
      <c r="AN443" s="90" t="s">
        <v>16961</v>
      </c>
      <c r="AO443" s="90">
        <v>0</v>
      </c>
      <c r="AP443" s="90" t="s">
        <v>16973</v>
      </c>
      <c r="AQ443" s="90" t="s">
        <v>16962</v>
      </c>
      <c r="AR443" s="90" t="s">
        <v>16965</v>
      </c>
      <c r="AS443" s="90"/>
      <c r="AT443" s="90"/>
      <c r="AU443" s="90"/>
      <c r="AV443" s="90"/>
      <c r="AW443" s="90" t="s">
        <v>738</v>
      </c>
      <c r="AX443" s="91">
        <v>970.3</v>
      </c>
      <c r="AY443" s="91">
        <v>287</v>
      </c>
      <c r="AZ443" s="90" t="s">
        <v>17017</v>
      </c>
      <c r="BA443" s="90" t="s">
        <v>17013</v>
      </c>
      <c r="BB443" s="92"/>
      <c r="BC443" s="93">
        <f t="shared" si="173"/>
        <v>0</v>
      </c>
      <c r="BJ443" s="61" t="str">
        <f t="shared" si="177"/>
        <v>267.000</v>
      </c>
      <c r="BM443" s="61" t="s">
        <v>3157</v>
      </c>
      <c r="BN443" s="61" t="s">
        <v>2985</v>
      </c>
      <c r="BO443" s="61" t="s">
        <v>2985</v>
      </c>
      <c r="BU443" s="61" t="s">
        <v>3157</v>
      </c>
      <c r="BV443" s="61" t="s">
        <v>2985</v>
      </c>
      <c r="BW443" s="61" t="s">
        <v>2985</v>
      </c>
      <c r="CH443" s="86">
        <f t="shared" si="153"/>
        <v>1.1641532182693481E-10</v>
      </c>
    </row>
    <row r="444" spans="1:86">
      <c r="A444" s="61">
        <v>1</v>
      </c>
      <c r="B444" s="94">
        <f>SUBTOTAL(9,$A$411:A444)</f>
        <v>34</v>
      </c>
      <c r="C444" s="98" t="s">
        <v>129</v>
      </c>
      <c r="D444" s="84">
        <f t="shared" si="174"/>
        <v>6146069.25</v>
      </c>
      <c r="E444" s="101">
        <v>0</v>
      </c>
      <c r="F444" s="101">
        <v>0</v>
      </c>
      <c r="G444" s="101">
        <v>0</v>
      </c>
      <c r="H444" s="101">
        <v>0</v>
      </c>
      <c r="I444" s="101">
        <v>0</v>
      </c>
      <c r="J444" s="101">
        <v>0</v>
      </c>
      <c r="K444" s="116">
        <v>0</v>
      </c>
      <c r="L444" s="101">
        <v>0</v>
      </c>
      <c r="M444" s="84">
        <v>750</v>
      </c>
      <c r="N444" s="84">
        <v>5821489.3799999999</v>
      </c>
      <c r="O444" s="101">
        <v>0</v>
      </c>
      <c r="P444" s="101">
        <v>0</v>
      </c>
      <c r="Q444" s="84">
        <v>0</v>
      </c>
      <c r="R444" s="84">
        <v>0</v>
      </c>
      <c r="S444" s="101">
        <v>0</v>
      </c>
      <c r="T444" s="101">
        <v>0</v>
      </c>
      <c r="U444" s="101">
        <v>0</v>
      </c>
      <c r="V444" s="101">
        <v>0</v>
      </c>
      <c r="W444" s="101">
        <v>0</v>
      </c>
      <c r="X444" s="101">
        <v>0</v>
      </c>
      <c r="Y444" s="101">
        <v>0</v>
      </c>
      <c r="Z444" s="101">
        <v>0</v>
      </c>
      <c r="AA444" s="101">
        <v>0</v>
      </c>
      <c r="AB444" s="101">
        <v>0</v>
      </c>
      <c r="AC444" s="84">
        <f t="shared" si="178"/>
        <v>124579.87</v>
      </c>
      <c r="AD444" s="84">
        <v>200000</v>
      </c>
      <c r="AE444" s="101">
        <v>0</v>
      </c>
      <c r="AF444" s="74">
        <v>2024</v>
      </c>
      <c r="AG444" s="74">
        <v>2024</v>
      </c>
      <c r="AH444" s="74">
        <v>2024</v>
      </c>
      <c r="AI444" s="89"/>
      <c r="AJ444" s="89"/>
      <c r="AK444" s="89"/>
      <c r="AL444" s="89"/>
      <c r="AM444" s="90" t="s">
        <v>16963</v>
      </c>
      <c r="AN444" s="90" t="s">
        <v>16961</v>
      </c>
      <c r="AO444" s="90">
        <v>0</v>
      </c>
      <c r="AP444" s="90" t="s">
        <v>16958</v>
      </c>
      <c r="AQ444" s="90" t="s">
        <v>16959</v>
      </c>
      <c r="AR444" s="90">
        <v>0</v>
      </c>
      <c r="AS444" s="90"/>
      <c r="AT444" s="90"/>
      <c r="AU444" s="90"/>
      <c r="AV444" s="90"/>
      <c r="AW444" s="90" t="s">
        <v>773</v>
      </c>
      <c r="AX444" s="91">
        <v>2024.6</v>
      </c>
      <c r="AY444" s="91">
        <v>750</v>
      </c>
      <c r="AZ444" s="90" t="s">
        <v>17016</v>
      </c>
      <c r="BA444" s="90" t="s">
        <v>17013</v>
      </c>
      <c r="BB444" s="92"/>
      <c r="BC444" s="93">
        <f t="shared" si="173"/>
        <v>0</v>
      </c>
      <c r="BJ444" s="61" t="str">
        <f t="shared" si="177"/>
        <v>804.380</v>
      </c>
      <c r="BM444" s="61" t="s">
        <v>3158</v>
      </c>
      <c r="BN444" s="61" t="s">
        <v>2985</v>
      </c>
      <c r="BO444" s="61" t="s">
        <v>2985</v>
      </c>
      <c r="BU444" s="61" t="s">
        <v>3158</v>
      </c>
      <c r="BV444" s="61" t="s">
        <v>2985</v>
      </c>
      <c r="BW444" s="61" t="s">
        <v>2985</v>
      </c>
      <c r="CH444" s="86">
        <f t="shared" ref="CH444:CH486" si="179">D444-E444-F444-G444-H444-I444-J444-L444-N444-P444-R444-T444-U444-V444-W444-X444-Y444-Z444-AA444-AB444-AC444-AD444-AE444</f>
        <v>1.1641532182693481E-10</v>
      </c>
    </row>
    <row r="445" spans="1:86">
      <c r="A445" s="61">
        <v>1</v>
      </c>
      <c r="B445" s="94">
        <f>SUBTOTAL(9,$A$411:A445)</f>
        <v>35</v>
      </c>
      <c r="C445" s="98" t="s">
        <v>128</v>
      </c>
      <c r="D445" s="84">
        <f t="shared" si="174"/>
        <v>7948916.2299999995</v>
      </c>
      <c r="E445" s="101">
        <v>0</v>
      </c>
      <c r="F445" s="101">
        <v>0</v>
      </c>
      <c r="G445" s="101">
        <v>0</v>
      </c>
      <c r="H445" s="101">
        <v>0</v>
      </c>
      <c r="I445" s="101">
        <v>0</v>
      </c>
      <c r="J445" s="101">
        <v>0</v>
      </c>
      <c r="K445" s="116">
        <v>0</v>
      </c>
      <c r="L445" s="101">
        <v>0</v>
      </c>
      <c r="M445" s="84">
        <v>970</v>
      </c>
      <c r="N445" s="84">
        <v>7586563.7699999996</v>
      </c>
      <c r="O445" s="101">
        <v>0</v>
      </c>
      <c r="P445" s="101">
        <v>0</v>
      </c>
      <c r="Q445" s="84">
        <v>0</v>
      </c>
      <c r="R445" s="84">
        <v>0</v>
      </c>
      <c r="S445" s="101">
        <v>0</v>
      </c>
      <c r="T445" s="101">
        <v>0</v>
      </c>
      <c r="U445" s="101">
        <v>0</v>
      </c>
      <c r="V445" s="101">
        <v>0</v>
      </c>
      <c r="W445" s="101">
        <v>0</v>
      </c>
      <c r="X445" s="101">
        <v>0</v>
      </c>
      <c r="Y445" s="101">
        <v>0</v>
      </c>
      <c r="Z445" s="101">
        <v>0</v>
      </c>
      <c r="AA445" s="101">
        <v>0</v>
      </c>
      <c r="AB445" s="101">
        <v>0</v>
      </c>
      <c r="AC445" s="84">
        <f t="shared" si="178"/>
        <v>162352.46</v>
      </c>
      <c r="AD445" s="84">
        <v>200000</v>
      </c>
      <c r="AE445" s="101">
        <v>0</v>
      </c>
      <c r="AF445" s="74">
        <v>2024</v>
      </c>
      <c r="AG445" s="74">
        <v>2024</v>
      </c>
      <c r="AH445" s="74">
        <v>2024</v>
      </c>
      <c r="AI445" s="89"/>
      <c r="AJ445" s="89"/>
      <c r="AK445" s="89"/>
      <c r="AL445" s="89"/>
      <c r="AM445" s="90" t="s">
        <v>16963</v>
      </c>
      <c r="AN445" s="90" t="s">
        <v>16960</v>
      </c>
      <c r="AO445" s="90">
        <v>0</v>
      </c>
      <c r="AP445" s="90" t="s">
        <v>16955</v>
      </c>
      <c r="AQ445" s="90" t="s">
        <v>16967</v>
      </c>
      <c r="AR445" s="90" t="s">
        <v>16965</v>
      </c>
      <c r="AS445" s="90"/>
      <c r="AT445" s="90"/>
      <c r="AU445" s="90"/>
      <c r="AV445" s="90"/>
      <c r="AW445" s="90" t="s">
        <v>615</v>
      </c>
      <c r="AX445" s="91">
        <v>1926.2</v>
      </c>
      <c r="AY445" s="91">
        <v>970</v>
      </c>
      <c r="AZ445" s="90" t="s">
        <v>17016</v>
      </c>
      <c r="BA445" s="90">
        <v>2002</v>
      </c>
      <c r="BB445" s="92"/>
      <c r="BC445" s="93">
        <f t="shared" si="173"/>
        <v>0</v>
      </c>
      <c r="BJ445" s="61" t="str">
        <f t="shared" si="177"/>
        <v>762.700</v>
      </c>
      <c r="BM445" s="61" t="s">
        <v>3160</v>
      </c>
      <c r="BN445" s="61" t="s">
        <v>2985</v>
      </c>
      <c r="BO445" s="61" t="s">
        <v>2985</v>
      </c>
      <c r="BU445" s="61" t="s">
        <v>3160</v>
      </c>
      <c r="BV445" s="61" t="s">
        <v>2985</v>
      </c>
      <c r="BW445" s="61" t="s">
        <v>2985</v>
      </c>
      <c r="CH445" s="86">
        <f t="shared" si="179"/>
        <v>-2.9103830456733704E-11</v>
      </c>
    </row>
    <row r="446" spans="1:86">
      <c r="A446" s="61">
        <v>1</v>
      </c>
      <c r="B446" s="94">
        <f>SUBTOTAL(9,$A$411:A446)</f>
        <v>36</v>
      </c>
      <c r="C446" s="98" t="s">
        <v>126</v>
      </c>
      <c r="D446" s="84">
        <f t="shared" si="174"/>
        <v>4261274.68</v>
      </c>
      <c r="E446" s="101">
        <v>0</v>
      </c>
      <c r="F446" s="101">
        <v>0</v>
      </c>
      <c r="G446" s="101">
        <v>0</v>
      </c>
      <c r="H446" s="101">
        <v>0</v>
      </c>
      <c r="I446" s="101">
        <v>0</v>
      </c>
      <c r="J446" s="101">
        <v>0</v>
      </c>
      <c r="K446" s="116">
        <v>0</v>
      </c>
      <c r="L446" s="101">
        <v>0</v>
      </c>
      <c r="M446" s="84">
        <v>0</v>
      </c>
      <c r="N446" s="84">
        <v>0</v>
      </c>
      <c r="O446" s="101">
        <v>0</v>
      </c>
      <c r="P446" s="101">
        <v>0</v>
      </c>
      <c r="Q446" s="84">
        <v>558.29999999999995</v>
      </c>
      <c r="R446" s="84">
        <v>3976184.34</v>
      </c>
      <c r="S446" s="101">
        <v>0</v>
      </c>
      <c r="T446" s="101">
        <v>0</v>
      </c>
      <c r="U446" s="101">
        <v>0</v>
      </c>
      <c r="V446" s="101">
        <v>0</v>
      </c>
      <c r="W446" s="101">
        <v>0</v>
      </c>
      <c r="X446" s="101">
        <v>0</v>
      </c>
      <c r="Y446" s="101">
        <v>0</v>
      </c>
      <c r="Z446" s="101">
        <v>0</v>
      </c>
      <c r="AA446" s="101">
        <v>0</v>
      </c>
      <c r="AB446" s="101">
        <v>0</v>
      </c>
      <c r="AC446" s="84">
        <f>ROUND(R446*2.14%,2)</f>
        <v>85090.34</v>
      </c>
      <c r="AD446" s="84">
        <v>200000</v>
      </c>
      <c r="AE446" s="101">
        <v>0</v>
      </c>
      <c r="AF446" s="74">
        <v>2024</v>
      </c>
      <c r="AG446" s="74">
        <v>2024</v>
      </c>
      <c r="AH446" s="74">
        <v>2024</v>
      </c>
      <c r="AI446" s="89"/>
      <c r="AJ446" s="89"/>
      <c r="AK446" s="89"/>
      <c r="AL446" s="89"/>
      <c r="AM446" s="90" t="s">
        <v>16963</v>
      </c>
      <c r="AN446" s="90" t="s">
        <v>16960</v>
      </c>
      <c r="AO446" s="90">
        <v>0</v>
      </c>
      <c r="AP446" s="90" t="s">
        <v>16961</v>
      </c>
      <c r="AQ446" s="90" t="s">
        <v>16967</v>
      </c>
      <c r="AR446" s="90">
        <v>0</v>
      </c>
      <c r="AS446" s="90"/>
      <c r="AT446" s="90"/>
      <c r="AU446" s="90"/>
      <c r="AV446" s="90"/>
      <c r="AW446" s="90" t="s">
        <v>664</v>
      </c>
      <c r="AX446" s="91">
        <v>504.6</v>
      </c>
      <c r="AY446" s="91">
        <v>520</v>
      </c>
      <c r="AZ446" s="90" t="s">
        <v>17016</v>
      </c>
      <c r="BA446" s="90">
        <v>2000</v>
      </c>
      <c r="BB446" s="92"/>
      <c r="BC446" s="93">
        <f t="shared" si="173"/>
        <v>520</v>
      </c>
      <c r="BJ446" s="61" t="str">
        <f t="shared" si="177"/>
        <v>372.500</v>
      </c>
      <c r="BM446" s="61" t="s">
        <v>3162</v>
      </c>
      <c r="BN446" s="61" t="s">
        <v>2985</v>
      </c>
      <c r="BO446" s="61" t="s">
        <v>2985</v>
      </c>
      <c r="BU446" s="61" t="s">
        <v>3162</v>
      </c>
      <c r="BV446" s="61" t="s">
        <v>2985</v>
      </c>
      <c r="BW446" s="61" t="s">
        <v>2985</v>
      </c>
      <c r="CH446" s="86">
        <f t="shared" si="179"/>
        <v>-1.4551915228366852E-10</v>
      </c>
    </row>
    <row r="447" spans="1:86">
      <c r="A447" s="61">
        <v>1</v>
      </c>
      <c r="B447" s="94">
        <f>SUBTOTAL(9,$A$411:A447)</f>
        <v>37</v>
      </c>
      <c r="C447" s="98" t="s">
        <v>125</v>
      </c>
      <c r="D447" s="84">
        <f t="shared" si="174"/>
        <v>3245124.56</v>
      </c>
      <c r="E447" s="101">
        <v>0</v>
      </c>
      <c r="F447" s="101">
        <v>0</v>
      </c>
      <c r="G447" s="101">
        <v>0</v>
      </c>
      <c r="H447" s="101">
        <v>0</v>
      </c>
      <c r="I447" s="101">
        <v>0</v>
      </c>
      <c r="J447" s="101">
        <v>0</v>
      </c>
      <c r="K447" s="116">
        <v>0</v>
      </c>
      <c r="L447" s="101">
        <v>0</v>
      </c>
      <c r="M447" s="84">
        <v>396</v>
      </c>
      <c r="N447" s="84">
        <v>3000905.19</v>
      </c>
      <c r="O447" s="101">
        <v>0</v>
      </c>
      <c r="P447" s="101">
        <v>0</v>
      </c>
      <c r="Q447" s="84">
        <v>0</v>
      </c>
      <c r="R447" s="84">
        <v>0</v>
      </c>
      <c r="S447" s="101">
        <v>0</v>
      </c>
      <c r="T447" s="101">
        <v>0</v>
      </c>
      <c r="U447" s="101">
        <v>0</v>
      </c>
      <c r="V447" s="101">
        <v>0</v>
      </c>
      <c r="W447" s="101">
        <v>0</v>
      </c>
      <c r="X447" s="101">
        <v>0</v>
      </c>
      <c r="Y447" s="101">
        <v>0</v>
      </c>
      <c r="Z447" s="101">
        <v>0</v>
      </c>
      <c r="AA447" s="101">
        <v>0</v>
      </c>
      <c r="AB447" s="101">
        <v>0</v>
      </c>
      <c r="AC447" s="84">
        <f t="shared" si="178"/>
        <v>64219.37</v>
      </c>
      <c r="AD447" s="84">
        <v>180000</v>
      </c>
      <c r="AE447" s="101">
        <v>0</v>
      </c>
      <c r="AF447" s="74">
        <v>2024</v>
      </c>
      <c r="AG447" s="74">
        <v>2024</v>
      </c>
      <c r="AH447" s="74">
        <v>2024</v>
      </c>
      <c r="AI447" s="89"/>
      <c r="AJ447" s="89"/>
      <c r="AK447" s="89"/>
      <c r="AL447" s="89"/>
      <c r="AM447" s="90" t="s">
        <v>16963</v>
      </c>
      <c r="AN447" s="90" t="s">
        <v>16961</v>
      </c>
      <c r="AO447" s="90">
        <v>0</v>
      </c>
      <c r="AP447" s="90" t="s">
        <v>16966</v>
      </c>
      <c r="AQ447" s="90" t="s">
        <v>16967</v>
      </c>
      <c r="AR447" s="90">
        <v>0</v>
      </c>
      <c r="AS447" s="90"/>
      <c r="AT447" s="90"/>
      <c r="AU447" s="90"/>
      <c r="AV447" s="90"/>
      <c r="AW447" s="90" t="s">
        <v>665</v>
      </c>
      <c r="AX447" s="91">
        <v>358.3</v>
      </c>
      <c r="AY447" s="91">
        <v>396</v>
      </c>
      <c r="AZ447" s="90" t="s">
        <v>17016</v>
      </c>
      <c r="BA447" s="90" t="s">
        <v>721</v>
      </c>
      <c r="BB447" s="92"/>
      <c r="BC447" s="93">
        <f t="shared" si="173"/>
        <v>0</v>
      </c>
      <c r="BJ447" s="61" t="str">
        <f t="shared" si="177"/>
        <v>153.000</v>
      </c>
      <c r="BM447" s="61" t="s">
        <v>3163</v>
      </c>
      <c r="BN447" s="61" t="s">
        <v>2985</v>
      </c>
      <c r="BO447" s="61" t="s">
        <v>2985</v>
      </c>
      <c r="BU447" s="61" t="s">
        <v>3163</v>
      </c>
      <c r="BV447" s="61" t="s">
        <v>2985</v>
      </c>
      <c r="BW447" s="61" t="s">
        <v>2985</v>
      </c>
      <c r="CH447" s="86">
        <f t="shared" si="179"/>
        <v>1.1641532182693481E-10</v>
      </c>
    </row>
    <row r="448" spans="1:86">
      <c r="A448" s="61">
        <v>1</v>
      </c>
      <c r="B448" s="94">
        <f>SUBTOTAL(9,$A$411:A448)</f>
        <v>38</v>
      </c>
      <c r="C448" s="98" t="s">
        <v>124</v>
      </c>
      <c r="D448" s="84">
        <f t="shared" si="174"/>
        <v>2457800</v>
      </c>
      <c r="E448" s="101">
        <v>0</v>
      </c>
      <c r="F448" s="101">
        <v>0</v>
      </c>
      <c r="G448" s="101">
        <v>0</v>
      </c>
      <c r="H448" s="101">
        <v>0</v>
      </c>
      <c r="I448" s="101">
        <v>0</v>
      </c>
      <c r="J448" s="101">
        <v>0</v>
      </c>
      <c r="K448" s="116">
        <v>1</v>
      </c>
      <c r="L448" s="84">
        <v>2259447.8199999998</v>
      </c>
      <c r="M448" s="84">
        <v>0</v>
      </c>
      <c r="N448" s="84">
        <v>0</v>
      </c>
      <c r="O448" s="101">
        <v>0</v>
      </c>
      <c r="P448" s="101">
        <v>0</v>
      </c>
      <c r="Q448" s="84">
        <v>0</v>
      </c>
      <c r="R448" s="84">
        <v>0</v>
      </c>
      <c r="S448" s="101">
        <v>0</v>
      </c>
      <c r="T448" s="101">
        <v>0</v>
      </c>
      <c r="U448" s="101">
        <v>0</v>
      </c>
      <c r="V448" s="101">
        <v>0</v>
      </c>
      <c r="W448" s="101">
        <v>0</v>
      </c>
      <c r="X448" s="101">
        <v>0</v>
      </c>
      <c r="Y448" s="101">
        <v>0</v>
      </c>
      <c r="Z448" s="101">
        <v>0</v>
      </c>
      <c r="AA448" s="101">
        <v>0</v>
      </c>
      <c r="AB448" s="101">
        <v>0</v>
      </c>
      <c r="AC448" s="84">
        <f>ROUND(L448*2.14%,2)</f>
        <v>48352.18</v>
      </c>
      <c r="AD448" s="101">
        <v>150000</v>
      </c>
      <c r="AE448" s="101">
        <v>0</v>
      </c>
      <c r="AF448" s="74">
        <v>2024</v>
      </c>
      <c r="AG448" s="74">
        <v>2024</v>
      </c>
      <c r="AH448" s="74">
        <v>2024</v>
      </c>
      <c r="AI448" s="89"/>
      <c r="AJ448" s="89"/>
      <c r="AK448" s="89"/>
      <c r="AL448" s="89"/>
      <c r="AM448" s="90">
        <v>2017</v>
      </c>
      <c r="AN448" s="90" t="s">
        <v>16966</v>
      </c>
      <c r="AO448" s="90" t="s">
        <v>16963</v>
      </c>
      <c r="AP448" s="90" t="s">
        <v>16967</v>
      </c>
      <c r="AQ448" s="90" t="s">
        <v>16953</v>
      </c>
      <c r="AR448" s="90" t="s">
        <v>16965</v>
      </c>
      <c r="AS448" s="90"/>
      <c r="AT448" s="90" t="s">
        <v>17025</v>
      </c>
      <c r="AU448" s="90"/>
      <c r="AV448" s="90"/>
      <c r="AW448" s="90" t="s">
        <v>616</v>
      </c>
      <c r="AX448" s="91">
        <v>4218.8</v>
      </c>
      <c r="AY448" s="91">
        <v>718.36</v>
      </c>
      <c r="AZ448" s="90" t="s">
        <v>17020</v>
      </c>
      <c r="BA448" s="90">
        <v>2017</v>
      </c>
      <c r="BB448" s="92"/>
      <c r="BC448" s="93">
        <f t="shared" si="173"/>
        <v>718.36</v>
      </c>
      <c r="BJ448" s="61" t="str">
        <f t="shared" si="177"/>
        <v>1047.000</v>
      </c>
      <c r="BM448" s="61" t="s">
        <v>3164</v>
      </c>
      <c r="BN448" s="61" t="s">
        <v>2985</v>
      </c>
      <c r="BO448" s="61" t="s">
        <v>2985</v>
      </c>
      <c r="BU448" s="61" t="s">
        <v>3164</v>
      </c>
      <c r="BV448" s="61" t="s">
        <v>2985</v>
      </c>
      <c r="BW448" s="61" t="s">
        <v>2985</v>
      </c>
      <c r="CH448" s="86">
        <f t="shared" si="179"/>
        <v>1.7462298274040222E-10</v>
      </c>
    </row>
    <row r="449" spans="1:116">
      <c r="A449" s="61">
        <v>1</v>
      </c>
      <c r="B449" s="94">
        <f>SUBTOTAL(9,$A$411:A449)</f>
        <v>39</v>
      </c>
      <c r="C449" s="98" t="s">
        <v>123</v>
      </c>
      <c r="D449" s="84">
        <f t="shared" si="174"/>
        <v>12480617.960000001</v>
      </c>
      <c r="E449" s="101">
        <v>0</v>
      </c>
      <c r="F449" s="101">
        <v>0</v>
      </c>
      <c r="G449" s="101">
        <v>0</v>
      </c>
      <c r="H449" s="101">
        <v>0</v>
      </c>
      <c r="I449" s="101">
        <v>0</v>
      </c>
      <c r="J449" s="101">
        <v>0</v>
      </c>
      <c r="K449" s="116">
        <v>0</v>
      </c>
      <c r="L449" s="101">
        <v>0</v>
      </c>
      <c r="M449" s="84">
        <v>1523</v>
      </c>
      <c r="N449" s="84">
        <v>11988454.74</v>
      </c>
      <c r="O449" s="101">
        <v>0</v>
      </c>
      <c r="P449" s="101">
        <v>0</v>
      </c>
      <c r="Q449" s="84">
        <v>0</v>
      </c>
      <c r="R449" s="84">
        <v>0</v>
      </c>
      <c r="S449" s="101">
        <v>0</v>
      </c>
      <c r="T449" s="101">
        <v>0</v>
      </c>
      <c r="U449" s="101">
        <v>0</v>
      </c>
      <c r="V449" s="101">
        <v>0</v>
      </c>
      <c r="W449" s="101">
        <v>0</v>
      </c>
      <c r="X449" s="101">
        <v>0</v>
      </c>
      <c r="Y449" s="101">
        <v>0</v>
      </c>
      <c r="Z449" s="101">
        <v>0</v>
      </c>
      <c r="AA449" s="101">
        <v>0</v>
      </c>
      <c r="AB449" s="101">
        <v>0</v>
      </c>
      <c r="AC449" s="84">
        <v>262163.21999999997</v>
      </c>
      <c r="AD449" s="84">
        <v>230000</v>
      </c>
      <c r="AE449" s="101">
        <v>0</v>
      </c>
      <c r="AF449" s="74">
        <v>2024</v>
      </c>
      <c r="AG449" s="74">
        <v>2024</v>
      </c>
      <c r="AH449" s="74">
        <v>2024</v>
      </c>
      <c r="AI449" s="89"/>
      <c r="AJ449" s="89"/>
      <c r="AK449" s="89"/>
      <c r="AL449" s="89"/>
      <c r="AM449" s="90" t="s">
        <v>16963</v>
      </c>
      <c r="AN449" s="90" t="s">
        <v>16961</v>
      </c>
      <c r="AO449" s="90">
        <v>0</v>
      </c>
      <c r="AP449" s="90" t="s">
        <v>16953</v>
      </c>
      <c r="AQ449" s="90" t="s">
        <v>16959</v>
      </c>
      <c r="AR449" s="90" t="s">
        <v>16965</v>
      </c>
      <c r="AS449" s="90"/>
      <c r="AT449" s="90"/>
      <c r="AU449" s="90"/>
      <c r="AV449" s="90"/>
      <c r="AW449" s="90" t="s">
        <v>854</v>
      </c>
      <c r="AX449" s="91">
        <v>4599.3999999999996</v>
      </c>
      <c r="AY449" s="91">
        <v>1523</v>
      </c>
      <c r="AZ449" s="90" t="s">
        <v>17016</v>
      </c>
      <c r="BA449" s="90" t="s">
        <v>657</v>
      </c>
      <c r="BB449" s="92"/>
      <c r="BC449" s="93">
        <f t="shared" si="173"/>
        <v>0</v>
      </c>
      <c r="BJ449" s="61" t="str">
        <f t="shared" si="177"/>
        <v>1318.600</v>
      </c>
      <c r="BM449" s="61" t="s">
        <v>3165</v>
      </c>
      <c r="BN449" s="61" t="s">
        <v>2985</v>
      </c>
      <c r="BO449" s="61" t="s">
        <v>2985</v>
      </c>
      <c r="BU449" s="61" t="s">
        <v>3165</v>
      </c>
      <c r="BV449" s="61" t="s">
        <v>2985</v>
      </c>
      <c r="BW449" s="61" t="s">
        <v>2985</v>
      </c>
      <c r="CH449" s="86">
        <f t="shared" si="179"/>
        <v>6.9849193096160889E-10</v>
      </c>
    </row>
    <row r="450" spans="1:116">
      <c r="A450" s="61">
        <v>1</v>
      </c>
      <c r="B450" s="94">
        <f>SUBTOTAL(9,$A$411:A450)</f>
        <v>40</v>
      </c>
      <c r="C450" s="95" t="s">
        <v>72</v>
      </c>
      <c r="D450" s="84">
        <f t="shared" si="174"/>
        <v>8999233</v>
      </c>
      <c r="E450" s="84">
        <v>0</v>
      </c>
      <c r="F450" s="84">
        <v>0</v>
      </c>
      <c r="G450" s="84">
        <v>0</v>
      </c>
      <c r="H450" s="84">
        <v>0</v>
      </c>
      <c r="I450" s="84">
        <v>0</v>
      </c>
      <c r="J450" s="84">
        <v>0</v>
      </c>
      <c r="K450" s="85">
        <v>0</v>
      </c>
      <c r="L450" s="84">
        <v>0</v>
      </c>
      <c r="M450" s="84">
        <v>1150</v>
      </c>
      <c r="N450" s="84">
        <v>8585503.2300000004</v>
      </c>
      <c r="O450" s="84">
        <v>0</v>
      </c>
      <c r="P450" s="84">
        <v>0</v>
      </c>
      <c r="Q450" s="84">
        <v>0</v>
      </c>
      <c r="R450" s="84">
        <v>0</v>
      </c>
      <c r="S450" s="84">
        <v>0</v>
      </c>
      <c r="T450" s="84">
        <v>0</v>
      </c>
      <c r="U450" s="84">
        <v>0</v>
      </c>
      <c r="V450" s="84">
        <v>0</v>
      </c>
      <c r="W450" s="84">
        <v>0</v>
      </c>
      <c r="X450" s="84">
        <v>0</v>
      </c>
      <c r="Y450" s="84">
        <v>0</v>
      </c>
      <c r="Z450" s="84">
        <v>0</v>
      </c>
      <c r="AA450" s="84">
        <v>0</v>
      </c>
      <c r="AB450" s="84">
        <v>0</v>
      </c>
      <c r="AC450" s="84">
        <f>ROUND(N450*2.14%,2)</f>
        <v>183729.77</v>
      </c>
      <c r="AD450" s="84">
        <v>230000</v>
      </c>
      <c r="AE450" s="84">
        <v>0</v>
      </c>
      <c r="AF450" s="74">
        <v>2024</v>
      </c>
      <c r="AG450" s="74">
        <v>2024</v>
      </c>
      <c r="AH450" s="74">
        <v>2024</v>
      </c>
      <c r="AI450" s="89"/>
      <c r="AJ450" s="89"/>
      <c r="AK450" s="89"/>
      <c r="AL450" s="89"/>
      <c r="AM450" s="90" t="s">
        <v>16968</v>
      </c>
      <c r="AN450" s="90" t="s">
        <v>16957</v>
      </c>
      <c r="AO450" s="90">
        <v>0</v>
      </c>
      <c r="AP450" s="90" t="s">
        <v>16958</v>
      </c>
      <c r="AQ450" s="90" t="s">
        <v>16959</v>
      </c>
      <c r="AR450" s="90" t="s">
        <v>16965</v>
      </c>
      <c r="AS450" s="90"/>
      <c r="AT450" s="90"/>
      <c r="AU450" s="90"/>
      <c r="AV450" s="90"/>
      <c r="AW450" s="90" t="s">
        <v>773</v>
      </c>
      <c r="AX450" s="91">
        <v>4977</v>
      </c>
      <c r="AY450" s="91">
        <v>1026</v>
      </c>
      <c r="AZ450" s="90" t="s">
        <v>17017</v>
      </c>
      <c r="BA450" s="90">
        <v>2006</v>
      </c>
      <c r="BB450" s="92"/>
      <c r="BC450" s="93">
        <f>AY450-M450</f>
        <v>-124</v>
      </c>
      <c r="BJ450" s="61" t="str">
        <f t="shared" si="177"/>
        <v>1118.000</v>
      </c>
      <c r="BM450" s="61" t="s">
        <v>605</v>
      </c>
      <c r="BN450" s="61" t="s">
        <v>2981</v>
      </c>
      <c r="BO450" s="61" t="s">
        <v>3054</v>
      </c>
      <c r="BU450" s="61" t="s">
        <v>605</v>
      </c>
      <c r="BV450" s="61" t="s">
        <v>2981</v>
      </c>
      <c r="BW450" s="61" t="s">
        <v>3054</v>
      </c>
      <c r="CH450" s="86">
        <f t="shared" si="179"/>
        <v>-4.3655745685100555E-10</v>
      </c>
    </row>
    <row r="451" spans="1:116">
      <c r="A451" s="61">
        <v>1</v>
      </c>
      <c r="B451" s="94">
        <f>SUBTOTAL(9,$A$411:A451)</f>
        <v>41</v>
      </c>
      <c r="C451" s="95" t="s">
        <v>7745</v>
      </c>
      <c r="D451" s="84">
        <f t="shared" si="174"/>
        <v>3175954.68</v>
      </c>
      <c r="E451" s="84">
        <v>0</v>
      </c>
      <c r="F451" s="84">
        <v>0</v>
      </c>
      <c r="G451" s="84">
        <v>0</v>
      </c>
      <c r="H451" s="84">
        <v>0</v>
      </c>
      <c r="I451" s="84">
        <v>0</v>
      </c>
      <c r="J451" s="84">
        <v>0</v>
      </c>
      <c r="K451" s="85">
        <v>0</v>
      </c>
      <c r="L451" s="84">
        <v>0</v>
      </c>
      <c r="M451" s="84">
        <v>935.3</v>
      </c>
      <c r="N451" s="84">
        <v>3109413.24</v>
      </c>
      <c r="O451" s="84">
        <v>0</v>
      </c>
      <c r="P451" s="84">
        <v>0</v>
      </c>
      <c r="Q451" s="84">
        <v>0</v>
      </c>
      <c r="R451" s="84">
        <v>0</v>
      </c>
      <c r="S451" s="84">
        <v>0</v>
      </c>
      <c r="T451" s="84">
        <v>0</v>
      </c>
      <c r="U451" s="84">
        <v>0</v>
      </c>
      <c r="V451" s="84">
        <v>0</v>
      </c>
      <c r="W451" s="84">
        <v>0</v>
      </c>
      <c r="X451" s="84">
        <v>0</v>
      </c>
      <c r="Y451" s="84">
        <v>0</v>
      </c>
      <c r="Z451" s="84">
        <v>0</v>
      </c>
      <c r="AA451" s="84">
        <v>0</v>
      </c>
      <c r="AB451" s="84">
        <v>0</v>
      </c>
      <c r="AC451" s="84">
        <f>ROUND(N451*2.14%,2)</f>
        <v>66541.440000000002</v>
      </c>
      <c r="AD451" s="84">
        <v>0</v>
      </c>
      <c r="AE451" s="84">
        <v>0</v>
      </c>
      <c r="AF451" s="74" t="s">
        <v>17053</v>
      </c>
      <c r="AG451" s="74">
        <v>2024</v>
      </c>
      <c r="AH451" s="139">
        <v>2024</v>
      </c>
      <c r="AM451" s="92"/>
      <c r="AN451" s="92"/>
      <c r="AO451" s="92"/>
      <c r="AP451" s="92"/>
      <c r="AQ451" s="92"/>
      <c r="AR451" s="92"/>
      <c r="AS451" s="92"/>
      <c r="AT451" s="92"/>
      <c r="AU451" s="92"/>
      <c r="AV451" s="92"/>
      <c r="AW451" s="92"/>
      <c r="AX451" s="140"/>
      <c r="AY451" s="140"/>
      <c r="AZ451" s="92"/>
      <c r="BA451" s="92"/>
      <c r="BB451" s="92"/>
      <c r="BC451" s="93"/>
      <c r="CH451" s="86"/>
    </row>
    <row r="452" spans="1:116" s="105" customFormat="1">
      <c r="A452" s="61">
        <v>1</v>
      </c>
      <c r="B452" s="94">
        <f>SUBTOTAL(9,$A$411:A452)</f>
        <v>42</v>
      </c>
      <c r="C452" s="82" t="s">
        <v>5069</v>
      </c>
      <c r="D452" s="84">
        <f t="shared" si="174"/>
        <v>9072360.7899999991</v>
      </c>
      <c r="E452" s="102">
        <v>0</v>
      </c>
      <c r="F452" s="102">
        <v>0</v>
      </c>
      <c r="G452" s="102">
        <v>0</v>
      </c>
      <c r="H452" s="102">
        <v>0</v>
      </c>
      <c r="I452" s="102">
        <v>0</v>
      </c>
      <c r="J452" s="102">
        <v>0</v>
      </c>
      <c r="K452" s="119">
        <v>0</v>
      </c>
      <c r="L452" s="102">
        <v>0</v>
      </c>
      <c r="M452" s="102">
        <v>0</v>
      </c>
      <c r="N452" s="102">
        <v>0</v>
      </c>
      <c r="O452" s="102">
        <v>0</v>
      </c>
      <c r="P452" s="102">
        <v>0</v>
      </c>
      <c r="Q452" s="102">
        <v>1150.8</v>
      </c>
      <c r="R452" s="102">
        <v>8882280</v>
      </c>
      <c r="S452" s="102">
        <v>0</v>
      </c>
      <c r="T452" s="102">
        <v>0</v>
      </c>
      <c r="U452" s="102">
        <v>0</v>
      </c>
      <c r="V452" s="102">
        <v>0</v>
      </c>
      <c r="W452" s="102">
        <v>0</v>
      </c>
      <c r="X452" s="102">
        <v>0</v>
      </c>
      <c r="Y452" s="102">
        <v>0</v>
      </c>
      <c r="Z452" s="102">
        <v>0</v>
      </c>
      <c r="AA452" s="102">
        <v>0</v>
      </c>
      <c r="AB452" s="102">
        <v>0</v>
      </c>
      <c r="AC452" s="102">
        <f t="shared" ref="AC452" si="180">ROUND(N452*2.14%,2)+ROUND(E452*2.14%,2)+ROUND(F452*2.14%,2)+ROUND(G452*2.14%,2)+ROUND(H452*2.14%,2)+ROUND(I452*2.14%,2)+ROUND(J452*2.14%,2)+ROUND(L452*2.14%,2)+ROUND(P452*2.14%,2)+ROUND(R452*2.14%,2)+ROUND(T452*2.14%,2)+ROUND(U452*2.14%,2)+ROUND(V452*2.14%,2)+ROUND(W452*2.14%,2)+ROUND(X452*2.14%,2)+ROUND(Y452*2.14%,2)+ROUND(Z452*2.14%,2)+ROUND(AA452*2.14%,2)+ROUND(AB452*2.14%,2)</f>
        <v>190080.79</v>
      </c>
      <c r="AD452" s="102">
        <v>0</v>
      </c>
      <c r="AE452" s="102">
        <v>0</v>
      </c>
      <c r="AF452" s="103" t="s">
        <v>17053</v>
      </c>
      <c r="AG452" s="103">
        <v>2024</v>
      </c>
      <c r="AH452" s="104">
        <v>2024</v>
      </c>
      <c r="AT452" s="105" t="e">
        <f>VLOOKUP(C452,AW:AX,2,FALSE)</f>
        <v>#N/A</v>
      </c>
      <c r="BV452" s="105" t="b">
        <f t="shared" ref="BV452" si="181">D452=(E452+F452+G452+H452+I452+L452+N452+P452+R452+T452+U452+V452+AA452+AB452+AC452+AD452+AE452)</f>
        <v>1</v>
      </c>
      <c r="BW452" s="106"/>
      <c r="CA452" s="105" t="e">
        <f>VLOOKUP(C452,CB:CC,2,FALSE)</f>
        <v>#N/A</v>
      </c>
      <c r="CE452" s="105" t="e">
        <f>VLOOKUP(C452,CF:CG,2,FALSE)</f>
        <v>#N/A</v>
      </c>
      <c r="CF452" s="105" t="s">
        <v>11230</v>
      </c>
      <c r="CG452" s="105">
        <v>1</v>
      </c>
      <c r="CH452" s="86">
        <f t="shared" si="179"/>
        <v>-9.0221874415874481E-10</v>
      </c>
      <c r="CL452" s="105" t="e">
        <f>VLOOKUP(C452,CM:CN,2,FALSE)</f>
        <v>#N/A</v>
      </c>
      <c r="CM452" s="105" t="s">
        <v>10965</v>
      </c>
      <c r="CN452" s="105">
        <v>81671.7</v>
      </c>
      <c r="DK452" s="105" t="e">
        <f>VLOOKUP(C452,DL:DM,2,FALSE)</f>
        <v>#N/A</v>
      </c>
      <c r="DL452" s="105" t="s">
        <v>2619</v>
      </c>
    </row>
    <row r="453" spans="1:116">
      <c r="A453" s="61">
        <v>1</v>
      </c>
      <c r="B453" s="94">
        <f>SUBTOTAL(9,$A$411:A453)</f>
        <v>43</v>
      </c>
      <c r="C453" s="95" t="s">
        <v>7576</v>
      </c>
      <c r="D453" s="84">
        <f>E453+F453+G453+H453+I453+J453+L453+N453+P453+R453+T453+U453+V453+W453+X453+Y453+Z453+AA453+AB453+AC453+AD453+AE453</f>
        <v>6200000</v>
      </c>
      <c r="E453" s="96">
        <v>0</v>
      </c>
      <c r="F453" s="96">
        <v>0</v>
      </c>
      <c r="G453" s="96">
        <v>0</v>
      </c>
      <c r="H453" s="96">
        <v>0</v>
      </c>
      <c r="I453" s="96">
        <v>0</v>
      </c>
      <c r="J453" s="96">
        <v>0</v>
      </c>
      <c r="K453" s="88">
        <v>0</v>
      </c>
      <c r="L453" s="96">
        <v>0</v>
      </c>
      <c r="M453" s="96">
        <v>903.1</v>
      </c>
      <c r="N453" s="96">
        <v>6070099.8600000003</v>
      </c>
      <c r="O453" s="96">
        <v>0</v>
      </c>
      <c r="P453" s="96">
        <v>0</v>
      </c>
      <c r="Q453" s="96">
        <v>0</v>
      </c>
      <c r="R453" s="96">
        <v>0</v>
      </c>
      <c r="S453" s="96">
        <v>0</v>
      </c>
      <c r="T453" s="96">
        <v>0</v>
      </c>
      <c r="U453" s="96">
        <v>0</v>
      </c>
      <c r="V453" s="96">
        <v>0</v>
      </c>
      <c r="W453" s="96">
        <v>0</v>
      </c>
      <c r="X453" s="96">
        <v>0</v>
      </c>
      <c r="Y453" s="96">
        <v>0</v>
      </c>
      <c r="Z453" s="96">
        <v>0</v>
      </c>
      <c r="AA453" s="96">
        <v>0</v>
      </c>
      <c r="AB453" s="96">
        <v>0</v>
      </c>
      <c r="AC453" s="84">
        <f>ROUND(N453*2.14%,2)</f>
        <v>129900.14</v>
      </c>
      <c r="AD453" s="84">
        <v>0</v>
      </c>
      <c r="AE453" s="84">
        <v>0</v>
      </c>
      <c r="AF453" s="74" t="s">
        <v>17053</v>
      </c>
      <c r="AG453" s="74">
        <v>2024</v>
      </c>
      <c r="AH453" s="74">
        <v>2024</v>
      </c>
      <c r="AI453" s="89"/>
      <c r="AJ453" s="89"/>
      <c r="AK453" s="89"/>
      <c r="AL453" s="89"/>
      <c r="AM453" s="90"/>
      <c r="AN453" s="90"/>
      <c r="AO453" s="90"/>
      <c r="AP453" s="90"/>
      <c r="AQ453" s="90"/>
      <c r="AR453" s="90"/>
      <c r="AS453" s="90"/>
      <c r="AT453" s="90"/>
      <c r="AU453" s="90"/>
      <c r="AV453" s="90"/>
      <c r="AW453" s="90"/>
      <c r="AX453" s="91"/>
      <c r="AY453" s="91"/>
      <c r="AZ453" s="90"/>
      <c r="BA453" s="90"/>
      <c r="BB453" s="92"/>
      <c r="BC453" s="93"/>
      <c r="CH453" s="86">
        <f>D453-E453-F453-G453-H453-I453-J453-L453-N453-P453-R453-T453-U453-V453-W453-X453-Y453-Z453-AA453-AB453-AC453-AD453-AE453</f>
        <v>-3.3469405025243759E-10</v>
      </c>
    </row>
    <row r="454" spans="1:116">
      <c r="B454" s="87" t="s">
        <v>568</v>
      </c>
      <c r="C454" s="87"/>
      <c r="D454" s="83">
        <f>SUM(D455:D462)</f>
        <v>51720852.999999993</v>
      </c>
      <c r="E454" s="84">
        <f t="shared" ref="E454:AE454" si="182">SUM(E455:E462)</f>
        <v>0</v>
      </c>
      <c r="F454" s="84">
        <f t="shared" si="182"/>
        <v>0</v>
      </c>
      <c r="G454" s="84">
        <f t="shared" si="182"/>
        <v>0</v>
      </c>
      <c r="H454" s="84">
        <f t="shared" si="182"/>
        <v>0</v>
      </c>
      <c r="I454" s="84">
        <f t="shared" si="182"/>
        <v>0</v>
      </c>
      <c r="J454" s="84">
        <f t="shared" si="182"/>
        <v>0</v>
      </c>
      <c r="K454" s="85">
        <f t="shared" si="182"/>
        <v>0</v>
      </c>
      <c r="L454" s="84">
        <f t="shared" si="182"/>
        <v>0</v>
      </c>
      <c r="M454" s="84">
        <f t="shared" si="182"/>
        <v>3111.2400000000002</v>
      </c>
      <c r="N454" s="84">
        <f t="shared" si="182"/>
        <v>31891122.52</v>
      </c>
      <c r="O454" s="84">
        <f t="shared" si="182"/>
        <v>0</v>
      </c>
      <c r="P454" s="84">
        <f t="shared" si="182"/>
        <v>0</v>
      </c>
      <c r="Q454" s="84">
        <f t="shared" si="182"/>
        <v>2385.8000000000002</v>
      </c>
      <c r="R454" s="84">
        <f t="shared" si="182"/>
        <v>17473331.18</v>
      </c>
      <c r="S454" s="84">
        <f t="shared" si="182"/>
        <v>0</v>
      </c>
      <c r="T454" s="84">
        <f t="shared" si="182"/>
        <v>0</v>
      </c>
      <c r="U454" s="84">
        <f t="shared" si="182"/>
        <v>0</v>
      </c>
      <c r="V454" s="84">
        <f t="shared" si="182"/>
        <v>0</v>
      </c>
      <c r="W454" s="84">
        <f t="shared" si="182"/>
        <v>0</v>
      </c>
      <c r="X454" s="84">
        <f t="shared" si="182"/>
        <v>0</v>
      </c>
      <c r="Y454" s="84">
        <f t="shared" si="182"/>
        <v>0</v>
      </c>
      <c r="Z454" s="84">
        <f t="shared" si="182"/>
        <v>0</v>
      </c>
      <c r="AA454" s="84">
        <f t="shared" si="182"/>
        <v>0</v>
      </c>
      <c r="AB454" s="84">
        <f t="shared" si="182"/>
        <v>0</v>
      </c>
      <c r="AC454" s="84">
        <f t="shared" si="182"/>
        <v>1056399.3</v>
      </c>
      <c r="AD454" s="84">
        <f t="shared" si="182"/>
        <v>1180000</v>
      </c>
      <c r="AE454" s="84">
        <f t="shared" si="182"/>
        <v>120000</v>
      </c>
      <c r="AF454" s="74" t="s">
        <v>17027</v>
      </c>
      <c r="AG454" s="74" t="s">
        <v>17027</v>
      </c>
      <c r="AH454" s="74" t="s">
        <v>17027</v>
      </c>
      <c r="AI454" s="89"/>
      <c r="AJ454" s="89"/>
      <c r="AK454" s="89"/>
      <c r="AL454" s="89"/>
      <c r="AM454" s="90"/>
      <c r="AN454" s="90"/>
      <c r="AO454" s="90"/>
      <c r="AP454" s="90"/>
      <c r="AQ454" s="90"/>
      <c r="AR454" s="90"/>
      <c r="AS454" s="90"/>
      <c r="AT454" s="90"/>
      <c r="AU454" s="90"/>
      <c r="AV454" s="90"/>
      <c r="AW454" s="90"/>
      <c r="AX454" s="91"/>
      <c r="AY454" s="91"/>
      <c r="AZ454" s="90"/>
      <c r="BA454" s="90"/>
      <c r="BB454" s="92"/>
      <c r="BC454" s="93">
        <f t="shared" si="173"/>
        <v>-3111.2400000000002</v>
      </c>
      <c r="BJ454" s="61" t="e">
        <f>VLOOKUP(C454,BM:BO,3,FALSE)</f>
        <v>#N/A</v>
      </c>
      <c r="BM454" s="61" t="s">
        <v>3891</v>
      </c>
      <c r="BN454" s="61" t="s">
        <v>3047</v>
      </c>
      <c r="BO454" s="61" t="s">
        <v>2985</v>
      </c>
      <c r="BU454" s="61" t="s">
        <v>3891</v>
      </c>
      <c r="BV454" s="61" t="s">
        <v>3047</v>
      </c>
      <c r="BW454" s="61" t="s">
        <v>2985</v>
      </c>
      <c r="CH454" s="86">
        <f t="shared" si="179"/>
        <v>-6.7520886659622192E-9</v>
      </c>
    </row>
    <row r="455" spans="1:116">
      <c r="A455" s="61">
        <v>1</v>
      </c>
      <c r="B455" s="94">
        <f>SUBTOTAL(9,$A$411:A455)</f>
        <v>44</v>
      </c>
      <c r="C455" s="98" t="s">
        <v>578</v>
      </c>
      <c r="D455" s="84">
        <f>E455+F455+G455+H455+I455+J455+L455+N455+P455+R455+T455+U455+V455+W455+X455+Y455+Z455+AA455+AB455+AC455+AD455+AE455</f>
        <v>12766938.24</v>
      </c>
      <c r="E455" s="101">
        <v>0</v>
      </c>
      <c r="F455" s="101">
        <v>0</v>
      </c>
      <c r="G455" s="101">
        <v>0</v>
      </c>
      <c r="H455" s="101">
        <v>0</v>
      </c>
      <c r="I455" s="101">
        <v>0</v>
      </c>
      <c r="J455" s="101">
        <v>0</v>
      </c>
      <c r="K455" s="116">
        <v>0</v>
      </c>
      <c r="L455" s="101">
        <v>0</v>
      </c>
      <c r="M455" s="84">
        <v>1176</v>
      </c>
      <c r="N455" s="84">
        <v>12303640.34</v>
      </c>
      <c r="O455" s="101">
        <v>0</v>
      </c>
      <c r="P455" s="101">
        <v>0</v>
      </c>
      <c r="Q455" s="101">
        <v>0</v>
      </c>
      <c r="R455" s="101">
        <v>0</v>
      </c>
      <c r="S455" s="101">
        <v>0</v>
      </c>
      <c r="T455" s="101">
        <v>0</v>
      </c>
      <c r="U455" s="101">
        <v>0</v>
      </c>
      <c r="V455" s="101">
        <v>0</v>
      </c>
      <c r="W455" s="101">
        <v>0</v>
      </c>
      <c r="X455" s="101">
        <v>0</v>
      </c>
      <c r="Y455" s="101">
        <v>0</v>
      </c>
      <c r="Z455" s="101">
        <v>0</v>
      </c>
      <c r="AA455" s="101">
        <v>0</v>
      </c>
      <c r="AB455" s="101">
        <v>0</v>
      </c>
      <c r="AC455" s="84">
        <f t="shared" ref="AC455:AC457" si="183">ROUND(N455*2.14%,2)</f>
        <v>263297.90000000002</v>
      </c>
      <c r="AD455" s="101">
        <v>200000</v>
      </c>
      <c r="AE455" s="101">
        <v>0</v>
      </c>
      <c r="AF455" s="74">
        <v>2024</v>
      </c>
      <c r="AG455" s="74">
        <v>2024</v>
      </c>
      <c r="AH455" s="74">
        <v>2024</v>
      </c>
      <c r="AI455" s="89"/>
      <c r="AJ455" s="89"/>
      <c r="AK455" s="89"/>
      <c r="AL455" s="89"/>
      <c r="AM455" s="90" t="s">
        <v>16961</v>
      </c>
      <c r="AN455" s="90" t="s">
        <v>16975</v>
      </c>
      <c r="AO455" s="90">
        <v>0</v>
      </c>
      <c r="AP455" s="90" t="s">
        <v>16975</v>
      </c>
      <c r="AQ455" s="90" t="s">
        <v>16967</v>
      </c>
      <c r="AR455" s="90" t="s">
        <v>16965</v>
      </c>
      <c r="AS455" s="90"/>
      <c r="AT455" s="90"/>
      <c r="AU455" s="90"/>
      <c r="AV455" s="90"/>
      <c r="AW455" s="90" t="s">
        <v>619</v>
      </c>
      <c r="AX455" s="91">
        <v>3441.8</v>
      </c>
      <c r="AY455" s="91">
        <v>1176</v>
      </c>
      <c r="AZ455" s="90" t="s">
        <v>2968</v>
      </c>
      <c r="BA455" s="90" t="s">
        <v>17013</v>
      </c>
      <c r="BB455" s="92"/>
      <c r="BC455" s="93">
        <f>AY455-M455</f>
        <v>0</v>
      </c>
      <c r="BJ455" s="61" t="str">
        <f>VLOOKUP(C455,BM:BO,3,FALSE)</f>
        <v>906.000</v>
      </c>
      <c r="BM455" s="61" t="s">
        <v>3892</v>
      </c>
      <c r="BN455" s="61" t="s">
        <v>3007</v>
      </c>
      <c r="BO455" s="61" t="s">
        <v>3893</v>
      </c>
      <c r="BU455" s="61" t="s">
        <v>3892</v>
      </c>
      <c r="BV455" s="61" t="s">
        <v>3007</v>
      </c>
      <c r="BW455" s="61" t="s">
        <v>3893</v>
      </c>
      <c r="CH455" s="86">
        <f t="shared" si="179"/>
        <v>3.4924596548080444E-10</v>
      </c>
    </row>
    <row r="456" spans="1:116">
      <c r="A456" s="61">
        <v>1</v>
      </c>
      <c r="B456" s="94">
        <f>SUBTOTAL(9,$A$411:A456)</f>
        <v>45</v>
      </c>
      <c r="C456" s="98" t="s">
        <v>579</v>
      </c>
      <c r="D456" s="84">
        <f t="shared" ref="D456:D462" si="184">E456+F456+G456+H456+I456+J456+L456+N456+P456+R456+T456+U456+V456+W456+X456+Y456+Z456+AA456+AB456+AC456+AD456+AE456</f>
        <v>4547273.58</v>
      </c>
      <c r="E456" s="101">
        <v>0</v>
      </c>
      <c r="F456" s="101">
        <v>0</v>
      </c>
      <c r="G456" s="101">
        <v>0</v>
      </c>
      <c r="H456" s="101">
        <v>0</v>
      </c>
      <c r="I456" s="101">
        <v>0</v>
      </c>
      <c r="J456" s="101">
        <v>0</v>
      </c>
      <c r="K456" s="116">
        <v>0</v>
      </c>
      <c r="L456" s="101">
        <v>0</v>
      </c>
      <c r="M456" s="84">
        <v>418.86</v>
      </c>
      <c r="N456" s="84">
        <f>4051512.43+253631.08</f>
        <v>4305143.51</v>
      </c>
      <c r="O456" s="101">
        <v>0</v>
      </c>
      <c r="P456" s="101">
        <v>0</v>
      </c>
      <c r="Q456" s="101">
        <v>0</v>
      </c>
      <c r="R456" s="101">
        <v>0</v>
      </c>
      <c r="S456" s="101">
        <v>0</v>
      </c>
      <c r="T456" s="101">
        <v>0</v>
      </c>
      <c r="U456" s="101">
        <v>0</v>
      </c>
      <c r="V456" s="101">
        <v>0</v>
      </c>
      <c r="W456" s="101">
        <v>0</v>
      </c>
      <c r="X456" s="101">
        <v>0</v>
      </c>
      <c r="Y456" s="101">
        <v>0</v>
      </c>
      <c r="Z456" s="101">
        <v>0</v>
      </c>
      <c r="AA456" s="101">
        <v>0</v>
      </c>
      <c r="AB456" s="101">
        <v>0</v>
      </c>
      <c r="AC456" s="84">
        <f t="shared" si="183"/>
        <v>92130.07</v>
      </c>
      <c r="AD456" s="84">
        <v>150000</v>
      </c>
      <c r="AE456" s="101">
        <v>0</v>
      </c>
      <c r="AF456" s="74">
        <v>2024</v>
      </c>
      <c r="AG456" s="74">
        <v>2024</v>
      </c>
      <c r="AH456" s="74">
        <v>2024</v>
      </c>
      <c r="AI456" s="89"/>
      <c r="AJ456" s="89"/>
      <c r="AK456" s="89"/>
      <c r="AL456" s="89"/>
      <c r="AM456" s="90" t="s">
        <v>16970</v>
      </c>
      <c r="AN456" s="90" t="s">
        <v>16972</v>
      </c>
      <c r="AO456" s="90">
        <v>0</v>
      </c>
      <c r="AP456" s="90" t="s">
        <v>16957</v>
      </c>
      <c r="AQ456" s="90" t="s">
        <v>16958</v>
      </c>
      <c r="AR456" s="90">
        <v>0</v>
      </c>
      <c r="AS456" s="90"/>
      <c r="AT456" s="90"/>
      <c r="AU456" s="90"/>
      <c r="AV456" s="90"/>
      <c r="AW456" s="90" t="s">
        <v>698</v>
      </c>
      <c r="AX456" s="91">
        <v>433.2</v>
      </c>
      <c r="AY456" s="91">
        <v>395</v>
      </c>
      <c r="AZ456" s="90" t="s">
        <v>2968</v>
      </c>
      <c r="BA456" s="90" t="s">
        <v>17013</v>
      </c>
      <c r="BB456" s="92"/>
      <c r="BC456" s="93">
        <f>AY456-M456</f>
        <v>-23.860000000000014</v>
      </c>
      <c r="BJ456" s="61" t="str">
        <f>VLOOKUP(C456,BM:BO,3,FALSE)</f>
        <v>286.800</v>
      </c>
      <c r="BM456" s="61" t="s">
        <v>755</v>
      </c>
      <c r="BN456" s="61" t="s">
        <v>702</v>
      </c>
      <c r="BO456" s="61" t="s">
        <v>3894</v>
      </c>
      <c r="BU456" s="61" t="s">
        <v>755</v>
      </c>
      <c r="BV456" s="61" t="s">
        <v>702</v>
      </c>
      <c r="BW456" s="61" t="s">
        <v>3894</v>
      </c>
      <c r="CH456" s="86">
        <f t="shared" si="179"/>
        <v>2.9103830456733704E-10</v>
      </c>
    </row>
    <row r="457" spans="1:116">
      <c r="A457" s="61">
        <v>1</v>
      </c>
      <c r="B457" s="94">
        <f>SUBTOTAL(9,$A$411:A457)</f>
        <v>46</v>
      </c>
      <c r="C457" s="98" t="s">
        <v>585</v>
      </c>
      <c r="D457" s="84">
        <f t="shared" si="184"/>
        <v>5210995.2</v>
      </c>
      <c r="E457" s="101">
        <v>0</v>
      </c>
      <c r="F457" s="101">
        <v>0</v>
      </c>
      <c r="G457" s="101">
        <v>0</v>
      </c>
      <c r="H457" s="101">
        <v>0</v>
      </c>
      <c r="I457" s="101">
        <v>0</v>
      </c>
      <c r="J457" s="101">
        <v>0</v>
      </c>
      <c r="K457" s="116">
        <v>0</v>
      </c>
      <c r="L457" s="101">
        <v>0</v>
      </c>
      <c r="M457" s="84">
        <v>480</v>
      </c>
      <c r="N457" s="84">
        <v>4954959.08</v>
      </c>
      <c r="O457" s="101">
        <v>0</v>
      </c>
      <c r="P457" s="101">
        <v>0</v>
      </c>
      <c r="Q457" s="101">
        <v>0</v>
      </c>
      <c r="R457" s="101">
        <v>0</v>
      </c>
      <c r="S457" s="101">
        <v>0</v>
      </c>
      <c r="T457" s="101">
        <v>0</v>
      </c>
      <c r="U457" s="101">
        <v>0</v>
      </c>
      <c r="V457" s="101">
        <v>0</v>
      </c>
      <c r="W457" s="101">
        <v>0</v>
      </c>
      <c r="X457" s="101">
        <v>0</v>
      </c>
      <c r="Y457" s="101">
        <v>0</v>
      </c>
      <c r="Z457" s="101">
        <v>0</v>
      </c>
      <c r="AA457" s="101">
        <v>0</v>
      </c>
      <c r="AB457" s="101">
        <v>0</v>
      </c>
      <c r="AC457" s="84">
        <f t="shared" si="183"/>
        <v>106036.12</v>
      </c>
      <c r="AD457" s="84">
        <v>150000</v>
      </c>
      <c r="AE457" s="101">
        <v>0</v>
      </c>
      <c r="AF457" s="74">
        <v>2024</v>
      </c>
      <c r="AG457" s="74">
        <v>2024</v>
      </c>
      <c r="AH457" s="74">
        <v>2024</v>
      </c>
      <c r="AI457" s="89"/>
      <c r="AJ457" s="89"/>
      <c r="AK457" s="89"/>
      <c r="AL457" s="89"/>
      <c r="AM457" s="90" t="s">
        <v>16954</v>
      </c>
      <c r="AN457" s="90" t="s">
        <v>16975</v>
      </c>
      <c r="AO457" s="90"/>
      <c r="AP457" s="90" t="s">
        <v>16960</v>
      </c>
      <c r="AQ457" s="90" t="s">
        <v>16967</v>
      </c>
      <c r="AR457" s="90"/>
      <c r="AS457" s="90"/>
      <c r="AT457" s="90"/>
      <c r="AU457" s="90"/>
      <c r="AV457" s="90"/>
      <c r="AW457" s="90"/>
      <c r="AX457" s="91"/>
      <c r="AY457" s="91"/>
      <c r="AZ457" s="90" t="s">
        <v>2968</v>
      </c>
      <c r="BA457" s="90"/>
      <c r="BB457" s="92"/>
      <c r="BC457" s="93"/>
      <c r="CH457" s="86">
        <f t="shared" si="179"/>
        <v>1.1641532182693481E-10</v>
      </c>
    </row>
    <row r="458" spans="1:116">
      <c r="A458" s="61">
        <v>1</v>
      </c>
      <c r="B458" s="94">
        <f>SUBTOTAL(9,$A$411:A458)</f>
        <v>47</v>
      </c>
      <c r="C458" s="98" t="s">
        <v>9545</v>
      </c>
      <c r="D458" s="84">
        <f t="shared" si="184"/>
        <v>2737293.9</v>
      </c>
      <c r="E458" s="101">
        <v>0</v>
      </c>
      <c r="F458" s="101">
        <v>0</v>
      </c>
      <c r="G458" s="101">
        <v>0</v>
      </c>
      <c r="H458" s="101">
        <v>0</v>
      </c>
      <c r="I458" s="101">
        <v>0</v>
      </c>
      <c r="J458" s="101">
        <v>0</v>
      </c>
      <c r="K458" s="116">
        <v>0</v>
      </c>
      <c r="L458" s="101">
        <v>0</v>
      </c>
      <c r="M458" s="84">
        <v>0</v>
      </c>
      <c r="N458" s="138">
        <v>0</v>
      </c>
      <c r="O458" s="101">
        <v>0</v>
      </c>
      <c r="P458" s="101">
        <v>0</v>
      </c>
      <c r="Q458" s="101">
        <v>330</v>
      </c>
      <c r="R458" s="84">
        <v>2533085.86</v>
      </c>
      <c r="S458" s="101">
        <v>0</v>
      </c>
      <c r="T458" s="101">
        <v>0</v>
      </c>
      <c r="U458" s="101">
        <v>0</v>
      </c>
      <c r="V458" s="101">
        <v>0</v>
      </c>
      <c r="W458" s="101">
        <v>0</v>
      </c>
      <c r="X458" s="101">
        <v>0</v>
      </c>
      <c r="Y458" s="101">
        <v>0</v>
      </c>
      <c r="Z458" s="101">
        <v>0</v>
      </c>
      <c r="AA458" s="101">
        <v>0</v>
      </c>
      <c r="AB458" s="101">
        <v>0</v>
      </c>
      <c r="AC458" s="84">
        <f>ROUND(R458*2.14%,2)</f>
        <v>54208.04</v>
      </c>
      <c r="AD458" s="101">
        <v>150000</v>
      </c>
      <c r="AE458" s="101">
        <v>0</v>
      </c>
      <c r="AF458" s="74">
        <v>2024</v>
      </c>
      <c r="AG458" s="74">
        <v>2024</v>
      </c>
      <c r="AH458" s="74">
        <v>2024</v>
      </c>
      <c r="AI458" s="89"/>
      <c r="AJ458" s="89"/>
      <c r="AK458" s="89"/>
      <c r="AL458" s="89"/>
      <c r="AM458" s="90" t="s">
        <v>16954</v>
      </c>
      <c r="AN458" s="90" t="s">
        <v>16966</v>
      </c>
      <c r="AO458" s="90"/>
      <c r="AP458" s="90" t="s">
        <v>16963</v>
      </c>
      <c r="AQ458" s="90" t="s">
        <v>16967</v>
      </c>
      <c r="AR458" s="90"/>
      <c r="AS458" s="90" t="s">
        <v>16981</v>
      </c>
      <c r="AT458" s="90"/>
      <c r="AU458" s="90"/>
      <c r="AV458" s="90"/>
      <c r="AW458" s="90"/>
      <c r="AX458" s="91"/>
      <c r="AY458" s="91"/>
      <c r="AZ458" s="90" t="s">
        <v>2968</v>
      </c>
      <c r="BA458" s="90"/>
      <c r="BB458" s="92"/>
      <c r="BC458" s="93"/>
      <c r="CH458" s="86">
        <f t="shared" si="179"/>
        <v>2.9103830456733704E-11</v>
      </c>
    </row>
    <row r="459" spans="1:116">
      <c r="A459" s="61">
        <v>1</v>
      </c>
      <c r="B459" s="94">
        <f>SUBTOTAL(9,$A$411:A459)</f>
        <v>48</v>
      </c>
      <c r="C459" s="98" t="s">
        <v>9866</v>
      </c>
      <c r="D459" s="84">
        <f>E459+F459+G459+H459+I459+J459+L459+N459+P459+R459+T459+U459+V459+W459+X459+Y459+Z459+AA459+AB459+AC459+AD459+AE459</f>
        <v>2310958.04</v>
      </c>
      <c r="E459" s="101">
        <v>0</v>
      </c>
      <c r="F459" s="101">
        <v>0</v>
      </c>
      <c r="G459" s="101">
        <v>0</v>
      </c>
      <c r="H459" s="101">
        <v>0</v>
      </c>
      <c r="I459" s="101">
        <v>0</v>
      </c>
      <c r="J459" s="101">
        <v>0</v>
      </c>
      <c r="K459" s="116">
        <v>0</v>
      </c>
      <c r="L459" s="101">
        <v>0</v>
      </c>
      <c r="M459" s="117">
        <v>0</v>
      </c>
      <c r="N459" s="84">
        <v>0</v>
      </c>
      <c r="O459" s="101">
        <v>0</v>
      </c>
      <c r="P459" s="101">
        <v>0</v>
      </c>
      <c r="Q459" s="84">
        <v>450.1</v>
      </c>
      <c r="R459" s="84">
        <v>2145053.89</v>
      </c>
      <c r="S459" s="101">
        <v>0</v>
      </c>
      <c r="T459" s="101">
        <v>0</v>
      </c>
      <c r="U459" s="101">
        <v>0</v>
      </c>
      <c r="V459" s="101">
        <v>0</v>
      </c>
      <c r="W459" s="101">
        <v>0</v>
      </c>
      <c r="X459" s="101">
        <v>0</v>
      </c>
      <c r="Y459" s="101">
        <v>0</v>
      </c>
      <c r="Z459" s="101">
        <v>0</v>
      </c>
      <c r="AA459" s="101">
        <v>0</v>
      </c>
      <c r="AB459" s="101">
        <v>0</v>
      </c>
      <c r="AC459" s="84">
        <f>ROUND(R459*2.14%,2)</f>
        <v>45904.15</v>
      </c>
      <c r="AD459" s="101">
        <v>0</v>
      </c>
      <c r="AE459" s="101">
        <v>120000</v>
      </c>
      <c r="AF459" s="74" t="s">
        <v>17053</v>
      </c>
      <c r="AG459" s="74">
        <v>2024</v>
      </c>
      <c r="AH459" s="74">
        <v>2024</v>
      </c>
      <c r="AI459" s="89"/>
      <c r="AJ459" s="89"/>
      <c r="AK459" s="89"/>
      <c r="AL459" s="89"/>
      <c r="AM459" s="90"/>
      <c r="AN459" s="90"/>
      <c r="AO459" s="90"/>
      <c r="AP459" s="90"/>
      <c r="AQ459" s="90"/>
      <c r="AR459" s="90"/>
      <c r="AS459" s="90"/>
      <c r="AT459" s="90"/>
      <c r="AU459" s="90"/>
      <c r="AV459" s="90"/>
      <c r="AW459" s="90"/>
      <c r="AX459" s="91"/>
      <c r="AY459" s="91"/>
      <c r="AZ459" s="90"/>
      <c r="BA459" s="90"/>
      <c r="BB459" s="92"/>
      <c r="BC459" s="93"/>
      <c r="CH459" s="86">
        <f>D459-E459-F459-G459-H459-I459-J459-L459-N459-P459-R459-T459-U459-V459-W459-X459-Y459-Z459-AA459-AB459-AC459-AD459-AE459</f>
        <v>0</v>
      </c>
    </row>
    <row r="460" spans="1:116">
      <c r="A460" s="61">
        <v>1</v>
      </c>
      <c r="B460" s="94">
        <f>SUBTOTAL(9,$A$411:A460)</f>
        <v>49</v>
      </c>
      <c r="C460" s="98" t="s">
        <v>1701</v>
      </c>
      <c r="D460" s="84">
        <f t="shared" si="184"/>
        <v>3100039.32</v>
      </c>
      <c r="E460" s="101">
        <v>0</v>
      </c>
      <c r="F460" s="101">
        <v>0</v>
      </c>
      <c r="G460" s="101">
        <v>0</v>
      </c>
      <c r="H460" s="101">
        <v>0</v>
      </c>
      <c r="I460" s="101">
        <v>0</v>
      </c>
      <c r="J460" s="101">
        <v>0</v>
      </c>
      <c r="K460" s="116">
        <v>0</v>
      </c>
      <c r="L460" s="101">
        <v>0</v>
      </c>
      <c r="M460" s="117">
        <v>285.56</v>
      </c>
      <c r="N460" s="84">
        <v>2937183.59</v>
      </c>
      <c r="O460" s="101">
        <v>0</v>
      </c>
      <c r="P460" s="101">
        <v>0</v>
      </c>
      <c r="Q460" s="84">
        <v>0</v>
      </c>
      <c r="R460" s="84">
        <v>0</v>
      </c>
      <c r="S460" s="101">
        <v>0</v>
      </c>
      <c r="T460" s="101">
        <v>0</v>
      </c>
      <c r="U460" s="101">
        <v>0</v>
      </c>
      <c r="V460" s="101">
        <v>0</v>
      </c>
      <c r="W460" s="101">
        <v>0</v>
      </c>
      <c r="X460" s="101">
        <v>0</v>
      </c>
      <c r="Y460" s="101">
        <v>0</v>
      </c>
      <c r="Z460" s="101">
        <v>0</v>
      </c>
      <c r="AA460" s="101">
        <v>0</v>
      </c>
      <c r="AB460" s="101">
        <v>0</v>
      </c>
      <c r="AC460" s="84">
        <f>ROUND(N460*2.14%,2)</f>
        <v>62855.73</v>
      </c>
      <c r="AD460" s="101">
        <v>100000</v>
      </c>
      <c r="AE460" s="101">
        <v>0</v>
      </c>
      <c r="AF460" s="74">
        <v>2024</v>
      </c>
      <c r="AG460" s="74">
        <v>2024</v>
      </c>
      <c r="AH460" s="74">
        <v>2024</v>
      </c>
      <c r="AI460" s="89"/>
      <c r="AJ460" s="89"/>
      <c r="AK460" s="89"/>
      <c r="AL460" s="89"/>
      <c r="AM460" s="90"/>
      <c r="AN460" s="90"/>
      <c r="AO460" s="90"/>
      <c r="AP460" s="90"/>
      <c r="AQ460" s="90"/>
      <c r="AR460" s="90"/>
      <c r="AS460" s="90"/>
      <c r="AT460" s="90"/>
      <c r="AU460" s="90"/>
      <c r="AV460" s="90"/>
      <c r="AW460" s="90"/>
      <c r="AX460" s="91"/>
      <c r="AY460" s="91"/>
      <c r="AZ460" s="90"/>
      <c r="BA460" s="90"/>
      <c r="BB460" s="92"/>
      <c r="BC460" s="93"/>
      <c r="CH460" s="86"/>
    </row>
    <row r="461" spans="1:116">
      <c r="A461" s="61">
        <v>1</v>
      </c>
      <c r="B461" s="94">
        <f>SUBTOTAL(9,$A$411:A461)</f>
        <v>50</v>
      </c>
      <c r="C461" s="98" t="s">
        <v>9637</v>
      </c>
      <c r="D461" s="84">
        <f t="shared" si="184"/>
        <v>13319008.529999999</v>
      </c>
      <c r="E461" s="101">
        <v>0</v>
      </c>
      <c r="F461" s="101">
        <v>0</v>
      </c>
      <c r="G461" s="101">
        <v>0</v>
      </c>
      <c r="H461" s="101">
        <v>0</v>
      </c>
      <c r="I461" s="101">
        <v>0</v>
      </c>
      <c r="J461" s="101">
        <v>0</v>
      </c>
      <c r="K461" s="116">
        <v>0</v>
      </c>
      <c r="L461" s="101">
        <v>0</v>
      </c>
      <c r="M461" s="117">
        <v>0</v>
      </c>
      <c r="N461" s="84">
        <v>0</v>
      </c>
      <c r="O461" s="101">
        <v>0</v>
      </c>
      <c r="P461" s="101">
        <v>0</v>
      </c>
      <c r="Q461" s="84">
        <v>1605.7</v>
      </c>
      <c r="R461" s="84">
        <v>12795191.43</v>
      </c>
      <c r="S461" s="101">
        <v>0</v>
      </c>
      <c r="T461" s="101">
        <v>0</v>
      </c>
      <c r="U461" s="101">
        <v>0</v>
      </c>
      <c r="V461" s="101">
        <v>0</v>
      </c>
      <c r="W461" s="101">
        <v>0</v>
      </c>
      <c r="X461" s="101">
        <v>0</v>
      </c>
      <c r="Y461" s="101">
        <v>0</v>
      </c>
      <c r="Z461" s="101">
        <v>0</v>
      </c>
      <c r="AA461" s="101">
        <v>0</v>
      </c>
      <c r="AB461" s="101">
        <v>0</v>
      </c>
      <c r="AC461" s="84">
        <f>ROUND(R461*2.14%,2)</f>
        <v>273817.09999999998</v>
      </c>
      <c r="AD461" s="101">
        <v>250000</v>
      </c>
      <c r="AE461" s="101">
        <v>0</v>
      </c>
      <c r="AF461" s="74">
        <v>2024</v>
      </c>
      <c r="AG461" s="74">
        <v>2024</v>
      </c>
      <c r="AH461" s="74">
        <v>2024</v>
      </c>
      <c r="AI461" s="89"/>
      <c r="AJ461" s="89"/>
      <c r="AK461" s="89"/>
      <c r="AL461" s="89"/>
      <c r="AM461" s="90"/>
      <c r="AN461" s="90"/>
      <c r="AO461" s="90"/>
      <c r="AP461" s="90"/>
      <c r="AQ461" s="90"/>
      <c r="AR461" s="90"/>
      <c r="AS461" s="90"/>
      <c r="AT461" s="90"/>
      <c r="AU461" s="90"/>
      <c r="AV461" s="90"/>
      <c r="AW461" s="90"/>
      <c r="AX461" s="91"/>
      <c r="AY461" s="91"/>
      <c r="AZ461" s="90"/>
      <c r="BA461" s="90"/>
      <c r="BB461" s="92"/>
      <c r="BC461" s="93"/>
      <c r="CH461" s="86"/>
    </row>
    <row r="462" spans="1:116">
      <c r="A462" s="61">
        <v>1</v>
      </c>
      <c r="B462" s="94">
        <f>SUBTOTAL(9,$A$411:A462)</f>
        <v>51</v>
      </c>
      <c r="C462" s="98" t="s">
        <v>584</v>
      </c>
      <c r="D462" s="84">
        <f t="shared" si="184"/>
        <v>7728346.1900000004</v>
      </c>
      <c r="E462" s="101">
        <v>0</v>
      </c>
      <c r="F462" s="101">
        <v>0</v>
      </c>
      <c r="G462" s="101">
        <v>0</v>
      </c>
      <c r="H462" s="101">
        <v>0</v>
      </c>
      <c r="I462" s="101">
        <v>0</v>
      </c>
      <c r="J462" s="101">
        <v>0</v>
      </c>
      <c r="K462" s="116">
        <v>0</v>
      </c>
      <c r="L462" s="101">
        <v>0</v>
      </c>
      <c r="M462" s="84">
        <v>750.82</v>
      </c>
      <c r="N462" s="84">
        <v>7390196</v>
      </c>
      <c r="O462" s="84">
        <v>0</v>
      </c>
      <c r="P462" s="138">
        <v>0</v>
      </c>
      <c r="Q462" s="84">
        <v>0</v>
      </c>
      <c r="R462" s="138">
        <v>0</v>
      </c>
      <c r="S462" s="101">
        <v>0</v>
      </c>
      <c r="T462" s="101">
        <v>0</v>
      </c>
      <c r="U462" s="101">
        <v>0</v>
      </c>
      <c r="V462" s="101">
        <v>0</v>
      </c>
      <c r="W462" s="101">
        <v>0</v>
      </c>
      <c r="X462" s="101">
        <v>0</v>
      </c>
      <c r="Y462" s="101">
        <v>0</v>
      </c>
      <c r="Z462" s="101">
        <v>0</v>
      </c>
      <c r="AA462" s="101">
        <v>0</v>
      </c>
      <c r="AB462" s="101">
        <v>0</v>
      </c>
      <c r="AC462" s="84">
        <f>ROUND(N462*2.14%,2)</f>
        <v>158150.19</v>
      </c>
      <c r="AD462" s="84">
        <v>180000</v>
      </c>
      <c r="AE462" s="101">
        <v>0</v>
      </c>
      <c r="AF462" s="74">
        <v>2024</v>
      </c>
      <c r="AG462" s="74">
        <v>2024</v>
      </c>
      <c r="AH462" s="74">
        <v>2024</v>
      </c>
      <c r="AI462" s="89"/>
      <c r="AJ462" s="89"/>
      <c r="AK462" s="89"/>
      <c r="AL462" s="89"/>
      <c r="AM462" s="90" t="s">
        <v>16955</v>
      </c>
      <c r="AN462" s="90" t="s">
        <v>16966</v>
      </c>
      <c r="AO462" s="90">
        <v>0</v>
      </c>
      <c r="AP462" s="90" t="s">
        <v>16965</v>
      </c>
      <c r="AQ462" s="90" t="s">
        <v>16958</v>
      </c>
      <c r="AR462" s="90">
        <v>0</v>
      </c>
      <c r="AS462" s="90"/>
      <c r="AT462" s="90"/>
      <c r="AU462" s="90"/>
      <c r="AV462" s="90"/>
      <c r="AW462" s="90" t="s">
        <v>663</v>
      </c>
      <c r="AX462" s="91">
        <v>385.3</v>
      </c>
      <c r="AY462" s="91">
        <v>750.82</v>
      </c>
      <c r="AZ462" s="90" t="s">
        <v>2968</v>
      </c>
      <c r="BA462" s="90" t="s">
        <v>17013</v>
      </c>
      <c r="BB462" s="92"/>
      <c r="BC462" s="93">
        <f>AY462-M462</f>
        <v>0</v>
      </c>
      <c r="BJ462" s="61" t="str">
        <f t="shared" ref="BJ462:BJ493" si="185">VLOOKUP(C462,BM:BO,3,FALSE)</f>
        <v>565.300</v>
      </c>
      <c r="BM462" s="61" t="s">
        <v>757</v>
      </c>
      <c r="BN462" s="61" t="s">
        <v>3047</v>
      </c>
      <c r="BO462" s="61" t="s">
        <v>3897</v>
      </c>
      <c r="BU462" s="61" t="s">
        <v>757</v>
      </c>
      <c r="BV462" s="61" t="s">
        <v>3047</v>
      </c>
      <c r="BW462" s="61" t="s">
        <v>3897</v>
      </c>
      <c r="CH462" s="86">
        <f>D462-E462-F462-G462-H462-I462-J462-L462-N462-P462-R462-T462-U462-V462-W462-X462-Y462-Z462-AA462-AB462-AC462-AD462-AE462</f>
        <v>4.0745362639427185E-10</v>
      </c>
    </row>
    <row r="463" spans="1:116">
      <c r="B463" s="87" t="s">
        <v>380</v>
      </c>
      <c r="C463" s="87"/>
      <c r="D463" s="83">
        <f t="shared" ref="D463:AE463" si="186">SUM(D464:D477)</f>
        <v>72162129.74000001</v>
      </c>
      <c r="E463" s="84">
        <f t="shared" si="186"/>
        <v>54142.36</v>
      </c>
      <c r="F463" s="84">
        <f t="shared" si="186"/>
        <v>0</v>
      </c>
      <c r="G463" s="84">
        <f t="shared" si="186"/>
        <v>1609152.47</v>
      </c>
      <c r="H463" s="84">
        <f t="shared" si="186"/>
        <v>0</v>
      </c>
      <c r="I463" s="84">
        <f t="shared" si="186"/>
        <v>0</v>
      </c>
      <c r="J463" s="84">
        <f t="shared" si="186"/>
        <v>0</v>
      </c>
      <c r="K463" s="85">
        <f t="shared" si="186"/>
        <v>12</v>
      </c>
      <c r="L463" s="84">
        <f t="shared" si="186"/>
        <v>27737145.09</v>
      </c>
      <c r="M463" s="84">
        <f t="shared" si="186"/>
        <v>4620</v>
      </c>
      <c r="N463" s="84">
        <f t="shared" si="186"/>
        <v>36377787.349999994</v>
      </c>
      <c r="O463" s="84">
        <f t="shared" si="186"/>
        <v>0</v>
      </c>
      <c r="P463" s="84">
        <f t="shared" si="186"/>
        <v>0</v>
      </c>
      <c r="Q463" s="84">
        <f t="shared" si="186"/>
        <v>410</v>
      </c>
      <c r="R463" s="84">
        <f t="shared" si="186"/>
        <v>2669129.04</v>
      </c>
      <c r="S463" s="84">
        <f t="shared" si="186"/>
        <v>0</v>
      </c>
      <c r="T463" s="84">
        <f t="shared" si="186"/>
        <v>0</v>
      </c>
      <c r="U463" s="84">
        <f t="shared" si="186"/>
        <v>0</v>
      </c>
      <c r="V463" s="84">
        <f t="shared" si="186"/>
        <v>0</v>
      </c>
      <c r="W463" s="84">
        <f t="shared" si="186"/>
        <v>0</v>
      </c>
      <c r="X463" s="84">
        <f t="shared" si="186"/>
        <v>0</v>
      </c>
      <c r="Y463" s="84">
        <f t="shared" si="186"/>
        <v>0</v>
      </c>
      <c r="Z463" s="84">
        <f t="shared" si="186"/>
        <v>0</v>
      </c>
      <c r="AA463" s="84">
        <f t="shared" si="186"/>
        <v>0</v>
      </c>
      <c r="AB463" s="84">
        <f t="shared" si="186"/>
        <v>0</v>
      </c>
      <c r="AC463" s="84">
        <f t="shared" si="186"/>
        <v>1464773.4300000002</v>
      </c>
      <c r="AD463" s="84">
        <f t="shared" si="186"/>
        <v>2250000</v>
      </c>
      <c r="AE463" s="84">
        <f t="shared" si="186"/>
        <v>0</v>
      </c>
      <c r="AF463" s="74" t="s">
        <v>17027</v>
      </c>
      <c r="AG463" s="74" t="s">
        <v>17027</v>
      </c>
      <c r="AH463" s="74" t="s">
        <v>17027</v>
      </c>
      <c r="AI463" s="89"/>
      <c r="AJ463" s="89"/>
      <c r="AK463" s="89"/>
      <c r="AL463" s="89"/>
      <c r="AM463" s="90"/>
      <c r="AN463" s="90"/>
      <c r="AO463" s="90"/>
      <c r="AP463" s="90"/>
      <c r="AQ463" s="90"/>
      <c r="AR463" s="90"/>
      <c r="AS463" s="90"/>
      <c r="AT463" s="90"/>
      <c r="AU463" s="90"/>
      <c r="AV463" s="90"/>
      <c r="AW463" s="90"/>
      <c r="AX463" s="91"/>
      <c r="AY463" s="91"/>
      <c r="AZ463" s="90"/>
      <c r="BA463" s="90"/>
      <c r="BB463" s="92"/>
      <c r="BC463" s="93">
        <f t="shared" ref="BC463:BC493" si="187">AY463-M463</f>
        <v>-4620</v>
      </c>
      <c r="BJ463" s="61" t="e">
        <f t="shared" si="185"/>
        <v>#N/A</v>
      </c>
      <c r="BM463" s="61" t="s">
        <v>3627</v>
      </c>
      <c r="BN463" s="61" t="s">
        <v>2981</v>
      </c>
      <c r="BO463" s="61" t="s">
        <v>3628</v>
      </c>
      <c r="BU463" s="61" t="s">
        <v>3627</v>
      </c>
      <c r="BV463" s="61" t="s">
        <v>2981</v>
      </c>
      <c r="BW463" s="61" t="s">
        <v>3628</v>
      </c>
      <c r="CH463" s="86">
        <f t="shared" si="179"/>
        <v>1.3504177331924438E-8</v>
      </c>
    </row>
    <row r="464" spans="1:116">
      <c r="A464" s="61">
        <v>1</v>
      </c>
      <c r="B464" s="94">
        <f>SUBTOTAL(9,$A$411:A464)</f>
        <v>52</v>
      </c>
      <c r="C464" s="98" t="s">
        <v>427</v>
      </c>
      <c r="D464" s="84">
        <f t="shared" ref="D464:D477" si="188">E464+F464+G464+H464+I464+J464+L464+N464+P464+R464+T464+U464+V464+W464+X464+Y464+Z464+AA464+AB464+AC464+AD464+AE464</f>
        <v>2822576</v>
      </c>
      <c r="E464" s="101">
        <v>0</v>
      </c>
      <c r="F464" s="101">
        <v>0</v>
      </c>
      <c r="G464" s="101">
        <v>0</v>
      </c>
      <c r="H464" s="101">
        <v>0</v>
      </c>
      <c r="I464" s="101">
        <v>0</v>
      </c>
      <c r="J464" s="101">
        <v>0</v>
      </c>
      <c r="K464" s="116">
        <v>0</v>
      </c>
      <c r="L464" s="101">
        <v>0</v>
      </c>
      <c r="M464" s="84">
        <v>335</v>
      </c>
      <c r="N464" s="84">
        <v>2616581.16</v>
      </c>
      <c r="O464" s="101">
        <v>0</v>
      </c>
      <c r="P464" s="101">
        <v>0</v>
      </c>
      <c r="Q464" s="101">
        <v>0</v>
      </c>
      <c r="R464" s="101">
        <v>0</v>
      </c>
      <c r="S464" s="101">
        <v>0</v>
      </c>
      <c r="T464" s="101">
        <v>0</v>
      </c>
      <c r="U464" s="101">
        <v>0</v>
      </c>
      <c r="V464" s="101">
        <v>0</v>
      </c>
      <c r="W464" s="101">
        <v>0</v>
      </c>
      <c r="X464" s="101">
        <v>0</v>
      </c>
      <c r="Y464" s="101">
        <v>0</v>
      </c>
      <c r="Z464" s="101">
        <v>0</v>
      </c>
      <c r="AA464" s="101">
        <v>0</v>
      </c>
      <c r="AB464" s="101">
        <v>0</v>
      </c>
      <c r="AC464" s="84">
        <f>ROUND(N464*2.14%,2)</f>
        <v>55994.84</v>
      </c>
      <c r="AD464" s="84">
        <v>150000</v>
      </c>
      <c r="AE464" s="101">
        <v>0</v>
      </c>
      <c r="AF464" s="74">
        <v>2024</v>
      </c>
      <c r="AG464" s="74">
        <v>2024</v>
      </c>
      <c r="AH464" s="74">
        <v>2024</v>
      </c>
      <c r="AI464" s="89"/>
      <c r="AJ464" s="89"/>
      <c r="AK464" s="89"/>
      <c r="AL464" s="89"/>
      <c r="AM464" s="90" t="s">
        <v>16961</v>
      </c>
      <c r="AN464" s="90" t="s">
        <v>16952</v>
      </c>
      <c r="AO464" s="90">
        <v>0</v>
      </c>
      <c r="AP464" s="90" t="s">
        <v>16964</v>
      </c>
      <c r="AQ464" s="90" t="s">
        <v>16973</v>
      </c>
      <c r="AR464" s="90">
        <v>0</v>
      </c>
      <c r="AS464" s="90"/>
      <c r="AT464" s="90"/>
      <c r="AU464" s="90"/>
      <c r="AV464" s="90"/>
      <c r="AW464" s="90" t="s">
        <v>633</v>
      </c>
      <c r="AX464" s="91">
        <v>311</v>
      </c>
      <c r="AY464" s="91" t="s">
        <v>2985</v>
      </c>
      <c r="AZ464" s="90" t="s">
        <v>2968</v>
      </c>
      <c r="BA464" s="90" t="s">
        <v>17013</v>
      </c>
      <c r="BB464" s="92"/>
      <c r="BC464" s="93" t="e">
        <f t="shared" si="187"/>
        <v>#VALUE!</v>
      </c>
      <c r="BJ464" s="61" t="str">
        <f t="shared" si="185"/>
        <v>нет данных</v>
      </c>
      <c r="BM464" s="61" t="s">
        <v>3629</v>
      </c>
      <c r="BN464" s="61" t="s">
        <v>630</v>
      </c>
      <c r="BO464" s="61" t="s">
        <v>3630</v>
      </c>
      <c r="BU464" s="61" t="s">
        <v>3629</v>
      </c>
      <c r="BV464" s="61" t="s">
        <v>630</v>
      </c>
      <c r="BW464" s="61" t="s">
        <v>3630</v>
      </c>
      <c r="CH464" s="86">
        <f t="shared" si="179"/>
        <v>-1.4551915228366852E-10</v>
      </c>
    </row>
    <row r="465" spans="1:86">
      <c r="A465" s="61">
        <v>1</v>
      </c>
      <c r="B465" s="94">
        <f>SUBTOTAL(9,$A$411:A465)</f>
        <v>53</v>
      </c>
      <c r="C465" s="98" t="s">
        <v>428</v>
      </c>
      <c r="D465" s="84">
        <f t="shared" si="188"/>
        <v>4802592</v>
      </c>
      <c r="E465" s="101">
        <v>0</v>
      </c>
      <c r="F465" s="101">
        <v>0</v>
      </c>
      <c r="G465" s="101">
        <v>0</v>
      </c>
      <c r="H465" s="101">
        <v>0</v>
      </c>
      <c r="I465" s="101">
        <v>0</v>
      </c>
      <c r="J465" s="101">
        <v>0</v>
      </c>
      <c r="K465" s="116">
        <v>0</v>
      </c>
      <c r="L465" s="101">
        <v>0</v>
      </c>
      <c r="M465" s="84">
        <v>570</v>
      </c>
      <c r="N465" s="84">
        <v>4525741.1399999997</v>
      </c>
      <c r="O465" s="101">
        <v>0</v>
      </c>
      <c r="P465" s="101">
        <v>0</v>
      </c>
      <c r="Q465" s="101">
        <v>0</v>
      </c>
      <c r="R465" s="101">
        <v>0</v>
      </c>
      <c r="S465" s="101">
        <v>0</v>
      </c>
      <c r="T465" s="101">
        <v>0</v>
      </c>
      <c r="U465" s="101">
        <v>0</v>
      </c>
      <c r="V465" s="101">
        <v>0</v>
      </c>
      <c r="W465" s="101">
        <v>0</v>
      </c>
      <c r="X465" s="101">
        <v>0</v>
      </c>
      <c r="Y465" s="101">
        <v>0</v>
      </c>
      <c r="Z465" s="101">
        <v>0</v>
      </c>
      <c r="AA465" s="101">
        <v>0</v>
      </c>
      <c r="AB465" s="101">
        <v>0</v>
      </c>
      <c r="AC465" s="84">
        <f>ROUND(N465*2.14%,2)</f>
        <v>96850.86</v>
      </c>
      <c r="AD465" s="84">
        <v>180000</v>
      </c>
      <c r="AE465" s="101">
        <v>0</v>
      </c>
      <c r="AF465" s="74">
        <v>2024</v>
      </c>
      <c r="AG465" s="74">
        <v>2024</v>
      </c>
      <c r="AH465" s="74">
        <v>2024</v>
      </c>
      <c r="AI465" s="89"/>
      <c r="AJ465" s="89"/>
      <c r="AK465" s="89"/>
      <c r="AL465" s="89"/>
      <c r="AM465" s="90" t="s">
        <v>16954</v>
      </c>
      <c r="AN465" s="90" t="s">
        <v>16975</v>
      </c>
      <c r="AO465" s="90">
        <v>0</v>
      </c>
      <c r="AP465" s="90" t="s">
        <v>16964</v>
      </c>
      <c r="AQ465" s="90" t="s">
        <v>16967</v>
      </c>
      <c r="AR465" s="90" t="s">
        <v>16965</v>
      </c>
      <c r="AS465" s="90"/>
      <c r="AT465" s="90"/>
      <c r="AU465" s="90"/>
      <c r="AV465" s="90"/>
      <c r="AW465" s="90" t="s">
        <v>641</v>
      </c>
      <c r="AX465" s="91">
        <v>1281.5999999999999</v>
      </c>
      <c r="AY465" s="91">
        <v>576</v>
      </c>
      <c r="AZ465" s="90" t="s">
        <v>2968</v>
      </c>
      <c r="BA465" s="90" t="s">
        <v>17013</v>
      </c>
      <c r="BB465" s="92"/>
      <c r="BC465" s="93">
        <f t="shared" si="187"/>
        <v>6</v>
      </c>
      <c r="BJ465" s="61" t="str">
        <f t="shared" si="185"/>
        <v>447.000</v>
      </c>
      <c r="BM465" s="61" t="s">
        <v>3631</v>
      </c>
      <c r="BN465" s="61" t="s">
        <v>3007</v>
      </c>
      <c r="BO465" s="61" t="s">
        <v>2985</v>
      </c>
      <c r="BU465" s="61" t="s">
        <v>3631</v>
      </c>
      <c r="BV465" s="61" t="s">
        <v>3007</v>
      </c>
      <c r="BW465" s="61" t="s">
        <v>2985</v>
      </c>
      <c r="CH465" s="86">
        <f t="shared" si="179"/>
        <v>3.4924596548080444E-10</v>
      </c>
    </row>
    <row r="466" spans="1:86">
      <c r="A466" s="61">
        <v>1</v>
      </c>
      <c r="B466" s="94">
        <f>SUBTOTAL(9,$A$411:A466)</f>
        <v>54</v>
      </c>
      <c r="C466" s="98" t="s">
        <v>429</v>
      </c>
      <c r="D466" s="84">
        <f t="shared" si="188"/>
        <v>3656710.4</v>
      </c>
      <c r="E466" s="101">
        <v>0</v>
      </c>
      <c r="F466" s="101">
        <v>0</v>
      </c>
      <c r="G466" s="101">
        <v>0</v>
      </c>
      <c r="H466" s="101">
        <v>0</v>
      </c>
      <c r="I466" s="101">
        <v>0</v>
      </c>
      <c r="J466" s="101">
        <v>0</v>
      </c>
      <c r="K466" s="116">
        <v>0</v>
      </c>
      <c r="L466" s="101">
        <v>0</v>
      </c>
      <c r="M466" s="84">
        <v>434</v>
      </c>
      <c r="N466" s="84">
        <v>3433239.08</v>
      </c>
      <c r="O466" s="101">
        <v>0</v>
      </c>
      <c r="P466" s="101">
        <v>0</v>
      </c>
      <c r="Q466" s="101">
        <v>0</v>
      </c>
      <c r="R466" s="101">
        <v>0</v>
      </c>
      <c r="S466" s="101">
        <v>0</v>
      </c>
      <c r="T466" s="101">
        <v>0</v>
      </c>
      <c r="U466" s="101">
        <v>0</v>
      </c>
      <c r="V466" s="101">
        <v>0</v>
      </c>
      <c r="W466" s="101">
        <v>0</v>
      </c>
      <c r="X466" s="101">
        <v>0</v>
      </c>
      <c r="Y466" s="101">
        <v>0</v>
      </c>
      <c r="Z466" s="101">
        <v>0</v>
      </c>
      <c r="AA466" s="101">
        <v>0</v>
      </c>
      <c r="AB466" s="101">
        <v>0</v>
      </c>
      <c r="AC466" s="84">
        <f>ROUND(N466*2.14%,2)</f>
        <v>73471.320000000007</v>
      </c>
      <c r="AD466" s="84">
        <v>150000</v>
      </c>
      <c r="AE466" s="101">
        <v>0</v>
      </c>
      <c r="AF466" s="74">
        <v>2024</v>
      </c>
      <c r="AG466" s="74">
        <v>2024</v>
      </c>
      <c r="AH466" s="74">
        <v>2024</v>
      </c>
      <c r="AI466" s="89"/>
      <c r="AJ466" s="89"/>
      <c r="AK466" s="89"/>
      <c r="AL466" s="89"/>
      <c r="AM466" s="90" t="s">
        <v>16970</v>
      </c>
      <c r="AN466" s="90" t="s">
        <v>16951</v>
      </c>
      <c r="AO466" s="90">
        <v>0</v>
      </c>
      <c r="AP466" s="90" t="s">
        <v>16959</v>
      </c>
      <c r="AQ466" s="90" t="s">
        <v>16958</v>
      </c>
      <c r="AR466" s="90">
        <v>0</v>
      </c>
      <c r="AS466" s="90"/>
      <c r="AT466" s="90"/>
      <c r="AU466" s="90"/>
      <c r="AV466" s="90"/>
      <c r="AW466" s="90" t="s">
        <v>2425</v>
      </c>
      <c r="AX466" s="91">
        <v>438.7</v>
      </c>
      <c r="AY466" s="91">
        <v>380</v>
      </c>
      <c r="AZ466" s="90" t="s">
        <v>2968</v>
      </c>
      <c r="BA466" s="90" t="s">
        <v>17013</v>
      </c>
      <c r="BB466" s="92"/>
      <c r="BC466" s="93">
        <f t="shared" si="187"/>
        <v>-54</v>
      </c>
      <c r="BJ466" s="61" t="str">
        <f t="shared" si="185"/>
        <v>280.000</v>
      </c>
      <c r="BM466" s="61" t="s">
        <v>546</v>
      </c>
      <c r="BN466" s="61" t="s">
        <v>1344</v>
      </c>
      <c r="BO466" s="61" t="s">
        <v>2985</v>
      </c>
      <c r="BU466" s="61" t="s">
        <v>546</v>
      </c>
      <c r="BV466" s="61" t="s">
        <v>1344</v>
      </c>
      <c r="BW466" s="61" t="s">
        <v>2985</v>
      </c>
      <c r="CH466" s="86">
        <f t="shared" si="179"/>
        <v>-1.7462298274040222E-10</v>
      </c>
    </row>
    <row r="467" spans="1:86">
      <c r="A467" s="61">
        <v>1</v>
      </c>
      <c r="B467" s="94">
        <f>SUBTOTAL(9,$A$411:A467)</f>
        <v>55</v>
      </c>
      <c r="C467" s="98" t="s">
        <v>389</v>
      </c>
      <c r="D467" s="84">
        <f t="shared" si="188"/>
        <v>28530720</v>
      </c>
      <c r="E467" s="101">
        <v>0</v>
      </c>
      <c r="F467" s="101">
        <v>0</v>
      </c>
      <c r="G467" s="101">
        <v>0</v>
      </c>
      <c r="H467" s="101">
        <v>0</v>
      </c>
      <c r="I467" s="101">
        <v>0</v>
      </c>
      <c r="J467" s="101">
        <v>0</v>
      </c>
      <c r="K467" s="116">
        <v>12</v>
      </c>
      <c r="L467" s="84">
        <v>27737145.09</v>
      </c>
      <c r="M467" s="138">
        <v>0</v>
      </c>
      <c r="N467" s="138">
        <v>0</v>
      </c>
      <c r="O467" s="101">
        <v>0</v>
      </c>
      <c r="P467" s="101">
        <v>0</v>
      </c>
      <c r="Q467" s="101">
        <v>0</v>
      </c>
      <c r="R467" s="101">
        <v>0</v>
      </c>
      <c r="S467" s="101">
        <v>0</v>
      </c>
      <c r="T467" s="101">
        <v>0</v>
      </c>
      <c r="U467" s="101">
        <v>0</v>
      </c>
      <c r="V467" s="101">
        <v>0</v>
      </c>
      <c r="W467" s="101">
        <v>0</v>
      </c>
      <c r="X467" s="101">
        <v>0</v>
      </c>
      <c r="Y467" s="101">
        <v>0</v>
      </c>
      <c r="Z467" s="101">
        <v>0</v>
      </c>
      <c r="AA467" s="101">
        <v>0</v>
      </c>
      <c r="AB467" s="101">
        <v>0</v>
      </c>
      <c r="AC467" s="84">
        <f>ROUND(L467*2.14%,2)+0.01</f>
        <v>593574.91</v>
      </c>
      <c r="AD467" s="101">
        <v>200000</v>
      </c>
      <c r="AE467" s="101">
        <v>0</v>
      </c>
      <c r="AF467" s="74">
        <v>2024</v>
      </c>
      <c r="AG467" s="74">
        <v>2024</v>
      </c>
      <c r="AH467" s="74">
        <v>2024</v>
      </c>
      <c r="AI467" s="89"/>
      <c r="AJ467" s="89"/>
      <c r="AK467" s="89"/>
      <c r="AL467" s="89"/>
      <c r="AM467" s="90">
        <v>2018</v>
      </c>
      <c r="AN467" s="90">
        <v>2020</v>
      </c>
      <c r="AO467" s="90" t="s">
        <v>16961</v>
      </c>
      <c r="AP467" s="90">
        <v>2019</v>
      </c>
      <c r="AQ467" s="90" t="s">
        <v>16962</v>
      </c>
      <c r="AR467" s="90" t="s">
        <v>16965</v>
      </c>
      <c r="AS467" s="90"/>
      <c r="AT467" s="90" t="s">
        <v>17026</v>
      </c>
      <c r="AU467" s="90"/>
      <c r="AV467" s="90"/>
      <c r="AW467" s="90" t="s">
        <v>669</v>
      </c>
      <c r="AX467" s="91">
        <v>33139</v>
      </c>
      <c r="AY467" s="91">
        <v>4200</v>
      </c>
      <c r="AZ467" s="90" t="s">
        <v>2993</v>
      </c>
      <c r="BA467" s="90" t="s">
        <v>669</v>
      </c>
      <c r="BB467" s="92"/>
      <c r="BC467" s="93">
        <f t="shared" si="187"/>
        <v>4200</v>
      </c>
      <c r="BJ467" s="61" t="str">
        <f t="shared" si="185"/>
        <v>3788.000</v>
      </c>
      <c r="BM467" s="61" t="s">
        <v>3575</v>
      </c>
      <c r="BN467" s="61" t="s">
        <v>669</v>
      </c>
      <c r="BO467" s="61" t="s">
        <v>2985</v>
      </c>
      <c r="BU467" s="61" t="s">
        <v>3575</v>
      </c>
      <c r="BV467" s="61" t="s">
        <v>669</v>
      </c>
      <c r="BW467" s="61" t="s">
        <v>2985</v>
      </c>
      <c r="CH467" s="86">
        <f t="shared" si="179"/>
        <v>1.1641532182693481E-10</v>
      </c>
    </row>
    <row r="468" spans="1:86">
      <c r="A468" s="61">
        <v>1</v>
      </c>
      <c r="B468" s="94">
        <f>SUBTOTAL(9,$A$411:A468)</f>
        <v>56</v>
      </c>
      <c r="C468" s="98" t="s">
        <v>431</v>
      </c>
      <c r="D468" s="84">
        <f t="shared" si="188"/>
        <v>1828889.34</v>
      </c>
      <c r="E468" s="101">
        <v>54142.36</v>
      </c>
      <c r="F468" s="101">
        <v>0</v>
      </c>
      <c r="G468" s="101">
        <v>1609152.47</v>
      </c>
      <c r="H468" s="101">
        <v>0</v>
      </c>
      <c r="I468" s="101">
        <v>0</v>
      </c>
      <c r="J468" s="101">
        <v>0</v>
      </c>
      <c r="K468" s="116">
        <v>0</v>
      </c>
      <c r="L468" s="101">
        <v>0</v>
      </c>
      <c r="M468" s="84">
        <v>0</v>
      </c>
      <c r="N468" s="138">
        <v>0</v>
      </c>
      <c r="O468" s="101">
        <v>0</v>
      </c>
      <c r="P468" s="101">
        <v>0</v>
      </c>
      <c r="Q468" s="101">
        <v>0</v>
      </c>
      <c r="R468" s="101">
        <v>0</v>
      </c>
      <c r="S468" s="101">
        <v>0</v>
      </c>
      <c r="T468" s="101">
        <v>0</v>
      </c>
      <c r="U468" s="101">
        <v>0</v>
      </c>
      <c r="V468" s="101">
        <v>0</v>
      </c>
      <c r="W468" s="101">
        <v>0</v>
      </c>
      <c r="X468" s="101">
        <v>0</v>
      </c>
      <c r="Y468" s="101">
        <v>0</v>
      </c>
      <c r="Z468" s="101">
        <v>0</v>
      </c>
      <c r="AA468" s="101">
        <v>0</v>
      </c>
      <c r="AB468" s="101">
        <v>0</v>
      </c>
      <c r="AC468" s="101">
        <f>ROUND(E468*2.14%,2)+ROUND(G468*2.14%,2)</f>
        <v>35594.51</v>
      </c>
      <c r="AD468" s="101">
        <v>130000</v>
      </c>
      <c r="AE468" s="101">
        <v>0</v>
      </c>
      <c r="AF468" s="74">
        <v>2024</v>
      </c>
      <c r="AG468" s="74">
        <v>2024</v>
      </c>
      <c r="AH468" s="74">
        <v>2024</v>
      </c>
      <c r="AI468" s="89"/>
      <c r="AJ468" s="89"/>
      <c r="AK468" s="89"/>
      <c r="AL468" s="89"/>
      <c r="AM468" s="90" t="s">
        <v>16975</v>
      </c>
      <c r="AN468" s="90" t="s">
        <v>16970</v>
      </c>
      <c r="AO468" s="90">
        <v>0</v>
      </c>
      <c r="AP468" s="90" t="s">
        <v>16959</v>
      </c>
      <c r="AQ468" s="90" t="s">
        <v>16958</v>
      </c>
      <c r="AR468" s="90">
        <v>0</v>
      </c>
      <c r="AS468" s="90"/>
      <c r="AT468" s="90"/>
      <c r="AU468" s="90"/>
      <c r="AV468" s="90"/>
      <c r="AW468" s="90" t="s">
        <v>1005</v>
      </c>
      <c r="AX468" s="91">
        <v>409.26</v>
      </c>
      <c r="AY468" s="91">
        <v>314</v>
      </c>
      <c r="AZ468" s="90" t="s">
        <v>2968</v>
      </c>
      <c r="BA468" s="90" t="s">
        <v>627</v>
      </c>
      <c r="BB468" s="92"/>
      <c r="BC468" s="93">
        <f t="shared" si="187"/>
        <v>314</v>
      </c>
      <c r="BJ468" s="61" t="str">
        <f t="shared" si="185"/>
        <v>268.100</v>
      </c>
      <c r="BM468" s="61" t="s">
        <v>3632</v>
      </c>
      <c r="BN468" s="61" t="s">
        <v>3204</v>
      </c>
      <c r="BO468" s="61" t="s">
        <v>3633</v>
      </c>
      <c r="BU468" s="61" t="s">
        <v>3632</v>
      </c>
      <c r="BV468" s="61" t="s">
        <v>3204</v>
      </c>
      <c r="BW468" s="61" t="s">
        <v>3633</v>
      </c>
      <c r="CH468" s="86">
        <f t="shared" si="179"/>
        <v>0</v>
      </c>
    </row>
    <row r="469" spans="1:86">
      <c r="A469" s="61">
        <v>1</v>
      </c>
      <c r="B469" s="94">
        <f>SUBTOTAL(9,$A$411:A469)</f>
        <v>57</v>
      </c>
      <c r="C469" s="98" t="s">
        <v>437</v>
      </c>
      <c r="D469" s="84">
        <f t="shared" si="188"/>
        <v>4634080</v>
      </c>
      <c r="E469" s="101">
        <v>0</v>
      </c>
      <c r="F469" s="101">
        <v>0</v>
      </c>
      <c r="G469" s="101">
        <v>0</v>
      </c>
      <c r="H469" s="101">
        <v>0</v>
      </c>
      <c r="I469" s="101">
        <v>0</v>
      </c>
      <c r="J469" s="101">
        <v>0</v>
      </c>
      <c r="K469" s="116">
        <v>0</v>
      </c>
      <c r="L469" s="101">
        <v>0</v>
      </c>
      <c r="M469" s="84">
        <v>550</v>
      </c>
      <c r="N469" s="84">
        <v>4360759.74</v>
      </c>
      <c r="O469" s="101">
        <v>0</v>
      </c>
      <c r="P469" s="101">
        <v>0</v>
      </c>
      <c r="Q469" s="101">
        <v>0</v>
      </c>
      <c r="R469" s="101">
        <v>0</v>
      </c>
      <c r="S469" s="101">
        <v>0</v>
      </c>
      <c r="T469" s="101">
        <v>0</v>
      </c>
      <c r="U469" s="101">
        <v>0</v>
      </c>
      <c r="V469" s="101">
        <v>0</v>
      </c>
      <c r="W469" s="101">
        <v>0</v>
      </c>
      <c r="X469" s="101">
        <v>0</v>
      </c>
      <c r="Y469" s="101">
        <v>0</v>
      </c>
      <c r="Z469" s="101">
        <v>0</v>
      </c>
      <c r="AA469" s="101">
        <v>0</v>
      </c>
      <c r="AB469" s="101">
        <v>0</v>
      </c>
      <c r="AC469" s="84">
        <f t="shared" ref="AC469:AC476" si="189">ROUND(N469*2.14%,2)</f>
        <v>93320.26</v>
      </c>
      <c r="AD469" s="84">
        <v>180000</v>
      </c>
      <c r="AE469" s="101">
        <v>0</v>
      </c>
      <c r="AF469" s="74">
        <v>2024</v>
      </c>
      <c r="AG469" s="74">
        <v>2024</v>
      </c>
      <c r="AH469" s="74">
        <v>2024</v>
      </c>
      <c r="AI469" s="89"/>
      <c r="AJ469" s="89"/>
      <c r="AK469" s="89"/>
      <c r="AL469" s="89"/>
      <c r="AM469" s="90" t="s">
        <v>16970</v>
      </c>
      <c r="AN469" s="90" t="s">
        <v>16957</v>
      </c>
      <c r="AO469" s="90">
        <v>0</v>
      </c>
      <c r="AP469" s="90" t="s">
        <v>16959</v>
      </c>
      <c r="AQ469" s="90" t="s">
        <v>16958</v>
      </c>
      <c r="AR469" s="90">
        <v>0</v>
      </c>
      <c r="AS469" s="90"/>
      <c r="AT469" s="90"/>
      <c r="AU469" s="90"/>
      <c r="AV469" s="90"/>
      <c r="AW469" s="90" t="s">
        <v>1693</v>
      </c>
      <c r="AX469" s="91">
        <v>385.6</v>
      </c>
      <c r="AY469" s="91" t="s">
        <v>2985</v>
      </c>
      <c r="AZ469" s="90" t="s">
        <v>2968</v>
      </c>
      <c r="BA469" s="90" t="s">
        <v>17013</v>
      </c>
      <c r="BB469" s="92"/>
      <c r="BC469" s="93" t="e">
        <f t="shared" si="187"/>
        <v>#VALUE!</v>
      </c>
      <c r="BJ469" s="61" t="str">
        <f t="shared" si="185"/>
        <v>275.000</v>
      </c>
      <c r="BM469" s="61" t="s">
        <v>3639</v>
      </c>
      <c r="BN469" s="61" t="s">
        <v>2985</v>
      </c>
      <c r="BO469" s="61" t="s">
        <v>2985</v>
      </c>
      <c r="BU469" s="61" t="s">
        <v>3639</v>
      </c>
      <c r="BV469" s="61" t="s">
        <v>2985</v>
      </c>
      <c r="BW469" s="61" t="s">
        <v>2985</v>
      </c>
      <c r="CH469" s="86">
        <f t="shared" si="179"/>
        <v>-2.3283064365386963E-10</v>
      </c>
    </row>
    <row r="470" spans="1:86">
      <c r="A470" s="61">
        <v>1</v>
      </c>
      <c r="B470" s="94">
        <f>SUBTOTAL(9,$A$411:A470)</f>
        <v>58</v>
      </c>
      <c r="C470" s="98" t="s">
        <v>438</v>
      </c>
      <c r="D470" s="84">
        <f t="shared" si="188"/>
        <v>2274912</v>
      </c>
      <c r="E470" s="101">
        <v>0</v>
      </c>
      <c r="F470" s="101">
        <v>0</v>
      </c>
      <c r="G470" s="101">
        <v>0</v>
      </c>
      <c r="H470" s="101">
        <v>0</v>
      </c>
      <c r="I470" s="101">
        <v>0</v>
      </c>
      <c r="J470" s="101">
        <v>0</v>
      </c>
      <c r="K470" s="116">
        <v>0</v>
      </c>
      <c r="L470" s="101">
        <v>0</v>
      </c>
      <c r="M470" s="138">
        <v>270</v>
      </c>
      <c r="N470" s="84">
        <v>2080391.62</v>
      </c>
      <c r="O470" s="101">
        <v>0</v>
      </c>
      <c r="P470" s="101">
        <v>0</v>
      </c>
      <c r="Q470" s="101">
        <v>0</v>
      </c>
      <c r="R470" s="101">
        <v>0</v>
      </c>
      <c r="S470" s="101">
        <v>0</v>
      </c>
      <c r="T470" s="101">
        <v>0</v>
      </c>
      <c r="U470" s="101">
        <v>0</v>
      </c>
      <c r="V470" s="101">
        <v>0</v>
      </c>
      <c r="W470" s="101">
        <v>0</v>
      </c>
      <c r="X470" s="101">
        <v>0</v>
      </c>
      <c r="Y470" s="101">
        <v>0</v>
      </c>
      <c r="Z470" s="101">
        <v>0</v>
      </c>
      <c r="AA470" s="101">
        <v>0</v>
      </c>
      <c r="AB470" s="101">
        <v>0</v>
      </c>
      <c r="AC470" s="84">
        <f t="shared" si="189"/>
        <v>44520.38</v>
      </c>
      <c r="AD470" s="84">
        <v>150000</v>
      </c>
      <c r="AE470" s="101">
        <v>0</v>
      </c>
      <c r="AF470" s="74">
        <v>2024</v>
      </c>
      <c r="AG470" s="74">
        <v>2024</v>
      </c>
      <c r="AH470" s="74">
        <v>2024</v>
      </c>
      <c r="AI470" s="89"/>
      <c r="AJ470" s="89"/>
      <c r="AK470" s="89"/>
      <c r="AL470" s="89"/>
      <c r="AM470" s="90" t="s">
        <v>16956</v>
      </c>
      <c r="AN470" s="90" t="s">
        <v>16972</v>
      </c>
      <c r="AO470" s="90">
        <v>0</v>
      </c>
      <c r="AP470" s="90" t="s">
        <v>16961</v>
      </c>
      <c r="AQ470" s="90" t="s">
        <v>16962</v>
      </c>
      <c r="AR470" s="90">
        <v>0</v>
      </c>
      <c r="AS470" s="90" t="s">
        <v>16985</v>
      </c>
      <c r="AT470" s="90"/>
      <c r="AU470" s="90"/>
      <c r="AV470" s="90"/>
      <c r="AW470" s="90" t="s">
        <v>799</v>
      </c>
      <c r="AX470" s="91">
        <v>202.5</v>
      </c>
      <c r="AY470" s="91">
        <v>202.5</v>
      </c>
      <c r="AZ470" s="90" t="s">
        <v>2968</v>
      </c>
      <c r="BA470" s="90">
        <v>2005</v>
      </c>
      <c r="BB470" s="92"/>
      <c r="BC470" s="93">
        <f t="shared" si="187"/>
        <v>-67.5</v>
      </c>
      <c r="BD470" s="61" t="s">
        <v>17011</v>
      </c>
      <c r="BJ470" s="61" t="str">
        <f t="shared" si="185"/>
        <v>202.500</v>
      </c>
      <c r="BM470" s="61" t="s">
        <v>3640</v>
      </c>
      <c r="BN470" s="61" t="s">
        <v>633</v>
      </c>
      <c r="BO470" s="61" t="s">
        <v>3641</v>
      </c>
      <c r="BU470" s="61" t="s">
        <v>3640</v>
      </c>
      <c r="BV470" s="61" t="s">
        <v>633</v>
      </c>
      <c r="BW470" s="61" t="s">
        <v>3641</v>
      </c>
      <c r="CH470" s="86">
        <f t="shared" si="179"/>
        <v>-1.1641532182693481E-10</v>
      </c>
    </row>
    <row r="471" spans="1:86">
      <c r="A471" s="61">
        <v>1</v>
      </c>
      <c r="B471" s="94">
        <f>SUBTOTAL(9,$A$411:A471)</f>
        <v>59</v>
      </c>
      <c r="C471" s="98" t="s">
        <v>439</v>
      </c>
      <c r="D471" s="84">
        <f t="shared" si="188"/>
        <v>2510828.8000000003</v>
      </c>
      <c r="E471" s="101">
        <v>0</v>
      </c>
      <c r="F471" s="101">
        <v>0</v>
      </c>
      <c r="G471" s="101">
        <v>0</v>
      </c>
      <c r="H471" s="101">
        <v>0</v>
      </c>
      <c r="I471" s="101">
        <v>0</v>
      </c>
      <c r="J471" s="101">
        <v>0</v>
      </c>
      <c r="K471" s="116">
        <v>0</v>
      </c>
      <c r="L471" s="101">
        <v>0</v>
      </c>
      <c r="M471" s="84">
        <v>298</v>
      </c>
      <c r="N471" s="84">
        <v>2311365.58</v>
      </c>
      <c r="O471" s="101">
        <v>0</v>
      </c>
      <c r="P471" s="101">
        <v>0</v>
      </c>
      <c r="Q471" s="101">
        <v>0</v>
      </c>
      <c r="R471" s="101">
        <v>0</v>
      </c>
      <c r="S471" s="101">
        <v>0</v>
      </c>
      <c r="T471" s="101">
        <v>0</v>
      </c>
      <c r="U471" s="101">
        <v>0</v>
      </c>
      <c r="V471" s="101">
        <v>0</v>
      </c>
      <c r="W471" s="101">
        <v>0</v>
      </c>
      <c r="X471" s="101">
        <v>0</v>
      </c>
      <c r="Y471" s="101">
        <v>0</v>
      </c>
      <c r="Z471" s="101">
        <v>0</v>
      </c>
      <c r="AA471" s="101">
        <v>0</v>
      </c>
      <c r="AB471" s="101">
        <v>0</v>
      </c>
      <c r="AC471" s="84">
        <f t="shared" si="189"/>
        <v>49463.22</v>
      </c>
      <c r="AD471" s="84">
        <v>150000</v>
      </c>
      <c r="AE471" s="101">
        <v>0</v>
      </c>
      <c r="AF471" s="74">
        <v>2024</v>
      </c>
      <c r="AG471" s="74">
        <v>2024</v>
      </c>
      <c r="AH471" s="74">
        <v>2024</v>
      </c>
      <c r="AI471" s="89"/>
      <c r="AJ471" s="89"/>
      <c r="AK471" s="89"/>
      <c r="AL471" s="89"/>
      <c r="AM471" s="90" t="s">
        <v>16968</v>
      </c>
      <c r="AN471" s="90" t="s">
        <v>16957</v>
      </c>
      <c r="AO471" s="90">
        <v>0</v>
      </c>
      <c r="AP471" s="90" t="s">
        <v>16972</v>
      </c>
      <c r="AQ471" s="90" t="s">
        <v>16958</v>
      </c>
      <c r="AR471" s="90">
        <v>0</v>
      </c>
      <c r="AS471" s="90"/>
      <c r="AT471" s="90"/>
      <c r="AU471" s="90"/>
      <c r="AV471" s="90"/>
      <c r="AW471" s="90" t="s">
        <v>944</v>
      </c>
      <c r="AX471" s="91">
        <v>358.7</v>
      </c>
      <c r="AY471" s="91">
        <v>361</v>
      </c>
      <c r="AZ471" s="90" t="s">
        <v>2968</v>
      </c>
      <c r="BA471" s="90" t="s">
        <v>17013</v>
      </c>
      <c r="BB471" s="92"/>
      <c r="BC471" s="93">
        <f t="shared" si="187"/>
        <v>63</v>
      </c>
      <c r="BJ471" s="61" t="str">
        <f t="shared" si="185"/>
        <v>нет данных</v>
      </c>
      <c r="BM471" s="61" t="s">
        <v>544</v>
      </c>
      <c r="BN471" s="61" t="s">
        <v>777</v>
      </c>
      <c r="BO471" s="61" t="s">
        <v>3643</v>
      </c>
      <c r="BU471" s="61" t="s">
        <v>544</v>
      </c>
      <c r="BV471" s="61" t="s">
        <v>777</v>
      </c>
      <c r="BW471" s="61" t="s">
        <v>3643</v>
      </c>
      <c r="CH471" s="86">
        <f t="shared" si="179"/>
        <v>2.0372681319713593E-10</v>
      </c>
    </row>
    <row r="472" spans="1:86">
      <c r="A472" s="61">
        <v>1</v>
      </c>
      <c r="B472" s="94">
        <f>SUBTOTAL(9,$A$411:A472)</f>
        <v>60</v>
      </c>
      <c r="C472" s="98" t="s">
        <v>440</v>
      </c>
      <c r="D472" s="84">
        <f t="shared" si="188"/>
        <v>4549824</v>
      </c>
      <c r="E472" s="101">
        <v>0</v>
      </c>
      <c r="F472" s="101">
        <v>0</v>
      </c>
      <c r="G472" s="101">
        <v>0</v>
      </c>
      <c r="H472" s="101">
        <v>0</v>
      </c>
      <c r="I472" s="101">
        <v>0</v>
      </c>
      <c r="J472" s="101">
        <v>0</v>
      </c>
      <c r="K472" s="116">
        <v>0</v>
      </c>
      <c r="L472" s="101">
        <v>0</v>
      </c>
      <c r="M472" s="84">
        <v>540</v>
      </c>
      <c r="N472" s="84">
        <v>4278269.04</v>
      </c>
      <c r="O472" s="101">
        <v>0</v>
      </c>
      <c r="P472" s="101">
        <v>0</v>
      </c>
      <c r="Q472" s="101">
        <v>0</v>
      </c>
      <c r="R472" s="101">
        <v>0</v>
      </c>
      <c r="S472" s="101">
        <v>0</v>
      </c>
      <c r="T472" s="101">
        <v>0</v>
      </c>
      <c r="U472" s="101">
        <v>0</v>
      </c>
      <c r="V472" s="101">
        <v>0</v>
      </c>
      <c r="W472" s="101">
        <v>0</v>
      </c>
      <c r="X472" s="101">
        <v>0</v>
      </c>
      <c r="Y472" s="101">
        <v>0</v>
      </c>
      <c r="Z472" s="101">
        <v>0</v>
      </c>
      <c r="AA472" s="101">
        <v>0</v>
      </c>
      <c r="AB472" s="101">
        <v>0</v>
      </c>
      <c r="AC472" s="84">
        <f t="shared" si="189"/>
        <v>91554.96</v>
      </c>
      <c r="AD472" s="84">
        <v>180000</v>
      </c>
      <c r="AE472" s="101">
        <v>0</v>
      </c>
      <c r="AF472" s="74">
        <v>2024</v>
      </c>
      <c r="AG472" s="74">
        <v>2024</v>
      </c>
      <c r="AH472" s="74">
        <v>2024</v>
      </c>
      <c r="AI472" s="89"/>
      <c r="AJ472" s="89"/>
      <c r="AK472" s="89"/>
      <c r="AL472" s="89"/>
      <c r="AM472" s="90" t="s">
        <v>16954</v>
      </c>
      <c r="AN472" s="90" t="s">
        <v>16961</v>
      </c>
      <c r="AO472" s="90">
        <v>0</v>
      </c>
      <c r="AP472" s="90" t="s">
        <v>16960</v>
      </c>
      <c r="AQ472" s="90" t="s">
        <v>16967</v>
      </c>
      <c r="AR472" s="90">
        <v>0</v>
      </c>
      <c r="AS472" s="90"/>
      <c r="AT472" s="90"/>
      <c r="AU472" s="90"/>
      <c r="AV472" s="90"/>
      <c r="AW472" s="90" t="s">
        <v>664</v>
      </c>
      <c r="AX472" s="91">
        <v>680.1</v>
      </c>
      <c r="AY472" s="91">
        <v>540</v>
      </c>
      <c r="AZ472" s="90" t="s">
        <v>2968</v>
      </c>
      <c r="BA472" s="90" t="s">
        <v>17013</v>
      </c>
      <c r="BB472" s="92"/>
      <c r="BC472" s="93">
        <f t="shared" si="187"/>
        <v>0</v>
      </c>
      <c r="BJ472" s="61" t="str">
        <f t="shared" si="185"/>
        <v>1435.000</v>
      </c>
      <c r="BM472" s="61" t="s">
        <v>3644</v>
      </c>
      <c r="BN472" s="61" t="s">
        <v>3099</v>
      </c>
      <c r="BO472" s="61" t="s">
        <v>3646</v>
      </c>
      <c r="BU472" s="61" t="s">
        <v>3644</v>
      </c>
      <c r="BV472" s="61" t="s">
        <v>3099</v>
      </c>
      <c r="BW472" s="61" t="s">
        <v>3646</v>
      </c>
      <c r="CH472" s="86">
        <f t="shared" si="179"/>
        <v>-5.8207660913467407E-11</v>
      </c>
    </row>
    <row r="473" spans="1:86">
      <c r="A473" s="61">
        <v>1</v>
      </c>
      <c r="B473" s="94">
        <f>SUBTOTAL(9,$A$411:A473)</f>
        <v>61</v>
      </c>
      <c r="C473" s="98" t="s">
        <v>454</v>
      </c>
      <c r="D473" s="84">
        <f t="shared" si="188"/>
        <v>3243856</v>
      </c>
      <c r="E473" s="101">
        <v>0</v>
      </c>
      <c r="F473" s="101">
        <v>0</v>
      </c>
      <c r="G473" s="101">
        <v>0</v>
      </c>
      <c r="H473" s="101">
        <v>0</v>
      </c>
      <c r="I473" s="101">
        <v>0</v>
      </c>
      <c r="J473" s="101">
        <v>0</v>
      </c>
      <c r="K473" s="116">
        <v>0</v>
      </c>
      <c r="L473" s="101">
        <v>0</v>
      </c>
      <c r="M473" s="84">
        <v>385</v>
      </c>
      <c r="N473" s="84">
        <v>3029034.66</v>
      </c>
      <c r="O473" s="101">
        <v>0</v>
      </c>
      <c r="P473" s="101">
        <v>0</v>
      </c>
      <c r="Q473" s="101">
        <v>0</v>
      </c>
      <c r="R473" s="101">
        <v>0</v>
      </c>
      <c r="S473" s="101">
        <v>0</v>
      </c>
      <c r="T473" s="101">
        <v>0</v>
      </c>
      <c r="U473" s="101">
        <v>0</v>
      </c>
      <c r="V473" s="101">
        <v>0</v>
      </c>
      <c r="W473" s="101">
        <v>0</v>
      </c>
      <c r="X473" s="101">
        <v>0</v>
      </c>
      <c r="Y473" s="101">
        <v>0</v>
      </c>
      <c r="Z473" s="101">
        <v>0</v>
      </c>
      <c r="AA473" s="101">
        <v>0</v>
      </c>
      <c r="AB473" s="101">
        <v>0</v>
      </c>
      <c r="AC473" s="84">
        <f t="shared" si="189"/>
        <v>64821.34</v>
      </c>
      <c r="AD473" s="84">
        <v>150000</v>
      </c>
      <c r="AE473" s="101">
        <v>0</v>
      </c>
      <c r="AF473" s="74">
        <v>2024</v>
      </c>
      <c r="AG473" s="74">
        <v>2024</v>
      </c>
      <c r="AH473" s="74">
        <v>2024</v>
      </c>
      <c r="AI473" s="89"/>
      <c r="AJ473" s="89"/>
      <c r="AK473" s="89"/>
      <c r="AL473" s="89"/>
      <c r="AM473" s="90" t="s">
        <v>16956</v>
      </c>
      <c r="AN473" s="90" t="s">
        <v>16960</v>
      </c>
      <c r="AO473" s="90">
        <v>0</v>
      </c>
      <c r="AP473" s="90" t="s">
        <v>16961</v>
      </c>
      <c r="AQ473" s="90" t="s">
        <v>16962</v>
      </c>
      <c r="AR473" s="90">
        <v>0</v>
      </c>
      <c r="AS473" s="90"/>
      <c r="AT473" s="90"/>
      <c r="AU473" s="90"/>
      <c r="AV473" s="90"/>
      <c r="AW473" s="90" t="s">
        <v>799</v>
      </c>
      <c r="AX473" s="91">
        <v>456.5</v>
      </c>
      <c r="AY473" s="91">
        <v>385</v>
      </c>
      <c r="AZ473" s="90" t="s">
        <v>2968</v>
      </c>
      <c r="BA473" s="90">
        <v>2004</v>
      </c>
      <c r="BB473" s="92"/>
      <c r="BC473" s="93">
        <f t="shared" si="187"/>
        <v>0</v>
      </c>
      <c r="BJ473" s="61" t="str">
        <f t="shared" si="185"/>
        <v>328.800</v>
      </c>
      <c r="BM473" s="61" t="s">
        <v>3666</v>
      </c>
      <c r="BN473" s="61" t="s">
        <v>2985</v>
      </c>
      <c r="BO473" s="61" t="s">
        <v>2985</v>
      </c>
      <c r="BU473" s="61" t="s">
        <v>3666</v>
      </c>
      <c r="BV473" s="61" t="s">
        <v>2985</v>
      </c>
      <c r="BW473" s="61" t="s">
        <v>2985</v>
      </c>
      <c r="CH473" s="86">
        <f t="shared" si="179"/>
        <v>-1.4551915228366852E-10</v>
      </c>
    </row>
    <row r="474" spans="1:86">
      <c r="A474" s="61">
        <v>1</v>
      </c>
      <c r="B474" s="94">
        <f>SUBTOTAL(9,$A$411:A474)</f>
        <v>62</v>
      </c>
      <c r="C474" s="98" t="s">
        <v>446</v>
      </c>
      <c r="D474" s="84">
        <f t="shared" si="188"/>
        <v>5122764.7999999998</v>
      </c>
      <c r="E474" s="101">
        <v>0</v>
      </c>
      <c r="F474" s="101">
        <v>0</v>
      </c>
      <c r="G474" s="101">
        <v>0</v>
      </c>
      <c r="H474" s="101">
        <v>0</v>
      </c>
      <c r="I474" s="101">
        <v>0</v>
      </c>
      <c r="J474" s="101">
        <v>0</v>
      </c>
      <c r="K474" s="116">
        <v>0</v>
      </c>
      <c r="L474" s="101">
        <v>0</v>
      </c>
      <c r="M474" s="84">
        <v>608</v>
      </c>
      <c r="N474" s="84">
        <v>4839205.8</v>
      </c>
      <c r="O474" s="101">
        <v>0</v>
      </c>
      <c r="P474" s="101">
        <v>0</v>
      </c>
      <c r="Q474" s="101">
        <v>0</v>
      </c>
      <c r="R474" s="101">
        <v>0</v>
      </c>
      <c r="S474" s="101">
        <v>0</v>
      </c>
      <c r="T474" s="101">
        <v>0</v>
      </c>
      <c r="U474" s="101">
        <v>0</v>
      </c>
      <c r="V474" s="101">
        <v>0</v>
      </c>
      <c r="W474" s="101">
        <v>0</v>
      </c>
      <c r="X474" s="101">
        <v>0</v>
      </c>
      <c r="Y474" s="101">
        <v>0</v>
      </c>
      <c r="Z474" s="101">
        <v>0</v>
      </c>
      <c r="AA474" s="101">
        <v>0</v>
      </c>
      <c r="AB474" s="101">
        <v>0</v>
      </c>
      <c r="AC474" s="84">
        <f t="shared" si="189"/>
        <v>103559</v>
      </c>
      <c r="AD474" s="84">
        <v>180000</v>
      </c>
      <c r="AE474" s="101">
        <v>0</v>
      </c>
      <c r="AF474" s="74">
        <v>2024</v>
      </c>
      <c r="AG474" s="74">
        <v>2024</v>
      </c>
      <c r="AH474" s="74">
        <v>2024</v>
      </c>
      <c r="AI474" s="89"/>
      <c r="AJ474" s="89"/>
      <c r="AK474" s="89"/>
      <c r="AL474" s="89"/>
      <c r="AM474" s="90" t="s">
        <v>16961</v>
      </c>
      <c r="AN474" s="90" t="s">
        <v>16952</v>
      </c>
      <c r="AO474" s="90">
        <v>0</v>
      </c>
      <c r="AP474" s="90" t="s">
        <v>16972</v>
      </c>
      <c r="AQ474" s="90" t="s">
        <v>16973</v>
      </c>
      <c r="AR474" s="90" t="s">
        <v>16959</v>
      </c>
      <c r="AS474" s="90"/>
      <c r="AT474" s="90"/>
      <c r="AU474" s="90"/>
      <c r="AV474" s="90"/>
      <c r="AW474" s="90" t="s">
        <v>812</v>
      </c>
      <c r="AX474" s="91">
        <v>2484.4</v>
      </c>
      <c r="AY474" s="91">
        <v>608</v>
      </c>
      <c r="AZ474" s="90" t="s">
        <v>2968</v>
      </c>
      <c r="BA474" s="90" t="s">
        <v>17013</v>
      </c>
      <c r="BB474" s="92"/>
      <c r="BC474" s="93">
        <f t="shared" si="187"/>
        <v>0</v>
      </c>
      <c r="BJ474" s="61" t="str">
        <f t="shared" si="185"/>
        <v>535.940</v>
      </c>
      <c r="BM474" s="61" t="s">
        <v>3650</v>
      </c>
      <c r="BN474" s="61" t="s">
        <v>3254</v>
      </c>
      <c r="BO474" s="61" t="s">
        <v>2510</v>
      </c>
      <c r="BU474" s="61" t="s">
        <v>3650</v>
      </c>
      <c r="BV474" s="61" t="s">
        <v>3254</v>
      </c>
      <c r="BW474" s="61" t="s">
        <v>2510</v>
      </c>
      <c r="CH474" s="86">
        <f t="shared" si="179"/>
        <v>0</v>
      </c>
    </row>
    <row r="475" spans="1:86">
      <c r="A475" s="61">
        <v>1</v>
      </c>
      <c r="B475" s="94">
        <f>SUBTOTAL(9,$A$411:A475)</f>
        <v>63</v>
      </c>
      <c r="C475" s="98" t="s">
        <v>442</v>
      </c>
      <c r="D475" s="84">
        <f t="shared" si="188"/>
        <v>2274912</v>
      </c>
      <c r="E475" s="101">
        <v>0</v>
      </c>
      <c r="F475" s="101">
        <v>0</v>
      </c>
      <c r="G475" s="101">
        <v>0</v>
      </c>
      <c r="H475" s="101">
        <v>0</v>
      </c>
      <c r="I475" s="101">
        <v>0</v>
      </c>
      <c r="J475" s="101">
        <v>0</v>
      </c>
      <c r="K475" s="116">
        <v>0</v>
      </c>
      <c r="L475" s="101">
        <v>0</v>
      </c>
      <c r="M475" s="84">
        <v>270</v>
      </c>
      <c r="N475" s="84">
        <v>2080391.62</v>
      </c>
      <c r="O475" s="101">
        <v>0</v>
      </c>
      <c r="P475" s="101">
        <v>0</v>
      </c>
      <c r="Q475" s="101">
        <v>0</v>
      </c>
      <c r="R475" s="101">
        <v>0</v>
      </c>
      <c r="S475" s="101">
        <v>0</v>
      </c>
      <c r="T475" s="101">
        <v>0</v>
      </c>
      <c r="U475" s="101">
        <v>0</v>
      </c>
      <c r="V475" s="101">
        <v>0</v>
      </c>
      <c r="W475" s="101">
        <v>0</v>
      </c>
      <c r="X475" s="101">
        <v>0</v>
      </c>
      <c r="Y475" s="101">
        <v>0</v>
      </c>
      <c r="Z475" s="101">
        <v>0</v>
      </c>
      <c r="AA475" s="101">
        <v>0</v>
      </c>
      <c r="AB475" s="101">
        <v>0</v>
      </c>
      <c r="AC475" s="84">
        <f t="shared" si="189"/>
        <v>44520.38</v>
      </c>
      <c r="AD475" s="84">
        <v>150000</v>
      </c>
      <c r="AE475" s="101">
        <v>0</v>
      </c>
      <c r="AF475" s="74">
        <v>2024</v>
      </c>
      <c r="AG475" s="74">
        <v>2024</v>
      </c>
      <c r="AH475" s="74">
        <v>2024</v>
      </c>
      <c r="AI475" s="89"/>
      <c r="AJ475" s="89"/>
      <c r="AK475" s="89"/>
      <c r="AL475" s="89"/>
      <c r="AM475" s="90" t="s">
        <v>16950</v>
      </c>
      <c r="AN475" s="90" t="s">
        <v>16956</v>
      </c>
      <c r="AO475" s="90">
        <v>0</v>
      </c>
      <c r="AP475" s="90" t="s">
        <v>16960</v>
      </c>
      <c r="AQ475" s="90" t="s">
        <v>16967</v>
      </c>
      <c r="AR475" s="90">
        <v>0</v>
      </c>
      <c r="AS475" s="90"/>
      <c r="AT475" s="90"/>
      <c r="AU475" s="90"/>
      <c r="AV475" s="90"/>
      <c r="AW475" s="90" t="s">
        <v>799</v>
      </c>
      <c r="AX475" s="91">
        <v>283.89999999999998</v>
      </c>
      <c r="AY475" s="91">
        <v>260</v>
      </c>
      <c r="AZ475" s="90" t="s">
        <v>2968</v>
      </c>
      <c r="BA475" s="90" t="s">
        <v>17013</v>
      </c>
      <c r="BB475" s="92"/>
      <c r="BC475" s="93">
        <f t="shared" si="187"/>
        <v>-10</v>
      </c>
      <c r="BJ475" s="61" t="str">
        <f t="shared" si="185"/>
        <v>210.000</v>
      </c>
      <c r="BM475" s="61" t="s">
        <v>3653</v>
      </c>
      <c r="BN475" s="61" t="s">
        <v>3007</v>
      </c>
      <c r="BO475" s="61" t="s">
        <v>1962</v>
      </c>
      <c r="BU475" s="61" t="s">
        <v>3653</v>
      </c>
      <c r="BV475" s="61" t="s">
        <v>3007</v>
      </c>
      <c r="BW475" s="61" t="s">
        <v>1962</v>
      </c>
      <c r="CH475" s="86">
        <f t="shared" si="179"/>
        <v>-1.1641532182693481E-10</v>
      </c>
    </row>
    <row r="476" spans="1:86">
      <c r="A476" s="61">
        <v>1</v>
      </c>
      <c r="B476" s="94">
        <f>SUBTOTAL(9,$A$411:A476)</f>
        <v>64</v>
      </c>
      <c r="C476" s="98" t="s">
        <v>443</v>
      </c>
      <c r="D476" s="84">
        <f t="shared" si="188"/>
        <v>3033216</v>
      </c>
      <c r="E476" s="101">
        <v>0</v>
      </c>
      <c r="F476" s="101">
        <v>0</v>
      </c>
      <c r="G476" s="101">
        <v>0</v>
      </c>
      <c r="H476" s="101">
        <v>0</v>
      </c>
      <c r="I476" s="101">
        <v>0</v>
      </c>
      <c r="J476" s="101">
        <v>0</v>
      </c>
      <c r="K476" s="116">
        <v>0</v>
      </c>
      <c r="L476" s="101">
        <v>0</v>
      </c>
      <c r="M476" s="84">
        <v>360</v>
      </c>
      <c r="N476" s="84">
        <v>2822807.91</v>
      </c>
      <c r="O476" s="101">
        <v>0</v>
      </c>
      <c r="P476" s="101">
        <v>0</v>
      </c>
      <c r="Q476" s="101">
        <v>0</v>
      </c>
      <c r="R476" s="101">
        <v>0</v>
      </c>
      <c r="S476" s="101">
        <v>0</v>
      </c>
      <c r="T476" s="101">
        <v>0</v>
      </c>
      <c r="U476" s="101">
        <v>0</v>
      </c>
      <c r="V476" s="101">
        <v>0</v>
      </c>
      <c r="W476" s="101">
        <v>0</v>
      </c>
      <c r="X476" s="101">
        <v>0</v>
      </c>
      <c r="Y476" s="101">
        <v>0</v>
      </c>
      <c r="Z476" s="101">
        <v>0</v>
      </c>
      <c r="AA476" s="101">
        <v>0</v>
      </c>
      <c r="AB476" s="101">
        <v>0</v>
      </c>
      <c r="AC476" s="84">
        <f t="shared" si="189"/>
        <v>60408.09</v>
      </c>
      <c r="AD476" s="84">
        <v>150000</v>
      </c>
      <c r="AE476" s="101">
        <v>0</v>
      </c>
      <c r="AF476" s="74">
        <v>2024</v>
      </c>
      <c r="AG476" s="74">
        <v>2024</v>
      </c>
      <c r="AH476" s="74">
        <v>2024</v>
      </c>
      <c r="AI476" s="89"/>
      <c r="AJ476" s="89"/>
      <c r="AK476" s="89"/>
      <c r="AL476" s="89"/>
      <c r="AM476" s="90" t="s">
        <v>16954</v>
      </c>
      <c r="AN476" s="90" t="s">
        <v>16975</v>
      </c>
      <c r="AO476" s="90">
        <v>0</v>
      </c>
      <c r="AP476" s="90" t="s">
        <v>16964</v>
      </c>
      <c r="AQ476" s="90" t="s">
        <v>16967</v>
      </c>
      <c r="AR476" s="90">
        <v>0</v>
      </c>
      <c r="AS476" s="90"/>
      <c r="AT476" s="90"/>
      <c r="AU476" s="90"/>
      <c r="AV476" s="90"/>
      <c r="AW476" s="90" t="s">
        <v>641</v>
      </c>
      <c r="AX476" s="91">
        <v>294</v>
      </c>
      <c r="AY476" s="91">
        <v>360</v>
      </c>
      <c r="AZ476" s="90" t="s">
        <v>2968</v>
      </c>
      <c r="BA476" s="90" t="s">
        <v>17013</v>
      </c>
      <c r="BB476" s="92"/>
      <c r="BC476" s="93">
        <f t="shared" si="187"/>
        <v>0</v>
      </c>
      <c r="BJ476" s="61" t="str">
        <f t="shared" si="185"/>
        <v>нет данных</v>
      </c>
      <c r="BM476" s="61" t="s">
        <v>3654</v>
      </c>
      <c r="BN476" s="61" t="s">
        <v>1344</v>
      </c>
      <c r="BO476" s="61" t="s">
        <v>2702</v>
      </c>
      <c r="BU476" s="61" t="s">
        <v>3654</v>
      </c>
      <c r="BV476" s="61" t="s">
        <v>1344</v>
      </c>
      <c r="BW476" s="61" t="s">
        <v>2702</v>
      </c>
      <c r="CH476" s="86">
        <f t="shared" si="179"/>
        <v>-1.4551915228366852E-10</v>
      </c>
    </row>
    <row r="477" spans="1:86">
      <c r="A477" s="61">
        <v>1</v>
      </c>
      <c r="B477" s="94">
        <f>SUBTOTAL(9,$A$411:A477)</f>
        <v>65</v>
      </c>
      <c r="C477" s="98" t="s">
        <v>444</v>
      </c>
      <c r="D477" s="84">
        <f t="shared" si="188"/>
        <v>2876248.4</v>
      </c>
      <c r="E477" s="101">
        <v>0</v>
      </c>
      <c r="F477" s="101">
        <v>0</v>
      </c>
      <c r="G477" s="101">
        <v>0</v>
      </c>
      <c r="H477" s="101">
        <v>0</v>
      </c>
      <c r="I477" s="101">
        <v>0</v>
      </c>
      <c r="J477" s="101">
        <v>0</v>
      </c>
      <c r="K477" s="116">
        <v>0</v>
      </c>
      <c r="L477" s="101">
        <v>0</v>
      </c>
      <c r="M477" s="84">
        <v>0</v>
      </c>
      <c r="N477" s="138">
        <v>0</v>
      </c>
      <c r="O477" s="101">
        <v>0</v>
      </c>
      <c r="P477" s="101">
        <v>0</v>
      </c>
      <c r="Q477" s="101">
        <v>410</v>
      </c>
      <c r="R477" s="84">
        <v>2669129.04</v>
      </c>
      <c r="S477" s="101">
        <v>0</v>
      </c>
      <c r="T477" s="101">
        <v>0</v>
      </c>
      <c r="U477" s="101">
        <v>0</v>
      </c>
      <c r="V477" s="101">
        <v>0</v>
      </c>
      <c r="W477" s="101">
        <v>0</v>
      </c>
      <c r="X477" s="101">
        <v>0</v>
      </c>
      <c r="Y477" s="101">
        <v>0</v>
      </c>
      <c r="Z477" s="101">
        <v>0</v>
      </c>
      <c r="AA477" s="101">
        <v>0</v>
      </c>
      <c r="AB477" s="101">
        <v>0</v>
      </c>
      <c r="AC477" s="84">
        <f>ROUND(R477*2.14%,2)</f>
        <v>57119.360000000001</v>
      </c>
      <c r="AD477" s="101">
        <v>150000</v>
      </c>
      <c r="AE477" s="101">
        <v>0</v>
      </c>
      <c r="AF477" s="74">
        <v>2024</v>
      </c>
      <c r="AG477" s="74">
        <v>2024</v>
      </c>
      <c r="AH477" s="74">
        <v>2024</v>
      </c>
      <c r="AI477" s="89"/>
      <c r="AJ477" s="89"/>
      <c r="AK477" s="89"/>
      <c r="AL477" s="89"/>
      <c r="AM477" s="90" t="s">
        <v>16954</v>
      </c>
      <c r="AN477" s="90" t="s">
        <v>16952</v>
      </c>
      <c r="AO477" s="90">
        <v>0</v>
      </c>
      <c r="AP477" s="90" t="s">
        <v>16964</v>
      </c>
      <c r="AQ477" s="90" t="s">
        <v>16973</v>
      </c>
      <c r="AR477" s="90">
        <v>0</v>
      </c>
      <c r="AS477" s="90" t="s">
        <v>16981</v>
      </c>
      <c r="AT477" s="90"/>
      <c r="AU477" s="90"/>
      <c r="AV477" s="90"/>
      <c r="AW477" s="90" t="s">
        <v>638</v>
      </c>
      <c r="AX477" s="91">
        <v>435.9</v>
      </c>
      <c r="AY477" s="91">
        <v>360</v>
      </c>
      <c r="AZ477" s="90" t="s">
        <v>2968</v>
      </c>
      <c r="BA477" s="90" t="s">
        <v>638</v>
      </c>
      <c r="BB477" s="92"/>
      <c r="BC477" s="93">
        <f t="shared" si="187"/>
        <v>360</v>
      </c>
      <c r="BJ477" s="61" t="str">
        <f t="shared" si="185"/>
        <v>нет данных</v>
      </c>
      <c r="BM477" s="61" t="s">
        <v>3655</v>
      </c>
      <c r="BN477" s="61" t="s">
        <v>668</v>
      </c>
      <c r="BO477" s="61" t="s">
        <v>3656</v>
      </c>
      <c r="BU477" s="61" t="s">
        <v>3655</v>
      </c>
      <c r="BV477" s="61" t="s">
        <v>668</v>
      </c>
      <c r="BW477" s="61" t="s">
        <v>3656</v>
      </c>
      <c r="CH477" s="86">
        <f t="shared" si="179"/>
        <v>-1.1641532182693481E-10</v>
      </c>
    </row>
    <row r="478" spans="1:86">
      <c r="B478" s="87" t="s">
        <v>199</v>
      </c>
      <c r="C478" s="87"/>
      <c r="D478" s="83">
        <f t="shared" ref="D478:AE478" si="190">SUM(D479:D488)</f>
        <v>68139941.349999994</v>
      </c>
      <c r="E478" s="84">
        <f t="shared" si="190"/>
        <v>0</v>
      </c>
      <c r="F478" s="84">
        <f t="shared" si="190"/>
        <v>0</v>
      </c>
      <c r="G478" s="84">
        <f t="shared" si="190"/>
        <v>0</v>
      </c>
      <c r="H478" s="84">
        <f t="shared" si="190"/>
        <v>0</v>
      </c>
      <c r="I478" s="84">
        <f t="shared" si="190"/>
        <v>0</v>
      </c>
      <c r="J478" s="84">
        <f t="shared" si="190"/>
        <v>0</v>
      </c>
      <c r="K478" s="85">
        <f t="shared" si="190"/>
        <v>0</v>
      </c>
      <c r="L478" s="84">
        <f t="shared" si="190"/>
        <v>0</v>
      </c>
      <c r="M478" s="84">
        <f t="shared" si="190"/>
        <v>7146.7</v>
      </c>
      <c r="N478" s="84">
        <f t="shared" si="190"/>
        <v>57900286.229999997</v>
      </c>
      <c r="O478" s="84">
        <f t="shared" si="190"/>
        <v>0</v>
      </c>
      <c r="P478" s="84">
        <f t="shared" si="190"/>
        <v>0</v>
      </c>
      <c r="Q478" s="84">
        <f t="shared" si="190"/>
        <v>1050</v>
      </c>
      <c r="R478" s="84">
        <f t="shared" si="190"/>
        <v>7000772.4699999997</v>
      </c>
      <c r="S478" s="84">
        <f t="shared" si="190"/>
        <v>0</v>
      </c>
      <c r="T478" s="84">
        <f t="shared" si="190"/>
        <v>0</v>
      </c>
      <c r="U478" s="84">
        <f t="shared" si="190"/>
        <v>0</v>
      </c>
      <c r="V478" s="84">
        <f t="shared" si="190"/>
        <v>0</v>
      </c>
      <c r="W478" s="84">
        <f t="shared" si="190"/>
        <v>0</v>
      </c>
      <c r="X478" s="84">
        <f t="shared" si="190"/>
        <v>0</v>
      </c>
      <c r="Y478" s="84">
        <f t="shared" si="190"/>
        <v>0</v>
      </c>
      <c r="Z478" s="84">
        <f t="shared" si="190"/>
        <v>0</v>
      </c>
      <c r="AA478" s="84">
        <f t="shared" si="190"/>
        <v>0</v>
      </c>
      <c r="AB478" s="84">
        <f t="shared" si="190"/>
        <v>0</v>
      </c>
      <c r="AC478" s="84">
        <f t="shared" si="190"/>
        <v>1388882.65</v>
      </c>
      <c r="AD478" s="84">
        <f t="shared" si="190"/>
        <v>1850000</v>
      </c>
      <c r="AE478" s="84">
        <f t="shared" si="190"/>
        <v>0</v>
      </c>
      <c r="AF478" s="74" t="s">
        <v>17027</v>
      </c>
      <c r="AG478" s="74" t="s">
        <v>17027</v>
      </c>
      <c r="AH478" s="74" t="s">
        <v>17027</v>
      </c>
      <c r="AI478" s="89"/>
      <c r="AJ478" s="89"/>
      <c r="AK478" s="89"/>
      <c r="AL478" s="89"/>
      <c r="AM478" s="90"/>
      <c r="AN478" s="90"/>
      <c r="AO478" s="90"/>
      <c r="AP478" s="90"/>
      <c r="AQ478" s="90"/>
      <c r="AR478" s="90"/>
      <c r="AS478" s="90"/>
      <c r="AT478" s="90"/>
      <c r="AU478" s="90"/>
      <c r="AV478" s="90"/>
      <c r="AW478" s="90"/>
      <c r="AX478" s="91"/>
      <c r="AY478" s="91"/>
      <c r="AZ478" s="90"/>
      <c r="BA478" s="90"/>
      <c r="BB478" s="92"/>
      <c r="BC478" s="93">
        <f t="shared" si="187"/>
        <v>-7146.7</v>
      </c>
      <c r="BJ478" s="61" t="e">
        <f t="shared" si="185"/>
        <v>#N/A</v>
      </c>
      <c r="BM478" s="61" t="s">
        <v>3244</v>
      </c>
      <c r="BN478" s="61" t="s">
        <v>2985</v>
      </c>
      <c r="BO478" s="61" t="s">
        <v>3245</v>
      </c>
      <c r="BU478" s="61" t="s">
        <v>3244</v>
      </c>
      <c r="BV478" s="61" t="s">
        <v>2985</v>
      </c>
      <c r="BW478" s="61" t="s">
        <v>3245</v>
      </c>
      <c r="CH478" s="86">
        <f t="shared" si="179"/>
        <v>-2.3283064365386963E-9</v>
      </c>
    </row>
    <row r="479" spans="1:86">
      <c r="A479" s="61">
        <v>1</v>
      </c>
      <c r="B479" s="94">
        <f>SUBTOTAL(9,$A$411:A479)</f>
        <v>66</v>
      </c>
      <c r="C479" s="98" t="s">
        <v>200</v>
      </c>
      <c r="D479" s="84">
        <f t="shared" ref="D479:D488" si="191">E479+F479+G479+H479+I479+J479+L479+N479+P479+R479+T479+U479+V479+W479+X479+Y479+Z479+AA479+AB479+AC479+AD479+AE479</f>
        <v>4602107.2299999995</v>
      </c>
      <c r="E479" s="101">
        <v>0</v>
      </c>
      <c r="F479" s="101">
        <v>0</v>
      </c>
      <c r="G479" s="101">
        <v>0</v>
      </c>
      <c r="H479" s="101">
        <v>0</v>
      </c>
      <c r="I479" s="101">
        <v>0</v>
      </c>
      <c r="J479" s="101">
        <v>0</v>
      </c>
      <c r="K479" s="116">
        <v>0</v>
      </c>
      <c r="L479" s="101">
        <v>0</v>
      </c>
      <c r="M479" s="84">
        <v>484</v>
      </c>
      <c r="N479" s="84">
        <v>4358828.3</v>
      </c>
      <c r="O479" s="101">
        <v>0</v>
      </c>
      <c r="P479" s="101">
        <v>0</v>
      </c>
      <c r="Q479" s="84">
        <v>0</v>
      </c>
      <c r="R479" s="84">
        <v>0</v>
      </c>
      <c r="S479" s="101">
        <v>0</v>
      </c>
      <c r="T479" s="101">
        <v>0</v>
      </c>
      <c r="U479" s="101">
        <v>0</v>
      </c>
      <c r="V479" s="101">
        <v>0</v>
      </c>
      <c r="W479" s="101">
        <v>0</v>
      </c>
      <c r="X479" s="101">
        <v>0</v>
      </c>
      <c r="Y479" s="101">
        <v>0</v>
      </c>
      <c r="Z479" s="101">
        <v>0</v>
      </c>
      <c r="AA479" s="101">
        <v>0</v>
      </c>
      <c r="AB479" s="101">
        <v>0</v>
      </c>
      <c r="AC479" s="84">
        <f>ROUND(N479*2.14%,2)</f>
        <v>93278.93</v>
      </c>
      <c r="AD479" s="84">
        <v>150000</v>
      </c>
      <c r="AE479" s="101">
        <v>0</v>
      </c>
      <c r="AF479" s="74">
        <v>2024</v>
      </c>
      <c r="AG479" s="74">
        <v>2024</v>
      </c>
      <c r="AH479" s="74">
        <v>2024</v>
      </c>
      <c r="AI479" s="89"/>
      <c r="AJ479" s="89"/>
      <c r="AK479" s="89"/>
      <c r="AL479" s="89"/>
      <c r="AM479" s="90" t="s">
        <v>16950</v>
      </c>
      <c r="AN479" s="90" t="s">
        <v>16963</v>
      </c>
      <c r="AO479" s="90">
        <v>0</v>
      </c>
      <c r="AP479" s="90" t="s">
        <v>16969</v>
      </c>
      <c r="AQ479" s="90" t="s">
        <v>16953</v>
      </c>
      <c r="AR479" s="90">
        <v>0</v>
      </c>
      <c r="AS479" s="90"/>
      <c r="AT479" s="90"/>
      <c r="AU479" s="90"/>
      <c r="AV479" s="90"/>
      <c r="AW479" s="90" t="s">
        <v>614</v>
      </c>
      <c r="AX479" s="91">
        <v>540.9</v>
      </c>
      <c r="AY479" s="91">
        <v>484</v>
      </c>
      <c r="AZ479" s="90" t="s">
        <v>2968</v>
      </c>
      <c r="BA479" s="90" t="s">
        <v>17013</v>
      </c>
      <c r="BB479" s="92"/>
      <c r="BC479" s="93">
        <f t="shared" si="187"/>
        <v>0</v>
      </c>
      <c r="BJ479" s="61" t="str">
        <f t="shared" si="185"/>
        <v>589.000</v>
      </c>
      <c r="BM479" s="61" t="s">
        <v>3246</v>
      </c>
      <c r="BN479" s="61" t="s">
        <v>2985</v>
      </c>
      <c r="BO479" s="61" t="s">
        <v>2985</v>
      </c>
      <c r="BU479" s="61" t="s">
        <v>3246</v>
      </c>
      <c r="BV479" s="61" t="s">
        <v>2985</v>
      </c>
      <c r="BW479" s="61" t="s">
        <v>2985</v>
      </c>
      <c r="CH479" s="86">
        <f t="shared" si="179"/>
        <v>-2.9103830456733704E-10</v>
      </c>
    </row>
    <row r="480" spans="1:86">
      <c r="A480" s="61">
        <v>1</v>
      </c>
      <c r="B480" s="94">
        <f>SUBTOTAL(9,$A$411:A480)</f>
        <v>67</v>
      </c>
      <c r="C480" s="98" t="s">
        <v>201</v>
      </c>
      <c r="D480" s="84">
        <f t="shared" si="191"/>
        <v>5956899.2000000002</v>
      </c>
      <c r="E480" s="101">
        <v>0</v>
      </c>
      <c r="F480" s="101">
        <v>0</v>
      </c>
      <c r="G480" s="101">
        <v>0</v>
      </c>
      <c r="H480" s="101">
        <v>0</v>
      </c>
      <c r="I480" s="101">
        <v>0</v>
      </c>
      <c r="J480" s="101">
        <v>0</v>
      </c>
      <c r="K480" s="116">
        <v>0</v>
      </c>
      <c r="L480" s="101">
        <v>0</v>
      </c>
      <c r="M480" s="84">
        <v>707</v>
      </c>
      <c r="N480" s="84">
        <v>5655863.7199999997</v>
      </c>
      <c r="O480" s="101">
        <v>0</v>
      </c>
      <c r="P480" s="101">
        <v>0</v>
      </c>
      <c r="Q480" s="84">
        <v>0</v>
      </c>
      <c r="R480" s="84">
        <v>0</v>
      </c>
      <c r="S480" s="101">
        <v>0</v>
      </c>
      <c r="T480" s="101">
        <v>0</v>
      </c>
      <c r="U480" s="101">
        <v>0</v>
      </c>
      <c r="V480" s="101">
        <v>0</v>
      </c>
      <c r="W480" s="101">
        <v>0</v>
      </c>
      <c r="X480" s="101">
        <v>0</v>
      </c>
      <c r="Y480" s="101">
        <v>0</v>
      </c>
      <c r="Z480" s="101">
        <v>0</v>
      </c>
      <c r="AA480" s="101">
        <v>0</v>
      </c>
      <c r="AB480" s="101">
        <v>0</v>
      </c>
      <c r="AC480" s="84">
        <f>ROUND(N480*2.14%,2)</f>
        <v>121035.48</v>
      </c>
      <c r="AD480" s="84">
        <v>180000</v>
      </c>
      <c r="AE480" s="101">
        <v>0</v>
      </c>
      <c r="AF480" s="74">
        <v>2024</v>
      </c>
      <c r="AG480" s="74">
        <v>2024</v>
      </c>
      <c r="AH480" s="74">
        <v>2024</v>
      </c>
      <c r="AI480" s="89"/>
      <c r="AJ480" s="89"/>
      <c r="AK480" s="89"/>
      <c r="AL480" s="89"/>
      <c r="AM480" s="90" t="s">
        <v>16954</v>
      </c>
      <c r="AN480" s="90" t="s">
        <v>16968</v>
      </c>
      <c r="AO480" s="90">
        <v>0</v>
      </c>
      <c r="AP480" s="90" t="s">
        <v>16971</v>
      </c>
      <c r="AQ480" s="90" t="s">
        <v>16967</v>
      </c>
      <c r="AR480" s="90" t="s">
        <v>16965</v>
      </c>
      <c r="AS480" s="90"/>
      <c r="AT480" s="90"/>
      <c r="AU480" s="90"/>
      <c r="AV480" s="90"/>
      <c r="AW480" s="90" t="s">
        <v>638</v>
      </c>
      <c r="AX480" s="91">
        <v>1185</v>
      </c>
      <c r="AY480" s="91">
        <v>707</v>
      </c>
      <c r="AZ480" s="90" t="s">
        <v>2968</v>
      </c>
      <c r="BA480" s="90" t="s">
        <v>17013</v>
      </c>
      <c r="BB480" s="92"/>
      <c r="BC480" s="93">
        <f t="shared" si="187"/>
        <v>0</v>
      </c>
      <c r="BJ480" s="61" t="str">
        <f t="shared" si="185"/>
        <v>546.000</v>
      </c>
      <c r="BM480" s="61" t="s">
        <v>3247</v>
      </c>
      <c r="BN480" s="61" t="s">
        <v>3085</v>
      </c>
      <c r="BO480" s="61" t="s">
        <v>3248</v>
      </c>
      <c r="BU480" s="61" t="s">
        <v>3247</v>
      </c>
      <c r="BV480" s="61" t="s">
        <v>3085</v>
      </c>
      <c r="BW480" s="61" t="s">
        <v>3248</v>
      </c>
      <c r="CH480" s="86">
        <f t="shared" si="179"/>
        <v>4.6566128730773926E-10</v>
      </c>
    </row>
    <row r="481" spans="1:86">
      <c r="A481" s="61">
        <v>1</v>
      </c>
      <c r="B481" s="94">
        <f>SUBTOTAL(9,$A$411:A481)</f>
        <v>68</v>
      </c>
      <c r="C481" s="98" t="s">
        <v>202</v>
      </c>
      <c r="D481" s="84">
        <f t="shared" si="191"/>
        <v>7835808</v>
      </c>
      <c r="E481" s="101">
        <v>0</v>
      </c>
      <c r="F481" s="101">
        <v>0</v>
      </c>
      <c r="G481" s="101">
        <v>0</v>
      </c>
      <c r="H481" s="101">
        <v>0</v>
      </c>
      <c r="I481" s="101">
        <v>0</v>
      </c>
      <c r="J481" s="101">
        <v>0</v>
      </c>
      <c r="K481" s="116">
        <v>0</v>
      </c>
      <c r="L481" s="101">
        <v>0</v>
      </c>
      <c r="M481" s="84">
        <v>930</v>
      </c>
      <c r="N481" s="84">
        <v>7495406.3099999996</v>
      </c>
      <c r="O481" s="101">
        <v>0</v>
      </c>
      <c r="P481" s="101">
        <v>0</v>
      </c>
      <c r="Q481" s="84">
        <v>0</v>
      </c>
      <c r="R481" s="84">
        <v>0</v>
      </c>
      <c r="S481" s="101">
        <v>0</v>
      </c>
      <c r="T481" s="101">
        <v>0</v>
      </c>
      <c r="U481" s="101">
        <v>0</v>
      </c>
      <c r="V481" s="101">
        <v>0</v>
      </c>
      <c r="W481" s="101">
        <v>0</v>
      </c>
      <c r="X481" s="101">
        <v>0</v>
      </c>
      <c r="Y481" s="101">
        <v>0</v>
      </c>
      <c r="Z481" s="101">
        <v>0</v>
      </c>
      <c r="AA481" s="101">
        <v>0</v>
      </c>
      <c r="AB481" s="101">
        <v>0</v>
      </c>
      <c r="AC481" s="84">
        <f>ROUND(N481*2.14%,2)-0.01</f>
        <v>160401.69</v>
      </c>
      <c r="AD481" s="84">
        <v>180000</v>
      </c>
      <c r="AE481" s="101">
        <v>0</v>
      </c>
      <c r="AF481" s="74">
        <v>2024</v>
      </c>
      <c r="AG481" s="74">
        <v>2024</v>
      </c>
      <c r="AH481" s="74">
        <v>2024</v>
      </c>
      <c r="AI481" s="89"/>
      <c r="AJ481" s="89"/>
      <c r="AK481" s="89"/>
      <c r="AL481" s="89"/>
      <c r="AM481" s="90" t="s">
        <v>16954</v>
      </c>
      <c r="AN481" s="90" t="s">
        <v>16950</v>
      </c>
      <c r="AO481" s="90">
        <v>0</v>
      </c>
      <c r="AP481" s="90" t="s">
        <v>16966</v>
      </c>
      <c r="AQ481" s="90" t="s">
        <v>16967</v>
      </c>
      <c r="AR481" s="90">
        <v>0</v>
      </c>
      <c r="AS481" s="90"/>
      <c r="AT481" s="90"/>
      <c r="AU481" s="90"/>
      <c r="AV481" s="90"/>
      <c r="AW481" s="90" t="s">
        <v>664</v>
      </c>
      <c r="AX481" s="91">
        <v>1915.9</v>
      </c>
      <c r="AY481" s="91">
        <v>930</v>
      </c>
      <c r="AZ481" s="90" t="s">
        <v>2968</v>
      </c>
      <c r="BA481" s="90" t="s">
        <v>3047</v>
      </c>
      <c r="BB481" s="92"/>
      <c r="BC481" s="93">
        <f t="shared" si="187"/>
        <v>0</v>
      </c>
      <c r="BJ481" s="61" t="str">
        <f t="shared" si="185"/>
        <v>705.000</v>
      </c>
      <c r="BM481" s="61" t="s">
        <v>3249</v>
      </c>
      <c r="BN481" s="61" t="s">
        <v>2985</v>
      </c>
      <c r="BO481" s="61" t="s">
        <v>2985</v>
      </c>
      <c r="BU481" s="61" t="s">
        <v>3249</v>
      </c>
      <c r="BV481" s="61" t="s">
        <v>2985</v>
      </c>
      <c r="BW481" s="61" t="s">
        <v>2985</v>
      </c>
      <c r="CH481" s="86">
        <f t="shared" si="179"/>
        <v>4.0745362639427185E-10</v>
      </c>
    </row>
    <row r="482" spans="1:86">
      <c r="A482" s="61">
        <v>1</v>
      </c>
      <c r="B482" s="94">
        <f>SUBTOTAL(9,$A$411:A482)</f>
        <v>69</v>
      </c>
      <c r="C482" s="98" t="s">
        <v>203</v>
      </c>
      <c r="D482" s="84">
        <f t="shared" si="191"/>
        <v>6908992</v>
      </c>
      <c r="E482" s="101">
        <v>0</v>
      </c>
      <c r="F482" s="101">
        <v>0</v>
      </c>
      <c r="G482" s="101">
        <v>0</v>
      </c>
      <c r="H482" s="101">
        <v>0</v>
      </c>
      <c r="I482" s="101">
        <v>0</v>
      </c>
      <c r="J482" s="101">
        <v>0</v>
      </c>
      <c r="K482" s="116">
        <v>0</v>
      </c>
      <c r="L482" s="101">
        <v>0</v>
      </c>
      <c r="M482" s="84">
        <v>820</v>
      </c>
      <c r="N482" s="84">
        <v>6588008.6200000001</v>
      </c>
      <c r="O482" s="101">
        <v>0</v>
      </c>
      <c r="P482" s="101">
        <v>0</v>
      </c>
      <c r="Q482" s="84">
        <v>0</v>
      </c>
      <c r="R482" s="84">
        <v>0</v>
      </c>
      <c r="S482" s="101">
        <v>0</v>
      </c>
      <c r="T482" s="101">
        <v>0</v>
      </c>
      <c r="U482" s="101">
        <v>0</v>
      </c>
      <c r="V482" s="101">
        <v>0</v>
      </c>
      <c r="W482" s="101">
        <v>0</v>
      </c>
      <c r="X482" s="101">
        <v>0</v>
      </c>
      <c r="Y482" s="101">
        <v>0</v>
      </c>
      <c r="Z482" s="101">
        <v>0</v>
      </c>
      <c r="AA482" s="101">
        <v>0</v>
      </c>
      <c r="AB482" s="101">
        <v>0</v>
      </c>
      <c r="AC482" s="84">
        <f>ROUND(N482*2.14%,2)</f>
        <v>140983.38</v>
      </c>
      <c r="AD482" s="84">
        <v>180000</v>
      </c>
      <c r="AE482" s="101">
        <v>0</v>
      </c>
      <c r="AF482" s="74">
        <v>2024</v>
      </c>
      <c r="AG482" s="74">
        <v>2024</v>
      </c>
      <c r="AH482" s="74">
        <v>2024</v>
      </c>
      <c r="AI482" s="89"/>
      <c r="AJ482" s="89"/>
      <c r="AK482" s="89"/>
      <c r="AL482" s="89"/>
      <c r="AM482" s="90" t="s">
        <v>16975</v>
      </c>
      <c r="AN482" s="90" t="s">
        <v>16972</v>
      </c>
      <c r="AO482" s="90">
        <v>0</v>
      </c>
      <c r="AP482" s="90" t="s">
        <v>16970</v>
      </c>
      <c r="AQ482" s="90" t="s">
        <v>16965</v>
      </c>
      <c r="AR482" s="90">
        <v>0</v>
      </c>
      <c r="AS482" s="90" t="s">
        <v>16981</v>
      </c>
      <c r="AT482" s="90"/>
      <c r="AU482" s="90"/>
      <c r="AV482" s="90"/>
      <c r="AW482" s="90" t="s">
        <v>696</v>
      </c>
      <c r="AX482" s="91">
        <v>805.4</v>
      </c>
      <c r="AY482" s="91" t="s">
        <v>2985</v>
      </c>
      <c r="AZ482" s="90" t="s">
        <v>2968</v>
      </c>
      <c r="BA482" s="90" t="s">
        <v>17013</v>
      </c>
      <c r="BB482" s="92"/>
      <c r="BC482" s="93" t="e">
        <f t="shared" si="187"/>
        <v>#VALUE!</v>
      </c>
      <c r="BJ482" s="61" t="str">
        <f t="shared" si="185"/>
        <v>нет данных</v>
      </c>
      <c r="BM482" s="61" t="s">
        <v>3250</v>
      </c>
      <c r="BN482" s="61" t="s">
        <v>2985</v>
      </c>
      <c r="BO482" s="61" t="s">
        <v>3252</v>
      </c>
      <c r="BU482" s="61" t="s">
        <v>3250</v>
      </c>
      <c r="BV482" s="61" t="s">
        <v>2985</v>
      </c>
      <c r="BW482" s="61" t="s">
        <v>3252</v>
      </c>
      <c r="CH482" s="86">
        <f t="shared" si="179"/>
        <v>-1.1641532182693481E-10</v>
      </c>
    </row>
    <row r="483" spans="1:86">
      <c r="A483" s="61">
        <v>1</v>
      </c>
      <c r="B483" s="94">
        <f>SUBTOTAL(9,$A$411:A483)</f>
        <v>70</v>
      </c>
      <c r="C483" s="98" t="s">
        <v>204</v>
      </c>
      <c r="D483" s="84">
        <f t="shared" si="191"/>
        <v>6167539.2000000002</v>
      </c>
      <c r="E483" s="101">
        <v>0</v>
      </c>
      <c r="F483" s="101">
        <v>0</v>
      </c>
      <c r="G483" s="101">
        <v>0</v>
      </c>
      <c r="H483" s="101">
        <v>0</v>
      </c>
      <c r="I483" s="101">
        <v>0</v>
      </c>
      <c r="J483" s="101">
        <v>0</v>
      </c>
      <c r="K483" s="116">
        <v>0</v>
      </c>
      <c r="L483" s="101">
        <v>0</v>
      </c>
      <c r="M483" s="84">
        <v>732</v>
      </c>
      <c r="N483" s="84">
        <v>5862090.46</v>
      </c>
      <c r="O483" s="101">
        <v>0</v>
      </c>
      <c r="P483" s="101">
        <v>0</v>
      </c>
      <c r="Q483" s="84">
        <v>0</v>
      </c>
      <c r="R483" s="84">
        <v>0</v>
      </c>
      <c r="S483" s="101">
        <v>0</v>
      </c>
      <c r="T483" s="101">
        <v>0</v>
      </c>
      <c r="U483" s="101">
        <v>0</v>
      </c>
      <c r="V483" s="101">
        <v>0</v>
      </c>
      <c r="W483" s="101">
        <v>0</v>
      </c>
      <c r="X483" s="101">
        <v>0</v>
      </c>
      <c r="Y483" s="101">
        <v>0</v>
      </c>
      <c r="Z483" s="101">
        <v>0</v>
      </c>
      <c r="AA483" s="101">
        <v>0</v>
      </c>
      <c r="AB483" s="101">
        <v>0</v>
      </c>
      <c r="AC483" s="84">
        <f>ROUND(N483*2.14%,2)</f>
        <v>125448.74</v>
      </c>
      <c r="AD483" s="84">
        <v>180000</v>
      </c>
      <c r="AE483" s="101">
        <v>0</v>
      </c>
      <c r="AF483" s="74">
        <v>2024</v>
      </c>
      <c r="AG483" s="74">
        <v>2024</v>
      </c>
      <c r="AH483" s="74">
        <v>2024</v>
      </c>
      <c r="AI483" s="89"/>
      <c r="AJ483" s="89"/>
      <c r="AK483" s="89"/>
      <c r="AL483" s="89"/>
      <c r="AM483" s="90" t="s">
        <v>16954</v>
      </c>
      <c r="AN483" s="90">
        <v>2017</v>
      </c>
      <c r="AO483" s="90">
        <v>0</v>
      </c>
      <c r="AP483" s="90" t="s">
        <v>16968</v>
      </c>
      <c r="AQ483" s="90" t="s">
        <v>16967</v>
      </c>
      <c r="AR483" s="90">
        <v>0</v>
      </c>
      <c r="AS483" s="90"/>
      <c r="AT483" s="90" t="s">
        <v>16976</v>
      </c>
      <c r="AU483" s="97">
        <v>684099</v>
      </c>
      <c r="AV483" s="97">
        <v>720410.6</v>
      </c>
      <c r="AW483" s="90" t="s">
        <v>615</v>
      </c>
      <c r="AX483" s="91">
        <v>1205.4000000000001</v>
      </c>
      <c r="AY483" s="91">
        <v>732</v>
      </c>
      <c r="AZ483" s="90" t="s">
        <v>2968</v>
      </c>
      <c r="BA483" s="90" t="s">
        <v>17013</v>
      </c>
      <c r="BB483" s="92"/>
      <c r="BC483" s="93">
        <f t="shared" si="187"/>
        <v>0</v>
      </c>
      <c r="BJ483" s="61" t="str">
        <f t="shared" si="185"/>
        <v>546.000</v>
      </c>
      <c r="BM483" s="61" t="s">
        <v>3253</v>
      </c>
      <c r="BN483" s="61" t="s">
        <v>3254</v>
      </c>
      <c r="BO483" s="61" t="s">
        <v>3255</v>
      </c>
      <c r="BU483" s="61" t="s">
        <v>3253</v>
      </c>
      <c r="BV483" s="61" t="s">
        <v>3254</v>
      </c>
      <c r="BW483" s="61" t="s">
        <v>3255</v>
      </c>
      <c r="CH483" s="86">
        <f t="shared" si="179"/>
        <v>2.3283064365386963E-10</v>
      </c>
    </row>
    <row r="484" spans="1:86">
      <c r="A484" s="61">
        <v>1</v>
      </c>
      <c r="B484" s="94">
        <f>SUBTOTAL(9,$A$411:A484)</f>
        <v>71</v>
      </c>
      <c r="C484" s="98" t="s">
        <v>205</v>
      </c>
      <c r="D484" s="84">
        <f t="shared" si="191"/>
        <v>7400589</v>
      </c>
      <c r="E484" s="101">
        <v>0</v>
      </c>
      <c r="F484" s="101">
        <v>0</v>
      </c>
      <c r="G484" s="101">
        <v>0</v>
      </c>
      <c r="H484" s="101">
        <v>0</v>
      </c>
      <c r="I484" s="101">
        <v>0</v>
      </c>
      <c r="J484" s="101">
        <v>0</v>
      </c>
      <c r="K484" s="116">
        <v>0</v>
      </c>
      <c r="L484" s="101">
        <v>0</v>
      </c>
      <c r="M484" s="84">
        <v>0</v>
      </c>
      <c r="N484" s="84">
        <v>0</v>
      </c>
      <c r="O484" s="101">
        <v>0</v>
      </c>
      <c r="P484" s="101">
        <v>0</v>
      </c>
      <c r="Q484" s="84">
        <v>1050</v>
      </c>
      <c r="R484" s="84">
        <v>7000772.4699999997</v>
      </c>
      <c r="S484" s="101">
        <v>0</v>
      </c>
      <c r="T484" s="101">
        <v>0</v>
      </c>
      <c r="U484" s="101">
        <v>0</v>
      </c>
      <c r="V484" s="101">
        <v>0</v>
      </c>
      <c r="W484" s="101">
        <v>0</v>
      </c>
      <c r="X484" s="101">
        <v>0</v>
      </c>
      <c r="Y484" s="101">
        <v>0</v>
      </c>
      <c r="Z484" s="101">
        <v>0</v>
      </c>
      <c r="AA484" s="101">
        <v>0</v>
      </c>
      <c r="AB484" s="101">
        <v>0</v>
      </c>
      <c r="AC484" s="84">
        <f>ROUND(R484*2.14%,2)</f>
        <v>149816.53</v>
      </c>
      <c r="AD484" s="101">
        <v>250000</v>
      </c>
      <c r="AE484" s="101">
        <v>0</v>
      </c>
      <c r="AF484" s="74">
        <v>2024</v>
      </c>
      <c r="AG484" s="74">
        <v>2024</v>
      </c>
      <c r="AH484" s="74">
        <v>2024</v>
      </c>
      <c r="AI484" s="89"/>
      <c r="AJ484" s="89"/>
      <c r="AK484" s="89"/>
      <c r="AL484" s="89"/>
      <c r="AM484" s="90" t="s">
        <v>16956</v>
      </c>
      <c r="AN484" s="90" t="s">
        <v>16966</v>
      </c>
      <c r="AO484" s="90">
        <v>0</v>
      </c>
      <c r="AP484" s="90" t="s">
        <v>16970</v>
      </c>
      <c r="AQ484" s="90" t="s">
        <v>16953</v>
      </c>
      <c r="AR484" s="90" t="s">
        <v>16966</v>
      </c>
      <c r="AS484" s="90"/>
      <c r="AT484" s="90"/>
      <c r="AU484" s="90"/>
      <c r="AV484" s="90"/>
      <c r="AW484" s="90" t="s">
        <v>614</v>
      </c>
      <c r="AX484" s="91">
        <v>1386.8</v>
      </c>
      <c r="AY484" s="91">
        <v>1149</v>
      </c>
      <c r="AZ484" s="90" t="s">
        <v>2968</v>
      </c>
      <c r="BA484" s="90" t="s">
        <v>614</v>
      </c>
      <c r="BB484" s="92"/>
      <c r="BC484" s="93">
        <f t="shared" si="187"/>
        <v>1149</v>
      </c>
      <c r="BJ484" s="61" t="str">
        <f t="shared" si="185"/>
        <v>1149.000</v>
      </c>
      <c r="BM484" s="61" t="s">
        <v>3256</v>
      </c>
      <c r="BN484" s="61" t="s">
        <v>2985</v>
      </c>
      <c r="BO484" s="61" t="s">
        <v>2985</v>
      </c>
      <c r="BU484" s="61" t="s">
        <v>3256</v>
      </c>
      <c r="BV484" s="61" t="s">
        <v>2985</v>
      </c>
      <c r="BW484" s="61" t="s">
        <v>2985</v>
      </c>
      <c r="CH484" s="86">
        <f t="shared" si="179"/>
        <v>2.6193447411060333E-10</v>
      </c>
    </row>
    <row r="485" spans="1:86">
      <c r="A485" s="61">
        <v>1</v>
      </c>
      <c r="B485" s="94">
        <f>SUBTOTAL(9,$A$411:A485)</f>
        <v>72</v>
      </c>
      <c r="C485" s="98" t="s">
        <v>206</v>
      </c>
      <c r="D485" s="84">
        <f t="shared" si="191"/>
        <v>9529353.6000000015</v>
      </c>
      <c r="E485" s="101">
        <v>0</v>
      </c>
      <c r="F485" s="101">
        <v>0</v>
      </c>
      <c r="G485" s="101">
        <v>0</v>
      </c>
      <c r="H485" s="101">
        <v>0</v>
      </c>
      <c r="I485" s="101">
        <v>0</v>
      </c>
      <c r="J485" s="101">
        <v>0</v>
      </c>
      <c r="K485" s="116">
        <v>0</v>
      </c>
      <c r="L485" s="101">
        <v>0</v>
      </c>
      <c r="M485" s="84">
        <v>1131</v>
      </c>
      <c r="N485" s="84">
        <v>9133888.3900000006</v>
      </c>
      <c r="O485" s="101">
        <v>0</v>
      </c>
      <c r="P485" s="101">
        <v>0</v>
      </c>
      <c r="Q485" s="84">
        <v>0</v>
      </c>
      <c r="R485" s="84">
        <v>0</v>
      </c>
      <c r="S485" s="101">
        <v>0</v>
      </c>
      <c r="T485" s="101">
        <v>0</v>
      </c>
      <c r="U485" s="101">
        <v>0</v>
      </c>
      <c r="V485" s="101">
        <v>0</v>
      </c>
      <c r="W485" s="101">
        <v>0</v>
      </c>
      <c r="X485" s="101">
        <v>0</v>
      </c>
      <c r="Y485" s="101">
        <v>0</v>
      </c>
      <c r="Z485" s="101">
        <v>0</v>
      </c>
      <c r="AA485" s="101">
        <v>0</v>
      </c>
      <c r="AB485" s="101">
        <v>0</v>
      </c>
      <c r="AC485" s="84">
        <f>ROUND(N485*2.14%,2)</f>
        <v>195465.21</v>
      </c>
      <c r="AD485" s="101">
        <v>200000</v>
      </c>
      <c r="AE485" s="101">
        <v>0</v>
      </c>
      <c r="AF485" s="74">
        <v>2024</v>
      </c>
      <c r="AG485" s="74">
        <v>2024</v>
      </c>
      <c r="AH485" s="74">
        <v>2024</v>
      </c>
      <c r="AI485" s="89"/>
      <c r="AJ485" s="89"/>
      <c r="AK485" s="89"/>
      <c r="AL485" s="89"/>
      <c r="AM485" s="90" t="s">
        <v>16955</v>
      </c>
      <c r="AN485" s="90" t="s">
        <v>16960</v>
      </c>
      <c r="AO485" s="90">
        <v>0</v>
      </c>
      <c r="AP485" s="90" t="s">
        <v>16956</v>
      </c>
      <c r="AQ485" s="90" t="s">
        <v>16973</v>
      </c>
      <c r="AR485" s="90" t="s">
        <v>16965</v>
      </c>
      <c r="AS485" s="90"/>
      <c r="AT485" s="90"/>
      <c r="AU485" s="90"/>
      <c r="AV485" s="90"/>
      <c r="AW485" s="90" t="s">
        <v>633</v>
      </c>
      <c r="AX485" s="91">
        <v>2684.2</v>
      </c>
      <c r="AY485" s="91">
        <v>1131</v>
      </c>
      <c r="AZ485" s="90" t="s">
        <v>2968</v>
      </c>
      <c r="BA485" s="90">
        <v>2008</v>
      </c>
      <c r="BB485" s="92"/>
      <c r="BC485" s="93">
        <f t="shared" si="187"/>
        <v>0</v>
      </c>
      <c r="BJ485" s="61" t="str">
        <f t="shared" si="185"/>
        <v>816.000</v>
      </c>
      <c r="BM485" s="61" t="s">
        <v>3257</v>
      </c>
      <c r="BN485" s="61" t="s">
        <v>2985</v>
      </c>
      <c r="BO485" s="61" t="s">
        <v>3259</v>
      </c>
      <c r="BU485" s="61" t="s">
        <v>3257</v>
      </c>
      <c r="BV485" s="61" t="s">
        <v>2985</v>
      </c>
      <c r="BW485" s="61" t="s">
        <v>3259</v>
      </c>
      <c r="CH485" s="86">
        <f t="shared" si="179"/>
        <v>9.0221874415874481E-10</v>
      </c>
    </row>
    <row r="486" spans="1:86">
      <c r="A486" s="61">
        <v>1</v>
      </c>
      <c r="B486" s="94">
        <f>SUBTOTAL(9,$A$411:A486)</f>
        <v>73</v>
      </c>
      <c r="C486" s="98" t="s">
        <v>207</v>
      </c>
      <c r="D486" s="84">
        <f t="shared" si="191"/>
        <v>4044288</v>
      </c>
      <c r="E486" s="101">
        <v>0</v>
      </c>
      <c r="F486" s="101">
        <v>0</v>
      </c>
      <c r="G486" s="101">
        <v>0</v>
      </c>
      <c r="H486" s="101">
        <v>0</v>
      </c>
      <c r="I486" s="101">
        <v>0</v>
      </c>
      <c r="J486" s="101">
        <v>0</v>
      </c>
      <c r="K486" s="116">
        <v>0</v>
      </c>
      <c r="L486" s="101">
        <v>0</v>
      </c>
      <c r="M486" s="84">
        <v>480</v>
      </c>
      <c r="N486" s="84">
        <v>3812696.3</v>
      </c>
      <c r="O486" s="101">
        <v>0</v>
      </c>
      <c r="P486" s="101">
        <v>0</v>
      </c>
      <c r="Q486" s="84">
        <v>0</v>
      </c>
      <c r="R486" s="84">
        <v>0</v>
      </c>
      <c r="S486" s="101">
        <v>0</v>
      </c>
      <c r="T486" s="101">
        <v>0</v>
      </c>
      <c r="U486" s="101">
        <v>0</v>
      </c>
      <c r="V486" s="101">
        <v>0</v>
      </c>
      <c r="W486" s="101">
        <v>0</v>
      </c>
      <c r="X486" s="101">
        <v>0</v>
      </c>
      <c r="Y486" s="101">
        <v>0</v>
      </c>
      <c r="Z486" s="101">
        <v>0</v>
      </c>
      <c r="AA486" s="101">
        <v>0</v>
      </c>
      <c r="AB486" s="101">
        <v>0</v>
      </c>
      <c r="AC486" s="84">
        <f>ROUND(N486*2.14%,2)</f>
        <v>81591.7</v>
      </c>
      <c r="AD486" s="84">
        <v>150000</v>
      </c>
      <c r="AE486" s="101">
        <v>0</v>
      </c>
      <c r="AF486" s="74">
        <v>2024</v>
      </c>
      <c r="AG486" s="74">
        <v>2024</v>
      </c>
      <c r="AH486" s="74">
        <v>2024</v>
      </c>
      <c r="AI486" s="89"/>
      <c r="AJ486" s="89"/>
      <c r="AK486" s="89"/>
      <c r="AL486" s="89"/>
      <c r="AM486" s="90" t="s">
        <v>16954</v>
      </c>
      <c r="AN486" s="90">
        <v>2019</v>
      </c>
      <c r="AO486" s="90">
        <v>0</v>
      </c>
      <c r="AP486" s="90" t="s">
        <v>16971</v>
      </c>
      <c r="AQ486" s="90" t="s">
        <v>16953</v>
      </c>
      <c r="AR486" s="90">
        <v>0</v>
      </c>
      <c r="AS486" s="90"/>
      <c r="AT486" s="90" t="s">
        <v>16976</v>
      </c>
      <c r="AU486" s="97">
        <v>1024698.37</v>
      </c>
      <c r="AV486" s="97">
        <v>327147.07</v>
      </c>
      <c r="AW486" s="90" t="s">
        <v>801</v>
      </c>
      <c r="AX486" s="91">
        <v>530.6</v>
      </c>
      <c r="AY486" s="91">
        <v>480</v>
      </c>
      <c r="AZ486" s="90" t="s">
        <v>2968</v>
      </c>
      <c r="BA486" s="90" t="s">
        <v>17013</v>
      </c>
      <c r="BB486" s="92"/>
      <c r="BC486" s="93">
        <f t="shared" si="187"/>
        <v>0</v>
      </c>
      <c r="BJ486" s="61" t="str">
        <f t="shared" si="185"/>
        <v>нет данных</v>
      </c>
      <c r="BM486" s="61" t="s">
        <v>3260</v>
      </c>
      <c r="BN486" s="61" t="s">
        <v>3007</v>
      </c>
      <c r="BO486" s="61" t="s">
        <v>3261</v>
      </c>
      <c r="BU486" s="61" t="s">
        <v>3260</v>
      </c>
      <c r="BV486" s="61" t="s">
        <v>3007</v>
      </c>
      <c r="BW486" s="61" t="s">
        <v>3261</v>
      </c>
      <c r="CH486" s="86">
        <f t="shared" si="179"/>
        <v>1.7462298274040222E-10</v>
      </c>
    </row>
    <row r="487" spans="1:86">
      <c r="A487" s="61">
        <v>1</v>
      </c>
      <c r="B487" s="94">
        <f>SUBTOTAL(9,$A$411:A487)</f>
        <v>74</v>
      </c>
      <c r="C487" s="98" t="s">
        <v>208</v>
      </c>
      <c r="D487" s="84">
        <f t="shared" si="191"/>
        <v>9290909.120000001</v>
      </c>
      <c r="E487" s="101">
        <v>0</v>
      </c>
      <c r="F487" s="101">
        <v>0</v>
      </c>
      <c r="G487" s="101">
        <v>0</v>
      </c>
      <c r="H487" s="101">
        <v>0</v>
      </c>
      <c r="I487" s="101">
        <v>0</v>
      </c>
      <c r="J487" s="101">
        <v>0</v>
      </c>
      <c r="K487" s="116">
        <v>0</v>
      </c>
      <c r="L487" s="101">
        <v>0</v>
      </c>
      <c r="M487" s="84">
        <v>1102.7</v>
      </c>
      <c r="N487" s="84">
        <v>8900439.7100000009</v>
      </c>
      <c r="O487" s="101">
        <v>0</v>
      </c>
      <c r="P487" s="101">
        <v>0</v>
      </c>
      <c r="Q487" s="84">
        <v>0</v>
      </c>
      <c r="R487" s="84">
        <v>0</v>
      </c>
      <c r="S487" s="101">
        <v>0</v>
      </c>
      <c r="T487" s="101">
        <v>0</v>
      </c>
      <c r="U487" s="101">
        <v>0</v>
      </c>
      <c r="V487" s="101">
        <v>0</v>
      </c>
      <c r="W487" s="101">
        <v>0</v>
      </c>
      <c r="X487" s="101">
        <v>0</v>
      </c>
      <c r="Y487" s="101">
        <v>0</v>
      </c>
      <c r="Z487" s="101">
        <v>0</v>
      </c>
      <c r="AA487" s="101">
        <v>0</v>
      </c>
      <c r="AB487" s="101">
        <v>0</v>
      </c>
      <c r="AC487" s="84">
        <f>ROUND(N487*2.14%,2)</f>
        <v>190469.41</v>
      </c>
      <c r="AD487" s="101">
        <v>200000</v>
      </c>
      <c r="AE487" s="101">
        <v>0</v>
      </c>
      <c r="AF487" s="74">
        <v>2024</v>
      </c>
      <c r="AG487" s="74">
        <v>2024</v>
      </c>
      <c r="AH487" s="74">
        <v>2024</v>
      </c>
      <c r="AI487" s="89"/>
      <c r="AJ487" s="89"/>
      <c r="AK487" s="89"/>
      <c r="AL487" s="89"/>
      <c r="AM487" s="90" t="s">
        <v>16954</v>
      </c>
      <c r="AN487" s="90" t="s">
        <v>16968</v>
      </c>
      <c r="AO487" s="90">
        <v>0</v>
      </c>
      <c r="AP487" s="90" t="s">
        <v>16963</v>
      </c>
      <c r="AQ487" s="90" t="s">
        <v>16967</v>
      </c>
      <c r="AR487" s="90" t="s">
        <v>16965</v>
      </c>
      <c r="AS487" s="90"/>
      <c r="AT487" s="90"/>
      <c r="AU487" s="90"/>
      <c r="AV487" s="90"/>
      <c r="AW487" s="90" t="s">
        <v>633</v>
      </c>
      <c r="AX487" s="91">
        <v>2574.3000000000002</v>
      </c>
      <c r="AY487" s="91">
        <v>1102.7</v>
      </c>
      <c r="AZ487" s="90" t="s">
        <v>2968</v>
      </c>
      <c r="BA487" s="90" t="s">
        <v>17013</v>
      </c>
      <c r="BB487" s="92"/>
      <c r="BC487" s="93">
        <f t="shared" si="187"/>
        <v>0</v>
      </c>
      <c r="BJ487" s="61" t="str">
        <f t="shared" si="185"/>
        <v>848.240</v>
      </c>
      <c r="BM487" s="61" t="s">
        <v>3262</v>
      </c>
      <c r="BN487" s="61" t="s">
        <v>1072</v>
      </c>
      <c r="BO487" s="61" t="s">
        <v>3263</v>
      </c>
      <c r="BU487" s="61" t="s">
        <v>3262</v>
      </c>
      <c r="BV487" s="61" t="s">
        <v>1072</v>
      </c>
      <c r="BW487" s="61" t="s">
        <v>3263</v>
      </c>
      <c r="CH487" s="86">
        <f t="shared" ref="CH487:CH547" si="192">D487-E487-F487-G487-H487-I487-J487-L487-N487-P487-R487-T487-U487-V487-W487-X487-Y487-Z487-AA487-AB487-AC487-AD487-AE487</f>
        <v>1.4551915228366852E-10</v>
      </c>
    </row>
    <row r="488" spans="1:86">
      <c r="A488" s="61">
        <v>1</v>
      </c>
      <c r="B488" s="94">
        <f>SUBTOTAL(9,$A$411:A488)</f>
        <v>75</v>
      </c>
      <c r="C488" s="98" t="s">
        <v>209</v>
      </c>
      <c r="D488" s="84">
        <f t="shared" si="191"/>
        <v>6403456</v>
      </c>
      <c r="E488" s="101">
        <v>0</v>
      </c>
      <c r="F488" s="101">
        <v>0</v>
      </c>
      <c r="G488" s="101">
        <v>0</v>
      </c>
      <c r="H488" s="101">
        <v>0</v>
      </c>
      <c r="I488" s="101">
        <v>0</v>
      </c>
      <c r="J488" s="101">
        <v>0</v>
      </c>
      <c r="K488" s="116">
        <v>0</v>
      </c>
      <c r="L488" s="101">
        <v>0</v>
      </c>
      <c r="M488" s="84">
        <v>760</v>
      </c>
      <c r="N488" s="84">
        <v>6093064.4199999999</v>
      </c>
      <c r="O488" s="101">
        <v>0</v>
      </c>
      <c r="P488" s="101">
        <v>0</v>
      </c>
      <c r="Q488" s="84">
        <v>0</v>
      </c>
      <c r="R488" s="84">
        <v>0</v>
      </c>
      <c r="S488" s="101">
        <v>0</v>
      </c>
      <c r="T488" s="101">
        <v>0</v>
      </c>
      <c r="U488" s="101">
        <v>0</v>
      </c>
      <c r="V488" s="101">
        <v>0</v>
      </c>
      <c r="W488" s="101">
        <v>0</v>
      </c>
      <c r="X488" s="101">
        <v>0</v>
      </c>
      <c r="Y488" s="101">
        <v>0</v>
      </c>
      <c r="Z488" s="101">
        <v>0</v>
      </c>
      <c r="AA488" s="101">
        <v>0</v>
      </c>
      <c r="AB488" s="101">
        <v>0</v>
      </c>
      <c r="AC488" s="84">
        <f>ROUND(N488*2.14%,2)</f>
        <v>130391.58</v>
      </c>
      <c r="AD488" s="84">
        <v>180000</v>
      </c>
      <c r="AE488" s="101">
        <v>0</v>
      </c>
      <c r="AF488" s="74">
        <v>2024</v>
      </c>
      <c r="AG488" s="74">
        <v>2024</v>
      </c>
      <c r="AH488" s="74">
        <v>2024</v>
      </c>
      <c r="AI488" s="89"/>
      <c r="AJ488" s="89"/>
      <c r="AK488" s="89"/>
      <c r="AL488" s="89"/>
      <c r="AM488" s="90" t="s">
        <v>16954</v>
      </c>
      <c r="AN488" s="90" t="s">
        <v>16966</v>
      </c>
      <c r="AO488" s="90">
        <v>0</v>
      </c>
      <c r="AP488" s="90" t="s">
        <v>16963</v>
      </c>
      <c r="AQ488" s="90" t="s">
        <v>16967</v>
      </c>
      <c r="AR488" s="90">
        <v>0</v>
      </c>
      <c r="AS488" s="90"/>
      <c r="AT488" s="90"/>
      <c r="AU488" s="90"/>
      <c r="AV488" s="90"/>
      <c r="AW488" s="90" t="s">
        <v>664</v>
      </c>
      <c r="AX488" s="91">
        <v>672.9</v>
      </c>
      <c r="AY488" s="91">
        <v>767</v>
      </c>
      <c r="AZ488" s="90" t="s">
        <v>2968</v>
      </c>
      <c r="BA488" s="90" t="s">
        <v>17013</v>
      </c>
      <c r="BB488" s="92"/>
      <c r="BC488" s="93">
        <f t="shared" si="187"/>
        <v>7</v>
      </c>
      <c r="BJ488" s="61" t="str">
        <f t="shared" si="185"/>
        <v>567.000</v>
      </c>
      <c r="BM488" s="61" t="s">
        <v>3264</v>
      </c>
      <c r="BN488" s="61" t="s">
        <v>2985</v>
      </c>
      <c r="BO488" s="61" t="s">
        <v>2985</v>
      </c>
      <c r="BU488" s="61" t="s">
        <v>3264</v>
      </c>
      <c r="BV488" s="61" t="s">
        <v>2985</v>
      </c>
      <c r="BW488" s="61" t="s">
        <v>2985</v>
      </c>
      <c r="CH488" s="86">
        <f t="shared" si="192"/>
        <v>5.8207660913467407E-11</v>
      </c>
    </row>
    <row r="489" spans="1:86">
      <c r="B489" s="87" t="s">
        <v>509</v>
      </c>
      <c r="C489" s="87"/>
      <c r="D489" s="83">
        <f t="shared" ref="D489:AE489" si="193">SUM(D490:D501)</f>
        <v>85592652.090000004</v>
      </c>
      <c r="E489" s="84">
        <f t="shared" si="193"/>
        <v>0</v>
      </c>
      <c r="F489" s="84">
        <f t="shared" si="193"/>
        <v>0</v>
      </c>
      <c r="G489" s="84">
        <f t="shared" si="193"/>
        <v>0</v>
      </c>
      <c r="H489" s="84">
        <f t="shared" si="193"/>
        <v>0</v>
      </c>
      <c r="I489" s="84">
        <f t="shared" si="193"/>
        <v>0</v>
      </c>
      <c r="J489" s="84">
        <f t="shared" si="193"/>
        <v>0</v>
      </c>
      <c r="K489" s="85">
        <f t="shared" si="193"/>
        <v>0</v>
      </c>
      <c r="L489" s="84">
        <f t="shared" si="193"/>
        <v>0</v>
      </c>
      <c r="M489" s="84">
        <f t="shared" si="193"/>
        <v>9969.8499999999985</v>
      </c>
      <c r="N489" s="84">
        <f t="shared" si="193"/>
        <v>81831458.859999999</v>
      </c>
      <c r="O489" s="84">
        <f t="shared" si="193"/>
        <v>0</v>
      </c>
      <c r="P489" s="84">
        <f t="shared" si="193"/>
        <v>0</v>
      </c>
      <c r="Q489" s="84">
        <f t="shared" si="193"/>
        <v>0</v>
      </c>
      <c r="R489" s="84">
        <f t="shared" si="193"/>
        <v>0</v>
      </c>
      <c r="S489" s="84">
        <f t="shared" si="193"/>
        <v>0</v>
      </c>
      <c r="T489" s="84">
        <f t="shared" si="193"/>
        <v>0</v>
      </c>
      <c r="U489" s="84">
        <f t="shared" si="193"/>
        <v>0</v>
      </c>
      <c r="V489" s="84">
        <f t="shared" si="193"/>
        <v>0</v>
      </c>
      <c r="W489" s="84">
        <f t="shared" si="193"/>
        <v>0</v>
      </c>
      <c r="X489" s="84">
        <f t="shared" si="193"/>
        <v>0</v>
      </c>
      <c r="Y489" s="84">
        <f t="shared" si="193"/>
        <v>0</v>
      </c>
      <c r="Z489" s="84">
        <f t="shared" si="193"/>
        <v>0</v>
      </c>
      <c r="AA489" s="84">
        <f t="shared" si="193"/>
        <v>0</v>
      </c>
      <c r="AB489" s="84">
        <f t="shared" si="193"/>
        <v>0</v>
      </c>
      <c r="AC489" s="84">
        <f t="shared" si="193"/>
        <v>1751193.23</v>
      </c>
      <c r="AD489" s="84">
        <f t="shared" si="193"/>
        <v>2010000</v>
      </c>
      <c r="AE489" s="84">
        <f t="shared" si="193"/>
        <v>0</v>
      </c>
      <c r="AF489" s="74" t="s">
        <v>17027</v>
      </c>
      <c r="AG489" s="74" t="s">
        <v>17027</v>
      </c>
      <c r="AH489" s="74" t="s">
        <v>17027</v>
      </c>
      <c r="AI489" s="89"/>
      <c r="AJ489" s="89"/>
      <c r="AK489" s="89"/>
      <c r="AL489" s="89"/>
      <c r="AM489" s="90"/>
      <c r="AN489" s="90"/>
      <c r="AO489" s="90"/>
      <c r="AP489" s="90"/>
      <c r="AQ489" s="90"/>
      <c r="AR489" s="90"/>
      <c r="AS489" s="90"/>
      <c r="AT489" s="90"/>
      <c r="AU489" s="90"/>
      <c r="AV489" s="90"/>
      <c r="AW489" s="90"/>
      <c r="AX489" s="91"/>
      <c r="AY489" s="91"/>
      <c r="AZ489" s="90"/>
      <c r="BA489" s="90"/>
      <c r="BB489" s="92"/>
      <c r="BC489" s="93">
        <f t="shared" si="187"/>
        <v>-9969.8499999999985</v>
      </c>
      <c r="BJ489" s="61" t="e">
        <f t="shared" si="185"/>
        <v>#N/A</v>
      </c>
      <c r="BM489" s="61" t="s">
        <v>526</v>
      </c>
      <c r="BN489" s="61" t="s">
        <v>1141</v>
      </c>
      <c r="BO489" s="61" t="s">
        <v>1789</v>
      </c>
      <c r="BU489" s="61" t="s">
        <v>526</v>
      </c>
      <c r="BV489" s="61" t="s">
        <v>1141</v>
      </c>
      <c r="BW489" s="61" t="s">
        <v>1789</v>
      </c>
      <c r="CH489" s="86">
        <f t="shared" si="192"/>
        <v>4.1909515857696533E-9</v>
      </c>
    </row>
    <row r="490" spans="1:86">
      <c r="A490" s="61">
        <v>1</v>
      </c>
      <c r="B490" s="94">
        <f>SUBTOTAL(9,$A$411:A490)</f>
        <v>76</v>
      </c>
      <c r="C490" s="98" t="s">
        <v>538</v>
      </c>
      <c r="D490" s="84">
        <f t="shared" ref="D490:D500" si="194">E490+F490+G490+H490+I490+J490+L490+N490+P490+R490+T490+U490+V490+W490+X490+Y490+Z490+AA490+AB490+AC490+AD490+AE490</f>
        <v>3307048</v>
      </c>
      <c r="E490" s="101">
        <v>0</v>
      </c>
      <c r="F490" s="101">
        <v>0</v>
      </c>
      <c r="G490" s="101">
        <v>0</v>
      </c>
      <c r="H490" s="101">
        <v>0</v>
      </c>
      <c r="I490" s="101">
        <v>0</v>
      </c>
      <c r="J490" s="101">
        <v>0</v>
      </c>
      <c r="K490" s="116">
        <v>0</v>
      </c>
      <c r="L490" s="101">
        <v>0</v>
      </c>
      <c r="M490" s="84">
        <v>392.5</v>
      </c>
      <c r="N490" s="84">
        <v>3090902.68</v>
      </c>
      <c r="O490" s="101">
        <v>0</v>
      </c>
      <c r="P490" s="101">
        <v>0</v>
      </c>
      <c r="Q490" s="101">
        <v>0</v>
      </c>
      <c r="R490" s="101">
        <v>0</v>
      </c>
      <c r="S490" s="101">
        <v>0</v>
      </c>
      <c r="T490" s="101">
        <v>0</v>
      </c>
      <c r="U490" s="101">
        <v>0</v>
      </c>
      <c r="V490" s="101">
        <v>0</v>
      </c>
      <c r="W490" s="101">
        <v>0</v>
      </c>
      <c r="X490" s="101">
        <v>0</v>
      </c>
      <c r="Y490" s="101">
        <v>0</v>
      </c>
      <c r="Z490" s="101">
        <v>0</v>
      </c>
      <c r="AA490" s="101">
        <v>0</v>
      </c>
      <c r="AB490" s="101">
        <v>0</v>
      </c>
      <c r="AC490" s="84">
        <f t="shared" ref="AC490:AC500" si="195">ROUND(N490*2.14%,2)</f>
        <v>66145.320000000007</v>
      </c>
      <c r="AD490" s="84">
        <v>150000</v>
      </c>
      <c r="AE490" s="101">
        <v>0</v>
      </c>
      <c r="AF490" s="74">
        <v>2024</v>
      </c>
      <c r="AG490" s="74">
        <v>2024</v>
      </c>
      <c r="AH490" s="74">
        <v>2024</v>
      </c>
      <c r="AI490" s="89"/>
      <c r="AJ490" s="89"/>
      <c r="AK490" s="89"/>
      <c r="AL490" s="89"/>
      <c r="AM490" s="90" t="s">
        <v>16968</v>
      </c>
      <c r="AN490" s="90" t="s">
        <v>16957</v>
      </c>
      <c r="AO490" s="90">
        <v>0</v>
      </c>
      <c r="AP490" s="90" t="s">
        <v>16965</v>
      </c>
      <c r="AQ490" s="90" t="s">
        <v>16969</v>
      </c>
      <c r="AR490" s="90">
        <v>0</v>
      </c>
      <c r="AS490" s="90"/>
      <c r="AT490" s="90"/>
      <c r="AU490" s="90"/>
      <c r="AV490" s="90"/>
      <c r="AW490" s="90" t="s">
        <v>639</v>
      </c>
      <c r="AX490" s="91">
        <v>1318.1</v>
      </c>
      <c r="AY490" s="91">
        <v>422.8</v>
      </c>
      <c r="AZ490" s="90" t="s">
        <v>17125</v>
      </c>
      <c r="BA490" s="90" t="s">
        <v>17013</v>
      </c>
      <c r="BB490" s="92"/>
      <c r="BC490" s="93">
        <f t="shared" si="187"/>
        <v>30.300000000000011</v>
      </c>
      <c r="BD490" s="61" t="s">
        <v>17011</v>
      </c>
      <c r="BJ490" s="61" t="e">
        <f t="shared" si="185"/>
        <v>#N/A</v>
      </c>
      <c r="BM490" s="61" t="s">
        <v>3827</v>
      </c>
      <c r="BN490" s="61" t="s">
        <v>799</v>
      </c>
      <c r="BO490" s="61" t="s">
        <v>2382</v>
      </c>
      <c r="BU490" s="61" t="s">
        <v>3827</v>
      </c>
      <c r="BV490" s="61" t="s">
        <v>799</v>
      </c>
      <c r="BW490" s="61" t="s">
        <v>2382</v>
      </c>
      <c r="CH490" s="86">
        <f t="shared" si="192"/>
        <v>-1.7462298274040222E-10</v>
      </c>
    </row>
    <row r="491" spans="1:86">
      <c r="A491" s="61">
        <v>1</v>
      </c>
      <c r="B491" s="94">
        <f>SUBTOTAL(9,$A$411:A491)</f>
        <v>77</v>
      </c>
      <c r="C491" s="98" t="s">
        <v>539</v>
      </c>
      <c r="D491" s="84">
        <f t="shared" si="194"/>
        <v>7664354.4000000004</v>
      </c>
      <c r="E491" s="101">
        <v>0</v>
      </c>
      <c r="F491" s="101">
        <v>0</v>
      </c>
      <c r="G491" s="101">
        <v>0</v>
      </c>
      <c r="H491" s="101">
        <v>0</v>
      </c>
      <c r="I491" s="101">
        <v>0</v>
      </c>
      <c r="J491" s="101">
        <v>0</v>
      </c>
      <c r="K491" s="116">
        <v>0</v>
      </c>
      <c r="L491" s="101">
        <v>0</v>
      </c>
      <c r="M491" s="84">
        <v>860</v>
      </c>
      <c r="N491" s="84">
        <v>7327544.9400000004</v>
      </c>
      <c r="O491" s="101">
        <v>0</v>
      </c>
      <c r="P491" s="101">
        <v>0</v>
      </c>
      <c r="Q491" s="101">
        <v>0</v>
      </c>
      <c r="R491" s="101">
        <v>0</v>
      </c>
      <c r="S491" s="101">
        <v>0</v>
      </c>
      <c r="T491" s="101">
        <v>0</v>
      </c>
      <c r="U491" s="101">
        <v>0</v>
      </c>
      <c r="V491" s="101">
        <v>0</v>
      </c>
      <c r="W491" s="101">
        <v>0</v>
      </c>
      <c r="X491" s="101">
        <v>0</v>
      </c>
      <c r="Y491" s="101">
        <v>0</v>
      </c>
      <c r="Z491" s="101">
        <v>0</v>
      </c>
      <c r="AA491" s="101">
        <v>0</v>
      </c>
      <c r="AB491" s="101">
        <v>0</v>
      </c>
      <c r="AC491" s="84">
        <f t="shared" si="195"/>
        <v>156809.46</v>
      </c>
      <c r="AD491" s="84">
        <v>180000</v>
      </c>
      <c r="AE491" s="101">
        <v>0</v>
      </c>
      <c r="AF491" s="74">
        <v>2024</v>
      </c>
      <c r="AG491" s="74">
        <v>2024</v>
      </c>
      <c r="AH491" s="74">
        <v>2024</v>
      </c>
      <c r="AI491" s="89"/>
      <c r="AJ491" s="89"/>
      <c r="AK491" s="89"/>
      <c r="AL491" s="89"/>
      <c r="AM491" s="90" t="s">
        <v>16955</v>
      </c>
      <c r="AN491" s="90" t="s">
        <v>16957</v>
      </c>
      <c r="AO491" s="90">
        <v>0</v>
      </c>
      <c r="AP491" s="90" t="s">
        <v>16973</v>
      </c>
      <c r="AQ491" s="90" t="s">
        <v>16969</v>
      </c>
      <c r="AR491" s="90" t="s">
        <v>16967</v>
      </c>
      <c r="AS491" s="90"/>
      <c r="AT491" s="90"/>
      <c r="AU491" s="90"/>
      <c r="AV491" s="90"/>
      <c r="AW491" s="90" t="s">
        <v>738</v>
      </c>
      <c r="AX491" s="91">
        <v>3003.4</v>
      </c>
      <c r="AY491" s="91" t="s">
        <v>2985</v>
      </c>
      <c r="AZ491" s="90" t="s">
        <v>2993</v>
      </c>
      <c r="BA491" s="90" t="s">
        <v>17013</v>
      </c>
      <c r="BB491" s="92"/>
      <c r="BC491" s="93" t="e">
        <f t="shared" si="187"/>
        <v>#VALUE!</v>
      </c>
      <c r="BJ491" s="61" t="str">
        <f t="shared" si="185"/>
        <v>859.400</v>
      </c>
      <c r="BM491" s="61" t="s">
        <v>3828</v>
      </c>
      <c r="BN491" s="61" t="s">
        <v>3004</v>
      </c>
      <c r="BO491" s="61" t="s">
        <v>3829</v>
      </c>
      <c r="BU491" s="61" t="s">
        <v>3828</v>
      </c>
      <c r="BV491" s="61" t="s">
        <v>3004</v>
      </c>
      <c r="BW491" s="61" t="s">
        <v>3829</v>
      </c>
      <c r="CH491" s="86">
        <f t="shared" si="192"/>
        <v>-2.9103830456733704E-11</v>
      </c>
    </row>
    <row r="492" spans="1:86">
      <c r="A492" s="61">
        <v>1</v>
      </c>
      <c r="B492" s="94">
        <f>SUBTOTAL(9,$A$411:A492)</f>
        <v>78</v>
      </c>
      <c r="C492" s="98" t="s">
        <v>540</v>
      </c>
      <c r="D492" s="84">
        <f t="shared" si="194"/>
        <v>7697188.9300000006</v>
      </c>
      <c r="E492" s="101">
        <v>0</v>
      </c>
      <c r="F492" s="101">
        <v>0</v>
      </c>
      <c r="G492" s="101">
        <v>0</v>
      </c>
      <c r="H492" s="101">
        <v>0</v>
      </c>
      <c r="I492" s="101">
        <v>0</v>
      </c>
      <c r="J492" s="101">
        <v>0</v>
      </c>
      <c r="K492" s="116">
        <v>0</v>
      </c>
      <c r="L492" s="101">
        <v>0</v>
      </c>
      <c r="M492" s="84">
        <v>780</v>
      </c>
      <c r="N492" s="84">
        <v>7359691.5300000003</v>
      </c>
      <c r="O492" s="101">
        <v>0</v>
      </c>
      <c r="P492" s="101">
        <v>0</v>
      </c>
      <c r="Q492" s="101">
        <v>0</v>
      </c>
      <c r="R492" s="101">
        <v>0</v>
      </c>
      <c r="S492" s="101">
        <v>0</v>
      </c>
      <c r="T492" s="101">
        <v>0</v>
      </c>
      <c r="U492" s="101">
        <v>0</v>
      </c>
      <c r="V492" s="101">
        <v>0</v>
      </c>
      <c r="W492" s="101">
        <v>0</v>
      </c>
      <c r="X492" s="101">
        <v>0</v>
      </c>
      <c r="Y492" s="101">
        <v>0</v>
      </c>
      <c r="Z492" s="101">
        <v>0</v>
      </c>
      <c r="AA492" s="101">
        <v>0</v>
      </c>
      <c r="AB492" s="101">
        <v>0</v>
      </c>
      <c r="AC492" s="84">
        <f t="shared" si="195"/>
        <v>157497.4</v>
      </c>
      <c r="AD492" s="84">
        <v>180000</v>
      </c>
      <c r="AE492" s="101">
        <v>0</v>
      </c>
      <c r="AF492" s="74">
        <v>2024</v>
      </c>
      <c r="AG492" s="74">
        <v>2024</v>
      </c>
      <c r="AH492" s="74">
        <v>2024</v>
      </c>
      <c r="AI492" s="89"/>
      <c r="AJ492" s="89"/>
      <c r="AK492" s="89"/>
      <c r="AL492" s="89"/>
      <c r="AM492" s="90" t="s">
        <v>16963</v>
      </c>
      <c r="AN492" s="90" t="s">
        <v>16955</v>
      </c>
      <c r="AO492" s="90">
        <v>0</v>
      </c>
      <c r="AP492" s="90" t="s">
        <v>16960</v>
      </c>
      <c r="AQ492" s="90" t="s">
        <v>16969</v>
      </c>
      <c r="AR492" s="90">
        <v>0</v>
      </c>
      <c r="AS492" s="90"/>
      <c r="AT492" s="90"/>
      <c r="AU492" s="90"/>
      <c r="AV492" s="90"/>
      <c r="AW492" s="90" t="s">
        <v>663</v>
      </c>
      <c r="AX492" s="91">
        <v>3703.7</v>
      </c>
      <c r="AY492" s="91">
        <v>1091.48</v>
      </c>
      <c r="AZ492" s="90" t="s">
        <v>2993</v>
      </c>
      <c r="BA492" s="90" t="s">
        <v>17013</v>
      </c>
      <c r="BB492" s="92"/>
      <c r="BC492" s="93">
        <f t="shared" si="187"/>
        <v>311.48</v>
      </c>
      <c r="BJ492" s="61" t="str">
        <f t="shared" si="185"/>
        <v>нет данных</v>
      </c>
      <c r="BM492" s="61" t="s">
        <v>3830</v>
      </c>
      <c r="BN492" s="61" t="s">
        <v>1344</v>
      </c>
      <c r="BO492" s="61" t="s">
        <v>3831</v>
      </c>
      <c r="BU492" s="61" t="s">
        <v>3830</v>
      </c>
      <c r="BV492" s="61" t="s">
        <v>1344</v>
      </c>
      <c r="BW492" s="61" t="s">
        <v>3831</v>
      </c>
      <c r="CH492" s="86">
        <f t="shared" si="192"/>
        <v>3.7834979593753815E-10</v>
      </c>
    </row>
    <row r="493" spans="1:86">
      <c r="A493" s="61">
        <v>1</v>
      </c>
      <c r="B493" s="94">
        <f>SUBTOTAL(9,$A$411:A493)</f>
        <v>79</v>
      </c>
      <c r="C493" s="98" t="s">
        <v>541</v>
      </c>
      <c r="D493" s="84">
        <f t="shared" si="194"/>
        <v>4549824</v>
      </c>
      <c r="E493" s="101">
        <v>0</v>
      </c>
      <c r="F493" s="101">
        <v>0</v>
      </c>
      <c r="G493" s="101">
        <v>0</v>
      </c>
      <c r="H493" s="101">
        <v>0</v>
      </c>
      <c r="I493" s="101">
        <v>0</v>
      </c>
      <c r="J493" s="101">
        <v>0</v>
      </c>
      <c r="K493" s="116">
        <v>0</v>
      </c>
      <c r="L493" s="101">
        <v>0</v>
      </c>
      <c r="M493" s="84">
        <v>540</v>
      </c>
      <c r="N493" s="84">
        <v>4278269.04</v>
      </c>
      <c r="O493" s="101">
        <v>0</v>
      </c>
      <c r="P493" s="101">
        <v>0</v>
      </c>
      <c r="Q493" s="101">
        <v>0</v>
      </c>
      <c r="R493" s="101">
        <v>0</v>
      </c>
      <c r="S493" s="101">
        <v>0</v>
      </c>
      <c r="T493" s="101">
        <v>0</v>
      </c>
      <c r="U493" s="101">
        <v>0</v>
      </c>
      <c r="V493" s="101">
        <v>0</v>
      </c>
      <c r="W493" s="101">
        <v>0</v>
      </c>
      <c r="X493" s="101">
        <v>0</v>
      </c>
      <c r="Y493" s="101">
        <v>0</v>
      </c>
      <c r="Z493" s="101">
        <v>0</v>
      </c>
      <c r="AA493" s="101">
        <v>0</v>
      </c>
      <c r="AB493" s="101">
        <v>0</v>
      </c>
      <c r="AC493" s="84">
        <f t="shared" si="195"/>
        <v>91554.96</v>
      </c>
      <c r="AD493" s="84">
        <v>180000</v>
      </c>
      <c r="AE493" s="101">
        <v>0</v>
      </c>
      <c r="AF493" s="74">
        <v>2024</v>
      </c>
      <c r="AG493" s="74">
        <v>2024</v>
      </c>
      <c r="AH493" s="74">
        <v>2024</v>
      </c>
      <c r="AI493" s="89"/>
      <c r="AJ493" s="89"/>
      <c r="AK493" s="89"/>
      <c r="AL493" s="89"/>
      <c r="AM493" s="90" t="s">
        <v>16954</v>
      </c>
      <c r="AN493" s="90" t="s">
        <v>16963</v>
      </c>
      <c r="AO493" s="90">
        <v>0</v>
      </c>
      <c r="AP493" s="90" t="s">
        <v>16975</v>
      </c>
      <c r="AQ493" s="90" t="s">
        <v>16967</v>
      </c>
      <c r="AR493" s="90" t="s">
        <v>16965</v>
      </c>
      <c r="AS493" s="90"/>
      <c r="AT493" s="90"/>
      <c r="AU493" s="90"/>
      <c r="AV493" s="90"/>
      <c r="AW493" s="90" t="s">
        <v>618</v>
      </c>
      <c r="AX493" s="91">
        <v>2680.85</v>
      </c>
      <c r="AY493" s="91">
        <v>500.5</v>
      </c>
      <c r="AZ493" s="90" t="s">
        <v>2968</v>
      </c>
      <c r="BA493" s="90">
        <v>2010</v>
      </c>
      <c r="BB493" s="92"/>
      <c r="BC493" s="93">
        <f t="shared" si="187"/>
        <v>-39.5</v>
      </c>
      <c r="BJ493" s="61" t="str">
        <f t="shared" si="185"/>
        <v>455.000</v>
      </c>
      <c r="BM493" s="61" t="s">
        <v>3832</v>
      </c>
      <c r="BN493" s="61" t="s">
        <v>1344</v>
      </c>
      <c r="BO493" s="61" t="s">
        <v>3833</v>
      </c>
      <c r="BU493" s="61" t="s">
        <v>3832</v>
      </c>
      <c r="BV493" s="61" t="s">
        <v>1344</v>
      </c>
      <c r="BW493" s="61" t="s">
        <v>3833</v>
      </c>
      <c r="CH493" s="86">
        <f t="shared" si="192"/>
        <v>-5.8207660913467407E-11</v>
      </c>
    </row>
    <row r="494" spans="1:86">
      <c r="A494" s="61">
        <v>1</v>
      </c>
      <c r="B494" s="94">
        <f>SUBTOTAL(9,$A$411:A494)</f>
        <v>80</v>
      </c>
      <c r="C494" s="98" t="s">
        <v>3411</v>
      </c>
      <c r="D494" s="84">
        <f t="shared" si="194"/>
        <v>5235667.84</v>
      </c>
      <c r="E494" s="101">
        <v>0</v>
      </c>
      <c r="F494" s="101">
        <v>0</v>
      </c>
      <c r="G494" s="101">
        <v>0</v>
      </c>
      <c r="H494" s="101">
        <v>0</v>
      </c>
      <c r="I494" s="101">
        <v>0</v>
      </c>
      <c r="J494" s="101">
        <v>0</v>
      </c>
      <c r="K494" s="116">
        <v>0</v>
      </c>
      <c r="L494" s="101">
        <v>0</v>
      </c>
      <c r="M494" s="84">
        <v>621.4</v>
      </c>
      <c r="N494" s="84">
        <v>4949743.33</v>
      </c>
      <c r="O494" s="101">
        <v>0</v>
      </c>
      <c r="P494" s="101">
        <v>0</v>
      </c>
      <c r="Q494" s="101">
        <v>0</v>
      </c>
      <c r="R494" s="101">
        <v>0</v>
      </c>
      <c r="S494" s="101">
        <v>0</v>
      </c>
      <c r="T494" s="101">
        <v>0</v>
      </c>
      <c r="U494" s="101">
        <v>0</v>
      </c>
      <c r="V494" s="101">
        <v>0</v>
      </c>
      <c r="W494" s="101">
        <v>0</v>
      </c>
      <c r="X494" s="101">
        <v>0</v>
      </c>
      <c r="Y494" s="101">
        <v>0</v>
      </c>
      <c r="Z494" s="101">
        <v>0</v>
      </c>
      <c r="AA494" s="101">
        <v>0</v>
      </c>
      <c r="AB494" s="101">
        <v>0</v>
      </c>
      <c r="AC494" s="84">
        <f t="shared" si="195"/>
        <v>105924.51</v>
      </c>
      <c r="AD494" s="84">
        <v>180000</v>
      </c>
      <c r="AE494" s="101">
        <v>0</v>
      </c>
      <c r="AF494" s="74">
        <v>2024</v>
      </c>
      <c r="AG494" s="74">
        <v>2024</v>
      </c>
      <c r="AH494" s="74">
        <v>2024</v>
      </c>
      <c r="AI494" s="89"/>
      <c r="AJ494" s="89"/>
      <c r="AK494" s="89"/>
      <c r="AL494" s="89"/>
      <c r="AM494" s="90" t="s">
        <v>16954</v>
      </c>
      <c r="AN494" s="90" t="s">
        <v>16970</v>
      </c>
      <c r="AO494" s="90"/>
      <c r="AP494" s="90" t="s">
        <v>16956</v>
      </c>
      <c r="AQ494" s="90" t="s">
        <v>16967</v>
      </c>
      <c r="AR494" s="90" t="s">
        <v>16965</v>
      </c>
      <c r="AS494" s="90"/>
      <c r="AT494" s="90"/>
      <c r="AU494" s="90"/>
      <c r="AV494" s="90"/>
      <c r="AW494" s="90">
        <v>1964</v>
      </c>
      <c r="AX494" s="91">
        <v>1701.07</v>
      </c>
      <c r="AY494" s="91">
        <v>621.46</v>
      </c>
      <c r="AZ494" s="90" t="s">
        <v>2968</v>
      </c>
      <c r="BA494" s="90">
        <v>2010</v>
      </c>
      <c r="BB494" s="92"/>
      <c r="BC494" s="93">
        <f t="shared" ref="BC494:BC532" si="196">AY494-M494</f>
        <v>6.0000000000059117E-2</v>
      </c>
      <c r="CH494" s="86">
        <f t="shared" si="192"/>
        <v>-2.3283064365386963E-10</v>
      </c>
    </row>
    <row r="495" spans="1:86">
      <c r="A495" s="61">
        <v>1</v>
      </c>
      <c r="B495" s="94">
        <f>SUBTOTAL(9,$A$411:A495)</f>
        <v>81</v>
      </c>
      <c r="C495" s="98" t="s">
        <v>542</v>
      </c>
      <c r="D495" s="84">
        <f t="shared" si="194"/>
        <v>4465568</v>
      </c>
      <c r="E495" s="101">
        <v>0</v>
      </c>
      <c r="F495" s="101">
        <v>0</v>
      </c>
      <c r="G495" s="101">
        <v>0</v>
      </c>
      <c r="H495" s="101">
        <v>0</v>
      </c>
      <c r="I495" s="101">
        <v>0</v>
      </c>
      <c r="J495" s="101">
        <v>0</v>
      </c>
      <c r="K495" s="116">
        <v>0</v>
      </c>
      <c r="L495" s="101">
        <v>0</v>
      </c>
      <c r="M495" s="84">
        <v>530</v>
      </c>
      <c r="N495" s="84">
        <v>4195778.34</v>
      </c>
      <c r="O495" s="101">
        <v>0</v>
      </c>
      <c r="P495" s="101">
        <v>0</v>
      </c>
      <c r="Q495" s="101">
        <v>0</v>
      </c>
      <c r="R495" s="101">
        <v>0</v>
      </c>
      <c r="S495" s="101">
        <v>0</v>
      </c>
      <c r="T495" s="101">
        <v>0</v>
      </c>
      <c r="U495" s="101">
        <v>0</v>
      </c>
      <c r="V495" s="101">
        <v>0</v>
      </c>
      <c r="W495" s="101">
        <v>0</v>
      </c>
      <c r="X495" s="101">
        <v>0</v>
      </c>
      <c r="Y495" s="101">
        <v>0</v>
      </c>
      <c r="Z495" s="101">
        <v>0</v>
      </c>
      <c r="AA495" s="101">
        <v>0</v>
      </c>
      <c r="AB495" s="101">
        <v>0</v>
      </c>
      <c r="AC495" s="84">
        <f t="shared" si="195"/>
        <v>89789.66</v>
      </c>
      <c r="AD495" s="84">
        <v>180000</v>
      </c>
      <c r="AE495" s="101">
        <v>0</v>
      </c>
      <c r="AF495" s="74">
        <v>2024</v>
      </c>
      <c r="AG495" s="74">
        <v>2024</v>
      </c>
      <c r="AH495" s="74">
        <v>2024</v>
      </c>
      <c r="AI495" s="89"/>
      <c r="AJ495" s="89"/>
      <c r="AK495" s="89"/>
      <c r="AL495" s="89"/>
      <c r="AM495" s="90" t="s">
        <v>16954</v>
      </c>
      <c r="AN495" s="90" t="s">
        <v>16974</v>
      </c>
      <c r="AO495" s="90">
        <v>0</v>
      </c>
      <c r="AP495" s="90" t="s">
        <v>16963</v>
      </c>
      <c r="AQ495" s="90" t="s">
        <v>16959</v>
      </c>
      <c r="AR495" s="90" t="s">
        <v>16954</v>
      </c>
      <c r="AS495" s="90"/>
      <c r="AT495" s="90"/>
      <c r="AU495" s="90"/>
      <c r="AV495" s="90"/>
      <c r="AW495" s="90" t="s">
        <v>638</v>
      </c>
      <c r="AX495" s="91">
        <v>2498.58</v>
      </c>
      <c r="AY495" s="91">
        <v>489.94</v>
      </c>
      <c r="AZ495" s="90" t="s">
        <v>2968</v>
      </c>
      <c r="BA495" s="90" t="s">
        <v>1344</v>
      </c>
      <c r="BB495" s="92"/>
      <c r="BC495" s="93">
        <f t="shared" si="196"/>
        <v>-40.06</v>
      </c>
      <c r="BJ495" s="61" t="e">
        <f t="shared" ref="BJ495:BJ503" si="197">VLOOKUP(C495,BM:BO,3,FALSE)</f>
        <v>#N/A</v>
      </c>
      <c r="BM495" s="61" t="s">
        <v>3834</v>
      </c>
      <c r="BN495" s="61" t="s">
        <v>3204</v>
      </c>
      <c r="BO495" s="61" t="s">
        <v>3835</v>
      </c>
      <c r="BU495" s="61" t="s">
        <v>3834</v>
      </c>
      <c r="BV495" s="61" t="s">
        <v>3204</v>
      </c>
      <c r="BW495" s="61" t="s">
        <v>3835</v>
      </c>
      <c r="CH495" s="86">
        <f t="shared" si="192"/>
        <v>1.4551915228366852E-10</v>
      </c>
    </row>
    <row r="496" spans="1:86">
      <c r="A496" s="61">
        <v>1</v>
      </c>
      <c r="B496" s="94">
        <f>SUBTOTAL(9,$A$411:A496)</f>
        <v>82</v>
      </c>
      <c r="C496" s="98" t="s">
        <v>543</v>
      </c>
      <c r="D496" s="84">
        <f t="shared" si="194"/>
        <v>10455000</v>
      </c>
      <c r="E496" s="101">
        <v>0</v>
      </c>
      <c r="F496" s="101">
        <v>0</v>
      </c>
      <c r="G496" s="101">
        <v>0</v>
      </c>
      <c r="H496" s="101">
        <v>0</v>
      </c>
      <c r="I496" s="101">
        <v>0</v>
      </c>
      <c r="J496" s="101">
        <v>0</v>
      </c>
      <c r="K496" s="116">
        <v>0</v>
      </c>
      <c r="L496" s="101">
        <v>0</v>
      </c>
      <c r="M496" s="84">
        <v>1230</v>
      </c>
      <c r="N496" s="84">
        <v>10040140.98</v>
      </c>
      <c r="O496" s="101">
        <v>0</v>
      </c>
      <c r="P496" s="101">
        <v>0</v>
      </c>
      <c r="Q496" s="101">
        <v>0</v>
      </c>
      <c r="R496" s="101">
        <v>0</v>
      </c>
      <c r="S496" s="101">
        <v>0</v>
      </c>
      <c r="T496" s="101">
        <v>0</v>
      </c>
      <c r="U496" s="101">
        <v>0</v>
      </c>
      <c r="V496" s="101">
        <v>0</v>
      </c>
      <c r="W496" s="101">
        <v>0</v>
      </c>
      <c r="X496" s="101">
        <v>0</v>
      </c>
      <c r="Y496" s="101">
        <v>0</v>
      </c>
      <c r="Z496" s="101">
        <v>0</v>
      </c>
      <c r="AA496" s="101">
        <v>0</v>
      </c>
      <c r="AB496" s="101">
        <v>0</v>
      </c>
      <c r="AC496" s="84">
        <f t="shared" si="195"/>
        <v>214859.02</v>
      </c>
      <c r="AD496" s="101">
        <v>200000</v>
      </c>
      <c r="AE496" s="101">
        <v>0</v>
      </c>
      <c r="AF496" s="74">
        <v>2024</v>
      </c>
      <c r="AG496" s="74">
        <v>2024</v>
      </c>
      <c r="AH496" s="74">
        <v>2024</v>
      </c>
      <c r="AI496" s="89"/>
      <c r="AJ496" s="89"/>
      <c r="AK496" s="89"/>
      <c r="AL496" s="89"/>
      <c r="AM496" s="90" t="s">
        <v>16955</v>
      </c>
      <c r="AN496" s="90" t="s">
        <v>16957</v>
      </c>
      <c r="AO496" s="90">
        <v>0</v>
      </c>
      <c r="AP496" s="90" t="s">
        <v>16965</v>
      </c>
      <c r="AQ496" s="90" t="s">
        <v>16969</v>
      </c>
      <c r="AR496" s="90" t="s">
        <v>16965</v>
      </c>
      <c r="AS496" s="90"/>
      <c r="AT496" s="90"/>
      <c r="AU496" s="90"/>
      <c r="AV496" s="90"/>
      <c r="AW496" s="90" t="s">
        <v>928</v>
      </c>
      <c r="AX496" s="91">
        <v>5763.67</v>
      </c>
      <c r="AY496" s="91">
        <v>1406.99</v>
      </c>
      <c r="AZ496" s="90" t="s">
        <v>2993</v>
      </c>
      <c r="BA496" s="90" t="s">
        <v>17013</v>
      </c>
      <c r="BB496" s="92"/>
      <c r="BC496" s="93">
        <f t="shared" si="196"/>
        <v>176.99</v>
      </c>
      <c r="BJ496" s="61" t="str">
        <f t="shared" si="197"/>
        <v>нет данных</v>
      </c>
      <c r="BM496" s="61" t="s">
        <v>3836</v>
      </c>
      <c r="BN496" s="61" t="s">
        <v>3007</v>
      </c>
      <c r="BO496" s="61" t="s">
        <v>3837</v>
      </c>
      <c r="BU496" s="61" t="s">
        <v>3836</v>
      </c>
      <c r="BV496" s="61" t="s">
        <v>3007</v>
      </c>
      <c r="BW496" s="61" t="s">
        <v>3837</v>
      </c>
      <c r="CH496" s="86">
        <f t="shared" si="192"/>
        <v>-4.3655745685100555E-10</v>
      </c>
    </row>
    <row r="497" spans="1:86">
      <c r="A497" s="61">
        <v>1</v>
      </c>
      <c r="B497" s="94">
        <f>SUBTOTAL(9,$A$411:A497)</f>
        <v>83</v>
      </c>
      <c r="C497" s="98" t="s">
        <v>544</v>
      </c>
      <c r="D497" s="84">
        <f t="shared" si="194"/>
        <v>10053425.92</v>
      </c>
      <c r="E497" s="101">
        <v>0</v>
      </c>
      <c r="F497" s="101">
        <v>0</v>
      </c>
      <c r="G497" s="101">
        <v>0</v>
      </c>
      <c r="H497" s="101">
        <v>0</v>
      </c>
      <c r="I497" s="101">
        <v>0</v>
      </c>
      <c r="J497" s="101">
        <v>0</v>
      </c>
      <c r="K497" s="116">
        <v>0</v>
      </c>
      <c r="L497" s="101">
        <v>0</v>
      </c>
      <c r="M497" s="84">
        <v>1193.2</v>
      </c>
      <c r="N497" s="84">
        <v>9646980.5399999991</v>
      </c>
      <c r="O497" s="101">
        <v>0</v>
      </c>
      <c r="P497" s="101">
        <v>0</v>
      </c>
      <c r="Q497" s="101">
        <v>0</v>
      </c>
      <c r="R497" s="101">
        <v>0</v>
      </c>
      <c r="S497" s="101">
        <v>0</v>
      </c>
      <c r="T497" s="101">
        <v>0</v>
      </c>
      <c r="U497" s="101">
        <v>0</v>
      </c>
      <c r="V497" s="101">
        <v>0</v>
      </c>
      <c r="W497" s="101">
        <v>0</v>
      </c>
      <c r="X497" s="101">
        <v>0</v>
      </c>
      <c r="Y497" s="101">
        <v>0</v>
      </c>
      <c r="Z497" s="101">
        <v>0</v>
      </c>
      <c r="AA497" s="101">
        <v>0</v>
      </c>
      <c r="AB497" s="101">
        <v>0</v>
      </c>
      <c r="AC497" s="84">
        <f t="shared" si="195"/>
        <v>206445.38</v>
      </c>
      <c r="AD497" s="101">
        <v>200000</v>
      </c>
      <c r="AE497" s="101">
        <v>0</v>
      </c>
      <c r="AF497" s="74">
        <v>2024</v>
      </c>
      <c r="AG497" s="74">
        <v>2024</v>
      </c>
      <c r="AH497" s="74">
        <v>2024</v>
      </c>
      <c r="AI497" s="89"/>
      <c r="AJ497" s="89"/>
      <c r="AK497" s="89"/>
      <c r="AL497" s="89"/>
      <c r="AM497" s="90" t="s">
        <v>16954</v>
      </c>
      <c r="AN497" s="90" t="s">
        <v>16970</v>
      </c>
      <c r="AO497" s="90">
        <v>0</v>
      </c>
      <c r="AP497" s="90" t="s">
        <v>16975</v>
      </c>
      <c r="AQ497" s="90" t="s">
        <v>16967</v>
      </c>
      <c r="AR497" s="90" t="s">
        <v>16965</v>
      </c>
      <c r="AS497" s="90"/>
      <c r="AT497" s="90"/>
      <c r="AU497" s="90"/>
      <c r="AV497" s="90"/>
      <c r="AW497" s="90" t="s">
        <v>621</v>
      </c>
      <c r="AX497" s="91">
        <v>3399.17</v>
      </c>
      <c r="AY497" s="91">
        <v>1193.2</v>
      </c>
      <c r="AZ497" s="90" t="s">
        <v>2968</v>
      </c>
      <c r="BA497" s="90" t="s">
        <v>17013</v>
      </c>
      <c r="BB497" s="92"/>
      <c r="BC497" s="93">
        <f t="shared" si="196"/>
        <v>0</v>
      </c>
      <c r="BJ497" s="61" t="str">
        <f t="shared" si="197"/>
        <v>874.900</v>
      </c>
      <c r="BM497" s="61" t="s">
        <v>3838</v>
      </c>
      <c r="BN497" s="61" t="s">
        <v>2981</v>
      </c>
      <c r="BO497" s="61" t="s">
        <v>3839</v>
      </c>
      <c r="BU497" s="61" t="s">
        <v>3838</v>
      </c>
      <c r="BV497" s="61" t="s">
        <v>2981</v>
      </c>
      <c r="BW497" s="61" t="s">
        <v>3839</v>
      </c>
      <c r="CH497" s="86">
        <f t="shared" si="192"/>
        <v>8.149072527885437E-10</v>
      </c>
    </row>
    <row r="498" spans="1:86">
      <c r="A498" s="61">
        <v>1</v>
      </c>
      <c r="B498" s="94">
        <f>SUBTOTAL(9,$A$411:A498)</f>
        <v>84</v>
      </c>
      <c r="C498" s="98" t="s">
        <v>545</v>
      </c>
      <c r="D498" s="84">
        <f t="shared" si="194"/>
        <v>10616256</v>
      </c>
      <c r="E498" s="101">
        <v>0</v>
      </c>
      <c r="F498" s="101">
        <v>0</v>
      </c>
      <c r="G498" s="101">
        <v>0</v>
      </c>
      <c r="H498" s="101">
        <v>0</v>
      </c>
      <c r="I498" s="101">
        <v>0</v>
      </c>
      <c r="J498" s="101">
        <v>0</v>
      </c>
      <c r="K498" s="116">
        <v>0</v>
      </c>
      <c r="L498" s="101">
        <v>0</v>
      </c>
      <c r="M498" s="84">
        <v>1260</v>
      </c>
      <c r="N498" s="84">
        <v>10198018.41</v>
      </c>
      <c r="O498" s="101">
        <v>0</v>
      </c>
      <c r="P498" s="101">
        <v>0</v>
      </c>
      <c r="Q498" s="101">
        <v>0</v>
      </c>
      <c r="R498" s="101">
        <v>0</v>
      </c>
      <c r="S498" s="101">
        <v>0</v>
      </c>
      <c r="T498" s="101">
        <v>0</v>
      </c>
      <c r="U498" s="101">
        <v>0</v>
      </c>
      <c r="V498" s="101">
        <v>0</v>
      </c>
      <c r="W498" s="101">
        <v>0</v>
      </c>
      <c r="X498" s="101">
        <v>0</v>
      </c>
      <c r="Y498" s="101">
        <v>0</v>
      </c>
      <c r="Z498" s="101">
        <v>0</v>
      </c>
      <c r="AA498" s="101">
        <v>0</v>
      </c>
      <c r="AB498" s="101">
        <v>0</v>
      </c>
      <c r="AC498" s="84">
        <f t="shared" si="195"/>
        <v>218237.59</v>
      </c>
      <c r="AD498" s="101">
        <v>200000</v>
      </c>
      <c r="AE498" s="101">
        <v>0</v>
      </c>
      <c r="AF498" s="74">
        <v>2024</v>
      </c>
      <c r="AG498" s="74">
        <v>2024</v>
      </c>
      <c r="AH498" s="74">
        <v>2024</v>
      </c>
      <c r="AI498" s="89"/>
      <c r="AJ498" s="89"/>
      <c r="AK498" s="89"/>
      <c r="AL498" s="89"/>
      <c r="AM498" s="90" t="s">
        <v>16961</v>
      </c>
      <c r="AN498" s="90" t="s">
        <v>16956</v>
      </c>
      <c r="AO498" s="90">
        <v>0</v>
      </c>
      <c r="AP498" s="90" t="s">
        <v>16975</v>
      </c>
      <c r="AQ498" s="90" t="s">
        <v>16973</v>
      </c>
      <c r="AR498" s="90" t="s">
        <v>16965</v>
      </c>
      <c r="AS498" s="90"/>
      <c r="AT498" s="90"/>
      <c r="AU498" s="90"/>
      <c r="AV498" s="90"/>
      <c r="AW498" s="90" t="s">
        <v>619</v>
      </c>
      <c r="AX498" s="91">
        <v>4152</v>
      </c>
      <c r="AY498" s="91">
        <v>1166.0999999999999</v>
      </c>
      <c r="AZ498" s="90" t="s">
        <v>2968</v>
      </c>
      <c r="BA498" s="90" t="s">
        <v>17013</v>
      </c>
      <c r="BB498" s="92"/>
      <c r="BC498" s="93">
        <f t="shared" si="196"/>
        <v>-93.900000000000091</v>
      </c>
      <c r="BJ498" s="61" t="str">
        <f t="shared" si="197"/>
        <v>нет данных</v>
      </c>
      <c r="BM498" s="61" t="s">
        <v>563</v>
      </c>
      <c r="BN498" s="61" t="s">
        <v>657</v>
      </c>
      <c r="BO498" s="61" t="s">
        <v>3769</v>
      </c>
      <c r="BU498" s="61" t="s">
        <v>563</v>
      </c>
      <c r="BV498" s="61" t="s">
        <v>657</v>
      </c>
      <c r="BW498" s="61" t="s">
        <v>3769</v>
      </c>
      <c r="CH498" s="86">
        <f t="shared" si="192"/>
        <v>-1.4551915228366852E-10</v>
      </c>
    </row>
    <row r="499" spans="1:86">
      <c r="A499" s="61">
        <v>1</v>
      </c>
      <c r="B499" s="94">
        <f>SUBTOTAL(9,$A$411:A499)</f>
        <v>85</v>
      </c>
      <c r="C499" s="98" t="s">
        <v>546</v>
      </c>
      <c r="D499" s="84">
        <f t="shared" si="194"/>
        <v>7333375</v>
      </c>
      <c r="E499" s="101">
        <v>0</v>
      </c>
      <c r="F499" s="101">
        <v>0</v>
      </c>
      <c r="G499" s="101">
        <v>0</v>
      </c>
      <c r="H499" s="101">
        <v>0</v>
      </c>
      <c r="I499" s="101">
        <v>0</v>
      </c>
      <c r="J499" s="101">
        <v>0</v>
      </c>
      <c r="K499" s="116">
        <v>0</v>
      </c>
      <c r="L499" s="101">
        <v>0</v>
      </c>
      <c r="M499" s="84">
        <v>862.75</v>
      </c>
      <c r="N499" s="84">
        <v>7003500.0999999996</v>
      </c>
      <c r="O499" s="101">
        <v>0</v>
      </c>
      <c r="P499" s="101">
        <v>0</v>
      </c>
      <c r="Q499" s="101">
        <v>0</v>
      </c>
      <c r="R499" s="101">
        <v>0</v>
      </c>
      <c r="S499" s="101">
        <v>0</v>
      </c>
      <c r="T499" s="101">
        <v>0</v>
      </c>
      <c r="U499" s="101">
        <v>0</v>
      </c>
      <c r="V499" s="101">
        <v>0</v>
      </c>
      <c r="W499" s="101">
        <v>0</v>
      </c>
      <c r="X499" s="101">
        <v>0</v>
      </c>
      <c r="Y499" s="101">
        <v>0</v>
      </c>
      <c r="Z499" s="101">
        <v>0</v>
      </c>
      <c r="AA499" s="101">
        <v>0</v>
      </c>
      <c r="AB499" s="101">
        <v>0</v>
      </c>
      <c r="AC499" s="84">
        <f t="shared" si="195"/>
        <v>149874.9</v>
      </c>
      <c r="AD499" s="84">
        <v>180000</v>
      </c>
      <c r="AE499" s="101">
        <v>0</v>
      </c>
      <c r="AF499" s="74">
        <v>2024</v>
      </c>
      <c r="AG499" s="74">
        <v>2024</v>
      </c>
      <c r="AH499" s="74">
        <v>2024</v>
      </c>
      <c r="AI499" s="89"/>
      <c r="AJ499" s="89"/>
      <c r="AK499" s="89"/>
      <c r="AL499" s="89"/>
      <c r="AM499" s="90" t="s">
        <v>16970</v>
      </c>
      <c r="AN499" s="90" t="s">
        <v>16961</v>
      </c>
      <c r="AO499" s="90">
        <v>0</v>
      </c>
      <c r="AP499" s="90" t="s">
        <v>16972</v>
      </c>
      <c r="AQ499" s="90" t="s">
        <v>16973</v>
      </c>
      <c r="AR499" s="90" t="s">
        <v>16965</v>
      </c>
      <c r="AS499" s="90"/>
      <c r="AT499" s="90"/>
      <c r="AU499" s="90"/>
      <c r="AV499" s="90"/>
      <c r="AW499" s="90" t="s">
        <v>780</v>
      </c>
      <c r="AX499" s="91">
        <v>3021.6</v>
      </c>
      <c r="AY499" s="91">
        <v>963</v>
      </c>
      <c r="AZ499" s="90" t="s">
        <v>2993</v>
      </c>
      <c r="BA499" s="90" t="s">
        <v>17013</v>
      </c>
      <c r="BB499" s="92"/>
      <c r="BC499" s="93">
        <f t="shared" si="196"/>
        <v>100.25</v>
      </c>
      <c r="BJ499" s="61" t="str">
        <f t="shared" si="197"/>
        <v>нет данных</v>
      </c>
      <c r="BM499" s="61" t="s">
        <v>3840</v>
      </c>
      <c r="BN499" s="61" t="s">
        <v>1274</v>
      </c>
      <c r="BO499" s="61" t="s">
        <v>3842</v>
      </c>
      <c r="BU499" s="61" t="s">
        <v>3840</v>
      </c>
      <c r="BV499" s="61" t="s">
        <v>1274</v>
      </c>
      <c r="BW499" s="61" t="s">
        <v>3842</v>
      </c>
      <c r="CH499" s="86">
        <f t="shared" si="192"/>
        <v>3.7834979593753815E-10</v>
      </c>
    </row>
    <row r="500" spans="1:86" ht="20.25" customHeight="1">
      <c r="A500" s="61">
        <v>1</v>
      </c>
      <c r="B500" s="94">
        <f>SUBTOTAL(9,$A$411:A500)</f>
        <v>86</v>
      </c>
      <c r="C500" s="98" t="s">
        <v>548</v>
      </c>
      <c r="D500" s="84">
        <f t="shared" si="194"/>
        <v>8160000</v>
      </c>
      <c r="E500" s="101">
        <v>0</v>
      </c>
      <c r="F500" s="101">
        <v>0</v>
      </c>
      <c r="G500" s="101">
        <v>0</v>
      </c>
      <c r="H500" s="101">
        <v>0</v>
      </c>
      <c r="I500" s="101">
        <v>0</v>
      </c>
      <c r="J500" s="101">
        <v>0</v>
      </c>
      <c r="K500" s="116">
        <v>0</v>
      </c>
      <c r="L500" s="101">
        <v>0</v>
      </c>
      <c r="M500" s="84">
        <v>960</v>
      </c>
      <c r="N500" s="84">
        <v>7812805.9500000002</v>
      </c>
      <c r="O500" s="101">
        <v>0</v>
      </c>
      <c r="P500" s="101">
        <v>0</v>
      </c>
      <c r="Q500" s="101">
        <v>0</v>
      </c>
      <c r="R500" s="101">
        <v>0</v>
      </c>
      <c r="S500" s="101">
        <v>0</v>
      </c>
      <c r="T500" s="101">
        <v>0</v>
      </c>
      <c r="U500" s="101">
        <v>0</v>
      </c>
      <c r="V500" s="101">
        <v>0</v>
      </c>
      <c r="W500" s="101">
        <v>0</v>
      </c>
      <c r="X500" s="101">
        <v>0</v>
      </c>
      <c r="Y500" s="101">
        <v>0</v>
      </c>
      <c r="Z500" s="101">
        <v>0</v>
      </c>
      <c r="AA500" s="101">
        <v>0</v>
      </c>
      <c r="AB500" s="101">
        <v>0</v>
      </c>
      <c r="AC500" s="84">
        <f t="shared" si="195"/>
        <v>167194.04999999999</v>
      </c>
      <c r="AD500" s="84">
        <v>180000</v>
      </c>
      <c r="AE500" s="101">
        <v>0</v>
      </c>
      <c r="AF500" s="74">
        <v>2024</v>
      </c>
      <c r="AG500" s="74">
        <v>2024</v>
      </c>
      <c r="AH500" s="74">
        <v>2024</v>
      </c>
      <c r="AI500" s="89"/>
      <c r="AJ500" s="89"/>
      <c r="AK500" s="89"/>
      <c r="AL500" s="89"/>
      <c r="AM500" s="90" t="s">
        <v>16955</v>
      </c>
      <c r="AN500" s="90" t="s">
        <v>16957</v>
      </c>
      <c r="AO500" s="90">
        <v>0</v>
      </c>
      <c r="AP500" s="90" t="s">
        <v>16967</v>
      </c>
      <c r="AQ500" s="90" t="s">
        <v>16969</v>
      </c>
      <c r="AR500" s="90" t="s">
        <v>16965</v>
      </c>
      <c r="AS500" s="90"/>
      <c r="AT500" s="90"/>
      <c r="AU500" s="90"/>
      <c r="AV500" s="90"/>
      <c r="AW500" s="90" t="s">
        <v>616</v>
      </c>
      <c r="AX500" s="91">
        <v>3637.93</v>
      </c>
      <c r="AY500" s="91">
        <v>943</v>
      </c>
      <c r="AZ500" s="90" t="s">
        <v>3041</v>
      </c>
      <c r="BA500" s="90" t="s">
        <v>17013</v>
      </c>
      <c r="BB500" s="92"/>
      <c r="BC500" s="93">
        <f t="shared" si="196"/>
        <v>-17</v>
      </c>
      <c r="BJ500" s="61" t="str">
        <f t="shared" si="197"/>
        <v>943.000</v>
      </c>
      <c r="BM500" s="61" t="s">
        <v>3843</v>
      </c>
      <c r="BN500" s="61" t="s">
        <v>663</v>
      </c>
      <c r="BO500" s="61" t="s">
        <v>3844</v>
      </c>
      <c r="BU500" s="61" t="s">
        <v>3843</v>
      </c>
      <c r="BV500" s="61" t="s">
        <v>663</v>
      </c>
      <c r="BW500" s="61" t="s">
        <v>3844</v>
      </c>
      <c r="CH500" s="86">
        <f t="shared" si="192"/>
        <v>-1.7462298274040222E-10</v>
      </c>
    </row>
    <row r="501" spans="1:86">
      <c r="A501" s="61">
        <v>1</v>
      </c>
      <c r="B501" s="94">
        <f>SUBTOTAL(9,$A$411:A501)</f>
        <v>87</v>
      </c>
      <c r="C501" s="98" t="s">
        <v>516</v>
      </c>
      <c r="D501" s="84">
        <f>E501+F501+G501+H501+I501+J501+L501+N501+P501+R501+T501+U501+V501+W501+X501+Y501+Z501+AA501+AB501+AC501+AD501+AE501</f>
        <v>6054944</v>
      </c>
      <c r="E501" s="101">
        <v>0</v>
      </c>
      <c r="F501" s="101">
        <v>0</v>
      </c>
      <c r="G501" s="101">
        <v>0</v>
      </c>
      <c r="H501" s="101">
        <v>0</v>
      </c>
      <c r="I501" s="101">
        <v>0</v>
      </c>
      <c r="J501" s="101">
        <v>0</v>
      </c>
      <c r="K501" s="121">
        <v>0</v>
      </c>
      <c r="L501" s="122">
        <v>0</v>
      </c>
      <c r="M501" s="124">
        <v>740</v>
      </c>
      <c r="N501" s="84">
        <v>5928083.0199999996</v>
      </c>
      <c r="O501" s="101">
        <v>0</v>
      </c>
      <c r="P501" s="101">
        <v>0</v>
      </c>
      <c r="Q501" s="84">
        <v>0</v>
      </c>
      <c r="R501" s="84">
        <v>0</v>
      </c>
      <c r="S501" s="101">
        <v>0</v>
      </c>
      <c r="T501" s="101">
        <v>0</v>
      </c>
      <c r="U501" s="101">
        <v>0</v>
      </c>
      <c r="V501" s="101">
        <v>0</v>
      </c>
      <c r="W501" s="101">
        <v>0</v>
      </c>
      <c r="X501" s="101">
        <v>0</v>
      </c>
      <c r="Y501" s="101">
        <v>0</v>
      </c>
      <c r="Z501" s="101">
        <v>0</v>
      </c>
      <c r="AA501" s="101">
        <v>0</v>
      </c>
      <c r="AB501" s="101">
        <v>0</v>
      </c>
      <c r="AC501" s="84">
        <f>ROUND(N501*2.14%,2)</f>
        <v>126860.98</v>
      </c>
      <c r="AD501" s="84">
        <v>0</v>
      </c>
      <c r="AE501" s="101">
        <v>0</v>
      </c>
      <c r="AF501" s="74" t="s">
        <v>17053</v>
      </c>
      <c r="AG501" s="74">
        <v>2024</v>
      </c>
      <c r="AH501" s="74">
        <v>2024</v>
      </c>
      <c r="AI501" s="89"/>
      <c r="AJ501" s="89"/>
      <c r="AK501" s="89"/>
      <c r="AL501" s="89"/>
      <c r="AM501" s="90" t="s">
        <v>16971</v>
      </c>
      <c r="AN501" s="90" t="s">
        <v>16972</v>
      </c>
      <c r="AO501" s="90">
        <v>0</v>
      </c>
      <c r="AP501" s="90" t="s">
        <v>16957</v>
      </c>
      <c r="AQ501" s="90" t="s">
        <v>16965</v>
      </c>
      <c r="AR501" s="90" t="s">
        <v>16965</v>
      </c>
      <c r="AS501" s="90"/>
      <c r="AT501" s="90"/>
      <c r="AU501" s="90"/>
      <c r="AV501" s="90"/>
      <c r="AW501" s="90" t="s">
        <v>2224</v>
      </c>
      <c r="AX501" s="91">
        <v>1159.1300000000001</v>
      </c>
      <c r="AY501" s="91">
        <v>650</v>
      </c>
      <c r="AZ501" s="90" t="s">
        <v>2968</v>
      </c>
      <c r="BA501" s="90" t="s">
        <v>17013</v>
      </c>
      <c r="BB501" s="92"/>
      <c r="BC501" s="93">
        <f>AY501-M501</f>
        <v>-90</v>
      </c>
      <c r="BJ501" s="61" t="str">
        <f t="shared" si="197"/>
        <v>886.900</v>
      </c>
      <c r="BM501" s="61" t="s">
        <v>3788</v>
      </c>
      <c r="BN501" s="61" t="s">
        <v>1141</v>
      </c>
      <c r="BO501" s="61" t="s">
        <v>3789</v>
      </c>
      <c r="BU501" s="61" t="s">
        <v>3788</v>
      </c>
      <c r="BV501" s="61" t="s">
        <v>1141</v>
      </c>
      <c r="BW501" s="61" t="s">
        <v>3789</v>
      </c>
      <c r="CH501" s="86">
        <f>D501-E501-F501-G501-H501-I501-J501-L501-N501-P501-R501-T501-U501-V501-W501-X501-Y501-Z501-AA501-AB501-AC501-AD501-AE501</f>
        <v>4.5110937207937241E-10</v>
      </c>
    </row>
    <row r="502" spans="1:86">
      <c r="B502" s="87" t="s">
        <v>534</v>
      </c>
      <c r="C502" s="87"/>
      <c r="D502" s="83">
        <f>SUM(D503:D505)</f>
        <v>14682262.560000001</v>
      </c>
      <c r="E502" s="84">
        <f t="shared" ref="E502:AE502" si="198">SUM(E503:E505)</f>
        <v>0</v>
      </c>
      <c r="F502" s="84">
        <f t="shared" si="198"/>
        <v>0</v>
      </c>
      <c r="G502" s="84">
        <f t="shared" si="198"/>
        <v>0</v>
      </c>
      <c r="H502" s="84">
        <f t="shared" si="198"/>
        <v>0</v>
      </c>
      <c r="I502" s="84">
        <f t="shared" si="198"/>
        <v>0</v>
      </c>
      <c r="J502" s="84">
        <f t="shared" si="198"/>
        <v>0</v>
      </c>
      <c r="K502" s="85">
        <f t="shared" si="198"/>
        <v>0</v>
      </c>
      <c r="L502" s="84">
        <f t="shared" si="198"/>
        <v>0</v>
      </c>
      <c r="M502" s="84">
        <f t="shared" si="198"/>
        <v>1751.1</v>
      </c>
      <c r="N502" s="84">
        <f t="shared" si="198"/>
        <v>14031978.23</v>
      </c>
      <c r="O502" s="84">
        <f t="shared" si="198"/>
        <v>0</v>
      </c>
      <c r="P502" s="84">
        <f t="shared" si="198"/>
        <v>0</v>
      </c>
      <c r="Q502" s="84">
        <f t="shared" si="198"/>
        <v>0</v>
      </c>
      <c r="R502" s="84">
        <f t="shared" si="198"/>
        <v>0</v>
      </c>
      <c r="S502" s="84">
        <f t="shared" si="198"/>
        <v>0</v>
      </c>
      <c r="T502" s="84">
        <f t="shared" si="198"/>
        <v>0</v>
      </c>
      <c r="U502" s="84">
        <f t="shared" si="198"/>
        <v>0</v>
      </c>
      <c r="V502" s="84">
        <f t="shared" si="198"/>
        <v>0</v>
      </c>
      <c r="W502" s="84">
        <f t="shared" si="198"/>
        <v>0</v>
      </c>
      <c r="X502" s="84">
        <f t="shared" si="198"/>
        <v>0</v>
      </c>
      <c r="Y502" s="84">
        <f t="shared" si="198"/>
        <v>0</v>
      </c>
      <c r="Z502" s="84">
        <f t="shared" si="198"/>
        <v>0</v>
      </c>
      <c r="AA502" s="84">
        <f t="shared" si="198"/>
        <v>0</v>
      </c>
      <c r="AB502" s="84">
        <f t="shared" si="198"/>
        <v>0</v>
      </c>
      <c r="AC502" s="84">
        <f t="shared" si="198"/>
        <v>300284.33</v>
      </c>
      <c r="AD502" s="84">
        <f t="shared" si="198"/>
        <v>350000</v>
      </c>
      <c r="AE502" s="84">
        <f t="shared" si="198"/>
        <v>0</v>
      </c>
      <c r="AF502" s="74" t="s">
        <v>17027</v>
      </c>
      <c r="AG502" s="74" t="s">
        <v>17027</v>
      </c>
      <c r="AH502" s="74" t="s">
        <v>17027</v>
      </c>
      <c r="AI502" s="89"/>
      <c r="AJ502" s="89"/>
      <c r="AK502" s="89"/>
      <c r="AL502" s="89"/>
      <c r="AM502" s="90"/>
      <c r="AN502" s="90"/>
      <c r="AO502" s="90"/>
      <c r="AP502" s="90"/>
      <c r="AQ502" s="90"/>
      <c r="AR502" s="90"/>
      <c r="AS502" s="90"/>
      <c r="AT502" s="90"/>
      <c r="AU502" s="90"/>
      <c r="AV502" s="90"/>
      <c r="AW502" s="90"/>
      <c r="AX502" s="91"/>
      <c r="AY502" s="91"/>
      <c r="AZ502" s="90"/>
      <c r="BA502" s="90"/>
      <c r="BB502" s="92"/>
      <c r="BC502" s="93">
        <f t="shared" si="196"/>
        <v>-1751.1</v>
      </c>
      <c r="BJ502" s="61" t="e">
        <f t="shared" si="197"/>
        <v>#N/A</v>
      </c>
      <c r="BM502" s="61" t="s">
        <v>749</v>
      </c>
      <c r="BN502" s="61" t="s">
        <v>671</v>
      </c>
      <c r="BO502" s="61" t="s">
        <v>3845</v>
      </c>
      <c r="BU502" s="61" t="s">
        <v>749</v>
      </c>
      <c r="BV502" s="61" t="s">
        <v>671</v>
      </c>
      <c r="BW502" s="61" t="s">
        <v>3845</v>
      </c>
      <c r="CH502" s="86">
        <f t="shared" si="192"/>
        <v>5.8207660913467407E-11</v>
      </c>
    </row>
    <row r="503" spans="1:86">
      <c r="A503" s="61">
        <v>1</v>
      </c>
      <c r="B503" s="94">
        <f>SUBTOTAL(9,$A$411:A503)</f>
        <v>88</v>
      </c>
      <c r="C503" s="98" t="s">
        <v>549</v>
      </c>
      <c r="D503" s="84">
        <f t="shared" ref="D503:D505" si="199">E503+F503+G503+H503+I503+J503+L503+N503+P503+R503+T503+U503+V503+W503+X503+Y503+Z503+AA503+AB503+AC503+AD503+AE503</f>
        <v>8933500</v>
      </c>
      <c r="E503" s="101">
        <v>0</v>
      </c>
      <c r="F503" s="101">
        <v>0</v>
      </c>
      <c r="G503" s="101">
        <v>0</v>
      </c>
      <c r="H503" s="101">
        <v>0</v>
      </c>
      <c r="I503" s="101">
        <v>0</v>
      </c>
      <c r="J503" s="101">
        <v>0</v>
      </c>
      <c r="K503" s="116">
        <v>0</v>
      </c>
      <c r="L503" s="101">
        <v>0</v>
      </c>
      <c r="M503" s="84">
        <v>1051</v>
      </c>
      <c r="N503" s="84">
        <v>8550518.9000000004</v>
      </c>
      <c r="O503" s="101">
        <v>0</v>
      </c>
      <c r="P503" s="101">
        <v>0</v>
      </c>
      <c r="Q503" s="101">
        <v>0</v>
      </c>
      <c r="R503" s="101">
        <v>0</v>
      </c>
      <c r="S503" s="101">
        <v>0</v>
      </c>
      <c r="T503" s="101">
        <v>0</v>
      </c>
      <c r="U503" s="101">
        <v>0</v>
      </c>
      <c r="V503" s="101">
        <v>0</v>
      </c>
      <c r="W503" s="101">
        <v>0</v>
      </c>
      <c r="X503" s="101">
        <v>0</v>
      </c>
      <c r="Y503" s="101">
        <v>0</v>
      </c>
      <c r="Z503" s="101">
        <v>0</v>
      </c>
      <c r="AA503" s="101">
        <v>0</v>
      </c>
      <c r="AB503" s="101">
        <v>0</v>
      </c>
      <c r="AC503" s="84">
        <f>ROUND(N503*2.14%,2)</f>
        <v>182981.1</v>
      </c>
      <c r="AD503" s="101">
        <v>200000</v>
      </c>
      <c r="AE503" s="101">
        <v>0</v>
      </c>
      <c r="AF503" s="74">
        <v>2024</v>
      </c>
      <c r="AG503" s="74">
        <v>2024</v>
      </c>
      <c r="AH503" s="74">
        <v>2024</v>
      </c>
      <c r="AI503" s="89"/>
      <c r="AJ503" s="89"/>
      <c r="AK503" s="89"/>
      <c r="AL503" s="89"/>
      <c r="AM503" s="90" t="s">
        <v>16970</v>
      </c>
      <c r="AN503" s="90" t="s">
        <v>16951</v>
      </c>
      <c r="AO503" s="90">
        <v>0</v>
      </c>
      <c r="AP503" s="90" t="s">
        <v>16965</v>
      </c>
      <c r="AQ503" s="90" t="s">
        <v>16953</v>
      </c>
      <c r="AR503" s="90" t="s">
        <v>16965</v>
      </c>
      <c r="AS503" s="90"/>
      <c r="AT503" s="90"/>
      <c r="AU503" s="90"/>
      <c r="AV503" s="90"/>
      <c r="AW503" s="90" t="s">
        <v>925</v>
      </c>
      <c r="AX503" s="91">
        <v>5783</v>
      </c>
      <c r="AY503" s="91">
        <v>1051</v>
      </c>
      <c r="AZ503" s="90" t="s">
        <v>2993</v>
      </c>
      <c r="BA503" s="90">
        <v>2012</v>
      </c>
      <c r="BB503" s="92"/>
      <c r="BC503" s="93">
        <f t="shared" si="196"/>
        <v>0</v>
      </c>
      <c r="BJ503" s="61" t="str">
        <f t="shared" si="197"/>
        <v>1051.000</v>
      </c>
      <c r="BM503" s="61" t="s">
        <v>549</v>
      </c>
      <c r="BN503" s="61" t="s">
        <v>2981</v>
      </c>
      <c r="BO503" s="61" t="s">
        <v>3846</v>
      </c>
      <c r="BU503" s="61" t="s">
        <v>549</v>
      </c>
      <c r="BV503" s="61" t="s">
        <v>2981</v>
      </c>
      <c r="BW503" s="61" t="s">
        <v>3846</v>
      </c>
      <c r="CH503" s="86">
        <f t="shared" si="192"/>
        <v>-3.7834979593753815E-10</v>
      </c>
    </row>
    <row r="504" spans="1:86">
      <c r="A504" s="61">
        <v>1</v>
      </c>
      <c r="B504" s="94">
        <f>SUBTOTAL(9,$A$411:A504)</f>
        <v>89</v>
      </c>
      <c r="C504" s="98" t="s">
        <v>3818</v>
      </c>
      <c r="D504" s="84">
        <f t="shared" si="199"/>
        <v>3364342.08</v>
      </c>
      <c r="E504" s="101">
        <v>0</v>
      </c>
      <c r="F504" s="101">
        <v>0</v>
      </c>
      <c r="G504" s="101">
        <v>0</v>
      </c>
      <c r="H504" s="101">
        <v>0</v>
      </c>
      <c r="I504" s="101">
        <v>0</v>
      </c>
      <c r="J504" s="101">
        <v>0</v>
      </c>
      <c r="K504" s="116">
        <v>0</v>
      </c>
      <c r="L504" s="101">
        <v>0</v>
      </c>
      <c r="M504" s="84">
        <v>399.3</v>
      </c>
      <c r="N504" s="84">
        <v>3146996.36</v>
      </c>
      <c r="O504" s="101">
        <v>0</v>
      </c>
      <c r="P504" s="101">
        <v>0</v>
      </c>
      <c r="Q504" s="101">
        <v>0</v>
      </c>
      <c r="R504" s="101">
        <v>0</v>
      </c>
      <c r="S504" s="101">
        <v>0</v>
      </c>
      <c r="T504" s="101">
        <v>0</v>
      </c>
      <c r="U504" s="101">
        <v>0</v>
      </c>
      <c r="V504" s="101">
        <v>0</v>
      </c>
      <c r="W504" s="101">
        <v>0</v>
      </c>
      <c r="X504" s="101">
        <v>0</v>
      </c>
      <c r="Y504" s="101">
        <v>0</v>
      </c>
      <c r="Z504" s="101">
        <v>0</v>
      </c>
      <c r="AA504" s="101">
        <v>0</v>
      </c>
      <c r="AB504" s="101">
        <v>0</v>
      </c>
      <c r="AC504" s="84">
        <f>ROUND(N504*2.14%,2)</f>
        <v>67345.72</v>
      </c>
      <c r="AD504" s="84">
        <v>150000</v>
      </c>
      <c r="AE504" s="101">
        <v>0</v>
      </c>
      <c r="AF504" s="74">
        <v>2024</v>
      </c>
      <c r="AG504" s="74">
        <v>2024</v>
      </c>
      <c r="AH504" s="74">
        <v>2024</v>
      </c>
      <c r="AI504" s="89"/>
      <c r="AJ504" s="89"/>
      <c r="AK504" s="89"/>
      <c r="AL504" s="89"/>
      <c r="AM504" s="90" t="s">
        <v>16963</v>
      </c>
      <c r="AN504" s="90" t="s">
        <v>16955</v>
      </c>
      <c r="AO504" s="90"/>
      <c r="AP504" s="90" t="s">
        <v>16965</v>
      </c>
      <c r="AQ504" s="90" t="s">
        <v>16973</v>
      </c>
      <c r="AR504" s="90" t="s">
        <v>16965</v>
      </c>
      <c r="AS504" s="90"/>
      <c r="AT504" s="90"/>
      <c r="AU504" s="90"/>
      <c r="AV504" s="90"/>
      <c r="AW504" s="90">
        <v>1988</v>
      </c>
      <c r="AX504" s="91">
        <v>1473.4</v>
      </c>
      <c r="AY504" s="91">
        <v>399.3</v>
      </c>
      <c r="AZ504" s="90" t="s">
        <v>17023</v>
      </c>
      <c r="BA504" s="90" t="s">
        <v>17013</v>
      </c>
      <c r="BB504" s="92"/>
      <c r="BC504" s="93">
        <f t="shared" si="196"/>
        <v>0</v>
      </c>
      <c r="CH504" s="86">
        <f t="shared" si="192"/>
        <v>2.0372681319713593E-10</v>
      </c>
    </row>
    <row r="505" spans="1:86">
      <c r="A505" s="61">
        <v>1</v>
      </c>
      <c r="B505" s="94">
        <f>SUBTOTAL(9,$A$411:A505)</f>
        <v>90</v>
      </c>
      <c r="C505" s="98" t="s">
        <v>524</v>
      </c>
      <c r="D505" s="84">
        <f t="shared" si="199"/>
        <v>2384420.48</v>
      </c>
      <c r="E505" s="101">
        <v>0</v>
      </c>
      <c r="F505" s="101">
        <v>0</v>
      </c>
      <c r="G505" s="101">
        <v>0</v>
      </c>
      <c r="H505" s="101">
        <v>0</v>
      </c>
      <c r="I505" s="101">
        <v>0</v>
      </c>
      <c r="J505" s="101">
        <v>0</v>
      </c>
      <c r="K505" s="116">
        <v>0</v>
      </c>
      <c r="L505" s="101">
        <v>0</v>
      </c>
      <c r="M505" s="117">
        <v>300.8</v>
      </c>
      <c r="N505" s="84">
        <v>2334462.9700000002</v>
      </c>
      <c r="O505" s="101">
        <v>0</v>
      </c>
      <c r="P505" s="101">
        <v>0</v>
      </c>
      <c r="Q505" s="84">
        <v>0</v>
      </c>
      <c r="R505" s="84">
        <v>0</v>
      </c>
      <c r="S505" s="101">
        <v>0</v>
      </c>
      <c r="T505" s="101">
        <v>0</v>
      </c>
      <c r="U505" s="101">
        <v>0</v>
      </c>
      <c r="V505" s="101">
        <v>0</v>
      </c>
      <c r="W505" s="101">
        <v>0</v>
      </c>
      <c r="X505" s="101">
        <v>0</v>
      </c>
      <c r="Y505" s="101">
        <v>0</v>
      </c>
      <c r="Z505" s="101">
        <v>0</v>
      </c>
      <c r="AA505" s="101">
        <v>0</v>
      </c>
      <c r="AB505" s="101">
        <v>0</v>
      </c>
      <c r="AC505" s="84">
        <f>ROUND(N505*2.14%,2)</f>
        <v>49957.51</v>
      </c>
      <c r="AD505" s="84">
        <v>0</v>
      </c>
      <c r="AE505" s="101">
        <v>0</v>
      </c>
      <c r="AF505" s="74" t="s">
        <v>17053</v>
      </c>
      <c r="AG505" s="74">
        <v>2024</v>
      </c>
      <c r="AH505" s="74">
        <v>2024</v>
      </c>
      <c r="AI505" s="89"/>
      <c r="AJ505" s="89"/>
      <c r="AK505" s="89"/>
      <c r="AL505" s="89"/>
      <c r="AM505" s="90" t="s">
        <v>16968</v>
      </c>
      <c r="AN505" s="90" t="s">
        <v>16960</v>
      </c>
      <c r="AO505" s="90">
        <v>0</v>
      </c>
      <c r="AP505" s="90" t="s">
        <v>16975</v>
      </c>
      <c r="AQ505" s="90" t="s">
        <v>16962</v>
      </c>
      <c r="AR505" s="90">
        <v>0</v>
      </c>
      <c r="AS505" s="90"/>
      <c r="AT505" s="90"/>
      <c r="AU505" s="90"/>
      <c r="AV505" s="90"/>
      <c r="AW505" s="90" t="s">
        <v>621</v>
      </c>
      <c r="AX505" s="91">
        <v>701</v>
      </c>
      <c r="AY505" s="91">
        <v>300.8</v>
      </c>
      <c r="AZ505" s="90" t="s">
        <v>2968</v>
      </c>
      <c r="BA505" s="90">
        <v>2007</v>
      </c>
      <c r="BB505" s="92"/>
      <c r="BC505" s="93">
        <f>AY505-M505</f>
        <v>0</v>
      </c>
      <c r="BJ505" s="61" t="str">
        <f t="shared" ref="BJ505:BJ517" si="200">VLOOKUP(C505,BM:BO,3,FALSE)</f>
        <v>290.700</v>
      </c>
      <c r="BM505" s="61" t="s">
        <v>3804</v>
      </c>
      <c r="BN505" s="61" t="s">
        <v>812</v>
      </c>
      <c r="BO505" s="61" t="s">
        <v>2354</v>
      </c>
      <c r="BU505" s="61" t="s">
        <v>3804</v>
      </c>
      <c r="BV505" s="61" t="s">
        <v>812</v>
      </c>
      <c r="BW505" s="61" t="s">
        <v>2354</v>
      </c>
      <c r="CH505" s="86">
        <f t="shared" si="192"/>
        <v>-2.255546860396862E-10</v>
      </c>
    </row>
    <row r="506" spans="1:86">
      <c r="B506" s="87" t="s">
        <v>535</v>
      </c>
      <c r="C506" s="87"/>
      <c r="D506" s="83">
        <f t="shared" ref="D506:AE506" si="201">SUM(D507:D508)</f>
        <v>17109331.199999999</v>
      </c>
      <c r="E506" s="84">
        <f t="shared" si="201"/>
        <v>0</v>
      </c>
      <c r="F506" s="84">
        <f t="shared" si="201"/>
        <v>0</v>
      </c>
      <c r="G506" s="84">
        <f t="shared" si="201"/>
        <v>0</v>
      </c>
      <c r="H506" s="84">
        <f t="shared" si="201"/>
        <v>0</v>
      </c>
      <c r="I506" s="84">
        <f t="shared" si="201"/>
        <v>0</v>
      </c>
      <c r="J506" s="84">
        <f t="shared" si="201"/>
        <v>0</v>
      </c>
      <c r="K506" s="85">
        <f t="shared" si="201"/>
        <v>0</v>
      </c>
      <c r="L506" s="84">
        <f t="shared" si="201"/>
        <v>0</v>
      </c>
      <c r="M506" s="84">
        <f t="shared" si="201"/>
        <v>2052</v>
      </c>
      <c r="N506" s="84">
        <f t="shared" si="201"/>
        <v>16555053.07</v>
      </c>
      <c r="O506" s="84">
        <f t="shared" si="201"/>
        <v>0</v>
      </c>
      <c r="P506" s="84">
        <f t="shared" si="201"/>
        <v>0</v>
      </c>
      <c r="Q506" s="84">
        <f t="shared" si="201"/>
        <v>0</v>
      </c>
      <c r="R506" s="84">
        <f t="shared" si="201"/>
        <v>0</v>
      </c>
      <c r="S506" s="84">
        <f t="shared" si="201"/>
        <v>0</v>
      </c>
      <c r="T506" s="84">
        <f t="shared" si="201"/>
        <v>0</v>
      </c>
      <c r="U506" s="84">
        <f t="shared" si="201"/>
        <v>0</v>
      </c>
      <c r="V506" s="84">
        <f t="shared" si="201"/>
        <v>0</v>
      </c>
      <c r="W506" s="84">
        <f t="shared" si="201"/>
        <v>0</v>
      </c>
      <c r="X506" s="84">
        <f t="shared" si="201"/>
        <v>0</v>
      </c>
      <c r="Y506" s="84">
        <f t="shared" si="201"/>
        <v>0</v>
      </c>
      <c r="Z506" s="84">
        <f t="shared" si="201"/>
        <v>0</v>
      </c>
      <c r="AA506" s="84">
        <f t="shared" si="201"/>
        <v>0</v>
      </c>
      <c r="AB506" s="84">
        <f t="shared" si="201"/>
        <v>0</v>
      </c>
      <c r="AC506" s="84">
        <f t="shared" si="201"/>
        <v>354278.13</v>
      </c>
      <c r="AD506" s="84">
        <f t="shared" si="201"/>
        <v>200000</v>
      </c>
      <c r="AE506" s="84">
        <f t="shared" si="201"/>
        <v>0</v>
      </c>
      <c r="AF506" s="74" t="s">
        <v>17027</v>
      </c>
      <c r="AG506" s="74" t="s">
        <v>17027</v>
      </c>
      <c r="AH506" s="74" t="s">
        <v>17027</v>
      </c>
      <c r="AI506" s="89"/>
      <c r="AJ506" s="89"/>
      <c r="AK506" s="89"/>
      <c r="AL506" s="89"/>
      <c r="AM506" s="90"/>
      <c r="AN506" s="90"/>
      <c r="AO506" s="90"/>
      <c r="AP506" s="90"/>
      <c r="AQ506" s="90"/>
      <c r="AR506" s="90"/>
      <c r="AS506" s="90"/>
      <c r="AT506" s="90"/>
      <c r="AU506" s="90"/>
      <c r="AV506" s="90"/>
      <c r="AW506" s="90"/>
      <c r="AX506" s="91"/>
      <c r="AY506" s="91"/>
      <c r="AZ506" s="90"/>
      <c r="BA506" s="90"/>
      <c r="BB506" s="92"/>
      <c r="BC506" s="93">
        <f t="shared" si="196"/>
        <v>-2052</v>
      </c>
      <c r="BJ506" s="61" t="e">
        <f t="shared" si="200"/>
        <v>#N/A</v>
      </c>
      <c r="BM506" s="61" t="s">
        <v>3847</v>
      </c>
      <c r="BN506" s="61" t="s">
        <v>1344</v>
      </c>
      <c r="BO506" s="61" t="s">
        <v>2694</v>
      </c>
      <c r="BU506" s="61" t="s">
        <v>3847</v>
      </c>
      <c r="BV506" s="61" t="s">
        <v>1344</v>
      </c>
      <c r="BW506" s="61" t="s">
        <v>2694</v>
      </c>
      <c r="CH506" s="86">
        <f t="shared" si="192"/>
        <v>-1.0477378964424133E-9</v>
      </c>
    </row>
    <row r="507" spans="1:86">
      <c r="A507" s="61">
        <v>1</v>
      </c>
      <c r="B507" s="94">
        <f>SUBTOTAL(9,$A$411:A507)</f>
        <v>91</v>
      </c>
      <c r="C507" s="98" t="s">
        <v>550</v>
      </c>
      <c r="D507" s="84">
        <f t="shared" ref="D507:D508" si="202">E507+F507+G507+H507+I507+J507+L507+N507+P507+R507+T507+U507+V507+W507+X507+Y507+Z507+AA507+AB507+AC507+AD507+AE507</f>
        <v>9832675.1999999993</v>
      </c>
      <c r="E507" s="101">
        <v>0</v>
      </c>
      <c r="F507" s="101">
        <v>0</v>
      </c>
      <c r="G507" s="101">
        <v>0</v>
      </c>
      <c r="H507" s="101">
        <v>0</v>
      </c>
      <c r="I507" s="101">
        <v>0</v>
      </c>
      <c r="J507" s="101">
        <v>0</v>
      </c>
      <c r="K507" s="116">
        <v>0</v>
      </c>
      <c r="L507" s="101">
        <v>0</v>
      </c>
      <c r="M507" s="84">
        <v>1167</v>
      </c>
      <c r="N507" s="84">
        <v>9430854.9100000001</v>
      </c>
      <c r="O507" s="101">
        <v>0</v>
      </c>
      <c r="P507" s="101">
        <v>0</v>
      </c>
      <c r="Q507" s="101">
        <v>0</v>
      </c>
      <c r="R507" s="101">
        <v>0</v>
      </c>
      <c r="S507" s="101">
        <v>0</v>
      </c>
      <c r="T507" s="101">
        <v>0</v>
      </c>
      <c r="U507" s="101">
        <v>0</v>
      </c>
      <c r="V507" s="101">
        <v>0</v>
      </c>
      <c r="W507" s="101">
        <v>0</v>
      </c>
      <c r="X507" s="101">
        <v>0</v>
      </c>
      <c r="Y507" s="101">
        <v>0</v>
      </c>
      <c r="Z507" s="101">
        <v>0</v>
      </c>
      <c r="AA507" s="101">
        <v>0</v>
      </c>
      <c r="AB507" s="101">
        <v>0</v>
      </c>
      <c r="AC507" s="84">
        <f>ROUND(N507*2.14%,2)-0.01</f>
        <v>201820.28999999998</v>
      </c>
      <c r="AD507" s="101">
        <v>200000</v>
      </c>
      <c r="AE507" s="101">
        <v>0</v>
      </c>
      <c r="AF507" s="74">
        <v>2024</v>
      </c>
      <c r="AG507" s="74">
        <v>2024</v>
      </c>
      <c r="AH507" s="74">
        <v>2024</v>
      </c>
      <c r="AI507" s="89"/>
      <c r="AJ507" s="89"/>
      <c r="AK507" s="89"/>
      <c r="AL507" s="89"/>
      <c r="AM507" s="90" t="s">
        <v>16961</v>
      </c>
      <c r="AN507" s="90" t="s">
        <v>16975</v>
      </c>
      <c r="AO507" s="90">
        <v>0</v>
      </c>
      <c r="AP507" s="90" t="s">
        <v>16975</v>
      </c>
      <c r="AQ507" s="90" t="s">
        <v>16973</v>
      </c>
      <c r="AR507" s="90" t="s">
        <v>16965</v>
      </c>
      <c r="AS507" s="90"/>
      <c r="AT507" s="90"/>
      <c r="AU507" s="90"/>
      <c r="AV507" s="90"/>
      <c r="AW507" s="90" t="s">
        <v>619</v>
      </c>
      <c r="AX507" s="91">
        <v>3417.9</v>
      </c>
      <c r="AY507" s="91">
        <v>1167</v>
      </c>
      <c r="AZ507" s="90" t="s">
        <v>2968</v>
      </c>
      <c r="BA507" s="90" t="s">
        <v>17013</v>
      </c>
      <c r="BB507" s="92"/>
      <c r="BC507" s="93">
        <f t="shared" si="196"/>
        <v>0</v>
      </c>
      <c r="BJ507" s="61" t="str">
        <f t="shared" si="200"/>
        <v>нет данных</v>
      </c>
      <c r="BM507" s="61" t="s">
        <v>3848</v>
      </c>
      <c r="BN507" s="61" t="s">
        <v>785</v>
      </c>
      <c r="BO507" s="61" t="s">
        <v>3806</v>
      </c>
      <c r="BU507" s="61" t="s">
        <v>3848</v>
      </c>
      <c r="BV507" s="61" t="s">
        <v>785</v>
      </c>
      <c r="BW507" s="61" t="s">
        <v>3806</v>
      </c>
      <c r="CH507" s="86">
        <f t="shared" si="192"/>
        <v>-8.7311491370201111E-10</v>
      </c>
    </row>
    <row r="508" spans="1:86">
      <c r="A508" s="61">
        <v>1</v>
      </c>
      <c r="B508" s="94">
        <f>SUBTOTAL(9,$A$411:A508)</f>
        <v>92</v>
      </c>
      <c r="C508" s="98" t="s">
        <v>551</v>
      </c>
      <c r="D508" s="84">
        <f t="shared" si="202"/>
        <v>7276656</v>
      </c>
      <c r="E508" s="101">
        <v>0</v>
      </c>
      <c r="F508" s="101">
        <v>0</v>
      </c>
      <c r="G508" s="101">
        <v>0</v>
      </c>
      <c r="H508" s="101">
        <v>0</v>
      </c>
      <c r="I508" s="101">
        <v>0</v>
      </c>
      <c r="J508" s="101">
        <v>0</v>
      </c>
      <c r="K508" s="116">
        <v>0</v>
      </c>
      <c r="L508" s="101">
        <v>0</v>
      </c>
      <c r="M508" s="84">
        <v>885</v>
      </c>
      <c r="N508" s="84">
        <v>7124198.1600000001</v>
      </c>
      <c r="O508" s="101">
        <v>0</v>
      </c>
      <c r="P508" s="101">
        <v>0</v>
      </c>
      <c r="Q508" s="101">
        <v>0</v>
      </c>
      <c r="R508" s="101">
        <v>0</v>
      </c>
      <c r="S508" s="101">
        <v>0</v>
      </c>
      <c r="T508" s="101">
        <v>0</v>
      </c>
      <c r="U508" s="101">
        <v>0</v>
      </c>
      <c r="V508" s="101">
        <v>0</v>
      </c>
      <c r="W508" s="101">
        <v>0</v>
      </c>
      <c r="X508" s="101">
        <v>0</v>
      </c>
      <c r="Y508" s="101">
        <v>0</v>
      </c>
      <c r="Z508" s="101">
        <v>0</v>
      </c>
      <c r="AA508" s="101">
        <v>0</v>
      </c>
      <c r="AB508" s="101">
        <v>0</v>
      </c>
      <c r="AC508" s="84">
        <f>ROUND(N508*2.14%,2)</f>
        <v>152457.84</v>
      </c>
      <c r="AD508" s="84">
        <v>0</v>
      </c>
      <c r="AE508" s="101">
        <v>0</v>
      </c>
      <c r="AF508" s="74" t="s">
        <v>17053</v>
      </c>
      <c r="AG508" s="74">
        <v>2024</v>
      </c>
      <c r="AH508" s="74">
        <v>2024</v>
      </c>
      <c r="AI508" s="89"/>
      <c r="AJ508" s="89"/>
      <c r="AK508" s="89"/>
      <c r="AL508" s="89"/>
      <c r="AM508" s="90" t="s">
        <v>16956</v>
      </c>
      <c r="AN508" s="90" t="s">
        <v>16960</v>
      </c>
      <c r="AO508" s="90">
        <v>0</v>
      </c>
      <c r="AP508" s="90" t="s">
        <v>16961</v>
      </c>
      <c r="AQ508" s="90" t="s">
        <v>16962</v>
      </c>
      <c r="AR508" s="90">
        <v>0</v>
      </c>
      <c r="AS508" s="90" t="s">
        <v>16985</v>
      </c>
      <c r="AT508" s="90"/>
      <c r="AU508" s="90"/>
      <c r="AV508" s="90"/>
      <c r="AW508" s="90" t="s">
        <v>996</v>
      </c>
      <c r="AX508" s="91">
        <v>884.1</v>
      </c>
      <c r="AY508" s="91">
        <v>885</v>
      </c>
      <c r="AZ508" s="90" t="s">
        <v>2968</v>
      </c>
      <c r="BA508" s="90">
        <v>2009</v>
      </c>
      <c r="BB508" s="92"/>
      <c r="BC508" s="93">
        <f t="shared" si="196"/>
        <v>0</v>
      </c>
      <c r="BJ508" s="61" t="e">
        <f t="shared" si="200"/>
        <v>#N/A</v>
      </c>
      <c r="BM508" s="61" t="s">
        <v>3849</v>
      </c>
      <c r="BN508" s="61" t="s">
        <v>864</v>
      </c>
      <c r="BO508" s="61" t="s">
        <v>3850</v>
      </c>
      <c r="BU508" s="61" t="s">
        <v>3849</v>
      </c>
      <c r="BV508" s="61" t="s">
        <v>864</v>
      </c>
      <c r="BW508" s="61" t="s">
        <v>3850</v>
      </c>
      <c r="CH508" s="86">
        <f t="shared" si="192"/>
        <v>-1.4551915228366852E-10</v>
      </c>
    </row>
    <row r="509" spans="1:86">
      <c r="B509" s="87" t="s">
        <v>536</v>
      </c>
      <c r="C509" s="87"/>
      <c r="D509" s="83">
        <f>D510+D511</f>
        <v>15108214.489999998</v>
      </c>
      <c r="E509" s="84">
        <f t="shared" ref="E509:AE509" si="203">E510+E511</f>
        <v>0</v>
      </c>
      <c r="F509" s="84">
        <f t="shared" si="203"/>
        <v>0</v>
      </c>
      <c r="G509" s="84">
        <f t="shared" si="203"/>
        <v>0</v>
      </c>
      <c r="H509" s="84">
        <f t="shared" si="203"/>
        <v>0</v>
      </c>
      <c r="I509" s="84">
        <f t="shared" si="203"/>
        <v>0</v>
      </c>
      <c r="J509" s="84">
        <f t="shared" si="203"/>
        <v>0</v>
      </c>
      <c r="K509" s="85">
        <f t="shared" si="203"/>
        <v>0</v>
      </c>
      <c r="L509" s="84">
        <f t="shared" si="203"/>
        <v>0</v>
      </c>
      <c r="M509" s="84">
        <f t="shared" si="203"/>
        <v>544.79999999999995</v>
      </c>
      <c r="N509" s="84">
        <f t="shared" si="203"/>
        <v>4317864.58</v>
      </c>
      <c r="O509" s="84">
        <f t="shared" si="203"/>
        <v>0</v>
      </c>
      <c r="P509" s="84">
        <f t="shared" si="203"/>
        <v>0</v>
      </c>
      <c r="Q509" s="84">
        <f t="shared" si="203"/>
        <v>2566</v>
      </c>
      <c r="R509" s="84">
        <f t="shared" si="203"/>
        <v>10052817.32</v>
      </c>
      <c r="S509" s="84">
        <f t="shared" si="203"/>
        <v>0</v>
      </c>
      <c r="T509" s="84">
        <f t="shared" si="203"/>
        <v>0</v>
      </c>
      <c r="U509" s="84">
        <f t="shared" si="203"/>
        <v>0</v>
      </c>
      <c r="V509" s="84">
        <f t="shared" si="203"/>
        <v>0</v>
      </c>
      <c r="W509" s="84">
        <f t="shared" si="203"/>
        <v>0</v>
      </c>
      <c r="X509" s="84">
        <f t="shared" si="203"/>
        <v>0</v>
      </c>
      <c r="Y509" s="84">
        <f t="shared" si="203"/>
        <v>0</v>
      </c>
      <c r="Z509" s="84">
        <f t="shared" si="203"/>
        <v>0</v>
      </c>
      <c r="AA509" s="84">
        <f t="shared" si="203"/>
        <v>0</v>
      </c>
      <c r="AB509" s="84">
        <f t="shared" si="203"/>
        <v>0</v>
      </c>
      <c r="AC509" s="84">
        <f t="shared" si="203"/>
        <v>307532.59000000003</v>
      </c>
      <c r="AD509" s="84">
        <f t="shared" si="203"/>
        <v>430000</v>
      </c>
      <c r="AE509" s="84">
        <f t="shared" si="203"/>
        <v>0</v>
      </c>
      <c r="AF509" s="74" t="s">
        <v>17027</v>
      </c>
      <c r="AG509" s="74" t="s">
        <v>17027</v>
      </c>
      <c r="AH509" s="74" t="s">
        <v>17027</v>
      </c>
      <c r="AI509" s="89"/>
      <c r="AJ509" s="89"/>
      <c r="AK509" s="89"/>
      <c r="AL509" s="89"/>
      <c r="AM509" s="90"/>
      <c r="AN509" s="90"/>
      <c r="AO509" s="90"/>
      <c r="AP509" s="90"/>
      <c r="AQ509" s="90"/>
      <c r="AR509" s="90"/>
      <c r="AS509" s="90"/>
      <c r="AT509" s="90"/>
      <c r="AU509" s="90"/>
      <c r="AV509" s="90"/>
      <c r="AW509" s="90"/>
      <c r="AX509" s="91"/>
      <c r="AY509" s="91"/>
      <c r="AZ509" s="90"/>
      <c r="BA509" s="90"/>
      <c r="BB509" s="92"/>
      <c r="BC509" s="93">
        <f t="shared" si="196"/>
        <v>-544.79999999999995</v>
      </c>
      <c r="BJ509" s="61" t="e">
        <f t="shared" si="200"/>
        <v>#N/A</v>
      </c>
      <c r="BM509" s="61" t="s">
        <v>750</v>
      </c>
      <c r="BN509" s="61" t="s">
        <v>628</v>
      </c>
      <c r="BO509" s="61" t="s">
        <v>3851</v>
      </c>
      <c r="BU509" s="61" t="s">
        <v>750</v>
      </c>
      <c r="BV509" s="61" t="s">
        <v>628</v>
      </c>
      <c r="BW509" s="61" t="s">
        <v>3851</v>
      </c>
      <c r="CH509" s="86">
        <f t="shared" si="192"/>
        <v>-2.0372681319713593E-9</v>
      </c>
    </row>
    <row r="510" spans="1:86">
      <c r="A510" s="61">
        <v>1</v>
      </c>
      <c r="B510" s="94">
        <f>SUBTOTAL(9,$A$411:A510)</f>
        <v>93</v>
      </c>
      <c r="C510" s="98" t="s">
        <v>552</v>
      </c>
      <c r="D510" s="84">
        <f t="shared" ref="D510:D511" si="204">E510+F510+G510+H510+I510+J510+L510+N510+P510+R510+T510+U510+V510+W510+X510+Y510+Z510+AA510+AB510+AC510+AD510+AE510</f>
        <v>10517947.609999999</v>
      </c>
      <c r="E510" s="101">
        <v>0</v>
      </c>
      <c r="F510" s="101">
        <v>0</v>
      </c>
      <c r="G510" s="101">
        <v>0</v>
      </c>
      <c r="H510" s="101">
        <v>0</v>
      </c>
      <c r="I510" s="101">
        <v>0</v>
      </c>
      <c r="J510" s="101">
        <v>0</v>
      </c>
      <c r="K510" s="116">
        <v>0</v>
      </c>
      <c r="L510" s="101">
        <v>0</v>
      </c>
      <c r="M510" s="84">
        <v>0</v>
      </c>
      <c r="N510" s="138">
        <v>0</v>
      </c>
      <c r="O510" s="101">
        <v>0</v>
      </c>
      <c r="P510" s="101">
        <v>0</v>
      </c>
      <c r="Q510" s="101">
        <v>2566</v>
      </c>
      <c r="R510" s="84">
        <v>10052817.32</v>
      </c>
      <c r="S510" s="101">
        <v>0</v>
      </c>
      <c r="T510" s="101">
        <v>0</v>
      </c>
      <c r="U510" s="101">
        <v>0</v>
      </c>
      <c r="V510" s="101">
        <v>0</v>
      </c>
      <c r="W510" s="101">
        <v>0</v>
      </c>
      <c r="X510" s="101">
        <v>0</v>
      </c>
      <c r="Y510" s="101">
        <v>0</v>
      </c>
      <c r="Z510" s="101">
        <v>0</v>
      </c>
      <c r="AA510" s="101">
        <v>0</v>
      </c>
      <c r="AB510" s="101">
        <v>0</v>
      </c>
      <c r="AC510" s="84">
        <f>ROUND(R510*2.14%,2)</f>
        <v>215130.29</v>
      </c>
      <c r="AD510" s="101">
        <v>250000</v>
      </c>
      <c r="AE510" s="101">
        <v>0</v>
      </c>
      <c r="AF510" s="74">
        <v>2024</v>
      </c>
      <c r="AG510" s="74">
        <v>2024</v>
      </c>
      <c r="AH510" s="74">
        <v>2024</v>
      </c>
      <c r="AI510" s="89"/>
      <c r="AJ510" s="89"/>
      <c r="AK510" s="89"/>
      <c r="AL510" s="89"/>
      <c r="AM510" s="90" t="s">
        <v>16956</v>
      </c>
      <c r="AN510" s="90" t="s">
        <v>16960</v>
      </c>
      <c r="AO510" s="90">
        <v>0</v>
      </c>
      <c r="AP510" s="90" t="s">
        <v>16961</v>
      </c>
      <c r="AQ510" s="90" t="s">
        <v>16962</v>
      </c>
      <c r="AR510" s="90" t="s">
        <v>16965</v>
      </c>
      <c r="AS510" s="90"/>
      <c r="AT510" s="90"/>
      <c r="AU510" s="90"/>
      <c r="AV510" s="90"/>
      <c r="AW510" s="90" t="s">
        <v>799</v>
      </c>
      <c r="AX510" s="91">
        <v>4615.13</v>
      </c>
      <c r="AY510" s="91">
        <v>1650</v>
      </c>
      <c r="AZ510" s="90" t="s">
        <v>2968</v>
      </c>
      <c r="BA510" s="90" t="s">
        <v>2985</v>
      </c>
      <c r="BB510" s="92"/>
      <c r="BC510" s="93">
        <f t="shared" si="196"/>
        <v>1650</v>
      </c>
      <c r="BJ510" s="61" t="str">
        <f t="shared" si="200"/>
        <v>1204.200</v>
      </c>
      <c r="BM510" s="61" t="s">
        <v>751</v>
      </c>
      <c r="BN510" s="61" t="s">
        <v>3204</v>
      </c>
      <c r="BO510" s="61" t="s">
        <v>784</v>
      </c>
      <c r="BU510" s="61" t="s">
        <v>751</v>
      </c>
      <c r="BV510" s="61" t="s">
        <v>3204</v>
      </c>
      <c r="BW510" s="61" t="s">
        <v>784</v>
      </c>
      <c r="CH510" s="86">
        <f t="shared" si="192"/>
        <v>-9.0221874415874481E-10</v>
      </c>
    </row>
    <row r="511" spans="1:86">
      <c r="A511" s="61">
        <v>1</v>
      </c>
      <c r="B511" s="94">
        <f>SUBTOTAL(9,$A$411:A511)</f>
        <v>94</v>
      </c>
      <c r="C511" s="98" t="s">
        <v>553</v>
      </c>
      <c r="D511" s="84">
        <f t="shared" si="204"/>
        <v>4590266.88</v>
      </c>
      <c r="E511" s="101">
        <v>0</v>
      </c>
      <c r="F511" s="101">
        <v>0</v>
      </c>
      <c r="G511" s="101">
        <v>0</v>
      </c>
      <c r="H511" s="101">
        <v>0</v>
      </c>
      <c r="I511" s="101">
        <v>0</v>
      </c>
      <c r="J511" s="101">
        <v>0</v>
      </c>
      <c r="K511" s="116">
        <v>0</v>
      </c>
      <c r="L511" s="101">
        <v>0</v>
      </c>
      <c r="M511" s="84">
        <v>544.79999999999995</v>
      </c>
      <c r="N511" s="84">
        <v>4317864.58</v>
      </c>
      <c r="O511" s="101">
        <v>0</v>
      </c>
      <c r="P511" s="101">
        <v>0</v>
      </c>
      <c r="Q511" s="101">
        <v>0</v>
      </c>
      <c r="R511" s="101">
        <v>0</v>
      </c>
      <c r="S511" s="101">
        <v>0</v>
      </c>
      <c r="T511" s="101">
        <v>0</v>
      </c>
      <c r="U511" s="101">
        <v>0</v>
      </c>
      <c r="V511" s="101">
        <v>0</v>
      </c>
      <c r="W511" s="101">
        <v>0</v>
      </c>
      <c r="X511" s="101">
        <v>0</v>
      </c>
      <c r="Y511" s="101">
        <v>0</v>
      </c>
      <c r="Z511" s="101">
        <v>0</v>
      </c>
      <c r="AA511" s="101">
        <v>0</v>
      </c>
      <c r="AB511" s="101">
        <v>0</v>
      </c>
      <c r="AC511" s="84">
        <f>ROUND(N511*2.14%,2)</f>
        <v>92402.3</v>
      </c>
      <c r="AD511" s="84">
        <v>180000</v>
      </c>
      <c r="AE511" s="101">
        <v>0</v>
      </c>
      <c r="AF511" s="74">
        <v>2024</v>
      </c>
      <c r="AG511" s="74">
        <v>2024</v>
      </c>
      <c r="AH511" s="74">
        <v>2024</v>
      </c>
      <c r="AI511" s="89"/>
      <c r="AJ511" s="89"/>
      <c r="AK511" s="89"/>
      <c r="AL511" s="89"/>
      <c r="AM511" s="90" t="s">
        <v>16954</v>
      </c>
      <c r="AN511" s="90" t="s">
        <v>16955</v>
      </c>
      <c r="AO511" s="90">
        <v>0</v>
      </c>
      <c r="AP511" s="90" t="s">
        <v>16970</v>
      </c>
      <c r="AQ511" s="90" t="s">
        <v>16967</v>
      </c>
      <c r="AR511" s="90">
        <v>0</v>
      </c>
      <c r="AS511" s="90"/>
      <c r="AT511" s="90"/>
      <c r="AU511" s="90"/>
      <c r="AV511" s="90"/>
      <c r="AW511" s="90" t="s">
        <v>641</v>
      </c>
      <c r="AX511" s="91">
        <v>613.79999999999995</v>
      </c>
      <c r="AY511" s="91">
        <v>544.79999999999995</v>
      </c>
      <c r="AZ511" s="90" t="s">
        <v>2968</v>
      </c>
      <c r="BA511" s="90" t="s">
        <v>17013</v>
      </c>
      <c r="BB511" s="92"/>
      <c r="BC511" s="93">
        <f t="shared" si="196"/>
        <v>0</v>
      </c>
      <c r="BJ511" s="61" t="str">
        <f t="shared" si="200"/>
        <v>403.600</v>
      </c>
      <c r="BM511" s="61" t="s">
        <v>3852</v>
      </c>
      <c r="BN511" s="61" t="s">
        <v>864</v>
      </c>
      <c r="BO511" s="61" t="s">
        <v>2431</v>
      </c>
      <c r="BU511" s="61" t="s">
        <v>3852</v>
      </c>
      <c r="BV511" s="61" t="s">
        <v>864</v>
      </c>
      <c r="BW511" s="61" t="s">
        <v>2431</v>
      </c>
      <c r="CH511" s="86">
        <f t="shared" si="192"/>
        <v>-1.7462298274040222E-10</v>
      </c>
    </row>
    <row r="512" spans="1:86">
      <c r="B512" s="87" t="s">
        <v>459</v>
      </c>
      <c r="C512" s="87"/>
      <c r="D512" s="83">
        <f>SUM(D513:D520)</f>
        <v>40448210.159999996</v>
      </c>
      <c r="E512" s="84">
        <f t="shared" ref="E512:AE512" si="205">SUM(E513:E520)</f>
        <v>0</v>
      </c>
      <c r="F512" s="84">
        <f t="shared" si="205"/>
        <v>0</v>
      </c>
      <c r="G512" s="84">
        <f t="shared" si="205"/>
        <v>0</v>
      </c>
      <c r="H512" s="84">
        <f t="shared" si="205"/>
        <v>0</v>
      </c>
      <c r="I512" s="84">
        <f t="shared" si="205"/>
        <v>0</v>
      </c>
      <c r="J512" s="84">
        <f t="shared" si="205"/>
        <v>0</v>
      </c>
      <c r="K512" s="85">
        <f t="shared" si="205"/>
        <v>0</v>
      </c>
      <c r="L512" s="84">
        <f t="shared" si="205"/>
        <v>0</v>
      </c>
      <c r="M512" s="84">
        <f t="shared" si="205"/>
        <v>4652.3</v>
      </c>
      <c r="N512" s="84">
        <f t="shared" si="205"/>
        <v>35603025.469999999</v>
      </c>
      <c r="O512" s="84">
        <f t="shared" si="205"/>
        <v>0</v>
      </c>
      <c r="P512" s="84">
        <f t="shared" si="205"/>
        <v>0</v>
      </c>
      <c r="Q512" s="84">
        <f t="shared" si="205"/>
        <v>585.5</v>
      </c>
      <c r="R512" s="84">
        <f t="shared" si="205"/>
        <v>2913430.43</v>
      </c>
      <c r="S512" s="84">
        <f t="shared" si="205"/>
        <v>0</v>
      </c>
      <c r="T512" s="84">
        <f t="shared" si="205"/>
        <v>0</v>
      </c>
      <c r="U512" s="84">
        <f t="shared" si="205"/>
        <v>0</v>
      </c>
      <c r="V512" s="84">
        <f t="shared" si="205"/>
        <v>0</v>
      </c>
      <c r="W512" s="84">
        <f t="shared" si="205"/>
        <v>0</v>
      </c>
      <c r="X512" s="84">
        <f t="shared" si="205"/>
        <v>0</v>
      </c>
      <c r="Y512" s="84">
        <f t="shared" si="205"/>
        <v>0</v>
      </c>
      <c r="Z512" s="84">
        <f t="shared" si="205"/>
        <v>0</v>
      </c>
      <c r="AA512" s="84">
        <f t="shared" si="205"/>
        <v>0</v>
      </c>
      <c r="AB512" s="84">
        <f t="shared" si="205"/>
        <v>0</v>
      </c>
      <c r="AC512" s="84">
        <f t="shared" si="205"/>
        <v>771754.26</v>
      </c>
      <c r="AD512" s="84">
        <f t="shared" si="205"/>
        <v>680000</v>
      </c>
      <c r="AE512" s="84">
        <f t="shared" si="205"/>
        <v>480000</v>
      </c>
      <c r="AF512" s="74" t="s">
        <v>17027</v>
      </c>
      <c r="AG512" s="74" t="s">
        <v>17027</v>
      </c>
      <c r="AH512" s="74" t="s">
        <v>17027</v>
      </c>
      <c r="AI512" s="89"/>
      <c r="AJ512" s="89"/>
      <c r="AK512" s="89"/>
      <c r="AL512" s="89"/>
      <c r="AM512" s="90"/>
      <c r="AN512" s="90"/>
      <c r="AO512" s="90"/>
      <c r="AP512" s="90"/>
      <c r="AQ512" s="90"/>
      <c r="AR512" s="90"/>
      <c r="AS512" s="90"/>
      <c r="AT512" s="90"/>
      <c r="AU512" s="90"/>
      <c r="AV512" s="90"/>
      <c r="AW512" s="90"/>
      <c r="AX512" s="91"/>
      <c r="AY512" s="91"/>
      <c r="AZ512" s="90"/>
      <c r="BA512" s="90"/>
      <c r="BB512" s="92"/>
      <c r="BC512" s="93">
        <f t="shared" si="196"/>
        <v>-4652.3</v>
      </c>
      <c r="BJ512" s="61" t="e">
        <f t="shared" si="200"/>
        <v>#N/A</v>
      </c>
      <c r="BM512" s="61" t="s">
        <v>3700</v>
      </c>
      <c r="BN512" s="61" t="s">
        <v>733</v>
      </c>
      <c r="BO512" s="61" t="s">
        <v>3701</v>
      </c>
      <c r="BU512" s="61" t="s">
        <v>3700</v>
      </c>
      <c r="BV512" s="61" t="s">
        <v>733</v>
      </c>
      <c r="BW512" s="61" t="s">
        <v>3701</v>
      </c>
      <c r="CH512" s="86">
        <f t="shared" si="192"/>
        <v>-2.5611370801925659E-9</v>
      </c>
    </row>
    <row r="513" spans="1:86">
      <c r="A513" s="61">
        <v>1</v>
      </c>
      <c r="B513" s="94">
        <f>SUBTOTAL(9,$A$411:A513)</f>
        <v>95</v>
      </c>
      <c r="C513" s="98" t="s">
        <v>476</v>
      </c>
      <c r="D513" s="84">
        <f t="shared" ref="D513:D520" si="206">E513+F513+G513+H513+I513+J513+L513+N513+P513+R513+T513+U513+V513+W513+X513+Y513+Z513+AA513+AB513+AC513+AD513+AE513</f>
        <v>12960000</v>
      </c>
      <c r="E513" s="101">
        <v>0</v>
      </c>
      <c r="F513" s="101">
        <v>0</v>
      </c>
      <c r="G513" s="101">
        <v>0</v>
      </c>
      <c r="H513" s="101">
        <v>0</v>
      </c>
      <c r="I513" s="101">
        <v>0</v>
      </c>
      <c r="J513" s="101">
        <v>0</v>
      </c>
      <c r="K513" s="116">
        <v>0</v>
      </c>
      <c r="L513" s="101">
        <v>0</v>
      </c>
      <c r="M513" s="84">
        <v>1620</v>
      </c>
      <c r="N513" s="84">
        <v>12492657.140000001</v>
      </c>
      <c r="O513" s="101">
        <v>0</v>
      </c>
      <c r="P513" s="101">
        <v>0</v>
      </c>
      <c r="Q513" s="101">
        <v>0</v>
      </c>
      <c r="R513" s="101">
        <v>0</v>
      </c>
      <c r="S513" s="101">
        <v>0</v>
      </c>
      <c r="T513" s="101">
        <v>0</v>
      </c>
      <c r="U513" s="101">
        <v>0</v>
      </c>
      <c r="V513" s="101">
        <v>0</v>
      </c>
      <c r="W513" s="101">
        <v>0</v>
      </c>
      <c r="X513" s="101">
        <v>0</v>
      </c>
      <c r="Y513" s="101">
        <v>0</v>
      </c>
      <c r="Z513" s="101">
        <v>0</v>
      </c>
      <c r="AA513" s="101">
        <v>0</v>
      </c>
      <c r="AB513" s="101">
        <v>0</v>
      </c>
      <c r="AC513" s="84">
        <f>ROUND(N513*2.14%,2)</f>
        <v>267342.86</v>
      </c>
      <c r="AD513" s="101">
        <v>200000</v>
      </c>
      <c r="AE513" s="101">
        <v>0</v>
      </c>
      <c r="AF513" s="74">
        <v>2024</v>
      </c>
      <c r="AG513" s="74">
        <v>2024</v>
      </c>
      <c r="AH513" s="74">
        <v>2024</v>
      </c>
      <c r="AI513" s="89"/>
      <c r="AJ513" s="89"/>
      <c r="AK513" s="89"/>
      <c r="AL513" s="89"/>
      <c r="AM513" s="90" t="s">
        <v>16955</v>
      </c>
      <c r="AN513" s="90" t="s">
        <v>16957</v>
      </c>
      <c r="AO513" s="90">
        <v>0</v>
      </c>
      <c r="AP513" s="90" t="s">
        <v>16965</v>
      </c>
      <c r="AQ513" s="90" t="s">
        <v>16958</v>
      </c>
      <c r="AR513" s="90" t="s">
        <v>16953</v>
      </c>
      <c r="AS513" s="90"/>
      <c r="AT513" s="90"/>
      <c r="AU513" s="90"/>
      <c r="AV513" s="90"/>
      <c r="AW513" s="90" t="s">
        <v>1015</v>
      </c>
      <c r="AX513" s="91">
        <v>6142.1</v>
      </c>
      <c r="AY513" s="91">
        <v>1614</v>
      </c>
      <c r="AZ513" s="90" t="s">
        <v>2993</v>
      </c>
      <c r="BA513" s="90">
        <v>2009</v>
      </c>
      <c r="BB513" s="92"/>
      <c r="BC513" s="93">
        <f t="shared" si="196"/>
        <v>-6</v>
      </c>
      <c r="BJ513" s="61" t="str">
        <f t="shared" si="200"/>
        <v>1614.600</v>
      </c>
      <c r="BM513" s="61" t="s">
        <v>3702</v>
      </c>
      <c r="BN513" s="61" t="s">
        <v>2985</v>
      </c>
      <c r="BO513" s="61" t="s">
        <v>3701</v>
      </c>
      <c r="BU513" s="61" t="s">
        <v>3702</v>
      </c>
      <c r="BV513" s="61" t="s">
        <v>2985</v>
      </c>
      <c r="BW513" s="61" t="s">
        <v>3701</v>
      </c>
      <c r="CH513" s="86">
        <f t="shared" si="192"/>
        <v>-5.8207660913467407E-10</v>
      </c>
    </row>
    <row r="514" spans="1:86">
      <c r="A514" s="61">
        <v>1</v>
      </c>
      <c r="B514" s="94">
        <f>SUBTOTAL(9,$A$411:A514)</f>
        <v>96</v>
      </c>
      <c r="C514" s="98" t="s">
        <v>477</v>
      </c>
      <c r="D514" s="84">
        <f t="shared" si="206"/>
        <v>4012668</v>
      </c>
      <c r="E514" s="101">
        <v>0</v>
      </c>
      <c r="F514" s="101">
        <v>0</v>
      </c>
      <c r="G514" s="101">
        <v>0</v>
      </c>
      <c r="H514" s="101">
        <v>0</v>
      </c>
      <c r="I514" s="101">
        <v>0</v>
      </c>
      <c r="J514" s="101">
        <v>0</v>
      </c>
      <c r="K514" s="116">
        <v>0</v>
      </c>
      <c r="L514" s="101">
        <v>0</v>
      </c>
      <c r="M514" s="84">
        <v>450</v>
      </c>
      <c r="N514" s="84">
        <v>3781738.79</v>
      </c>
      <c r="O514" s="101">
        <v>0</v>
      </c>
      <c r="P514" s="101">
        <v>0</v>
      </c>
      <c r="Q514" s="101">
        <v>0</v>
      </c>
      <c r="R514" s="101">
        <v>0</v>
      </c>
      <c r="S514" s="101">
        <v>0</v>
      </c>
      <c r="T514" s="101">
        <v>0</v>
      </c>
      <c r="U514" s="101">
        <v>0</v>
      </c>
      <c r="V514" s="101">
        <v>0</v>
      </c>
      <c r="W514" s="101">
        <v>0</v>
      </c>
      <c r="X514" s="101">
        <v>0</v>
      </c>
      <c r="Y514" s="101">
        <v>0</v>
      </c>
      <c r="Z514" s="101">
        <v>0</v>
      </c>
      <c r="AA514" s="101">
        <v>0</v>
      </c>
      <c r="AB514" s="101">
        <v>0</v>
      </c>
      <c r="AC514" s="84">
        <f>ROUND(N514*2.14%,2)</f>
        <v>80929.210000000006</v>
      </c>
      <c r="AD514" s="84">
        <v>150000</v>
      </c>
      <c r="AE514" s="101">
        <v>0</v>
      </c>
      <c r="AF514" s="74">
        <v>2024</v>
      </c>
      <c r="AG514" s="74">
        <v>2024</v>
      </c>
      <c r="AH514" s="74">
        <v>2024</v>
      </c>
      <c r="AI514" s="89"/>
      <c r="AJ514" s="89"/>
      <c r="AK514" s="89"/>
      <c r="AL514" s="89"/>
      <c r="AM514" s="90" t="s">
        <v>16968</v>
      </c>
      <c r="AN514" s="90" t="s">
        <v>16951</v>
      </c>
      <c r="AO514" s="90">
        <v>0</v>
      </c>
      <c r="AP514" s="90" t="s">
        <v>16965</v>
      </c>
      <c r="AQ514" s="90" t="s">
        <v>16953</v>
      </c>
      <c r="AR514" s="90">
        <v>0</v>
      </c>
      <c r="AS514" s="90"/>
      <c r="AT514" s="90"/>
      <c r="AU514" s="90"/>
      <c r="AV514" s="90"/>
      <c r="AW514" s="90" t="s">
        <v>925</v>
      </c>
      <c r="AX514" s="91">
        <v>862.2</v>
      </c>
      <c r="AY514" s="91" t="s">
        <v>2985</v>
      </c>
      <c r="AZ514" s="90" t="s">
        <v>2993</v>
      </c>
      <c r="BA514" s="90" t="s">
        <v>17013</v>
      </c>
      <c r="BB514" s="92"/>
      <c r="BC514" s="93" t="e">
        <f t="shared" si="196"/>
        <v>#VALUE!</v>
      </c>
      <c r="BJ514" s="61" t="str">
        <f t="shared" si="200"/>
        <v>нет данных</v>
      </c>
      <c r="BM514" s="61" t="s">
        <v>725</v>
      </c>
      <c r="BN514" s="61" t="s">
        <v>2985</v>
      </c>
      <c r="BO514" s="61" t="s">
        <v>2985</v>
      </c>
      <c r="BU514" s="61" t="s">
        <v>725</v>
      </c>
      <c r="BV514" s="61" t="s">
        <v>2985</v>
      </c>
      <c r="BW514" s="61" t="s">
        <v>2985</v>
      </c>
      <c r="CH514" s="86">
        <f t="shared" si="192"/>
        <v>-5.8207660913467407E-11</v>
      </c>
    </row>
    <row r="515" spans="1:86">
      <c r="A515" s="61">
        <v>1</v>
      </c>
      <c r="B515" s="94">
        <f>SUBTOTAL(9,$A$411:A515)</f>
        <v>97</v>
      </c>
      <c r="C515" s="98" t="s">
        <v>478</v>
      </c>
      <c r="D515" s="84">
        <f t="shared" si="206"/>
        <v>6108172</v>
      </c>
      <c r="E515" s="101">
        <v>0</v>
      </c>
      <c r="F515" s="101">
        <v>0</v>
      </c>
      <c r="G515" s="101">
        <v>0</v>
      </c>
      <c r="H515" s="101">
        <v>0</v>
      </c>
      <c r="I515" s="101">
        <v>0</v>
      </c>
      <c r="J515" s="101">
        <v>0</v>
      </c>
      <c r="K515" s="116">
        <v>0</v>
      </c>
      <c r="L515" s="101">
        <v>0</v>
      </c>
      <c r="M515" s="84">
        <v>685</v>
      </c>
      <c r="N515" s="84">
        <v>5803967.0999999996</v>
      </c>
      <c r="O515" s="101">
        <v>0</v>
      </c>
      <c r="P515" s="101">
        <v>0</v>
      </c>
      <c r="Q515" s="101">
        <v>0</v>
      </c>
      <c r="R515" s="101">
        <v>0</v>
      </c>
      <c r="S515" s="101">
        <v>0</v>
      </c>
      <c r="T515" s="101">
        <v>0</v>
      </c>
      <c r="U515" s="101">
        <v>0</v>
      </c>
      <c r="V515" s="101">
        <v>0</v>
      </c>
      <c r="W515" s="101">
        <v>0</v>
      </c>
      <c r="X515" s="101">
        <v>0</v>
      </c>
      <c r="Y515" s="101">
        <v>0</v>
      </c>
      <c r="Z515" s="101">
        <v>0</v>
      </c>
      <c r="AA515" s="101">
        <v>0</v>
      </c>
      <c r="AB515" s="101">
        <v>0</v>
      </c>
      <c r="AC515" s="84">
        <f>ROUND(N515*2.14%,2)</f>
        <v>124204.9</v>
      </c>
      <c r="AD515" s="84">
        <v>180000</v>
      </c>
      <c r="AE515" s="101">
        <v>0</v>
      </c>
      <c r="AF515" s="74">
        <v>2024</v>
      </c>
      <c r="AG515" s="74">
        <v>2024</v>
      </c>
      <c r="AH515" s="74">
        <v>2024</v>
      </c>
      <c r="AI515" s="89"/>
      <c r="AJ515" s="89"/>
      <c r="AK515" s="89"/>
      <c r="AL515" s="89"/>
      <c r="AM515" s="90" t="s">
        <v>16970</v>
      </c>
      <c r="AN515" s="90" t="s">
        <v>16951</v>
      </c>
      <c r="AO515" s="90">
        <v>0</v>
      </c>
      <c r="AP515" s="90" t="s">
        <v>16965</v>
      </c>
      <c r="AQ515" s="90" t="s">
        <v>16965</v>
      </c>
      <c r="AR515" s="90">
        <v>0</v>
      </c>
      <c r="AS515" s="90"/>
      <c r="AT515" s="90"/>
      <c r="AU515" s="90"/>
      <c r="AV515" s="90"/>
      <c r="AW515" s="90" t="s">
        <v>1269</v>
      </c>
      <c r="AX515" s="91">
        <v>935.2</v>
      </c>
      <c r="AY515" s="91">
        <v>716</v>
      </c>
      <c r="AZ515" s="90" t="s">
        <v>2993</v>
      </c>
      <c r="BA515" s="90">
        <v>2010</v>
      </c>
      <c r="BB515" s="92"/>
      <c r="BC515" s="93">
        <f t="shared" si="196"/>
        <v>31</v>
      </c>
      <c r="BJ515" s="61" t="str">
        <f t="shared" si="200"/>
        <v>646.600</v>
      </c>
      <c r="BM515" s="61" t="s">
        <v>726</v>
      </c>
      <c r="BN515" s="61" t="s">
        <v>628</v>
      </c>
      <c r="BO515" s="61" t="s">
        <v>734</v>
      </c>
      <c r="BU515" s="61" t="s">
        <v>726</v>
      </c>
      <c r="BV515" s="61" t="s">
        <v>628</v>
      </c>
      <c r="BW515" s="61" t="s">
        <v>734</v>
      </c>
      <c r="CH515" s="86">
        <f t="shared" si="192"/>
        <v>3.7834979593753815E-10</v>
      </c>
    </row>
    <row r="516" spans="1:86">
      <c r="A516" s="61">
        <v>1</v>
      </c>
      <c r="B516" s="94">
        <f>SUBTOTAL(9,$A$411:A516)</f>
        <v>98</v>
      </c>
      <c r="C516" s="98" t="s">
        <v>460</v>
      </c>
      <c r="D516" s="84">
        <f t="shared" si="206"/>
        <v>3995395.2</v>
      </c>
      <c r="E516" s="101">
        <v>0</v>
      </c>
      <c r="F516" s="101">
        <v>0</v>
      </c>
      <c r="G516" s="101">
        <v>0</v>
      </c>
      <c r="H516" s="101">
        <v>0</v>
      </c>
      <c r="I516" s="101">
        <v>0</v>
      </c>
      <c r="J516" s="101">
        <v>0</v>
      </c>
      <c r="K516" s="116">
        <v>0</v>
      </c>
      <c r="L516" s="101">
        <v>0</v>
      </c>
      <c r="M516" s="117">
        <v>492</v>
      </c>
      <c r="N516" s="84">
        <v>3911685.14</v>
      </c>
      <c r="O516" s="101">
        <v>0</v>
      </c>
      <c r="P516" s="101">
        <v>0</v>
      </c>
      <c r="Q516" s="84">
        <v>0</v>
      </c>
      <c r="R516" s="84">
        <v>0</v>
      </c>
      <c r="S516" s="101">
        <v>0</v>
      </c>
      <c r="T516" s="101">
        <v>0</v>
      </c>
      <c r="U516" s="101">
        <v>0</v>
      </c>
      <c r="V516" s="101">
        <v>0</v>
      </c>
      <c r="W516" s="101">
        <v>0</v>
      </c>
      <c r="X516" s="101">
        <v>0</v>
      </c>
      <c r="Y516" s="101">
        <v>0</v>
      </c>
      <c r="Z516" s="101">
        <v>0</v>
      </c>
      <c r="AA516" s="101">
        <v>0</v>
      </c>
      <c r="AB516" s="101">
        <v>0</v>
      </c>
      <c r="AC516" s="84">
        <f>ROUND(N516*2.14%,2)</f>
        <v>83710.06</v>
      </c>
      <c r="AD516" s="84">
        <v>0</v>
      </c>
      <c r="AE516" s="101">
        <v>0</v>
      </c>
      <c r="AF516" s="74" t="s">
        <v>17053</v>
      </c>
      <c r="AG516" s="74">
        <v>2024</v>
      </c>
      <c r="AH516" s="74">
        <v>2024</v>
      </c>
      <c r="AI516" s="89"/>
      <c r="AJ516" s="89"/>
      <c r="AK516" s="89"/>
      <c r="AL516" s="89"/>
      <c r="AM516" s="90" t="s">
        <v>16954</v>
      </c>
      <c r="AN516" s="90" t="s">
        <v>16960</v>
      </c>
      <c r="AO516" s="90">
        <v>0</v>
      </c>
      <c r="AP516" s="90" t="s">
        <v>16971</v>
      </c>
      <c r="AQ516" s="90" t="s">
        <v>16973</v>
      </c>
      <c r="AR516" s="90">
        <v>0</v>
      </c>
      <c r="AS516" s="90"/>
      <c r="AT516" s="90"/>
      <c r="AU516" s="90"/>
      <c r="AV516" s="90"/>
      <c r="AW516" s="90" t="s">
        <v>641</v>
      </c>
      <c r="AX516" s="91">
        <v>542.20000000000005</v>
      </c>
      <c r="AY516" s="91">
        <v>507</v>
      </c>
      <c r="AZ516" s="90" t="s">
        <v>2968</v>
      </c>
      <c r="BA516" s="90" t="s">
        <v>17013</v>
      </c>
      <c r="BB516" s="92"/>
      <c r="BC516" s="93">
        <f>AY516-M516</f>
        <v>15</v>
      </c>
      <c r="BJ516" s="61" t="str">
        <f t="shared" si="200"/>
        <v>нет данных</v>
      </c>
      <c r="BM516" s="61" t="s">
        <v>724</v>
      </c>
      <c r="BN516" s="61" t="s">
        <v>2985</v>
      </c>
      <c r="BO516" s="61" t="s">
        <v>3671</v>
      </c>
      <c r="BU516" s="61" t="s">
        <v>724</v>
      </c>
      <c r="BV516" s="61" t="s">
        <v>2985</v>
      </c>
      <c r="BW516" s="61" t="s">
        <v>3671</v>
      </c>
      <c r="CH516" s="86">
        <f t="shared" si="192"/>
        <v>5.8207660913467407E-11</v>
      </c>
    </row>
    <row r="517" spans="1:86">
      <c r="A517" s="61">
        <v>1</v>
      </c>
      <c r="B517" s="94">
        <f>SUBTOTAL(9,$A$411:A517)</f>
        <v>99</v>
      </c>
      <c r="C517" s="98" t="s">
        <v>464</v>
      </c>
      <c r="D517" s="84">
        <f t="shared" si="206"/>
        <v>2183891.1999999997</v>
      </c>
      <c r="E517" s="101">
        <v>0</v>
      </c>
      <c r="F517" s="101">
        <v>0</v>
      </c>
      <c r="G517" s="101">
        <v>0</v>
      </c>
      <c r="H517" s="101">
        <v>0</v>
      </c>
      <c r="I517" s="101">
        <v>0</v>
      </c>
      <c r="J517" s="101">
        <v>0</v>
      </c>
      <c r="K517" s="116">
        <v>0</v>
      </c>
      <c r="L517" s="101">
        <v>0</v>
      </c>
      <c r="M517" s="117">
        <v>277</v>
      </c>
      <c r="N517" s="84">
        <v>2138135.11</v>
      </c>
      <c r="O517" s="101">
        <v>0</v>
      </c>
      <c r="P517" s="101">
        <v>0</v>
      </c>
      <c r="Q517" s="84">
        <v>0</v>
      </c>
      <c r="R517" s="84">
        <v>0</v>
      </c>
      <c r="S517" s="101">
        <v>0</v>
      </c>
      <c r="T517" s="101">
        <v>0</v>
      </c>
      <c r="U517" s="101">
        <v>0</v>
      </c>
      <c r="V517" s="101">
        <v>0</v>
      </c>
      <c r="W517" s="101">
        <v>0</v>
      </c>
      <c r="X517" s="101">
        <v>0</v>
      </c>
      <c r="Y517" s="101">
        <v>0</v>
      </c>
      <c r="Z517" s="101">
        <v>0</v>
      </c>
      <c r="AA517" s="101">
        <v>0</v>
      </c>
      <c r="AB517" s="101">
        <v>0</v>
      </c>
      <c r="AC517" s="84">
        <f>ROUND(N517*2.14%,2)</f>
        <v>45756.09</v>
      </c>
      <c r="AD517" s="84">
        <v>0</v>
      </c>
      <c r="AE517" s="101">
        <v>0</v>
      </c>
      <c r="AF517" s="74" t="s">
        <v>17053</v>
      </c>
      <c r="AG517" s="74">
        <v>2024</v>
      </c>
      <c r="AH517" s="74">
        <v>2024</v>
      </c>
      <c r="AI517" s="89"/>
      <c r="AJ517" s="89"/>
      <c r="AK517" s="89"/>
      <c r="AL517" s="89"/>
      <c r="AM517" s="90" t="s">
        <v>16950</v>
      </c>
      <c r="AN517" s="90" t="s">
        <v>16950</v>
      </c>
      <c r="AO517" s="90">
        <v>0</v>
      </c>
      <c r="AP517" s="90" t="s">
        <v>16950</v>
      </c>
      <c r="AQ517" s="90" t="s">
        <v>16969</v>
      </c>
      <c r="AR517" s="90">
        <v>0</v>
      </c>
      <c r="AS517" s="90"/>
      <c r="AT517" s="90"/>
      <c r="AU517" s="90"/>
      <c r="AV517" s="90"/>
      <c r="AW517" s="90" t="s">
        <v>664</v>
      </c>
      <c r="AX517" s="91">
        <v>332</v>
      </c>
      <c r="AY517" s="91">
        <v>269</v>
      </c>
      <c r="AZ517" s="90" t="s">
        <v>2968</v>
      </c>
      <c r="BA517" s="90" t="s">
        <v>17013</v>
      </c>
      <c r="BB517" s="92"/>
      <c r="BC517" s="93">
        <f>AY517-M517</f>
        <v>-8</v>
      </c>
      <c r="BJ517" s="61" t="str">
        <f t="shared" si="200"/>
        <v>нет данных</v>
      </c>
      <c r="BM517" s="61" t="s">
        <v>3678</v>
      </c>
      <c r="BN517" s="61" t="s">
        <v>3007</v>
      </c>
      <c r="BO517" s="61" t="s">
        <v>2985</v>
      </c>
      <c r="BU517" s="61" t="s">
        <v>3678</v>
      </c>
      <c r="BV517" s="61" t="s">
        <v>3007</v>
      </c>
      <c r="BW517" s="61" t="s">
        <v>2985</v>
      </c>
      <c r="CH517" s="86">
        <f t="shared" si="192"/>
        <v>-1.4551915228366852E-10</v>
      </c>
    </row>
    <row r="518" spans="1:86">
      <c r="A518" s="61">
        <v>1</v>
      </c>
      <c r="B518" s="94">
        <f>SUBTOTAL(9,$A$411:A518)</f>
        <v>100</v>
      </c>
      <c r="C518" s="98" t="s">
        <v>8381</v>
      </c>
      <c r="D518" s="84">
        <f t="shared" si="206"/>
        <v>6038858.4400000004</v>
      </c>
      <c r="E518" s="102">
        <v>0</v>
      </c>
      <c r="F518" s="102">
        <v>0</v>
      </c>
      <c r="G518" s="102">
        <v>0</v>
      </c>
      <c r="H518" s="102">
        <v>0</v>
      </c>
      <c r="I518" s="102">
        <v>0</v>
      </c>
      <c r="J518" s="102">
        <v>0</v>
      </c>
      <c r="K518" s="119">
        <v>0</v>
      </c>
      <c r="L518" s="102">
        <v>0</v>
      </c>
      <c r="M518" s="102">
        <v>271</v>
      </c>
      <c r="N518" s="102">
        <v>2617075.19</v>
      </c>
      <c r="O518" s="102">
        <v>0</v>
      </c>
      <c r="P518" s="102">
        <v>0</v>
      </c>
      <c r="Q518" s="102">
        <v>585.5</v>
      </c>
      <c r="R518" s="102">
        <v>2913430.43</v>
      </c>
      <c r="S518" s="102">
        <v>0</v>
      </c>
      <c r="T518" s="102">
        <v>0</v>
      </c>
      <c r="U518" s="102">
        <v>0</v>
      </c>
      <c r="V518" s="102">
        <v>0</v>
      </c>
      <c r="W518" s="102">
        <v>0</v>
      </c>
      <c r="X518" s="102">
        <v>0</v>
      </c>
      <c r="Y518" s="102">
        <v>0</v>
      </c>
      <c r="Z518" s="102">
        <v>0</v>
      </c>
      <c r="AA518" s="102">
        <v>0</v>
      </c>
      <c r="AB518" s="102">
        <v>0</v>
      </c>
      <c r="AC518" s="102">
        <f>ROUND(R518*2.14%,2)+ROUND(N518*2.14%,2)</f>
        <v>118352.82</v>
      </c>
      <c r="AD518" s="102">
        <v>150000</v>
      </c>
      <c r="AE518" s="102">
        <v>240000</v>
      </c>
      <c r="AF518" s="74">
        <v>2024</v>
      </c>
      <c r="AG518" s="74">
        <v>2024</v>
      </c>
      <c r="AH518" s="74">
        <v>2024</v>
      </c>
      <c r="AI518" s="89"/>
      <c r="AJ518" s="89"/>
      <c r="AK518" s="89"/>
      <c r="AL518" s="89"/>
      <c r="AM518" s="90"/>
      <c r="AN518" s="90"/>
      <c r="AO518" s="90"/>
      <c r="AP518" s="90"/>
      <c r="AQ518" s="90"/>
      <c r="AR518" s="90"/>
      <c r="AS518" s="90"/>
      <c r="AT518" s="90"/>
      <c r="AU518" s="90"/>
      <c r="AV518" s="90"/>
      <c r="AW518" s="90"/>
      <c r="AX518" s="91"/>
      <c r="AY518" s="91"/>
      <c r="AZ518" s="90"/>
      <c r="BA518" s="90"/>
      <c r="BB518" s="92"/>
      <c r="BC518" s="93"/>
      <c r="CH518" s="86">
        <f t="shared" si="192"/>
        <v>2.9103830456733704E-10</v>
      </c>
    </row>
    <row r="519" spans="1:86">
      <c r="A519" s="61">
        <v>1</v>
      </c>
      <c r="B519" s="94">
        <f>SUBTOTAL(9,$A$411:A519)</f>
        <v>101</v>
      </c>
      <c r="C519" s="98" t="s">
        <v>8418</v>
      </c>
      <c r="D519" s="84">
        <f t="shared" si="206"/>
        <v>2961597.52</v>
      </c>
      <c r="E519" s="102">
        <v>0</v>
      </c>
      <c r="F519" s="102">
        <v>0</v>
      </c>
      <c r="G519" s="102">
        <v>0</v>
      </c>
      <c r="H519" s="102">
        <v>0</v>
      </c>
      <c r="I519" s="102">
        <v>0</v>
      </c>
      <c r="J519" s="102">
        <v>0</v>
      </c>
      <c r="K519" s="119">
        <v>0</v>
      </c>
      <c r="L519" s="102">
        <v>0</v>
      </c>
      <c r="M519" s="102">
        <v>449.5</v>
      </c>
      <c r="N519" s="102">
        <v>2811812</v>
      </c>
      <c r="O519" s="102">
        <v>0</v>
      </c>
      <c r="P519" s="102">
        <v>0</v>
      </c>
      <c r="Q519" s="102">
        <v>0</v>
      </c>
      <c r="R519" s="102">
        <v>0</v>
      </c>
      <c r="S519" s="102">
        <v>0</v>
      </c>
      <c r="T519" s="102">
        <v>0</v>
      </c>
      <c r="U519" s="102">
        <v>0</v>
      </c>
      <c r="V519" s="102">
        <v>0</v>
      </c>
      <c r="W519" s="102">
        <v>0</v>
      </c>
      <c r="X519" s="102">
        <v>0</v>
      </c>
      <c r="Y519" s="102">
        <v>0</v>
      </c>
      <c r="Z519" s="102">
        <v>0</v>
      </c>
      <c r="AA519" s="102">
        <v>0</v>
      </c>
      <c r="AB519" s="102">
        <v>0</v>
      </c>
      <c r="AC519" s="102">
        <v>29785.52</v>
      </c>
      <c r="AD519" s="102">
        <v>0</v>
      </c>
      <c r="AE519" s="102">
        <v>120000</v>
      </c>
      <c r="AF519" s="103" t="s">
        <v>17053</v>
      </c>
      <c r="AG519" s="74">
        <v>2024</v>
      </c>
      <c r="AH519" s="74">
        <v>2024</v>
      </c>
      <c r="AI519" s="89"/>
      <c r="AJ519" s="89"/>
      <c r="AK519" s="89"/>
      <c r="AL519" s="89"/>
      <c r="AM519" s="90"/>
      <c r="AN519" s="90"/>
      <c r="AO519" s="90"/>
      <c r="AP519" s="90"/>
      <c r="AQ519" s="90"/>
      <c r="AR519" s="90"/>
      <c r="AS519" s="90"/>
      <c r="AT519" s="90"/>
      <c r="AU519" s="90"/>
      <c r="AV519" s="90"/>
      <c r="AW519" s="90"/>
      <c r="AX519" s="91"/>
      <c r="AY519" s="91"/>
      <c r="AZ519" s="90"/>
      <c r="BA519" s="90"/>
      <c r="BB519" s="92"/>
      <c r="BC519" s="93"/>
      <c r="CH519" s="86">
        <f t="shared" si="192"/>
        <v>0</v>
      </c>
    </row>
    <row r="520" spans="1:86">
      <c r="A520" s="61">
        <v>1</v>
      </c>
      <c r="B520" s="94">
        <f>SUBTOTAL(9,$A$411:A520)</f>
        <v>102</v>
      </c>
      <c r="C520" s="98" t="s">
        <v>8233</v>
      </c>
      <c r="D520" s="84">
        <f t="shared" si="206"/>
        <v>2187627.7999999998</v>
      </c>
      <c r="E520" s="102">
        <v>0</v>
      </c>
      <c r="F520" s="102">
        <v>0</v>
      </c>
      <c r="G520" s="102">
        <v>0</v>
      </c>
      <c r="H520" s="102">
        <v>0</v>
      </c>
      <c r="I520" s="102">
        <v>0</v>
      </c>
      <c r="J520" s="102">
        <v>0</v>
      </c>
      <c r="K520" s="119">
        <v>0</v>
      </c>
      <c r="L520" s="102">
        <v>0</v>
      </c>
      <c r="M520" s="102">
        <v>407.8</v>
      </c>
      <c r="N520" s="102">
        <v>2045955</v>
      </c>
      <c r="O520" s="102">
        <v>0</v>
      </c>
      <c r="P520" s="102">
        <v>0</v>
      </c>
      <c r="Q520" s="102">
        <v>0</v>
      </c>
      <c r="R520" s="102">
        <v>0</v>
      </c>
      <c r="S520" s="102">
        <v>0</v>
      </c>
      <c r="T520" s="102">
        <v>0</v>
      </c>
      <c r="U520" s="102">
        <v>0</v>
      </c>
      <c r="V520" s="102">
        <v>0</v>
      </c>
      <c r="W520" s="102">
        <v>0</v>
      </c>
      <c r="X520" s="102">
        <v>0</v>
      </c>
      <c r="Y520" s="102">
        <v>0</v>
      </c>
      <c r="Z520" s="102">
        <v>0</v>
      </c>
      <c r="AA520" s="102">
        <v>0</v>
      </c>
      <c r="AB520" s="102">
        <v>0</v>
      </c>
      <c r="AC520" s="102">
        <f>ROUND(N520*1.0593%,2)+ROUND(E520*1.0593%,2)+ROUND(F520*1.0593%,2)+ROUND(G520*1.0593%,2)+ROUND(H520*1.0593%,2)+ROUND(I520*1.0593%,2)+ROUND(J520*1.0593%,2)+ROUND(L520*1.0593%,2)+ROUND(P520*1.0593%,2)+ROUND(R520*1.0593%,2)+ROUND(T520*1.0593%,2)+ROUND(U520*1.0593%,2)+ROUND(V520*1.0593%,2)+ROUND(W520*1.0593%,2)+ROUND(X520*1.0593%,2)+ROUND(Y520*1.0593%,2)+ROUND(Z520*1.0593%,2)+ROUND(AA520*1.0593%,2)+ROUND(AB520*1.0593%,2)</f>
        <v>21672.799999999999</v>
      </c>
      <c r="AD520" s="102">
        <v>0</v>
      </c>
      <c r="AE520" s="102">
        <v>120000</v>
      </c>
      <c r="AF520" s="103" t="s">
        <v>17053</v>
      </c>
      <c r="AG520" s="74">
        <v>2024</v>
      </c>
      <c r="AH520" s="74">
        <v>2024</v>
      </c>
      <c r="AI520" s="89"/>
      <c r="AJ520" s="89"/>
      <c r="AK520" s="89"/>
      <c r="AL520" s="89"/>
      <c r="AM520" s="90"/>
      <c r="AN520" s="90"/>
      <c r="AO520" s="90"/>
      <c r="AP520" s="90"/>
      <c r="AQ520" s="90"/>
      <c r="AR520" s="90"/>
      <c r="AS520" s="90"/>
      <c r="AT520" s="90"/>
      <c r="AU520" s="90"/>
      <c r="AV520" s="90"/>
      <c r="AW520" s="90"/>
      <c r="AX520" s="91"/>
      <c r="AY520" s="91"/>
      <c r="AZ520" s="90"/>
      <c r="BA520" s="90"/>
      <c r="BB520" s="92"/>
      <c r="BC520" s="93"/>
      <c r="CH520" s="86">
        <f t="shared" si="192"/>
        <v>-1.8917489796876907E-10</v>
      </c>
    </row>
    <row r="521" spans="1:86">
      <c r="B521" s="87" t="s">
        <v>466</v>
      </c>
      <c r="C521" s="87"/>
      <c r="D521" s="83">
        <f>D522</f>
        <v>508994.24</v>
      </c>
      <c r="E521" s="84">
        <f t="shared" ref="E521:AE521" si="207">E522</f>
        <v>400425.14</v>
      </c>
      <c r="F521" s="84">
        <f t="shared" si="207"/>
        <v>0</v>
      </c>
      <c r="G521" s="84">
        <f t="shared" si="207"/>
        <v>0</v>
      </c>
      <c r="H521" s="84">
        <f t="shared" si="207"/>
        <v>0</v>
      </c>
      <c r="I521" s="84">
        <f t="shared" si="207"/>
        <v>0</v>
      </c>
      <c r="J521" s="84">
        <f t="shared" si="207"/>
        <v>0</v>
      </c>
      <c r="K521" s="85">
        <f t="shared" si="207"/>
        <v>0</v>
      </c>
      <c r="L521" s="84">
        <f t="shared" si="207"/>
        <v>0</v>
      </c>
      <c r="M521" s="84">
        <f t="shared" si="207"/>
        <v>0</v>
      </c>
      <c r="N521" s="84">
        <f t="shared" si="207"/>
        <v>0</v>
      </c>
      <c r="O521" s="84">
        <f t="shared" si="207"/>
        <v>0</v>
      </c>
      <c r="P521" s="84">
        <f t="shared" si="207"/>
        <v>0</v>
      </c>
      <c r="Q521" s="84">
        <f t="shared" si="207"/>
        <v>0</v>
      </c>
      <c r="R521" s="84">
        <f t="shared" si="207"/>
        <v>0</v>
      </c>
      <c r="S521" s="84">
        <f t="shared" si="207"/>
        <v>0</v>
      </c>
      <c r="T521" s="84">
        <f t="shared" si="207"/>
        <v>0</v>
      </c>
      <c r="U521" s="84">
        <f t="shared" si="207"/>
        <v>0</v>
      </c>
      <c r="V521" s="84">
        <f t="shared" si="207"/>
        <v>0</v>
      </c>
      <c r="W521" s="84">
        <f t="shared" si="207"/>
        <v>0</v>
      </c>
      <c r="X521" s="84">
        <f t="shared" si="207"/>
        <v>0</v>
      </c>
      <c r="Y521" s="84">
        <f t="shared" si="207"/>
        <v>0</v>
      </c>
      <c r="Z521" s="84">
        <f t="shared" si="207"/>
        <v>0</v>
      </c>
      <c r="AA521" s="84">
        <f t="shared" si="207"/>
        <v>0</v>
      </c>
      <c r="AB521" s="84">
        <f t="shared" si="207"/>
        <v>0</v>
      </c>
      <c r="AC521" s="84">
        <f t="shared" si="207"/>
        <v>8569.1</v>
      </c>
      <c r="AD521" s="84">
        <f t="shared" si="207"/>
        <v>100000</v>
      </c>
      <c r="AE521" s="84">
        <f t="shared" si="207"/>
        <v>0</v>
      </c>
      <c r="AF521" s="74" t="s">
        <v>17027</v>
      </c>
      <c r="AG521" s="74" t="s">
        <v>17027</v>
      </c>
      <c r="AH521" s="74" t="s">
        <v>17027</v>
      </c>
      <c r="AI521" s="89"/>
      <c r="AJ521" s="89"/>
      <c r="AK521" s="89"/>
      <c r="AL521" s="89"/>
      <c r="AM521" s="90"/>
      <c r="AN521" s="90"/>
      <c r="AO521" s="90"/>
      <c r="AP521" s="90"/>
      <c r="AQ521" s="90"/>
      <c r="AR521" s="90"/>
      <c r="AS521" s="90"/>
      <c r="AT521" s="90"/>
      <c r="AU521" s="90"/>
      <c r="AV521" s="90"/>
      <c r="AW521" s="90"/>
      <c r="AX521" s="91"/>
      <c r="AY521" s="91"/>
      <c r="AZ521" s="90"/>
      <c r="BA521" s="90"/>
      <c r="BB521" s="92"/>
      <c r="BC521" s="93">
        <f t="shared" si="196"/>
        <v>0</v>
      </c>
      <c r="BJ521" s="61" t="e">
        <f t="shared" ref="BJ521:BJ537" si="208">VLOOKUP(C521,BM:BO,3,FALSE)</f>
        <v>#N/A</v>
      </c>
      <c r="BM521" s="61" t="s">
        <v>3703</v>
      </c>
      <c r="BN521" s="61" t="s">
        <v>657</v>
      </c>
      <c r="BO521" s="61" t="s">
        <v>3483</v>
      </c>
      <c r="BU521" s="61" t="s">
        <v>3703</v>
      </c>
      <c r="BV521" s="61" t="s">
        <v>657</v>
      </c>
      <c r="BW521" s="61" t="s">
        <v>3483</v>
      </c>
      <c r="CH521" s="86">
        <f t="shared" si="192"/>
        <v>-2.9103830456733704E-11</v>
      </c>
    </row>
    <row r="522" spans="1:86">
      <c r="A522" s="61">
        <v>1</v>
      </c>
      <c r="B522" s="94">
        <f>SUBTOTAL(9,$A$411:A522)</f>
        <v>103</v>
      </c>
      <c r="C522" s="98" t="s">
        <v>479</v>
      </c>
      <c r="D522" s="84">
        <f>E522+F522+G522+H522+I522+J522+L522+N522+P522+R522+T522+U522+V522+W522+X522+Y522+Z522+AA522+AB522+AC522+AD522+AE522</f>
        <v>508994.24</v>
      </c>
      <c r="E522" s="101">
        <v>400425.14</v>
      </c>
      <c r="F522" s="101">
        <v>0</v>
      </c>
      <c r="G522" s="101">
        <v>0</v>
      </c>
      <c r="H522" s="101">
        <v>0</v>
      </c>
      <c r="I522" s="101">
        <v>0</v>
      </c>
      <c r="J522" s="101">
        <v>0</v>
      </c>
      <c r="K522" s="116">
        <v>0</v>
      </c>
      <c r="L522" s="101">
        <v>0</v>
      </c>
      <c r="M522" s="84">
        <v>0</v>
      </c>
      <c r="N522" s="138">
        <v>0</v>
      </c>
      <c r="O522" s="101">
        <v>0</v>
      </c>
      <c r="P522" s="101">
        <v>0</v>
      </c>
      <c r="Q522" s="101">
        <v>0</v>
      </c>
      <c r="R522" s="101">
        <v>0</v>
      </c>
      <c r="S522" s="101">
        <v>0</v>
      </c>
      <c r="T522" s="101">
        <v>0</v>
      </c>
      <c r="U522" s="101">
        <v>0</v>
      </c>
      <c r="V522" s="101">
        <v>0</v>
      </c>
      <c r="W522" s="101">
        <v>0</v>
      </c>
      <c r="X522" s="101">
        <v>0</v>
      </c>
      <c r="Y522" s="101">
        <v>0</v>
      </c>
      <c r="Z522" s="101">
        <v>0</v>
      </c>
      <c r="AA522" s="101">
        <v>0</v>
      </c>
      <c r="AB522" s="101">
        <v>0</v>
      </c>
      <c r="AC522" s="101">
        <f>ROUND(E522*2.14%,2)</f>
        <v>8569.1</v>
      </c>
      <c r="AD522" s="101">
        <v>100000</v>
      </c>
      <c r="AE522" s="101">
        <v>0</v>
      </c>
      <c r="AF522" s="74">
        <v>2024</v>
      </c>
      <c r="AG522" s="74">
        <v>2024</v>
      </c>
      <c r="AH522" s="74">
        <v>2024</v>
      </c>
      <c r="AI522" s="89"/>
      <c r="AJ522" s="89"/>
      <c r="AK522" s="89"/>
      <c r="AL522" s="89"/>
      <c r="AM522" s="90" t="s">
        <v>16975</v>
      </c>
      <c r="AN522" s="90" t="s">
        <v>16970</v>
      </c>
      <c r="AO522" s="90">
        <v>0</v>
      </c>
      <c r="AP522" s="90" t="s">
        <v>16969</v>
      </c>
      <c r="AQ522" s="90" t="s">
        <v>16958</v>
      </c>
      <c r="AR522" s="90">
        <v>0</v>
      </c>
      <c r="AS522" s="90"/>
      <c r="AT522" s="90"/>
      <c r="AU522" s="90"/>
      <c r="AV522" s="90"/>
      <c r="AW522" s="90" t="s">
        <v>789</v>
      </c>
      <c r="AX522" s="91">
        <v>354</v>
      </c>
      <c r="AY522" s="91">
        <v>367.3</v>
      </c>
      <c r="AZ522" s="90" t="s">
        <v>2968</v>
      </c>
      <c r="BA522" s="90" t="s">
        <v>2985</v>
      </c>
      <c r="BB522" s="92"/>
      <c r="BC522" s="93">
        <f t="shared" si="196"/>
        <v>367.3</v>
      </c>
      <c r="BJ522" s="61" t="str">
        <f t="shared" si="208"/>
        <v>нет данных</v>
      </c>
      <c r="BM522" s="61" t="s">
        <v>522</v>
      </c>
      <c r="BN522" s="61" t="s">
        <v>780</v>
      </c>
      <c r="BO522" s="61" t="s">
        <v>3704</v>
      </c>
      <c r="BU522" s="61" t="s">
        <v>522</v>
      </c>
      <c r="BV522" s="61" t="s">
        <v>780</v>
      </c>
      <c r="BW522" s="61" t="s">
        <v>3704</v>
      </c>
      <c r="CH522" s="86">
        <f t="shared" si="192"/>
        <v>-2.9103830456733704E-11</v>
      </c>
    </row>
    <row r="523" spans="1:86">
      <c r="B523" s="87" t="s">
        <v>468</v>
      </c>
      <c r="C523" s="87"/>
      <c r="D523" s="83">
        <f>D524</f>
        <v>4458520</v>
      </c>
      <c r="E523" s="84">
        <f t="shared" ref="E523:AE523" si="209">E524</f>
        <v>0</v>
      </c>
      <c r="F523" s="84">
        <f t="shared" si="209"/>
        <v>0</v>
      </c>
      <c r="G523" s="84">
        <f t="shared" si="209"/>
        <v>0</v>
      </c>
      <c r="H523" s="84">
        <f t="shared" si="209"/>
        <v>0</v>
      </c>
      <c r="I523" s="84">
        <f t="shared" si="209"/>
        <v>0</v>
      </c>
      <c r="J523" s="84">
        <f t="shared" si="209"/>
        <v>0</v>
      </c>
      <c r="K523" s="85">
        <f t="shared" si="209"/>
        <v>0</v>
      </c>
      <c r="L523" s="84">
        <f t="shared" si="209"/>
        <v>0</v>
      </c>
      <c r="M523" s="84">
        <f t="shared" si="209"/>
        <v>500</v>
      </c>
      <c r="N523" s="84">
        <f t="shared" si="209"/>
        <v>4218249.46</v>
      </c>
      <c r="O523" s="84">
        <f t="shared" si="209"/>
        <v>0</v>
      </c>
      <c r="P523" s="84">
        <f t="shared" si="209"/>
        <v>0</v>
      </c>
      <c r="Q523" s="84">
        <f t="shared" si="209"/>
        <v>0</v>
      </c>
      <c r="R523" s="84">
        <f t="shared" si="209"/>
        <v>0</v>
      </c>
      <c r="S523" s="84">
        <f t="shared" si="209"/>
        <v>0</v>
      </c>
      <c r="T523" s="84">
        <f t="shared" si="209"/>
        <v>0</v>
      </c>
      <c r="U523" s="84">
        <f t="shared" si="209"/>
        <v>0</v>
      </c>
      <c r="V523" s="84">
        <f t="shared" si="209"/>
        <v>0</v>
      </c>
      <c r="W523" s="84">
        <f t="shared" si="209"/>
        <v>0</v>
      </c>
      <c r="X523" s="84">
        <f t="shared" si="209"/>
        <v>0</v>
      </c>
      <c r="Y523" s="84">
        <f t="shared" si="209"/>
        <v>0</v>
      </c>
      <c r="Z523" s="84">
        <f t="shared" si="209"/>
        <v>0</v>
      </c>
      <c r="AA523" s="84">
        <f t="shared" si="209"/>
        <v>0</v>
      </c>
      <c r="AB523" s="84">
        <f t="shared" si="209"/>
        <v>0</v>
      </c>
      <c r="AC523" s="84">
        <f t="shared" si="209"/>
        <v>90270.54</v>
      </c>
      <c r="AD523" s="84">
        <f t="shared" si="209"/>
        <v>150000</v>
      </c>
      <c r="AE523" s="84">
        <f t="shared" si="209"/>
        <v>0</v>
      </c>
      <c r="AF523" s="74" t="s">
        <v>17027</v>
      </c>
      <c r="AG523" s="74" t="s">
        <v>17027</v>
      </c>
      <c r="AH523" s="74" t="s">
        <v>17027</v>
      </c>
      <c r="AI523" s="89"/>
      <c r="AJ523" s="89"/>
      <c r="AK523" s="89"/>
      <c r="AL523" s="89"/>
      <c r="AM523" s="90"/>
      <c r="AN523" s="90"/>
      <c r="AO523" s="90"/>
      <c r="AP523" s="90"/>
      <c r="AQ523" s="90"/>
      <c r="AR523" s="90"/>
      <c r="AS523" s="90"/>
      <c r="AT523" s="90"/>
      <c r="AU523" s="90"/>
      <c r="AV523" s="90"/>
      <c r="AW523" s="90"/>
      <c r="AX523" s="91"/>
      <c r="AY523" s="91"/>
      <c r="AZ523" s="90"/>
      <c r="BA523" s="90"/>
      <c r="BB523" s="92"/>
      <c r="BC523" s="93">
        <f t="shared" si="196"/>
        <v>-500</v>
      </c>
      <c r="BJ523" s="61" t="e">
        <f t="shared" si="208"/>
        <v>#N/A</v>
      </c>
      <c r="BM523" s="61" t="s">
        <v>548</v>
      </c>
      <c r="BN523" s="61" t="s">
        <v>717</v>
      </c>
      <c r="BO523" s="61" t="s">
        <v>3705</v>
      </c>
      <c r="BU523" s="61" t="s">
        <v>548</v>
      </c>
      <c r="BV523" s="61" t="s">
        <v>717</v>
      </c>
      <c r="BW523" s="61" t="s">
        <v>3705</v>
      </c>
      <c r="CH523" s="86">
        <f t="shared" si="192"/>
        <v>5.8207660913467407E-11</v>
      </c>
    </row>
    <row r="524" spans="1:86">
      <c r="A524" s="61">
        <v>1</v>
      </c>
      <c r="B524" s="94">
        <f>SUBTOTAL(9,$A$411:A524)</f>
        <v>104</v>
      </c>
      <c r="C524" s="98" t="s">
        <v>456</v>
      </c>
      <c r="D524" s="84">
        <f>E524+F524+G524+H524+I524+J524+L524+N524+P524+R524+T524+U524+V524+W524+X524+Y524+Z524+AA524+AB524+AC524+AD524+AE524</f>
        <v>4458520</v>
      </c>
      <c r="E524" s="101">
        <v>0</v>
      </c>
      <c r="F524" s="101">
        <v>0</v>
      </c>
      <c r="G524" s="101">
        <v>0</v>
      </c>
      <c r="H524" s="101">
        <v>0</v>
      </c>
      <c r="I524" s="101">
        <v>0</v>
      </c>
      <c r="J524" s="101">
        <v>0</v>
      </c>
      <c r="K524" s="116">
        <v>0</v>
      </c>
      <c r="L524" s="101">
        <v>0</v>
      </c>
      <c r="M524" s="84">
        <v>500</v>
      </c>
      <c r="N524" s="84">
        <v>4218249.46</v>
      </c>
      <c r="O524" s="101">
        <v>0</v>
      </c>
      <c r="P524" s="101">
        <v>0</v>
      </c>
      <c r="Q524" s="101">
        <v>0</v>
      </c>
      <c r="R524" s="101">
        <v>0</v>
      </c>
      <c r="S524" s="101">
        <v>0</v>
      </c>
      <c r="T524" s="101">
        <v>0</v>
      </c>
      <c r="U524" s="101">
        <v>0</v>
      </c>
      <c r="V524" s="101">
        <v>0</v>
      </c>
      <c r="W524" s="101">
        <v>0</v>
      </c>
      <c r="X524" s="101">
        <v>0</v>
      </c>
      <c r="Y524" s="101">
        <v>0</v>
      </c>
      <c r="Z524" s="101">
        <v>0</v>
      </c>
      <c r="AA524" s="101">
        <v>0</v>
      </c>
      <c r="AB524" s="101">
        <v>0</v>
      </c>
      <c r="AC524" s="84">
        <f>ROUND(N524*2.14%,2)</f>
        <v>90270.54</v>
      </c>
      <c r="AD524" s="101">
        <v>150000</v>
      </c>
      <c r="AE524" s="101">
        <v>0</v>
      </c>
      <c r="AF524" s="74">
        <v>2024</v>
      </c>
      <c r="AG524" s="74">
        <v>2024</v>
      </c>
      <c r="AH524" s="74">
        <v>2024</v>
      </c>
      <c r="AI524" s="89"/>
      <c r="AJ524" s="89"/>
      <c r="AK524" s="89"/>
      <c r="AL524" s="89"/>
      <c r="AM524" s="90" t="s">
        <v>16955</v>
      </c>
      <c r="AN524" s="90" t="s">
        <v>16957</v>
      </c>
      <c r="AO524" s="90">
        <v>0</v>
      </c>
      <c r="AP524" s="90" t="s">
        <v>16967</v>
      </c>
      <c r="AQ524" s="90" t="s">
        <v>16953</v>
      </c>
      <c r="AR524" s="90">
        <v>0</v>
      </c>
      <c r="AS524" s="90"/>
      <c r="AT524" s="90"/>
      <c r="AU524" s="90"/>
      <c r="AV524" s="90"/>
      <c r="AW524" s="90" t="s">
        <v>616</v>
      </c>
      <c r="AX524" s="91">
        <v>749.2</v>
      </c>
      <c r="AY524" s="91" t="s">
        <v>2985</v>
      </c>
      <c r="AZ524" s="90" t="s">
        <v>2993</v>
      </c>
      <c r="BA524" s="90" t="s">
        <v>17013</v>
      </c>
      <c r="BB524" s="92"/>
      <c r="BC524" s="93" t="e">
        <f t="shared" si="196"/>
        <v>#VALUE!</v>
      </c>
      <c r="BJ524" s="61" t="str">
        <f t="shared" si="208"/>
        <v>нет данных</v>
      </c>
      <c r="BM524" s="61" t="s">
        <v>521</v>
      </c>
      <c r="BN524" s="61" t="s">
        <v>3254</v>
      </c>
      <c r="BO524" s="61" t="s">
        <v>3706</v>
      </c>
      <c r="BU524" s="61" t="s">
        <v>521</v>
      </c>
      <c r="BV524" s="61" t="s">
        <v>3254</v>
      </c>
      <c r="BW524" s="61" t="s">
        <v>3706</v>
      </c>
      <c r="CH524" s="86">
        <f t="shared" si="192"/>
        <v>5.8207660913467407E-11</v>
      </c>
    </row>
    <row r="525" spans="1:86">
      <c r="B525" s="87" t="s">
        <v>470</v>
      </c>
      <c r="C525" s="87"/>
      <c r="D525" s="83">
        <f>D526</f>
        <v>1024284.04</v>
      </c>
      <c r="E525" s="84">
        <f t="shared" ref="E525:AE525" si="210">E526</f>
        <v>0</v>
      </c>
      <c r="F525" s="84">
        <f t="shared" si="210"/>
        <v>0</v>
      </c>
      <c r="G525" s="84">
        <f t="shared" si="210"/>
        <v>0</v>
      </c>
      <c r="H525" s="84">
        <f t="shared" si="210"/>
        <v>204403.04</v>
      </c>
      <c r="I525" s="84">
        <f t="shared" si="210"/>
        <v>700515.74</v>
      </c>
      <c r="J525" s="84">
        <f t="shared" si="210"/>
        <v>0</v>
      </c>
      <c r="K525" s="85">
        <f t="shared" si="210"/>
        <v>0</v>
      </c>
      <c r="L525" s="84">
        <f t="shared" si="210"/>
        <v>0</v>
      </c>
      <c r="M525" s="84">
        <f t="shared" si="210"/>
        <v>0</v>
      </c>
      <c r="N525" s="84">
        <f t="shared" si="210"/>
        <v>0</v>
      </c>
      <c r="O525" s="84">
        <f t="shared" si="210"/>
        <v>0</v>
      </c>
      <c r="P525" s="84">
        <f t="shared" si="210"/>
        <v>0</v>
      </c>
      <c r="Q525" s="84">
        <f t="shared" si="210"/>
        <v>0</v>
      </c>
      <c r="R525" s="84">
        <f t="shared" si="210"/>
        <v>0</v>
      </c>
      <c r="S525" s="84">
        <f t="shared" si="210"/>
        <v>0</v>
      </c>
      <c r="T525" s="84">
        <f t="shared" si="210"/>
        <v>0</v>
      </c>
      <c r="U525" s="84">
        <f t="shared" si="210"/>
        <v>0</v>
      </c>
      <c r="V525" s="84">
        <f t="shared" si="210"/>
        <v>0</v>
      </c>
      <c r="W525" s="84">
        <f t="shared" si="210"/>
        <v>0</v>
      </c>
      <c r="X525" s="84">
        <f t="shared" si="210"/>
        <v>0</v>
      </c>
      <c r="Y525" s="84">
        <f t="shared" si="210"/>
        <v>0</v>
      </c>
      <c r="Z525" s="84">
        <f t="shared" si="210"/>
        <v>0</v>
      </c>
      <c r="AA525" s="84">
        <f t="shared" si="210"/>
        <v>0</v>
      </c>
      <c r="AB525" s="84">
        <f t="shared" si="210"/>
        <v>0</v>
      </c>
      <c r="AC525" s="84">
        <f t="shared" si="210"/>
        <v>19365.260000000002</v>
      </c>
      <c r="AD525" s="84">
        <f t="shared" si="210"/>
        <v>100000</v>
      </c>
      <c r="AE525" s="84">
        <f t="shared" si="210"/>
        <v>0</v>
      </c>
      <c r="AF525" s="74" t="s">
        <v>17027</v>
      </c>
      <c r="AG525" s="74" t="s">
        <v>17027</v>
      </c>
      <c r="AH525" s="74" t="s">
        <v>17027</v>
      </c>
      <c r="AI525" s="89"/>
      <c r="AJ525" s="89"/>
      <c r="AK525" s="89"/>
      <c r="AL525" s="89"/>
      <c r="AM525" s="90"/>
      <c r="AN525" s="90"/>
      <c r="AO525" s="90"/>
      <c r="AP525" s="90"/>
      <c r="AQ525" s="90"/>
      <c r="AR525" s="90"/>
      <c r="AS525" s="90"/>
      <c r="AT525" s="90"/>
      <c r="AU525" s="90"/>
      <c r="AV525" s="90"/>
      <c r="AW525" s="90"/>
      <c r="AX525" s="91"/>
      <c r="AY525" s="91"/>
      <c r="AZ525" s="90"/>
      <c r="BA525" s="90"/>
      <c r="BB525" s="92"/>
      <c r="BC525" s="93">
        <f t="shared" si="196"/>
        <v>0</v>
      </c>
      <c r="BJ525" s="61" t="e">
        <f t="shared" si="208"/>
        <v>#N/A</v>
      </c>
      <c r="BM525" s="61" t="s">
        <v>3707</v>
      </c>
      <c r="BN525" s="61" t="s">
        <v>627</v>
      </c>
      <c r="BO525" s="61" t="s">
        <v>3708</v>
      </c>
      <c r="BU525" s="61" t="s">
        <v>3707</v>
      </c>
      <c r="BV525" s="61" t="s">
        <v>627</v>
      </c>
      <c r="BW525" s="61" t="s">
        <v>3708</v>
      </c>
      <c r="CH525" s="86">
        <f t="shared" si="192"/>
        <v>0</v>
      </c>
    </row>
    <row r="526" spans="1:86">
      <c r="A526" s="61">
        <v>1</v>
      </c>
      <c r="B526" s="94">
        <f>SUBTOTAL(9,$A$411:A526)</f>
        <v>105</v>
      </c>
      <c r="C526" s="98" t="s">
        <v>480</v>
      </c>
      <c r="D526" s="84">
        <f>E526+F526+G526+H526+I526+J526+L526+N526+P526+R526+T526+U526+V526+W526+X526+Y526+Z526+AA526+AB526+AC526+AD526+AE526</f>
        <v>1024284.04</v>
      </c>
      <c r="E526" s="101">
        <v>0</v>
      </c>
      <c r="F526" s="101">
        <v>0</v>
      </c>
      <c r="G526" s="101">
        <v>0</v>
      </c>
      <c r="H526" s="101">
        <v>204403.04</v>
      </c>
      <c r="I526" s="101">
        <v>700515.74</v>
      </c>
      <c r="J526" s="101">
        <v>0</v>
      </c>
      <c r="K526" s="116">
        <v>0</v>
      </c>
      <c r="L526" s="101">
        <v>0</v>
      </c>
      <c r="M526" s="84">
        <v>0</v>
      </c>
      <c r="N526" s="138">
        <v>0</v>
      </c>
      <c r="O526" s="101">
        <v>0</v>
      </c>
      <c r="P526" s="101">
        <v>0</v>
      </c>
      <c r="Q526" s="101">
        <v>0</v>
      </c>
      <c r="R526" s="101">
        <v>0</v>
      </c>
      <c r="S526" s="101">
        <v>0</v>
      </c>
      <c r="T526" s="101">
        <v>0</v>
      </c>
      <c r="U526" s="101">
        <v>0</v>
      </c>
      <c r="V526" s="101">
        <v>0</v>
      </c>
      <c r="W526" s="101">
        <v>0</v>
      </c>
      <c r="X526" s="101">
        <v>0</v>
      </c>
      <c r="Y526" s="101">
        <v>0</v>
      </c>
      <c r="Z526" s="101">
        <v>0</v>
      </c>
      <c r="AA526" s="101">
        <v>0</v>
      </c>
      <c r="AB526" s="101">
        <v>0</v>
      </c>
      <c r="AC526" s="101">
        <f>ROUND(H526*2.14%,2)+ROUND(I526*2.14%,2)-0.01</f>
        <v>19365.260000000002</v>
      </c>
      <c r="AD526" s="101">
        <v>100000</v>
      </c>
      <c r="AE526" s="101">
        <v>0</v>
      </c>
      <c r="AF526" s="74">
        <v>2024</v>
      </c>
      <c r="AG526" s="74">
        <v>2024</v>
      </c>
      <c r="AH526" s="74">
        <v>2024</v>
      </c>
      <c r="AI526" s="89"/>
      <c r="AJ526" s="89"/>
      <c r="AK526" s="89"/>
      <c r="AL526" s="89"/>
      <c r="AM526" s="90" t="s">
        <v>16961</v>
      </c>
      <c r="AN526" s="90" t="s">
        <v>16957</v>
      </c>
      <c r="AO526" s="90">
        <v>0</v>
      </c>
      <c r="AP526" s="90" t="s">
        <v>16959</v>
      </c>
      <c r="AQ526" s="90" t="s">
        <v>16962</v>
      </c>
      <c r="AR526" s="90">
        <v>0</v>
      </c>
      <c r="AS526" s="90" t="s">
        <v>16981</v>
      </c>
      <c r="AT526" s="90"/>
      <c r="AU526" s="90"/>
      <c r="AV526" s="90"/>
      <c r="AW526" s="90" t="s">
        <v>780</v>
      </c>
      <c r="AX526" s="91">
        <v>975.1</v>
      </c>
      <c r="AY526" s="91">
        <v>879.9</v>
      </c>
      <c r="AZ526" s="90" t="s">
        <v>2968</v>
      </c>
      <c r="BA526" s="90" t="s">
        <v>3047</v>
      </c>
      <c r="BB526" s="92"/>
      <c r="BC526" s="93">
        <f t="shared" si="196"/>
        <v>879.9</v>
      </c>
      <c r="BJ526" s="61" t="str">
        <f t="shared" si="208"/>
        <v>635.000</v>
      </c>
      <c r="BM526" s="61" t="s">
        <v>3709</v>
      </c>
      <c r="BN526" s="61" t="s">
        <v>2981</v>
      </c>
      <c r="BO526" s="61" t="s">
        <v>3710</v>
      </c>
      <c r="BU526" s="61" t="s">
        <v>3709</v>
      </c>
      <c r="BV526" s="61" t="s">
        <v>2981</v>
      </c>
      <c r="BW526" s="61" t="s">
        <v>3710</v>
      </c>
      <c r="CH526" s="86">
        <f t="shared" si="192"/>
        <v>0</v>
      </c>
    </row>
    <row r="527" spans="1:86">
      <c r="B527" s="87" t="s">
        <v>482</v>
      </c>
      <c r="C527" s="87"/>
      <c r="D527" s="83">
        <f>D528</f>
        <v>5308128</v>
      </c>
      <c r="E527" s="84">
        <f t="shared" ref="E527:AE527" si="211">E528</f>
        <v>0</v>
      </c>
      <c r="F527" s="84">
        <f t="shared" si="211"/>
        <v>0</v>
      </c>
      <c r="G527" s="84">
        <f t="shared" si="211"/>
        <v>0</v>
      </c>
      <c r="H527" s="84">
        <f t="shared" si="211"/>
        <v>0</v>
      </c>
      <c r="I527" s="84">
        <f t="shared" si="211"/>
        <v>0</v>
      </c>
      <c r="J527" s="84">
        <f t="shared" si="211"/>
        <v>0</v>
      </c>
      <c r="K527" s="85">
        <f t="shared" si="211"/>
        <v>0</v>
      </c>
      <c r="L527" s="84">
        <f t="shared" si="211"/>
        <v>0</v>
      </c>
      <c r="M527" s="84">
        <f t="shared" si="211"/>
        <v>630</v>
      </c>
      <c r="N527" s="84">
        <f t="shared" si="211"/>
        <v>5020685.33</v>
      </c>
      <c r="O527" s="84">
        <f t="shared" si="211"/>
        <v>0</v>
      </c>
      <c r="P527" s="84">
        <f t="shared" si="211"/>
        <v>0</v>
      </c>
      <c r="Q527" s="84">
        <f t="shared" si="211"/>
        <v>0</v>
      </c>
      <c r="R527" s="84">
        <f t="shared" si="211"/>
        <v>0</v>
      </c>
      <c r="S527" s="84">
        <f t="shared" si="211"/>
        <v>0</v>
      </c>
      <c r="T527" s="84">
        <f t="shared" si="211"/>
        <v>0</v>
      </c>
      <c r="U527" s="84">
        <f t="shared" si="211"/>
        <v>0</v>
      </c>
      <c r="V527" s="84">
        <f t="shared" si="211"/>
        <v>0</v>
      </c>
      <c r="W527" s="84">
        <f t="shared" si="211"/>
        <v>0</v>
      </c>
      <c r="X527" s="84">
        <f t="shared" si="211"/>
        <v>0</v>
      </c>
      <c r="Y527" s="84">
        <f t="shared" si="211"/>
        <v>0</v>
      </c>
      <c r="Z527" s="84">
        <f t="shared" si="211"/>
        <v>0</v>
      </c>
      <c r="AA527" s="84">
        <f t="shared" si="211"/>
        <v>0</v>
      </c>
      <c r="AB527" s="84">
        <f t="shared" si="211"/>
        <v>0</v>
      </c>
      <c r="AC527" s="84">
        <f t="shared" si="211"/>
        <v>107442.67</v>
      </c>
      <c r="AD527" s="84">
        <f t="shared" si="211"/>
        <v>180000</v>
      </c>
      <c r="AE527" s="84">
        <f t="shared" si="211"/>
        <v>0</v>
      </c>
      <c r="AF527" s="74" t="s">
        <v>17027</v>
      </c>
      <c r="AG527" s="74" t="s">
        <v>17027</v>
      </c>
      <c r="AH527" s="74" t="s">
        <v>17027</v>
      </c>
      <c r="AI527" s="89"/>
      <c r="AJ527" s="89"/>
      <c r="AK527" s="89"/>
      <c r="AL527" s="89"/>
      <c r="AM527" s="90"/>
      <c r="AN527" s="90"/>
      <c r="AO527" s="90"/>
      <c r="AP527" s="90"/>
      <c r="AQ527" s="90"/>
      <c r="AR527" s="90"/>
      <c r="AS527" s="90"/>
      <c r="AT527" s="90"/>
      <c r="AU527" s="90"/>
      <c r="AV527" s="90"/>
      <c r="AW527" s="90"/>
      <c r="AX527" s="91"/>
      <c r="AY527" s="91"/>
      <c r="AZ527" s="90"/>
      <c r="BA527" s="90"/>
      <c r="BB527" s="92"/>
      <c r="BC527" s="93">
        <f t="shared" si="196"/>
        <v>-630</v>
      </c>
      <c r="BJ527" s="61" t="e">
        <f t="shared" si="208"/>
        <v>#N/A</v>
      </c>
      <c r="BM527" s="61" t="s">
        <v>735</v>
      </c>
      <c r="BN527" s="61" t="s">
        <v>721</v>
      </c>
      <c r="BO527" s="61" t="s">
        <v>3711</v>
      </c>
      <c r="BU527" s="61" t="s">
        <v>735</v>
      </c>
      <c r="BV527" s="61" t="s">
        <v>721</v>
      </c>
      <c r="BW527" s="61" t="s">
        <v>3711</v>
      </c>
      <c r="CH527" s="86">
        <f t="shared" si="192"/>
        <v>-5.8207660913467407E-11</v>
      </c>
    </row>
    <row r="528" spans="1:86">
      <c r="A528" s="61">
        <v>1</v>
      </c>
      <c r="B528" s="94">
        <f>SUBTOTAL(9,$A$411:A528)</f>
        <v>106</v>
      </c>
      <c r="C528" s="98" t="s">
        <v>8472</v>
      </c>
      <c r="D528" s="84">
        <f>E528+F528+G528+H528+I528+J528+L528+N528+P528+R528+T528+U528+V528+W528+X528+Y528+Z528+AA528+AB528+AC528+AD528+AE528</f>
        <v>5308128</v>
      </c>
      <c r="E528" s="101">
        <v>0</v>
      </c>
      <c r="F528" s="101">
        <v>0</v>
      </c>
      <c r="G528" s="101">
        <v>0</v>
      </c>
      <c r="H528" s="101">
        <v>0</v>
      </c>
      <c r="I528" s="101">
        <v>0</v>
      </c>
      <c r="J528" s="101">
        <v>0</v>
      </c>
      <c r="K528" s="116">
        <v>0</v>
      </c>
      <c r="L528" s="101">
        <v>0</v>
      </c>
      <c r="M528" s="138">
        <v>630</v>
      </c>
      <c r="N528" s="84">
        <v>5020685.33</v>
      </c>
      <c r="O528" s="101">
        <v>0</v>
      </c>
      <c r="P528" s="101">
        <v>0</v>
      </c>
      <c r="Q528" s="101">
        <v>0</v>
      </c>
      <c r="R528" s="101">
        <v>0</v>
      </c>
      <c r="S528" s="101">
        <v>0</v>
      </c>
      <c r="T528" s="101">
        <v>0</v>
      </c>
      <c r="U528" s="101">
        <v>0</v>
      </c>
      <c r="V528" s="101">
        <v>0</v>
      </c>
      <c r="W528" s="101">
        <v>0</v>
      </c>
      <c r="X528" s="101">
        <v>0</v>
      </c>
      <c r="Y528" s="101">
        <v>0</v>
      </c>
      <c r="Z528" s="101">
        <v>0</v>
      </c>
      <c r="AA528" s="101">
        <v>0</v>
      </c>
      <c r="AB528" s="101">
        <v>0</v>
      </c>
      <c r="AC528" s="84">
        <f>ROUND(N528*2.14%,2)</f>
        <v>107442.67</v>
      </c>
      <c r="AD528" s="84">
        <v>180000</v>
      </c>
      <c r="AE528" s="101">
        <v>0</v>
      </c>
      <c r="AF528" s="74">
        <v>2024</v>
      </c>
      <c r="AG528" s="74">
        <v>2024</v>
      </c>
      <c r="AH528" s="74">
        <v>2024</v>
      </c>
      <c r="AI528" s="89"/>
      <c r="AJ528" s="89"/>
      <c r="AK528" s="89"/>
      <c r="AL528" s="89"/>
      <c r="AM528" s="90" t="s">
        <v>16961</v>
      </c>
      <c r="AN528" s="90" t="s">
        <v>16963</v>
      </c>
      <c r="AO528" s="90"/>
      <c r="AP528" s="90" t="s">
        <v>16953</v>
      </c>
      <c r="AQ528" s="90" t="s">
        <v>16958</v>
      </c>
      <c r="AR528" s="90"/>
      <c r="AS528" s="90"/>
      <c r="AT528" s="90"/>
      <c r="AU528" s="90"/>
      <c r="AV528" s="90"/>
      <c r="AW528" s="90">
        <v>1976</v>
      </c>
      <c r="AX528" s="91">
        <v>711.7</v>
      </c>
      <c r="AY528" s="91">
        <v>650</v>
      </c>
      <c r="AZ528" s="90" t="s">
        <v>2968</v>
      </c>
      <c r="BA528" s="90" t="s">
        <v>17013</v>
      </c>
      <c r="BB528" s="92"/>
      <c r="BC528" s="93">
        <f t="shared" si="196"/>
        <v>20</v>
      </c>
      <c r="BD528" s="61" t="s">
        <v>16943</v>
      </c>
      <c r="BJ528" s="61" t="str">
        <f t="shared" si="208"/>
        <v>497.500</v>
      </c>
      <c r="BM528" s="61" t="s">
        <v>736</v>
      </c>
      <c r="BN528" s="61" t="s">
        <v>2985</v>
      </c>
      <c r="BO528" s="61" t="s">
        <v>3712</v>
      </c>
      <c r="BU528" s="61" t="s">
        <v>736</v>
      </c>
      <c r="BV528" s="61" t="s">
        <v>2985</v>
      </c>
      <c r="BW528" s="61" t="s">
        <v>3712</v>
      </c>
      <c r="CH528" s="86">
        <f t="shared" si="192"/>
        <v>-5.8207660913467407E-11</v>
      </c>
    </row>
    <row r="529" spans="1:86">
      <c r="B529" s="87" t="s">
        <v>471</v>
      </c>
      <c r="C529" s="87"/>
      <c r="D529" s="83">
        <f>D530</f>
        <v>7532677</v>
      </c>
      <c r="E529" s="84">
        <f t="shared" ref="E529:AE529" si="212">E530</f>
        <v>0</v>
      </c>
      <c r="F529" s="84">
        <f t="shared" si="212"/>
        <v>0</v>
      </c>
      <c r="G529" s="84">
        <f t="shared" si="212"/>
        <v>0</v>
      </c>
      <c r="H529" s="84">
        <f t="shared" si="212"/>
        <v>0</v>
      </c>
      <c r="I529" s="84">
        <f t="shared" si="212"/>
        <v>0</v>
      </c>
      <c r="J529" s="84">
        <f t="shared" si="212"/>
        <v>0</v>
      </c>
      <c r="K529" s="85">
        <f t="shared" si="212"/>
        <v>0</v>
      </c>
      <c r="L529" s="84">
        <f t="shared" si="212"/>
        <v>0</v>
      </c>
      <c r="M529" s="84">
        <f t="shared" si="212"/>
        <v>894</v>
      </c>
      <c r="N529" s="84">
        <f t="shared" si="212"/>
        <v>7198626.4000000004</v>
      </c>
      <c r="O529" s="84">
        <f t="shared" si="212"/>
        <v>0</v>
      </c>
      <c r="P529" s="84">
        <f t="shared" si="212"/>
        <v>0</v>
      </c>
      <c r="Q529" s="84">
        <f t="shared" si="212"/>
        <v>0</v>
      </c>
      <c r="R529" s="84">
        <f t="shared" si="212"/>
        <v>0</v>
      </c>
      <c r="S529" s="84">
        <f t="shared" si="212"/>
        <v>0</v>
      </c>
      <c r="T529" s="84">
        <f t="shared" si="212"/>
        <v>0</v>
      </c>
      <c r="U529" s="84">
        <f t="shared" si="212"/>
        <v>0</v>
      </c>
      <c r="V529" s="84">
        <f t="shared" si="212"/>
        <v>0</v>
      </c>
      <c r="W529" s="84">
        <f t="shared" si="212"/>
        <v>0</v>
      </c>
      <c r="X529" s="84">
        <f t="shared" si="212"/>
        <v>0</v>
      </c>
      <c r="Y529" s="84">
        <f t="shared" si="212"/>
        <v>0</v>
      </c>
      <c r="Z529" s="84">
        <f t="shared" si="212"/>
        <v>0</v>
      </c>
      <c r="AA529" s="84">
        <f t="shared" si="212"/>
        <v>0</v>
      </c>
      <c r="AB529" s="84">
        <f t="shared" si="212"/>
        <v>0</v>
      </c>
      <c r="AC529" s="84">
        <f t="shared" si="212"/>
        <v>154050.6</v>
      </c>
      <c r="AD529" s="84">
        <f t="shared" si="212"/>
        <v>180000</v>
      </c>
      <c r="AE529" s="84">
        <f t="shared" si="212"/>
        <v>0</v>
      </c>
      <c r="AF529" s="74" t="s">
        <v>17027</v>
      </c>
      <c r="AG529" s="74" t="s">
        <v>17027</v>
      </c>
      <c r="AH529" s="74" t="s">
        <v>17027</v>
      </c>
      <c r="AI529" s="89"/>
      <c r="AJ529" s="89"/>
      <c r="AK529" s="89"/>
      <c r="AL529" s="89"/>
      <c r="AM529" s="90"/>
      <c r="AN529" s="90"/>
      <c r="AO529" s="90"/>
      <c r="AP529" s="90"/>
      <c r="AQ529" s="90"/>
      <c r="AR529" s="90"/>
      <c r="AS529" s="90"/>
      <c r="AT529" s="90"/>
      <c r="AU529" s="90"/>
      <c r="AV529" s="90"/>
      <c r="AW529" s="90"/>
      <c r="AX529" s="91"/>
      <c r="AY529" s="91"/>
      <c r="AZ529" s="90"/>
      <c r="BA529" s="90"/>
      <c r="BB529" s="92"/>
      <c r="BC529" s="93">
        <f t="shared" si="196"/>
        <v>-894</v>
      </c>
      <c r="BJ529" s="61" t="e">
        <f t="shared" si="208"/>
        <v>#N/A</v>
      </c>
      <c r="BM529" s="61" t="s">
        <v>737</v>
      </c>
      <c r="BN529" s="61" t="s">
        <v>3030</v>
      </c>
      <c r="BO529" s="61" t="s">
        <v>3713</v>
      </c>
      <c r="BU529" s="61" t="s">
        <v>737</v>
      </c>
      <c r="BV529" s="61" t="s">
        <v>3030</v>
      </c>
      <c r="BW529" s="61" t="s">
        <v>3713</v>
      </c>
      <c r="CH529" s="86">
        <f t="shared" si="192"/>
        <v>-3.7834979593753815E-10</v>
      </c>
    </row>
    <row r="530" spans="1:86">
      <c r="A530" s="61">
        <v>1</v>
      </c>
      <c r="B530" s="94">
        <f>SUBTOTAL(9,$A$411:A530)</f>
        <v>107</v>
      </c>
      <c r="C530" s="98" t="s">
        <v>483</v>
      </c>
      <c r="D530" s="84">
        <f>E530+F530+G530+H530+I530+J530+L530+N530+P530+R530+T530+U530+V530+W530+X530+Y530+Z530+AA530+AB530+AC530+AD530+AE530</f>
        <v>7532677</v>
      </c>
      <c r="E530" s="101">
        <v>0</v>
      </c>
      <c r="F530" s="101">
        <v>0</v>
      </c>
      <c r="G530" s="101">
        <v>0</v>
      </c>
      <c r="H530" s="101">
        <v>0</v>
      </c>
      <c r="I530" s="101">
        <v>0</v>
      </c>
      <c r="J530" s="101">
        <v>0</v>
      </c>
      <c r="K530" s="116">
        <v>0</v>
      </c>
      <c r="L530" s="101">
        <v>0</v>
      </c>
      <c r="M530" s="84">
        <v>894</v>
      </c>
      <c r="N530" s="84">
        <v>7198626.4000000004</v>
      </c>
      <c r="O530" s="101">
        <v>0</v>
      </c>
      <c r="P530" s="101">
        <v>0</v>
      </c>
      <c r="Q530" s="101">
        <v>0</v>
      </c>
      <c r="R530" s="101">
        <v>0</v>
      </c>
      <c r="S530" s="101">
        <v>0</v>
      </c>
      <c r="T530" s="101">
        <v>0</v>
      </c>
      <c r="U530" s="101">
        <v>0</v>
      </c>
      <c r="V530" s="101">
        <v>0</v>
      </c>
      <c r="W530" s="101">
        <v>0</v>
      </c>
      <c r="X530" s="101">
        <v>0</v>
      </c>
      <c r="Y530" s="101">
        <v>0</v>
      </c>
      <c r="Z530" s="101">
        <v>0</v>
      </c>
      <c r="AA530" s="101">
        <v>0</v>
      </c>
      <c r="AB530" s="101">
        <v>0</v>
      </c>
      <c r="AC530" s="84">
        <f>ROUND(N530*2.14%,2)</f>
        <v>154050.6</v>
      </c>
      <c r="AD530" s="84">
        <v>180000</v>
      </c>
      <c r="AE530" s="101">
        <v>0</v>
      </c>
      <c r="AF530" s="74">
        <v>2024</v>
      </c>
      <c r="AG530" s="74">
        <v>2024</v>
      </c>
      <c r="AH530" s="74">
        <v>2024</v>
      </c>
      <c r="AI530" s="89"/>
      <c r="AJ530" s="89"/>
      <c r="AK530" s="89"/>
      <c r="AL530" s="89"/>
      <c r="AM530" s="90" t="s">
        <v>16955</v>
      </c>
      <c r="AN530" s="90" t="s">
        <v>16951</v>
      </c>
      <c r="AO530" s="90">
        <v>0</v>
      </c>
      <c r="AP530" s="90" t="s">
        <v>16965</v>
      </c>
      <c r="AQ530" s="90" t="s">
        <v>16953</v>
      </c>
      <c r="AR530" s="90" t="s">
        <v>16965</v>
      </c>
      <c r="AS530" s="90"/>
      <c r="AT530" s="90"/>
      <c r="AU530" s="90"/>
      <c r="AV530" s="90"/>
      <c r="AW530" s="90" t="s">
        <v>930</v>
      </c>
      <c r="AX530" s="91">
        <v>917</v>
      </c>
      <c r="AY530" s="91" t="s">
        <v>2985</v>
      </c>
      <c r="AZ530" s="90" t="s">
        <v>2968</v>
      </c>
      <c r="BA530" s="90" t="s">
        <v>17013</v>
      </c>
      <c r="BB530" s="92"/>
      <c r="BC530" s="93" t="e">
        <f t="shared" si="196"/>
        <v>#VALUE!</v>
      </c>
      <c r="BJ530" s="61" t="str">
        <f t="shared" si="208"/>
        <v>нет данных</v>
      </c>
      <c r="BM530" s="61" t="s">
        <v>547</v>
      </c>
      <c r="BN530" s="61" t="s">
        <v>659</v>
      </c>
      <c r="BO530" s="61" t="s">
        <v>3362</v>
      </c>
      <c r="BU530" s="61" t="s">
        <v>547</v>
      </c>
      <c r="BV530" s="61" t="s">
        <v>659</v>
      </c>
      <c r="BW530" s="61" t="s">
        <v>3362</v>
      </c>
      <c r="CH530" s="86">
        <f t="shared" si="192"/>
        <v>-3.7834979593753815E-10</v>
      </c>
    </row>
    <row r="531" spans="1:86">
      <c r="B531" s="87" t="s">
        <v>473</v>
      </c>
      <c r="C531" s="87"/>
      <c r="D531" s="83">
        <f>D532</f>
        <v>7134922.25</v>
      </c>
      <c r="E531" s="84">
        <f t="shared" ref="E531:AE531" si="213">E532</f>
        <v>0</v>
      </c>
      <c r="F531" s="84">
        <f t="shared" si="213"/>
        <v>0</v>
      </c>
      <c r="G531" s="84">
        <f t="shared" si="213"/>
        <v>0</v>
      </c>
      <c r="H531" s="84">
        <f t="shared" si="213"/>
        <v>0</v>
      </c>
      <c r="I531" s="84">
        <f t="shared" si="213"/>
        <v>0</v>
      </c>
      <c r="J531" s="84">
        <f t="shared" si="213"/>
        <v>0</v>
      </c>
      <c r="K531" s="85">
        <f t="shared" si="213"/>
        <v>0</v>
      </c>
      <c r="L531" s="84">
        <f t="shared" si="213"/>
        <v>0</v>
      </c>
      <c r="M531" s="84">
        <f t="shared" si="213"/>
        <v>801.6</v>
      </c>
      <c r="N531" s="84">
        <f t="shared" si="213"/>
        <v>6809205.2599999998</v>
      </c>
      <c r="O531" s="84">
        <f t="shared" si="213"/>
        <v>0</v>
      </c>
      <c r="P531" s="84">
        <f t="shared" si="213"/>
        <v>0</v>
      </c>
      <c r="Q531" s="84">
        <f t="shared" si="213"/>
        <v>0</v>
      </c>
      <c r="R531" s="84">
        <f t="shared" si="213"/>
        <v>0</v>
      </c>
      <c r="S531" s="84">
        <f t="shared" si="213"/>
        <v>0</v>
      </c>
      <c r="T531" s="84">
        <f t="shared" si="213"/>
        <v>0</v>
      </c>
      <c r="U531" s="84">
        <f t="shared" si="213"/>
        <v>0</v>
      </c>
      <c r="V531" s="84">
        <f t="shared" si="213"/>
        <v>0</v>
      </c>
      <c r="W531" s="84">
        <f t="shared" si="213"/>
        <v>0</v>
      </c>
      <c r="X531" s="84">
        <f t="shared" si="213"/>
        <v>0</v>
      </c>
      <c r="Y531" s="84">
        <f t="shared" si="213"/>
        <v>0</v>
      </c>
      <c r="Z531" s="84">
        <f t="shared" si="213"/>
        <v>0</v>
      </c>
      <c r="AA531" s="84">
        <f t="shared" si="213"/>
        <v>0</v>
      </c>
      <c r="AB531" s="84">
        <f t="shared" si="213"/>
        <v>0</v>
      </c>
      <c r="AC531" s="84">
        <f t="shared" si="213"/>
        <v>145716.99</v>
      </c>
      <c r="AD531" s="84">
        <f t="shared" si="213"/>
        <v>180000</v>
      </c>
      <c r="AE531" s="84">
        <f t="shared" si="213"/>
        <v>0</v>
      </c>
      <c r="AF531" s="74" t="s">
        <v>17027</v>
      </c>
      <c r="AG531" s="74" t="s">
        <v>17027</v>
      </c>
      <c r="AH531" s="74" t="s">
        <v>17027</v>
      </c>
      <c r="AI531" s="89"/>
      <c r="AJ531" s="89"/>
      <c r="AK531" s="89"/>
      <c r="AL531" s="89"/>
      <c r="AM531" s="90"/>
      <c r="AN531" s="90"/>
      <c r="AO531" s="90"/>
      <c r="AP531" s="90"/>
      <c r="AQ531" s="90"/>
      <c r="AR531" s="90"/>
      <c r="AS531" s="90"/>
      <c r="AT531" s="90"/>
      <c r="AU531" s="90"/>
      <c r="AV531" s="90"/>
      <c r="AW531" s="90"/>
      <c r="AX531" s="91"/>
      <c r="AY531" s="91"/>
      <c r="AZ531" s="90"/>
      <c r="BA531" s="90"/>
      <c r="BB531" s="92"/>
      <c r="BC531" s="93">
        <f t="shared" si="196"/>
        <v>-801.6</v>
      </c>
      <c r="BJ531" s="61" t="e">
        <f t="shared" si="208"/>
        <v>#N/A</v>
      </c>
      <c r="BM531" s="61" t="s">
        <v>520</v>
      </c>
      <c r="BN531" s="61" t="s">
        <v>2985</v>
      </c>
      <c r="BO531" s="61" t="s">
        <v>3716</v>
      </c>
      <c r="BU531" s="61" t="s">
        <v>520</v>
      </c>
      <c r="BV531" s="61" t="s">
        <v>2985</v>
      </c>
      <c r="BW531" s="61" t="s">
        <v>3716</v>
      </c>
      <c r="CH531" s="86">
        <f t="shared" si="192"/>
        <v>2.3283064365386963E-10</v>
      </c>
    </row>
    <row r="532" spans="1:86">
      <c r="A532" s="61">
        <v>1</v>
      </c>
      <c r="B532" s="94">
        <f>SUBTOTAL(9,$A$411:A532)</f>
        <v>108</v>
      </c>
      <c r="C532" s="98" t="s">
        <v>484</v>
      </c>
      <c r="D532" s="84">
        <f>E532+F532+G532+H532+I532+J532+L532+N532+P532+R532+T532+U532+V532+W532+X532+Y532+Z532+AA532+AB532+AC532+AD532+AE532</f>
        <v>7134922.25</v>
      </c>
      <c r="E532" s="101">
        <v>0</v>
      </c>
      <c r="F532" s="101">
        <v>0</v>
      </c>
      <c r="G532" s="101">
        <v>0</v>
      </c>
      <c r="H532" s="101">
        <v>0</v>
      </c>
      <c r="I532" s="101">
        <v>0</v>
      </c>
      <c r="J532" s="101">
        <v>0</v>
      </c>
      <c r="K532" s="116">
        <v>0</v>
      </c>
      <c r="L532" s="101">
        <v>0</v>
      </c>
      <c r="M532" s="84">
        <v>801.6</v>
      </c>
      <c r="N532" s="84">
        <v>6809205.2599999998</v>
      </c>
      <c r="O532" s="101">
        <v>0</v>
      </c>
      <c r="P532" s="101">
        <v>0</v>
      </c>
      <c r="Q532" s="101">
        <v>0</v>
      </c>
      <c r="R532" s="101">
        <v>0</v>
      </c>
      <c r="S532" s="101">
        <v>0</v>
      </c>
      <c r="T532" s="101">
        <v>0</v>
      </c>
      <c r="U532" s="101">
        <v>0</v>
      </c>
      <c r="V532" s="101">
        <v>0</v>
      </c>
      <c r="W532" s="101">
        <v>0</v>
      </c>
      <c r="X532" s="101">
        <v>0</v>
      </c>
      <c r="Y532" s="101">
        <v>0</v>
      </c>
      <c r="Z532" s="101">
        <v>0</v>
      </c>
      <c r="AA532" s="101">
        <v>0</v>
      </c>
      <c r="AB532" s="101">
        <v>0</v>
      </c>
      <c r="AC532" s="84">
        <f>ROUND(N532*2.14%,2)</f>
        <v>145716.99</v>
      </c>
      <c r="AD532" s="84">
        <v>180000</v>
      </c>
      <c r="AE532" s="101">
        <v>0</v>
      </c>
      <c r="AF532" s="74">
        <v>2024</v>
      </c>
      <c r="AG532" s="74">
        <v>2024</v>
      </c>
      <c r="AH532" s="74">
        <v>2024</v>
      </c>
      <c r="AI532" s="89"/>
      <c r="AJ532" s="89"/>
      <c r="AK532" s="89"/>
      <c r="AL532" s="89"/>
      <c r="AM532" s="90" t="s">
        <v>16968</v>
      </c>
      <c r="AN532" s="90" t="s">
        <v>16972</v>
      </c>
      <c r="AO532" s="90">
        <v>0</v>
      </c>
      <c r="AP532" s="90" t="s">
        <v>16965</v>
      </c>
      <c r="AQ532" s="90" t="s">
        <v>16953</v>
      </c>
      <c r="AR532" s="90" t="s">
        <v>16965</v>
      </c>
      <c r="AS532" s="90"/>
      <c r="AT532" s="90"/>
      <c r="AU532" s="90"/>
      <c r="AV532" s="90"/>
      <c r="AW532" s="90" t="s">
        <v>660</v>
      </c>
      <c r="AX532" s="91">
        <v>4789.7</v>
      </c>
      <c r="AY532" s="91">
        <v>801.6</v>
      </c>
      <c r="AZ532" s="90" t="s">
        <v>3041</v>
      </c>
      <c r="BA532" s="90" t="s">
        <v>17013</v>
      </c>
      <c r="BB532" s="92"/>
      <c r="BC532" s="93">
        <f t="shared" si="196"/>
        <v>0</v>
      </c>
      <c r="BJ532" s="61" t="str">
        <f t="shared" si="208"/>
        <v>нет данных</v>
      </c>
      <c r="BM532" s="61" t="s">
        <v>3717</v>
      </c>
      <c r="BN532" s="61" t="s">
        <v>2985</v>
      </c>
      <c r="BO532" s="61" t="s">
        <v>3718</v>
      </c>
      <c r="BU532" s="61" t="s">
        <v>3717</v>
      </c>
      <c r="BV532" s="61" t="s">
        <v>2985</v>
      </c>
      <c r="BW532" s="61" t="s">
        <v>3718</v>
      </c>
      <c r="CH532" s="86">
        <f t="shared" si="192"/>
        <v>2.3283064365386963E-10</v>
      </c>
    </row>
    <row r="533" spans="1:86">
      <c r="B533" s="87" t="s">
        <v>289</v>
      </c>
      <c r="C533" s="87"/>
      <c r="D533" s="83">
        <f>SUM(D534:D538)</f>
        <v>46844042.669999994</v>
      </c>
      <c r="E533" s="84">
        <f t="shared" ref="E533:AE533" si="214">SUM(E534:E538)</f>
        <v>0</v>
      </c>
      <c r="F533" s="84">
        <f t="shared" si="214"/>
        <v>0</v>
      </c>
      <c r="G533" s="84">
        <f t="shared" si="214"/>
        <v>0</v>
      </c>
      <c r="H533" s="84">
        <f t="shared" si="214"/>
        <v>0</v>
      </c>
      <c r="I533" s="84">
        <f t="shared" si="214"/>
        <v>0</v>
      </c>
      <c r="J533" s="84">
        <f t="shared" si="214"/>
        <v>0</v>
      </c>
      <c r="K533" s="85">
        <f t="shared" si="214"/>
        <v>0</v>
      </c>
      <c r="L533" s="84">
        <f t="shared" si="214"/>
        <v>0</v>
      </c>
      <c r="M533" s="84">
        <f t="shared" si="214"/>
        <v>4343.78</v>
      </c>
      <c r="N533" s="84">
        <f t="shared" si="214"/>
        <v>36592257.950000003</v>
      </c>
      <c r="O533" s="84">
        <f t="shared" si="214"/>
        <v>0</v>
      </c>
      <c r="P533" s="84">
        <f t="shared" si="214"/>
        <v>0</v>
      </c>
      <c r="Q533" s="84">
        <f t="shared" si="214"/>
        <v>0</v>
      </c>
      <c r="R533" s="84">
        <f t="shared" si="214"/>
        <v>0</v>
      </c>
      <c r="S533" s="84">
        <f t="shared" si="214"/>
        <v>114</v>
      </c>
      <c r="T533" s="84">
        <f t="shared" si="214"/>
        <v>8508580.9600000009</v>
      </c>
      <c r="U533" s="84">
        <f t="shared" si="214"/>
        <v>0</v>
      </c>
      <c r="V533" s="84">
        <f t="shared" si="214"/>
        <v>0</v>
      </c>
      <c r="W533" s="84">
        <f t="shared" si="214"/>
        <v>0</v>
      </c>
      <c r="X533" s="84">
        <f t="shared" si="214"/>
        <v>0</v>
      </c>
      <c r="Y533" s="84">
        <f t="shared" si="214"/>
        <v>0</v>
      </c>
      <c r="Z533" s="84">
        <f t="shared" si="214"/>
        <v>0</v>
      </c>
      <c r="AA533" s="84">
        <f t="shared" si="214"/>
        <v>0</v>
      </c>
      <c r="AB533" s="84">
        <f t="shared" si="214"/>
        <v>0</v>
      </c>
      <c r="AC533" s="84">
        <f t="shared" si="214"/>
        <v>873203.76000000013</v>
      </c>
      <c r="AD533" s="84">
        <f t="shared" si="214"/>
        <v>750000</v>
      </c>
      <c r="AE533" s="84">
        <f t="shared" si="214"/>
        <v>120000</v>
      </c>
      <c r="AF533" s="74" t="s">
        <v>17027</v>
      </c>
      <c r="AG533" s="74" t="s">
        <v>17027</v>
      </c>
      <c r="AH533" s="74" t="s">
        <v>17027</v>
      </c>
      <c r="AI533" s="89"/>
      <c r="AJ533" s="89"/>
      <c r="AK533" s="89"/>
      <c r="AL533" s="89"/>
      <c r="AM533" s="90"/>
      <c r="AN533" s="90"/>
      <c r="AO533" s="90"/>
      <c r="AP533" s="90"/>
      <c r="AQ533" s="90"/>
      <c r="AR533" s="90"/>
      <c r="AS533" s="90"/>
      <c r="AT533" s="90"/>
      <c r="AU533" s="90"/>
      <c r="AV533" s="90"/>
      <c r="AW533" s="90"/>
      <c r="AX533" s="91"/>
      <c r="AY533" s="91"/>
      <c r="AZ533" s="90"/>
      <c r="BA533" s="90"/>
      <c r="BB533" s="92"/>
      <c r="BC533" s="93">
        <f t="shared" ref="BC533:BC575" si="215">AY533-M533</f>
        <v>-4343.78</v>
      </c>
      <c r="BJ533" s="61" t="e">
        <f t="shared" si="208"/>
        <v>#N/A</v>
      </c>
      <c r="BM533" s="61" t="s">
        <v>3422</v>
      </c>
      <c r="BN533" s="61" t="s">
        <v>633</v>
      </c>
      <c r="BO533" s="61" t="s">
        <v>3423</v>
      </c>
      <c r="BU533" s="61" t="s">
        <v>3422</v>
      </c>
      <c r="BV533" s="61" t="s">
        <v>633</v>
      </c>
      <c r="BW533" s="61" t="s">
        <v>3423</v>
      </c>
      <c r="CH533" s="86">
        <f t="shared" si="192"/>
        <v>-9.6624717116355896E-9</v>
      </c>
    </row>
    <row r="534" spans="1:86">
      <c r="A534" s="61">
        <v>1</v>
      </c>
      <c r="B534" s="94">
        <f>SUBTOTAL(9,$A$411:A534)</f>
        <v>109</v>
      </c>
      <c r="C534" s="98" t="s">
        <v>293</v>
      </c>
      <c r="D534" s="84">
        <f t="shared" ref="D534:D538" si="216">E534+F534+G534+H534+I534+J534+L534+N534+P534+R534+T534+U534+V534+W534+X534+Y534+Z534+AA534+AB534+AC534+AD534+AE534</f>
        <v>5571597.5699999994</v>
      </c>
      <c r="E534" s="101">
        <v>0</v>
      </c>
      <c r="F534" s="101">
        <v>0</v>
      </c>
      <c r="G534" s="101">
        <v>0</v>
      </c>
      <c r="H534" s="101">
        <v>0</v>
      </c>
      <c r="I534" s="101">
        <v>0</v>
      </c>
      <c r="J534" s="101">
        <v>0</v>
      </c>
      <c r="K534" s="116">
        <v>0</v>
      </c>
      <c r="L534" s="101">
        <v>0</v>
      </c>
      <c r="M534" s="84">
        <v>637.79999999999995</v>
      </c>
      <c r="N534" s="84">
        <v>5259053.8099999996</v>
      </c>
      <c r="O534" s="101">
        <v>0</v>
      </c>
      <c r="P534" s="101">
        <v>0</v>
      </c>
      <c r="Q534" s="101">
        <v>0</v>
      </c>
      <c r="R534" s="101">
        <v>0</v>
      </c>
      <c r="S534" s="101">
        <v>0</v>
      </c>
      <c r="T534" s="101">
        <v>0</v>
      </c>
      <c r="U534" s="101">
        <v>0</v>
      </c>
      <c r="V534" s="101">
        <v>0</v>
      </c>
      <c r="W534" s="101">
        <v>0</v>
      </c>
      <c r="X534" s="101">
        <v>0</v>
      </c>
      <c r="Y534" s="101">
        <v>0</v>
      </c>
      <c r="Z534" s="101">
        <v>0</v>
      </c>
      <c r="AA534" s="101">
        <v>0</v>
      </c>
      <c r="AB534" s="101">
        <v>0</v>
      </c>
      <c r="AC534" s="101">
        <v>112543.76</v>
      </c>
      <c r="AD534" s="101">
        <v>200000</v>
      </c>
      <c r="AE534" s="101">
        <v>0</v>
      </c>
      <c r="AF534" s="74">
        <v>2024</v>
      </c>
      <c r="AG534" s="74">
        <v>2024</v>
      </c>
      <c r="AH534" s="74">
        <v>2024</v>
      </c>
      <c r="AI534" s="89"/>
      <c r="AJ534" s="89"/>
      <c r="AK534" s="89"/>
      <c r="AL534" s="89"/>
      <c r="AM534" s="90" t="s">
        <v>16955</v>
      </c>
      <c r="AN534" s="90" t="s">
        <v>16951</v>
      </c>
      <c r="AO534" s="90">
        <v>0</v>
      </c>
      <c r="AP534" s="90" t="s">
        <v>16967</v>
      </c>
      <c r="AQ534" s="90" t="s">
        <v>16969</v>
      </c>
      <c r="AR534" s="90">
        <v>0</v>
      </c>
      <c r="AS534" s="90"/>
      <c r="AT534" s="90"/>
      <c r="AU534" s="90"/>
      <c r="AV534" s="90"/>
      <c r="AW534" s="90" t="s">
        <v>616</v>
      </c>
      <c r="AX534" s="91">
        <v>737.56</v>
      </c>
      <c r="AY534" s="91">
        <v>607.5</v>
      </c>
      <c r="AZ534" s="90" t="s">
        <v>2968</v>
      </c>
      <c r="BA534" s="90" t="s">
        <v>17013</v>
      </c>
      <c r="BB534" s="92"/>
      <c r="BC534" s="93">
        <f t="shared" si="215"/>
        <v>-30.299999999999955</v>
      </c>
      <c r="BJ534" s="61" t="str">
        <f t="shared" si="208"/>
        <v>768.000</v>
      </c>
      <c r="BM534" s="61" t="s">
        <v>3425</v>
      </c>
      <c r="BN534" s="61" t="s">
        <v>627</v>
      </c>
      <c r="BO534" s="61" t="s">
        <v>3427</v>
      </c>
      <c r="BU534" s="61" t="s">
        <v>3425</v>
      </c>
      <c r="BV534" s="61" t="s">
        <v>627</v>
      </c>
      <c r="BW534" s="61" t="s">
        <v>3427</v>
      </c>
      <c r="CH534" s="86">
        <f t="shared" si="192"/>
        <v>-2.3283064365386963E-10</v>
      </c>
    </row>
    <row r="535" spans="1:86">
      <c r="A535" s="61">
        <v>1</v>
      </c>
      <c r="B535" s="94">
        <f>SUBTOTAL(9,$A$411:A535)</f>
        <v>110</v>
      </c>
      <c r="C535" s="98" t="s">
        <v>294</v>
      </c>
      <c r="D535" s="84">
        <f t="shared" si="216"/>
        <v>12242836.76</v>
      </c>
      <c r="E535" s="101">
        <v>0</v>
      </c>
      <c r="F535" s="101">
        <v>0</v>
      </c>
      <c r="G535" s="101">
        <v>0</v>
      </c>
      <c r="H535" s="101">
        <v>0</v>
      </c>
      <c r="I535" s="101">
        <v>0</v>
      </c>
      <c r="J535" s="101">
        <v>0</v>
      </c>
      <c r="K535" s="116">
        <v>0</v>
      </c>
      <c r="L535" s="101">
        <v>0</v>
      </c>
      <c r="M535" s="84">
        <v>1401.48</v>
      </c>
      <c r="N535" s="84">
        <v>11761150.16</v>
      </c>
      <c r="O535" s="101">
        <v>0</v>
      </c>
      <c r="P535" s="101">
        <v>0</v>
      </c>
      <c r="Q535" s="101">
        <v>0</v>
      </c>
      <c r="R535" s="101">
        <v>0</v>
      </c>
      <c r="S535" s="101">
        <v>0</v>
      </c>
      <c r="T535" s="101">
        <v>0</v>
      </c>
      <c r="U535" s="101">
        <v>0</v>
      </c>
      <c r="V535" s="101">
        <v>0</v>
      </c>
      <c r="W535" s="101">
        <v>0</v>
      </c>
      <c r="X535" s="101">
        <v>0</v>
      </c>
      <c r="Y535" s="101">
        <v>0</v>
      </c>
      <c r="Z535" s="101">
        <v>0</v>
      </c>
      <c r="AA535" s="101">
        <v>0</v>
      </c>
      <c r="AB535" s="101">
        <v>0</v>
      </c>
      <c r="AC535" s="101">
        <v>251686.6</v>
      </c>
      <c r="AD535" s="101">
        <v>230000</v>
      </c>
      <c r="AE535" s="101">
        <v>0</v>
      </c>
      <c r="AF535" s="74">
        <v>2024</v>
      </c>
      <c r="AG535" s="74">
        <v>2024</v>
      </c>
      <c r="AH535" s="74">
        <v>2024</v>
      </c>
      <c r="AI535" s="89"/>
      <c r="AJ535" s="89"/>
      <c r="AK535" s="89"/>
      <c r="AL535" s="89"/>
      <c r="AM535" s="90" t="s">
        <v>16955</v>
      </c>
      <c r="AN535" s="90" t="s">
        <v>16951</v>
      </c>
      <c r="AO535" s="90">
        <v>0</v>
      </c>
      <c r="AP535" s="90" t="s">
        <v>16973</v>
      </c>
      <c r="AQ535" s="90" t="s">
        <v>16962</v>
      </c>
      <c r="AR535" s="90" t="s">
        <v>16965</v>
      </c>
      <c r="AS535" s="90"/>
      <c r="AT535" s="90"/>
      <c r="AU535" s="90"/>
      <c r="AV535" s="90"/>
      <c r="AW535" s="90" t="s">
        <v>738</v>
      </c>
      <c r="AX535" s="91">
        <v>3369.4</v>
      </c>
      <c r="AY535" s="91">
        <v>1374</v>
      </c>
      <c r="AZ535" s="90" t="s">
        <v>2968</v>
      </c>
      <c r="BA535" s="90" t="s">
        <v>17013</v>
      </c>
      <c r="BB535" s="92"/>
      <c r="BC535" s="93">
        <f t="shared" si="215"/>
        <v>-27.480000000000018</v>
      </c>
      <c r="BJ535" s="61" t="str">
        <f t="shared" si="208"/>
        <v>1597.200</v>
      </c>
      <c r="BM535" s="61" t="s">
        <v>3428</v>
      </c>
      <c r="BN535" s="61" t="s">
        <v>671</v>
      </c>
      <c r="BO535" s="61" t="s">
        <v>3431</v>
      </c>
      <c r="BU535" s="61" t="s">
        <v>3428</v>
      </c>
      <c r="BV535" s="61" t="s">
        <v>671</v>
      </c>
      <c r="BW535" s="61" t="s">
        <v>3431</v>
      </c>
      <c r="CH535" s="86">
        <f t="shared" si="192"/>
        <v>-3.7834979593753815E-10</v>
      </c>
    </row>
    <row r="536" spans="1:86">
      <c r="A536" s="61">
        <v>1</v>
      </c>
      <c r="B536" s="94">
        <f>SUBTOTAL(9,$A$411:A536)</f>
        <v>111</v>
      </c>
      <c r="C536" s="98" t="s">
        <v>303</v>
      </c>
      <c r="D536" s="84">
        <f t="shared" si="216"/>
        <v>7084612.1500000004</v>
      </c>
      <c r="E536" s="101">
        <v>0</v>
      </c>
      <c r="F536" s="101">
        <v>0</v>
      </c>
      <c r="G536" s="101">
        <v>0</v>
      </c>
      <c r="H536" s="101">
        <v>0</v>
      </c>
      <c r="I536" s="101">
        <v>0</v>
      </c>
      <c r="J536" s="101">
        <v>0</v>
      </c>
      <c r="K536" s="116">
        <v>0</v>
      </c>
      <c r="L536" s="101">
        <v>0</v>
      </c>
      <c r="M536" s="84">
        <v>811</v>
      </c>
      <c r="N536" s="84">
        <v>6740368.25</v>
      </c>
      <c r="O536" s="101">
        <v>0</v>
      </c>
      <c r="P536" s="101">
        <v>0</v>
      </c>
      <c r="Q536" s="101">
        <v>0</v>
      </c>
      <c r="R536" s="101">
        <v>0</v>
      </c>
      <c r="S536" s="101">
        <v>0</v>
      </c>
      <c r="T536" s="101">
        <v>0</v>
      </c>
      <c r="U536" s="101">
        <v>0</v>
      </c>
      <c r="V536" s="101">
        <v>0</v>
      </c>
      <c r="W536" s="101">
        <v>0</v>
      </c>
      <c r="X536" s="101">
        <v>0</v>
      </c>
      <c r="Y536" s="101">
        <v>0</v>
      </c>
      <c r="Z536" s="101">
        <v>0</v>
      </c>
      <c r="AA536" s="101">
        <v>0</v>
      </c>
      <c r="AB536" s="101">
        <v>0</v>
      </c>
      <c r="AC536" s="101">
        <v>144243.9</v>
      </c>
      <c r="AD536" s="101">
        <v>200000</v>
      </c>
      <c r="AE536" s="101">
        <v>0</v>
      </c>
      <c r="AF536" s="74">
        <v>2024</v>
      </c>
      <c r="AG536" s="74">
        <v>2024</v>
      </c>
      <c r="AH536" s="74">
        <v>2024</v>
      </c>
      <c r="AI536" s="89"/>
      <c r="AJ536" s="89"/>
      <c r="AK536" s="89"/>
      <c r="AL536" s="89"/>
      <c r="AM536" s="90" t="s">
        <v>16961</v>
      </c>
      <c r="AN536" s="90" t="s">
        <v>16957</v>
      </c>
      <c r="AO536" s="90">
        <v>0</v>
      </c>
      <c r="AP536" s="90" t="s">
        <v>16966</v>
      </c>
      <c r="AQ536" s="90" t="s">
        <v>16973</v>
      </c>
      <c r="AR536" s="90">
        <v>0</v>
      </c>
      <c r="AS536" s="90"/>
      <c r="AT536" s="90"/>
      <c r="AU536" s="90"/>
      <c r="AV536" s="90"/>
      <c r="AW536" s="90" t="s">
        <v>789</v>
      </c>
      <c r="AX536" s="91">
        <v>898.36</v>
      </c>
      <c r="AY536" s="91">
        <v>500</v>
      </c>
      <c r="AZ536" s="90" t="s">
        <v>2968</v>
      </c>
      <c r="BA536" s="90" t="s">
        <v>17013</v>
      </c>
      <c r="BB536" s="92"/>
      <c r="BC536" s="93">
        <f t="shared" si="215"/>
        <v>-311</v>
      </c>
      <c r="BD536" s="61" t="s">
        <v>16949</v>
      </c>
      <c r="BJ536" s="61" t="str">
        <f t="shared" si="208"/>
        <v>537.800</v>
      </c>
      <c r="BM536" s="61" t="s">
        <v>3433</v>
      </c>
      <c r="BN536" s="61" t="s">
        <v>717</v>
      </c>
      <c r="BO536" s="61" t="s">
        <v>1001</v>
      </c>
      <c r="BU536" s="61" t="s">
        <v>3433</v>
      </c>
      <c r="BV536" s="61" t="s">
        <v>717</v>
      </c>
      <c r="BW536" s="61" t="s">
        <v>1001</v>
      </c>
      <c r="CH536" s="86">
        <f t="shared" si="192"/>
        <v>3.7834979593753815E-10</v>
      </c>
    </row>
    <row r="537" spans="1:86">
      <c r="A537" s="61">
        <v>1</v>
      </c>
      <c r="B537" s="94">
        <f>SUBTOTAL(9,$A$411:A537)</f>
        <v>112</v>
      </c>
      <c r="C537" s="98" t="s">
        <v>290</v>
      </c>
      <c r="D537" s="84">
        <f t="shared" si="216"/>
        <v>13106283.83</v>
      </c>
      <c r="E537" s="101">
        <v>0</v>
      </c>
      <c r="F537" s="101">
        <v>0</v>
      </c>
      <c r="G537" s="101">
        <v>0</v>
      </c>
      <c r="H537" s="101">
        <v>0</v>
      </c>
      <c r="I537" s="101">
        <v>0</v>
      </c>
      <c r="J537" s="101">
        <v>0</v>
      </c>
      <c r="K537" s="116">
        <v>0</v>
      </c>
      <c r="L537" s="101">
        <v>0</v>
      </c>
      <c r="M537" s="117">
        <v>1493.5</v>
      </c>
      <c r="N537" s="84">
        <v>12831685.73</v>
      </c>
      <c r="O537" s="101">
        <v>0</v>
      </c>
      <c r="P537" s="101">
        <v>0</v>
      </c>
      <c r="Q537" s="84">
        <v>0</v>
      </c>
      <c r="R537" s="84">
        <v>0</v>
      </c>
      <c r="S537" s="101">
        <v>0</v>
      </c>
      <c r="T537" s="101">
        <v>0</v>
      </c>
      <c r="U537" s="101">
        <v>0</v>
      </c>
      <c r="V537" s="101">
        <v>0</v>
      </c>
      <c r="W537" s="101">
        <v>0</v>
      </c>
      <c r="X537" s="101">
        <v>0</v>
      </c>
      <c r="Y537" s="101">
        <v>0</v>
      </c>
      <c r="Z537" s="101">
        <v>0</v>
      </c>
      <c r="AA537" s="101">
        <v>0</v>
      </c>
      <c r="AB537" s="101">
        <v>0</v>
      </c>
      <c r="AC537" s="101">
        <f>274598.07+0.03</f>
        <v>274598.10000000003</v>
      </c>
      <c r="AD537" s="101">
        <v>0</v>
      </c>
      <c r="AE537" s="101">
        <v>0</v>
      </c>
      <c r="AF537" s="74" t="s">
        <v>17053</v>
      </c>
      <c r="AG537" s="74">
        <v>2024</v>
      </c>
      <c r="AH537" s="74">
        <v>2024</v>
      </c>
      <c r="AI537" s="89"/>
      <c r="AJ537" s="89"/>
      <c r="AK537" s="89"/>
      <c r="AL537" s="89"/>
      <c r="AM537" s="90" t="s">
        <v>16970</v>
      </c>
      <c r="AN537" s="90" t="s">
        <v>16966</v>
      </c>
      <c r="AO537" s="90">
        <v>0</v>
      </c>
      <c r="AP537" s="90" t="s">
        <v>16965</v>
      </c>
      <c r="AQ537" s="90" t="s">
        <v>16965</v>
      </c>
      <c r="AR537" s="90" t="s">
        <v>16965</v>
      </c>
      <c r="AS537" s="90"/>
      <c r="AT537" s="90"/>
      <c r="AU537" s="90"/>
      <c r="AV537" s="90"/>
      <c r="AW537" s="90" t="s">
        <v>785</v>
      </c>
      <c r="AX537" s="91">
        <v>2128.3000000000002</v>
      </c>
      <c r="AY537" s="91">
        <v>1493.5</v>
      </c>
      <c r="AZ537" s="90" t="s">
        <v>2993</v>
      </c>
      <c r="BA537" s="90">
        <v>2009</v>
      </c>
      <c r="BB537" s="92"/>
      <c r="BC537" s="93">
        <f>AY537-M537</f>
        <v>0</v>
      </c>
      <c r="BJ537" s="61" t="str">
        <f t="shared" si="208"/>
        <v>1493.500</v>
      </c>
      <c r="BM537" s="61" t="s">
        <v>679</v>
      </c>
      <c r="BN537" s="61" t="s">
        <v>1141</v>
      </c>
      <c r="BO537" s="61" t="s">
        <v>3414</v>
      </c>
      <c r="BU537" s="61" t="s">
        <v>679</v>
      </c>
      <c r="BV537" s="61" t="s">
        <v>1141</v>
      </c>
      <c r="BW537" s="61" t="s">
        <v>3414</v>
      </c>
      <c r="CH537" s="86">
        <f t="shared" si="192"/>
        <v>-4.0745362639427185E-10</v>
      </c>
    </row>
    <row r="538" spans="1:86">
      <c r="A538" s="61">
        <v>1</v>
      </c>
      <c r="B538" s="94">
        <f>SUBTOTAL(9,$A$411:A538)</f>
        <v>113</v>
      </c>
      <c r="C538" s="98" t="s">
        <v>1584</v>
      </c>
      <c r="D538" s="84">
        <f t="shared" si="216"/>
        <v>8838712.3600000013</v>
      </c>
      <c r="E538" s="101">
        <v>0</v>
      </c>
      <c r="F538" s="101">
        <v>0</v>
      </c>
      <c r="G538" s="101">
        <v>0</v>
      </c>
      <c r="H538" s="101">
        <v>0</v>
      </c>
      <c r="I538" s="101">
        <v>0</v>
      </c>
      <c r="J538" s="101">
        <v>0</v>
      </c>
      <c r="K538" s="116">
        <v>0</v>
      </c>
      <c r="L538" s="101">
        <v>0</v>
      </c>
      <c r="M538" s="117">
        <v>0</v>
      </c>
      <c r="N538" s="84">
        <v>0</v>
      </c>
      <c r="O538" s="101">
        <v>0</v>
      </c>
      <c r="P538" s="101">
        <v>0</v>
      </c>
      <c r="Q538" s="84">
        <v>0</v>
      </c>
      <c r="R538" s="84">
        <v>0</v>
      </c>
      <c r="S538" s="101">
        <v>114</v>
      </c>
      <c r="T538" s="101">
        <v>8508580.9600000009</v>
      </c>
      <c r="U538" s="101">
        <v>0</v>
      </c>
      <c r="V538" s="101">
        <v>0</v>
      </c>
      <c r="W538" s="101">
        <v>0</v>
      </c>
      <c r="X538" s="101">
        <v>0</v>
      </c>
      <c r="Y538" s="101">
        <v>0</v>
      </c>
      <c r="Z538" s="101">
        <v>0</v>
      </c>
      <c r="AA538" s="101">
        <v>0</v>
      </c>
      <c r="AB538" s="101">
        <v>0</v>
      </c>
      <c r="AC538" s="101">
        <f>ROUND(N538*1.0593%,2)+ROUND(E538*1.0593%,2)+ROUND(F538*1.0593%,2)+ROUND(G538*1.0593%,2)+ROUND(H538*1.0593%,2)+ROUND(I538*1.0593%,2)+ROUND(J538*1.0593%,2)+ROUND(L538*1.0593%,2)+ROUND(P538*1.0593%,2)+ROUND(R538*1.0593%,2)+ROUND(T538*1.0593%,2)+ROUND(U538*1.0593%,2)+ROUND(V538*1.0593%,2)+ROUND(W538*1.0593%,2)+ROUND(X538*1.0593%,2)+ROUND(Y538*1.0593%,2)+ROUND(Z538*1.0593%,2)+ROUND(AA538*1.0593%,2)+ROUND(AB538*1.0593%,2)</f>
        <v>90131.4</v>
      </c>
      <c r="AD538" s="101">
        <v>120000</v>
      </c>
      <c r="AE538" s="101">
        <v>120000</v>
      </c>
      <c r="AF538" s="74">
        <v>2024</v>
      </c>
      <c r="AG538" s="74">
        <v>2024</v>
      </c>
      <c r="AH538" s="74">
        <v>2024</v>
      </c>
      <c r="AI538" s="89"/>
      <c r="AJ538" s="89"/>
      <c r="AK538" s="89"/>
      <c r="AL538" s="89"/>
      <c r="AM538" s="90"/>
      <c r="AN538" s="90"/>
      <c r="AO538" s="90"/>
      <c r="AP538" s="90"/>
      <c r="AQ538" s="90"/>
      <c r="AR538" s="90"/>
      <c r="AS538" s="90"/>
      <c r="AT538" s="90"/>
      <c r="AU538" s="90"/>
      <c r="AV538" s="90"/>
      <c r="AW538" s="90"/>
      <c r="AX538" s="91"/>
      <c r="AY538" s="91"/>
      <c r="AZ538" s="90"/>
      <c r="BA538" s="90"/>
      <c r="BB538" s="92"/>
      <c r="BC538" s="93"/>
      <c r="CH538" s="86">
        <f t="shared" si="192"/>
        <v>3.7834979593753815E-10</v>
      </c>
    </row>
    <row r="539" spans="1:86">
      <c r="B539" s="87" t="s">
        <v>332</v>
      </c>
      <c r="C539" s="87"/>
      <c r="D539" s="83">
        <f>D540</f>
        <v>6193827.0800000001</v>
      </c>
      <c r="E539" s="84">
        <f t="shared" ref="E539:AE539" si="217">E540</f>
        <v>0</v>
      </c>
      <c r="F539" s="84">
        <f t="shared" si="217"/>
        <v>0</v>
      </c>
      <c r="G539" s="84">
        <f t="shared" si="217"/>
        <v>0</v>
      </c>
      <c r="H539" s="84">
        <f t="shared" si="217"/>
        <v>0</v>
      </c>
      <c r="I539" s="84">
        <f t="shared" si="217"/>
        <v>0</v>
      </c>
      <c r="J539" s="84">
        <f t="shared" si="217"/>
        <v>0</v>
      </c>
      <c r="K539" s="85">
        <f t="shared" si="217"/>
        <v>0</v>
      </c>
      <c r="L539" s="84">
        <f t="shared" si="217"/>
        <v>0</v>
      </c>
      <c r="M539" s="84">
        <f t="shared" si="217"/>
        <v>735.12</v>
      </c>
      <c r="N539" s="84">
        <f t="shared" si="217"/>
        <v>5887827.5700000003</v>
      </c>
      <c r="O539" s="84">
        <f t="shared" si="217"/>
        <v>0</v>
      </c>
      <c r="P539" s="84">
        <f t="shared" si="217"/>
        <v>0</v>
      </c>
      <c r="Q539" s="84">
        <f t="shared" si="217"/>
        <v>0</v>
      </c>
      <c r="R539" s="84">
        <f t="shared" si="217"/>
        <v>0</v>
      </c>
      <c r="S539" s="84">
        <f t="shared" si="217"/>
        <v>0</v>
      </c>
      <c r="T539" s="84">
        <f t="shared" si="217"/>
        <v>0</v>
      </c>
      <c r="U539" s="84">
        <f t="shared" si="217"/>
        <v>0</v>
      </c>
      <c r="V539" s="84">
        <f t="shared" si="217"/>
        <v>0</v>
      </c>
      <c r="W539" s="84">
        <f t="shared" si="217"/>
        <v>0</v>
      </c>
      <c r="X539" s="84">
        <f t="shared" si="217"/>
        <v>0</v>
      </c>
      <c r="Y539" s="84">
        <f t="shared" si="217"/>
        <v>0</v>
      </c>
      <c r="Z539" s="84">
        <f t="shared" si="217"/>
        <v>0</v>
      </c>
      <c r="AA539" s="84">
        <f t="shared" si="217"/>
        <v>0</v>
      </c>
      <c r="AB539" s="84">
        <f t="shared" si="217"/>
        <v>0</v>
      </c>
      <c r="AC539" s="84">
        <f t="shared" si="217"/>
        <v>125999.51</v>
      </c>
      <c r="AD539" s="84">
        <f t="shared" si="217"/>
        <v>180000</v>
      </c>
      <c r="AE539" s="84">
        <f t="shared" si="217"/>
        <v>0</v>
      </c>
      <c r="AF539" s="74" t="s">
        <v>17027</v>
      </c>
      <c r="AG539" s="74" t="s">
        <v>17027</v>
      </c>
      <c r="AH539" s="74" t="s">
        <v>17027</v>
      </c>
      <c r="AI539" s="89"/>
      <c r="AJ539" s="89"/>
      <c r="AK539" s="89"/>
      <c r="AL539" s="89"/>
      <c r="AM539" s="90"/>
      <c r="AN539" s="90"/>
      <c r="AO539" s="90"/>
      <c r="AP539" s="90"/>
      <c r="AQ539" s="90"/>
      <c r="AR539" s="90"/>
      <c r="AS539" s="90"/>
      <c r="AT539" s="90"/>
      <c r="AU539" s="90"/>
      <c r="AV539" s="90"/>
      <c r="AW539" s="90"/>
      <c r="AX539" s="91"/>
      <c r="AY539" s="91"/>
      <c r="AZ539" s="90"/>
      <c r="BA539" s="90"/>
      <c r="BB539" s="92"/>
      <c r="BC539" s="93">
        <f t="shared" si="215"/>
        <v>-735.12</v>
      </c>
      <c r="BJ539" s="61" t="e">
        <f t="shared" ref="BJ539:BJ557" si="218">VLOOKUP(C539,BM:BO,3,FALSE)</f>
        <v>#N/A</v>
      </c>
      <c r="BM539" s="61" t="s">
        <v>3474</v>
      </c>
      <c r="BN539" s="61" t="s">
        <v>2985</v>
      </c>
      <c r="BO539" s="61" t="s">
        <v>2985</v>
      </c>
      <c r="BU539" s="61" t="s">
        <v>3474</v>
      </c>
      <c r="BV539" s="61" t="s">
        <v>2985</v>
      </c>
      <c r="BW539" s="61" t="s">
        <v>2985</v>
      </c>
      <c r="CH539" s="86">
        <f t="shared" si="192"/>
        <v>-2.3283064365386963E-10</v>
      </c>
    </row>
    <row r="540" spans="1:86">
      <c r="A540" s="61">
        <v>1</v>
      </c>
      <c r="B540" s="94">
        <f>SUBTOTAL(9,$A$411:A540)</f>
        <v>114</v>
      </c>
      <c r="C540" s="98" t="s">
        <v>334</v>
      </c>
      <c r="D540" s="84">
        <f>E540+F540+G540+H540+I540+J540+L540+N540+P540+R540+T540+U540+V540+W540+X540+Y540+Z540+AA540+AB540+AC540+AD540+AE540</f>
        <v>6193827.0800000001</v>
      </c>
      <c r="E540" s="101">
        <v>0</v>
      </c>
      <c r="F540" s="101">
        <v>0</v>
      </c>
      <c r="G540" s="101">
        <v>0</v>
      </c>
      <c r="H540" s="101">
        <v>0</v>
      </c>
      <c r="I540" s="101">
        <v>0</v>
      </c>
      <c r="J540" s="101">
        <v>0</v>
      </c>
      <c r="K540" s="116">
        <v>0</v>
      </c>
      <c r="L540" s="101">
        <v>0</v>
      </c>
      <c r="M540" s="84">
        <v>735.12</v>
      </c>
      <c r="N540" s="84">
        <v>5887827.5700000003</v>
      </c>
      <c r="O540" s="101">
        <v>0</v>
      </c>
      <c r="P540" s="101">
        <v>0</v>
      </c>
      <c r="Q540" s="101">
        <v>0</v>
      </c>
      <c r="R540" s="101">
        <v>0</v>
      </c>
      <c r="S540" s="101">
        <v>0</v>
      </c>
      <c r="T540" s="101">
        <v>0</v>
      </c>
      <c r="U540" s="101">
        <v>0</v>
      </c>
      <c r="V540" s="101">
        <v>0</v>
      </c>
      <c r="W540" s="101">
        <v>0</v>
      </c>
      <c r="X540" s="101">
        <v>0</v>
      </c>
      <c r="Y540" s="101">
        <v>0</v>
      </c>
      <c r="Z540" s="101">
        <v>0</v>
      </c>
      <c r="AA540" s="101">
        <v>0</v>
      </c>
      <c r="AB540" s="101">
        <v>0</v>
      </c>
      <c r="AC540" s="84">
        <f>ROUND(N540*2.14%,2)</f>
        <v>125999.51</v>
      </c>
      <c r="AD540" s="84">
        <v>180000</v>
      </c>
      <c r="AE540" s="101">
        <v>0</v>
      </c>
      <c r="AF540" s="74">
        <v>2024</v>
      </c>
      <c r="AG540" s="74">
        <v>2024</v>
      </c>
      <c r="AH540" s="74">
        <v>2024</v>
      </c>
      <c r="AI540" s="89"/>
      <c r="AJ540" s="89"/>
      <c r="AK540" s="89"/>
      <c r="AL540" s="89"/>
      <c r="AM540" s="90" t="s">
        <v>16961</v>
      </c>
      <c r="AN540" s="90" t="s">
        <v>16957</v>
      </c>
      <c r="AO540" s="90">
        <v>0</v>
      </c>
      <c r="AP540" s="90" t="s">
        <v>16972</v>
      </c>
      <c r="AQ540" s="90" t="s">
        <v>16962</v>
      </c>
      <c r="AR540" s="90">
        <v>0</v>
      </c>
      <c r="AS540" s="90"/>
      <c r="AT540" s="90"/>
      <c r="AU540" s="90"/>
      <c r="AV540" s="90"/>
      <c r="AW540" s="90" t="s">
        <v>780</v>
      </c>
      <c r="AX540" s="91">
        <v>775.8</v>
      </c>
      <c r="AY540" s="91">
        <v>760.5</v>
      </c>
      <c r="AZ540" s="90" t="s">
        <v>2968</v>
      </c>
      <c r="BA540" s="90" t="s">
        <v>17013</v>
      </c>
      <c r="BB540" s="92"/>
      <c r="BC540" s="93">
        <f t="shared" si="215"/>
        <v>25.379999999999995</v>
      </c>
      <c r="BJ540" s="61" t="str">
        <f t="shared" si="218"/>
        <v>764.000</v>
      </c>
      <c r="BM540" s="61" t="s">
        <v>3476</v>
      </c>
      <c r="BN540" s="61" t="s">
        <v>2985</v>
      </c>
      <c r="BO540" s="61" t="s">
        <v>2985</v>
      </c>
      <c r="BU540" s="61" t="s">
        <v>3476</v>
      </c>
      <c r="BV540" s="61" t="s">
        <v>2985</v>
      </c>
      <c r="BW540" s="61" t="s">
        <v>2985</v>
      </c>
      <c r="CH540" s="86">
        <f t="shared" si="192"/>
        <v>-2.3283064365386963E-10</v>
      </c>
    </row>
    <row r="541" spans="1:86">
      <c r="B541" s="87" t="s">
        <v>333</v>
      </c>
      <c r="C541" s="87"/>
      <c r="D541" s="83">
        <f>D542</f>
        <v>2190656</v>
      </c>
      <c r="E541" s="84">
        <f t="shared" ref="E541:AE541" si="219">E542</f>
        <v>0</v>
      </c>
      <c r="F541" s="84">
        <f t="shared" si="219"/>
        <v>0</v>
      </c>
      <c r="G541" s="84">
        <f t="shared" si="219"/>
        <v>0</v>
      </c>
      <c r="H541" s="84">
        <f t="shared" si="219"/>
        <v>0</v>
      </c>
      <c r="I541" s="84">
        <f t="shared" si="219"/>
        <v>0</v>
      </c>
      <c r="J541" s="84">
        <f t="shared" si="219"/>
        <v>0</v>
      </c>
      <c r="K541" s="85">
        <f t="shared" si="219"/>
        <v>0</v>
      </c>
      <c r="L541" s="84">
        <f t="shared" si="219"/>
        <v>0</v>
      </c>
      <c r="M541" s="84">
        <f t="shared" si="219"/>
        <v>260</v>
      </c>
      <c r="N541" s="84">
        <f t="shared" si="219"/>
        <v>1997900.92</v>
      </c>
      <c r="O541" s="84">
        <f t="shared" si="219"/>
        <v>0</v>
      </c>
      <c r="P541" s="84">
        <f t="shared" si="219"/>
        <v>0</v>
      </c>
      <c r="Q541" s="84">
        <f t="shared" si="219"/>
        <v>0</v>
      </c>
      <c r="R541" s="84">
        <f t="shared" si="219"/>
        <v>0</v>
      </c>
      <c r="S541" s="84">
        <f t="shared" si="219"/>
        <v>0</v>
      </c>
      <c r="T541" s="84">
        <f t="shared" si="219"/>
        <v>0</v>
      </c>
      <c r="U541" s="84">
        <f t="shared" si="219"/>
        <v>0</v>
      </c>
      <c r="V541" s="84">
        <f t="shared" si="219"/>
        <v>0</v>
      </c>
      <c r="W541" s="84">
        <f t="shared" si="219"/>
        <v>0</v>
      </c>
      <c r="X541" s="84">
        <f t="shared" si="219"/>
        <v>0</v>
      </c>
      <c r="Y541" s="84">
        <f t="shared" si="219"/>
        <v>0</v>
      </c>
      <c r="Z541" s="84">
        <f t="shared" si="219"/>
        <v>0</v>
      </c>
      <c r="AA541" s="84">
        <f t="shared" si="219"/>
        <v>0</v>
      </c>
      <c r="AB541" s="84">
        <f t="shared" si="219"/>
        <v>0</v>
      </c>
      <c r="AC541" s="84">
        <f t="shared" si="219"/>
        <v>42755.08</v>
      </c>
      <c r="AD541" s="84">
        <f t="shared" si="219"/>
        <v>150000</v>
      </c>
      <c r="AE541" s="84">
        <f t="shared" si="219"/>
        <v>0</v>
      </c>
      <c r="AF541" s="74" t="s">
        <v>17027</v>
      </c>
      <c r="AG541" s="74" t="s">
        <v>17027</v>
      </c>
      <c r="AH541" s="74" t="s">
        <v>17027</v>
      </c>
      <c r="AI541" s="89"/>
      <c r="AJ541" s="89"/>
      <c r="AK541" s="89"/>
      <c r="AL541" s="89"/>
      <c r="AM541" s="90"/>
      <c r="AN541" s="90"/>
      <c r="AO541" s="90"/>
      <c r="AP541" s="90"/>
      <c r="AQ541" s="90"/>
      <c r="AR541" s="90"/>
      <c r="AS541" s="90"/>
      <c r="AT541" s="90"/>
      <c r="AU541" s="90"/>
      <c r="AV541" s="90"/>
      <c r="AW541" s="90"/>
      <c r="AX541" s="91"/>
      <c r="AY541" s="91"/>
      <c r="AZ541" s="90"/>
      <c r="BA541" s="90"/>
      <c r="BB541" s="92"/>
      <c r="BC541" s="93">
        <f t="shared" si="215"/>
        <v>-260</v>
      </c>
      <c r="BJ541" s="61" t="e">
        <f t="shared" si="218"/>
        <v>#N/A</v>
      </c>
      <c r="BM541" s="61" t="s">
        <v>3478</v>
      </c>
      <c r="BN541" s="61" t="s">
        <v>1271</v>
      </c>
      <c r="BO541" s="61" t="s">
        <v>2196</v>
      </c>
      <c r="BU541" s="61" t="s">
        <v>3478</v>
      </c>
      <c r="BV541" s="61" t="s">
        <v>1271</v>
      </c>
      <c r="BW541" s="61" t="s">
        <v>2196</v>
      </c>
      <c r="CH541" s="86">
        <f t="shared" si="192"/>
        <v>5.8207660913467407E-11</v>
      </c>
    </row>
    <row r="542" spans="1:86">
      <c r="A542" s="61">
        <v>1</v>
      </c>
      <c r="B542" s="94">
        <f>SUBTOTAL(9,$A$411:A542)</f>
        <v>115</v>
      </c>
      <c r="C542" s="98" t="s">
        <v>335</v>
      </c>
      <c r="D542" s="84">
        <f>E542+F542+G542+H542+I542+J542+L542+N542+P542+R542+T542+U542+V542+W542+X542+Y542+Z542+AA542+AB542+AC542+AD542+AE542</f>
        <v>2190656</v>
      </c>
      <c r="E542" s="101">
        <v>0</v>
      </c>
      <c r="F542" s="101">
        <v>0</v>
      </c>
      <c r="G542" s="101">
        <v>0</v>
      </c>
      <c r="H542" s="101">
        <v>0</v>
      </c>
      <c r="I542" s="101">
        <v>0</v>
      </c>
      <c r="J542" s="101">
        <v>0</v>
      </c>
      <c r="K542" s="116">
        <v>0</v>
      </c>
      <c r="L542" s="101">
        <v>0</v>
      </c>
      <c r="M542" s="84">
        <v>260</v>
      </c>
      <c r="N542" s="84">
        <v>1997900.92</v>
      </c>
      <c r="O542" s="101">
        <v>0</v>
      </c>
      <c r="P542" s="101">
        <v>0</v>
      </c>
      <c r="Q542" s="101">
        <v>0</v>
      </c>
      <c r="R542" s="101">
        <v>0</v>
      </c>
      <c r="S542" s="101">
        <v>0</v>
      </c>
      <c r="T542" s="101">
        <v>0</v>
      </c>
      <c r="U542" s="101">
        <v>0</v>
      </c>
      <c r="V542" s="101">
        <v>0</v>
      </c>
      <c r="W542" s="101">
        <v>0</v>
      </c>
      <c r="X542" s="101">
        <v>0</v>
      </c>
      <c r="Y542" s="101">
        <v>0</v>
      </c>
      <c r="Z542" s="101">
        <v>0</v>
      </c>
      <c r="AA542" s="101">
        <v>0</v>
      </c>
      <c r="AB542" s="101">
        <v>0</v>
      </c>
      <c r="AC542" s="84">
        <f>ROUND(N542*2.14%,2)</f>
        <v>42755.08</v>
      </c>
      <c r="AD542" s="84">
        <v>150000</v>
      </c>
      <c r="AE542" s="101">
        <v>0</v>
      </c>
      <c r="AF542" s="74">
        <v>2024</v>
      </c>
      <c r="AG542" s="74">
        <v>2024</v>
      </c>
      <c r="AH542" s="74">
        <v>2024</v>
      </c>
      <c r="AI542" s="89"/>
      <c r="AJ542" s="89"/>
      <c r="AK542" s="89"/>
      <c r="AL542" s="89"/>
      <c r="AM542" s="90" t="s">
        <v>16971</v>
      </c>
      <c r="AN542" s="90" t="s">
        <v>16971</v>
      </c>
      <c r="AO542" s="90">
        <v>0</v>
      </c>
      <c r="AP542" s="90" t="s">
        <v>16965</v>
      </c>
      <c r="AQ542" s="90" t="s">
        <v>16953</v>
      </c>
      <c r="AR542" s="90">
        <v>0</v>
      </c>
      <c r="AS542" s="90"/>
      <c r="AT542" s="90"/>
      <c r="AU542" s="90"/>
      <c r="AV542" s="90"/>
      <c r="AW542" s="90" t="s">
        <v>638</v>
      </c>
      <c r="AX542" s="91">
        <v>349.8</v>
      </c>
      <c r="AY542" s="91">
        <v>260</v>
      </c>
      <c r="AZ542" s="90" t="s">
        <v>2968</v>
      </c>
      <c r="BA542" s="90">
        <v>2007</v>
      </c>
      <c r="BB542" s="92"/>
      <c r="BC542" s="93">
        <f t="shared" si="215"/>
        <v>0</v>
      </c>
      <c r="BJ542" s="61" t="str">
        <f t="shared" si="218"/>
        <v>820.600</v>
      </c>
      <c r="BM542" s="61" t="s">
        <v>3481</v>
      </c>
      <c r="BN542" s="61" t="s">
        <v>1274</v>
      </c>
      <c r="BO542" s="61" t="s">
        <v>3482</v>
      </c>
      <c r="BU542" s="61" t="s">
        <v>3481</v>
      </c>
      <c r="BV542" s="61" t="s">
        <v>1274</v>
      </c>
      <c r="BW542" s="61" t="s">
        <v>3482</v>
      </c>
      <c r="CH542" s="86">
        <f t="shared" si="192"/>
        <v>5.8207660913467407E-11</v>
      </c>
    </row>
    <row r="543" spans="1:86">
      <c r="B543" s="87" t="s">
        <v>355</v>
      </c>
      <c r="C543" s="87"/>
      <c r="D543" s="83">
        <f>D544</f>
        <v>7683651.5</v>
      </c>
      <c r="E543" s="84">
        <f t="shared" ref="E543:AE543" si="220">E544</f>
        <v>0</v>
      </c>
      <c r="F543" s="84">
        <f t="shared" si="220"/>
        <v>0</v>
      </c>
      <c r="G543" s="84">
        <f t="shared" si="220"/>
        <v>0</v>
      </c>
      <c r="H543" s="84">
        <f t="shared" si="220"/>
        <v>0</v>
      </c>
      <c r="I543" s="84">
        <f t="shared" si="220"/>
        <v>0</v>
      </c>
      <c r="J543" s="84">
        <f t="shared" si="220"/>
        <v>0</v>
      </c>
      <c r="K543" s="85">
        <f t="shared" si="220"/>
        <v>0</v>
      </c>
      <c r="L543" s="84">
        <f t="shared" si="220"/>
        <v>0</v>
      </c>
      <c r="M543" s="84">
        <f t="shared" si="220"/>
        <v>850</v>
      </c>
      <c r="N543" s="84">
        <f t="shared" si="220"/>
        <v>7346437.7300000004</v>
      </c>
      <c r="O543" s="84">
        <f t="shared" si="220"/>
        <v>0</v>
      </c>
      <c r="P543" s="84">
        <f t="shared" si="220"/>
        <v>0</v>
      </c>
      <c r="Q543" s="84">
        <f t="shared" si="220"/>
        <v>0</v>
      </c>
      <c r="R543" s="84">
        <f t="shared" si="220"/>
        <v>0</v>
      </c>
      <c r="S543" s="84">
        <f t="shared" si="220"/>
        <v>0</v>
      </c>
      <c r="T543" s="84">
        <f t="shared" si="220"/>
        <v>0</v>
      </c>
      <c r="U543" s="84">
        <f t="shared" si="220"/>
        <v>0</v>
      </c>
      <c r="V543" s="84">
        <f t="shared" si="220"/>
        <v>0</v>
      </c>
      <c r="W543" s="84">
        <f t="shared" si="220"/>
        <v>0</v>
      </c>
      <c r="X543" s="84">
        <f t="shared" si="220"/>
        <v>0</v>
      </c>
      <c r="Y543" s="84">
        <f t="shared" si="220"/>
        <v>0</v>
      </c>
      <c r="Z543" s="84">
        <f t="shared" si="220"/>
        <v>0</v>
      </c>
      <c r="AA543" s="84">
        <f t="shared" si="220"/>
        <v>0</v>
      </c>
      <c r="AB543" s="84">
        <f t="shared" si="220"/>
        <v>0</v>
      </c>
      <c r="AC543" s="84">
        <f t="shared" si="220"/>
        <v>157213.76999999999</v>
      </c>
      <c r="AD543" s="84">
        <f t="shared" si="220"/>
        <v>180000</v>
      </c>
      <c r="AE543" s="84">
        <f t="shared" si="220"/>
        <v>0</v>
      </c>
      <c r="AF543" s="74" t="s">
        <v>17027</v>
      </c>
      <c r="AG543" s="74" t="s">
        <v>17027</v>
      </c>
      <c r="AH543" s="74" t="s">
        <v>17027</v>
      </c>
      <c r="AI543" s="89"/>
      <c r="AJ543" s="89"/>
      <c r="AK543" s="89"/>
      <c r="AL543" s="89"/>
      <c r="AM543" s="90"/>
      <c r="AN543" s="90"/>
      <c r="AO543" s="90"/>
      <c r="AP543" s="90"/>
      <c r="AQ543" s="90"/>
      <c r="AR543" s="90"/>
      <c r="AS543" s="90"/>
      <c r="AT543" s="90"/>
      <c r="AU543" s="90"/>
      <c r="AV543" s="90"/>
      <c r="AW543" s="90"/>
      <c r="AX543" s="91"/>
      <c r="AY543" s="91"/>
      <c r="AZ543" s="90"/>
      <c r="BA543" s="90"/>
      <c r="BB543" s="92"/>
      <c r="BC543" s="93">
        <f t="shared" si="215"/>
        <v>-850</v>
      </c>
      <c r="BJ543" s="61" t="e">
        <f t="shared" si="218"/>
        <v>#N/A</v>
      </c>
      <c r="BM543" s="61" t="s">
        <v>690</v>
      </c>
      <c r="BN543" s="61" t="s">
        <v>627</v>
      </c>
      <c r="BO543" s="61" t="s">
        <v>3134</v>
      </c>
      <c r="BU543" s="61" t="s">
        <v>690</v>
      </c>
      <c r="BV543" s="61" t="s">
        <v>627</v>
      </c>
      <c r="BW543" s="61" t="s">
        <v>3134</v>
      </c>
      <c r="CH543" s="86">
        <f t="shared" si="192"/>
        <v>-4.3655745685100555E-10</v>
      </c>
    </row>
    <row r="544" spans="1:86">
      <c r="A544" s="61">
        <v>1</v>
      </c>
      <c r="B544" s="94">
        <f>SUBTOTAL(9,$A$411:A544)</f>
        <v>116</v>
      </c>
      <c r="C544" s="98" t="s">
        <v>357</v>
      </c>
      <c r="D544" s="84">
        <f>E544+F544+G544+H544+I544+J544+L544+N544+P544+R544+T544+U544+V544+W544+X544+Y544+Z544+AA544+AB544+AC544+AD544+AE544</f>
        <v>7683651.5</v>
      </c>
      <c r="E544" s="101">
        <v>0</v>
      </c>
      <c r="F544" s="101">
        <v>0</v>
      </c>
      <c r="G544" s="101">
        <v>0</v>
      </c>
      <c r="H544" s="101">
        <v>0</v>
      </c>
      <c r="I544" s="101">
        <v>0</v>
      </c>
      <c r="J544" s="101">
        <v>0</v>
      </c>
      <c r="K544" s="116">
        <v>0</v>
      </c>
      <c r="L544" s="101">
        <v>0</v>
      </c>
      <c r="M544" s="84">
        <v>850</v>
      </c>
      <c r="N544" s="84">
        <v>7346437.7300000004</v>
      </c>
      <c r="O544" s="101">
        <v>0</v>
      </c>
      <c r="P544" s="101">
        <v>0</v>
      </c>
      <c r="Q544" s="101">
        <v>0</v>
      </c>
      <c r="R544" s="101">
        <v>0</v>
      </c>
      <c r="S544" s="101">
        <v>0</v>
      </c>
      <c r="T544" s="101">
        <v>0</v>
      </c>
      <c r="U544" s="101">
        <v>0</v>
      </c>
      <c r="V544" s="101">
        <v>0</v>
      </c>
      <c r="W544" s="101">
        <v>0</v>
      </c>
      <c r="X544" s="101">
        <v>0</v>
      </c>
      <c r="Y544" s="101">
        <v>0</v>
      </c>
      <c r="Z544" s="101">
        <v>0</v>
      </c>
      <c r="AA544" s="101">
        <v>0</v>
      </c>
      <c r="AB544" s="101">
        <v>0</v>
      </c>
      <c r="AC544" s="84">
        <f>ROUND(N544*2.14%,2)</f>
        <v>157213.76999999999</v>
      </c>
      <c r="AD544" s="84">
        <v>180000</v>
      </c>
      <c r="AE544" s="101">
        <v>0</v>
      </c>
      <c r="AF544" s="74">
        <v>2024</v>
      </c>
      <c r="AG544" s="74">
        <v>2024</v>
      </c>
      <c r="AH544" s="74">
        <v>2024</v>
      </c>
      <c r="AI544" s="89"/>
      <c r="AJ544" s="89"/>
      <c r="AK544" s="89"/>
      <c r="AL544" s="89"/>
      <c r="AM544" s="90" t="s">
        <v>16961</v>
      </c>
      <c r="AN544" s="90" t="s">
        <v>16957</v>
      </c>
      <c r="AO544" s="90">
        <v>0</v>
      </c>
      <c r="AP544" s="90" t="s">
        <v>16965</v>
      </c>
      <c r="AQ544" s="90" t="s">
        <v>16959</v>
      </c>
      <c r="AR544" s="90" t="s">
        <v>16965</v>
      </c>
      <c r="AS544" s="90"/>
      <c r="AT544" s="90"/>
      <c r="AU544" s="90"/>
      <c r="AV544" s="90"/>
      <c r="AW544" s="90" t="s">
        <v>705</v>
      </c>
      <c r="AX544" s="91">
        <v>931.7</v>
      </c>
      <c r="AY544" s="91">
        <v>877</v>
      </c>
      <c r="AZ544" s="90" t="s">
        <v>2968</v>
      </c>
      <c r="BA544" s="90" t="s">
        <v>17013</v>
      </c>
      <c r="BB544" s="92"/>
      <c r="BC544" s="93">
        <f t="shared" si="215"/>
        <v>27</v>
      </c>
      <c r="BJ544" s="61" t="str">
        <f t="shared" si="218"/>
        <v>664.000</v>
      </c>
      <c r="BM544" s="61" t="s">
        <v>691</v>
      </c>
      <c r="BN544" s="61" t="s">
        <v>2985</v>
      </c>
      <c r="BO544" s="61" t="s">
        <v>1741</v>
      </c>
      <c r="BU544" s="61" t="s">
        <v>691</v>
      </c>
      <c r="BV544" s="61" t="s">
        <v>2985</v>
      </c>
      <c r="BW544" s="61" t="s">
        <v>1741</v>
      </c>
      <c r="CH544" s="86">
        <f t="shared" si="192"/>
        <v>-4.3655745685100555E-10</v>
      </c>
    </row>
    <row r="545" spans="1:86">
      <c r="B545" s="87" t="s">
        <v>358</v>
      </c>
      <c r="C545" s="87"/>
      <c r="D545" s="83">
        <f>D546</f>
        <v>5423754</v>
      </c>
      <c r="E545" s="84">
        <f t="shared" ref="E545:AE545" si="221">E546</f>
        <v>0</v>
      </c>
      <c r="F545" s="84">
        <f t="shared" si="221"/>
        <v>0</v>
      </c>
      <c r="G545" s="84">
        <f t="shared" si="221"/>
        <v>0</v>
      </c>
      <c r="H545" s="84">
        <f t="shared" si="221"/>
        <v>0</v>
      </c>
      <c r="I545" s="84">
        <f t="shared" si="221"/>
        <v>0</v>
      </c>
      <c r="J545" s="84">
        <f t="shared" si="221"/>
        <v>0</v>
      </c>
      <c r="K545" s="85">
        <f t="shared" si="221"/>
        <v>0</v>
      </c>
      <c r="L545" s="84">
        <f t="shared" si="221"/>
        <v>0</v>
      </c>
      <c r="M545" s="84">
        <f t="shared" si="221"/>
        <v>600</v>
      </c>
      <c r="N545" s="84">
        <f t="shared" si="221"/>
        <v>5133888.78</v>
      </c>
      <c r="O545" s="84">
        <f t="shared" si="221"/>
        <v>0</v>
      </c>
      <c r="P545" s="84">
        <f t="shared" si="221"/>
        <v>0</v>
      </c>
      <c r="Q545" s="84">
        <f t="shared" si="221"/>
        <v>0</v>
      </c>
      <c r="R545" s="84">
        <f t="shared" si="221"/>
        <v>0</v>
      </c>
      <c r="S545" s="84">
        <f t="shared" si="221"/>
        <v>0</v>
      </c>
      <c r="T545" s="84">
        <f t="shared" si="221"/>
        <v>0</v>
      </c>
      <c r="U545" s="84">
        <f t="shared" si="221"/>
        <v>0</v>
      </c>
      <c r="V545" s="84">
        <f t="shared" si="221"/>
        <v>0</v>
      </c>
      <c r="W545" s="84">
        <f t="shared" si="221"/>
        <v>0</v>
      </c>
      <c r="X545" s="84">
        <f t="shared" si="221"/>
        <v>0</v>
      </c>
      <c r="Y545" s="84">
        <f t="shared" si="221"/>
        <v>0</v>
      </c>
      <c r="Z545" s="84">
        <f t="shared" si="221"/>
        <v>0</v>
      </c>
      <c r="AA545" s="84">
        <f t="shared" si="221"/>
        <v>0</v>
      </c>
      <c r="AB545" s="84">
        <f t="shared" si="221"/>
        <v>0</v>
      </c>
      <c r="AC545" s="84">
        <f t="shared" si="221"/>
        <v>109865.22</v>
      </c>
      <c r="AD545" s="84">
        <f t="shared" si="221"/>
        <v>180000</v>
      </c>
      <c r="AE545" s="84">
        <f t="shared" si="221"/>
        <v>0</v>
      </c>
      <c r="AF545" s="74" t="s">
        <v>17027</v>
      </c>
      <c r="AG545" s="74" t="s">
        <v>17027</v>
      </c>
      <c r="AH545" s="74" t="s">
        <v>17027</v>
      </c>
      <c r="AI545" s="89"/>
      <c r="AJ545" s="89"/>
      <c r="AK545" s="89"/>
      <c r="AL545" s="89"/>
      <c r="AM545" s="90"/>
      <c r="AN545" s="90"/>
      <c r="AO545" s="90"/>
      <c r="AP545" s="90"/>
      <c r="AQ545" s="90"/>
      <c r="AR545" s="90"/>
      <c r="AS545" s="90"/>
      <c r="AT545" s="90"/>
      <c r="AU545" s="90"/>
      <c r="AV545" s="90"/>
      <c r="AW545" s="90"/>
      <c r="AX545" s="91"/>
      <c r="AY545" s="91"/>
      <c r="AZ545" s="90"/>
      <c r="BA545" s="90"/>
      <c r="BB545" s="92"/>
      <c r="BC545" s="93">
        <f t="shared" si="215"/>
        <v>-600</v>
      </c>
      <c r="BJ545" s="61" t="e">
        <f t="shared" si="218"/>
        <v>#N/A</v>
      </c>
      <c r="BM545" s="61" t="s">
        <v>3529</v>
      </c>
      <c r="BN545" s="61" t="s">
        <v>630</v>
      </c>
      <c r="BO545" s="61" t="s">
        <v>3530</v>
      </c>
      <c r="BU545" s="61" t="s">
        <v>3529</v>
      </c>
      <c r="BV545" s="61" t="s">
        <v>630</v>
      </c>
      <c r="BW545" s="61" t="s">
        <v>3530</v>
      </c>
      <c r="CH545" s="86">
        <f t="shared" si="192"/>
        <v>-2.6193447411060333E-10</v>
      </c>
    </row>
    <row r="546" spans="1:86">
      <c r="A546" s="61">
        <v>1</v>
      </c>
      <c r="B546" s="94">
        <f>SUBTOTAL(9,$A$411:A546)</f>
        <v>117</v>
      </c>
      <c r="C546" s="98" t="s">
        <v>359</v>
      </c>
      <c r="D546" s="84">
        <f>E546+F546+G546+H546+I546+J546+L546+N546+P546+R546+T546+U546+V546+W546+X546+Y546+Z546+AA546+AB546+AC546+AD546+AE546</f>
        <v>5423754</v>
      </c>
      <c r="E546" s="101">
        <v>0</v>
      </c>
      <c r="F546" s="101">
        <v>0</v>
      </c>
      <c r="G546" s="101">
        <v>0</v>
      </c>
      <c r="H546" s="101">
        <v>0</v>
      </c>
      <c r="I546" s="101">
        <v>0</v>
      </c>
      <c r="J546" s="101">
        <v>0</v>
      </c>
      <c r="K546" s="116">
        <v>0</v>
      </c>
      <c r="L546" s="101">
        <v>0</v>
      </c>
      <c r="M546" s="84">
        <v>600</v>
      </c>
      <c r="N546" s="84">
        <v>5133888.78</v>
      </c>
      <c r="O546" s="101">
        <v>0</v>
      </c>
      <c r="P546" s="101">
        <v>0</v>
      </c>
      <c r="Q546" s="101">
        <v>0</v>
      </c>
      <c r="R546" s="101">
        <v>0</v>
      </c>
      <c r="S546" s="101">
        <v>0</v>
      </c>
      <c r="T546" s="101">
        <v>0</v>
      </c>
      <c r="U546" s="101">
        <v>0</v>
      </c>
      <c r="V546" s="101">
        <v>0</v>
      </c>
      <c r="W546" s="101">
        <v>0</v>
      </c>
      <c r="X546" s="101">
        <v>0</v>
      </c>
      <c r="Y546" s="101">
        <v>0</v>
      </c>
      <c r="Z546" s="101">
        <v>0</v>
      </c>
      <c r="AA546" s="101">
        <v>0</v>
      </c>
      <c r="AB546" s="101">
        <v>0</v>
      </c>
      <c r="AC546" s="84">
        <f>ROUND(N546*2.14%,2)</f>
        <v>109865.22</v>
      </c>
      <c r="AD546" s="84">
        <v>180000</v>
      </c>
      <c r="AE546" s="101">
        <v>0</v>
      </c>
      <c r="AF546" s="74">
        <v>2024</v>
      </c>
      <c r="AG546" s="74">
        <v>2024</v>
      </c>
      <c r="AH546" s="74">
        <v>2024</v>
      </c>
      <c r="AI546" s="89"/>
      <c r="AJ546" s="89"/>
      <c r="AK546" s="89"/>
      <c r="AL546" s="89"/>
      <c r="AM546" s="90" t="s">
        <v>16954</v>
      </c>
      <c r="AN546" s="90" t="s">
        <v>16960</v>
      </c>
      <c r="AO546" s="90">
        <v>0</v>
      </c>
      <c r="AP546" s="90" t="s">
        <v>16972</v>
      </c>
      <c r="AQ546" s="90" t="s">
        <v>16975</v>
      </c>
      <c r="AR546" s="90">
        <v>0</v>
      </c>
      <c r="AS546" s="90"/>
      <c r="AT546" s="90"/>
      <c r="AU546" s="90"/>
      <c r="AV546" s="90"/>
      <c r="AW546" s="90" t="s">
        <v>780</v>
      </c>
      <c r="AX546" s="91">
        <v>521.6</v>
      </c>
      <c r="AY546" s="91">
        <v>621.72</v>
      </c>
      <c r="AZ546" s="90" t="s">
        <v>2968</v>
      </c>
      <c r="BA546" s="90" t="s">
        <v>17013</v>
      </c>
      <c r="BB546" s="92"/>
      <c r="BC546" s="93">
        <f t="shared" si="215"/>
        <v>21.720000000000027</v>
      </c>
      <c r="BJ546" s="61" t="str">
        <f t="shared" si="218"/>
        <v>521.600</v>
      </c>
      <c r="BM546" s="61" t="s">
        <v>543</v>
      </c>
      <c r="BN546" s="61" t="s">
        <v>2985</v>
      </c>
      <c r="BO546" s="61" t="s">
        <v>2985</v>
      </c>
      <c r="BU546" s="61" t="s">
        <v>543</v>
      </c>
      <c r="BV546" s="61" t="s">
        <v>2985</v>
      </c>
      <c r="BW546" s="61" t="s">
        <v>2985</v>
      </c>
      <c r="CH546" s="86">
        <f t="shared" si="192"/>
        <v>-2.6193447411060333E-10</v>
      </c>
    </row>
    <row r="547" spans="1:86">
      <c r="B547" s="87" t="s">
        <v>2948</v>
      </c>
      <c r="C547" s="87"/>
      <c r="D547" s="83">
        <f>SUM(D548:D552)</f>
        <v>30502927.5</v>
      </c>
      <c r="E547" s="84">
        <f t="shared" ref="E547:AE547" si="222">SUM(E548:E552)</f>
        <v>0</v>
      </c>
      <c r="F547" s="84">
        <f t="shared" si="222"/>
        <v>0</v>
      </c>
      <c r="G547" s="84">
        <f t="shared" si="222"/>
        <v>0</v>
      </c>
      <c r="H547" s="84">
        <f t="shared" si="222"/>
        <v>0</v>
      </c>
      <c r="I547" s="84">
        <f t="shared" si="222"/>
        <v>0</v>
      </c>
      <c r="J547" s="84">
        <f t="shared" si="222"/>
        <v>0</v>
      </c>
      <c r="K547" s="85">
        <f t="shared" si="222"/>
        <v>0</v>
      </c>
      <c r="L547" s="84">
        <f t="shared" si="222"/>
        <v>0</v>
      </c>
      <c r="M547" s="84">
        <f t="shared" si="222"/>
        <v>3257.38</v>
      </c>
      <c r="N547" s="84">
        <f t="shared" si="222"/>
        <v>26145859.530000001</v>
      </c>
      <c r="O547" s="84">
        <f t="shared" si="222"/>
        <v>0</v>
      </c>
      <c r="P547" s="84">
        <f t="shared" si="222"/>
        <v>0</v>
      </c>
      <c r="Q547" s="84">
        <f t="shared" si="222"/>
        <v>0</v>
      </c>
      <c r="R547" s="84">
        <f t="shared" si="222"/>
        <v>0</v>
      </c>
      <c r="S547" s="84">
        <f t="shared" si="222"/>
        <v>0</v>
      </c>
      <c r="T547" s="84">
        <f t="shared" si="222"/>
        <v>0</v>
      </c>
      <c r="U547" s="84">
        <f t="shared" si="222"/>
        <v>2748723.89</v>
      </c>
      <c r="V547" s="84">
        <f t="shared" si="222"/>
        <v>0</v>
      </c>
      <c r="W547" s="84">
        <f t="shared" si="222"/>
        <v>0</v>
      </c>
      <c r="X547" s="84">
        <f t="shared" si="222"/>
        <v>0</v>
      </c>
      <c r="Y547" s="84">
        <f t="shared" si="222"/>
        <v>0</v>
      </c>
      <c r="Z547" s="84">
        <f t="shared" si="222"/>
        <v>0</v>
      </c>
      <c r="AA547" s="84">
        <f t="shared" si="222"/>
        <v>0</v>
      </c>
      <c r="AB547" s="84">
        <f t="shared" si="222"/>
        <v>0</v>
      </c>
      <c r="AC547" s="84">
        <f t="shared" si="222"/>
        <v>618344.08000000007</v>
      </c>
      <c r="AD547" s="84">
        <f t="shared" si="222"/>
        <v>990000</v>
      </c>
      <c r="AE547" s="84">
        <f t="shared" si="222"/>
        <v>0</v>
      </c>
      <c r="AF547" s="74" t="s">
        <v>17027</v>
      </c>
      <c r="AG547" s="74" t="s">
        <v>17027</v>
      </c>
      <c r="AH547" s="74" t="s">
        <v>17027</v>
      </c>
      <c r="AI547" s="89"/>
      <c r="AJ547" s="89"/>
      <c r="AK547" s="89"/>
      <c r="AL547" s="89"/>
      <c r="AM547" s="90"/>
      <c r="AN547" s="90"/>
      <c r="AO547" s="90"/>
      <c r="AP547" s="90"/>
      <c r="AQ547" s="90"/>
      <c r="AR547" s="90"/>
      <c r="AS547" s="90"/>
      <c r="AT547" s="90"/>
      <c r="AU547" s="90"/>
      <c r="AV547" s="90"/>
      <c r="AW547" s="90"/>
      <c r="AX547" s="91"/>
      <c r="AY547" s="91"/>
      <c r="AZ547" s="90"/>
      <c r="BA547" s="90"/>
      <c r="BB547" s="92"/>
      <c r="BC547" s="93">
        <f t="shared" si="215"/>
        <v>-3257.38</v>
      </c>
      <c r="BJ547" s="61" t="e">
        <f t="shared" si="218"/>
        <v>#N/A</v>
      </c>
      <c r="BM547" s="61" t="s">
        <v>759</v>
      </c>
      <c r="BN547" s="61" t="s">
        <v>3047</v>
      </c>
      <c r="BO547" s="61" t="s">
        <v>3918</v>
      </c>
      <c r="BU547" s="61" t="s">
        <v>759</v>
      </c>
      <c r="BV547" s="61" t="s">
        <v>3047</v>
      </c>
      <c r="BW547" s="61" t="s">
        <v>3918</v>
      </c>
      <c r="CH547" s="86">
        <f t="shared" si="192"/>
        <v>-1.3969838619232178E-9</v>
      </c>
    </row>
    <row r="548" spans="1:86">
      <c r="A548" s="61">
        <v>1</v>
      </c>
      <c r="B548" s="94">
        <f>SUBTOTAL(9,$A$411:A548)</f>
        <v>118</v>
      </c>
      <c r="C548" s="98" t="s">
        <v>2952</v>
      </c>
      <c r="D548" s="84">
        <f t="shared" ref="D548:D552" si="223">E548+F548+G548+H548+I548+J548+L548+N548+P548+R548+T548+U548+V548+W548+X548+Y548+Z548+AA548+AB548+AC548+AD548+AE548</f>
        <v>9437851.5800000001</v>
      </c>
      <c r="E548" s="101">
        <v>0</v>
      </c>
      <c r="F548" s="101">
        <v>0</v>
      </c>
      <c r="G548" s="101">
        <v>0</v>
      </c>
      <c r="H548" s="101">
        <v>0</v>
      </c>
      <c r="I548" s="101">
        <v>0</v>
      </c>
      <c r="J548" s="101">
        <v>0</v>
      </c>
      <c r="K548" s="116">
        <v>0</v>
      </c>
      <c r="L548" s="101">
        <v>0</v>
      </c>
      <c r="M548" s="131">
        <v>1120.1400000000001</v>
      </c>
      <c r="N548" s="84">
        <v>9044303.4900000002</v>
      </c>
      <c r="O548" s="101">
        <v>0</v>
      </c>
      <c r="P548" s="101">
        <v>0</v>
      </c>
      <c r="Q548" s="101">
        <v>0</v>
      </c>
      <c r="R548" s="101">
        <v>0</v>
      </c>
      <c r="S548" s="101">
        <v>0</v>
      </c>
      <c r="T548" s="101">
        <v>0</v>
      </c>
      <c r="U548" s="101">
        <v>0</v>
      </c>
      <c r="V548" s="101">
        <v>0</v>
      </c>
      <c r="W548" s="101">
        <v>0</v>
      </c>
      <c r="X548" s="101">
        <v>0</v>
      </c>
      <c r="Y548" s="101">
        <v>0</v>
      </c>
      <c r="Z548" s="101">
        <v>0</v>
      </c>
      <c r="AA548" s="101">
        <v>0</v>
      </c>
      <c r="AB548" s="101">
        <v>0</v>
      </c>
      <c r="AC548" s="84">
        <f>ROUND(N548*2.14%,2)</f>
        <v>193548.09</v>
      </c>
      <c r="AD548" s="101">
        <v>200000</v>
      </c>
      <c r="AE548" s="101">
        <v>0</v>
      </c>
      <c r="AF548" s="74">
        <v>2024</v>
      </c>
      <c r="AG548" s="74">
        <v>2024</v>
      </c>
      <c r="AH548" s="74">
        <v>2024</v>
      </c>
      <c r="AI548" s="89"/>
      <c r="AJ548" s="89"/>
      <c r="AK548" s="89"/>
      <c r="AL548" s="89"/>
      <c r="AM548" s="90" t="s">
        <v>16961</v>
      </c>
      <c r="AN548" s="90" t="s">
        <v>16957</v>
      </c>
      <c r="AO548" s="90">
        <v>0</v>
      </c>
      <c r="AP548" s="90" t="s">
        <v>16969</v>
      </c>
      <c r="AQ548" s="90" t="s">
        <v>16959</v>
      </c>
      <c r="AR548" s="90">
        <v>0</v>
      </c>
      <c r="AS548" s="90"/>
      <c r="AT548" s="90"/>
      <c r="AU548" s="90"/>
      <c r="AV548" s="90"/>
      <c r="AW548" s="90" t="s">
        <v>805</v>
      </c>
      <c r="AX548" s="91">
        <v>2824.3</v>
      </c>
      <c r="AY548" s="91">
        <v>838.85</v>
      </c>
      <c r="AZ548" s="90" t="s">
        <v>2968</v>
      </c>
      <c r="BA548" s="90" t="s">
        <v>17013</v>
      </c>
      <c r="BB548" s="92"/>
      <c r="BC548" s="93">
        <f t="shared" si="215"/>
        <v>-281.29000000000008</v>
      </c>
      <c r="BD548" s="61" t="s">
        <v>16948</v>
      </c>
      <c r="BJ548" s="61" t="str">
        <f t="shared" si="218"/>
        <v>800.100</v>
      </c>
      <c r="BM548" s="61" t="s">
        <v>3919</v>
      </c>
      <c r="BN548" s="61" t="s">
        <v>3047</v>
      </c>
      <c r="BO548" s="61" t="s">
        <v>2985</v>
      </c>
      <c r="BU548" s="61" t="s">
        <v>3919</v>
      </c>
      <c r="BV548" s="61" t="s">
        <v>3047</v>
      </c>
      <c r="BW548" s="61" t="s">
        <v>2985</v>
      </c>
      <c r="CH548" s="86">
        <f t="shared" ref="CH548:CH618" si="224">D548-E548-F548-G548-H548-I548-J548-L548-N548-P548-R548-T548-U548-V548-W548-X548-Y548-Z548-AA548-AB548-AC548-AD548-AE548</f>
        <v>-1.4551915228366852E-10</v>
      </c>
    </row>
    <row r="549" spans="1:86">
      <c r="A549" s="61">
        <v>1</v>
      </c>
      <c r="B549" s="94">
        <f>SUBTOTAL(9,$A$411:A549)</f>
        <v>119</v>
      </c>
      <c r="C549" s="98" t="s">
        <v>2953</v>
      </c>
      <c r="D549" s="84">
        <f t="shared" si="223"/>
        <v>5838940.7999999998</v>
      </c>
      <c r="E549" s="101">
        <v>0</v>
      </c>
      <c r="F549" s="101">
        <v>0</v>
      </c>
      <c r="G549" s="101">
        <v>0</v>
      </c>
      <c r="H549" s="101">
        <v>0</v>
      </c>
      <c r="I549" s="101">
        <v>0</v>
      </c>
      <c r="J549" s="101">
        <v>0</v>
      </c>
      <c r="K549" s="116">
        <v>0</v>
      </c>
      <c r="L549" s="101">
        <v>0</v>
      </c>
      <c r="M549" s="131">
        <v>693</v>
      </c>
      <c r="N549" s="84">
        <v>5540376.7400000002</v>
      </c>
      <c r="O549" s="101">
        <v>0</v>
      </c>
      <c r="P549" s="101">
        <v>0</v>
      </c>
      <c r="Q549" s="101">
        <v>0</v>
      </c>
      <c r="R549" s="101">
        <v>0</v>
      </c>
      <c r="S549" s="101">
        <v>0</v>
      </c>
      <c r="T549" s="101">
        <v>0</v>
      </c>
      <c r="U549" s="101">
        <v>0</v>
      </c>
      <c r="V549" s="101">
        <v>0</v>
      </c>
      <c r="W549" s="101">
        <v>0</v>
      </c>
      <c r="X549" s="101">
        <v>0</v>
      </c>
      <c r="Y549" s="101">
        <v>0</v>
      </c>
      <c r="Z549" s="101">
        <v>0</v>
      </c>
      <c r="AA549" s="101">
        <v>0</v>
      </c>
      <c r="AB549" s="101">
        <v>0</v>
      </c>
      <c r="AC549" s="84">
        <f>ROUND(N549*2.14%,2)</f>
        <v>118564.06</v>
      </c>
      <c r="AD549" s="84">
        <v>180000</v>
      </c>
      <c r="AE549" s="101">
        <v>0</v>
      </c>
      <c r="AF549" s="74">
        <v>2024</v>
      </c>
      <c r="AG549" s="74">
        <v>2024</v>
      </c>
      <c r="AH549" s="74">
        <v>2024</v>
      </c>
      <c r="AI549" s="89"/>
      <c r="AJ549" s="89"/>
      <c r="AK549" s="89"/>
      <c r="AL549" s="89"/>
      <c r="AM549" s="90" t="s">
        <v>16950</v>
      </c>
      <c r="AN549" s="90" t="s">
        <v>16954</v>
      </c>
      <c r="AO549" s="90">
        <v>0</v>
      </c>
      <c r="AP549" s="90" t="s">
        <v>16955</v>
      </c>
      <c r="AQ549" s="90" t="s">
        <v>16953</v>
      </c>
      <c r="AR549" s="90">
        <v>0</v>
      </c>
      <c r="AS549" s="90"/>
      <c r="AT549" s="90"/>
      <c r="AU549" s="90"/>
      <c r="AV549" s="90"/>
      <c r="AW549" s="90" t="s">
        <v>664</v>
      </c>
      <c r="AX549" s="91">
        <v>713</v>
      </c>
      <c r="AY549" s="91">
        <v>692</v>
      </c>
      <c r="AZ549" s="90" t="s">
        <v>2968</v>
      </c>
      <c r="BA549" s="90" t="s">
        <v>17013</v>
      </c>
      <c r="BB549" s="92"/>
      <c r="BC549" s="93">
        <f t="shared" si="215"/>
        <v>-1</v>
      </c>
      <c r="BJ549" s="61" t="str">
        <f t="shared" si="218"/>
        <v>532.460</v>
      </c>
      <c r="BM549" s="61" t="s">
        <v>3920</v>
      </c>
      <c r="BN549" s="61" t="s">
        <v>3047</v>
      </c>
      <c r="BO549" s="61" t="s">
        <v>2985</v>
      </c>
      <c r="BU549" s="61" t="s">
        <v>3920</v>
      </c>
      <c r="BV549" s="61" t="s">
        <v>3047</v>
      </c>
      <c r="BW549" s="61" t="s">
        <v>2985</v>
      </c>
      <c r="CH549" s="86">
        <f t="shared" si="224"/>
        <v>-4.0745362639427185E-10</v>
      </c>
    </row>
    <row r="550" spans="1:86">
      <c r="A550" s="61">
        <v>1</v>
      </c>
      <c r="B550" s="94">
        <f>SUBTOTAL(9,$A$411:A550)</f>
        <v>120</v>
      </c>
      <c r="C550" s="98" t="s">
        <v>2950</v>
      </c>
      <c r="D550" s="84">
        <f t="shared" si="223"/>
        <v>4711932.54</v>
      </c>
      <c r="E550" s="101">
        <v>0</v>
      </c>
      <c r="F550" s="101">
        <v>0</v>
      </c>
      <c r="G550" s="101">
        <v>0</v>
      </c>
      <c r="H550" s="101">
        <v>0</v>
      </c>
      <c r="I550" s="101">
        <v>0</v>
      </c>
      <c r="J550" s="101">
        <v>0</v>
      </c>
      <c r="K550" s="116">
        <v>0</v>
      </c>
      <c r="L550" s="101">
        <v>0</v>
      </c>
      <c r="M550" s="131">
        <v>559.24</v>
      </c>
      <c r="N550" s="84">
        <v>4436981.1399999997</v>
      </c>
      <c r="O550" s="101">
        <v>0</v>
      </c>
      <c r="P550" s="101">
        <v>0</v>
      </c>
      <c r="Q550" s="101">
        <v>0</v>
      </c>
      <c r="R550" s="101">
        <v>0</v>
      </c>
      <c r="S550" s="101">
        <v>0</v>
      </c>
      <c r="T550" s="101">
        <v>0</v>
      </c>
      <c r="U550" s="101">
        <v>0</v>
      </c>
      <c r="V550" s="101">
        <v>0</v>
      </c>
      <c r="W550" s="101">
        <v>0</v>
      </c>
      <c r="X550" s="101">
        <v>0</v>
      </c>
      <c r="Y550" s="101">
        <v>0</v>
      </c>
      <c r="Z550" s="101">
        <v>0</v>
      </c>
      <c r="AA550" s="101">
        <v>0</v>
      </c>
      <c r="AB550" s="101">
        <v>0</v>
      </c>
      <c r="AC550" s="84">
        <f>ROUND(N550*2.14%,2)</f>
        <v>94951.4</v>
      </c>
      <c r="AD550" s="84">
        <v>180000</v>
      </c>
      <c r="AE550" s="101">
        <v>0</v>
      </c>
      <c r="AF550" s="74">
        <v>2024</v>
      </c>
      <c r="AG550" s="74">
        <v>2024</v>
      </c>
      <c r="AH550" s="74">
        <v>2024</v>
      </c>
      <c r="AI550" s="89"/>
      <c r="AJ550" s="89"/>
      <c r="AK550" s="89"/>
      <c r="AL550" s="89"/>
      <c r="AM550" s="90" t="s">
        <v>16954</v>
      </c>
      <c r="AN550" s="90" t="s">
        <v>16970</v>
      </c>
      <c r="AO550" s="90">
        <v>0</v>
      </c>
      <c r="AP550" s="90" t="s">
        <v>16956</v>
      </c>
      <c r="AQ550" s="90" t="s">
        <v>16967</v>
      </c>
      <c r="AR550" s="90">
        <v>0</v>
      </c>
      <c r="AS550" s="90"/>
      <c r="AT550" s="90"/>
      <c r="AU550" s="90"/>
      <c r="AV550" s="90"/>
      <c r="AW550" s="90" t="s">
        <v>618</v>
      </c>
      <c r="AX550" s="91">
        <v>635.5</v>
      </c>
      <c r="AY550" s="91">
        <v>559.24</v>
      </c>
      <c r="AZ550" s="90" t="s">
        <v>2968</v>
      </c>
      <c r="BA550" s="90" t="s">
        <v>17013</v>
      </c>
      <c r="BB550" s="92"/>
      <c r="BC550" s="93">
        <f t="shared" si="215"/>
        <v>0</v>
      </c>
      <c r="BJ550" s="61" t="str">
        <f t="shared" si="218"/>
        <v>442.000</v>
      </c>
      <c r="BM550" s="61" t="s">
        <v>3921</v>
      </c>
      <c r="BN550" s="61" t="s">
        <v>3047</v>
      </c>
      <c r="BO550" s="61" t="s">
        <v>3922</v>
      </c>
      <c r="BU550" s="61" t="s">
        <v>3921</v>
      </c>
      <c r="BV550" s="61" t="s">
        <v>3047</v>
      </c>
      <c r="BW550" s="61" t="s">
        <v>3922</v>
      </c>
      <c r="CH550" s="86">
        <f t="shared" si="224"/>
        <v>3.7834979593753815E-10</v>
      </c>
    </row>
    <row r="551" spans="1:86">
      <c r="A551" s="61">
        <v>1</v>
      </c>
      <c r="B551" s="94">
        <f>SUBTOTAL(9,$A$411:A551)</f>
        <v>121</v>
      </c>
      <c r="C551" s="98" t="s">
        <v>2951</v>
      </c>
      <c r="D551" s="84">
        <f t="shared" si="223"/>
        <v>3057546.58</v>
      </c>
      <c r="E551" s="101">
        <v>0</v>
      </c>
      <c r="F551" s="101">
        <v>0</v>
      </c>
      <c r="G551" s="101">
        <v>0</v>
      </c>
      <c r="H551" s="101">
        <v>0</v>
      </c>
      <c r="I551" s="101">
        <v>0</v>
      </c>
      <c r="J551" s="101">
        <v>0</v>
      </c>
      <c r="K551" s="116">
        <v>0</v>
      </c>
      <c r="L551" s="101">
        <v>0</v>
      </c>
      <c r="M551" s="131">
        <v>0</v>
      </c>
      <c r="N551" s="131">
        <v>0</v>
      </c>
      <c r="O551" s="101">
        <v>0</v>
      </c>
      <c r="P551" s="101">
        <v>0</v>
      </c>
      <c r="Q551" s="101">
        <v>0</v>
      </c>
      <c r="R551" s="101">
        <v>0</v>
      </c>
      <c r="S551" s="101">
        <v>0</v>
      </c>
      <c r="T551" s="101">
        <v>0</v>
      </c>
      <c r="U551" s="84">
        <v>2748723.89</v>
      </c>
      <c r="V551" s="101">
        <v>0</v>
      </c>
      <c r="W551" s="101">
        <v>0</v>
      </c>
      <c r="X551" s="101">
        <v>0</v>
      </c>
      <c r="Y551" s="101">
        <v>0</v>
      </c>
      <c r="Z551" s="101">
        <v>0</v>
      </c>
      <c r="AA551" s="101">
        <v>0</v>
      </c>
      <c r="AB551" s="101">
        <v>0</v>
      </c>
      <c r="AC551" s="101">
        <f>ROUND(U551*2.14%,2)</f>
        <v>58822.69</v>
      </c>
      <c r="AD551" s="101">
        <v>250000</v>
      </c>
      <c r="AE551" s="101">
        <v>0</v>
      </c>
      <c r="AF551" s="74">
        <v>2024</v>
      </c>
      <c r="AG551" s="74">
        <v>2024</v>
      </c>
      <c r="AH551" s="74">
        <v>2024</v>
      </c>
      <c r="AI551" s="89"/>
      <c r="AJ551" s="89"/>
      <c r="AK551" s="89"/>
      <c r="AL551" s="89"/>
      <c r="AM551" s="90" t="s">
        <v>16955</v>
      </c>
      <c r="AN551" s="90" t="s">
        <v>16951</v>
      </c>
      <c r="AO551" s="90">
        <v>0</v>
      </c>
      <c r="AP551" s="90" t="s">
        <v>16965</v>
      </c>
      <c r="AQ551" s="90" t="s">
        <v>16969</v>
      </c>
      <c r="AR551" s="90" t="s">
        <v>16965</v>
      </c>
      <c r="AS551" s="90"/>
      <c r="AT551" s="90"/>
      <c r="AU551" s="90"/>
      <c r="AV551" s="90"/>
      <c r="AW551" s="90" t="s">
        <v>928</v>
      </c>
      <c r="AX551" s="91">
        <v>570.9</v>
      </c>
      <c r="AY551" s="91">
        <v>330</v>
      </c>
      <c r="AZ551" s="90" t="s">
        <v>2968</v>
      </c>
      <c r="BA551" s="90" t="s">
        <v>17013</v>
      </c>
      <c r="BB551" s="92"/>
      <c r="BC551" s="93">
        <f t="shared" si="215"/>
        <v>330</v>
      </c>
      <c r="BJ551" s="61" t="str">
        <f t="shared" si="218"/>
        <v>285.700</v>
      </c>
      <c r="BM551" s="61" t="s">
        <v>3923</v>
      </c>
      <c r="BN551" s="61" t="s">
        <v>3047</v>
      </c>
      <c r="BO551" s="61" t="s">
        <v>2985</v>
      </c>
      <c r="BU551" s="61" t="s">
        <v>3923</v>
      </c>
      <c r="BV551" s="61" t="s">
        <v>3047</v>
      </c>
      <c r="BW551" s="61" t="s">
        <v>2985</v>
      </c>
      <c r="CH551" s="86">
        <f t="shared" si="224"/>
        <v>-5.8207660913467407E-11</v>
      </c>
    </row>
    <row r="552" spans="1:86">
      <c r="A552" s="61">
        <v>1</v>
      </c>
      <c r="B552" s="94">
        <f>SUBTOTAL(9,$A$411:A552)</f>
        <v>122</v>
      </c>
      <c r="C552" s="98" t="s">
        <v>2954</v>
      </c>
      <c r="D552" s="84">
        <f t="shared" si="223"/>
        <v>7456656</v>
      </c>
      <c r="E552" s="101">
        <v>0</v>
      </c>
      <c r="F552" s="101">
        <v>0</v>
      </c>
      <c r="G552" s="101">
        <v>0</v>
      </c>
      <c r="H552" s="101">
        <v>0</v>
      </c>
      <c r="I552" s="101">
        <v>0</v>
      </c>
      <c r="J552" s="101">
        <v>0</v>
      </c>
      <c r="K552" s="116">
        <v>0</v>
      </c>
      <c r="L552" s="101">
        <v>0</v>
      </c>
      <c r="M552" s="131">
        <v>885</v>
      </c>
      <c r="N552" s="84">
        <v>7124198.1600000001</v>
      </c>
      <c r="O552" s="101">
        <v>0</v>
      </c>
      <c r="P552" s="101">
        <v>0</v>
      </c>
      <c r="Q552" s="101">
        <v>0</v>
      </c>
      <c r="R552" s="101">
        <v>0</v>
      </c>
      <c r="S552" s="101">
        <v>0</v>
      </c>
      <c r="T552" s="101">
        <v>0</v>
      </c>
      <c r="U552" s="101">
        <v>0</v>
      </c>
      <c r="V552" s="101">
        <v>0</v>
      </c>
      <c r="W552" s="101">
        <v>0</v>
      </c>
      <c r="X552" s="101">
        <v>0</v>
      </c>
      <c r="Y552" s="101">
        <v>0</v>
      </c>
      <c r="Z552" s="101">
        <v>0</v>
      </c>
      <c r="AA552" s="101">
        <v>0</v>
      </c>
      <c r="AB552" s="101">
        <v>0</v>
      </c>
      <c r="AC552" s="84">
        <f>ROUND(N552*2.14%,2)</f>
        <v>152457.84</v>
      </c>
      <c r="AD552" s="84">
        <v>180000</v>
      </c>
      <c r="AE552" s="101">
        <v>0</v>
      </c>
      <c r="AF552" s="74">
        <v>2024</v>
      </c>
      <c r="AG552" s="74">
        <v>2024</v>
      </c>
      <c r="AH552" s="74">
        <v>2024</v>
      </c>
      <c r="AI552" s="89"/>
      <c r="AJ552" s="89"/>
      <c r="AK552" s="89"/>
      <c r="AL552" s="89"/>
      <c r="AM552" s="90" t="s">
        <v>16955</v>
      </c>
      <c r="AN552" s="90" t="s">
        <v>16951</v>
      </c>
      <c r="AO552" s="90">
        <v>0</v>
      </c>
      <c r="AP552" s="90" t="s">
        <v>16965</v>
      </c>
      <c r="AQ552" s="90" t="s">
        <v>16959</v>
      </c>
      <c r="AR552" s="90" t="s">
        <v>16965</v>
      </c>
      <c r="AS552" s="90"/>
      <c r="AT552" s="90"/>
      <c r="AU552" s="90"/>
      <c r="AV552" s="90"/>
      <c r="AW552" s="90" t="s">
        <v>930</v>
      </c>
      <c r="AX552" s="91">
        <v>953.3</v>
      </c>
      <c r="AY552" s="91">
        <v>681.1</v>
      </c>
      <c r="AZ552" s="90" t="s">
        <v>2968</v>
      </c>
      <c r="BA552" s="90" t="s">
        <v>17013</v>
      </c>
      <c r="BB552" s="92"/>
      <c r="BC552" s="93">
        <f t="shared" si="215"/>
        <v>-203.89999999999998</v>
      </c>
      <c r="BD552" s="61" t="s">
        <v>16947</v>
      </c>
      <c r="BJ552" s="61" t="str">
        <f t="shared" si="218"/>
        <v>681.100</v>
      </c>
      <c r="BM552" s="61" t="s">
        <v>3924</v>
      </c>
      <c r="BN552" s="61" t="s">
        <v>3007</v>
      </c>
      <c r="BO552" s="61" t="s">
        <v>3925</v>
      </c>
      <c r="BU552" s="61" t="s">
        <v>3924</v>
      </c>
      <c r="BV552" s="61" t="s">
        <v>3007</v>
      </c>
      <c r="BW552" s="61" t="s">
        <v>3925</v>
      </c>
      <c r="CH552" s="86">
        <f t="shared" si="224"/>
        <v>-1.4551915228366852E-10</v>
      </c>
    </row>
    <row r="553" spans="1:86">
      <c r="B553" s="87" t="s">
        <v>2958</v>
      </c>
      <c r="C553" s="87"/>
      <c r="D553" s="83">
        <f>D554</f>
        <v>4246200</v>
      </c>
      <c r="E553" s="84">
        <f t="shared" ref="E553:AE553" si="225">E554</f>
        <v>0</v>
      </c>
      <c r="F553" s="84">
        <f t="shared" si="225"/>
        <v>0</v>
      </c>
      <c r="G553" s="84">
        <f t="shared" si="225"/>
        <v>0</v>
      </c>
      <c r="H553" s="84">
        <f t="shared" si="225"/>
        <v>0</v>
      </c>
      <c r="I553" s="84">
        <f t="shared" si="225"/>
        <v>0</v>
      </c>
      <c r="J553" s="84">
        <f t="shared" si="225"/>
        <v>0</v>
      </c>
      <c r="K553" s="85">
        <f t="shared" si="225"/>
        <v>0</v>
      </c>
      <c r="L553" s="84">
        <f t="shared" si="225"/>
        <v>0</v>
      </c>
      <c r="M553" s="84">
        <f t="shared" si="225"/>
        <v>504</v>
      </c>
      <c r="N553" s="84">
        <f t="shared" si="225"/>
        <v>3981006.46</v>
      </c>
      <c r="O553" s="84">
        <f t="shared" si="225"/>
        <v>0</v>
      </c>
      <c r="P553" s="84">
        <f t="shared" si="225"/>
        <v>0</v>
      </c>
      <c r="Q553" s="84">
        <f t="shared" si="225"/>
        <v>0</v>
      </c>
      <c r="R553" s="84">
        <f t="shared" si="225"/>
        <v>0</v>
      </c>
      <c r="S553" s="84">
        <f t="shared" si="225"/>
        <v>0</v>
      </c>
      <c r="T553" s="84">
        <f t="shared" si="225"/>
        <v>0</v>
      </c>
      <c r="U553" s="84">
        <f t="shared" si="225"/>
        <v>0</v>
      </c>
      <c r="V553" s="84">
        <f t="shared" si="225"/>
        <v>0</v>
      </c>
      <c r="W553" s="84">
        <f t="shared" si="225"/>
        <v>0</v>
      </c>
      <c r="X553" s="84">
        <f t="shared" si="225"/>
        <v>0</v>
      </c>
      <c r="Y553" s="84">
        <f t="shared" si="225"/>
        <v>0</v>
      </c>
      <c r="Z553" s="84">
        <f t="shared" si="225"/>
        <v>0</v>
      </c>
      <c r="AA553" s="84">
        <f t="shared" si="225"/>
        <v>0</v>
      </c>
      <c r="AB553" s="84">
        <f t="shared" si="225"/>
        <v>0</v>
      </c>
      <c r="AC553" s="84">
        <f t="shared" si="225"/>
        <v>85193.54</v>
      </c>
      <c r="AD553" s="84">
        <f t="shared" si="225"/>
        <v>180000</v>
      </c>
      <c r="AE553" s="84">
        <f t="shared" si="225"/>
        <v>0</v>
      </c>
      <c r="AF553" s="74" t="s">
        <v>17027</v>
      </c>
      <c r="AG553" s="74" t="s">
        <v>17027</v>
      </c>
      <c r="AH553" s="74" t="s">
        <v>17027</v>
      </c>
      <c r="AI553" s="89"/>
      <c r="AJ553" s="89"/>
      <c r="AK553" s="89"/>
      <c r="AL553" s="89"/>
      <c r="AM553" s="90"/>
      <c r="AN553" s="90"/>
      <c r="AO553" s="90"/>
      <c r="AP553" s="90"/>
      <c r="AQ553" s="90"/>
      <c r="AR553" s="90"/>
      <c r="AS553" s="90"/>
      <c r="AT553" s="90"/>
      <c r="AU553" s="90"/>
      <c r="AV553" s="90"/>
      <c r="AW553" s="90"/>
      <c r="AX553" s="91"/>
      <c r="AY553" s="91"/>
      <c r="AZ553" s="90"/>
      <c r="BA553" s="90"/>
      <c r="BB553" s="92"/>
      <c r="BC553" s="93">
        <f t="shared" si="215"/>
        <v>-504</v>
      </c>
      <c r="BJ553" s="61" t="e">
        <f t="shared" si="218"/>
        <v>#N/A</v>
      </c>
      <c r="BM553" s="61" t="s">
        <v>3926</v>
      </c>
      <c r="BN553" s="61" t="s">
        <v>3047</v>
      </c>
      <c r="BO553" s="61" t="s">
        <v>2366</v>
      </c>
      <c r="BU553" s="61" t="s">
        <v>3926</v>
      </c>
      <c r="BV553" s="61" t="s">
        <v>3047</v>
      </c>
      <c r="BW553" s="61" t="s">
        <v>2366</v>
      </c>
      <c r="CH553" s="86">
        <f t="shared" si="224"/>
        <v>5.8207660913467407E-11</v>
      </c>
    </row>
    <row r="554" spans="1:86">
      <c r="A554" s="61">
        <v>1</v>
      </c>
      <c r="B554" s="94">
        <f>SUBTOTAL(9,$A$411:A554)</f>
        <v>123</v>
      </c>
      <c r="C554" s="98" t="s">
        <v>2955</v>
      </c>
      <c r="D554" s="84">
        <f>E554+F554+G554+H554+I554+J554+L554+N554+P554+R554+T554+U554+V554+W554+X554+Y554+Z554+AA554+AB554+AC554+AD554+AE554</f>
        <v>4246200</v>
      </c>
      <c r="E554" s="101">
        <v>0</v>
      </c>
      <c r="F554" s="101">
        <v>0</v>
      </c>
      <c r="G554" s="101">
        <v>0</v>
      </c>
      <c r="H554" s="101">
        <v>0</v>
      </c>
      <c r="I554" s="101">
        <v>0</v>
      </c>
      <c r="J554" s="101">
        <v>0</v>
      </c>
      <c r="K554" s="116">
        <v>0</v>
      </c>
      <c r="L554" s="101">
        <v>0</v>
      </c>
      <c r="M554" s="131">
        <v>504</v>
      </c>
      <c r="N554" s="84">
        <v>3981006.46</v>
      </c>
      <c r="O554" s="101">
        <v>0</v>
      </c>
      <c r="P554" s="101">
        <v>0</v>
      </c>
      <c r="Q554" s="101">
        <v>0</v>
      </c>
      <c r="R554" s="101">
        <v>0</v>
      </c>
      <c r="S554" s="101">
        <v>0</v>
      </c>
      <c r="T554" s="101">
        <v>0</v>
      </c>
      <c r="U554" s="101">
        <v>0</v>
      </c>
      <c r="V554" s="101">
        <v>0</v>
      </c>
      <c r="W554" s="101">
        <v>0</v>
      </c>
      <c r="X554" s="101">
        <v>0</v>
      </c>
      <c r="Y554" s="101">
        <v>0</v>
      </c>
      <c r="Z554" s="101">
        <v>0</v>
      </c>
      <c r="AA554" s="101">
        <v>0</v>
      </c>
      <c r="AB554" s="101">
        <v>0</v>
      </c>
      <c r="AC554" s="84">
        <f>ROUND(N554*2.14%,2)</f>
        <v>85193.54</v>
      </c>
      <c r="AD554" s="84">
        <v>180000</v>
      </c>
      <c r="AE554" s="101">
        <v>0</v>
      </c>
      <c r="AF554" s="74">
        <v>2024</v>
      </c>
      <c r="AG554" s="74">
        <v>2024</v>
      </c>
      <c r="AH554" s="74">
        <v>2024</v>
      </c>
      <c r="AI554" s="89"/>
      <c r="AJ554" s="89"/>
      <c r="AK554" s="89"/>
      <c r="AL554" s="89"/>
      <c r="AM554" s="90" t="s">
        <v>16954</v>
      </c>
      <c r="AN554" s="90" t="s">
        <v>16956</v>
      </c>
      <c r="AO554" s="90">
        <v>0</v>
      </c>
      <c r="AP554" s="90" t="s">
        <v>16951</v>
      </c>
      <c r="AQ554" s="90" t="s">
        <v>16973</v>
      </c>
      <c r="AR554" s="90">
        <v>0</v>
      </c>
      <c r="AS554" s="90"/>
      <c r="AT554" s="90"/>
      <c r="AU554" s="90"/>
      <c r="AV554" s="90"/>
      <c r="AW554" s="90" t="s">
        <v>668</v>
      </c>
      <c r="AX554" s="91">
        <v>351</v>
      </c>
      <c r="AY554" s="91" t="s">
        <v>2985</v>
      </c>
      <c r="AZ554" s="90" t="s">
        <v>2968</v>
      </c>
      <c r="BA554" s="90" t="s">
        <v>17013</v>
      </c>
      <c r="BB554" s="92"/>
      <c r="BC554" s="93" t="e">
        <f t="shared" si="215"/>
        <v>#VALUE!</v>
      </c>
      <c r="BJ554" s="61" t="str">
        <f t="shared" si="218"/>
        <v>нет данных</v>
      </c>
      <c r="BM554" s="61" t="s">
        <v>564</v>
      </c>
      <c r="BN554" s="61" t="s">
        <v>3047</v>
      </c>
      <c r="BO554" s="61" t="s">
        <v>1102</v>
      </c>
      <c r="BU554" s="61" t="s">
        <v>564</v>
      </c>
      <c r="BV554" s="61" t="s">
        <v>3047</v>
      </c>
      <c r="BW554" s="61" t="s">
        <v>1102</v>
      </c>
      <c r="CH554" s="86">
        <f t="shared" si="224"/>
        <v>5.8207660913467407E-11</v>
      </c>
    </row>
    <row r="555" spans="1:86">
      <c r="B555" s="87" t="s">
        <v>2957</v>
      </c>
      <c r="C555" s="87"/>
      <c r="D555" s="83">
        <f>D556</f>
        <v>4996380.8</v>
      </c>
      <c r="E555" s="84">
        <f t="shared" ref="E555:AE555" si="226">E556</f>
        <v>0</v>
      </c>
      <c r="F555" s="84">
        <f t="shared" si="226"/>
        <v>0</v>
      </c>
      <c r="G555" s="84">
        <f t="shared" si="226"/>
        <v>0</v>
      </c>
      <c r="H555" s="84">
        <f t="shared" si="226"/>
        <v>0</v>
      </c>
      <c r="I555" s="84">
        <f t="shared" si="226"/>
        <v>0</v>
      </c>
      <c r="J555" s="84">
        <f t="shared" si="226"/>
        <v>0</v>
      </c>
      <c r="K555" s="85">
        <f t="shared" si="226"/>
        <v>0</v>
      </c>
      <c r="L555" s="84">
        <f t="shared" si="226"/>
        <v>0</v>
      </c>
      <c r="M555" s="84">
        <f t="shared" si="226"/>
        <v>593</v>
      </c>
      <c r="N555" s="84">
        <f t="shared" si="226"/>
        <v>4715469.75</v>
      </c>
      <c r="O555" s="84">
        <f t="shared" si="226"/>
        <v>0</v>
      </c>
      <c r="P555" s="84">
        <f t="shared" si="226"/>
        <v>0</v>
      </c>
      <c r="Q555" s="84">
        <f t="shared" si="226"/>
        <v>0</v>
      </c>
      <c r="R555" s="84">
        <f t="shared" si="226"/>
        <v>0</v>
      </c>
      <c r="S555" s="84">
        <f t="shared" si="226"/>
        <v>0</v>
      </c>
      <c r="T555" s="84">
        <f t="shared" si="226"/>
        <v>0</v>
      </c>
      <c r="U555" s="84">
        <f t="shared" si="226"/>
        <v>0</v>
      </c>
      <c r="V555" s="84">
        <f t="shared" si="226"/>
        <v>0</v>
      </c>
      <c r="W555" s="84">
        <f t="shared" si="226"/>
        <v>0</v>
      </c>
      <c r="X555" s="84">
        <f t="shared" si="226"/>
        <v>0</v>
      </c>
      <c r="Y555" s="84">
        <f t="shared" si="226"/>
        <v>0</v>
      </c>
      <c r="Z555" s="84">
        <f t="shared" si="226"/>
        <v>0</v>
      </c>
      <c r="AA555" s="84">
        <f t="shared" si="226"/>
        <v>0</v>
      </c>
      <c r="AB555" s="84">
        <f t="shared" si="226"/>
        <v>0</v>
      </c>
      <c r="AC555" s="84">
        <f t="shared" si="226"/>
        <v>100911.05</v>
      </c>
      <c r="AD555" s="84">
        <f t="shared" si="226"/>
        <v>180000</v>
      </c>
      <c r="AE555" s="84">
        <f t="shared" si="226"/>
        <v>0</v>
      </c>
      <c r="AF555" s="74" t="s">
        <v>17027</v>
      </c>
      <c r="AG555" s="74" t="s">
        <v>17027</v>
      </c>
      <c r="AH555" s="74" t="s">
        <v>17027</v>
      </c>
      <c r="AI555" s="89"/>
      <c r="AJ555" s="89"/>
      <c r="AK555" s="89"/>
      <c r="AL555" s="89"/>
      <c r="AM555" s="90"/>
      <c r="AN555" s="90"/>
      <c r="AO555" s="90"/>
      <c r="AP555" s="90"/>
      <c r="AQ555" s="90"/>
      <c r="AR555" s="90"/>
      <c r="AS555" s="90"/>
      <c r="AT555" s="90"/>
      <c r="AU555" s="90"/>
      <c r="AV555" s="90"/>
      <c r="AW555" s="90"/>
      <c r="AX555" s="91"/>
      <c r="AY555" s="91"/>
      <c r="AZ555" s="90"/>
      <c r="BA555" s="90"/>
      <c r="BB555" s="92"/>
      <c r="BC555" s="93">
        <f t="shared" si="215"/>
        <v>-593</v>
      </c>
      <c r="BJ555" s="61" t="e">
        <f t="shared" si="218"/>
        <v>#N/A</v>
      </c>
      <c r="BM555" s="61" t="s">
        <v>550</v>
      </c>
      <c r="BN555" s="61" t="s">
        <v>717</v>
      </c>
      <c r="BO555" s="61" t="s">
        <v>2985</v>
      </c>
      <c r="BU555" s="61" t="s">
        <v>550</v>
      </c>
      <c r="BV555" s="61" t="s">
        <v>717</v>
      </c>
      <c r="BW555" s="61" t="s">
        <v>2985</v>
      </c>
      <c r="CH555" s="86">
        <f t="shared" si="224"/>
        <v>-1.7462298274040222E-10</v>
      </c>
    </row>
    <row r="556" spans="1:86">
      <c r="A556" s="61">
        <v>1</v>
      </c>
      <c r="B556" s="94">
        <f>SUBTOTAL(9,$A$411:A556)</f>
        <v>124</v>
      </c>
      <c r="C556" s="98" t="s">
        <v>2956</v>
      </c>
      <c r="D556" s="84">
        <f>E556+F556+G556+H556+I556+J556+L556+N556+P556+R556+T556+U556+V556+W556+X556+Y556+Z556+AA556+AB556+AC556+AD556+AE556</f>
        <v>4996380.8</v>
      </c>
      <c r="E556" s="101">
        <v>0</v>
      </c>
      <c r="F556" s="101">
        <v>0</v>
      </c>
      <c r="G556" s="101">
        <v>0</v>
      </c>
      <c r="H556" s="101">
        <v>0</v>
      </c>
      <c r="I556" s="101">
        <v>0</v>
      </c>
      <c r="J556" s="101">
        <v>0</v>
      </c>
      <c r="K556" s="116">
        <v>0</v>
      </c>
      <c r="L556" s="101">
        <v>0</v>
      </c>
      <c r="M556" s="131">
        <v>593</v>
      </c>
      <c r="N556" s="84">
        <v>4715469.75</v>
      </c>
      <c r="O556" s="101">
        <v>0</v>
      </c>
      <c r="P556" s="101">
        <v>0</v>
      </c>
      <c r="Q556" s="101">
        <v>0</v>
      </c>
      <c r="R556" s="101">
        <v>0</v>
      </c>
      <c r="S556" s="101">
        <v>0</v>
      </c>
      <c r="T556" s="101">
        <v>0</v>
      </c>
      <c r="U556" s="101">
        <v>0</v>
      </c>
      <c r="V556" s="101">
        <v>0</v>
      </c>
      <c r="W556" s="101">
        <v>0</v>
      </c>
      <c r="X556" s="101">
        <v>0</v>
      </c>
      <c r="Y556" s="101">
        <v>0</v>
      </c>
      <c r="Z556" s="101">
        <v>0</v>
      </c>
      <c r="AA556" s="101">
        <v>0</v>
      </c>
      <c r="AB556" s="101">
        <v>0</v>
      </c>
      <c r="AC556" s="84">
        <f>ROUND(N556*2.14%,2)</f>
        <v>100911.05</v>
      </c>
      <c r="AD556" s="84">
        <v>180000</v>
      </c>
      <c r="AE556" s="101">
        <v>0</v>
      </c>
      <c r="AF556" s="74">
        <v>2024</v>
      </c>
      <c r="AG556" s="74">
        <v>2024</v>
      </c>
      <c r="AH556" s="74">
        <v>2024</v>
      </c>
      <c r="AI556" s="89"/>
      <c r="AJ556" s="89"/>
      <c r="AK556" s="89"/>
      <c r="AL556" s="89"/>
      <c r="AM556" s="90" t="s">
        <v>16950</v>
      </c>
      <c r="AN556" s="90" t="s">
        <v>16956</v>
      </c>
      <c r="AO556" s="90">
        <v>0</v>
      </c>
      <c r="AP556" s="90" t="s">
        <v>16965</v>
      </c>
      <c r="AQ556" s="90" t="s">
        <v>16964</v>
      </c>
      <c r="AR556" s="90">
        <v>0</v>
      </c>
      <c r="AS556" s="90"/>
      <c r="AT556" s="90"/>
      <c r="AU556" s="90"/>
      <c r="AV556" s="90"/>
      <c r="AW556" s="90" t="s">
        <v>1503</v>
      </c>
      <c r="AX556" s="91">
        <v>503</v>
      </c>
      <c r="AY556" s="91">
        <v>592.79999999999995</v>
      </c>
      <c r="AZ556" s="90" t="s">
        <v>2968</v>
      </c>
      <c r="BA556" s="90" t="s">
        <v>17013</v>
      </c>
      <c r="BB556" s="92"/>
      <c r="BC556" s="93">
        <f t="shared" si="215"/>
        <v>-0.20000000000004547</v>
      </c>
      <c r="BJ556" s="61" t="str">
        <f t="shared" si="218"/>
        <v>455.900</v>
      </c>
      <c r="BM556" s="61" t="s">
        <v>3928</v>
      </c>
      <c r="BN556" s="61" t="s">
        <v>3047</v>
      </c>
      <c r="BO556" s="61" t="s">
        <v>2985</v>
      </c>
      <c r="BU556" s="61" t="s">
        <v>3928</v>
      </c>
      <c r="BV556" s="61" t="s">
        <v>3047</v>
      </c>
      <c r="BW556" s="61" t="s">
        <v>2985</v>
      </c>
      <c r="CH556" s="86">
        <f t="shared" si="224"/>
        <v>-1.7462298274040222E-10</v>
      </c>
    </row>
    <row r="557" spans="1:86">
      <c r="B557" s="82" t="s">
        <v>40</v>
      </c>
      <c r="C557" s="95"/>
      <c r="D557" s="83">
        <f>D558+D559</f>
        <v>7113696.0700000003</v>
      </c>
      <c r="E557" s="84">
        <f>E558+E559</f>
        <v>0</v>
      </c>
      <c r="F557" s="84">
        <f t="shared" ref="F557:AD557" si="227">F558+F559</f>
        <v>0</v>
      </c>
      <c r="G557" s="84">
        <f t="shared" si="227"/>
        <v>0</v>
      </c>
      <c r="H557" s="84">
        <f t="shared" si="227"/>
        <v>0</v>
      </c>
      <c r="I557" s="84">
        <f t="shared" si="227"/>
        <v>0</v>
      </c>
      <c r="J557" s="84">
        <f t="shared" si="227"/>
        <v>0</v>
      </c>
      <c r="K557" s="85">
        <f t="shared" si="227"/>
        <v>0</v>
      </c>
      <c r="L557" s="84">
        <f t="shared" si="227"/>
        <v>0</v>
      </c>
      <c r="M557" s="84">
        <f t="shared" si="227"/>
        <v>836.2</v>
      </c>
      <c r="N557" s="84">
        <f t="shared" si="227"/>
        <v>6641566.5499999998</v>
      </c>
      <c r="O557" s="84">
        <f t="shared" si="227"/>
        <v>0</v>
      </c>
      <c r="P557" s="84">
        <f t="shared" si="227"/>
        <v>0</v>
      </c>
      <c r="Q557" s="84">
        <f t="shared" si="227"/>
        <v>0</v>
      </c>
      <c r="R557" s="84">
        <f t="shared" si="227"/>
        <v>0</v>
      </c>
      <c r="S557" s="84">
        <f t="shared" si="227"/>
        <v>0</v>
      </c>
      <c r="T557" s="84">
        <f t="shared" si="227"/>
        <v>0</v>
      </c>
      <c r="U557" s="84">
        <f t="shared" si="227"/>
        <v>0</v>
      </c>
      <c r="V557" s="84">
        <f t="shared" si="227"/>
        <v>0</v>
      </c>
      <c r="W557" s="84">
        <f t="shared" si="227"/>
        <v>0</v>
      </c>
      <c r="X557" s="84">
        <f t="shared" si="227"/>
        <v>0</v>
      </c>
      <c r="Y557" s="84">
        <f t="shared" si="227"/>
        <v>0</v>
      </c>
      <c r="Z557" s="84">
        <f t="shared" si="227"/>
        <v>0</v>
      </c>
      <c r="AA557" s="84">
        <f t="shared" si="227"/>
        <v>0</v>
      </c>
      <c r="AB557" s="84">
        <f t="shared" si="227"/>
        <v>0</v>
      </c>
      <c r="AC557" s="84">
        <f t="shared" si="227"/>
        <v>142129.51999999999</v>
      </c>
      <c r="AD557" s="84">
        <f t="shared" si="227"/>
        <v>330000</v>
      </c>
      <c r="AE557" s="84">
        <f>AE558+AE559</f>
        <v>0</v>
      </c>
      <c r="AF557" s="74" t="s">
        <v>17027</v>
      </c>
      <c r="AG557" s="74" t="s">
        <v>17027</v>
      </c>
      <c r="AH557" s="74" t="s">
        <v>17027</v>
      </c>
      <c r="AI557" s="89"/>
      <c r="AJ557" s="89"/>
      <c r="AK557" s="89"/>
      <c r="AL557" s="89"/>
      <c r="AM557" s="90"/>
      <c r="AN557" s="90"/>
      <c r="AO557" s="90"/>
      <c r="AP557" s="90"/>
      <c r="AQ557" s="90"/>
      <c r="AR557" s="90"/>
      <c r="AS557" s="90"/>
      <c r="AT557" s="90"/>
      <c r="AU557" s="90"/>
      <c r="AV557" s="90"/>
      <c r="AW557" s="90"/>
      <c r="AX557" s="91"/>
      <c r="AY557" s="91"/>
      <c r="AZ557" s="90"/>
      <c r="BA557" s="90"/>
      <c r="BB557" s="92"/>
      <c r="BC557" s="93">
        <f t="shared" si="215"/>
        <v>-836.2</v>
      </c>
      <c r="BJ557" s="61" t="e">
        <f t="shared" si="218"/>
        <v>#N/A</v>
      </c>
      <c r="BM557" s="61" t="s">
        <v>603</v>
      </c>
      <c r="BN557" s="61" t="s">
        <v>717</v>
      </c>
      <c r="BO557" s="61" t="s">
        <v>2983</v>
      </c>
      <c r="BU557" s="61" t="s">
        <v>603</v>
      </c>
      <c r="BV557" s="61" t="s">
        <v>717</v>
      </c>
      <c r="BW557" s="61" t="s">
        <v>2983</v>
      </c>
      <c r="CH557" s="86">
        <f t="shared" si="224"/>
        <v>4.6566128730773926E-10</v>
      </c>
    </row>
    <row r="558" spans="1:86">
      <c r="A558" s="61">
        <v>1</v>
      </c>
      <c r="B558" s="94">
        <f>SUBTOTAL(9,$A$411:A558)</f>
        <v>125</v>
      </c>
      <c r="C558" s="95" t="s">
        <v>12343</v>
      </c>
      <c r="D558" s="84">
        <f t="shared" ref="D558:D559" si="228">E558+F558+G558+H558+I558+J558+L558+N558+P558+R558+T558+U558+V558+W558+X558+Y558+Z558+AA558+AB558+AC558+AD558+AE558</f>
        <v>2553761.35</v>
      </c>
      <c r="E558" s="84">
        <v>0</v>
      </c>
      <c r="F558" s="84">
        <v>0</v>
      </c>
      <c r="G558" s="84">
        <v>0</v>
      </c>
      <c r="H558" s="84">
        <v>0</v>
      </c>
      <c r="I558" s="84">
        <v>0</v>
      </c>
      <c r="J558" s="84">
        <v>0</v>
      </c>
      <c r="K558" s="85">
        <v>0</v>
      </c>
      <c r="L558" s="84">
        <v>0</v>
      </c>
      <c r="M558" s="84">
        <v>295</v>
      </c>
      <c r="N558" s="84">
        <v>2353398.62</v>
      </c>
      <c r="O558" s="84">
        <v>0</v>
      </c>
      <c r="P558" s="84">
        <v>0</v>
      </c>
      <c r="Q558" s="84">
        <v>0</v>
      </c>
      <c r="R558" s="84">
        <v>0</v>
      </c>
      <c r="S558" s="84">
        <v>0</v>
      </c>
      <c r="T558" s="84">
        <v>0</v>
      </c>
      <c r="U558" s="84">
        <v>0</v>
      </c>
      <c r="V558" s="84">
        <v>0</v>
      </c>
      <c r="W558" s="84">
        <v>0</v>
      </c>
      <c r="X558" s="84">
        <v>0</v>
      </c>
      <c r="Y558" s="84">
        <v>0</v>
      </c>
      <c r="Z558" s="84">
        <v>0</v>
      </c>
      <c r="AA558" s="84">
        <v>0</v>
      </c>
      <c r="AB558" s="84">
        <v>0</v>
      </c>
      <c r="AC558" s="84">
        <f>ROUND(N558*2.14%,2)</f>
        <v>50362.73</v>
      </c>
      <c r="AD558" s="84">
        <v>150000</v>
      </c>
      <c r="AE558" s="84">
        <v>0</v>
      </c>
      <c r="AF558" s="74">
        <v>2024</v>
      </c>
      <c r="AG558" s="74">
        <v>2024</v>
      </c>
      <c r="AH558" s="74">
        <v>2024</v>
      </c>
      <c r="AI558" s="89"/>
      <c r="AJ558" s="89"/>
      <c r="AK558" s="89"/>
      <c r="AL558" s="89"/>
      <c r="AM558" s="90" t="s">
        <v>16956</v>
      </c>
      <c r="AN558" s="90" t="s">
        <v>16961</v>
      </c>
      <c r="AO558" s="90"/>
      <c r="AP558" s="90" t="s">
        <v>16960</v>
      </c>
      <c r="AQ558" s="90" t="s">
        <v>16958</v>
      </c>
      <c r="AR558" s="90"/>
      <c r="AS558" s="90" t="s">
        <v>16983</v>
      </c>
      <c r="AT558" s="90"/>
      <c r="AU558" s="90"/>
      <c r="AV558" s="90"/>
      <c r="AW558" s="90"/>
      <c r="AX558" s="91"/>
      <c r="AY558" s="91">
        <v>271</v>
      </c>
      <c r="AZ558" s="90" t="s">
        <v>2968</v>
      </c>
      <c r="BA558" s="90" t="s">
        <v>17013</v>
      </c>
      <c r="BB558" s="92"/>
      <c r="BC558" s="93">
        <f t="shared" si="215"/>
        <v>-24</v>
      </c>
      <c r="CH558" s="86">
        <f t="shared" si="224"/>
        <v>-2.9103830456733704E-11</v>
      </c>
    </row>
    <row r="559" spans="1:86">
      <c r="A559" s="61">
        <v>1</v>
      </c>
      <c r="B559" s="94">
        <f>SUBTOTAL(9,$A$411:A559)</f>
        <v>126</v>
      </c>
      <c r="C559" s="95" t="s">
        <v>48</v>
      </c>
      <c r="D559" s="84">
        <f t="shared" si="228"/>
        <v>4559934.72</v>
      </c>
      <c r="E559" s="84">
        <v>0</v>
      </c>
      <c r="F559" s="84">
        <v>0</v>
      </c>
      <c r="G559" s="84">
        <v>0</v>
      </c>
      <c r="H559" s="84">
        <v>0</v>
      </c>
      <c r="I559" s="84">
        <v>0</v>
      </c>
      <c r="J559" s="84">
        <v>0</v>
      </c>
      <c r="K559" s="85">
        <v>0</v>
      </c>
      <c r="L559" s="84">
        <v>0</v>
      </c>
      <c r="M559" s="84">
        <v>541.20000000000005</v>
      </c>
      <c r="N559" s="84">
        <v>4288167.93</v>
      </c>
      <c r="O559" s="84">
        <v>0</v>
      </c>
      <c r="P559" s="84">
        <v>0</v>
      </c>
      <c r="Q559" s="84">
        <v>0</v>
      </c>
      <c r="R559" s="84">
        <v>0</v>
      </c>
      <c r="S559" s="84">
        <v>0</v>
      </c>
      <c r="T559" s="84">
        <v>0</v>
      </c>
      <c r="U559" s="84">
        <v>0</v>
      </c>
      <c r="V559" s="84">
        <v>0</v>
      </c>
      <c r="W559" s="84">
        <v>0</v>
      </c>
      <c r="X559" s="84">
        <v>0</v>
      </c>
      <c r="Y559" s="84">
        <v>0</v>
      </c>
      <c r="Z559" s="84">
        <v>0</v>
      </c>
      <c r="AA559" s="84">
        <v>0</v>
      </c>
      <c r="AB559" s="84">
        <v>0</v>
      </c>
      <c r="AC559" s="84">
        <f>ROUND(N559*2.14%,2)</f>
        <v>91766.79</v>
      </c>
      <c r="AD559" s="84">
        <v>180000</v>
      </c>
      <c r="AE559" s="84">
        <v>0</v>
      </c>
      <c r="AF559" s="74">
        <v>2024</v>
      </c>
      <c r="AG559" s="74">
        <v>2024</v>
      </c>
      <c r="AH559" s="74">
        <v>2024</v>
      </c>
      <c r="AI559" s="89"/>
      <c r="AJ559" s="89"/>
      <c r="AK559" s="89"/>
      <c r="AL559" s="89"/>
      <c r="AM559" s="90" t="s">
        <v>16970</v>
      </c>
      <c r="AN559" s="90">
        <v>2017</v>
      </c>
      <c r="AO559" s="90">
        <v>0</v>
      </c>
      <c r="AP559" s="90" t="s">
        <v>16965</v>
      </c>
      <c r="AQ559" s="90">
        <v>2017</v>
      </c>
      <c r="AR559" s="90">
        <v>0</v>
      </c>
      <c r="AS559" s="78"/>
      <c r="AT559" s="90" t="s">
        <v>16977</v>
      </c>
      <c r="AU559" s="97">
        <v>236480</v>
      </c>
      <c r="AV559" s="97">
        <v>655521.81000000006</v>
      </c>
      <c r="AW559" s="90" t="s">
        <v>925</v>
      </c>
      <c r="AX559" s="91">
        <v>973.4</v>
      </c>
      <c r="AY559" s="91">
        <v>541.20000000000005</v>
      </c>
      <c r="AZ559" s="90" t="s">
        <v>2968</v>
      </c>
      <c r="BA559" s="90" t="s">
        <v>17013</v>
      </c>
      <c r="BB559" s="92"/>
      <c r="BC559" s="93">
        <f t="shared" si="215"/>
        <v>0</v>
      </c>
      <c r="BJ559" s="61" t="str">
        <f>VLOOKUP(C559,BM:BO,3,FALSE)</f>
        <v>нет данных</v>
      </c>
      <c r="BM559" s="61" t="s">
        <v>2994</v>
      </c>
      <c r="BN559" s="61" t="s">
        <v>996</v>
      </c>
      <c r="BO559" s="61" t="s">
        <v>2995</v>
      </c>
      <c r="BU559" s="61" t="s">
        <v>2994</v>
      </c>
      <c r="BV559" s="61" t="s">
        <v>996</v>
      </c>
      <c r="BW559" s="61" t="s">
        <v>2995</v>
      </c>
      <c r="CH559" s="86">
        <f t="shared" si="224"/>
        <v>5.8207660913467407E-11</v>
      </c>
    </row>
    <row r="560" spans="1:86">
      <c r="B560" s="82" t="s">
        <v>45</v>
      </c>
      <c r="C560" s="95"/>
      <c r="D560" s="83">
        <f>D561</f>
        <v>7075818.8799999999</v>
      </c>
      <c r="E560" s="84">
        <f t="shared" ref="E560:AE560" si="229">E561</f>
        <v>0</v>
      </c>
      <c r="F560" s="84">
        <f t="shared" si="229"/>
        <v>0</v>
      </c>
      <c r="G560" s="84">
        <f t="shared" si="229"/>
        <v>0</v>
      </c>
      <c r="H560" s="84">
        <f t="shared" si="229"/>
        <v>0</v>
      </c>
      <c r="I560" s="84">
        <f t="shared" si="229"/>
        <v>0</v>
      </c>
      <c r="J560" s="84">
        <f t="shared" si="229"/>
        <v>0</v>
      </c>
      <c r="K560" s="85">
        <f t="shared" si="229"/>
        <v>0</v>
      </c>
      <c r="L560" s="84">
        <f t="shared" si="229"/>
        <v>0</v>
      </c>
      <c r="M560" s="84">
        <f t="shared" si="229"/>
        <v>839.8</v>
      </c>
      <c r="N560" s="84">
        <f t="shared" si="229"/>
        <v>6751340.2000000002</v>
      </c>
      <c r="O560" s="84">
        <f t="shared" si="229"/>
        <v>0</v>
      </c>
      <c r="P560" s="84">
        <f t="shared" si="229"/>
        <v>0</v>
      </c>
      <c r="Q560" s="84">
        <f t="shared" si="229"/>
        <v>0</v>
      </c>
      <c r="R560" s="84">
        <f t="shared" si="229"/>
        <v>0</v>
      </c>
      <c r="S560" s="84">
        <f t="shared" si="229"/>
        <v>0</v>
      </c>
      <c r="T560" s="84">
        <f t="shared" si="229"/>
        <v>0</v>
      </c>
      <c r="U560" s="84">
        <f t="shared" si="229"/>
        <v>0</v>
      </c>
      <c r="V560" s="84">
        <f t="shared" si="229"/>
        <v>0</v>
      </c>
      <c r="W560" s="84">
        <f t="shared" si="229"/>
        <v>0</v>
      </c>
      <c r="X560" s="84">
        <f t="shared" si="229"/>
        <v>0</v>
      </c>
      <c r="Y560" s="84">
        <f t="shared" si="229"/>
        <v>0</v>
      </c>
      <c r="Z560" s="84">
        <f t="shared" si="229"/>
        <v>0</v>
      </c>
      <c r="AA560" s="84">
        <f t="shared" si="229"/>
        <v>0</v>
      </c>
      <c r="AB560" s="84">
        <f t="shared" si="229"/>
        <v>0</v>
      </c>
      <c r="AC560" s="84">
        <f t="shared" si="229"/>
        <v>144478.68</v>
      </c>
      <c r="AD560" s="84">
        <f t="shared" si="229"/>
        <v>180000</v>
      </c>
      <c r="AE560" s="84">
        <f t="shared" si="229"/>
        <v>0</v>
      </c>
      <c r="AF560" s="74" t="s">
        <v>17027</v>
      </c>
      <c r="AG560" s="74" t="s">
        <v>17027</v>
      </c>
      <c r="AH560" s="74" t="s">
        <v>17027</v>
      </c>
      <c r="AI560" s="89"/>
      <c r="AJ560" s="89"/>
      <c r="AK560" s="89"/>
      <c r="AL560" s="89"/>
      <c r="AM560" s="90"/>
      <c r="AN560" s="90"/>
      <c r="AO560" s="90"/>
      <c r="AP560" s="90"/>
      <c r="AQ560" s="90"/>
      <c r="AR560" s="90"/>
      <c r="AS560" s="90"/>
      <c r="AT560" s="90"/>
      <c r="AU560" s="90"/>
      <c r="AV560" s="90"/>
      <c r="AW560" s="90"/>
      <c r="AX560" s="91"/>
      <c r="AY560" s="91"/>
      <c r="AZ560" s="90"/>
      <c r="BA560" s="90"/>
      <c r="BB560" s="92"/>
      <c r="BC560" s="93">
        <f t="shared" si="215"/>
        <v>-839.8</v>
      </c>
      <c r="BJ560" s="61" t="e">
        <f>VLOOKUP(C560,BM:BO,3,FALSE)</f>
        <v>#N/A</v>
      </c>
      <c r="BM560" s="61" t="s">
        <v>2987</v>
      </c>
      <c r="BN560" s="61" t="s">
        <v>633</v>
      </c>
      <c r="BO560" s="61" t="s">
        <v>2985</v>
      </c>
      <c r="BU560" s="61" t="s">
        <v>2987</v>
      </c>
      <c r="BV560" s="61" t="s">
        <v>633</v>
      </c>
      <c r="BW560" s="61" t="s">
        <v>2985</v>
      </c>
      <c r="CH560" s="86">
        <f t="shared" si="224"/>
        <v>-2.9103830456733704E-10</v>
      </c>
    </row>
    <row r="561" spans="1:86">
      <c r="A561" s="61">
        <v>1</v>
      </c>
      <c r="B561" s="94">
        <f>SUBTOTAL(9,$A$411:A561)</f>
        <v>127</v>
      </c>
      <c r="C561" s="95" t="s">
        <v>46</v>
      </c>
      <c r="D561" s="84">
        <f>E561+F561+G561+H561+I561+J561+L561+N561+P561+R561+T561+U561+V561+W561+X561+Y561+Z561+AA561+AB561+AC561+AD561+AE561</f>
        <v>7075818.8799999999</v>
      </c>
      <c r="E561" s="84">
        <v>0</v>
      </c>
      <c r="F561" s="84">
        <v>0</v>
      </c>
      <c r="G561" s="84">
        <v>0</v>
      </c>
      <c r="H561" s="84">
        <v>0</v>
      </c>
      <c r="I561" s="84">
        <v>0</v>
      </c>
      <c r="J561" s="84">
        <v>0</v>
      </c>
      <c r="K561" s="85">
        <v>0</v>
      </c>
      <c r="L561" s="84">
        <v>0</v>
      </c>
      <c r="M561" s="84">
        <v>839.8</v>
      </c>
      <c r="N561" s="84">
        <v>6751340.2000000002</v>
      </c>
      <c r="O561" s="84">
        <v>0</v>
      </c>
      <c r="P561" s="84">
        <v>0</v>
      </c>
      <c r="Q561" s="84">
        <v>0</v>
      </c>
      <c r="R561" s="84">
        <v>0</v>
      </c>
      <c r="S561" s="84">
        <v>0</v>
      </c>
      <c r="T561" s="84">
        <v>0</v>
      </c>
      <c r="U561" s="84">
        <v>0</v>
      </c>
      <c r="V561" s="84">
        <v>0</v>
      </c>
      <c r="W561" s="84">
        <v>0</v>
      </c>
      <c r="X561" s="84">
        <v>0</v>
      </c>
      <c r="Y561" s="84">
        <v>0</v>
      </c>
      <c r="Z561" s="84">
        <v>0</v>
      </c>
      <c r="AA561" s="84">
        <v>0</v>
      </c>
      <c r="AB561" s="84">
        <v>0</v>
      </c>
      <c r="AC561" s="84">
        <f>ROUND(N561*2.14%,2)</f>
        <v>144478.68</v>
      </c>
      <c r="AD561" s="84">
        <v>180000</v>
      </c>
      <c r="AE561" s="84">
        <v>0</v>
      </c>
      <c r="AF561" s="74">
        <v>2024</v>
      </c>
      <c r="AG561" s="74">
        <v>2024</v>
      </c>
      <c r="AH561" s="74">
        <v>2024</v>
      </c>
      <c r="AI561" s="89"/>
      <c r="AJ561" s="89"/>
      <c r="AK561" s="89"/>
      <c r="AL561" s="89"/>
      <c r="AM561" s="90" t="s">
        <v>16971</v>
      </c>
      <c r="AN561" s="90" t="s">
        <v>16966</v>
      </c>
      <c r="AO561" s="90">
        <v>0</v>
      </c>
      <c r="AP561" s="90" t="s">
        <v>16965</v>
      </c>
      <c r="AQ561" s="90" t="s">
        <v>16965</v>
      </c>
      <c r="AR561" s="90" t="s">
        <v>16973</v>
      </c>
      <c r="AS561" s="90"/>
      <c r="AT561" s="90"/>
      <c r="AU561" s="90"/>
      <c r="AV561" s="90"/>
      <c r="AW561" s="90" t="s">
        <v>669</v>
      </c>
      <c r="AX561" s="91">
        <v>3613.5</v>
      </c>
      <c r="AY561" s="91">
        <v>840</v>
      </c>
      <c r="AZ561" s="90" t="s">
        <v>2993</v>
      </c>
      <c r="BA561" s="90" t="s">
        <v>17013</v>
      </c>
      <c r="BB561" s="92"/>
      <c r="BC561" s="93">
        <f t="shared" si="215"/>
        <v>0.20000000000004547</v>
      </c>
      <c r="BJ561" s="61" t="str">
        <f>VLOOKUP(C561,BM:BO,3,FALSE)</f>
        <v>880.000</v>
      </c>
      <c r="BM561" s="61" t="s">
        <v>2988</v>
      </c>
      <c r="BN561" s="61" t="s">
        <v>16991</v>
      </c>
      <c r="BO561" s="61" t="s">
        <v>1052</v>
      </c>
      <c r="BU561" s="61" t="s">
        <v>2988</v>
      </c>
      <c r="BV561" s="61" t="s">
        <v>16991</v>
      </c>
      <c r="BW561" s="61" t="s">
        <v>1052</v>
      </c>
      <c r="CH561" s="86">
        <f t="shared" si="224"/>
        <v>-2.9103830456733704E-10</v>
      </c>
    </row>
    <row r="562" spans="1:86">
      <c r="B562" s="82" t="s">
        <v>38</v>
      </c>
      <c r="C562" s="95"/>
      <c r="D562" s="83">
        <f>D563</f>
        <v>2199081.6</v>
      </c>
      <c r="E562" s="84">
        <f t="shared" ref="E562:AE562" si="230">E563</f>
        <v>0</v>
      </c>
      <c r="F562" s="84">
        <f t="shared" si="230"/>
        <v>0</v>
      </c>
      <c r="G562" s="84">
        <f t="shared" si="230"/>
        <v>0</v>
      </c>
      <c r="H562" s="84">
        <f t="shared" si="230"/>
        <v>0</v>
      </c>
      <c r="I562" s="84">
        <f t="shared" si="230"/>
        <v>0</v>
      </c>
      <c r="J562" s="84">
        <f t="shared" si="230"/>
        <v>0</v>
      </c>
      <c r="K562" s="85">
        <f t="shared" si="230"/>
        <v>0</v>
      </c>
      <c r="L562" s="84">
        <f t="shared" si="230"/>
        <v>0</v>
      </c>
      <c r="M562" s="84">
        <f t="shared" si="230"/>
        <v>261</v>
      </c>
      <c r="N562" s="84">
        <f t="shared" si="230"/>
        <v>2006149.99</v>
      </c>
      <c r="O562" s="84">
        <f t="shared" si="230"/>
        <v>0</v>
      </c>
      <c r="P562" s="84">
        <f t="shared" si="230"/>
        <v>0</v>
      </c>
      <c r="Q562" s="84">
        <f t="shared" si="230"/>
        <v>0</v>
      </c>
      <c r="R562" s="84">
        <f t="shared" si="230"/>
        <v>0</v>
      </c>
      <c r="S562" s="84">
        <f t="shared" si="230"/>
        <v>0</v>
      </c>
      <c r="T562" s="84">
        <f t="shared" si="230"/>
        <v>0</v>
      </c>
      <c r="U562" s="84">
        <f t="shared" si="230"/>
        <v>0</v>
      </c>
      <c r="V562" s="84">
        <f t="shared" si="230"/>
        <v>0</v>
      </c>
      <c r="W562" s="84">
        <f t="shared" si="230"/>
        <v>0</v>
      </c>
      <c r="X562" s="84">
        <f t="shared" si="230"/>
        <v>0</v>
      </c>
      <c r="Y562" s="84">
        <f t="shared" si="230"/>
        <v>0</v>
      </c>
      <c r="Z562" s="84">
        <f t="shared" si="230"/>
        <v>0</v>
      </c>
      <c r="AA562" s="84">
        <f t="shared" si="230"/>
        <v>0</v>
      </c>
      <c r="AB562" s="84">
        <f t="shared" si="230"/>
        <v>0</v>
      </c>
      <c r="AC562" s="84">
        <f t="shared" si="230"/>
        <v>42931.61</v>
      </c>
      <c r="AD562" s="84">
        <f t="shared" si="230"/>
        <v>150000</v>
      </c>
      <c r="AE562" s="84">
        <f t="shared" si="230"/>
        <v>0</v>
      </c>
      <c r="AF562" s="74" t="s">
        <v>17027</v>
      </c>
      <c r="AG562" s="74" t="s">
        <v>17027</v>
      </c>
      <c r="AH562" s="74" t="s">
        <v>17027</v>
      </c>
      <c r="AI562" s="89"/>
      <c r="AJ562" s="89"/>
      <c r="AK562" s="89"/>
      <c r="AL562" s="89"/>
      <c r="AM562" s="90"/>
      <c r="AN562" s="90"/>
      <c r="AO562" s="90"/>
      <c r="AP562" s="90"/>
      <c r="AQ562" s="90"/>
      <c r="AR562" s="90"/>
      <c r="AS562" s="90"/>
      <c r="AT562" s="90"/>
      <c r="AU562" s="90"/>
      <c r="AV562" s="90"/>
      <c r="AW562" s="90"/>
      <c r="AX562" s="91"/>
      <c r="AY562" s="91"/>
      <c r="AZ562" s="90"/>
      <c r="BA562" s="90"/>
      <c r="BB562" s="92"/>
      <c r="BC562" s="93">
        <f t="shared" si="215"/>
        <v>-261</v>
      </c>
      <c r="BJ562" s="61" t="e">
        <f>VLOOKUP(C562,BM:BO,3,FALSE)</f>
        <v>#N/A</v>
      </c>
      <c r="BM562" s="61" t="s">
        <v>2990</v>
      </c>
      <c r="BN562" s="61" t="s">
        <v>2985</v>
      </c>
      <c r="BO562" s="61" t="s">
        <v>2196</v>
      </c>
      <c r="BU562" s="61" t="s">
        <v>2990</v>
      </c>
      <c r="BV562" s="61" t="s">
        <v>2985</v>
      </c>
      <c r="BW562" s="61" t="s">
        <v>2196</v>
      </c>
      <c r="CH562" s="86">
        <f t="shared" si="224"/>
        <v>1.1641532182693481E-10</v>
      </c>
    </row>
    <row r="563" spans="1:86">
      <c r="A563" s="61">
        <v>1</v>
      </c>
      <c r="B563" s="94">
        <f>SUBTOTAL(9,$A$411:A563)</f>
        <v>128</v>
      </c>
      <c r="C563" s="95" t="s">
        <v>17419</v>
      </c>
      <c r="D563" s="84">
        <f t="shared" ref="D563" si="231">E563+F563+G563+H563+I563+J563+L563+N563+P563+R563+T563+U563+V563+W563+X563+Y563+Z563+AA563+AB563+AC563+AD563+AE563</f>
        <v>2199081.6</v>
      </c>
      <c r="E563" s="84">
        <v>0</v>
      </c>
      <c r="F563" s="84">
        <v>0</v>
      </c>
      <c r="G563" s="84">
        <v>0</v>
      </c>
      <c r="H563" s="84">
        <v>0</v>
      </c>
      <c r="I563" s="84">
        <v>0</v>
      </c>
      <c r="J563" s="84">
        <v>0</v>
      </c>
      <c r="K563" s="85">
        <v>0</v>
      </c>
      <c r="L563" s="84">
        <v>0</v>
      </c>
      <c r="M563" s="84">
        <v>261</v>
      </c>
      <c r="N563" s="84">
        <v>2006149.99</v>
      </c>
      <c r="O563" s="84">
        <v>0</v>
      </c>
      <c r="P563" s="84">
        <v>0</v>
      </c>
      <c r="Q563" s="84">
        <v>0</v>
      </c>
      <c r="R563" s="84">
        <v>0</v>
      </c>
      <c r="S563" s="84">
        <v>0</v>
      </c>
      <c r="T563" s="84">
        <v>0</v>
      </c>
      <c r="U563" s="84">
        <v>0</v>
      </c>
      <c r="V563" s="84">
        <v>0</v>
      </c>
      <c r="W563" s="84">
        <v>0</v>
      </c>
      <c r="X563" s="84">
        <v>0</v>
      </c>
      <c r="Y563" s="84">
        <v>0</v>
      </c>
      <c r="Z563" s="84">
        <v>0</v>
      </c>
      <c r="AA563" s="84">
        <v>0</v>
      </c>
      <c r="AB563" s="84">
        <v>0</v>
      </c>
      <c r="AC563" s="84">
        <f>ROUND(N563*2.14%,2)</f>
        <v>42931.61</v>
      </c>
      <c r="AD563" s="84">
        <v>150000</v>
      </c>
      <c r="AE563" s="84">
        <v>0</v>
      </c>
      <c r="AF563" s="74">
        <v>2024</v>
      </c>
      <c r="AG563" s="74">
        <v>2024</v>
      </c>
      <c r="AH563" s="74">
        <v>2024</v>
      </c>
      <c r="AI563" s="89"/>
      <c r="AJ563" s="89"/>
      <c r="AK563" s="89"/>
      <c r="AL563" s="89"/>
      <c r="AM563" s="90" t="s">
        <v>16954</v>
      </c>
      <c r="AN563" s="90" t="s">
        <v>16961</v>
      </c>
      <c r="AO563" s="90">
        <v>0</v>
      </c>
      <c r="AP563" s="90" t="s">
        <v>16970</v>
      </c>
      <c r="AQ563" s="90" t="s">
        <v>16973</v>
      </c>
      <c r="AR563" s="90">
        <v>0</v>
      </c>
      <c r="AS563" s="90"/>
      <c r="AT563" s="90"/>
      <c r="AU563" s="90"/>
      <c r="AV563" s="90"/>
      <c r="AW563" s="90" t="s">
        <v>641</v>
      </c>
      <c r="AX563" s="91">
        <v>313.89999999999998</v>
      </c>
      <c r="AY563" s="91">
        <v>172</v>
      </c>
      <c r="AZ563" s="90" t="s">
        <v>2968</v>
      </c>
      <c r="BA563" s="90" t="s">
        <v>17013</v>
      </c>
      <c r="BB563" s="92"/>
      <c r="BC563" s="93">
        <f t="shared" si="215"/>
        <v>-89</v>
      </c>
      <c r="BJ563" s="61" t="e">
        <f>VLOOKUP(C563,BM:BO,3,FALSE)</f>
        <v>#N/A</v>
      </c>
      <c r="BM563" s="61" t="s">
        <v>2991</v>
      </c>
      <c r="BN563" s="61" t="s">
        <v>3007</v>
      </c>
      <c r="BO563" s="61" t="s">
        <v>2992</v>
      </c>
      <c r="BU563" s="61" t="s">
        <v>2991</v>
      </c>
      <c r="BV563" s="61" t="s">
        <v>3007</v>
      </c>
      <c r="BW563" s="61" t="s">
        <v>2992</v>
      </c>
      <c r="CH563" s="86">
        <f t="shared" si="224"/>
        <v>1.1641532182693481E-10</v>
      </c>
    </row>
    <row r="564" spans="1:86">
      <c r="B564" s="82" t="s">
        <v>17314</v>
      </c>
      <c r="C564" s="95"/>
      <c r="D564" s="83">
        <f>D565</f>
        <v>8671571.1799999997</v>
      </c>
      <c r="E564" s="84">
        <f t="shared" ref="E564:AE564" si="232">E565</f>
        <v>0</v>
      </c>
      <c r="F564" s="84">
        <f t="shared" si="232"/>
        <v>0</v>
      </c>
      <c r="G564" s="84">
        <f t="shared" si="232"/>
        <v>0</v>
      </c>
      <c r="H564" s="84">
        <f t="shared" si="232"/>
        <v>0</v>
      </c>
      <c r="I564" s="84">
        <f t="shared" si="232"/>
        <v>0</v>
      </c>
      <c r="J564" s="84">
        <f t="shared" si="232"/>
        <v>0</v>
      </c>
      <c r="K564" s="84">
        <f t="shared" si="232"/>
        <v>0</v>
      </c>
      <c r="L564" s="84">
        <f t="shared" si="232"/>
        <v>0</v>
      </c>
      <c r="M564" s="84">
        <f t="shared" si="232"/>
        <v>1100</v>
      </c>
      <c r="N564" s="84">
        <f t="shared" si="232"/>
        <v>8245125.4899999993</v>
      </c>
      <c r="O564" s="84">
        <f t="shared" si="232"/>
        <v>0</v>
      </c>
      <c r="P564" s="84">
        <f t="shared" si="232"/>
        <v>0</v>
      </c>
      <c r="Q564" s="84">
        <f t="shared" si="232"/>
        <v>0</v>
      </c>
      <c r="R564" s="84">
        <f t="shared" si="232"/>
        <v>0</v>
      </c>
      <c r="S564" s="84">
        <f t="shared" si="232"/>
        <v>0</v>
      </c>
      <c r="T564" s="84">
        <f t="shared" si="232"/>
        <v>0</v>
      </c>
      <c r="U564" s="84">
        <f t="shared" si="232"/>
        <v>0</v>
      </c>
      <c r="V564" s="84">
        <f t="shared" si="232"/>
        <v>0</v>
      </c>
      <c r="W564" s="84">
        <f t="shared" si="232"/>
        <v>0</v>
      </c>
      <c r="X564" s="84">
        <f t="shared" si="232"/>
        <v>0</v>
      </c>
      <c r="Y564" s="84">
        <f t="shared" si="232"/>
        <v>0</v>
      </c>
      <c r="Z564" s="84">
        <f t="shared" si="232"/>
        <v>0</v>
      </c>
      <c r="AA564" s="84">
        <f t="shared" si="232"/>
        <v>0</v>
      </c>
      <c r="AB564" s="84">
        <f t="shared" si="232"/>
        <v>0</v>
      </c>
      <c r="AC564" s="84">
        <f t="shared" si="232"/>
        <v>176445.69</v>
      </c>
      <c r="AD564" s="84">
        <f t="shared" si="232"/>
        <v>250000</v>
      </c>
      <c r="AE564" s="84">
        <f t="shared" si="232"/>
        <v>0</v>
      </c>
      <c r="AF564" s="74" t="s">
        <v>17027</v>
      </c>
      <c r="AG564" s="74" t="s">
        <v>17027</v>
      </c>
      <c r="AH564" s="74" t="s">
        <v>17027</v>
      </c>
      <c r="AM564" s="92"/>
      <c r="AN564" s="92"/>
      <c r="AO564" s="92"/>
      <c r="AP564" s="92"/>
      <c r="AQ564" s="92"/>
      <c r="AR564" s="92"/>
      <c r="AS564" s="92"/>
      <c r="AT564" s="92"/>
      <c r="AU564" s="92"/>
      <c r="AV564" s="92"/>
      <c r="AW564" s="92"/>
      <c r="AX564" s="140"/>
      <c r="AY564" s="140"/>
      <c r="AZ564" s="92"/>
      <c r="BA564" s="92"/>
      <c r="BB564" s="92"/>
      <c r="BC564" s="93"/>
      <c r="CH564" s="86"/>
    </row>
    <row r="565" spans="1:86" s="105" customFormat="1">
      <c r="A565" s="61">
        <v>1</v>
      </c>
      <c r="B565" s="94">
        <f>SUBTOTAL(9,$A$411:A565)</f>
        <v>129</v>
      </c>
      <c r="C565" s="82" t="s">
        <v>12379</v>
      </c>
      <c r="D565" s="84">
        <f>E565+F565+G565+H565+I565+J565+L565+N565+P565+R565+T565+U565+V565+W565+X565+Y565+Z565+AA565+AB565+AC565+AD565+AE565</f>
        <v>8671571.1799999997</v>
      </c>
      <c r="E565" s="102">
        <v>0</v>
      </c>
      <c r="F565" s="102">
        <v>0</v>
      </c>
      <c r="G565" s="102">
        <v>0</v>
      </c>
      <c r="H565" s="102">
        <v>0</v>
      </c>
      <c r="I565" s="102">
        <v>0</v>
      </c>
      <c r="J565" s="102">
        <v>0</v>
      </c>
      <c r="K565" s="119">
        <v>0</v>
      </c>
      <c r="L565" s="102">
        <v>0</v>
      </c>
      <c r="M565" s="102">
        <v>1100</v>
      </c>
      <c r="N565" s="102">
        <f>10706925.28-2461799.79</f>
        <v>8245125.4899999993</v>
      </c>
      <c r="O565" s="102">
        <v>0</v>
      </c>
      <c r="P565" s="102">
        <v>0</v>
      </c>
      <c r="Q565" s="102">
        <v>0</v>
      </c>
      <c r="R565" s="102">
        <v>0</v>
      </c>
      <c r="S565" s="102">
        <v>0</v>
      </c>
      <c r="T565" s="102">
        <v>0</v>
      </c>
      <c r="U565" s="102">
        <v>0</v>
      </c>
      <c r="V565" s="102">
        <v>0</v>
      </c>
      <c r="W565" s="102">
        <v>0</v>
      </c>
      <c r="X565" s="102">
        <v>0</v>
      </c>
      <c r="Y565" s="102">
        <v>0</v>
      </c>
      <c r="Z565" s="102">
        <v>0</v>
      </c>
      <c r="AA565" s="102">
        <v>0</v>
      </c>
      <c r="AB565" s="102">
        <v>0</v>
      </c>
      <c r="AC565" s="102">
        <f>ROUND(N565*2.14%,2)</f>
        <v>176445.69</v>
      </c>
      <c r="AD565" s="102">
        <v>250000</v>
      </c>
      <c r="AE565" s="102">
        <v>0</v>
      </c>
      <c r="AF565" s="103">
        <v>2024</v>
      </c>
      <c r="AG565" s="103">
        <v>2024</v>
      </c>
      <c r="AH565" s="104">
        <v>2024</v>
      </c>
      <c r="BW565" s="106"/>
      <c r="CH565" s="86"/>
    </row>
    <row r="566" spans="1:86">
      <c r="B566" s="87" t="s">
        <v>342</v>
      </c>
      <c r="C566" s="87"/>
      <c r="D566" s="83">
        <f>SUM(D567:D570)</f>
        <v>27862155.84</v>
      </c>
      <c r="E566" s="84">
        <f t="shared" ref="E566:AE566" si="233">SUM(E567:E570)</f>
        <v>0</v>
      </c>
      <c r="F566" s="84">
        <f t="shared" si="233"/>
        <v>0</v>
      </c>
      <c r="G566" s="84">
        <f t="shared" si="233"/>
        <v>0</v>
      </c>
      <c r="H566" s="84">
        <f t="shared" si="233"/>
        <v>0</v>
      </c>
      <c r="I566" s="84">
        <f t="shared" si="233"/>
        <v>0</v>
      </c>
      <c r="J566" s="84">
        <f t="shared" si="233"/>
        <v>0</v>
      </c>
      <c r="K566" s="85">
        <f t="shared" si="233"/>
        <v>0</v>
      </c>
      <c r="L566" s="84">
        <f t="shared" si="233"/>
        <v>0</v>
      </c>
      <c r="M566" s="84">
        <f t="shared" si="233"/>
        <v>2912</v>
      </c>
      <c r="N566" s="84">
        <f t="shared" si="233"/>
        <v>26906359.750000004</v>
      </c>
      <c r="O566" s="84">
        <f t="shared" si="233"/>
        <v>0</v>
      </c>
      <c r="P566" s="84">
        <f t="shared" si="233"/>
        <v>0</v>
      </c>
      <c r="Q566" s="84">
        <f t="shared" si="233"/>
        <v>0</v>
      </c>
      <c r="R566" s="84">
        <f t="shared" si="233"/>
        <v>0</v>
      </c>
      <c r="S566" s="84">
        <f t="shared" si="233"/>
        <v>0</v>
      </c>
      <c r="T566" s="84">
        <f t="shared" si="233"/>
        <v>0</v>
      </c>
      <c r="U566" s="84">
        <f t="shared" si="233"/>
        <v>0</v>
      </c>
      <c r="V566" s="84">
        <f t="shared" si="233"/>
        <v>0</v>
      </c>
      <c r="W566" s="84">
        <f t="shared" si="233"/>
        <v>0</v>
      </c>
      <c r="X566" s="84">
        <f t="shared" si="233"/>
        <v>0</v>
      </c>
      <c r="Y566" s="84">
        <f t="shared" si="233"/>
        <v>0</v>
      </c>
      <c r="Z566" s="84">
        <f t="shared" si="233"/>
        <v>0</v>
      </c>
      <c r="AA566" s="84">
        <f t="shared" si="233"/>
        <v>0</v>
      </c>
      <c r="AB566" s="84">
        <f t="shared" si="233"/>
        <v>0</v>
      </c>
      <c r="AC566" s="84">
        <f t="shared" si="233"/>
        <v>575796.09</v>
      </c>
      <c r="AD566" s="84">
        <f t="shared" si="233"/>
        <v>380000</v>
      </c>
      <c r="AE566" s="84">
        <f t="shared" si="233"/>
        <v>0</v>
      </c>
      <c r="AF566" s="74" t="s">
        <v>17027</v>
      </c>
      <c r="AG566" s="74" t="s">
        <v>17027</v>
      </c>
      <c r="AH566" s="74" t="s">
        <v>17027</v>
      </c>
      <c r="AI566" s="89"/>
      <c r="AJ566" s="89"/>
      <c r="AK566" s="89"/>
      <c r="AL566" s="89"/>
      <c r="AM566" s="90"/>
      <c r="AN566" s="90"/>
      <c r="AO566" s="90"/>
      <c r="AP566" s="90"/>
      <c r="AQ566" s="90"/>
      <c r="AR566" s="90"/>
      <c r="AS566" s="90"/>
      <c r="AT566" s="90"/>
      <c r="AU566" s="90"/>
      <c r="AV566" s="90"/>
      <c r="AW566" s="90"/>
      <c r="AX566" s="91"/>
      <c r="AY566" s="91"/>
      <c r="AZ566" s="90"/>
      <c r="BA566" s="90"/>
      <c r="BB566" s="92"/>
      <c r="BC566" s="93">
        <f t="shared" si="215"/>
        <v>-2912</v>
      </c>
      <c r="BJ566" s="61" t="e">
        <f t="shared" ref="BJ566:BJ572" si="234">VLOOKUP(C566,BM:BO,3,FALSE)</f>
        <v>#N/A</v>
      </c>
      <c r="BM566" s="61" t="s">
        <v>3510</v>
      </c>
      <c r="BN566" s="61" t="s">
        <v>843</v>
      </c>
      <c r="BO566" s="61" t="s">
        <v>3511</v>
      </c>
      <c r="BU566" s="61" t="s">
        <v>3510</v>
      </c>
      <c r="BV566" s="61" t="s">
        <v>843</v>
      </c>
      <c r="BW566" s="61" t="s">
        <v>3511</v>
      </c>
      <c r="CH566" s="86">
        <f t="shared" si="224"/>
        <v>-3.8417056202888489E-9</v>
      </c>
    </row>
    <row r="567" spans="1:86">
      <c r="A567" s="61">
        <v>1</v>
      </c>
      <c r="B567" s="94">
        <f>SUBTOTAL(9,$A$411:A567)</f>
        <v>130</v>
      </c>
      <c r="C567" s="98" t="s">
        <v>347</v>
      </c>
      <c r="D567" s="84">
        <f t="shared" ref="D567:D570" si="235">E567+F567+G567+H567+I567+J567+L567+N567+P567+R567+T567+U567+V567+W567+X567+Y567+Z567+AA567+AB567+AC567+AD567+AE567</f>
        <v>12591733.140000001</v>
      </c>
      <c r="E567" s="101">
        <v>0</v>
      </c>
      <c r="F567" s="101">
        <v>0</v>
      </c>
      <c r="G567" s="101">
        <v>0</v>
      </c>
      <c r="H567" s="101">
        <v>0</v>
      </c>
      <c r="I567" s="101">
        <v>0</v>
      </c>
      <c r="J567" s="101">
        <v>0</v>
      </c>
      <c r="K567" s="116">
        <v>0</v>
      </c>
      <c r="L567" s="101">
        <v>0</v>
      </c>
      <c r="M567" s="84">
        <v>1302</v>
      </c>
      <c r="N567" s="84">
        <v>12132106.07</v>
      </c>
      <c r="O567" s="101">
        <v>0</v>
      </c>
      <c r="P567" s="101">
        <v>0</v>
      </c>
      <c r="Q567" s="101">
        <v>0</v>
      </c>
      <c r="R567" s="101">
        <v>0</v>
      </c>
      <c r="S567" s="101">
        <v>0</v>
      </c>
      <c r="T567" s="101">
        <v>0</v>
      </c>
      <c r="U567" s="101">
        <v>0</v>
      </c>
      <c r="V567" s="101">
        <v>0</v>
      </c>
      <c r="W567" s="101">
        <v>0</v>
      </c>
      <c r="X567" s="101">
        <v>0</v>
      </c>
      <c r="Y567" s="101">
        <v>0</v>
      </c>
      <c r="Z567" s="101">
        <v>0</v>
      </c>
      <c r="AA567" s="101">
        <v>0</v>
      </c>
      <c r="AB567" s="101">
        <v>0</v>
      </c>
      <c r="AC567" s="84">
        <f>ROUND(N567*2.14%,2)</f>
        <v>259627.07</v>
      </c>
      <c r="AD567" s="101">
        <v>200000</v>
      </c>
      <c r="AE567" s="101">
        <v>0</v>
      </c>
      <c r="AF567" s="74">
        <v>2024</v>
      </c>
      <c r="AG567" s="74">
        <v>2024</v>
      </c>
      <c r="AH567" s="74">
        <v>2024</v>
      </c>
      <c r="AI567" s="89"/>
      <c r="AJ567" s="89"/>
      <c r="AK567" s="89"/>
      <c r="AL567" s="89"/>
      <c r="AM567" s="90" t="s">
        <v>16955</v>
      </c>
      <c r="AN567" s="90" t="s">
        <v>16957</v>
      </c>
      <c r="AO567" s="90">
        <v>0</v>
      </c>
      <c r="AP567" s="90" t="s">
        <v>16973</v>
      </c>
      <c r="AQ567" s="90" t="s">
        <v>16959</v>
      </c>
      <c r="AR567" s="90" t="s">
        <v>16965</v>
      </c>
      <c r="AS567" s="90"/>
      <c r="AT567" s="90"/>
      <c r="AU567" s="90"/>
      <c r="AV567" s="90"/>
      <c r="AW567" s="90" t="s">
        <v>738</v>
      </c>
      <c r="AX567" s="91">
        <v>2587.8000000000002</v>
      </c>
      <c r="AY567" s="91">
        <v>762.28</v>
      </c>
      <c r="AZ567" s="90" t="s">
        <v>2968</v>
      </c>
      <c r="BA567" s="90" t="s">
        <v>17013</v>
      </c>
      <c r="BB567" s="92"/>
      <c r="BC567" s="93">
        <f t="shared" si="215"/>
        <v>-539.72</v>
      </c>
      <c r="BD567" s="61" t="s">
        <v>16947</v>
      </c>
      <c r="BJ567" s="61" t="str">
        <f t="shared" si="234"/>
        <v>нет данных</v>
      </c>
      <c r="BM567" s="61" t="s">
        <v>3512</v>
      </c>
      <c r="BN567" s="61" t="s">
        <v>2985</v>
      </c>
      <c r="BO567" s="61" t="s">
        <v>2985</v>
      </c>
      <c r="BU567" s="61" t="s">
        <v>3512</v>
      </c>
      <c r="BV567" s="61" t="s">
        <v>2985</v>
      </c>
      <c r="BW567" s="61" t="s">
        <v>2985</v>
      </c>
      <c r="CH567" s="86">
        <f t="shared" si="224"/>
        <v>2.9103830456733704E-10</v>
      </c>
    </row>
    <row r="568" spans="1:86">
      <c r="A568" s="61">
        <v>1</v>
      </c>
      <c r="B568" s="94">
        <f>SUBTOTAL(9,$A$411:A568)</f>
        <v>131</v>
      </c>
      <c r="C568" s="98" t="s">
        <v>348</v>
      </c>
      <c r="D568" s="84">
        <f t="shared" si="235"/>
        <v>5947708.0499999998</v>
      </c>
      <c r="E568" s="101">
        <v>0</v>
      </c>
      <c r="F568" s="101">
        <v>0</v>
      </c>
      <c r="G568" s="101">
        <v>0</v>
      </c>
      <c r="H568" s="101">
        <v>0</v>
      </c>
      <c r="I568" s="101">
        <v>0</v>
      </c>
      <c r="J568" s="101">
        <v>0</v>
      </c>
      <c r="K568" s="116">
        <v>0</v>
      </c>
      <c r="L568" s="101">
        <v>0</v>
      </c>
      <c r="M568" s="84">
        <v>615</v>
      </c>
      <c r="N568" s="84">
        <v>5646865.1399999997</v>
      </c>
      <c r="O568" s="101">
        <v>0</v>
      </c>
      <c r="P568" s="101">
        <v>0</v>
      </c>
      <c r="Q568" s="101">
        <v>0</v>
      </c>
      <c r="R568" s="101">
        <v>0</v>
      </c>
      <c r="S568" s="101">
        <v>0</v>
      </c>
      <c r="T568" s="101">
        <v>0</v>
      </c>
      <c r="U568" s="101">
        <v>0</v>
      </c>
      <c r="V568" s="101">
        <v>0</v>
      </c>
      <c r="W568" s="101">
        <v>0</v>
      </c>
      <c r="X568" s="101">
        <v>0</v>
      </c>
      <c r="Y568" s="101">
        <v>0</v>
      </c>
      <c r="Z568" s="101">
        <v>0</v>
      </c>
      <c r="AA568" s="101">
        <v>0</v>
      </c>
      <c r="AB568" s="101">
        <v>0</v>
      </c>
      <c r="AC568" s="84">
        <f>ROUND(N568*2.14%,2)</f>
        <v>120842.91</v>
      </c>
      <c r="AD568" s="84">
        <v>180000</v>
      </c>
      <c r="AE568" s="101">
        <v>0</v>
      </c>
      <c r="AF568" s="74">
        <v>2024</v>
      </c>
      <c r="AG568" s="74">
        <v>2024</v>
      </c>
      <c r="AH568" s="74">
        <v>2024</v>
      </c>
      <c r="AI568" s="89"/>
      <c r="AJ568" s="89"/>
      <c r="AK568" s="89"/>
      <c r="AL568" s="89"/>
      <c r="AM568" s="90" t="s">
        <v>16955</v>
      </c>
      <c r="AN568" s="90" t="s">
        <v>16950</v>
      </c>
      <c r="AO568" s="90">
        <v>0</v>
      </c>
      <c r="AP568" s="90" t="s">
        <v>16971</v>
      </c>
      <c r="AQ568" s="90" t="s">
        <v>16953</v>
      </c>
      <c r="AR568" s="90">
        <v>0</v>
      </c>
      <c r="AS568" s="90"/>
      <c r="AT568" s="90"/>
      <c r="AU568" s="90"/>
      <c r="AV568" s="90"/>
      <c r="AW568" s="90" t="s">
        <v>996</v>
      </c>
      <c r="AX568" s="91">
        <v>615.4</v>
      </c>
      <c r="AY568" s="91">
        <v>398.26</v>
      </c>
      <c r="AZ568" s="90" t="s">
        <v>2968</v>
      </c>
      <c r="BA568" s="90" t="s">
        <v>17013</v>
      </c>
      <c r="BB568" s="92"/>
      <c r="BC568" s="93">
        <f t="shared" si="215"/>
        <v>-216.74</v>
      </c>
      <c r="BD568" s="61" t="s">
        <v>16947</v>
      </c>
      <c r="BJ568" s="61" t="str">
        <f t="shared" si="234"/>
        <v>нет данных</v>
      </c>
      <c r="BM568" s="61" t="s">
        <v>3513</v>
      </c>
      <c r="BN568" s="61" t="s">
        <v>1271</v>
      </c>
      <c r="BO568" s="61" t="s">
        <v>3514</v>
      </c>
      <c r="BU568" s="61" t="s">
        <v>3513</v>
      </c>
      <c r="BV568" s="61" t="s">
        <v>1271</v>
      </c>
      <c r="BW568" s="61" t="s">
        <v>3514</v>
      </c>
      <c r="CH568" s="86">
        <f t="shared" si="224"/>
        <v>1.4551915228366852E-10</v>
      </c>
    </row>
    <row r="569" spans="1:86">
      <c r="A569" s="61">
        <v>1</v>
      </c>
      <c r="B569" s="94">
        <f>SUBTOTAL(9,$A$411:A569)</f>
        <v>132</v>
      </c>
      <c r="C569" s="98" t="s">
        <v>340</v>
      </c>
      <c r="D569" s="84">
        <f t="shared" si="235"/>
        <v>4666192.8600000003</v>
      </c>
      <c r="E569" s="101">
        <v>0</v>
      </c>
      <c r="F569" s="101">
        <v>0</v>
      </c>
      <c r="G569" s="101">
        <v>0</v>
      </c>
      <c r="H569" s="101">
        <v>0</v>
      </c>
      <c r="I569" s="101">
        <v>0</v>
      </c>
      <c r="J569" s="101">
        <v>0</v>
      </c>
      <c r="K569" s="116">
        <v>0</v>
      </c>
      <c r="L569" s="101">
        <v>0</v>
      </c>
      <c r="M569" s="117">
        <v>498</v>
      </c>
      <c r="N569" s="84">
        <v>4568428.49</v>
      </c>
      <c r="O569" s="101">
        <v>0</v>
      </c>
      <c r="P569" s="101">
        <v>0</v>
      </c>
      <c r="Q569" s="84">
        <v>0</v>
      </c>
      <c r="R569" s="84">
        <v>0</v>
      </c>
      <c r="S569" s="101">
        <v>0</v>
      </c>
      <c r="T569" s="101">
        <v>0</v>
      </c>
      <c r="U569" s="101">
        <v>0</v>
      </c>
      <c r="V569" s="101">
        <v>0</v>
      </c>
      <c r="W569" s="101">
        <v>0</v>
      </c>
      <c r="X569" s="101">
        <v>0</v>
      </c>
      <c r="Y569" s="101">
        <v>0</v>
      </c>
      <c r="Z569" s="101">
        <v>0</v>
      </c>
      <c r="AA569" s="101">
        <v>0</v>
      </c>
      <c r="AB569" s="101">
        <v>0</v>
      </c>
      <c r="AC569" s="84">
        <f>ROUND(N569*2.14%,2)</f>
        <v>97764.37</v>
      </c>
      <c r="AD569" s="84">
        <v>0</v>
      </c>
      <c r="AE569" s="101">
        <v>0</v>
      </c>
      <c r="AF569" s="74" t="s">
        <v>17053</v>
      </c>
      <c r="AG569" s="74">
        <v>2024</v>
      </c>
      <c r="AH569" s="74">
        <v>2024</v>
      </c>
      <c r="AI569" s="89"/>
      <c r="AJ569" s="89"/>
      <c r="AK569" s="89"/>
      <c r="AL569" s="89"/>
      <c r="AM569" s="90" t="s">
        <v>16950</v>
      </c>
      <c r="AN569" s="90" t="s">
        <v>16971</v>
      </c>
      <c r="AO569" s="90">
        <v>0</v>
      </c>
      <c r="AP569" s="90" t="s">
        <v>16952</v>
      </c>
      <c r="AQ569" s="90" t="s">
        <v>16969</v>
      </c>
      <c r="AR569" s="90">
        <v>0</v>
      </c>
      <c r="AS569" s="90"/>
      <c r="AT569" s="90"/>
      <c r="AU569" s="90"/>
      <c r="AV569" s="90"/>
      <c r="AW569" s="90" t="s">
        <v>1447</v>
      </c>
      <c r="AX569" s="91">
        <v>421.5</v>
      </c>
      <c r="AY569" s="91">
        <v>670</v>
      </c>
      <c r="AZ569" s="90" t="s">
        <v>2968</v>
      </c>
      <c r="BA569" s="90" t="s">
        <v>17013</v>
      </c>
      <c r="BB569" s="92"/>
      <c r="BC569" s="93">
        <f>AY569-M569</f>
        <v>172</v>
      </c>
      <c r="BJ569" s="61" t="str">
        <f t="shared" si="234"/>
        <v>нет данных</v>
      </c>
      <c r="BM569" s="61" t="s">
        <v>687</v>
      </c>
      <c r="BN569" s="61" t="s">
        <v>660</v>
      </c>
      <c r="BO569" s="61" t="s">
        <v>3499</v>
      </c>
      <c r="BU569" s="61" t="s">
        <v>687</v>
      </c>
      <c r="BV569" s="61" t="s">
        <v>660</v>
      </c>
      <c r="BW569" s="61" t="s">
        <v>3499</v>
      </c>
      <c r="CH569" s="86">
        <f t="shared" si="224"/>
        <v>1.1641532182693481E-10</v>
      </c>
    </row>
    <row r="570" spans="1:86">
      <c r="A570" s="61">
        <v>1</v>
      </c>
      <c r="B570" s="94">
        <f>SUBTOTAL(9,$A$411:A570)</f>
        <v>133</v>
      </c>
      <c r="C570" s="98" t="s">
        <v>341</v>
      </c>
      <c r="D570" s="84">
        <f t="shared" si="235"/>
        <v>4656521.79</v>
      </c>
      <c r="E570" s="101">
        <v>0</v>
      </c>
      <c r="F570" s="101">
        <v>0</v>
      </c>
      <c r="G570" s="101">
        <v>0</v>
      </c>
      <c r="H570" s="101">
        <v>0</v>
      </c>
      <c r="I570" s="101">
        <v>0</v>
      </c>
      <c r="J570" s="101">
        <v>0</v>
      </c>
      <c r="K570" s="116">
        <v>0</v>
      </c>
      <c r="L570" s="101">
        <v>0</v>
      </c>
      <c r="M570" s="117">
        <v>497</v>
      </c>
      <c r="N570" s="84">
        <v>4558960.05</v>
      </c>
      <c r="O570" s="101">
        <v>0</v>
      </c>
      <c r="P570" s="101">
        <v>0</v>
      </c>
      <c r="Q570" s="84">
        <v>0</v>
      </c>
      <c r="R570" s="84">
        <v>0</v>
      </c>
      <c r="S570" s="101">
        <v>0</v>
      </c>
      <c r="T570" s="101">
        <v>0</v>
      </c>
      <c r="U570" s="101">
        <v>0</v>
      </c>
      <c r="V570" s="101">
        <v>0</v>
      </c>
      <c r="W570" s="101">
        <v>0</v>
      </c>
      <c r="X570" s="101">
        <v>0</v>
      </c>
      <c r="Y570" s="101">
        <v>0</v>
      </c>
      <c r="Z570" s="101">
        <v>0</v>
      </c>
      <c r="AA570" s="101">
        <v>0</v>
      </c>
      <c r="AB570" s="101">
        <v>0</v>
      </c>
      <c r="AC570" s="84">
        <f>ROUND(N570*2.14%,2)-0.01</f>
        <v>97561.74</v>
      </c>
      <c r="AD570" s="84">
        <v>0</v>
      </c>
      <c r="AE570" s="101">
        <v>0</v>
      </c>
      <c r="AF570" s="74" t="s">
        <v>17053</v>
      </c>
      <c r="AG570" s="74">
        <v>2024</v>
      </c>
      <c r="AH570" s="74">
        <v>2024</v>
      </c>
      <c r="AI570" s="89"/>
      <c r="AJ570" s="89"/>
      <c r="AK570" s="89"/>
      <c r="AL570" s="89"/>
      <c r="AM570" s="90" t="s">
        <v>16950</v>
      </c>
      <c r="AN570" s="90" t="s">
        <v>16954</v>
      </c>
      <c r="AO570" s="90">
        <v>0</v>
      </c>
      <c r="AP570" s="90" t="s">
        <v>16961</v>
      </c>
      <c r="AQ570" s="90" t="s">
        <v>16969</v>
      </c>
      <c r="AR570" s="90">
        <v>0</v>
      </c>
      <c r="AS570" s="90"/>
      <c r="AT570" s="90"/>
      <c r="AU570" s="90"/>
      <c r="AV570" s="90"/>
      <c r="AW570" s="90" t="s">
        <v>1423</v>
      </c>
      <c r="AX570" s="91">
        <v>440.1</v>
      </c>
      <c r="AY570" s="91">
        <v>286.07</v>
      </c>
      <c r="AZ570" s="90" t="s">
        <v>2968</v>
      </c>
      <c r="BA570" s="90" t="s">
        <v>17013</v>
      </c>
      <c r="BB570" s="92"/>
      <c r="BC570" s="93">
        <f>AY570-M570</f>
        <v>-210.93</v>
      </c>
      <c r="BD570" s="61" t="s">
        <v>16949</v>
      </c>
      <c r="BJ570" s="61" t="str">
        <f t="shared" si="234"/>
        <v>нет данных</v>
      </c>
      <c r="BM570" s="61" t="s">
        <v>3500</v>
      </c>
      <c r="BN570" s="61" t="s">
        <v>659</v>
      </c>
      <c r="BO570" s="61" t="s">
        <v>1966</v>
      </c>
      <c r="BU570" s="61" t="s">
        <v>3500</v>
      </c>
      <c r="BV570" s="61" t="s">
        <v>659</v>
      </c>
      <c r="BW570" s="61" t="s">
        <v>1966</v>
      </c>
      <c r="CH570" s="86">
        <f t="shared" si="224"/>
        <v>2.1827872842550278E-10</v>
      </c>
    </row>
    <row r="571" spans="1:86">
      <c r="B571" s="87" t="s">
        <v>372</v>
      </c>
      <c r="C571" s="87"/>
      <c r="D571" s="83">
        <f>D572+D573</f>
        <v>6240219.6099999994</v>
      </c>
      <c r="E571" s="84">
        <f t="shared" ref="E571:AE571" si="236">E572+E573</f>
        <v>0</v>
      </c>
      <c r="F571" s="84">
        <f t="shared" si="236"/>
        <v>0</v>
      </c>
      <c r="G571" s="84">
        <f t="shared" si="236"/>
        <v>0</v>
      </c>
      <c r="H571" s="84">
        <f t="shared" si="236"/>
        <v>0</v>
      </c>
      <c r="I571" s="84">
        <f t="shared" si="236"/>
        <v>0</v>
      </c>
      <c r="J571" s="84">
        <f t="shared" si="236"/>
        <v>0</v>
      </c>
      <c r="K571" s="85">
        <f t="shared" si="236"/>
        <v>0</v>
      </c>
      <c r="L571" s="84">
        <f t="shared" si="236"/>
        <v>0</v>
      </c>
      <c r="M571" s="84">
        <f t="shared" si="236"/>
        <v>731.9</v>
      </c>
      <c r="N571" s="84">
        <f t="shared" si="236"/>
        <v>5874198.5899999999</v>
      </c>
      <c r="O571" s="84">
        <f t="shared" si="236"/>
        <v>0</v>
      </c>
      <c r="P571" s="84">
        <f t="shared" si="236"/>
        <v>0</v>
      </c>
      <c r="Q571" s="84">
        <f t="shared" si="236"/>
        <v>0</v>
      </c>
      <c r="R571" s="84">
        <f t="shared" si="236"/>
        <v>0</v>
      </c>
      <c r="S571" s="84">
        <f t="shared" si="236"/>
        <v>0</v>
      </c>
      <c r="T571" s="84">
        <f t="shared" si="236"/>
        <v>0</v>
      </c>
      <c r="U571" s="84">
        <f t="shared" si="236"/>
        <v>0</v>
      </c>
      <c r="V571" s="84">
        <f t="shared" si="236"/>
        <v>0</v>
      </c>
      <c r="W571" s="84">
        <f t="shared" si="236"/>
        <v>0</v>
      </c>
      <c r="X571" s="84">
        <f t="shared" si="236"/>
        <v>0</v>
      </c>
      <c r="Y571" s="84">
        <f t="shared" si="236"/>
        <v>0</v>
      </c>
      <c r="Z571" s="84">
        <f t="shared" si="236"/>
        <v>0</v>
      </c>
      <c r="AA571" s="84">
        <f t="shared" si="236"/>
        <v>0</v>
      </c>
      <c r="AB571" s="84">
        <f t="shared" si="236"/>
        <v>0</v>
      </c>
      <c r="AC571" s="84">
        <f t="shared" si="236"/>
        <v>96021.02</v>
      </c>
      <c r="AD571" s="84">
        <f t="shared" si="236"/>
        <v>150000</v>
      </c>
      <c r="AE571" s="84">
        <f t="shared" si="236"/>
        <v>120000</v>
      </c>
      <c r="AF571" s="74" t="s">
        <v>17027</v>
      </c>
      <c r="AG571" s="74" t="s">
        <v>17027</v>
      </c>
      <c r="AH571" s="74" t="s">
        <v>17027</v>
      </c>
      <c r="AI571" s="89"/>
      <c r="AJ571" s="89"/>
      <c r="AK571" s="89"/>
      <c r="AL571" s="89"/>
      <c r="AM571" s="90"/>
      <c r="AN571" s="90"/>
      <c r="AO571" s="90"/>
      <c r="AP571" s="90"/>
      <c r="AQ571" s="90"/>
      <c r="AR571" s="90"/>
      <c r="AS571" s="90"/>
      <c r="AT571" s="90"/>
      <c r="AU571" s="90"/>
      <c r="AV571" s="90"/>
      <c r="AW571" s="90"/>
      <c r="AX571" s="91"/>
      <c r="AY571" s="91"/>
      <c r="AZ571" s="90"/>
      <c r="BA571" s="90"/>
      <c r="BB571" s="92"/>
      <c r="BC571" s="93">
        <f t="shared" si="215"/>
        <v>-731.9</v>
      </c>
      <c r="BJ571" s="61" t="e">
        <f t="shared" si="234"/>
        <v>#N/A</v>
      </c>
      <c r="BM571" s="61" t="s">
        <v>3556</v>
      </c>
      <c r="BN571" s="61" t="s">
        <v>659</v>
      </c>
      <c r="BO571" s="61" t="s">
        <v>3557</v>
      </c>
      <c r="BU571" s="61" t="s">
        <v>3556</v>
      </c>
      <c r="BV571" s="61" t="s">
        <v>659</v>
      </c>
      <c r="BW571" s="61" t="s">
        <v>3557</v>
      </c>
      <c r="CH571" s="86">
        <f t="shared" si="224"/>
        <v>-4.6566128730773926E-10</v>
      </c>
    </row>
    <row r="572" spans="1:86">
      <c r="A572" s="61">
        <v>1</v>
      </c>
      <c r="B572" s="94">
        <f>SUBTOTAL(9,$A$411:A572)</f>
        <v>134</v>
      </c>
      <c r="C572" s="98" t="s">
        <v>376</v>
      </c>
      <c r="D572" s="84">
        <f t="shared" ref="D572:D573" si="237">E572+F572+G572+H572+I572+J572+L572+N572+P572+R572+T572+U572+V572+W572+X572+Y572+Z572+AA572+AB572+AC572+AD572+AE572</f>
        <v>3344120.6399999997</v>
      </c>
      <c r="E572" s="101">
        <v>0</v>
      </c>
      <c r="F572" s="101">
        <v>0</v>
      </c>
      <c r="G572" s="101">
        <v>0</v>
      </c>
      <c r="H572" s="101">
        <v>0</v>
      </c>
      <c r="I572" s="101">
        <v>0</v>
      </c>
      <c r="J572" s="101">
        <v>0</v>
      </c>
      <c r="K572" s="116">
        <v>0</v>
      </c>
      <c r="L572" s="101">
        <v>0</v>
      </c>
      <c r="M572" s="84">
        <v>396.9</v>
      </c>
      <c r="N572" s="84">
        <v>3127198.59</v>
      </c>
      <c r="O572" s="101">
        <v>0</v>
      </c>
      <c r="P572" s="101">
        <v>0</v>
      </c>
      <c r="Q572" s="101">
        <v>0</v>
      </c>
      <c r="R572" s="101">
        <v>0</v>
      </c>
      <c r="S572" s="101">
        <v>0</v>
      </c>
      <c r="T572" s="101">
        <v>0</v>
      </c>
      <c r="U572" s="101">
        <v>0</v>
      </c>
      <c r="V572" s="101">
        <v>0</v>
      </c>
      <c r="W572" s="101">
        <v>0</v>
      </c>
      <c r="X572" s="101">
        <v>0</v>
      </c>
      <c r="Y572" s="101">
        <v>0</v>
      </c>
      <c r="Z572" s="101">
        <v>0</v>
      </c>
      <c r="AA572" s="101">
        <v>0</v>
      </c>
      <c r="AB572" s="101">
        <v>0</v>
      </c>
      <c r="AC572" s="84">
        <f>ROUND(N572*2.14%,2)</f>
        <v>66922.05</v>
      </c>
      <c r="AD572" s="84">
        <v>150000</v>
      </c>
      <c r="AE572" s="101">
        <v>0</v>
      </c>
      <c r="AF572" s="74">
        <v>2024</v>
      </c>
      <c r="AG572" s="74">
        <v>2024</v>
      </c>
      <c r="AH572" s="74">
        <v>2024</v>
      </c>
      <c r="AI572" s="89"/>
      <c r="AJ572" s="89"/>
      <c r="AK572" s="89"/>
      <c r="AL572" s="89"/>
      <c r="AM572" s="90" t="s">
        <v>16970</v>
      </c>
      <c r="AN572" s="90" t="s">
        <v>16951</v>
      </c>
      <c r="AO572" s="90">
        <v>0</v>
      </c>
      <c r="AP572" s="90" t="s">
        <v>16965</v>
      </c>
      <c r="AQ572" s="90" t="s">
        <v>16973</v>
      </c>
      <c r="AR572" s="90" t="s">
        <v>16965</v>
      </c>
      <c r="AS572" s="90"/>
      <c r="AT572" s="90"/>
      <c r="AU572" s="90"/>
      <c r="AV572" s="90"/>
      <c r="AW572" s="90" t="s">
        <v>623</v>
      </c>
      <c r="AX572" s="91">
        <v>517.46</v>
      </c>
      <c r="AY572" s="91">
        <v>408.5</v>
      </c>
      <c r="AZ572" s="90" t="s">
        <v>2968</v>
      </c>
      <c r="BA572" s="90" t="s">
        <v>17013</v>
      </c>
      <c r="BB572" s="92"/>
      <c r="BC572" s="93">
        <f t="shared" si="215"/>
        <v>11.600000000000023</v>
      </c>
      <c r="BJ572" s="61" t="str">
        <f t="shared" si="234"/>
        <v>371.360</v>
      </c>
      <c r="BM572" s="61" t="s">
        <v>3558</v>
      </c>
      <c r="BN572" s="61" t="s">
        <v>3254</v>
      </c>
      <c r="BO572" s="61" t="s">
        <v>1385</v>
      </c>
      <c r="BU572" s="61" t="s">
        <v>3558</v>
      </c>
      <c r="BV572" s="61" t="s">
        <v>3254</v>
      </c>
      <c r="BW572" s="61" t="s">
        <v>1385</v>
      </c>
      <c r="CH572" s="86">
        <f t="shared" si="224"/>
        <v>-1.7462298274040222E-10</v>
      </c>
    </row>
    <row r="573" spans="1:86">
      <c r="A573" s="61">
        <v>1</v>
      </c>
      <c r="B573" s="94">
        <f>SUBTOTAL(9,$A$411:A573)</f>
        <v>135</v>
      </c>
      <c r="C573" s="98" t="s">
        <v>13154</v>
      </c>
      <c r="D573" s="84">
        <f t="shared" si="237"/>
        <v>2896098.97</v>
      </c>
      <c r="E573" s="101">
        <v>0</v>
      </c>
      <c r="F573" s="101">
        <v>0</v>
      </c>
      <c r="G573" s="101">
        <v>0</v>
      </c>
      <c r="H573" s="101">
        <v>0</v>
      </c>
      <c r="I573" s="101">
        <v>0</v>
      </c>
      <c r="J573" s="101">
        <v>0</v>
      </c>
      <c r="K573" s="116">
        <v>0</v>
      </c>
      <c r="L573" s="101">
        <v>0</v>
      </c>
      <c r="M573" s="117">
        <v>335</v>
      </c>
      <c r="N573" s="84">
        <v>2747000</v>
      </c>
      <c r="O573" s="101">
        <v>0</v>
      </c>
      <c r="P573" s="101">
        <v>0</v>
      </c>
      <c r="Q573" s="84">
        <v>0</v>
      </c>
      <c r="R573" s="84">
        <v>0</v>
      </c>
      <c r="S573" s="101">
        <v>0</v>
      </c>
      <c r="T573" s="101">
        <v>0</v>
      </c>
      <c r="U573" s="101">
        <v>0</v>
      </c>
      <c r="V573" s="101">
        <v>0</v>
      </c>
      <c r="W573" s="101">
        <v>0</v>
      </c>
      <c r="X573" s="101">
        <v>0</v>
      </c>
      <c r="Y573" s="101">
        <v>0</v>
      </c>
      <c r="Z573" s="101">
        <v>0</v>
      </c>
      <c r="AA573" s="101">
        <v>0</v>
      </c>
      <c r="AB573" s="101">
        <v>0</v>
      </c>
      <c r="AC573" s="84">
        <v>29098.97</v>
      </c>
      <c r="AD573" s="101">
        <v>0</v>
      </c>
      <c r="AE573" s="101">
        <v>120000</v>
      </c>
      <c r="AF573" s="74" t="s">
        <v>17053</v>
      </c>
      <c r="AG573" s="74">
        <v>2024</v>
      </c>
      <c r="AH573" s="74">
        <v>2024</v>
      </c>
      <c r="AI573" s="89"/>
      <c r="AJ573" s="89"/>
      <c r="AK573" s="89"/>
      <c r="AL573" s="89"/>
      <c r="AM573" s="90"/>
      <c r="AN573" s="90"/>
      <c r="AO573" s="90"/>
      <c r="AP573" s="90"/>
      <c r="AQ573" s="90"/>
      <c r="AR573" s="90"/>
      <c r="AS573" s="90"/>
      <c r="AT573" s="90"/>
      <c r="AU573" s="90"/>
      <c r="AV573" s="90"/>
      <c r="AW573" s="90"/>
      <c r="AX573" s="91"/>
      <c r="AY573" s="91"/>
      <c r="AZ573" s="90"/>
      <c r="BA573" s="90"/>
      <c r="BB573" s="92"/>
      <c r="BC573" s="93"/>
      <c r="CH573" s="86">
        <f t="shared" si="224"/>
        <v>2.0372681319713593E-10</v>
      </c>
    </row>
    <row r="574" spans="1:86">
      <c r="B574" s="87" t="s">
        <v>375</v>
      </c>
      <c r="C574" s="87"/>
      <c r="D574" s="83">
        <f>D575</f>
        <v>2973945.68</v>
      </c>
      <c r="E574" s="84">
        <f t="shared" ref="E574:AE574" si="238">E575</f>
        <v>0</v>
      </c>
      <c r="F574" s="84">
        <f t="shared" si="238"/>
        <v>0</v>
      </c>
      <c r="G574" s="84">
        <f t="shared" si="238"/>
        <v>0</v>
      </c>
      <c r="H574" s="84">
        <f t="shared" si="238"/>
        <v>0</v>
      </c>
      <c r="I574" s="84">
        <f t="shared" si="238"/>
        <v>0</v>
      </c>
      <c r="J574" s="84">
        <f t="shared" si="238"/>
        <v>0</v>
      </c>
      <c r="K574" s="85">
        <f t="shared" si="238"/>
        <v>0</v>
      </c>
      <c r="L574" s="84">
        <f t="shared" si="238"/>
        <v>0</v>
      </c>
      <c r="M574" s="84">
        <f t="shared" si="238"/>
        <v>860</v>
      </c>
      <c r="N574" s="84">
        <f t="shared" si="238"/>
        <v>2735407.95</v>
      </c>
      <c r="O574" s="84">
        <f t="shared" si="238"/>
        <v>0</v>
      </c>
      <c r="P574" s="84">
        <f t="shared" si="238"/>
        <v>0</v>
      </c>
      <c r="Q574" s="84">
        <f t="shared" si="238"/>
        <v>0</v>
      </c>
      <c r="R574" s="84">
        <f t="shared" si="238"/>
        <v>0</v>
      </c>
      <c r="S574" s="84">
        <f t="shared" si="238"/>
        <v>0</v>
      </c>
      <c r="T574" s="84">
        <f t="shared" si="238"/>
        <v>0</v>
      </c>
      <c r="U574" s="84">
        <f t="shared" si="238"/>
        <v>0</v>
      </c>
      <c r="V574" s="84">
        <f t="shared" si="238"/>
        <v>0</v>
      </c>
      <c r="W574" s="84">
        <f t="shared" si="238"/>
        <v>0</v>
      </c>
      <c r="X574" s="84">
        <f t="shared" si="238"/>
        <v>0</v>
      </c>
      <c r="Y574" s="84">
        <f t="shared" si="238"/>
        <v>0</v>
      </c>
      <c r="Z574" s="84">
        <f t="shared" si="238"/>
        <v>0</v>
      </c>
      <c r="AA574" s="84">
        <f t="shared" si="238"/>
        <v>0</v>
      </c>
      <c r="AB574" s="84">
        <f t="shared" si="238"/>
        <v>0</v>
      </c>
      <c r="AC574" s="84">
        <f t="shared" si="238"/>
        <v>58537.73</v>
      </c>
      <c r="AD574" s="84">
        <f t="shared" si="238"/>
        <v>180000</v>
      </c>
      <c r="AE574" s="84">
        <f t="shared" si="238"/>
        <v>0</v>
      </c>
      <c r="AF574" s="74" t="s">
        <v>17027</v>
      </c>
      <c r="AG574" s="74" t="s">
        <v>17027</v>
      </c>
      <c r="AH574" s="74" t="s">
        <v>17027</v>
      </c>
      <c r="AI574" s="89"/>
      <c r="AJ574" s="89"/>
      <c r="AK574" s="89"/>
      <c r="AL574" s="89"/>
      <c r="AM574" s="90"/>
      <c r="AN574" s="90"/>
      <c r="AO574" s="90"/>
      <c r="AP574" s="90"/>
      <c r="AQ574" s="90"/>
      <c r="AR574" s="90"/>
      <c r="AS574" s="90"/>
      <c r="AT574" s="90"/>
      <c r="AU574" s="90"/>
      <c r="AV574" s="90"/>
      <c r="AW574" s="90"/>
      <c r="AX574" s="91"/>
      <c r="AY574" s="91"/>
      <c r="AZ574" s="90"/>
      <c r="BA574" s="90"/>
      <c r="BB574" s="92"/>
      <c r="BC574" s="93">
        <f t="shared" si="215"/>
        <v>-860</v>
      </c>
      <c r="BJ574" s="61" t="e">
        <f>VLOOKUP(C574,BM:BO,3,FALSE)</f>
        <v>#N/A</v>
      </c>
      <c r="BM574" s="61" t="s">
        <v>3559</v>
      </c>
      <c r="BN574" s="61" t="s">
        <v>2985</v>
      </c>
      <c r="BO574" s="61" t="s">
        <v>2985</v>
      </c>
      <c r="BU574" s="61" t="s">
        <v>3559</v>
      </c>
      <c r="BV574" s="61" t="s">
        <v>2985</v>
      </c>
      <c r="BW574" s="61" t="s">
        <v>2985</v>
      </c>
      <c r="CH574" s="86">
        <f t="shared" si="224"/>
        <v>-2.9103830456733704E-11</v>
      </c>
    </row>
    <row r="575" spans="1:86">
      <c r="A575" s="61">
        <v>1</v>
      </c>
      <c r="B575" s="94">
        <f>SUBTOTAL(9,$A$411:A575)</f>
        <v>136</v>
      </c>
      <c r="C575" s="98" t="s">
        <v>377</v>
      </c>
      <c r="D575" s="84">
        <f>E575+F575+G575+H575+I575+J575+L575+N575+P575+R575+T575+U575+V575+W575+X575+Y575+Z575+AA575+AB575+AC575+AD575+AE575</f>
        <v>2973945.68</v>
      </c>
      <c r="E575" s="101">
        <v>0</v>
      </c>
      <c r="F575" s="101">
        <v>0</v>
      </c>
      <c r="G575" s="101">
        <v>0</v>
      </c>
      <c r="H575" s="101">
        <v>0</v>
      </c>
      <c r="I575" s="101">
        <v>0</v>
      </c>
      <c r="J575" s="101">
        <v>0</v>
      </c>
      <c r="K575" s="116">
        <v>0</v>
      </c>
      <c r="L575" s="101">
        <v>0</v>
      </c>
      <c r="M575" s="84">
        <v>860</v>
      </c>
      <c r="N575" s="84">
        <f>6917971.41-4182563.46</f>
        <v>2735407.95</v>
      </c>
      <c r="O575" s="101">
        <v>0</v>
      </c>
      <c r="P575" s="101">
        <v>0</v>
      </c>
      <c r="Q575" s="101">
        <v>0</v>
      </c>
      <c r="R575" s="101">
        <v>0</v>
      </c>
      <c r="S575" s="101">
        <v>0</v>
      </c>
      <c r="T575" s="101">
        <v>0</v>
      </c>
      <c r="U575" s="101">
        <v>0</v>
      </c>
      <c r="V575" s="101">
        <v>0</v>
      </c>
      <c r="W575" s="101">
        <v>0</v>
      </c>
      <c r="X575" s="101">
        <v>0</v>
      </c>
      <c r="Y575" s="101">
        <v>0</v>
      </c>
      <c r="Z575" s="101">
        <v>0</v>
      </c>
      <c r="AA575" s="101">
        <v>0</v>
      </c>
      <c r="AB575" s="101">
        <v>0</v>
      </c>
      <c r="AC575" s="84">
        <f>ROUND(N575*2.14%,2)</f>
        <v>58537.73</v>
      </c>
      <c r="AD575" s="84">
        <v>180000</v>
      </c>
      <c r="AE575" s="101">
        <v>0</v>
      </c>
      <c r="AF575" s="74">
        <v>2024</v>
      </c>
      <c r="AG575" s="74">
        <v>2024</v>
      </c>
      <c r="AH575" s="74">
        <v>2024</v>
      </c>
      <c r="AI575" s="89"/>
      <c r="AJ575" s="89"/>
      <c r="AK575" s="89"/>
      <c r="AL575" s="89"/>
      <c r="AM575" s="90" t="s">
        <v>16955</v>
      </c>
      <c r="AN575" s="90" t="s">
        <v>16957</v>
      </c>
      <c r="AO575" s="90">
        <v>0</v>
      </c>
      <c r="AP575" s="90" t="s">
        <v>16965</v>
      </c>
      <c r="AQ575" s="90" t="s">
        <v>16959</v>
      </c>
      <c r="AR575" s="90">
        <v>0</v>
      </c>
      <c r="AS575" s="90"/>
      <c r="AT575" s="90"/>
      <c r="AU575" s="90"/>
      <c r="AV575" s="90"/>
      <c r="AW575" s="90" t="s">
        <v>930</v>
      </c>
      <c r="AX575" s="91">
        <v>875.2</v>
      </c>
      <c r="AY575" s="91">
        <v>860</v>
      </c>
      <c r="AZ575" s="90" t="s">
        <v>2968</v>
      </c>
      <c r="BA575" s="90" t="s">
        <v>17013</v>
      </c>
      <c r="BB575" s="92"/>
      <c r="BC575" s="93">
        <f t="shared" si="215"/>
        <v>0</v>
      </c>
      <c r="BJ575" s="61" t="str">
        <f>VLOOKUP(C575,BM:BO,3,FALSE)</f>
        <v>659.200</v>
      </c>
      <c r="BM575" s="61" t="s">
        <v>3560</v>
      </c>
      <c r="BN575" s="61" t="s">
        <v>633</v>
      </c>
      <c r="BO575" s="61" t="s">
        <v>3561</v>
      </c>
      <c r="BU575" s="61" t="s">
        <v>3560</v>
      </c>
      <c r="BV575" s="61" t="s">
        <v>633</v>
      </c>
      <c r="BW575" s="61" t="s">
        <v>3561</v>
      </c>
      <c r="CH575" s="86">
        <f t="shared" si="224"/>
        <v>-2.9103830456733704E-11</v>
      </c>
    </row>
    <row r="576" spans="1:86">
      <c r="B576" s="87" t="s">
        <v>17022</v>
      </c>
      <c r="C576" s="87"/>
      <c r="D576" s="83">
        <f>D577</f>
        <v>7222802.4000000004</v>
      </c>
      <c r="E576" s="84">
        <f t="shared" ref="E576:AE576" si="239">E577</f>
        <v>0</v>
      </c>
      <c r="F576" s="84">
        <f t="shared" si="239"/>
        <v>0</v>
      </c>
      <c r="G576" s="84">
        <f t="shared" si="239"/>
        <v>0</v>
      </c>
      <c r="H576" s="84">
        <f t="shared" si="239"/>
        <v>0</v>
      </c>
      <c r="I576" s="84">
        <f t="shared" si="239"/>
        <v>0</v>
      </c>
      <c r="J576" s="84">
        <f t="shared" si="239"/>
        <v>0</v>
      </c>
      <c r="K576" s="85">
        <f t="shared" si="239"/>
        <v>0</v>
      </c>
      <c r="L576" s="84">
        <f t="shared" si="239"/>
        <v>0</v>
      </c>
      <c r="M576" s="84">
        <f t="shared" si="239"/>
        <v>810</v>
      </c>
      <c r="N576" s="84">
        <f t="shared" si="239"/>
        <v>6895244.1699999999</v>
      </c>
      <c r="O576" s="84">
        <f t="shared" si="239"/>
        <v>0</v>
      </c>
      <c r="P576" s="84">
        <f t="shared" si="239"/>
        <v>0</v>
      </c>
      <c r="Q576" s="84">
        <f t="shared" si="239"/>
        <v>0</v>
      </c>
      <c r="R576" s="84">
        <f t="shared" si="239"/>
        <v>0</v>
      </c>
      <c r="S576" s="84">
        <f t="shared" si="239"/>
        <v>0</v>
      </c>
      <c r="T576" s="84">
        <f t="shared" si="239"/>
        <v>0</v>
      </c>
      <c r="U576" s="84">
        <f t="shared" si="239"/>
        <v>0</v>
      </c>
      <c r="V576" s="84">
        <f t="shared" si="239"/>
        <v>0</v>
      </c>
      <c r="W576" s="84">
        <f t="shared" si="239"/>
        <v>0</v>
      </c>
      <c r="X576" s="84">
        <f t="shared" si="239"/>
        <v>0</v>
      </c>
      <c r="Y576" s="84">
        <f t="shared" si="239"/>
        <v>0</v>
      </c>
      <c r="Z576" s="84">
        <f t="shared" si="239"/>
        <v>0</v>
      </c>
      <c r="AA576" s="84">
        <f t="shared" si="239"/>
        <v>0</v>
      </c>
      <c r="AB576" s="84">
        <f t="shared" si="239"/>
        <v>0</v>
      </c>
      <c r="AC576" s="84">
        <f t="shared" si="239"/>
        <v>147558.23000000001</v>
      </c>
      <c r="AD576" s="84">
        <f t="shared" si="239"/>
        <v>180000</v>
      </c>
      <c r="AE576" s="84">
        <f t="shared" si="239"/>
        <v>0</v>
      </c>
      <c r="AF576" s="74" t="s">
        <v>17027</v>
      </c>
      <c r="AG576" s="74" t="s">
        <v>17027</v>
      </c>
      <c r="AH576" s="74" t="s">
        <v>17027</v>
      </c>
      <c r="AI576" s="89"/>
      <c r="AJ576" s="89"/>
      <c r="AK576" s="89"/>
      <c r="AL576" s="89"/>
      <c r="AM576" s="90"/>
      <c r="AN576" s="90"/>
      <c r="AO576" s="90"/>
      <c r="AP576" s="90"/>
      <c r="AQ576" s="90"/>
      <c r="AR576" s="90"/>
      <c r="AS576" s="90"/>
      <c r="AT576" s="90"/>
      <c r="AU576" s="90"/>
      <c r="AV576" s="90"/>
      <c r="AW576" s="90"/>
      <c r="AX576" s="91"/>
      <c r="AY576" s="91"/>
      <c r="AZ576" s="90"/>
      <c r="BA576" s="90"/>
      <c r="BB576" s="92"/>
      <c r="BC576" s="93"/>
      <c r="BM576" s="61" t="s">
        <v>3934</v>
      </c>
      <c r="BN576" s="61" t="s">
        <v>3204</v>
      </c>
      <c r="BO576" s="61" t="s">
        <v>3935</v>
      </c>
      <c r="BU576" s="61" t="s">
        <v>3934</v>
      </c>
      <c r="BV576" s="61" t="s">
        <v>3204</v>
      </c>
      <c r="BW576" s="61" t="s">
        <v>3935</v>
      </c>
      <c r="CH576" s="86">
        <f t="shared" si="224"/>
        <v>4.3655745685100555E-10</v>
      </c>
    </row>
    <row r="577" spans="1:86">
      <c r="A577" s="61">
        <v>1</v>
      </c>
      <c r="B577" s="94">
        <f>SUBTOTAL(9,$A$411:A577)</f>
        <v>137</v>
      </c>
      <c r="C577" s="98" t="s">
        <v>2494</v>
      </c>
      <c r="D577" s="84">
        <f>E577+F577+G577+H577+I577+J577+L577+N577+P577+R577+T577+U577+V577+W577+X577+Y577+Z577+AA577+AB577+AC577+AD577+AE577</f>
        <v>7222802.4000000004</v>
      </c>
      <c r="E577" s="101">
        <v>0</v>
      </c>
      <c r="F577" s="101">
        <v>0</v>
      </c>
      <c r="G577" s="101">
        <v>0</v>
      </c>
      <c r="H577" s="101">
        <v>0</v>
      </c>
      <c r="I577" s="101">
        <v>0</v>
      </c>
      <c r="J577" s="101">
        <v>0</v>
      </c>
      <c r="K577" s="116">
        <v>0</v>
      </c>
      <c r="L577" s="101">
        <v>0</v>
      </c>
      <c r="M577" s="84">
        <v>810</v>
      </c>
      <c r="N577" s="84">
        <v>6895244.1699999999</v>
      </c>
      <c r="O577" s="101">
        <v>0</v>
      </c>
      <c r="P577" s="101">
        <v>0</v>
      </c>
      <c r="Q577" s="101">
        <v>0</v>
      </c>
      <c r="R577" s="101">
        <v>0</v>
      </c>
      <c r="S577" s="101">
        <v>0</v>
      </c>
      <c r="T577" s="101">
        <v>0</v>
      </c>
      <c r="U577" s="101">
        <v>0</v>
      </c>
      <c r="V577" s="101">
        <v>0</v>
      </c>
      <c r="W577" s="101">
        <v>0</v>
      </c>
      <c r="X577" s="101">
        <v>0</v>
      </c>
      <c r="Y577" s="101">
        <v>0</v>
      </c>
      <c r="Z577" s="101">
        <v>0</v>
      </c>
      <c r="AA577" s="101">
        <v>0</v>
      </c>
      <c r="AB577" s="101">
        <v>0</v>
      </c>
      <c r="AC577" s="84">
        <f>ROUND(N577*2.14%,2)</f>
        <v>147558.23000000001</v>
      </c>
      <c r="AD577" s="84">
        <v>180000</v>
      </c>
      <c r="AE577" s="101">
        <v>0</v>
      </c>
      <c r="AF577" s="74">
        <v>2024</v>
      </c>
      <c r="AG577" s="74">
        <v>2024</v>
      </c>
      <c r="AH577" s="74">
        <v>2024</v>
      </c>
      <c r="AI577" s="89"/>
      <c r="AJ577" s="89"/>
      <c r="AK577" s="89"/>
      <c r="AL577" s="89"/>
      <c r="AM577" s="90" t="s">
        <v>16968</v>
      </c>
      <c r="AN577" s="90" t="s">
        <v>16951</v>
      </c>
      <c r="AO577" s="90"/>
      <c r="AP577" s="90" t="s">
        <v>16965</v>
      </c>
      <c r="AQ577" s="90" t="s">
        <v>16967</v>
      </c>
      <c r="AR577" s="90"/>
      <c r="AS577" s="90"/>
      <c r="AT577" s="90"/>
      <c r="AU577" s="90"/>
      <c r="AV577" s="90"/>
      <c r="AW577" s="90">
        <v>1984</v>
      </c>
      <c r="AX577" s="91">
        <v>1051.5</v>
      </c>
      <c r="AY577" s="91">
        <v>810</v>
      </c>
      <c r="AZ577" s="90" t="s">
        <v>17125</v>
      </c>
      <c r="BA577" s="90" t="s">
        <v>17013</v>
      </c>
      <c r="BB577" s="92"/>
      <c r="BC577" s="93"/>
      <c r="BM577" s="61" t="s">
        <v>3936</v>
      </c>
      <c r="BN577" s="61" t="s">
        <v>3047</v>
      </c>
      <c r="BO577" s="61" t="s">
        <v>2985</v>
      </c>
      <c r="BU577" s="61" t="s">
        <v>3936</v>
      </c>
      <c r="BV577" s="61" t="s">
        <v>3047</v>
      </c>
      <c r="BW577" s="61" t="s">
        <v>2985</v>
      </c>
      <c r="CH577" s="86">
        <f t="shared" si="224"/>
        <v>4.3655745685100555E-10</v>
      </c>
    </row>
    <row r="578" spans="1:86">
      <c r="B578" s="87" t="s">
        <v>219</v>
      </c>
      <c r="C578" s="87"/>
      <c r="D578" s="83">
        <f>D579</f>
        <v>5266000</v>
      </c>
      <c r="E578" s="84">
        <f t="shared" ref="E578:AE578" si="240">E579</f>
        <v>0</v>
      </c>
      <c r="F578" s="84">
        <f t="shared" si="240"/>
        <v>0</v>
      </c>
      <c r="G578" s="84">
        <f t="shared" si="240"/>
        <v>0</v>
      </c>
      <c r="H578" s="84">
        <f t="shared" si="240"/>
        <v>0</v>
      </c>
      <c r="I578" s="84">
        <f t="shared" si="240"/>
        <v>0</v>
      </c>
      <c r="J578" s="84">
        <f t="shared" si="240"/>
        <v>0</v>
      </c>
      <c r="K578" s="85">
        <f t="shared" si="240"/>
        <v>0</v>
      </c>
      <c r="L578" s="84">
        <f t="shared" si="240"/>
        <v>0</v>
      </c>
      <c r="M578" s="84">
        <f t="shared" si="240"/>
        <v>625</v>
      </c>
      <c r="N578" s="84">
        <f t="shared" si="240"/>
        <v>4979439.9800000004</v>
      </c>
      <c r="O578" s="84">
        <f t="shared" si="240"/>
        <v>0</v>
      </c>
      <c r="P578" s="84">
        <f t="shared" si="240"/>
        <v>0</v>
      </c>
      <c r="Q578" s="84">
        <f t="shared" si="240"/>
        <v>0</v>
      </c>
      <c r="R578" s="84">
        <f t="shared" si="240"/>
        <v>0</v>
      </c>
      <c r="S578" s="84">
        <f t="shared" si="240"/>
        <v>0</v>
      </c>
      <c r="T578" s="84">
        <f t="shared" si="240"/>
        <v>0</v>
      </c>
      <c r="U578" s="84">
        <f t="shared" si="240"/>
        <v>0</v>
      </c>
      <c r="V578" s="84">
        <f t="shared" si="240"/>
        <v>0</v>
      </c>
      <c r="W578" s="84">
        <f t="shared" si="240"/>
        <v>0</v>
      </c>
      <c r="X578" s="84">
        <f t="shared" si="240"/>
        <v>0</v>
      </c>
      <c r="Y578" s="84">
        <f t="shared" si="240"/>
        <v>0</v>
      </c>
      <c r="Z578" s="84">
        <f t="shared" si="240"/>
        <v>0</v>
      </c>
      <c r="AA578" s="84">
        <f t="shared" si="240"/>
        <v>0</v>
      </c>
      <c r="AB578" s="84">
        <f t="shared" si="240"/>
        <v>0</v>
      </c>
      <c r="AC578" s="84">
        <f t="shared" si="240"/>
        <v>106560.02</v>
      </c>
      <c r="AD578" s="84">
        <f t="shared" si="240"/>
        <v>180000</v>
      </c>
      <c r="AE578" s="84">
        <f t="shared" si="240"/>
        <v>0</v>
      </c>
      <c r="AF578" s="74" t="s">
        <v>17027</v>
      </c>
      <c r="AG578" s="74" t="s">
        <v>17027</v>
      </c>
      <c r="AH578" s="74" t="s">
        <v>17027</v>
      </c>
      <c r="AI578" s="89"/>
      <c r="AJ578" s="89"/>
      <c r="AK578" s="89"/>
      <c r="AL578" s="89"/>
      <c r="AM578" s="90"/>
      <c r="AN578" s="90"/>
      <c r="AO578" s="90"/>
      <c r="AP578" s="90"/>
      <c r="AQ578" s="90"/>
      <c r="AR578" s="90"/>
      <c r="AS578" s="90"/>
      <c r="AT578" s="90"/>
      <c r="AU578" s="90"/>
      <c r="AV578" s="90"/>
      <c r="AW578" s="90"/>
      <c r="AX578" s="91"/>
      <c r="AY578" s="91"/>
      <c r="AZ578" s="90"/>
      <c r="BA578" s="90"/>
      <c r="BB578" s="92"/>
      <c r="BC578" s="93">
        <f t="shared" ref="BC578:BC619" si="241">AY578-M578</f>
        <v>-625</v>
      </c>
      <c r="BJ578" s="61" t="e">
        <f>VLOOKUP(C578,BM:BO,3,FALSE)</f>
        <v>#N/A</v>
      </c>
      <c r="BM578" s="61" t="s">
        <v>648</v>
      </c>
      <c r="BN578" s="61" t="s">
        <v>3254</v>
      </c>
      <c r="BO578" s="61" t="s">
        <v>3299</v>
      </c>
      <c r="BU578" s="61" t="s">
        <v>648</v>
      </c>
      <c r="BV578" s="61" t="s">
        <v>3254</v>
      </c>
      <c r="BW578" s="61" t="s">
        <v>3299</v>
      </c>
      <c r="CH578" s="86">
        <f t="shared" si="224"/>
        <v>-4.6566128730773926E-10</v>
      </c>
    </row>
    <row r="579" spans="1:86">
      <c r="A579" s="61">
        <v>1</v>
      </c>
      <c r="B579" s="94">
        <f>SUBTOTAL(9,$A$411:A579)</f>
        <v>138</v>
      </c>
      <c r="C579" s="98" t="s">
        <v>240</v>
      </c>
      <c r="D579" s="84">
        <f>E579+F579+G579+H579+I579+J579+L579+N579+P579+R579+T579+U579+V579+W579+X579+Y579+Z579+AA579+AB579+AC579+AD579+AE579</f>
        <v>5266000</v>
      </c>
      <c r="E579" s="101">
        <v>0</v>
      </c>
      <c r="F579" s="101">
        <v>0</v>
      </c>
      <c r="G579" s="101">
        <v>0</v>
      </c>
      <c r="H579" s="101">
        <v>0</v>
      </c>
      <c r="I579" s="101">
        <v>0</v>
      </c>
      <c r="J579" s="101">
        <v>0</v>
      </c>
      <c r="K579" s="116">
        <v>0</v>
      </c>
      <c r="L579" s="101">
        <v>0</v>
      </c>
      <c r="M579" s="84">
        <v>625</v>
      </c>
      <c r="N579" s="84">
        <v>4979439.9800000004</v>
      </c>
      <c r="O579" s="101">
        <v>0</v>
      </c>
      <c r="P579" s="101">
        <v>0</v>
      </c>
      <c r="Q579" s="84">
        <v>0</v>
      </c>
      <c r="R579" s="84">
        <v>0</v>
      </c>
      <c r="S579" s="101">
        <v>0</v>
      </c>
      <c r="T579" s="101">
        <v>0</v>
      </c>
      <c r="U579" s="101">
        <v>0</v>
      </c>
      <c r="V579" s="101">
        <v>0</v>
      </c>
      <c r="W579" s="101">
        <v>0</v>
      </c>
      <c r="X579" s="101">
        <v>0</v>
      </c>
      <c r="Y579" s="101">
        <v>0</v>
      </c>
      <c r="Z579" s="101">
        <v>0</v>
      </c>
      <c r="AA579" s="101">
        <v>0</v>
      </c>
      <c r="AB579" s="101">
        <v>0</v>
      </c>
      <c r="AC579" s="84">
        <f>ROUND(N579*2.14%,2)</f>
        <v>106560.02</v>
      </c>
      <c r="AD579" s="84">
        <v>180000</v>
      </c>
      <c r="AE579" s="101">
        <v>0</v>
      </c>
      <c r="AF579" s="74">
        <v>2024</v>
      </c>
      <c r="AG579" s="74">
        <v>2024</v>
      </c>
      <c r="AH579" s="74">
        <v>2024</v>
      </c>
      <c r="AI579" s="89"/>
      <c r="AJ579" s="89"/>
      <c r="AK579" s="89"/>
      <c r="AL579" s="89"/>
      <c r="AM579" s="90" t="s">
        <v>16955</v>
      </c>
      <c r="AN579" s="90" t="s">
        <v>16952</v>
      </c>
      <c r="AO579" s="90">
        <v>0</v>
      </c>
      <c r="AP579" s="90" t="s">
        <v>16973</v>
      </c>
      <c r="AQ579" s="90" t="s">
        <v>16972</v>
      </c>
      <c r="AR579" s="90">
        <v>0</v>
      </c>
      <c r="AS579" s="90"/>
      <c r="AT579" s="90"/>
      <c r="AU579" s="90"/>
      <c r="AV579" s="90"/>
      <c r="AW579" s="90" t="s">
        <v>738</v>
      </c>
      <c r="AX579" s="91">
        <v>738.9</v>
      </c>
      <c r="AY579" s="91">
        <v>670.8</v>
      </c>
      <c r="AZ579" s="90" t="s">
        <v>2968</v>
      </c>
      <c r="BA579" s="90" t="s">
        <v>17013</v>
      </c>
      <c r="BB579" s="92"/>
      <c r="BC579" s="93">
        <f t="shared" si="241"/>
        <v>45.799999999999955</v>
      </c>
      <c r="BJ579" s="61" t="str">
        <f>VLOOKUP(C579,BM:BO,3,FALSE)</f>
        <v>516.000</v>
      </c>
      <c r="BM579" s="61" t="s">
        <v>3300</v>
      </c>
      <c r="BN579" s="61" t="s">
        <v>782</v>
      </c>
      <c r="BO579" s="61" t="s">
        <v>3301</v>
      </c>
      <c r="BU579" s="61" t="s">
        <v>3300</v>
      </c>
      <c r="BV579" s="61" t="s">
        <v>782</v>
      </c>
      <c r="BW579" s="61" t="s">
        <v>3301</v>
      </c>
      <c r="CH579" s="86">
        <f t="shared" si="224"/>
        <v>-4.6566128730773926E-10</v>
      </c>
    </row>
    <row r="580" spans="1:86">
      <c r="B580" s="87" t="s">
        <v>235</v>
      </c>
      <c r="C580" s="87"/>
      <c r="D580" s="83">
        <f>D581+D582</f>
        <v>15262158.01</v>
      </c>
      <c r="E580" s="84">
        <f t="shared" ref="E580:AE580" si="242">E581+E582</f>
        <v>0</v>
      </c>
      <c r="F580" s="84">
        <f t="shared" si="242"/>
        <v>0</v>
      </c>
      <c r="G580" s="84">
        <f t="shared" si="242"/>
        <v>0</v>
      </c>
      <c r="H580" s="84">
        <f t="shared" si="242"/>
        <v>0</v>
      </c>
      <c r="I580" s="84">
        <f t="shared" si="242"/>
        <v>0</v>
      </c>
      <c r="J580" s="84">
        <f t="shared" si="242"/>
        <v>0</v>
      </c>
      <c r="K580" s="85">
        <f t="shared" si="242"/>
        <v>0</v>
      </c>
      <c r="L580" s="84">
        <f t="shared" si="242"/>
        <v>0</v>
      </c>
      <c r="M580" s="84">
        <f t="shared" si="242"/>
        <v>1331</v>
      </c>
      <c r="N580" s="84">
        <f t="shared" si="242"/>
        <v>5368221.67</v>
      </c>
      <c r="O580" s="84">
        <f t="shared" si="242"/>
        <v>0</v>
      </c>
      <c r="P580" s="84">
        <f t="shared" si="242"/>
        <v>0</v>
      </c>
      <c r="Q580" s="84">
        <f t="shared" si="242"/>
        <v>3627.2</v>
      </c>
      <c r="R580" s="84">
        <f t="shared" si="242"/>
        <v>9686642.1999999993</v>
      </c>
      <c r="S580" s="84">
        <f t="shared" si="242"/>
        <v>0</v>
      </c>
      <c r="T580" s="84">
        <f t="shared" si="242"/>
        <v>0</v>
      </c>
      <c r="U580" s="84">
        <f t="shared" si="242"/>
        <v>0</v>
      </c>
      <c r="V580" s="84">
        <f t="shared" si="242"/>
        <v>0</v>
      </c>
      <c r="W580" s="84">
        <f t="shared" si="242"/>
        <v>0</v>
      </c>
      <c r="X580" s="84">
        <f t="shared" si="242"/>
        <v>0</v>
      </c>
      <c r="Y580" s="84">
        <f t="shared" si="242"/>
        <v>0</v>
      </c>
      <c r="Z580" s="84">
        <f t="shared" si="242"/>
        <v>0</v>
      </c>
      <c r="AA580" s="84">
        <f t="shared" si="242"/>
        <v>0</v>
      </c>
      <c r="AB580" s="84">
        <f t="shared" si="242"/>
        <v>0</v>
      </c>
      <c r="AC580" s="84">
        <f t="shared" si="242"/>
        <v>207294.14</v>
      </c>
      <c r="AD580" s="84">
        <f t="shared" si="242"/>
        <v>0</v>
      </c>
      <c r="AE580" s="84">
        <f t="shared" si="242"/>
        <v>0</v>
      </c>
      <c r="AF580" s="74" t="s">
        <v>17027</v>
      </c>
      <c r="AG580" s="74" t="s">
        <v>17027</v>
      </c>
      <c r="AH580" s="74" t="s">
        <v>17027</v>
      </c>
      <c r="AI580" s="89"/>
      <c r="AJ580" s="89"/>
      <c r="AK580" s="89"/>
      <c r="AL580" s="89"/>
      <c r="AM580" s="90"/>
      <c r="AN580" s="90"/>
      <c r="AO580" s="90"/>
      <c r="AP580" s="90"/>
      <c r="AQ580" s="90"/>
      <c r="AR580" s="90"/>
      <c r="AS580" s="90"/>
      <c r="AT580" s="90"/>
      <c r="AU580" s="90"/>
      <c r="AV580" s="90"/>
      <c r="AW580" s="90"/>
      <c r="AX580" s="91"/>
      <c r="AY580" s="91"/>
      <c r="AZ580" s="90"/>
      <c r="BA580" s="90"/>
      <c r="BB580" s="92"/>
      <c r="BC580" s="93">
        <f t="shared" si="241"/>
        <v>-1331</v>
      </c>
      <c r="BJ580" s="61" t="e">
        <f>VLOOKUP(C580,BM:BO,3,FALSE)</f>
        <v>#N/A</v>
      </c>
      <c r="BM580" s="61" t="s">
        <v>3302</v>
      </c>
      <c r="BN580" s="61" t="s">
        <v>2985</v>
      </c>
      <c r="BO580" s="61" t="s">
        <v>2985</v>
      </c>
      <c r="BU580" s="61" t="s">
        <v>3302</v>
      </c>
      <c r="BV580" s="61" t="s">
        <v>2985</v>
      </c>
      <c r="BW580" s="61" t="s">
        <v>2985</v>
      </c>
      <c r="CH580" s="86">
        <f t="shared" si="224"/>
        <v>5.8207660913467407E-10</v>
      </c>
    </row>
    <row r="581" spans="1:86">
      <c r="A581" s="61">
        <v>1</v>
      </c>
      <c r="B581" s="94">
        <f>SUBTOTAL(9,$A$411:A581)</f>
        <v>139</v>
      </c>
      <c r="C581" s="98" t="s">
        <v>236</v>
      </c>
      <c r="D581" s="84">
        <f>E581+F581+G581+H581+I581+J581+L581+N581+P581+R581+T581+U581+V581+W581+X581+Y581+Z581+AA581+AB581+AC581+AD581+AE581</f>
        <v>9893936.3399999999</v>
      </c>
      <c r="E581" s="101">
        <v>0</v>
      </c>
      <c r="F581" s="101">
        <v>0</v>
      </c>
      <c r="G581" s="101">
        <v>0</v>
      </c>
      <c r="H581" s="101">
        <v>0</v>
      </c>
      <c r="I581" s="101">
        <v>0</v>
      </c>
      <c r="J581" s="101">
        <v>0</v>
      </c>
      <c r="K581" s="116">
        <v>0</v>
      </c>
      <c r="L581" s="101">
        <v>0</v>
      </c>
      <c r="M581" s="84">
        <v>0</v>
      </c>
      <c r="N581" s="84">
        <v>0</v>
      </c>
      <c r="O581" s="101">
        <v>0</v>
      </c>
      <c r="P581" s="101">
        <v>0</v>
      </c>
      <c r="Q581" s="84">
        <v>3627.2</v>
      </c>
      <c r="R581" s="84">
        <v>9686642.1999999993</v>
      </c>
      <c r="S581" s="101">
        <v>0</v>
      </c>
      <c r="T581" s="101">
        <v>0</v>
      </c>
      <c r="U581" s="101">
        <v>0</v>
      </c>
      <c r="V581" s="101">
        <v>0</v>
      </c>
      <c r="W581" s="101">
        <v>0</v>
      </c>
      <c r="X581" s="101">
        <v>0</v>
      </c>
      <c r="Y581" s="101">
        <v>0</v>
      </c>
      <c r="Z581" s="101">
        <v>0</v>
      </c>
      <c r="AA581" s="101">
        <v>0</v>
      </c>
      <c r="AB581" s="101">
        <v>0</v>
      </c>
      <c r="AC581" s="84">
        <f>ROUND(R581*2.14%,2)</f>
        <v>207294.14</v>
      </c>
      <c r="AD581" s="101">
        <v>0</v>
      </c>
      <c r="AE581" s="101">
        <v>0</v>
      </c>
      <c r="AF581" s="74" t="s">
        <v>17053</v>
      </c>
      <c r="AG581" s="74">
        <v>2024</v>
      </c>
      <c r="AH581" s="74">
        <v>2024</v>
      </c>
      <c r="AI581" s="89"/>
      <c r="AJ581" s="89"/>
      <c r="AK581" s="89"/>
      <c r="AL581" s="89"/>
      <c r="AM581" s="90" t="s">
        <v>16971</v>
      </c>
      <c r="AN581" s="90" t="s">
        <v>16951</v>
      </c>
      <c r="AO581" s="90">
        <v>0</v>
      </c>
      <c r="AP581" s="90" t="s">
        <v>16965</v>
      </c>
      <c r="AQ581" s="90" t="s">
        <v>16965</v>
      </c>
      <c r="AR581" s="90">
        <v>0</v>
      </c>
      <c r="AS581" s="90" t="s">
        <v>16981</v>
      </c>
      <c r="AT581" s="90"/>
      <c r="AU581" s="90"/>
      <c r="AV581" s="90"/>
      <c r="AW581" s="90" t="s">
        <v>864</v>
      </c>
      <c r="AX581" s="91">
        <v>7146.1</v>
      </c>
      <c r="AY581" s="91">
        <v>2000</v>
      </c>
      <c r="AZ581" s="90" t="s">
        <v>2968</v>
      </c>
      <c r="BA581" s="90" t="s">
        <v>864</v>
      </c>
      <c r="BB581" s="92"/>
      <c r="BC581" s="93">
        <f t="shared" si="241"/>
        <v>2000</v>
      </c>
      <c r="BJ581" s="61" t="str">
        <f>VLOOKUP(C581,BM:BO,3,FALSE)</f>
        <v>5065.000</v>
      </c>
      <c r="BM581" s="61" t="s">
        <v>649</v>
      </c>
      <c r="BN581" s="61" t="s">
        <v>627</v>
      </c>
      <c r="BO581" s="61" t="s">
        <v>3281</v>
      </c>
      <c r="BU581" s="61" t="s">
        <v>649</v>
      </c>
      <c r="BV581" s="61" t="s">
        <v>627</v>
      </c>
      <c r="BW581" s="61" t="s">
        <v>3281</v>
      </c>
      <c r="CH581" s="86">
        <f t="shared" si="224"/>
        <v>5.8207660913467407E-10</v>
      </c>
    </row>
    <row r="582" spans="1:86">
      <c r="A582" s="61">
        <v>1</v>
      </c>
      <c r="B582" s="94">
        <f>SUBTOTAL(9,$A$411:A582)</f>
        <v>140</v>
      </c>
      <c r="C582" s="98" t="s">
        <v>14442</v>
      </c>
      <c r="D582" s="84">
        <f>E582+F582+G582+H582+I582+J582+L582+N582+P582+R582+T582+U582+V582+W582+X582+Y582+Z582+AA582+AB582+AC582+AD582+AE582</f>
        <v>5368221.67</v>
      </c>
      <c r="E582" s="101">
        <v>0</v>
      </c>
      <c r="F582" s="101">
        <v>0</v>
      </c>
      <c r="G582" s="101">
        <v>0</v>
      </c>
      <c r="H582" s="101">
        <v>0</v>
      </c>
      <c r="I582" s="101">
        <v>0</v>
      </c>
      <c r="J582" s="101">
        <v>0</v>
      </c>
      <c r="K582" s="116">
        <v>0</v>
      </c>
      <c r="L582" s="101">
        <v>0</v>
      </c>
      <c r="M582" s="84">
        <v>1331</v>
      </c>
      <c r="N582" s="84">
        <v>5368221.67</v>
      </c>
      <c r="O582" s="101">
        <v>0</v>
      </c>
      <c r="P582" s="101">
        <v>0</v>
      </c>
      <c r="Q582" s="84">
        <v>0</v>
      </c>
      <c r="R582" s="84">
        <v>0</v>
      </c>
      <c r="S582" s="101">
        <v>0</v>
      </c>
      <c r="T582" s="101">
        <v>0</v>
      </c>
      <c r="U582" s="101">
        <v>0</v>
      </c>
      <c r="V582" s="101">
        <v>0</v>
      </c>
      <c r="W582" s="101">
        <v>0</v>
      </c>
      <c r="X582" s="101">
        <v>0</v>
      </c>
      <c r="Y582" s="101">
        <v>0</v>
      </c>
      <c r="Z582" s="101">
        <v>0</v>
      </c>
      <c r="AA582" s="101">
        <v>0</v>
      </c>
      <c r="AB582" s="101">
        <v>0</v>
      </c>
      <c r="AC582" s="84">
        <v>0</v>
      </c>
      <c r="AD582" s="101">
        <v>0</v>
      </c>
      <c r="AE582" s="101">
        <v>0</v>
      </c>
      <c r="AF582" s="74" t="s">
        <v>17053</v>
      </c>
      <c r="AG582" s="74">
        <v>2024</v>
      </c>
      <c r="AH582" s="74" t="s">
        <v>17053</v>
      </c>
      <c r="AI582" s="89"/>
      <c r="AJ582" s="89"/>
      <c r="AK582" s="89"/>
      <c r="AL582" s="89"/>
      <c r="AM582" s="90"/>
      <c r="AN582" s="90"/>
      <c r="AO582" s="90"/>
      <c r="AP582" s="90"/>
      <c r="AQ582" s="90"/>
      <c r="AR582" s="90"/>
      <c r="AS582" s="90"/>
      <c r="AT582" s="90"/>
      <c r="AU582" s="90"/>
      <c r="AV582" s="90"/>
      <c r="AW582" s="90"/>
      <c r="AX582" s="91"/>
      <c r="AY582" s="91"/>
      <c r="AZ582" s="90"/>
      <c r="BA582" s="90"/>
      <c r="BB582" s="92"/>
      <c r="BC582" s="93"/>
      <c r="CH582" s="86">
        <f>D582-E582-F582-G582-H582-I582-J582-L582-N582-P582-R582-T582-U582-V582-W582-X582-Y582-Z582-AA582-AB582-AC582-AD582-AE582</f>
        <v>0</v>
      </c>
    </row>
    <row r="583" spans="1:86">
      <c r="B583" s="87" t="s">
        <v>220</v>
      </c>
      <c r="C583" s="87"/>
      <c r="D583" s="83">
        <f>D584+D585</f>
        <v>18347586.559999999</v>
      </c>
      <c r="E583" s="84">
        <f t="shared" ref="E583:AE583" si="243">E584+E585</f>
        <v>0</v>
      </c>
      <c r="F583" s="84">
        <f t="shared" si="243"/>
        <v>0</v>
      </c>
      <c r="G583" s="84">
        <f t="shared" si="243"/>
        <v>0</v>
      </c>
      <c r="H583" s="84">
        <f t="shared" si="243"/>
        <v>0</v>
      </c>
      <c r="I583" s="84">
        <f t="shared" si="243"/>
        <v>0</v>
      </c>
      <c r="J583" s="84">
        <f t="shared" si="243"/>
        <v>0</v>
      </c>
      <c r="K583" s="85">
        <f t="shared" si="243"/>
        <v>0</v>
      </c>
      <c r="L583" s="84">
        <f t="shared" si="243"/>
        <v>0</v>
      </c>
      <c r="M583" s="84">
        <f t="shared" si="243"/>
        <v>2177.6</v>
      </c>
      <c r="N583" s="84">
        <f t="shared" si="243"/>
        <v>17591136.240000002</v>
      </c>
      <c r="O583" s="84">
        <f t="shared" si="243"/>
        <v>0</v>
      </c>
      <c r="P583" s="84">
        <f t="shared" si="243"/>
        <v>0</v>
      </c>
      <c r="Q583" s="84">
        <f t="shared" si="243"/>
        <v>0</v>
      </c>
      <c r="R583" s="84">
        <f t="shared" si="243"/>
        <v>0</v>
      </c>
      <c r="S583" s="84">
        <f t="shared" si="243"/>
        <v>0</v>
      </c>
      <c r="T583" s="84">
        <f t="shared" si="243"/>
        <v>0</v>
      </c>
      <c r="U583" s="84">
        <f t="shared" si="243"/>
        <v>0</v>
      </c>
      <c r="V583" s="84">
        <f t="shared" si="243"/>
        <v>0</v>
      </c>
      <c r="W583" s="84">
        <f t="shared" si="243"/>
        <v>0</v>
      </c>
      <c r="X583" s="84">
        <f t="shared" si="243"/>
        <v>0</v>
      </c>
      <c r="Y583" s="84">
        <f t="shared" si="243"/>
        <v>0</v>
      </c>
      <c r="Z583" s="84">
        <f t="shared" si="243"/>
        <v>0</v>
      </c>
      <c r="AA583" s="84">
        <f t="shared" si="243"/>
        <v>0</v>
      </c>
      <c r="AB583" s="84">
        <f t="shared" si="243"/>
        <v>0</v>
      </c>
      <c r="AC583" s="84">
        <f t="shared" si="243"/>
        <v>376450.32</v>
      </c>
      <c r="AD583" s="84">
        <f t="shared" si="243"/>
        <v>380000</v>
      </c>
      <c r="AE583" s="84">
        <f t="shared" si="243"/>
        <v>0</v>
      </c>
      <c r="AF583" s="74" t="s">
        <v>17027</v>
      </c>
      <c r="AG583" s="74" t="s">
        <v>17027</v>
      </c>
      <c r="AH583" s="74" t="s">
        <v>17027</v>
      </c>
      <c r="AI583" s="89"/>
      <c r="AJ583" s="89"/>
      <c r="AK583" s="89"/>
      <c r="AL583" s="89"/>
      <c r="AM583" s="90"/>
      <c r="AN583" s="90"/>
      <c r="AO583" s="90"/>
      <c r="AP583" s="90"/>
      <c r="AQ583" s="90"/>
      <c r="AR583" s="90"/>
      <c r="AS583" s="90"/>
      <c r="AT583" s="90"/>
      <c r="AU583" s="90"/>
      <c r="AV583" s="90"/>
      <c r="AW583" s="90"/>
      <c r="AX583" s="91"/>
      <c r="AY583" s="91"/>
      <c r="AZ583" s="90"/>
      <c r="BA583" s="90"/>
      <c r="BB583" s="92"/>
      <c r="BC583" s="93">
        <f t="shared" si="241"/>
        <v>-2177.6</v>
      </c>
      <c r="BJ583" s="61" t="e">
        <f t="shared" ref="BJ583:BJ595" si="244">VLOOKUP(C583,BM:BO,3,FALSE)</f>
        <v>#N/A</v>
      </c>
      <c r="BM583" s="61" t="s">
        <v>3303</v>
      </c>
      <c r="BN583" s="61" t="s">
        <v>3007</v>
      </c>
      <c r="BO583" s="61" t="s">
        <v>3304</v>
      </c>
      <c r="BU583" s="61" t="s">
        <v>3303</v>
      </c>
      <c r="BV583" s="61" t="s">
        <v>3007</v>
      </c>
      <c r="BW583" s="61" t="s">
        <v>3304</v>
      </c>
      <c r="CH583" s="86">
        <f t="shared" si="224"/>
        <v>-3.434251993894577E-9</v>
      </c>
    </row>
    <row r="584" spans="1:86">
      <c r="A584" s="61">
        <v>1</v>
      </c>
      <c r="B584" s="94">
        <f>SUBTOTAL(9,$A$411:A584)</f>
        <v>141</v>
      </c>
      <c r="C584" s="98" t="s">
        <v>241</v>
      </c>
      <c r="D584" s="84">
        <f t="shared" ref="D584:D585" si="245">E584+F584+G584+H584+I584+J584+L584+N584+P584+R584+T584+U584+V584+W584+X584+Y584+Z584+AA584+AB584+AC584+AD584+AE584</f>
        <v>12286209.92</v>
      </c>
      <c r="E584" s="101">
        <v>0</v>
      </c>
      <c r="F584" s="101">
        <v>0</v>
      </c>
      <c r="G584" s="101">
        <v>0</v>
      </c>
      <c r="H584" s="101">
        <v>0</v>
      </c>
      <c r="I584" s="101">
        <v>0</v>
      </c>
      <c r="J584" s="101">
        <v>0</v>
      </c>
      <c r="K584" s="116">
        <v>0</v>
      </c>
      <c r="L584" s="101">
        <v>0</v>
      </c>
      <c r="M584" s="84">
        <v>1458.2</v>
      </c>
      <c r="N584" s="84">
        <v>11832984.060000001</v>
      </c>
      <c r="O584" s="101">
        <v>0</v>
      </c>
      <c r="P584" s="101">
        <v>0</v>
      </c>
      <c r="Q584" s="84">
        <v>0</v>
      </c>
      <c r="R584" s="84">
        <v>0</v>
      </c>
      <c r="S584" s="101">
        <v>0</v>
      </c>
      <c r="T584" s="101">
        <v>0</v>
      </c>
      <c r="U584" s="101">
        <v>0</v>
      </c>
      <c r="V584" s="101">
        <v>0</v>
      </c>
      <c r="W584" s="101">
        <v>0</v>
      </c>
      <c r="X584" s="101">
        <v>0</v>
      </c>
      <c r="Y584" s="101">
        <v>0</v>
      </c>
      <c r="Z584" s="101">
        <v>0</v>
      </c>
      <c r="AA584" s="101">
        <v>0</v>
      </c>
      <c r="AB584" s="101">
        <v>0</v>
      </c>
      <c r="AC584" s="84">
        <f>ROUND(N584*2.14%,2)</f>
        <v>253225.86</v>
      </c>
      <c r="AD584" s="101">
        <v>200000</v>
      </c>
      <c r="AE584" s="101">
        <v>0</v>
      </c>
      <c r="AF584" s="74">
        <v>2024</v>
      </c>
      <c r="AG584" s="74">
        <v>2024</v>
      </c>
      <c r="AH584" s="74">
        <v>2024</v>
      </c>
      <c r="AI584" s="89"/>
      <c r="AJ584" s="89"/>
      <c r="AK584" s="89"/>
      <c r="AL584" s="89"/>
      <c r="AM584" s="90" t="s">
        <v>16955</v>
      </c>
      <c r="AN584" s="90" t="s">
        <v>16952</v>
      </c>
      <c r="AO584" s="90">
        <v>0</v>
      </c>
      <c r="AP584" s="90" t="s">
        <v>16965</v>
      </c>
      <c r="AQ584" s="90" t="s">
        <v>16953</v>
      </c>
      <c r="AR584" s="90" t="s">
        <v>16965</v>
      </c>
      <c r="AS584" s="90"/>
      <c r="AT584" s="90"/>
      <c r="AU584" s="90"/>
      <c r="AV584" s="90"/>
      <c r="AW584" s="90" t="s">
        <v>854</v>
      </c>
      <c r="AX584" s="91">
        <v>4547.1000000000004</v>
      </c>
      <c r="AY584" s="91">
        <v>1458.2</v>
      </c>
      <c r="AZ584" s="90" t="s">
        <v>2968</v>
      </c>
      <c r="BA584" s="90" t="s">
        <v>17013</v>
      </c>
      <c r="BB584" s="92"/>
      <c r="BC584" s="93">
        <f t="shared" si="241"/>
        <v>0</v>
      </c>
      <c r="BJ584" s="61" t="str">
        <f t="shared" si="244"/>
        <v>нет данных</v>
      </c>
      <c r="BM584" s="61" t="s">
        <v>3305</v>
      </c>
      <c r="BN584" s="61" t="s">
        <v>618</v>
      </c>
      <c r="BO584" s="61" t="s">
        <v>3307</v>
      </c>
      <c r="BU584" s="61" t="s">
        <v>3305</v>
      </c>
      <c r="BV584" s="61" t="s">
        <v>618</v>
      </c>
      <c r="BW584" s="61" t="s">
        <v>3307</v>
      </c>
      <c r="CH584" s="86">
        <f t="shared" si="224"/>
        <v>-5.8207660913467407E-10</v>
      </c>
    </row>
    <row r="585" spans="1:86">
      <c r="A585" s="61">
        <v>1</v>
      </c>
      <c r="B585" s="94">
        <f>SUBTOTAL(9,$A$411:A585)</f>
        <v>142</v>
      </c>
      <c r="C585" s="98" t="s">
        <v>242</v>
      </c>
      <c r="D585" s="84">
        <f t="shared" si="245"/>
        <v>6061376.6399999997</v>
      </c>
      <c r="E585" s="101">
        <v>0</v>
      </c>
      <c r="F585" s="101">
        <v>0</v>
      </c>
      <c r="G585" s="101">
        <v>0</v>
      </c>
      <c r="H585" s="101">
        <v>0</v>
      </c>
      <c r="I585" s="101">
        <v>0</v>
      </c>
      <c r="J585" s="101">
        <v>0</v>
      </c>
      <c r="K585" s="116">
        <v>0</v>
      </c>
      <c r="L585" s="101">
        <v>0</v>
      </c>
      <c r="M585" s="84">
        <v>719.4</v>
      </c>
      <c r="N585" s="84">
        <v>5758152.1799999997</v>
      </c>
      <c r="O585" s="101">
        <v>0</v>
      </c>
      <c r="P585" s="101">
        <v>0</v>
      </c>
      <c r="Q585" s="84">
        <v>0</v>
      </c>
      <c r="R585" s="84">
        <v>0</v>
      </c>
      <c r="S585" s="101">
        <v>0</v>
      </c>
      <c r="T585" s="101">
        <v>0</v>
      </c>
      <c r="U585" s="101">
        <v>0</v>
      </c>
      <c r="V585" s="101">
        <v>0</v>
      </c>
      <c r="W585" s="101">
        <v>0</v>
      </c>
      <c r="X585" s="101">
        <v>0</v>
      </c>
      <c r="Y585" s="101">
        <v>0</v>
      </c>
      <c r="Z585" s="101">
        <v>0</v>
      </c>
      <c r="AA585" s="101">
        <v>0</v>
      </c>
      <c r="AB585" s="101">
        <v>0</v>
      </c>
      <c r="AC585" s="84">
        <f>ROUND(N585*2.14%,2)</f>
        <v>123224.46</v>
      </c>
      <c r="AD585" s="84">
        <v>180000</v>
      </c>
      <c r="AE585" s="101">
        <v>0</v>
      </c>
      <c r="AF585" s="74">
        <v>2024</v>
      </c>
      <c r="AG585" s="74">
        <v>2024</v>
      </c>
      <c r="AH585" s="74">
        <v>2024</v>
      </c>
      <c r="AI585" s="89"/>
      <c r="AJ585" s="89"/>
      <c r="AK585" s="89"/>
      <c r="AL585" s="89"/>
      <c r="AM585" s="90" t="s">
        <v>16968</v>
      </c>
      <c r="AN585" s="90" t="s">
        <v>16957</v>
      </c>
      <c r="AO585" s="90">
        <v>0</v>
      </c>
      <c r="AP585" s="90" t="s">
        <v>16965</v>
      </c>
      <c r="AQ585" s="90" t="s">
        <v>16959</v>
      </c>
      <c r="AR585" s="90" t="s">
        <v>16965</v>
      </c>
      <c r="AS585" s="90"/>
      <c r="AT585" s="90"/>
      <c r="AU585" s="90"/>
      <c r="AV585" s="90"/>
      <c r="AW585" s="90" t="s">
        <v>930</v>
      </c>
      <c r="AX585" s="91">
        <v>731.9</v>
      </c>
      <c r="AY585" s="91">
        <v>719.4</v>
      </c>
      <c r="AZ585" s="90" t="s">
        <v>2968</v>
      </c>
      <c r="BA585" s="90" t="s">
        <v>17013</v>
      </c>
      <c r="BB585" s="92"/>
      <c r="BC585" s="93">
        <f t="shared" si="241"/>
        <v>0</v>
      </c>
      <c r="BJ585" s="61" t="str">
        <f t="shared" si="244"/>
        <v>513.820</v>
      </c>
      <c r="BM585" s="61" t="s">
        <v>650</v>
      </c>
      <c r="BN585" s="61" t="s">
        <v>1271</v>
      </c>
      <c r="BO585" s="61" t="s">
        <v>3006</v>
      </c>
      <c r="BU585" s="61" t="s">
        <v>650</v>
      </c>
      <c r="BV585" s="61" t="s">
        <v>1271</v>
      </c>
      <c r="BW585" s="61" t="s">
        <v>3006</v>
      </c>
      <c r="CH585" s="86">
        <f t="shared" si="224"/>
        <v>-5.8207660913467407E-11</v>
      </c>
    </row>
    <row r="586" spans="1:86">
      <c r="B586" s="87" t="s">
        <v>221</v>
      </c>
      <c r="C586" s="87"/>
      <c r="D586" s="83">
        <f>D587</f>
        <v>12189315.52</v>
      </c>
      <c r="E586" s="84">
        <f t="shared" ref="E586:AE586" si="246">E587</f>
        <v>0</v>
      </c>
      <c r="F586" s="84">
        <f t="shared" si="246"/>
        <v>0</v>
      </c>
      <c r="G586" s="84">
        <f t="shared" si="246"/>
        <v>0</v>
      </c>
      <c r="H586" s="84">
        <f t="shared" si="246"/>
        <v>0</v>
      </c>
      <c r="I586" s="84">
        <f t="shared" si="246"/>
        <v>0</v>
      </c>
      <c r="J586" s="84">
        <f t="shared" si="246"/>
        <v>0</v>
      </c>
      <c r="K586" s="85">
        <f t="shared" si="246"/>
        <v>0</v>
      </c>
      <c r="L586" s="84">
        <f t="shared" si="246"/>
        <v>0</v>
      </c>
      <c r="M586" s="84">
        <f t="shared" si="246"/>
        <v>1446.7</v>
      </c>
      <c r="N586" s="84">
        <f t="shared" si="246"/>
        <v>11738119.76</v>
      </c>
      <c r="O586" s="84">
        <f t="shared" si="246"/>
        <v>0</v>
      </c>
      <c r="P586" s="84">
        <f t="shared" si="246"/>
        <v>0</v>
      </c>
      <c r="Q586" s="84">
        <f t="shared" si="246"/>
        <v>0</v>
      </c>
      <c r="R586" s="84">
        <f t="shared" si="246"/>
        <v>0</v>
      </c>
      <c r="S586" s="84">
        <f t="shared" si="246"/>
        <v>0</v>
      </c>
      <c r="T586" s="84">
        <f t="shared" si="246"/>
        <v>0</v>
      </c>
      <c r="U586" s="84">
        <f t="shared" si="246"/>
        <v>0</v>
      </c>
      <c r="V586" s="84">
        <f t="shared" si="246"/>
        <v>0</v>
      </c>
      <c r="W586" s="84">
        <f t="shared" si="246"/>
        <v>0</v>
      </c>
      <c r="X586" s="84">
        <f t="shared" si="246"/>
        <v>0</v>
      </c>
      <c r="Y586" s="84">
        <f t="shared" si="246"/>
        <v>0</v>
      </c>
      <c r="Z586" s="84">
        <f t="shared" si="246"/>
        <v>0</v>
      </c>
      <c r="AA586" s="84">
        <f t="shared" si="246"/>
        <v>0</v>
      </c>
      <c r="AB586" s="84">
        <f t="shared" si="246"/>
        <v>0</v>
      </c>
      <c r="AC586" s="84">
        <f t="shared" si="246"/>
        <v>251195.76</v>
      </c>
      <c r="AD586" s="84">
        <f t="shared" si="246"/>
        <v>200000</v>
      </c>
      <c r="AE586" s="84">
        <f t="shared" si="246"/>
        <v>0</v>
      </c>
      <c r="AF586" s="74" t="s">
        <v>17027</v>
      </c>
      <c r="AG586" s="74" t="s">
        <v>17027</v>
      </c>
      <c r="AH586" s="74" t="s">
        <v>17027</v>
      </c>
      <c r="AI586" s="89"/>
      <c r="AJ586" s="89"/>
      <c r="AK586" s="89"/>
      <c r="AL586" s="89"/>
      <c r="AM586" s="90"/>
      <c r="AN586" s="90"/>
      <c r="AO586" s="90"/>
      <c r="AP586" s="90"/>
      <c r="AQ586" s="90"/>
      <c r="AR586" s="90"/>
      <c r="AS586" s="90"/>
      <c r="AT586" s="90"/>
      <c r="AU586" s="90"/>
      <c r="AV586" s="90"/>
      <c r="AW586" s="90"/>
      <c r="AX586" s="91"/>
      <c r="AY586" s="91"/>
      <c r="AZ586" s="90"/>
      <c r="BA586" s="90"/>
      <c r="BB586" s="92"/>
      <c r="BC586" s="93">
        <f t="shared" si="241"/>
        <v>-1446.7</v>
      </c>
      <c r="BJ586" s="61" t="e">
        <f t="shared" si="244"/>
        <v>#N/A</v>
      </c>
      <c r="BM586" s="61" t="s">
        <v>541</v>
      </c>
      <c r="BN586" s="61" t="s">
        <v>1344</v>
      </c>
      <c r="BO586" s="61" t="s">
        <v>1691</v>
      </c>
      <c r="BU586" s="61" t="s">
        <v>541</v>
      </c>
      <c r="BV586" s="61" t="s">
        <v>1344</v>
      </c>
      <c r="BW586" s="61" t="s">
        <v>1691</v>
      </c>
      <c r="CH586" s="86">
        <f t="shared" si="224"/>
        <v>-2.3283064365386963E-10</v>
      </c>
    </row>
    <row r="587" spans="1:86">
      <c r="A587" s="61">
        <v>1</v>
      </c>
      <c r="B587" s="94">
        <f>SUBTOTAL(9,$A$411:A587)</f>
        <v>143</v>
      </c>
      <c r="C587" s="98" t="s">
        <v>237</v>
      </c>
      <c r="D587" s="84">
        <f>E587+F587+G587+H587+I587+J587+L587+N587+P587+R587+T587+U587+V587+W587+X587+Y587+Z587+AA587+AB587+AC587+AD587+AE587</f>
        <v>12189315.52</v>
      </c>
      <c r="E587" s="101">
        <v>0</v>
      </c>
      <c r="F587" s="101">
        <v>0</v>
      </c>
      <c r="G587" s="101">
        <v>0</v>
      </c>
      <c r="H587" s="101">
        <v>0</v>
      </c>
      <c r="I587" s="101">
        <v>0</v>
      </c>
      <c r="J587" s="101">
        <v>0</v>
      </c>
      <c r="K587" s="116">
        <v>0</v>
      </c>
      <c r="L587" s="101">
        <v>0</v>
      </c>
      <c r="M587" s="84">
        <v>1446.7</v>
      </c>
      <c r="N587" s="84">
        <v>11738119.76</v>
      </c>
      <c r="O587" s="101">
        <v>0</v>
      </c>
      <c r="P587" s="101">
        <v>0</v>
      </c>
      <c r="Q587" s="84">
        <v>0</v>
      </c>
      <c r="R587" s="84">
        <v>0</v>
      </c>
      <c r="S587" s="101">
        <v>0</v>
      </c>
      <c r="T587" s="101">
        <v>0</v>
      </c>
      <c r="U587" s="101">
        <v>0</v>
      </c>
      <c r="V587" s="101">
        <v>0</v>
      </c>
      <c r="W587" s="101">
        <v>0</v>
      </c>
      <c r="X587" s="101">
        <v>0</v>
      </c>
      <c r="Y587" s="101">
        <v>0</v>
      </c>
      <c r="Z587" s="101">
        <v>0</v>
      </c>
      <c r="AA587" s="101">
        <v>0</v>
      </c>
      <c r="AB587" s="101">
        <v>0</v>
      </c>
      <c r="AC587" s="84">
        <f>ROUND(N587*2.14%,2)</f>
        <v>251195.76</v>
      </c>
      <c r="AD587" s="101">
        <v>200000</v>
      </c>
      <c r="AE587" s="101">
        <v>0</v>
      </c>
      <c r="AF587" s="74">
        <v>2024</v>
      </c>
      <c r="AG587" s="74">
        <v>2024</v>
      </c>
      <c r="AH587" s="74">
        <v>2024</v>
      </c>
      <c r="AI587" s="89"/>
      <c r="AJ587" s="89"/>
      <c r="AK587" s="89"/>
      <c r="AL587" s="89"/>
      <c r="AM587" s="90" t="s">
        <v>16955</v>
      </c>
      <c r="AN587" s="90" t="s">
        <v>16952</v>
      </c>
      <c r="AO587" s="90">
        <v>0</v>
      </c>
      <c r="AP587" s="90" t="s">
        <v>16965</v>
      </c>
      <c r="AQ587" s="90" t="s">
        <v>16972</v>
      </c>
      <c r="AR587" s="90" t="s">
        <v>16965</v>
      </c>
      <c r="AS587" s="90"/>
      <c r="AT587" s="90"/>
      <c r="AU587" s="90"/>
      <c r="AV587" s="90"/>
      <c r="AW587" s="90" t="s">
        <v>616</v>
      </c>
      <c r="AX587" s="91">
        <v>4536.71</v>
      </c>
      <c r="AY587" s="91">
        <v>1446.7</v>
      </c>
      <c r="AZ587" s="90" t="s">
        <v>2968</v>
      </c>
      <c r="BA587" s="90" t="s">
        <v>17013</v>
      </c>
      <c r="BB587" s="92"/>
      <c r="BC587" s="93">
        <f t="shared" si="241"/>
        <v>0</v>
      </c>
      <c r="BJ587" s="61" t="str">
        <f t="shared" si="244"/>
        <v>4467.300</v>
      </c>
      <c r="BM587" s="61" t="s">
        <v>3309</v>
      </c>
      <c r="BN587" s="61" t="s">
        <v>671</v>
      </c>
      <c r="BO587" s="61" t="s">
        <v>3310</v>
      </c>
      <c r="BU587" s="61" t="s">
        <v>3309</v>
      </c>
      <c r="BV587" s="61" t="s">
        <v>671</v>
      </c>
      <c r="BW587" s="61" t="s">
        <v>3310</v>
      </c>
      <c r="CH587" s="86">
        <f t="shared" si="224"/>
        <v>-2.3283064365386963E-10</v>
      </c>
    </row>
    <row r="588" spans="1:86">
      <c r="B588" s="87" t="s">
        <v>222</v>
      </c>
      <c r="C588" s="87"/>
      <c r="D588" s="83">
        <f>D589+D590</f>
        <v>23953980.800000001</v>
      </c>
      <c r="E588" s="84">
        <f t="shared" ref="E588:AE588" si="247">E589+E590</f>
        <v>0</v>
      </c>
      <c r="F588" s="84">
        <f t="shared" si="247"/>
        <v>0</v>
      </c>
      <c r="G588" s="84">
        <f t="shared" si="247"/>
        <v>0</v>
      </c>
      <c r="H588" s="84">
        <f t="shared" si="247"/>
        <v>0</v>
      </c>
      <c r="I588" s="84">
        <f t="shared" si="247"/>
        <v>0</v>
      </c>
      <c r="J588" s="84">
        <f t="shared" si="247"/>
        <v>0</v>
      </c>
      <c r="K588" s="85">
        <f t="shared" si="247"/>
        <v>0</v>
      </c>
      <c r="L588" s="84">
        <f t="shared" si="247"/>
        <v>0</v>
      </c>
      <c r="M588" s="84">
        <f t="shared" si="247"/>
        <v>2843</v>
      </c>
      <c r="N588" s="84">
        <f t="shared" si="247"/>
        <v>23080067.359999999</v>
      </c>
      <c r="O588" s="84">
        <f t="shared" si="247"/>
        <v>0</v>
      </c>
      <c r="P588" s="84">
        <f t="shared" si="247"/>
        <v>0</v>
      </c>
      <c r="Q588" s="84">
        <f t="shared" si="247"/>
        <v>0</v>
      </c>
      <c r="R588" s="84">
        <f t="shared" si="247"/>
        <v>0</v>
      </c>
      <c r="S588" s="84">
        <f t="shared" si="247"/>
        <v>0</v>
      </c>
      <c r="T588" s="84">
        <f t="shared" si="247"/>
        <v>0</v>
      </c>
      <c r="U588" s="84">
        <f t="shared" si="247"/>
        <v>0</v>
      </c>
      <c r="V588" s="84">
        <f t="shared" si="247"/>
        <v>0</v>
      </c>
      <c r="W588" s="84">
        <f t="shared" si="247"/>
        <v>0</v>
      </c>
      <c r="X588" s="84">
        <f t="shared" si="247"/>
        <v>0</v>
      </c>
      <c r="Y588" s="84">
        <f t="shared" si="247"/>
        <v>0</v>
      </c>
      <c r="Z588" s="84">
        <f t="shared" si="247"/>
        <v>0</v>
      </c>
      <c r="AA588" s="84">
        <f t="shared" si="247"/>
        <v>0</v>
      </c>
      <c r="AB588" s="84">
        <f t="shared" si="247"/>
        <v>0</v>
      </c>
      <c r="AC588" s="84">
        <f t="shared" si="247"/>
        <v>493913.44</v>
      </c>
      <c r="AD588" s="84">
        <f t="shared" si="247"/>
        <v>380000</v>
      </c>
      <c r="AE588" s="84">
        <f t="shared" si="247"/>
        <v>0</v>
      </c>
      <c r="AF588" s="74" t="s">
        <v>17027</v>
      </c>
      <c r="AG588" s="74" t="s">
        <v>17027</v>
      </c>
      <c r="AH588" s="74" t="s">
        <v>17027</v>
      </c>
      <c r="AI588" s="89"/>
      <c r="AJ588" s="89"/>
      <c r="AK588" s="89"/>
      <c r="AL588" s="89"/>
      <c r="AM588" s="90"/>
      <c r="AN588" s="90"/>
      <c r="AO588" s="90"/>
      <c r="AP588" s="90"/>
      <c r="AQ588" s="90"/>
      <c r="AR588" s="90"/>
      <c r="AS588" s="90"/>
      <c r="AT588" s="90"/>
      <c r="AU588" s="90"/>
      <c r="AV588" s="90"/>
      <c r="AW588" s="90"/>
      <c r="AX588" s="91"/>
      <c r="AY588" s="91"/>
      <c r="AZ588" s="90"/>
      <c r="BA588" s="90"/>
      <c r="BB588" s="92"/>
      <c r="BC588" s="93">
        <f t="shared" si="241"/>
        <v>-2843</v>
      </c>
      <c r="BJ588" s="61" t="e">
        <f t="shared" si="244"/>
        <v>#N/A</v>
      </c>
      <c r="BM588" s="61" t="s">
        <v>556</v>
      </c>
      <c r="BN588" s="61" t="s">
        <v>2985</v>
      </c>
      <c r="BO588" s="61" t="s">
        <v>661</v>
      </c>
      <c r="BU588" s="61" t="s">
        <v>556</v>
      </c>
      <c r="BV588" s="61" t="s">
        <v>2985</v>
      </c>
      <c r="BW588" s="61" t="s">
        <v>661</v>
      </c>
      <c r="CH588" s="86">
        <f t="shared" si="224"/>
        <v>1.3387762010097504E-9</v>
      </c>
    </row>
    <row r="589" spans="1:86">
      <c r="A589" s="61">
        <v>1</v>
      </c>
      <c r="B589" s="94">
        <f>SUBTOTAL(9,$A$411:A589)</f>
        <v>144</v>
      </c>
      <c r="C589" s="98" t="s">
        <v>238</v>
      </c>
      <c r="D589" s="84">
        <f t="shared" ref="D589:D590" si="248">E589+F589+G589+H589+I589+J589+L589+N589+P589+R589+T589+U589+V589+W589+X589+Y589+Z589+AA589+AB589+AC589+AD589+AE589</f>
        <v>18435212.800000001</v>
      </c>
      <c r="E589" s="101">
        <v>0</v>
      </c>
      <c r="F589" s="101">
        <v>0</v>
      </c>
      <c r="G589" s="101">
        <v>0</v>
      </c>
      <c r="H589" s="101">
        <v>0</v>
      </c>
      <c r="I589" s="101">
        <v>0</v>
      </c>
      <c r="J589" s="101">
        <v>0</v>
      </c>
      <c r="K589" s="116">
        <v>0</v>
      </c>
      <c r="L589" s="101">
        <v>0</v>
      </c>
      <c r="M589" s="84">
        <v>2188</v>
      </c>
      <c r="N589" s="84">
        <v>17853155.280000001</v>
      </c>
      <c r="O589" s="101">
        <v>0</v>
      </c>
      <c r="P589" s="101">
        <v>0</v>
      </c>
      <c r="Q589" s="84">
        <v>0</v>
      </c>
      <c r="R589" s="84">
        <v>0</v>
      </c>
      <c r="S589" s="101">
        <v>0</v>
      </c>
      <c r="T589" s="101">
        <v>0</v>
      </c>
      <c r="U589" s="101">
        <v>0</v>
      </c>
      <c r="V589" s="101">
        <v>0</v>
      </c>
      <c r="W589" s="101">
        <v>0</v>
      </c>
      <c r="X589" s="101">
        <v>0</v>
      </c>
      <c r="Y589" s="101">
        <v>0</v>
      </c>
      <c r="Z589" s="101">
        <v>0</v>
      </c>
      <c r="AA589" s="101">
        <v>0</v>
      </c>
      <c r="AB589" s="101">
        <v>0</v>
      </c>
      <c r="AC589" s="84">
        <f>ROUND(N589*2.14%,2)</f>
        <v>382057.52</v>
      </c>
      <c r="AD589" s="101">
        <v>200000</v>
      </c>
      <c r="AE589" s="101">
        <v>0</v>
      </c>
      <c r="AF589" s="74">
        <v>2024</v>
      </c>
      <c r="AG589" s="74">
        <v>2024</v>
      </c>
      <c r="AH589" s="74">
        <v>2024</v>
      </c>
      <c r="AI589" s="89"/>
      <c r="AJ589" s="89"/>
      <c r="AK589" s="89"/>
      <c r="AL589" s="89"/>
      <c r="AM589" s="90" t="s">
        <v>16963</v>
      </c>
      <c r="AN589" s="90" t="s">
        <v>16971</v>
      </c>
      <c r="AO589" s="90">
        <v>0</v>
      </c>
      <c r="AP589" s="90" t="s">
        <v>16959</v>
      </c>
      <c r="AQ589" s="90" t="s">
        <v>16973</v>
      </c>
      <c r="AR589" s="90" t="s">
        <v>16965</v>
      </c>
      <c r="AS589" s="90"/>
      <c r="AT589" s="90"/>
      <c r="AU589" s="90"/>
      <c r="AV589" s="90"/>
      <c r="AW589" s="90" t="s">
        <v>777</v>
      </c>
      <c r="AX589" s="91">
        <v>7124.1</v>
      </c>
      <c r="AY589" s="91">
        <v>2188</v>
      </c>
      <c r="AZ589" s="90" t="s">
        <v>2968</v>
      </c>
      <c r="BA589" s="90" t="s">
        <v>3047</v>
      </c>
      <c r="BB589" s="92"/>
      <c r="BC589" s="93">
        <f t="shared" si="241"/>
        <v>0</v>
      </c>
      <c r="BJ589" s="61" t="str">
        <f t="shared" si="244"/>
        <v>1979.500</v>
      </c>
      <c r="BM589" s="61" t="s">
        <v>3311</v>
      </c>
      <c r="BN589" s="61" t="s">
        <v>633</v>
      </c>
      <c r="BO589" s="61" t="s">
        <v>3312</v>
      </c>
      <c r="BU589" s="61" t="s">
        <v>3311</v>
      </c>
      <c r="BV589" s="61" t="s">
        <v>633</v>
      </c>
      <c r="BW589" s="61" t="s">
        <v>3312</v>
      </c>
      <c r="CH589" s="86">
        <f t="shared" si="224"/>
        <v>-4.6566128730773926E-10</v>
      </c>
    </row>
    <row r="590" spans="1:86">
      <c r="A590" s="61">
        <v>1</v>
      </c>
      <c r="B590" s="94">
        <f>SUBTOTAL(9,$A$411:A590)</f>
        <v>145</v>
      </c>
      <c r="C590" s="98" t="s">
        <v>239</v>
      </c>
      <c r="D590" s="84">
        <f t="shared" si="248"/>
        <v>5518768</v>
      </c>
      <c r="E590" s="101">
        <v>0</v>
      </c>
      <c r="F590" s="101">
        <v>0</v>
      </c>
      <c r="G590" s="101">
        <v>0</v>
      </c>
      <c r="H590" s="101">
        <v>0</v>
      </c>
      <c r="I590" s="101">
        <v>0</v>
      </c>
      <c r="J590" s="101">
        <v>0</v>
      </c>
      <c r="K590" s="116">
        <v>0</v>
      </c>
      <c r="L590" s="101">
        <v>0</v>
      </c>
      <c r="M590" s="84">
        <v>655</v>
      </c>
      <c r="N590" s="84">
        <v>5226912.08</v>
      </c>
      <c r="O590" s="101">
        <v>0</v>
      </c>
      <c r="P590" s="101">
        <v>0</v>
      </c>
      <c r="Q590" s="84">
        <v>0</v>
      </c>
      <c r="R590" s="84">
        <v>0</v>
      </c>
      <c r="S590" s="101">
        <v>0</v>
      </c>
      <c r="T590" s="101">
        <v>0</v>
      </c>
      <c r="U590" s="101">
        <v>0</v>
      </c>
      <c r="V590" s="101">
        <v>0</v>
      </c>
      <c r="W590" s="101">
        <v>0</v>
      </c>
      <c r="X590" s="101">
        <v>0</v>
      </c>
      <c r="Y590" s="101">
        <v>0</v>
      </c>
      <c r="Z590" s="101">
        <v>0</v>
      </c>
      <c r="AA590" s="101">
        <v>0</v>
      </c>
      <c r="AB590" s="101">
        <v>0</v>
      </c>
      <c r="AC590" s="84">
        <f>ROUND(N590*2.14%,2)</f>
        <v>111855.92</v>
      </c>
      <c r="AD590" s="84">
        <v>180000</v>
      </c>
      <c r="AE590" s="101">
        <v>0</v>
      </c>
      <c r="AF590" s="74">
        <v>2024</v>
      </c>
      <c r="AG590" s="74">
        <v>2024</v>
      </c>
      <c r="AH590" s="74">
        <v>2024</v>
      </c>
      <c r="AI590" s="89"/>
      <c r="AJ590" s="89"/>
      <c r="AK590" s="89"/>
      <c r="AL590" s="89"/>
      <c r="AM590" s="90" t="s">
        <v>16961</v>
      </c>
      <c r="AN590" s="90" t="s">
        <v>16975</v>
      </c>
      <c r="AO590" s="90">
        <v>0</v>
      </c>
      <c r="AP590" s="90" t="s">
        <v>16951</v>
      </c>
      <c r="AQ590" s="90" t="s">
        <v>16967</v>
      </c>
      <c r="AR590" s="90">
        <v>0</v>
      </c>
      <c r="AS590" s="90"/>
      <c r="AT590" s="90"/>
      <c r="AU590" s="90"/>
      <c r="AV590" s="90"/>
      <c r="AW590" s="90" t="s">
        <v>668</v>
      </c>
      <c r="AX590" s="91">
        <v>659.8</v>
      </c>
      <c r="AY590" s="91">
        <v>655</v>
      </c>
      <c r="AZ590" s="90" t="s">
        <v>2968</v>
      </c>
      <c r="BA590" s="90" t="s">
        <v>17013</v>
      </c>
      <c r="BB590" s="92"/>
      <c r="BC590" s="93">
        <f t="shared" si="241"/>
        <v>0</v>
      </c>
      <c r="BJ590" s="61" t="str">
        <f t="shared" si="244"/>
        <v>676.860</v>
      </c>
      <c r="BM590" s="61" t="s">
        <v>3313</v>
      </c>
      <c r="BN590" s="61" t="s">
        <v>2985</v>
      </c>
      <c r="BO590" s="61" t="s">
        <v>3315</v>
      </c>
      <c r="BU590" s="61" t="s">
        <v>3313</v>
      </c>
      <c r="BV590" s="61" t="s">
        <v>2985</v>
      </c>
      <c r="BW590" s="61" t="s">
        <v>3315</v>
      </c>
      <c r="CH590" s="86">
        <f t="shared" si="224"/>
        <v>-5.8207660913467407E-11</v>
      </c>
    </row>
    <row r="591" spans="1:86">
      <c r="B591" s="87" t="s">
        <v>364</v>
      </c>
      <c r="C591" s="87"/>
      <c r="D591" s="83">
        <f>D592</f>
        <v>9232207</v>
      </c>
      <c r="E591" s="84">
        <f t="shared" ref="E591:AE591" si="249">E592</f>
        <v>0</v>
      </c>
      <c r="F591" s="84">
        <f t="shared" si="249"/>
        <v>0</v>
      </c>
      <c r="G591" s="84">
        <f t="shared" si="249"/>
        <v>0</v>
      </c>
      <c r="H591" s="84">
        <f t="shared" si="249"/>
        <v>0</v>
      </c>
      <c r="I591" s="84">
        <f t="shared" si="249"/>
        <v>0</v>
      </c>
      <c r="J591" s="84">
        <f t="shared" si="249"/>
        <v>0</v>
      </c>
      <c r="K591" s="85">
        <f t="shared" si="249"/>
        <v>0</v>
      </c>
      <c r="L591" s="84">
        <f t="shared" si="249"/>
        <v>0</v>
      </c>
      <c r="M591" s="84">
        <f t="shared" si="249"/>
        <v>995</v>
      </c>
      <c r="N591" s="84">
        <f t="shared" si="249"/>
        <v>8862548.4600000009</v>
      </c>
      <c r="O591" s="84">
        <f t="shared" si="249"/>
        <v>0</v>
      </c>
      <c r="P591" s="84">
        <f t="shared" si="249"/>
        <v>0</v>
      </c>
      <c r="Q591" s="84">
        <f t="shared" si="249"/>
        <v>0</v>
      </c>
      <c r="R591" s="84">
        <f t="shared" si="249"/>
        <v>0</v>
      </c>
      <c r="S591" s="84">
        <f t="shared" si="249"/>
        <v>0</v>
      </c>
      <c r="T591" s="84">
        <f t="shared" si="249"/>
        <v>0</v>
      </c>
      <c r="U591" s="84">
        <f t="shared" si="249"/>
        <v>0</v>
      </c>
      <c r="V591" s="84">
        <f t="shared" si="249"/>
        <v>0</v>
      </c>
      <c r="W591" s="84">
        <f t="shared" si="249"/>
        <v>0</v>
      </c>
      <c r="X591" s="84">
        <f t="shared" si="249"/>
        <v>0</v>
      </c>
      <c r="Y591" s="84">
        <f t="shared" si="249"/>
        <v>0</v>
      </c>
      <c r="Z591" s="84">
        <f t="shared" si="249"/>
        <v>0</v>
      </c>
      <c r="AA591" s="84">
        <f t="shared" si="249"/>
        <v>0</v>
      </c>
      <c r="AB591" s="84">
        <f t="shared" si="249"/>
        <v>0</v>
      </c>
      <c r="AC591" s="84">
        <f t="shared" si="249"/>
        <v>189658.54</v>
      </c>
      <c r="AD591" s="84">
        <f t="shared" si="249"/>
        <v>180000</v>
      </c>
      <c r="AE591" s="84">
        <f t="shared" si="249"/>
        <v>0</v>
      </c>
      <c r="AF591" s="74" t="s">
        <v>17027</v>
      </c>
      <c r="AG591" s="74" t="s">
        <v>17027</v>
      </c>
      <c r="AH591" s="74" t="s">
        <v>17027</v>
      </c>
      <c r="AI591" s="89"/>
      <c r="AJ591" s="89"/>
      <c r="AK591" s="89"/>
      <c r="AL591" s="89"/>
      <c r="AM591" s="90"/>
      <c r="AN591" s="90"/>
      <c r="AO591" s="90"/>
      <c r="AP591" s="90"/>
      <c r="AQ591" s="90"/>
      <c r="AR591" s="90"/>
      <c r="AS591" s="90"/>
      <c r="AT591" s="90"/>
      <c r="AU591" s="90"/>
      <c r="AV591" s="90"/>
      <c r="AW591" s="90"/>
      <c r="AX591" s="91"/>
      <c r="AY591" s="91"/>
      <c r="AZ591" s="90"/>
      <c r="BA591" s="90"/>
      <c r="BB591" s="92"/>
      <c r="BC591" s="93">
        <f t="shared" si="241"/>
        <v>-995</v>
      </c>
      <c r="BJ591" s="61" t="e">
        <f t="shared" si="244"/>
        <v>#N/A</v>
      </c>
      <c r="BM591" s="61" t="s">
        <v>3544</v>
      </c>
      <c r="BN591" s="61" t="s">
        <v>2985</v>
      </c>
      <c r="BO591" s="61" t="s">
        <v>2985</v>
      </c>
      <c r="BU591" s="61" t="s">
        <v>3544</v>
      </c>
      <c r="BV591" s="61" t="s">
        <v>2985</v>
      </c>
      <c r="BW591" s="61" t="s">
        <v>2985</v>
      </c>
      <c r="CH591" s="86">
        <f t="shared" si="224"/>
        <v>-9.0221874415874481E-10</v>
      </c>
    </row>
    <row r="592" spans="1:86">
      <c r="A592" s="61">
        <v>1</v>
      </c>
      <c r="B592" s="94">
        <f>SUBTOTAL(9,$A$411:A592)</f>
        <v>146</v>
      </c>
      <c r="C592" s="98" t="s">
        <v>369</v>
      </c>
      <c r="D592" s="84">
        <f>E592+F592+G592+H592+I592+J592+L592+N592+P592+R592+T592+U592+V592+W592+X592+Y592+Z592+AA592+AB592+AC592+AD592+AE592</f>
        <v>9232207</v>
      </c>
      <c r="E592" s="101">
        <v>0</v>
      </c>
      <c r="F592" s="101">
        <v>0</v>
      </c>
      <c r="G592" s="101">
        <v>0</v>
      </c>
      <c r="H592" s="101">
        <v>0</v>
      </c>
      <c r="I592" s="101">
        <v>0</v>
      </c>
      <c r="J592" s="101">
        <v>0</v>
      </c>
      <c r="K592" s="116">
        <v>0</v>
      </c>
      <c r="L592" s="101">
        <v>0</v>
      </c>
      <c r="M592" s="84">
        <v>995</v>
      </c>
      <c r="N592" s="84">
        <v>8862548.4600000009</v>
      </c>
      <c r="O592" s="101">
        <v>0</v>
      </c>
      <c r="P592" s="101">
        <v>0</v>
      </c>
      <c r="Q592" s="101">
        <v>0</v>
      </c>
      <c r="R592" s="101">
        <v>0</v>
      </c>
      <c r="S592" s="101">
        <v>0</v>
      </c>
      <c r="T592" s="101">
        <v>0</v>
      </c>
      <c r="U592" s="101">
        <v>0</v>
      </c>
      <c r="V592" s="101">
        <v>0</v>
      </c>
      <c r="W592" s="101">
        <v>0</v>
      </c>
      <c r="X592" s="101">
        <v>0</v>
      </c>
      <c r="Y592" s="101">
        <v>0</v>
      </c>
      <c r="Z592" s="101">
        <v>0</v>
      </c>
      <c r="AA592" s="101">
        <v>0</v>
      </c>
      <c r="AB592" s="101">
        <v>0</v>
      </c>
      <c r="AC592" s="84">
        <f>ROUND(N592*2.14%,2)</f>
        <v>189658.54</v>
      </c>
      <c r="AD592" s="84">
        <v>180000</v>
      </c>
      <c r="AE592" s="101">
        <v>0</v>
      </c>
      <c r="AF592" s="74">
        <v>2024</v>
      </c>
      <c r="AG592" s="74">
        <v>2024</v>
      </c>
      <c r="AH592" s="74">
        <v>2024</v>
      </c>
      <c r="AI592" s="89"/>
      <c r="AJ592" s="89"/>
      <c r="AK592" s="89"/>
      <c r="AL592" s="89"/>
      <c r="AM592" s="90" t="s">
        <v>16955</v>
      </c>
      <c r="AN592" s="90" t="s">
        <v>16960</v>
      </c>
      <c r="AO592" s="90">
        <v>0</v>
      </c>
      <c r="AP592" s="90" t="s">
        <v>16965</v>
      </c>
      <c r="AQ592" s="90" t="s">
        <v>16965</v>
      </c>
      <c r="AR592" s="90" t="s">
        <v>16958</v>
      </c>
      <c r="AS592" s="90"/>
      <c r="AT592" s="90"/>
      <c r="AU592" s="90"/>
      <c r="AV592" s="90"/>
      <c r="AW592" s="90" t="s">
        <v>659</v>
      </c>
      <c r="AX592" s="91">
        <v>974.7</v>
      </c>
      <c r="AY592" s="91">
        <v>995</v>
      </c>
      <c r="AZ592" s="90" t="s">
        <v>2968</v>
      </c>
      <c r="BA592" s="90" t="s">
        <v>17013</v>
      </c>
      <c r="BB592" s="92"/>
      <c r="BC592" s="93">
        <f t="shared" si="241"/>
        <v>0</v>
      </c>
      <c r="BJ592" s="61" t="str">
        <f t="shared" si="244"/>
        <v>нет данных</v>
      </c>
      <c r="BM592" s="61" t="s">
        <v>3545</v>
      </c>
      <c r="BN592" s="61" t="s">
        <v>2985</v>
      </c>
      <c r="BO592" s="61" t="s">
        <v>2985</v>
      </c>
      <c r="BU592" s="61" t="s">
        <v>3545</v>
      </c>
      <c r="BV592" s="61" t="s">
        <v>2985</v>
      </c>
      <c r="BW592" s="61" t="s">
        <v>2985</v>
      </c>
      <c r="CH592" s="86">
        <f t="shared" si="224"/>
        <v>-9.0221874415874481E-10</v>
      </c>
    </row>
    <row r="593" spans="1:86">
      <c r="B593" s="87" t="s">
        <v>269</v>
      </c>
      <c r="C593" s="87"/>
      <c r="D593" s="83">
        <f t="shared" ref="D593:AE593" si="250">SUM(D594:D602)</f>
        <v>10072790.769999998</v>
      </c>
      <c r="E593" s="84">
        <f t="shared" si="250"/>
        <v>0</v>
      </c>
      <c r="F593" s="84">
        <f t="shared" si="250"/>
        <v>3295489.6999999997</v>
      </c>
      <c r="G593" s="84">
        <f t="shared" si="250"/>
        <v>0</v>
      </c>
      <c r="H593" s="84">
        <f t="shared" si="250"/>
        <v>0</v>
      </c>
      <c r="I593" s="84">
        <f t="shared" si="250"/>
        <v>0</v>
      </c>
      <c r="J593" s="84">
        <f t="shared" si="250"/>
        <v>0</v>
      </c>
      <c r="K593" s="116">
        <f t="shared" si="250"/>
        <v>0</v>
      </c>
      <c r="L593" s="84">
        <f t="shared" si="250"/>
        <v>0</v>
      </c>
      <c r="M593" s="84">
        <f t="shared" si="250"/>
        <v>796</v>
      </c>
      <c r="N593" s="84">
        <f t="shared" si="250"/>
        <v>6272545.1399999997</v>
      </c>
      <c r="O593" s="84">
        <f t="shared" si="250"/>
        <v>0</v>
      </c>
      <c r="P593" s="84">
        <f t="shared" si="250"/>
        <v>0</v>
      </c>
      <c r="Q593" s="84">
        <f t="shared" si="250"/>
        <v>0</v>
      </c>
      <c r="R593" s="84">
        <f t="shared" si="250"/>
        <v>0</v>
      </c>
      <c r="S593" s="84">
        <f t="shared" si="250"/>
        <v>0</v>
      </c>
      <c r="T593" s="84">
        <f t="shared" si="250"/>
        <v>0</v>
      </c>
      <c r="U593" s="84">
        <f t="shared" si="250"/>
        <v>0</v>
      </c>
      <c r="V593" s="84">
        <f t="shared" si="250"/>
        <v>0</v>
      </c>
      <c r="W593" s="84">
        <f t="shared" si="250"/>
        <v>0</v>
      </c>
      <c r="X593" s="84">
        <f t="shared" si="250"/>
        <v>0</v>
      </c>
      <c r="Y593" s="84">
        <f t="shared" si="250"/>
        <v>0</v>
      </c>
      <c r="Z593" s="84">
        <f t="shared" si="250"/>
        <v>0</v>
      </c>
      <c r="AA593" s="84">
        <f t="shared" si="250"/>
        <v>0</v>
      </c>
      <c r="AB593" s="84">
        <f t="shared" si="250"/>
        <v>0</v>
      </c>
      <c r="AC593" s="84">
        <f t="shared" si="250"/>
        <v>204755.93000000002</v>
      </c>
      <c r="AD593" s="84">
        <f t="shared" si="250"/>
        <v>300000</v>
      </c>
      <c r="AE593" s="84">
        <f t="shared" si="250"/>
        <v>0</v>
      </c>
      <c r="AF593" s="74" t="s">
        <v>17027</v>
      </c>
      <c r="AG593" s="74" t="s">
        <v>17027</v>
      </c>
      <c r="AH593" s="74" t="s">
        <v>17027</v>
      </c>
      <c r="AI593" s="89"/>
      <c r="AJ593" s="89"/>
      <c r="AK593" s="89"/>
      <c r="AL593" s="89"/>
      <c r="AM593" s="90"/>
      <c r="AN593" s="90"/>
      <c r="AO593" s="90"/>
      <c r="AP593" s="90"/>
      <c r="AQ593" s="90"/>
      <c r="AR593" s="90"/>
      <c r="AS593" s="90"/>
      <c r="AT593" s="90"/>
      <c r="AU593" s="90"/>
      <c r="AV593" s="90"/>
      <c r="AW593" s="90"/>
      <c r="AX593" s="91"/>
      <c r="AY593" s="91"/>
      <c r="AZ593" s="90"/>
      <c r="BA593" s="90"/>
      <c r="BB593" s="92"/>
      <c r="BC593" s="93">
        <f t="shared" si="241"/>
        <v>-796</v>
      </c>
      <c r="BJ593" s="61" t="e">
        <f t="shared" si="244"/>
        <v>#N/A</v>
      </c>
      <c r="BM593" s="61" t="s">
        <v>3372</v>
      </c>
      <c r="BN593" s="61" t="s">
        <v>2985</v>
      </c>
      <c r="BO593" s="61" t="s">
        <v>3014</v>
      </c>
      <c r="BU593" s="61" t="s">
        <v>3372</v>
      </c>
      <c r="BV593" s="61" t="s">
        <v>2985</v>
      </c>
      <c r="BW593" s="61" t="s">
        <v>3014</v>
      </c>
      <c r="CH593" s="86">
        <f t="shared" si="224"/>
        <v>-1.280568540096283E-9</v>
      </c>
    </row>
    <row r="594" spans="1:86">
      <c r="A594" s="61">
        <v>1</v>
      </c>
      <c r="B594" s="94">
        <f>SUBTOTAL(9,$A$411:A594)</f>
        <v>147</v>
      </c>
      <c r="C594" s="98" t="s">
        <v>273</v>
      </c>
      <c r="D594" s="84">
        <f t="shared" ref="D594:D595" si="251">E594+F594+G594+H594+I594+J594+L594+N594+P594+R594+T594+U594+V594+W594+X594+Y594+Z594+AA594+AB594+AC594+AD594+AE594</f>
        <v>3353388.8</v>
      </c>
      <c r="E594" s="101">
        <v>0</v>
      </c>
      <c r="F594" s="101">
        <v>0</v>
      </c>
      <c r="G594" s="101">
        <v>0</v>
      </c>
      <c r="H594" s="101">
        <v>0</v>
      </c>
      <c r="I594" s="101">
        <v>0</v>
      </c>
      <c r="J594" s="101">
        <v>0</v>
      </c>
      <c r="K594" s="116">
        <v>0</v>
      </c>
      <c r="L594" s="101">
        <v>0</v>
      </c>
      <c r="M594" s="84">
        <v>398</v>
      </c>
      <c r="N594" s="84">
        <v>3136272.57</v>
      </c>
      <c r="O594" s="101">
        <v>0</v>
      </c>
      <c r="P594" s="101">
        <v>0</v>
      </c>
      <c r="Q594" s="84">
        <v>0</v>
      </c>
      <c r="R594" s="84">
        <v>0</v>
      </c>
      <c r="S594" s="101">
        <v>0</v>
      </c>
      <c r="T594" s="101">
        <v>0</v>
      </c>
      <c r="U594" s="101">
        <v>0</v>
      </c>
      <c r="V594" s="101">
        <v>0</v>
      </c>
      <c r="W594" s="101">
        <v>0</v>
      </c>
      <c r="X594" s="101">
        <v>0</v>
      </c>
      <c r="Y594" s="101">
        <v>0</v>
      </c>
      <c r="Z594" s="101">
        <v>0</v>
      </c>
      <c r="AA594" s="101">
        <v>0</v>
      </c>
      <c r="AB594" s="101">
        <v>0</v>
      </c>
      <c r="AC594" s="84">
        <f>ROUND(N594*2.14%,2)</f>
        <v>67116.23</v>
      </c>
      <c r="AD594" s="84">
        <v>150000</v>
      </c>
      <c r="AE594" s="101">
        <v>0</v>
      </c>
      <c r="AF594" s="74">
        <v>2024</v>
      </c>
      <c r="AG594" s="74">
        <v>2024</v>
      </c>
      <c r="AH594" s="74">
        <v>2024</v>
      </c>
      <c r="AI594" s="89"/>
      <c r="AJ594" s="89"/>
      <c r="AK594" s="89"/>
      <c r="AL594" s="89"/>
      <c r="AM594" s="90" t="s">
        <v>16955</v>
      </c>
      <c r="AN594" s="90" t="s">
        <v>16957</v>
      </c>
      <c r="AO594" s="90">
        <v>0</v>
      </c>
      <c r="AP594" s="90" t="s">
        <v>16965</v>
      </c>
      <c r="AQ594" s="90" t="s">
        <v>16953</v>
      </c>
      <c r="AR594" s="90" t="s">
        <v>16965</v>
      </c>
      <c r="AS594" s="90"/>
      <c r="AT594" s="90"/>
      <c r="AU594" s="90"/>
      <c r="AV594" s="90"/>
      <c r="AW594" s="90" t="s">
        <v>785</v>
      </c>
      <c r="AX594" s="91">
        <v>778.3</v>
      </c>
      <c r="AY594" s="91">
        <v>344</v>
      </c>
      <c r="AZ594" s="90" t="s">
        <v>2968</v>
      </c>
      <c r="BA594" s="90" t="s">
        <v>17013</v>
      </c>
      <c r="BB594" s="92"/>
      <c r="BC594" s="93">
        <f t="shared" si="241"/>
        <v>-54</v>
      </c>
      <c r="BJ594" s="61" t="str">
        <f t="shared" si="244"/>
        <v>нет данных</v>
      </c>
      <c r="BM594" s="61" t="s">
        <v>3373</v>
      </c>
      <c r="BN594" s="61" t="s">
        <v>665</v>
      </c>
      <c r="BO594" s="61" t="s">
        <v>3374</v>
      </c>
      <c r="BU594" s="61" t="s">
        <v>3373</v>
      </c>
      <c r="BV594" s="61" t="s">
        <v>665</v>
      </c>
      <c r="BW594" s="61" t="s">
        <v>3374</v>
      </c>
      <c r="CH594" s="86">
        <f t="shared" si="224"/>
        <v>0</v>
      </c>
    </row>
    <row r="595" spans="1:86">
      <c r="A595" s="61">
        <v>1</v>
      </c>
      <c r="B595" s="94">
        <f>SUBTOTAL(9,$A$411:A595)</f>
        <v>148</v>
      </c>
      <c r="C595" s="98" t="s">
        <v>272</v>
      </c>
      <c r="D595" s="84">
        <f t="shared" si="251"/>
        <v>3353388.8</v>
      </c>
      <c r="E595" s="101">
        <v>0</v>
      </c>
      <c r="F595" s="101">
        <v>0</v>
      </c>
      <c r="G595" s="101">
        <v>0</v>
      </c>
      <c r="H595" s="101">
        <v>0</v>
      </c>
      <c r="I595" s="101">
        <v>0</v>
      </c>
      <c r="J595" s="101">
        <v>0</v>
      </c>
      <c r="K595" s="116">
        <v>0</v>
      </c>
      <c r="L595" s="101">
        <v>0</v>
      </c>
      <c r="M595" s="84">
        <v>398</v>
      </c>
      <c r="N595" s="84">
        <v>3136272.57</v>
      </c>
      <c r="O595" s="101">
        <v>0</v>
      </c>
      <c r="P595" s="101">
        <v>0</v>
      </c>
      <c r="Q595" s="101">
        <v>0</v>
      </c>
      <c r="R595" s="101">
        <v>0</v>
      </c>
      <c r="S595" s="101">
        <v>0</v>
      </c>
      <c r="T595" s="101">
        <v>0</v>
      </c>
      <c r="U595" s="101">
        <v>0</v>
      </c>
      <c r="V595" s="101">
        <v>0</v>
      </c>
      <c r="W595" s="101">
        <v>0</v>
      </c>
      <c r="X595" s="101">
        <v>0</v>
      </c>
      <c r="Y595" s="101">
        <v>0</v>
      </c>
      <c r="Z595" s="101">
        <v>0</v>
      </c>
      <c r="AA595" s="101">
        <v>0</v>
      </c>
      <c r="AB595" s="101">
        <v>0</v>
      </c>
      <c r="AC595" s="84">
        <f>ROUND(N595*2.14%,2)</f>
        <v>67116.23</v>
      </c>
      <c r="AD595" s="84">
        <v>150000</v>
      </c>
      <c r="AE595" s="101">
        <v>0</v>
      </c>
      <c r="AF595" s="74">
        <v>2024</v>
      </c>
      <c r="AG595" s="74">
        <v>2024</v>
      </c>
      <c r="AH595" s="74">
        <v>2024</v>
      </c>
      <c r="AI595" s="89"/>
      <c r="AJ595" s="89"/>
      <c r="AK595" s="89"/>
      <c r="AL595" s="89"/>
      <c r="AM595" s="90" t="s">
        <v>16968</v>
      </c>
      <c r="AN595" s="90" t="s">
        <v>16957</v>
      </c>
      <c r="AO595" s="90">
        <v>0</v>
      </c>
      <c r="AP595" s="90" t="s">
        <v>16965</v>
      </c>
      <c r="AQ595" s="90" t="s">
        <v>16953</v>
      </c>
      <c r="AR595" s="90" t="s">
        <v>16965</v>
      </c>
      <c r="AS595" s="90"/>
      <c r="AT595" s="90"/>
      <c r="AU595" s="90"/>
      <c r="AV595" s="90"/>
      <c r="AW595" s="90" t="s">
        <v>785</v>
      </c>
      <c r="AX595" s="91">
        <v>779.9</v>
      </c>
      <c r="AY595" s="91">
        <v>344</v>
      </c>
      <c r="AZ595" s="90" t="s">
        <v>2968</v>
      </c>
      <c r="BA595" s="90" t="s">
        <v>17013</v>
      </c>
      <c r="BB595" s="92"/>
      <c r="BC595" s="93">
        <f t="shared" si="241"/>
        <v>-54</v>
      </c>
      <c r="BJ595" s="61" t="str">
        <f t="shared" si="244"/>
        <v>нет данных</v>
      </c>
      <c r="BM595" s="61" t="s">
        <v>672</v>
      </c>
      <c r="BN595" s="61" t="s">
        <v>717</v>
      </c>
      <c r="BO595" s="61" t="s">
        <v>3375</v>
      </c>
      <c r="BU595" s="61" t="s">
        <v>672</v>
      </c>
      <c r="BV595" s="61" t="s">
        <v>717</v>
      </c>
      <c r="BW595" s="61" t="s">
        <v>3375</v>
      </c>
      <c r="CH595" s="86">
        <f t="shared" si="224"/>
        <v>0</v>
      </c>
    </row>
    <row r="596" spans="1:86" s="105" customFormat="1">
      <c r="A596" s="61">
        <v>1</v>
      </c>
      <c r="B596" s="94">
        <f>SUBTOTAL(9,$A$411:A596)</f>
        <v>149</v>
      </c>
      <c r="C596" s="82" t="s">
        <v>15510</v>
      </c>
      <c r="D596" s="84">
        <f t="shared" ref="D596:D602" si="252">E596+F596+G596+H596+I596+J596+L596+N596+P596+R596+T596+U596+V596+W596+X596+Y596+Z596+AA596+AB596+AC596+AD596+AE596</f>
        <v>464925.68</v>
      </c>
      <c r="E596" s="102">
        <v>0</v>
      </c>
      <c r="F596" s="102">
        <v>455184.73</v>
      </c>
      <c r="G596" s="102">
        <v>0</v>
      </c>
      <c r="H596" s="102">
        <v>0</v>
      </c>
      <c r="I596" s="102">
        <v>0</v>
      </c>
      <c r="J596" s="102">
        <v>0</v>
      </c>
      <c r="K596" s="119">
        <v>0</v>
      </c>
      <c r="L596" s="102">
        <v>0</v>
      </c>
      <c r="M596" s="102">
        <v>0</v>
      </c>
      <c r="N596" s="102">
        <v>0</v>
      </c>
      <c r="O596" s="102">
        <v>0</v>
      </c>
      <c r="P596" s="102">
        <v>0</v>
      </c>
      <c r="Q596" s="102">
        <v>0</v>
      </c>
      <c r="R596" s="102">
        <v>0</v>
      </c>
      <c r="S596" s="102">
        <v>0</v>
      </c>
      <c r="T596" s="102">
        <v>0</v>
      </c>
      <c r="U596" s="102">
        <v>0</v>
      </c>
      <c r="V596" s="102">
        <v>0</v>
      </c>
      <c r="W596" s="102">
        <v>0</v>
      </c>
      <c r="X596" s="102">
        <v>0</v>
      </c>
      <c r="Y596" s="102">
        <v>0</v>
      </c>
      <c r="Z596" s="102">
        <v>0</v>
      </c>
      <c r="AA596" s="102">
        <v>0</v>
      </c>
      <c r="AB596" s="102">
        <v>0</v>
      </c>
      <c r="AC596" s="134">
        <f t="shared" ref="AC596:AC602" si="253">ROUND(N596*2.14%,2)+ROUND(E596*2.14%,2)+ROUND(F596*2.14%,2)+ROUND(G596*2.14%,2)+ROUND(H596*2.14%,2)+ROUND(I596*2.14%,2)+ROUND(J596*2.14%,2)+ROUND(L596*2.14%,2)+ROUND(P596*2.14%,2)+ROUND(R596*2.14%,2)+ROUND(T596*2.14%,2)+ROUND(U596*2.14%,2)+ROUND(V596*2.14%,2)+ROUND(W596*2.14%,2)+ROUND(X596*2.14%,2)+ROUND(Y596*2.14%,2)+ROUND(Z596*2.14%,2)+ROUND(AA596*2.14%,2)+ROUND(AB596*2.14%,2)</f>
        <v>9740.9500000000007</v>
      </c>
      <c r="AD596" s="102">
        <v>0</v>
      </c>
      <c r="AE596" s="102">
        <v>0</v>
      </c>
      <c r="AF596" s="103" t="s">
        <v>17053</v>
      </c>
      <c r="AG596" s="103">
        <v>2024</v>
      </c>
      <c r="AH596" s="103">
        <v>2024</v>
      </c>
      <c r="BW596" s="106"/>
      <c r="CH596" s="86">
        <f t="shared" ref="CH596:CH602" si="254">D596-E596-F596-G596-H596-I596-J596-L596-N596-P596-R596-T596-U596-V596-W596-X596-Y596-Z596-AA596-AB596-AC596-AD596-AE596</f>
        <v>1.0913936421275139E-11</v>
      </c>
    </row>
    <row r="597" spans="1:86" s="105" customFormat="1">
      <c r="A597" s="61">
        <v>1</v>
      </c>
      <c r="B597" s="94">
        <f>SUBTOTAL(9,$A$411:A597)</f>
        <v>150</v>
      </c>
      <c r="C597" s="82" t="s">
        <v>15512</v>
      </c>
      <c r="D597" s="84">
        <f t="shared" si="252"/>
        <v>461093.33999999997</v>
      </c>
      <c r="E597" s="102">
        <v>0</v>
      </c>
      <c r="F597" s="102">
        <v>451432.68</v>
      </c>
      <c r="G597" s="102">
        <v>0</v>
      </c>
      <c r="H597" s="102">
        <v>0</v>
      </c>
      <c r="I597" s="102">
        <v>0</v>
      </c>
      <c r="J597" s="102">
        <v>0</v>
      </c>
      <c r="K597" s="119">
        <v>0</v>
      </c>
      <c r="L597" s="102">
        <v>0</v>
      </c>
      <c r="M597" s="102">
        <v>0</v>
      </c>
      <c r="N597" s="102">
        <v>0</v>
      </c>
      <c r="O597" s="102">
        <v>0</v>
      </c>
      <c r="P597" s="102">
        <v>0</v>
      </c>
      <c r="Q597" s="102">
        <v>0</v>
      </c>
      <c r="R597" s="102">
        <v>0</v>
      </c>
      <c r="S597" s="102">
        <v>0</v>
      </c>
      <c r="T597" s="102">
        <v>0</v>
      </c>
      <c r="U597" s="102">
        <v>0</v>
      </c>
      <c r="V597" s="102">
        <v>0</v>
      </c>
      <c r="W597" s="102">
        <v>0</v>
      </c>
      <c r="X597" s="102">
        <v>0</v>
      </c>
      <c r="Y597" s="102">
        <v>0</v>
      </c>
      <c r="Z597" s="102">
        <v>0</v>
      </c>
      <c r="AA597" s="102">
        <v>0</v>
      </c>
      <c r="AB597" s="102">
        <v>0</v>
      </c>
      <c r="AC597" s="134">
        <f t="shared" si="253"/>
        <v>9660.66</v>
      </c>
      <c r="AD597" s="102">
        <v>0</v>
      </c>
      <c r="AE597" s="102">
        <v>0</v>
      </c>
      <c r="AF597" s="103" t="s">
        <v>17053</v>
      </c>
      <c r="AG597" s="103">
        <v>2024</v>
      </c>
      <c r="AH597" s="103">
        <v>2024</v>
      </c>
      <c r="BW597" s="106"/>
      <c r="CH597" s="86">
        <f t="shared" si="254"/>
        <v>-2.5465851649641991E-11</v>
      </c>
    </row>
    <row r="598" spans="1:86" s="105" customFormat="1">
      <c r="A598" s="61">
        <v>1</v>
      </c>
      <c r="B598" s="94">
        <f>SUBTOTAL(9,$A$411:A598)</f>
        <v>151</v>
      </c>
      <c r="C598" s="82" t="s">
        <v>15513</v>
      </c>
      <c r="D598" s="84">
        <f t="shared" si="252"/>
        <v>463252.68000000005</v>
      </c>
      <c r="E598" s="102">
        <v>0</v>
      </c>
      <c r="F598" s="102">
        <v>453546.78</v>
      </c>
      <c r="G598" s="102">
        <v>0</v>
      </c>
      <c r="H598" s="102">
        <v>0</v>
      </c>
      <c r="I598" s="102">
        <v>0</v>
      </c>
      <c r="J598" s="102">
        <v>0</v>
      </c>
      <c r="K598" s="119">
        <v>0</v>
      </c>
      <c r="L598" s="102">
        <v>0</v>
      </c>
      <c r="M598" s="102">
        <v>0</v>
      </c>
      <c r="N598" s="102">
        <v>0</v>
      </c>
      <c r="O598" s="102">
        <v>0</v>
      </c>
      <c r="P598" s="102">
        <v>0</v>
      </c>
      <c r="Q598" s="102">
        <v>0</v>
      </c>
      <c r="R598" s="102">
        <v>0</v>
      </c>
      <c r="S598" s="102">
        <v>0</v>
      </c>
      <c r="T598" s="102">
        <v>0</v>
      </c>
      <c r="U598" s="102">
        <v>0</v>
      </c>
      <c r="V598" s="102">
        <v>0</v>
      </c>
      <c r="W598" s="102">
        <v>0</v>
      </c>
      <c r="X598" s="102">
        <v>0</v>
      </c>
      <c r="Y598" s="102">
        <v>0</v>
      </c>
      <c r="Z598" s="102">
        <v>0</v>
      </c>
      <c r="AA598" s="102">
        <v>0</v>
      </c>
      <c r="AB598" s="102">
        <v>0</v>
      </c>
      <c r="AC598" s="134">
        <f t="shared" si="253"/>
        <v>9705.9</v>
      </c>
      <c r="AD598" s="102">
        <v>0</v>
      </c>
      <c r="AE598" s="102">
        <v>0</v>
      </c>
      <c r="AF598" s="103" t="s">
        <v>17053</v>
      </c>
      <c r="AG598" s="103">
        <v>2024</v>
      </c>
      <c r="AH598" s="103">
        <v>2024</v>
      </c>
      <c r="BW598" s="106"/>
      <c r="CH598" s="86">
        <f t="shared" si="254"/>
        <v>2.3646862246096134E-11</v>
      </c>
    </row>
    <row r="599" spans="1:86" s="105" customFormat="1">
      <c r="A599" s="61">
        <v>1</v>
      </c>
      <c r="B599" s="94">
        <f>SUBTOTAL(9,$A$411:A599)</f>
        <v>152</v>
      </c>
      <c r="C599" s="82" t="s">
        <v>15514</v>
      </c>
      <c r="D599" s="84">
        <f t="shared" si="252"/>
        <v>461022.00999999995</v>
      </c>
      <c r="E599" s="102">
        <v>0</v>
      </c>
      <c r="F599" s="102">
        <v>451362.85</v>
      </c>
      <c r="G599" s="102">
        <v>0</v>
      </c>
      <c r="H599" s="102">
        <v>0</v>
      </c>
      <c r="I599" s="102">
        <v>0</v>
      </c>
      <c r="J599" s="102">
        <v>0</v>
      </c>
      <c r="K599" s="119">
        <v>0</v>
      </c>
      <c r="L599" s="102">
        <v>0</v>
      </c>
      <c r="M599" s="102">
        <v>0</v>
      </c>
      <c r="N599" s="102">
        <v>0</v>
      </c>
      <c r="O599" s="102">
        <v>0</v>
      </c>
      <c r="P599" s="102">
        <v>0</v>
      </c>
      <c r="Q599" s="102">
        <v>0</v>
      </c>
      <c r="R599" s="102">
        <v>0</v>
      </c>
      <c r="S599" s="102">
        <v>0</v>
      </c>
      <c r="T599" s="102">
        <v>0</v>
      </c>
      <c r="U599" s="102">
        <v>0</v>
      </c>
      <c r="V599" s="102">
        <v>0</v>
      </c>
      <c r="W599" s="102">
        <v>0</v>
      </c>
      <c r="X599" s="102">
        <v>0</v>
      </c>
      <c r="Y599" s="102">
        <v>0</v>
      </c>
      <c r="Z599" s="102">
        <v>0</v>
      </c>
      <c r="AA599" s="102">
        <v>0</v>
      </c>
      <c r="AB599" s="102">
        <v>0</v>
      </c>
      <c r="AC599" s="134">
        <f t="shared" si="253"/>
        <v>9659.16</v>
      </c>
      <c r="AD599" s="102">
        <v>0</v>
      </c>
      <c r="AE599" s="102">
        <v>0</v>
      </c>
      <c r="AF599" s="103" t="s">
        <v>17053</v>
      </c>
      <c r="AG599" s="103">
        <v>2024</v>
      </c>
      <c r="AH599" s="103">
        <v>2024</v>
      </c>
      <c r="BW599" s="106"/>
      <c r="CH599" s="86">
        <f t="shared" si="254"/>
        <v>-2.5465851649641991E-11</v>
      </c>
    </row>
    <row r="600" spans="1:86" s="105" customFormat="1">
      <c r="A600" s="61">
        <v>1</v>
      </c>
      <c r="B600" s="94">
        <f>SUBTOTAL(9,$A$411:A600)</f>
        <v>153</v>
      </c>
      <c r="C600" s="82" t="s">
        <v>15515</v>
      </c>
      <c r="D600" s="84">
        <f t="shared" si="252"/>
        <v>470223.52</v>
      </c>
      <c r="E600" s="102">
        <v>0</v>
      </c>
      <c r="F600" s="102">
        <v>460371.57</v>
      </c>
      <c r="G600" s="102">
        <v>0</v>
      </c>
      <c r="H600" s="102">
        <v>0</v>
      </c>
      <c r="I600" s="102">
        <v>0</v>
      </c>
      <c r="J600" s="102">
        <v>0</v>
      </c>
      <c r="K600" s="119">
        <v>0</v>
      </c>
      <c r="L600" s="102">
        <v>0</v>
      </c>
      <c r="M600" s="102">
        <v>0</v>
      </c>
      <c r="N600" s="102">
        <v>0</v>
      </c>
      <c r="O600" s="102">
        <v>0</v>
      </c>
      <c r="P600" s="102">
        <v>0</v>
      </c>
      <c r="Q600" s="102">
        <v>0</v>
      </c>
      <c r="R600" s="102">
        <v>0</v>
      </c>
      <c r="S600" s="102">
        <v>0</v>
      </c>
      <c r="T600" s="102">
        <v>0</v>
      </c>
      <c r="U600" s="102">
        <v>0</v>
      </c>
      <c r="V600" s="102">
        <v>0</v>
      </c>
      <c r="W600" s="102">
        <v>0</v>
      </c>
      <c r="X600" s="102">
        <v>0</v>
      </c>
      <c r="Y600" s="102">
        <v>0</v>
      </c>
      <c r="Z600" s="102">
        <v>0</v>
      </c>
      <c r="AA600" s="102">
        <v>0</v>
      </c>
      <c r="AB600" s="102">
        <v>0</v>
      </c>
      <c r="AC600" s="134">
        <f t="shared" si="253"/>
        <v>9851.9500000000007</v>
      </c>
      <c r="AD600" s="102">
        <v>0</v>
      </c>
      <c r="AE600" s="102">
        <v>0</v>
      </c>
      <c r="AF600" s="103" t="s">
        <v>17053</v>
      </c>
      <c r="AG600" s="103">
        <v>2024</v>
      </c>
      <c r="AH600" s="103">
        <v>2024</v>
      </c>
      <c r="BW600" s="106"/>
      <c r="CH600" s="86">
        <f t="shared" si="254"/>
        <v>1.0913936421275139E-11</v>
      </c>
    </row>
    <row r="601" spans="1:86" s="105" customFormat="1">
      <c r="A601" s="61">
        <v>1</v>
      </c>
      <c r="B601" s="94">
        <f>SUBTOTAL(9,$A$411:A601)</f>
        <v>154</v>
      </c>
      <c r="C601" s="82" t="s">
        <v>15516</v>
      </c>
      <c r="D601" s="84">
        <f t="shared" si="252"/>
        <v>483095.25</v>
      </c>
      <c r="E601" s="102">
        <v>0</v>
      </c>
      <c r="F601" s="102">
        <v>472973.61</v>
      </c>
      <c r="G601" s="102">
        <v>0</v>
      </c>
      <c r="H601" s="102">
        <v>0</v>
      </c>
      <c r="I601" s="102">
        <v>0</v>
      </c>
      <c r="J601" s="102">
        <v>0</v>
      </c>
      <c r="K601" s="119">
        <v>0</v>
      </c>
      <c r="L601" s="102">
        <v>0</v>
      </c>
      <c r="M601" s="102">
        <v>0</v>
      </c>
      <c r="N601" s="102">
        <v>0</v>
      </c>
      <c r="O601" s="102">
        <v>0</v>
      </c>
      <c r="P601" s="102">
        <v>0</v>
      </c>
      <c r="Q601" s="102">
        <v>0</v>
      </c>
      <c r="R601" s="102">
        <v>0</v>
      </c>
      <c r="S601" s="102">
        <v>0</v>
      </c>
      <c r="T601" s="102">
        <v>0</v>
      </c>
      <c r="U601" s="102">
        <v>0</v>
      </c>
      <c r="V601" s="102">
        <v>0</v>
      </c>
      <c r="W601" s="102">
        <v>0</v>
      </c>
      <c r="X601" s="102">
        <v>0</v>
      </c>
      <c r="Y601" s="102">
        <v>0</v>
      </c>
      <c r="Z601" s="102">
        <v>0</v>
      </c>
      <c r="AA601" s="102">
        <v>0</v>
      </c>
      <c r="AB601" s="102">
        <v>0</v>
      </c>
      <c r="AC601" s="134">
        <f t="shared" si="253"/>
        <v>10121.64</v>
      </c>
      <c r="AD601" s="102">
        <v>0</v>
      </c>
      <c r="AE601" s="102">
        <v>0</v>
      </c>
      <c r="AF601" s="103" t="s">
        <v>17053</v>
      </c>
      <c r="AG601" s="103">
        <v>2024</v>
      </c>
      <c r="AH601" s="103">
        <v>2024</v>
      </c>
      <c r="BW601" s="106"/>
      <c r="CH601" s="86">
        <f t="shared" si="254"/>
        <v>1.4551915228366852E-11</v>
      </c>
    </row>
    <row r="602" spans="1:86" s="105" customFormat="1">
      <c r="A602" s="61">
        <v>1</v>
      </c>
      <c r="B602" s="94">
        <f>SUBTOTAL(9,$A$411:A602)</f>
        <v>155</v>
      </c>
      <c r="C602" s="82" t="s">
        <v>15518</v>
      </c>
      <c r="D602" s="84">
        <f t="shared" si="252"/>
        <v>562400.68999999994</v>
      </c>
      <c r="E602" s="102">
        <v>0</v>
      </c>
      <c r="F602" s="102">
        <v>550617.48</v>
      </c>
      <c r="G602" s="102">
        <v>0</v>
      </c>
      <c r="H602" s="102">
        <v>0</v>
      </c>
      <c r="I602" s="102">
        <v>0</v>
      </c>
      <c r="J602" s="102">
        <v>0</v>
      </c>
      <c r="K602" s="119">
        <v>0</v>
      </c>
      <c r="L602" s="102">
        <v>0</v>
      </c>
      <c r="M602" s="102">
        <v>0</v>
      </c>
      <c r="N602" s="102">
        <v>0</v>
      </c>
      <c r="O602" s="102">
        <v>0</v>
      </c>
      <c r="P602" s="102">
        <v>0</v>
      </c>
      <c r="Q602" s="102">
        <v>0</v>
      </c>
      <c r="R602" s="102">
        <v>0</v>
      </c>
      <c r="S602" s="102">
        <v>0</v>
      </c>
      <c r="T602" s="102">
        <v>0</v>
      </c>
      <c r="U602" s="102">
        <v>0</v>
      </c>
      <c r="V602" s="102">
        <v>0</v>
      </c>
      <c r="W602" s="102">
        <v>0</v>
      </c>
      <c r="X602" s="102">
        <v>0</v>
      </c>
      <c r="Y602" s="102">
        <v>0</v>
      </c>
      <c r="Z602" s="102">
        <v>0</v>
      </c>
      <c r="AA602" s="102">
        <v>0</v>
      </c>
      <c r="AB602" s="102">
        <v>0</v>
      </c>
      <c r="AC602" s="134">
        <f t="shared" si="253"/>
        <v>11783.21</v>
      </c>
      <c r="AD602" s="102">
        <v>0</v>
      </c>
      <c r="AE602" s="102">
        <v>0</v>
      </c>
      <c r="AF602" s="103" t="s">
        <v>17053</v>
      </c>
      <c r="AG602" s="103">
        <v>2024</v>
      </c>
      <c r="AH602" s="103">
        <v>2024</v>
      </c>
      <c r="BW602" s="106"/>
      <c r="CH602" s="86">
        <f t="shared" si="254"/>
        <v>-3.637978807091713E-11</v>
      </c>
    </row>
    <row r="603" spans="1:86">
      <c r="B603" s="87" t="s">
        <v>270</v>
      </c>
      <c r="C603" s="87"/>
      <c r="D603" s="83">
        <f>D604</f>
        <v>6420307.1999999993</v>
      </c>
      <c r="E603" s="84">
        <f t="shared" ref="E603:AE603" si="255">E604</f>
        <v>0</v>
      </c>
      <c r="F603" s="84">
        <f t="shared" si="255"/>
        <v>0</v>
      </c>
      <c r="G603" s="84">
        <f t="shared" si="255"/>
        <v>0</v>
      </c>
      <c r="H603" s="84">
        <f t="shared" si="255"/>
        <v>0</v>
      </c>
      <c r="I603" s="84">
        <f t="shared" si="255"/>
        <v>0</v>
      </c>
      <c r="J603" s="84">
        <f t="shared" si="255"/>
        <v>0</v>
      </c>
      <c r="K603" s="85">
        <f t="shared" si="255"/>
        <v>0</v>
      </c>
      <c r="L603" s="84">
        <f t="shared" si="255"/>
        <v>0</v>
      </c>
      <c r="M603" s="84">
        <f t="shared" si="255"/>
        <v>0</v>
      </c>
      <c r="N603" s="84">
        <f t="shared" si="255"/>
        <v>0</v>
      </c>
      <c r="O603" s="84">
        <f t="shared" si="255"/>
        <v>0</v>
      </c>
      <c r="P603" s="84">
        <f t="shared" si="255"/>
        <v>0</v>
      </c>
      <c r="Q603" s="84">
        <f t="shared" si="255"/>
        <v>0</v>
      </c>
      <c r="R603" s="84">
        <f t="shared" si="255"/>
        <v>0</v>
      </c>
      <c r="S603" s="84">
        <f t="shared" si="255"/>
        <v>84</v>
      </c>
      <c r="T603" s="84">
        <f t="shared" si="255"/>
        <v>6109562.5599999996</v>
      </c>
      <c r="U603" s="84">
        <f t="shared" si="255"/>
        <v>0</v>
      </c>
      <c r="V603" s="84">
        <f t="shared" si="255"/>
        <v>0</v>
      </c>
      <c r="W603" s="84">
        <f t="shared" si="255"/>
        <v>0</v>
      </c>
      <c r="X603" s="84">
        <f t="shared" si="255"/>
        <v>0</v>
      </c>
      <c r="Y603" s="84">
        <f t="shared" si="255"/>
        <v>0</v>
      </c>
      <c r="Z603" s="84">
        <f t="shared" si="255"/>
        <v>0</v>
      </c>
      <c r="AA603" s="84">
        <f t="shared" si="255"/>
        <v>0</v>
      </c>
      <c r="AB603" s="84">
        <f t="shared" si="255"/>
        <v>0</v>
      </c>
      <c r="AC603" s="84">
        <f t="shared" si="255"/>
        <v>130744.64</v>
      </c>
      <c r="AD603" s="84">
        <f t="shared" si="255"/>
        <v>180000</v>
      </c>
      <c r="AE603" s="84">
        <f t="shared" si="255"/>
        <v>0</v>
      </c>
      <c r="AF603" s="74" t="s">
        <v>17027</v>
      </c>
      <c r="AG603" s="74" t="s">
        <v>17027</v>
      </c>
      <c r="AH603" s="74" t="s">
        <v>17027</v>
      </c>
      <c r="AI603" s="89"/>
      <c r="AJ603" s="89"/>
      <c r="AK603" s="89"/>
      <c r="AL603" s="89"/>
      <c r="AM603" s="90"/>
      <c r="AN603" s="90"/>
      <c r="AO603" s="90"/>
      <c r="AP603" s="90"/>
      <c r="AQ603" s="90"/>
      <c r="AR603" s="90"/>
      <c r="AS603" s="90"/>
      <c r="AT603" s="90"/>
      <c r="AU603" s="90"/>
      <c r="AV603" s="90"/>
      <c r="AW603" s="90"/>
      <c r="AX603" s="91"/>
      <c r="AY603" s="91"/>
      <c r="AZ603" s="90"/>
      <c r="BA603" s="90"/>
      <c r="BB603" s="92"/>
      <c r="BC603" s="93">
        <f t="shared" si="241"/>
        <v>0</v>
      </c>
      <c r="BJ603" s="61" t="e">
        <f t="shared" ref="BJ603:BJ611" si="256">VLOOKUP(C603,BM:BO,3,FALSE)</f>
        <v>#N/A</v>
      </c>
      <c r="BM603" s="61" t="s">
        <v>673</v>
      </c>
      <c r="BN603" s="61" t="s">
        <v>1271</v>
      </c>
      <c r="BO603" s="61" t="s">
        <v>3376</v>
      </c>
      <c r="BU603" s="61" t="s">
        <v>673</v>
      </c>
      <c r="BV603" s="61" t="s">
        <v>1271</v>
      </c>
      <c r="BW603" s="61" t="s">
        <v>3376</v>
      </c>
      <c r="CH603" s="86">
        <f t="shared" si="224"/>
        <v>-3.4924596548080444E-10</v>
      </c>
    </row>
    <row r="604" spans="1:86">
      <c r="A604" s="61">
        <v>1</v>
      </c>
      <c r="B604" s="94">
        <f>SUBTOTAL(9,$A$411:A604)</f>
        <v>156</v>
      </c>
      <c r="C604" s="98" t="s">
        <v>15559</v>
      </c>
      <c r="D604" s="84">
        <f>E604+F604+G604+H604+I604+J604+L604+N604+P604+R604+T604+U604+V604+W604+X604+Y604+Z604+AA604+AB604+AC604+AD604+AE604</f>
        <v>6420307.1999999993</v>
      </c>
      <c r="E604" s="101">
        <v>0</v>
      </c>
      <c r="F604" s="101">
        <v>0</v>
      </c>
      <c r="G604" s="101">
        <v>0</v>
      </c>
      <c r="H604" s="101">
        <v>0</v>
      </c>
      <c r="I604" s="101">
        <v>0</v>
      </c>
      <c r="J604" s="101">
        <v>0</v>
      </c>
      <c r="K604" s="116">
        <v>0</v>
      </c>
      <c r="L604" s="101">
        <v>0</v>
      </c>
      <c r="M604" s="84">
        <v>0</v>
      </c>
      <c r="N604" s="101">
        <v>0</v>
      </c>
      <c r="O604" s="101">
        <v>0</v>
      </c>
      <c r="P604" s="101">
        <v>0</v>
      </c>
      <c r="Q604" s="101">
        <v>0</v>
      </c>
      <c r="R604" s="101">
        <v>0</v>
      </c>
      <c r="S604" s="101">
        <v>84</v>
      </c>
      <c r="T604" s="84">
        <v>6109562.5599999996</v>
      </c>
      <c r="U604" s="101">
        <v>0</v>
      </c>
      <c r="V604" s="101">
        <v>0</v>
      </c>
      <c r="W604" s="101">
        <v>0</v>
      </c>
      <c r="X604" s="101">
        <v>0</v>
      </c>
      <c r="Y604" s="101">
        <v>0</v>
      </c>
      <c r="Z604" s="101">
        <v>0</v>
      </c>
      <c r="AA604" s="101">
        <v>0</v>
      </c>
      <c r="AB604" s="101">
        <v>0</v>
      </c>
      <c r="AC604" s="84">
        <f>ROUND(T604*2.14%,2)</f>
        <v>130744.64</v>
      </c>
      <c r="AD604" s="84">
        <v>180000</v>
      </c>
      <c r="AE604" s="101">
        <v>0</v>
      </c>
      <c r="AF604" s="74">
        <v>2024</v>
      </c>
      <c r="AG604" s="74">
        <v>2024</v>
      </c>
      <c r="AH604" s="74">
        <v>2024</v>
      </c>
      <c r="AI604" s="89"/>
      <c r="AJ604" s="89"/>
      <c r="AK604" s="89"/>
      <c r="AL604" s="89"/>
      <c r="AM604" s="90" t="s">
        <v>16959</v>
      </c>
      <c r="AN604" s="90" t="s">
        <v>16952</v>
      </c>
      <c r="AO604" s="90"/>
      <c r="AP604" s="90" t="s">
        <v>16958</v>
      </c>
      <c r="AQ604" s="90" t="s">
        <v>16955</v>
      </c>
      <c r="AR604" s="90" t="s">
        <v>16965</v>
      </c>
      <c r="AS604" s="90"/>
      <c r="AT604" s="90"/>
      <c r="AU604" s="90"/>
      <c r="AV604" s="90"/>
      <c r="AW604" s="90">
        <v>1980</v>
      </c>
      <c r="AX604" s="91">
        <v>378.6</v>
      </c>
      <c r="AY604" s="91">
        <v>459.2</v>
      </c>
      <c r="AZ604" s="90" t="s">
        <v>2968</v>
      </c>
      <c r="BA604" s="90" t="s">
        <v>17013</v>
      </c>
      <c r="BB604" s="92"/>
      <c r="BC604" s="93">
        <f t="shared" si="241"/>
        <v>459.2</v>
      </c>
      <c r="BJ604" s="61" t="str">
        <f t="shared" si="256"/>
        <v>397.100</v>
      </c>
      <c r="BM604" s="61" t="s">
        <v>3378</v>
      </c>
      <c r="BN604" s="61" t="s">
        <v>2985</v>
      </c>
      <c r="BO604" s="61" t="s">
        <v>2985</v>
      </c>
      <c r="BU604" s="61" t="s">
        <v>3378</v>
      </c>
      <c r="BV604" s="61" t="s">
        <v>2985</v>
      </c>
      <c r="BW604" s="61" t="s">
        <v>2985</v>
      </c>
      <c r="CH604" s="86">
        <f t="shared" si="224"/>
        <v>-3.4924596548080444E-10</v>
      </c>
    </row>
    <row r="605" spans="1:86">
      <c r="B605" s="87" t="s">
        <v>271</v>
      </c>
      <c r="C605" s="87"/>
      <c r="D605" s="83">
        <f>D606</f>
        <v>5720982.3999999994</v>
      </c>
      <c r="E605" s="84">
        <f t="shared" ref="E605:AE605" si="257">E606</f>
        <v>0</v>
      </c>
      <c r="F605" s="84">
        <f t="shared" si="257"/>
        <v>0</v>
      </c>
      <c r="G605" s="84">
        <f t="shared" si="257"/>
        <v>0</v>
      </c>
      <c r="H605" s="84">
        <f t="shared" si="257"/>
        <v>0</v>
      </c>
      <c r="I605" s="84">
        <f t="shared" si="257"/>
        <v>0</v>
      </c>
      <c r="J605" s="84">
        <f t="shared" si="257"/>
        <v>0</v>
      </c>
      <c r="K605" s="85">
        <f t="shared" si="257"/>
        <v>0</v>
      </c>
      <c r="L605" s="84">
        <f t="shared" si="257"/>
        <v>0</v>
      </c>
      <c r="M605" s="84">
        <f t="shared" si="257"/>
        <v>679</v>
      </c>
      <c r="N605" s="84">
        <f t="shared" si="257"/>
        <v>5424889.7599999998</v>
      </c>
      <c r="O605" s="84">
        <f t="shared" si="257"/>
        <v>0</v>
      </c>
      <c r="P605" s="84">
        <f t="shared" si="257"/>
        <v>0</v>
      </c>
      <c r="Q605" s="84">
        <f t="shared" si="257"/>
        <v>0</v>
      </c>
      <c r="R605" s="84">
        <f t="shared" si="257"/>
        <v>0</v>
      </c>
      <c r="S605" s="84">
        <f t="shared" si="257"/>
        <v>0</v>
      </c>
      <c r="T605" s="84">
        <f t="shared" si="257"/>
        <v>0</v>
      </c>
      <c r="U605" s="84">
        <f t="shared" si="257"/>
        <v>0</v>
      </c>
      <c r="V605" s="84">
        <f t="shared" si="257"/>
        <v>0</v>
      </c>
      <c r="W605" s="84">
        <f t="shared" si="257"/>
        <v>0</v>
      </c>
      <c r="X605" s="84">
        <f t="shared" si="257"/>
        <v>0</v>
      </c>
      <c r="Y605" s="84">
        <f t="shared" si="257"/>
        <v>0</v>
      </c>
      <c r="Z605" s="84">
        <f t="shared" si="257"/>
        <v>0</v>
      </c>
      <c r="AA605" s="84">
        <f t="shared" si="257"/>
        <v>0</v>
      </c>
      <c r="AB605" s="84">
        <f t="shared" si="257"/>
        <v>0</v>
      </c>
      <c r="AC605" s="84">
        <f t="shared" si="257"/>
        <v>116092.64</v>
      </c>
      <c r="AD605" s="84">
        <f t="shared" si="257"/>
        <v>180000</v>
      </c>
      <c r="AE605" s="84">
        <f t="shared" si="257"/>
        <v>0</v>
      </c>
      <c r="AF605" s="74" t="s">
        <v>17027</v>
      </c>
      <c r="AG605" s="74" t="s">
        <v>17027</v>
      </c>
      <c r="AH605" s="74" t="s">
        <v>17027</v>
      </c>
      <c r="AI605" s="89"/>
      <c r="AJ605" s="89"/>
      <c r="AK605" s="89"/>
      <c r="AL605" s="89"/>
      <c r="AM605" s="90"/>
      <c r="AN605" s="90"/>
      <c r="AO605" s="90"/>
      <c r="AP605" s="90"/>
      <c r="AQ605" s="90"/>
      <c r="AR605" s="90"/>
      <c r="AS605" s="90"/>
      <c r="AT605" s="90"/>
      <c r="AU605" s="90"/>
      <c r="AV605" s="90"/>
      <c r="AW605" s="90"/>
      <c r="AX605" s="91"/>
      <c r="AY605" s="91"/>
      <c r="AZ605" s="90"/>
      <c r="BA605" s="90"/>
      <c r="BB605" s="92"/>
      <c r="BC605" s="93">
        <f t="shared" si="241"/>
        <v>-679</v>
      </c>
      <c r="BJ605" s="61" t="e">
        <f t="shared" si="256"/>
        <v>#N/A</v>
      </c>
      <c r="BM605" s="61" t="s">
        <v>674</v>
      </c>
      <c r="BN605" s="61" t="s">
        <v>660</v>
      </c>
      <c r="BO605" s="61" t="s">
        <v>3380</v>
      </c>
      <c r="BU605" s="61" t="s">
        <v>674</v>
      </c>
      <c r="BV605" s="61" t="s">
        <v>660</v>
      </c>
      <c r="BW605" s="61" t="s">
        <v>3380</v>
      </c>
      <c r="CH605" s="86">
        <f t="shared" si="224"/>
        <v>-3.4924596548080444E-10</v>
      </c>
    </row>
    <row r="606" spans="1:86">
      <c r="A606" s="61">
        <v>1</v>
      </c>
      <c r="B606" s="94">
        <f>SUBTOTAL(9,$A$411:A606)</f>
        <v>157</v>
      </c>
      <c r="C606" s="98" t="s">
        <v>275</v>
      </c>
      <c r="D606" s="84">
        <f>E606+F606+G606+H606+I606+J606+L606+N606+P606+R606+T606+U606+V606+W606+X606+Y606+Z606+AA606+AB606+AC606+AD606+AE606</f>
        <v>5720982.3999999994</v>
      </c>
      <c r="E606" s="101">
        <v>0</v>
      </c>
      <c r="F606" s="101">
        <v>0</v>
      </c>
      <c r="G606" s="101">
        <v>0</v>
      </c>
      <c r="H606" s="101">
        <v>0</v>
      </c>
      <c r="I606" s="101">
        <v>0</v>
      </c>
      <c r="J606" s="101">
        <v>0</v>
      </c>
      <c r="K606" s="116">
        <v>0</v>
      </c>
      <c r="L606" s="101">
        <v>0</v>
      </c>
      <c r="M606" s="84">
        <v>679</v>
      </c>
      <c r="N606" s="84">
        <v>5424889.7599999998</v>
      </c>
      <c r="O606" s="101">
        <v>0</v>
      </c>
      <c r="P606" s="101">
        <v>0</v>
      </c>
      <c r="Q606" s="101">
        <v>0</v>
      </c>
      <c r="R606" s="101">
        <v>0</v>
      </c>
      <c r="S606" s="101">
        <v>0</v>
      </c>
      <c r="T606" s="101">
        <v>0</v>
      </c>
      <c r="U606" s="101">
        <v>0</v>
      </c>
      <c r="V606" s="101">
        <v>0</v>
      </c>
      <c r="W606" s="101">
        <v>0</v>
      </c>
      <c r="X606" s="101">
        <v>0</v>
      </c>
      <c r="Y606" s="101">
        <v>0</v>
      </c>
      <c r="Z606" s="101">
        <v>0</v>
      </c>
      <c r="AA606" s="101">
        <v>0</v>
      </c>
      <c r="AB606" s="101">
        <v>0</v>
      </c>
      <c r="AC606" s="84">
        <f>ROUND(N606*2.14%,2)</f>
        <v>116092.64</v>
      </c>
      <c r="AD606" s="84">
        <v>180000</v>
      </c>
      <c r="AE606" s="101">
        <v>0</v>
      </c>
      <c r="AF606" s="74">
        <v>2024</v>
      </c>
      <c r="AG606" s="74">
        <v>2024</v>
      </c>
      <c r="AH606" s="74">
        <v>2024</v>
      </c>
      <c r="AI606" s="89"/>
      <c r="AJ606" s="89"/>
      <c r="AK606" s="89"/>
      <c r="AL606" s="89"/>
      <c r="AM606" s="90" t="s">
        <v>16955</v>
      </c>
      <c r="AN606" s="90" t="s">
        <v>16957</v>
      </c>
      <c r="AO606" s="90">
        <v>0</v>
      </c>
      <c r="AP606" s="90" t="s">
        <v>16965</v>
      </c>
      <c r="AQ606" s="90" t="s">
        <v>16969</v>
      </c>
      <c r="AR606" s="90">
        <v>0</v>
      </c>
      <c r="AS606" s="90"/>
      <c r="AT606" s="90"/>
      <c r="AU606" s="90"/>
      <c r="AV606" s="90"/>
      <c r="AW606" s="90" t="s">
        <v>1269</v>
      </c>
      <c r="AX606" s="91">
        <v>492.1</v>
      </c>
      <c r="AY606" s="91">
        <v>587</v>
      </c>
      <c r="AZ606" s="90" t="s">
        <v>2968</v>
      </c>
      <c r="BA606" s="90" t="s">
        <v>17013</v>
      </c>
      <c r="BB606" s="92"/>
      <c r="BC606" s="93">
        <f t="shared" si="241"/>
        <v>-92</v>
      </c>
      <c r="BJ606" s="61" t="str">
        <f t="shared" si="256"/>
        <v>нет данных</v>
      </c>
      <c r="BM606" s="61" t="s">
        <v>675</v>
      </c>
      <c r="BN606" s="61" t="s">
        <v>721</v>
      </c>
      <c r="BO606" s="61" t="s">
        <v>2195</v>
      </c>
      <c r="BU606" s="61" t="s">
        <v>675</v>
      </c>
      <c r="BV606" s="61" t="s">
        <v>721</v>
      </c>
      <c r="BW606" s="61" t="s">
        <v>2195</v>
      </c>
      <c r="CH606" s="86">
        <f t="shared" si="224"/>
        <v>-3.4924596548080444E-10</v>
      </c>
    </row>
    <row r="607" spans="1:86">
      <c r="B607" s="87" t="s">
        <v>261</v>
      </c>
      <c r="C607" s="87"/>
      <c r="D607" s="83">
        <f>D608</f>
        <v>3090510.08</v>
      </c>
      <c r="E607" s="84">
        <f t="shared" ref="E607:AE607" si="258">E608</f>
        <v>0</v>
      </c>
      <c r="F607" s="84">
        <f t="shared" si="258"/>
        <v>0</v>
      </c>
      <c r="G607" s="84">
        <f t="shared" si="258"/>
        <v>0</v>
      </c>
      <c r="H607" s="84">
        <f t="shared" si="258"/>
        <v>0</v>
      </c>
      <c r="I607" s="84">
        <f t="shared" si="258"/>
        <v>0</v>
      </c>
      <c r="J607" s="84">
        <f t="shared" si="258"/>
        <v>0</v>
      </c>
      <c r="K607" s="85">
        <f t="shared" si="258"/>
        <v>0</v>
      </c>
      <c r="L607" s="84">
        <f t="shared" si="258"/>
        <v>0</v>
      </c>
      <c r="M607" s="84">
        <f t="shared" si="258"/>
        <v>366.8</v>
      </c>
      <c r="N607" s="84">
        <f t="shared" si="258"/>
        <v>2878901.59</v>
      </c>
      <c r="O607" s="84">
        <f t="shared" si="258"/>
        <v>0</v>
      </c>
      <c r="P607" s="84">
        <f t="shared" si="258"/>
        <v>0</v>
      </c>
      <c r="Q607" s="84">
        <f t="shared" si="258"/>
        <v>0</v>
      </c>
      <c r="R607" s="84">
        <f t="shared" si="258"/>
        <v>0</v>
      </c>
      <c r="S607" s="84">
        <f t="shared" si="258"/>
        <v>0</v>
      </c>
      <c r="T607" s="84">
        <f t="shared" si="258"/>
        <v>0</v>
      </c>
      <c r="U607" s="84">
        <f t="shared" si="258"/>
        <v>0</v>
      </c>
      <c r="V607" s="84">
        <f t="shared" si="258"/>
        <v>0</v>
      </c>
      <c r="W607" s="84">
        <f t="shared" si="258"/>
        <v>0</v>
      </c>
      <c r="X607" s="84">
        <f t="shared" si="258"/>
        <v>0</v>
      </c>
      <c r="Y607" s="84">
        <f t="shared" si="258"/>
        <v>0</v>
      </c>
      <c r="Z607" s="84">
        <f t="shared" si="258"/>
        <v>0</v>
      </c>
      <c r="AA607" s="84">
        <f t="shared" si="258"/>
        <v>0</v>
      </c>
      <c r="AB607" s="84">
        <f t="shared" si="258"/>
        <v>0</v>
      </c>
      <c r="AC607" s="84">
        <f t="shared" si="258"/>
        <v>61608.49</v>
      </c>
      <c r="AD607" s="84">
        <f t="shared" si="258"/>
        <v>150000</v>
      </c>
      <c r="AE607" s="84">
        <f t="shared" si="258"/>
        <v>0</v>
      </c>
      <c r="AF607" s="74" t="s">
        <v>17027</v>
      </c>
      <c r="AG607" s="74" t="s">
        <v>17027</v>
      </c>
      <c r="AH607" s="74" t="s">
        <v>17027</v>
      </c>
      <c r="AI607" s="89"/>
      <c r="AJ607" s="89"/>
      <c r="AK607" s="89"/>
      <c r="AL607" s="89"/>
      <c r="AM607" s="90"/>
      <c r="AN607" s="90"/>
      <c r="AO607" s="90"/>
      <c r="AP607" s="90"/>
      <c r="AQ607" s="90"/>
      <c r="AR607" s="90"/>
      <c r="AS607" s="90"/>
      <c r="AT607" s="90"/>
      <c r="AU607" s="90"/>
      <c r="AV607" s="90"/>
      <c r="AW607" s="90"/>
      <c r="AX607" s="91"/>
      <c r="AY607" s="91"/>
      <c r="AZ607" s="90"/>
      <c r="BA607" s="90"/>
      <c r="BB607" s="92"/>
      <c r="BC607" s="93">
        <f t="shared" si="241"/>
        <v>-366.8</v>
      </c>
      <c r="BJ607" s="61" t="e">
        <f t="shared" si="256"/>
        <v>#N/A</v>
      </c>
      <c r="BM607" s="61" t="s">
        <v>3381</v>
      </c>
      <c r="BN607" s="61" t="s">
        <v>777</v>
      </c>
      <c r="BO607" s="61" t="s">
        <v>1163</v>
      </c>
      <c r="BU607" s="61" t="s">
        <v>3381</v>
      </c>
      <c r="BV607" s="61" t="s">
        <v>777</v>
      </c>
      <c r="BW607" s="61" t="s">
        <v>1163</v>
      </c>
      <c r="CH607" s="86">
        <f t="shared" si="224"/>
        <v>2.3283064365386963E-10</v>
      </c>
    </row>
    <row r="608" spans="1:86">
      <c r="A608" s="61">
        <v>1</v>
      </c>
      <c r="B608" s="94">
        <f>SUBTOTAL(9,$A$411:A608)</f>
        <v>158</v>
      </c>
      <c r="C608" s="98" t="s">
        <v>276</v>
      </c>
      <c r="D608" s="84">
        <f>E608+F608+G608+H608+I608+J608+L608+N608+P608+R608+T608+U608+V608+W608+X608+Y608+Z608+AA608+AB608+AC608+AD608+AE608</f>
        <v>3090510.08</v>
      </c>
      <c r="E608" s="101">
        <v>0</v>
      </c>
      <c r="F608" s="101">
        <v>0</v>
      </c>
      <c r="G608" s="101">
        <v>0</v>
      </c>
      <c r="H608" s="101">
        <v>0</v>
      </c>
      <c r="I608" s="101">
        <v>0</v>
      </c>
      <c r="J608" s="101">
        <v>0</v>
      </c>
      <c r="K608" s="116">
        <v>0</v>
      </c>
      <c r="L608" s="101">
        <v>0</v>
      </c>
      <c r="M608" s="84">
        <v>366.8</v>
      </c>
      <c r="N608" s="84">
        <v>2878901.59</v>
      </c>
      <c r="O608" s="101">
        <v>0</v>
      </c>
      <c r="P608" s="101">
        <v>0</v>
      </c>
      <c r="Q608" s="101">
        <v>0</v>
      </c>
      <c r="R608" s="101">
        <v>0</v>
      </c>
      <c r="S608" s="101">
        <v>0</v>
      </c>
      <c r="T608" s="101">
        <v>0</v>
      </c>
      <c r="U608" s="101">
        <v>0</v>
      </c>
      <c r="V608" s="101">
        <v>0</v>
      </c>
      <c r="W608" s="101">
        <v>0</v>
      </c>
      <c r="X608" s="101">
        <v>0</v>
      </c>
      <c r="Y608" s="101">
        <v>0</v>
      </c>
      <c r="Z608" s="101">
        <v>0</v>
      </c>
      <c r="AA608" s="101">
        <v>0</v>
      </c>
      <c r="AB608" s="101">
        <v>0</v>
      </c>
      <c r="AC608" s="84">
        <f>ROUND(N608*2.14%,2)</f>
        <v>61608.49</v>
      </c>
      <c r="AD608" s="84">
        <v>150000</v>
      </c>
      <c r="AE608" s="101">
        <v>0</v>
      </c>
      <c r="AF608" s="74">
        <v>2024</v>
      </c>
      <c r="AG608" s="74">
        <v>2024</v>
      </c>
      <c r="AH608" s="74">
        <v>2024</v>
      </c>
      <c r="AI608" s="89"/>
      <c r="AJ608" s="89"/>
      <c r="AK608" s="89"/>
      <c r="AL608" s="89"/>
      <c r="AM608" s="90" t="s">
        <v>16954</v>
      </c>
      <c r="AN608" s="90" t="s">
        <v>16961</v>
      </c>
      <c r="AO608" s="90">
        <v>0</v>
      </c>
      <c r="AP608" s="90" t="s">
        <v>16971</v>
      </c>
      <c r="AQ608" s="90" t="s">
        <v>16953</v>
      </c>
      <c r="AR608" s="90">
        <v>0</v>
      </c>
      <c r="AS608" s="90"/>
      <c r="AT608" s="90"/>
      <c r="AU608" s="90"/>
      <c r="AV608" s="90"/>
      <c r="AW608" s="90" t="s">
        <v>633</v>
      </c>
      <c r="AX608" s="91">
        <v>340</v>
      </c>
      <c r="AY608" s="91">
        <v>266.76</v>
      </c>
      <c r="AZ608" s="90" t="s">
        <v>2968</v>
      </c>
      <c r="BA608" s="90" t="s">
        <v>630</v>
      </c>
      <c r="BB608" s="92"/>
      <c r="BC608" s="93">
        <f t="shared" si="241"/>
        <v>-100.04000000000002</v>
      </c>
      <c r="BJ608" s="61" t="str">
        <f t="shared" si="256"/>
        <v>нет данных</v>
      </c>
      <c r="BM608" s="61" t="s">
        <v>3382</v>
      </c>
      <c r="BN608" s="61" t="s">
        <v>3254</v>
      </c>
      <c r="BO608" s="61" t="s">
        <v>3383</v>
      </c>
      <c r="BU608" s="61" t="s">
        <v>3382</v>
      </c>
      <c r="BV608" s="61" t="s">
        <v>3254</v>
      </c>
      <c r="BW608" s="61" t="s">
        <v>3383</v>
      </c>
      <c r="CH608" s="86">
        <f t="shared" si="224"/>
        <v>2.3283064365386963E-10</v>
      </c>
    </row>
    <row r="609" spans="1:86">
      <c r="B609" s="87" t="s">
        <v>263</v>
      </c>
      <c r="C609" s="87"/>
      <c r="D609" s="83">
        <f>D610+D611+D612</f>
        <v>15296017.029999999</v>
      </c>
      <c r="E609" s="84">
        <f t="shared" ref="E609:AE609" si="259">E610+E611+E612</f>
        <v>0</v>
      </c>
      <c r="F609" s="84">
        <f t="shared" si="259"/>
        <v>0</v>
      </c>
      <c r="G609" s="84">
        <f t="shared" si="259"/>
        <v>0</v>
      </c>
      <c r="H609" s="84">
        <f t="shared" si="259"/>
        <v>0</v>
      </c>
      <c r="I609" s="84">
        <f t="shared" si="259"/>
        <v>0</v>
      </c>
      <c r="J609" s="84">
        <f t="shared" si="259"/>
        <v>0</v>
      </c>
      <c r="K609" s="85">
        <f t="shared" si="259"/>
        <v>0</v>
      </c>
      <c r="L609" s="84">
        <f t="shared" si="259"/>
        <v>0</v>
      </c>
      <c r="M609" s="84">
        <f t="shared" si="259"/>
        <v>2137.4499999999998</v>
      </c>
      <c r="N609" s="84">
        <f t="shared" si="259"/>
        <v>14669380.790000001</v>
      </c>
      <c r="O609" s="84">
        <f t="shared" si="259"/>
        <v>0</v>
      </c>
      <c r="P609" s="84">
        <f t="shared" si="259"/>
        <v>0</v>
      </c>
      <c r="Q609" s="84">
        <f t="shared" si="259"/>
        <v>0</v>
      </c>
      <c r="R609" s="84">
        <f t="shared" si="259"/>
        <v>0</v>
      </c>
      <c r="S609" s="84">
        <f t="shared" si="259"/>
        <v>0</v>
      </c>
      <c r="T609" s="84">
        <f t="shared" si="259"/>
        <v>0</v>
      </c>
      <c r="U609" s="84">
        <f t="shared" si="259"/>
        <v>0</v>
      </c>
      <c r="V609" s="84">
        <f t="shared" si="259"/>
        <v>0</v>
      </c>
      <c r="W609" s="84">
        <f t="shared" si="259"/>
        <v>0</v>
      </c>
      <c r="X609" s="84">
        <f t="shared" si="259"/>
        <v>0</v>
      </c>
      <c r="Y609" s="84">
        <f t="shared" si="259"/>
        <v>0</v>
      </c>
      <c r="Z609" s="84">
        <f t="shared" si="259"/>
        <v>0</v>
      </c>
      <c r="AA609" s="84">
        <f t="shared" si="259"/>
        <v>0</v>
      </c>
      <c r="AB609" s="84">
        <f t="shared" si="259"/>
        <v>0</v>
      </c>
      <c r="AC609" s="84">
        <f t="shared" si="259"/>
        <v>266636.24</v>
      </c>
      <c r="AD609" s="84">
        <f t="shared" si="259"/>
        <v>360000</v>
      </c>
      <c r="AE609" s="84">
        <f t="shared" si="259"/>
        <v>0</v>
      </c>
      <c r="AF609" s="74" t="s">
        <v>17027</v>
      </c>
      <c r="AG609" s="74" t="s">
        <v>17027</v>
      </c>
      <c r="AH609" s="74" t="s">
        <v>17027</v>
      </c>
      <c r="AI609" s="89"/>
      <c r="AJ609" s="89"/>
      <c r="AK609" s="89"/>
      <c r="AL609" s="89"/>
      <c r="AM609" s="90"/>
      <c r="AN609" s="90"/>
      <c r="AO609" s="90"/>
      <c r="AP609" s="90"/>
      <c r="AQ609" s="90"/>
      <c r="AR609" s="90"/>
      <c r="AS609" s="90"/>
      <c r="AT609" s="90"/>
      <c r="AU609" s="90"/>
      <c r="AV609" s="90"/>
      <c r="AW609" s="90"/>
      <c r="AX609" s="91"/>
      <c r="AY609" s="91"/>
      <c r="AZ609" s="90"/>
      <c r="BA609" s="90"/>
      <c r="BB609" s="92"/>
      <c r="BC609" s="93">
        <f t="shared" si="241"/>
        <v>-2137.4499999999998</v>
      </c>
      <c r="BJ609" s="61" t="e">
        <f t="shared" si="256"/>
        <v>#N/A</v>
      </c>
      <c r="BM609" s="61" t="s">
        <v>3384</v>
      </c>
      <c r="BN609" s="61" t="s">
        <v>16990</v>
      </c>
      <c r="BO609" s="61" t="s">
        <v>3385</v>
      </c>
      <c r="BU609" s="61" t="s">
        <v>3384</v>
      </c>
      <c r="BV609" s="61" t="s">
        <v>16990</v>
      </c>
      <c r="BW609" s="61" t="s">
        <v>3385</v>
      </c>
      <c r="CH609" s="86">
        <f t="shared" si="224"/>
        <v>-1.6298145055770874E-9</v>
      </c>
    </row>
    <row r="610" spans="1:86">
      <c r="A610" s="61">
        <v>1</v>
      </c>
      <c r="B610" s="94">
        <f>SUBTOTAL(9,$A$411:A610)</f>
        <v>159</v>
      </c>
      <c r="C610" s="98" t="s">
        <v>15695</v>
      </c>
      <c r="D610" s="84">
        <f t="shared" ref="D610:D611" si="260">E610+F610+G610+H610+I610+J610+L610+N610+P610+R610+T610+U610+V610+W610+X610+Y610+Z610+AA610+AB610+AC610+AD610+AE610</f>
        <v>6841033.4400000004</v>
      </c>
      <c r="E610" s="101">
        <v>0</v>
      </c>
      <c r="F610" s="101">
        <v>0</v>
      </c>
      <c r="G610" s="101">
        <v>0</v>
      </c>
      <c r="H610" s="101">
        <v>0</v>
      </c>
      <c r="I610" s="101">
        <v>0</v>
      </c>
      <c r="J610" s="101">
        <v>0</v>
      </c>
      <c r="K610" s="116">
        <v>0</v>
      </c>
      <c r="L610" s="101">
        <v>0</v>
      </c>
      <c r="M610" s="84">
        <v>856</v>
      </c>
      <c r="N610" s="84">
        <v>6521473.9000000004</v>
      </c>
      <c r="O610" s="101">
        <v>0</v>
      </c>
      <c r="P610" s="101">
        <v>0</v>
      </c>
      <c r="Q610" s="101">
        <v>0</v>
      </c>
      <c r="R610" s="101">
        <v>0</v>
      </c>
      <c r="S610" s="101">
        <v>0</v>
      </c>
      <c r="T610" s="101">
        <v>0</v>
      </c>
      <c r="U610" s="101">
        <v>0</v>
      </c>
      <c r="V610" s="101">
        <v>0</v>
      </c>
      <c r="W610" s="101">
        <v>0</v>
      </c>
      <c r="X610" s="101">
        <v>0</v>
      </c>
      <c r="Y610" s="101">
        <v>0</v>
      </c>
      <c r="Z610" s="101">
        <v>0</v>
      </c>
      <c r="AA610" s="101">
        <v>0</v>
      </c>
      <c r="AB610" s="101">
        <v>0</v>
      </c>
      <c r="AC610" s="84">
        <f>ROUND(N610*2.14%,2)</f>
        <v>139559.54</v>
      </c>
      <c r="AD610" s="84">
        <v>180000</v>
      </c>
      <c r="AE610" s="101">
        <v>0</v>
      </c>
      <c r="AF610" s="74">
        <v>2024</v>
      </c>
      <c r="AG610" s="74">
        <v>2024</v>
      </c>
      <c r="AH610" s="74">
        <v>2024</v>
      </c>
      <c r="AI610" s="89"/>
      <c r="AJ610" s="89"/>
      <c r="AK610" s="89"/>
      <c r="AL610" s="89"/>
      <c r="AM610" s="90" t="s">
        <v>16950</v>
      </c>
      <c r="AN610" s="90" t="s">
        <v>16954</v>
      </c>
      <c r="AO610" s="90"/>
      <c r="AP610" s="90" t="s">
        <v>16961</v>
      </c>
      <c r="AQ610" s="90" t="s">
        <v>16953</v>
      </c>
      <c r="AR610" s="90" t="s">
        <v>16965</v>
      </c>
      <c r="AS610" s="90"/>
      <c r="AT610" s="90"/>
      <c r="AU610" s="90"/>
      <c r="AV610" s="90"/>
      <c r="AW610" s="90">
        <v>1956</v>
      </c>
      <c r="AX610" s="91">
        <v>1785.9</v>
      </c>
      <c r="AY610" s="91">
        <v>856</v>
      </c>
      <c r="AZ610" s="90" t="s">
        <v>2968</v>
      </c>
      <c r="BA610" s="90" t="s">
        <v>17013</v>
      </c>
      <c r="BB610" s="92"/>
      <c r="BC610" s="93">
        <f t="shared" si="241"/>
        <v>0</v>
      </c>
      <c r="BJ610" s="61" t="str">
        <f t="shared" si="256"/>
        <v>612.000</v>
      </c>
      <c r="BM610" s="61" t="s">
        <v>3386</v>
      </c>
      <c r="BN610" s="61" t="s">
        <v>641</v>
      </c>
      <c r="BO610" s="61" t="s">
        <v>2985</v>
      </c>
      <c r="BU610" s="61" t="s">
        <v>3386</v>
      </c>
      <c r="BV610" s="61" t="s">
        <v>641</v>
      </c>
      <c r="BW610" s="61" t="s">
        <v>2985</v>
      </c>
      <c r="CH610" s="86">
        <f t="shared" si="224"/>
        <v>2.9103830456733704E-11</v>
      </c>
    </row>
    <row r="611" spans="1:86">
      <c r="A611" s="61">
        <v>1</v>
      </c>
      <c r="B611" s="94">
        <f>SUBTOTAL(9,$A$411:A611)</f>
        <v>160</v>
      </c>
      <c r="C611" s="98" t="s">
        <v>278</v>
      </c>
      <c r="D611" s="84">
        <f t="shared" si="260"/>
        <v>6245240.1699999999</v>
      </c>
      <c r="E611" s="101">
        <v>0</v>
      </c>
      <c r="F611" s="101">
        <v>0</v>
      </c>
      <c r="G611" s="101">
        <v>0</v>
      </c>
      <c r="H611" s="101">
        <v>0</v>
      </c>
      <c r="I611" s="101">
        <v>0</v>
      </c>
      <c r="J611" s="101">
        <v>0</v>
      </c>
      <c r="K611" s="116">
        <v>0</v>
      </c>
      <c r="L611" s="101">
        <v>0</v>
      </c>
      <c r="M611" s="84">
        <v>781.45</v>
      </c>
      <c r="N611" s="84">
        <v>5938163.4699999997</v>
      </c>
      <c r="O611" s="101">
        <v>0</v>
      </c>
      <c r="P611" s="101">
        <v>0</v>
      </c>
      <c r="Q611" s="101">
        <v>0</v>
      </c>
      <c r="R611" s="101">
        <v>0</v>
      </c>
      <c r="S611" s="101">
        <v>0</v>
      </c>
      <c r="T611" s="101">
        <v>0</v>
      </c>
      <c r="U611" s="101">
        <v>0</v>
      </c>
      <c r="V611" s="101">
        <v>0</v>
      </c>
      <c r="W611" s="101">
        <v>0</v>
      </c>
      <c r="X611" s="101">
        <v>0</v>
      </c>
      <c r="Y611" s="101">
        <v>0</v>
      </c>
      <c r="Z611" s="101">
        <v>0</v>
      </c>
      <c r="AA611" s="101">
        <v>0</v>
      </c>
      <c r="AB611" s="101">
        <v>0</v>
      </c>
      <c r="AC611" s="84">
        <f>ROUND(N611*2.14%,2)</f>
        <v>127076.7</v>
      </c>
      <c r="AD611" s="84">
        <v>180000</v>
      </c>
      <c r="AE611" s="101">
        <v>0</v>
      </c>
      <c r="AF611" s="74">
        <v>2024</v>
      </c>
      <c r="AG611" s="74">
        <v>2024</v>
      </c>
      <c r="AH611" s="74">
        <v>2024</v>
      </c>
      <c r="AI611" s="89"/>
      <c r="AJ611" s="89"/>
      <c r="AK611" s="89"/>
      <c r="AL611" s="89"/>
      <c r="AM611" s="90" t="s">
        <v>16954</v>
      </c>
      <c r="AN611" s="90" t="s">
        <v>16975</v>
      </c>
      <c r="AO611" s="90">
        <v>0</v>
      </c>
      <c r="AP611" s="90" t="s">
        <v>16957</v>
      </c>
      <c r="AQ611" s="90" t="s">
        <v>16967</v>
      </c>
      <c r="AR611" s="90">
        <v>0</v>
      </c>
      <c r="AS611" s="90"/>
      <c r="AT611" s="90"/>
      <c r="AU611" s="90"/>
      <c r="AV611" s="90"/>
      <c r="AW611" s="90" t="s">
        <v>665</v>
      </c>
      <c r="AX611" s="91">
        <v>3259.36</v>
      </c>
      <c r="AY611" s="91">
        <v>674.61</v>
      </c>
      <c r="AZ611" s="90" t="s">
        <v>2968</v>
      </c>
      <c r="BA611" s="90" t="s">
        <v>17013</v>
      </c>
      <c r="BB611" s="92"/>
      <c r="BC611" s="93">
        <f t="shared" si="241"/>
        <v>-106.84000000000003</v>
      </c>
      <c r="BJ611" s="61" t="str">
        <f t="shared" si="256"/>
        <v>нет данных</v>
      </c>
      <c r="BM611" s="61" t="s">
        <v>676</v>
      </c>
      <c r="BN611" s="61" t="s">
        <v>638</v>
      </c>
      <c r="BO611" s="61" t="s">
        <v>3387</v>
      </c>
      <c r="BU611" s="61" t="s">
        <v>676</v>
      </c>
      <c r="BV611" s="61" t="s">
        <v>638</v>
      </c>
      <c r="BW611" s="61" t="s">
        <v>3387</v>
      </c>
      <c r="CH611" s="86">
        <f t="shared" si="224"/>
        <v>1.7462298274040222E-10</v>
      </c>
    </row>
    <row r="612" spans="1:86">
      <c r="A612" s="61">
        <v>1</v>
      </c>
      <c r="B612" s="94">
        <f>SUBTOTAL(9,$A$411:A612)</f>
        <v>161</v>
      </c>
      <c r="C612" s="98" t="s">
        <v>15626</v>
      </c>
      <c r="D612" s="84">
        <f>E612+F612+G612+H612+I612+J612+L612+N612+P612+R612+T612+U612+V612+W612+X612+Y612+Z612+AA612+AB612+AC612+AD612+AE612</f>
        <v>2209743.4200000004</v>
      </c>
      <c r="E612" s="101">
        <v>0</v>
      </c>
      <c r="F612" s="101">
        <v>0</v>
      </c>
      <c r="G612" s="101">
        <v>0</v>
      </c>
      <c r="H612" s="101">
        <v>0</v>
      </c>
      <c r="I612" s="101">
        <v>0</v>
      </c>
      <c r="J612" s="101">
        <v>0</v>
      </c>
      <c r="K612" s="116">
        <v>0</v>
      </c>
      <c r="L612" s="101">
        <v>0</v>
      </c>
      <c r="M612" s="84">
        <v>500</v>
      </c>
      <c r="N612" s="84">
        <f>2163445.68+46297.74</f>
        <v>2209743.4200000004</v>
      </c>
      <c r="O612" s="101">
        <v>0</v>
      </c>
      <c r="P612" s="101">
        <v>0</v>
      </c>
      <c r="Q612" s="84">
        <v>0</v>
      </c>
      <c r="R612" s="84">
        <v>0</v>
      </c>
      <c r="S612" s="101">
        <v>0</v>
      </c>
      <c r="T612" s="101">
        <v>0</v>
      </c>
      <c r="U612" s="101">
        <v>0</v>
      </c>
      <c r="V612" s="101">
        <v>0</v>
      </c>
      <c r="W612" s="101">
        <v>0</v>
      </c>
      <c r="X612" s="101">
        <v>0</v>
      </c>
      <c r="Y612" s="101">
        <v>0</v>
      </c>
      <c r="Z612" s="101">
        <v>0</v>
      </c>
      <c r="AA612" s="101">
        <v>0</v>
      </c>
      <c r="AB612" s="101">
        <v>0</v>
      </c>
      <c r="AC612" s="84">
        <v>0</v>
      </c>
      <c r="AD612" s="101">
        <v>0</v>
      </c>
      <c r="AE612" s="101">
        <v>0</v>
      </c>
      <c r="AF612" s="74" t="s">
        <v>17053</v>
      </c>
      <c r="AG612" s="74">
        <v>2024</v>
      </c>
      <c r="AH612" s="74" t="s">
        <v>17053</v>
      </c>
      <c r="AI612" s="89"/>
      <c r="AJ612" s="89"/>
      <c r="AK612" s="89"/>
      <c r="AL612" s="89"/>
      <c r="AM612" s="90"/>
      <c r="AN612" s="90"/>
      <c r="AO612" s="90"/>
      <c r="AP612" s="90"/>
      <c r="AQ612" s="90"/>
      <c r="AR612" s="90"/>
      <c r="AS612" s="90"/>
      <c r="AT612" s="90"/>
      <c r="AU612" s="90"/>
      <c r="AV612" s="90"/>
      <c r="AW612" s="90"/>
      <c r="AX612" s="91"/>
      <c r="AY612" s="91"/>
      <c r="AZ612" s="90"/>
      <c r="BA612" s="90"/>
      <c r="BB612" s="92"/>
      <c r="BC612" s="93"/>
      <c r="CH612" s="86">
        <f>D612-E612-F612-G612-H612-I612-J612-L612-N612-P612-R612-T612-U612-V612-W612-X612-Y612-Z612-AA612-AB612-AC612-AD612-AE612</f>
        <v>0</v>
      </c>
    </row>
    <row r="613" spans="1:86">
      <c r="B613" s="87" t="s">
        <v>266</v>
      </c>
      <c r="C613" s="87"/>
      <c r="D613" s="83">
        <f>D614+D615</f>
        <v>16195763.15</v>
      </c>
      <c r="E613" s="84">
        <f t="shared" ref="E613:AE613" si="261">E614+E615</f>
        <v>0</v>
      </c>
      <c r="F613" s="84">
        <f t="shared" si="261"/>
        <v>0</v>
      </c>
      <c r="G613" s="84">
        <f t="shared" si="261"/>
        <v>0</v>
      </c>
      <c r="H613" s="84">
        <f t="shared" si="261"/>
        <v>0</v>
      </c>
      <c r="I613" s="84">
        <f t="shared" si="261"/>
        <v>0</v>
      </c>
      <c r="J613" s="84">
        <f t="shared" si="261"/>
        <v>0</v>
      </c>
      <c r="K613" s="85">
        <f t="shared" si="261"/>
        <v>0</v>
      </c>
      <c r="L613" s="84">
        <f t="shared" si="261"/>
        <v>0</v>
      </c>
      <c r="M613" s="84">
        <f t="shared" si="261"/>
        <v>1848.8</v>
      </c>
      <c r="N613" s="84">
        <f t="shared" si="261"/>
        <v>15660625.76</v>
      </c>
      <c r="O613" s="84">
        <f t="shared" si="261"/>
        <v>0</v>
      </c>
      <c r="P613" s="84">
        <f t="shared" si="261"/>
        <v>0</v>
      </c>
      <c r="Q613" s="84">
        <f t="shared" si="261"/>
        <v>0</v>
      </c>
      <c r="R613" s="84">
        <f t="shared" si="261"/>
        <v>0</v>
      </c>
      <c r="S613" s="84">
        <f t="shared" si="261"/>
        <v>0</v>
      </c>
      <c r="T613" s="84">
        <f t="shared" si="261"/>
        <v>0</v>
      </c>
      <c r="U613" s="84">
        <f t="shared" si="261"/>
        <v>0</v>
      </c>
      <c r="V613" s="84">
        <f t="shared" si="261"/>
        <v>0</v>
      </c>
      <c r="W613" s="84">
        <f t="shared" si="261"/>
        <v>0</v>
      </c>
      <c r="X613" s="84">
        <f t="shared" si="261"/>
        <v>0</v>
      </c>
      <c r="Y613" s="84">
        <f t="shared" si="261"/>
        <v>0</v>
      </c>
      <c r="Z613" s="84">
        <f t="shared" si="261"/>
        <v>0</v>
      </c>
      <c r="AA613" s="84">
        <f t="shared" si="261"/>
        <v>0</v>
      </c>
      <c r="AB613" s="84">
        <f t="shared" si="261"/>
        <v>0</v>
      </c>
      <c r="AC613" s="84">
        <f t="shared" si="261"/>
        <v>335137.39</v>
      </c>
      <c r="AD613" s="84">
        <f t="shared" si="261"/>
        <v>200000</v>
      </c>
      <c r="AE613" s="84">
        <f t="shared" si="261"/>
        <v>0</v>
      </c>
      <c r="AF613" s="74" t="s">
        <v>17027</v>
      </c>
      <c r="AG613" s="74" t="s">
        <v>17027</v>
      </c>
      <c r="AH613" s="74" t="s">
        <v>17027</v>
      </c>
      <c r="AI613" s="89"/>
      <c r="AJ613" s="89"/>
      <c r="AK613" s="89"/>
      <c r="AL613" s="89"/>
      <c r="AM613" s="90"/>
      <c r="AN613" s="90"/>
      <c r="AO613" s="90"/>
      <c r="AP613" s="90"/>
      <c r="AQ613" s="90"/>
      <c r="AR613" s="90"/>
      <c r="AS613" s="90"/>
      <c r="AT613" s="90"/>
      <c r="AU613" s="90"/>
      <c r="AV613" s="90"/>
      <c r="AW613" s="90"/>
      <c r="AX613" s="91"/>
      <c r="AY613" s="91"/>
      <c r="AZ613" s="90"/>
      <c r="BA613" s="90"/>
      <c r="BB613" s="92"/>
      <c r="BC613" s="93">
        <f t="shared" si="241"/>
        <v>-1848.8</v>
      </c>
      <c r="BJ613" s="61" t="e">
        <f t="shared" ref="BJ613:BJ636" si="262">VLOOKUP(C613,BM:BO,3,FALSE)</f>
        <v>#N/A</v>
      </c>
      <c r="BM613" s="61" t="s">
        <v>3388</v>
      </c>
      <c r="BN613" s="61" t="s">
        <v>3085</v>
      </c>
      <c r="BO613" s="61" t="s">
        <v>2985</v>
      </c>
      <c r="BU613" s="61" t="s">
        <v>3388</v>
      </c>
      <c r="BV613" s="61" t="s">
        <v>3085</v>
      </c>
      <c r="BW613" s="61" t="s">
        <v>2985</v>
      </c>
      <c r="CH613" s="86">
        <f t="shared" si="224"/>
        <v>5.8207660913467407E-10</v>
      </c>
    </row>
    <row r="614" spans="1:86">
      <c r="A614" s="61">
        <v>1</v>
      </c>
      <c r="B614" s="94">
        <f>SUBTOTAL(9,$A$411:A614)</f>
        <v>162</v>
      </c>
      <c r="C614" s="98" t="s">
        <v>279</v>
      </c>
      <c r="D614" s="84">
        <f t="shared" ref="D614:D615" si="263">E614+F614+G614+H614+I614+J614+L614+N614+P614+R614+T614+U614+V614+W614+X614+Y614+Z614+AA614+AB614+AC614+AD614+AE614</f>
        <v>13944467.15</v>
      </c>
      <c r="E614" s="101">
        <v>0</v>
      </c>
      <c r="F614" s="101">
        <v>0</v>
      </c>
      <c r="G614" s="101">
        <v>0</v>
      </c>
      <c r="H614" s="101">
        <v>0</v>
      </c>
      <c r="I614" s="101">
        <v>0</v>
      </c>
      <c r="J614" s="101">
        <v>0</v>
      </c>
      <c r="K614" s="116">
        <v>0</v>
      </c>
      <c r="L614" s="101">
        <v>0</v>
      </c>
      <c r="M614" s="84">
        <v>1563.8</v>
      </c>
      <c r="N614" s="84">
        <v>13456498.09</v>
      </c>
      <c r="O614" s="101">
        <v>0</v>
      </c>
      <c r="P614" s="101">
        <v>0</v>
      </c>
      <c r="Q614" s="101">
        <v>0</v>
      </c>
      <c r="R614" s="101">
        <v>0</v>
      </c>
      <c r="S614" s="101">
        <v>0</v>
      </c>
      <c r="T614" s="101">
        <v>0</v>
      </c>
      <c r="U614" s="101">
        <v>0</v>
      </c>
      <c r="V614" s="101">
        <v>0</v>
      </c>
      <c r="W614" s="101">
        <v>0</v>
      </c>
      <c r="X614" s="101">
        <v>0</v>
      </c>
      <c r="Y614" s="101">
        <v>0</v>
      </c>
      <c r="Z614" s="101">
        <v>0</v>
      </c>
      <c r="AA614" s="101">
        <v>0</v>
      </c>
      <c r="AB614" s="101">
        <v>0</v>
      </c>
      <c r="AC614" s="84">
        <f>ROUND(N614*2.14%,2)</f>
        <v>287969.06</v>
      </c>
      <c r="AD614" s="101">
        <v>200000</v>
      </c>
      <c r="AE614" s="101">
        <v>0</v>
      </c>
      <c r="AF614" s="74">
        <v>2024</v>
      </c>
      <c r="AG614" s="74">
        <v>2024</v>
      </c>
      <c r="AH614" s="74">
        <v>2024</v>
      </c>
      <c r="AI614" s="89"/>
      <c r="AJ614" s="89"/>
      <c r="AK614" s="89"/>
      <c r="AL614" s="89"/>
      <c r="AM614" s="90" t="s">
        <v>16968</v>
      </c>
      <c r="AN614" s="90" t="s">
        <v>16964</v>
      </c>
      <c r="AO614" s="90">
        <v>0</v>
      </c>
      <c r="AP614" s="90" t="s">
        <v>16965</v>
      </c>
      <c r="AQ614" s="90" t="s">
        <v>16965</v>
      </c>
      <c r="AR614" s="90" t="s">
        <v>16958</v>
      </c>
      <c r="AS614" s="90"/>
      <c r="AT614" s="90"/>
      <c r="AU614" s="90"/>
      <c r="AV614" s="90"/>
      <c r="AW614" s="90" t="s">
        <v>733</v>
      </c>
      <c r="AX614" s="91">
        <v>5532.2</v>
      </c>
      <c r="AY614" s="91">
        <v>1563.8</v>
      </c>
      <c r="AZ614" s="90" t="s">
        <v>2993</v>
      </c>
      <c r="BA614" s="90" t="s">
        <v>17013</v>
      </c>
      <c r="BB614" s="92"/>
      <c r="BC614" s="93">
        <f t="shared" si="241"/>
        <v>0</v>
      </c>
      <c r="BJ614" s="61" t="str">
        <f t="shared" si="262"/>
        <v>1604.000</v>
      </c>
      <c r="BM614" s="61" t="s">
        <v>3390</v>
      </c>
      <c r="BN614" s="61" t="s">
        <v>2985</v>
      </c>
      <c r="BO614" s="61" t="s">
        <v>2985</v>
      </c>
      <c r="BU614" s="61" t="s">
        <v>3390</v>
      </c>
      <c r="BV614" s="61" t="s">
        <v>2985</v>
      </c>
      <c r="BW614" s="61" t="s">
        <v>2985</v>
      </c>
      <c r="CH614" s="86">
        <f t="shared" si="224"/>
        <v>5.2386894822120667E-10</v>
      </c>
    </row>
    <row r="615" spans="1:86">
      <c r="A615" s="61">
        <v>1</v>
      </c>
      <c r="B615" s="94">
        <f>SUBTOTAL(9,$A$411:A615)</f>
        <v>163</v>
      </c>
      <c r="C615" s="98" t="s">
        <v>267</v>
      </c>
      <c r="D615" s="84">
        <f t="shared" si="263"/>
        <v>2251296</v>
      </c>
      <c r="E615" s="101">
        <v>0</v>
      </c>
      <c r="F615" s="101">
        <v>0</v>
      </c>
      <c r="G615" s="101">
        <v>0</v>
      </c>
      <c r="H615" s="101">
        <v>0</v>
      </c>
      <c r="I615" s="101">
        <v>0</v>
      </c>
      <c r="J615" s="101">
        <v>0</v>
      </c>
      <c r="K615" s="116">
        <v>0</v>
      </c>
      <c r="L615" s="101">
        <v>0</v>
      </c>
      <c r="M615" s="117">
        <v>285</v>
      </c>
      <c r="N615" s="84">
        <v>2204127.67</v>
      </c>
      <c r="O615" s="101">
        <v>0</v>
      </c>
      <c r="P615" s="101">
        <v>0</v>
      </c>
      <c r="Q615" s="84">
        <v>0</v>
      </c>
      <c r="R615" s="84">
        <v>0</v>
      </c>
      <c r="S615" s="101">
        <v>0</v>
      </c>
      <c r="T615" s="101">
        <v>0</v>
      </c>
      <c r="U615" s="101">
        <v>0</v>
      </c>
      <c r="V615" s="101">
        <v>0</v>
      </c>
      <c r="W615" s="101">
        <v>0</v>
      </c>
      <c r="X615" s="101">
        <v>0</v>
      </c>
      <c r="Y615" s="101">
        <v>0</v>
      </c>
      <c r="Z615" s="101">
        <v>0</v>
      </c>
      <c r="AA615" s="101">
        <v>0</v>
      </c>
      <c r="AB615" s="101">
        <v>0</v>
      </c>
      <c r="AC615" s="84">
        <f>ROUND(N615*2.14%,2)</f>
        <v>47168.33</v>
      </c>
      <c r="AD615" s="84">
        <v>0</v>
      </c>
      <c r="AE615" s="101">
        <v>0</v>
      </c>
      <c r="AF615" s="74" t="s">
        <v>17053</v>
      </c>
      <c r="AG615" s="74">
        <v>2024</v>
      </c>
      <c r="AH615" s="74">
        <v>2024</v>
      </c>
      <c r="AI615" s="89"/>
      <c r="AJ615" s="89"/>
      <c r="AK615" s="89"/>
      <c r="AL615" s="89"/>
      <c r="AM615" s="90" t="s">
        <v>16963</v>
      </c>
      <c r="AN615" s="90" t="s">
        <v>16966</v>
      </c>
      <c r="AO615" s="90">
        <v>0</v>
      </c>
      <c r="AP615" s="90" t="s">
        <v>16961</v>
      </c>
      <c r="AQ615" s="90" t="s">
        <v>16973</v>
      </c>
      <c r="AR615" s="90">
        <v>0</v>
      </c>
      <c r="AS615" s="90" t="s">
        <v>16982</v>
      </c>
      <c r="AT615" s="90"/>
      <c r="AU615" s="90"/>
      <c r="AV615" s="90"/>
      <c r="AW615" s="90" t="s">
        <v>664</v>
      </c>
      <c r="AX615" s="91">
        <v>263.7</v>
      </c>
      <c r="AY615" s="91">
        <v>228.48</v>
      </c>
      <c r="AZ615" s="90" t="s">
        <v>2968</v>
      </c>
      <c r="BA615" s="90">
        <v>2006</v>
      </c>
      <c r="BB615" s="92"/>
      <c r="BC615" s="93">
        <f>AY615-M615</f>
        <v>-56.52000000000001</v>
      </c>
      <c r="BJ615" s="61" t="str">
        <f t="shared" si="262"/>
        <v>199.400</v>
      </c>
      <c r="BM615" s="61" t="s">
        <v>655</v>
      </c>
      <c r="BN615" s="61" t="s">
        <v>627</v>
      </c>
      <c r="BO615" s="61" t="s">
        <v>3368</v>
      </c>
      <c r="BU615" s="61" t="s">
        <v>655</v>
      </c>
      <c r="BV615" s="61" t="s">
        <v>627</v>
      </c>
      <c r="BW615" s="61" t="s">
        <v>3368</v>
      </c>
      <c r="CH615" s="86">
        <f t="shared" si="224"/>
        <v>7.2759576141834259E-11</v>
      </c>
    </row>
    <row r="616" spans="1:86">
      <c r="B616" s="87" t="s">
        <v>52</v>
      </c>
      <c r="C616" s="87"/>
      <c r="D616" s="83">
        <f>D617+D618</f>
        <v>7510261.4400000004</v>
      </c>
      <c r="E616" s="84">
        <f t="shared" ref="E616:AE616" si="264">E617+E618</f>
        <v>0</v>
      </c>
      <c r="F616" s="84">
        <f t="shared" si="264"/>
        <v>0</v>
      </c>
      <c r="G616" s="84">
        <f t="shared" si="264"/>
        <v>0</v>
      </c>
      <c r="H616" s="84">
        <f t="shared" si="264"/>
        <v>0</v>
      </c>
      <c r="I616" s="84">
        <f t="shared" si="264"/>
        <v>0</v>
      </c>
      <c r="J616" s="84">
        <f t="shared" si="264"/>
        <v>0</v>
      </c>
      <c r="K616" s="85">
        <f t="shared" si="264"/>
        <v>0</v>
      </c>
      <c r="L616" s="84">
        <f t="shared" si="264"/>
        <v>0</v>
      </c>
      <c r="M616" s="84">
        <f t="shared" si="264"/>
        <v>490</v>
      </c>
      <c r="N616" s="84">
        <f t="shared" si="264"/>
        <v>3988140.2</v>
      </c>
      <c r="O616" s="84">
        <f t="shared" si="264"/>
        <v>0</v>
      </c>
      <c r="P616" s="84">
        <f t="shared" si="264"/>
        <v>0</v>
      </c>
      <c r="Q616" s="84">
        <f t="shared" si="264"/>
        <v>608</v>
      </c>
      <c r="R616" s="84">
        <f t="shared" si="264"/>
        <v>2924197.22</v>
      </c>
      <c r="S616" s="84">
        <f t="shared" si="264"/>
        <v>0</v>
      </c>
      <c r="T616" s="84">
        <f t="shared" si="264"/>
        <v>0</v>
      </c>
      <c r="U616" s="84">
        <f t="shared" si="264"/>
        <v>0</v>
      </c>
      <c r="V616" s="84">
        <f t="shared" si="264"/>
        <v>0</v>
      </c>
      <c r="W616" s="84">
        <f t="shared" si="264"/>
        <v>0</v>
      </c>
      <c r="X616" s="84">
        <f t="shared" si="264"/>
        <v>0</v>
      </c>
      <c r="Y616" s="84">
        <f t="shared" si="264"/>
        <v>0</v>
      </c>
      <c r="Z616" s="84">
        <f t="shared" si="264"/>
        <v>0</v>
      </c>
      <c r="AA616" s="84">
        <f t="shared" si="264"/>
        <v>0</v>
      </c>
      <c r="AB616" s="84">
        <f t="shared" si="264"/>
        <v>0</v>
      </c>
      <c r="AC616" s="84">
        <f t="shared" si="264"/>
        <v>147924.01999999999</v>
      </c>
      <c r="AD616" s="84">
        <f t="shared" si="264"/>
        <v>330000</v>
      </c>
      <c r="AE616" s="84">
        <f t="shared" si="264"/>
        <v>120000</v>
      </c>
      <c r="AF616" s="74" t="s">
        <v>17027</v>
      </c>
      <c r="AG616" s="74" t="s">
        <v>17027</v>
      </c>
      <c r="AH616" s="74" t="s">
        <v>17027</v>
      </c>
      <c r="AI616" s="89"/>
      <c r="AJ616" s="89"/>
      <c r="AK616" s="89"/>
      <c r="AL616" s="89"/>
      <c r="AM616" s="90"/>
      <c r="AN616" s="90"/>
      <c r="AO616" s="90"/>
      <c r="AP616" s="90"/>
      <c r="AQ616" s="90"/>
      <c r="AR616" s="90"/>
      <c r="AS616" s="90"/>
      <c r="AT616" s="90"/>
      <c r="AU616" s="90"/>
      <c r="AV616" s="90"/>
      <c r="AW616" s="90"/>
      <c r="AX616" s="91"/>
      <c r="AY616" s="91"/>
      <c r="AZ616" s="90"/>
      <c r="BA616" s="90"/>
      <c r="BB616" s="92"/>
      <c r="BC616" s="93">
        <f t="shared" si="241"/>
        <v>-490</v>
      </c>
      <c r="BJ616" s="61" t="e">
        <f t="shared" si="262"/>
        <v>#N/A</v>
      </c>
      <c r="BM616" s="61" t="s">
        <v>3019</v>
      </c>
      <c r="BN616" s="61" t="s">
        <v>1344</v>
      </c>
      <c r="BO616" s="61" t="s">
        <v>2139</v>
      </c>
      <c r="BU616" s="61" t="s">
        <v>3019</v>
      </c>
      <c r="BV616" s="61" t="s">
        <v>1344</v>
      </c>
      <c r="BW616" s="61" t="s">
        <v>2139</v>
      </c>
      <c r="CH616" s="86">
        <f t="shared" si="224"/>
        <v>0</v>
      </c>
    </row>
    <row r="617" spans="1:86">
      <c r="A617" s="61">
        <v>1</v>
      </c>
      <c r="B617" s="94">
        <f>SUBTOTAL(9,$A$411:A617)</f>
        <v>164</v>
      </c>
      <c r="C617" s="98" t="s">
        <v>60</v>
      </c>
      <c r="D617" s="84">
        <f t="shared" ref="D617:D618" si="265">E617+F617+G617+H617+I617+J617+L617+N617+P617+R617+T617+U617+V617+W617+X617+Y617+Z617+AA617+AB617+AC617+AD617+AE617</f>
        <v>4223486.4000000004</v>
      </c>
      <c r="E617" s="101">
        <v>0</v>
      </c>
      <c r="F617" s="101">
        <v>0</v>
      </c>
      <c r="G617" s="101">
        <v>0</v>
      </c>
      <c r="H617" s="101">
        <v>0</v>
      </c>
      <c r="I617" s="101">
        <v>0</v>
      </c>
      <c r="J617" s="101">
        <v>0</v>
      </c>
      <c r="K617" s="116">
        <v>0</v>
      </c>
      <c r="L617" s="101">
        <v>0</v>
      </c>
      <c r="M617" s="84">
        <v>490</v>
      </c>
      <c r="N617" s="84">
        <v>3988140.2</v>
      </c>
      <c r="O617" s="101">
        <v>0</v>
      </c>
      <c r="P617" s="101">
        <v>0</v>
      </c>
      <c r="Q617" s="84">
        <v>0</v>
      </c>
      <c r="R617" s="84">
        <v>0</v>
      </c>
      <c r="S617" s="101">
        <v>0</v>
      </c>
      <c r="T617" s="101">
        <v>0</v>
      </c>
      <c r="U617" s="101">
        <v>0</v>
      </c>
      <c r="V617" s="101">
        <v>0</v>
      </c>
      <c r="W617" s="101">
        <v>0</v>
      </c>
      <c r="X617" s="101">
        <v>0</v>
      </c>
      <c r="Y617" s="101">
        <v>0</v>
      </c>
      <c r="Z617" s="101">
        <v>0</v>
      </c>
      <c r="AA617" s="101">
        <v>0</v>
      </c>
      <c r="AB617" s="101">
        <v>0</v>
      </c>
      <c r="AC617" s="84">
        <f>ROUND(N617*2.14%,2)</f>
        <v>85346.2</v>
      </c>
      <c r="AD617" s="84">
        <v>150000</v>
      </c>
      <c r="AE617" s="101">
        <v>0</v>
      </c>
      <c r="AF617" s="74">
        <v>2024</v>
      </c>
      <c r="AG617" s="74">
        <v>2024</v>
      </c>
      <c r="AH617" s="74">
        <v>2024</v>
      </c>
      <c r="AI617" s="89"/>
      <c r="AJ617" s="89"/>
      <c r="AK617" s="89"/>
      <c r="AL617" s="89"/>
      <c r="AM617" s="90" t="s">
        <v>16950</v>
      </c>
      <c r="AN617" s="90" t="s">
        <v>16950</v>
      </c>
      <c r="AO617" s="90">
        <v>0</v>
      </c>
      <c r="AP617" s="90" t="s">
        <v>16970</v>
      </c>
      <c r="AQ617" s="90" t="s">
        <v>16967</v>
      </c>
      <c r="AR617" s="90">
        <v>0</v>
      </c>
      <c r="AS617" s="90"/>
      <c r="AT617" s="90"/>
      <c r="AU617" s="90"/>
      <c r="AV617" s="90"/>
      <c r="AW617" s="90" t="s">
        <v>664</v>
      </c>
      <c r="AX617" s="91">
        <v>616.1</v>
      </c>
      <c r="AY617" s="91">
        <v>490</v>
      </c>
      <c r="AZ617" s="90" t="s">
        <v>2968</v>
      </c>
      <c r="BA617" s="90" t="s">
        <v>17013</v>
      </c>
      <c r="BB617" s="92"/>
      <c r="BC617" s="93">
        <f t="shared" si="241"/>
        <v>0</v>
      </c>
      <c r="BJ617" s="61" t="str">
        <f t="shared" si="262"/>
        <v>436.970</v>
      </c>
      <c r="BM617" s="61" t="s">
        <v>3020</v>
      </c>
      <c r="BN617" s="61" t="s">
        <v>789</v>
      </c>
      <c r="BO617" s="61" t="s">
        <v>2985</v>
      </c>
      <c r="BU617" s="61" t="s">
        <v>3020</v>
      </c>
      <c r="BV617" s="61" t="s">
        <v>789</v>
      </c>
      <c r="BW617" s="61" t="s">
        <v>2985</v>
      </c>
      <c r="CH617" s="86">
        <f t="shared" si="224"/>
        <v>1.7462298274040222E-10</v>
      </c>
    </row>
    <row r="618" spans="1:86">
      <c r="A618" s="61">
        <v>1</v>
      </c>
      <c r="B618" s="94">
        <f>SUBTOTAL(9,$A$411:A618)</f>
        <v>165</v>
      </c>
      <c r="C618" s="135" t="s">
        <v>61</v>
      </c>
      <c r="D618" s="84">
        <f t="shared" si="265"/>
        <v>3286775.04</v>
      </c>
      <c r="E618" s="101">
        <v>0</v>
      </c>
      <c r="F618" s="101">
        <v>0</v>
      </c>
      <c r="G618" s="101">
        <v>0</v>
      </c>
      <c r="H618" s="101">
        <v>0</v>
      </c>
      <c r="I618" s="101">
        <v>0</v>
      </c>
      <c r="J618" s="101">
        <v>0</v>
      </c>
      <c r="K618" s="116">
        <v>0</v>
      </c>
      <c r="L618" s="101">
        <v>0</v>
      </c>
      <c r="M618" s="84">
        <v>0</v>
      </c>
      <c r="N618" s="84">
        <v>0</v>
      </c>
      <c r="O618" s="101">
        <v>0</v>
      </c>
      <c r="P618" s="101">
        <v>0</v>
      </c>
      <c r="Q618" s="101">
        <v>608</v>
      </c>
      <c r="R618" s="84">
        <v>2924197.22</v>
      </c>
      <c r="S618" s="101">
        <v>0</v>
      </c>
      <c r="T618" s="101">
        <v>0</v>
      </c>
      <c r="U618" s="101">
        <v>0</v>
      </c>
      <c r="V618" s="101">
        <v>0</v>
      </c>
      <c r="W618" s="101">
        <v>0</v>
      </c>
      <c r="X618" s="101">
        <v>0</v>
      </c>
      <c r="Y618" s="101">
        <v>0</v>
      </c>
      <c r="Z618" s="101">
        <v>0</v>
      </c>
      <c r="AA618" s="101">
        <v>0</v>
      </c>
      <c r="AB618" s="101">
        <v>0</v>
      </c>
      <c r="AC618" s="84">
        <f>ROUND(R618*2.14%,2)</f>
        <v>62577.82</v>
      </c>
      <c r="AD618" s="101">
        <v>180000</v>
      </c>
      <c r="AE618" s="101">
        <v>120000</v>
      </c>
      <c r="AF618" s="74">
        <v>2024</v>
      </c>
      <c r="AG618" s="74">
        <v>2024</v>
      </c>
      <c r="AH618" s="74">
        <v>2024</v>
      </c>
      <c r="AI618" s="89"/>
      <c r="AJ618" s="89"/>
      <c r="AK618" s="89"/>
      <c r="AL618" s="89"/>
      <c r="AM618" s="90" t="s">
        <v>16956</v>
      </c>
      <c r="AN618" s="90" t="s">
        <v>16968</v>
      </c>
      <c r="AO618" s="90">
        <v>0</v>
      </c>
      <c r="AP618" s="90" t="s">
        <v>16961</v>
      </c>
      <c r="AQ618" s="90" t="s">
        <v>16958</v>
      </c>
      <c r="AR618" s="90">
        <v>0</v>
      </c>
      <c r="AS618" s="90"/>
      <c r="AT618" s="90"/>
      <c r="AU618" s="90"/>
      <c r="AV618" s="90"/>
      <c r="AW618" s="90" t="s">
        <v>944</v>
      </c>
      <c r="AX618" s="91">
        <v>396.4</v>
      </c>
      <c r="AY618" s="91">
        <v>642</v>
      </c>
      <c r="AZ618" s="90" t="s">
        <v>2968</v>
      </c>
      <c r="BA618" s="90" t="s">
        <v>1344</v>
      </c>
      <c r="BB618" s="92"/>
      <c r="BC618" s="93">
        <f t="shared" si="241"/>
        <v>642</v>
      </c>
      <c r="BJ618" s="61" t="str">
        <f t="shared" si="262"/>
        <v>539.200</v>
      </c>
      <c r="BM618" s="61" t="s">
        <v>3021</v>
      </c>
      <c r="BN618" s="61" t="s">
        <v>1141</v>
      </c>
      <c r="BO618" s="61" t="s">
        <v>3023</v>
      </c>
      <c r="BU618" s="61" t="s">
        <v>3021</v>
      </c>
      <c r="BV618" s="61" t="s">
        <v>1141</v>
      </c>
      <c r="BW618" s="61" t="s">
        <v>3023</v>
      </c>
      <c r="CH618" s="86">
        <f t="shared" si="224"/>
        <v>-1.7462298274040222E-10</v>
      </c>
    </row>
    <row r="619" spans="1:86">
      <c r="B619" s="141" t="s">
        <v>53</v>
      </c>
      <c r="C619" s="142"/>
      <c r="D619" s="83">
        <f>D620</f>
        <v>4654454.3999999994</v>
      </c>
      <c r="E619" s="84">
        <f t="shared" ref="E619:AE619" si="266">E620</f>
        <v>0</v>
      </c>
      <c r="F619" s="84">
        <f t="shared" si="266"/>
        <v>0</v>
      </c>
      <c r="G619" s="84">
        <f t="shared" si="266"/>
        <v>0</v>
      </c>
      <c r="H619" s="84">
        <f t="shared" si="266"/>
        <v>0</v>
      </c>
      <c r="I619" s="84">
        <f t="shared" si="266"/>
        <v>0</v>
      </c>
      <c r="J619" s="84">
        <f t="shared" si="266"/>
        <v>0</v>
      </c>
      <c r="K619" s="85">
        <f t="shared" si="266"/>
        <v>0</v>
      </c>
      <c r="L619" s="84">
        <f t="shared" si="266"/>
        <v>0</v>
      </c>
      <c r="M619" s="84">
        <f t="shared" si="266"/>
        <v>540</v>
      </c>
      <c r="N619" s="84">
        <f t="shared" si="266"/>
        <v>4380707.26</v>
      </c>
      <c r="O619" s="84">
        <f t="shared" si="266"/>
        <v>0</v>
      </c>
      <c r="P619" s="84">
        <f t="shared" si="266"/>
        <v>0</v>
      </c>
      <c r="Q619" s="84">
        <f t="shared" si="266"/>
        <v>0</v>
      </c>
      <c r="R619" s="84">
        <f t="shared" si="266"/>
        <v>0</v>
      </c>
      <c r="S619" s="84">
        <f t="shared" si="266"/>
        <v>0</v>
      </c>
      <c r="T619" s="84">
        <f t="shared" si="266"/>
        <v>0</v>
      </c>
      <c r="U619" s="84">
        <f t="shared" si="266"/>
        <v>0</v>
      </c>
      <c r="V619" s="84">
        <f t="shared" si="266"/>
        <v>0</v>
      </c>
      <c r="W619" s="84">
        <f t="shared" si="266"/>
        <v>0</v>
      </c>
      <c r="X619" s="84">
        <f t="shared" si="266"/>
        <v>0</v>
      </c>
      <c r="Y619" s="84">
        <f t="shared" si="266"/>
        <v>0</v>
      </c>
      <c r="Z619" s="84">
        <f t="shared" si="266"/>
        <v>0</v>
      </c>
      <c r="AA619" s="84">
        <f t="shared" si="266"/>
        <v>0</v>
      </c>
      <c r="AB619" s="84">
        <f t="shared" si="266"/>
        <v>0</v>
      </c>
      <c r="AC619" s="84">
        <f t="shared" si="266"/>
        <v>93747.14</v>
      </c>
      <c r="AD619" s="84">
        <f t="shared" si="266"/>
        <v>180000</v>
      </c>
      <c r="AE619" s="84">
        <f t="shared" si="266"/>
        <v>0</v>
      </c>
      <c r="AF619" s="74" t="s">
        <v>17027</v>
      </c>
      <c r="AG619" s="74" t="s">
        <v>17027</v>
      </c>
      <c r="AH619" s="74" t="s">
        <v>17027</v>
      </c>
      <c r="AI619" s="89"/>
      <c r="AJ619" s="89"/>
      <c r="AK619" s="89"/>
      <c r="AL619" s="89"/>
      <c r="AM619" s="90"/>
      <c r="AN619" s="90"/>
      <c r="AO619" s="90"/>
      <c r="AP619" s="90"/>
      <c r="AQ619" s="90"/>
      <c r="AR619" s="90"/>
      <c r="AS619" s="90"/>
      <c r="AT619" s="90"/>
      <c r="AU619" s="90"/>
      <c r="AV619" s="90"/>
      <c r="AW619" s="90"/>
      <c r="AX619" s="91"/>
      <c r="AY619" s="91"/>
      <c r="AZ619" s="90"/>
      <c r="BA619" s="90"/>
      <c r="BB619" s="92"/>
      <c r="BC619" s="93">
        <f t="shared" si="241"/>
        <v>-540</v>
      </c>
      <c r="BJ619" s="61" t="e">
        <f t="shared" si="262"/>
        <v>#N/A</v>
      </c>
      <c r="BM619" s="61" t="s">
        <v>3024</v>
      </c>
      <c r="BN619" s="61" t="s">
        <v>925</v>
      </c>
      <c r="BO619" s="61" t="s">
        <v>3025</v>
      </c>
      <c r="BU619" s="61" t="s">
        <v>3024</v>
      </c>
      <c r="BV619" s="61" t="s">
        <v>925</v>
      </c>
      <c r="BW619" s="61" t="s">
        <v>3025</v>
      </c>
      <c r="CH619" s="86">
        <f t="shared" ref="CH619:CH677" si="267">D619-E619-F619-G619-H619-I619-J619-L619-N619-P619-R619-T619-U619-V619-W619-X619-Y619-Z619-AA619-AB619-AC619-AD619-AE619</f>
        <v>-3.4924596548080444E-10</v>
      </c>
    </row>
    <row r="620" spans="1:86">
      <c r="A620" s="61">
        <v>1</v>
      </c>
      <c r="B620" s="94">
        <f>SUBTOTAL(9,$A$411:A620)</f>
        <v>166</v>
      </c>
      <c r="C620" s="98" t="s">
        <v>62</v>
      </c>
      <c r="D620" s="84">
        <f>E620+F620+G620+H620+I620+J620+L620+N620+P620+R620+T620+U620+V620+W620+X620+Y620+Z620+AA620+AB620+AC620+AD620+AE620</f>
        <v>4654454.3999999994</v>
      </c>
      <c r="E620" s="101">
        <v>0</v>
      </c>
      <c r="F620" s="101">
        <v>0</v>
      </c>
      <c r="G620" s="101">
        <v>0</v>
      </c>
      <c r="H620" s="101">
        <v>0</v>
      </c>
      <c r="I620" s="101">
        <v>0</v>
      </c>
      <c r="J620" s="101">
        <v>0</v>
      </c>
      <c r="K620" s="116">
        <v>0</v>
      </c>
      <c r="L620" s="101">
        <v>0</v>
      </c>
      <c r="M620" s="84">
        <v>540</v>
      </c>
      <c r="N620" s="84">
        <v>4380707.26</v>
      </c>
      <c r="O620" s="101">
        <v>0</v>
      </c>
      <c r="P620" s="101">
        <v>0</v>
      </c>
      <c r="Q620" s="101">
        <v>0</v>
      </c>
      <c r="R620" s="101">
        <v>0</v>
      </c>
      <c r="S620" s="101">
        <v>0</v>
      </c>
      <c r="T620" s="101">
        <v>0</v>
      </c>
      <c r="U620" s="101">
        <v>0</v>
      </c>
      <c r="V620" s="101">
        <v>0</v>
      </c>
      <c r="W620" s="101">
        <v>0</v>
      </c>
      <c r="X620" s="101">
        <v>0</v>
      </c>
      <c r="Y620" s="101">
        <v>0</v>
      </c>
      <c r="Z620" s="101">
        <v>0</v>
      </c>
      <c r="AA620" s="101">
        <v>0</v>
      </c>
      <c r="AB620" s="101">
        <v>0</v>
      </c>
      <c r="AC620" s="84">
        <f>ROUND(N620*2.14%,2)</f>
        <v>93747.14</v>
      </c>
      <c r="AD620" s="84">
        <v>180000</v>
      </c>
      <c r="AE620" s="101">
        <v>0</v>
      </c>
      <c r="AF620" s="74">
        <v>2024</v>
      </c>
      <c r="AG620" s="74">
        <v>2024</v>
      </c>
      <c r="AH620" s="74">
        <v>2024</v>
      </c>
      <c r="AI620" s="89"/>
      <c r="AJ620" s="89"/>
      <c r="AK620" s="89"/>
      <c r="AL620" s="89"/>
      <c r="AM620" s="90" t="s">
        <v>16950</v>
      </c>
      <c r="AN620" s="90" t="s">
        <v>16955</v>
      </c>
      <c r="AO620" s="90">
        <v>0</v>
      </c>
      <c r="AP620" s="90" t="s">
        <v>16956</v>
      </c>
      <c r="AQ620" s="90" t="s">
        <v>16967</v>
      </c>
      <c r="AR620" s="90">
        <v>0</v>
      </c>
      <c r="AS620" s="90"/>
      <c r="AT620" s="90"/>
      <c r="AU620" s="90"/>
      <c r="AV620" s="90"/>
      <c r="AW620" s="90" t="s">
        <v>638</v>
      </c>
      <c r="AX620" s="91">
        <v>627.79999999999995</v>
      </c>
      <c r="AY620" s="91">
        <v>540</v>
      </c>
      <c r="AZ620" s="90" t="s">
        <v>2968</v>
      </c>
      <c r="BA620" s="90" t="s">
        <v>17013</v>
      </c>
      <c r="BB620" s="92"/>
      <c r="BC620" s="93">
        <f t="shared" ref="BC620:BC636" si="268">AY620-M620</f>
        <v>0</v>
      </c>
      <c r="BJ620" s="61" t="str">
        <f t="shared" si="262"/>
        <v>1067.000</v>
      </c>
      <c r="BM620" s="61" t="s">
        <v>3026</v>
      </c>
      <c r="BN620" s="61" t="s">
        <v>2985</v>
      </c>
      <c r="BO620" s="61" t="s">
        <v>2985</v>
      </c>
      <c r="BU620" s="61" t="s">
        <v>3026</v>
      </c>
      <c r="BV620" s="61" t="s">
        <v>2985</v>
      </c>
      <c r="BW620" s="61" t="s">
        <v>2985</v>
      </c>
      <c r="CH620" s="86">
        <f t="shared" si="267"/>
        <v>-3.4924596548080444E-10</v>
      </c>
    </row>
    <row r="621" spans="1:86">
      <c r="B621" s="87" t="s">
        <v>55</v>
      </c>
      <c r="C621" s="87"/>
      <c r="D621" s="83">
        <f>D622</f>
        <v>6464520</v>
      </c>
      <c r="E621" s="84">
        <f t="shared" ref="E621:AE621" si="269">E622</f>
        <v>0</v>
      </c>
      <c r="F621" s="84">
        <f t="shared" si="269"/>
        <v>0</v>
      </c>
      <c r="G621" s="84">
        <f t="shared" si="269"/>
        <v>0</v>
      </c>
      <c r="H621" s="84">
        <f t="shared" si="269"/>
        <v>0</v>
      </c>
      <c r="I621" s="84">
        <f t="shared" si="269"/>
        <v>0</v>
      </c>
      <c r="J621" s="84">
        <f t="shared" si="269"/>
        <v>0</v>
      </c>
      <c r="K621" s="85">
        <f t="shared" si="269"/>
        <v>0</v>
      </c>
      <c r="L621" s="84">
        <f t="shared" si="269"/>
        <v>0</v>
      </c>
      <c r="M621" s="84">
        <f t="shared" si="269"/>
        <v>750</v>
      </c>
      <c r="N621" s="84">
        <f t="shared" si="269"/>
        <v>6152849.0300000003</v>
      </c>
      <c r="O621" s="84">
        <f t="shared" si="269"/>
        <v>0</v>
      </c>
      <c r="P621" s="84">
        <f t="shared" si="269"/>
        <v>0</v>
      </c>
      <c r="Q621" s="84">
        <f t="shared" si="269"/>
        <v>0</v>
      </c>
      <c r="R621" s="84">
        <f t="shared" si="269"/>
        <v>0</v>
      </c>
      <c r="S621" s="84">
        <f t="shared" si="269"/>
        <v>0</v>
      </c>
      <c r="T621" s="84">
        <f t="shared" si="269"/>
        <v>0</v>
      </c>
      <c r="U621" s="84">
        <f t="shared" si="269"/>
        <v>0</v>
      </c>
      <c r="V621" s="84">
        <f t="shared" si="269"/>
        <v>0</v>
      </c>
      <c r="W621" s="84">
        <f t="shared" si="269"/>
        <v>0</v>
      </c>
      <c r="X621" s="84">
        <f t="shared" si="269"/>
        <v>0</v>
      </c>
      <c r="Y621" s="84">
        <f t="shared" si="269"/>
        <v>0</v>
      </c>
      <c r="Z621" s="84">
        <f t="shared" si="269"/>
        <v>0</v>
      </c>
      <c r="AA621" s="84">
        <f t="shared" si="269"/>
        <v>0</v>
      </c>
      <c r="AB621" s="84">
        <f t="shared" si="269"/>
        <v>0</v>
      </c>
      <c r="AC621" s="84">
        <f t="shared" si="269"/>
        <v>131670.97</v>
      </c>
      <c r="AD621" s="84">
        <f t="shared" si="269"/>
        <v>180000</v>
      </c>
      <c r="AE621" s="84">
        <f t="shared" si="269"/>
        <v>0</v>
      </c>
      <c r="AF621" s="74" t="s">
        <v>17027</v>
      </c>
      <c r="AG621" s="74" t="s">
        <v>17027</v>
      </c>
      <c r="AH621" s="74" t="s">
        <v>17027</v>
      </c>
      <c r="AI621" s="89"/>
      <c r="AJ621" s="89"/>
      <c r="AK621" s="89"/>
      <c r="AL621" s="89"/>
      <c r="AM621" s="90"/>
      <c r="AN621" s="90"/>
      <c r="AO621" s="90"/>
      <c r="AP621" s="90"/>
      <c r="AQ621" s="90"/>
      <c r="AR621" s="90"/>
      <c r="AS621" s="90"/>
      <c r="AT621" s="90"/>
      <c r="AU621" s="90"/>
      <c r="AV621" s="90"/>
      <c r="AW621" s="90"/>
      <c r="AX621" s="91"/>
      <c r="AY621" s="91"/>
      <c r="AZ621" s="90"/>
      <c r="BA621" s="90"/>
      <c r="BB621" s="92"/>
      <c r="BC621" s="93">
        <f t="shared" si="268"/>
        <v>-750</v>
      </c>
      <c r="BJ621" s="61" t="e">
        <f t="shared" si="262"/>
        <v>#N/A</v>
      </c>
      <c r="BM621" s="61" t="s">
        <v>3027</v>
      </c>
      <c r="BN621" s="61" t="s">
        <v>664</v>
      </c>
      <c r="BO621" s="61" t="s">
        <v>3028</v>
      </c>
      <c r="BU621" s="61" t="s">
        <v>3027</v>
      </c>
      <c r="BV621" s="61" t="s">
        <v>664</v>
      </c>
      <c r="BW621" s="61" t="s">
        <v>3028</v>
      </c>
      <c r="CH621" s="86">
        <f t="shared" si="267"/>
        <v>-2.6193447411060333E-10</v>
      </c>
    </row>
    <row r="622" spans="1:86">
      <c r="A622" s="61">
        <v>1</v>
      </c>
      <c r="B622" s="94">
        <f>SUBTOTAL(9,$A$411:A622)</f>
        <v>167</v>
      </c>
      <c r="C622" s="137" t="s">
        <v>63</v>
      </c>
      <c r="D622" s="84">
        <f>E622+F622+G622+H622+I622+J622+L622+N622+P622+R622+T622+U622+V622+W622+X622+Y622+Z622+AA622+AB622+AC622+AD622+AE622</f>
        <v>6464520</v>
      </c>
      <c r="E622" s="108">
        <v>0</v>
      </c>
      <c r="F622" s="108">
        <v>0</v>
      </c>
      <c r="G622" s="108">
        <v>0</v>
      </c>
      <c r="H622" s="108">
        <v>0</v>
      </c>
      <c r="I622" s="108">
        <v>0</v>
      </c>
      <c r="J622" s="108">
        <v>0</v>
      </c>
      <c r="K622" s="143">
        <v>0</v>
      </c>
      <c r="L622" s="108">
        <v>0</v>
      </c>
      <c r="M622" s="84">
        <v>750</v>
      </c>
      <c r="N622" s="84">
        <v>6152849.0300000003</v>
      </c>
      <c r="O622" s="108">
        <v>0</v>
      </c>
      <c r="P622" s="108">
        <v>0</v>
      </c>
      <c r="Q622" s="108">
        <v>0</v>
      </c>
      <c r="R622" s="108">
        <v>0</v>
      </c>
      <c r="S622" s="108">
        <v>0</v>
      </c>
      <c r="T622" s="108">
        <v>0</v>
      </c>
      <c r="U622" s="108">
        <v>0</v>
      </c>
      <c r="V622" s="108">
        <v>0</v>
      </c>
      <c r="W622" s="108">
        <v>0</v>
      </c>
      <c r="X622" s="108">
        <v>0</v>
      </c>
      <c r="Y622" s="108">
        <v>0</v>
      </c>
      <c r="Z622" s="108">
        <v>0</v>
      </c>
      <c r="AA622" s="108">
        <v>0</v>
      </c>
      <c r="AB622" s="108">
        <v>0</v>
      </c>
      <c r="AC622" s="84">
        <f>ROUND(N622*2.14%,2)</f>
        <v>131670.97</v>
      </c>
      <c r="AD622" s="84">
        <v>180000</v>
      </c>
      <c r="AE622" s="108">
        <v>0</v>
      </c>
      <c r="AF622" s="74">
        <v>2024</v>
      </c>
      <c r="AG622" s="74">
        <v>2024</v>
      </c>
      <c r="AH622" s="74">
        <v>2024</v>
      </c>
      <c r="AI622" s="89"/>
      <c r="AJ622" s="89"/>
      <c r="AK622" s="89"/>
      <c r="AL622" s="89"/>
      <c r="AM622" s="90" t="s">
        <v>16963</v>
      </c>
      <c r="AN622" s="90" t="s">
        <v>16961</v>
      </c>
      <c r="AO622" s="90">
        <v>0</v>
      </c>
      <c r="AP622" s="90" t="s">
        <v>16969</v>
      </c>
      <c r="AQ622" s="90" t="s">
        <v>16962</v>
      </c>
      <c r="AR622" s="90">
        <v>0</v>
      </c>
      <c r="AS622" s="90"/>
      <c r="AT622" s="90"/>
      <c r="AU622" s="90"/>
      <c r="AV622" s="90"/>
      <c r="AW622" s="90" t="s">
        <v>812</v>
      </c>
      <c r="AX622" s="91">
        <v>713.29</v>
      </c>
      <c r="AY622" s="91">
        <v>750</v>
      </c>
      <c r="AZ622" s="90" t="s">
        <v>2968</v>
      </c>
      <c r="BA622" s="90" t="s">
        <v>17013</v>
      </c>
      <c r="BB622" s="92"/>
      <c r="BC622" s="93">
        <f t="shared" si="268"/>
        <v>0</v>
      </c>
      <c r="BJ622" s="61" t="str">
        <f t="shared" si="262"/>
        <v>508.800</v>
      </c>
      <c r="BM622" s="61" t="s">
        <v>3029</v>
      </c>
      <c r="BN622" s="61" t="s">
        <v>2985</v>
      </c>
      <c r="BO622" s="61" t="s">
        <v>2985</v>
      </c>
      <c r="BU622" s="61" t="s">
        <v>3029</v>
      </c>
      <c r="BV622" s="61" t="s">
        <v>2985</v>
      </c>
      <c r="BW622" s="61" t="s">
        <v>2985</v>
      </c>
      <c r="CH622" s="86">
        <f t="shared" si="267"/>
        <v>-2.6193447411060333E-10</v>
      </c>
    </row>
    <row r="623" spans="1:86">
      <c r="B623" s="87" t="s">
        <v>54</v>
      </c>
      <c r="C623" s="87"/>
      <c r="D623" s="83">
        <f>D624</f>
        <v>5602584</v>
      </c>
      <c r="E623" s="84">
        <f t="shared" ref="E623:AE623" si="270">E624</f>
        <v>0</v>
      </c>
      <c r="F623" s="84">
        <f t="shared" si="270"/>
        <v>0</v>
      </c>
      <c r="G623" s="84">
        <f t="shared" si="270"/>
        <v>0</v>
      </c>
      <c r="H623" s="84">
        <f t="shared" si="270"/>
        <v>0</v>
      </c>
      <c r="I623" s="84">
        <f t="shared" si="270"/>
        <v>0</v>
      </c>
      <c r="J623" s="84">
        <f t="shared" si="270"/>
        <v>0</v>
      </c>
      <c r="K623" s="85">
        <f t="shared" si="270"/>
        <v>0</v>
      </c>
      <c r="L623" s="84">
        <f t="shared" si="270"/>
        <v>0</v>
      </c>
      <c r="M623" s="84">
        <f t="shared" si="270"/>
        <v>650</v>
      </c>
      <c r="N623" s="84">
        <f t="shared" si="270"/>
        <v>5308972</v>
      </c>
      <c r="O623" s="84">
        <f t="shared" si="270"/>
        <v>0</v>
      </c>
      <c r="P623" s="84">
        <f t="shared" si="270"/>
        <v>0</v>
      </c>
      <c r="Q623" s="84">
        <f t="shared" si="270"/>
        <v>0</v>
      </c>
      <c r="R623" s="84">
        <f t="shared" si="270"/>
        <v>0</v>
      </c>
      <c r="S623" s="84">
        <f t="shared" si="270"/>
        <v>0</v>
      </c>
      <c r="T623" s="84">
        <f t="shared" si="270"/>
        <v>0</v>
      </c>
      <c r="U623" s="84">
        <f t="shared" si="270"/>
        <v>0</v>
      </c>
      <c r="V623" s="84">
        <f t="shared" si="270"/>
        <v>0</v>
      </c>
      <c r="W623" s="84">
        <f t="shared" si="270"/>
        <v>0</v>
      </c>
      <c r="X623" s="84">
        <f t="shared" si="270"/>
        <v>0</v>
      </c>
      <c r="Y623" s="84">
        <f t="shared" si="270"/>
        <v>0</v>
      </c>
      <c r="Z623" s="84">
        <f t="shared" si="270"/>
        <v>0</v>
      </c>
      <c r="AA623" s="84">
        <f t="shared" si="270"/>
        <v>0</v>
      </c>
      <c r="AB623" s="84">
        <f t="shared" si="270"/>
        <v>0</v>
      </c>
      <c r="AC623" s="84">
        <f t="shared" si="270"/>
        <v>113612</v>
      </c>
      <c r="AD623" s="84">
        <f t="shared" si="270"/>
        <v>180000</v>
      </c>
      <c r="AE623" s="84">
        <f t="shared" si="270"/>
        <v>0</v>
      </c>
      <c r="AF623" s="74" t="s">
        <v>17027</v>
      </c>
      <c r="AG623" s="74" t="s">
        <v>17027</v>
      </c>
      <c r="AH623" s="74" t="s">
        <v>17027</v>
      </c>
      <c r="AI623" s="89"/>
      <c r="AJ623" s="89"/>
      <c r="AK623" s="89"/>
      <c r="AL623" s="89"/>
      <c r="AM623" s="90"/>
      <c r="AN623" s="90"/>
      <c r="AO623" s="90"/>
      <c r="AP623" s="90"/>
      <c r="AQ623" s="90"/>
      <c r="AR623" s="90"/>
      <c r="AS623" s="90"/>
      <c r="AT623" s="90"/>
      <c r="AU623" s="90"/>
      <c r="AV623" s="90"/>
      <c r="AW623" s="90"/>
      <c r="AX623" s="91"/>
      <c r="AY623" s="91"/>
      <c r="AZ623" s="90"/>
      <c r="BA623" s="90"/>
      <c r="BB623" s="92"/>
      <c r="BC623" s="93">
        <f t="shared" si="268"/>
        <v>-650</v>
      </c>
      <c r="BJ623" s="61" t="e">
        <f t="shared" si="262"/>
        <v>#N/A</v>
      </c>
      <c r="BM623" s="61" t="s">
        <v>3031</v>
      </c>
      <c r="BN623" s="61" t="s">
        <v>665</v>
      </c>
      <c r="BO623" s="61" t="s">
        <v>3032</v>
      </c>
      <c r="BU623" s="61" t="s">
        <v>3031</v>
      </c>
      <c r="BV623" s="61" t="s">
        <v>665</v>
      </c>
      <c r="BW623" s="61" t="s">
        <v>3032</v>
      </c>
      <c r="CH623" s="86">
        <f t="shared" si="267"/>
        <v>0</v>
      </c>
    </row>
    <row r="624" spans="1:86" ht="18.75" customHeight="1">
      <c r="A624" s="61">
        <v>1</v>
      </c>
      <c r="B624" s="94">
        <f>SUBTOTAL(9,$A$411:A624)</f>
        <v>168</v>
      </c>
      <c r="C624" s="137" t="s">
        <v>64</v>
      </c>
      <c r="D624" s="84">
        <f>E624+F624+G624+H624+I624+J624+L624+N624+P624+R624+T624+U624+V624+W624+X624+Y624+Z624+AA624+AB624+AC624+AD624+AE624</f>
        <v>5602584</v>
      </c>
      <c r="E624" s="101">
        <v>0</v>
      </c>
      <c r="F624" s="101">
        <v>0</v>
      </c>
      <c r="G624" s="101">
        <v>0</v>
      </c>
      <c r="H624" s="101">
        <v>0</v>
      </c>
      <c r="I624" s="101">
        <v>0</v>
      </c>
      <c r="J624" s="101">
        <v>0</v>
      </c>
      <c r="K624" s="116">
        <v>0</v>
      </c>
      <c r="L624" s="101">
        <v>0</v>
      </c>
      <c r="M624" s="84">
        <v>650</v>
      </c>
      <c r="N624" s="84">
        <v>5308972</v>
      </c>
      <c r="O624" s="101">
        <v>0</v>
      </c>
      <c r="P624" s="101">
        <v>0</v>
      </c>
      <c r="Q624" s="101">
        <v>0</v>
      </c>
      <c r="R624" s="101">
        <v>0</v>
      </c>
      <c r="S624" s="101">
        <v>0</v>
      </c>
      <c r="T624" s="101">
        <v>0</v>
      </c>
      <c r="U624" s="101">
        <v>0</v>
      </c>
      <c r="V624" s="101">
        <v>0</v>
      </c>
      <c r="W624" s="101">
        <v>0</v>
      </c>
      <c r="X624" s="101">
        <v>0</v>
      </c>
      <c r="Y624" s="101">
        <v>0</v>
      </c>
      <c r="Z624" s="101">
        <v>0</v>
      </c>
      <c r="AA624" s="101">
        <v>0</v>
      </c>
      <c r="AB624" s="101">
        <v>0</v>
      </c>
      <c r="AC624" s="84">
        <f>ROUND(N624*2.14%,2)</f>
        <v>113612</v>
      </c>
      <c r="AD624" s="84">
        <v>180000</v>
      </c>
      <c r="AE624" s="101">
        <v>0</v>
      </c>
      <c r="AF624" s="74">
        <v>2024</v>
      </c>
      <c r="AG624" s="74">
        <v>2024</v>
      </c>
      <c r="AH624" s="74">
        <v>2024</v>
      </c>
      <c r="AI624" s="89"/>
      <c r="AJ624" s="89"/>
      <c r="AK624" s="89"/>
      <c r="AL624" s="89"/>
      <c r="AM624" s="90" t="s">
        <v>16950</v>
      </c>
      <c r="AN624" s="90" t="s">
        <v>16956</v>
      </c>
      <c r="AO624" s="90">
        <v>0</v>
      </c>
      <c r="AP624" s="90" t="s">
        <v>16975</v>
      </c>
      <c r="AQ624" s="90" t="s">
        <v>16965</v>
      </c>
      <c r="AR624" s="90">
        <v>0</v>
      </c>
      <c r="AS624" s="90"/>
      <c r="AT624" s="90"/>
      <c r="AU624" s="90"/>
      <c r="AV624" s="90"/>
      <c r="AW624" s="90" t="s">
        <v>621</v>
      </c>
      <c r="AX624" s="91">
        <v>662.2</v>
      </c>
      <c r="AY624" s="91">
        <v>914.8</v>
      </c>
      <c r="AZ624" s="90" t="s">
        <v>2968</v>
      </c>
      <c r="BA624" s="90">
        <v>2004</v>
      </c>
      <c r="BB624" s="92"/>
      <c r="BC624" s="93">
        <f t="shared" si="268"/>
        <v>264.79999999999995</v>
      </c>
      <c r="BD624" s="61" t="s">
        <v>17011</v>
      </c>
      <c r="BJ624" s="61" t="str">
        <f t="shared" si="262"/>
        <v>914.800</v>
      </c>
      <c r="BM624" s="61" t="s">
        <v>604</v>
      </c>
      <c r="BN624" s="61" t="s">
        <v>3099</v>
      </c>
      <c r="BO624" s="61" t="s">
        <v>2985</v>
      </c>
      <c r="BU624" s="61" t="s">
        <v>604</v>
      </c>
      <c r="BV624" s="61" t="s">
        <v>3099</v>
      </c>
      <c r="BW624" s="61" t="s">
        <v>2985</v>
      </c>
      <c r="CH624" s="86">
        <f t="shared" si="267"/>
        <v>0</v>
      </c>
    </row>
    <row r="625" spans="1:86">
      <c r="B625" s="87" t="s">
        <v>498</v>
      </c>
      <c r="C625" s="87"/>
      <c r="D625" s="83">
        <f>D626</f>
        <v>4641914.7</v>
      </c>
      <c r="E625" s="84">
        <f t="shared" ref="E625:AE625" si="271">E626</f>
        <v>0</v>
      </c>
      <c r="F625" s="84">
        <f t="shared" si="271"/>
        <v>0</v>
      </c>
      <c r="G625" s="84">
        <f t="shared" si="271"/>
        <v>0</v>
      </c>
      <c r="H625" s="84">
        <f t="shared" si="271"/>
        <v>0</v>
      </c>
      <c r="I625" s="84">
        <f t="shared" si="271"/>
        <v>0</v>
      </c>
      <c r="J625" s="84">
        <f t="shared" si="271"/>
        <v>0</v>
      </c>
      <c r="K625" s="85">
        <f t="shared" si="271"/>
        <v>0</v>
      </c>
      <c r="L625" s="84">
        <f t="shared" si="271"/>
        <v>0</v>
      </c>
      <c r="M625" s="84">
        <f t="shared" si="271"/>
        <v>570</v>
      </c>
      <c r="N625" s="84">
        <f t="shared" si="271"/>
        <v>4368430.29</v>
      </c>
      <c r="O625" s="84">
        <f t="shared" si="271"/>
        <v>0</v>
      </c>
      <c r="P625" s="84">
        <f t="shared" si="271"/>
        <v>0</v>
      </c>
      <c r="Q625" s="84">
        <f t="shared" si="271"/>
        <v>0</v>
      </c>
      <c r="R625" s="84">
        <f t="shared" si="271"/>
        <v>0</v>
      </c>
      <c r="S625" s="84">
        <f t="shared" si="271"/>
        <v>0</v>
      </c>
      <c r="T625" s="84">
        <f t="shared" si="271"/>
        <v>0</v>
      </c>
      <c r="U625" s="84">
        <f t="shared" si="271"/>
        <v>0</v>
      </c>
      <c r="V625" s="84">
        <f t="shared" si="271"/>
        <v>0</v>
      </c>
      <c r="W625" s="84">
        <f t="shared" si="271"/>
        <v>0</v>
      </c>
      <c r="X625" s="84">
        <f t="shared" si="271"/>
        <v>0</v>
      </c>
      <c r="Y625" s="84">
        <f t="shared" si="271"/>
        <v>0</v>
      </c>
      <c r="Z625" s="84">
        <f t="shared" si="271"/>
        <v>0</v>
      </c>
      <c r="AA625" s="84">
        <f t="shared" si="271"/>
        <v>0</v>
      </c>
      <c r="AB625" s="84">
        <f t="shared" si="271"/>
        <v>0</v>
      </c>
      <c r="AC625" s="84">
        <f t="shared" si="271"/>
        <v>93484.41</v>
      </c>
      <c r="AD625" s="84">
        <f t="shared" si="271"/>
        <v>180000</v>
      </c>
      <c r="AE625" s="84">
        <f t="shared" si="271"/>
        <v>0</v>
      </c>
      <c r="AF625" s="74" t="s">
        <v>17027</v>
      </c>
      <c r="AG625" s="74" t="s">
        <v>17027</v>
      </c>
      <c r="AH625" s="74" t="s">
        <v>17027</v>
      </c>
      <c r="AI625" s="89"/>
      <c r="AJ625" s="89"/>
      <c r="AK625" s="89"/>
      <c r="AL625" s="89"/>
      <c r="AM625" s="90"/>
      <c r="AN625" s="90"/>
      <c r="AO625" s="90"/>
      <c r="AP625" s="90"/>
      <c r="AQ625" s="90"/>
      <c r="AR625" s="90"/>
      <c r="AS625" s="90"/>
      <c r="AT625" s="90"/>
      <c r="AU625" s="90"/>
      <c r="AV625" s="90"/>
      <c r="AW625" s="90"/>
      <c r="AX625" s="91"/>
      <c r="AY625" s="91"/>
      <c r="AZ625" s="90"/>
      <c r="BA625" s="90"/>
      <c r="BB625" s="92"/>
      <c r="BC625" s="93">
        <f t="shared" si="268"/>
        <v>-570</v>
      </c>
      <c r="BJ625" s="61" t="e">
        <f t="shared" si="262"/>
        <v>#N/A</v>
      </c>
      <c r="BM625" s="61" t="s">
        <v>3756</v>
      </c>
      <c r="BN625" s="61" t="s">
        <v>999</v>
      </c>
      <c r="BO625" s="61" t="s">
        <v>772</v>
      </c>
      <c r="BU625" s="61" t="s">
        <v>3756</v>
      </c>
      <c r="BV625" s="61" t="s">
        <v>999</v>
      </c>
      <c r="BW625" s="61" t="s">
        <v>772</v>
      </c>
      <c r="CH625" s="86">
        <f t="shared" si="267"/>
        <v>1.4551915228366852E-10</v>
      </c>
    </row>
    <row r="626" spans="1:86">
      <c r="A626" s="61">
        <v>1</v>
      </c>
      <c r="B626" s="94">
        <f>SUBTOTAL(9,$A$411:A626)</f>
        <v>169</v>
      </c>
      <c r="C626" s="98" t="s">
        <v>504</v>
      </c>
      <c r="D626" s="84">
        <f>E626+F626+G626+H626+I626+J626+L626+N626+P626+R626+T626+U626+V626+W626+X626+Y626+Z626+AA626+AB626+AC626+AD626+AE626</f>
        <v>4641914.7</v>
      </c>
      <c r="E626" s="101">
        <v>0</v>
      </c>
      <c r="F626" s="101">
        <v>0</v>
      </c>
      <c r="G626" s="101">
        <v>0</v>
      </c>
      <c r="H626" s="101">
        <v>0</v>
      </c>
      <c r="I626" s="101">
        <v>0</v>
      </c>
      <c r="J626" s="101">
        <v>0</v>
      </c>
      <c r="K626" s="116">
        <v>0</v>
      </c>
      <c r="L626" s="101">
        <v>0</v>
      </c>
      <c r="M626" s="84">
        <v>570</v>
      </c>
      <c r="N626" s="84">
        <v>4368430.29</v>
      </c>
      <c r="O626" s="101">
        <v>0</v>
      </c>
      <c r="P626" s="101">
        <v>0</v>
      </c>
      <c r="Q626" s="101">
        <v>0</v>
      </c>
      <c r="R626" s="101">
        <v>0</v>
      </c>
      <c r="S626" s="101">
        <v>0</v>
      </c>
      <c r="T626" s="101">
        <v>0</v>
      </c>
      <c r="U626" s="101">
        <v>0</v>
      </c>
      <c r="V626" s="101">
        <v>0</v>
      </c>
      <c r="W626" s="101">
        <v>0</v>
      </c>
      <c r="X626" s="101">
        <v>0</v>
      </c>
      <c r="Y626" s="101">
        <v>0</v>
      </c>
      <c r="Z626" s="101">
        <v>0</v>
      </c>
      <c r="AA626" s="101">
        <v>0</v>
      </c>
      <c r="AB626" s="101">
        <v>0</v>
      </c>
      <c r="AC626" s="84">
        <f>ROUND(N626*2.14%,2)</f>
        <v>93484.41</v>
      </c>
      <c r="AD626" s="84">
        <v>180000</v>
      </c>
      <c r="AE626" s="101">
        <v>0</v>
      </c>
      <c r="AF626" s="74">
        <v>2024</v>
      </c>
      <c r="AG626" s="74">
        <v>2024</v>
      </c>
      <c r="AH626" s="74">
        <v>2024</v>
      </c>
      <c r="AI626" s="89"/>
      <c r="AJ626" s="89"/>
      <c r="AK626" s="89"/>
      <c r="AL626" s="89"/>
      <c r="AM626" s="90" t="s">
        <v>16950</v>
      </c>
      <c r="AN626" s="90" t="s">
        <v>16960</v>
      </c>
      <c r="AO626" s="90">
        <v>0</v>
      </c>
      <c r="AP626" s="90" t="s">
        <v>16961</v>
      </c>
      <c r="AQ626" s="90" t="s">
        <v>16967</v>
      </c>
      <c r="AR626" s="90">
        <v>0</v>
      </c>
      <c r="AS626" s="90"/>
      <c r="AT626" s="90"/>
      <c r="AU626" s="90"/>
      <c r="AV626" s="90"/>
      <c r="AW626" s="90" t="s">
        <v>799</v>
      </c>
      <c r="AX626" s="91">
        <v>831.4</v>
      </c>
      <c r="AY626" s="91">
        <v>550</v>
      </c>
      <c r="AZ626" s="90" t="s">
        <v>2968</v>
      </c>
      <c r="BA626" s="90" t="s">
        <v>17013</v>
      </c>
      <c r="BB626" s="92"/>
      <c r="BC626" s="93">
        <f t="shared" si="268"/>
        <v>-20</v>
      </c>
      <c r="BJ626" s="61" t="str">
        <f t="shared" si="262"/>
        <v>546.000</v>
      </c>
      <c r="BM626" s="61" t="s">
        <v>3759</v>
      </c>
      <c r="BN626" s="61" t="s">
        <v>2981</v>
      </c>
      <c r="BO626" s="61" t="s">
        <v>3760</v>
      </c>
      <c r="BU626" s="61" t="s">
        <v>3759</v>
      </c>
      <c r="BV626" s="61" t="s">
        <v>2981</v>
      </c>
      <c r="BW626" s="61" t="s">
        <v>3760</v>
      </c>
      <c r="CH626" s="86">
        <f t="shared" si="267"/>
        <v>1.4551915228366852E-10</v>
      </c>
    </row>
    <row r="627" spans="1:86">
      <c r="B627" s="87" t="s">
        <v>499</v>
      </c>
      <c r="C627" s="87"/>
      <c r="D627" s="83">
        <f>D628</f>
        <v>5080000</v>
      </c>
      <c r="E627" s="84">
        <f t="shared" ref="E627:AE627" si="272">E628</f>
        <v>0</v>
      </c>
      <c r="F627" s="84">
        <f t="shared" si="272"/>
        <v>0</v>
      </c>
      <c r="G627" s="84">
        <f t="shared" si="272"/>
        <v>0</v>
      </c>
      <c r="H627" s="84">
        <f t="shared" si="272"/>
        <v>0</v>
      </c>
      <c r="I627" s="84">
        <f t="shared" si="272"/>
        <v>0</v>
      </c>
      <c r="J627" s="84">
        <f t="shared" si="272"/>
        <v>0</v>
      </c>
      <c r="K627" s="85">
        <f t="shared" si="272"/>
        <v>0</v>
      </c>
      <c r="L627" s="84">
        <f t="shared" si="272"/>
        <v>0</v>
      </c>
      <c r="M627" s="84">
        <f t="shared" si="272"/>
        <v>0</v>
      </c>
      <c r="N627" s="84">
        <f t="shared" si="272"/>
        <v>0</v>
      </c>
      <c r="O627" s="84">
        <f t="shared" si="272"/>
        <v>0</v>
      </c>
      <c r="P627" s="84">
        <f t="shared" si="272"/>
        <v>0</v>
      </c>
      <c r="Q627" s="84">
        <f t="shared" si="272"/>
        <v>0</v>
      </c>
      <c r="R627" s="84">
        <f t="shared" si="272"/>
        <v>0</v>
      </c>
      <c r="S627" s="84">
        <f t="shared" si="272"/>
        <v>0</v>
      </c>
      <c r="T627" s="84">
        <f t="shared" si="272"/>
        <v>0</v>
      </c>
      <c r="U627" s="84">
        <f t="shared" si="272"/>
        <v>4728803.5999999996</v>
      </c>
      <c r="V627" s="84">
        <f t="shared" si="272"/>
        <v>0</v>
      </c>
      <c r="W627" s="84">
        <f t="shared" si="272"/>
        <v>0</v>
      </c>
      <c r="X627" s="84">
        <f t="shared" si="272"/>
        <v>0</v>
      </c>
      <c r="Y627" s="84">
        <f t="shared" si="272"/>
        <v>0</v>
      </c>
      <c r="Z627" s="84">
        <f t="shared" si="272"/>
        <v>0</v>
      </c>
      <c r="AA627" s="84">
        <f t="shared" si="272"/>
        <v>0</v>
      </c>
      <c r="AB627" s="84">
        <f t="shared" si="272"/>
        <v>0</v>
      </c>
      <c r="AC627" s="84">
        <f t="shared" si="272"/>
        <v>101196.4</v>
      </c>
      <c r="AD627" s="84">
        <f t="shared" si="272"/>
        <v>250000</v>
      </c>
      <c r="AE627" s="84">
        <f t="shared" si="272"/>
        <v>0</v>
      </c>
      <c r="AF627" s="74" t="s">
        <v>17027</v>
      </c>
      <c r="AG627" s="74" t="s">
        <v>17027</v>
      </c>
      <c r="AH627" s="74" t="s">
        <v>17027</v>
      </c>
      <c r="AI627" s="89"/>
      <c r="AJ627" s="89"/>
      <c r="AK627" s="89"/>
      <c r="AL627" s="89"/>
      <c r="AM627" s="90"/>
      <c r="AN627" s="90"/>
      <c r="AO627" s="90"/>
      <c r="AP627" s="90"/>
      <c r="AQ627" s="90"/>
      <c r="AR627" s="90"/>
      <c r="AS627" s="90"/>
      <c r="AT627" s="90"/>
      <c r="AU627" s="90"/>
      <c r="AV627" s="90"/>
      <c r="AW627" s="90"/>
      <c r="AX627" s="91"/>
      <c r="AY627" s="91"/>
      <c r="AZ627" s="90"/>
      <c r="BA627" s="90"/>
      <c r="BB627" s="92"/>
      <c r="BC627" s="93">
        <f t="shared" si="268"/>
        <v>0</v>
      </c>
      <c r="BJ627" s="61" t="e">
        <f t="shared" si="262"/>
        <v>#N/A</v>
      </c>
      <c r="BM627" s="61" t="s">
        <v>3761</v>
      </c>
      <c r="BN627" s="61" t="s">
        <v>2981</v>
      </c>
      <c r="BO627" s="61" t="s">
        <v>2376</v>
      </c>
      <c r="BU627" s="61" t="s">
        <v>3761</v>
      </c>
      <c r="BV627" s="61" t="s">
        <v>2981</v>
      </c>
      <c r="BW627" s="61" t="s">
        <v>2376</v>
      </c>
      <c r="CH627" s="86">
        <f t="shared" si="267"/>
        <v>3.7834979593753815E-10</v>
      </c>
    </row>
    <row r="628" spans="1:86">
      <c r="A628" s="61">
        <v>1</v>
      </c>
      <c r="B628" s="94">
        <f>SUBTOTAL(9,$A$411:A628)</f>
        <v>170</v>
      </c>
      <c r="C628" s="98" t="s">
        <v>505</v>
      </c>
      <c r="D628" s="84">
        <f>E628+F628+G628+H628+I628+J628+L628+N628+P628+R628+T628+U628+V628+W628+X628+Y628+Z628+AA628+AB628+AC628+AD628+AE628</f>
        <v>5080000</v>
      </c>
      <c r="E628" s="101">
        <v>0</v>
      </c>
      <c r="F628" s="101">
        <v>0</v>
      </c>
      <c r="G628" s="101">
        <v>0</v>
      </c>
      <c r="H628" s="101">
        <v>0</v>
      </c>
      <c r="I628" s="101">
        <v>0</v>
      </c>
      <c r="J628" s="101">
        <v>0</v>
      </c>
      <c r="K628" s="116">
        <v>0</v>
      </c>
      <c r="L628" s="101">
        <v>0</v>
      </c>
      <c r="M628" s="84">
        <v>0</v>
      </c>
      <c r="N628" s="138">
        <v>0</v>
      </c>
      <c r="O628" s="101">
        <v>0</v>
      </c>
      <c r="P628" s="101">
        <v>0</v>
      </c>
      <c r="Q628" s="101">
        <v>0</v>
      </c>
      <c r="R628" s="101">
        <v>0</v>
      </c>
      <c r="S628" s="101">
        <v>0</v>
      </c>
      <c r="T628" s="101">
        <v>0</v>
      </c>
      <c r="U628" s="84">
        <v>4728803.5999999996</v>
      </c>
      <c r="V628" s="101">
        <v>0</v>
      </c>
      <c r="W628" s="101">
        <v>0</v>
      </c>
      <c r="X628" s="101">
        <v>0</v>
      </c>
      <c r="Y628" s="101">
        <v>0</v>
      </c>
      <c r="Z628" s="101">
        <v>0</v>
      </c>
      <c r="AA628" s="101">
        <v>0</v>
      </c>
      <c r="AB628" s="101">
        <v>0</v>
      </c>
      <c r="AC628" s="101">
        <f>ROUND(U628*2.14%,2)</f>
        <v>101196.4</v>
      </c>
      <c r="AD628" s="101">
        <v>250000</v>
      </c>
      <c r="AE628" s="101">
        <v>0</v>
      </c>
      <c r="AF628" s="74">
        <v>2024</v>
      </c>
      <c r="AG628" s="74">
        <v>2024</v>
      </c>
      <c r="AH628" s="74">
        <v>2024</v>
      </c>
      <c r="AI628" s="89"/>
      <c r="AJ628" s="89"/>
      <c r="AK628" s="89"/>
      <c r="AL628" s="89"/>
      <c r="AM628" s="90" t="s">
        <v>16956</v>
      </c>
      <c r="AN628" s="90" t="s">
        <v>16955</v>
      </c>
      <c r="AO628" s="90">
        <v>0</v>
      </c>
      <c r="AP628" s="90" t="s">
        <v>16959</v>
      </c>
      <c r="AQ628" s="90" t="s">
        <v>16967</v>
      </c>
      <c r="AR628" s="90">
        <v>0</v>
      </c>
      <c r="AS628" s="90" t="s">
        <v>16988</v>
      </c>
      <c r="AT628" s="90"/>
      <c r="AU628" s="90"/>
      <c r="AV628" s="90"/>
      <c r="AW628" s="90" t="s">
        <v>777</v>
      </c>
      <c r="AX628" s="91">
        <v>848.5</v>
      </c>
      <c r="AY628" s="91">
        <v>548</v>
      </c>
      <c r="AZ628" s="90" t="s">
        <v>2968</v>
      </c>
      <c r="BA628" s="90" t="s">
        <v>1344</v>
      </c>
      <c r="BB628" s="92"/>
      <c r="BC628" s="93">
        <f t="shared" si="268"/>
        <v>548</v>
      </c>
      <c r="BJ628" s="61" t="str">
        <f t="shared" si="262"/>
        <v>729.100</v>
      </c>
      <c r="BM628" s="61" t="s">
        <v>3762</v>
      </c>
      <c r="BN628" s="61" t="s">
        <v>3254</v>
      </c>
      <c r="BO628" s="61" t="s">
        <v>3764</v>
      </c>
      <c r="BU628" s="61" t="s">
        <v>3762</v>
      </c>
      <c r="BV628" s="61" t="s">
        <v>3254</v>
      </c>
      <c r="BW628" s="61" t="s">
        <v>3764</v>
      </c>
      <c r="CH628" s="86">
        <f t="shared" si="267"/>
        <v>3.7834979593753815E-10</v>
      </c>
    </row>
    <row r="629" spans="1:86">
      <c r="B629" s="87" t="s">
        <v>502</v>
      </c>
      <c r="C629" s="87"/>
      <c r="D629" s="83">
        <f>D630</f>
        <v>5416381.5199999996</v>
      </c>
      <c r="E629" s="84">
        <f t="shared" ref="E629:AE629" si="273">E630</f>
        <v>0</v>
      </c>
      <c r="F629" s="84">
        <f t="shared" si="273"/>
        <v>0</v>
      </c>
      <c r="G629" s="84">
        <f t="shared" si="273"/>
        <v>0</v>
      </c>
      <c r="H629" s="84">
        <f t="shared" si="273"/>
        <v>0</v>
      </c>
      <c r="I629" s="84">
        <f t="shared" si="273"/>
        <v>0</v>
      </c>
      <c r="J629" s="84">
        <f t="shared" si="273"/>
        <v>0</v>
      </c>
      <c r="K629" s="85">
        <f t="shared" si="273"/>
        <v>0</v>
      </c>
      <c r="L629" s="84">
        <f t="shared" si="273"/>
        <v>0</v>
      </c>
      <c r="M629" s="84">
        <f t="shared" si="273"/>
        <v>665.1</v>
      </c>
      <c r="N629" s="84">
        <f t="shared" si="273"/>
        <v>5126670.7699999996</v>
      </c>
      <c r="O629" s="84">
        <f t="shared" si="273"/>
        <v>0</v>
      </c>
      <c r="P629" s="84">
        <f t="shared" si="273"/>
        <v>0</v>
      </c>
      <c r="Q629" s="84">
        <f t="shared" si="273"/>
        <v>0</v>
      </c>
      <c r="R629" s="84">
        <f t="shared" si="273"/>
        <v>0</v>
      </c>
      <c r="S629" s="84">
        <f t="shared" si="273"/>
        <v>0</v>
      </c>
      <c r="T629" s="84">
        <f t="shared" si="273"/>
        <v>0</v>
      </c>
      <c r="U629" s="84">
        <f t="shared" si="273"/>
        <v>0</v>
      </c>
      <c r="V629" s="84">
        <f t="shared" si="273"/>
        <v>0</v>
      </c>
      <c r="W629" s="84">
        <f t="shared" si="273"/>
        <v>0</v>
      </c>
      <c r="X629" s="84">
        <f t="shared" si="273"/>
        <v>0</v>
      </c>
      <c r="Y629" s="84">
        <f t="shared" si="273"/>
        <v>0</v>
      </c>
      <c r="Z629" s="84">
        <f t="shared" si="273"/>
        <v>0</v>
      </c>
      <c r="AA629" s="84">
        <f t="shared" si="273"/>
        <v>0</v>
      </c>
      <c r="AB629" s="84">
        <f t="shared" si="273"/>
        <v>0</v>
      </c>
      <c r="AC629" s="84">
        <f t="shared" si="273"/>
        <v>109710.75</v>
      </c>
      <c r="AD629" s="84">
        <f t="shared" si="273"/>
        <v>180000</v>
      </c>
      <c r="AE629" s="84">
        <f t="shared" si="273"/>
        <v>0</v>
      </c>
      <c r="AF629" s="74" t="s">
        <v>17027</v>
      </c>
      <c r="AG629" s="74" t="s">
        <v>17027</v>
      </c>
      <c r="AH629" s="74" t="s">
        <v>17027</v>
      </c>
      <c r="AI629" s="89"/>
      <c r="AJ629" s="89"/>
      <c r="AK629" s="89"/>
      <c r="AL629" s="89"/>
      <c r="AM629" s="90"/>
      <c r="AN629" s="90"/>
      <c r="AO629" s="90"/>
      <c r="AP629" s="90"/>
      <c r="AQ629" s="90"/>
      <c r="AR629" s="90"/>
      <c r="AS629" s="90"/>
      <c r="AT629" s="90"/>
      <c r="AU629" s="90"/>
      <c r="AV629" s="90"/>
      <c r="AW629" s="90"/>
      <c r="AX629" s="91"/>
      <c r="AY629" s="91"/>
      <c r="AZ629" s="90"/>
      <c r="BA629" s="90"/>
      <c r="BB629" s="92"/>
      <c r="BC629" s="93">
        <f t="shared" si="268"/>
        <v>-665.1</v>
      </c>
      <c r="BJ629" s="61" t="e">
        <f t="shared" si="262"/>
        <v>#N/A</v>
      </c>
      <c r="BM629" s="61" t="s">
        <v>3765</v>
      </c>
      <c r="BN629" s="61" t="s">
        <v>773</v>
      </c>
      <c r="BO629" s="61" t="s">
        <v>3767</v>
      </c>
      <c r="BU629" s="61" t="s">
        <v>3765</v>
      </c>
      <c r="BV629" s="61" t="s">
        <v>773</v>
      </c>
      <c r="BW629" s="61" t="s">
        <v>3767</v>
      </c>
      <c r="CH629" s="86">
        <f t="shared" si="267"/>
        <v>0</v>
      </c>
    </row>
    <row r="630" spans="1:86">
      <c r="A630" s="61">
        <v>1</v>
      </c>
      <c r="B630" s="94">
        <f>SUBTOTAL(9,$A$411:A630)</f>
        <v>171</v>
      </c>
      <c r="C630" s="98" t="s">
        <v>506</v>
      </c>
      <c r="D630" s="84">
        <f>E630+F630+G630+H630+I630+J630+L630+N630+P630+R630+T630+U630+V630+W630+X630+Y630+Z630+AA630+AB630+AC630+AD630+AE630</f>
        <v>5416381.5199999996</v>
      </c>
      <c r="E630" s="101">
        <v>0</v>
      </c>
      <c r="F630" s="101">
        <v>0</v>
      </c>
      <c r="G630" s="101">
        <v>0</v>
      </c>
      <c r="H630" s="101">
        <v>0</v>
      </c>
      <c r="I630" s="101">
        <v>0</v>
      </c>
      <c r="J630" s="101">
        <v>0</v>
      </c>
      <c r="K630" s="116">
        <v>0</v>
      </c>
      <c r="L630" s="101">
        <v>0</v>
      </c>
      <c r="M630" s="84">
        <v>665.1</v>
      </c>
      <c r="N630" s="84">
        <v>5126670.7699999996</v>
      </c>
      <c r="O630" s="101">
        <v>0</v>
      </c>
      <c r="P630" s="101">
        <v>0</v>
      </c>
      <c r="Q630" s="101">
        <v>0</v>
      </c>
      <c r="R630" s="101">
        <v>0</v>
      </c>
      <c r="S630" s="101">
        <v>0</v>
      </c>
      <c r="T630" s="101">
        <v>0</v>
      </c>
      <c r="U630" s="101">
        <v>0</v>
      </c>
      <c r="V630" s="101">
        <v>0</v>
      </c>
      <c r="W630" s="101">
        <v>0</v>
      </c>
      <c r="X630" s="101">
        <v>0</v>
      </c>
      <c r="Y630" s="101">
        <v>0</v>
      </c>
      <c r="Z630" s="101">
        <v>0</v>
      </c>
      <c r="AA630" s="101">
        <v>0</v>
      </c>
      <c r="AB630" s="101">
        <v>0</v>
      </c>
      <c r="AC630" s="84">
        <f>ROUND(N630*2.14%,2)</f>
        <v>109710.75</v>
      </c>
      <c r="AD630" s="84">
        <v>180000</v>
      </c>
      <c r="AE630" s="101">
        <v>0</v>
      </c>
      <c r="AF630" s="74">
        <v>2024</v>
      </c>
      <c r="AG630" s="74">
        <v>2024</v>
      </c>
      <c r="AH630" s="74">
        <v>2024</v>
      </c>
      <c r="AI630" s="89"/>
      <c r="AJ630" s="89"/>
      <c r="AK630" s="89"/>
      <c r="AL630" s="89"/>
      <c r="AM630" s="90" t="s">
        <v>16966</v>
      </c>
      <c r="AN630" s="90" t="s">
        <v>16957</v>
      </c>
      <c r="AO630" s="90">
        <v>0</v>
      </c>
      <c r="AP630" s="90" t="s">
        <v>16960</v>
      </c>
      <c r="AQ630" s="90" t="s">
        <v>16967</v>
      </c>
      <c r="AR630" s="90" t="s">
        <v>16957</v>
      </c>
      <c r="AS630" s="90" t="s">
        <v>16986</v>
      </c>
      <c r="AT630" s="90"/>
      <c r="AU630" s="90"/>
      <c r="AV630" s="90"/>
      <c r="AW630" s="90" t="s">
        <v>812</v>
      </c>
      <c r="AX630" s="91">
        <v>713.9</v>
      </c>
      <c r="AY630" s="91">
        <v>685.22</v>
      </c>
      <c r="AZ630" s="90" t="s">
        <v>2968</v>
      </c>
      <c r="BA630" s="90" t="s">
        <v>17013</v>
      </c>
      <c r="BB630" s="92"/>
      <c r="BC630" s="93">
        <f t="shared" si="268"/>
        <v>20.120000000000005</v>
      </c>
      <c r="BJ630" s="61" t="str">
        <f t="shared" si="262"/>
        <v>497.100</v>
      </c>
      <c r="BM630" s="61" t="s">
        <v>3768</v>
      </c>
      <c r="BN630" s="61" t="s">
        <v>864</v>
      </c>
      <c r="BO630" s="61" t="s">
        <v>3770</v>
      </c>
      <c r="BU630" s="61" t="s">
        <v>3768</v>
      </c>
      <c r="BV630" s="61" t="s">
        <v>864</v>
      </c>
      <c r="BW630" s="61" t="s">
        <v>3770</v>
      </c>
      <c r="CH630" s="86">
        <f t="shared" si="267"/>
        <v>0</v>
      </c>
    </row>
    <row r="631" spans="1:86">
      <c r="B631" s="87" t="s">
        <v>305</v>
      </c>
      <c r="C631" s="87"/>
      <c r="D631" s="83">
        <f>D632+D633</f>
        <v>13673874.810000001</v>
      </c>
      <c r="E631" s="84">
        <f t="shared" ref="E631:AE631" si="274">E632+E633</f>
        <v>0</v>
      </c>
      <c r="F631" s="84">
        <f t="shared" si="274"/>
        <v>0</v>
      </c>
      <c r="G631" s="84">
        <f t="shared" si="274"/>
        <v>0</v>
      </c>
      <c r="H631" s="84">
        <f t="shared" si="274"/>
        <v>0</v>
      </c>
      <c r="I631" s="84">
        <f t="shared" si="274"/>
        <v>0</v>
      </c>
      <c r="J631" s="84">
        <f t="shared" si="274"/>
        <v>0</v>
      </c>
      <c r="K631" s="85">
        <f t="shared" si="274"/>
        <v>0</v>
      </c>
      <c r="L631" s="84">
        <f t="shared" si="274"/>
        <v>0</v>
      </c>
      <c r="M631" s="84">
        <f t="shared" si="274"/>
        <v>1727</v>
      </c>
      <c r="N631" s="84">
        <f t="shared" si="274"/>
        <v>13015346.4</v>
      </c>
      <c r="O631" s="84">
        <f t="shared" si="274"/>
        <v>0</v>
      </c>
      <c r="P631" s="84">
        <f t="shared" si="274"/>
        <v>0</v>
      </c>
      <c r="Q631" s="84">
        <f t="shared" si="274"/>
        <v>0</v>
      </c>
      <c r="R631" s="84">
        <f t="shared" si="274"/>
        <v>0</v>
      </c>
      <c r="S631" s="84">
        <f t="shared" si="274"/>
        <v>0</v>
      </c>
      <c r="T631" s="84">
        <f t="shared" si="274"/>
        <v>0</v>
      </c>
      <c r="U631" s="84">
        <f t="shared" si="274"/>
        <v>0</v>
      </c>
      <c r="V631" s="84">
        <f t="shared" si="274"/>
        <v>0</v>
      </c>
      <c r="W631" s="84">
        <f t="shared" si="274"/>
        <v>0</v>
      </c>
      <c r="X631" s="84">
        <f t="shared" si="274"/>
        <v>0</v>
      </c>
      <c r="Y631" s="84">
        <f t="shared" si="274"/>
        <v>0</v>
      </c>
      <c r="Z631" s="84">
        <f t="shared" si="274"/>
        <v>0</v>
      </c>
      <c r="AA631" s="84">
        <f t="shared" si="274"/>
        <v>0</v>
      </c>
      <c r="AB631" s="84">
        <f t="shared" si="274"/>
        <v>0</v>
      </c>
      <c r="AC631" s="84">
        <f t="shared" si="274"/>
        <v>278528.40999999997</v>
      </c>
      <c r="AD631" s="84">
        <f t="shared" si="274"/>
        <v>380000</v>
      </c>
      <c r="AE631" s="84">
        <f t="shared" si="274"/>
        <v>0</v>
      </c>
      <c r="AF631" s="74" t="s">
        <v>17027</v>
      </c>
      <c r="AG631" s="74" t="s">
        <v>17027</v>
      </c>
      <c r="AH631" s="74" t="s">
        <v>17027</v>
      </c>
      <c r="AI631" s="89"/>
      <c r="AJ631" s="89"/>
      <c r="AK631" s="89"/>
      <c r="AL631" s="89"/>
      <c r="AM631" s="90"/>
      <c r="AN631" s="90"/>
      <c r="AO631" s="90"/>
      <c r="AP631" s="90"/>
      <c r="AQ631" s="90"/>
      <c r="AR631" s="90"/>
      <c r="AS631" s="90"/>
      <c r="AT631" s="90"/>
      <c r="AU631" s="90"/>
      <c r="AV631" s="90"/>
      <c r="AW631" s="90"/>
      <c r="AX631" s="91"/>
      <c r="AY631" s="91"/>
      <c r="AZ631" s="90"/>
      <c r="BA631" s="90"/>
      <c r="BB631" s="92"/>
      <c r="BC631" s="93">
        <f t="shared" si="268"/>
        <v>-1727</v>
      </c>
      <c r="BJ631" s="61" t="e">
        <f t="shared" si="262"/>
        <v>#N/A</v>
      </c>
      <c r="BM631" s="61" t="s">
        <v>3450</v>
      </c>
      <c r="BN631" s="61" t="s">
        <v>2985</v>
      </c>
      <c r="BO631" s="61" t="s">
        <v>2985</v>
      </c>
      <c r="BU631" s="61" t="s">
        <v>3450</v>
      </c>
      <c r="BV631" s="61" t="s">
        <v>2985</v>
      </c>
      <c r="BW631" s="61" t="s">
        <v>2985</v>
      </c>
      <c r="CH631" s="86">
        <f t="shared" si="267"/>
        <v>1.7462298274040222E-10</v>
      </c>
    </row>
    <row r="632" spans="1:86">
      <c r="A632" s="61">
        <v>1</v>
      </c>
      <c r="B632" s="94">
        <f>SUBTOTAL(9,$A$411:A632)</f>
        <v>172</v>
      </c>
      <c r="C632" s="98" t="s">
        <v>307</v>
      </c>
      <c r="D632" s="84">
        <f t="shared" ref="D632:D633" si="275">E632+F632+G632+H632+I632+J632+L632+N632+P632+R632+T632+U632+V632+W632+X632+Y632+Z632+AA632+AB632+AC632+AD632+AE632</f>
        <v>4908976.4800000004</v>
      </c>
      <c r="E632" s="101">
        <v>0</v>
      </c>
      <c r="F632" s="101">
        <v>0</v>
      </c>
      <c r="G632" s="101">
        <v>0</v>
      </c>
      <c r="H632" s="101">
        <v>0</v>
      </c>
      <c r="I632" s="101">
        <v>0</v>
      </c>
      <c r="J632" s="101">
        <v>0</v>
      </c>
      <c r="K632" s="116">
        <v>0</v>
      </c>
      <c r="L632" s="101">
        <v>0</v>
      </c>
      <c r="M632" s="84">
        <v>620</v>
      </c>
      <c r="N632" s="84">
        <v>4629896.6900000004</v>
      </c>
      <c r="O632" s="101">
        <v>0</v>
      </c>
      <c r="P632" s="101">
        <v>0</v>
      </c>
      <c r="Q632" s="101">
        <v>0</v>
      </c>
      <c r="R632" s="101">
        <v>0</v>
      </c>
      <c r="S632" s="101">
        <v>0</v>
      </c>
      <c r="T632" s="101">
        <v>0</v>
      </c>
      <c r="U632" s="101">
        <v>0</v>
      </c>
      <c r="V632" s="101">
        <v>0</v>
      </c>
      <c r="W632" s="101">
        <v>0</v>
      </c>
      <c r="X632" s="101">
        <v>0</v>
      </c>
      <c r="Y632" s="101">
        <v>0</v>
      </c>
      <c r="Z632" s="101">
        <v>0</v>
      </c>
      <c r="AA632" s="101">
        <v>0</v>
      </c>
      <c r="AB632" s="101">
        <v>0</v>
      </c>
      <c r="AC632" s="84">
        <f>ROUND(N632*2.14%,2)</f>
        <v>99079.79</v>
      </c>
      <c r="AD632" s="84">
        <v>180000</v>
      </c>
      <c r="AE632" s="101">
        <v>0</v>
      </c>
      <c r="AF632" s="74">
        <v>2024</v>
      </c>
      <c r="AG632" s="74">
        <v>2024</v>
      </c>
      <c r="AH632" s="74">
        <v>2024</v>
      </c>
      <c r="AI632" s="89"/>
      <c r="AJ632" s="89"/>
      <c r="AK632" s="89"/>
      <c r="AL632" s="89"/>
      <c r="AM632" s="90" t="s">
        <v>16954</v>
      </c>
      <c r="AN632" s="90" t="s">
        <v>16954</v>
      </c>
      <c r="AO632" s="90">
        <v>0</v>
      </c>
      <c r="AP632" s="90" t="s">
        <v>16966</v>
      </c>
      <c r="AQ632" s="90" t="s">
        <v>16967</v>
      </c>
      <c r="AR632" s="90" t="s">
        <v>16959</v>
      </c>
      <c r="AS632" s="90"/>
      <c r="AT632" s="90"/>
      <c r="AU632" s="90"/>
      <c r="AV632" s="90"/>
      <c r="AW632" s="90" t="s">
        <v>789</v>
      </c>
      <c r="AX632" s="91">
        <v>1776.4</v>
      </c>
      <c r="AY632" s="91">
        <v>620</v>
      </c>
      <c r="AZ632" s="90" t="s">
        <v>2968</v>
      </c>
      <c r="BA632" s="90" t="s">
        <v>17013</v>
      </c>
      <c r="BB632" s="92"/>
      <c r="BC632" s="93">
        <f t="shared" si="268"/>
        <v>0</v>
      </c>
      <c r="BJ632" s="61" t="str">
        <f t="shared" si="262"/>
        <v>нет данных</v>
      </c>
      <c r="BM632" s="61" t="s">
        <v>3451</v>
      </c>
      <c r="BN632" s="61" t="s">
        <v>1344</v>
      </c>
      <c r="BO632" s="61" t="s">
        <v>2985</v>
      </c>
      <c r="BU632" s="61" t="s">
        <v>3451</v>
      </c>
      <c r="BV632" s="61" t="s">
        <v>1344</v>
      </c>
      <c r="BW632" s="61" t="s">
        <v>2985</v>
      </c>
      <c r="CH632" s="86">
        <f t="shared" si="267"/>
        <v>5.8207660913467407E-11</v>
      </c>
    </row>
    <row r="633" spans="1:86">
      <c r="A633" s="61">
        <v>1</v>
      </c>
      <c r="B633" s="94">
        <f>SUBTOTAL(9,$A$411:A633)</f>
        <v>173</v>
      </c>
      <c r="C633" s="98" t="s">
        <v>308</v>
      </c>
      <c r="D633" s="84">
        <f t="shared" si="275"/>
        <v>8764898.3300000001</v>
      </c>
      <c r="E633" s="101">
        <v>0</v>
      </c>
      <c r="F633" s="101">
        <v>0</v>
      </c>
      <c r="G633" s="101">
        <v>0</v>
      </c>
      <c r="H633" s="101">
        <v>0</v>
      </c>
      <c r="I633" s="101">
        <v>0</v>
      </c>
      <c r="J633" s="101">
        <v>0</v>
      </c>
      <c r="K633" s="116">
        <v>0</v>
      </c>
      <c r="L633" s="101">
        <v>0</v>
      </c>
      <c r="M633" s="84">
        <v>1107</v>
      </c>
      <c r="N633" s="84">
        <v>8385449.71</v>
      </c>
      <c r="O633" s="101">
        <v>0</v>
      </c>
      <c r="P633" s="101">
        <v>0</v>
      </c>
      <c r="Q633" s="101">
        <v>0</v>
      </c>
      <c r="R633" s="101">
        <v>0</v>
      </c>
      <c r="S633" s="101">
        <v>0</v>
      </c>
      <c r="T633" s="101">
        <v>0</v>
      </c>
      <c r="U633" s="101">
        <v>0</v>
      </c>
      <c r="V633" s="101">
        <v>0</v>
      </c>
      <c r="W633" s="101">
        <v>0</v>
      </c>
      <c r="X633" s="101">
        <v>0</v>
      </c>
      <c r="Y633" s="101">
        <v>0</v>
      </c>
      <c r="Z633" s="101">
        <v>0</v>
      </c>
      <c r="AA633" s="101">
        <v>0</v>
      </c>
      <c r="AB633" s="101">
        <v>0</v>
      </c>
      <c r="AC633" s="84">
        <f>ROUND(N633*2.14%,2)</f>
        <v>179448.62</v>
      </c>
      <c r="AD633" s="101">
        <v>200000</v>
      </c>
      <c r="AE633" s="101">
        <v>0</v>
      </c>
      <c r="AF633" s="74">
        <v>2024</v>
      </c>
      <c r="AG633" s="74">
        <v>2024</v>
      </c>
      <c r="AH633" s="74">
        <v>2024</v>
      </c>
      <c r="AI633" s="89"/>
      <c r="AJ633" s="89"/>
      <c r="AK633" s="89"/>
      <c r="AL633" s="89"/>
      <c r="AM633" s="90" t="s">
        <v>16958</v>
      </c>
      <c r="AN633" s="90" t="s">
        <v>16975</v>
      </c>
      <c r="AO633" s="90">
        <v>0</v>
      </c>
      <c r="AP633" s="90" t="s">
        <v>16961</v>
      </c>
      <c r="AQ633" s="90" t="s">
        <v>16959</v>
      </c>
      <c r="AR633" s="90">
        <v>0</v>
      </c>
      <c r="AS633" s="90" t="s">
        <v>16981</v>
      </c>
      <c r="AT633" s="90"/>
      <c r="AU633" s="90"/>
      <c r="AV633" s="90"/>
      <c r="AW633" s="90" t="s">
        <v>773</v>
      </c>
      <c r="AX633" s="91">
        <v>1824.4</v>
      </c>
      <c r="AY633" s="91">
        <v>1107</v>
      </c>
      <c r="AZ633" s="90" t="s">
        <v>2968</v>
      </c>
      <c r="BA633" s="90" t="s">
        <v>17013</v>
      </c>
      <c r="BB633" s="92"/>
      <c r="BC633" s="93">
        <f t="shared" si="268"/>
        <v>0</v>
      </c>
      <c r="BJ633" s="61" t="str">
        <f t="shared" si="262"/>
        <v>1093.000</v>
      </c>
      <c r="BM633" s="61" t="s">
        <v>558</v>
      </c>
      <c r="BN633" s="61" t="s">
        <v>2981</v>
      </c>
      <c r="BO633" s="61" t="s">
        <v>3452</v>
      </c>
      <c r="BU633" s="61" t="s">
        <v>558</v>
      </c>
      <c r="BV633" s="61" t="s">
        <v>2981</v>
      </c>
      <c r="BW633" s="61" t="s">
        <v>3452</v>
      </c>
      <c r="CH633" s="86">
        <f t="shared" si="267"/>
        <v>1.1641532182693481E-10</v>
      </c>
    </row>
    <row r="634" spans="1:86">
      <c r="B634" s="87" t="s">
        <v>309</v>
      </c>
      <c r="C634" s="87"/>
      <c r="D634" s="83">
        <f>D635+D636</f>
        <v>5923261.2000000002</v>
      </c>
      <c r="E634" s="84">
        <f t="shared" ref="E634:AE634" si="276">E635+E636</f>
        <v>0</v>
      </c>
      <c r="F634" s="84">
        <f t="shared" si="276"/>
        <v>0</v>
      </c>
      <c r="G634" s="84">
        <f t="shared" si="276"/>
        <v>0</v>
      </c>
      <c r="H634" s="84">
        <f t="shared" si="276"/>
        <v>0</v>
      </c>
      <c r="I634" s="84">
        <f t="shared" si="276"/>
        <v>0</v>
      </c>
      <c r="J634" s="84">
        <f t="shared" si="276"/>
        <v>0</v>
      </c>
      <c r="K634" s="85">
        <f t="shared" si="276"/>
        <v>0</v>
      </c>
      <c r="L634" s="84">
        <f t="shared" si="276"/>
        <v>0</v>
      </c>
      <c r="M634" s="84">
        <f t="shared" si="276"/>
        <v>300</v>
      </c>
      <c r="N634" s="84">
        <f t="shared" si="276"/>
        <v>2178687.29</v>
      </c>
      <c r="O634" s="84">
        <f t="shared" si="276"/>
        <v>0</v>
      </c>
      <c r="P634" s="84">
        <f t="shared" si="276"/>
        <v>0</v>
      </c>
      <c r="Q634" s="84">
        <f t="shared" si="276"/>
        <v>0</v>
      </c>
      <c r="R634" s="84">
        <f t="shared" si="276"/>
        <v>0</v>
      </c>
      <c r="S634" s="84">
        <f t="shared" si="276"/>
        <v>0</v>
      </c>
      <c r="T634" s="84">
        <f t="shared" si="276"/>
        <v>0</v>
      </c>
      <c r="U634" s="84">
        <f t="shared" si="276"/>
        <v>3326757.39</v>
      </c>
      <c r="V634" s="84">
        <f t="shared" si="276"/>
        <v>0</v>
      </c>
      <c r="W634" s="84">
        <f t="shared" si="276"/>
        <v>0</v>
      </c>
      <c r="X634" s="84">
        <f t="shared" si="276"/>
        <v>0</v>
      </c>
      <c r="Y634" s="84">
        <f t="shared" si="276"/>
        <v>0</v>
      </c>
      <c r="Z634" s="84">
        <f t="shared" si="276"/>
        <v>0</v>
      </c>
      <c r="AA634" s="84">
        <f t="shared" si="276"/>
        <v>0</v>
      </c>
      <c r="AB634" s="84">
        <f t="shared" si="276"/>
        <v>0</v>
      </c>
      <c r="AC634" s="84">
        <f t="shared" si="276"/>
        <v>117816.52</v>
      </c>
      <c r="AD634" s="84">
        <f t="shared" si="276"/>
        <v>300000</v>
      </c>
      <c r="AE634" s="84">
        <f t="shared" si="276"/>
        <v>0</v>
      </c>
      <c r="AF634" s="74" t="s">
        <v>17027</v>
      </c>
      <c r="AG634" s="74" t="s">
        <v>17027</v>
      </c>
      <c r="AH634" s="74" t="s">
        <v>17027</v>
      </c>
      <c r="AI634" s="89"/>
      <c r="AJ634" s="89"/>
      <c r="AK634" s="89"/>
      <c r="AL634" s="89"/>
      <c r="AM634" s="90"/>
      <c r="AN634" s="90"/>
      <c r="AO634" s="90"/>
      <c r="AP634" s="90"/>
      <c r="AQ634" s="90"/>
      <c r="AR634" s="90"/>
      <c r="AS634" s="90"/>
      <c r="AT634" s="90"/>
      <c r="AU634" s="90"/>
      <c r="AV634" s="90"/>
      <c r="AW634" s="90"/>
      <c r="AX634" s="91"/>
      <c r="AY634" s="91"/>
      <c r="AZ634" s="90"/>
      <c r="BA634" s="90"/>
      <c r="BB634" s="92"/>
      <c r="BC634" s="93">
        <f t="shared" si="268"/>
        <v>-300</v>
      </c>
      <c r="BJ634" s="61" t="e">
        <f t="shared" si="262"/>
        <v>#N/A</v>
      </c>
      <c r="BM634" s="61" t="s">
        <v>3453</v>
      </c>
      <c r="BN634" s="61" t="s">
        <v>2985</v>
      </c>
      <c r="BO634" s="61" t="s">
        <v>2985</v>
      </c>
      <c r="BU634" s="61" t="s">
        <v>3453</v>
      </c>
      <c r="BV634" s="61" t="s">
        <v>2985</v>
      </c>
      <c r="BW634" s="61" t="s">
        <v>2985</v>
      </c>
      <c r="CH634" s="86">
        <f t="shared" si="267"/>
        <v>0</v>
      </c>
    </row>
    <row r="635" spans="1:86">
      <c r="A635" s="61">
        <v>1</v>
      </c>
      <c r="B635" s="94">
        <f>SUBTOTAL(9,$A$411:A635)</f>
        <v>174</v>
      </c>
      <c r="C635" s="98" t="s">
        <v>310</v>
      </c>
      <c r="D635" s="84">
        <f t="shared" ref="D635:D636" si="277">E635+F635+G635+H635+I635+J635+L635+N635+P635+R635+T635+U635+V635+W635+X635+Y635+Z635+AA635+AB635+AC635+AD635+AE635</f>
        <v>2375311.2000000002</v>
      </c>
      <c r="E635" s="101">
        <v>0</v>
      </c>
      <c r="F635" s="101">
        <v>0</v>
      </c>
      <c r="G635" s="101">
        <v>0</v>
      </c>
      <c r="H635" s="101">
        <v>0</v>
      </c>
      <c r="I635" s="101">
        <v>0</v>
      </c>
      <c r="J635" s="101">
        <v>0</v>
      </c>
      <c r="K635" s="116">
        <v>0</v>
      </c>
      <c r="L635" s="101">
        <v>0</v>
      </c>
      <c r="M635" s="131">
        <v>300</v>
      </c>
      <c r="N635" s="84">
        <v>2178687.29</v>
      </c>
      <c r="O635" s="101">
        <v>0</v>
      </c>
      <c r="P635" s="101">
        <v>0</v>
      </c>
      <c r="Q635" s="101">
        <v>0</v>
      </c>
      <c r="R635" s="101">
        <v>0</v>
      </c>
      <c r="S635" s="101">
        <v>0</v>
      </c>
      <c r="T635" s="101">
        <v>0</v>
      </c>
      <c r="U635" s="101">
        <v>0</v>
      </c>
      <c r="V635" s="101">
        <v>0</v>
      </c>
      <c r="W635" s="101">
        <v>0</v>
      </c>
      <c r="X635" s="101">
        <v>0</v>
      </c>
      <c r="Y635" s="101">
        <v>0</v>
      </c>
      <c r="Z635" s="101">
        <v>0</v>
      </c>
      <c r="AA635" s="101">
        <v>0</v>
      </c>
      <c r="AB635" s="101">
        <v>0</v>
      </c>
      <c r="AC635" s="84">
        <f>ROUND(N635*2.14%,2)</f>
        <v>46623.91</v>
      </c>
      <c r="AD635" s="84">
        <v>150000</v>
      </c>
      <c r="AE635" s="101">
        <v>0</v>
      </c>
      <c r="AF635" s="74">
        <v>2024</v>
      </c>
      <c r="AG635" s="74">
        <v>2024</v>
      </c>
      <c r="AH635" s="74">
        <v>2024</v>
      </c>
      <c r="AI635" s="89"/>
      <c r="AJ635" s="89"/>
      <c r="AK635" s="89"/>
      <c r="AL635" s="89"/>
      <c r="AM635" s="90" t="s">
        <v>16971</v>
      </c>
      <c r="AN635" s="90" t="s">
        <v>16950</v>
      </c>
      <c r="AO635" s="90">
        <v>0</v>
      </c>
      <c r="AP635" s="90" t="s">
        <v>16956</v>
      </c>
      <c r="AQ635" s="90" t="s">
        <v>16967</v>
      </c>
      <c r="AR635" s="90">
        <v>0</v>
      </c>
      <c r="AS635" s="90"/>
      <c r="AT635" s="90"/>
      <c r="AU635" s="90"/>
      <c r="AV635" s="90"/>
      <c r="AW635" s="90" t="s">
        <v>618</v>
      </c>
      <c r="AX635" s="91">
        <v>317.2</v>
      </c>
      <c r="AY635" s="91">
        <v>300</v>
      </c>
      <c r="AZ635" s="90" t="s">
        <v>2968</v>
      </c>
      <c r="BA635" s="90" t="s">
        <v>17013</v>
      </c>
      <c r="BB635" s="92"/>
      <c r="BC635" s="93">
        <f t="shared" si="268"/>
        <v>0</v>
      </c>
      <c r="BJ635" s="61" t="str">
        <f t="shared" si="262"/>
        <v>нет данных</v>
      </c>
      <c r="BM635" s="61" t="s">
        <v>559</v>
      </c>
      <c r="BN635" s="61" t="s">
        <v>2985</v>
      </c>
      <c r="BO635" s="61" t="s">
        <v>2985</v>
      </c>
      <c r="BU635" s="61" t="s">
        <v>559</v>
      </c>
      <c r="BV635" s="61" t="s">
        <v>2985</v>
      </c>
      <c r="BW635" s="61" t="s">
        <v>2985</v>
      </c>
      <c r="CH635" s="86">
        <f t="shared" si="267"/>
        <v>1.4551915228366852E-10</v>
      </c>
    </row>
    <row r="636" spans="1:86">
      <c r="A636" s="61">
        <v>1</v>
      </c>
      <c r="B636" s="94">
        <f>SUBTOTAL(9,$A$411:A636)</f>
        <v>175</v>
      </c>
      <c r="C636" s="98" t="s">
        <v>311</v>
      </c>
      <c r="D636" s="84">
        <f t="shared" si="277"/>
        <v>3547950</v>
      </c>
      <c r="E636" s="101">
        <v>0</v>
      </c>
      <c r="F636" s="101">
        <v>0</v>
      </c>
      <c r="G636" s="101">
        <v>0</v>
      </c>
      <c r="H636" s="101">
        <v>0</v>
      </c>
      <c r="I636" s="101">
        <v>0</v>
      </c>
      <c r="J636" s="101">
        <v>0</v>
      </c>
      <c r="K636" s="116">
        <v>0</v>
      </c>
      <c r="L636" s="101">
        <v>0</v>
      </c>
      <c r="M636" s="84">
        <v>0</v>
      </c>
      <c r="N636" s="84">
        <v>0</v>
      </c>
      <c r="O636" s="101">
        <v>0</v>
      </c>
      <c r="P636" s="101">
        <v>0</v>
      </c>
      <c r="Q636" s="101">
        <v>0</v>
      </c>
      <c r="R636" s="101">
        <v>0</v>
      </c>
      <c r="S636" s="101">
        <v>0</v>
      </c>
      <c r="T636" s="101">
        <v>0</v>
      </c>
      <c r="U636" s="84">
        <v>3326757.39</v>
      </c>
      <c r="V636" s="101">
        <v>0</v>
      </c>
      <c r="W636" s="101">
        <v>0</v>
      </c>
      <c r="X636" s="101">
        <v>0</v>
      </c>
      <c r="Y636" s="101">
        <v>0</v>
      </c>
      <c r="Z636" s="101">
        <v>0</v>
      </c>
      <c r="AA636" s="101">
        <v>0</v>
      </c>
      <c r="AB636" s="101">
        <v>0</v>
      </c>
      <c r="AC636" s="84">
        <f>ROUND(U636*2.14%,2)</f>
        <v>71192.61</v>
      </c>
      <c r="AD636" s="84">
        <v>150000</v>
      </c>
      <c r="AE636" s="101">
        <v>0</v>
      </c>
      <c r="AF636" s="74">
        <v>2024</v>
      </c>
      <c r="AG636" s="74">
        <v>2024</v>
      </c>
      <c r="AH636" s="74">
        <v>2024</v>
      </c>
      <c r="AI636" s="89"/>
      <c r="AJ636" s="89"/>
      <c r="AK636" s="89"/>
      <c r="AL636" s="89"/>
      <c r="AM636" s="90" t="s">
        <v>16954</v>
      </c>
      <c r="AN636" s="90" t="s">
        <v>16968</v>
      </c>
      <c r="AO636" s="90">
        <v>0</v>
      </c>
      <c r="AP636" s="90" t="s">
        <v>16965</v>
      </c>
      <c r="AQ636" s="90" t="s">
        <v>16973</v>
      </c>
      <c r="AR636" s="90" t="s">
        <v>16965</v>
      </c>
      <c r="AS636" s="90"/>
      <c r="AT636" s="90"/>
      <c r="AU636" s="90"/>
      <c r="AV636" s="90"/>
      <c r="AW636" s="90" t="s">
        <v>738</v>
      </c>
      <c r="AX636" s="91">
        <v>939.4</v>
      </c>
      <c r="AY636" s="91">
        <v>381.5</v>
      </c>
      <c r="AZ636" s="90" t="s">
        <v>2993</v>
      </c>
      <c r="BA636" s="90" t="s">
        <v>17013</v>
      </c>
      <c r="BB636" s="92"/>
      <c r="BC636" s="93">
        <f t="shared" si="268"/>
        <v>381.5</v>
      </c>
      <c r="BJ636" s="61" t="str">
        <f t="shared" si="262"/>
        <v>432.400</v>
      </c>
      <c r="BM636" s="61" t="s">
        <v>560</v>
      </c>
      <c r="BN636" s="61" t="s">
        <v>664</v>
      </c>
      <c r="BO636" s="61" t="s">
        <v>1740</v>
      </c>
      <c r="BU636" s="61" t="s">
        <v>560</v>
      </c>
      <c r="BV636" s="61" t="s">
        <v>664</v>
      </c>
      <c r="BW636" s="61" t="s">
        <v>1740</v>
      </c>
      <c r="CH636" s="86">
        <f t="shared" si="267"/>
        <v>-1.1641532182693481E-10</v>
      </c>
    </row>
    <row r="637" spans="1:86">
      <c r="B637" s="87" t="s">
        <v>17208</v>
      </c>
      <c r="C637" s="87"/>
      <c r="D637" s="83">
        <f t="shared" ref="D637:AE637" si="278">D638+D675+D680+D689+D699+D707+D710+D713+D717+D719+D723+D725+D727+D729+D731+D733+D737+D739+D741+D743+D745+D747+D749+D755+D758+D760+D763+D766+D769+D775+D777+D779+D781+D783+D785+D787+D790+D792+D794+D796+D798+D800+D802+D804+D806+D809</f>
        <v>811943600.29999995</v>
      </c>
      <c r="E637" s="84">
        <f t="shared" si="278"/>
        <v>690390.63</v>
      </c>
      <c r="F637" s="84">
        <f t="shared" si="278"/>
        <v>0</v>
      </c>
      <c r="G637" s="84">
        <f t="shared" si="278"/>
        <v>8249317.5999999996</v>
      </c>
      <c r="H637" s="84">
        <f t="shared" si="278"/>
        <v>357676.95</v>
      </c>
      <c r="I637" s="84">
        <f t="shared" si="278"/>
        <v>0</v>
      </c>
      <c r="J637" s="84">
        <f t="shared" si="278"/>
        <v>0</v>
      </c>
      <c r="K637" s="116">
        <f t="shared" si="278"/>
        <v>6</v>
      </c>
      <c r="L637" s="84">
        <f t="shared" si="278"/>
        <v>13428940.67</v>
      </c>
      <c r="M637" s="84">
        <f t="shared" si="278"/>
        <v>83813.900000000023</v>
      </c>
      <c r="N637" s="84">
        <f t="shared" si="278"/>
        <v>680550482.34999979</v>
      </c>
      <c r="O637" s="84">
        <f t="shared" si="278"/>
        <v>0</v>
      </c>
      <c r="P637" s="84">
        <f t="shared" si="278"/>
        <v>0</v>
      </c>
      <c r="Q637" s="84">
        <f t="shared" si="278"/>
        <v>8795.1299999999992</v>
      </c>
      <c r="R637" s="84">
        <f t="shared" si="278"/>
        <v>54087723.109999992</v>
      </c>
      <c r="S637" s="84">
        <f t="shared" si="278"/>
        <v>88.83</v>
      </c>
      <c r="T637" s="84">
        <f t="shared" si="278"/>
        <v>2790287.84</v>
      </c>
      <c r="U637" s="84">
        <f t="shared" si="278"/>
        <v>11632196.02</v>
      </c>
      <c r="V637" s="84">
        <f t="shared" si="278"/>
        <v>0</v>
      </c>
      <c r="W637" s="84">
        <f t="shared" si="278"/>
        <v>0</v>
      </c>
      <c r="X637" s="84">
        <f t="shared" si="278"/>
        <v>0</v>
      </c>
      <c r="Y637" s="84">
        <f t="shared" si="278"/>
        <v>0</v>
      </c>
      <c r="Z637" s="84">
        <f t="shared" si="278"/>
        <v>0</v>
      </c>
      <c r="AA637" s="84">
        <f t="shared" si="278"/>
        <v>0</v>
      </c>
      <c r="AB637" s="84">
        <f t="shared" si="278"/>
        <v>0</v>
      </c>
      <c r="AC637" s="84">
        <f t="shared" si="278"/>
        <v>16526585.129999995</v>
      </c>
      <c r="AD637" s="84">
        <f t="shared" si="278"/>
        <v>23630000</v>
      </c>
      <c r="AE637" s="84">
        <f t="shared" si="278"/>
        <v>0</v>
      </c>
      <c r="AF637" s="74" t="s">
        <v>17027</v>
      </c>
      <c r="AG637" s="74" t="s">
        <v>17027</v>
      </c>
      <c r="AH637" s="74" t="s">
        <v>17027</v>
      </c>
      <c r="AI637" s="89"/>
      <c r="AJ637" s="89"/>
      <c r="AK637" s="89"/>
      <c r="AL637" s="89"/>
      <c r="AM637" s="90"/>
      <c r="AN637" s="90"/>
      <c r="AO637" s="90"/>
      <c r="AP637" s="90"/>
      <c r="AQ637" s="90"/>
      <c r="AR637" s="90"/>
      <c r="AS637" s="90"/>
      <c r="AT637" s="90"/>
      <c r="AU637" s="90"/>
      <c r="AV637" s="90"/>
      <c r="AW637" s="90"/>
      <c r="AX637" s="91"/>
      <c r="AY637" s="91"/>
      <c r="AZ637" s="90"/>
      <c r="BA637" s="90"/>
      <c r="BB637" s="92"/>
      <c r="BC637" s="93"/>
      <c r="CH637" s="86">
        <f t="shared" si="267"/>
        <v>1.6391277313232422E-7</v>
      </c>
    </row>
    <row r="638" spans="1:86">
      <c r="B638" s="87" t="s">
        <v>71</v>
      </c>
      <c r="C638" s="87"/>
      <c r="D638" s="83">
        <f>SUM(D639:D674)</f>
        <v>213625283.15999997</v>
      </c>
      <c r="E638" s="84">
        <f t="shared" ref="E638:AE638" si="279">SUM(E639:E674)</f>
        <v>0</v>
      </c>
      <c r="F638" s="84">
        <f t="shared" si="279"/>
        <v>0</v>
      </c>
      <c r="G638" s="84">
        <f t="shared" si="279"/>
        <v>0</v>
      </c>
      <c r="H638" s="84">
        <f t="shared" si="279"/>
        <v>0</v>
      </c>
      <c r="I638" s="84">
        <f t="shared" si="279"/>
        <v>0</v>
      </c>
      <c r="J638" s="84">
        <f t="shared" si="279"/>
        <v>0</v>
      </c>
      <c r="K638" s="116">
        <f t="shared" si="279"/>
        <v>1</v>
      </c>
      <c r="L638" s="84">
        <f t="shared" si="279"/>
        <v>2259447.8199999998</v>
      </c>
      <c r="M638" s="84">
        <f t="shared" si="279"/>
        <v>19880.099999999999</v>
      </c>
      <c r="N638" s="84">
        <f t="shared" si="279"/>
        <v>153415644.93000001</v>
      </c>
      <c r="O638" s="84">
        <f t="shared" si="279"/>
        <v>0</v>
      </c>
      <c r="P638" s="84">
        <f t="shared" si="279"/>
        <v>0</v>
      </c>
      <c r="Q638" s="84">
        <f t="shared" si="279"/>
        <v>7166.7999999999993</v>
      </c>
      <c r="R638" s="84">
        <f t="shared" si="279"/>
        <v>46376290.839999989</v>
      </c>
      <c r="S638" s="84">
        <f t="shared" si="279"/>
        <v>0</v>
      </c>
      <c r="T638" s="84">
        <f t="shared" si="279"/>
        <v>0</v>
      </c>
      <c r="U638" s="84">
        <f t="shared" si="279"/>
        <v>0</v>
      </c>
      <c r="V638" s="84">
        <f t="shared" si="279"/>
        <v>0</v>
      </c>
      <c r="W638" s="84">
        <f t="shared" si="279"/>
        <v>0</v>
      </c>
      <c r="X638" s="84">
        <f t="shared" si="279"/>
        <v>0</v>
      </c>
      <c r="Y638" s="84">
        <f t="shared" si="279"/>
        <v>0</v>
      </c>
      <c r="Z638" s="84">
        <f t="shared" si="279"/>
        <v>0</v>
      </c>
      <c r="AA638" s="84">
        <f t="shared" si="279"/>
        <v>0</v>
      </c>
      <c r="AB638" s="84">
        <f t="shared" si="279"/>
        <v>0</v>
      </c>
      <c r="AC638" s="84">
        <f t="shared" si="279"/>
        <v>4323899.5699999994</v>
      </c>
      <c r="AD638" s="84">
        <f t="shared" si="279"/>
        <v>7250000</v>
      </c>
      <c r="AE638" s="84">
        <f t="shared" si="279"/>
        <v>0</v>
      </c>
      <c r="AF638" s="74" t="s">
        <v>17027</v>
      </c>
      <c r="AG638" s="74" t="s">
        <v>17027</v>
      </c>
      <c r="AH638" s="74" t="s">
        <v>17027</v>
      </c>
      <c r="AI638" s="89"/>
      <c r="AJ638" s="89"/>
      <c r="AK638" s="89"/>
      <c r="AL638" s="89"/>
      <c r="AM638" s="90"/>
      <c r="AN638" s="90"/>
      <c r="AO638" s="90"/>
      <c r="AP638" s="90"/>
      <c r="AQ638" s="90"/>
      <c r="AR638" s="90"/>
      <c r="AS638" s="90"/>
      <c r="AT638" s="90"/>
      <c r="AU638" s="90"/>
      <c r="AV638" s="90"/>
      <c r="AW638" s="90"/>
      <c r="AX638" s="91"/>
      <c r="AY638" s="91"/>
      <c r="AZ638" s="90"/>
      <c r="BA638" s="90"/>
      <c r="BB638" s="92"/>
      <c r="BC638" s="93">
        <f t="shared" ref="BC638:BC659" si="280">AY638-M638</f>
        <v>-19880.099999999999</v>
      </c>
      <c r="BJ638" s="61" t="e">
        <f t="shared" ref="BJ638:BJ659" si="281">VLOOKUP(C638,BM:BO,3,FALSE)</f>
        <v>#N/A</v>
      </c>
      <c r="BM638" s="61" t="s">
        <v>3166</v>
      </c>
      <c r="BN638" s="61" t="s">
        <v>2985</v>
      </c>
      <c r="BO638" s="61" t="s">
        <v>2985</v>
      </c>
      <c r="BU638" s="61" t="s">
        <v>3166</v>
      </c>
      <c r="BV638" s="61" t="s">
        <v>2985</v>
      </c>
      <c r="BW638" s="61" t="s">
        <v>2985</v>
      </c>
      <c r="CH638" s="86">
        <f t="shared" si="267"/>
        <v>-2.1420419216156006E-8</v>
      </c>
    </row>
    <row r="639" spans="1:86">
      <c r="A639" s="61">
        <v>1</v>
      </c>
      <c r="B639" s="94">
        <f>SUBTOTAL(9,$A$639:A639)</f>
        <v>1</v>
      </c>
      <c r="C639" s="98" t="s">
        <v>150</v>
      </c>
      <c r="D639" s="84">
        <f t="shared" ref="D639:D673" si="282">E639+F639+G639+H639+I639+J639+L639+N639+P639+R639+T639+U639+V639+W639+X639+Y639+Z639+AA639+AB639+AC639+AD639+AE639</f>
        <v>2097858.2999999998</v>
      </c>
      <c r="E639" s="101">
        <v>0</v>
      </c>
      <c r="F639" s="101">
        <v>0</v>
      </c>
      <c r="G639" s="101">
        <v>0</v>
      </c>
      <c r="H639" s="101">
        <v>0</v>
      </c>
      <c r="I639" s="101">
        <v>0</v>
      </c>
      <c r="J639" s="101">
        <v>0</v>
      </c>
      <c r="K639" s="116">
        <v>0</v>
      </c>
      <c r="L639" s="101">
        <v>0</v>
      </c>
      <c r="M639" s="131">
        <v>256</v>
      </c>
      <c r="N639" s="84">
        <v>1877676.03</v>
      </c>
      <c r="O639" s="101">
        <v>0</v>
      </c>
      <c r="P639" s="101">
        <v>0</v>
      </c>
      <c r="Q639" s="101">
        <v>0</v>
      </c>
      <c r="R639" s="101">
        <v>0</v>
      </c>
      <c r="S639" s="101">
        <v>0</v>
      </c>
      <c r="T639" s="101">
        <v>0</v>
      </c>
      <c r="U639" s="101">
        <v>0</v>
      </c>
      <c r="V639" s="101">
        <v>0</v>
      </c>
      <c r="W639" s="101">
        <v>0</v>
      </c>
      <c r="X639" s="101">
        <v>0</v>
      </c>
      <c r="Y639" s="101">
        <v>0</v>
      </c>
      <c r="Z639" s="101">
        <v>0</v>
      </c>
      <c r="AA639" s="101">
        <v>0</v>
      </c>
      <c r="AB639" s="101">
        <v>0</v>
      </c>
      <c r="AC639" s="84">
        <f>ROUND(N639*2.14%,2)</f>
        <v>40182.269999999997</v>
      </c>
      <c r="AD639" s="84">
        <v>180000</v>
      </c>
      <c r="AE639" s="101">
        <v>0</v>
      </c>
      <c r="AF639" s="74">
        <v>2025</v>
      </c>
      <c r="AG639" s="74">
        <v>2025</v>
      </c>
      <c r="AH639" s="74">
        <v>2025</v>
      </c>
      <c r="AI639" s="89"/>
      <c r="AJ639" s="89"/>
      <c r="AK639" s="89"/>
      <c r="AL639" s="89"/>
      <c r="AM639" s="90" t="s">
        <v>16956</v>
      </c>
      <c r="AN639" s="90" t="s">
        <v>16955</v>
      </c>
      <c r="AO639" s="90">
        <v>0</v>
      </c>
      <c r="AP639" s="90" t="s">
        <v>16965</v>
      </c>
      <c r="AQ639" s="90" t="s">
        <v>16959</v>
      </c>
      <c r="AR639" s="90">
        <v>0</v>
      </c>
      <c r="AS639" s="90"/>
      <c r="AT639" s="90"/>
      <c r="AU639" s="90"/>
      <c r="AV639" s="90"/>
      <c r="AW639" s="90" t="s">
        <v>664</v>
      </c>
      <c r="AX639" s="91">
        <v>269.5</v>
      </c>
      <c r="AY639" s="91">
        <v>256</v>
      </c>
      <c r="AZ639" s="90" t="s">
        <v>17016</v>
      </c>
      <c r="BA639" s="90">
        <v>2007</v>
      </c>
      <c r="BB639" s="92"/>
      <c r="BC639" s="93">
        <f t="shared" si="280"/>
        <v>0</v>
      </c>
      <c r="BJ639" s="61" t="str">
        <f t="shared" si="281"/>
        <v>269.500</v>
      </c>
      <c r="BM639" s="61" t="s">
        <v>3167</v>
      </c>
      <c r="BN639" s="61" t="s">
        <v>2985</v>
      </c>
      <c r="BO639" s="61" t="s">
        <v>2985</v>
      </c>
      <c r="BU639" s="61" t="s">
        <v>3167</v>
      </c>
      <c r="BV639" s="61" t="s">
        <v>2985</v>
      </c>
      <c r="BW639" s="61" t="s">
        <v>2985</v>
      </c>
      <c r="CH639" s="86">
        <f t="shared" si="267"/>
        <v>-2.0372681319713593E-10</v>
      </c>
    </row>
    <row r="640" spans="1:86">
      <c r="A640" s="61">
        <v>1</v>
      </c>
      <c r="B640" s="94">
        <f>SUBTOTAL(9,$A$639:A640)</f>
        <v>2</v>
      </c>
      <c r="C640" s="98" t="s">
        <v>151</v>
      </c>
      <c r="D640" s="84">
        <f t="shared" si="282"/>
        <v>4031821.43</v>
      </c>
      <c r="E640" s="101">
        <v>0</v>
      </c>
      <c r="F640" s="101">
        <v>0</v>
      </c>
      <c r="G640" s="101">
        <v>0</v>
      </c>
      <c r="H640" s="101">
        <v>0</v>
      </c>
      <c r="I640" s="101">
        <v>0</v>
      </c>
      <c r="J640" s="101">
        <v>0</v>
      </c>
      <c r="K640" s="116">
        <v>0</v>
      </c>
      <c r="L640" s="101">
        <v>0</v>
      </c>
      <c r="M640" s="131">
        <v>492</v>
      </c>
      <c r="N640" s="84">
        <v>3771119.47</v>
      </c>
      <c r="O640" s="101">
        <v>0</v>
      </c>
      <c r="P640" s="101">
        <v>0</v>
      </c>
      <c r="Q640" s="101">
        <v>0</v>
      </c>
      <c r="R640" s="101">
        <v>0</v>
      </c>
      <c r="S640" s="101">
        <v>0</v>
      </c>
      <c r="T640" s="101">
        <v>0</v>
      </c>
      <c r="U640" s="101">
        <v>0</v>
      </c>
      <c r="V640" s="101">
        <v>0</v>
      </c>
      <c r="W640" s="101">
        <v>0</v>
      </c>
      <c r="X640" s="101">
        <v>0</v>
      </c>
      <c r="Y640" s="101">
        <v>0</v>
      </c>
      <c r="Z640" s="101">
        <v>0</v>
      </c>
      <c r="AA640" s="101">
        <v>0</v>
      </c>
      <c r="AB640" s="101">
        <v>0</v>
      </c>
      <c r="AC640" s="84">
        <f>ROUND(N640*2.14%,2)</f>
        <v>80701.960000000006</v>
      </c>
      <c r="AD640" s="84">
        <v>180000</v>
      </c>
      <c r="AE640" s="101">
        <v>0</v>
      </c>
      <c r="AF640" s="74">
        <v>2025</v>
      </c>
      <c r="AG640" s="74">
        <v>2025</v>
      </c>
      <c r="AH640" s="74">
        <v>2025</v>
      </c>
      <c r="AI640" s="89"/>
      <c r="AJ640" s="89"/>
      <c r="AK640" s="89"/>
      <c r="AL640" s="89"/>
      <c r="AM640" s="90" t="s">
        <v>16956</v>
      </c>
      <c r="AN640" s="90" t="s">
        <v>16955</v>
      </c>
      <c r="AO640" s="90">
        <v>0</v>
      </c>
      <c r="AP640" s="90" t="s">
        <v>16960</v>
      </c>
      <c r="AQ640" s="90" t="s">
        <v>16967</v>
      </c>
      <c r="AR640" s="90">
        <v>0</v>
      </c>
      <c r="AS640" s="90"/>
      <c r="AT640" s="90"/>
      <c r="AU640" s="90"/>
      <c r="AV640" s="90"/>
      <c r="AW640" s="90" t="s">
        <v>615</v>
      </c>
      <c r="AX640" s="91">
        <v>543</v>
      </c>
      <c r="AY640" s="91">
        <v>492</v>
      </c>
      <c r="AZ640" s="90" t="s">
        <v>17016</v>
      </c>
      <c r="BA640" s="90">
        <v>2007</v>
      </c>
      <c r="BB640" s="92"/>
      <c r="BC640" s="93">
        <f t="shared" si="280"/>
        <v>0</v>
      </c>
      <c r="BJ640" s="61" t="str">
        <f t="shared" si="281"/>
        <v>508.300</v>
      </c>
      <c r="BM640" s="61" t="s">
        <v>3168</v>
      </c>
      <c r="BN640" s="61" t="s">
        <v>2985</v>
      </c>
      <c r="BO640" s="61" t="s">
        <v>2985</v>
      </c>
      <c r="BU640" s="61" t="s">
        <v>3168</v>
      </c>
      <c r="BV640" s="61" t="s">
        <v>2985</v>
      </c>
      <c r="BW640" s="61" t="s">
        <v>2985</v>
      </c>
      <c r="CH640" s="86">
        <f t="shared" si="267"/>
        <v>-5.8207660913467407E-11</v>
      </c>
    </row>
    <row r="641" spans="1:86">
      <c r="A641" s="61">
        <v>1</v>
      </c>
      <c r="B641" s="94">
        <f>SUBTOTAL(9,$A$639:A641)</f>
        <v>3</v>
      </c>
      <c r="C641" s="98" t="s">
        <v>152</v>
      </c>
      <c r="D641" s="84">
        <f t="shared" si="282"/>
        <v>6179475.7199999997</v>
      </c>
      <c r="E641" s="101">
        <v>0</v>
      </c>
      <c r="F641" s="101">
        <v>0</v>
      </c>
      <c r="G641" s="101">
        <v>0</v>
      </c>
      <c r="H641" s="101">
        <v>0</v>
      </c>
      <c r="I641" s="101">
        <v>0</v>
      </c>
      <c r="J641" s="101">
        <v>0</v>
      </c>
      <c r="K641" s="116">
        <v>0</v>
      </c>
      <c r="L641" s="101">
        <v>0</v>
      </c>
      <c r="M641" s="131">
        <v>0</v>
      </c>
      <c r="N641" s="131">
        <v>0</v>
      </c>
      <c r="O641" s="101">
        <v>0</v>
      </c>
      <c r="P641" s="101">
        <v>0</v>
      </c>
      <c r="Q641" s="101">
        <v>902</v>
      </c>
      <c r="R641" s="84">
        <v>5854195.9299999997</v>
      </c>
      <c r="S641" s="101">
        <v>0</v>
      </c>
      <c r="T641" s="101">
        <v>0</v>
      </c>
      <c r="U641" s="101">
        <v>0</v>
      </c>
      <c r="V641" s="101">
        <v>0</v>
      </c>
      <c r="W641" s="101">
        <v>0</v>
      </c>
      <c r="X641" s="101">
        <v>0</v>
      </c>
      <c r="Y641" s="101">
        <v>0</v>
      </c>
      <c r="Z641" s="101">
        <v>0</v>
      </c>
      <c r="AA641" s="101">
        <v>0</v>
      </c>
      <c r="AB641" s="101">
        <v>0</v>
      </c>
      <c r="AC641" s="84">
        <f>ROUND(R641*2.14%,2)</f>
        <v>125279.79</v>
      </c>
      <c r="AD641" s="101">
        <v>200000</v>
      </c>
      <c r="AE641" s="101">
        <v>0</v>
      </c>
      <c r="AF641" s="74">
        <v>2025</v>
      </c>
      <c r="AG641" s="74">
        <v>2025</v>
      </c>
      <c r="AH641" s="74">
        <v>2025</v>
      </c>
      <c r="AI641" s="89"/>
      <c r="AJ641" s="89"/>
      <c r="AK641" s="89"/>
      <c r="AL641" s="89"/>
      <c r="AM641" s="90" t="s">
        <v>16954</v>
      </c>
      <c r="AN641" s="90" t="s">
        <v>16957</v>
      </c>
      <c r="AO641" s="90">
        <v>0</v>
      </c>
      <c r="AP641" s="90" t="s">
        <v>16956</v>
      </c>
      <c r="AQ641" s="90" t="s">
        <v>16953</v>
      </c>
      <c r="AR641" s="90">
        <v>0</v>
      </c>
      <c r="AS641" s="90"/>
      <c r="AT641" s="90"/>
      <c r="AU641" s="90"/>
      <c r="AV641" s="90"/>
      <c r="AW641" s="90" t="s">
        <v>633</v>
      </c>
      <c r="AX641" s="91">
        <v>951.6</v>
      </c>
      <c r="AY641" s="91">
        <v>530</v>
      </c>
      <c r="AZ641" s="90" t="s">
        <v>594</v>
      </c>
      <c r="BA641" s="90" t="s">
        <v>633</v>
      </c>
      <c r="BB641" s="92"/>
      <c r="BC641" s="93">
        <f t="shared" si="280"/>
        <v>530</v>
      </c>
      <c r="BJ641" s="61" t="str">
        <f t="shared" si="281"/>
        <v>951.500</v>
      </c>
      <c r="BM641" s="61" t="s">
        <v>3170</v>
      </c>
      <c r="BN641" s="61" t="s">
        <v>1269</v>
      </c>
      <c r="BO641" s="61" t="s">
        <v>3171</v>
      </c>
      <c r="BU641" s="61" t="s">
        <v>3170</v>
      </c>
      <c r="BV641" s="61" t="s">
        <v>1269</v>
      </c>
      <c r="BW641" s="61" t="s">
        <v>3171</v>
      </c>
      <c r="CH641" s="86">
        <f t="shared" si="267"/>
        <v>5.8207660913467407E-11</v>
      </c>
    </row>
    <row r="642" spans="1:86">
      <c r="A642" s="61">
        <v>1</v>
      </c>
      <c r="B642" s="94">
        <f>SUBTOTAL(9,$A$639:A642)</f>
        <v>4</v>
      </c>
      <c r="C642" s="98" t="s">
        <v>288</v>
      </c>
      <c r="D642" s="84">
        <f t="shared" si="282"/>
        <v>3294293.1199999996</v>
      </c>
      <c r="E642" s="101">
        <v>0</v>
      </c>
      <c r="F642" s="101">
        <v>0</v>
      </c>
      <c r="G642" s="101">
        <v>0</v>
      </c>
      <c r="H642" s="101">
        <v>0</v>
      </c>
      <c r="I642" s="101">
        <v>0</v>
      </c>
      <c r="J642" s="101">
        <v>0</v>
      </c>
      <c r="K642" s="116">
        <v>0</v>
      </c>
      <c r="L642" s="101">
        <v>0</v>
      </c>
      <c r="M642" s="131">
        <v>402</v>
      </c>
      <c r="N642" s="84">
        <v>3049043.59</v>
      </c>
      <c r="O642" s="101">
        <v>0</v>
      </c>
      <c r="P642" s="101">
        <v>0</v>
      </c>
      <c r="Q642" s="101">
        <v>0</v>
      </c>
      <c r="R642" s="101">
        <v>0</v>
      </c>
      <c r="S642" s="101">
        <v>0</v>
      </c>
      <c r="T642" s="101">
        <v>0</v>
      </c>
      <c r="U642" s="101">
        <v>0</v>
      </c>
      <c r="V642" s="101">
        <v>0</v>
      </c>
      <c r="W642" s="101">
        <v>0</v>
      </c>
      <c r="X642" s="101">
        <v>0</v>
      </c>
      <c r="Y642" s="101">
        <v>0</v>
      </c>
      <c r="Z642" s="101">
        <v>0</v>
      </c>
      <c r="AA642" s="101">
        <v>0</v>
      </c>
      <c r="AB642" s="101">
        <v>0</v>
      </c>
      <c r="AC642" s="84">
        <f>ROUND(N642*2.14%,2)</f>
        <v>65249.53</v>
      </c>
      <c r="AD642" s="84">
        <v>180000</v>
      </c>
      <c r="AE642" s="101">
        <v>0</v>
      </c>
      <c r="AF642" s="74">
        <v>2025</v>
      </c>
      <c r="AG642" s="74">
        <v>2025</v>
      </c>
      <c r="AH642" s="74">
        <v>2025</v>
      </c>
      <c r="AI642" s="89"/>
      <c r="AJ642" s="89"/>
      <c r="AK642" s="89"/>
      <c r="AL642" s="89"/>
      <c r="AM642" s="90" t="s">
        <v>16956</v>
      </c>
      <c r="AN642" s="90" t="s">
        <v>16960</v>
      </c>
      <c r="AO642" s="90">
        <v>0</v>
      </c>
      <c r="AP642" s="90" t="s">
        <v>16954</v>
      </c>
      <c r="AQ642" s="90" t="s">
        <v>16967</v>
      </c>
      <c r="AR642" s="90">
        <v>0</v>
      </c>
      <c r="AS642" s="90"/>
      <c r="AT642" s="90"/>
      <c r="AU642" s="90"/>
      <c r="AV642" s="90"/>
      <c r="AW642" s="90" t="s">
        <v>796</v>
      </c>
      <c r="AX642" s="91">
        <v>980.1</v>
      </c>
      <c r="AY642" s="91">
        <v>402</v>
      </c>
      <c r="AZ642" s="90" t="s">
        <v>17016</v>
      </c>
      <c r="BA642" s="90">
        <v>2007</v>
      </c>
      <c r="BB642" s="92"/>
      <c r="BC642" s="93">
        <f t="shared" si="280"/>
        <v>0</v>
      </c>
      <c r="BJ642" s="61" t="str">
        <f t="shared" si="281"/>
        <v>778.700</v>
      </c>
      <c r="BM642" s="61" t="s">
        <v>3173</v>
      </c>
      <c r="BN642" s="61" t="s">
        <v>639</v>
      </c>
      <c r="BO642" s="61" t="s">
        <v>3171</v>
      </c>
      <c r="BU642" s="61" t="s">
        <v>3173</v>
      </c>
      <c r="BV642" s="61" t="s">
        <v>639</v>
      </c>
      <c r="BW642" s="61" t="s">
        <v>3171</v>
      </c>
      <c r="CH642" s="86">
        <f t="shared" si="267"/>
        <v>-2.0372681319713593E-10</v>
      </c>
    </row>
    <row r="643" spans="1:86">
      <c r="A643" s="61">
        <v>1</v>
      </c>
      <c r="B643" s="94">
        <f>SUBTOTAL(9,$A$639:A643)</f>
        <v>5</v>
      </c>
      <c r="C643" s="98" t="s">
        <v>153</v>
      </c>
      <c r="D643" s="84">
        <f t="shared" si="282"/>
        <v>6079453.1600000001</v>
      </c>
      <c r="E643" s="101">
        <v>0</v>
      </c>
      <c r="F643" s="101">
        <v>0</v>
      </c>
      <c r="G643" s="101">
        <v>0</v>
      </c>
      <c r="H643" s="101">
        <v>0</v>
      </c>
      <c r="I643" s="101">
        <v>0</v>
      </c>
      <c r="J643" s="101">
        <v>0</v>
      </c>
      <c r="K643" s="116">
        <v>0</v>
      </c>
      <c r="L643" s="101">
        <v>0</v>
      </c>
      <c r="M643" s="131">
        <v>0</v>
      </c>
      <c r="N643" s="131">
        <v>0</v>
      </c>
      <c r="O643" s="101">
        <v>0</v>
      </c>
      <c r="P643" s="101">
        <v>0</v>
      </c>
      <c r="Q643" s="101">
        <v>887.4</v>
      </c>
      <c r="R643" s="84">
        <v>5756269.0099999998</v>
      </c>
      <c r="S643" s="101">
        <v>0</v>
      </c>
      <c r="T643" s="101">
        <v>0</v>
      </c>
      <c r="U643" s="101">
        <v>0</v>
      </c>
      <c r="V643" s="101">
        <v>0</v>
      </c>
      <c r="W643" s="101">
        <v>0</v>
      </c>
      <c r="X643" s="101">
        <v>0</v>
      </c>
      <c r="Y643" s="101">
        <v>0</v>
      </c>
      <c r="Z643" s="101">
        <v>0</v>
      </c>
      <c r="AA643" s="101">
        <v>0</v>
      </c>
      <c r="AB643" s="101">
        <v>0</v>
      </c>
      <c r="AC643" s="84">
        <f>ROUND(R643*2.14%,2)-0.01</f>
        <v>123184.15000000001</v>
      </c>
      <c r="AD643" s="101">
        <v>200000</v>
      </c>
      <c r="AE643" s="101">
        <v>0</v>
      </c>
      <c r="AF643" s="74">
        <v>2025</v>
      </c>
      <c r="AG643" s="74">
        <v>2025</v>
      </c>
      <c r="AH643" s="74">
        <v>2025</v>
      </c>
      <c r="AI643" s="89"/>
      <c r="AJ643" s="89"/>
      <c r="AK643" s="89"/>
      <c r="AL643" s="89"/>
      <c r="AM643" s="90" t="s">
        <v>16954</v>
      </c>
      <c r="AN643" s="90" t="s">
        <v>16966</v>
      </c>
      <c r="AO643" s="90">
        <v>0</v>
      </c>
      <c r="AP643" s="90" t="s">
        <v>16956</v>
      </c>
      <c r="AQ643" s="90" t="s">
        <v>16953</v>
      </c>
      <c r="AR643" s="90" t="s">
        <v>16965</v>
      </c>
      <c r="AS643" s="90"/>
      <c r="AT643" s="90"/>
      <c r="AU643" s="90"/>
      <c r="AV643" s="90"/>
      <c r="AW643" s="90" t="s">
        <v>633</v>
      </c>
      <c r="AX643" s="91">
        <v>3116.4</v>
      </c>
      <c r="AY643" s="91">
        <v>1030.22</v>
      </c>
      <c r="AZ643" s="90" t="s">
        <v>594</v>
      </c>
      <c r="BA643" s="90" t="s">
        <v>3204</v>
      </c>
      <c r="BB643" s="92"/>
      <c r="BC643" s="93">
        <f t="shared" si="280"/>
        <v>1030.22</v>
      </c>
      <c r="BJ643" s="61" t="str">
        <f t="shared" si="281"/>
        <v>800.000</v>
      </c>
      <c r="BM643" s="61" t="s">
        <v>3174</v>
      </c>
      <c r="BN643" s="61" t="s">
        <v>2985</v>
      </c>
      <c r="BO643" s="61" t="s">
        <v>2985</v>
      </c>
      <c r="BU643" s="61" t="s">
        <v>3174</v>
      </c>
      <c r="BV643" s="61" t="s">
        <v>2985</v>
      </c>
      <c r="BW643" s="61" t="s">
        <v>2985</v>
      </c>
      <c r="CH643" s="86">
        <f t="shared" si="267"/>
        <v>3.4924596548080444E-10</v>
      </c>
    </row>
    <row r="644" spans="1:86">
      <c r="A644" s="61">
        <v>1</v>
      </c>
      <c r="B644" s="94">
        <f>SUBTOTAL(9,$A$639:A644)</f>
        <v>6</v>
      </c>
      <c r="C644" s="98" t="s">
        <v>154</v>
      </c>
      <c r="D644" s="84">
        <f t="shared" si="282"/>
        <v>3687641.5500000003</v>
      </c>
      <c r="E644" s="101">
        <v>0</v>
      </c>
      <c r="F644" s="101">
        <v>0</v>
      </c>
      <c r="G644" s="101">
        <v>0</v>
      </c>
      <c r="H644" s="101">
        <v>0</v>
      </c>
      <c r="I644" s="101">
        <v>0</v>
      </c>
      <c r="J644" s="101">
        <v>0</v>
      </c>
      <c r="K644" s="116">
        <v>0</v>
      </c>
      <c r="L644" s="101">
        <v>0</v>
      </c>
      <c r="M644" s="131">
        <v>450</v>
      </c>
      <c r="N644" s="84">
        <v>3434150.72</v>
      </c>
      <c r="O644" s="101">
        <v>0</v>
      </c>
      <c r="P644" s="101">
        <v>0</v>
      </c>
      <c r="Q644" s="101">
        <v>0</v>
      </c>
      <c r="R644" s="101">
        <v>0</v>
      </c>
      <c r="S644" s="101">
        <v>0</v>
      </c>
      <c r="T644" s="101">
        <v>0</v>
      </c>
      <c r="U644" s="101">
        <v>0</v>
      </c>
      <c r="V644" s="101">
        <v>0</v>
      </c>
      <c r="W644" s="101">
        <v>0</v>
      </c>
      <c r="X644" s="101">
        <v>0</v>
      </c>
      <c r="Y644" s="101">
        <v>0</v>
      </c>
      <c r="Z644" s="101">
        <v>0</v>
      </c>
      <c r="AA644" s="101">
        <v>0</v>
      </c>
      <c r="AB644" s="101">
        <v>0</v>
      </c>
      <c r="AC644" s="84">
        <f t="shared" ref="AC644:AC652" si="283">ROUND(N644*2.14%,2)</f>
        <v>73490.83</v>
      </c>
      <c r="AD644" s="84">
        <v>180000</v>
      </c>
      <c r="AE644" s="101">
        <v>0</v>
      </c>
      <c r="AF644" s="74">
        <v>2025</v>
      </c>
      <c r="AG644" s="74">
        <v>2025</v>
      </c>
      <c r="AH644" s="74">
        <v>2025</v>
      </c>
      <c r="AI644" s="89"/>
      <c r="AJ644" s="89"/>
      <c r="AK644" s="89"/>
      <c r="AL644" s="89"/>
      <c r="AM644" s="90" t="s">
        <v>16956</v>
      </c>
      <c r="AN644" s="90" t="s">
        <v>16970</v>
      </c>
      <c r="AO644" s="90">
        <v>0</v>
      </c>
      <c r="AP644" s="90" t="s">
        <v>16965</v>
      </c>
      <c r="AQ644" s="90" t="s">
        <v>16959</v>
      </c>
      <c r="AR644" s="90">
        <v>0</v>
      </c>
      <c r="AS644" s="90"/>
      <c r="AT644" s="90"/>
      <c r="AU644" s="90"/>
      <c r="AV644" s="90"/>
      <c r="AW644" s="90" t="s">
        <v>796</v>
      </c>
      <c r="AX644" s="91">
        <v>548.79999999999995</v>
      </c>
      <c r="AY644" s="91">
        <v>450</v>
      </c>
      <c r="AZ644" s="90" t="s">
        <v>17016</v>
      </c>
      <c r="BA644" s="90">
        <v>2008</v>
      </c>
      <c r="BB644" s="92"/>
      <c r="BC644" s="93">
        <f t="shared" si="280"/>
        <v>0</v>
      </c>
      <c r="BJ644" s="61" t="str">
        <f t="shared" si="281"/>
        <v>361.900</v>
      </c>
      <c r="BM644" s="61" t="s">
        <v>3176</v>
      </c>
      <c r="BN644" s="61" t="s">
        <v>2985</v>
      </c>
      <c r="BO644" s="61" t="s">
        <v>2985</v>
      </c>
      <c r="BU644" s="61" t="s">
        <v>3176</v>
      </c>
      <c r="BV644" s="61" t="s">
        <v>2985</v>
      </c>
      <c r="BW644" s="61" t="s">
        <v>2985</v>
      </c>
      <c r="CH644" s="86">
        <f t="shared" si="267"/>
        <v>5.8207660913467407E-11</v>
      </c>
    </row>
    <row r="645" spans="1:86">
      <c r="A645" s="61">
        <v>1</v>
      </c>
      <c r="B645" s="94">
        <f>SUBTOTAL(9,$A$639:A645)</f>
        <v>7</v>
      </c>
      <c r="C645" s="98" t="s">
        <v>155</v>
      </c>
      <c r="D645" s="84">
        <f t="shared" si="282"/>
        <v>10063164.049999999</v>
      </c>
      <c r="E645" s="101">
        <v>0</v>
      </c>
      <c r="F645" s="101">
        <v>0</v>
      </c>
      <c r="G645" s="101">
        <v>0</v>
      </c>
      <c r="H645" s="101">
        <v>0</v>
      </c>
      <c r="I645" s="101">
        <v>0</v>
      </c>
      <c r="J645" s="101">
        <v>0</v>
      </c>
      <c r="K645" s="116">
        <v>0</v>
      </c>
      <c r="L645" s="101">
        <v>0</v>
      </c>
      <c r="M645" s="131">
        <v>1228</v>
      </c>
      <c r="N645" s="84">
        <v>9627143.1899999995</v>
      </c>
      <c r="O645" s="101">
        <v>0</v>
      </c>
      <c r="P645" s="101">
        <v>0</v>
      </c>
      <c r="Q645" s="101">
        <v>0</v>
      </c>
      <c r="R645" s="101">
        <v>0</v>
      </c>
      <c r="S645" s="101">
        <v>0</v>
      </c>
      <c r="T645" s="101">
        <v>0</v>
      </c>
      <c r="U645" s="101">
        <v>0</v>
      </c>
      <c r="V645" s="101">
        <v>0</v>
      </c>
      <c r="W645" s="101">
        <v>0</v>
      </c>
      <c r="X645" s="101">
        <v>0</v>
      </c>
      <c r="Y645" s="101">
        <v>0</v>
      </c>
      <c r="Z645" s="101">
        <v>0</v>
      </c>
      <c r="AA645" s="101">
        <v>0</v>
      </c>
      <c r="AB645" s="101">
        <v>0</v>
      </c>
      <c r="AC645" s="84">
        <f t="shared" si="283"/>
        <v>206020.86</v>
      </c>
      <c r="AD645" s="84">
        <v>230000</v>
      </c>
      <c r="AE645" s="101">
        <v>0</v>
      </c>
      <c r="AF645" s="74">
        <v>2025</v>
      </c>
      <c r="AG645" s="74">
        <v>2025</v>
      </c>
      <c r="AH645" s="74">
        <v>2025</v>
      </c>
      <c r="AI645" s="89"/>
      <c r="AJ645" s="89"/>
      <c r="AK645" s="89"/>
      <c r="AL645" s="89"/>
      <c r="AM645" s="90" t="s">
        <v>16956</v>
      </c>
      <c r="AN645" s="90" t="s">
        <v>16955</v>
      </c>
      <c r="AO645" s="90">
        <v>0</v>
      </c>
      <c r="AP645" s="90" t="s">
        <v>16960</v>
      </c>
      <c r="AQ645" s="90" t="s">
        <v>16967</v>
      </c>
      <c r="AR645" s="90" t="s">
        <v>16965</v>
      </c>
      <c r="AS645" s="90"/>
      <c r="AT645" s="90"/>
      <c r="AU645" s="90"/>
      <c r="AV645" s="90"/>
      <c r="AW645" s="90" t="s">
        <v>618</v>
      </c>
      <c r="AX645" s="91">
        <v>3545.5</v>
      </c>
      <c r="AY645" s="91">
        <v>1228</v>
      </c>
      <c r="AZ645" s="90" t="s">
        <v>17016</v>
      </c>
      <c r="BA645" s="90">
        <v>2006</v>
      </c>
      <c r="BB645" s="92"/>
      <c r="BC645" s="93">
        <f t="shared" si="280"/>
        <v>0</v>
      </c>
      <c r="BJ645" s="61" t="str">
        <f t="shared" si="281"/>
        <v>884.700</v>
      </c>
      <c r="BM645" s="61" t="s">
        <v>3177</v>
      </c>
      <c r="BN645" s="61" t="s">
        <v>2985</v>
      </c>
      <c r="BO645" s="61" t="s">
        <v>2985</v>
      </c>
      <c r="BU645" s="61" t="s">
        <v>3177</v>
      </c>
      <c r="BV645" s="61" t="s">
        <v>2985</v>
      </c>
      <c r="BW645" s="61" t="s">
        <v>2985</v>
      </c>
      <c r="CH645" s="86">
        <f t="shared" si="267"/>
        <v>-5.8207660913467407E-10</v>
      </c>
    </row>
    <row r="646" spans="1:86">
      <c r="A646" s="61">
        <v>1</v>
      </c>
      <c r="B646" s="94">
        <f>SUBTOTAL(9,$A$639:A646)</f>
        <v>8</v>
      </c>
      <c r="C646" s="98" t="s">
        <v>156</v>
      </c>
      <c r="D646" s="84">
        <f t="shared" si="282"/>
        <v>5657661.6099999994</v>
      </c>
      <c r="E646" s="101">
        <v>0</v>
      </c>
      <c r="F646" s="101">
        <v>0</v>
      </c>
      <c r="G646" s="101">
        <v>0</v>
      </c>
      <c r="H646" s="101">
        <v>0</v>
      </c>
      <c r="I646" s="101">
        <v>0</v>
      </c>
      <c r="J646" s="101">
        <v>0</v>
      </c>
      <c r="K646" s="116">
        <v>0</v>
      </c>
      <c r="L646" s="101">
        <v>0</v>
      </c>
      <c r="M646" s="131">
        <v>690.4</v>
      </c>
      <c r="N646" s="84">
        <v>5343314.68</v>
      </c>
      <c r="O646" s="101">
        <v>0</v>
      </c>
      <c r="P646" s="101">
        <v>0</v>
      </c>
      <c r="Q646" s="101">
        <v>0</v>
      </c>
      <c r="R646" s="101">
        <v>0</v>
      </c>
      <c r="S646" s="101">
        <v>0</v>
      </c>
      <c r="T646" s="101">
        <v>0</v>
      </c>
      <c r="U646" s="101">
        <v>0</v>
      </c>
      <c r="V646" s="101">
        <v>0</v>
      </c>
      <c r="W646" s="101">
        <v>0</v>
      </c>
      <c r="X646" s="101">
        <v>0</v>
      </c>
      <c r="Y646" s="101">
        <v>0</v>
      </c>
      <c r="Z646" s="101">
        <v>0</v>
      </c>
      <c r="AA646" s="101">
        <v>0</v>
      </c>
      <c r="AB646" s="101">
        <v>0</v>
      </c>
      <c r="AC646" s="84">
        <f t="shared" si="283"/>
        <v>114346.93</v>
      </c>
      <c r="AD646" s="84">
        <v>200000</v>
      </c>
      <c r="AE646" s="101">
        <v>0</v>
      </c>
      <c r="AF646" s="74">
        <v>2025</v>
      </c>
      <c r="AG646" s="74">
        <v>2025</v>
      </c>
      <c r="AH646" s="74">
        <v>2025</v>
      </c>
      <c r="AI646" s="89"/>
      <c r="AJ646" s="89"/>
      <c r="AK646" s="89"/>
      <c r="AL646" s="89"/>
      <c r="AM646" s="90" t="s">
        <v>16956</v>
      </c>
      <c r="AN646" s="90" t="s">
        <v>16955</v>
      </c>
      <c r="AO646" s="90">
        <v>0</v>
      </c>
      <c r="AP646" s="90" t="s">
        <v>16960</v>
      </c>
      <c r="AQ646" s="90" t="s">
        <v>16967</v>
      </c>
      <c r="AR646" s="90">
        <v>0</v>
      </c>
      <c r="AS646" s="90"/>
      <c r="AT646" s="90"/>
      <c r="AU646" s="90"/>
      <c r="AV646" s="90"/>
      <c r="AW646" s="90" t="s">
        <v>615</v>
      </c>
      <c r="AX646" s="91">
        <v>948.9</v>
      </c>
      <c r="AY646" s="91">
        <v>690.4</v>
      </c>
      <c r="AZ646" s="90" t="s">
        <v>17016</v>
      </c>
      <c r="BA646" s="90">
        <v>2005</v>
      </c>
      <c r="BB646" s="92"/>
      <c r="BC646" s="93">
        <f t="shared" si="280"/>
        <v>0</v>
      </c>
      <c r="BJ646" s="61" t="str">
        <f t="shared" si="281"/>
        <v>1950.000</v>
      </c>
      <c r="BM646" s="61" t="s">
        <v>3178</v>
      </c>
      <c r="BN646" s="61" t="s">
        <v>2985</v>
      </c>
      <c r="BO646" s="61" t="s">
        <v>2985</v>
      </c>
      <c r="BU646" s="61" t="s">
        <v>3178</v>
      </c>
      <c r="BV646" s="61" t="s">
        <v>2985</v>
      </c>
      <c r="BW646" s="61" t="s">
        <v>2985</v>
      </c>
      <c r="CH646" s="86">
        <f t="shared" si="267"/>
        <v>-2.9103830456733704E-10</v>
      </c>
    </row>
    <row r="647" spans="1:86">
      <c r="A647" s="61">
        <v>1</v>
      </c>
      <c r="B647" s="94">
        <f>SUBTOTAL(9,$A$639:A647)</f>
        <v>9</v>
      </c>
      <c r="C647" s="98" t="s">
        <v>157</v>
      </c>
      <c r="D647" s="84">
        <f t="shared" si="282"/>
        <v>8358654.1799999997</v>
      </c>
      <c r="E647" s="101">
        <v>0</v>
      </c>
      <c r="F647" s="101">
        <v>0</v>
      </c>
      <c r="G647" s="101">
        <v>0</v>
      </c>
      <c r="H647" s="101">
        <v>0</v>
      </c>
      <c r="I647" s="101">
        <v>0</v>
      </c>
      <c r="J647" s="101">
        <v>0</v>
      </c>
      <c r="K647" s="116">
        <v>0</v>
      </c>
      <c r="L647" s="101">
        <v>0</v>
      </c>
      <c r="M647" s="131">
        <v>1020</v>
      </c>
      <c r="N647" s="84">
        <v>7958345.5800000001</v>
      </c>
      <c r="O647" s="101">
        <v>0</v>
      </c>
      <c r="P647" s="101">
        <v>0</v>
      </c>
      <c r="Q647" s="101">
        <v>0</v>
      </c>
      <c r="R647" s="101">
        <v>0</v>
      </c>
      <c r="S647" s="101">
        <v>0</v>
      </c>
      <c r="T647" s="101">
        <v>0</v>
      </c>
      <c r="U647" s="101">
        <v>0</v>
      </c>
      <c r="V647" s="101">
        <v>0</v>
      </c>
      <c r="W647" s="101">
        <v>0</v>
      </c>
      <c r="X647" s="101">
        <v>0</v>
      </c>
      <c r="Y647" s="101">
        <v>0</v>
      </c>
      <c r="Z647" s="101">
        <v>0</v>
      </c>
      <c r="AA647" s="101">
        <v>0</v>
      </c>
      <c r="AB647" s="101">
        <v>0</v>
      </c>
      <c r="AC647" s="84">
        <f t="shared" si="283"/>
        <v>170308.6</v>
      </c>
      <c r="AD647" s="84">
        <v>230000</v>
      </c>
      <c r="AE647" s="101">
        <v>0</v>
      </c>
      <c r="AF647" s="74">
        <v>2025</v>
      </c>
      <c r="AG647" s="74">
        <v>2025</v>
      </c>
      <c r="AH647" s="74">
        <v>2025</v>
      </c>
      <c r="AI647" s="89"/>
      <c r="AJ647" s="89"/>
      <c r="AK647" s="89"/>
      <c r="AL647" s="89"/>
      <c r="AM647" s="90" t="s">
        <v>16956</v>
      </c>
      <c r="AN647" s="90" t="s">
        <v>16968</v>
      </c>
      <c r="AO647" s="90">
        <v>0</v>
      </c>
      <c r="AP647" s="90" t="s">
        <v>16960</v>
      </c>
      <c r="AQ647" s="90" t="s">
        <v>16967</v>
      </c>
      <c r="AR647" s="90" t="s">
        <v>16965</v>
      </c>
      <c r="AS647" s="90"/>
      <c r="AT647" s="90"/>
      <c r="AU647" s="90"/>
      <c r="AV647" s="90"/>
      <c r="AW647" s="90" t="s">
        <v>633</v>
      </c>
      <c r="AX647" s="91">
        <v>2536.6999999999998</v>
      </c>
      <c r="AY647" s="91">
        <v>1020</v>
      </c>
      <c r="AZ647" s="90" t="s">
        <v>17016</v>
      </c>
      <c r="BA647" s="90">
        <v>2010</v>
      </c>
      <c r="BB647" s="92"/>
      <c r="BC647" s="93">
        <f t="shared" si="280"/>
        <v>0</v>
      </c>
      <c r="BJ647" s="61" t="str">
        <f t="shared" si="281"/>
        <v>890.200</v>
      </c>
      <c r="BM647" s="61" t="s">
        <v>3179</v>
      </c>
      <c r="BN647" s="61" t="s">
        <v>2985</v>
      </c>
      <c r="BO647" s="61" t="s">
        <v>2985</v>
      </c>
      <c r="BU647" s="61" t="s">
        <v>3179</v>
      </c>
      <c r="BV647" s="61" t="s">
        <v>2985</v>
      </c>
      <c r="BW647" s="61" t="s">
        <v>2985</v>
      </c>
      <c r="CH647" s="86">
        <f t="shared" si="267"/>
        <v>-3.7834979593753815E-10</v>
      </c>
    </row>
    <row r="648" spans="1:86">
      <c r="A648" s="61">
        <v>1</v>
      </c>
      <c r="B648" s="94">
        <f>SUBTOTAL(9,$A$639:A648)</f>
        <v>10</v>
      </c>
      <c r="C648" s="98" t="s">
        <v>158</v>
      </c>
      <c r="D648" s="84">
        <f t="shared" si="282"/>
        <v>9423972.8499999996</v>
      </c>
      <c r="E648" s="101">
        <v>0</v>
      </c>
      <c r="F648" s="101">
        <v>0</v>
      </c>
      <c r="G648" s="101">
        <v>0</v>
      </c>
      <c r="H648" s="101">
        <v>0</v>
      </c>
      <c r="I648" s="101">
        <v>0</v>
      </c>
      <c r="J648" s="101">
        <v>0</v>
      </c>
      <c r="K648" s="116">
        <v>0</v>
      </c>
      <c r="L648" s="101">
        <v>0</v>
      </c>
      <c r="M648" s="131">
        <v>1150</v>
      </c>
      <c r="N648" s="84">
        <v>9001344.0899999999</v>
      </c>
      <c r="O648" s="101">
        <v>0</v>
      </c>
      <c r="P648" s="101">
        <v>0</v>
      </c>
      <c r="Q648" s="101">
        <v>0</v>
      </c>
      <c r="R648" s="101">
        <v>0</v>
      </c>
      <c r="S648" s="101">
        <v>0</v>
      </c>
      <c r="T648" s="101">
        <v>0</v>
      </c>
      <c r="U648" s="101">
        <v>0</v>
      </c>
      <c r="V648" s="101">
        <v>0</v>
      </c>
      <c r="W648" s="101">
        <v>0</v>
      </c>
      <c r="X648" s="101">
        <v>0</v>
      </c>
      <c r="Y648" s="101">
        <v>0</v>
      </c>
      <c r="Z648" s="101">
        <v>0</v>
      </c>
      <c r="AA648" s="101">
        <v>0</v>
      </c>
      <c r="AB648" s="101">
        <v>0</v>
      </c>
      <c r="AC648" s="84">
        <f t="shared" si="283"/>
        <v>192628.76</v>
      </c>
      <c r="AD648" s="84">
        <v>230000</v>
      </c>
      <c r="AE648" s="101">
        <v>0</v>
      </c>
      <c r="AF648" s="74">
        <v>2025</v>
      </c>
      <c r="AG648" s="74">
        <v>2025</v>
      </c>
      <c r="AH648" s="74">
        <v>2025</v>
      </c>
      <c r="AI648" s="89"/>
      <c r="AJ648" s="89"/>
      <c r="AK648" s="89"/>
      <c r="AL648" s="89"/>
      <c r="AM648" s="90" t="s">
        <v>16956</v>
      </c>
      <c r="AN648" s="90" t="s">
        <v>16960</v>
      </c>
      <c r="AO648" s="90">
        <v>0</v>
      </c>
      <c r="AP648" s="90" t="s">
        <v>16961</v>
      </c>
      <c r="AQ648" s="90" t="s">
        <v>16967</v>
      </c>
      <c r="AR648" s="90">
        <v>0</v>
      </c>
      <c r="AS648" s="90"/>
      <c r="AT648" s="90"/>
      <c r="AU648" s="90"/>
      <c r="AV648" s="90"/>
      <c r="AW648" s="90" t="s">
        <v>698</v>
      </c>
      <c r="AX648" s="91">
        <v>2170.4</v>
      </c>
      <c r="AY648" s="91">
        <v>1150</v>
      </c>
      <c r="AZ648" s="90" t="s">
        <v>17021</v>
      </c>
      <c r="BA648" s="90">
        <v>2008</v>
      </c>
      <c r="BB648" s="92"/>
      <c r="BC648" s="93">
        <f t="shared" si="280"/>
        <v>0</v>
      </c>
      <c r="BJ648" s="61" t="str">
        <f t="shared" si="281"/>
        <v>1039.800</v>
      </c>
      <c r="BM648" s="61" t="s">
        <v>3180</v>
      </c>
      <c r="BN648" s="61" t="s">
        <v>2985</v>
      </c>
      <c r="BO648" s="61" t="s">
        <v>2985</v>
      </c>
      <c r="BU648" s="61" t="s">
        <v>3180</v>
      </c>
      <c r="BV648" s="61" t="s">
        <v>2985</v>
      </c>
      <c r="BW648" s="61" t="s">
        <v>2985</v>
      </c>
      <c r="CH648" s="86">
        <f t="shared" si="267"/>
        <v>-2.3283064365386963E-10</v>
      </c>
    </row>
    <row r="649" spans="1:86">
      <c r="A649" s="61">
        <v>1</v>
      </c>
      <c r="B649" s="94">
        <f>SUBTOTAL(9,$A$639:A649)</f>
        <v>11</v>
      </c>
      <c r="C649" s="98" t="s">
        <v>159</v>
      </c>
      <c r="D649" s="84">
        <f t="shared" si="282"/>
        <v>11974181.85</v>
      </c>
      <c r="E649" s="101">
        <v>0</v>
      </c>
      <c r="F649" s="101">
        <v>0</v>
      </c>
      <c r="G649" s="101">
        <v>0</v>
      </c>
      <c r="H649" s="101">
        <v>0</v>
      </c>
      <c r="I649" s="101">
        <v>0</v>
      </c>
      <c r="J649" s="101">
        <v>0</v>
      </c>
      <c r="K649" s="116">
        <v>0</v>
      </c>
      <c r="L649" s="101">
        <v>0</v>
      </c>
      <c r="M649" s="131">
        <v>1461.2</v>
      </c>
      <c r="N649" s="84">
        <v>11498122.039999999</v>
      </c>
      <c r="O649" s="101">
        <v>0</v>
      </c>
      <c r="P649" s="101">
        <v>0</v>
      </c>
      <c r="Q649" s="101">
        <v>0</v>
      </c>
      <c r="R649" s="101">
        <v>0</v>
      </c>
      <c r="S649" s="101">
        <v>0</v>
      </c>
      <c r="T649" s="101">
        <v>0</v>
      </c>
      <c r="U649" s="101">
        <v>0</v>
      </c>
      <c r="V649" s="101">
        <v>0</v>
      </c>
      <c r="W649" s="101">
        <v>0</v>
      </c>
      <c r="X649" s="101">
        <v>0</v>
      </c>
      <c r="Y649" s="101">
        <v>0</v>
      </c>
      <c r="Z649" s="101">
        <v>0</v>
      </c>
      <c r="AA649" s="101">
        <v>0</v>
      </c>
      <c r="AB649" s="101">
        <v>0</v>
      </c>
      <c r="AC649" s="84">
        <f t="shared" si="283"/>
        <v>246059.81</v>
      </c>
      <c r="AD649" s="84">
        <v>230000</v>
      </c>
      <c r="AE649" s="101">
        <v>0</v>
      </c>
      <c r="AF649" s="74">
        <v>2025</v>
      </c>
      <c r="AG649" s="74">
        <v>2025</v>
      </c>
      <c r="AH649" s="74">
        <v>2025</v>
      </c>
      <c r="AI649" s="89"/>
      <c r="AJ649" s="89"/>
      <c r="AK649" s="89"/>
      <c r="AL649" s="89"/>
      <c r="AM649" s="90" t="s">
        <v>16956</v>
      </c>
      <c r="AN649" s="90" t="s">
        <v>16955</v>
      </c>
      <c r="AO649" s="90">
        <v>0</v>
      </c>
      <c r="AP649" s="90" t="s">
        <v>16965</v>
      </c>
      <c r="AQ649" s="90" t="s">
        <v>16959</v>
      </c>
      <c r="AR649" s="90" t="s">
        <v>16958</v>
      </c>
      <c r="AS649" s="90"/>
      <c r="AT649" s="90"/>
      <c r="AU649" s="90"/>
      <c r="AV649" s="90"/>
      <c r="AW649" s="90" t="s">
        <v>696</v>
      </c>
      <c r="AX649" s="91">
        <v>4291.3</v>
      </c>
      <c r="AY649" s="91">
        <v>1461.2</v>
      </c>
      <c r="AZ649" s="90" t="s">
        <v>17016</v>
      </c>
      <c r="BA649" s="90">
        <v>2007</v>
      </c>
      <c r="BB649" s="92"/>
      <c r="BC649" s="93">
        <f t="shared" si="280"/>
        <v>0</v>
      </c>
      <c r="BJ649" s="61" t="str">
        <f t="shared" si="281"/>
        <v>1293.000</v>
      </c>
      <c r="BM649" s="61" t="s">
        <v>3182</v>
      </c>
      <c r="BN649" s="61" t="s">
        <v>2985</v>
      </c>
      <c r="BO649" s="61" t="s">
        <v>2985</v>
      </c>
      <c r="BU649" s="61" t="s">
        <v>3182</v>
      </c>
      <c r="BV649" s="61" t="s">
        <v>2985</v>
      </c>
      <c r="BW649" s="61" t="s">
        <v>2985</v>
      </c>
      <c r="CH649" s="86">
        <f t="shared" si="267"/>
        <v>5.2386894822120667E-10</v>
      </c>
    </row>
    <row r="650" spans="1:86">
      <c r="A650" s="61">
        <v>1</v>
      </c>
      <c r="B650" s="94">
        <f>SUBTOTAL(9,$A$639:A650)</f>
        <v>12</v>
      </c>
      <c r="C650" s="98" t="s">
        <v>160</v>
      </c>
      <c r="D650" s="84">
        <f t="shared" si="282"/>
        <v>4758696.5500000007</v>
      </c>
      <c r="E650" s="101">
        <v>0</v>
      </c>
      <c r="F650" s="101">
        <v>0</v>
      </c>
      <c r="G650" s="101">
        <v>0</v>
      </c>
      <c r="H650" s="101">
        <v>0</v>
      </c>
      <c r="I650" s="101">
        <v>0</v>
      </c>
      <c r="J650" s="101">
        <v>0</v>
      </c>
      <c r="K650" s="116">
        <v>0</v>
      </c>
      <c r="L650" s="101">
        <v>0</v>
      </c>
      <c r="M650" s="131">
        <v>580.70000000000005</v>
      </c>
      <c r="N650" s="84">
        <v>4463184.4000000004</v>
      </c>
      <c r="O650" s="101">
        <v>0</v>
      </c>
      <c r="P650" s="101">
        <v>0</v>
      </c>
      <c r="Q650" s="101">
        <v>0</v>
      </c>
      <c r="R650" s="101">
        <v>0</v>
      </c>
      <c r="S650" s="101">
        <v>0</v>
      </c>
      <c r="T650" s="101">
        <v>0</v>
      </c>
      <c r="U650" s="101">
        <v>0</v>
      </c>
      <c r="V650" s="101">
        <v>0</v>
      </c>
      <c r="W650" s="101">
        <v>0</v>
      </c>
      <c r="X650" s="101">
        <v>0</v>
      </c>
      <c r="Y650" s="101">
        <v>0</v>
      </c>
      <c r="Z650" s="101">
        <v>0</v>
      </c>
      <c r="AA650" s="101">
        <v>0</v>
      </c>
      <c r="AB650" s="101">
        <v>0</v>
      </c>
      <c r="AC650" s="84">
        <f t="shared" si="283"/>
        <v>95512.15</v>
      </c>
      <c r="AD650" s="84">
        <v>200000</v>
      </c>
      <c r="AE650" s="101">
        <v>0</v>
      </c>
      <c r="AF650" s="74">
        <v>2025</v>
      </c>
      <c r="AG650" s="74">
        <v>2025</v>
      </c>
      <c r="AH650" s="74">
        <v>2025</v>
      </c>
      <c r="AI650" s="89"/>
      <c r="AJ650" s="89"/>
      <c r="AK650" s="89"/>
      <c r="AL650" s="89"/>
      <c r="AM650" s="90" t="s">
        <v>16956</v>
      </c>
      <c r="AN650" s="90" t="s">
        <v>16955</v>
      </c>
      <c r="AO650" s="90">
        <v>0</v>
      </c>
      <c r="AP650" s="90" t="s">
        <v>16960</v>
      </c>
      <c r="AQ650" s="90" t="s">
        <v>16967</v>
      </c>
      <c r="AR650" s="90" t="s">
        <v>16965</v>
      </c>
      <c r="AS650" s="90"/>
      <c r="AT650" s="90"/>
      <c r="AU650" s="90"/>
      <c r="AV650" s="90"/>
      <c r="AW650" s="90" t="s">
        <v>638</v>
      </c>
      <c r="AX650" s="91">
        <v>1571.7</v>
      </c>
      <c r="AY650" s="91">
        <v>580.70000000000005</v>
      </c>
      <c r="AZ650" s="90" t="s">
        <v>17016</v>
      </c>
      <c r="BA650" s="90">
        <v>2005</v>
      </c>
      <c r="BB650" s="92"/>
      <c r="BC650" s="93">
        <f t="shared" si="280"/>
        <v>0</v>
      </c>
      <c r="BJ650" s="61" t="str">
        <f t="shared" si="281"/>
        <v>456.200</v>
      </c>
      <c r="BM650" s="61" t="s">
        <v>3183</v>
      </c>
      <c r="BN650" s="61" t="s">
        <v>2985</v>
      </c>
      <c r="BO650" s="61" t="s">
        <v>2985</v>
      </c>
      <c r="BU650" s="61" t="s">
        <v>3183</v>
      </c>
      <c r="BV650" s="61" t="s">
        <v>2985</v>
      </c>
      <c r="BW650" s="61" t="s">
        <v>2985</v>
      </c>
      <c r="CH650" s="86">
        <f t="shared" si="267"/>
        <v>3.7834979593753815E-10</v>
      </c>
    </row>
    <row r="651" spans="1:86">
      <c r="A651" s="61">
        <v>1</v>
      </c>
      <c r="B651" s="94">
        <f>SUBTOTAL(9,$A$639:A651)</f>
        <v>13</v>
      </c>
      <c r="C651" s="98" t="s">
        <v>161</v>
      </c>
      <c r="D651" s="84">
        <f t="shared" si="282"/>
        <v>9505920.4399999995</v>
      </c>
      <c r="E651" s="101">
        <v>0</v>
      </c>
      <c r="F651" s="101">
        <v>0</v>
      </c>
      <c r="G651" s="101">
        <v>0</v>
      </c>
      <c r="H651" s="101">
        <v>0</v>
      </c>
      <c r="I651" s="101">
        <v>0</v>
      </c>
      <c r="J651" s="101">
        <v>0</v>
      </c>
      <c r="K651" s="116">
        <v>0</v>
      </c>
      <c r="L651" s="101">
        <v>0</v>
      </c>
      <c r="M651" s="131">
        <v>1160</v>
      </c>
      <c r="N651" s="84">
        <v>9081574.7400000002</v>
      </c>
      <c r="O651" s="101">
        <v>0</v>
      </c>
      <c r="P651" s="101">
        <v>0</v>
      </c>
      <c r="Q651" s="101">
        <v>0</v>
      </c>
      <c r="R651" s="101">
        <v>0</v>
      </c>
      <c r="S651" s="101">
        <v>0</v>
      </c>
      <c r="T651" s="101">
        <v>0</v>
      </c>
      <c r="U651" s="101">
        <v>0</v>
      </c>
      <c r="V651" s="101">
        <v>0</v>
      </c>
      <c r="W651" s="101">
        <v>0</v>
      </c>
      <c r="X651" s="101">
        <v>0</v>
      </c>
      <c r="Y651" s="101">
        <v>0</v>
      </c>
      <c r="Z651" s="101">
        <v>0</v>
      </c>
      <c r="AA651" s="101">
        <v>0</v>
      </c>
      <c r="AB651" s="101">
        <v>0</v>
      </c>
      <c r="AC651" s="84">
        <f t="shared" si="283"/>
        <v>194345.7</v>
      </c>
      <c r="AD651" s="84">
        <v>230000</v>
      </c>
      <c r="AE651" s="101">
        <v>0</v>
      </c>
      <c r="AF651" s="74">
        <v>2025</v>
      </c>
      <c r="AG651" s="74">
        <v>2025</v>
      </c>
      <c r="AH651" s="74">
        <v>2025</v>
      </c>
      <c r="AI651" s="89"/>
      <c r="AJ651" s="89"/>
      <c r="AK651" s="89"/>
      <c r="AL651" s="89"/>
      <c r="AM651" s="90" t="s">
        <v>16956</v>
      </c>
      <c r="AN651" s="90" t="s">
        <v>16966</v>
      </c>
      <c r="AO651" s="90">
        <v>0</v>
      </c>
      <c r="AP651" s="90" t="s">
        <v>16954</v>
      </c>
      <c r="AQ651" s="90" t="s">
        <v>16953</v>
      </c>
      <c r="AR651" s="90" t="s">
        <v>16965</v>
      </c>
      <c r="AS651" s="90"/>
      <c r="AT651" s="90"/>
      <c r="AU651" s="90"/>
      <c r="AV651" s="90"/>
      <c r="AW651" s="90" t="s">
        <v>621</v>
      </c>
      <c r="AX651" s="91">
        <v>3338.7</v>
      </c>
      <c r="AY651" s="91">
        <v>1160</v>
      </c>
      <c r="AZ651" s="90" t="s">
        <v>17016</v>
      </c>
      <c r="BA651" s="90" t="s">
        <v>17013</v>
      </c>
      <c r="BB651" s="92"/>
      <c r="BC651" s="93">
        <f t="shared" si="280"/>
        <v>0</v>
      </c>
      <c r="BJ651" s="61" t="str">
        <f t="shared" si="281"/>
        <v>876.200</v>
      </c>
      <c r="BM651" s="61" t="s">
        <v>3184</v>
      </c>
      <c r="BN651" s="61" t="s">
        <v>2985</v>
      </c>
      <c r="BO651" s="61" t="s">
        <v>2985</v>
      </c>
      <c r="BU651" s="61" t="s">
        <v>3184</v>
      </c>
      <c r="BV651" s="61" t="s">
        <v>2985</v>
      </c>
      <c r="BW651" s="61" t="s">
        <v>2985</v>
      </c>
      <c r="CH651" s="86">
        <f t="shared" si="267"/>
        <v>-7.5669959187507629E-10</v>
      </c>
    </row>
    <row r="652" spans="1:86">
      <c r="A652" s="61">
        <v>1</v>
      </c>
      <c r="B652" s="94">
        <f>SUBTOTAL(9,$A$639:A652)</f>
        <v>14</v>
      </c>
      <c r="C652" s="98" t="s">
        <v>5348</v>
      </c>
      <c r="D652" s="84">
        <f t="shared" si="282"/>
        <v>4056405.71</v>
      </c>
      <c r="E652" s="101">
        <v>0</v>
      </c>
      <c r="F652" s="101">
        <v>0</v>
      </c>
      <c r="G652" s="101">
        <v>0</v>
      </c>
      <c r="H652" s="101">
        <v>0</v>
      </c>
      <c r="I652" s="101">
        <v>0</v>
      </c>
      <c r="J652" s="101">
        <v>0</v>
      </c>
      <c r="K652" s="116">
        <v>0</v>
      </c>
      <c r="L652" s="101">
        <v>0</v>
      </c>
      <c r="M652" s="131">
        <v>495</v>
      </c>
      <c r="N652" s="84">
        <v>3795188.67</v>
      </c>
      <c r="O652" s="101">
        <v>0</v>
      </c>
      <c r="P652" s="101">
        <v>0</v>
      </c>
      <c r="Q652" s="101">
        <v>0</v>
      </c>
      <c r="R652" s="101">
        <v>0</v>
      </c>
      <c r="S652" s="101">
        <v>0</v>
      </c>
      <c r="T652" s="101">
        <v>0</v>
      </c>
      <c r="U652" s="101">
        <v>0</v>
      </c>
      <c r="V652" s="101">
        <v>0</v>
      </c>
      <c r="W652" s="101">
        <v>0</v>
      </c>
      <c r="X652" s="101">
        <v>0</v>
      </c>
      <c r="Y652" s="101">
        <v>0</v>
      </c>
      <c r="Z652" s="101">
        <v>0</v>
      </c>
      <c r="AA652" s="101">
        <v>0</v>
      </c>
      <c r="AB652" s="101">
        <v>0</v>
      </c>
      <c r="AC652" s="84">
        <f t="shared" si="283"/>
        <v>81217.039999999994</v>
      </c>
      <c r="AD652" s="84">
        <v>180000</v>
      </c>
      <c r="AE652" s="101">
        <v>0</v>
      </c>
      <c r="AF652" s="74">
        <v>2025</v>
      </c>
      <c r="AG652" s="74">
        <v>2025</v>
      </c>
      <c r="AH652" s="74">
        <v>2025</v>
      </c>
      <c r="AI652" s="89"/>
      <c r="AJ652" s="89"/>
      <c r="AK652" s="89"/>
      <c r="AL652" s="89"/>
      <c r="AM652" s="90" t="s">
        <v>16956</v>
      </c>
      <c r="AN652" s="90" t="s">
        <v>16970</v>
      </c>
      <c r="AO652" s="90">
        <v>0</v>
      </c>
      <c r="AP652" s="90" t="s">
        <v>16965</v>
      </c>
      <c r="AQ652" s="90" t="s">
        <v>16959</v>
      </c>
      <c r="AR652" s="90" t="s">
        <v>16958</v>
      </c>
      <c r="AS652" s="90"/>
      <c r="AT652" s="90"/>
      <c r="AU652" s="90"/>
      <c r="AV652" s="90"/>
      <c r="AW652" s="90">
        <v>1982</v>
      </c>
      <c r="AX652" s="91">
        <v>560.1</v>
      </c>
      <c r="AY652" s="91">
        <v>495</v>
      </c>
      <c r="AZ652" s="90" t="s">
        <v>17016</v>
      </c>
      <c r="BA652" s="90">
        <v>2008</v>
      </c>
      <c r="BB652" s="92"/>
      <c r="BC652" s="93">
        <f t="shared" si="280"/>
        <v>0</v>
      </c>
      <c r="BJ652" s="61" t="str">
        <f t="shared" si="281"/>
        <v>378.700</v>
      </c>
      <c r="BM652" s="61" t="s">
        <v>3186</v>
      </c>
      <c r="BN652" s="61" t="s">
        <v>2985</v>
      </c>
      <c r="BO652" s="61" t="s">
        <v>2985</v>
      </c>
      <c r="BU652" s="61" t="s">
        <v>3186</v>
      </c>
      <c r="BV652" s="61" t="s">
        <v>2985</v>
      </c>
      <c r="BW652" s="61" t="s">
        <v>2985</v>
      </c>
      <c r="CH652" s="86">
        <f t="shared" si="267"/>
        <v>5.8207660913467407E-11</v>
      </c>
    </row>
    <row r="653" spans="1:86">
      <c r="A653" s="61">
        <v>1</v>
      </c>
      <c r="B653" s="94">
        <f>SUBTOTAL(9,$A$639:A653)</f>
        <v>15</v>
      </c>
      <c r="C653" s="98" t="s">
        <v>162</v>
      </c>
      <c r="D653" s="84">
        <f t="shared" si="282"/>
        <v>2766550.64</v>
      </c>
      <c r="E653" s="101">
        <v>0</v>
      </c>
      <c r="F653" s="101">
        <v>0</v>
      </c>
      <c r="G653" s="101">
        <v>0</v>
      </c>
      <c r="H653" s="101">
        <v>0</v>
      </c>
      <c r="I653" s="101">
        <v>0</v>
      </c>
      <c r="J653" s="101">
        <v>0</v>
      </c>
      <c r="K653" s="116">
        <v>0</v>
      </c>
      <c r="L653" s="101">
        <v>0</v>
      </c>
      <c r="M653" s="131">
        <v>337.6</v>
      </c>
      <c r="N653" s="84">
        <v>2532358.1800000002</v>
      </c>
      <c r="O653" s="101">
        <v>0</v>
      </c>
      <c r="P653" s="101">
        <v>0</v>
      </c>
      <c r="Q653" s="101">
        <v>0</v>
      </c>
      <c r="R653" s="101">
        <v>0</v>
      </c>
      <c r="S653" s="101">
        <v>0</v>
      </c>
      <c r="T653" s="101">
        <v>0</v>
      </c>
      <c r="U653" s="101">
        <v>0</v>
      </c>
      <c r="V653" s="101">
        <v>0</v>
      </c>
      <c r="W653" s="101">
        <v>0</v>
      </c>
      <c r="X653" s="101">
        <v>0</v>
      </c>
      <c r="Y653" s="101">
        <v>0</v>
      </c>
      <c r="Z653" s="101">
        <v>0</v>
      </c>
      <c r="AA653" s="101">
        <v>0</v>
      </c>
      <c r="AB653" s="101">
        <v>0</v>
      </c>
      <c r="AC653" s="84">
        <f>ROUND(N653*2.14%,2)-0.01</f>
        <v>54192.46</v>
      </c>
      <c r="AD653" s="84">
        <v>180000</v>
      </c>
      <c r="AE653" s="101">
        <v>0</v>
      </c>
      <c r="AF653" s="74">
        <v>2025</v>
      </c>
      <c r="AG653" s="74">
        <v>2025</v>
      </c>
      <c r="AH653" s="74">
        <v>2025</v>
      </c>
      <c r="AI653" s="89"/>
      <c r="AJ653" s="89"/>
      <c r="AK653" s="89"/>
      <c r="AL653" s="89"/>
      <c r="AM653" s="90" t="s">
        <v>16956</v>
      </c>
      <c r="AN653" s="90" t="s">
        <v>16968</v>
      </c>
      <c r="AO653" s="90">
        <v>0</v>
      </c>
      <c r="AP653" s="90" t="s">
        <v>16959</v>
      </c>
      <c r="AQ653" s="90" t="s">
        <v>16967</v>
      </c>
      <c r="AR653" s="90">
        <v>0</v>
      </c>
      <c r="AS653" s="90"/>
      <c r="AT653" s="90"/>
      <c r="AU653" s="90"/>
      <c r="AV653" s="90"/>
      <c r="AW653" s="90" t="s">
        <v>777</v>
      </c>
      <c r="AX653" s="91">
        <v>371.9</v>
      </c>
      <c r="AY653" s="91">
        <v>337.6</v>
      </c>
      <c r="AZ653" s="90" t="s">
        <v>17016</v>
      </c>
      <c r="BA653" s="90">
        <v>2008</v>
      </c>
      <c r="BB653" s="92"/>
      <c r="BC653" s="93">
        <f t="shared" si="280"/>
        <v>0</v>
      </c>
      <c r="BJ653" s="61" t="str">
        <f t="shared" si="281"/>
        <v>366.000</v>
      </c>
      <c r="BM653" s="61" t="s">
        <v>3188</v>
      </c>
      <c r="BN653" s="61" t="s">
        <v>1269</v>
      </c>
      <c r="BO653" s="61" t="s">
        <v>3189</v>
      </c>
      <c r="BU653" s="61" t="s">
        <v>3188</v>
      </c>
      <c r="BV653" s="61" t="s">
        <v>1269</v>
      </c>
      <c r="BW653" s="61" t="s">
        <v>3189</v>
      </c>
      <c r="CH653" s="86">
        <f t="shared" si="267"/>
        <v>-2.9103830456733704E-11</v>
      </c>
    </row>
    <row r="654" spans="1:86">
      <c r="A654" s="61">
        <v>1</v>
      </c>
      <c r="B654" s="94">
        <f>SUBTOTAL(9,$A$639:A654)</f>
        <v>16</v>
      </c>
      <c r="C654" s="98" t="s">
        <v>163</v>
      </c>
      <c r="D654" s="84">
        <f t="shared" si="282"/>
        <v>2728854.75</v>
      </c>
      <c r="E654" s="101">
        <v>0</v>
      </c>
      <c r="F654" s="101">
        <v>0</v>
      </c>
      <c r="G654" s="101">
        <v>0</v>
      </c>
      <c r="H654" s="101">
        <v>0</v>
      </c>
      <c r="I654" s="101">
        <v>0</v>
      </c>
      <c r="J654" s="101">
        <v>0</v>
      </c>
      <c r="K654" s="116">
        <v>0</v>
      </c>
      <c r="L654" s="101">
        <v>0</v>
      </c>
      <c r="M654" s="131">
        <v>333</v>
      </c>
      <c r="N654" s="84">
        <v>2495452.08</v>
      </c>
      <c r="O654" s="101">
        <v>0</v>
      </c>
      <c r="P654" s="101">
        <v>0</v>
      </c>
      <c r="Q654" s="101">
        <v>0</v>
      </c>
      <c r="R654" s="101">
        <v>0</v>
      </c>
      <c r="S654" s="101">
        <v>0</v>
      </c>
      <c r="T654" s="101">
        <v>0</v>
      </c>
      <c r="U654" s="101">
        <v>0</v>
      </c>
      <c r="V654" s="101">
        <v>0</v>
      </c>
      <c r="W654" s="101">
        <v>0</v>
      </c>
      <c r="X654" s="101">
        <v>0</v>
      </c>
      <c r="Y654" s="101">
        <v>0</v>
      </c>
      <c r="Z654" s="101">
        <v>0</v>
      </c>
      <c r="AA654" s="101">
        <v>0</v>
      </c>
      <c r="AB654" s="101">
        <v>0</v>
      </c>
      <c r="AC654" s="84">
        <f>ROUND(N654*2.14%,2)</f>
        <v>53402.67</v>
      </c>
      <c r="AD654" s="84">
        <v>180000</v>
      </c>
      <c r="AE654" s="101">
        <v>0</v>
      </c>
      <c r="AF654" s="74">
        <v>2025</v>
      </c>
      <c r="AG654" s="74">
        <v>2025</v>
      </c>
      <c r="AH654" s="74">
        <v>2025</v>
      </c>
      <c r="AI654" s="89"/>
      <c r="AJ654" s="89"/>
      <c r="AK654" s="89"/>
      <c r="AL654" s="89"/>
      <c r="AM654" s="90" t="s">
        <v>16956</v>
      </c>
      <c r="AN654" s="90" t="s">
        <v>16968</v>
      </c>
      <c r="AO654" s="90">
        <v>0</v>
      </c>
      <c r="AP654" s="90" t="s">
        <v>16964</v>
      </c>
      <c r="AQ654" s="90" t="s">
        <v>16967</v>
      </c>
      <c r="AR654" s="90">
        <v>0</v>
      </c>
      <c r="AS654" s="90"/>
      <c r="AT654" s="90"/>
      <c r="AU654" s="90"/>
      <c r="AV654" s="90"/>
      <c r="AW654" s="90" t="s">
        <v>782</v>
      </c>
      <c r="AX654" s="91">
        <v>32</v>
      </c>
      <c r="AY654" s="91">
        <v>333</v>
      </c>
      <c r="AZ654" s="90" t="s">
        <v>17016</v>
      </c>
      <c r="BA654" s="90">
        <v>2008</v>
      </c>
      <c r="BB654" s="92"/>
      <c r="BC654" s="93">
        <f t="shared" si="280"/>
        <v>0</v>
      </c>
      <c r="BJ654" s="61" t="str">
        <f t="shared" si="281"/>
        <v>366.000</v>
      </c>
      <c r="BM654" s="61" t="s">
        <v>3190</v>
      </c>
      <c r="BN654" s="61" t="s">
        <v>2985</v>
      </c>
      <c r="BO654" s="61" t="s">
        <v>2367</v>
      </c>
      <c r="BU654" s="61" t="s">
        <v>3190</v>
      </c>
      <c r="BV654" s="61" t="s">
        <v>2985</v>
      </c>
      <c r="BW654" s="61" t="s">
        <v>2367</v>
      </c>
      <c r="CH654" s="86">
        <f t="shared" si="267"/>
        <v>-5.8207660913467407E-11</v>
      </c>
    </row>
    <row r="655" spans="1:86">
      <c r="A655" s="61">
        <v>1</v>
      </c>
      <c r="B655" s="94">
        <f>SUBTOTAL(9,$A$639:A655)</f>
        <v>17</v>
      </c>
      <c r="C655" s="98" t="s">
        <v>164</v>
      </c>
      <c r="D655" s="84">
        <f t="shared" si="282"/>
        <v>2491206.7400000002</v>
      </c>
      <c r="E655" s="101">
        <v>0</v>
      </c>
      <c r="F655" s="101">
        <v>0</v>
      </c>
      <c r="G655" s="101">
        <v>0</v>
      </c>
      <c r="H655" s="101">
        <v>0</v>
      </c>
      <c r="I655" s="101">
        <v>0</v>
      </c>
      <c r="J655" s="101">
        <v>0</v>
      </c>
      <c r="K655" s="116">
        <v>0</v>
      </c>
      <c r="L655" s="101">
        <v>0</v>
      </c>
      <c r="M655" s="131">
        <v>304</v>
      </c>
      <c r="N655" s="84">
        <v>2262783.1800000002</v>
      </c>
      <c r="O655" s="101">
        <v>0</v>
      </c>
      <c r="P655" s="101">
        <v>0</v>
      </c>
      <c r="Q655" s="101">
        <v>0</v>
      </c>
      <c r="R655" s="101">
        <v>0</v>
      </c>
      <c r="S655" s="101">
        <v>0</v>
      </c>
      <c r="T655" s="101">
        <v>0</v>
      </c>
      <c r="U655" s="101">
        <v>0</v>
      </c>
      <c r="V655" s="101">
        <v>0</v>
      </c>
      <c r="W655" s="101">
        <v>0</v>
      </c>
      <c r="X655" s="101">
        <v>0</v>
      </c>
      <c r="Y655" s="101">
        <v>0</v>
      </c>
      <c r="Z655" s="101">
        <v>0</v>
      </c>
      <c r="AA655" s="101">
        <v>0</v>
      </c>
      <c r="AB655" s="101">
        <v>0</v>
      </c>
      <c r="AC655" s="84">
        <f>ROUND(N655*2.14%,2)</f>
        <v>48423.56</v>
      </c>
      <c r="AD655" s="84">
        <v>180000</v>
      </c>
      <c r="AE655" s="101">
        <v>0</v>
      </c>
      <c r="AF655" s="74">
        <v>2025</v>
      </c>
      <c r="AG655" s="74">
        <v>2025</v>
      </c>
      <c r="AH655" s="74">
        <v>2025</v>
      </c>
      <c r="AI655" s="89"/>
      <c r="AJ655" s="89"/>
      <c r="AK655" s="89"/>
      <c r="AL655" s="89"/>
      <c r="AM655" s="90" t="s">
        <v>16956</v>
      </c>
      <c r="AN655" s="90" t="s">
        <v>16968</v>
      </c>
      <c r="AO655" s="90">
        <v>0</v>
      </c>
      <c r="AP655" s="90" t="s">
        <v>16960</v>
      </c>
      <c r="AQ655" s="90" t="s">
        <v>16967</v>
      </c>
      <c r="AR655" s="90">
        <v>0</v>
      </c>
      <c r="AS655" s="90"/>
      <c r="AT655" s="90"/>
      <c r="AU655" s="90"/>
      <c r="AV655" s="90"/>
      <c r="AW655" s="90" t="s">
        <v>668</v>
      </c>
      <c r="AX655" s="91">
        <v>315.2</v>
      </c>
      <c r="AY655" s="91">
        <v>304</v>
      </c>
      <c r="AZ655" s="90" t="s">
        <v>17016</v>
      </c>
      <c r="BA655" s="90" t="s">
        <v>3204</v>
      </c>
      <c r="BB655" s="92"/>
      <c r="BC655" s="93">
        <f t="shared" si="280"/>
        <v>0</v>
      </c>
      <c r="BJ655" s="61" t="str">
        <f t="shared" si="281"/>
        <v>232.100</v>
      </c>
      <c r="BM655" s="61" t="s">
        <v>3191</v>
      </c>
      <c r="BN655" s="61" t="s">
        <v>2985</v>
      </c>
      <c r="BO655" s="61" t="s">
        <v>3192</v>
      </c>
      <c r="BU655" s="61" t="s">
        <v>3191</v>
      </c>
      <c r="BV655" s="61" t="s">
        <v>2985</v>
      </c>
      <c r="BW655" s="61" t="s">
        <v>3192</v>
      </c>
      <c r="CH655" s="86">
        <f t="shared" si="267"/>
        <v>5.8207660913467407E-11</v>
      </c>
    </row>
    <row r="656" spans="1:86">
      <c r="A656" s="61">
        <v>1</v>
      </c>
      <c r="B656" s="94">
        <f>SUBTOTAL(9,$A$639:A656)</f>
        <v>18</v>
      </c>
      <c r="C656" s="98" t="s">
        <v>165</v>
      </c>
      <c r="D656" s="84">
        <f t="shared" si="282"/>
        <v>8243927.5499999998</v>
      </c>
      <c r="E656" s="101">
        <v>0</v>
      </c>
      <c r="F656" s="101">
        <v>0</v>
      </c>
      <c r="G656" s="101">
        <v>0</v>
      </c>
      <c r="H656" s="101">
        <v>0</v>
      </c>
      <c r="I656" s="101">
        <v>0</v>
      </c>
      <c r="J656" s="101">
        <v>0</v>
      </c>
      <c r="K656" s="116">
        <v>0</v>
      </c>
      <c r="L656" s="101">
        <v>0</v>
      </c>
      <c r="M656" s="131">
        <v>1006</v>
      </c>
      <c r="N656" s="84">
        <v>7846022.6600000001</v>
      </c>
      <c r="O656" s="101">
        <v>0</v>
      </c>
      <c r="P656" s="101">
        <v>0</v>
      </c>
      <c r="Q656" s="101">
        <v>0</v>
      </c>
      <c r="R656" s="101">
        <v>0</v>
      </c>
      <c r="S656" s="101">
        <v>0</v>
      </c>
      <c r="T656" s="101">
        <v>0</v>
      </c>
      <c r="U656" s="101">
        <v>0</v>
      </c>
      <c r="V656" s="101">
        <v>0</v>
      </c>
      <c r="W656" s="101">
        <v>0</v>
      </c>
      <c r="X656" s="101">
        <v>0</v>
      </c>
      <c r="Y656" s="101">
        <v>0</v>
      </c>
      <c r="Z656" s="101">
        <v>0</v>
      </c>
      <c r="AA656" s="101">
        <v>0</v>
      </c>
      <c r="AB656" s="101">
        <v>0</v>
      </c>
      <c r="AC656" s="84">
        <f>ROUND(N656*2.14%,2)+0.01</f>
        <v>167904.89</v>
      </c>
      <c r="AD656" s="84">
        <v>230000</v>
      </c>
      <c r="AE656" s="101">
        <v>0</v>
      </c>
      <c r="AF656" s="74">
        <v>2025</v>
      </c>
      <c r="AG656" s="74">
        <v>2025</v>
      </c>
      <c r="AH656" s="74">
        <v>2025</v>
      </c>
      <c r="AI656" s="89"/>
      <c r="AJ656" s="89"/>
      <c r="AK656" s="89"/>
      <c r="AL656" s="89"/>
      <c r="AM656" s="90" t="s">
        <v>16956</v>
      </c>
      <c r="AN656" s="90" t="s">
        <v>16960</v>
      </c>
      <c r="AO656" s="90">
        <v>0</v>
      </c>
      <c r="AP656" s="90" t="s">
        <v>16965</v>
      </c>
      <c r="AQ656" s="90" t="s">
        <v>16965</v>
      </c>
      <c r="AR656" s="90" t="s">
        <v>16965</v>
      </c>
      <c r="AS656" s="90"/>
      <c r="AT656" s="90"/>
      <c r="AU656" s="90"/>
      <c r="AV656" s="90"/>
      <c r="AW656" s="90" t="s">
        <v>785</v>
      </c>
      <c r="AX656" s="91">
        <v>1115.2</v>
      </c>
      <c r="AY656" s="91">
        <v>1006</v>
      </c>
      <c r="AZ656" s="90" t="s">
        <v>17016</v>
      </c>
      <c r="BA656" s="90">
        <v>2008</v>
      </c>
      <c r="BB656" s="92"/>
      <c r="BC656" s="93">
        <f t="shared" si="280"/>
        <v>0</v>
      </c>
      <c r="BJ656" s="61" t="str">
        <f t="shared" si="281"/>
        <v>761.900</v>
      </c>
      <c r="BM656" s="61" t="s">
        <v>3194</v>
      </c>
      <c r="BN656" s="61" t="s">
        <v>633</v>
      </c>
      <c r="BO656" s="61" t="s">
        <v>3195</v>
      </c>
      <c r="BU656" s="61" t="s">
        <v>3194</v>
      </c>
      <c r="BV656" s="61" t="s">
        <v>633</v>
      </c>
      <c r="BW656" s="61" t="s">
        <v>3195</v>
      </c>
      <c r="CH656" s="86">
        <f t="shared" si="267"/>
        <v>-3.4924596548080444E-10</v>
      </c>
    </row>
    <row r="657" spans="1:86">
      <c r="A657" s="61">
        <v>1</v>
      </c>
      <c r="B657" s="94">
        <f>SUBTOTAL(9,$A$639:A657)</f>
        <v>19</v>
      </c>
      <c r="C657" s="98" t="s">
        <v>166</v>
      </c>
      <c r="D657" s="84">
        <f t="shared" si="282"/>
        <v>2973659.6</v>
      </c>
      <c r="E657" s="101">
        <v>0</v>
      </c>
      <c r="F657" s="101">
        <v>0</v>
      </c>
      <c r="G657" s="101">
        <v>0</v>
      </c>
      <c r="H657" s="101">
        <v>0</v>
      </c>
      <c r="I657" s="101">
        <v>0</v>
      </c>
      <c r="J657" s="101">
        <v>0</v>
      </c>
      <c r="K657" s="116">
        <v>0</v>
      </c>
      <c r="L657" s="101">
        <v>0</v>
      </c>
      <c r="M657" s="131">
        <v>380</v>
      </c>
      <c r="N657" s="84">
        <v>2735127.86</v>
      </c>
      <c r="O657" s="101">
        <v>0</v>
      </c>
      <c r="P657" s="101">
        <v>0</v>
      </c>
      <c r="Q657" s="101">
        <v>0</v>
      </c>
      <c r="R657" s="101">
        <v>0</v>
      </c>
      <c r="S657" s="101">
        <v>0</v>
      </c>
      <c r="T657" s="101">
        <v>0</v>
      </c>
      <c r="U657" s="101">
        <v>0</v>
      </c>
      <c r="V657" s="101">
        <v>0</v>
      </c>
      <c r="W657" s="101">
        <v>0</v>
      </c>
      <c r="X657" s="101">
        <v>0</v>
      </c>
      <c r="Y657" s="101">
        <v>0</v>
      </c>
      <c r="Z657" s="101">
        <v>0</v>
      </c>
      <c r="AA657" s="101">
        <v>0</v>
      </c>
      <c r="AB657" s="101">
        <v>0</v>
      </c>
      <c r="AC657" s="84">
        <f>ROUND(N657*2.14%,2)</f>
        <v>58531.74</v>
      </c>
      <c r="AD657" s="84">
        <v>180000</v>
      </c>
      <c r="AE657" s="101">
        <v>0</v>
      </c>
      <c r="AF657" s="74">
        <v>2025</v>
      </c>
      <c r="AG657" s="74">
        <v>2025</v>
      </c>
      <c r="AH657" s="74">
        <v>2025</v>
      </c>
      <c r="AI657" s="89"/>
      <c r="AJ657" s="89"/>
      <c r="AK657" s="89"/>
      <c r="AL657" s="89"/>
      <c r="AM657" s="90" t="s">
        <v>16956</v>
      </c>
      <c r="AN657" s="90" t="s">
        <v>16955</v>
      </c>
      <c r="AO657" s="90" t="s">
        <v>16972</v>
      </c>
      <c r="AP657" s="90" t="s">
        <v>16960</v>
      </c>
      <c r="AQ657" s="90" t="s">
        <v>16962</v>
      </c>
      <c r="AR657" s="90" t="s">
        <v>16965</v>
      </c>
      <c r="AS657" s="90"/>
      <c r="AT657" s="90"/>
      <c r="AU657" s="90"/>
      <c r="AV657" s="90"/>
      <c r="AW657" s="90" t="s">
        <v>789</v>
      </c>
      <c r="AX657" s="91">
        <v>2269.3000000000002</v>
      </c>
      <c r="AY657" s="91">
        <v>380</v>
      </c>
      <c r="AZ657" s="90" t="s">
        <v>17017</v>
      </c>
      <c r="BA657" s="90">
        <v>2005</v>
      </c>
      <c r="BB657" s="92"/>
      <c r="BC657" s="93">
        <f t="shared" si="280"/>
        <v>0</v>
      </c>
      <c r="BJ657" s="61" t="str">
        <f t="shared" si="281"/>
        <v>389.100</v>
      </c>
      <c r="BM657" s="61" t="s">
        <v>3196</v>
      </c>
      <c r="BN657" s="61" t="s">
        <v>2985</v>
      </c>
      <c r="BO657" s="61" t="s">
        <v>2658</v>
      </c>
      <c r="BU657" s="61" t="s">
        <v>3196</v>
      </c>
      <c r="BV657" s="61" t="s">
        <v>2985</v>
      </c>
      <c r="BW657" s="61" t="s">
        <v>2658</v>
      </c>
      <c r="CH657" s="86">
        <f t="shared" si="267"/>
        <v>2.3283064365386963E-10</v>
      </c>
    </row>
    <row r="658" spans="1:86">
      <c r="A658" s="61">
        <v>1</v>
      </c>
      <c r="B658" s="94">
        <f>SUBTOTAL(9,$A$639:A658)</f>
        <v>20</v>
      </c>
      <c r="C658" s="98" t="s">
        <v>167</v>
      </c>
      <c r="D658" s="84">
        <f t="shared" si="282"/>
        <v>2877361.1999999997</v>
      </c>
      <c r="E658" s="101">
        <v>0</v>
      </c>
      <c r="F658" s="101">
        <v>0</v>
      </c>
      <c r="G658" s="101">
        <v>0</v>
      </c>
      <c r="H658" s="101">
        <v>0</v>
      </c>
      <c r="I658" s="101">
        <v>0</v>
      </c>
      <c r="J658" s="101">
        <v>0</v>
      </c>
      <c r="K658" s="116">
        <v>0</v>
      </c>
      <c r="L658" s="101">
        <v>0</v>
      </c>
      <c r="M658" s="131">
        <v>0</v>
      </c>
      <c r="N658" s="131">
        <v>0</v>
      </c>
      <c r="O658" s="101">
        <v>0</v>
      </c>
      <c r="P658" s="101">
        <v>0</v>
      </c>
      <c r="Q658" s="101">
        <v>420</v>
      </c>
      <c r="R658" s="84">
        <v>2621266.11</v>
      </c>
      <c r="S658" s="101">
        <v>0</v>
      </c>
      <c r="T658" s="101">
        <v>0</v>
      </c>
      <c r="U658" s="101">
        <v>0</v>
      </c>
      <c r="V658" s="101">
        <v>0</v>
      </c>
      <c r="W658" s="101">
        <v>0</v>
      </c>
      <c r="X658" s="101">
        <v>0</v>
      </c>
      <c r="Y658" s="101">
        <v>0</v>
      </c>
      <c r="Z658" s="101">
        <v>0</v>
      </c>
      <c r="AA658" s="101">
        <v>0</v>
      </c>
      <c r="AB658" s="101">
        <v>0</v>
      </c>
      <c r="AC658" s="84">
        <f>ROUND(R658*2.14%,2)</f>
        <v>56095.09</v>
      </c>
      <c r="AD658" s="101">
        <v>200000</v>
      </c>
      <c r="AE658" s="101">
        <v>0</v>
      </c>
      <c r="AF658" s="74">
        <v>2025</v>
      </c>
      <c r="AG658" s="74">
        <v>2025</v>
      </c>
      <c r="AH658" s="74">
        <v>2025</v>
      </c>
      <c r="AI658" s="89"/>
      <c r="AJ658" s="89"/>
      <c r="AK658" s="89"/>
      <c r="AL658" s="89"/>
      <c r="AM658" s="90" t="s">
        <v>16954</v>
      </c>
      <c r="AN658" s="90" t="s">
        <v>16966</v>
      </c>
      <c r="AO658" s="90">
        <v>0</v>
      </c>
      <c r="AP658" s="90" t="s">
        <v>16956</v>
      </c>
      <c r="AQ658" s="90" t="s">
        <v>16953</v>
      </c>
      <c r="AR658" s="90">
        <v>0</v>
      </c>
      <c r="AS658" s="90"/>
      <c r="AT658" s="90"/>
      <c r="AU658" s="90"/>
      <c r="AV658" s="90"/>
      <c r="AW658" s="90" t="s">
        <v>633</v>
      </c>
      <c r="AX658" s="91">
        <v>293.8</v>
      </c>
      <c r="AY658" s="91">
        <v>289.39999999999998</v>
      </c>
      <c r="AZ658" s="90" t="s">
        <v>594</v>
      </c>
      <c r="BA658" s="90" t="s">
        <v>633</v>
      </c>
      <c r="BB658" s="92"/>
      <c r="BC658" s="93">
        <f t="shared" si="280"/>
        <v>289.39999999999998</v>
      </c>
      <c r="BJ658" s="61" t="str">
        <f t="shared" si="281"/>
        <v>710.000</v>
      </c>
      <c r="BM658" s="61" t="s">
        <v>3197</v>
      </c>
      <c r="BN658" s="61" t="s">
        <v>2985</v>
      </c>
      <c r="BO658" s="61" t="s">
        <v>2985</v>
      </c>
      <c r="BU658" s="61" t="s">
        <v>3197</v>
      </c>
      <c r="BV658" s="61" t="s">
        <v>2985</v>
      </c>
      <c r="BW658" s="61" t="s">
        <v>2985</v>
      </c>
      <c r="CH658" s="86">
        <f t="shared" si="267"/>
        <v>-1.4551915228366852E-10</v>
      </c>
    </row>
    <row r="659" spans="1:86">
      <c r="A659" s="61">
        <v>1</v>
      </c>
      <c r="B659" s="94">
        <f>SUBTOTAL(9,$A$639:A659)</f>
        <v>21</v>
      </c>
      <c r="C659" s="98" t="s">
        <v>168</v>
      </c>
      <c r="D659" s="84">
        <f t="shared" si="282"/>
        <v>1904539.0799999998</v>
      </c>
      <c r="E659" s="101">
        <v>0</v>
      </c>
      <c r="F659" s="101">
        <v>0</v>
      </c>
      <c r="G659" s="101">
        <v>0</v>
      </c>
      <c r="H659" s="101">
        <v>0</v>
      </c>
      <c r="I659" s="101">
        <v>0</v>
      </c>
      <c r="J659" s="101">
        <v>0</v>
      </c>
      <c r="K659" s="116">
        <v>0</v>
      </c>
      <c r="L659" s="101">
        <v>0</v>
      </c>
      <c r="M659" s="131">
        <v>0</v>
      </c>
      <c r="N659" s="131">
        <v>0</v>
      </c>
      <c r="O659" s="101">
        <v>0</v>
      </c>
      <c r="P659" s="101">
        <v>0</v>
      </c>
      <c r="Q659" s="101">
        <v>278</v>
      </c>
      <c r="R659" s="84">
        <v>1668826.2</v>
      </c>
      <c r="S659" s="101">
        <v>0</v>
      </c>
      <c r="T659" s="101">
        <v>0</v>
      </c>
      <c r="U659" s="101">
        <v>0</v>
      </c>
      <c r="V659" s="101">
        <v>0</v>
      </c>
      <c r="W659" s="101">
        <v>0</v>
      </c>
      <c r="X659" s="101">
        <v>0</v>
      </c>
      <c r="Y659" s="101">
        <v>0</v>
      </c>
      <c r="Z659" s="101">
        <v>0</v>
      </c>
      <c r="AA659" s="101">
        <v>0</v>
      </c>
      <c r="AB659" s="101">
        <v>0</v>
      </c>
      <c r="AC659" s="84">
        <f>ROUND(R659*2.14%,2)</f>
        <v>35712.879999999997</v>
      </c>
      <c r="AD659" s="101">
        <v>200000</v>
      </c>
      <c r="AE659" s="101">
        <v>0</v>
      </c>
      <c r="AF659" s="74">
        <v>2025</v>
      </c>
      <c r="AG659" s="74">
        <v>2025</v>
      </c>
      <c r="AH659" s="74">
        <v>2025</v>
      </c>
      <c r="AI659" s="89"/>
      <c r="AJ659" s="89"/>
      <c r="AK659" s="89"/>
      <c r="AL659" s="89"/>
      <c r="AM659" s="90" t="s">
        <v>16954</v>
      </c>
      <c r="AN659" s="90" t="s">
        <v>16957</v>
      </c>
      <c r="AO659" s="90">
        <v>0</v>
      </c>
      <c r="AP659" s="90" t="s">
        <v>16956</v>
      </c>
      <c r="AQ659" s="90" t="s">
        <v>16953</v>
      </c>
      <c r="AR659" s="90" t="s">
        <v>16965</v>
      </c>
      <c r="AS659" s="90"/>
      <c r="AT659" s="90"/>
      <c r="AU659" s="90"/>
      <c r="AV659" s="90"/>
      <c r="AW659" s="90" t="s">
        <v>638</v>
      </c>
      <c r="AX659" s="91">
        <v>925.3</v>
      </c>
      <c r="AY659" s="91">
        <v>586</v>
      </c>
      <c r="AZ659" s="90" t="s">
        <v>594</v>
      </c>
      <c r="BA659" s="90" t="s">
        <v>638</v>
      </c>
      <c r="BB659" s="92"/>
      <c r="BC659" s="93">
        <f t="shared" si="280"/>
        <v>586</v>
      </c>
      <c r="BJ659" s="61" t="str">
        <f t="shared" si="281"/>
        <v>476.000</v>
      </c>
      <c r="BM659" s="61" t="s">
        <v>3198</v>
      </c>
      <c r="BN659" s="61" t="s">
        <v>660</v>
      </c>
      <c r="BO659" s="61" t="s">
        <v>3199</v>
      </c>
      <c r="BU659" s="61" t="s">
        <v>3198</v>
      </c>
      <c r="BV659" s="61" t="s">
        <v>660</v>
      </c>
      <c r="BW659" s="61" t="s">
        <v>3199</v>
      </c>
      <c r="CH659" s="86">
        <f t="shared" si="267"/>
        <v>-1.1641532182693481E-10</v>
      </c>
    </row>
    <row r="660" spans="1:86">
      <c r="A660" s="61">
        <v>1</v>
      </c>
      <c r="B660" s="94">
        <f>SUBTOTAL(9,$A$639:A660)</f>
        <v>22</v>
      </c>
      <c r="C660" s="98" t="s">
        <v>1103</v>
      </c>
      <c r="D660" s="84">
        <f t="shared" si="282"/>
        <v>2457800</v>
      </c>
      <c r="E660" s="101">
        <v>0</v>
      </c>
      <c r="F660" s="101">
        <v>0</v>
      </c>
      <c r="G660" s="101">
        <v>0</v>
      </c>
      <c r="H660" s="101">
        <v>0</v>
      </c>
      <c r="I660" s="101">
        <v>0</v>
      </c>
      <c r="J660" s="101">
        <v>0</v>
      </c>
      <c r="K660" s="116">
        <v>1</v>
      </c>
      <c r="L660" s="84">
        <v>2259447.8199999998</v>
      </c>
      <c r="M660" s="131">
        <v>0</v>
      </c>
      <c r="N660" s="131">
        <v>0</v>
      </c>
      <c r="O660" s="101">
        <v>0</v>
      </c>
      <c r="P660" s="101">
        <v>0</v>
      </c>
      <c r="Q660" s="101">
        <v>0</v>
      </c>
      <c r="R660" s="101">
        <v>0</v>
      </c>
      <c r="S660" s="101">
        <v>0</v>
      </c>
      <c r="T660" s="101">
        <v>0</v>
      </c>
      <c r="U660" s="101">
        <v>0</v>
      </c>
      <c r="V660" s="101">
        <v>0</v>
      </c>
      <c r="W660" s="101">
        <v>0</v>
      </c>
      <c r="X660" s="101">
        <v>0</v>
      </c>
      <c r="Y660" s="101">
        <v>0</v>
      </c>
      <c r="Z660" s="101">
        <v>0</v>
      </c>
      <c r="AA660" s="101">
        <v>0</v>
      </c>
      <c r="AB660" s="101">
        <v>0</v>
      </c>
      <c r="AC660" s="84">
        <f>ROUND(L660*2.14%,2)</f>
        <v>48352.18</v>
      </c>
      <c r="AD660" s="101">
        <v>150000</v>
      </c>
      <c r="AE660" s="101">
        <v>0</v>
      </c>
      <c r="AF660" s="74">
        <v>2025</v>
      </c>
      <c r="AG660" s="74">
        <v>2025</v>
      </c>
      <c r="AH660" s="74">
        <v>2025</v>
      </c>
      <c r="AI660" s="89"/>
      <c r="AJ660" s="89"/>
      <c r="AK660" s="89"/>
      <c r="AL660" s="89"/>
      <c r="AM660" s="90" t="s">
        <v>16970</v>
      </c>
      <c r="AN660" s="90" t="s">
        <v>16972</v>
      </c>
      <c r="AO660" s="90" t="s">
        <v>16968</v>
      </c>
      <c r="AP660" s="90" t="s">
        <v>16960</v>
      </c>
      <c r="AQ660" s="90" t="s">
        <v>16965</v>
      </c>
      <c r="AR660" s="90" t="s">
        <v>16958</v>
      </c>
      <c r="AS660" s="90"/>
      <c r="AT660" s="90"/>
      <c r="AU660" s="90"/>
      <c r="AV660" s="90"/>
      <c r="AW660" s="90"/>
      <c r="AX660" s="91"/>
      <c r="AY660" s="91"/>
      <c r="AZ660" s="90" t="s">
        <v>17020</v>
      </c>
      <c r="BA660" s="90"/>
      <c r="BB660" s="92"/>
      <c r="BC660" s="93"/>
      <c r="CH660" s="86">
        <f t="shared" si="267"/>
        <v>1.7462298274040222E-10</v>
      </c>
    </row>
    <row r="661" spans="1:86">
      <c r="A661" s="61">
        <v>1</v>
      </c>
      <c r="B661" s="94">
        <f>SUBTOTAL(9,$A$639:A661)</f>
        <v>23</v>
      </c>
      <c r="C661" s="98" t="s">
        <v>169</v>
      </c>
      <c r="D661" s="84">
        <f t="shared" si="282"/>
        <v>4658584.8</v>
      </c>
      <c r="E661" s="101">
        <v>0</v>
      </c>
      <c r="F661" s="101">
        <v>0</v>
      </c>
      <c r="G661" s="101">
        <v>0</v>
      </c>
      <c r="H661" s="101">
        <v>0</v>
      </c>
      <c r="I661" s="101">
        <v>0</v>
      </c>
      <c r="J661" s="101">
        <v>0</v>
      </c>
      <c r="K661" s="116">
        <v>0</v>
      </c>
      <c r="L661" s="101">
        <v>0</v>
      </c>
      <c r="M661" s="131">
        <v>0</v>
      </c>
      <c r="N661" s="131">
        <v>0</v>
      </c>
      <c r="O661" s="101">
        <v>0</v>
      </c>
      <c r="P661" s="101">
        <v>0</v>
      </c>
      <c r="Q661" s="101">
        <v>680</v>
      </c>
      <c r="R661" s="84">
        <v>4365170.16</v>
      </c>
      <c r="S661" s="101">
        <v>0</v>
      </c>
      <c r="T661" s="101">
        <v>0</v>
      </c>
      <c r="U661" s="101">
        <v>0</v>
      </c>
      <c r="V661" s="101">
        <v>0</v>
      </c>
      <c r="W661" s="101">
        <v>0</v>
      </c>
      <c r="X661" s="101">
        <v>0</v>
      </c>
      <c r="Y661" s="101">
        <v>0</v>
      </c>
      <c r="Z661" s="101">
        <v>0</v>
      </c>
      <c r="AA661" s="101">
        <v>0</v>
      </c>
      <c r="AB661" s="101">
        <v>0</v>
      </c>
      <c r="AC661" s="84">
        <f>ROUND(R661*2.14%,2)</f>
        <v>93414.64</v>
      </c>
      <c r="AD661" s="101">
        <v>200000</v>
      </c>
      <c r="AE661" s="101">
        <v>0</v>
      </c>
      <c r="AF661" s="74">
        <v>2025</v>
      </c>
      <c r="AG661" s="74">
        <v>2025</v>
      </c>
      <c r="AH661" s="74">
        <v>2025</v>
      </c>
      <c r="AI661" s="89"/>
      <c r="AJ661" s="89"/>
      <c r="AK661" s="89"/>
      <c r="AL661" s="89"/>
      <c r="AM661" s="90" t="s">
        <v>16966</v>
      </c>
      <c r="AN661" s="90" t="s">
        <v>16954</v>
      </c>
      <c r="AO661" s="90">
        <v>0</v>
      </c>
      <c r="AP661" s="90" t="s">
        <v>16956</v>
      </c>
      <c r="AQ661" s="90" t="s">
        <v>16953</v>
      </c>
      <c r="AR661" s="90">
        <v>0</v>
      </c>
      <c r="AS661" s="90"/>
      <c r="AT661" s="90"/>
      <c r="AU661" s="90"/>
      <c r="AV661" s="90"/>
      <c r="AW661" s="90" t="s">
        <v>621</v>
      </c>
      <c r="AX661" s="91">
        <v>656.2</v>
      </c>
      <c r="AY661" s="91">
        <v>606</v>
      </c>
      <c r="AZ661" s="90" t="s">
        <v>594</v>
      </c>
      <c r="BA661" s="90" t="s">
        <v>621</v>
      </c>
      <c r="BB661" s="92"/>
      <c r="BC661" s="93">
        <f t="shared" ref="BC661:BC676" si="284">AY661-M661</f>
        <v>606</v>
      </c>
      <c r="BJ661" s="61" t="str">
        <f t="shared" ref="BJ661:BJ676" si="285">VLOOKUP(C661,BM:BO,3,FALSE)</f>
        <v>466.000</v>
      </c>
      <c r="BM661" s="61" t="s">
        <v>3200</v>
      </c>
      <c r="BN661" s="61" t="s">
        <v>1141</v>
      </c>
      <c r="BO661" s="61" t="s">
        <v>3201</v>
      </c>
      <c r="BU661" s="61" t="s">
        <v>3200</v>
      </c>
      <c r="BV661" s="61" t="s">
        <v>1141</v>
      </c>
      <c r="BW661" s="61" t="s">
        <v>3201</v>
      </c>
      <c r="CH661" s="86">
        <f t="shared" si="267"/>
        <v>-3.4924596548080444E-10</v>
      </c>
    </row>
    <row r="662" spans="1:86">
      <c r="A662" s="61">
        <v>1</v>
      </c>
      <c r="B662" s="94">
        <f>SUBTOTAL(9,$A$639:A662)</f>
        <v>24</v>
      </c>
      <c r="C662" s="98" t="s">
        <v>171</v>
      </c>
      <c r="D662" s="84">
        <f t="shared" si="282"/>
        <v>4648299.4800000004</v>
      </c>
      <c r="E662" s="101">
        <v>0</v>
      </c>
      <c r="F662" s="101">
        <v>0</v>
      </c>
      <c r="G662" s="101">
        <v>0</v>
      </c>
      <c r="H662" s="101">
        <v>0</v>
      </c>
      <c r="I662" s="101">
        <v>0</v>
      </c>
      <c r="J662" s="101">
        <v>0</v>
      </c>
      <c r="K662" s="116">
        <v>0</v>
      </c>
      <c r="L662" s="101">
        <v>0</v>
      </c>
      <c r="M662" s="131">
        <v>594</v>
      </c>
      <c r="N662" s="84">
        <v>4355100.33</v>
      </c>
      <c r="O662" s="101">
        <v>0</v>
      </c>
      <c r="P662" s="101">
        <v>0</v>
      </c>
      <c r="Q662" s="101">
        <v>0</v>
      </c>
      <c r="R662" s="101">
        <v>0</v>
      </c>
      <c r="S662" s="101">
        <v>0</v>
      </c>
      <c r="T662" s="101">
        <v>0</v>
      </c>
      <c r="U662" s="101">
        <v>0</v>
      </c>
      <c r="V662" s="101">
        <v>0</v>
      </c>
      <c r="W662" s="101">
        <v>0</v>
      </c>
      <c r="X662" s="101">
        <v>0</v>
      </c>
      <c r="Y662" s="101">
        <v>0</v>
      </c>
      <c r="Z662" s="101">
        <v>0</v>
      </c>
      <c r="AA662" s="101">
        <v>0</v>
      </c>
      <c r="AB662" s="101">
        <v>0</v>
      </c>
      <c r="AC662" s="84">
        <f>ROUND(N662*2.14%,2)</f>
        <v>93199.15</v>
      </c>
      <c r="AD662" s="84">
        <v>200000</v>
      </c>
      <c r="AE662" s="101">
        <v>0</v>
      </c>
      <c r="AF662" s="74">
        <v>2025</v>
      </c>
      <c r="AG662" s="74">
        <v>2025</v>
      </c>
      <c r="AH662" s="74">
        <v>2025</v>
      </c>
      <c r="AI662" s="89"/>
      <c r="AJ662" s="89"/>
      <c r="AK662" s="89"/>
      <c r="AL662" s="89"/>
      <c r="AM662" s="90" t="s">
        <v>16956</v>
      </c>
      <c r="AN662" s="90" t="s">
        <v>16955</v>
      </c>
      <c r="AO662" s="90">
        <v>0</v>
      </c>
      <c r="AP662" s="90" t="s">
        <v>16965</v>
      </c>
      <c r="AQ662" s="90" t="s">
        <v>16959</v>
      </c>
      <c r="AR662" s="90" t="s">
        <v>16958</v>
      </c>
      <c r="AS662" s="90"/>
      <c r="AT662" s="90"/>
      <c r="AU662" s="90"/>
      <c r="AV662" s="90"/>
      <c r="AW662" s="90" t="s">
        <v>615</v>
      </c>
      <c r="AX662" s="91">
        <v>1426.4</v>
      </c>
      <c r="AY662" s="91">
        <v>594</v>
      </c>
      <c r="AZ662" s="90" t="s">
        <v>17017</v>
      </c>
      <c r="BA662" s="90">
        <v>2007</v>
      </c>
      <c r="BB662" s="92"/>
      <c r="BC662" s="93">
        <f t="shared" si="284"/>
        <v>0</v>
      </c>
      <c r="BJ662" s="61" t="str">
        <f t="shared" si="285"/>
        <v>472.700</v>
      </c>
      <c r="BM662" s="61" t="s">
        <v>3202</v>
      </c>
      <c r="BN662" s="61" t="s">
        <v>2985</v>
      </c>
      <c r="BO662" s="61" t="s">
        <v>2985</v>
      </c>
      <c r="BU662" s="61" t="s">
        <v>3202</v>
      </c>
      <c r="BV662" s="61" t="s">
        <v>2985</v>
      </c>
      <c r="BW662" s="61" t="s">
        <v>2985</v>
      </c>
      <c r="CH662" s="86">
        <f t="shared" si="267"/>
        <v>3.7834979593753815E-10</v>
      </c>
    </row>
    <row r="663" spans="1:86">
      <c r="A663" s="61">
        <v>1</v>
      </c>
      <c r="B663" s="94">
        <f>SUBTOTAL(9,$A$639:A663)</f>
        <v>25</v>
      </c>
      <c r="C663" s="98" t="s">
        <v>172</v>
      </c>
      <c r="D663" s="84">
        <f t="shared" si="282"/>
        <v>11351380.17</v>
      </c>
      <c r="E663" s="101">
        <v>0</v>
      </c>
      <c r="F663" s="101">
        <v>0</v>
      </c>
      <c r="G663" s="101">
        <v>0</v>
      </c>
      <c r="H663" s="101">
        <v>0</v>
      </c>
      <c r="I663" s="101">
        <v>0</v>
      </c>
      <c r="J663" s="101">
        <v>0</v>
      </c>
      <c r="K663" s="116">
        <v>0</v>
      </c>
      <c r="L663" s="101">
        <v>0</v>
      </c>
      <c r="M663" s="131">
        <v>1385.2</v>
      </c>
      <c r="N663" s="84">
        <v>10888369.07</v>
      </c>
      <c r="O663" s="101">
        <v>0</v>
      </c>
      <c r="P663" s="101">
        <v>0</v>
      </c>
      <c r="Q663" s="101">
        <v>0</v>
      </c>
      <c r="R663" s="101">
        <v>0</v>
      </c>
      <c r="S663" s="101">
        <v>0</v>
      </c>
      <c r="T663" s="101">
        <v>0</v>
      </c>
      <c r="U663" s="101">
        <v>0</v>
      </c>
      <c r="V663" s="101">
        <v>0</v>
      </c>
      <c r="W663" s="101">
        <v>0</v>
      </c>
      <c r="X663" s="101">
        <v>0</v>
      </c>
      <c r="Y663" s="101">
        <v>0</v>
      </c>
      <c r="Z663" s="101">
        <v>0</v>
      </c>
      <c r="AA663" s="101">
        <v>0</v>
      </c>
      <c r="AB663" s="101">
        <v>0</v>
      </c>
      <c r="AC663" s="84">
        <f>ROUND(N663*2.14%,2)</f>
        <v>233011.1</v>
      </c>
      <c r="AD663" s="84">
        <v>230000</v>
      </c>
      <c r="AE663" s="101">
        <v>0</v>
      </c>
      <c r="AF663" s="74">
        <v>2025</v>
      </c>
      <c r="AG663" s="74">
        <v>2025</v>
      </c>
      <c r="AH663" s="74">
        <v>2025</v>
      </c>
      <c r="AI663" s="89"/>
      <c r="AJ663" s="89"/>
      <c r="AK663" s="89"/>
      <c r="AL663" s="89"/>
      <c r="AM663" s="90" t="s">
        <v>16956</v>
      </c>
      <c r="AN663" s="90" t="s">
        <v>16960</v>
      </c>
      <c r="AO663" s="90">
        <v>0</v>
      </c>
      <c r="AP663" s="90" t="s">
        <v>16964</v>
      </c>
      <c r="AQ663" s="90" t="s">
        <v>16968</v>
      </c>
      <c r="AR663" s="90">
        <v>0</v>
      </c>
      <c r="AS663" s="90"/>
      <c r="AT663" s="90"/>
      <c r="AU663" s="90"/>
      <c r="AV663" s="90"/>
      <c r="AW663" s="90" t="s">
        <v>668</v>
      </c>
      <c r="AX663" s="91">
        <v>2168.6</v>
      </c>
      <c r="AY663" s="91">
        <v>1385.2</v>
      </c>
      <c r="AZ663" s="90" t="s">
        <v>17016</v>
      </c>
      <c r="BA663" s="90">
        <v>2007</v>
      </c>
      <c r="BB663" s="92"/>
      <c r="BC663" s="93">
        <f t="shared" si="284"/>
        <v>0</v>
      </c>
      <c r="BJ663" s="61" t="str">
        <f t="shared" si="285"/>
        <v>541.400</v>
      </c>
      <c r="BM663" s="61" t="s">
        <v>3203</v>
      </c>
      <c r="BN663" s="61" t="s">
        <v>2985</v>
      </c>
      <c r="BO663" s="61" t="s">
        <v>2985</v>
      </c>
      <c r="BU663" s="61" t="s">
        <v>3203</v>
      </c>
      <c r="BV663" s="61" t="s">
        <v>2985</v>
      </c>
      <c r="BW663" s="61" t="s">
        <v>2985</v>
      </c>
      <c r="CH663" s="86">
        <f t="shared" si="267"/>
        <v>-3.7834979593753815E-10</v>
      </c>
    </row>
    <row r="664" spans="1:86">
      <c r="A664" s="61">
        <v>1</v>
      </c>
      <c r="B664" s="94">
        <f>SUBTOTAL(9,$A$639:A664)</f>
        <v>26</v>
      </c>
      <c r="C664" s="98" t="s">
        <v>173</v>
      </c>
      <c r="D664" s="84">
        <f t="shared" si="282"/>
        <v>5261035.28</v>
      </c>
      <c r="E664" s="101">
        <v>0</v>
      </c>
      <c r="F664" s="101">
        <v>0</v>
      </c>
      <c r="G664" s="101">
        <v>0</v>
      </c>
      <c r="H664" s="101">
        <v>0</v>
      </c>
      <c r="I664" s="101">
        <v>0</v>
      </c>
      <c r="J664" s="101">
        <v>0</v>
      </c>
      <c r="K664" s="116">
        <v>0</v>
      </c>
      <c r="L664" s="101">
        <v>0</v>
      </c>
      <c r="M664" s="131">
        <v>642</v>
      </c>
      <c r="N664" s="84">
        <v>4954998.32</v>
      </c>
      <c r="O664" s="101">
        <v>0</v>
      </c>
      <c r="P664" s="101">
        <v>0</v>
      </c>
      <c r="Q664" s="101">
        <v>0</v>
      </c>
      <c r="R664" s="101">
        <v>0</v>
      </c>
      <c r="S664" s="101">
        <v>0</v>
      </c>
      <c r="T664" s="101">
        <v>0</v>
      </c>
      <c r="U664" s="101">
        <v>0</v>
      </c>
      <c r="V664" s="101">
        <v>0</v>
      </c>
      <c r="W664" s="101">
        <v>0</v>
      </c>
      <c r="X664" s="101">
        <v>0</v>
      </c>
      <c r="Y664" s="101">
        <v>0</v>
      </c>
      <c r="Z664" s="101">
        <v>0</v>
      </c>
      <c r="AA664" s="101">
        <v>0</v>
      </c>
      <c r="AB664" s="101">
        <v>0</v>
      </c>
      <c r="AC664" s="84">
        <f>ROUND(N664*2.14%,2)</f>
        <v>106036.96</v>
      </c>
      <c r="AD664" s="84">
        <v>200000</v>
      </c>
      <c r="AE664" s="101">
        <v>0</v>
      </c>
      <c r="AF664" s="74">
        <v>2025</v>
      </c>
      <c r="AG664" s="74">
        <v>2025</v>
      </c>
      <c r="AH664" s="74">
        <v>2025</v>
      </c>
      <c r="AI664" s="89"/>
      <c r="AJ664" s="89"/>
      <c r="AK664" s="89"/>
      <c r="AL664" s="89"/>
      <c r="AM664" s="90" t="s">
        <v>16956</v>
      </c>
      <c r="AN664" s="90" t="s">
        <v>16968</v>
      </c>
      <c r="AO664" s="90">
        <v>0</v>
      </c>
      <c r="AP664" s="90" t="s">
        <v>16965</v>
      </c>
      <c r="AQ664" s="90" t="s">
        <v>16959</v>
      </c>
      <c r="AR664" s="90">
        <v>0</v>
      </c>
      <c r="AS664" s="90"/>
      <c r="AT664" s="90"/>
      <c r="AU664" s="90"/>
      <c r="AV664" s="90"/>
      <c r="AW664" s="90" t="s">
        <v>942</v>
      </c>
      <c r="AX664" s="91">
        <v>769.5</v>
      </c>
      <c r="AY664" s="91">
        <v>642</v>
      </c>
      <c r="AZ664" s="90" t="s">
        <v>17016</v>
      </c>
      <c r="BA664" s="90">
        <v>2007</v>
      </c>
      <c r="BB664" s="92"/>
      <c r="BC664" s="93">
        <f t="shared" si="284"/>
        <v>0</v>
      </c>
      <c r="BJ664" s="61" t="str">
        <f t="shared" si="285"/>
        <v>532.700</v>
      </c>
      <c r="BM664" s="61" t="s">
        <v>3205</v>
      </c>
      <c r="BN664" s="61" t="s">
        <v>2985</v>
      </c>
      <c r="BO664" s="61" t="s">
        <v>2985</v>
      </c>
      <c r="BU664" s="61" t="s">
        <v>3205</v>
      </c>
      <c r="BV664" s="61" t="s">
        <v>2985</v>
      </c>
      <c r="BW664" s="61" t="s">
        <v>2985</v>
      </c>
      <c r="CH664" s="86">
        <f t="shared" si="267"/>
        <v>-5.8207660913467407E-11</v>
      </c>
    </row>
    <row r="665" spans="1:86">
      <c r="A665" s="61">
        <v>1</v>
      </c>
      <c r="B665" s="94">
        <f>SUBTOTAL(9,$A$639:A665)</f>
        <v>27</v>
      </c>
      <c r="C665" s="98" t="s">
        <v>174</v>
      </c>
      <c r="D665" s="84">
        <f t="shared" si="282"/>
        <v>12990197.200000001</v>
      </c>
      <c r="E665" s="101">
        <v>0</v>
      </c>
      <c r="F665" s="101">
        <v>0</v>
      </c>
      <c r="G665" s="101">
        <v>0</v>
      </c>
      <c r="H665" s="101">
        <v>0</v>
      </c>
      <c r="I665" s="101">
        <v>0</v>
      </c>
      <c r="J665" s="101">
        <v>0</v>
      </c>
      <c r="K665" s="116">
        <v>0</v>
      </c>
      <c r="L665" s="101">
        <v>0</v>
      </c>
      <c r="M665" s="131">
        <v>1660</v>
      </c>
      <c r="N665" s="84">
        <v>12492850.210000001</v>
      </c>
      <c r="O665" s="101">
        <v>0</v>
      </c>
      <c r="P665" s="101">
        <v>0</v>
      </c>
      <c r="Q665" s="101">
        <v>0</v>
      </c>
      <c r="R665" s="101">
        <v>0</v>
      </c>
      <c r="S665" s="101">
        <v>0</v>
      </c>
      <c r="T665" s="101">
        <v>0</v>
      </c>
      <c r="U665" s="101">
        <v>0</v>
      </c>
      <c r="V665" s="101">
        <v>0</v>
      </c>
      <c r="W665" s="101">
        <v>0</v>
      </c>
      <c r="X665" s="101">
        <v>0</v>
      </c>
      <c r="Y665" s="101">
        <v>0</v>
      </c>
      <c r="Z665" s="101">
        <v>0</v>
      </c>
      <c r="AA665" s="101">
        <v>0</v>
      </c>
      <c r="AB665" s="101">
        <v>0</v>
      </c>
      <c r="AC665" s="84">
        <f>ROUND(N665*2.14%,2)</f>
        <v>267346.99</v>
      </c>
      <c r="AD665" s="84">
        <v>230000</v>
      </c>
      <c r="AE665" s="101">
        <v>0</v>
      </c>
      <c r="AF665" s="74">
        <v>2025</v>
      </c>
      <c r="AG665" s="74">
        <v>2025</v>
      </c>
      <c r="AH665" s="74">
        <v>2025</v>
      </c>
      <c r="AI665" s="89"/>
      <c r="AJ665" s="89"/>
      <c r="AK665" s="89"/>
      <c r="AL665" s="89"/>
      <c r="AM665" s="90" t="s">
        <v>16956</v>
      </c>
      <c r="AN665" s="90" t="s">
        <v>16968</v>
      </c>
      <c r="AO665" s="90">
        <v>0</v>
      </c>
      <c r="AP665" s="90" t="s">
        <v>16962</v>
      </c>
      <c r="AQ665" s="90" t="s">
        <v>16958</v>
      </c>
      <c r="AR665" s="90" t="s">
        <v>16965</v>
      </c>
      <c r="AS665" s="90"/>
      <c r="AT665" s="90"/>
      <c r="AU665" s="90"/>
      <c r="AV665" s="90"/>
      <c r="AW665" s="90" t="s">
        <v>1015</v>
      </c>
      <c r="AX665" s="91">
        <v>6067.3</v>
      </c>
      <c r="AY665" s="91">
        <v>1660</v>
      </c>
      <c r="AZ665" s="90" t="s">
        <v>17017</v>
      </c>
      <c r="BA665" s="90">
        <v>2008</v>
      </c>
      <c r="BB665" s="92"/>
      <c r="BC665" s="93">
        <f t="shared" si="284"/>
        <v>0</v>
      </c>
      <c r="BJ665" s="61" t="str">
        <f t="shared" si="285"/>
        <v>1723.600</v>
      </c>
      <c r="BM665" s="61" t="s">
        <v>3206</v>
      </c>
      <c r="BN665" s="61" t="s">
        <v>1141</v>
      </c>
      <c r="BO665" s="61" t="s">
        <v>3207</v>
      </c>
      <c r="BU665" s="61" t="s">
        <v>3206</v>
      </c>
      <c r="BV665" s="61" t="s">
        <v>1141</v>
      </c>
      <c r="BW665" s="61" t="s">
        <v>3207</v>
      </c>
      <c r="CH665" s="86">
        <f t="shared" si="267"/>
        <v>2.3283064365386963E-10</v>
      </c>
    </row>
    <row r="666" spans="1:86">
      <c r="A666" s="61">
        <v>1</v>
      </c>
      <c r="B666" s="94">
        <f>SUBTOTAL(9,$A$639:A666)</f>
        <v>28</v>
      </c>
      <c r="C666" s="98" t="s">
        <v>175</v>
      </c>
      <c r="D666" s="84">
        <f t="shared" si="282"/>
        <v>8204567.3800000008</v>
      </c>
      <c r="E666" s="101">
        <v>0</v>
      </c>
      <c r="F666" s="101">
        <v>0</v>
      </c>
      <c r="G666" s="101">
        <v>0</v>
      </c>
      <c r="H666" s="101">
        <v>0</v>
      </c>
      <c r="I666" s="101">
        <v>0</v>
      </c>
      <c r="J666" s="101">
        <v>0</v>
      </c>
      <c r="K666" s="116">
        <v>0</v>
      </c>
      <c r="L666" s="101">
        <v>0</v>
      </c>
      <c r="M666" s="131">
        <v>0</v>
      </c>
      <c r="N666" s="131">
        <v>0</v>
      </c>
      <c r="O666" s="101">
        <v>0</v>
      </c>
      <c r="P666" s="101">
        <v>0</v>
      </c>
      <c r="Q666" s="101">
        <v>1183</v>
      </c>
      <c r="R666" s="84">
        <v>7807487.1500000004</v>
      </c>
      <c r="S666" s="101">
        <v>0</v>
      </c>
      <c r="T666" s="101">
        <v>0</v>
      </c>
      <c r="U666" s="101">
        <v>0</v>
      </c>
      <c r="V666" s="101">
        <v>0</v>
      </c>
      <c r="W666" s="101">
        <v>0</v>
      </c>
      <c r="X666" s="101">
        <v>0</v>
      </c>
      <c r="Y666" s="101">
        <v>0</v>
      </c>
      <c r="Z666" s="101">
        <v>0</v>
      </c>
      <c r="AA666" s="101">
        <v>0</v>
      </c>
      <c r="AB666" s="101">
        <v>0</v>
      </c>
      <c r="AC666" s="84">
        <f>ROUND(R666*2.14%,2)</f>
        <v>167080.23000000001</v>
      </c>
      <c r="AD666" s="101">
        <v>230000</v>
      </c>
      <c r="AE666" s="101">
        <v>0</v>
      </c>
      <c r="AF666" s="74">
        <v>2025</v>
      </c>
      <c r="AG666" s="74">
        <v>2025</v>
      </c>
      <c r="AH666" s="74">
        <v>2025</v>
      </c>
      <c r="AI666" s="89"/>
      <c r="AJ666" s="89"/>
      <c r="AK666" s="89"/>
      <c r="AL666" s="89"/>
      <c r="AM666" s="90" t="s">
        <v>16954</v>
      </c>
      <c r="AN666" s="90" t="s">
        <v>16966</v>
      </c>
      <c r="AO666" s="90">
        <v>0</v>
      </c>
      <c r="AP666" s="90" t="s">
        <v>16956</v>
      </c>
      <c r="AQ666" s="90" t="s">
        <v>16953</v>
      </c>
      <c r="AR666" s="90" t="s">
        <v>16965</v>
      </c>
      <c r="AS666" s="90"/>
      <c r="AT666" s="90"/>
      <c r="AU666" s="90"/>
      <c r="AV666" s="90"/>
      <c r="AW666" s="90" t="s">
        <v>621</v>
      </c>
      <c r="AX666" s="91">
        <v>2206.8000000000002</v>
      </c>
      <c r="AY666" s="91">
        <v>775.6</v>
      </c>
      <c r="AZ666" s="90" t="s">
        <v>594</v>
      </c>
      <c r="BA666" s="90" t="s">
        <v>621</v>
      </c>
      <c r="BB666" s="92"/>
      <c r="BC666" s="93">
        <f t="shared" si="284"/>
        <v>775.6</v>
      </c>
      <c r="BJ666" s="61" t="str">
        <f t="shared" si="285"/>
        <v>598.000</v>
      </c>
      <c r="BM666" s="61" t="s">
        <v>3208</v>
      </c>
      <c r="BN666" s="61" t="s">
        <v>3007</v>
      </c>
      <c r="BO666" s="61" t="s">
        <v>3209</v>
      </c>
      <c r="BU666" s="61" t="s">
        <v>3208</v>
      </c>
      <c r="BV666" s="61" t="s">
        <v>3007</v>
      </c>
      <c r="BW666" s="61" t="s">
        <v>3209</v>
      </c>
      <c r="CH666" s="86">
        <f t="shared" si="267"/>
        <v>4.3655745685100555E-10</v>
      </c>
    </row>
    <row r="667" spans="1:86">
      <c r="A667" s="61">
        <v>1</v>
      </c>
      <c r="B667" s="94">
        <f>SUBTOTAL(9,$A$639:A667)</f>
        <v>29</v>
      </c>
      <c r="C667" s="98" t="s">
        <v>176</v>
      </c>
      <c r="D667" s="84">
        <f t="shared" si="282"/>
        <v>6377717.2999999998</v>
      </c>
      <c r="E667" s="101">
        <v>0</v>
      </c>
      <c r="F667" s="101">
        <v>0</v>
      </c>
      <c r="G667" s="101">
        <v>0</v>
      </c>
      <c r="H667" s="101">
        <v>0</v>
      </c>
      <c r="I667" s="101">
        <v>0</v>
      </c>
      <c r="J667" s="101">
        <v>0</v>
      </c>
      <c r="K667" s="116">
        <v>0</v>
      </c>
      <c r="L667" s="101">
        <v>0</v>
      </c>
      <c r="M667" s="131">
        <v>815</v>
      </c>
      <c r="N667" s="84">
        <v>6048284.0199999996</v>
      </c>
      <c r="O667" s="101">
        <v>0</v>
      </c>
      <c r="P667" s="101">
        <v>0</v>
      </c>
      <c r="Q667" s="101">
        <v>0</v>
      </c>
      <c r="R667" s="101">
        <v>0</v>
      </c>
      <c r="S667" s="101">
        <v>0</v>
      </c>
      <c r="T667" s="101">
        <v>0</v>
      </c>
      <c r="U667" s="101">
        <v>0</v>
      </c>
      <c r="V667" s="101">
        <v>0</v>
      </c>
      <c r="W667" s="101">
        <v>0</v>
      </c>
      <c r="X667" s="101">
        <v>0</v>
      </c>
      <c r="Y667" s="101">
        <v>0</v>
      </c>
      <c r="Z667" s="101">
        <v>0</v>
      </c>
      <c r="AA667" s="101">
        <v>0</v>
      </c>
      <c r="AB667" s="101">
        <v>0</v>
      </c>
      <c r="AC667" s="84">
        <f>ROUND(N667*2.14%,2)</f>
        <v>129433.28</v>
      </c>
      <c r="AD667" s="84">
        <v>200000</v>
      </c>
      <c r="AE667" s="101">
        <v>0</v>
      </c>
      <c r="AF667" s="74">
        <v>2025</v>
      </c>
      <c r="AG667" s="74">
        <v>2025</v>
      </c>
      <c r="AH667" s="74">
        <v>2025</v>
      </c>
      <c r="AI667" s="89"/>
      <c r="AJ667" s="89"/>
      <c r="AK667" s="89"/>
      <c r="AL667" s="89"/>
      <c r="AM667" s="90" t="s">
        <v>16956</v>
      </c>
      <c r="AN667" s="90" t="s">
        <v>16968</v>
      </c>
      <c r="AO667" s="90">
        <v>0</v>
      </c>
      <c r="AP667" s="90" t="s">
        <v>16960</v>
      </c>
      <c r="AQ667" s="90" t="s">
        <v>16967</v>
      </c>
      <c r="AR667" s="90">
        <v>0</v>
      </c>
      <c r="AS667" s="90"/>
      <c r="AT667" s="90"/>
      <c r="AU667" s="90"/>
      <c r="AV667" s="90"/>
      <c r="AW667" s="90" t="s">
        <v>633</v>
      </c>
      <c r="AX667" s="91">
        <v>2187.8000000000002</v>
      </c>
      <c r="AY667" s="91">
        <v>815</v>
      </c>
      <c r="AZ667" s="90" t="s">
        <v>17017</v>
      </c>
      <c r="BA667" s="90">
        <v>2008</v>
      </c>
      <c r="BB667" s="92"/>
      <c r="BC667" s="93">
        <f t="shared" si="284"/>
        <v>0</v>
      </c>
      <c r="BJ667" s="61" t="str">
        <f t="shared" si="285"/>
        <v>691.500</v>
      </c>
      <c r="BM667" s="61" t="s">
        <v>3210</v>
      </c>
      <c r="BN667" s="61" t="s">
        <v>3204</v>
      </c>
      <c r="BO667" s="61" t="s">
        <v>3211</v>
      </c>
      <c r="BU667" s="61" t="s">
        <v>3210</v>
      </c>
      <c r="BV667" s="61" t="s">
        <v>3204</v>
      </c>
      <c r="BW667" s="61" t="s">
        <v>3211</v>
      </c>
      <c r="CH667" s="86">
        <f t="shared" si="267"/>
        <v>2.6193447411060333E-10</v>
      </c>
    </row>
    <row r="668" spans="1:86">
      <c r="A668" s="61">
        <v>1</v>
      </c>
      <c r="B668" s="94">
        <f>SUBTOTAL(9,$A$639:A668)</f>
        <v>30</v>
      </c>
      <c r="C668" s="98" t="s">
        <v>177</v>
      </c>
      <c r="D668" s="84">
        <f t="shared" si="282"/>
        <v>4468314.82</v>
      </c>
      <c r="E668" s="101">
        <v>0</v>
      </c>
      <c r="F668" s="101">
        <v>0</v>
      </c>
      <c r="G668" s="101">
        <v>0</v>
      </c>
      <c r="H668" s="101">
        <v>0</v>
      </c>
      <c r="I668" s="101">
        <v>0</v>
      </c>
      <c r="J668" s="101">
        <v>0</v>
      </c>
      <c r="K668" s="116">
        <v>0</v>
      </c>
      <c r="L668" s="101">
        <v>0</v>
      </c>
      <c r="M668" s="131">
        <v>571</v>
      </c>
      <c r="N668" s="84">
        <v>4178886.65</v>
      </c>
      <c r="O668" s="101">
        <v>0</v>
      </c>
      <c r="P668" s="101">
        <v>0</v>
      </c>
      <c r="Q668" s="101">
        <v>0</v>
      </c>
      <c r="R668" s="101">
        <v>0</v>
      </c>
      <c r="S668" s="101">
        <v>0</v>
      </c>
      <c r="T668" s="101">
        <v>0</v>
      </c>
      <c r="U668" s="101">
        <v>0</v>
      </c>
      <c r="V668" s="101">
        <v>0</v>
      </c>
      <c r="W668" s="101">
        <v>0</v>
      </c>
      <c r="X668" s="101">
        <v>0</v>
      </c>
      <c r="Y668" s="101">
        <v>0</v>
      </c>
      <c r="Z668" s="101">
        <v>0</v>
      </c>
      <c r="AA668" s="101">
        <v>0</v>
      </c>
      <c r="AB668" s="101">
        <v>0</v>
      </c>
      <c r="AC668" s="84">
        <f>ROUND(N668*2.14%,2)</f>
        <v>89428.17</v>
      </c>
      <c r="AD668" s="84">
        <v>200000</v>
      </c>
      <c r="AE668" s="101">
        <v>0</v>
      </c>
      <c r="AF668" s="74">
        <v>2025</v>
      </c>
      <c r="AG668" s="74">
        <v>2025</v>
      </c>
      <c r="AH668" s="74">
        <v>2025</v>
      </c>
      <c r="AI668" s="89"/>
      <c r="AJ668" s="89"/>
      <c r="AK668" s="89"/>
      <c r="AL668" s="89"/>
      <c r="AM668" s="90" t="s">
        <v>16956</v>
      </c>
      <c r="AN668" s="90" t="s">
        <v>16960</v>
      </c>
      <c r="AO668" s="90" t="s">
        <v>16959</v>
      </c>
      <c r="AP668" s="90" t="s">
        <v>16965</v>
      </c>
      <c r="AQ668" s="90" t="s">
        <v>16967</v>
      </c>
      <c r="AR668" s="90" t="s">
        <v>16965</v>
      </c>
      <c r="AS668" s="90"/>
      <c r="AT668" s="90"/>
      <c r="AU668" s="90"/>
      <c r="AV668" s="90"/>
      <c r="AW668" s="90" t="s">
        <v>854</v>
      </c>
      <c r="AX668" s="91">
        <v>4928.3</v>
      </c>
      <c r="AY668" s="91">
        <v>571</v>
      </c>
      <c r="AZ668" s="90" t="s">
        <v>17017</v>
      </c>
      <c r="BA668" s="90">
        <v>2007</v>
      </c>
      <c r="BB668" s="92"/>
      <c r="BC668" s="93">
        <f t="shared" si="284"/>
        <v>0</v>
      </c>
      <c r="BJ668" s="61" t="str">
        <f t="shared" si="285"/>
        <v>577.000</v>
      </c>
      <c r="BM668" s="61" t="s">
        <v>3212</v>
      </c>
      <c r="BN668" s="61" t="s">
        <v>2985</v>
      </c>
      <c r="BO668" s="61" t="s">
        <v>3213</v>
      </c>
      <c r="BU668" s="61" t="s">
        <v>3212</v>
      </c>
      <c r="BV668" s="61" t="s">
        <v>2985</v>
      </c>
      <c r="BW668" s="61" t="s">
        <v>3213</v>
      </c>
      <c r="CH668" s="86">
        <f t="shared" si="267"/>
        <v>4.0745362639427185E-10</v>
      </c>
    </row>
    <row r="669" spans="1:86">
      <c r="A669" s="61">
        <v>1</v>
      </c>
      <c r="B669" s="94">
        <f>SUBTOTAL(9,$A$639:A669)</f>
        <v>31</v>
      </c>
      <c r="C669" s="98" t="s">
        <v>178</v>
      </c>
      <c r="D669" s="84">
        <f t="shared" si="282"/>
        <v>3458188.3</v>
      </c>
      <c r="E669" s="101">
        <v>0</v>
      </c>
      <c r="F669" s="101">
        <v>0</v>
      </c>
      <c r="G669" s="101">
        <v>0</v>
      </c>
      <c r="H669" s="101">
        <v>0</v>
      </c>
      <c r="I669" s="101">
        <v>0</v>
      </c>
      <c r="J669" s="101">
        <v>0</v>
      </c>
      <c r="K669" s="116">
        <v>0</v>
      </c>
      <c r="L669" s="101">
        <v>0</v>
      </c>
      <c r="M669" s="131">
        <v>422</v>
      </c>
      <c r="N669" s="84">
        <v>3209504.9</v>
      </c>
      <c r="O669" s="101">
        <v>0</v>
      </c>
      <c r="P669" s="101">
        <v>0</v>
      </c>
      <c r="Q669" s="101">
        <v>0</v>
      </c>
      <c r="R669" s="101">
        <v>0</v>
      </c>
      <c r="S669" s="101">
        <v>0</v>
      </c>
      <c r="T669" s="101">
        <v>0</v>
      </c>
      <c r="U669" s="101">
        <v>0</v>
      </c>
      <c r="V669" s="101">
        <v>0</v>
      </c>
      <c r="W669" s="101">
        <v>0</v>
      </c>
      <c r="X669" s="101">
        <v>0</v>
      </c>
      <c r="Y669" s="101">
        <v>0</v>
      </c>
      <c r="Z669" s="101">
        <v>0</v>
      </c>
      <c r="AA669" s="101">
        <v>0</v>
      </c>
      <c r="AB669" s="101">
        <v>0</v>
      </c>
      <c r="AC669" s="84">
        <f>ROUND(N669*2.14%,2)</f>
        <v>68683.399999999994</v>
      </c>
      <c r="AD669" s="84">
        <v>180000</v>
      </c>
      <c r="AE669" s="101">
        <v>0</v>
      </c>
      <c r="AF669" s="74">
        <v>2025</v>
      </c>
      <c r="AG669" s="74">
        <v>2025</v>
      </c>
      <c r="AH669" s="74">
        <v>2025</v>
      </c>
      <c r="AI669" s="89"/>
      <c r="AJ669" s="89"/>
      <c r="AK669" s="89"/>
      <c r="AL669" s="89"/>
      <c r="AM669" s="90" t="s">
        <v>16956</v>
      </c>
      <c r="AN669" s="90" t="s">
        <v>16960</v>
      </c>
      <c r="AO669" s="90">
        <v>0</v>
      </c>
      <c r="AP669" s="90" t="s">
        <v>16954</v>
      </c>
      <c r="AQ669" s="90" t="s">
        <v>16967</v>
      </c>
      <c r="AR669" s="90">
        <v>0</v>
      </c>
      <c r="AS669" s="90"/>
      <c r="AT669" s="90"/>
      <c r="AU669" s="90"/>
      <c r="AV669" s="90"/>
      <c r="AW669" s="90" t="s">
        <v>698</v>
      </c>
      <c r="AX669" s="91">
        <v>439.5</v>
      </c>
      <c r="AY669" s="91">
        <v>422</v>
      </c>
      <c r="AZ669" s="90" t="s">
        <v>17016</v>
      </c>
      <c r="BA669" s="90">
        <v>2005</v>
      </c>
      <c r="BB669" s="92"/>
      <c r="BC669" s="93">
        <f t="shared" si="284"/>
        <v>0</v>
      </c>
      <c r="BJ669" s="61" t="str">
        <f t="shared" si="285"/>
        <v>301.100</v>
      </c>
      <c r="BM669" s="61" t="s">
        <v>3214</v>
      </c>
      <c r="BN669" s="61" t="s">
        <v>2985</v>
      </c>
      <c r="BO669" s="61" t="s">
        <v>2985</v>
      </c>
      <c r="BU669" s="61" t="s">
        <v>3214</v>
      </c>
      <c r="BV669" s="61" t="s">
        <v>2985</v>
      </c>
      <c r="BW669" s="61" t="s">
        <v>2985</v>
      </c>
      <c r="CH669" s="86">
        <f t="shared" si="267"/>
        <v>-8.7311491370201111E-11</v>
      </c>
    </row>
    <row r="670" spans="1:86">
      <c r="A670" s="61">
        <v>1</v>
      </c>
      <c r="B670" s="94">
        <f>SUBTOTAL(9,$A$639:A670)</f>
        <v>32</v>
      </c>
      <c r="C670" s="98" t="s">
        <v>179</v>
      </c>
      <c r="D670" s="84">
        <f t="shared" si="282"/>
        <v>6826881.9900000002</v>
      </c>
      <c r="E670" s="101">
        <v>0</v>
      </c>
      <c r="F670" s="101">
        <v>0</v>
      </c>
      <c r="G670" s="101">
        <v>0</v>
      </c>
      <c r="H670" s="101">
        <v>0</v>
      </c>
      <c r="I670" s="101">
        <v>0</v>
      </c>
      <c r="J670" s="101">
        <v>0</v>
      </c>
      <c r="K670" s="116">
        <v>0</v>
      </c>
      <c r="L670" s="101">
        <v>0</v>
      </c>
      <c r="M670" s="131">
        <v>0</v>
      </c>
      <c r="N670" s="131">
        <v>0</v>
      </c>
      <c r="O670" s="101">
        <v>0</v>
      </c>
      <c r="P670" s="101">
        <v>0</v>
      </c>
      <c r="Q670" s="101">
        <v>996.5</v>
      </c>
      <c r="R670" s="84">
        <v>6488037.9800000004</v>
      </c>
      <c r="S670" s="101">
        <v>0</v>
      </c>
      <c r="T670" s="101">
        <v>0</v>
      </c>
      <c r="U670" s="101">
        <v>0</v>
      </c>
      <c r="V670" s="101">
        <v>0</v>
      </c>
      <c r="W670" s="101">
        <v>0</v>
      </c>
      <c r="X670" s="101">
        <v>0</v>
      </c>
      <c r="Y670" s="101">
        <v>0</v>
      </c>
      <c r="Z670" s="101">
        <v>0</v>
      </c>
      <c r="AA670" s="101">
        <v>0</v>
      </c>
      <c r="AB670" s="101">
        <v>0</v>
      </c>
      <c r="AC670" s="84">
        <f>ROUND(R670*2.14%,2)</f>
        <v>138844.01</v>
      </c>
      <c r="AD670" s="101">
        <v>200000</v>
      </c>
      <c r="AE670" s="101">
        <v>0</v>
      </c>
      <c r="AF670" s="74">
        <v>2025</v>
      </c>
      <c r="AG670" s="74">
        <v>2025</v>
      </c>
      <c r="AH670" s="74">
        <v>2025</v>
      </c>
      <c r="AI670" s="89"/>
      <c r="AJ670" s="89"/>
      <c r="AK670" s="89"/>
      <c r="AL670" s="89"/>
      <c r="AM670" s="90" t="s">
        <v>16955</v>
      </c>
      <c r="AN670" s="90" t="s">
        <v>16957</v>
      </c>
      <c r="AO670" s="90">
        <v>0</v>
      </c>
      <c r="AP670" s="90" t="s">
        <v>16956</v>
      </c>
      <c r="AQ670" s="90" t="s">
        <v>16969</v>
      </c>
      <c r="AR670" s="90" t="s">
        <v>16965</v>
      </c>
      <c r="AS670" s="90"/>
      <c r="AT670" s="90"/>
      <c r="AU670" s="90"/>
      <c r="AV670" s="90"/>
      <c r="AW670" s="90" t="s">
        <v>638</v>
      </c>
      <c r="AX670" s="91">
        <v>1283.0999999999999</v>
      </c>
      <c r="AY670" s="91">
        <v>630</v>
      </c>
      <c r="AZ670" s="90" t="s">
        <v>594</v>
      </c>
      <c r="BA670" s="90" t="s">
        <v>638</v>
      </c>
      <c r="BB670" s="92"/>
      <c r="BC670" s="93">
        <f t="shared" si="284"/>
        <v>630</v>
      </c>
      <c r="BJ670" s="61" t="str">
        <f t="shared" si="285"/>
        <v>463.900</v>
      </c>
      <c r="BM670" s="61" t="s">
        <v>3215</v>
      </c>
      <c r="BN670" s="61" t="s">
        <v>3007</v>
      </c>
      <c r="BO670" s="61" t="s">
        <v>3216</v>
      </c>
      <c r="BU670" s="61" t="s">
        <v>3215</v>
      </c>
      <c r="BV670" s="61" t="s">
        <v>3007</v>
      </c>
      <c r="BW670" s="61" t="s">
        <v>3216</v>
      </c>
      <c r="CH670" s="86">
        <f t="shared" si="267"/>
        <v>-2.3283064365386963E-10</v>
      </c>
    </row>
    <row r="671" spans="1:86">
      <c r="A671" s="61">
        <v>1</v>
      </c>
      <c r="B671" s="94">
        <f>SUBTOTAL(9,$A$639:A671)</f>
        <v>33</v>
      </c>
      <c r="C671" s="98" t="s">
        <v>180</v>
      </c>
      <c r="D671" s="84">
        <f t="shared" si="282"/>
        <v>6137685.4699999997</v>
      </c>
      <c r="E671" s="101">
        <v>0</v>
      </c>
      <c r="F671" s="101">
        <v>0</v>
      </c>
      <c r="G671" s="101">
        <v>0</v>
      </c>
      <c r="H671" s="101">
        <v>0</v>
      </c>
      <c r="I671" s="101">
        <v>0</v>
      </c>
      <c r="J671" s="101">
        <v>0</v>
      </c>
      <c r="K671" s="116">
        <v>0</v>
      </c>
      <c r="L671" s="101">
        <v>0</v>
      </c>
      <c r="M671" s="131">
        <v>0</v>
      </c>
      <c r="N671" s="131">
        <v>0</v>
      </c>
      <c r="O671" s="101">
        <v>0</v>
      </c>
      <c r="P671" s="101">
        <v>0</v>
      </c>
      <c r="Q671" s="101">
        <v>895.9</v>
      </c>
      <c r="R671" s="84">
        <v>5813281.2599999998</v>
      </c>
      <c r="S671" s="101">
        <v>0</v>
      </c>
      <c r="T671" s="101">
        <v>0</v>
      </c>
      <c r="U671" s="101">
        <v>0</v>
      </c>
      <c r="V671" s="101">
        <v>0</v>
      </c>
      <c r="W671" s="101">
        <v>0</v>
      </c>
      <c r="X671" s="101">
        <v>0</v>
      </c>
      <c r="Y671" s="101">
        <v>0</v>
      </c>
      <c r="Z671" s="101">
        <v>0</v>
      </c>
      <c r="AA671" s="101">
        <v>0</v>
      </c>
      <c r="AB671" s="101">
        <v>0</v>
      </c>
      <c r="AC671" s="84">
        <f>ROUND(R671*2.14%,2)-0.01</f>
        <v>124404.21</v>
      </c>
      <c r="AD671" s="101">
        <v>200000</v>
      </c>
      <c r="AE671" s="101">
        <v>0</v>
      </c>
      <c r="AF671" s="74">
        <v>2025</v>
      </c>
      <c r="AG671" s="74">
        <v>2025</v>
      </c>
      <c r="AH671" s="74">
        <v>2025</v>
      </c>
      <c r="AI671" s="89"/>
      <c r="AJ671" s="89"/>
      <c r="AK671" s="89"/>
      <c r="AL671" s="89"/>
      <c r="AM671" s="90" t="s">
        <v>16954</v>
      </c>
      <c r="AN671" s="90" t="s">
        <v>16957</v>
      </c>
      <c r="AO671" s="90">
        <v>0</v>
      </c>
      <c r="AP671" s="90" t="s">
        <v>16956</v>
      </c>
      <c r="AQ671" s="90" t="s">
        <v>16953</v>
      </c>
      <c r="AR671" s="90">
        <v>0</v>
      </c>
      <c r="AS671" s="90"/>
      <c r="AT671" s="90"/>
      <c r="AU671" s="90"/>
      <c r="AV671" s="90"/>
      <c r="AW671" s="90" t="s">
        <v>638</v>
      </c>
      <c r="AX671" s="91">
        <v>1433.3</v>
      </c>
      <c r="AY671" s="91">
        <v>625</v>
      </c>
      <c r="AZ671" s="90" t="s">
        <v>594</v>
      </c>
      <c r="BA671" s="90" t="s">
        <v>638</v>
      </c>
      <c r="BB671" s="92"/>
      <c r="BC671" s="93">
        <f t="shared" si="284"/>
        <v>625</v>
      </c>
      <c r="BJ671" s="61" t="str">
        <f t="shared" si="285"/>
        <v>446.300</v>
      </c>
      <c r="BM671" s="61" t="s">
        <v>3217</v>
      </c>
      <c r="BN671" s="61" t="s">
        <v>2985</v>
      </c>
      <c r="BO671" s="61" t="s">
        <v>3218</v>
      </c>
      <c r="BU671" s="61" t="s">
        <v>3217</v>
      </c>
      <c r="BV671" s="61" t="s">
        <v>2985</v>
      </c>
      <c r="BW671" s="61" t="s">
        <v>3218</v>
      </c>
      <c r="CH671" s="86">
        <f t="shared" si="267"/>
        <v>-5.8207660913467407E-11</v>
      </c>
    </row>
    <row r="672" spans="1:86">
      <c r="A672" s="61">
        <v>1</v>
      </c>
      <c r="B672" s="94">
        <f>SUBTOTAL(9,$A$639:A672)</f>
        <v>34</v>
      </c>
      <c r="C672" s="98" t="s">
        <v>181</v>
      </c>
      <c r="D672" s="84">
        <f t="shared" si="282"/>
        <v>11513636.4</v>
      </c>
      <c r="E672" s="101">
        <v>0</v>
      </c>
      <c r="F672" s="101">
        <v>0</v>
      </c>
      <c r="G672" s="101">
        <v>0</v>
      </c>
      <c r="H672" s="101">
        <v>0</v>
      </c>
      <c r="I672" s="101">
        <v>0</v>
      </c>
      <c r="J672" s="101">
        <v>0</v>
      </c>
      <c r="K672" s="116">
        <v>0</v>
      </c>
      <c r="L672" s="101">
        <v>0</v>
      </c>
      <c r="M672" s="131">
        <v>1405</v>
      </c>
      <c r="N672" s="84">
        <v>11047225.77</v>
      </c>
      <c r="O672" s="101">
        <v>0</v>
      </c>
      <c r="P672" s="101">
        <v>0</v>
      </c>
      <c r="Q672" s="101">
        <v>0</v>
      </c>
      <c r="R672" s="101">
        <v>0</v>
      </c>
      <c r="S672" s="101">
        <v>0</v>
      </c>
      <c r="T672" s="101">
        <v>0</v>
      </c>
      <c r="U672" s="101">
        <v>0</v>
      </c>
      <c r="V672" s="101">
        <v>0</v>
      </c>
      <c r="W672" s="101">
        <v>0</v>
      </c>
      <c r="X672" s="101">
        <v>0</v>
      </c>
      <c r="Y672" s="101">
        <v>0</v>
      </c>
      <c r="Z672" s="101">
        <v>0</v>
      </c>
      <c r="AA672" s="101">
        <v>0</v>
      </c>
      <c r="AB672" s="101">
        <v>0</v>
      </c>
      <c r="AC672" s="84">
        <f>ROUND(N672*2.14%,2)</f>
        <v>236410.63</v>
      </c>
      <c r="AD672" s="84">
        <v>230000</v>
      </c>
      <c r="AE672" s="101">
        <v>0</v>
      </c>
      <c r="AF672" s="74">
        <v>2025</v>
      </c>
      <c r="AG672" s="74">
        <v>2025</v>
      </c>
      <c r="AH672" s="74">
        <v>2025</v>
      </c>
      <c r="AI672" s="89"/>
      <c r="AJ672" s="89"/>
      <c r="AK672" s="89"/>
      <c r="AL672" s="89"/>
      <c r="AM672" s="90" t="s">
        <v>16956</v>
      </c>
      <c r="AN672" s="90" t="s">
        <v>16960</v>
      </c>
      <c r="AO672" s="90">
        <v>0</v>
      </c>
      <c r="AP672" s="90" t="s">
        <v>16954</v>
      </c>
      <c r="AQ672" s="90" t="s">
        <v>16967</v>
      </c>
      <c r="AR672" s="90">
        <v>0</v>
      </c>
      <c r="AS672" s="90"/>
      <c r="AT672" s="90"/>
      <c r="AU672" s="90"/>
      <c r="AV672" s="90"/>
      <c r="AW672" s="90" t="s">
        <v>1009</v>
      </c>
      <c r="AX672" s="91">
        <v>2330.6</v>
      </c>
      <c r="AY672" s="91">
        <v>1405</v>
      </c>
      <c r="AZ672" s="90" t="s">
        <v>17016</v>
      </c>
      <c r="BA672" s="90">
        <v>2008</v>
      </c>
      <c r="BB672" s="92"/>
      <c r="BC672" s="93">
        <f t="shared" si="284"/>
        <v>0</v>
      </c>
      <c r="BJ672" s="61" t="str">
        <f t="shared" si="285"/>
        <v>1014.000</v>
      </c>
      <c r="BM672" s="61" t="s">
        <v>3219</v>
      </c>
      <c r="BN672" s="61" t="s">
        <v>1274</v>
      </c>
      <c r="BO672" s="61" t="s">
        <v>3220</v>
      </c>
      <c r="BU672" s="61" t="s">
        <v>3219</v>
      </c>
      <c r="BV672" s="61" t="s">
        <v>1274</v>
      </c>
      <c r="BW672" s="61" t="s">
        <v>3220</v>
      </c>
      <c r="CH672" s="86">
        <f t="shared" si="267"/>
        <v>8.149072527885437E-10</v>
      </c>
    </row>
    <row r="673" spans="1:86">
      <c r="A673" s="61">
        <v>1</v>
      </c>
      <c r="B673" s="94">
        <f>SUBTOTAL(9,$A$639:A673)</f>
        <v>35</v>
      </c>
      <c r="C673" s="98" t="s">
        <v>182</v>
      </c>
      <c r="D673" s="84">
        <f t="shared" si="282"/>
        <v>6330194.6399999997</v>
      </c>
      <c r="E673" s="101">
        <v>0</v>
      </c>
      <c r="F673" s="101">
        <v>0</v>
      </c>
      <c r="G673" s="101">
        <v>0</v>
      </c>
      <c r="H673" s="101">
        <v>0</v>
      </c>
      <c r="I673" s="101">
        <v>0</v>
      </c>
      <c r="J673" s="101">
        <v>0</v>
      </c>
      <c r="K673" s="116">
        <v>0</v>
      </c>
      <c r="L673" s="101">
        <v>0</v>
      </c>
      <c r="M673" s="131">
        <v>0</v>
      </c>
      <c r="N673" s="131">
        <v>0</v>
      </c>
      <c r="O673" s="101">
        <v>0</v>
      </c>
      <c r="P673" s="101">
        <v>0</v>
      </c>
      <c r="Q673" s="101">
        <v>924</v>
      </c>
      <c r="R673" s="84">
        <v>6001757.04</v>
      </c>
      <c r="S673" s="101">
        <v>0</v>
      </c>
      <c r="T673" s="101">
        <v>0</v>
      </c>
      <c r="U673" s="101">
        <v>0</v>
      </c>
      <c r="V673" s="101">
        <v>0</v>
      </c>
      <c r="W673" s="101">
        <v>0</v>
      </c>
      <c r="X673" s="101">
        <v>0</v>
      </c>
      <c r="Y673" s="101">
        <v>0</v>
      </c>
      <c r="Z673" s="101">
        <v>0</v>
      </c>
      <c r="AA673" s="101">
        <v>0</v>
      </c>
      <c r="AB673" s="101">
        <v>0</v>
      </c>
      <c r="AC673" s="84">
        <f>ROUND(R673*2.14%,2)</f>
        <v>128437.6</v>
      </c>
      <c r="AD673" s="101">
        <v>200000</v>
      </c>
      <c r="AE673" s="101">
        <v>0</v>
      </c>
      <c r="AF673" s="74">
        <v>2025</v>
      </c>
      <c r="AG673" s="74">
        <v>2025</v>
      </c>
      <c r="AH673" s="74">
        <v>2025</v>
      </c>
      <c r="AI673" s="89"/>
      <c r="AJ673" s="89"/>
      <c r="AK673" s="89"/>
      <c r="AL673" s="89"/>
      <c r="AM673" s="90" t="s">
        <v>16955</v>
      </c>
      <c r="AN673" s="90">
        <v>2017</v>
      </c>
      <c r="AO673" s="90">
        <v>0</v>
      </c>
      <c r="AP673" s="90" t="s">
        <v>16956</v>
      </c>
      <c r="AQ673" s="90" t="s">
        <v>16964</v>
      </c>
      <c r="AR673" s="90" t="s">
        <v>16962</v>
      </c>
      <c r="AS673" s="90"/>
      <c r="AT673" s="90" t="s">
        <v>16976</v>
      </c>
      <c r="AU673" s="97">
        <v>374437.74</v>
      </c>
      <c r="AV673" s="97">
        <v>441868.92</v>
      </c>
      <c r="AW673" s="90" t="s">
        <v>1447</v>
      </c>
      <c r="AX673" s="91">
        <v>860.4</v>
      </c>
      <c r="AY673" s="91">
        <v>717</v>
      </c>
      <c r="AZ673" s="90" t="s">
        <v>594</v>
      </c>
      <c r="BA673" s="90" t="s">
        <v>1447</v>
      </c>
      <c r="BB673" s="92"/>
      <c r="BC673" s="93">
        <f t="shared" si="284"/>
        <v>717</v>
      </c>
      <c r="BJ673" s="61" t="str">
        <f t="shared" si="285"/>
        <v>534.200</v>
      </c>
      <c r="BM673" s="61" t="s">
        <v>3221</v>
      </c>
      <c r="BN673" s="61" t="s">
        <v>3004</v>
      </c>
      <c r="BO673" s="61" t="s">
        <v>3223</v>
      </c>
      <c r="BU673" s="61" t="s">
        <v>3221</v>
      </c>
      <c r="BV673" s="61" t="s">
        <v>3004</v>
      </c>
      <c r="BW673" s="61" t="s">
        <v>3223</v>
      </c>
      <c r="CH673" s="86">
        <f t="shared" si="267"/>
        <v>-3.7834979593753815E-10</v>
      </c>
    </row>
    <row r="674" spans="1:86">
      <c r="A674" s="61">
        <v>1</v>
      </c>
      <c r="B674" s="94">
        <f>SUBTOTAL(9,$A$639:A674)</f>
        <v>36</v>
      </c>
      <c r="C674" s="98" t="s">
        <v>120</v>
      </c>
      <c r="D674" s="84">
        <f>E674+F674+G674+H674+I674+J674+L674+N674+P674+R674+T674+U674+V674+W674+X674+Y674+Z674+AA674+AB674+AC674+AD674+AE674</f>
        <v>5785499.8499999996</v>
      </c>
      <c r="E674" s="101">
        <v>0</v>
      </c>
      <c r="F674" s="101">
        <v>0</v>
      </c>
      <c r="G674" s="101">
        <v>0</v>
      </c>
      <c r="H674" s="101">
        <v>0</v>
      </c>
      <c r="I674" s="101">
        <v>0</v>
      </c>
      <c r="J674" s="101">
        <v>0</v>
      </c>
      <c r="K674" s="116">
        <v>0</v>
      </c>
      <c r="L674" s="101">
        <v>0</v>
      </c>
      <c r="M674" s="84">
        <v>640</v>
      </c>
      <c r="N674" s="84">
        <v>5468474.5</v>
      </c>
      <c r="O674" s="101">
        <v>0</v>
      </c>
      <c r="P674" s="101">
        <v>0</v>
      </c>
      <c r="Q674" s="84">
        <v>0</v>
      </c>
      <c r="R674" s="84">
        <v>0</v>
      </c>
      <c r="S674" s="101">
        <v>0</v>
      </c>
      <c r="T674" s="101">
        <v>0</v>
      </c>
      <c r="U674" s="101">
        <v>0</v>
      </c>
      <c r="V674" s="101">
        <v>0</v>
      </c>
      <c r="W674" s="101">
        <v>0</v>
      </c>
      <c r="X674" s="101">
        <v>0</v>
      </c>
      <c r="Y674" s="101">
        <v>0</v>
      </c>
      <c r="Z674" s="101">
        <v>0</v>
      </c>
      <c r="AA674" s="101">
        <v>0</v>
      </c>
      <c r="AB674" s="101">
        <v>0</v>
      </c>
      <c r="AC674" s="84">
        <f>ROUND(N674*2.14%,2)</f>
        <v>117025.35</v>
      </c>
      <c r="AD674" s="84">
        <v>200000</v>
      </c>
      <c r="AE674" s="101">
        <v>0</v>
      </c>
      <c r="AF674" s="74">
        <v>2025</v>
      </c>
      <c r="AG674" s="74">
        <v>2025</v>
      </c>
      <c r="AH674" s="74">
        <v>2025</v>
      </c>
      <c r="AI674" s="89"/>
      <c r="AJ674" s="89"/>
      <c r="AK674" s="89"/>
      <c r="AL674" s="89"/>
      <c r="AM674" s="90" t="s">
        <v>16963</v>
      </c>
      <c r="AN674" s="90" t="s">
        <v>16964</v>
      </c>
      <c r="AO674" s="90">
        <v>2015</v>
      </c>
      <c r="AP674" s="90" t="s">
        <v>16965</v>
      </c>
      <c r="AQ674" s="90" t="s">
        <v>16967</v>
      </c>
      <c r="AR674" s="90" t="s">
        <v>16965</v>
      </c>
      <c r="AS674" s="90"/>
      <c r="AT674" s="90" t="s">
        <v>16976</v>
      </c>
      <c r="AU674" s="97">
        <v>3218098.9</v>
      </c>
      <c r="AV674" s="97">
        <v>2437384.13</v>
      </c>
      <c r="AW674" s="90" t="s">
        <v>738</v>
      </c>
      <c r="AX674" s="91">
        <v>3947.4</v>
      </c>
      <c r="AY674" s="91">
        <v>640</v>
      </c>
      <c r="AZ674" s="90" t="s">
        <v>17017</v>
      </c>
      <c r="BA674" s="90" t="s">
        <v>721</v>
      </c>
      <c r="BB674" s="92"/>
      <c r="BC674" s="93">
        <f>AY674-M674</f>
        <v>0</v>
      </c>
      <c r="BJ674" s="61" t="str">
        <f t="shared" si="285"/>
        <v>654.850</v>
      </c>
      <c r="BM674" s="61" t="s">
        <v>3125</v>
      </c>
      <c r="BN674" s="61" t="s">
        <v>3007</v>
      </c>
      <c r="BO674" s="61" t="s">
        <v>3126</v>
      </c>
      <c r="BU674" s="61" t="s">
        <v>3125</v>
      </c>
      <c r="BV674" s="61" t="s">
        <v>3007</v>
      </c>
      <c r="BW674" s="61" t="s">
        <v>3126</v>
      </c>
      <c r="CH674" s="86">
        <f>D674-E674-F674-G674-H674-I674-J674-L674-N674-P674-R674-T674-U674-V674-W674-X674-Y674-Z674-AA674-AB674-AC674-AD674-AE674</f>
        <v>-3.7834979593753815E-10</v>
      </c>
    </row>
    <row r="675" spans="1:86">
      <c r="B675" s="87" t="s">
        <v>568</v>
      </c>
      <c r="C675" s="87"/>
      <c r="D675" s="83">
        <f t="shared" ref="D675:AE675" si="286">SUM(D676:D679)</f>
        <v>33197038.509999994</v>
      </c>
      <c r="E675" s="84">
        <f t="shared" si="286"/>
        <v>0</v>
      </c>
      <c r="F675" s="84">
        <f t="shared" si="286"/>
        <v>0</v>
      </c>
      <c r="G675" s="84">
        <f t="shared" si="286"/>
        <v>0</v>
      </c>
      <c r="H675" s="84">
        <f t="shared" si="286"/>
        <v>0</v>
      </c>
      <c r="I675" s="84">
        <f t="shared" si="286"/>
        <v>0</v>
      </c>
      <c r="J675" s="84">
        <f t="shared" si="286"/>
        <v>0</v>
      </c>
      <c r="K675" s="85">
        <f t="shared" si="286"/>
        <v>0</v>
      </c>
      <c r="L675" s="84">
        <f t="shared" si="286"/>
        <v>0</v>
      </c>
      <c r="M675" s="84">
        <f t="shared" si="286"/>
        <v>2907.3</v>
      </c>
      <c r="N675" s="84">
        <f t="shared" si="286"/>
        <v>28420178.529999997</v>
      </c>
      <c r="O675" s="84">
        <f t="shared" si="286"/>
        <v>0</v>
      </c>
      <c r="P675" s="84">
        <f t="shared" si="286"/>
        <v>0</v>
      </c>
      <c r="Q675" s="84">
        <f t="shared" si="286"/>
        <v>512</v>
      </c>
      <c r="R675" s="84">
        <f t="shared" si="286"/>
        <v>3356831.96</v>
      </c>
      <c r="S675" s="84">
        <f t="shared" si="286"/>
        <v>0</v>
      </c>
      <c r="T675" s="84">
        <f t="shared" si="286"/>
        <v>0</v>
      </c>
      <c r="U675" s="84">
        <f t="shared" si="286"/>
        <v>0</v>
      </c>
      <c r="V675" s="84">
        <f t="shared" si="286"/>
        <v>0</v>
      </c>
      <c r="W675" s="84">
        <f t="shared" si="286"/>
        <v>0</v>
      </c>
      <c r="X675" s="84">
        <f t="shared" si="286"/>
        <v>0</v>
      </c>
      <c r="Y675" s="84">
        <f t="shared" si="286"/>
        <v>0</v>
      </c>
      <c r="Z675" s="84">
        <f t="shared" si="286"/>
        <v>0</v>
      </c>
      <c r="AA675" s="84">
        <f t="shared" si="286"/>
        <v>0</v>
      </c>
      <c r="AB675" s="84">
        <f t="shared" si="286"/>
        <v>0</v>
      </c>
      <c r="AC675" s="84">
        <f t="shared" si="286"/>
        <v>680028.02</v>
      </c>
      <c r="AD675" s="84">
        <f t="shared" si="286"/>
        <v>740000</v>
      </c>
      <c r="AE675" s="84">
        <f t="shared" si="286"/>
        <v>0</v>
      </c>
      <c r="AF675" s="74" t="s">
        <v>17027</v>
      </c>
      <c r="AG675" s="74" t="s">
        <v>17027</v>
      </c>
      <c r="AH675" s="74" t="s">
        <v>17027</v>
      </c>
      <c r="AI675" s="89"/>
      <c r="AJ675" s="89"/>
      <c r="AK675" s="89"/>
      <c r="AL675" s="89"/>
      <c r="AM675" s="90"/>
      <c r="AN675" s="90"/>
      <c r="AO675" s="90"/>
      <c r="AP675" s="90"/>
      <c r="AQ675" s="90"/>
      <c r="AR675" s="90"/>
      <c r="AS675" s="90"/>
      <c r="AT675" s="90"/>
      <c r="AU675" s="90"/>
      <c r="AV675" s="90"/>
      <c r="AW675" s="90"/>
      <c r="AX675" s="91"/>
      <c r="AY675" s="91"/>
      <c r="AZ675" s="90"/>
      <c r="BA675" s="90"/>
      <c r="BB675" s="92"/>
      <c r="BC675" s="93">
        <f t="shared" si="284"/>
        <v>-2907.3</v>
      </c>
      <c r="BJ675" s="61" t="e">
        <f t="shared" si="285"/>
        <v>#N/A</v>
      </c>
      <c r="BM675" s="61" t="s">
        <v>3895</v>
      </c>
      <c r="BN675" s="61" t="s">
        <v>3004</v>
      </c>
      <c r="BO675" s="61" t="s">
        <v>2985</v>
      </c>
      <c r="BU675" s="61" t="s">
        <v>3895</v>
      </c>
      <c r="BV675" s="61" t="s">
        <v>3004</v>
      </c>
      <c r="BW675" s="61" t="s">
        <v>2985</v>
      </c>
      <c r="CH675" s="86">
        <f t="shared" si="267"/>
        <v>-3.2596290111541748E-9</v>
      </c>
    </row>
    <row r="676" spans="1:86">
      <c r="A676" s="61">
        <v>1</v>
      </c>
      <c r="B676" s="94">
        <f>SUBTOTAL(9,$A$639:A676)</f>
        <v>37</v>
      </c>
      <c r="C676" s="98" t="s">
        <v>587</v>
      </c>
      <c r="D676" s="84">
        <f t="shared" ref="D676:D679" si="287">E676+F676+G676+H676+I676+J676+L676+N676+P676+R676+T676+U676+V676+W676+X676+Y676+Z676+AA676+AB676+AC676+AD676+AE676</f>
        <v>3608668.1600000001</v>
      </c>
      <c r="E676" s="101">
        <v>0</v>
      </c>
      <c r="F676" s="101">
        <v>0</v>
      </c>
      <c r="G676" s="101">
        <v>0</v>
      </c>
      <c r="H676" s="101">
        <v>0</v>
      </c>
      <c r="I676" s="101">
        <v>0</v>
      </c>
      <c r="J676" s="101">
        <v>0</v>
      </c>
      <c r="K676" s="116">
        <v>0</v>
      </c>
      <c r="L676" s="101">
        <v>0</v>
      </c>
      <c r="M676" s="84">
        <v>0</v>
      </c>
      <c r="N676" s="138">
        <v>0</v>
      </c>
      <c r="O676" s="84">
        <v>0</v>
      </c>
      <c r="P676" s="138">
        <v>0</v>
      </c>
      <c r="Q676" s="84">
        <v>512</v>
      </c>
      <c r="R676" s="84">
        <v>3356831.96</v>
      </c>
      <c r="S676" s="101">
        <v>0</v>
      </c>
      <c r="T676" s="101">
        <v>0</v>
      </c>
      <c r="U676" s="101">
        <v>0</v>
      </c>
      <c r="V676" s="101">
        <v>0</v>
      </c>
      <c r="W676" s="101">
        <v>0</v>
      </c>
      <c r="X676" s="101">
        <v>0</v>
      </c>
      <c r="Y676" s="101">
        <v>0</v>
      </c>
      <c r="Z676" s="101">
        <v>0</v>
      </c>
      <c r="AA676" s="101">
        <v>0</v>
      </c>
      <c r="AB676" s="101">
        <v>0</v>
      </c>
      <c r="AC676" s="84">
        <f>ROUND(R676*2.14%,2)</f>
        <v>71836.2</v>
      </c>
      <c r="AD676" s="101">
        <v>180000</v>
      </c>
      <c r="AE676" s="101">
        <v>0</v>
      </c>
      <c r="AF676" s="74">
        <v>2025</v>
      </c>
      <c r="AG676" s="74">
        <v>2025</v>
      </c>
      <c r="AH676" s="74">
        <v>2025</v>
      </c>
      <c r="AI676" s="89"/>
      <c r="AJ676" s="89"/>
      <c r="AK676" s="89"/>
      <c r="AL676" s="89"/>
      <c r="AM676" s="90" t="s">
        <v>16956</v>
      </c>
      <c r="AN676" s="90" t="s">
        <v>16960</v>
      </c>
      <c r="AO676" s="90">
        <v>0</v>
      </c>
      <c r="AP676" s="90" t="s">
        <v>16961</v>
      </c>
      <c r="AQ676" s="90" t="s">
        <v>16962</v>
      </c>
      <c r="AR676" s="90">
        <v>0</v>
      </c>
      <c r="AS676" s="90"/>
      <c r="AT676" s="90"/>
      <c r="AU676" s="90"/>
      <c r="AV676" s="90"/>
      <c r="AW676" s="90" t="s">
        <v>698</v>
      </c>
      <c r="AX676" s="91">
        <v>398.8</v>
      </c>
      <c r="AY676" s="91">
        <v>395</v>
      </c>
      <c r="AZ676" s="90" t="s">
        <v>2968</v>
      </c>
      <c r="BA676" s="90" t="s">
        <v>3204</v>
      </c>
      <c r="BB676" s="92"/>
      <c r="BC676" s="93">
        <f t="shared" si="284"/>
        <v>395</v>
      </c>
      <c r="BJ676" s="61" t="str">
        <f t="shared" si="285"/>
        <v>398.800</v>
      </c>
      <c r="BM676" s="61" t="s">
        <v>3899</v>
      </c>
      <c r="BN676" s="61" t="s">
        <v>3254</v>
      </c>
      <c r="BO676" s="61" t="s">
        <v>2985</v>
      </c>
      <c r="BU676" s="61" t="s">
        <v>3899</v>
      </c>
      <c r="BV676" s="61" t="s">
        <v>3254</v>
      </c>
      <c r="BW676" s="61" t="s">
        <v>2985</v>
      </c>
      <c r="CH676" s="86">
        <f t="shared" si="267"/>
        <v>1.7462298274040222E-10</v>
      </c>
    </row>
    <row r="677" spans="1:86">
      <c r="A677" s="61">
        <v>1</v>
      </c>
      <c r="B677" s="94">
        <f>SUBTOTAL(9,$A$639:A677)</f>
        <v>38</v>
      </c>
      <c r="C677" s="98" t="s">
        <v>9809</v>
      </c>
      <c r="D677" s="84">
        <f t="shared" si="287"/>
        <v>7402352.04</v>
      </c>
      <c r="E677" s="101">
        <v>0</v>
      </c>
      <c r="F677" s="101">
        <v>0</v>
      </c>
      <c r="G677" s="101">
        <v>0</v>
      </c>
      <c r="H677" s="101">
        <v>0</v>
      </c>
      <c r="I677" s="101">
        <v>0</v>
      </c>
      <c r="J677" s="101">
        <v>0</v>
      </c>
      <c r="K677" s="116">
        <v>0</v>
      </c>
      <c r="L677" s="101">
        <v>0</v>
      </c>
      <c r="M677" s="84">
        <v>683.8</v>
      </c>
      <c r="N677" s="84">
        <v>7071031.96</v>
      </c>
      <c r="O677" s="84">
        <v>0</v>
      </c>
      <c r="P677" s="138">
        <v>0</v>
      </c>
      <c r="Q677" s="84">
        <v>0</v>
      </c>
      <c r="R677" s="138">
        <v>0</v>
      </c>
      <c r="S677" s="101">
        <v>0</v>
      </c>
      <c r="T677" s="101">
        <v>0</v>
      </c>
      <c r="U677" s="101">
        <v>0</v>
      </c>
      <c r="V677" s="101">
        <v>0</v>
      </c>
      <c r="W677" s="101">
        <v>0</v>
      </c>
      <c r="X677" s="101">
        <v>0</v>
      </c>
      <c r="Y677" s="101">
        <v>0</v>
      </c>
      <c r="Z677" s="101">
        <v>0</v>
      </c>
      <c r="AA677" s="101">
        <v>0</v>
      </c>
      <c r="AB677" s="101">
        <v>0</v>
      </c>
      <c r="AC677" s="84">
        <f>ROUND(N677*2.14%,2)</f>
        <v>151320.07999999999</v>
      </c>
      <c r="AD677" s="84">
        <v>180000</v>
      </c>
      <c r="AE677" s="101">
        <v>0</v>
      </c>
      <c r="AF677" s="74">
        <v>2025</v>
      </c>
      <c r="AG677" s="74">
        <v>2025</v>
      </c>
      <c r="AH677" s="74">
        <v>2025</v>
      </c>
      <c r="AI677" s="89"/>
      <c r="AJ677" s="89"/>
      <c r="AK677" s="89"/>
      <c r="AL677" s="89"/>
      <c r="AM677" s="90" t="s">
        <v>16961</v>
      </c>
      <c r="AN677" s="90" t="s">
        <v>16952</v>
      </c>
      <c r="AO677" s="90"/>
      <c r="AP677" s="90" t="s">
        <v>16972</v>
      </c>
      <c r="AQ677" s="90" t="s">
        <v>16973</v>
      </c>
      <c r="AR677" s="90"/>
      <c r="AS677" s="90"/>
      <c r="AT677" s="90"/>
      <c r="AU677" s="90"/>
      <c r="AV677" s="90"/>
      <c r="AW677" s="90"/>
      <c r="AX677" s="91"/>
      <c r="AY677" s="91"/>
      <c r="AZ677" s="90" t="s">
        <v>2968</v>
      </c>
      <c r="BA677" s="90"/>
      <c r="BB677" s="92"/>
      <c r="BC677" s="93"/>
      <c r="CH677" s="86">
        <f t="shared" si="267"/>
        <v>8.7311491370201111E-11</v>
      </c>
    </row>
    <row r="678" spans="1:86">
      <c r="A678" s="61">
        <v>1</v>
      </c>
      <c r="B678" s="94">
        <f>SUBTOTAL(9,$A$639:A678)</f>
        <v>39</v>
      </c>
      <c r="C678" s="98" t="s">
        <v>583</v>
      </c>
      <c r="D678" s="84">
        <f t="shared" si="287"/>
        <v>10733008.819999998</v>
      </c>
      <c r="E678" s="101">
        <v>0</v>
      </c>
      <c r="F678" s="101">
        <v>0</v>
      </c>
      <c r="G678" s="101">
        <v>0</v>
      </c>
      <c r="H678" s="101">
        <v>0</v>
      </c>
      <c r="I678" s="101">
        <v>0</v>
      </c>
      <c r="J678" s="101">
        <v>0</v>
      </c>
      <c r="K678" s="116">
        <v>0</v>
      </c>
      <c r="L678" s="101">
        <v>0</v>
      </c>
      <c r="M678" s="84">
        <v>991.5</v>
      </c>
      <c r="N678" s="84">
        <v>10331906.029999999</v>
      </c>
      <c r="O678" s="84">
        <v>0</v>
      </c>
      <c r="P678" s="138">
        <v>0</v>
      </c>
      <c r="Q678" s="84">
        <v>0</v>
      </c>
      <c r="R678" s="138">
        <v>0</v>
      </c>
      <c r="S678" s="101">
        <v>0</v>
      </c>
      <c r="T678" s="101">
        <v>0</v>
      </c>
      <c r="U678" s="101">
        <v>0</v>
      </c>
      <c r="V678" s="101">
        <v>0</v>
      </c>
      <c r="W678" s="101">
        <v>0</v>
      </c>
      <c r="X678" s="101">
        <v>0</v>
      </c>
      <c r="Y678" s="101">
        <v>0</v>
      </c>
      <c r="Z678" s="101">
        <v>0</v>
      </c>
      <c r="AA678" s="101">
        <v>0</v>
      </c>
      <c r="AB678" s="101">
        <v>0</v>
      </c>
      <c r="AC678" s="84">
        <f>ROUND(N678*2.14%,2)</f>
        <v>221102.79</v>
      </c>
      <c r="AD678" s="84">
        <v>180000</v>
      </c>
      <c r="AE678" s="101">
        <v>0</v>
      </c>
      <c r="AF678" s="74">
        <v>2025</v>
      </c>
      <c r="AG678" s="74">
        <v>2025</v>
      </c>
      <c r="AH678" s="74">
        <v>2025</v>
      </c>
      <c r="AI678" s="89"/>
      <c r="AJ678" s="89"/>
      <c r="AK678" s="89"/>
      <c r="AL678" s="89"/>
      <c r="AM678" s="90" t="s">
        <v>16955</v>
      </c>
      <c r="AN678" s="90" t="s">
        <v>16952</v>
      </c>
      <c r="AO678" s="90">
        <v>0</v>
      </c>
      <c r="AP678" s="90" t="s">
        <v>16965</v>
      </c>
      <c r="AQ678" s="90" t="s">
        <v>16969</v>
      </c>
      <c r="AR678" s="90">
        <v>0</v>
      </c>
      <c r="AS678" s="90"/>
      <c r="AT678" s="90"/>
      <c r="AU678" s="90"/>
      <c r="AV678" s="90"/>
      <c r="AW678" s="90" t="s">
        <v>930</v>
      </c>
      <c r="AX678" s="91">
        <v>917.3</v>
      </c>
      <c r="AY678" s="91">
        <v>991.5</v>
      </c>
      <c r="AZ678" s="90" t="s">
        <v>2968</v>
      </c>
      <c r="BA678" s="90" t="s">
        <v>17013</v>
      </c>
      <c r="BB678" s="92"/>
      <c r="BC678" s="93">
        <f>AY678-M678</f>
        <v>0</v>
      </c>
      <c r="BJ678" s="61" t="str">
        <f>VLOOKUP(C678,BM:BO,3,FALSE)</f>
        <v>708.200</v>
      </c>
      <c r="BM678" s="61" t="s">
        <v>756</v>
      </c>
      <c r="BN678" s="61" t="s">
        <v>3047</v>
      </c>
      <c r="BO678" s="61" t="s">
        <v>3896</v>
      </c>
      <c r="BU678" s="61" t="s">
        <v>756</v>
      </c>
      <c r="BV678" s="61" t="s">
        <v>3047</v>
      </c>
      <c r="BW678" s="61" t="s">
        <v>3896</v>
      </c>
      <c r="CH678" s="86">
        <f t="shared" ref="CH678:CH739" si="288">D678-E678-F678-G678-H678-I678-J678-L678-N678-P678-R678-T678-U678-V678-W678-X678-Y678-Z678-AA678-AB678-AC678-AD678-AE678</f>
        <v>-9.0221874415874481E-10</v>
      </c>
    </row>
    <row r="679" spans="1:86">
      <c r="A679" s="61">
        <v>1</v>
      </c>
      <c r="B679" s="94">
        <f>SUBTOTAL(9,$A$639:A679)</f>
        <v>40</v>
      </c>
      <c r="C679" s="98" t="s">
        <v>573</v>
      </c>
      <c r="D679" s="84">
        <f t="shared" si="287"/>
        <v>11453009.489999998</v>
      </c>
      <c r="E679" s="101">
        <v>0</v>
      </c>
      <c r="F679" s="101">
        <v>0</v>
      </c>
      <c r="G679" s="101">
        <v>0</v>
      </c>
      <c r="H679" s="101">
        <v>0</v>
      </c>
      <c r="I679" s="101">
        <v>0</v>
      </c>
      <c r="J679" s="101">
        <v>0</v>
      </c>
      <c r="K679" s="116">
        <v>0</v>
      </c>
      <c r="L679" s="101">
        <v>0</v>
      </c>
      <c r="M679" s="84">
        <v>1232</v>
      </c>
      <c r="N679" s="84">
        <v>11017240.539999999</v>
      </c>
      <c r="O679" s="84">
        <v>0</v>
      </c>
      <c r="P679" s="138">
        <v>0</v>
      </c>
      <c r="Q679" s="84">
        <v>0</v>
      </c>
      <c r="R679" s="138">
        <v>0</v>
      </c>
      <c r="S679" s="101">
        <v>0</v>
      </c>
      <c r="T679" s="101">
        <v>0</v>
      </c>
      <c r="U679" s="101">
        <v>0</v>
      </c>
      <c r="V679" s="101">
        <v>0</v>
      </c>
      <c r="W679" s="101">
        <v>0</v>
      </c>
      <c r="X679" s="101">
        <v>0</v>
      </c>
      <c r="Y679" s="101">
        <v>0</v>
      </c>
      <c r="Z679" s="101">
        <v>0</v>
      </c>
      <c r="AA679" s="101">
        <v>0</v>
      </c>
      <c r="AB679" s="101">
        <v>0</v>
      </c>
      <c r="AC679" s="84">
        <f t="shared" ref="AC679" si="289">ROUND(N679*2.14%,2)</f>
        <v>235768.95</v>
      </c>
      <c r="AD679" s="101">
        <v>200000</v>
      </c>
      <c r="AE679" s="101">
        <v>0</v>
      </c>
      <c r="AF679" s="74">
        <v>2025</v>
      </c>
      <c r="AG679" s="74">
        <v>2025</v>
      </c>
      <c r="AH679" s="74">
        <v>2025</v>
      </c>
      <c r="AI679" s="89"/>
      <c r="AJ679" s="89"/>
      <c r="AK679" s="89"/>
      <c r="AL679" s="89"/>
      <c r="AM679" s="90" t="s">
        <v>16968</v>
      </c>
      <c r="AN679" s="90" t="s">
        <v>16957</v>
      </c>
      <c r="AO679" s="90"/>
      <c r="AP679" s="90" t="s">
        <v>16959</v>
      </c>
      <c r="AQ679" s="90" t="s">
        <v>16962</v>
      </c>
      <c r="AR679" s="90" t="s">
        <v>16965</v>
      </c>
      <c r="AS679" s="90"/>
      <c r="AT679" s="90"/>
      <c r="AU679" s="90"/>
      <c r="AV679" s="90"/>
      <c r="AW679" s="90"/>
      <c r="AX679" s="91"/>
      <c r="AY679" s="91"/>
      <c r="AZ679" s="90" t="s">
        <v>2968</v>
      </c>
      <c r="BA679" s="90"/>
      <c r="BB679" s="92"/>
      <c r="BC679" s="93"/>
      <c r="CH679" s="86">
        <f t="shared" si="288"/>
        <v>-7.5669959187507629E-10</v>
      </c>
    </row>
    <row r="680" spans="1:86">
      <c r="B680" s="87" t="s">
        <v>380</v>
      </c>
      <c r="C680" s="87"/>
      <c r="D680" s="83">
        <f>SUM(D681:D688)</f>
        <v>77095279.090000004</v>
      </c>
      <c r="E680" s="84">
        <f t="shared" ref="E680:AE680" si="290">SUM(E681:E688)</f>
        <v>0</v>
      </c>
      <c r="F680" s="84">
        <f t="shared" si="290"/>
        <v>0</v>
      </c>
      <c r="G680" s="84">
        <f t="shared" si="290"/>
        <v>0</v>
      </c>
      <c r="H680" s="84">
        <f t="shared" si="290"/>
        <v>0</v>
      </c>
      <c r="I680" s="84">
        <f t="shared" si="290"/>
        <v>0</v>
      </c>
      <c r="J680" s="84">
        <f t="shared" si="290"/>
        <v>0</v>
      </c>
      <c r="K680" s="85">
        <f t="shared" si="290"/>
        <v>2</v>
      </c>
      <c r="L680" s="84">
        <f t="shared" si="290"/>
        <v>4303035.04</v>
      </c>
      <c r="M680" s="84">
        <f t="shared" si="290"/>
        <v>8303</v>
      </c>
      <c r="N680" s="84">
        <f t="shared" si="290"/>
        <v>69669237.409999996</v>
      </c>
      <c r="O680" s="84">
        <f t="shared" si="290"/>
        <v>0</v>
      </c>
      <c r="P680" s="84">
        <f t="shared" si="290"/>
        <v>0</v>
      </c>
      <c r="Q680" s="84">
        <f t="shared" si="290"/>
        <v>0</v>
      </c>
      <c r="R680" s="84">
        <f t="shared" si="290"/>
        <v>0</v>
      </c>
      <c r="S680" s="84">
        <f t="shared" si="290"/>
        <v>0</v>
      </c>
      <c r="T680" s="84">
        <f t="shared" si="290"/>
        <v>0</v>
      </c>
      <c r="U680" s="84">
        <f t="shared" si="290"/>
        <v>0</v>
      </c>
      <c r="V680" s="84">
        <f t="shared" si="290"/>
        <v>0</v>
      </c>
      <c r="W680" s="84">
        <f t="shared" si="290"/>
        <v>0</v>
      </c>
      <c r="X680" s="84">
        <f t="shared" si="290"/>
        <v>0</v>
      </c>
      <c r="Y680" s="84">
        <f t="shared" si="290"/>
        <v>0</v>
      </c>
      <c r="Z680" s="84">
        <f t="shared" si="290"/>
        <v>0</v>
      </c>
      <c r="AA680" s="84">
        <f t="shared" si="290"/>
        <v>0</v>
      </c>
      <c r="AB680" s="84">
        <f t="shared" si="290"/>
        <v>0</v>
      </c>
      <c r="AC680" s="84">
        <f t="shared" si="290"/>
        <v>1583006.6400000001</v>
      </c>
      <c r="AD680" s="84">
        <f t="shared" si="290"/>
        <v>1540000</v>
      </c>
      <c r="AE680" s="84">
        <f t="shared" si="290"/>
        <v>0</v>
      </c>
      <c r="AF680" s="74" t="s">
        <v>17027</v>
      </c>
      <c r="AG680" s="74" t="s">
        <v>17027</v>
      </c>
      <c r="AH680" s="74" t="s">
        <v>17027</v>
      </c>
      <c r="AI680" s="89"/>
      <c r="AJ680" s="89"/>
      <c r="AK680" s="89"/>
      <c r="AL680" s="89"/>
      <c r="AM680" s="90"/>
      <c r="AN680" s="90"/>
      <c r="AO680" s="90"/>
      <c r="AP680" s="90"/>
      <c r="AQ680" s="90"/>
      <c r="AR680" s="90"/>
      <c r="AS680" s="90"/>
      <c r="AT680" s="90"/>
      <c r="AU680" s="90"/>
      <c r="AV680" s="90"/>
      <c r="AW680" s="90"/>
      <c r="AX680" s="91"/>
      <c r="AY680" s="91"/>
      <c r="AZ680" s="90"/>
      <c r="BA680" s="90"/>
      <c r="BB680" s="92"/>
      <c r="BC680" s="93">
        <f t="shared" ref="BC680:BC687" si="291">AY680-M680</f>
        <v>-8303</v>
      </c>
      <c r="BJ680" s="61" t="e">
        <f>VLOOKUP(C680,BM:BO,3,FALSE)</f>
        <v>#N/A</v>
      </c>
      <c r="BM680" s="61" t="s">
        <v>3657</v>
      </c>
      <c r="BN680" s="61" t="s">
        <v>659</v>
      </c>
      <c r="BO680" s="61" t="s">
        <v>3392</v>
      </c>
      <c r="BU680" s="61" t="s">
        <v>3657</v>
      </c>
      <c r="BV680" s="61" t="s">
        <v>659</v>
      </c>
      <c r="BW680" s="61" t="s">
        <v>3392</v>
      </c>
      <c r="CH680" s="86">
        <f t="shared" si="288"/>
        <v>4.6566128730773926E-10</v>
      </c>
    </row>
    <row r="681" spans="1:86">
      <c r="A681" s="61">
        <v>1</v>
      </c>
      <c r="B681" s="94">
        <f>SUBTOTAL(9,$A$639:A681)</f>
        <v>41</v>
      </c>
      <c r="C681" s="87" t="s">
        <v>11334</v>
      </c>
      <c r="D681" s="84">
        <f t="shared" ref="D681:D688" si="292">E681+F681+G681+H681+I681+J681+L681+N681+P681+R681+T681+U681+V681+W681+X681+Y681+Z681+AA681+AB681+AC681+AD681+AE681</f>
        <v>2377560</v>
      </c>
      <c r="E681" s="101">
        <v>0</v>
      </c>
      <c r="F681" s="101">
        <v>0</v>
      </c>
      <c r="G681" s="101">
        <v>0</v>
      </c>
      <c r="H681" s="101">
        <v>0</v>
      </c>
      <c r="I681" s="101">
        <v>0</v>
      </c>
      <c r="J681" s="101">
        <v>0</v>
      </c>
      <c r="K681" s="116">
        <v>1</v>
      </c>
      <c r="L681" s="84">
        <v>2151517.52</v>
      </c>
      <c r="M681" s="131">
        <v>0</v>
      </c>
      <c r="N681" s="131">
        <v>0</v>
      </c>
      <c r="O681" s="101">
        <v>0</v>
      </c>
      <c r="P681" s="101">
        <v>0</v>
      </c>
      <c r="Q681" s="101">
        <v>0</v>
      </c>
      <c r="R681" s="101">
        <v>0</v>
      </c>
      <c r="S681" s="101">
        <v>0</v>
      </c>
      <c r="T681" s="101">
        <v>0</v>
      </c>
      <c r="U681" s="101">
        <v>0</v>
      </c>
      <c r="V681" s="101">
        <v>0</v>
      </c>
      <c r="W681" s="101">
        <v>0</v>
      </c>
      <c r="X681" s="101">
        <v>0</v>
      </c>
      <c r="Y681" s="101">
        <v>0</v>
      </c>
      <c r="Z681" s="101">
        <v>0</v>
      </c>
      <c r="AA681" s="101">
        <v>0</v>
      </c>
      <c r="AB681" s="101">
        <v>0</v>
      </c>
      <c r="AC681" s="84">
        <f>ROUND(L681*2.14%,2)+0.01</f>
        <v>46042.48</v>
      </c>
      <c r="AD681" s="84">
        <v>180000</v>
      </c>
      <c r="AE681" s="101">
        <v>0</v>
      </c>
      <c r="AF681" s="74">
        <v>2025</v>
      </c>
      <c r="AG681" s="74">
        <v>2025</v>
      </c>
      <c r="AH681" s="74">
        <v>2025</v>
      </c>
      <c r="AI681" s="89"/>
      <c r="AJ681" s="89"/>
      <c r="AK681" s="89"/>
      <c r="AL681" s="89"/>
      <c r="AM681" s="90">
        <v>2017</v>
      </c>
      <c r="AN681" s="90">
        <v>2018</v>
      </c>
      <c r="AO681" s="90" t="s">
        <v>16970</v>
      </c>
      <c r="AP681" s="90">
        <v>2020</v>
      </c>
      <c r="AQ681" s="90" t="s">
        <v>16965</v>
      </c>
      <c r="AR681" s="90" t="s">
        <v>16965</v>
      </c>
      <c r="AS681" s="90"/>
      <c r="AT681" s="90" t="s">
        <v>17026</v>
      </c>
      <c r="AU681" s="90"/>
      <c r="AV681" s="90"/>
      <c r="AW681" s="90"/>
      <c r="AX681" s="91"/>
      <c r="AY681" s="91"/>
      <c r="AZ681" s="90" t="s">
        <v>2993</v>
      </c>
      <c r="BA681" s="90"/>
      <c r="BB681" s="92"/>
      <c r="BC681" s="93">
        <f t="shared" si="291"/>
        <v>0</v>
      </c>
      <c r="CH681" s="86">
        <f t="shared" si="288"/>
        <v>-2.9103830456733704E-11</v>
      </c>
    </row>
    <row r="682" spans="1:86">
      <c r="A682" s="61">
        <v>1</v>
      </c>
      <c r="B682" s="94">
        <f>SUBTOTAL(9,$A$639:A682)</f>
        <v>42</v>
      </c>
      <c r="C682" s="98" t="s">
        <v>448</v>
      </c>
      <c r="D682" s="84">
        <f t="shared" si="292"/>
        <v>10682613.92</v>
      </c>
      <c r="E682" s="101">
        <v>0</v>
      </c>
      <c r="F682" s="101">
        <v>0</v>
      </c>
      <c r="G682" s="101">
        <v>0</v>
      </c>
      <c r="H682" s="101">
        <v>0</v>
      </c>
      <c r="I682" s="101">
        <v>0</v>
      </c>
      <c r="J682" s="101">
        <v>0</v>
      </c>
      <c r="K682" s="116">
        <v>0</v>
      </c>
      <c r="L682" s="101">
        <v>0</v>
      </c>
      <c r="M682" s="84">
        <v>1198</v>
      </c>
      <c r="N682" s="84">
        <v>10262986.02</v>
      </c>
      <c r="O682" s="101">
        <v>0</v>
      </c>
      <c r="P682" s="101">
        <v>0</v>
      </c>
      <c r="Q682" s="101">
        <v>0</v>
      </c>
      <c r="R682" s="101">
        <v>0</v>
      </c>
      <c r="S682" s="101">
        <v>0</v>
      </c>
      <c r="T682" s="101">
        <v>0</v>
      </c>
      <c r="U682" s="101">
        <v>0</v>
      </c>
      <c r="V682" s="101">
        <v>0</v>
      </c>
      <c r="W682" s="101">
        <v>0</v>
      </c>
      <c r="X682" s="101">
        <v>0</v>
      </c>
      <c r="Y682" s="101">
        <v>0</v>
      </c>
      <c r="Z682" s="101">
        <v>0</v>
      </c>
      <c r="AA682" s="101">
        <v>0</v>
      </c>
      <c r="AB682" s="101">
        <v>0</v>
      </c>
      <c r="AC682" s="84">
        <f t="shared" ref="AC682:AC687" si="293">ROUND(N682*2.14%,2)</f>
        <v>219627.9</v>
      </c>
      <c r="AD682" s="101">
        <v>200000</v>
      </c>
      <c r="AE682" s="101">
        <v>0</v>
      </c>
      <c r="AF682" s="74">
        <v>2025</v>
      </c>
      <c r="AG682" s="74">
        <v>2025</v>
      </c>
      <c r="AH682" s="74">
        <v>2025</v>
      </c>
      <c r="AI682" s="89"/>
      <c r="AJ682" s="89"/>
      <c r="AK682" s="89"/>
      <c r="AL682" s="89"/>
      <c r="AM682" s="90" t="s">
        <v>16955</v>
      </c>
      <c r="AN682" s="90" t="s">
        <v>16957</v>
      </c>
      <c r="AO682" s="90">
        <v>0</v>
      </c>
      <c r="AP682" s="90" t="s">
        <v>16965</v>
      </c>
      <c r="AQ682" s="90" t="s">
        <v>16953</v>
      </c>
      <c r="AR682" s="90" t="s">
        <v>16965</v>
      </c>
      <c r="AS682" s="90"/>
      <c r="AT682" s="90"/>
      <c r="AU682" s="90"/>
      <c r="AV682" s="90"/>
      <c r="AW682" s="90" t="s">
        <v>925</v>
      </c>
      <c r="AX682" s="91">
        <v>7737.4</v>
      </c>
      <c r="AY682" s="91">
        <v>1198.2</v>
      </c>
      <c r="AZ682" s="90" t="s">
        <v>2993</v>
      </c>
      <c r="BA682" s="90" t="s">
        <v>17013</v>
      </c>
      <c r="BB682" s="92"/>
      <c r="BC682" s="93">
        <f t="shared" si="291"/>
        <v>0.20000000000004547</v>
      </c>
      <c r="BJ682" s="61" t="str">
        <f>VLOOKUP(C682,BM:BO,3,FALSE)</f>
        <v>1535.000</v>
      </c>
      <c r="BM682" s="61" t="s">
        <v>3658</v>
      </c>
      <c r="BN682" s="61" t="s">
        <v>2985</v>
      </c>
      <c r="BO682" s="61" t="s">
        <v>3659</v>
      </c>
      <c r="BU682" s="61" t="s">
        <v>3658</v>
      </c>
      <c r="BV682" s="61" t="s">
        <v>2985</v>
      </c>
      <c r="BW682" s="61" t="s">
        <v>3659</v>
      </c>
      <c r="CH682" s="86">
        <f t="shared" si="288"/>
        <v>3.7834979593753815E-10</v>
      </c>
    </row>
    <row r="683" spans="1:86">
      <c r="A683" s="61">
        <v>1</v>
      </c>
      <c r="B683" s="94">
        <f>SUBTOTAL(9,$A$639:A683)</f>
        <v>43</v>
      </c>
      <c r="C683" s="98" t="s">
        <v>449</v>
      </c>
      <c r="D683" s="84">
        <f t="shared" si="292"/>
        <v>22533360.080000002</v>
      </c>
      <c r="E683" s="101">
        <v>0</v>
      </c>
      <c r="F683" s="101">
        <v>0</v>
      </c>
      <c r="G683" s="101">
        <v>0</v>
      </c>
      <c r="H683" s="101">
        <v>0</v>
      </c>
      <c r="I683" s="101">
        <v>0</v>
      </c>
      <c r="J683" s="101">
        <v>0</v>
      </c>
      <c r="K683" s="116">
        <v>0</v>
      </c>
      <c r="L683" s="101">
        <v>0</v>
      </c>
      <c r="M683" s="84">
        <v>2527</v>
      </c>
      <c r="N683" s="84">
        <v>21865439.670000002</v>
      </c>
      <c r="O683" s="101">
        <v>0</v>
      </c>
      <c r="P683" s="101">
        <v>0</v>
      </c>
      <c r="Q683" s="101">
        <v>0</v>
      </c>
      <c r="R683" s="101">
        <v>0</v>
      </c>
      <c r="S683" s="101">
        <v>0</v>
      </c>
      <c r="T683" s="101">
        <v>0</v>
      </c>
      <c r="U683" s="101">
        <v>0</v>
      </c>
      <c r="V683" s="101">
        <v>0</v>
      </c>
      <c r="W683" s="101">
        <v>0</v>
      </c>
      <c r="X683" s="101">
        <v>0</v>
      </c>
      <c r="Y683" s="101">
        <v>0</v>
      </c>
      <c r="Z683" s="101">
        <v>0</v>
      </c>
      <c r="AA683" s="101">
        <v>0</v>
      </c>
      <c r="AB683" s="101">
        <v>0</v>
      </c>
      <c r="AC683" s="84">
        <f t="shared" si="293"/>
        <v>467920.41</v>
      </c>
      <c r="AD683" s="101">
        <v>200000</v>
      </c>
      <c r="AE683" s="101">
        <v>0</v>
      </c>
      <c r="AF683" s="74">
        <v>2025</v>
      </c>
      <c r="AG683" s="74">
        <v>2025</v>
      </c>
      <c r="AH683" s="74">
        <v>2025</v>
      </c>
      <c r="AI683" s="89"/>
      <c r="AJ683" s="89"/>
      <c r="AK683" s="89"/>
      <c r="AL683" s="89"/>
      <c r="AM683" s="90" t="s">
        <v>16961</v>
      </c>
      <c r="AN683" s="90" t="s">
        <v>16952</v>
      </c>
      <c r="AO683" s="90">
        <v>0</v>
      </c>
      <c r="AP683" s="90" t="s">
        <v>16972</v>
      </c>
      <c r="AQ683" s="90" t="s">
        <v>16973</v>
      </c>
      <c r="AR683" s="90" t="s">
        <v>16965</v>
      </c>
      <c r="AS683" s="90"/>
      <c r="AT683" s="90"/>
      <c r="AU683" s="90"/>
      <c r="AV683" s="90"/>
      <c r="AW683" s="90" t="s">
        <v>782</v>
      </c>
      <c r="AX683" s="91">
        <v>6247.2</v>
      </c>
      <c r="AY683" s="91">
        <v>2527</v>
      </c>
      <c r="AZ683" s="90" t="s">
        <v>2968</v>
      </c>
      <c r="BA683" s="90" t="s">
        <v>17013</v>
      </c>
      <c r="BB683" s="92"/>
      <c r="BC683" s="93">
        <f t="shared" si="291"/>
        <v>0</v>
      </c>
      <c r="BJ683" s="61" t="str">
        <f>VLOOKUP(C683,BM:BO,3,FALSE)</f>
        <v>1615.100</v>
      </c>
      <c r="BM683" s="61" t="s">
        <v>3660</v>
      </c>
      <c r="BN683" s="61" t="s">
        <v>16990</v>
      </c>
      <c r="BO683" s="61" t="s">
        <v>772</v>
      </c>
      <c r="BU683" s="61" t="s">
        <v>3660</v>
      </c>
      <c r="BV683" s="61" t="s">
        <v>16990</v>
      </c>
      <c r="BW683" s="61" t="s">
        <v>772</v>
      </c>
      <c r="CH683" s="86">
        <f t="shared" si="288"/>
        <v>1.7462298274040222E-10</v>
      </c>
    </row>
    <row r="684" spans="1:86">
      <c r="A684" s="61">
        <v>1</v>
      </c>
      <c r="B684" s="94">
        <f>SUBTOTAL(9,$A$639:A684)</f>
        <v>44</v>
      </c>
      <c r="C684" s="98" t="s">
        <v>11476</v>
      </c>
      <c r="D684" s="84">
        <f t="shared" si="292"/>
        <v>4718336</v>
      </c>
      <c r="E684" s="101">
        <v>0</v>
      </c>
      <c r="F684" s="101">
        <v>0</v>
      </c>
      <c r="G684" s="101">
        <v>0</v>
      </c>
      <c r="H684" s="101">
        <v>0</v>
      </c>
      <c r="I684" s="101">
        <v>0</v>
      </c>
      <c r="J684" s="101">
        <v>0</v>
      </c>
      <c r="K684" s="116">
        <v>0</v>
      </c>
      <c r="L684" s="101">
        <v>0</v>
      </c>
      <c r="M684" s="84">
        <v>560</v>
      </c>
      <c r="N684" s="84">
        <v>4443250.4400000004</v>
      </c>
      <c r="O684" s="101">
        <v>0</v>
      </c>
      <c r="P684" s="101">
        <v>0</v>
      </c>
      <c r="Q684" s="101">
        <v>0</v>
      </c>
      <c r="R684" s="101">
        <v>0</v>
      </c>
      <c r="S684" s="101">
        <v>0</v>
      </c>
      <c r="T684" s="101">
        <v>0</v>
      </c>
      <c r="U684" s="101">
        <v>0</v>
      </c>
      <c r="V684" s="101">
        <v>0</v>
      </c>
      <c r="W684" s="101">
        <v>0</v>
      </c>
      <c r="X684" s="101">
        <v>0</v>
      </c>
      <c r="Y684" s="101">
        <v>0</v>
      </c>
      <c r="Z684" s="101">
        <v>0</v>
      </c>
      <c r="AA684" s="101">
        <v>0</v>
      </c>
      <c r="AB684" s="101">
        <v>0</v>
      </c>
      <c r="AC684" s="84">
        <f t="shared" si="293"/>
        <v>95085.56</v>
      </c>
      <c r="AD684" s="84">
        <v>180000</v>
      </c>
      <c r="AE684" s="101">
        <v>0</v>
      </c>
      <c r="AF684" s="74">
        <v>2025</v>
      </c>
      <c r="AG684" s="74">
        <v>2025</v>
      </c>
      <c r="AH684" s="74">
        <v>2025</v>
      </c>
      <c r="AI684" s="89"/>
      <c r="AJ684" s="89"/>
      <c r="AK684" s="89"/>
      <c r="AL684" s="89"/>
      <c r="AM684" s="90" t="s">
        <v>16954</v>
      </c>
      <c r="AN684" s="90" t="s">
        <v>16966</v>
      </c>
      <c r="AO684" s="90"/>
      <c r="AP684" s="90" t="s">
        <v>16956</v>
      </c>
      <c r="AQ684" s="90" t="s">
        <v>16967</v>
      </c>
      <c r="AR684" s="90"/>
      <c r="AS684" s="90"/>
      <c r="AT684" s="90"/>
      <c r="AU684" s="90"/>
      <c r="AV684" s="90"/>
      <c r="AW684" s="90">
        <v>1959</v>
      </c>
      <c r="AX684" s="91">
        <v>305.39999999999998</v>
      </c>
      <c r="AY684" s="91">
        <v>560</v>
      </c>
      <c r="AZ684" s="90" t="s">
        <v>2968</v>
      </c>
      <c r="BA684" s="90" t="s">
        <v>17013</v>
      </c>
      <c r="BB684" s="92"/>
      <c r="BC684" s="93">
        <f t="shared" si="291"/>
        <v>0</v>
      </c>
      <c r="CH684" s="86">
        <f t="shared" si="288"/>
        <v>-4.0745362639427185E-10</v>
      </c>
    </row>
    <row r="685" spans="1:86">
      <c r="A685" s="61">
        <v>1</v>
      </c>
      <c r="B685" s="94">
        <f>SUBTOTAL(9,$A$639:A685)</f>
        <v>45</v>
      </c>
      <c r="C685" s="98" t="s">
        <v>450</v>
      </c>
      <c r="D685" s="84">
        <f t="shared" si="292"/>
        <v>10376037.890000001</v>
      </c>
      <c r="E685" s="101">
        <v>0</v>
      </c>
      <c r="F685" s="101">
        <v>0</v>
      </c>
      <c r="G685" s="101">
        <v>0</v>
      </c>
      <c r="H685" s="101">
        <v>0</v>
      </c>
      <c r="I685" s="101">
        <v>0</v>
      </c>
      <c r="J685" s="101">
        <v>0</v>
      </c>
      <c r="K685" s="116">
        <v>0</v>
      </c>
      <c r="L685" s="101">
        <v>0</v>
      </c>
      <c r="M685" s="84">
        <v>1166</v>
      </c>
      <c r="N685" s="84">
        <v>9962833.2599999998</v>
      </c>
      <c r="O685" s="101">
        <v>0</v>
      </c>
      <c r="P685" s="101">
        <v>0</v>
      </c>
      <c r="Q685" s="101">
        <v>0</v>
      </c>
      <c r="R685" s="101">
        <v>0</v>
      </c>
      <c r="S685" s="101">
        <v>0</v>
      </c>
      <c r="T685" s="101">
        <v>0</v>
      </c>
      <c r="U685" s="101">
        <v>0</v>
      </c>
      <c r="V685" s="101">
        <v>0</v>
      </c>
      <c r="W685" s="101">
        <v>0</v>
      </c>
      <c r="X685" s="101">
        <v>0</v>
      </c>
      <c r="Y685" s="101">
        <v>0</v>
      </c>
      <c r="Z685" s="101">
        <v>0</v>
      </c>
      <c r="AA685" s="101">
        <v>0</v>
      </c>
      <c r="AB685" s="101">
        <v>0</v>
      </c>
      <c r="AC685" s="84">
        <f t="shared" si="293"/>
        <v>213204.63</v>
      </c>
      <c r="AD685" s="101">
        <v>200000</v>
      </c>
      <c r="AE685" s="101">
        <v>0</v>
      </c>
      <c r="AF685" s="74">
        <v>2025</v>
      </c>
      <c r="AG685" s="74">
        <v>2025</v>
      </c>
      <c r="AH685" s="74">
        <v>2025</v>
      </c>
      <c r="AI685" s="89"/>
      <c r="AJ685" s="89"/>
      <c r="AK685" s="89"/>
      <c r="AL685" s="89"/>
      <c r="AM685" s="90" t="s">
        <v>16961</v>
      </c>
      <c r="AN685" s="90" t="s">
        <v>16963</v>
      </c>
      <c r="AO685" s="90">
        <v>0</v>
      </c>
      <c r="AP685" s="90" t="s">
        <v>16972</v>
      </c>
      <c r="AQ685" s="90" t="s">
        <v>16973</v>
      </c>
      <c r="AR685" s="90" t="s">
        <v>16965</v>
      </c>
      <c r="AS685" s="90"/>
      <c r="AT685" s="90"/>
      <c r="AU685" s="90"/>
      <c r="AV685" s="90"/>
      <c r="AW685" s="90" t="s">
        <v>843</v>
      </c>
      <c r="AX685" s="91">
        <v>3635.2</v>
      </c>
      <c r="AY685" s="91">
        <v>1160</v>
      </c>
      <c r="AZ685" s="90" t="s">
        <v>2968</v>
      </c>
      <c r="BA685" s="90" t="s">
        <v>17013</v>
      </c>
      <c r="BB685" s="92"/>
      <c r="BC685" s="93">
        <f t="shared" si="291"/>
        <v>-6</v>
      </c>
      <c r="BJ685" s="61" t="str">
        <f>VLOOKUP(C685,BM:BO,3,FALSE)</f>
        <v>962.000</v>
      </c>
      <c r="BM685" s="61" t="s">
        <v>3661</v>
      </c>
      <c r="BN685" s="61" t="s">
        <v>3254</v>
      </c>
      <c r="BO685" s="61" t="s">
        <v>3663</v>
      </c>
      <c r="BU685" s="61" t="s">
        <v>3661</v>
      </c>
      <c r="BV685" s="61" t="s">
        <v>3254</v>
      </c>
      <c r="BW685" s="61" t="s">
        <v>3663</v>
      </c>
      <c r="CH685" s="86">
        <f t="shared" si="288"/>
        <v>8.149072527885437E-10</v>
      </c>
    </row>
    <row r="686" spans="1:86">
      <c r="A686" s="61">
        <v>1</v>
      </c>
      <c r="B686" s="94">
        <f>SUBTOTAL(9,$A$639:A686)</f>
        <v>46</v>
      </c>
      <c r="C686" s="98" t="s">
        <v>451</v>
      </c>
      <c r="D686" s="84">
        <f t="shared" si="292"/>
        <v>14492032</v>
      </c>
      <c r="E686" s="101">
        <v>0</v>
      </c>
      <c r="F686" s="101">
        <v>0</v>
      </c>
      <c r="G686" s="101">
        <v>0</v>
      </c>
      <c r="H686" s="101">
        <v>0</v>
      </c>
      <c r="I686" s="101">
        <v>0</v>
      </c>
      <c r="J686" s="101">
        <v>0</v>
      </c>
      <c r="K686" s="116">
        <v>0</v>
      </c>
      <c r="L686" s="101">
        <v>0</v>
      </c>
      <c r="M686" s="84">
        <v>1720</v>
      </c>
      <c r="N686" s="84">
        <v>13992590.560000001</v>
      </c>
      <c r="O686" s="101">
        <v>0</v>
      </c>
      <c r="P686" s="101">
        <v>0</v>
      </c>
      <c r="Q686" s="101">
        <v>0</v>
      </c>
      <c r="R686" s="101">
        <v>0</v>
      </c>
      <c r="S686" s="101">
        <v>0</v>
      </c>
      <c r="T686" s="101">
        <v>0</v>
      </c>
      <c r="U686" s="101">
        <v>0</v>
      </c>
      <c r="V686" s="101">
        <v>0</v>
      </c>
      <c r="W686" s="101">
        <v>0</v>
      </c>
      <c r="X686" s="101">
        <v>0</v>
      </c>
      <c r="Y686" s="101">
        <v>0</v>
      </c>
      <c r="Z686" s="101">
        <v>0</v>
      </c>
      <c r="AA686" s="101">
        <v>0</v>
      </c>
      <c r="AB686" s="101">
        <v>0</v>
      </c>
      <c r="AC686" s="84">
        <f t="shared" si="293"/>
        <v>299441.44</v>
      </c>
      <c r="AD686" s="101">
        <v>200000</v>
      </c>
      <c r="AE686" s="101">
        <v>0</v>
      </c>
      <c r="AF686" s="74">
        <v>2025</v>
      </c>
      <c r="AG686" s="74">
        <v>2025</v>
      </c>
      <c r="AH686" s="74">
        <v>2025</v>
      </c>
      <c r="AI686" s="89"/>
      <c r="AJ686" s="89"/>
      <c r="AK686" s="89"/>
      <c r="AL686" s="89"/>
      <c r="AM686" s="90" t="s">
        <v>16961</v>
      </c>
      <c r="AN686" s="90" t="s">
        <v>16971</v>
      </c>
      <c r="AO686" s="90">
        <v>0</v>
      </c>
      <c r="AP686" s="90" t="s">
        <v>16972</v>
      </c>
      <c r="AQ686" s="90" t="s">
        <v>16973</v>
      </c>
      <c r="AR686" s="90" t="s">
        <v>16965</v>
      </c>
      <c r="AS686" s="90"/>
      <c r="AT686" s="90"/>
      <c r="AU686" s="90"/>
      <c r="AV686" s="90"/>
      <c r="AW686" s="90" t="s">
        <v>665</v>
      </c>
      <c r="AX686" s="91">
        <v>5101.55</v>
      </c>
      <c r="AY686" s="91">
        <v>1727</v>
      </c>
      <c r="AZ686" s="90" t="s">
        <v>2968</v>
      </c>
      <c r="BA686" s="90" t="s">
        <v>17013</v>
      </c>
      <c r="BB686" s="92"/>
      <c r="BC686" s="93">
        <f t="shared" si="291"/>
        <v>7</v>
      </c>
      <c r="BJ686" s="61" t="str">
        <f>VLOOKUP(C686,BM:BO,3,FALSE)</f>
        <v>1328.900</v>
      </c>
      <c r="BM686" s="61" t="s">
        <v>519</v>
      </c>
      <c r="BN686" s="61" t="s">
        <v>717</v>
      </c>
      <c r="BO686" s="61" t="s">
        <v>3405</v>
      </c>
      <c r="BU686" s="61" t="s">
        <v>519</v>
      </c>
      <c r="BV686" s="61" t="s">
        <v>717</v>
      </c>
      <c r="BW686" s="61" t="s">
        <v>3405</v>
      </c>
      <c r="CH686" s="86">
        <f t="shared" si="288"/>
        <v>-5.2386894822120667E-10</v>
      </c>
    </row>
    <row r="687" spans="1:86">
      <c r="A687" s="61">
        <v>1</v>
      </c>
      <c r="B687" s="94">
        <f>SUBTOTAL(9,$A$639:A687)</f>
        <v>47</v>
      </c>
      <c r="C687" s="98" t="s">
        <v>453</v>
      </c>
      <c r="D687" s="84">
        <f t="shared" si="292"/>
        <v>9537779.2000000011</v>
      </c>
      <c r="E687" s="101">
        <v>0</v>
      </c>
      <c r="F687" s="101">
        <v>0</v>
      </c>
      <c r="G687" s="101">
        <v>0</v>
      </c>
      <c r="H687" s="101">
        <v>0</v>
      </c>
      <c r="I687" s="101">
        <v>0</v>
      </c>
      <c r="J687" s="101">
        <v>0</v>
      </c>
      <c r="K687" s="116">
        <v>0</v>
      </c>
      <c r="L687" s="101">
        <v>0</v>
      </c>
      <c r="M687" s="84">
        <v>1132</v>
      </c>
      <c r="N687" s="84">
        <v>9142137.4600000009</v>
      </c>
      <c r="O687" s="101">
        <v>0</v>
      </c>
      <c r="P687" s="101">
        <v>0</v>
      </c>
      <c r="Q687" s="101">
        <v>0</v>
      </c>
      <c r="R687" s="101">
        <v>0</v>
      </c>
      <c r="S687" s="101">
        <v>0</v>
      </c>
      <c r="T687" s="101">
        <v>0</v>
      </c>
      <c r="U687" s="101">
        <v>0</v>
      </c>
      <c r="V687" s="101">
        <v>0</v>
      </c>
      <c r="W687" s="101">
        <v>0</v>
      </c>
      <c r="X687" s="101">
        <v>0</v>
      </c>
      <c r="Y687" s="101">
        <v>0</v>
      </c>
      <c r="Z687" s="101">
        <v>0</v>
      </c>
      <c r="AA687" s="101">
        <v>0</v>
      </c>
      <c r="AB687" s="101">
        <v>0</v>
      </c>
      <c r="AC687" s="84">
        <f t="shared" si="293"/>
        <v>195641.74</v>
      </c>
      <c r="AD687" s="101">
        <v>200000</v>
      </c>
      <c r="AE687" s="101">
        <v>0</v>
      </c>
      <c r="AF687" s="74">
        <v>2025</v>
      </c>
      <c r="AG687" s="74">
        <v>2025</v>
      </c>
      <c r="AH687" s="74">
        <v>2025</v>
      </c>
      <c r="AI687" s="89"/>
      <c r="AJ687" s="89"/>
      <c r="AK687" s="89"/>
      <c r="AL687" s="89"/>
      <c r="AM687" s="90" t="s">
        <v>16961</v>
      </c>
      <c r="AN687" s="90" t="s">
        <v>16952</v>
      </c>
      <c r="AO687" s="90">
        <v>0</v>
      </c>
      <c r="AP687" s="90" t="s">
        <v>16972</v>
      </c>
      <c r="AQ687" s="90" t="s">
        <v>16973</v>
      </c>
      <c r="AR687" s="90" t="s">
        <v>16965</v>
      </c>
      <c r="AS687" s="90"/>
      <c r="AT687" s="90"/>
      <c r="AU687" s="90"/>
      <c r="AV687" s="90"/>
      <c r="AW687" s="90" t="s">
        <v>843</v>
      </c>
      <c r="AX687" s="91">
        <v>4146.6000000000004</v>
      </c>
      <c r="AY687" s="91">
        <v>1132</v>
      </c>
      <c r="AZ687" s="90" t="s">
        <v>2968</v>
      </c>
      <c r="BA687" s="90" t="s">
        <v>17013</v>
      </c>
      <c r="BB687" s="92"/>
      <c r="BC687" s="93">
        <f t="shared" si="291"/>
        <v>0</v>
      </c>
      <c r="BJ687" s="61" t="str">
        <f>VLOOKUP(C687,BM:BO,3,FALSE)</f>
        <v>нет данных</v>
      </c>
      <c r="BM687" s="61" t="s">
        <v>3665</v>
      </c>
      <c r="BN687" s="61" t="s">
        <v>2985</v>
      </c>
      <c r="BO687" s="61" t="s">
        <v>2985</v>
      </c>
      <c r="BU687" s="61" t="s">
        <v>3665</v>
      </c>
      <c r="BV687" s="61" t="s">
        <v>2985</v>
      </c>
      <c r="BW687" s="61" t="s">
        <v>2985</v>
      </c>
      <c r="CH687" s="86">
        <f t="shared" si="288"/>
        <v>2.3283064365386963E-10</v>
      </c>
    </row>
    <row r="688" spans="1:86">
      <c r="A688" s="61">
        <v>1</v>
      </c>
      <c r="B688" s="94">
        <f>SUBTOTAL(9,$A$639:A688)</f>
        <v>48</v>
      </c>
      <c r="C688" s="98" t="s">
        <v>419</v>
      </c>
      <c r="D688" s="84">
        <f t="shared" si="292"/>
        <v>2377560</v>
      </c>
      <c r="E688" s="101">
        <v>0</v>
      </c>
      <c r="F688" s="101">
        <v>0</v>
      </c>
      <c r="G688" s="101">
        <v>0</v>
      </c>
      <c r="H688" s="101">
        <v>0</v>
      </c>
      <c r="I688" s="101">
        <v>0</v>
      </c>
      <c r="J688" s="101">
        <v>0</v>
      </c>
      <c r="K688" s="144">
        <v>1</v>
      </c>
      <c r="L688" s="84">
        <v>2151517.52</v>
      </c>
      <c r="M688" s="84">
        <v>0</v>
      </c>
      <c r="N688" s="138">
        <v>0</v>
      </c>
      <c r="O688" s="101">
        <v>0</v>
      </c>
      <c r="P688" s="101">
        <v>0</v>
      </c>
      <c r="Q688" s="101">
        <v>0</v>
      </c>
      <c r="R688" s="101">
        <v>0</v>
      </c>
      <c r="S688" s="101">
        <v>0</v>
      </c>
      <c r="T688" s="101">
        <v>0</v>
      </c>
      <c r="U688" s="101">
        <v>0</v>
      </c>
      <c r="V688" s="101">
        <v>0</v>
      </c>
      <c r="W688" s="101">
        <v>0</v>
      </c>
      <c r="X688" s="101">
        <v>0</v>
      </c>
      <c r="Y688" s="101">
        <v>0</v>
      </c>
      <c r="Z688" s="101">
        <v>0</v>
      </c>
      <c r="AA688" s="101">
        <v>0</v>
      </c>
      <c r="AB688" s="101">
        <v>0</v>
      </c>
      <c r="AC688" s="84">
        <f>ROUND(L688*2.14%,2)+0.01</f>
        <v>46042.48</v>
      </c>
      <c r="AD688" s="84">
        <v>180000</v>
      </c>
      <c r="AE688" s="101">
        <v>0</v>
      </c>
      <c r="AF688" s="74">
        <v>2025</v>
      </c>
      <c r="AG688" s="74">
        <v>2025</v>
      </c>
      <c r="AH688" s="74">
        <v>2025</v>
      </c>
      <c r="AI688" s="89"/>
      <c r="AJ688" s="89"/>
      <c r="AK688" s="89"/>
      <c r="AL688" s="89"/>
      <c r="AM688" s="90">
        <v>2017</v>
      </c>
      <c r="AN688" s="90">
        <v>2017</v>
      </c>
      <c r="AO688" s="90" t="s">
        <v>16955</v>
      </c>
      <c r="AP688" s="90">
        <v>2017</v>
      </c>
      <c r="AQ688" s="90" t="s">
        <v>16972</v>
      </c>
      <c r="AR688" s="90" t="s">
        <v>16965</v>
      </c>
      <c r="AS688" s="90"/>
      <c r="AT688" s="90" t="s">
        <v>17026</v>
      </c>
      <c r="AU688" s="90"/>
      <c r="AV688" s="90"/>
      <c r="AW688" s="90"/>
      <c r="AX688" s="91"/>
      <c r="AY688" s="91"/>
      <c r="AZ688" s="90" t="s">
        <v>2993</v>
      </c>
      <c r="BA688" s="90"/>
      <c r="BB688" s="92"/>
      <c r="BC688" s="93"/>
      <c r="CH688" s="86">
        <f t="shared" si="288"/>
        <v>-2.9103830456733704E-11</v>
      </c>
    </row>
    <row r="689" spans="1:86">
      <c r="B689" s="87" t="s">
        <v>199</v>
      </c>
      <c r="C689" s="87"/>
      <c r="D689" s="83">
        <f>SUM(D690:D698)</f>
        <v>61634819.170000002</v>
      </c>
      <c r="E689" s="84">
        <f t="shared" ref="E689:AE689" si="294">SUM(E690:E698)</f>
        <v>0</v>
      </c>
      <c r="F689" s="84">
        <f t="shared" si="294"/>
        <v>0</v>
      </c>
      <c r="G689" s="84">
        <f t="shared" si="294"/>
        <v>0</v>
      </c>
      <c r="H689" s="84">
        <f t="shared" si="294"/>
        <v>0</v>
      </c>
      <c r="I689" s="84">
        <f t="shared" si="294"/>
        <v>0</v>
      </c>
      <c r="J689" s="84">
        <f t="shared" si="294"/>
        <v>0</v>
      </c>
      <c r="K689" s="85">
        <f t="shared" si="294"/>
        <v>3</v>
      </c>
      <c r="L689" s="84">
        <f t="shared" si="294"/>
        <v>6866457.8100000005</v>
      </c>
      <c r="M689" s="84">
        <f t="shared" si="294"/>
        <v>6402.2</v>
      </c>
      <c r="N689" s="84">
        <f t="shared" si="294"/>
        <v>51832209.879999995</v>
      </c>
      <c r="O689" s="84">
        <f t="shared" si="294"/>
        <v>0</v>
      </c>
      <c r="P689" s="84">
        <f t="shared" si="294"/>
        <v>0</v>
      </c>
      <c r="Q689" s="84">
        <f t="shared" si="294"/>
        <v>0</v>
      </c>
      <c r="R689" s="84">
        <f t="shared" si="294"/>
        <v>0</v>
      </c>
      <c r="S689" s="84">
        <f t="shared" si="294"/>
        <v>0</v>
      </c>
      <c r="T689" s="84">
        <f t="shared" si="294"/>
        <v>0</v>
      </c>
      <c r="U689" s="84">
        <f t="shared" si="294"/>
        <v>0</v>
      </c>
      <c r="V689" s="84">
        <f t="shared" si="294"/>
        <v>0</v>
      </c>
      <c r="W689" s="84">
        <f t="shared" si="294"/>
        <v>0</v>
      </c>
      <c r="X689" s="84">
        <f t="shared" si="294"/>
        <v>0</v>
      </c>
      <c r="Y689" s="84">
        <f t="shared" si="294"/>
        <v>0</v>
      </c>
      <c r="Z689" s="84">
        <f t="shared" si="294"/>
        <v>0</v>
      </c>
      <c r="AA689" s="84">
        <f t="shared" si="294"/>
        <v>0</v>
      </c>
      <c r="AB689" s="84">
        <f t="shared" si="294"/>
        <v>0</v>
      </c>
      <c r="AC689" s="84">
        <f t="shared" si="294"/>
        <v>1256151.4800000002</v>
      </c>
      <c r="AD689" s="84">
        <f t="shared" si="294"/>
        <v>1680000</v>
      </c>
      <c r="AE689" s="84">
        <f t="shared" si="294"/>
        <v>0</v>
      </c>
      <c r="AF689" s="74" t="s">
        <v>17027</v>
      </c>
      <c r="AG689" s="74" t="s">
        <v>17027</v>
      </c>
      <c r="AH689" s="74" t="s">
        <v>17027</v>
      </c>
      <c r="AI689" s="89"/>
      <c r="AJ689" s="89"/>
      <c r="AK689" s="89"/>
      <c r="AL689" s="89"/>
      <c r="AM689" s="90"/>
      <c r="AN689" s="90"/>
      <c r="AO689" s="90"/>
      <c r="AP689" s="90"/>
      <c r="AQ689" s="90"/>
      <c r="AR689" s="90"/>
      <c r="AS689" s="90"/>
      <c r="AT689" s="90"/>
      <c r="AU689" s="90"/>
      <c r="AV689" s="90"/>
      <c r="AW689" s="90"/>
      <c r="AX689" s="91"/>
      <c r="AY689" s="91"/>
      <c r="AZ689" s="90"/>
      <c r="BA689" s="90"/>
      <c r="BB689" s="92"/>
      <c r="BC689" s="93">
        <f t="shared" ref="BC689:BC720" si="295">AY689-M689</f>
        <v>-6402.2</v>
      </c>
      <c r="BJ689" s="61" t="e">
        <f t="shared" ref="BJ689:BJ700" si="296">VLOOKUP(C689,BM:BO,3,FALSE)</f>
        <v>#N/A</v>
      </c>
      <c r="BM689" s="61" t="s">
        <v>513</v>
      </c>
      <c r="BN689" s="61" t="s">
        <v>657</v>
      </c>
      <c r="BO689" s="61" t="s">
        <v>2985</v>
      </c>
      <c r="BU689" s="61" t="s">
        <v>513</v>
      </c>
      <c r="BV689" s="61" t="s">
        <v>657</v>
      </c>
      <c r="BW689" s="61" t="s">
        <v>2985</v>
      </c>
      <c r="CH689" s="86">
        <f t="shared" si="288"/>
        <v>3.9581209421157837E-9</v>
      </c>
    </row>
    <row r="690" spans="1:86">
      <c r="A690" s="61">
        <v>1</v>
      </c>
      <c r="B690" s="94">
        <f>SUBTOTAL(9,$A$639:A690)</f>
        <v>49</v>
      </c>
      <c r="C690" s="98" t="s">
        <v>210</v>
      </c>
      <c r="D690" s="84">
        <f t="shared" ref="D690:D698" si="297">E690+F690+G690+H690+I690+J690+L690+N690+P690+R690+T690+U690+V690+W690+X690+Y690+Z690+AA690+AB690+AC690+AD690+AE690</f>
        <v>9975910.4000000004</v>
      </c>
      <c r="E690" s="101">
        <v>0</v>
      </c>
      <c r="F690" s="101">
        <v>0</v>
      </c>
      <c r="G690" s="101">
        <v>0</v>
      </c>
      <c r="H690" s="101">
        <v>0</v>
      </c>
      <c r="I690" s="101">
        <v>0</v>
      </c>
      <c r="J690" s="101">
        <v>0</v>
      </c>
      <c r="K690" s="116">
        <v>0</v>
      </c>
      <c r="L690" s="101">
        <v>0</v>
      </c>
      <c r="M690" s="84">
        <v>1184</v>
      </c>
      <c r="N690" s="84">
        <v>9571089.0899999999</v>
      </c>
      <c r="O690" s="101">
        <v>0</v>
      </c>
      <c r="P690" s="101">
        <v>0</v>
      </c>
      <c r="Q690" s="101">
        <v>0</v>
      </c>
      <c r="R690" s="101">
        <v>0</v>
      </c>
      <c r="S690" s="101">
        <v>0</v>
      </c>
      <c r="T690" s="101">
        <v>0</v>
      </c>
      <c r="U690" s="101">
        <v>0</v>
      </c>
      <c r="V690" s="101">
        <v>0</v>
      </c>
      <c r="W690" s="101">
        <v>0</v>
      </c>
      <c r="X690" s="101">
        <v>0</v>
      </c>
      <c r="Y690" s="101">
        <v>0</v>
      </c>
      <c r="Z690" s="101">
        <v>0</v>
      </c>
      <c r="AA690" s="101">
        <v>0</v>
      </c>
      <c r="AB690" s="101">
        <v>0</v>
      </c>
      <c r="AC690" s="84">
        <f>ROUND(N690*2.14%,2)</f>
        <v>204821.31</v>
      </c>
      <c r="AD690" s="101">
        <v>200000</v>
      </c>
      <c r="AE690" s="101">
        <v>0</v>
      </c>
      <c r="AF690" s="74">
        <v>2025</v>
      </c>
      <c r="AG690" s="74">
        <v>2025</v>
      </c>
      <c r="AH690" s="74">
        <v>2025</v>
      </c>
      <c r="AI690" s="89"/>
      <c r="AJ690" s="89"/>
      <c r="AK690" s="89"/>
      <c r="AL690" s="89"/>
      <c r="AM690" s="90" t="s">
        <v>16961</v>
      </c>
      <c r="AN690" s="90" t="s">
        <v>16975</v>
      </c>
      <c r="AO690" s="90">
        <v>0</v>
      </c>
      <c r="AP690" s="90" t="s">
        <v>16964</v>
      </c>
      <c r="AQ690" s="90" t="s">
        <v>16973</v>
      </c>
      <c r="AR690" s="90" t="s">
        <v>16965</v>
      </c>
      <c r="AS690" s="90"/>
      <c r="AT690" s="90"/>
      <c r="AU690" s="90"/>
      <c r="AV690" s="90"/>
      <c r="AW690" s="90" t="s">
        <v>789</v>
      </c>
      <c r="AX690" s="91">
        <v>2694.8</v>
      </c>
      <c r="AY690" s="91">
        <v>1184</v>
      </c>
      <c r="AZ690" s="90" t="s">
        <v>2968</v>
      </c>
      <c r="BA690" s="90" t="s">
        <v>17013</v>
      </c>
      <c r="BB690" s="92"/>
      <c r="BC690" s="93">
        <f t="shared" si="295"/>
        <v>0</v>
      </c>
      <c r="BJ690" s="61" t="str">
        <f t="shared" si="296"/>
        <v>947.420</v>
      </c>
      <c r="BM690" s="61" t="s">
        <v>512</v>
      </c>
      <c r="BN690" s="61" t="s">
        <v>2985</v>
      </c>
      <c r="BO690" s="61" t="s">
        <v>2985</v>
      </c>
      <c r="BU690" s="61" t="s">
        <v>512</v>
      </c>
      <c r="BV690" s="61" t="s">
        <v>2985</v>
      </c>
      <c r="BW690" s="61" t="s">
        <v>2985</v>
      </c>
      <c r="CH690" s="86">
        <f t="shared" si="288"/>
        <v>5.2386894822120667E-10</v>
      </c>
    </row>
    <row r="691" spans="1:86">
      <c r="A691" s="61">
        <v>1</v>
      </c>
      <c r="B691" s="94">
        <f>SUBTOTAL(9,$A$639:A691)</f>
        <v>50</v>
      </c>
      <c r="C691" s="98" t="s">
        <v>211</v>
      </c>
      <c r="D691" s="84">
        <f t="shared" si="297"/>
        <v>6277072</v>
      </c>
      <c r="E691" s="101">
        <v>0</v>
      </c>
      <c r="F691" s="101">
        <v>0</v>
      </c>
      <c r="G691" s="101">
        <v>0</v>
      </c>
      <c r="H691" s="101">
        <v>0</v>
      </c>
      <c r="I691" s="101">
        <v>0</v>
      </c>
      <c r="J691" s="101">
        <v>0</v>
      </c>
      <c r="K691" s="116">
        <v>0</v>
      </c>
      <c r="L691" s="101">
        <v>0</v>
      </c>
      <c r="M691" s="84">
        <v>745</v>
      </c>
      <c r="N691" s="84">
        <v>5969328.3700000001</v>
      </c>
      <c r="O691" s="101">
        <v>0</v>
      </c>
      <c r="P691" s="101">
        <v>0</v>
      </c>
      <c r="Q691" s="101">
        <v>0</v>
      </c>
      <c r="R691" s="101">
        <v>0</v>
      </c>
      <c r="S691" s="101">
        <v>0</v>
      </c>
      <c r="T691" s="101">
        <v>0</v>
      </c>
      <c r="U691" s="101">
        <v>0</v>
      </c>
      <c r="V691" s="101">
        <v>0</v>
      </c>
      <c r="W691" s="101">
        <v>0</v>
      </c>
      <c r="X691" s="101">
        <v>0</v>
      </c>
      <c r="Y691" s="101">
        <v>0</v>
      </c>
      <c r="Z691" s="101">
        <v>0</v>
      </c>
      <c r="AA691" s="101">
        <v>0</v>
      </c>
      <c r="AB691" s="101">
        <v>0</v>
      </c>
      <c r="AC691" s="84">
        <f>ROUND(N691*2.14%,2)</f>
        <v>127743.63</v>
      </c>
      <c r="AD691" s="84">
        <v>180000</v>
      </c>
      <c r="AE691" s="101">
        <v>0</v>
      </c>
      <c r="AF691" s="74">
        <v>2025</v>
      </c>
      <c r="AG691" s="74">
        <v>2025</v>
      </c>
      <c r="AH691" s="74">
        <v>2025</v>
      </c>
      <c r="AI691" s="89"/>
      <c r="AJ691" s="89"/>
      <c r="AK691" s="89"/>
      <c r="AL691" s="89"/>
      <c r="AM691" s="90" t="s">
        <v>16968</v>
      </c>
      <c r="AN691" s="90" t="s">
        <v>16957</v>
      </c>
      <c r="AO691" s="90">
        <v>0</v>
      </c>
      <c r="AP691" s="90" t="s">
        <v>16959</v>
      </c>
      <c r="AQ691" s="90" t="s">
        <v>16962</v>
      </c>
      <c r="AR691" s="90">
        <v>0</v>
      </c>
      <c r="AS691" s="90"/>
      <c r="AT691" s="90"/>
      <c r="AU691" s="90"/>
      <c r="AV691" s="90"/>
      <c r="AW691" s="90" t="s">
        <v>942</v>
      </c>
      <c r="AX691" s="91">
        <v>882.2</v>
      </c>
      <c r="AY691" s="91">
        <v>745</v>
      </c>
      <c r="AZ691" s="90" t="s">
        <v>2968</v>
      </c>
      <c r="BA691" s="90" t="s">
        <v>17013</v>
      </c>
      <c r="BB691" s="92"/>
      <c r="BC691" s="93">
        <f t="shared" si="295"/>
        <v>0</v>
      </c>
      <c r="BJ691" s="61" t="str">
        <f t="shared" si="296"/>
        <v>750.000</v>
      </c>
      <c r="BM691" s="61" t="s">
        <v>642</v>
      </c>
      <c r="BN691" s="61" t="s">
        <v>628</v>
      </c>
      <c r="BO691" s="61" t="s">
        <v>3265</v>
      </c>
      <c r="BU691" s="61" t="s">
        <v>642</v>
      </c>
      <c r="BV691" s="61" t="s">
        <v>628</v>
      </c>
      <c r="BW691" s="61" t="s">
        <v>3265</v>
      </c>
      <c r="CH691" s="86">
        <f t="shared" si="288"/>
        <v>-1.1641532182693481E-10</v>
      </c>
    </row>
    <row r="692" spans="1:86">
      <c r="A692" s="61">
        <v>1</v>
      </c>
      <c r="B692" s="94">
        <f>SUBTOTAL(9,$A$639:A692)</f>
        <v>51</v>
      </c>
      <c r="C692" s="98" t="s">
        <v>212</v>
      </c>
      <c r="D692" s="84">
        <f t="shared" si="297"/>
        <v>9664163.1999999993</v>
      </c>
      <c r="E692" s="101">
        <v>0</v>
      </c>
      <c r="F692" s="101">
        <v>0</v>
      </c>
      <c r="G692" s="101">
        <v>0</v>
      </c>
      <c r="H692" s="101">
        <v>0</v>
      </c>
      <c r="I692" s="101">
        <v>0</v>
      </c>
      <c r="J692" s="101">
        <v>0</v>
      </c>
      <c r="K692" s="116">
        <v>0</v>
      </c>
      <c r="L692" s="101">
        <v>0</v>
      </c>
      <c r="M692" s="84">
        <v>1147</v>
      </c>
      <c r="N692" s="84">
        <v>9265873.5099999998</v>
      </c>
      <c r="O692" s="101">
        <v>0</v>
      </c>
      <c r="P692" s="101">
        <v>0</v>
      </c>
      <c r="Q692" s="101">
        <v>0</v>
      </c>
      <c r="R692" s="101">
        <v>0</v>
      </c>
      <c r="S692" s="101">
        <v>0</v>
      </c>
      <c r="T692" s="101">
        <v>0</v>
      </c>
      <c r="U692" s="101">
        <v>0</v>
      </c>
      <c r="V692" s="101">
        <v>0</v>
      </c>
      <c r="W692" s="101">
        <v>0</v>
      </c>
      <c r="X692" s="101">
        <v>0</v>
      </c>
      <c r="Y692" s="101">
        <v>0</v>
      </c>
      <c r="Z692" s="101">
        <v>0</v>
      </c>
      <c r="AA692" s="101">
        <v>0</v>
      </c>
      <c r="AB692" s="101">
        <v>0</v>
      </c>
      <c r="AC692" s="84">
        <f>ROUND(N692*2.14%,2)</f>
        <v>198289.69</v>
      </c>
      <c r="AD692" s="101">
        <v>200000</v>
      </c>
      <c r="AE692" s="101">
        <v>0</v>
      </c>
      <c r="AF692" s="74">
        <v>2025</v>
      </c>
      <c r="AG692" s="74">
        <v>2025</v>
      </c>
      <c r="AH692" s="74">
        <v>2025</v>
      </c>
      <c r="AI692" s="89"/>
      <c r="AJ692" s="89"/>
      <c r="AK692" s="89"/>
      <c r="AL692" s="89"/>
      <c r="AM692" s="90" t="s">
        <v>16954</v>
      </c>
      <c r="AN692" s="90">
        <v>2016</v>
      </c>
      <c r="AO692" s="90">
        <v>0</v>
      </c>
      <c r="AP692" s="90" t="s">
        <v>16954</v>
      </c>
      <c r="AQ692" s="90" t="s">
        <v>16969</v>
      </c>
      <c r="AR692" s="90" t="s">
        <v>16956</v>
      </c>
      <c r="AS692" s="90"/>
      <c r="AT692" s="90" t="s">
        <v>16976</v>
      </c>
      <c r="AU692" s="97">
        <v>1455111.45</v>
      </c>
      <c r="AV692" s="97">
        <v>1625990.25</v>
      </c>
      <c r="AW692" s="90" t="s">
        <v>633</v>
      </c>
      <c r="AX692" s="91">
        <v>2373</v>
      </c>
      <c r="AY692" s="91">
        <v>1147</v>
      </c>
      <c r="AZ692" s="90" t="s">
        <v>2968</v>
      </c>
      <c r="BA692" s="90" t="s">
        <v>17013</v>
      </c>
      <c r="BB692" s="92"/>
      <c r="BC692" s="93">
        <f t="shared" si="295"/>
        <v>0</v>
      </c>
      <c r="BJ692" s="61" t="str">
        <f t="shared" si="296"/>
        <v>881.900</v>
      </c>
      <c r="BM692" s="61" t="s">
        <v>540</v>
      </c>
      <c r="BN692" s="61" t="s">
        <v>16994</v>
      </c>
      <c r="BO692" s="61" t="s">
        <v>2985</v>
      </c>
      <c r="BU692" s="61" t="s">
        <v>540</v>
      </c>
      <c r="BV692" s="61" t="s">
        <v>16994</v>
      </c>
      <c r="BW692" s="61" t="s">
        <v>2985</v>
      </c>
      <c r="CH692" s="86">
        <f t="shared" si="288"/>
        <v>-5.2386894822120667E-10</v>
      </c>
    </row>
    <row r="693" spans="1:86">
      <c r="A693" s="61">
        <v>1</v>
      </c>
      <c r="B693" s="94">
        <f>SUBTOTAL(9,$A$639:A693)</f>
        <v>52</v>
      </c>
      <c r="C693" s="98" t="s">
        <v>213</v>
      </c>
      <c r="D693" s="84">
        <f t="shared" si="297"/>
        <v>9689440</v>
      </c>
      <c r="E693" s="101">
        <v>0</v>
      </c>
      <c r="F693" s="101">
        <v>0</v>
      </c>
      <c r="G693" s="101">
        <v>0</v>
      </c>
      <c r="H693" s="101">
        <v>0</v>
      </c>
      <c r="I693" s="101">
        <v>0</v>
      </c>
      <c r="J693" s="101">
        <v>0</v>
      </c>
      <c r="K693" s="116">
        <v>0</v>
      </c>
      <c r="L693" s="101">
        <v>0</v>
      </c>
      <c r="M693" s="84">
        <v>1150</v>
      </c>
      <c r="N693" s="84">
        <v>9290620.7200000007</v>
      </c>
      <c r="O693" s="101">
        <v>0</v>
      </c>
      <c r="P693" s="101">
        <v>0</v>
      </c>
      <c r="Q693" s="101">
        <v>0</v>
      </c>
      <c r="R693" s="101">
        <v>0</v>
      </c>
      <c r="S693" s="101">
        <v>0</v>
      </c>
      <c r="T693" s="101">
        <v>0</v>
      </c>
      <c r="U693" s="101">
        <v>0</v>
      </c>
      <c r="V693" s="101">
        <v>0</v>
      </c>
      <c r="W693" s="101">
        <v>0</v>
      </c>
      <c r="X693" s="101">
        <v>0</v>
      </c>
      <c r="Y693" s="101">
        <v>0</v>
      </c>
      <c r="Z693" s="101">
        <v>0</v>
      </c>
      <c r="AA693" s="101">
        <v>0</v>
      </c>
      <c r="AB693" s="101">
        <v>0</v>
      </c>
      <c r="AC693" s="84">
        <f>ROUND(N693*2.14%,2)</f>
        <v>198819.28</v>
      </c>
      <c r="AD693" s="101">
        <v>200000</v>
      </c>
      <c r="AE693" s="101">
        <v>0</v>
      </c>
      <c r="AF693" s="74">
        <v>2025</v>
      </c>
      <c r="AG693" s="74">
        <v>2025</v>
      </c>
      <c r="AH693" s="74">
        <v>2025</v>
      </c>
      <c r="AI693" s="89"/>
      <c r="AJ693" s="89"/>
      <c r="AK693" s="89"/>
      <c r="AL693" s="89"/>
      <c r="AM693" s="90" t="s">
        <v>16954</v>
      </c>
      <c r="AN693" s="90" t="s">
        <v>16971</v>
      </c>
      <c r="AO693" s="90">
        <v>0</v>
      </c>
      <c r="AP693" s="90" t="s">
        <v>16960</v>
      </c>
      <c r="AQ693" s="90" t="s">
        <v>16967</v>
      </c>
      <c r="AR693" s="90" t="s">
        <v>16965</v>
      </c>
      <c r="AS693" s="90"/>
      <c r="AT693" s="90"/>
      <c r="AU693" s="90"/>
      <c r="AV693" s="90"/>
      <c r="AW693" s="90" t="s">
        <v>619</v>
      </c>
      <c r="AX693" s="91">
        <v>2711.1</v>
      </c>
      <c r="AY693" s="91">
        <v>1150</v>
      </c>
      <c r="AZ693" s="90" t="s">
        <v>2968</v>
      </c>
      <c r="BA693" s="90" t="s">
        <v>17013</v>
      </c>
      <c r="BB693" s="92"/>
      <c r="BC693" s="93">
        <f t="shared" si="295"/>
        <v>0</v>
      </c>
      <c r="BJ693" s="61" t="str">
        <f t="shared" si="296"/>
        <v>1150.000</v>
      </c>
      <c r="BM693" s="61" t="s">
        <v>643</v>
      </c>
      <c r="BN693" s="61" t="s">
        <v>1141</v>
      </c>
      <c r="BO693" s="61" t="s">
        <v>2121</v>
      </c>
      <c r="BU693" s="61" t="s">
        <v>643</v>
      </c>
      <c r="BV693" s="61" t="s">
        <v>1141</v>
      </c>
      <c r="BW693" s="61" t="s">
        <v>2121</v>
      </c>
      <c r="CH693" s="86">
        <f t="shared" si="288"/>
        <v>-6.6938810050487518E-10</v>
      </c>
    </row>
    <row r="694" spans="1:86">
      <c r="A694" s="61">
        <v>1</v>
      </c>
      <c r="B694" s="94">
        <f>SUBTOTAL(9,$A$639:A694)</f>
        <v>53</v>
      </c>
      <c r="C694" s="98" t="s">
        <v>214</v>
      </c>
      <c r="D694" s="84">
        <f t="shared" si="297"/>
        <v>5788942.3700000001</v>
      </c>
      <c r="E694" s="101">
        <v>0</v>
      </c>
      <c r="F694" s="101">
        <v>0</v>
      </c>
      <c r="G694" s="101">
        <v>0</v>
      </c>
      <c r="H694" s="101">
        <v>0</v>
      </c>
      <c r="I694" s="101">
        <v>0</v>
      </c>
      <c r="J694" s="101">
        <v>0</v>
      </c>
      <c r="K694" s="116">
        <v>0</v>
      </c>
      <c r="L694" s="101">
        <v>0</v>
      </c>
      <c r="M694" s="84">
        <v>649.20000000000005</v>
      </c>
      <c r="N694" s="84">
        <v>5491425.8600000003</v>
      </c>
      <c r="O694" s="101">
        <v>0</v>
      </c>
      <c r="P694" s="101">
        <v>0</v>
      </c>
      <c r="Q694" s="101">
        <v>0</v>
      </c>
      <c r="R694" s="101">
        <v>0</v>
      </c>
      <c r="S694" s="101">
        <v>0</v>
      </c>
      <c r="T694" s="101">
        <v>0</v>
      </c>
      <c r="U694" s="101">
        <v>0</v>
      </c>
      <c r="V694" s="101">
        <v>0</v>
      </c>
      <c r="W694" s="101">
        <v>0</v>
      </c>
      <c r="X694" s="101">
        <v>0</v>
      </c>
      <c r="Y694" s="101">
        <v>0</v>
      </c>
      <c r="Z694" s="101">
        <v>0</v>
      </c>
      <c r="AA694" s="101">
        <v>0</v>
      </c>
      <c r="AB694" s="101">
        <v>0</v>
      </c>
      <c r="AC694" s="84">
        <f>ROUND(N694*2.14%,2)</f>
        <v>117516.51</v>
      </c>
      <c r="AD694" s="84">
        <v>180000</v>
      </c>
      <c r="AE694" s="101">
        <v>0</v>
      </c>
      <c r="AF694" s="74">
        <v>2025</v>
      </c>
      <c r="AG694" s="74">
        <v>2025</v>
      </c>
      <c r="AH694" s="74">
        <v>2025</v>
      </c>
      <c r="AI694" s="89"/>
      <c r="AJ694" s="89"/>
      <c r="AK694" s="89"/>
      <c r="AL694" s="89"/>
      <c r="AM694" s="90" t="s">
        <v>16956</v>
      </c>
      <c r="AN694" s="90" t="s">
        <v>16968</v>
      </c>
      <c r="AO694" s="90">
        <v>0</v>
      </c>
      <c r="AP694" s="90" t="s">
        <v>16962</v>
      </c>
      <c r="AQ694" s="90" t="s">
        <v>16967</v>
      </c>
      <c r="AR694" s="90">
        <v>0</v>
      </c>
      <c r="AS694" s="90"/>
      <c r="AT694" s="90"/>
      <c r="AU694" s="90"/>
      <c r="AV694" s="90"/>
      <c r="AW694" s="90" t="s">
        <v>1015</v>
      </c>
      <c r="AX694" s="91">
        <v>988.4</v>
      </c>
      <c r="AY694" s="91" t="s">
        <v>2985</v>
      </c>
      <c r="AZ694" s="90" t="s">
        <v>2993</v>
      </c>
      <c r="BA694" s="90">
        <v>2009</v>
      </c>
      <c r="BB694" s="92"/>
      <c r="BC694" s="93" t="e">
        <f t="shared" si="295"/>
        <v>#VALUE!</v>
      </c>
      <c r="BJ694" s="61" t="str">
        <f t="shared" si="296"/>
        <v>нет данных</v>
      </c>
      <c r="BM694" s="61" t="s">
        <v>644</v>
      </c>
      <c r="BN694" s="61" t="s">
        <v>721</v>
      </c>
      <c r="BO694" s="61" t="s">
        <v>3266</v>
      </c>
      <c r="BU694" s="61" t="s">
        <v>644</v>
      </c>
      <c r="BV694" s="61" t="s">
        <v>721</v>
      </c>
      <c r="BW694" s="61" t="s">
        <v>3266</v>
      </c>
      <c r="CH694" s="86">
        <f t="shared" si="288"/>
        <v>-2.3283064365386963E-10</v>
      </c>
    </row>
    <row r="695" spans="1:86">
      <c r="A695" s="61">
        <v>1</v>
      </c>
      <c r="B695" s="94">
        <f>SUBTOTAL(9,$A$639:A695)</f>
        <v>54</v>
      </c>
      <c r="C695" s="98" t="s">
        <v>13904</v>
      </c>
      <c r="D695" s="84">
        <f t="shared" si="297"/>
        <v>2457800</v>
      </c>
      <c r="E695" s="101">
        <v>0</v>
      </c>
      <c r="F695" s="101">
        <v>0</v>
      </c>
      <c r="G695" s="101">
        <v>0</v>
      </c>
      <c r="H695" s="101">
        <v>0</v>
      </c>
      <c r="I695" s="101">
        <v>0</v>
      </c>
      <c r="J695" s="101">
        <v>0</v>
      </c>
      <c r="K695" s="116">
        <v>1</v>
      </c>
      <c r="L695" s="84">
        <v>2230076.37</v>
      </c>
      <c r="M695" s="84">
        <v>0</v>
      </c>
      <c r="N695" s="138">
        <v>0</v>
      </c>
      <c r="O695" s="101">
        <v>0</v>
      </c>
      <c r="P695" s="101">
        <v>0</v>
      </c>
      <c r="Q695" s="101">
        <v>0</v>
      </c>
      <c r="R695" s="101">
        <v>0</v>
      </c>
      <c r="S695" s="101">
        <v>0</v>
      </c>
      <c r="T695" s="101">
        <v>0</v>
      </c>
      <c r="U695" s="101">
        <v>0</v>
      </c>
      <c r="V695" s="101">
        <v>0</v>
      </c>
      <c r="W695" s="101">
        <v>0</v>
      </c>
      <c r="X695" s="101">
        <v>0</v>
      </c>
      <c r="Y695" s="101">
        <v>0</v>
      </c>
      <c r="Z695" s="101">
        <v>0</v>
      </c>
      <c r="AA695" s="101">
        <v>0</v>
      </c>
      <c r="AB695" s="101">
        <v>0</v>
      </c>
      <c r="AC695" s="84">
        <f>ROUND(L695*2.14%,2)</f>
        <v>47723.63</v>
      </c>
      <c r="AD695" s="84">
        <v>180000</v>
      </c>
      <c r="AE695" s="101">
        <v>0</v>
      </c>
      <c r="AF695" s="74">
        <v>2025</v>
      </c>
      <c r="AG695" s="74">
        <v>2025</v>
      </c>
      <c r="AH695" s="74">
        <v>2025</v>
      </c>
      <c r="AI695" s="89"/>
      <c r="AJ695" s="89"/>
      <c r="AK695" s="89"/>
      <c r="AL695" s="89"/>
      <c r="AM695" s="90" t="s">
        <v>16971</v>
      </c>
      <c r="AN695" s="90">
        <v>2016</v>
      </c>
      <c r="AO695" s="90" t="s">
        <v>16956</v>
      </c>
      <c r="AP695" s="90" t="s">
        <v>16957</v>
      </c>
      <c r="AQ695" s="90" t="s">
        <v>16973</v>
      </c>
      <c r="AR695" s="90" t="s">
        <v>16965</v>
      </c>
      <c r="AS695" s="90"/>
      <c r="AT695" s="90" t="s">
        <v>16976</v>
      </c>
      <c r="AU695" s="97">
        <v>1598827.3399999999</v>
      </c>
      <c r="AV695" s="97">
        <v>1467458.26</v>
      </c>
      <c r="AW695" s="90"/>
      <c r="AX695" s="91"/>
      <c r="AY695" s="91"/>
      <c r="AZ695" s="90" t="s">
        <v>2993</v>
      </c>
      <c r="BA695" s="90"/>
      <c r="BB695" s="92"/>
      <c r="BC695" s="93">
        <f t="shared" si="295"/>
        <v>0</v>
      </c>
      <c r="BJ695" s="61" t="str">
        <f t="shared" si="296"/>
        <v>392.500</v>
      </c>
      <c r="BM695" s="61" t="s">
        <v>645</v>
      </c>
      <c r="BN695" s="61" t="s">
        <v>2985</v>
      </c>
      <c r="BO695" s="61" t="s">
        <v>2985</v>
      </c>
      <c r="BU695" s="61" t="s">
        <v>645</v>
      </c>
      <c r="BV695" s="61" t="s">
        <v>2985</v>
      </c>
      <c r="BW695" s="61" t="s">
        <v>2985</v>
      </c>
      <c r="CH695" s="86">
        <f t="shared" si="288"/>
        <v>-1.1641532182693481E-10</v>
      </c>
    </row>
    <row r="696" spans="1:86">
      <c r="A696" s="61">
        <v>1</v>
      </c>
      <c r="B696" s="94">
        <f>SUBTOTAL(9,$A$639:A696)</f>
        <v>55</v>
      </c>
      <c r="C696" s="98" t="s">
        <v>216</v>
      </c>
      <c r="D696" s="84">
        <f t="shared" si="297"/>
        <v>5308128</v>
      </c>
      <c r="E696" s="101">
        <v>0</v>
      </c>
      <c r="F696" s="101">
        <v>0</v>
      </c>
      <c r="G696" s="101">
        <v>0</v>
      </c>
      <c r="H696" s="101">
        <v>0</v>
      </c>
      <c r="I696" s="101">
        <v>0</v>
      </c>
      <c r="J696" s="101">
        <v>0</v>
      </c>
      <c r="K696" s="116">
        <v>0</v>
      </c>
      <c r="L696" s="101">
        <v>0</v>
      </c>
      <c r="M696" s="84">
        <v>630</v>
      </c>
      <c r="N696" s="84">
        <v>5020685.33</v>
      </c>
      <c r="O696" s="101">
        <v>0</v>
      </c>
      <c r="P696" s="101">
        <v>0</v>
      </c>
      <c r="Q696" s="101">
        <v>0</v>
      </c>
      <c r="R696" s="101">
        <v>0</v>
      </c>
      <c r="S696" s="101">
        <v>0</v>
      </c>
      <c r="T696" s="101">
        <v>0</v>
      </c>
      <c r="U696" s="101">
        <v>0</v>
      </c>
      <c r="V696" s="101">
        <v>0</v>
      </c>
      <c r="W696" s="101">
        <v>0</v>
      </c>
      <c r="X696" s="101">
        <v>0</v>
      </c>
      <c r="Y696" s="101">
        <v>0</v>
      </c>
      <c r="Z696" s="101">
        <v>0</v>
      </c>
      <c r="AA696" s="101">
        <v>0</v>
      </c>
      <c r="AB696" s="101">
        <v>0</v>
      </c>
      <c r="AC696" s="84">
        <f>ROUND(N696*2.14%,2)</f>
        <v>107442.67</v>
      </c>
      <c r="AD696" s="84">
        <v>180000</v>
      </c>
      <c r="AE696" s="101">
        <v>0</v>
      </c>
      <c r="AF696" s="74">
        <v>2025</v>
      </c>
      <c r="AG696" s="74">
        <v>2025</v>
      </c>
      <c r="AH696" s="74">
        <v>2025</v>
      </c>
      <c r="AI696" s="89"/>
      <c r="AJ696" s="89"/>
      <c r="AK696" s="89"/>
      <c r="AL696" s="89"/>
      <c r="AM696" s="90" t="s">
        <v>16968</v>
      </c>
      <c r="AN696" s="90" t="s">
        <v>16957</v>
      </c>
      <c r="AO696" s="90">
        <v>0</v>
      </c>
      <c r="AP696" s="90" t="s">
        <v>16959</v>
      </c>
      <c r="AQ696" s="90" t="s">
        <v>16962</v>
      </c>
      <c r="AR696" s="90">
        <v>0</v>
      </c>
      <c r="AS696" s="90"/>
      <c r="AT696" s="90"/>
      <c r="AU696" s="90"/>
      <c r="AV696" s="90"/>
      <c r="AW696" s="90" t="s">
        <v>1005</v>
      </c>
      <c r="AX696" s="91">
        <v>661.6</v>
      </c>
      <c r="AY696" s="91">
        <v>630</v>
      </c>
      <c r="AZ696" s="90" t="s">
        <v>2968</v>
      </c>
      <c r="BA696" s="90" t="s">
        <v>17013</v>
      </c>
      <c r="BB696" s="92"/>
      <c r="BC696" s="93">
        <f t="shared" si="295"/>
        <v>0</v>
      </c>
      <c r="BJ696" s="61" t="str">
        <f t="shared" si="296"/>
        <v>3186.000</v>
      </c>
      <c r="BM696" s="61" t="s">
        <v>539</v>
      </c>
      <c r="BN696" s="61" t="s">
        <v>2985</v>
      </c>
      <c r="BO696" s="61" t="s">
        <v>3267</v>
      </c>
      <c r="BU696" s="61" t="s">
        <v>539</v>
      </c>
      <c r="BV696" s="61" t="s">
        <v>2985</v>
      </c>
      <c r="BW696" s="61" t="s">
        <v>3267</v>
      </c>
      <c r="CH696" s="86">
        <f t="shared" si="288"/>
        <v>-5.8207660913467407E-11</v>
      </c>
    </row>
    <row r="697" spans="1:86">
      <c r="A697" s="61">
        <v>1</v>
      </c>
      <c r="B697" s="94">
        <f>SUBTOTAL(9,$A$639:A697)</f>
        <v>56</v>
      </c>
      <c r="C697" s="98" t="s">
        <v>217</v>
      </c>
      <c r="D697" s="84">
        <f t="shared" si="297"/>
        <v>7557763.2000000002</v>
      </c>
      <c r="E697" s="101">
        <v>0</v>
      </c>
      <c r="F697" s="101">
        <v>0</v>
      </c>
      <c r="G697" s="101">
        <v>0</v>
      </c>
      <c r="H697" s="101">
        <v>0</v>
      </c>
      <c r="I697" s="101">
        <v>0</v>
      </c>
      <c r="J697" s="101">
        <v>0</v>
      </c>
      <c r="K697" s="116">
        <v>0</v>
      </c>
      <c r="L697" s="101">
        <v>0</v>
      </c>
      <c r="M697" s="84">
        <v>897</v>
      </c>
      <c r="N697" s="84">
        <v>7223187</v>
      </c>
      <c r="O697" s="101">
        <v>0</v>
      </c>
      <c r="P697" s="101">
        <v>0</v>
      </c>
      <c r="Q697" s="101">
        <v>0</v>
      </c>
      <c r="R697" s="101">
        <v>0</v>
      </c>
      <c r="S697" s="101">
        <v>0</v>
      </c>
      <c r="T697" s="101">
        <v>0</v>
      </c>
      <c r="U697" s="101">
        <v>0</v>
      </c>
      <c r="V697" s="101">
        <v>0</v>
      </c>
      <c r="W697" s="101">
        <v>0</v>
      </c>
      <c r="X697" s="101">
        <v>0</v>
      </c>
      <c r="Y697" s="101">
        <v>0</v>
      </c>
      <c r="Z697" s="101">
        <v>0</v>
      </c>
      <c r="AA697" s="101">
        <v>0</v>
      </c>
      <c r="AB697" s="101">
        <v>0</v>
      </c>
      <c r="AC697" s="84">
        <f>ROUND(N697*2.14%,2)</f>
        <v>154576.20000000001</v>
      </c>
      <c r="AD697" s="84">
        <v>180000</v>
      </c>
      <c r="AE697" s="101">
        <v>0</v>
      </c>
      <c r="AF697" s="74">
        <v>2025</v>
      </c>
      <c r="AG697" s="74">
        <v>2025</v>
      </c>
      <c r="AH697" s="74">
        <v>2025</v>
      </c>
      <c r="AI697" s="89"/>
      <c r="AJ697" s="89"/>
      <c r="AK697" s="89"/>
      <c r="AL697" s="89"/>
      <c r="AM697" s="90" t="s">
        <v>16974</v>
      </c>
      <c r="AN697" s="90" t="s">
        <v>16961</v>
      </c>
      <c r="AO697" s="90">
        <v>0</v>
      </c>
      <c r="AP697" s="90" t="s">
        <v>16964</v>
      </c>
      <c r="AQ697" s="90" t="s">
        <v>16957</v>
      </c>
      <c r="AR697" s="90">
        <v>0</v>
      </c>
      <c r="AS697" s="90"/>
      <c r="AT697" s="90"/>
      <c r="AU697" s="90"/>
      <c r="AV697" s="90"/>
      <c r="AW697" s="90" t="s">
        <v>789</v>
      </c>
      <c r="AX697" s="91">
        <v>1420.7</v>
      </c>
      <c r="AY697" s="91">
        <v>897</v>
      </c>
      <c r="AZ697" s="90" t="s">
        <v>2968</v>
      </c>
      <c r="BA697" s="90" t="s">
        <v>17013</v>
      </c>
      <c r="BB697" s="92"/>
      <c r="BC697" s="93">
        <f t="shared" si="295"/>
        <v>0</v>
      </c>
      <c r="BJ697" s="61" t="str">
        <f t="shared" si="296"/>
        <v>нет данных</v>
      </c>
      <c r="BM697" s="61" t="s">
        <v>3268</v>
      </c>
      <c r="BN697" s="61" t="s">
        <v>3007</v>
      </c>
      <c r="BO697" s="61" t="s">
        <v>3269</v>
      </c>
      <c r="BU697" s="61" t="s">
        <v>3268</v>
      </c>
      <c r="BV697" s="61" t="s">
        <v>3007</v>
      </c>
      <c r="BW697" s="61" t="s">
        <v>3269</v>
      </c>
      <c r="CH697" s="86">
        <f t="shared" si="288"/>
        <v>1.7462298274040222E-10</v>
      </c>
    </row>
    <row r="698" spans="1:86">
      <c r="A698" s="61">
        <v>1</v>
      </c>
      <c r="B698" s="94">
        <f>SUBTOTAL(9,$A$639:A698)</f>
        <v>57</v>
      </c>
      <c r="C698" s="98" t="s">
        <v>218</v>
      </c>
      <c r="D698" s="84">
        <f t="shared" si="297"/>
        <v>4915600</v>
      </c>
      <c r="E698" s="101">
        <v>0</v>
      </c>
      <c r="F698" s="101">
        <v>0</v>
      </c>
      <c r="G698" s="101">
        <v>0</v>
      </c>
      <c r="H698" s="101">
        <v>0</v>
      </c>
      <c r="I698" s="101">
        <v>0</v>
      </c>
      <c r="J698" s="101">
        <v>0</v>
      </c>
      <c r="K698" s="116">
        <v>2</v>
      </c>
      <c r="L698" s="84">
        <v>4636381.4400000004</v>
      </c>
      <c r="M698" s="84">
        <v>0</v>
      </c>
      <c r="N698" s="138">
        <v>0</v>
      </c>
      <c r="O698" s="101">
        <v>0</v>
      </c>
      <c r="P698" s="101">
        <v>0</v>
      </c>
      <c r="Q698" s="101">
        <v>0</v>
      </c>
      <c r="R698" s="101">
        <v>0</v>
      </c>
      <c r="S698" s="101">
        <v>0</v>
      </c>
      <c r="T698" s="101">
        <v>0</v>
      </c>
      <c r="U698" s="101">
        <v>0</v>
      </c>
      <c r="V698" s="101">
        <v>0</v>
      </c>
      <c r="W698" s="101">
        <v>0</v>
      </c>
      <c r="X698" s="101">
        <v>0</v>
      </c>
      <c r="Y698" s="101">
        <v>0</v>
      </c>
      <c r="Z698" s="101">
        <v>0</v>
      </c>
      <c r="AA698" s="101">
        <v>0</v>
      </c>
      <c r="AB698" s="101">
        <v>0</v>
      </c>
      <c r="AC698" s="84">
        <f>ROUND(L698*2.14%,2)</f>
        <v>99218.559999999998</v>
      </c>
      <c r="AD698" s="84">
        <v>180000</v>
      </c>
      <c r="AE698" s="101">
        <v>0</v>
      </c>
      <c r="AF698" s="74">
        <v>2025</v>
      </c>
      <c r="AG698" s="74">
        <v>2025</v>
      </c>
      <c r="AH698" s="74">
        <v>2025</v>
      </c>
      <c r="AI698" s="89"/>
      <c r="AJ698" s="89"/>
      <c r="AK698" s="89"/>
      <c r="AL698" s="89"/>
      <c r="AM698" s="90" t="s">
        <v>16956</v>
      </c>
      <c r="AN698" s="90" t="s">
        <v>16959</v>
      </c>
      <c r="AO698" s="90" t="s">
        <v>16956</v>
      </c>
      <c r="AP698" s="90" t="s">
        <v>16965</v>
      </c>
      <c r="AQ698" s="90" t="s">
        <v>16965</v>
      </c>
      <c r="AR698" s="90" t="s">
        <v>16953</v>
      </c>
      <c r="AS698" s="90"/>
      <c r="AT698" s="90"/>
      <c r="AU698" s="90"/>
      <c r="AV698" s="90"/>
      <c r="AW698" s="90" t="s">
        <v>671</v>
      </c>
      <c r="AX698" s="91">
        <v>4847.8</v>
      </c>
      <c r="AY698" s="91">
        <v>635.5</v>
      </c>
      <c r="AZ698" s="90" t="s">
        <v>2993</v>
      </c>
      <c r="BA698" s="90" t="s">
        <v>2985</v>
      </c>
      <c r="BB698" s="92"/>
      <c r="BC698" s="93">
        <f t="shared" si="295"/>
        <v>635.5</v>
      </c>
      <c r="BJ698" s="61" t="str">
        <f t="shared" si="296"/>
        <v>575.400</v>
      </c>
      <c r="BM698" s="61" t="s">
        <v>646</v>
      </c>
      <c r="BN698" s="61" t="s">
        <v>616</v>
      </c>
      <c r="BO698" s="61" t="s">
        <v>3270</v>
      </c>
      <c r="BU698" s="61" t="s">
        <v>646</v>
      </c>
      <c r="BV698" s="61" t="s">
        <v>616</v>
      </c>
      <c r="BW698" s="61" t="s">
        <v>3270</v>
      </c>
      <c r="CH698" s="86">
        <f t="shared" si="288"/>
        <v>-4.0745362639427185E-10</v>
      </c>
    </row>
    <row r="699" spans="1:86">
      <c r="B699" s="87" t="s">
        <v>509</v>
      </c>
      <c r="C699" s="87"/>
      <c r="D699" s="83">
        <f>SUM(D700:D706)</f>
        <v>56471101.200000003</v>
      </c>
      <c r="E699" s="84">
        <f t="shared" ref="E699:AE699" si="298">SUM(E700:E706)</f>
        <v>0</v>
      </c>
      <c r="F699" s="84">
        <f t="shared" si="298"/>
        <v>0</v>
      </c>
      <c r="G699" s="84">
        <f t="shared" si="298"/>
        <v>0</v>
      </c>
      <c r="H699" s="84">
        <f t="shared" si="298"/>
        <v>0</v>
      </c>
      <c r="I699" s="84">
        <f t="shared" si="298"/>
        <v>0</v>
      </c>
      <c r="J699" s="84">
        <f t="shared" si="298"/>
        <v>0</v>
      </c>
      <c r="K699" s="85">
        <f t="shared" si="298"/>
        <v>0</v>
      </c>
      <c r="L699" s="84">
        <f t="shared" si="298"/>
        <v>0</v>
      </c>
      <c r="M699" s="84">
        <f t="shared" si="298"/>
        <v>6690.75</v>
      </c>
      <c r="N699" s="84">
        <f t="shared" si="298"/>
        <v>53995595.450000003</v>
      </c>
      <c r="O699" s="84">
        <f t="shared" si="298"/>
        <v>0</v>
      </c>
      <c r="P699" s="84">
        <f t="shared" si="298"/>
        <v>0</v>
      </c>
      <c r="Q699" s="84">
        <f t="shared" si="298"/>
        <v>0</v>
      </c>
      <c r="R699" s="84">
        <f t="shared" si="298"/>
        <v>0</v>
      </c>
      <c r="S699" s="84">
        <f t="shared" si="298"/>
        <v>0</v>
      </c>
      <c r="T699" s="84">
        <f t="shared" si="298"/>
        <v>0</v>
      </c>
      <c r="U699" s="84">
        <f t="shared" si="298"/>
        <v>0</v>
      </c>
      <c r="V699" s="84">
        <f t="shared" si="298"/>
        <v>0</v>
      </c>
      <c r="W699" s="84">
        <f t="shared" si="298"/>
        <v>0</v>
      </c>
      <c r="X699" s="84">
        <f t="shared" si="298"/>
        <v>0</v>
      </c>
      <c r="Y699" s="84">
        <f t="shared" si="298"/>
        <v>0</v>
      </c>
      <c r="Z699" s="84">
        <f t="shared" si="298"/>
        <v>0</v>
      </c>
      <c r="AA699" s="84">
        <f t="shared" si="298"/>
        <v>0</v>
      </c>
      <c r="AB699" s="84">
        <f t="shared" si="298"/>
        <v>0</v>
      </c>
      <c r="AC699" s="84">
        <f t="shared" si="298"/>
        <v>1155505.75</v>
      </c>
      <c r="AD699" s="84">
        <f t="shared" si="298"/>
        <v>1320000</v>
      </c>
      <c r="AE699" s="84">
        <f t="shared" si="298"/>
        <v>0</v>
      </c>
      <c r="AF699" s="74" t="s">
        <v>17027</v>
      </c>
      <c r="AG699" s="74" t="s">
        <v>17027</v>
      </c>
      <c r="AH699" s="74" t="s">
        <v>17027</v>
      </c>
      <c r="AI699" s="89"/>
      <c r="AJ699" s="89"/>
      <c r="AK699" s="89"/>
      <c r="AL699" s="89"/>
      <c r="AM699" s="90"/>
      <c r="AN699" s="90"/>
      <c r="AO699" s="90"/>
      <c r="AP699" s="90"/>
      <c r="AQ699" s="90"/>
      <c r="AR699" s="90"/>
      <c r="AS699" s="90"/>
      <c r="AT699" s="90"/>
      <c r="AU699" s="90"/>
      <c r="AV699" s="90"/>
      <c r="AW699" s="90"/>
      <c r="AX699" s="91"/>
      <c r="AY699" s="91"/>
      <c r="AZ699" s="90"/>
      <c r="BA699" s="90"/>
      <c r="BB699" s="92"/>
      <c r="BC699" s="93">
        <f t="shared" si="295"/>
        <v>-6690.75</v>
      </c>
      <c r="BJ699" s="61" t="e">
        <f t="shared" si="296"/>
        <v>#N/A</v>
      </c>
      <c r="BM699" s="61" t="s">
        <v>3858</v>
      </c>
      <c r="BN699" s="61" t="s">
        <v>3004</v>
      </c>
      <c r="BO699" s="61" t="s">
        <v>3359</v>
      </c>
      <c r="BU699" s="61" t="s">
        <v>3858</v>
      </c>
      <c r="BV699" s="61" t="s">
        <v>3004</v>
      </c>
      <c r="BW699" s="61" t="s">
        <v>3359</v>
      </c>
      <c r="CH699" s="86">
        <f t="shared" si="288"/>
        <v>0</v>
      </c>
    </row>
    <row r="700" spans="1:86">
      <c r="A700" s="61">
        <v>1</v>
      </c>
      <c r="B700" s="94">
        <f>SUBTOTAL(9,$A$639:A700)</f>
        <v>58</v>
      </c>
      <c r="C700" s="98" t="s">
        <v>556</v>
      </c>
      <c r="D700" s="84">
        <f t="shared" ref="D700:D706" si="299">E700+F700+G700+H700+I700+J700+L700+N700+P700+R700+T700+U700+V700+W700+X700+Y700+Z700+AA700+AB700+AC700+AD700+AE700</f>
        <v>6319200</v>
      </c>
      <c r="E700" s="101">
        <v>0</v>
      </c>
      <c r="F700" s="101">
        <v>0</v>
      </c>
      <c r="G700" s="101">
        <v>0</v>
      </c>
      <c r="H700" s="101">
        <v>0</v>
      </c>
      <c r="I700" s="101">
        <v>0</v>
      </c>
      <c r="J700" s="101">
        <v>0</v>
      </c>
      <c r="K700" s="116">
        <v>0</v>
      </c>
      <c r="L700" s="101">
        <v>0</v>
      </c>
      <c r="M700" s="84">
        <v>750</v>
      </c>
      <c r="N700" s="84">
        <v>6010573.7199999997</v>
      </c>
      <c r="O700" s="101">
        <v>0</v>
      </c>
      <c r="P700" s="101">
        <v>0</v>
      </c>
      <c r="Q700" s="101">
        <v>0</v>
      </c>
      <c r="R700" s="101">
        <v>0</v>
      </c>
      <c r="S700" s="101">
        <v>0</v>
      </c>
      <c r="T700" s="101">
        <v>0</v>
      </c>
      <c r="U700" s="101">
        <v>0</v>
      </c>
      <c r="V700" s="101">
        <v>0</v>
      </c>
      <c r="W700" s="101">
        <v>0</v>
      </c>
      <c r="X700" s="101">
        <v>0</v>
      </c>
      <c r="Y700" s="101">
        <v>0</v>
      </c>
      <c r="Z700" s="101">
        <v>0</v>
      </c>
      <c r="AA700" s="101">
        <v>0</v>
      </c>
      <c r="AB700" s="101">
        <v>0</v>
      </c>
      <c r="AC700" s="84">
        <f t="shared" ref="AC700:AC706" si="300">ROUND(N700*2.14%,2)</f>
        <v>128626.28</v>
      </c>
      <c r="AD700" s="84">
        <v>180000</v>
      </c>
      <c r="AE700" s="101">
        <v>0</v>
      </c>
      <c r="AF700" s="74">
        <v>2025</v>
      </c>
      <c r="AG700" s="74">
        <v>2025</v>
      </c>
      <c r="AH700" s="74">
        <v>2025</v>
      </c>
      <c r="AI700" s="89"/>
      <c r="AJ700" s="89"/>
      <c r="AK700" s="89"/>
      <c r="AL700" s="89"/>
      <c r="AM700" s="90" t="s">
        <v>16961</v>
      </c>
      <c r="AN700" s="90" t="s">
        <v>16952</v>
      </c>
      <c r="AO700" s="90">
        <v>0</v>
      </c>
      <c r="AP700" s="90" t="s">
        <v>16972</v>
      </c>
      <c r="AQ700" s="90" t="s">
        <v>16973</v>
      </c>
      <c r="AR700" s="90">
        <v>0</v>
      </c>
      <c r="AS700" s="90"/>
      <c r="AT700" s="90"/>
      <c r="AU700" s="90"/>
      <c r="AV700" s="90"/>
      <c r="AW700" s="90" t="s">
        <v>789</v>
      </c>
      <c r="AX700" s="91">
        <v>791.29</v>
      </c>
      <c r="AY700" s="91">
        <v>650</v>
      </c>
      <c r="AZ700" s="90" t="s">
        <v>2968</v>
      </c>
      <c r="BA700" s="90" t="s">
        <v>17013</v>
      </c>
      <c r="BB700" s="92"/>
      <c r="BC700" s="93">
        <f t="shared" si="295"/>
        <v>-100</v>
      </c>
      <c r="BJ700" s="61" t="str">
        <f t="shared" si="296"/>
        <v>500.000</v>
      </c>
      <c r="BM700" s="61" t="s">
        <v>3859</v>
      </c>
      <c r="BN700" s="61" t="s">
        <v>2985</v>
      </c>
      <c r="BO700" s="61" t="s">
        <v>1430</v>
      </c>
      <c r="BU700" s="61" t="s">
        <v>3859</v>
      </c>
      <c r="BV700" s="61" t="s">
        <v>2985</v>
      </c>
      <c r="BW700" s="61" t="s">
        <v>1430</v>
      </c>
      <c r="CH700" s="86">
        <f t="shared" si="288"/>
        <v>2.6193447411060333E-10</v>
      </c>
    </row>
    <row r="701" spans="1:86">
      <c r="A701" s="61">
        <v>1</v>
      </c>
      <c r="B701" s="94">
        <f>SUBTOTAL(9,$A$639:A701)</f>
        <v>59</v>
      </c>
      <c r="C701" s="98" t="s">
        <v>3348</v>
      </c>
      <c r="D701" s="84">
        <f t="shared" si="299"/>
        <v>4657250.3999999994</v>
      </c>
      <c r="E701" s="101">
        <v>0</v>
      </c>
      <c r="F701" s="101">
        <v>0</v>
      </c>
      <c r="G701" s="101">
        <v>0</v>
      </c>
      <c r="H701" s="101">
        <v>0</v>
      </c>
      <c r="I701" s="101">
        <v>0</v>
      </c>
      <c r="J701" s="101">
        <v>0</v>
      </c>
      <c r="K701" s="116">
        <v>0</v>
      </c>
      <c r="L701" s="101">
        <v>0</v>
      </c>
      <c r="M701" s="84">
        <v>552.75</v>
      </c>
      <c r="N701" s="84">
        <v>4383444.68</v>
      </c>
      <c r="O701" s="101">
        <v>0</v>
      </c>
      <c r="P701" s="101">
        <v>0</v>
      </c>
      <c r="Q701" s="101">
        <v>0</v>
      </c>
      <c r="R701" s="101">
        <v>0</v>
      </c>
      <c r="S701" s="101">
        <v>0</v>
      </c>
      <c r="T701" s="101">
        <v>0</v>
      </c>
      <c r="U701" s="101">
        <v>0</v>
      </c>
      <c r="V701" s="101">
        <v>0</v>
      </c>
      <c r="W701" s="101">
        <v>0</v>
      </c>
      <c r="X701" s="101">
        <v>0</v>
      </c>
      <c r="Y701" s="101">
        <v>0</v>
      </c>
      <c r="Z701" s="101">
        <v>0</v>
      </c>
      <c r="AA701" s="101">
        <v>0</v>
      </c>
      <c r="AB701" s="101">
        <v>0</v>
      </c>
      <c r="AC701" s="84">
        <f t="shared" si="300"/>
        <v>93805.72</v>
      </c>
      <c r="AD701" s="84">
        <v>180000</v>
      </c>
      <c r="AE701" s="101">
        <v>0</v>
      </c>
      <c r="AF701" s="74">
        <v>2025</v>
      </c>
      <c r="AG701" s="74">
        <v>2025</v>
      </c>
      <c r="AH701" s="74">
        <v>2025</v>
      </c>
      <c r="AI701" s="89"/>
      <c r="AJ701" s="89"/>
      <c r="AK701" s="89"/>
      <c r="AL701" s="89"/>
      <c r="AM701" s="90" t="s">
        <v>16955</v>
      </c>
      <c r="AN701" s="90" t="s">
        <v>16974</v>
      </c>
      <c r="AO701" s="90"/>
      <c r="AP701" s="90" t="s">
        <v>16953</v>
      </c>
      <c r="AQ701" s="90" t="s">
        <v>16959</v>
      </c>
      <c r="AR701" s="90"/>
      <c r="AS701" s="90"/>
      <c r="AT701" s="90"/>
      <c r="AU701" s="90"/>
      <c r="AV701" s="90"/>
      <c r="AW701" s="90">
        <v>1976</v>
      </c>
      <c r="AX701" s="91">
        <v>1655.19</v>
      </c>
      <c r="AY701" s="91">
        <v>552.75</v>
      </c>
      <c r="AZ701" s="90" t="s">
        <v>2968</v>
      </c>
      <c r="BA701" s="90">
        <v>2010</v>
      </c>
      <c r="BB701" s="92"/>
      <c r="BC701" s="93">
        <f t="shared" si="295"/>
        <v>0</v>
      </c>
      <c r="CH701" s="86">
        <f t="shared" si="288"/>
        <v>-2.6193447411060333E-10</v>
      </c>
    </row>
    <row r="702" spans="1:86">
      <c r="A702" s="61">
        <v>1</v>
      </c>
      <c r="B702" s="94">
        <f>SUBTOTAL(9,$A$639:A702)</f>
        <v>60</v>
      </c>
      <c r="C702" s="98" t="s">
        <v>557</v>
      </c>
      <c r="D702" s="84">
        <f t="shared" si="299"/>
        <v>5139616</v>
      </c>
      <c r="E702" s="101">
        <v>0</v>
      </c>
      <c r="F702" s="101">
        <v>0</v>
      </c>
      <c r="G702" s="101">
        <v>0</v>
      </c>
      <c r="H702" s="101">
        <v>0</v>
      </c>
      <c r="I702" s="101">
        <v>0</v>
      </c>
      <c r="J702" s="101">
        <v>0</v>
      </c>
      <c r="K702" s="116">
        <v>0</v>
      </c>
      <c r="L702" s="101">
        <v>0</v>
      </c>
      <c r="M702" s="84">
        <v>610</v>
      </c>
      <c r="N702" s="84">
        <v>4855703.9400000004</v>
      </c>
      <c r="O702" s="101">
        <v>0</v>
      </c>
      <c r="P702" s="101">
        <v>0</v>
      </c>
      <c r="Q702" s="101">
        <v>0</v>
      </c>
      <c r="R702" s="101">
        <v>0</v>
      </c>
      <c r="S702" s="101">
        <v>0</v>
      </c>
      <c r="T702" s="101">
        <v>0</v>
      </c>
      <c r="U702" s="101">
        <v>0</v>
      </c>
      <c r="V702" s="101">
        <v>0</v>
      </c>
      <c r="W702" s="101">
        <v>0</v>
      </c>
      <c r="X702" s="101">
        <v>0</v>
      </c>
      <c r="Y702" s="101">
        <v>0</v>
      </c>
      <c r="Z702" s="101">
        <v>0</v>
      </c>
      <c r="AA702" s="101">
        <v>0</v>
      </c>
      <c r="AB702" s="101">
        <v>0</v>
      </c>
      <c r="AC702" s="84">
        <f t="shared" si="300"/>
        <v>103912.06</v>
      </c>
      <c r="AD702" s="84">
        <v>180000</v>
      </c>
      <c r="AE702" s="101">
        <v>0</v>
      </c>
      <c r="AF702" s="74">
        <v>2025</v>
      </c>
      <c r="AG702" s="74">
        <v>2025</v>
      </c>
      <c r="AH702" s="74">
        <v>2025</v>
      </c>
      <c r="AI702" s="89"/>
      <c r="AJ702" s="89"/>
      <c r="AK702" s="89"/>
      <c r="AL702" s="89"/>
      <c r="AM702" s="90" t="s">
        <v>16963</v>
      </c>
      <c r="AN702" s="90" t="s">
        <v>16966</v>
      </c>
      <c r="AO702" s="90">
        <v>0</v>
      </c>
      <c r="AP702" s="90" t="s">
        <v>16958</v>
      </c>
      <c r="AQ702" s="90" t="s">
        <v>16973</v>
      </c>
      <c r="AR702" s="90">
        <v>0</v>
      </c>
      <c r="AS702" s="90"/>
      <c r="AT702" s="90"/>
      <c r="AU702" s="90"/>
      <c r="AV702" s="90"/>
      <c r="AW702" s="90" t="s">
        <v>773</v>
      </c>
      <c r="AX702" s="91">
        <v>1224.3</v>
      </c>
      <c r="AY702" s="91" t="s">
        <v>2985</v>
      </c>
      <c r="AZ702" s="90" t="s">
        <v>2968</v>
      </c>
      <c r="BA702" s="90" t="s">
        <v>17013</v>
      </c>
      <c r="BB702" s="92"/>
      <c r="BC702" s="93" t="e">
        <f t="shared" si="295"/>
        <v>#VALUE!</v>
      </c>
      <c r="BJ702" s="61" t="str">
        <f>VLOOKUP(C702,BM:BO,3,FALSE)</f>
        <v>нет данных</v>
      </c>
      <c r="BM702" s="61" t="s">
        <v>3860</v>
      </c>
      <c r="BN702" s="61" t="s">
        <v>3007</v>
      </c>
      <c r="BO702" s="61" t="s">
        <v>2364</v>
      </c>
      <c r="BU702" s="61" t="s">
        <v>3860</v>
      </c>
      <c r="BV702" s="61" t="s">
        <v>3007</v>
      </c>
      <c r="BW702" s="61" t="s">
        <v>2364</v>
      </c>
      <c r="CH702" s="86">
        <f t="shared" si="288"/>
        <v>-4.0745362639427185E-10</v>
      </c>
    </row>
    <row r="703" spans="1:86">
      <c r="A703" s="61">
        <v>1</v>
      </c>
      <c r="B703" s="94">
        <f>SUBTOTAL(9,$A$639:A703)</f>
        <v>61</v>
      </c>
      <c r="C703" s="98" t="s">
        <v>558</v>
      </c>
      <c r="D703" s="84">
        <f t="shared" si="299"/>
        <v>11220000</v>
      </c>
      <c r="E703" s="101">
        <v>0</v>
      </c>
      <c r="F703" s="101">
        <v>0</v>
      </c>
      <c r="G703" s="101">
        <v>0</v>
      </c>
      <c r="H703" s="101">
        <v>0</v>
      </c>
      <c r="I703" s="101">
        <v>0</v>
      </c>
      <c r="J703" s="101">
        <v>0</v>
      </c>
      <c r="K703" s="116">
        <v>0</v>
      </c>
      <c r="L703" s="101">
        <v>0</v>
      </c>
      <c r="M703" s="84">
        <v>1320</v>
      </c>
      <c r="N703" s="84">
        <v>10789112.98</v>
      </c>
      <c r="O703" s="101">
        <v>0</v>
      </c>
      <c r="P703" s="101">
        <v>0</v>
      </c>
      <c r="Q703" s="101">
        <v>0</v>
      </c>
      <c r="R703" s="101">
        <v>0</v>
      </c>
      <c r="S703" s="101">
        <v>0</v>
      </c>
      <c r="T703" s="101">
        <v>0</v>
      </c>
      <c r="U703" s="101">
        <v>0</v>
      </c>
      <c r="V703" s="101">
        <v>0</v>
      </c>
      <c r="W703" s="101">
        <v>0</v>
      </c>
      <c r="X703" s="101">
        <v>0</v>
      </c>
      <c r="Y703" s="101">
        <v>0</v>
      </c>
      <c r="Z703" s="101">
        <v>0</v>
      </c>
      <c r="AA703" s="101">
        <v>0</v>
      </c>
      <c r="AB703" s="101">
        <v>0</v>
      </c>
      <c r="AC703" s="84">
        <f t="shared" si="300"/>
        <v>230887.02</v>
      </c>
      <c r="AD703" s="101">
        <v>200000</v>
      </c>
      <c r="AE703" s="101">
        <v>0</v>
      </c>
      <c r="AF703" s="74">
        <v>2025</v>
      </c>
      <c r="AG703" s="74">
        <v>2025</v>
      </c>
      <c r="AH703" s="74">
        <v>2025</v>
      </c>
      <c r="AI703" s="89"/>
      <c r="AJ703" s="89"/>
      <c r="AK703" s="89"/>
      <c r="AL703" s="89"/>
      <c r="AM703" s="90" t="s">
        <v>16955</v>
      </c>
      <c r="AN703" s="90" t="s">
        <v>16957</v>
      </c>
      <c r="AO703" s="90">
        <v>0</v>
      </c>
      <c r="AP703" s="90" t="s">
        <v>16967</v>
      </c>
      <c r="AQ703" s="90" t="s">
        <v>16969</v>
      </c>
      <c r="AR703" s="90" t="s">
        <v>16969</v>
      </c>
      <c r="AS703" s="90"/>
      <c r="AT703" s="90"/>
      <c r="AU703" s="90"/>
      <c r="AV703" s="90"/>
      <c r="AW703" s="90" t="s">
        <v>616</v>
      </c>
      <c r="AX703" s="91">
        <v>6351.5</v>
      </c>
      <c r="AY703" s="91" t="s">
        <v>2985</v>
      </c>
      <c r="AZ703" s="90" t="s">
        <v>3041</v>
      </c>
      <c r="BA703" s="90">
        <v>2012</v>
      </c>
      <c r="BB703" s="92"/>
      <c r="BC703" s="93" t="e">
        <f t="shared" si="295"/>
        <v>#VALUE!</v>
      </c>
      <c r="BJ703" s="61" t="str">
        <f>VLOOKUP(C703,BM:BO,3,FALSE)</f>
        <v>1318.400</v>
      </c>
      <c r="BM703" s="61" t="s">
        <v>3862</v>
      </c>
      <c r="BN703" s="61" t="s">
        <v>669</v>
      </c>
      <c r="BO703" s="61" t="s">
        <v>710</v>
      </c>
      <c r="BU703" s="61" t="s">
        <v>3862</v>
      </c>
      <c r="BV703" s="61" t="s">
        <v>669</v>
      </c>
      <c r="BW703" s="61" t="s">
        <v>710</v>
      </c>
      <c r="CH703" s="86">
        <f t="shared" si="288"/>
        <v>-4.3655745685100555E-10</v>
      </c>
    </row>
    <row r="704" spans="1:86">
      <c r="A704" s="61">
        <v>1</v>
      </c>
      <c r="B704" s="94">
        <f>SUBTOTAL(9,$A$639:A704)</f>
        <v>62</v>
      </c>
      <c r="C704" s="98" t="s">
        <v>559</v>
      </c>
      <c r="D704" s="84">
        <f t="shared" si="299"/>
        <v>15166080</v>
      </c>
      <c r="E704" s="101">
        <v>0</v>
      </c>
      <c r="F704" s="101">
        <v>0</v>
      </c>
      <c r="G704" s="101">
        <v>0</v>
      </c>
      <c r="H704" s="101">
        <v>0</v>
      </c>
      <c r="I704" s="101">
        <v>0</v>
      </c>
      <c r="J704" s="101">
        <v>0</v>
      </c>
      <c r="K704" s="116">
        <v>0</v>
      </c>
      <c r="L704" s="101">
        <v>0</v>
      </c>
      <c r="M704" s="84">
        <v>1800</v>
      </c>
      <c r="N704" s="84">
        <v>14652516.15</v>
      </c>
      <c r="O704" s="101">
        <v>0</v>
      </c>
      <c r="P704" s="101">
        <v>0</v>
      </c>
      <c r="Q704" s="101">
        <v>0</v>
      </c>
      <c r="R704" s="101">
        <v>0</v>
      </c>
      <c r="S704" s="101">
        <v>0</v>
      </c>
      <c r="T704" s="101">
        <v>0</v>
      </c>
      <c r="U704" s="101">
        <v>0</v>
      </c>
      <c r="V704" s="101">
        <v>0</v>
      </c>
      <c r="W704" s="101">
        <v>0</v>
      </c>
      <c r="X704" s="101">
        <v>0</v>
      </c>
      <c r="Y704" s="101">
        <v>0</v>
      </c>
      <c r="Z704" s="101">
        <v>0</v>
      </c>
      <c r="AA704" s="101">
        <v>0</v>
      </c>
      <c r="AB704" s="101">
        <v>0</v>
      </c>
      <c r="AC704" s="84">
        <f t="shared" si="300"/>
        <v>313563.84999999998</v>
      </c>
      <c r="AD704" s="101">
        <v>200000</v>
      </c>
      <c r="AE704" s="101">
        <v>0</v>
      </c>
      <c r="AF704" s="74">
        <v>2025</v>
      </c>
      <c r="AG704" s="74">
        <v>2025</v>
      </c>
      <c r="AH704" s="74">
        <v>2025</v>
      </c>
      <c r="AI704" s="89"/>
      <c r="AJ704" s="89"/>
      <c r="AK704" s="89"/>
      <c r="AL704" s="89"/>
      <c r="AM704" s="90" t="s">
        <v>16968</v>
      </c>
      <c r="AN704" s="90" t="s">
        <v>16973</v>
      </c>
      <c r="AO704" s="90">
        <v>0</v>
      </c>
      <c r="AP704" s="90" t="s">
        <v>16965</v>
      </c>
      <c r="AQ704" s="90" t="s">
        <v>16959</v>
      </c>
      <c r="AR704" s="90" t="s">
        <v>16965</v>
      </c>
      <c r="AS704" s="90"/>
      <c r="AT704" s="90"/>
      <c r="AU704" s="90"/>
      <c r="AV704" s="90"/>
      <c r="AW704" s="90" t="s">
        <v>702</v>
      </c>
      <c r="AX704" s="91">
        <v>7459.8</v>
      </c>
      <c r="AY704" s="91">
        <v>1651.26</v>
      </c>
      <c r="AZ704" s="90" t="s">
        <v>2968</v>
      </c>
      <c r="BA704" s="90" t="s">
        <v>17013</v>
      </c>
      <c r="BB704" s="92"/>
      <c r="BC704" s="93">
        <f t="shared" si="295"/>
        <v>-148.74</v>
      </c>
      <c r="BJ704" s="61" t="str">
        <f>VLOOKUP(C704,BM:BO,3,FALSE)</f>
        <v>нет данных</v>
      </c>
      <c r="BM704" s="61" t="s">
        <v>3863</v>
      </c>
      <c r="BN704" s="61" t="s">
        <v>669</v>
      </c>
      <c r="BO704" s="61" t="s">
        <v>2985</v>
      </c>
      <c r="BU704" s="61" t="s">
        <v>3863</v>
      </c>
      <c r="BV704" s="61" t="s">
        <v>669</v>
      </c>
      <c r="BW704" s="61" t="s">
        <v>2985</v>
      </c>
      <c r="CH704" s="86">
        <f t="shared" si="288"/>
        <v>-3.4924596548080444E-10</v>
      </c>
    </row>
    <row r="705" spans="1:86">
      <c r="A705" s="61">
        <v>1</v>
      </c>
      <c r="B705" s="94">
        <f>SUBTOTAL(9,$A$639:A705)</f>
        <v>63</v>
      </c>
      <c r="C705" s="98" t="s">
        <v>560</v>
      </c>
      <c r="D705" s="84">
        <f t="shared" si="299"/>
        <v>4280204.8000000007</v>
      </c>
      <c r="E705" s="101">
        <v>0</v>
      </c>
      <c r="F705" s="101">
        <v>0</v>
      </c>
      <c r="G705" s="101">
        <v>0</v>
      </c>
      <c r="H705" s="101">
        <v>0</v>
      </c>
      <c r="I705" s="101">
        <v>0</v>
      </c>
      <c r="J705" s="101">
        <v>0</v>
      </c>
      <c r="K705" s="116">
        <v>0</v>
      </c>
      <c r="L705" s="101">
        <v>0</v>
      </c>
      <c r="M705" s="84">
        <v>508</v>
      </c>
      <c r="N705" s="84">
        <v>4014298.81</v>
      </c>
      <c r="O705" s="101">
        <v>0</v>
      </c>
      <c r="P705" s="101">
        <v>0</v>
      </c>
      <c r="Q705" s="101">
        <v>0</v>
      </c>
      <c r="R705" s="101">
        <v>0</v>
      </c>
      <c r="S705" s="101">
        <v>0</v>
      </c>
      <c r="T705" s="101">
        <v>0</v>
      </c>
      <c r="U705" s="101">
        <v>0</v>
      </c>
      <c r="V705" s="101">
        <v>0</v>
      </c>
      <c r="W705" s="101">
        <v>0</v>
      </c>
      <c r="X705" s="101">
        <v>0</v>
      </c>
      <c r="Y705" s="101">
        <v>0</v>
      </c>
      <c r="Z705" s="101">
        <v>0</v>
      </c>
      <c r="AA705" s="101">
        <v>0</v>
      </c>
      <c r="AB705" s="101">
        <v>0</v>
      </c>
      <c r="AC705" s="84">
        <f t="shared" si="300"/>
        <v>85905.99</v>
      </c>
      <c r="AD705" s="84">
        <v>180000</v>
      </c>
      <c r="AE705" s="101">
        <v>0</v>
      </c>
      <c r="AF705" s="74">
        <v>2025</v>
      </c>
      <c r="AG705" s="74">
        <v>2025</v>
      </c>
      <c r="AH705" s="74">
        <v>2025</v>
      </c>
      <c r="AI705" s="89"/>
      <c r="AJ705" s="89"/>
      <c r="AK705" s="89"/>
      <c r="AL705" s="89"/>
      <c r="AM705" s="90" t="s">
        <v>16971</v>
      </c>
      <c r="AN705" s="90" t="s">
        <v>16950</v>
      </c>
      <c r="AO705" s="90">
        <v>0</v>
      </c>
      <c r="AP705" s="90" t="s">
        <v>16966</v>
      </c>
      <c r="AQ705" s="90" t="s">
        <v>16967</v>
      </c>
      <c r="AR705" s="90">
        <v>0</v>
      </c>
      <c r="AS705" s="90"/>
      <c r="AT705" s="90"/>
      <c r="AU705" s="90"/>
      <c r="AV705" s="90"/>
      <c r="AW705" s="90" t="s">
        <v>664</v>
      </c>
      <c r="AX705" s="91">
        <v>1038.8</v>
      </c>
      <c r="AY705" s="91">
        <v>508</v>
      </c>
      <c r="AZ705" s="90" t="s">
        <v>2968</v>
      </c>
      <c r="BA705" s="90" t="s">
        <v>17013</v>
      </c>
      <c r="BB705" s="92"/>
      <c r="BC705" s="93">
        <f t="shared" si="295"/>
        <v>0</v>
      </c>
      <c r="BJ705" s="61" t="str">
        <f>VLOOKUP(C705,BM:BO,3,FALSE)</f>
        <v>440.000</v>
      </c>
      <c r="BM705" s="61" t="s">
        <v>3865</v>
      </c>
      <c r="BN705" s="61" t="s">
        <v>663</v>
      </c>
      <c r="BO705" s="61" t="s">
        <v>2985</v>
      </c>
      <c r="BU705" s="61" t="s">
        <v>3865</v>
      </c>
      <c r="BV705" s="61" t="s">
        <v>663</v>
      </c>
      <c r="BW705" s="61" t="s">
        <v>2985</v>
      </c>
      <c r="CH705" s="86">
        <f t="shared" si="288"/>
        <v>6.9849193096160889E-10</v>
      </c>
    </row>
    <row r="706" spans="1:86">
      <c r="A706" s="61">
        <v>1</v>
      </c>
      <c r="B706" s="94">
        <f>SUBTOTAL(9,$A$639:A706)</f>
        <v>64</v>
      </c>
      <c r="C706" s="98" t="s">
        <v>3694</v>
      </c>
      <c r="D706" s="84">
        <f t="shared" si="299"/>
        <v>9688750</v>
      </c>
      <c r="E706" s="101">
        <v>0</v>
      </c>
      <c r="F706" s="101">
        <v>0</v>
      </c>
      <c r="G706" s="101">
        <v>0</v>
      </c>
      <c r="H706" s="101">
        <v>0</v>
      </c>
      <c r="I706" s="101">
        <v>0</v>
      </c>
      <c r="J706" s="101">
        <v>0</v>
      </c>
      <c r="K706" s="116">
        <v>0</v>
      </c>
      <c r="L706" s="101">
        <v>0</v>
      </c>
      <c r="M706" s="84">
        <v>1150</v>
      </c>
      <c r="N706" s="84">
        <v>9289945.1699999999</v>
      </c>
      <c r="O706" s="101">
        <v>0</v>
      </c>
      <c r="P706" s="101">
        <v>0</v>
      </c>
      <c r="Q706" s="101">
        <v>0</v>
      </c>
      <c r="R706" s="101">
        <v>0</v>
      </c>
      <c r="S706" s="101">
        <v>0</v>
      </c>
      <c r="T706" s="101">
        <v>0</v>
      </c>
      <c r="U706" s="101">
        <v>0</v>
      </c>
      <c r="V706" s="101">
        <v>0</v>
      </c>
      <c r="W706" s="101">
        <v>0</v>
      </c>
      <c r="X706" s="101">
        <v>0</v>
      </c>
      <c r="Y706" s="101">
        <v>0</v>
      </c>
      <c r="Z706" s="101">
        <v>0</v>
      </c>
      <c r="AA706" s="101">
        <v>0</v>
      </c>
      <c r="AB706" s="101">
        <v>0</v>
      </c>
      <c r="AC706" s="84">
        <f t="shared" si="300"/>
        <v>198804.83</v>
      </c>
      <c r="AD706" s="101">
        <v>200000</v>
      </c>
      <c r="AE706" s="101">
        <v>0</v>
      </c>
      <c r="AF706" s="74">
        <v>2025</v>
      </c>
      <c r="AG706" s="74">
        <v>2025</v>
      </c>
      <c r="AH706" s="74">
        <v>2025</v>
      </c>
      <c r="AI706" s="89"/>
      <c r="AJ706" s="89"/>
      <c r="AK706" s="89"/>
      <c r="AL706" s="89"/>
      <c r="AM706" s="90" t="s">
        <v>16963</v>
      </c>
      <c r="AN706" s="90" t="s">
        <v>16960</v>
      </c>
      <c r="AO706" s="90"/>
      <c r="AP706" s="90" t="s">
        <v>16954</v>
      </c>
      <c r="AQ706" s="90" t="s">
        <v>16962</v>
      </c>
      <c r="AR706" s="90" t="s">
        <v>16964</v>
      </c>
      <c r="AS706" s="90"/>
      <c r="AT706" s="90"/>
      <c r="AU706" s="90"/>
      <c r="AV706" s="90"/>
      <c r="AW706" s="90">
        <v>1989</v>
      </c>
      <c r="AX706" s="91">
        <v>3233.6</v>
      </c>
      <c r="AY706" s="91">
        <v>1150</v>
      </c>
      <c r="AZ706" s="90" t="s">
        <v>2968</v>
      </c>
      <c r="BA706" s="90" t="s">
        <v>17013</v>
      </c>
      <c r="BB706" s="92"/>
      <c r="BC706" s="93">
        <f t="shared" si="295"/>
        <v>0</v>
      </c>
      <c r="CH706" s="86">
        <f t="shared" si="288"/>
        <v>8.7311491370201111E-11</v>
      </c>
    </row>
    <row r="707" spans="1:86">
      <c r="B707" s="87" t="s">
        <v>534</v>
      </c>
      <c r="C707" s="87"/>
      <c r="D707" s="83">
        <f>SUM(D708:D709)</f>
        <v>17708184.119999997</v>
      </c>
      <c r="E707" s="84">
        <f t="shared" ref="E707:AE707" si="301">SUM(E708:E709)</f>
        <v>0</v>
      </c>
      <c r="F707" s="84">
        <f t="shared" si="301"/>
        <v>0</v>
      </c>
      <c r="G707" s="84">
        <f t="shared" si="301"/>
        <v>0</v>
      </c>
      <c r="H707" s="84">
        <f t="shared" si="301"/>
        <v>0</v>
      </c>
      <c r="I707" s="84">
        <f t="shared" si="301"/>
        <v>0</v>
      </c>
      <c r="J707" s="84">
        <f t="shared" si="301"/>
        <v>0</v>
      </c>
      <c r="K707" s="85">
        <f t="shared" si="301"/>
        <v>0</v>
      </c>
      <c r="L707" s="84">
        <f t="shared" si="301"/>
        <v>0</v>
      </c>
      <c r="M707" s="84">
        <f t="shared" si="301"/>
        <v>1993</v>
      </c>
      <c r="N707" s="84">
        <f t="shared" si="301"/>
        <v>16965130.329999998</v>
      </c>
      <c r="O707" s="84">
        <f t="shared" si="301"/>
        <v>0</v>
      </c>
      <c r="P707" s="84">
        <f t="shared" si="301"/>
        <v>0</v>
      </c>
      <c r="Q707" s="84">
        <f t="shared" si="301"/>
        <v>0</v>
      </c>
      <c r="R707" s="84">
        <f t="shared" si="301"/>
        <v>0</v>
      </c>
      <c r="S707" s="84">
        <f t="shared" si="301"/>
        <v>0</v>
      </c>
      <c r="T707" s="84">
        <f t="shared" si="301"/>
        <v>0</v>
      </c>
      <c r="U707" s="84">
        <f t="shared" si="301"/>
        <v>0</v>
      </c>
      <c r="V707" s="84">
        <f t="shared" si="301"/>
        <v>0</v>
      </c>
      <c r="W707" s="84">
        <f t="shared" si="301"/>
        <v>0</v>
      </c>
      <c r="X707" s="84">
        <f t="shared" si="301"/>
        <v>0</v>
      </c>
      <c r="Y707" s="84">
        <f t="shared" si="301"/>
        <v>0</v>
      </c>
      <c r="Z707" s="84">
        <f t="shared" si="301"/>
        <v>0</v>
      </c>
      <c r="AA707" s="84">
        <f t="shared" si="301"/>
        <v>0</v>
      </c>
      <c r="AB707" s="84">
        <f t="shared" si="301"/>
        <v>0</v>
      </c>
      <c r="AC707" s="84">
        <f t="shared" si="301"/>
        <v>363053.79000000004</v>
      </c>
      <c r="AD707" s="84">
        <f t="shared" si="301"/>
        <v>380000</v>
      </c>
      <c r="AE707" s="84">
        <f t="shared" si="301"/>
        <v>0</v>
      </c>
      <c r="AF707" s="74" t="s">
        <v>17027</v>
      </c>
      <c r="AG707" s="74" t="s">
        <v>17027</v>
      </c>
      <c r="AH707" s="74" t="s">
        <v>17027</v>
      </c>
      <c r="AI707" s="89"/>
      <c r="AJ707" s="89"/>
      <c r="AK707" s="89"/>
      <c r="AL707" s="89"/>
      <c r="AM707" s="90"/>
      <c r="AN707" s="90"/>
      <c r="AO707" s="90"/>
      <c r="AP707" s="90"/>
      <c r="AQ707" s="90"/>
      <c r="AR707" s="90"/>
      <c r="AS707" s="90"/>
      <c r="AT707" s="90"/>
      <c r="AU707" s="90"/>
      <c r="AV707" s="90"/>
      <c r="AW707" s="90"/>
      <c r="AX707" s="91"/>
      <c r="AY707" s="91"/>
      <c r="AZ707" s="90"/>
      <c r="BA707" s="90"/>
      <c r="BB707" s="92"/>
      <c r="BC707" s="93">
        <f t="shared" si="295"/>
        <v>-1993</v>
      </c>
      <c r="BJ707" s="61" t="e">
        <f t="shared" ref="BJ707:BJ738" si="302">VLOOKUP(C707,BM:BO,3,FALSE)</f>
        <v>#N/A</v>
      </c>
      <c r="BM707" s="61" t="s">
        <v>3866</v>
      </c>
      <c r="BN707" s="61" t="s">
        <v>2985</v>
      </c>
      <c r="BO707" s="61" t="s">
        <v>2985</v>
      </c>
      <c r="BU707" s="61" t="s">
        <v>3866</v>
      </c>
      <c r="BV707" s="61" t="s">
        <v>2985</v>
      </c>
      <c r="BW707" s="61" t="s">
        <v>2985</v>
      </c>
      <c r="CH707" s="86">
        <f t="shared" si="288"/>
        <v>-9.3132257461547852E-10</v>
      </c>
    </row>
    <row r="708" spans="1:86">
      <c r="A708" s="61">
        <v>1</v>
      </c>
      <c r="B708" s="94">
        <f>SUBTOTAL(9,$A$639:A708)</f>
        <v>65</v>
      </c>
      <c r="C708" s="98" t="s">
        <v>562</v>
      </c>
      <c r="D708" s="84">
        <f t="shared" ref="D708:D709" si="303">E708+F708+G708+H708+I708+J708+L708+N708+P708+R708+T708+U708+V708+W708+X708+Y708+Z708+AA708+AB708+AC708+AD708+AE708</f>
        <v>9336140.879999999</v>
      </c>
      <c r="E708" s="101">
        <v>0</v>
      </c>
      <c r="F708" s="101">
        <v>0</v>
      </c>
      <c r="G708" s="101">
        <v>0</v>
      </c>
      <c r="H708" s="101">
        <v>0</v>
      </c>
      <c r="I708" s="101">
        <v>0</v>
      </c>
      <c r="J708" s="101">
        <v>0</v>
      </c>
      <c r="K708" s="116">
        <v>0</v>
      </c>
      <c r="L708" s="101">
        <v>0</v>
      </c>
      <c r="M708" s="84">
        <v>1047</v>
      </c>
      <c r="N708" s="84">
        <v>8944723.7899999991</v>
      </c>
      <c r="O708" s="101">
        <v>0</v>
      </c>
      <c r="P708" s="101">
        <v>0</v>
      </c>
      <c r="Q708" s="101">
        <v>0</v>
      </c>
      <c r="R708" s="101">
        <v>0</v>
      </c>
      <c r="S708" s="101">
        <v>0</v>
      </c>
      <c r="T708" s="101">
        <v>0</v>
      </c>
      <c r="U708" s="101">
        <v>0</v>
      </c>
      <c r="V708" s="101">
        <v>0</v>
      </c>
      <c r="W708" s="101">
        <v>0</v>
      </c>
      <c r="X708" s="101">
        <v>0</v>
      </c>
      <c r="Y708" s="101">
        <v>0</v>
      </c>
      <c r="Z708" s="101">
        <v>0</v>
      </c>
      <c r="AA708" s="101">
        <v>0</v>
      </c>
      <c r="AB708" s="101">
        <v>0</v>
      </c>
      <c r="AC708" s="84">
        <f>ROUND(N708*2.14%,2)</f>
        <v>191417.09</v>
      </c>
      <c r="AD708" s="101">
        <v>200000</v>
      </c>
      <c r="AE708" s="101">
        <v>0</v>
      </c>
      <c r="AF708" s="74">
        <v>2025</v>
      </c>
      <c r="AG708" s="74">
        <v>2025</v>
      </c>
      <c r="AH708" s="74">
        <v>2025</v>
      </c>
      <c r="AI708" s="89"/>
      <c r="AJ708" s="89"/>
      <c r="AK708" s="89"/>
      <c r="AL708" s="89"/>
      <c r="AM708" s="90" t="s">
        <v>16955</v>
      </c>
      <c r="AN708" s="90" t="s">
        <v>16975</v>
      </c>
      <c r="AO708" s="90">
        <v>2014</v>
      </c>
      <c r="AP708" s="90" t="s">
        <v>16965</v>
      </c>
      <c r="AQ708" s="90" t="s">
        <v>16969</v>
      </c>
      <c r="AR708" s="90" t="s">
        <v>16959</v>
      </c>
      <c r="AS708" s="90"/>
      <c r="AT708" s="90" t="s">
        <v>16976</v>
      </c>
      <c r="AU708" s="97">
        <v>2357957.75</v>
      </c>
      <c r="AV708" s="97">
        <v>2347436.0300000003</v>
      </c>
      <c r="AW708" s="90" t="s">
        <v>925</v>
      </c>
      <c r="AX708" s="91">
        <v>7983</v>
      </c>
      <c r="AY708" s="91">
        <v>1047</v>
      </c>
      <c r="AZ708" s="90" t="s">
        <v>2993</v>
      </c>
      <c r="BA708" s="90" t="s">
        <v>17013</v>
      </c>
      <c r="BB708" s="92"/>
      <c r="BC708" s="93">
        <f t="shared" si="295"/>
        <v>0</v>
      </c>
      <c r="BJ708" s="61" t="str">
        <f t="shared" si="302"/>
        <v>984.200</v>
      </c>
      <c r="BM708" s="61" t="s">
        <v>3867</v>
      </c>
      <c r="BN708" s="61" t="s">
        <v>2985</v>
      </c>
      <c r="BO708" s="61" t="s">
        <v>2985</v>
      </c>
      <c r="BU708" s="61" t="s">
        <v>3867</v>
      </c>
      <c r="BV708" s="61" t="s">
        <v>2985</v>
      </c>
      <c r="BW708" s="61" t="s">
        <v>2985</v>
      </c>
      <c r="CH708" s="86">
        <f t="shared" si="288"/>
        <v>-1.4551915228366852E-10</v>
      </c>
    </row>
    <row r="709" spans="1:86">
      <c r="A709" s="61">
        <v>1</v>
      </c>
      <c r="B709" s="94">
        <f>SUBTOTAL(9,$A$639:A709)</f>
        <v>66</v>
      </c>
      <c r="C709" s="98" t="s">
        <v>563</v>
      </c>
      <c r="D709" s="84">
        <f t="shared" si="303"/>
        <v>8372043.2400000002</v>
      </c>
      <c r="E709" s="101">
        <v>0</v>
      </c>
      <c r="F709" s="101">
        <v>0</v>
      </c>
      <c r="G709" s="101">
        <v>0</v>
      </c>
      <c r="H709" s="101">
        <v>0</v>
      </c>
      <c r="I709" s="101">
        <v>0</v>
      </c>
      <c r="J709" s="101">
        <v>0</v>
      </c>
      <c r="K709" s="116">
        <v>0</v>
      </c>
      <c r="L709" s="101">
        <v>0</v>
      </c>
      <c r="M709" s="84">
        <v>946.00000000000011</v>
      </c>
      <c r="N709" s="84">
        <v>8020406.54</v>
      </c>
      <c r="O709" s="101">
        <v>0</v>
      </c>
      <c r="P709" s="101">
        <v>0</v>
      </c>
      <c r="Q709" s="101">
        <v>0</v>
      </c>
      <c r="R709" s="101">
        <v>0</v>
      </c>
      <c r="S709" s="101">
        <v>0</v>
      </c>
      <c r="T709" s="101">
        <v>0</v>
      </c>
      <c r="U709" s="101">
        <v>0</v>
      </c>
      <c r="V709" s="101">
        <v>0</v>
      </c>
      <c r="W709" s="101">
        <v>0</v>
      </c>
      <c r="X709" s="101">
        <v>0</v>
      </c>
      <c r="Y709" s="101">
        <v>0</v>
      </c>
      <c r="Z709" s="101">
        <v>0</v>
      </c>
      <c r="AA709" s="101">
        <v>0</v>
      </c>
      <c r="AB709" s="101">
        <v>0</v>
      </c>
      <c r="AC709" s="84">
        <f>ROUND(N709*2.14%,2)</f>
        <v>171636.7</v>
      </c>
      <c r="AD709" s="84">
        <v>180000</v>
      </c>
      <c r="AE709" s="101">
        <v>0</v>
      </c>
      <c r="AF709" s="74">
        <v>2025</v>
      </c>
      <c r="AG709" s="74">
        <v>2025</v>
      </c>
      <c r="AH709" s="74">
        <v>2025</v>
      </c>
      <c r="AI709" s="89"/>
      <c r="AJ709" s="89"/>
      <c r="AK709" s="89"/>
      <c r="AL709" s="89"/>
      <c r="AM709" s="90" t="s">
        <v>16968</v>
      </c>
      <c r="AN709" s="90" t="s">
        <v>16953</v>
      </c>
      <c r="AO709" s="90">
        <v>0</v>
      </c>
      <c r="AP709" s="90" t="s">
        <v>16965</v>
      </c>
      <c r="AQ709" s="90" t="s">
        <v>16965</v>
      </c>
      <c r="AR709" s="90" t="s">
        <v>16965</v>
      </c>
      <c r="AS709" s="90"/>
      <c r="AT709" s="90"/>
      <c r="AU709" s="90"/>
      <c r="AV709" s="90"/>
      <c r="AW709" s="90" t="s">
        <v>657</v>
      </c>
      <c r="AX709" s="91">
        <v>5480.6</v>
      </c>
      <c r="AY709" s="91">
        <v>872.7</v>
      </c>
      <c r="AZ709" s="90" t="s">
        <v>2968</v>
      </c>
      <c r="BA709" s="90" t="s">
        <v>17013</v>
      </c>
      <c r="BB709" s="92"/>
      <c r="BC709" s="93">
        <f t="shared" si="295"/>
        <v>-73.300000000000068</v>
      </c>
      <c r="BJ709" s="61" t="str">
        <f t="shared" si="302"/>
        <v>851.500</v>
      </c>
      <c r="BM709" s="61" t="s">
        <v>3869</v>
      </c>
      <c r="BN709" s="61" t="s">
        <v>2985</v>
      </c>
      <c r="BO709" s="61" t="s">
        <v>2985</v>
      </c>
      <c r="BU709" s="61" t="s">
        <v>3869</v>
      </c>
      <c r="BV709" s="61" t="s">
        <v>2985</v>
      </c>
      <c r="BW709" s="61" t="s">
        <v>2985</v>
      </c>
      <c r="CH709" s="86">
        <f t="shared" si="288"/>
        <v>1.7462298274040222E-10</v>
      </c>
    </row>
    <row r="710" spans="1:86">
      <c r="B710" s="87" t="s">
        <v>535</v>
      </c>
      <c r="C710" s="87"/>
      <c r="D710" s="83">
        <f>SUM(D711:D712)</f>
        <v>17034035.52</v>
      </c>
      <c r="E710" s="84">
        <f t="shared" ref="E710:AE710" si="304">SUM(E711:E712)</f>
        <v>0</v>
      </c>
      <c r="F710" s="84">
        <f t="shared" si="304"/>
        <v>0</v>
      </c>
      <c r="G710" s="84">
        <f t="shared" si="304"/>
        <v>0</v>
      </c>
      <c r="H710" s="84">
        <f t="shared" si="304"/>
        <v>0</v>
      </c>
      <c r="I710" s="84">
        <f t="shared" si="304"/>
        <v>0</v>
      </c>
      <c r="J710" s="84">
        <f t="shared" si="304"/>
        <v>0</v>
      </c>
      <c r="K710" s="85">
        <f t="shared" si="304"/>
        <v>0</v>
      </c>
      <c r="L710" s="84">
        <f t="shared" si="304"/>
        <v>0</v>
      </c>
      <c r="M710" s="84">
        <f t="shared" si="304"/>
        <v>2021.6999999999998</v>
      </c>
      <c r="N710" s="84">
        <f t="shared" si="304"/>
        <v>16305106.239999998</v>
      </c>
      <c r="O710" s="84">
        <f t="shared" si="304"/>
        <v>0</v>
      </c>
      <c r="P710" s="84">
        <f t="shared" si="304"/>
        <v>0</v>
      </c>
      <c r="Q710" s="84">
        <f t="shared" si="304"/>
        <v>0</v>
      </c>
      <c r="R710" s="84">
        <f t="shared" si="304"/>
        <v>0</v>
      </c>
      <c r="S710" s="84">
        <f t="shared" si="304"/>
        <v>0</v>
      </c>
      <c r="T710" s="84">
        <f t="shared" si="304"/>
        <v>0</v>
      </c>
      <c r="U710" s="84">
        <f t="shared" si="304"/>
        <v>0</v>
      </c>
      <c r="V710" s="84">
        <f t="shared" si="304"/>
        <v>0</v>
      </c>
      <c r="W710" s="84">
        <f t="shared" si="304"/>
        <v>0</v>
      </c>
      <c r="X710" s="84">
        <f t="shared" si="304"/>
        <v>0</v>
      </c>
      <c r="Y710" s="84">
        <f t="shared" si="304"/>
        <v>0</v>
      </c>
      <c r="Z710" s="84">
        <f t="shared" si="304"/>
        <v>0</v>
      </c>
      <c r="AA710" s="84">
        <f t="shared" si="304"/>
        <v>0</v>
      </c>
      <c r="AB710" s="84">
        <f t="shared" si="304"/>
        <v>0</v>
      </c>
      <c r="AC710" s="84">
        <f t="shared" si="304"/>
        <v>348929.28000000003</v>
      </c>
      <c r="AD710" s="84">
        <f t="shared" si="304"/>
        <v>380000</v>
      </c>
      <c r="AE710" s="84">
        <f t="shared" si="304"/>
        <v>0</v>
      </c>
      <c r="AF710" s="74" t="s">
        <v>17027</v>
      </c>
      <c r="AG710" s="74" t="s">
        <v>17027</v>
      </c>
      <c r="AH710" s="74" t="s">
        <v>17027</v>
      </c>
      <c r="AI710" s="89"/>
      <c r="AJ710" s="89"/>
      <c r="AK710" s="89"/>
      <c r="AL710" s="89"/>
      <c r="AM710" s="90"/>
      <c r="AN710" s="90"/>
      <c r="AO710" s="90"/>
      <c r="AP710" s="90"/>
      <c r="AQ710" s="90"/>
      <c r="AR710" s="90"/>
      <c r="AS710" s="90"/>
      <c r="AT710" s="90"/>
      <c r="AU710" s="90"/>
      <c r="AV710" s="90"/>
      <c r="AW710" s="90"/>
      <c r="AX710" s="91"/>
      <c r="AY710" s="91"/>
      <c r="AZ710" s="90"/>
      <c r="BA710" s="90"/>
      <c r="BB710" s="92"/>
      <c r="BC710" s="93">
        <f t="shared" si="295"/>
        <v>-2021.6999999999998</v>
      </c>
      <c r="BJ710" s="61" t="e">
        <f t="shared" si="302"/>
        <v>#N/A</v>
      </c>
      <c r="BM710" s="61" t="s">
        <v>3871</v>
      </c>
      <c r="BN710" s="61" t="s">
        <v>16990</v>
      </c>
      <c r="BO710" s="61" t="s">
        <v>3872</v>
      </c>
      <c r="BU710" s="61" t="s">
        <v>3871</v>
      </c>
      <c r="BV710" s="61" t="s">
        <v>16990</v>
      </c>
      <c r="BW710" s="61" t="s">
        <v>3872</v>
      </c>
      <c r="CH710" s="86">
        <f t="shared" si="288"/>
        <v>1.1641532182693481E-9</v>
      </c>
    </row>
    <row r="711" spans="1:86">
      <c r="A711" s="61">
        <v>1</v>
      </c>
      <c r="B711" s="94">
        <f>SUBTOTAL(9,$A$639:A711)</f>
        <v>67</v>
      </c>
      <c r="C711" s="98" t="s">
        <v>564</v>
      </c>
      <c r="D711" s="84">
        <f t="shared" ref="D711:D712" si="305">E711+F711+G711+H711+I711+J711+L711+N711+P711+R711+T711+U711+V711+W711+X711+Y711+Z711+AA711+AB711+AC711+AD711+AE711</f>
        <v>10054268.479999999</v>
      </c>
      <c r="E711" s="101">
        <v>0</v>
      </c>
      <c r="F711" s="101">
        <v>0</v>
      </c>
      <c r="G711" s="101">
        <v>0</v>
      </c>
      <c r="H711" s="101">
        <v>0</v>
      </c>
      <c r="I711" s="101">
        <v>0</v>
      </c>
      <c r="J711" s="101">
        <v>0</v>
      </c>
      <c r="K711" s="116">
        <v>0</v>
      </c>
      <c r="L711" s="101">
        <v>0</v>
      </c>
      <c r="M711" s="84">
        <v>1193.3</v>
      </c>
      <c r="N711" s="84">
        <v>9647805.4399999995</v>
      </c>
      <c r="O711" s="101">
        <v>0</v>
      </c>
      <c r="P711" s="101">
        <v>0</v>
      </c>
      <c r="Q711" s="101">
        <v>0</v>
      </c>
      <c r="R711" s="101">
        <v>0</v>
      </c>
      <c r="S711" s="101">
        <v>0</v>
      </c>
      <c r="T711" s="101">
        <v>0</v>
      </c>
      <c r="U711" s="101">
        <v>0</v>
      </c>
      <c r="V711" s="101">
        <v>0</v>
      </c>
      <c r="W711" s="101">
        <v>0</v>
      </c>
      <c r="X711" s="101">
        <v>0</v>
      </c>
      <c r="Y711" s="101">
        <v>0</v>
      </c>
      <c r="Z711" s="101">
        <v>0</v>
      </c>
      <c r="AA711" s="101">
        <v>0</v>
      </c>
      <c r="AB711" s="101">
        <v>0</v>
      </c>
      <c r="AC711" s="84">
        <f>ROUND(N711*2.14%,2)</f>
        <v>206463.04</v>
      </c>
      <c r="AD711" s="101">
        <v>200000</v>
      </c>
      <c r="AE711" s="101">
        <v>0</v>
      </c>
      <c r="AF711" s="74">
        <v>2025</v>
      </c>
      <c r="AG711" s="74">
        <v>2025</v>
      </c>
      <c r="AH711" s="74">
        <v>2025</v>
      </c>
      <c r="AI711" s="89"/>
      <c r="AJ711" s="89"/>
      <c r="AK711" s="89"/>
      <c r="AL711" s="89"/>
      <c r="AM711" s="90" t="s">
        <v>16955</v>
      </c>
      <c r="AN711" s="90" t="s">
        <v>16963</v>
      </c>
      <c r="AO711" s="90">
        <v>0</v>
      </c>
      <c r="AP711" s="90" t="s">
        <v>16952</v>
      </c>
      <c r="AQ711" s="90" t="s">
        <v>16965</v>
      </c>
      <c r="AR711" s="90" t="s">
        <v>16954</v>
      </c>
      <c r="AS711" s="90"/>
      <c r="AT711" s="90"/>
      <c r="AU711" s="90"/>
      <c r="AV711" s="90"/>
      <c r="AW711" s="90" t="s">
        <v>618</v>
      </c>
      <c r="AX711" s="91">
        <v>2574.4</v>
      </c>
      <c r="AY711" s="91">
        <v>1193.3</v>
      </c>
      <c r="AZ711" s="90" t="s">
        <v>2968</v>
      </c>
      <c r="BA711" s="90" t="s">
        <v>17013</v>
      </c>
      <c r="BB711" s="92"/>
      <c r="BC711" s="93">
        <f t="shared" si="295"/>
        <v>0</v>
      </c>
      <c r="BJ711" s="61" t="str">
        <f t="shared" si="302"/>
        <v>861.000</v>
      </c>
      <c r="BM711" s="61" t="s">
        <v>3874</v>
      </c>
      <c r="BN711" s="61" t="s">
        <v>16990</v>
      </c>
      <c r="BO711" s="61" t="s">
        <v>2985</v>
      </c>
      <c r="BU711" s="61" t="s">
        <v>3874</v>
      </c>
      <c r="BV711" s="61" t="s">
        <v>16990</v>
      </c>
      <c r="BW711" s="61" t="s">
        <v>2985</v>
      </c>
      <c r="CH711" s="86">
        <f t="shared" si="288"/>
        <v>-9.0221874415874481E-10</v>
      </c>
    </row>
    <row r="712" spans="1:86">
      <c r="A712" s="61">
        <v>1</v>
      </c>
      <c r="B712" s="94">
        <f>SUBTOTAL(9,$A$639:A712)</f>
        <v>68</v>
      </c>
      <c r="C712" s="98" t="s">
        <v>565</v>
      </c>
      <c r="D712" s="84">
        <f t="shared" si="305"/>
        <v>6979767.04</v>
      </c>
      <c r="E712" s="101">
        <v>0</v>
      </c>
      <c r="F712" s="101">
        <v>0</v>
      </c>
      <c r="G712" s="101">
        <v>0</v>
      </c>
      <c r="H712" s="101">
        <v>0</v>
      </c>
      <c r="I712" s="101">
        <v>0</v>
      </c>
      <c r="J712" s="101">
        <v>0</v>
      </c>
      <c r="K712" s="116">
        <v>0</v>
      </c>
      <c r="L712" s="101">
        <v>0</v>
      </c>
      <c r="M712" s="84">
        <v>828.4</v>
      </c>
      <c r="N712" s="84">
        <v>6657300.7999999998</v>
      </c>
      <c r="O712" s="101">
        <v>0</v>
      </c>
      <c r="P712" s="101">
        <v>0</v>
      </c>
      <c r="Q712" s="101">
        <v>0</v>
      </c>
      <c r="R712" s="101">
        <v>0</v>
      </c>
      <c r="S712" s="101">
        <v>0</v>
      </c>
      <c r="T712" s="101">
        <v>0</v>
      </c>
      <c r="U712" s="101">
        <v>0</v>
      </c>
      <c r="V712" s="101">
        <v>0</v>
      </c>
      <c r="W712" s="101">
        <v>0</v>
      </c>
      <c r="X712" s="101">
        <v>0</v>
      </c>
      <c r="Y712" s="101">
        <v>0</v>
      </c>
      <c r="Z712" s="101">
        <v>0</v>
      </c>
      <c r="AA712" s="101">
        <v>0</v>
      </c>
      <c r="AB712" s="101">
        <v>0</v>
      </c>
      <c r="AC712" s="84">
        <f>ROUND(N712*2.14%,2)</f>
        <v>142466.23999999999</v>
      </c>
      <c r="AD712" s="84">
        <v>180000</v>
      </c>
      <c r="AE712" s="101">
        <v>0</v>
      </c>
      <c r="AF712" s="74">
        <v>2025</v>
      </c>
      <c r="AG712" s="74">
        <v>2025</v>
      </c>
      <c r="AH712" s="74">
        <v>2025</v>
      </c>
      <c r="AI712" s="89"/>
      <c r="AJ712" s="89"/>
      <c r="AK712" s="89"/>
      <c r="AL712" s="89"/>
      <c r="AM712" s="90" t="s">
        <v>16956</v>
      </c>
      <c r="AN712" s="90" t="s">
        <v>16960</v>
      </c>
      <c r="AO712" s="90">
        <v>0</v>
      </c>
      <c r="AP712" s="90">
        <v>2019</v>
      </c>
      <c r="AQ712" s="90" t="s">
        <v>16962</v>
      </c>
      <c r="AR712" s="90">
        <v>0</v>
      </c>
      <c r="AS712" s="90"/>
      <c r="AT712" s="90" t="s">
        <v>16976</v>
      </c>
      <c r="AU712" s="97">
        <v>3484396.9</v>
      </c>
      <c r="AV712" s="97">
        <v>584460.44999999995</v>
      </c>
      <c r="AW712" s="90" t="s">
        <v>996</v>
      </c>
      <c r="AX712" s="91">
        <v>812.7</v>
      </c>
      <c r="AY712" s="91">
        <v>751</v>
      </c>
      <c r="AZ712" s="90" t="s">
        <v>2968</v>
      </c>
      <c r="BA712" s="90">
        <v>2009</v>
      </c>
      <c r="BB712" s="92"/>
      <c r="BC712" s="93">
        <f t="shared" si="295"/>
        <v>-77.399999999999977</v>
      </c>
      <c r="BJ712" s="61" t="e">
        <f t="shared" si="302"/>
        <v>#N/A</v>
      </c>
      <c r="BM712" s="61" t="s">
        <v>3876</v>
      </c>
      <c r="BN712" s="61" t="s">
        <v>1015</v>
      </c>
      <c r="BO712" s="61" t="s">
        <v>3877</v>
      </c>
      <c r="BU712" s="61" t="s">
        <v>3876</v>
      </c>
      <c r="BV712" s="61" t="s">
        <v>1015</v>
      </c>
      <c r="BW712" s="61" t="s">
        <v>3877</v>
      </c>
      <c r="CH712" s="86">
        <f t="shared" si="288"/>
        <v>2.3283064365386963E-10</v>
      </c>
    </row>
    <row r="713" spans="1:86">
      <c r="B713" s="87" t="s">
        <v>536</v>
      </c>
      <c r="C713" s="87"/>
      <c r="D713" s="83">
        <f>D714+D715+D716</f>
        <v>16380603.180000002</v>
      </c>
      <c r="E713" s="84">
        <f t="shared" ref="E713:AE713" si="306">E714+E715+E716</f>
        <v>227625.8</v>
      </c>
      <c r="F713" s="84">
        <f t="shared" si="306"/>
        <v>0</v>
      </c>
      <c r="G713" s="84">
        <f t="shared" si="306"/>
        <v>4065919.47</v>
      </c>
      <c r="H713" s="84">
        <f t="shared" si="306"/>
        <v>357676.95</v>
      </c>
      <c r="I713" s="84">
        <f t="shared" si="306"/>
        <v>0</v>
      </c>
      <c r="J713" s="84">
        <f t="shared" si="306"/>
        <v>0</v>
      </c>
      <c r="K713" s="85">
        <f t="shared" si="306"/>
        <v>0</v>
      </c>
      <c r="L713" s="84">
        <f t="shared" si="306"/>
        <v>0</v>
      </c>
      <c r="M713" s="84">
        <f t="shared" si="306"/>
        <v>1324</v>
      </c>
      <c r="N713" s="84">
        <f t="shared" si="306"/>
        <v>10886865.870000001</v>
      </c>
      <c r="O713" s="84">
        <f t="shared" si="306"/>
        <v>0</v>
      </c>
      <c r="P713" s="84">
        <f t="shared" si="306"/>
        <v>0</v>
      </c>
      <c r="Q713" s="84">
        <f t="shared" si="306"/>
        <v>0</v>
      </c>
      <c r="R713" s="84">
        <f t="shared" si="306"/>
        <v>0</v>
      </c>
      <c r="S713" s="84">
        <f t="shared" si="306"/>
        <v>0</v>
      </c>
      <c r="T713" s="84">
        <f t="shared" si="306"/>
        <v>0</v>
      </c>
      <c r="U713" s="84">
        <f t="shared" si="306"/>
        <v>0</v>
      </c>
      <c r="V713" s="84">
        <f t="shared" si="306"/>
        <v>0</v>
      </c>
      <c r="W713" s="84">
        <f t="shared" si="306"/>
        <v>0</v>
      </c>
      <c r="X713" s="84">
        <f t="shared" si="306"/>
        <v>0</v>
      </c>
      <c r="Y713" s="84">
        <f t="shared" si="306"/>
        <v>0</v>
      </c>
      <c r="Z713" s="84">
        <f t="shared" si="306"/>
        <v>0</v>
      </c>
      <c r="AA713" s="84">
        <f t="shared" si="306"/>
        <v>0</v>
      </c>
      <c r="AB713" s="84">
        <f t="shared" si="306"/>
        <v>0</v>
      </c>
      <c r="AC713" s="84">
        <f t="shared" si="306"/>
        <v>332515.08999999997</v>
      </c>
      <c r="AD713" s="84">
        <f t="shared" si="306"/>
        <v>510000</v>
      </c>
      <c r="AE713" s="84">
        <f t="shared" si="306"/>
        <v>0</v>
      </c>
      <c r="AF713" s="74" t="s">
        <v>17027</v>
      </c>
      <c r="AG713" s="74" t="s">
        <v>17027</v>
      </c>
      <c r="AH713" s="74" t="s">
        <v>17027</v>
      </c>
      <c r="AI713" s="89"/>
      <c r="AJ713" s="89"/>
      <c r="AK713" s="89"/>
      <c r="AL713" s="89"/>
      <c r="AM713" s="90"/>
      <c r="AN713" s="90"/>
      <c r="AO713" s="90"/>
      <c r="AP713" s="90"/>
      <c r="AQ713" s="90"/>
      <c r="AR713" s="90"/>
      <c r="AS713" s="90"/>
      <c r="AT713" s="90"/>
      <c r="AU713" s="90"/>
      <c r="AV713" s="90"/>
      <c r="AW713" s="90"/>
      <c r="AX713" s="91"/>
      <c r="AY713" s="91"/>
      <c r="AZ713" s="90"/>
      <c r="BA713" s="90"/>
      <c r="BB713" s="92"/>
      <c r="BC713" s="93">
        <f t="shared" si="295"/>
        <v>-1324</v>
      </c>
      <c r="BJ713" s="61" t="e">
        <f t="shared" si="302"/>
        <v>#N/A</v>
      </c>
      <c r="BM713" s="61" t="s">
        <v>752</v>
      </c>
      <c r="BN713" s="61" t="s">
        <v>2985</v>
      </c>
      <c r="BO713" s="61" t="s">
        <v>2985</v>
      </c>
      <c r="BU713" s="61" t="s">
        <v>752</v>
      </c>
      <c r="BV713" s="61" t="s">
        <v>2985</v>
      </c>
      <c r="BW713" s="61" t="s">
        <v>2985</v>
      </c>
      <c r="CH713" s="86">
        <f t="shared" si="288"/>
        <v>-1.1641532182693481E-10</v>
      </c>
    </row>
    <row r="714" spans="1:86">
      <c r="A714" s="61">
        <v>1</v>
      </c>
      <c r="B714" s="94">
        <f>SUBTOTAL(9,$A$639:A714)</f>
        <v>69</v>
      </c>
      <c r="C714" s="98" t="s">
        <v>566</v>
      </c>
      <c r="D714" s="84">
        <f t="shared" ref="D714:D716" si="307">E714+F714+G714+H714+I714+J714+L714+N714+P714+R714+T714+U714+V714+W714+X714+Y714+Z714+AA714+AB714+AC714+AD714+AE714</f>
        <v>5885246.4000000004</v>
      </c>
      <c r="E714" s="101">
        <v>0</v>
      </c>
      <c r="F714" s="101">
        <v>0</v>
      </c>
      <c r="G714" s="101">
        <v>0</v>
      </c>
      <c r="H714" s="101">
        <v>0</v>
      </c>
      <c r="I714" s="101">
        <v>0</v>
      </c>
      <c r="J714" s="101">
        <v>0</v>
      </c>
      <c r="K714" s="116">
        <v>0</v>
      </c>
      <c r="L714" s="101">
        <v>0</v>
      </c>
      <c r="M714" s="84">
        <v>660</v>
      </c>
      <c r="N714" s="84">
        <v>5585712.1600000001</v>
      </c>
      <c r="O714" s="101">
        <v>0</v>
      </c>
      <c r="P714" s="101">
        <v>0</v>
      </c>
      <c r="Q714" s="101">
        <v>0</v>
      </c>
      <c r="R714" s="101">
        <v>0</v>
      </c>
      <c r="S714" s="101">
        <v>0</v>
      </c>
      <c r="T714" s="101">
        <v>0</v>
      </c>
      <c r="U714" s="101">
        <v>0</v>
      </c>
      <c r="V714" s="101">
        <v>0</v>
      </c>
      <c r="W714" s="101">
        <v>0</v>
      </c>
      <c r="X714" s="101">
        <v>0</v>
      </c>
      <c r="Y714" s="101">
        <v>0</v>
      </c>
      <c r="Z714" s="101">
        <v>0</v>
      </c>
      <c r="AA714" s="101">
        <v>0</v>
      </c>
      <c r="AB714" s="101">
        <v>0</v>
      </c>
      <c r="AC714" s="84">
        <f>ROUND(N714*2.14%,2)</f>
        <v>119534.24</v>
      </c>
      <c r="AD714" s="84">
        <v>180000</v>
      </c>
      <c r="AE714" s="101">
        <v>0</v>
      </c>
      <c r="AF714" s="74">
        <v>2025</v>
      </c>
      <c r="AG714" s="74">
        <v>2025</v>
      </c>
      <c r="AH714" s="74">
        <v>2025</v>
      </c>
      <c r="AI714" s="89"/>
      <c r="AJ714" s="89"/>
      <c r="AK714" s="89"/>
      <c r="AL714" s="89"/>
      <c r="AM714" s="90" t="s">
        <v>16950</v>
      </c>
      <c r="AN714" s="90" t="s">
        <v>16950</v>
      </c>
      <c r="AO714" s="90">
        <v>0</v>
      </c>
      <c r="AP714" s="90" t="s">
        <v>16965</v>
      </c>
      <c r="AQ714" s="90" t="s">
        <v>16965</v>
      </c>
      <c r="AR714" s="90" t="s">
        <v>16951</v>
      </c>
      <c r="AS714" s="90"/>
      <c r="AT714" s="90"/>
      <c r="AU714" s="90"/>
      <c r="AV714" s="90"/>
      <c r="AW714" s="90" t="s">
        <v>785</v>
      </c>
      <c r="AX714" s="91">
        <v>2756.73</v>
      </c>
      <c r="AY714" s="91">
        <v>660</v>
      </c>
      <c r="AZ714" s="90" t="s">
        <v>2993</v>
      </c>
      <c r="BA714" s="90" t="s">
        <v>17013</v>
      </c>
      <c r="BB714" s="92"/>
      <c r="BC714" s="93">
        <f t="shared" si="295"/>
        <v>0</v>
      </c>
      <c r="BJ714" s="61" t="str">
        <f t="shared" si="302"/>
        <v>656.000</v>
      </c>
      <c r="BM714" s="61" t="s">
        <v>753</v>
      </c>
      <c r="BN714" s="61" t="s">
        <v>2985</v>
      </c>
      <c r="BO714" s="61" t="s">
        <v>2985</v>
      </c>
      <c r="BU714" s="61" t="s">
        <v>753</v>
      </c>
      <c r="BV714" s="61" t="s">
        <v>2985</v>
      </c>
      <c r="BW714" s="61" t="s">
        <v>2985</v>
      </c>
      <c r="CH714" s="86">
        <f t="shared" si="288"/>
        <v>2.3283064365386963E-10</v>
      </c>
    </row>
    <row r="715" spans="1:86">
      <c r="A715" s="61">
        <v>1</v>
      </c>
      <c r="B715" s="94">
        <f>SUBTOTAL(9,$A$639:A715)</f>
        <v>70</v>
      </c>
      <c r="C715" s="98" t="s">
        <v>567</v>
      </c>
      <c r="D715" s="84">
        <f t="shared" si="307"/>
        <v>5594598.4000000004</v>
      </c>
      <c r="E715" s="101">
        <v>0</v>
      </c>
      <c r="F715" s="101">
        <v>0</v>
      </c>
      <c r="G715" s="101">
        <v>0</v>
      </c>
      <c r="H715" s="101">
        <v>0</v>
      </c>
      <c r="I715" s="101">
        <v>0</v>
      </c>
      <c r="J715" s="101">
        <v>0</v>
      </c>
      <c r="K715" s="116">
        <v>0</v>
      </c>
      <c r="L715" s="101">
        <v>0</v>
      </c>
      <c r="M715" s="84">
        <v>664</v>
      </c>
      <c r="N715" s="84">
        <v>5301153.71</v>
      </c>
      <c r="O715" s="101">
        <v>0</v>
      </c>
      <c r="P715" s="101">
        <v>0</v>
      </c>
      <c r="Q715" s="101">
        <v>0</v>
      </c>
      <c r="R715" s="101">
        <v>0</v>
      </c>
      <c r="S715" s="101">
        <v>0</v>
      </c>
      <c r="T715" s="101">
        <v>0</v>
      </c>
      <c r="U715" s="101">
        <v>0</v>
      </c>
      <c r="V715" s="101">
        <v>0</v>
      </c>
      <c r="W715" s="101">
        <v>0</v>
      </c>
      <c r="X715" s="101">
        <v>0</v>
      </c>
      <c r="Y715" s="101">
        <v>0</v>
      </c>
      <c r="Z715" s="101">
        <v>0</v>
      </c>
      <c r="AA715" s="101">
        <v>0</v>
      </c>
      <c r="AB715" s="101">
        <v>0</v>
      </c>
      <c r="AC715" s="84">
        <f>ROUND(N715*2.14%,2)</f>
        <v>113444.69</v>
      </c>
      <c r="AD715" s="84">
        <v>180000</v>
      </c>
      <c r="AE715" s="101">
        <v>0</v>
      </c>
      <c r="AF715" s="74">
        <v>2025</v>
      </c>
      <c r="AG715" s="74">
        <v>2025</v>
      </c>
      <c r="AH715" s="74">
        <v>2025</v>
      </c>
      <c r="AI715" s="89"/>
      <c r="AJ715" s="89"/>
      <c r="AK715" s="89"/>
      <c r="AL715" s="89"/>
      <c r="AM715" s="90" t="s">
        <v>16955</v>
      </c>
      <c r="AN715" s="90" t="s">
        <v>16957</v>
      </c>
      <c r="AO715" s="90">
        <v>0</v>
      </c>
      <c r="AP715" s="90" t="s">
        <v>16962</v>
      </c>
      <c r="AQ715" s="90" t="s">
        <v>16969</v>
      </c>
      <c r="AR715" s="90">
        <v>0</v>
      </c>
      <c r="AS715" s="90"/>
      <c r="AT715" s="90"/>
      <c r="AU715" s="90"/>
      <c r="AV715" s="90"/>
      <c r="AW715" s="90" t="s">
        <v>1015</v>
      </c>
      <c r="AX715" s="91">
        <v>1530.5</v>
      </c>
      <c r="AY715" s="91">
        <v>698.34</v>
      </c>
      <c r="AZ715" s="90" t="s">
        <v>2968</v>
      </c>
      <c r="BA715" s="90" t="s">
        <v>17013</v>
      </c>
      <c r="BB715" s="92"/>
      <c r="BC715" s="93">
        <f t="shared" si="295"/>
        <v>34.340000000000032</v>
      </c>
      <c r="BJ715" s="61" t="str">
        <f t="shared" si="302"/>
        <v>520.800</v>
      </c>
      <c r="BM715" s="61" t="s">
        <v>3880</v>
      </c>
      <c r="BN715" s="61" t="s">
        <v>2985</v>
      </c>
      <c r="BO715" s="61" t="s">
        <v>2985</v>
      </c>
      <c r="BU715" s="61" t="s">
        <v>3880</v>
      </c>
      <c r="BV715" s="61" t="s">
        <v>2985</v>
      </c>
      <c r="BW715" s="61" t="s">
        <v>2985</v>
      </c>
      <c r="CH715" s="86">
        <f t="shared" si="288"/>
        <v>4.0745362639427185E-10</v>
      </c>
    </row>
    <row r="716" spans="1:86" ht="17.25" customHeight="1">
      <c r="A716" s="61">
        <v>1</v>
      </c>
      <c r="B716" s="94">
        <f>SUBTOTAL(9,$A$639:A716)</f>
        <v>71</v>
      </c>
      <c r="C716" s="98" t="s">
        <v>530</v>
      </c>
      <c r="D716" s="84">
        <f t="shared" si="307"/>
        <v>4900758.3800000008</v>
      </c>
      <c r="E716" s="101">
        <v>227625.8</v>
      </c>
      <c r="F716" s="101">
        <v>0</v>
      </c>
      <c r="G716" s="101">
        <v>4065919.47</v>
      </c>
      <c r="H716" s="101">
        <v>357676.95</v>
      </c>
      <c r="I716" s="101">
        <v>0</v>
      </c>
      <c r="J716" s="101">
        <v>0</v>
      </c>
      <c r="K716" s="116">
        <v>0</v>
      </c>
      <c r="L716" s="101">
        <v>0</v>
      </c>
      <c r="M716" s="84">
        <v>0</v>
      </c>
      <c r="N716" s="138">
        <v>0</v>
      </c>
      <c r="O716" s="101">
        <v>0</v>
      </c>
      <c r="P716" s="101">
        <v>0</v>
      </c>
      <c r="Q716" s="101">
        <v>0</v>
      </c>
      <c r="R716" s="101">
        <v>0</v>
      </c>
      <c r="S716" s="101">
        <v>0</v>
      </c>
      <c r="T716" s="101">
        <v>0</v>
      </c>
      <c r="U716" s="101">
        <v>0</v>
      </c>
      <c r="V716" s="101">
        <v>0</v>
      </c>
      <c r="W716" s="101">
        <v>0</v>
      </c>
      <c r="X716" s="101">
        <v>0</v>
      </c>
      <c r="Y716" s="101">
        <v>0</v>
      </c>
      <c r="Z716" s="101">
        <v>0</v>
      </c>
      <c r="AA716" s="101">
        <v>0</v>
      </c>
      <c r="AB716" s="101">
        <v>0</v>
      </c>
      <c r="AC716" s="101">
        <f>ROUND(E716*2.14%,2)+ROUND(G716*2.14%,2)+ROUND(H716*2.14%,2)</f>
        <v>99536.159999999989</v>
      </c>
      <c r="AD716" s="101">
        <v>150000</v>
      </c>
      <c r="AE716" s="101">
        <v>0</v>
      </c>
      <c r="AF716" s="74">
        <v>2025</v>
      </c>
      <c r="AG716" s="74">
        <v>2025</v>
      </c>
      <c r="AH716" s="74">
        <v>2025</v>
      </c>
      <c r="AI716" s="89"/>
      <c r="AJ716" s="89"/>
      <c r="AK716" s="89"/>
      <c r="AL716" s="89"/>
      <c r="AM716" s="90" t="s">
        <v>16954</v>
      </c>
      <c r="AN716" s="90" t="s">
        <v>16968</v>
      </c>
      <c r="AO716" s="90">
        <v>0</v>
      </c>
      <c r="AP716" s="90" t="s">
        <v>16971</v>
      </c>
      <c r="AQ716" s="90" t="s">
        <v>16967</v>
      </c>
      <c r="AR716" s="90" t="s">
        <v>16965</v>
      </c>
      <c r="AS716" s="90"/>
      <c r="AT716" s="90"/>
      <c r="AU716" s="90"/>
      <c r="AV716" s="90"/>
      <c r="AW716" s="90" t="s">
        <v>638</v>
      </c>
      <c r="AX716" s="91">
        <v>1347.34</v>
      </c>
      <c r="AY716" s="91">
        <v>595.35</v>
      </c>
      <c r="AZ716" s="90" t="s">
        <v>2968</v>
      </c>
      <c r="BA716" s="90" t="s">
        <v>638</v>
      </c>
      <c r="BB716" s="92"/>
      <c r="BC716" s="93">
        <f t="shared" si="295"/>
        <v>595.35</v>
      </c>
      <c r="BJ716" s="61" t="str">
        <f t="shared" si="302"/>
        <v>441.000</v>
      </c>
      <c r="BM716" s="61" t="s">
        <v>3881</v>
      </c>
      <c r="BN716" s="61" t="s">
        <v>2985</v>
      </c>
      <c r="BO716" s="61" t="s">
        <v>2985</v>
      </c>
      <c r="BU716" s="61" t="s">
        <v>3881</v>
      </c>
      <c r="BV716" s="61" t="s">
        <v>2985</v>
      </c>
      <c r="BW716" s="61" t="s">
        <v>2985</v>
      </c>
      <c r="CH716" s="86">
        <f t="shared" si="288"/>
        <v>8.149072527885437E-10</v>
      </c>
    </row>
    <row r="717" spans="1:86">
      <c r="B717" s="87" t="s">
        <v>53</v>
      </c>
      <c r="C717" s="87"/>
      <c r="D717" s="83">
        <f>D718</f>
        <v>5729408</v>
      </c>
      <c r="E717" s="84">
        <f t="shared" ref="E717:AE717" si="308">E718</f>
        <v>0</v>
      </c>
      <c r="F717" s="84">
        <f t="shared" si="308"/>
        <v>0</v>
      </c>
      <c r="G717" s="84">
        <f t="shared" si="308"/>
        <v>0</v>
      </c>
      <c r="H717" s="84">
        <f t="shared" si="308"/>
        <v>0</v>
      </c>
      <c r="I717" s="84">
        <f t="shared" si="308"/>
        <v>0</v>
      </c>
      <c r="J717" s="84">
        <f t="shared" si="308"/>
        <v>0</v>
      </c>
      <c r="K717" s="85">
        <f t="shared" si="308"/>
        <v>0</v>
      </c>
      <c r="L717" s="84">
        <f t="shared" si="308"/>
        <v>0</v>
      </c>
      <c r="M717" s="84">
        <f t="shared" si="308"/>
        <v>680</v>
      </c>
      <c r="N717" s="84">
        <f t="shared" si="308"/>
        <v>5433138.8300000001</v>
      </c>
      <c r="O717" s="84">
        <f t="shared" si="308"/>
        <v>0</v>
      </c>
      <c r="P717" s="84">
        <f t="shared" si="308"/>
        <v>0</v>
      </c>
      <c r="Q717" s="84">
        <f t="shared" si="308"/>
        <v>0</v>
      </c>
      <c r="R717" s="84">
        <f t="shared" si="308"/>
        <v>0</v>
      </c>
      <c r="S717" s="84">
        <f t="shared" si="308"/>
        <v>0</v>
      </c>
      <c r="T717" s="84">
        <f t="shared" si="308"/>
        <v>0</v>
      </c>
      <c r="U717" s="84">
        <f t="shared" si="308"/>
        <v>0</v>
      </c>
      <c r="V717" s="84">
        <f t="shared" si="308"/>
        <v>0</v>
      </c>
      <c r="W717" s="84">
        <f t="shared" si="308"/>
        <v>0</v>
      </c>
      <c r="X717" s="84">
        <f t="shared" si="308"/>
        <v>0</v>
      </c>
      <c r="Y717" s="84">
        <f t="shared" si="308"/>
        <v>0</v>
      </c>
      <c r="Z717" s="84">
        <f t="shared" si="308"/>
        <v>0</v>
      </c>
      <c r="AA717" s="84">
        <f t="shared" si="308"/>
        <v>0</v>
      </c>
      <c r="AB717" s="84">
        <f t="shared" si="308"/>
        <v>0</v>
      </c>
      <c r="AC717" s="84">
        <f t="shared" si="308"/>
        <v>116269.17</v>
      </c>
      <c r="AD717" s="84">
        <f t="shared" si="308"/>
        <v>180000</v>
      </c>
      <c r="AE717" s="84">
        <f t="shared" si="308"/>
        <v>0</v>
      </c>
      <c r="AF717" s="74" t="s">
        <v>17027</v>
      </c>
      <c r="AG717" s="74" t="s">
        <v>17027</v>
      </c>
      <c r="AH717" s="74" t="s">
        <v>17027</v>
      </c>
      <c r="AI717" s="89"/>
      <c r="AJ717" s="89"/>
      <c r="AK717" s="89"/>
      <c r="AL717" s="89"/>
      <c r="AM717" s="90"/>
      <c r="AN717" s="90"/>
      <c r="AO717" s="90"/>
      <c r="AP717" s="90"/>
      <c r="AQ717" s="90"/>
      <c r="AR717" s="90"/>
      <c r="AS717" s="90"/>
      <c r="AT717" s="90"/>
      <c r="AU717" s="90"/>
      <c r="AV717" s="90"/>
      <c r="AW717" s="90"/>
      <c r="AX717" s="91"/>
      <c r="AY717" s="91"/>
      <c r="AZ717" s="90"/>
      <c r="BA717" s="90"/>
      <c r="BB717" s="92"/>
      <c r="BC717" s="93">
        <f t="shared" si="295"/>
        <v>-680</v>
      </c>
      <c r="BJ717" s="61" t="e">
        <f t="shared" si="302"/>
        <v>#N/A</v>
      </c>
      <c r="BM717" s="61" t="s">
        <v>3853</v>
      </c>
      <c r="BN717" s="61" t="s">
        <v>3047</v>
      </c>
      <c r="BO717" s="61" t="s">
        <v>2431</v>
      </c>
      <c r="BU717" s="61" t="s">
        <v>3853</v>
      </c>
      <c r="BV717" s="61" t="s">
        <v>3047</v>
      </c>
      <c r="BW717" s="61" t="s">
        <v>2431</v>
      </c>
      <c r="CH717" s="86">
        <f t="shared" si="288"/>
        <v>-5.8207660913467407E-11</v>
      </c>
    </row>
    <row r="718" spans="1:86">
      <c r="A718" s="61">
        <v>1</v>
      </c>
      <c r="B718" s="94">
        <f>SUBTOTAL(9,$A$639:A718)</f>
        <v>72</v>
      </c>
      <c r="C718" s="98" t="s">
        <v>554</v>
      </c>
      <c r="D718" s="84">
        <f>E718+F718+G718+H718+I718+J718+L718+N718+P718+R718+T718+U718+V718+W718+X718+Y718+Z718+AA718+AB718+AC718+AD718+AE718</f>
        <v>5729408</v>
      </c>
      <c r="E718" s="101">
        <v>0</v>
      </c>
      <c r="F718" s="101">
        <v>0</v>
      </c>
      <c r="G718" s="101">
        <v>0</v>
      </c>
      <c r="H718" s="101">
        <v>0</v>
      </c>
      <c r="I718" s="101">
        <v>0</v>
      </c>
      <c r="J718" s="101">
        <v>0</v>
      </c>
      <c r="K718" s="116">
        <v>0</v>
      </c>
      <c r="L718" s="101">
        <v>0</v>
      </c>
      <c r="M718" s="84">
        <v>680</v>
      </c>
      <c r="N718" s="84">
        <v>5433138.8300000001</v>
      </c>
      <c r="O718" s="101">
        <v>0</v>
      </c>
      <c r="P718" s="101">
        <v>0</v>
      </c>
      <c r="Q718" s="101">
        <v>0</v>
      </c>
      <c r="R718" s="101">
        <v>0</v>
      </c>
      <c r="S718" s="101">
        <v>0</v>
      </c>
      <c r="T718" s="101">
        <v>0</v>
      </c>
      <c r="U718" s="101">
        <v>0</v>
      </c>
      <c r="V718" s="101">
        <v>0</v>
      </c>
      <c r="W718" s="101">
        <v>0</v>
      </c>
      <c r="X718" s="101">
        <v>0</v>
      </c>
      <c r="Y718" s="101">
        <v>0</v>
      </c>
      <c r="Z718" s="101">
        <v>0</v>
      </c>
      <c r="AA718" s="101">
        <v>0</v>
      </c>
      <c r="AB718" s="101">
        <v>0</v>
      </c>
      <c r="AC718" s="84">
        <f>ROUND(N718*2.14%,2)</f>
        <v>116269.17</v>
      </c>
      <c r="AD718" s="84">
        <v>180000</v>
      </c>
      <c r="AE718" s="101">
        <v>0</v>
      </c>
      <c r="AF718" s="74">
        <v>2025</v>
      </c>
      <c r="AG718" s="74">
        <v>2025</v>
      </c>
      <c r="AH718" s="74">
        <v>2025</v>
      </c>
      <c r="AI718" s="89"/>
      <c r="AJ718" s="89"/>
      <c r="AK718" s="89"/>
      <c r="AL718" s="89"/>
      <c r="AM718" s="90" t="s">
        <v>16970</v>
      </c>
      <c r="AN718" s="90" t="s">
        <v>16961</v>
      </c>
      <c r="AO718" s="90">
        <v>0</v>
      </c>
      <c r="AP718" s="90" t="s">
        <v>16959</v>
      </c>
      <c r="AQ718" s="90" t="s">
        <v>16973</v>
      </c>
      <c r="AR718" s="90">
        <v>0</v>
      </c>
      <c r="AS718" s="90"/>
      <c r="AT718" s="90"/>
      <c r="AU718" s="90"/>
      <c r="AV718" s="90"/>
      <c r="AW718" s="90" t="s">
        <v>777</v>
      </c>
      <c r="AX718" s="91">
        <v>783</v>
      </c>
      <c r="AY718" s="91">
        <v>616</v>
      </c>
      <c r="AZ718" s="90" t="s">
        <v>2968</v>
      </c>
      <c r="BA718" s="90" t="s">
        <v>17013</v>
      </c>
      <c r="BB718" s="92"/>
      <c r="BC718" s="93">
        <f t="shared" si="295"/>
        <v>-64</v>
      </c>
      <c r="BJ718" s="61" t="str">
        <f t="shared" si="302"/>
        <v>нет данных</v>
      </c>
      <c r="BM718" s="61" t="s">
        <v>3854</v>
      </c>
      <c r="BN718" s="61" t="s">
        <v>3004</v>
      </c>
      <c r="BO718" s="61" t="s">
        <v>3856</v>
      </c>
      <c r="BU718" s="61" t="s">
        <v>3854</v>
      </c>
      <c r="BV718" s="61" t="s">
        <v>3004</v>
      </c>
      <c r="BW718" s="61" t="s">
        <v>3856</v>
      </c>
      <c r="CH718" s="86">
        <f t="shared" si="288"/>
        <v>-5.8207660913467407E-11</v>
      </c>
    </row>
    <row r="719" spans="1:86">
      <c r="B719" s="87" t="s">
        <v>459</v>
      </c>
      <c r="C719" s="87"/>
      <c r="D719" s="83">
        <f>D720+D721+D722</f>
        <v>23013460</v>
      </c>
      <c r="E719" s="84">
        <f t="shared" ref="E719:AE719" si="309">E720+E721+E722</f>
        <v>0</v>
      </c>
      <c r="F719" s="84">
        <f t="shared" si="309"/>
        <v>0</v>
      </c>
      <c r="G719" s="84">
        <f t="shared" si="309"/>
        <v>0</v>
      </c>
      <c r="H719" s="84">
        <f t="shared" si="309"/>
        <v>0</v>
      </c>
      <c r="I719" s="84">
        <f t="shared" si="309"/>
        <v>0</v>
      </c>
      <c r="J719" s="84">
        <f t="shared" si="309"/>
        <v>0</v>
      </c>
      <c r="K719" s="85">
        <f t="shared" si="309"/>
        <v>0</v>
      </c>
      <c r="L719" s="84">
        <f t="shared" si="309"/>
        <v>0</v>
      </c>
      <c r="M719" s="84">
        <f t="shared" si="309"/>
        <v>2717.3</v>
      </c>
      <c r="N719" s="84">
        <f t="shared" si="309"/>
        <v>22012394.75</v>
      </c>
      <c r="O719" s="84">
        <f t="shared" si="309"/>
        <v>0</v>
      </c>
      <c r="P719" s="84">
        <f t="shared" si="309"/>
        <v>0</v>
      </c>
      <c r="Q719" s="84">
        <f t="shared" si="309"/>
        <v>0</v>
      </c>
      <c r="R719" s="84">
        <f t="shared" si="309"/>
        <v>0</v>
      </c>
      <c r="S719" s="84">
        <f t="shared" si="309"/>
        <v>0</v>
      </c>
      <c r="T719" s="84">
        <f t="shared" si="309"/>
        <v>0</v>
      </c>
      <c r="U719" s="84">
        <f t="shared" si="309"/>
        <v>0</v>
      </c>
      <c r="V719" s="84">
        <f t="shared" si="309"/>
        <v>0</v>
      </c>
      <c r="W719" s="84">
        <f t="shared" si="309"/>
        <v>0</v>
      </c>
      <c r="X719" s="84">
        <f t="shared" si="309"/>
        <v>0</v>
      </c>
      <c r="Y719" s="84">
        <f t="shared" si="309"/>
        <v>0</v>
      </c>
      <c r="Z719" s="84">
        <f t="shared" si="309"/>
        <v>0</v>
      </c>
      <c r="AA719" s="84">
        <f t="shared" si="309"/>
        <v>0</v>
      </c>
      <c r="AB719" s="84">
        <f t="shared" si="309"/>
        <v>0</v>
      </c>
      <c r="AC719" s="84">
        <f t="shared" si="309"/>
        <v>471065.25</v>
      </c>
      <c r="AD719" s="84">
        <f t="shared" si="309"/>
        <v>530000</v>
      </c>
      <c r="AE719" s="84">
        <f t="shared" si="309"/>
        <v>0</v>
      </c>
      <c r="AF719" s="74" t="s">
        <v>17027</v>
      </c>
      <c r="AG719" s="74" t="s">
        <v>17027</v>
      </c>
      <c r="AH719" s="74" t="s">
        <v>17027</v>
      </c>
      <c r="AI719" s="89"/>
      <c r="AJ719" s="89"/>
      <c r="AK719" s="89"/>
      <c r="AL719" s="89"/>
      <c r="AM719" s="90"/>
      <c r="AN719" s="90"/>
      <c r="AO719" s="90"/>
      <c r="AP719" s="90"/>
      <c r="AQ719" s="90"/>
      <c r="AR719" s="90"/>
      <c r="AS719" s="90"/>
      <c r="AT719" s="90"/>
      <c r="AU719" s="90"/>
      <c r="AV719" s="90"/>
      <c r="AW719" s="90"/>
      <c r="AX719" s="91"/>
      <c r="AY719" s="91"/>
      <c r="AZ719" s="90"/>
      <c r="BA719" s="90"/>
      <c r="BB719" s="92"/>
      <c r="BC719" s="93">
        <f t="shared" si="295"/>
        <v>-2717.3</v>
      </c>
      <c r="BJ719" s="61" t="e">
        <f t="shared" si="302"/>
        <v>#N/A</v>
      </c>
      <c r="BM719" s="61" t="s">
        <v>3720</v>
      </c>
      <c r="BN719" s="61" t="s">
        <v>2985</v>
      </c>
      <c r="BO719" s="61" t="s">
        <v>3721</v>
      </c>
      <c r="BU719" s="61" t="s">
        <v>3720</v>
      </c>
      <c r="BV719" s="61" t="s">
        <v>2985</v>
      </c>
      <c r="BW719" s="61" t="s">
        <v>3721</v>
      </c>
      <c r="CH719" s="86">
        <f t="shared" si="288"/>
        <v>0</v>
      </c>
    </row>
    <row r="720" spans="1:86">
      <c r="A720" s="61">
        <v>1</v>
      </c>
      <c r="B720" s="94">
        <f>SUBTOTAL(9,$A$639:A720)</f>
        <v>73</v>
      </c>
      <c r="C720" s="98" t="s">
        <v>485</v>
      </c>
      <c r="D720" s="84">
        <f t="shared" ref="D720:D722" si="310">E720+F720+G720+H720+I720+J720+L720+N720+P720+R720+T720+U720+V720+W720+X720+Y720+Z720+AA720+AB720+AC720+AD720+AE720</f>
        <v>5645152</v>
      </c>
      <c r="E720" s="101">
        <v>0</v>
      </c>
      <c r="F720" s="101">
        <v>0</v>
      </c>
      <c r="G720" s="101">
        <v>0</v>
      </c>
      <c r="H720" s="101">
        <v>0</v>
      </c>
      <c r="I720" s="101">
        <v>0</v>
      </c>
      <c r="J720" s="101">
        <v>0</v>
      </c>
      <c r="K720" s="116">
        <v>0</v>
      </c>
      <c r="L720" s="101">
        <v>0</v>
      </c>
      <c r="M720" s="84">
        <v>670</v>
      </c>
      <c r="N720" s="84">
        <v>5350648.13</v>
      </c>
      <c r="O720" s="101">
        <v>0</v>
      </c>
      <c r="P720" s="101">
        <v>0</v>
      </c>
      <c r="Q720" s="101">
        <v>0</v>
      </c>
      <c r="R720" s="101">
        <v>0</v>
      </c>
      <c r="S720" s="101">
        <v>0</v>
      </c>
      <c r="T720" s="101">
        <v>0</v>
      </c>
      <c r="U720" s="101">
        <v>0</v>
      </c>
      <c r="V720" s="101">
        <v>0</v>
      </c>
      <c r="W720" s="101">
        <v>0</v>
      </c>
      <c r="X720" s="101">
        <v>0</v>
      </c>
      <c r="Y720" s="101">
        <v>0</v>
      </c>
      <c r="Z720" s="101">
        <v>0</v>
      </c>
      <c r="AA720" s="101">
        <v>0</v>
      </c>
      <c r="AB720" s="101">
        <v>0</v>
      </c>
      <c r="AC720" s="84">
        <f>ROUND(N720*2.14%,2)</f>
        <v>114503.87</v>
      </c>
      <c r="AD720" s="84">
        <v>180000</v>
      </c>
      <c r="AE720" s="101">
        <v>0</v>
      </c>
      <c r="AF720" s="74">
        <v>2025</v>
      </c>
      <c r="AG720" s="74">
        <v>2025</v>
      </c>
      <c r="AH720" s="74">
        <v>2025</v>
      </c>
      <c r="AI720" s="89"/>
      <c r="AJ720" s="89"/>
      <c r="AK720" s="89"/>
      <c r="AL720" s="89"/>
      <c r="AM720" s="90" t="s">
        <v>16968</v>
      </c>
      <c r="AN720" s="90" t="s">
        <v>16954</v>
      </c>
      <c r="AO720" s="90">
        <v>0</v>
      </c>
      <c r="AP720" s="90" t="s">
        <v>16952</v>
      </c>
      <c r="AQ720" s="90" t="s">
        <v>16962</v>
      </c>
      <c r="AR720" s="90">
        <v>0</v>
      </c>
      <c r="AS720" s="90"/>
      <c r="AT720" s="90"/>
      <c r="AU720" s="90"/>
      <c r="AV720" s="90"/>
      <c r="AW720" s="90" t="s">
        <v>665</v>
      </c>
      <c r="AX720" s="91">
        <v>792.7</v>
      </c>
      <c r="AY720" s="91">
        <v>616.32000000000005</v>
      </c>
      <c r="AZ720" s="90" t="s">
        <v>2968</v>
      </c>
      <c r="BA720" s="90" t="s">
        <v>17013</v>
      </c>
      <c r="BB720" s="92"/>
      <c r="BC720" s="93">
        <f t="shared" si="295"/>
        <v>-53.67999999999995</v>
      </c>
      <c r="BJ720" s="61" t="str">
        <f t="shared" si="302"/>
        <v>513.600</v>
      </c>
      <c r="BM720" s="61" t="s">
        <v>740</v>
      </c>
      <c r="BN720" s="61" t="s">
        <v>1271</v>
      </c>
      <c r="BO720" s="61" t="s">
        <v>2985</v>
      </c>
      <c r="BU720" s="61" t="s">
        <v>740</v>
      </c>
      <c r="BV720" s="61" t="s">
        <v>1271</v>
      </c>
      <c r="BW720" s="61" t="s">
        <v>2985</v>
      </c>
      <c r="CH720" s="86">
        <f t="shared" si="288"/>
        <v>1.1641532182693481E-10</v>
      </c>
    </row>
    <row r="721" spans="1:86">
      <c r="A721" s="61">
        <v>1</v>
      </c>
      <c r="B721" s="94">
        <f>SUBTOTAL(9,$A$639:A721)</f>
        <v>74</v>
      </c>
      <c r="C721" s="98" t="s">
        <v>486</v>
      </c>
      <c r="D721" s="84">
        <f t="shared" si="310"/>
        <v>13600000</v>
      </c>
      <c r="E721" s="101">
        <v>0</v>
      </c>
      <c r="F721" s="101">
        <v>0</v>
      </c>
      <c r="G721" s="101">
        <v>0</v>
      </c>
      <c r="H721" s="101">
        <v>0</v>
      </c>
      <c r="I721" s="101">
        <v>0</v>
      </c>
      <c r="J721" s="101">
        <v>0</v>
      </c>
      <c r="K721" s="116">
        <v>0</v>
      </c>
      <c r="L721" s="101">
        <v>0</v>
      </c>
      <c r="M721" s="84">
        <v>1600</v>
      </c>
      <c r="N721" s="84">
        <v>13119248.09</v>
      </c>
      <c r="O721" s="101">
        <v>0</v>
      </c>
      <c r="P721" s="101">
        <v>0</v>
      </c>
      <c r="Q721" s="101">
        <v>0</v>
      </c>
      <c r="R721" s="101">
        <v>0</v>
      </c>
      <c r="S721" s="101">
        <v>0</v>
      </c>
      <c r="T721" s="101">
        <v>0</v>
      </c>
      <c r="U721" s="101">
        <v>0</v>
      </c>
      <c r="V721" s="101">
        <v>0</v>
      </c>
      <c r="W721" s="101">
        <v>0</v>
      </c>
      <c r="X721" s="101">
        <v>0</v>
      </c>
      <c r="Y721" s="101">
        <v>0</v>
      </c>
      <c r="Z721" s="101">
        <v>0</v>
      </c>
      <c r="AA721" s="101">
        <v>0</v>
      </c>
      <c r="AB721" s="101">
        <v>0</v>
      </c>
      <c r="AC721" s="84">
        <f>ROUND(N721*2.14%,2)</f>
        <v>280751.90999999997</v>
      </c>
      <c r="AD721" s="101">
        <v>200000</v>
      </c>
      <c r="AE721" s="101">
        <v>0</v>
      </c>
      <c r="AF721" s="74">
        <v>2025</v>
      </c>
      <c r="AG721" s="74">
        <v>2025</v>
      </c>
      <c r="AH721" s="74">
        <v>2025</v>
      </c>
      <c r="AI721" s="89"/>
      <c r="AJ721" s="89"/>
      <c r="AK721" s="89"/>
      <c r="AL721" s="89"/>
      <c r="AM721" s="90" t="s">
        <v>16956</v>
      </c>
      <c r="AN721" s="90" t="s">
        <v>16964</v>
      </c>
      <c r="AO721" s="90">
        <v>0</v>
      </c>
      <c r="AP721" s="90" t="s">
        <v>16969</v>
      </c>
      <c r="AQ721" s="90" t="s">
        <v>16965</v>
      </c>
      <c r="AR721" s="90" t="s">
        <v>16968</v>
      </c>
      <c r="AS721" s="90"/>
      <c r="AT721" s="90"/>
      <c r="AU721" s="90"/>
      <c r="AV721" s="90"/>
      <c r="AW721" s="90" t="s">
        <v>780</v>
      </c>
      <c r="AX721" s="91">
        <v>6107.5</v>
      </c>
      <c r="AY721" s="91">
        <v>1864.1</v>
      </c>
      <c r="AZ721" s="90" t="s">
        <v>2993</v>
      </c>
      <c r="BA721" s="90" t="s">
        <v>3204</v>
      </c>
      <c r="BB721" s="92"/>
      <c r="BC721" s="93">
        <f t="shared" ref="BC721:BC749" si="311">AY721-M721</f>
        <v>264.09999999999991</v>
      </c>
      <c r="BJ721" s="61" t="str">
        <f t="shared" si="302"/>
        <v>2166.500</v>
      </c>
      <c r="BM721" s="61" t="s">
        <v>741</v>
      </c>
      <c r="BN721" s="61" t="s">
        <v>2985</v>
      </c>
      <c r="BO721" s="61" t="s">
        <v>2985</v>
      </c>
      <c r="BU721" s="61" t="s">
        <v>741</v>
      </c>
      <c r="BV721" s="61" t="s">
        <v>2985</v>
      </c>
      <c r="BW721" s="61" t="s">
        <v>2985</v>
      </c>
      <c r="CH721" s="86">
        <f t="shared" si="288"/>
        <v>1.7462298274040222E-10</v>
      </c>
    </row>
    <row r="722" spans="1:86">
      <c r="A722" s="61">
        <v>1</v>
      </c>
      <c r="B722" s="94">
        <f>SUBTOTAL(9,$A$639:A722)</f>
        <v>75</v>
      </c>
      <c r="C722" s="98" t="s">
        <v>487</v>
      </c>
      <c r="D722" s="84">
        <f t="shared" si="310"/>
        <v>3768308</v>
      </c>
      <c r="E722" s="101">
        <v>0</v>
      </c>
      <c r="F722" s="101">
        <v>0</v>
      </c>
      <c r="G722" s="101">
        <v>0</v>
      </c>
      <c r="H722" s="101">
        <v>0</v>
      </c>
      <c r="I722" s="101">
        <v>0</v>
      </c>
      <c r="J722" s="101">
        <v>0</v>
      </c>
      <c r="K722" s="116">
        <v>0</v>
      </c>
      <c r="L722" s="101">
        <v>0</v>
      </c>
      <c r="M722" s="84">
        <v>447.3</v>
      </c>
      <c r="N722" s="84">
        <v>3542498.53</v>
      </c>
      <c r="O722" s="101">
        <v>0</v>
      </c>
      <c r="P722" s="101">
        <v>0</v>
      </c>
      <c r="Q722" s="101">
        <v>0</v>
      </c>
      <c r="R722" s="101">
        <v>0</v>
      </c>
      <c r="S722" s="101">
        <v>0</v>
      </c>
      <c r="T722" s="101">
        <v>0</v>
      </c>
      <c r="U722" s="101">
        <v>0</v>
      </c>
      <c r="V722" s="101">
        <v>0</v>
      </c>
      <c r="W722" s="101">
        <v>0</v>
      </c>
      <c r="X722" s="101">
        <v>0</v>
      </c>
      <c r="Y722" s="101">
        <v>0</v>
      </c>
      <c r="Z722" s="101">
        <v>0</v>
      </c>
      <c r="AA722" s="101">
        <v>0</v>
      </c>
      <c r="AB722" s="101">
        <v>0</v>
      </c>
      <c r="AC722" s="84">
        <f>ROUND(N722*2.14%,2)</f>
        <v>75809.47</v>
      </c>
      <c r="AD722" s="84">
        <v>150000</v>
      </c>
      <c r="AE722" s="101">
        <v>0</v>
      </c>
      <c r="AF722" s="74">
        <v>2025</v>
      </c>
      <c r="AG722" s="74">
        <v>2025</v>
      </c>
      <c r="AH722" s="74">
        <v>2025</v>
      </c>
      <c r="AI722" s="89"/>
      <c r="AJ722" s="89"/>
      <c r="AK722" s="89"/>
      <c r="AL722" s="89"/>
      <c r="AM722" s="90" t="s">
        <v>16971</v>
      </c>
      <c r="AN722" s="90" t="s">
        <v>16959</v>
      </c>
      <c r="AO722" s="90">
        <v>0</v>
      </c>
      <c r="AP722" s="90" t="s">
        <v>16951</v>
      </c>
      <c r="AQ722" s="90" t="s">
        <v>16965</v>
      </c>
      <c r="AR722" s="90">
        <v>0</v>
      </c>
      <c r="AS722" s="90"/>
      <c r="AT722" s="90"/>
      <c r="AU722" s="90"/>
      <c r="AV722" s="90"/>
      <c r="AW722" s="90" t="s">
        <v>789</v>
      </c>
      <c r="AX722" s="91">
        <v>873.3</v>
      </c>
      <c r="AY722" s="91" t="s">
        <v>2985</v>
      </c>
      <c r="AZ722" s="90" t="s">
        <v>2968</v>
      </c>
      <c r="BA722" s="90" t="s">
        <v>17013</v>
      </c>
      <c r="BB722" s="92"/>
      <c r="BC722" s="93" t="e">
        <f t="shared" si="311"/>
        <v>#VALUE!</v>
      </c>
      <c r="BJ722" s="61" t="str">
        <f t="shared" si="302"/>
        <v>нет данных</v>
      </c>
      <c r="BM722" s="61" t="s">
        <v>3723</v>
      </c>
      <c r="BN722" s="61" t="s">
        <v>2985</v>
      </c>
      <c r="BO722" s="61" t="s">
        <v>2985</v>
      </c>
      <c r="BU722" s="61" t="s">
        <v>3723</v>
      </c>
      <c r="BV722" s="61" t="s">
        <v>2985</v>
      </c>
      <c r="BW722" s="61" t="s">
        <v>2985</v>
      </c>
      <c r="CH722" s="86">
        <f t="shared" si="288"/>
        <v>2.0372681319713593E-10</v>
      </c>
    </row>
    <row r="723" spans="1:86">
      <c r="B723" s="87" t="s">
        <v>473</v>
      </c>
      <c r="C723" s="87"/>
      <c r="D723" s="83">
        <f>D724</f>
        <v>5165228.25</v>
      </c>
      <c r="E723" s="84">
        <f t="shared" ref="E723:AE723" si="312">E724</f>
        <v>0</v>
      </c>
      <c r="F723" s="84">
        <f t="shared" si="312"/>
        <v>0</v>
      </c>
      <c r="G723" s="84">
        <f t="shared" si="312"/>
        <v>0</v>
      </c>
      <c r="H723" s="84">
        <f t="shared" si="312"/>
        <v>0</v>
      </c>
      <c r="I723" s="84">
        <f t="shared" si="312"/>
        <v>0</v>
      </c>
      <c r="J723" s="84">
        <f t="shared" si="312"/>
        <v>0</v>
      </c>
      <c r="K723" s="85">
        <f t="shared" si="312"/>
        <v>0</v>
      </c>
      <c r="L723" s="84">
        <f t="shared" si="312"/>
        <v>0</v>
      </c>
      <c r="M723" s="84">
        <f t="shared" si="312"/>
        <v>614.58000000000004</v>
      </c>
      <c r="N723" s="84">
        <f t="shared" si="312"/>
        <v>4880779.57</v>
      </c>
      <c r="O723" s="84">
        <f t="shared" si="312"/>
        <v>0</v>
      </c>
      <c r="P723" s="84">
        <f t="shared" si="312"/>
        <v>0</v>
      </c>
      <c r="Q723" s="84">
        <f t="shared" si="312"/>
        <v>0</v>
      </c>
      <c r="R723" s="84">
        <f t="shared" si="312"/>
        <v>0</v>
      </c>
      <c r="S723" s="84">
        <f t="shared" si="312"/>
        <v>0</v>
      </c>
      <c r="T723" s="84">
        <f t="shared" si="312"/>
        <v>0</v>
      </c>
      <c r="U723" s="84">
        <f t="shared" si="312"/>
        <v>0</v>
      </c>
      <c r="V723" s="84">
        <f t="shared" si="312"/>
        <v>0</v>
      </c>
      <c r="W723" s="84">
        <f t="shared" si="312"/>
        <v>0</v>
      </c>
      <c r="X723" s="84">
        <f t="shared" si="312"/>
        <v>0</v>
      </c>
      <c r="Y723" s="84">
        <f t="shared" si="312"/>
        <v>0</v>
      </c>
      <c r="Z723" s="84">
        <f t="shared" si="312"/>
        <v>0</v>
      </c>
      <c r="AA723" s="84">
        <f t="shared" si="312"/>
        <v>0</v>
      </c>
      <c r="AB723" s="84">
        <f t="shared" si="312"/>
        <v>0</v>
      </c>
      <c r="AC723" s="84">
        <f t="shared" si="312"/>
        <v>104448.68</v>
      </c>
      <c r="AD723" s="84">
        <f t="shared" si="312"/>
        <v>180000</v>
      </c>
      <c r="AE723" s="84">
        <f t="shared" si="312"/>
        <v>0</v>
      </c>
      <c r="AF723" s="74" t="s">
        <v>17027</v>
      </c>
      <c r="AG723" s="74" t="s">
        <v>17027</v>
      </c>
      <c r="AH723" s="74" t="s">
        <v>17027</v>
      </c>
      <c r="AI723" s="89"/>
      <c r="AJ723" s="89"/>
      <c r="AK723" s="89"/>
      <c r="AL723" s="89"/>
      <c r="AM723" s="90"/>
      <c r="AN723" s="90"/>
      <c r="AO723" s="90"/>
      <c r="AP723" s="90"/>
      <c r="AQ723" s="90"/>
      <c r="AR723" s="90"/>
      <c r="AS723" s="90"/>
      <c r="AT723" s="90"/>
      <c r="AU723" s="90"/>
      <c r="AV723" s="90"/>
      <c r="AW723" s="90"/>
      <c r="AX723" s="91"/>
      <c r="AY723" s="91"/>
      <c r="AZ723" s="90"/>
      <c r="BA723" s="90"/>
      <c r="BB723" s="92"/>
      <c r="BC723" s="93">
        <f t="shared" si="311"/>
        <v>-614.58000000000004</v>
      </c>
      <c r="BJ723" s="61" t="e">
        <f t="shared" si="302"/>
        <v>#N/A</v>
      </c>
      <c r="BM723" s="61" t="s">
        <v>3726</v>
      </c>
      <c r="BN723" s="61" t="s">
        <v>2985</v>
      </c>
      <c r="BO723" s="61" t="s">
        <v>2985</v>
      </c>
      <c r="BU723" s="61" t="s">
        <v>3726</v>
      </c>
      <c r="BV723" s="61" t="s">
        <v>2985</v>
      </c>
      <c r="BW723" s="61" t="s">
        <v>2985</v>
      </c>
      <c r="CH723" s="86">
        <f t="shared" si="288"/>
        <v>-2.9103830456733704E-10</v>
      </c>
    </row>
    <row r="724" spans="1:86">
      <c r="A724" s="61">
        <v>1</v>
      </c>
      <c r="B724" s="94">
        <f>SUBTOTAL(9,$A$639:A724)</f>
        <v>76</v>
      </c>
      <c r="C724" s="98" t="s">
        <v>488</v>
      </c>
      <c r="D724" s="84">
        <f>E724+F724+G724+H724+I724+J724+L724+N724+P724+R724+T724+U724+V724+W724+X724+Y724+Z724+AA724+AB724+AC724+AD724+AE724</f>
        <v>5165228.25</v>
      </c>
      <c r="E724" s="101">
        <v>0</v>
      </c>
      <c r="F724" s="101">
        <v>0</v>
      </c>
      <c r="G724" s="101">
        <v>0</v>
      </c>
      <c r="H724" s="101">
        <v>0</v>
      </c>
      <c r="I724" s="101">
        <v>0</v>
      </c>
      <c r="J724" s="101">
        <v>0</v>
      </c>
      <c r="K724" s="116">
        <v>0</v>
      </c>
      <c r="L724" s="101">
        <v>0</v>
      </c>
      <c r="M724" s="84">
        <v>614.58000000000004</v>
      </c>
      <c r="N724" s="84">
        <v>4880779.57</v>
      </c>
      <c r="O724" s="101">
        <v>0</v>
      </c>
      <c r="P724" s="101">
        <v>0</v>
      </c>
      <c r="Q724" s="101">
        <v>0</v>
      </c>
      <c r="R724" s="101">
        <v>0</v>
      </c>
      <c r="S724" s="101">
        <v>0</v>
      </c>
      <c r="T724" s="101">
        <v>0</v>
      </c>
      <c r="U724" s="101">
        <v>0</v>
      </c>
      <c r="V724" s="101">
        <v>0</v>
      </c>
      <c r="W724" s="101">
        <v>0</v>
      </c>
      <c r="X724" s="101">
        <v>0</v>
      </c>
      <c r="Y724" s="101">
        <v>0</v>
      </c>
      <c r="Z724" s="101">
        <v>0</v>
      </c>
      <c r="AA724" s="101">
        <v>0</v>
      </c>
      <c r="AB724" s="101">
        <v>0</v>
      </c>
      <c r="AC724" s="84">
        <f>ROUND(N724*2.14%,2)</f>
        <v>104448.68</v>
      </c>
      <c r="AD724" s="84">
        <v>180000</v>
      </c>
      <c r="AE724" s="101">
        <v>0</v>
      </c>
      <c r="AF724" s="74">
        <v>2025</v>
      </c>
      <c r="AG724" s="74">
        <v>2025</v>
      </c>
      <c r="AH724" s="74">
        <v>2025</v>
      </c>
      <c r="AI724" s="89"/>
      <c r="AJ724" s="89"/>
      <c r="AK724" s="89"/>
      <c r="AL724" s="89"/>
      <c r="AM724" s="90" t="s">
        <v>16955</v>
      </c>
      <c r="AN724" s="90" t="s">
        <v>16951</v>
      </c>
      <c r="AO724" s="90">
        <v>0</v>
      </c>
      <c r="AP724" s="90" t="s">
        <v>16965</v>
      </c>
      <c r="AQ724" s="90" t="s">
        <v>16953</v>
      </c>
      <c r="AR724" s="90">
        <v>0</v>
      </c>
      <c r="AS724" s="90"/>
      <c r="AT724" s="90"/>
      <c r="AU724" s="90"/>
      <c r="AV724" s="90"/>
      <c r="AW724" s="90" t="s">
        <v>1269</v>
      </c>
      <c r="AX724" s="91">
        <v>945.5</v>
      </c>
      <c r="AY724" s="91">
        <v>614.58000000000004</v>
      </c>
      <c r="AZ724" s="90" t="s">
        <v>2968</v>
      </c>
      <c r="BA724" s="90" t="s">
        <v>17013</v>
      </c>
      <c r="BB724" s="92"/>
      <c r="BC724" s="93">
        <f t="shared" si="311"/>
        <v>0</v>
      </c>
      <c r="BJ724" s="61" t="str">
        <f t="shared" si="302"/>
        <v>нет данных</v>
      </c>
      <c r="BM724" s="61" t="s">
        <v>3727</v>
      </c>
      <c r="BN724" s="61" t="s">
        <v>2985</v>
      </c>
      <c r="BO724" s="61" t="s">
        <v>2985</v>
      </c>
      <c r="BU724" s="61" t="s">
        <v>3727</v>
      </c>
      <c r="BV724" s="61" t="s">
        <v>2985</v>
      </c>
      <c r="BW724" s="61" t="s">
        <v>2985</v>
      </c>
      <c r="CH724" s="86">
        <f t="shared" si="288"/>
        <v>-2.9103830456733704E-10</v>
      </c>
    </row>
    <row r="725" spans="1:86">
      <c r="B725" s="87" t="s">
        <v>468</v>
      </c>
      <c r="C725" s="87"/>
      <c r="D725" s="83">
        <f>D726</f>
        <v>4301052</v>
      </c>
      <c r="E725" s="84">
        <f t="shared" ref="E725:AE725" si="313">E726</f>
        <v>0</v>
      </c>
      <c r="F725" s="84">
        <f t="shared" si="313"/>
        <v>0</v>
      </c>
      <c r="G725" s="84">
        <f t="shared" si="313"/>
        <v>0</v>
      </c>
      <c r="H725" s="84">
        <f t="shared" si="313"/>
        <v>0</v>
      </c>
      <c r="I725" s="84">
        <f t="shared" si="313"/>
        <v>0</v>
      </c>
      <c r="J725" s="84">
        <f t="shared" si="313"/>
        <v>0</v>
      </c>
      <c r="K725" s="85">
        <f t="shared" si="313"/>
        <v>0</v>
      </c>
      <c r="L725" s="84">
        <f t="shared" si="313"/>
        <v>0</v>
      </c>
      <c r="M725" s="84">
        <f t="shared" si="313"/>
        <v>510</v>
      </c>
      <c r="N725" s="84">
        <f t="shared" si="313"/>
        <v>4034709.22</v>
      </c>
      <c r="O725" s="84">
        <f t="shared" si="313"/>
        <v>0</v>
      </c>
      <c r="P725" s="84">
        <f t="shared" si="313"/>
        <v>0</v>
      </c>
      <c r="Q725" s="84">
        <f t="shared" si="313"/>
        <v>0</v>
      </c>
      <c r="R725" s="84">
        <f t="shared" si="313"/>
        <v>0</v>
      </c>
      <c r="S725" s="84">
        <f t="shared" si="313"/>
        <v>0</v>
      </c>
      <c r="T725" s="84">
        <f t="shared" si="313"/>
        <v>0</v>
      </c>
      <c r="U725" s="84">
        <f t="shared" si="313"/>
        <v>0</v>
      </c>
      <c r="V725" s="84">
        <f t="shared" si="313"/>
        <v>0</v>
      </c>
      <c r="W725" s="84">
        <f t="shared" si="313"/>
        <v>0</v>
      </c>
      <c r="X725" s="84">
        <f t="shared" si="313"/>
        <v>0</v>
      </c>
      <c r="Y725" s="84">
        <f t="shared" si="313"/>
        <v>0</v>
      </c>
      <c r="Z725" s="84">
        <f t="shared" si="313"/>
        <v>0</v>
      </c>
      <c r="AA725" s="84">
        <f t="shared" si="313"/>
        <v>0</v>
      </c>
      <c r="AB725" s="84">
        <f t="shared" si="313"/>
        <v>0</v>
      </c>
      <c r="AC725" s="84">
        <f t="shared" si="313"/>
        <v>86342.78</v>
      </c>
      <c r="AD725" s="84">
        <f t="shared" si="313"/>
        <v>180000</v>
      </c>
      <c r="AE725" s="84">
        <f t="shared" si="313"/>
        <v>0</v>
      </c>
      <c r="AF725" s="74" t="s">
        <v>17027</v>
      </c>
      <c r="AG725" s="74" t="s">
        <v>17027</v>
      </c>
      <c r="AH725" s="74" t="s">
        <v>17027</v>
      </c>
      <c r="AI725" s="89"/>
      <c r="AJ725" s="89"/>
      <c r="AK725" s="89"/>
      <c r="AL725" s="89"/>
      <c r="AM725" s="90"/>
      <c r="AN725" s="90"/>
      <c r="AO725" s="90"/>
      <c r="AP725" s="90"/>
      <c r="AQ725" s="90"/>
      <c r="AR725" s="90"/>
      <c r="AS725" s="90"/>
      <c r="AT725" s="90"/>
      <c r="AU725" s="90"/>
      <c r="AV725" s="90"/>
      <c r="AW725" s="90"/>
      <c r="AX725" s="91"/>
      <c r="AY725" s="91"/>
      <c r="AZ725" s="90"/>
      <c r="BA725" s="90"/>
      <c r="BB725" s="92"/>
      <c r="BC725" s="93">
        <f t="shared" si="311"/>
        <v>-510</v>
      </c>
      <c r="BJ725" s="61" t="e">
        <f t="shared" si="302"/>
        <v>#N/A</v>
      </c>
      <c r="BM725" s="61" t="s">
        <v>3728</v>
      </c>
      <c r="BN725" s="61" t="s">
        <v>2985</v>
      </c>
      <c r="BO725" s="61" t="s">
        <v>2985</v>
      </c>
      <c r="BU725" s="61" t="s">
        <v>3728</v>
      </c>
      <c r="BV725" s="61" t="s">
        <v>2985</v>
      </c>
      <c r="BW725" s="61" t="s">
        <v>2985</v>
      </c>
      <c r="CH725" s="86">
        <f t="shared" si="288"/>
        <v>-2.0372681319713593E-10</v>
      </c>
    </row>
    <row r="726" spans="1:86">
      <c r="A726" s="61">
        <v>1</v>
      </c>
      <c r="B726" s="94">
        <f>SUBTOTAL(9,$A$639:A726)</f>
        <v>77</v>
      </c>
      <c r="C726" s="98" t="s">
        <v>457</v>
      </c>
      <c r="D726" s="84">
        <f>E726+F726+G726+H726+I726+J726+L726+N726+P726+R726+T726+U726+V726+W726+X726+Y726+Z726+AA726+AB726+AC726+AD726+AE726</f>
        <v>4301052</v>
      </c>
      <c r="E726" s="101">
        <v>0</v>
      </c>
      <c r="F726" s="101">
        <v>0</v>
      </c>
      <c r="G726" s="101">
        <v>0</v>
      </c>
      <c r="H726" s="101">
        <v>0</v>
      </c>
      <c r="I726" s="101">
        <v>0</v>
      </c>
      <c r="J726" s="101">
        <v>0</v>
      </c>
      <c r="K726" s="116">
        <v>0</v>
      </c>
      <c r="L726" s="101">
        <v>0</v>
      </c>
      <c r="M726" s="84">
        <v>510</v>
      </c>
      <c r="N726" s="84">
        <v>4034709.22</v>
      </c>
      <c r="O726" s="101">
        <v>0</v>
      </c>
      <c r="P726" s="101">
        <v>0</v>
      </c>
      <c r="Q726" s="101">
        <v>0</v>
      </c>
      <c r="R726" s="101">
        <v>0</v>
      </c>
      <c r="S726" s="101">
        <v>0</v>
      </c>
      <c r="T726" s="101">
        <v>0</v>
      </c>
      <c r="U726" s="101">
        <v>0</v>
      </c>
      <c r="V726" s="101">
        <v>0</v>
      </c>
      <c r="W726" s="101">
        <v>0</v>
      </c>
      <c r="X726" s="101">
        <v>0</v>
      </c>
      <c r="Y726" s="101">
        <v>0</v>
      </c>
      <c r="Z726" s="101">
        <v>0</v>
      </c>
      <c r="AA726" s="101">
        <v>0</v>
      </c>
      <c r="AB726" s="101">
        <v>0</v>
      </c>
      <c r="AC726" s="84">
        <f>ROUND(N726*2.14%,2)</f>
        <v>86342.78</v>
      </c>
      <c r="AD726" s="84">
        <v>180000</v>
      </c>
      <c r="AE726" s="101">
        <v>0</v>
      </c>
      <c r="AF726" s="74">
        <v>2025</v>
      </c>
      <c r="AG726" s="74">
        <v>2025</v>
      </c>
      <c r="AH726" s="74">
        <v>2025</v>
      </c>
      <c r="AI726" s="89"/>
      <c r="AJ726" s="89"/>
      <c r="AK726" s="89"/>
      <c r="AL726" s="89"/>
      <c r="AM726" s="90" t="s">
        <v>16954</v>
      </c>
      <c r="AN726" s="90" t="s">
        <v>16954</v>
      </c>
      <c r="AO726" s="90">
        <v>0</v>
      </c>
      <c r="AP726" s="90" t="s">
        <v>16956</v>
      </c>
      <c r="AQ726" s="90" t="s">
        <v>16969</v>
      </c>
      <c r="AR726" s="90">
        <v>0</v>
      </c>
      <c r="AS726" s="90"/>
      <c r="AT726" s="90"/>
      <c r="AU726" s="90"/>
      <c r="AV726" s="90"/>
      <c r="AW726" s="90" t="s">
        <v>615</v>
      </c>
      <c r="AX726" s="91">
        <v>680</v>
      </c>
      <c r="AY726" s="91">
        <v>674</v>
      </c>
      <c r="AZ726" s="90" t="s">
        <v>2968</v>
      </c>
      <c r="BA726" s="90" t="s">
        <v>17013</v>
      </c>
      <c r="BB726" s="92"/>
      <c r="BC726" s="93">
        <f t="shared" si="311"/>
        <v>164</v>
      </c>
      <c r="BJ726" s="61" t="str">
        <f t="shared" si="302"/>
        <v>530.600</v>
      </c>
      <c r="BM726" s="61" t="s">
        <v>742</v>
      </c>
      <c r="BN726" s="61" t="s">
        <v>2985</v>
      </c>
      <c r="BO726" s="61" t="s">
        <v>2985</v>
      </c>
      <c r="BU726" s="61" t="s">
        <v>742</v>
      </c>
      <c r="BV726" s="61" t="s">
        <v>2985</v>
      </c>
      <c r="BW726" s="61" t="s">
        <v>2985</v>
      </c>
      <c r="CH726" s="86">
        <f t="shared" si="288"/>
        <v>-2.0372681319713593E-10</v>
      </c>
    </row>
    <row r="727" spans="1:86">
      <c r="B727" s="87" t="s">
        <v>470</v>
      </c>
      <c r="C727" s="87"/>
      <c r="D727" s="83">
        <f>D728</f>
        <v>2317210.6399999997</v>
      </c>
      <c r="E727" s="84">
        <f t="shared" ref="E727:AE727" si="314">E728</f>
        <v>0</v>
      </c>
      <c r="F727" s="84">
        <f t="shared" si="314"/>
        <v>0</v>
      </c>
      <c r="G727" s="84">
        <f t="shared" si="314"/>
        <v>0</v>
      </c>
      <c r="H727" s="84">
        <f t="shared" si="314"/>
        <v>0</v>
      </c>
      <c r="I727" s="84">
        <f t="shared" si="314"/>
        <v>0</v>
      </c>
      <c r="J727" s="84">
        <f t="shared" si="314"/>
        <v>0</v>
      </c>
      <c r="K727" s="85">
        <f t="shared" si="314"/>
        <v>0</v>
      </c>
      <c r="L727" s="84">
        <f t="shared" si="314"/>
        <v>0</v>
      </c>
      <c r="M727" s="84">
        <f t="shared" si="314"/>
        <v>0</v>
      </c>
      <c r="N727" s="84">
        <f t="shared" si="314"/>
        <v>0</v>
      </c>
      <c r="O727" s="84">
        <f t="shared" si="314"/>
        <v>0</v>
      </c>
      <c r="P727" s="84">
        <f t="shared" si="314"/>
        <v>0</v>
      </c>
      <c r="Q727" s="84">
        <f t="shared" si="314"/>
        <v>479.33</v>
      </c>
      <c r="R727" s="84">
        <f t="shared" si="314"/>
        <v>2121804.0299999998</v>
      </c>
      <c r="S727" s="84">
        <f t="shared" si="314"/>
        <v>0</v>
      </c>
      <c r="T727" s="84">
        <f t="shared" si="314"/>
        <v>0</v>
      </c>
      <c r="U727" s="84">
        <f t="shared" si="314"/>
        <v>0</v>
      </c>
      <c r="V727" s="84">
        <f t="shared" si="314"/>
        <v>0</v>
      </c>
      <c r="W727" s="84">
        <f t="shared" si="314"/>
        <v>0</v>
      </c>
      <c r="X727" s="84">
        <f t="shared" si="314"/>
        <v>0</v>
      </c>
      <c r="Y727" s="84">
        <f t="shared" si="314"/>
        <v>0</v>
      </c>
      <c r="Z727" s="84">
        <f t="shared" si="314"/>
        <v>0</v>
      </c>
      <c r="AA727" s="84">
        <f t="shared" si="314"/>
        <v>0</v>
      </c>
      <c r="AB727" s="84">
        <f t="shared" si="314"/>
        <v>0</v>
      </c>
      <c r="AC727" s="84">
        <f t="shared" si="314"/>
        <v>45406.61</v>
      </c>
      <c r="AD727" s="84">
        <f t="shared" si="314"/>
        <v>150000</v>
      </c>
      <c r="AE727" s="84">
        <f t="shared" si="314"/>
        <v>0</v>
      </c>
      <c r="AF727" s="74" t="s">
        <v>17027</v>
      </c>
      <c r="AG727" s="74" t="s">
        <v>17027</v>
      </c>
      <c r="AH727" s="74" t="s">
        <v>17027</v>
      </c>
      <c r="AI727" s="89"/>
      <c r="AJ727" s="89"/>
      <c r="AK727" s="89"/>
      <c r="AL727" s="89"/>
      <c r="AM727" s="90"/>
      <c r="AN727" s="90"/>
      <c r="AO727" s="90"/>
      <c r="AP727" s="90"/>
      <c r="AQ727" s="90"/>
      <c r="AR727" s="90"/>
      <c r="AS727" s="90"/>
      <c r="AT727" s="90"/>
      <c r="AU727" s="90"/>
      <c r="AV727" s="90"/>
      <c r="AW727" s="90"/>
      <c r="AX727" s="91"/>
      <c r="AY727" s="91"/>
      <c r="AZ727" s="90"/>
      <c r="BA727" s="90"/>
      <c r="BB727" s="92"/>
      <c r="BC727" s="93">
        <f t="shared" si="311"/>
        <v>0</v>
      </c>
      <c r="BJ727" s="61" t="e">
        <f t="shared" si="302"/>
        <v>#N/A</v>
      </c>
      <c r="BM727" s="61" t="s">
        <v>743</v>
      </c>
      <c r="BN727" s="61" t="s">
        <v>2985</v>
      </c>
      <c r="BO727" s="61" t="s">
        <v>2985</v>
      </c>
      <c r="BU727" s="61" t="s">
        <v>743</v>
      </c>
      <c r="BV727" s="61" t="s">
        <v>2985</v>
      </c>
      <c r="BW727" s="61" t="s">
        <v>2985</v>
      </c>
      <c r="CH727" s="86">
        <f t="shared" si="288"/>
        <v>-1.1641532182693481E-10</v>
      </c>
    </row>
    <row r="728" spans="1:86">
      <c r="A728" s="61">
        <v>1</v>
      </c>
      <c r="B728" s="94">
        <f>SUBTOTAL(9,$A$639:A728)</f>
        <v>78</v>
      </c>
      <c r="C728" s="98" t="s">
        <v>489</v>
      </c>
      <c r="D728" s="84">
        <f>E728+F728+G728+H728+I728+J728+L728+N728+P728+R728+T728+U728+V728+W728+X728+Y728+Z728+AA728+AB728+AC728+AD728+AE728</f>
        <v>2317210.6399999997</v>
      </c>
      <c r="E728" s="101">
        <v>0</v>
      </c>
      <c r="F728" s="101">
        <v>0</v>
      </c>
      <c r="G728" s="101">
        <v>0</v>
      </c>
      <c r="H728" s="101">
        <v>0</v>
      </c>
      <c r="I728" s="101">
        <v>0</v>
      </c>
      <c r="J728" s="101">
        <v>0</v>
      </c>
      <c r="K728" s="116">
        <v>0</v>
      </c>
      <c r="L728" s="101">
        <v>0</v>
      </c>
      <c r="M728" s="84">
        <v>0</v>
      </c>
      <c r="N728" s="138">
        <v>0</v>
      </c>
      <c r="O728" s="101">
        <v>0</v>
      </c>
      <c r="P728" s="101">
        <v>0</v>
      </c>
      <c r="Q728" s="101">
        <v>479.33</v>
      </c>
      <c r="R728" s="84">
        <v>2121804.0299999998</v>
      </c>
      <c r="S728" s="101">
        <v>0</v>
      </c>
      <c r="T728" s="101">
        <v>0</v>
      </c>
      <c r="U728" s="101">
        <v>0</v>
      </c>
      <c r="V728" s="101">
        <v>0</v>
      </c>
      <c r="W728" s="101">
        <v>0</v>
      </c>
      <c r="X728" s="101">
        <v>0</v>
      </c>
      <c r="Y728" s="101">
        <v>0</v>
      </c>
      <c r="Z728" s="101">
        <v>0</v>
      </c>
      <c r="AA728" s="101">
        <v>0</v>
      </c>
      <c r="AB728" s="101">
        <v>0</v>
      </c>
      <c r="AC728" s="84">
        <f>ROUND(R728*2.14%,2)</f>
        <v>45406.61</v>
      </c>
      <c r="AD728" s="101">
        <v>150000</v>
      </c>
      <c r="AE728" s="101">
        <v>0</v>
      </c>
      <c r="AF728" s="74">
        <v>2025</v>
      </c>
      <c r="AG728" s="74">
        <v>2025</v>
      </c>
      <c r="AH728" s="74">
        <v>2025</v>
      </c>
      <c r="AI728" s="89"/>
      <c r="AJ728" s="89"/>
      <c r="AK728" s="89"/>
      <c r="AL728" s="89"/>
      <c r="AM728" s="90" t="s">
        <v>16956</v>
      </c>
      <c r="AN728" s="90" t="s">
        <v>16966</v>
      </c>
      <c r="AO728" s="90">
        <v>0</v>
      </c>
      <c r="AP728" s="90" t="s">
        <v>16965</v>
      </c>
      <c r="AQ728" s="90" t="s">
        <v>16967</v>
      </c>
      <c r="AR728" s="90">
        <v>0</v>
      </c>
      <c r="AS728" s="90" t="s">
        <v>16981</v>
      </c>
      <c r="AT728" s="90"/>
      <c r="AU728" s="90"/>
      <c r="AV728" s="90"/>
      <c r="AW728" s="90" t="s">
        <v>705</v>
      </c>
      <c r="AX728" s="91">
        <v>607.4</v>
      </c>
      <c r="AY728" s="91">
        <v>716.3</v>
      </c>
      <c r="AZ728" s="90" t="s">
        <v>2968</v>
      </c>
      <c r="BA728" s="90" t="s">
        <v>3007</v>
      </c>
      <c r="BB728" s="92"/>
      <c r="BC728" s="93">
        <f t="shared" si="311"/>
        <v>716.3</v>
      </c>
      <c r="BJ728" s="61" t="str">
        <f t="shared" si="302"/>
        <v>574.300</v>
      </c>
      <c r="BM728" s="61" t="s">
        <v>744</v>
      </c>
      <c r="BN728" s="61" t="s">
        <v>2985</v>
      </c>
      <c r="BO728" s="61" t="s">
        <v>2985</v>
      </c>
      <c r="BU728" s="61" t="s">
        <v>744</v>
      </c>
      <c r="BV728" s="61" t="s">
        <v>2985</v>
      </c>
      <c r="BW728" s="61" t="s">
        <v>2985</v>
      </c>
      <c r="CH728" s="86">
        <f t="shared" si="288"/>
        <v>-1.1641532182693481E-10</v>
      </c>
    </row>
    <row r="729" spans="1:86">
      <c r="B729" s="87" t="s">
        <v>482</v>
      </c>
      <c r="C729" s="87"/>
      <c r="D729" s="83">
        <f>D730</f>
        <v>5322451.5199999996</v>
      </c>
      <c r="E729" s="84">
        <f t="shared" ref="E729:AE729" si="315">E730</f>
        <v>0</v>
      </c>
      <c r="F729" s="84">
        <f t="shared" si="315"/>
        <v>0</v>
      </c>
      <c r="G729" s="84">
        <f t="shared" si="315"/>
        <v>0</v>
      </c>
      <c r="H729" s="84">
        <f t="shared" si="315"/>
        <v>0</v>
      </c>
      <c r="I729" s="84">
        <f t="shared" si="315"/>
        <v>0</v>
      </c>
      <c r="J729" s="84">
        <f t="shared" si="315"/>
        <v>0</v>
      </c>
      <c r="K729" s="85">
        <f t="shared" si="315"/>
        <v>0</v>
      </c>
      <c r="L729" s="84">
        <f t="shared" si="315"/>
        <v>0</v>
      </c>
      <c r="M729" s="84">
        <f t="shared" si="315"/>
        <v>631.70000000000005</v>
      </c>
      <c r="N729" s="84">
        <f t="shared" si="315"/>
        <v>5034708.75</v>
      </c>
      <c r="O729" s="84">
        <f t="shared" si="315"/>
        <v>0</v>
      </c>
      <c r="P729" s="84">
        <f t="shared" si="315"/>
        <v>0</v>
      </c>
      <c r="Q729" s="84">
        <f t="shared" si="315"/>
        <v>0</v>
      </c>
      <c r="R729" s="84">
        <f t="shared" si="315"/>
        <v>0</v>
      </c>
      <c r="S729" s="84">
        <f t="shared" si="315"/>
        <v>0</v>
      </c>
      <c r="T729" s="84">
        <f t="shared" si="315"/>
        <v>0</v>
      </c>
      <c r="U729" s="84">
        <f t="shared" si="315"/>
        <v>0</v>
      </c>
      <c r="V729" s="84">
        <f t="shared" si="315"/>
        <v>0</v>
      </c>
      <c r="W729" s="84">
        <f t="shared" si="315"/>
        <v>0</v>
      </c>
      <c r="X729" s="84">
        <f t="shared" si="315"/>
        <v>0</v>
      </c>
      <c r="Y729" s="84">
        <f t="shared" si="315"/>
        <v>0</v>
      </c>
      <c r="Z729" s="84">
        <f t="shared" si="315"/>
        <v>0</v>
      </c>
      <c r="AA729" s="84">
        <f t="shared" si="315"/>
        <v>0</v>
      </c>
      <c r="AB729" s="84">
        <f t="shared" si="315"/>
        <v>0</v>
      </c>
      <c r="AC729" s="84">
        <f t="shared" si="315"/>
        <v>107742.77</v>
      </c>
      <c r="AD729" s="84">
        <f t="shared" si="315"/>
        <v>180000</v>
      </c>
      <c r="AE729" s="84">
        <f t="shared" si="315"/>
        <v>0</v>
      </c>
      <c r="AF729" s="74" t="s">
        <v>17027</v>
      </c>
      <c r="AG729" s="74" t="s">
        <v>17027</v>
      </c>
      <c r="AH729" s="74" t="s">
        <v>17027</v>
      </c>
      <c r="AI729" s="89"/>
      <c r="AJ729" s="89"/>
      <c r="AK729" s="89"/>
      <c r="AL729" s="89"/>
      <c r="AM729" s="90"/>
      <c r="AN729" s="90"/>
      <c r="AO729" s="90"/>
      <c r="AP729" s="90"/>
      <c r="AQ729" s="90"/>
      <c r="AR729" s="90"/>
      <c r="AS729" s="90"/>
      <c r="AT729" s="90"/>
      <c r="AU729" s="90"/>
      <c r="AV729" s="90"/>
      <c r="AW729" s="90"/>
      <c r="AX729" s="91"/>
      <c r="AY729" s="91"/>
      <c r="AZ729" s="90"/>
      <c r="BA729" s="90"/>
      <c r="BB729" s="92"/>
      <c r="BC729" s="93">
        <f t="shared" si="311"/>
        <v>-631.70000000000005</v>
      </c>
      <c r="BJ729" s="61" t="e">
        <f t="shared" si="302"/>
        <v>#N/A</v>
      </c>
      <c r="BM729" s="61" t="s">
        <v>3730</v>
      </c>
      <c r="BN729" s="61" t="s">
        <v>2985</v>
      </c>
      <c r="BO729" s="61" t="s">
        <v>2985</v>
      </c>
      <c r="BU729" s="61" t="s">
        <v>3730</v>
      </c>
      <c r="BV729" s="61" t="s">
        <v>2985</v>
      </c>
      <c r="BW729" s="61" t="s">
        <v>2985</v>
      </c>
      <c r="CH729" s="86">
        <f t="shared" si="288"/>
        <v>-4.6566128730773926E-10</v>
      </c>
    </row>
    <row r="730" spans="1:86">
      <c r="A730" s="61">
        <v>1</v>
      </c>
      <c r="B730" s="94">
        <f>SUBTOTAL(9,$A$639:A730)</f>
        <v>79</v>
      </c>
      <c r="C730" s="98" t="s">
        <v>490</v>
      </c>
      <c r="D730" s="84">
        <f>E730+F730+G730+H730+I730+J730+L730+N730+P730+R730+T730+U730+V730+W730+X730+Y730+Z730+AA730+AB730+AC730+AD730+AE730</f>
        <v>5322451.5199999996</v>
      </c>
      <c r="E730" s="101">
        <v>0</v>
      </c>
      <c r="F730" s="101">
        <v>0</v>
      </c>
      <c r="G730" s="101">
        <v>0</v>
      </c>
      <c r="H730" s="101">
        <v>0</v>
      </c>
      <c r="I730" s="101">
        <v>0</v>
      </c>
      <c r="J730" s="101">
        <v>0</v>
      </c>
      <c r="K730" s="116">
        <v>0</v>
      </c>
      <c r="L730" s="101">
        <v>0</v>
      </c>
      <c r="M730" s="84">
        <v>631.70000000000005</v>
      </c>
      <c r="N730" s="84">
        <v>5034708.75</v>
      </c>
      <c r="O730" s="101">
        <v>0</v>
      </c>
      <c r="P730" s="101">
        <v>0</v>
      </c>
      <c r="Q730" s="101">
        <v>0</v>
      </c>
      <c r="R730" s="101">
        <v>0</v>
      </c>
      <c r="S730" s="101">
        <v>0</v>
      </c>
      <c r="T730" s="101">
        <v>0</v>
      </c>
      <c r="U730" s="101">
        <v>0</v>
      </c>
      <c r="V730" s="101">
        <v>0</v>
      </c>
      <c r="W730" s="101">
        <v>0</v>
      </c>
      <c r="X730" s="101">
        <v>0</v>
      </c>
      <c r="Y730" s="101">
        <v>0</v>
      </c>
      <c r="Z730" s="101">
        <v>0</v>
      </c>
      <c r="AA730" s="101">
        <v>0</v>
      </c>
      <c r="AB730" s="101">
        <v>0</v>
      </c>
      <c r="AC730" s="84">
        <f>ROUND(N730*2.14%,2)</f>
        <v>107742.77</v>
      </c>
      <c r="AD730" s="84">
        <v>180000</v>
      </c>
      <c r="AE730" s="101">
        <v>0</v>
      </c>
      <c r="AF730" s="74">
        <v>2025</v>
      </c>
      <c r="AG730" s="74">
        <v>2025</v>
      </c>
      <c r="AH730" s="74">
        <v>2025</v>
      </c>
      <c r="AI730" s="89"/>
      <c r="AJ730" s="89"/>
      <c r="AK730" s="89"/>
      <c r="AL730" s="89"/>
      <c r="AM730" s="90" t="s">
        <v>16955</v>
      </c>
      <c r="AN730" s="90" t="s">
        <v>16951</v>
      </c>
      <c r="AO730" s="90">
        <v>0</v>
      </c>
      <c r="AP730" s="90" t="s">
        <v>16965</v>
      </c>
      <c r="AQ730" s="90" t="s">
        <v>16953</v>
      </c>
      <c r="AR730" s="90">
        <v>0</v>
      </c>
      <c r="AS730" s="90"/>
      <c r="AT730" s="90"/>
      <c r="AU730" s="90"/>
      <c r="AV730" s="90"/>
      <c r="AW730" s="90" t="s">
        <v>1269</v>
      </c>
      <c r="AX730" s="91">
        <v>736.8</v>
      </c>
      <c r="AY730" s="91">
        <v>650</v>
      </c>
      <c r="AZ730" s="90" t="s">
        <v>2968</v>
      </c>
      <c r="BA730" s="90" t="s">
        <v>17013</v>
      </c>
      <c r="BB730" s="92"/>
      <c r="BC730" s="93">
        <f t="shared" si="311"/>
        <v>18.299999999999955</v>
      </c>
      <c r="BJ730" s="61" t="str">
        <f t="shared" si="302"/>
        <v>508.000</v>
      </c>
      <c r="BM730" s="61" t="s">
        <v>3731</v>
      </c>
      <c r="BN730" s="61" t="s">
        <v>2985</v>
      </c>
      <c r="BO730" s="61" t="s">
        <v>2985</v>
      </c>
      <c r="BU730" s="61" t="s">
        <v>3731</v>
      </c>
      <c r="BV730" s="61" t="s">
        <v>2985</v>
      </c>
      <c r="BW730" s="61" t="s">
        <v>2985</v>
      </c>
      <c r="CH730" s="86">
        <f t="shared" si="288"/>
        <v>-4.6566128730773926E-10</v>
      </c>
    </row>
    <row r="731" spans="1:86">
      <c r="B731" s="87" t="s">
        <v>468</v>
      </c>
      <c r="C731" s="87"/>
      <c r="D731" s="83">
        <f>D732</f>
        <v>542668</v>
      </c>
      <c r="E731" s="84">
        <f t="shared" ref="E731:AE731" si="316">E732</f>
        <v>462764.83</v>
      </c>
      <c r="F731" s="84">
        <f t="shared" si="316"/>
        <v>0</v>
      </c>
      <c r="G731" s="84">
        <f t="shared" si="316"/>
        <v>0</v>
      </c>
      <c r="H731" s="84">
        <f t="shared" si="316"/>
        <v>0</v>
      </c>
      <c r="I731" s="84">
        <f t="shared" si="316"/>
        <v>0</v>
      </c>
      <c r="J731" s="84">
        <f t="shared" si="316"/>
        <v>0</v>
      </c>
      <c r="K731" s="85">
        <f t="shared" si="316"/>
        <v>0</v>
      </c>
      <c r="L731" s="84">
        <f t="shared" si="316"/>
        <v>0</v>
      </c>
      <c r="M731" s="84">
        <f t="shared" si="316"/>
        <v>0</v>
      </c>
      <c r="N731" s="84">
        <f t="shared" si="316"/>
        <v>0</v>
      </c>
      <c r="O731" s="84">
        <f t="shared" si="316"/>
        <v>0</v>
      </c>
      <c r="P731" s="84">
        <f t="shared" si="316"/>
        <v>0</v>
      </c>
      <c r="Q731" s="84">
        <f t="shared" si="316"/>
        <v>0</v>
      </c>
      <c r="R731" s="84">
        <f t="shared" si="316"/>
        <v>0</v>
      </c>
      <c r="S731" s="84">
        <f t="shared" si="316"/>
        <v>0</v>
      </c>
      <c r="T731" s="84">
        <f t="shared" si="316"/>
        <v>0</v>
      </c>
      <c r="U731" s="84">
        <f t="shared" si="316"/>
        <v>0</v>
      </c>
      <c r="V731" s="84">
        <f t="shared" si="316"/>
        <v>0</v>
      </c>
      <c r="W731" s="84">
        <f t="shared" si="316"/>
        <v>0</v>
      </c>
      <c r="X731" s="84">
        <f t="shared" si="316"/>
        <v>0</v>
      </c>
      <c r="Y731" s="84">
        <f t="shared" si="316"/>
        <v>0</v>
      </c>
      <c r="Z731" s="84">
        <f t="shared" si="316"/>
        <v>0</v>
      </c>
      <c r="AA731" s="84">
        <f t="shared" si="316"/>
        <v>0</v>
      </c>
      <c r="AB731" s="84">
        <f t="shared" si="316"/>
        <v>0</v>
      </c>
      <c r="AC731" s="84">
        <f t="shared" si="316"/>
        <v>9903.17</v>
      </c>
      <c r="AD731" s="84">
        <f t="shared" si="316"/>
        <v>70000</v>
      </c>
      <c r="AE731" s="84">
        <f t="shared" si="316"/>
        <v>0</v>
      </c>
      <c r="AF731" s="74" t="s">
        <v>17027</v>
      </c>
      <c r="AG731" s="74" t="s">
        <v>17027</v>
      </c>
      <c r="AH731" s="74" t="s">
        <v>17027</v>
      </c>
      <c r="AI731" s="89"/>
      <c r="AJ731" s="89"/>
      <c r="AK731" s="89"/>
      <c r="AL731" s="89"/>
      <c r="AM731" s="90"/>
      <c r="AN731" s="90"/>
      <c r="AO731" s="90"/>
      <c r="AP731" s="90"/>
      <c r="AQ731" s="90"/>
      <c r="AR731" s="90"/>
      <c r="AS731" s="90"/>
      <c r="AT731" s="90"/>
      <c r="AU731" s="90"/>
      <c r="AV731" s="90"/>
      <c r="AW731" s="90"/>
      <c r="AX731" s="91"/>
      <c r="AY731" s="91"/>
      <c r="AZ731" s="90"/>
      <c r="BA731" s="90"/>
      <c r="BB731" s="92"/>
      <c r="BC731" s="93">
        <f t="shared" si="311"/>
        <v>0</v>
      </c>
      <c r="BJ731" s="61" t="e">
        <f t="shared" si="302"/>
        <v>#N/A</v>
      </c>
      <c r="BM731" s="61" t="s">
        <v>3732</v>
      </c>
      <c r="BN731" s="61" t="s">
        <v>944</v>
      </c>
      <c r="BO731" s="61" t="s">
        <v>3193</v>
      </c>
      <c r="BU731" s="61" t="s">
        <v>3732</v>
      </c>
      <c r="BV731" s="61" t="s">
        <v>944</v>
      </c>
      <c r="BW731" s="61" t="s">
        <v>3193</v>
      </c>
      <c r="CH731" s="86">
        <f t="shared" si="288"/>
        <v>-1.4551915228366852E-11</v>
      </c>
    </row>
    <row r="732" spans="1:86">
      <c r="A732" s="61">
        <v>1</v>
      </c>
      <c r="B732" s="94">
        <f>SUBTOTAL(9,$A$639:A732)</f>
        <v>80</v>
      </c>
      <c r="C732" s="98" t="s">
        <v>491</v>
      </c>
      <c r="D732" s="84">
        <f>E732+F732+G732+H732+I732+J732+L732+N732+P732+R732+T732+U732+V732+W732+X732+Y732+Z732+AA732+AB732+AC732+AD732+AE732</f>
        <v>542668</v>
      </c>
      <c r="E732" s="101">
        <v>462764.83</v>
      </c>
      <c r="F732" s="101">
        <v>0</v>
      </c>
      <c r="G732" s="101">
        <v>0</v>
      </c>
      <c r="H732" s="101">
        <v>0</v>
      </c>
      <c r="I732" s="101">
        <v>0</v>
      </c>
      <c r="J732" s="101">
        <v>0</v>
      </c>
      <c r="K732" s="116">
        <v>0</v>
      </c>
      <c r="L732" s="101">
        <v>0</v>
      </c>
      <c r="M732" s="84">
        <v>0</v>
      </c>
      <c r="N732" s="138">
        <v>0</v>
      </c>
      <c r="O732" s="101">
        <v>0</v>
      </c>
      <c r="P732" s="101">
        <v>0</v>
      </c>
      <c r="Q732" s="101">
        <v>0</v>
      </c>
      <c r="R732" s="101">
        <v>0</v>
      </c>
      <c r="S732" s="101">
        <v>0</v>
      </c>
      <c r="T732" s="101">
        <v>0</v>
      </c>
      <c r="U732" s="101">
        <v>0</v>
      </c>
      <c r="V732" s="101">
        <v>0</v>
      </c>
      <c r="W732" s="101">
        <v>0</v>
      </c>
      <c r="X732" s="101">
        <v>0</v>
      </c>
      <c r="Y732" s="101">
        <v>0</v>
      </c>
      <c r="Z732" s="101">
        <v>0</v>
      </c>
      <c r="AA732" s="101">
        <v>0</v>
      </c>
      <c r="AB732" s="101">
        <v>0</v>
      </c>
      <c r="AC732" s="101">
        <f>ROUND(E732*2.14%,2)</f>
        <v>9903.17</v>
      </c>
      <c r="AD732" s="101">
        <v>70000</v>
      </c>
      <c r="AE732" s="101">
        <v>0</v>
      </c>
      <c r="AF732" s="74">
        <v>2025</v>
      </c>
      <c r="AG732" s="74">
        <v>2025</v>
      </c>
      <c r="AH732" s="74">
        <v>2025</v>
      </c>
      <c r="AI732" s="89"/>
      <c r="AJ732" s="89"/>
      <c r="AK732" s="89"/>
      <c r="AL732" s="89"/>
      <c r="AM732" s="90" t="s">
        <v>16954</v>
      </c>
      <c r="AN732" s="90" t="s">
        <v>16960</v>
      </c>
      <c r="AO732" s="90">
        <v>0</v>
      </c>
      <c r="AP732" s="90" t="s">
        <v>16956</v>
      </c>
      <c r="AQ732" s="90" t="s">
        <v>16973</v>
      </c>
      <c r="AR732" s="90">
        <v>0</v>
      </c>
      <c r="AS732" s="90" t="s">
        <v>16981</v>
      </c>
      <c r="AT732" s="90"/>
      <c r="AU732" s="90"/>
      <c r="AV732" s="90"/>
      <c r="AW732" s="90" t="s">
        <v>641</v>
      </c>
      <c r="AX732" s="91">
        <v>619</v>
      </c>
      <c r="AY732" s="91">
        <v>625.70000000000005</v>
      </c>
      <c r="AZ732" s="90" t="s">
        <v>2968</v>
      </c>
      <c r="BA732" s="90" t="s">
        <v>641</v>
      </c>
      <c r="BB732" s="92"/>
      <c r="BC732" s="93">
        <f t="shared" si="311"/>
        <v>625.70000000000005</v>
      </c>
      <c r="BJ732" s="61" t="str">
        <f t="shared" si="302"/>
        <v>нет данных</v>
      </c>
      <c r="BM732" s="61" t="s">
        <v>3734</v>
      </c>
      <c r="BN732" s="61" t="s">
        <v>665</v>
      </c>
      <c r="BO732" s="61" t="s">
        <v>3736</v>
      </c>
      <c r="BU732" s="61" t="s">
        <v>3734</v>
      </c>
      <c r="BV732" s="61" t="s">
        <v>665</v>
      </c>
      <c r="BW732" s="61" t="s">
        <v>3736</v>
      </c>
      <c r="CH732" s="86">
        <f t="shared" si="288"/>
        <v>-1.4551915228366852E-11</v>
      </c>
    </row>
    <row r="733" spans="1:86">
      <c r="B733" s="87" t="s">
        <v>289</v>
      </c>
      <c r="C733" s="87"/>
      <c r="D733" s="83">
        <f>D734+D735+D736</f>
        <v>17182612.66</v>
      </c>
      <c r="E733" s="84">
        <f t="shared" ref="E733:AE733" si="317">E734+E735+E736</f>
        <v>0</v>
      </c>
      <c r="F733" s="84">
        <f t="shared" si="317"/>
        <v>0</v>
      </c>
      <c r="G733" s="84">
        <f t="shared" si="317"/>
        <v>0</v>
      </c>
      <c r="H733" s="84">
        <f t="shared" si="317"/>
        <v>0</v>
      </c>
      <c r="I733" s="84">
        <f t="shared" si="317"/>
        <v>0</v>
      </c>
      <c r="J733" s="84">
        <f t="shared" si="317"/>
        <v>0</v>
      </c>
      <c r="K733" s="85">
        <f t="shared" si="317"/>
        <v>0</v>
      </c>
      <c r="L733" s="84">
        <f t="shared" si="317"/>
        <v>0</v>
      </c>
      <c r="M733" s="84">
        <f t="shared" si="317"/>
        <v>2024.3</v>
      </c>
      <c r="N733" s="84">
        <f t="shared" si="317"/>
        <v>16227744.75</v>
      </c>
      <c r="O733" s="84">
        <f t="shared" si="317"/>
        <v>0</v>
      </c>
      <c r="P733" s="84">
        <f t="shared" si="317"/>
        <v>0</v>
      </c>
      <c r="Q733" s="84">
        <f t="shared" si="317"/>
        <v>0</v>
      </c>
      <c r="R733" s="84">
        <f t="shared" si="317"/>
        <v>0</v>
      </c>
      <c r="S733" s="84">
        <f t="shared" si="317"/>
        <v>0</v>
      </c>
      <c r="T733" s="84">
        <f t="shared" si="317"/>
        <v>0</v>
      </c>
      <c r="U733" s="84">
        <f t="shared" si="317"/>
        <v>0</v>
      </c>
      <c r="V733" s="84">
        <f t="shared" si="317"/>
        <v>0</v>
      </c>
      <c r="W733" s="84">
        <f t="shared" si="317"/>
        <v>0</v>
      </c>
      <c r="X733" s="84">
        <f t="shared" si="317"/>
        <v>0</v>
      </c>
      <c r="Y733" s="84">
        <f t="shared" si="317"/>
        <v>0</v>
      </c>
      <c r="Z733" s="84">
        <f t="shared" si="317"/>
        <v>0</v>
      </c>
      <c r="AA733" s="84">
        <f t="shared" si="317"/>
        <v>0</v>
      </c>
      <c r="AB733" s="84">
        <f t="shared" si="317"/>
        <v>0</v>
      </c>
      <c r="AC733" s="84">
        <f t="shared" si="317"/>
        <v>354867.91000000003</v>
      </c>
      <c r="AD733" s="84">
        <f t="shared" si="317"/>
        <v>600000</v>
      </c>
      <c r="AE733" s="84">
        <f t="shared" si="317"/>
        <v>0</v>
      </c>
      <c r="AF733" s="74" t="s">
        <v>17027</v>
      </c>
      <c r="AG733" s="74" t="s">
        <v>17027</v>
      </c>
      <c r="AH733" s="74" t="s">
        <v>17027</v>
      </c>
      <c r="AI733" s="89"/>
      <c r="AJ733" s="89"/>
      <c r="AK733" s="89"/>
      <c r="AL733" s="89"/>
      <c r="AM733" s="90"/>
      <c r="AN733" s="90"/>
      <c r="AO733" s="90"/>
      <c r="AP733" s="90"/>
      <c r="AQ733" s="90"/>
      <c r="AR733" s="90"/>
      <c r="AS733" s="90"/>
      <c r="AT733" s="90"/>
      <c r="AU733" s="90"/>
      <c r="AV733" s="90"/>
      <c r="AW733" s="90"/>
      <c r="AX733" s="91"/>
      <c r="AY733" s="91"/>
      <c r="AZ733" s="90"/>
      <c r="BA733" s="90"/>
      <c r="BB733" s="92"/>
      <c r="BC733" s="93">
        <f t="shared" si="311"/>
        <v>-2024.3</v>
      </c>
      <c r="BJ733" s="61" t="e">
        <f t="shared" si="302"/>
        <v>#N/A</v>
      </c>
      <c r="BM733" s="61" t="s">
        <v>3434</v>
      </c>
      <c r="BN733" s="61" t="s">
        <v>2985</v>
      </c>
      <c r="BO733" s="61" t="s">
        <v>2985</v>
      </c>
      <c r="BU733" s="61" t="s">
        <v>3434</v>
      </c>
      <c r="BV733" s="61" t="s">
        <v>2985</v>
      </c>
      <c r="BW733" s="61" t="s">
        <v>2985</v>
      </c>
      <c r="CH733" s="86">
        <f t="shared" si="288"/>
        <v>1.1641532182693481E-10</v>
      </c>
    </row>
    <row r="734" spans="1:86">
      <c r="A734" s="61">
        <v>1</v>
      </c>
      <c r="B734" s="94">
        <f>SUBTOTAL(9,$A$639:A734)</f>
        <v>81</v>
      </c>
      <c r="C734" s="98" t="s">
        <v>295</v>
      </c>
      <c r="D734" s="84">
        <f t="shared" ref="D734:D736" si="318">E734+F734+G734+H734+I734+J734+L734+N734+P734+R734+T734+U734+V734+W734+X734+Y734+Z734+AA734+AB734+AC734+AD734+AE734</f>
        <v>5356038.43</v>
      </c>
      <c r="E734" s="101">
        <v>0</v>
      </c>
      <c r="F734" s="101">
        <v>0</v>
      </c>
      <c r="G734" s="101">
        <v>0</v>
      </c>
      <c r="H734" s="101">
        <v>0</v>
      </c>
      <c r="I734" s="101">
        <v>0</v>
      </c>
      <c r="J734" s="101">
        <v>0</v>
      </c>
      <c r="K734" s="116">
        <v>0</v>
      </c>
      <c r="L734" s="101">
        <v>0</v>
      </c>
      <c r="M734" s="84">
        <v>631</v>
      </c>
      <c r="N734" s="84">
        <v>5045699.21</v>
      </c>
      <c r="O734" s="101">
        <v>0</v>
      </c>
      <c r="P734" s="101">
        <v>0</v>
      </c>
      <c r="Q734" s="101">
        <v>0</v>
      </c>
      <c r="R734" s="101">
        <v>0</v>
      </c>
      <c r="S734" s="101">
        <v>0</v>
      </c>
      <c r="T734" s="101">
        <v>0</v>
      </c>
      <c r="U734" s="101">
        <v>0</v>
      </c>
      <c r="V734" s="101">
        <v>0</v>
      </c>
      <c r="W734" s="101">
        <v>0</v>
      </c>
      <c r="X734" s="101">
        <v>0</v>
      </c>
      <c r="Y734" s="101">
        <v>0</v>
      </c>
      <c r="Z734" s="101">
        <v>0</v>
      </c>
      <c r="AA734" s="101">
        <v>0</v>
      </c>
      <c r="AB734" s="101">
        <v>0</v>
      </c>
      <c r="AC734" s="101">
        <v>110339.22</v>
      </c>
      <c r="AD734" s="101">
        <v>200000</v>
      </c>
      <c r="AE734" s="101">
        <v>0</v>
      </c>
      <c r="AF734" s="74">
        <v>2025</v>
      </c>
      <c r="AG734" s="74">
        <v>2025</v>
      </c>
      <c r="AH734" s="74">
        <v>2025</v>
      </c>
      <c r="AI734" s="89"/>
      <c r="AJ734" s="89"/>
      <c r="AK734" s="89"/>
      <c r="AL734" s="89"/>
      <c r="AM734" s="90" t="s">
        <v>16961</v>
      </c>
      <c r="AN734" s="90" t="s">
        <v>16951</v>
      </c>
      <c r="AO734" s="90">
        <v>0</v>
      </c>
      <c r="AP734" s="90" t="s">
        <v>16960</v>
      </c>
      <c r="AQ734" s="90" t="s">
        <v>16973</v>
      </c>
      <c r="AR734" s="90" t="s">
        <v>16965</v>
      </c>
      <c r="AS734" s="90"/>
      <c r="AT734" s="90"/>
      <c r="AU734" s="90"/>
      <c r="AV734" s="90"/>
      <c r="AW734" s="90" t="s">
        <v>789</v>
      </c>
      <c r="AX734" s="91">
        <v>1780.6</v>
      </c>
      <c r="AY734" s="91">
        <v>631</v>
      </c>
      <c r="AZ734" s="90" t="s">
        <v>2968</v>
      </c>
      <c r="BA734" s="90" t="s">
        <v>17013</v>
      </c>
      <c r="BB734" s="92"/>
      <c r="BC734" s="93">
        <f t="shared" si="311"/>
        <v>0</v>
      </c>
      <c r="BJ734" s="61" t="str">
        <f t="shared" si="302"/>
        <v>526.000</v>
      </c>
      <c r="BM734" s="61" t="s">
        <v>3436</v>
      </c>
      <c r="BN734" s="61" t="s">
        <v>3254</v>
      </c>
      <c r="BO734" s="61" t="s">
        <v>3437</v>
      </c>
      <c r="BU734" s="61" t="s">
        <v>3436</v>
      </c>
      <c r="BV734" s="61" t="s">
        <v>3254</v>
      </c>
      <c r="BW734" s="61" t="s">
        <v>3437</v>
      </c>
      <c r="CH734" s="86">
        <f t="shared" si="288"/>
        <v>-2.6193447411060333E-10</v>
      </c>
    </row>
    <row r="735" spans="1:86">
      <c r="A735" s="61">
        <v>1</v>
      </c>
      <c r="B735" s="94">
        <f>SUBTOTAL(9,$A$639:A735)</f>
        <v>82</v>
      </c>
      <c r="C735" s="98" t="s">
        <v>296</v>
      </c>
      <c r="D735" s="84">
        <f t="shared" si="318"/>
        <v>5829678.5899999999</v>
      </c>
      <c r="E735" s="101">
        <v>0</v>
      </c>
      <c r="F735" s="101">
        <v>0</v>
      </c>
      <c r="G735" s="101">
        <v>0</v>
      </c>
      <c r="H735" s="101">
        <v>0</v>
      </c>
      <c r="I735" s="101">
        <v>0</v>
      </c>
      <c r="J735" s="101">
        <v>0</v>
      </c>
      <c r="K735" s="116">
        <v>0</v>
      </c>
      <c r="L735" s="101">
        <v>0</v>
      </c>
      <c r="M735" s="84">
        <v>686.8</v>
      </c>
      <c r="N735" s="84">
        <v>5509203.4699999997</v>
      </c>
      <c r="O735" s="101">
        <v>0</v>
      </c>
      <c r="P735" s="101">
        <v>0</v>
      </c>
      <c r="Q735" s="101">
        <v>0</v>
      </c>
      <c r="R735" s="101">
        <v>0</v>
      </c>
      <c r="S735" s="101">
        <v>0</v>
      </c>
      <c r="T735" s="101">
        <v>0</v>
      </c>
      <c r="U735" s="101">
        <v>0</v>
      </c>
      <c r="V735" s="101">
        <v>0</v>
      </c>
      <c r="W735" s="101">
        <v>0</v>
      </c>
      <c r="X735" s="101">
        <v>0</v>
      </c>
      <c r="Y735" s="101">
        <v>0</v>
      </c>
      <c r="Z735" s="101">
        <v>0</v>
      </c>
      <c r="AA735" s="101">
        <v>0</v>
      </c>
      <c r="AB735" s="101">
        <v>0</v>
      </c>
      <c r="AC735" s="101">
        <v>120475.12</v>
      </c>
      <c r="AD735" s="101">
        <v>200000</v>
      </c>
      <c r="AE735" s="101">
        <v>0</v>
      </c>
      <c r="AF735" s="74">
        <v>2025</v>
      </c>
      <c r="AG735" s="74">
        <v>2025</v>
      </c>
      <c r="AH735" s="74">
        <v>2025</v>
      </c>
      <c r="AI735" s="89"/>
      <c r="AJ735" s="89"/>
      <c r="AK735" s="89"/>
      <c r="AL735" s="89"/>
      <c r="AM735" s="90" t="s">
        <v>16970</v>
      </c>
      <c r="AN735" s="90" t="s">
        <v>16960</v>
      </c>
      <c r="AO735" s="90">
        <v>0</v>
      </c>
      <c r="AP735" s="90" t="s">
        <v>16972</v>
      </c>
      <c r="AQ735" s="90" t="s">
        <v>16969</v>
      </c>
      <c r="AR735" s="90" t="s">
        <v>16965</v>
      </c>
      <c r="AS735" s="90"/>
      <c r="AT735" s="90"/>
      <c r="AU735" s="90"/>
      <c r="AV735" s="90"/>
      <c r="AW735" s="90" t="s">
        <v>659</v>
      </c>
      <c r="AX735" s="91">
        <v>1749.4</v>
      </c>
      <c r="AY735" s="91">
        <v>680</v>
      </c>
      <c r="AZ735" s="90" t="s">
        <v>17125</v>
      </c>
      <c r="BA735" s="90" t="s">
        <v>17013</v>
      </c>
      <c r="BB735" s="92"/>
      <c r="BC735" s="93">
        <f t="shared" si="311"/>
        <v>-6.7999999999999545</v>
      </c>
      <c r="BJ735" s="61" t="str">
        <f t="shared" si="302"/>
        <v>3654.000</v>
      </c>
      <c r="BM735" s="61" t="s">
        <v>3438</v>
      </c>
      <c r="BN735" s="61" t="s">
        <v>3099</v>
      </c>
      <c r="BO735" s="61" t="s">
        <v>2985</v>
      </c>
      <c r="BU735" s="61" t="s">
        <v>3438</v>
      </c>
      <c r="BV735" s="61" t="s">
        <v>3099</v>
      </c>
      <c r="BW735" s="61" t="s">
        <v>2985</v>
      </c>
      <c r="CH735" s="86">
        <f t="shared" si="288"/>
        <v>1.1641532182693481E-10</v>
      </c>
    </row>
    <row r="736" spans="1:86">
      <c r="A736" s="61">
        <v>1</v>
      </c>
      <c r="B736" s="94">
        <f>SUBTOTAL(9,$A$639:A736)</f>
        <v>83</v>
      </c>
      <c r="C736" s="98" t="s">
        <v>297</v>
      </c>
      <c r="D736" s="84">
        <f t="shared" si="318"/>
        <v>5996895.6400000006</v>
      </c>
      <c r="E736" s="101">
        <v>0</v>
      </c>
      <c r="F736" s="101">
        <v>0</v>
      </c>
      <c r="G736" s="101">
        <v>0</v>
      </c>
      <c r="H736" s="101">
        <v>0</v>
      </c>
      <c r="I736" s="101">
        <v>0</v>
      </c>
      <c r="J736" s="101">
        <v>0</v>
      </c>
      <c r="K736" s="116">
        <v>0</v>
      </c>
      <c r="L736" s="101">
        <v>0</v>
      </c>
      <c r="M736" s="84">
        <v>706.5</v>
      </c>
      <c r="N736" s="84">
        <v>5672842.0700000003</v>
      </c>
      <c r="O736" s="101">
        <v>0</v>
      </c>
      <c r="P736" s="101">
        <v>0</v>
      </c>
      <c r="Q736" s="101">
        <v>0</v>
      </c>
      <c r="R736" s="101">
        <v>0</v>
      </c>
      <c r="S736" s="101">
        <v>0</v>
      </c>
      <c r="T736" s="101">
        <v>0</v>
      </c>
      <c r="U736" s="101">
        <v>0</v>
      </c>
      <c r="V736" s="101">
        <v>0</v>
      </c>
      <c r="W736" s="101">
        <v>0</v>
      </c>
      <c r="X736" s="101">
        <v>0</v>
      </c>
      <c r="Y736" s="101">
        <v>0</v>
      </c>
      <c r="Z736" s="101">
        <v>0</v>
      </c>
      <c r="AA736" s="101">
        <v>0</v>
      </c>
      <c r="AB736" s="101">
        <v>0</v>
      </c>
      <c r="AC736" s="101">
        <v>124053.57</v>
      </c>
      <c r="AD736" s="101">
        <v>200000</v>
      </c>
      <c r="AE736" s="101">
        <v>0</v>
      </c>
      <c r="AF736" s="74">
        <v>2025</v>
      </c>
      <c r="AG736" s="74">
        <v>2025</v>
      </c>
      <c r="AH736" s="74">
        <v>2025</v>
      </c>
      <c r="AI736" s="89"/>
      <c r="AJ736" s="89"/>
      <c r="AK736" s="89"/>
      <c r="AL736" s="89"/>
      <c r="AM736" s="90" t="s">
        <v>16971</v>
      </c>
      <c r="AN736" s="90" t="s">
        <v>16965</v>
      </c>
      <c r="AO736" s="90">
        <v>0</v>
      </c>
      <c r="AP736" s="90" t="s">
        <v>16968</v>
      </c>
      <c r="AQ736" s="90" t="s">
        <v>16953</v>
      </c>
      <c r="AR736" s="90">
        <v>0</v>
      </c>
      <c r="AS736" s="90"/>
      <c r="AT736" s="90"/>
      <c r="AU736" s="90"/>
      <c r="AV736" s="90"/>
      <c r="AW736" s="90" t="s">
        <v>854</v>
      </c>
      <c r="AX736" s="91">
        <v>703.7</v>
      </c>
      <c r="AY736" s="91">
        <v>706.5</v>
      </c>
      <c r="AZ736" s="90" t="s">
        <v>2968</v>
      </c>
      <c r="BA736" s="90">
        <v>2006</v>
      </c>
      <c r="BB736" s="92"/>
      <c r="BC736" s="93">
        <f t="shared" si="311"/>
        <v>0</v>
      </c>
      <c r="BJ736" s="61" t="str">
        <f t="shared" si="302"/>
        <v>1987.000</v>
      </c>
      <c r="BM736" s="61" t="s">
        <v>3439</v>
      </c>
      <c r="BN736" s="61" t="s">
        <v>3007</v>
      </c>
      <c r="BO736" s="61" t="s">
        <v>3440</v>
      </c>
      <c r="BU736" s="61" t="s">
        <v>3439</v>
      </c>
      <c r="BV736" s="61" t="s">
        <v>3007</v>
      </c>
      <c r="BW736" s="61" t="s">
        <v>3440</v>
      </c>
      <c r="CH736" s="86">
        <f t="shared" si="288"/>
        <v>2.9103830456733704E-10</v>
      </c>
    </row>
    <row r="737" spans="1:86">
      <c r="B737" s="87" t="s">
        <v>298</v>
      </c>
      <c r="C737" s="87"/>
      <c r="D737" s="83">
        <f>D738</f>
        <v>6202311.5</v>
      </c>
      <c r="E737" s="84">
        <f t="shared" ref="E737:AE737" si="319">E738</f>
        <v>0</v>
      </c>
      <c r="F737" s="84">
        <f t="shared" si="319"/>
        <v>0</v>
      </c>
      <c r="G737" s="84">
        <f t="shared" si="319"/>
        <v>0</v>
      </c>
      <c r="H737" s="84">
        <f t="shared" si="319"/>
        <v>0</v>
      </c>
      <c r="I737" s="84">
        <f t="shared" si="319"/>
        <v>0</v>
      </c>
      <c r="J737" s="84">
        <f t="shared" si="319"/>
        <v>0</v>
      </c>
      <c r="K737" s="85">
        <f t="shared" si="319"/>
        <v>0</v>
      </c>
      <c r="L737" s="84">
        <f t="shared" si="319"/>
        <v>0</v>
      </c>
      <c r="M737" s="84">
        <f t="shared" si="319"/>
        <v>710</v>
      </c>
      <c r="N737" s="84">
        <f t="shared" si="319"/>
        <v>5873862.0300000003</v>
      </c>
      <c r="O737" s="84">
        <f t="shared" si="319"/>
        <v>0</v>
      </c>
      <c r="P737" s="84">
        <f t="shared" si="319"/>
        <v>0</v>
      </c>
      <c r="Q737" s="84">
        <f t="shared" si="319"/>
        <v>0</v>
      </c>
      <c r="R737" s="84">
        <f t="shared" si="319"/>
        <v>0</v>
      </c>
      <c r="S737" s="84">
        <f t="shared" si="319"/>
        <v>0</v>
      </c>
      <c r="T737" s="84">
        <f t="shared" si="319"/>
        <v>0</v>
      </c>
      <c r="U737" s="84">
        <f t="shared" si="319"/>
        <v>0</v>
      </c>
      <c r="V737" s="84">
        <f t="shared" si="319"/>
        <v>0</v>
      </c>
      <c r="W737" s="84">
        <f t="shared" si="319"/>
        <v>0</v>
      </c>
      <c r="X737" s="84">
        <f t="shared" si="319"/>
        <v>0</v>
      </c>
      <c r="Y737" s="84">
        <f t="shared" si="319"/>
        <v>0</v>
      </c>
      <c r="Z737" s="84">
        <f t="shared" si="319"/>
        <v>0</v>
      </c>
      <c r="AA737" s="84">
        <f t="shared" si="319"/>
        <v>0</v>
      </c>
      <c r="AB737" s="84">
        <f t="shared" si="319"/>
        <v>0</v>
      </c>
      <c r="AC737" s="84">
        <f t="shared" si="319"/>
        <v>128449.47</v>
      </c>
      <c r="AD737" s="84">
        <f t="shared" si="319"/>
        <v>200000</v>
      </c>
      <c r="AE737" s="84">
        <f t="shared" si="319"/>
        <v>0</v>
      </c>
      <c r="AF737" s="74" t="s">
        <v>17027</v>
      </c>
      <c r="AG737" s="74" t="s">
        <v>17027</v>
      </c>
      <c r="AH737" s="74" t="s">
        <v>17027</v>
      </c>
      <c r="AI737" s="89"/>
      <c r="AJ737" s="89"/>
      <c r="AK737" s="89"/>
      <c r="AL737" s="89"/>
      <c r="AM737" s="90"/>
      <c r="AN737" s="90"/>
      <c r="AO737" s="90"/>
      <c r="AP737" s="90"/>
      <c r="AQ737" s="90"/>
      <c r="AR737" s="90"/>
      <c r="AS737" s="90"/>
      <c r="AT737" s="90"/>
      <c r="AU737" s="90"/>
      <c r="AV737" s="90"/>
      <c r="AW737" s="90"/>
      <c r="AX737" s="91"/>
      <c r="AY737" s="91"/>
      <c r="AZ737" s="90"/>
      <c r="BA737" s="90"/>
      <c r="BB737" s="92"/>
      <c r="BC737" s="93">
        <f t="shared" si="311"/>
        <v>-710</v>
      </c>
      <c r="BJ737" s="61" t="e">
        <f t="shared" si="302"/>
        <v>#N/A</v>
      </c>
      <c r="BM737" s="61" t="s">
        <v>3441</v>
      </c>
      <c r="BN737" s="61" t="s">
        <v>1274</v>
      </c>
      <c r="BO737" s="61" t="s">
        <v>3442</v>
      </c>
      <c r="BU737" s="61" t="s">
        <v>3441</v>
      </c>
      <c r="BV737" s="61" t="s">
        <v>1274</v>
      </c>
      <c r="BW737" s="61" t="s">
        <v>3442</v>
      </c>
      <c r="CH737" s="86">
        <f t="shared" si="288"/>
        <v>-2.6193447411060333E-10</v>
      </c>
    </row>
    <row r="738" spans="1:86">
      <c r="A738" s="61">
        <v>1</v>
      </c>
      <c r="B738" s="94">
        <f>SUBTOTAL(9,$A$639:A738)</f>
        <v>84</v>
      </c>
      <c r="C738" s="98" t="s">
        <v>299</v>
      </c>
      <c r="D738" s="84">
        <f>E738+F738+G738+H738+I738+J738+L738+N738+P738+R738+T738+U738+V738+W738+X738+Y738+Z738+AA738+AB738+AC738+AD738+AE738</f>
        <v>6202311.5</v>
      </c>
      <c r="E738" s="101">
        <v>0</v>
      </c>
      <c r="F738" s="101">
        <v>0</v>
      </c>
      <c r="G738" s="101">
        <v>0</v>
      </c>
      <c r="H738" s="101">
        <v>0</v>
      </c>
      <c r="I738" s="101">
        <v>0</v>
      </c>
      <c r="J738" s="101">
        <v>0</v>
      </c>
      <c r="K738" s="116">
        <v>0</v>
      </c>
      <c r="L738" s="101">
        <v>0</v>
      </c>
      <c r="M738" s="84">
        <v>710</v>
      </c>
      <c r="N738" s="84">
        <v>5873862.0300000003</v>
      </c>
      <c r="O738" s="101">
        <v>0</v>
      </c>
      <c r="P738" s="101">
        <v>0</v>
      </c>
      <c r="Q738" s="101">
        <v>0</v>
      </c>
      <c r="R738" s="101">
        <v>0</v>
      </c>
      <c r="S738" s="101">
        <v>0</v>
      </c>
      <c r="T738" s="101">
        <v>0</v>
      </c>
      <c r="U738" s="101">
        <v>0</v>
      </c>
      <c r="V738" s="101">
        <v>0</v>
      </c>
      <c r="W738" s="101">
        <v>0</v>
      </c>
      <c r="X738" s="101">
        <v>0</v>
      </c>
      <c r="Y738" s="101">
        <v>0</v>
      </c>
      <c r="Z738" s="101">
        <v>0</v>
      </c>
      <c r="AA738" s="101">
        <v>0</v>
      </c>
      <c r="AB738" s="101">
        <v>0</v>
      </c>
      <c r="AC738" s="101">
        <v>128449.47</v>
      </c>
      <c r="AD738" s="101">
        <v>200000</v>
      </c>
      <c r="AE738" s="101">
        <v>0</v>
      </c>
      <c r="AF738" s="74">
        <v>2025</v>
      </c>
      <c r="AG738" s="74">
        <v>2025</v>
      </c>
      <c r="AH738" s="74">
        <v>2025</v>
      </c>
      <c r="AI738" s="89"/>
      <c r="AJ738" s="89"/>
      <c r="AK738" s="89"/>
      <c r="AL738" s="89"/>
      <c r="AM738" s="90" t="s">
        <v>16952</v>
      </c>
      <c r="AN738" s="90" t="s">
        <v>16951</v>
      </c>
      <c r="AO738" s="90">
        <v>0</v>
      </c>
      <c r="AP738" s="90" t="s">
        <v>16955</v>
      </c>
      <c r="AQ738" s="90" t="s">
        <v>16958</v>
      </c>
      <c r="AR738" s="90">
        <v>0</v>
      </c>
      <c r="AS738" s="90" t="s">
        <v>16981</v>
      </c>
      <c r="AT738" s="90"/>
      <c r="AU738" s="90"/>
      <c r="AV738" s="90"/>
      <c r="AW738" s="90" t="s">
        <v>854</v>
      </c>
      <c r="AX738" s="91">
        <v>607.4</v>
      </c>
      <c r="AY738" s="91">
        <v>710</v>
      </c>
      <c r="AZ738" s="90" t="s">
        <v>2968</v>
      </c>
      <c r="BA738" s="90" t="s">
        <v>17013</v>
      </c>
      <c r="BB738" s="92"/>
      <c r="BC738" s="93">
        <f t="shared" si="311"/>
        <v>0</v>
      </c>
      <c r="BJ738" s="61" t="str">
        <f t="shared" si="302"/>
        <v>510.100</v>
      </c>
      <c r="BM738" s="61" t="s">
        <v>3443</v>
      </c>
      <c r="BN738" s="61" t="s">
        <v>3007</v>
      </c>
      <c r="BO738" s="61" t="s">
        <v>3444</v>
      </c>
      <c r="BU738" s="61" t="s">
        <v>3443</v>
      </c>
      <c r="BV738" s="61" t="s">
        <v>3007</v>
      </c>
      <c r="BW738" s="61" t="s">
        <v>3444</v>
      </c>
      <c r="CH738" s="86">
        <f t="shared" si="288"/>
        <v>-2.6193447411060333E-10</v>
      </c>
    </row>
    <row r="739" spans="1:86">
      <c r="B739" s="87" t="s">
        <v>336</v>
      </c>
      <c r="C739" s="87"/>
      <c r="D739" s="83">
        <f>D740</f>
        <v>4945765.3100000005</v>
      </c>
      <c r="E739" s="84">
        <f t="shared" ref="E739:AE739" si="320">E740</f>
        <v>0</v>
      </c>
      <c r="F739" s="84">
        <f t="shared" si="320"/>
        <v>0</v>
      </c>
      <c r="G739" s="84">
        <f t="shared" si="320"/>
        <v>0</v>
      </c>
      <c r="H739" s="84">
        <f t="shared" si="320"/>
        <v>0</v>
      </c>
      <c r="I739" s="84">
        <f t="shared" si="320"/>
        <v>0</v>
      </c>
      <c r="J739" s="84">
        <f t="shared" si="320"/>
        <v>0</v>
      </c>
      <c r="K739" s="85">
        <f t="shared" si="320"/>
        <v>0</v>
      </c>
      <c r="L739" s="84">
        <f t="shared" si="320"/>
        <v>0</v>
      </c>
      <c r="M739" s="84">
        <f t="shared" si="320"/>
        <v>600</v>
      </c>
      <c r="N739" s="84">
        <f t="shared" si="320"/>
        <v>4665914.7300000004</v>
      </c>
      <c r="O739" s="84">
        <f t="shared" si="320"/>
        <v>0</v>
      </c>
      <c r="P739" s="84">
        <f t="shared" si="320"/>
        <v>0</v>
      </c>
      <c r="Q739" s="84">
        <f t="shared" si="320"/>
        <v>0</v>
      </c>
      <c r="R739" s="84">
        <f t="shared" si="320"/>
        <v>0</v>
      </c>
      <c r="S739" s="84">
        <f t="shared" si="320"/>
        <v>0</v>
      </c>
      <c r="T739" s="84">
        <f t="shared" si="320"/>
        <v>0</v>
      </c>
      <c r="U739" s="84">
        <f t="shared" si="320"/>
        <v>0</v>
      </c>
      <c r="V739" s="84">
        <f t="shared" si="320"/>
        <v>0</v>
      </c>
      <c r="W739" s="84">
        <f t="shared" si="320"/>
        <v>0</v>
      </c>
      <c r="X739" s="84">
        <f t="shared" si="320"/>
        <v>0</v>
      </c>
      <c r="Y739" s="84">
        <f t="shared" si="320"/>
        <v>0</v>
      </c>
      <c r="Z739" s="84">
        <f t="shared" si="320"/>
        <v>0</v>
      </c>
      <c r="AA739" s="84">
        <f t="shared" si="320"/>
        <v>0</v>
      </c>
      <c r="AB739" s="84">
        <f t="shared" si="320"/>
        <v>0</v>
      </c>
      <c r="AC739" s="84">
        <f t="shared" si="320"/>
        <v>99850.58</v>
      </c>
      <c r="AD739" s="84">
        <f t="shared" si="320"/>
        <v>180000</v>
      </c>
      <c r="AE739" s="84">
        <f t="shared" si="320"/>
        <v>0</v>
      </c>
      <c r="AF739" s="74" t="s">
        <v>17027</v>
      </c>
      <c r="AG739" s="74" t="s">
        <v>17027</v>
      </c>
      <c r="AH739" s="74" t="s">
        <v>17027</v>
      </c>
      <c r="AI739" s="89"/>
      <c r="AJ739" s="89"/>
      <c r="AK739" s="89"/>
      <c r="AL739" s="89"/>
      <c r="AM739" s="90"/>
      <c r="AN739" s="90"/>
      <c r="AO739" s="90"/>
      <c r="AP739" s="90"/>
      <c r="AQ739" s="90"/>
      <c r="AR739" s="90"/>
      <c r="AS739" s="90"/>
      <c r="AT739" s="90"/>
      <c r="AU739" s="90"/>
      <c r="AV739" s="90"/>
      <c r="AW739" s="90"/>
      <c r="AX739" s="91"/>
      <c r="AY739" s="91"/>
      <c r="AZ739" s="90"/>
      <c r="BA739" s="90"/>
      <c r="BB739" s="92"/>
      <c r="BC739" s="93">
        <f t="shared" si="311"/>
        <v>-600</v>
      </c>
      <c r="BJ739" s="61" t="e">
        <f t="shared" ref="BJ739:BJ757" si="321">VLOOKUP(C739,BM:BO,3,FALSE)</f>
        <v>#N/A</v>
      </c>
      <c r="BM739" s="61" t="s">
        <v>3484</v>
      </c>
      <c r="BN739" s="61" t="s">
        <v>721</v>
      </c>
      <c r="BO739" s="61" t="s">
        <v>3485</v>
      </c>
      <c r="BU739" s="61" t="s">
        <v>3484</v>
      </c>
      <c r="BV739" s="61" t="s">
        <v>721</v>
      </c>
      <c r="BW739" s="61" t="s">
        <v>3485</v>
      </c>
      <c r="CH739" s="86">
        <f t="shared" si="288"/>
        <v>5.8207660913467407E-11</v>
      </c>
    </row>
    <row r="740" spans="1:86">
      <c r="A740" s="61">
        <v>1</v>
      </c>
      <c r="B740" s="94">
        <f>SUBTOTAL(9,$A$639:A740)</f>
        <v>85</v>
      </c>
      <c r="C740" s="98" t="s">
        <v>338</v>
      </c>
      <c r="D740" s="84">
        <f>E740+F740+G740+H740+I740+J740+L740+N740+P740+R740+T740+U740+V740+W740+X740+Y740+Z740+AA740+AB740+AC740+AD740+AE740</f>
        <v>4945765.3100000005</v>
      </c>
      <c r="E740" s="101">
        <v>0</v>
      </c>
      <c r="F740" s="101">
        <v>0</v>
      </c>
      <c r="G740" s="101">
        <v>0</v>
      </c>
      <c r="H740" s="101">
        <v>0</v>
      </c>
      <c r="I740" s="101">
        <v>0</v>
      </c>
      <c r="J740" s="101">
        <v>0</v>
      </c>
      <c r="K740" s="116">
        <v>0</v>
      </c>
      <c r="L740" s="101">
        <v>0</v>
      </c>
      <c r="M740" s="84">
        <v>600</v>
      </c>
      <c r="N740" s="84">
        <v>4665914.7300000004</v>
      </c>
      <c r="O740" s="101">
        <v>0</v>
      </c>
      <c r="P740" s="101">
        <v>0</v>
      </c>
      <c r="Q740" s="101">
        <v>0</v>
      </c>
      <c r="R740" s="101">
        <v>0</v>
      </c>
      <c r="S740" s="101">
        <v>0</v>
      </c>
      <c r="T740" s="101">
        <v>0</v>
      </c>
      <c r="U740" s="101">
        <v>0</v>
      </c>
      <c r="V740" s="101">
        <v>0</v>
      </c>
      <c r="W740" s="101">
        <v>0</v>
      </c>
      <c r="X740" s="101">
        <v>0</v>
      </c>
      <c r="Y740" s="101">
        <v>0</v>
      </c>
      <c r="Z740" s="101">
        <v>0</v>
      </c>
      <c r="AA740" s="101">
        <v>0</v>
      </c>
      <c r="AB740" s="101">
        <v>0</v>
      </c>
      <c r="AC740" s="84">
        <f>ROUND(N740*2.14%,2)</f>
        <v>99850.58</v>
      </c>
      <c r="AD740" s="84">
        <v>180000</v>
      </c>
      <c r="AE740" s="101">
        <v>0</v>
      </c>
      <c r="AF740" s="74">
        <v>2025</v>
      </c>
      <c r="AG740" s="74">
        <v>2025</v>
      </c>
      <c r="AH740" s="74">
        <v>2025</v>
      </c>
      <c r="AI740" s="89"/>
      <c r="AJ740" s="89"/>
      <c r="AK740" s="89"/>
      <c r="AL740" s="89"/>
      <c r="AM740" s="90" t="s">
        <v>16954</v>
      </c>
      <c r="AN740" s="90" t="s">
        <v>16968</v>
      </c>
      <c r="AO740" s="90">
        <v>0</v>
      </c>
      <c r="AP740" s="90" t="s">
        <v>16951</v>
      </c>
      <c r="AQ740" s="90" t="s">
        <v>16973</v>
      </c>
      <c r="AR740" s="90">
        <v>0</v>
      </c>
      <c r="AS740" s="90"/>
      <c r="AT740" s="90"/>
      <c r="AU740" s="90"/>
      <c r="AV740" s="90"/>
      <c r="AW740" s="90" t="s">
        <v>665</v>
      </c>
      <c r="AX740" s="91">
        <v>497.6</v>
      </c>
      <c r="AY740" s="91">
        <v>506</v>
      </c>
      <c r="AZ740" s="90" t="s">
        <v>2968</v>
      </c>
      <c r="BA740" s="90" t="s">
        <v>17013</v>
      </c>
      <c r="BB740" s="92"/>
      <c r="BC740" s="93">
        <f t="shared" si="311"/>
        <v>-94</v>
      </c>
      <c r="BJ740" s="61" t="str">
        <f t="shared" si="321"/>
        <v>653.900</v>
      </c>
      <c r="BM740" s="61" t="s">
        <v>3487</v>
      </c>
      <c r="BN740" s="61" t="s">
        <v>2981</v>
      </c>
      <c r="BO740" s="61" t="s">
        <v>3175</v>
      </c>
      <c r="BU740" s="61" t="s">
        <v>3487</v>
      </c>
      <c r="BV740" s="61" t="s">
        <v>2981</v>
      </c>
      <c r="BW740" s="61" t="s">
        <v>3175</v>
      </c>
      <c r="CH740" s="86">
        <f t="shared" ref="CH740:CH800" si="322">D740-E740-F740-G740-H740-I740-J740-L740-N740-P740-R740-T740-U740-V740-W740-X740-Y740-Z740-AA740-AB740-AC740-AD740-AE740</f>
        <v>5.8207660913467407E-11</v>
      </c>
    </row>
    <row r="741" spans="1:86">
      <c r="B741" s="87" t="s">
        <v>337</v>
      </c>
      <c r="C741" s="87"/>
      <c r="D741" s="83">
        <f>D742</f>
        <v>3249753.92</v>
      </c>
      <c r="E741" s="84">
        <f t="shared" ref="E741:AE741" si="323">E742</f>
        <v>0</v>
      </c>
      <c r="F741" s="84">
        <f t="shared" si="323"/>
        <v>0</v>
      </c>
      <c r="G741" s="84">
        <f t="shared" si="323"/>
        <v>0</v>
      </c>
      <c r="H741" s="84">
        <f t="shared" si="323"/>
        <v>0</v>
      </c>
      <c r="I741" s="84">
        <f t="shared" si="323"/>
        <v>0</v>
      </c>
      <c r="J741" s="84">
        <f t="shared" si="323"/>
        <v>0</v>
      </c>
      <c r="K741" s="85">
        <f t="shared" si="323"/>
        <v>0</v>
      </c>
      <c r="L741" s="84">
        <f t="shared" si="323"/>
        <v>0</v>
      </c>
      <c r="M741" s="84">
        <f t="shared" si="323"/>
        <v>385.7</v>
      </c>
      <c r="N741" s="84">
        <f t="shared" si="323"/>
        <v>3034809.01</v>
      </c>
      <c r="O741" s="84">
        <f t="shared" si="323"/>
        <v>0</v>
      </c>
      <c r="P741" s="84">
        <f t="shared" si="323"/>
        <v>0</v>
      </c>
      <c r="Q741" s="84">
        <f t="shared" si="323"/>
        <v>0</v>
      </c>
      <c r="R741" s="84">
        <f t="shared" si="323"/>
        <v>0</v>
      </c>
      <c r="S741" s="84">
        <f t="shared" si="323"/>
        <v>0</v>
      </c>
      <c r="T741" s="84">
        <f t="shared" si="323"/>
        <v>0</v>
      </c>
      <c r="U741" s="84">
        <f t="shared" si="323"/>
        <v>0</v>
      </c>
      <c r="V741" s="84">
        <f t="shared" si="323"/>
        <v>0</v>
      </c>
      <c r="W741" s="84">
        <f t="shared" si="323"/>
        <v>0</v>
      </c>
      <c r="X741" s="84">
        <f t="shared" si="323"/>
        <v>0</v>
      </c>
      <c r="Y741" s="84">
        <f t="shared" si="323"/>
        <v>0</v>
      </c>
      <c r="Z741" s="84">
        <f t="shared" si="323"/>
        <v>0</v>
      </c>
      <c r="AA741" s="84">
        <f t="shared" si="323"/>
        <v>0</v>
      </c>
      <c r="AB741" s="84">
        <f t="shared" si="323"/>
        <v>0</v>
      </c>
      <c r="AC741" s="84">
        <f t="shared" si="323"/>
        <v>64944.91</v>
      </c>
      <c r="AD741" s="84">
        <f t="shared" si="323"/>
        <v>150000</v>
      </c>
      <c r="AE741" s="84">
        <f t="shared" si="323"/>
        <v>0</v>
      </c>
      <c r="AF741" s="74" t="s">
        <v>17027</v>
      </c>
      <c r="AG741" s="74" t="s">
        <v>17027</v>
      </c>
      <c r="AH741" s="74" t="s">
        <v>17027</v>
      </c>
      <c r="AI741" s="89"/>
      <c r="AJ741" s="89"/>
      <c r="AK741" s="89"/>
      <c r="AL741" s="89"/>
      <c r="AM741" s="90"/>
      <c r="AN741" s="90"/>
      <c r="AO741" s="90"/>
      <c r="AP741" s="90"/>
      <c r="AQ741" s="90"/>
      <c r="AR741" s="90"/>
      <c r="AS741" s="90"/>
      <c r="AT741" s="90"/>
      <c r="AU741" s="90"/>
      <c r="AV741" s="90"/>
      <c r="AW741" s="90"/>
      <c r="AX741" s="91"/>
      <c r="AY741" s="91"/>
      <c r="AZ741" s="90"/>
      <c r="BA741" s="90"/>
      <c r="BB741" s="92"/>
      <c r="BC741" s="93">
        <f t="shared" si="311"/>
        <v>-385.7</v>
      </c>
      <c r="BJ741" s="61" t="e">
        <f t="shared" si="321"/>
        <v>#N/A</v>
      </c>
      <c r="BM741" s="61" t="s">
        <v>3491</v>
      </c>
      <c r="BN741" s="61" t="s">
        <v>1271</v>
      </c>
      <c r="BO741" s="61" t="s">
        <v>3493</v>
      </c>
      <c r="BU741" s="61" t="s">
        <v>3491</v>
      </c>
      <c r="BV741" s="61" t="s">
        <v>1271</v>
      </c>
      <c r="BW741" s="61" t="s">
        <v>3493</v>
      </c>
      <c r="CH741" s="86">
        <f t="shared" si="322"/>
        <v>1.4551915228366852E-10</v>
      </c>
    </row>
    <row r="742" spans="1:86">
      <c r="A742" s="61">
        <v>1</v>
      </c>
      <c r="B742" s="94">
        <f>SUBTOTAL(9,$A$639:A742)</f>
        <v>86</v>
      </c>
      <c r="C742" s="98" t="s">
        <v>339</v>
      </c>
      <c r="D742" s="84">
        <f>E742+F742+G742+H742+I742+J742+L742+N742+P742+R742+T742+U742+V742+W742+X742+Y742+Z742+AA742+AB742+AC742+AD742+AE742</f>
        <v>3249753.92</v>
      </c>
      <c r="E742" s="101">
        <v>0</v>
      </c>
      <c r="F742" s="101">
        <v>0</v>
      </c>
      <c r="G742" s="101">
        <v>0</v>
      </c>
      <c r="H742" s="101">
        <v>0</v>
      </c>
      <c r="I742" s="101">
        <v>0</v>
      </c>
      <c r="J742" s="101">
        <v>0</v>
      </c>
      <c r="K742" s="116">
        <v>0</v>
      </c>
      <c r="L742" s="101">
        <v>0</v>
      </c>
      <c r="M742" s="84">
        <v>385.7</v>
      </c>
      <c r="N742" s="84">
        <v>3034809.01</v>
      </c>
      <c r="O742" s="101">
        <v>0</v>
      </c>
      <c r="P742" s="101">
        <v>0</v>
      </c>
      <c r="Q742" s="101">
        <v>0</v>
      </c>
      <c r="R742" s="101">
        <v>0</v>
      </c>
      <c r="S742" s="101">
        <v>0</v>
      </c>
      <c r="T742" s="101">
        <v>0</v>
      </c>
      <c r="U742" s="101">
        <v>0</v>
      </c>
      <c r="V742" s="101">
        <v>0</v>
      </c>
      <c r="W742" s="101">
        <v>0</v>
      </c>
      <c r="X742" s="101">
        <v>0</v>
      </c>
      <c r="Y742" s="101">
        <v>0</v>
      </c>
      <c r="Z742" s="101">
        <v>0</v>
      </c>
      <c r="AA742" s="101">
        <v>0</v>
      </c>
      <c r="AB742" s="101">
        <v>0</v>
      </c>
      <c r="AC742" s="84">
        <f>ROUND(N742*2.14%,2)</f>
        <v>64944.91</v>
      </c>
      <c r="AD742" s="84">
        <v>150000</v>
      </c>
      <c r="AE742" s="101">
        <v>0</v>
      </c>
      <c r="AF742" s="74">
        <v>2025</v>
      </c>
      <c r="AG742" s="74">
        <v>2025</v>
      </c>
      <c r="AH742" s="74">
        <v>2025</v>
      </c>
      <c r="AI742" s="89"/>
      <c r="AJ742" s="89"/>
      <c r="AK742" s="89"/>
      <c r="AL742" s="89"/>
      <c r="AM742" s="90" t="s">
        <v>16961</v>
      </c>
      <c r="AN742" s="90" t="s">
        <v>16957</v>
      </c>
      <c r="AO742" s="90">
        <v>0</v>
      </c>
      <c r="AP742" s="90" t="s">
        <v>16960</v>
      </c>
      <c r="AQ742" s="90" t="s">
        <v>16962</v>
      </c>
      <c r="AR742" s="90">
        <v>0</v>
      </c>
      <c r="AS742" s="90"/>
      <c r="AT742" s="90"/>
      <c r="AU742" s="90"/>
      <c r="AV742" s="90"/>
      <c r="AW742" s="90" t="s">
        <v>812</v>
      </c>
      <c r="AX742" s="91">
        <v>425.1</v>
      </c>
      <c r="AY742" s="91">
        <v>350</v>
      </c>
      <c r="AZ742" s="90" t="s">
        <v>2968</v>
      </c>
      <c r="BA742" s="90" t="s">
        <v>17013</v>
      </c>
      <c r="BB742" s="92"/>
      <c r="BC742" s="93">
        <f t="shared" si="311"/>
        <v>-35.699999999999989</v>
      </c>
      <c r="BJ742" s="61" t="str">
        <f t="shared" si="321"/>
        <v>нет данных</v>
      </c>
      <c r="BM742" s="61" t="s">
        <v>686</v>
      </c>
      <c r="BN742" s="61" t="s">
        <v>630</v>
      </c>
      <c r="BO742" s="61" t="s">
        <v>1749</v>
      </c>
      <c r="BU742" s="61" t="s">
        <v>686</v>
      </c>
      <c r="BV742" s="61" t="s">
        <v>630</v>
      </c>
      <c r="BW742" s="61" t="s">
        <v>1749</v>
      </c>
      <c r="CH742" s="86">
        <f t="shared" si="322"/>
        <v>1.4551915228366852E-10</v>
      </c>
    </row>
    <row r="743" spans="1:86">
      <c r="B743" s="87" t="s">
        <v>360</v>
      </c>
      <c r="C743" s="87"/>
      <c r="D743" s="83">
        <f>D744</f>
        <v>4441783.34</v>
      </c>
      <c r="E743" s="84">
        <f t="shared" ref="E743:AE743" si="324">E744</f>
        <v>0</v>
      </c>
      <c r="F743" s="84">
        <f t="shared" si="324"/>
        <v>0</v>
      </c>
      <c r="G743" s="84">
        <f t="shared" si="324"/>
        <v>0</v>
      </c>
      <c r="H743" s="84">
        <f t="shared" si="324"/>
        <v>0</v>
      </c>
      <c r="I743" s="84">
        <f t="shared" si="324"/>
        <v>0</v>
      </c>
      <c r="J743" s="84">
        <f t="shared" si="324"/>
        <v>0</v>
      </c>
      <c r="K743" s="85">
        <f t="shared" si="324"/>
        <v>0</v>
      </c>
      <c r="L743" s="84">
        <f t="shared" si="324"/>
        <v>0</v>
      </c>
      <c r="M743" s="84">
        <f t="shared" si="324"/>
        <v>491.37</v>
      </c>
      <c r="N743" s="84">
        <f t="shared" si="324"/>
        <v>4201863.46</v>
      </c>
      <c r="O743" s="84">
        <f t="shared" si="324"/>
        <v>0</v>
      </c>
      <c r="P743" s="84">
        <f t="shared" si="324"/>
        <v>0</v>
      </c>
      <c r="Q743" s="84">
        <f t="shared" si="324"/>
        <v>0</v>
      </c>
      <c r="R743" s="84">
        <f t="shared" si="324"/>
        <v>0</v>
      </c>
      <c r="S743" s="84">
        <f t="shared" si="324"/>
        <v>0</v>
      </c>
      <c r="T743" s="84">
        <f t="shared" si="324"/>
        <v>0</v>
      </c>
      <c r="U743" s="84">
        <f t="shared" si="324"/>
        <v>0</v>
      </c>
      <c r="V743" s="84">
        <f t="shared" si="324"/>
        <v>0</v>
      </c>
      <c r="W743" s="84">
        <f t="shared" si="324"/>
        <v>0</v>
      </c>
      <c r="X743" s="84">
        <f t="shared" si="324"/>
        <v>0</v>
      </c>
      <c r="Y743" s="84">
        <f t="shared" si="324"/>
        <v>0</v>
      </c>
      <c r="Z743" s="84">
        <f t="shared" si="324"/>
        <v>0</v>
      </c>
      <c r="AA743" s="84">
        <f t="shared" si="324"/>
        <v>0</v>
      </c>
      <c r="AB743" s="84">
        <f t="shared" si="324"/>
        <v>0</v>
      </c>
      <c r="AC743" s="84">
        <f t="shared" si="324"/>
        <v>89919.88</v>
      </c>
      <c r="AD743" s="84">
        <f t="shared" si="324"/>
        <v>150000</v>
      </c>
      <c r="AE743" s="84">
        <f t="shared" si="324"/>
        <v>0</v>
      </c>
      <c r="AF743" s="74" t="s">
        <v>17027</v>
      </c>
      <c r="AG743" s="74" t="s">
        <v>17027</v>
      </c>
      <c r="AH743" s="74" t="s">
        <v>17027</v>
      </c>
      <c r="AI743" s="89"/>
      <c r="AJ743" s="89"/>
      <c r="AK743" s="89"/>
      <c r="AL743" s="89"/>
      <c r="AM743" s="90"/>
      <c r="AN743" s="90"/>
      <c r="AO743" s="90"/>
      <c r="AP743" s="90"/>
      <c r="AQ743" s="90"/>
      <c r="AR743" s="90"/>
      <c r="AS743" s="90"/>
      <c r="AT743" s="90"/>
      <c r="AU743" s="90"/>
      <c r="AV743" s="90"/>
      <c r="AW743" s="90"/>
      <c r="AX743" s="91"/>
      <c r="AY743" s="91"/>
      <c r="AZ743" s="90"/>
      <c r="BA743" s="90"/>
      <c r="BB743" s="92"/>
      <c r="BC743" s="93">
        <f t="shared" si="311"/>
        <v>-491.37</v>
      </c>
      <c r="BJ743" s="61" t="e">
        <f t="shared" si="321"/>
        <v>#N/A</v>
      </c>
      <c r="BM743" s="61" t="s">
        <v>3531</v>
      </c>
      <c r="BN743" s="61" t="s">
        <v>3099</v>
      </c>
      <c r="BO743" s="61" t="s">
        <v>2985</v>
      </c>
      <c r="BU743" s="61" t="s">
        <v>3531</v>
      </c>
      <c r="BV743" s="61" t="s">
        <v>3099</v>
      </c>
      <c r="BW743" s="61" t="s">
        <v>2985</v>
      </c>
      <c r="CH743" s="86">
        <f t="shared" si="322"/>
        <v>-1.1641532182693481E-10</v>
      </c>
    </row>
    <row r="744" spans="1:86">
      <c r="A744" s="61">
        <v>1</v>
      </c>
      <c r="B744" s="94">
        <f>SUBTOTAL(9,$A$639:A744)</f>
        <v>87</v>
      </c>
      <c r="C744" s="98" t="s">
        <v>362</v>
      </c>
      <c r="D744" s="84">
        <f>E744+F744+G744+H744+I744+J744+L744+N744+P744+R744+T744+U744+V744+W744+X744+Y744+Z744+AA744+AB744+AC744+AD744+AE744</f>
        <v>4441783.34</v>
      </c>
      <c r="E744" s="101">
        <v>0</v>
      </c>
      <c r="F744" s="101">
        <v>0</v>
      </c>
      <c r="G744" s="101">
        <v>0</v>
      </c>
      <c r="H744" s="101">
        <v>0</v>
      </c>
      <c r="I744" s="101">
        <v>0</v>
      </c>
      <c r="J744" s="101">
        <v>0</v>
      </c>
      <c r="K744" s="116">
        <v>0</v>
      </c>
      <c r="L744" s="101">
        <v>0</v>
      </c>
      <c r="M744" s="84">
        <v>491.37</v>
      </c>
      <c r="N744" s="84">
        <v>4201863.46</v>
      </c>
      <c r="O744" s="101">
        <v>0</v>
      </c>
      <c r="P744" s="101">
        <v>0</v>
      </c>
      <c r="Q744" s="101">
        <v>0</v>
      </c>
      <c r="R744" s="101">
        <v>0</v>
      </c>
      <c r="S744" s="101">
        <v>0</v>
      </c>
      <c r="T744" s="101">
        <v>0</v>
      </c>
      <c r="U744" s="101">
        <v>0</v>
      </c>
      <c r="V744" s="101">
        <v>0</v>
      </c>
      <c r="W744" s="101">
        <v>0</v>
      </c>
      <c r="X744" s="101">
        <v>0</v>
      </c>
      <c r="Y744" s="101">
        <v>0</v>
      </c>
      <c r="Z744" s="101">
        <v>0</v>
      </c>
      <c r="AA744" s="101">
        <v>0</v>
      </c>
      <c r="AB744" s="101">
        <v>0</v>
      </c>
      <c r="AC744" s="84">
        <f>ROUND(N744*2.14%,2)</f>
        <v>89919.88</v>
      </c>
      <c r="AD744" s="84">
        <v>150000</v>
      </c>
      <c r="AE744" s="101">
        <v>0</v>
      </c>
      <c r="AF744" s="74">
        <v>2025</v>
      </c>
      <c r="AG744" s="74">
        <v>2025</v>
      </c>
      <c r="AH744" s="74">
        <v>2025</v>
      </c>
      <c r="AI744" s="89"/>
      <c r="AJ744" s="89"/>
      <c r="AK744" s="89"/>
      <c r="AL744" s="89"/>
      <c r="AM744" s="90" t="s">
        <v>16950</v>
      </c>
      <c r="AN744" s="90" t="s">
        <v>16950</v>
      </c>
      <c r="AO744" s="90">
        <v>0</v>
      </c>
      <c r="AP744" s="90" t="s">
        <v>16957</v>
      </c>
      <c r="AQ744" s="90" t="s">
        <v>16963</v>
      </c>
      <c r="AR744" s="90">
        <v>0</v>
      </c>
      <c r="AS744" s="90"/>
      <c r="AT744" s="90"/>
      <c r="AU744" s="90"/>
      <c r="AV744" s="90"/>
      <c r="AW744" s="90" t="s">
        <v>843</v>
      </c>
      <c r="AX744" s="91">
        <v>513.9</v>
      </c>
      <c r="AY744" s="91">
        <v>530</v>
      </c>
      <c r="AZ744" s="90" t="s">
        <v>2968</v>
      </c>
      <c r="BA744" s="90" t="s">
        <v>17013</v>
      </c>
      <c r="BB744" s="92"/>
      <c r="BC744" s="93">
        <f t="shared" si="311"/>
        <v>38.629999999999995</v>
      </c>
      <c r="BJ744" s="61" t="str">
        <f t="shared" si="321"/>
        <v>нет данных</v>
      </c>
      <c r="BM744" s="61" t="s">
        <v>3532</v>
      </c>
      <c r="BN744" s="61" t="s">
        <v>2985</v>
      </c>
      <c r="BO744" s="61" t="s">
        <v>2985</v>
      </c>
      <c r="BU744" s="61" t="s">
        <v>3532</v>
      </c>
      <c r="BV744" s="61" t="s">
        <v>2985</v>
      </c>
      <c r="BW744" s="61" t="s">
        <v>2985</v>
      </c>
      <c r="CH744" s="86">
        <f t="shared" si="322"/>
        <v>-1.1641532182693481E-10</v>
      </c>
    </row>
    <row r="745" spans="1:86">
      <c r="B745" s="87" t="s">
        <v>361</v>
      </c>
      <c r="C745" s="87"/>
      <c r="D745" s="83">
        <f>D746</f>
        <v>4274814.47</v>
      </c>
      <c r="E745" s="84">
        <f t="shared" ref="E745:AE745" si="325">E746</f>
        <v>0</v>
      </c>
      <c r="F745" s="84">
        <f t="shared" si="325"/>
        <v>0</v>
      </c>
      <c r="G745" s="84">
        <f t="shared" si="325"/>
        <v>0</v>
      </c>
      <c r="H745" s="84">
        <f t="shared" si="325"/>
        <v>0</v>
      </c>
      <c r="I745" s="84">
        <f t="shared" si="325"/>
        <v>0</v>
      </c>
      <c r="J745" s="84">
        <f t="shared" si="325"/>
        <v>0</v>
      </c>
      <c r="K745" s="85">
        <f t="shared" si="325"/>
        <v>0</v>
      </c>
      <c r="L745" s="84">
        <f t="shared" si="325"/>
        <v>0</v>
      </c>
      <c r="M745" s="84">
        <f t="shared" si="325"/>
        <v>472.9</v>
      </c>
      <c r="N745" s="84">
        <f t="shared" si="325"/>
        <v>4038392.86</v>
      </c>
      <c r="O745" s="84">
        <f t="shared" si="325"/>
        <v>0</v>
      </c>
      <c r="P745" s="84">
        <f t="shared" si="325"/>
        <v>0</v>
      </c>
      <c r="Q745" s="84">
        <f t="shared" si="325"/>
        <v>0</v>
      </c>
      <c r="R745" s="84">
        <f t="shared" si="325"/>
        <v>0</v>
      </c>
      <c r="S745" s="84">
        <f t="shared" si="325"/>
        <v>0</v>
      </c>
      <c r="T745" s="84">
        <f t="shared" si="325"/>
        <v>0</v>
      </c>
      <c r="U745" s="84">
        <f t="shared" si="325"/>
        <v>0</v>
      </c>
      <c r="V745" s="84">
        <f t="shared" si="325"/>
        <v>0</v>
      </c>
      <c r="W745" s="84">
        <f t="shared" si="325"/>
        <v>0</v>
      </c>
      <c r="X745" s="84">
        <f t="shared" si="325"/>
        <v>0</v>
      </c>
      <c r="Y745" s="84">
        <f t="shared" si="325"/>
        <v>0</v>
      </c>
      <c r="Z745" s="84">
        <f t="shared" si="325"/>
        <v>0</v>
      </c>
      <c r="AA745" s="84">
        <f t="shared" si="325"/>
        <v>0</v>
      </c>
      <c r="AB745" s="84">
        <f t="shared" si="325"/>
        <v>0</v>
      </c>
      <c r="AC745" s="84">
        <f t="shared" si="325"/>
        <v>86421.61</v>
      </c>
      <c r="AD745" s="84">
        <f t="shared" si="325"/>
        <v>150000</v>
      </c>
      <c r="AE745" s="84">
        <f t="shared" si="325"/>
        <v>0</v>
      </c>
      <c r="AF745" s="74" t="s">
        <v>17027</v>
      </c>
      <c r="AG745" s="74" t="s">
        <v>17027</v>
      </c>
      <c r="AH745" s="74" t="s">
        <v>17027</v>
      </c>
      <c r="AI745" s="89"/>
      <c r="AJ745" s="89"/>
      <c r="AK745" s="89"/>
      <c r="AL745" s="89"/>
      <c r="AM745" s="90"/>
      <c r="AN745" s="90"/>
      <c r="AO745" s="90"/>
      <c r="AP745" s="90"/>
      <c r="AQ745" s="90"/>
      <c r="AR745" s="90"/>
      <c r="AS745" s="90"/>
      <c r="AT745" s="90"/>
      <c r="AU745" s="90"/>
      <c r="AV745" s="90"/>
      <c r="AW745" s="90"/>
      <c r="AX745" s="91"/>
      <c r="AY745" s="91"/>
      <c r="AZ745" s="90"/>
      <c r="BA745" s="90"/>
      <c r="BB745" s="92"/>
      <c r="BC745" s="93">
        <f t="shared" si="311"/>
        <v>-472.9</v>
      </c>
      <c r="BJ745" s="61" t="e">
        <f t="shared" si="321"/>
        <v>#N/A</v>
      </c>
      <c r="BM745" s="61" t="s">
        <v>692</v>
      </c>
      <c r="BN745" s="61" t="s">
        <v>659</v>
      </c>
      <c r="BO745" s="61" t="s">
        <v>3533</v>
      </c>
      <c r="BU745" s="61" t="s">
        <v>692</v>
      </c>
      <c r="BV745" s="61" t="s">
        <v>659</v>
      </c>
      <c r="BW745" s="61" t="s">
        <v>3533</v>
      </c>
      <c r="CH745" s="86">
        <f t="shared" si="322"/>
        <v>-1.1641532182693481E-10</v>
      </c>
    </row>
    <row r="746" spans="1:86">
      <c r="A746" s="61">
        <v>1</v>
      </c>
      <c r="B746" s="94">
        <f>SUBTOTAL(9,$A$639:A746)</f>
        <v>88</v>
      </c>
      <c r="C746" s="98" t="s">
        <v>363</v>
      </c>
      <c r="D746" s="84">
        <f>E746+F746+G746+H746+I746+J746+L746+N746+P746+R746+T746+U746+V746+W746+X746+Y746+Z746+AA746+AB746+AC746+AD746+AE746</f>
        <v>4274814.47</v>
      </c>
      <c r="E746" s="101">
        <v>0</v>
      </c>
      <c r="F746" s="101">
        <v>0</v>
      </c>
      <c r="G746" s="101">
        <v>0</v>
      </c>
      <c r="H746" s="101">
        <v>0</v>
      </c>
      <c r="I746" s="101">
        <v>0</v>
      </c>
      <c r="J746" s="101">
        <v>0</v>
      </c>
      <c r="K746" s="116">
        <v>0</v>
      </c>
      <c r="L746" s="101">
        <v>0</v>
      </c>
      <c r="M746" s="84">
        <v>472.9</v>
      </c>
      <c r="N746" s="84">
        <v>4038392.86</v>
      </c>
      <c r="O746" s="101">
        <v>0</v>
      </c>
      <c r="P746" s="101">
        <v>0</v>
      </c>
      <c r="Q746" s="101">
        <v>0</v>
      </c>
      <c r="R746" s="101">
        <v>0</v>
      </c>
      <c r="S746" s="101">
        <v>0</v>
      </c>
      <c r="T746" s="101">
        <v>0</v>
      </c>
      <c r="U746" s="101">
        <v>0</v>
      </c>
      <c r="V746" s="101">
        <v>0</v>
      </c>
      <c r="W746" s="101">
        <v>0</v>
      </c>
      <c r="X746" s="101">
        <v>0</v>
      </c>
      <c r="Y746" s="101">
        <v>0</v>
      </c>
      <c r="Z746" s="101">
        <v>0</v>
      </c>
      <c r="AA746" s="101">
        <v>0</v>
      </c>
      <c r="AB746" s="101">
        <v>0</v>
      </c>
      <c r="AC746" s="84">
        <f>ROUND(N746*2.14%,2)</f>
        <v>86421.61</v>
      </c>
      <c r="AD746" s="84">
        <v>150000</v>
      </c>
      <c r="AE746" s="101">
        <v>0</v>
      </c>
      <c r="AF746" s="74">
        <v>2025</v>
      </c>
      <c r="AG746" s="74">
        <v>2025</v>
      </c>
      <c r="AH746" s="74">
        <v>2025</v>
      </c>
      <c r="AI746" s="89"/>
      <c r="AJ746" s="89"/>
      <c r="AK746" s="89"/>
      <c r="AL746" s="89"/>
      <c r="AM746" s="90" t="s">
        <v>16955</v>
      </c>
      <c r="AN746" s="90" t="s">
        <v>16957</v>
      </c>
      <c r="AO746" s="90">
        <v>0</v>
      </c>
      <c r="AP746" s="90" t="s">
        <v>16965</v>
      </c>
      <c r="AQ746" s="90" t="s">
        <v>16967</v>
      </c>
      <c r="AR746" s="90" t="s">
        <v>16965</v>
      </c>
      <c r="AS746" s="90"/>
      <c r="AT746" s="90"/>
      <c r="AU746" s="90"/>
      <c r="AV746" s="90"/>
      <c r="AW746" s="90" t="s">
        <v>639</v>
      </c>
      <c r="AX746" s="91">
        <v>600.5</v>
      </c>
      <c r="AY746" s="91">
        <v>315.89999999999998</v>
      </c>
      <c r="AZ746" s="90" t="s">
        <v>2968</v>
      </c>
      <c r="BA746" s="90" t="s">
        <v>17013</v>
      </c>
      <c r="BB746" s="92"/>
      <c r="BC746" s="93">
        <f t="shared" si="311"/>
        <v>-157</v>
      </c>
      <c r="BD746" s="61" t="s">
        <v>16949</v>
      </c>
      <c r="BJ746" s="61" t="str">
        <f t="shared" si="321"/>
        <v>382.000</v>
      </c>
      <c r="BM746" s="61" t="s">
        <v>3534</v>
      </c>
      <c r="BN746" s="61" t="s">
        <v>2985</v>
      </c>
      <c r="BO746" s="61" t="s">
        <v>2985</v>
      </c>
      <c r="BU746" s="61" t="s">
        <v>3534</v>
      </c>
      <c r="BV746" s="61" t="s">
        <v>2985</v>
      </c>
      <c r="BW746" s="61" t="s">
        <v>2985</v>
      </c>
      <c r="CH746" s="86">
        <f t="shared" si="322"/>
        <v>-1.1641532182693481E-10</v>
      </c>
    </row>
    <row r="747" spans="1:86">
      <c r="B747" s="82" t="s">
        <v>45</v>
      </c>
      <c r="C747" s="95"/>
      <c r="D747" s="83">
        <f>D748</f>
        <v>5392384</v>
      </c>
      <c r="E747" s="84">
        <f t="shared" ref="E747:AE747" si="326">E748</f>
        <v>0</v>
      </c>
      <c r="F747" s="84">
        <f t="shared" si="326"/>
        <v>0</v>
      </c>
      <c r="G747" s="84">
        <f t="shared" si="326"/>
        <v>0</v>
      </c>
      <c r="H747" s="84">
        <f t="shared" si="326"/>
        <v>0</v>
      </c>
      <c r="I747" s="84">
        <f t="shared" si="326"/>
        <v>0</v>
      </c>
      <c r="J747" s="84">
        <f t="shared" si="326"/>
        <v>0</v>
      </c>
      <c r="K747" s="85">
        <f t="shared" si="326"/>
        <v>0</v>
      </c>
      <c r="L747" s="84">
        <f t="shared" si="326"/>
        <v>0</v>
      </c>
      <c r="M747" s="84">
        <f t="shared" si="326"/>
        <v>640</v>
      </c>
      <c r="N747" s="84">
        <f t="shared" si="326"/>
        <v>5103176.03</v>
      </c>
      <c r="O747" s="84">
        <f t="shared" si="326"/>
        <v>0</v>
      </c>
      <c r="P747" s="84">
        <f t="shared" si="326"/>
        <v>0</v>
      </c>
      <c r="Q747" s="84">
        <f t="shared" si="326"/>
        <v>0</v>
      </c>
      <c r="R747" s="84">
        <f t="shared" si="326"/>
        <v>0</v>
      </c>
      <c r="S747" s="84">
        <f t="shared" si="326"/>
        <v>0</v>
      </c>
      <c r="T747" s="84">
        <f t="shared" si="326"/>
        <v>0</v>
      </c>
      <c r="U747" s="84">
        <f t="shared" si="326"/>
        <v>0</v>
      </c>
      <c r="V747" s="84">
        <f t="shared" si="326"/>
        <v>0</v>
      </c>
      <c r="W747" s="84">
        <f t="shared" si="326"/>
        <v>0</v>
      </c>
      <c r="X747" s="84">
        <f t="shared" si="326"/>
        <v>0</v>
      </c>
      <c r="Y747" s="84">
        <f t="shared" si="326"/>
        <v>0</v>
      </c>
      <c r="Z747" s="84">
        <f t="shared" si="326"/>
        <v>0</v>
      </c>
      <c r="AA747" s="84">
        <f t="shared" si="326"/>
        <v>0</v>
      </c>
      <c r="AB747" s="84">
        <f t="shared" si="326"/>
        <v>0</v>
      </c>
      <c r="AC747" s="84">
        <f t="shared" si="326"/>
        <v>109207.97</v>
      </c>
      <c r="AD747" s="84">
        <f t="shared" si="326"/>
        <v>180000</v>
      </c>
      <c r="AE747" s="84">
        <f t="shared" si="326"/>
        <v>0</v>
      </c>
      <c r="AF747" s="74" t="s">
        <v>17027</v>
      </c>
      <c r="AG747" s="74" t="s">
        <v>17027</v>
      </c>
      <c r="AH747" s="74" t="s">
        <v>17027</v>
      </c>
      <c r="AI747" s="89"/>
      <c r="AJ747" s="89"/>
      <c r="AK747" s="89"/>
      <c r="AL747" s="89"/>
      <c r="AM747" s="90"/>
      <c r="AN747" s="90"/>
      <c r="AO747" s="90"/>
      <c r="AP747" s="90"/>
      <c r="AQ747" s="90"/>
      <c r="AR747" s="90"/>
      <c r="AS747" s="90"/>
      <c r="AT747" s="90"/>
      <c r="AU747" s="90"/>
      <c r="AV747" s="90"/>
      <c r="AW747" s="90"/>
      <c r="AX747" s="91"/>
      <c r="AY747" s="91"/>
      <c r="AZ747" s="90"/>
      <c r="BA747" s="90"/>
      <c r="BB747" s="92"/>
      <c r="BC747" s="93">
        <f t="shared" si="311"/>
        <v>-640</v>
      </c>
      <c r="BJ747" s="61" t="e">
        <f t="shared" si="321"/>
        <v>#N/A</v>
      </c>
      <c r="BM747" s="61" t="s">
        <v>2998</v>
      </c>
      <c r="BN747" s="61" t="s">
        <v>3085</v>
      </c>
      <c r="BO747" s="61" t="s">
        <v>2972</v>
      </c>
      <c r="BU747" s="61" t="s">
        <v>2998</v>
      </c>
      <c r="BV747" s="61" t="s">
        <v>3085</v>
      </c>
      <c r="BW747" s="61" t="s">
        <v>2972</v>
      </c>
      <c r="CH747" s="86">
        <f t="shared" si="322"/>
        <v>-2.6193447411060333E-10</v>
      </c>
    </row>
    <row r="748" spans="1:86">
      <c r="A748" s="61">
        <v>1</v>
      </c>
      <c r="B748" s="94">
        <f>SUBTOTAL(9,$A$639:A748)</f>
        <v>89</v>
      </c>
      <c r="C748" s="95" t="s">
        <v>51</v>
      </c>
      <c r="D748" s="84">
        <f>E748+F748+G748+H748+I748+J748+L748+N748+P748+R748+T748+U748+V748+W748+X748+Y748+Z748+AA748+AB748+AC748+AD748+AE748</f>
        <v>5392384</v>
      </c>
      <c r="E748" s="84">
        <v>0</v>
      </c>
      <c r="F748" s="84">
        <v>0</v>
      </c>
      <c r="G748" s="84">
        <v>0</v>
      </c>
      <c r="H748" s="84">
        <v>0</v>
      </c>
      <c r="I748" s="84">
        <v>0</v>
      </c>
      <c r="J748" s="84">
        <v>0</v>
      </c>
      <c r="K748" s="85">
        <v>0</v>
      </c>
      <c r="L748" s="84">
        <v>0</v>
      </c>
      <c r="M748" s="84">
        <v>640</v>
      </c>
      <c r="N748" s="84">
        <v>5103176.03</v>
      </c>
      <c r="O748" s="84">
        <v>0</v>
      </c>
      <c r="P748" s="84">
        <v>0</v>
      </c>
      <c r="Q748" s="84">
        <v>0</v>
      </c>
      <c r="R748" s="84">
        <v>0</v>
      </c>
      <c r="S748" s="84">
        <v>0</v>
      </c>
      <c r="T748" s="84">
        <v>0</v>
      </c>
      <c r="U748" s="84">
        <v>0</v>
      </c>
      <c r="V748" s="84">
        <v>0</v>
      </c>
      <c r="W748" s="84">
        <v>0</v>
      </c>
      <c r="X748" s="84">
        <v>0</v>
      </c>
      <c r="Y748" s="84">
        <v>0</v>
      </c>
      <c r="Z748" s="84">
        <v>0</v>
      </c>
      <c r="AA748" s="84">
        <v>0</v>
      </c>
      <c r="AB748" s="84">
        <v>0</v>
      </c>
      <c r="AC748" s="84">
        <f>ROUND(N748*2.14%,2)</f>
        <v>109207.97</v>
      </c>
      <c r="AD748" s="84">
        <v>180000</v>
      </c>
      <c r="AE748" s="84">
        <v>0</v>
      </c>
      <c r="AF748" s="74">
        <v>2025</v>
      </c>
      <c r="AG748" s="74">
        <v>2025</v>
      </c>
      <c r="AH748" s="74">
        <v>2025</v>
      </c>
      <c r="AI748" s="89"/>
      <c r="AJ748" s="89"/>
      <c r="AK748" s="89"/>
      <c r="AL748" s="89"/>
      <c r="AM748" s="90" t="s">
        <v>16968</v>
      </c>
      <c r="AN748" s="90" t="s">
        <v>16951</v>
      </c>
      <c r="AO748" s="90">
        <v>0</v>
      </c>
      <c r="AP748" s="90" t="s">
        <v>16973</v>
      </c>
      <c r="AQ748" s="90" t="s">
        <v>16969</v>
      </c>
      <c r="AR748" s="90">
        <v>0</v>
      </c>
      <c r="AS748" s="90"/>
      <c r="AT748" s="90"/>
      <c r="AU748" s="90"/>
      <c r="AV748" s="90"/>
      <c r="AW748" s="90" t="s">
        <v>738</v>
      </c>
      <c r="AX748" s="91">
        <v>1050.3</v>
      </c>
      <c r="AY748" s="91">
        <v>574</v>
      </c>
      <c r="AZ748" s="90" t="s">
        <v>2968</v>
      </c>
      <c r="BA748" s="90" t="s">
        <v>17013</v>
      </c>
      <c r="BB748" s="92"/>
      <c r="BC748" s="93">
        <f t="shared" si="311"/>
        <v>-66</v>
      </c>
      <c r="BJ748" s="61" t="str">
        <f t="shared" si="321"/>
        <v>645.700</v>
      </c>
      <c r="BM748" s="61" t="s">
        <v>3000</v>
      </c>
      <c r="BN748" s="61" t="s">
        <v>721</v>
      </c>
      <c r="BO748" s="61" t="s">
        <v>3001</v>
      </c>
      <c r="BU748" s="61" t="s">
        <v>3000</v>
      </c>
      <c r="BV748" s="61" t="s">
        <v>721</v>
      </c>
      <c r="BW748" s="61" t="s">
        <v>3001</v>
      </c>
      <c r="CH748" s="86">
        <f t="shared" si="322"/>
        <v>-2.6193447411060333E-10</v>
      </c>
    </row>
    <row r="749" spans="1:86">
      <c r="B749" s="87" t="s">
        <v>349</v>
      </c>
      <c r="C749" s="87"/>
      <c r="D749" s="83">
        <f>D750+D751+D752+D753+D754</f>
        <v>18539441.189999998</v>
      </c>
      <c r="E749" s="84">
        <f t="shared" ref="E749:AE749" si="327">E750+E751+E752+E753+E754</f>
        <v>0</v>
      </c>
      <c r="F749" s="84">
        <f t="shared" si="327"/>
        <v>0</v>
      </c>
      <c r="G749" s="84">
        <f t="shared" si="327"/>
        <v>0</v>
      </c>
      <c r="H749" s="84">
        <f t="shared" si="327"/>
        <v>0</v>
      </c>
      <c r="I749" s="84">
        <f t="shared" si="327"/>
        <v>0</v>
      </c>
      <c r="J749" s="84">
        <f t="shared" si="327"/>
        <v>0</v>
      </c>
      <c r="K749" s="85">
        <f t="shared" si="327"/>
        <v>0</v>
      </c>
      <c r="L749" s="84">
        <f t="shared" si="327"/>
        <v>0</v>
      </c>
      <c r="M749" s="84">
        <f t="shared" si="327"/>
        <v>1917</v>
      </c>
      <c r="N749" s="84">
        <f t="shared" si="327"/>
        <v>17357980.399999999</v>
      </c>
      <c r="O749" s="84">
        <f t="shared" si="327"/>
        <v>0</v>
      </c>
      <c r="P749" s="84">
        <f t="shared" si="327"/>
        <v>0</v>
      </c>
      <c r="Q749" s="84">
        <f t="shared" si="327"/>
        <v>0</v>
      </c>
      <c r="R749" s="84">
        <f t="shared" si="327"/>
        <v>0</v>
      </c>
      <c r="S749" s="84">
        <f t="shared" si="327"/>
        <v>0</v>
      </c>
      <c r="T749" s="84">
        <f t="shared" si="327"/>
        <v>0</v>
      </c>
      <c r="U749" s="84">
        <f t="shared" si="327"/>
        <v>0</v>
      </c>
      <c r="V749" s="84">
        <f t="shared" si="327"/>
        <v>0</v>
      </c>
      <c r="W749" s="84">
        <f t="shared" si="327"/>
        <v>0</v>
      </c>
      <c r="X749" s="84">
        <f t="shared" si="327"/>
        <v>0</v>
      </c>
      <c r="Y749" s="84">
        <f t="shared" si="327"/>
        <v>0</v>
      </c>
      <c r="Z749" s="84">
        <f t="shared" si="327"/>
        <v>0</v>
      </c>
      <c r="AA749" s="84">
        <f t="shared" si="327"/>
        <v>0</v>
      </c>
      <c r="AB749" s="84">
        <f t="shared" si="327"/>
        <v>0</v>
      </c>
      <c r="AC749" s="84">
        <f t="shared" si="327"/>
        <v>371460.79000000004</v>
      </c>
      <c r="AD749" s="84">
        <f t="shared" si="327"/>
        <v>810000</v>
      </c>
      <c r="AE749" s="84">
        <f t="shared" si="327"/>
        <v>0</v>
      </c>
      <c r="AF749" s="74" t="s">
        <v>17027</v>
      </c>
      <c r="AG749" s="74" t="s">
        <v>17027</v>
      </c>
      <c r="AH749" s="74" t="s">
        <v>17027</v>
      </c>
      <c r="AI749" s="89"/>
      <c r="AJ749" s="89"/>
      <c r="AK749" s="89"/>
      <c r="AL749" s="89"/>
      <c r="AM749" s="90"/>
      <c r="AN749" s="90"/>
      <c r="AO749" s="90"/>
      <c r="AP749" s="90"/>
      <c r="AQ749" s="90"/>
      <c r="AR749" s="90"/>
      <c r="AS749" s="90"/>
      <c r="AT749" s="90"/>
      <c r="AU749" s="90"/>
      <c r="AV749" s="90"/>
      <c r="AW749" s="90"/>
      <c r="AX749" s="91"/>
      <c r="AY749" s="91"/>
      <c r="AZ749" s="90"/>
      <c r="BA749" s="90"/>
      <c r="BB749" s="92"/>
      <c r="BC749" s="93">
        <f t="shared" si="311"/>
        <v>-1917</v>
      </c>
      <c r="BJ749" s="61" t="e">
        <f t="shared" si="321"/>
        <v>#N/A</v>
      </c>
      <c r="BM749" s="61" t="s">
        <v>3515</v>
      </c>
      <c r="BN749" s="61" t="s">
        <v>1344</v>
      </c>
      <c r="BO749" s="61" t="s">
        <v>3063</v>
      </c>
      <c r="BU749" s="61" t="s">
        <v>3515</v>
      </c>
      <c r="BV749" s="61" t="s">
        <v>1344</v>
      </c>
      <c r="BW749" s="61" t="s">
        <v>3063</v>
      </c>
      <c r="CH749" s="86">
        <f t="shared" si="322"/>
        <v>-9.3132257461547852E-10</v>
      </c>
    </row>
    <row r="750" spans="1:86">
      <c r="A750" s="61">
        <v>1</v>
      </c>
      <c r="B750" s="94">
        <f>SUBTOTAL(9,$A$639:A750)</f>
        <v>90</v>
      </c>
      <c r="C750" s="98" t="s">
        <v>350</v>
      </c>
      <c r="D750" s="84">
        <f t="shared" ref="D750:D754" si="328">E750+F750+G750+H750+I750+J750+L750+N750+P750+R750+T750+U750+V750+W750+X750+Y750+Z750+AA750+AB750+AC750+AD750+AE750</f>
        <v>5870339.4900000002</v>
      </c>
      <c r="E750" s="101">
        <v>0</v>
      </c>
      <c r="F750" s="101">
        <v>0</v>
      </c>
      <c r="G750" s="101">
        <v>0</v>
      </c>
      <c r="H750" s="101">
        <v>0</v>
      </c>
      <c r="I750" s="101">
        <v>0</v>
      </c>
      <c r="J750" s="101">
        <v>0</v>
      </c>
      <c r="K750" s="116">
        <v>0</v>
      </c>
      <c r="L750" s="101">
        <v>0</v>
      </c>
      <c r="M750" s="84">
        <v>607</v>
      </c>
      <c r="N750" s="84">
        <v>5571117.5700000003</v>
      </c>
      <c r="O750" s="101">
        <v>0</v>
      </c>
      <c r="P750" s="101">
        <v>0</v>
      </c>
      <c r="Q750" s="101">
        <v>0</v>
      </c>
      <c r="R750" s="101">
        <v>0</v>
      </c>
      <c r="S750" s="101">
        <v>0</v>
      </c>
      <c r="T750" s="101">
        <v>0</v>
      </c>
      <c r="U750" s="101">
        <v>0</v>
      </c>
      <c r="V750" s="101">
        <v>0</v>
      </c>
      <c r="W750" s="101">
        <v>0</v>
      </c>
      <c r="X750" s="101">
        <v>0</v>
      </c>
      <c r="Y750" s="101">
        <v>0</v>
      </c>
      <c r="Z750" s="101">
        <v>0</v>
      </c>
      <c r="AA750" s="101">
        <v>0</v>
      </c>
      <c r="AB750" s="101">
        <v>0</v>
      </c>
      <c r="AC750" s="84">
        <f>ROUND(N750*2.14%,2)</f>
        <v>119221.92</v>
      </c>
      <c r="AD750" s="84">
        <v>180000</v>
      </c>
      <c r="AE750" s="101">
        <v>0</v>
      </c>
      <c r="AF750" s="74">
        <v>2025</v>
      </c>
      <c r="AG750" s="74">
        <v>2025</v>
      </c>
      <c r="AH750" s="74">
        <v>2025</v>
      </c>
      <c r="AI750" s="89"/>
      <c r="AJ750" s="89"/>
      <c r="AK750" s="89"/>
      <c r="AL750" s="89"/>
      <c r="AM750" s="90" t="s">
        <v>16950</v>
      </c>
      <c r="AN750" s="90" t="s">
        <v>16971</v>
      </c>
      <c r="AO750" s="90">
        <v>0</v>
      </c>
      <c r="AP750" s="90" t="s">
        <v>16952</v>
      </c>
      <c r="AQ750" s="90" t="s">
        <v>16953</v>
      </c>
      <c r="AR750" s="90">
        <v>0</v>
      </c>
      <c r="AS750" s="90"/>
      <c r="AT750" s="90"/>
      <c r="AU750" s="90"/>
      <c r="AV750" s="90"/>
      <c r="AW750" s="90" t="s">
        <v>942</v>
      </c>
      <c r="AX750" s="91">
        <v>727.9</v>
      </c>
      <c r="AY750" s="91">
        <v>650</v>
      </c>
      <c r="AZ750" s="90" t="s">
        <v>2968</v>
      </c>
      <c r="BA750" s="90" t="s">
        <v>17013</v>
      </c>
      <c r="BB750" s="92"/>
      <c r="BC750" s="93">
        <f t="shared" ref="BC750:BC757" si="329">AY750-M750</f>
        <v>43</v>
      </c>
      <c r="BJ750" s="61" t="str">
        <f t="shared" si="321"/>
        <v>нет данных</v>
      </c>
      <c r="BM750" s="61" t="s">
        <v>3517</v>
      </c>
      <c r="BN750" s="61" t="s">
        <v>1344</v>
      </c>
      <c r="BO750" s="61" t="s">
        <v>3518</v>
      </c>
      <c r="BU750" s="61" t="s">
        <v>3517</v>
      </c>
      <c r="BV750" s="61" t="s">
        <v>1344</v>
      </c>
      <c r="BW750" s="61" t="s">
        <v>3518</v>
      </c>
      <c r="CH750" s="86">
        <f t="shared" si="322"/>
        <v>-5.8207660913467407E-11</v>
      </c>
    </row>
    <row r="751" spans="1:86">
      <c r="A751" s="61">
        <v>1</v>
      </c>
      <c r="B751" s="94">
        <f>SUBTOTAL(9,$A$639:A751)</f>
        <v>91</v>
      </c>
      <c r="C751" s="98" t="s">
        <v>351</v>
      </c>
      <c r="D751" s="84">
        <f t="shared" si="328"/>
        <v>6286195.5</v>
      </c>
      <c r="E751" s="101">
        <v>0</v>
      </c>
      <c r="F751" s="101">
        <v>0</v>
      </c>
      <c r="G751" s="101">
        <v>0</v>
      </c>
      <c r="H751" s="101">
        <v>0</v>
      </c>
      <c r="I751" s="101">
        <v>0</v>
      </c>
      <c r="J751" s="101">
        <v>0</v>
      </c>
      <c r="K751" s="116">
        <v>0</v>
      </c>
      <c r="L751" s="101">
        <v>0</v>
      </c>
      <c r="M751" s="84">
        <v>650</v>
      </c>
      <c r="N751" s="84">
        <v>5978260.7199999997</v>
      </c>
      <c r="O751" s="101">
        <v>0</v>
      </c>
      <c r="P751" s="101">
        <v>0</v>
      </c>
      <c r="Q751" s="101">
        <v>0</v>
      </c>
      <c r="R751" s="101">
        <v>0</v>
      </c>
      <c r="S751" s="101">
        <v>0</v>
      </c>
      <c r="T751" s="101">
        <v>0</v>
      </c>
      <c r="U751" s="101">
        <v>0</v>
      </c>
      <c r="V751" s="101">
        <v>0</v>
      </c>
      <c r="W751" s="101">
        <v>0</v>
      </c>
      <c r="X751" s="101">
        <v>0</v>
      </c>
      <c r="Y751" s="101">
        <v>0</v>
      </c>
      <c r="Z751" s="101">
        <v>0</v>
      </c>
      <c r="AA751" s="101">
        <v>0</v>
      </c>
      <c r="AB751" s="101">
        <v>0</v>
      </c>
      <c r="AC751" s="84">
        <f>ROUND(N751*2.14%,2)</f>
        <v>127934.78</v>
      </c>
      <c r="AD751" s="84">
        <v>180000</v>
      </c>
      <c r="AE751" s="101">
        <v>0</v>
      </c>
      <c r="AF751" s="74">
        <v>2025</v>
      </c>
      <c r="AG751" s="74">
        <v>2025</v>
      </c>
      <c r="AH751" s="74">
        <v>2025</v>
      </c>
      <c r="AI751" s="89"/>
      <c r="AJ751" s="89"/>
      <c r="AK751" s="89"/>
      <c r="AL751" s="89"/>
      <c r="AM751" s="90" t="s">
        <v>16955</v>
      </c>
      <c r="AN751" s="90" t="s">
        <v>16952</v>
      </c>
      <c r="AO751" s="90">
        <v>0</v>
      </c>
      <c r="AP751" s="90" t="s">
        <v>16964</v>
      </c>
      <c r="AQ751" s="90" t="s">
        <v>16973</v>
      </c>
      <c r="AR751" s="90" t="s">
        <v>16965</v>
      </c>
      <c r="AS751" s="90"/>
      <c r="AT751" s="90"/>
      <c r="AU751" s="90"/>
      <c r="AV751" s="90"/>
      <c r="AW751" s="90" t="s">
        <v>782</v>
      </c>
      <c r="AX751" s="91">
        <v>780.2</v>
      </c>
      <c r="AY751" s="91">
        <v>470.54</v>
      </c>
      <c r="AZ751" s="90" t="s">
        <v>2968</v>
      </c>
      <c r="BA751" s="90" t="s">
        <v>17013</v>
      </c>
      <c r="BB751" s="92"/>
      <c r="BC751" s="93">
        <f t="shared" si="329"/>
        <v>-179.45999999999998</v>
      </c>
      <c r="BJ751" s="61" t="str">
        <f t="shared" si="321"/>
        <v>нет данных</v>
      </c>
      <c r="BM751" s="61" t="s">
        <v>3519</v>
      </c>
      <c r="BN751" s="61" t="s">
        <v>777</v>
      </c>
      <c r="BO751" s="61" t="s">
        <v>798</v>
      </c>
      <c r="BU751" s="61" t="s">
        <v>3519</v>
      </c>
      <c r="BV751" s="61" t="s">
        <v>777</v>
      </c>
      <c r="BW751" s="61" t="s">
        <v>798</v>
      </c>
      <c r="CH751" s="86">
        <f t="shared" si="322"/>
        <v>2.6193447411060333E-10</v>
      </c>
    </row>
    <row r="752" spans="1:86">
      <c r="A752" s="61">
        <v>1</v>
      </c>
      <c r="B752" s="94">
        <f>SUBTOTAL(9,$A$639:A752)</f>
        <v>92</v>
      </c>
      <c r="C752" s="98" t="s">
        <v>352</v>
      </c>
      <c r="D752" s="84">
        <f t="shared" si="328"/>
        <v>1740792.5999999999</v>
      </c>
      <c r="E752" s="101">
        <v>0</v>
      </c>
      <c r="F752" s="101">
        <v>0</v>
      </c>
      <c r="G752" s="101">
        <v>0</v>
      </c>
      <c r="H752" s="101">
        <v>0</v>
      </c>
      <c r="I752" s="101">
        <v>0</v>
      </c>
      <c r="J752" s="101">
        <v>0</v>
      </c>
      <c r="K752" s="116">
        <v>0</v>
      </c>
      <c r="L752" s="101">
        <v>0</v>
      </c>
      <c r="M752" s="84">
        <v>180</v>
      </c>
      <c r="N752" s="84">
        <v>1557462.89</v>
      </c>
      <c r="O752" s="101">
        <v>0</v>
      </c>
      <c r="P752" s="101">
        <v>0</v>
      </c>
      <c r="Q752" s="101">
        <v>0</v>
      </c>
      <c r="R752" s="101">
        <v>0</v>
      </c>
      <c r="S752" s="101">
        <v>0</v>
      </c>
      <c r="T752" s="101">
        <v>0</v>
      </c>
      <c r="U752" s="101">
        <v>0</v>
      </c>
      <c r="V752" s="101">
        <v>0</v>
      </c>
      <c r="W752" s="101">
        <v>0</v>
      </c>
      <c r="X752" s="101">
        <v>0</v>
      </c>
      <c r="Y752" s="101">
        <v>0</v>
      </c>
      <c r="Z752" s="101">
        <v>0</v>
      </c>
      <c r="AA752" s="101">
        <v>0</v>
      </c>
      <c r="AB752" s="101">
        <v>0</v>
      </c>
      <c r="AC752" s="84">
        <f>ROUND(N752*2.14%,2)</f>
        <v>33329.71</v>
      </c>
      <c r="AD752" s="84">
        <v>150000</v>
      </c>
      <c r="AE752" s="101">
        <v>0</v>
      </c>
      <c r="AF752" s="74">
        <v>2025</v>
      </c>
      <c r="AG752" s="74">
        <v>2025</v>
      </c>
      <c r="AH752" s="74">
        <v>2025</v>
      </c>
      <c r="AI752" s="89"/>
      <c r="AJ752" s="89"/>
      <c r="AK752" s="89"/>
      <c r="AL752" s="89"/>
      <c r="AM752" s="90" t="s">
        <v>16950</v>
      </c>
      <c r="AN752" s="90" t="s">
        <v>16966</v>
      </c>
      <c r="AO752" s="90">
        <v>0</v>
      </c>
      <c r="AP752" s="90" t="s">
        <v>16970</v>
      </c>
      <c r="AQ752" s="90" t="s">
        <v>16969</v>
      </c>
      <c r="AR752" s="90">
        <v>0</v>
      </c>
      <c r="AS752" s="90"/>
      <c r="AT752" s="90"/>
      <c r="AU752" s="90"/>
      <c r="AV752" s="90"/>
      <c r="AW752" s="90" t="s">
        <v>796</v>
      </c>
      <c r="AX752" s="91">
        <v>275.7</v>
      </c>
      <c r="AY752" s="91">
        <v>164.52</v>
      </c>
      <c r="AZ752" s="90" t="s">
        <v>2968</v>
      </c>
      <c r="BA752" s="90" t="s">
        <v>17013</v>
      </c>
      <c r="BB752" s="92"/>
      <c r="BC752" s="93">
        <f t="shared" si="329"/>
        <v>-15.47999999999999</v>
      </c>
      <c r="BJ752" s="61" t="str">
        <f t="shared" si="321"/>
        <v>нет данных</v>
      </c>
      <c r="BM752" s="61" t="s">
        <v>3520</v>
      </c>
      <c r="BN752" s="61" t="s">
        <v>805</v>
      </c>
      <c r="BO752" s="61" t="s">
        <v>3521</v>
      </c>
      <c r="BU752" s="61" t="s">
        <v>3520</v>
      </c>
      <c r="BV752" s="61" t="s">
        <v>805</v>
      </c>
      <c r="BW752" s="61" t="s">
        <v>3521</v>
      </c>
      <c r="CH752" s="86">
        <f t="shared" si="322"/>
        <v>-2.9103830456733704E-11</v>
      </c>
    </row>
    <row r="753" spans="1:86">
      <c r="A753" s="61">
        <v>1</v>
      </c>
      <c r="B753" s="94">
        <f>SUBTOTAL(9,$A$639:A753)</f>
        <v>93</v>
      </c>
      <c r="C753" s="98" t="s">
        <v>353</v>
      </c>
      <c r="D753" s="84">
        <f t="shared" si="328"/>
        <v>1740792.5999999999</v>
      </c>
      <c r="E753" s="101">
        <v>0</v>
      </c>
      <c r="F753" s="101">
        <v>0</v>
      </c>
      <c r="G753" s="101">
        <v>0</v>
      </c>
      <c r="H753" s="101">
        <v>0</v>
      </c>
      <c r="I753" s="101">
        <v>0</v>
      </c>
      <c r="J753" s="101">
        <v>0</v>
      </c>
      <c r="K753" s="116">
        <v>0</v>
      </c>
      <c r="L753" s="101">
        <v>0</v>
      </c>
      <c r="M753" s="84">
        <v>180</v>
      </c>
      <c r="N753" s="84">
        <v>1557462.89</v>
      </c>
      <c r="O753" s="101">
        <v>0</v>
      </c>
      <c r="P753" s="101">
        <v>0</v>
      </c>
      <c r="Q753" s="101">
        <v>0</v>
      </c>
      <c r="R753" s="101">
        <v>0</v>
      </c>
      <c r="S753" s="101">
        <v>0</v>
      </c>
      <c r="T753" s="101">
        <v>0</v>
      </c>
      <c r="U753" s="101">
        <v>0</v>
      </c>
      <c r="V753" s="101">
        <v>0</v>
      </c>
      <c r="W753" s="101">
        <v>0</v>
      </c>
      <c r="X753" s="101">
        <v>0</v>
      </c>
      <c r="Y753" s="101">
        <v>0</v>
      </c>
      <c r="Z753" s="101">
        <v>0</v>
      </c>
      <c r="AA753" s="101">
        <v>0</v>
      </c>
      <c r="AB753" s="101">
        <v>0</v>
      </c>
      <c r="AC753" s="84">
        <f>ROUND(N753*2.14%,2)</f>
        <v>33329.71</v>
      </c>
      <c r="AD753" s="84">
        <v>150000</v>
      </c>
      <c r="AE753" s="101">
        <v>0</v>
      </c>
      <c r="AF753" s="74">
        <v>2025</v>
      </c>
      <c r="AG753" s="74">
        <v>2025</v>
      </c>
      <c r="AH753" s="74">
        <v>2025</v>
      </c>
      <c r="AI753" s="89"/>
      <c r="AJ753" s="89"/>
      <c r="AK753" s="89"/>
      <c r="AL753" s="89"/>
      <c r="AM753" s="90" t="s">
        <v>16950</v>
      </c>
      <c r="AN753" s="90" t="s">
        <v>16966</v>
      </c>
      <c r="AO753" s="90">
        <v>0</v>
      </c>
      <c r="AP753" s="90" t="s">
        <v>16970</v>
      </c>
      <c r="AQ753" s="90" t="s">
        <v>16969</v>
      </c>
      <c r="AR753" s="90">
        <v>0</v>
      </c>
      <c r="AS753" s="90"/>
      <c r="AT753" s="90"/>
      <c r="AU753" s="90"/>
      <c r="AV753" s="90"/>
      <c r="AW753" s="90" t="s">
        <v>796</v>
      </c>
      <c r="AX753" s="91">
        <v>298.89999999999998</v>
      </c>
      <c r="AY753" s="91">
        <v>171.54</v>
      </c>
      <c r="AZ753" s="90" t="s">
        <v>2968</v>
      </c>
      <c r="BA753" s="90" t="s">
        <v>17013</v>
      </c>
      <c r="BB753" s="92"/>
      <c r="BC753" s="93">
        <f t="shared" si="329"/>
        <v>-8.460000000000008</v>
      </c>
      <c r="BJ753" s="61" t="str">
        <f t="shared" si="321"/>
        <v>нет данных</v>
      </c>
      <c r="BM753" s="61" t="s">
        <v>3522</v>
      </c>
      <c r="BN753" s="61" t="s">
        <v>717</v>
      </c>
      <c r="BO753" s="61" t="s">
        <v>3523</v>
      </c>
      <c r="BU753" s="61" t="s">
        <v>3522</v>
      </c>
      <c r="BV753" s="61" t="s">
        <v>717</v>
      </c>
      <c r="BW753" s="61" t="s">
        <v>3523</v>
      </c>
      <c r="CH753" s="86">
        <f t="shared" si="322"/>
        <v>-2.9103830456733704E-11</v>
      </c>
    </row>
    <row r="754" spans="1:86">
      <c r="A754" s="61">
        <v>1</v>
      </c>
      <c r="B754" s="94">
        <f>SUBTOTAL(9,$A$639:A754)</f>
        <v>94</v>
      </c>
      <c r="C754" s="98" t="s">
        <v>354</v>
      </c>
      <c r="D754" s="84">
        <f t="shared" si="328"/>
        <v>2901321</v>
      </c>
      <c r="E754" s="101">
        <v>0</v>
      </c>
      <c r="F754" s="101">
        <v>0</v>
      </c>
      <c r="G754" s="101">
        <v>0</v>
      </c>
      <c r="H754" s="101">
        <v>0</v>
      </c>
      <c r="I754" s="101">
        <v>0</v>
      </c>
      <c r="J754" s="101">
        <v>0</v>
      </c>
      <c r="K754" s="116">
        <v>0</v>
      </c>
      <c r="L754" s="101">
        <v>0</v>
      </c>
      <c r="M754" s="84">
        <v>300</v>
      </c>
      <c r="N754" s="84">
        <v>2693676.33</v>
      </c>
      <c r="O754" s="101">
        <v>0</v>
      </c>
      <c r="P754" s="101">
        <v>0</v>
      </c>
      <c r="Q754" s="101">
        <v>0</v>
      </c>
      <c r="R754" s="101">
        <v>0</v>
      </c>
      <c r="S754" s="101">
        <v>0</v>
      </c>
      <c r="T754" s="101">
        <v>0</v>
      </c>
      <c r="U754" s="101">
        <v>0</v>
      </c>
      <c r="V754" s="101">
        <v>0</v>
      </c>
      <c r="W754" s="101">
        <v>0</v>
      </c>
      <c r="X754" s="101">
        <v>0</v>
      </c>
      <c r="Y754" s="101">
        <v>0</v>
      </c>
      <c r="Z754" s="101">
        <v>0</v>
      </c>
      <c r="AA754" s="101">
        <v>0</v>
      </c>
      <c r="AB754" s="101">
        <v>0</v>
      </c>
      <c r="AC754" s="84">
        <f>ROUND(N754*2.14%,2)</f>
        <v>57644.67</v>
      </c>
      <c r="AD754" s="84">
        <v>150000</v>
      </c>
      <c r="AE754" s="101">
        <v>0</v>
      </c>
      <c r="AF754" s="74">
        <v>2025</v>
      </c>
      <c r="AG754" s="74">
        <v>2025</v>
      </c>
      <c r="AH754" s="74">
        <v>2025</v>
      </c>
      <c r="AI754" s="89"/>
      <c r="AJ754" s="89"/>
      <c r="AK754" s="89"/>
      <c r="AL754" s="89"/>
      <c r="AM754" s="90" t="s">
        <v>16950</v>
      </c>
      <c r="AN754" s="90" t="s">
        <v>16971</v>
      </c>
      <c r="AO754" s="90">
        <v>0</v>
      </c>
      <c r="AP754" s="90" t="s">
        <v>16975</v>
      </c>
      <c r="AQ754" s="90" t="s">
        <v>16969</v>
      </c>
      <c r="AR754" s="90">
        <v>0</v>
      </c>
      <c r="AS754" s="90"/>
      <c r="AT754" s="90"/>
      <c r="AU754" s="90"/>
      <c r="AV754" s="90"/>
      <c r="AW754" s="90" t="s">
        <v>914</v>
      </c>
      <c r="AX754" s="91">
        <v>389.5</v>
      </c>
      <c r="AY754" s="91">
        <v>227.63</v>
      </c>
      <c r="AZ754" s="90" t="s">
        <v>2968</v>
      </c>
      <c r="BA754" s="90" t="s">
        <v>17013</v>
      </c>
      <c r="BB754" s="92"/>
      <c r="BC754" s="93">
        <f t="shared" si="329"/>
        <v>-72.37</v>
      </c>
      <c r="BJ754" s="61" t="str">
        <f t="shared" si="321"/>
        <v>нет данных</v>
      </c>
      <c r="BM754" s="61" t="s">
        <v>3524</v>
      </c>
      <c r="BN754" s="61" t="s">
        <v>1281</v>
      </c>
      <c r="BO754" s="61" t="s">
        <v>2970</v>
      </c>
      <c r="BU754" s="61" t="s">
        <v>3524</v>
      </c>
      <c r="BV754" s="61" t="s">
        <v>1281</v>
      </c>
      <c r="BW754" s="61" t="s">
        <v>2970</v>
      </c>
      <c r="CH754" s="86">
        <f t="shared" si="322"/>
        <v>-5.8207660913467407E-11</v>
      </c>
    </row>
    <row r="755" spans="1:86">
      <c r="B755" s="87" t="s">
        <v>372</v>
      </c>
      <c r="C755" s="87"/>
      <c r="D755" s="83">
        <f>D756+D757</f>
        <v>9318713.5999999978</v>
      </c>
      <c r="E755" s="84">
        <f t="shared" ref="E755:AE755" si="330">E756+E757</f>
        <v>0</v>
      </c>
      <c r="F755" s="84">
        <f t="shared" si="330"/>
        <v>0</v>
      </c>
      <c r="G755" s="84">
        <f t="shared" si="330"/>
        <v>0</v>
      </c>
      <c r="H755" s="84">
        <f t="shared" si="330"/>
        <v>0</v>
      </c>
      <c r="I755" s="84">
        <f t="shared" si="330"/>
        <v>0</v>
      </c>
      <c r="J755" s="84">
        <f t="shared" si="330"/>
        <v>0</v>
      </c>
      <c r="K755" s="85">
        <f t="shared" si="330"/>
        <v>0</v>
      </c>
      <c r="L755" s="84">
        <f t="shared" si="330"/>
        <v>0</v>
      </c>
      <c r="M755" s="84">
        <f t="shared" si="330"/>
        <v>1106</v>
      </c>
      <c r="N755" s="84">
        <f t="shared" si="330"/>
        <v>8771013.8999999985</v>
      </c>
      <c r="O755" s="84">
        <f t="shared" si="330"/>
        <v>0</v>
      </c>
      <c r="P755" s="84">
        <f t="shared" si="330"/>
        <v>0</v>
      </c>
      <c r="Q755" s="84">
        <f t="shared" si="330"/>
        <v>0</v>
      </c>
      <c r="R755" s="84">
        <f t="shared" si="330"/>
        <v>0</v>
      </c>
      <c r="S755" s="84">
        <f t="shared" si="330"/>
        <v>0</v>
      </c>
      <c r="T755" s="84">
        <f t="shared" si="330"/>
        <v>0</v>
      </c>
      <c r="U755" s="84">
        <f t="shared" si="330"/>
        <v>0</v>
      </c>
      <c r="V755" s="84">
        <f t="shared" si="330"/>
        <v>0</v>
      </c>
      <c r="W755" s="84">
        <f t="shared" si="330"/>
        <v>0</v>
      </c>
      <c r="X755" s="84">
        <f t="shared" si="330"/>
        <v>0</v>
      </c>
      <c r="Y755" s="84">
        <f t="shared" si="330"/>
        <v>0</v>
      </c>
      <c r="Z755" s="84">
        <f t="shared" si="330"/>
        <v>0</v>
      </c>
      <c r="AA755" s="84">
        <f t="shared" si="330"/>
        <v>0</v>
      </c>
      <c r="AB755" s="84">
        <f t="shared" si="330"/>
        <v>0</v>
      </c>
      <c r="AC755" s="84">
        <f t="shared" si="330"/>
        <v>187699.69999999998</v>
      </c>
      <c r="AD755" s="84">
        <f t="shared" si="330"/>
        <v>360000</v>
      </c>
      <c r="AE755" s="84">
        <f t="shared" si="330"/>
        <v>0</v>
      </c>
      <c r="AF755" s="74" t="s">
        <v>17027</v>
      </c>
      <c r="AG755" s="74" t="s">
        <v>17027</v>
      </c>
      <c r="AH755" s="74" t="s">
        <v>17027</v>
      </c>
      <c r="AI755" s="89"/>
      <c r="AJ755" s="89"/>
      <c r="AK755" s="89"/>
      <c r="AL755" s="89"/>
      <c r="AM755" s="90"/>
      <c r="AN755" s="90"/>
      <c r="AO755" s="90"/>
      <c r="AP755" s="90"/>
      <c r="AQ755" s="90"/>
      <c r="AR755" s="90"/>
      <c r="AS755" s="90"/>
      <c r="AT755" s="90"/>
      <c r="AU755" s="90"/>
      <c r="AV755" s="90"/>
      <c r="AW755" s="90"/>
      <c r="AX755" s="91"/>
      <c r="AY755" s="91"/>
      <c r="AZ755" s="90"/>
      <c r="BA755" s="90"/>
      <c r="BB755" s="92"/>
      <c r="BC755" s="93">
        <f t="shared" si="329"/>
        <v>-1106</v>
      </c>
      <c r="BJ755" s="61" t="e">
        <f t="shared" si="321"/>
        <v>#N/A</v>
      </c>
      <c r="BM755" s="61" t="s">
        <v>3562</v>
      </c>
      <c r="BN755" s="61" t="s">
        <v>2985</v>
      </c>
      <c r="BO755" s="61" t="s">
        <v>3563</v>
      </c>
      <c r="BU755" s="61" t="s">
        <v>3562</v>
      </c>
      <c r="BV755" s="61" t="s">
        <v>2985</v>
      </c>
      <c r="BW755" s="61" t="s">
        <v>3563</v>
      </c>
      <c r="CH755" s="86">
        <f t="shared" si="322"/>
        <v>-6.9849193096160889E-10</v>
      </c>
    </row>
    <row r="756" spans="1:86">
      <c r="A756" s="61">
        <v>1</v>
      </c>
      <c r="B756" s="94">
        <f>SUBTOTAL(9,$A$639:A756)</f>
        <v>95</v>
      </c>
      <c r="C756" s="98" t="s">
        <v>378</v>
      </c>
      <c r="D756" s="84">
        <f t="shared" ref="D756:D757" si="331">E756+F756+G756+H756+I756+J756+L756+N756+P756+R756+T756+U756+V756+W756+X756+Y756+Z756+AA756+AB756+AC756+AD756+AE756</f>
        <v>4859886.0799999991</v>
      </c>
      <c r="E756" s="101">
        <v>0</v>
      </c>
      <c r="F756" s="101">
        <v>0</v>
      </c>
      <c r="G756" s="101">
        <v>0</v>
      </c>
      <c r="H756" s="101">
        <v>0</v>
      </c>
      <c r="I756" s="101">
        <v>0</v>
      </c>
      <c r="J756" s="101">
        <v>0</v>
      </c>
      <c r="K756" s="116">
        <v>0</v>
      </c>
      <c r="L756" s="101">
        <v>0</v>
      </c>
      <c r="M756" s="84">
        <v>576.79999999999995</v>
      </c>
      <c r="N756" s="84">
        <v>4581834.8099999996</v>
      </c>
      <c r="O756" s="101">
        <v>0</v>
      </c>
      <c r="P756" s="101">
        <v>0</v>
      </c>
      <c r="Q756" s="101">
        <v>0</v>
      </c>
      <c r="R756" s="101">
        <v>0</v>
      </c>
      <c r="S756" s="101">
        <v>0</v>
      </c>
      <c r="T756" s="101">
        <v>0</v>
      </c>
      <c r="U756" s="101">
        <v>0</v>
      </c>
      <c r="V756" s="101">
        <v>0</v>
      </c>
      <c r="W756" s="101">
        <v>0</v>
      </c>
      <c r="X756" s="101">
        <v>0</v>
      </c>
      <c r="Y756" s="101">
        <v>0</v>
      </c>
      <c r="Z756" s="101">
        <v>0</v>
      </c>
      <c r="AA756" s="101">
        <v>0</v>
      </c>
      <c r="AB756" s="101">
        <v>0</v>
      </c>
      <c r="AC756" s="84">
        <f>ROUND(N756*2.14%,2)+0.01</f>
        <v>98051.26999999999</v>
      </c>
      <c r="AD756" s="84">
        <v>180000</v>
      </c>
      <c r="AE756" s="101">
        <v>0</v>
      </c>
      <c r="AF756" s="74">
        <v>2025</v>
      </c>
      <c r="AG756" s="74">
        <v>2025</v>
      </c>
      <c r="AH756" s="74">
        <v>2025</v>
      </c>
      <c r="AI756" s="89"/>
      <c r="AJ756" s="89"/>
      <c r="AK756" s="89"/>
      <c r="AL756" s="89"/>
      <c r="AM756" s="90" t="s">
        <v>16961</v>
      </c>
      <c r="AN756" s="90" t="s">
        <v>16972</v>
      </c>
      <c r="AO756" s="90">
        <v>0</v>
      </c>
      <c r="AP756" s="90" t="s">
        <v>16951</v>
      </c>
      <c r="AQ756" s="90" t="s">
        <v>16975</v>
      </c>
      <c r="AR756" s="90">
        <v>0</v>
      </c>
      <c r="AS756" s="90"/>
      <c r="AT756" s="90"/>
      <c r="AU756" s="90"/>
      <c r="AV756" s="90"/>
      <c r="AW756" s="90" t="s">
        <v>668</v>
      </c>
      <c r="AX756" s="91">
        <v>745.69</v>
      </c>
      <c r="AY756" s="91">
        <v>650</v>
      </c>
      <c r="AZ756" s="90" t="s">
        <v>2968</v>
      </c>
      <c r="BA756" s="90" t="s">
        <v>17013</v>
      </c>
      <c r="BB756" s="92"/>
      <c r="BC756" s="93">
        <f t="shared" si="329"/>
        <v>73.200000000000045</v>
      </c>
      <c r="BJ756" s="61" t="str">
        <f t="shared" si="321"/>
        <v>520.000</v>
      </c>
      <c r="BM756" s="61" t="s">
        <v>3564</v>
      </c>
      <c r="BN756" s="61" t="s">
        <v>2985</v>
      </c>
      <c r="BO756" s="61" t="s">
        <v>2985</v>
      </c>
      <c r="BU756" s="61" t="s">
        <v>3564</v>
      </c>
      <c r="BV756" s="61" t="s">
        <v>2985</v>
      </c>
      <c r="BW756" s="61" t="s">
        <v>2985</v>
      </c>
      <c r="CH756" s="86">
        <f t="shared" si="322"/>
        <v>-4.3655745685100555E-10</v>
      </c>
    </row>
    <row r="757" spans="1:86">
      <c r="A757" s="61">
        <v>1</v>
      </c>
      <c r="B757" s="94">
        <f>SUBTOTAL(9,$A$639:A757)</f>
        <v>96</v>
      </c>
      <c r="C757" s="98" t="s">
        <v>379</v>
      </c>
      <c r="D757" s="84">
        <f t="shared" si="331"/>
        <v>4458827.5199999996</v>
      </c>
      <c r="E757" s="101">
        <v>0</v>
      </c>
      <c r="F757" s="101">
        <v>0</v>
      </c>
      <c r="G757" s="101">
        <v>0</v>
      </c>
      <c r="H757" s="101">
        <v>0</v>
      </c>
      <c r="I757" s="101">
        <v>0</v>
      </c>
      <c r="J757" s="101">
        <v>0</v>
      </c>
      <c r="K757" s="116">
        <v>0</v>
      </c>
      <c r="L757" s="101">
        <v>0</v>
      </c>
      <c r="M757" s="84">
        <v>529.20000000000005</v>
      </c>
      <c r="N757" s="84">
        <v>4189179.09</v>
      </c>
      <c r="O757" s="101">
        <v>0</v>
      </c>
      <c r="P757" s="101">
        <v>0</v>
      </c>
      <c r="Q757" s="101">
        <v>0</v>
      </c>
      <c r="R757" s="101">
        <v>0</v>
      </c>
      <c r="S757" s="101">
        <v>0</v>
      </c>
      <c r="T757" s="101">
        <v>0</v>
      </c>
      <c r="U757" s="101">
        <v>0</v>
      </c>
      <c r="V757" s="101">
        <v>0</v>
      </c>
      <c r="W757" s="101">
        <v>0</v>
      </c>
      <c r="X757" s="101">
        <v>0</v>
      </c>
      <c r="Y757" s="101">
        <v>0</v>
      </c>
      <c r="Z757" s="101">
        <v>0</v>
      </c>
      <c r="AA757" s="101">
        <v>0</v>
      </c>
      <c r="AB757" s="101">
        <v>0</v>
      </c>
      <c r="AC757" s="84">
        <f>ROUND(N757*2.14%,2)</f>
        <v>89648.43</v>
      </c>
      <c r="AD757" s="84">
        <v>180000</v>
      </c>
      <c r="AE757" s="101">
        <v>0</v>
      </c>
      <c r="AF757" s="74">
        <v>2025</v>
      </c>
      <c r="AG757" s="74">
        <v>2025</v>
      </c>
      <c r="AH757" s="74">
        <v>2025</v>
      </c>
      <c r="AI757" s="89"/>
      <c r="AJ757" s="89"/>
      <c r="AK757" s="89"/>
      <c r="AL757" s="89"/>
      <c r="AM757" s="90" t="s">
        <v>16955</v>
      </c>
      <c r="AN757" s="90" t="s">
        <v>16950</v>
      </c>
      <c r="AO757" s="90">
        <v>0</v>
      </c>
      <c r="AP757" s="90" t="s">
        <v>16970</v>
      </c>
      <c r="AQ757" s="90" t="s">
        <v>16967</v>
      </c>
      <c r="AR757" s="90">
        <v>0</v>
      </c>
      <c r="AS757" s="90"/>
      <c r="AT757" s="90"/>
      <c r="AU757" s="90"/>
      <c r="AV757" s="90"/>
      <c r="AW757" s="90" t="s">
        <v>638</v>
      </c>
      <c r="AX757" s="91">
        <v>574.20000000000005</v>
      </c>
      <c r="AY757" s="91">
        <v>517</v>
      </c>
      <c r="AZ757" s="90" t="s">
        <v>2968</v>
      </c>
      <c r="BA757" s="90" t="s">
        <v>17013</v>
      </c>
      <c r="BB757" s="92"/>
      <c r="BC757" s="93">
        <f t="shared" si="329"/>
        <v>-12.200000000000045</v>
      </c>
      <c r="BJ757" s="61" t="str">
        <f t="shared" si="321"/>
        <v>413.580</v>
      </c>
      <c r="BM757" s="61" t="s">
        <v>3565</v>
      </c>
      <c r="BN757" s="61" t="s">
        <v>2985</v>
      </c>
      <c r="BO757" s="61" t="s">
        <v>2985</v>
      </c>
      <c r="BU757" s="61" t="s">
        <v>3565</v>
      </c>
      <c r="BV757" s="61" t="s">
        <v>2985</v>
      </c>
      <c r="BW757" s="61" t="s">
        <v>2985</v>
      </c>
      <c r="CH757" s="86">
        <f t="shared" si="322"/>
        <v>-2.9103830456733704E-10</v>
      </c>
    </row>
    <row r="758" spans="1:86">
      <c r="B758" s="87" t="s">
        <v>17022</v>
      </c>
      <c r="C758" s="87"/>
      <c r="D758" s="83">
        <f>D759</f>
        <v>8285735.04</v>
      </c>
      <c r="E758" s="84">
        <f t="shared" ref="E758:AE758" si="332">E759</f>
        <v>0</v>
      </c>
      <c r="F758" s="84">
        <f t="shared" si="332"/>
        <v>0</v>
      </c>
      <c r="G758" s="84">
        <f t="shared" si="332"/>
        <v>0</v>
      </c>
      <c r="H758" s="84">
        <f t="shared" si="332"/>
        <v>0</v>
      </c>
      <c r="I758" s="84">
        <f t="shared" si="332"/>
        <v>0</v>
      </c>
      <c r="J758" s="84">
        <f t="shared" si="332"/>
        <v>0</v>
      </c>
      <c r="K758" s="85">
        <f t="shared" si="332"/>
        <v>0</v>
      </c>
      <c r="L758" s="84">
        <f t="shared" si="332"/>
        <v>0</v>
      </c>
      <c r="M758" s="84">
        <f t="shared" si="332"/>
        <v>983.4</v>
      </c>
      <c r="N758" s="84">
        <f t="shared" si="332"/>
        <v>7935906.6399999997</v>
      </c>
      <c r="O758" s="84">
        <f t="shared" si="332"/>
        <v>0</v>
      </c>
      <c r="P758" s="84">
        <f t="shared" si="332"/>
        <v>0</v>
      </c>
      <c r="Q758" s="84">
        <f t="shared" si="332"/>
        <v>0</v>
      </c>
      <c r="R758" s="84">
        <f t="shared" si="332"/>
        <v>0</v>
      </c>
      <c r="S758" s="84">
        <f t="shared" si="332"/>
        <v>0</v>
      </c>
      <c r="T758" s="84">
        <f t="shared" si="332"/>
        <v>0</v>
      </c>
      <c r="U758" s="84">
        <f t="shared" si="332"/>
        <v>0</v>
      </c>
      <c r="V758" s="84">
        <f t="shared" si="332"/>
        <v>0</v>
      </c>
      <c r="W758" s="84">
        <f t="shared" si="332"/>
        <v>0</v>
      </c>
      <c r="X758" s="84">
        <f t="shared" si="332"/>
        <v>0</v>
      </c>
      <c r="Y758" s="84">
        <f t="shared" si="332"/>
        <v>0</v>
      </c>
      <c r="Z758" s="84">
        <f t="shared" si="332"/>
        <v>0</v>
      </c>
      <c r="AA758" s="84">
        <f t="shared" si="332"/>
        <v>0</v>
      </c>
      <c r="AB758" s="84">
        <f t="shared" si="332"/>
        <v>0</v>
      </c>
      <c r="AC758" s="84">
        <f t="shared" si="332"/>
        <v>169828.4</v>
      </c>
      <c r="AD758" s="84">
        <f t="shared" si="332"/>
        <v>180000</v>
      </c>
      <c r="AE758" s="84">
        <f t="shared" si="332"/>
        <v>0</v>
      </c>
      <c r="AF758" s="74" t="s">
        <v>17027</v>
      </c>
      <c r="AG758" s="74" t="s">
        <v>17027</v>
      </c>
      <c r="AH758" s="74" t="s">
        <v>17027</v>
      </c>
      <c r="AI758" s="89"/>
      <c r="AJ758" s="89"/>
      <c r="AK758" s="89"/>
      <c r="AL758" s="89"/>
      <c r="AM758" s="90"/>
      <c r="AN758" s="90"/>
      <c r="AO758" s="90"/>
      <c r="AP758" s="90"/>
      <c r="AQ758" s="90"/>
      <c r="AR758" s="90"/>
      <c r="AS758" s="90"/>
      <c r="AT758" s="90"/>
      <c r="AU758" s="90"/>
      <c r="AV758" s="90"/>
      <c r="AW758" s="90"/>
      <c r="AX758" s="91"/>
      <c r="AY758" s="91"/>
      <c r="AZ758" s="90"/>
      <c r="BA758" s="90"/>
      <c r="BB758" s="92"/>
      <c r="BC758" s="93"/>
      <c r="BM758" s="61" t="s">
        <v>3937</v>
      </c>
      <c r="BN758" s="61" t="s">
        <v>3047</v>
      </c>
      <c r="BO758" s="61" t="s">
        <v>2985</v>
      </c>
      <c r="BU758" s="61" t="s">
        <v>3937</v>
      </c>
      <c r="BV758" s="61" t="s">
        <v>3047</v>
      </c>
      <c r="BW758" s="61" t="s">
        <v>2985</v>
      </c>
      <c r="CH758" s="86">
        <f t="shared" si="322"/>
        <v>3.7834979593753815E-10</v>
      </c>
    </row>
    <row r="759" spans="1:86">
      <c r="A759" s="61">
        <v>1</v>
      </c>
      <c r="B759" s="94">
        <f>SUBTOTAL(9,$A$639:A759)</f>
        <v>97</v>
      </c>
      <c r="C759" s="98" t="s">
        <v>2516</v>
      </c>
      <c r="D759" s="84">
        <f>E759+F759+G759+H759+I759+J759+L759+N759+P759+R759+T759+U759+V759+W759+X759+Y759+Z759+AA759+AB759+AC759+AD759+AE759</f>
        <v>8285735.04</v>
      </c>
      <c r="E759" s="101">
        <v>0</v>
      </c>
      <c r="F759" s="101">
        <v>0</v>
      </c>
      <c r="G759" s="101">
        <v>0</v>
      </c>
      <c r="H759" s="101">
        <v>0</v>
      </c>
      <c r="I759" s="101">
        <v>0</v>
      </c>
      <c r="J759" s="101">
        <v>0</v>
      </c>
      <c r="K759" s="116">
        <v>0</v>
      </c>
      <c r="L759" s="101">
        <v>0</v>
      </c>
      <c r="M759" s="131">
        <v>983.4</v>
      </c>
      <c r="N759" s="84">
        <v>7935906.6399999997</v>
      </c>
      <c r="O759" s="84">
        <v>0</v>
      </c>
      <c r="P759" s="138">
        <v>0</v>
      </c>
      <c r="Q759" s="84">
        <v>0</v>
      </c>
      <c r="R759" s="138">
        <v>0</v>
      </c>
      <c r="S759" s="101">
        <v>0</v>
      </c>
      <c r="T759" s="101">
        <v>0</v>
      </c>
      <c r="U759" s="101">
        <v>0</v>
      </c>
      <c r="V759" s="101">
        <v>0</v>
      </c>
      <c r="W759" s="101">
        <v>0</v>
      </c>
      <c r="X759" s="101">
        <v>0</v>
      </c>
      <c r="Y759" s="101">
        <v>0</v>
      </c>
      <c r="Z759" s="101">
        <v>0</v>
      </c>
      <c r="AA759" s="101">
        <v>0</v>
      </c>
      <c r="AB759" s="101">
        <v>0</v>
      </c>
      <c r="AC759" s="84">
        <f>ROUND(N759*2.14%,2)</f>
        <v>169828.4</v>
      </c>
      <c r="AD759" s="84">
        <v>180000</v>
      </c>
      <c r="AE759" s="101">
        <v>0</v>
      </c>
      <c r="AF759" s="74">
        <v>2025</v>
      </c>
      <c r="AG759" s="74">
        <v>2025</v>
      </c>
      <c r="AH759" s="74">
        <v>2025</v>
      </c>
      <c r="AI759" s="89"/>
      <c r="AJ759" s="89"/>
      <c r="AK759" s="89"/>
      <c r="AL759" s="89"/>
      <c r="AM759" s="90" t="s">
        <v>16968</v>
      </c>
      <c r="AN759" s="90" t="s">
        <v>16964</v>
      </c>
      <c r="AO759" s="90"/>
      <c r="AP759" s="90" t="s">
        <v>16965</v>
      </c>
      <c r="AQ759" s="90" t="s">
        <v>16965</v>
      </c>
      <c r="AR759" s="90" t="s">
        <v>16957</v>
      </c>
      <c r="AS759" s="90"/>
      <c r="AT759" s="90"/>
      <c r="AU759" s="90"/>
      <c r="AV759" s="90"/>
      <c r="AW759" s="90">
        <v>1988</v>
      </c>
      <c r="AX759" s="91">
        <v>915.9</v>
      </c>
      <c r="AY759" s="91">
        <v>983.4</v>
      </c>
      <c r="AZ759" s="90" t="s">
        <v>17023</v>
      </c>
      <c r="BA759" s="90" t="s">
        <v>17013</v>
      </c>
      <c r="BB759" s="92"/>
      <c r="BC759" s="93"/>
      <c r="BM759" s="61" t="s">
        <v>3938</v>
      </c>
      <c r="BN759" s="61" t="s">
        <v>641</v>
      </c>
      <c r="BO759" s="61" t="s">
        <v>3940</v>
      </c>
      <c r="BU759" s="61" t="s">
        <v>3938</v>
      </c>
      <c r="BV759" s="61" t="s">
        <v>641</v>
      </c>
      <c r="BW759" s="61" t="s">
        <v>3940</v>
      </c>
      <c r="CH759" s="86">
        <f t="shared" si="322"/>
        <v>3.7834979593753815E-10</v>
      </c>
    </row>
    <row r="760" spans="1:86">
      <c r="B760" s="87" t="s">
        <v>219</v>
      </c>
      <c r="C760" s="87"/>
      <c r="D760" s="83">
        <f>D761+D762</f>
        <v>7585567.6799999997</v>
      </c>
      <c r="E760" s="84">
        <f t="shared" ref="E760:AE760" si="333">E761+E762</f>
        <v>0</v>
      </c>
      <c r="F760" s="84">
        <f t="shared" si="333"/>
        <v>0</v>
      </c>
      <c r="G760" s="84">
        <f t="shared" si="333"/>
        <v>0</v>
      </c>
      <c r="H760" s="84">
        <f t="shared" si="333"/>
        <v>0</v>
      </c>
      <c r="I760" s="84">
        <f t="shared" si="333"/>
        <v>0</v>
      </c>
      <c r="J760" s="84">
        <f t="shared" si="333"/>
        <v>0</v>
      </c>
      <c r="K760" s="85">
        <f t="shared" si="333"/>
        <v>0</v>
      </c>
      <c r="L760" s="84">
        <f t="shared" si="333"/>
        <v>0</v>
      </c>
      <c r="M760" s="84">
        <f t="shared" si="333"/>
        <v>900.3</v>
      </c>
      <c r="N760" s="84">
        <f t="shared" si="333"/>
        <v>7103551.6699999999</v>
      </c>
      <c r="O760" s="84">
        <f t="shared" si="333"/>
        <v>0</v>
      </c>
      <c r="P760" s="84">
        <f t="shared" si="333"/>
        <v>0</v>
      </c>
      <c r="Q760" s="84">
        <f t="shared" si="333"/>
        <v>0</v>
      </c>
      <c r="R760" s="84">
        <f t="shared" si="333"/>
        <v>0</v>
      </c>
      <c r="S760" s="84">
        <f t="shared" si="333"/>
        <v>0</v>
      </c>
      <c r="T760" s="84">
        <f t="shared" si="333"/>
        <v>0</v>
      </c>
      <c r="U760" s="84">
        <f t="shared" si="333"/>
        <v>0</v>
      </c>
      <c r="V760" s="84">
        <f t="shared" si="333"/>
        <v>0</v>
      </c>
      <c r="W760" s="84">
        <f t="shared" si="333"/>
        <v>0</v>
      </c>
      <c r="X760" s="84">
        <f t="shared" si="333"/>
        <v>0</v>
      </c>
      <c r="Y760" s="84">
        <f t="shared" si="333"/>
        <v>0</v>
      </c>
      <c r="Z760" s="84">
        <f t="shared" si="333"/>
        <v>0</v>
      </c>
      <c r="AA760" s="84">
        <f t="shared" si="333"/>
        <v>0</v>
      </c>
      <c r="AB760" s="84">
        <f t="shared" si="333"/>
        <v>0</v>
      </c>
      <c r="AC760" s="84">
        <f t="shared" si="333"/>
        <v>152016.01</v>
      </c>
      <c r="AD760" s="84">
        <f t="shared" si="333"/>
        <v>330000</v>
      </c>
      <c r="AE760" s="84">
        <f t="shared" si="333"/>
        <v>0</v>
      </c>
      <c r="AF760" s="74" t="s">
        <v>17027</v>
      </c>
      <c r="AG760" s="74" t="s">
        <v>17027</v>
      </c>
      <c r="AH760" s="74" t="s">
        <v>17027</v>
      </c>
      <c r="AI760" s="89"/>
      <c r="AJ760" s="89"/>
      <c r="AK760" s="89"/>
      <c r="AL760" s="89"/>
      <c r="AM760" s="90"/>
      <c r="AN760" s="90"/>
      <c r="AO760" s="90"/>
      <c r="AP760" s="90"/>
      <c r="AQ760" s="90"/>
      <c r="AR760" s="90"/>
      <c r="AS760" s="90"/>
      <c r="AT760" s="90"/>
      <c r="AU760" s="90"/>
      <c r="AV760" s="90"/>
      <c r="AW760" s="90"/>
      <c r="AX760" s="91"/>
      <c r="AY760" s="91"/>
      <c r="AZ760" s="90"/>
      <c r="BA760" s="90"/>
      <c r="BB760" s="92"/>
      <c r="BC760" s="93">
        <f t="shared" ref="BC760:BC789" si="334">AY760-M760</f>
        <v>-900.3</v>
      </c>
      <c r="BJ760" s="61" t="e">
        <f t="shared" ref="BJ760:BJ791" si="335">VLOOKUP(C760,BM:BO,3,FALSE)</f>
        <v>#N/A</v>
      </c>
      <c r="BM760" s="61" t="s">
        <v>3316</v>
      </c>
      <c r="BN760" s="61" t="s">
        <v>16990</v>
      </c>
      <c r="BO760" s="61" t="s">
        <v>3317</v>
      </c>
      <c r="BU760" s="61" t="s">
        <v>3316</v>
      </c>
      <c r="BV760" s="61" t="s">
        <v>16990</v>
      </c>
      <c r="BW760" s="61" t="s">
        <v>3317</v>
      </c>
      <c r="CH760" s="86">
        <f t="shared" si="322"/>
        <v>-2.3283064365386963E-10</v>
      </c>
    </row>
    <row r="761" spans="1:86">
      <c r="A761" s="61">
        <v>1</v>
      </c>
      <c r="B761" s="94">
        <f>SUBTOTAL(9,$A$639:A761)</f>
        <v>98</v>
      </c>
      <c r="C761" s="98" t="s">
        <v>243</v>
      </c>
      <c r="D761" s="84">
        <f t="shared" ref="D761:D762" si="336">E761+F761+G761+H761+I761+J761+L761+N761+P761+R761+T761+U761+V761+W761+X761+Y761+Z761+AA761+AB761+AC761+AD761+AE761</f>
        <v>5215446.3999999994</v>
      </c>
      <c r="E761" s="101">
        <v>0</v>
      </c>
      <c r="F761" s="101">
        <v>0</v>
      </c>
      <c r="G761" s="101">
        <v>0</v>
      </c>
      <c r="H761" s="101">
        <v>0</v>
      </c>
      <c r="I761" s="101">
        <v>0</v>
      </c>
      <c r="J761" s="101">
        <v>0</v>
      </c>
      <c r="K761" s="116">
        <v>0</v>
      </c>
      <c r="L761" s="101">
        <v>0</v>
      </c>
      <c r="M761" s="84">
        <v>619</v>
      </c>
      <c r="N761" s="84">
        <v>4929945.5599999996</v>
      </c>
      <c r="O761" s="101">
        <v>0</v>
      </c>
      <c r="P761" s="101">
        <v>0</v>
      </c>
      <c r="Q761" s="101">
        <v>0</v>
      </c>
      <c r="R761" s="101">
        <v>0</v>
      </c>
      <c r="S761" s="101">
        <v>0</v>
      </c>
      <c r="T761" s="101">
        <v>0</v>
      </c>
      <c r="U761" s="101">
        <v>0</v>
      </c>
      <c r="V761" s="101">
        <v>0</v>
      </c>
      <c r="W761" s="101">
        <v>0</v>
      </c>
      <c r="X761" s="101">
        <v>0</v>
      </c>
      <c r="Y761" s="101">
        <v>0</v>
      </c>
      <c r="Z761" s="101">
        <v>0</v>
      </c>
      <c r="AA761" s="101">
        <v>0</v>
      </c>
      <c r="AB761" s="101">
        <v>0</v>
      </c>
      <c r="AC761" s="84">
        <f>ROUND(N761*2.14%,2)+0.01</f>
        <v>105500.84</v>
      </c>
      <c r="AD761" s="84">
        <v>180000</v>
      </c>
      <c r="AE761" s="101">
        <v>0</v>
      </c>
      <c r="AF761" s="74">
        <v>2025</v>
      </c>
      <c r="AG761" s="74">
        <v>2025</v>
      </c>
      <c r="AH761" s="74">
        <v>2025</v>
      </c>
      <c r="AI761" s="89"/>
      <c r="AJ761" s="89"/>
      <c r="AK761" s="89"/>
      <c r="AL761" s="89"/>
      <c r="AM761" s="90" t="s">
        <v>16954</v>
      </c>
      <c r="AN761" s="90" t="s">
        <v>16960</v>
      </c>
      <c r="AO761" s="90">
        <v>0</v>
      </c>
      <c r="AP761" s="90" t="s">
        <v>16956</v>
      </c>
      <c r="AQ761" s="90" t="s">
        <v>16967</v>
      </c>
      <c r="AR761" s="90">
        <v>0</v>
      </c>
      <c r="AS761" s="90"/>
      <c r="AT761" s="90"/>
      <c r="AU761" s="90"/>
      <c r="AV761" s="90"/>
      <c r="AW761" s="90" t="s">
        <v>668</v>
      </c>
      <c r="AX761" s="91">
        <v>630.70000000000005</v>
      </c>
      <c r="AY761" s="91">
        <v>578.6</v>
      </c>
      <c r="AZ761" s="90" t="s">
        <v>2968</v>
      </c>
      <c r="BA761" s="90" t="s">
        <v>17013</v>
      </c>
      <c r="BB761" s="92"/>
      <c r="BC761" s="93">
        <f t="shared" si="334"/>
        <v>-40.399999999999977</v>
      </c>
      <c r="BJ761" s="61" t="str">
        <f t="shared" si="335"/>
        <v>446.100</v>
      </c>
      <c r="BM761" s="61" t="s">
        <v>3318</v>
      </c>
      <c r="BN761" s="61" t="s">
        <v>16990</v>
      </c>
      <c r="BO761" s="61" t="s">
        <v>1278</v>
      </c>
      <c r="BU761" s="61" t="s">
        <v>3318</v>
      </c>
      <c r="BV761" s="61" t="s">
        <v>16990</v>
      </c>
      <c r="BW761" s="61" t="s">
        <v>1278</v>
      </c>
      <c r="CH761" s="86">
        <f t="shared" si="322"/>
        <v>-1.4551915228366852E-10</v>
      </c>
    </row>
    <row r="762" spans="1:86">
      <c r="A762" s="61">
        <v>1</v>
      </c>
      <c r="B762" s="94">
        <f>SUBTOTAL(9,$A$639:A762)</f>
        <v>99</v>
      </c>
      <c r="C762" s="98" t="s">
        <v>244</v>
      </c>
      <c r="D762" s="84">
        <f t="shared" si="336"/>
        <v>2370121.2799999998</v>
      </c>
      <c r="E762" s="101">
        <v>0</v>
      </c>
      <c r="F762" s="101">
        <v>0</v>
      </c>
      <c r="G762" s="101">
        <v>0</v>
      </c>
      <c r="H762" s="101">
        <v>0</v>
      </c>
      <c r="I762" s="101">
        <v>0</v>
      </c>
      <c r="J762" s="101">
        <v>0</v>
      </c>
      <c r="K762" s="116">
        <v>0</v>
      </c>
      <c r="L762" s="101">
        <v>0</v>
      </c>
      <c r="M762" s="84">
        <v>281.3</v>
      </c>
      <c r="N762" s="84">
        <v>2173606.11</v>
      </c>
      <c r="O762" s="101">
        <v>0</v>
      </c>
      <c r="P762" s="101">
        <v>0</v>
      </c>
      <c r="Q762" s="101">
        <v>0</v>
      </c>
      <c r="R762" s="101">
        <v>0</v>
      </c>
      <c r="S762" s="101">
        <v>0</v>
      </c>
      <c r="T762" s="101">
        <v>0</v>
      </c>
      <c r="U762" s="101">
        <v>0</v>
      </c>
      <c r="V762" s="101">
        <v>0</v>
      </c>
      <c r="W762" s="101">
        <v>0</v>
      </c>
      <c r="X762" s="101">
        <v>0</v>
      </c>
      <c r="Y762" s="101">
        <v>0</v>
      </c>
      <c r="Z762" s="101">
        <v>0</v>
      </c>
      <c r="AA762" s="101">
        <v>0</v>
      </c>
      <c r="AB762" s="101">
        <v>0</v>
      </c>
      <c r="AC762" s="84">
        <f>ROUND(N762*2.14%,2)</f>
        <v>46515.17</v>
      </c>
      <c r="AD762" s="84">
        <v>150000</v>
      </c>
      <c r="AE762" s="101">
        <v>0</v>
      </c>
      <c r="AF762" s="74">
        <v>2025</v>
      </c>
      <c r="AG762" s="74">
        <v>2025</v>
      </c>
      <c r="AH762" s="74">
        <v>2025</v>
      </c>
      <c r="AI762" s="89"/>
      <c r="AJ762" s="89"/>
      <c r="AK762" s="89"/>
      <c r="AL762" s="89"/>
      <c r="AM762" s="90" t="s">
        <v>16950</v>
      </c>
      <c r="AN762" s="90" t="s">
        <v>16966</v>
      </c>
      <c r="AO762" s="90">
        <v>0</v>
      </c>
      <c r="AP762" s="90" t="s">
        <v>16970</v>
      </c>
      <c r="AQ762" s="90" t="s">
        <v>16953</v>
      </c>
      <c r="AR762" s="90">
        <v>0</v>
      </c>
      <c r="AS762" s="90"/>
      <c r="AT762" s="90"/>
      <c r="AU762" s="90"/>
      <c r="AV762" s="90"/>
      <c r="AW762" s="90" t="s">
        <v>777</v>
      </c>
      <c r="AX762" s="91">
        <v>299.7</v>
      </c>
      <c r="AY762" s="91">
        <v>294</v>
      </c>
      <c r="AZ762" s="90" t="s">
        <v>2968</v>
      </c>
      <c r="BA762" s="90" t="s">
        <v>17013</v>
      </c>
      <c r="BB762" s="92"/>
      <c r="BC762" s="93">
        <f t="shared" si="334"/>
        <v>12.699999999999989</v>
      </c>
      <c r="BJ762" s="61" t="str">
        <f t="shared" si="335"/>
        <v>226.300</v>
      </c>
      <c r="BM762" s="61" t="s">
        <v>3320</v>
      </c>
      <c r="BN762" s="61" t="s">
        <v>669</v>
      </c>
      <c r="BO762" s="61" t="s">
        <v>2985</v>
      </c>
      <c r="BU762" s="61" t="s">
        <v>3320</v>
      </c>
      <c r="BV762" s="61" t="s">
        <v>669</v>
      </c>
      <c r="BW762" s="61" t="s">
        <v>2985</v>
      </c>
      <c r="CH762" s="86">
        <f t="shared" si="322"/>
        <v>-5.8207660913467407E-11</v>
      </c>
    </row>
    <row r="763" spans="1:86">
      <c r="B763" s="87" t="s">
        <v>220</v>
      </c>
      <c r="C763" s="87"/>
      <c r="D763" s="83">
        <f>D764+D765</f>
        <v>18276811.52</v>
      </c>
      <c r="E763" s="84">
        <f t="shared" ref="E763:AE763" si="337">E764+E765</f>
        <v>0</v>
      </c>
      <c r="F763" s="84">
        <f t="shared" si="337"/>
        <v>0</v>
      </c>
      <c r="G763" s="84">
        <f t="shared" si="337"/>
        <v>0</v>
      </c>
      <c r="H763" s="84">
        <f t="shared" si="337"/>
        <v>0</v>
      </c>
      <c r="I763" s="84">
        <f t="shared" si="337"/>
        <v>0</v>
      </c>
      <c r="J763" s="84">
        <f t="shared" si="337"/>
        <v>0</v>
      </c>
      <c r="K763" s="85">
        <f t="shared" si="337"/>
        <v>0</v>
      </c>
      <c r="L763" s="84">
        <f t="shared" si="337"/>
        <v>0</v>
      </c>
      <c r="M763" s="84">
        <f t="shared" si="337"/>
        <v>2169.1999999999998</v>
      </c>
      <c r="N763" s="84">
        <f t="shared" si="337"/>
        <v>17502263.09</v>
      </c>
      <c r="O763" s="84">
        <f t="shared" si="337"/>
        <v>0</v>
      </c>
      <c r="P763" s="84">
        <f t="shared" si="337"/>
        <v>0</v>
      </c>
      <c r="Q763" s="84">
        <f t="shared" si="337"/>
        <v>0</v>
      </c>
      <c r="R763" s="84">
        <f t="shared" si="337"/>
        <v>0</v>
      </c>
      <c r="S763" s="84">
        <f t="shared" si="337"/>
        <v>0</v>
      </c>
      <c r="T763" s="84">
        <f t="shared" si="337"/>
        <v>0</v>
      </c>
      <c r="U763" s="84">
        <f t="shared" si="337"/>
        <v>0</v>
      </c>
      <c r="V763" s="84">
        <f t="shared" si="337"/>
        <v>0</v>
      </c>
      <c r="W763" s="84">
        <f t="shared" si="337"/>
        <v>0</v>
      </c>
      <c r="X763" s="84">
        <f t="shared" si="337"/>
        <v>0</v>
      </c>
      <c r="Y763" s="84">
        <f t="shared" si="337"/>
        <v>0</v>
      </c>
      <c r="Z763" s="84">
        <f t="shared" si="337"/>
        <v>0</v>
      </c>
      <c r="AA763" s="84">
        <f t="shared" si="337"/>
        <v>0</v>
      </c>
      <c r="AB763" s="84">
        <f t="shared" si="337"/>
        <v>0</v>
      </c>
      <c r="AC763" s="84">
        <f t="shared" si="337"/>
        <v>374548.43</v>
      </c>
      <c r="AD763" s="84">
        <f t="shared" si="337"/>
        <v>400000</v>
      </c>
      <c r="AE763" s="84">
        <f t="shared" si="337"/>
        <v>0</v>
      </c>
      <c r="AF763" s="74" t="s">
        <v>17027</v>
      </c>
      <c r="AG763" s="74" t="s">
        <v>17027</v>
      </c>
      <c r="AH763" s="74" t="s">
        <v>17027</v>
      </c>
      <c r="AI763" s="89"/>
      <c r="AJ763" s="89"/>
      <c r="AK763" s="89"/>
      <c r="AL763" s="89"/>
      <c r="AM763" s="90"/>
      <c r="AN763" s="90"/>
      <c r="AO763" s="90"/>
      <c r="AP763" s="90"/>
      <c r="AQ763" s="90"/>
      <c r="AR763" s="90"/>
      <c r="AS763" s="90"/>
      <c r="AT763" s="90"/>
      <c r="AU763" s="90"/>
      <c r="AV763" s="90"/>
      <c r="AW763" s="90"/>
      <c r="AX763" s="91"/>
      <c r="AY763" s="91"/>
      <c r="AZ763" s="90"/>
      <c r="BA763" s="90"/>
      <c r="BB763" s="92"/>
      <c r="BC763" s="93">
        <f t="shared" si="334"/>
        <v>-2169.1999999999998</v>
      </c>
      <c r="BJ763" s="61" t="e">
        <f t="shared" si="335"/>
        <v>#N/A</v>
      </c>
      <c r="BM763" s="61" t="s">
        <v>651</v>
      </c>
      <c r="BN763" s="61" t="s">
        <v>668</v>
      </c>
      <c r="BO763" s="61" t="s">
        <v>3321</v>
      </c>
      <c r="BU763" s="61" t="s">
        <v>651</v>
      </c>
      <c r="BV763" s="61" t="s">
        <v>668</v>
      </c>
      <c r="BW763" s="61" t="s">
        <v>3321</v>
      </c>
      <c r="CH763" s="86">
        <f t="shared" si="322"/>
        <v>-2.9103830456733704E-10</v>
      </c>
    </row>
    <row r="764" spans="1:86">
      <c r="A764" s="61">
        <v>1</v>
      </c>
      <c r="B764" s="94">
        <f>SUBTOTAL(9,$A$639:A764)</f>
        <v>100</v>
      </c>
      <c r="C764" s="98" t="s">
        <v>245</v>
      </c>
      <c r="D764" s="84">
        <f t="shared" ref="D764:D765" si="338">E764+F764+G764+H764+I764+J764+L764+N764+P764+R764+T764+U764+V764+W764+X764+Y764+Z764+AA764+AB764+AC764+AD764+AE764</f>
        <v>8618546.2400000002</v>
      </c>
      <c r="E764" s="101">
        <v>0</v>
      </c>
      <c r="F764" s="101">
        <v>0</v>
      </c>
      <c r="G764" s="101">
        <v>0</v>
      </c>
      <c r="H764" s="101">
        <v>0</v>
      </c>
      <c r="I764" s="101">
        <v>0</v>
      </c>
      <c r="J764" s="101">
        <v>0</v>
      </c>
      <c r="K764" s="116">
        <v>0</v>
      </c>
      <c r="L764" s="101">
        <v>0</v>
      </c>
      <c r="M764" s="84">
        <v>1022.9</v>
      </c>
      <c r="N764" s="84">
        <v>8242163.9299999997</v>
      </c>
      <c r="O764" s="101">
        <v>0</v>
      </c>
      <c r="P764" s="101">
        <v>0</v>
      </c>
      <c r="Q764" s="101">
        <v>0</v>
      </c>
      <c r="R764" s="101">
        <v>0</v>
      </c>
      <c r="S764" s="101">
        <v>0</v>
      </c>
      <c r="T764" s="101">
        <v>0</v>
      </c>
      <c r="U764" s="101">
        <v>0</v>
      </c>
      <c r="V764" s="101">
        <v>0</v>
      </c>
      <c r="W764" s="101">
        <v>0</v>
      </c>
      <c r="X764" s="101">
        <v>0</v>
      </c>
      <c r="Y764" s="101">
        <v>0</v>
      </c>
      <c r="Z764" s="101">
        <v>0</v>
      </c>
      <c r="AA764" s="101">
        <v>0</v>
      </c>
      <c r="AB764" s="101">
        <v>0</v>
      </c>
      <c r="AC764" s="84">
        <f>ROUND(N764*2.14%,2)</f>
        <v>176382.31</v>
      </c>
      <c r="AD764" s="101">
        <v>200000</v>
      </c>
      <c r="AE764" s="101">
        <v>0</v>
      </c>
      <c r="AF764" s="74">
        <v>2025</v>
      </c>
      <c r="AG764" s="74">
        <v>2025</v>
      </c>
      <c r="AH764" s="74">
        <v>2025</v>
      </c>
      <c r="AI764" s="89"/>
      <c r="AJ764" s="89"/>
      <c r="AK764" s="89"/>
      <c r="AL764" s="89"/>
      <c r="AM764" s="90" t="s">
        <v>16968</v>
      </c>
      <c r="AN764" s="90" t="s">
        <v>16957</v>
      </c>
      <c r="AO764" s="90">
        <v>0</v>
      </c>
      <c r="AP764" s="90" t="s">
        <v>16965</v>
      </c>
      <c r="AQ764" s="90" t="s">
        <v>16959</v>
      </c>
      <c r="AR764" s="90" t="s">
        <v>16965</v>
      </c>
      <c r="AS764" s="90"/>
      <c r="AT764" s="90"/>
      <c r="AU764" s="90"/>
      <c r="AV764" s="90"/>
      <c r="AW764" s="90" t="s">
        <v>928</v>
      </c>
      <c r="AX764" s="91">
        <v>966.3</v>
      </c>
      <c r="AY764" s="91">
        <v>1034.9000000000001</v>
      </c>
      <c r="AZ764" s="90" t="s">
        <v>2968</v>
      </c>
      <c r="BA764" s="90" t="s">
        <v>17013</v>
      </c>
      <c r="BB764" s="92"/>
      <c r="BC764" s="93">
        <f t="shared" si="334"/>
        <v>12.000000000000114</v>
      </c>
      <c r="BJ764" s="61" t="str">
        <f t="shared" si="335"/>
        <v>700.000</v>
      </c>
      <c r="BM764" s="61" t="s">
        <v>3322</v>
      </c>
      <c r="BN764" s="61" t="s">
        <v>789</v>
      </c>
      <c r="BO764" s="61" t="s">
        <v>3323</v>
      </c>
      <c r="BU764" s="61" t="s">
        <v>3322</v>
      </c>
      <c r="BV764" s="61" t="s">
        <v>789</v>
      </c>
      <c r="BW764" s="61" t="s">
        <v>3323</v>
      </c>
      <c r="CH764" s="86">
        <f t="shared" si="322"/>
        <v>5.2386894822120667E-10</v>
      </c>
    </row>
    <row r="765" spans="1:86">
      <c r="A765" s="61">
        <v>1</v>
      </c>
      <c r="B765" s="94">
        <f>SUBTOTAL(9,$A$639:A765)</f>
        <v>101</v>
      </c>
      <c r="C765" s="98" t="s">
        <v>246</v>
      </c>
      <c r="D765" s="84">
        <f t="shared" si="338"/>
        <v>9658265.2799999993</v>
      </c>
      <c r="E765" s="101">
        <v>0</v>
      </c>
      <c r="F765" s="101">
        <v>0</v>
      </c>
      <c r="G765" s="101">
        <v>0</v>
      </c>
      <c r="H765" s="101">
        <v>0</v>
      </c>
      <c r="I765" s="101">
        <v>0</v>
      </c>
      <c r="J765" s="101">
        <v>0</v>
      </c>
      <c r="K765" s="116">
        <v>0</v>
      </c>
      <c r="L765" s="101">
        <v>0</v>
      </c>
      <c r="M765" s="84">
        <v>1146.3</v>
      </c>
      <c r="N765" s="84">
        <v>9260099.1600000001</v>
      </c>
      <c r="O765" s="101">
        <v>0</v>
      </c>
      <c r="P765" s="101">
        <v>0</v>
      </c>
      <c r="Q765" s="101">
        <v>0</v>
      </c>
      <c r="R765" s="101">
        <v>0</v>
      </c>
      <c r="S765" s="101">
        <v>0</v>
      </c>
      <c r="T765" s="101">
        <v>0</v>
      </c>
      <c r="U765" s="101">
        <v>0</v>
      </c>
      <c r="V765" s="101">
        <v>0</v>
      </c>
      <c r="W765" s="101">
        <v>0</v>
      </c>
      <c r="X765" s="101">
        <v>0</v>
      </c>
      <c r="Y765" s="101">
        <v>0</v>
      </c>
      <c r="Z765" s="101">
        <v>0</v>
      </c>
      <c r="AA765" s="101">
        <v>0</v>
      </c>
      <c r="AB765" s="101">
        <v>0</v>
      </c>
      <c r="AC765" s="84">
        <f>ROUND(N765*2.14%,2)</f>
        <v>198166.12</v>
      </c>
      <c r="AD765" s="101">
        <v>200000</v>
      </c>
      <c r="AE765" s="101">
        <v>0</v>
      </c>
      <c r="AF765" s="74">
        <v>2025</v>
      </c>
      <c r="AG765" s="74">
        <v>2025</v>
      </c>
      <c r="AH765" s="74">
        <v>2025</v>
      </c>
      <c r="AI765" s="89"/>
      <c r="AJ765" s="89"/>
      <c r="AK765" s="89"/>
      <c r="AL765" s="89"/>
      <c r="AM765" s="90" t="s">
        <v>16955</v>
      </c>
      <c r="AN765" s="90" t="s">
        <v>16952</v>
      </c>
      <c r="AO765" s="90">
        <v>0</v>
      </c>
      <c r="AP765" s="90" t="s">
        <v>16967</v>
      </c>
      <c r="AQ765" s="90" t="s">
        <v>16972</v>
      </c>
      <c r="AR765" s="90" t="s">
        <v>16957</v>
      </c>
      <c r="AS765" s="90"/>
      <c r="AT765" s="90"/>
      <c r="AU765" s="90"/>
      <c r="AV765" s="90"/>
      <c r="AW765" s="90" t="s">
        <v>616</v>
      </c>
      <c r="AX765" s="91">
        <v>3122.4</v>
      </c>
      <c r="AY765" s="91" t="s">
        <v>2985</v>
      </c>
      <c r="AZ765" s="90" t="s">
        <v>2968</v>
      </c>
      <c r="BA765" s="90" t="s">
        <v>17013</v>
      </c>
      <c r="BB765" s="92"/>
      <c r="BC765" s="93" t="e">
        <f t="shared" si="334"/>
        <v>#VALUE!</v>
      </c>
      <c r="BJ765" s="61" t="str">
        <f t="shared" si="335"/>
        <v>нет данных</v>
      </c>
      <c r="BM765" s="61" t="s">
        <v>3324</v>
      </c>
      <c r="BN765" s="61" t="s">
        <v>2985</v>
      </c>
      <c r="BO765" s="61" t="s">
        <v>3325</v>
      </c>
      <c r="BU765" s="61" t="s">
        <v>3324</v>
      </c>
      <c r="BV765" s="61" t="s">
        <v>2985</v>
      </c>
      <c r="BW765" s="61" t="s">
        <v>3325</v>
      </c>
      <c r="CH765" s="86">
        <f t="shared" si="322"/>
        <v>-8.149072527885437E-10</v>
      </c>
    </row>
    <row r="766" spans="1:86">
      <c r="B766" s="87" t="s">
        <v>221</v>
      </c>
      <c r="C766" s="87"/>
      <c r="D766" s="83">
        <f>D767+D768</f>
        <v>12674630.079999998</v>
      </c>
      <c r="E766" s="84">
        <f t="shared" ref="E766:AE766" si="339">E767+E768</f>
        <v>0</v>
      </c>
      <c r="F766" s="84">
        <f t="shared" si="339"/>
        <v>0</v>
      </c>
      <c r="G766" s="84">
        <f t="shared" si="339"/>
        <v>0</v>
      </c>
      <c r="H766" s="84">
        <f t="shared" si="339"/>
        <v>0</v>
      </c>
      <c r="I766" s="84">
        <f t="shared" si="339"/>
        <v>0</v>
      </c>
      <c r="J766" s="84">
        <f t="shared" si="339"/>
        <v>0</v>
      </c>
      <c r="K766" s="85">
        <f t="shared" si="339"/>
        <v>0</v>
      </c>
      <c r="L766" s="84">
        <f t="shared" si="339"/>
        <v>0</v>
      </c>
      <c r="M766" s="84">
        <f t="shared" si="339"/>
        <v>1504.3</v>
      </c>
      <c r="N766" s="84">
        <f t="shared" si="339"/>
        <v>12056618.449999999</v>
      </c>
      <c r="O766" s="84">
        <f t="shared" si="339"/>
        <v>0</v>
      </c>
      <c r="P766" s="84">
        <f t="shared" si="339"/>
        <v>0</v>
      </c>
      <c r="Q766" s="84">
        <f t="shared" si="339"/>
        <v>0</v>
      </c>
      <c r="R766" s="84">
        <f t="shared" si="339"/>
        <v>0</v>
      </c>
      <c r="S766" s="84">
        <f t="shared" si="339"/>
        <v>0</v>
      </c>
      <c r="T766" s="84">
        <f t="shared" si="339"/>
        <v>0</v>
      </c>
      <c r="U766" s="84">
        <f t="shared" si="339"/>
        <v>0</v>
      </c>
      <c r="V766" s="84">
        <f t="shared" si="339"/>
        <v>0</v>
      </c>
      <c r="W766" s="84">
        <f t="shared" si="339"/>
        <v>0</v>
      </c>
      <c r="X766" s="84">
        <f t="shared" si="339"/>
        <v>0</v>
      </c>
      <c r="Y766" s="84">
        <f t="shared" si="339"/>
        <v>0</v>
      </c>
      <c r="Z766" s="84">
        <f t="shared" si="339"/>
        <v>0</v>
      </c>
      <c r="AA766" s="84">
        <f t="shared" si="339"/>
        <v>0</v>
      </c>
      <c r="AB766" s="84">
        <f t="shared" si="339"/>
        <v>0</v>
      </c>
      <c r="AC766" s="84">
        <f t="shared" si="339"/>
        <v>258011.63</v>
      </c>
      <c r="AD766" s="84">
        <f t="shared" si="339"/>
        <v>360000</v>
      </c>
      <c r="AE766" s="84">
        <f t="shared" si="339"/>
        <v>0</v>
      </c>
      <c r="AF766" s="74" t="s">
        <v>17027</v>
      </c>
      <c r="AG766" s="74" t="s">
        <v>17027</v>
      </c>
      <c r="AH766" s="74" t="s">
        <v>17027</v>
      </c>
      <c r="AI766" s="89"/>
      <c r="AJ766" s="89"/>
      <c r="AK766" s="89"/>
      <c r="AL766" s="89"/>
      <c r="AM766" s="90"/>
      <c r="AN766" s="90"/>
      <c r="AO766" s="90"/>
      <c r="AP766" s="90"/>
      <c r="AQ766" s="90"/>
      <c r="AR766" s="90"/>
      <c r="AS766" s="90"/>
      <c r="AT766" s="90"/>
      <c r="AU766" s="90"/>
      <c r="AV766" s="90"/>
      <c r="AW766" s="90"/>
      <c r="AX766" s="91"/>
      <c r="AY766" s="91"/>
      <c r="AZ766" s="90"/>
      <c r="BA766" s="90"/>
      <c r="BB766" s="92"/>
      <c r="BC766" s="93">
        <f t="shared" si="334"/>
        <v>-1504.3</v>
      </c>
      <c r="BJ766" s="61" t="e">
        <f t="shared" si="335"/>
        <v>#N/A</v>
      </c>
      <c r="BM766" s="61" t="s">
        <v>3326</v>
      </c>
      <c r="BN766" s="61" t="s">
        <v>2985</v>
      </c>
      <c r="BO766" s="61" t="s">
        <v>1796</v>
      </c>
      <c r="BU766" s="61" t="s">
        <v>3326</v>
      </c>
      <c r="BV766" s="61" t="s">
        <v>2985</v>
      </c>
      <c r="BW766" s="61" t="s">
        <v>1796</v>
      </c>
      <c r="CH766" s="86">
        <f t="shared" si="322"/>
        <v>-1.0477378964424133E-9</v>
      </c>
    </row>
    <row r="767" spans="1:86">
      <c r="A767" s="61">
        <v>1</v>
      </c>
      <c r="B767" s="94">
        <f>SUBTOTAL(9,$A$639:A767)</f>
        <v>102</v>
      </c>
      <c r="C767" s="98" t="s">
        <v>251</v>
      </c>
      <c r="D767" s="84">
        <f t="shared" ref="D767:D768" si="340">E767+F767+G767+H767+I767+J767+L767+N767+P767+R767+T767+U767+V767+W767+X767+Y767+Z767+AA767+AB767+AC767+AD767+AE767</f>
        <v>5383115.8399999999</v>
      </c>
      <c r="E767" s="101">
        <v>0</v>
      </c>
      <c r="F767" s="101">
        <v>0</v>
      </c>
      <c r="G767" s="101">
        <v>0</v>
      </c>
      <c r="H767" s="101">
        <v>0</v>
      </c>
      <c r="I767" s="101">
        <v>0</v>
      </c>
      <c r="J767" s="101">
        <v>0</v>
      </c>
      <c r="K767" s="116">
        <v>0</v>
      </c>
      <c r="L767" s="101">
        <v>0</v>
      </c>
      <c r="M767" s="84">
        <v>638.9</v>
      </c>
      <c r="N767" s="84">
        <v>5094102.0599999996</v>
      </c>
      <c r="O767" s="101">
        <v>0</v>
      </c>
      <c r="P767" s="101">
        <v>0</v>
      </c>
      <c r="Q767" s="101">
        <v>0</v>
      </c>
      <c r="R767" s="101">
        <v>0</v>
      </c>
      <c r="S767" s="101">
        <v>0</v>
      </c>
      <c r="T767" s="101">
        <v>0</v>
      </c>
      <c r="U767" s="101">
        <v>0</v>
      </c>
      <c r="V767" s="101">
        <v>0</v>
      </c>
      <c r="W767" s="101">
        <v>0</v>
      </c>
      <c r="X767" s="101">
        <v>0</v>
      </c>
      <c r="Y767" s="101">
        <v>0</v>
      </c>
      <c r="Z767" s="101">
        <v>0</v>
      </c>
      <c r="AA767" s="101">
        <v>0</v>
      </c>
      <c r="AB767" s="101">
        <v>0</v>
      </c>
      <c r="AC767" s="84">
        <f>ROUND(N767*2.14%,2)</f>
        <v>109013.78</v>
      </c>
      <c r="AD767" s="84">
        <v>180000</v>
      </c>
      <c r="AE767" s="101">
        <v>0</v>
      </c>
      <c r="AF767" s="74">
        <v>2025</v>
      </c>
      <c r="AG767" s="74">
        <v>2025</v>
      </c>
      <c r="AH767" s="74">
        <v>2025</v>
      </c>
      <c r="AI767" s="89"/>
      <c r="AJ767" s="89"/>
      <c r="AK767" s="89"/>
      <c r="AL767" s="89"/>
      <c r="AM767" s="90" t="s">
        <v>16968</v>
      </c>
      <c r="AN767" s="90" t="s">
        <v>16957</v>
      </c>
      <c r="AO767" s="90">
        <v>0</v>
      </c>
      <c r="AP767" s="90" t="s">
        <v>16951</v>
      </c>
      <c r="AQ767" s="90" t="s">
        <v>16959</v>
      </c>
      <c r="AR767" s="90" t="s">
        <v>16965</v>
      </c>
      <c r="AS767" s="90"/>
      <c r="AT767" s="90"/>
      <c r="AU767" s="90"/>
      <c r="AV767" s="90"/>
      <c r="AW767" s="90" t="s">
        <v>1269</v>
      </c>
      <c r="AX767" s="91">
        <v>2658.84</v>
      </c>
      <c r="AY767" s="91">
        <v>638.9</v>
      </c>
      <c r="AZ767" s="90" t="s">
        <v>2968</v>
      </c>
      <c r="BA767" s="90" t="s">
        <v>17013</v>
      </c>
      <c r="BB767" s="92"/>
      <c r="BC767" s="93">
        <f t="shared" si="334"/>
        <v>0</v>
      </c>
      <c r="BJ767" s="61" t="str">
        <f t="shared" si="335"/>
        <v>560.480</v>
      </c>
      <c r="BM767" s="61" t="s">
        <v>3327</v>
      </c>
      <c r="BN767" s="61" t="s">
        <v>1141</v>
      </c>
      <c r="BO767" s="61" t="s">
        <v>3329</v>
      </c>
      <c r="BU767" s="61" t="s">
        <v>3327</v>
      </c>
      <c r="BV767" s="61" t="s">
        <v>1141</v>
      </c>
      <c r="BW767" s="61" t="s">
        <v>3329</v>
      </c>
      <c r="CH767" s="86">
        <f t="shared" si="322"/>
        <v>2.6193447411060333E-10</v>
      </c>
    </row>
    <row r="768" spans="1:86">
      <c r="A768" s="61">
        <v>1</v>
      </c>
      <c r="B768" s="94">
        <f>SUBTOTAL(9,$A$639:A768)</f>
        <v>103</v>
      </c>
      <c r="C768" s="98" t="s">
        <v>247</v>
      </c>
      <c r="D768" s="84">
        <f t="shared" si="340"/>
        <v>7291514.2399999993</v>
      </c>
      <c r="E768" s="101">
        <v>0</v>
      </c>
      <c r="F768" s="101">
        <v>0</v>
      </c>
      <c r="G768" s="101">
        <v>0</v>
      </c>
      <c r="H768" s="101">
        <v>0</v>
      </c>
      <c r="I768" s="101">
        <v>0</v>
      </c>
      <c r="J768" s="101">
        <v>0</v>
      </c>
      <c r="K768" s="116">
        <v>0</v>
      </c>
      <c r="L768" s="101">
        <v>0</v>
      </c>
      <c r="M768" s="84">
        <v>865.4</v>
      </c>
      <c r="N768" s="84">
        <v>6962516.3899999997</v>
      </c>
      <c r="O768" s="101">
        <v>0</v>
      </c>
      <c r="P768" s="101">
        <v>0</v>
      </c>
      <c r="Q768" s="101">
        <v>0</v>
      </c>
      <c r="R768" s="101">
        <v>0</v>
      </c>
      <c r="S768" s="101">
        <v>0</v>
      </c>
      <c r="T768" s="101">
        <v>0</v>
      </c>
      <c r="U768" s="101">
        <v>0</v>
      </c>
      <c r="V768" s="101">
        <v>0</v>
      </c>
      <c r="W768" s="101">
        <v>0</v>
      </c>
      <c r="X768" s="101">
        <v>0</v>
      </c>
      <c r="Y768" s="101">
        <v>0</v>
      </c>
      <c r="Z768" s="101">
        <v>0</v>
      </c>
      <c r="AA768" s="101">
        <v>0</v>
      </c>
      <c r="AB768" s="101">
        <v>0</v>
      </c>
      <c r="AC768" s="84">
        <f>ROUND(N768*2.14%,2)</f>
        <v>148997.85</v>
      </c>
      <c r="AD768" s="84">
        <v>180000</v>
      </c>
      <c r="AE768" s="101">
        <v>0</v>
      </c>
      <c r="AF768" s="74">
        <v>2025</v>
      </c>
      <c r="AG768" s="74">
        <v>2025</v>
      </c>
      <c r="AH768" s="74">
        <v>2025</v>
      </c>
      <c r="AI768" s="89"/>
      <c r="AJ768" s="89"/>
      <c r="AK768" s="89"/>
      <c r="AL768" s="89"/>
      <c r="AM768" s="90" t="s">
        <v>16968</v>
      </c>
      <c r="AN768" s="90" t="s">
        <v>16952</v>
      </c>
      <c r="AO768" s="90">
        <v>0</v>
      </c>
      <c r="AP768" s="90" t="s">
        <v>16962</v>
      </c>
      <c r="AQ768" s="90" t="s">
        <v>16972</v>
      </c>
      <c r="AR768" s="90" t="s">
        <v>16965</v>
      </c>
      <c r="AS768" s="90"/>
      <c r="AT768" s="90"/>
      <c r="AU768" s="90"/>
      <c r="AV768" s="90"/>
      <c r="AW768" s="90" t="s">
        <v>1015</v>
      </c>
      <c r="AX768" s="91">
        <v>3651.64</v>
      </c>
      <c r="AY768" s="91">
        <v>865.4</v>
      </c>
      <c r="AZ768" s="90" t="s">
        <v>2968</v>
      </c>
      <c r="BA768" s="90" t="s">
        <v>17013</v>
      </c>
      <c r="BB768" s="92"/>
      <c r="BC768" s="93">
        <f t="shared" si="334"/>
        <v>0</v>
      </c>
      <c r="BJ768" s="61" t="str">
        <f t="shared" si="335"/>
        <v>773.300</v>
      </c>
      <c r="BM768" s="61" t="s">
        <v>3330</v>
      </c>
      <c r="BN768" s="61" t="s">
        <v>2981</v>
      </c>
      <c r="BO768" s="61" t="s">
        <v>3315</v>
      </c>
      <c r="BU768" s="61" t="s">
        <v>3330</v>
      </c>
      <c r="BV768" s="61" t="s">
        <v>2981</v>
      </c>
      <c r="BW768" s="61" t="s">
        <v>3315</v>
      </c>
      <c r="CH768" s="86">
        <f t="shared" si="322"/>
        <v>-3.7834979593753815E-10</v>
      </c>
    </row>
    <row r="769" spans="1:86">
      <c r="B769" s="87" t="s">
        <v>222</v>
      </c>
      <c r="C769" s="87"/>
      <c r="D769" s="83">
        <f>D770+D771+D772+D773+D774</f>
        <v>17698274.210000001</v>
      </c>
      <c r="E769" s="84">
        <f t="shared" ref="E769:AE769" si="341">E770+E771+E772+E773+E774</f>
        <v>0</v>
      </c>
      <c r="F769" s="84">
        <f t="shared" si="341"/>
        <v>0</v>
      </c>
      <c r="G769" s="84">
        <f t="shared" si="341"/>
        <v>4183398.13</v>
      </c>
      <c r="H769" s="84">
        <f t="shared" si="341"/>
        <v>0</v>
      </c>
      <c r="I769" s="84">
        <f t="shared" si="341"/>
        <v>0</v>
      </c>
      <c r="J769" s="84">
        <f t="shared" si="341"/>
        <v>0</v>
      </c>
      <c r="K769" s="85">
        <f t="shared" si="341"/>
        <v>0</v>
      </c>
      <c r="L769" s="84">
        <f t="shared" si="341"/>
        <v>0</v>
      </c>
      <c r="M769" s="84">
        <f t="shared" si="341"/>
        <v>1223.0999999999999</v>
      </c>
      <c r="N769" s="84">
        <f t="shared" si="341"/>
        <v>9619494.1799999997</v>
      </c>
      <c r="O769" s="84">
        <f t="shared" si="341"/>
        <v>0</v>
      </c>
      <c r="P769" s="84">
        <f t="shared" si="341"/>
        <v>0</v>
      </c>
      <c r="Q769" s="84">
        <f t="shared" si="341"/>
        <v>0</v>
      </c>
      <c r="R769" s="84">
        <f t="shared" si="341"/>
        <v>0</v>
      </c>
      <c r="S769" s="84">
        <f t="shared" si="341"/>
        <v>88.83</v>
      </c>
      <c r="T769" s="84">
        <f t="shared" si="341"/>
        <v>2790287.84</v>
      </c>
      <c r="U769" s="84">
        <f t="shared" si="341"/>
        <v>0</v>
      </c>
      <c r="V769" s="84">
        <f t="shared" si="341"/>
        <v>0</v>
      </c>
      <c r="W769" s="84">
        <f t="shared" si="341"/>
        <v>0</v>
      </c>
      <c r="X769" s="84">
        <f t="shared" si="341"/>
        <v>0</v>
      </c>
      <c r="Y769" s="84">
        <f t="shared" si="341"/>
        <v>0</v>
      </c>
      <c r="Z769" s="84">
        <f t="shared" si="341"/>
        <v>0</v>
      </c>
      <c r="AA769" s="84">
        <f t="shared" si="341"/>
        <v>0</v>
      </c>
      <c r="AB769" s="84">
        <f t="shared" si="341"/>
        <v>0</v>
      </c>
      <c r="AC769" s="84">
        <f t="shared" si="341"/>
        <v>355094.06000000006</v>
      </c>
      <c r="AD769" s="84">
        <f t="shared" si="341"/>
        <v>750000</v>
      </c>
      <c r="AE769" s="84">
        <f t="shared" si="341"/>
        <v>0</v>
      </c>
      <c r="AF769" s="74" t="s">
        <v>17027</v>
      </c>
      <c r="AG769" s="74" t="s">
        <v>17027</v>
      </c>
      <c r="AH769" s="74" t="s">
        <v>17027</v>
      </c>
      <c r="AI769" s="89"/>
      <c r="AJ769" s="89"/>
      <c r="AK769" s="89"/>
      <c r="AL769" s="89"/>
      <c r="AM769" s="90"/>
      <c r="AN769" s="90"/>
      <c r="AO769" s="90"/>
      <c r="AP769" s="90"/>
      <c r="AQ769" s="90"/>
      <c r="AR769" s="90"/>
      <c r="AS769" s="90"/>
      <c r="AT769" s="90"/>
      <c r="AU769" s="90"/>
      <c r="AV769" s="90"/>
      <c r="AW769" s="90"/>
      <c r="AX769" s="91"/>
      <c r="AY769" s="91"/>
      <c r="AZ769" s="90"/>
      <c r="BA769" s="90"/>
      <c r="BB769" s="92"/>
      <c r="BC769" s="93">
        <f t="shared" si="334"/>
        <v>-1223.0999999999999</v>
      </c>
      <c r="BJ769" s="61" t="e">
        <f t="shared" si="335"/>
        <v>#N/A</v>
      </c>
      <c r="BM769" s="61" t="s">
        <v>3331</v>
      </c>
      <c r="BN769" s="61" t="s">
        <v>782</v>
      </c>
      <c r="BO769" s="61" t="s">
        <v>700</v>
      </c>
      <c r="BU769" s="61" t="s">
        <v>3331</v>
      </c>
      <c r="BV769" s="61" t="s">
        <v>782</v>
      </c>
      <c r="BW769" s="61" t="s">
        <v>700</v>
      </c>
      <c r="CH769" s="86">
        <f t="shared" si="322"/>
        <v>2.3283064365386963E-9</v>
      </c>
    </row>
    <row r="770" spans="1:86">
      <c r="A770" s="61">
        <v>1</v>
      </c>
      <c r="B770" s="94">
        <f>SUBTOTAL(9,$A$639:A770)</f>
        <v>104</v>
      </c>
      <c r="C770" s="98" t="s">
        <v>252</v>
      </c>
      <c r="D770" s="84">
        <f t="shared" ref="D770:D774" si="342">E770+F770+G770+H770+I770+J770+L770+N770+P770+R770+T770+U770+V770+W770+X770+Y770+Z770+AA770+AB770+AC770+AD770+AE770</f>
        <v>4392922.8499999996</v>
      </c>
      <c r="E770" s="101">
        <v>0</v>
      </c>
      <c r="F770" s="101">
        <v>0</v>
      </c>
      <c r="G770" s="101">
        <v>4183398.13</v>
      </c>
      <c r="H770" s="101">
        <v>0</v>
      </c>
      <c r="I770" s="101">
        <v>0</v>
      </c>
      <c r="J770" s="101">
        <v>0</v>
      </c>
      <c r="K770" s="116">
        <v>0</v>
      </c>
      <c r="L770" s="101">
        <v>0</v>
      </c>
      <c r="M770" s="84">
        <v>0</v>
      </c>
      <c r="N770" s="138">
        <v>0</v>
      </c>
      <c r="O770" s="101">
        <v>0</v>
      </c>
      <c r="P770" s="101">
        <v>0</v>
      </c>
      <c r="Q770" s="101">
        <v>0</v>
      </c>
      <c r="R770" s="101">
        <v>0</v>
      </c>
      <c r="S770" s="101">
        <v>0</v>
      </c>
      <c r="T770" s="101">
        <v>0</v>
      </c>
      <c r="U770" s="101">
        <v>0</v>
      </c>
      <c r="V770" s="101">
        <v>0</v>
      </c>
      <c r="W770" s="101">
        <v>0</v>
      </c>
      <c r="X770" s="101">
        <v>0</v>
      </c>
      <c r="Y770" s="101">
        <v>0</v>
      </c>
      <c r="Z770" s="101">
        <v>0</v>
      </c>
      <c r="AA770" s="101">
        <v>0</v>
      </c>
      <c r="AB770" s="101">
        <v>0</v>
      </c>
      <c r="AC770" s="101">
        <f>ROUND(G770*2.14%,2)</f>
        <v>89524.72</v>
      </c>
      <c r="AD770" s="101">
        <v>120000</v>
      </c>
      <c r="AE770" s="101">
        <v>0</v>
      </c>
      <c r="AF770" s="74">
        <v>2025</v>
      </c>
      <c r="AG770" s="74">
        <v>2025</v>
      </c>
      <c r="AH770" s="74">
        <v>2025</v>
      </c>
      <c r="AI770" s="89"/>
      <c r="AJ770" s="89"/>
      <c r="AK770" s="89"/>
      <c r="AL770" s="89"/>
      <c r="AM770" s="90">
        <v>2015</v>
      </c>
      <c r="AN770" s="90" t="s">
        <v>16955</v>
      </c>
      <c r="AO770" s="90">
        <v>0</v>
      </c>
      <c r="AP770" s="90" t="s">
        <v>16969</v>
      </c>
      <c r="AQ770" s="90" t="s">
        <v>16951</v>
      </c>
      <c r="AR770" s="90" t="s">
        <v>16958</v>
      </c>
      <c r="AS770" s="90"/>
      <c r="AT770" s="90" t="s">
        <v>16976</v>
      </c>
      <c r="AU770" s="97">
        <v>1225098.74</v>
      </c>
      <c r="AV770" s="97">
        <v>1676111.39</v>
      </c>
      <c r="AW770" s="90" t="s">
        <v>812</v>
      </c>
      <c r="AX770" s="91">
        <v>3464.4</v>
      </c>
      <c r="AY770" s="91">
        <v>1150</v>
      </c>
      <c r="AZ770" s="90" t="s">
        <v>2968</v>
      </c>
      <c r="BA770" s="90" t="s">
        <v>3254</v>
      </c>
      <c r="BB770" s="92"/>
      <c r="BC770" s="93">
        <f t="shared" si="334"/>
        <v>1150</v>
      </c>
      <c r="BJ770" s="61" t="str">
        <f t="shared" si="335"/>
        <v>831.570</v>
      </c>
      <c r="BM770" s="61" t="s">
        <v>3332</v>
      </c>
      <c r="BN770" s="61" t="s">
        <v>2981</v>
      </c>
      <c r="BO770" s="61" t="s">
        <v>2393</v>
      </c>
      <c r="BU770" s="61" t="s">
        <v>3332</v>
      </c>
      <c r="BV770" s="61" t="s">
        <v>2981</v>
      </c>
      <c r="BW770" s="61" t="s">
        <v>2393</v>
      </c>
      <c r="CH770" s="86">
        <f t="shared" si="322"/>
        <v>-2.6193447411060333E-10</v>
      </c>
    </row>
    <row r="771" spans="1:86">
      <c r="A771" s="61">
        <v>1</v>
      </c>
      <c r="B771" s="94">
        <f>SUBTOTAL(9,$A$639:A771)</f>
        <v>105</v>
      </c>
      <c r="C771" s="98" t="s">
        <v>253</v>
      </c>
      <c r="D771" s="84">
        <f t="shared" si="342"/>
        <v>3000000</v>
      </c>
      <c r="E771" s="101">
        <v>0</v>
      </c>
      <c r="F771" s="101">
        <v>0</v>
      </c>
      <c r="G771" s="101">
        <v>0</v>
      </c>
      <c r="H771" s="101">
        <v>0</v>
      </c>
      <c r="I771" s="101">
        <v>0</v>
      </c>
      <c r="J771" s="101">
        <v>0</v>
      </c>
      <c r="K771" s="116">
        <v>0</v>
      </c>
      <c r="L771" s="101">
        <v>0</v>
      </c>
      <c r="M771" s="84">
        <v>0</v>
      </c>
      <c r="N771" s="138">
        <v>0</v>
      </c>
      <c r="O771" s="101">
        <v>0</v>
      </c>
      <c r="P771" s="101">
        <v>0</v>
      </c>
      <c r="Q771" s="101">
        <v>0</v>
      </c>
      <c r="R771" s="101">
        <v>0</v>
      </c>
      <c r="S771" s="101">
        <v>88.83</v>
      </c>
      <c r="T771" s="101">
        <v>2790287.84</v>
      </c>
      <c r="U771" s="101">
        <v>0</v>
      </c>
      <c r="V771" s="101">
        <v>0</v>
      </c>
      <c r="W771" s="101">
        <v>0</v>
      </c>
      <c r="X771" s="101">
        <v>0</v>
      </c>
      <c r="Y771" s="101">
        <v>0</v>
      </c>
      <c r="Z771" s="101">
        <v>0</v>
      </c>
      <c r="AA771" s="101">
        <v>0</v>
      </c>
      <c r="AB771" s="101">
        <v>0</v>
      </c>
      <c r="AC771" s="101">
        <f>ROUND(T771*2.14%,2)</f>
        <v>59712.160000000003</v>
      </c>
      <c r="AD771" s="101">
        <v>150000</v>
      </c>
      <c r="AE771" s="101">
        <v>0</v>
      </c>
      <c r="AF771" s="74">
        <v>2025</v>
      </c>
      <c r="AG771" s="74">
        <v>2025</v>
      </c>
      <c r="AH771" s="74">
        <v>2025</v>
      </c>
      <c r="AI771" s="89"/>
      <c r="AJ771" s="89"/>
      <c r="AK771" s="89"/>
      <c r="AL771" s="89"/>
      <c r="AM771" s="90" t="s">
        <v>16957</v>
      </c>
      <c r="AN771" s="90" t="s">
        <v>16960</v>
      </c>
      <c r="AO771" s="90">
        <v>0</v>
      </c>
      <c r="AP771" s="90" t="s">
        <v>16971</v>
      </c>
      <c r="AQ771" s="90" t="s">
        <v>16973</v>
      </c>
      <c r="AR771" s="90">
        <v>0</v>
      </c>
      <c r="AS771" s="90" t="s">
        <v>16981</v>
      </c>
      <c r="AT771" s="90"/>
      <c r="AU771" s="90"/>
      <c r="AV771" s="90"/>
      <c r="AW771" s="90" t="s">
        <v>633</v>
      </c>
      <c r="AX771" s="91">
        <v>612.9</v>
      </c>
      <c r="AY771" s="91">
        <v>592</v>
      </c>
      <c r="AZ771" s="90" t="s">
        <v>2968</v>
      </c>
      <c r="BA771" s="90" t="s">
        <v>1141</v>
      </c>
      <c r="BB771" s="92"/>
      <c r="BC771" s="93">
        <f t="shared" si="334"/>
        <v>592</v>
      </c>
      <c r="BJ771" s="61" t="str">
        <f t="shared" si="335"/>
        <v>581.460</v>
      </c>
      <c r="BM771" s="61" t="s">
        <v>3334</v>
      </c>
      <c r="BN771" s="61" t="s">
        <v>2985</v>
      </c>
      <c r="BO771" s="61" t="s">
        <v>3335</v>
      </c>
      <c r="BU771" s="61" t="s">
        <v>3334</v>
      </c>
      <c r="BV771" s="61" t="s">
        <v>2985</v>
      </c>
      <c r="BW771" s="61" t="s">
        <v>3335</v>
      </c>
      <c r="CH771" s="86">
        <f t="shared" si="322"/>
        <v>1.4551915228366852E-10</v>
      </c>
    </row>
    <row r="772" spans="1:86">
      <c r="A772" s="61">
        <v>1</v>
      </c>
      <c r="B772" s="94">
        <f>SUBTOTAL(9,$A$639:A772)</f>
        <v>106</v>
      </c>
      <c r="C772" s="98" t="s">
        <v>254</v>
      </c>
      <c r="D772" s="84">
        <f t="shared" si="342"/>
        <v>4886848</v>
      </c>
      <c r="E772" s="101">
        <v>0</v>
      </c>
      <c r="F772" s="101">
        <v>0</v>
      </c>
      <c r="G772" s="101">
        <v>0</v>
      </c>
      <c r="H772" s="101">
        <v>0</v>
      </c>
      <c r="I772" s="101">
        <v>0</v>
      </c>
      <c r="J772" s="101">
        <v>0</v>
      </c>
      <c r="K772" s="116">
        <v>0</v>
      </c>
      <c r="L772" s="101">
        <v>0</v>
      </c>
      <c r="M772" s="84">
        <v>580</v>
      </c>
      <c r="N772" s="84">
        <v>4608231.84</v>
      </c>
      <c r="O772" s="101">
        <v>0</v>
      </c>
      <c r="P772" s="101">
        <v>0</v>
      </c>
      <c r="Q772" s="101">
        <v>0</v>
      </c>
      <c r="R772" s="101">
        <v>0</v>
      </c>
      <c r="S772" s="101">
        <v>0</v>
      </c>
      <c r="T772" s="101">
        <v>0</v>
      </c>
      <c r="U772" s="101">
        <v>0</v>
      </c>
      <c r="V772" s="101">
        <v>0</v>
      </c>
      <c r="W772" s="101">
        <v>0</v>
      </c>
      <c r="X772" s="101">
        <v>0</v>
      </c>
      <c r="Y772" s="101">
        <v>0</v>
      </c>
      <c r="Z772" s="101">
        <v>0</v>
      </c>
      <c r="AA772" s="101">
        <v>0</v>
      </c>
      <c r="AB772" s="101">
        <v>0</v>
      </c>
      <c r="AC772" s="84">
        <f>ROUND(N772*2.14%,2)</f>
        <v>98616.16</v>
      </c>
      <c r="AD772" s="84">
        <v>180000</v>
      </c>
      <c r="AE772" s="101">
        <v>0</v>
      </c>
      <c r="AF772" s="74">
        <v>2025</v>
      </c>
      <c r="AG772" s="74">
        <v>2025</v>
      </c>
      <c r="AH772" s="74">
        <v>2025</v>
      </c>
      <c r="AI772" s="89"/>
      <c r="AJ772" s="89"/>
      <c r="AK772" s="89"/>
      <c r="AL772" s="89"/>
      <c r="AM772" s="90" t="s">
        <v>16954</v>
      </c>
      <c r="AN772" s="90" t="s">
        <v>16960</v>
      </c>
      <c r="AO772" s="90">
        <v>0</v>
      </c>
      <c r="AP772" s="90" t="s">
        <v>16963</v>
      </c>
      <c r="AQ772" s="90" t="s">
        <v>16953</v>
      </c>
      <c r="AR772" s="90">
        <v>0</v>
      </c>
      <c r="AS772" s="90"/>
      <c r="AT772" s="90"/>
      <c r="AU772" s="90"/>
      <c r="AV772" s="90"/>
      <c r="AW772" s="90" t="s">
        <v>638</v>
      </c>
      <c r="AX772" s="91">
        <v>638.79999999999995</v>
      </c>
      <c r="AY772" s="91">
        <v>580</v>
      </c>
      <c r="AZ772" s="90" t="s">
        <v>2968</v>
      </c>
      <c r="BA772" s="90" t="s">
        <v>17013</v>
      </c>
      <c r="BB772" s="92"/>
      <c r="BC772" s="93">
        <f t="shared" si="334"/>
        <v>0</v>
      </c>
      <c r="BJ772" s="61" t="str">
        <f t="shared" si="335"/>
        <v>744.000</v>
      </c>
      <c r="BM772" s="61" t="s">
        <v>3337</v>
      </c>
      <c r="BN772" s="61" t="s">
        <v>623</v>
      </c>
      <c r="BO772" s="61" t="s">
        <v>3338</v>
      </c>
      <c r="BU772" s="61" t="s">
        <v>3337</v>
      </c>
      <c r="BV772" s="61" t="s">
        <v>623</v>
      </c>
      <c r="BW772" s="61" t="s">
        <v>3338</v>
      </c>
      <c r="CH772" s="86">
        <f t="shared" si="322"/>
        <v>1.4551915228366852E-10</v>
      </c>
    </row>
    <row r="773" spans="1:86">
      <c r="A773" s="61">
        <v>1</v>
      </c>
      <c r="B773" s="94">
        <f>SUBTOTAL(9,$A$639:A773)</f>
        <v>107</v>
      </c>
      <c r="C773" s="98" t="s">
        <v>255</v>
      </c>
      <c r="D773" s="84">
        <f t="shared" si="342"/>
        <v>2864704</v>
      </c>
      <c r="E773" s="101">
        <v>0</v>
      </c>
      <c r="F773" s="101">
        <v>0</v>
      </c>
      <c r="G773" s="101">
        <v>0</v>
      </c>
      <c r="H773" s="101">
        <v>0</v>
      </c>
      <c r="I773" s="101">
        <v>0</v>
      </c>
      <c r="J773" s="101">
        <v>0</v>
      </c>
      <c r="K773" s="116">
        <v>0</v>
      </c>
      <c r="L773" s="101">
        <v>0</v>
      </c>
      <c r="M773" s="84">
        <v>340</v>
      </c>
      <c r="N773" s="84">
        <v>2657826.5099999998</v>
      </c>
      <c r="O773" s="101">
        <v>0</v>
      </c>
      <c r="P773" s="101">
        <v>0</v>
      </c>
      <c r="Q773" s="101">
        <v>0</v>
      </c>
      <c r="R773" s="101">
        <v>0</v>
      </c>
      <c r="S773" s="101">
        <v>0</v>
      </c>
      <c r="T773" s="101">
        <v>0</v>
      </c>
      <c r="U773" s="101">
        <v>0</v>
      </c>
      <c r="V773" s="101">
        <v>0</v>
      </c>
      <c r="W773" s="101">
        <v>0</v>
      </c>
      <c r="X773" s="101">
        <v>0</v>
      </c>
      <c r="Y773" s="101">
        <v>0</v>
      </c>
      <c r="Z773" s="101">
        <v>0</v>
      </c>
      <c r="AA773" s="101">
        <v>0</v>
      </c>
      <c r="AB773" s="101">
        <v>0</v>
      </c>
      <c r="AC773" s="84">
        <f>ROUND(N773*2.14%,2)</f>
        <v>56877.49</v>
      </c>
      <c r="AD773" s="84">
        <v>150000</v>
      </c>
      <c r="AE773" s="101">
        <v>0</v>
      </c>
      <c r="AF773" s="74">
        <v>2025</v>
      </c>
      <c r="AG773" s="74">
        <v>2025</v>
      </c>
      <c r="AH773" s="74">
        <v>2025</v>
      </c>
      <c r="AI773" s="89"/>
      <c r="AJ773" s="89"/>
      <c r="AK773" s="89"/>
      <c r="AL773" s="89"/>
      <c r="AM773" s="90" t="s">
        <v>16963</v>
      </c>
      <c r="AN773" s="90" t="s">
        <v>16954</v>
      </c>
      <c r="AO773" s="90">
        <v>0</v>
      </c>
      <c r="AP773" s="90" t="s">
        <v>16952</v>
      </c>
      <c r="AQ773" s="90" t="s">
        <v>16967</v>
      </c>
      <c r="AR773" s="90" t="s">
        <v>16962</v>
      </c>
      <c r="AS773" s="90"/>
      <c r="AT773" s="90"/>
      <c r="AU773" s="90"/>
      <c r="AV773" s="90"/>
      <c r="AW773" s="90" t="s">
        <v>665</v>
      </c>
      <c r="AX773" s="91">
        <v>363.6</v>
      </c>
      <c r="AY773" s="91">
        <v>340</v>
      </c>
      <c r="AZ773" s="90" t="s">
        <v>2968</v>
      </c>
      <c r="BA773" s="90" t="s">
        <v>17013</v>
      </c>
      <c r="BB773" s="92"/>
      <c r="BC773" s="93">
        <f t="shared" si="334"/>
        <v>0</v>
      </c>
      <c r="BJ773" s="61" t="str">
        <f t="shared" si="335"/>
        <v>267.800</v>
      </c>
      <c r="BM773" s="61" t="s">
        <v>3339</v>
      </c>
      <c r="BN773" s="61" t="s">
        <v>3007</v>
      </c>
      <c r="BO773" s="61" t="s">
        <v>1435</v>
      </c>
      <c r="BU773" s="61" t="s">
        <v>3339</v>
      </c>
      <c r="BV773" s="61" t="s">
        <v>3007</v>
      </c>
      <c r="BW773" s="61" t="s">
        <v>1435</v>
      </c>
      <c r="CH773" s="86">
        <f t="shared" si="322"/>
        <v>2.3283064365386963E-10</v>
      </c>
    </row>
    <row r="774" spans="1:86">
      <c r="A774" s="61">
        <v>1</v>
      </c>
      <c r="B774" s="94">
        <f>SUBTOTAL(9,$A$639:A774)</f>
        <v>108</v>
      </c>
      <c r="C774" s="98" t="s">
        <v>256</v>
      </c>
      <c r="D774" s="84">
        <f t="shared" si="342"/>
        <v>2553799.36</v>
      </c>
      <c r="E774" s="101">
        <v>0</v>
      </c>
      <c r="F774" s="101">
        <v>0</v>
      </c>
      <c r="G774" s="101">
        <v>0</v>
      </c>
      <c r="H774" s="101">
        <v>0</v>
      </c>
      <c r="I774" s="101">
        <v>0</v>
      </c>
      <c r="J774" s="101">
        <v>0</v>
      </c>
      <c r="K774" s="116">
        <v>0</v>
      </c>
      <c r="L774" s="101">
        <v>0</v>
      </c>
      <c r="M774" s="84">
        <v>303.10000000000002</v>
      </c>
      <c r="N774" s="84">
        <v>2353435.83</v>
      </c>
      <c r="O774" s="101">
        <v>0</v>
      </c>
      <c r="P774" s="101">
        <v>0</v>
      </c>
      <c r="Q774" s="101">
        <v>0</v>
      </c>
      <c r="R774" s="101">
        <v>0</v>
      </c>
      <c r="S774" s="101">
        <v>0</v>
      </c>
      <c r="T774" s="101">
        <v>0</v>
      </c>
      <c r="U774" s="101">
        <v>0</v>
      </c>
      <c r="V774" s="101">
        <v>0</v>
      </c>
      <c r="W774" s="101">
        <v>0</v>
      </c>
      <c r="X774" s="101">
        <v>0</v>
      </c>
      <c r="Y774" s="101">
        <v>0</v>
      </c>
      <c r="Z774" s="101">
        <v>0</v>
      </c>
      <c r="AA774" s="101">
        <v>0</v>
      </c>
      <c r="AB774" s="101">
        <v>0</v>
      </c>
      <c r="AC774" s="84">
        <f>ROUND(N774*2.14%,2)</f>
        <v>50363.53</v>
      </c>
      <c r="AD774" s="84">
        <v>150000</v>
      </c>
      <c r="AE774" s="101">
        <v>0</v>
      </c>
      <c r="AF774" s="74">
        <v>2025</v>
      </c>
      <c r="AG774" s="74">
        <v>2025</v>
      </c>
      <c r="AH774" s="74">
        <v>2025</v>
      </c>
      <c r="AI774" s="89"/>
      <c r="AJ774" s="89"/>
      <c r="AK774" s="89"/>
      <c r="AL774" s="89"/>
      <c r="AM774" s="90" t="s">
        <v>16970</v>
      </c>
      <c r="AN774" s="90" t="s">
        <v>16960</v>
      </c>
      <c r="AO774" s="90">
        <v>0</v>
      </c>
      <c r="AP774" s="90" t="s">
        <v>16965</v>
      </c>
      <c r="AQ774" s="90" t="s">
        <v>16965</v>
      </c>
      <c r="AR774" s="90" t="s">
        <v>16958</v>
      </c>
      <c r="AS774" s="90"/>
      <c r="AT774" s="90"/>
      <c r="AU774" s="90"/>
      <c r="AV774" s="90"/>
      <c r="AW774" s="90" t="s">
        <v>659</v>
      </c>
      <c r="AX774" s="91">
        <v>908.5</v>
      </c>
      <c r="AY774" s="91">
        <v>303.11</v>
      </c>
      <c r="AZ774" s="90" t="s">
        <v>2968</v>
      </c>
      <c r="BA774" s="90" t="s">
        <v>17013</v>
      </c>
      <c r="BB774" s="92"/>
      <c r="BC774" s="93">
        <f t="shared" si="334"/>
        <v>9.9999999999909051E-3</v>
      </c>
      <c r="BJ774" s="61" t="str">
        <f t="shared" si="335"/>
        <v>322.190</v>
      </c>
      <c r="BM774" s="61" t="s">
        <v>3340</v>
      </c>
      <c r="BN774" s="61" t="s">
        <v>1344</v>
      </c>
      <c r="BO774" s="61" t="s">
        <v>3341</v>
      </c>
      <c r="BU774" s="61" t="s">
        <v>3340</v>
      </c>
      <c r="BV774" s="61" t="s">
        <v>1344</v>
      </c>
      <c r="BW774" s="61" t="s">
        <v>3341</v>
      </c>
      <c r="CH774" s="86">
        <f t="shared" si="322"/>
        <v>-2.0372681319713593E-10</v>
      </c>
    </row>
    <row r="775" spans="1:86">
      <c r="B775" s="87" t="s">
        <v>235</v>
      </c>
      <c r="C775" s="87"/>
      <c r="D775" s="83">
        <f>D776</f>
        <v>12520415.859999999</v>
      </c>
      <c r="E775" s="84">
        <f t="shared" ref="E775:AE775" si="343">E776</f>
        <v>0</v>
      </c>
      <c r="F775" s="84">
        <f t="shared" si="343"/>
        <v>0</v>
      </c>
      <c r="G775" s="84">
        <f t="shared" si="343"/>
        <v>0</v>
      </c>
      <c r="H775" s="84">
        <f t="shared" si="343"/>
        <v>0</v>
      </c>
      <c r="I775" s="84">
        <f t="shared" si="343"/>
        <v>0</v>
      </c>
      <c r="J775" s="84">
        <f t="shared" si="343"/>
        <v>0</v>
      </c>
      <c r="K775" s="85">
        <f t="shared" si="343"/>
        <v>0</v>
      </c>
      <c r="L775" s="84">
        <f t="shared" si="343"/>
        <v>0</v>
      </c>
      <c r="M775" s="84">
        <f t="shared" si="343"/>
        <v>1404.1</v>
      </c>
      <c r="N775" s="84">
        <f t="shared" si="343"/>
        <v>12062283</v>
      </c>
      <c r="O775" s="84">
        <f t="shared" si="343"/>
        <v>0</v>
      </c>
      <c r="P775" s="84">
        <f t="shared" si="343"/>
        <v>0</v>
      </c>
      <c r="Q775" s="84">
        <f t="shared" si="343"/>
        <v>0</v>
      </c>
      <c r="R775" s="84">
        <f t="shared" si="343"/>
        <v>0</v>
      </c>
      <c r="S775" s="84">
        <f t="shared" si="343"/>
        <v>0</v>
      </c>
      <c r="T775" s="84">
        <f t="shared" si="343"/>
        <v>0</v>
      </c>
      <c r="U775" s="84">
        <f t="shared" si="343"/>
        <v>0</v>
      </c>
      <c r="V775" s="84">
        <f t="shared" si="343"/>
        <v>0</v>
      </c>
      <c r="W775" s="84">
        <f t="shared" si="343"/>
        <v>0</v>
      </c>
      <c r="X775" s="84">
        <f t="shared" si="343"/>
        <v>0</v>
      </c>
      <c r="Y775" s="84">
        <f t="shared" si="343"/>
        <v>0</v>
      </c>
      <c r="Z775" s="84">
        <f t="shared" si="343"/>
        <v>0</v>
      </c>
      <c r="AA775" s="84">
        <f t="shared" si="343"/>
        <v>0</v>
      </c>
      <c r="AB775" s="84">
        <f t="shared" si="343"/>
        <v>0</v>
      </c>
      <c r="AC775" s="84">
        <f t="shared" si="343"/>
        <v>258132.86</v>
      </c>
      <c r="AD775" s="84">
        <f t="shared" si="343"/>
        <v>200000</v>
      </c>
      <c r="AE775" s="84">
        <f t="shared" si="343"/>
        <v>0</v>
      </c>
      <c r="AF775" s="74" t="s">
        <v>17027</v>
      </c>
      <c r="AG775" s="74" t="s">
        <v>17027</v>
      </c>
      <c r="AH775" s="74" t="s">
        <v>17027</v>
      </c>
      <c r="AI775" s="89"/>
      <c r="AJ775" s="89"/>
      <c r="AK775" s="89"/>
      <c r="AL775" s="89"/>
      <c r="AM775" s="90"/>
      <c r="AN775" s="90"/>
      <c r="AO775" s="90"/>
      <c r="AP775" s="90"/>
      <c r="AQ775" s="90"/>
      <c r="AR775" s="90"/>
      <c r="AS775" s="90"/>
      <c r="AT775" s="90"/>
      <c r="AU775" s="90"/>
      <c r="AV775" s="90"/>
      <c r="AW775" s="90"/>
      <c r="AX775" s="91"/>
      <c r="AY775" s="91"/>
      <c r="AZ775" s="90"/>
      <c r="BA775" s="90"/>
      <c r="BB775" s="92"/>
      <c r="BC775" s="93">
        <f t="shared" si="334"/>
        <v>-1404.1</v>
      </c>
      <c r="BJ775" s="61" t="e">
        <f t="shared" si="335"/>
        <v>#N/A</v>
      </c>
      <c r="BM775" s="61" t="s">
        <v>3342</v>
      </c>
      <c r="BN775" s="61" t="s">
        <v>2985</v>
      </c>
      <c r="BO775" s="61" t="s">
        <v>2985</v>
      </c>
      <c r="BU775" s="61" t="s">
        <v>3342</v>
      </c>
      <c r="BV775" s="61" t="s">
        <v>2985</v>
      </c>
      <c r="BW775" s="61" t="s">
        <v>2985</v>
      </c>
      <c r="CH775" s="86">
        <f t="shared" si="322"/>
        <v>-5.8207660913467407E-10</v>
      </c>
    </row>
    <row r="776" spans="1:86">
      <c r="A776" s="61">
        <v>1</v>
      </c>
      <c r="B776" s="94">
        <f>SUBTOTAL(9,$A$639:A776)</f>
        <v>109</v>
      </c>
      <c r="C776" s="98" t="s">
        <v>248</v>
      </c>
      <c r="D776" s="84">
        <f>E776+F776+G776+H776+I776+J776+L776+N776+P776+R776+T776+U776+V776+W776+X776+Y776+Z776+AA776+AB776+AC776+AD776+AE776</f>
        <v>12520415.859999999</v>
      </c>
      <c r="E776" s="101">
        <v>0</v>
      </c>
      <c r="F776" s="101">
        <v>0</v>
      </c>
      <c r="G776" s="101">
        <v>0</v>
      </c>
      <c r="H776" s="101">
        <v>0</v>
      </c>
      <c r="I776" s="101">
        <v>0</v>
      </c>
      <c r="J776" s="101">
        <v>0</v>
      </c>
      <c r="K776" s="116">
        <v>0</v>
      </c>
      <c r="L776" s="101">
        <v>0</v>
      </c>
      <c r="M776" s="84">
        <v>1404.1</v>
      </c>
      <c r="N776" s="84">
        <v>12062283</v>
      </c>
      <c r="O776" s="101">
        <v>0</v>
      </c>
      <c r="P776" s="101">
        <v>0</v>
      </c>
      <c r="Q776" s="101">
        <v>0</v>
      </c>
      <c r="R776" s="101">
        <v>0</v>
      </c>
      <c r="S776" s="101">
        <v>0</v>
      </c>
      <c r="T776" s="101">
        <v>0</v>
      </c>
      <c r="U776" s="101">
        <v>0</v>
      </c>
      <c r="V776" s="101">
        <v>0</v>
      </c>
      <c r="W776" s="101">
        <v>0</v>
      </c>
      <c r="X776" s="101">
        <v>0</v>
      </c>
      <c r="Y776" s="101">
        <v>0</v>
      </c>
      <c r="Z776" s="101">
        <v>0</v>
      </c>
      <c r="AA776" s="101">
        <v>0</v>
      </c>
      <c r="AB776" s="101">
        <v>0</v>
      </c>
      <c r="AC776" s="84">
        <f>ROUND(N776*2.14%,2)</f>
        <v>258132.86</v>
      </c>
      <c r="AD776" s="101">
        <v>200000</v>
      </c>
      <c r="AE776" s="101">
        <v>0</v>
      </c>
      <c r="AF776" s="74">
        <v>2025</v>
      </c>
      <c r="AG776" s="74">
        <v>2025</v>
      </c>
      <c r="AH776" s="74">
        <v>2025</v>
      </c>
      <c r="AI776" s="89"/>
      <c r="AJ776" s="89"/>
      <c r="AK776" s="89"/>
      <c r="AL776" s="89"/>
      <c r="AM776" s="90" t="s">
        <v>16955</v>
      </c>
      <c r="AN776" s="90">
        <v>2019</v>
      </c>
      <c r="AO776" s="90">
        <v>0</v>
      </c>
      <c r="AP776" s="90" t="s">
        <v>16969</v>
      </c>
      <c r="AQ776" s="90" t="s">
        <v>16957</v>
      </c>
      <c r="AR776" s="90" t="s">
        <v>16958</v>
      </c>
      <c r="AS776" s="90"/>
      <c r="AT776" s="90" t="s">
        <v>16976</v>
      </c>
      <c r="AU776" s="97">
        <v>874041.63</v>
      </c>
      <c r="AV776" s="97">
        <v>2328223.9900000002</v>
      </c>
      <c r="AW776" s="90" t="s">
        <v>805</v>
      </c>
      <c r="AX776" s="91">
        <v>4279.1000000000004</v>
      </c>
      <c r="AY776" s="91">
        <v>1440</v>
      </c>
      <c r="AZ776" s="90" t="s">
        <v>2993</v>
      </c>
      <c r="BA776" s="90" t="s">
        <v>17015</v>
      </c>
      <c r="BB776" s="92"/>
      <c r="BC776" s="93">
        <f t="shared" si="334"/>
        <v>35.900000000000091</v>
      </c>
      <c r="BJ776" s="61" t="str">
        <f t="shared" si="335"/>
        <v>1404.000</v>
      </c>
      <c r="BM776" s="61" t="s">
        <v>652</v>
      </c>
      <c r="BN776" s="61" t="s">
        <v>625</v>
      </c>
      <c r="BO776" s="61" t="s">
        <v>3343</v>
      </c>
      <c r="BU776" s="61" t="s">
        <v>652</v>
      </c>
      <c r="BV776" s="61" t="s">
        <v>625</v>
      </c>
      <c r="BW776" s="61" t="s">
        <v>3343</v>
      </c>
      <c r="CH776" s="86">
        <f t="shared" si="322"/>
        <v>-5.8207660913467407E-10</v>
      </c>
    </row>
    <row r="777" spans="1:86">
      <c r="B777" s="87" t="s">
        <v>249</v>
      </c>
      <c r="C777" s="87"/>
      <c r="D777" s="83">
        <f>D778</f>
        <v>4975316.8000000007</v>
      </c>
      <c r="E777" s="84">
        <f t="shared" ref="E777:AE777" si="344">E778</f>
        <v>0</v>
      </c>
      <c r="F777" s="84">
        <f t="shared" si="344"/>
        <v>0</v>
      </c>
      <c r="G777" s="84">
        <f t="shared" si="344"/>
        <v>0</v>
      </c>
      <c r="H777" s="84">
        <f t="shared" si="344"/>
        <v>0</v>
      </c>
      <c r="I777" s="84">
        <f t="shared" si="344"/>
        <v>0</v>
      </c>
      <c r="J777" s="84">
        <f t="shared" si="344"/>
        <v>0</v>
      </c>
      <c r="K777" s="85">
        <f t="shared" si="344"/>
        <v>0</v>
      </c>
      <c r="L777" s="84">
        <f t="shared" si="344"/>
        <v>0</v>
      </c>
      <c r="M777" s="84">
        <f t="shared" si="344"/>
        <v>590.5</v>
      </c>
      <c r="N777" s="84">
        <f t="shared" si="344"/>
        <v>4694847.07</v>
      </c>
      <c r="O777" s="84">
        <f t="shared" si="344"/>
        <v>0</v>
      </c>
      <c r="P777" s="84">
        <f t="shared" si="344"/>
        <v>0</v>
      </c>
      <c r="Q777" s="84">
        <f t="shared" si="344"/>
        <v>0</v>
      </c>
      <c r="R777" s="84">
        <f t="shared" si="344"/>
        <v>0</v>
      </c>
      <c r="S777" s="84">
        <f t="shared" si="344"/>
        <v>0</v>
      </c>
      <c r="T777" s="84">
        <f t="shared" si="344"/>
        <v>0</v>
      </c>
      <c r="U777" s="84">
        <f t="shared" si="344"/>
        <v>0</v>
      </c>
      <c r="V777" s="84">
        <f t="shared" si="344"/>
        <v>0</v>
      </c>
      <c r="W777" s="84">
        <f t="shared" si="344"/>
        <v>0</v>
      </c>
      <c r="X777" s="84">
        <f t="shared" si="344"/>
        <v>0</v>
      </c>
      <c r="Y777" s="84">
        <f t="shared" si="344"/>
        <v>0</v>
      </c>
      <c r="Z777" s="84">
        <f t="shared" si="344"/>
        <v>0</v>
      </c>
      <c r="AA777" s="84">
        <f t="shared" si="344"/>
        <v>0</v>
      </c>
      <c r="AB777" s="84">
        <f t="shared" si="344"/>
        <v>0</v>
      </c>
      <c r="AC777" s="84">
        <f t="shared" si="344"/>
        <v>100469.73</v>
      </c>
      <c r="AD777" s="84">
        <f t="shared" si="344"/>
        <v>180000</v>
      </c>
      <c r="AE777" s="84">
        <f t="shared" si="344"/>
        <v>0</v>
      </c>
      <c r="AF777" s="74" t="s">
        <v>17027</v>
      </c>
      <c r="AG777" s="74" t="s">
        <v>17027</v>
      </c>
      <c r="AH777" s="74" t="s">
        <v>17027</v>
      </c>
      <c r="AI777" s="89"/>
      <c r="AJ777" s="89"/>
      <c r="AK777" s="89"/>
      <c r="AL777" s="89"/>
      <c r="AM777" s="90"/>
      <c r="AN777" s="90"/>
      <c r="AO777" s="90"/>
      <c r="AP777" s="90"/>
      <c r="AQ777" s="90"/>
      <c r="AR777" s="90"/>
      <c r="AS777" s="90"/>
      <c r="AT777" s="90"/>
      <c r="AU777" s="90"/>
      <c r="AV777" s="90"/>
      <c r="AW777" s="90"/>
      <c r="AX777" s="91"/>
      <c r="AY777" s="91"/>
      <c r="AZ777" s="90"/>
      <c r="BA777" s="90"/>
      <c r="BB777" s="92"/>
      <c r="BC777" s="93">
        <f t="shared" si="334"/>
        <v>-590.5</v>
      </c>
      <c r="BJ777" s="61" t="e">
        <f t="shared" si="335"/>
        <v>#N/A</v>
      </c>
      <c r="BM777" s="61" t="s">
        <v>3344</v>
      </c>
      <c r="BN777" s="61" t="s">
        <v>3099</v>
      </c>
      <c r="BO777" s="61" t="s">
        <v>3345</v>
      </c>
      <c r="BU777" s="61" t="s">
        <v>3344</v>
      </c>
      <c r="BV777" s="61" t="s">
        <v>3099</v>
      </c>
      <c r="BW777" s="61" t="s">
        <v>3345</v>
      </c>
      <c r="CH777" s="86">
        <f t="shared" si="322"/>
        <v>4.6566128730773926E-10</v>
      </c>
    </row>
    <row r="778" spans="1:86">
      <c r="A778" s="61">
        <v>1</v>
      </c>
      <c r="B778" s="94">
        <f>SUBTOTAL(9,$A$639:A778)</f>
        <v>110</v>
      </c>
      <c r="C778" s="98" t="s">
        <v>250</v>
      </c>
      <c r="D778" s="84">
        <f>E778+F778+G778+H778+I778+J778+L778+N778+P778+R778+T778+U778+V778+W778+X778+Y778+Z778+AA778+AB778+AC778+AD778+AE778</f>
        <v>4975316.8000000007</v>
      </c>
      <c r="E778" s="101">
        <v>0</v>
      </c>
      <c r="F778" s="101">
        <v>0</v>
      </c>
      <c r="G778" s="101">
        <v>0</v>
      </c>
      <c r="H778" s="101">
        <v>0</v>
      </c>
      <c r="I778" s="101">
        <v>0</v>
      </c>
      <c r="J778" s="101">
        <v>0</v>
      </c>
      <c r="K778" s="116">
        <v>0</v>
      </c>
      <c r="L778" s="101">
        <v>0</v>
      </c>
      <c r="M778" s="84">
        <v>590.5</v>
      </c>
      <c r="N778" s="84">
        <v>4694847.07</v>
      </c>
      <c r="O778" s="101">
        <v>0</v>
      </c>
      <c r="P778" s="101">
        <v>0</v>
      </c>
      <c r="Q778" s="101">
        <v>0</v>
      </c>
      <c r="R778" s="101">
        <v>0</v>
      </c>
      <c r="S778" s="101">
        <v>0</v>
      </c>
      <c r="T778" s="101">
        <v>0</v>
      </c>
      <c r="U778" s="101">
        <v>0</v>
      </c>
      <c r="V778" s="101">
        <v>0</v>
      </c>
      <c r="W778" s="101">
        <v>0</v>
      </c>
      <c r="X778" s="101">
        <v>0</v>
      </c>
      <c r="Y778" s="101">
        <v>0</v>
      </c>
      <c r="Z778" s="101">
        <v>0</v>
      </c>
      <c r="AA778" s="101">
        <v>0</v>
      </c>
      <c r="AB778" s="101">
        <v>0</v>
      </c>
      <c r="AC778" s="84">
        <f>ROUND(N778*2.14%,2)</f>
        <v>100469.73</v>
      </c>
      <c r="AD778" s="84">
        <v>180000</v>
      </c>
      <c r="AE778" s="101">
        <v>0</v>
      </c>
      <c r="AF778" s="74">
        <v>2025</v>
      </c>
      <c r="AG778" s="74">
        <v>2025</v>
      </c>
      <c r="AH778" s="74">
        <v>2025</v>
      </c>
      <c r="AI778" s="89"/>
      <c r="AJ778" s="89"/>
      <c r="AK778" s="89"/>
      <c r="AL778" s="89"/>
      <c r="AM778" s="90" t="s">
        <v>16955</v>
      </c>
      <c r="AN778" s="90" t="s">
        <v>16952</v>
      </c>
      <c r="AO778" s="90">
        <v>0</v>
      </c>
      <c r="AP778" s="90" t="s">
        <v>16953</v>
      </c>
      <c r="AQ778" s="90" t="s">
        <v>16972</v>
      </c>
      <c r="AR778" s="90">
        <v>0</v>
      </c>
      <c r="AS778" s="90"/>
      <c r="AT778" s="90"/>
      <c r="AU778" s="90"/>
      <c r="AV778" s="90"/>
      <c r="AW778" s="90" t="s">
        <v>854</v>
      </c>
      <c r="AX778" s="91">
        <v>747.4</v>
      </c>
      <c r="AY778" s="91">
        <v>585.20000000000005</v>
      </c>
      <c r="AZ778" s="90" t="s">
        <v>2968</v>
      </c>
      <c r="BA778" s="90" t="s">
        <v>17013</v>
      </c>
      <c r="BB778" s="92"/>
      <c r="BC778" s="93">
        <f t="shared" si="334"/>
        <v>-5.2999999999999545</v>
      </c>
      <c r="BJ778" s="61" t="str">
        <f t="shared" si="335"/>
        <v>532.100</v>
      </c>
      <c r="BM778" s="61" t="s">
        <v>653</v>
      </c>
      <c r="BN778" s="61" t="s">
        <v>657</v>
      </c>
      <c r="BO778" s="61" t="s">
        <v>3346</v>
      </c>
      <c r="BU778" s="61" t="s">
        <v>653</v>
      </c>
      <c r="BV778" s="61" t="s">
        <v>657</v>
      </c>
      <c r="BW778" s="61" t="s">
        <v>3346</v>
      </c>
      <c r="CH778" s="86">
        <f t="shared" si="322"/>
        <v>4.6566128730773926E-10</v>
      </c>
    </row>
    <row r="779" spans="1:86">
      <c r="B779" s="87" t="s">
        <v>367</v>
      </c>
      <c r="C779" s="87"/>
      <c r="D779" s="83">
        <f>D780</f>
        <v>6736263.6000000006</v>
      </c>
      <c r="E779" s="84">
        <f t="shared" ref="E779:AE779" si="345">E780</f>
        <v>0</v>
      </c>
      <c r="F779" s="84">
        <f t="shared" si="345"/>
        <v>0</v>
      </c>
      <c r="G779" s="84">
        <f t="shared" si="345"/>
        <v>0</v>
      </c>
      <c r="H779" s="84">
        <f t="shared" si="345"/>
        <v>0</v>
      </c>
      <c r="I779" s="84">
        <f t="shared" si="345"/>
        <v>0</v>
      </c>
      <c r="J779" s="84">
        <f t="shared" si="345"/>
        <v>0</v>
      </c>
      <c r="K779" s="85">
        <f t="shared" si="345"/>
        <v>0</v>
      </c>
      <c r="L779" s="84">
        <f t="shared" si="345"/>
        <v>0</v>
      </c>
      <c r="M779" s="84">
        <f t="shared" si="345"/>
        <v>726</v>
      </c>
      <c r="N779" s="84">
        <f t="shared" si="345"/>
        <v>6418899.1600000001</v>
      </c>
      <c r="O779" s="84">
        <f t="shared" si="345"/>
        <v>0</v>
      </c>
      <c r="P779" s="84">
        <f t="shared" si="345"/>
        <v>0</v>
      </c>
      <c r="Q779" s="84">
        <f t="shared" si="345"/>
        <v>0</v>
      </c>
      <c r="R779" s="84">
        <f t="shared" si="345"/>
        <v>0</v>
      </c>
      <c r="S779" s="84">
        <f t="shared" si="345"/>
        <v>0</v>
      </c>
      <c r="T779" s="84">
        <f t="shared" si="345"/>
        <v>0</v>
      </c>
      <c r="U779" s="84">
        <f t="shared" si="345"/>
        <v>0</v>
      </c>
      <c r="V779" s="84">
        <f t="shared" si="345"/>
        <v>0</v>
      </c>
      <c r="W779" s="84">
        <f t="shared" si="345"/>
        <v>0</v>
      </c>
      <c r="X779" s="84">
        <f t="shared" si="345"/>
        <v>0</v>
      </c>
      <c r="Y779" s="84">
        <f t="shared" si="345"/>
        <v>0</v>
      </c>
      <c r="Z779" s="84">
        <f t="shared" si="345"/>
        <v>0</v>
      </c>
      <c r="AA779" s="84">
        <f t="shared" si="345"/>
        <v>0</v>
      </c>
      <c r="AB779" s="84">
        <f t="shared" si="345"/>
        <v>0</v>
      </c>
      <c r="AC779" s="84">
        <f t="shared" si="345"/>
        <v>137364.44</v>
      </c>
      <c r="AD779" s="84">
        <f t="shared" si="345"/>
        <v>180000</v>
      </c>
      <c r="AE779" s="84">
        <f t="shared" si="345"/>
        <v>0</v>
      </c>
      <c r="AF779" s="74" t="s">
        <v>17027</v>
      </c>
      <c r="AG779" s="74" t="s">
        <v>17027</v>
      </c>
      <c r="AH779" s="74" t="s">
        <v>17027</v>
      </c>
      <c r="AI779" s="89"/>
      <c r="AJ779" s="89"/>
      <c r="AK779" s="89"/>
      <c r="AL779" s="89"/>
      <c r="AM779" s="90"/>
      <c r="AN779" s="90"/>
      <c r="AO779" s="90"/>
      <c r="AP779" s="90"/>
      <c r="AQ779" s="90"/>
      <c r="AR779" s="90"/>
      <c r="AS779" s="90"/>
      <c r="AT779" s="90"/>
      <c r="AU779" s="90"/>
      <c r="AV779" s="90"/>
      <c r="AW779" s="90"/>
      <c r="AX779" s="91"/>
      <c r="AY779" s="91"/>
      <c r="AZ779" s="90"/>
      <c r="BA779" s="90"/>
      <c r="BB779" s="92"/>
      <c r="BC779" s="93">
        <f t="shared" si="334"/>
        <v>-726</v>
      </c>
      <c r="BJ779" s="61" t="e">
        <f t="shared" si="335"/>
        <v>#N/A</v>
      </c>
      <c r="BM779" s="61" t="s">
        <v>3540</v>
      </c>
      <c r="BN779" s="61" t="s">
        <v>16990</v>
      </c>
      <c r="BO779" s="61" t="s">
        <v>3541</v>
      </c>
      <c r="BU779" s="61" t="s">
        <v>3540</v>
      </c>
      <c r="BV779" s="61" t="s">
        <v>16990</v>
      </c>
      <c r="BW779" s="61" t="s">
        <v>3541</v>
      </c>
      <c r="CH779" s="86">
        <f t="shared" si="322"/>
        <v>4.0745362639427185E-10</v>
      </c>
    </row>
    <row r="780" spans="1:86">
      <c r="A780" s="61">
        <v>1</v>
      </c>
      <c r="B780" s="94">
        <f>SUBTOTAL(9,$A$639:A780)</f>
        <v>111</v>
      </c>
      <c r="C780" s="98" t="s">
        <v>368</v>
      </c>
      <c r="D780" s="84">
        <f>E780+F780+G780+H780+I780+J780+L780+N780+P780+R780+T780+U780+V780+W780+X780+Y780+Z780+AA780+AB780+AC780+AD780+AE780</f>
        <v>6736263.6000000006</v>
      </c>
      <c r="E780" s="101">
        <v>0</v>
      </c>
      <c r="F780" s="101">
        <v>0</v>
      </c>
      <c r="G780" s="101">
        <v>0</v>
      </c>
      <c r="H780" s="101">
        <v>0</v>
      </c>
      <c r="I780" s="101">
        <v>0</v>
      </c>
      <c r="J780" s="101">
        <v>0</v>
      </c>
      <c r="K780" s="116">
        <v>0</v>
      </c>
      <c r="L780" s="101">
        <v>0</v>
      </c>
      <c r="M780" s="84">
        <v>726</v>
      </c>
      <c r="N780" s="84">
        <v>6418899.1600000001</v>
      </c>
      <c r="O780" s="101">
        <v>0</v>
      </c>
      <c r="P780" s="101">
        <v>0</v>
      </c>
      <c r="Q780" s="101">
        <v>0</v>
      </c>
      <c r="R780" s="101">
        <v>0</v>
      </c>
      <c r="S780" s="101">
        <v>0</v>
      </c>
      <c r="T780" s="101">
        <v>0</v>
      </c>
      <c r="U780" s="101">
        <v>0</v>
      </c>
      <c r="V780" s="101">
        <v>0</v>
      </c>
      <c r="W780" s="101">
        <v>0</v>
      </c>
      <c r="X780" s="101">
        <v>0</v>
      </c>
      <c r="Y780" s="101">
        <v>0</v>
      </c>
      <c r="Z780" s="101">
        <v>0</v>
      </c>
      <c r="AA780" s="101">
        <v>0</v>
      </c>
      <c r="AB780" s="101">
        <v>0</v>
      </c>
      <c r="AC780" s="84">
        <f>ROUND(N780*2.14%,2)</f>
        <v>137364.44</v>
      </c>
      <c r="AD780" s="84">
        <v>180000</v>
      </c>
      <c r="AE780" s="101">
        <v>0</v>
      </c>
      <c r="AF780" s="74">
        <v>2025</v>
      </c>
      <c r="AG780" s="74">
        <v>2025</v>
      </c>
      <c r="AH780" s="74">
        <v>2025</v>
      </c>
      <c r="AI780" s="89"/>
      <c r="AJ780" s="89"/>
      <c r="AK780" s="89"/>
      <c r="AL780" s="89"/>
      <c r="AM780" s="90" t="s">
        <v>16954</v>
      </c>
      <c r="AN780" s="90" t="s">
        <v>16955</v>
      </c>
      <c r="AO780" s="90">
        <v>0</v>
      </c>
      <c r="AP780" s="90" t="s">
        <v>16966</v>
      </c>
      <c r="AQ780" s="90" t="s">
        <v>16962</v>
      </c>
      <c r="AR780" s="90">
        <v>0</v>
      </c>
      <c r="AS780" s="90"/>
      <c r="AT780" s="90"/>
      <c r="AU780" s="90"/>
      <c r="AV780" s="90"/>
      <c r="AW780" s="90" t="s">
        <v>789</v>
      </c>
      <c r="AX780" s="91">
        <v>941.8</v>
      </c>
      <c r="AY780" s="91">
        <v>726</v>
      </c>
      <c r="AZ780" s="90" t="s">
        <v>2968</v>
      </c>
      <c r="BA780" s="90" t="s">
        <v>17013</v>
      </c>
      <c r="BB780" s="92"/>
      <c r="BC780" s="93">
        <f t="shared" si="334"/>
        <v>0</v>
      </c>
      <c r="BD780" s="61" t="s">
        <v>16947</v>
      </c>
      <c r="BJ780" s="61" t="str">
        <f t="shared" si="335"/>
        <v>733.600</v>
      </c>
      <c r="BM780" s="61" t="s">
        <v>3543</v>
      </c>
      <c r="BN780" s="61" t="s">
        <v>2985</v>
      </c>
      <c r="BO780" s="61" t="s">
        <v>2985</v>
      </c>
      <c r="BU780" s="61" t="s">
        <v>3543</v>
      </c>
      <c r="BV780" s="61" t="s">
        <v>2985</v>
      </c>
      <c r="BW780" s="61" t="s">
        <v>2985</v>
      </c>
      <c r="CH780" s="86">
        <f t="shared" si="322"/>
        <v>4.0745362639427185E-10</v>
      </c>
    </row>
    <row r="781" spans="1:86">
      <c r="B781" s="87" t="s">
        <v>280</v>
      </c>
      <c r="C781" s="87"/>
      <c r="D781" s="83">
        <f>D782</f>
        <v>5982176</v>
      </c>
      <c r="E781" s="84">
        <f t="shared" ref="E781:AE781" si="346">E782</f>
        <v>0</v>
      </c>
      <c r="F781" s="84">
        <f t="shared" si="346"/>
        <v>0</v>
      </c>
      <c r="G781" s="84">
        <f t="shared" si="346"/>
        <v>0</v>
      </c>
      <c r="H781" s="84">
        <f t="shared" si="346"/>
        <v>0</v>
      </c>
      <c r="I781" s="84">
        <f t="shared" si="346"/>
        <v>0</v>
      </c>
      <c r="J781" s="84">
        <f t="shared" si="346"/>
        <v>0</v>
      </c>
      <c r="K781" s="85">
        <f t="shared" si="346"/>
        <v>0</v>
      </c>
      <c r="L781" s="84">
        <f t="shared" si="346"/>
        <v>0</v>
      </c>
      <c r="M781" s="84">
        <f t="shared" si="346"/>
        <v>710</v>
      </c>
      <c r="N781" s="84">
        <f t="shared" si="346"/>
        <v>5680610.9299999997</v>
      </c>
      <c r="O781" s="84">
        <f t="shared" si="346"/>
        <v>0</v>
      </c>
      <c r="P781" s="84">
        <f t="shared" si="346"/>
        <v>0</v>
      </c>
      <c r="Q781" s="84">
        <f t="shared" si="346"/>
        <v>0</v>
      </c>
      <c r="R781" s="84">
        <f t="shared" si="346"/>
        <v>0</v>
      </c>
      <c r="S781" s="84">
        <f t="shared" si="346"/>
        <v>0</v>
      </c>
      <c r="T781" s="84">
        <f t="shared" si="346"/>
        <v>0</v>
      </c>
      <c r="U781" s="84">
        <f t="shared" si="346"/>
        <v>0</v>
      </c>
      <c r="V781" s="84">
        <f t="shared" si="346"/>
        <v>0</v>
      </c>
      <c r="W781" s="84">
        <f t="shared" si="346"/>
        <v>0</v>
      </c>
      <c r="X781" s="84">
        <f t="shared" si="346"/>
        <v>0</v>
      </c>
      <c r="Y781" s="84">
        <f t="shared" si="346"/>
        <v>0</v>
      </c>
      <c r="Z781" s="84">
        <f t="shared" si="346"/>
        <v>0</v>
      </c>
      <c r="AA781" s="84">
        <f t="shared" si="346"/>
        <v>0</v>
      </c>
      <c r="AB781" s="84">
        <f t="shared" si="346"/>
        <v>0</v>
      </c>
      <c r="AC781" s="84">
        <f t="shared" si="346"/>
        <v>121565.07</v>
      </c>
      <c r="AD781" s="84">
        <f t="shared" si="346"/>
        <v>180000</v>
      </c>
      <c r="AE781" s="84">
        <f t="shared" si="346"/>
        <v>0</v>
      </c>
      <c r="AF781" s="74" t="s">
        <v>17027</v>
      </c>
      <c r="AG781" s="74" t="s">
        <v>17027</v>
      </c>
      <c r="AH781" s="74" t="s">
        <v>17027</v>
      </c>
      <c r="AI781" s="89"/>
      <c r="AJ781" s="89"/>
      <c r="AK781" s="89"/>
      <c r="AL781" s="89"/>
      <c r="AM781" s="90"/>
      <c r="AN781" s="90"/>
      <c r="AO781" s="90"/>
      <c r="AP781" s="90"/>
      <c r="AQ781" s="90"/>
      <c r="AR781" s="90"/>
      <c r="AS781" s="90"/>
      <c r="AT781" s="90"/>
      <c r="AU781" s="90"/>
      <c r="AV781" s="90"/>
      <c r="AW781" s="90"/>
      <c r="AX781" s="91"/>
      <c r="AY781" s="91"/>
      <c r="AZ781" s="90"/>
      <c r="BA781" s="90"/>
      <c r="BB781" s="92"/>
      <c r="BC781" s="93">
        <f t="shared" si="334"/>
        <v>-710</v>
      </c>
      <c r="BJ781" s="61" t="e">
        <f t="shared" si="335"/>
        <v>#N/A</v>
      </c>
      <c r="BM781" s="61" t="s">
        <v>3393</v>
      </c>
      <c r="BN781" s="61" t="s">
        <v>1344</v>
      </c>
      <c r="BO781" s="61" t="s">
        <v>3395</v>
      </c>
      <c r="BU781" s="61" t="s">
        <v>3393</v>
      </c>
      <c r="BV781" s="61" t="s">
        <v>1344</v>
      </c>
      <c r="BW781" s="61" t="s">
        <v>3395</v>
      </c>
      <c r="CH781" s="86">
        <f t="shared" si="322"/>
        <v>2.9103830456733704E-10</v>
      </c>
    </row>
    <row r="782" spans="1:86">
      <c r="A782" s="61">
        <v>1</v>
      </c>
      <c r="B782" s="94">
        <f>SUBTOTAL(9,$A$639:A782)</f>
        <v>112</v>
      </c>
      <c r="C782" s="98" t="s">
        <v>282</v>
      </c>
      <c r="D782" s="84">
        <f>E782+F782+G782+H782+I782+J782+L782+N782+P782+R782+T782+U782+V782+W782+X782+Y782+Z782+AA782+AB782+AC782+AD782+AE782</f>
        <v>5982176</v>
      </c>
      <c r="E782" s="101">
        <v>0</v>
      </c>
      <c r="F782" s="101">
        <v>0</v>
      </c>
      <c r="G782" s="101">
        <v>0</v>
      </c>
      <c r="H782" s="101">
        <v>0</v>
      </c>
      <c r="I782" s="101">
        <v>0</v>
      </c>
      <c r="J782" s="101">
        <v>0</v>
      </c>
      <c r="K782" s="116">
        <v>0</v>
      </c>
      <c r="L782" s="101">
        <v>0</v>
      </c>
      <c r="M782" s="84">
        <v>710</v>
      </c>
      <c r="N782" s="84">
        <v>5680610.9299999997</v>
      </c>
      <c r="O782" s="101">
        <v>0</v>
      </c>
      <c r="P782" s="101">
        <v>0</v>
      </c>
      <c r="Q782" s="101">
        <v>0</v>
      </c>
      <c r="R782" s="101">
        <v>0</v>
      </c>
      <c r="S782" s="101">
        <v>0</v>
      </c>
      <c r="T782" s="101">
        <v>0</v>
      </c>
      <c r="U782" s="101">
        <v>0</v>
      </c>
      <c r="V782" s="101">
        <v>0</v>
      </c>
      <c r="W782" s="101">
        <v>0</v>
      </c>
      <c r="X782" s="101">
        <v>0</v>
      </c>
      <c r="Y782" s="101">
        <v>0</v>
      </c>
      <c r="Z782" s="101">
        <v>0</v>
      </c>
      <c r="AA782" s="101">
        <v>0</v>
      </c>
      <c r="AB782" s="101">
        <v>0</v>
      </c>
      <c r="AC782" s="84">
        <f>ROUND(N782*2.14%,2)</f>
        <v>121565.07</v>
      </c>
      <c r="AD782" s="84">
        <v>180000</v>
      </c>
      <c r="AE782" s="101">
        <v>0</v>
      </c>
      <c r="AF782" s="74">
        <v>2025</v>
      </c>
      <c r="AG782" s="74">
        <v>2025</v>
      </c>
      <c r="AH782" s="74">
        <v>2025</v>
      </c>
      <c r="AI782" s="89"/>
      <c r="AJ782" s="89"/>
      <c r="AK782" s="89"/>
      <c r="AL782" s="89"/>
      <c r="AM782" s="90" t="s">
        <v>16970</v>
      </c>
      <c r="AN782" s="90">
        <v>2016</v>
      </c>
      <c r="AO782" s="90">
        <v>0</v>
      </c>
      <c r="AP782" s="90" t="s">
        <v>16969</v>
      </c>
      <c r="AQ782" s="90" t="s">
        <v>16972</v>
      </c>
      <c r="AR782" s="90" t="s">
        <v>16965</v>
      </c>
      <c r="AS782" s="90"/>
      <c r="AT782" s="90" t="s">
        <v>16976</v>
      </c>
      <c r="AU782" s="97">
        <v>403305.91</v>
      </c>
      <c r="AV782" s="97">
        <v>358322.07</v>
      </c>
      <c r="AW782" s="90" t="s">
        <v>805</v>
      </c>
      <c r="AX782" s="91">
        <v>773.3</v>
      </c>
      <c r="AY782" s="91">
        <v>662.3</v>
      </c>
      <c r="AZ782" s="90" t="s">
        <v>2968</v>
      </c>
      <c r="BA782" s="90">
        <v>2010</v>
      </c>
      <c r="BB782" s="92"/>
      <c r="BC782" s="93">
        <f t="shared" si="334"/>
        <v>-47.700000000000045</v>
      </c>
      <c r="BJ782" s="61" t="str">
        <f t="shared" si="335"/>
        <v>503.130</v>
      </c>
      <c r="BM782" s="61" t="s">
        <v>677</v>
      </c>
      <c r="BN782" s="61" t="s">
        <v>2985</v>
      </c>
      <c r="BO782" s="61" t="s">
        <v>3396</v>
      </c>
      <c r="BU782" s="61" t="s">
        <v>677</v>
      </c>
      <c r="BV782" s="61" t="s">
        <v>2985</v>
      </c>
      <c r="BW782" s="61" t="s">
        <v>3396</v>
      </c>
      <c r="CH782" s="86">
        <f t="shared" si="322"/>
        <v>2.9103830456733704E-10</v>
      </c>
    </row>
    <row r="783" spans="1:86">
      <c r="B783" s="87" t="s">
        <v>259</v>
      </c>
      <c r="C783" s="87"/>
      <c r="D783" s="83">
        <f>D784</f>
        <v>5266000</v>
      </c>
      <c r="E783" s="84">
        <f t="shared" ref="E783:AE783" si="347">E784</f>
        <v>0</v>
      </c>
      <c r="F783" s="84">
        <f t="shared" si="347"/>
        <v>0</v>
      </c>
      <c r="G783" s="84">
        <f t="shared" si="347"/>
        <v>0</v>
      </c>
      <c r="H783" s="84">
        <f t="shared" si="347"/>
        <v>0</v>
      </c>
      <c r="I783" s="84">
        <f t="shared" si="347"/>
        <v>0</v>
      </c>
      <c r="J783" s="84">
        <f t="shared" si="347"/>
        <v>0</v>
      </c>
      <c r="K783" s="85">
        <f t="shared" si="347"/>
        <v>0</v>
      </c>
      <c r="L783" s="84">
        <f t="shared" si="347"/>
        <v>0</v>
      </c>
      <c r="M783" s="84">
        <f t="shared" si="347"/>
        <v>625</v>
      </c>
      <c r="N783" s="84">
        <f t="shared" si="347"/>
        <v>4979439.9800000004</v>
      </c>
      <c r="O783" s="84">
        <f t="shared" si="347"/>
        <v>0</v>
      </c>
      <c r="P783" s="84">
        <f t="shared" si="347"/>
        <v>0</v>
      </c>
      <c r="Q783" s="84">
        <f t="shared" si="347"/>
        <v>0</v>
      </c>
      <c r="R783" s="84">
        <f t="shared" si="347"/>
        <v>0</v>
      </c>
      <c r="S783" s="84">
        <f t="shared" si="347"/>
        <v>0</v>
      </c>
      <c r="T783" s="84">
        <f t="shared" si="347"/>
        <v>0</v>
      </c>
      <c r="U783" s="84">
        <f t="shared" si="347"/>
        <v>0</v>
      </c>
      <c r="V783" s="84">
        <f t="shared" si="347"/>
        <v>0</v>
      </c>
      <c r="W783" s="84">
        <f t="shared" si="347"/>
        <v>0</v>
      </c>
      <c r="X783" s="84">
        <f t="shared" si="347"/>
        <v>0</v>
      </c>
      <c r="Y783" s="84">
        <f t="shared" si="347"/>
        <v>0</v>
      </c>
      <c r="Z783" s="84">
        <f t="shared" si="347"/>
        <v>0</v>
      </c>
      <c r="AA783" s="84">
        <f t="shared" si="347"/>
        <v>0</v>
      </c>
      <c r="AB783" s="84">
        <f t="shared" si="347"/>
        <v>0</v>
      </c>
      <c r="AC783" s="84">
        <f t="shared" si="347"/>
        <v>106560.02</v>
      </c>
      <c r="AD783" s="84">
        <f t="shared" si="347"/>
        <v>180000</v>
      </c>
      <c r="AE783" s="84">
        <f t="shared" si="347"/>
        <v>0</v>
      </c>
      <c r="AF783" s="74" t="s">
        <v>17027</v>
      </c>
      <c r="AG783" s="74" t="s">
        <v>17027</v>
      </c>
      <c r="AH783" s="74" t="s">
        <v>17027</v>
      </c>
      <c r="AI783" s="89"/>
      <c r="AJ783" s="89"/>
      <c r="AK783" s="89"/>
      <c r="AL783" s="89"/>
      <c r="AM783" s="90"/>
      <c r="AN783" s="90"/>
      <c r="AO783" s="90"/>
      <c r="AP783" s="90"/>
      <c r="AQ783" s="90"/>
      <c r="AR783" s="90"/>
      <c r="AS783" s="90"/>
      <c r="AT783" s="90"/>
      <c r="AU783" s="90"/>
      <c r="AV783" s="90"/>
      <c r="AW783" s="90"/>
      <c r="AX783" s="91"/>
      <c r="AY783" s="91"/>
      <c r="AZ783" s="90"/>
      <c r="BA783" s="90"/>
      <c r="BB783" s="92"/>
      <c r="BC783" s="93">
        <f t="shared" si="334"/>
        <v>-625</v>
      </c>
      <c r="BJ783" s="61" t="e">
        <f t="shared" si="335"/>
        <v>#N/A</v>
      </c>
      <c r="BM783" s="61" t="s">
        <v>3398</v>
      </c>
      <c r="BN783" s="61" t="s">
        <v>2985</v>
      </c>
      <c r="BO783" s="61" t="s">
        <v>3399</v>
      </c>
      <c r="BU783" s="61" t="s">
        <v>3398</v>
      </c>
      <c r="BV783" s="61" t="s">
        <v>2985</v>
      </c>
      <c r="BW783" s="61" t="s">
        <v>3399</v>
      </c>
      <c r="CH783" s="86">
        <f t="shared" si="322"/>
        <v>-4.6566128730773926E-10</v>
      </c>
    </row>
    <row r="784" spans="1:86">
      <c r="A784" s="61">
        <v>1</v>
      </c>
      <c r="B784" s="94">
        <f>SUBTOTAL(9,$A$639:A784)</f>
        <v>113</v>
      </c>
      <c r="C784" s="98" t="s">
        <v>283</v>
      </c>
      <c r="D784" s="84">
        <f>E784+F784+G784+H784+I784+J784+L784+N784+P784+R784+T784+U784+V784+W784+X784+Y784+Z784+AA784+AB784+AC784+AD784+AE784</f>
        <v>5266000</v>
      </c>
      <c r="E784" s="101">
        <v>0</v>
      </c>
      <c r="F784" s="101">
        <v>0</v>
      </c>
      <c r="G784" s="101">
        <v>0</v>
      </c>
      <c r="H784" s="101">
        <v>0</v>
      </c>
      <c r="I784" s="101">
        <v>0</v>
      </c>
      <c r="J784" s="101">
        <v>0</v>
      </c>
      <c r="K784" s="116">
        <v>0</v>
      </c>
      <c r="L784" s="101">
        <v>0</v>
      </c>
      <c r="M784" s="84">
        <v>625</v>
      </c>
      <c r="N784" s="84">
        <v>4979439.9800000004</v>
      </c>
      <c r="O784" s="101">
        <v>0</v>
      </c>
      <c r="P784" s="101">
        <v>0</v>
      </c>
      <c r="Q784" s="101">
        <v>0</v>
      </c>
      <c r="R784" s="101">
        <v>0</v>
      </c>
      <c r="S784" s="101">
        <v>0</v>
      </c>
      <c r="T784" s="101">
        <v>0</v>
      </c>
      <c r="U784" s="101">
        <v>0</v>
      </c>
      <c r="V784" s="101">
        <v>0</v>
      </c>
      <c r="W784" s="101">
        <v>0</v>
      </c>
      <c r="X784" s="101">
        <v>0</v>
      </c>
      <c r="Y784" s="101">
        <v>0</v>
      </c>
      <c r="Z784" s="101">
        <v>0</v>
      </c>
      <c r="AA784" s="101">
        <v>0</v>
      </c>
      <c r="AB784" s="101">
        <v>0</v>
      </c>
      <c r="AC784" s="84">
        <f>ROUND(N784*2.14%,2)</f>
        <v>106560.02</v>
      </c>
      <c r="AD784" s="84">
        <v>180000</v>
      </c>
      <c r="AE784" s="101">
        <v>0</v>
      </c>
      <c r="AF784" s="74">
        <v>2025</v>
      </c>
      <c r="AG784" s="74">
        <v>2025</v>
      </c>
      <c r="AH784" s="74">
        <v>2025</v>
      </c>
      <c r="AI784" s="89"/>
      <c r="AJ784" s="89"/>
      <c r="AK784" s="89"/>
      <c r="AL784" s="89"/>
      <c r="AM784" s="90" t="s">
        <v>16970</v>
      </c>
      <c r="AN784" s="90">
        <v>2015</v>
      </c>
      <c r="AO784" s="90">
        <v>0</v>
      </c>
      <c r="AP784" s="90">
        <v>2016</v>
      </c>
      <c r="AQ784" s="90" t="s">
        <v>16969</v>
      </c>
      <c r="AR784" s="90">
        <v>0</v>
      </c>
      <c r="AS784" s="90"/>
      <c r="AT784" s="90" t="s">
        <v>16977</v>
      </c>
      <c r="AU784" s="97">
        <f>607070.14+76733.94</f>
        <v>683804.08000000007</v>
      </c>
      <c r="AV784" s="97">
        <v>387841.69999999995</v>
      </c>
      <c r="AW784" s="90" t="s">
        <v>619</v>
      </c>
      <c r="AX784" s="91">
        <v>660</v>
      </c>
      <c r="AY784" s="91">
        <v>520.71</v>
      </c>
      <c r="AZ784" s="90" t="s">
        <v>2968</v>
      </c>
      <c r="BA784" s="90">
        <v>2004</v>
      </c>
      <c r="BB784" s="92"/>
      <c r="BC784" s="93">
        <f t="shared" si="334"/>
        <v>-104.28999999999996</v>
      </c>
      <c r="BJ784" s="61" t="str">
        <f t="shared" si="335"/>
        <v>433.920</v>
      </c>
      <c r="BM784" s="61" t="s">
        <v>3401</v>
      </c>
      <c r="BN784" s="61" t="s">
        <v>1344</v>
      </c>
      <c r="BO784" s="61" t="s">
        <v>3402</v>
      </c>
      <c r="BU784" s="61" t="s">
        <v>3401</v>
      </c>
      <c r="BV784" s="61" t="s">
        <v>1344</v>
      </c>
      <c r="BW784" s="61" t="s">
        <v>3402</v>
      </c>
      <c r="CH784" s="86">
        <f t="shared" si="322"/>
        <v>-4.6566128730773926E-10</v>
      </c>
    </row>
    <row r="785" spans="1:86">
      <c r="B785" s="87" t="s">
        <v>261</v>
      </c>
      <c r="C785" s="87"/>
      <c r="D785" s="83">
        <f>D786</f>
        <v>2764282.4000000004</v>
      </c>
      <c r="E785" s="84">
        <f t="shared" ref="E785:AE785" si="348">E786</f>
        <v>0</v>
      </c>
      <c r="F785" s="84">
        <f t="shared" si="348"/>
        <v>0</v>
      </c>
      <c r="G785" s="84">
        <f t="shared" si="348"/>
        <v>0</v>
      </c>
      <c r="H785" s="84">
        <f t="shared" si="348"/>
        <v>0</v>
      </c>
      <c r="I785" s="84">
        <f t="shared" si="348"/>
        <v>0</v>
      </c>
      <c r="J785" s="84">
        <f t="shared" si="348"/>
        <v>0</v>
      </c>
      <c r="K785" s="85">
        <f t="shared" si="348"/>
        <v>0</v>
      </c>
      <c r="L785" s="84">
        <f t="shared" si="348"/>
        <v>0</v>
      </c>
      <c r="M785" s="84">
        <f t="shared" si="348"/>
        <v>310</v>
      </c>
      <c r="N785" s="84">
        <f t="shared" si="348"/>
        <v>2559508.91</v>
      </c>
      <c r="O785" s="84">
        <f t="shared" si="348"/>
        <v>0</v>
      </c>
      <c r="P785" s="84">
        <f t="shared" si="348"/>
        <v>0</v>
      </c>
      <c r="Q785" s="84">
        <f t="shared" si="348"/>
        <v>0</v>
      </c>
      <c r="R785" s="84">
        <f t="shared" si="348"/>
        <v>0</v>
      </c>
      <c r="S785" s="84">
        <f t="shared" si="348"/>
        <v>0</v>
      </c>
      <c r="T785" s="84">
        <f t="shared" si="348"/>
        <v>0</v>
      </c>
      <c r="U785" s="84">
        <f t="shared" si="348"/>
        <v>0</v>
      </c>
      <c r="V785" s="84">
        <f t="shared" si="348"/>
        <v>0</v>
      </c>
      <c r="W785" s="84">
        <f t="shared" si="348"/>
        <v>0</v>
      </c>
      <c r="X785" s="84">
        <f t="shared" si="348"/>
        <v>0</v>
      </c>
      <c r="Y785" s="84">
        <f t="shared" si="348"/>
        <v>0</v>
      </c>
      <c r="Z785" s="84">
        <f t="shared" si="348"/>
        <v>0</v>
      </c>
      <c r="AA785" s="84">
        <f t="shared" si="348"/>
        <v>0</v>
      </c>
      <c r="AB785" s="84">
        <f t="shared" si="348"/>
        <v>0</v>
      </c>
      <c r="AC785" s="84">
        <f t="shared" si="348"/>
        <v>54773.49</v>
      </c>
      <c r="AD785" s="84">
        <f t="shared" si="348"/>
        <v>150000</v>
      </c>
      <c r="AE785" s="84">
        <f t="shared" si="348"/>
        <v>0</v>
      </c>
      <c r="AF785" s="74" t="s">
        <v>17027</v>
      </c>
      <c r="AG785" s="74" t="s">
        <v>17027</v>
      </c>
      <c r="AH785" s="74" t="s">
        <v>17027</v>
      </c>
      <c r="AI785" s="89"/>
      <c r="AJ785" s="89"/>
      <c r="AK785" s="89"/>
      <c r="AL785" s="89"/>
      <c r="AM785" s="90"/>
      <c r="AN785" s="90"/>
      <c r="AO785" s="90"/>
      <c r="AP785" s="90"/>
      <c r="AQ785" s="90"/>
      <c r="AR785" s="90"/>
      <c r="AS785" s="90"/>
      <c r="AT785" s="90"/>
      <c r="AU785" s="90"/>
      <c r="AV785" s="90"/>
      <c r="AW785" s="90"/>
      <c r="AX785" s="91"/>
      <c r="AY785" s="91"/>
      <c r="AZ785" s="90"/>
      <c r="BA785" s="90"/>
      <c r="BB785" s="92"/>
      <c r="BC785" s="93">
        <f t="shared" si="334"/>
        <v>-310</v>
      </c>
      <c r="BJ785" s="61" t="e">
        <f t="shared" si="335"/>
        <v>#N/A</v>
      </c>
      <c r="BM785" s="61" t="s">
        <v>557</v>
      </c>
      <c r="BN785" s="61" t="s">
        <v>2985</v>
      </c>
      <c r="BO785" s="61" t="s">
        <v>2985</v>
      </c>
      <c r="BU785" s="61" t="s">
        <v>557</v>
      </c>
      <c r="BV785" s="61" t="s">
        <v>2985</v>
      </c>
      <c r="BW785" s="61" t="s">
        <v>2985</v>
      </c>
      <c r="CH785" s="86">
        <f t="shared" si="322"/>
        <v>2.3283064365386963E-10</v>
      </c>
    </row>
    <row r="786" spans="1:86">
      <c r="A786" s="61">
        <v>1</v>
      </c>
      <c r="B786" s="94">
        <f>SUBTOTAL(9,$A$639:A786)</f>
        <v>114</v>
      </c>
      <c r="C786" s="98" t="s">
        <v>284</v>
      </c>
      <c r="D786" s="84">
        <f>E786+F786+G786+H786+I786+J786+L786+N786+P786+R786+T786+U786+V786+W786+X786+Y786+Z786+AA786+AB786+AC786+AD786+AE786</f>
        <v>2764282.4000000004</v>
      </c>
      <c r="E786" s="101">
        <v>0</v>
      </c>
      <c r="F786" s="101">
        <v>0</v>
      </c>
      <c r="G786" s="101">
        <v>0</v>
      </c>
      <c r="H786" s="101">
        <v>0</v>
      </c>
      <c r="I786" s="101">
        <v>0</v>
      </c>
      <c r="J786" s="101">
        <v>0</v>
      </c>
      <c r="K786" s="116">
        <v>0</v>
      </c>
      <c r="L786" s="101">
        <v>0</v>
      </c>
      <c r="M786" s="84">
        <v>310</v>
      </c>
      <c r="N786" s="84">
        <v>2559508.91</v>
      </c>
      <c r="O786" s="101">
        <v>0</v>
      </c>
      <c r="P786" s="101">
        <v>0</v>
      </c>
      <c r="Q786" s="101">
        <v>0</v>
      </c>
      <c r="R786" s="101">
        <v>0</v>
      </c>
      <c r="S786" s="101">
        <v>0</v>
      </c>
      <c r="T786" s="101">
        <v>0</v>
      </c>
      <c r="U786" s="101">
        <v>0</v>
      </c>
      <c r="V786" s="101">
        <v>0</v>
      </c>
      <c r="W786" s="101">
        <v>0</v>
      </c>
      <c r="X786" s="101">
        <v>0</v>
      </c>
      <c r="Y786" s="101">
        <v>0</v>
      </c>
      <c r="Z786" s="101">
        <v>0</v>
      </c>
      <c r="AA786" s="101">
        <v>0</v>
      </c>
      <c r="AB786" s="101">
        <v>0</v>
      </c>
      <c r="AC786" s="84">
        <f>ROUND(N786*2.14%,2)</f>
        <v>54773.49</v>
      </c>
      <c r="AD786" s="84">
        <v>150000</v>
      </c>
      <c r="AE786" s="101">
        <v>0</v>
      </c>
      <c r="AF786" s="74">
        <v>2025</v>
      </c>
      <c r="AG786" s="74">
        <v>2025</v>
      </c>
      <c r="AH786" s="74">
        <v>2025</v>
      </c>
      <c r="AI786" s="89"/>
      <c r="AJ786" s="89"/>
      <c r="AK786" s="89"/>
      <c r="AL786" s="89"/>
      <c r="AM786" s="90" t="s">
        <v>16968</v>
      </c>
      <c r="AN786" s="90" t="s">
        <v>16966</v>
      </c>
      <c r="AO786" s="90">
        <v>0</v>
      </c>
      <c r="AP786" s="90" t="s">
        <v>16965</v>
      </c>
      <c r="AQ786" s="90" t="s">
        <v>16958</v>
      </c>
      <c r="AR786" s="90" t="s">
        <v>16965</v>
      </c>
      <c r="AS786" s="90"/>
      <c r="AT786" s="90"/>
      <c r="AU786" s="90"/>
      <c r="AV786" s="90"/>
      <c r="AW786" s="90" t="s">
        <v>663</v>
      </c>
      <c r="AX786" s="91">
        <v>998.3</v>
      </c>
      <c r="AY786" s="91">
        <v>307.8</v>
      </c>
      <c r="AZ786" s="90" t="s">
        <v>2993</v>
      </c>
      <c r="BA786" s="90" t="s">
        <v>17013</v>
      </c>
      <c r="BB786" s="92"/>
      <c r="BC786" s="93">
        <f t="shared" si="334"/>
        <v>-2.1999999999999886</v>
      </c>
      <c r="BJ786" s="61" t="str">
        <f t="shared" si="335"/>
        <v>нет данных</v>
      </c>
      <c r="BM786" s="61" t="s">
        <v>3403</v>
      </c>
      <c r="BN786" s="61" t="s">
        <v>3007</v>
      </c>
      <c r="BO786" s="61" t="s">
        <v>934</v>
      </c>
      <c r="BU786" s="61" t="s">
        <v>3403</v>
      </c>
      <c r="BV786" s="61" t="s">
        <v>3007</v>
      </c>
      <c r="BW786" s="61" t="s">
        <v>934</v>
      </c>
      <c r="CH786" s="86">
        <f t="shared" si="322"/>
        <v>2.3283064365386963E-10</v>
      </c>
    </row>
    <row r="787" spans="1:86">
      <c r="B787" s="87" t="s">
        <v>263</v>
      </c>
      <c r="C787" s="87"/>
      <c r="D787" s="83">
        <f>D788+D789</f>
        <v>18334915.32</v>
      </c>
      <c r="E787" s="84">
        <f t="shared" ref="E787:AE787" si="349">E788+E789</f>
        <v>0</v>
      </c>
      <c r="F787" s="84">
        <f t="shared" si="349"/>
        <v>0</v>
      </c>
      <c r="G787" s="84">
        <f t="shared" si="349"/>
        <v>0</v>
      </c>
      <c r="H787" s="84">
        <f t="shared" si="349"/>
        <v>0</v>
      </c>
      <c r="I787" s="84">
        <f t="shared" si="349"/>
        <v>0</v>
      </c>
      <c r="J787" s="84">
        <f t="shared" si="349"/>
        <v>0</v>
      </c>
      <c r="K787" s="85">
        <f t="shared" si="349"/>
        <v>0</v>
      </c>
      <c r="L787" s="84">
        <f t="shared" si="349"/>
        <v>0</v>
      </c>
      <c r="M787" s="84">
        <f t="shared" si="349"/>
        <v>2176.1</v>
      </c>
      <c r="N787" s="84">
        <f t="shared" si="349"/>
        <v>17578730.489999998</v>
      </c>
      <c r="O787" s="84">
        <f t="shared" si="349"/>
        <v>0</v>
      </c>
      <c r="P787" s="84">
        <f t="shared" si="349"/>
        <v>0</v>
      </c>
      <c r="Q787" s="84">
        <f t="shared" si="349"/>
        <v>0</v>
      </c>
      <c r="R787" s="84">
        <f t="shared" si="349"/>
        <v>0</v>
      </c>
      <c r="S787" s="84">
        <f t="shared" si="349"/>
        <v>0</v>
      </c>
      <c r="T787" s="84">
        <f t="shared" si="349"/>
        <v>0</v>
      </c>
      <c r="U787" s="84">
        <f t="shared" si="349"/>
        <v>0</v>
      </c>
      <c r="V787" s="84">
        <f t="shared" si="349"/>
        <v>0</v>
      </c>
      <c r="W787" s="84">
        <f t="shared" si="349"/>
        <v>0</v>
      </c>
      <c r="X787" s="84">
        <f t="shared" si="349"/>
        <v>0</v>
      </c>
      <c r="Y787" s="84">
        <f t="shared" si="349"/>
        <v>0</v>
      </c>
      <c r="Z787" s="84">
        <f t="shared" si="349"/>
        <v>0</v>
      </c>
      <c r="AA787" s="84">
        <f t="shared" si="349"/>
        <v>0</v>
      </c>
      <c r="AB787" s="84">
        <f t="shared" si="349"/>
        <v>0</v>
      </c>
      <c r="AC787" s="84">
        <f t="shared" si="349"/>
        <v>376184.82999999996</v>
      </c>
      <c r="AD787" s="84">
        <f t="shared" si="349"/>
        <v>380000</v>
      </c>
      <c r="AE787" s="84">
        <f t="shared" si="349"/>
        <v>0</v>
      </c>
      <c r="AF787" s="74" t="s">
        <v>17027</v>
      </c>
      <c r="AG787" s="74" t="s">
        <v>17027</v>
      </c>
      <c r="AH787" s="74" t="s">
        <v>17027</v>
      </c>
      <c r="AI787" s="89"/>
      <c r="AJ787" s="89"/>
      <c r="AK787" s="89"/>
      <c r="AL787" s="89"/>
      <c r="AM787" s="90"/>
      <c r="AN787" s="90"/>
      <c r="AO787" s="90"/>
      <c r="AP787" s="90"/>
      <c r="AQ787" s="90"/>
      <c r="AR787" s="90"/>
      <c r="AS787" s="90"/>
      <c r="AT787" s="90"/>
      <c r="AU787" s="90"/>
      <c r="AV787" s="90"/>
      <c r="AW787" s="90"/>
      <c r="AX787" s="91"/>
      <c r="AY787" s="91"/>
      <c r="AZ787" s="90"/>
      <c r="BA787" s="90"/>
      <c r="BB787" s="92"/>
      <c r="BC787" s="93">
        <f t="shared" si="334"/>
        <v>-2176.1</v>
      </c>
      <c r="BJ787" s="61" t="e">
        <f t="shared" si="335"/>
        <v>#N/A</v>
      </c>
      <c r="BM787" s="61" t="s">
        <v>3404</v>
      </c>
      <c r="BN787" s="61" t="s">
        <v>615</v>
      </c>
      <c r="BO787" s="61" t="s">
        <v>3406</v>
      </c>
      <c r="BU787" s="61" t="s">
        <v>3404</v>
      </c>
      <c r="BV787" s="61" t="s">
        <v>615</v>
      </c>
      <c r="BW787" s="61" t="s">
        <v>3406</v>
      </c>
      <c r="CH787" s="86">
        <f t="shared" si="322"/>
        <v>1.9790604710578918E-9</v>
      </c>
    </row>
    <row r="788" spans="1:86">
      <c r="A788" s="61">
        <v>1</v>
      </c>
      <c r="B788" s="94">
        <f>SUBTOTAL(9,$A$639:A788)</f>
        <v>115</v>
      </c>
      <c r="C788" s="98" t="s">
        <v>285</v>
      </c>
      <c r="D788" s="84">
        <f t="shared" ref="D788:D789" si="350">E788+F788+G788+H788+I788+J788+L788+N788+P788+R788+T788+U788+V788+W788+X788+Y788+Z788+AA788+AB788+AC788+AD788+AE788</f>
        <v>11594435.32</v>
      </c>
      <c r="E788" s="101">
        <v>0</v>
      </c>
      <c r="F788" s="101">
        <v>0</v>
      </c>
      <c r="G788" s="101">
        <v>0</v>
      </c>
      <c r="H788" s="101">
        <v>0</v>
      </c>
      <c r="I788" s="101">
        <v>0</v>
      </c>
      <c r="J788" s="101">
        <v>0</v>
      </c>
      <c r="K788" s="116">
        <v>0</v>
      </c>
      <c r="L788" s="101">
        <v>0</v>
      </c>
      <c r="M788" s="84">
        <v>1376.1</v>
      </c>
      <c r="N788" s="84">
        <v>11155703.27</v>
      </c>
      <c r="O788" s="101">
        <v>0</v>
      </c>
      <c r="P788" s="101">
        <v>0</v>
      </c>
      <c r="Q788" s="101">
        <v>0</v>
      </c>
      <c r="R788" s="101">
        <v>0</v>
      </c>
      <c r="S788" s="101">
        <v>0</v>
      </c>
      <c r="T788" s="101">
        <v>0</v>
      </c>
      <c r="U788" s="101">
        <v>0</v>
      </c>
      <c r="V788" s="101">
        <v>0</v>
      </c>
      <c r="W788" s="101">
        <v>0</v>
      </c>
      <c r="X788" s="101">
        <v>0</v>
      </c>
      <c r="Y788" s="101">
        <v>0</v>
      </c>
      <c r="Z788" s="101">
        <v>0</v>
      </c>
      <c r="AA788" s="101">
        <v>0</v>
      </c>
      <c r="AB788" s="101">
        <v>0</v>
      </c>
      <c r="AC788" s="84">
        <f>ROUND(N788*2.14%,2)</f>
        <v>238732.05</v>
      </c>
      <c r="AD788" s="101">
        <v>200000</v>
      </c>
      <c r="AE788" s="101">
        <v>0</v>
      </c>
      <c r="AF788" s="74">
        <v>2025</v>
      </c>
      <c r="AG788" s="74">
        <v>2025</v>
      </c>
      <c r="AH788" s="74">
        <v>2025</v>
      </c>
      <c r="AI788" s="89"/>
      <c r="AJ788" s="89"/>
      <c r="AK788" s="89"/>
      <c r="AL788" s="89"/>
      <c r="AM788" s="90" t="s">
        <v>16963</v>
      </c>
      <c r="AN788" s="90" t="s">
        <v>16970</v>
      </c>
      <c r="AO788" s="90">
        <v>0</v>
      </c>
      <c r="AP788" s="90" t="s">
        <v>16965</v>
      </c>
      <c r="AQ788" s="90" t="s">
        <v>16969</v>
      </c>
      <c r="AR788" s="90" t="s">
        <v>16965</v>
      </c>
      <c r="AS788" s="90"/>
      <c r="AT788" s="90"/>
      <c r="AU788" s="90"/>
      <c r="AV788" s="90"/>
      <c r="AW788" s="90" t="s">
        <v>777</v>
      </c>
      <c r="AX788" s="91">
        <v>3673.2</v>
      </c>
      <c r="AY788" s="91">
        <v>1200</v>
      </c>
      <c r="AZ788" s="90" t="s">
        <v>2968</v>
      </c>
      <c r="BA788" s="90">
        <v>2009</v>
      </c>
      <c r="BB788" s="92"/>
      <c r="BC788" s="93">
        <f t="shared" si="334"/>
        <v>-176.09999999999991</v>
      </c>
      <c r="BJ788" s="61" t="str">
        <f t="shared" si="335"/>
        <v>нет данных</v>
      </c>
      <c r="BM788" s="61" t="s">
        <v>3408</v>
      </c>
      <c r="BN788" s="61" t="s">
        <v>3085</v>
      </c>
      <c r="BO788" s="61" t="s">
        <v>2985</v>
      </c>
      <c r="BU788" s="61" t="s">
        <v>3408</v>
      </c>
      <c r="BV788" s="61" t="s">
        <v>3085</v>
      </c>
      <c r="BW788" s="61" t="s">
        <v>2985</v>
      </c>
      <c r="CH788" s="86">
        <f t="shared" si="322"/>
        <v>7.5669959187507629E-10</v>
      </c>
    </row>
    <row r="789" spans="1:86">
      <c r="A789" s="61">
        <v>1</v>
      </c>
      <c r="B789" s="94">
        <f>SUBTOTAL(9,$A$639:A789)</f>
        <v>116</v>
      </c>
      <c r="C789" s="98" t="s">
        <v>286</v>
      </c>
      <c r="D789" s="84">
        <f t="shared" si="350"/>
        <v>6740480</v>
      </c>
      <c r="E789" s="101">
        <v>0</v>
      </c>
      <c r="F789" s="101">
        <v>0</v>
      </c>
      <c r="G789" s="101">
        <v>0</v>
      </c>
      <c r="H789" s="101">
        <v>0</v>
      </c>
      <c r="I789" s="101">
        <v>0</v>
      </c>
      <c r="J789" s="101">
        <v>0</v>
      </c>
      <c r="K789" s="116">
        <v>0</v>
      </c>
      <c r="L789" s="101">
        <v>0</v>
      </c>
      <c r="M789" s="84">
        <v>800</v>
      </c>
      <c r="N789" s="84">
        <v>6423027.2199999997</v>
      </c>
      <c r="O789" s="101">
        <v>0</v>
      </c>
      <c r="P789" s="101">
        <v>0</v>
      </c>
      <c r="Q789" s="101">
        <v>0</v>
      </c>
      <c r="R789" s="101">
        <v>0</v>
      </c>
      <c r="S789" s="101">
        <v>0</v>
      </c>
      <c r="T789" s="101">
        <v>0</v>
      </c>
      <c r="U789" s="101">
        <v>0</v>
      </c>
      <c r="V789" s="101">
        <v>0</v>
      </c>
      <c r="W789" s="101">
        <v>0</v>
      </c>
      <c r="X789" s="101">
        <v>0</v>
      </c>
      <c r="Y789" s="101">
        <v>0</v>
      </c>
      <c r="Z789" s="101">
        <v>0</v>
      </c>
      <c r="AA789" s="101">
        <v>0</v>
      </c>
      <c r="AB789" s="101">
        <v>0</v>
      </c>
      <c r="AC789" s="84">
        <f>ROUND(N789*2.14%,2)</f>
        <v>137452.78</v>
      </c>
      <c r="AD789" s="84">
        <v>180000</v>
      </c>
      <c r="AE789" s="101">
        <v>0</v>
      </c>
      <c r="AF789" s="74">
        <v>2025</v>
      </c>
      <c r="AG789" s="74">
        <v>2025</v>
      </c>
      <c r="AH789" s="74">
        <v>2025</v>
      </c>
      <c r="AI789" s="89"/>
      <c r="AJ789" s="89"/>
      <c r="AK789" s="89"/>
      <c r="AL789" s="89"/>
      <c r="AM789" s="90" t="s">
        <v>16954</v>
      </c>
      <c r="AN789" s="90" t="s">
        <v>16975</v>
      </c>
      <c r="AO789" s="90">
        <v>0</v>
      </c>
      <c r="AP789" s="90" t="s">
        <v>16952</v>
      </c>
      <c r="AQ789" s="90" t="s">
        <v>16967</v>
      </c>
      <c r="AR789" s="90">
        <v>0</v>
      </c>
      <c r="AS789" s="90"/>
      <c r="AT789" s="90"/>
      <c r="AU789" s="90"/>
      <c r="AV789" s="90"/>
      <c r="AW789" s="90" t="s">
        <v>619</v>
      </c>
      <c r="AX789" s="91">
        <v>3493.88</v>
      </c>
      <c r="AY789" s="91">
        <v>691.71</v>
      </c>
      <c r="AZ789" s="90" t="s">
        <v>2968</v>
      </c>
      <c r="BA789" s="90" t="s">
        <v>17013</v>
      </c>
      <c r="BB789" s="92"/>
      <c r="BC789" s="93">
        <f t="shared" si="334"/>
        <v>-108.28999999999996</v>
      </c>
      <c r="BJ789" s="61" t="str">
        <f t="shared" si="335"/>
        <v>нет данных</v>
      </c>
      <c r="BM789" s="61" t="s">
        <v>3409</v>
      </c>
      <c r="BN789" s="61" t="s">
        <v>777</v>
      </c>
      <c r="BO789" s="61" t="s">
        <v>3410</v>
      </c>
      <c r="BU789" s="61" t="s">
        <v>3409</v>
      </c>
      <c r="BV789" s="61" t="s">
        <v>777</v>
      </c>
      <c r="BW789" s="61" t="s">
        <v>3410</v>
      </c>
      <c r="CH789" s="86">
        <f t="shared" si="322"/>
        <v>2.6193447411060333E-10</v>
      </c>
    </row>
    <row r="790" spans="1:86">
      <c r="B790" s="87" t="s">
        <v>266</v>
      </c>
      <c r="C790" s="87"/>
      <c r="D790" s="83">
        <f>D791</f>
        <v>13268555.52</v>
      </c>
      <c r="E790" s="84">
        <f t="shared" ref="E790:AE790" si="351">E791</f>
        <v>0</v>
      </c>
      <c r="F790" s="84">
        <f t="shared" si="351"/>
        <v>0</v>
      </c>
      <c r="G790" s="84">
        <f t="shared" si="351"/>
        <v>0</v>
      </c>
      <c r="H790" s="84">
        <f t="shared" si="351"/>
        <v>0</v>
      </c>
      <c r="I790" s="84">
        <f t="shared" si="351"/>
        <v>0</v>
      </c>
      <c r="J790" s="84">
        <f t="shared" si="351"/>
        <v>0</v>
      </c>
      <c r="K790" s="85">
        <f t="shared" si="351"/>
        <v>0</v>
      </c>
      <c r="L790" s="84">
        <f t="shared" si="351"/>
        <v>0</v>
      </c>
      <c r="M790" s="84">
        <f t="shared" si="351"/>
        <v>1488</v>
      </c>
      <c r="N790" s="84">
        <f t="shared" si="351"/>
        <v>12794747.91</v>
      </c>
      <c r="O790" s="84">
        <f t="shared" si="351"/>
        <v>0</v>
      </c>
      <c r="P790" s="84">
        <f t="shared" si="351"/>
        <v>0</v>
      </c>
      <c r="Q790" s="84">
        <f t="shared" si="351"/>
        <v>0</v>
      </c>
      <c r="R790" s="84">
        <f t="shared" si="351"/>
        <v>0</v>
      </c>
      <c r="S790" s="84">
        <f t="shared" si="351"/>
        <v>0</v>
      </c>
      <c r="T790" s="84">
        <f t="shared" si="351"/>
        <v>0</v>
      </c>
      <c r="U790" s="84">
        <f t="shared" si="351"/>
        <v>0</v>
      </c>
      <c r="V790" s="84">
        <f t="shared" si="351"/>
        <v>0</v>
      </c>
      <c r="W790" s="84">
        <f t="shared" si="351"/>
        <v>0</v>
      </c>
      <c r="X790" s="84">
        <f t="shared" si="351"/>
        <v>0</v>
      </c>
      <c r="Y790" s="84">
        <f t="shared" si="351"/>
        <v>0</v>
      </c>
      <c r="Z790" s="84">
        <f t="shared" si="351"/>
        <v>0</v>
      </c>
      <c r="AA790" s="84">
        <f t="shared" si="351"/>
        <v>0</v>
      </c>
      <c r="AB790" s="84">
        <f t="shared" si="351"/>
        <v>0</v>
      </c>
      <c r="AC790" s="84">
        <f t="shared" si="351"/>
        <v>273807.61</v>
      </c>
      <c r="AD790" s="84">
        <f t="shared" si="351"/>
        <v>200000</v>
      </c>
      <c r="AE790" s="84">
        <f t="shared" si="351"/>
        <v>0</v>
      </c>
      <c r="AF790" s="74" t="s">
        <v>17027</v>
      </c>
      <c r="AG790" s="74" t="s">
        <v>17027</v>
      </c>
      <c r="AH790" s="74" t="s">
        <v>17027</v>
      </c>
      <c r="AI790" s="89"/>
      <c r="AJ790" s="89"/>
      <c r="AK790" s="89"/>
      <c r="AL790" s="89"/>
      <c r="AM790" s="90"/>
      <c r="AN790" s="90"/>
      <c r="AO790" s="90"/>
      <c r="AP790" s="90"/>
      <c r="AQ790" s="90"/>
      <c r="AR790" s="90"/>
      <c r="AS790" s="90"/>
      <c r="AT790" s="90"/>
      <c r="AU790" s="90"/>
      <c r="AV790" s="90"/>
      <c r="AW790" s="90"/>
      <c r="AX790" s="91"/>
      <c r="AY790" s="91"/>
      <c r="AZ790" s="90"/>
      <c r="BA790" s="90"/>
      <c r="BB790" s="92"/>
      <c r="BC790" s="93">
        <f t="shared" ref="BC790:BC811" si="352">AY790-M790</f>
        <v>-1488</v>
      </c>
      <c r="BJ790" s="61" t="e">
        <f t="shared" si="335"/>
        <v>#N/A</v>
      </c>
      <c r="BM790" s="61" t="s">
        <v>678</v>
      </c>
      <c r="BN790" s="61" t="s">
        <v>2985</v>
      </c>
      <c r="BO790" s="61" t="s">
        <v>2985</v>
      </c>
      <c r="BU790" s="61" t="s">
        <v>678</v>
      </c>
      <c r="BV790" s="61" t="s">
        <v>2985</v>
      </c>
      <c r="BW790" s="61" t="s">
        <v>2985</v>
      </c>
      <c r="CH790" s="86">
        <f t="shared" si="322"/>
        <v>-5.8207660913467407E-10</v>
      </c>
    </row>
    <row r="791" spans="1:86">
      <c r="A791" s="61">
        <v>1</v>
      </c>
      <c r="B791" s="94">
        <f>SUBTOTAL(9,$A$639:A791)</f>
        <v>117</v>
      </c>
      <c r="C791" s="98" t="s">
        <v>287</v>
      </c>
      <c r="D791" s="84">
        <f>E791+F791+G791+H791+I791+J791+L791+N791+P791+R791+T791+U791+V791+W791+X791+Y791+Z791+AA791+AB791+AC791+AD791+AE791</f>
        <v>13268555.52</v>
      </c>
      <c r="E791" s="101">
        <v>0</v>
      </c>
      <c r="F791" s="101">
        <v>0</v>
      </c>
      <c r="G791" s="101">
        <v>0</v>
      </c>
      <c r="H791" s="101">
        <v>0</v>
      </c>
      <c r="I791" s="101">
        <v>0</v>
      </c>
      <c r="J791" s="101">
        <v>0</v>
      </c>
      <c r="K791" s="116">
        <v>0</v>
      </c>
      <c r="L791" s="101">
        <v>0</v>
      </c>
      <c r="M791" s="84">
        <v>1488</v>
      </c>
      <c r="N791" s="84">
        <v>12794747.91</v>
      </c>
      <c r="O791" s="101">
        <v>0</v>
      </c>
      <c r="P791" s="101">
        <v>0</v>
      </c>
      <c r="Q791" s="101">
        <v>0</v>
      </c>
      <c r="R791" s="101">
        <v>0</v>
      </c>
      <c r="S791" s="101">
        <v>0</v>
      </c>
      <c r="T791" s="101">
        <v>0</v>
      </c>
      <c r="U791" s="101">
        <v>0</v>
      </c>
      <c r="V791" s="101">
        <v>0</v>
      </c>
      <c r="W791" s="101">
        <v>0</v>
      </c>
      <c r="X791" s="101">
        <v>0</v>
      </c>
      <c r="Y791" s="101">
        <v>0</v>
      </c>
      <c r="Z791" s="101">
        <v>0</v>
      </c>
      <c r="AA791" s="101">
        <v>0</v>
      </c>
      <c r="AB791" s="101">
        <v>0</v>
      </c>
      <c r="AC791" s="84">
        <f>ROUND(N791*2.14%,2)</f>
        <v>273807.61</v>
      </c>
      <c r="AD791" s="101">
        <v>200000</v>
      </c>
      <c r="AE791" s="101">
        <v>0</v>
      </c>
      <c r="AF791" s="74">
        <v>2025</v>
      </c>
      <c r="AG791" s="74">
        <v>2025</v>
      </c>
      <c r="AH791" s="74">
        <v>2025</v>
      </c>
      <c r="AI791" s="89"/>
      <c r="AJ791" s="89"/>
      <c r="AK791" s="89"/>
      <c r="AL791" s="89"/>
      <c r="AM791" s="90" t="s">
        <v>16970</v>
      </c>
      <c r="AN791" s="90" t="s">
        <v>16959</v>
      </c>
      <c r="AO791" s="90">
        <v>0</v>
      </c>
      <c r="AP791" s="90" t="s">
        <v>16965</v>
      </c>
      <c r="AQ791" s="90" t="s">
        <v>16965</v>
      </c>
      <c r="AR791" s="90" t="s">
        <v>16958</v>
      </c>
      <c r="AS791" s="90"/>
      <c r="AT791" s="90"/>
      <c r="AU791" s="90"/>
      <c r="AV791" s="90"/>
      <c r="AW791" s="90" t="s">
        <v>671</v>
      </c>
      <c r="AX791" s="91">
        <v>5515.1</v>
      </c>
      <c r="AY791" s="91">
        <v>1487.28</v>
      </c>
      <c r="AZ791" s="90" t="s">
        <v>2993</v>
      </c>
      <c r="BA791" s="90" t="s">
        <v>17013</v>
      </c>
      <c r="BB791" s="92"/>
      <c r="BC791" s="93">
        <f t="shared" si="352"/>
        <v>-0.72000000000002728</v>
      </c>
      <c r="BJ791" s="61" t="str">
        <f t="shared" si="335"/>
        <v>1614.800</v>
      </c>
      <c r="BM791" s="61" t="s">
        <v>3411</v>
      </c>
      <c r="BN791" s="61" t="s">
        <v>717</v>
      </c>
      <c r="BO791" s="61" t="s">
        <v>3375</v>
      </c>
      <c r="BU791" s="61" t="s">
        <v>3411</v>
      </c>
      <c r="BV791" s="61" t="s">
        <v>717</v>
      </c>
      <c r="BW791" s="61" t="s">
        <v>3375</v>
      </c>
      <c r="CH791" s="86">
        <f t="shared" si="322"/>
        <v>-5.8207660913467407E-10</v>
      </c>
    </row>
    <row r="792" spans="1:86" ht="20.25" customHeight="1">
      <c r="B792" s="87" t="s">
        <v>52</v>
      </c>
      <c r="C792" s="87"/>
      <c r="D792" s="83">
        <f>D793</f>
        <v>5602584</v>
      </c>
      <c r="E792" s="84">
        <f t="shared" ref="E792:AE792" si="353">E793</f>
        <v>0</v>
      </c>
      <c r="F792" s="84">
        <f t="shared" si="353"/>
        <v>0</v>
      </c>
      <c r="G792" s="84">
        <f t="shared" si="353"/>
        <v>0</v>
      </c>
      <c r="H792" s="84">
        <f t="shared" si="353"/>
        <v>0</v>
      </c>
      <c r="I792" s="84">
        <f t="shared" si="353"/>
        <v>0</v>
      </c>
      <c r="J792" s="84">
        <f t="shared" si="353"/>
        <v>0</v>
      </c>
      <c r="K792" s="85">
        <f t="shared" si="353"/>
        <v>0</v>
      </c>
      <c r="L792" s="84">
        <f t="shared" si="353"/>
        <v>0</v>
      </c>
      <c r="M792" s="84">
        <f t="shared" si="353"/>
        <v>650</v>
      </c>
      <c r="N792" s="84">
        <f t="shared" si="353"/>
        <v>5308972</v>
      </c>
      <c r="O792" s="84">
        <f t="shared" si="353"/>
        <v>0</v>
      </c>
      <c r="P792" s="84">
        <f t="shared" si="353"/>
        <v>0</v>
      </c>
      <c r="Q792" s="84">
        <f t="shared" si="353"/>
        <v>0</v>
      </c>
      <c r="R792" s="84">
        <f t="shared" si="353"/>
        <v>0</v>
      </c>
      <c r="S792" s="84">
        <f t="shared" si="353"/>
        <v>0</v>
      </c>
      <c r="T792" s="84">
        <f t="shared" si="353"/>
        <v>0</v>
      </c>
      <c r="U792" s="84">
        <f t="shared" si="353"/>
        <v>0</v>
      </c>
      <c r="V792" s="84">
        <f t="shared" si="353"/>
        <v>0</v>
      </c>
      <c r="W792" s="84">
        <f t="shared" si="353"/>
        <v>0</v>
      </c>
      <c r="X792" s="84">
        <f t="shared" si="353"/>
        <v>0</v>
      </c>
      <c r="Y792" s="84">
        <f t="shared" si="353"/>
        <v>0</v>
      </c>
      <c r="Z792" s="84">
        <f t="shared" si="353"/>
        <v>0</v>
      </c>
      <c r="AA792" s="84">
        <f t="shared" si="353"/>
        <v>0</v>
      </c>
      <c r="AB792" s="84">
        <f t="shared" si="353"/>
        <v>0</v>
      </c>
      <c r="AC792" s="84">
        <f t="shared" si="353"/>
        <v>113612</v>
      </c>
      <c r="AD792" s="84">
        <f t="shared" si="353"/>
        <v>180000</v>
      </c>
      <c r="AE792" s="84">
        <f t="shared" si="353"/>
        <v>0</v>
      </c>
      <c r="AF792" s="74" t="s">
        <v>17027</v>
      </c>
      <c r="AG792" s="74" t="s">
        <v>17027</v>
      </c>
      <c r="AH792" s="74" t="s">
        <v>17027</v>
      </c>
      <c r="AI792" s="89"/>
      <c r="AJ792" s="89"/>
      <c r="AK792" s="89"/>
      <c r="AL792" s="89"/>
      <c r="AM792" s="90"/>
      <c r="AN792" s="90"/>
      <c r="AO792" s="90"/>
      <c r="AP792" s="90"/>
      <c r="AQ792" s="90"/>
      <c r="AR792" s="90"/>
      <c r="AS792" s="90"/>
      <c r="AT792" s="90"/>
      <c r="AU792" s="90"/>
      <c r="AV792" s="90"/>
      <c r="AW792" s="90"/>
      <c r="AX792" s="91"/>
      <c r="AY792" s="91"/>
      <c r="AZ792" s="90"/>
      <c r="BA792" s="90"/>
      <c r="BB792" s="92"/>
      <c r="BC792" s="93">
        <f t="shared" si="352"/>
        <v>-650</v>
      </c>
      <c r="BJ792" s="61" t="e">
        <f t="shared" ref="BJ792:BJ811" si="354">VLOOKUP(C792,BM:BO,3,FALSE)</f>
        <v>#N/A</v>
      </c>
      <c r="BM792" s="61" t="s">
        <v>3033</v>
      </c>
      <c r="BN792" s="61" t="s">
        <v>665</v>
      </c>
      <c r="BO792" s="61" t="s">
        <v>3034</v>
      </c>
      <c r="BU792" s="61" t="s">
        <v>3033</v>
      </c>
      <c r="BV792" s="61" t="s">
        <v>665</v>
      </c>
      <c r="BW792" s="61" t="s">
        <v>3034</v>
      </c>
      <c r="CH792" s="86">
        <f t="shared" si="322"/>
        <v>0</v>
      </c>
    </row>
    <row r="793" spans="1:86">
      <c r="A793" s="61">
        <v>1</v>
      </c>
      <c r="B793" s="94">
        <f>SUBTOTAL(9,$A$639:A793)</f>
        <v>118</v>
      </c>
      <c r="C793" s="145" t="s">
        <v>15905</v>
      </c>
      <c r="D793" s="84">
        <f>E793+F793+G793+H793+I793+J793+L793+N793+P793+R793+T793+U793+V793+W793+X793+Y793+Z793+AA793+AB793+AC793+AD793+AE793</f>
        <v>5602584</v>
      </c>
      <c r="E793" s="101">
        <v>0</v>
      </c>
      <c r="F793" s="101">
        <v>0</v>
      </c>
      <c r="G793" s="101">
        <v>0</v>
      </c>
      <c r="H793" s="101">
        <v>0</v>
      </c>
      <c r="I793" s="101">
        <v>0</v>
      </c>
      <c r="J793" s="101">
        <v>0</v>
      </c>
      <c r="K793" s="116">
        <v>0</v>
      </c>
      <c r="L793" s="101">
        <v>0</v>
      </c>
      <c r="M793" s="84">
        <v>650</v>
      </c>
      <c r="N793" s="84">
        <v>5308972</v>
      </c>
      <c r="O793" s="101">
        <v>0</v>
      </c>
      <c r="P793" s="101">
        <v>0</v>
      </c>
      <c r="Q793" s="101">
        <v>0</v>
      </c>
      <c r="R793" s="101">
        <v>0</v>
      </c>
      <c r="S793" s="101">
        <v>0</v>
      </c>
      <c r="T793" s="101">
        <v>0</v>
      </c>
      <c r="U793" s="101">
        <v>0</v>
      </c>
      <c r="V793" s="101">
        <v>0</v>
      </c>
      <c r="W793" s="101">
        <v>0</v>
      </c>
      <c r="X793" s="101">
        <v>0</v>
      </c>
      <c r="Y793" s="101">
        <v>0</v>
      </c>
      <c r="Z793" s="101">
        <v>0</v>
      </c>
      <c r="AA793" s="101">
        <v>0</v>
      </c>
      <c r="AB793" s="101">
        <v>0</v>
      </c>
      <c r="AC793" s="84">
        <f>ROUND(N793*2.14%,2)</f>
        <v>113612</v>
      </c>
      <c r="AD793" s="84">
        <v>180000</v>
      </c>
      <c r="AE793" s="101">
        <v>0</v>
      </c>
      <c r="AF793" s="74">
        <v>2025</v>
      </c>
      <c r="AG793" s="74">
        <v>2025</v>
      </c>
      <c r="AH793" s="74">
        <v>2025</v>
      </c>
      <c r="AI793" s="89"/>
      <c r="AJ793" s="89"/>
      <c r="AK793" s="89"/>
      <c r="AL793" s="89"/>
      <c r="AM793" s="90" t="s">
        <v>16954</v>
      </c>
      <c r="AN793" s="90" t="s">
        <v>16952</v>
      </c>
      <c r="AO793" s="90"/>
      <c r="AP793" s="90" t="s">
        <v>16966</v>
      </c>
      <c r="AQ793" s="90" t="s">
        <v>16973</v>
      </c>
      <c r="AR793" s="90"/>
      <c r="AS793" s="90"/>
      <c r="AT793" s="90"/>
      <c r="AU793" s="90"/>
      <c r="AV793" s="90"/>
      <c r="AW793" s="90">
        <v>1969</v>
      </c>
      <c r="AX793" s="91">
        <v>691.6</v>
      </c>
      <c r="AY793" s="91">
        <v>650</v>
      </c>
      <c r="AZ793" s="90" t="s">
        <v>2968</v>
      </c>
      <c r="BA793" s="90" t="s">
        <v>17013</v>
      </c>
      <c r="BB793" s="92"/>
      <c r="BC793" s="93">
        <f t="shared" si="352"/>
        <v>0</v>
      </c>
      <c r="BJ793" s="61" t="str">
        <f t="shared" si="354"/>
        <v>556.200</v>
      </c>
      <c r="BM793" s="61" t="s">
        <v>515</v>
      </c>
      <c r="BN793" s="61" t="s">
        <v>843</v>
      </c>
      <c r="BO793" s="61" t="s">
        <v>3035</v>
      </c>
      <c r="BU793" s="61" t="s">
        <v>515</v>
      </c>
      <c r="BV793" s="61" t="s">
        <v>843</v>
      </c>
      <c r="BW793" s="61" t="s">
        <v>3035</v>
      </c>
      <c r="CH793" s="86">
        <f t="shared" si="322"/>
        <v>0</v>
      </c>
    </row>
    <row r="794" spans="1:86">
      <c r="B794" s="87" t="s">
        <v>53</v>
      </c>
      <c r="C794" s="146"/>
      <c r="D794" s="83">
        <f>D795</f>
        <v>3167614.8</v>
      </c>
      <c r="E794" s="84">
        <f t="shared" ref="E794:AE794" si="355">E795</f>
        <v>0</v>
      </c>
      <c r="F794" s="84">
        <f t="shared" si="355"/>
        <v>0</v>
      </c>
      <c r="G794" s="84">
        <f t="shared" si="355"/>
        <v>0</v>
      </c>
      <c r="H794" s="84">
        <f t="shared" si="355"/>
        <v>0</v>
      </c>
      <c r="I794" s="84">
        <f t="shared" si="355"/>
        <v>0</v>
      </c>
      <c r="J794" s="84">
        <f t="shared" si="355"/>
        <v>0</v>
      </c>
      <c r="K794" s="85">
        <f t="shared" si="355"/>
        <v>0</v>
      </c>
      <c r="L794" s="84">
        <f t="shared" si="355"/>
        <v>0</v>
      </c>
      <c r="M794" s="84">
        <f t="shared" si="355"/>
        <v>367.5</v>
      </c>
      <c r="N794" s="84">
        <f t="shared" si="355"/>
        <v>2954390.84</v>
      </c>
      <c r="O794" s="84">
        <f t="shared" si="355"/>
        <v>0</v>
      </c>
      <c r="P794" s="84">
        <f t="shared" si="355"/>
        <v>0</v>
      </c>
      <c r="Q794" s="84">
        <f t="shared" si="355"/>
        <v>0</v>
      </c>
      <c r="R794" s="84">
        <f t="shared" si="355"/>
        <v>0</v>
      </c>
      <c r="S794" s="84">
        <f t="shared" si="355"/>
        <v>0</v>
      </c>
      <c r="T794" s="84">
        <f t="shared" si="355"/>
        <v>0</v>
      </c>
      <c r="U794" s="84">
        <f t="shared" si="355"/>
        <v>0</v>
      </c>
      <c r="V794" s="84">
        <f t="shared" si="355"/>
        <v>0</v>
      </c>
      <c r="W794" s="84">
        <f t="shared" si="355"/>
        <v>0</v>
      </c>
      <c r="X794" s="84">
        <f t="shared" si="355"/>
        <v>0</v>
      </c>
      <c r="Y794" s="84">
        <f t="shared" si="355"/>
        <v>0</v>
      </c>
      <c r="Z794" s="84">
        <f t="shared" si="355"/>
        <v>0</v>
      </c>
      <c r="AA794" s="84">
        <f t="shared" si="355"/>
        <v>0</v>
      </c>
      <c r="AB794" s="84">
        <f t="shared" si="355"/>
        <v>0</v>
      </c>
      <c r="AC794" s="84">
        <f t="shared" si="355"/>
        <v>63223.96</v>
      </c>
      <c r="AD794" s="84">
        <f t="shared" si="355"/>
        <v>150000</v>
      </c>
      <c r="AE794" s="84">
        <f t="shared" si="355"/>
        <v>0</v>
      </c>
      <c r="AF794" s="74" t="s">
        <v>17027</v>
      </c>
      <c r="AG794" s="74" t="s">
        <v>17027</v>
      </c>
      <c r="AH794" s="74" t="s">
        <v>17027</v>
      </c>
      <c r="AI794" s="89"/>
      <c r="AJ794" s="89"/>
      <c r="AK794" s="89"/>
      <c r="AL794" s="89"/>
      <c r="AM794" s="90"/>
      <c r="AN794" s="90"/>
      <c r="AO794" s="90"/>
      <c r="AP794" s="90"/>
      <c r="AQ794" s="90"/>
      <c r="AR794" s="90"/>
      <c r="AS794" s="90"/>
      <c r="AT794" s="90"/>
      <c r="AU794" s="90"/>
      <c r="AV794" s="90"/>
      <c r="AW794" s="90"/>
      <c r="AX794" s="91"/>
      <c r="AY794" s="91"/>
      <c r="AZ794" s="90"/>
      <c r="BA794" s="90"/>
      <c r="BB794" s="92"/>
      <c r="BC794" s="93">
        <f t="shared" si="352"/>
        <v>-367.5</v>
      </c>
      <c r="BJ794" s="61" t="e">
        <f t="shared" si="354"/>
        <v>#N/A</v>
      </c>
      <c r="BM794" s="61" t="s">
        <v>3036</v>
      </c>
      <c r="BN794" s="61" t="s">
        <v>2985</v>
      </c>
      <c r="BO794" s="61" t="s">
        <v>857</v>
      </c>
      <c r="BU794" s="61" t="s">
        <v>3036</v>
      </c>
      <c r="BV794" s="61" t="s">
        <v>2985</v>
      </c>
      <c r="BW794" s="61" t="s">
        <v>857</v>
      </c>
      <c r="CH794" s="86">
        <f t="shared" si="322"/>
        <v>-2.9103830456733704E-11</v>
      </c>
    </row>
    <row r="795" spans="1:86">
      <c r="A795" s="61">
        <v>1</v>
      </c>
      <c r="B795" s="94">
        <f>SUBTOTAL(9,$A$639:A795)</f>
        <v>119</v>
      </c>
      <c r="C795" s="137" t="s">
        <v>66</v>
      </c>
      <c r="D795" s="84">
        <f>E795+F795+G795+H795+I795+J795+L795+N795+P795+R795+T795+U795+V795+W795+X795+Y795+Z795+AA795+AB795+AC795+AD795+AE795</f>
        <v>3167614.8</v>
      </c>
      <c r="E795" s="101">
        <v>0</v>
      </c>
      <c r="F795" s="101">
        <v>0</v>
      </c>
      <c r="G795" s="101">
        <v>0</v>
      </c>
      <c r="H795" s="101">
        <v>0</v>
      </c>
      <c r="I795" s="101">
        <v>0</v>
      </c>
      <c r="J795" s="101">
        <v>0</v>
      </c>
      <c r="K795" s="116">
        <v>0</v>
      </c>
      <c r="L795" s="101">
        <v>0</v>
      </c>
      <c r="M795" s="84">
        <v>367.5</v>
      </c>
      <c r="N795" s="84">
        <v>2954390.84</v>
      </c>
      <c r="O795" s="101">
        <v>0</v>
      </c>
      <c r="P795" s="101">
        <v>0</v>
      </c>
      <c r="Q795" s="101">
        <v>0</v>
      </c>
      <c r="R795" s="101">
        <v>0</v>
      </c>
      <c r="S795" s="101">
        <v>0</v>
      </c>
      <c r="T795" s="101">
        <v>0</v>
      </c>
      <c r="U795" s="101">
        <v>0</v>
      </c>
      <c r="V795" s="101">
        <v>0</v>
      </c>
      <c r="W795" s="101">
        <v>0</v>
      </c>
      <c r="X795" s="101">
        <v>0</v>
      </c>
      <c r="Y795" s="101">
        <v>0</v>
      </c>
      <c r="Z795" s="101">
        <v>0</v>
      </c>
      <c r="AA795" s="101">
        <v>0</v>
      </c>
      <c r="AB795" s="101">
        <v>0</v>
      </c>
      <c r="AC795" s="84">
        <f>ROUND(N795*2.14%,2)</f>
        <v>63223.96</v>
      </c>
      <c r="AD795" s="84">
        <v>150000</v>
      </c>
      <c r="AE795" s="101">
        <v>0</v>
      </c>
      <c r="AF795" s="74">
        <v>2025</v>
      </c>
      <c r="AG795" s="74">
        <v>2025</v>
      </c>
      <c r="AH795" s="74">
        <v>2025</v>
      </c>
      <c r="AI795" s="89"/>
      <c r="AJ795" s="89"/>
      <c r="AK795" s="89"/>
      <c r="AL795" s="89"/>
      <c r="AM795" s="90" t="s">
        <v>16950</v>
      </c>
      <c r="AN795" s="90" t="s">
        <v>16971</v>
      </c>
      <c r="AO795" s="90">
        <v>0</v>
      </c>
      <c r="AP795" s="90" t="s">
        <v>16956</v>
      </c>
      <c r="AQ795" s="90" t="s">
        <v>16967</v>
      </c>
      <c r="AR795" s="90">
        <v>0</v>
      </c>
      <c r="AS795" s="90"/>
      <c r="AT795" s="90"/>
      <c r="AU795" s="90"/>
      <c r="AV795" s="90"/>
      <c r="AW795" s="90" t="s">
        <v>618</v>
      </c>
      <c r="AX795" s="91">
        <v>649.29999999999995</v>
      </c>
      <c r="AY795" s="91">
        <v>367.5</v>
      </c>
      <c r="AZ795" s="90" t="s">
        <v>2968</v>
      </c>
      <c r="BA795" s="90" t="s">
        <v>17013</v>
      </c>
      <c r="BB795" s="92"/>
      <c r="BC795" s="93">
        <f t="shared" si="352"/>
        <v>0</v>
      </c>
      <c r="BJ795" s="61" t="str">
        <f t="shared" si="354"/>
        <v>297.700</v>
      </c>
      <c r="BM795" s="61" t="s">
        <v>3037</v>
      </c>
      <c r="BN795" s="61" t="s">
        <v>782</v>
      </c>
      <c r="BO795" s="61" t="s">
        <v>3038</v>
      </c>
      <c r="BU795" s="61" t="s">
        <v>3037</v>
      </c>
      <c r="BV795" s="61" t="s">
        <v>782</v>
      </c>
      <c r="BW795" s="61" t="s">
        <v>3038</v>
      </c>
      <c r="CH795" s="86">
        <f t="shared" si="322"/>
        <v>-2.9103830456733704E-11</v>
      </c>
    </row>
    <row r="796" spans="1:86">
      <c r="B796" s="87" t="s">
        <v>55</v>
      </c>
      <c r="C796" s="87"/>
      <c r="D796" s="83">
        <f>D797</f>
        <v>4525164</v>
      </c>
      <c r="E796" s="84">
        <f t="shared" ref="E796:AE796" si="356">E797</f>
        <v>0</v>
      </c>
      <c r="F796" s="84">
        <f t="shared" si="356"/>
        <v>0</v>
      </c>
      <c r="G796" s="84">
        <f t="shared" si="356"/>
        <v>0</v>
      </c>
      <c r="H796" s="84">
        <f t="shared" si="356"/>
        <v>0</v>
      </c>
      <c r="I796" s="84">
        <f t="shared" si="356"/>
        <v>0</v>
      </c>
      <c r="J796" s="84">
        <f t="shared" si="356"/>
        <v>0</v>
      </c>
      <c r="K796" s="85">
        <f t="shared" si="356"/>
        <v>0</v>
      </c>
      <c r="L796" s="84">
        <f t="shared" si="356"/>
        <v>0</v>
      </c>
      <c r="M796" s="84">
        <f t="shared" si="356"/>
        <v>525</v>
      </c>
      <c r="N796" s="84">
        <f t="shared" si="356"/>
        <v>4254125.71</v>
      </c>
      <c r="O796" s="84">
        <f t="shared" si="356"/>
        <v>0</v>
      </c>
      <c r="P796" s="84">
        <f t="shared" si="356"/>
        <v>0</v>
      </c>
      <c r="Q796" s="84">
        <f t="shared" si="356"/>
        <v>0</v>
      </c>
      <c r="R796" s="84">
        <f t="shared" si="356"/>
        <v>0</v>
      </c>
      <c r="S796" s="84">
        <f t="shared" si="356"/>
        <v>0</v>
      </c>
      <c r="T796" s="84">
        <f t="shared" si="356"/>
        <v>0</v>
      </c>
      <c r="U796" s="84">
        <f t="shared" si="356"/>
        <v>0</v>
      </c>
      <c r="V796" s="84">
        <f t="shared" si="356"/>
        <v>0</v>
      </c>
      <c r="W796" s="84">
        <f t="shared" si="356"/>
        <v>0</v>
      </c>
      <c r="X796" s="84">
        <f t="shared" si="356"/>
        <v>0</v>
      </c>
      <c r="Y796" s="84">
        <f t="shared" si="356"/>
        <v>0</v>
      </c>
      <c r="Z796" s="84">
        <f t="shared" si="356"/>
        <v>0</v>
      </c>
      <c r="AA796" s="84">
        <f t="shared" si="356"/>
        <v>0</v>
      </c>
      <c r="AB796" s="84">
        <f t="shared" si="356"/>
        <v>0</v>
      </c>
      <c r="AC796" s="84">
        <f t="shared" si="356"/>
        <v>91038.29</v>
      </c>
      <c r="AD796" s="84">
        <f t="shared" si="356"/>
        <v>180000</v>
      </c>
      <c r="AE796" s="84">
        <f t="shared" si="356"/>
        <v>0</v>
      </c>
      <c r="AF796" s="74" t="s">
        <v>17027</v>
      </c>
      <c r="AG796" s="74" t="s">
        <v>17027</v>
      </c>
      <c r="AH796" s="74" t="s">
        <v>17027</v>
      </c>
      <c r="AI796" s="89"/>
      <c r="AJ796" s="89"/>
      <c r="AK796" s="89"/>
      <c r="AL796" s="89"/>
      <c r="AM796" s="90"/>
      <c r="AN796" s="90"/>
      <c r="AO796" s="90"/>
      <c r="AP796" s="90"/>
      <c r="AQ796" s="90"/>
      <c r="AR796" s="90"/>
      <c r="AS796" s="90"/>
      <c r="AT796" s="90"/>
      <c r="AU796" s="90"/>
      <c r="AV796" s="90"/>
      <c r="AW796" s="90"/>
      <c r="AX796" s="91"/>
      <c r="AY796" s="91"/>
      <c r="AZ796" s="90"/>
      <c r="BA796" s="90"/>
      <c r="BB796" s="92"/>
      <c r="BC796" s="93">
        <f t="shared" si="352"/>
        <v>-525</v>
      </c>
      <c r="BJ796" s="61" t="e">
        <f t="shared" si="354"/>
        <v>#N/A</v>
      </c>
      <c r="BM796" s="61" t="s">
        <v>3039</v>
      </c>
      <c r="BN796" s="61" t="s">
        <v>668</v>
      </c>
      <c r="BO796" s="61" t="s">
        <v>1000</v>
      </c>
      <c r="BU796" s="61" t="s">
        <v>3039</v>
      </c>
      <c r="BV796" s="61" t="s">
        <v>668</v>
      </c>
      <c r="BW796" s="61" t="s">
        <v>1000</v>
      </c>
      <c r="CH796" s="86">
        <f t="shared" si="322"/>
        <v>5.8207660913467407E-11</v>
      </c>
    </row>
    <row r="797" spans="1:86">
      <c r="A797" s="61">
        <v>1</v>
      </c>
      <c r="B797" s="94">
        <f>SUBTOTAL(9,$A$639:A797)</f>
        <v>120</v>
      </c>
      <c r="C797" s="98" t="s">
        <v>67</v>
      </c>
      <c r="D797" s="84">
        <f>E797+F797+G797+H797+I797+J797+L797+N797+P797+R797+T797+U797+V797+W797+X797+Y797+Z797+AA797+AB797+AC797+AD797+AE797</f>
        <v>4525164</v>
      </c>
      <c r="E797" s="101">
        <v>0</v>
      </c>
      <c r="F797" s="101">
        <v>0</v>
      </c>
      <c r="G797" s="101">
        <v>0</v>
      </c>
      <c r="H797" s="101">
        <v>0</v>
      </c>
      <c r="I797" s="101">
        <v>0</v>
      </c>
      <c r="J797" s="101">
        <v>0</v>
      </c>
      <c r="K797" s="116">
        <v>0</v>
      </c>
      <c r="L797" s="101">
        <v>0</v>
      </c>
      <c r="M797" s="84">
        <v>525</v>
      </c>
      <c r="N797" s="84">
        <v>4254125.71</v>
      </c>
      <c r="O797" s="101">
        <v>0</v>
      </c>
      <c r="P797" s="101">
        <v>0</v>
      </c>
      <c r="Q797" s="101">
        <v>0</v>
      </c>
      <c r="R797" s="101">
        <v>0</v>
      </c>
      <c r="S797" s="101">
        <v>0</v>
      </c>
      <c r="T797" s="101">
        <v>0</v>
      </c>
      <c r="U797" s="101">
        <v>0</v>
      </c>
      <c r="V797" s="101">
        <v>0</v>
      </c>
      <c r="W797" s="101">
        <v>0</v>
      </c>
      <c r="X797" s="101">
        <v>0</v>
      </c>
      <c r="Y797" s="101">
        <v>0</v>
      </c>
      <c r="Z797" s="101">
        <v>0</v>
      </c>
      <c r="AA797" s="101">
        <v>0</v>
      </c>
      <c r="AB797" s="101">
        <v>0</v>
      </c>
      <c r="AC797" s="84">
        <f>ROUND(N797*2.14%,2)</f>
        <v>91038.29</v>
      </c>
      <c r="AD797" s="84">
        <v>180000</v>
      </c>
      <c r="AE797" s="101">
        <v>0</v>
      </c>
      <c r="AF797" s="74">
        <v>2025</v>
      </c>
      <c r="AG797" s="74">
        <v>2025</v>
      </c>
      <c r="AH797" s="74">
        <v>2025</v>
      </c>
      <c r="AI797" s="89"/>
      <c r="AJ797" s="89"/>
      <c r="AK797" s="89"/>
      <c r="AL797" s="89"/>
      <c r="AM797" s="90" t="s">
        <v>16954</v>
      </c>
      <c r="AN797" s="90" t="s">
        <v>16975</v>
      </c>
      <c r="AO797" s="90">
        <v>0</v>
      </c>
      <c r="AP797" s="90" t="s">
        <v>16952</v>
      </c>
      <c r="AQ797" s="90" t="s">
        <v>16973</v>
      </c>
      <c r="AR797" s="90">
        <v>0</v>
      </c>
      <c r="AS797" s="90"/>
      <c r="AT797" s="90"/>
      <c r="AU797" s="90"/>
      <c r="AV797" s="90"/>
      <c r="AW797" s="90" t="s">
        <v>665</v>
      </c>
      <c r="AX797" s="91">
        <v>375.2</v>
      </c>
      <c r="AY797" s="91">
        <v>525</v>
      </c>
      <c r="AZ797" s="90" t="s">
        <v>2968</v>
      </c>
      <c r="BA797" s="90" t="s">
        <v>17013</v>
      </c>
      <c r="BB797" s="92"/>
      <c r="BC797" s="93">
        <f t="shared" si="352"/>
        <v>0</v>
      </c>
      <c r="BJ797" s="61" t="str">
        <f t="shared" si="354"/>
        <v>283.600</v>
      </c>
      <c r="BM797" s="61" t="s">
        <v>3040</v>
      </c>
      <c r="BN797" s="61" t="s">
        <v>1344</v>
      </c>
      <c r="BO797" s="61" t="s">
        <v>3042</v>
      </c>
      <c r="BU797" s="61" t="s">
        <v>3040</v>
      </c>
      <c r="BV797" s="61" t="s">
        <v>1344</v>
      </c>
      <c r="BW797" s="61" t="s">
        <v>3042</v>
      </c>
      <c r="CH797" s="86">
        <f t="shared" si="322"/>
        <v>5.8207660913467407E-11</v>
      </c>
    </row>
    <row r="798" spans="1:86">
      <c r="B798" s="87" t="s">
        <v>56</v>
      </c>
      <c r="C798" s="87"/>
      <c r="D798" s="83">
        <f>D799</f>
        <v>6572262</v>
      </c>
      <c r="E798" s="84">
        <f t="shared" ref="E798:AE798" si="357">E799</f>
        <v>0</v>
      </c>
      <c r="F798" s="84">
        <f t="shared" si="357"/>
        <v>0</v>
      </c>
      <c r="G798" s="84">
        <f t="shared" si="357"/>
        <v>0</v>
      </c>
      <c r="H798" s="84">
        <f t="shared" si="357"/>
        <v>0</v>
      </c>
      <c r="I798" s="84">
        <f t="shared" si="357"/>
        <v>0</v>
      </c>
      <c r="J798" s="84">
        <f t="shared" si="357"/>
        <v>0</v>
      </c>
      <c r="K798" s="85">
        <f t="shared" si="357"/>
        <v>0</v>
      </c>
      <c r="L798" s="84">
        <f t="shared" si="357"/>
        <v>0</v>
      </c>
      <c r="M798" s="84">
        <f t="shared" si="357"/>
        <v>762.5</v>
      </c>
      <c r="N798" s="84">
        <f t="shared" si="357"/>
        <v>6258333.6600000001</v>
      </c>
      <c r="O798" s="84">
        <f t="shared" si="357"/>
        <v>0</v>
      </c>
      <c r="P798" s="84">
        <f t="shared" si="357"/>
        <v>0</v>
      </c>
      <c r="Q798" s="84">
        <f t="shared" si="357"/>
        <v>0</v>
      </c>
      <c r="R798" s="84">
        <f t="shared" si="357"/>
        <v>0</v>
      </c>
      <c r="S798" s="84">
        <f t="shared" si="357"/>
        <v>0</v>
      </c>
      <c r="T798" s="84">
        <f t="shared" si="357"/>
        <v>0</v>
      </c>
      <c r="U798" s="84">
        <f t="shared" si="357"/>
        <v>0</v>
      </c>
      <c r="V798" s="84">
        <f t="shared" si="357"/>
        <v>0</v>
      </c>
      <c r="W798" s="84">
        <f t="shared" si="357"/>
        <v>0</v>
      </c>
      <c r="X798" s="84">
        <f t="shared" si="357"/>
        <v>0</v>
      </c>
      <c r="Y798" s="84">
        <f t="shared" si="357"/>
        <v>0</v>
      </c>
      <c r="Z798" s="84">
        <f t="shared" si="357"/>
        <v>0</v>
      </c>
      <c r="AA798" s="84">
        <f t="shared" si="357"/>
        <v>0</v>
      </c>
      <c r="AB798" s="84">
        <f t="shared" si="357"/>
        <v>0</v>
      </c>
      <c r="AC798" s="84">
        <f t="shared" si="357"/>
        <v>133928.34</v>
      </c>
      <c r="AD798" s="84">
        <f t="shared" si="357"/>
        <v>180000</v>
      </c>
      <c r="AE798" s="84">
        <f t="shared" si="357"/>
        <v>0</v>
      </c>
      <c r="AF798" s="74" t="s">
        <v>17027</v>
      </c>
      <c r="AG798" s="74" t="s">
        <v>17027</v>
      </c>
      <c r="AH798" s="74" t="s">
        <v>17027</v>
      </c>
      <c r="AI798" s="89"/>
      <c r="AJ798" s="89"/>
      <c r="AK798" s="89"/>
      <c r="AL798" s="89"/>
      <c r="AM798" s="90"/>
      <c r="AN798" s="90"/>
      <c r="AO798" s="90"/>
      <c r="AP798" s="90"/>
      <c r="AQ798" s="90"/>
      <c r="AR798" s="90"/>
      <c r="AS798" s="90"/>
      <c r="AT798" s="90"/>
      <c r="AU798" s="90"/>
      <c r="AV798" s="90"/>
      <c r="AW798" s="90"/>
      <c r="AX798" s="91"/>
      <c r="AY798" s="91"/>
      <c r="AZ798" s="90"/>
      <c r="BA798" s="90"/>
      <c r="BB798" s="92"/>
      <c r="BC798" s="93">
        <f t="shared" si="352"/>
        <v>-762.5</v>
      </c>
      <c r="BJ798" s="61" t="e">
        <f t="shared" si="354"/>
        <v>#N/A</v>
      </c>
      <c r="BM798" s="61" t="s">
        <v>3043</v>
      </c>
      <c r="BN798" s="61" t="s">
        <v>2985</v>
      </c>
      <c r="BO798" s="61" t="s">
        <v>2985</v>
      </c>
      <c r="BU798" s="61" t="s">
        <v>3043</v>
      </c>
      <c r="BV798" s="61" t="s">
        <v>2985</v>
      </c>
      <c r="BW798" s="61" t="s">
        <v>2985</v>
      </c>
      <c r="CH798" s="86">
        <f t="shared" si="322"/>
        <v>-1.4551915228366852E-10</v>
      </c>
    </row>
    <row r="799" spans="1:86">
      <c r="A799" s="61">
        <v>1</v>
      </c>
      <c r="B799" s="94">
        <f>SUBTOTAL(9,$A$639:A799)</f>
        <v>121</v>
      </c>
      <c r="C799" s="147" t="s">
        <v>68</v>
      </c>
      <c r="D799" s="84">
        <f>E799+F799+G799+H799+I799+J799+L799+N799+P799+R799+T799+U799+V799+W799+X799+Y799+Z799+AA799+AB799+AC799+AD799+AE799</f>
        <v>6572262</v>
      </c>
      <c r="E799" s="101">
        <v>0</v>
      </c>
      <c r="F799" s="101">
        <v>0</v>
      </c>
      <c r="G799" s="101">
        <v>0</v>
      </c>
      <c r="H799" s="101">
        <v>0</v>
      </c>
      <c r="I799" s="101">
        <v>0</v>
      </c>
      <c r="J799" s="101">
        <v>0</v>
      </c>
      <c r="K799" s="116">
        <v>0</v>
      </c>
      <c r="L799" s="101">
        <v>0</v>
      </c>
      <c r="M799" s="84">
        <v>762.5</v>
      </c>
      <c r="N799" s="84">
        <v>6258333.6600000001</v>
      </c>
      <c r="O799" s="101">
        <v>0</v>
      </c>
      <c r="P799" s="101">
        <v>0</v>
      </c>
      <c r="Q799" s="101">
        <v>0</v>
      </c>
      <c r="R799" s="101">
        <v>0</v>
      </c>
      <c r="S799" s="101">
        <v>0</v>
      </c>
      <c r="T799" s="101">
        <v>0</v>
      </c>
      <c r="U799" s="101">
        <v>0</v>
      </c>
      <c r="V799" s="101">
        <v>0</v>
      </c>
      <c r="W799" s="101">
        <v>0</v>
      </c>
      <c r="X799" s="101">
        <v>0</v>
      </c>
      <c r="Y799" s="101">
        <v>0</v>
      </c>
      <c r="Z799" s="101">
        <v>0</v>
      </c>
      <c r="AA799" s="101">
        <v>0</v>
      </c>
      <c r="AB799" s="101">
        <v>0</v>
      </c>
      <c r="AC799" s="84">
        <f>ROUND(N799*2.14%,2)</f>
        <v>133928.34</v>
      </c>
      <c r="AD799" s="84">
        <v>180000</v>
      </c>
      <c r="AE799" s="101">
        <v>0</v>
      </c>
      <c r="AF799" s="74">
        <v>2025</v>
      </c>
      <c r="AG799" s="74">
        <v>2025</v>
      </c>
      <c r="AH799" s="74">
        <v>2025</v>
      </c>
      <c r="AI799" s="89"/>
      <c r="AJ799" s="89"/>
      <c r="AK799" s="89"/>
      <c r="AL799" s="89"/>
      <c r="AM799" s="90" t="s">
        <v>16961</v>
      </c>
      <c r="AN799" s="90" t="s">
        <v>16952</v>
      </c>
      <c r="AO799" s="90">
        <v>0</v>
      </c>
      <c r="AP799" s="90" t="s">
        <v>16960</v>
      </c>
      <c r="AQ799" s="90" t="s">
        <v>16973</v>
      </c>
      <c r="AR799" s="90">
        <v>0</v>
      </c>
      <c r="AS799" s="90"/>
      <c r="AT799" s="90"/>
      <c r="AU799" s="90"/>
      <c r="AV799" s="90"/>
      <c r="AW799" s="90" t="s">
        <v>812</v>
      </c>
      <c r="AX799" s="91">
        <v>946</v>
      </c>
      <c r="AY799" s="91" t="s">
        <v>2985</v>
      </c>
      <c r="AZ799" s="90" t="s">
        <v>2968</v>
      </c>
      <c r="BA799" s="90" t="s">
        <v>17013</v>
      </c>
      <c r="BB799" s="92"/>
      <c r="BC799" s="93" t="e">
        <f t="shared" si="352"/>
        <v>#VALUE!</v>
      </c>
      <c r="BJ799" s="61" t="str">
        <f t="shared" si="354"/>
        <v>0.000</v>
      </c>
      <c r="BM799" s="61" t="s">
        <v>3044</v>
      </c>
      <c r="BN799" s="61" t="s">
        <v>930</v>
      </c>
      <c r="BO799" s="61" t="s">
        <v>3045</v>
      </c>
      <c r="BU799" s="61" t="s">
        <v>3044</v>
      </c>
      <c r="BV799" s="61" t="s">
        <v>930</v>
      </c>
      <c r="BW799" s="61" t="s">
        <v>3045</v>
      </c>
      <c r="CH799" s="86">
        <f t="shared" si="322"/>
        <v>-1.4551915228366852E-10</v>
      </c>
    </row>
    <row r="800" spans="1:86">
      <c r="B800" s="87" t="s">
        <v>54</v>
      </c>
      <c r="C800" s="87"/>
      <c r="D800" s="83">
        <f>D801</f>
        <v>3102969.6</v>
      </c>
      <c r="E800" s="84">
        <f t="shared" ref="E800:AE800" si="358">E801</f>
        <v>0</v>
      </c>
      <c r="F800" s="84">
        <f t="shared" si="358"/>
        <v>0</v>
      </c>
      <c r="G800" s="84">
        <f t="shared" si="358"/>
        <v>0</v>
      </c>
      <c r="H800" s="84">
        <f t="shared" si="358"/>
        <v>0</v>
      </c>
      <c r="I800" s="84">
        <f t="shared" si="358"/>
        <v>0</v>
      </c>
      <c r="J800" s="84">
        <f t="shared" si="358"/>
        <v>0</v>
      </c>
      <c r="K800" s="85">
        <f t="shared" si="358"/>
        <v>0</v>
      </c>
      <c r="L800" s="84">
        <f t="shared" si="358"/>
        <v>0</v>
      </c>
      <c r="M800" s="84">
        <f t="shared" si="358"/>
        <v>360</v>
      </c>
      <c r="N800" s="84">
        <f t="shared" si="358"/>
        <v>2891100.06</v>
      </c>
      <c r="O800" s="84">
        <f t="shared" si="358"/>
        <v>0</v>
      </c>
      <c r="P800" s="84">
        <f t="shared" si="358"/>
        <v>0</v>
      </c>
      <c r="Q800" s="84">
        <f t="shared" si="358"/>
        <v>0</v>
      </c>
      <c r="R800" s="84">
        <f t="shared" si="358"/>
        <v>0</v>
      </c>
      <c r="S800" s="84">
        <f t="shared" si="358"/>
        <v>0</v>
      </c>
      <c r="T800" s="84">
        <f t="shared" si="358"/>
        <v>0</v>
      </c>
      <c r="U800" s="84">
        <f t="shared" si="358"/>
        <v>0</v>
      </c>
      <c r="V800" s="84">
        <f t="shared" si="358"/>
        <v>0</v>
      </c>
      <c r="W800" s="84">
        <f t="shared" si="358"/>
        <v>0</v>
      </c>
      <c r="X800" s="84">
        <f t="shared" si="358"/>
        <v>0</v>
      </c>
      <c r="Y800" s="84">
        <f t="shared" si="358"/>
        <v>0</v>
      </c>
      <c r="Z800" s="84">
        <f t="shared" si="358"/>
        <v>0</v>
      </c>
      <c r="AA800" s="84">
        <f t="shared" si="358"/>
        <v>0</v>
      </c>
      <c r="AB800" s="84">
        <f t="shared" si="358"/>
        <v>0</v>
      </c>
      <c r="AC800" s="84">
        <f t="shared" si="358"/>
        <v>61869.54</v>
      </c>
      <c r="AD800" s="84">
        <f t="shared" si="358"/>
        <v>150000</v>
      </c>
      <c r="AE800" s="84">
        <f t="shared" si="358"/>
        <v>0</v>
      </c>
      <c r="AF800" s="74" t="s">
        <v>17027</v>
      </c>
      <c r="AG800" s="74" t="s">
        <v>17027</v>
      </c>
      <c r="AH800" s="74" t="s">
        <v>17027</v>
      </c>
      <c r="AI800" s="89"/>
      <c r="AJ800" s="89"/>
      <c r="AK800" s="89"/>
      <c r="AL800" s="89"/>
      <c r="AM800" s="90"/>
      <c r="AN800" s="90"/>
      <c r="AO800" s="90"/>
      <c r="AP800" s="90"/>
      <c r="AQ800" s="90"/>
      <c r="AR800" s="90"/>
      <c r="AS800" s="90"/>
      <c r="AT800" s="90"/>
      <c r="AU800" s="90"/>
      <c r="AV800" s="90"/>
      <c r="AW800" s="90"/>
      <c r="AX800" s="91"/>
      <c r="AY800" s="91"/>
      <c r="AZ800" s="90"/>
      <c r="BA800" s="90"/>
      <c r="BB800" s="92"/>
      <c r="BC800" s="93">
        <f t="shared" si="352"/>
        <v>-360</v>
      </c>
      <c r="BJ800" s="61" t="e">
        <f t="shared" si="354"/>
        <v>#N/A</v>
      </c>
      <c r="BM800" s="61" t="s">
        <v>3046</v>
      </c>
      <c r="BN800" s="61" t="s">
        <v>3047</v>
      </c>
      <c r="BO800" s="61" t="s">
        <v>3048</v>
      </c>
      <c r="BU800" s="61" t="s">
        <v>3046</v>
      </c>
      <c r="BV800" s="61" t="s">
        <v>3047</v>
      </c>
      <c r="BW800" s="61" t="s">
        <v>3048</v>
      </c>
      <c r="CH800" s="86">
        <f t="shared" si="322"/>
        <v>2.9103830456733704E-11</v>
      </c>
    </row>
    <row r="801" spans="1:218">
      <c r="A801" s="61">
        <v>1</v>
      </c>
      <c r="B801" s="94">
        <f>SUBTOTAL(9,$A$639:A801)</f>
        <v>122</v>
      </c>
      <c r="C801" s="98" t="s">
        <v>69</v>
      </c>
      <c r="D801" s="84">
        <f>E801+F801+G801+H801+I801+J801+L801+N801+P801+R801+T801+U801+V801+W801+X801+Y801+Z801+AA801+AB801+AC801+AD801+AE801</f>
        <v>3102969.6</v>
      </c>
      <c r="E801" s="101">
        <v>0</v>
      </c>
      <c r="F801" s="101">
        <v>0</v>
      </c>
      <c r="G801" s="101">
        <v>0</v>
      </c>
      <c r="H801" s="101">
        <v>0</v>
      </c>
      <c r="I801" s="101">
        <v>0</v>
      </c>
      <c r="J801" s="101">
        <v>0</v>
      </c>
      <c r="K801" s="116">
        <v>0</v>
      </c>
      <c r="L801" s="101">
        <v>0</v>
      </c>
      <c r="M801" s="84">
        <v>360</v>
      </c>
      <c r="N801" s="84">
        <v>2891100.06</v>
      </c>
      <c r="O801" s="101">
        <v>0</v>
      </c>
      <c r="P801" s="101">
        <v>0</v>
      </c>
      <c r="Q801" s="101">
        <v>0</v>
      </c>
      <c r="R801" s="101">
        <v>0</v>
      </c>
      <c r="S801" s="101">
        <v>0</v>
      </c>
      <c r="T801" s="101">
        <v>0</v>
      </c>
      <c r="U801" s="101">
        <v>0</v>
      </c>
      <c r="V801" s="101">
        <v>0</v>
      </c>
      <c r="W801" s="101">
        <v>0</v>
      </c>
      <c r="X801" s="101">
        <v>0</v>
      </c>
      <c r="Y801" s="101">
        <v>0</v>
      </c>
      <c r="Z801" s="101">
        <v>0</v>
      </c>
      <c r="AA801" s="101">
        <v>0</v>
      </c>
      <c r="AB801" s="101">
        <v>0</v>
      </c>
      <c r="AC801" s="84">
        <f>ROUND(N801*2.14%,2)</f>
        <v>61869.54</v>
      </c>
      <c r="AD801" s="84">
        <v>150000</v>
      </c>
      <c r="AE801" s="101">
        <v>0</v>
      </c>
      <c r="AF801" s="74">
        <v>2025</v>
      </c>
      <c r="AG801" s="74">
        <v>2025</v>
      </c>
      <c r="AH801" s="74">
        <v>2025</v>
      </c>
      <c r="AI801" s="89"/>
      <c r="AJ801" s="89"/>
      <c r="AK801" s="89"/>
      <c r="AL801" s="89"/>
      <c r="AM801" s="90" t="s">
        <v>16954</v>
      </c>
      <c r="AN801" s="90" t="s">
        <v>16971</v>
      </c>
      <c r="AO801" s="90">
        <v>0</v>
      </c>
      <c r="AP801" s="90" t="s">
        <v>16975</v>
      </c>
      <c r="AQ801" s="90" t="s">
        <v>16967</v>
      </c>
      <c r="AR801" s="90">
        <v>0</v>
      </c>
      <c r="AS801" s="90"/>
      <c r="AT801" s="90"/>
      <c r="AU801" s="90"/>
      <c r="AV801" s="90"/>
      <c r="AW801" s="90" t="s">
        <v>618</v>
      </c>
      <c r="AX801" s="91">
        <v>372.4</v>
      </c>
      <c r="AY801" s="91">
        <v>360</v>
      </c>
      <c r="AZ801" s="90" t="s">
        <v>2968</v>
      </c>
      <c r="BA801" s="90" t="s">
        <v>17013</v>
      </c>
      <c r="BB801" s="92"/>
      <c r="BC801" s="93">
        <f t="shared" si="352"/>
        <v>0</v>
      </c>
      <c r="BJ801" s="61" t="str">
        <f t="shared" si="354"/>
        <v>288.900</v>
      </c>
      <c r="BM801" s="61" t="s">
        <v>3049</v>
      </c>
      <c r="BN801" s="61" t="s">
        <v>3047</v>
      </c>
      <c r="BO801" s="61" t="s">
        <v>3050</v>
      </c>
      <c r="BU801" s="61" t="s">
        <v>3049</v>
      </c>
      <c r="BV801" s="61" t="s">
        <v>3047</v>
      </c>
      <c r="BW801" s="61" t="s">
        <v>3050</v>
      </c>
      <c r="CH801" s="86">
        <f t="shared" ref="CH801:CH816" si="359">D801-E801-F801-G801-H801-I801-J801-L801-N801-P801-R801-T801-U801-V801-W801-X801-Y801-Z801-AA801-AB801-AC801-AD801-AE801</f>
        <v>2.9103830456733704E-11</v>
      </c>
    </row>
    <row r="802" spans="1:218">
      <c r="B802" s="87" t="s">
        <v>493</v>
      </c>
      <c r="C802" s="87"/>
      <c r="D802" s="83">
        <f>D803</f>
        <v>16205981.91</v>
      </c>
      <c r="E802" s="84">
        <f t="shared" ref="E802:AE802" si="360">E803</f>
        <v>0</v>
      </c>
      <c r="F802" s="84">
        <f t="shared" si="360"/>
        <v>0</v>
      </c>
      <c r="G802" s="84">
        <f t="shared" si="360"/>
        <v>0</v>
      </c>
      <c r="H802" s="84">
        <f t="shared" si="360"/>
        <v>0</v>
      </c>
      <c r="I802" s="84">
        <f t="shared" si="360"/>
        <v>0</v>
      </c>
      <c r="J802" s="84">
        <f t="shared" si="360"/>
        <v>0</v>
      </c>
      <c r="K802" s="85">
        <f t="shared" si="360"/>
        <v>0</v>
      </c>
      <c r="L802" s="84">
        <f t="shared" si="360"/>
        <v>0</v>
      </c>
      <c r="M802" s="84">
        <f t="shared" si="360"/>
        <v>1990</v>
      </c>
      <c r="N802" s="84">
        <f t="shared" si="360"/>
        <v>15670630.42</v>
      </c>
      <c r="O802" s="84">
        <f t="shared" si="360"/>
        <v>0</v>
      </c>
      <c r="P802" s="84">
        <f t="shared" si="360"/>
        <v>0</v>
      </c>
      <c r="Q802" s="84">
        <f t="shared" si="360"/>
        <v>0</v>
      </c>
      <c r="R802" s="84">
        <f t="shared" si="360"/>
        <v>0</v>
      </c>
      <c r="S802" s="84">
        <f t="shared" si="360"/>
        <v>0</v>
      </c>
      <c r="T802" s="84">
        <f t="shared" si="360"/>
        <v>0</v>
      </c>
      <c r="U802" s="84">
        <f t="shared" si="360"/>
        <v>0</v>
      </c>
      <c r="V802" s="84">
        <f t="shared" si="360"/>
        <v>0</v>
      </c>
      <c r="W802" s="84">
        <f t="shared" si="360"/>
        <v>0</v>
      </c>
      <c r="X802" s="84">
        <f t="shared" si="360"/>
        <v>0</v>
      </c>
      <c r="Y802" s="84">
        <f t="shared" si="360"/>
        <v>0</v>
      </c>
      <c r="Z802" s="84">
        <f t="shared" si="360"/>
        <v>0</v>
      </c>
      <c r="AA802" s="84">
        <f t="shared" si="360"/>
        <v>0</v>
      </c>
      <c r="AB802" s="84">
        <f t="shared" si="360"/>
        <v>0</v>
      </c>
      <c r="AC802" s="84">
        <f t="shared" si="360"/>
        <v>335351.49</v>
      </c>
      <c r="AD802" s="84">
        <f t="shared" si="360"/>
        <v>200000</v>
      </c>
      <c r="AE802" s="84">
        <f t="shared" si="360"/>
        <v>0</v>
      </c>
      <c r="AF802" s="74" t="s">
        <v>17027</v>
      </c>
      <c r="AG802" s="74" t="s">
        <v>17027</v>
      </c>
      <c r="AH802" s="74" t="s">
        <v>17027</v>
      </c>
      <c r="AI802" s="89"/>
      <c r="AJ802" s="89"/>
      <c r="AK802" s="89"/>
      <c r="AL802" s="89"/>
      <c r="AM802" s="90"/>
      <c r="AN802" s="90"/>
      <c r="AO802" s="90"/>
      <c r="AP802" s="90"/>
      <c r="AQ802" s="90"/>
      <c r="AR802" s="90"/>
      <c r="AS802" s="90"/>
      <c r="AT802" s="90"/>
      <c r="AU802" s="90"/>
      <c r="AV802" s="90"/>
      <c r="AW802" s="90"/>
      <c r="AX802" s="91"/>
      <c r="AY802" s="91"/>
      <c r="AZ802" s="90"/>
      <c r="BA802" s="90"/>
      <c r="BB802" s="92"/>
      <c r="BC802" s="93">
        <f t="shared" si="352"/>
        <v>-1990</v>
      </c>
      <c r="BJ802" s="61" t="e">
        <f t="shared" si="354"/>
        <v>#N/A</v>
      </c>
      <c r="BM802" s="61" t="s">
        <v>3771</v>
      </c>
      <c r="BN802" s="61" t="s">
        <v>1344</v>
      </c>
      <c r="BO802" s="61" t="s">
        <v>3772</v>
      </c>
      <c r="BU802" s="61" t="s">
        <v>3771</v>
      </c>
      <c r="BV802" s="61" t="s">
        <v>1344</v>
      </c>
      <c r="BW802" s="61" t="s">
        <v>3772</v>
      </c>
      <c r="CH802" s="86">
        <f t="shared" si="359"/>
        <v>2.3283064365386963E-10</v>
      </c>
    </row>
    <row r="803" spans="1:218">
      <c r="A803" s="61">
        <v>1</v>
      </c>
      <c r="B803" s="94">
        <f>SUBTOTAL(9,$A$639:A803)</f>
        <v>123</v>
      </c>
      <c r="C803" s="98" t="s">
        <v>496</v>
      </c>
      <c r="D803" s="84">
        <f>E803+F803+G803+H803+I803+J803+L803+N803+P803+R803+T803+U803+V803+W803+X803+Y803+Z803+AA803+AB803+AC803+AD803+AE803</f>
        <v>16205981.91</v>
      </c>
      <c r="E803" s="101">
        <v>0</v>
      </c>
      <c r="F803" s="101">
        <v>0</v>
      </c>
      <c r="G803" s="101">
        <v>0</v>
      </c>
      <c r="H803" s="101">
        <v>0</v>
      </c>
      <c r="I803" s="101">
        <v>0</v>
      </c>
      <c r="J803" s="101">
        <v>0</v>
      </c>
      <c r="K803" s="116">
        <v>0</v>
      </c>
      <c r="L803" s="101">
        <v>0</v>
      </c>
      <c r="M803" s="84">
        <v>1990</v>
      </c>
      <c r="N803" s="84">
        <v>15670630.42</v>
      </c>
      <c r="O803" s="101">
        <v>0</v>
      </c>
      <c r="P803" s="101">
        <v>0</v>
      </c>
      <c r="Q803" s="101">
        <v>0</v>
      </c>
      <c r="R803" s="101">
        <v>0</v>
      </c>
      <c r="S803" s="101">
        <v>0</v>
      </c>
      <c r="T803" s="101">
        <v>0</v>
      </c>
      <c r="U803" s="101">
        <v>0</v>
      </c>
      <c r="V803" s="101">
        <v>0</v>
      </c>
      <c r="W803" s="101">
        <v>0</v>
      </c>
      <c r="X803" s="101">
        <v>0</v>
      </c>
      <c r="Y803" s="101">
        <v>0</v>
      </c>
      <c r="Z803" s="101">
        <v>0</v>
      </c>
      <c r="AA803" s="101">
        <v>0</v>
      </c>
      <c r="AB803" s="101">
        <v>0</v>
      </c>
      <c r="AC803" s="84">
        <f>ROUND(N803*2.14%,2)</f>
        <v>335351.49</v>
      </c>
      <c r="AD803" s="101">
        <v>200000</v>
      </c>
      <c r="AE803" s="101">
        <v>0</v>
      </c>
      <c r="AF803" s="74">
        <v>2025</v>
      </c>
      <c r="AG803" s="74">
        <v>2025</v>
      </c>
      <c r="AH803" s="74">
        <v>2025</v>
      </c>
      <c r="AI803" s="89"/>
      <c r="AJ803" s="89"/>
      <c r="AK803" s="89"/>
      <c r="AL803" s="89"/>
      <c r="AM803" s="90" t="s">
        <v>16970</v>
      </c>
      <c r="AN803" s="90" t="s">
        <v>16959</v>
      </c>
      <c r="AO803" s="90">
        <v>0</v>
      </c>
      <c r="AP803" s="90" t="s">
        <v>16966</v>
      </c>
      <c r="AQ803" s="90" t="s">
        <v>16966</v>
      </c>
      <c r="AR803" s="90" t="s">
        <v>16962</v>
      </c>
      <c r="AS803" s="90"/>
      <c r="AT803" s="90"/>
      <c r="AU803" s="90"/>
      <c r="AV803" s="90"/>
      <c r="AW803" s="90" t="s">
        <v>671</v>
      </c>
      <c r="AX803" s="91">
        <v>3265.3</v>
      </c>
      <c r="AY803" s="91">
        <v>1396.7</v>
      </c>
      <c r="AZ803" s="90" t="s">
        <v>2968</v>
      </c>
      <c r="BA803" s="90" t="s">
        <v>17013</v>
      </c>
      <c r="BB803" s="92"/>
      <c r="BC803" s="93">
        <f t="shared" si="352"/>
        <v>-593.29999999999995</v>
      </c>
      <c r="BJ803" s="61" t="str">
        <f t="shared" si="354"/>
        <v>1396.700</v>
      </c>
      <c r="BM803" s="61" t="s">
        <v>3773</v>
      </c>
      <c r="BN803" s="61" t="s">
        <v>2981</v>
      </c>
      <c r="BO803" s="61" t="s">
        <v>3776</v>
      </c>
      <c r="BU803" s="61" t="s">
        <v>3773</v>
      </c>
      <c r="BV803" s="61" t="s">
        <v>2981</v>
      </c>
      <c r="BW803" s="61" t="s">
        <v>3776</v>
      </c>
      <c r="CH803" s="86">
        <f t="shared" si="359"/>
        <v>2.3283064365386963E-10</v>
      </c>
    </row>
    <row r="804" spans="1:218">
      <c r="B804" s="87" t="s">
        <v>508</v>
      </c>
      <c r="C804" s="87"/>
      <c r="D804" s="83">
        <f>D805</f>
        <v>4039280.1599999997</v>
      </c>
      <c r="E804" s="84">
        <f t="shared" ref="E804:AE804" si="361">E805</f>
        <v>0</v>
      </c>
      <c r="F804" s="84">
        <f t="shared" si="361"/>
        <v>0</v>
      </c>
      <c r="G804" s="84">
        <f t="shared" si="361"/>
        <v>0</v>
      </c>
      <c r="H804" s="84">
        <f t="shared" si="361"/>
        <v>0</v>
      </c>
      <c r="I804" s="84">
        <f t="shared" si="361"/>
        <v>0</v>
      </c>
      <c r="J804" s="84">
        <f t="shared" si="361"/>
        <v>0</v>
      </c>
      <c r="K804" s="85">
        <f t="shared" si="361"/>
        <v>0</v>
      </c>
      <c r="L804" s="84">
        <f t="shared" si="361"/>
        <v>0</v>
      </c>
      <c r="M804" s="84">
        <f t="shared" si="361"/>
        <v>496</v>
      </c>
      <c r="N804" s="84">
        <f t="shared" si="361"/>
        <v>3807793.38</v>
      </c>
      <c r="O804" s="84">
        <f t="shared" si="361"/>
        <v>0</v>
      </c>
      <c r="P804" s="84">
        <f t="shared" si="361"/>
        <v>0</v>
      </c>
      <c r="Q804" s="84">
        <f t="shared" si="361"/>
        <v>0</v>
      </c>
      <c r="R804" s="84">
        <f t="shared" si="361"/>
        <v>0</v>
      </c>
      <c r="S804" s="84">
        <f t="shared" si="361"/>
        <v>0</v>
      </c>
      <c r="T804" s="84">
        <f t="shared" si="361"/>
        <v>0</v>
      </c>
      <c r="U804" s="84">
        <f t="shared" si="361"/>
        <v>0</v>
      </c>
      <c r="V804" s="84">
        <f t="shared" si="361"/>
        <v>0</v>
      </c>
      <c r="W804" s="84">
        <f t="shared" si="361"/>
        <v>0</v>
      </c>
      <c r="X804" s="84">
        <f t="shared" si="361"/>
        <v>0</v>
      </c>
      <c r="Y804" s="84">
        <f t="shared" si="361"/>
        <v>0</v>
      </c>
      <c r="Z804" s="84">
        <f t="shared" si="361"/>
        <v>0</v>
      </c>
      <c r="AA804" s="84">
        <f t="shared" si="361"/>
        <v>0</v>
      </c>
      <c r="AB804" s="84">
        <f t="shared" si="361"/>
        <v>0</v>
      </c>
      <c r="AC804" s="84">
        <f t="shared" si="361"/>
        <v>81486.78</v>
      </c>
      <c r="AD804" s="84">
        <f t="shared" si="361"/>
        <v>150000</v>
      </c>
      <c r="AE804" s="84">
        <f t="shared" si="361"/>
        <v>0</v>
      </c>
      <c r="AF804" s="74" t="s">
        <v>17027</v>
      </c>
      <c r="AG804" s="74" t="s">
        <v>17027</v>
      </c>
      <c r="AH804" s="74" t="s">
        <v>17027</v>
      </c>
      <c r="AI804" s="89"/>
      <c r="AJ804" s="89"/>
      <c r="AK804" s="89"/>
      <c r="AL804" s="89"/>
      <c r="AM804" s="90"/>
      <c r="AN804" s="90"/>
      <c r="AO804" s="90"/>
      <c r="AP804" s="90"/>
      <c r="AQ804" s="90"/>
      <c r="AR804" s="90"/>
      <c r="AS804" s="90"/>
      <c r="AT804" s="90"/>
      <c r="AU804" s="90"/>
      <c r="AV804" s="90"/>
      <c r="AW804" s="90"/>
      <c r="AX804" s="91"/>
      <c r="AY804" s="91"/>
      <c r="AZ804" s="90"/>
      <c r="BA804" s="90"/>
      <c r="BB804" s="92"/>
      <c r="BC804" s="93">
        <f t="shared" si="352"/>
        <v>-496</v>
      </c>
      <c r="BJ804" s="61" t="e">
        <f t="shared" si="354"/>
        <v>#N/A</v>
      </c>
      <c r="BM804" s="61" t="s">
        <v>745</v>
      </c>
      <c r="BN804" s="61" t="s">
        <v>864</v>
      </c>
      <c r="BO804" s="61" t="s">
        <v>3777</v>
      </c>
      <c r="BU804" s="61" t="s">
        <v>745</v>
      </c>
      <c r="BV804" s="61" t="s">
        <v>864</v>
      </c>
      <c r="BW804" s="61" t="s">
        <v>3777</v>
      </c>
      <c r="CH804" s="86">
        <f t="shared" si="359"/>
        <v>-2.0372681319713593E-10</v>
      </c>
    </row>
    <row r="805" spans="1:218">
      <c r="A805" s="61">
        <v>1</v>
      </c>
      <c r="B805" s="94">
        <f>SUBTOTAL(9,$A$639:A805)</f>
        <v>124</v>
      </c>
      <c r="C805" s="98" t="s">
        <v>507</v>
      </c>
      <c r="D805" s="84">
        <f>E805+F805+G805+H805+I805+J805+L805+N805+P805+R805+T805+U805+V805+W805+X805+Y805+Z805+AA805+AB805+AC805+AD805+AE805</f>
        <v>4039280.1599999997</v>
      </c>
      <c r="E805" s="101">
        <v>0</v>
      </c>
      <c r="F805" s="101">
        <v>0</v>
      </c>
      <c r="G805" s="101">
        <v>0</v>
      </c>
      <c r="H805" s="101">
        <v>0</v>
      </c>
      <c r="I805" s="101">
        <v>0</v>
      </c>
      <c r="J805" s="101">
        <v>0</v>
      </c>
      <c r="K805" s="116">
        <v>0</v>
      </c>
      <c r="L805" s="101">
        <v>0</v>
      </c>
      <c r="M805" s="84">
        <v>496</v>
      </c>
      <c r="N805" s="84">
        <v>3807793.38</v>
      </c>
      <c r="O805" s="101">
        <v>0</v>
      </c>
      <c r="P805" s="101">
        <v>0</v>
      </c>
      <c r="Q805" s="101">
        <v>0</v>
      </c>
      <c r="R805" s="101">
        <v>0</v>
      </c>
      <c r="S805" s="101">
        <v>0</v>
      </c>
      <c r="T805" s="101">
        <v>0</v>
      </c>
      <c r="U805" s="101">
        <v>0</v>
      </c>
      <c r="V805" s="101">
        <v>0</v>
      </c>
      <c r="W805" s="101">
        <v>0</v>
      </c>
      <c r="X805" s="101">
        <v>0</v>
      </c>
      <c r="Y805" s="101">
        <v>0</v>
      </c>
      <c r="Z805" s="101">
        <v>0</v>
      </c>
      <c r="AA805" s="101">
        <v>0</v>
      </c>
      <c r="AB805" s="101">
        <v>0</v>
      </c>
      <c r="AC805" s="84">
        <f>ROUND(N805*2.14%,2)</f>
        <v>81486.78</v>
      </c>
      <c r="AD805" s="84">
        <v>150000</v>
      </c>
      <c r="AE805" s="101">
        <v>0</v>
      </c>
      <c r="AF805" s="74">
        <v>2025</v>
      </c>
      <c r="AG805" s="74">
        <v>2025</v>
      </c>
      <c r="AH805" s="74">
        <v>2025</v>
      </c>
      <c r="AI805" s="89"/>
      <c r="AJ805" s="89"/>
      <c r="AK805" s="89"/>
      <c r="AL805" s="89"/>
      <c r="AM805" s="90" t="s">
        <v>16970</v>
      </c>
      <c r="AN805" s="90" t="s">
        <v>16951</v>
      </c>
      <c r="AO805" s="90">
        <v>0</v>
      </c>
      <c r="AP805" s="90" t="s">
        <v>16965</v>
      </c>
      <c r="AQ805" s="90" t="s">
        <v>16958</v>
      </c>
      <c r="AR805" s="90" t="s">
        <v>16962</v>
      </c>
      <c r="AS805" s="90"/>
      <c r="AT805" s="90"/>
      <c r="AU805" s="90"/>
      <c r="AV805" s="90"/>
      <c r="AW805" s="90" t="s">
        <v>663</v>
      </c>
      <c r="AX805" s="91">
        <v>863.3</v>
      </c>
      <c r="AY805" s="91">
        <v>381</v>
      </c>
      <c r="AZ805" s="90" t="s">
        <v>2968</v>
      </c>
      <c r="BA805" s="90" t="s">
        <v>17013</v>
      </c>
      <c r="BB805" s="92"/>
      <c r="BC805" s="93">
        <f t="shared" si="352"/>
        <v>-115</v>
      </c>
      <c r="BD805" s="61" t="s">
        <v>16947</v>
      </c>
      <c r="BJ805" s="61" t="str">
        <f t="shared" si="354"/>
        <v>378.400</v>
      </c>
      <c r="BM805" s="61" t="s">
        <v>3778</v>
      </c>
      <c r="BN805" s="61" t="s">
        <v>1344</v>
      </c>
      <c r="BO805" s="61" t="s">
        <v>3066</v>
      </c>
      <c r="BU805" s="61" t="s">
        <v>3778</v>
      </c>
      <c r="BV805" s="61" t="s">
        <v>1344</v>
      </c>
      <c r="BW805" s="61" t="s">
        <v>3066</v>
      </c>
      <c r="CH805" s="86">
        <f t="shared" si="359"/>
        <v>-2.0372681319713593E-10</v>
      </c>
    </row>
    <row r="806" spans="1:218">
      <c r="B806" s="87" t="s">
        <v>313</v>
      </c>
      <c r="C806" s="87"/>
      <c r="D806" s="83">
        <f>D807+D808</f>
        <v>13569014.32</v>
      </c>
      <c r="E806" s="84">
        <f t="shared" ref="E806:AE806" si="362">E807+E808</f>
        <v>0</v>
      </c>
      <c r="F806" s="84">
        <f t="shared" si="362"/>
        <v>0</v>
      </c>
      <c r="G806" s="84">
        <f t="shared" si="362"/>
        <v>0</v>
      </c>
      <c r="H806" s="84">
        <f t="shared" si="362"/>
        <v>0</v>
      </c>
      <c r="I806" s="84">
        <f t="shared" si="362"/>
        <v>0</v>
      </c>
      <c r="J806" s="84">
        <f t="shared" si="362"/>
        <v>0</v>
      </c>
      <c r="K806" s="85">
        <f t="shared" si="362"/>
        <v>0</v>
      </c>
      <c r="L806" s="84">
        <f t="shared" si="362"/>
        <v>0</v>
      </c>
      <c r="M806" s="84">
        <f t="shared" si="362"/>
        <v>830</v>
      </c>
      <c r="N806" s="84">
        <f t="shared" si="362"/>
        <v>6257777.8700000001</v>
      </c>
      <c r="O806" s="84">
        <f t="shared" si="362"/>
        <v>0</v>
      </c>
      <c r="P806" s="84">
        <f t="shared" si="362"/>
        <v>0</v>
      </c>
      <c r="Q806" s="84">
        <f t="shared" si="362"/>
        <v>0</v>
      </c>
      <c r="R806" s="84">
        <f t="shared" si="362"/>
        <v>0</v>
      </c>
      <c r="S806" s="84">
        <f t="shared" si="362"/>
        <v>0</v>
      </c>
      <c r="T806" s="84">
        <f t="shared" si="362"/>
        <v>0</v>
      </c>
      <c r="U806" s="84">
        <f t="shared" si="362"/>
        <v>6674486</v>
      </c>
      <c r="V806" s="84">
        <f t="shared" si="362"/>
        <v>0</v>
      </c>
      <c r="W806" s="84">
        <f t="shared" si="362"/>
        <v>0</v>
      </c>
      <c r="X806" s="84">
        <f t="shared" si="362"/>
        <v>0</v>
      </c>
      <c r="Y806" s="84">
        <f t="shared" si="362"/>
        <v>0</v>
      </c>
      <c r="Z806" s="84">
        <f t="shared" si="362"/>
        <v>0</v>
      </c>
      <c r="AA806" s="84">
        <f t="shared" si="362"/>
        <v>0</v>
      </c>
      <c r="AB806" s="84">
        <f t="shared" si="362"/>
        <v>0</v>
      </c>
      <c r="AC806" s="84">
        <f t="shared" si="362"/>
        <v>276750.45</v>
      </c>
      <c r="AD806" s="84">
        <f t="shared" si="362"/>
        <v>360000</v>
      </c>
      <c r="AE806" s="84">
        <f t="shared" si="362"/>
        <v>0</v>
      </c>
      <c r="AF806" s="74" t="s">
        <v>17027</v>
      </c>
      <c r="AG806" s="74" t="s">
        <v>17027</v>
      </c>
      <c r="AH806" s="74" t="s">
        <v>17027</v>
      </c>
      <c r="AI806" s="89"/>
      <c r="AJ806" s="89"/>
      <c r="AK806" s="89"/>
      <c r="AL806" s="89"/>
      <c r="AM806" s="90"/>
      <c r="AN806" s="90"/>
      <c r="AO806" s="90"/>
      <c r="AP806" s="90"/>
      <c r="AQ806" s="90"/>
      <c r="AR806" s="90"/>
      <c r="AS806" s="90"/>
      <c r="AT806" s="90"/>
      <c r="AU806" s="90"/>
      <c r="AV806" s="90"/>
      <c r="AW806" s="90"/>
      <c r="AX806" s="91"/>
      <c r="AY806" s="91"/>
      <c r="AZ806" s="90"/>
      <c r="BA806" s="90"/>
      <c r="BB806" s="92"/>
      <c r="BC806" s="93">
        <f t="shared" si="352"/>
        <v>-830</v>
      </c>
      <c r="BJ806" s="61" t="e">
        <f t="shared" si="354"/>
        <v>#N/A</v>
      </c>
      <c r="BM806" s="61" t="s">
        <v>680</v>
      </c>
      <c r="BN806" s="61" t="s">
        <v>659</v>
      </c>
      <c r="BO806" s="61" t="s">
        <v>3455</v>
      </c>
      <c r="BU806" s="61" t="s">
        <v>680</v>
      </c>
      <c r="BV806" s="61" t="s">
        <v>659</v>
      </c>
      <c r="BW806" s="61" t="s">
        <v>3455</v>
      </c>
      <c r="CH806" s="86">
        <f t="shared" si="359"/>
        <v>1.7462298274040222E-10</v>
      </c>
    </row>
    <row r="807" spans="1:218">
      <c r="A807" s="61">
        <v>1</v>
      </c>
      <c r="B807" s="94">
        <f>SUBTOTAL(9,$A$639:A807)</f>
        <v>125</v>
      </c>
      <c r="C807" s="98" t="s">
        <v>312</v>
      </c>
      <c r="D807" s="84">
        <f t="shared" ref="D807:D808" si="363">E807+F807+G807+H807+I807+J807+L807+N807+P807+R807+T807+U807+V807+W807+X807+Y807+Z807+AA807+AB807+AC807+AD807+AE807</f>
        <v>6571694.3200000003</v>
      </c>
      <c r="E807" s="101">
        <v>0</v>
      </c>
      <c r="F807" s="101">
        <v>0</v>
      </c>
      <c r="G807" s="101">
        <v>0</v>
      </c>
      <c r="H807" s="101">
        <v>0</v>
      </c>
      <c r="I807" s="101">
        <v>0</v>
      </c>
      <c r="J807" s="101">
        <v>0</v>
      </c>
      <c r="K807" s="116">
        <v>0</v>
      </c>
      <c r="L807" s="101">
        <v>0</v>
      </c>
      <c r="M807" s="84">
        <v>830</v>
      </c>
      <c r="N807" s="84">
        <v>6257777.8700000001</v>
      </c>
      <c r="O807" s="101">
        <v>0</v>
      </c>
      <c r="P807" s="101">
        <v>0</v>
      </c>
      <c r="Q807" s="101">
        <v>0</v>
      </c>
      <c r="R807" s="101">
        <v>0</v>
      </c>
      <c r="S807" s="101">
        <v>0</v>
      </c>
      <c r="T807" s="101">
        <v>0</v>
      </c>
      <c r="U807" s="101">
        <v>0</v>
      </c>
      <c r="V807" s="101">
        <v>0</v>
      </c>
      <c r="W807" s="101">
        <v>0</v>
      </c>
      <c r="X807" s="101">
        <v>0</v>
      </c>
      <c r="Y807" s="101">
        <v>0</v>
      </c>
      <c r="Z807" s="101">
        <v>0</v>
      </c>
      <c r="AA807" s="101">
        <v>0</v>
      </c>
      <c r="AB807" s="101">
        <v>0</v>
      </c>
      <c r="AC807" s="84">
        <f>ROUND(N807*2.14%,2)</f>
        <v>133916.45000000001</v>
      </c>
      <c r="AD807" s="84">
        <v>180000</v>
      </c>
      <c r="AE807" s="101">
        <v>0</v>
      </c>
      <c r="AF807" s="74">
        <v>2025</v>
      </c>
      <c r="AG807" s="74">
        <v>2025</v>
      </c>
      <c r="AH807" s="74">
        <v>2025</v>
      </c>
      <c r="AI807" s="89"/>
      <c r="AJ807" s="89"/>
      <c r="AK807" s="89"/>
      <c r="AL807" s="89"/>
      <c r="AM807" s="90" t="s">
        <v>16961</v>
      </c>
      <c r="AN807" s="90" t="s">
        <v>16963</v>
      </c>
      <c r="AO807" s="90">
        <v>0</v>
      </c>
      <c r="AP807" s="90" t="s">
        <v>16958</v>
      </c>
      <c r="AQ807" s="90" t="s">
        <v>16959</v>
      </c>
      <c r="AR807" s="90">
        <v>0</v>
      </c>
      <c r="AS807" s="90"/>
      <c r="AT807" s="90"/>
      <c r="AU807" s="90"/>
      <c r="AV807" s="90"/>
      <c r="AW807" s="90" t="s">
        <v>773</v>
      </c>
      <c r="AX807" s="91">
        <v>844.6</v>
      </c>
      <c r="AY807" s="91">
        <v>830</v>
      </c>
      <c r="AZ807" s="90" t="s">
        <v>2968</v>
      </c>
      <c r="BA807" s="90" t="s">
        <v>17013</v>
      </c>
      <c r="BB807" s="92"/>
      <c r="BC807" s="93">
        <f t="shared" si="352"/>
        <v>0</v>
      </c>
      <c r="BJ807" s="61" t="str">
        <f t="shared" si="354"/>
        <v>612.200</v>
      </c>
      <c r="BM807" s="61" t="s">
        <v>3456</v>
      </c>
      <c r="BN807" s="61" t="s">
        <v>633</v>
      </c>
      <c r="BO807" s="61" t="s">
        <v>2193</v>
      </c>
      <c r="BU807" s="61" t="s">
        <v>3456</v>
      </c>
      <c r="BV807" s="61" t="s">
        <v>633</v>
      </c>
      <c r="BW807" s="61" t="s">
        <v>2193</v>
      </c>
      <c r="CH807" s="86">
        <f t="shared" si="359"/>
        <v>1.7462298274040222E-10</v>
      </c>
    </row>
    <row r="808" spans="1:218">
      <c r="A808" s="61">
        <v>1</v>
      </c>
      <c r="B808" s="94">
        <f>SUBTOTAL(9,$A$639:A808)</f>
        <v>126</v>
      </c>
      <c r="C808" s="98" t="s">
        <v>314</v>
      </c>
      <c r="D808" s="84">
        <f t="shared" si="363"/>
        <v>6997320</v>
      </c>
      <c r="E808" s="101">
        <v>0</v>
      </c>
      <c r="F808" s="101">
        <v>0</v>
      </c>
      <c r="G808" s="101">
        <v>0</v>
      </c>
      <c r="H808" s="101">
        <v>0</v>
      </c>
      <c r="I808" s="101">
        <v>0</v>
      </c>
      <c r="J808" s="101">
        <v>0</v>
      </c>
      <c r="K808" s="116">
        <v>0</v>
      </c>
      <c r="L808" s="101">
        <v>0</v>
      </c>
      <c r="M808" s="84">
        <v>0</v>
      </c>
      <c r="N808" s="84">
        <v>0</v>
      </c>
      <c r="O808" s="101">
        <v>0</v>
      </c>
      <c r="P808" s="101">
        <v>0</v>
      </c>
      <c r="Q808" s="101">
        <v>0</v>
      </c>
      <c r="R808" s="101">
        <v>0</v>
      </c>
      <c r="S808" s="101">
        <v>0</v>
      </c>
      <c r="T808" s="101">
        <v>0</v>
      </c>
      <c r="U808" s="84">
        <v>6674486</v>
      </c>
      <c r="V808" s="101">
        <v>0</v>
      </c>
      <c r="W808" s="101">
        <v>0</v>
      </c>
      <c r="X808" s="101">
        <v>0</v>
      </c>
      <c r="Y808" s="101">
        <v>0</v>
      </c>
      <c r="Z808" s="101">
        <v>0</v>
      </c>
      <c r="AA808" s="101">
        <v>0</v>
      </c>
      <c r="AB808" s="101">
        <v>0</v>
      </c>
      <c r="AC808" s="84">
        <f>ROUND(U808*2.14%,2)</f>
        <v>142834</v>
      </c>
      <c r="AD808" s="84">
        <v>180000</v>
      </c>
      <c r="AE808" s="101">
        <v>0</v>
      </c>
      <c r="AF808" s="74">
        <v>2025</v>
      </c>
      <c r="AG808" s="74">
        <v>2025</v>
      </c>
      <c r="AH808" s="74">
        <v>2025</v>
      </c>
      <c r="AI808" s="89"/>
      <c r="AJ808" s="89"/>
      <c r="AK808" s="89"/>
      <c r="AL808" s="89"/>
      <c r="AM808" s="90" t="s">
        <v>16968</v>
      </c>
      <c r="AN808" s="90" t="s">
        <v>16966</v>
      </c>
      <c r="AO808" s="90">
        <v>0</v>
      </c>
      <c r="AP808" s="90" t="s">
        <v>16965</v>
      </c>
      <c r="AQ808" s="90" t="s">
        <v>16965</v>
      </c>
      <c r="AR808" s="90" t="s">
        <v>16965</v>
      </c>
      <c r="AS808" s="90"/>
      <c r="AT808" s="90"/>
      <c r="AU808" s="90"/>
      <c r="AV808" s="90"/>
      <c r="AW808" s="90" t="s">
        <v>669</v>
      </c>
      <c r="AX808" s="91">
        <v>2075.1999999999998</v>
      </c>
      <c r="AY808" s="91">
        <v>752.4</v>
      </c>
      <c r="AZ808" s="90" t="s">
        <v>2993</v>
      </c>
      <c r="BA808" s="90">
        <v>2009</v>
      </c>
      <c r="BB808" s="92"/>
      <c r="BC808" s="93">
        <f t="shared" si="352"/>
        <v>752.4</v>
      </c>
      <c r="BJ808" s="61" t="str">
        <f t="shared" si="354"/>
        <v>нет данных</v>
      </c>
      <c r="BM808" s="61" t="s">
        <v>681</v>
      </c>
      <c r="BN808" s="61" t="s">
        <v>623</v>
      </c>
      <c r="BO808" s="61" t="s">
        <v>3457</v>
      </c>
      <c r="BU808" s="61" t="s">
        <v>681</v>
      </c>
      <c r="BV808" s="61" t="s">
        <v>623</v>
      </c>
      <c r="BW808" s="61" t="s">
        <v>3457</v>
      </c>
      <c r="CH808" s="86">
        <f t="shared" si="359"/>
        <v>0</v>
      </c>
    </row>
    <row r="809" spans="1:218">
      <c r="B809" s="87" t="s">
        <v>309</v>
      </c>
      <c r="C809" s="87"/>
      <c r="D809" s="83">
        <f>D810+D811</f>
        <v>7704383.129999999</v>
      </c>
      <c r="E809" s="84">
        <f t="shared" ref="E809:AE809" si="364">E810+E811</f>
        <v>0</v>
      </c>
      <c r="F809" s="84">
        <f t="shared" si="364"/>
        <v>0</v>
      </c>
      <c r="G809" s="84">
        <f t="shared" si="364"/>
        <v>0</v>
      </c>
      <c r="H809" s="84">
        <f t="shared" si="364"/>
        <v>0</v>
      </c>
      <c r="I809" s="84">
        <f t="shared" si="364"/>
        <v>0</v>
      </c>
      <c r="J809" s="84">
        <f t="shared" si="364"/>
        <v>0</v>
      </c>
      <c r="K809" s="85">
        <f t="shared" si="364"/>
        <v>0</v>
      </c>
      <c r="L809" s="84">
        <f t="shared" si="364"/>
        <v>0</v>
      </c>
      <c r="M809" s="84">
        <f t="shared" si="364"/>
        <v>0</v>
      </c>
      <c r="N809" s="84">
        <f t="shared" si="364"/>
        <v>0</v>
      </c>
      <c r="O809" s="84">
        <f t="shared" si="364"/>
        <v>0</v>
      </c>
      <c r="P809" s="84">
        <f t="shared" si="364"/>
        <v>0</v>
      </c>
      <c r="Q809" s="84">
        <f t="shared" si="364"/>
        <v>637</v>
      </c>
      <c r="R809" s="84">
        <f t="shared" si="364"/>
        <v>2232796.2799999998</v>
      </c>
      <c r="S809" s="84">
        <f t="shared" si="364"/>
        <v>0</v>
      </c>
      <c r="T809" s="84">
        <f t="shared" si="364"/>
        <v>0</v>
      </c>
      <c r="U809" s="84">
        <f t="shared" si="364"/>
        <v>4957710.0199999996</v>
      </c>
      <c r="V809" s="84">
        <f t="shared" si="364"/>
        <v>0</v>
      </c>
      <c r="W809" s="84">
        <f t="shared" si="364"/>
        <v>0</v>
      </c>
      <c r="X809" s="84">
        <f t="shared" si="364"/>
        <v>0</v>
      </c>
      <c r="Y809" s="84">
        <f t="shared" si="364"/>
        <v>0</v>
      </c>
      <c r="Z809" s="84">
        <f t="shared" si="364"/>
        <v>0</v>
      </c>
      <c r="AA809" s="84">
        <f t="shared" si="364"/>
        <v>0</v>
      </c>
      <c r="AB809" s="84">
        <f t="shared" si="364"/>
        <v>0</v>
      </c>
      <c r="AC809" s="84">
        <f t="shared" si="364"/>
        <v>153876.83000000002</v>
      </c>
      <c r="AD809" s="84">
        <f t="shared" si="364"/>
        <v>360000</v>
      </c>
      <c r="AE809" s="84">
        <f t="shared" si="364"/>
        <v>0</v>
      </c>
      <c r="AF809" s="74" t="s">
        <v>17027</v>
      </c>
      <c r="AG809" s="74" t="s">
        <v>17027</v>
      </c>
      <c r="AH809" s="74" t="s">
        <v>17027</v>
      </c>
      <c r="AI809" s="89"/>
      <c r="AJ809" s="89"/>
      <c r="AK809" s="89"/>
      <c r="AL809" s="89"/>
      <c r="AM809" s="90"/>
      <c r="AN809" s="90"/>
      <c r="AO809" s="90"/>
      <c r="AP809" s="90"/>
      <c r="AQ809" s="90"/>
      <c r="AR809" s="90"/>
      <c r="AS809" s="90"/>
      <c r="AT809" s="90"/>
      <c r="AU809" s="90"/>
      <c r="AV809" s="90"/>
      <c r="AW809" s="90"/>
      <c r="AX809" s="91"/>
      <c r="AY809" s="91"/>
      <c r="AZ809" s="90"/>
      <c r="BA809" s="90"/>
      <c r="BB809" s="92"/>
      <c r="BC809" s="93">
        <f t="shared" si="352"/>
        <v>0</v>
      </c>
      <c r="BJ809" s="61" t="e">
        <f t="shared" si="354"/>
        <v>#N/A</v>
      </c>
      <c r="BM809" s="61" t="s">
        <v>3458</v>
      </c>
      <c r="BN809" s="61" t="s">
        <v>864</v>
      </c>
      <c r="BO809" s="61" t="s">
        <v>3459</v>
      </c>
      <c r="BU809" s="61" t="s">
        <v>3458</v>
      </c>
      <c r="BV809" s="61" t="s">
        <v>864</v>
      </c>
      <c r="BW809" s="61" t="s">
        <v>3459</v>
      </c>
      <c r="CH809" s="86">
        <f t="shared" si="359"/>
        <v>5.8207660913467407E-11</v>
      </c>
    </row>
    <row r="810" spans="1:218">
      <c r="A810" s="61">
        <v>1</v>
      </c>
      <c r="B810" s="94">
        <f>SUBTOTAL(9,$A$639:A810)</f>
        <v>127</v>
      </c>
      <c r="C810" s="98" t="s">
        <v>315</v>
      </c>
      <c r="D810" s="84">
        <f t="shared" ref="D810:D811" si="365">E810+F810+G810+H810+I810+J810+L810+N810+P810+R810+T810+U810+V810+W810+X810+Y810+Z810+AA810+AB810+AC810+AD810+AE810</f>
        <v>2460578.1199999996</v>
      </c>
      <c r="E810" s="101">
        <v>0</v>
      </c>
      <c r="F810" s="101">
        <v>0</v>
      </c>
      <c r="G810" s="101">
        <v>0</v>
      </c>
      <c r="H810" s="101">
        <v>0</v>
      </c>
      <c r="I810" s="101">
        <v>0</v>
      </c>
      <c r="J810" s="101">
        <v>0</v>
      </c>
      <c r="K810" s="116">
        <v>0</v>
      </c>
      <c r="L810" s="101">
        <v>0</v>
      </c>
      <c r="M810" s="84">
        <v>0</v>
      </c>
      <c r="N810" s="138">
        <v>0</v>
      </c>
      <c r="O810" s="101">
        <v>0</v>
      </c>
      <c r="P810" s="101">
        <v>0</v>
      </c>
      <c r="Q810" s="101">
        <v>637</v>
      </c>
      <c r="R810" s="84">
        <v>2232796.2799999998</v>
      </c>
      <c r="S810" s="101">
        <v>0</v>
      </c>
      <c r="T810" s="101">
        <v>0</v>
      </c>
      <c r="U810" s="101">
        <v>0</v>
      </c>
      <c r="V810" s="101">
        <v>0</v>
      </c>
      <c r="W810" s="101">
        <v>0</v>
      </c>
      <c r="X810" s="101">
        <v>0</v>
      </c>
      <c r="Y810" s="101">
        <v>0</v>
      </c>
      <c r="Z810" s="101">
        <v>0</v>
      </c>
      <c r="AA810" s="101">
        <v>0</v>
      </c>
      <c r="AB810" s="101">
        <v>0</v>
      </c>
      <c r="AC810" s="84">
        <f>ROUND(R810*2.14%,2)</f>
        <v>47781.84</v>
      </c>
      <c r="AD810" s="101">
        <v>180000</v>
      </c>
      <c r="AE810" s="101">
        <v>0</v>
      </c>
      <c r="AF810" s="74">
        <v>2025</v>
      </c>
      <c r="AG810" s="74">
        <v>2025</v>
      </c>
      <c r="AH810" s="74">
        <v>2025</v>
      </c>
      <c r="AI810" s="89"/>
      <c r="AJ810" s="89"/>
      <c r="AK810" s="89"/>
      <c r="AL810" s="89"/>
      <c r="AM810" s="90" t="s">
        <v>16971</v>
      </c>
      <c r="AN810" s="90" t="s">
        <v>16951</v>
      </c>
      <c r="AO810" s="90">
        <v>0</v>
      </c>
      <c r="AP810" s="90" t="s">
        <v>16950</v>
      </c>
      <c r="AQ810" s="90" t="s">
        <v>16973</v>
      </c>
      <c r="AR810" s="90">
        <v>0</v>
      </c>
      <c r="AS810" s="90"/>
      <c r="AT810" s="90"/>
      <c r="AU810" s="90"/>
      <c r="AV810" s="90"/>
      <c r="AW810" s="90" t="s">
        <v>801</v>
      </c>
      <c r="AX810" s="91">
        <v>585.14</v>
      </c>
      <c r="AY810" s="91">
        <v>660</v>
      </c>
      <c r="AZ810" s="90" t="s">
        <v>2968</v>
      </c>
      <c r="BA810" s="90" t="s">
        <v>1271</v>
      </c>
      <c r="BB810" s="92"/>
      <c r="BC810" s="93">
        <f t="shared" si="352"/>
        <v>660</v>
      </c>
      <c r="BJ810" s="61" t="str">
        <f t="shared" si="354"/>
        <v>нет данных</v>
      </c>
      <c r="BM810" s="61" t="s">
        <v>3460</v>
      </c>
      <c r="BN810" s="61" t="s">
        <v>625</v>
      </c>
      <c r="BO810" s="61" t="s">
        <v>3461</v>
      </c>
      <c r="BU810" s="61" t="s">
        <v>3460</v>
      </c>
      <c r="BV810" s="61" t="s">
        <v>625</v>
      </c>
      <c r="BW810" s="61" t="s">
        <v>3461</v>
      </c>
      <c r="CH810" s="86">
        <f t="shared" si="359"/>
        <v>-1.4551915228366852E-10</v>
      </c>
    </row>
    <row r="811" spans="1:218">
      <c r="A811" s="61">
        <v>1</v>
      </c>
      <c r="B811" s="94">
        <f>SUBTOTAL(9,$A$639:A811)</f>
        <v>128</v>
      </c>
      <c r="C811" s="98" t="s">
        <v>316</v>
      </c>
      <c r="D811" s="84">
        <f t="shared" si="365"/>
        <v>5243805.01</v>
      </c>
      <c r="E811" s="101">
        <v>0</v>
      </c>
      <c r="F811" s="101">
        <v>0</v>
      </c>
      <c r="G811" s="101">
        <v>0</v>
      </c>
      <c r="H811" s="101">
        <v>0</v>
      </c>
      <c r="I811" s="101">
        <v>0</v>
      </c>
      <c r="J811" s="101">
        <v>0</v>
      </c>
      <c r="K811" s="116">
        <v>0</v>
      </c>
      <c r="L811" s="101">
        <v>0</v>
      </c>
      <c r="M811" s="84">
        <v>0</v>
      </c>
      <c r="N811" s="84">
        <v>0</v>
      </c>
      <c r="O811" s="101">
        <v>0</v>
      </c>
      <c r="P811" s="101">
        <v>0</v>
      </c>
      <c r="Q811" s="101">
        <v>0</v>
      </c>
      <c r="R811" s="101">
        <v>0</v>
      </c>
      <c r="S811" s="101">
        <v>0</v>
      </c>
      <c r="T811" s="101">
        <v>0</v>
      </c>
      <c r="U811" s="84">
        <v>4957710.0199999996</v>
      </c>
      <c r="V811" s="101">
        <v>0</v>
      </c>
      <c r="W811" s="101">
        <v>0</v>
      </c>
      <c r="X811" s="101">
        <v>0</v>
      </c>
      <c r="Y811" s="101">
        <v>0</v>
      </c>
      <c r="Z811" s="101">
        <v>0</v>
      </c>
      <c r="AA811" s="101">
        <v>0</v>
      </c>
      <c r="AB811" s="101">
        <v>0</v>
      </c>
      <c r="AC811" s="84">
        <f>ROUND(U811*2.14%,2)</f>
        <v>106094.99</v>
      </c>
      <c r="AD811" s="84">
        <v>180000</v>
      </c>
      <c r="AE811" s="101">
        <v>0</v>
      </c>
      <c r="AF811" s="74">
        <v>2025</v>
      </c>
      <c r="AG811" s="74">
        <v>2025</v>
      </c>
      <c r="AH811" s="74">
        <v>2025</v>
      </c>
      <c r="AI811" s="89"/>
      <c r="AJ811" s="89"/>
      <c r="AK811" s="89"/>
      <c r="AL811" s="89"/>
      <c r="AM811" s="90" t="s">
        <v>16961</v>
      </c>
      <c r="AN811" s="90" t="s">
        <v>16971</v>
      </c>
      <c r="AO811" s="90">
        <v>0</v>
      </c>
      <c r="AP811" s="90" t="s">
        <v>16965</v>
      </c>
      <c r="AQ811" s="90" t="s">
        <v>16962</v>
      </c>
      <c r="AR811" s="90" t="s">
        <v>16965</v>
      </c>
      <c r="AS811" s="90"/>
      <c r="AT811" s="90"/>
      <c r="AU811" s="90"/>
      <c r="AV811" s="90"/>
      <c r="AW811" s="90" t="s">
        <v>1015</v>
      </c>
      <c r="AX811" s="91">
        <v>1713.1</v>
      </c>
      <c r="AY811" s="91">
        <v>563.85</v>
      </c>
      <c r="AZ811" s="90" t="s">
        <v>2993</v>
      </c>
      <c r="BA811" s="90" t="s">
        <v>17013</v>
      </c>
      <c r="BB811" s="92"/>
      <c r="BC811" s="93">
        <f t="shared" si="352"/>
        <v>563.85</v>
      </c>
      <c r="BJ811" s="61" t="str">
        <f t="shared" si="354"/>
        <v>нет данных</v>
      </c>
      <c r="BM811" s="61" t="s">
        <v>3462</v>
      </c>
      <c r="BN811" s="61" t="s">
        <v>639</v>
      </c>
      <c r="BO811" s="61" t="s">
        <v>3463</v>
      </c>
      <c r="BU811" s="61" t="s">
        <v>3462</v>
      </c>
      <c r="BV811" s="61" t="s">
        <v>639</v>
      </c>
      <c r="BW811" s="61" t="s">
        <v>3463</v>
      </c>
      <c r="CH811" s="86">
        <f t="shared" si="359"/>
        <v>2.3283064365386963E-10</v>
      </c>
    </row>
    <row r="812" spans="1:218" ht="18.75" customHeight="1">
      <c r="B812" s="270" t="s">
        <v>17317</v>
      </c>
      <c r="C812" s="271"/>
      <c r="D812" s="271"/>
      <c r="E812" s="271"/>
      <c r="F812" s="271"/>
      <c r="G812" s="271"/>
      <c r="H812" s="271"/>
      <c r="I812" s="271"/>
      <c r="J812" s="271"/>
      <c r="K812" s="271"/>
      <c r="L812" s="271"/>
      <c r="M812" s="271"/>
      <c r="N812" s="271"/>
      <c r="O812" s="271"/>
      <c r="P812" s="271"/>
      <c r="Q812" s="271"/>
      <c r="R812" s="271"/>
      <c r="S812" s="271"/>
      <c r="T812" s="271"/>
      <c r="U812" s="271"/>
      <c r="V812" s="271"/>
      <c r="W812" s="271"/>
      <c r="X812" s="271"/>
      <c r="Y812" s="271"/>
      <c r="Z812" s="271"/>
      <c r="AA812" s="271"/>
      <c r="AB812" s="271"/>
      <c r="AC812" s="271"/>
      <c r="AD812" s="271"/>
      <c r="AE812" s="271"/>
      <c r="AF812" s="271"/>
      <c r="AG812" s="271"/>
      <c r="AH812" s="271"/>
      <c r="AY812" s="89"/>
      <c r="BM812" s="61" t="s">
        <v>3942</v>
      </c>
      <c r="BN812" s="61" t="s">
        <v>664</v>
      </c>
      <c r="BO812" s="61" t="s">
        <v>3138</v>
      </c>
      <c r="BU812" s="61" t="s">
        <v>3942</v>
      </c>
      <c r="BV812" s="61" t="s">
        <v>664</v>
      </c>
      <c r="BW812" s="61" t="s">
        <v>3138</v>
      </c>
      <c r="CH812" s="86">
        <f t="shared" si="359"/>
        <v>0</v>
      </c>
    </row>
    <row r="813" spans="1:218">
      <c r="B813" s="87" t="s">
        <v>17321</v>
      </c>
      <c r="C813" s="87"/>
      <c r="D813" s="83">
        <f>D814</f>
        <v>15649176.390000001</v>
      </c>
      <c r="E813" s="84">
        <f t="shared" ref="E813:AE813" si="366">E814</f>
        <v>0</v>
      </c>
      <c r="F813" s="84">
        <f t="shared" si="366"/>
        <v>0</v>
      </c>
      <c r="G813" s="84">
        <f t="shared" si="366"/>
        <v>0</v>
      </c>
      <c r="H813" s="84">
        <f t="shared" si="366"/>
        <v>0</v>
      </c>
      <c r="I813" s="84">
        <f t="shared" si="366"/>
        <v>4252766</v>
      </c>
      <c r="J813" s="84">
        <f t="shared" si="366"/>
        <v>0</v>
      </c>
      <c r="K813" s="148">
        <f t="shared" si="366"/>
        <v>0</v>
      </c>
      <c r="L813" s="84">
        <f t="shared" si="366"/>
        <v>0</v>
      </c>
      <c r="M813" s="84">
        <f t="shared" si="366"/>
        <v>1030.32</v>
      </c>
      <c r="N813" s="84">
        <f t="shared" si="366"/>
        <v>11185401.199999999</v>
      </c>
      <c r="O813" s="84">
        <f t="shared" si="366"/>
        <v>0</v>
      </c>
      <c r="P813" s="84">
        <f t="shared" si="366"/>
        <v>0</v>
      </c>
      <c r="Q813" s="84">
        <f t="shared" si="366"/>
        <v>0</v>
      </c>
      <c r="R813" s="84">
        <f t="shared" si="366"/>
        <v>0</v>
      </c>
      <c r="S813" s="84">
        <f t="shared" si="366"/>
        <v>0</v>
      </c>
      <c r="T813" s="84">
        <f t="shared" si="366"/>
        <v>0</v>
      </c>
      <c r="U813" s="84">
        <f t="shared" si="366"/>
        <v>0</v>
      </c>
      <c r="V813" s="84">
        <f t="shared" si="366"/>
        <v>0</v>
      </c>
      <c r="W813" s="84">
        <f t="shared" si="366"/>
        <v>0</v>
      </c>
      <c r="X813" s="84">
        <f t="shared" si="366"/>
        <v>0</v>
      </c>
      <c r="Y813" s="84">
        <f t="shared" si="366"/>
        <v>0</v>
      </c>
      <c r="Z813" s="84">
        <f t="shared" si="366"/>
        <v>0</v>
      </c>
      <c r="AA813" s="84">
        <f t="shared" si="366"/>
        <v>0</v>
      </c>
      <c r="AB813" s="84">
        <f t="shared" si="366"/>
        <v>0</v>
      </c>
      <c r="AC813" s="84">
        <f t="shared" si="366"/>
        <v>91009.19</v>
      </c>
      <c r="AD813" s="84">
        <f t="shared" si="366"/>
        <v>0</v>
      </c>
      <c r="AE813" s="84">
        <f t="shared" si="366"/>
        <v>120000</v>
      </c>
      <c r="AF813" s="74" t="s">
        <v>17318</v>
      </c>
      <c r="AG813" s="74" t="s">
        <v>17318</v>
      </c>
      <c r="AH813" s="74" t="s">
        <v>17318</v>
      </c>
      <c r="AI813" s="89"/>
      <c r="AJ813" s="89"/>
      <c r="AK813" s="89"/>
      <c r="AL813" s="89"/>
      <c r="AM813" s="90"/>
      <c r="AN813" s="90"/>
      <c r="AO813" s="90"/>
      <c r="AP813" s="90"/>
      <c r="AQ813" s="90"/>
      <c r="AR813" s="90"/>
      <c r="AS813" s="90"/>
      <c r="AT813" s="90"/>
      <c r="AU813" s="90"/>
      <c r="AV813" s="90"/>
      <c r="AW813" s="90"/>
      <c r="AX813" s="91"/>
      <c r="AY813" s="91"/>
      <c r="AZ813" s="90"/>
      <c r="BA813" s="90"/>
      <c r="BB813" s="92"/>
      <c r="BC813" s="93"/>
      <c r="BS813" s="61" t="e">
        <f>#REF!=(#REF!+#REF!+D813+E813+F813+I813+K813+M813+O813+Q813+R813+S813+X813+Y813+Z813+AA813+AB813)</f>
        <v>#REF!</v>
      </c>
      <c r="CH813" s="86">
        <f t="shared" si="359"/>
        <v>1.3387762010097504E-9</v>
      </c>
      <c r="HI813" s="61" t="s">
        <v>17319</v>
      </c>
      <c r="HJ813" s="61">
        <v>53254.36</v>
      </c>
    </row>
    <row r="814" spans="1:218">
      <c r="B814" s="87" t="s">
        <v>17322</v>
      </c>
      <c r="C814" s="87"/>
      <c r="D814" s="83">
        <f>D815+D817</f>
        <v>15649176.390000001</v>
      </c>
      <c r="E814" s="84">
        <f t="shared" ref="E814:AE814" si="367">E815+E817</f>
        <v>0</v>
      </c>
      <c r="F814" s="84">
        <f t="shared" si="367"/>
        <v>0</v>
      </c>
      <c r="G814" s="84">
        <f t="shared" si="367"/>
        <v>0</v>
      </c>
      <c r="H814" s="84">
        <f t="shared" si="367"/>
        <v>0</v>
      </c>
      <c r="I814" s="84">
        <f t="shared" si="367"/>
        <v>4252766</v>
      </c>
      <c r="J814" s="84">
        <f t="shared" si="367"/>
        <v>0</v>
      </c>
      <c r="K814" s="148">
        <f t="shared" si="367"/>
        <v>0</v>
      </c>
      <c r="L814" s="84">
        <f t="shared" si="367"/>
        <v>0</v>
      </c>
      <c r="M814" s="84">
        <f t="shared" si="367"/>
        <v>1030.32</v>
      </c>
      <c r="N814" s="84">
        <f t="shared" si="367"/>
        <v>11185401.199999999</v>
      </c>
      <c r="O814" s="84">
        <f t="shared" si="367"/>
        <v>0</v>
      </c>
      <c r="P814" s="84">
        <f t="shared" si="367"/>
        <v>0</v>
      </c>
      <c r="Q814" s="84">
        <f t="shared" si="367"/>
        <v>0</v>
      </c>
      <c r="R814" s="84">
        <f t="shared" si="367"/>
        <v>0</v>
      </c>
      <c r="S814" s="84">
        <f t="shared" si="367"/>
        <v>0</v>
      </c>
      <c r="T814" s="84">
        <f t="shared" si="367"/>
        <v>0</v>
      </c>
      <c r="U814" s="84">
        <f t="shared" si="367"/>
        <v>0</v>
      </c>
      <c r="V814" s="84">
        <f t="shared" si="367"/>
        <v>0</v>
      </c>
      <c r="W814" s="84">
        <f t="shared" si="367"/>
        <v>0</v>
      </c>
      <c r="X814" s="84">
        <f t="shared" si="367"/>
        <v>0</v>
      </c>
      <c r="Y814" s="84">
        <f t="shared" si="367"/>
        <v>0</v>
      </c>
      <c r="Z814" s="84">
        <f t="shared" si="367"/>
        <v>0</v>
      </c>
      <c r="AA814" s="84">
        <f t="shared" si="367"/>
        <v>0</v>
      </c>
      <c r="AB814" s="84">
        <f t="shared" si="367"/>
        <v>0</v>
      </c>
      <c r="AC814" s="84">
        <f t="shared" si="367"/>
        <v>91009.19</v>
      </c>
      <c r="AD814" s="84">
        <f t="shared" si="367"/>
        <v>0</v>
      </c>
      <c r="AE814" s="84">
        <f t="shared" si="367"/>
        <v>120000</v>
      </c>
      <c r="AF814" s="74" t="s">
        <v>17318</v>
      </c>
      <c r="AG814" s="74" t="s">
        <v>17318</v>
      </c>
      <c r="AH814" s="74" t="s">
        <v>17318</v>
      </c>
      <c r="AI814" s="89"/>
      <c r="AJ814" s="89"/>
      <c r="AK814" s="89"/>
      <c r="AL814" s="89"/>
      <c r="AM814" s="90"/>
      <c r="AN814" s="90"/>
      <c r="AO814" s="90"/>
      <c r="AP814" s="90"/>
      <c r="AQ814" s="90"/>
      <c r="AR814" s="90"/>
      <c r="AS814" s="90"/>
      <c r="AT814" s="90"/>
      <c r="AU814" s="90"/>
      <c r="AV814" s="90"/>
      <c r="AW814" s="90"/>
      <c r="AX814" s="91"/>
      <c r="AY814" s="91"/>
      <c r="AZ814" s="90"/>
      <c r="BA814" s="90"/>
      <c r="BB814" s="92"/>
      <c r="BC814" s="93"/>
      <c r="BS814" s="61" t="e">
        <f>#REF!=(#REF!+#REF!+D814+E814+F814+I814+K814+M814+O814+Q814+R814+S814+X814+Y814+Z814+AA814+AB814)</f>
        <v>#REF!</v>
      </c>
      <c r="CH814" s="86">
        <f t="shared" si="359"/>
        <v>1.3387762010097504E-9</v>
      </c>
      <c r="HI814" s="61" t="s">
        <v>17319</v>
      </c>
      <c r="HJ814" s="61">
        <v>53254.36</v>
      </c>
    </row>
    <row r="815" spans="1:218">
      <c r="B815" s="87" t="s">
        <v>266</v>
      </c>
      <c r="C815" s="87"/>
      <c r="D815" s="83">
        <f>D816</f>
        <v>4463775.1900000004</v>
      </c>
      <c r="E815" s="84">
        <f t="shared" ref="E815:AB815" si="368">SUM(E816:E816)</f>
        <v>0</v>
      </c>
      <c r="F815" s="84">
        <f t="shared" si="368"/>
        <v>0</v>
      </c>
      <c r="G815" s="84">
        <f t="shared" si="368"/>
        <v>0</v>
      </c>
      <c r="H815" s="84">
        <f t="shared" si="368"/>
        <v>0</v>
      </c>
      <c r="I815" s="84">
        <f t="shared" si="368"/>
        <v>4252766</v>
      </c>
      <c r="J815" s="84">
        <f t="shared" si="368"/>
        <v>0</v>
      </c>
      <c r="K815" s="148">
        <f t="shared" si="368"/>
        <v>0</v>
      </c>
      <c r="L815" s="84">
        <f t="shared" si="368"/>
        <v>0</v>
      </c>
      <c r="M815" s="84">
        <f t="shared" si="368"/>
        <v>0</v>
      </c>
      <c r="N815" s="84">
        <f t="shared" si="368"/>
        <v>0</v>
      </c>
      <c r="O815" s="84">
        <f t="shared" si="368"/>
        <v>0</v>
      </c>
      <c r="P815" s="84">
        <f t="shared" si="368"/>
        <v>0</v>
      </c>
      <c r="Q815" s="84">
        <f t="shared" si="368"/>
        <v>0</v>
      </c>
      <c r="R815" s="84">
        <f t="shared" si="368"/>
        <v>0</v>
      </c>
      <c r="S815" s="84">
        <f t="shared" si="368"/>
        <v>0</v>
      </c>
      <c r="T815" s="84">
        <f t="shared" si="368"/>
        <v>0</v>
      </c>
      <c r="U815" s="84">
        <f t="shared" si="368"/>
        <v>0</v>
      </c>
      <c r="V815" s="84">
        <f t="shared" si="368"/>
        <v>0</v>
      </c>
      <c r="W815" s="84">
        <f t="shared" si="368"/>
        <v>0</v>
      </c>
      <c r="X815" s="84">
        <f t="shared" si="368"/>
        <v>0</v>
      </c>
      <c r="Y815" s="84">
        <f t="shared" si="368"/>
        <v>0</v>
      </c>
      <c r="Z815" s="84">
        <f t="shared" si="368"/>
        <v>0</v>
      </c>
      <c r="AA815" s="84">
        <f t="shared" si="368"/>
        <v>0</v>
      </c>
      <c r="AB815" s="84">
        <f t="shared" si="368"/>
        <v>0</v>
      </c>
      <c r="AC815" s="84">
        <f>AC816</f>
        <v>91009.19</v>
      </c>
      <c r="AD815" s="84">
        <f t="shared" ref="AD815:AE815" si="369">AD816</f>
        <v>0</v>
      </c>
      <c r="AE815" s="84">
        <f t="shared" si="369"/>
        <v>120000</v>
      </c>
      <c r="AF815" s="74" t="s">
        <v>17318</v>
      </c>
      <c r="AG815" s="74" t="s">
        <v>17318</v>
      </c>
      <c r="AH815" s="74" t="s">
        <v>17318</v>
      </c>
      <c r="AI815" s="89"/>
      <c r="AJ815" s="89"/>
      <c r="AK815" s="89"/>
      <c r="AL815" s="89"/>
      <c r="AM815" s="90"/>
      <c r="AN815" s="90"/>
      <c r="AO815" s="90"/>
      <c r="AP815" s="90"/>
      <c r="AQ815" s="90"/>
      <c r="AR815" s="90"/>
      <c r="AS815" s="90"/>
      <c r="AT815" s="90"/>
      <c r="AU815" s="90"/>
      <c r="AV815" s="90"/>
      <c r="AW815" s="90"/>
      <c r="AX815" s="91"/>
      <c r="AY815" s="91"/>
      <c r="AZ815" s="90"/>
      <c r="BA815" s="90"/>
      <c r="BB815" s="92"/>
      <c r="BC815" s="93"/>
      <c r="BS815" s="61" t="e">
        <f>#REF!=(#REF!+#REF!+D815+E815+F815+I815+K815+M815+O815+Q815+R815+S815+X815+Y815+Z815+AA815+AB815)</f>
        <v>#REF!</v>
      </c>
      <c r="CH815" s="86">
        <f t="shared" si="359"/>
        <v>4.0745362639427185E-10</v>
      </c>
      <c r="HI815" s="61" t="s">
        <v>17320</v>
      </c>
      <c r="HJ815" s="61">
        <v>44890.35</v>
      </c>
    </row>
    <row r="816" spans="1:218" s="105" customFormat="1">
      <c r="A816" s="61">
        <v>1</v>
      </c>
      <c r="B816" s="149">
        <v>1</v>
      </c>
      <c r="C816" s="150" t="s">
        <v>15443</v>
      </c>
      <c r="D816" s="134">
        <f>E816+F816+G816+H816+I816+J816+L816+N816+P816+R816+T816+U816+V816+W816+X816+Y816+Z816+AA816+AB816+AC816+AD816+AE816</f>
        <v>4463775.1900000004</v>
      </c>
      <c r="E816" s="134">
        <v>0</v>
      </c>
      <c r="F816" s="134">
        <v>0</v>
      </c>
      <c r="G816" s="134">
        <v>0</v>
      </c>
      <c r="H816" s="134">
        <v>0</v>
      </c>
      <c r="I816" s="102">
        <v>4252766</v>
      </c>
      <c r="J816" s="134">
        <v>0</v>
      </c>
      <c r="K816" s="148">
        <v>0</v>
      </c>
      <c r="L816" s="134">
        <v>0</v>
      </c>
      <c r="M816" s="134">
        <v>0</v>
      </c>
      <c r="N816" s="131">
        <v>0</v>
      </c>
      <c r="O816" s="134">
        <v>0</v>
      </c>
      <c r="P816" s="134">
        <v>0</v>
      </c>
      <c r="Q816" s="134">
        <v>0</v>
      </c>
      <c r="R816" s="134">
        <v>0</v>
      </c>
      <c r="S816" s="134">
        <v>0</v>
      </c>
      <c r="T816" s="134">
        <v>0</v>
      </c>
      <c r="U816" s="134">
        <v>0</v>
      </c>
      <c r="V816" s="134">
        <v>0</v>
      </c>
      <c r="W816" s="134">
        <v>0</v>
      </c>
      <c r="X816" s="134">
        <v>0</v>
      </c>
      <c r="Y816" s="134">
        <v>0</v>
      </c>
      <c r="Z816" s="134">
        <v>0</v>
      </c>
      <c r="AA816" s="134">
        <v>0</v>
      </c>
      <c r="AB816" s="134">
        <v>0</v>
      </c>
      <c r="AC816" s="84">
        <f>ROUND(I816*2.14%,2)</f>
        <v>91009.19</v>
      </c>
      <c r="AD816" s="101">
        <v>0</v>
      </c>
      <c r="AE816" s="101">
        <v>120000</v>
      </c>
      <c r="AF816" s="80" t="s">
        <v>17053</v>
      </c>
      <c r="AG816" s="103">
        <v>2023</v>
      </c>
      <c r="AH816" s="103">
        <v>2023</v>
      </c>
      <c r="AI816" s="81"/>
      <c r="AJ816" s="81"/>
      <c r="AK816" s="151"/>
      <c r="AL816" s="81"/>
      <c r="AM816" s="81"/>
      <c r="AR816" s="134"/>
      <c r="AS816" s="152"/>
      <c r="BC816" s="153"/>
      <c r="BO816" s="153"/>
      <c r="BR816" s="152"/>
      <c r="CE816" s="153"/>
      <c r="CH816" s="86">
        <f t="shared" si="359"/>
        <v>4.0745362639427185E-10</v>
      </c>
      <c r="EG816" s="106"/>
      <c r="EI816" s="152"/>
      <c r="ER816" s="153"/>
      <c r="FF816" s="106"/>
      <c r="FI816" s="152"/>
      <c r="FJ816" s="152"/>
      <c r="FS816" s="153"/>
      <c r="GK816" s="154"/>
      <c r="GU816" s="153"/>
      <c r="GW816" s="152"/>
    </row>
    <row r="817" spans="1:218" s="105" customFormat="1">
      <c r="A817" s="61"/>
      <c r="B817" s="87" t="s">
        <v>259</v>
      </c>
      <c r="C817" s="150"/>
      <c r="D817" s="155">
        <f>D818</f>
        <v>11185401.199999999</v>
      </c>
      <c r="E817" s="134">
        <f t="shared" ref="E817:AE817" si="370">E818</f>
        <v>0</v>
      </c>
      <c r="F817" s="134">
        <f t="shared" si="370"/>
        <v>0</v>
      </c>
      <c r="G817" s="134">
        <f t="shared" si="370"/>
        <v>0</v>
      </c>
      <c r="H817" s="134">
        <f t="shared" si="370"/>
        <v>0</v>
      </c>
      <c r="I817" s="134">
        <f t="shared" si="370"/>
        <v>0</v>
      </c>
      <c r="J817" s="134">
        <f t="shared" si="370"/>
        <v>0</v>
      </c>
      <c r="K817" s="148">
        <f t="shared" si="370"/>
        <v>0</v>
      </c>
      <c r="L817" s="134">
        <f t="shared" si="370"/>
        <v>0</v>
      </c>
      <c r="M817" s="134">
        <f t="shared" si="370"/>
        <v>1030.32</v>
      </c>
      <c r="N817" s="134">
        <f t="shared" si="370"/>
        <v>11185401.199999999</v>
      </c>
      <c r="O817" s="134">
        <f t="shared" si="370"/>
        <v>0</v>
      </c>
      <c r="P817" s="134">
        <f t="shared" si="370"/>
        <v>0</v>
      </c>
      <c r="Q817" s="134">
        <f t="shared" si="370"/>
        <v>0</v>
      </c>
      <c r="R817" s="134">
        <f t="shared" si="370"/>
        <v>0</v>
      </c>
      <c r="S817" s="134">
        <f t="shared" si="370"/>
        <v>0</v>
      </c>
      <c r="T817" s="134">
        <f t="shared" si="370"/>
        <v>0</v>
      </c>
      <c r="U817" s="134">
        <f t="shared" si="370"/>
        <v>0</v>
      </c>
      <c r="V817" s="134">
        <f t="shared" si="370"/>
        <v>0</v>
      </c>
      <c r="W817" s="134">
        <f t="shared" si="370"/>
        <v>0</v>
      </c>
      <c r="X817" s="134">
        <f t="shared" si="370"/>
        <v>0</v>
      </c>
      <c r="Y817" s="134">
        <f t="shared" si="370"/>
        <v>0</v>
      </c>
      <c r="Z817" s="134">
        <f t="shared" si="370"/>
        <v>0</v>
      </c>
      <c r="AA817" s="134">
        <f t="shared" si="370"/>
        <v>0</v>
      </c>
      <c r="AB817" s="134">
        <f t="shared" si="370"/>
        <v>0</v>
      </c>
      <c r="AC817" s="134">
        <f t="shared" si="370"/>
        <v>0</v>
      </c>
      <c r="AD817" s="134">
        <f t="shared" si="370"/>
        <v>0</v>
      </c>
      <c r="AE817" s="134">
        <f t="shared" si="370"/>
        <v>0</v>
      </c>
      <c r="AF817" s="74" t="s">
        <v>17318</v>
      </c>
      <c r="AG817" s="74" t="s">
        <v>17318</v>
      </c>
      <c r="AH817" s="74" t="s">
        <v>17318</v>
      </c>
      <c r="AI817" s="81"/>
      <c r="AJ817" s="81"/>
      <c r="AK817" s="151"/>
      <c r="AL817" s="81"/>
      <c r="AM817" s="81"/>
      <c r="AR817" s="156"/>
      <c r="AS817" s="152"/>
      <c r="BC817" s="153"/>
      <c r="BO817" s="153"/>
      <c r="BR817" s="152"/>
      <c r="CE817" s="153"/>
      <c r="CH817" s="86"/>
      <c r="EG817" s="106"/>
      <c r="EI817" s="152"/>
      <c r="ER817" s="153"/>
      <c r="FF817" s="106"/>
      <c r="FI817" s="152"/>
      <c r="FJ817" s="152"/>
      <c r="FS817" s="153"/>
      <c r="GK817" s="154"/>
      <c r="GU817" s="153"/>
      <c r="GW817" s="152"/>
    </row>
    <row r="818" spans="1:218" s="105" customFormat="1">
      <c r="A818" s="61"/>
      <c r="B818" s="149">
        <v>2</v>
      </c>
      <c r="C818" s="150" t="s">
        <v>15816</v>
      </c>
      <c r="D818" s="134">
        <f>E818+F818+G818+H818+I818+J818+L818+N818+P818+R818+T818+U818+V818+W818+X818+Y818+Z818+AA818+AB818+AC818+AD818+AE818</f>
        <v>11185401.199999999</v>
      </c>
      <c r="E818" s="134">
        <v>0</v>
      </c>
      <c r="F818" s="134">
        <v>0</v>
      </c>
      <c r="G818" s="134">
        <v>0</v>
      </c>
      <c r="H818" s="134">
        <v>0</v>
      </c>
      <c r="I818" s="134">
        <v>0</v>
      </c>
      <c r="J818" s="134">
        <v>0</v>
      </c>
      <c r="K818" s="148">
        <v>0</v>
      </c>
      <c r="L818" s="134">
        <v>0</v>
      </c>
      <c r="M818" s="134">
        <v>1030.32</v>
      </c>
      <c r="N818" s="131">
        <v>11185401.199999999</v>
      </c>
      <c r="O818" s="134">
        <v>0</v>
      </c>
      <c r="P818" s="134">
        <v>0</v>
      </c>
      <c r="Q818" s="134">
        <v>0</v>
      </c>
      <c r="R818" s="134">
        <v>0</v>
      </c>
      <c r="S818" s="134">
        <v>0</v>
      </c>
      <c r="T818" s="134">
        <v>0</v>
      </c>
      <c r="U818" s="134">
        <v>0</v>
      </c>
      <c r="V818" s="134">
        <v>0</v>
      </c>
      <c r="W818" s="134">
        <v>0</v>
      </c>
      <c r="X818" s="134">
        <v>0</v>
      </c>
      <c r="Y818" s="134">
        <v>0</v>
      </c>
      <c r="Z818" s="134">
        <v>0</v>
      </c>
      <c r="AA818" s="134">
        <v>0</v>
      </c>
      <c r="AB818" s="134">
        <v>0</v>
      </c>
      <c r="AC818" s="84">
        <v>0</v>
      </c>
      <c r="AD818" s="101">
        <v>0</v>
      </c>
      <c r="AE818" s="101">
        <v>0</v>
      </c>
      <c r="AF818" s="80" t="s">
        <v>17053</v>
      </c>
      <c r="AG818" s="103">
        <v>2023</v>
      </c>
      <c r="AH818" s="103" t="s">
        <v>17053</v>
      </c>
      <c r="AI818" s="81"/>
      <c r="AJ818" s="81"/>
      <c r="AK818" s="151"/>
      <c r="AL818" s="81"/>
      <c r="AM818" s="81"/>
      <c r="AR818" s="156"/>
      <c r="AS818" s="152"/>
      <c r="BC818" s="153"/>
      <c r="BO818" s="153"/>
      <c r="BR818" s="152"/>
      <c r="CE818" s="153"/>
      <c r="CH818" s="86"/>
      <c r="EG818" s="106"/>
      <c r="EI818" s="152"/>
      <c r="ER818" s="153"/>
      <c r="FF818" s="106"/>
      <c r="FI818" s="152"/>
      <c r="FJ818" s="152"/>
      <c r="FS818" s="153"/>
      <c r="GK818" s="154"/>
      <c r="GU818" s="153"/>
      <c r="GW818" s="152"/>
    </row>
    <row r="819" spans="1:218">
      <c r="B819" s="270" t="s">
        <v>17423</v>
      </c>
      <c r="C819" s="271"/>
      <c r="D819" s="271"/>
      <c r="E819" s="271"/>
      <c r="F819" s="271"/>
      <c r="G819" s="271"/>
      <c r="H819" s="271"/>
      <c r="I819" s="271"/>
      <c r="J819" s="271"/>
      <c r="K819" s="271"/>
      <c r="L819" s="271"/>
      <c r="M819" s="271"/>
      <c r="N819" s="271"/>
      <c r="O819" s="271"/>
      <c r="P819" s="271"/>
      <c r="Q819" s="271"/>
      <c r="R819" s="271"/>
      <c r="S819" s="271"/>
      <c r="T819" s="271"/>
      <c r="U819" s="271"/>
      <c r="V819" s="271"/>
      <c r="W819" s="271"/>
      <c r="X819" s="271"/>
      <c r="Y819" s="271"/>
      <c r="Z819" s="271"/>
      <c r="AA819" s="271"/>
      <c r="AB819" s="271"/>
      <c r="AC819" s="271"/>
      <c r="AD819" s="271"/>
      <c r="AE819" s="271"/>
      <c r="AF819" s="271"/>
      <c r="AG819" s="271"/>
      <c r="AH819" s="271"/>
      <c r="AY819" s="89"/>
      <c r="BM819" s="61" t="s">
        <v>3943</v>
      </c>
      <c r="BN819" s="61" t="s">
        <v>3047</v>
      </c>
      <c r="BO819" s="61" t="s">
        <v>2985</v>
      </c>
      <c r="BU819" s="61" t="s">
        <v>3943</v>
      </c>
      <c r="BV819" s="61" t="s">
        <v>3047</v>
      </c>
      <c r="BW819" s="61" t="s">
        <v>2985</v>
      </c>
    </row>
    <row r="820" spans="1:218">
      <c r="B820" s="87" t="s">
        <v>17321</v>
      </c>
      <c r="C820" s="87"/>
      <c r="D820" s="83">
        <f>D821</f>
        <v>89646505.729999989</v>
      </c>
      <c r="E820" s="84">
        <f t="shared" ref="E820:AE820" si="371">E821</f>
        <v>0</v>
      </c>
      <c r="F820" s="84">
        <f t="shared" si="371"/>
        <v>0</v>
      </c>
      <c r="G820" s="84">
        <f t="shared" si="371"/>
        <v>0</v>
      </c>
      <c r="H820" s="84">
        <f t="shared" si="371"/>
        <v>0</v>
      </c>
      <c r="I820" s="84">
        <f t="shared" si="371"/>
        <v>0</v>
      </c>
      <c r="J820" s="84">
        <f t="shared" si="371"/>
        <v>0</v>
      </c>
      <c r="K820" s="148">
        <f t="shared" si="371"/>
        <v>0</v>
      </c>
      <c r="L820" s="84">
        <f t="shared" si="371"/>
        <v>0</v>
      </c>
      <c r="M820" s="84">
        <f t="shared" si="371"/>
        <v>10013.749999999998</v>
      </c>
      <c r="N820" s="84">
        <f t="shared" si="371"/>
        <v>81344753.430000007</v>
      </c>
      <c r="O820" s="84">
        <f t="shared" si="371"/>
        <v>0</v>
      </c>
      <c r="P820" s="84">
        <f t="shared" si="371"/>
        <v>0</v>
      </c>
      <c r="Q820" s="84">
        <f t="shared" si="371"/>
        <v>0</v>
      </c>
      <c r="R820" s="84">
        <f t="shared" si="371"/>
        <v>0</v>
      </c>
      <c r="S820" s="84">
        <f t="shared" si="371"/>
        <v>0</v>
      </c>
      <c r="T820" s="84">
        <f t="shared" si="371"/>
        <v>0</v>
      </c>
      <c r="U820" s="84">
        <f t="shared" si="371"/>
        <v>6423511.4400000004</v>
      </c>
      <c r="V820" s="84">
        <f t="shared" si="371"/>
        <v>0</v>
      </c>
      <c r="W820" s="84">
        <f t="shared" si="371"/>
        <v>0</v>
      </c>
      <c r="X820" s="84">
        <f t="shared" si="371"/>
        <v>0</v>
      </c>
      <c r="Y820" s="84">
        <f t="shared" si="371"/>
        <v>0</v>
      </c>
      <c r="Z820" s="84">
        <f t="shared" si="371"/>
        <v>0</v>
      </c>
      <c r="AA820" s="84">
        <f t="shared" si="371"/>
        <v>0</v>
      </c>
      <c r="AB820" s="84">
        <f t="shared" si="371"/>
        <v>0</v>
      </c>
      <c r="AC820" s="84">
        <f t="shared" si="371"/>
        <v>1878240.8599999999</v>
      </c>
      <c r="AD820" s="84">
        <f t="shared" si="371"/>
        <v>0</v>
      </c>
      <c r="AE820" s="84">
        <f t="shared" si="371"/>
        <v>0</v>
      </c>
      <c r="AF820" s="74" t="s">
        <v>17318</v>
      </c>
      <c r="AG820" s="74" t="s">
        <v>17318</v>
      </c>
      <c r="AH820" s="74" t="s">
        <v>17318</v>
      </c>
      <c r="AI820" s="89"/>
      <c r="AJ820" s="89"/>
      <c r="AK820" s="89"/>
      <c r="AL820" s="89"/>
      <c r="AM820" s="90"/>
      <c r="AN820" s="90"/>
      <c r="AO820" s="90"/>
      <c r="AP820" s="90"/>
      <c r="AQ820" s="90"/>
      <c r="AR820" s="90"/>
      <c r="AS820" s="90"/>
      <c r="AT820" s="90"/>
      <c r="AU820" s="90"/>
      <c r="AV820" s="90"/>
      <c r="AW820" s="90"/>
      <c r="AX820" s="91"/>
      <c r="AY820" s="91"/>
      <c r="AZ820" s="90"/>
      <c r="BA820" s="90"/>
      <c r="BB820" s="92"/>
      <c r="BC820" s="93"/>
      <c r="BS820" s="61" t="e">
        <f>#REF!=(#REF!+#REF!+D820+E820+F820+I820+K820+M820+O820+Q820+R820+S820+X820+Y820+Z820+AA820+AB820)</f>
        <v>#REF!</v>
      </c>
      <c r="CH820" s="86">
        <f t="shared" ref="CH820:CH821" si="372">D820-E820-F820-G820-H820-I820-J820-L820-N820-P820-R820-T820-U820-V820-W820-X820-Y820-Z820-AA820-AB820-AC820-AD820-AE820</f>
        <v>-1.8160790205001831E-8</v>
      </c>
      <c r="HI820" s="61" t="s">
        <v>17319</v>
      </c>
      <c r="HJ820" s="61">
        <v>53254.36</v>
      </c>
    </row>
    <row r="821" spans="1:218">
      <c r="B821" s="87" t="s">
        <v>17322</v>
      </c>
      <c r="C821" s="87"/>
      <c r="D821" s="83">
        <f>D822+D824+D828+D830+D832+D834+D836+D838+D840+D842+D844+D846+D848</f>
        <v>89646505.729999989</v>
      </c>
      <c r="E821" s="84">
        <f t="shared" ref="E821:AD821" si="373">E822+E824+E828+E830+E832+E834+E836+E838+E840+E842+E844+E846+E848</f>
        <v>0</v>
      </c>
      <c r="F821" s="84">
        <f t="shared" si="373"/>
        <v>0</v>
      </c>
      <c r="G821" s="84">
        <f t="shared" si="373"/>
        <v>0</v>
      </c>
      <c r="H821" s="84">
        <f t="shared" si="373"/>
        <v>0</v>
      </c>
      <c r="I821" s="84">
        <f t="shared" si="373"/>
        <v>0</v>
      </c>
      <c r="J821" s="84">
        <f t="shared" si="373"/>
        <v>0</v>
      </c>
      <c r="K821" s="148">
        <f t="shared" si="373"/>
        <v>0</v>
      </c>
      <c r="L821" s="84">
        <f t="shared" si="373"/>
        <v>0</v>
      </c>
      <c r="M821" s="84">
        <f t="shared" si="373"/>
        <v>10013.749999999998</v>
      </c>
      <c r="N821" s="84">
        <f t="shared" si="373"/>
        <v>81344753.430000007</v>
      </c>
      <c r="O821" s="84">
        <f t="shared" si="373"/>
        <v>0</v>
      </c>
      <c r="P821" s="84">
        <f t="shared" si="373"/>
        <v>0</v>
      </c>
      <c r="Q821" s="84">
        <f t="shared" si="373"/>
        <v>0</v>
      </c>
      <c r="R821" s="84">
        <f t="shared" si="373"/>
        <v>0</v>
      </c>
      <c r="S821" s="84">
        <f t="shared" si="373"/>
        <v>0</v>
      </c>
      <c r="T821" s="84">
        <f t="shared" si="373"/>
        <v>0</v>
      </c>
      <c r="U821" s="84">
        <f t="shared" si="373"/>
        <v>6423511.4400000004</v>
      </c>
      <c r="V821" s="84">
        <f t="shared" si="373"/>
        <v>0</v>
      </c>
      <c r="W821" s="84">
        <f t="shared" si="373"/>
        <v>0</v>
      </c>
      <c r="X821" s="84">
        <f t="shared" si="373"/>
        <v>0</v>
      </c>
      <c r="Y821" s="84">
        <f t="shared" si="373"/>
        <v>0</v>
      </c>
      <c r="Z821" s="84">
        <f t="shared" si="373"/>
        <v>0</v>
      </c>
      <c r="AA821" s="84">
        <f t="shared" si="373"/>
        <v>0</v>
      </c>
      <c r="AB821" s="84">
        <f t="shared" si="373"/>
        <v>0</v>
      </c>
      <c r="AC821" s="84">
        <f t="shared" si="373"/>
        <v>1878240.8599999999</v>
      </c>
      <c r="AD821" s="84">
        <f t="shared" si="373"/>
        <v>0</v>
      </c>
      <c r="AE821" s="84">
        <f>AE822+AE824+AE828+AE830+AE832+AE834+AE836+AE838+AE840+AE842+AE844+AE846+AE848</f>
        <v>0</v>
      </c>
      <c r="AF821" s="74" t="s">
        <v>17318</v>
      </c>
      <c r="AG821" s="74" t="s">
        <v>17318</v>
      </c>
      <c r="AH821" s="74" t="s">
        <v>17318</v>
      </c>
      <c r="AI821" s="89"/>
      <c r="AJ821" s="89"/>
      <c r="AK821" s="89"/>
      <c r="AL821" s="89"/>
      <c r="AM821" s="90"/>
      <c r="AN821" s="90"/>
      <c r="AO821" s="90"/>
      <c r="AP821" s="90"/>
      <c r="AQ821" s="90"/>
      <c r="AR821" s="90"/>
      <c r="AS821" s="90"/>
      <c r="AT821" s="90"/>
      <c r="AU821" s="90"/>
      <c r="AV821" s="90"/>
      <c r="AW821" s="90"/>
      <c r="AX821" s="91"/>
      <c r="AY821" s="91"/>
      <c r="AZ821" s="90"/>
      <c r="BA821" s="90"/>
      <c r="BB821" s="92"/>
      <c r="BC821" s="93"/>
      <c r="BS821" s="61" t="e">
        <f>#REF!=(#REF!+#REF!+D821+E821+F821+I821+K821+M821+O821+Q821+R821+S821+X821+Y821+Z821+AA821+AB821)</f>
        <v>#REF!</v>
      </c>
      <c r="CH821" s="86">
        <f t="shared" si="372"/>
        <v>-1.8160790205001831E-8</v>
      </c>
      <c r="HI821" s="61" t="s">
        <v>17319</v>
      </c>
      <c r="HJ821" s="61">
        <v>53254.36</v>
      </c>
    </row>
    <row r="822" spans="1:218">
      <c r="B822" s="87" t="s">
        <v>493</v>
      </c>
      <c r="C822" s="87"/>
      <c r="D822" s="83">
        <f>D823</f>
        <v>7378170</v>
      </c>
      <c r="E822" s="84">
        <f t="shared" ref="E822:AE822" si="374">E823</f>
        <v>0</v>
      </c>
      <c r="F822" s="84">
        <f t="shared" si="374"/>
        <v>0</v>
      </c>
      <c r="G822" s="84">
        <f t="shared" si="374"/>
        <v>0</v>
      </c>
      <c r="H822" s="84">
        <f t="shared" si="374"/>
        <v>0</v>
      </c>
      <c r="I822" s="84">
        <f t="shared" si="374"/>
        <v>0</v>
      </c>
      <c r="J822" s="84">
        <f t="shared" si="374"/>
        <v>0</v>
      </c>
      <c r="K822" s="148">
        <f t="shared" si="374"/>
        <v>0</v>
      </c>
      <c r="L822" s="84">
        <f t="shared" si="374"/>
        <v>0</v>
      </c>
      <c r="M822" s="84">
        <f t="shared" si="374"/>
        <v>1123.5999999999999</v>
      </c>
      <c r="N822" s="84">
        <f t="shared" si="374"/>
        <v>7223585.2800000003</v>
      </c>
      <c r="O822" s="84">
        <f t="shared" si="374"/>
        <v>0</v>
      </c>
      <c r="P822" s="84">
        <f t="shared" si="374"/>
        <v>0</v>
      </c>
      <c r="Q822" s="84">
        <f t="shared" si="374"/>
        <v>0</v>
      </c>
      <c r="R822" s="84">
        <f t="shared" si="374"/>
        <v>0</v>
      </c>
      <c r="S822" s="84">
        <f t="shared" si="374"/>
        <v>0</v>
      </c>
      <c r="T822" s="84">
        <f t="shared" si="374"/>
        <v>0</v>
      </c>
      <c r="U822" s="84">
        <f t="shared" si="374"/>
        <v>0</v>
      </c>
      <c r="V822" s="84">
        <f t="shared" si="374"/>
        <v>0</v>
      </c>
      <c r="W822" s="84">
        <f t="shared" si="374"/>
        <v>0</v>
      </c>
      <c r="X822" s="84">
        <f t="shared" si="374"/>
        <v>0</v>
      </c>
      <c r="Y822" s="84">
        <f t="shared" si="374"/>
        <v>0</v>
      </c>
      <c r="Z822" s="84">
        <f t="shared" si="374"/>
        <v>0</v>
      </c>
      <c r="AA822" s="84">
        <f t="shared" si="374"/>
        <v>0</v>
      </c>
      <c r="AB822" s="84">
        <f t="shared" si="374"/>
        <v>0</v>
      </c>
      <c r="AC822" s="84">
        <f t="shared" si="374"/>
        <v>154584.72</v>
      </c>
      <c r="AD822" s="84">
        <f t="shared" si="374"/>
        <v>0</v>
      </c>
      <c r="AE822" s="84">
        <f t="shared" si="374"/>
        <v>0</v>
      </c>
      <c r="AF822" s="74" t="s">
        <v>17318</v>
      </c>
      <c r="AG822" s="74" t="s">
        <v>17318</v>
      </c>
      <c r="AH822" s="74" t="s">
        <v>17318</v>
      </c>
      <c r="AM822" s="92"/>
      <c r="AN822" s="92"/>
      <c r="AO822" s="92"/>
      <c r="AP822" s="92"/>
      <c r="AQ822" s="92"/>
      <c r="AR822" s="90"/>
      <c r="AS822" s="92"/>
      <c r="AT822" s="92"/>
      <c r="AU822" s="92"/>
      <c r="AV822" s="92"/>
      <c r="AW822" s="92"/>
      <c r="AX822" s="140"/>
      <c r="AY822" s="140"/>
      <c r="AZ822" s="92"/>
      <c r="BA822" s="92"/>
      <c r="BB822" s="92"/>
      <c r="BC822" s="93"/>
      <c r="CH822" s="86"/>
    </row>
    <row r="823" spans="1:218" s="105" customFormat="1">
      <c r="A823" s="61"/>
      <c r="B823" s="149">
        <v>1</v>
      </c>
      <c r="C823" s="150" t="s">
        <v>16248</v>
      </c>
      <c r="D823" s="134">
        <f>E823+F823+G823+H823+I823+J823+L823+N823+P823+R823+T823+U823+V823+W823+X823+Y823+Z823+AA823+AB823+AC823+AD823+AE823</f>
        <v>7378170</v>
      </c>
      <c r="E823" s="134">
        <v>0</v>
      </c>
      <c r="F823" s="134">
        <v>0</v>
      </c>
      <c r="G823" s="134">
        <v>0</v>
      </c>
      <c r="H823" s="134">
        <v>0</v>
      </c>
      <c r="I823" s="134">
        <v>0</v>
      </c>
      <c r="J823" s="134">
        <v>0</v>
      </c>
      <c r="K823" s="148">
        <v>0</v>
      </c>
      <c r="L823" s="134">
        <v>0</v>
      </c>
      <c r="M823" s="134">
        <v>1123.5999999999999</v>
      </c>
      <c r="N823" s="131">
        <v>7223585.2800000003</v>
      </c>
      <c r="O823" s="134">
        <v>0</v>
      </c>
      <c r="P823" s="134">
        <v>0</v>
      </c>
      <c r="Q823" s="134">
        <v>0</v>
      </c>
      <c r="R823" s="134">
        <v>0</v>
      </c>
      <c r="S823" s="134">
        <v>0</v>
      </c>
      <c r="T823" s="134">
        <v>0</v>
      </c>
      <c r="U823" s="134">
        <v>0</v>
      </c>
      <c r="V823" s="134">
        <v>0</v>
      </c>
      <c r="W823" s="134">
        <v>0</v>
      </c>
      <c r="X823" s="134">
        <v>0</v>
      </c>
      <c r="Y823" s="134">
        <v>0</v>
      </c>
      <c r="Z823" s="134">
        <v>0</v>
      </c>
      <c r="AA823" s="134">
        <v>0</v>
      </c>
      <c r="AB823" s="134">
        <v>0</v>
      </c>
      <c r="AC823" s="84">
        <f>ROUND(N823*2.14%,2)</f>
        <v>154584.72</v>
      </c>
      <c r="AD823" s="101">
        <v>0</v>
      </c>
      <c r="AE823" s="101">
        <v>0</v>
      </c>
      <c r="AF823" s="80" t="s">
        <v>17053</v>
      </c>
      <c r="AG823" s="103">
        <v>2023</v>
      </c>
      <c r="AH823" s="103">
        <v>2023</v>
      </c>
      <c r="AI823" s="81"/>
      <c r="AJ823" s="81"/>
      <c r="AK823" s="151"/>
      <c r="AL823" s="81"/>
      <c r="AM823" s="81"/>
      <c r="AR823" s="134"/>
      <c r="AS823" s="152"/>
      <c r="BC823" s="153"/>
      <c r="BM823" s="105" t="s">
        <v>3944</v>
      </c>
      <c r="BN823" s="105" t="s">
        <v>1344</v>
      </c>
      <c r="BO823" s="153" t="s">
        <v>3946</v>
      </c>
      <c r="BR823" s="152"/>
      <c r="BU823" s="105" t="s">
        <v>3944</v>
      </c>
      <c r="BV823" s="105" t="s">
        <v>1344</v>
      </c>
      <c r="BW823" s="105" t="s">
        <v>3946</v>
      </c>
      <c r="CE823" s="153"/>
      <c r="CH823" s="86"/>
      <c r="EG823" s="106"/>
      <c r="EI823" s="152"/>
      <c r="ER823" s="153"/>
      <c r="FF823" s="106"/>
      <c r="FI823" s="152"/>
      <c r="FJ823" s="152"/>
      <c r="FS823" s="153"/>
      <c r="GK823" s="154"/>
      <c r="GU823" s="153"/>
      <c r="GW823" s="152"/>
    </row>
    <row r="824" spans="1:218" s="105" customFormat="1">
      <c r="A824" s="61"/>
      <c r="B824" s="87" t="s">
        <v>71</v>
      </c>
      <c r="C824" s="150"/>
      <c r="D824" s="155">
        <f>D825+D826+D827</f>
        <v>20502221.879999999</v>
      </c>
      <c r="E824" s="134">
        <f t="shared" ref="E824:AE824" si="375">E825+E826+E827</f>
        <v>0</v>
      </c>
      <c r="F824" s="134">
        <f t="shared" si="375"/>
        <v>0</v>
      </c>
      <c r="G824" s="134">
        <f t="shared" si="375"/>
        <v>0</v>
      </c>
      <c r="H824" s="134">
        <f t="shared" si="375"/>
        <v>0</v>
      </c>
      <c r="I824" s="134">
        <f t="shared" si="375"/>
        <v>0</v>
      </c>
      <c r="J824" s="134">
        <f t="shared" si="375"/>
        <v>0</v>
      </c>
      <c r="K824" s="148">
        <f t="shared" si="375"/>
        <v>0</v>
      </c>
      <c r="L824" s="134">
        <f t="shared" si="375"/>
        <v>0</v>
      </c>
      <c r="M824" s="134">
        <f t="shared" si="375"/>
        <v>2061.6</v>
      </c>
      <c r="N824" s="134">
        <f t="shared" si="375"/>
        <v>20072666.800000001</v>
      </c>
      <c r="O824" s="134">
        <f t="shared" si="375"/>
        <v>0</v>
      </c>
      <c r="P824" s="134">
        <f t="shared" si="375"/>
        <v>0</v>
      </c>
      <c r="Q824" s="134">
        <f t="shared" si="375"/>
        <v>0</v>
      </c>
      <c r="R824" s="134">
        <f t="shared" si="375"/>
        <v>0</v>
      </c>
      <c r="S824" s="134">
        <f t="shared" si="375"/>
        <v>0</v>
      </c>
      <c r="T824" s="134">
        <f t="shared" si="375"/>
        <v>0</v>
      </c>
      <c r="U824" s="134">
        <f t="shared" si="375"/>
        <v>0</v>
      </c>
      <c r="V824" s="134">
        <f t="shared" si="375"/>
        <v>0</v>
      </c>
      <c r="W824" s="134">
        <f t="shared" si="375"/>
        <v>0</v>
      </c>
      <c r="X824" s="134">
        <f t="shared" si="375"/>
        <v>0</v>
      </c>
      <c r="Y824" s="134">
        <f t="shared" si="375"/>
        <v>0</v>
      </c>
      <c r="Z824" s="134">
        <f t="shared" si="375"/>
        <v>0</v>
      </c>
      <c r="AA824" s="134">
        <f t="shared" si="375"/>
        <v>0</v>
      </c>
      <c r="AB824" s="134">
        <f t="shared" si="375"/>
        <v>0</v>
      </c>
      <c r="AC824" s="134">
        <f t="shared" si="375"/>
        <v>429555.07999999996</v>
      </c>
      <c r="AD824" s="134">
        <f t="shared" si="375"/>
        <v>0</v>
      </c>
      <c r="AE824" s="134">
        <f t="shared" si="375"/>
        <v>0</v>
      </c>
      <c r="AF824" s="74" t="s">
        <v>17318</v>
      </c>
      <c r="AG824" s="74" t="s">
        <v>17318</v>
      </c>
      <c r="AH824" s="74" t="s">
        <v>17318</v>
      </c>
      <c r="AI824" s="81"/>
      <c r="AJ824" s="81"/>
      <c r="AK824" s="151"/>
      <c r="AL824" s="81"/>
      <c r="AM824" s="81"/>
      <c r="AR824" s="134"/>
      <c r="AS824" s="152"/>
      <c r="BC824" s="153"/>
      <c r="BO824" s="153"/>
      <c r="BR824" s="152"/>
      <c r="CE824" s="153"/>
      <c r="CH824" s="86"/>
      <c r="EG824" s="106"/>
      <c r="EI824" s="152"/>
      <c r="ER824" s="153"/>
      <c r="FF824" s="106"/>
      <c r="FI824" s="152"/>
      <c r="FJ824" s="152"/>
      <c r="FS824" s="153"/>
      <c r="GK824" s="154"/>
      <c r="GU824" s="153"/>
      <c r="GW824" s="152"/>
    </row>
    <row r="825" spans="1:218" s="105" customFormat="1">
      <c r="A825" s="61"/>
      <c r="B825" s="149">
        <v>2</v>
      </c>
      <c r="C825" s="150" t="s">
        <v>5069</v>
      </c>
      <c r="D825" s="134">
        <f t="shared" ref="D825:D849" si="376">E825+F825+G825+H825+I825+J825+L825+N825+P825+R825+T825+U825+V825+W825+X825+Y825+Z825+AA825+AB825+AC825+AD825+AE825</f>
        <v>4584360</v>
      </c>
      <c r="E825" s="134">
        <v>0</v>
      </c>
      <c r="F825" s="134">
        <v>0</v>
      </c>
      <c r="G825" s="134">
        <v>0</v>
      </c>
      <c r="H825" s="134">
        <v>0</v>
      </c>
      <c r="I825" s="134">
        <v>0</v>
      </c>
      <c r="J825" s="134">
        <v>0</v>
      </c>
      <c r="K825" s="148">
        <v>0</v>
      </c>
      <c r="L825" s="134">
        <v>0</v>
      </c>
      <c r="M825" s="134">
        <v>531</v>
      </c>
      <c r="N825" s="131">
        <v>4488310.16</v>
      </c>
      <c r="O825" s="134">
        <v>0</v>
      </c>
      <c r="P825" s="134">
        <v>0</v>
      </c>
      <c r="Q825" s="134">
        <v>0</v>
      </c>
      <c r="R825" s="134">
        <v>0</v>
      </c>
      <c r="S825" s="134">
        <v>0</v>
      </c>
      <c r="T825" s="134">
        <v>0</v>
      </c>
      <c r="U825" s="134">
        <v>0</v>
      </c>
      <c r="V825" s="134">
        <v>0</v>
      </c>
      <c r="W825" s="134">
        <v>0</v>
      </c>
      <c r="X825" s="134">
        <v>0</v>
      </c>
      <c r="Y825" s="134">
        <v>0</v>
      </c>
      <c r="Z825" s="134">
        <v>0</v>
      </c>
      <c r="AA825" s="134">
        <v>0</v>
      </c>
      <c r="AB825" s="134">
        <v>0</v>
      </c>
      <c r="AC825" s="84">
        <f>ROUND(N825*2.14%,2)</f>
        <v>96049.84</v>
      </c>
      <c r="AD825" s="101">
        <v>0</v>
      </c>
      <c r="AE825" s="101">
        <v>0</v>
      </c>
      <c r="AF825" s="80" t="s">
        <v>17053</v>
      </c>
      <c r="AG825" s="103">
        <v>2023</v>
      </c>
      <c r="AH825" s="103">
        <v>2023</v>
      </c>
      <c r="AI825" s="81"/>
      <c r="AJ825" s="81"/>
      <c r="AK825" s="151"/>
      <c r="AL825" s="81"/>
      <c r="AM825" s="81"/>
      <c r="AR825" s="134"/>
      <c r="AS825" s="152"/>
      <c r="BC825" s="153"/>
      <c r="BM825" s="105" t="s">
        <v>3947</v>
      </c>
      <c r="BN825" s="105" t="s">
        <v>3047</v>
      </c>
      <c r="BO825" s="153" t="s">
        <v>2985</v>
      </c>
      <c r="BR825" s="152"/>
      <c r="BU825" s="105" t="s">
        <v>3947</v>
      </c>
      <c r="BV825" s="105" t="s">
        <v>3047</v>
      </c>
      <c r="BW825" s="105" t="s">
        <v>2985</v>
      </c>
      <c r="CE825" s="153"/>
      <c r="CH825" s="86"/>
      <c r="EG825" s="106"/>
      <c r="EI825" s="152"/>
      <c r="ER825" s="153"/>
      <c r="FF825" s="106"/>
      <c r="FI825" s="152"/>
      <c r="FJ825" s="152"/>
      <c r="FS825" s="153"/>
      <c r="GK825" s="154"/>
      <c r="GU825" s="153"/>
      <c r="GW825" s="152"/>
    </row>
    <row r="826" spans="1:218" s="105" customFormat="1">
      <c r="A826" s="61"/>
      <c r="B826" s="149">
        <v>3</v>
      </c>
      <c r="C826" s="150" t="s">
        <v>5117</v>
      </c>
      <c r="D826" s="134">
        <f t="shared" si="376"/>
        <v>10770680</v>
      </c>
      <c r="E826" s="134">
        <v>0</v>
      </c>
      <c r="F826" s="134">
        <v>0</v>
      </c>
      <c r="G826" s="134">
        <v>0</v>
      </c>
      <c r="H826" s="134">
        <v>0</v>
      </c>
      <c r="I826" s="134">
        <v>0</v>
      </c>
      <c r="J826" s="134">
        <v>0</v>
      </c>
      <c r="K826" s="148">
        <v>0</v>
      </c>
      <c r="L826" s="134">
        <v>0</v>
      </c>
      <c r="M826" s="134">
        <v>1033.7</v>
      </c>
      <c r="N826" s="131">
        <v>10545016.640000001</v>
      </c>
      <c r="O826" s="134">
        <v>0</v>
      </c>
      <c r="P826" s="134">
        <v>0</v>
      </c>
      <c r="Q826" s="134">
        <v>0</v>
      </c>
      <c r="R826" s="134">
        <v>0</v>
      </c>
      <c r="S826" s="134">
        <v>0</v>
      </c>
      <c r="T826" s="134">
        <v>0</v>
      </c>
      <c r="U826" s="134">
        <v>0</v>
      </c>
      <c r="V826" s="134">
        <v>0</v>
      </c>
      <c r="W826" s="134">
        <v>0</v>
      </c>
      <c r="X826" s="134">
        <v>0</v>
      </c>
      <c r="Y826" s="134">
        <v>0</v>
      </c>
      <c r="Z826" s="134">
        <v>0</v>
      </c>
      <c r="AA826" s="134">
        <v>0</v>
      </c>
      <c r="AB826" s="134">
        <v>0</v>
      </c>
      <c r="AC826" s="84">
        <f>ROUND(N826*2.14%,2)</f>
        <v>225663.35999999999</v>
      </c>
      <c r="AD826" s="101">
        <v>0</v>
      </c>
      <c r="AE826" s="101">
        <v>0</v>
      </c>
      <c r="AF826" s="80" t="s">
        <v>17053</v>
      </c>
      <c r="AG826" s="103">
        <v>2023</v>
      </c>
      <c r="AH826" s="103">
        <v>2023</v>
      </c>
      <c r="AI826" s="81"/>
      <c r="AJ826" s="81"/>
      <c r="AK826" s="151"/>
      <c r="AL826" s="81"/>
      <c r="AM826" s="81"/>
      <c r="AR826" s="134"/>
      <c r="AS826" s="152"/>
      <c r="BC826" s="153"/>
      <c r="BM826" s="105" t="s">
        <v>760</v>
      </c>
      <c r="BN826" s="105" t="s">
        <v>1344</v>
      </c>
      <c r="BO826" s="153" t="s">
        <v>2985</v>
      </c>
      <c r="BR826" s="152"/>
      <c r="BU826" s="105" t="s">
        <v>760</v>
      </c>
      <c r="BV826" s="105" t="s">
        <v>1344</v>
      </c>
      <c r="BW826" s="105" t="s">
        <v>2985</v>
      </c>
      <c r="CE826" s="153"/>
      <c r="CH826" s="86"/>
      <c r="EG826" s="106"/>
      <c r="EI826" s="152"/>
      <c r="ER826" s="153"/>
      <c r="FF826" s="106"/>
      <c r="FI826" s="152"/>
      <c r="FJ826" s="152"/>
      <c r="FS826" s="153"/>
      <c r="GK826" s="154"/>
      <c r="GU826" s="153"/>
      <c r="GW826" s="152"/>
    </row>
    <row r="827" spans="1:218" s="105" customFormat="1">
      <c r="A827" s="61"/>
      <c r="B827" s="149">
        <v>4</v>
      </c>
      <c r="C827" s="150" t="s">
        <v>6239</v>
      </c>
      <c r="D827" s="134">
        <f t="shared" si="376"/>
        <v>5147181.88</v>
      </c>
      <c r="E827" s="134">
        <v>0</v>
      </c>
      <c r="F827" s="134">
        <v>0</v>
      </c>
      <c r="G827" s="134">
        <v>0</v>
      </c>
      <c r="H827" s="134">
        <v>0</v>
      </c>
      <c r="I827" s="134">
        <v>0</v>
      </c>
      <c r="J827" s="134">
        <v>0</v>
      </c>
      <c r="K827" s="148">
        <v>0</v>
      </c>
      <c r="L827" s="134">
        <v>0</v>
      </c>
      <c r="M827" s="134">
        <v>496.9</v>
      </c>
      <c r="N827" s="131">
        <v>5039340</v>
      </c>
      <c r="O827" s="134">
        <v>0</v>
      </c>
      <c r="P827" s="134">
        <v>0</v>
      </c>
      <c r="Q827" s="134">
        <v>0</v>
      </c>
      <c r="R827" s="134">
        <v>0</v>
      </c>
      <c r="S827" s="134">
        <v>0</v>
      </c>
      <c r="T827" s="134">
        <v>0</v>
      </c>
      <c r="U827" s="134">
        <v>0</v>
      </c>
      <c r="V827" s="134">
        <v>0</v>
      </c>
      <c r="W827" s="134">
        <v>0</v>
      </c>
      <c r="X827" s="134">
        <v>0</v>
      </c>
      <c r="Y827" s="134">
        <v>0</v>
      </c>
      <c r="Z827" s="134">
        <v>0</v>
      </c>
      <c r="AA827" s="134">
        <v>0</v>
      </c>
      <c r="AB827" s="134">
        <v>0</v>
      </c>
      <c r="AC827" s="84">
        <f>ROUND(N827*2.14%,2)</f>
        <v>107841.88</v>
      </c>
      <c r="AD827" s="101">
        <v>0</v>
      </c>
      <c r="AE827" s="101">
        <v>0</v>
      </c>
      <c r="AF827" s="80" t="s">
        <v>17053</v>
      </c>
      <c r="AG827" s="103">
        <v>2023</v>
      </c>
      <c r="AH827" s="103">
        <v>2023</v>
      </c>
      <c r="AI827" s="81"/>
      <c r="AJ827" s="81"/>
      <c r="AK827" s="151"/>
      <c r="AL827" s="81"/>
      <c r="AM827" s="81"/>
      <c r="AR827" s="134"/>
      <c r="AS827" s="152"/>
      <c r="BC827" s="153"/>
      <c r="BO827" s="153"/>
      <c r="BR827" s="152"/>
      <c r="CE827" s="153"/>
      <c r="CH827" s="86"/>
      <c r="EG827" s="106"/>
      <c r="EI827" s="152"/>
      <c r="ER827" s="153"/>
      <c r="FF827" s="106"/>
      <c r="FI827" s="152"/>
      <c r="FJ827" s="152"/>
      <c r="FS827" s="153"/>
      <c r="GK827" s="154"/>
      <c r="GU827" s="153"/>
      <c r="GW827" s="152"/>
    </row>
    <row r="828" spans="1:218" s="105" customFormat="1">
      <c r="A828" s="61"/>
      <c r="B828" s="87" t="s">
        <v>343</v>
      </c>
      <c r="C828" s="150"/>
      <c r="D828" s="155">
        <f>D829</f>
        <v>5747868.4900000002</v>
      </c>
      <c r="E828" s="134">
        <f t="shared" ref="E828:AE828" si="377">E829</f>
        <v>0</v>
      </c>
      <c r="F828" s="134">
        <f t="shared" si="377"/>
        <v>0</v>
      </c>
      <c r="G828" s="134">
        <f t="shared" si="377"/>
        <v>0</v>
      </c>
      <c r="H828" s="134">
        <f t="shared" si="377"/>
        <v>0</v>
      </c>
      <c r="I828" s="134">
        <f t="shared" si="377"/>
        <v>0</v>
      </c>
      <c r="J828" s="134">
        <f t="shared" si="377"/>
        <v>0</v>
      </c>
      <c r="K828" s="148">
        <f t="shared" si="377"/>
        <v>0</v>
      </c>
      <c r="L828" s="134">
        <f t="shared" si="377"/>
        <v>0</v>
      </c>
      <c r="M828" s="134">
        <f t="shared" si="377"/>
        <v>765</v>
      </c>
      <c r="N828" s="134">
        <f t="shared" si="377"/>
        <v>5627441.25</v>
      </c>
      <c r="O828" s="134">
        <f t="shared" si="377"/>
        <v>0</v>
      </c>
      <c r="P828" s="134">
        <f t="shared" si="377"/>
        <v>0</v>
      </c>
      <c r="Q828" s="134">
        <f t="shared" si="377"/>
        <v>0</v>
      </c>
      <c r="R828" s="134">
        <f t="shared" si="377"/>
        <v>0</v>
      </c>
      <c r="S828" s="134">
        <f t="shared" si="377"/>
        <v>0</v>
      </c>
      <c r="T828" s="134">
        <f t="shared" si="377"/>
        <v>0</v>
      </c>
      <c r="U828" s="134">
        <f t="shared" si="377"/>
        <v>0</v>
      </c>
      <c r="V828" s="134">
        <f t="shared" si="377"/>
        <v>0</v>
      </c>
      <c r="W828" s="134">
        <f t="shared" si="377"/>
        <v>0</v>
      </c>
      <c r="X828" s="134">
        <f t="shared" si="377"/>
        <v>0</v>
      </c>
      <c r="Y828" s="134">
        <f t="shared" si="377"/>
        <v>0</v>
      </c>
      <c r="Z828" s="134">
        <f t="shared" si="377"/>
        <v>0</v>
      </c>
      <c r="AA828" s="134">
        <f t="shared" si="377"/>
        <v>0</v>
      </c>
      <c r="AB828" s="134">
        <f t="shared" si="377"/>
        <v>0</v>
      </c>
      <c r="AC828" s="134">
        <f t="shared" si="377"/>
        <v>120427.24</v>
      </c>
      <c r="AD828" s="134">
        <f t="shared" si="377"/>
        <v>0</v>
      </c>
      <c r="AE828" s="134">
        <f t="shared" si="377"/>
        <v>0</v>
      </c>
      <c r="AF828" s="74" t="s">
        <v>17318</v>
      </c>
      <c r="AG828" s="74" t="s">
        <v>17318</v>
      </c>
      <c r="AH828" s="74" t="s">
        <v>17318</v>
      </c>
      <c r="AI828" s="81"/>
      <c r="AJ828" s="81"/>
      <c r="AK828" s="151"/>
      <c r="AL828" s="81"/>
      <c r="AM828" s="81"/>
      <c r="AR828" s="134"/>
      <c r="AS828" s="152"/>
      <c r="BC828" s="153"/>
      <c r="BO828" s="153"/>
      <c r="BR828" s="152"/>
      <c r="CE828" s="153"/>
      <c r="CH828" s="86"/>
      <c r="EG828" s="106"/>
      <c r="EI828" s="152"/>
      <c r="ER828" s="153"/>
      <c r="FF828" s="106"/>
      <c r="FI828" s="152"/>
      <c r="FJ828" s="152"/>
      <c r="FS828" s="153"/>
      <c r="GK828" s="154"/>
      <c r="GU828" s="153"/>
      <c r="GW828" s="152"/>
    </row>
    <row r="829" spans="1:218" s="105" customFormat="1">
      <c r="A829" s="61"/>
      <c r="B829" s="149">
        <v>5</v>
      </c>
      <c r="C829" s="150" t="s">
        <v>13028</v>
      </c>
      <c r="D829" s="134">
        <f t="shared" si="376"/>
        <v>5747868.4900000002</v>
      </c>
      <c r="E829" s="134">
        <v>0</v>
      </c>
      <c r="F829" s="134">
        <v>0</v>
      </c>
      <c r="G829" s="134">
        <v>0</v>
      </c>
      <c r="H829" s="134">
        <v>0</v>
      </c>
      <c r="I829" s="134">
        <v>0</v>
      </c>
      <c r="J829" s="134">
        <v>0</v>
      </c>
      <c r="K829" s="148">
        <v>0</v>
      </c>
      <c r="L829" s="134">
        <v>0</v>
      </c>
      <c r="M829" s="134">
        <v>765</v>
      </c>
      <c r="N829" s="131">
        <v>5627441.25</v>
      </c>
      <c r="O829" s="134">
        <v>0</v>
      </c>
      <c r="P829" s="134">
        <v>0</v>
      </c>
      <c r="Q829" s="134">
        <v>0</v>
      </c>
      <c r="R829" s="134">
        <v>0</v>
      </c>
      <c r="S829" s="134">
        <v>0</v>
      </c>
      <c r="T829" s="134">
        <v>0</v>
      </c>
      <c r="U829" s="134">
        <v>0</v>
      </c>
      <c r="V829" s="134">
        <v>0</v>
      </c>
      <c r="W829" s="134">
        <v>0</v>
      </c>
      <c r="X829" s="134">
        <v>0</v>
      </c>
      <c r="Y829" s="134">
        <v>0</v>
      </c>
      <c r="Z829" s="134">
        <v>0</v>
      </c>
      <c r="AA829" s="134">
        <v>0</v>
      </c>
      <c r="AB829" s="134">
        <v>0</v>
      </c>
      <c r="AC829" s="84">
        <f>ROUND(N829*2.14%,2)</f>
        <v>120427.24</v>
      </c>
      <c r="AD829" s="101">
        <v>0</v>
      </c>
      <c r="AE829" s="101">
        <v>0</v>
      </c>
      <c r="AF829" s="80" t="s">
        <v>17053</v>
      </c>
      <c r="AG829" s="103">
        <v>2023</v>
      </c>
      <c r="AH829" s="103">
        <v>2023</v>
      </c>
      <c r="AI829" s="81"/>
      <c r="AJ829" s="81"/>
      <c r="AK829" s="151"/>
      <c r="AL829" s="81"/>
      <c r="AM829" s="81"/>
      <c r="AR829" s="134"/>
      <c r="AS829" s="152"/>
      <c r="BC829" s="153"/>
      <c r="BM829" s="105" t="s">
        <v>3948</v>
      </c>
      <c r="BN829" s="105" t="s">
        <v>3047</v>
      </c>
      <c r="BO829" s="153" t="s">
        <v>2985</v>
      </c>
      <c r="BR829" s="152"/>
      <c r="BU829" s="105" t="s">
        <v>3948</v>
      </c>
      <c r="BV829" s="105" t="s">
        <v>3047</v>
      </c>
      <c r="BW829" s="105" t="s">
        <v>2985</v>
      </c>
      <c r="CE829" s="153"/>
      <c r="CH829" s="86"/>
      <c r="EG829" s="106"/>
      <c r="EI829" s="152"/>
      <c r="ER829" s="153"/>
      <c r="FF829" s="106"/>
      <c r="FI829" s="152"/>
      <c r="FJ829" s="152"/>
      <c r="FS829" s="153"/>
      <c r="GK829" s="154"/>
      <c r="GU829" s="153"/>
      <c r="GW829" s="152"/>
    </row>
    <row r="830" spans="1:218" s="105" customFormat="1">
      <c r="A830" s="61"/>
      <c r="B830" s="87" t="s">
        <v>342</v>
      </c>
      <c r="C830" s="150"/>
      <c r="D830" s="155">
        <f>D831</f>
        <v>4090773.35</v>
      </c>
      <c r="E830" s="134">
        <f t="shared" ref="E830:AE830" si="378">E831</f>
        <v>0</v>
      </c>
      <c r="F830" s="134">
        <f t="shared" si="378"/>
        <v>0</v>
      </c>
      <c r="G830" s="134">
        <f t="shared" si="378"/>
        <v>0</v>
      </c>
      <c r="H830" s="134">
        <f t="shared" si="378"/>
        <v>0</v>
      </c>
      <c r="I830" s="134">
        <f t="shared" si="378"/>
        <v>0</v>
      </c>
      <c r="J830" s="134">
        <f t="shared" si="378"/>
        <v>0</v>
      </c>
      <c r="K830" s="148">
        <f t="shared" si="378"/>
        <v>0</v>
      </c>
      <c r="L830" s="134">
        <f t="shared" si="378"/>
        <v>0</v>
      </c>
      <c r="M830" s="134">
        <f t="shared" si="378"/>
        <v>650</v>
      </c>
      <c r="N830" s="134">
        <f t="shared" si="378"/>
        <v>4005064.96</v>
      </c>
      <c r="O830" s="134">
        <f t="shared" si="378"/>
        <v>0</v>
      </c>
      <c r="P830" s="134">
        <f t="shared" si="378"/>
        <v>0</v>
      </c>
      <c r="Q830" s="134">
        <f t="shared" si="378"/>
        <v>0</v>
      </c>
      <c r="R830" s="134">
        <f t="shared" si="378"/>
        <v>0</v>
      </c>
      <c r="S830" s="134">
        <f t="shared" si="378"/>
        <v>0</v>
      </c>
      <c r="T830" s="134">
        <f t="shared" si="378"/>
        <v>0</v>
      </c>
      <c r="U830" s="134">
        <f t="shared" si="378"/>
        <v>0</v>
      </c>
      <c r="V830" s="134">
        <f t="shared" si="378"/>
        <v>0</v>
      </c>
      <c r="W830" s="134">
        <f t="shared" si="378"/>
        <v>0</v>
      </c>
      <c r="X830" s="134">
        <f t="shared" si="378"/>
        <v>0</v>
      </c>
      <c r="Y830" s="134">
        <f t="shared" si="378"/>
        <v>0</v>
      </c>
      <c r="Z830" s="134">
        <f t="shared" si="378"/>
        <v>0</v>
      </c>
      <c r="AA830" s="134">
        <f t="shared" si="378"/>
        <v>0</v>
      </c>
      <c r="AB830" s="134">
        <f t="shared" si="378"/>
        <v>0</v>
      </c>
      <c r="AC830" s="134">
        <f t="shared" si="378"/>
        <v>85708.39</v>
      </c>
      <c r="AD830" s="134">
        <f t="shared" si="378"/>
        <v>0</v>
      </c>
      <c r="AE830" s="134">
        <f t="shared" si="378"/>
        <v>0</v>
      </c>
      <c r="AF830" s="74" t="s">
        <v>17318</v>
      </c>
      <c r="AG830" s="74" t="s">
        <v>17318</v>
      </c>
      <c r="AH830" s="74" t="s">
        <v>17318</v>
      </c>
      <c r="AI830" s="81"/>
      <c r="AJ830" s="81"/>
      <c r="AK830" s="151"/>
      <c r="AL830" s="81"/>
      <c r="AM830" s="81"/>
      <c r="AR830" s="134"/>
      <c r="AS830" s="152"/>
      <c r="BC830" s="153"/>
      <c r="BO830" s="153"/>
      <c r="BR830" s="152"/>
      <c r="CE830" s="153"/>
      <c r="CH830" s="86"/>
      <c r="EG830" s="106"/>
      <c r="EI830" s="152"/>
      <c r="ER830" s="153"/>
      <c r="FF830" s="106"/>
      <c r="FI830" s="152"/>
      <c r="FJ830" s="152"/>
      <c r="FS830" s="153"/>
      <c r="GK830" s="154"/>
      <c r="GU830" s="153"/>
      <c r="GW830" s="152"/>
    </row>
    <row r="831" spans="1:218" s="105" customFormat="1">
      <c r="A831" s="61"/>
      <c r="B831" s="149">
        <v>6</v>
      </c>
      <c r="C831" s="150" t="s">
        <v>2245</v>
      </c>
      <c r="D831" s="134">
        <f t="shared" si="376"/>
        <v>4090773.35</v>
      </c>
      <c r="E831" s="134">
        <v>0</v>
      </c>
      <c r="F831" s="134">
        <v>0</v>
      </c>
      <c r="G831" s="134">
        <v>0</v>
      </c>
      <c r="H831" s="134">
        <v>0</v>
      </c>
      <c r="I831" s="134">
        <v>0</v>
      </c>
      <c r="J831" s="134">
        <v>0</v>
      </c>
      <c r="K831" s="148">
        <v>0</v>
      </c>
      <c r="L831" s="134">
        <v>0</v>
      </c>
      <c r="M831" s="134">
        <v>650</v>
      </c>
      <c r="N831" s="131">
        <v>4005064.96</v>
      </c>
      <c r="O831" s="134">
        <v>0</v>
      </c>
      <c r="P831" s="134">
        <v>0</v>
      </c>
      <c r="Q831" s="134">
        <v>0</v>
      </c>
      <c r="R831" s="134">
        <v>0</v>
      </c>
      <c r="S831" s="134">
        <v>0</v>
      </c>
      <c r="T831" s="134">
        <v>0</v>
      </c>
      <c r="U831" s="134">
        <v>0</v>
      </c>
      <c r="V831" s="134">
        <v>0</v>
      </c>
      <c r="W831" s="134">
        <v>0</v>
      </c>
      <c r="X831" s="134">
        <v>0</v>
      </c>
      <c r="Y831" s="134">
        <v>0</v>
      </c>
      <c r="Z831" s="134">
        <v>0</v>
      </c>
      <c r="AA831" s="134">
        <v>0</v>
      </c>
      <c r="AB831" s="134">
        <v>0</v>
      </c>
      <c r="AC831" s="84">
        <f>ROUND(N831*2.14%,2)</f>
        <v>85708.39</v>
      </c>
      <c r="AD831" s="101">
        <v>0</v>
      </c>
      <c r="AE831" s="101">
        <v>0</v>
      </c>
      <c r="AF831" s="80" t="s">
        <v>17053</v>
      </c>
      <c r="AG831" s="103">
        <v>2023</v>
      </c>
      <c r="AH831" s="103">
        <v>2023</v>
      </c>
      <c r="AI831" s="81"/>
      <c r="AJ831" s="81"/>
      <c r="AK831" s="151"/>
      <c r="AL831" s="81"/>
      <c r="AM831" s="81"/>
      <c r="AR831" s="134"/>
      <c r="AS831" s="152"/>
      <c r="BC831" s="153"/>
      <c r="BM831" s="105" t="s">
        <v>761</v>
      </c>
      <c r="BN831" s="105" t="s">
        <v>3047</v>
      </c>
      <c r="BO831" s="153" t="s">
        <v>2985</v>
      </c>
      <c r="BR831" s="152"/>
      <c r="BU831" s="105" t="s">
        <v>761</v>
      </c>
      <c r="BV831" s="105" t="s">
        <v>3047</v>
      </c>
      <c r="BW831" s="105" t="s">
        <v>2985</v>
      </c>
      <c r="CE831" s="153"/>
      <c r="CH831" s="86"/>
      <c r="EG831" s="106"/>
      <c r="EI831" s="152"/>
      <c r="ER831" s="153"/>
      <c r="FF831" s="106"/>
      <c r="FI831" s="152"/>
      <c r="FJ831" s="152"/>
      <c r="FS831" s="153"/>
      <c r="GK831" s="154"/>
      <c r="GU831" s="153"/>
      <c r="GW831" s="152"/>
    </row>
    <row r="832" spans="1:218" s="105" customFormat="1">
      <c r="A832" s="61"/>
      <c r="B832" s="87" t="s">
        <v>328</v>
      </c>
      <c r="C832" s="150"/>
      <c r="D832" s="155">
        <f>D833</f>
        <v>2594220</v>
      </c>
      <c r="E832" s="134">
        <f t="shared" ref="E832:AE832" si="379">E833</f>
        <v>0</v>
      </c>
      <c r="F832" s="134">
        <f t="shared" si="379"/>
        <v>0</v>
      </c>
      <c r="G832" s="134">
        <f t="shared" si="379"/>
        <v>0</v>
      </c>
      <c r="H832" s="134">
        <f t="shared" si="379"/>
        <v>0</v>
      </c>
      <c r="I832" s="134">
        <f t="shared" si="379"/>
        <v>0</v>
      </c>
      <c r="J832" s="134">
        <f t="shared" si="379"/>
        <v>0</v>
      </c>
      <c r="K832" s="148">
        <f t="shared" si="379"/>
        <v>0</v>
      </c>
      <c r="L832" s="134">
        <f t="shared" si="379"/>
        <v>0</v>
      </c>
      <c r="M832" s="134">
        <f t="shared" si="379"/>
        <v>404</v>
      </c>
      <c r="N832" s="134">
        <f t="shared" si="379"/>
        <v>2539866.85</v>
      </c>
      <c r="O832" s="134">
        <f t="shared" si="379"/>
        <v>0</v>
      </c>
      <c r="P832" s="134">
        <f t="shared" si="379"/>
        <v>0</v>
      </c>
      <c r="Q832" s="134">
        <f t="shared" si="379"/>
        <v>0</v>
      </c>
      <c r="R832" s="134">
        <f t="shared" si="379"/>
        <v>0</v>
      </c>
      <c r="S832" s="134">
        <f t="shared" si="379"/>
        <v>0</v>
      </c>
      <c r="T832" s="134">
        <f t="shared" si="379"/>
        <v>0</v>
      </c>
      <c r="U832" s="134">
        <f t="shared" si="379"/>
        <v>0</v>
      </c>
      <c r="V832" s="134">
        <f t="shared" si="379"/>
        <v>0</v>
      </c>
      <c r="W832" s="134">
        <f t="shared" si="379"/>
        <v>0</v>
      </c>
      <c r="X832" s="134">
        <f t="shared" si="379"/>
        <v>0</v>
      </c>
      <c r="Y832" s="134">
        <f t="shared" si="379"/>
        <v>0</v>
      </c>
      <c r="Z832" s="134">
        <f t="shared" si="379"/>
        <v>0</v>
      </c>
      <c r="AA832" s="134">
        <f t="shared" si="379"/>
        <v>0</v>
      </c>
      <c r="AB832" s="134">
        <f t="shared" si="379"/>
        <v>0</v>
      </c>
      <c r="AC832" s="134">
        <f t="shared" si="379"/>
        <v>54353.15</v>
      </c>
      <c r="AD832" s="134">
        <f t="shared" si="379"/>
        <v>0</v>
      </c>
      <c r="AE832" s="134">
        <f t="shared" si="379"/>
        <v>0</v>
      </c>
      <c r="AF832" s="74" t="s">
        <v>17318</v>
      </c>
      <c r="AG832" s="74" t="s">
        <v>17318</v>
      </c>
      <c r="AH832" s="74" t="s">
        <v>17318</v>
      </c>
      <c r="AI832" s="81"/>
      <c r="AJ832" s="81"/>
      <c r="AK832" s="151"/>
      <c r="AL832" s="81"/>
      <c r="AM832" s="81"/>
      <c r="AR832" s="134"/>
      <c r="AS832" s="152"/>
      <c r="BC832" s="153"/>
      <c r="BO832" s="153"/>
      <c r="BR832" s="152"/>
      <c r="CE832" s="153"/>
      <c r="CH832" s="86"/>
      <c r="EG832" s="106"/>
      <c r="EI832" s="152"/>
      <c r="ER832" s="153"/>
      <c r="FF832" s="106"/>
      <c r="FI832" s="152"/>
      <c r="FJ832" s="152"/>
      <c r="FS832" s="153"/>
      <c r="GK832" s="154"/>
      <c r="GU832" s="153"/>
      <c r="GW832" s="152"/>
    </row>
    <row r="833" spans="1:205" s="105" customFormat="1">
      <c r="A833" s="61"/>
      <c r="B833" s="149">
        <v>7</v>
      </c>
      <c r="C833" s="150" t="s">
        <v>10005</v>
      </c>
      <c r="D833" s="134">
        <f t="shared" si="376"/>
        <v>2594220</v>
      </c>
      <c r="E833" s="134">
        <v>0</v>
      </c>
      <c r="F833" s="134">
        <v>0</v>
      </c>
      <c r="G833" s="134">
        <v>0</v>
      </c>
      <c r="H833" s="134">
        <v>0</v>
      </c>
      <c r="I833" s="134">
        <v>0</v>
      </c>
      <c r="J833" s="134">
        <v>0</v>
      </c>
      <c r="K833" s="148">
        <v>0</v>
      </c>
      <c r="L833" s="134">
        <v>0</v>
      </c>
      <c r="M833" s="134">
        <v>404</v>
      </c>
      <c r="N833" s="131">
        <v>2539866.85</v>
      </c>
      <c r="O833" s="134">
        <v>0</v>
      </c>
      <c r="P833" s="134">
        <v>0</v>
      </c>
      <c r="Q833" s="134">
        <v>0</v>
      </c>
      <c r="R833" s="134">
        <v>0</v>
      </c>
      <c r="S833" s="134">
        <v>0</v>
      </c>
      <c r="T833" s="134">
        <v>0</v>
      </c>
      <c r="U833" s="134">
        <v>0</v>
      </c>
      <c r="V833" s="134">
        <v>0</v>
      </c>
      <c r="W833" s="134">
        <v>0</v>
      </c>
      <c r="X833" s="134">
        <v>0</v>
      </c>
      <c r="Y833" s="134">
        <v>0</v>
      </c>
      <c r="Z833" s="134">
        <v>0</v>
      </c>
      <c r="AA833" s="134">
        <v>0</v>
      </c>
      <c r="AB833" s="134">
        <v>0</v>
      </c>
      <c r="AC833" s="84">
        <f>ROUND(N833*2.14%,2)</f>
        <v>54353.15</v>
      </c>
      <c r="AD833" s="101">
        <v>0</v>
      </c>
      <c r="AE833" s="101">
        <v>0</v>
      </c>
      <c r="AF833" s="80" t="s">
        <v>17053</v>
      </c>
      <c r="AG833" s="103">
        <v>2023</v>
      </c>
      <c r="AH833" s="103">
        <v>2023</v>
      </c>
      <c r="AI833" s="81"/>
      <c r="AJ833" s="81"/>
      <c r="AK833" s="151"/>
      <c r="AL833" s="81"/>
      <c r="AM833" s="81"/>
      <c r="AR833" s="134"/>
      <c r="AS833" s="152"/>
      <c r="BC833" s="153"/>
      <c r="BM833" s="105" t="s">
        <v>762</v>
      </c>
      <c r="BN833" s="105" t="s">
        <v>3204</v>
      </c>
      <c r="BO833" s="153" t="s">
        <v>3949</v>
      </c>
      <c r="BR833" s="152"/>
      <c r="BU833" s="105" t="s">
        <v>762</v>
      </c>
      <c r="BV833" s="105" t="s">
        <v>3204</v>
      </c>
      <c r="BW833" s="105" t="s">
        <v>3949</v>
      </c>
      <c r="CE833" s="153"/>
      <c r="CH833" s="86"/>
      <c r="EG833" s="106"/>
      <c r="EI833" s="152"/>
      <c r="ER833" s="153"/>
      <c r="FF833" s="106"/>
      <c r="FI833" s="152"/>
      <c r="FJ833" s="152"/>
      <c r="FS833" s="153"/>
      <c r="GK833" s="154"/>
      <c r="GU833" s="153"/>
      <c r="GW833" s="152"/>
    </row>
    <row r="834" spans="1:205" s="105" customFormat="1">
      <c r="A834" s="61"/>
      <c r="B834" s="87" t="s">
        <v>305</v>
      </c>
      <c r="C834" s="150"/>
      <c r="D834" s="155">
        <f>D835</f>
        <v>4488630</v>
      </c>
      <c r="E834" s="134">
        <f t="shared" ref="E834:AE834" si="380">E835</f>
        <v>0</v>
      </c>
      <c r="F834" s="134">
        <f t="shared" si="380"/>
        <v>0</v>
      </c>
      <c r="G834" s="134">
        <f t="shared" si="380"/>
        <v>0</v>
      </c>
      <c r="H834" s="134">
        <f t="shared" si="380"/>
        <v>0</v>
      </c>
      <c r="I834" s="134">
        <f t="shared" si="380"/>
        <v>0</v>
      </c>
      <c r="J834" s="134">
        <f t="shared" si="380"/>
        <v>0</v>
      </c>
      <c r="K834" s="148">
        <f t="shared" si="380"/>
        <v>0</v>
      </c>
      <c r="L834" s="134">
        <f t="shared" si="380"/>
        <v>0</v>
      </c>
      <c r="M834" s="134">
        <f t="shared" si="380"/>
        <v>618</v>
      </c>
      <c r="N834" s="134">
        <f t="shared" si="380"/>
        <v>4394585.8600000003</v>
      </c>
      <c r="O834" s="134">
        <f t="shared" si="380"/>
        <v>0</v>
      </c>
      <c r="P834" s="134">
        <f t="shared" si="380"/>
        <v>0</v>
      </c>
      <c r="Q834" s="134">
        <f t="shared" si="380"/>
        <v>0</v>
      </c>
      <c r="R834" s="134">
        <f t="shared" si="380"/>
        <v>0</v>
      </c>
      <c r="S834" s="134">
        <f t="shared" si="380"/>
        <v>0</v>
      </c>
      <c r="T834" s="134">
        <f t="shared" si="380"/>
        <v>0</v>
      </c>
      <c r="U834" s="134">
        <f t="shared" si="380"/>
        <v>0</v>
      </c>
      <c r="V834" s="134">
        <f t="shared" si="380"/>
        <v>0</v>
      </c>
      <c r="W834" s="134">
        <f t="shared" si="380"/>
        <v>0</v>
      </c>
      <c r="X834" s="134">
        <f t="shared" si="380"/>
        <v>0</v>
      </c>
      <c r="Y834" s="134">
        <f t="shared" si="380"/>
        <v>0</v>
      </c>
      <c r="Z834" s="134">
        <f t="shared" si="380"/>
        <v>0</v>
      </c>
      <c r="AA834" s="134">
        <f t="shared" si="380"/>
        <v>0</v>
      </c>
      <c r="AB834" s="134">
        <f t="shared" si="380"/>
        <v>0</v>
      </c>
      <c r="AC834" s="134">
        <f t="shared" si="380"/>
        <v>94044.14</v>
      </c>
      <c r="AD834" s="134">
        <f t="shared" si="380"/>
        <v>0</v>
      </c>
      <c r="AE834" s="134">
        <f t="shared" si="380"/>
        <v>0</v>
      </c>
      <c r="AF834" s="74" t="s">
        <v>17318</v>
      </c>
      <c r="AG834" s="74" t="s">
        <v>17318</v>
      </c>
      <c r="AH834" s="74" t="s">
        <v>17318</v>
      </c>
      <c r="AI834" s="81"/>
      <c r="AJ834" s="81"/>
      <c r="AK834" s="151"/>
      <c r="AL834" s="81"/>
      <c r="AM834" s="81"/>
      <c r="AR834" s="134"/>
      <c r="AS834" s="152"/>
      <c r="BC834" s="153"/>
      <c r="BO834" s="153"/>
      <c r="BR834" s="152"/>
      <c r="CE834" s="153"/>
      <c r="CH834" s="86"/>
      <c r="EG834" s="106"/>
      <c r="EI834" s="152"/>
      <c r="ER834" s="153"/>
      <c r="FF834" s="106"/>
      <c r="FI834" s="152"/>
      <c r="FJ834" s="152"/>
      <c r="FS834" s="153"/>
      <c r="GK834" s="154"/>
      <c r="GU834" s="153"/>
      <c r="GW834" s="152"/>
    </row>
    <row r="835" spans="1:205" s="105" customFormat="1">
      <c r="A835" s="61"/>
      <c r="B835" s="149">
        <v>8</v>
      </c>
      <c r="C835" s="150" t="s">
        <v>16774</v>
      </c>
      <c r="D835" s="134">
        <f t="shared" si="376"/>
        <v>4488630</v>
      </c>
      <c r="E835" s="134">
        <v>0</v>
      </c>
      <c r="F835" s="134">
        <v>0</v>
      </c>
      <c r="G835" s="134">
        <v>0</v>
      </c>
      <c r="H835" s="134">
        <v>0</v>
      </c>
      <c r="I835" s="134">
        <v>0</v>
      </c>
      <c r="J835" s="134">
        <v>0</v>
      </c>
      <c r="K835" s="148">
        <v>0</v>
      </c>
      <c r="L835" s="134">
        <v>0</v>
      </c>
      <c r="M835" s="134">
        <v>618</v>
      </c>
      <c r="N835" s="131">
        <v>4394585.8600000003</v>
      </c>
      <c r="O835" s="134">
        <v>0</v>
      </c>
      <c r="P835" s="134">
        <v>0</v>
      </c>
      <c r="Q835" s="134">
        <v>0</v>
      </c>
      <c r="R835" s="134">
        <v>0</v>
      </c>
      <c r="S835" s="134">
        <v>0</v>
      </c>
      <c r="T835" s="134">
        <v>0</v>
      </c>
      <c r="U835" s="134">
        <v>0</v>
      </c>
      <c r="V835" s="134">
        <v>0</v>
      </c>
      <c r="W835" s="134">
        <v>0</v>
      </c>
      <c r="X835" s="134">
        <v>0</v>
      </c>
      <c r="Y835" s="134">
        <v>0</v>
      </c>
      <c r="Z835" s="134">
        <v>0</v>
      </c>
      <c r="AA835" s="134">
        <v>0</v>
      </c>
      <c r="AB835" s="134">
        <v>0</v>
      </c>
      <c r="AC835" s="84">
        <f>ROUND(N835*2.14%,2)</f>
        <v>94044.14</v>
      </c>
      <c r="AD835" s="101">
        <v>0</v>
      </c>
      <c r="AE835" s="101">
        <v>0</v>
      </c>
      <c r="AF835" s="80" t="s">
        <v>17053</v>
      </c>
      <c r="AG835" s="103">
        <v>2023</v>
      </c>
      <c r="AH835" s="103">
        <v>2023</v>
      </c>
      <c r="AI835" s="81"/>
      <c r="AJ835" s="81"/>
      <c r="AK835" s="151"/>
      <c r="AL835" s="81"/>
      <c r="AM835" s="81"/>
      <c r="AR835" s="156"/>
      <c r="AS835" s="152"/>
      <c r="BC835" s="153"/>
      <c r="BO835" s="153"/>
      <c r="BR835" s="152"/>
      <c r="CE835" s="153"/>
      <c r="CH835" s="86"/>
      <c r="EG835" s="106"/>
      <c r="EI835" s="152"/>
      <c r="ER835" s="153"/>
      <c r="FF835" s="106"/>
      <c r="FI835" s="152"/>
      <c r="FJ835" s="152"/>
      <c r="FS835" s="153"/>
      <c r="GK835" s="154"/>
      <c r="GU835" s="153"/>
      <c r="GW835" s="152"/>
    </row>
    <row r="836" spans="1:205" s="105" customFormat="1">
      <c r="A836" s="61"/>
      <c r="B836" s="87" t="s">
        <v>364</v>
      </c>
      <c r="C836" s="150"/>
      <c r="D836" s="155">
        <f>D837</f>
        <v>6383962.2599999998</v>
      </c>
      <c r="E836" s="134">
        <f t="shared" ref="E836:AE836" si="381">E837</f>
        <v>0</v>
      </c>
      <c r="F836" s="134">
        <f t="shared" si="381"/>
        <v>0</v>
      </c>
      <c r="G836" s="134">
        <f t="shared" si="381"/>
        <v>0</v>
      </c>
      <c r="H836" s="134">
        <f t="shared" si="381"/>
        <v>0</v>
      </c>
      <c r="I836" s="134">
        <f t="shared" si="381"/>
        <v>0</v>
      </c>
      <c r="J836" s="134">
        <f t="shared" si="381"/>
        <v>0</v>
      </c>
      <c r="K836" s="148">
        <f t="shared" si="381"/>
        <v>0</v>
      </c>
      <c r="L836" s="134">
        <f t="shared" si="381"/>
        <v>0</v>
      </c>
      <c r="M836" s="134">
        <f t="shared" si="381"/>
        <v>802.92</v>
      </c>
      <c r="N836" s="134">
        <f t="shared" si="381"/>
        <v>6250207.8099999996</v>
      </c>
      <c r="O836" s="134">
        <f t="shared" si="381"/>
        <v>0</v>
      </c>
      <c r="P836" s="134">
        <f t="shared" si="381"/>
        <v>0</v>
      </c>
      <c r="Q836" s="134">
        <f t="shared" si="381"/>
        <v>0</v>
      </c>
      <c r="R836" s="134">
        <f t="shared" si="381"/>
        <v>0</v>
      </c>
      <c r="S836" s="134">
        <f t="shared" si="381"/>
        <v>0</v>
      </c>
      <c r="T836" s="134">
        <f t="shared" si="381"/>
        <v>0</v>
      </c>
      <c r="U836" s="134">
        <f t="shared" si="381"/>
        <v>0</v>
      </c>
      <c r="V836" s="134">
        <f t="shared" si="381"/>
        <v>0</v>
      </c>
      <c r="W836" s="134">
        <f t="shared" si="381"/>
        <v>0</v>
      </c>
      <c r="X836" s="134">
        <f t="shared" si="381"/>
        <v>0</v>
      </c>
      <c r="Y836" s="134">
        <f t="shared" si="381"/>
        <v>0</v>
      </c>
      <c r="Z836" s="134">
        <f t="shared" si="381"/>
        <v>0</v>
      </c>
      <c r="AA836" s="134">
        <f t="shared" si="381"/>
        <v>0</v>
      </c>
      <c r="AB836" s="134">
        <f t="shared" si="381"/>
        <v>0</v>
      </c>
      <c r="AC836" s="134">
        <f t="shared" si="381"/>
        <v>133754.45000000001</v>
      </c>
      <c r="AD836" s="134">
        <f t="shared" si="381"/>
        <v>0</v>
      </c>
      <c r="AE836" s="134">
        <f t="shared" si="381"/>
        <v>0</v>
      </c>
      <c r="AF836" s="74" t="s">
        <v>17318</v>
      </c>
      <c r="AG836" s="74" t="s">
        <v>17318</v>
      </c>
      <c r="AH836" s="74" t="s">
        <v>17318</v>
      </c>
      <c r="AI836" s="81"/>
      <c r="AJ836" s="81"/>
      <c r="AK836" s="151"/>
      <c r="AL836" s="81"/>
      <c r="AM836" s="81"/>
      <c r="AR836" s="156"/>
      <c r="AS836" s="152"/>
      <c r="BC836" s="153"/>
      <c r="BO836" s="153"/>
      <c r="BR836" s="152"/>
      <c r="CE836" s="153"/>
      <c r="CH836" s="86"/>
      <c r="EG836" s="106"/>
      <c r="EI836" s="152"/>
      <c r="ER836" s="153"/>
      <c r="FF836" s="106"/>
      <c r="FI836" s="152"/>
      <c r="FJ836" s="152"/>
      <c r="FS836" s="153"/>
      <c r="GK836" s="154"/>
      <c r="GU836" s="153"/>
      <c r="GW836" s="152"/>
    </row>
    <row r="837" spans="1:205" s="105" customFormat="1">
      <c r="A837" s="61"/>
      <c r="B837" s="149">
        <v>9</v>
      </c>
      <c r="C837" s="150" t="s">
        <v>15287</v>
      </c>
      <c r="D837" s="134">
        <f t="shared" si="376"/>
        <v>6383962.2599999998</v>
      </c>
      <c r="E837" s="134">
        <v>0</v>
      </c>
      <c r="F837" s="134">
        <v>0</v>
      </c>
      <c r="G837" s="134">
        <v>0</v>
      </c>
      <c r="H837" s="134">
        <v>0</v>
      </c>
      <c r="I837" s="134">
        <v>0</v>
      </c>
      <c r="J837" s="134">
        <v>0</v>
      </c>
      <c r="K837" s="148">
        <v>0</v>
      </c>
      <c r="L837" s="134">
        <v>0</v>
      </c>
      <c r="M837" s="134">
        <v>802.92</v>
      </c>
      <c r="N837" s="131">
        <v>6250207.8099999996</v>
      </c>
      <c r="O837" s="134">
        <v>0</v>
      </c>
      <c r="P837" s="134">
        <v>0</v>
      </c>
      <c r="Q837" s="134">
        <v>0</v>
      </c>
      <c r="R837" s="134">
        <v>0</v>
      </c>
      <c r="S837" s="134">
        <v>0</v>
      </c>
      <c r="T837" s="134">
        <v>0</v>
      </c>
      <c r="U837" s="134">
        <v>0</v>
      </c>
      <c r="V837" s="134">
        <v>0</v>
      </c>
      <c r="W837" s="134">
        <v>0</v>
      </c>
      <c r="X837" s="134">
        <v>0</v>
      </c>
      <c r="Y837" s="134">
        <v>0</v>
      </c>
      <c r="Z837" s="134">
        <v>0</v>
      </c>
      <c r="AA837" s="134">
        <v>0</v>
      </c>
      <c r="AB837" s="134">
        <v>0</v>
      </c>
      <c r="AC837" s="84">
        <f>ROUND(N837*2.14%,2)</f>
        <v>133754.45000000001</v>
      </c>
      <c r="AD837" s="101">
        <v>0</v>
      </c>
      <c r="AE837" s="101">
        <v>0</v>
      </c>
      <c r="AF837" s="80" t="s">
        <v>17053</v>
      </c>
      <c r="AG837" s="103">
        <v>2023</v>
      </c>
      <c r="AH837" s="103">
        <v>2023</v>
      </c>
      <c r="AI837" s="81"/>
      <c r="AJ837" s="81"/>
      <c r="AK837" s="151"/>
      <c r="AL837" s="81"/>
      <c r="AM837" s="81"/>
      <c r="AR837" s="156"/>
      <c r="AS837" s="152"/>
      <c r="BC837" s="153"/>
      <c r="BO837" s="153"/>
      <c r="BR837" s="152"/>
      <c r="CE837" s="153"/>
      <c r="CH837" s="86"/>
      <c r="EG837" s="106"/>
      <c r="EI837" s="152"/>
      <c r="ER837" s="153"/>
      <c r="FF837" s="106"/>
      <c r="FI837" s="152"/>
      <c r="FJ837" s="152"/>
      <c r="FS837" s="153"/>
      <c r="GK837" s="154"/>
      <c r="GU837" s="153"/>
      <c r="GW837" s="152"/>
    </row>
    <row r="838" spans="1:205" s="105" customFormat="1">
      <c r="A838" s="61"/>
      <c r="B838" s="87" t="s">
        <v>367</v>
      </c>
      <c r="C838" s="150"/>
      <c r="D838" s="155">
        <f>D839</f>
        <v>7705763.3499999996</v>
      </c>
      <c r="E838" s="134">
        <f t="shared" ref="E838:AD838" si="382">E839</f>
        <v>0</v>
      </c>
      <c r="F838" s="134">
        <f t="shared" si="382"/>
        <v>0</v>
      </c>
      <c r="G838" s="134">
        <f t="shared" si="382"/>
        <v>0</v>
      </c>
      <c r="H838" s="134">
        <f t="shared" si="382"/>
        <v>0</v>
      </c>
      <c r="I838" s="134">
        <f t="shared" si="382"/>
        <v>0</v>
      </c>
      <c r="J838" s="134">
        <f t="shared" si="382"/>
        <v>0</v>
      </c>
      <c r="K838" s="148">
        <f t="shared" si="382"/>
        <v>0</v>
      </c>
      <c r="L838" s="134">
        <f t="shared" si="382"/>
        <v>0</v>
      </c>
      <c r="M838" s="134">
        <f t="shared" si="382"/>
        <v>890</v>
      </c>
      <c r="N838" s="134">
        <f t="shared" si="382"/>
        <v>7544315.0099999998</v>
      </c>
      <c r="O838" s="134">
        <f t="shared" si="382"/>
        <v>0</v>
      </c>
      <c r="P838" s="134">
        <f t="shared" si="382"/>
        <v>0</v>
      </c>
      <c r="Q838" s="134">
        <f t="shared" si="382"/>
        <v>0</v>
      </c>
      <c r="R838" s="134">
        <f t="shared" si="382"/>
        <v>0</v>
      </c>
      <c r="S838" s="134">
        <f t="shared" si="382"/>
        <v>0</v>
      </c>
      <c r="T838" s="134">
        <f t="shared" si="382"/>
        <v>0</v>
      </c>
      <c r="U838" s="134">
        <f t="shared" si="382"/>
        <v>0</v>
      </c>
      <c r="V838" s="134">
        <f t="shared" si="382"/>
        <v>0</v>
      </c>
      <c r="W838" s="134">
        <f t="shared" si="382"/>
        <v>0</v>
      </c>
      <c r="X838" s="134">
        <f t="shared" si="382"/>
        <v>0</v>
      </c>
      <c r="Y838" s="134">
        <f t="shared" si="382"/>
        <v>0</v>
      </c>
      <c r="Z838" s="134">
        <f t="shared" si="382"/>
        <v>0</v>
      </c>
      <c r="AA838" s="134">
        <f t="shared" si="382"/>
        <v>0</v>
      </c>
      <c r="AB838" s="134">
        <f t="shared" si="382"/>
        <v>0</v>
      </c>
      <c r="AC838" s="134">
        <f t="shared" si="382"/>
        <v>161448.34</v>
      </c>
      <c r="AD838" s="134">
        <f t="shared" si="382"/>
        <v>0</v>
      </c>
      <c r="AE838" s="134">
        <f>AE839</f>
        <v>0</v>
      </c>
      <c r="AF838" s="74" t="s">
        <v>17318</v>
      </c>
      <c r="AG838" s="74" t="s">
        <v>17318</v>
      </c>
      <c r="AH838" s="74" t="s">
        <v>17318</v>
      </c>
      <c r="AI838" s="81"/>
      <c r="AJ838" s="81"/>
      <c r="AK838" s="151"/>
      <c r="AL838" s="81"/>
      <c r="AM838" s="81"/>
      <c r="AR838" s="156"/>
      <c r="AS838" s="152"/>
      <c r="BC838" s="153"/>
      <c r="BO838" s="153"/>
      <c r="BR838" s="152"/>
      <c r="CE838" s="153"/>
      <c r="CH838" s="86"/>
      <c r="EG838" s="106"/>
      <c r="EI838" s="152"/>
      <c r="ER838" s="153"/>
      <c r="FF838" s="106"/>
      <c r="FI838" s="152"/>
      <c r="FJ838" s="152"/>
      <c r="FS838" s="153"/>
      <c r="GK838" s="154"/>
      <c r="GU838" s="153"/>
      <c r="GW838" s="152"/>
    </row>
    <row r="839" spans="1:205" s="105" customFormat="1">
      <c r="A839" s="61"/>
      <c r="B839" s="149">
        <v>10</v>
      </c>
      <c r="C839" s="150" t="s">
        <v>15282</v>
      </c>
      <c r="D839" s="134">
        <f t="shared" si="376"/>
        <v>7705763.3499999996</v>
      </c>
      <c r="E839" s="134">
        <v>0</v>
      </c>
      <c r="F839" s="134">
        <v>0</v>
      </c>
      <c r="G839" s="134">
        <v>0</v>
      </c>
      <c r="H839" s="134">
        <v>0</v>
      </c>
      <c r="I839" s="134">
        <v>0</v>
      </c>
      <c r="J839" s="134">
        <v>0</v>
      </c>
      <c r="K839" s="148">
        <v>0</v>
      </c>
      <c r="L839" s="134">
        <v>0</v>
      </c>
      <c r="M839" s="134">
        <v>890</v>
      </c>
      <c r="N839" s="131">
        <v>7544315.0099999998</v>
      </c>
      <c r="O839" s="134">
        <v>0</v>
      </c>
      <c r="P839" s="134">
        <v>0</v>
      </c>
      <c r="Q839" s="134">
        <v>0</v>
      </c>
      <c r="R839" s="134">
        <v>0</v>
      </c>
      <c r="S839" s="134">
        <v>0</v>
      </c>
      <c r="T839" s="134">
        <v>0</v>
      </c>
      <c r="U839" s="134">
        <v>0</v>
      </c>
      <c r="V839" s="134">
        <v>0</v>
      </c>
      <c r="W839" s="134">
        <v>0</v>
      </c>
      <c r="X839" s="134">
        <v>0</v>
      </c>
      <c r="Y839" s="134">
        <v>0</v>
      </c>
      <c r="Z839" s="134">
        <v>0</v>
      </c>
      <c r="AA839" s="134">
        <v>0</v>
      </c>
      <c r="AB839" s="134">
        <v>0</v>
      </c>
      <c r="AC839" s="84">
        <f>ROUND(N839*2.14%,2)</f>
        <v>161448.34</v>
      </c>
      <c r="AD839" s="101">
        <v>0</v>
      </c>
      <c r="AE839" s="101">
        <v>0</v>
      </c>
      <c r="AF839" s="80" t="s">
        <v>17053</v>
      </c>
      <c r="AG839" s="103">
        <v>2023</v>
      </c>
      <c r="AH839" s="103">
        <v>2023</v>
      </c>
      <c r="AI839" s="81"/>
      <c r="AJ839" s="81"/>
      <c r="AK839" s="151"/>
      <c r="AL839" s="81"/>
      <c r="AM839" s="81"/>
      <c r="AR839" s="156"/>
      <c r="AS839" s="152"/>
      <c r="BC839" s="153"/>
      <c r="BO839" s="153"/>
      <c r="BR839" s="152"/>
      <c r="CE839" s="153"/>
      <c r="CH839" s="86"/>
      <c r="EG839" s="106"/>
      <c r="EI839" s="152"/>
      <c r="ER839" s="153"/>
      <c r="FF839" s="106"/>
      <c r="FI839" s="152"/>
      <c r="FJ839" s="152"/>
      <c r="FS839" s="153"/>
      <c r="GK839" s="154"/>
      <c r="GU839" s="153"/>
      <c r="GW839" s="152"/>
    </row>
    <row r="840" spans="1:205" s="105" customFormat="1">
      <c r="A840" s="61"/>
      <c r="B840" s="87" t="s">
        <v>17365</v>
      </c>
      <c r="C840" s="150"/>
      <c r="D840" s="155">
        <f>D841</f>
        <v>5000553.84</v>
      </c>
      <c r="E840" s="134">
        <f t="shared" ref="E840:AE840" si="383">E841</f>
        <v>0</v>
      </c>
      <c r="F840" s="134">
        <f t="shared" si="383"/>
        <v>0</v>
      </c>
      <c r="G840" s="134">
        <f t="shared" si="383"/>
        <v>0</v>
      </c>
      <c r="H840" s="134">
        <f t="shared" si="383"/>
        <v>0</v>
      </c>
      <c r="I840" s="134">
        <f t="shared" si="383"/>
        <v>0</v>
      </c>
      <c r="J840" s="134">
        <f t="shared" si="383"/>
        <v>0</v>
      </c>
      <c r="K840" s="148">
        <f t="shared" si="383"/>
        <v>0</v>
      </c>
      <c r="L840" s="134">
        <f t="shared" si="383"/>
        <v>0</v>
      </c>
      <c r="M840" s="134">
        <f t="shared" si="383"/>
        <v>559</v>
      </c>
      <c r="N840" s="134">
        <f t="shared" si="383"/>
        <v>4895784.0599999996</v>
      </c>
      <c r="O840" s="134">
        <f t="shared" si="383"/>
        <v>0</v>
      </c>
      <c r="P840" s="134">
        <f t="shared" si="383"/>
        <v>0</v>
      </c>
      <c r="Q840" s="134">
        <f t="shared" si="383"/>
        <v>0</v>
      </c>
      <c r="R840" s="134">
        <f t="shared" si="383"/>
        <v>0</v>
      </c>
      <c r="S840" s="134">
        <f t="shared" si="383"/>
        <v>0</v>
      </c>
      <c r="T840" s="134">
        <f t="shared" si="383"/>
        <v>0</v>
      </c>
      <c r="U840" s="134">
        <f t="shared" si="383"/>
        <v>0</v>
      </c>
      <c r="V840" s="134">
        <f t="shared" si="383"/>
        <v>0</v>
      </c>
      <c r="W840" s="134">
        <f t="shared" si="383"/>
        <v>0</v>
      </c>
      <c r="X840" s="134">
        <f t="shared" si="383"/>
        <v>0</v>
      </c>
      <c r="Y840" s="134">
        <f t="shared" si="383"/>
        <v>0</v>
      </c>
      <c r="Z840" s="134">
        <f t="shared" si="383"/>
        <v>0</v>
      </c>
      <c r="AA840" s="134">
        <f t="shared" si="383"/>
        <v>0</v>
      </c>
      <c r="AB840" s="134">
        <f t="shared" si="383"/>
        <v>0</v>
      </c>
      <c r="AC840" s="134">
        <f t="shared" si="383"/>
        <v>104769.78</v>
      </c>
      <c r="AD840" s="134">
        <f t="shared" si="383"/>
        <v>0</v>
      </c>
      <c r="AE840" s="134">
        <f t="shared" si="383"/>
        <v>0</v>
      </c>
      <c r="AF840" s="74" t="s">
        <v>17318</v>
      </c>
      <c r="AG840" s="74" t="s">
        <v>17318</v>
      </c>
      <c r="AH840" s="74" t="s">
        <v>17318</v>
      </c>
      <c r="AI840" s="81"/>
      <c r="AJ840" s="81"/>
      <c r="AK840" s="151"/>
      <c r="AL840" s="81"/>
      <c r="AM840" s="81"/>
      <c r="AR840" s="156"/>
      <c r="AS840" s="152"/>
      <c r="BC840" s="153"/>
      <c r="BO840" s="153"/>
      <c r="BR840" s="152"/>
      <c r="CE840" s="153"/>
      <c r="CH840" s="86"/>
      <c r="EG840" s="106"/>
      <c r="EI840" s="152"/>
      <c r="ER840" s="153"/>
      <c r="FF840" s="106"/>
      <c r="FI840" s="152"/>
      <c r="FJ840" s="152"/>
      <c r="FS840" s="153"/>
      <c r="GK840" s="154"/>
      <c r="GU840" s="153"/>
      <c r="GW840" s="152"/>
    </row>
    <row r="841" spans="1:205" s="105" customFormat="1">
      <c r="A841" s="61"/>
      <c r="B841" s="149">
        <v>11</v>
      </c>
      <c r="C841" s="150" t="s">
        <v>2639</v>
      </c>
      <c r="D841" s="134">
        <f t="shared" si="376"/>
        <v>5000553.84</v>
      </c>
      <c r="E841" s="134">
        <v>0</v>
      </c>
      <c r="F841" s="134">
        <v>0</v>
      </c>
      <c r="G841" s="134">
        <v>0</v>
      </c>
      <c r="H841" s="134">
        <v>0</v>
      </c>
      <c r="I841" s="134">
        <v>0</v>
      </c>
      <c r="J841" s="134">
        <v>0</v>
      </c>
      <c r="K841" s="148">
        <v>0</v>
      </c>
      <c r="L841" s="134">
        <v>0</v>
      </c>
      <c r="M841" s="134">
        <v>559</v>
      </c>
      <c r="N841" s="131">
        <v>4895784.0599999996</v>
      </c>
      <c r="O841" s="134">
        <v>0</v>
      </c>
      <c r="P841" s="134">
        <v>0</v>
      </c>
      <c r="Q841" s="134">
        <v>0</v>
      </c>
      <c r="R841" s="134">
        <v>0</v>
      </c>
      <c r="S841" s="134">
        <v>0</v>
      </c>
      <c r="T841" s="134">
        <v>0</v>
      </c>
      <c r="U841" s="134">
        <v>0</v>
      </c>
      <c r="V841" s="134">
        <v>0</v>
      </c>
      <c r="W841" s="134">
        <v>0</v>
      </c>
      <c r="X841" s="134">
        <v>0</v>
      </c>
      <c r="Y841" s="134">
        <v>0</v>
      </c>
      <c r="Z841" s="134">
        <v>0</v>
      </c>
      <c r="AA841" s="134">
        <v>0</v>
      </c>
      <c r="AB841" s="134">
        <v>0</v>
      </c>
      <c r="AC841" s="84">
        <f>ROUND(N841*2.14%,2)</f>
        <v>104769.78</v>
      </c>
      <c r="AD841" s="101">
        <v>0</v>
      </c>
      <c r="AE841" s="101">
        <v>0</v>
      </c>
      <c r="AF841" s="80" t="s">
        <v>17053</v>
      </c>
      <c r="AG841" s="103">
        <v>2023</v>
      </c>
      <c r="AH841" s="103">
        <v>2023</v>
      </c>
      <c r="AI841" s="81"/>
      <c r="AJ841" s="81"/>
      <c r="AK841" s="151"/>
      <c r="AL841" s="81"/>
      <c r="AM841" s="81"/>
      <c r="AR841" s="156"/>
      <c r="AS841" s="152"/>
      <c r="BC841" s="153"/>
      <c r="BO841" s="153"/>
      <c r="BR841" s="152"/>
      <c r="CE841" s="153"/>
      <c r="CH841" s="86"/>
      <c r="EG841" s="106"/>
      <c r="EI841" s="152"/>
      <c r="ER841" s="153"/>
      <c r="FF841" s="106"/>
      <c r="FI841" s="152"/>
      <c r="FJ841" s="152"/>
      <c r="FS841" s="153"/>
      <c r="GK841" s="154"/>
      <c r="GU841" s="153"/>
      <c r="GW841" s="152"/>
    </row>
    <row r="842" spans="1:205" s="105" customFormat="1">
      <c r="A842" s="61"/>
      <c r="B842" s="87" t="s">
        <v>313</v>
      </c>
      <c r="C842" s="150"/>
      <c r="D842" s="155">
        <f>D843</f>
        <v>4750280</v>
      </c>
      <c r="E842" s="134">
        <f t="shared" ref="E842:AE842" si="384">E843</f>
        <v>0</v>
      </c>
      <c r="F842" s="134">
        <f t="shared" si="384"/>
        <v>0</v>
      </c>
      <c r="G842" s="134">
        <f t="shared" si="384"/>
        <v>0</v>
      </c>
      <c r="H842" s="134">
        <f t="shared" si="384"/>
        <v>0</v>
      </c>
      <c r="I842" s="134">
        <f t="shared" si="384"/>
        <v>0</v>
      </c>
      <c r="J842" s="134">
        <f t="shared" si="384"/>
        <v>0</v>
      </c>
      <c r="K842" s="148">
        <f t="shared" si="384"/>
        <v>0</v>
      </c>
      <c r="L842" s="134">
        <f t="shared" si="384"/>
        <v>0</v>
      </c>
      <c r="M842" s="134">
        <f t="shared" si="384"/>
        <v>568</v>
      </c>
      <c r="N842" s="134">
        <f t="shared" si="384"/>
        <v>4650753.87</v>
      </c>
      <c r="O842" s="134">
        <f t="shared" si="384"/>
        <v>0</v>
      </c>
      <c r="P842" s="134">
        <f t="shared" si="384"/>
        <v>0</v>
      </c>
      <c r="Q842" s="134">
        <f t="shared" si="384"/>
        <v>0</v>
      </c>
      <c r="R842" s="134">
        <f t="shared" si="384"/>
        <v>0</v>
      </c>
      <c r="S842" s="134">
        <f t="shared" si="384"/>
        <v>0</v>
      </c>
      <c r="T842" s="134">
        <f t="shared" si="384"/>
        <v>0</v>
      </c>
      <c r="U842" s="134">
        <f t="shared" si="384"/>
        <v>0</v>
      </c>
      <c r="V842" s="134">
        <f t="shared" si="384"/>
        <v>0</v>
      </c>
      <c r="W842" s="134">
        <f t="shared" si="384"/>
        <v>0</v>
      </c>
      <c r="X842" s="134">
        <f t="shared" si="384"/>
        <v>0</v>
      </c>
      <c r="Y842" s="134">
        <f t="shared" si="384"/>
        <v>0</v>
      </c>
      <c r="Z842" s="134">
        <f t="shared" si="384"/>
        <v>0</v>
      </c>
      <c r="AA842" s="134">
        <f t="shared" si="384"/>
        <v>0</v>
      </c>
      <c r="AB842" s="134">
        <f t="shared" si="384"/>
        <v>0</v>
      </c>
      <c r="AC842" s="134">
        <f>AC843</f>
        <v>99526.13</v>
      </c>
      <c r="AD842" s="134">
        <f t="shared" si="384"/>
        <v>0</v>
      </c>
      <c r="AE842" s="134">
        <f t="shared" si="384"/>
        <v>0</v>
      </c>
      <c r="AF842" s="74" t="s">
        <v>17318</v>
      </c>
      <c r="AG842" s="74" t="s">
        <v>17318</v>
      </c>
      <c r="AH842" s="74" t="s">
        <v>17318</v>
      </c>
      <c r="AI842" s="81"/>
      <c r="AJ842" s="81"/>
      <c r="AK842" s="151"/>
      <c r="AL842" s="81"/>
      <c r="AM842" s="81"/>
      <c r="AR842" s="156"/>
      <c r="AS842" s="152"/>
      <c r="BC842" s="153"/>
      <c r="BO842" s="153"/>
      <c r="BR842" s="152"/>
      <c r="CE842" s="153"/>
      <c r="CH842" s="86"/>
      <c r="EG842" s="106"/>
      <c r="EI842" s="152"/>
      <c r="ER842" s="153"/>
      <c r="FF842" s="106"/>
      <c r="FI842" s="152"/>
      <c r="FJ842" s="152"/>
      <c r="FS842" s="153"/>
      <c r="GK842" s="154"/>
      <c r="GU842" s="153"/>
      <c r="GW842" s="152"/>
    </row>
    <row r="843" spans="1:205" s="105" customFormat="1">
      <c r="A843" s="61"/>
      <c r="B843" s="149">
        <v>12</v>
      </c>
      <c r="C843" s="150" t="s">
        <v>16845</v>
      </c>
      <c r="D843" s="134">
        <f t="shared" si="376"/>
        <v>4750280</v>
      </c>
      <c r="E843" s="134">
        <v>0</v>
      </c>
      <c r="F843" s="134">
        <v>0</v>
      </c>
      <c r="G843" s="134">
        <v>0</v>
      </c>
      <c r="H843" s="134">
        <v>0</v>
      </c>
      <c r="I843" s="134">
        <v>0</v>
      </c>
      <c r="J843" s="134">
        <v>0</v>
      </c>
      <c r="K843" s="148">
        <v>0</v>
      </c>
      <c r="L843" s="134">
        <v>0</v>
      </c>
      <c r="M843" s="134">
        <v>568</v>
      </c>
      <c r="N843" s="131">
        <v>4650753.87</v>
      </c>
      <c r="O843" s="134">
        <v>0</v>
      </c>
      <c r="P843" s="134">
        <v>0</v>
      </c>
      <c r="Q843" s="134">
        <v>0</v>
      </c>
      <c r="R843" s="134">
        <v>0</v>
      </c>
      <c r="S843" s="134">
        <v>0</v>
      </c>
      <c r="T843" s="134">
        <v>0</v>
      </c>
      <c r="U843" s="134">
        <v>0</v>
      </c>
      <c r="V843" s="134">
        <v>0</v>
      </c>
      <c r="W843" s="134">
        <v>0</v>
      </c>
      <c r="X843" s="134">
        <v>0</v>
      </c>
      <c r="Y843" s="134">
        <v>0</v>
      </c>
      <c r="Z843" s="134">
        <v>0</v>
      </c>
      <c r="AA843" s="134">
        <v>0</v>
      </c>
      <c r="AB843" s="134">
        <v>0</v>
      </c>
      <c r="AC843" s="84">
        <f>ROUND(N843*2.14%,2)</f>
        <v>99526.13</v>
      </c>
      <c r="AD843" s="101">
        <v>0</v>
      </c>
      <c r="AE843" s="101">
        <v>0</v>
      </c>
      <c r="AF843" s="80" t="s">
        <v>17053</v>
      </c>
      <c r="AG843" s="103">
        <v>2023</v>
      </c>
      <c r="AH843" s="103">
        <v>2023</v>
      </c>
      <c r="AI843" s="81"/>
      <c r="AJ843" s="81"/>
      <c r="AK843" s="151"/>
      <c r="AL843" s="81"/>
      <c r="AM843" s="81"/>
      <c r="AR843" s="156"/>
      <c r="AS843" s="152"/>
      <c r="BC843" s="153"/>
      <c r="BO843" s="153"/>
      <c r="BR843" s="152"/>
      <c r="CE843" s="153"/>
      <c r="CH843" s="86"/>
      <c r="EG843" s="106"/>
      <c r="EI843" s="152"/>
      <c r="ER843" s="153"/>
      <c r="FF843" s="106"/>
      <c r="FI843" s="152"/>
      <c r="FJ843" s="152"/>
      <c r="FS843" s="153"/>
      <c r="GK843" s="154"/>
      <c r="GU843" s="153"/>
      <c r="GW843" s="152"/>
    </row>
    <row r="844" spans="1:205" s="105" customFormat="1">
      <c r="A844" s="61"/>
      <c r="B844" s="87" t="s">
        <v>17451</v>
      </c>
      <c r="C844" s="150"/>
      <c r="D844" s="155">
        <f>D845</f>
        <v>8754570.4299999997</v>
      </c>
      <c r="E844" s="134">
        <f t="shared" ref="E844:AE844" si="385">E845</f>
        <v>0</v>
      </c>
      <c r="F844" s="134">
        <f t="shared" si="385"/>
        <v>0</v>
      </c>
      <c r="G844" s="134">
        <f t="shared" si="385"/>
        <v>0</v>
      </c>
      <c r="H844" s="134">
        <f t="shared" si="385"/>
        <v>0</v>
      </c>
      <c r="I844" s="134">
        <f t="shared" si="385"/>
        <v>0</v>
      </c>
      <c r="J844" s="134">
        <f t="shared" si="385"/>
        <v>0</v>
      </c>
      <c r="K844" s="148">
        <f t="shared" si="385"/>
        <v>0</v>
      </c>
      <c r="L844" s="134">
        <f t="shared" si="385"/>
        <v>0</v>
      </c>
      <c r="M844" s="134">
        <f t="shared" si="385"/>
        <v>990</v>
      </c>
      <c r="N844" s="134">
        <f t="shared" si="385"/>
        <v>8571147.8699999992</v>
      </c>
      <c r="O844" s="134">
        <f t="shared" si="385"/>
        <v>0</v>
      </c>
      <c r="P844" s="134">
        <f t="shared" si="385"/>
        <v>0</v>
      </c>
      <c r="Q844" s="134">
        <f t="shared" si="385"/>
        <v>0</v>
      </c>
      <c r="R844" s="134">
        <f t="shared" si="385"/>
        <v>0</v>
      </c>
      <c r="S844" s="134">
        <f t="shared" si="385"/>
        <v>0</v>
      </c>
      <c r="T844" s="134">
        <f t="shared" si="385"/>
        <v>0</v>
      </c>
      <c r="U844" s="134">
        <f t="shared" si="385"/>
        <v>0</v>
      </c>
      <c r="V844" s="134">
        <f t="shared" si="385"/>
        <v>0</v>
      </c>
      <c r="W844" s="134">
        <f t="shared" si="385"/>
        <v>0</v>
      </c>
      <c r="X844" s="134">
        <f t="shared" si="385"/>
        <v>0</v>
      </c>
      <c r="Y844" s="134">
        <f t="shared" si="385"/>
        <v>0</v>
      </c>
      <c r="Z844" s="134">
        <f t="shared" si="385"/>
        <v>0</v>
      </c>
      <c r="AA844" s="134">
        <f t="shared" si="385"/>
        <v>0</v>
      </c>
      <c r="AB844" s="134">
        <f t="shared" si="385"/>
        <v>0</v>
      </c>
      <c r="AC844" s="134">
        <f t="shared" si="385"/>
        <v>183422.56</v>
      </c>
      <c r="AD844" s="134">
        <f t="shared" si="385"/>
        <v>0</v>
      </c>
      <c r="AE844" s="134">
        <f t="shared" si="385"/>
        <v>0</v>
      </c>
      <c r="AF844" s="74" t="s">
        <v>17318</v>
      </c>
      <c r="AG844" s="74" t="s">
        <v>17318</v>
      </c>
      <c r="AH844" s="74" t="s">
        <v>17318</v>
      </c>
      <c r="AI844" s="81"/>
      <c r="AJ844" s="81"/>
      <c r="AK844" s="151"/>
      <c r="AL844" s="81"/>
      <c r="AM844" s="81"/>
      <c r="AR844" s="156"/>
      <c r="AS844" s="152"/>
      <c r="BC844" s="153"/>
      <c r="BO844" s="153"/>
      <c r="BR844" s="152"/>
      <c r="CE844" s="153"/>
      <c r="CH844" s="86"/>
      <c r="EG844" s="106"/>
      <c r="EI844" s="152"/>
      <c r="ER844" s="153"/>
      <c r="FF844" s="106"/>
      <c r="FI844" s="152"/>
      <c r="FJ844" s="152"/>
      <c r="FS844" s="153"/>
      <c r="GK844" s="154"/>
      <c r="GU844" s="153"/>
      <c r="GW844" s="152"/>
    </row>
    <row r="845" spans="1:205" s="105" customFormat="1">
      <c r="A845" s="61"/>
      <c r="B845" s="149">
        <v>13</v>
      </c>
      <c r="C845" s="150" t="s">
        <v>9995</v>
      </c>
      <c r="D845" s="134">
        <f t="shared" si="376"/>
        <v>8754570.4299999997</v>
      </c>
      <c r="E845" s="134">
        <v>0</v>
      </c>
      <c r="F845" s="134">
        <v>0</v>
      </c>
      <c r="G845" s="134">
        <v>0</v>
      </c>
      <c r="H845" s="134">
        <v>0</v>
      </c>
      <c r="I845" s="134">
        <v>0</v>
      </c>
      <c r="J845" s="134">
        <v>0</v>
      </c>
      <c r="K845" s="148">
        <v>0</v>
      </c>
      <c r="L845" s="134">
        <v>0</v>
      </c>
      <c r="M845" s="134">
        <v>990</v>
      </c>
      <c r="N845" s="131">
        <v>8571147.8699999992</v>
      </c>
      <c r="O845" s="134">
        <v>0</v>
      </c>
      <c r="P845" s="134">
        <v>0</v>
      </c>
      <c r="Q845" s="134">
        <v>0</v>
      </c>
      <c r="R845" s="134">
        <v>0</v>
      </c>
      <c r="S845" s="134">
        <v>0</v>
      </c>
      <c r="T845" s="134">
        <v>0</v>
      </c>
      <c r="U845" s="134">
        <v>0</v>
      </c>
      <c r="V845" s="134">
        <v>0</v>
      </c>
      <c r="W845" s="134">
        <v>0</v>
      </c>
      <c r="X845" s="134">
        <v>0</v>
      </c>
      <c r="Y845" s="134">
        <v>0</v>
      </c>
      <c r="Z845" s="134">
        <v>0</v>
      </c>
      <c r="AA845" s="134">
        <v>0</v>
      </c>
      <c r="AB845" s="134">
        <v>0</v>
      </c>
      <c r="AC845" s="84">
        <f>ROUND(N845*2.14%,2)</f>
        <v>183422.56</v>
      </c>
      <c r="AD845" s="101">
        <v>0</v>
      </c>
      <c r="AE845" s="101">
        <v>0</v>
      </c>
      <c r="AF845" s="80" t="s">
        <v>17053</v>
      </c>
      <c r="AG845" s="103">
        <v>2023</v>
      </c>
      <c r="AH845" s="103">
        <v>2023</v>
      </c>
      <c r="AI845" s="81"/>
      <c r="AJ845" s="81"/>
      <c r="AK845" s="151"/>
      <c r="AL845" s="81"/>
      <c r="AM845" s="81"/>
      <c r="AR845" s="156"/>
      <c r="AS845" s="152"/>
      <c r="BC845" s="153"/>
      <c r="BO845" s="153"/>
      <c r="BR845" s="152"/>
      <c r="CE845" s="153"/>
      <c r="CH845" s="86"/>
      <c r="EG845" s="106"/>
      <c r="EI845" s="152"/>
      <c r="ER845" s="153"/>
      <c r="FF845" s="106"/>
      <c r="FI845" s="152"/>
      <c r="FJ845" s="152"/>
      <c r="FS845" s="153"/>
      <c r="GK845" s="154"/>
      <c r="GU845" s="153"/>
      <c r="GW845" s="152"/>
    </row>
    <row r="846" spans="1:205" s="105" customFormat="1">
      <c r="A846" s="61"/>
      <c r="B846" s="87" t="s">
        <v>17452</v>
      </c>
      <c r="C846" s="150"/>
      <c r="D846" s="155">
        <f>D847</f>
        <v>5688517.5499999998</v>
      </c>
      <c r="E846" s="134">
        <f t="shared" ref="E846:AE846" si="386">E847</f>
        <v>0</v>
      </c>
      <c r="F846" s="134">
        <f t="shared" si="386"/>
        <v>0</v>
      </c>
      <c r="G846" s="134">
        <f t="shared" si="386"/>
        <v>0</v>
      </c>
      <c r="H846" s="134">
        <f t="shared" si="386"/>
        <v>0</v>
      </c>
      <c r="I846" s="134">
        <f t="shared" si="386"/>
        <v>0</v>
      </c>
      <c r="J846" s="134">
        <f t="shared" si="386"/>
        <v>0</v>
      </c>
      <c r="K846" s="148">
        <f t="shared" si="386"/>
        <v>0</v>
      </c>
      <c r="L846" s="134">
        <f t="shared" si="386"/>
        <v>0</v>
      </c>
      <c r="M846" s="134">
        <f t="shared" si="386"/>
        <v>581.63</v>
      </c>
      <c r="N846" s="134">
        <f t="shared" si="386"/>
        <v>5569333.8099999996</v>
      </c>
      <c r="O846" s="134">
        <f t="shared" si="386"/>
        <v>0</v>
      </c>
      <c r="P846" s="134">
        <f t="shared" si="386"/>
        <v>0</v>
      </c>
      <c r="Q846" s="134">
        <f t="shared" si="386"/>
        <v>0</v>
      </c>
      <c r="R846" s="134">
        <f t="shared" si="386"/>
        <v>0</v>
      </c>
      <c r="S846" s="134">
        <f t="shared" si="386"/>
        <v>0</v>
      </c>
      <c r="T846" s="134">
        <f t="shared" si="386"/>
        <v>0</v>
      </c>
      <c r="U846" s="134">
        <f t="shared" si="386"/>
        <v>0</v>
      </c>
      <c r="V846" s="134">
        <f t="shared" si="386"/>
        <v>0</v>
      </c>
      <c r="W846" s="134">
        <f t="shared" si="386"/>
        <v>0</v>
      </c>
      <c r="X846" s="134">
        <f t="shared" si="386"/>
        <v>0</v>
      </c>
      <c r="Y846" s="134">
        <f t="shared" si="386"/>
        <v>0</v>
      </c>
      <c r="Z846" s="134">
        <f t="shared" si="386"/>
        <v>0</v>
      </c>
      <c r="AA846" s="134">
        <f t="shared" si="386"/>
        <v>0</v>
      </c>
      <c r="AB846" s="134">
        <f t="shared" si="386"/>
        <v>0</v>
      </c>
      <c r="AC846" s="134">
        <f t="shared" si="386"/>
        <v>119183.74</v>
      </c>
      <c r="AD846" s="134">
        <f t="shared" si="386"/>
        <v>0</v>
      </c>
      <c r="AE846" s="134">
        <f t="shared" si="386"/>
        <v>0</v>
      </c>
      <c r="AF846" s="74" t="s">
        <v>17318</v>
      </c>
      <c r="AG846" s="74" t="s">
        <v>17318</v>
      </c>
      <c r="AH846" s="74" t="s">
        <v>17318</v>
      </c>
      <c r="AI846" s="81"/>
      <c r="AJ846" s="81"/>
      <c r="AK846" s="151"/>
      <c r="AL846" s="81"/>
      <c r="AM846" s="81"/>
      <c r="AR846" s="156"/>
      <c r="AS846" s="152"/>
      <c r="BC846" s="153"/>
      <c r="BO846" s="153"/>
      <c r="BR846" s="152"/>
      <c r="CE846" s="153"/>
      <c r="CH846" s="86"/>
      <c r="EG846" s="106"/>
      <c r="EI846" s="152"/>
      <c r="ER846" s="153"/>
      <c r="FF846" s="106"/>
      <c r="FI846" s="152"/>
      <c r="FJ846" s="152"/>
      <c r="FS846" s="153"/>
      <c r="GK846" s="154"/>
      <c r="GU846" s="153"/>
      <c r="GW846" s="152"/>
    </row>
    <row r="847" spans="1:205" s="105" customFormat="1">
      <c r="A847" s="61"/>
      <c r="B847" s="149">
        <v>14</v>
      </c>
      <c r="C847" s="150" t="s">
        <v>2292</v>
      </c>
      <c r="D847" s="134">
        <f t="shared" si="376"/>
        <v>5688517.5499999998</v>
      </c>
      <c r="E847" s="134">
        <v>0</v>
      </c>
      <c r="F847" s="134">
        <v>0</v>
      </c>
      <c r="G847" s="134">
        <v>0</v>
      </c>
      <c r="H847" s="134">
        <v>0</v>
      </c>
      <c r="I847" s="134">
        <v>0</v>
      </c>
      <c r="J847" s="134">
        <v>0</v>
      </c>
      <c r="K847" s="148">
        <v>0</v>
      </c>
      <c r="L847" s="134">
        <v>0</v>
      </c>
      <c r="M847" s="134">
        <v>581.63</v>
      </c>
      <c r="N847" s="131">
        <v>5569333.8099999996</v>
      </c>
      <c r="O847" s="134">
        <v>0</v>
      </c>
      <c r="P847" s="134">
        <v>0</v>
      </c>
      <c r="Q847" s="134">
        <v>0</v>
      </c>
      <c r="R847" s="134">
        <v>0</v>
      </c>
      <c r="S847" s="134">
        <v>0</v>
      </c>
      <c r="T847" s="134">
        <v>0</v>
      </c>
      <c r="U847" s="134">
        <v>0</v>
      </c>
      <c r="V847" s="134">
        <v>0</v>
      </c>
      <c r="W847" s="134">
        <v>0</v>
      </c>
      <c r="X847" s="134">
        <v>0</v>
      </c>
      <c r="Y847" s="134">
        <v>0</v>
      </c>
      <c r="Z847" s="134">
        <v>0</v>
      </c>
      <c r="AA847" s="134">
        <v>0</v>
      </c>
      <c r="AB847" s="134">
        <v>0</v>
      </c>
      <c r="AC847" s="84">
        <f>ROUND(N847*2.14%,2)</f>
        <v>119183.74</v>
      </c>
      <c r="AD847" s="101">
        <v>0</v>
      </c>
      <c r="AE847" s="101">
        <v>0</v>
      </c>
      <c r="AF847" s="80" t="s">
        <v>17053</v>
      </c>
      <c r="AG847" s="103">
        <v>2023</v>
      </c>
      <c r="AH847" s="103">
        <v>2023</v>
      </c>
      <c r="AI847" s="81"/>
      <c r="AJ847" s="81"/>
      <c r="AK847" s="151"/>
      <c r="AL847" s="81"/>
      <c r="AM847" s="81"/>
      <c r="AR847" s="156"/>
      <c r="AS847" s="152"/>
      <c r="BC847" s="153"/>
      <c r="BO847" s="153"/>
      <c r="BR847" s="152"/>
      <c r="CE847" s="153"/>
      <c r="CH847" s="86"/>
      <c r="EG847" s="106"/>
      <c r="EI847" s="152"/>
      <c r="ER847" s="153"/>
      <c r="FF847" s="106"/>
      <c r="FI847" s="152"/>
      <c r="FJ847" s="152"/>
      <c r="FS847" s="153"/>
      <c r="GK847" s="154"/>
      <c r="GU847" s="153"/>
      <c r="GW847" s="152"/>
    </row>
    <row r="848" spans="1:205" s="105" customFormat="1">
      <c r="A848" s="61"/>
      <c r="B848" s="87" t="s">
        <v>2948</v>
      </c>
      <c r="C848" s="150"/>
      <c r="D848" s="155">
        <f>D849</f>
        <v>6560974.5800000001</v>
      </c>
      <c r="E848" s="134">
        <f t="shared" ref="E848:AE848" si="387">E849</f>
        <v>0</v>
      </c>
      <c r="F848" s="134">
        <f t="shared" si="387"/>
        <v>0</v>
      </c>
      <c r="G848" s="134">
        <f t="shared" si="387"/>
        <v>0</v>
      </c>
      <c r="H848" s="134">
        <f t="shared" si="387"/>
        <v>0</v>
      </c>
      <c r="I848" s="134">
        <f t="shared" si="387"/>
        <v>0</v>
      </c>
      <c r="J848" s="134">
        <f t="shared" si="387"/>
        <v>0</v>
      </c>
      <c r="K848" s="148">
        <f t="shared" si="387"/>
        <v>0</v>
      </c>
      <c r="L848" s="134">
        <f t="shared" si="387"/>
        <v>0</v>
      </c>
      <c r="M848" s="134">
        <f t="shared" si="387"/>
        <v>0</v>
      </c>
      <c r="N848" s="134">
        <f t="shared" si="387"/>
        <v>0</v>
      </c>
      <c r="O848" s="134">
        <f t="shared" si="387"/>
        <v>0</v>
      </c>
      <c r="P848" s="134">
        <f t="shared" si="387"/>
        <v>0</v>
      </c>
      <c r="Q848" s="134">
        <f t="shared" si="387"/>
        <v>0</v>
      </c>
      <c r="R848" s="134">
        <f t="shared" si="387"/>
        <v>0</v>
      </c>
      <c r="S848" s="134">
        <f t="shared" si="387"/>
        <v>0</v>
      </c>
      <c r="T848" s="134">
        <f t="shared" si="387"/>
        <v>0</v>
      </c>
      <c r="U848" s="134">
        <f t="shared" si="387"/>
        <v>6423511.4400000004</v>
      </c>
      <c r="V848" s="134">
        <f t="shared" si="387"/>
        <v>0</v>
      </c>
      <c r="W848" s="134">
        <f t="shared" si="387"/>
        <v>0</v>
      </c>
      <c r="X848" s="134">
        <f t="shared" si="387"/>
        <v>0</v>
      </c>
      <c r="Y848" s="134">
        <f t="shared" si="387"/>
        <v>0</v>
      </c>
      <c r="Z848" s="134">
        <f t="shared" si="387"/>
        <v>0</v>
      </c>
      <c r="AA848" s="134">
        <f t="shared" si="387"/>
        <v>0</v>
      </c>
      <c r="AB848" s="134">
        <f t="shared" si="387"/>
        <v>0</v>
      </c>
      <c r="AC848" s="134">
        <f t="shared" si="387"/>
        <v>137463.14000000001</v>
      </c>
      <c r="AD848" s="134">
        <f t="shared" si="387"/>
        <v>0</v>
      </c>
      <c r="AE848" s="134">
        <f t="shared" si="387"/>
        <v>0</v>
      </c>
      <c r="AF848" s="74" t="s">
        <v>17318</v>
      </c>
      <c r="AG848" s="74" t="s">
        <v>17318</v>
      </c>
      <c r="AH848" s="74" t="s">
        <v>17318</v>
      </c>
      <c r="AI848" s="81"/>
      <c r="AJ848" s="81"/>
      <c r="AK848" s="151"/>
      <c r="AL848" s="81"/>
      <c r="AM848" s="81"/>
      <c r="AR848" s="156"/>
      <c r="AS848" s="152"/>
      <c r="BC848" s="153"/>
      <c r="BO848" s="153"/>
      <c r="BR848" s="152"/>
      <c r="CE848" s="153"/>
      <c r="CH848" s="86"/>
      <c r="EG848" s="106"/>
      <c r="EI848" s="152"/>
      <c r="ER848" s="153"/>
      <c r="FF848" s="106"/>
      <c r="FI848" s="152"/>
      <c r="FJ848" s="152"/>
      <c r="FS848" s="153"/>
      <c r="GK848" s="154"/>
      <c r="GU848" s="153"/>
      <c r="GW848" s="152"/>
    </row>
    <row r="849" spans="1:218" s="105" customFormat="1">
      <c r="A849" s="61"/>
      <c r="B849" s="149">
        <v>15</v>
      </c>
      <c r="C849" s="150" t="s">
        <v>10997</v>
      </c>
      <c r="D849" s="134">
        <f t="shared" si="376"/>
        <v>6560974.5800000001</v>
      </c>
      <c r="E849" s="134">
        <v>0</v>
      </c>
      <c r="F849" s="134">
        <v>0</v>
      </c>
      <c r="G849" s="134">
        <v>0</v>
      </c>
      <c r="H849" s="134">
        <v>0</v>
      </c>
      <c r="I849" s="134">
        <v>0</v>
      </c>
      <c r="J849" s="134">
        <v>0</v>
      </c>
      <c r="K849" s="148">
        <v>0</v>
      </c>
      <c r="L849" s="134">
        <v>0</v>
      </c>
      <c r="M849" s="134">
        <v>0</v>
      </c>
      <c r="N849" s="131">
        <v>0</v>
      </c>
      <c r="O849" s="134">
        <v>0</v>
      </c>
      <c r="P849" s="134">
        <v>0</v>
      </c>
      <c r="Q849" s="134">
        <v>0</v>
      </c>
      <c r="R849" s="134">
        <v>0</v>
      </c>
      <c r="S849" s="134">
        <v>0</v>
      </c>
      <c r="T849" s="134">
        <v>0</v>
      </c>
      <c r="U849" s="134">
        <v>6423511.4400000004</v>
      </c>
      <c r="V849" s="134">
        <v>0</v>
      </c>
      <c r="W849" s="134">
        <v>0</v>
      </c>
      <c r="X849" s="134">
        <v>0</v>
      </c>
      <c r="Y849" s="134">
        <v>0</v>
      </c>
      <c r="Z849" s="134">
        <v>0</v>
      </c>
      <c r="AA849" s="134">
        <v>0</v>
      </c>
      <c r="AB849" s="134">
        <v>0</v>
      </c>
      <c r="AC849" s="84">
        <f>ROUND(U849*2.14%,2)</f>
        <v>137463.14000000001</v>
      </c>
      <c r="AD849" s="101">
        <v>0</v>
      </c>
      <c r="AE849" s="101">
        <v>0</v>
      </c>
      <c r="AF849" s="80" t="s">
        <v>17053</v>
      </c>
      <c r="AG849" s="103">
        <v>2023</v>
      </c>
      <c r="AH849" s="103">
        <v>2023</v>
      </c>
      <c r="AI849" s="81"/>
      <c r="AJ849" s="81"/>
      <c r="AK849" s="151"/>
      <c r="AL849" s="81"/>
      <c r="AM849" s="81"/>
      <c r="AR849" s="156"/>
      <c r="AS849" s="152"/>
      <c r="BC849" s="153"/>
      <c r="BO849" s="153"/>
      <c r="BR849" s="152"/>
      <c r="CE849" s="153"/>
      <c r="CH849" s="86"/>
      <c r="EG849" s="106"/>
      <c r="EI849" s="152"/>
      <c r="ER849" s="153"/>
      <c r="FF849" s="106"/>
      <c r="FI849" s="152"/>
      <c r="FJ849" s="152"/>
      <c r="FS849" s="153"/>
      <c r="GK849" s="154"/>
      <c r="GU849" s="153"/>
      <c r="GW849" s="152"/>
    </row>
    <row r="850" spans="1:218">
      <c r="B850" s="270" t="s">
        <v>17432</v>
      </c>
      <c r="C850" s="271"/>
      <c r="D850" s="271"/>
      <c r="E850" s="271"/>
      <c r="F850" s="271"/>
      <c r="G850" s="271"/>
      <c r="H850" s="271"/>
      <c r="I850" s="271"/>
      <c r="J850" s="271"/>
      <c r="K850" s="271"/>
      <c r="L850" s="271"/>
      <c r="M850" s="271"/>
      <c r="N850" s="271"/>
      <c r="O850" s="271"/>
      <c r="P850" s="271"/>
      <c r="Q850" s="271"/>
      <c r="R850" s="271"/>
      <c r="S850" s="271"/>
      <c r="T850" s="271"/>
      <c r="U850" s="271"/>
      <c r="V850" s="271"/>
      <c r="W850" s="271"/>
      <c r="X850" s="271"/>
      <c r="Y850" s="271"/>
      <c r="Z850" s="271"/>
      <c r="AA850" s="271"/>
      <c r="AB850" s="271"/>
      <c r="AC850" s="271"/>
      <c r="AD850" s="271"/>
      <c r="AE850" s="271"/>
      <c r="AF850" s="271"/>
      <c r="AG850" s="271"/>
      <c r="AH850" s="271"/>
      <c r="AY850" s="89"/>
      <c r="BM850" s="61" t="s">
        <v>3950</v>
      </c>
      <c r="BN850" s="61" t="s">
        <v>3047</v>
      </c>
      <c r="BO850" s="61" t="s">
        <v>2985</v>
      </c>
      <c r="BU850" s="61" t="s">
        <v>3950</v>
      </c>
      <c r="BV850" s="61" t="s">
        <v>3047</v>
      </c>
      <c r="BW850" s="61" t="s">
        <v>2985</v>
      </c>
    </row>
    <row r="851" spans="1:218">
      <c r="B851" s="87" t="s">
        <v>17321</v>
      </c>
      <c r="C851" s="87"/>
      <c r="D851" s="83">
        <f>D852</f>
        <v>28378044.662</v>
      </c>
      <c r="E851" s="84">
        <f t="shared" ref="E851:AD851" si="388">E852</f>
        <v>0</v>
      </c>
      <c r="F851" s="84">
        <f t="shared" si="388"/>
        <v>0</v>
      </c>
      <c r="G851" s="84">
        <f t="shared" si="388"/>
        <v>0</v>
      </c>
      <c r="H851" s="84">
        <f t="shared" si="388"/>
        <v>0</v>
      </c>
      <c r="I851" s="84">
        <f t="shared" si="388"/>
        <v>0</v>
      </c>
      <c r="J851" s="84">
        <f t="shared" si="388"/>
        <v>0</v>
      </c>
      <c r="K851" s="85">
        <f t="shared" si="388"/>
        <v>10</v>
      </c>
      <c r="L851" s="84">
        <f t="shared" si="388"/>
        <v>28378044.662</v>
      </c>
      <c r="M851" s="84">
        <f t="shared" si="388"/>
        <v>0</v>
      </c>
      <c r="N851" s="84">
        <f t="shared" si="388"/>
        <v>0</v>
      </c>
      <c r="O851" s="84">
        <f t="shared" si="388"/>
        <v>0</v>
      </c>
      <c r="P851" s="84">
        <f t="shared" si="388"/>
        <v>0</v>
      </c>
      <c r="Q851" s="84">
        <f t="shared" si="388"/>
        <v>0</v>
      </c>
      <c r="R851" s="84">
        <f t="shared" si="388"/>
        <v>0</v>
      </c>
      <c r="S851" s="84">
        <f t="shared" si="388"/>
        <v>0</v>
      </c>
      <c r="T851" s="84">
        <f t="shared" si="388"/>
        <v>0</v>
      </c>
      <c r="U851" s="84">
        <f t="shared" si="388"/>
        <v>0</v>
      </c>
      <c r="V851" s="84">
        <f t="shared" si="388"/>
        <v>0</v>
      </c>
      <c r="W851" s="84">
        <f t="shared" si="388"/>
        <v>0</v>
      </c>
      <c r="X851" s="84">
        <f t="shared" si="388"/>
        <v>0</v>
      </c>
      <c r="Y851" s="84">
        <f t="shared" si="388"/>
        <v>0</v>
      </c>
      <c r="Z851" s="84">
        <f t="shared" si="388"/>
        <v>0</v>
      </c>
      <c r="AA851" s="84">
        <f t="shared" si="388"/>
        <v>0</v>
      </c>
      <c r="AB851" s="84">
        <f t="shared" si="388"/>
        <v>0</v>
      </c>
      <c r="AC851" s="84">
        <f t="shared" si="388"/>
        <v>0</v>
      </c>
      <c r="AD851" s="84">
        <f t="shared" si="388"/>
        <v>0</v>
      </c>
      <c r="AE851" s="84">
        <f>AE852</f>
        <v>0</v>
      </c>
      <c r="AF851" s="74" t="s">
        <v>17318</v>
      </c>
      <c r="AG851" s="74" t="s">
        <v>17318</v>
      </c>
      <c r="AH851" s="74" t="s">
        <v>17318</v>
      </c>
      <c r="AI851" s="89"/>
      <c r="AJ851" s="89"/>
      <c r="AK851" s="89"/>
      <c r="AL851" s="89"/>
      <c r="AM851" s="90"/>
      <c r="AN851" s="90"/>
      <c r="AO851" s="90"/>
      <c r="AP851" s="90"/>
      <c r="AQ851" s="90"/>
      <c r="AR851" s="90"/>
      <c r="AS851" s="90"/>
      <c r="AT851" s="90"/>
      <c r="AU851" s="90"/>
      <c r="AV851" s="90"/>
      <c r="AW851" s="90"/>
      <c r="AX851" s="91"/>
      <c r="AY851" s="91"/>
      <c r="AZ851" s="90"/>
      <c r="BA851" s="90"/>
      <c r="BB851" s="92"/>
      <c r="BC851" s="93"/>
      <c r="BS851" s="61" t="e">
        <f>#REF!=(#REF!+#REF!+D851+E851+F851+I851+K851+M851+O851+Q851+R851+S851+X851+Y851+Z851+AA851+AB851)</f>
        <v>#REF!</v>
      </c>
      <c r="CH851" s="86">
        <f t="shared" ref="CH851:CH852" si="389">D851-E851-F851-G851-H851-I851-J851-L851-N851-P851-R851-T851-U851-V851-W851-X851-Y851-Z851-AA851-AB851-AC851-AD851-AE851</f>
        <v>0</v>
      </c>
      <c r="HI851" s="61" t="s">
        <v>17319</v>
      </c>
      <c r="HJ851" s="61">
        <v>53254.36</v>
      </c>
    </row>
    <row r="852" spans="1:218">
      <c r="B852" s="157" t="s">
        <v>17322</v>
      </c>
      <c r="C852" s="157"/>
      <c r="D852" s="158">
        <f>D853+D855+D857</f>
        <v>28378044.662</v>
      </c>
      <c r="E852" s="110">
        <f t="shared" ref="E852:AE852" si="390">E853+E855+E857</f>
        <v>0</v>
      </c>
      <c r="F852" s="110">
        <f t="shared" si="390"/>
        <v>0</v>
      </c>
      <c r="G852" s="110">
        <f t="shared" si="390"/>
        <v>0</v>
      </c>
      <c r="H852" s="110">
        <f t="shared" si="390"/>
        <v>0</v>
      </c>
      <c r="I852" s="110">
        <f t="shared" si="390"/>
        <v>0</v>
      </c>
      <c r="J852" s="110">
        <f t="shared" si="390"/>
        <v>0</v>
      </c>
      <c r="K852" s="85">
        <f t="shared" si="390"/>
        <v>10</v>
      </c>
      <c r="L852" s="110">
        <f t="shared" si="390"/>
        <v>28378044.662</v>
      </c>
      <c r="M852" s="110">
        <f t="shared" si="390"/>
        <v>0</v>
      </c>
      <c r="N852" s="110">
        <f t="shared" si="390"/>
        <v>0</v>
      </c>
      <c r="O852" s="110">
        <f t="shared" si="390"/>
        <v>0</v>
      </c>
      <c r="P852" s="110">
        <f t="shared" si="390"/>
        <v>0</v>
      </c>
      <c r="Q852" s="110">
        <f t="shared" si="390"/>
        <v>0</v>
      </c>
      <c r="R852" s="110">
        <f t="shared" si="390"/>
        <v>0</v>
      </c>
      <c r="S852" s="110">
        <f t="shared" si="390"/>
        <v>0</v>
      </c>
      <c r="T852" s="110">
        <f t="shared" si="390"/>
        <v>0</v>
      </c>
      <c r="U852" s="110">
        <f t="shared" si="390"/>
        <v>0</v>
      </c>
      <c r="V852" s="110">
        <f t="shared" si="390"/>
        <v>0</v>
      </c>
      <c r="W852" s="110">
        <f t="shared" si="390"/>
        <v>0</v>
      </c>
      <c r="X852" s="110">
        <f t="shared" si="390"/>
        <v>0</v>
      </c>
      <c r="Y852" s="110">
        <f t="shared" si="390"/>
        <v>0</v>
      </c>
      <c r="Z852" s="110">
        <f t="shared" si="390"/>
        <v>0</v>
      </c>
      <c r="AA852" s="110">
        <f t="shared" si="390"/>
        <v>0</v>
      </c>
      <c r="AB852" s="110">
        <f t="shared" si="390"/>
        <v>0</v>
      </c>
      <c r="AC852" s="110">
        <f t="shared" si="390"/>
        <v>0</v>
      </c>
      <c r="AD852" s="110">
        <f t="shared" si="390"/>
        <v>0</v>
      </c>
      <c r="AE852" s="110">
        <f t="shared" si="390"/>
        <v>0</v>
      </c>
      <c r="AF852" s="159" t="s">
        <v>17318</v>
      </c>
      <c r="AG852" s="159" t="s">
        <v>17318</v>
      </c>
      <c r="AH852" s="159" t="s">
        <v>17318</v>
      </c>
      <c r="AI852" s="89"/>
      <c r="AJ852" s="89"/>
      <c r="AK852" s="89"/>
      <c r="AL852" s="89"/>
      <c r="AM852" s="90"/>
      <c r="AN852" s="90"/>
      <c r="AO852" s="90"/>
      <c r="AP852" s="90"/>
      <c r="AQ852" s="90"/>
      <c r="AR852" s="90"/>
      <c r="AS852" s="90"/>
      <c r="AT852" s="90"/>
      <c r="AU852" s="90"/>
      <c r="AV852" s="90"/>
      <c r="AW852" s="90"/>
      <c r="AX852" s="91"/>
      <c r="AY852" s="91"/>
      <c r="AZ852" s="90"/>
      <c r="BA852" s="90"/>
      <c r="BB852" s="92"/>
      <c r="BC852" s="93"/>
      <c r="BS852" s="61" t="e">
        <f>#REF!=(#REF!+#REF!+D852+E852+F852+I852+K852+M852+O852+Q852+R852+S852+X852+Y852+Z852+AA852+AB852)</f>
        <v>#REF!</v>
      </c>
      <c r="CH852" s="86">
        <f t="shared" si="389"/>
        <v>0</v>
      </c>
      <c r="HI852" s="61" t="s">
        <v>17319</v>
      </c>
      <c r="HJ852" s="61">
        <v>53254.36</v>
      </c>
    </row>
    <row r="853" spans="1:218">
      <c r="A853" s="89"/>
      <c r="B853" s="87" t="s">
        <v>199</v>
      </c>
      <c r="C853" s="87"/>
      <c r="D853" s="83">
        <f>D854</f>
        <v>5650813.9919999996</v>
      </c>
      <c r="E853" s="84">
        <f t="shared" ref="E853:AE853" si="391">E854</f>
        <v>0</v>
      </c>
      <c r="F853" s="84">
        <f t="shared" si="391"/>
        <v>0</v>
      </c>
      <c r="G853" s="84">
        <f t="shared" si="391"/>
        <v>0</v>
      </c>
      <c r="H853" s="84">
        <f t="shared" si="391"/>
        <v>0</v>
      </c>
      <c r="I853" s="84">
        <f t="shared" si="391"/>
        <v>0</v>
      </c>
      <c r="J853" s="84">
        <f t="shared" si="391"/>
        <v>0</v>
      </c>
      <c r="K853" s="85">
        <f t="shared" si="391"/>
        <v>2</v>
      </c>
      <c r="L853" s="84">
        <f t="shared" si="391"/>
        <v>5650813.9919999996</v>
      </c>
      <c r="M853" s="84">
        <f t="shared" si="391"/>
        <v>0</v>
      </c>
      <c r="N853" s="84">
        <f t="shared" si="391"/>
        <v>0</v>
      </c>
      <c r="O853" s="84">
        <f t="shared" si="391"/>
        <v>0</v>
      </c>
      <c r="P853" s="84">
        <f t="shared" si="391"/>
        <v>0</v>
      </c>
      <c r="Q853" s="84">
        <f t="shared" si="391"/>
        <v>0</v>
      </c>
      <c r="R853" s="84">
        <f t="shared" si="391"/>
        <v>0</v>
      </c>
      <c r="S853" s="84">
        <f t="shared" si="391"/>
        <v>0</v>
      </c>
      <c r="T853" s="84">
        <f t="shared" si="391"/>
        <v>0</v>
      </c>
      <c r="U853" s="84">
        <f t="shared" si="391"/>
        <v>0</v>
      </c>
      <c r="V853" s="84">
        <f t="shared" si="391"/>
        <v>0</v>
      </c>
      <c r="W853" s="84">
        <f t="shared" si="391"/>
        <v>0</v>
      </c>
      <c r="X853" s="84">
        <f t="shared" si="391"/>
        <v>0</v>
      </c>
      <c r="Y853" s="84">
        <f t="shared" si="391"/>
        <v>0</v>
      </c>
      <c r="Z853" s="84">
        <f t="shared" si="391"/>
        <v>0</v>
      </c>
      <c r="AA853" s="84">
        <f t="shared" si="391"/>
        <v>0</v>
      </c>
      <c r="AB853" s="84">
        <f t="shared" si="391"/>
        <v>0</v>
      </c>
      <c r="AC853" s="84">
        <f t="shared" si="391"/>
        <v>0</v>
      </c>
      <c r="AD853" s="84">
        <f t="shared" si="391"/>
        <v>0</v>
      </c>
      <c r="AE853" s="84">
        <f t="shared" si="391"/>
        <v>0</v>
      </c>
      <c r="AF853" s="74" t="s">
        <v>17318</v>
      </c>
      <c r="AG853" s="74" t="s">
        <v>17318</v>
      </c>
      <c r="AH853" s="74" t="s">
        <v>17318</v>
      </c>
      <c r="AM853" s="92"/>
      <c r="AN853" s="92"/>
      <c r="AO853" s="92"/>
      <c r="AP853" s="92"/>
      <c r="AQ853" s="92"/>
      <c r="AR853" s="92"/>
      <c r="AS853" s="92"/>
      <c r="AT853" s="92"/>
      <c r="AU853" s="92"/>
      <c r="AV853" s="92"/>
      <c r="AW853" s="92"/>
      <c r="AX853" s="140"/>
      <c r="AY853" s="91"/>
      <c r="AZ853" s="92"/>
      <c r="BA853" s="92"/>
      <c r="BB853" s="92"/>
      <c r="BC853" s="93"/>
      <c r="CH853" s="86"/>
    </row>
    <row r="854" spans="1:218" s="105" customFormat="1">
      <c r="A854" s="61"/>
      <c r="B854" s="149">
        <v>1</v>
      </c>
      <c r="C854" s="150" t="s">
        <v>2328</v>
      </c>
      <c r="D854" s="134">
        <f t="shared" ref="D854" si="392">E854+F854+G854+H854+I854+J854+L854+N854+P854+R854+T854+U854+V854+W854+X854+Y854+Z854+AA854+AB854+AC854+AD854+AE854</f>
        <v>5650813.9919999996</v>
      </c>
      <c r="E854" s="160">
        <v>0</v>
      </c>
      <c r="F854" s="134">
        <v>0</v>
      </c>
      <c r="G854" s="134">
        <v>0</v>
      </c>
      <c r="H854" s="134">
        <v>0</v>
      </c>
      <c r="I854" s="134">
        <v>0</v>
      </c>
      <c r="J854" s="134">
        <v>0</v>
      </c>
      <c r="K854" s="85">
        <v>2</v>
      </c>
      <c r="L854" s="134">
        <v>5650813.9919999996</v>
      </c>
      <c r="M854" s="134">
        <v>0</v>
      </c>
      <c r="N854" s="131">
        <v>0</v>
      </c>
      <c r="O854" s="134">
        <v>0</v>
      </c>
      <c r="P854" s="134">
        <v>0</v>
      </c>
      <c r="Q854" s="134">
        <v>0</v>
      </c>
      <c r="R854" s="134">
        <v>0</v>
      </c>
      <c r="S854" s="134">
        <v>0</v>
      </c>
      <c r="T854" s="134">
        <v>0</v>
      </c>
      <c r="U854" s="134">
        <v>0</v>
      </c>
      <c r="V854" s="134">
        <v>0</v>
      </c>
      <c r="W854" s="134">
        <v>0</v>
      </c>
      <c r="X854" s="134">
        <v>0</v>
      </c>
      <c r="Y854" s="134">
        <v>0</v>
      </c>
      <c r="Z854" s="134">
        <v>0</v>
      </c>
      <c r="AA854" s="134">
        <v>0</v>
      </c>
      <c r="AB854" s="134">
        <v>0</v>
      </c>
      <c r="AC854" s="84">
        <v>0</v>
      </c>
      <c r="AD854" s="101">
        <v>0</v>
      </c>
      <c r="AE854" s="101">
        <v>0</v>
      </c>
      <c r="AF854" s="80" t="s">
        <v>17053</v>
      </c>
      <c r="AG854" s="103">
        <v>2023</v>
      </c>
      <c r="AH854" s="104" t="s">
        <v>17053</v>
      </c>
      <c r="AI854" s="81"/>
      <c r="AJ854" s="81"/>
      <c r="AK854" s="151"/>
      <c r="AL854" s="81"/>
      <c r="AM854" s="81"/>
      <c r="AR854" s="134"/>
      <c r="AS854" s="152"/>
      <c r="BC854" s="153"/>
      <c r="BM854" s="105" t="s">
        <v>3951</v>
      </c>
      <c r="BN854" s="105" t="s">
        <v>3047</v>
      </c>
      <c r="BO854" s="153" t="s">
        <v>2985</v>
      </c>
      <c r="BR854" s="152"/>
      <c r="BU854" s="105" t="s">
        <v>3951</v>
      </c>
      <c r="BV854" s="105" t="s">
        <v>3047</v>
      </c>
      <c r="BW854" s="105" t="s">
        <v>2985</v>
      </c>
      <c r="CE854" s="153"/>
      <c r="CH854" s="86"/>
      <c r="EG854" s="106"/>
      <c r="EI854" s="152"/>
      <c r="ER854" s="153"/>
      <c r="FF854" s="106"/>
      <c r="FI854" s="152"/>
      <c r="FJ854" s="152"/>
      <c r="FS854" s="153"/>
      <c r="GK854" s="154"/>
      <c r="GU854" s="153"/>
      <c r="GW854" s="152"/>
    </row>
    <row r="855" spans="1:218">
      <c r="A855" s="89"/>
      <c r="B855" s="87" t="s">
        <v>71</v>
      </c>
      <c r="C855" s="87"/>
      <c r="D855" s="83">
        <f>D856</f>
        <v>2825382.83</v>
      </c>
      <c r="E855" s="84">
        <f t="shared" ref="E855:AD855" si="393">E856</f>
        <v>0</v>
      </c>
      <c r="F855" s="84">
        <f t="shared" si="393"/>
        <v>0</v>
      </c>
      <c r="G855" s="84">
        <f t="shared" si="393"/>
        <v>0</v>
      </c>
      <c r="H855" s="84">
        <f t="shared" si="393"/>
        <v>0</v>
      </c>
      <c r="I855" s="84">
        <f t="shared" si="393"/>
        <v>0</v>
      </c>
      <c r="J855" s="84">
        <f t="shared" si="393"/>
        <v>0</v>
      </c>
      <c r="K855" s="85">
        <f t="shared" si="393"/>
        <v>1</v>
      </c>
      <c r="L855" s="84">
        <f t="shared" si="393"/>
        <v>2825382.83</v>
      </c>
      <c r="M855" s="84">
        <f t="shared" si="393"/>
        <v>0</v>
      </c>
      <c r="N855" s="84">
        <f t="shared" si="393"/>
        <v>0</v>
      </c>
      <c r="O855" s="84">
        <f t="shared" si="393"/>
        <v>0</v>
      </c>
      <c r="P855" s="84">
        <f t="shared" si="393"/>
        <v>0</v>
      </c>
      <c r="Q855" s="84">
        <f t="shared" si="393"/>
        <v>0</v>
      </c>
      <c r="R855" s="84">
        <f t="shared" si="393"/>
        <v>0</v>
      </c>
      <c r="S855" s="84">
        <f t="shared" si="393"/>
        <v>0</v>
      </c>
      <c r="T855" s="84">
        <f t="shared" si="393"/>
        <v>0</v>
      </c>
      <c r="U855" s="84">
        <f t="shared" si="393"/>
        <v>0</v>
      </c>
      <c r="V855" s="84">
        <f t="shared" si="393"/>
        <v>0</v>
      </c>
      <c r="W855" s="84">
        <f t="shared" si="393"/>
        <v>0</v>
      </c>
      <c r="X855" s="84">
        <f t="shared" si="393"/>
        <v>0</v>
      </c>
      <c r="Y855" s="84">
        <f t="shared" si="393"/>
        <v>0</v>
      </c>
      <c r="Z855" s="84">
        <f t="shared" si="393"/>
        <v>0</v>
      </c>
      <c r="AA855" s="84">
        <f t="shared" si="393"/>
        <v>0</v>
      </c>
      <c r="AB855" s="84">
        <f t="shared" si="393"/>
        <v>0</v>
      </c>
      <c r="AC855" s="84">
        <f t="shared" si="393"/>
        <v>0</v>
      </c>
      <c r="AD855" s="84">
        <f t="shared" si="393"/>
        <v>0</v>
      </c>
      <c r="AE855" s="84">
        <f>AE856</f>
        <v>0</v>
      </c>
      <c r="AF855" s="74" t="s">
        <v>17318</v>
      </c>
      <c r="AG855" s="74" t="s">
        <v>17318</v>
      </c>
      <c r="AH855" s="74" t="s">
        <v>17318</v>
      </c>
      <c r="AM855" s="92"/>
      <c r="AN855" s="92"/>
      <c r="AO855" s="92"/>
      <c r="AP855" s="92"/>
      <c r="AQ855" s="92"/>
      <c r="AR855" s="92"/>
      <c r="AS855" s="92"/>
      <c r="AT855" s="92"/>
      <c r="AU855" s="92"/>
      <c r="AV855" s="92"/>
      <c r="AW855" s="92"/>
      <c r="AX855" s="140"/>
      <c r="AY855" s="91"/>
      <c r="AZ855" s="92"/>
      <c r="BA855" s="92"/>
      <c r="BB855" s="92"/>
      <c r="BC855" s="93"/>
      <c r="CH855" s="86"/>
    </row>
    <row r="856" spans="1:218" s="105" customFormat="1">
      <c r="A856" s="61"/>
      <c r="B856" s="149">
        <v>2</v>
      </c>
      <c r="C856" s="150" t="s">
        <v>5481</v>
      </c>
      <c r="D856" s="134">
        <f t="shared" ref="D856" si="394">E856+F856+G856+H856+I856+J856+L856+N856+P856+R856+T856+U856+V856+W856+X856+Y856+Z856+AA856+AB856+AC856+AD856+AE856</f>
        <v>2825382.83</v>
      </c>
      <c r="E856" s="160">
        <v>0</v>
      </c>
      <c r="F856" s="134">
        <v>0</v>
      </c>
      <c r="G856" s="134">
        <v>0</v>
      </c>
      <c r="H856" s="134">
        <v>0</v>
      </c>
      <c r="I856" s="134">
        <v>0</v>
      </c>
      <c r="J856" s="134">
        <v>0</v>
      </c>
      <c r="K856" s="85">
        <v>1</v>
      </c>
      <c r="L856" s="134">
        <v>2825382.83</v>
      </c>
      <c r="M856" s="134">
        <v>0</v>
      </c>
      <c r="N856" s="131">
        <v>0</v>
      </c>
      <c r="O856" s="134">
        <v>0</v>
      </c>
      <c r="P856" s="134">
        <v>0</v>
      </c>
      <c r="Q856" s="134">
        <v>0</v>
      </c>
      <c r="R856" s="134">
        <v>0</v>
      </c>
      <c r="S856" s="134">
        <v>0</v>
      </c>
      <c r="T856" s="134">
        <v>0</v>
      </c>
      <c r="U856" s="134">
        <v>0</v>
      </c>
      <c r="V856" s="134">
        <v>0</v>
      </c>
      <c r="W856" s="134">
        <v>0</v>
      </c>
      <c r="X856" s="134">
        <v>0</v>
      </c>
      <c r="Y856" s="134">
        <v>0</v>
      </c>
      <c r="Z856" s="134">
        <v>0</v>
      </c>
      <c r="AA856" s="134">
        <v>0</v>
      </c>
      <c r="AB856" s="134">
        <v>0</v>
      </c>
      <c r="AC856" s="84">
        <v>0</v>
      </c>
      <c r="AD856" s="101">
        <v>0</v>
      </c>
      <c r="AE856" s="101">
        <v>0</v>
      </c>
      <c r="AF856" s="80" t="s">
        <v>17053</v>
      </c>
      <c r="AG856" s="103">
        <v>2023</v>
      </c>
      <c r="AH856" s="104" t="s">
        <v>17053</v>
      </c>
      <c r="AI856" s="81"/>
      <c r="AJ856" s="81"/>
      <c r="AK856" s="151"/>
      <c r="AL856" s="81"/>
      <c r="AM856" s="81"/>
      <c r="AR856" s="134"/>
      <c r="AS856" s="152"/>
      <c r="BC856" s="153"/>
      <c r="BM856" s="105" t="s">
        <v>3952</v>
      </c>
      <c r="BN856" s="105" t="s">
        <v>1344</v>
      </c>
      <c r="BO856" s="153" t="s">
        <v>3953</v>
      </c>
      <c r="BR856" s="152"/>
      <c r="BU856" s="105" t="s">
        <v>3952</v>
      </c>
      <c r="BV856" s="105" t="s">
        <v>1344</v>
      </c>
      <c r="BW856" s="105" t="s">
        <v>3953</v>
      </c>
      <c r="CE856" s="153"/>
      <c r="CH856" s="86"/>
      <c r="EG856" s="106"/>
      <c r="EI856" s="152"/>
      <c r="ER856" s="153"/>
      <c r="FF856" s="106"/>
      <c r="FI856" s="152"/>
      <c r="FJ856" s="152"/>
      <c r="FS856" s="153"/>
      <c r="GK856" s="154"/>
      <c r="GU856" s="153"/>
      <c r="GW856" s="152"/>
    </row>
    <row r="857" spans="1:218">
      <c r="A857" s="89"/>
      <c r="B857" s="87" t="s">
        <v>380</v>
      </c>
      <c r="C857" s="87"/>
      <c r="D857" s="83">
        <f>D858</f>
        <v>19901847.84</v>
      </c>
      <c r="E857" s="84">
        <f t="shared" ref="E857:AE857" si="395">E858</f>
        <v>0</v>
      </c>
      <c r="F857" s="84">
        <f t="shared" si="395"/>
        <v>0</v>
      </c>
      <c r="G857" s="84">
        <f t="shared" si="395"/>
        <v>0</v>
      </c>
      <c r="H857" s="84">
        <f t="shared" si="395"/>
        <v>0</v>
      </c>
      <c r="I857" s="84">
        <f t="shared" si="395"/>
        <v>0</v>
      </c>
      <c r="J857" s="84">
        <f t="shared" si="395"/>
        <v>0</v>
      </c>
      <c r="K857" s="85">
        <f t="shared" si="395"/>
        <v>7</v>
      </c>
      <c r="L857" s="84">
        <f t="shared" si="395"/>
        <v>19901847.84</v>
      </c>
      <c r="M857" s="84">
        <f t="shared" si="395"/>
        <v>0</v>
      </c>
      <c r="N857" s="84">
        <f t="shared" si="395"/>
        <v>0</v>
      </c>
      <c r="O857" s="84">
        <f t="shared" si="395"/>
        <v>0</v>
      </c>
      <c r="P857" s="84">
        <f t="shared" si="395"/>
        <v>0</v>
      </c>
      <c r="Q857" s="84">
        <f t="shared" si="395"/>
        <v>0</v>
      </c>
      <c r="R857" s="84">
        <f t="shared" si="395"/>
        <v>0</v>
      </c>
      <c r="S857" s="84">
        <f t="shared" si="395"/>
        <v>0</v>
      </c>
      <c r="T857" s="84">
        <f t="shared" si="395"/>
        <v>0</v>
      </c>
      <c r="U857" s="84">
        <f t="shared" si="395"/>
        <v>0</v>
      </c>
      <c r="V857" s="84">
        <f t="shared" si="395"/>
        <v>0</v>
      </c>
      <c r="W857" s="84">
        <f t="shared" si="395"/>
        <v>0</v>
      </c>
      <c r="X857" s="84">
        <f t="shared" si="395"/>
        <v>0</v>
      </c>
      <c r="Y857" s="84">
        <f t="shared" si="395"/>
        <v>0</v>
      </c>
      <c r="Z857" s="84">
        <f t="shared" si="395"/>
        <v>0</v>
      </c>
      <c r="AA857" s="84">
        <f t="shared" si="395"/>
        <v>0</v>
      </c>
      <c r="AB857" s="84">
        <f t="shared" si="395"/>
        <v>0</v>
      </c>
      <c r="AC857" s="84">
        <f t="shared" si="395"/>
        <v>0</v>
      </c>
      <c r="AD857" s="84">
        <f t="shared" si="395"/>
        <v>0</v>
      </c>
      <c r="AE857" s="84">
        <f t="shared" si="395"/>
        <v>0</v>
      </c>
      <c r="AF857" s="74" t="s">
        <v>17318</v>
      </c>
      <c r="AG857" s="74" t="s">
        <v>17318</v>
      </c>
      <c r="AH857" s="74" t="s">
        <v>17318</v>
      </c>
      <c r="AM857" s="92"/>
      <c r="AN857" s="92"/>
      <c r="AO857" s="92"/>
      <c r="AP857" s="92"/>
      <c r="AQ857" s="92"/>
      <c r="AR857" s="92"/>
      <c r="AS857" s="92"/>
      <c r="AT857" s="92"/>
      <c r="AU857" s="92"/>
      <c r="AV857" s="92"/>
      <c r="AW857" s="92"/>
      <c r="AX857" s="140"/>
      <c r="AY857" s="91"/>
      <c r="AZ857" s="92"/>
      <c r="BA857" s="92"/>
      <c r="BB857" s="92"/>
      <c r="BC857" s="93"/>
      <c r="CH857" s="86"/>
    </row>
    <row r="858" spans="1:218" s="105" customFormat="1">
      <c r="A858" s="61"/>
      <c r="B858" s="149">
        <v>3</v>
      </c>
      <c r="C858" s="150" t="s">
        <v>2127</v>
      </c>
      <c r="D858" s="134">
        <f t="shared" ref="D858" si="396">E858+F858+G858+H858+I858+J858+L858+N858+P858+R858+T858+U858+V858+W858+X858+Y858+Z858+AA858+AB858+AC858+AD858+AE858</f>
        <v>19901847.84</v>
      </c>
      <c r="E858" s="160">
        <v>0</v>
      </c>
      <c r="F858" s="134">
        <v>0</v>
      </c>
      <c r="G858" s="134">
        <v>0</v>
      </c>
      <c r="H858" s="134">
        <v>0</v>
      </c>
      <c r="I858" s="134">
        <v>0</v>
      </c>
      <c r="J858" s="134">
        <v>0</v>
      </c>
      <c r="K858" s="85">
        <v>7</v>
      </c>
      <c r="L858" s="134">
        <v>19901847.84</v>
      </c>
      <c r="M858" s="134">
        <v>0</v>
      </c>
      <c r="N858" s="131">
        <v>0</v>
      </c>
      <c r="O858" s="134">
        <v>0</v>
      </c>
      <c r="P858" s="134">
        <v>0</v>
      </c>
      <c r="Q858" s="134">
        <v>0</v>
      </c>
      <c r="R858" s="134">
        <v>0</v>
      </c>
      <c r="S858" s="134">
        <v>0</v>
      </c>
      <c r="T858" s="134">
        <v>0</v>
      </c>
      <c r="U858" s="134">
        <v>0</v>
      </c>
      <c r="V858" s="134">
        <v>0</v>
      </c>
      <c r="W858" s="134">
        <v>0</v>
      </c>
      <c r="X858" s="134">
        <v>0</v>
      </c>
      <c r="Y858" s="134">
        <v>0</v>
      </c>
      <c r="Z858" s="134">
        <v>0</v>
      </c>
      <c r="AA858" s="134">
        <v>0</v>
      </c>
      <c r="AB858" s="134">
        <v>0</v>
      </c>
      <c r="AC858" s="84">
        <v>0</v>
      </c>
      <c r="AD858" s="101">
        <v>0</v>
      </c>
      <c r="AE858" s="101">
        <v>0</v>
      </c>
      <c r="AF858" s="80" t="s">
        <v>17053</v>
      </c>
      <c r="AG858" s="103">
        <v>2023</v>
      </c>
      <c r="AH858" s="104" t="s">
        <v>17053</v>
      </c>
      <c r="AI858" s="81"/>
      <c r="AJ858" s="81"/>
      <c r="AK858" s="151"/>
      <c r="AL858" s="81"/>
      <c r="AM858" s="81"/>
      <c r="AR858" s="134"/>
      <c r="AS858" s="152"/>
      <c r="BC858" s="153"/>
      <c r="BM858" s="105" t="s">
        <v>763</v>
      </c>
      <c r="BN858" s="105" t="s">
        <v>2985</v>
      </c>
      <c r="BO858" s="153" t="s">
        <v>2985</v>
      </c>
      <c r="BR858" s="152"/>
      <c r="BU858" s="105" t="s">
        <v>763</v>
      </c>
      <c r="BV858" s="105" t="s">
        <v>2985</v>
      </c>
      <c r="BW858" s="105" t="s">
        <v>2985</v>
      </c>
      <c r="CE858" s="153"/>
      <c r="CH858" s="86"/>
      <c r="EG858" s="106"/>
      <c r="EI858" s="152"/>
      <c r="ER858" s="153"/>
      <c r="FF858" s="106"/>
      <c r="FI858" s="152"/>
      <c r="FJ858" s="152"/>
      <c r="FS858" s="153"/>
      <c r="GK858" s="154"/>
      <c r="GU858" s="153"/>
      <c r="GW858" s="152"/>
    </row>
    <row r="859" spans="1:218">
      <c r="AY859" s="89"/>
      <c r="BM859" s="61" t="s">
        <v>3955</v>
      </c>
      <c r="BN859" s="61" t="s">
        <v>1344</v>
      </c>
      <c r="BO859" s="61" t="s">
        <v>2985</v>
      </c>
      <c r="BU859" s="61" t="s">
        <v>3955</v>
      </c>
      <c r="BV859" s="61" t="s">
        <v>1344</v>
      </c>
      <c r="BW859" s="61" t="s">
        <v>2985</v>
      </c>
    </row>
    <row r="860" spans="1:218">
      <c r="AY860" s="89"/>
      <c r="BM860" s="61" t="s">
        <v>3956</v>
      </c>
      <c r="BN860" s="61" t="s">
        <v>3254</v>
      </c>
      <c r="BO860" s="61" t="s">
        <v>3957</v>
      </c>
      <c r="BU860" s="61" t="s">
        <v>3956</v>
      </c>
      <c r="BV860" s="61" t="s">
        <v>3254</v>
      </c>
      <c r="BW860" s="61" t="s">
        <v>3957</v>
      </c>
    </row>
    <row r="861" spans="1:218">
      <c r="AY861" s="89"/>
      <c r="BM861" s="61" t="s">
        <v>3958</v>
      </c>
      <c r="BN861" s="61" t="s">
        <v>3047</v>
      </c>
      <c r="BO861" s="61" t="s">
        <v>3959</v>
      </c>
      <c r="BU861" s="61" t="s">
        <v>3958</v>
      </c>
      <c r="BV861" s="61" t="s">
        <v>3047</v>
      </c>
      <c r="BW861" s="61" t="s">
        <v>3959</v>
      </c>
    </row>
    <row r="862" spans="1:218">
      <c r="AY862" s="89"/>
      <c r="BM862" s="61" t="s">
        <v>3961</v>
      </c>
      <c r="BN862" s="61" t="s">
        <v>3047</v>
      </c>
      <c r="BO862" s="61" t="s">
        <v>3962</v>
      </c>
      <c r="BU862" s="61" t="s">
        <v>3961</v>
      </c>
      <c r="BV862" s="61" t="s">
        <v>3047</v>
      </c>
      <c r="BW862" s="61" t="s">
        <v>3962</v>
      </c>
    </row>
    <row r="863" spans="1:218">
      <c r="AY863" s="89"/>
      <c r="BM863" s="61" t="s">
        <v>764</v>
      </c>
      <c r="BN863" s="61" t="s">
        <v>1344</v>
      </c>
      <c r="BO863" s="61" t="s">
        <v>3963</v>
      </c>
      <c r="BU863" s="61" t="s">
        <v>764</v>
      </c>
      <c r="BV863" s="61" t="s">
        <v>1344</v>
      </c>
      <c r="BW863" s="61" t="s">
        <v>3963</v>
      </c>
    </row>
    <row r="864" spans="1:218">
      <c r="AY864" s="89"/>
      <c r="BM864" s="61" t="s">
        <v>765</v>
      </c>
      <c r="BN864" s="61" t="s">
        <v>3047</v>
      </c>
      <c r="BO864" s="61" t="s">
        <v>2985</v>
      </c>
      <c r="BU864" s="61" t="s">
        <v>765</v>
      </c>
      <c r="BV864" s="61" t="s">
        <v>3047</v>
      </c>
      <c r="BW864" s="61" t="s">
        <v>2985</v>
      </c>
    </row>
    <row r="865" spans="51:75">
      <c r="AY865" s="89"/>
      <c r="BM865" s="61" t="s">
        <v>766</v>
      </c>
      <c r="BN865" s="61" t="s">
        <v>3204</v>
      </c>
      <c r="BO865" s="61" t="s">
        <v>3964</v>
      </c>
      <c r="BU865" s="61" t="s">
        <v>766</v>
      </c>
      <c r="BV865" s="61" t="s">
        <v>3204</v>
      </c>
      <c r="BW865" s="61" t="s">
        <v>3964</v>
      </c>
    </row>
    <row r="866" spans="51:75">
      <c r="AY866" s="89"/>
      <c r="BM866" s="61" t="s">
        <v>3965</v>
      </c>
      <c r="BN866" s="61" t="s">
        <v>3007</v>
      </c>
      <c r="BO866" s="61" t="s">
        <v>3966</v>
      </c>
      <c r="BU866" s="61" t="s">
        <v>3965</v>
      </c>
      <c r="BV866" s="61" t="s">
        <v>3007</v>
      </c>
      <c r="BW866" s="61" t="s">
        <v>3966</v>
      </c>
    </row>
    <row r="867" spans="51:75">
      <c r="AY867" s="89"/>
      <c r="BM867" s="61" t="s">
        <v>767</v>
      </c>
      <c r="BN867" s="61" t="s">
        <v>789</v>
      </c>
      <c r="BO867" s="61" t="s">
        <v>3967</v>
      </c>
      <c r="BU867" s="61" t="s">
        <v>767</v>
      </c>
      <c r="BV867" s="61" t="s">
        <v>789</v>
      </c>
      <c r="BW867" s="61" t="s">
        <v>3967</v>
      </c>
    </row>
    <row r="868" spans="51:75">
      <c r="AY868" s="89"/>
      <c r="BM868" s="61" t="s">
        <v>3968</v>
      </c>
      <c r="BN868" s="61" t="s">
        <v>2985</v>
      </c>
      <c r="BO868" s="61" t="s">
        <v>2985</v>
      </c>
      <c r="BU868" s="61" t="s">
        <v>3968</v>
      </c>
      <c r="BV868" s="61" t="s">
        <v>2985</v>
      </c>
      <c r="BW868" s="61" t="s">
        <v>2985</v>
      </c>
    </row>
    <row r="869" spans="51:75">
      <c r="AY869" s="89"/>
      <c r="BM869" s="61" t="s">
        <v>3970</v>
      </c>
      <c r="BN869" s="61" t="s">
        <v>3254</v>
      </c>
      <c r="BO869" s="61" t="s">
        <v>2985</v>
      </c>
      <c r="BU869" s="61" t="s">
        <v>3970</v>
      </c>
      <c r="BV869" s="61" t="s">
        <v>3254</v>
      </c>
      <c r="BW869" s="61" t="s">
        <v>2985</v>
      </c>
    </row>
    <row r="870" spans="51:75">
      <c r="AY870" s="89"/>
      <c r="BM870" s="61" t="s">
        <v>3972</v>
      </c>
      <c r="BN870" s="61" t="s">
        <v>3047</v>
      </c>
      <c r="BO870" s="61" t="s">
        <v>3974</v>
      </c>
      <c r="BU870" s="61" t="s">
        <v>3972</v>
      </c>
      <c r="BV870" s="61" t="s">
        <v>3047</v>
      </c>
      <c r="BW870" s="61" t="s">
        <v>3974</v>
      </c>
    </row>
    <row r="871" spans="51:75">
      <c r="AY871" s="89"/>
      <c r="BM871" s="61" t="s">
        <v>3975</v>
      </c>
      <c r="BN871" s="61" t="s">
        <v>3047</v>
      </c>
      <c r="BO871" s="61" t="s">
        <v>2985</v>
      </c>
      <c r="BU871" s="61" t="s">
        <v>3975</v>
      </c>
      <c r="BV871" s="61" t="s">
        <v>3047</v>
      </c>
      <c r="BW871" s="61" t="s">
        <v>2985</v>
      </c>
    </row>
    <row r="872" spans="51:75">
      <c r="AY872" s="89"/>
      <c r="BM872" s="61" t="s">
        <v>768</v>
      </c>
      <c r="BN872" s="61" t="s">
        <v>3047</v>
      </c>
      <c r="BO872" s="61" t="s">
        <v>2985</v>
      </c>
      <c r="BU872" s="61" t="s">
        <v>768</v>
      </c>
      <c r="BV872" s="61" t="s">
        <v>3047</v>
      </c>
      <c r="BW872" s="61" t="s">
        <v>2985</v>
      </c>
    </row>
    <row r="873" spans="51:75">
      <c r="AY873" s="89"/>
      <c r="BM873" s="61" t="s">
        <v>3976</v>
      </c>
      <c r="BN873" s="61" t="s">
        <v>1344</v>
      </c>
      <c r="BO873" s="61" t="s">
        <v>3977</v>
      </c>
      <c r="BU873" s="61" t="s">
        <v>3976</v>
      </c>
      <c r="BV873" s="61" t="s">
        <v>1344</v>
      </c>
      <c r="BW873" s="61" t="s">
        <v>3977</v>
      </c>
    </row>
    <row r="874" spans="51:75">
      <c r="AY874" s="89"/>
      <c r="BM874" s="61" t="s">
        <v>3978</v>
      </c>
      <c r="BN874" s="61" t="s">
        <v>3047</v>
      </c>
      <c r="BO874" s="61" t="s">
        <v>2985</v>
      </c>
      <c r="BU874" s="61" t="s">
        <v>3978</v>
      </c>
      <c r="BV874" s="61" t="s">
        <v>3047</v>
      </c>
      <c r="BW874" s="61" t="s">
        <v>2985</v>
      </c>
    </row>
    <row r="875" spans="51:75">
      <c r="AY875" s="89"/>
      <c r="BM875" s="61" t="s">
        <v>769</v>
      </c>
      <c r="BN875" s="61" t="s">
        <v>1344</v>
      </c>
      <c r="BO875" s="61" t="s">
        <v>1285</v>
      </c>
      <c r="BU875" s="61" t="s">
        <v>769</v>
      </c>
      <c r="BV875" s="61" t="s">
        <v>1344</v>
      </c>
      <c r="BW875" s="61" t="s">
        <v>1285</v>
      </c>
    </row>
    <row r="876" spans="51:75">
      <c r="AY876" s="89"/>
      <c r="BM876" s="61" t="s">
        <v>3979</v>
      </c>
      <c r="BN876" s="61" t="s">
        <v>1271</v>
      </c>
      <c r="BO876" s="61" t="s">
        <v>3981</v>
      </c>
      <c r="BU876" s="61" t="s">
        <v>3979</v>
      </c>
      <c r="BV876" s="61" t="s">
        <v>1271</v>
      </c>
      <c r="BW876" s="61" t="s">
        <v>3981</v>
      </c>
    </row>
    <row r="877" spans="51:75">
      <c r="AY877" s="89"/>
      <c r="BM877" s="61" t="s">
        <v>3983</v>
      </c>
      <c r="BN877" s="61" t="s">
        <v>3047</v>
      </c>
      <c r="BO877" s="61" t="s">
        <v>3984</v>
      </c>
      <c r="BU877" s="61" t="s">
        <v>3983</v>
      </c>
      <c r="BV877" s="61" t="s">
        <v>3047</v>
      </c>
      <c r="BW877" s="61" t="s">
        <v>3984</v>
      </c>
    </row>
    <row r="878" spans="51:75">
      <c r="AY878" s="89"/>
      <c r="BM878" s="61" t="s">
        <v>3985</v>
      </c>
      <c r="BN878" s="61" t="s">
        <v>3047</v>
      </c>
      <c r="BO878" s="61" t="s">
        <v>2985</v>
      </c>
      <c r="BU878" s="61" t="s">
        <v>3985</v>
      </c>
      <c r="BV878" s="61" t="s">
        <v>3047</v>
      </c>
      <c r="BW878" s="61" t="s">
        <v>2985</v>
      </c>
    </row>
    <row r="879" spans="51:75">
      <c r="AY879" s="89"/>
      <c r="BM879" s="61" t="s">
        <v>3986</v>
      </c>
      <c r="BN879" s="61" t="s">
        <v>782</v>
      </c>
      <c r="BO879" s="61" t="s">
        <v>2985</v>
      </c>
      <c r="BU879" s="61" t="s">
        <v>3986</v>
      </c>
      <c r="BV879" s="61" t="s">
        <v>782</v>
      </c>
      <c r="BW879" s="61" t="s">
        <v>2985</v>
      </c>
    </row>
    <row r="880" spans="51:75">
      <c r="AY880" s="89"/>
      <c r="BM880" s="61" t="s">
        <v>770</v>
      </c>
      <c r="BN880" s="61" t="s">
        <v>3204</v>
      </c>
      <c r="BO880" s="61" t="s">
        <v>3988</v>
      </c>
      <c r="BU880" s="61" t="s">
        <v>770</v>
      </c>
      <c r="BV880" s="61" t="s">
        <v>3204</v>
      </c>
      <c r="BW880" s="61" t="s">
        <v>3988</v>
      </c>
    </row>
    <row r="881" spans="51:75">
      <c r="AY881" s="89"/>
      <c r="BM881" s="61" t="s">
        <v>3989</v>
      </c>
      <c r="BN881" s="61" t="s">
        <v>3204</v>
      </c>
      <c r="BO881" s="61" t="s">
        <v>3990</v>
      </c>
      <c r="BU881" s="61" t="s">
        <v>3989</v>
      </c>
      <c r="BV881" s="61" t="s">
        <v>3204</v>
      </c>
      <c r="BW881" s="61" t="s">
        <v>3990</v>
      </c>
    </row>
    <row r="882" spans="51:75">
      <c r="AY882" s="89"/>
      <c r="BM882" s="61" t="s">
        <v>3991</v>
      </c>
      <c r="BN882" s="61" t="s">
        <v>1271</v>
      </c>
      <c r="BO882" s="61" t="s">
        <v>3992</v>
      </c>
      <c r="BU882" s="61" t="s">
        <v>3991</v>
      </c>
      <c r="BV882" s="61" t="s">
        <v>1271</v>
      </c>
      <c r="BW882" s="61" t="s">
        <v>3992</v>
      </c>
    </row>
    <row r="883" spans="51:75">
      <c r="AY883" s="89"/>
      <c r="BM883" s="61" t="s">
        <v>806</v>
      </c>
      <c r="BN883" s="61" t="s">
        <v>3007</v>
      </c>
      <c r="BO883" s="61" t="s">
        <v>3338</v>
      </c>
      <c r="BU883" s="61" t="s">
        <v>806</v>
      </c>
      <c r="BV883" s="61" t="s">
        <v>3007</v>
      </c>
      <c r="BW883" s="61" t="s">
        <v>3338</v>
      </c>
    </row>
    <row r="884" spans="51:75">
      <c r="AY884" s="89"/>
      <c r="BM884" s="61" t="s">
        <v>528</v>
      </c>
      <c r="BN884" s="61" t="s">
        <v>619</v>
      </c>
      <c r="BO884" s="61" t="s">
        <v>3993</v>
      </c>
      <c r="BU884" s="61" t="s">
        <v>528</v>
      </c>
      <c r="BV884" s="61" t="s">
        <v>619</v>
      </c>
      <c r="BW884" s="61" t="s">
        <v>3993</v>
      </c>
    </row>
    <row r="885" spans="51:75">
      <c r="AY885" s="89"/>
      <c r="BM885" s="61" t="s">
        <v>3995</v>
      </c>
      <c r="BN885" s="61" t="s">
        <v>665</v>
      </c>
      <c r="BO885" s="61" t="s">
        <v>3997</v>
      </c>
      <c r="BU885" s="61" t="s">
        <v>3995</v>
      </c>
      <c r="BV885" s="61" t="s">
        <v>665</v>
      </c>
      <c r="BW885" s="61" t="s">
        <v>3997</v>
      </c>
    </row>
    <row r="886" spans="51:75">
      <c r="AY886" s="89"/>
      <c r="BM886" s="61" t="s">
        <v>3998</v>
      </c>
      <c r="BN886" s="61" t="s">
        <v>3254</v>
      </c>
      <c r="BO886" s="61" t="s">
        <v>2985</v>
      </c>
      <c r="BU886" s="61" t="s">
        <v>3998</v>
      </c>
      <c r="BV886" s="61" t="s">
        <v>3254</v>
      </c>
      <c r="BW886" s="61" t="s">
        <v>2985</v>
      </c>
    </row>
    <row r="887" spans="51:75">
      <c r="AY887" s="89"/>
      <c r="BM887" s="61" t="s">
        <v>3999</v>
      </c>
      <c r="BN887" s="61" t="s">
        <v>3047</v>
      </c>
      <c r="BO887" s="61" t="s">
        <v>2985</v>
      </c>
      <c r="BU887" s="61" t="s">
        <v>3999</v>
      </c>
      <c r="BV887" s="61" t="s">
        <v>3047</v>
      </c>
      <c r="BW887" s="61" t="s">
        <v>2985</v>
      </c>
    </row>
    <row r="888" spans="51:75">
      <c r="AY888" s="89"/>
      <c r="BM888" s="61" t="s">
        <v>4001</v>
      </c>
      <c r="BN888" s="61" t="s">
        <v>3047</v>
      </c>
      <c r="BO888" s="61" t="s">
        <v>2985</v>
      </c>
      <c r="BU888" s="61" t="s">
        <v>4001</v>
      </c>
      <c r="BV888" s="61" t="s">
        <v>3047</v>
      </c>
      <c r="BW888" s="61" t="s">
        <v>2985</v>
      </c>
    </row>
    <row r="889" spans="51:75">
      <c r="AY889" s="89"/>
      <c r="BM889" s="61" t="s">
        <v>4004</v>
      </c>
      <c r="BN889" s="61" t="s">
        <v>630</v>
      </c>
      <c r="BO889" s="61" t="s">
        <v>2985</v>
      </c>
      <c r="BU889" s="61" t="s">
        <v>4004</v>
      </c>
      <c r="BV889" s="61" t="s">
        <v>630</v>
      </c>
      <c r="BW889" s="61" t="s">
        <v>2985</v>
      </c>
    </row>
    <row r="890" spans="51:75">
      <c r="AY890" s="89"/>
      <c r="BM890" s="61" t="s">
        <v>4005</v>
      </c>
      <c r="BN890" s="61" t="s">
        <v>3254</v>
      </c>
      <c r="BO890" s="61" t="s">
        <v>2985</v>
      </c>
      <c r="BU890" s="61" t="s">
        <v>4005</v>
      </c>
      <c r="BV890" s="61" t="s">
        <v>3254</v>
      </c>
      <c r="BW890" s="61" t="s">
        <v>2985</v>
      </c>
    </row>
    <row r="891" spans="51:75">
      <c r="AY891" s="89"/>
      <c r="BM891" s="61" t="s">
        <v>807</v>
      </c>
      <c r="BN891" s="61" t="s">
        <v>3047</v>
      </c>
      <c r="BO891" s="61" t="s">
        <v>2985</v>
      </c>
      <c r="BU891" s="61" t="s">
        <v>807</v>
      </c>
      <c r="BV891" s="61" t="s">
        <v>3047</v>
      </c>
      <c r="BW891" s="61" t="s">
        <v>2985</v>
      </c>
    </row>
    <row r="892" spans="51:75">
      <c r="AY892" s="89"/>
      <c r="BM892" s="61" t="s">
        <v>4006</v>
      </c>
      <c r="BN892" s="61" t="s">
        <v>1344</v>
      </c>
      <c r="BO892" s="61" t="s">
        <v>2985</v>
      </c>
      <c r="BU892" s="61" t="s">
        <v>4006</v>
      </c>
      <c r="BV892" s="61" t="s">
        <v>1344</v>
      </c>
      <c r="BW892" s="61" t="s">
        <v>2985</v>
      </c>
    </row>
    <row r="893" spans="51:75">
      <c r="AY893" s="89"/>
      <c r="BM893" s="61" t="s">
        <v>4007</v>
      </c>
      <c r="BN893" s="61" t="s">
        <v>3254</v>
      </c>
      <c r="BO893" s="61" t="s">
        <v>2985</v>
      </c>
      <c r="BU893" s="61" t="s">
        <v>4007</v>
      </c>
      <c r="BV893" s="61" t="s">
        <v>3254</v>
      </c>
      <c r="BW893" s="61" t="s">
        <v>2985</v>
      </c>
    </row>
    <row r="894" spans="51:75">
      <c r="AY894" s="89"/>
      <c r="BM894" s="61" t="s">
        <v>4009</v>
      </c>
      <c r="BN894" s="61" t="s">
        <v>3007</v>
      </c>
      <c r="BO894" s="61" t="s">
        <v>4011</v>
      </c>
      <c r="BU894" s="61" t="s">
        <v>4009</v>
      </c>
      <c r="BV894" s="61" t="s">
        <v>3007</v>
      </c>
      <c r="BW894" s="61" t="s">
        <v>4011</v>
      </c>
    </row>
    <row r="895" spans="51:75">
      <c r="AY895" s="89"/>
      <c r="BM895" s="61" t="s">
        <v>4012</v>
      </c>
      <c r="BN895" s="61" t="s">
        <v>614</v>
      </c>
      <c r="BO895" s="61" t="s">
        <v>4013</v>
      </c>
      <c r="BU895" s="61" t="s">
        <v>4012</v>
      </c>
      <c r="BV895" s="61" t="s">
        <v>614</v>
      </c>
      <c r="BW895" s="61" t="s">
        <v>4013</v>
      </c>
    </row>
    <row r="896" spans="51:75">
      <c r="AY896" s="89"/>
      <c r="BM896" s="61" t="s">
        <v>4014</v>
      </c>
      <c r="BN896" s="61" t="s">
        <v>3047</v>
      </c>
      <c r="BO896" s="61" t="s">
        <v>1430</v>
      </c>
      <c r="BU896" s="61" t="s">
        <v>4014</v>
      </c>
      <c r="BV896" s="61" t="s">
        <v>3047</v>
      </c>
      <c r="BW896" s="61" t="s">
        <v>1430</v>
      </c>
    </row>
    <row r="897" spans="51:75">
      <c r="AY897" s="89"/>
      <c r="BM897" s="61" t="s">
        <v>808</v>
      </c>
      <c r="BN897" s="61" t="s">
        <v>623</v>
      </c>
      <c r="BO897" s="61" t="s">
        <v>2985</v>
      </c>
      <c r="BU897" s="61" t="s">
        <v>808</v>
      </c>
      <c r="BV897" s="61" t="s">
        <v>623</v>
      </c>
      <c r="BW897" s="61" t="s">
        <v>2985</v>
      </c>
    </row>
    <row r="898" spans="51:75">
      <c r="AY898" s="89"/>
      <c r="BM898" s="61" t="s">
        <v>4016</v>
      </c>
      <c r="BN898" s="61" t="s">
        <v>1344</v>
      </c>
      <c r="BO898" s="61" t="s">
        <v>2985</v>
      </c>
      <c r="BU898" s="61" t="s">
        <v>4016</v>
      </c>
      <c r="BV898" s="61" t="s">
        <v>1344</v>
      </c>
      <c r="BW898" s="61" t="s">
        <v>2985</v>
      </c>
    </row>
    <row r="899" spans="51:75">
      <c r="AY899" s="89"/>
      <c r="BM899" s="61" t="s">
        <v>4017</v>
      </c>
      <c r="BN899" s="61" t="s">
        <v>1344</v>
      </c>
      <c r="BO899" s="61" t="s">
        <v>2985</v>
      </c>
      <c r="BU899" s="61" t="s">
        <v>4017</v>
      </c>
      <c r="BV899" s="61" t="s">
        <v>1344</v>
      </c>
      <c r="BW899" s="61" t="s">
        <v>2985</v>
      </c>
    </row>
    <row r="900" spans="51:75">
      <c r="AY900" s="89"/>
      <c r="BM900" s="61" t="s">
        <v>4018</v>
      </c>
      <c r="BN900" s="61" t="s">
        <v>3007</v>
      </c>
      <c r="BO900" s="61" t="s">
        <v>2985</v>
      </c>
      <c r="BU900" s="61" t="s">
        <v>4018</v>
      </c>
      <c r="BV900" s="61" t="s">
        <v>3007</v>
      </c>
      <c r="BW900" s="61" t="s">
        <v>2985</v>
      </c>
    </row>
    <row r="901" spans="51:75">
      <c r="AY901" s="89"/>
      <c r="BM901" s="61" t="s">
        <v>809</v>
      </c>
      <c r="BN901" s="61" t="s">
        <v>1271</v>
      </c>
      <c r="BO901" s="61" t="s">
        <v>4019</v>
      </c>
      <c r="BU901" s="61" t="s">
        <v>809</v>
      </c>
      <c r="BV901" s="61" t="s">
        <v>1271</v>
      </c>
      <c r="BW901" s="61" t="s">
        <v>4019</v>
      </c>
    </row>
    <row r="902" spans="51:75">
      <c r="AY902" s="89"/>
      <c r="BM902" s="61" t="s">
        <v>4020</v>
      </c>
      <c r="BN902" s="61" t="s">
        <v>3047</v>
      </c>
      <c r="BO902" s="61" t="s">
        <v>2985</v>
      </c>
      <c r="BU902" s="61" t="s">
        <v>4020</v>
      </c>
      <c r="BV902" s="61" t="s">
        <v>3047</v>
      </c>
      <c r="BW902" s="61" t="s">
        <v>2985</v>
      </c>
    </row>
    <row r="903" spans="51:75">
      <c r="AY903" s="89"/>
      <c r="BM903" s="61" t="s">
        <v>4022</v>
      </c>
      <c r="BN903" s="61" t="s">
        <v>665</v>
      </c>
      <c r="BO903" s="61" t="s">
        <v>772</v>
      </c>
      <c r="BU903" s="61" t="s">
        <v>4022</v>
      </c>
      <c r="BV903" s="61" t="s">
        <v>665</v>
      </c>
      <c r="BW903" s="61" t="s">
        <v>772</v>
      </c>
    </row>
    <row r="904" spans="51:75">
      <c r="AY904" s="89"/>
      <c r="BM904" s="61" t="s">
        <v>4024</v>
      </c>
      <c r="BN904" s="61" t="s">
        <v>633</v>
      </c>
      <c r="BO904" s="61" t="s">
        <v>772</v>
      </c>
      <c r="BU904" s="61" t="s">
        <v>4024</v>
      </c>
      <c r="BV904" s="61" t="s">
        <v>633</v>
      </c>
      <c r="BW904" s="61" t="s">
        <v>772</v>
      </c>
    </row>
    <row r="905" spans="51:75">
      <c r="AY905" s="89"/>
      <c r="BM905" s="61" t="s">
        <v>4025</v>
      </c>
      <c r="BN905" s="61" t="s">
        <v>619</v>
      </c>
      <c r="BO905" s="61" t="s">
        <v>4026</v>
      </c>
      <c r="BU905" s="61" t="s">
        <v>4025</v>
      </c>
      <c r="BV905" s="61" t="s">
        <v>619</v>
      </c>
      <c r="BW905" s="61" t="s">
        <v>4026</v>
      </c>
    </row>
    <row r="906" spans="51:75">
      <c r="AY906" s="89"/>
      <c r="BM906" s="61" t="s">
        <v>4027</v>
      </c>
      <c r="BN906" s="61" t="s">
        <v>665</v>
      </c>
      <c r="BO906" s="61" t="s">
        <v>4028</v>
      </c>
      <c r="BU906" s="61" t="s">
        <v>4027</v>
      </c>
      <c r="BV906" s="61" t="s">
        <v>665</v>
      </c>
      <c r="BW906" s="61" t="s">
        <v>4028</v>
      </c>
    </row>
    <row r="907" spans="51:75">
      <c r="AY907" s="89"/>
      <c r="BM907" s="61" t="s">
        <v>4029</v>
      </c>
      <c r="BN907" s="61" t="s">
        <v>789</v>
      </c>
      <c r="BO907" s="61" t="s">
        <v>772</v>
      </c>
      <c r="BU907" s="61" t="s">
        <v>4029</v>
      </c>
      <c r="BV907" s="61" t="s">
        <v>789</v>
      </c>
      <c r="BW907" s="61" t="s">
        <v>772</v>
      </c>
    </row>
    <row r="908" spans="51:75">
      <c r="AY908" s="89"/>
      <c r="BM908" s="61" t="s">
        <v>4030</v>
      </c>
      <c r="BN908" s="61" t="s">
        <v>618</v>
      </c>
      <c r="BO908" s="61" t="s">
        <v>772</v>
      </c>
      <c r="BU908" s="61" t="s">
        <v>4030</v>
      </c>
      <c r="BV908" s="61" t="s">
        <v>618</v>
      </c>
      <c r="BW908" s="61" t="s">
        <v>772</v>
      </c>
    </row>
    <row r="909" spans="51:75">
      <c r="AY909" s="89"/>
      <c r="BM909" s="61" t="s">
        <v>4031</v>
      </c>
      <c r="BN909" s="61" t="s">
        <v>782</v>
      </c>
      <c r="BO909" s="61" t="s">
        <v>1838</v>
      </c>
      <c r="BU909" s="61" t="s">
        <v>4031</v>
      </c>
      <c r="BV909" s="61" t="s">
        <v>782</v>
      </c>
      <c r="BW909" s="61" t="s">
        <v>1838</v>
      </c>
    </row>
    <row r="910" spans="51:75">
      <c r="AY910" s="89"/>
      <c r="BM910" s="61" t="s">
        <v>4032</v>
      </c>
      <c r="BN910" s="61" t="s">
        <v>773</v>
      </c>
      <c r="BO910" s="61" t="s">
        <v>4034</v>
      </c>
      <c r="BU910" s="61" t="s">
        <v>4032</v>
      </c>
      <c r="BV910" s="61" t="s">
        <v>773</v>
      </c>
      <c r="BW910" s="61" t="s">
        <v>4034</v>
      </c>
    </row>
    <row r="911" spans="51:75">
      <c r="AY911" s="89"/>
      <c r="BM911" s="61" t="s">
        <v>810</v>
      </c>
      <c r="BN911" s="61" t="s">
        <v>2985</v>
      </c>
      <c r="BO911" s="61" t="s">
        <v>2985</v>
      </c>
      <c r="BU911" s="61" t="s">
        <v>810</v>
      </c>
      <c r="BV911" s="61" t="s">
        <v>2985</v>
      </c>
      <c r="BW911" s="61" t="s">
        <v>2985</v>
      </c>
    </row>
    <row r="912" spans="51:75">
      <c r="AY912" s="89"/>
      <c r="BM912" s="61" t="s">
        <v>4036</v>
      </c>
      <c r="BN912" s="61" t="s">
        <v>2985</v>
      </c>
      <c r="BO912" s="61" t="s">
        <v>2985</v>
      </c>
      <c r="BU912" s="61" t="s">
        <v>4036</v>
      </c>
      <c r="BV912" s="61" t="s">
        <v>2985</v>
      </c>
      <c r="BW912" s="61" t="s">
        <v>2985</v>
      </c>
    </row>
    <row r="913" spans="51:75">
      <c r="AY913" s="89"/>
      <c r="BM913" s="61" t="s">
        <v>4039</v>
      </c>
      <c r="BN913" s="61" t="s">
        <v>2985</v>
      </c>
      <c r="BO913" s="61" t="s">
        <v>2985</v>
      </c>
      <c r="BU913" s="61" t="s">
        <v>4039</v>
      </c>
      <c r="BV913" s="61" t="s">
        <v>2985</v>
      </c>
      <c r="BW913" s="61" t="s">
        <v>2985</v>
      </c>
    </row>
    <row r="914" spans="51:75">
      <c r="AY914" s="89"/>
      <c r="BM914" s="61" t="s">
        <v>4041</v>
      </c>
      <c r="BN914" s="61" t="s">
        <v>3254</v>
      </c>
      <c r="BO914" s="61" t="s">
        <v>4042</v>
      </c>
      <c r="BU914" s="61" t="s">
        <v>4041</v>
      </c>
      <c r="BV914" s="61" t="s">
        <v>3254</v>
      </c>
      <c r="BW914" s="61" t="s">
        <v>4042</v>
      </c>
    </row>
    <row r="915" spans="51:75">
      <c r="AY915" s="89"/>
      <c r="BM915" s="61" t="s">
        <v>4044</v>
      </c>
      <c r="BN915" s="61" t="s">
        <v>773</v>
      </c>
      <c r="BO915" s="61" t="s">
        <v>772</v>
      </c>
      <c r="BU915" s="61" t="s">
        <v>4044</v>
      </c>
      <c r="BV915" s="61" t="s">
        <v>773</v>
      </c>
      <c r="BW915" s="61" t="s">
        <v>772</v>
      </c>
    </row>
    <row r="916" spans="51:75">
      <c r="AY916" s="89"/>
      <c r="BM916" s="61" t="s">
        <v>4046</v>
      </c>
      <c r="BN916" s="61" t="s">
        <v>789</v>
      </c>
      <c r="BO916" s="61" t="s">
        <v>772</v>
      </c>
      <c r="BU916" s="61" t="s">
        <v>4046</v>
      </c>
      <c r="BV916" s="61" t="s">
        <v>789</v>
      </c>
      <c r="BW916" s="61" t="s">
        <v>772</v>
      </c>
    </row>
    <row r="917" spans="51:75">
      <c r="AY917" s="89"/>
      <c r="BM917" s="61" t="s">
        <v>4047</v>
      </c>
      <c r="BN917" s="61" t="s">
        <v>668</v>
      </c>
      <c r="BO917" s="61" t="s">
        <v>4048</v>
      </c>
      <c r="BU917" s="61" t="s">
        <v>4047</v>
      </c>
      <c r="BV917" s="61" t="s">
        <v>668</v>
      </c>
      <c r="BW917" s="61" t="s">
        <v>4048</v>
      </c>
    </row>
    <row r="918" spans="51:75">
      <c r="AY918" s="89"/>
      <c r="BM918" s="61" t="s">
        <v>4049</v>
      </c>
      <c r="BN918" s="61" t="s">
        <v>789</v>
      </c>
      <c r="BO918" s="61" t="s">
        <v>1472</v>
      </c>
      <c r="BU918" s="61" t="s">
        <v>4049</v>
      </c>
      <c r="BV918" s="61" t="s">
        <v>789</v>
      </c>
      <c r="BW918" s="61" t="s">
        <v>1472</v>
      </c>
    </row>
    <row r="919" spans="51:75">
      <c r="AY919" s="89"/>
      <c r="BM919" s="61" t="s">
        <v>4050</v>
      </c>
      <c r="BN919" s="61" t="s">
        <v>638</v>
      </c>
      <c r="BO919" s="61" t="s">
        <v>772</v>
      </c>
      <c r="BU919" s="61" t="s">
        <v>4050</v>
      </c>
      <c r="BV919" s="61" t="s">
        <v>638</v>
      </c>
      <c r="BW919" s="61" t="s">
        <v>772</v>
      </c>
    </row>
    <row r="920" spans="51:75">
      <c r="AY920" s="89"/>
      <c r="BM920" s="61" t="s">
        <v>4051</v>
      </c>
      <c r="BN920" s="61" t="s">
        <v>659</v>
      </c>
      <c r="BO920" s="61" t="s">
        <v>4052</v>
      </c>
      <c r="BU920" s="61" t="s">
        <v>4051</v>
      </c>
      <c r="BV920" s="61" t="s">
        <v>659</v>
      </c>
      <c r="BW920" s="61" t="s">
        <v>4052</v>
      </c>
    </row>
    <row r="921" spans="51:75">
      <c r="AY921" s="89"/>
      <c r="BM921" s="61" t="s">
        <v>4053</v>
      </c>
      <c r="BN921" s="61" t="s">
        <v>638</v>
      </c>
      <c r="BO921" s="61" t="s">
        <v>3875</v>
      </c>
      <c r="BU921" s="61" t="s">
        <v>4053</v>
      </c>
      <c r="BV921" s="61" t="s">
        <v>638</v>
      </c>
      <c r="BW921" s="61" t="s">
        <v>3875</v>
      </c>
    </row>
    <row r="922" spans="51:75">
      <c r="AY922" s="89"/>
      <c r="BM922" s="61" t="s">
        <v>4055</v>
      </c>
      <c r="BN922" s="61" t="s">
        <v>621</v>
      </c>
      <c r="BO922" s="61" t="s">
        <v>1070</v>
      </c>
      <c r="BU922" s="61" t="s">
        <v>4055</v>
      </c>
      <c r="BV922" s="61" t="s">
        <v>621</v>
      </c>
      <c r="BW922" s="61" t="s">
        <v>1070</v>
      </c>
    </row>
    <row r="923" spans="51:75">
      <c r="AY923" s="89"/>
      <c r="BM923" s="61" t="s">
        <v>4057</v>
      </c>
      <c r="BN923" s="61" t="s">
        <v>785</v>
      </c>
      <c r="BO923" s="61" t="s">
        <v>772</v>
      </c>
      <c r="BU923" s="61" t="s">
        <v>4057</v>
      </c>
      <c r="BV923" s="61" t="s">
        <v>785</v>
      </c>
      <c r="BW923" s="61" t="s">
        <v>772</v>
      </c>
    </row>
    <row r="924" spans="51:75">
      <c r="AY924" s="89"/>
      <c r="BM924" s="61" t="s">
        <v>4058</v>
      </c>
      <c r="BN924" s="61" t="s">
        <v>1269</v>
      </c>
      <c r="BO924" s="61" t="s">
        <v>4059</v>
      </c>
      <c r="BU924" s="61" t="s">
        <v>4058</v>
      </c>
      <c r="BV924" s="61" t="s">
        <v>1269</v>
      </c>
      <c r="BW924" s="61" t="s">
        <v>4059</v>
      </c>
    </row>
    <row r="925" spans="51:75">
      <c r="AY925" s="89"/>
      <c r="BM925" s="61" t="s">
        <v>4060</v>
      </c>
      <c r="BN925" s="61" t="s">
        <v>854</v>
      </c>
      <c r="BO925" s="61" t="s">
        <v>1130</v>
      </c>
      <c r="BU925" s="61" t="s">
        <v>4060</v>
      </c>
      <c r="BV925" s="61" t="s">
        <v>854</v>
      </c>
      <c r="BW925" s="61" t="s">
        <v>1130</v>
      </c>
    </row>
    <row r="926" spans="51:75">
      <c r="AY926" s="89"/>
      <c r="BM926" s="61" t="s">
        <v>814</v>
      </c>
      <c r="BN926" s="61" t="s">
        <v>2985</v>
      </c>
      <c r="BO926" s="61" t="s">
        <v>2985</v>
      </c>
      <c r="BU926" s="61" t="s">
        <v>814</v>
      </c>
      <c r="BV926" s="61" t="s">
        <v>2985</v>
      </c>
      <c r="BW926" s="61" t="s">
        <v>2985</v>
      </c>
    </row>
    <row r="927" spans="51:75">
      <c r="AY927" s="89"/>
      <c r="BM927" s="61" t="s">
        <v>815</v>
      </c>
      <c r="BN927" s="61" t="s">
        <v>2985</v>
      </c>
      <c r="BO927" s="61" t="s">
        <v>2985</v>
      </c>
      <c r="BU927" s="61" t="s">
        <v>815</v>
      </c>
      <c r="BV927" s="61" t="s">
        <v>2985</v>
      </c>
      <c r="BW927" s="61" t="s">
        <v>2985</v>
      </c>
    </row>
    <row r="928" spans="51:75">
      <c r="AY928" s="89"/>
      <c r="BM928" s="61" t="s">
        <v>4061</v>
      </c>
      <c r="BN928" s="61" t="s">
        <v>2985</v>
      </c>
      <c r="BO928" s="61" t="s">
        <v>2985</v>
      </c>
      <c r="BU928" s="61" t="s">
        <v>4061</v>
      </c>
      <c r="BV928" s="61" t="s">
        <v>2985</v>
      </c>
      <c r="BW928" s="61" t="s">
        <v>2985</v>
      </c>
    </row>
    <row r="929" spans="51:75">
      <c r="AY929" s="89"/>
      <c r="BM929" s="61" t="s">
        <v>4064</v>
      </c>
      <c r="BN929" s="61" t="s">
        <v>2985</v>
      </c>
      <c r="BO929" s="61" t="s">
        <v>2985</v>
      </c>
      <c r="BU929" s="61" t="s">
        <v>4064</v>
      </c>
      <c r="BV929" s="61" t="s">
        <v>2985</v>
      </c>
      <c r="BW929" s="61" t="s">
        <v>2985</v>
      </c>
    </row>
    <row r="930" spans="51:75">
      <c r="AY930" s="89"/>
      <c r="BM930" s="61" t="s">
        <v>4065</v>
      </c>
      <c r="BN930" s="61" t="s">
        <v>2985</v>
      </c>
      <c r="BO930" s="61" t="s">
        <v>2985</v>
      </c>
      <c r="BU930" s="61" t="s">
        <v>4065</v>
      </c>
      <c r="BV930" s="61" t="s">
        <v>2985</v>
      </c>
      <c r="BW930" s="61" t="s">
        <v>2985</v>
      </c>
    </row>
    <row r="931" spans="51:75">
      <c r="AY931" s="89"/>
      <c r="BM931" s="61" t="s">
        <v>816</v>
      </c>
      <c r="BN931" s="61" t="s">
        <v>2985</v>
      </c>
      <c r="BO931" s="61" t="s">
        <v>2985</v>
      </c>
      <c r="BU931" s="61" t="s">
        <v>816</v>
      </c>
      <c r="BV931" s="61" t="s">
        <v>2985</v>
      </c>
      <c r="BW931" s="61" t="s">
        <v>2985</v>
      </c>
    </row>
    <row r="932" spans="51:75">
      <c r="AY932" s="89"/>
      <c r="BM932" s="61" t="s">
        <v>4069</v>
      </c>
      <c r="BN932" s="61" t="s">
        <v>2985</v>
      </c>
      <c r="BO932" s="61" t="s">
        <v>2985</v>
      </c>
      <c r="BU932" s="61" t="s">
        <v>4069</v>
      </c>
      <c r="BV932" s="61" t="s">
        <v>2985</v>
      </c>
      <c r="BW932" s="61" t="s">
        <v>2985</v>
      </c>
    </row>
    <row r="933" spans="51:75">
      <c r="AY933" s="89"/>
      <c r="BM933" s="61" t="s">
        <v>817</v>
      </c>
      <c r="BN933" s="61" t="s">
        <v>2985</v>
      </c>
      <c r="BO933" s="61" t="s">
        <v>2985</v>
      </c>
      <c r="BU933" s="61" t="s">
        <v>817</v>
      </c>
      <c r="BV933" s="61" t="s">
        <v>2985</v>
      </c>
      <c r="BW933" s="61" t="s">
        <v>2985</v>
      </c>
    </row>
    <row r="934" spans="51:75">
      <c r="AY934" s="89"/>
      <c r="BM934" s="61" t="s">
        <v>4071</v>
      </c>
      <c r="BN934" s="61" t="s">
        <v>2985</v>
      </c>
      <c r="BO934" s="61" t="s">
        <v>2985</v>
      </c>
      <c r="BU934" s="61" t="s">
        <v>4071</v>
      </c>
      <c r="BV934" s="61" t="s">
        <v>2985</v>
      </c>
      <c r="BW934" s="61" t="s">
        <v>2985</v>
      </c>
    </row>
    <row r="935" spans="51:75">
      <c r="AY935" s="89"/>
      <c r="BM935" s="61" t="s">
        <v>818</v>
      </c>
      <c r="BN935" s="61" t="s">
        <v>2985</v>
      </c>
      <c r="BO935" s="61" t="s">
        <v>2985</v>
      </c>
      <c r="BU935" s="61" t="s">
        <v>818</v>
      </c>
      <c r="BV935" s="61" t="s">
        <v>2985</v>
      </c>
      <c r="BW935" s="61" t="s">
        <v>2985</v>
      </c>
    </row>
    <row r="936" spans="51:75">
      <c r="AY936" s="89"/>
      <c r="BM936" s="61" t="s">
        <v>554</v>
      </c>
      <c r="BN936" s="61" t="s">
        <v>2985</v>
      </c>
      <c r="BO936" s="61" t="s">
        <v>2985</v>
      </c>
      <c r="BU936" s="61" t="s">
        <v>554</v>
      </c>
      <c r="BV936" s="61" t="s">
        <v>2985</v>
      </c>
      <c r="BW936" s="61" t="s">
        <v>2985</v>
      </c>
    </row>
    <row r="937" spans="51:75">
      <c r="AY937" s="89"/>
      <c r="BM937" s="61" t="s">
        <v>4074</v>
      </c>
      <c r="BN937" s="61" t="s">
        <v>705</v>
      </c>
      <c r="BO937" s="61" t="s">
        <v>1264</v>
      </c>
      <c r="BU937" s="61" t="s">
        <v>4074</v>
      </c>
      <c r="BV937" s="61" t="s">
        <v>705</v>
      </c>
      <c r="BW937" s="61" t="s">
        <v>1264</v>
      </c>
    </row>
    <row r="938" spans="51:75">
      <c r="AY938" s="89"/>
      <c r="BM938" s="61" t="s">
        <v>4076</v>
      </c>
      <c r="BN938" s="61" t="s">
        <v>2985</v>
      </c>
      <c r="BO938" s="61" t="s">
        <v>2985</v>
      </c>
      <c r="BU938" s="61" t="s">
        <v>4076</v>
      </c>
      <c r="BV938" s="61" t="s">
        <v>2985</v>
      </c>
      <c r="BW938" s="61" t="s">
        <v>2985</v>
      </c>
    </row>
    <row r="939" spans="51:75">
      <c r="AY939" s="89"/>
      <c r="BM939" s="61" t="s">
        <v>4078</v>
      </c>
      <c r="BN939" s="61" t="s">
        <v>2985</v>
      </c>
      <c r="BO939" s="61" t="s">
        <v>2985</v>
      </c>
      <c r="BU939" s="61" t="s">
        <v>4078</v>
      </c>
      <c r="BV939" s="61" t="s">
        <v>2985</v>
      </c>
      <c r="BW939" s="61" t="s">
        <v>2985</v>
      </c>
    </row>
    <row r="940" spans="51:75">
      <c r="AY940" s="89"/>
      <c r="BM940" s="61" t="s">
        <v>4080</v>
      </c>
      <c r="BN940" s="61" t="s">
        <v>2985</v>
      </c>
      <c r="BO940" s="61" t="s">
        <v>2985</v>
      </c>
      <c r="BU940" s="61" t="s">
        <v>4080</v>
      </c>
      <c r="BV940" s="61" t="s">
        <v>2985</v>
      </c>
      <c r="BW940" s="61" t="s">
        <v>2985</v>
      </c>
    </row>
    <row r="941" spans="51:75">
      <c r="AY941" s="89"/>
      <c r="BM941" s="61" t="s">
        <v>4081</v>
      </c>
      <c r="BN941" s="61" t="s">
        <v>2985</v>
      </c>
      <c r="BO941" s="61" t="s">
        <v>2985</v>
      </c>
      <c r="BU941" s="61" t="s">
        <v>4081</v>
      </c>
      <c r="BV941" s="61" t="s">
        <v>2985</v>
      </c>
      <c r="BW941" s="61" t="s">
        <v>2985</v>
      </c>
    </row>
    <row r="942" spans="51:75">
      <c r="AY942" s="89"/>
      <c r="BM942" s="61" t="s">
        <v>819</v>
      </c>
      <c r="BN942" s="61" t="s">
        <v>2985</v>
      </c>
      <c r="BO942" s="61" t="s">
        <v>2985</v>
      </c>
      <c r="BU942" s="61" t="s">
        <v>819</v>
      </c>
      <c r="BV942" s="61" t="s">
        <v>2985</v>
      </c>
      <c r="BW942" s="61" t="s">
        <v>2985</v>
      </c>
    </row>
    <row r="943" spans="51:75">
      <c r="AY943" s="89"/>
      <c r="BM943" s="61" t="s">
        <v>4084</v>
      </c>
      <c r="BN943" s="61" t="s">
        <v>2985</v>
      </c>
      <c r="BO943" s="61" t="s">
        <v>2985</v>
      </c>
      <c r="BU943" s="61" t="s">
        <v>4084</v>
      </c>
      <c r="BV943" s="61" t="s">
        <v>2985</v>
      </c>
      <c r="BW943" s="61" t="s">
        <v>2985</v>
      </c>
    </row>
    <row r="944" spans="51:75">
      <c r="AY944" s="89"/>
      <c r="BM944" s="61" t="s">
        <v>4085</v>
      </c>
      <c r="BN944" s="61" t="s">
        <v>2985</v>
      </c>
      <c r="BO944" s="61" t="s">
        <v>2985</v>
      </c>
      <c r="BU944" s="61" t="s">
        <v>4085</v>
      </c>
      <c r="BV944" s="61" t="s">
        <v>2985</v>
      </c>
      <c r="BW944" s="61" t="s">
        <v>2985</v>
      </c>
    </row>
    <row r="945" spans="51:75">
      <c r="AY945" s="89"/>
      <c r="BM945" s="61" t="s">
        <v>4086</v>
      </c>
      <c r="BN945" s="61" t="s">
        <v>2985</v>
      </c>
      <c r="BO945" s="61" t="s">
        <v>2985</v>
      </c>
      <c r="BU945" s="61" t="s">
        <v>4086</v>
      </c>
      <c r="BV945" s="61" t="s">
        <v>2985</v>
      </c>
      <c r="BW945" s="61" t="s">
        <v>2985</v>
      </c>
    </row>
    <row r="946" spans="51:75">
      <c r="AY946" s="89"/>
      <c r="BM946" s="61" t="s">
        <v>4087</v>
      </c>
      <c r="BN946" s="61" t="s">
        <v>2985</v>
      </c>
      <c r="BO946" s="61" t="s">
        <v>2985</v>
      </c>
      <c r="BU946" s="61" t="s">
        <v>4087</v>
      </c>
      <c r="BV946" s="61" t="s">
        <v>2985</v>
      </c>
      <c r="BW946" s="61" t="s">
        <v>2985</v>
      </c>
    </row>
    <row r="947" spans="51:75">
      <c r="AY947" s="89"/>
      <c r="BM947" s="61" t="s">
        <v>4090</v>
      </c>
      <c r="BN947" s="61" t="s">
        <v>2985</v>
      </c>
      <c r="BO947" s="61" t="s">
        <v>2985</v>
      </c>
      <c r="BU947" s="61" t="s">
        <v>4090</v>
      </c>
      <c r="BV947" s="61" t="s">
        <v>2985</v>
      </c>
      <c r="BW947" s="61" t="s">
        <v>2985</v>
      </c>
    </row>
    <row r="948" spans="51:75">
      <c r="AY948" s="89" t="e">
        <f>VLOOKUP(C948,#REF!, 2,FALSE)</f>
        <v>#REF!</v>
      </c>
      <c r="BM948" s="61" t="s">
        <v>820</v>
      </c>
      <c r="BN948" s="61" t="s">
        <v>2985</v>
      </c>
      <c r="BO948" s="61" t="s">
        <v>2985</v>
      </c>
      <c r="BU948" s="61" t="s">
        <v>820</v>
      </c>
      <c r="BV948" s="61" t="s">
        <v>2985</v>
      </c>
      <c r="BW948" s="61" t="s">
        <v>2985</v>
      </c>
    </row>
    <row r="949" spans="51:75">
      <c r="AY949" s="89" t="e">
        <f>VLOOKUP(C949,#REF!, 2,FALSE)</f>
        <v>#REF!</v>
      </c>
      <c r="BM949" s="61" t="s">
        <v>4092</v>
      </c>
      <c r="BN949" s="61" t="s">
        <v>2985</v>
      </c>
      <c r="BO949" s="61" t="s">
        <v>2985</v>
      </c>
      <c r="BU949" s="61" t="s">
        <v>4092</v>
      </c>
      <c r="BV949" s="61" t="s">
        <v>2985</v>
      </c>
      <c r="BW949" s="61" t="s">
        <v>2985</v>
      </c>
    </row>
    <row r="950" spans="51:75">
      <c r="AY950" s="89" t="e">
        <f>VLOOKUP(C950,#REF!, 2,FALSE)</f>
        <v>#REF!</v>
      </c>
      <c r="BM950" s="61" t="s">
        <v>821</v>
      </c>
      <c r="BN950" s="61" t="s">
        <v>2985</v>
      </c>
      <c r="BO950" s="61" t="s">
        <v>2985</v>
      </c>
      <c r="BU950" s="61" t="s">
        <v>821</v>
      </c>
      <c r="BV950" s="61" t="s">
        <v>2985</v>
      </c>
      <c r="BW950" s="61" t="s">
        <v>2985</v>
      </c>
    </row>
    <row r="951" spans="51:75">
      <c r="AY951" s="89" t="e">
        <f>VLOOKUP(C951,#REF!, 2,FALSE)</f>
        <v>#REF!</v>
      </c>
      <c r="BM951" s="61" t="s">
        <v>4095</v>
      </c>
      <c r="BN951" s="61" t="s">
        <v>2981</v>
      </c>
      <c r="BO951" s="61" t="s">
        <v>772</v>
      </c>
      <c r="BU951" s="61" t="s">
        <v>4095</v>
      </c>
      <c r="BV951" s="61" t="s">
        <v>2981</v>
      </c>
      <c r="BW951" s="61" t="s">
        <v>772</v>
      </c>
    </row>
    <row r="952" spans="51:75">
      <c r="AY952" s="89" t="e">
        <f>VLOOKUP(C952,#REF!, 2,FALSE)</f>
        <v>#REF!</v>
      </c>
      <c r="BM952" s="61" t="s">
        <v>4097</v>
      </c>
      <c r="BN952" s="61" t="s">
        <v>2981</v>
      </c>
      <c r="BO952" s="61" t="s">
        <v>4098</v>
      </c>
      <c r="BU952" s="61" t="s">
        <v>4097</v>
      </c>
      <c r="BV952" s="61" t="s">
        <v>2981</v>
      </c>
      <c r="BW952" s="61" t="s">
        <v>4098</v>
      </c>
    </row>
    <row r="953" spans="51:75">
      <c r="AY953" s="89" t="e">
        <f>VLOOKUP(C953,#REF!, 2,FALSE)</f>
        <v>#REF!</v>
      </c>
      <c r="BM953" s="61" t="s">
        <v>4099</v>
      </c>
      <c r="BN953" s="61" t="s">
        <v>3254</v>
      </c>
      <c r="BO953" s="61" t="s">
        <v>772</v>
      </c>
      <c r="BU953" s="61" t="s">
        <v>4099</v>
      </c>
      <c r="BV953" s="61" t="s">
        <v>3254</v>
      </c>
      <c r="BW953" s="61" t="s">
        <v>772</v>
      </c>
    </row>
    <row r="954" spans="51:75">
      <c r="AY954" s="89" t="e">
        <f>VLOOKUP(C954,#REF!, 2,FALSE)</f>
        <v>#REF!</v>
      </c>
      <c r="BM954" s="61" t="s">
        <v>4100</v>
      </c>
      <c r="BN954" s="61" t="s">
        <v>2981</v>
      </c>
      <c r="BO954" s="61" t="s">
        <v>772</v>
      </c>
      <c r="BU954" s="61" t="s">
        <v>4100</v>
      </c>
      <c r="BV954" s="61" t="s">
        <v>2981</v>
      </c>
      <c r="BW954" s="61" t="s">
        <v>772</v>
      </c>
    </row>
    <row r="955" spans="51:75">
      <c r="AY955" s="89" t="e">
        <f>VLOOKUP(C955,#REF!, 2,FALSE)</f>
        <v>#REF!</v>
      </c>
      <c r="BM955" s="61" t="s">
        <v>822</v>
      </c>
      <c r="BN955" s="61" t="s">
        <v>1271</v>
      </c>
      <c r="BO955" s="61" t="s">
        <v>772</v>
      </c>
      <c r="BU955" s="61" t="s">
        <v>822</v>
      </c>
      <c r="BV955" s="61" t="s">
        <v>1271</v>
      </c>
      <c r="BW955" s="61" t="s">
        <v>772</v>
      </c>
    </row>
    <row r="956" spans="51:75">
      <c r="AY956" s="89" t="e">
        <f>VLOOKUP(C956,#REF!, 2,FALSE)</f>
        <v>#REF!</v>
      </c>
      <c r="BM956" s="61" t="s">
        <v>533</v>
      </c>
      <c r="BN956" s="61" t="s">
        <v>3204</v>
      </c>
      <c r="BO956" s="61" t="s">
        <v>772</v>
      </c>
      <c r="BU956" s="61" t="s">
        <v>533</v>
      </c>
      <c r="BV956" s="61" t="s">
        <v>3204</v>
      </c>
      <c r="BW956" s="61" t="s">
        <v>772</v>
      </c>
    </row>
    <row r="957" spans="51:75">
      <c r="AY957" s="89" t="e">
        <f>VLOOKUP(C957,#REF!, 2,FALSE)</f>
        <v>#REF!</v>
      </c>
      <c r="BM957" s="61" t="s">
        <v>4102</v>
      </c>
      <c r="BN957" s="61" t="s">
        <v>3089</v>
      </c>
      <c r="BO957" s="61" t="s">
        <v>4103</v>
      </c>
      <c r="BU957" s="61" t="s">
        <v>4102</v>
      </c>
      <c r="BV957" s="61" t="s">
        <v>3089</v>
      </c>
      <c r="BW957" s="61" t="s">
        <v>4103</v>
      </c>
    </row>
    <row r="958" spans="51:75">
      <c r="AY958" s="89" t="e">
        <f>VLOOKUP(C958,#REF!, 2,FALSE)</f>
        <v>#REF!</v>
      </c>
      <c r="BM958" s="61" t="s">
        <v>4105</v>
      </c>
      <c r="BN958" s="61" t="s">
        <v>3007</v>
      </c>
      <c r="BO958" s="61" t="s">
        <v>4106</v>
      </c>
      <c r="BU958" s="61" t="s">
        <v>4105</v>
      </c>
      <c r="BV958" s="61" t="s">
        <v>3007</v>
      </c>
      <c r="BW958" s="61" t="s">
        <v>4106</v>
      </c>
    </row>
    <row r="959" spans="51:75">
      <c r="AY959" s="89" t="e">
        <f>VLOOKUP(C959,#REF!, 2,FALSE)</f>
        <v>#REF!</v>
      </c>
      <c r="BM959" s="61" t="s">
        <v>4108</v>
      </c>
      <c r="BN959" s="61" t="s">
        <v>2981</v>
      </c>
      <c r="BO959" s="61" t="s">
        <v>4109</v>
      </c>
      <c r="BU959" s="61" t="s">
        <v>4108</v>
      </c>
      <c r="BV959" s="61" t="s">
        <v>2981</v>
      </c>
      <c r="BW959" s="61" t="s">
        <v>4109</v>
      </c>
    </row>
    <row r="960" spans="51:75">
      <c r="AY960" s="89" t="e">
        <f>VLOOKUP(C960,#REF!, 2,FALSE)</f>
        <v>#REF!</v>
      </c>
      <c r="BM960" s="61" t="s">
        <v>4110</v>
      </c>
      <c r="BN960" s="61" t="s">
        <v>2985</v>
      </c>
      <c r="BO960" s="61" t="s">
        <v>4111</v>
      </c>
      <c r="BU960" s="61" t="s">
        <v>4110</v>
      </c>
      <c r="BV960" s="61" t="s">
        <v>2985</v>
      </c>
      <c r="BW960" s="61" t="s">
        <v>4111</v>
      </c>
    </row>
    <row r="961" spans="51:75">
      <c r="AY961" s="89" t="e">
        <f>VLOOKUP(C961,#REF!, 2,FALSE)</f>
        <v>#REF!</v>
      </c>
      <c r="BM961" s="61" t="s">
        <v>4112</v>
      </c>
      <c r="BN961" s="61" t="s">
        <v>2985</v>
      </c>
      <c r="BO961" s="61" t="s">
        <v>1778</v>
      </c>
      <c r="BU961" s="61" t="s">
        <v>4112</v>
      </c>
      <c r="BV961" s="61" t="s">
        <v>2985</v>
      </c>
      <c r="BW961" s="61" t="s">
        <v>1778</v>
      </c>
    </row>
    <row r="962" spans="51:75">
      <c r="AY962" s="89" t="e">
        <f>VLOOKUP(C962,#REF!, 2,FALSE)</f>
        <v>#REF!</v>
      </c>
      <c r="BM962" s="61" t="s">
        <v>4114</v>
      </c>
      <c r="BN962" s="61" t="s">
        <v>3254</v>
      </c>
      <c r="BO962" s="61" t="s">
        <v>1339</v>
      </c>
      <c r="BU962" s="61" t="s">
        <v>4114</v>
      </c>
      <c r="BV962" s="61" t="s">
        <v>3254</v>
      </c>
      <c r="BW962" s="61" t="s">
        <v>1339</v>
      </c>
    </row>
    <row r="963" spans="51:75">
      <c r="AY963" s="89" t="e">
        <f>VLOOKUP(C963,#REF!, 2,FALSE)</f>
        <v>#REF!</v>
      </c>
      <c r="BM963" s="61" t="s">
        <v>567</v>
      </c>
      <c r="BN963" s="61" t="s">
        <v>2985</v>
      </c>
      <c r="BO963" s="61" t="s">
        <v>4116</v>
      </c>
      <c r="BU963" s="61" t="s">
        <v>567</v>
      </c>
      <c r="BV963" s="61" t="s">
        <v>2985</v>
      </c>
      <c r="BW963" s="61" t="s">
        <v>4116</v>
      </c>
    </row>
    <row r="964" spans="51:75">
      <c r="AY964" s="89" t="e">
        <f>VLOOKUP(C964,#REF!, 2,FALSE)</f>
        <v>#REF!</v>
      </c>
      <c r="BM964" s="61" t="s">
        <v>4117</v>
      </c>
      <c r="BN964" s="61" t="s">
        <v>928</v>
      </c>
      <c r="BO964" s="61" t="s">
        <v>4118</v>
      </c>
      <c r="BU964" s="61" t="s">
        <v>4117</v>
      </c>
      <c r="BV964" s="61" t="s">
        <v>928</v>
      </c>
      <c r="BW964" s="61" t="s">
        <v>4118</v>
      </c>
    </row>
    <row r="965" spans="51:75">
      <c r="AY965" s="89" t="e">
        <f>VLOOKUP(C965,#REF!, 2,FALSE)</f>
        <v>#REF!</v>
      </c>
      <c r="BM965" s="61" t="s">
        <v>4119</v>
      </c>
      <c r="BN965" s="61" t="s">
        <v>2985</v>
      </c>
      <c r="BO965" s="61" t="s">
        <v>4120</v>
      </c>
      <c r="BU965" s="61" t="s">
        <v>4119</v>
      </c>
      <c r="BV965" s="61" t="s">
        <v>2985</v>
      </c>
      <c r="BW965" s="61" t="s">
        <v>4120</v>
      </c>
    </row>
    <row r="966" spans="51:75">
      <c r="AY966" s="89" t="e">
        <f>VLOOKUP(C966,#REF!, 2,FALSE)</f>
        <v>#REF!</v>
      </c>
      <c r="BM966" s="61" t="s">
        <v>823</v>
      </c>
      <c r="BN966" s="61" t="s">
        <v>785</v>
      </c>
      <c r="BO966" s="61" t="s">
        <v>4118</v>
      </c>
      <c r="BU966" s="61" t="s">
        <v>823</v>
      </c>
      <c r="BV966" s="61" t="s">
        <v>785</v>
      </c>
      <c r="BW966" s="61" t="s">
        <v>4118</v>
      </c>
    </row>
    <row r="967" spans="51:75">
      <c r="AY967" s="89" t="e">
        <f>VLOOKUP(C967,#REF!, 2,FALSE)</f>
        <v>#REF!</v>
      </c>
      <c r="BM967" s="61" t="s">
        <v>4121</v>
      </c>
      <c r="BN967" s="61" t="s">
        <v>789</v>
      </c>
      <c r="BO967" s="61" t="s">
        <v>711</v>
      </c>
      <c r="BU967" s="61" t="s">
        <v>4121</v>
      </c>
      <c r="BV967" s="61" t="s">
        <v>789</v>
      </c>
      <c r="BW967" s="61" t="s">
        <v>711</v>
      </c>
    </row>
    <row r="968" spans="51:75">
      <c r="AY968" s="89" t="e">
        <f>VLOOKUP(C968,#REF!, 2,FALSE)</f>
        <v>#REF!</v>
      </c>
      <c r="BM968" s="61" t="s">
        <v>4122</v>
      </c>
      <c r="BN968" s="61" t="s">
        <v>782</v>
      </c>
      <c r="BO968" s="61" t="s">
        <v>1339</v>
      </c>
      <c r="BU968" s="61" t="s">
        <v>4122</v>
      </c>
      <c r="BV968" s="61" t="s">
        <v>782</v>
      </c>
      <c r="BW968" s="61" t="s">
        <v>1339</v>
      </c>
    </row>
    <row r="969" spans="51:75">
      <c r="AY969" s="89" t="e">
        <f>VLOOKUP(C969,#REF!, 2,FALSE)</f>
        <v>#REF!</v>
      </c>
      <c r="BM969" s="61" t="s">
        <v>4123</v>
      </c>
      <c r="BN969" s="61" t="s">
        <v>805</v>
      </c>
      <c r="BO969" s="61" t="s">
        <v>4125</v>
      </c>
      <c r="BU969" s="61" t="s">
        <v>4123</v>
      </c>
      <c r="BV969" s="61" t="s">
        <v>805</v>
      </c>
      <c r="BW969" s="61" t="s">
        <v>4125</v>
      </c>
    </row>
    <row r="970" spans="51:75">
      <c r="AY970" s="89" t="e">
        <f>VLOOKUP(C970,#REF!, 2,FALSE)</f>
        <v>#REF!</v>
      </c>
      <c r="BM970" s="61" t="s">
        <v>4126</v>
      </c>
      <c r="BN970" s="61" t="s">
        <v>738</v>
      </c>
      <c r="BO970" s="61" t="s">
        <v>2058</v>
      </c>
      <c r="BU970" s="61" t="s">
        <v>4126</v>
      </c>
      <c r="BV970" s="61" t="s">
        <v>738</v>
      </c>
      <c r="BW970" s="61" t="s">
        <v>2058</v>
      </c>
    </row>
    <row r="971" spans="51:75">
      <c r="AY971" s="89" t="e">
        <f>VLOOKUP(C971,#REF!, 2,FALSE)</f>
        <v>#REF!</v>
      </c>
      <c r="BM971" s="61" t="s">
        <v>4127</v>
      </c>
      <c r="BN971" s="61" t="s">
        <v>914</v>
      </c>
      <c r="BO971" s="61" t="s">
        <v>3758</v>
      </c>
      <c r="BU971" s="61" t="s">
        <v>4127</v>
      </c>
      <c r="BV971" s="61" t="s">
        <v>914</v>
      </c>
      <c r="BW971" s="61" t="s">
        <v>3758</v>
      </c>
    </row>
    <row r="972" spans="51:75">
      <c r="AY972" s="89" t="e">
        <f>VLOOKUP(C972,#REF!, 2,FALSE)</f>
        <v>#REF!</v>
      </c>
      <c r="BM972" s="61" t="s">
        <v>824</v>
      </c>
      <c r="BN972" s="61" t="s">
        <v>1344</v>
      </c>
      <c r="BO972" s="61" t="s">
        <v>4129</v>
      </c>
      <c r="BU972" s="61" t="s">
        <v>824</v>
      </c>
      <c r="BV972" s="61" t="s">
        <v>1344</v>
      </c>
      <c r="BW972" s="61" t="s">
        <v>4129</v>
      </c>
    </row>
    <row r="973" spans="51:75">
      <c r="AY973" s="89" t="e">
        <f>VLOOKUP(C973,#REF!, 2,FALSE)</f>
        <v>#REF!</v>
      </c>
      <c r="BM973" s="61" t="s">
        <v>4130</v>
      </c>
      <c r="BN973" s="61" t="s">
        <v>702</v>
      </c>
      <c r="BO973" s="61" t="s">
        <v>4131</v>
      </c>
      <c r="BU973" s="61" t="s">
        <v>4130</v>
      </c>
      <c r="BV973" s="61" t="s">
        <v>702</v>
      </c>
      <c r="BW973" s="61" t="s">
        <v>4131</v>
      </c>
    </row>
    <row r="974" spans="51:75">
      <c r="AY974" s="89" t="e">
        <f>VLOOKUP(C974,#REF!, 2,FALSE)</f>
        <v>#REF!</v>
      </c>
      <c r="BM974" s="61" t="s">
        <v>4132</v>
      </c>
      <c r="BN974" s="61" t="s">
        <v>3204</v>
      </c>
      <c r="BO974" s="61" t="s">
        <v>4133</v>
      </c>
      <c r="BU974" s="61" t="s">
        <v>4132</v>
      </c>
      <c r="BV974" s="61" t="s">
        <v>3204</v>
      </c>
      <c r="BW974" s="61" t="s">
        <v>4133</v>
      </c>
    </row>
    <row r="975" spans="51:75">
      <c r="AY975" s="89" t="e">
        <f>VLOOKUP(C975,#REF!, 2,FALSE)</f>
        <v>#REF!</v>
      </c>
      <c r="BM975" s="61" t="s">
        <v>825</v>
      </c>
      <c r="BN975" s="61" t="s">
        <v>669</v>
      </c>
      <c r="BO975" s="61" t="s">
        <v>4134</v>
      </c>
      <c r="BU975" s="61" t="s">
        <v>825</v>
      </c>
      <c r="BV975" s="61" t="s">
        <v>669</v>
      </c>
      <c r="BW975" s="61" t="s">
        <v>4134</v>
      </c>
    </row>
    <row r="976" spans="51:75">
      <c r="AY976" s="89" t="e">
        <f>VLOOKUP(C976,#REF!, 2,FALSE)</f>
        <v>#REF!</v>
      </c>
      <c r="BM976" s="61" t="s">
        <v>4135</v>
      </c>
      <c r="BN976" s="61" t="s">
        <v>2985</v>
      </c>
      <c r="BO976" s="61" t="s">
        <v>2985</v>
      </c>
      <c r="BU976" s="61" t="s">
        <v>4135</v>
      </c>
      <c r="BV976" s="61" t="s">
        <v>2985</v>
      </c>
      <c r="BW976" s="61" t="s">
        <v>2985</v>
      </c>
    </row>
    <row r="977" spans="51:75">
      <c r="AY977" s="89" t="e">
        <f>VLOOKUP(C977,#REF!, 2,FALSE)</f>
        <v>#REF!</v>
      </c>
      <c r="BM977" s="61" t="s">
        <v>4136</v>
      </c>
      <c r="BN977" s="61" t="s">
        <v>3204</v>
      </c>
      <c r="BO977" s="61" t="s">
        <v>2427</v>
      </c>
      <c r="BU977" s="61" t="s">
        <v>4136</v>
      </c>
      <c r="BV977" s="61" t="s">
        <v>3204</v>
      </c>
      <c r="BW977" s="61" t="s">
        <v>2427</v>
      </c>
    </row>
    <row r="978" spans="51:75">
      <c r="AY978" s="89" t="e">
        <f>VLOOKUP(C978,#REF!, 2,FALSE)</f>
        <v>#REF!</v>
      </c>
      <c r="BM978" s="61" t="s">
        <v>4137</v>
      </c>
      <c r="BN978" s="61" t="s">
        <v>2985</v>
      </c>
      <c r="BO978" s="61" t="s">
        <v>4138</v>
      </c>
      <c r="BU978" s="61" t="s">
        <v>4137</v>
      </c>
      <c r="BV978" s="61" t="s">
        <v>2985</v>
      </c>
      <c r="BW978" s="61" t="s">
        <v>4138</v>
      </c>
    </row>
    <row r="979" spans="51:75">
      <c r="AY979" s="89" t="e">
        <f>VLOOKUP(C979,#REF!, 2,FALSE)</f>
        <v>#REF!</v>
      </c>
      <c r="BM979" s="61" t="s">
        <v>826</v>
      </c>
      <c r="BN979" s="61" t="s">
        <v>851</v>
      </c>
      <c r="BO979" s="61" t="s">
        <v>4139</v>
      </c>
      <c r="BU979" s="61" t="s">
        <v>826</v>
      </c>
      <c r="BV979" s="61" t="s">
        <v>851</v>
      </c>
      <c r="BW979" s="61" t="s">
        <v>4139</v>
      </c>
    </row>
    <row r="980" spans="51:75">
      <c r="AY980" s="89" t="e">
        <f>VLOOKUP(C980,#REF!, 2,FALSE)</f>
        <v>#REF!</v>
      </c>
      <c r="BM980" s="61" t="s">
        <v>4140</v>
      </c>
      <c r="BN980" s="61" t="s">
        <v>663</v>
      </c>
      <c r="BO980" s="61" t="s">
        <v>4141</v>
      </c>
      <c r="BU980" s="61" t="s">
        <v>4140</v>
      </c>
      <c r="BV980" s="61" t="s">
        <v>663</v>
      </c>
      <c r="BW980" s="61" t="s">
        <v>4141</v>
      </c>
    </row>
    <row r="981" spans="51:75">
      <c r="AY981" s="89" t="e">
        <f>VLOOKUP(C981,#REF!, 2,FALSE)</f>
        <v>#REF!</v>
      </c>
      <c r="BM981" s="61" t="s">
        <v>532</v>
      </c>
      <c r="BN981" s="61" t="s">
        <v>3254</v>
      </c>
      <c r="BO981" s="61" t="s">
        <v>4142</v>
      </c>
      <c r="BU981" s="61" t="s">
        <v>532</v>
      </c>
      <c r="BV981" s="61" t="s">
        <v>3254</v>
      </c>
      <c r="BW981" s="61" t="s">
        <v>4142</v>
      </c>
    </row>
    <row r="982" spans="51:75">
      <c r="AY982" s="89" t="e">
        <f>VLOOKUP(C982,#REF!, 2,FALSE)</f>
        <v>#REF!</v>
      </c>
      <c r="BM982" s="61" t="s">
        <v>4143</v>
      </c>
      <c r="BN982" s="61" t="s">
        <v>3047</v>
      </c>
      <c r="BO982" s="61" t="s">
        <v>4144</v>
      </c>
      <c r="BU982" s="61" t="s">
        <v>4143</v>
      </c>
      <c r="BV982" s="61" t="s">
        <v>3047</v>
      </c>
      <c r="BW982" s="61" t="s">
        <v>4144</v>
      </c>
    </row>
    <row r="983" spans="51:75">
      <c r="AY983" s="89" t="e">
        <f>VLOOKUP(C983,#REF!, 2,FALSE)</f>
        <v>#REF!</v>
      </c>
      <c r="BM983" s="61" t="s">
        <v>4145</v>
      </c>
      <c r="BN983" s="61" t="s">
        <v>3254</v>
      </c>
      <c r="BO983" s="61" t="s">
        <v>4146</v>
      </c>
      <c r="BU983" s="61" t="s">
        <v>4145</v>
      </c>
      <c r="BV983" s="61" t="s">
        <v>3254</v>
      </c>
      <c r="BW983" s="61" t="s">
        <v>4146</v>
      </c>
    </row>
    <row r="984" spans="51:75">
      <c r="AY984" s="89" t="e">
        <f>VLOOKUP(C984,#REF!, 2,FALSE)</f>
        <v>#REF!</v>
      </c>
      <c r="BM984" s="61" t="s">
        <v>4147</v>
      </c>
      <c r="BN984" s="61" t="s">
        <v>3254</v>
      </c>
      <c r="BO984" s="61" t="s">
        <v>2989</v>
      </c>
      <c r="BU984" s="61" t="s">
        <v>4147</v>
      </c>
      <c r="BV984" s="61" t="s">
        <v>3254</v>
      </c>
      <c r="BW984" s="61" t="s">
        <v>2989</v>
      </c>
    </row>
    <row r="985" spans="51:75">
      <c r="AY985" s="89" t="e">
        <f>VLOOKUP(C985,#REF!, 2,FALSE)</f>
        <v>#REF!</v>
      </c>
      <c r="BM985" s="61" t="s">
        <v>4148</v>
      </c>
      <c r="BN985" s="61" t="s">
        <v>1344</v>
      </c>
      <c r="BO985" s="61" t="s">
        <v>4149</v>
      </c>
      <c r="BU985" s="61" t="s">
        <v>4148</v>
      </c>
      <c r="BV985" s="61" t="s">
        <v>1344</v>
      </c>
      <c r="BW985" s="61" t="s">
        <v>4149</v>
      </c>
    </row>
    <row r="986" spans="51:75">
      <c r="AY986" s="89" t="e">
        <f>VLOOKUP(C986,#REF!, 2,FALSE)</f>
        <v>#REF!</v>
      </c>
      <c r="BM986" s="61" t="s">
        <v>827</v>
      </c>
      <c r="BN986" s="61" t="s">
        <v>3047</v>
      </c>
      <c r="BO986" s="61" t="s">
        <v>4150</v>
      </c>
      <c r="BU986" s="61" t="s">
        <v>827</v>
      </c>
      <c r="BV986" s="61" t="s">
        <v>3047</v>
      </c>
      <c r="BW986" s="61" t="s">
        <v>4150</v>
      </c>
    </row>
    <row r="987" spans="51:75">
      <c r="AY987" s="89" t="e">
        <f>VLOOKUP(C987,#REF!, 2,FALSE)</f>
        <v>#REF!</v>
      </c>
      <c r="BM987" s="61" t="s">
        <v>4151</v>
      </c>
      <c r="BN987" s="61" t="s">
        <v>812</v>
      </c>
      <c r="BO987" s="61" t="s">
        <v>4152</v>
      </c>
      <c r="BU987" s="61" t="s">
        <v>4151</v>
      </c>
      <c r="BV987" s="61" t="s">
        <v>812</v>
      </c>
      <c r="BW987" s="61" t="s">
        <v>4152</v>
      </c>
    </row>
    <row r="988" spans="51:75">
      <c r="AY988" s="89" t="e">
        <f>VLOOKUP(C988,#REF!, 2,FALSE)</f>
        <v>#REF!</v>
      </c>
      <c r="BM988" s="61" t="s">
        <v>4153</v>
      </c>
      <c r="BN988" s="61" t="s">
        <v>3047</v>
      </c>
      <c r="BO988" s="61" t="s">
        <v>4154</v>
      </c>
      <c r="BU988" s="61" t="s">
        <v>4153</v>
      </c>
      <c r="BV988" s="61" t="s">
        <v>3047</v>
      </c>
      <c r="BW988" s="61" t="s">
        <v>4154</v>
      </c>
    </row>
    <row r="989" spans="51:75">
      <c r="AY989" s="89" t="e">
        <f>VLOOKUP(C989,#REF!, 2,FALSE)</f>
        <v>#REF!</v>
      </c>
      <c r="BM989" s="61" t="s">
        <v>4155</v>
      </c>
      <c r="BN989" s="61" t="s">
        <v>3254</v>
      </c>
      <c r="BO989" s="61" t="s">
        <v>4157</v>
      </c>
      <c r="BU989" s="61" t="s">
        <v>4155</v>
      </c>
      <c r="BV989" s="61" t="s">
        <v>3254</v>
      </c>
      <c r="BW989" s="61" t="s">
        <v>4157</v>
      </c>
    </row>
    <row r="990" spans="51:75">
      <c r="AY990" s="89" t="e">
        <f>VLOOKUP(C990,#REF!, 2,FALSE)</f>
        <v>#REF!</v>
      </c>
      <c r="BM990" s="61" t="s">
        <v>4158</v>
      </c>
      <c r="BN990" s="61" t="s">
        <v>1344</v>
      </c>
      <c r="BO990" s="61" t="s">
        <v>4159</v>
      </c>
      <c r="BU990" s="61" t="s">
        <v>4158</v>
      </c>
      <c r="BV990" s="61" t="s">
        <v>1344</v>
      </c>
      <c r="BW990" s="61" t="s">
        <v>4159</v>
      </c>
    </row>
    <row r="991" spans="51:75">
      <c r="AY991" s="89" t="e">
        <f>VLOOKUP(C991,#REF!, 2,FALSE)</f>
        <v>#REF!</v>
      </c>
      <c r="BM991" s="61" t="s">
        <v>4160</v>
      </c>
      <c r="BN991" s="61" t="s">
        <v>3204</v>
      </c>
      <c r="BO991" s="61" t="s">
        <v>4161</v>
      </c>
      <c r="BU991" s="61" t="s">
        <v>4160</v>
      </c>
      <c r="BV991" s="61" t="s">
        <v>3204</v>
      </c>
      <c r="BW991" s="61" t="s">
        <v>4161</v>
      </c>
    </row>
    <row r="992" spans="51:75">
      <c r="AY992" s="89" t="e">
        <f>VLOOKUP(C992,#REF!, 2,FALSE)</f>
        <v>#REF!</v>
      </c>
      <c r="BM992" s="61" t="s">
        <v>4162</v>
      </c>
      <c r="BN992" s="61" t="s">
        <v>3254</v>
      </c>
      <c r="BO992" s="61" t="s">
        <v>4163</v>
      </c>
      <c r="BU992" s="61" t="s">
        <v>4162</v>
      </c>
      <c r="BV992" s="61" t="s">
        <v>3254</v>
      </c>
      <c r="BW992" s="61" t="s">
        <v>4163</v>
      </c>
    </row>
    <row r="993" spans="51:75">
      <c r="AY993" s="89" t="e">
        <f>VLOOKUP(C993,#REF!, 2,FALSE)</f>
        <v>#REF!</v>
      </c>
      <c r="BM993" s="61" t="s">
        <v>4164</v>
      </c>
      <c r="BN993" s="61" t="s">
        <v>3254</v>
      </c>
      <c r="BO993" s="61" t="s">
        <v>4165</v>
      </c>
      <c r="BU993" s="61" t="s">
        <v>4164</v>
      </c>
      <c r="BV993" s="61" t="s">
        <v>3254</v>
      </c>
      <c r="BW993" s="61" t="s">
        <v>4165</v>
      </c>
    </row>
    <row r="994" spans="51:75">
      <c r="AY994" s="89" t="e">
        <f>VLOOKUP(C994,#REF!, 2,FALSE)</f>
        <v>#REF!</v>
      </c>
      <c r="BM994" s="61" t="s">
        <v>828</v>
      </c>
      <c r="BN994" s="61" t="s">
        <v>3254</v>
      </c>
      <c r="BO994" s="61" t="s">
        <v>4166</v>
      </c>
      <c r="BU994" s="61" t="s">
        <v>828</v>
      </c>
      <c r="BV994" s="61" t="s">
        <v>3254</v>
      </c>
      <c r="BW994" s="61" t="s">
        <v>4166</v>
      </c>
    </row>
    <row r="995" spans="51:75">
      <c r="AY995" s="89" t="e">
        <f>VLOOKUP(C995,#REF!, 2,FALSE)</f>
        <v>#REF!</v>
      </c>
      <c r="BM995" s="61" t="s">
        <v>4167</v>
      </c>
      <c r="BN995" s="61" t="s">
        <v>3007</v>
      </c>
      <c r="BO995" s="61" t="s">
        <v>950</v>
      </c>
      <c r="BU995" s="61" t="s">
        <v>4167</v>
      </c>
      <c r="BV995" s="61" t="s">
        <v>3007</v>
      </c>
      <c r="BW995" s="61" t="s">
        <v>950</v>
      </c>
    </row>
    <row r="996" spans="51:75">
      <c r="AY996" s="89" t="e">
        <f>VLOOKUP(C996,#REF!, 2,FALSE)</f>
        <v>#REF!</v>
      </c>
      <c r="BM996" s="61" t="s">
        <v>4168</v>
      </c>
      <c r="BN996" s="61" t="s">
        <v>843</v>
      </c>
      <c r="BO996" s="61" t="s">
        <v>4169</v>
      </c>
      <c r="BU996" s="61" t="s">
        <v>4168</v>
      </c>
      <c r="BV996" s="61" t="s">
        <v>843</v>
      </c>
      <c r="BW996" s="61" t="s">
        <v>4169</v>
      </c>
    </row>
    <row r="997" spans="51:75">
      <c r="AY997" s="89" t="e">
        <f>VLOOKUP(C997,#REF!, 2,FALSE)</f>
        <v>#REF!</v>
      </c>
      <c r="BM997" s="61" t="s">
        <v>4170</v>
      </c>
      <c r="BN997" s="61" t="s">
        <v>1344</v>
      </c>
      <c r="BO997" s="61" t="s">
        <v>4171</v>
      </c>
      <c r="BU997" s="61" t="s">
        <v>4170</v>
      </c>
      <c r="BV997" s="61" t="s">
        <v>1344</v>
      </c>
      <c r="BW997" s="61" t="s">
        <v>4171</v>
      </c>
    </row>
    <row r="998" spans="51:75">
      <c r="AY998" s="89" t="e">
        <f>VLOOKUP(C998,#REF!, 2,FALSE)</f>
        <v>#REF!</v>
      </c>
      <c r="BM998" s="61" t="s">
        <v>829</v>
      </c>
      <c r="BN998" s="61" t="s">
        <v>3004</v>
      </c>
      <c r="BO998" s="61" t="s">
        <v>4172</v>
      </c>
      <c r="BU998" s="61" t="s">
        <v>829</v>
      </c>
      <c r="BV998" s="61" t="s">
        <v>3004</v>
      </c>
      <c r="BW998" s="61" t="s">
        <v>4172</v>
      </c>
    </row>
    <row r="999" spans="51:75">
      <c r="AY999" s="89" t="e">
        <f>VLOOKUP(C999,#REF!, 2,FALSE)</f>
        <v>#REF!</v>
      </c>
      <c r="BM999" s="61" t="s">
        <v>4173</v>
      </c>
      <c r="BN999" s="61" t="s">
        <v>782</v>
      </c>
      <c r="BO999" s="61" t="s">
        <v>4175</v>
      </c>
      <c r="BU999" s="61" t="s">
        <v>4173</v>
      </c>
      <c r="BV999" s="61" t="s">
        <v>782</v>
      </c>
      <c r="BW999" s="61" t="s">
        <v>4175</v>
      </c>
    </row>
    <row r="1000" spans="51:75">
      <c r="AY1000" s="89" t="e">
        <f>VLOOKUP(C1000,#REF!, 2,FALSE)</f>
        <v>#REF!</v>
      </c>
      <c r="BM1000" s="61" t="s">
        <v>4176</v>
      </c>
      <c r="BN1000" s="61" t="s">
        <v>2985</v>
      </c>
      <c r="BO1000" s="61" t="s">
        <v>2985</v>
      </c>
      <c r="BU1000" s="61" t="s">
        <v>4176</v>
      </c>
      <c r="BV1000" s="61" t="s">
        <v>2985</v>
      </c>
      <c r="BW1000" s="61" t="s">
        <v>2985</v>
      </c>
    </row>
    <row r="1001" spans="51:75">
      <c r="AY1001" s="89" t="e">
        <f>VLOOKUP(C1001,#REF!, 2,FALSE)</f>
        <v>#REF!</v>
      </c>
      <c r="BM1001" s="61" t="s">
        <v>4177</v>
      </c>
      <c r="BN1001" s="61" t="s">
        <v>2985</v>
      </c>
      <c r="BO1001" s="61" t="s">
        <v>4178</v>
      </c>
      <c r="BU1001" s="61" t="s">
        <v>4177</v>
      </c>
      <c r="BV1001" s="61" t="s">
        <v>2985</v>
      </c>
      <c r="BW1001" s="61" t="s">
        <v>4178</v>
      </c>
    </row>
    <row r="1002" spans="51:75">
      <c r="AY1002" s="89" t="e">
        <f>VLOOKUP(C1002,#REF!, 2,FALSE)</f>
        <v>#REF!</v>
      </c>
      <c r="BM1002" s="61" t="s">
        <v>4179</v>
      </c>
      <c r="BN1002" s="61" t="s">
        <v>698</v>
      </c>
      <c r="BO1002" s="61" t="s">
        <v>4181</v>
      </c>
      <c r="BU1002" s="61" t="s">
        <v>4179</v>
      </c>
      <c r="BV1002" s="61" t="s">
        <v>698</v>
      </c>
      <c r="BW1002" s="61" t="s">
        <v>4181</v>
      </c>
    </row>
    <row r="1003" spans="51:75">
      <c r="AY1003" s="89" t="e">
        <f>VLOOKUP(C1003,#REF!, 2,FALSE)</f>
        <v>#REF!</v>
      </c>
      <c r="BM1003" s="61" t="s">
        <v>4182</v>
      </c>
      <c r="BN1003" s="61" t="s">
        <v>621</v>
      </c>
      <c r="BO1003" s="61" t="s">
        <v>4183</v>
      </c>
      <c r="BU1003" s="61" t="s">
        <v>4182</v>
      </c>
      <c r="BV1003" s="61" t="s">
        <v>621</v>
      </c>
      <c r="BW1003" s="61" t="s">
        <v>4183</v>
      </c>
    </row>
    <row r="1004" spans="51:75">
      <c r="AY1004" s="89" t="e">
        <f>VLOOKUP(C1004,#REF!, 2,FALSE)</f>
        <v>#REF!</v>
      </c>
      <c r="BM1004" s="61" t="s">
        <v>553</v>
      </c>
      <c r="BN1004" s="61" t="s">
        <v>641</v>
      </c>
      <c r="BO1004" s="61" t="s">
        <v>4184</v>
      </c>
      <c r="BU1004" s="61" t="s">
        <v>553</v>
      </c>
      <c r="BV1004" s="61" t="s">
        <v>641</v>
      </c>
      <c r="BW1004" s="61" t="s">
        <v>4184</v>
      </c>
    </row>
    <row r="1005" spans="51:75">
      <c r="AY1005" s="89" t="e">
        <f>VLOOKUP(C1005,#REF!, 2,FALSE)</f>
        <v>#REF!</v>
      </c>
      <c r="BM1005" s="61" t="s">
        <v>4185</v>
      </c>
      <c r="BN1005" s="61" t="s">
        <v>641</v>
      </c>
      <c r="BO1005" s="61" t="s">
        <v>4186</v>
      </c>
      <c r="BU1005" s="61" t="s">
        <v>4185</v>
      </c>
      <c r="BV1005" s="61" t="s">
        <v>641</v>
      </c>
      <c r="BW1005" s="61" t="s">
        <v>4186</v>
      </c>
    </row>
    <row r="1006" spans="51:75">
      <c r="AY1006" s="89" t="e">
        <f>VLOOKUP(C1006,#REF!, 2,FALSE)</f>
        <v>#REF!</v>
      </c>
      <c r="BM1006" s="61" t="s">
        <v>4187</v>
      </c>
      <c r="BN1006" s="61" t="s">
        <v>3204</v>
      </c>
      <c r="BO1006" s="61" t="s">
        <v>4189</v>
      </c>
      <c r="BU1006" s="61" t="s">
        <v>4187</v>
      </c>
      <c r="BV1006" s="61" t="s">
        <v>3204</v>
      </c>
      <c r="BW1006" s="61" t="s">
        <v>4189</v>
      </c>
    </row>
    <row r="1007" spans="51:75">
      <c r="AY1007" s="89" t="e">
        <f>VLOOKUP(C1007,#REF!, 2,FALSE)</f>
        <v>#REF!</v>
      </c>
      <c r="BM1007" s="61" t="s">
        <v>4190</v>
      </c>
      <c r="BN1007" s="61" t="s">
        <v>2985</v>
      </c>
      <c r="BO1007" s="61" t="s">
        <v>1052</v>
      </c>
      <c r="BU1007" s="61" t="s">
        <v>4190</v>
      </c>
      <c r="BV1007" s="61" t="s">
        <v>2985</v>
      </c>
      <c r="BW1007" s="61" t="s">
        <v>1052</v>
      </c>
    </row>
    <row r="1008" spans="51:75">
      <c r="AY1008" s="89" t="e">
        <f>VLOOKUP(C1008,#REF!, 2,FALSE)</f>
        <v>#REF!</v>
      </c>
      <c r="BM1008" s="61" t="s">
        <v>4192</v>
      </c>
      <c r="BN1008" s="61" t="s">
        <v>3254</v>
      </c>
      <c r="BO1008" s="61" t="s">
        <v>3232</v>
      </c>
      <c r="BU1008" s="61" t="s">
        <v>4192</v>
      </c>
      <c r="BV1008" s="61" t="s">
        <v>3254</v>
      </c>
      <c r="BW1008" s="61" t="s">
        <v>3232</v>
      </c>
    </row>
    <row r="1009" spans="51:75">
      <c r="AY1009" s="89" t="e">
        <f>VLOOKUP(C1009,#REF!, 2,FALSE)</f>
        <v>#REF!</v>
      </c>
      <c r="BM1009" s="61" t="s">
        <v>4193</v>
      </c>
      <c r="BN1009" s="61" t="s">
        <v>1141</v>
      </c>
      <c r="BO1009" s="61" t="s">
        <v>4194</v>
      </c>
      <c r="BU1009" s="61" t="s">
        <v>4193</v>
      </c>
      <c r="BV1009" s="61" t="s">
        <v>1141</v>
      </c>
      <c r="BW1009" s="61" t="s">
        <v>4194</v>
      </c>
    </row>
    <row r="1010" spans="51:75">
      <c r="AY1010" s="89" t="e">
        <f>VLOOKUP(C1010,#REF!, 2,FALSE)</f>
        <v>#REF!</v>
      </c>
      <c r="BM1010" s="61" t="s">
        <v>4195</v>
      </c>
      <c r="BN1010" s="61" t="s">
        <v>633</v>
      </c>
      <c r="BO1010" s="61" t="s">
        <v>4197</v>
      </c>
      <c r="BU1010" s="61" t="s">
        <v>4195</v>
      </c>
      <c r="BV1010" s="61" t="s">
        <v>633</v>
      </c>
      <c r="BW1010" s="61" t="s">
        <v>4197</v>
      </c>
    </row>
    <row r="1011" spans="51:75">
      <c r="AY1011" s="89" t="e">
        <f>VLOOKUP(C1011,#REF!, 2,FALSE)</f>
        <v>#REF!</v>
      </c>
      <c r="BM1011" s="61" t="s">
        <v>530</v>
      </c>
      <c r="BN1011" s="61" t="s">
        <v>638</v>
      </c>
      <c r="BO1011" s="61" t="s">
        <v>3994</v>
      </c>
      <c r="BU1011" s="61" t="s">
        <v>530</v>
      </c>
      <c r="BV1011" s="61" t="s">
        <v>638</v>
      </c>
      <c r="BW1011" s="61" t="s">
        <v>3994</v>
      </c>
    </row>
    <row r="1012" spans="51:75">
      <c r="AY1012" s="89" t="e">
        <f>VLOOKUP(C1012,#REF!, 2,FALSE)</f>
        <v>#REF!</v>
      </c>
      <c r="BM1012" s="61" t="s">
        <v>830</v>
      </c>
      <c r="BN1012" s="61" t="s">
        <v>638</v>
      </c>
      <c r="BO1012" s="61" t="s">
        <v>4198</v>
      </c>
      <c r="BU1012" s="61" t="s">
        <v>830</v>
      </c>
      <c r="BV1012" s="61" t="s">
        <v>638</v>
      </c>
      <c r="BW1012" s="61" t="s">
        <v>4198</v>
      </c>
    </row>
    <row r="1013" spans="51:75">
      <c r="AY1013" s="89" t="e">
        <f>VLOOKUP(C1013,#REF!, 2,FALSE)</f>
        <v>#REF!</v>
      </c>
      <c r="BM1013" s="61" t="s">
        <v>531</v>
      </c>
      <c r="BN1013" s="61" t="s">
        <v>638</v>
      </c>
      <c r="BO1013" s="61" t="s">
        <v>4199</v>
      </c>
      <c r="BU1013" s="61" t="s">
        <v>531</v>
      </c>
      <c r="BV1013" s="61" t="s">
        <v>638</v>
      </c>
      <c r="BW1013" s="61" t="s">
        <v>4199</v>
      </c>
    </row>
    <row r="1014" spans="51:75">
      <c r="AY1014" s="89" t="e">
        <f>VLOOKUP(C1014,#REF!, 2,FALSE)</f>
        <v>#REF!</v>
      </c>
      <c r="BM1014" s="61" t="s">
        <v>4200</v>
      </c>
      <c r="BN1014" s="61" t="s">
        <v>3254</v>
      </c>
      <c r="BO1014" s="61" t="s">
        <v>4201</v>
      </c>
      <c r="BU1014" s="61" t="s">
        <v>4200</v>
      </c>
      <c r="BV1014" s="61" t="s">
        <v>3254</v>
      </c>
      <c r="BW1014" s="61" t="s">
        <v>4201</v>
      </c>
    </row>
    <row r="1015" spans="51:75">
      <c r="AY1015" s="89" t="e">
        <f>VLOOKUP(C1015,#REF!, 2,FALSE)</f>
        <v>#REF!</v>
      </c>
      <c r="BM1015" s="61" t="s">
        <v>831</v>
      </c>
      <c r="BN1015" s="61" t="s">
        <v>1344</v>
      </c>
      <c r="BO1015" s="61" t="s">
        <v>4202</v>
      </c>
      <c r="BU1015" s="61" t="s">
        <v>831</v>
      </c>
      <c r="BV1015" s="61" t="s">
        <v>1344</v>
      </c>
      <c r="BW1015" s="61" t="s">
        <v>4202</v>
      </c>
    </row>
    <row r="1016" spans="51:75">
      <c r="AY1016" s="89" t="e">
        <f>VLOOKUP(C1016,#REF!, 2,FALSE)</f>
        <v>#REF!</v>
      </c>
      <c r="BM1016" s="61" t="s">
        <v>4203</v>
      </c>
      <c r="BN1016" s="61" t="s">
        <v>3047</v>
      </c>
      <c r="BO1016" s="61" t="s">
        <v>2983</v>
      </c>
      <c r="BU1016" s="61" t="s">
        <v>4203</v>
      </c>
      <c r="BV1016" s="61" t="s">
        <v>3047</v>
      </c>
      <c r="BW1016" s="61" t="s">
        <v>2983</v>
      </c>
    </row>
    <row r="1017" spans="51:75">
      <c r="AY1017" s="89" t="e">
        <f>VLOOKUP(C1017,#REF!, 2,FALSE)</f>
        <v>#REF!</v>
      </c>
      <c r="BM1017" s="61" t="s">
        <v>4204</v>
      </c>
      <c r="BN1017" s="61" t="s">
        <v>3007</v>
      </c>
      <c r="BO1017" s="61" t="s">
        <v>3159</v>
      </c>
      <c r="BU1017" s="61" t="s">
        <v>4204</v>
      </c>
      <c r="BV1017" s="61" t="s">
        <v>3007</v>
      </c>
      <c r="BW1017" s="61" t="s">
        <v>3159</v>
      </c>
    </row>
    <row r="1018" spans="51:75">
      <c r="AY1018" s="89" t="e">
        <f>VLOOKUP(C1018,#REF!, 2,FALSE)</f>
        <v>#REF!</v>
      </c>
      <c r="BM1018" s="61" t="s">
        <v>4205</v>
      </c>
      <c r="BN1018" s="61" t="s">
        <v>2981</v>
      </c>
      <c r="BO1018" s="61" t="s">
        <v>3533</v>
      </c>
      <c r="BU1018" s="61" t="s">
        <v>4205</v>
      </c>
      <c r="BV1018" s="61" t="s">
        <v>2981</v>
      </c>
      <c r="BW1018" s="61" t="s">
        <v>3533</v>
      </c>
    </row>
    <row r="1019" spans="51:75">
      <c r="AY1019" s="89" t="e">
        <f>VLOOKUP(C1019,#REF!, 2,FALSE)</f>
        <v>#REF!</v>
      </c>
      <c r="BM1019" s="61" t="s">
        <v>4206</v>
      </c>
      <c r="BN1019" s="61" t="s">
        <v>1269</v>
      </c>
      <c r="BO1019" s="61" t="s">
        <v>4207</v>
      </c>
      <c r="BU1019" s="61" t="s">
        <v>4206</v>
      </c>
      <c r="BV1019" s="61" t="s">
        <v>1269</v>
      </c>
      <c r="BW1019" s="61" t="s">
        <v>4207</v>
      </c>
    </row>
    <row r="1020" spans="51:75">
      <c r="AY1020" s="89" t="e">
        <f>VLOOKUP(C1020,#REF!, 2,FALSE)</f>
        <v>#REF!</v>
      </c>
      <c r="BM1020" s="61" t="s">
        <v>4208</v>
      </c>
      <c r="BN1020" s="61" t="s">
        <v>3047</v>
      </c>
      <c r="BO1020" s="61" t="s">
        <v>4209</v>
      </c>
      <c r="BU1020" s="61" t="s">
        <v>4208</v>
      </c>
      <c r="BV1020" s="61" t="s">
        <v>3047</v>
      </c>
      <c r="BW1020" s="61" t="s">
        <v>4209</v>
      </c>
    </row>
    <row r="1021" spans="51:75">
      <c r="AY1021" s="89" t="e">
        <f>VLOOKUP(C1021,#REF!, 2,FALSE)</f>
        <v>#REF!</v>
      </c>
      <c r="BM1021" s="61" t="s">
        <v>552</v>
      </c>
      <c r="BN1021" s="61" t="s">
        <v>2985</v>
      </c>
      <c r="BO1021" s="61" t="s">
        <v>4210</v>
      </c>
      <c r="BU1021" s="61" t="s">
        <v>552</v>
      </c>
      <c r="BV1021" s="61" t="s">
        <v>2985</v>
      </c>
      <c r="BW1021" s="61" t="s">
        <v>4210</v>
      </c>
    </row>
    <row r="1022" spans="51:75">
      <c r="AY1022" s="89" t="e">
        <f>VLOOKUP(C1022,#REF!, 2,FALSE)</f>
        <v>#REF!</v>
      </c>
      <c r="BM1022" s="61" t="s">
        <v>4211</v>
      </c>
      <c r="BN1022" s="61" t="s">
        <v>3007</v>
      </c>
      <c r="BO1022" s="61" t="s">
        <v>4212</v>
      </c>
      <c r="BU1022" s="61" t="s">
        <v>4211</v>
      </c>
      <c r="BV1022" s="61" t="s">
        <v>3007</v>
      </c>
      <c r="BW1022" s="61" t="s">
        <v>4212</v>
      </c>
    </row>
    <row r="1023" spans="51:75">
      <c r="AY1023" s="89" t="e">
        <f>VLOOKUP(C1023,#REF!, 2,FALSE)</f>
        <v>#REF!</v>
      </c>
      <c r="BM1023" s="61" t="s">
        <v>4213</v>
      </c>
      <c r="BN1023" s="61" t="s">
        <v>619</v>
      </c>
      <c r="BO1023" s="61" t="s">
        <v>4214</v>
      </c>
      <c r="BU1023" s="61" t="s">
        <v>4213</v>
      </c>
      <c r="BV1023" s="61" t="s">
        <v>619</v>
      </c>
      <c r="BW1023" s="61" t="s">
        <v>4214</v>
      </c>
    </row>
    <row r="1024" spans="51:75">
      <c r="AY1024" s="89" t="e">
        <f>VLOOKUP(C1024,#REF!, 2,FALSE)</f>
        <v>#REF!</v>
      </c>
      <c r="BM1024" s="61" t="s">
        <v>4215</v>
      </c>
      <c r="BN1024" s="61" t="s">
        <v>1271</v>
      </c>
      <c r="BO1024" s="61" t="s">
        <v>4216</v>
      </c>
      <c r="BU1024" s="61" t="s">
        <v>4215</v>
      </c>
      <c r="BV1024" s="61" t="s">
        <v>1271</v>
      </c>
      <c r="BW1024" s="61" t="s">
        <v>4216</v>
      </c>
    </row>
    <row r="1025" spans="51:75">
      <c r="AY1025" s="89" t="e">
        <f>VLOOKUP(C1025,#REF!, 2,FALSE)</f>
        <v>#REF!</v>
      </c>
      <c r="BM1025" s="61" t="s">
        <v>4217</v>
      </c>
      <c r="BN1025" s="61" t="s">
        <v>2985</v>
      </c>
      <c r="BO1025" s="61" t="s">
        <v>2985</v>
      </c>
      <c r="BU1025" s="61" t="s">
        <v>4217</v>
      </c>
      <c r="BV1025" s="61" t="s">
        <v>2985</v>
      </c>
      <c r="BW1025" s="61" t="s">
        <v>2985</v>
      </c>
    </row>
    <row r="1026" spans="51:75">
      <c r="AY1026" s="89" t="e">
        <f>VLOOKUP(C1026,#REF!, 2,FALSE)</f>
        <v>#REF!</v>
      </c>
      <c r="BM1026" s="61" t="s">
        <v>832</v>
      </c>
      <c r="BN1026" s="61" t="s">
        <v>2985</v>
      </c>
      <c r="BO1026" s="61" t="s">
        <v>855</v>
      </c>
      <c r="BU1026" s="61" t="s">
        <v>832</v>
      </c>
      <c r="BV1026" s="61" t="s">
        <v>2985</v>
      </c>
      <c r="BW1026" s="61" t="s">
        <v>855</v>
      </c>
    </row>
    <row r="1027" spans="51:75">
      <c r="AY1027" s="89" t="e">
        <f>VLOOKUP(C1027,#REF!, 2,FALSE)</f>
        <v>#REF!</v>
      </c>
      <c r="BM1027" s="61" t="s">
        <v>833</v>
      </c>
      <c r="BN1027" s="61" t="s">
        <v>812</v>
      </c>
      <c r="BO1027" s="61" t="s">
        <v>4218</v>
      </c>
      <c r="BU1027" s="61" t="s">
        <v>833</v>
      </c>
      <c r="BV1027" s="61" t="s">
        <v>812</v>
      </c>
      <c r="BW1027" s="61" t="s">
        <v>4218</v>
      </c>
    </row>
    <row r="1028" spans="51:75">
      <c r="AY1028" s="89" t="e">
        <f>VLOOKUP(C1028,#REF!, 2,FALSE)</f>
        <v>#REF!</v>
      </c>
      <c r="BM1028" s="61" t="s">
        <v>4219</v>
      </c>
      <c r="BN1028" s="61" t="s">
        <v>3047</v>
      </c>
      <c r="BO1028" s="61" t="s">
        <v>4221</v>
      </c>
      <c r="BU1028" s="61" t="s">
        <v>4219</v>
      </c>
      <c r="BV1028" s="61" t="s">
        <v>3047</v>
      </c>
      <c r="BW1028" s="61" t="s">
        <v>4221</v>
      </c>
    </row>
    <row r="1029" spans="51:75">
      <c r="AY1029" s="89" t="e">
        <f>VLOOKUP(C1029,#REF!, 2,FALSE)</f>
        <v>#REF!</v>
      </c>
      <c r="BM1029" s="61" t="s">
        <v>4222</v>
      </c>
      <c r="BN1029" s="61" t="s">
        <v>618</v>
      </c>
      <c r="BO1029" s="61" t="s">
        <v>4223</v>
      </c>
      <c r="BU1029" s="61" t="s">
        <v>4222</v>
      </c>
      <c r="BV1029" s="61" t="s">
        <v>618</v>
      </c>
      <c r="BW1029" s="61" t="s">
        <v>4223</v>
      </c>
    </row>
    <row r="1030" spans="51:75">
      <c r="AY1030" s="89" t="e">
        <f>VLOOKUP(C1030,#REF!, 2,FALSE)</f>
        <v>#REF!</v>
      </c>
      <c r="BM1030" s="61" t="s">
        <v>4224</v>
      </c>
      <c r="BN1030" s="61" t="s">
        <v>665</v>
      </c>
      <c r="BO1030" s="61" t="s">
        <v>4225</v>
      </c>
      <c r="BU1030" s="61" t="s">
        <v>4224</v>
      </c>
      <c r="BV1030" s="61" t="s">
        <v>665</v>
      </c>
      <c r="BW1030" s="61" t="s">
        <v>4225</v>
      </c>
    </row>
    <row r="1031" spans="51:75">
      <c r="AY1031" s="89" t="e">
        <f>VLOOKUP(C1031,#REF!, 2,FALSE)</f>
        <v>#REF!</v>
      </c>
      <c r="BM1031" s="61" t="s">
        <v>4227</v>
      </c>
      <c r="BN1031" s="61" t="s">
        <v>668</v>
      </c>
      <c r="BO1031" s="61" t="s">
        <v>2111</v>
      </c>
      <c r="BU1031" s="61" t="s">
        <v>4227</v>
      </c>
      <c r="BV1031" s="61" t="s">
        <v>668</v>
      </c>
      <c r="BW1031" s="61" t="s">
        <v>2111</v>
      </c>
    </row>
    <row r="1032" spans="51:75">
      <c r="AY1032" s="89" t="e">
        <f>VLOOKUP(C1032,#REF!, 2,FALSE)</f>
        <v>#REF!</v>
      </c>
      <c r="BM1032" s="61" t="s">
        <v>4228</v>
      </c>
      <c r="BN1032" s="61" t="s">
        <v>641</v>
      </c>
      <c r="BO1032" s="61" t="s">
        <v>4229</v>
      </c>
      <c r="BU1032" s="61" t="s">
        <v>4228</v>
      </c>
      <c r="BV1032" s="61" t="s">
        <v>641</v>
      </c>
      <c r="BW1032" s="61" t="s">
        <v>4229</v>
      </c>
    </row>
    <row r="1033" spans="51:75">
      <c r="AY1033" s="89" t="e">
        <f>VLOOKUP(C1033,#REF!, 2,FALSE)</f>
        <v>#REF!</v>
      </c>
      <c r="BM1033" s="61" t="s">
        <v>834</v>
      </c>
      <c r="BN1033" s="61" t="s">
        <v>1344</v>
      </c>
      <c r="BO1033" s="61" t="s">
        <v>3376</v>
      </c>
      <c r="BU1033" s="61" t="s">
        <v>834</v>
      </c>
      <c r="BV1033" s="61" t="s">
        <v>1344</v>
      </c>
      <c r="BW1033" s="61" t="s">
        <v>3376</v>
      </c>
    </row>
    <row r="1034" spans="51:75">
      <c r="AY1034" s="89" t="e">
        <f>VLOOKUP(C1034,#REF!, 2,FALSE)</f>
        <v>#REF!</v>
      </c>
      <c r="BM1034" s="61" t="s">
        <v>4231</v>
      </c>
      <c r="BN1034" s="61" t="s">
        <v>3254</v>
      </c>
      <c r="BO1034" s="61" t="s">
        <v>4232</v>
      </c>
      <c r="BU1034" s="61" t="s">
        <v>4231</v>
      </c>
      <c r="BV1034" s="61" t="s">
        <v>3254</v>
      </c>
      <c r="BW1034" s="61" t="s">
        <v>4232</v>
      </c>
    </row>
    <row r="1035" spans="51:75">
      <c r="AY1035" s="89" t="e">
        <f>VLOOKUP(C1035,#REF!, 2,FALSE)</f>
        <v>#REF!</v>
      </c>
      <c r="BM1035" s="61" t="s">
        <v>4233</v>
      </c>
      <c r="BN1035" s="61" t="s">
        <v>1141</v>
      </c>
      <c r="BO1035" s="61" t="s">
        <v>4234</v>
      </c>
      <c r="BU1035" s="61" t="s">
        <v>4233</v>
      </c>
      <c r="BV1035" s="61" t="s">
        <v>1141</v>
      </c>
      <c r="BW1035" s="61" t="s">
        <v>4234</v>
      </c>
    </row>
    <row r="1036" spans="51:75">
      <c r="AY1036" s="89" t="e">
        <f>VLOOKUP(C1036,#REF!, 2,FALSE)</f>
        <v>#REF!</v>
      </c>
      <c r="BM1036" s="61" t="s">
        <v>4235</v>
      </c>
      <c r="BN1036" s="61" t="s">
        <v>1271</v>
      </c>
      <c r="BO1036" s="61" t="s">
        <v>4236</v>
      </c>
      <c r="BU1036" s="61" t="s">
        <v>4235</v>
      </c>
      <c r="BV1036" s="61" t="s">
        <v>1271</v>
      </c>
      <c r="BW1036" s="61" t="s">
        <v>4236</v>
      </c>
    </row>
    <row r="1037" spans="51:75">
      <c r="AY1037" s="89" t="e">
        <f>VLOOKUP(C1037,#REF!, 2,FALSE)</f>
        <v>#REF!</v>
      </c>
      <c r="BM1037" s="61" t="s">
        <v>4237</v>
      </c>
      <c r="BN1037" s="61" t="s">
        <v>2985</v>
      </c>
      <c r="BO1037" s="61" t="s">
        <v>4238</v>
      </c>
      <c r="BU1037" s="61" t="s">
        <v>4237</v>
      </c>
      <c r="BV1037" s="61" t="s">
        <v>2985</v>
      </c>
      <c r="BW1037" s="61" t="s">
        <v>4238</v>
      </c>
    </row>
    <row r="1038" spans="51:75">
      <c r="AY1038" s="89" t="e">
        <f>VLOOKUP(C1038,#REF!, 2,FALSE)</f>
        <v>#REF!</v>
      </c>
      <c r="BM1038" s="61" t="s">
        <v>529</v>
      </c>
      <c r="BN1038" s="61" t="s">
        <v>618</v>
      </c>
      <c r="BO1038" s="61" t="s">
        <v>4239</v>
      </c>
      <c r="BU1038" s="61" t="s">
        <v>529</v>
      </c>
      <c r="BV1038" s="61" t="s">
        <v>618</v>
      </c>
      <c r="BW1038" s="61" t="s">
        <v>4239</v>
      </c>
    </row>
    <row r="1039" spans="51:75">
      <c r="AY1039" s="89" t="e">
        <f>VLOOKUP(C1039,#REF!, 2,FALSE)</f>
        <v>#REF!</v>
      </c>
      <c r="BM1039" s="61" t="s">
        <v>4240</v>
      </c>
      <c r="BN1039" s="61" t="s">
        <v>1693</v>
      </c>
      <c r="BO1039" s="61" t="s">
        <v>4241</v>
      </c>
      <c r="BU1039" s="61" t="s">
        <v>4240</v>
      </c>
      <c r="BV1039" s="61" t="s">
        <v>1693</v>
      </c>
      <c r="BW1039" s="61" t="s">
        <v>4241</v>
      </c>
    </row>
    <row r="1040" spans="51:75">
      <c r="AY1040" s="89" t="e">
        <f>VLOOKUP(C1040,#REF!, 2,FALSE)</f>
        <v>#REF!</v>
      </c>
      <c r="BM1040" s="61" t="s">
        <v>566</v>
      </c>
      <c r="BN1040" s="61" t="s">
        <v>785</v>
      </c>
      <c r="BO1040" s="61" t="s">
        <v>4242</v>
      </c>
      <c r="BU1040" s="61" t="s">
        <v>566</v>
      </c>
      <c r="BV1040" s="61" t="s">
        <v>785</v>
      </c>
      <c r="BW1040" s="61" t="s">
        <v>4242</v>
      </c>
    </row>
    <row r="1041" spans="51:75">
      <c r="AY1041" s="89" t="e">
        <f>VLOOKUP(C1041,#REF!, 2,FALSE)</f>
        <v>#REF!</v>
      </c>
      <c r="BM1041" s="61" t="s">
        <v>4243</v>
      </c>
      <c r="BN1041" s="61" t="s">
        <v>641</v>
      </c>
      <c r="BO1041" s="61" t="s">
        <v>1064</v>
      </c>
      <c r="BU1041" s="61" t="s">
        <v>4243</v>
      </c>
      <c r="BV1041" s="61" t="s">
        <v>641</v>
      </c>
      <c r="BW1041" s="61" t="s">
        <v>1064</v>
      </c>
    </row>
    <row r="1042" spans="51:75">
      <c r="AY1042" s="89" t="e">
        <f>VLOOKUP(C1042,#REF!, 2,FALSE)</f>
        <v>#REF!</v>
      </c>
      <c r="BM1042" s="61" t="s">
        <v>4244</v>
      </c>
      <c r="BN1042" s="61" t="s">
        <v>2985</v>
      </c>
      <c r="BO1042" s="61" t="s">
        <v>4246</v>
      </c>
      <c r="BU1042" s="61" t="s">
        <v>4244</v>
      </c>
      <c r="BV1042" s="61" t="s">
        <v>2985</v>
      </c>
      <c r="BW1042" s="61" t="s">
        <v>4246</v>
      </c>
    </row>
    <row r="1043" spans="51:75">
      <c r="AY1043" s="89" t="e">
        <f>VLOOKUP(C1043,#REF!, 2,FALSE)</f>
        <v>#REF!</v>
      </c>
      <c r="BM1043" s="61" t="s">
        <v>835</v>
      </c>
      <c r="BN1043" s="61" t="s">
        <v>638</v>
      </c>
      <c r="BO1043" s="61" t="s">
        <v>4247</v>
      </c>
      <c r="BU1043" s="61" t="s">
        <v>835</v>
      </c>
      <c r="BV1043" s="61" t="s">
        <v>638</v>
      </c>
      <c r="BW1043" s="61" t="s">
        <v>4247</v>
      </c>
    </row>
    <row r="1044" spans="51:75">
      <c r="AY1044" s="89" t="e">
        <f>VLOOKUP(C1044,#REF!, 2,FALSE)</f>
        <v>#REF!</v>
      </c>
      <c r="BM1044" s="61" t="s">
        <v>4249</v>
      </c>
      <c r="BN1044" s="61" t="s">
        <v>2985</v>
      </c>
      <c r="BO1044" s="61" t="s">
        <v>4250</v>
      </c>
      <c r="BU1044" s="61" t="s">
        <v>4249</v>
      </c>
      <c r="BV1044" s="61" t="s">
        <v>2985</v>
      </c>
      <c r="BW1044" s="61" t="s">
        <v>4250</v>
      </c>
    </row>
    <row r="1045" spans="51:75">
      <c r="AY1045" s="89" t="e">
        <f>VLOOKUP(C1045,#REF!, 2,FALSE)</f>
        <v>#REF!</v>
      </c>
      <c r="BM1045" s="61" t="s">
        <v>4251</v>
      </c>
      <c r="BN1045" s="61" t="s">
        <v>2985</v>
      </c>
      <c r="BO1045" s="61" t="s">
        <v>4252</v>
      </c>
      <c r="BU1045" s="61" t="s">
        <v>4251</v>
      </c>
      <c r="BV1045" s="61" t="s">
        <v>2985</v>
      </c>
      <c r="BW1045" s="61" t="s">
        <v>4252</v>
      </c>
    </row>
    <row r="1046" spans="51:75">
      <c r="AY1046" s="89" t="e">
        <f>VLOOKUP(C1046,#REF!, 2,FALSE)</f>
        <v>#REF!</v>
      </c>
      <c r="BM1046" s="61" t="s">
        <v>4254</v>
      </c>
      <c r="BN1046" s="61" t="s">
        <v>3204</v>
      </c>
      <c r="BO1046" s="61" t="s">
        <v>4256</v>
      </c>
      <c r="BU1046" s="61" t="s">
        <v>4254</v>
      </c>
      <c r="BV1046" s="61" t="s">
        <v>3204</v>
      </c>
      <c r="BW1046" s="61" t="s">
        <v>4256</v>
      </c>
    </row>
    <row r="1047" spans="51:75">
      <c r="AY1047" s="89" t="e">
        <f>VLOOKUP(C1047,#REF!, 2,FALSE)</f>
        <v>#REF!</v>
      </c>
      <c r="BM1047" s="61" t="s">
        <v>4257</v>
      </c>
      <c r="BN1047" s="61" t="s">
        <v>16990</v>
      </c>
      <c r="BO1047" s="61" t="s">
        <v>772</v>
      </c>
      <c r="BU1047" s="61" t="s">
        <v>4257</v>
      </c>
      <c r="BV1047" s="61" t="s">
        <v>16990</v>
      </c>
      <c r="BW1047" s="61" t="s">
        <v>772</v>
      </c>
    </row>
    <row r="1048" spans="51:75">
      <c r="AY1048" s="89" t="e">
        <f>VLOOKUP(C1048,#REF!, 2,FALSE)</f>
        <v>#REF!</v>
      </c>
      <c r="BM1048" s="61" t="s">
        <v>4258</v>
      </c>
      <c r="BN1048" s="61" t="s">
        <v>789</v>
      </c>
      <c r="BO1048" s="61" t="s">
        <v>1523</v>
      </c>
      <c r="BU1048" s="61" t="s">
        <v>4258</v>
      </c>
      <c r="BV1048" s="61" t="s">
        <v>789</v>
      </c>
      <c r="BW1048" s="61" t="s">
        <v>1523</v>
      </c>
    </row>
    <row r="1049" spans="51:75">
      <c r="AY1049" s="89" t="e">
        <f>VLOOKUP(C1049,#REF!, 2,FALSE)</f>
        <v>#REF!</v>
      </c>
      <c r="BM1049" s="61" t="s">
        <v>4260</v>
      </c>
      <c r="BN1049" s="61" t="s">
        <v>3047</v>
      </c>
      <c r="BO1049" s="61" t="s">
        <v>2938</v>
      </c>
      <c r="BU1049" s="61" t="s">
        <v>4260</v>
      </c>
      <c r="BV1049" s="61" t="s">
        <v>3047</v>
      </c>
      <c r="BW1049" s="61" t="s">
        <v>2938</v>
      </c>
    </row>
    <row r="1050" spans="51:75">
      <c r="AY1050" s="89" t="e">
        <f>VLOOKUP(C1050,#REF!, 2,FALSE)</f>
        <v>#REF!</v>
      </c>
      <c r="BM1050" s="61" t="s">
        <v>4262</v>
      </c>
      <c r="BN1050" s="61" t="s">
        <v>3047</v>
      </c>
      <c r="BO1050" s="61" t="s">
        <v>4263</v>
      </c>
      <c r="BU1050" s="61" t="s">
        <v>4262</v>
      </c>
      <c r="BV1050" s="61" t="s">
        <v>3047</v>
      </c>
      <c r="BW1050" s="61" t="s">
        <v>4263</v>
      </c>
    </row>
    <row r="1051" spans="51:75">
      <c r="AY1051" s="89" t="e">
        <f>VLOOKUP(C1051,#REF!, 2,FALSE)</f>
        <v>#REF!</v>
      </c>
      <c r="BM1051" s="61" t="s">
        <v>836</v>
      </c>
      <c r="BN1051" s="61" t="s">
        <v>2985</v>
      </c>
      <c r="BO1051" s="61" t="s">
        <v>4265</v>
      </c>
      <c r="BU1051" s="61" t="s">
        <v>836</v>
      </c>
      <c r="BV1051" s="61" t="s">
        <v>2985</v>
      </c>
      <c r="BW1051" s="61" t="s">
        <v>4265</v>
      </c>
    </row>
    <row r="1052" spans="51:75">
      <c r="AY1052" s="89" t="e">
        <f>VLOOKUP(C1052,#REF!, 2,FALSE)</f>
        <v>#REF!</v>
      </c>
      <c r="BM1052" s="61" t="s">
        <v>4266</v>
      </c>
      <c r="BN1052" s="61" t="s">
        <v>2985</v>
      </c>
      <c r="BO1052" s="61" t="s">
        <v>2985</v>
      </c>
      <c r="BU1052" s="61" t="s">
        <v>4266</v>
      </c>
      <c r="BV1052" s="61" t="s">
        <v>2985</v>
      </c>
      <c r="BW1052" s="61" t="s">
        <v>2985</v>
      </c>
    </row>
    <row r="1053" spans="51:75">
      <c r="AY1053" s="89" t="e">
        <f>VLOOKUP(C1053,#REF!, 2,FALSE)</f>
        <v>#REF!</v>
      </c>
      <c r="BM1053" s="61" t="s">
        <v>4267</v>
      </c>
      <c r="BN1053" s="61" t="s">
        <v>2985</v>
      </c>
      <c r="BO1053" s="61" t="s">
        <v>4263</v>
      </c>
      <c r="BU1053" s="61" t="s">
        <v>4267</v>
      </c>
      <c r="BV1053" s="61" t="s">
        <v>2985</v>
      </c>
      <c r="BW1053" s="61" t="s">
        <v>4263</v>
      </c>
    </row>
    <row r="1054" spans="51:75">
      <c r="AY1054" s="89" t="e">
        <f>VLOOKUP(C1054,#REF!, 2,FALSE)</f>
        <v>#REF!</v>
      </c>
      <c r="BM1054" s="61" t="s">
        <v>4269</v>
      </c>
      <c r="BN1054" s="61" t="s">
        <v>615</v>
      </c>
      <c r="BO1054" s="61" t="s">
        <v>4270</v>
      </c>
      <c r="BU1054" s="61" t="s">
        <v>4269</v>
      </c>
      <c r="BV1054" s="61" t="s">
        <v>615</v>
      </c>
      <c r="BW1054" s="61" t="s">
        <v>4270</v>
      </c>
    </row>
    <row r="1055" spans="51:75">
      <c r="AY1055" s="89" t="e">
        <f>VLOOKUP(C1055,#REF!, 2,FALSE)</f>
        <v>#REF!</v>
      </c>
      <c r="BM1055" s="61" t="s">
        <v>4271</v>
      </c>
      <c r="BN1055" s="61" t="s">
        <v>2985</v>
      </c>
      <c r="BO1055" s="61" t="s">
        <v>2985</v>
      </c>
      <c r="BU1055" s="61" t="s">
        <v>4271</v>
      </c>
      <c r="BV1055" s="61" t="s">
        <v>2985</v>
      </c>
      <c r="BW1055" s="61" t="s">
        <v>2985</v>
      </c>
    </row>
    <row r="1056" spans="51:75">
      <c r="AY1056" s="89" t="e">
        <f>VLOOKUP(C1056,#REF!, 2,FALSE)</f>
        <v>#REF!</v>
      </c>
      <c r="BM1056" s="61" t="s">
        <v>4272</v>
      </c>
      <c r="BN1056" s="61" t="s">
        <v>2985</v>
      </c>
      <c r="BO1056" s="61" t="s">
        <v>2985</v>
      </c>
      <c r="BU1056" s="61" t="s">
        <v>4272</v>
      </c>
      <c r="BV1056" s="61" t="s">
        <v>2985</v>
      </c>
      <c r="BW1056" s="61" t="s">
        <v>2985</v>
      </c>
    </row>
    <row r="1057" spans="51:75">
      <c r="AY1057" s="89" t="e">
        <f>VLOOKUP(C1057,#REF!, 2,FALSE)</f>
        <v>#REF!</v>
      </c>
      <c r="BM1057" s="61" t="s">
        <v>4273</v>
      </c>
      <c r="BN1057" s="61" t="s">
        <v>2985</v>
      </c>
      <c r="BO1057" s="61" t="s">
        <v>2985</v>
      </c>
      <c r="BU1057" s="61" t="s">
        <v>4273</v>
      </c>
      <c r="BV1057" s="61" t="s">
        <v>2985</v>
      </c>
      <c r="BW1057" s="61" t="s">
        <v>2985</v>
      </c>
    </row>
    <row r="1058" spans="51:75">
      <c r="AY1058" s="89" t="e">
        <f>VLOOKUP(C1058,#REF!, 2,FALSE)</f>
        <v>#REF!</v>
      </c>
      <c r="BM1058" s="61" t="s">
        <v>4274</v>
      </c>
      <c r="BN1058" s="61" t="s">
        <v>2985</v>
      </c>
      <c r="BO1058" s="61" t="s">
        <v>2985</v>
      </c>
      <c r="BU1058" s="61" t="s">
        <v>4274</v>
      </c>
      <c r="BV1058" s="61" t="s">
        <v>2985</v>
      </c>
      <c r="BW1058" s="61" t="s">
        <v>2985</v>
      </c>
    </row>
    <row r="1059" spans="51:75">
      <c r="AY1059" s="89" t="e">
        <f>VLOOKUP(C1059,#REF!, 2,FALSE)</f>
        <v>#REF!</v>
      </c>
      <c r="BM1059" s="61" t="s">
        <v>4276</v>
      </c>
      <c r="BN1059" s="61" t="s">
        <v>2985</v>
      </c>
      <c r="BO1059" s="61" t="s">
        <v>2985</v>
      </c>
      <c r="BU1059" s="61" t="s">
        <v>4276</v>
      </c>
      <c r="BV1059" s="61" t="s">
        <v>2985</v>
      </c>
      <c r="BW1059" s="61" t="s">
        <v>2985</v>
      </c>
    </row>
    <row r="1060" spans="51:75">
      <c r="AY1060" s="89" t="e">
        <f>VLOOKUP(C1060,#REF!, 2,FALSE)</f>
        <v>#REF!</v>
      </c>
      <c r="BM1060" s="61" t="s">
        <v>4277</v>
      </c>
      <c r="BN1060" s="61" t="s">
        <v>2985</v>
      </c>
      <c r="BO1060" s="61" t="s">
        <v>2985</v>
      </c>
      <c r="BU1060" s="61" t="s">
        <v>4277</v>
      </c>
      <c r="BV1060" s="61" t="s">
        <v>2985</v>
      </c>
      <c r="BW1060" s="61" t="s">
        <v>2985</v>
      </c>
    </row>
    <row r="1061" spans="51:75">
      <c r="AY1061" s="89" t="e">
        <f>VLOOKUP(C1061,#REF!, 2,FALSE)</f>
        <v>#REF!</v>
      </c>
      <c r="BM1061" s="61" t="s">
        <v>4278</v>
      </c>
      <c r="BN1061" s="61" t="s">
        <v>2985</v>
      </c>
      <c r="BO1061" s="61" t="s">
        <v>2985</v>
      </c>
      <c r="BU1061" s="61" t="s">
        <v>4278</v>
      </c>
      <c r="BV1061" s="61" t="s">
        <v>2985</v>
      </c>
      <c r="BW1061" s="61" t="s">
        <v>2985</v>
      </c>
    </row>
    <row r="1062" spans="51:75">
      <c r="AY1062" s="89" t="e">
        <f>VLOOKUP(C1062,#REF!, 2,FALSE)</f>
        <v>#REF!</v>
      </c>
      <c r="BM1062" s="61" t="s">
        <v>4279</v>
      </c>
      <c r="BN1062" s="61" t="s">
        <v>2985</v>
      </c>
      <c r="BO1062" s="61" t="s">
        <v>2985</v>
      </c>
      <c r="BU1062" s="61" t="s">
        <v>4279</v>
      </c>
      <c r="BV1062" s="61" t="s">
        <v>2985</v>
      </c>
      <c r="BW1062" s="61" t="s">
        <v>2985</v>
      </c>
    </row>
    <row r="1063" spans="51:75">
      <c r="AY1063" s="89" t="e">
        <f>VLOOKUP(C1063,#REF!, 2,FALSE)</f>
        <v>#REF!</v>
      </c>
      <c r="BM1063" s="61" t="s">
        <v>4280</v>
      </c>
      <c r="BN1063" s="61" t="s">
        <v>2985</v>
      </c>
      <c r="BO1063" s="61" t="s">
        <v>2985</v>
      </c>
      <c r="BU1063" s="61" t="s">
        <v>4280</v>
      </c>
      <c r="BV1063" s="61" t="s">
        <v>2985</v>
      </c>
      <c r="BW1063" s="61" t="s">
        <v>2985</v>
      </c>
    </row>
    <row r="1064" spans="51:75">
      <c r="AY1064" s="89" t="e">
        <f>VLOOKUP(C1064,#REF!, 2,FALSE)</f>
        <v>#REF!</v>
      </c>
      <c r="BM1064" s="61" t="s">
        <v>4282</v>
      </c>
      <c r="BN1064" s="61" t="s">
        <v>2985</v>
      </c>
      <c r="BO1064" s="61" t="s">
        <v>2985</v>
      </c>
      <c r="BU1064" s="61" t="s">
        <v>4282</v>
      </c>
      <c r="BV1064" s="61" t="s">
        <v>2985</v>
      </c>
      <c r="BW1064" s="61" t="s">
        <v>2985</v>
      </c>
    </row>
    <row r="1065" spans="51:75">
      <c r="AY1065" s="89" t="e">
        <f>VLOOKUP(C1065,#REF!, 2,FALSE)</f>
        <v>#REF!</v>
      </c>
      <c r="BM1065" s="61" t="s">
        <v>4283</v>
      </c>
      <c r="BN1065" s="61" t="s">
        <v>2985</v>
      </c>
      <c r="BO1065" s="61" t="s">
        <v>2985</v>
      </c>
      <c r="BU1065" s="61" t="s">
        <v>4283</v>
      </c>
      <c r="BV1065" s="61" t="s">
        <v>2985</v>
      </c>
      <c r="BW1065" s="61" t="s">
        <v>2985</v>
      </c>
    </row>
    <row r="1066" spans="51:75">
      <c r="AY1066" s="89" t="e">
        <f>VLOOKUP(C1066,#REF!, 2,FALSE)</f>
        <v>#REF!</v>
      </c>
      <c r="BM1066" s="61" t="s">
        <v>4284</v>
      </c>
      <c r="BN1066" s="61" t="s">
        <v>2985</v>
      </c>
      <c r="BO1066" s="61" t="s">
        <v>2985</v>
      </c>
      <c r="BU1066" s="61" t="s">
        <v>4284</v>
      </c>
      <c r="BV1066" s="61" t="s">
        <v>2985</v>
      </c>
      <c r="BW1066" s="61" t="s">
        <v>2985</v>
      </c>
    </row>
    <row r="1067" spans="51:75">
      <c r="AY1067" s="89" t="e">
        <f>VLOOKUP(C1067,#REF!, 2,FALSE)</f>
        <v>#REF!</v>
      </c>
      <c r="BM1067" s="61" t="s">
        <v>4285</v>
      </c>
      <c r="BN1067" s="61" t="s">
        <v>2985</v>
      </c>
      <c r="BO1067" s="61" t="s">
        <v>2985</v>
      </c>
      <c r="BU1067" s="61" t="s">
        <v>4285</v>
      </c>
      <c r="BV1067" s="61" t="s">
        <v>2985</v>
      </c>
      <c r="BW1067" s="61" t="s">
        <v>2985</v>
      </c>
    </row>
    <row r="1068" spans="51:75">
      <c r="AY1068" s="89" t="e">
        <f>VLOOKUP(C1068,#REF!, 2,FALSE)</f>
        <v>#REF!</v>
      </c>
      <c r="BM1068" s="61" t="s">
        <v>4286</v>
      </c>
      <c r="BN1068" s="61" t="s">
        <v>2985</v>
      </c>
      <c r="BO1068" s="61" t="s">
        <v>2985</v>
      </c>
      <c r="BU1068" s="61" t="s">
        <v>4286</v>
      </c>
      <c r="BV1068" s="61" t="s">
        <v>2985</v>
      </c>
      <c r="BW1068" s="61" t="s">
        <v>2985</v>
      </c>
    </row>
    <row r="1069" spans="51:75">
      <c r="AY1069" s="89" t="e">
        <f>VLOOKUP(C1069,#REF!, 2,FALSE)</f>
        <v>#REF!</v>
      </c>
      <c r="BM1069" s="61" t="s">
        <v>4287</v>
      </c>
      <c r="BN1069" s="61" t="s">
        <v>2985</v>
      </c>
      <c r="BO1069" s="61" t="s">
        <v>2985</v>
      </c>
      <c r="BU1069" s="61" t="s">
        <v>4287</v>
      </c>
      <c r="BV1069" s="61" t="s">
        <v>2985</v>
      </c>
      <c r="BW1069" s="61" t="s">
        <v>2985</v>
      </c>
    </row>
    <row r="1070" spans="51:75">
      <c r="AY1070" s="89" t="e">
        <f>VLOOKUP(C1070,#REF!, 2,FALSE)</f>
        <v>#REF!</v>
      </c>
      <c r="BM1070" s="61" t="s">
        <v>4288</v>
      </c>
      <c r="BN1070" s="61" t="s">
        <v>2985</v>
      </c>
      <c r="BO1070" s="61" t="s">
        <v>2985</v>
      </c>
      <c r="BU1070" s="61" t="s">
        <v>4288</v>
      </c>
      <c r="BV1070" s="61" t="s">
        <v>2985</v>
      </c>
      <c r="BW1070" s="61" t="s">
        <v>2985</v>
      </c>
    </row>
    <row r="1071" spans="51:75">
      <c r="AY1071" s="89" t="e">
        <f>VLOOKUP(C1071,#REF!, 2,FALSE)</f>
        <v>#REF!</v>
      </c>
      <c r="BM1071" s="61" t="s">
        <v>4289</v>
      </c>
      <c r="BN1071" s="61" t="s">
        <v>2985</v>
      </c>
      <c r="BO1071" s="61" t="s">
        <v>2985</v>
      </c>
      <c r="BU1071" s="61" t="s">
        <v>4289</v>
      </c>
      <c r="BV1071" s="61" t="s">
        <v>2985</v>
      </c>
      <c r="BW1071" s="61" t="s">
        <v>2985</v>
      </c>
    </row>
    <row r="1072" spans="51:75">
      <c r="AY1072" s="89" t="e">
        <f>VLOOKUP(C1072,#REF!, 2,FALSE)</f>
        <v>#REF!</v>
      </c>
      <c r="BM1072" s="61" t="s">
        <v>4290</v>
      </c>
      <c r="BN1072" s="61" t="s">
        <v>628</v>
      </c>
      <c r="BO1072" s="61" t="s">
        <v>2364</v>
      </c>
      <c r="BU1072" s="61" t="s">
        <v>4290</v>
      </c>
      <c r="BV1072" s="61" t="s">
        <v>628</v>
      </c>
      <c r="BW1072" s="61" t="s">
        <v>2364</v>
      </c>
    </row>
    <row r="1073" spans="51:75">
      <c r="AY1073" s="89" t="e">
        <f>VLOOKUP(C1073,#REF!, 2,FALSE)</f>
        <v>#REF!</v>
      </c>
      <c r="BM1073" s="61" t="s">
        <v>4292</v>
      </c>
      <c r="BN1073" s="61" t="s">
        <v>799</v>
      </c>
      <c r="BO1073" s="61" t="s">
        <v>2748</v>
      </c>
      <c r="BU1073" s="61" t="s">
        <v>4292</v>
      </c>
      <c r="BV1073" s="61" t="s">
        <v>799</v>
      </c>
      <c r="BW1073" s="61" t="s">
        <v>2748</v>
      </c>
    </row>
    <row r="1074" spans="51:75">
      <c r="AY1074" s="89" t="e">
        <f>VLOOKUP(C1074,#REF!, 2,FALSE)</f>
        <v>#REF!</v>
      </c>
      <c r="BM1074" s="61" t="s">
        <v>4294</v>
      </c>
      <c r="BN1074" s="61" t="s">
        <v>657</v>
      </c>
      <c r="BO1074" s="61" t="s">
        <v>3473</v>
      </c>
      <c r="BU1074" s="61" t="s">
        <v>4294</v>
      </c>
      <c r="BV1074" s="61" t="s">
        <v>657</v>
      </c>
      <c r="BW1074" s="61" t="s">
        <v>3473</v>
      </c>
    </row>
    <row r="1075" spans="51:75">
      <c r="AY1075" s="89" t="e">
        <f>VLOOKUP(C1075,#REF!, 2,FALSE)</f>
        <v>#REF!</v>
      </c>
      <c r="BM1075" s="61" t="s">
        <v>4295</v>
      </c>
      <c r="BN1075" s="61" t="s">
        <v>851</v>
      </c>
      <c r="BO1075" s="61" t="s">
        <v>4296</v>
      </c>
      <c r="BU1075" s="61" t="s">
        <v>4295</v>
      </c>
      <c r="BV1075" s="61" t="s">
        <v>851</v>
      </c>
      <c r="BW1075" s="61" t="s">
        <v>4296</v>
      </c>
    </row>
    <row r="1076" spans="51:75">
      <c r="AY1076" s="89" t="e">
        <f>VLOOKUP(C1076,#REF!, 2,FALSE)</f>
        <v>#REF!</v>
      </c>
      <c r="BM1076" s="61" t="s">
        <v>4298</v>
      </c>
      <c r="BN1076" s="61" t="s">
        <v>3007</v>
      </c>
      <c r="BO1076" s="61" t="s">
        <v>2223</v>
      </c>
      <c r="BU1076" s="61" t="s">
        <v>4298</v>
      </c>
      <c r="BV1076" s="61" t="s">
        <v>3007</v>
      </c>
      <c r="BW1076" s="61" t="s">
        <v>2223</v>
      </c>
    </row>
    <row r="1077" spans="51:75">
      <c r="AY1077" s="89" t="e">
        <f>VLOOKUP(C1077,#REF!, 2,FALSE)</f>
        <v>#REF!</v>
      </c>
      <c r="BM1077" s="61" t="s">
        <v>4299</v>
      </c>
      <c r="BN1077" s="61" t="s">
        <v>3204</v>
      </c>
      <c r="BO1077" s="61" t="s">
        <v>2433</v>
      </c>
      <c r="BU1077" s="61" t="s">
        <v>4299</v>
      </c>
      <c r="BV1077" s="61" t="s">
        <v>3204</v>
      </c>
      <c r="BW1077" s="61" t="s">
        <v>2433</v>
      </c>
    </row>
    <row r="1078" spans="51:75">
      <c r="AY1078" s="89" t="e">
        <f>VLOOKUP(C1078,#REF!, 2,FALSE)</f>
        <v>#REF!</v>
      </c>
      <c r="BM1078" s="61" t="s">
        <v>4300</v>
      </c>
      <c r="BN1078" s="61" t="s">
        <v>3254</v>
      </c>
      <c r="BO1078" s="61" t="s">
        <v>3740</v>
      </c>
      <c r="BU1078" s="61" t="s">
        <v>4300</v>
      </c>
      <c r="BV1078" s="61" t="s">
        <v>3254</v>
      </c>
      <c r="BW1078" s="61" t="s">
        <v>3740</v>
      </c>
    </row>
    <row r="1079" spans="51:75">
      <c r="AY1079" s="89" t="e">
        <f>VLOOKUP(C1079,#REF!, 2,FALSE)</f>
        <v>#REF!</v>
      </c>
      <c r="BM1079" s="61" t="s">
        <v>4302</v>
      </c>
      <c r="BN1079" s="61" t="s">
        <v>717</v>
      </c>
      <c r="BO1079" s="61" t="s">
        <v>4303</v>
      </c>
      <c r="BU1079" s="61" t="s">
        <v>4302</v>
      </c>
      <c r="BV1079" s="61" t="s">
        <v>717</v>
      </c>
      <c r="BW1079" s="61" t="s">
        <v>4303</v>
      </c>
    </row>
    <row r="1080" spans="51:75">
      <c r="AY1080" s="89" t="e">
        <f>VLOOKUP(C1080,#REF!, 2,FALSE)</f>
        <v>#REF!</v>
      </c>
      <c r="BM1080" s="61" t="s">
        <v>4304</v>
      </c>
      <c r="BN1080" s="61" t="s">
        <v>16990</v>
      </c>
      <c r="BO1080" s="61" t="s">
        <v>772</v>
      </c>
      <c r="BU1080" s="61" t="s">
        <v>4304</v>
      </c>
      <c r="BV1080" s="61" t="s">
        <v>16990</v>
      </c>
      <c r="BW1080" s="61" t="s">
        <v>772</v>
      </c>
    </row>
    <row r="1081" spans="51:75">
      <c r="AY1081" s="89" t="e">
        <f>VLOOKUP(C1081,#REF!, 2,FALSE)</f>
        <v>#REF!</v>
      </c>
      <c r="BM1081" s="61" t="s">
        <v>4306</v>
      </c>
      <c r="BN1081" s="61" t="s">
        <v>665</v>
      </c>
      <c r="BO1081" s="61" t="s">
        <v>3063</v>
      </c>
      <c r="BU1081" s="61" t="s">
        <v>4306</v>
      </c>
      <c r="BV1081" s="61" t="s">
        <v>665</v>
      </c>
      <c r="BW1081" s="61" t="s">
        <v>3063</v>
      </c>
    </row>
    <row r="1082" spans="51:75">
      <c r="AY1082" s="89" t="e">
        <f>VLOOKUP(C1082,#REF!, 2,FALSE)</f>
        <v>#REF!</v>
      </c>
      <c r="BM1082" s="61" t="s">
        <v>4307</v>
      </c>
      <c r="BN1082" s="61" t="s">
        <v>3007</v>
      </c>
      <c r="BO1082" s="61" t="s">
        <v>4308</v>
      </c>
      <c r="BU1082" s="61" t="s">
        <v>4307</v>
      </c>
      <c r="BV1082" s="61" t="s">
        <v>3007</v>
      </c>
      <c r="BW1082" s="61" t="s">
        <v>4308</v>
      </c>
    </row>
    <row r="1083" spans="51:75">
      <c r="AY1083" s="89" t="e">
        <f>VLOOKUP(C1083,#REF!, 2,FALSE)</f>
        <v>#REF!</v>
      </c>
      <c r="BM1083" s="61" t="s">
        <v>4309</v>
      </c>
      <c r="BN1083" s="61" t="s">
        <v>16990</v>
      </c>
      <c r="BO1083" s="61" t="s">
        <v>4310</v>
      </c>
      <c r="BU1083" s="61" t="s">
        <v>4309</v>
      </c>
      <c r="BV1083" s="61" t="s">
        <v>16990</v>
      </c>
      <c r="BW1083" s="61" t="s">
        <v>4310</v>
      </c>
    </row>
    <row r="1084" spans="51:75">
      <c r="AY1084" s="89" t="e">
        <f>VLOOKUP(C1084,#REF!, 2,FALSE)</f>
        <v>#REF!</v>
      </c>
      <c r="BM1084" s="61" t="s">
        <v>4311</v>
      </c>
      <c r="BN1084" s="61" t="s">
        <v>618</v>
      </c>
      <c r="BO1084" s="61" t="s">
        <v>4313</v>
      </c>
      <c r="BU1084" s="61" t="s">
        <v>4311</v>
      </c>
      <c r="BV1084" s="61" t="s">
        <v>618</v>
      </c>
      <c r="BW1084" s="61" t="s">
        <v>4313</v>
      </c>
    </row>
    <row r="1085" spans="51:75">
      <c r="AY1085" s="89" t="e">
        <f>VLOOKUP(C1085,#REF!, 2,FALSE)</f>
        <v>#REF!</v>
      </c>
      <c r="BM1085" s="61" t="s">
        <v>4314</v>
      </c>
      <c r="BN1085" s="61" t="s">
        <v>1344</v>
      </c>
      <c r="BO1085" s="61" t="s">
        <v>4315</v>
      </c>
      <c r="BU1085" s="61" t="s">
        <v>4314</v>
      </c>
      <c r="BV1085" s="61" t="s">
        <v>1344</v>
      </c>
      <c r="BW1085" s="61" t="s">
        <v>4315</v>
      </c>
    </row>
    <row r="1086" spans="51:75">
      <c r="AY1086" s="89" t="e">
        <f>VLOOKUP(C1086,#REF!, 2,FALSE)</f>
        <v>#REF!</v>
      </c>
      <c r="BM1086" s="61" t="s">
        <v>4316</v>
      </c>
      <c r="BN1086" s="61" t="s">
        <v>1344</v>
      </c>
      <c r="BO1086" s="61" t="s">
        <v>4317</v>
      </c>
      <c r="BU1086" s="61" t="s">
        <v>4316</v>
      </c>
      <c r="BV1086" s="61" t="s">
        <v>1344</v>
      </c>
      <c r="BW1086" s="61" t="s">
        <v>4317</v>
      </c>
    </row>
    <row r="1087" spans="51:75">
      <c r="AY1087" s="89" t="e">
        <f>VLOOKUP(C1087,#REF!, 2,FALSE)</f>
        <v>#REF!</v>
      </c>
      <c r="BM1087" s="61" t="s">
        <v>4318</v>
      </c>
      <c r="BN1087" s="61" t="s">
        <v>618</v>
      </c>
      <c r="BO1087" s="61" t="s">
        <v>4319</v>
      </c>
      <c r="BU1087" s="61" t="s">
        <v>4318</v>
      </c>
      <c r="BV1087" s="61" t="s">
        <v>618</v>
      </c>
      <c r="BW1087" s="61" t="s">
        <v>4319</v>
      </c>
    </row>
    <row r="1088" spans="51:75">
      <c r="AY1088" s="89" t="e">
        <f>VLOOKUP(C1088,#REF!, 2,FALSE)</f>
        <v>#REF!</v>
      </c>
      <c r="BM1088" s="61" t="s">
        <v>4320</v>
      </c>
      <c r="BN1088" s="61" t="s">
        <v>851</v>
      </c>
      <c r="BO1088" s="61" t="s">
        <v>4317</v>
      </c>
      <c r="BU1088" s="61" t="s">
        <v>4320</v>
      </c>
      <c r="BV1088" s="61" t="s">
        <v>851</v>
      </c>
      <c r="BW1088" s="61" t="s">
        <v>4317</v>
      </c>
    </row>
    <row r="1089" spans="51:75">
      <c r="AY1089" s="89" t="e">
        <f>VLOOKUP(C1089,#REF!, 2,FALSE)</f>
        <v>#REF!</v>
      </c>
      <c r="BM1089" s="61" t="s">
        <v>4321</v>
      </c>
      <c r="BN1089" s="61" t="s">
        <v>615</v>
      </c>
      <c r="BO1089" s="61" t="s">
        <v>3781</v>
      </c>
      <c r="BU1089" s="61" t="s">
        <v>4321</v>
      </c>
      <c r="BV1089" s="61" t="s">
        <v>615</v>
      </c>
      <c r="BW1089" s="61" t="s">
        <v>3781</v>
      </c>
    </row>
    <row r="1090" spans="51:75">
      <c r="AY1090" s="89" t="e">
        <f>VLOOKUP(C1090,#REF!, 2,FALSE)</f>
        <v>#REF!</v>
      </c>
      <c r="BM1090" s="61" t="s">
        <v>4322</v>
      </c>
      <c r="BN1090" s="61" t="s">
        <v>668</v>
      </c>
      <c r="BO1090" s="61" t="s">
        <v>3011</v>
      </c>
      <c r="BU1090" s="61" t="s">
        <v>4322</v>
      </c>
      <c r="BV1090" s="61" t="s">
        <v>668</v>
      </c>
      <c r="BW1090" s="61" t="s">
        <v>3011</v>
      </c>
    </row>
    <row r="1091" spans="51:75">
      <c r="AY1091" s="89" t="e">
        <f>VLOOKUP(C1091,#REF!, 2,FALSE)</f>
        <v>#REF!</v>
      </c>
      <c r="BM1091" s="61" t="s">
        <v>4323</v>
      </c>
      <c r="BN1091" s="61" t="s">
        <v>16990</v>
      </c>
      <c r="BO1091" s="61" t="s">
        <v>4324</v>
      </c>
      <c r="BU1091" s="61" t="s">
        <v>4323</v>
      </c>
      <c r="BV1091" s="61" t="s">
        <v>16990</v>
      </c>
      <c r="BW1091" s="61" t="s">
        <v>4324</v>
      </c>
    </row>
    <row r="1092" spans="51:75">
      <c r="AY1092" s="89" t="e">
        <f>VLOOKUP(C1092,#REF!, 2,FALSE)</f>
        <v>#REF!</v>
      </c>
      <c r="BM1092" s="61" t="s">
        <v>837</v>
      </c>
      <c r="BN1092" s="61" t="s">
        <v>3099</v>
      </c>
      <c r="BO1092" s="61" t="s">
        <v>2549</v>
      </c>
      <c r="BU1092" s="61" t="s">
        <v>837</v>
      </c>
      <c r="BV1092" s="61" t="s">
        <v>3099</v>
      </c>
      <c r="BW1092" s="61" t="s">
        <v>2549</v>
      </c>
    </row>
    <row r="1093" spans="51:75">
      <c r="AY1093" s="89" t="e">
        <f>VLOOKUP(C1093,#REF!, 2,FALSE)</f>
        <v>#REF!</v>
      </c>
      <c r="BM1093" s="61" t="s">
        <v>4325</v>
      </c>
      <c r="BN1093" s="61" t="s">
        <v>16990</v>
      </c>
      <c r="BO1093" s="61" t="s">
        <v>4326</v>
      </c>
      <c r="BU1093" s="61" t="s">
        <v>4325</v>
      </c>
      <c r="BV1093" s="61" t="s">
        <v>16990</v>
      </c>
      <c r="BW1093" s="61" t="s">
        <v>4326</v>
      </c>
    </row>
    <row r="1094" spans="51:75">
      <c r="AY1094" s="89" t="e">
        <f>VLOOKUP(C1094,#REF!, 2,FALSE)</f>
        <v>#REF!</v>
      </c>
      <c r="BM1094" s="61" t="s">
        <v>838</v>
      </c>
      <c r="BN1094" s="61" t="s">
        <v>630</v>
      </c>
      <c r="BO1094" s="61" t="s">
        <v>860</v>
      </c>
      <c r="BU1094" s="61" t="s">
        <v>838</v>
      </c>
      <c r="BV1094" s="61" t="s">
        <v>630</v>
      </c>
      <c r="BW1094" s="61" t="s">
        <v>860</v>
      </c>
    </row>
    <row r="1095" spans="51:75">
      <c r="AY1095" s="89" t="e">
        <f>VLOOKUP(C1095,#REF!, 2,FALSE)</f>
        <v>#REF!</v>
      </c>
      <c r="BM1095" s="61" t="s">
        <v>839</v>
      </c>
      <c r="BN1095" s="61" t="s">
        <v>16990</v>
      </c>
      <c r="BO1095" s="61" t="s">
        <v>4328</v>
      </c>
      <c r="BU1095" s="61" t="s">
        <v>839</v>
      </c>
      <c r="BV1095" s="61" t="s">
        <v>16990</v>
      </c>
      <c r="BW1095" s="61" t="s">
        <v>4328</v>
      </c>
    </row>
    <row r="1096" spans="51:75">
      <c r="AY1096" s="89" t="e">
        <f>VLOOKUP(C1096,#REF!, 2,FALSE)</f>
        <v>#REF!</v>
      </c>
      <c r="BM1096" s="61" t="s">
        <v>4329</v>
      </c>
      <c r="BN1096" s="61" t="s">
        <v>16990</v>
      </c>
      <c r="BO1096" s="61" t="s">
        <v>716</v>
      </c>
      <c r="BU1096" s="61" t="s">
        <v>4329</v>
      </c>
      <c r="BV1096" s="61" t="s">
        <v>16990</v>
      </c>
      <c r="BW1096" s="61" t="s">
        <v>716</v>
      </c>
    </row>
    <row r="1097" spans="51:75">
      <c r="AY1097" s="89" t="e">
        <f>VLOOKUP(C1097,#REF!, 2,FALSE)</f>
        <v>#REF!</v>
      </c>
      <c r="BM1097" s="61" t="s">
        <v>4330</v>
      </c>
      <c r="BN1097" s="61" t="s">
        <v>16990</v>
      </c>
      <c r="BO1097" s="61" t="s">
        <v>4332</v>
      </c>
      <c r="BU1097" s="61" t="s">
        <v>4330</v>
      </c>
      <c r="BV1097" s="61" t="s">
        <v>16990</v>
      </c>
      <c r="BW1097" s="61" t="s">
        <v>4332</v>
      </c>
    </row>
    <row r="1098" spans="51:75">
      <c r="AY1098" s="89" t="e">
        <f>VLOOKUP(C1098,#REF!, 2,FALSE)</f>
        <v>#REF!</v>
      </c>
      <c r="BM1098" s="61" t="s">
        <v>4333</v>
      </c>
      <c r="BN1098" s="61" t="s">
        <v>16990</v>
      </c>
      <c r="BO1098" s="61" t="s">
        <v>2598</v>
      </c>
      <c r="BU1098" s="61" t="s">
        <v>4333</v>
      </c>
      <c r="BV1098" s="61" t="s">
        <v>16990</v>
      </c>
      <c r="BW1098" s="61" t="s">
        <v>2598</v>
      </c>
    </row>
    <row r="1099" spans="51:75">
      <c r="AY1099" s="89" t="e">
        <f>VLOOKUP(C1099,#REF!, 2,FALSE)</f>
        <v>#REF!</v>
      </c>
      <c r="BM1099" s="61" t="s">
        <v>4335</v>
      </c>
      <c r="BN1099" s="61" t="s">
        <v>641</v>
      </c>
      <c r="BO1099" s="61" t="s">
        <v>4336</v>
      </c>
      <c r="BU1099" s="61" t="s">
        <v>4335</v>
      </c>
      <c r="BV1099" s="61" t="s">
        <v>641</v>
      </c>
      <c r="BW1099" s="61" t="s">
        <v>4336</v>
      </c>
    </row>
    <row r="1100" spans="51:75">
      <c r="AY1100" s="89" t="e">
        <f>VLOOKUP(C1100,#REF!, 2,FALSE)</f>
        <v>#REF!</v>
      </c>
      <c r="BM1100" s="61" t="s">
        <v>4337</v>
      </c>
      <c r="BN1100" s="61" t="s">
        <v>16990</v>
      </c>
      <c r="BO1100" s="61" t="s">
        <v>4338</v>
      </c>
      <c r="BU1100" s="61" t="s">
        <v>4337</v>
      </c>
      <c r="BV1100" s="61" t="s">
        <v>16990</v>
      </c>
      <c r="BW1100" s="61" t="s">
        <v>4338</v>
      </c>
    </row>
    <row r="1101" spans="51:75">
      <c r="AY1101" s="89" t="e">
        <f>VLOOKUP(C1101,#REF!, 2,FALSE)</f>
        <v>#REF!</v>
      </c>
      <c r="BM1101" s="61" t="s">
        <v>70</v>
      </c>
      <c r="BN1101" s="61" t="s">
        <v>614</v>
      </c>
      <c r="BO1101" s="61" t="s">
        <v>4338</v>
      </c>
      <c r="BU1101" s="61" t="s">
        <v>70</v>
      </c>
      <c r="BV1101" s="61" t="s">
        <v>614</v>
      </c>
      <c r="BW1101" s="61" t="s">
        <v>4338</v>
      </c>
    </row>
    <row r="1102" spans="51:75">
      <c r="AY1102" s="89" t="e">
        <f>VLOOKUP(C1102,#REF!, 2,FALSE)</f>
        <v>#REF!</v>
      </c>
      <c r="BM1102" s="61" t="s">
        <v>4340</v>
      </c>
      <c r="BN1102" s="61" t="s">
        <v>996</v>
      </c>
      <c r="BO1102" s="61" t="s">
        <v>4341</v>
      </c>
      <c r="BU1102" s="61" t="s">
        <v>4340</v>
      </c>
      <c r="BV1102" s="61" t="s">
        <v>996</v>
      </c>
      <c r="BW1102" s="61" t="s">
        <v>4341</v>
      </c>
    </row>
    <row r="1103" spans="51:75">
      <c r="AY1103" s="89" t="e">
        <f>VLOOKUP(C1103,#REF!, 2,FALSE)</f>
        <v>#REF!</v>
      </c>
      <c r="BM1103" s="61" t="s">
        <v>4342</v>
      </c>
      <c r="BN1103" s="61" t="s">
        <v>16990</v>
      </c>
      <c r="BO1103" s="61" t="s">
        <v>2305</v>
      </c>
      <c r="BU1103" s="61" t="s">
        <v>4342</v>
      </c>
      <c r="BV1103" s="61" t="s">
        <v>16990</v>
      </c>
      <c r="BW1103" s="61" t="s">
        <v>2305</v>
      </c>
    </row>
    <row r="1104" spans="51:75">
      <c r="AY1104" s="89" t="e">
        <f>VLOOKUP(C1104,#REF!, 2,FALSE)</f>
        <v>#REF!</v>
      </c>
      <c r="BM1104" s="61" t="s">
        <v>4344</v>
      </c>
      <c r="BN1104" s="61" t="s">
        <v>16990</v>
      </c>
      <c r="BO1104" s="61" t="s">
        <v>4345</v>
      </c>
      <c r="BU1104" s="61" t="s">
        <v>4344</v>
      </c>
      <c r="BV1104" s="61" t="s">
        <v>16990</v>
      </c>
      <c r="BW1104" s="61" t="s">
        <v>4345</v>
      </c>
    </row>
    <row r="1105" spans="51:75">
      <c r="AY1105" s="89" t="e">
        <f>VLOOKUP(C1105,#REF!, 2,FALSE)</f>
        <v>#REF!</v>
      </c>
      <c r="BM1105" s="61" t="s">
        <v>4347</v>
      </c>
      <c r="BN1105" s="61" t="s">
        <v>2985</v>
      </c>
      <c r="BO1105" s="61" t="s">
        <v>4348</v>
      </c>
      <c r="BU1105" s="61" t="s">
        <v>4347</v>
      </c>
      <c r="BV1105" s="61" t="s">
        <v>2985</v>
      </c>
      <c r="BW1105" s="61" t="s">
        <v>4348</v>
      </c>
    </row>
    <row r="1106" spans="51:75">
      <c r="AY1106" s="89" t="e">
        <f>VLOOKUP(C1106,#REF!, 2,FALSE)</f>
        <v>#REF!</v>
      </c>
      <c r="BM1106" s="61" t="s">
        <v>840</v>
      </c>
      <c r="BN1106" s="61" t="s">
        <v>864</v>
      </c>
      <c r="BO1106" s="61" t="s">
        <v>863</v>
      </c>
      <c r="BU1106" s="61" t="s">
        <v>840</v>
      </c>
      <c r="BV1106" s="61" t="s">
        <v>864</v>
      </c>
      <c r="BW1106" s="61" t="s">
        <v>863</v>
      </c>
    </row>
    <row r="1107" spans="51:75">
      <c r="AY1107" s="89" t="e">
        <f>VLOOKUP(C1107,#REF!, 2,FALSE)</f>
        <v>#REF!</v>
      </c>
      <c r="BM1107" s="61" t="s">
        <v>4350</v>
      </c>
      <c r="BN1107" s="61" t="s">
        <v>16990</v>
      </c>
      <c r="BO1107" s="61" t="s">
        <v>4351</v>
      </c>
      <c r="BU1107" s="61" t="s">
        <v>4350</v>
      </c>
      <c r="BV1107" s="61" t="s">
        <v>16990</v>
      </c>
      <c r="BW1107" s="61" t="s">
        <v>4351</v>
      </c>
    </row>
    <row r="1108" spans="51:75">
      <c r="AY1108" s="89" t="e">
        <f>VLOOKUP(C1108,#REF!, 2,FALSE)</f>
        <v>#REF!</v>
      </c>
      <c r="BM1108" s="61" t="s">
        <v>4353</v>
      </c>
      <c r="BN1108" s="61" t="s">
        <v>777</v>
      </c>
      <c r="BO1108" s="61" t="s">
        <v>4354</v>
      </c>
      <c r="BU1108" s="61" t="s">
        <v>4353</v>
      </c>
      <c r="BV1108" s="61" t="s">
        <v>777</v>
      </c>
      <c r="BW1108" s="61" t="s">
        <v>4354</v>
      </c>
    </row>
    <row r="1109" spans="51:75">
      <c r="AY1109" s="89" t="e">
        <f>VLOOKUP(C1109,#REF!, 2,FALSE)</f>
        <v>#REF!</v>
      </c>
      <c r="BM1109" s="61" t="s">
        <v>4357</v>
      </c>
      <c r="BN1109" s="61" t="s">
        <v>16990</v>
      </c>
      <c r="BO1109" s="61" t="s">
        <v>4358</v>
      </c>
      <c r="BU1109" s="61" t="s">
        <v>4357</v>
      </c>
      <c r="BV1109" s="61" t="s">
        <v>16990</v>
      </c>
      <c r="BW1109" s="61" t="s">
        <v>4358</v>
      </c>
    </row>
    <row r="1110" spans="51:75">
      <c r="AY1110" s="89" t="e">
        <f>VLOOKUP(C1110,#REF!, 2,FALSE)</f>
        <v>#REF!</v>
      </c>
      <c r="BM1110" s="61" t="s">
        <v>4359</v>
      </c>
      <c r="BN1110" s="61" t="s">
        <v>3254</v>
      </c>
      <c r="BO1110" s="61" t="s">
        <v>4360</v>
      </c>
      <c r="BU1110" s="61" t="s">
        <v>4359</v>
      </c>
      <c r="BV1110" s="61" t="s">
        <v>3254</v>
      </c>
      <c r="BW1110" s="61" t="s">
        <v>4360</v>
      </c>
    </row>
    <row r="1111" spans="51:75">
      <c r="AY1111" s="89" t="e">
        <f>VLOOKUP(C1111,#REF!, 2,FALSE)</f>
        <v>#REF!</v>
      </c>
      <c r="BM1111" s="61" t="s">
        <v>4361</v>
      </c>
      <c r="BN1111" s="61" t="s">
        <v>3099</v>
      </c>
      <c r="BO1111" s="61" t="s">
        <v>2985</v>
      </c>
      <c r="BU1111" s="61" t="s">
        <v>4361</v>
      </c>
      <c r="BV1111" s="61" t="s">
        <v>3099</v>
      </c>
      <c r="BW1111" s="61" t="s">
        <v>2985</v>
      </c>
    </row>
    <row r="1112" spans="51:75">
      <c r="AY1112" s="89" t="e">
        <f>VLOOKUP(C1112,#REF!, 2,FALSE)</f>
        <v>#REF!</v>
      </c>
      <c r="BM1112" s="61" t="s">
        <v>4362</v>
      </c>
      <c r="BN1112" s="61" t="s">
        <v>628</v>
      </c>
      <c r="BO1112" s="61" t="s">
        <v>2194</v>
      </c>
      <c r="BU1112" s="61" t="s">
        <v>4362</v>
      </c>
      <c r="BV1112" s="61" t="s">
        <v>628</v>
      </c>
      <c r="BW1112" s="61" t="s">
        <v>2194</v>
      </c>
    </row>
    <row r="1113" spans="51:75">
      <c r="AY1113" s="89" t="e">
        <f>VLOOKUP(C1113,#REF!, 2,FALSE)</f>
        <v>#REF!</v>
      </c>
      <c r="BM1113" s="61" t="s">
        <v>4363</v>
      </c>
      <c r="BN1113" s="61" t="s">
        <v>799</v>
      </c>
      <c r="BO1113" s="61" t="s">
        <v>3371</v>
      </c>
      <c r="BU1113" s="61" t="s">
        <v>4363</v>
      </c>
      <c r="BV1113" s="61" t="s">
        <v>799</v>
      </c>
      <c r="BW1113" s="61" t="s">
        <v>3371</v>
      </c>
    </row>
    <row r="1114" spans="51:75">
      <c r="AY1114" s="89" t="e">
        <f>VLOOKUP(C1114,#REF!, 2,FALSE)</f>
        <v>#REF!</v>
      </c>
      <c r="BM1114" s="61" t="s">
        <v>4366</v>
      </c>
      <c r="BN1114" s="61" t="s">
        <v>657</v>
      </c>
      <c r="BO1114" s="61" t="s">
        <v>2194</v>
      </c>
      <c r="BU1114" s="61" t="s">
        <v>4366</v>
      </c>
      <c r="BV1114" s="61" t="s">
        <v>657</v>
      </c>
      <c r="BW1114" s="61" t="s">
        <v>2194</v>
      </c>
    </row>
    <row r="1115" spans="51:75">
      <c r="AY1115" s="89" t="e">
        <f>VLOOKUP(C1115,#REF!, 2,FALSE)</f>
        <v>#REF!</v>
      </c>
      <c r="BM1115" s="61" t="s">
        <v>841</v>
      </c>
      <c r="BN1115" s="61" t="s">
        <v>702</v>
      </c>
      <c r="BO1115" s="61" t="s">
        <v>3022</v>
      </c>
      <c r="BU1115" s="61" t="s">
        <v>841</v>
      </c>
      <c r="BV1115" s="61" t="s">
        <v>702</v>
      </c>
      <c r="BW1115" s="61" t="s">
        <v>3022</v>
      </c>
    </row>
    <row r="1116" spans="51:75">
      <c r="AY1116" s="89" t="e">
        <f>VLOOKUP(C1116,#REF!, 2,FALSE)</f>
        <v>#REF!</v>
      </c>
      <c r="BM1116" s="61" t="s">
        <v>4369</v>
      </c>
      <c r="BN1116" s="61" t="s">
        <v>664</v>
      </c>
      <c r="BO1116" s="61" t="s">
        <v>2194</v>
      </c>
      <c r="BU1116" s="61" t="s">
        <v>4369</v>
      </c>
      <c r="BV1116" s="61" t="s">
        <v>664</v>
      </c>
      <c r="BW1116" s="61" t="s">
        <v>2194</v>
      </c>
    </row>
    <row r="1117" spans="51:75">
      <c r="AY1117" s="89" t="e">
        <f>VLOOKUP(C1117,#REF!, 2,FALSE)</f>
        <v>#REF!</v>
      </c>
      <c r="BM1117" s="61" t="s">
        <v>108</v>
      </c>
      <c r="BN1117" s="61" t="s">
        <v>627</v>
      </c>
      <c r="BO1117" s="61" t="s">
        <v>3022</v>
      </c>
      <c r="BU1117" s="61" t="s">
        <v>108</v>
      </c>
      <c r="BV1117" s="61" t="s">
        <v>627</v>
      </c>
      <c r="BW1117" s="61" t="s">
        <v>3022</v>
      </c>
    </row>
    <row r="1118" spans="51:75">
      <c r="AY1118" s="89" t="e">
        <f>VLOOKUP(C1118,#REF!, 2,FALSE)</f>
        <v>#REF!</v>
      </c>
      <c r="BM1118" s="61" t="s">
        <v>4370</v>
      </c>
      <c r="BN1118" s="61" t="s">
        <v>3204</v>
      </c>
      <c r="BO1118" s="61" t="s">
        <v>4371</v>
      </c>
      <c r="BU1118" s="61" t="s">
        <v>4370</v>
      </c>
      <c r="BV1118" s="61" t="s">
        <v>3204</v>
      </c>
      <c r="BW1118" s="61" t="s">
        <v>4371</v>
      </c>
    </row>
    <row r="1119" spans="51:75">
      <c r="AY1119" s="89" t="e">
        <f>VLOOKUP(C1119,#REF!, 2,FALSE)</f>
        <v>#REF!</v>
      </c>
      <c r="BM1119" s="61" t="s">
        <v>4373</v>
      </c>
      <c r="BN1119" s="61" t="s">
        <v>3204</v>
      </c>
      <c r="BO1119" s="61" t="s">
        <v>1064</v>
      </c>
      <c r="BU1119" s="61" t="s">
        <v>4373</v>
      </c>
      <c r="BV1119" s="61" t="s">
        <v>3204</v>
      </c>
      <c r="BW1119" s="61" t="s">
        <v>1064</v>
      </c>
    </row>
    <row r="1120" spans="51:75">
      <c r="AY1120" s="89" t="e">
        <f>VLOOKUP(C1120,#REF!, 2,FALSE)</f>
        <v>#REF!</v>
      </c>
      <c r="BM1120" s="61" t="s">
        <v>4375</v>
      </c>
      <c r="BN1120" s="61" t="s">
        <v>1344</v>
      </c>
      <c r="BO1120" s="61" t="s">
        <v>4376</v>
      </c>
      <c r="BU1120" s="61" t="s">
        <v>4375</v>
      </c>
      <c r="BV1120" s="61" t="s">
        <v>1344</v>
      </c>
      <c r="BW1120" s="61" t="s">
        <v>4376</v>
      </c>
    </row>
    <row r="1121" spans="51:75">
      <c r="AY1121" s="89" t="e">
        <f>VLOOKUP(C1121,#REF!, 2,FALSE)</f>
        <v>#REF!</v>
      </c>
      <c r="BM1121" s="61" t="s">
        <v>4377</v>
      </c>
      <c r="BN1121" s="61" t="s">
        <v>3204</v>
      </c>
      <c r="BO1121" s="61" t="s">
        <v>4378</v>
      </c>
      <c r="BU1121" s="61" t="s">
        <v>4377</v>
      </c>
      <c r="BV1121" s="61" t="s">
        <v>3204</v>
      </c>
      <c r="BW1121" s="61" t="s">
        <v>4378</v>
      </c>
    </row>
    <row r="1122" spans="51:75">
      <c r="AY1122" s="89" t="e">
        <f>VLOOKUP(C1122,#REF!, 2,FALSE)</f>
        <v>#REF!</v>
      </c>
      <c r="BM1122" s="61" t="s">
        <v>4379</v>
      </c>
      <c r="BN1122" s="61" t="s">
        <v>16995</v>
      </c>
      <c r="BO1122" s="61" t="s">
        <v>772</v>
      </c>
      <c r="BU1122" s="61" t="s">
        <v>4379</v>
      </c>
      <c r="BV1122" s="61" t="s">
        <v>16995</v>
      </c>
      <c r="BW1122" s="61" t="s">
        <v>772</v>
      </c>
    </row>
    <row r="1123" spans="51:75">
      <c r="AY1123" s="89" t="e">
        <f>VLOOKUP(C1123,#REF!, 2,FALSE)</f>
        <v>#REF!</v>
      </c>
      <c r="BM1123" s="61" t="s">
        <v>4380</v>
      </c>
      <c r="BN1123" s="61" t="s">
        <v>2985</v>
      </c>
      <c r="BO1123" s="61" t="s">
        <v>2985</v>
      </c>
      <c r="BU1123" s="61" t="s">
        <v>4380</v>
      </c>
      <c r="BV1123" s="61" t="s">
        <v>2985</v>
      </c>
      <c r="BW1123" s="61" t="s">
        <v>2985</v>
      </c>
    </row>
    <row r="1124" spans="51:75">
      <c r="AY1124" s="89" t="e">
        <f>VLOOKUP(C1124,#REF!, 2,FALSE)</f>
        <v>#REF!</v>
      </c>
      <c r="BM1124" s="61" t="s">
        <v>4381</v>
      </c>
      <c r="BN1124" s="61" t="s">
        <v>2985</v>
      </c>
      <c r="BO1124" s="61" t="s">
        <v>2985</v>
      </c>
      <c r="BU1124" s="61" t="s">
        <v>4381</v>
      </c>
      <c r="BV1124" s="61" t="s">
        <v>2985</v>
      </c>
      <c r="BW1124" s="61" t="s">
        <v>2985</v>
      </c>
    </row>
    <row r="1125" spans="51:75">
      <c r="AY1125" s="89" t="e">
        <f>VLOOKUP(C1125,#REF!, 2,FALSE)</f>
        <v>#REF!</v>
      </c>
      <c r="BM1125" s="61" t="s">
        <v>4382</v>
      </c>
      <c r="BN1125" s="61" t="s">
        <v>1141</v>
      </c>
      <c r="BO1125" s="61" t="s">
        <v>772</v>
      </c>
      <c r="BU1125" s="61" t="s">
        <v>4382</v>
      </c>
      <c r="BV1125" s="61" t="s">
        <v>1141</v>
      </c>
      <c r="BW1125" s="61" t="s">
        <v>772</v>
      </c>
    </row>
    <row r="1126" spans="51:75">
      <c r="AY1126" s="89" t="e">
        <f>VLOOKUP(C1126,#REF!, 2,FALSE)</f>
        <v>#REF!</v>
      </c>
      <c r="BM1126" s="61" t="s">
        <v>4383</v>
      </c>
      <c r="BN1126" s="61" t="s">
        <v>641</v>
      </c>
      <c r="BO1126" s="61" t="s">
        <v>4384</v>
      </c>
      <c r="BU1126" s="61" t="s">
        <v>4383</v>
      </c>
      <c r="BV1126" s="61" t="s">
        <v>641</v>
      </c>
      <c r="BW1126" s="61" t="s">
        <v>4384</v>
      </c>
    </row>
    <row r="1127" spans="51:75">
      <c r="AY1127" s="89" t="e">
        <f>VLOOKUP(C1127,#REF!, 2,FALSE)</f>
        <v>#REF!</v>
      </c>
      <c r="BM1127" s="61" t="s">
        <v>4387</v>
      </c>
      <c r="BN1127" s="61" t="s">
        <v>3254</v>
      </c>
      <c r="BO1127" s="61" t="s">
        <v>772</v>
      </c>
      <c r="BU1127" s="61" t="s">
        <v>4387</v>
      </c>
      <c r="BV1127" s="61" t="s">
        <v>3254</v>
      </c>
      <c r="BW1127" s="61" t="s">
        <v>772</v>
      </c>
    </row>
    <row r="1128" spans="51:75">
      <c r="AY1128" s="89" t="e">
        <f>VLOOKUP(C1128,#REF!, 2,FALSE)</f>
        <v>#REF!</v>
      </c>
      <c r="BM1128" s="61" t="s">
        <v>4388</v>
      </c>
      <c r="BN1128" s="61" t="s">
        <v>3004</v>
      </c>
      <c r="BO1128" s="61" t="s">
        <v>2364</v>
      </c>
      <c r="BU1128" s="61" t="s">
        <v>4388</v>
      </c>
      <c r="BV1128" s="61" t="s">
        <v>3004</v>
      </c>
      <c r="BW1128" s="61" t="s">
        <v>2364</v>
      </c>
    </row>
    <row r="1129" spans="51:75">
      <c r="AY1129" s="89" t="e">
        <f>VLOOKUP(C1129,#REF!, 2,FALSE)</f>
        <v>#REF!</v>
      </c>
      <c r="BM1129" s="61" t="s">
        <v>4389</v>
      </c>
      <c r="BN1129" s="61" t="s">
        <v>3254</v>
      </c>
      <c r="BO1129" s="61" t="s">
        <v>694</v>
      </c>
      <c r="BU1129" s="61" t="s">
        <v>4389</v>
      </c>
      <c r="BV1129" s="61" t="s">
        <v>3254</v>
      </c>
      <c r="BW1129" s="61" t="s">
        <v>694</v>
      </c>
    </row>
    <row r="1130" spans="51:75">
      <c r="AY1130" s="89" t="e">
        <f>VLOOKUP(C1130,#REF!, 2,FALSE)</f>
        <v>#REF!</v>
      </c>
      <c r="BM1130" s="61" t="s">
        <v>4390</v>
      </c>
      <c r="BN1130" s="61" t="s">
        <v>3254</v>
      </c>
      <c r="BO1130" s="61" t="s">
        <v>1803</v>
      </c>
      <c r="BU1130" s="61" t="s">
        <v>4390</v>
      </c>
      <c r="BV1130" s="61" t="s">
        <v>3254</v>
      </c>
      <c r="BW1130" s="61" t="s">
        <v>1803</v>
      </c>
    </row>
    <row r="1131" spans="51:75">
      <c r="AY1131" s="89" t="e">
        <f>VLOOKUP(C1131,#REF!, 2,FALSE)</f>
        <v>#REF!</v>
      </c>
      <c r="BM1131" s="61" t="s">
        <v>4391</v>
      </c>
      <c r="BN1131" s="61" t="s">
        <v>3004</v>
      </c>
      <c r="BO1131" s="61" t="s">
        <v>719</v>
      </c>
      <c r="BU1131" s="61" t="s">
        <v>4391</v>
      </c>
      <c r="BV1131" s="61" t="s">
        <v>3004</v>
      </c>
      <c r="BW1131" s="61" t="s">
        <v>719</v>
      </c>
    </row>
    <row r="1132" spans="51:75">
      <c r="AY1132" s="89" t="e">
        <f>VLOOKUP(C1132,#REF!, 2,FALSE)</f>
        <v>#REF!</v>
      </c>
      <c r="BM1132" s="61" t="s">
        <v>4392</v>
      </c>
      <c r="BN1132" s="61" t="s">
        <v>2985</v>
      </c>
      <c r="BO1132" s="61" t="s">
        <v>772</v>
      </c>
      <c r="BU1132" s="61" t="s">
        <v>4392</v>
      </c>
      <c r="BV1132" s="61" t="s">
        <v>2985</v>
      </c>
      <c r="BW1132" s="61" t="s">
        <v>772</v>
      </c>
    </row>
    <row r="1133" spans="51:75">
      <c r="AY1133" s="89" t="e">
        <f>VLOOKUP(C1133,#REF!, 2,FALSE)</f>
        <v>#REF!</v>
      </c>
      <c r="BM1133" s="61" t="s">
        <v>4393</v>
      </c>
      <c r="BN1133" s="61" t="s">
        <v>3004</v>
      </c>
      <c r="BO1133" s="61" t="s">
        <v>727</v>
      </c>
      <c r="BU1133" s="61" t="s">
        <v>4393</v>
      </c>
      <c r="BV1133" s="61" t="s">
        <v>3004</v>
      </c>
      <c r="BW1133" s="61" t="s">
        <v>727</v>
      </c>
    </row>
    <row r="1134" spans="51:75">
      <c r="AY1134" s="89" t="e">
        <f>VLOOKUP(C1134,#REF!, 2,FALSE)</f>
        <v>#REF!</v>
      </c>
      <c r="BM1134" s="61" t="s">
        <v>4394</v>
      </c>
      <c r="BN1134" s="61" t="s">
        <v>1141</v>
      </c>
      <c r="BO1134" s="61" t="s">
        <v>727</v>
      </c>
      <c r="BU1134" s="61" t="s">
        <v>4394</v>
      </c>
      <c r="BV1134" s="61" t="s">
        <v>1141</v>
      </c>
      <c r="BW1134" s="61" t="s">
        <v>727</v>
      </c>
    </row>
    <row r="1135" spans="51:75">
      <c r="AY1135" s="89" t="e">
        <f>VLOOKUP(C1135,#REF!, 2,FALSE)</f>
        <v>#REF!</v>
      </c>
      <c r="BM1135" s="61" t="s">
        <v>4395</v>
      </c>
      <c r="BN1135" s="61" t="s">
        <v>1344</v>
      </c>
      <c r="BO1135" s="61" t="s">
        <v>4397</v>
      </c>
      <c r="BU1135" s="61" t="s">
        <v>4395</v>
      </c>
      <c r="BV1135" s="61" t="s">
        <v>1344</v>
      </c>
      <c r="BW1135" s="61" t="s">
        <v>4397</v>
      </c>
    </row>
    <row r="1136" spans="51:75">
      <c r="AY1136" s="89" t="e">
        <f>VLOOKUP(C1136,#REF!, 2,FALSE)</f>
        <v>#REF!</v>
      </c>
      <c r="BM1136" s="61" t="s">
        <v>4398</v>
      </c>
      <c r="BN1136" s="61" t="s">
        <v>717</v>
      </c>
      <c r="BO1136" s="61" t="s">
        <v>4400</v>
      </c>
      <c r="BU1136" s="61" t="s">
        <v>4398</v>
      </c>
      <c r="BV1136" s="61" t="s">
        <v>717</v>
      </c>
      <c r="BW1136" s="61" t="s">
        <v>4400</v>
      </c>
    </row>
    <row r="1137" spans="51:75">
      <c r="AY1137" s="89" t="e">
        <f>VLOOKUP(C1137,#REF!, 2,FALSE)</f>
        <v>#REF!</v>
      </c>
      <c r="BM1137" s="61" t="s">
        <v>4401</v>
      </c>
      <c r="BN1137" s="61" t="s">
        <v>3204</v>
      </c>
      <c r="BO1137" s="61" t="s">
        <v>4402</v>
      </c>
      <c r="BU1137" s="61" t="s">
        <v>4401</v>
      </c>
      <c r="BV1137" s="61" t="s">
        <v>3204</v>
      </c>
      <c r="BW1137" s="61" t="s">
        <v>4402</v>
      </c>
    </row>
    <row r="1138" spans="51:75">
      <c r="AY1138" s="89" t="e">
        <f>VLOOKUP(C1138,#REF!, 2,FALSE)</f>
        <v>#REF!</v>
      </c>
      <c r="BM1138" s="61" t="s">
        <v>4403</v>
      </c>
      <c r="BN1138" s="61" t="s">
        <v>864</v>
      </c>
      <c r="BO1138" s="61" t="s">
        <v>4404</v>
      </c>
      <c r="BU1138" s="61" t="s">
        <v>4403</v>
      </c>
      <c r="BV1138" s="61" t="s">
        <v>864</v>
      </c>
      <c r="BW1138" s="61" t="s">
        <v>4404</v>
      </c>
    </row>
    <row r="1139" spans="51:75">
      <c r="AY1139" s="89" t="e">
        <f>VLOOKUP(C1139,#REF!, 2,FALSE)</f>
        <v>#REF!</v>
      </c>
      <c r="BM1139" s="61" t="s">
        <v>4406</v>
      </c>
      <c r="BN1139" s="61" t="s">
        <v>3204</v>
      </c>
      <c r="BO1139" s="61" t="s">
        <v>4407</v>
      </c>
      <c r="BU1139" s="61" t="s">
        <v>4406</v>
      </c>
      <c r="BV1139" s="61" t="s">
        <v>3204</v>
      </c>
      <c r="BW1139" s="61" t="s">
        <v>4407</v>
      </c>
    </row>
    <row r="1140" spans="51:75">
      <c r="AY1140" s="89" t="e">
        <f>VLOOKUP(C1140,#REF!, 2,FALSE)</f>
        <v>#REF!</v>
      </c>
      <c r="BM1140" s="61" t="s">
        <v>4408</v>
      </c>
      <c r="BN1140" s="61" t="s">
        <v>659</v>
      </c>
      <c r="BO1140" s="61" t="s">
        <v>4410</v>
      </c>
      <c r="BU1140" s="61" t="s">
        <v>4408</v>
      </c>
      <c r="BV1140" s="61" t="s">
        <v>659</v>
      </c>
      <c r="BW1140" s="61" t="s">
        <v>4410</v>
      </c>
    </row>
    <row r="1141" spans="51:75">
      <c r="AY1141" s="89" t="e">
        <f>VLOOKUP(C1141,#REF!, 2,FALSE)</f>
        <v>#REF!</v>
      </c>
      <c r="BM1141" s="61" t="s">
        <v>4412</v>
      </c>
      <c r="BN1141" s="61" t="s">
        <v>3204</v>
      </c>
      <c r="BO1141" s="61" t="s">
        <v>1165</v>
      </c>
      <c r="BU1141" s="61" t="s">
        <v>4412</v>
      </c>
      <c r="BV1141" s="61" t="s">
        <v>3204</v>
      </c>
      <c r="BW1141" s="61" t="s">
        <v>1165</v>
      </c>
    </row>
    <row r="1142" spans="51:75">
      <c r="AY1142" s="89" t="e">
        <f>VLOOKUP(C1142,#REF!, 2,FALSE)</f>
        <v>#REF!</v>
      </c>
      <c r="BM1142" s="61" t="s">
        <v>4413</v>
      </c>
      <c r="BN1142" s="61" t="s">
        <v>3204</v>
      </c>
      <c r="BO1142" s="61" t="s">
        <v>4415</v>
      </c>
      <c r="BU1142" s="61" t="s">
        <v>4413</v>
      </c>
      <c r="BV1142" s="61" t="s">
        <v>3204</v>
      </c>
      <c r="BW1142" s="61" t="s">
        <v>4415</v>
      </c>
    </row>
    <row r="1143" spans="51:75">
      <c r="AY1143" s="89" t="e">
        <f>VLOOKUP(C1143,#REF!, 2,FALSE)</f>
        <v>#REF!</v>
      </c>
      <c r="BM1143" s="61" t="s">
        <v>72</v>
      </c>
      <c r="BN1143" s="61" t="s">
        <v>1344</v>
      </c>
      <c r="BO1143" s="61" t="s">
        <v>1012</v>
      </c>
      <c r="BU1143" s="61" t="s">
        <v>72</v>
      </c>
      <c r="BV1143" s="61" t="s">
        <v>1344</v>
      </c>
      <c r="BW1143" s="61" t="s">
        <v>1012</v>
      </c>
    </row>
    <row r="1144" spans="51:75">
      <c r="AY1144" s="89" t="e">
        <f>VLOOKUP(C1144,#REF!, 2,FALSE)</f>
        <v>#REF!</v>
      </c>
      <c r="BM1144" s="61" t="s">
        <v>109</v>
      </c>
      <c r="BN1144" s="61" t="s">
        <v>623</v>
      </c>
      <c r="BO1144" s="61" t="s">
        <v>4416</v>
      </c>
      <c r="BU1144" s="61" t="s">
        <v>109</v>
      </c>
      <c r="BV1144" s="61" t="s">
        <v>623</v>
      </c>
      <c r="BW1144" s="61" t="s">
        <v>4416</v>
      </c>
    </row>
    <row r="1145" spans="51:75">
      <c r="AY1145" s="89" t="e">
        <f>VLOOKUP(C1145,#REF!, 2,FALSE)</f>
        <v>#REF!</v>
      </c>
      <c r="BM1145" s="61" t="s">
        <v>4417</v>
      </c>
      <c r="BN1145" s="61" t="s">
        <v>733</v>
      </c>
      <c r="BO1145" s="61" t="s">
        <v>4418</v>
      </c>
      <c r="BU1145" s="61" t="s">
        <v>4417</v>
      </c>
      <c r="BV1145" s="61" t="s">
        <v>733</v>
      </c>
      <c r="BW1145" s="61" t="s">
        <v>4418</v>
      </c>
    </row>
    <row r="1146" spans="51:75">
      <c r="AY1146" s="89" t="e">
        <f>VLOOKUP(C1146,#REF!, 2,FALSE)</f>
        <v>#REF!</v>
      </c>
      <c r="BM1146" s="61" t="s">
        <v>4419</v>
      </c>
      <c r="BN1146" s="61" t="s">
        <v>3047</v>
      </c>
      <c r="BO1146" s="61" t="s">
        <v>4420</v>
      </c>
      <c r="BU1146" s="61" t="s">
        <v>4419</v>
      </c>
      <c r="BV1146" s="61" t="s">
        <v>3047</v>
      </c>
      <c r="BW1146" s="61" t="s">
        <v>4420</v>
      </c>
    </row>
    <row r="1147" spans="51:75">
      <c r="AY1147" s="89" t="e">
        <f>VLOOKUP(C1147,#REF!, 2,FALSE)</f>
        <v>#REF!</v>
      </c>
      <c r="BM1147" s="61" t="s">
        <v>4421</v>
      </c>
      <c r="BN1147" s="61" t="s">
        <v>625</v>
      </c>
      <c r="BO1147" s="61" t="s">
        <v>4072</v>
      </c>
      <c r="BU1147" s="61" t="s">
        <v>4421</v>
      </c>
      <c r="BV1147" s="61" t="s">
        <v>625</v>
      </c>
      <c r="BW1147" s="61" t="s">
        <v>4072</v>
      </c>
    </row>
    <row r="1148" spans="51:75">
      <c r="AY1148" s="89" t="e">
        <f>VLOOKUP(C1148,#REF!, 2,FALSE)</f>
        <v>#REF!</v>
      </c>
      <c r="BM1148" s="61" t="s">
        <v>4423</v>
      </c>
      <c r="BN1148" s="61" t="s">
        <v>621</v>
      </c>
      <c r="BO1148" s="61" t="s">
        <v>4424</v>
      </c>
      <c r="BU1148" s="61" t="s">
        <v>4423</v>
      </c>
      <c r="BV1148" s="61" t="s">
        <v>621</v>
      </c>
      <c r="BW1148" s="61" t="s">
        <v>4424</v>
      </c>
    </row>
    <row r="1149" spans="51:75">
      <c r="AY1149" s="89" t="e">
        <f>VLOOKUP(C1149,#REF!, 2,FALSE)</f>
        <v>#REF!</v>
      </c>
      <c r="BM1149" s="61" t="s">
        <v>4425</v>
      </c>
      <c r="BN1149" s="61" t="s">
        <v>615</v>
      </c>
      <c r="BO1149" s="61" t="s">
        <v>2973</v>
      </c>
      <c r="BU1149" s="61" t="s">
        <v>4425</v>
      </c>
      <c r="BV1149" s="61" t="s">
        <v>615</v>
      </c>
      <c r="BW1149" s="61" t="s">
        <v>2973</v>
      </c>
    </row>
    <row r="1150" spans="51:75">
      <c r="AY1150" s="89" t="e">
        <f>VLOOKUP(C1150,#REF!, 2,FALSE)</f>
        <v>#REF!</v>
      </c>
      <c r="BM1150" s="61" t="s">
        <v>4427</v>
      </c>
      <c r="BN1150" s="61" t="s">
        <v>621</v>
      </c>
      <c r="BO1150" s="61" t="s">
        <v>4428</v>
      </c>
      <c r="BU1150" s="61" t="s">
        <v>4427</v>
      </c>
      <c r="BV1150" s="61" t="s">
        <v>621</v>
      </c>
      <c r="BW1150" s="61" t="s">
        <v>4428</v>
      </c>
    </row>
    <row r="1151" spans="51:75">
      <c r="AY1151" s="89" t="e">
        <f>VLOOKUP(C1151,#REF!, 2,FALSE)</f>
        <v>#REF!</v>
      </c>
      <c r="BM1151" s="61" t="s">
        <v>4429</v>
      </c>
      <c r="BN1151" s="61" t="s">
        <v>668</v>
      </c>
      <c r="BO1151" s="61" t="s">
        <v>4431</v>
      </c>
      <c r="BU1151" s="61" t="s">
        <v>4429</v>
      </c>
      <c r="BV1151" s="61" t="s">
        <v>668</v>
      </c>
      <c r="BW1151" s="61" t="s">
        <v>4431</v>
      </c>
    </row>
    <row r="1152" spans="51:75">
      <c r="AY1152" s="89" t="e">
        <f>VLOOKUP(C1152,#REF!, 2,FALSE)</f>
        <v>#REF!</v>
      </c>
      <c r="BM1152" s="61" t="s">
        <v>867</v>
      </c>
      <c r="BN1152" s="61" t="s">
        <v>3254</v>
      </c>
      <c r="BO1152" s="61" t="s">
        <v>4432</v>
      </c>
      <c r="BU1152" s="61" t="s">
        <v>867</v>
      </c>
      <c r="BV1152" s="61" t="s">
        <v>3254</v>
      </c>
      <c r="BW1152" s="61" t="s">
        <v>4432</v>
      </c>
    </row>
    <row r="1153" spans="51:75">
      <c r="AY1153" s="89" t="e">
        <f>VLOOKUP(C1153,#REF!, 2,FALSE)</f>
        <v>#REF!</v>
      </c>
      <c r="BM1153" s="61" t="s">
        <v>4433</v>
      </c>
      <c r="BN1153" s="61" t="s">
        <v>664</v>
      </c>
      <c r="BO1153" s="61" t="s">
        <v>4434</v>
      </c>
      <c r="BU1153" s="61" t="s">
        <v>4433</v>
      </c>
      <c r="BV1153" s="61" t="s">
        <v>664</v>
      </c>
      <c r="BW1153" s="61" t="s">
        <v>4434</v>
      </c>
    </row>
    <row r="1154" spans="51:75">
      <c r="AY1154" s="89" t="e">
        <f>VLOOKUP(C1154,#REF!, 2,FALSE)</f>
        <v>#REF!</v>
      </c>
      <c r="BM1154" s="61" t="s">
        <v>110</v>
      </c>
      <c r="BN1154" s="61" t="s">
        <v>660</v>
      </c>
      <c r="BO1154" s="61" t="s">
        <v>4435</v>
      </c>
      <c r="BU1154" s="61" t="s">
        <v>110</v>
      </c>
      <c r="BV1154" s="61" t="s">
        <v>660</v>
      </c>
      <c r="BW1154" s="61" t="s">
        <v>4435</v>
      </c>
    </row>
    <row r="1155" spans="51:75">
      <c r="AY1155" s="89" t="e">
        <f>VLOOKUP(C1155,#REF!, 2,FALSE)</f>
        <v>#REF!</v>
      </c>
      <c r="BM1155" s="61" t="s">
        <v>4437</v>
      </c>
      <c r="BN1155" s="61" t="s">
        <v>3254</v>
      </c>
      <c r="BO1155" s="61" t="s">
        <v>4438</v>
      </c>
      <c r="BU1155" s="61" t="s">
        <v>4437</v>
      </c>
      <c r="BV1155" s="61" t="s">
        <v>3254</v>
      </c>
      <c r="BW1155" s="61" t="s">
        <v>4438</v>
      </c>
    </row>
    <row r="1156" spans="51:75">
      <c r="AY1156" s="89" t="e">
        <f>VLOOKUP(C1156,#REF!, 2,FALSE)</f>
        <v>#REF!</v>
      </c>
      <c r="BM1156" s="61" t="s">
        <v>4439</v>
      </c>
      <c r="BN1156" s="61" t="s">
        <v>3204</v>
      </c>
      <c r="BO1156" s="61" t="s">
        <v>4440</v>
      </c>
      <c r="BU1156" s="61" t="s">
        <v>4439</v>
      </c>
      <c r="BV1156" s="61" t="s">
        <v>3204</v>
      </c>
      <c r="BW1156" s="61" t="s">
        <v>4440</v>
      </c>
    </row>
    <row r="1157" spans="51:75">
      <c r="AY1157" s="89" t="e">
        <f>VLOOKUP(C1157,#REF!, 2,FALSE)</f>
        <v>#REF!</v>
      </c>
      <c r="BM1157" s="61" t="s">
        <v>4442</v>
      </c>
      <c r="BN1157" s="61" t="s">
        <v>1015</v>
      </c>
      <c r="BO1157" s="61" t="s">
        <v>2939</v>
      </c>
      <c r="BU1157" s="61" t="s">
        <v>4442</v>
      </c>
      <c r="BV1157" s="61" t="s">
        <v>1015</v>
      </c>
      <c r="BW1157" s="61" t="s">
        <v>2939</v>
      </c>
    </row>
    <row r="1158" spans="51:75">
      <c r="AY1158" s="89" t="e">
        <f>VLOOKUP(C1158,#REF!, 2,FALSE)</f>
        <v>#REF!</v>
      </c>
      <c r="BM1158" s="61" t="s">
        <v>4445</v>
      </c>
      <c r="BN1158" s="61" t="s">
        <v>3254</v>
      </c>
      <c r="BO1158" s="61" t="s">
        <v>1960</v>
      </c>
      <c r="BU1158" s="61" t="s">
        <v>4445</v>
      </c>
      <c r="BV1158" s="61" t="s">
        <v>3254</v>
      </c>
      <c r="BW1158" s="61" t="s">
        <v>1960</v>
      </c>
    </row>
    <row r="1159" spans="51:75">
      <c r="AY1159" s="89" t="e">
        <f>VLOOKUP(C1159,#REF!, 2,FALSE)</f>
        <v>#REF!</v>
      </c>
      <c r="BM1159" s="61" t="s">
        <v>4446</v>
      </c>
      <c r="BN1159" s="61" t="s">
        <v>3204</v>
      </c>
      <c r="BO1159" s="61" t="s">
        <v>4447</v>
      </c>
      <c r="BU1159" s="61" t="s">
        <v>4446</v>
      </c>
      <c r="BV1159" s="61" t="s">
        <v>3204</v>
      </c>
      <c r="BW1159" s="61" t="s">
        <v>4447</v>
      </c>
    </row>
    <row r="1160" spans="51:75">
      <c r="AY1160" s="89" t="e">
        <f>VLOOKUP(C1160,#REF!, 2,FALSE)</f>
        <v>#REF!</v>
      </c>
      <c r="BM1160" s="61" t="s">
        <v>4448</v>
      </c>
      <c r="BN1160" s="61" t="s">
        <v>3204</v>
      </c>
      <c r="BO1160" s="61" t="s">
        <v>4450</v>
      </c>
      <c r="BU1160" s="61" t="s">
        <v>4448</v>
      </c>
      <c r="BV1160" s="61" t="s">
        <v>3204</v>
      </c>
      <c r="BW1160" s="61" t="s">
        <v>4450</v>
      </c>
    </row>
    <row r="1161" spans="51:75">
      <c r="AY1161" s="89" t="e">
        <f>VLOOKUP(C1161,#REF!, 2,FALSE)</f>
        <v>#REF!</v>
      </c>
      <c r="BM1161" s="61" t="s">
        <v>4452</v>
      </c>
      <c r="BN1161" s="61" t="s">
        <v>3204</v>
      </c>
      <c r="BO1161" s="61" t="s">
        <v>4453</v>
      </c>
      <c r="BU1161" s="61" t="s">
        <v>4452</v>
      </c>
      <c r="BV1161" s="61" t="s">
        <v>3204</v>
      </c>
      <c r="BW1161" s="61" t="s">
        <v>4453</v>
      </c>
    </row>
    <row r="1162" spans="51:75">
      <c r="AY1162" s="89" t="e">
        <f>VLOOKUP(C1162,#REF!, 2,FALSE)</f>
        <v>#REF!</v>
      </c>
      <c r="BM1162" s="61" t="s">
        <v>150</v>
      </c>
      <c r="BN1162" s="61" t="s">
        <v>3204</v>
      </c>
      <c r="BO1162" s="61" t="s">
        <v>4454</v>
      </c>
      <c r="BU1162" s="61" t="s">
        <v>150</v>
      </c>
      <c r="BV1162" s="61" t="s">
        <v>3204</v>
      </c>
      <c r="BW1162" s="61" t="s">
        <v>4454</v>
      </c>
    </row>
    <row r="1163" spans="51:75">
      <c r="AY1163" s="89" t="e">
        <f>VLOOKUP(C1163,#REF!, 2,FALSE)</f>
        <v>#REF!</v>
      </c>
      <c r="BM1163" s="61" t="s">
        <v>4455</v>
      </c>
      <c r="BN1163" s="61" t="s">
        <v>664</v>
      </c>
      <c r="BO1163" s="61" t="s">
        <v>1871</v>
      </c>
      <c r="BU1163" s="61" t="s">
        <v>4455</v>
      </c>
      <c r="BV1163" s="61" t="s">
        <v>664</v>
      </c>
      <c r="BW1163" s="61" t="s">
        <v>1871</v>
      </c>
    </row>
    <row r="1164" spans="51:75">
      <c r="AY1164" s="89" t="e">
        <f>VLOOKUP(C1164,#REF!, 2,FALSE)</f>
        <v>#REF!</v>
      </c>
      <c r="BM1164" s="61" t="s">
        <v>868</v>
      </c>
      <c r="BN1164" s="61" t="s">
        <v>1344</v>
      </c>
      <c r="BO1164" s="61" t="s">
        <v>4457</v>
      </c>
      <c r="BU1164" s="61" t="s">
        <v>868</v>
      </c>
      <c r="BV1164" s="61" t="s">
        <v>1344</v>
      </c>
      <c r="BW1164" s="61" t="s">
        <v>4457</v>
      </c>
    </row>
    <row r="1165" spans="51:75">
      <c r="AY1165" s="89" t="e">
        <f>VLOOKUP(C1165,#REF!, 2,FALSE)</f>
        <v>#REF!</v>
      </c>
      <c r="BM1165" s="61" t="s">
        <v>869</v>
      </c>
      <c r="BN1165" s="61" t="s">
        <v>3204</v>
      </c>
      <c r="BO1165" s="61" t="s">
        <v>4458</v>
      </c>
      <c r="BU1165" s="61" t="s">
        <v>869</v>
      </c>
      <c r="BV1165" s="61" t="s">
        <v>3204</v>
      </c>
      <c r="BW1165" s="61" t="s">
        <v>4458</v>
      </c>
    </row>
    <row r="1166" spans="51:75">
      <c r="AY1166" s="89" t="e">
        <f>VLOOKUP(C1166,#REF!, 2,FALSE)</f>
        <v>#REF!</v>
      </c>
      <c r="BM1166" s="61" t="s">
        <v>4459</v>
      </c>
      <c r="BN1166" s="61" t="s">
        <v>664</v>
      </c>
      <c r="BO1166" s="61" t="s">
        <v>4460</v>
      </c>
      <c r="BU1166" s="61" t="s">
        <v>4459</v>
      </c>
      <c r="BV1166" s="61" t="s">
        <v>664</v>
      </c>
      <c r="BW1166" s="61" t="s">
        <v>4460</v>
      </c>
    </row>
    <row r="1167" spans="51:75">
      <c r="AY1167" s="89" t="e">
        <f>VLOOKUP(C1167,#REF!, 2,FALSE)</f>
        <v>#REF!</v>
      </c>
      <c r="BM1167" s="61" t="s">
        <v>4462</v>
      </c>
      <c r="BN1167" s="61" t="s">
        <v>671</v>
      </c>
      <c r="BO1167" s="61" t="s">
        <v>1070</v>
      </c>
      <c r="BU1167" s="61" t="s">
        <v>4462</v>
      </c>
      <c r="BV1167" s="61" t="s">
        <v>671</v>
      </c>
      <c r="BW1167" s="61" t="s">
        <v>1070</v>
      </c>
    </row>
    <row r="1168" spans="51:75">
      <c r="AY1168" s="89" t="e">
        <f>VLOOKUP(C1168,#REF!, 2,FALSE)</f>
        <v>#REF!</v>
      </c>
      <c r="BM1168" s="61" t="s">
        <v>4464</v>
      </c>
      <c r="BN1168" s="61" t="s">
        <v>638</v>
      </c>
      <c r="BO1168" s="61" t="s">
        <v>4465</v>
      </c>
      <c r="BU1168" s="61" t="s">
        <v>4464</v>
      </c>
      <c r="BV1168" s="61" t="s">
        <v>638</v>
      </c>
      <c r="BW1168" s="61" t="s">
        <v>4465</v>
      </c>
    </row>
    <row r="1169" spans="51:75">
      <c r="AY1169" s="89" t="e">
        <f>VLOOKUP(C1169,#REF!, 2,FALSE)</f>
        <v>#REF!</v>
      </c>
      <c r="BM1169" s="61" t="s">
        <v>151</v>
      </c>
      <c r="BN1169" s="61" t="s">
        <v>864</v>
      </c>
      <c r="BO1169" s="61" t="s">
        <v>4467</v>
      </c>
      <c r="BU1169" s="61" t="s">
        <v>151</v>
      </c>
      <c r="BV1169" s="61" t="s">
        <v>864</v>
      </c>
      <c r="BW1169" s="61" t="s">
        <v>4467</v>
      </c>
    </row>
    <row r="1170" spans="51:75">
      <c r="AY1170" s="89" t="e">
        <f>VLOOKUP(C1170,#REF!, 2,FALSE)</f>
        <v>#REF!</v>
      </c>
      <c r="BM1170" s="61" t="s">
        <v>4468</v>
      </c>
      <c r="BN1170" s="61" t="s">
        <v>660</v>
      </c>
      <c r="BO1170" s="61" t="s">
        <v>4470</v>
      </c>
      <c r="BU1170" s="61" t="s">
        <v>4468</v>
      </c>
      <c r="BV1170" s="61" t="s">
        <v>660</v>
      </c>
      <c r="BW1170" s="61" t="s">
        <v>4470</v>
      </c>
    </row>
    <row r="1171" spans="51:75">
      <c r="AY1171" s="89" t="e">
        <f>VLOOKUP(C1171,#REF!, 2,FALSE)</f>
        <v>#REF!</v>
      </c>
      <c r="BM1171" s="61" t="s">
        <v>152</v>
      </c>
      <c r="BN1171" s="61" t="s">
        <v>633</v>
      </c>
      <c r="BO1171" s="61" t="s">
        <v>4471</v>
      </c>
      <c r="BU1171" s="61" t="s">
        <v>152</v>
      </c>
      <c r="BV1171" s="61" t="s">
        <v>633</v>
      </c>
      <c r="BW1171" s="61" t="s">
        <v>4471</v>
      </c>
    </row>
    <row r="1172" spans="51:75">
      <c r="AY1172" s="89" t="e">
        <f>VLOOKUP(C1172,#REF!, 2,FALSE)</f>
        <v>#REF!</v>
      </c>
      <c r="BM1172" s="61" t="s">
        <v>870</v>
      </c>
      <c r="BN1172" s="61" t="s">
        <v>660</v>
      </c>
      <c r="BO1172" s="61" t="s">
        <v>4472</v>
      </c>
      <c r="BU1172" s="61" t="s">
        <v>870</v>
      </c>
      <c r="BV1172" s="61" t="s">
        <v>660</v>
      </c>
      <c r="BW1172" s="61" t="s">
        <v>4472</v>
      </c>
    </row>
    <row r="1173" spans="51:75">
      <c r="AY1173" s="89" t="e">
        <f>VLOOKUP(C1173,#REF!, 2,FALSE)</f>
        <v>#REF!</v>
      </c>
      <c r="BM1173" s="61" t="s">
        <v>111</v>
      </c>
      <c r="BN1173" s="61" t="s">
        <v>721</v>
      </c>
      <c r="BO1173" s="61" t="s">
        <v>800</v>
      </c>
      <c r="BU1173" s="61" t="s">
        <v>111</v>
      </c>
      <c r="BV1173" s="61" t="s">
        <v>721</v>
      </c>
      <c r="BW1173" s="61" t="s">
        <v>800</v>
      </c>
    </row>
    <row r="1174" spans="51:75">
      <c r="AY1174" s="89" t="e">
        <f>VLOOKUP(C1174,#REF!, 2,FALSE)</f>
        <v>#REF!</v>
      </c>
      <c r="BM1174" s="61" t="s">
        <v>871</v>
      </c>
      <c r="BN1174" s="61" t="s">
        <v>3204</v>
      </c>
      <c r="BO1174" s="61" t="s">
        <v>4474</v>
      </c>
      <c r="BU1174" s="61" t="s">
        <v>871</v>
      </c>
      <c r="BV1174" s="61" t="s">
        <v>3204</v>
      </c>
      <c r="BW1174" s="61" t="s">
        <v>4474</v>
      </c>
    </row>
    <row r="1175" spans="51:75">
      <c r="AY1175" s="89" t="e">
        <f>VLOOKUP(C1175,#REF!, 2,FALSE)</f>
        <v>#REF!</v>
      </c>
      <c r="BM1175" s="61" t="s">
        <v>872</v>
      </c>
      <c r="BN1175" s="61" t="s">
        <v>3204</v>
      </c>
      <c r="BO1175" s="61" t="s">
        <v>4475</v>
      </c>
      <c r="BU1175" s="61" t="s">
        <v>872</v>
      </c>
      <c r="BV1175" s="61" t="s">
        <v>3204</v>
      </c>
      <c r="BW1175" s="61" t="s">
        <v>4475</v>
      </c>
    </row>
    <row r="1176" spans="51:75">
      <c r="AY1176" s="89" t="e">
        <f>VLOOKUP(C1176,#REF!, 2,FALSE)</f>
        <v>#REF!</v>
      </c>
      <c r="BM1176" s="61" t="s">
        <v>873</v>
      </c>
      <c r="BN1176" s="61" t="s">
        <v>796</v>
      </c>
      <c r="BO1176" s="61" t="s">
        <v>4477</v>
      </c>
      <c r="BU1176" s="61" t="s">
        <v>873</v>
      </c>
      <c r="BV1176" s="61" t="s">
        <v>796</v>
      </c>
      <c r="BW1176" s="61" t="s">
        <v>4477</v>
      </c>
    </row>
    <row r="1177" spans="51:75">
      <c r="AY1177" s="89" t="e">
        <f>VLOOKUP(C1177,#REF!, 2,FALSE)</f>
        <v>#REF!</v>
      </c>
      <c r="BM1177" s="61" t="s">
        <v>112</v>
      </c>
      <c r="BN1177" s="61" t="s">
        <v>707</v>
      </c>
      <c r="BO1177" s="61" t="s">
        <v>4478</v>
      </c>
      <c r="BU1177" s="61" t="s">
        <v>112</v>
      </c>
      <c r="BV1177" s="61" t="s">
        <v>707</v>
      </c>
      <c r="BW1177" s="61" t="s">
        <v>4478</v>
      </c>
    </row>
    <row r="1178" spans="51:75">
      <c r="AY1178" s="89" t="e">
        <f>VLOOKUP(C1178,#REF!, 2,FALSE)</f>
        <v>#REF!</v>
      </c>
      <c r="BM1178" s="61" t="s">
        <v>874</v>
      </c>
      <c r="BN1178" s="61" t="s">
        <v>3204</v>
      </c>
      <c r="BO1178" s="61" t="s">
        <v>661</v>
      </c>
      <c r="BU1178" s="61" t="s">
        <v>874</v>
      </c>
      <c r="BV1178" s="61" t="s">
        <v>3204</v>
      </c>
      <c r="BW1178" s="61" t="s">
        <v>661</v>
      </c>
    </row>
    <row r="1179" spans="51:75">
      <c r="AY1179" s="89" t="e">
        <f>VLOOKUP(C1179,#REF!, 2,FALSE)</f>
        <v>#REF!</v>
      </c>
      <c r="BM1179" s="61" t="s">
        <v>4479</v>
      </c>
      <c r="BN1179" s="61" t="s">
        <v>660</v>
      </c>
      <c r="BO1179" s="61" t="s">
        <v>2652</v>
      </c>
      <c r="BU1179" s="61" t="s">
        <v>4479</v>
      </c>
      <c r="BV1179" s="61" t="s">
        <v>660</v>
      </c>
      <c r="BW1179" s="61" t="s">
        <v>2652</v>
      </c>
    </row>
    <row r="1180" spans="51:75">
      <c r="AY1180" s="89" t="e">
        <f>VLOOKUP(C1180,#REF!, 2,FALSE)</f>
        <v>#REF!</v>
      </c>
      <c r="BM1180" s="61" t="s">
        <v>113</v>
      </c>
      <c r="BN1180" s="61" t="s">
        <v>657</v>
      </c>
      <c r="BO1180" s="61" t="s">
        <v>2359</v>
      </c>
      <c r="BU1180" s="61" t="s">
        <v>113</v>
      </c>
      <c r="BV1180" s="61" t="s">
        <v>657</v>
      </c>
      <c r="BW1180" s="61" t="s">
        <v>2359</v>
      </c>
    </row>
    <row r="1181" spans="51:75">
      <c r="AY1181" s="89" t="e">
        <f>VLOOKUP(C1181,#REF!, 2,FALSE)</f>
        <v>#REF!</v>
      </c>
      <c r="BM1181" s="61" t="s">
        <v>4481</v>
      </c>
      <c r="BN1181" s="61" t="s">
        <v>2985</v>
      </c>
      <c r="BO1181" s="61" t="s">
        <v>2014</v>
      </c>
      <c r="BU1181" s="61" t="s">
        <v>4481</v>
      </c>
      <c r="BV1181" s="61" t="s">
        <v>2985</v>
      </c>
      <c r="BW1181" s="61" t="s">
        <v>2014</v>
      </c>
    </row>
    <row r="1182" spans="51:75">
      <c r="AY1182" s="89" t="e">
        <f>VLOOKUP(C1182,#REF!, 2,FALSE)</f>
        <v>#REF!</v>
      </c>
      <c r="BM1182" s="61" t="s">
        <v>4482</v>
      </c>
      <c r="BN1182" s="61" t="s">
        <v>657</v>
      </c>
      <c r="BO1182" s="61" t="s">
        <v>2597</v>
      </c>
      <c r="BU1182" s="61" t="s">
        <v>4482</v>
      </c>
      <c r="BV1182" s="61" t="s">
        <v>657</v>
      </c>
      <c r="BW1182" s="61" t="s">
        <v>2597</v>
      </c>
    </row>
    <row r="1183" spans="51:75">
      <c r="AY1183" s="89" t="e">
        <f>VLOOKUP(C1183,#REF!, 2,FALSE)</f>
        <v>#REF!</v>
      </c>
      <c r="BM1183" s="61" t="s">
        <v>4483</v>
      </c>
      <c r="BN1183" s="61" t="s">
        <v>615</v>
      </c>
      <c r="BO1183" s="61" t="s">
        <v>2435</v>
      </c>
      <c r="BU1183" s="61" t="s">
        <v>4483</v>
      </c>
      <c r="BV1183" s="61" t="s">
        <v>615</v>
      </c>
      <c r="BW1183" s="61" t="s">
        <v>2435</v>
      </c>
    </row>
    <row r="1184" spans="51:75">
      <c r="AY1184" s="89" t="e">
        <f>VLOOKUP(C1184,#REF!, 2,FALSE)</f>
        <v>#REF!</v>
      </c>
      <c r="BM1184" s="61" t="s">
        <v>4485</v>
      </c>
      <c r="BN1184" s="61" t="s">
        <v>733</v>
      </c>
      <c r="BO1184" s="61" t="s">
        <v>4487</v>
      </c>
      <c r="BU1184" s="61" t="s">
        <v>4485</v>
      </c>
      <c r="BV1184" s="61" t="s">
        <v>733</v>
      </c>
      <c r="BW1184" s="61" t="s">
        <v>4487</v>
      </c>
    </row>
    <row r="1185" spans="51:75">
      <c r="AY1185" s="89" t="e">
        <f>VLOOKUP(C1185,#REF!, 2,FALSE)</f>
        <v>#REF!</v>
      </c>
      <c r="BM1185" s="61" t="s">
        <v>4488</v>
      </c>
      <c r="BN1185" s="61" t="s">
        <v>663</v>
      </c>
      <c r="BO1185" s="61" t="s">
        <v>2359</v>
      </c>
      <c r="BU1185" s="61" t="s">
        <v>4488</v>
      </c>
      <c r="BV1185" s="61" t="s">
        <v>663</v>
      </c>
      <c r="BW1185" s="61" t="s">
        <v>2359</v>
      </c>
    </row>
    <row r="1186" spans="51:75">
      <c r="AY1186" s="89" t="e">
        <f>VLOOKUP(C1186,#REF!, 2,FALSE)</f>
        <v>#REF!</v>
      </c>
      <c r="BM1186" s="61" t="s">
        <v>4491</v>
      </c>
      <c r="BN1186" s="61" t="s">
        <v>733</v>
      </c>
      <c r="BO1186" s="61" t="s">
        <v>4492</v>
      </c>
      <c r="BU1186" s="61" t="s">
        <v>4491</v>
      </c>
      <c r="BV1186" s="61" t="s">
        <v>733</v>
      </c>
      <c r="BW1186" s="61" t="s">
        <v>4492</v>
      </c>
    </row>
    <row r="1187" spans="51:75">
      <c r="AY1187" s="89" t="e">
        <f>VLOOKUP(C1187,#REF!, 2,FALSE)</f>
        <v>#REF!</v>
      </c>
      <c r="BM1187" s="61" t="s">
        <v>4493</v>
      </c>
      <c r="BN1187" s="61" t="s">
        <v>702</v>
      </c>
      <c r="BO1187" s="61" t="s">
        <v>2359</v>
      </c>
      <c r="BU1187" s="61" t="s">
        <v>4493</v>
      </c>
      <c r="BV1187" s="61" t="s">
        <v>702</v>
      </c>
      <c r="BW1187" s="61" t="s">
        <v>2359</v>
      </c>
    </row>
    <row r="1188" spans="51:75">
      <c r="AY1188" s="89" t="e">
        <f>VLOOKUP(C1188,#REF!, 2,FALSE)</f>
        <v>#REF!</v>
      </c>
      <c r="BM1188" s="61" t="s">
        <v>4494</v>
      </c>
      <c r="BN1188" s="61" t="s">
        <v>663</v>
      </c>
      <c r="BO1188" s="61" t="s">
        <v>1002</v>
      </c>
      <c r="BU1188" s="61" t="s">
        <v>4494</v>
      </c>
      <c r="BV1188" s="61" t="s">
        <v>663</v>
      </c>
      <c r="BW1188" s="61" t="s">
        <v>1002</v>
      </c>
    </row>
    <row r="1189" spans="51:75">
      <c r="AY1189" s="89" t="e">
        <f>VLOOKUP(C1189,#REF!, 2,FALSE)</f>
        <v>#REF!</v>
      </c>
      <c r="BM1189" s="61" t="s">
        <v>4495</v>
      </c>
      <c r="BN1189" s="61" t="s">
        <v>3254</v>
      </c>
      <c r="BO1189" s="61" t="s">
        <v>4496</v>
      </c>
      <c r="BU1189" s="61" t="s">
        <v>4495</v>
      </c>
      <c r="BV1189" s="61" t="s">
        <v>3254</v>
      </c>
      <c r="BW1189" s="61" t="s">
        <v>4496</v>
      </c>
    </row>
    <row r="1190" spans="51:75">
      <c r="AY1190" s="89" t="e">
        <f>VLOOKUP(C1190,#REF!, 2,FALSE)</f>
        <v>#REF!</v>
      </c>
      <c r="BM1190" s="61" t="s">
        <v>4497</v>
      </c>
      <c r="BN1190" s="61" t="s">
        <v>851</v>
      </c>
      <c r="BO1190" s="61" t="s">
        <v>4492</v>
      </c>
      <c r="BU1190" s="61" t="s">
        <v>4497</v>
      </c>
      <c r="BV1190" s="61" t="s">
        <v>851</v>
      </c>
      <c r="BW1190" s="61" t="s">
        <v>4492</v>
      </c>
    </row>
    <row r="1191" spans="51:75">
      <c r="AY1191" s="89" t="e">
        <f>VLOOKUP(C1191,#REF!, 2,FALSE)</f>
        <v>#REF!</v>
      </c>
      <c r="BM1191" s="61" t="s">
        <v>4498</v>
      </c>
      <c r="BN1191" s="61" t="s">
        <v>628</v>
      </c>
      <c r="BO1191" s="61" t="s">
        <v>2194</v>
      </c>
      <c r="BU1191" s="61" t="s">
        <v>4498</v>
      </c>
      <c r="BV1191" s="61" t="s">
        <v>628</v>
      </c>
      <c r="BW1191" s="61" t="s">
        <v>2194</v>
      </c>
    </row>
    <row r="1192" spans="51:75">
      <c r="AY1192" s="89" t="e">
        <f>VLOOKUP(C1192,#REF!, 2,FALSE)</f>
        <v>#REF!</v>
      </c>
      <c r="BM1192" s="61" t="s">
        <v>875</v>
      </c>
      <c r="BN1192" s="61" t="s">
        <v>628</v>
      </c>
      <c r="BO1192" s="61" t="s">
        <v>1279</v>
      </c>
      <c r="BU1192" s="61" t="s">
        <v>875</v>
      </c>
      <c r="BV1192" s="61" t="s">
        <v>628</v>
      </c>
      <c r="BW1192" s="61" t="s">
        <v>1279</v>
      </c>
    </row>
    <row r="1193" spans="51:75">
      <c r="AY1193" s="89" t="e">
        <f>VLOOKUP(C1193,#REF!, 2,FALSE)</f>
        <v>#REF!</v>
      </c>
      <c r="BM1193" s="61" t="s">
        <v>115</v>
      </c>
      <c r="BN1193" s="61" t="s">
        <v>660</v>
      </c>
      <c r="BO1193" s="61" t="s">
        <v>2942</v>
      </c>
      <c r="BU1193" s="61" t="s">
        <v>115</v>
      </c>
      <c r="BV1193" s="61" t="s">
        <v>660</v>
      </c>
      <c r="BW1193" s="61" t="s">
        <v>2942</v>
      </c>
    </row>
    <row r="1194" spans="51:75">
      <c r="AY1194" s="89" t="e">
        <f>VLOOKUP(C1194,#REF!, 2,FALSE)</f>
        <v>#REF!</v>
      </c>
      <c r="BM1194" s="61" t="s">
        <v>4500</v>
      </c>
      <c r="BN1194" s="61" t="s">
        <v>638</v>
      </c>
      <c r="BO1194" s="61" t="s">
        <v>1390</v>
      </c>
      <c r="BU1194" s="61" t="s">
        <v>4500</v>
      </c>
      <c r="BV1194" s="61" t="s">
        <v>638</v>
      </c>
      <c r="BW1194" s="61" t="s">
        <v>1390</v>
      </c>
    </row>
    <row r="1195" spans="51:75">
      <c r="AY1195" s="89" t="e">
        <f>VLOOKUP(C1195,#REF!, 2,FALSE)</f>
        <v>#REF!</v>
      </c>
      <c r="BM1195" s="61" t="s">
        <v>4502</v>
      </c>
      <c r="BN1195" s="61" t="s">
        <v>854</v>
      </c>
      <c r="BO1195" s="61" t="s">
        <v>662</v>
      </c>
      <c r="BU1195" s="61" t="s">
        <v>4502</v>
      </c>
      <c r="BV1195" s="61" t="s">
        <v>854</v>
      </c>
      <c r="BW1195" s="61" t="s">
        <v>662</v>
      </c>
    </row>
    <row r="1196" spans="51:75">
      <c r="AY1196" s="89" t="e">
        <f>VLOOKUP(C1196,#REF!, 2,FALSE)</f>
        <v>#REF!</v>
      </c>
      <c r="BM1196" s="61" t="s">
        <v>288</v>
      </c>
      <c r="BN1196" s="61" t="s">
        <v>3204</v>
      </c>
      <c r="BO1196" s="61" t="s">
        <v>4504</v>
      </c>
      <c r="BU1196" s="61" t="s">
        <v>288</v>
      </c>
      <c r="BV1196" s="61" t="s">
        <v>3204</v>
      </c>
      <c r="BW1196" s="61" t="s">
        <v>4504</v>
      </c>
    </row>
    <row r="1197" spans="51:75">
      <c r="AY1197" s="89" t="e">
        <f>VLOOKUP(C1197,#REF!, 2,FALSE)</f>
        <v>#REF!</v>
      </c>
      <c r="BM1197" s="61" t="s">
        <v>4506</v>
      </c>
      <c r="BN1197" s="61" t="s">
        <v>733</v>
      </c>
      <c r="BO1197" s="61" t="s">
        <v>661</v>
      </c>
      <c r="BU1197" s="61" t="s">
        <v>4506</v>
      </c>
      <c r="BV1197" s="61" t="s">
        <v>733</v>
      </c>
      <c r="BW1197" s="61" t="s">
        <v>661</v>
      </c>
    </row>
    <row r="1198" spans="51:75">
      <c r="AY1198" s="89" t="e">
        <f>VLOOKUP(C1198,#REF!, 2,FALSE)</f>
        <v>#REF!</v>
      </c>
      <c r="BM1198" s="61" t="s">
        <v>4507</v>
      </c>
      <c r="BN1198" s="61" t="s">
        <v>660</v>
      </c>
      <c r="BO1198" s="61" t="s">
        <v>1538</v>
      </c>
      <c r="BU1198" s="61" t="s">
        <v>4507</v>
      </c>
      <c r="BV1198" s="61" t="s">
        <v>660</v>
      </c>
      <c r="BW1198" s="61" t="s">
        <v>1538</v>
      </c>
    </row>
    <row r="1199" spans="51:75">
      <c r="AY1199" s="89" t="e">
        <f>VLOOKUP(C1199,#REF!, 2,FALSE)</f>
        <v>#REF!</v>
      </c>
      <c r="BM1199" s="61" t="s">
        <v>4508</v>
      </c>
      <c r="BN1199" s="61" t="s">
        <v>3204</v>
      </c>
      <c r="BO1199" s="61" t="s">
        <v>4510</v>
      </c>
      <c r="BU1199" s="61" t="s">
        <v>4508</v>
      </c>
      <c r="BV1199" s="61" t="s">
        <v>3204</v>
      </c>
      <c r="BW1199" s="61" t="s">
        <v>4510</v>
      </c>
    </row>
    <row r="1200" spans="51:75">
      <c r="AY1200" s="89" t="e">
        <f>VLOOKUP(C1200,#REF!, 2,FALSE)</f>
        <v>#REF!</v>
      </c>
      <c r="BM1200" s="61" t="s">
        <v>153</v>
      </c>
      <c r="BN1200" s="61" t="s">
        <v>3204</v>
      </c>
      <c r="BO1200" s="61" t="s">
        <v>1203</v>
      </c>
      <c r="BU1200" s="61" t="s">
        <v>153</v>
      </c>
      <c r="BV1200" s="61" t="s">
        <v>3204</v>
      </c>
      <c r="BW1200" s="61" t="s">
        <v>1203</v>
      </c>
    </row>
    <row r="1201" spans="51:75">
      <c r="AY1201" s="89" t="e">
        <f>VLOOKUP(C1201,#REF!, 2,FALSE)</f>
        <v>#REF!</v>
      </c>
      <c r="BM1201" s="61" t="s">
        <v>4511</v>
      </c>
      <c r="BN1201" s="61" t="s">
        <v>660</v>
      </c>
      <c r="BO1201" s="61" t="s">
        <v>2170</v>
      </c>
      <c r="BU1201" s="61" t="s">
        <v>4511</v>
      </c>
      <c r="BV1201" s="61" t="s">
        <v>660</v>
      </c>
      <c r="BW1201" s="61" t="s">
        <v>2170</v>
      </c>
    </row>
    <row r="1202" spans="51:75">
      <c r="AY1202" s="89" t="e">
        <f>VLOOKUP(C1202,#REF!, 2,FALSE)</f>
        <v>#REF!</v>
      </c>
      <c r="BM1202" s="61" t="s">
        <v>4512</v>
      </c>
      <c r="BN1202" s="61" t="s">
        <v>625</v>
      </c>
      <c r="BO1202" s="61" t="s">
        <v>2433</v>
      </c>
      <c r="BU1202" s="61" t="s">
        <v>4512</v>
      </c>
      <c r="BV1202" s="61" t="s">
        <v>625</v>
      </c>
      <c r="BW1202" s="61" t="s">
        <v>2433</v>
      </c>
    </row>
    <row r="1203" spans="51:75">
      <c r="AY1203" s="89" t="e">
        <f>VLOOKUP(C1203,#REF!, 2,FALSE)</f>
        <v>#REF!</v>
      </c>
      <c r="BM1203" s="61" t="s">
        <v>114</v>
      </c>
      <c r="BN1203" s="61" t="s">
        <v>702</v>
      </c>
      <c r="BO1203" s="61" t="s">
        <v>661</v>
      </c>
      <c r="BU1203" s="61" t="s">
        <v>114</v>
      </c>
      <c r="BV1203" s="61" t="s">
        <v>702</v>
      </c>
      <c r="BW1203" s="61" t="s">
        <v>661</v>
      </c>
    </row>
    <row r="1204" spans="51:75">
      <c r="AY1204" s="89" t="e">
        <f>VLOOKUP(C1204,#REF!, 2,FALSE)</f>
        <v>#REF!</v>
      </c>
      <c r="BM1204" s="61" t="s">
        <v>116</v>
      </c>
      <c r="BN1204" s="61" t="s">
        <v>707</v>
      </c>
      <c r="BO1204" s="61" t="s">
        <v>3861</v>
      </c>
      <c r="BU1204" s="61" t="s">
        <v>116</v>
      </c>
      <c r="BV1204" s="61" t="s">
        <v>707</v>
      </c>
      <c r="BW1204" s="61" t="s">
        <v>3861</v>
      </c>
    </row>
    <row r="1205" spans="51:75">
      <c r="AY1205" s="89" t="e">
        <f>VLOOKUP(C1205,#REF!, 2,FALSE)</f>
        <v>#REF!</v>
      </c>
      <c r="BM1205" s="61" t="s">
        <v>154</v>
      </c>
      <c r="BN1205" s="61" t="s">
        <v>702</v>
      </c>
      <c r="BO1205" s="61" t="s">
        <v>1212</v>
      </c>
      <c r="BU1205" s="61" t="s">
        <v>154</v>
      </c>
      <c r="BV1205" s="61" t="s">
        <v>702</v>
      </c>
      <c r="BW1205" s="61" t="s">
        <v>1212</v>
      </c>
    </row>
    <row r="1206" spans="51:75">
      <c r="AY1206" s="89" t="e">
        <f>VLOOKUP(C1206,#REF!, 2,FALSE)</f>
        <v>#REF!</v>
      </c>
      <c r="BM1206" s="61" t="s">
        <v>4515</v>
      </c>
      <c r="BN1206" s="61" t="s">
        <v>707</v>
      </c>
      <c r="BO1206" s="61" t="s">
        <v>661</v>
      </c>
      <c r="BU1206" s="61" t="s">
        <v>4515</v>
      </c>
      <c r="BV1206" s="61" t="s">
        <v>707</v>
      </c>
      <c r="BW1206" s="61" t="s">
        <v>661</v>
      </c>
    </row>
    <row r="1207" spans="51:75">
      <c r="AY1207" s="89" t="e">
        <f>VLOOKUP(C1207,#REF!, 2,FALSE)</f>
        <v>#REF!</v>
      </c>
      <c r="BM1207" s="61" t="s">
        <v>4516</v>
      </c>
      <c r="BN1207" s="61" t="s">
        <v>702</v>
      </c>
      <c r="BO1207" s="61" t="s">
        <v>858</v>
      </c>
      <c r="BU1207" s="61" t="s">
        <v>4516</v>
      </c>
      <c r="BV1207" s="61" t="s">
        <v>702</v>
      </c>
      <c r="BW1207" s="61" t="s">
        <v>858</v>
      </c>
    </row>
    <row r="1208" spans="51:75">
      <c r="AY1208" s="89" t="e">
        <f>VLOOKUP(C1208,#REF!, 2,FALSE)</f>
        <v>#REF!</v>
      </c>
      <c r="BM1208" s="61" t="s">
        <v>876</v>
      </c>
      <c r="BN1208" s="61" t="s">
        <v>3204</v>
      </c>
      <c r="BO1208" s="61" t="s">
        <v>1462</v>
      </c>
      <c r="BU1208" s="61" t="s">
        <v>876</v>
      </c>
      <c r="BV1208" s="61" t="s">
        <v>3204</v>
      </c>
      <c r="BW1208" s="61" t="s">
        <v>1462</v>
      </c>
    </row>
    <row r="1209" spans="51:75">
      <c r="AY1209" s="89" t="e">
        <f>VLOOKUP(C1209,#REF!, 2,FALSE)</f>
        <v>#REF!</v>
      </c>
      <c r="BM1209" s="61" t="s">
        <v>4517</v>
      </c>
      <c r="BN1209" s="61" t="s">
        <v>663</v>
      </c>
      <c r="BO1209" s="61" t="s">
        <v>4518</v>
      </c>
      <c r="BU1209" s="61" t="s">
        <v>4517</v>
      </c>
      <c r="BV1209" s="61" t="s">
        <v>663</v>
      </c>
      <c r="BW1209" s="61" t="s">
        <v>4518</v>
      </c>
    </row>
    <row r="1210" spans="51:75">
      <c r="AY1210" s="89" t="e">
        <f>VLOOKUP(C1210,#REF!, 2,FALSE)</f>
        <v>#REF!</v>
      </c>
      <c r="BM1210" s="61" t="s">
        <v>4519</v>
      </c>
      <c r="BN1210" s="61" t="s">
        <v>3047</v>
      </c>
      <c r="BO1210" s="61" t="s">
        <v>4521</v>
      </c>
      <c r="BU1210" s="61" t="s">
        <v>4519</v>
      </c>
      <c r="BV1210" s="61" t="s">
        <v>3047</v>
      </c>
      <c r="BW1210" s="61" t="s">
        <v>4521</v>
      </c>
    </row>
    <row r="1211" spans="51:75">
      <c r="AY1211" s="89" t="e">
        <f>VLOOKUP(C1211,#REF!, 2,FALSE)</f>
        <v>#REF!</v>
      </c>
      <c r="BM1211" s="61" t="s">
        <v>4522</v>
      </c>
      <c r="BN1211" s="61" t="s">
        <v>3204</v>
      </c>
      <c r="BO1211" s="61" t="s">
        <v>3763</v>
      </c>
      <c r="BU1211" s="61" t="s">
        <v>4522</v>
      </c>
      <c r="BV1211" s="61" t="s">
        <v>3204</v>
      </c>
      <c r="BW1211" s="61" t="s">
        <v>3763</v>
      </c>
    </row>
    <row r="1212" spans="51:75">
      <c r="AY1212" s="89" t="e">
        <f>VLOOKUP(C1212,#REF!, 2,FALSE)</f>
        <v>#REF!</v>
      </c>
      <c r="BM1212" s="61" t="s">
        <v>4524</v>
      </c>
      <c r="BN1212" s="61" t="s">
        <v>1344</v>
      </c>
      <c r="BO1212" s="61" t="s">
        <v>1424</v>
      </c>
      <c r="BU1212" s="61" t="s">
        <v>4524</v>
      </c>
      <c r="BV1212" s="61" t="s">
        <v>1344</v>
      </c>
      <c r="BW1212" s="61" t="s">
        <v>1424</v>
      </c>
    </row>
    <row r="1213" spans="51:75">
      <c r="AY1213" s="89" t="e">
        <f>VLOOKUP(C1213,#REF!, 2,FALSE)</f>
        <v>#REF!</v>
      </c>
      <c r="BM1213" s="61" t="s">
        <v>4525</v>
      </c>
      <c r="BN1213" s="61" t="s">
        <v>1344</v>
      </c>
      <c r="BO1213" s="61" t="s">
        <v>4526</v>
      </c>
      <c r="BU1213" s="61" t="s">
        <v>4525</v>
      </c>
      <c r="BV1213" s="61" t="s">
        <v>1344</v>
      </c>
      <c r="BW1213" s="61" t="s">
        <v>4526</v>
      </c>
    </row>
    <row r="1214" spans="51:75">
      <c r="AY1214" s="89" t="e">
        <f>VLOOKUP(C1214,#REF!, 2,FALSE)</f>
        <v>#REF!</v>
      </c>
      <c r="BM1214" s="61" t="s">
        <v>4527</v>
      </c>
      <c r="BN1214" s="61" t="s">
        <v>3085</v>
      </c>
      <c r="BO1214" s="61" t="s">
        <v>858</v>
      </c>
      <c r="BU1214" s="61" t="s">
        <v>4527</v>
      </c>
      <c r="BV1214" s="61" t="s">
        <v>3085</v>
      </c>
      <c r="BW1214" s="61" t="s">
        <v>858</v>
      </c>
    </row>
    <row r="1215" spans="51:75">
      <c r="AY1215" s="89" t="e">
        <f>VLOOKUP(C1215,#REF!, 2,FALSE)</f>
        <v>#REF!</v>
      </c>
      <c r="BM1215" s="61" t="s">
        <v>877</v>
      </c>
      <c r="BN1215" s="61" t="s">
        <v>3204</v>
      </c>
      <c r="BO1215" s="61" t="s">
        <v>4526</v>
      </c>
      <c r="BU1215" s="61" t="s">
        <v>877</v>
      </c>
      <c r="BV1215" s="61" t="s">
        <v>3204</v>
      </c>
      <c r="BW1215" s="61" t="s">
        <v>4526</v>
      </c>
    </row>
    <row r="1216" spans="51:75">
      <c r="AY1216" s="89" t="e">
        <f>VLOOKUP(C1216,#REF!, 2,FALSE)</f>
        <v>#REF!</v>
      </c>
      <c r="BM1216" s="61" t="s">
        <v>4528</v>
      </c>
      <c r="BN1216" s="61" t="s">
        <v>3204</v>
      </c>
      <c r="BO1216" s="61" t="s">
        <v>3754</v>
      </c>
      <c r="BU1216" s="61" t="s">
        <v>4528</v>
      </c>
      <c r="BV1216" s="61" t="s">
        <v>3204</v>
      </c>
      <c r="BW1216" s="61" t="s">
        <v>3754</v>
      </c>
    </row>
    <row r="1217" spans="51:75">
      <c r="AY1217" s="89" t="e">
        <f>VLOOKUP(C1217,#REF!, 2,FALSE)</f>
        <v>#REF!</v>
      </c>
      <c r="BM1217" s="61" t="s">
        <v>4529</v>
      </c>
      <c r="BN1217" s="61" t="s">
        <v>3254</v>
      </c>
      <c r="BO1217" s="61" t="s">
        <v>4530</v>
      </c>
      <c r="BU1217" s="61" t="s">
        <v>4529</v>
      </c>
      <c r="BV1217" s="61" t="s">
        <v>3254</v>
      </c>
      <c r="BW1217" s="61" t="s">
        <v>4530</v>
      </c>
    </row>
    <row r="1218" spans="51:75">
      <c r="AY1218" s="89" t="e">
        <f>VLOOKUP(C1218,#REF!, 2,FALSE)</f>
        <v>#REF!</v>
      </c>
      <c r="BM1218" s="61" t="s">
        <v>4531</v>
      </c>
      <c r="BN1218" s="61" t="s">
        <v>3204</v>
      </c>
      <c r="BO1218" s="61" t="s">
        <v>2935</v>
      </c>
      <c r="BU1218" s="61" t="s">
        <v>4531</v>
      </c>
      <c r="BV1218" s="61" t="s">
        <v>3204</v>
      </c>
      <c r="BW1218" s="61" t="s">
        <v>2935</v>
      </c>
    </row>
    <row r="1219" spans="51:75">
      <c r="AY1219" s="89" t="e">
        <f>VLOOKUP(C1219,#REF!, 2,FALSE)</f>
        <v>#REF!</v>
      </c>
      <c r="BM1219" s="61" t="s">
        <v>4532</v>
      </c>
      <c r="BN1219" s="61" t="s">
        <v>1344</v>
      </c>
      <c r="BO1219" s="61" t="s">
        <v>4533</v>
      </c>
      <c r="BU1219" s="61" t="s">
        <v>4532</v>
      </c>
      <c r="BV1219" s="61" t="s">
        <v>1344</v>
      </c>
      <c r="BW1219" s="61" t="s">
        <v>4533</v>
      </c>
    </row>
    <row r="1220" spans="51:75">
      <c r="AY1220" s="89" t="e">
        <f>VLOOKUP(C1220,#REF!, 2,FALSE)</f>
        <v>#REF!</v>
      </c>
      <c r="BM1220" s="61" t="s">
        <v>4534</v>
      </c>
      <c r="BN1220" s="61" t="s">
        <v>1344</v>
      </c>
      <c r="BO1220" s="61" t="s">
        <v>2935</v>
      </c>
      <c r="BU1220" s="61" t="s">
        <v>4534</v>
      </c>
      <c r="BV1220" s="61" t="s">
        <v>1344</v>
      </c>
      <c r="BW1220" s="61" t="s">
        <v>2935</v>
      </c>
    </row>
    <row r="1221" spans="51:75">
      <c r="AY1221" s="89" t="e">
        <f>VLOOKUP(C1221,#REF!, 2,FALSE)</f>
        <v>#REF!</v>
      </c>
      <c r="BM1221" s="61" t="s">
        <v>4535</v>
      </c>
      <c r="BN1221" s="61" t="s">
        <v>630</v>
      </c>
      <c r="BO1221" s="61" t="s">
        <v>4536</v>
      </c>
      <c r="BU1221" s="61" t="s">
        <v>4535</v>
      </c>
      <c r="BV1221" s="61" t="s">
        <v>630</v>
      </c>
      <c r="BW1221" s="61" t="s">
        <v>4536</v>
      </c>
    </row>
    <row r="1222" spans="51:75">
      <c r="AY1222" s="89" t="e">
        <f>VLOOKUP(C1222,#REF!, 2,FALSE)</f>
        <v>#REF!</v>
      </c>
      <c r="BM1222" s="61" t="s">
        <v>4537</v>
      </c>
      <c r="BN1222" s="61" t="s">
        <v>1271</v>
      </c>
      <c r="BO1222" s="61" t="s">
        <v>2985</v>
      </c>
      <c r="BU1222" s="61" t="s">
        <v>4537</v>
      </c>
      <c r="BV1222" s="61" t="s">
        <v>1271</v>
      </c>
      <c r="BW1222" s="61" t="s">
        <v>2985</v>
      </c>
    </row>
    <row r="1223" spans="51:75">
      <c r="AY1223" s="89" t="e">
        <f>VLOOKUP(C1223,#REF!, 2,FALSE)</f>
        <v>#REF!</v>
      </c>
      <c r="BM1223" s="61" t="s">
        <v>878</v>
      </c>
      <c r="BN1223" s="61" t="s">
        <v>2985</v>
      </c>
      <c r="BO1223" s="61" t="s">
        <v>4538</v>
      </c>
      <c r="BU1223" s="61" t="s">
        <v>878</v>
      </c>
      <c r="BV1223" s="61" t="s">
        <v>2985</v>
      </c>
      <c r="BW1223" s="61" t="s">
        <v>4538</v>
      </c>
    </row>
    <row r="1224" spans="51:75">
      <c r="AY1224" s="89" t="e">
        <f>VLOOKUP(C1224,#REF!, 2,FALSE)</f>
        <v>#REF!</v>
      </c>
      <c r="BM1224" s="61" t="s">
        <v>4539</v>
      </c>
      <c r="BN1224" s="61" t="s">
        <v>3047</v>
      </c>
      <c r="BO1224" s="61" t="s">
        <v>997</v>
      </c>
      <c r="BU1224" s="61" t="s">
        <v>4539</v>
      </c>
      <c r="BV1224" s="61" t="s">
        <v>3047</v>
      </c>
      <c r="BW1224" s="61" t="s">
        <v>997</v>
      </c>
    </row>
    <row r="1225" spans="51:75">
      <c r="AY1225" s="89" t="e">
        <f>VLOOKUP(C1225,#REF!, 2,FALSE)</f>
        <v>#REF!</v>
      </c>
      <c r="BM1225" s="61" t="s">
        <v>4540</v>
      </c>
      <c r="BN1225" s="61" t="s">
        <v>3254</v>
      </c>
      <c r="BO1225" s="61" t="s">
        <v>1059</v>
      </c>
      <c r="BU1225" s="61" t="s">
        <v>4540</v>
      </c>
      <c r="BV1225" s="61" t="s">
        <v>3254</v>
      </c>
      <c r="BW1225" s="61" t="s">
        <v>1059</v>
      </c>
    </row>
    <row r="1226" spans="51:75">
      <c r="AY1226" s="89" t="e">
        <f>VLOOKUP(C1226,#REF!, 2,FALSE)</f>
        <v>#REF!</v>
      </c>
      <c r="BM1226" s="61" t="s">
        <v>4542</v>
      </c>
      <c r="BN1226" s="61" t="s">
        <v>3204</v>
      </c>
      <c r="BO1226" s="61" t="s">
        <v>4543</v>
      </c>
      <c r="BU1226" s="61" t="s">
        <v>4542</v>
      </c>
      <c r="BV1226" s="61" t="s">
        <v>3204</v>
      </c>
      <c r="BW1226" s="61" t="s">
        <v>4543</v>
      </c>
    </row>
    <row r="1227" spans="51:75">
      <c r="AY1227" s="89" t="e">
        <f>VLOOKUP(C1227,#REF!, 2,FALSE)</f>
        <v>#REF!</v>
      </c>
      <c r="BM1227" s="61" t="s">
        <v>879</v>
      </c>
      <c r="BN1227" s="61" t="s">
        <v>864</v>
      </c>
      <c r="BO1227" s="61" t="s">
        <v>1060</v>
      </c>
      <c r="BU1227" s="61" t="s">
        <v>879</v>
      </c>
      <c r="BV1227" s="61" t="s">
        <v>864</v>
      </c>
      <c r="BW1227" s="61" t="s">
        <v>1060</v>
      </c>
    </row>
    <row r="1228" spans="51:75">
      <c r="AY1228" s="89" t="e">
        <f>VLOOKUP(C1228,#REF!, 2,FALSE)</f>
        <v>#REF!</v>
      </c>
      <c r="BM1228" s="61" t="s">
        <v>4544</v>
      </c>
      <c r="BN1228" s="61" t="s">
        <v>3085</v>
      </c>
      <c r="BO1228" s="61" t="s">
        <v>4545</v>
      </c>
      <c r="BU1228" s="61" t="s">
        <v>4544</v>
      </c>
      <c r="BV1228" s="61" t="s">
        <v>3085</v>
      </c>
      <c r="BW1228" s="61" t="s">
        <v>4545</v>
      </c>
    </row>
    <row r="1229" spans="51:75">
      <c r="AY1229" s="89" t="e">
        <f>VLOOKUP(C1229,#REF!, 2,FALSE)</f>
        <v>#REF!</v>
      </c>
      <c r="BM1229" s="61" t="s">
        <v>4547</v>
      </c>
      <c r="BN1229" s="61" t="s">
        <v>630</v>
      </c>
      <c r="BO1229" s="61" t="s">
        <v>1785</v>
      </c>
      <c r="BU1229" s="61" t="s">
        <v>4547</v>
      </c>
      <c r="BV1229" s="61" t="s">
        <v>630</v>
      </c>
      <c r="BW1229" s="61" t="s">
        <v>1785</v>
      </c>
    </row>
    <row r="1230" spans="51:75">
      <c r="AY1230" s="89" t="e">
        <f>VLOOKUP(C1230,#REF!, 2,FALSE)</f>
        <v>#REF!</v>
      </c>
      <c r="BM1230" s="61" t="s">
        <v>4548</v>
      </c>
      <c r="BN1230" s="61" t="s">
        <v>3204</v>
      </c>
      <c r="BO1230" s="61" t="s">
        <v>4549</v>
      </c>
      <c r="BU1230" s="61" t="s">
        <v>4548</v>
      </c>
      <c r="BV1230" s="61" t="s">
        <v>3204</v>
      </c>
      <c r="BW1230" s="61" t="s">
        <v>4549</v>
      </c>
    </row>
    <row r="1231" spans="51:75">
      <c r="AY1231" s="89" t="e">
        <f>VLOOKUP(C1231,#REF!, 2,FALSE)</f>
        <v>#REF!</v>
      </c>
      <c r="BM1231" s="61" t="s">
        <v>4550</v>
      </c>
      <c r="BN1231" s="61" t="s">
        <v>3204</v>
      </c>
      <c r="BO1231" s="61" t="s">
        <v>1341</v>
      </c>
      <c r="BU1231" s="61" t="s">
        <v>4550</v>
      </c>
      <c r="BV1231" s="61" t="s">
        <v>3204</v>
      </c>
      <c r="BW1231" s="61" t="s">
        <v>1341</v>
      </c>
    </row>
    <row r="1232" spans="51:75">
      <c r="AY1232" s="89" t="e">
        <f>VLOOKUP(C1232,#REF!, 2,FALSE)</f>
        <v>#REF!</v>
      </c>
      <c r="BM1232" s="61" t="s">
        <v>4551</v>
      </c>
      <c r="BN1232" s="61" t="s">
        <v>3204</v>
      </c>
      <c r="BO1232" s="61" t="s">
        <v>1597</v>
      </c>
      <c r="BU1232" s="61" t="s">
        <v>4551</v>
      </c>
      <c r="BV1232" s="61" t="s">
        <v>3204</v>
      </c>
      <c r="BW1232" s="61" t="s">
        <v>1597</v>
      </c>
    </row>
    <row r="1233" spans="51:75">
      <c r="AY1233" s="89" t="e">
        <f>VLOOKUP(C1233,#REF!, 2,FALSE)</f>
        <v>#REF!</v>
      </c>
      <c r="BM1233" s="61" t="s">
        <v>880</v>
      </c>
      <c r="BN1233" s="61" t="s">
        <v>3204</v>
      </c>
      <c r="BO1233" s="61" t="s">
        <v>2654</v>
      </c>
      <c r="BU1233" s="61" t="s">
        <v>880</v>
      </c>
      <c r="BV1233" s="61" t="s">
        <v>3204</v>
      </c>
      <c r="BW1233" s="61" t="s">
        <v>2654</v>
      </c>
    </row>
    <row r="1234" spans="51:75">
      <c r="AY1234" s="89" t="e">
        <f>VLOOKUP(C1234,#REF!, 2,FALSE)</f>
        <v>#REF!</v>
      </c>
      <c r="BM1234" s="61" t="s">
        <v>4552</v>
      </c>
      <c r="BN1234" s="61" t="s">
        <v>2981</v>
      </c>
      <c r="BO1234" s="61" t="s">
        <v>1814</v>
      </c>
      <c r="BU1234" s="61" t="s">
        <v>4552</v>
      </c>
      <c r="BV1234" s="61" t="s">
        <v>2981</v>
      </c>
      <c r="BW1234" s="61" t="s">
        <v>1814</v>
      </c>
    </row>
    <row r="1235" spans="51:75">
      <c r="AY1235" s="89" t="e">
        <f>VLOOKUP(C1235,#REF!, 2,FALSE)</f>
        <v>#REF!</v>
      </c>
      <c r="BM1235" s="61" t="s">
        <v>4553</v>
      </c>
      <c r="BN1235" s="61" t="s">
        <v>3007</v>
      </c>
      <c r="BO1235" s="61" t="s">
        <v>1814</v>
      </c>
      <c r="BU1235" s="61" t="s">
        <v>4553</v>
      </c>
      <c r="BV1235" s="61" t="s">
        <v>3007</v>
      </c>
      <c r="BW1235" s="61" t="s">
        <v>1814</v>
      </c>
    </row>
    <row r="1236" spans="51:75">
      <c r="AY1236" s="89" t="e">
        <f>VLOOKUP(C1236,#REF!, 2,FALSE)</f>
        <v>#REF!</v>
      </c>
      <c r="BM1236" s="61" t="s">
        <v>4554</v>
      </c>
      <c r="BN1236" s="61" t="s">
        <v>2985</v>
      </c>
      <c r="BO1236" s="61" t="s">
        <v>2985</v>
      </c>
      <c r="BU1236" s="61" t="s">
        <v>4554</v>
      </c>
      <c r="BV1236" s="61" t="s">
        <v>2985</v>
      </c>
      <c r="BW1236" s="61" t="s">
        <v>2985</v>
      </c>
    </row>
    <row r="1237" spans="51:75">
      <c r="AY1237" s="89" t="e">
        <f>VLOOKUP(C1237,#REF!, 2,FALSE)</f>
        <v>#REF!</v>
      </c>
      <c r="BM1237" s="61" t="s">
        <v>4556</v>
      </c>
      <c r="BN1237" s="61" t="s">
        <v>3004</v>
      </c>
      <c r="BO1237" s="61" t="s">
        <v>2942</v>
      </c>
      <c r="BU1237" s="61" t="s">
        <v>4556</v>
      </c>
      <c r="BV1237" s="61" t="s">
        <v>3004</v>
      </c>
      <c r="BW1237" s="61" t="s">
        <v>2942</v>
      </c>
    </row>
    <row r="1238" spans="51:75">
      <c r="AY1238" s="89" t="e">
        <f>VLOOKUP(C1238,#REF!, 2,FALSE)</f>
        <v>#REF!</v>
      </c>
      <c r="BM1238" s="61" t="s">
        <v>4557</v>
      </c>
      <c r="BN1238" s="61" t="s">
        <v>3204</v>
      </c>
      <c r="BO1238" s="61" t="s">
        <v>4558</v>
      </c>
      <c r="BU1238" s="61" t="s">
        <v>4557</v>
      </c>
      <c r="BV1238" s="61" t="s">
        <v>3204</v>
      </c>
      <c r="BW1238" s="61" t="s">
        <v>4558</v>
      </c>
    </row>
    <row r="1239" spans="51:75">
      <c r="AY1239" s="89" t="e">
        <f>VLOOKUP(C1239,#REF!, 2,FALSE)</f>
        <v>#REF!</v>
      </c>
      <c r="BM1239" s="61" t="s">
        <v>881</v>
      </c>
      <c r="BN1239" s="61" t="s">
        <v>3089</v>
      </c>
      <c r="BO1239" s="61" t="s">
        <v>4559</v>
      </c>
      <c r="BU1239" s="61" t="s">
        <v>881</v>
      </c>
      <c r="BV1239" s="61" t="s">
        <v>3089</v>
      </c>
      <c r="BW1239" s="61" t="s">
        <v>4559</v>
      </c>
    </row>
    <row r="1240" spans="51:75">
      <c r="AY1240" s="89" t="e">
        <f>VLOOKUP(C1240,#REF!, 2,FALSE)</f>
        <v>#REF!</v>
      </c>
      <c r="BM1240" s="61" t="s">
        <v>4560</v>
      </c>
      <c r="BN1240" s="61" t="s">
        <v>733</v>
      </c>
      <c r="BO1240" s="61" t="s">
        <v>4561</v>
      </c>
      <c r="BU1240" s="61" t="s">
        <v>4560</v>
      </c>
      <c r="BV1240" s="61" t="s">
        <v>733</v>
      </c>
      <c r="BW1240" s="61" t="s">
        <v>4561</v>
      </c>
    </row>
    <row r="1241" spans="51:75">
      <c r="AY1241" s="89" t="e">
        <f>VLOOKUP(C1241,#REF!, 2,FALSE)</f>
        <v>#REF!</v>
      </c>
      <c r="BM1241" s="61" t="s">
        <v>4563</v>
      </c>
      <c r="BN1241" s="61" t="s">
        <v>3204</v>
      </c>
      <c r="BO1241" s="61" t="s">
        <v>4564</v>
      </c>
      <c r="BU1241" s="61" t="s">
        <v>4563</v>
      </c>
      <c r="BV1241" s="61" t="s">
        <v>3204</v>
      </c>
      <c r="BW1241" s="61" t="s">
        <v>4564</v>
      </c>
    </row>
    <row r="1242" spans="51:75">
      <c r="AY1242" s="89" t="e">
        <f>VLOOKUP(C1242,#REF!, 2,FALSE)</f>
        <v>#REF!</v>
      </c>
      <c r="BM1242" s="61" t="s">
        <v>882</v>
      </c>
      <c r="BN1242" s="61" t="s">
        <v>721</v>
      </c>
      <c r="BO1242" s="61" t="s">
        <v>2454</v>
      </c>
      <c r="BU1242" s="61" t="s">
        <v>882</v>
      </c>
      <c r="BV1242" s="61" t="s">
        <v>721</v>
      </c>
      <c r="BW1242" s="61" t="s">
        <v>2454</v>
      </c>
    </row>
    <row r="1243" spans="51:75">
      <c r="AY1243" s="89" t="e">
        <f>VLOOKUP(C1243,#REF!, 2,FALSE)</f>
        <v>#REF!</v>
      </c>
      <c r="BM1243" s="61" t="s">
        <v>4565</v>
      </c>
      <c r="BN1243" s="61" t="s">
        <v>3007</v>
      </c>
      <c r="BO1243" s="61" t="s">
        <v>4566</v>
      </c>
      <c r="BU1243" s="61" t="s">
        <v>4565</v>
      </c>
      <c r="BV1243" s="61" t="s">
        <v>3007</v>
      </c>
      <c r="BW1243" s="61" t="s">
        <v>4566</v>
      </c>
    </row>
    <row r="1244" spans="51:75">
      <c r="AY1244" s="89" t="e">
        <f>VLOOKUP(C1244,#REF!, 2,FALSE)</f>
        <v>#REF!</v>
      </c>
      <c r="BM1244" s="61" t="s">
        <v>4567</v>
      </c>
      <c r="BN1244" s="61" t="s">
        <v>777</v>
      </c>
      <c r="BO1244" s="61" t="s">
        <v>3616</v>
      </c>
      <c r="BU1244" s="61" t="s">
        <v>4567</v>
      </c>
      <c r="BV1244" s="61" t="s">
        <v>777</v>
      </c>
      <c r="BW1244" s="61" t="s">
        <v>3616</v>
      </c>
    </row>
    <row r="1245" spans="51:75">
      <c r="AY1245" s="89" t="e">
        <f>VLOOKUP(C1245,#REF!, 2,FALSE)</f>
        <v>#REF!</v>
      </c>
      <c r="BM1245" s="61" t="s">
        <v>4568</v>
      </c>
      <c r="BN1245" s="61" t="s">
        <v>614</v>
      </c>
      <c r="BO1245" s="61" t="s">
        <v>4569</v>
      </c>
      <c r="BU1245" s="61" t="s">
        <v>4568</v>
      </c>
      <c r="BV1245" s="61" t="s">
        <v>614</v>
      </c>
      <c r="BW1245" s="61" t="s">
        <v>4569</v>
      </c>
    </row>
    <row r="1246" spans="51:75">
      <c r="AY1246" s="89" t="e">
        <f>VLOOKUP(C1246,#REF!, 2,FALSE)</f>
        <v>#REF!</v>
      </c>
      <c r="BM1246" s="61" t="s">
        <v>4570</v>
      </c>
      <c r="BN1246" s="61" t="s">
        <v>2981</v>
      </c>
      <c r="BO1246" s="61" t="s">
        <v>4571</v>
      </c>
      <c r="BU1246" s="61" t="s">
        <v>4570</v>
      </c>
      <c r="BV1246" s="61" t="s">
        <v>2981</v>
      </c>
      <c r="BW1246" s="61" t="s">
        <v>4571</v>
      </c>
    </row>
    <row r="1247" spans="51:75">
      <c r="AY1247" s="89" t="e">
        <f>VLOOKUP(C1247,#REF!, 2,FALSE)</f>
        <v>#REF!</v>
      </c>
      <c r="BM1247" s="61" t="s">
        <v>4573</v>
      </c>
      <c r="BN1247" s="61" t="s">
        <v>812</v>
      </c>
      <c r="BO1247" s="61" t="s">
        <v>4574</v>
      </c>
      <c r="BU1247" s="61" t="s">
        <v>4573</v>
      </c>
      <c r="BV1247" s="61" t="s">
        <v>812</v>
      </c>
      <c r="BW1247" s="61" t="s">
        <v>4574</v>
      </c>
    </row>
    <row r="1248" spans="51:75">
      <c r="AY1248" s="89" t="e">
        <f>VLOOKUP(C1248,#REF!, 2,FALSE)</f>
        <v>#REF!</v>
      </c>
      <c r="BM1248" s="61" t="s">
        <v>4575</v>
      </c>
      <c r="BN1248" s="61" t="s">
        <v>2985</v>
      </c>
      <c r="BO1248" s="61" t="s">
        <v>2985</v>
      </c>
      <c r="BU1248" s="61" t="s">
        <v>4575</v>
      </c>
      <c r="BV1248" s="61" t="s">
        <v>2985</v>
      </c>
      <c r="BW1248" s="61" t="s">
        <v>2985</v>
      </c>
    </row>
    <row r="1249" spans="51:75">
      <c r="AY1249" s="89" t="e">
        <f>VLOOKUP(C1249,#REF!, 2,FALSE)</f>
        <v>#REF!</v>
      </c>
      <c r="BM1249" s="61" t="s">
        <v>4577</v>
      </c>
      <c r="BN1249" s="61" t="s">
        <v>2985</v>
      </c>
      <c r="BO1249" s="61" t="s">
        <v>2378</v>
      </c>
      <c r="BU1249" s="61" t="s">
        <v>4577</v>
      </c>
      <c r="BV1249" s="61" t="s">
        <v>2985</v>
      </c>
      <c r="BW1249" s="61" t="s">
        <v>2378</v>
      </c>
    </row>
    <row r="1250" spans="51:75">
      <c r="AY1250" s="89" t="e">
        <f>VLOOKUP(C1250,#REF!, 2,FALSE)</f>
        <v>#REF!</v>
      </c>
      <c r="BM1250" s="61" t="s">
        <v>883</v>
      </c>
      <c r="BN1250" s="61" t="s">
        <v>3047</v>
      </c>
      <c r="BO1250" s="61" t="s">
        <v>3258</v>
      </c>
      <c r="BU1250" s="61" t="s">
        <v>883</v>
      </c>
      <c r="BV1250" s="61" t="s">
        <v>3047</v>
      </c>
      <c r="BW1250" s="61" t="s">
        <v>3258</v>
      </c>
    </row>
    <row r="1251" spans="51:75">
      <c r="AY1251" s="89" t="e">
        <f>VLOOKUP(C1251,#REF!, 2,FALSE)</f>
        <v>#REF!</v>
      </c>
      <c r="BM1251" s="61" t="s">
        <v>884</v>
      </c>
      <c r="BN1251" s="61" t="s">
        <v>3204</v>
      </c>
      <c r="BO1251" s="61" t="s">
        <v>4578</v>
      </c>
      <c r="BU1251" s="61" t="s">
        <v>884</v>
      </c>
      <c r="BV1251" s="61" t="s">
        <v>3204</v>
      </c>
      <c r="BW1251" s="61" t="s">
        <v>4578</v>
      </c>
    </row>
    <row r="1252" spans="51:75">
      <c r="AY1252" s="89" t="e">
        <f>VLOOKUP(C1252,#REF!, 2,FALSE)</f>
        <v>#REF!</v>
      </c>
      <c r="BM1252" s="61" t="s">
        <v>885</v>
      </c>
      <c r="BN1252" s="61" t="s">
        <v>627</v>
      </c>
      <c r="BO1252" s="61" t="s">
        <v>4579</v>
      </c>
      <c r="BU1252" s="61" t="s">
        <v>885</v>
      </c>
      <c r="BV1252" s="61" t="s">
        <v>627</v>
      </c>
      <c r="BW1252" s="61" t="s">
        <v>4579</v>
      </c>
    </row>
    <row r="1253" spans="51:75">
      <c r="AY1253" s="89" t="e">
        <f>VLOOKUP(C1253,#REF!, 2,FALSE)</f>
        <v>#REF!</v>
      </c>
      <c r="BM1253" s="61" t="s">
        <v>886</v>
      </c>
      <c r="BN1253" s="61" t="s">
        <v>717</v>
      </c>
      <c r="BO1253" s="61" t="s">
        <v>1663</v>
      </c>
      <c r="BU1253" s="61" t="s">
        <v>886</v>
      </c>
      <c r="BV1253" s="61" t="s">
        <v>717</v>
      </c>
      <c r="BW1253" s="61" t="s">
        <v>1663</v>
      </c>
    </row>
    <row r="1254" spans="51:75">
      <c r="AY1254" s="89" t="e">
        <f>VLOOKUP(C1254,#REF!, 2,FALSE)</f>
        <v>#REF!</v>
      </c>
      <c r="BM1254" s="61" t="s">
        <v>4580</v>
      </c>
      <c r="BN1254" s="61" t="s">
        <v>3030</v>
      </c>
      <c r="BO1254" s="61" t="s">
        <v>1168</v>
      </c>
      <c r="BU1254" s="61" t="s">
        <v>4580</v>
      </c>
      <c r="BV1254" s="61" t="s">
        <v>3030</v>
      </c>
      <c r="BW1254" s="61" t="s">
        <v>1168</v>
      </c>
    </row>
    <row r="1255" spans="51:75">
      <c r="AY1255" s="89" t="e">
        <f>VLOOKUP(C1255,#REF!, 2,FALSE)</f>
        <v>#REF!</v>
      </c>
      <c r="BM1255" s="61" t="s">
        <v>4581</v>
      </c>
      <c r="BN1255" s="61" t="s">
        <v>3047</v>
      </c>
      <c r="BO1255" s="61" t="s">
        <v>3172</v>
      </c>
      <c r="BU1255" s="61" t="s">
        <v>4581</v>
      </c>
      <c r="BV1255" s="61" t="s">
        <v>3047</v>
      </c>
      <c r="BW1255" s="61" t="s">
        <v>3172</v>
      </c>
    </row>
    <row r="1256" spans="51:75">
      <c r="AY1256" s="89" t="e">
        <f>VLOOKUP(C1256,#REF!, 2,FALSE)</f>
        <v>#REF!</v>
      </c>
      <c r="BM1256" s="61" t="s">
        <v>4584</v>
      </c>
      <c r="BN1256" s="61" t="s">
        <v>3047</v>
      </c>
      <c r="BO1256" s="61" t="s">
        <v>3172</v>
      </c>
      <c r="BU1256" s="61" t="s">
        <v>4584</v>
      </c>
      <c r="BV1256" s="61" t="s">
        <v>3047</v>
      </c>
      <c r="BW1256" s="61" t="s">
        <v>3172</v>
      </c>
    </row>
    <row r="1257" spans="51:75">
      <c r="AY1257" s="89" t="e">
        <f>VLOOKUP(C1257,#REF!, 2,FALSE)</f>
        <v>#REF!</v>
      </c>
      <c r="BM1257" s="61" t="s">
        <v>4586</v>
      </c>
      <c r="BN1257" s="61" t="s">
        <v>1344</v>
      </c>
      <c r="BO1257" s="61" t="s">
        <v>4587</v>
      </c>
      <c r="BU1257" s="61" t="s">
        <v>4586</v>
      </c>
      <c r="BV1257" s="61" t="s">
        <v>1344</v>
      </c>
      <c r="BW1257" s="61" t="s">
        <v>4587</v>
      </c>
    </row>
    <row r="1258" spans="51:75">
      <c r="AY1258" s="89" t="e">
        <f>VLOOKUP(C1258,#REF!, 2,FALSE)</f>
        <v>#REF!</v>
      </c>
      <c r="BM1258" s="61" t="s">
        <v>4588</v>
      </c>
      <c r="BN1258" s="61" t="s">
        <v>928</v>
      </c>
      <c r="BO1258" s="61" t="s">
        <v>4589</v>
      </c>
      <c r="BU1258" s="61" t="s">
        <v>4588</v>
      </c>
      <c r="BV1258" s="61" t="s">
        <v>928</v>
      </c>
      <c r="BW1258" s="61" t="s">
        <v>4589</v>
      </c>
    </row>
    <row r="1259" spans="51:75">
      <c r="AY1259" s="89" t="e">
        <f>VLOOKUP(C1259,#REF!, 2,FALSE)</f>
        <v>#REF!</v>
      </c>
      <c r="BM1259" s="61" t="s">
        <v>4590</v>
      </c>
      <c r="BN1259" s="61" t="s">
        <v>659</v>
      </c>
      <c r="BO1259" s="61" t="s">
        <v>1328</v>
      </c>
      <c r="BU1259" s="61" t="s">
        <v>4590</v>
      </c>
      <c r="BV1259" s="61" t="s">
        <v>659</v>
      </c>
      <c r="BW1259" s="61" t="s">
        <v>1328</v>
      </c>
    </row>
    <row r="1260" spans="51:75">
      <c r="AY1260" s="89" t="e">
        <f>VLOOKUP(C1260,#REF!, 2,FALSE)</f>
        <v>#REF!</v>
      </c>
      <c r="BM1260" s="61" t="s">
        <v>4591</v>
      </c>
      <c r="BN1260" s="61" t="s">
        <v>671</v>
      </c>
      <c r="BO1260" s="61" t="s">
        <v>4592</v>
      </c>
      <c r="BU1260" s="61" t="s">
        <v>4591</v>
      </c>
      <c r="BV1260" s="61" t="s">
        <v>671</v>
      </c>
      <c r="BW1260" s="61" t="s">
        <v>4592</v>
      </c>
    </row>
    <row r="1261" spans="51:75">
      <c r="AY1261" s="89" t="e">
        <f>VLOOKUP(C1261,#REF!, 2,FALSE)</f>
        <v>#REF!</v>
      </c>
      <c r="BM1261" s="61" t="s">
        <v>73</v>
      </c>
      <c r="BN1261" s="61" t="s">
        <v>707</v>
      </c>
      <c r="BO1261" s="61" t="s">
        <v>4593</v>
      </c>
      <c r="BU1261" s="61" t="s">
        <v>73</v>
      </c>
      <c r="BV1261" s="61" t="s">
        <v>707</v>
      </c>
      <c r="BW1261" s="61" t="s">
        <v>4593</v>
      </c>
    </row>
    <row r="1262" spans="51:75">
      <c r="AY1262" s="89" t="e">
        <f>VLOOKUP(C1262,#REF!, 2,FALSE)</f>
        <v>#REF!</v>
      </c>
      <c r="BM1262" s="61" t="s">
        <v>4594</v>
      </c>
      <c r="BN1262" s="61" t="s">
        <v>1344</v>
      </c>
      <c r="BO1262" s="61" t="s">
        <v>4596</v>
      </c>
      <c r="BU1262" s="61" t="s">
        <v>4594</v>
      </c>
      <c r="BV1262" s="61" t="s">
        <v>1344</v>
      </c>
      <c r="BW1262" s="61" t="s">
        <v>4596</v>
      </c>
    </row>
    <row r="1263" spans="51:75">
      <c r="AY1263" s="89" t="e">
        <f>VLOOKUP(C1263,#REF!, 2,FALSE)</f>
        <v>#REF!</v>
      </c>
      <c r="BM1263" s="61" t="s">
        <v>4597</v>
      </c>
      <c r="BN1263" s="61" t="s">
        <v>851</v>
      </c>
      <c r="BO1263" s="61" t="s">
        <v>4598</v>
      </c>
      <c r="BU1263" s="61" t="s">
        <v>4597</v>
      </c>
      <c r="BV1263" s="61" t="s">
        <v>851</v>
      </c>
      <c r="BW1263" s="61" t="s">
        <v>4598</v>
      </c>
    </row>
    <row r="1264" spans="51:75">
      <c r="AY1264" s="89" t="e">
        <f>VLOOKUP(C1264,#REF!, 2,FALSE)</f>
        <v>#REF!</v>
      </c>
      <c r="BM1264" s="61" t="s">
        <v>4599</v>
      </c>
      <c r="BN1264" s="61" t="s">
        <v>930</v>
      </c>
      <c r="BO1264" s="61" t="s">
        <v>4600</v>
      </c>
      <c r="BU1264" s="61" t="s">
        <v>4599</v>
      </c>
      <c r="BV1264" s="61" t="s">
        <v>930</v>
      </c>
      <c r="BW1264" s="61" t="s">
        <v>4600</v>
      </c>
    </row>
    <row r="1265" spans="51:75">
      <c r="AY1265" s="89" t="e">
        <f>VLOOKUP(C1265,#REF!, 2,FALSE)</f>
        <v>#REF!</v>
      </c>
      <c r="BM1265" s="61" t="s">
        <v>887</v>
      </c>
      <c r="BN1265" s="61" t="s">
        <v>16990</v>
      </c>
      <c r="BO1265" s="61" t="s">
        <v>4601</v>
      </c>
      <c r="BU1265" s="61" t="s">
        <v>887</v>
      </c>
      <c r="BV1265" s="61" t="s">
        <v>16990</v>
      </c>
      <c r="BW1265" s="61" t="s">
        <v>4601</v>
      </c>
    </row>
    <row r="1266" spans="51:75">
      <c r="AY1266" s="89" t="e">
        <f>VLOOKUP(C1266,#REF!, 2,FALSE)</f>
        <v>#REF!</v>
      </c>
      <c r="BM1266" s="61" t="s">
        <v>4602</v>
      </c>
      <c r="BN1266" s="61" t="s">
        <v>721</v>
      </c>
      <c r="BO1266" s="61" t="s">
        <v>4603</v>
      </c>
      <c r="BU1266" s="61" t="s">
        <v>4602</v>
      </c>
      <c r="BV1266" s="61" t="s">
        <v>721</v>
      </c>
      <c r="BW1266" s="61" t="s">
        <v>4603</v>
      </c>
    </row>
    <row r="1267" spans="51:75">
      <c r="AY1267" s="89" t="e">
        <f>VLOOKUP(C1267,#REF!, 2,FALSE)</f>
        <v>#REF!</v>
      </c>
      <c r="BM1267" s="61" t="s">
        <v>4604</v>
      </c>
      <c r="BN1267" s="61" t="s">
        <v>3204</v>
      </c>
      <c r="BO1267" s="61" t="s">
        <v>4606</v>
      </c>
      <c r="BU1267" s="61" t="s">
        <v>4604</v>
      </c>
      <c r="BV1267" s="61" t="s">
        <v>3204</v>
      </c>
      <c r="BW1267" s="61" t="s">
        <v>4606</v>
      </c>
    </row>
    <row r="1268" spans="51:75">
      <c r="AY1268" s="89" t="e">
        <f>VLOOKUP(C1268,#REF!, 2,FALSE)</f>
        <v>#REF!</v>
      </c>
      <c r="BM1268" s="61" t="s">
        <v>4607</v>
      </c>
      <c r="BN1268" s="61" t="s">
        <v>851</v>
      </c>
      <c r="BO1268" s="61" t="s">
        <v>1669</v>
      </c>
      <c r="BU1268" s="61" t="s">
        <v>4607</v>
      </c>
      <c r="BV1268" s="61" t="s">
        <v>851</v>
      </c>
      <c r="BW1268" s="61" t="s">
        <v>1669</v>
      </c>
    </row>
    <row r="1269" spans="51:75">
      <c r="AY1269" s="89" t="e">
        <f>VLOOKUP(C1269,#REF!, 2,FALSE)</f>
        <v>#REF!</v>
      </c>
      <c r="BM1269" s="61" t="s">
        <v>4608</v>
      </c>
      <c r="BN1269" s="61" t="s">
        <v>16990</v>
      </c>
      <c r="BO1269" s="61" t="s">
        <v>4609</v>
      </c>
      <c r="BU1269" s="61" t="s">
        <v>4608</v>
      </c>
      <c r="BV1269" s="61" t="s">
        <v>16990</v>
      </c>
      <c r="BW1269" s="61" t="s">
        <v>4609</v>
      </c>
    </row>
    <row r="1270" spans="51:75">
      <c r="AY1270" s="89" t="e">
        <f>VLOOKUP(C1270,#REF!, 2,FALSE)</f>
        <v>#REF!</v>
      </c>
      <c r="BM1270" s="61" t="s">
        <v>4610</v>
      </c>
      <c r="BN1270" s="61" t="s">
        <v>3204</v>
      </c>
      <c r="BO1270" s="61" t="s">
        <v>1329</v>
      </c>
      <c r="BU1270" s="61" t="s">
        <v>4610</v>
      </c>
      <c r="BV1270" s="61" t="s">
        <v>3204</v>
      </c>
      <c r="BW1270" s="61" t="s">
        <v>1329</v>
      </c>
    </row>
    <row r="1271" spans="51:75">
      <c r="AY1271" s="89" t="e">
        <f>VLOOKUP(C1271,#REF!, 2,FALSE)</f>
        <v>#REF!</v>
      </c>
      <c r="BM1271" s="61" t="s">
        <v>4611</v>
      </c>
      <c r="BN1271" s="61" t="s">
        <v>928</v>
      </c>
      <c r="BO1271" s="61" t="s">
        <v>4613</v>
      </c>
      <c r="BU1271" s="61" t="s">
        <v>4611</v>
      </c>
      <c r="BV1271" s="61" t="s">
        <v>928</v>
      </c>
      <c r="BW1271" s="61" t="s">
        <v>4613</v>
      </c>
    </row>
    <row r="1272" spans="51:75">
      <c r="AY1272" s="89" t="e">
        <f>VLOOKUP(C1272,#REF!, 2,FALSE)</f>
        <v>#REF!</v>
      </c>
      <c r="BM1272" s="61" t="s">
        <v>4614</v>
      </c>
      <c r="BN1272" s="61" t="s">
        <v>16990</v>
      </c>
      <c r="BO1272" s="61" t="s">
        <v>1551</v>
      </c>
      <c r="BU1272" s="61" t="s">
        <v>4614</v>
      </c>
      <c r="BV1272" s="61" t="s">
        <v>16990</v>
      </c>
      <c r="BW1272" s="61" t="s">
        <v>1551</v>
      </c>
    </row>
    <row r="1273" spans="51:75">
      <c r="AY1273" s="89" t="e">
        <f>VLOOKUP(C1273,#REF!, 2,FALSE)</f>
        <v>#REF!</v>
      </c>
      <c r="BM1273" s="61" t="s">
        <v>4615</v>
      </c>
      <c r="BN1273" s="61" t="s">
        <v>16990</v>
      </c>
      <c r="BO1273" s="61" t="s">
        <v>2100</v>
      </c>
      <c r="BU1273" s="61" t="s">
        <v>4615</v>
      </c>
      <c r="BV1273" s="61" t="s">
        <v>16990</v>
      </c>
      <c r="BW1273" s="61" t="s">
        <v>2100</v>
      </c>
    </row>
    <row r="1274" spans="51:75">
      <c r="AY1274" s="89" t="e">
        <f>VLOOKUP(C1274,#REF!, 2,FALSE)</f>
        <v>#REF!</v>
      </c>
      <c r="BM1274" s="61" t="s">
        <v>4616</v>
      </c>
      <c r="BN1274" s="61" t="s">
        <v>733</v>
      </c>
      <c r="BO1274" s="61" t="s">
        <v>4617</v>
      </c>
      <c r="BU1274" s="61" t="s">
        <v>4616</v>
      </c>
      <c r="BV1274" s="61" t="s">
        <v>733</v>
      </c>
      <c r="BW1274" s="61" t="s">
        <v>4617</v>
      </c>
    </row>
    <row r="1275" spans="51:75">
      <c r="AY1275" s="89" t="e">
        <f>VLOOKUP(C1275,#REF!, 2,FALSE)</f>
        <v>#REF!</v>
      </c>
      <c r="BM1275" s="61" t="s">
        <v>4618</v>
      </c>
      <c r="BN1275" s="61" t="s">
        <v>733</v>
      </c>
      <c r="BO1275" s="61" t="s">
        <v>1492</v>
      </c>
      <c r="BU1275" s="61" t="s">
        <v>4618</v>
      </c>
      <c r="BV1275" s="61" t="s">
        <v>733</v>
      </c>
      <c r="BW1275" s="61" t="s">
        <v>1492</v>
      </c>
    </row>
    <row r="1276" spans="51:75">
      <c r="AY1276" s="89" t="e">
        <f>VLOOKUP(C1276,#REF!, 2,FALSE)</f>
        <v>#REF!</v>
      </c>
      <c r="BM1276" s="61" t="s">
        <v>4619</v>
      </c>
      <c r="BN1276" s="61" t="s">
        <v>930</v>
      </c>
      <c r="BO1276" s="61" t="s">
        <v>4546</v>
      </c>
      <c r="BU1276" s="61" t="s">
        <v>4619</v>
      </c>
      <c r="BV1276" s="61" t="s">
        <v>930</v>
      </c>
      <c r="BW1276" s="61" t="s">
        <v>4546</v>
      </c>
    </row>
    <row r="1277" spans="51:75">
      <c r="AY1277" s="89" t="e">
        <f>VLOOKUP(C1277,#REF!, 2,FALSE)</f>
        <v>#REF!</v>
      </c>
      <c r="BM1277" s="61" t="s">
        <v>4620</v>
      </c>
      <c r="BN1277" s="61" t="s">
        <v>3204</v>
      </c>
      <c r="BO1277" s="61" t="s">
        <v>4621</v>
      </c>
      <c r="BU1277" s="61" t="s">
        <v>4620</v>
      </c>
      <c r="BV1277" s="61" t="s">
        <v>3204</v>
      </c>
      <c r="BW1277" s="61" t="s">
        <v>4621</v>
      </c>
    </row>
    <row r="1278" spans="51:75">
      <c r="AY1278" s="89" t="e">
        <f>VLOOKUP(C1278,#REF!, 2,FALSE)</f>
        <v>#REF!</v>
      </c>
      <c r="BM1278" s="61" t="s">
        <v>117</v>
      </c>
      <c r="BN1278" s="61" t="s">
        <v>733</v>
      </c>
      <c r="BO1278" s="61" t="s">
        <v>626</v>
      </c>
      <c r="BU1278" s="61" t="s">
        <v>117</v>
      </c>
      <c r="BV1278" s="61" t="s">
        <v>733</v>
      </c>
      <c r="BW1278" s="61" t="s">
        <v>626</v>
      </c>
    </row>
    <row r="1279" spans="51:75">
      <c r="AY1279" s="89" t="e">
        <f>VLOOKUP(C1279,#REF!, 2,FALSE)</f>
        <v>#REF!</v>
      </c>
      <c r="BM1279" s="61" t="s">
        <v>4623</v>
      </c>
      <c r="BN1279" s="61" t="s">
        <v>733</v>
      </c>
      <c r="BO1279" s="61" t="s">
        <v>4624</v>
      </c>
      <c r="BU1279" s="61" t="s">
        <v>4623</v>
      </c>
      <c r="BV1279" s="61" t="s">
        <v>733</v>
      </c>
      <c r="BW1279" s="61" t="s">
        <v>4624</v>
      </c>
    </row>
    <row r="1280" spans="51:75">
      <c r="AY1280" s="89" t="e">
        <f>VLOOKUP(C1280,#REF!, 2,FALSE)</f>
        <v>#REF!</v>
      </c>
      <c r="BM1280" s="61" t="s">
        <v>4625</v>
      </c>
      <c r="BN1280" s="61" t="s">
        <v>3004</v>
      </c>
      <c r="BO1280" s="61" t="s">
        <v>4626</v>
      </c>
      <c r="BU1280" s="61" t="s">
        <v>4625</v>
      </c>
      <c r="BV1280" s="61" t="s">
        <v>3004</v>
      </c>
      <c r="BW1280" s="61" t="s">
        <v>4626</v>
      </c>
    </row>
    <row r="1281" spans="51:75">
      <c r="AY1281" s="89" t="e">
        <f>VLOOKUP(C1281,#REF!, 2,FALSE)</f>
        <v>#REF!</v>
      </c>
      <c r="BM1281" s="61" t="s">
        <v>4627</v>
      </c>
      <c r="BN1281" s="61" t="s">
        <v>3047</v>
      </c>
      <c r="BO1281" s="61" t="s">
        <v>4628</v>
      </c>
      <c r="BU1281" s="61" t="s">
        <v>4627</v>
      </c>
      <c r="BV1281" s="61" t="s">
        <v>3047</v>
      </c>
      <c r="BW1281" s="61" t="s">
        <v>4628</v>
      </c>
    </row>
    <row r="1282" spans="51:75">
      <c r="AY1282" s="89" t="e">
        <f>VLOOKUP(C1282,#REF!, 2,FALSE)</f>
        <v>#REF!</v>
      </c>
      <c r="BM1282" s="61" t="s">
        <v>4629</v>
      </c>
      <c r="BN1282" s="61" t="s">
        <v>3004</v>
      </c>
      <c r="BO1282" s="61" t="s">
        <v>4631</v>
      </c>
      <c r="BU1282" s="61" t="s">
        <v>4629</v>
      </c>
      <c r="BV1282" s="61" t="s">
        <v>3004</v>
      </c>
      <c r="BW1282" s="61" t="s">
        <v>4631</v>
      </c>
    </row>
    <row r="1283" spans="51:75">
      <c r="AY1283" s="89" t="e">
        <f>VLOOKUP(C1283,#REF!, 2,FALSE)</f>
        <v>#REF!</v>
      </c>
      <c r="BM1283" s="61" t="s">
        <v>4632</v>
      </c>
      <c r="BN1283" s="61" t="s">
        <v>7954</v>
      </c>
      <c r="BO1283" s="61" t="s">
        <v>4633</v>
      </c>
      <c r="BU1283" s="61" t="s">
        <v>4632</v>
      </c>
      <c r="BV1283" s="61" t="s">
        <v>7954</v>
      </c>
      <c r="BW1283" s="61" t="s">
        <v>4633</v>
      </c>
    </row>
    <row r="1284" spans="51:75">
      <c r="AY1284" s="89" t="e">
        <f>VLOOKUP(C1284,#REF!, 2,FALSE)</f>
        <v>#REF!</v>
      </c>
      <c r="BM1284" s="61" t="s">
        <v>4634</v>
      </c>
      <c r="BN1284" s="61" t="s">
        <v>1344</v>
      </c>
      <c r="BO1284" s="61" t="s">
        <v>4635</v>
      </c>
      <c r="BU1284" s="61" t="s">
        <v>4634</v>
      </c>
      <c r="BV1284" s="61" t="s">
        <v>1344</v>
      </c>
      <c r="BW1284" s="61" t="s">
        <v>4635</v>
      </c>
    </row>
    <row r="1285" spans="51:75">
      <c r="AY1285" s="89" t="e">
        <f>VLOOKUP(C1285,#REF!, 2,FALSE)</f>
        <v>#REF!</v>
      </c>
      <c r="BM1285" s="61" t="s">
        <v>4636</v>
      </c>
      <c r="BN1285" s="61" t="s">
        <v>930</v>
      </c>
      <c r="BO1285" s="61" t="s">
        <v>4637</v>
      </c>
      <c r="BU1285" s="61" t="s">
        <v>4636</v>
      </c>
      <c r="BV1285" s="61" t="s">
        <v>930</v>
      </c>
      <c r="BW1285" s="61" t="s">
        <v>4637</v>
      </c>
    </row>
    <row r="1286" spans="51:75">
      <c r="AY1286" s="89" t="e">
        <f>VLOOKUP(C1286,#REF!, 2,FALSE)</f>
        <v>#REF!</v>
      </c>
      <c r="BM1286" s="61" t="s">
        <v>4638</v>
      </c>
      <c r="BN1286" s="61" t="s">
        <v>705</v>
      </c>
      <c r="BO1286" s="61" t="s">
        <v>4639</v>
      </c>
      <c r="BU1286" s="61" t="s">
        <v>4638</v>
      </c>
      <c r="BV1286" s="61" t="s">
        <v>705</v>
      </c>
      <c r="BW1286" s="61" t="s">
        <v>4639</v>
      </c>
    </row>
    <row r="1287" spans="51:75">
      <c r="AY1287" s="89" t="e">
        <f>VLOOKUP(C1287,#REF!, 2,FALSE)</f>
        <v>#REF!</v>
      </c>
      <c r="BM1287" s="61" t="s">
        <v>4640</v>
      </c>
      <c r="BN1287" s="61" t="s">
        <v>705</v>
      </c>
      <c r="BO1287" s="61" t="s">
        <v>4641</v>
      </c>
      <c r="BU1287" s="61" t="s">
        <v>4640</v>
      </c>
      <c r="BV1287" s="61" t="s">
        <v>705</v>
      </c>
      <c r="BW1287" s="61" t="s">
        <v>4641</v>
      </c>
    </row>
    <row r="1288" spans="51:75">
      <c r="AY1288" s="89" t="e">
        <f>VLOOKUP(C1288,#REF!, 2,FALSE)</f>
        <v>#REF!</v>
      </c>
      <c r="BM1288" s="61" t="s">
        <v>4642</v>
      </c>
      <c r="BN1288" s="61" t="s">
        <v>3007</v>
      </c>
      <c r="BO1288" s="61" t="s">
        <v>1279</v>
      </c>
      <c r="BU1288" s="61" t="s">
        <v>4642</v>
      </c>
      <c r="BV1288" s="61" t="s">
        <v>3007</v>
      </c>
      <c r="BW1288" s="61" t="s">
        <v>1279</v>
      </c>
    </row>
    <row r="1289" spans="51:75">
      <c r="AY1289" s="89" t="e">
        <f>VLOOKUP(C1289,#REF!, 2,FALSE)</f>
        <v>#REF!</v>
      </c>
      <c r="BM1289" s="61" t="s">
        <v>4644</v>
      </c>
      <c r="BN1289" s="61" t="s">
        <v>3007</v>
      </c>
      <c r="BO1289" s="61" t="s">
        <v>1964</v>
      </c>
      <c r="BU1289" s="61" t="s">
        <v>4644</v>
      </c>
      <c r="BV1289" s="61" t="s">
        <v>3007</v>
      </c>
      <c r="BW1289" s="61" t="s">
        <v>1964</v>
      </c>
    </row>
    <row r="1290" spans="51:75">
      <c r="AY1290" s="89" t="e">
        <f>VLOOKUP(C1290,#REF!, 2,FALSE)</f>
        <v>#REF!</v>
      </c>
      <c r="BM1290" s="61" t="s">
        <v>4646</v>
      </c>
      <c r="BN1290" s="61" t="s">
        <v>930</v>
      </c>
      <c r="BO1290" s="61" t="s">
        <v>4647</v>
      </c>
      <c r="BU1290" s="61" t="s">
        <v>4646</v>
      </c>
      <c r="BV1290" s="61" t="s">
        <v>930</v>
      </c>
      <c r="BW1290" s="61" t="s">
        <v>4647</v>
      </c>
    </row>
    <row r="1291" spans="51:75">
      <c r="AY1291" s="89" t="e">
        <f>VLOOKUP(C1291,#REF!, 2,FALSE)</f>
        <v>#REF!</v>
      </c>
      <c r="BM1291" s="61" t="s">
        <v>4648</v>
      </c>
      <c r="BN1291" s="61" t="s">
        <v>721</v>
      </c>
      <c r="BO1291" s="61" t="s">
        <v>2641</v>
      </c>
      <c r="BU1291" s="61" t="s">
        <v>4648</v>
      </c>
      <c r="BV1291" s="61" t="s">
        <v>721</v>
      </c>
      <c r="BW1291" s="61" t="s">
        <v>2641</v>
      </c>
    </row>
    <row r="1292" spans="51:75">
      <c r="AY1292" s="89" t="e">
        <f>VLOOKUP(C1292,#REF!, 2,FALSE)</f>
        <v>#REF!</v>
      </c>
      <c r="BM1292" s="61" t="s">
        <v>4649</v>
      </c>
      <c r="BN1292" s="61" t="s">
        <v>717</v>
      </c>
      <c r="BO1292" s="61" t="s">
        <v>4650</v>
      </c>
      <c r="BU1292" s="61" t="s">
        <v>4649</v>
      </c>
      <c r="BV1292" s="61" t="s">
        <v>717</v>
      </c>
      <c r="BW1292" s="61" t="s">
        <v>4650</v>
      </c>
    </row>
    <row r="1293" spans="51:75">
      <c r="AY1293" s="89" t="e">
        <f>VLOOKUP(C1293,#REF!, 2,FALSE)</f>
        <v>#REF!</v>
      </c>
      <c r="BM1293" s="61" t="s">
        <v>4651</v>
      </c>
      <c r="BN1293" s="61" t="s">
        <v>930</v>
      </c>
      <c r="BO1293" s="61" t="s">
        <v>4653</v>
      </c>
      <c r="BU1293" s="61" t="s">
        <v>4651</v>
      </c>
      <c r="BV1293" s="61" t="s">
        <v>930</v>
      </c>
      <c r="BW1293" s="61" t="s">
        <v>4653</v>
      </c>
    </row>
    <row r="1294" spans="51:75">
      <c r="AY1294" s="89" t="e">
        <f>VLOOKUP(C1294,#REF!, 2,FALSE)</f>
        <v>#REF!</v>
      </c>
      <c r="BM1294" s="61" t="s">
        <v>4654</v>
      </c>
      <c r="BN1294" s="61" t="s">
        <v>3047</v>
      </c>
      <c r="BO1294" s="61" t="s">
        <v>4655</v>
      </c>
      <c r="BU1294" s="61" t="s">
        <v>4654</v>
      </c>
      <c r="BV1294" s="61" t="s">
        <v>3047</v>
      </c>
      <c r="BW1294" s="61" t="s">
        <v>4655</v>
      </c>
    </row>
    <row r="1295" spans="51:75">
      <c r="AY1295" s="89" t="e">
        <f>VLOOKUP(C1295,#REF!, 2,FALSE)</f>
        <v>#REF!</v>
      </c>
      <c r="BM1295" s="61" t="s">
        <v>4656</v>
      </c>
      <c r="BN1295" s="61" t="s">
        <v>733</v>
      </c>
      <c r="BO1295" s="61" t="s">
        <v>1695</v>
      </c>
      <c r="BU1295" s="61" t="s">
        <v>4656</v>
      </c>
      <c r="BV1295" s="61" t="s">
        <v>733</v>
      </c>
      <c r="BW1295" s="61" t="s">
        <v>1695</v>
      </c>
    </row>
    <row r="1296" spans="51:75">
      <c r="AY1296" s="89" t="e">
        <f>VLOOKUP(C1296,#REF!, 2,FALSE)</f>
        <v>#REF!</v>
      </c>
      <c r="BM1296" s="61" t="s">
        <v>4657</v>
      </c>
      <c r="BN1296" s="61" t="s">
        <v>3204</v>
      </c>
      <c r="BO1296" s="61" t="s">
        <v>4658</v>
      </c>
      <c r="BU1296" s="61" t="s">
        <v>4657</v>
      </c>
      <c r="BV1296" s="61" t="s">
        <v>3204</v>
      </c>
      <c r="BW1296" s="61" t="s">
        <v>4658</v>
      </c>
    </row>
    <row r="1297" spans="51:75">
      <c r="AY1297" s="89" t="e">
        <f>VLOOKUP(C1297,#REF!, 2,FALSE)</f>
        <v>#REF!</v>
      </c>
      <c r="BM1297" s="61" t="s">
        <v>4659</v>
      </c>
      <c r="BN1297" s="61" t="s">
        <v>1269</v>
      </c>
      <c r="BO1297" s="61" t="s">
        <v>4660</v>
      </c>
      <c r="BU1297" s="61" t="s">
        <v>4659</v>
      </c>
      <c r="BV1297" s="61" t="s">
        <v>1269</v>
      </c>
      <c r="BW1297" s="61" t="s">
        <v>4660</v>
      </c>
    </row>
    <row r="1298" spans="51:75">
      <c r="AY1298" s="89" t="e">
        <f>VLOOKUP(C1298,#REF!, 2,FALSE)</f>
        <v>#REF!</v>
      </c>
      <c r="BM1298" s="61" t="s">
        <v>888</v>
      </c>
      <c r="BN1298" s="61" t="s">
        <v>928</v>
      </c>
      <c r="BO1298" s="61" t="s">
        <v>4661</v>
      </c>
      <c r="BU1298" s="61" t="s">
        <v>888</v>
      </c>
      <c r="BV1298" s="61" t="s">
        <v>928</v>
      </c>
      <c r="BW1298" s="61" t="s">
        <v>4661</v>
      </c>
    </row>
    <row r="1299" spans="51:75">
      <c r="AY1299" s="89" t="e">
        <f>VLOOKUP(C1299,#REF!, 2,FALSE)</f>
        <v>#REF!</v>
      </c>
      <c r="BM1299" s="61" t="s">
        <v>889</v>
      </c>
      <c r="BN1299" s="61" t="s">
        <v>930</v>
      </c>
      <c r="BO1299" s="61" t="s">
        <v>4662</v>
      </c>
      <c r="BU1299" s="61" t="s">
        <v>889</v>
      </c>
      <c r="BV1299" s="61" t="s">
        <v>930</v>
      </c>
      <c r="BW1299" s="61" t="s">
        <v>4662</v>
      </c>
    </row>
    <row r="1300" spans="51:75">
      <c r="AY1300" s="89" t="e">
        <f>VLOOKUP(C1300,#REF!, 2,FALSE)</f>
        <v>#REF!</v>
      </c>
      <c r="BM1300" s="61" t="s">
        <v>4663</v>
      </c>
      <c r="BN1300" s="61" t="s">
        <v>1344</v>
      </c>
      <c r="BO1300" s="61" t="s">
        <v>4664</v>
      </c>
      <c r="BU1300" s="61" t="s">
        <v>4663</v>
      </c>
      <c r="BV1300" s="61" t="s">
        <v>1344</v>
      </c>
      <c r="BW1300" s="61" t="s">
        <v>4664</v>
      </c>
    </row>
    <row r="1301" spans="51:75">
      <c r="AY1301" s="89" t="e">
        <f>VLOOKUP(C1301,#REF!, 2,FALSE)</f>
        <v>#REF!</v>
      </c>
      <c r="BM1301" s="61" t="s">
        <v>4665</v>
      </c>
      <c r="BN1301" s="61" t="s">
        <v>717</v>
      </c>
      <c r="BO1301" s="61" t="s">
        <v>4666</v>
      </c>
      <c r="BU1301" s="61" t="s">
        <v>4665</v>
      </c>
      <c r="BV1301" s="61" t="s">
        <v>717</v>
      </c>
      <c r="BW1301" s="61" t="s">
        <v>4666</v>
      </c>
    </row>
    <row r="1302" spans="51:75">
      <c r="AY1302" s="89" t="e">
        <f>VLOOKUP(C1302,#REF!, 2,FALSE)</f>
        <v>#REF!</v>
      </c>
      <c r="BM1302" s="61" t="s">
        <v>890</v>
      </c>
      <c r="BN1302" s="61" t="s">
        <v>627</v>
      </c>
      <c r="BO1302" s="61" t="s">
        <v>4667</v>
      </c>
      <c r="BU1302" s="61" t="s">
        <v>890</v>
      </c>
      <c r="BV1302" s="61" t="s">
        <v>627</v>
      </c>
      <c r="BW1302" s="61" t="s">
        <v>4667</v>
      </c>
    </row>
    <row r="1303" spans="51:75">
      <c r="AY1303" s="89" t="e">
        <f>VLOOKUP(C1303,#REF!, 2,FALSE)</f>
        <v>#REF!</v>
      </c>
      <c r="BM1303" s="61" t="s">
        <v>4668</v>
      </c>
      <c r="BN1303" s="61" t="s">
        <v>930</v>
      </c>
      <c r="BO1303" s="61" t="s">
        <v>4669</v>
      </c>
      <c r="BU1303" s="61" t="s">
        <v>4668</v>
      </c>
      <c r="BV1303" s="61" t="s">
        <v>930</v>
      </c>
      <c r="BW1303" s="61" t="s">
        <v>4669</v>
      </c>
    </row>
    <row r="1304" spans="51:75">
      <c r="AY1304" s="89" t="e">
        <f>VLOOKUP(C1304,#REF!, 2,FALSE)</f>
        <v>#REF!</v>
      </c>
      <c r="BM1304" s="61" t="s">
        <v>4670</v>
      </c>
      <c r="BN1304" s="61" t="s">
        <v>659</v>
      </c>
      <c r="BO1304" s="61" t="s">
        <v>4671</v>
      </c>
      <c r="BU1304" s="61" t="s">
        <v>4670</v>
      </c>
      <c r="BV1304" s="61" t="s">
        <v>659</v>
      </c>
      <c r="BW1304" s="61" t="s">
        <v>4671</v>
      </c>
    </row>
    <row r="1305" spans="51:75">
      <c r="AY1305" s="89" t="e">
        <f>VLOOKUP(C1305,#REF!, 2,FALSE)</f>
        <v>#REF!</v>
      </c>
      <c r="BM1305" s="61" t="s">
        <v>891</v>
      </c>
      <c r="BN1305" s="61" t="s">
        <v>930</v>
      </c>
      <c r="BO1305" s="61" t="s">
        <v>4672</v>
      </c>
      <c r="BU1305" s="61" t="s">
        <v>891</v>
      </c>
      <c r="BV1305" s="61" t="s">
        <v>930</v>
      </c>
      <c r="BW1305" s="61" t="s">
        <v>4672</v>
      </c>
    </row>
    <row r="1306" spans="51:75">
      <c r="AY1306" s="89" t="e">
        <f>VLOOKUP(C1306,#REF!, 2,FALSE)</f>
        <v>#REF!</v>
      </c>
      <c r="BM1306" s="61" t="s">
        <v>4673</v>
      </c>
      <c r="BN1306" s="61" t="s">
        <v>1274</v>
      </c>
      <c r="BO1306" s="61" t="s">
        <v>4674</v>
      </c>
      <c r="BU1306" s="61" t="s">
        <v>4673</v>
      </c>
      <c r="BV1306" s="61" t="s">
        <v>1274</v>
      </c>
      <c r="BW1306" s="61" t="s">
        <v>4674</v>
      </c>
    </row>
    <row r="1307" spans="51:75">
      <c r="AY1307" s="89" t="e">
        <f>VLOOKUP(C1307,#REF!, 2,FALSE)</f>
        <v>#REF!</v>
      </c>
      <c r="BM1307" s="61" t="s">
        <v>4675</v>
      </c>
      <c r="BN1307" s="61" t="s">
        <v>657</v>
      </c>
      <c r="BO1307" s="61" t="s">
        <v>4676</v>
      </c>
      <c r="BU1307" s="61" t="s">
        <v>4675</v>
      </c>
      <c r="BV1307" s="61" t="s">
        <v>657</v>
      </c>
      <c r="BW1307" s="61" t="s">
        <v>4676</v>
      </c>
    </row>
    <row r="1308" spans="51:75">
      <c r="AY1308" s="89" t="e">
        <f>VLOOKUP(C1308,#REF!, 2,FALSE)</f>
        <v>#REF!</v>
      </c>
      <c r="BM1308" s="61" t="s">
        <v>892</v>
      </c>
      <c r="BN1308" s="61" t="s">
        <v>630</v>
      </c>
      <c r="BO1308" s="61" t="s">
        <v>2985</v>
      </c>
      <c r="BU1308" s="61" t="s">
        <v>892</v>
      </c>
      <c r="BV1308" s="61" t="s">
        <v>630</v>
      </c>
      <c r="BW1308" s="61" t="s">
        <v>2985</v>
      </c>
    </row>
    <row r="1309" spans="51:75">
      <c r="AY1309" s="89" t="e">
        <f>VLOOKUP(C1309,#REF!, 2,FALSE)</f>
        <v>#REF!</v>
      </c>
      <c r="BM1309" s="61" t="s">
        <v>74</v>
      </c>
      <c r="BN1309" s="61" t="s">
        <v>3204</v>
      </c>
      <c r="BO1309" s="61" t="s">
        <v>853</v>
      </c>
      <c r="BU1309" s="61" t="s">
        <v>74</v>
      </c>
      <c r="BV1309" s="61" t="s">
        <v>3204</v>
      </c>
      <c r="BW1309" s="61" t="s">
        <v>853</v>
      </c>
    </row>
    <row r="1310" spans="51:75">
      <c r="AY1310" s="89" t="e">
        <f>VLOOKUP(C1310,#REF!, 2,FALSE)</f>
        <v>#REF!</v>
      </c>
      <c r="BM1310" s="61" t="s">
        <v>4678</v>
      </c>
      <c r="BN1310" s="61" t="s">
        <v>1344</v>
      </c>
      <c r="BO1310" s="61" t="s">
        <v>4679</v>
      </c>
      <c r="BU1310" s="61" t="s">
        <v>4678</v>
      </c>
      <c r="BV1310" s="61" t="s">
        <v>1344</v>
      </c>
      <c r="BW1310" s="61" t="s">
        <v>4679</v>
      </c>
    </row>
    <row r="1311" spans="51:75">
      <c r="AY1311" s="89" t="e">
        <f>VLOOKUP(C1311,#REF!, 2,FALSE)</f>
        <v>#REF!</v>
      </c>
      <c r="BM1311" s="61" t="s">
        <v>893</v>
      </c>
      <c r="BN1311" s="61" t="s">
        <v>2985</v>
      </c>
      <c r="BO1311" s="61" t="s">
        <v>2985</v>
      </c>
      <c r="BU1311" s="61" t="s">
        <v>893</v>
      </c>
      <c r="BV1311" s="61" t="s">
        <v>2985</v>
      </c>
      <c r="BW1311" s="61" t="s">
        <v>2985</v>
      </c>
    </row>
    <row r="1312" spans="51:75">
      <c r="AY1312" s="89" t="e">
        <f>VLOOKUP(C1312,#REF!, 2,FALSE)</f>
        <v>#REF!</v>
      </c>
      <c r="BM1312" s="61" t="s">
        <v>4680</v>
      </c>
      <c r="BN1312" s="61" t="s">
        <v>1141</v>
      </c>
      <c r="BO1312" s="61" t="s">
        <v>2985</v>
      </c>
      <c r="BU1312" s="61" t="s">
        <v>4680</v>
      </c>
      <c r="BV1312" s="61" t="s">
        <v>1141</v>
      </c>
      <c r="BW1312" s="61" t="s">
        <v>2985</v>
      </c>
    </row>
    <row r="1313" spans="51:75">
      <c r="AY1313" s="89" t="e">
        <f>VLOOKUP(C1313,#REF!, 2,FALSE)</f>
        <v>#REF!</v>
      </c>
      <c r="BM1313" s="61" t="s">
        <v>4681</v>
      </c>
      <c r="BN1313" s="61" t="s">
        <v>3004</v>
      </c>
      <c r="BO1313" s="61" t="s">
        <v>4275</v>
      </c>
      <c r="BU1313" s="61" t="s">
        <v>4681</v>
      </c>
      <c r="BV1313" s="61" t="s">
        <v>3004</v>
      </c>
      <c r="BW1313" s="61" t="s">
        <v>4275</v>
      </c>
    </row>
    <row r="1314" spans="51:75">
      <c r="AY1314" s="89" t="e">
        <f>VLOOKUP(C1314,#REF!, 2,FALSE)</f>
        <v>#REF!</v>
      </c>
      <c r="BM1314" s="61" t="s">
        <v>4682</v>
      </c>
      <c r="BN1314" s="61" t="s">
        <v>3204</v>
      </c>
      <c r="BO1314" s="61" t="s">
        <v>2367</v>
      </c>
      <c r="BU1314" s="61" t="s">
        <v>4682</v>
      </c>
      <c r="BV1314" s="61" t="s">
        <v>3204</v>
      </c>
      <c r="BW1314" s="61" t="s">
        <v>2367</v>
      </c>
    </row>
    <row r="1315" spans="51:75">
      <c r="AY1315" s="89" t="e">
        <f>VLOOKUP(C1315,#REF!, 2,FALSE)</f>
        <v>#REF!</v>
      </c>
      <c r="BM1315" s="61" t="s">
        <v>4683</v>
      </c>
      <c r="BN1315" s="61" t="s">
        <v>1141</v>
      </c>
      <c r="BO1315" s="61" t="s">
        <v>2511</v>
      </c>
      <c r="BU1315" s="61" t="s">
        <v>4683</v>
      </c>
      <c r="BV1315" s="61" t="s">
        <v>1141</v>
      </c>
      <c r="BW1315" s="61" t="s">
        <v>2511</v>
      </c>
    </row>
    <row r="1316" spans="51:75">
      <c r="AY1316" s="89" t="e">
        <f>VLOOKUP(C1316,#REF!, 2,FALSE)</f>
        <v>#REF!</v>
      </c>
      <c r="BM1316" s="61" t="s">
        <v>4684</v>
      </c>
      <c r="BN1316" s="61" t="s">
        <v>1141</v>
      </c>
      <c r="BO1316" s="61" t="s">
        <v>4685</v>
      </c>
      <c r="BU1316" s="61" t="s">
        <v>4684</v>
      </c>
      <c r="BV1316" s="61" t="s">
        <v>1141</v>
      </c>
      <c r="BW1316" s="61" t="s">
        <v>4685</v>
      </c>
    </row>
    <row r="1317" spans="51:75">
      <c r="AY1317" s="89" t="e">
        <f>VLOOKUP(C1317,#REF!, 2,FALSE)</f>
        <v>#REF!</v>
      </c>
      <c r="BM1317" s="61" t="s">
        <v>4686</v>
      </c>
      <c r="BN1317" s="61" t="s">
        <v>1344</v>
      </c>
      <c r="BO1317" s="61" t="s">
        <v>3281</v>
      </c>
      <c r="BU1317" s="61" t="s">
        <v>4686</v>
      </c>
      <c r="BV1317" s="61" t="s">
        <v>1344</v>
      </c>
      <c r="BW1317" s="61" t="s">
        <v>3281</v>
      </c>
    </row>
    <row r="1318" spans="51:75">
      <c r="AY1318" s="89" t="e">
        <f>VLOOKUP(C1318,#REF!, 2,FALSE)</f>
        <v>#REF!</v>
      </c>
      <c r="BM1318" s="61" t="s">
        <v>4688</v>
      </c>
      <c r="BN1318" s="61" t="s">
        <v>3254</v>
      </c>
      <c r="BO1318" s="61" t="s">
        <v>1743</v>
      </c>
      <c r="BU1318" s="61" t="s">
        <v>4688</v>
      </c>
      <c r="BV1318" s="61" t="s">
        <v>3254</v>
      </c>
      <c r="BW1318" s="61" t="s">
        <v>1743</v>
      </c>
    </row>
    <row r="1319" spans="51:75">
      <c r="AY1319" s="89" t="e">
        <f>VLOOKUP(C1319,#REF!, 2,FALSE)</f>
        <v>#REF!</v>
      </c>
      <c r="BM1319" s="61" t="s">
        <v>4689</v>
      </c>
      <c r="BN1319" s="61" t="s">
        <v>1344</v>
      </c>
      <c r="BO1319" s="61" t="s">
        <v>4691</v>
      </c>
      <c r="BU1319" s="61" t="s">
        <v>4689</v>
      </c>
      <c r="BV1319" s="61" t="s">
        <v>1344</v>
      </c>
      <c r="BW1319" s="61" t="s">
        <v>4691</v>
      </c>
    </row>
    <row r="1320" spans="51:75">
      <c r="AY1320" s="89" t="e">
        <f>VLOOKUP(C1320,#REF!, 2,FALSE)</f>
        <v>#REF!</v>
      </c>
      <c r="BM1320" s="61" t="s">
        <v>894</v>
      </c>
      <c r="BN1320" s="61" t="s">
        <v>3204</v>
      </c>
      <c r="BO1320" s="61" t="s">
        <v>4692</v>
      </c>
      <c r="BU1320" s="61" t="s">
        <v>894</v>
      </c>
      <c r="BV1320" s="61" t="s">
        <v>3204</v>
      </c>
      <c r="BW1320" s="61" t="s">
        <v>4692</v>
      </c>
    </row>
    <row r="1321" spans="51:75">
      <c r="AY1321" s="89" t="e">
        <f>VLOOKUP(C1321,#REF!, 2,FALSE)</f>
        <v>#REF!</v>
      </c>
      <c r="BM1321" s="61" t="s">
        <v>4693</v>
      </c>
      <c r="BN1321" s="61" t="s">
        <v>669</v>
      </c>
      <c r="BO1321" s="61" t="s">
        <v>4694</v>
      </c>
      <c r="BU1321" s="61" t="s">
        <v>4693</v>
      </c>
      <c r="BV1321" s="61" t="s">
        <v>669</v>
      </c>
      <c r="BW1321" s="61" t="s">
        <v>4694</v>
      </c>
    </row>
    <row r="1322" spans="51:75">
      <c r="AY1322" s="89" t="e">
        <f>VLOOKUP(C1322,#REF!, 2,FALSE)</f>
        <v>#REF!</v>
      </c>
      <c r="BM1322" s="61" t="s">
        <v>4695</v>
      </c>
      <c r="BN1322" s="61" t="s">
        <v>3204</v>
      </c>
      <c r="BO1322" s="61" t="s">
        <v>4696</v>
      </c>
      <c r="BU1322" s="61" t="s">
        <v>4695</v>
      </c>
      <c r="BV1322" s="61" t="s">
        <v>3204</v>
      </c>
      <c r="BW1322" s="61" t="s">
        <v>4696</v>
      </c>
    </row>
    <row r="1323" spans="51:75">
      <c r="AY1323" s="89" t="e">
        <f>VLOOKUP(C1323,#REF!, 2,FALSE)</f>
        <v>#REF!</v>
      </c>
      <c r="BM1323" s="61" t="s">
        <v>4697</v>
      </c>
      <c r="BN1323" s="61" t="s">
        <v>707</v>
      </c>
      <c r="BO1323" s="61" t="s">
        <v>4698</v>
      </c>
      <c r="BU1323" s="61" t="s">
        <v>4697</v>
      </c>
      <c r="BV1323" s="61" t="s">
        <v>707</v>
      </c>
      <c r="BW1323" s="61" t="s">
        <v>4698</v>
      </c>
    </row>
    <row r="1324" spans="51:75">
      <c r="AY1324" s="89" t="e">
        <f>VLOOKUP(C1324,#REF!, 2,FALSE)</f>
        <v>#REF!</v>
      </c>
      <c r="BM1324" s="61" t="s">
        <v>4699</v>
      </c>
      <c r="BN1324" s="61" t="s">
        <v>3204</v>
      </c>
      <c r="BO1324" s="61" t="s">
        <v>4700</v>
      </c>
      <c r="BU1324" s="61" t="s">
        <v>4699</v>
      </c>
      <c r="BV1324" s="61" t="s">
        <v>3204</v>
      </c>
      <c r="BW1324" s="61" t="s">
        <v>4700</v>
      </c>
    </row>
    <row r="1325" spans="51:75">
      <c r="AY1325" s="89" t="e">
        <f>VLOOKUP(C1325,#REF!, 2,FALSE)</f>
        <v>#REF!</v>
      </c>
      <c r="BM1325" s="61" t="s">
        <v>4701</v>
      </c>
      <c r="BN1325" s="61" t="s">
        <v>1344</v>
      </c>
      <c r="BO1325" s="61" t="s">
        <v>4703</v>
      </c>
      <c r="BU1325" s="61" t="s">
        <v>4701</v>
      </c>
      <c r="BV1325" s="61" t="s">
        <v>1344</v>
      </c>
      <c r="BW1325" s="61" t="s">
        <v>4703</v>
      </c>
    </row>
    <row r="1326" spans="51:75">
      <c r="AY1326" s="89" t="e">
        <f>VLOOKUP(C1326,#REF!, 2,FALSE)</f>
        <v>#REF!</v>
      </c>
      <c r="BM1326" s="61" t="s">
        <v>4704</v>
      </c>
      <c r="BN1326" s="61" t="s">
        <v>3254</v>
      </c>
      <c r="BO1326" s="61" t="s">
        <v>4705</v>
      </c>
      <c r="BU1326" s="61" t="s">
        <v>4704</v>
      </c>
      <c r="BV1326" s="61" t="s">
        <v>3254</v>
      </c>
      <c r="BW1326" s="61" t="s">
        <v>4705</v>
      </c>
    </row>
    <row r="1327" spans="51:75">
      <c r="AY1327" s="89" t="e">
        <f>VLOOKUP(C1327,#REF!, 2,FALSE)</f>
        <v>#REF!</v>
      </c>
      <c r="BM1327" s="61" t="s">
        <v>4706</v>
      </c>
      <c r="BN1327" s="61" t="s">
        <v>3007</v>
      </c>
      <c r="BO1327" s="61" t="s">
        <v>4410</v>
      </c>
      <c r="BU1327" s="61" t="s">
        <v>4706</v>
      </c>
      <c r="BV1327" s="61" t="s">
        <v>3007</v>
      </c>
      <c r="BW1327" s="61" t="s">
        <v>4410</v>
      </c>
    </row>
    <row r="1328" spans="51:75">
      <c r="AY1328" s="89" t="e">
        <f>VLOOKUP(C1328,#REF!, 2,FALSE)</f>
        <v>#REF!</v>
      </c>
      <c r="BM1328" s="61" t="s">
        <v>4707</v>
      </c>
      <c r="BN1328" s="61" t="s">
        <v>1344</v>
      </c>
      <c r="BO1328" s="61" t="s">
        <v>3354</v>
      </c>
      <c r="BU1328" s="61" t="s">
        <v>4707</v>
      </c>
      <c r="BV1328" s="61" t="s">
        <v>1344</v>
      </c>
      <c r="BW1328" s="61" t="s">
        <v>3354</v>
      </c>
    </row>
    <row r="1329" spans="51:75">
      <c r="AY1329" s="89" t="e">
        <f>VLOOKUP(C1329,#REF!, 2,FALSE)</f>
        <v>#REF!</v>
      </c>
      <c r="BM1329" s="61" t="s">
        <v>4708</v>
      </c>
      <c r="BN1329" s="61" t="s">
        <v>1344</v>
      </c>
      <c r="BO1329" s="61" t="s">
        <v>4709</v>
      </c>
      <c r="BU1329" s="61" t="s">
        <v>4708</v>
      </c>
      <c r="BV1329" s="61" t="s">
        <v>1344</v>
      </c>
      <c r="BW1329" s="61" t="s">
        <v>4709</v>
      </c>
    </row>
    <row r="1330" spans="51:75">
      <c r="AY1330" s="89" t="e">
        <f>VLOOKUP(C1330,#REF!, 2,FALSE)</f>
        <v>#REF!</v>
      </c>
      <c r="BM1330" s="61" t="s">
        <v>4710</v>
      </c>
      <c r="BN1330" s="61" t="s">
        <v>1141</v>
      </c>
      <c r="BO1330" s="61" t="s">
        <v>4711</v>
      </c>
      <c r="BU1330" s="61" t="s">
        <v>4710</v>
      </c>
      <c r="BV1330" s="61" t="s">
        <v>1141</v>
      </c>
      <c r="BW1330" s="61" t="s">
        <v>4711</v>
      </c>
    </row>
    <row r="1331" spans="51:75">
      <c r="AY1331" s="89" t="e">
        <f>VLOOKUP(C1331,#REF!, 2,FALSE)</f>
        <v>#REF!</v>
      </c>
      <c r="BM1331" s="61" t="s">
        <v>4712</v>
      </c>
      <c r="BN1331" s="61" t="s">
        <v>3204</v>
      </c>
      <c r="BO1331" s="61" t="s">
        <v>3652</v>
      </c>
      <c r="BU1331" s="61" t="s">
        <v>4712</v>
      </c>
      <c r="BV1331" s="61" t="s">
        <v>3204</v>
      </c>
      <c r="BW1331" s="61" t="s">
        <v>3652</v>
      </c>
    </row>
    <row r="1332" spans="51:75">
      <c r="AY1332" s="89" t="e">
        <f>VLOOKUP(C1332,#REF!, 2,FALSE)</f>
        <v>#REF!</v>
      </c>
      <c r="BM1332" s="61" t="s">
        <v>895</v>
      </c>
      <c r="BN1332" s="61" t="s">
        <v>3204</v>
      </c>
      <c r="BO1332" s="61" t="s">
        <v>4713</v>
      </c>
      <c r="BU1332" s="61" t="s">
        <v>895</v>
      </c>
      <c r="BV1332" s="61" t="s">
        <v>3204</v>
      </c>
      <c r="BW1332" s="61" t="s">
        <v>4713</v>
      </c>
    </row>
    <row r="1333" spans="51:75">
      <c r="AY1333" s="89" t="e">
        <f>VLOOKUP(C1333,#REF!, 2,FALSE)</f>
        <v>#REF!</v>
      </c>
      <c r="BM1333" s="61" t="s">
        <v>4714</v>
      </c>
      <c r="BN1333" s="61" t="s">
        <v>2981</v>
      </c>
      <c r="BO1333" s="61" t="s">
        <v>2992</v>
      </c>
      <c r="BU1333" s="61" t="s">
        <v>4714</v>
      </c>
      <c r="BV1333" s="61" t="s">
        <v>2981</v>
      </c>
      <c r="BW1333" s="61" t="s">
        <v>2992</v>
      </c>
    </row>
    <row r="1334" spans="51:75">
      <c r="AY1334" s="89" t="e">
        <f>VLOOKUP(C1334,#REF!, 2,FALSE)</f>
        <v>#REF!</v>
      </c>
      <c r="BM1334" s="61" t="s">
        <v>118</v>
      </c>
      <c r="BN1334" s="61" t="s">
        <v>707</v>
      </c>
      <c r="BO1334" s="61" t="s">
        <v>4605</v>
      </c>
      <c r="BU1334" s="61" t="s">
        <v>118</v>
      </c>
      <c r="BV1334" s="61" t="s">
        <v>707</v>
      </c>
      <c r="BW1334" s="61" t="s">
        <v>4605</v>
      </c>
    </row>
    <row r="1335" spans="51:75">
      <c r="AY1335" s="89" t="e">
        <f>VLOOKUP(C1335,#REF!, 2,FALSE)</f>
        <v>#REF!</v>
      </c>
      <c r="BM1335" s="61" t="s">
        <v>4716</v>
      </c>
      <c r="BN1335" s="61" t="s">
        <v>660</v>
      </c>
      <c r="BO1335" s="61" t="s">
        <v>4717</v>
      </c>
      <c r="BU1335" s="61" t="s">
        <v>4716</v>
      </c>
      <c r="BV1335" s="61" t="s">
        <v>660</v>
      </c>
      <c r="BW1335" s="61" t="s">
        <v>4717</v>
      </c>
    </row>
    <row r="1336" spans="51:75">
      <c r="AY1336" s="89" t="e">
        <f>VLOOKUP(C1336,#REF!, 2,FALSE)</f>
        <v>#REF!</v>
      </c>
      <c r="BM1336" s="61" t="s">
        <v>4719</v>
      </c>
      <c r="BN1336" s="61" t="s">
        <v>615</v>
      </c>
      <c r="BO1336" s="61" t="s">
        <v>4720</v>
      </c>
      <c r="BU1336" s="61" t="s">
        <v>4719</v>
      </c>
      <c r="BV1336" s="61" t="s">
        <v>615</v>
      </c>
      <c r="BW1336" s="61" t="s">
        <v>4720</v>
      </c>
    </row>
    <row r="1337" spans="51:75">
      <c r="AY1337" s="89" t="e">
        <f>VLOOKUP(C1337,#REF!, 2,FALSE)</f>
        <v>#REF!</v>
      </c>
      <c r="BM1337" s="61" t="s">
        <v>4721</v>
      </c>
      <c r="BN1337" s="61" t="s">
        <v>2981</v>
      </c>
      <c r="BO1337" s="61" t="s">
        <v>4723</v>
      </c>
      <c r="BU1337" s="61" t="s">
        <v>4721</v>
      </c>
      <c r="BV1337" s="61" t="s">
        <v>2981</v>
      </c>
      <c r="BW1337" s="61" t="s">
        <v>4723</v>
      </c>
    </row>
    <row r="1338" spans="51:75">
      <c r="AY1338" s="89" t="e">
        <f>VLOOKUP(C1338,#REF!, 2,FALSE)</f>
        <v>#REF!</v>
      </c>
      <c r="BM1338" s="61" t="s">
        <v>4726</v>
      </c>
      <c r="BN1338" s="61" t="s">
        <v>664</v>
      </c>
      <c r="BO1338" s="61" t="s">
        <v>4727</v>
      </c>
      <c r="BU1338" s="61" t="s">
        <v>4726</v>
      </c>
      <c r="BV1338" s="61" t="s">
        <v>664</v>
      </c>
      <c r="BW1338" s="61" t="s">
        <v>4727</v>
      </c>
    </row>
    <row r="1339" spans="51:75">
      <c r="AY1339" s="89" t="e">
        <f>VLOOKUP(C1339,#REF!, 2,FALSE)</f>
        <v>#REF!</v>
      </c>
      <c r="BM1339" s="61" t="s">
        <v>4728</v>
      </c>
      <c r="BN1339" s="61" t="s">
        <v>1072</v>
      </c>
      <c r="BO1339" s="61" t="s">
        <v>4729</v>
      </c>
      <c r="BU1339" s="61" t="s">
        <v>4728</v>
      </c>
      <c r="BV1339" s="61" t="s">
        <v>1072</v>
      </c>
      <c r="BW1339" s="61" t="s">
        <v>4729</v>
      </c>
    </row>
    <row r="1340" spans="51:75">
      <c r="AY1340" s="89" t="e">
        <f>VLOOKUP(C1340,#REF!, 2,FALSE)</f>
        <v>#REF!</v>
      </c>
      <c r="BM1340" s="61" t="s">
        <v>4730</v>
      </c>
      <c r="BN1340" s="61" t="s">
        <v>669</v>
      </c>
      <c r="BO1340" s="61" t="s">
        <v>4731</v>
      </c>
      <c r="BU1340" s="61" t="s">
        <v>4730</v>
      </c>
      <c r="BV1340" s="61" t="s">
        <v>669</v>
      </c>
      <c r="BW1340" s="61" t="s">
        <v>4731</v>
      </c>
    </row>
    <row r="1341" spans="51:75">
      <c r="AY1341" s="89" t="e">
        <f>VLOOKUP(C1341,#REF!, 2,FALSE)</f>
        <v>#REF!</v>
      </c>
      <c r="BM1341" s="61" t="s">
        <v>4732</v>
      </c>
      <c r="BN1341" s="61" t="s">
        <v>669</v>
      </c>
      <c r="BO1341" s="61" t="s">
        <v>4733</v>
      </c>
      <c r="BU1341" s="61" t="s">
        <v>4732</v>
      </c>
      <c r="BV1341" s="61" t="s">
        <v>669</v>
      </c>
      <c r="BW1341" s="61" t="s">
        <v>4733</v>
      </c>
    </row>
    <row r="1342" spans="51:75">
      <c r="AY1342" s="89" t="e">
        <f>VLOOKUP(C1342,#REF!, 2,FALSE)</f>
        <v>#REF!</v>
      </c>
      <c r="BM1342" s="61" t="s">
        <v>4734</v>
      </c>
      <c r="BN1342" s="61" t="s">
        <v>664</v>
      </c>
      <c r="BO1342" s="61" t="s">
        <v>4736</v>
      </c>
      <c r="BU1342" s="61" t="s">
        <v>4734</v>
      </c>
      <c r="BV1342" s="61" t="s">
        <v>664</v>
      </c>
      <c r="BW1342" s="61" t="s">
        <v>4736</v>
      </c>
    </row>
    <row r="1343" spans="51:75">
      <c r="AY1343" s="89" t="e">
        <f>VLOOKUP(C1343,#REF!, 2,FALSE)</f>
        <v>#REF!</v>
      </c>
      <c r="BM1343" s="61" t="s">
        <v>4738</v>
      </c>
      <c r="BN1343" s="61" t="s">
        <v>854</v>
      </c>
      <c r="BO1343" s="61" t="s">
        <v>3541</v>
      </c>
      <c r="BU1343" s="61" t="s">
        <v>4738</v>
      </c>
      <c r="BV1343" s="61" t="s">
        <v>854</v>
      </c>
      <c r="BW1343" s="61" t="s">
        <v>3541</v>
      </c>
    </row>
    <row r="1344" spans="51:75">
      <c r="AY1344" s="89" t="e">
        <f>VLOOKUP(C1344,#REF!, 2,FALSE)</f>
        <v>#REF!</v>
      </c>
      <c r="BM1344" s="61" t="s">
        <v>4741</v>
      </c>
      <c r="BN1344" s="61" t="s">
        <v>641</v>
      </c>
      <c r="BO1344" s="61" t="s">
        <v>4742</v>
      </c>
      <c r="BU1344" s="61" t="s">
        <v>4741</v>
      </c>
      <c r="BV1344" s="61" t="s">
        <v>641</v>
      </c>
      <c r="BW1344" s="61" t="s">
        <v>4742</v>
      </c>
    </row>
    <row r="1345" spans="51:75">
      <c r="AY1345" s="89" t="e">
        <f>VLOOKUP(C1345,#REF!, 2,FALSE)</f>
        <v>#REF!</v>
      </c>
      <c r="BM1345" s="61" t="s">
        <v>4743</v>
      </c>
      <c r="BN1345" s="61" t="s">
        <v>1015</v>
      </c>
      <c r="BO1345" s="61" t="s">
        <v>4745</v>
      </c>
      <c r="BU1345" s="61" t="s">
        <v>4743</v>
      </c>
      <c r="BV1345" s="61" t="s">
        <v>1015</v>
      </c>
      <c r="BW1345" s="61" t="s">
        <v>4745</v>
      </c>
    </row>
    <row r="1346" spans="51:75">
      <c r="AY1346" s="89" t="e">
        <f>VLOOKUP(C1346,#REF!, 2,FALSE)</f>
        <v>#REF!</v>
      </c>
      <c r="BM1346" s="61" t="s">
        <v>4746</v>
      </c>
      <c r="BN1346" s="61" t="s">
        <v>3030</v>
      </c>
      <c r="BO1346" s="61" t="s">
        <v>786</v>
      </c>
      <c r="BU1346" s="61" t="s">
        <v>4746</v>
      </c>
      <c r="BV1346" s="61" t="s">
        <v>3030</v>
      </c>
      <c r="BW1346" s="61" t="s">
        <v>786</v>
      </c>
    </row>
    <row r="1347" spans="51:75">
      <c r="AY1347" s="89" t="e">
        <f>VLOOKUP(C1347,#REF!, 2,FALSE)</f>
        <v>#REF!</v>
      </c>
      <c r="BM1347" s="61" t="s">
        <v>896</v>
      </c>
      <c r="BN1347" s="61" t="s">
        <v>3204</v>
      </c>
      <c r="BO1347" s="61" t="s">
        <v>4747</v>
      </c>
      <c r="BU1347" s="61" t="s">
        <v>896</v>
      </c>
      <c r="BV1347" s="61" t="s">
        <v>3204</v>
      </c>
      <c r="BW1347" s="61" t="s">
        <v>4747</v>
      </c>
    </row>
    <row r="1348" spans="51:75">
      <c r="AY1348" s="89" t="e">
        <f>VLOOKUP(C1348,#REF!, 2,FALSE)</f>
        <v>#REF!</v>
      </c>
      <c r="BM1348" s="61" t="s">
        <v>4748</v>
      </c>
      <c r="BN1348" s="61" t="s">
        <v>782</v>
      </c>
      <c r="BO1348" s="61" t="s">
        <v>4750</v>
      </c>
      <c r="BU1348" s="61" t="s">
        <v>4748</v>
      </c>
      <c r="BV1348" s="61" t="s">
        <v>782</v>
      </c>
      <c r="BW1348" s="61" t="s">
        <v>4750</v>
      </c>
    </row>
    <row r="1349" spans="51:75">
      <c r="AY1349" s="89" t="e">
        <f>VLOOKUP(C1349,#REF!, 2,FALSE)</f>
        <v>#REF!</v>
      </c>
      <c r="BM1349" s="61" t="s">
        <v>4751</v>
      </c>
      <c r="BN1349" s="61" t="s">
        <v>721</v>
      </c>
      <c r="BO1349" s="61" t="s">
        <v>3809</v>
      </c>
      <c r="BU1349" s="61" t="s">
        <v>4751</v>
      </c>
      <c r="BV1349" s="61" t="s">
        <v>721</v>
      </c>
      <c r="BW1349" s="61" t="s">
        <v>3809</v>
      </c>
    </row>
    <row r="1350" spans="51:75">
      <c r="AY1350" s="89" t="e">
        <f>VLOOKUP(C1350,#REF!, 2,FALSE)</f>
        <v>#REF!</v>
      </c>
      <c r="BM1350" s="61" t="s">
        <v>4752</v>
      </c>
      <c r="BN1350" s="61" t="s">
        <v>639</v>
      </c>
      <c r="BO1350" s="61" t="s">
        <v>2985</v>
      </c>
      <c r="BU1350" s="61" t="s">
        <v>4752</v>
      </c>
      <c r="BV1350" s="61" t="s">
        <v>639</v>
      </c>
      <c r="BW1350" s="61" t="s">
        <v>2985</v>
      </c>
    </row>
    <row r="1351" spans="51:75">
      <c r="AY1351" s="89" t="e">
        <f>VLOOKUP(C1351,#REF!, 2,FALSE)</f>
        <v>#REF!</v>
      </c>
      <c r="BM1351" s="61" t="s">
        <v>4754</v>
      </c>
      <c r="BN1351" s="61" t="s">
        <v>944</v>
      </c>
      <c r="BO1351" s="61" t="s">
        <v>4756</v>
      </c>
      <c r="BU1351" s="61" t="s">
        <v>4754</v>
      </c>
      <c r="BV1351" s="61" t="s">
        <v>944</v>
      </c>
      <c r="BW1351" s="61" t="s">
        <v>4756</v>
      </c>
    </row>
    <row r="1352" spans="51:75">
      <c r="AY1352" s="89" t="e">
        <f>VLOOKUP(C1352,#REF!, 2,FALSE)</f>
        <v>#REF!</v>
      </c>
      <c r="BM1352" s="61" t="s">
        <v>75</v>
      </c>
      <c r="BN1352" s="61" t="s">
        <v>1015</v>
      </c>
      <c r="BO1352" s="61" t="s">
        <v>4758</v>
      </c>
      <c r="BU1352" s="61" t="s">
        <v>75</v>
      </c>
      <c r="BV1352" s="61" t="s">
        <v>1015</v>
      </c>
      <c r="BW1352" s="61" t="s">
        <v>4758</v>
      </c>
    </row>
    <row r="1353" spans="51:75">
      <c r="AY1353" s="89" t="e">
        <f>VLOOKUP(C1353,#REF!, 2,FALSE)</f>
        <v>#REF!</v>
      </c>
      <c r="BM1353" s="61" t="s">
        <v>107</v>
      </c>
      <c r="BN1353" s="61" t="s">
        <v>1344</v>
      </c>
      <c r="BO1353" s="61" t="s">
        <v>4761</v>
      </c>
      <c r="BU1353" s="61" t="s">
        <v>107</v>
      </c>
      <c r="BV1353" s="61" t="s">
        <v>1344</v>
      </c>
      <c r="BW1353" s="61" t="s">
        <v>4761</v>
      </c>
    </row>
    <row r="1354" spans="51:75">
      <c r="AY1354" s="89" t="e">
        <f>VLOOKUP(C1354,#REF!, 2,FALSE)</f>
        <v>#REF!</v>
      </c>
      <c r="BM1354" s="61" t="s">
        <v>4762</v>
      </c>
      <c r="BN1354" s="61" t="s">
        <v>721</v>
      </c>
      <c r="BO1354" s="61" t="s">
        <v>1740</v>
      </c>
      <c r="BU1354" s="61" t="s">
        <v>4762</v>
      </c>
      <c r="BV1354" s="61" t="s">
        <v>721</v>
      </c>
      <c r="BW1354" s="61" t="s">
        <v>1740</v>
      </c>
    </row>
    <row r="1355" spans="51:75">
      <c r="AY1355" s="89" t="e">
        <f>VLOOKUP(C1355,#REF!, 2,FALSE)</f>
        <v>#REF!</v>
      </c>
      <c r="BM1355" s="61" t="s">
        <v>4764</v>
      </c>
      <c r="BN1355" s="61" t="s">
        <v>2985</v>
      </c>
      <c r="BO1355" s="61" t="s">
        <v>2985</v>
      </c>
      <c r="BU1355" s="61" t="s">
        <v>4764</v>
      </c>
      <c r="BV1355" s="61" t="s">
        <v>2985</v>
      </c>
      <c r="BW1355" s="61" t="s">
        <v>2985</v>
      </c>
    </row>
    <row r="1356" spans="51:75">
      <c r="AY1356" s="89" t="e">
        <f>VLOOKUP(C1356,#REF!, 2,FALSE)</f>
        <v>#REF!</v>
      </c>
      <c r="BM1356" s="61" t="s">
        <v>4765</v>
      </c>
      <c r="BN1356" s="61" t="s">
        <v>864</v>
      </c>
      <c r="BO1356" s="61" t="s">
        <v>4766</v>
      </c>
      <c r="BU1356" s="61" t="s">
        <v>4765</v>
      </c>
      <c r="BV1356" s="61" t="s">
        <v>864</v>
      </c>
      <c r="BW1356" s="61" t="s">
        <v>4766</v>
      </c>
    </row>
    <row r="1357" spans="51:75">
      <c r="AY1357" s="89" t="e">
        <f>VLOOKUP(C1357,#REF!, 2,FALSE)</f>
        <v>#REF!</v>
      </c>
      <c r="BM1357" s="61" t="s">
        <v>4767</v>
      </c>
      <c r="BN1357" s="61" t="s">
        <v>1274</v>
      </c>
      <c r="BO1357" s="61" t="s">
        <v>4768</v>
      </c>
      <c r="BU1357" s="61" t="s">
        <v>4767</v>
      </c>
      <c r="BV1357" s="61" t="s">
        <v>1274</v>
      </c>
      <c r="BW1357" s="61" t="s">
        <v>4768</v>
      </c>
    </row>
    <row r="1358" spans="51:75">
      <c r="AY1358" s="89" t="e">
        <f>VLOOKUP(C1358,#REF!, 2,FALSE)</f>
        <v>#REF!</v>
      </c>
      <c r="BM1358" s="61" t="s">
        <v>897</v>
      </c>
      <c r="BN1358" s="61" t="s">
        <v>3047</v>
      </c>
      <c r="BO1358" s="61" t="s">
        <v>4769</v>
      </c>
      <c r="BU1358" s="61" t="s">
        <v>897</v>
      </c>
      <c r="BV1358" s="61" t="s">
        <v>3047</v>
      </c>
      <c r="BW1358" s="61" t="s">
        <v>4769</v>
      </c>
    </row>
    <row r="1359" spans="51:75">
      <c r="AY1359" s="89" t="e">
        <f>VLOOKUP(C1359,#REF!, 2,FALSE)</f>
        <v>#REF!</v>
      </c>
      <c r="BM1359" s="61" t="s">
        <v>898</v>
      </c>
      <c r="BN1359" s="61" t="s">
        <v>702</v>
      </c>
      <c r="BO1359" s="61" t="s">
        <v>4770</v>
      </c>
      <c r="BU1359" s="61" t="s">
        <v>898</v>
      </c>
      <c r="BV1359" s="61" t="s">
        <v>702</v>
      </c>
      <c r="BW1359" s="61" t="s">
        <v>4770</v>
      </c>
    </row>
    <row r="1360" spans="51:75">
      <c r="AY1360" s="89" t="e">
        <f>VLOOKUP(C1360,#REF!, 2,FALSE)</f>
        <v>#REF!</v>
      </c>
      <c r="BM1360" s="61" t="s">
        <v>899</v>
      </c>
      <c r="BN1360" s="61" t="s">
        <v>628</v>
      </c>
      <c r="BO1360" s="61" t="s">
        <v>4771</v>
      </c>
      <c r="BU1360" s="61" t="s">
        <v>899</v>
      </c>
      <c r="BV1360" s="61" t="s">
        <v>628</v>
      </c>
      <c r="BW1360" s="61" t="s">
        <v>4771</v>
      </c>
    </row>
    <row r="1361" spans="51:75">
      <c r="AY1361" s="89" t="e">
        <f>VLOOKUP(C1361,#REF!, 2,FALSE)</f>
        <v>#REF!</v>
      </c>
      <c r="BM1361" s="61" t="s">
        <v>900</v>
      </c>
      <c r="BN1361" s="61" t="s">
        <v>733</v>
      </c>
      <c r="BO1361" s="61" t="s">
        <v>4645</v>
      </c>
      <c r="BU1361" s="61" t="s">
        <v>900</v>
      </c>
      <c r="BV1361" s="61" t="s">
        <v>733</v>
      </c>
      <c r="BW1361" s="61" t="s">
        <v>4645</v>
      </c>
    </row>
    <row r="1362" spans="51:75">
      <c r="AY1362" s="89" t="e">
        <f>VLOOKUP(C1362,#REF!, 2,FALSE)</f>
        <v>#REF!</v>
      </c>
      <c r="BM1362" s="61" t="s">
        <v>4772</v>
      </c>
      <c r="BN1362" s="61" t="s">
        <v>1009</v>
      </c>
      <c r="BO1362" s="61" t="s">
        <v>4773</v>
      </c>
      <c r="BU1362" s="61" t="s">
        <v>4772</v>
      </c>
      <c r="BV1362" s="61" t="s">
        <v>1009</v>
      </c>
      <c r="BW1362" s="61" t="s">
        <v>4773</v>
      </c>
    </row>
    <row r="1363" spans="51:75">
      <c r="AY1363" s="89" t="e">
        <f>VLOOKUP(C1363,#REF!, 2,FALSE)</f>
        <v>#REF!</v>
      </c>
      <c r="BM1363" s="61" t="s">
        <v>4774</v>
      </c>
      <c r="BN1363" s="61" t="s">
        <v>3007</v>
      </c>
      <c r="BO1363" s="61" t="s">
        <v>1664</v>
      </c>
      <c r="BU1363" s="61" t="s">
        <v>4774</v>
      </c>
      <c r="BV1363" s="61" t="s">
        <v>3007</v>
      </c>
      <c r="BW1363" s="61" t="s">
        <v>1664</v>
      </c>
    </row>
    <row r="1364" spans="51:75">
      <c r="AY1364" s="89" t="e">
        <f>VLOOKUP(C1364,#REF!, 2,FALSE)</f>
        <v>#REF!</v>
      </c>
      <c r="BM1364" s="61" t="s">
        <v>4776</v>
      </c>
      <c r="BN1364" s="61" t="s">
        <v>1344</v>
      </c>
      <c r="BO1364" s="61" t="s">
        <v>2357</v>
      </c>
      <c r="BU1364" s="61" t="s">
        <v>4776</v>
      </c>
      <c r="BV1364" s="61" t="s">
        <v>1344</v>
      </c>
      <c r="BW1364" s="61" t="s">
        <v>2357</v>
      </c>
    </row>
    <row r="1365" spans="51:75">
      <c r="AY1365" s="89" t="e">
        <f>VLOOKUP(C1365,#REF!, 2,FALSE)</f>
        <v>#REF!</v>
      </c>
      <c r="BM1365" s="61" t="s">
        <v>4778</v>
      </c>
      <c r="BN1365" s="61" t="s">
        <v>3099</v>
      </c>
      <c r="BO1365" s="61" t="s">
        <v>1668</v>
      </c>
      <c r="BU1365" s="61" t="s">
        <v>4778</v>
      </c>
      <c r="BV1365" s="61" t="s">
        <v>3099</v>
      </c>
      <c r="BW1365" s="61" t="s">
        <v>1668</v>
      </c>
    </row>
    <row r="1366" spans="51:75">
      <c r="AY1366" s="89" t="e">
        <f>VLOOKUP(C1366,#REF!, 2,FALSE)</f>
        <v>#REF!</v>
      </c>
      <c r="BM1366" s="61" t="s">
        <v>4780</v>
      </c>
      <c r="BN1366" s="61" t="s">
        <v>864</v>
      </c>
      <c r="BO1366" s="61" t="s">
        <v>4782</v>
      </c>
      <c r="BU1366" s="61" t="s">
        <v>4780</v>
      </c>
      <c r="BV1366" s="61" t="s">
        <v>864</v>
      </c>
      <c r="BW1366" s="61" t="s">
        <v>4782</v>
      </c>
    </row>
    <row r="1367" spans="51:75">
      <c r="AY1367" s="89" t="e">
        <f>VLOOKUP(C1367,#REF!, 2,FALSE)</f>
        <v>#REF!</v>
      </c>
      <c r="BM1367" s="61" t="s">
        <v>4783</v>
      </c>
      <c r="BN1367" s="61" t="s">
        <v>3007</v>
      </c>
      <c r="BO1367" s="61" t="s">
        <v>1445</v>
      </c>
      <c r="BU1367" s="61" t="s">
        <v>4783</v>
      </c>
      <c r="BV1367" s="61" t="s">
        <v>3007</v>
      </c>
      <c r="BW1367" s="61" t="s">
        <v>1445</v>
      </c>
    </row>
    <row r="1368" spans="51:75">
      <c r="AY1368" s="89" t="e">
        <f>VLOOKUP(C1368,#REF!, 2,FALSE)</f>
        <v>#REF!</v>
      </c>
      <c r="BM1368" s="61" t="s">
        <v>4784</v>
      </c>
      <c r="BN1368" s="61" t="s">
        <v>702</v>
      </c>
      <c r="BO1368" s="61" t="s">
        <v>4785</v>
      </c>
      <c r="BU1368" s="61" t="s">
        <v>4784</v>
      </c>
      <c r="BV1368" s="61" t="s">
        <v>702</v>
      </c>
      <c r="BW1368" s="61" t="s">
        <v>4785</v>
      </c>
    </row>
    <row r="1369" spans="51:75">
      <c r="AY1369" s="89" t="e">
        <f>VLOOKUP(C1369,#REF!, 2,FALSE)</f>
        <v>#REF!</v>
      </c>
      <c r="BM1369" s="61" t="s">
        <v>4786</v>
      </c>
      <c r="BN1369" s="61" t="s">
        <v>16996</v>
      </c>
      <c r="BO1369" s="61" t="s">
        <v>4787</v>
      </c>
      <c r="BU1369" s="61" t="s">
        <v>4786</v>
      </c>
      <c r="BV1369" s="61" t="s">
        <v>16996</v>
      </c>
      <c r="BW1369" s="61" t="s">
        <v>4787</v>
      </c>
    </row>
    <row r="1370" spans="51:75">
      <c r="AY1370" s="89" t="e">
        <f>VLOOKUP(C1370,#REF!, 2,FALSE)</f>
        <v>#REF!</v>
      </c>
      <c r="BM1370" s="61" t="s">
        <v>4788</v>
      </c>
      <c r="BN1370" s="61" t="s">
        <v>2985</v>
      </c>
      <c r="BO1370" s="61" t="s">
        <v>2985</v>
      </c>
      <c r="BU1370" s="61" t="s">
        <v>4788</v>
      </c>
      <c r="BV1370" s="61" t="s">
        <v>2985</v>
      </c>
      <c r="BW1370" s="61" t="s">
        <v>2985</v>
      </c>
    </row>
    <row r="1371" spans="51:75">
      <c r="AY1371" s="89" t="e">
        <f>VLOOKUP(C1371,#REF!, 2,FALSE)</f>
        <v>#REF!</v>
      </c>
      <c r="BM1371" s="61" t="s">
        <v>4789</v>
      </c>
      <c r="BN1371" s="61" t="s">
        <v>2985</v>
      </c>
      <c r="BO1371" s="61" t="s">
        <v>2985</v>
      </c>
      <c r="BU1371" s="61" t="s">
        <v>4789</v>
      </c>
      <c r="BV1371" s="61" t="s">
        <v>2985</v>
      </c>
      <c r="BW1371" s="61" t="s">
        <v>2985</v>
      </c>
    </row>
    <row r="1372" spans="51:75">
      <c r="AY1372" s="89" t="e">
        <f>VLOOKUP(C1372,#REF!, 2,FALSE)</f>
        <v>#REF!</v>
      </c>
      <c r="BM1372" s="61" t="s">
        <v>4790</v>
      </c>
      <c r="BN1372" s="61" t="s">
        <v>2985</v>
      </c>
      <c r="BO1372" s="61" t="s">
        <v>2985</v>
      </c>
      <c r="BU1372" s="61" t="s">
        <v>4790</v>
      </c>
      <c r="BV1372" s="61" t="s">
        <v>2985</v>
      </c>
      <c r="BW1372" s="61" t="s">
        <v>2985</v>
      </c>
    </row>
    <row r="1373" spans="51:75">
      <c r="AY1373" s="89" t="e">
        <f>VLOOKUP(C1373,#REF!, 2,FALSE)</f>
        <v>#REF!</v>
      </c>
      <c r="BM1373" s="61" t="s">
        <v>4791</v>
      </c>
      <c r="BN1373" s="61" t="s">
        <v>717</v>
      </c>
      <c r="BO1373" s="61" t="s">
        <v>4792</v>
      </c>
      <c r="BU1373" s="61" t="s">
        <v>4791</v>
      </c>
      <c r="BV1373" s="61" t="s">
        <v>717</v>
      </c>
      <c r="BW1373" s="61" t="s">
        <v>4792</v>
      </c>
    </row>
    <row r="1374" spans="51:75">
      <c r="AY1374" s="89" t="e">
        <f>VLOOKUP(C1374,#REF!, 2,FALSE)</f>
        <v>#REF!</v>
      </c>
      <c r="BM1374" s="61" t="s">
        <v>4793</v>
      </c>
      <c r="BN1374" s="61" t="s">
        <v>3254</v>
      </c>
      <c r="BO1374" s="61" t="s">
        <v>2985</v>
      </c>
      <c r="BU1374" s="61" t="s">
        <v>4793</v>
      </c>
      <c r="BV1374" s="61" t="s">
        <v>3254</v>
      </c>
      <c r="BW1374" s="61" t="s">
        <v>2985</v>
      </c>
    </row>
    <row r="1375" spans="51:75">
      <c r="AY1375" s="89" t="e">
        <f>VLOOKUP(C1375,#REF!, 2,FALSE)</f>
        <v>#REF!</v>
      </c>
      <c r="BM1375" s="61" t="s">
        <v>4794</v>
      </c>
      <c r="BN1375" s="61" t="s">
        <v>3047</v>
      </c>
      <c r="BO1375" s="61" t="s">
        <v>4796</v>
      </c>
      <c r="BU1375" s="61" t="s">
        <v>4794</v>
      </c>
      <c r="BV1375" s="61" t="s">
        <v>3047</v>
      </c>
      <c r="BW1375" s="61" t="s">
        <v>4796</v>
      </c>
    </row>
    <row r="1376" spans="51:75">
      <c r="AY1376" s="89" t="e">
        <f>VLOOKUP(C1376,#REF!, 2,FALSE)</f>
        <v>#REF!</v>
      </c>
      <c r="BM1376" s="61" t="s">
        <v>4797</v>
      </c>
      <c r="BN1376" s="61" t="s">
        <v>702</v>
      </c>
      <c r="BO1376" s="61" t="s">
        <v>4799</v>
      </c>
      <c r="BU1376" s="61" t="s">
        <v>4797</v>
      </c>
      <c r="BV1376" s="61" t="s">
        <v>702</v>
      </c>
      <c r="BW1376" s="61" t="s">
        <v>4799</v>
      </c>
    </row>
    <row r="1377" spans="51:75">
      <c r="AY1377" s="89" t="e">
        <f>VLOOKUP(C1377,#REF!, 2,FALSE)</f>
        <v>#REF!</v>
      </c>
      <c r="BM1377" s="61" t="s">
        <v>4800</v>
      </c>
      <c r="BN1377" s="61" t="s">
        <v>942</v>
      </c>
      <c r="BO1377" s="61" t="s">
        <v>2480</v>
      </c>
      <c r="BU1377" s="61" t="s">
        <v>4800</v>
      </c>
      <c r="BV1377" s="61" t="s">
        <v>942</v>
      </c>
      <c r="BW1377" s="61" t="s">
        <v>2480</v>
      </c>
    </row>
    <row r="1378" spans="51:75">
      <c r="AY1378" s="89" t="e">
        <f>VLOOKUP(C1378,#REF!, 2,FALSE)</f>
        <v>#REF!</v>
      </c>
      <c r="BM1378" s="61" t="s">
        <v>901</v>
      </c>
      <c r="BN1378" s="61" t="s">
        <v>777</v>
      </c>
      <c r="BO1378" s="61" t="s">
        <v>4801</v>
      </c>
      <c r="BU1378" s="61" t="s">
        <v>901</v>
      </c>
      <c r="BV1378" s="61" t="s">
        <v>777</v>
      </c>
      <c r="BW1378" s="61" t="s">
        <v>4801</v>
      </c>
    </row>
    <row r="1379" spans="51:75">
      <c r="AY1379" s="89" t="e">
        <f>VLOOKUP(C1379,#REF!, 2,FALSE)</f>
        <v>#REF!</v>
      </c>
      <c r="BM1379" s="61" t="s">
        <v>902</v>
      </c>
      <c r="BN1379" s="61" t="s">
        <v>780</v>
      </c>
      <c r="BO1379" s="61" t="s">
        <v>3802</v>
      </c>
      <c r="BU1379" s="61" t="s">
        <v>902</v>
      </c>
      <c r="BV1379" s="61" t="s">
        <v>780</v>
      </c>
      <c r="BW1379" s="61" t="s">
        <v>3802</v>
      </c>
    </row>
    <row r="1380" spans="51:75">
      <c r="AY1380" s="89" t="e">
        <f>VLOOKUP(C1380,#REF!, 2,FALSE)</f>
        <v>#REF!</v>
      </c>
      <c r="BM1380" s="61" t="s">
        <v>903</v>
      </c>
      <c r="BN1380" s="61" t="s">
        <v>780</v>
      </c>
      <c r="BO1380" s="61" t="s">
        <v>4804</v>
      </c>
      <c r="BU1380" s="61" t="s">
        <v>903</v>
      </c>
      <c r="BV1380" s="61" t="s">
        <v>780</v>
      </c>
      <c r="BW1380" s="61" t="s">
        <v>4804</v>
      </c>
    </row>
    <row r="1381" spans="51:75">
      <c r="AY1381" s="89" t="e">
        <f>VLOOKUP(C1381,#REF!, 2,FALSE)</f>
        <v>#REF!</v>
      </c>
      <c r="BM1381" s="61" t="s">
        <v>904</v>
      </c>
      <c r="BN1381" s="61" t="s">
        <v>948</v>
      </c>
      <c r="BO1381" s="61" t="s">
        <v>4805</v>
      </c>
      <c r="BU1381" s="61" t="s">
        <v>904</v>
      </c>
      <c r="BV1381" s="61" t="s">
        <v>948</v>
      </c>
      <c r="BW1381" s="61" t="s">
        <v>4805</v>
      </c>
    </row>
    <row r="1382" spans="51:75">
      <c r="AY1382" s="89" t="e">
        <f>VLOOKUP(C1382,#REF!, 2,FALSE)</f>
        <v>#REF!</v>
      </c>
      <c r="BM1382" s="61" t="s">
        <v>4806</v>
      </c>
      <c r="BN1382" s="61" t="s">
        <v>3204</v>
      </c>
      <c r="BO1382" s="61" t="s">
        <v>4807</v>
      </c>
      <c r="BU1382" s="61" t="s">
        <v>4806</v>
      </c>
      <c r="BV1382" s="61" t="s">
        <v>3204</v>
      </c>
      <c r="BW1382" s="61" t="s">
        <v>4807</v>
      </c>
    </row>
    <row r="1383" spans="51:75">
      <c r="AY1383" s="89" t="e">
        <f>VLOOKUP(C1383,#REF!, 2,FALSE)</f>
        <v>#REF!</v>
      </c>
      <c r="BM1383" s="61" t="s">
        <v>4809</v>
      </c>
      <c r="BN1383" s="61" t="s">
        <v>1344</v>
      </c>
      <c r="BO1383" s="61" t="s">
        <v>2429</v>
      </c>
      <c r="BU1383" s="61" t="s">
        <v>4809</v>
      </c>
      <c r="BV1383" s="61" t="s">
        <v>1344</v>
      </c>
      <c r="BW1383" s="61" t="s">
        <v>2429</v>
      </c>
    </row>
    <row r="1384" spans="51:75">
      <c r="AY1384" s="89" t="e">
        <f>VLOOKUP(C1384,#REF!, 2,FALSE)</f>
        <v>#REF!</v>
      </c>
      <c r="BM1384" s="61" t="s">
        <v>4811</v>
      </c>
      <c r="BN1384" s="61" t="s">
        <v>3030</v>
      </c>
      <c r="BO1384" s="61" t="s">
        <v>2379</v>
      </c>
      <c r="BU1384" s="61" t="s">
        <v>4811</v>
      </c>
      <c r="BV1384" s="61" t="s">
        <v>3030</v>
      </c>
      <c r="BW1384" s="61" t="s">
        <v>2379</v>
      </c>
    </row>
    <row r="1385" spans="51:75">
      <c r="AY1385" s="89" t="e">
        <f>VLOOKUP(C1385,#REF!, 2,FALSE)</f>
        <v>#REF!</v>
      </c>
      <c r="BM1385" s="61" t="s">
        <v>4813</v>
      </c>
      <c r="BN1385" s="61" t="s">
        <v>3099</v>
      </c>
      <c r="BO1385" s="61" t="s">
        <v>1264</v>
      </c>
      <c r="BU1385" s="61" t="s">
        <v>4813</v>
      </c>
      <c r="BV1385" s="61" t="s">
        <v>3099</v>
      </c>
      <c r="BW1385" s="61" t="s">
        <v>1264</v>
      </c>
    </row>
    <row r="1386" spans="51:75">
      <c r="AY1386" s="89" t="e">
        <f>VLOOKUP(C1386,#REF!, 2,FALSE)</f>
        <v>#REF!</v>
      </c>
      <c r="BM1386" s="61" t="s">
        <v>4814</v>
      </c>
      <c r="BN1386" s="61" t="s">
        <v>721</v>
      </c>
      <c r="BO1386" s="61" t="s">
        <v>772</v>
      </c>
      <c r="BU1386" s="61" t="s">
        <v>4814</v>
      </c>
      <c r="BV1386" s="61" t="s">
        <v>721</v>
      </c>
      <c r="BW1386" s="61" t="s">
        <v>772</v>
      </c>
    </row>
    <row r="1387" spans="51:75">
      <c r="AY1387" s="89" t="e">
        <f>VLOOKUP(C1387,#REF!, 2,FALSE)</f>
        <v>#REF!</v>
      </c>
      <c r="BM1387" s="61" t="s">
        <v>4815</v>
      </c>
      <c r="BN1387" s="61" t="s">
        <v>614</v>
      </c>
      <c r="BO1387" s="61" t="s">
        <v>3516</v>
      </c>
      <c r="BU1387" s="61" t="s">
        <v>4815</v>
      </c>
      <c r="BV1387" s="61" t="s">
        <v>614</v>
      </c>
      <c r="BW1387" s="61" t="s">
        <v>3516</v>
      </c>
    </row>
    <row r="1388" spans="51:75">
      <c r="AY1388" s="89" t="e">
        <f>VLOOKUP(C1388,#REF!, 2,FALSE)</f>
        <v>#REF!</v>
      </c>
      <c r="BM1388" s="61" t="s">
        <v>4816</v>
      </c>
      <c r="BN1388" s="61" t="s">
        <v>3007</v>
      </c>
      <c r="BO1388" s="61" t="s">
        <v>4817</v>
      </c>
      <c r="BU1388" s="61" t="s">
        <v>4816</v>
      </c>
      <c r="BV1388" s="61" t="s">
        <v>3007</v>
      </c>
      <c r="BW1388" s="61" t="s">
        <v>4817</v>
      </c>
    </row>
    <row r="1389" spans="51:75">
      <c r="AY1389" s="89" t="e">
        <f>VLOOKUP(C1389,#REF!, 2,FALSE)</f>
        <v>#REF!</v>
      </c>
      <c r="BM1389" s="61" t="s">
        <v>4818</v>
      </c>
      <c r="BN1389" s="61" t="s">
        <v>1344</v>
      </c>
      <c r="BO1389" s="61" t="s">
        <v>4819</v>
      </c>
      <c r="BU1389" s="61" t="s">
        <v>4818</v>
      </c>
      <c r="BV1389" s="61" t="s">
        <v>1344</v>
      </c>
      <c r="BW1389" s="61" t="s">
        <v>4819</v>
      </c>
    </row>
    <row r="1390" spans="51:75">
      <c r="AY1390" s="89" t="e">
        <f>VLOOKUP(C1390,#REF!, 2,FALSE)</f>
        <v>#REF!</v>
      </c>
      <c r="BM1390" s="61" t="s">
        <v>4820</v>
      </c>
      <c r="BN1390" s="61" t="s">
        <v>668</v>
      </c>
      <c r="BO1390" s="61" t="s">
        <v>4821</v>
      </c>
      <c r="BU1390" s="61" t="s">
        <v>4820</v>
      </c>
      <c r="BV1390" s="61" t="s">
        <v>668</v>
      </c>
      <c r="BW1390" s="61" t="s">
        <v>4821</v>
      </c>
    </row>
    <row r="1391" spans="51:75">
      <c r="AY1391" s="89" t="e">
        <f>VLOOKUP(C1391,#REF!, 2,FALSE)</f>
        <v>#REF!</v>
      </c>
      <c r="BM1391" s="61" t="s">
        <v>4823</v>
      </c>
      <c r="BN1391" s="61" t="s">
        <v>3007</v>
      </c>
      <c r="BO1391" s="61" t="s">
        <v>2985</v>
      </c>
      <c r="BU1391" s="61" t="s">
        <v>4823</v>
      </c>
      <c r="BV1391" s="61" t="s">
        <v>3007</v>
      </c>
      <c r="BW1391" s="61" t="s">
        <v>2985</v>
      </c>
    </row>
    <row r="1392" spans="51:75">
      <c r="AY1392" s="89" t="e">
        <f>VLOOKUP(C1392,#REF!, 2,FALSE)</f>
        <v>#REF!</v>
      </c>
      <c r="BM1392" s="61" t="s">
        <v>4824</v>
      </c>
      <c r="BN1392" s="61" t="s">
        <v>1141</v>
      </c>
      <c r="BO1392" s="61" t="s">
        <v>4825</v>
      </c>
      <c r="BU1392" s="61" t="s">
        <v>4824</v>
      </c>
      <c r="BV1392" s="61" t="s">
        <v>1141</v>
      </c>
      <c r="BW1392" s="61" t="s">
        <v>4825</v>
      </c>
    </row>
    <row r="1393" spans="51:75">
      <c r="AY1393" s="89" t="e">
        <f>VLOOKUP(C1393,#REF!, 2,FALSE)</f>
        <v>#REF!</v>
      </c>
      <c r="BM1393" s="61" t="s">
        <v>4826</v>
      </c>
      <c r="BN1393" s="61" t="s">
        <v>663</v>
      </c>
      <c r="BO1393" s="61" t="s">
        <v>2772</v>
      </c>
      <c r="BU1393" s="61" t="s">
        <v>4826</v>
      </c>
      <c r="BV1393" s="61" t="s">
        <v>663</v>
      </c>
      <c r="BW1393" s="61" t="s">
        <v>2772</v>
      </c>
    </row>
    <row r="1394" spans="51:75">
      <c r="AY1394" s="89" t="e">
        <f>VLOOKUP(C1394,#REF!, 2,FALSE)</f>
        <v>#REF!</v>
      </c>
      <c r="BM1394" s="61" t="s">
        <v>4827</v>
      </c>
      <c r="BN1394" s="61" t="s">
        <v>1274</v>
      </c>
      <c r="BO1394" s="61" t="s">
        <v>4829</v>
      </c>
      <c r="BU1394" s="61" t="s">
        <v>4827</v>
      </c>
      <c r="BV1394" s="61" t="s">
        <v>1274</v>
      </c>
      <c r="BW1394" s="61" t="s">
        <v>4829</v>
      </c>
    </row>
    <row r="1395" spans="51:75">
      <c r="AY1395" s="89" t="e">
        <f>VLOOKUP(C1395,#REF!, 2,FALSE)</f>
        <v>#REF!</v>
      </c>
      <c r="BM1395" s="61" t="s">
        <v>905</v>
      </c>
      <c r="BN1395" s="61" t="s">
        <v>3204</v>
      </c>
      <c r="BO1395" s="61" t="s">
        <v>4830</v>
      </c>
      <c r="BU1395" s="61" t="s">
        <v>905</v>
      </c>
      <c r="BV1395" s="61" t="s">
        <v>3204</v>
      </c>
      <c r="BW1395" s="61" t="s">
        <v>4830</v>
      </c>
    </row>
    <row r="1396" spans="51:75">
      <c r="AY1396" s="89" t="e">
        <f>VLOOKUP(C1396,#REF!, 2,FALSE)</f>
        <v>#REF!</v>
      </c>
      <c r="BM1396" s="61" t="s">
        <v>906</v>
      </c>
      <c r="BN1396" s="61" t="s">
        <v>3204</v>
      </c>
      <c r="BO1396" s="61" t="s">
        <v>4035</v>
      </c>
      <c r="BU1396" s="61" t="s">
        <v>906</v>
      </c>
      <c r="BV1396" s="61" t="s">
        <v>3204</v>
      </c>
      <c r="BW1396" s="61" t="s">
        <v>4035</v>
      </c>
    </row>
    <row r="1397" spans="51:75">
      <c r="AY1397" s="89" t="e">
        <f>VLOOKUP(C1397,#REF!, 2,FALSE)</f>
        <v>#REF!</v>
      </c>
      <c r="BM1397" s="61" t="s">
        <v>4831</v>
      </c>
      <c r="BN1397" s="61" t="s">
        <v>3204</v>
      </c>
      <c r="BO1397" s="61" t="s">
        <v>4832</v>
      </c>
      <c r="BU1397" s="61" t="s">
        <v>4831</v>
      </c>
      <c r="BV1397" s="61" t="s">
        <v>3204</v>
      </c>
      <c r="BW1397" s="61" t="s">
        <v>4832</v>
      </c>
    </row>
    <row r="1398" spans="51:75">
      <c r="AY1398" s="89" t="e">
        <f>VLOOKUP(C1398,#REF!, 2,FALSE)</f>
        <v>#REF!</v>
      </c>
      <c r="BM1398" s="61" t="s">
        <v>4833</v>
      </c>
      <c r="BN1398" s="61" t="s">
        <v>16990</v>
      </c>
      <c r="BO1398" s="61" t="s">
        <v>772</v>
      </c>
      <c r="BU1398" s="61" t="s">
        <v>4833</v>
      </c>
      <c r="BV1398" s="61" t="s">
        <v>16990</v>
      </c>
      <c r="BW1398" s="61" t="s">
        <v>772</v>
      </c>
    </row>
    <row r="1399" spans="51:75">
      <c r="AY1399" s="89" t="e">
        <f>VLOOKUP(C1399,#REF!, 2,FALSE)</f>
        <v>#REF!</v>
      </c>
      <c r="BM1399" s="61" t="s">
        <v>4834</v>
      </c>
      <c r="BN1399" s="61" t="s">
        <v>851</v>
      </c>
      <c r="BO1399" s="61" t="s">
        <v>4835</v>
      </c>
      <c r="BU1399" s="61" t="s">
        <v>4834</v>
      </c>
      <c r="BV1399" s="61" t="s">
        <v>851</v>
      </c>
      <c r="BW1399" s="61" t="s">
        <v>4835</v>
      </c>
    </row>
    <row r="1400" spans="51:75">
      <c r="AY1400" s="89" t="e">
        <f>VLOOKUP(C1400,#REF!, 2,FALSE)</f>
        <v>#REF!</v>
      </c>
      <c r="BM1400" s="61" t="s">
        <v>4836</v>
      </c>
      <c r="BN1400" s="61" t="s">
        <v>1271</v>
      </c>
      <c r="BO1400" s="61" t="s">
        <v>772</v>
      </c>
      <c r="BU1400" s="61" t="s">
        <v>4836</v>
      </c>
      <c r="BV1400" s="61" t="s">
        <v>1271</v>
      </c>
      <c r="BW1400" s="61" t="s">
        <v>772</v>
      </c>
    </row>
    <row r="1401" spans="51:75">
      <c r="AY1401" s="89" t="e">
        <f>VLOOKUP(C1401,#REF!, 2,FALSE)</f>
        <v>#REF!</v>
      </c>
      <c r="BM1401" s="61" t="s">
        <v>76</v>
      </c>
      <c r="BN1401" s="61" t="s">
        <v>2981</v>
      </c>
      <c r="BO1401" s="61" t="s">
        <v>4838</v>
      </c>
      <c r="BU1401" s="61" t="s">
        <v>76</v>
      </c>
      <c r="BV1401" s="61" t="s">
        <v>2981</v>
      </c>
      <c r="BW1401" s="61" t="s">
        <v>4838</v>
      </c>
    </row>
    <row r="1402" spans="51:75">
      <c r="AY1402" s="89" t="e">
        <f>VLOOKUP(C1402,#REF!, 2,FALSE)</f>
        <v>#REF!</v>
      </c>
      <c r="BM1402" s="61" t="s">
        <v>455</v>
      </c>
      <c r="BN1402" s="61" t="s">
        <v>2981</v>
      </c>
      <c r="BO1402" s="61" t="s">
        <v>4839</v>
      </c>
      <c r="BU1402" s="61" t="s">
        <v>455</v>
      </c>
      <c r="BV1402" s="61" t="s">
        <v>2981</v>
      </c>
      <c r="BW1402" s="61" t="s">
        <v>4839</v>
      </c>
    </row>
    <row r="1403" spans="51:75">
      <c r="AY1403" s="89" t="e">
        <f>VLOOKUP(C1403,#REF!, 2,FALSE)</f>
        <v>#REF!</v>
      </c>
      <c r="BM1403" s="61" t="s">
        <v>4840</v>
      </c>
      <c r="BN1403" s="61" t="s">
        <v>3204</v>
      </c>
      <c r="BO1403" s="61" t="s">
        <v>4841</v>
      </c>
      <c r="BU1403" s="61" t="s">
        <v>4840</v>
      </c>
      <c r="BV1403" s="61" t="s">
        <v>3204</v>
      </c>
      <c r="BW1403" s="61" t="s">
        <v>4841</v>
      </c>
    </row>
    <row r="1404" spans="51:75">
      <c r="AY1404" s="89" t="e">
        <f>VLOOKUP(C1404,#REF!, 2,FALSE)</f>
        <v>#REF!</v>
      </c>
      <c r="BM1404" s="61" t="s">
        <v>4842</v>
      </c>
      <c r="BN1404" s="61" t="s">
        <v>3204</v>
      </c>
      <c r="BO1404" s="61" t="s">
        <v>3931</v>
      </c>
      <c r="BU1404" s="61" t="s">
        <v>4842</v>
      </c>
      <c r="BV1404" s="61" t="s">
        <v>3204</v>
      </c>
      <c r="BW1404" s="61" t="s">
        <v>3931</v>
      </c>
    </row>
    <row r="1405" spans="51:75">
      <c r="AY1405" s="89" t="e">
        <f>VLOOKUP(C1405,#REF!, 2,FALSE)</f>
        <v>#REF!</v>
      </c>
      <c r="BM1405" s="61" t="s">
        <v>4844</v>
      </c>
      <c r="BN1405" s="61" t="s">
        <v>1271</v>
      </c>
      <c r="BO1405" s="61" t="s">
        <v>4845</v>
      </c>
      <c r="BU1405" s="61" t="s">
        <v>4844</v>
      </c>
      <c r="BV1405" s="61" t="s">
        <v>1271</v>
      </c>
      <c r="BW1405" s="61" t="s">
        <v>4845</v>
      </c>
    </row>
    <row r="1406" spans="51:75">
      <c r="AY1406" s="89" t="e">
        <f>VLOOKUP(C1406,#REF!, 2,FALSE)</f>
        <v>#REF!</v>
      </c>
      <c r="BM1406" s="61" t="s">
        <v>4846</v>
      </c>
      <c r="BN1406" s="61" t="s">
        <v>3204</v>
      </c>
      <c r="BO1406" s="61" t="s">
        <v>4633</v>
      </c>
      <c r="BU1406" s="61" t="s">
        <v>4846</v>
      </c>
      <c r="BV1406" s="61" t="s">
        <v>3204</v>
      </c>
      <c r="BW1406" s="61" t="s">
        <v>4633</v>
      </c>
    </row>
    <row r="1407" spans="51:75">
      <c r="AY1407" s="89" t="e">
        <f>VLOOKUP(C1407,#REF!, 2,FALSE)</f>
        <v>#REF!</v>
      </c>
      <c r="BM1407" s="61" t="s">
        <v>4847</v>
      </c>
      <c r="BN1407" s="61" t="s">
        <v>717</v>
      </c>
      <c r="BO1407" s="61" t="s">
        <v>4848</v>
      </c>
      <c r="BU1407" s="61" t="s">
        <v>4847</v>
      </c>
      <c r="BV1407" s="61" t="s">
        <v>717</v>
      </c>
      <c r="BW1407" s="61" t="s">
        <v>4848</v>
      </c>
    </row>
    <row r="1408" spans="51:75">
      <c r="AY1408" s="89" t="e">
        <f>VLOOKUP(C1408,#REF!, 2,FALSE)</f>
        <v>#REF!</v>
      </c>
      <c r="BM1408" s="61" t="s">
        <v>4849</v>
      </c>
      <c r="BN1408" s="61" t="s">
        <v>717</v>
      </c>
      <c r="BO1408" s="61" t="s">
        <v>4850</v>
      </c>
      <c r="BU1408" s="61" t="s">
        <v>4849</v>
      </c>
      <c r="BV1408" s="61" t="s">
        <v>717</v>
      </c>
      <c r="BW1408" s="61" t="s">
        <v>4850</v>
      </c>
    </row>
    <row r="1409" spans="51:75">
      <c r="AY1409" s="89" t="e">
        <f>VLOOKUP(C1409,#REF!, 2,FALSE)</f>
        <v>#REF!</v>
      </c>
      <c r="BM1409" s="61" t="s">
        <v>4851</v>
      </c>
      <c r="BN1409" s="61" t="s">
        <v>16995</v>
      </c>
      <c r="BO1409" s="61" t="s">
        <v>772</v>
      </c>
      <c r="BU1409" s="61" t="s">
        <v>4851</v>
      </c>
      <c r="BV1409" s="61" t="s">
        <v>16995</v>
      </c>
      <c r="BW1409" s="61" t="s">
        <v>772</v>
      </c>
    </row>
    <row r="1410" spans="51:75">
      <c r="AY1410" s="89" t="e">
        <f>VLOOKUP(C1410,#REF!, 2,FALSE)</f>
        <v>#REF!</v>
      </c>
      <c r="BM1410" s="61" t="s">
        <v>4852</v>
      </c>
      <c r="BN1410" s="61" t="s">
        <v>707</v>
      </c>
      <c r="BO1410" s="61" t="s">
        <v>620</v>
      </c>
      <c r="BU1410" s="61" t="s">
        <v>4852</v>
      </c>
      <c r="BV1410" s="61" t="s">
        <v>707</v>
      </c>
      <c r="BW1410" s="61" t="s">
        <v>620</v>
      </c>
    </row>
    <row r="1411" spans="51:75">
      <c r="AY1411" s="89" t="e">
        <f>VLOOKUP(C1411,#REF!, 2,FALSE)</f>
        <v>#REF!</v>
      </c>
      <c r="BM1411" s="61" t="s">
        <v>4853</v>
      </c>
      <c r="BN1411" s="61" t="s">
        <v>1344</v>
      </c>
      <c r="BO1411" s="61" t="s">
        <v>3805</v>
      </c>
      <c r="BU1411" s="61" t="s">
        <v>4853</v>
      </c>
      <c r="BV1411" s="61" t="s">
        <v>1344</v>
      </c>
      <c r="BW1411" s="61" t="s">
        <v>3805</v>
      </c>
    </row>
    <row r="1412" spans="51:75">
      <c r="AY1412" s="89" t="e">
        <f>VLOOKUP(C1412,#REF!, 2,FALSE)</f>
        <v>#REF!</v>
      </c>
      <c r="BM1412" s="61" t="s">
        <v>4855</v>
      </c>
      <c r="BN1412" s="61" t="s">
        <v>2985</v>
      </c>
      <c r="BO1412" s="61" t="s">
        <v>4856</v>
      </c>
      <c r="BU1412" s="61" t="s">
        <v>4855</v>
      </c>
      <c r="BV1412" s="61" t="s">
        <v>2985</v>
      </c>
      <c r="BW1412" s="61" t="s">
        <v>4856</v>
      </c>
    </row>
    <row r="1413" spans="51:75">
      <c r="AY1413" s="89" t="e">
        <f>VLOOKUP(C1413,#REF!, 2,FALSE)</f>
        <v>#REF!</v>
      </c>
      <c r="BM1413" s="61" t="s">
        <v>4857</v>
      </c>
      <c r="BN1413" s="61" t="s">
        <v>3204</v>
      </c>
      <c r="BO1413" s="61" t="s">
        <v>2502</v>
      </c>
      <c r="BU1413" s="61" t="s">
        <v>4857</v>
      </c>
      <c r="BV1413" s="61" t="s">
        <v>3204</v>
      </c>
      <c r="BW1413" s="61" t="s">
        <v>2502</v>
      </c>
    </row>
    <row r="1414" spans="51:75">
      <c r="AY1414" s="89" t="e">
        <f>VLOOKUP(C1414,#REF!, 2,FALSE)</f>
        <v>#REF!</v>
      </c>
      <c r="BM1414" s="61" t="s">
        <v>155</v>
      </c>
      <c r="BN1414" s="61" t="s">
        <v>630</v>
      </c>
      <c r="BO1414" s="61" t="s">
        <v>4841</v>
      </c>
      <c r="BU1414" s="61" t="s">
        <v>155</v>
      </c>
      <c r="BV1414" s="61" t="s">
        <v>630</v>
      </c>
      <c r="BW1414" s="61" t="s">
        <v>4841</v>
      </c>
    </row>
    <row r="1415" spans="51:75">
      <c r="AY1415" s="89" t="e">
        <f>VLOOKUP(C1415,#REF!, 2,FALSE)</f>
        <v>#REF!</v>
      </c>
      <c r="BM1415" s="61" t="s">
        <v>4859</v>
      </c>
      <c r="BN1415" s="61" t="s">
        <v>16990</v>
      </c>
      <c r="BO1415" s="61" t="s">
        <v>938</v>
      </c>
      <c r="BU1415" s="61" t="s">
        <v>4859</v>
      </c>
      <c r="BV1415" s="61" t="s">
        <v>16990</v>
      </c>
      <c r="BW1415" s="61" t="s">
        <v>938</v>
      </c>
    </row>
    <row r="1416" spans="51:75">
      <c r="AY1416" s="89" t="e">
        <f>VLOOKUP(C1416,#REF!, 2,FALSE)</f>
        <v>#REF!</v>
      </c>
      <c r="BM1416" s="61" t="s">
        <v>4861</v>
      </c>
      <c r="BN1416" s="61" t="s">
        <v>3254</v>
      </c>
      <c r="BO1416" s="61" t="s">
        <v>2985</v>
      </c>
      <c r="BU1416" s="61" t="s">
        <v>4861</v>
      </c>
      <c r="BV1416" s="61" t="s">
        <v>3254</v>
      </c>
      <c r="BW1416" s="61" t="s">
        <v>2985</v>
      </c>
    </row>
    <row r="1417" spans="51:75">
      <c r="AY1417" s="89" t="e">
        <f>VLOOKUP(C1417,#REF!, 2,FALSE)</f>
        <v>#REF!</v>
      </c>
      <c r="BM1417" s="61" t="s">
        <v>4862</v>
      </c>
      <c r="BN1417" s="61" t="s">
        <v>1141</v>
      </c>
      <c r="BO1417" s="61" t="s">
        <v>3078</v>
      </c>
      <c r="BU1417" s="61" t="s">
        <v>4862</v>
      </c>
      <c r="BV1417" s="61" t="s">
        <v>1141</v>
      </c>
      <c r="BW1417" s="61" t="s">
        <v>3078</v>
      </c>
    </row>
    <row r="1418" spans="51:75">
      <c r="AY1418" s="89" t="e">
        <f>VLOOKUP(C1418,#REF!, 2,FALSE)</f>
        <v>#REF!</v>
      </c>
      <c r="BM1418" s="61" t="s">
        <v>4863</v>
      </c>
      <c r="BN1418" s="61" t="s">
        <v>3204</v>
      </c>
      <c r="BO1418" s="61" t="s">
        <v>4864</v>
      </c>
      <c r="BU1418" s="61" t="s">
        <v>4863</v>
      </c>
      <c r="BV1418" s="61" t="s">
        <v>3204</v>
      </c>
      <c r="BW1418" s="61" t="s">
        <v>4864</v>
      </c>
    </row>
    <row r="1419" spans="51:75">
      <c r="AY1419" s="89" t="e">
        <f>VLOOKUP(C1419,#REF!, 2,FALSE)</f>
        <v>#REF!</v>
      </c>
      <c r="BM1419" s="61" t="s">
        <v>4865</v>
      </c>
      <c r="BN1419" s="61" t="s">
        <v>717</v>
      </c>
      <c r="BO1419" s="61" t="s">
        <v>2985</v>
      </c>
      <c r="BU1419" s="61" t="s">
        <v>4865</v>
      </c>
      <c r="BV1419" s="61" t="s">
        <v>717</v>
      </c>
      <c r="BW1419" s="61" t="s">
        <v>2985</v>
      </c>
    </row>
    <row r="1420" spans="51:75">
      <c r="AY1420" s="89" t="e">
        <f>VLOOKUP(C1420,#REF!, 2,FALSE)</f>
        <v>#REF!</v>
      </c>
      <c r="BM1420" s="61" t="s">
        <v>4866</v>
      </c>
      <c r="BN1420" s="61" t="s">
        <v>1141</v>
      </c>
      <c r="BO1420" s="61" t="s">
        <v>3078</v>
      </c>
      <c r="BU1420" s="61" t="s">
        <v>4866</v>
      </c>
      <c r="BV1420" s="61" t="s">
        <v>1141</v>
      </c>
      <c r="BW1420" s="61" t="s">
        <v>3078</v>
      </c>
    </row>
    <row r="1421" spans="51:75">
      <c r="AY1421" s="89" t="e">
        <f>VLOOKUP(C1421,#REF!, 2,FALSE)</f>
        <v>#REF!</v>
      </c>
      <c r="BM1421" s="61" t="s">
        <v>4867</v>
      </c>
      <c r="BN1421" s="61" t="s">
        <v>3204</v>
      </c>
      <c r="BO1421" s="61" t="s">
        <v>4868</v>
      </c>
      <c r="BU1421" s="61" t="s">
        <v>4867</v>
      </c>
      <c r="BV1421" s="61" t="s">
        <v>3204</v>
      </c>
      <c r="BW1421" s="61" t="s">
        <v>4868</v>
      </c>
    </row>
    <row r="1422" spans="51:75">
      <c r="AY1422" s="89" t="e">
        <f>VLOOKUP(C1422,#REF!, 2,FALSE)</f>
        <v>#REF!</v>
      </c>
      <c r="BM1422" s="61" t="s">
        <v>951</v>
      </c>
      <c r="BN1422" s="61" t="s">
        <v>1141</v>
      </c>
      <c r="BO1422" s="61" t="s">
        <v>3766</v>
      </c>
      <c r="BU1422" s="61" t="s">
        <v>951</v>
      </c>
      <c r="BV1422" s="61" t="s">
        <v>1141</v>
      </c>
      <c r="BW1422" s="61" t="s">
        <v>3766</v>
      </c>
    </row>
    <row r="1423" spans="51:75">
      <c r="AY1423" s="89" t="e">
        <f>VLOOKUP(C1423,#REF!, 2,FALSE)</f>
        <v>#REF!</v>
      </c>
      <c r="BM1423" s="61" t="s">
        <v>952</v>
      </c>
      <c r="BN1423" s="61" t="s">
        <v>1344</v>
      </c>
      <c r="BO1423" s="61" t="s">
        <v>4869</v>
      </c>
      <c r="BU1423" s="61" t="s">
        <v>952</v>
      </c>
      <c r="BV1423" s="61" t="s">
        <v>1344</v>
      </c>
      <c r="BW1423" s="61" t="s">
        <v>4869</v>
      </c>
    </row>
    <row r="1424" spans="51:75">
      <c r="AY1424" s="89" t="e">
        <f>VLOOKUP(C1424,#REF!, 2,FALSE)</f>
        <v>#REF!</v>
      </c>
      <c r="BM1424" s="61" t="s">
        <v>4870</v>
      </c>
      <c r="BN1424" s="61" t="s">
        <v>671</v>
      </c>
      <c r="BO1424" s="61" t="s">
        <v>4872</v>
      </c>
      <c r="BU1424" s="61" t="s">
        <v>4870</v>
      </c>
      <c r="BV1424" s="61" t="s">
        <v>671</v>
      </c>
      <c r="BW1424" s="61" t="s">
        <v>4872</v>
      </c>
    </row>
    <row r="1425" spans="51:75">
      <c r="AY1425" s="89" t="e">
        <f>VLOOKUP(C1425,#REF!, 2,FALSE)</f>
        <v>#REF!</v>
      </c>
      <c r="BM1425" s="61" t="s">
        <v>4873</v>
      </c>
      <c r="BN1425" s="61" t="s">
        <v>1271</v>
      </c>
      <c r="BO1425" s="61" t="s">
        <v>4874</v>
      </c>
      <c r="BU1425" s="61" t="s">
        <v>4873</v>
      </c>
      <c r="BV1425" s="61" t="s">
        <v>1271</v>
      </c>
      <c r="BW1425" s="61" t="s">
        <v>4874</v>
      </c>
    </row>
    <row r="1426" spans="51:75">
      <c r="AY1426" s="89" t="e">
        <f>VLOOKUP(C1426,#REF!, 2,FALSE)</f>
        <v>#REF!</v>
      </c>
      <c r="BM1426" s="61" t="s">
        <v>4875</v>
      </c>
      <c r="BN1426" s="61" t="s">
        <v>1141</v>
      </c>
      <c r="BO1426" s="61" t="s">
        <v>4876</v>
      </c>
      <c r="BU1426" s="61" t="s">
        <v>4875</v>
      </c>
      <c r="BV1426" s="61" t="s">
        <v>1141</v>
      </c>
      <c r="BW1426" s="61" t="s">
        <v>4876</v>
      </c>
    </row>
    <row r="1427" spans="51:75">
      <c r="AY1427" s="89" t="e">
        <f>VLOOKUP(C1427,#REF!, 2,FALSE)</f>
        <v>#REF!</v>
      </c>
      <c r="BM1427" s="61" t="s">
        <v>4877</v>
      </c>
      <c r="BN1427" s="61" t="s">
        <v>639</v>
      </c>
      <c r="BO1427" s="61" t="s">
        <v>2063</v>
      </c>
      <c r="BU1427" s="61" t="s">
        <v>4877</v>
      </c>
      <c r="BV1427" s="61" t="s">
        <v>639</v>
      </c>
      <c r="BW1427" s="61" t="s">
        <v>2063</v>
      </c>
    </row>
    <row r="1428" spans="51:75">
      <c r="AY1428" s="89" t="e">
        <f>VLOOKUP(C1428,#REF!, 2,FALSE)</f>
        <v>#REF!</v>
      </c>
      <c r="BM1428" s="61" t="s">
        <v>4878</v>
      </c>
      <c r="BN1428" s="61" t="s">
        <v>851</v>
      </c>
      <c r="BO1428" s="61" t="s">
        <v>4879</v>
      </c>
      <c r="BU1428" s="61" t="s">
        <v>4878</v>
      </c>
      <c r="BV1428" s="61" t="s">
        <v>851</v>
      </c>
      <c r="BW1428" s="61" t="s">
        <v>4879</v>
      </c>
    </row>
    <row r="1429" spans="51:75">
      <c r="AY1429" s="89" t="e">
        <f>VLOOKUP(C1429,#REF!, 2,FALSE)</f>
        <v>#REF!</v>
      </c>
      <c r="BM1429" s="61" t="s">
        <v>4880</v>
      </c>
      <c r="BN1429" s="61" t="s">
        <v>851</v>
      </c>
      <c r="BO1429" s="61" t="s">
        <v>4881</v>
      </c>
      <c r="BU1429" s="61" t="s">
        <v>4880</v>
      </c>
      <c r="BV1429" s="61" t="s">
        <v>851</v>
      </c>
      <c r="BW1429" s="61" t="s">
        <v>4881</v>
      </c>
    </row>
    <row r="1430" spans="51:75">
      <c r="AY1430" s="89" t="e">
        <f>VLOOKUP(C1430,#REF!, 2,FALSE)</f>
        <v>#REF!</v>
      </c>
      <c r="BM1430" s="61" t="s">
        <v>4882</v>
      </c>
      <c r="BN1430" s="61" t="s">
        <v>3204</v>
      </c>
      <c r="BO1430" s="61" t="s">
        <v>4883</v>
      </c>
      <c r="BU1430" s="61" t="s">
        <v>4882</v>
      </c>
      <c r="BV1430" s="61" t="s">
        <v>3204</v>
      </c>
      <c r="BW1430" s="61" t="s">
        <v>4883</v>
      </c>
    </row>
    <row r="1431" spans="51:75">
      <c r="AY1431" s="89" t="e">
        <f>VLOOKUP(C1431,#REF!, 2,FALSE)</f>
        <v>#REF!</v>
      </c>
      <c r="BM1431" s="61" t="s">
        <v>4884</v>
      </c>
      <c r="BN1431" s="61" t="s">
        <v>717</v>
      </c>
      <c r="BO1431" s="61" t="s">
        <v>4879</v>
      </c>
      <c r="BU1431" s="61" t="s">
        <v>4884</v>
      </c>
      <c r="BV1431" s="61" t="s">
        <v>717</v>
      </c>
      <c r="BW1431" s="61" t="s">
        <v>4879</v>
      </c>
    </row>
    <row r="1432" spans="51:75">
      <c r="AY1432" s="89" t="e">
        <f>VLOOKUP(C1432,#REF!, 2,FALSE)</f>
        <v>#REF!</v>
      </c>
      <c r="BM1432" s="61" t="s">
        <v>77</v>
      </c>
      <c r="BN1432" s="61" t="s">
        <v>1344</v>
      </c>
      <c r="BO1432" s="61" t="s">
        <v>4885</v>
      </c>
      <c r="BU1432" s="61" t="s">
        <v>77</v>
      </c>
      <c r="BV1432" s="61" t="s">
        <v>1344</v>
      </c>
      <c r="BW1432" s="61" t="s">
        <v>4885</v>
      </c>
    </row>
    <row r="1433" spans="51:75">
      <c r="AY1433" s="89" t="e">
        <f>VLOOKUP(C1433,#REF!, 2,FALSE)</f>
        <v>#REF!</v>
      </c>
      <c r="BM1433" s="61" t="s">
        <v>4886</v>
      </c>
      <c r="BN1433" s="61" t="s">
        <v>1141</v>
      </c>
      <c r="BO1433" s="61" t="s">
        <v>772</v>
      </c>
      <c r="BU1433" s="61" t="s">
        <v>4886</v>
      </c>
      <c r="BV1433" s="61" t="s">
        <v>1141</v>
      </c>
      <c r="BW1433" s="61" t="s">
        <v>772</v>
      </c>
    </row>
    <row r="1434" spans="51:75">
      <c r="AY1434" s="89" t="e">
        <f>VLOOKUP(C1434,#REF!, 2,FALSE)</f>
        <v>#REF!</v>
      </c>
      <c r="BM1434" s="61" t="s">
        <v>4887</v>
      </c>
      <c r="BN1434" s="61" t="s">
        <v>1344</v>
      </c>
      <c r="BO1434" s="61" t="s">
        <v>4888</v>
      </c>
      <c r="BU1434" s="61" t="s">
        <v>4887</v>
      </c>
      <c r="BV1434" s="61" t="s">
        <v>1344</v>
      </c>
      <c r="BW1434" s="61" t="s">
        <v>4888</v>
      </c>
    </row>
    <row r="1435" spans="51:75">
      <c r="AY1435" s="89" t="e">
        <f>VLOOKUP(C1435,#REF!, 2,FALSE)</f>
        <v>#REF!</v>
      </c>
      <c r="BM1435" s="61" t="s">
        <v>4889</v>
      </c>
      <c r="BN1435" s="61" t="s">
        <v>789</v>
      </c>
      <c r="BO1435" s="61" t="s">
        <v>4890</v>
      </c>
      <c r="BU1435" s="61" t="s">
        <v>4889</v>
      </c>
      <c r="BV1435" s="61" t="s">
        <v>789</v>
      </c>
      <c r="BW1435" s="61" t="s">
        <v>4890</v>
      </c>
    </row>
    <row r="1436" spans="51:75">
      <c r="AY1436" s="89" t="e">
        <f>VLOOKUP(C1436,#REF!, 2,FALSE)</f>
        <v>#REF!</v>
      </c>
      <c r="BM1436" s="61" t="s">
        <v>4891</v>
      </c>
      <c r="BN1436" s="61" t="s">
        <v>2985</v>
      </c>
      <c r="BO1436" s="61" t="s">
        <v>772</v>
      </c>
      <c r="BU1436" s="61" t="s">
        <v>4891</v>
      </c>
      <c r="BV1436" s="61" t="s">
        <v>2985</v>
      </c>
      <c r="BW1436" s="61" t="s">
        <v>772</v>
      </c>
    </row>
    <row r="1437" spans="51:75">
      <c r="AY1437" s="89" t="e">
        <f>VLOOKUP(C1437,#REF!, 2,FALSE)</f>
        <v>#REF!</v>
      </c>
      <c r="BM1437" s="61" t="s">
        <v>4892</v>
      </c>
      <c r="BN1437" s="61" t="s">
        <v>1269</v>
      </c>
      <c r="BO1437" s="61" t="s">
        <v>4894</v>
      </c>
      <c r="BU1437" s="61" t="s">
        <v>4892</v>
      </c>
      <c r="BV1437" s="61" t="s">
        <v>1269</v>
      </c>
      <c r="BW1437" s="61" t="s">
        <v>4894</v>
      </c>
    </row>
    <row r="1438" spans="51:75">
      <c r="AY1438" s="89" t="e">
        <f>VLOOKUP(C1438,#REF!, 2,FALSE)</f>
        <v>#REF!</v>
      </c>
      <c r="BM1438" s="61" t="s">
        <v>4895</v>
      </c>
      <c r="BN1438" s="61" t="s">
        <v>1269</v>
      </c>
      <c r="BO1438" s="61" t="s">
        <v>4896</v>
      </c>
      <c r="BU1438" s="61" t="s">
        <v>4895</v>
      </c>
      <c r="BV1438" s="61" t="s">
        <v>1269</v>
      </c>
      <c r="BW1438" s="61" t="s">
        <v>4896</v>
      </c>
    </row>
    <row r="1439" spans="51:75">
      <c r="AY1439" s="89" t="e">
        <f>VLOOKUP(C1439,#REF!, 2,FALSE)</f>
        <v>#REF!</v>
      </c>
      <c r="BM1439" s="61" t="s">
        <v>4897</v>
      </c>
      <c r="BN1439" s="61" t="s">
        <v>812</v>
      </c>
      <c r="BO1439" s="61" t="s">
        <v>4898</v>
      </c>
      <c r="BU1439" s="61" t="s">
        <v>4897</v>
      </c>
      <c r="BV1439" s="61" t="s">
        <v>812</v>
      </c>
      <c r="BW1439" s="61" t="s">
        <v>4898</v>
      </c>
    </row>
    <row r="1440" spans="51:75">
      <c r="AY1440" s="89" t="e">
        <f>VLOOKUP(C1440,#REF!, 2,FALSE)</f>
        <v>#REF!</v>
      </c>
      <c r="BM1440" s="61" t="s">
        <v>4899</v>
      </c>
      <c r="BN1440" s="61" t="s">
        <v>3204</v>
      </c>
      <c r="BO1440" s="61" t="s">
        <v>2551</v>
      </c>
      <c r="BU1440" s="61" t="s">
        <v>4899</v>
      </c>
      <c r="BV1440" s="61" t="s">
        <v>3204</v>
      </c>
      <c r="BW1440" s="61" t="s">
        <v>2551</v>
      </c>
    </row>
    <row r="1441" spans="51:75">
      <c r="AY1441" s="89" t="e">
        <f>VLOOKUP(C1441,#REF!, 2,FALSE)</f>
        <v>#REF!</v>
      </c>
      <c r="BM1441" s="61" t="s">
        <v>4900</v>
      </c>
      <c r="BN1441" s="61" t="s">
        <v>717</v>
      </c>
      <c r="BO1441" s="61" t="s">
        <v>2985</v>
      </c>
      <c r="BU1441" s="61" t="s">
        <v>4900</v>
      </c>
      <c r="BV1441" s="61" t="s">
        <v>717</v>
      </c>
      <c r="BW1441" s="61" t="s">
        <v>2985</v>
      </c>
    </row>
    <row r="1442" spans="51:75">
      <c r="AY1442" s="89" t="e">
        <f>VLOOKUP(C1442,#REF!, 2,FALSE)</f>
        <v>#REF!</v>
      </c>
      <c r="BM1442" s="61" t="s">
        <v>4901</v>
      </c>
      <c r="BN1442" s="61" t="s">
        <v>16992</v>
      </c>
      <c r="BO1442" s="61" t="s">
        <v>4903</v>
      </c>
      <c r="BU1442" s="61" t="s">
        <v>4901</v>
      </c>
      <c r="BV1442" s="61" t="s">
        <v>16992</v>
      </c>
      <c r="BW1442" s="61" t="s">
        <v>4903</v>
      </c>
    </row>
    <row r="1443" spans="51:75">
      <c r="AY1443" s="89" t="e">
        <f>VLOOKUP(C1443,#REF!, 2,FALSE)</f>
        <v>#REF!</v>
      </c>
      <c r="BM1443" s="61" t="s">
        <v>4904</v>
      </c>
      <c r="BN1443" s="61" t="s">
        <v>777</v>
      </c>
      <c r="BO1443" s="61" t="s">
        <v>4905</v>
      </c>
      <c r="BU1443" s="61" t="s">
        <v>4904</v>
      </c>
      <c r="BV1443" s="61" t="s">
        <v>777</v>
      </c>
      <c r="BW1443" s="61" t="s">
        <v>4905</v>
      </c>
    </row>
    <row r="1444" spans="51:75">
      <c r="AY1444" s="89" t="e">
        <f>VLOOKUP(C1444,#REF!, 2,FALSE)</f>
        <v>#REF!</v>
      </c>
      <c r="BM1444" s="61" t="s">
        <v>953</v>
      </c>
      <c r="BN1444" s="61" t="s">
        <v>1141</v>
      </c>
      <c r="BO1444" s="61" t="s">
        <v>4906</v>
      </c>
      <c r="BU1444" s="61" t="s">
        <v>953</v>
      </c>
      <c r="BV1444" s="61" t="s">
        <v>1141</v>
      </c>
      <c r="BW1444" s="61" t="s">
        <v>4906</v>
      </c>
    </row>
    <row r="1445" spans="51:75">
      <c r="AY1445" s="89" t="e">
        <f>VLOOKUP(C1445,#REF!, 2,FALSE)</f>
        <v>#REF!</v>
      </c>
      <c r="BM1445" s="61" t="s">
        <v>4907</v>
      </c>
      <c r="BN1445" s="61" t="s">
        <v>3204</v>
      </c>
      <c r="BO1445" s="61" t="s">
        <v>4908</v>
      </c>
      <c r="BU1445" s="61" t="s">
        <v>4907</v>
      </c>
      <c r="BV1445" s="61" t="s">
        <v>3204</v>
      </c>
      <c r="BW1445" s="61" t="s">
        <v>4908</v>
      </c>
    </row>
    <row r="1446" spans="51:75">
      <c r="AY1446" s="89" t="e">
        <f>VLOOKUP(C1446,#REF!, 2,FALSE)</f>
        <v>#REF!</v>
      </c>
      <c r="BM1446" s="61" t="s">
        <v>4909</v>
      </c>
      <c r="BN1446" s="61" t="s">
        <v>3204</v>
      </c>
      <c r="BO1446" s="61" t="s">
        <v>4911</v>
      </c>
      <c r="BU1446" s="61" t="s">
        <v>4909</v>
      </c>
      <c r="BV1446" s="61" t="s">
        <v>3204</v>
      </c>
      <c r="BW1446" s="61" t="s">
        <v>4911</v>
      </c>
    </row>
    <row r="1447" spans="51:75">
      <c r="AY1447" s="89" t="e">
        <f>VLOOKUP(C1447,#REF!, 2,FALSE)</f>
        <v>#REF!</v>
      </c>
      <c r="BM1447" s="61" t="s">
        <v>4912</v>
      </c>
      <c r="BN1447" s="61" t="s">
        <v>3204</v>
      </c>
      <c r="BO1447" s="61" t="s">
        <v>4913</v>
      </c>
      <c r="BU1447" s="61" t="s">
        <v>4912</v>
      </c>
      <c r="BV1447" s="61" t="s">
        <v>3204</v>
      </c>
      <c r="BW1447" s="61" t="s">
        <v>4913</v>
      </c>
    </row>
    <row r="1448" spans="51:75">
      <c r="AY1448" s="89" t="e">
        <f>VLOOKUP(C1448,#REF!, 2,FALSE)</f>
        <v>#REF!</v>
      </c>
      <c r="BM1448" s="61" t="s">
        <v>4914</v>
      </c>
      <c r="BN1448" s="61" t="s">
        <v>1141</v>
      </c>
      <c r="BO1448" s="61" t="s">
        <v>2651</v>
      </c>
      <c r="BU1448" s="61" t="s">
        <v>4914</v>
      </c>
      <c r="BV1448" s="61" t="s">
        <v>1141</v>
      </c>
      <c r="BW1448" s="61" t="s">
        <v>2651</v>
      </c>
    </row>
    <row r="1449" spans="51:75">
      <c r="AY1449" s="89" t="e">
        <f>VLOOKUP(C1449,#REF!, 2,FALSE)</f>
        <v>#REF!</v>
      </c>
      <c r="BM1449" s="61" t="s">
        <v>4915</v>
      </c>
      <c r="BN1449" s="61" t="s">
        <v>3254</v>
      </c>
      <c r="BO1449" s="61" t="s">
        <v>4916</v>
      </c>
      <c r="BU1449" s="61" t="s">
        <v>4915</v>
      </c>
      <c r="BV1449" s="61" t="s">
        <v>3254</v>
      </c>
      <c r="BW1449" s="61" t="s">
        <v>4916</v>
      </c>
    </row>
    <row r="1450" spans="51:75">
      <c r="AY1450" s="89" t="e">
        <f>VLOOKUP(C1450,#REF!, 2,FALSE)</f>
        <v>#REF!</v>
      </c>
      <c r="BM1450" s="61" t="s">
        <v>4917</v>
      </c>
      <c r="BN1450" s="61" t="s">
        <v>2985</v>
      </c>
      <c r="BO1450" s="61" t="s">
        <v>2985</v>
      </c>
      <c r="BU1450" s="61" t="s">
        <v>4917</v>
      </c>
      <c r="BV1450" s="61" t="s">
        <v>2985</v>
      </c>
      <c r="BW1450" s="61" t="s">
        <v>2985</v>
      </c>
    </row>
    <row r="1451" spans="51:75">
      <c r="AY1451" s="89" t="e">
        <f>VLOOKUP(C1451,#REF!, 2,FALSE)</f>
        <v>#REF!</v>
      </c>
      <c r="BM1451" s="61" t="s">
        <v>954</v>
      </c>
      <c r="BN1451" s="61" t="s">
        <v>630</v>
      </c>
      <c r="BO1451" s="61" t="s">
        <v>1554</v>
      </c>
      <c r="BU1451" s="61" t="s">
        <v>954</v>
      </c>
      <c r="BV1451" s="61" t="s">
        <v>630</v>
      </c>
      <c r="BW1451" s="61" t="s">
        <v>1554</v>
      </c>
    </row>
    <row r="1452" spans="51:75">
      <c r="AY1452" s="89" t="e">
        <f>VLOOKUP(C1452,#REF!, 2,FALSE)</f>
        <v>#REF!</v>
      </c>
      <c r="BM1452" s="61" t="s">
        <v>4918</v>
      </c>
      <c r="BN1452" s="61" t="s">
        <v>864</v>
      </c>
      <c r="BO1452" s="61" t="s">
        <v>4919</v>
      </c>
      <c r="BU1452" s="61" t="s">
        <v>4918</v>
      </c>
      <c r="BV1452" s="61" t="s">
        <v>864</v>
      </c>
      <c r="BW1452" s="61" t="s">
        <v>4919</v>
      </c>
    </row>
    <row r="1453" spans="51:75">
      <c r="AY1453" s="89" t="e">
        <f>VLOOKUP(C1453,#REF!, 2,FALSE)</f>
        <v>#REF!</v>
      </c>
      <c r="BM1453" s="61" t="s">
        <v>955</v>
      </c>
      <c r="BN1453" s="61" t="s">
        <v>3204</v>
      </c>
      <c r="BO1453" s="61" t="s">
        <v>4920</v>
      </c>
      <c r="BU1453" s="61" t="s">
        <v>955</v>
      </c>
      <c r="BV1453" s="61" t="s">
        <v>3204</v>
      </c>
      <c r="BW1453" s="61" t="s">
        <v>4920</v>
      </c>
    </row>
    <row r="1454" spans="51:75">
      <c r="AY1454" s="89" t="e">
        <f>VLOOKUP(C1454,#REF!, 2,FALSE)</f>
        <v>#REF!</v>
      </c>
      <c r="BM1454" s="61" t="s">
        <v>4921</v>
      </c>
      <c r="BN1454" s="61" t="s">
        <v>3204</v>
      </c>
      <c r="BO1454" s="61" t="s">
        <v>4922</v>
      </c>
      <c r="BU1454" s="61" t="s">
        <v>4921</v>
      </c>
      <c r="BV1454" s="61" t="s">
        <v>3204</v>
      </c>
      <c r="BW1454" s="61" t="s">
        <v>4922</v>
      </c>
    </row>
    <row r="1455" spans="51:75">
      <c r="AY1455" s="89" t="e">
        <f>VLOOKUP(C1455,#REF!, 2,FALSE)</f>
        <v>#REF!</v>
      </c>
      <c r="BM1455" s="61" t="s">
        <v>956</v>
      </c>
      <c r="BN1455" s="61" t="s">
        <v>3204</v>
      </c>
      <c r="BO1455" s="61" t="s">
        <v>4923</v>
      </c>
      <c r="BU1455" s="61" t="s">
        <v>956</v>
      </c>
      <c r="BV1455" s="61" t="s">
        <v>3204</v>
      </c>
      <c r="BW1455" s="61" t="s">
        <v>4923</v>
      </c>
    </row>
    <row r="1456" spans="51:75">
      <c r="AY1456" s="89" t="e">
        <f>VLOOKUP(C1456,#REF!, 2,FALSE)</f>
        <v>#REF!</v>
      </c>
      <c r="BM1456" s="61" t="s">
        <v>4924</v>
      </c>
      <c r="BN1456" s="61" t="s">
        <v>3204</v>
      </c>
      <c r="BO1456" s="61" t="s">
        <v>1909</v>
      </c>
      <c r="BU1456" s="61" t="s">
        <v>4924</v>
      </c>
      <c r="BV1456" s="61" t="s">
        <v>3204</v>
      </c>
      <c r="BW1456" s="61" t="s">
        <v>1909</v>
      </c>
    </row>
    <row r="1457" spans="51:75">
      <c r="AY1457" s="89" t="e">
        <f>VLOOKUP(C1457,#REF!, 2,FALSE)</f>
        <v>#REF!</v>
      </c>
      <c r="BM1457" s="61" t="s">
        <v>4925</v>
      </c>
      <c r="BN1457" s="61" t="s">
        <v>1344</v>
      </c>
      <c r="BO1457" s="61" t="s">
        <v>4926</v>
      </c>
      <c r="BU1457" s="61" t="s">
        <v>4925</v>
      </c>
      <c r="BV1457" s="61" t="s">
        <v>1344</v>
      </c>
      <c r="BW1457" s="61" t="s">
        <v>4926</v>
      </c>
    </row>
    <row r="1458" spans="51:75">
      <c r="AY1458" s="89" t="e">
        <f>VLOOKUP(C1458,#REF!, 2,FALSE)</f>
        <v>#REF!</v>
      </c>
      <c r="BM1458" s="61" t="s">
        <v>4927</v>
      </c>
      <c r="BN1458" s="61" t="s">
        <v>3089</v>
      </c>
      <c r="BO1458" s="61" t="s">
        <v>3222</v>
      </c>
      <c r="BU1458" s="61" t="s">
        <v>4927</v>
      </c>
      <c r="BV1458" s="61" t="s">
        <v>3089</v>
      </c>
      <c r="BW1458" s="61" t="s">
        <v>3222</v>
      </c>
    </row>
    <row r="1459" spans="51:75">
      <c r="AY1459" s="89" t="e">
        <f>VLOOKUP(C1459,#REF!, 2,FALSE)</f>
        <v>#REF!</v>
      </c>
      <c r="BM1459" s="61" t="s">
        <v>4928</v>
      </c>
      <c r="BN1459" s="61" t="s">
        <v>3254</v>
      </c>
      <c r="BO1459" s="61" t="s">
        <v>4879</v>
      </c>
      <c r="BU1459" s="61" t="s">
        <v>4928</v>
      </c>
      <c r="BV1459" s="61" t="s">
        <v>3254</v>
      </c>
      <c r="BW1459" s="61" t="s">
        <v>4879</v>
      </c>
    </row>
    <row r="1460" spans="51:75">
      <c r="AY1460" s="89" t="e">
        <f>VLOOKUP(C1460,#REF!, 2,FALSE)</f>
        <v>#REF!</v>
      </c>
      <c r="BM1460" s="61" t="s">
        <v>4929</v>
      </c>
      <c r="BN1460" s="61" t="s">
        <v>3204</v>
      </c>
      <c r="BO1460" s="61" t="s">
        <v>4930</v>
      </c>
      <c r="BU1460" s="61" t="s">
        <v>4929</v>
      </c>
      <c r="BV1460" s="61" t="s">
        <v>3204</v>
      </c>
      <c r="BW1460" s="61" t="s">
        <v>4930</v>
      </c>
    </row>
    <row r="1461" spans="51:75">
      <c r="AY1461" s="89" t="e">
        <f>VLOOKUP(C1461,#REF!, 2,FALSE)</f>
        <v>#REF!</v>
      </c>
      <c r="BM1461" s="61" t="s">
        <v>4931</v>
      </c>
      <c r="BN1461" s="61" t="s">
        <v>623</v>
      </c>
      <c r="BO1461" s="61" t="s">
        <v>2651</v>
      </c>
      <c r="BU1461" s="61" t="s">
        <v>4931</v>
      </c>
      <c r="BV1461" s="61" t="s">
        <v>623</v>
      </c>
      <c r="BW1461" s="61" t="s">
        <v>2651</v>
      </c>
    </row>
    <row r="1462" spans="51:75">
      <c r="AY1462" s="89" t="e">
        <f>VLOOKUP(C1462,#REF!, 2,FALSE)</f>
        <v>#REF!</v>
      </c>
      <c r="BM1462" s="61" t="s">
        <v>4932</v>
      </c>
      <c r="BN1462" s="61" t="s">
        <v>3204</v>
      </c>
      <c r="BO1462" s="61" t="s">
        <v>4933</v>
      </c>
      <c r="BU1462" s="61" t="s">
        <v>4932</v>
      </c>
      <c r="BV1462" s="61" t="s">
        <v>3204</v>
      </c>
      <c r="BW1462" s="61" t="s">
        <v>4933</v>
      </c>
    </row>
    <row r="1463" spans="51:75">
      <c r="AY1463" s="89" t="e">
        <f>VLOOKUP(C1463,#REF!, 2,FALSE)</f>
        <v>#REF!</v>
      </c>
      <c r="BM1463" s="61" t="s">
        <v>4934</v>
      </c>
      <c r="BN1463" s="61" t="s">
        <v>627</v>
      </c>
      <c r="BO1463" s="61" t="s">
        <v>772</v>
      </c>
      <c r="BU1463" s="61" t="s">
        <v>4934</v>
      </c>
      <c r="BV1463" s="61" t="s">
        <v>627</v>
      </c>
      <c r="BW1463" s="61" t="s">
        <v>772</v>
      </c>
    </row>
    <row r="1464" spans="51:75">
      <c r="AY1464" s="89" t="e">
        <f>VLOOKUP(C1464,#REF!, 2,FALSE)</f>
        <v>#REF!</v>
      </c>
      <c r="BM1464" s="61" t="s">
        <v>4935</v>
      </c>
      <c r="BN1464" s="61" t="s">
        <v>3204</v>
      </c>
      <c r="BO1464" s="61" t="s">
        <v>2694</v>
      </c>
      <c r="BU1464" s="61" t="s">
        <v>4935</v>
      </c>
      <c r="BV1464" s="61" t="s">
        <v>3204</v>
      </c>
      <c r="BW1464" s="61" t="s">
        <v>2694</v>
      </c>
    </row>
    <row r="1465" spans="51:75">
      <c r="AY1465" s="89" t="e">
        <f>VLOOKUP(C1465,#REF!, 2,FALSE)</f>
        <v>#REF!</v>
      </c>
      <c r="BM1465" s="61" t="s">
        <v>4936</v>
      </c>
      <c r="BN1465" s="61" t="s">
        <v>3204</v>
      </c>
      <c r="BO1465" s="61" t="s">
        <v>4937</v>
      </c>
      <c r="BU1465" s="61" t="s">
        <v>4936</v>
      </c>
      <c r="BV1465" s="61" t="s">
        <v>3204</v>
      </c>
      <c r="BW1465" s="61" t="s">
        <v>4937</v>
      </c>
    </row>
    <row r="1466" spans="51:75">
      <c r="AY1466" s="89" t="e">
        <f>VLOOKUP(C1466,#REF!, 2,FALSE)</f>
        <v>#REF!</v>
      </c>
      <c r="BM1466" s="61" t="s">
        <v>4938</v>
      </c>
      <c r="BN1466" s="61" t="s">
        <v>3004</v>
      </c>
      <c r="BO1466" s="61" t="s">
        <v>4940</v>
      </c>
      <c r="BU1466" s="61" t="s">
        <v>4938</v>
      </c>
      <c r="BV1466" s="61" t="s">
        <v>3004</v>
      </c>
      <c r="BW1466" s="61" t="s">
        <v>4940</v>
      </c>
    </row>
    <row r="1467" spans="51:75">
      <c r="AY1467" s="89" t="e">
        <f>VLOOKUP(C1467,#REF!, 2,FALSE)</f>
        <v>#REF!</v>
      </c>
      <c r="BM1467" s="61" t="s">
        <v>4941</v>
      </c>
      <c r="BN1467" s="61" t="s">
        <v>16990</v>
      </c>
      <c r="BO1467" s="61" t="s">
        <v>1963</v>
      </c>
      <c r="BU1467" s="61" t="s">
        <v>4941</v>
      </c>
      <c r="BV1467" s="61" t="s">
        <v>16990</v>
      </c>
      <c r="BW1467" s="61" t="s">
        <v>1963</v>
      </c>
    </row>
    <row r="1468" spans="51:75">
      <c r="AY1468" s="89" t="e">
        <f>VLOOKUP(C1468,#REF!, 2,FALSE)</f>
        <v>#REF!</v>
      </c>
      <c r="BM1468" s="61" t="s">
        <v>4942</v>
      </c>
      <c r="BN1468" s="61" t="s">
        <v>3204</v>
      </c>
      <c r="BO1468" s="61" t="s">
        <v>4943</v>
      </c>
      <c r="BU1468" s="61" t="s">
        <v>4942</v>
      </c>
      <c r="BV1468" s="61" t="s">
        <v>3204</v>
      </c>
      <c r="BW1468" s="61" t="s">
        <v>4943</v>
      </c>
    </row>
    <row r="1469" spans="51:75">
      <c r="AY1469" s="89" t="e">
        <f>VLOOKUP(C1469,#REF!, 2,FALSE)</f>
        <v>#REF!</v>
      </c>
      <c r="BM1469" s="61" t="s">
        <v>4944</v>
      </c>
      <c r="BN1469" s="61" t="s">
        <v>1344</v>
      </c>
      <c r="BO1469" s="61" t="s">
        <v>2985</v>
      </c>
      <c r="BU1469" s="61" t="s">
        <v>4944</v>
      </c>
      <c r="BV1469" s="61" t="s">
        <v>1344</v>
      </c>
      <c r="BW1469" s="61" t="s">
        <v>2985</v>
      </c>
    </row>
    <row r="1470" spans="51:75">
      <c r="AY1470" s="89" t="e">
        <f>VLOOKUP(C1470,#REF!, 2,FALSE)</f>
        <v>#REF!</v>
      </c>
      <c r="BM1470" s="61" t="s">
        <v>4945</v>
      </c>
      <c r="BN1470" s="61" t="s">
        <v>2981</v>
      </c>
      <c r="BO1470" s="61" t="s">
        <v>2985</v>
      </c>
      <c r="BU1470" s="61" t="s">
        <v>4945</v>
      </c>
      <c r="BV1470" s="61" t="s">
        <v>2981</v>
      </c>
      <c r="BW1470" s="61" t="s">
        <v>2985</v>
      </c>
    </row>
    <row r="1471" spans="51:75">
      <c r="AY1471" s="89" t="e">
        <f>VLOOKUP(C1471,#REF!, 2,FALSE)</f>
        <v>#REF!</v>
      </c>
      <c r="BM1471" s="61" t="s">
        <v>4946</v>
      </c>
      <c r="BN1471" s="61" t="s">
        <v>1344</v>
      </c>
      <c r="BO1471" s="61" t="s">
        <v>1731</v>
      </c>
      <c r="BU1471" s="61" t="s">
        <v>4946</v>
      </c>
      <c r="BV1471" s="61" t="s">
        <v>1344</v>
      </c>
      <c r="BW1471" s="61" t="s">
        <v>1731</v>
      </c>
    </row>
    <row r="1472" spans="51:75">
      <c r="AY1472" s="89" t="e">
        <f>VLOOKUP(C1472,#REF!, 2,FALSE)</f>
        <v>#REF!</v>
      </c>
      <c r="BM1472" s="61" t="s">
        <v>4948</v>
      </c>
      <c r="BN1472" s="61" t="s">
        <v>1344</v>
      </c>
      <c r="BO1472" s="61" t="s">
        <v>4652</v>
      </c>
      <c r="BU1472" s="61" t="s">
        <v>4948</v>
      </c>
      <c r="BV1472" s="61" t="s">
        <v>1344</v>
      </c>
      <c r="BW1472" s="61" t="s">
        <v>4652</v>
      </c>
    </row>
    <row r="1473" spans="51:75">
      <c r="AY1473" s="89" t="e">
        <f>VLOOKUP(C1473,#REF!, 2,FALSE)</f>
        <v>#REF!</v>
      </c>
      <c r="BM1473" s="61" t="s">
        <v>4950</v>
      </c>
      <c r="BN1473" s="61" t="s">
        <v>3204</v>
      </c>
      <c r="BO1473" s="61" t="s">
        <v>4951</v>
      </c>
      <c r="BU1473" s="61" t="s">
        <v>4950</v>
      </c>
      <c r="BV1473" s="61" t="s">
        <v>3204</v>
      </c>
      <c r="BW1473" s="61" t="s">
        <v>4951</v>
      </c>
    </row>
    <row r="1474" spans="51:75">
      <c r="AY1474" s="89" t="e">
        <f>VLOOKUP(C1474,#REF!, 2,FALSE)</f>
        <v>#REF!</v>
      </c>
      <c r="BM1474" s="61" t="s">
        <v>4952</v>
      </c>
      <c r="BN1474" s="61" t="s">
        <v>3204</v>
      </c>
      <c r="BO1474" s="61" t="s">
        <v>4953</v>
      </c>
      <c r="BU1474" s="61" t="s">
        <v>4952</v>
      </c>
      <c r="BV1474" s="61" t="s">
        <v>3204</v>
      </c>
      <c r="BW1474" s="61" t="s">
        <v>4953</v>
      </c>
    </row>
    <row r="1475" spans="51:75">
      <c r="AY1475" s="89" t="e">
        <f>VLOOKUP(C1475,#REF!, 2,FALSE)</f>
        <v>#REF!</v>
      </c>
      <c r="BM1475" s="61" t="s">
        <v>4954</v>
      </c>
      <c r="BN1475" s="61" t="s">
        <v>1141</v>
      </c>
      <c r="BO1475" s="61" t="s">
        <v>4955</v>
      </c>
      <c r="BU1475" s="61" t="s">
        <v>4954</v>
      </c>
      <c r="BV1475" s="61" t="s">
        <v>1141</v>
      </c>
      <c r="BW1475" s="61" t="s">
        <v>4955</v>
      </c>
    </row>
    <row r="1476" spans="51:75">
      <c r="AY1476" s="89" t="e">
        <f>VLOOKUP(C1476,#REF!, 2,FALSE)</f>
        <v>#REF!</v>
      </c>
      <c r="BM1476" s="61" t="s">
        <v>4956</v>
      </c>
      <c r="BN1476" s="61" t="s">
        <v>3204</v>
      </c>
      <c r="BO1476" s="61" t="s">
        <v>4957</v>
      </c>
      <c r="BU1476" s="61" t="s">
        <v>4956</v>
      </c>
      <c r="BV1476" s="61" t="s">
        <v>3204</v>
      </c>
      <c r="BW1476" s="61" t="s">
        <v>4957</v>
      </c>
    </row>
    <row r="1477" spans="51:75">
      <c r="AY1477" s="89" t="e">
        <f>VLOOKUP(C1477,#REF!, 2,FALSE)</f>
        <v>#REF!</v>
      </c>
      <c r="BM1477" s="61" t="s">
        <v>4958</v>
      </c>
      <c r="BN1477" s="61" t="s">
        <v>1141</v>
      </c>
      <c r="BO1477" s="61" t="s">
        <v>4959</v>
      </c>
      <c r="BU1477" s="61" t="s">
        <v>4958</v>
      </c>
      <c r="BV1477" s="61" t="s">
        <v>1141</v>
      </c>
      <c r="BW1477" s="61" t="s">
        <v>4959</v>
      </c>
    </row>
    <row r="1478" spans="51:75">
      <c r="AY1478" s="89" t="e">
        <f>VLOOKUP(C1478,#REF!, 2,FALSE)</f>
        <v>#REF!</v>
      </c>
      <c r="BM1478" s="61" t="s">
        <v>4960</v>
      </c>
      <c r="BN1478" s="61" t="s">
        <v>3204</v>
      </c>
      <c r="BO1478" s="61" t="s">
        <v>4961</v>
      </c>
      <c r="BU1478" s="61" t="s">
        <v>4960</v>
      </c>
      <c r="BV1478" s="61" t="s">
        <v>3204</v>
      </c>
      <c r="BW1478" s="61" t="s">
        <v>4961</v>
      </c>
    </row>
    <row r="1479" spans="51:75">
      <c r="AY1479" s="89" t="e">
        <f>VLOOKUP(C1479,#REF!, 2,FALSE)</f>
        <v>#REF!</v>
      </c>
      <c r="BM1479" s="61" t="s">
        <v>4962</v>
      </c>
      <c r="BN1479" s="61" t="s">
        <v>780</v>
      </c>
      <c r="BO1479" s="61" t="s">
        <v>811</v>
      </c>
      <c r="BU1479" s="61" t="s">
        <v>4962</v>
      </c>
      <c r="BV1479" s="61" t="s">
        <v>780</v>
      </c>
      <c r="BW1479" s="61" t="s">
        <v>811</v>
      </c>
    </row>
    <row r="1480" spans="51:75">
      <c r="AY1480" s="89" t="e">
        <f>VLOOKUP(C1480,#REF!, 2,FALSE)</f>
        <v>#REF!</v>
      </c>
      <c r="BM1480" s="61" t="s">
        <v>4963</v>
      </c>
      <c r="BN1480" s="61" t="s">
        <v>3204</v>
      </c>
      <c r="BO1480" s="61" t="s">
        <v>2061</v>
      </c>
      <c r="BU1480" s="61" t="s">
        <v>4963</v>
      </c>
      <c r="BV1480" s="61" t="s">
        <v>3204</v>
      </c>
      <c r="BW1480" s="61" t="s">
        <v>2061</v>
      </c>
    </row>
    <row r="1481" spans="51:75">
      <c r="AY1481" s="89" t="e">
        <f>VLOOKUP(C1481,#REF!, 2,FALSE)</f>
        <v>#REF!</v>
      </c>
      <c r="BM1481" s="61" t="s">
        <v>4964</v>
      </c>
      <c r="BN1481" s="61" t="s">
        <v>851</v>
      </c>
      <c r="BO1481" s="61" t="s">
        <v>772</v>
      </c>
      <c r="BU1481" s="61" t="s">
        <v>4964</v>
      </c>
      <c r="BV1481" s="61" t="s">
        <v>851</v>
      </c>
      <c r="BW1481" s="61" t="s">
        <v>772</v>
      </c>
    </row>
    <row r="1482" spans="51:75">
      <c r="AY1482" s="89" t="e">
        <f>VLOOKUP(C1482,#REF!, 2,FALSE)</f>
        <v>#REF!</v>
      </c>
      <c r="BM1482" s="61" t="s">
        <v>4965</v>
      </c>
      <c r="BN1482" s="61" t="s">
        <v>3047</v>
      </c>
      <c r="BO1482" s="61" t="s">
        <v>811</v>
      </c>
      <c r="BU1482" s="61" t="s">
        <v>4965</v>
      </c>
      <c r="BV1482" s="61" t="s">
        <v>3047</v>
      </c>
      <c r="BW1482" s="61" t="s">
        <v>811</v>
      </c>
    </row>
    <row r="1483" spans="51:75">
      <c r="AY1483" s="89" t="e">
        <f>VLOOKUP(C1483,#REF!, 2,FALSE)</f>
        <v>#REF!</v>
      </c>
      <c r="BM1483" s="61" t="s">
        <v>4966</v>
      </c>
      <c r="BN1483" s="61" t="s">
        <v>633</v>
      </c>
      <c r="BO1483" s="61" t="s">
        <v>4967</v>
      </c>
      <c r="BU1483" s="61" t="s">
        <v>4966</v>
      </c>
      <c r="BV1483" s="61" t="s">
        <v>633</v>
      </c>
      <c r="BW1483" s="61" t="s">
        <v>4967</v>
      </c>
    </row>
    <row r="1484" spans="51:75">
      <c r="AY1484" s="89" t="e">
        <f>VLOOKUP(C1484,#REF!, 2,FALSE)</f>
        <v>#REF!</v>
      </c>
      <c r="BM1484" s="61" t="s">
        <v>962</v>
      </c>
      <c r="BN1484" s="61" t="s">
        <v>638</v>
      </c>
      <c r="BO1484" s="61" t="s">
        <v>4968</v>
      </c>
      <c r="BU1484" s="61" t="s">
        <v>962</v>
      </c>
      <c r="BV1484" s="61" t="s">
        <v>638</v>
      </c>
      <c r="BW1484" s="61" t="s">
        <v>4968</v>
      </c>
    </row>
    <row r="1485" spans="51:75">
      <c r="AY1485" s="89" t="e">
        <f>VLOOKUP(C1485,#REF!, 2,FALSE)</f>
        <v>#REF!</v>
      </c>
      <c r="BM1485" s="61" t="s">
        <v>4969</v>
      </c>
      <c r="BN1485" s="61" t="s">
        <v>2981</v>
      </c>
      <c r="BO1485" s="61" t="s">
        <v>3729</v>
      </c>
      <c r="BU1485" s="61" t="s">
        <v>4969</v>
      </c>
      <c r="BV1485" s="61" t="s">
        <v>2981</v>
      </c>
      <c r="BW1485" s="61" t="s">
        <v>3729</v>
      </c>
    </row>
    <row r="1486" spans="51:75">
      <c r="AY1486" s="89" t="e">
        <f>VLOOKUP(C1486,#REF!, 2,FALSE)</f>
        <v>#REF!</v>
      </c>
      <c r="BM1486" s="61" t="s">
        <v>156</v>
      </c>
      <c r="BN1486" s="61" t="s">
        <v>615</v>
      </c>
      <c r="BO1486" s="61" t="s">
        <v>798</v>
      </c>
      <c r="BU1486" s="61" t="s">
        <v>156</v>
      </c>
      <c r="BV1486" s="61" t="s">
        <v>615</v>
      </c>
      <c r="BW1486" s="61" t="s">
        <v>798</v>
      </c>
    </row>
    <row r="1487" spans="51:75">
      <c r="AY1487" s="89" t="e">
        <f>VLOOKUP(C1487,#REF!, 2,FALSE)</f>
        <v>#REF!</v>
      </c>
      <c r="BM1487" s="61" t="s">
        <v>4971</v>
      </c>
      <c r="BN1487" s="61" t="s">
        <v>3254</v>
      </c>
      <c r="BO1487" s="61" t="s">
        <v>4972</v>
      </c>
      <c r="BU1487" s="61" t="s">
        <v>4971</v>
      </c>
      <c r="BV1487" s="61" t="s">
        <v>3254</v>
      </c>
      <c r="BW1487" s="61" t="s">
        <v>4972</v>
      </c>
    </row>
    <row r="1488" spans="51:75">
      <c r="AY1488" s="89" t="e">
        <f>VLOOKUP(C1488,#REF!, 2,FALSE)</f>
        <v>#REF!</v>
      </c>
      <c r="BM1488" s="61" t="s">
        <v>963</v>
      </c>
      <c r="BN1488" s="61" t="s">
        <v>3007</v>
      </c>
      <c r="BO1488" s="61" t="s">
        <v>700</v>
      </c>
      <c r="BU1488" s="61" t="s">
        <v>963</v>
      </c>
      <c r="BV1488" s="61" t="s">
        <v>3007</v>
      </c>
      <c r="BW1488" s="61" t="s">
        <v>700</v>
      </c>
    </row>
    <row r="1489" spans="51:75">
      <c r="AY1489" s="89" t="e">
        <f>VLOOKUP(C1489,#REF!, 2,FALSE)</f>
        <v>#REF!</v>
      </c>
      <c r="BM1489" s="61" t="s">
        <v>4973</v>
      </c>
      <c r="BN1489" s="61" t="s">
        <v>628</v>
      </c>
      <c r="BO1489" s="61" t="s">
        <v>4974</v>
      </c>
      <c r="BU1489" s="61" t="s">
        <v>4973</v>
      </c>
      <c r="BV1489" s="61" t="s">
        <v>628</v>
      </c>
      <c r="BW1489" s="61" t="s">
        <v>4974</v>
      </c>
    </row>
    <row r="1490" spans="51:75">
      <c r="AY1490" s="89" t="e">
        <f>VLOOKUP(C1490,#REF!, 2,FALSE)</f>
        <v>#REF!</v>
      </c>
      <c r="BM1490" s="61" t="s">
        <v>4975</v>
      </c>
      <c r="BN1490" s="61" t="s">
        <v>864</v>
      </c>
      <c r="BO1490" s="61" t="s">
        <v>4976</v>
      </c>
      <c r="BU1490" s="61" t="s">
        <v>4975</v>
      </c>
      <c r="BV1490" s="61" t="s">
        <v>864</v>
      </c>
      <c r="BW1490" s="61" t="s">
        <v>4976</v>
      </c>
    </row>
    <row r="1491" spans="51:75">
      <c r="AY1491" s="89" t="e">
        <f>VLOOKUP(C1491,#REF!, 2,FALSE)</f>
        <v>#REF!</v>
      </c>
      <c r="BM1491" s="61" t="s">
        <v>4978</v>
      </c>
      <c r="BN1491" s="61" t="s">
        <v>627</v>
      </c>
      <c r="BO1491" s="61" t="s">
        <v>4979</v>
      </c>
      <c r="BU1491" s="61" t="s">
        <v>4978</v>
      </c>
      <c r="BV1491" s="61" t="s">
        <v>627</v>
      </c>
      <c r="BW1491" s="61" t="s">
        <v>4979</v>
      </c>
    </row>
    <row r="1492" spans="51:75">
      <c r="AY1492" s="89" t="e">
        <f>VLOOKUP(C1492,#REF!, 2,FALSE)</f>
        <v>#REF!</v>
      </c>
      <c r="BM1492" s="61" t="s">
        <v>4982</v>
      </c>
      <c r="BN1492" s="61" t="s">
        <v>721</v>
      </c>
      <c r="BO1492" s="61" t="s">
        <v>3175</v>
      </c>
      <c r="BU1492" s="61" t="s">
        <v>4982</v>
      </c>
      <c r="BV1492" s="61" t="s">
        <v>721</v>
      </c>
      <c r="BW1492" s="61" t="s">
        <v>3175</v>
      </c>
    </row>
    <row r="1493" spans="51:75">
      <c r="AY1493" s="89" t="e">
        <f>VLOOKUP(C1493,#REF!, 2,FALSE)</f>
        <v>#REF!</v>
      </c>
      <c r="BM1493" s="61" t="s">
        <v>964</v>
      </c>
      <c r="BN1493" s="61" t="s">
        <v>664</v>
      </c>
      <c r="BO1493" s="61" t="s">
        <v>1669</v>
      </c>
      <c r="BU1493" s="61" t="s">
        <v>964</v>
      </c>
      <c r="BV1493" s="61" t="s">
        <v>664</v>
      </c>
      <c r="BW1493" s="61" t="s">
        <v>1669</v>
      </c>
    </row>
    <row r="1494" spans="51:75">
      <c r="AY1494" s="89" t="e">
        <f>VLOOKUP(C1494,#REF!, 2,FALSE)</f>
        <v>#REF!</v>
      </c>
      <c r="BM1494" s="61" t="s">
        <v>4983</v>
      </c>
      <c r="BN1494" s="61" t="s">
        <v>3007</v>
      </c>
      <c r="BO1494" s="61" t="s">
        <v>2092</v>
      </c>
      <c r="BU1494" s="61" t="s">
        <v>4983</v>
      </c>
      <c r="BV1494" s="61" t="s">
        <v>3007</v>
      </c>
      <c r="BW1494" s="61" t="s">
        <v>2092</v>
      </c>
    </row>
    <row r="1495" spans="51:75">
      <c r="AY1495" s="89" t="e">
        <f>VLOOKUP(C1495,#REF!, 2,FALSE)</f>
        <v>#REF!</v>
      </c>
      <c r="BM1495" s="61" t="s">
        <v>4984</v>
      </c>
      <c r="BN1495" s="61" t="s">
        <v>2985</v>
      </c>
      <c r="BO1495" s="61" t="s">
        <v>2985</v>
      </c>
      <c r="BU1495" s="61" t="s">
        <v>4984</v>
      </c>
      <c r="BV1495" s="61" t="s">
        <v>2985</v>
      </c>
      <c r="BW1495" s="61" t="s">
        <v>2985</v>
      </c>
    </row>
    <row r="1496" spans="51:75">
      <c r="AY1496" s="89" t="e">
        <f>VLOOKUP(C1496,#REF!, 2,FALSE)</f>
        <v>#REF!</v>
      </c>
      <c r="BM1496" s="61" t="s">
        <v>4985</v>
      </c>
      <c r="BN1496" s="61" t="s">
        <v>3047</v>
      </c>
      <c r="BO1496" s="61" t="s">
        <v>4986</v>
      </c>
      <c r="BU1496" s="61" t="s">
        <v>4985</v>
      </c>
      <c r="BV1496" s="61" t="s">
        <v>3047</v>
      </c>
      <c r="BW1496" s="61" t="s">
        <v>4986</v>
      </c>
    </row>
    <row r="1497" spans="51:75">
      <c r="AY1497" s="89" t="e">
        <f>VLOOKUP(C1497,#REF!, 2,FALSE)</f>
        <v>#REF!</v>
      </c>
      <c r="BM1497" s="61" t="s">
        <v>4988</v>
      </c>
      <c r="BN1497" s="61" t="s">
        <v>2985</v>
      </c>
      <c r="BO1497" s="61" t="s">
        <v>2985</v>
      </c>
      <c r="BU1497" s="61" t="s">
        <v>4988</v>
      </c>
      <c r="BV1497" s="61" t="s">
        <v>2985</v>
      </c>
      <c r="BW1497" s="61" t="s">
        <v>2985</v>
      </c>
    </row>
    <row r="1498" spans="51:75">
      <c r="AY1498" s="89" t="e">
        <f>VLOOKUP(C1498,#REF!, 2,FALSE)</f>
        <v>#REF!</v>
      </c>
      <c r="BM1498" s="61" t="s">
        <v>4989</v>
      </c>
      <c r="BN1498" s="61" t="s">
        <v>663</v>
      </c>
      <c r="BO1498" s="61" t="s">
        <v>3509</v>
      </c>
      <c r="BU1498" s="61" t="s">
        <v>4989</v>
      </c>
      <c r="BV1498" s="61" t="s">
        <v>663</v>
      </c>
      <c r="BW1498" s="61" t="s">
        <v>3509</v>
      </c>
    </row>
    <row r="1499" spans="51:75">
      <c r="AY1499" s="89" t="e">
        <f>VLOOKUP(C1499,#REF!, 2,FALSE)</f>
        <v>#REF!</v>
      </c>
      <c r="BM1499" s="61" t="s">
        <v>4991</v>
      </c>
      <c r="BN1499" s="61" t="s">
        <v>2985</v>
      </c>
      <c r="BO1499" s="61" t="s">
        <v>2872</v>
      </c>
      <c r="BU1499" s="61" t="s">
        <v>4991</v>
      </c>
      <c r="BV1499" s="61" t="s">
        <v>2985</v>
      </c>
      <c r="BW1499" s="61" t="s">
        <v>2872</v>
      </c>
    </row>
    <row r="1500" spans="51:75">
      <c r="AY1500" s="89" t="e">
        <f>VLOOKUP(C1500,#REF!, 2,FALSE)</f>
        <v>#REF!</v>
      </c>
      <c r="BM1500" s="61" t="s">
        <v>4992</v>
      </c>
      <c r="BN1500" s="61" t="s">
        <v>3047</v>
      </c>
      <c r="BO1500" s="61" t="s">
        <v>3642</v>
      </c>
      <c r="BU1500" s="61" t="s">
        <v>4992</v>
      </c>
      <c r="BV1500" s="61" t="s">
        <v>3047</v>
      </c>
      <c r="BW1500" s="61" t="s">
        <v>3642</v>
      </c>
    </row>
    <row r="1501" spans="51:75">
      <c r="AY1501" s="89" t="e">
        <f>VLOOKUP(C1501,#REF!, 2,FALSE)</f>
        <v>#REF!</v>
      </c>
      <c r="BM1501" s="61" t="s">
        <v>4993</v>
      </c>
      <c r="BN1501" s="61" t="s">
        <v>1344</v>
      </c>
      <c r="BO1501" s="61" t="s">
        <v>4994</v>
      </c>
      <c r="BU1501" s="61" t="s">
        <v>4993</v>
      </c>
      <c r="BV1501" s="61" t="s">
        <v>1344</v>
      </c>
      <c r="BW1501" s="61" t="s">
        <v>4994</v>
      </c>
    </row>
    <row r="1502" spans="51:75">
      <c r="AY1502" s="89" t="e">
        <f>VLOOKUP(C1502,#REF!, 2,FALSE)</f>
        <v>#REF!</v>
      </c>
      <c r="BM1502" s="61" t="s">
        <v>4995</v>
      </c>
      <c r="BN1502" s="61" t="s">
        <v>1344</v>
      </c>
      <c r="BO1502" s="61" t="s">
        <v>4994</v>
      </c>
      <c r="BU1502" s="61" t="s">
        <v>4995</v>
      </c>
      <c r="BV1502" s="61" t="s">
        <v>1344</v>
      </c>
      <c r="BW1502" s="61" t="s">
        <v>4994</v>
      </c>
    </row>
    <row r="1503" spans="51:75">
      <c r="AY1503" s="89" t="e">
        <f>VLOOKUP(C1503,#REF!, 2,FALSE)</f>
        <v>#REF!</v>
      </c>
      <c r="BM1503" s="61" t="s">
        <v>4996</v>
      </c>
      <c r="BN1503" s="61" t="s">
        <v>3047</v>
      </c>
      <c r="BO1503" s="61" t="s">
        <v>4994</v>
      </c>
      <c r="BU1503" s="61" t="s">
        <v>4996</v>
      </c>
      <c r="BV1503" s="61" t="s">
        <v>3047</v>
      </c>
      <c r="BW1503" s="61" t="s">
        <v>4994</v>
      </c>
    </row>
    <row r="1504" spans="51:75">
      <c r="AY1504" s="89" t="e">
        <f>VLOOKUP(C1504,#REF!, 2,FALSE)</f>
        <v>#REF!</v>
      </c>
      <c r="BM1504" s="61" t="s">
        <v>965</v>
      </c>
      <c r="BN1504" s="61" t="s">
        <v>657</v>
      </c>
      <c r="BO1504" s="61" t="s">
        <v>4997</v>
      </c>
      <c r="BU1504" s="61" t="s">
        <v>965</v>
      </c>
      <c r="BV1504" s="61" t="s">
        <v>657</v>
      </c>
      <c r="BW1504" s="61" t="s">
        <v>4997</v>
      </c>
    </row>
    <row r="1505" spans="51:75">
      <c r="AY1505" s="89" t="e">
        <f>VLOOKUP(C1505,#REF!, 2,FALSE)</f>
        <v>#REF!</v>
      </c>
      <c r="BM1505" s="61" t="s">
        <v>4998</v>
      </c>
      <c r="BN1505" s="61" t="s">
        <v>657</v>
      </c>
      <c r="BO1505" s="61" t="s">
        <v>4999</v>
      </c>
      <c r="BU1505" s="61" t="s">
        <v>4998</v>
      </c>
      <c r="BV1505" s="61" t="s">
        <v>657</v>
      </c>
      <c r="BW1505" s="61" t="s">
        <v>4999</v>
      </c>
    </row>
    <row r="1506" spans="51:75">
      <c r="AY1506" s="89" t="e">
        <f>VLOOKUP(C1506,#REF!, 2,FALSE)</f>
        <v>#REF!</v>
      </c>
      <c r="BM1506" s="61" t="s">
        <v>5000</v>
      </c>
      <c r="BN1506" s="61" t="s">
        <v>944</v>
      </c>
      <c r="BO1506" s="61" t="s">
        <v>5001</v>
      </c>
      <c r="BU1506" s="61" t="s">
        <v>5000</v>
      </c>
      <c r="BV1506" s="61" t="s">
        <v>944</v>
      </c>
      <c r="BW1506" s="61" t="s">
        <v>5001</v>
      </c>
    </row>
    <row r="1507" spans="51:75">
      <c r="AY1507" s="89" t="e">
        <f>VLOOKUP(C1507,#REF!, 2,FALSE)</f>
        <v>#REF!</v>
      </c>
      <c r="BM1507" s="61" t="s">
        <v>5003</v>
      </c>
      <c r="BN1507" s="61" t="s">
        <v>1344</v>
      </c>
      <c r="BO1507" s="61" t="s">
        <v>5004</v>
      </c>
      <c r="BU1507" s="61" t="s">
        <v>5003</v>
      </c>
      <c r="BV1507" s="61" t="s">
        <v>1344</v>
      </c>
      <c r="BW1507" s="61" t="s">
        <v>5004</v>
      </c>
    </row>
    <row r="1508" spans="51:75">
      <c r="AY1508" s="89" t="e">
        <f>VLOOKUP(C1508,#REF!, 2,FALSE)</f>
        <v>#REF!</v>
      </c>
      <c r="BM1508" s="61" t="s">
        <v>5005</v>
      </c>
      <c r="BN1508" s="61" t="s">
        <v>3204</v>
      </c>
      <c r="BO1508" s="61" t="s">
        <v>5006</v>
      </c>
      <c r="BU1508" s="61" t="s">
        <v>5005</v>
      </c>
      <c r="BV1508" s="61" t="s">
        <v>3204</v>
      </c>
      <c r="BW1508" s="61" t="s">
        <v>5006</v>
      </c>
    </row>
    <row r="1509" spans="51:75">
      <c r="AY1509" s="89" t="e">
        <f>VLOOKUP(C1509,#REF!, 2,FALSE)</f>
        <v>#REF!</v>
      </c>
      <c r="BM1509" s="61" t="s">
        <v>157</v>
      </c>
      <c r="BN1509" s="61" t="s">
        <v>3204</v>
      </c>
      <c r="BO1509" s="61" t="s">
        <v>5007</v>
      </c>
      <c r="BU1509" s="61" t="s">
        <v>157</v>
      </c>
      <c r="BV1509" s="61" t="s">
        <v>3204</v>
      </c>
      <c r="BW1509" s="61" t="s">
        <v>5007</v>
      </c>
    </row>
    <row r="1510" spans="51:75">
      <c r="AY1510" s="89" t="e">
        <f>VLOOKUP(C1510,#REF!, 2,FALSE)</f>
        <v>#REF!</v>
      </c>
      <c r="BM1510" s="61" t="s">
        <v>158</v>
      </c>
      <c r="BN1510" s="61" t="s">
        <v>3204</v>
      </c>
      <c r="BO1510" s="61" t="s">
        <v>5008</v>
      </c>
      <c r="BU1510" s="61" t="s">
        <v>158</v>
      </c>
      <c r="BV1510" s="61" t="s">
        <v>3204</v>
      </c>
      <c r="BW1510" s="61" t="s">
        <v>5008</v>
      </c>
    </row>
    <row r="1511" spans="51:75">
      <c r="AY1511" s="89" t="e">
        <f>VLOOKUP(C1511,#REF!, 2,FALSE)</f>
        <v>#REF!</v>
      </c>
      <c r="BM1511" s="61" t="s">
        <v>5009</v>
      </c>
      <c r="BN1511" s="61" t="s">
        <v>3204</v>
      </c>
      <c r="BO1511" s="61" t="s">
        <v>5010</v>
      </c>
      <c r="BU1511" s="61" t="s">
        <v>5009</v>
      </c>
      <c r="BV1511" s="61" t="s">
        <v>3204</v>
      </c>
      <c r="BW1511" s="61" t="s">
        <v>5010</v>
      </c>
    </row>
    <row r="1512" spans="51:75">
      <c r="AY1512" s="89" t="e">
        <f>VLOOKUP(C1512,#REF!, 2,FALSE)</f>
        <v>#REF!</v>
      </c>
      <c r="BM1512" s="61" t="s">
        <v>5011</v>
      </c>
      <c r="BN1512" s="61" t="s">
        <v>1009</v>
      </c>
      <c r="BO1512" s="61" t="s">
        <v>5008</v>
      </c>
      <c r="BU1512" s="61" t="s">
        <v>5011</v>
      </c>
      <c r="BV1512" s="61" t="s">
        <v>1009</v>
      </c>
      <c r="BW1512" s="61" t="s">
        <v>5008</v>
      </c>
    </row>
    <row r="1513" spans="51:75">
      <c r="AY1513" s="89" t="e">
        <f>VLOOKUP(C1513,#REF!, 2,FALSE)</f>
        <v>#REF!</v>
      </c>
      <c r="BM1513" s="61" t="s">
        <v>5012</v>
      </c>
      <c r="BN1513" s="61" t="s">
        <v>628</v>
      </c>
      <c r="BO1513" s="61" t="s">
        <v>701</v>
      </c>
      <c r="BU1513" s="61" t="s">
        <v>5012</v>
      </c>
      <c r="BV1513" s="61" t="s">
        <v>628</v>
      </c>
      <c r="BW1513" s="61" t="s">
        <v>701</v>
      </c>
    </row>
    <row r="1514" spans="51:75">
      <c r="AY1514" s="89" t="e">
        <f>VLOOKUP(C1514,#REF!, 2,FALSE)</f>
        <v>#REF!</v>
      </c>
      <c r="BM1514" s="61" t="s">
        <v>5013</v>
      </c>
      <c r="BN1514" s="61" t="s">
        <v>627</v>
      </c>
      <c r="BO1514" s="61" t="s">
        <v>5015</v>
      </c>
      <c r="BU1514" s="61" t="s">
        <v>5013</v>
      </c>
      <c r="BV1514" s="61" t="s">
        <v>627</v>
      </c>
      <c r="BW1514" s="61" t="s">
        <v>5015</v>
      </c>
    </row>
    <row r="1515" spans="51:75">
      <c r="AY1515" s="89" t="e">
        <f>VLOOKUP(C1515,#REF!, 2,FALSE)</f>
        <v>#REF!</v>
      </c>
      <c r="BM1515" s="61" t="s">
        <v>5016</v>
      </c>
      <c r="BN1515" s="61" t="s">
        <v>1141</v>
      </c>
      <c r="BO1515" s="61" t="s">
        <v>5017</v>
      </c>
      <c r="BU1515" s="61" t="s">
        <v>5016</v>
      </c>
      <c r="BV1515" s="61" t="s">
        <v>1141</v>
      </c>
      <c r="BW1515" s="61" t="s">
        <v>5017</v>
      </c>
    </row>
    <row r="1516" spans="51:75">
      <c r="AY1516" s="89" t="e">
        <f>VLOOKUP(C1516,#REF!, 2,FALSE)</f>
        <v>#REF!</v>
      </c>
      <c r="BM1516" s="61" t="s">
        <v>5018</v>
      </c>
      <c r="BN1516" s="61" t="s">
        <v>944</v>
      </c>
      <c r="BO1516" s="61" t="s">
        <v>5020</v>
      </c>
      <c r="BU1516" s="61" t="s">
        <v>5018</v>
      </c>
      <c r="BV1516" s="61" t="s">
        <v>944</v>
      </c>
      <c r="BW1516" s="61" t="s">
        <v>5020</v>
      </c>
    </row>
    <row r="1517" spans="51:75">
      <c r="AY1517" s="89" t="e">
        <f>VLOOKUP(C1517,#REF!, 2,FALSE)</f>
        <v>#REF!</v>
      </c>
      <c r="BM1517" s="61" t="s">
        <v>5021</v>
      </c>
      <c r="BN1517" s="61" t="s">
        <v>799</v>
      </c>
      <c r="BO1517" s="61" t="s">
        <v>5022</v>
      </c>
      <c r="BU1517" s="61" t="s">
        <v>5021</v>
      </c>
      <c r="BV1517" s="61" t="s">
        <v>799</v>
      </c>
      <c r="BW1517" s="61" t="s">
        <v>5022</v>
      </c>
    </row>
    <row r="1518" spans="51:75">
      <c r="AY1518" s="89" t="e">
        <f>VLOOKUP(C1518,#REF!, 2,FALSE)</f>
        <v>#REF!</v>
      </c>
      <c r="BM1518" s="61" t="s">
        <v>966</v>
      </c>
      <c r="BN1518" s="61" t="s">
        <v>2981</v>
      </c>
      <c r="BO1518" s="61" t="s">
        <v>2985</v>
      </c>
      <c r="BU1518" s="61" t="s">
        <v>966</v>
      </c>
      <c r="BV1518" s="61" t="s">
        <v>2981</v>
      </c>
      <c r="BW1518" s="61" t="s">
        <v>2985</v>
      </c>
    </row>
    <row r="1519" spans="51:75">
      <c r="AY1519" s="89" t="e">
        <f>VLOOKUP(C1519,#REF!, 2,FALSE)</f>
        <v>#REF!</v>
      </c>
      <c r="BM1519" s="61" t="s">
        <v>5023</v>
      </c>
      <c r="BN1519" s="61" t="s">
        <v>668</v>
      </c>
      <c r="BO1519" s="61" t="s">
        <v>5024</v>
      </c>
      <c r="BU1519" s="61" t="s">
        <v>5023</v>
      </c>
      <c r="BV1519" s="61" t="s">
        <v>668</v>
      </c>
      <c r="BW1519" s="61" t="s">
        <v>5024</v>
      </c>
    </row>
    <row r="1520" spans="51:75">
      <c r="AY1520" s="89" t="e">
        <f>VLOOKUP(C1520,#REF!, 2,FALSE)</f>
        <v>#REF!</v>
      </c>
      <c r="BM1520" s="61" t="s">
        <v>5025</v>
      </c>
      <c r="BN1520" s="61" t="s">
        <v>698</v>
      </c>
      <c r="BO1520" s="61" t="s">
        <v>5026</v>
      </c>
      <c r="BU1520" s="61" t="s">
        <v>5025</v>
      </c>
      <c r="BV1520" s="61" t="s">
        <v>698</v>
      </c>
      <c r="BW1520" s="61" t="s">
        <v>5026</v>
      </c>
    </row>
    <row r="1521" spans="51:75">
      <c r="AY1521" s="89" t="e">
        <f>VLOOKUP(C1521,#REF!, 2,FALSE)</f>
        <v>#REF!</v>
      </c>
      <c r="BM1521" s="61" t="s">
        <v>5027</v>
      </c>
      <c r="BN1521" s="61" t="s">
        <v>641</v>
      </c>
      <c r="BO1521" s="61" t="s">
        <v>5028</v>
      </c>
      <c r="BU1521" s="61" t="s">
        <v>5027</v>
      </c>
      <c r="BV1521" s="61" t="s">
        <v>641</v>
      </c>
      <c r="BW1521" s="61" t="s">
        <v>5028</v>
      </c>
    </row>
    <row r="1522" spans="51:75">
      <c r="AY1522" s="89" t="e">
        <f>VLOOKUP(C1522,#REF!, 2,FALSE)</f>
        <v>#REF!</v>
      </c>
      <c r="BM1522" s="61" t="s">
        <v>5029</v>
      </c>
      <c r="BN1522" s="61" t="s">
        <v>3007</v>
      </c>
      <c r="BO1522" s="61" t="s">
        <v>4449</v>
      </c>
      <c r="BU1522" s="61" t="s">
        <v>5029</v>
      </c>
      <c r="BV1522" s="61" t="s">
        <v>3007</v>
      </c>
      <c r="BW1522" s="61" t="s">
        <v>4449</v>
      </c>
    </row>
    <row r="1523" spans="51:75">
      <c r="AY1523" s="89" t="e">
        <f>VLOOKUP(C1523,#REF!, 2,FALSE)</f>
        <v>#REF!</v>
      </c>
      <c r="BM1523" s="61" t="s">
        <v>5032</v>
      </c>
      <c r="BN1523" s="61" t="s">
        <v>627</v>
      </c>
      <c r="BO1523" s="61" t="s">
        <v>2985</v>
      </c>
      <c r="BU1523" s="61" t="s">
        <v>5032</v>
      </c>
      <c r="BV1523" s="61" t="s">
        <v>627</v>
      </c>
      <c r="BW1523" s="61" t="s">
        <v>2985</v>
      </c>
    </row>
    <row r="1524" spans="51:75">
      <c r="AY1524" s="89" t="e">
        <f>VLOOKUP(C1524,#REF!, 2,FALSE)</f>
        <v>#REF!</v>
      </c>
      <c r="BM1524" s="61" t="s">
        <v>5033</v>
      </c>
      <c r="BN1524" s="61" t="s">
        <v>3254</v>
      </c>
      <c r="BO1524" s="61" t="s">
        <v>2985</v>
      </c>
      <c r="BU1524" s="61" t="s">
        <v>5033</v>
      </c>
      <c r="BV1524" s="61" t="s">
        <v>3254</v>
      </c>
      <c r="BW1524" s="61" t="s">
        <v>2985</v>
      </c>
    </row>
    <row r="1525" spans="51:75">
      <c r="AY1525" s="89" t="e">
        <f>VLOOKUP(C1525,#REF!, 2,FALSE)</f>
        <v>#REF!</v>
      </c>
      <c r="BM1525" s="61" t="s">
        <v>119</v>
      </c>
      <c r="BN1525" s="61" t="s">
        <v>1344</v>
      </c>
      <c r="BO1525" s="61" t="s">
        <v>5034</v>
      </c>
      <c r="BU1525" s="61" t="s">
        <v>119</v>
      </c>
      <c r="BV1525" s="61" t="s">
        <v>1344</v>
      </c>
      <c r="BW1525" s="61" t="s">
        <v>5034</v>
      </c>
    </row>
    <row r="1526" spans="51:75">
      <c r="AY1526" s="89" t="e">
        <f>VLOOKUP(C1526,#REF!, 2,FALSE)</f>
        <v>#REF!</v>
      </c>
      <c r="BM1526" s="61" t="s">
        <v>5035</v>
      </c>
      <c r="BN1526" s="61" t="s">
        <v>3204</v>
      </c>
      <c r="BO1526" s="61" t="s">
        <v>1808</v>
      </c>
      <c r="BU1526" s="61" t="s">
        <v>5035</v>
      </c>
      <c r="BV1526" s="61" t="s">
        <v>3204</v>
      </c>
      <c r="BW1526" s="61" t="s">
        <v>1808</v>
      </c>
    </row>
    <row r="1527" spans="51:75">
      <c r="AY1527" s="89" t="e">
        <f>VLOOKUP(C1527,#REF!, 2,FALSE)</f>
        <v>#REF!</v>
      </c>
      <c r="BM1527" s="61" t="s">
        <v>5036</v>
      </c>
      <c r="BN1527" s="61" t="s">
        <v>717</v>
      </c>
      <c r="BO1527" s="61" t="s">
        <v>5037</v>
      </c>
      <c r="BU1527" s="61" t="s">
        <v>5036</v>
      </c>
      <c r="BV1527" s="61" t="s">
        <v>717</v>
      </c>
      <c r="BW1527" s="61" t="s">
        <v>5037</v>
      </c>
    </row>
    <row r="1528" spans="51:75">
      <c r="AY1528" s="89" t="e">
        <f>VLOOKUP(C1528,#REF!, 2,FALSE)</f>
        <v>#REF!</v>
      </c>
      <c r="BM1528" s="61" t="s">
        <v>5038</v>
      </c>
      <c r="BN1528" s="61" t="s">
        <v>3204</v>
      </c>
      <c r="BO1528" s="61" t="s">
        <v>4503</v>
      </c>
      <c r="BU1528" s="61" t="s">
        <v>5038</v>
      </c>
      <c r="BV1528" s="61" t="s">
        <v>3204</v>
      </c>
      <c r="BW1528" s="61" t="s">
        <v>4503</v>
      </c>
    </row>
    <row r="1529" spans="51:75">
      <c r="AY1529" s="89" t="e">
        <f>VLOOKUP(C1529,#REF!, 2,FALSE)</f>
        <v>#REF!</v>
      </c>
      <c r="BM1529" s="61" t="s">
        <v>120</v>
      </c>
      <c r="BN1529" s="61" t="s">
        <v>721</v>
      </c>
      <c r="BO1529" s="61" t="s">
        <v>5039</v>
      </c>
      <c r="BU1529" s="61" t="s">
        <v>120</v>
      </c>
      <c r="BV1529" s="61" t="s">
        <v>721</v>
      </c>
      <c r="BW1529" s="61" t="s">
        <v>5039</v>
      </c>
    </row>
    <row r="1530" spans="51:75">
      <c r="AY1530" s="89" t="e">
        <f>VLOOKUP(C1530,#REF!, 2,FALSE)</f>
        <v>#REF!</v>
      </c>
      <c r="BM1530" s="61" t="s">
        <v>5040</v>
      </c>
      <c r="BN1530" s="61" t="s">
        <v>1344</v>
      </c>
      <c r="BO1530" s="61" t="s">
        <v>5042</v>
      </c>
      <c r="BU1530" s="61" t="s">
        <v>5040</v>
      </c>
      <c r="BV1530" s="61" t="s">
        <v>1344</v>
      </c>
      <c r="BW1530" s="61" t="s">
        <v>5042</v>
      </c>
    </row>
    <row r="1531" spans="51:75">
      <c r="AY1531" s="89" t="e">
        <f>VLOOKUP(C1531,#REF!, 2,FALSE)</f>
        <v>#REF!</v>
      </c>
      <c r="BM1531" s="61" t="s">
        <v>5043</v>
      </c>
      <c r="BN1531" s="61" t="s">
        <v>1344</v>
      </c>
      <c r="BO1531" s="61" t="s">
        <v>5044</v>
      </c>
      <c r="BU1531" s="61" t="s">
        <v>5043</v>
      </c>
      <c r="BV1531" s="61" t="s">
        <v>1344</v>
      </c>
      <c r="BW1531" s="61" t="s">
        <v>5044</v>
      </c>
    </row>
    <row r="1532" spans="51:75">
      <c r="AY1532" s="89" t="e">
        <f>VLOOKUP(C1532,#REF!, 2,FALSE)</f>
        <v>#REF!</v>
      </c>
      <c r="BM1532" s="61" t="s">
        <v>5045</v>
      </c>
      <c r="BN1532" s="61" t="s">
        <v>1141</v>
      </c>
      <c r="BO1532" s="61" t="s">
        <v>2478</v>
      </c>
      <c r="BU1532" s="61" t="s">
        <v>5045</v>
      </c>
      <c r="BV1532" s="61" t="s">
        <v>1141</v>
      </c>
      <c r="BW1532" s="61" t="s">
        <v>2478</v>
      </c>
    </row>
    <row r="1533" spans="51:75">
      <c r="AY1533" s="89" t="e">
        <f>VLOOKUP(C1533,#REF!, 2,FALSE)</f>
        <v>#REF!</v>
      </c>
      <c r="BM1533" s="61" t="s">
        <v>5046</v>
      </c>
      <c r="BN1533" s="61" t="s">
        <v>1141</v>
      </c>
      <c r="BO1533" s="61" t="s">
        <v>5047</v>
      </c>
      <c r="BU1533" s="61" t="s">
        <v>5046</v>
      </c>
      <c r="BV1533" s="61" t="s">
        <v>1141</v>
      </c>
      <c r="BW1533" s="61" t="s">
        <v>5047</v>
      </c>
    </row>
    <row r="1534" spans="51:75">
      <c r="AY1534" s="89" t="e">
        <f>VLOOKUP(C1534,#REF!, 2,FALSE)</f>
        <v>#REF!</v>
      </c>
      <c r="BM1534" s="61" t="s">
        <v>5048</v>
      </c>
      <c r="BN1534" s="61" t="s">
        <v>2985</v>
      </c>
      <c r="BO1534" s="61" t="s">
        <v>5049</v>
      </c>
      <c r="BU1534" s="61" t="s">
        <v>5048</v>
      </c>
      <c r="BV1534" s="61" t="s">
        <v>2985</v>
      </c>
      <c r="BW1534" s="61" t="s">
        <v>5049</v>
      </c>
    </row>
    <row r="1535" spans="51:75">
      <c r="AY1535" s="89" t="e">
        <f>VLOOKUP(C1535,#REF!, 2,FALSE)</f>
        <v>#REF!</v>
      </c>
      <c r="BM1535" s="61" t="s">
        <v>5050</v>
      </c>
      <c r="BN1535" s="61" t="s">
        <v>1344</v>
      </c>
      <c r="BO1535" s="61" t="s">
        <v>5051</v>
      </c>
      <c r="BU1535" s="61" t="s">
        <v>5050</v>
      </c>
      <c r="BV1535" s="61" t="s">
        <v>1344</v>
      </c>
      <c r="BW1535" s="61" t="s">
        <v>5051</v>
      </c>
    </row>
    <row r="1536" spans="51:75">
      <c r="AY1536" s="89" t="e">
        <f>VLOOKUP(C1536,#REF!, 2,FALSE)</f>
        <v>#REF!</v>
      </c>
      <c r="BM1536" s="61" t="s">
        <v>5052</v>
      </c>
      <c r="BN1536" s="61" t="s">
        <v>2985</v>
      </c>
      <c r="BO1536" s="61" t="s">
        <v>2985</v>
      </c>
      <c r="BU1536" s="61" t="s">
        <v>5052</v>
      </c>
      <c r="BV1536" s="61" t="s">
        <v>2985</v>
      </c>
      <c r="BW1536" s="61" t="s">
        <v>2985</v>
      </c>
    </row>
    <row r="1537" spans="51:75">
      <c r="AY1537" s="89" t="e">
        <f>VLOOKUP(C1537,#REF!, 2,FALSE)</f>
        <v>#REF!</v>
      </c>
      <c r="BM1537" s="61" t="s">
        <v>5054</v>
      </c>
      <c r="BN1537" s="61" t="s">
        <v>3085</v>
      </c>
      <c r="BO1537" s="61" t="s">
        <v>5055</v>
      </c>
      <c r="BU1537" s="61" t="s">
        <v>5054</v>
      </c>
      <c r="BV1537" s="61" t="s">
        <v>3085</v>
      </c>
      <c r="BW1537" s="61" t="s">
        <v>5055</v>
      </c>
    </row>
    <row r="1538" spans="51:75">
      <c r="AY1538" s="89" t="e">
        <f>VLOOKUP(C1538,#REF!, 2,FALSE)</f>
        <v>#REF!</v>
      </c>
      <c r="BM1538" s="61" t="s">
        <v>5056</v>
      </c>
      <c r="BN1538" s="61" t="s">
        <v>2985</v>
      </c>
      <c r="BO1538" s="61" t="s">
        <v>5057</v>
      </c>
      <c r="BU1538" s="61" t="s">
        <v>5056</v>
      </c>
      <c r="BV1538" s="61" t="s">
        <v>2985</v>
      </c>
      <c r="BW1538" s="61" t="s">
        <v>5057</v>
      </c>
    </row>
    <row r="1539" spans="51:75">
      <c r="AY1539" s="89" t="e">
        <f>VLOOKUP(C1539,#REF!, 2,FALSE)</f>
        <v>#REF!</v>
      </c>
      <c r="BM1539" s="61" t="s">
        <v>5058</v>
      </c>
      <c r="BN1539" s="61" t="s">
        <v>721</v>
      </c>
      <c r="BO1539" s="61" t="s">
        <v>4562</v>
      </c>
      <c r="BU1539" s="61" t="s">
        <v>5058</v>
      </c>
      <c r="BV1539" s="61" t="s">
        <v>721</v>
      </c>
      <c r="BW1539" s="61" t="s">
        <v>4562</v>
      </c>
    </row>
    <row r="1540" spans="51:75">
      <c r="AY1540" s="89" t="e">
        <f>VLOOKUP(C1540,#REF!, 2,FALSE)</f>
        <v>#REF!</v>
      </c>
      <c r="BM1540" s="61" t="s">
        <v>5059</v>
      </c>
      <c r="BN1540" s="61" t="s">
        <v>1271</v>
      </c>
      <c r="BO1540" s="61" t="s">
        <v>5060</v>
      </c>
      <c r="BU1540" s="61" t="s">
        <v>5059</v>
      </c>
      <c r="BV1540" s="61" t="s">
        <v>1271</v>
      </c>
      <c r="BW1540" s="61" t="s">
        <v>5060</v>
      </c>
    </row>
    <row r="1541" spans="51:75">
      <c r="AY1541" s="89" t="e">
        <f>VLOOKUP(C1541,#REF!, 2,FALSE)</f>
        <v>#REF!</v>
      </c>
      <c r="BM1541" s="61" t="s">
        <v>5061</v>
      </c>
      <c r="BN1541" s="61" t="s">
        <v>664</v>
      </c>
      <c r="BO1541" s="61" t="s">
        <v>5062</v>
      </c>
      <c r="BU1541" s="61" t="s">
        <v>5061</v>
      </c>
      <c r="BV1541" s="61" t="s">
        <v>664</v>
      </c>
      <c r="BW1541" s="61" t="s">
        <v>5062</v>
      </c>
    </row>
    <row r="1542" spans="51:75">
      <c r="AY1542" s="89" t="e">
        <f>VLOOKUP(C1542,#REF!, 2,FALSE)</f>
        <v>#REF!</v>
      </c>
      <c r="BM1542" s="61" t="s">
        <v>159</v>
      </c>
      <c r="BN1542" s="61" t="s">
        <v>717</v>
      </c>
      <c r="BO1542" s="61" t="s">
        <v>5064</v>
      </c>
      <c r="BU1542" s="61" t="s">
        <v>159</v>
      </c>
      <c r="BV1542" s="61" t="s">
        <v>717</v>
      </c>
      <c r="BW1542" s="61" t="s">
        <v>5064</v>
      </c>
    </row>
    <row r="1543" spans="51:75">
      <c r="AY1543" s="89" t="e">
        <f>VLOOKUP(C1543,#REF!, 2,FALSE)</f>
        <v>#REF!</v>
      </c>
      <c r="BM1543" s="61" t="s">
        <v>5065</v>
      </c>
      <c r="BN1543" s="61" t="s">
        <v>799</v>
      </c>
      <c r="BO1543" s="61" t="s">
        <v>5066</v>
      </c>
      <c r="BU1543" s="61" t="s">
        <v>5065</v>
      </c>
      <c r="BV1543" s="61" t="s">
        <v>799</v>
      </c>
      <c r="BW1543" s="61" t="s">
        <v>5066</v>
      </c>
    </row>
    <row r="1544" spans="51:75">
      <c r="AY1544" s="89" t="e">
        <f>VLOOKUP(C1544,#REF!, 2,FALSE)</f>
        <v>#REF!</v>
      </c>
      <c r="BM1544" s="61" t="s">
        <v>5067</v>
      </c>
      <c r="BN1544" s="61" t="s">
        <v>3204</v>
      </c>
      <c r="BO1544" s="61" t="s">
        <v>2989</v>
      </c>
      <c r="BU1544" s="61" t="s">
        <v>5067</v>
      </c>
      <c r="BV1544" s="61" t="s">
        <v>3204</v>
      </c>
      <c r="BW1544" s="61" t="s">
        <v>2989</v>
      </c>
    </row>
    <row r="1545" spans="51:75">
      <c r="AY1545" s="89" t="e">
        <f>VLOOKUP(C1545,#REF!, 2,FALSE)</f>
        <v>#REF!</v>
      </c>
      <c r="BM1545" s="61" t="s">
        <v>967</v>
      </c>
      <c r="BN1545" s="61" t="s">
        <v>3047</v>
      </c>
      <c r="BO1545" s="61" t="s">
        <v>5068</v>
      </c>
      <c r="BU1545" s="61" t="s">
        <v>967</v>
      </c>
      <c r="BV1545" s="61" t="s">
        <v>3047</v>
      </c>
      <c r="BW1545" s="61" t="s">
        <v>5068</v>
      </c>
    </row>
    <row r="1546" spans="51:75">
      <c r="AY1546" s="89" t="e">
        <f>VLOOKUP(C1546,#REF!, 2,FALSE)</f>
        <v>#REF!</v>
      </c>
      <c r="BM1546" s="61" t="s">
        <v>5069</v>
      </c>
      <c r="BN1546" s="61" t="s">
        <v>733</v>
      </c>
      <c r="BO1546" s="61" t="s">
        <v>5070</v>
      </c>
      <c r="BU1546" s="61" t="s">
        <v>5069</v>
      </c>
      <c r="BV1546" s="61" t="s">
        <v>733</v>
      </c>
      <c r="BW1546" s="61" t="s">
        <v>5070</v>
      </c>
    </row>
    <row r="1547" spans="51:75">
      <c r="AY1547" s="89" t="e">
        <f>VLOOKUP(C1547,#REF!, 2,FALSE)</f>
        <v>#REF!</v>
      </c>
      <c r="BM1547" s="61" t="s">
        <v>5071</v>
      </c>
      <c r="BN1547" s="61" t="s">
        <v>1344</v>
      </c>
      <c r="BO1547" s="61" t="s">
        <v>4415</v>
      </c>
      <c r="BU1547" s="61" t="s">
        <v>5071</v>
      </c>
      <c r="BV1547" s="61" t="s">
        <v>1344</v>
      </c>
      <c r="BW1547" s="61" t="s">
        <v>4415</v>
      </c>
    </row>
    <row r="1548" spans="51:75">
      <c r="AY1548" s="89" t="e">
        <f>VLOOKUP(C1548,#REF!, 2,FALSE)</f>
        <v>#REF!</v>
      </c>
      <c r="BM1548" s="61" t="s">
        <v>5072</v>
      </c>
      <c r="BN1548" s="61" t="s">
        <v>668</v>
      </c>
      <c r="BO1548" s="61" t="s">
        <v>5073</v>
      </c>
      <c r="BU1548" s="61" t="s">
        <v>5072</v>
      </c>
      <c r="BV1548" s="61" t="s">
        <v>668</v>
      </c>
      <c r="BW1548" s="61" t="s">
        <v>5073</v>
      </c>
    </row>
    <row r="1549" spans="51:75">
      <c r="AY1549" s="89" t="e">
        <f>VLOOKUP(C1549,#REF!, 2,FALSE)</f>
        <v>#REF!</v>
      </c>
      <c r="BM1549" s="61" t="s">
        <v>121</v>
      </c>
      <c r="BN1549" s="61" t="s">
        <v>627</v>
      </c>
      <c r="BO1549" s="61" t="s">
        <v>658</v>
      </c>
      <c r="BU1549" s="61" t="s">
        <v>121</v>
      </c>
      <c r="BV1549" s="61" t="s">
        <v>627</v>
      </c>
      <c r="BW1549" s="61" t="s">
        <v>658</v>
      </c>
    </row>
    <row r="1550" spans="51:75">
      <c r="AY1550" s="89" t="e">
        <f>VLOOKUP(C1550,#REF!, 2,FALSE)</f>
        <v>#REF!</v>
      </c>
      <c r="BM1550" s="61" t="s">
        <v>5075</v>
      </c>
      <c r="BN1550" s="61" t="s">
        <v>1344</v>
      </c>
      <c r="BO1550" s="61" t="s">
        <v>2302</v>
      </c>
      <c r="BU1550" s="61" t="s">
        <v>5075</v>
      </c>
      <c r="BV1550" s="61" t="s">
        <v>1344</v>
      </c>
      <c r="BW1550" s="61" t="s">
        <v>2302</v>
      </c>
    </row>
    <row r="1551" spans="51:75">
      <c r="AY1551" s="89" t="e">
        <f>VLOOKUP(C1551,#REF!, 2,FALSE)</f>
        <v>#REF!</v>
      </c>
      <c r="BM1551" s="61" t="s">
        <v>5076</v>
      </c>
      <c r="BN1551" s="61" t="s">
        <v>864</v>
      </c>
      <c r="BO1551" s="61" t="s">
        <v>5077</v>
      </c>
      <c r="BU1551" s="61" t="s">
        <v>5076</v>
      </c>
      <c r="BV1551" s="61" t="s">
        <v>864</v>
      </c>
      <c r="BW1551" s="61" t="s">
        <v>5077</v>
      </c>
    </row>
    <row r="1552" spans="51:75">
      <c r="AY1552" s="89" t="e">
        <f>VLOOKUP(C1552,#REF!, 2,FALSE)</f>
        <v>#REF!</v>
      </c>
      <c r="BM1552" s="61" t="s">
        <v>5078</v>
      </c>
      <c r="BN1552" s="61" t="s">
        <v>3204</v>
      </c>
      <c r="BO1552" s="61" t="s">
        <v>5079</v>
      </c>
      <c r="BU1552" s="61" t="s">
        <v>5078</v>
      </c>
      <c r="BV1552" s="61" t="s">
        <v>3204</v>
      </c>
      <c r="BW1552" s="61" t="s">
        <v>5079</v>
      </c>
    </row>
    <row r="1553" spans="51:75">
      <c r="AY1553" s="89" t="e">
        <f>VLOOKUP(C1553,#REF!, 2,FALSE)</f>
        <v>#REF!</v>
      </c>
      <c r="BM1553" s="61" t="s">
        <v>5081</v>
      </c>
      <c r="BN1553" s="61" t="s">
        <v>3204</v>
      </c>
      <c r="BO1553" s="61" t="s">
        <v>5083</v>
      </c>
      <c r="BU1553" s="61" t="s">
        <v>5081</v>
      </c>
      <c r="BV1553" s="61" t="s">
        <v>3204</v>
      </c>
      <c r="BW1553" s="61" t="s">
        <v>5083</v>
      </c>
    </row>
    <row r="1554" spans="51:75">
      <c r="AY1554" s="89" t="e">
        <f>VLOOKUP(C1554,#REF!, 2,FALSE)</f>
        <v>#REF!</v>
      </c>
      <c r="BM1554" s="61" t="s">
        <v>5084</v>
      </c>
      <c r="BN1554" s="61" t="s">
        <v>864</v>
      </c>
      <c r="BO1554" s="61" t="s">
        <v>4718</v>
      </c>
      <c r="BU1554" s="61" t="s">
        <v>5084</v>
      </c>
      <c r="BV1554" s="61" t="s">
        <v>864</v>
      </c>
      <c r="BW1554" s="61" t="s">
        <v>4718</v>
      </c>
    </row>
    <row r="1555" spans="51:75">
      <c r="AY1555" s="89" t="e">
        <f>VLOOKUP(C1555,#REF!, 2,FALSE)</f>
        <v>#REF!</v>
      </c>
      <c r="BM1555" s="61" t="s">
        <v>5087</v>
      </c>
      <c r="BN1555" s="61" t="s">
        <v>3204</v>
      </c>
      <c r="BO1555" s="61" t="s">
        <v>5088</v>
      </c>
      <c r="BU1555" s="61" t="s">
        <v>5087</v>
      </c>
      <c r="BV1555" s="61" t="s">
        <v>3204</v>
      </c>
      <c r="BW1555" s="61" t="s">
        <v>5088</v>
      </c>
    </row>
    <row r="1556" spans="51:75">
      <c r="AY1556" s="89" t="e">
        <f>VLOOKUP(C1556,#REF!, 2,FALSE)</f>
        <v>#REF!</v>
      </c>
      <c r="BM1556" s="61" t="s">
        <v>968</v>
      </c>
      <c r="BN1556" s="61" t="s">
        <v>805</v>
      </c>
      <c r="BO1556" s="61" t="s">
        <v>1791</v>
      </c>
      <c r="BU1556" s="61" t="s">
        <v>968</v>
      </c>
      <c r="BV1556" s="61" t="s">
        <v>805</v>
      </c>
      <c r="BW1556" s="61" t="s">
        <v>1791</v>
      </c>
    </row>
    <row r="1557" spans="51:75">
      <c r="AY1557" s="89" t="e">
        <f>VLOOKUP(C1557,#REF!, 2,FALSE)</f>
        <v>#REF!</v>
      </c>
      <c r="BM1557" s="61" t="s">
        <v>5089</v>
      </c>
      <c r="BN1557" s="61" t="s">
        <v>721</v>
      </c>
      <c r="BO1557" s="61" t="s">
        <v>803</v>
      </c>
      <c r="BU1557" s="61" t="s">
        <v>5089</v>
      </c>
      <c r="BV1557" s="61" t="s">
        <v>721</v>
      </c>
      <c r="BW1557" s="61" t="s">
        <v>803</v>
      </c>
    </row>
    <row r="1558" spans="51:75">
      <c r="AY1558" s="89" t="e">
        <f>VLOOKUP(C1558,#REF!, 2,FALSE)</f>
        <v>#REF!</v>
      </c>
      <c r="BM1558" s="61" t="s">
        <v>5091</v>
      </c>
      <c r="BN1558" s="61" t="s">
        <v>864</v>
      </c>
      <c r="BO1558" s="61" t="s">
        <v>1694</v>
      </c>
      <c r="BU1558" s="61" t="s">
        <v>5091</v>
      </c>
      <c r="BV1558" s="61" t="s">
        <v>864</v>
      </c>
      <c r="BW1558" s="61" t="s">
        <v>1694</v>
      </c>
    </row>
    <row r="1559" spans="51:75">
      <c r="AY1559" s="89" t="e">
        <f>VLOOKUP(C1559,#REF!, 2,FALSE)</f>
        <v>#REF!</v>
      </c>
      <c r="BM1559" s="61" t="s">
        <v>5093</v>
      </c>
      <c r="BN1559" s="61" t="s">
        <v>3204</v>
      </c>
      <c r="BO1559" s="61" t="s">
        <v>5094</v>
      </c>
      <c r="BU1559" s="61" t="s">
        <v>5093</v>
      </c>
      <c r="BV1559" s="61" t="s">
        <v>3204</v>
      </c>
      <c r="BW1559" s="61" t="s">
        <v>5094</v>
      </c>
    </row>
    <row r="1560" spans="51:75">
      <c r="AY1560" s="89" t="e">
        <f>VLOOKUP(C1560,#REF!, 2,FALSE)</f>
        <v>#REF!</v>
      </c>
      <c r="BM1560" s="61" t="s">
        <v>5096</v>
      </c>
      <c r="BN1560" s="61" t="s">
        <v>796</v>
      </c>
      <c r="BO1560" s="61" t="s">
        <v>5098</v>
      </c>
      <c r="BU1560" s="61" t="s">
        <v>5096</v>
      </c>
      <c r="BV1560" s="61" t="s">
        <v>796</v>
      </c>
      <c r="BW1560" s="61" t="s">
        <v>5098</v>
      </c>
    </row>
    <row r="1561" spans="51:75">
      <c r="AY1561" s="89" t="e">
        <f>VLOOKUP(C1561,#REF!, 2,FALSE)</f>
        <v>#REF!</v>
      </c>
      <c r="BM1561" s="61" t="s">
        <v>5099</v>
      </c>
      <c r="BN1561" s="61" t="s">
        <v>664</v>
      </c>
      <c r="BO1561" s="61" t="s">
        <v>5101</v>
      </c>
      <c r="BU1561" s="61" t="s">
        <v>5099</v>
      </c>
      <c r="BV1561" s="61" t="s">
        <v>664</v>
      </c>
      <c r="BW1561" s="61" t="s">
        <v>5101</v>
      </c>
    </row>
    <row r="1562" spans="51:75">
      <c r="AY1562" s="89" t="e">
        <f>VLOOKUP(C1562,#REF!, 2,FALSE)</f>
        <v>#REF!</v>
      </c>
      <c r="BM1562" s="61" t="s">
        <v>5102</v>
      </c>
      <c r="BN1562" s="61" t="s">
        <v>851</v>
      </c>
      <c r="BO1562" s="61" t="s">
        <v>1388</v>
      </c>
      <c r="BU1562" s="61" t="s">
        <v>5102</v>
      </c>
      <c r="BV1562" s="61" t="s">
        <v>851</v>
      </c>
      <c r="BW1562" s="61" t="s">
        <v>1388</v>
      </c>
    </row>
    <row r="1563" spans="51:75">
      <c r="AY1563" s="89" t="e">
        <f>VLOOKUP(C1563,#REF!, 2,FALSE)</f>
        <v>#REF!</v>
      </c>
      <c r="BM1563" s="61" t="s">
        <v>5103</v>
      </c>
      <c r="BN1563" s="61" t="s">
        <v>864</v>
      </c>
      <c r="BO1563" s="61" t="s">
        <v>5104</v>
      </c>
      <c r="BU1563" s="61" t="s">
        <v>5103</v>
      </c>
      <c r="BV1563" s="61" t="s">
        <v>864</v>
      </c>
      <c r="BW1563" s="61" t="s">
        <v>5104</v>
      </c>
    </row>
    <row r="1564" spans="51:75">
      <c r="AY1564" s="89" t="e">
        <f>VLOOKUP(C1564,#REF!, 2,FALSE)</f>
        <v>#REF!</v>
      </c>
      <c r="BM1564" s="61" t="s">
        <v>5105</v>
      </c>
      <c r="BN1564" s="61" t="s">
        <v>1274</v>
      </c>
      <c r="BO1564" s="61" t="s">
        <v>2097</v>
      </c>
      <c r="BU1564" s="61" t="s">
        <v>5105</v>
      </c>
      <c r="BV1564" s="61" t="s">
        <v>1274</v>
      </c>
      <c r="BW1564" s="61" t="s">
        <v>2097</v>
      </c>
    </row>
    <row r="1565" spans="51:75">
      <c r="AY1565" s="89" t="e">
        <f>VLOOKUP(C1565,#REF!, 2,FALSE)</f>
        <v>#REF!</v>
      </c>
      <c r="BM1565" s="61" t="s">
        <v>5108</v>
      </c>
      <c r="BN1565" s="61" t="s">
        <v>621</v>
      </c>
      <c r="BO1565" s="61" t="s">
        <v>5109</v>
      </c>
      <c r="BU1565" s="61" t="s">
        <v>5108</v>
      </c>
      <c r="BV1565" s="61" t="s">
        <v>621</v>
      </c>
      <c r="BW1565" s="61" t="s">
        <v>5109</v>
      </c>
    </row>
    <row r="1566" spans="51:75">
      <c r="AY1566" s="89" t="e">
        <f>VLOOKUP(C1566,#REF!, 2,FALSE)</f>
        <v>#REF!</v>
      </c>
      <c r="BM1566" s="61" t="s">
        <v>160</v>
      </c>
      <c r="BN1566" s="61" t="s">
        <v>717</v>
      </c>
      <c r="BO1566" s="61" t="s">
        <v>5111</v>
      </c>
      <c r="BU1566" s="61" t="s">
        <v>160</v>
      </c>
      <c r="BV1566" s="61" t="s">
        <v>717</v>
      </c>
      <c r="BW1566" s="61" t="s">
        <v>5111</v>
      </c>
    </row>
    <row r="1567" spans="51:75">
      <c r="AY1567" s="89" t="e">
        <f>VLOOKUP(C1567,#REF!, 2,FALSE)</f>
        <v>#REF!</v>
      </c>
      <c r="BM1567" s="61" t="s">
        <v>5112</v>
      </c>
      <c r="BN1567" s="61" t="s">
        <v>3204</v>
      </c>
      <c r="BO1567" s="61" t="s">
        <v>5113</v>
      </c>
      <c r="BU1567" s="61" t="s">
        <v>5112</v>
      </c>
      <c r="BV1567" s="61" t="s">
        <v>3204</v>
      </c>
      <c r="BW1567" s="61" t="s">
        <v>5113</v>
      </c>
    </row>
    <row r="1568" spans="51:75">
      <c r="AY1568" s="89" t="e">
        <f>VLOOKUP(C1568,#REF!, 2,FALSE)</f>
        <v>#REF!</v>
      </c>
      <c r="BM1568" s="61" t="s">
        <v>969</v>
      </c>
      <c r="BN1568" s="61" t="s">
        <v>625</v>
      </c>
      <c r="BO1568" s="61" t="s">
        <v>5114</v>
      </c>
      <c r="BU1568" s="61" t="s">
        <v>969</v>
      </c>
      <c r="BV1568" s="61" t="s">
        <v>625</v>
      </c>
      <c r="BW1568" s="61" t="s">
        <v>5114</v>
      </c>
    </row>
    <row r="1569" spans="51:75">
      <c r="AY1569" s="89" t="e">
        <f>VLOOKUP(C1569,#REF!, 2,FALSE)</f>
        <v>#REF!</v>
      </c>
      <c r="BM1569" s="61" t="s">
        <v>5115</v>
      </c>
      <c r="BN1569" s="61" t="s">
        <v>3204</v>
      </c>
      <c r="BO1569" s="61" t="s">
        <v>5020</v>
      </c>
      <c r="BU1569" s="61" t="s">
        <v>5115</v>
      </c>
      <c r="BV1569" s="61" t="s">
        <v>3204</v>
      </c>
      <c r="BW1569" s="61" t="s">
        <v>5020</v>
      </c>
    </row>
    <row r="1570" spans="51:75">
      <c r="AY1570" s="89" t="e">
        <f>VLOOKUP(C1570,#REF!, 2,FALSE)</f>
        <v>#REF!</v>
      </c>
      <c r="BM1570" s="61" t="s">
        <v>5117</v>
      </c>
      <c r="BN1570" s="61" t="s">
        <v>3204</v>
      </c>
      <c r="BO1570" s="61" t="s">
        <v>5118</v>
      </c>
      <c r="BU1570" s="61" t="s">
        <v>5117</v>
      </c>
      <c r="BV1570" s="61" t="s">
        <v>3204</v>
      </c>
      <c r="BW1570" s="61" t="s">
        <v>5118</v>
      </c>
    </row>
    <row r="1571" spans="51:75">
      <c r="AY1571" s="89" t="e">
        <f>VLOOKUP(C1571,#REF!, 2,FALSE)</f>
        <v>#REF!</v>
      </c>
      <c r="BM1571" s="61" t="s">
        <v>5119</v>
      </c>
      <c r="BN1571" s="61" t="s">
        <v>1072</v>
      </c>
      <c r="BO1571" s="61" t="s">
        <v>1059</v>
      </c>
      <c r="BU1571" s="61" t="s">
        <v>5119</v>
      </c>
      <c r="BV1571" s="61" t="s">
        <v>1072</v>
      </c>
      <c r="BW1571" s="61" t="s">
        <v>1059</v>
      </c>
    </row>
    <row r="1572" spans="51:75">
      <c r="AY1572" s="89" t="e">
        <f>VLOOKUP(C1572,#REF!, 2,FALSE)</f>
        <v>#REF!</v>
      </c>
      <c r="BM1572" s="61" t="s">
        <v>5121</v>
      </c>
      <c r="BN1572" s="61" t="s">
        <v>3007</v>
      </c>
      <c r="BO1572" s="61" t="s">
        <v>2985</v>
      </c>
      <c r="BU1572" s="61" t="s">
        <v>5121</v>
      </c>
      <c r="BV1572" s="61" t="s">
        <v>3007</v>
      </c>
      <c r="BW1572" s="61" t="s">
        <v>2985</v>
      </c>
    </row>
    <row r="1573" spans="51:75">
      <c r="AY1573" s="89" t="e">
        <f>VLOOKUP(C1573,#REF!, 2,FALSE)</f>
        <v>#REF!</v>
      </c>
      <c r="BM1573" s="61" t="s">
        <v>5122</v>
      </c>
      <c r="BN1573" s="61" t="s">
        <v>3204</v>
      </c>
      <c r="BO1573" s="61" t="s">
        <v>5123</v>
      </c>
      <c r="BU1573" s="61" t="s">
        <v>5122</v>
      </c>
      <c r="BV1573" s="61" t="s">
        <v>3204</v>
      </c>
      <c r="BW1573" s="61" t="s">
        <v>5123</v>
      </c>
    </row>
    <row r="1574" spans="51:75">
      <c r="AY1574" s="89" t="e">
        <f>VLOOKUP(C1574,#REF!, 2,FALSE)</f>
        <v>#REF!</v>
      </c>
      <c r="BM1574" s="61" t="s">
        <v>5124</v>
      </c>
      <c r="BN1574" s="61" t="s">
        <v>2985</v>
      </c>
      <c r="BO1574" s="61" t="s">
        <v>1339</v>
      </c>
      <c r="BU1574" s="61" t="s">
        <v>5124</v>
      </c>
      <c r="BV1574" s="61" t="s">
        <v>2985</v>
      </c>
      <c r="BW1574" s="61" t="s">
        <v>1339</v>
      </c>
    </row>
    <row r="1575" spans="51:75">
      <c r="AY1575" s="89" t="e">
        <f>VLOOKUP(C1575,#REF!, 2,FALSE)</f>
        <v>#REF!</v>
      </c>
      <c r="BM1575" s="61" t="s">
        <v>5125</v>
      </c>
      <c r="BN1575" s="61" t="s">
        <v>1141</v>
      </c>
      <c r="BO1575" s="61" t="s">
        <v>1050</v>
      </c>
      <c r="BU1575" s="61" t="s">
        <v>5125</v>
      </c>
      <c r="BV1575" s="61" t="s">
        <v>1141</v>
      </c>
      <c r="BW1575" s="61" t="s">
        <v>1050</v>
      </c>
    </row>
    <row r="1576" spans="51:75">
      <c r="AY1576" s="89" t="e">
        <f>VLOOKUP(C1576,#REF!, 2,FALSE)</f>
        <v>#REF!</v>
      </c>
      <c r="BM1576" s="61" t="s">
        <v>5126</v>
      </c>
      <c r="BN1576" s="61" t="s">
        <v>2981</v>
      </c>
      <c r="BO1576" s="61" t="s">
        <v>2985</v>
      </c>
      <c r="BU1576" s="61" t="s">
        <v>5126</v>
      </c>
      <c r="BV1576" s="61" t="s">
        <v>2981</v>
      </c>
      <c r="BW1576" s="61" t="s">
        <v>2985</v>
      </c>
    </row>
    <row r="1577" spans="51:75">
      <c r="AY1577" s="89" t="e">
        <f>VLOOKUP(C1577,#REF!, 2,FALSE)</f>
        <v>#REF!</v>
      </c>
      <c r="BM1577" s="61" t="s">
        <v>5127</v>
      </c>
      <c r="BN1577" s="61" t="s">
        <v>638</v>
      </c>
      <c r="BO1577" s="61" t="s">
        <v>5128</v>
      </c>
      <c r="BU1577" s="61" t="s">
        <v>5127</v>
      </c>
      <c r="BV1577" s="61" t="s">
        <v>638</v>
      </c>
      <c r="BW1577" s="61" t="s">
        <v>5128</v>
      </c>
    </row>
    <row r="1578" spans="51:75">
      <c r="AY1578" s="89" t="e">
        <f>VLOOKUP(C1578,#REF!, 2,FALSE)</f>
        <v>#REF!</v>
      </c>
      <c r="BM1578" s="61" t="s">
        <v>5129</v>
      </c>
      <c r="BN1578" s="61" t="s">
        <v>2985</v>
      </c>
      <c r="BO1578" s="61" t="s">
        <v>2985</v>
      </c>
      <c r="BU1578" s="61" t="s">
        <v>5129</v>
      </c>
      <c r="BV1578" s="61" t="s">
        <v>2985</v>
      </c>
      <c r="BW1578" s="61" t="s">
        <v>2985</v>
      </c>
    </row>
    <row r="1579" spans="51:75">
      <c r="AY1579" s="89" t="e">
        <f>VLOOKUP(C1579,#REF!, 2,FALSE)</f>
        <v>#REF!</v>
      </c>
      <c r="BM1579" s="61" t="s">
        <v>5130</v>
      </c>
      <c r="BN1579" s="61" t="s">
        <v>2985</v>
      </c>
      <c r="BO1579" s="61" t="s">
        <v>2985</v>
      </c>
      <c r="BU1579" s="61" t="s">
        <v>5130</v>
      </c>
      <c r="BV1579" s="61" t="s">
        <v>2985</v>
      </c>
      <c r="BW1579" s="61" t="s">
        <v>2985</v>
      </c>
    </row>
    <row r="1580" spans="51:75">
      <c r="AY1580" s="89" t="e">
        <f>VLOOKUP(C1580,#REF!, 2,FALSE)</f>
        <v>#REF!</v>
      </c>
      <c r="BM1580" s="61" t="s">
        <v>5133</v>
      </c>
      <c r="BN1580" s="61" t="s">
        <v>657</v>
      </c>
      <c r="BO1580" s="61" t="s">
        <v>5134</v>
      </c>
      <c r="BU1580" s="61" t="s">
        <v>5133</v>
      </c>
      <c r="BV1580" s="61" t="s">
        <v>657</v>
      </c>
      <c r="BW1580" s="61" t="s">
        <v>5134</v>
      </c>
    </row>
    <row r="1581" spans="51:75">
      <c r="AY1581" s="89" t="e">
        <f>VLOOKUP(C1581,#REF!, 2,FALSE)</f>
        <v>#REF!</v>
      </c>
      <c r="BM1581" s="61" t="s">
        <v>970</v>
      </c>
      <c r="BN1581" s="61" t="s">
        <v>3204</v>
      </c>
      <c r="BO1581" s="61" t="s">
        <v>2094</v>
      </c>
      <c r="BU1581" s="61" t="s">
        <v>970</v>
      </c>
      <c r="BV1581" s="61" t="s">
        <v>3204</v>
      </c>
      <c r="BW1581" s="61" t="s">
        <v>2094</v>
      </c>
    </row>
    <row r="1582" spans="51:75">
      <c r="AY1582" s="89" t="e">
        <f>VLOOKUP(C1582,#REF!, 2,FALSE)</f>
        <v>#REF!</v>
      </c>
      <c r="BM1582" s="61" t="s">
        <v>971</v>
      </c>
      <c r="BN1582" s="61" t="s">
        <v>2981</v>
      </c>
      <c r="BO1582" s="61" t="s">
        <v>1007</v>
      </c>
      <c r="BU1582" s="61" t="s">
        <v>971</v>
      </c>
      <c r="BV1582" s="61" t="s">
        <v>2981</v>
      </c>
      <c r="BW1582" s="61" t="s">
        <v>1007</v>
      </c>
    </row>
    <row r="1583" spans="51:75">
      <c r="AY1583" s="89" t="e">
        <f>VLOOKUP(C1583,#REF!, 2,FALSE)</f>
        <v>#REF!</v>
      </c>
      <c r="BM1583" s="61" t="s">
        <v>972</v>
      </c>
      <c r="BN1583" s="61" t="s">
        <v>619</v>
      </c>
      <c r="BO1583" s="61" t="s">
        <v>1813</v>
      </c>
      <c r="BU1583" s="61" t="s">
        <v>972</v>
      </c>
      <c r="BV1583" s="61" t="s">
        <v>619</v>
      </c>
      <c r="BW1583" s="61" t="s">
        <v>1813</v>
      </c>
    </row>
    <row r="1584" spans="51:75">
      <c r="AY1584" s="89" t="e">
        <f>VLOOKUP(C1584,#REF!, 2,FALSE)</f>
        <v>#REF!</v>
      </c>
      <c r="BM1584" s="61" t="s">
        <v>5135</v>
      </c>
      <c r="BN1584" s="61" t="s">
        <v>664</v>
      </c>
      <c r="BO1584" s="61" t="s">
        <v>5136</v>
      </c>
      <c r="BU1584" s="61" t="s">
        <v>5135</v>
      </c>
      <c r="BV1584" s="61" t="s">
        <v>664</v>
      </c>
      <c r="BW1584" s="61" t="s">
        <v>5136</v>
      </c>
    </row>
    <row r="1585" spans="51:75">
      <c r="AY1585" s="89" t="e">
        <f>VLOOKUP(C1585,#REF!, 2,FALSE)</f>
        <v>#REF!</v>
      </c>
      <c r="BM1585" s="61" t="s">
        <v>5138</v>
      </c>
      <c r="BN1585" s="61" t="s">
        <v>16990</v>
      </c>
      <c r="BO1585" s="61" t="s">
        <v>3172</v>
      </c>
      <c r="BU1585" s="61" t="s">
        <v>5138</v>
      </c>
      <c r="BV1585" s="61" t="s">
        <v>16990</v>
      </c>
      <c r="BW1585" s="61" t="s">
        <v>3172</v>
      </c>
    </row>
    <row r="1586" spans="51:75">
      <c r="AY1586" s="89" t="e">
        <f>VLOOKUP(C1586,#REF!, 2,FALSE)</f>
        <v>#REF!</v>
      </c>
      <c r="BM1586" s="61" t="s">
        <v>5139</v>
      </c>
      <c r="BN1586" s="61" t="s">
        <v>664</v>
      </c>
      <c r="BO1586" s="61" t="s">
        <v>2827</v>
      </c>
      <c r="BU1586" s="61" t="s">
        <v>5139</v>
      </c>
      <c r="BV1586" s="61" t="s">
        <v>664</v>
      </c>
      <c r="BW1586" s="61" t="s">
        <v>2827</v>
      </c>
    </row>
    <row r="1587" spans="51:75">
      <c r="AY1587" s="89" t="e">
        <f>VLOOKUP(C1587,#REF!, 2,FALSE)</f>
        <v>#REF!</v>
      </c>
      <c r="BM1587" s="61" t="s">
        <v>5140</v>
      </c>
      <c r="BN1587" s="61" t="s">
        <v>3047</v>
      </c>
      <c r="BO1587" s="61" t="s">
        <v>5141</v>
      </c>
      <c r="BU1587" s="61" t="s">
        <v>5140</v>
      </c>
      <c r="BV1587" s="61" t="s">
        <v>3047</v>
      </c>
      <c r="BW1587" s="61" t="s">
        <v>5141</v>
      </c>
    </row>
    <row r="1588" spans="51:75">
      <c r="AY1588" s="89" t="e">
        <f>VLOOKUP(C1588,#REF!, 2,FALSE)</f>
        <v>#REF!</v>
      </c>
      <c r="BM1588" s="61" t="s">
        <v>5143</v>
      </c>
      <c r="BN1588" s="61" t="s">
        <v>668</v>
      </c>
      <c r="BO1588" s="61" t="s">
        <v>4124</v>
      </c>
      <c r="BU1588" s="61" t="s">
        <v>5143</v>
      </c>
      <c r="BV1588" s="61" t="s">
        <v>668</v>
      </c>
      <c r="BW1588" s="61" t="s">
        <v>4124</v>
      </c>
    </row>
    <row r="1589" spans="51:75">
      <c r="AY1589" s="89" t="e">
        <f>VLOOKUP(C1589,#REF!, 2,FALSE)</f>
        <v>#REF!</v>
      </c>
      <c r="BM1589" s="61" t="s">
        <v>973</v>
      </c>
      <c r="BN1589" s="61" t="s">
        <v>864</v>
      </c>
      <c r="BO1589" s="61" t="s">
        <v>5145</v>
      </c>
      <c r="BU1589" s="61" t="s">
        <v>973</v>
      </c>
      <c r="BV1589" s="61" t="s">
        <v>864</v>
      </c>
      <c r="BW1589" s="61" t="s">
        <v>5145</v>
      </c>
    </row>
    <row r="1590" spans="51:75">
      <c r="AY1590" s="89" t="e">
        <f>VLOOKUP(C1590,#REF!, 2,FALSE)</f>
        <v>#REF!</v>
      </c>
      <c r="BM1590" s="61" t="s">
        <v>5146</v>
      </c>
      <c r="BN1590" s="61" t="s">
        <v>638</v>
      </c>
      <c r="BO1590" s="61" t="s">
        <v>5147</v>
      </c>
      <c r="BU1590" s="61" t="s">
        <v>5146</v>
      </c>
      <c r="BV1590" s="61" t="s">
        <v>638</v>
      </c>
      <c r="BW1590" s="61" t="s">
        <v>5147</v>
      </c>
    </row>
    <row r="1591" spans="51:75">
      <c r="AY1591" s="89" t="e">
        <f>VLOOKUP(C1591,#REF!, 2,FALSE)</f>
        <v>#REF!</v>
      </c>
      <c r="BM1591" s="61" t="s">
        <v>5148</v>
      </c>
      <c r="BN1591" s="61" t="s">
        <v>812</v>
      </c>
      <c r="BO1591" s="61" t="s">
        <v>5149</v>
      </c>
      <c r="BU1591" s="61" t="s">
        <v>5148</v>
      </c>
      <c r="BV1591" s="61" t="s">
        <v>812</v>
      </c>
      <c r="BW1591" s="61" t="s">
        <v>5149</v>
      </c>
    </row>
    <row r="1592" spans="51:75">
      <c r="AY1592" s="89" t="e">
        <f>VLOOKUP(C1592,#REF!, 2,FALSE)</f>
        <v>#REF!</v>
      </c>
      <c r="BM1592" s="61" t="s">
        <v>5150</v>
      </c>
      <c r="BN1592" s="61" t="s">
        <v>3089</v>
      </c>
      <c r="BO1592" s="61" t="s">
        <v>5152</v>
      </c>
      <c r="BU1592" s="61" t="s">
        <v>5150</v>
      </c>
      <c r="BV1592" s="61" t="s">
        <v>3089</v>
      </c>
      <c r="BW1592" s="61" t="s">
        <v>5152</v>
      </c>
    </row>
    <row r="1593" spans="51:75">
      <c r="AY1593" s="89" t="e">
        <f>VLOOKUP(C1593,#REF!, 2,FALSE)</f>
        <v>#REF!</v>
      </c>
      <c r="BM1593" s="61" t="s">
        <v>5153</v>
      </c>
      <c r="BN1593" s="61" t="s">
        <v>812</v>
      </c>
      <c r="BO1593" s="61" t="s">
        <v>5155</v>
      </c>
      <c r="BU1593" s="61" t="s">
        <v>5153</v>
      </c>
      <c r="BV1593" s="61" t="s">
        <v>812</v>
      </c>
      <c r="BW1593" s="61" t="s">
        <v>5155</v>
      </c>
    </row>
    <row r="1594" spans="51:75">
      <c r="AY1594" s="89" t="e">
        <f>VLOOKUP(C1594,#REF!, 2,FALSE)</f>
        <v>#REF!</v>
      </c>
      <c r="BM1594" s="61" t="s">
        <v>5156</v>
      </c>
      <c r="BN1594" s="61" t="s">
        <v>2985</v>
      </c>
      <c r="BO1594" s="61" t="s">
        <v>2985</v>
      </c>
      <c r="BU1594" s="61" t="s">
        <v>5156</v>
      </c>
      <c r="BV1594" s="61" t="s">
        <v>2985</v>
      </c>
      <c r="BW1594" s="61" t="s">
        <v>2985</v>
      </c>
    </row>
    <row r="1595" spans="51:75">
      <c r="AY1595" s="89" t="e">
        <f>VLOOKUP(C1595,#REF!, 2,FALSE)</f>
        <v>#REF!</v>
      </c>
      <c r="BM1595" s="61" t="s">
        <v>5157</v>
      </c>
      <c r="BN1595" s="61" t="s">
        <v>773</v>
      </c>
      <c r="BO1595" s="61" t="s">
        <v>1870</v>
      </c>
      <c r="BU1595" s="61" t="s">
        <v>5157</v>
      </c>
      <c r="BV1595" s="61" t="s">
        <v>773</v>
      </c>
      <c r="BW1595" s="61" t="s">
        <v>1870</v>
      </c>
    </row>
    <row r="1596" spans="51:75">
      <c r="AY1596" s="89" t="e">
        <f>VLOOKUP(C1596,#REF!, 2,FALSE)</f>
        <v>#REF!</v>
      </c>
      <c r="BM1596" s="61" t="s">
        <v>5159</v>
      </c>
      <c r="BN1596" s="61" t="s">
        <v>639</v>
      </c>
      <c r="BO1596" s="61" t="s">
        <v>5160</v>
      </c>
      <c r="BU1596" s="61" t="s">
        <v>5159</v>
      </c>
      <c r="BV1596" s="61" t="s">
        <v>639</v>
      </c>
      <c r="BW1596" s="61" t="s">
        <v>5160</v>
      </c>
    </row>
    <row r="1597" spans="51:75">
      <c r="AY1597" s="89" t="e">
        <f>VLOOKUP(C1597,#REF!, 2,FALSE)</f>
        <v>#REF!</v>
      </c>
      <c r="BM1597" s="61" t="s">
        <v>5161</v>
      </c>
      <c r="BN1597" s="61" t="s">
        <v>799</v>
      </c>
      <c r="BO1597" s="61" t="s">
        <v>3185</v>
      </c>
      <c r="BU1597" s="61" t="s">
        <v>5161</v>
      </c>
      <c r="BV1597" s="61" t="s">
        <v>799</v>
      </c>
      <c r="BW1597" s="61" t="s">
        <v>3185</v>
      </c>
    </row>
    <row r="1598" spans="51:75">
      <c r="AY1598" s="89" t="e">
        <f>VLOOKUP(C1598,#REF!, 2,FALSE)</f>
        <v>#REF!</v>
      </c>
      <c r="BM1598" s="61" t="s">
        <v>974</v>
      </c>
      <c r="BN1598" s="61" t="s">
        <v>628</v>
      </c>
      <c r="BO1598" s="61" t="s">
        <v>2879</v>
      </c>
      <c r="BU1598" s="61" t="s">
        <v>974</v>
      </c>
      <c r="BV1598" s="61" t="s">
        <v>628</v>
      </c>
      <c r="BW1598" s="61" t="s">
        <v>2879</v>
      </c>
    </row>
    <row r="1599" spans="51:75">
      <c r="AY1599" s="89" t="e">
        <f>VLOOKUP(C1599,#REF!, 2,FALSE)</f>
        <v>#REF!</v>
      </c>
      <c r="BM1599" s="61" t="s">
        <v>975</v>
      </c>
      <c r="BN1599" s="61" t="s">
        <v>630</v>
      </c>
      <c r="BO1599" s="61" t="s">
        <v>5165</v>
      </c>
      <c r="BU1599" s="61" t="s">
        <v>975</v>
      </c>
      <c r="BV1599" s="61" t="s">
        <v>630</v>
      </c>
      <c r="BW1599" s="61" t="s">
        <v>5165</v>
      </c>
    </row>
    <row r="1600" spans="51:75">
      <c r="AY1600" s="89" t="e">
        <f>VLOOKUP(C1600,#REF!, 2,FALSE)</f>
        <v>#REF!</v>
      </c>
      <c r="BM1600" s="61" t="s">
        <v>5166</v>
      </c>
      <c r="BN1600" s="61" t="s">
        <v>3007</v>
      </c>
      <c r="BO1600" s="61" t="s">
        <v>5167</v>
      </c>
      <c r="BU1600" s="61" t="s">
        <v>5166</v>
      </c>
      <c r="BV1600" s="61" t="s">
        <v>3007</v>
      </c>
      <c r="BW1600" s="61" t="s">
        <v>5167</v>
      </c>
    </row>
    <row r="1601" spans="51:75">
      <c r="AY1601" s="89" t="e">
        <f>VLOOKUP(C1601,#REF!, 2,FALSE)</f>
        <v>#REF!</v>
      </c>
      <c r="BM1601" s="61" t="s">
        <v>78</v>
      </c>
      <c r="BN1601" s="61" t="s">
        <v>2434</v>
      </c>
      <c r="BO1601" s="61" t="s">
        <v>2933</v>
      </c>
      <c r="BU1601" s="61" t="s">
        <v>78</v>
      </c>
      <c r="BV1601" s="61" t="s">
        <v>2434</v>
      </c>
      <c r="BW1601" s="61" t="s">
        <v>2933</v>
      </c>
    </row>
    <row r="1602" spans="51:75">
      <c r="AY1602" s="89" t="e">
        <f>VLOOKUP(C1602,#REF!, 2,FALSE)</f>
        <v>#REF!</v>
      </c>
      <c r="BM1602" s="61" t="s">
        <v>5169</v>
      </c>
      <c r="BN1602" s="61" t="s">
        <v>1141</v>
      </c>
      <c r="BO1602" s="61" t="s">
        <v>5170</v>
      </c>
      <c r="BU1602" s="61" t="s">
        <v>5169</v>
      </c>
      <c r="BV1602" s="61" t="s">
        <v>1141</v>
      </c>
      <c r="BW1602" s="61" t="s">
        <v>5170</v>
      </c>
    </row>
    <row r="1603" spans="51:75">
      <c r="AY1603" s="89" t="e">
        <f>VLOOKUP(C1603,#REF!, 2,FALSE)</f>
        <v>#REF!</v>
      </c>
      <c r="BM1603" s="61" t="s">
        <v>976</v>
      </c>
      <c r="BN1603" s="61" t="s">
        <v>702</v>
      </c>
      <c r="BO1603" s="61" t="s">
        <v>5171</v>
      </c>
      <c r="BU1603" s="61" t="s">
        <v>976</v>
      </c>
      <c r="BV1603" s="61" t="s">
        <v>702</v>
      </c>
      <c r="BW1603" s="61" t="s">
        <v>5171</v>
      </c>
    </row>
    <row r="1604" spans="51:75">
      <c r="AY1604" s="89" t="e">
        <f>VLOOKUP(C1604,#REF!, 2,FALSE)</f>
        <v>#REF!</v>
      </c>
      <c r="BM1604" s="61" t="s">
        <v>5172</v>
      </c>
      <c r="BN1604" s="61" t="s">
        <v>3254</v>
      </c>
      <c r="BO1604" s="61" t="s">
        <v>2985</v>
      </c>
      <c r="BU1604" s="61" t="s">
        <v>5172</v>
      </c>
      <c r="BV1604" s="61" t="s">
        <v>3254</v>
      </c>
      <c r="BW1604" s="61" t="s">
        <v>2985</v>
      </c>
    </row>
    <row r="1605" spans="51:75">
      <c r="AY1605" s="89" t="e">
        <f>VLOOKUP(C1605,#REF!, 2,FALSE)</f>
        <v>#REF!</v>
      </c>
      <c r="BM1605" s="61" t="s">
        <v>79</v>
      </c>
      <c r="BN1605" s="61" t="s">
        <v>707</v>
      </c>
      <c r="BO1605" s="61" t="s">
        <v>5174</v>
      </c>
      <c r="BU1605" s="61" t="s">
        <v>79</v>
      </c>
      <c r="BV1605" s="61" t="s">
        <v>707</v>
      </c>
      <c r="BW1605" s="61" t="s">
        <v>5174</v>
      </c>
    </row>
    <row r="1606" spans="51:75">
      <c r="AY1606" s="89" t="e">
        <f>VLOOKUP(C1606,#REF!, 2,FALSE)</f>
        <v>#REF!</v>
      </c>
      <c r="BM1606" s="61" t="s">
        <v>5175</v>
      </c>
      <c r="BN1606" s="61" t="s">
        <v>638</v>
      </c>
      <c r="BO1606" s="61" t="s">
        <v>908</v>
      </c>
      <c r="BU1606" s="61" t="s">
        <v>5175</v>
      </c>
      <c r="BV1606" s="61" t="s">
        <v>638</v>
      </c>
      <c r="BW1606" s="61" t="s">
        <v>908</v>
      </c>
    </row>
    <row r="1607" spans="51:75">
      <c r="AY1607" s="89" t="e">
        <f>VLOOKUP(C1607,#REF!, 2,FALSE)</f>
        <v>#REF!</v>
      </c>
      <c r="BM1607" s="61" t="s">
        <v>5176</v>
      </c>
      <c r="BN1607" s="61" t="s">
        <v>639</v>
      </c>
      <c r="BO1607" s="61" t="s">
        <v>5178</v>
      </c>
      <c r="BU1607" s="61" t="s">
        <v>5176</v>
      </c>
      <c r="BV1607" s="61" t="s">
        <v>639</v>
      </c>
      <c r="BW1607" s="61" t="s">
        <v>5178</v>
      </c>
    </row>
    <row r="1608" spans="51:75">
      <c r="AY1608" s="89" t="e">
        <f>VLOOKUP(C1608,#REF!, 2,FALSE)</f>
        <v>#REF!</v>
      </c>
      <c r="BM1608" s="61" t="s">
        <v>5179</v>
      </c>
      <c r="BN1608" s="61" t="s">
        <v>633</v>
      </c>
      <c r="BO1608" s="61" t="s">
        <v>3368</v>
      </c>
      <c r="BU1608" s="61" t="s">
        <v>5179</v>
      </c>
      <c r="BV1608" s="61" t="s">
        <v>633</v>
      </c>
      <c r="BW1608" s="61" t="s">
        <v>3368</v>
      </c>
    </row>
    <row r="1609" spans="51:75">
      <c r="AY1609" s="89" t="e">
        <f>VLOOKUP(C1609,#REF!, 2,FALSE)</f>
        <v>#REF!</v>
      </c>
      <c r="BM1609" s="61" t="s">
        <v>977</v>
      </c>
      <c r="BN1609" s="61" t="s">
        <v>1344</v>
      </c>
      <c r="BO1609" s="61" t="s">
        <v>2373</v>
      </c>
      <c r="BU1609" s="61" t="s">
        <v>977</v>
      </c>
      <c r="BV1609" s="61" t="s">
        <v>1344</v>
      </c>
      <c r="BW1609" s="61" t="s">
        <v>2373</v>
      </c>
    </row>
    <row r="1610" spans="51:75">
      <c r="AY1610" s="89" t="e">
        <f>VLOOKUP(C1610,#REF!, 2,FALSE)</f>
        <v>#REF!</v>
      </c>
      <c r="BM1610" s="61" t="s">
        <v>978</v>
      </c>
      <c r="BN1610" s="61" t="s">
        <v>3047</v>
      </c>
      <c r="BO1610" s="61" t="s">
        <v>5182</v>
      </c>
      <c r="BU1610" s="61" t="s">
        <v>978</v>
      </c>
      <c r="BV1610" s="61" t="s">
        <v>3047</v>
      </c>
      <c r="BW1610" s="61" t="s">
        <v>5182</v>
      </c>
    </row>
    <row r="1611" spans="51:75">
      <c r="AY1611" s="89" t="e">
        <f>VLOOKUP(C1611,#REF!, 2,FALSE)</f>
        <v>#REF!</v>
      </c>
      <c r="BM1611" s="61" t="s">
        <v>5183</v>
      </c>
      <c r="BN1611" s="61" t="s">
        <v>854</v>
      </c>
      <c r="BO1611" s="61" t="s">
        <v>5184</v>
      </c>
      <c r="BU1611" s="61" t="s">
        <v>5183</v>
      </c>
      <c r="BV1611" s="61" t="s">
        <v>854</v>
      </c>
      <c r="BW1611" s="61" t="s">
        <v>5184</v>
      </c>
    </row>
    <row r="1612" spans="51:75">
      <c r="AY1612" s="89" t="e">
        <f>VLOOKUP(C1612,#REF!, 2,FALSE)</f>
        <v>#REF!</v>
      </c>
      <c r="BM1612" s="61" t="s">
        <v>979</v>
      </c>
      <c r="BN1612" s="61" t="s">
        <v>1344</v>
      </c>
      <c r="BO1612" s="61" t="s">
        <v>1000</v>
      </c>
      <c r="BU1612" s="61" t="s">
        <v>979</v>
      </c>
      <c r="BV1612" s="61" t="s">
        <v>1344</v>
      </c>
      <c r="BW1612" s="61" t="s">
        <v>1000</v>
      </c>
    </row>
    <row r="1613" spans="51:75">
      <c r="AY1613" s="89" t="e">
        <f>VLOOKUP(C1613,#REF!, 2,FALSE)</f>
        <v>#REF!</v>
      </c>
      <c r="BM1613" s="61" t="s">
        <v>980</v>
      </c>
      <c r="BN1613" s="61" t="s">
        <v>3254</v>
      </c>
      <c r="BO1613" s="61" t="s">
        <v>5185</v>
      </c>
      <c r="BU1613" s="61" t="s">
        <v>980</v>
      </c>
      <c r="BV1613" s="61" t="s">
        <v>3254</v>
      </c>
      <c r="BW1613" s="61" t="s">
        <v>5185</v>
      </c>
    </row>
    <row r="1614" spans="51:75">
      <c r="AY1614" s="89" t="e">
        <f>VLOOKUP(C1614,#REF!, 2,FALSE)</f>
        <v>#REF!</v>
      </c>
      <c r="BM1614" s="61" t="s">
        <v>5186</v>
      </c>
      <c r="BN1614" s="61" t="s">
        <v>3204</v>
      </c>
      <c r="BO1614" s="61" t="s">
        <v>5187</v>
      </c>
      <c r="BU1614" s="61" t="s">
        <v>5186</v>
      </c>
      <c r="BV1614" s="61" t="s">
        <v>3204</v>
      </c>
      <c r="BW1614" s="61" t="s">
        <v>5187</v>
      </c>
    </row>
    <row r="1615" spans="51:75">
      <c r="AY1615" s="89" t="e">
        <f>VLOOKUP(C1615,#REF!, 2,FALSE)</f>
        <v>#REF!</v>
      </c>
      <c r="BM1615" s="61" t="s">
        <v>5188</v>
      </c>
      <c r="BN1615" s="61" t="s">
        <v>2985</v>
      </c>
      <c r="BO1615" s="61" t="s">
        <v>5189</v>
      </c>
      <c r="BU1615" s="61" t="s">
        <v>5188</v>
      </c>
      <c r="BV1615" s="61" t="s">
        <v>2985</v>
      </c>
      <c r="BW1615" s="61" t="s">
        <v>5189</v>
      </c>
    </row>
    <row r="1616" spans="51:75">
      <c r="AY1616" s="89" t="e">
        <f>VLOOKUP(C1616,#REF!, 2,FALSE)</f>
        <v>#REF!</v>
      </c>
      <c r="BM1616" s="61" t="s">
        <v>5190</v>
      </c>
      <c r="BN1616" s="61" t="s">
        <v>2985</v>
      </c>
      <c r="BO1616" s="61" t="s">
        <v>2985</v>
      </c>
      <c r="BU1616" s="61" t="s">
        <v>5190</v>
      </c>
      <c r="BV1616" s="61" t="s">
        <v>2985</v>
      </c>
      <c r="BW1616" s="61" t="s">
        <v>2985</v>
      </c>
    </row>
    <row r="1617" spans="51:75">
      <c r="AY1617" s="89" t="e">
        <f>VLOOKUP(C1617,#REF!, 2,FALSE)</f>
        <v>#REF!</v>
      </c>
      <c r="BM1617" s="61" t="s">
        <v>5191</v>
      </c>
      <c r="BN1617" s="61" t="s">
        <v>671</v>
      </c>
      <c r="BO1617" s="61" t="s">
        <v>5192</v>
      </c>
      <c r="BU1617" s="61" t="s">
        <v>5191</v>
      </c>
      <c r="BV1617" s="61" t="s">
        <v>671</v>
      </c>
      <c r="BW1617" s="61" t="s">
        <v>5192</v>
      </c>
    </row>
    <row r="1618" spans="51:75">
      <c r="AY1618" s="89" t="e">
        <f>VLOOKUP(C1618,#REF!, 2,FALSE)</f>
        <v>#REF!</v>
      </c>
      <c r="BM1618" s="61" t="s">
        <v>981</v>
      </c>
      <c r="BN1618" s="61" t="s">
        <v>3204</v>
      </c>
      <c r="BO1618" s="61" t="s">
        <v>5193</v>
      </c>
      <c r="BU1618" s="61" t="s">
        <v>981</v>
      </c>
      <c r="BV1618" s="61" t="s">
        <v>3204</v>
      </c>
      <c r="BW1618" s="61" t="s">
        <v>5193</v>
      </c>
    </row>
    <row r="1619" spans="51:75">
      <c r="AY1619" s="89" t="e">
        <f>VLOOKUP(C1619,#REF!, 2,FALSE)</f>
        <v>#REF!</v>
      </c>
      <c r="BM1619" s="61" t="s">
        <v>5194</v>
      </c>
      <c r="BN1619" s="61" t="s">
        <v>16997</v>
      </c>
      <c r="BO1619" s="61" t="s">
        <v>772</v>
      </c>
      <c r="BU1619" s="61" t="s">
        <v>5194</v>
      </c>
      <c r="BV1619" s="61" t="s">
        <v>16997</v>
      </c>
      <c r="BW1619" s="61" t="s">
        <v>772</v>
      </c>
    </row>
    <row r="1620" spans="51:75">
      <c r="AY1620" s="89" t="e">
        <f>VLOOKUP(C1620,#REF!, 2,FALSE)</f>
        <v>#REF!</v>
      </c>
      <c r="BM1620" s="61" t="s">
        <v>5195</v>
      </c>
      <c r="BN1620" s="61" t="s">
        <v>2981</v>
      </c>
      <c r="BO1620" s="61" t="s">
        <v>5196</v>
      </c>
      <c r="BU1620" s="61" t="s">
        <v>5195</v>
      </c>
      <c r="BV1620" s="61" t="s">
        <v>2981</v>
      </c>
      <c r="BW1620" s="61" t="s">
        <v>5196</v>
      </c>
    </row>
    <row r="1621" spans="51:75">
      <c r="AY1621" s="89" t="e">
        <f>VLOOKUP(C1621,#REF!, 2,FALSE)</f>
        <v>#REF!</v>
      </c>
      <c r="BM1621" s="61" t="s">
        <v>5197</v>
      </c>
      <c r="BN1621" s="61" t="s">
        <v>633</v>
      </c>
      <c r="BO1621" s="61" t="s">
        <v>3226</v>
      </c>
      <c r="BU1621" s="61" t="s">
        <v>5197</v>
      </c>
      <c r="BV1621" s="61" t="s">
        <v>633</v>
      </c>
      <c r="BW1621" s="61" t="s">
        <v>3226</v>
      </c>
    </row>
    <row r="1622" spans="51:75">
      <c r="AY1622" s="89" t="e">
        <f>VLOOKUP(C1622,#REF!, 2,FALSE)</f>
        <v>#REF!</v>
      </c>
      <c r="BM1622" s="61" t="s">
        <v>5199</v>
      </c>
      <c r="BN1622" s="61" t="s">
        <v>3030</v>
      </c>
      <c r="BO1622" s="61" t="s">
        <v>5200</v>
      </c>
      <c r="BU1622" s="61" t="s">
        <v>5199</v>
      </c>
      <c r="BV1622" s="61" t="s">
        <v>3030</v>
      </c>
      <c r="BW1622" s="61" t="s">
        <v>5200</v>
      </c>
    </row>
    <row r="1623" spans="51:75">
      <c r="AY1623" s="89" t="e">
        <f>VLOOKUP(C1623,#REF!, 2,FALSE)</f>
        <v>#REF!</v>
      </c>
      <c r="BM1623" s="61" t="s">
        <v>5201</v>
      </c>
      <c r="BN1623" s="61" t="s">
        <v>3204</v>
      </c>
      <c r="BO1623" s="61" t="s">
        <v>5202</v>
      </c>
      <c r="BU1623" s="61" t="s">
        <v>5201</v>
      </c>
      <c r="BV1623" s="61" t="s">
        <v>3204</v>
      </c>
      <c r="BW1623" s="61" t="s">
        <v>5202</v>
      </c>
    </row>
    <row r="1624" spans="51:75">
      <c r="AY1624" s="89" t="e">
        <f>VLOOKUP(C1624,#REF!, 2,FALSE)</f>
        <v>#REF!</v>
      </c>
      <c r="BM1624" s="61" t="s">
        <v>5203</v>
      </c>
      <c r="BN1624" s="61" t="s">
        <v>665</v>
      </c>
      <c r="BO1624" s="61" t="s">
        <v>5204</v>
      </c>
      <c r="BU1624" s="61" t="s">
        <v>5203</v>
      </c>
      <c r="BV1624" s="61" t="s">
        <v>665</v>
      </c>
      <c r="BW1624" s="61" t="s">
        <v>5204</v>
      </c>
    </row>
    <row r="1625" spans="51:75">
      <c r="AY1625" s="89" t="e">
        <f>VLOOKUP(C1625,#REF!, 2,FALSE)</f>
        <v>#REF!</v>
      </c>
      <c r="BM1625" s="61" t="s">
        <v>5205</v>
      </c>
      <c r="BN1625" s="61" t="s">
        <v>3204</v>
      </c>
      <c r="BO1625" s="61" t="s">
        <v>1384</v>
      </c>
      <c r="BU1625" s="61" t="s">
        <v>5205</v>
      </c>
      <c r="BV1625" s="61" t="s">
        <v>3204</v>
      </c>
      <c r="BW1625" s="61" t="s">
        <v>1384</v>
      </c>
    </row>
    <row r="1626" spans="51:75">
      <c r="AY1626" s="89" t="e">
        <f>VLOOKUP(C1626,#REF!, 2,FALSE)</f>
        <v>#REF!</v>
      </c>
      <c r="BM1626" s="61" t="s">
        <v>5206</v>
      </c>
      <c r="BN1626" s="61" t="s">
        <v>3030</v>
      </c>
      <c r="BO1626" s="61" t="s">
        <v>5207</v>
      </c>
      <c r="BU1626" s="61" t="s">
        <v>5206</v>
      </c>
      <c r="BV1626" s="61" t="s">
        <v>3030</v>
      </c>
      <c r="BW1626" s="61" t="s">
        <v>5207</v>
      </c>
    </row>
    <row r="1627" spans="51:75">
      <c r="AY1627" s="89" t="e">
        <f>VLOOKUP(C1627,#REF!, 2,FALSE)</f>
        <v>#REF!</v>
      </c>
      <c r="BM1627" s="61" t="s">
        <v>5208</v>
      </c>
      <c r="BN1627" s="61" t="s">
        <v>1344</v>
      </c>
      <c r="BO1627" s="61" t="s">
        <v>772</v>
      </c>
      <c r="BU1627" s="61" t="s">
        <v>5208</v>
      </c>
      <c r="BV1627" s="61" t="s">
        <v>1344</v>
      </c>
      <c r="BW1627" s="61" t="s">
        <v>772</v>
      </c>
    </row>
    <row r="1628" spans="51:75">
      <c r="AY1628" s="89" t="e">
        <f>VLOOKUP(C1628,#REF!, 2,FALSE)</f>
        <v>#REF!</v>
      </c>
      <c r="BM1628" s="61" t="s">
        <v>5209</v>
      </c>
      <c r="BN1628" s="61" t="s">
        <v>3099</v>
      </c>
      <c r="BO1628" s="61" t="s">
        <v>5210</v>
      </c>
      <c r="BU1628" s="61" t="s">
        <v>5209</v>
      </c>
      <c r="BV1628" s="61" t="s">
        <v>3099</v>
      </c>
      <c r="BW1628" s="61" t="s">
        <v>5210</v>
      </c>
    </row>
    <row r="1629" spans="51:75">
      <c r="AY1629" s="89" t="e">
        <f>VLOOKUP(C1629,#REF!, 2,FALSE)</f>
        <v>#REF!</v>
      </c>
      <c r="BM1629" s="61" t="s">
        <v>5211</v>
      </c>
      <c r="BN1629" s="61" t="s">
        <v>3204</v>
      </c>
      <c r="BO1629" s="61" t="s">
        <v>842</v>
      </c>
      <c r="BU1629" s="61" t="s">
        <v>5211</v>
      </c>
      <c r="BV1629" s="61" t="s">
        <v>3204</v>
      </c>
      <c r="BW1629" s="61" t="s">
        <v>842</v>
      </c>
    </row>
    <row r="1630" spans="51:75">
      <c r="AY1630" s="89" t="e">
        <f>VLOOKUP(C1630,#REF!, 2,FALSE)</f>
        <v>#REF!</v>
      </c>
      <c r="BM1630" s="61" t="s">
        <v>80</v>
      </c>
      <c r="BN1630" s="61" t="s">
        <v>2981</v>
      </c>
      <c r="BO1630" s="61" t="s">
        <v>946</v>
      </c>
      <c r="BU1630" s="61" t="s">
        <v>80</v>
      </c>
      <c r="BV1630" s="61" t="s">
        <v>2981</v>
      </c>
      <c r="BW1630" s="61" t="s">
        <v>946</v>
      </c>
    </row>
    <row r="1631" spans="51:75">
      <c r="AY1631" s="89" t="e">
        <f>VLOOKUP(C1631,#REF!, 2,FALSE)</f>
        <v>#REF!</v>
      </c>
      <c r="BM1631" s="61" t="s">
        <v>5212</v>
      </c>
      <c r="BN1631" s="61" t="s">
        <v>2981</v>
      </c>
      <c r="BO1631" s="61" t="s">
        <v>5210</v>
      </c>
      <c r="BU1631" s="61" t="s">
        <v>5212</v>
      </c>
      <c r="BV1631" s="61" t="s">
        <v>2981</v>
      </c>
      <c r="BW1631" s="61" t="s">
        <v>5210</v>
      </c>
    </row>
    <row r="1632" spans="51:75">
      <c r="AY1632" s="89" t="e">
        <f>VLOOKUP(C1632,#REF!, 2,FALSE)</f>
        <v>#REF!</v>
      </c>
      <c r="BM1632" s="61" t="s">
        <v>5213</v>
      </c>
      <c r="BN1632" s="61" t="s">
        <v>3204</v>
      </c>
      <c r="BO1632" s="61" t="s">
        <v>1541</v>
      </c>
      <c r="BU1632" s="61" t="s">
        <v>5213</v>
      </c>
      <c r="BV1632" s="61" t="s">
        <v>3204</v>
      </c>
      <c r="BW1632" s="61" t="s">
        <v>1541</v>
      </c>
    </row>
    <row r="1633" spans="51:75">
      <c r="AY1633" s="89" t="e">
        <f>VLOOKUP(C1633,#REF!, 2,FALSE)</f>
        <v>#REF!</v>
      </c>
      <c r="BM1633" s="61" t="s">
        <v>5215</v>
      </c>
      <c r="BN1633" s="61" t="s">
        <v>16993</v>
      </c>
      <c r="BO1633" s="61" t="s">
        <v>667</v>
      </c>
      <c r="BU1633" s="61" t="s">
        <v>5215</v>
      </c>
      <c r="BV1633" s="61" t="s">
        <v>16993</v>
      </c>
      <c r="BW1633" s="61" t="s">
        <v>667</v>
      </c>
    </row>
    <row r="1634" spans="51:75">
      <c r="AY1634" s="89" t="e">
        <f>VLOOKUP(C1634,#REF!, 2,FALSE)</f>
        <v>#REF!</v>
      </c>
      <c r="BM1634" s="61" t="s">
        <v>5216</v>
      </c>
      <c r="BN1634" s="61" t="s">
        <v>1344</v>
      </c>
      <c r="BO1634" s="61" t="s">
        <v>3140</v>
      </c>
      <c r="BU1634" s="61" t="s">
        <v>5216</v>
      </c>
      <c r="BV1634" s="61" t="s">
        <v>1344</v>
      </c>
      <c r="BW1634" s="61" t="s">
        <v>3140</v>
      </c>
    </row>
    <row r="1635" spans="51:75">
      <c r="AY1635" s="89" t="e">
        <f>VLOOKUP(C1635,#REF!, 2,FALSE)</f>
        <v>#REF!</v>
      </c>
      <c r="BM1635" s="61" t="s">
        <v>5217</v>
      </c>
      <c r="BN1635" s="61" t="s">
        <v>3085</v>
      </c>
      <c r="BO1635" s="61" t="s">
        <v>3199</v>
      </c>
      <c r="BU1635" s="61" t="s">
        <v>5217</v>
      </c>
      <c r="BV1635" s="61" t="s">
        <v>3085</v>
      </c>
      <c r="BW1635" s="61" t="s">
        <v>3199</v>
      </c>
    </row>
    <row r="1636" spans="51:75">
      <c r="AY1636" s="89" t="e">
        <f>VLOOKUP(C1636,#REF!, 2,FALSE)</f>
        <v>#REF!</v>
      </c>
      <c r="BM1636" s="61" t="s">
        <v>5218</v>
      </c>
      <c r="BN1636" s="61" t="s">
        <v>851</v>
      </c>
      <c r="BO1636" s="61" t="s">
        <v>1598</v>
      </c>
      <c r="BU1636" s="61" t="s">
        <v>5218</v>
      </c>
      <c r="BV1636" s="61" t="s">
        <v>851</v>
      </c>
      <c r="BW1636" s="61" t="s">
        <v>1598</v>
      </c>
    </row>
    <row r="1637" spans="51:75">
      <c r="AY1637" s="89" t="e">
        <f>VLOOKUP(C1637,#REF!, 2,FALSE)</f>
        <v>#REF!</v>
      </c>
      <c r="BM1637" s="61" t="s">
        <v>5219</v>
      </c>
      <c r="BN1637" s="61" t="s">
        <v>1344</v>
      </c>
      <c r="BO1637" s="61" t="s">
        <v>2258</v>
      </c>
      <c r="BU1637" s="61" t="s">
        <v>5219</v>
      </c>
      <c r="BV1637" s="61" t="s">
        <v>1344</v>
      </c>
      <c r="BW1637" s="61" t="s">
        <v>2258</v>
      </c>
    </row>
    <row r="1638" spans="51:75">
      <c r="AY1638" s="89" t="e">
        <f>VLOOKUP(C1638,#REF!, 2,FALSE)</f>
        <v>#REF!</v>
      </c>
      <c r="BM1638" s="61" t="s">
        <v>5220</v>
      </c>
      <c r="BN1638" s="61" t="s">
        <v>3085</v>
      </c>
      <c r="BO1638" s="61" t="s">
        <v>2426</v>
      </c>
      <c r="BU1638" s="61" t="s">
        <v>5220</v>
      </c>
      <c r="BV1638" s="61" t="s">
        <v>3085</v>
      </c>
      <c r="BW1638" s="61" t="s">
        <v>2426</v>
      </c>
    </row>
    <row r="1639" spans="51:75">
      <c r="AY1639" s="89" t="e">
        <f>VLOOKUP(C1639,#REF!, 2,FALSE)</f>
        <v>#REF!</v>
      </c>
      <c r="BM1639" s="61" t="s">
        <v>5221</v>
      </c>
      <c r="BN1639" s="61" t="s">
        <v>3085</v>
      </c>
      <c r="BO1639" s="61" t="s">
        <v>2652</v>
      </c>
      <c r="BU1639" s="61" t="s">
        <v>5221</v>
      </c>
      <c r="BV1639" s="61" t="s">
        <v>3085</v>
      </c>
      <c r="BW1639" s="61" t="s">
        <v>2652</v>
      </c>
    </row>
    <row r="1640" spans="51:75">
      <c r="AY1640" s="89" t="e">
        <f>VLOOKUP(C1640,#REF!, 2,FALSE)</f>
        <v>#REF!</v>
      </c>
      <c r="BM1640" s="61" t="s">
        <v>5222</v>
      </c>
      <c r="BN1640" s="61" t="s">
        <v>3030</v>
      </c>
      <c r="BO1640" s="61" t="s">
        <v>2376</v>
      </c>
      <c r="BU1640" s="61" t="s">
        <v>5222</v>
      </c>
      <c r="BV1640" s="61" t="s">
        <v>3030</v>
      </c>
      <c r="BW1640" s="61" t="s">
        <v>2376</v>
      </c>
    </row>
    <row r="1641" spans="51:75">
      <c r="AY1641" s="89" t="e">
        <f>VLOOKUP(C1641,#REF!, 2,FALSE)</f>
        <v>#REF!</v>
      </c>
      <c r="BM1641" s="61" t="s">
        <v>5223</v>
      </c>
      <c r="BN1641" s="61" t="s">
        <v>3204</v>
      </c>
      <c r="BO1641" s="61" t="s">
        <v>5224</v>
      </c>
      <c r="BU1641" s="61" t="s">
        <v>5223</v>
      </c>
      <c r="BV1641" s="61" t="s">
        <v>3204</v>
      </c>
      <c r="BW1641" s="61" t="s">
        <v>5224</v>
      </c>
    </row>
    <row r="1642" spans="51:75">
      <c r="AY1642" s="89" t="e">
        <f>VLOOKUP(C1642,#REF!, 2,FALSE)</f>
        <v>#REF!</v>
      </c>
      <c r="BM1642" s="61" t="s">
        <v>5225</v>
      </c>
      <c r="BN1642" s="61" t="s">
        <v>3204</v>
      </c>
      <c r="BO1642" s="61" t="s">
        <v>1164</v>
      </c>
      <c r="BU1642" s="61" t="s">
        <v>5225</v>
      </c>
      <c r="BV1642" s="61" t="s">
        <v>3204</v>
      </c>
      <c r="BW1642" s="61" t="s">
        <v>1164</v>
      </c>
    </row>
    <row r="1643" spans="51:75">
      <c r="AY1643" s="89" t="e">
        <f>VLOOKUP(C1643,#REF!, 2,FALSE)</f>
        <v>#REF!</v>
      </c>
      <c r="BM1643" s="61" t="s">
        <v>5226</v>
      </c>
      <c r="BN1643" s="61" t="s">
        <v>3204</v>
      </c>
      <c r="BO1643" s="61" t="s">
        <v>5227</v>
      </c>
      <c r="BU1643" s="61" t="s">
        <v>5226</v>
      </c>
      <c r="BV1643" s="61" t="s">
        <v>3204</v>
      </c>
      <c r="BW1643" s="61" t="s">
        <v>5227</v>
      </c>
    </row>
    <row r="1644" spans="51:75">
      <c r="AY1644" s="89" t="e">
        <f>VLOOKUP(C1644,#REF!, 2,FALSE)</f>
        <v>#REF!</v>
      </c>
      <c r="BM1644" s="61" t="s">
        <v>5228</v>
      </c>
      <c r="BN1644" s="61" t="s">
        <v>2981</v>
      </c>
      <c r="BO1644" s="61" t="s">
        <v>1779</v>
      </c>
      <c r="BU1644" s="61" t="s">
        <v>5228</v>
      </c>
      <c r="BV1644" s="61" t="s">
        <v>2981</v>
      </c>
      <c r="BW1644" s="61" t="s">
        <v>1779</v>
      </c>
    </row>
    <row r="1645" spans="51:75">
      <c r="AY1645" s="89" t="e">
        <f>VLOOKUP(C1645,#REF!, 2,FALSE)</f>
        <v>#REF!</v>
      </c>
      <c r="BM1645" s="61" t="s">
        <v>5229</v>
      </c>
      <c r="BN1645" s="61" t="s">
        <v>780</v>
      </c>
      <c r="BO1645" s="61" t="s">
        <v>1420</v>
      </c>
      <c r="BU1645" s="61" t="s">
        <v>5229</v>
      </c>
      <c r="BV1645" s="61" t="s">
        <v>780</v>
      </c>
      <c r="BW1645" s="61" t="s">
        <v>1420</v>
      </c>
    </row>
    <row r="1646" spans="51:75">
      <c r="AY1646" s="89" t="e">
        <f>VLOOKUP(C1646,#REF!, 2,FALSE)</f>
        <v>#REF!</v>
      </c>
      <c r="BM1646" s="61" t="s">
        <v>5230</v>
      </c>
      <c r="BN1646" s="61" t="s">
        <v>3030</v>
      </c>
      <c r="BO1646" s="61" t="s">
        <v>2985</v>
      </c>
      <c r="BU1646" s="61" t="s">
        <v>5230</v>
      </c>
      <c r="BV1646" s="61" t="s">
        <v>3030</v>
      </c>
      <c r="BW1646" s="61" t="s">
        <v>2985</v>
      </c>
    </row>
    <row r="1647" spans="51:75">
      <c r="AY1647" s="89" t="e">
        <f>VLOOKUP(C1647,#REF!, 2,FALSE)</f>
        <v>#REF!</v>
      </c>
      <c r="BM1647" s="61" t="s">
        <v>5231</v>
      </c>
      <c r="BN1647" s="61" t="s">
        <v>3204</v>
      </c>
      <c r="BO1647" s="61" t="s">
        <v>5232</v>
      </c>
      <c r="BU1647" s="61" t="s">
        <v>5231</v>
      </c>
      <c r="BV1647" s="61" t="s">
        <v>3204</v>
      </c>
      <c r="BW1647" s="61" t="s">
        <v>5232</v>
      </c>
    </row>
    <row r="1648" spans="51:75">
      <c r="AY1648" s="89" t="e">
        <f>VLOOKUP(C1648,#REF!, 2,FALSE)</f>
        <v>#REF!</v>
      </c>
      <c r="BM1648" s="61" t="s">
        <v>5233</v>
      </c>
      <c r="BN1648" s="61" t="s">
        <v>707</v>
      </c>
      <c r="BO1648" s="61" t="s">
        <v>4520</v>
      </c>
      <c r="BU1648" s="61" t="s">
        <v>5233</v>
      </c>
      <c r="BV1648" s="61" t="s">
        <v>707</v>
      </c>
      <c r="BW1648" s="61" t="s">
        <v>4520</v>
      </c>
    </row>
    <row r="1649" spans="51:75">
      <c r="AY1649" s="89" t="e">
        <f>VLOOKUP(C1649,#REF!, 2,FALSE)</f>
        <v>#REF!</v>
      </c>
      <c r="BM1649" s="61" t="s">
        <v>5234</v>
      </c>
      <c r="BN1649" s="61" t="s">
        <v>3007</v>
      </c>
      <c r="BO1649" s="61" t="s">
        <v>787</v>
      </c>
      <c r="BU1649" s="61" t="s">
        <v>5234</v>
      </c>
      <c r="BV1649" s="61" t="s">
        <v>3007</v>
      </c>
      <c r="BW1649" s="61" t="s">
        <v>787</v>
      </c>
    </row>
    <row r="1650" spans="51:75">
      <c r="AY1650" s="89" t="e">
        <f>VLOOKUP(C1650,#REF!, 2,FALSE)</f>
        <v>#REF!</v>
      </c>
      <c r="BM1650" s="61" t="s">
        <v>982</v>
      </c>
      <c r="BN1650" s="61" t="s">
        <v>3204</v>
      </c>
      <c r="BO1650" s="61" t="s">
        <v>1073</v>
      </c>
      <c r="BU1650" s="61" t="s">
        <v>982</v>
      </c>
      <c r="BV1650" s="61" t="s">
        <v>3204</v>
      </c>
      <c r="BW1650" s="61" t="s">
        <v>1073</v>
      </c>
    </row>
    <row r="1651" spans="51:75">
      <c r="AY1651" s="89" t="e">
        <f>VLOOKUP(C1651,#REF!, 2,FALSE)</f>
        <v>#REF!</v>
      </c>
      <c r="BM1651" s="61" t="s">
        <v>5235</v>
      </c>
      <c r="BN1651" s="61" t="s">
        <v>1141</v>
      </c>
      <c r="BO1651" s="61" t="s">
        <v>4612</v>
      </c>
      <c r="BU1651" s="61" t="s">
        <v>5235</v>
      </c>
      <c r="BV1651" s="61" t="s">
        <v>1141</v>
      </c>
      <c r="BW1651" s="61" t="s">
        <v>4612</v>
      </c>
    </row>
    <row r="1652" spans="51:75">
      <c r="AY1652" s="89" t="e">
        <f>VLOOKUP(C1652,#REF!, 2,FALSE)</f>
        <v>#REF!</v>
      </c>
      <c r="BM1652" s="61" t="s">
        <v>983</v>
      </c>
      <c r="BN1652" s="61" t="s">
        <v>3204</v>
      </c>
      <c r="BO1652" s="61" t="s">
        <v>5236</v>
      </c>
      <c r="BU1652" s="61" t="s">
        <v>983</v>
      </c>
      <c r="BV1652" s="61" t="s">
        <v>3204</v>
      </c>
      <c r="BW1652" s="61" t="s">
        <v>5236</v>
      </c>
    </row>
    <row r="1653" spans="51:75">
      <c r="AY1653" s="89" t="e">
        <f>VLOOKUP(C1653,#REF!, 2,FALSE)</f>
        <v>#REF!</v>
      </c>
      <c r="BM1653" s="61" t="s">
        <v>5237</v>
      </c>
      <c r="BN1653" s="61" t="s">
        <v>3204</v>
      </c>
      <c r="BO1653" s="61" t="s">
        <v>4798</v>
      </c>
      <c r="BU1653" s="61" t="s">
        <v>5237</v>
      </c>
      <c r="BV1653" s="61" t="s">
        <v>3204</v>
      </c>
      <c r="BW1653" s="61" t="s">
        <v>4798</v>
      </c>
    </row>
    <row r="1654" spans="51:75">
      <c r="AY1654" s="89" t="e">
        <f>VLOOKUP(C1654,#REF!, 2,FALSE)</f>
        <v>#REF!</v>
      </c>
      <c r="BM1654" s="61" t="s">
        <v>5238</v>
      </c>
      <c r="BN1654" s="61" t="s">
        <v>3204</v>
      </c>
      <c r="BO1654" s="61" t="s">
        <v>960</v>
      </c>
      <c r="BU1654" s="61" t="s">
        <v>5238</v>
      </c>
      <c r="BV1654" s="61" t="s">
        <v>3204</v>
      </c>
      <c r="BW1654" s="61" t="s">
        <v>960</v>
      </c>
    </row>
    <row r="1655" spans="51:75">
      <c r="AY1655" s="89" t="e">
        <f>VLOOKUP(C1655,#REF!, 2,FALSE)</f>
        <v>#REF!</v>
      </c>
      <c r="BM1655" s="61" t="s">
        <v>5240</v>
      </c>
      <c r="BN1655" s="61" t="s">
        <v>3204</v>
      </c>
      <c r="BO1655" s="61" t="s">
        <v>2985</v>
      </c>
      <c r="BU1655" s="61" t="s">
        <v>5240</v>
      </c>
      <c r="BV1655" s="61" t="s">
        <v>3204</v>
      </c>
      <c r="BW1655" s="61" t="s">
        <v>2985</v>
      </c>
    </row>
    <row r="1656" spans="51:75">
      <c r="AY1656" s="89" t="e">
        <f>VLOOKUP(C1656,#REF!, 2,FALSE)</f>
        <v>#REF!</v>
      </c>
      <c r="BM1656" s="61" t="s">
        <v>5241</v>
      </c>
      <c r="BN1656" s="61" t="s">
        <v>630</v>
      </c>
      <c r="BO1656" s="61" t="s">
        <v>5243</v>
      </c>
      <c r="BU1656" s="61" t="s">
        <v>5241</v>
      </c>
      <c r="BV1656" s="61" t="s">
        <v>630</v>
      </c>
      <c r="BW1656" s="61" t="s">
        <v>5243</v>
      </c>
    </row>
    <row r="1657" spans="51:75">
      <c r="AY1657" s="89" t="e">
        <f>VLOOKUP(C1657,#REF!, 2,FALSE)</f>
        <v>#REF!</v>
      </c>
      <c r="BM1657" s="61" t="s">
        <v>984</v>
      </c>
      <c r="BN1657" s="61" t="s">
        <v>721</v>
      </c>
      <c r="BO1657" s="61" t="s">
        <v>5244</v>
      </c>
      <c r="BU1657" s="61" t="s">
        <v>984</v>
      </c>
      <c r="BV1657" s="61" t="s">
        <v>721</v>
      </c>
      <c r="BW1657" s="61" t="s">
        <v>5244</v>
      </c>
    </row>
    <row r="1658" spans="51:75">
      <c r="AY1658" s="89" t="e">
        <f>VLOOKUP(C1658,#REF!, 2,FALSE)</f>
        <v>#REF!</v>
      </c>
      <c r="BM1658" s="61" t="s">
        <v>5245</v>
      </c>
      <c r="BN1658" s="61" t="s">
        <v>717</v>
      </c>
      <c r="BO1658" s="61" t="s">
        <v>5246</v>
      </c>
      <c r="BU1658" s="61" t="s">
        <v>5245</v>
      </c>
      <c r="BV1658" s="61" t="s">
        <v>717</v>
      </c>
      <c r="BW1658" s="61" t="s">
        <v>5246</v>
      </c>
    </row>
    <row r="1659" spans="51:75">
      <c r="AY1659" s="89" t="e">
        <f>VLOOKUP(C1659,#REF!, 2,FALSE)</f>
        <v>#REF!</v>
      </c>
      <c r="BM1659" s="61" t="s">
        <v>5247</v>
      </c>
      <c r="BN1659" s="61" t="s">
        <v>3204</v>
      </c>
      <c r="BO1659" s="61" t="s">
        <v>1966</v>
      </c>
      <c r="BU1659" s="61" t="s">
        <v>5247</v>
      </c>
      <c r="BV1659" s="61" t="s">
        <v>3204</v>
      </c>
      <c r="BW1659" s="61" t="s">
        <v>1966</v>
      </c>
    </row>
    <row r="1660" spans="51:75">
      <c r="AY1660" s="89" t="e">
        <f>VLOOKUP(C1660,#REF!, 2,FALSE)</f>
        <v>#REF!</v>
      </c>
      <c r="BM1660" s="61" t="s">
        <v>5248</v>
      </c>
      <c r="BN1660" s="61" t="s">
        <v>630</v>
      </c>
      <c r="BO1660" s="61" t="s">
        <v>5249</v>
      </c>
      <c r="BU1660" s="61" t="s">
        <v>5248</v>
      </c>
      <c r="BV1660" s="61" t="s">
        <v>630</v>
      </c>
      <c r="BW1660" s="61" t="s">
        <v>5249</v>
      </c>
    </row>
    <row r="1661" spans="51:75">
      <c r="AY1661" s="89" t="e">
        <f>VLOOKUP(C1661,#REF!, 2,FALSE)</f>
        <v>#REF!</v>
      </c>
      <c r="BM1661" s="61" t="s">
        <v>5250</v>
      </c>
      <c r="BN1661" s="61" t="s">
        <v>3204</v>
      </c>
      <c r="BO1661" s="61" t="s">
        <v>5251</v>
      </c>
      <c r="BU1661" s="61" t="s">
        <v>5250</v>
      </c>
      <c r="BV1661" s="61" t="s">
        <v>3204</v>
      </c>
      <c r="BW1661" s="61" t="s">
        <v>5251</v>
      </c>
    </row>
    <row r="1662" spans="51:75">
      <c r="AY1662" s="89" t="e">
        <f>VLOOKUP(C1662,#REF!, 2,FALSE)</f>
        <v>#REF!</v>
      </c>
      <c r="BM1662" s="61" t="s">
        <v>5252</v>
      </c>
      <c r="BN1662" s="61" t="s">
        <v>717</v>
      </c>
      <c r="BO1662" s="61" t="s">
        <v>3038</v>
      </c>
      <c r="BU1662" s="61" t="s">
        <v>5252</v>
      </c>
      <c r="BV1662" s="61" t="s">
        <v>717</v>
      </c>
      <c r="BW1662" s="61" t="s">
        <v>3038</v>
      </c>
    </row>
    <row r="1663" spans="51:75">
      <c r="AY1663" s="89" t="e">
        <f>VLOOKUP(C1663,#REF!, 2,FALSE)</f>
        <v>#REF!</v>
      </c>
      <c r="BM1663" s="61" t="s">
        <v>5253</v>
      </c>
      <c r="BN1663" s="61" t="s">
        <v>3204</v>
      </c>
      <c r="BO1663" s="61" t="s">
        <v>5232</v>
      </c>
      <c r="BU1663" s="61" t="s">
        <v>5253</v>
      </c>
      <c r="BV1663" s="61" t="s">
        <v>3204</v>
      </c>
      <c r="BW1663" s="61" t="s">
        <v>5232</v>
      </c>
    </row>
    <row r="1664" spans="51:75">
      <c r="AY1664" s="89" t="e">
        <f>VLOOKUP(C1664,#REF!, 2,FALSE)</f>
        <v>#REF!</v>
      </c>
      <c r="BM1664" s="61" t="s">
        <v>5254</v>
      </c>
      <c r="BN1664" s="61" t="s">
        <v>3007</v>
      </c>
      <c r="BO1664" s="61" t="s">
        <v>787</v>
      </c>
      <c r="BU1664" s="61" t="s">
        <v>5254</v>
      </c>
      <c r="BV1664" s="61" t="s">
        <v>3007</v>
      </c>
      <c r="BW1664" s="61" t="s">
        <v>787</v>
      </c>
    </row>
    <row r="1665" spans="51:75">
      <c r="AY1665" s="89" t="e">
        <f>VLOOKUP(C1665,#REF!, 2,FALSE)</f>
        <v>#REF!</v>
      </c>
      <c r="BM1665" s="61" t="s">
        <v>5256</v>
      </c>
      <c r="BN1665" s="61" t="s">
        <v>3204</v>
      </c>
      <c r="BO1665" s="61" t="s">
        <v>3906</v>
      </c>
      <c r="BU1665" s="61" t="s">
        <v>5256</v>
      </c>
      <c r="BV1665" s="61" t="s">
        <v>3204</v>
      </c>
      <c r="BW1665" s="61" t="s">
        <v>3906</v>
      </c>
    </row>
    <row r="1666" spans="51:75">
      <c r="AY1666" s="89" t="e">
        <f>VLOOKUP(C1666,#REF!, 2,FALSE)</f>
        <v>#REF!</v>
      </c>
      <c r="BM1666" s="61" t="s">
        <v>5258</v>
      </c>
      <c r="BN1666" s="61" t="s">
        <v>789</v>
      </c>
      <c r="BO1666" s="61" t="s">
        <v>4676</v>
      </c>
      <c r="BU1666" s="61" t="s">
        <v>5258</v>
      </c>
      <c r="BV1666" s="61" t="s">
        <v>789</v>
      </c>
      <c r="BW1666" s="61" t="s">
        <v>4676</v>
      </c>
    </row>
    <row r="1667" spans="51:75">
      <c r="AY1667" s="89" t="e">
        <f>VLOOKUP(C1667,#REF!, 2,FALSE)</f>
        <v>#REF!</v>
      </c>
      <c r="BM1667" s="61" t="s">
        <v>5259</v>
      </c>
      <c r="BN1667" s="61" t="s">
        <v>3007</v>
      </c>
      <c r="BO1667" s="61" t="s">
        <v>1264</v>
      </c>
      <c r="BU1667" s="61" t="s">
        <v>5259</v>
      </c>
      <c r="BV1667" s="61" t="s">
        <v>3007</v>
      </c>
      <c r="BW1667" s="61" t="s">
        <v>1264</v>
      </c>
    </row>
    <row r="1668" spans="51:75">
      <c r="AY1668" s="89" t="e">
        <f>VLOOKUP(C1668,#REF!, 2,FALSE)</f>
        <v>#REF!</v>
      </c>
      <c r="BM1668" s="61" t="s">
        <v>985</v>
      </c>
      <c r="BN1668" s="61" t="s">
        <v>1344</v>
      </c>
      <c r="BO1668" s="61" t="s">
        <v>5260</v>
      </c>
      <c r="BU1668" s="61" t="s">
        <v>985</v>
      </c>
      <c r="BV1668" s="61" t="s">
        <v>1344</v>
      </c>
      <c r="BW1668" s="61" t="s">
        <v>5260</v>
      </c>
    </row>
    <row r="1669" spans="51:75">
      <c r="AY1669" s="89" t="e">
        <f>VLOOKUP(C1669,#REF!, 2,FALSE)</f>
        <v>#REF!</v>
      </c>
      <c r="BM1669" s="61" t="s">
        <v>5261</v>
      </c>
      <c r="BN1669" s="61" t="s">
        <v>3204</v>
      </c>
      <c r="BO1669" s="61" t="s">
        <v>5262</v>
      </c>
      <c r="BU1669" s="61" t="s">
        <v>5261</v>
      </c>
      <c r="BV1669" s="61" t="s">
        <v>3204</v>
      </c>
      <c r="BW1669" s="61" t="s">
        <v>5262</v>
      </c>
    </row>
    <row r="1670" spans="51:75">
      <c r="AY1670" s="89" t="e">
        <f>VLOOKUP(C1670,#REF!, 2,FALSE)</f>
        <v>#REF!</v>
      </c>
      <c r="BM1670" s="61" t="s">
        <v>5264</v>
      </c>
      <c r="BN1670" s="61" t="s">
        <v>3204</v>
      </c>
      <c r="BO1670" s="61" t="s">
        <v>4492</v>
      </c>
      <c r="BU1670" s="61" t="s">
        <v>5264</v>
      </c>
      <c r="BV1670" s="61" t="s">
        <v>3204</v>
      </c>
      <c r="BW1670" s="61" t="s">
        <v>4492</v>
      </c>
    </row>
    <row r="1671" spans="51:75">
      <c r="AY1671" s="89" t="e">
        <f>VLOOKUP(C1671,#REF!, 2,FALSE)</f>
        <v>#REF!</v>
      </c>
      <c r="BM1671" s="61" t="s">
        <v>5265</v>
      </c>
      <c r="BN1671" s="61" t="s">
        <v>3204</v>
      </c>
      <c r="BO1671" s="61" t="s">
        <v>4802</v>
      </c>
      <c r="BU1671" s="61" t="s">
        <v>5265</v>
      </c>
      <c r="BV1671" s="61" t="s">
        <v>3204</v>
      </c>
      <c r="BW1671" s="61" t="s">
        <v>4802</v>
      </c>
    </row>
    <row r="1672" spans="51:75">
      <c r="AY1672" s="89" t="e">
        <f>VLOOKUP(C1672,#REF!, 2,FALSE)</f>
        <v>#REF!</v>
      </c>
      <c r="BM1672" s="61" t="s">
        <v>5266</v>
      </c>
      <c r="BN1672" s="61" t="s">
        <v>864</v>
      </c>
      <c r="BO1672" s="61" t="s">
        <v>1339</v>
      </c>
      <c r="BU1672" s="61" t="s">
        <v>5266</v>
      </c>
      <c r="BV1672" s="61" t="s">
        <v>864</v>
      </c>
      <c r="BW1672" s="61" t="s">
        <v>1339</v>
      </c>
    </row>
    <row r="1673" spans="51:75">
      <c r="AY1673" s="89" t="e">
        <f>VLOOKUP(C1673,#REF!, 2,FALSE)</f>
        <v>#REF!</v>
      </c>
      <c r="BM1673" s="61" t="s">
        <v>5267</v>
      </c>
      <c r="BN1673" s="61" t="s">
        <v>638</v>
      </c>
      <c r="BO1673" s="61" t="s">
        <v>922</v>
      </c>
      <c r="BU1673" s="61" t="s">
        <v>5267</v>
      </c>
      <c r="BV1673" s="61" t="s">
        <v>638</v>
      </c>
      <c r="BW1673" s="61" t="s">
        <v>922</v>
      </c>
    </row>
    <row r="1674" spans="51:75">
      <c r="AY1674" s="89" t="e">
        <f>VLOOKUP(C1674,#REF!, 2,FALSE)</f>
        <v>#REF!</v>
      </c>
      <c r="BM1674" s="61" t="s">
        <v>986</v>
      </c>
      <c r="BN1674" s="61" t="s">
        <v>3204</v>
      </c>
      <c r="BO1674" s="61" t="s">
        <v>5268</v>
      </c>
      <c r="BU1674" s="61" t="s">
        <v>986</v>
      </c>
      <c r="BV1674" s="61" t="s">
        <v>3204</v>
      </c>
      <c r="BW1674" s="61" t="s">
        <v>5268</v>
      </c>
    </row>
    <row r="1675" spans="51:75">
      <c r="AY1675" s="89" t="e">
        <f>VLOOKUP(C1675,#REF!, 2,FALSE)</f>
        <v>#REF!</v>
      </c>
      <c r="BM1675" s="61" t="s">
        <v>5269</v>
      </c>
      <c r="BN1675" s="61" t="s">
        <v>621</v>
      </c>
      <c r="BO1675" s="61" t="s">
        <v>2985</v>
      </c>
      <c r="BU1675" s="61" t="s">
        <v>5269</v>
      </c>
      <c r="BV1675" s="61" t="s">
        <v>621</v>
      </c>
      <c r="BW1675" s="61" t="s">
        <v>2985</v>
      </c>
    </row>
    <row r="1676" spans="51:75">
      <c r="AY1676" s="89" t="e">
        <f>VLOOKUP(C1676,#REF!, 2,FALSE)</f>
        <v>#REF!</v>
      </c>
      <c r="BM1676" s="61" t="s">
        <v>987</v>
      </c>
      <c r="BN1676" s="61" t="s">
        <v>3204</v>
      </c>
      <c r="BO1676" s="61" t="s">
        <v>2197</v>
      </c>
      <c r="BU1676" s="61" t="s">
        <v>987</v>
      </c>
      <c r="BV1676" s="61" t="s">
        <v>3204</v>
      </c>
      <c r="BW1676" s="61" t="s">
        <v>2197</v>
      </c>
    </row>
    <row r="1677" spans="51:75">
      <c r="AY1677" s="89" t="e">
        <f>VLOOKUP(C1677,#REF!, 2,FALSE)</f>
        <v>#REF!</v>
      </c>
      <c r="BM1677" s="61" t="s">
        <v>5271</v>
      </c>
      <c r="BN1677" s="61" t="s">
        <v>3204</v>
      </c>
      <c r="BO1677" s="61" t="s">
        <v>2169</v>
      </c>
      <c r="BU1677" s="61" t="s">
        <v>5271</v>
      </c>
      <c r="BV1677" s="61" t="s">
        <v>3204</v>
      </c>
      <c r="BW1677" s="61" t="s">
        <v>2169</v>
      </c>
    </row>
    <row r="1678" spans="51:75">
      <c r="AY1678" s="89" t="e">
        <f>VLOOKUP(C1678,#REF!, 2,FALSE)</f>
        <v>#REF!</v>
      </c>
      <c r="BM1678" s="61" t="s">
        <v>5273</v>
      </c>
      <c r="BN1678" s="61" t="s">
        <v>2981</v>
      </c>
      <c r="BO1678" s="61" t="s">
        <v>5274</v>
      </c>
      <c r="BU1678" s="61" t="s">
        <v>5273</v>
      </c>
      <c r="BV1678" s="61" t="s">
        <v>2981</v>
      </c>
      <c r="BW1678" s="61" t="s">
        <v>5274</v>
      </c>
    </row>
    <row r="1679" spans="51:75">
      <c r="AY1679" s="89" t="e">
        <f>VLOOKUP(C1679,#REF!, 2,FALSE)</f>
        <v>#REF!</v>
      </c>
      <c r="BM1679" s="61" t="s">
        <v>5275</v>
      </c>
      <c r="BN1679" s="61" t="s">
        <v>3099</v>
      </c>
      <c r="BO1679" s="61" t="s">
        <v>1613</v>
      </c>
      <c r="BU1679" s="61" t="s">
        <v>5275</v>
      </c>
      <c r="BV1679" s="61" t="s">
        <v>3099</v>
      </c>
      <c r="BW1679" s="61" t="s">
        <v>1613</v>
      </c>
    </row>
    <row r="1680" spans="51:75">
      <c r="AY1680" s="89" t="e">
        <f>VLOOKUP(C1680,#REF!, 2,FALSE)</f>
        <v>#REF!</v>
      </c>
      <c r="BM1680" s="61" t="s">
        <v>988</v>
      </c>
      <c r="BN1680" s="61" t="s">
        <v>3204</v>
      </c>
      <c r="BO1680" s="61" t="s">
        <v>1329</v>
      </c>
      <c r="BU1680" s="61" t="s">
        <v>988</v>
      </c>
      <c r="BV1680" s="61" t="s">
        <v>3204</v>
      </c>
      <c r="BW1680" s="61" t="s">
        <v>1329</v>
      </c>
    </row>
    <row r="1681" spans="51:75">
      <c r="AY1681" s="89" t="e">
        <f>VLOOKUP(C1681,#REF!, 2,FALSE)</f>
        <v>#REF!</v>
      </c>
      <c r="BM1681" s="61" t="s">
        <v>5276</v>
      </c>
      <c r="BN1681" s="61" t="s">
        <v>665</v>
      </c>
      <c r="BO1681" s="61" t="s">
        <v>1613</v>
      </c>
      <c r="BU1681" s="61" t="s">
        <v>5276</v>
      </c>
      <c r="BV1681" s="61" t="s">
        <v>665</v>
      </c>
      <c r="BW1681" s="61" t="s">
        <v>1613</v>
      </c>
    </row>
    <row r="1682" spans="51:75">
      <c r="AY1682" s="89" t="e">
        <f>VLOOKUP(C1682,#REF!, 2,FALSE)</f>
        <v>#REF!</v>
      </c>
      <c r="BM1682" s="61" t="s">
        <v>989</v>
      </c>
      <c r="BN1682" s="61" t="s">
        <v>3204</v>
      </c>
      <c r="BO1682" s="61" t="s">
        <v>5277</v>
      </c>
      <c r="BU1682" s="61" t="s">
        <v>989</v>
      </c>
      <c r="BV1682" s="61" t="s">
        <v>3204</v>
      </c>
      <c r="BW1682" s="61" t="s">
        <v>5277</v>
      </c>
    </row>
    <row r="1683" spans="51:75">
      <c r="AY1683" s="89" t="e">
        <f>VLOOKUP(C1683,#REF!, 2,FALSE)</f>
        <v>#REF!</v>
      </c>
      <c r="BM1683" s="61" t="s">
        <v>990</v>
      </c>
      <c r="BN1683" s="61" t="s">
        <v>16993</v>
      </c>
      <c r="BO1683" s="61" t="s">
        <v>4463</v>
      </c>
      <c r="BU1683" s="61" t="s">
        <v>990</v>
      </c>
      <c r="BV1683" s="61" t="s">
        <v>16993</v>
      </c>
      <c r="BW1683" s="61" t="s">
        <v>4463</v>
      </c>
    </row>
    <row r="1684" spans="51:75">
      <c r="AY1684" s="89" t="e">
        <f>VLOOKUP(C1684,#REF!, 2,FALSE)</f>
        <v>#REF!</v>
      </c>
      <c r="BM1684" s="61" t="s">
        <v>5279</v>
      </c>
      <c r="BN1684" s="61" t="s">
        <v>1344</v>
      </c>
      <c r="BO1684" s="61" t="s">
        <v>5280</v>
      </c>
      <c r="BU1684" s="61" t="s">
        <v>5279</v>
      </c>
      <c r="BV1684" s="61" t="s">
        <v>1344</v>
      </c>
      <c r="BW1684" s="61" t="s">
        <v>5280</v>
      </c>
    </row>
    <row r="1685" spans="51:75">
      <c r="AY1685" s="89" t="e">
        <f>VLOOKUP(C1685,#REF!, 2,FALSE)</f>
        <v>#REF!</v>
      </c>
      <c r="BM1685" s="61" t="s">
        <v>122</v>
      </c>
      <c r="BN1685" s="61" t="s">
        <v>3047</v>
      </c>
      <c r="BO1685" s="61" t="s">
        <v>5281</v>
      </c>
      <c r="BU1685" s="61" t="s">
        <v>122</v>
      </c>
      <c r="BV1685" s="61" t="s">
        <v>3047</v>
      </c>
      <c r="BW1685" s="61" t="s">
        <v>5281</v>
      </c>
    </row>
    <row r="1686" spans="51:75">
      <c r="AY1686" s="89" t="e">
        <f>VLOOKUP(C1686,#REF!, 2,FALSE)</f>
        <v>#REF!</v>
      </c>
      <c r="BM1686" s="61" t="s">
        <v>991</v>
      </c>
      <c r="BN1686" s="61" t="s">
        <v>2981</v>
      </c>
      <c r="BO1686" s="61" t="s">
        <v>5282</v>
      </c>
      <c r="BU1686" s="61" t="s">
        <v>991</v>
      </c>
      <c r="BV1686" s="61" t="s">
        <v>2981</v>
      </c>
      <c r="BW1686" s="61" t="s">
        <v>5282</v>
      </c>
    </row>
    <row r="1687" spans="51:75">
      <c r="AY1687" s="89" t="e">
        <f>VLOOKUP(C1687,#REF!, 2,FALSE)</f>
        <v>#REF!</v>
      </c>
      <c r="BM1687" s="61" t="s">
        <v>5283</v>
      </c>
      <c r="BN1687" s="61" t="s">
        <v>1344</v>
      </c>
      <c r="BO1687" s="61" t="s">
        <v>3507</v>
      </c>
      <c r="BU1687" s="61" t="s">
        <v>5283</v>
      </c>
      <c r="BV1687" s="61" t="s">
        <v>1344</v>
      </c>
      <c r="BW1687" s="61" t="s">
        <v>3507</v>
      </c>
    </row>
    <row r="1688" spans="51:75">
      <c r="AY1688" s="89" t="e">
        <f>VLOOKUP(C1688,#REF!, 2,FALSE)</f>
        <v>#REF!</v>
      </c>
      <c r="BM1688" s="61" t="s">
        <v>992</v>
      </c>
      <c r="BN1688" s="61" t="s">
        <v>16993</v>
      </c>
      <c r="BO1688" s="61" t="s">
        <v>4436</v>
      </c>
      <c r="BU1688" s="61" t="s">
        <v>992</v>
      </c>
      <c r="BV1688" s="61" t="s">
        <v>16993</v>
      </c>
      <c r="BW1688" s="61" t="s">
        <v>4436</v>
      </c>
    </row>
    <row r="1689" spans="51:75">
      <c r="AY1689" s="89" t="e">
        <f>VLOOKUP(C1689,#REF!, 2,FALSE)</f>
        <v>#REF!</v>
      </c>
      <c r="BM1689" s="61" t="s">
        <v>5284</v>
      </c>
      <c r="BN1689" s="61" t="s">
        <v>3204</v>
      </c>
      <c r="BO1689" s="61" t="s">
        <v>5285</v>
      </c>
      <c r="BU1689" s="61" t="s">
        <v>5284</v>
      </c>
      <c r="BV1689" s="61" t="s">
        <v>3204</v>
      </c>
      <c r="BW1689" s="61" t="s">
        <v>5285</v>
      </c>
    </row>
    <row r="1690" spans="51:75">
      <c r="AY1690" s="89" t="e">
        <f>VLOOKUP(C1690,#REF!, 2,FALSE)</f>
        <v>#REF!</v>
      </c>
      <c r="BM1690" s="61" t="s">
        <v>5286</v>
      </c>
      <c r="BN1690" s="61" t="s">
        <v>3030</v>
      </c>
      <c r="BO1690" s="61" t="s">
        <v>5287</v>
      </c>
      <c r="BU1690" s="61" t="s">
        <v>5286</v>
      </c>
      <c r="BV1690" s="61" t="s">
        <v>3030</v>
      </c>
      <c r="BW1690" s="61" t="s">
        <v>5287</v>
      </c>
    </row>
    <row r="1691" spans="51:75">
      <c r="AY1691" s="89" t="e">
        <f>VLOOKUP(C1691,#REF!, 2,FALSE)</f>
        <v>#REF!</v>
      </c>
      <c r="BM1691" s="61" t="s">
        <v>5288</v>
      </c>
      <c r="BN1691" s="61" t="s">
        <v>3204</v>
      </c>
      <c r="BO1691" s="61" t="s">
        <v>5289</v>
      </c>
      <c r="BU1691" s="61" t="s">
        <v>5288</v>
      </c>
      <c r="BV1691" s="61" t="s">
        <v>3204</v>
      </c>
      <c r="BW1691" s="61" t="s">
        <v>5289</v>
      </c>
    </row>
    <row r="1692" spans="51:75">
      <c r="AY1692" s="89" t="e">
        <f>VLOOKUP(C1692,#REF!, 2,FALSE)</f>
        <v>#REF!</v>
      </c>
      <c r="BM1692" s="61" t="s">
        <v>5290</v>
      </c>
      <c r="BN1692" s="61" t="s">
        <v>3047</v>
      </c>
      <c r="BO1692" s="61" t="s">
        <v>5291</v>
      </c>
      <c r="BU1692" s="61" t="s">
        <v>5290</v>
      </c>
      <c r="BV1692" s="61" t="s">
        <v>3047</v>
      </c>
      <c r="BW1692" s="61" t="s">
        <v>5291</v>
      </c>
    </row>
    <row r="1693" spans="51:75">
      <c r="AY1693" s="89" t="e">
        <f>VLOOKUP(C1693,#REF!, 2,FALSE)</f>
        <v>#REF!</v>
      </c>
      <c r="BM1693" s="61" t="s">
        <v>5292</v>
      </c>
      <c r="BN1693" s="61" t="s">
        <v>3204</v>
      </c>
      <c r="BO1693" s="61" t="s">
        <v>5293</v>
      </c>
      <c r="BU1693" s="61" t="s">
        <v>5292</v>
      </c>
      <c r="BV1693" s="61" t="s">
        <v>3204</v>
      </c>
      <c r="BW1693" s="61" t="s">
        <v>5293</v>
      </c>
    </row>
    <row r="1694" spans="51:75">
      <c r="AY1694" s="89" t="e">
        <f>VLOOKUP(C1694,#REF!, 2,FALSE)</f>
        <v>#REF!</v>
      </c>
      <c r="BM1694" s="61" t="s">
        <v>993</v>
      </c>
      <c r="BN1694" s="61" t="s">
        <v>1141</v>
      </c>
      <c r="BO1694" s="61" t="s">
        <v>1267</v>
      </c>
      <c r="BU1694" s="61" t="s">
        <v>993</v>
      </c>
      <c r="BV1694" s="61" t="s">
        <v>1141</v>
      </c>
      <c r="BW1694" s="61" t="s">
        <v>1267</v>
      </c>
    </row>
    <row r="1695" spans="51:75">
      <c r="AY1695" s="89" t="e">
        <f>VLOOKUP(C1695,#REF!, 2,FALSE)</f>
        <v>#REF!</v>
      </c>
      <c r="BM1695" s="61" t="s">
        <v>5294</v>
      </c>
      <c r="BN1695" s="61" t="s">
        <v>1344</v>
      </c>
      <c r="BO1695" s="61" t="s">
        <v>3618</v>
      </c>
      <c r="BU1695" s="61" t="s">
        <v>5294</v>
      </c>
      <c r="BV1695" s="61" t="s">
        <v>1344</v>
      </c>
      <c r="BW1695" s="61" t="s">
        <v>3618</v>
      </c>
    </row>
    <row r="1696" spans="51:75">
      <c r="AY1696" s="89" t="e">
        <f>VLOOKUP(C1696,#REF!, 2,FALSE)</f>
        <v>#REF!</v>
      </c>
      <c r="BM1696" s="61" t="s">
        <v>5295</v>
      </c>
      <c r="BN1696" s="61" t="s">
        <v>3047</v>
      </c>
      <c r="BO1696" s="61" t="s">
        <v>5296</v>
      </c>
      <c r="BU1696" s="61" t="s">
        <v>5295</v>
      </c>
      <c r="BV1696" s="61" t="s">
        <v>3047</v>
      </c>
      <c r="BW1696" s="61" t="s">
        <v>5296</v>
      </c>
    </row>
    <row r="1697" spans="51:75">
      <c r="AY1697" s="89" t="e">
        <f>VLOOKUP(C1697,#REF!, 2,FALSE)</f>
        <v>#REF!</v>
      </c>
      <c r="BM1697" s="61" t="s">
        <v>5297</v>
      </c>
      <c r="BN1697" s="61" t="s">
        <v>1344</v>
      </c>
      <c r="BO1697" s="61" t="s">
        <v>5299</v>
      </c>
      <c r="BU1697" s="61" t="s">
        <v>5297</v>
      </c>
      <c r="BV1697" s="61" t="s">
        <v>1344</v>
      </c>
      <c r="BW1697" s="61" t="s">
        <v>5299</v>
      </c>
    </row>
    <row r="1698" spans="51:75">
      <c r="AY1698" s="89" t="e">
        <f>VLOOKUP(C1698,#REF!, 2,FALSE)</f>
        <v>#REF!</v>
      </c>
      <c r="BM1698" s="61" t="s">
        <v>5300</v>
      </c>
      <c r="BN1698" s="61" t="s">
        <v>3204</v>
      </c>
      <c r="BO1698" s="61" t="s">
        <v>3287</v>
      </c>
      <c r="BU1698" s="61" t="s">
        <v>5300</v>
      </c>
      <c r="BV1698" s="61" t="s">
        <v>3204</v>
      </c>
      <c r="BW1698" s="61" t="s">
        <v>3287</v>
      </c>
    </row>
    <row r="1699" spans="51:75">
      <c r="AY1699" s="89" t="e">
        <f>VLOOKUP(C1699,#REF!, 2,FALSE)</f>
        <v>#REF!</v>
      </c>
      <c r="BM1699" s="61" t="s">
        <v>5302</v>
      </c>
      <c r="BN1699" s="61" t="s">
        <v>16990</v>
      </c>
      <c r="BO1699" s="61" t="s">
        <v>938</v>
      </c>
      <c r="BU1699" s="61" t="s">
        <v>5302</v>
      </c>
      <c r="BV1699" s="61" t="s">
        <v>16990</v>
      </c>
      <c r="BW1699" s="61" t="s">
        <v>938</v>
      </c>
    </row>
    <row r="1700" spans="51:75">
      <c r="AY1700" s="89" t="e">
        <f>VLOOKUP(C1700,#REF!, 2,FALSE)</f>
        <v>#REF!</v>
      </c>
      <c r="BM1700" s="61" t="s">
        <v>5303</v>
      </c>
      <c r="BN1700" s="61" t="s">
        <v>789</v>
      </c>
      <c r="BO1700" s="61" t="s">
        <v>938</v>
      </c>
      <c r="BU1700" s="61" t="s">
        <v>5303</v>
      </c>
      <c r="BV1700" s="61" t="s">
        <v>789</v>
      </c>
      <c r="BW1700" s="61" t="s">
        <v>938</v>
      </c>
    </row>
    <row r="1701" spans="51:75">
      <c r="AY1701" s="89" t="e">
        <f>VLOOKUP(C1701,#REF!, 2,FALSE)</f>
        <v>#REF!</v>
      </c>
      <c r="BM1701" s="61" t="s">
        <v>5304</v>
      </c>
      <c r="BN1701" s="61" t="s">
        <v>3204</v>
      </c>
      <c r="BO1701" s="61" t="s">
        <v>2985</v>
      </c>
      <c r="BU1701" s="61" t="s">
        <v>5304</v>
      </c>
      <c r="BV1701" s="61" t="s">
        <v>3204</v>
      </c>
      <c r="BW1701" s="61" t="s">
        <v>2985</v>
      </c>
    </row>
    <row r="1702" spans="51:75">
      <c r="AY1702" s="89" t="e">
        <f>VLOOKUP(C1702,#REF!, 2,FALSE)</f>
        <v>#REF!</v>
      </c>
      <c r="BM1702" s="61" t="s">
        <v>5305</v>
      </c>
      <c r="BN1702" s="61" t="s">
        <v>1344</v>
      </c>
      <c r="BO1702" s="61" t="s">
        <v>667</v>
      </c>
      <c r="BU1702" s="61" t="s">
        <v>5305</v>
      </c>
      <c r="BV1702" s="61" t="s">
        <v>1344</v>
      </c>
      <c r="BW1702" s="61" t="s">
        <v>667</v>
      </c>
    </row>
    <row r="1703" spans="51:75">
      <c r="AY1703" s="89" t="e">
        <f>VLOOKUP(C1703,#REF!, 2,FALSE)</f>
        <v>#REF!</v>
      </c>
      <c r="BM1703" s="61" t="s">
        <v>5306</v>
      </c>
      <c r="BN1703" s="61" t="s">
        <v>3204</v>
      </c>
      <c r="BO1703" s="61" t="s">
        <v>4645</v>
      </c>
      <c r="BU1703" s="61" t="s">
        <v>5306</v>
      </c>
      <c r="BV1703" s="61" t="s">
        <v>3204</v>
      </c>
      <c r="BW1703" s="61" t="s">
        <v>4645</v>
      </c>
    </row>
    <row r="1704" spans="51:75">
      <c r="AY1704" s="89" t="e">
        <f>VLOOKUP(C1704,#REF!, 2,FALSE)</f>
        <v>#REF!</v>
      </c>
      <c r="BM1704" s="61" t="s">
        <v>1023</v>
      </c>
      <c r="BN1704" s="61" t="s">
        <v>3047</v>
      </c>
      <c r="BO1704" s="61" t="s">
        <v>2312</v>
      </c>
      <c r="BU1704" s="61" t="s">
        <v>1023</v>
      </c>
      <c r="BV1704" s="61" t="s">
        <v>3047</v>
      </c>
      <c r="BW1704" s="61" t="s">
        <v>2312</v>
      </c>
    </row>
    <row r="1705" spans="51:75">
      <c r="AY1705" s="89" t="e">
        <f>VLOOKUP(C1705,#REF!, 2,FALSE)</f>
        <v>#REF!</v>
      </c>
      <c r="BM1705" s="61" t="s">
        <v>5307</v>
      </c>
      <c r="BN1705" s="61" t="s">
        <v>663</v>
      </c>
      <c r="BO1705" s="61" t="s">
        <v>5308</v>
      </c>
      <c r="BU1705" s="61" t="s">
        <v>5307</v>
      </c>
      <c r="BV1705" s="61" t="s">
        <v>663</v>
      </c>
      <c r="BW1705" s="61" t="s">
        <v>5308</v>
      </c>
    </row>
    <row r="1706" spans="51:75">
      <c r="AY1706" s="89" t="e">
        <f>VLOOKUP(C1706,#REF!, 2,FALSE)</f>
        <v>#REF!</v>
      </c>
      <c r="BM1706" s="61" t="s">
        <v>5309</v>
      </c>
      <c r="BN1706" s="61" t="s">
        <v>2981</v>
      </c>
      <c r="BO1706" s="61" t="s">
        <v>937</v>
      </c>
      <c r="BU1706" s="61" t="s">
        <v>5309</v>
      </c>
      <c r="BV1706" s="61" t="s">
        <v>2981</v>
      </c>
      <c r="BW1706" s="61" t="s">
        <v>937</v>
      </c>
    </row>
    <row r="1707" spans="51:75">
      <c r="AY1707" s="89" t="e">
        <f>VLOOKUP(C1707,#REF!, 2,FALSE)</f>
        <v>#REF!</v>
      </c>
      <c r="BM1707" s="61" t="s">
        <v>5310</v>
      </c>
      <c r="BN1707" s="61" t="s">
        <v>3204</v>
      </c>
      <c r="BO1707" s="61" t="s">
        <v>2985</v>
      </c>
      <c r="BU1707" s="61" t="s">
        <v>5310</v>
      </c>
      <c r="BV1707" s="61" t="s">
        <v>3204</v>
      </c>
      <c r="BW1707" s="61" t="s">
        <v>2985</v>
      </c>
    </row>
    <row r="1708" spans="51:75">
      <c r="AY1708" s="89" t="e">
        <f>VLOOKUP(C1708,#REF!, 2,FALSE)</f>
        <v>#REF!</v>
      </c>
      <c r="BM1708" s="61" t="s">
        <v>5311</v>
      </c>
      <c r="BN1708" s="61" t="s">
        <v>3204</v>
      </c>
      <c r="BO1708" s="61" t="s">
        <v>624</v>
      </c>
      <c r="BU1708" s="61" t="s">
        <v>5311</v>
      </c>
      <c r="BV1708" s="61" t="s">
        <v>3204</v>
      </c>
      <c r="BW1708" s="61" t="s">
        <v>624</v>
      </c>
    </row>
    <row r="1709" spans="51:75">
      <c r="AY1709" s="89" t="e">
        <f>VLOOKUP(C1709,#REF!, 2,FALSE)</f>
        <v>#REF!</v>
      </c>
      <c r="BM1709" s="61" t="s">
        <v>5312</v>
      </c>
      <c r="BN1709" s="61" t="s">
        <v>3204</v>
      </c>
      <c r="BO1709" s="61" t="s">
        <v>5313</v>
      </c>
      <c r="BU1709" s="61" t="s">
        <v>5312</v>
      </c>
      <c r="BV1709" s="61" t="s">
        <v>3204</v>
      </c>
      <c r="BW1709" s="61" t="s">
        <v>5313</v>
      </c>
    </row>
    <row r="1710" spans="51:75">
      <c r="AY1710" s="89" t="e">
        <f>VLOOKUP(C1710,#REF!, 2,FALSE)</f>
        <v>#REF!</v>
      </c>
      <c r="BM1710" s="61" t="s">
        <v>1024</v>
      </c>
      <c r="BN1710" s="61" t="s">
        <v>3254</v>
      </c>
      <c r="BO1710" s="61" t="s">
        <v>3817</v>
      </c>
      <c r="BU1710" s="61" t="s">
        <v>1024</v>
      </c>
      <c r="BV1710" s="61" t="s">
        <v>3254</v>
      </c>
      <c r="BW1710" s="61" t="s">
        <v>3817</v>
      </c>
    </row>
    <row r="1711" spans="51:75">
      <c r="AY1711" s="89" t="e">
        <f>VLOOKUP(C1711,#REF!, 2,FALSE)</f>
        <v>#REF!</v>
      </c>
      <c r="BM1711" s="61" t="s">
        <v>149</v>
      </c>
      <c r="BN1711" s="61" t="s">
        <v>1344</v>
      </c>
      <c r="BO1711" s="61" t="s">
        <v>5314</v>
      </c>
      <c r="BU1711" s="61" t="s">
        <v>149</v>
      </c>
      <c r="BV1711" s="61" t="s">
        <v>1344</v>
      </c>
      <c r="BW1711" s="61" t="s">
        <v>5314</v>
      </c>
    </row>
    <row r="1712" spans="51:75">
      <c r="AY1712" s="89" t="e">
        <f>VLOOKUP(C1712,#REF!, 2,FALSE)</f>
        <v>#REF!</v>
      </c>
      <c r="BM1712" s="61" t="s">
        <v>5315</v>
      </c>
      <c r="BN1712" s="61" t="s">
        <v>1344</v>
      </c>
      <c r="BO1712" s="61" t="s">
        <v>5316</v>
      </c>
      <c r="BU1712" s="61" t="s">
        <v>5315</v>
      </c>
      <c r="BV1712" s="61" t="s">
        <v>1344</v>
      </c>
      <c r="BW1712" s="61" t="s">
        <v>5316</v>
      </c>
    </row>
    <row r="1713" spans="51:75">
      <c r="AY1713" s="89" t="e">
        <f>VLOOKUP(C1713,#REF!, 2,FALSE)</f>
        <v>#REF!</v>
      </c>
      <c r="BM1713" s="61" t="s">
        <v>5317</v>
      </c>
      <c r="BN1713" s="61" t="s">
        <v>3007</v>
      </c>
      <c r="BO1713" s="61" t="s">
        <v>617</v>
      </c>
      <c r="BU1713" s="61" t="s">
        <v>5317</v>
      </c>
      <c r="BV1713" s="61" t="s">
        <v>3007</v>
      </c>
      <c r="BW1713" s="61" t="s">
        <v>617</v>
      </c>
    </row>
    <row r="1714" spans="51:75">
      <c r="AY1714" s="89" t="e">
        <f>VLOOKUP(C1714,#REF!, 2,FALSE)</f>
        <v>#REF!</v>
      </c>
      <c r="BM1714" s="61" t="s">
        <v>5318</v>
      </c>
      <c r="BN1714" s="61" t="s">
        <v>3047</v>
      </c>
      <c r="BO1714" s="61" t="s">
        <v>1695</v>
      </c>
      <c r="BU1714" s="61" t="s">
        <v>5318</v>
      </c>
      <c r="BV1714" s="61" t="s">
        <v>3047</v>
      </c>
      <c r="BW1714" s="61" t="s">
        <v>1695</v>
      </c>
    </row>
    <row r="1715" spans="51:75">
      <c r="AY1715" s="89" t="e">
        <f>VLOOKUP(C1715,#REF!, 2,FALSE)</f>
        <v>#REF!</v>
      </c>
      <c r="BM1715" s="61" t="s">
        <v>5319</v>
      </c>
      <c r="BN1715" s="61" t="s">
        <v>3204</v>
      </c>
      <c r="BO1715" s="61" t="s">
        <v>5097</v>
      </c>
      <c r="BU1715" s="61" t="s">
        <v>5319</v>
      </c>
      <c r="BV1715" s="61" t="s">
        <v>3204</v>
      </c>
      <c r="BW1715" s="61" t="s">
        <v>5097</v>
      </c>
    </row>
    <row r="1716" spans="51:75">
      <c r="AY1716" s="89" t="e">
        <f>VLOOKUP(C1716,#REF!, 2,FALSE)</f>
        <v>#REF!</v>
      </c>
      <c r="BM1716" s="61" t="s">
        <v>5320</v>
      </c>
      <c r="BN1716" s="61" t="s">
        <v>3030</v>
      </c>
      <c r="BO1716" s="61" t="s">
        <v>2985</v>
      </c>
      <c r="BU1716" s="61" t="s">
        <v>5320</v>
      </c>
      <c r="BV1716" s="61" t="s">
        <v>3030</v>
      </c>
      <c r="BW1716" s="61" t="s">
        <v>2985</v>
      </c>
    </row>
    <row r="1717" spans="51:75">
      <c r="AY1717" s="89" t="e">
        <f>VLOOKUP(C1717,#REF!, 2,FALSE)</f>
        <v>#REF!</v>
      </c>
      <c r="BM1717" s="61" t="s">
        <v>5321</v>
      </c>
      <c r="BN1717" s="61" t="s">
        <v>3204</v>
      </c>
      <c r="BO1717" s="61" t="s">
        <v>2475</v>
      </c>
      <c r="BU1717" s="61" t="s">
        <v>5321</v>
      </c>
      <c r="BV1717" s="61" t="s">
        <v>3204</v>
      </c>
      <c r="BW1717" s="61" t="s">
        <v>2475</v>
      </c>
    </row>
    <row r="1718" spans="51:75">
      <c r="AY1718" s="89" t="e">
        <f>VLOOKUP(C1718,#REF!, 2,FALSE)</f>
        <v>#REF!</v>
      </c>
      <c r="BM1718" s="61" t="s">
        <v>5323</v>
      </c>
      <c r="BN1718" s="61" t="s">
        <v>3204</v>
      </c>
      <c r="BO1718" s="61" t="s">
        <v>2111</v>
      </c>
      <c r="BU1718" s="61" t="s">
        <v>5323</v>
      </c>
      <c r="BV1718" s="61" t="s">
        <v>3204</v>
      </c>
      <c r="BW1718" s="61" t="s">
        <v>2111</v>
      </c>
    </row>
    <row r="1719" spans="51:75">
      <c r="AY1719" s="89" t="e">
        <f>VLOOKUP(C1719,#REF!, 2,FALSE)</f>
        <v>#REF!</v>
      </c>
      <c r="BM1719" s="61" t="s">
        <v>5324</v>
      </c>
      <c r="BN1719" s="61" t="s">
        <v>16992</v>
      </c>
      <c r="BO1719" s="61" t="s">
        <v>2475</v>
      </c>
      <c r="BU1719" s="61" t="s">
        <v>5324</v>
      </c>
      <c r="BV1719" s="61" t="s">
        <v>16992</v>
      </c>
      <c r="BW1719" s="61" t="s">
        <v>2475</v>
      </c>
    </row>
    <row r="1720" spans="51:75">
      <c r="AY1720" s="89" t="e">
        <f>VLOOKUP(C1720,#REF!, 2,FALSE)</f>
        <v>#REF!</v>
      </c>
      <c r="BM1720" s="61" t="s">
        <v>5325</v>
      </c>
      <c r="BN1720" s="61" t="s">
        <v>1344</v>
      </c>
      <c r="BO1720" s="61" t="s">
        <v>731</v>
      </c>
      <c r="BU1720" s="61" t="s">
        <v>5325</v>
      </c>
      <c r="BV1720" s="61" t="s">
        <v>1344</v>
      </c>
      <c r="BW1720" s="61" t="s">
        <v>731</v>
      </c>
    </row>
    <row r="1721" spans="51:75">
      <c r="AY1721" s="89" t="e">
        <f>VLOOKUP(C1721,#REF!, 2,FALSE)</f>
        <v>#REF!</v>
      </c>
      <c r="BM1721" s="61" t="s">
        <v>81</v>
      </c>
      <c r="BN1721" s="61" t="s">
        <v>1344</v>
      </c>
      <c r="BO1721" s="61" t="s">
        <v>5327</v>
      </c>
      <c r="BU1721" s="61" t="s">
        <v>81</v>
      </c>
      <c r="BV1721" s="61" t="s">
        <v>1344</v>
      </c>
      <c r="BW1721" s="61" t="s">
        <v>5327</v>
      </c>
    </row>
    <row r="1722" spans="51:75">
      <c r="AY1722" s="89" t="e">
        <f>VLOOKUP(C1722,#REF!, 2,FALSE)</f>
        <v>#REF!</v>
      </c>
      <c r="BM1722" s="61" t="s">
        <v>5328</v>
      </c>
      <c r="BN1722" s="61" t="s">
        <v>851</v>
      </c>
      <c r="BO1722" s="61" t="s">
        <v>2985</v>
      </c>
      <c r="BU1722" s="61" t="s">
        <v>5328</v>
      </c>
      <c r="BV1722" s="61" t="s">
        <v>851</v>
      </c>
      <c r="BW1722" s="61" t="s">
        <v>2985</v>
      </c>
    </row>
    <row r="1723" spans="51:75">
      <c r="AY1723" s="89" t="e">
        <f>VLOOKUP(C1723,#REF!, 2,FALSE)</f>
        <v>#REF!</v>
      </c>
      <c r="BM1723" s="61" t="s">
        <v>5329</v>
      </c>
      <c r="BN1723" s="61" t="s">
        <v>619</v>
      </c>
      <c r="BO1723" s="61" t="s">
        <v>4595</v>
      </c>
      <c r="BU1723" s="61" t="s">
        <v>5329</v>
      </c>
      <c r="BV1723" s="61" t="s">
        <v>619</v>
      </c>
      <c r="BW1723" s="61" t="s">
        <v>4595</v>
      </c>
    </row>
    <row r="1724" spans="51:75">
      <c r="AY1724" s="89" t="e">
        <f>VLOOKUP(C1724,#REF!, 2,FALSE)</f>
        <v>#REF!</v>
      </c>
      <c r="BM1724" s="61" t="s">
        <v>5330</v>
      </c>
      <c r="BN1724" s="61" t="s">
        <v>3204</v>
      </c>
      <c r="BO1724" s="61" t="s">
        <v>2381</v>
      </c>
      <c r="BU1724" s="61" t="s">
        <v>5330</v>
      </c>
      <c r="BV1724" s="61" t="s">
        <v>3204</v>
      </c>
      <c r="BW1724" s="61" t="s">
        <v>2381</v>
      </c>
    </row>
    <row r="1725" spans="51:75">
      <c r="AY1725" s="89" t="e">
        <f>VLOOKUP(C1725,#REF!, 2,FALSE)</f>
        <v>#REF!</v>
      </c>
      <c r="BM1725" s="61" t="s">
        <v>5331</v>
      </c>
      <c r="BN1725" s="61" t="s">
        <v>3204</v>
      </c>
      <c r="BO1725" s="61" t="s">
        <v>5332</v>
      </c>
      <c r="BU1725" s="61" t="s">
        <v>5331</v>
      </c>
      <c r="BV1725" s="61" t="s">
        <v>3204</v>
      </c>
      <c r="BW1725" s="61" t="s">
        <v>5332</v>
      </c>
    </row>
    <row r="1726" spans="51:75">
      <c r="AY1726" s="89" t="e">
        <f>VLOOKUP(C1726,#REF!, 2,FALSE)</f>
        <v>#REF!</v>
      </c>
      <c r="BM1726" s="61" t="s">
        <v>161</v>
      </c>
      <c r="BN1726" s="61" t="s">
        <v>621</v>
      </c>
      <c r="BO1726" s="61" t="s">
        <v>5333</v>
      </c>
      <c r="BU1726" s="61" t="s">
        <v>161</v>
      </c>
      <c r="BV1726" s="61" t="s">
        <v>621</v>
      </c>
      <c r="BW1726" s="61" t="s">
        <v>5333</v>
      </c>
    </row>
    <row r="1727" spans="51:75">
      <c r="AY1727" s="89" t="e">
        <f>VLOOKUP(C1727,#REF!, 2,FALSE)</f>
        <v>#REF!</v>
      </c>
      <c r="BM1727" s="61" t="s">
        <v>1025</v>
      </c>
      <c r="BN1727" s="61" t="s">
        <v>3204</v>
      </c>
      <c r="BO1727" s="61" t="s">
        <v>5334</v>
      </c>
      <c r="BU1727" s="61" t="s">
        <v>1025</v>
      </c>
      <c r="BV1727" s="61" t="s">
        <v>3204</v>
      </c>
      <c r="BW1727" s="61" t="s">
        <v>5334</v>
      </c>
    </row>
    <row r="1728" spans="51:75">
      <c r="AY1728" s="89" t="e">
        <f>VLOOKUP(C1728,#REF!, 2,FALSE)</f>
        <v>#REF!</v>
      </c>
      <c r="BM1728" s="61" t="s">
        <v>5335</v>
      </c>
      <c r="BN1728" s="61" t="s">
        <v>618</v>
      </c>
      <c r="BO1728" s="61" t="s">
        <v>3369</v>
      </c>
      <c r="BU1728" s="61" t="s">
        <v>5335</v>
      </c>
      <c r="BV1728" s="61" t="s">
        <v>618</v>
      </c>
      <c r="BW1728" s="61" t="s">
        <v>3369</v>
      </c>
    </row>
    <row r="1729" spans="51:75">
      <c r="AY1729" s="89" t="e">
        <f>VLOOKUP(C1729,#REF!, 2,FALSE)</f>
        <v>#REF!</v>
      </c>
      <c r="BM1729" s="61" t="s">
        <v>5336</v>
      </c>
      <c r="BN1729" s="61" t="s">
        <v>3204</v>
      </c>
      <c r="BO1729" s="61" t="s">
        <v>2707</v>
      </c>
      <c r="BU1729" s="61" t="s">
        <v>5336</v>
      </c>
      <c r="BV1729" s="61" t="s">
        <v>3204</v>
      </c>
      <c r="BW1729" s="61" t="s">
        <v>2707</v>
      </c>
    </row>
    <row r="1730" spans="51:75">
      <c r="AY1730" s="89" t="e">
        <f>VLOOKUP(C1730,#REF!, 2,FALSE)</f>
        <v>#REF!</v>
      </c>
      <c r="BM1730" s="61" t="s">
        <v>1026</v>
      </c>
      <c r="BN1730" s="61" t="s">
        <v>3204</v>
      </c>
      <c r="BO1730" s="61" t="s">
        <v>846</v>
      </c>
      <c r="BU1730" s="61" t="s">
        <v>1026</v>
      </c>
      <c r="BV1730" s="61" t="s">
        <v>3204</v>
      </c>
      <c r="BW1730" s="61" t="s">
        <v>846</v>
      </c>
    </row>
    <row r="1731" spans="51:75">
      <c r="AY1731" s="89" t="e">
        <f>VLOOKUP(C1731,#REF!, 2,FALSE)</f>
        <v>#REF!</v>
      </c>
      <c r="BM1731" s="61" t="s">
        <v>5337</v>
      </c>
      <c r="BN1731" s="61" t="s">
        <v>3204</v>
      </c>
      <c r="BO1731" s="61" t="s">
        <v>5338</v>
      </c>
      <c r="BU1731" s="61" t="s">
        <v>5337</v>
      </c>
      <c r="BV1731" s="61" t="s">
        <v>3204</v>
      </c>
      <c r="BW1731" s="61" t="s">
        <v>5338</v>
      </c>
    </row>
    <row r="1732" spans="51:75">
      <c r="AY1732" s="89" t="e">
        <f>VLOOKUP(C1732,#REF!, 2,FALSE)</f>
        <v>#REF!</v>
      </c>
      <c r="BM1732" s="61" t="s">
        <v>5339</v>
      </c>
      <c r="BN1732" s="61" t="s">
        <v>3204</v>
      </c>
      <c r="BO1732" s="61" t="s">
        <v>5340</v>
      </c>
      <c r="BU1732" s="61" t="s">
        <v>5339</v>
      </c>
      <c r="BV1732" s="61" t="s">
        <v>3204</v>
      </c>
      <c r="BW1732" s="61" t="s">
        <v>5340</v>
      </c>
    </row>
    <row r="1733" spans="51:75">
      <c r="AY1733" s="89" t="e">
        <f>VLOOKUP(C1733,#REF!, 2,FALSE)</f>
        <v>#REF!</v>
      </c>
      <c r="BM1733" s="61" t="s">
        <v>5341</v>
      </c>
      <c r="BN1733" s="61" t="s">
        <v>1274</v>
      </c>
      <c r="BO1733" s="61" t="s">
        <v>5342</v>
      </c>
      <c r="BU1733" s="61" t="s">
        <v>5341</v>
      </c>
      <c r="BV1733" s="61" t="s">
        <v>1274</v>
      </c>
      <c r="BW1733" s="61" t="s">
        <v>5342</v>
      </c>
    </row>
    <row r="1734" spans="51:75">
      <c r="AY1734" s="89" t="e">
        <f>VLOOKUP(C1734,#REF!, 2,FALSE)</f>
        <v>#REF!</v>
      </c>
      <c r="BM1734" s="61" t="s">
        <v>5343</v>
      </c>
      <c r="BN1734" s="61" t="s">
        <v>3204</v>
      </c>
      <c r="BO1734" s="61" t="s">
        <v>5344</v>
      </c>
      <c r="BU1734" s="61" t="s">
        <v>5343</v>
      </c>
      <c r="BV1734" s="61" t="s">
        <v>3204</v>
      </c>
      <c r="BW1734" s="61" t="s">
        <v>5344</v>
      </c>
    </row>
    <row r="1735" spans="51:75">
      <c r="AY1735" s="89" t="e">
        <f>VLOOKUP(C1735,#REF!, 2,FALSE)</f>
        <v>#REF!</v>
      </c>
      <c r="BM1735" s="61" t="s">
        <v>1027</v>
      </c>
      <c r="BN1735" s="61" t="s">
        <v>3204</v>
      </c>
      <c r="BO1735" s="61" t="s">
        <v>5345</v>
      </c>
      <c r="BU1735" s="61" t="s">
        <v>1027</v>
      </c>
      <c r="BV1735" s="61" t="s">
        <v>3204</v>
      </c>
      <c r="BW1735" s="61" t="s">
        <v>5345</v>
      </c>
    </row>
    <row r="1736" spans="51:75">
      <c r="AY1736" s="89" t="e">
        <f>VLOOKUP(C1736,#REF!, 2,FALSE)</f>
        <v>#REF!</v>
      </c>
      <c r="BM1736" s="61" t="s">
        <v>148</v>
      </c>
      <c r="BN1736" s="61" t="s">
        <v>3204</v>
      </c>
      <c r="BO1736" s="61" t="s">
        <v>5346</v>
      </c>
      <c r="BU1736" s="61" t="s">
        <v>148</v>
      </c>
      <c r="BV1736" s="61" t="s">
        <v>3204</v>
      </c>
      <c r="BW1736" s="61" t="s">
        <v>5346</v>
      </c>
    </row>
    <row r="1737" spans="51:75">
      <c r="AY1737" s="89" t="e">
        <f>VLOOKUP(C1737,#REF!, 2,FALSE)</f>
        <v>#REF!</v>
      </c>
      <c r="BM1737" s="61" t="s">
        <v>147</v>
      </c>
      <c r="BN1737" s="61" t="s">
        <v>3204</v>
      </c>
      <c r="BO1737" s="61" t="s">
        <v>5347</v>
      </c>
      <c r="BU1737" s="61" t="s">
        <v>147</v>
      </c>
      <c r="BV1737" s="61" t="s">
        <v>3204</v>
      </c>
      <c r="BW1737" s="61" t="s">
        <v>5347</v>
      </c>
    </row>
    <row r="1738" spans="51:75">
      <c r="AY1738" s="89" t="e">
        <f>VLOOKUP(C1738,#REF!, 2,FALSE)</f>
        <v>#REF!</v>
      </c>
      <c r="BM1738" s="61" t="s">
        <v>5348</v>
      </c>
      <c r="BN1738" s="61" t="s">
        <v>3204</v>
      </c>
      <c r="BO1738" s="61" t="s">
        <v>5349</v>
      </c>
      <c r="BU1738" s="61" t="s">
        <v>5348</v>
      </c>
      <c r="BV1738" s="61" t="s">
        <v>3204</v>
      </c>
      <c r="BW1738" s="61" t="s">
        <v>5349</v>
      </c>
    </row>
    <row r="1739" spans="51:75">
      <c r="AY1739" s="89" t="e">
        <f>VLOOKUP(C1739,#REF!, 2,FALSE)</f>
        <v>#REF!</v>
      </c>
      <c r="BM1739" s="61" t="s">
        <v>5351</v>
      </c>
      <c r="BN1739" s="61" t="s">
        <v>3204</v>
      </c>
      <c r="BO1739" s="61" t="s">
        <v>4725</v>
      </c>
      <c r="BU1739" s="61" t="s">
        <v>5351</v>
      </c>
      <c r="BV1739" s="61" t="s">
        <v>3204</v>
      </c>
      <c r="BW1739" s="61" t="s">
        <v>4725</v>
      </c>
    </row>
    <row r="1740" spans="51:75">
      <c r="AY1740" s="89" t="e">
        <f>VLOOKUP(C1740,#REF!, 2,FALSE)</f>
        <v>#REF!</v>
      </c>
      <c r="BM1740" s="61" t="s">
        <v>146</v>
      </c>
      <c r="BN1740" s="61" t="s">
        <v>3204</v>
      </c>
      <c r="BO1740" s="61" t="s">
        <v>4503</v>
      </c>
      <c r="BU1740" s="61" t="s">
        <v>146</v>
      </c>
      <c r="BV1740" s="61" t="s">
        <v>3204</v>
      </c>
      <c r="BW1740" s="61" t="s">
        <v>4503</v>
      </c>
    </row>
    <row r="1741" spans="51:75">
      <c r="AY1741" s="89" t="e">
        <f>VLOOKUP(C1741,#REF!, 2,FALSE)</f>
        <v>#REF!</v>
      </c>
      <c r="BM1741" s="61" t="s">
        <v>1028</v>
      </c>
      <c r="BN1741" s="61" t="s">
        <v>3204</v>
      </c>
      <c r="BO1741" s="61" t="s">
        <v>714</v>
      </c>
      <c r="BU1741" s="61" t="s">
        <v>1028</v>
      </c>
      <c r="BV1741" s="61" t="s">
        <v>3204</v>
      </c>
      <c r="BW1741" s="61" t="s">
        <v>714</v>
      </c>
    </row>
    <row r="1742" spans="51:75">
      <c r="AY1742" s="89" t="e">
        <f>VLOOKUP(C1742,#REF!, 2,FALSE)</f>
        <v>#REF!</v>
      </c>
      <c r="BM1742" s="61" t="s">
        <v>82</v>
      </c>
      <c r="BN1742" s="61" t="s">
        <v>2985</v>
      </c>
      <c r="BO1742" s="61" t="s">
        <v>786</v>
      </c>
      <c r="BU1742" s="61" t="s">
        <v>82</v>
      </c>
      <c r="BV1742" s="61" t="s">
        <v>2985</v>
      </c>
      <c r="BW1742" s="61" t="s">
        <v>786</v>
      </c>
    </row>
    <row r="1743" spans="51:75">
      <c r="AY1743" s="89" t="e">
        <f>VLOOKUP(C1743,#REF!, 2,FALSE)</f>
        <v>#REF!</v>
      </c>
      <c r="BM1743" s="61" t="s">
        <v>5353</v>
      </c>
      <c r="BN1743" s="61" t="s">
        <v>16990</v>
      </c>
      <c r="BO1743" s="61" t="s">
        <v>5354</v>
      </c>
      <c r="BU1743" s="61" t="s">
        <v>5353</v>
      </c>
      <c r="BV1743" s="61" t="s">
        <v>16990</v>
      </c>
      <c r="BW1743" s="61" t="s">
        <v>5354</v>
      </c>
    </row>
    <row r="1744" spans="51:75">
      <c r="AY1744" s="89" t="e">
        <f>VLOOKUP(C1744,#REF!, 2,FALSE)</f>
        <v>#REF!</v>
      </c>
      <c r="BM1744" s="61" t="s">
        <v>5356</v>
      </c>
      <c r="BN1744" s="61" t="s">
        <v>851</v>
      </c>
      <c r="BO1744" s="61" t="s">
        <v>5354</v>
      </c>
      <c r="BU1744" s="61" t="s">
        <v>5356</v>
      </c>
      <c r="BV1744" s="61" t="s">
        <v>851</v>
      </c>
      <c r="BW1744" s="61" t="s">
        <v>5354</v>
      </c>
    </row>
    <row r="1745" spans="51:75">
      <c r="AY1745" s="89" t="e">
        <f>VLOOKUP(C1745,#REF!, 2,FALSE)</f>
        <v>#REF!</v>
      </c>
      <c r="BM1745" s="61" t="s">
        <v>83</v>
      </c>
      <c r="BN1745" s="61" t="s">
        <v>851</v>
      </c>
      <c r="BO1745" s="61" t="s">
        <v>1668</v>
      </c>
      <c r="BU1745" s="61" t="s">
        <v>83</v>
      </c>
      <c r="BV1745" s="61" t="s">
        <v>851</v>
      </c>
      <c r="BW1745" s="61" t="s">
        <v>1668</v>
      </c>
    </row>
    <row r="1746" spans="51:75">
      <c r="AY1746" s="89" t="e">
        <f>VLOOKUP(C1746,#REF!, 2,FALSE)</f>
        <v>#REF!</v>
      </c>
      <c r="BM1746" s="61" t="s">
        <v>84</v>
      </c>
      <c r="BN1746" s="61" t="s">
        <v>851</v>
      </c>
      <c r="BO1746" s="61" t="s">
        <v>3542</v>
      </c>
      <c r="BU1746" s="61" t="s">
        <v>84</v>
      </c>
      <c r="BV1746" s="61" t="s">
        <v>851</v>
      </c>
      <c r="BW1746" s="61" t="s">
        <v>3542</v>
      </c>
    </row>
    <row r="1747" spans="51:75">
      <c r="AY1747" s="89" t="e">
        <f>VLOOKUP(C1747,#REF!, 2,FALSE)</f>
        <v>#REF!</v>
      </c>
      <c r="BM1747" s="61" t="s">
        <v>1029</v>
      </c>
      <c r="BN1747" s="61" t="s">
        <v>3204</v>
      </c>
      <c r="BO1747" s="61" t="s">
        <v>5358</v>
      </c>
      <c r="BU1747" s="61" t="s">
        <v>1029</v>
      </c>
      <c r="BV1747" s="61" t="s">
        <v>3204</v>
      </c>
      <c r="BW1747" s="61" t="s">
        <v>5358</v>
      </c>
    </row>
    <row r="1748" spans="51:75">
      <c r="AY1748" s="89" t="e">
        <f>VLOOKUP(C1748,#REF!, 2,FALSE)</f>
        <v>#REF!</v>
      </c>
      <c r="BM1748" s="61" t="s">
        <v>1030</v>
      </c>
      <c r="BN1748" s="61" t="s">
        <v>864</v>
      </c>
      <c r="BO1748" s="61" t="s">
        <v>5359</v>
      </c>
      <c r="BU1748" s="61" t="s">
        <v>1030</v>
      </c>
      <c r="BV1748" s="61" t="s">
        <v>864</v>
      </c>
      <c r="BW1748" s="61" t="s">
        <v>5359</v>
      </c>
    </row>
    <row r="1749" spans="51:75">
      <c r="AY1749" s="89" t="e">
        <f>VLOOKUP(C1749,#REF!, 2,FALSE)</f>
        <v>#REF!</v>
      </c>
      <c r="BM1749" s="61" t="s">
        <v>1031</v>
      </c>
      <c r="BN1749" s="61" t="s">
        <v>864</v>
      </c>
      <c r="BO1749" s="61" t="s">
        <v>5360</v>
      </c>
      <c r="BU1749" s="61" t="s">
        <v>1031</v>
      </c>
      <c r="BV1749" s="61" t="s">
        <v>864</v>
      </c>
      <c r="BW1749" s="61" t="s">
        <v>5360</v>
      </c>
    </row>
    <row r="1750" spans="51:75">
      <c r="AY1750" s="89" t="e">
        <f>VLOOKUP(C1750,#REF!, 2,FALSE)</f>
        <v>#REF!</v>
      </c>
      <c r="BM1750" s="61" t="s">
        <v>1032</v>
      </c>
      <c r="BN1750" s="61" t="s">
        <v>864</v>
      </c>
      <c r="BO1750" s="61" t="s">
        <v>5361</v>
      </c>
      <c r="BU1750" s="61" t="s">
        <v>1032</v>
      </c>
      <c r="BV1750" s="61" t="s">
        <v>864</v>
      </c>
      <c r="BW1750" s="61" t="s">
        <v>5361</v>
      </c>
    </row>
    <row r="1751" spans="51:75">
      <c r="AY1751" s="89" t="e">
        <f>VLOOKUP(C1751,#REF!, 2,FALSE)</f>
        <v>#REF!</v>
      </c>
      <c r="BM1751" s="61" t="s">
        <v>5362</v>
      </c>
      <c r="BN1751" s="61" t="s">
        <v>3204</v>
      </c>
      <c r="BO1751" s="61" t="s">
        <v>5363</v>
      </c>
      <c r="BU1751" s="61" t="s">
        <v>5362</v>
      </c>
      <c r="BV1751" s="61" t="s">
        <v>3204</v>
      </c>
      <c r="BW1751" s="61" t="s">
        <v>5363</v>
      </c>
    </row>
    <row r="1752" spans="51:75">
      <c r="AY1752" s="89" t="e">
        <f>VLOOKUP(C1752,#REF!, 2,FALSE)</f>
        <v>#REF!</v>
      </c>
      <c r="BM1752" s="61" t="s">
        <v>1033</v>
      </c>
      <c r="BN1752" s="61" t="s">
        <v>3204</v>
      </c>
      <c r="BO1752" s="61" t="s">
        <v>5364</v>
      </c>
      <c r="BU1752" s="61" t="s">
        <v>1033</v>
      </c>
      <c r="BV1752" s="61" t="s">
        <v>3204</v>
      </c>
      <c r="BW1752" s="61" t="s">
        <v>5364</v>
      </c>
    </row>
    <row r="1753" spans="51:75">
      <c r="AY1753" s="89" t="e">
        <f>VLOOKUP(C1753,#REF!, 2,FALSE)</f>
        <v>#REF!</v>
      </c>
      <c r="BM1753" s="61" t="s">
        <v>145</v>
      </c>
      <c r="BN1753" s="61" t="s">
        <v>3204</v>
      </c>
      <c r="BO1753" s="61" t="s">
        <v>5367</v>
      </c>
      <c r="BU1753" s="61" t="s">
        <v>145</v>
      </c>
      <c r="BV1753" s="61" t="s">
        <v>3204</v>
      </c>
      <c r="BW1753" s="61" t="s">
        <v>5367</v>
      </c>
    </row>
    <row r="1754" spans="51:75">
      <c r="AY1754" s="89" t="e">
        <f>VLOOKUP(C1754,#REF!, 2,FALSE)</f>
        <v>#REF!</v>
      </c>
      <c r="BM1754" s="61" t="s">
        <v>165</v>
      </c>
      <c r="BN1754" s="61" t="s">
        <v>3204</v>
      </c>
      <c r="BO1754" s="61" t="s">
        <v>5368</v>
      </c>
      <c r="BU1754" s="61" t="s">
        <v>165</v>
      </c>
      <c r="BV1754" s="61" t="s">
        <v>3204</v>
      </c>
      <c r="BW1754" s="61" t="s">
        <v>5368</v>
      </c>
    </row>
    <row r="1755" spans="51:75">
      <c r="AY1755" s="89" t="e">
        <f>VLOOKUP(C1755,#REF!, 2,FALSE)</f>
        <v>#REF!</v>
      </c>
      <c r="BM1755" s="61" t="s">
        <v>5369</v>
      </c>
      <c r="BN1755" s="61" t="s">
        <v>1072</v>
      </c>
      <c r="BO1755" s="61" t="s">
        <v>1069</v>
      </c>
      <c r="BU1755" s="61" t="s">
        <v>5369</v>
      </c>
      <c r="BV1755" s="61" t="s">
        <v>1072</v>
      </c>
      <c r="BW1755" s="61" t="s">
        <v>1069</v>
      </c>
    </row>
    <row r="1756" spans="51:75">
      <c r="AY1756" s="89" t="e">
        <f>VLOOKUP(C1756,#REF!, 2,FALSE)</f>
        <v>#REF!</v>
      </c>
      <c r="BM1756" s="61" t="s">
        <v>85</v>
      </c>
      <c r="BN1756" s="61" t="s">
        <v>3204</v>
      </c>
      <c r="BO1756" s="61" t="s">
        <v>4152</v>
      </c>
      <c r="BU1756" s="61" t="s">
        <v>85</v>
      </c>
      <c r="BV1756" s="61" t="s">
        <v>3204</v>
      </c>
      <c r="BW1756" s="61" t="s">
        <v>4152</v>
      </c>
    </row>
    <row r="1757" spans="51:75">
      <c r="AY1757" s="89" t="e">
        <f>VLOOKUP(C1757,#REF!, 2,FALSE)</f>
        <v>#REF!</v>
      </c>
      <c r="BM1757" s="61" t="s">
        <v>162</v>
      </c>
      <c r="BN1757" s="61" t="s">
        <v>3204</v>
      </c>
      <c r="BO1757" s="61" t="s">
        <v>4093</v>
      </c>
      <c r="BU1757" s="61" t="s">
        <v>162</v>
      </c>
      <c r="BV1757" s="61" t="s">
        <v>3204</v>
      </c>
      <c r="BW1757" s="61" t="s">
        <v>4093</v>
      </c>
    </row>
    <row r="1758" spans="51:75">
      <c r="AY1758" s="89" t="e">
        <f>VLOOKUP(C1758,#REF!, 2,FALSE)</f>
        <v>#REF!</v>
      </c>
      <c r="BM1758" s="61" t="s">
        <v>163</v>
      </c>
      <c r="BN1758" s="61" t="s">
        <v>3204</v>
      </c>
      <c r="BO1758" s="61" t="s">
        <v>4093</v>
      </c>
      <c r="BU1758" s="61" t="s">
        <v>163</v>
      </c>
      <c r="BV1758" s="61" t="s">
        <v>3204</v>
      </c>
      <c r="BW1758" s="61" t="s">
        <v>4093</v>
      </c>
    </row>
    <row r="1759" spans="51:75">
      <c r="AY1759" s="89" t="e">
        <f>VLOOKUP(C1759,#REF!, 2,FALSE)</f>
        <v>#REF!</v>
      </c>
      <c r="BM1759" s="61" t="s">
        <v>164</v>
      </c>
      <c r="BN1759" s="61" t="s">
        <v>3204</v>
      </c>
      <c r="BO1759" s="61" t="s">
        <v>5375</v>
      </c>
      <c r="BU1759" s="61" t="s">
        <v>164</v>
      </c>
      <c r="BV1759" s="61" t="s">
        <v>3204</v>
      </c>
      <c r="BW1759" s="61" t="s">
        <v>5375</v>
      </c>
    </row>
    <row r="1760" spans="51:75">
      <c r="AY1760" s="89" t="e">
        <f>VLOOKUP(C1760,#REF!, 2,FALSE)</f>
        <v>#REF!</v>
      </c>
      <c r="BM1760" s="61" t="s">
        <v>5376</v>
      </c>
      <c r="BN1760" s="61" t="s">
        <v>16997</v>
      </c>
      <c r="BO1760" s="61" t="s">
        <v>772</v>
      </c>
      <c r="BU1760" s="61" t="s">
        <v>5376</v>
      </c>
      <c r="BV1760" s="61" t="s">
        <v>16997</v>
      </c>
      <c r="BW1760" s="61" t="s">
        <v>772</v>
      </c>
    </row>
    <row r="1761" spans="51:75">
      <c r="AY1761" s="89" t="e">
        <f>VLOOKUP(C1761,#REF!, 2,FALSE)</f>
        <v>#REF!</v>
      </c>
      <c r="BM1761" s="61" t="s">
        <v>5377</v>
      </c>
      <c r="BN1761" s="61" t="s">
        <v>717</v>
      </c>
      <c r="BO1761" s="61" t="s">
        <v>772</v>
      </c>
      <c r="BU1761" s="61" t="s">
        <v>5377</v>
      </c>
      <c r="BV1761" s="61" t="s">
        <v>717</v>
      </c>
      <c r="BW1761" s="61" t="s">
        <v>772</v>
      </c>
    </row>
    <row r="1762" spans="51:75">
      <c r="AY1762" s="89" t="e">
        <f>VLOOKUP(C1762,#REF!, 2,FALSE)</f>
        <v>#REF!</v>
      </c>
      <c r="BM1762" s="61" t="s">
        <v>5378</v>
      </c>
      <c r="BN1762" s="61" t="s">
        <v>702</v>
      </c>
      <c r="BO1762" s="61" t="s">
        <v>5379</v>
      </c>
      <c r="BU1762" s="61" t="s">
        <v>5378</v>
      </c>
      <c r="BV1762" s="61" t="s">
        <v>702</v>
      </c>
      <c r="BW1762" s="61" t="s">
        <v>5379</v>
      </c>
    </row>
    <row r="1763" spans="51:75">
      <c r="AY1763" s="89" t="e">
        <f>VLOOKUP(C1763,#REF!, 2,FALSE)</f>
        <v>#REF!</v>
      </c>
      <c r="BM1763" s="61" t="s">
        <v>5381</v>
      </c>
      <c r="BN1763" s="61" t="s">
        <v>2981</v>
      </c>
      <c r="BO1763" s="61" t="s">
        <v>731</v>
      </c>
      <c r="BU1763" s="61" t="s">
        <v>5381</v>
      </c>
      <c r="BV1763" s="61" t="s">
        <v>2981</v>
      </c>
      <c r="BW1763" s="61" t="s">
        <v>731</v>
      </c>
    </row>
    <row r="1764" spans="51:75">
      <c r="AY1764" s="89" t="e">
        <f>VLOOKUP(C1764,#REF!, 2,FALSE)</f>
        <v>#REF!</v>
      </c>
      <c r="BM1764" s="61" t="s">
        <v>1034</v>
      </c>
      <c r="BN1764" s="61" t="s">
        <v>777</v>
      </c>
      <c r="BO1764" s="61" t="s">
        <v>2719</v>
      </c>
      <c r="BU1764" s="61" t="s">
        <v>1034</v>
      </c>
      <c r="BV1764" s="61" t="s">
        <v>777</v>
      </c>
      <c r="BW1764" s="61" t="s">
        <v>2719</v>
      </c>
    </row>
    <row r="1765" spans="51:75">
      <c r="AY1765" s="89" t="e">
        <f>VLOOKUP(C1765,#REF!, 2,FALSE)</f>
        <v>#REF!</v>
      </c>
      <c r="BM1765" s="61" t="s">
        <v>5382</v>
      </c>
      <c r="BN1765" s="61" t="s">
        <v>789</v>
      </c>
      <c r="BO1765" s="61" t="s">
        <v>772</v>
      </c>
      <c r="BU1765" s="61" t="s">
        <v>5382</v>
      </c>
      <c r="BV1765" s="61" t="s">
        <v>789</v>
      </c>
      <c r="BW1765" s="61" t="s">
        <v>772</v>
      </c>
    </row>
    <row r="1766" spans="51:75">
      <c r="AY1766" s="89" t="e">
        <f>VLOOKUP(C1766,#REF!, 2,FALSE)</f>
        <v>#REF!</v>
      </c>
      <c r="BM1766" s="61" t="s">
        <v>166</v>
      </c>
      <c r="BN1766" s="61" t="s">
        <v>789</v>
      </c>
      <c r="BO1766" s="61" t="s">
        <v>3499</v>
      </c>
      <c r="BU1766" s="61" t="s">
        <v>166</v>
      </c>
      <c r="BV1766" s="61" t="s">
        <v>789</v>
      </c>
      <c r="BW1766" s="61" t="s">
        <v>3499</v>
      </c>
    </row>
    <row r="1767" spans="51:75">
      <c r="AY1767" s="89" t="e">
        <f>VLOOKUP(C1767,#REF!, 2,FALSE)</f>
        <v>#REF!</v>
      </c>
      <c r="BM1767" s="61" t="s">
        <v>5383</v>
      </c>
      <c r="BN1767" s="61" t="s">
        <v>789</v>
      </c>
      <c r="BO1767" s="61" t="s">
        <v>5164</v>
      </c>
      <c r="BU1767" s="61" t="s">
        <v>5383</v>
      </c>
      <c r="BV1767" s="61" t="s">
        <v>789</v>
      </c>
      <c r="BW1767" s="61" t="s">
        <v>5164</v>
      </c>
    </row>
    <row r="1768" spans="51:75">
      <c r="AY1768" s="89" t="e">
        <f>VLOOKUP(C1768,#REF!, 2,FALSE)</f>
        <v>#REF!</v>
      </c>
      <c r="BM1768" s="61" t="s">
        <v>5385</v>
      </c>
      <c r="BN1768" s="61" t="s">
        <v>1344</v>
      </c>
      <c r="BO1768" s="61" t="s">
        <v>5386</v>
      </c>
      <c r="BU1768" s="61" t="s">
        <v>5385</v>
      </c>
      <c r="BV1768" s="61" t="s">
        <v>1344</v>
      </c>
      <c r="BW1768" s="61" t="s">
        <v>5386</v>
      </c>
    </row>
    <row r="1769" spans="51:75">
      <c r="AY1769" s="89" t="e">
        <f>VLOOKUP(C1769,#REF!, 2,FALSE)</f>
        <v>#REF!</v>
      </c>
      <c r="BM1769" s="61" t="s">
        <v>5387</v>
      </c>
      <c r="BN1769" s="61" t="s">
        <v>721</v>
      </c>
      <c r="BO1769" s="61" t="s">
        <v>5389</v>
      </c>
      <c r="BU1769" s="61" t="s">
        <v>5387</v>
      </c>
      <c r="BV1769" s="61" t="s">
        <v>721</v>
      </c>
      <c r="BW1769" s="61" t="s">
        <v>5389</v>
      </c>
    </row>
    <row r="1770" spans="51:75">
      <c r="AY1770" s="89" t="e">
        <f>VLOOKUP(C1770,#REF!, 2,FALSE)</f>
        <v>#REF!</v>
      </c>
      <c r="BM1770" s="61" t="s">
        <v>5392</v>
      </c>
      <c r="BN1770" s="61" t="s">
        <v>3254</v>
      </c>
      <c r="BO1770" s="61" t="s">
        <v>2985</v>
      </c>
      <c r="BU1770" s="61" t="s">
        <v>5392</v>
      </c>
      <c r="BV1770" s="61" t="s">
        <v>3254</v>
      </c>
      <c r="BW1770" s="61" t="s">
        <v>2985</v>
      </c>
    </row>
    <row r="1771" spans="51:75">
      <c r="AY1771" s="89" t="e">
        <f>VLOOKUP(C1771,#REF!, 2,FALSE)</f>
        <v>#REF!</v>
      </c>
      <c r="BM1771" s="61" t="s">
        <v>5393</v>
      </c>
      <c r="BN1771" s="61" t="s">
        <v>721</v>
      </c>
      <c r="BO1771" s="61" t="s">
        <v>5395</v>
      </c>
      <c r="BU1771" s="61" t="s">
        <v>5393</v>
      </c>
      <c r="BV1771" s="61" t="s">
        <v>721</v>
      </c>
      <c r="BW1771" s="61" t="s">
        <v>5395</v>
      </c>
    </row>
    <row r="1772" spans="51:75">
      <c r="AY1772" s="89" t="e">
        <f>VLOOKUP(C1772,#REF!, 2,FALSE)</f>
        <v>#REF!</v>
      </c>
      <c r="BM1772" s="61" t="s">
        <v>5396</v>
      </c>
      <c r="BN1772" s="61" t="s">
        <v>3047</v>
      </c>
      <c r="BO1772" s="61" t="s">
        <v>5397</v>
      </c>
      <c r="BU1772" s="61" t="s">
        <v>5396</v>
      </c>
      <c r="BV1772" s="61" t="s">
        <v>3047</v>
      </c>
      <c r="BW1772" s="61" t="s">
        <v>5397</v>
      </c>
    </row>
    <row r="1773" spans="51:75">
      <c r="AY1773" s="89" t="e">
        <f>VLOOKUP(C1773,#REF!, 2,FALSE)</f>
        <v>#REF!</v>
      </c>
      <c r="BM1773" s="61" t="s">
        <v>5398</v>
      </c>
      <c r="BN1773" s="61" t="s">
        <v>1344</v>
      </c>
      <c r="BO1773" s="61" t="s">
        <v>5399</v>
      </c>
      <c r="BU1773" s="61" t="s">
        <v>5398</v>
      </c>
      <c r="BV1773" s="61" t="s">
        <v>1344</v>
      </c>
      <c r="BW1773" s="61" t="s">
        <v>5399</v>
      </c>
    </row>
    <row r="1774" spans="51:75">
      <c r="AY1774" s="89" t="e">
        <f>VLOOKUP(C1774,#REF!, 2,FALSE)</f>
        <v>#REF!</v>
      </c>
      <c r="BM1774" s="61" t="s">
        <v>1035</v>
      </c>
      <c r="BN1774" s="61" t="s">
        <v>3204</v>
      </c>
      <c r="BO1774" s="61" t="s">
        <v>2062</v>
      </c>
      <c r="BU1774" s="61" t="s">
        <v>1035</v>
      </c>
      <c r="BV1774" s="61" t="s">
        <v>3204</v>
      </c>
      <c r="BW1774" s="61" t="s">
        <v>2062</v>
      </c>
    </row>
    <row r="1775" spans="51:75">
      <c r="AY1775" s="89" t="e">
        <f>VLOOKUP(C1775,#REF!, 2,FALSE)</f>
        <v>#REF!</v>
      </c>
      <c r="BM1775" s="61" t="s">
        <v>5400</v>
      </c>
      <c r="BN1775" s="61" t="s">
        <v>1344</v>
      </c>
      <c r="BO1775" s="61" t="s">
        <v>5401</v>
      </c>
      <c r="BU1775" s="61" t="s">
        <v>5400</v>
      </c>
      <c r="BV1775" s="61" t="s">
        <v>1344</v>
      </c>
      <c r="BW1775" s="61" t="s">
        <v>5401</v>
      </c>
    </row>
    <row r="1776" spans="51:75">
      <c r="AY1776" s="89" t="e">
        <f>VLOOKUP(C1776,#REF!, 2,FALSE)</f>
        <v>#REF!</v>
      </c>
      <c r="BM1776" s="61" t="s">
        <v>5402</v>
      </c>
      <c r="BN1776" s="61" t="s">
        <v>3204</v>
      </c>
      <c r="BO1776" s="61" t="s">
        <v>5403</v>
      </c>
      <c r="BU1776" s="61" t="s">
        <v>5402</v>
      </c>
      <c r="BV1776" s="61" t="s">
        <v>3204</v>
      </c>
      <c r="BW1776" s="61" t="s">
        <v>5403</v>
      </c>
    </row>
    <row r="1777" spans="51:75">
      <c r="AY1777" s="89" t="e">
        <f>VLOOKUP(C1777,#REF!, 2,FALSE)</f>
        <v>#REF!</v>
      </c>
      <c r="BM1777" s="61" t="s">
        <v>5404</v>
      </c>
      <c r="BN1777" s="61" t="s">
        <v>782</v>
      </c>
      <c r="BO1777" s="61" t="s">
        <v>5405</v>
      </c>
      <c r="BU1777" s="61" t="s">
        <v>5404</v>
      </c>
      <c r="BV1777" s="61" t="s">
        <v>782</v>
      </c>
      <c r="BW1777" s="61" t="s">
        <v>5405</v>
      </c>
    </row>
    <row r="1778" spans="51:75">
      <c r="AY1778" s="89" t="e">
        <f>VLOOKUP(C1778,#REF!, 2,FALSE)</f>
        <v>#REF!</v>
      </c>
      <c r="BM1778" s="61" t="s">
        <v>5406</v>
      </c>
      <c r="BN1778" s="61" t="s">
        <v>1344</v>
      </c>
      <c r="BO1778" s="61" t="s">
        <v>5407</v>
      </c>
      <c r="BU1778" s="61" t="s">
        <v>5406</v>
      </c>
      <c r="BV1778" s="61" t="s">
        <v>1344</v>
      </c>
      <c r="BW1778" s="61" t="s">
        <v>5407</v>
      </c>
    </row>
    <row r="1779" spans="51:75">
      <c r="AY1779" s="89" t="e">
        <f>VLOOKUP(C1779,#REF!, 2,FALSE)</f>
        <v>#REF!</v>
      </c>
      <c r="BM1779" s="61" t="s">
        <v>5408</v>
      </c>
      <c r="BN1779" s="61" t="s">
        <v>3204</v>
      </c>
      <c r="BO1779" s="61" t="s">
        <v>2297</v>
      </c>
      <c r="BU1779" s="61" t="s">
        <v>5408</v>
      </c>
      <c r="BV1779" s="61" t="s">
        <v>3204</v>
      </c>
      <c r="BW1779" s="61" t="s">
        <v>2297</v>
      </c>
    </row>
    <row r="1780" spans="51:75">
      <c r="AY1780" s="89" t="e">
        <f>VLOOKUP(C1780,#REF!, 2,FALSE)</f>
        <v>#REF!</v>
      </c>
      <c r="BM1780" s="61" t="s">
        <v>5410</v>
      </c>
      <c r="BN1780" s="61" t="s">
        <v>3204</v>
      </c>
      <c r="BO1780" s="61" t="s">
        <v>4756</v>
      </c>
      <c r="BU1780" s="61" t="s">
        <v>5410</v>
      </c>
      <c r="BV1780" s="61" t="s">
        <v>3204</v>
      </c>
      <c r="BW1780" s="61" t="s">
        <v>4756</v>
      </c>
    </row>
    <row r="1781" spans="51:75">
      <c r="AY1781" s="89" t="e">
        <f>VLOOKUP(C1781,#REF!, 2,FALSE)</f>
        <v>#REF!</v>
      </c>
      <c r="BM1781" s="61" t="s">
        <v>1036</v>
      </c>
      <c r="BN1781" s="61" t="s">
        <v>3204</v>
      </c>
      <c r="BO1781" s="61" t="s">
        <v>5411</v>
      </c>
      <c r="BU1781" s="61" t="s">
        <v>1036</v>
      </c>
      <c r="BV1781" s="61" t="s">
        <v>3204</v>
      </c>
      <c r="BW1781" s="61" t="s">
        <v>5411</v>
      </c>
    </row>
    <row r="1782" spans="51:75">
      <c r="AY1782" s="89" t="e">
        <f>VLOOKUP(C1782,#REF!, 2,FALSE)</f>
        <v>#REF!</v>
      </c>
      <c r="BM1782" s="61" t="s">
        <v>5412</v>
      </c>
      <c r="BN1782" s="61" t="s">
        <v>641</v>
      </c>
      <c r="BO1782" s="61" t="s">
        <v>3903</v>
      </c>
      <c r="BU1782" s="61" t="s">
        <v>5412</v>
      </c>
      <c r="BV1782" s="61" t="s">
        <v>641</v>
      </c>
      <c r="BW1782" s="61" t="s">
        <v>3903</v>
      </c>
    </row>
    <row r="1783" spans="51:75">
      <c r="AY1783" s="89" t="e">
        <f>VLOOKUP(C1783,#REF!, 2,FALSE)</f>
        <v>#REF!</v>
      </c>
      <c r="BM1783" s="61" t="s">
        <v>5413</v>
      </c>
      <c r="BN1783" s="61" t="s">
        <v>3204</v>
      </c>
      <c r="BO1783" s="61" t="s">
        <v>5414</v>
      </c>
      <c r="BU1783" s="61" t="s">
        <v>5413</v>
      </c>
      <c r="BV1783" s="61" t="s">
        <v>3204</v>
      </c>
      <c r="BW1783" s="61" t="s">
        <v>5414</v>
      </c>
    </row>
    <row r="1784" spans="51:75">
      <c r="AY1784" s="89" t="e">
        <f>VLOOKUP(C1784,#REF!, 2,FALSE)</f>
        <v>#REF!</v>
      </c>
      <c r="BM1784" s="61" t="s">
        <v>1037</v>
      </c>
      <c r="BN1784" s="61" t="s">
        <v>3047</v>
      </c>
      <c r="BO1784" s="61" t="s">
        <v>5415</v>
      </c>
      <c r="BU1784" s="61" t="s">
        <v>1037</v>
      </c>
      <c r="BV1784" s="61" t="s">
        <v>3047</v>
      </c>
      <c r="BW1784" s="61" t="s">
        <v>5415</v>
      </c>
    </row>
    <row r="1785" spans="51:75">
      <c r="AY1785" s="89" t="e">
        <f>VLOOKUP(C1785,#REF!, 2,FALSE)</f>
        <v>#REF!</v>
      </c>
      <c r="BM1785" s="61" t="s">
        <v>5416</v>
      </c>
      <c r="BN1785" s="61" t="s">
        <v>3204</v>
      </c>
      <c r="BO1785" s="61" t="s">
        <v>5417</v>
      </c>
      <c r="BU1785" s="61" t="s">
        <v>5416</v>
      </c>
      <c r="BV1785" s="61" t="s">
        <v>3204</v>
      </c>
      <c r="BW1785" s="61" t="s">
        <v>5417</v>
      </c>
    </row>
    <row r="1786" spans="51:75">
      <c r="AY1786" s="89" t="e">
        <f>VLOOKUP(C1786,#REF!, 2,FALSE)</f>
        <v>#REF!</v>
      </c>
      <c r="BM1786" s="61" t="s">
        <v>5418</v>
      </c>
      <c r="BN1786" s="61" t="s">
        <v>16990</v>
      </c>
      <c r="BO1786" s="61" t="s">
        <v>5419</v>
      </c>
      <c r="BU1786" s="61" t="s">
        <v>5418</v>
      </c>
      <c r="BV1786" s="61" t="s">
        <v>16990</v>
      </c>
      <c r="BW1786" s="61" t="s">
        <v>5419</v>
      </c>
    </row>
    <row r="1787" spans="51:75">
      <c r="AY1787" s="89" t="e">
        <f>VLOOKUP(C1787,#REF!, 2,FALSE)</f>
        <v>#REF!</v>
      </c>
      <c r="BM1787" s="61" t="s">
        <v>5420</v>
      </c>
      <c r="BN1787" s="61" t="s">
        <v>3085</v>
      </c>
      <c r="BO1787" s="61" t="s">
        <v>5421</v>
      </c>
      <c r="BU1787" s="61" t="s">
        <v>5420</v>
      </c>
      <c r="BV1787" s="61" t="s">
        <v>3085</v>
      </c>
      <c r="BW1787" s="61" t="s">
        <v>5421</v>
      </c>
    </row>
    <row r="1788" spans="51:75">
      <c r="AY1788" s="89" t="e">
        <f>VLOOKUP(C1788,#REF!, 2,FALSE)</f>
        <v>#REF!</v>
      </c>
      <c r="BM1788" s="61" t="s">
        <v>5422</v>
      </c>
      <c r="BN1788" s="61" t="s">
        <v>799</v>
      </c>
      <c r="BO1788" s="61" t="s">
        <v>5423</v>
      </c>
      <c r="BU1788" s="61" t="s">
        <v>5422</v>
      </c>
      <c r="BV1788" s="61" t="s">
        <v>799</v>
      </c>
      <c r="BW1788" s="61" t="s">
        <v>5423</v>
      </c>
    </row>
    <row r="1789" spans="51:75">
      <c r="AY1789" s="89" t="e">
        <f>VLOOKUP(C1789,#REF!, 2,FALSE)</f>
        <v>#REF!</v>
      </c>
      <c r="BM1789" s="61" t="s">
        <v>5425</v>
      </c>
      <c r="BN1789" s="61" t="s">
        <v>3204</v>
      </c>
      <c r="BO1789" s="61" t="s">
        <v>4268</v>
      </c>
      <c r="BU1789" s="61" t="s">
        <v>5425</v>
      </c>
      <c r="BV1789" s="61" t="s">
        <v>3204</v>
      </c>
      <c r="BW1789" s="61" t="s">
        <v>4268</v>
      </c>
    </row>
    <row r="1790" spans="51:75">
      <c r="AY1790" s="89" t="e">
        <f>VLOOKUP(C1790,#REF!, 2,FALSE)</f>
        <v>#REF!</v>
      </c>
      <c r="BM1790" s="61" t="s">
        <v>5426</v>
      </c>
      <c r="BN1790" s="61" t="s">
        <v>1344</v>
      </c>
      <c r="BO1790" s="61" t="s">
        <v>5427</v>
      </c>
      <c r="BU1790" s="61" t="s">
        <v>5426</v>
      </c>
      <c r="BV1790" s="61" t="s">
        <v>1344</v>
      </c>
      <c r="BW1790" s="61" t="s">
        <v>5427</v>
      </c>
    </row>
    <row r="1791" spans="51:75">
      <c r="AY1791" s="89" t="e">
        <f>VLOOKUP(C1791,#REF!, 2,FALSE)</f>
        <v>#REF!</v>
      </c>
      <c r="BM1791" s="61" t="s">
        <v>5428</v>
      </c>
      <c r="BN1791" s="61" t="s">
        <v>628</v>
      </c>
      <c r="BO1791" s="61" t="s">
        <v>3097</v>
      </c>
      <c r="BU1791" s="61" t="s">
        <v>5428</v>
      </c>
      <c r="BV1791" s="61" t="s">
        <v>628</v>
      </c>
      <c r="BW1791" s="61" t="s">
        <v>3097</v>
      </c>
    </row>
    <row r="1792" spans="51:75">
      <c r="AY1792" s="89" t="e">
        <f>VLOOKUP(C1792,#REF!, 2,FALSE)</f>
        <v>#REF!</v>
      </c>
      <c r="BM1792" s="61" t="s">
        <v>5429</v>
      </c>
      <c r="BN1792" s="61" t="s">
        <v>2981</v>
      </c>
      <c r="BO1792" s="61" t="s">
        <v>5430</v>
      </c>
      <c r="BU1792" s="61" t="s">
        <v>5429</v>
      </c>
      <c r="BV1792" s="61" t="s">
        <v>2981</v>
      </c>
      <c r="BW1792" s="61" t="s">
        <v>5430</v>
      </c>
    </row>
    <row r="1793" spans="51:75">
      <c r="AY1793" s="89" t="e">
        <f>VLOOKUP(C1793,#REF!, 2,FALSE)</f>
        <v>#REF!</v>
      </c>
      <c r="BM1793" s="61" t="s">
        <v>1038</v>
      </c>
      <c r="BN1793" s="61" t="s">
        <v>3047</v>
      </c>
      <c r="BO1793" s="61" t="s">
        <v>5431</v>
      </c>
      <c r="BU1793" s="61" t="s">
        <v>1038</v>
      </c>
      <c r="BV1793" s="61" t="s">
        <v>3047</v>
      </c>
      <c r="BW1793" s="61" t="s">
        <v>5431</v>
      </c>
    </row>
    <row r="1794" spans="51:75">
      <c r="AY1794" s="89" t="e">
        <f>VLOOKUP(C1794,#REF!, 2,FALSE)</f>
        <v>#REF!</v>
      </c>
      <c r="BM1794" s="61" t="s">
        <v>5432</v>
      </c>
      <c r="BN1794" s="61" t="s">
        <v>615</v>
      </c>
      <c r="BO1794" s="61" t="s">
        <v>5433</v>
      </c>
      <c r="BU1794" s="61" t="s">
        <v>5432</v>
      </c>
      <c r="BV1794" s="61" t="s">
        <v>615</v>
      </c>
      <c r="BW1794" s="61" t="s">
        <v>5433</v>
      </c>
    </row>
    <row r="1795" spans="51:75">
      <c r="AY1795" s="89" t="e">
        <f>VLOOKUP(C1795,#REF!, 2,FALSE)</f>
        <v>#REF!</v>
      </c>
      <c r="BM1795" s="61" t="s">
        <v>5434</v>
      </c>
      <c r="BN1795" s="61" t="s">
        <v>1344</v>
      </c>
      <c r="BO1795" s="61" t="s">
        <v>4949</v>
      </c>
      <c r="BU1795" s="61" t="s">
        <v>5434</v>
      </c>
      <c r="BV1795" s="61" t="s">
        <v>1344</v>
      </c>
      <c r="BW1795" s="61" t="s">
        <v>4949</v>
      </c>
    </row>
    <row r="1796" spans="51:75">
      <c r="AY1796" s="89" t="e">
        <f>VLOOKUP(C1796,#REF!, 2,FALSE)</f>
        <v>#REF!</v>
      </c>
      <c r="BM1796" s="61" t="s">
        <v>5435</v>
      </c>
      <c r="BN1796" s="61" t="s">
        <v>641</v>
      </c>
      <c r="BO1796" s="61" t="s">
        <v>5242</v>
      </c>
      <c r="BU1796" s="61" t="s">
        <v>5435</v>
      </c>
      <c r="BV1796" s="61" t="s">
        <v>641</v>
      </c>
      <c r="BW1796" s="61" t="s">
        <v>5242</v>
      </c>
    </row>
    <row r="1797" spans="51:75">
      <c r="AY1797" s="89" t="e">
        <f>VLOOKUP(C1797,#REF!, 2,FALSE)</f>
        <v>#REF!</v>
      </c>
      <c r="BM1797" s="61" t="s">
        <v>5436</v>
      </c>
      <c r="BN1797" s="61" t="s">
        <v>641</v>
      </c>
      <c r="BO1797" s="61" t="s">
        <v>2070</v>
      </c>
      <c r="BU1797" s="61" t="s">
        <v>5436</v>
      </c>
      <c r="BV1797" s="61" t="s">
        <v>641</v>
      </c>
      <c r="BW1797" s="61" t="s">
        <v>2070</v>
      </c>
    </row>
    <row r="1798" spans="51:75">
      <c r="AY1798" s="89" t="e">
        <f>VLOOKUP(C1798,#REF!, 2,FALSE)</f>
        <v>#REF!</v>
      </c>
      <c r="BM1798" s="61" t="s">
        <v>144</v>
      </c>
      <c r="BN1798" s="61" t="s">
        <v>664</v>
      </c>
      <c r="BO1798" s="61" t="s">
        <v>711</v>
      </c>
      <c r="BU1798" s="61" t="s">
        <v>144</v>
      </c>
      <c r="BV1798" s="61" t="s">
        <v>664</v>
      </c>
      <c r="BW1798" s="61" t="s">
        <v>711</v>
      </c>
    </row>
    <row r="1799" spans="51:75">
      <c r="AY1799" s="89" t="e">
        <f>VLOOKUP(C1799,#REF!, 2,FALSE)</f>
        <v>#REF!</v>
      </c>
      <c r="BM1799" s="61" t="s">
        <v>5437</v>
      </c>
      <c r="BN1799" s="61" t="s">
        <v>638</v>
      </c>
      <c r="BO1799" s="61" t="s">
        <v>3875</v>
      </c>
      <c r="BU1799" s="61" t="s">
        <v>5437</v>
      </c>
      <c r="BV1799" s="61" t="s">
        <v>638</v>
      </c>
      <c r="BW1799" s="61" t="s">
        <v>3875</v>
      </c>
    </row>
    <row r="1800" spans="51:75">
      <c r="AY1800" s="89" t="e">
        <f>VLOOKUP(C1800,#REF!, 2,FALSE)</f>
        <v>#REF!</v>
      </c>
      <c r="BM1800" s="61" t="s">
        <v>5438</v>
      </c>
      <c r="BN1800" s="61" t="s">
        <v>733</v>
      </c>
      <c r="BO1800" s="61" t="s">
        <v>1461</v>
      </c>
      <c r="BU1800" s="61" t="s">
        <v>5438</v>
      </c>
      <c r="BV1800" s="61" t="s">
        <v>733</v>
      </c>
      <c r="BW1800" s="61" t="s">
        <v>1461</v>
      </c>
    </row>
    <row r="1801" spans="51:75">
      <c r="AY1801" s="89" t="e">
        <f>VLOOKUP(C1801,#REF!, 2,FALSE)</f>
        <v>#REF!</v>
      </c>
      <c r="BM1801" s="61" t="s">
        <v>1039</v>
      </c>
      <c r="BN1801" s="61" t="s">
        <v>3204</v>
      </c>
      <c r="BO1801" s="61" t="s">
        <v>5440</v>
      </c>
      <c r="BU1801" s="61" t="s">
        <v>1039</v>
      </c>
      <c r="BV1801" s="61" t="s">
        <v>3204</v>
      </c>
      <c r="BW1801" s="61" t="s">
        <v>5440</v>
      </c>
    </row>
    <row r="1802" spans="51:75">
      <c r="AY1802" s="89" t="e">
        <f>VLOOKUP(C1802,#REF!, 2,FALSE)</f>
        <v>#REF!</v>
      </c>
      <c r="BM1802" s="61" t="s">
        <v>1040</v>
      </c>
      <c r="BN1802" s="61" t="s">
        <v>3204</v>
      </c>
      <c r="BO1802" s="61" t="s">
        <v>5441</v>
      </c>
      <c r="BU1802" s="61" t="s">
        <v>1040</v>
      </c>
      <c r="BV1802" s="61" t="s">
        <v>3204</v>
      </c>
      <c r="BW1802" s="61" t="s">
        <v>5441</v>
      </c>
    </row>
    <row r="1803" spans="51:75">
      <c r="AY1803" s="89" t="e">
        <f>VLOOKUP(C1803,#REF!, 2,FALSE)</f>
        <v>#REF!</v>
      </c>
      <c r="BM1803" s="61" t="s">
        <v>1041</v>
      </c>
      <c r="BN1803" s="61" t="s">
        <v>657</v>
      </c>
      <c r="BO1803" s="61" t="s">
        <v>5443</v>
      </c>
      <c r="BU1803" s="61" t="s">
        <v>1041</v>
      </c>
      <c r="BV1803" s="61" t="s">
        <v>657</v>
      </c>
      <c r="BW1803" s="61" t="s">
        <v>5443</v>
      </c>
    </row>
    <row r="1804" spans="51:75">
      <c r="AY1804" s="89" t="e">
        <f>VLOOKUP(C1804,#REF!, 2,FALSE)</f>
        <v>#REF!</v>
      </c>
      <c r="BM1804" s="61" t="s">
        <v>5444</v>
      </c>
      <c r="BN1804" s="61" t="s">
        <v>3204</v>
      </c>
      <c r="BO1804" s="61" t="s">
        <v>5445</v>
      </c>
      <c r="BU1804" s="61" t="s">
        <v>5444</v>
      </c>
      <c r="BV1804" s="61" t="s">
        <v>3204</v>
      </c>
      <c r="BW1804" s="61" t="s">
        <v>5445</v>
      </c>
    </row>
    <row r="1805" spans="51:75">
      <c r="AY1805" s="89" t="e">
        <f>VLOOKUP(C1805,#REF!, 2,FALSE)</f>
        <v>#REF!</v>
      </c>
      <c r="BM1805" s="61" t="s">
        <v>1042</v>
      </c>
      <c r="BN1805" s="61" t="s">
        <v>1072</v>
      </c>
      <c r="BO1805" s="61" t="s">
        <v>5446</v>
      </c>
      <c r="BU1805" s="61" t="s">
        <v>1042</v>
      </c>
      <c r="BV1805" s="61" t="s">
        <v>1072</v>
      </c>
      <c r="BW1805" s="61" t="s">
        <v>5446</v>
      </c>
    </row>
    <row r="1806" spans="51:75">
      <c r="AY1806" s="89" t="e">
        <f>VLOOKUP(C1806,#REF!, 2,FALSE)</f>
        <v>#REF!</v>
      </c>
      <c r="BM1806" s="61" t="s">
        <v>5447</v>
      </c>
      <c r="BN1806" s="61" t="s">
        <v>864</v>
      </c>
      <c r="BO1806" s="61" t="s">
        <v>5448</v>
      </c>
      <c r="BU1806" s="61" t="s">
        <v>5447</v>
      </c>
      <c r="BV1806" s="61" t="s">
        <v>864</v>
      </c>
      <c r="BW1806" s="61" t="s">
        <v>5448</v>
      </c>
    </row>
    <row r="1807" spans="51:75">
      <c r="AY1807" s="89" t="e">
        <f>VLOOKUP(C1807,#REF!, 2,FALSE)</f>
        <v>#REF!</v>
      </c>
      <c r="BM1807" s="61" t="s">
        <v>1043</v>
      </c>
      <c r="BN1807" s="61" t="s">
        <v>2985</v>
      </c>
      <c r="BO1807" s="61" t="s">
        <v>2985</v>
      </c>
      <c r="BU1807" s="61" t="s">
        <v>1043</v>
      </c>
      <c r="BV1807" s="61" t="s">
        <v>2985</v>
      </c>
      <c r="BW1807" s="61" t="s">
        <v>2985</v>
      </c>
    </row>
    <row r="1808" spans="51:75">
      <c r="AY1808" s="89" t="e">
        <f>VLOOKUP(C1808,#REF!, 2,FALSE)</f>
        <v>#REF!</v>
      </c>
      <c r="BM1808" s="61" t="s">
        <v>5450</v>
      </c>
      <c r="BN1808" s="61" t="s">
        <v>2985</v>
      </c>
      <c r="BO1808" s="61" t="s">
        <v>5451</v>
      </c>
      <c r="BU1808" s="61" t="s">
        <v>5450</v>
      </c>
      <c r="BV1808" s="61" t="s">
        <v>2985</v>
      </c>
      <c r="BW1808" s="61" t="s">
        <v>5451</v>
      </c>
    </row>
    <row r="1809" spans="51:75">
      <c r="AY1809" s="89" t="e">
        <f>VLOOKUP(C1809,#REF!, 2,FALSE)</f>
        <v>#REF!</v>
      </c>
      <c r="BM1809" s="61" t="s">
        <v>5452</v>
      </c>
      <c r="BN1809" s="61" t="s">
        <v>702</v>
      </c>
      <c r="BO1809" s="61" t="s">
        <v>5453</v>
      </c>
      <c r="BU1809" s="61" t="s">
        <v>5452</v>
      </c>
      <c r="BV1809" s="61" t="s">
        <v>702</v>
      </c>
      <c r="BW1809" s="61" t="s">
        <v>5453</v>
      </c>
    </row>
    <row r="1810" spans="51:75">
      <c r="AY1810" s="89" t="e">
        <f>VLOOKUP(C1810,#REF!, 2,FALSE)</f>
        <v>#REF!</v>
      </c>
      <c r="BM1810" s="61" t="s">
        <v>5454</v>
      </c>
      <c r="BN1810" s="61" t="s">
        <v>1015</v>
      </c>
      <c r="BO1810" s="61" t="s">
        <v>5455</v>
      </c>
      <c r="BU1810" s="61" t="s">
        <v>5454</v>
      </c>
      <c r="BV1810" s="61" t="s">
        <v>1015</v>
      </c>
      <c r="BW1810" s="61" t="s">
        <v>5455</v>
      </c>
    </row>
    <row r="1811" spans="51:75">
      <c r="AY1811" s="89" t="e">
        <f>VLOOKUP(C1811,#REF!, 2,FALSE)</f>
        <v>#REF!</v>
      </c>
      <c r="BM1811" s="61" t="s">
        <v>5456</v>
      </c>
      <c r="BN1811" s="61" t="s">
        <v>785</v>
      </c>
      <c r="BO1811" s="61" t="s">
        <v>5457</v>
      </c>
      <c r="BU1811" s="61" t="s">
        <v>5456</v>
      </c>
      <c r="BV1811" s="61" t="s">
        <v>785</v>
      </c>
      <c r="BW1811" s="61" t="s">
        <v>5457</v>
      </c>
    </row>
    <row r="1812" spans="51:75">
      <c r="AY1812" s="89" t="e">
        <f>VLOOKUP(C1812,#REF!, 2,FALSE)</f>
        <v>#REF!</v>
      </c>
      <c r="BM1812" s="61" t="s">
        <v>5458</v>
      </c>
      <c r="BN1812" s="61" t="s">
        <v>3204</v>
      </c>
      <c r="BO1812" s="61" t="s">
        <v>5459</v>
      </c>
      <c r="BU1812" s="61" t="s">
        <v>5458</v>
      </c>
      <c r="BV1812" s="61" t="s">
        <v>3204</v>
      </c>
      <c r="BW1812" s="61" t="s">
        <v>5459</v>
      </c>
    </row>
    <row r="1813" spans="51:75">
      <c r="AY1813" s="89" t="e">
        <f>VLOOKUP(C1813,#REF!, 2,FALSE)</f>
        <v>#REF!</v>
      </c>
      <c r="BM1813" s="61" t="s">
        <v>5460</v>
      </c>
      <c r="BN1813" s="61" t="s">
        <v>3204</v>
      </c>
      <c r="BO1813" s="61" t="s">
        <v>1289</v>
      </c>
      <c r="BU1813" s="61" t="s">
        <v>5460</v>
      </c>
      <c r="BV1813" s="61" t="s">
        <v>3204</v>
      </c>
      <c r="BW1813" s="61" t="s">
        <v>1289</v>
      </c>
    </row>
    <row r="1814" spans="51:75">
      <c r="AY1814" s="89" t="e">
        <f>VLOOKUP(C1814,#REF!, 2,FALSE)</f>
        <v>#REF!</v>
      </c>
      <c r="BM1814" s="61" t="s">
        <v>5463</v>
      </c>
      <c r="BN1814" s="61" t="s">
        <v>638</v>
      </c>
      <c r="BO1814" s="61" t="s">
        <v>5465</v>
      </c>
      <c r="BU1814" s="61" t="s">
        <v>5463</v>
      </c>
      <c r="BV1814" s="61" t="s">
        <v>638</v>
      </c>
      <c r="BW1814" s="61" t="s">
        <v>5465</v>
      </c>
    </row>
    <row r="1815" spans="51:75">
      <c r="AY1815" s="89" t="e">
        <f>VLOOKUP(C1815,#REF!, 2,FALSE)</f>
        <v>#REF!</v>
      </c>
      <c r="BM1815" s="61" t="s">
        <v>5466</v>
      </c>
      <c r="BN1815" s="61" t="s">
        <v>717</v>
      </c>
      <c r="BO1815" s="61" t="s">
        <v>5467</v>
      </c>
      <c r="BU1815" s="61" t="s">
        <v>5466</v>
      </c>
      <c r="BV1815" s="61" t="s">
        <v>717</v>
      </c>
      <c r="BW1815" s="61" t="s">
        <v>5467</v>
      </c>
    </row>
    <row r="1816" spans="51:75">
      <c r="AY1816" s="89" t="e">
        <f>VLOOKUP(C1816,#REF!, 2,FALSE)</f>
        <v>#REF!</v>
      </c>
      <c r="BM1816" s="61" t="s">
        <v>86</v>
      </c>
      <c r="BN1816" s="61" t="s">
        <v>1344</v>
      </c>
      <c r="BO1816" s="61" t="s">
        <v>2109</v>
      </c>
      <c r="BU1816" s="61" t="s">
        <v>86</v>
      </c>
      <c r="BV1816" s="61" t="s">
        <v>1344</v>
      </c>
      <c r="BW1816" s="61" t="s">
        <v>2109</v>
      </c>
    </row>
    <row r="1817" spans="51:75">
      <c r="AY1817" s="89" t="e">
        <f>VLOOKUP(C1817,#REF!, 2,FALSE)</f>
        <v>#REF!</v>
      </c>
      <c r="BM1817" s="61" t="s">
        <v>5469</v>
      </c>
      <c r="BN1817" s="61" t="s">
        <v>1344</v>
      </c>
      <c r="BO1817" s="61" t="s">
        <v>5470</v>
      </c>
      <c r="BU1817" s="61" t="s">
        <v>5469</v>
      </c>
      <c r="BV1817" s="61" t="s">
        <v>1344</v>
      </c>
      <c r="BW1817" s="61" t="s">
        <v>5470</v>
      </c>
    </row>
    <row r="1818" spans="51:75">
      <c r="AY1818" s="89" t="e">
        <f>VLOOKUP(C1818,#REF!, 2,FALSE)</f>
        <v>#REF!</v>
      </c>
      <c r="BM1818" s="61" t="s">
        <v>5471</v>
      </c>
      <c r="BN1818" s="61" t="s">
        <v>3007</v>
      </c>
      <c r="BO1818" s="61" t="s">
        <v>3291</v>
      </c>
      <c r="BU1818" s="61" t="s">
        <v>5471</v>
      </c>
      <c r="BV1818" s="61" t="s">
        <v>3007</v>
      </c>
      <c r="BW1818" s="61" t="s">
        <v>3291</v>
      </c>
    </row>
    <row r="1819" spans="51:75">
      <c r="AY1819" s="89" t="e">
        <f>VLOOKUP(C1819,#REF!, 2,FALSE)</f>
        <v>#REF!</v>
      </c>
      <c r="BM1819" s="61" t="s">
        <v>5472</v>
      </c>
      <c r="BN1819" s="61" t="s">
        <v>1344</v>
      </c>
      <c r="BO1819" s="61" t="s">
        <v>2476</v>
      </c>
      <c r="BU1819" s="61" t="s">
        <v>5472</v>
      </c>
      <c r="BV1819" s="61" t="s">
        <v>1344</v>
      </c>
      <c r="BW1819" s="61" t="s">
        <v>2476</v>
      </c>
    </row>
    <row r="1820" spans="51:75">
      <c r="AY1820" s="89" t="e">
        <f>VLOOKUP(C1820,#REF!, 2,FALSE)</f>
        <v>#REF!</v>
      </c>
      <c r="BM1820" s="61" t="s">
        <v>5473</v>
      </c>
      <c r="BN1820" s="61" t="s">
        <v>780</v>
      </c>
      <c r="BO1820" s="61" t="s">
        <v>5474</v>
      </c>
      <c r="BU1820" s="61" t="s">
        <v>5473</v>
      </c>
      <c r="BV1820" s="61" t="s">
        <v>780</v>
      </c>
      <c r="BW1820" s="61" t="s">
        <v>5474</v>
      </c>
    </row>
    <row r="1821" spans="51:75">
      <c r="AY1821" s="89" t="e">
        <f>VLOOKUP(C1821,#REF!, 2,FALSE)</f>
        <v>#REF!</v>
      </c>
      <c r="BM1821" s="61" t="s">
        <v>5475</v>
      </c>
      <c r="BN1821" s="61" t="s">
        <v>663</v>
      </c>
      <c r="BO1821" s="61" t="s">
        <v>5476</v>
      </c>
      <c r="BU1821" s="61" t="s">
        <v>5475</v>
      </c>
      <c r="BV1821" s="61" t="s">
        <v>663</v>
      </c>
      <c r="BW1821" s="61" t="s">
        <v>5476</v>
      </c>
    </row>
    <row r="1822" spans="51:75">
      <c r="AY1822" s="89" t="e">
        <f>VLOOKUP(C1822,#REF!, 2,FALSE)</f>
        <v>#REF!</v>
      </c>
      <c r="BM1822" s="61" t="s">
        <v>5477</v>
      </c>
      <c r="BN1822" s="61" t="s">
        <v>3204</v>
      </c>
      <c r="BO1822" s="61" t="s">
        <v>1412</v>
      </c>
      <c r="BU1822" s="61" t="s">
        <v>5477</v>
      </c>
      <c r="BV1822" s="61" t="s">
        <v>3204</v>
      </c>
      <c r="BW1822" s="61" t="s">
        <v>1412</v>
      </c>
    </row>
    <row r="1823" spans="51:75">
      <c r="AY1823" s="89" t="e">
        <f>VLOOKUP(C1823,#REF!, 2,FALSE)</f>
        <v>#REF!</v>
      </c>
      <c r="BM1823" s="61" t="s">
        <v>5478</v>
      </c>
      <c r="BN1823" s="61" t="s">
        <v>659</v>
      </c>
      <c r="BO1823" s="61" t="s">
        <v>5479</v>
      </c>
      <c r="BU1823" s="61" t="s">
        <v>5478</v>
      </c>
      <c r="BV1823" s="61" t="s">
        <v>659</v>
      </c>
      <c r="BW1823" s="61" t="s">
        <v>5479</v>
      </c>
    </row>
    <row r="1824" spans="51:75">
      <c r="AY1824" s="89" t="e">
        <f>VLOOKUP(C1824,#REF!, 2,FALSE)</f>
        <v>#REF!</v>
      </c>
      <c r="BM1824" s="61" t="s">
        <v>5480</v>
      </c>
      <c r="BN1824" s="61" t="s">
        <v>3047</v>
      </c>
      <c r="BO1824" s="61" t="s">
        <v>4313</v>
      </c>
      <c r="BU1824" s="61" t="s">
        <v>5480</v>
      </c>
      <c r="BV1824" s="61" t="s">
        <v>3047</v>
      </c>
      <c r="BW1824" s="61" t="s">
        <v>4313</v>
      </c>
    </row>
    <row r="1825" spans="51:75">
      <c r="AY1825" s="89" t="e">
        <f>VLOOKUP(C1825,#REF!, 2,FALSE)</f>
        <v>#REF!</v>
      </c>
      <c r="BM1825" s="61" t="s">
        <v>5481</v>
      </c>
      <c r="BN1825" s="61" t="s">
        <v>663</v>
      </c>
      <c r="BO1825" s="61" t="s">
        <v>5482</v>
      </c>
      <c r="BU1825" s="61" t="s">
        <v>5481</v>
      </c>
      <c r="BV1825" s="61" t="s">
        <v>663</v>
      </c>
      <c r="BW1825" s="61" t="s">
        <v>5482</v>
      </c>
    </row>
    <row r="1826" spans="51:75">
      <c r="AY1826" s="89" t="e">
        <f>VLOOKUP(C1826,#REF!, 2,FALSE)</f>
        <v>#REF!</v>
      </c>
      <c r="BM1826" s="61" t="s">
        <v>5483</v>
      </c>
      <c r="BN1826" s="61" t="s">
        <v>3007</v>
      </c>
      <c r="BO1826" s="61" t="s">
        <v>5484</v>
      </c>
      <c r="BU1826" s="61" t="s">
        <v>5483</v>
      </c>
      <c r="BV1826" s="61" t="s">
        <v>3007</v>
      </c>
      <c r="BW1826" s="61" t="s">
        <v>5484</v>
      </c>
    </row>
    <row r="1827" spans="51:75">
      <c r="AY1827" s="89" t="e">
        <f>VLOOKUP(C1827,#REF!, 2,FALSE)</f>
        <v>#REF!</v>
      </c>
      <c r="BM1827" s="61" t="s">
        <v>5485</v>
      </c>
      <c r="BN1827" s="61" t="s">
        <v>3089</v>
      </c>
      <c r="BO1827" s="61" t="s">
        <v>5486</v>
      </c>
      <c r="BU1827" s="61" t="s">
        <v>5485</v>
      </c>
      <c r="BV1827" s="61" t="s">
        <v>3089</v>
      </c>
      <c r="BW1827" s="61" t="s">
        <v>5486</v>
      </c>
    </row>
    <row r="1828" spans="51:75">
      <c r="AY1828" s="89" t="e">
        <f>VLOOKUP(C1828,#REF!, 2,FALSE)</f>
        <v>#REF!</v>
      </c>
      <c r="BM1828" s="61" t="s">
        <v>5487</v>
      </c>
      <c r="BN1828" s="61" t="s">
        <v>1344</v>
      </c>
      <c r="BO1828" s="61" t="s">
        <v>2478</v>
      </c>
      <c r="BU1828" s="61" t="s">
        <v>5487</v>
      </c>
      <c r="BV1828" s="61" t="s">
        <v>1344</v>
      </c>
      <c r="BW1828" s="61" t="s">
        <v>2478</v>
      </c>
    </row>
    <row r="1829" spans="51:75">
      <c r="AY1829" s="89" t="e">
        <f>VLOOKUP(C1829,#REF!, 2,FALSE)</f>
        <v>#REF!</v>
      </c>
      <c r="BM1829" s="61" t="s">
        <v>1044</v>
      </c>
      <c r="BN1829" s="61" t="s">
        <v>3047</v>
      </c>
      <c r="BO1829" s="61" t="s">
        <v>5489</v>
      </c>
      <c r="BU1829" s="61" t="s">
        <v>1044</v>
      </c>
      <c r="BV1829" s="61" t="s">
        <v>3047</v>
      </c>
      <c r="BW1829" s="61" t="s">
        <v>5489</v>
      </c>
    </row>
    <row r="1830" spans="51:75">
      <c r="AY1830" s="89" t="e">
        <f>VLOOKUP(C1830,#REF!, 2,FALSE)</f>
        <v>#REF!</v>
      </c>
      <c r="BM1830" s="61" t="s">
        <v>5490</v>
      </c>
      <c r="BN1830" s="61" t="s">
        <v>657</v>
      </c>
      <c r="BO1830" s="61" t="s">
        <v>5479</v>
      </c>
      <c r="BU1830" s="61" t="s">
        <v>5490</v>
      </c>
      <c r="BV1830" s="61" t="s">
        <v>657</v>
      </c>
      <c r="BW1830" s="61" t="s">
        <v>5479</v>
      </c>
    </row>
    <row r="1831" spans="51:75">
      <c r="AY1831" s="89" t="e">
        <f>VLOOKUP(C1831,#REF!, 2,FALSE)</f>
        <v>#REF!</v>
      </c>
      <c r="BM1831" s="61" t="s">
        <v>5492</v>
      </c>
      <c r="BN1831" s="61" t="s">
        <v>3004</v>
      </c>
      <c r="BO1831" s="61" t="s">
        <v>2985</v>
      </c>
      <c r="BU1831" s="61" t="s">
        <v>5492</v>
      </c>
      <c r="BV1831" s="61" t="s">
        <v>3004</v>
      </c>
      <c r="BW1831" s="61" t="s">
        <v>2985</v>
      </c>
    </row>
    <row r="1832" spans="51:75">
      <c r="AY1832" s="89" t="e">
        <f>VLOOKUP(C1832,#REF!, 2,FALSE)</f>
        <v>#REF!</v>
      </c>
      <c r="BM1832" s="61" t="s">
        <v>5493</v>
      </c>
      <c r="BN1832" s="61" t="s">
        <v>3204</v>
      </c>
      <c r="BO1832" s="61" t="s">
        <v>5494</v>
      </c>
      <c r="BU1832" s="61" t="s">
        <v>5493</v>
      </c>
      <c r="BV1832" s="61" t="s">
        <v>3204</v>
      </c>
      <c r="BW1832" s="61" t="s">
        <v>5494</v>
      </c>
    </row>
    <row r="1833" spans="51:75">
      <c r="AY1833" s="89" t="e">
        <f>VLOOKUP(C1833,#REF!, 2,FALSE)</f>
        <v>#REF!</v>
      </c>
      <c r="BM1833" s="61" t="s">
        <v>5495</v>
      </c>
      <c r="BN1833" s="61" t="s">
        <v>3204</v>
      </c>
      <c r="BO1833" s="61" t="s">
        <v>2789</v>
      </c>
      <c r="BU1833" s="61" t="s">
        <v>5495</v>
      </c>
      <c r="BV1833" s="61" t="s">
        <v>3204</v>
      </c>
      <c r="BW1833" s="61" t="s">
        <v>2789</v>
      </c>
    </row>
    <row r="1834" spans="51:75">
      <c r="AY1834" s="89" t="e">
        <f>VLOOKUP(C1834,#REF!, 2,FALSE)</f>
        <v>#REF!</v>
      </c>
      <c r="BM1834" s="61" t="s">
        <v>5496</v>
      </c>
      <c r="BN1834" s="61" t="s">
        <v>717</v>
      </c>
      <c r="BO1834" s="61" t="s">
        <v>2402</v>
      </c>
      <c r="BU1834" s="61" t="s">
        <v>5496</v>
      </c>
      <c r="BV1834" s="61" t="s">
        <v>717</v>
      </c>
      <c r="BW1834" s="61" t="s">
        <v>2402</v>
      </c>
    </row>
    <row r="1835" spans="51:75">
      <c r="AY1835" s="89" t="e">
        <f>VLOOKUP(C1835,#REF!, 2,FALSE)</f>
        <v>#REF!</v>
      </c>
      <c r="BM1835" s="61" t="s">
        <v>5498</v>
      </c>
      <c r="BN1835" s="61" t="s">
        <v>16990</v>
      </c>
      <c r="BO1835" s="61" t="s">
        <v>1747</v>
      </c>
      <c r="BU1835" s="61" t="s">
        <v>5498</v>
      </c>
      <c r="BV1835" s="61" t="s">
        <v>16990</v>
      </c>
      <c r="BW1835" s="61" t="s">
        <v>1747</v>
      </c>
    </row>
    <row r="1836" spans="51:75">
      <c r="AY1836" s="89" t="e">
        <f>VLOOKUP(C1836,#REF!, 2,FALSE)</f>
        <v>#REF!</v>
      </c>
      <c r="BM1836" s="61" t="s">
        <v>1045</v>
      </c>
      <c r="BN1836" s="61" t="s">
        <v>1072</v>
      </c>
      <c r="BO1836" s="61" t="s">
        <v>5500</v>
      </c>
      <c r="BU1836" s="61" t="s">
        <v>1045</v>
      </c>
      <c r="BV1836" s="61" t="s">
        <v>1072</v>
      </c>
      <c r="BW1836" s="61" t="s">
        <v>5500</v>
      </c>
    </row>
    <row r="1837" spans="51:75">
      <c r="AY1837" s="89" t="e">
        <f>VLOOKUP(C1837,#REF!, 2,FALSE)</f>
        <v>#REF!</v>
      </c>
      <c r="BM1837" s="61" t="s">
        <v>5501</v>
      </c>
      <c r="BN1837" s="61" t="s">
        <v>1344</v>
      </c>
      <c r="BO1837" s="61" t="s">
        <v>1598</v>
      </c>
      <c r="BU1837" s="61" t="s">
        <v>5501</v>
      </c>
      <c r="BV1837" s="61" t="s">
        <v>1344</v>
      </c>
      <c r="BW1837" s="61" t="s">
        <v>1598</v>
      </c>
    </row>
    <row r="1838" spans="51:75">
      <c r="AY1838" s="89" t="e">
        <f>VLOOKUP(C1838,#REF!, 2,FALSE)</f>
        <v>#REF!</v>
      </c>
      <c r="BM1838" s="61" t="s">
        <v>5502</v>
      </c>
      <c r="BN1838" s="61" t="s">
        <v>1344</v>
      </c>
      <c r="BO1838" s="61" t="s">
        <v>5503</v>
      </c>
      <c r="BU1838" s="61" t="s">
        <v>5502</v>
      </c>
      <c r="BV1838" s="61" t="s">
        <v>1344</v>
      </c>
      <c r="BW1838" s="61" t="s">
        <v>5503</v>
      </c>
    </row>
    <row r="1839" spans="51:75">
      <c r="AY1839" s="89" t="e">
        <f>VLOOKUP(C1839,#REF!, 2,FALSE)</f>
        <v>#REF!</v>
      </c>
      <c r="BM1839" s="61" t="s">
        <v>5504</v>
      </c>
      <c r="BN1839" s="61" t="s">
        <v>3204</v>
      </c>
      <c r="BO1839" s="61" t="s">
        <v>5106</v>
      </c>
      <c r="BU1839" s="61" t="s">
        <v>5504</v>
      </c>
      <c r="BV1839" s="61" t="s">
        <v>3204</v>
      </c>
      <c r="BW1839" s="61" t="s">
        <v>5106</v>
      </c>
    </row>
    <row r="1840" spans="51:75">
      <c r="AY1840" s="89" t="e">
        <f>VLOOKUP(C1840,#REF!, 2,FALSE)</f>
        <v>#REF!</v>
      </c>
      <c r="BM1840" s="61" t="s">
        <v>1046</v>
      </c>
      <c r="BN1840" s="61" t="s">
        <v>777</v>
      </c>
      <c r="BO1840" s="61" t="s">
        <v>5505</v>
      </c>
      <c r="BU1840" s="61" t="s">
        <v>1046</v>
      </c>
      <c r="BV1840" s="61" t="s">
        <v>777</v>
      </c>
      <c r="BW1840" s="61" t="s">
        <v>5505</v>
      </c>
    </row>
    <row r="1841" spans="51:75">
      <c r="AY1841" s="89" t="e">
        <f>VLOOKUP(C1841,#REF!, 2,FALSE)</f>
        <v>#REF!</v>
      </c>
      <c r="BM1841" s="61" t="s">
        <v>5506</v>
      </c>
      <c r="BN1841" s="61" t="s">
        <v>1344</v>
      </c>
      <c r="BO1841" s="61" t="s">
        <v>5507</v>
      </c>
      <c r="BU1841" s="61" t="s">
        <v>5506</v>
      </c>
      <c r="BV1841" s="61" t="s">
        <v>1344</v>
      </c>
      <c r="BW1841" s="61" t="s">
        <v>5507</v>
      </c>
    </row>
    <row r="1842" spans="51:75">
      <c r="AY1842" s="89" t="e">
        <f>VLOOKUP(C1842,#REF!, 2,FALSE)</f>
        <v>#REF!</v>
      </c>
      <c r="BM1842" s="61" t="s">
        <v>5508</v>
      </c>
      <c r="BN1842" s="61" t="s">
        <v>3204</v>
      </c>
      <c r="BO1842" s="61" t="s">
        <v>5509</v>
      </c>
      <c r="BU1842" s="61" t="s">
        <v>5508</v>
      </c>
      <c r="BV1842" s="61" t="s">
        <v>3204</v>
      </c>
      <c r="BW1842" s="61" t="s">
        <v>5509</v>
      </c>
    </row>
    <row r="1843" spans="51:75">
      <c r="AY1843" s="89" t="e">
        <f>VLOOKUP(C1843,#REF!, 2,FALSE)</f>
        <v>#REF!</v>
      </c>
      <c r="BM1843" s="61" t="s">
        <v>5510</v>
      </c>
      <c r="BN1843" s="61" t="s">
        <v>733</v>
      </c>
      <c r="BO1843" s="61" t="s">
        <v>5511</v>
      </c>
      <c r="BU1843" s="61" t="s">
        <v>5510</v>
      </c>
      <c r="BV1843" s="61" t="s">
        <v>733</v>
      </c>
      <c r="BW1843" s="61" t="s">
        <v>5511</v>
      </c>
    </row>
    <row r="1844" spans="51:75">
      <c r="AY1844" s="89" t="e">
        <f>VLOOKUP(C1844,#REF!, 2,FALSE)</f>
        <v>#REF!</v>
      </c>
      <c r="BM1844" s="61" t="s">
        <v>5512</v>
      </c>
      <c r="BN1844" s="61" t="s">
        <v>3007</v>
      </c>
      <c r="BO1844" s="61" t="s">
        <v>1227</v>
      </c>
      <c r="BU1844" s="61" t="s">
        <v>5512</v>
      </c>
      <c r="BV1844" s="61" t="s">
        <v>3007</v>
      </c>
      <c r="BW1844" s="61" t="s">
        <v>1227</v>
      </c>
    </row>
    <row r="1845" spans="51:75">
      <c r="AY1845" s="89" t="e">
        <f>VLOOKUP(C1845,#REF!, 2,FALSE)</f>
        <v>#REF!</v>
      </c>
      <c r="BM1845" s="61" t="s">
        <v>5513</v>
      </c>
      <c r="BN1845" s="61" t="s">
        <v>1271</v>
      </c>
      <c r="BO1845" s="61" t="s">
        <v>1386</v>
      </c>
      <c r="BU1845" s="61" t="s">
        <v>5513</v>
      </c>
      <c r="BV1845" s="61" t="s">
        <v>1271</v>
      </c>
      <c r="BW1845" s="61" t="s">
        <v>1386</v>
      </c>
    </row>
    <row r="1846" spans="51:75">
      <c r="AY1846" s="89" t="e">
        <f>VLOOKUP(C1846,#REF!, 2,FALSE)</f>
        <v>#REF!</v>
      </c>
      <c r="BM1846" s="61" t="s">
        <v>5515</v>
      </c>
      <c r="BN1846" s="61" t="s">
        <v>3204</v>
      </c>
      <c r="BO1846" s="61" t="s">
        <v>5516</v>
      </c>
      <c r="BU1846" s="61" t="s">
        <v>5515</v>
      </c>
      <c r="BV1846" s="61" t="s">
        <v>3204</v>
      </c>
      <c r="BW1846" s="61" t="s">
        <v>5516</v>
      </c>
    </row>
    <row r="1847" spans="51:75">
      <c r="AY1847" s="89" t="e">
        <f>VLOOKUP(C1847,#REF!, 2,FALSE)</f>
        <v>#REF!</v>
      </c>
      <c r="BM1847" s="61" t="s">
        <v>5517</v>
      </c>
      <c r="BN1847" s="61" t="s">
        <v>3204</v>
      </c>
      <c r="BO1847" s="61" t="s">
        <v>1595</v>
      </c>
      <c r="BU1847" s="61" t="s">
        <v>5517</v>
      </c>
      <c r="BV1847" s="61" t="s">
        <v>3204</v>
      </c>
      <c r="BW1847" s="61" t="s">
        <v>1595</v>
      </c>
    </row>
    <row r="1848" spans="51:75">
      <c r="AY1848" s="89" t="e">
        <f>VLOOKUP(C1848,#REF!, 2,FALSE)</f>
        <v>#REF!</v>
      </c>
      <c r="BM1848" s="61" t="s">
        <v>5518</v>
      </c>
      <c r="BN1848" s="61" t="s">
        <v>3204</v>
      </c>
      <c r="BO1848" s="61" t="s">
        <v>1207</v>
      </c>
      <c r="BU1848" s="61" t="s">
        <v>5518</v>
      </c>
      <c r="BV1848" s="61" t="s">
        <v>3204</v>
      </c>
      <c r="BW1848" s="61" t="s">
        <v>1207</v>
      </c>
    </row>
    <row r="1849" spans="51:75">
      <c r="AY1849" s="89" t="e">
        <f>VLOOKUP(C1849,#REF!, 2,FALSE)</f>
        <v>#REF!</v>
      </c>
      <c r="BM1849" s="61" t="s">
        <v>5519</v>
      </c>
      <c r="BN1849" s="61" t="s">
        <v>3204</v>
      </c>
      <c r="BO1849" s="61" t="s">
        <v>5520</v>
      </c>
      <c r="BU1849" s="61" t="s">
        <v>5519</v>
      </c>
      <c r="BV1849" s="61" t="s">
        <v>3204</v>
      </c>
      <c r="BW1849" s="61" t="s">
        <v>5520</v>
      </c>
    </row>
    <row r="1850" spans="51:75">
      <c r="AY1850" s="89" t="e">
        <f>VLOOKUP(C1850,#REF!, 2,FALSE)</f>
        <v>#REF!</v>
      </c>
      <c r="BM1850" s="61" t="s">
        <v>5521</v>
      </c>
      <c r="BN1850" s="61" t="s">
        <v>3204</v>
      </c>
      <c r="BO1850" s="61" t="s">
        <v>5522</v>
      </c>
      <c r="BU1850" s="61" t="s">
        <v>5521</v>
      </c>
      <c r="BV1850" s="61" t="s">
        <v>3204</v>
      </c>
      <c r="BW1850" s="61" t="s">
        <v>5522</v>
      </c>
    </row>
    <row r="1851" spans="51:75">
      <c r="AY1851" s="89" t="e">
        <f>VLOOKUP(C1851,#REF!, 2,FALSE)</f>
        <v>#REF!</v>
      </c>
      <c r="BM1851" s="61" t="s">
        <v>5523</v>
      </c>
      <c r="BN1851" s="61" t="s">
        <v>3204</v>
      </c>
      <c r="BO1851" s="61" t="s">
        <v>5524</v>
      </c>
      <c r="BU1851" s="61" t="s">
        <v>5523</v>
      </c>
      <c r="BV1851" s="61" t="s">
        <v>3204</v>
      </c>
      <c r="BW1851" s="61" t="s">
        <v>5524</v>
      </c>
    </row>
    <row r="1852" spans="51:75">
      <c r="AY1852" s="89" t="e">
        <f>VLOOKUP(C1852,#REF!, 2,FALSE)</f>
        <v>#REF!</v>
      </c>
      <c r="BM1852" s="61" t="s">
        <v>5525</v>
      </c>
      <c r="BN1852" s="61" t="s">
        <v>3204</v>
      </c>
      <c r="BO1852" s="61" t="s">
        <v>2196</v>
      </c>
      <c r="BU1852" s="61" t="s">
        <v>5525</v>
      </c>
      <c r="BV1852" s="61" t="s">
        <v>3204</v>
      </c>
      <c r="BW1852" s="61" t="s">
        <v>2196</v>
      </c>
    </row>
    <row r="1853" spans="51:75">
      <c r="AY1853" s="89" t="e">
        <f>VLOOKUP(C1853,#REF!, 2,FALSE)</f>
        <v>#REF!</v>
      </c>
      <c r="BM1853" s="61" t="s">
        <v>5527</v>
      </c>
      <c r="BN1853" s="61" t="s">
        <v>3204</v>
      </c>
      <c r="BO1853" s="61" t="s">
        <v>2545</v>
      </c>
      <c r="BU1853" s="61" t="s">
        <v>5527</v>
      </c>
      <c r="BV1853" s="61" t="s">
        <v>3204</v>
      </c>
      <c r="BW1853" s="61" t="s">
        <v>2545</v>
      </c>
    </row>
    <row r="1854" spans="51:75">
      <c r="AY1854" s="89" t="e">
        <f>VLOOKUP(C1854,#REF!, 2,FALSE)</f>
        <v>#REF!</v>
      </c>
      <c r="BM1854" s="61" t="s">
        <v>1047</v>
      </c>
      <c r="BN1854" s="61" t="s">
        <v>630</v>
      </c>
      <c r="BO1854" s="61" t="s">
        <v>5528</v>
      </c>
      <c r="BU1854" s="61" t="s">
        <v>1047</v>
      </c>
      <c r="BV1854" s="61" t="s">
        <v>630</v>
      </c>
      <c r="BW1854" s="61" t="s">
        <v>5528</v>
      </c>
    </row>
    <row r="1855" spans="51:75">
      <c r="AY1855" s="89" t="e">
        <f>VLOOKUP(C1855,#REF!, 2,FALSE)</f>
        <v>#REF!</v>
      </c>
      <c r="BM1855" s="61" t="s">
        <v>5529</v>
      </c>
      <c r="BN1855" s="61" t="s">
        <v>3204</v>
      </c>
      <c r="BO1855" s="61" t="s">
        <v>1059</v>
      </c>
      <c r="BU1855" s="61" t="s">
        <v>5529</v>
      </c>
      <c r="BV1855" s="61" t="s">
        <v>3204</v>
      </c>
      <c r="BW1855" s="61" t="s">
        <v>1059</v>
      </c>
    </row>
    <row r="1856" spans="51:75">
      <c r="AY1856" s="89" t="e">
        <f>VLOOKUP(C1856,#REF!, 2,FALSE)</f>
        <v>#REF!</v>
      </c>
      <c r="BM1856" s="61" t="s">
        <v>5530</v>
      </c>
      <c r="BN1856" s="61" t="s">
        <v>3204</v>
      </c>
      <c r="BO1856" s="61" t="s">
        <v>1430</v>
      </c>
      <c r="BU1856" s="61" t="s">
        <v>5530</v>
      </c>
      <c r="BV1856" s="61" t="s">
        <v>3204</v>
      </c>
      <c r="BW1856" s="61" t="s">
        <v>1430</v>
      </c>
    </row>
    <row r="1857" spans="51:75">
      <c r="AY1857" s="89" t="e">
        <f>VLOOKUP(C1857,#REF!, 2,FALSE)</f>
        <v>#REF!</v>
      </c>
      <c r="BM1857" s="61" t="s">
        <v>5531</v>
      </c>
      <c r="BN1857" s="61" t="s">
        <v>1344</v>
      </c>
      <c r="BO1857" s="61" t="s">
        <v>5532</v>
      </c>
      <c r="BU1857" s="61" t="s">
        <v>5531</v>
      </c>
      <c r="BV1857" s="61" t="s">
        <v>1344</v>
      </c>
      <c r="BW1857" s="61" t="s">
        <v>5532</v>
      </c>
    </row>
    <row r="1858" spans="51:75">
      <c r="AY1858" s="89" t="e">
        <f>VLOOKUP(C1858,#REF!, 2,FALSE)</f>
        <v>#REF!</v>
      </c>
      <c r="BM1858" s="61" t="s">
        <v>5533</v>
      </c>
      <c r="BN1858" s="61" t="s">
        <v>3204</v>
      </c>
      <c r="BO1858" s="61" t="s">
        <v>5534</v>
      </c>
      <c r="BU1858" s="61" t="s">
        <v>5533</v>
      </c>
      <c r="BV1858" s="61" t="s">
        <v>3204</v>
      </c>
      <c r="BW1858" s="61" t="s">
        <v>5534</v>
      </c>
    </row>
    <row r="1859" spans="51:75">
      <c r="AY1859" s="89" t="e">
        <f>VLOOKUP(C1859,#REF!, 2,FALSE)</f>
        <v>#REF!</v>
      </c>
      <c r="BM1859" s="61" t="s">
        <v>5535</v>
      </c>
      <c r="BN1859" s="61" t="s">
        <v>3204</v>
      </c>
      <c r="BO1859" s="61" t="s">
        <v>1074</v>
      </c>
      <c r="BU1859" s="61" t="s">
        <v>5535</v>
      </c>
      <c r="BV1859" s="61" t="s">
        <v>3204</v>
      </c>
      <c r="BW1859" s="61" t="s">
        <v>1074</v>
      </c>
    </row>
    <row r="1860" spans="51:75">
      <c r="AY1860" s="89" t="e">
        <f>VLOOKUP(C1860,#REF!, 2,FALSE)</f>
        <v>#REF!</v>
      </c>
      <c r="BM1860" s="61" t="s">
        <v>5536</v>
      </c>
      <c r="BN1860" s="61" t="s">
        <v>3204</v>
      </c>
      <c r="BO1860" s="61" t="s">
        <v>772</v>
      </c>
      <c r="BU1860" s="61" t="s">
        <v>5536</v>
      </c>
      <c r="BV1860" s="61" t="s">
        <v>3204</v>
      </c>
      <c r="BW1860" s="61" t="s">
        <v>772</v>
      </c>
    </row>
    <row r="1861" spans="51:75">
      <c r="AY1861" s="89" t="e">
        <f>VLOOKUP(C1861,#REF!, 2,FALSE)</f>
        <v>#REF!</v>
      </c>
      <c r="BM1861" s="61" t="s">
        <v>5537</v>
      </c>
      <c r="BN1861" s="61" t="s">
        <v>1344</v>
      </c>
      <c r="BO1861" s="61" t="s">
        <v>5538</v>
      </c>
      <c r="BU1861" s="61" t="s">
        <v>5537</v>
      </c>
      <c r="BV1861" s="61" t="s">
        <v>1344</v>
      </c>
      <c r="BW1861" s="61" t="s">
        <v>5538</v>
      </c>
    </row>
    <row r="1862" spans="51:75">
      <c r="AY1862" s="89" t="e">
        <f>VLOOKUP(C1862,#REF!, 2,FALSE)</f>
        <v>#REF!</v>
      </c>
      <c r="BM1862" s="61" t="s">
        <v>5539</v>
      </c>
      <c r="BN1862" s="61" t="s">
        <v>1344</v>
      </c>
      <c r="BO1862" s="61" t="s">
        <v>1792</v>
      </c>
      <c r="BU1862" s="61" t="s">
        <v>5539</v>
      </c>
      <c r="BV1862" s="61" t="s">
        <v>1344</v>
      </c>
      <c r="BW1862" s="61" t="s">
        <v>1792</v>
      </c>
    </row>
    <row r="1863" spans="51:75">
      <c r="AY1863" s="89" t="e">
        <f>VLOOKUP(C1863,#REF!, 2,FALSE)</f>
        <v>#REF!</v>
      </c>
      <c r="BM1863" s="61" t="s">
        <v>5540</v>
      </c>
      <c r="BN1863" s="61" t="s">
        <v>1344</v>
      </c>
      <c r="BO1863" s="61" t="s">
        <v>5541</v>
      </c>
      <c r="BU1863" s="61" t="s">
        <v>5540</v>
      </c>
      <c r="BV1863" s="61" t="s">
        <v>1344</v>
      </c>
      <c r="BW1863" s="61" t="s">
        <v>5541</v>
      </c>
    </row>
    <row r="1864" spans="51:75">
      <c r="AY1864" s="89" t="e">
        <f>VLOOKUP(C1864,#REF!, 2,FALSE)</f>
        <v>#REF!</v>
      </c>
      <c r="BM1864" s="61" t="s">
        <v>5542</v>
      </c>
      <c r="BN1864" s="61" t="s">
        <v>2981</v>
      </c>
      <c r="BO1864" s="61" t="s">
        <v>2985</v>
      </c>
      <c r="BU1864" s="61" t="s">
        <v>5542</v>
      </c>
      <c r="BV1864" s="61" t="s">
        <v>2981</v>
      </c>
      <c r="BW1864" s="61" t="s">
        <v>2985</v>
      </c>
    </row>
    <row r="1865" spans="51:75">
      <c r="AY1865" s="89" t="e">
        <f>VLOOKUP(C1865,#REF!, 2,FALSE)</f>
        <v>#REF!</v>
      </c>
      <c r="BM1865" s="61" t="s">
        <v>5543</v>
      </c>
      <c r="BN1865" s="61" t="s">
        <v>3030</v>
      </c>
      <c r="BO1865" s="61" t="s">
        <v>5544</v>
      </c>
      <c r="BU1865" s="61" t="s">
        <v>5543</v>
      </c>
      <c r="BV1865" s="61" t="s">
        <v>3030</v>
      </c>
      <c r="BW1865" s="61" t="s">
        <v>5544</v>
      </c>
    </row>
    <row r="1866" spans="51:75">
      <c r="AY1866" s="89" t="e">
        <f>VLOOKUP(C1866,#REF!, 2,FALSE)</f>
        <v>#REF!</v>
      </c>
      <c r="BM1866" s="61" t="s">
        <v>5545</v>
      </c>
      <c r="BN1866" s="61" t="s">
        <v>3030</v>
      </c>
      <c r="BO1866" s="61" t="s">
        <v>5546</v>
      </c>
      <c r="BU1866" s="61" t="s">
        <v>5545</v>
      </c>
      <c r="BV1866" s="61" t="s">
        <v>3030</v>
      </c>
      <c r="BW1866" s="61" t="s">
        <v>5546</v>
      </c>
    </row>
    <row r="1867" spans="51:75">
      <c r="AY1867" s="89" t="e">
        <f>VLOOKUP(C1867,#REF!, 2,FALSE)</f>
        <v>#REF!</v>
      </c>
      <c r="BM1867" s="61" t="s">
        <v>5547</v>
      </c>
      <c r="BN1867" s="61" t="s">
        <v>2985</v>
      </c>
      <c r="BO1867" s="61" t="s">
        <v>2985</v>
      </c>
      <c r="BU1867" s="61" t="s">
        <v>5547</v>
      </c>
      <c r="BV1867" s="61" t="s">
        <v>2985</v>
      </c>
      <c r="BW1867" s="61" t="s">
        <v>2985</v>
      </c>
    </row>
    <row r="1868" spans="51:75">
      <c r="AY1868" s="89" t="e">
        <f>VLOOKUP(C1868,#REF!, 2,FALSE)</f>
        <v>#REF!</v>
      </c>
      <c r="BM1868" s="61" t="s">
        <v>5549</v>
      </c>
      <c r="BN1868" s="61" t="s">
        <v>3089</v>
      </c>
      <c r="BO1868" s="61" t="s">
        <v>5550</v>
      </c>
      <c r="BU1868" s="61" t="s">
        <v>5549</v>
      </c>
      <c r="BV1868" s="61" t="s">
        <v>3089</v>
      </c>
      <c r="BW1868" s="61" t="s">
        <v>5550</v>
      </c>
    </row>
    <row r="1869" spans="51:75">
      <c r="AY1869" s="89" t="e">
        <f>VLOOKUP(C1869,#REF!, 2,FALSE)</f>
        <v>#REF!</v>
      </c>
      <c r="BM1869" s="61" t="s">
        <v>5551</v>
      </c>
      <c r="BN1869" s="61" t="s">
        <v>627</v>
      </c>
      <c r="BO1869" s="61" t="s">
        <v>772</v>
      </c>
      <c r="BU1869" s="61" t="s">
        <v>5551</v>
      </c>
      <c r="BV1869" s="61" t="s">
        <v>627</v>
      </c>
      <c r="BW1869" s="61" t="s">
        <v>772</v>
      </c>
    </row>
    <row r="1870" spans="51:75">
      <c r="AY1870" s="89" t="e">
        <f>VLOOKUP(C1870,#REF!, 2,FALSE)</f>
        <v>#REF!</v>
      </c>
      <c r="BM1870" s="61" t="s">
        <v>1075</v>
      </c>
      <c r="BN1870" s="61" t="s">
        <v>2985</v>
      </c>
      <c r="BO1870" s="61" t="s">
        <v>5552</v>
      </c>
      <c r="BU1870" s="61" t="s">
        <v>1075</v>
      </c>
      <c r="BV1870" s="61" t="s">
        <v>2985</v>
      </c>
      <c r="BW1870" s="61" t="s">
        <v>5552</v>
      </c>
    </row>
    <row r="1871" spans="51:75">
      <c r="AY1871" s="89" t="e">
        <f>VLOOKUP(C1871,#REF!, 2,FALSE)</f>
        <v>#REF!</v>
      </c>
      <c r="BM1871" s="61" t="s">
        <v>5553</v>
      </c>
      <c r="BN1871" s="61" t="s">
        <v>623</v>
      </c>
      <c r="BO1871" s="61" t="s">
        <v>4405</v>
      </c>
      <c r="BU1871" s="61" t="s">
        <v>5553</v>
      </c>
      <c r="BV1871" s="61" t="s">
        <v>623</v>
      </c>
      <c r="BW1871" s="61" t="s">
        <v>4405</v>
      </c>
    </row>
    <row r="1872" spans="51:75">
      <c r="AY1872" s="89" t="e">
        <f>VLOOKUP(C1872,#REF!, 2,FALSE)</f>
        <v>#REF!</v>
      </c>
      <c r="BM1872" s="61" t="s">
        <v>5555</v>
      </c>
      <c r="BN1872" s="61" t="s">
        <v>16990</v>
      </c>
      <c r="BO1872" s="61" t="s">
        <v>5556</v>
      </c>
      <c r="BU1872" s="61" t="s">
        <v>5555</v>
      </c>
      <c r="BV1872" s="61" t="s">
        <v>16990</v>
      </c>
      <c r="BW1872" s="61" t="s">
        <v>5556</v>
      </c>
    </row>
    <row r="1873" spans="51:75">
      <c r="AY1873" s="89" t="e">
        <f>VLOOKUP(C1873,#REF!, 2,FALSE)</f>
        <v>#REF!</v>
      </c>
      <c r="BM1873" s="61" t="s">
        <v>5557</v>
      </c>
      <c r="BN1873" s="61" t="s">
        <v>3204</v>
      </c>
      <c r="BO1873" s="61" t="s">
        <v>5558</v>
      </c>
      <c r="BU1873" s="61" t="s">
        <v>5557</v>
      </c>
      <c r="BV1873" s="61" t="s">
        <v>3204</v>
      </c>
      <c r="BW1873" s="61" t="s">
        <v>5558</v>
      </c>
    </row>
    <row r="1874" spans="51:75">
      <c r="AY1874" s="89" t="e">
        <f>VLOOKUP(C1874,#REF!, 2,FALSE)</f>
        <v>#REF!</v>
      </c>
      <c r="BM1874" s="61" t="s">
        <v>5559</v>
      </c>
      <c r="BN1874" s="61" t="s">
        <v>864</v>
      </c>
      <c r="BO1874" s="61" t="s">
        <v>5560</v>
      </c>
      <c r="BU1874" s="61" t="s">
        <v>5559</v>
      </c>
      <c r="BV1874" s="61" t="s">
        <v>864</v>
      </c>
      <c r="BW1874" s="61" t="s">
        <v>5560</v>
      </c>
    </row>
    <row r="1875" spans="51:75">
      <c r="AY1875" s="89" t="e">
        <f>VLOOKUP(C1875,#REF!, 2,FALSE)</f>
        <v>#REF!</v>
      </c>
      <c r="BM1875" s="61" t="s">
        <v>5561</v>
      </c>
      <c r="BN1875" s="61" t="s">
        <v>2985</v>
      </c>
      <c r="BO1875" s="61" t="s">
        <v>5562</v>
      </c>
      <c r="BU1875" s="61" t="s">
        <v>5561</v>
      </c>
      <c r="BV1875" s="61" t="s">
        <v>2985</v>
      </c>
      <c r="BW1875" s="61" t="s">
        <v>5562</v>
      </c>
    </row>
    <row r="1876" spans="51:75">
      <c r="AY1876" s="89" t="e">
        <f>VLOOKUP(C1876,#REF!, 2,FALSE)</f>
        <v>#REF!</v>
      </c>
      <c r="BM1876" s="61" t="s">
        <v>5563</v>
      </c>
      <c r="BN1876" s="61" t="s">
        <v>3004</v>
      </c>
      <c r="BO1876" s="61" t="s">
        <v>5565</v>
      </c>
      <c r="BU1876" s="61" t="s">
        <v>5563</v>
      </c>
      <c r="BV1876" s="61" t="s">
        <v>3004</v>
      </c>
      <c r="BW1876" s="61" t="s">
        <v>5565</v>
      </c>
    </row>
    <row r="1877" spans="51:75">
      <c r="AY1877" s="89" t="e">
        <f>VLOOKUP(C1877,#REF!, 2,FALSE)</f>
        <v>#REF!</v>
      </c>
      <c r="BM1877" s="61" t="s">
        <v>5566</v>
      </c>
      <c r="BN1877" s="61" t="s">
        <v>3004</v>
      </c>
      <c r="BO1877" s="61" t="s">
        <v>2985</v>
      </c>
      <c r="BU1877" s="61" t="s">
        <v>5566</v>
      </c>
      <c r="BV1877" s="61" t="s">
        <v>3004</v>
      </c>
      <c r="BW1877" s="61" t="s">
        <v>2985</v>
      </c>
    </row>
    <row r="1878" spans="51:75">
      <c r="AY1878" s="89" t="e">
        <f>VLOOKUP(C1878,#REF!, 2,FALSE)</f>
        <v>#REF!</v>
      </c>
      <c r="BM1878" s="61" t="s">
        <v>5567</v>
      </c>
      <c r="BN1878" s="61" t="s">
        <v>16990</v>
      </c>
      <c r="BO1878" s="61" t="s">
        <v>5568</v>
      </c>
      <c r="BU1878" s="61" t="s">
        <v>5567</v>
      </c>
      <c r="BV1878" s="61" t="s">
        <v>16990</v>
      </c>
      <c r="BW1878" s="61" t="s">
        <v>5568</v>
      </c>
    </row>
    <row r="1879" spans="51:75">
      <c r="AY1879" s="89" t="e">
        <f>VLOOKUP(C1879,#REF!, 2,FALSE)</f>
        <v>#REF!</v>
      </c>
      <c r="BM1879" s="61" t="s">
        <v>5569</v>
      </c>
      <c r="BN1879" s="61" t="s">
        <v>3254</v>
      </c>
      <c r="BO1879" s="61" t="s">
        <v>5570</v>
      </c>
      <c r="BU1879" s="61" t="s">
        <v>5569</v>
      </c>
      <c r="BV1879" s="61" t="s">
        <v>3254</v>
      </c>
      <c r="BW1879" s="61" t="s">
        <v>5570</v>
      </c>
    </row>
    <row r="1880" spans="51:75">
      <c r="AY1880" s="89" t="e">
        <f>VLOOKUP(C1880,#REF!, 2,FALSE)</f>
        <v>#REF!</v>
      </c>
      <c r="BM1880" s="61" t="s">
        <v>88</v>
      </c>
      <c r="BN1880" s="61" t="s">
        <v>3204</v>
      </c>
      <c r="BO1880" s="61" t="s">
        <v>1084</v>
      </c>
      <c r="BU1880" s="61" t="s">
        <v>88</v>
      </c>
      <c r="BV1880" s="61" t="s">
        <v>3204</v>
      </c>
      <c r="BW1880" s="61" t="s">
        <v>1084</v>
      </c>
    </row>
    <row r="1881" spans="51:75">
      <c r="AY1881" s="89" t="e">
        <f>VLOOKUP(C1881,#REF!, 2,FALSE)</f>
        <v>#REF!</v>
      </c>
      <c r="BM1881" s="61" t="s">
        <v>5572</v>
      </c>
      <c r="BN1881" s="61" t="s">
        <v>3085</v>
      </c>
      <c r="BO1881" s="61" t="s">
        <v>3623</v>
      </c>
      <c r="BU1881" s="61" t="s">
        <v>5572</v>
      </c>
      <c r="BV1881" s="61" t="s">
        <v>3085</v>
      </c>
      <c r="BW1881" s="61" t="s">
        <v>3623</v>
      </c>
    </row>
    <row r="1882" spans="51:75">
      <c r="AY1882" s="89" t="e">
        <f>VLOOKUP(C1882,#REF!, 2,FALSE)</f>
        <v>#REF!</v>
      </c>
      <c r="BM1882" s="61" t="s">
        <v>5573</v>
      </c>
      <c r="BN1882" s="61" t="s">
        <v>3007</v>
      </c>
      <c r="BO1882" s="61" t="s">
        <v>5574</v>
      </c>
      <c r="BU1882" s="61" t="s">
        <v>5573</v>
      </c>
      <c r="BV1882" s="61" t="s">
        <v>3007</v>
      </c>
      <c r="BW1882" s="61" t="s">
        <v>5574</v>
      </c>
    </row>
    <row r="1883" spans="51:75">
      <c r="AY1883" s="89" t="e">
        <f>VLOOKUP(C1883,#REF!, 2,FALSE)</f>
        <v>#REF!</v>
      </c>
      <c r="BM1883" s="61" t="s">
        <v>5575</v>
      </c>
      <c r="BN1883" s="61" t="s">
        <v>3047</v>
      </c>
      <c r="BO1883" s="61" t="s">
        <v>5576</v>
      </c>
      <c r="BU1883" s="61" t="s">
        <v>5575</v>
      </c>
      <c r="BV1883" s="61" t="s">
        <v>3047</v>
      </c>
      <c r="BW1883" s="61" t="s">
        <v>5576</v>
      </c>
    </row>
    <row r="1884" spans="51:75">
      <c r="AY1884" s="89" t="e">
        <f>VLOOKUP(C1884,#REF!, 2,FALSE)</f>
        <v>#REF!</v>
      </c>
      <c r="BM1884" s="61" t="s">
        <v>5577</v>
      </c>
      <c r="BN1884" s="61" t="s">
        <v>3204</v>
      </c>
      <c r="BO1884" s="61" t="s">
        <v>3273</v>
      </c>
      <c r="BU1884" s="61" t="s">
        <v>5577</v>
      </c>
      <c r="BV1884" s="61" t="s">
        <v>3204</v>
      </c>
      <c r="BW1884" s="61" t="s">
        <v>3273</v>
      </c>
    </row>
    <row r="1885" spans="51:75">
      <c r="AY1885" s="89" t="e">
        <f>VLOOKUP(C1885,#REF!, 2,FALSE)</f>
        <v>#REF!</v>
      </c>
      <c r="BM1885" s="61" t="s">
        <v>5578</v>
      </c>
      <c r="BN1885" s="61" t="s">
        <v>3204</v>
      </c>
      <c r="BO1885" s="61" t="s">
        <v>1856</v>
      </c>
      <c r="BU1885" s="61" t="s">
        <v>5578</v>
      </c>
      <c r="BV1885" s="61" t="s">
        <v>3204</v>
      </c>
      <c r="BW1885" s="61" t="s">
        <v>1856</v>
      </c>
    </row>
    <row r="1886" spans="51:75">
      <c r="AY1886" s="89" t="e">
        <f>VLOOKUP(C1886,#REF!, 2,FALSE)</f>
        <v>#REF!</v>
      </c>
      <c r="BM1886" s="61" t="s">
        <v>5579</v>
      </c>
      <c r="BN1886" s="61" t="s">
        <v>3204</v>
      </c>
      <c r="BO1886" s="61" t="s">
        <v>5580</v>
      </c>
      <c r="BU1886" s="61" t="s">
        <v>5579</v>
      </c>
      <c r="BV1886" s="61" t="s">
        <v>3204</v>
      </c>
      <c r="BW1886" s="61" t="s">
        <v>5580</v>
      </c>
    </row>
    <row r="1887" spans="51:75">
      <c r="AY1887" s="89" t="e">
        <f>VLOOKUP(C1887,#REF!, 2,FALSE)</f>
        <v>#REF!</v>
      </c>
      <c r="BM1887" s="61" t="s">
        <v>5582</v>
      </c>
      <c r="BN1887" s="61" t="s">
        <v>2985</v>
      </c>
      <c r="BO1887" s="61" t="s">
        <v>2985</v>
      </c>
      <c r="BU1887" s="61" t="s">
        <v>5582</v>
      </c>
      <c r="BV1887" s="61" t="s">
        <v>2985</v>
      </c>
      <c r="BW1887" s="61" t="s">
        <v>2985</v>
      </c>
    </row>
    <row r="1888" spans="51:75">
      <c r="AY1888" s="89" t="e">
        <f>VLOOKUP(C1888,#REF!, 2,FALSE)</f>
        <v>#REF!</v>
      </c>
      <c r="BM1888" s="61" t="s">
        <v>5583</v>
      </c>
      <c r="BN1888" s="61" t="s">
        <v>3085</v>
      </c>
      <c r="BO1888" s="61" t="s">
        <v>5584</v>
      </c>
      <c r="BU1888" s="61" t="s">
        <v>5583</v>
      </c>
      <c r="BV1888" s="61" t="s">
        <v>3085</v>
      </c>
      <c r="BW1888" s="61" t="s">
        <v>5584</v>
      </c>
    </row>
    <row r="1889" spans="51:75">
      <c r="AY1889" s="89" t="e">
        <f>VLOOKUP(C1889,#REF!, 2,FALSE)</f>
        <v>#REF!</v>
      </c>
      <c r="BM1889" s="61" t="s">
        <v>5585</v>
      </c>
      <c r="BN1889" s="61" t="s">
        <v>2985</v>
      </c>
      <c r="BO1889" s="61" t="s">
        <v>2985</v>
      </c>
      <c r="BU1889" s="61" t="s">
        <v>5585</v>
      </c>
      <c r="BV1889" s="61" t="s">
        <v>2985</v>
      </c>
      <c r="BW1889" s="61" t="s">
        <v>2985</v>
      </c>
    </row>
    <row r="1890" spans="51:75">
      <c r="AY1890" s="89" t="e">
        <f>VLOOKUP(C1890,#REF!, 2,FALSE)</f>
        <v>#REF!</v>
      </c>
      <c r="BM1890" s="61" t="s">
        <v>5586</v>
      </c>
      <c r="BN1890" s="61" t="s">
        <v>3004</v>
      </c>
      <c r="BO1890" s="61" t="s">
        <v>2985</v>
      </c>
      <c r="BU1890" s="61" t="s">
        <v>5586</v>
      </c>
      <c r="BV1890" s="61" t="s">
        <v>3004</v>
      </c>
      <c r="BW1890" s="61" t="s">
        <v>2985</v>
      </c>
    </row>
    <row r="1891" spans="51:75">
      <c r="AY1891" s="89" t="e">
        <f>VLOOKUP(C1891,#REF!, 2,FALSE)</f>
        <v>#REF!</v>
      </c>
      <c r="BM1891" s="61" t="s">
        <v>5587</v>
      </c>
      <c r="BN1891" s="61" t="s">
        <v>16990</v>
      </c>
      <c r="BO1891" s="61" t="s">
        <v>922</v>
      </c>
      <c r="BU1891" s="61" t="s">
        <v>5587</v>
      </c>
      <c r="BV1891" s="61" t="s">
        <v>16990</v>
      </c>
      <c r="BW1891" s="61" t="s">
        <v>922</v>
      </c>
    </row>
    <row r="1892" spans="51:75">
      <c r="AY1892" s="89" t="e">
        <f>VLOOKUP(C1892,#REF!, 2,FALSE)</f>
        <v>#REF!</v>
      </c>
      <c r="BM1892" s="61" t="s">
        <v>5588</v>
      </c>
      <c r="BN1892" s="61" t="s">
        <v>3254</v>
      </c>
      <c r="BO1892" s="61" t="s">
        <v>2985</v>
      </c>
      <c r="BU1892" s="61" t="s">
        <v>5588</v>
      </c>
      <c r="BV1892" s="61" t="s">
        <v>3254</v>
      </c>
      <c r="BW1892" s="61" t="s">
        <v>2985</v>
      </c>
    </row>
    <row r="1893" spans="51:75">
      <c r="AY1893" s="89" t="e">
        <f>VLOOKUP(C1893,#REF!, 2,FALSE)</f>
        <v>#REF!</v>
      </c>
      <c r="BM1893" s="61" t="s">
        <v>5589</v>
      </c>
      <c r="BN1893" s="61" t="s">
        <v>16990</v>
      </c>
      <c r="BO1893" s="61" t="s">
        <v>2997</v>
      </c>
      <c r="BU1893" s="61" t="s">
        <v>5589</v>
      </c>
      <c r="BV1893" s="61" t="s">
        <v>16990</v>
      </c>
      <c r="BW1893" s="61" t="s">
        <v>2997</v>
      </c>
    </row>
    <row r="1894" spans="51:75">
      <c r="AY1894" s="89" t="e">
        <f>VLOOKUP(C1894,#REF!, 2,FALSE)</f>
        <v>#REF!</v>
      </c>
      <c r="BM1894" s="61" t="s">
        <v>1076</v>
      </c>
      <c r="BN1894" s="61" t="s">
        <v>623</v>
      </c>
      <c r="BO1894" s="61" t="s">
        <v>2095</v>
      </c>
      <c r="BU1894" s="61" t="s">
        <v>1076</v>
      </c>
      <c r="BV1894" s="61" t="s">
        <v>623</v>
      </c>
      <c r="BW1894" s="61" t="s">
        <v>2095</v>
      </c>
    </row>
    <row r="1895" spans="51:75">
      <c r="AY1895" s="89" t="e">
        <f>VLOOKUP(C1895,#REF!, 2,FALSE)</f>
        <v>#REF!</v>
      </c>
      <c r="BM1895" s="61" t="s">
        <v>5590</v>
      </c>
      <c r="BN1895" s="61" t="s">
        <v>1274</v>
      </c>
      <c r="BO1895" s="61" t="s">
        <v>5591</v>
      </c>
      <c r="BU1895" s="61" t="s">
        <v>5590</v>
      </c>
      <c r="BV1895" s="61" t="s">
        <v>1274</v>
      </c>
      <c r="BW1895" s="61" t="s">
        <v>5591</v>
      </c>
    </row>
    <row r="1896" spans="51:75">
      <c r="AY1896" s="89" t="e">
        <f>VLOOKUP(C1896,#REF!, 2,FALSE)</f>
        <v>#REF!</v>
      </c>
      <c r="BM1896" s="61" t="s">
        <v>5592</v>
      </c>
      <c r="BN1896" s="61" t="s">
        <v>851</v>
      </c>
      <c r="BO1896" s="61" t="s">
        <v>772</v>
      </c>
      <c r="BU1896" s="61" t="s">
        <v>5592</v>
      </c>
      <c r="BV1896" s="61" t="s">
        <v>851</v>
      </c>
      <c r="BW1896" s="61" t="s">
        <v>772</v>
      </c>
    </row>
    <row r="1897" spans="51:75">
      <c r="AY1897" s="89" t="e">
        <f>VLOOKUP(C1897,#REF!, 2,FALSE)</f>
        <v>#REF!</v>
      </c>
      <c r="BM1897" s="61" t="s">
        <v>5593</v>
      </c>
      <c r="BN1897" s="61" t="s">
        <v>3004</v>
      </c>
      <c r="BO1897" s="61" t="s">
        <v>3017</v>
      </c>
      <c r="BU1897" s="61" t="s">
        <v>5593</v>
      </c>
      <c r="BV1897" s="61" t="s">
        <v>3004</v>
      </c>
      <c r="BW1897" s="61" t="s">
        <v>3017</v>
      </c>
    </row>
    <row r="1898" spans="51:75">
      <c r="AY1898" s="89" t="e">
        <f>VLOOKUP(C1898,#REF!, 2,FALSE)</f>
        <v>#REF!</v>
      </c>
      <c r="BM1898" s="61" t="s">
        <v>5595</v>
      </c>
      <c r="BN1898" s="61" t="s">
        <v>16990</v>
      </c>
      <c r="BO1898" s="61" t="s">
        <v>5596</v>
      </c>
      <c r="BU1898" s="61" t="s">
        <v>5595</v>
      </c>
      <c r="BV1898" s="61" t="s">
        <v>16990</v>
      </c>
      <c r="BW1898" s="61" t="s">
        <v>5596</v>
      </c>
    </row>
    <row r="1899" spans="51:75">
      <c r="AY1899" s="89" t="e">
        <f>VLOOKUP(C1899,#REF!, 2,FALSE)</f>
        <v>#REF!</v>
      </c>
      <c r="BM1899" s="61" t="s">
        <v>1077</v>
      </c>
      <c r="BN1899" s="61" t="s">
        <v>851</v>
      </c>
      <c r="BO1899" s="61" t="s">
        <v>5597</v>
      </c>
      <c r="BU1899" s="61" t="s">
        <v>1077</v>
      </c>
      <c r="BV1899" s="61" t="s">
        <v>851</v>
      </c>
      <c r="BW1899" s="61" t="s">
        <v>5597</v>
      </c>
    </row>
    <row r="1900" spans="51:75">
      <c r="AY1900" s="89" t="e">
        <f>VLOOKUP(C1900,#REF!, 2,FALSE)</f>
        <v>#REF!</v>
      </c>
      <c r="BM1900" s="61" t="s">
        <v>5598</v>
      </c>
      <c r="BN1900" s="61" t="s">
        <v>3007</v>
      </c>
      <c r="BO1900" s="61" t="s">
        <v>5278</v>
      </c>
      <c r="BU1900" s="61" t="s">
        <v>5598</v>
      </c>
      <c r="BV1900" s="61" t="s">
        <v>3007</v>
      </c>
      <c r="BW1900" s="61" t="s">
        <v>5278</v>
      </c>
    </row>
    <row r="1901" spans="51:75">
      <c r="AY1901" s="89" t="e">
        <f>VLOOKUP(C1901,#REF!, 2,FALSE)</f>
        <v>#REF!</v>
      </c>
      <c r="BM1901" s="61" t="s">
        <v>5599</v>
      </c>
      <c r="BN1901" s="61" t="s">
        <v>3204</v>
      </c>
      <c r="BO1901" s="61" t="s">
        <v>3555</v>
      </c>
      <c r="BU1901" s="61" t="s">
        <v>5599</v>
      </c>
      <c r="BV1901" s="61" t="s">
        <v>3204</v>
      </c>
      <c r="BW1901" s="61" t="s">
        <v>3555</v>
      </c>
    </row>
    <row r="1902" spans="51:75">
      <c r="AY1902" s="89" t="e">
        <f>VLOOKUP(C1902,#REF!, 2,FALSE)</f>
        <v>#REF!</v>
      </c>
      <c r="BM1902" s="61" t="s">
        <v>5600</v>
      </c>
      <c r="BN1902" s="61" t="s">
        <v>3089</v>
      </c>
      <c r="BO1902" s="61" t="s">
        <v>2985</v>
      </c>
      <c r="BU1902" s="61" t="s">
        <v>5600</v>
      </c>
      <c r="BV1902" s="61" t="s">
        <v>3089</v>
      </c>
      <c r="BW1902" s="61" t="s">
        <v>2985</v>
      </c>
    </row>
    <row r="1903" spans="51:75">
      <c r="AY1903" s="89" t="e">
        <f>VLOOKUP(C1903,#REF!, 2,FALSE)</f>
        <v>#REF!</v>
      </c>
      <c r="BM1903" s="61" t="s">
        <v>5601</v>
      </c>
      <c r="BN1903" s="61" t="s">
        <v>2985</v>
      </c>
      <c r="BO1903" s="61" t="s">
        <v>2985</v>
      </c>
      <c r="BU1903" s="61" t="s">
        <v>5601</v>
      </c>
      <c r="BV1903" s="61" t="s">
        <v>2985</v>
      </c>
      <c r="BW1903" s="61" t="s">
        <v>2985</v>
      </c>
    </row>
    <row r="1904" spans="51:75">
      <c r="AY1904" s="89" t="e">
        <f>VLOOKUP(C1904,#REF!, 2,FALSE)</f>
        <v>#REF!</v>
      </c>
      <c r="BM1904" s="61" t="s">
        <v>5602</v>
      </c>
      <c r="BN1904" s="61" t="s">
        <v>669</v>
      </c>
      <c r="BO1904" s="61" t="s">
        <v>1419</v>
      </c>
      <c r="BU1904" s="61" t="s">
        <v>5602</v>
      </c>
      <c r="BV1904" s="61" t="s">
        <v>669</v>
      </c>
      <c r="BW1904" s="61" t="s">
        <v>1419</v>
      </c>
    </row>
    <row r="1905" spans="51:75">
      <c r="AY1905" s="89" t="e">
        <f>VLOOKUP(C1905,#REF!, 2,FALSE)</f>
        <v>#REF!</v>
      </c>
      <c r="BM1905" s="61" t="s">
        <v>5604</v>
      </c>
      <c r="BN1905" s="61" t="s">
        <v>1344</v>
      </c>
      <c r="BO1905" s="61" t="s">
        <v>5605</v>
      </c>
      <c r="BU1905" s="61" t="s">
        <v>5604</v>
      </c>
      <c r="BV1905" s="61" t="s">
        <v>1344</v>
      </c>
      <c r="BW1905" s="61" t="s">
        <v>5605</v>
      </c>
    </row>
    <row r="1906" spans="51:75">
      <c r="AY1906" s="89" t="e">
        <f>VLOOKUP(C1906,#REF!, 2,FALSE)</f>
        <v>#REF!</v>
      </c>
      <c r="BM1906" s="61" t="s">
        <v>5606</v>
      </c>
      <c r="BN1906" s="61" t="s">
        <v>16993</v>
      </c>
      <c r="BO1906" s="61" t="s">
        <v>5607</v>
      </c>
      <c r="BU1906" s="61" t="s">
        <v>5606</v>
      </c>
      <c r="BV1906" s="61" t="s">
        <v>16993</v>
      </c>
      <c r="BW1906" s="61" t="s">
        <v>5607</v>
      </c>
    </row>
    <row r="1907" spans="51:75">
      <c r="AY1907" s="89" t="e">
        <f>VLOOKUP(C1907,#REF!, 2,FALSE)</f>
        <v>#REF!</v>
      </c>
      <c r="BM1907" s="61" t="s">
        <v>5609</v>
      </c>
      <c r="BN1907" s="61" t="s">
        <v>2981</v>
      </c>
      <c r="BO1907" s="61" t="s">
        <v>5610</v>
      </c>
      <c r="BU1907" s="61" t="s">
        <v>5609</v>
      </c>
      <c r="BV1907" s="61" t="s">
        <v>2981</v>
      </c>
      <c r="BW1907" s="61" t="s">
        <v>5610</v>
      </c>
    </row>
    <row r="1908" spans="51:75">
      <c r="AY1908" s="89" t="e">
        <f>VLOOKUP(C1908,#REF!, 2,FALSE)</f>
        <v>#REF!</v>
      </c>
      <c r="BM1908" s="61" t="s">
        <v>5611</v>
      </c>
      <c r="BN1908" s="61" t="s">
        <v>3099</v>
      </c>
      <c r="BO1908" s="61" t="s">
        <v>3931</v>
      </c>
      <c r="BU1908" s="61" t="s">
        <v>5611</v>
      </c>
      <c r="BV1908" s="61" t="s">
        <v>3099</v>
      </c>
      <c r="BW1908" s="61" t="s">
        <v>3931</v>
      </c>
    </row>
    <row r="1909" spans="51:75">
      <c r="AY1909" s="89" t="e">
        <f>VLOOKUP(C1909,#REF!, 2,FALSE)</f>
        <v>#REF!</v>
      </c>
      <c r="BM1909" s="61" t="s">
        <v>5612</v>
      </c>
      <c r="BN1909" s="61" t="s">
        <v>3030</v>
      </c>
      <c r="BO1909" s="61" t="s">
        <v>2985</v>
      </c>
      <c r="BU1909" s="61" t="s">
        <v>5612</v>
      </c>
      <c r="BV1909" s="61" t="s">
        <v>3030</v>
      </c>
      <c r="BW1909" s="61" t="s">
        <v>2985</v>
      </c>
    </row>
    <row r="1910" spans="51:75">
      <c r="AY1910" s="89" t="e">
        <f>VLOOKUP(C1910,#REF!, 2,FALSE)</f>
        <v>#REF!</v>
      </c>
      <c r="BM1910" s="61" t="s">
        <v>5613</v>
      </c>
      <c r="BN1910" s="61" t="s">
        <v>633</v>
      </c>
      <c r="BO1910" s="61" t="s">
        <v>4720</v>
      </c>
      <c r="BU1910" s="61" t="s">
        <v>5613</v>
      </c>
      <c r="BV1910" s="61" t="s">
        <v>633</v>
      </c>
      <c r="BW1910" s="61" t="s">
        <v>4720</v>
      </c>
    </row>
    <row r="1911" spans="51:75">
      <c r="AY1911" s="89" t="e">
        <f>VLOOKUP(C1911,#REF!, 2,FALSE)</f>
        <v>#REF!</v>
      </c>
      <c r="BM1911" s="61" t="s">
        <v>5615</v>
      </c>
      <c r="BN1911" s="61" t="s">
        <v>3204</v>
      </c>
      <c r="BO1911" s="61" t="s">
        <v>5616</v>
      </c>
      <c r="BU1911" s="61" t="s">
        <v>5615</v>
      </c>
      <c r="BV1911" s="61" t="s">
        <v>3204</v>
      </c>
      <c r="BW1911" s="61" t="s">
        <v>5616</v>
      </c>
    </row>
    <row r="1912" spans="51:75">
      <c r="AY1912" s="89" t="e">
        <f>VLOOKUP(C1912,#REF!, 2,FALSE)</f>
        <v>#REF!</v>
      </c>
      <c r="BM1912" s="61" t="s">
        <v>5617</v>
      </c>
      <c r="BN1912" s="61" t="s">
        <v>1141</v>
      </c>
      <c r="BO1912" s="61" t="s">
        <v>5618</v>
      </c>
      <c r="BU1912" s="61" t="s">
        <v>5617</v>
      </c>
      <c r="BV1912" s="61" t="s">
        <v>1141</v>
      </c>
      <c r="BW1912" s="61" t="s">
        <v>5618</v>
      </c>
    </row>
    <row r="1913" spans="51:75">
      <c r="AY1913" s="89" t="e">
        <f>VLOOKUP(C1913,#REF!, 2,FALSE)</f>
        <v>#REF!</v>
      </c>
      <c r="BM1913" s="61" t="s">
        <v>5619</v>
      </c>
      <c r="BN1913" s="61" t="s">
        <v>16995</v>
      </c>
      <c r="BO1913" s="61" t="s">
        <v>772</v>
      </c>
      <c r="BU1913" s="61" t="s">
        <v>5619</v>
      </c>
      <c r="BV1913" s="61" t="s">
        <v>16995</v>
      </c>
      <c r="BW1913" s="61" t="s">
        <v>772</v>
      </c>
    </row>
    <row r="1914" spans="51:75">
      <c r="AY1914" s="89" t="e">
        <f>VLOOKUP(C1914,#REF!, 2,FALSE)</f>
        <v>#REF!</v>
      </c>
      <c r="BM1914" s="61" t="s">
        <v>5620</v>
      </c>
      <c r="BN1914" s="61" t="s">
        <v>621</v>
      </c>
      <c r="BO1914" s="61" t="s">
        <v>5621</v>
      </c>
      <c r="BU1914" s="61" t="s">
        <v>5620</v>
      </c>
      <c r="BV1914" s="61" t="s">
        <v>621</v>
      </c>
      <c r="BW1914" s="61" t="s">
        <v>5621</v>
      </c>
    </row>
    <row r="1915" spans="51:75">
      <c r="AY1915" s="89" t="e">
        <f>VLOOKUP(C1915,#REF!, 2,FALSE)</f>
        <v>#REF!</v>
      </c>
      <c r="BM1915" s="61" t="s">
        <v>5622</v>
      </c>
      <c r="BN1915" s="61" t="s">
        <v>1141</v>
      </c>
      <c r="BO1915" s="61" t="s">
        <v>1051</v>
      </c>
      <c r="BU1915" s="61" t="s">
        <v>5622</v>
      </c>
      <c r="BV1915" s="61" t="s">
        <v>1141</v>
      </c>
      <c r="BW1915" s="61" t="s">
        <v>1051</v>
      </c>
    </row>
    <row r="1916" spans="51:75">
      <c r="AY1916" s="89" t="e">
        <f>VLOOKUP(C1916,#REF!, 2,FALSE)</f>
        <v>#REF!</v>
      </c>
      <c r="BM1916" s="61" t="s">
        <v>5624</v>
      </c>
      <c r="BN1916" s="61" t="s">
        <v>623</v>
      </c>
      <c r="BO1916" s="61" t="s">
        <v>5625</v>
      </c>
      <c r="BU1916" s="61" t="s">
        <v>5624</v>
      </c>
      <c r="BV1916" s="61" t="s">
        <v>623</v>
      </c>
      <c r="BW1916" s="61" t="s">
        <v>5625</v>
      </c>
    </row>
    <row r="1917" spans="51:75">
      <c r="AY1917" s="89" t="e">
        <f>VLOOKUP(C1917,#REF!, 2,FALSE)</f>
        <v>#REF!</v>
      </c>
      <c r="BM1917" s="61" t="s">
        <v>5626</v>
      </c>
      <c r="BN1917" s="61" t="s">
        <v>851</v>
      </c>
      <c r="BO1917" s="61" t="s">
        <v>772</v>
      </c>
      <c r="BU1917" s="61" t="s">
        <v>5626</v>
      </c>
      <c r="BV1917" s="61" t="s">
        <v>851</v>
      </c>
      <c r="BW1917" s="61" t="s">
        <v>772</v>
      </c>
    </row>
    <row r="1918" spans="51:75">
      <c r="AY1918" s="89" t="e">
        <f>VLOOKUP(C1918,#REF!, 2,FALSE)</f>
        <v>#REF!</v>
      </c>
      <c r="BM1918" s="61" t="s">
        <v>5627</v>
      </c>
      <c r="BN1918" s="61" t="s">
        <v>1344</v>
      </c>
      <c r="BO1918" s="61" t="s">
        <v>5628</v>
      </c>
      <c r="BU1918" s="61" t="s">
        <v>5627</v>
      </c>
      <c r="BV1918" s="61" t="s">
        <v>1344</v>
      </c>
      <c r="BW1918" s="61" t="s">
        <v>5628</v>
      </c>
    </row>
    <row r="1919" spans="51:75">
      <c r="AY1919" s="89" t="e">
        <f>VLOOKUP(C1919,#REF!, 2,FALSE)</f>
        <v>#REF!</v>
      </c>
      <c r="BM1919" s="61" t="s">
        <v>5629</v>
      </c>
      <c r="BN1919" s="61" t="s">
        <v>621</v>
      </c>
      <c r="BO1919" s="61" t="s">
        <v>5198</v>
      </c>
      <c r="BU1919" s="61" t="s">
        <v>5629</v>
      </c>
      <c r="BV1919" s="61" t="s">
        <v>621</v>
      </c>
      <c r="BW1919" s="61" t="s">
        <v>5198</v>
      </c>
    </row>
    <row r="1920" spans="51:75">
      <c r="AY1920" s="89" t="e">
        <f>VLOOKUP(C1920,#REF!, 2,FALSE)</f>
        <v>#REF!</v>
      </c>
      <c r="BM1920" s="61" t="s">
        <v>5631</v>
      </c>
      <c r="BN1920" s="61" t="s">
        <v>664</v>
      </c>
      <c r="BO1920" s="61" t="s">
        <v>5633</v>
      </c>
      <c r="BU1920" s="61" t="s">
        <v>5631</v>
      </c>
      <c r="BV1920" s="61" t="s">
        <v>664</v>
      </c>
      <c r="BW1920" s="61" t="s">
        <v>5633</v>
      </c>
    </row>
    <row r="1921" spans="51:75">
      <c r="AY1921" s="89" t="e">
        <f>VLOOKUP(C1921,#REF!, 2,FALSE)</f>
        <v>#REF!</v>
      </c>
      <c r="BM1921" s="61" t="s">
        <v>5634</v>
      </c>
      <c r="BN1921" s="61" t="s">
        <v>627</v>
      </c>
      <c r="BO1921" s="61" t="s">
        <v>2699</v>
      </c>
      <c r="BU1921" s="61" t="s">
        <v>5634</v>
      </c>
      <c r="BV1921" s="61" t="s">
        <v>627</v>
      </c>
      <c r="BW1921" s="61" t="s">
        <v>2699</v>
      </c>
    </row>
    <row r="1922" spans="51:75">
      <c r="AY1922" s="89" t="e">
        <f>VLOOKUP(C1922,#REF!, 2,FALSE)</f>
        <v>#REF!</v>
      </c>
      <c r="BM1922" s="61" t="s">
        <v>5636</v>
      </c>
      <c r="BN1922" s="61" t="s">
        <v>664</v>
      </c>
      <c r="BO1922" s="61" t="s">
        <v>4023</v>
      </c>
      <c r="BU1922" s="61" t="s">
        <v>5636</v>
      </c>
      <c r="BV1922" s="61" t="s">
        <v>664</v>
      </c>
      <c r="BW1922" s="61" t="s">
        <v>4023</v>
      </c>
    </row>
    <row r="1923" spans="51:75">
      <c r="AY1923" s="89" t="e">
        <f>VLOOKUP(C1923,#REF!, 2,FALSE)</f>
        <v>#REF!</v>
      </c>
      <c r="BM1923" s="61" t="s">
        <v>5637</v>
      </c>
      <c r="BN1923" s="61" t="s">
        <v>812</v>
      </c>
      <c r="BO1923" s="61" t="s">
        <v>5638</v>
      </c>
      <c r="BU1923" s="61" t="s">
        <v>5637</v>
      </c>
      <c r="BV1923" s="61" t="s">
        <v>812</v>
      </c>
      <c r="BW1923" s="61" t="s">
        <v>5638</v>
      </c>
    </row>
    <row r="1924" spans="51:75">
      <c r="AY1924" s="89" t="e">
        <f>VLOOKUP(C1924,#REF!, 2,FALSE)</f>
        <v>#REF!</v>
      </c>
      <c r="BM1924" s="61" t="s">
        <v>89</v>
      </c>
      <c r="BN1924" s="61" t="s">
        <v>843</v>
      </c>
      <c r="BO1924" s="61" t="s">
        <v>708</v>
      </c>
      <c r="BU1924" s="61" t="s">
        <v>89</v>
      </c>
      <c r="BV1924" s="61" t="s">
        <v>843</v>
      </c>
      <c r="BW1924" s="61" t="s">
        <v>708</v>
      </c>
    </row>
    <row r="1925" spans="51:75">
      <c r="AY1925" s="89" t="e">
        <f>VLOOKUP(C1925,#REF!, 2,FALSE)</f>
        <v>#REF!</v>
      </c>
      <c r="BM1925" s="61" t="s">
        <v>5640</v>
      </c>
      <c r="BN1925" s="61" t="s">
        <v>1344</v>
      </c>
      <c r="BO1925" s="61" t="s">
        <v>5641</v>
      </c>
      <c r="BU1925" s="61" t="s">
        <v>5640</v>
      </c>
      <c r="BV1925" s="61" t="s">
        <v>1344</v>
      </c>
      <c r="BW1925" s="61" t="s">
        <v>5641</v>
      </c>
    </row>
    <row r="1926" spans="51:75">
      <c r="AY1926" s="89" t="e">
        <f>VLOOKUP(C1926,#REF!, 2,FALSE)</f>
        <v>#REF!</v>
      </c>
      <c r="BM1926" s="61" t="s">
        <v>5642</v>
      </c>
      <c r="BN1926" s="61" t="s">
        <v>801</v>
      </c>
      <c r="BO1926" s="61" t="s">
        <v>5643</v>
      </c>
      <c r="BU1926" s="61" t="s">
        <v>5642</v>
      </c>
      <c r="BV1926" s="61" t="s">
        <v>801</v>
      </c>
      <c r="BW1926" s="61" t="s">
        <v>5643</v>
      </c>
    </row>
    <row r="1927" spans="51:75">
      <c r="AY1927" s="89" t="e">
        <f>VLOOKUP(C1927,#REF!, 2,FALSE)</f>
        <v>#REF!</v>
      </c>
      <c r="BM1927" s="61" t="s">
        <v>5644</v>
      </c>
      <c r="BN1927" s="61" t="s">
        <v>851</v>
      </c>
      <c r="BO1927" s="61" t="s">
        <v>2985</v>
      </c>
      <c r="BU1927" s="61" t="s">
        <v>5644</v>
      </c>
      <c r="BV1927" s="61" t="s">
        <v>851</v>
      </c>
      <c r="BW1927" s="61" t="s">
        <v>2985</v>
      </c>
    </row>
    <row r="1928" spans="51:75">
      <c r="AY1928" s="89" t="e">
        <f>VLOOKUP(C1928,#REF!, 2,FALSE)</f>
        <v>#REF!</v>
      </c>
      <c r="BM1928" s="61" t="s">
        <v>5645</v>
      </c>
      <c r="BN1928" s="61" t="s">
        <v>665</v>
      </c>
      <c r="BO1928" s="61" t="s">
        <v>5646</v>
      </c>
      <c r="BU1928" s="61" t="s">
        <v>5645</v>
      </c>
      <c r="BV1928" s="61" t="s">
        <v>665</v>
      </c>
      <c r="BW1928" s="61" t="s">
        <v>5646</v>
      </c>
    </row>
    <row r="1929" spans="51:75">
      <c r="AY1929" s="89" t="e">
        <f>VLOOKUP(C1929,#REF!, 2,FALSE)</f>
        <v>#REF!</v>
      </c>
      <c r="BM1929" s="61" t="s">
        <v>5647</v>
      </c>
      <c r="BN1929" s="61" t="s">
        <v>1005</v>
      </c>
      <c r="BO1929" s="61" t="s">
        <v>5648</v>
      </c>
      <c r="BU1929" s="61" t="s">
        <v>5647</v>
      </c>
      <c r="BV1929" s="61" t="s">
        <v>1005</v>
      </c>
      <c r="BW1929" s="61" t="s">
        <v>5648</v>
      </c>
    </row>
    <row r="1930" spans="51:75">
      <c r="AY1930" s="89" t="e">
        <f>VLOOKUP(C1930,#REF!, 2,FALSE)</f>
        <v>#REF!</v>
      </c>
      <c r="BM1930" s="61" t="s">
        <v>5649</v>
      </c>
      <c r="BN1930" s="61" t="s">
        <v>773</v>
      </c>
      <c r="BO1930" s="61" t="s">
        <v>5651</v>
      </c>
      <c r="BU1930" s="61" t="s">
        <v>5649</v>
      </c>
      <c r="BV1930" s="61" t="s">
        <v>773</v>
      </c>
      <c r="BW1930" s="61" t="s">
        <v>5651</v>
      </c>
    </row>
    <row r="1931" spans="51:75">
      <c r="AY1931" s="89" t="e">
        <f>VLOOKUP(C1931,#REF!, 2,FALSE)</f>
        <v>#REF!</v>
      </c>
      <c r="BM1931" s="61" t="s">
        <v>5652</v>
      </c>
      <c r="BN1931" s="61" t="s">
        <v>1005</v>
      </c>
      <c r="BO1931" s="61" t="s">
        <v>2937</v>
      </c>
      <c r="BU1931" s="61" t="s">
        <v>5652</v>
      </c>
      <c r="BV1931" s="61" t="s">
        <v>1005</v>
      </c>
      <c r="BW1931" s="61" t="s">
        <v>2937</v>
      </c>
    </row>
    <row r="1932" spans="51:75">
      <c r="AY1932" s="89" t="e">
        <f>VLOOKUP(C1932,#REF!, 2,FALSE)</f>
        <v>#REF!</v>
      </c>
      <c r="BM1932" s="61" t="s">
        <v>5654</v>
      </c>
      <c r="BN1932" s="61" t="s">
        <v>16990</v>
      </c>
      <c r="BO1932" s="61" t="s">
        <v>5656</v>
      </c>
      <c r="BU1932" s="61" t="s">
        <v>5654</v>
      </c>
      <c r="BV1932" s="61" t="s">
        <v>16990</v>
      </c>
      <c r="BW1932" s="61" t="s">
        <v>5656</v>
      </c>
    </row>
    <row r="1933" spans="51:75">
      <c r="AY1933" s="89" t="e">
        <f>VLOOKUP(C1933,#REF!, 2,FALSE)</f>
        <v>#REF!</v>
      </c>
      <c r="BM1933" s="61" t="s">
        <v>5657</v>
      </c>
      <c r="BN1933" s="61" t="s">
        <v>1005</v>
      </c>
      <c r="BO1933" s="61" t="s">
        <v>5658</v>
      </c>
      <c r="BU1933" s="61" t="s">
        <v>5657</v>
      </c>
      <c r="BV1933" s="61" t="s">
        <v>1005</v>
      </c>
      <c r="BW1933" s="61" t="s">
        <v>5658</v>
      </c>
    </row>
    <row r="1934" spans="51:75">
      <c r="AY1934" s="89" t="e">
        <f>VLOOKUP(C1934,#REF!, 2,FALSE)</f>
        <v>#REF!</v>
      </c>
      <c r="BM1934" s="61" t="s">
        <v>90</v>
      </c>
      <c r="BN1934" s="61" t="s">
        <v>16990</v>
      </c>
      <c r="BO1934" s="61" t="s">
        <v>5375</v>
      </c>
      <c r="BU1934" s="61" t="s">
        <v>90</v>
      </c>
      <c r="BV1934" s="61" t="s">
        <v>16990</v>
      </c>
      <c r="BW1934" s="61" t="s">
        <v>5375</v>
      </c>
    </row>
    <row r="1935" spans="51:75">
      <c r="AY1935" s="89" t="e">
        <f>VLOOKUP(C1935,#REF!, 2,FALSE)</f>
        <v>#REF!</v>
      </c>
      <c r="BM1935" s="61" t="s">
        <v>5659</v>
      </c>
      <c r="BN1935" s="61" t="s">
        <v>1005</v>
      </c>
      <c r="BO1935" s="61" t="s">
        <v>3477</v>
      </c>
      <c r="BU1935" s="61" t="s">
        <v>5659</v>
      </c>
      <c r="BV1935" s="61" t="s">
        <v>1005</v>
      </c>
      <c r="BW1935" s="61" t="s">
        <v>3477</v>
      </c>
    </row>
    <row r="1936" spans="51:75">
      <c r="AY1936" s="89" t="e">
        <f>VLOOKUP(C1936,#REF!, 2,FALSE)</f>
        <v>#REF!</v>
      </c>
      <c r="BM1936" s="61" t="s">
        <v>5660</v>
      </c>
      <c r="BN1936" s="61" t="s">
        <v>2985</v>
      </c>
      <c r="BO1936" s="61" t="s">
        <v>2985</v>
      </c>
      <c r="BU1936" s="61" t="s">
        <v>5660</v>
      </c>
      <c r="BV1936" s="61" t="s">
        <v>2985</v>
      </c>
      <c r="BW1936" s="61" t="s">
        <v>2985</v>
      </c>
    </row>
    <row r="1937" spans="51:75">
      <c r="AY1937" s="89" t="e">
        <f>VLOOKUP(C1937,#REF!, 2,FALSE)</f>
        <v>#REF!</v>
      </c>
      <c r="BM1937" s="61" t="s">
        <v>5661</v>
      </c>
      <c r="BN1937" s="61" t="s">
        <v>1344</v>
      </c>
      <c r="BO1937" s="61" t="s">
        <v>5662</v>
      </c>
      <c r="BU1937" s="61" t="s">
        <v>5661</v>
      </c>
      <c r="BV1937" s="61" t="s">
        <v>1344</v>
      </c>
      <c r="BW1937" s="61" t="s">
        <v>5662</v>
      </c>
    </row>
    <row r="1938" spans="51:75">
      <c r="AY1938" s="89" t="e">
        <f>VLOOKUP(C1938,#REF!, 2,FALSE)</f>
        <v>#REF!</v>
      </c>
      <c r="BM1938" s="61" t="s">
        <v>5663</v>
      </c>
      <c r="BN1938" s="61" t="s">
        <v>733</v>
      </c>
      <c r="BO1938" s="61" t="s">
        <v>3466</v>
      </c>
      <c r="BU1938" s="61" t="s">
        <v>5663</v>
      </c>
      <c r="BV1938" s="61" t="s">
        <v>733</v>
      </c>
      <c r="BW1938" s="61" t="s">
        <v>3466</v>
      </c>
    </row>
    <row r="1939" spans="51:75">
      <c r="AY1939" s="89" t="e">
        <f>VLOOKUP(C1939,#REF!, 2,FALSE)</f>
        <v>#REF!</v>
      </c>
      <c r="BM1939" s="61" t="s">
        <v>1078</v>
      </c>
      <c r="BN1939" s="61" t="s">
        <v>785</v>
      </c>
      <c r="BO1939" s="61" t="s">
        <v>5664</v>
      </c>
      <c r="BU1939" s="61" t="s">
        <v>1078</v>
      </c>
      <c r="BV1939" s="61" t="s">
        <v>785</v>
      </c>
      <c r="BW1939" s="61" t="s">
        <v>5664</v>
      </c>
    </row>
    <row r="1940" spans="51:75">
      <c r="AY1940" s="89" t="e">
        <f>VLOOKUP(C1940,#REF!, 2,FALSE)</f>
        <v>#REF!</v>
      </c>
      <c r="BM1940" s="61" t="s">
        <v>5665</v>
      </c>
      <c r="BN1940" s="61" t="s">
        <v>738</v>
      </c>
      <c r="BO1940" s="61" t="s">
        <v>3193</v>
      </c>
      <c r="BU1940" s="61" t="s">
        <v>5665</v>
      </c>
      <c r="BV1940" s="61" t="s">
        <v>738</v>
      </c>
      <c r="BW1940" s="61" t="s">
        <v>3193</v>
      </c>
    </row>
    <row r="1941" spans="51:75">
      <c r="AY1941" s="89" t="e">
        <f>VLOOKUP(C1941,#REF!, 2,FALSE)</f>
        <v>#REF!</v>
      </c>
      <c r="BM1941" s="61" t="s">
        <v>1079</v>
      </c>
      <c r="BN1941" s="61" t="s">
        <v>616</v>
      </c>
      <c r="BO1941" s="61" t="s">
        <v>5667</v>
      </c>
      <c r="BU1941" s="61" t="s">
        <v>1079</v>
      </c>
      <c r="BV1941" s="61" t="s">
        <v>616</v>
      </c>
      <c r="BW1941" s="61" t="s">
        <v>5667</v>
      </c>
    </row>
    <row r="1942" spans="51:75">
      <c r="AY1942" s="89" t="e">
        <f>VLOOKUP(C1942,#REF!, 2,FALSE)</f>
        <v>#REF!</v>
      </c>
      <c r="BM1942" s="61" t="s">
        <v>5668</v>
      </c>
      <c r="BN1942" s="61" t="s">
        <v>773</v>
      </c>
      <c r="BO1942" s="61" t="s">
        <v>5669</v>
      </c>
      <c r="BU1942" s="61" t="s">
        <v>5668</v>
      </c>
      <c r="BV1942" s="61" t="s">
        <v>773</v>
      </c>
      <c r="BW1942" s="61" t="s">
        <v>5669</v>
      </c>
    </row>
    <row r="1943" spans="51:75">
      <c r="AY1943" s="89" t="e">
        <f>VLOOKUP(C1943,#REF!, 2,FALSE)</f>
        <v>#REF!</v>
      </c>
      <c r="BM1943" s="61" t="s">
        <v>5670</v>
      </c>
      <c r="BN1943" s="61" t="s">
        <v>777</v>
      </c>
      <c r="BO1943" s="61" t="s">
        <v>5316</v>
      </c>
      <c r="BU1943" s="61" t="s">
        <v>5670</v>
      </c>
      <c r="BV1943" s="61" t="s">
        <v>777</v>
      </c>
      <c r="BW1943" s="61" t="s">
        <v>5316</v>
      </c>
    </row>
    <row r="1944" spans="51:75">
      <c r="AY1944" s="89" t="e">
        <f>VLOOKUP(C1944,#REF!, 2,FALSE)</f>
        <v>#REF!</v>
      </c>
      <c r="BM1944" s="61" t="s">
        <v>5671</v>
      </c>
      <c r="BN1944" s="61" t="s">
        <v>1271</v>
      </c>
      <c r="BO1944" s="61" t="s">
        <v>5672</v>
      </c>
      <c r="BU1944" s="61" t="s">
        <v>5671</v>
      </c>
      <c r="BV1944" s="61" t="s">
        <v>1271</v>
      </c>
      <c r="BW1944" s="61" t="s">
        <v>5672</v>
      </c>
    </row>
    <row r="1945" spans="51:75">
      <c r="AY1945" s="89" t="e">
        <f>VLOOKUP(C1945,#REF!, 2,FALSE)</f>
        <v>#REF!</v>
      </c>
      <c r="BM1945" s="61" t="s">
        <v>1080</v>
      </c>
      <c r="BN1945" s="61" t="s">
        <v>777</v>
      </c>
      <c r="BO1945" s="61" t="s">
        <v>1748</v>
      </c>
      <c r="BU1945" s="61" t="s">
        <v>1080</v>
      </c>
      <c r="BV1945" s="61" t="s">
        <v>777</v>
      </c>
      <c r="BW1945" s="61" t="s">
        <v>1748</v>
      </c>
    </row>
    <row r="1946" spans="51:75">
      <c r="AY1946" s="89" t="e">
        <f>VLOOKUP(C1946,#REF!, 2,FALSE)</f>
        <v>#REF!</v>
      </c>
      <c r="BM1946" s="61" t="s">
        <v>5673</v>
      </c>
      <c r="BN1946" s="61" t="s">
        <v>707</v>
      </c>
      <c r="BO1946" s="61" t="s">
        <v>849</v>
      </c>
      <c r="BU1946" s="61" t="s">
        <v>5673</v>
      </c>
      <c r="BV1946" s="61" t="s">
        <v>707</v>
      </c>
      <c r="BW1946" s="61" t="s">
        <v>849</v>
      </c>
    </row>
    <row r="1947" spans="51:75">
      <c r="AY1947" s="89" t="e">
        <f>VLOOKUP(C1947,#REF!, 2,FALSE)</f>
        <v>#REF!</v>
      </c>
      <c r="BM1947" s="61" t="s">
        <v>5674</v>
      </c>
      <c r="BN1947" s="61" t="s">
        <v>777</v>
      </c>
      <c r="BO1947" s="61" t="s">
        <v>5675</v>
      </c>
      <c r="BU1947" s="61" t="s">
        <v>5674</v>
      </c>
      <c r="BV1947" s="61" t="s">
        <v>777</v>
      </c>
      <c r="BW1947" s="61" t="s">
        <v>5675</v>
      </c>
    </row>
    <row r="1948" spans="51:75">
      <c r="AY1948" s="89" t="e">
        <f>VLOOKUP(C1948,#REF!, 2,FALSE)</f>
        <v>#REF!</v>
      </c>
      <c r="BM1948" s="61" t="s">
        <v>5676</v>
      </c>
      <c r="BN1948" s="61" t="s">
        <v>717</v>
      </c>
      <c r="BO1948" s="61" t="s">
        <v>5571</v>
      </c>
      <c r="BU1948" s="61" t="s">
        <v>5676</v>
      </c>
      <c r="BV1948" s="61" t="s">
        <v>717</v>
      </c>
      <c r="BW1948" s="61" t="s">
        <v>5571</v>
      </c>
    </row>
    <row r="1949" spans="51:75">
      <c r="AY1949" s="89" t="e">
        <f>VLOOKUP(C1949,#REF!, 2,FALSE)</f>
        <v>#REF!</v>
      </c>
      <c r="BM1949" s="61" t="s">
        <v>5678</v>
      </c>
      <c r="BN1949" s="61" t="s">
        <v>1141</v>
      </c>
      <c r="BO1949" s="61" t="s">
        <v>772</v>
      </c>
      <c r="BU1949" s="61" t="s">
        <v>5678</v>
      </c>
      <c r="BV1949" s="61" t="s">
        <v>1141</v>
      </c>
      <c r="BW1949" s="61" t="s">
        <v>772</v>
      </c>
    </row>
    <row r="1950" spans="51:75">
      <c r="AY1950" s="89" t="e">
        <f>VLOOKUP(C1950,#REF!, 2,FALSE)</f>
        <v>#REF!</v>
      </c>
      <c r="BM1950" s="61" t="s">
        <v>5679</v>
      </c>
      <c r="BN1950" s="61" t="s">
        <v>1141</v>
      </c>
      <c r="BO1950" s="61" t="s">
        <v>772</v>
      </c>
      <c r="BU1950" s="61" t="s">
        <v>5679</v>
      </c>
      <c r="BV1950" s="61" t="s">
        <v>1141</v>
      </c>
      <c r="BW1950" s="61" t="s">
        <v>772</v>
      </c>
    </row>
    <row r="1951" spans="51:75">
      <c r="AY1951" s="89" t="e">
        <f>VLOOKUP(C1951,#REF!, 2,FALSE)</f>
        <v>#REF!</v>
      </c>
      <c r="BM1951" s="61" t="s">
        <v>5680</v>
      </c>
      <c r="BN1951" s="61" t="s">
        <v>1141</v>
      </c>
      <c r="BO1951" s="61" t="s">
        <v>5681</v>
      </c>
      <c r="BU1951" s="61" t="s">
        <v>5680</v>
      </c>
      <c r="BV1951" s="61" t="s">
        <v>1141</v>
      </c>
      <c r="BW1951" s="61" t="s">
        <v>5681</v>
      </c>
    </row>
    <row r="1952" spans="51:75">
      <c r="AY1952" s="89" t="e">
        <f>VLOOKUP(C1952,#REF!, 2,FALSE)</f>
        <v>#REF!</v>
      </c>
      <c r="BM1952" s="61" t="s">
        <v>5682</v>
      </c>
      <c r="BN1952" s="61" t="s">
        <v>3004</v>
      </c>
      <c r="BO1952" s="61" t="s">
        <v>5681</v>
      </c>
      <c r="BU1952" s="61" t="s">
        <v>5682</v>
      </c>
      <c r="BV1952" s="61" t="s">
        <v>3004</v>
      </c>
      <c r="BW1952" s="61" t="s">
        <v>5681</v>
      </c>
    </row>
    <row r="1953" spans="51:75">
      <c r="AY1953" s="89" t="e">
        <f>VLOOKUP(C1953,#REF!, 2,FALSE)</f>
        <v>#REF!</v>
      </c>
      <c r="BM1953" s="61" t="s">
        <v>5683</v>
      </c>
      <c r="BN1953" s="61" t="s">
        <v>3004</v>
      </c>
      <c r="BO1953" s="61" t="s">
        <v>929</v>
      </c>
      <c r="BU1953" s="61" t="s">
        <v>5683</v>
      </c>
      <c r="BV1953" s="61" t="s">
        <v>3004</v>
      </c>
      <c r="BW1953" s="61" t="s">
        <v>929</v>
      </c>
    </row>
    <row r="1954" spans="51:75">
      <c r="AY1954" s="89" t="e">
        <f>VLOOKUP(C1954,#REF!, 2,FALSE)</f>
        <v>#REF!</v>
      </c>
      <c r="BM1954" s="61" t="s">
        <v>5684</v>
      </c>
      <c r="BN1954" s="61" t="s">
        <v>3004</v>
      </c>
      <c r="BO1954" s="61" t="s">
        <v>5685</v>
      </c>
      <c r="BU1954" s="61" t="s">
        <v>5684</v>
      </c>
      <c r="BV1954" s="61" t="s">
        <v>3004</v>
      </c>
      <c r="BW1954" s="61" t="s">
        <v>5685</v>
      </c>
    </row>
    <row r="1955" spans="51:75">
      <c r="AY1955" s="89" t="e">
        <f>VLOOKUP(C1955,#REF!, 2,FALSE)</f>
        <v>#REF!</v>
      </c>
      <c r="BM1955" s="61" t="s">
        <v>5686</v>
      </c>
      <c r="BN1955" s="61" t="s">
        <v>864</v>
      </c>
      <c r="BO1955" s="61" t="s">
        <v>5687</v>
      </c>
      <c r="BU1955" s="61" t="s">
        <v>5686</v>
      </c>
      <c r="BV1955" s="61" t="s">
        <v>864</v>
      </c>
      <c r="BW1955" s="61" t="s">
        <v>5687</v>
      </c>
    </row>
    <row r="1956" spans="51:75">
      <c r="AY1956" s="89" t="e">
        <f>VLOOKUP(C1956,#REF!, 2,FALSE)</f>
        <v>#REF!</v>
      </c>
      <c r="BM1956" s="61" t="s">
        <v>5688</v>
      </c>
      <c r="BN1956" s="61" t="s">
        <v>3047</v>
      </c>
      <c r="BO1956" s="61" t="s">
        <v>2177</v>
      </c>
      <c r="BU1956" s="61" t="s">
        <v>5688</v>
      </c>
      <c r="BV1956" s="61" t="s">
        <v>3047</v>
      </c>
      <c r="BW1956" s="61" t="s">
        <v>2177</v>
      </c>
    </row>
    <row r="1957" spans="51:75">
      <c r="AY1957" s="89" t="e">
        <f>VLOOKUP(C1957,#REF!, 2,FALSE)</f>
        <v>#REF!</v>
      </c>
      <c r="BM1957" s="61" t="s">
        <v>5690</v>
      </c>
      <c r="BN1957" s="61" t="s">
        <v>3089</v>
      </c>
      <c r="BO1957" s="61" t="s">
        <v>2985</v>
      </c>
      <c r="BU1957" s="61" t="s">
        <v>5690</v>
      </c>
      <c r="BV1957" s="61" t="s">
        <v>3089</v>
      </c>
      <c r="BW1957" s="61" t="s">
        <v>2985</v>
      </c>
    </row>
    <row r="1958" spans="51:75">
      <c r="AY1958" s="89" t="e">
        <f>VLOOKUP(C1958,#REF!, 2,FALSE)</f>
        <v>#REF!</v>
      </c>
      <c r="BM1958" s="61" t="s">
        <v>5691</v>
      </c>
      <c r="BN1958" s="61" t="s">
        <v>3030</v>
      </c>
      <c r="BO1958" s="61" t="s">
        <v>1272</v>
      </c>
      <c r="BU1958" s="61" t="s">
        <v>5691</v>
      </c>
      <c r="BV1958" s="61" t="s">
        <v>3030</v>
      </c>
      <c r="BW1958" s="61" t="s">
        <v>1272</v>
      </c>
    </row>
    <row r="1959" spans="51:75">
      <c r="AY1959" s="89" t="e">
        <f>VLOOKUP(C1959,#REF!, 2,FALSE)</f>
        <v>#REF!</v>
      </c>
      <c r="BM1959" s="61" t="s">
        <v>5692</v>
      </c>
      <c r="BN1959" s="61" t="s">
        <v>3089</v>
      </c>
      <c r="BO1959" s="61" t="s">
        <v>5693</v>
      </c>
      <c r="BU1959" s="61" t="s">
        <v>5692</v>
      </c>
      <c r="BV1959" s="61" t="s">
        <v>3089</v>
      </c>
      <c r="BW1959" s="61" t="s">
        <v>5693</v>
      </c>
    </row>
    <row r="1960" spans="51:75">
      <c r="AY1960" s="89" t="e">
        <f>VLOOKUP(C1960,#REF!, 2,FALSE)</f>
        <v>#REF!</v>
      </c>
      <c r="BM1960" s="61" t="s">
        <v>5694</v>
      </c>
      <c r="BN1960" s="61" t="s">
        <v>3204</v>
      </c>
      <c r="BO1960" s="61" t="s">
        <v>5695</v>
      </c>
      <c r="BU1960" s="61" t="s">
        <v>5694</v>
      </c>
      <c r="BV1960" s="61" t="s">
        <v>3204</v>
      </c>
      <c r="BW1960" s="61" t="s">
        <v>5695</v>
      </c>
    </row>
    <row r="1961" spans="51:75">
      <c r="AY1961" s="89" t="e">
        <f>VLOOKUP(C1961,#REF!, 2,FALSE)</f>
        <v>#REF!</v>
      </c>
      <c r="BM1961" s="61" t="s">
        <v>5696</v>
      </c>
      <c r="BN1961" s="61" t="s">
        <v>3204</v>
      </c>
      <c r="BO1961" s="61" t="s">
        <v>5697</v>
      </c>
      <c r="BU1961" s="61" t="s">
        <v>5696</v>
      </c>
      <c r="BV1961" s="61" t="s">
        <v>3204</v>
      </c>
      <c r="BW1961" s="61" t="s">
        <v>5697</v>
      </c>
    </row>
    <row r="1962" spans="51:75">
      <c r="AY1962" s="89" t="e">
        <f>VLOOKUP(C1962,#REF!, 2,FALSE)</f>
        <v>#REF!</v>
      </c>
      <c r="BM1962" s="61" t="s">
        <v>1081</v>
      </c>
      <c r="BN1962" s="61" t="s">
        <v>3204</v>
      </c>
      <c r="BO1962" s="61" t="s">
        <v>5698</v>
      </c>
      <c r="BU1962" s="61" t="s">
        <v>1081</v>
      </c>
      <c r="BV1962" s="61" t="s">
        <v>3204</v>
      </c>
      <c r="BW1962" s="61" t="s">
        <v>5698</v>
      </c>
    </row>
    <row r="1963" spans="51:75">
      <c r="AY1963" s="89" t="e">
        <f>VLOOKUP(C1963,#REF!, 2,FALSE)</f>
        <v>#REF!</v>
      </c>
      <c r="BM1963" s="61" t="s">
        <v>5699</v>
      </c>
      <c r="BN1963" s="61" t="s">
        <v>3204</v>
      </c>
      <c r="BO1963" s="61" t="s">
        <v>5700</v>
      </c>
      <c r="BU1963" s="61" t="s">
        <v>5699</v>
      </c>
      <c r="BV1963" s="61" t="s">
        <v>3204</v>
      </c>
      <c r="BW1963" s="61" t="s">
        <v>5700</v>
      </c>
    </row>
    <row r="1964" spans="51:75">
      <c r="AY1964" s="89" t="e">
        <f>VLOOKUP(C1964,#REF!, 2,FALSE)</f>
        <v>#REF!</v>
      </c>
      <c r="BM1964" s="61" t="s">
        <v>5701</v>
      </c>
      <c r="BN1964" s="61" t="s">
        <v>668</v>
      </c>
      <c r="BO1964" s="61" t="s">
        <v>5702</v>
      </c>
      <c r="BU1964" s="61" t="s">
        <v>5701</v>
      </c>
      <c r="BV1964" s="61" t="s">
        <v>668</v>
      </c>
      <c r="BW1964" s="61" t="s">
        <v>5702</v>
      </c>
    </row>
    <row r="1965" spans="51:75">
      <c r="AY1965" s="89" t="e">
        <f>VLOOKUP(C1965,#REF!, 2,FALSE)</f>
        <v>#REF!</v>
      </c>
      <c r="BM1965" s="61" t="s">
        <v>5703</v>
      </c>
      <c r="BN1965" s="61" t="s">
        <v>3204</v>
      </c>
      <c r="BO1965" s="61" t="s">
        <v>5704</v>
      </c>
      <c r="BU1965" s="61" t="s">
        <v>5703</v>
      </c>
      <c r="BV1965" s="61" t="s">
        <v>3204</v>
      </c>
      <c r="BW1965" s="61" t="s">
        <v>5704</v>
      </c>
    </row>
    <row r="1966" spans="51:75">
      <c r="AY1966" s="89" t="e">
        <f>VLOOKUP(C1966,#REF!, 2,FALSE)</f>
        <v>#REF!</v>
      </c>
      <c r="BM1966" s="61" t="s">
        <v>1082</v>
      </c>
      <c r="BN1966" s="61" t="s">
        <v>668</v>
      </c>
      <c r="BO1966" s="61" t="s">
        <v>5705</v>
      </c>
      <c r="BU1966" s="61" t="s">
        <v>1082</v>
      </c>
      <c r="BV1966" s="61" t="s">
        <v>668</v>
      </c>
      <c r="BW1966" s="61" t="s">
        <v>5705</v>
      </c>
    </row>
    <row r="1967" spans="51:75">
      <c r="AY1967" s="89" t="e">
        <f>VLOOKUP(C1967,#REF!, 2,FALSE)</f>
        <v>#REF!</v>
      </c>
      <c r="BM1967" s="61" t="s">
        <v>5706</v>
      </c>
      <c r="BN1967" s="61" t="s">
        <v>773</v>
      </c>
      <c r="BO1967" s="61" t="s">
        <v>5707</v>
      </c>
      <c r="BU1967" s="61" t="s">
        <v>5706</v>
      </c>
      <c r="BV1967" s="61" t="s">
        <v>773</v>
      </c>
      <c r="BW1967" s="61" t="s">
        <v>5707</v>
      </c>
    </row>
    <row r="1968" spans="51:75">
      <c r="AY1968" s="89" t="e">
        <f>VLOOKUP(C1968,#REF!, 2,FALSE)</f>
        <v>#REF!</v>
      </c>
      <c r="BM1968" s="61" t="s">
        <v>5708</v>
      </c>
      <c r="BN1968" s="61" t="s">
        <v>3204</v>
      </c>
      <c r="BO1968" s="61" t="s">
        <v>2599</v>
      </c>
      <c r="BU1968" s="61" t="s">
        <v>5708</v>
      </c>
      <c r="BV1968" s="61" t="s">
        <v>3204</v>
      </c>
      <c r="BW1968" s="61" t="s">
        <v>2599</v>
      </c>
    </row>
    <row r="1969" spans="51:75">
      <c r="AY1969" s="89" t="e">
        <f>VLOOKUP(C1969,#REF!, 2,FALSE)</f>
        <v>#REF!</v>
      </c>
      <c r="BM1969" s="61" t="s">
        <v>5709</v>
      </c>
      <c r="BN1969" s="61" t="s">
        <v>3204</v>
      </c>
      <c r="BO1969" s="61" t="s">
        <v>2985</v>
      </c>
      <c r="BU1969" s="61" t="s">
        <v>5709</v>
      </c>
      <c r="BV1969" s="61" t="s">
        <v>3204</v>
      </c>
      <c r="BW1969" s="61" t="s">
        <v>2985</v>
      </c>
    </row>
    <row r="1970" spans="51:75">
      <c r="AY1970" s="89" t="e">
        <f>VLOOKUP(C1970,#REF!, 2,FALSE)</f>
        <v>#REF!</v>
      </c>
      <c r="BM1970" s="61" t="s">
        <v>5710</v>
      </c>
      <c r="BN1970" s="61" t="s">
        <v>1344</v>
      </c>
      <c r="BO1970" s="61" t="s">
        <v>5711</v>
      </c>
      <c r="BU1970" s="61" t="s">
        <v>5710</v>
      </c>
      <c r="BV1970" s="61" t="s">
        <v>1344</v>
      </c>
      <c r="BW1970" s="61" t="s">
        <v>5711</v>
      </c>
    </row>
    <row r="1971" spans="51:75">
      <c r="AY1971" s="89" t="e">
        <f>VLOOKUP(C1971,#REF!, 2,FALSE)</f>
        <v>#REF!</v>
      </c>
      <c r="BM1971" s="61" t="s">
        <v>5712</v>
      </c>
      <c r="BN1971" s="61" t="s">
        <v>619</v>
      </c>
      <c r="BO1971" s="61" t="s">
        <v>3610</v>
      </c>
      <c r="BU1971" s="61" t="s">
        <v>5712</v>
      </c>
      <c r="BV1971" s="61" t="s">
        <v>619</v>
      </c>
      <c r="BW1971" s="61" t="s">
        <v>3610</v>
      </c>
    </row>
    <row r="1972" spans="51:75">
      <c r="AY1972" s="89" t="e">
        <f>VLOOKUP(C1972,#REF!, 2,FALSE)</f>
        <v>#REF!</v>
      </c>
      <c r="BM1972" s="61" t="s">
        <v>5713</v>
      </c>
      <c r="BN1972" s="61" t="s">
        <v>619</v>
      </c>
      <c r="BO1972" s="61" t="s">
        <v>5714</v>
      </c>
      <c r="BU1972" s="61" t="s">
        <v>5713</v>
      </c>
      <c r="BV1972" s="61" t="s">
        <v>619</v>
      </c>
      <c r="BW1972" s="61" t="s">
        <v>5714</v>
      </c>
    </row>
    <row r="1973" spans="51:75">
      <c r="AY1973" s="89" t="e">
        <f>VLOOKUP(C1973,#REF!, 2,FALSE)</f>
        <v>#REF!</v>
      </c>
      <c r="BM1973" s="61" t="s">
        <v>5715</v>
      </c>
      <c r="BN1973" s="61" t="s">
        <v>3204</v>
      </c>
      <c r="BO1973" s="61" t="s">
        <v>3281</v>
      </c>
      <c r="BU1973" s="61" t="s">
        <v>5715</v>
      </c>
      <c r="BV1973" s="61" t="s">
        <v>3204</v>
      </c>
      <c r="BW1973" s="61" t="s">
        <v>3281</v>
      </c>
    </row>
    <row r="1974" spans="51:75">
      <c r="AY1974" s="89" t="e">
        <f>VLOOKUP(C1974,#REF!, 2,FALSE)</f>
        <v>#REF!</v>
      </c>
      <c r="BM1974" s="61" t="s">
        <v>5716</v>
      </c>
      <c r="BN1974" s="61" t="s">
        <v>668</v>
      </c>
      <c r="BO1974" s="61" t="s">
        <v>5717</v>
      </c>
      <c r="BU1974" s="61" t="s">
        <v>5716</v>
      </c>
      <c r="BV1974" s="61" t="s">
        <v>668</v>
      </c>
      <c r="BW1974" s="61" t="s">
        <v>5717</v>
      </c>
    </row>
    <row r="1975" spans="51:75">
      <c r="AY1975" s="89" t="e">
        <f>VLOOKUP(C1975,#REF!, 2,FALSE)</f>
        <v>#REF!</v>
      </c>
      <c r="BM1975" s="61" t="s">
        <v>1083</v>
      </c>
      <c r="BN1975" s="61" t="s">
        <v>3204</v>
      </c>
      <c r="BO1975" s="61" t="s">
        <v>2502</v>
      </c>
      <c r="BU1975" s="61" t="s">
        <v>1083</v>
      </c>
      <c r="BV1975" s="61" t="s">
        <v>3204</v>
      </c>
      <c r="BW1975" s="61" t="s">
        <v>2502</v>
      </c>
    </row>
    <row r="1976" spans="51:75">
      <c r="AY1976" s="89" t="e">
        <f>VLOOKUP(C1976,#REF!, 2,FALSE)</f>
        <v>#REF!</v>
      </c>
      <c r="BM1976" s="61" t="s">
        <v>5718</v>
      </c>
      <c r="BN1976" s="61" t="s">
        <v>668</v>
      </c>
      <c r="BO1976" s="61" t="s">
        <v>5719</v>
      </c>
      <c r="BU1976" s="61" t="s">
        <v>5718</v>
      </c>
      <c r="BV1976" s="61" t="s">
        <v>668</v>
      </c>
      <c r="BW1976" s="61" t="s">
        <v>5719</v>
      </c>
    </row>
    <row r="1977" spans="51:75">
      <c r="AY1977" s="89" t="e">
        <f>VLOOKUP(C1977,#REF!, 2,FALSE)</f>
        <v>#REF!</v>
      </c>
      <c r="BM1977" s="61" t="s">
        <v>1089</v>
      </c>
      <c r="BN1977" s="61" t="s">
        <v>1344</v>
      </c>
      <c r="BO1977" s="61" t="s">
        <v>5720</v>
      </c>
      <c r="BU1977" s="61" t="s">
        <v>1089</v>
      </c>
      <c r="BV1977" s="61" t="s">
        <v>1344</v>
      </c>
      <c r="BW1977" s="61" t="s">
        <v>5720</v>
      </c>
    </row>
    <row r="1978" spans="51:75">
      <c r="AY1978" s="89" t="e">
        <f>VLOOKUP(C1978,#REF!, 2,FALSE)</f>
        <v>#REF!</v>
      </c>
      <c r="BM1978" s="61" t="s">
        <v>5721</v>
      </c>
      <c r="BN1978" s="61" t="s">
        <v>1271</v>
      </c>
      <c r="BO1978" s="61" t="s">
        <v>3287</v>
      </c>
      <c r="BU1978" s="61" t="s">
        <v>5721</v>
      </c>
      <c r="BV1978" s="61" t="s">
        <v>1271</v>
      </c>
      <c r="BW1978" s="61" t="s">
        <v>3287</v>
      </c>
    </row>
    <row r="1979" spans="51:75">
      <c r="AY1979" s="89" t="e">
        <f>VLOOKUP(C1979,#REF!, 2,FALSE)</f>
        <v>#REF!</v>
      </c>
      <c r="BM1979" s="61" t="s">
        <v>5722</v>
      </c>
      <c r="BN1979" s="61" t="s">
        <v>1271</v>
      </c>
      <c r="BO1979" s="61" t="s">
        <v>1059</v>
      </c>
      <c r="BU1979" s="61" t="s">
        <v>5722</v>
      </c>
      <c r="BV1979" s="61" t="s">
        <v>1271</v>
      </c>
      <c r="BW1979" s="61" t="s">
        <v>1059</v>
      </c>
    </row>
    <row r="1980" spans="51:75">
      <c r="AY1980" s="89" t="e">
        <f>VLOOKUP(C1980,#REF!, 2,FALSE)</f>
        <v>#REF!</v>
      </c>
      <c r="BM1980" s="61" t="s">
        <v>5723</v>
      </c>
      <c r="BN1980" s="61" t="s">
        <v>3204</v>
      </c>
      <c r="BO1980" s="61" t="s">
        <v>5724</v>
      </c>
      <c r="BU1980" s="61" t="s">
        <v>5723</v>
      </c>
      <c r="BV1980" s="61" t="s">
        <v>3204</v>
      </c>
      <c r="BW1980" s="61" t="s">
        <v>5724</v>
      </c>
    </row>
    <row r="1981" spans="51:75">
      <c r="AY1981" s="89" t="e">
        <f>VLOOKUP(C1981,#REF!, 2,FALSE)</f>
        <v>#REF!</v>
      </c>
      <c r="BM1981" s="61" t="s">
        <v>5725</v>
      </c>
      <c r="BN1981" s="61" t="s">
        <v>3007</v>
      </c>
      <c r="BO1981" s="61" t="s">
        <v>5726</v>
      </c>
      <c r="BU1981" s="61" t="s">
        <v>5725</v>
      </c>
      <c r="BV1981" s="61" t="s">
        <v>3007</v>
      </c>
      <c r="BW1981" s="61" t="s">
        <v>5726</v>
      </c>
    </row>
    <row r="1982" spans="51:75">
      <c r="AY1982" s="89" t="e">
        <f>VLOOKUP(C1982,#REF!, 2,FALSE)</f>
        <v>#REF!</v>
      </c>
      <c r="BM1982" s="61" t="s">
        <v>5727</v>
      </c>
      <c r="BN1982" s="61" t="s">
        <v>3204</v>
      </c>
      <c r="BO1982" s="61" t="s">
        <v>1161</v>
      </c>
      <c r="BU1982" s="61" t="s">
        <v>5727</v>
      </c>
      <c r="BV1982" s="61" t="s">
        <v>3204</v>
      </c>
      <c r="BW1982" s="61" t="s">
        <v>1161</v>
      </c>
    </row>
    <row r="1983" spans="51:75">
      <c r="AY1983" s="89" t="e">
        <f>VLOOKUP(C1983,#REF!, 2,FALSE)</f>
        <v>#REF!</v>
      </c>
      <c r="BM1983" s="61" t="s">
        <v>5728</v>
      </c>
      <c r="BN1983" s="61" t="s">
        <v>1344</v>
      </c>
      <c r="BO1983" s="61" t="s">
        <v>3637</v>
      </c>
      <c r="BU1983" s="61" t="s">
        <v>5728</v>
      </c>
      <c r="BV1983" s="61" t="s">
        <v>1344</v>
      </c>
      <c r="BW1983" s="61" t="s">
        <v>3637</v>
      </c>
    </row>
    <row r="1984" spans="51:75">
      <c r="AY1984" s="89" t="e">
        <f>VLOOKUP(C1984,#REF!, 2,FALSE)</f>
        <v>#REF!</v>
      </c>
      <c r="BM1984" s="61" t="s">
        <v>5729</v>
      </c>
      <c r="BN1984" s="61" t="s">
        <v>1344</v>
      </c>
      <c r="BO1984" s="61" t="s">
        <v>5730</v>
      </c>
      <c r="BU1984" s="61" t="s">
        <v>5729</v>
      </c>
      <c r="BV1984" s="61" t="s">
        <v>1344</v>
      </c>
      <c r="BW1984" s="61" t="s">
        <v>5730</v>
      </c>
    </row>
    <row r="1985" spans="51:75">
      <c r="AY1985" s="89" t="e">
        <f>VLOOKUP(C1985,#REF!, 2,FALSE)</f>
        <v>#REF!</v>
      </c>
      <c r="BM1985" s="61" t="s">
        <v>5731</v>
      </c>
      <c r="BN1985" s="61" t="s">
        <v>3204</v>
      </c>
      <c r="BO1985" s="61" t="s">
        <v>3379</v>
      </c>
      <c r="BU1985" s="61" t="s">
        <v>5731</v>
      </c>
      <c r="BV1985" s="61" t="s">
        <v>3204</v>
      </c>
      <c r="BW1985" s="61" t="s">
        <v>3379</v>
      </c>
    </row>
    <row r="1986" spans="51:75">
      <c r="AY1986" s="89" t="e">
        <f>VLOOKUP(C1986,#REF!, 2,FALSE)</f>
        <v>#REF!</v>
      </c>
      <c r="BM1986" s="61" t="s">
        <v>5732</v>
      </c>
      <c r="BN1986" s="61" t="s">
        <v>843</v>
      </c>
      <c r="BO1986" s="61" t="s">
        <v>5733</v>
      </c>
      <c r="BU1986" s="61" t="s">
        <v>5732</v>
      </c>
      <c r="BV1986" s="61" t="s">
        <v>843</v>
      </c>
      <c r="BW1986" s="61" t="s">
        <v>5733</v>
      </c>
    </row>
    <row r="1987" spans="51:75">
      <c r="AY1987" s="89" t="e">
        <f>VLOOKUP(C1987,#REF!, 2,FALSE)</f>
        <v>#REF!</v>
      </c>
      <c r="BM1987" s="61" t="s">
        <v>5734</v>
      </c>
      <c r="BN1987" s="61" t="s">
        <v>1141</v>
      </c>
      <c r="BO1987" s="61" t="s">
        <v>5735</v>
      </c>
      <c r="BU1987" s="61" t="s">
        <v>5734</v>
      </c>
      <c r="BV1987" s="61" t="s">
        <v>1141</v>
      </c>
      <c r="BW1987" s="61" t="s">
        <v>5735</v>
      </c>
    </row>
    <row r="1988" spans="51:75">
      <c r="AY1988" s="89" t="e">
        <f>VLOOKUP(C1988,#REF!, 2,FALSE)</f>
        <v>#REF!</v>
      </c>
      <c r="BM1988" s="61" t="s">
        <v>5736</v>
      </c>
      <c r="BN1988" s="61" t="s">
        <v>3204</v>
      </c>
      <c r="BO1988" s="61" t="s">
        <v>5737</v>
      </c>
      <c r="BU1988" s="61" t="s">
        <v>5736</v>
      </c>
      <c r="BV1988" s="61" t="s">
        <v>3204</v>
      </c>
      <c r="BW1988" s="61" t="s">
        <v>5737</v>
      </c>
    </row>
    <row r="1989" spans="51:75">
      <c r="AY1989" s="89" t="e">
        <f>VLOOKUP(C1989,#REF!, 2,FALSE)</f>
        <v>#REF!</v>
      </c>
      <c r="BM1989" s="61" t="s">
        <v>5738</v>
      </c>
      <c r="BN1989" s="61" t="s">
        <v>3007</v>
      </c>
      <c r="BO1989" s="61" t="s">
        <v>5739</v>
      </c>
      <c r="BU1989" s="61" t="s">
        <v>5738</v>
      </c>
      <c r="BV1989" s="61" t="s">
        <v>3007</v>
      </c>
      <c r="BW1989" s="61" t="s">
        <v>5739</v>
      </c>
    </row>
    <row r="1990" spans="51:75">
      <c r="AY1990" s="89" t="e">
        <f>VLOOKUP(C1990,#REF!, 2,FALSE)</f>
        <v>#REF!</v>
      </c>
      <c r="BM1990" s="61" t="s">
        <v>1090</v>
      </c>
      <c r="BN1990" s="61" t="s">
        <v>668</v>
      </c>
      <c r="BO1990" s="61" t="s">
        <v>5740</v>
      </c>
      <c r="BU1990" s="61" t="s">
        <v>1090</v>
      </c>
      <c r="BV1990" s="61" t="s">
        <v>668</v>
      </c>
      <c r="BW1990" s="61" t="s">
        <v>5740</v>
      </c>
    </row>
    <row r="1991" spans="51:75">
      <c r="AY1991" s="89" t="e">
        <f>VLOOKUP(C1991,#REF!, 2,FALSE)</f>
        <v>#REF!</v>
      </c>
      <c r="BM1991" s="61" t="s">
        <v>1091</v>
      </c>
      <c r="BN1991" s="61" t="s">
        <v>3204</v>
      </c>
      <c r="BO1991" s="61" t="s">
        <v>2503</v>
      </c>
      <c r="BU1991" s="61" t="s">
        <v>1091</v>
      </c>
      <c r="BV1991" s="61" t="s">
        <v>3204</v>
      </c>
      <c r="BW1991" s="61" t="s">
        <v>2503</v>
      </c>
    </row>
    <row r="1992" spans="51:75">
      <c r="AY1992" s="89" t="e">
        <f>VLOOKUP(C1992,#REF!, 2,FALSE)</f>
        <v>#REF!</v>
      </c>
      <c r="BM1992" s="61" t="s">
        <v>5741</v>
      </c>
      <c r="BN1992" s="61" t="s">
        <v>3254</v>
      </c>
      <c r="BO1992" s="61" t="s">
        <v>5742</v>
      </c>
      <c r="BU1992" s="61" t="s">
        <v>5741</v>
      </c>
      <c r="BV1992" s="61" t="s">
        <v>3254</v>
      </c>
      <c r="BW1992" s="61" t="s">
        <v>5742</v>
      </c>
    </row>
    <row r="1993" spans="51:75">
      <c r="AY1993" s="89" t="e">
        <f>VLOOKUP(C1993,#REF!, 2,FALSE)</f>
        <v>#REF!</v>
      </c>
      <c r="BM1993" s="61" t="s">
        <v>5743</v>
      </c>
      <c r="BN1993" s="61" t="s">
        <v>782</v>
      </c>
      <c r="BO1993" s="61" t="s">
        <v>5742</v>
      </c>
      <c r="BU1993" s="61" t="s">
        <v>5743</v>
      </c>
      <c r="BV1993" s="61" t="s">
        <v>782</v>
      </c>
      <c r="BW1993" s="61" t="s">
        <v>5742</v>
      </c>
    </row>
    <row r="1994" spans="51:75">
      <c r="AY1994" s="89" t="e">
        <f>VLOOKUP(C1994,#REF!, 2,FALSE)</f>
        <v>#REF!</v>
      </c>
      <c r="BM1994" s="61" t="s">
        <v>1092</v>
      </c>
      <c r="BN1994" s="61" t="s">
        <v>3254</v>
      </c>
      <c r="BO1994" s="61" t="s">
        <v>1060</v>
      </c>
      <c r="BU1994" s="61" t="s">
        <v>1092</v>
      </c>
      <c r="BV1994" s="61" t="s">
        <v>3254</v>
      </c>
      <c r="BW1994" s="61" t="s">
        <v>1060</v>
      </c>
    </row>
    <row r="1995" spans="51:75">
      <c r="AY1995" s="89" t="e">
        <f>VLOOKUP(C1995,#REF!, 2,FALSE)</f>
        <v>#REF!</v>
      </c>
      <c r="BM1995" s="61" t="s">
        <v>5744</v>
      </c>
      <c r="BN1995" s="61" t="s">
        <v>1344</v>
      </c>
      <c r="BO1995" s="61" t="s">
        <v>5745</v>
      </c>
      <c r="BU1995" s="61" t="s">
        <v>5744</v>
      </c>
      <c r="BV1995" s="61" t="s">
        <v>1344</v>
      </c>
      <c r="BW1995" s="61" t="s">
        <v>5745</v>
      </c>
    </row>
    <row r="1996" spans="51:75">
      <c r="AY1996" s="89" t="e">
        <f>VLOOKUP(C1996,#REF!, 2,FALSE)</f>
        <v>#REF!</v>
      </c>
      <c r="BM1996" s="61" t="s">
        <v>1093</v>
      </c>
      <c r="BN1996" s="61" t="s">
        <v>1344</v>
      </c>
      <c r="BO1996" s="61" t="s">
        <v>739</v>
      </c>
      <c r="BU1996" s="61" t="s">
        <v>1093</v>
      </c>
      <c r="BV1996" s="61" t="s">
        <v>1344</v>
      </c>
      <c r="BW1996" s="61" t="s">
        <v>739</v>
      </c>
    </row>
    <row r="1997" spans="51:75">
      <c r="AY1997" s="89" t="e">
        <f>VLOOKUP(C1997,#REF!, 2,FALSE)</f>
        <v>#REF!</v>
      </c>
      <c r="BM1997" s="61" t="s">
        <v>5746</v>
      </c>
      <c r="BN1997" s="61" t="s">
        <v>3254</v>
      </c>
      <c r="BO1997" s="61" t="s">
        <v>2985</v>
      </c>
      <c r="BU1997" s="61" t="s">
        <v>5746</v>
      </c>
      <c r="BV1997" s="61" t="s">
        <v>3254</v>
      </c>
      <c r="BW1997" s="61" t="s">
        <v>2985</v>
      </c>
    </row>
    <row r="1998" spans="51:75">
      <c r="AY1998" s="89" t="e">
        <f>VLOOKUP(C1998,#REF!, 2,FALSE)</f>
        <v>#REF!</v>
      </c>
      <c r="BM1998" s="61" t="s">
        <v>5747</v>
      </c>
      <c r="BN1998" s="61" t="s">
        <v>3089</v>
      </c>
      <c r="BO1998" s="61" t="s">
        <v>5748</v>
      </c>
      <c r="BU1998" s="61" t="s">
        <v>5747</v>
      </c>
      <c r="BV1998" s="61" t="s">
        <v>3089</v>
      </c>
      <c r="BW1998" s="61" t="s">
        <v>5748</v>
      </c>
    </row>
    <row r="1999" spans="51:75">
      <c r="AY1999" s="89" t="e">
        <f>VLOOKUP(C1999,#REF!, 2,FALSE)</f>
        <v>#REF!</v>
      </c>
      <c r="BM1999" s="61" t="s">
        <v>5749</v>
      </c>
      <c r="BN1999" s="61" t="s">
        <v>619</v>
      </c>
      <c r="BO1999" s="61" t="s">
        <v>4696</v>
      </c>
      <c r="BU1999" s="61" t="s">
        <v>5749</v>
      </c>
      <c r="BV1999" s="61" t="s">
        <v>619</v>
      </c>
      <c r="BW1999" s="61" t="s">
        <v>4696</v>
      </c>
    </row>
    <row r="2000" spans="51:75">
      <c r="AY2000" s="89" t="e">
        <f>VLOOKUP(C2000,#REF!, 2,FALSE)</f>
        <v>#REF!</v>
      </c>
      <c r="BM2000" s="61" t="s">
        <v>5750</v>
      </c>
      <c r="BN2000" s="61" t="s">
        <v>3007</v>
      </c>
      <c r="BO2000" s="61" t="s">
        <v>924</v>
      </c>
      <c r="BU2000" s="61" t="s">
        <v>5750</v>
      </c>
      <c r="BV2000" s="61" t="s">
        <v>3007</v>
      </c>
      <c r="BW2000" s="61" t="s">
        <v>924</v>
      </c>
    </row>
    <row r="2001" spans="51:75">
      <c r="AY2001" s="89" t="e">
        <f>VLOOKUP(C2001,#REF!, 2,FALSE)</f>
        <v>#REF!</v>
      </c>
      <c r="BM2001" s="61" t="s">
        <v>5751</v>
      </c>
      <c r="BN2001" s="61" t="s">
        <v>843</v>
      </c>
      <c r="BO2001" s="61" t="s">
        <v>1615</v>
      </c>
      <c r="BU2001" s="61" t="s">
        <v>5751</v>
      </c>
      <c r="BV2001" s="61" t="s">
        <v>843</v>
      </c>
      <c r="BW2001" s="61" t="s">
        <v>1615</v>
      </c>
    </row>
    <row r="2002" spans="51:75">
      <c r="AY2002" s="89" t="e">
        <f>VLOOKUP(C2002,#REF!, 2,FALSE)</f>
        <v>#REF!</v>
      </c>
      <c r="BM2002" s="61" t="s">
        <v>5752</v>
      </c>
      <c r="BN2002" s="61" t="s">
        <v>3085</v>
      </c>
      <c r="BO2002" s="61" t="s">
        <v>624</v>
      </c>
      <c r="BU2002" s="61" t="s">
        <v>5752</v>
      </c>
      <c r="BV2002" s="61" t="s">
        <v>3085</v>
      </c>
      <c r="BW2002" s="61" t="s">
        <v>624</v>
      </c>
    </row>
    <row r="2003" spans="51:75">
      <c r="AY2003" s="89" t="e">
        <f>VLOOKUP(C2003,#REF!, 2,FALSE)</f>
        <v>#REF!</v>
      </c>
      <c r="BM2003" s="61" t="s">
        <v>5753</v>
      </c>
      <c r="BN2003" s="61" t="s">
        <v>665</v>
      </c>
      <c r="BO2003" s="61" t="s">
        <v>4312</v>
      </c>
      <c r="BU2003" s="61" t="s">
        <v>5753</v>
      </c>
      <c r="BV2003" s="61" t="s">
        <v>665</v>
      </c>
      <c r="BW2003" s="61" t="s">
        <v>4312</v>
      </c>
    </row>
    <row r="2004" spans="51:75">
      <c r="AY2004" s="89" t="e">
        <f>VLOOKUP(C2004,#REF!, 2,FALSE)</f>
        <v>#REF!</v>
      </c>
      <c r="BM2004" s="61" t="s">
        <v>5754</v>
      </c>
      <c r="BN2004" s="61" t="s">
        <v>2981</v>
      </c>
      <c r="BO2004" s="61" t="s">
        <v>5755</v>
      </c>
      <c r="BU2004" s="61" t="s">
        <v>5754</v>
      </c>
      <c r="BV2004" s="61" t="s">
        <v>2981</v>
      </c>
      <c r="BW2004" s="61" t="s">
        <v>5755</v>
      </c>
    </row>
    <row r="2005" spans="51:75">
      <c r="AY2005" s="89" t="e">
        <f>VLOOKUP(C2005,#REF!, 2,FALSE)</f>
        <v>#REF!</v>
      </c>
      <c r="BM2005" s="61" t="s">
        <v>167</v>
      </c>
      <c r="BN2005" s="61" t="s">
        <v>633</v>
      </c>
      <c r="BO2005" s="61" t="s">
        <v>949</v>
      </c>
      <c r="BU2005" s="61" t="s">
        <v>167</v>
      </c>
      <c r="BV2005" s="61" t="s">
        <v>633</v>
      </c>
      <c r="BW2005" s="61" t="s">
        <v>949</v>
      </c>
    </row>
    <row r="2006" spans="51:75">
      <c r="AY2006" s="89" t="e">
        <f>VLOOKUP(C2006,#REF!, 2,FALSE)</f>
        <v>#REF!</v>
      </c>
      <c r="BM2006" s="61" t="s">
        <v>5757</v>
      </c>
      <c r="BN2006" s="61" t="s">
        <v>3204</v>
      </c>
      <c r="BO2006" s="61" t="s">
        <v>2102</v>
      </c>
      <c r="BU2006" s="61" t="s">
        <v>5757</v>
      </c>
      <c r="BV2006" s="61" t="s">
        <v>3204</v>
      </c>
      <c r="BW2006" s="61" t="s">
        <v>2102</v>
      </c>
    </row>
    <row r="2007" spans="51:75">
      <c r="AY2007" s="89" t="e">
        <f>VLOOKUP(C2007,#REF!, 2,FALSE)</f>
        <v>#REF!</v>
      </c>
      <c r="BM2007" s="61" t="s">
        <v>5758</v>
      </c>
      <c r="BN2007" s="61" t="s">
        <v>3007</v>
      </c>
      <c r="BO2007" s="61" t="s">
        <v>1968</v>
      </c>
      <c r="BU2007" s="61" t="s">
        <v>5758</v>
      </c>
      <c r="BV2007" s="61" t="s">
        <v>3007</v>
      </c>
      <c r="BW2007" s="61" t="s">
        <v>1968</v>
      </c>
    </row>
    <row r="2008" spans="51:75">
      <c r="AY2008" s="89" t="e">
        <f>VLOOKUP(C2008,#REF!, 2,FALSE)</f>
        <v>#REF!</v>
      </c>
      <c r="BM2008" s="61" t="s">
        <v>5759</v>
      </c>
      <c r="BN2008" s="61" t="s">
        <v>3204</v>
      </c>
      <c r="BO2008" s="61" t="s">
        <v>941</v>
      </c>
      <c r="BU2008" s="61" t="s">
        <v>5759</v>
      </c>
      <c r="BV2008" s="61" t="s">
        <v>3204</v>
      </c>
      <c r="BW2008" s="61" t="s">
        <v>941</v>
      </c>
    </row>
    <row r="2009" spans="51:75">
      <c r="AY2009" s="89" t="e">
        <f>VLOOKUP(C2009,#REF!, 2,FALSE)</f>
        <v>#REF!</v>
      </c>
      <c r="BM2009" s="61" t="s">
        <v>5760</v>
      </c>
      <c r="BN2009" s="61" t="s">
        <v>805</v>
      </c>
      <c r="BO2009" s="61" t="s">
        <v>1695</v>
      </c>
      <c r="BU2009" s="61" t="s">
        <v>5760</v>
      </c>
      <c r="BV2009" s="61" t="s">
        <v>805</v>
      </c>
      <c r="BW2009" s="61" t="s">
        <v>1695</v>
      </c>
    </row>
    <row r="2010" spans="51:75">
      <c r="AY2010" s="89" t="e">
        <f>VLOOKUP(C2010,#REF!, 2,FALSE)</f>
        <v>#REF!</v>
      </c>
      <c r="BM2010" s="61" t="s">
        <v>5761</v>
      </c>
      <c r="BN2010" s="61" t="s">
        <v>780</v>
      </c>
      <c r="BO2010" s="61" t="s">
        <v>3624</v>
      </c>
      <c r="BU2010" s="61" t="s">
        <v>5761</v>
      </c>
      <c r="BV2010" s="61" t="s">
        <v>780</v>
      </c>
      <c r="BW2010" s="61" t="s">
        <v>3624</v>
      </c>
    </row>
    <row r="2011" spans="51:75">
      <c r="AY2011" s="89" t="e">
        <f>VLOOKUP(C2011,#REF!, 2,FALSE)</f>
        <v>#REF!</v>
      </c>
      <c r="BM2011" s="61" t="s">
        <v>5762</v>
      </c>
      <c r="BN2011" s="61" t="s">
        <v>3204</v>
      </c>
      <c r="BO2011" s="61" t="s">
        <v>1267</v>
      </c>
      <c r="BU2011" s="61" t="s">
        <v>5762</v>
      </c>
      <c r="BV2011" s="61" t="s">
        <v>3204</v>
      </c>
      <c r="BW2011" s="61" t="s">
        <v>1267</v>
      </c>
    </row>
    <row r="2012" spans="51:75">
      <c r="AY2012" s="89" t="e">
        <f>VLOOKUP(C2012,#REF!, 2,FALSE)</f>
        <v>#REF!</v>
      </c>
      <c r="BM2012" s="61" t="s">
        <v>5763</v>
      </c>
      <c r="BN2012" s="61" t="s">
        <v>621</v>
      </c>
      <c r="BO2012" s="61" t="s">
        <v>5764</v>
      </c>
      <c r="BU2012" s="61" t="s">
        <v>5763</v>
      </c>
      <c r="BV2012" s="61" t="s">
        <v>621</v>
      </c>
      <c r="BW2012" s="61" t="s">
        <v>5764</v>
      </c>
    </row>
    <row r="2013" spans="51:75">
      <c r="AY2013" s="89" t="e">
        <f>VLOOKUP(C2013,#REF!, 2,FALSE)</f>
        <v>#REF!</v>
      </c>
      <c r="BM2013" s="61" t="s">
        <v>5766</v>
      </c>
      <c r="BN2013" s="61" t="s">
        <v>1344</v>
      </c>
      <c r="BO2013" s="61" t="s">
        <v>5767</v>
      </c>
      <c r="BU2013" s="61" t="s">
        <v>5766</v>
      </c>
      <c r="BV2013" s="61" t="s">
        <v>1344</v>
      </c>
      <c r="BW2013" s="61" t="s">
        <v>5767</v>
      </c>
    </row>
    <row r="2014" spans="51:75">
      <c r="AY2014" s="89" t="e">
        <f>VLOOKUP(C2014,#REF!, 2,FALSE)</f>
        <v>#REF!</v>
      </c>
      <c r="BM2014" s="61" t="s">
        <v>168</v>
      </c>
      <c r="BN2014" s="61" t="s">
        <v>638</v>
      </c>
      <c r="BO2014" s="61" t="s">
        <v>2476</v>
      </c>
      <c r="BU2014" s="61" t="s">
        <v>168</v>
      </c>
      <c r="BV2014" s="61" t="s">
        <v>638</v>
      </c>
      <c r="BW2014" s="61" t="s">
        <v>2476</v>
      </c>
    </row>
    <row r="2015" spans="51:75">
      <c r="AY2015" s="89" t="e">
        <f>VLOOKUP(C2015,#REF!, 2,FALSE)</f>
        <v>#REF!</v>
      </c>
      <c r="BM2015" s="61" t="s">
        <v>5768</v>
      </c>
      <c r="BN2015" s="61" t="s">
        <v>671</v>
      </c>
      <c r="BO2015" s="61" t="s">
        <v>5769</v>
      </c>
      <c r="BU2015" s="61" t="s">
        <v>5768</v>
      </c>
      <c r="BV2015" s="61" t="s">
        <v>671</v>
      </c>
      <c r="BW2015" s="61" t="s">
        <v>5769</v>
      </c>
    </row>
    <row r="2016" spans="51:75">
      <c r="AY2016" s="89" t="e">
        <f>VLOOKUP(C2016,#REF!, 2,FALSE)</f>
        <v>#REF!</v>
      </c>
      <c r="BM2016" s="61" t="s">
        <v>5770</v>
      </c>
      <c r="BN2016" s="61" t="s">
        <v>1015</v>
      </c>
      <c r="BO2016" s="61" t="s">
        <v>1055</v>
      </c>
      <c r="BU2016" s="61" t="s">
        <v>5770</v>
      </c>
      <c r="BV2016" s="61" t="s">
        <v>1015</v>
      </c>
      <c r="BW2016" s="61" t="s">
        <v>1055</v>
      </c>
    </row>
    <row r="2017" spans="51:75">
      <c r="AY2017" s="89" t="e">
        <f>VLOOKUP(C2017,#REF!, 2,FALSE)</f>
        <v>#REF!</v>
      </c>
      <c r="BM2017" s="61" t="s">
        <v>5771</v>
      </c>
      <c r="BN2017" s="61" t="s">
        <v>1015</v>
      </c>
      <c r="BO2017" s="61" t="s">
        <v>5772</v>
      </c>
      <c r="BU2017" s="61" t="s">
        <v>5771</v>
      </c>
      <c r="BV2017" s="61" t="s">
        <v>1015</v>
      </c>
      <c r="BW2017" s="61" t="s">
        <v>5772</v>
      </c>
    </row>
    <row r="2018" spans="51:75">
      <c r="AY2018" s="89" t="e">
        <f>VLOOKUP(C2018,#REF!, 2,FALSE)</f>
        <v>#REF!</v>
      </c>
      <c r="BM2018" s="61" t="s">
        <v>5773</v>
      </c>
      <c r="BN2018" s="61" t="s">
        <v>659</v>
      </c>
      <c r="BO2018" s="61" t="s">
        <v>1345</v>
      </c>
      <c r="BU2018" s="61" t="s">
        <v>5773</v>
      </c>
      <c r="BV2018" s="61" t="s">
        <v>659</v>
      </c>
      <c r="BW2018" s="61" t="s">
        <v>1345</v>
      </c>
    </row>
    <row r="2019" spans="51:75">
      <c r="AY2019" s="89" t="e">
        <f>VLOOKUP(C2019,#REF!, 2,FALSE)</f>
        <v>#REF!</v>
      </c>
      <c r="BM2019" s="61" t="s">
        <v>1094</v>
      </c>
      <c r="BN2019" s="61" t="s">
        <v>773</v>
      </c>
      <c r="BO2019" s="61" t="s">
        <v>2694</v>
      </c>
      <c r="BU2019" s="61" t="s">
        <v>1094</v>
      </c>
      <c r="BV2019" s="61" t="s">
        <v>773</v>
      </c>
      <c r="BW2019" s="61" t="s">
        <v>2694</v>
      </c>
    </row>
    <row r="2020" spans="51:75">
      <c r="AY2020" s="89" t="e">
        <f>VLOOKUP(C2020,#REF!, 2,FALSE)</f>
        <v>#REF!</v>
      </c>
      <c r="BM2020" s="61" t="s">
        <v>143</v>
      </c>
      <c r="BN2020" s="61" t="s">
        <v>738</v>
      </c>
      <c r="BO2020" s="61" t="s">
        <v>5116</v>
      </c>
      <c r="BU2020" s="61" t="s">
        <v>143</v>
      </c>
      <c r="BV2020" s="61" t="s">
        <v>738</v>
      </c>
      <c r="BW2020" s="61" t="s">
        <v>5116</v>
      </c>
    </row>
    <row r="2021" spans="51:75">
      <c r="AY2021" s="89" t="e">
        <f>VLOOKUP(C2021,#REF!, 2,FALSE)</f>
        <v>#REF!</v>
      </c>
      <c r="BM2021" s="61" t="s">
        <v>5774</v>
      </c>
      <c r="BN2021" s="61" t="s">
        <v>663</v>
      </c>
      <c r="BO2021" s="61" t="s">
        <v>2461</v>
      </c>
      <c r="BU2021" s="61" t="s">
        <v>5774</v>
      </c>
      <c r="BV2021" s="61" t="s">
        <v>663</v>
      </c>
      <c r="BW2021" s="61" t="s">
        <v>2461</v>
      </c>
    </row>
    <row r="2022" spans="51:75">
      <c r="AY2022" s="89" t="e">
        <f>VLOOKUP(C2022,#REF!, 2,FALSE)</f>
        <v>#REF!</v>
      </c>
      <c r="BM2022" s="61" t="s">
        <v>5775</v>
      </c>
      <c r="BN2022" s="61" t="s">
        <v>1344</v>
      </c>
      <c r="BO2022" s="61" t="s">
        <v>1340</v>
      </c>
      <c r="BU2022" s="61" t="s">
        <v>5775</v>
      </c>
      <c r="BV2022" s="61" t="s">
        <v>1344</v>
      </c>
      <c r="BW2022" s="61" t="s">
        <v>1340</v>
      </c>
    </row>
    <row r="2023" spans="51:75">
      <c r="AY2023" s="89" t="e">
        <f>VLOOKUP(C2023,#REF!, 2,FALSE)</f>
        <v>#REF!</v>
      </c>
      <c r="BM2023" s="61" t="s">
        <v>5776</v>
      </c>
      <c r="BN2023" s="61" t="s">
        <v>3204</v>
      </c>
      <c r="BO2023" s="61" t="s">
        <v>1695</v>
      </c>
      <c r="BU2023" s="61" t="s">
        <v>5776</v>
      </c>
      <c r="BV2023" s="61" t="s">
        <v>3204</v>
      </c>
      <c r="BW2023" s="61" t="s">
        <v>1695</v>
      </c>
    </row>
    <row r="2024" spans="51:75">
      <c r="AY2024" s="89" t="e">
        <f>VLOOKUP(C2024,#REF!, 2,FALSE)</f>
        <v>#REF!</v>
      </c>
      <c r="BM2024" s="61" t="s">
        <v>5777</v>
      </c>
      <c r="BN2024" s="61" t="s">
        <v>2985</v>
      </c>
      <c r="BO2024" s="61" t="s">
        <v>2985</v>
      </c>
      <c r="BU2024" s="61" t="s">
        <v>5777</v>
      </c>
      <c r="BV2024" s="61" t="s">
        <v>2985</v>
      </c>
      <c r="BW2024" s="61" t="s">
        <v>2985</v>
      </c>
    </row>
    <row r="2025" spans="51:75">
      <c r="AY2025" s="89" t="e">
        <f>VLOOKUP(C2025,#REF!, 2,FALSE)</f>
        <v>#REF!</v>
      </c>
      <c r="BM2025" s="61" t="s">
        <v>5778</v>
      </c>
      <c r="BN2025" s="61" t="s">
        <v>2985</v>
      </c>
      <c r="BO2025" s="61" t="s">
        <v>2985</v>
      </c>
      <c r="BU2025" s="61" t="s">
        <v>5778</v>
      </c>
      <c r="BV2025" s="61" t="s">
        <v>2985</v>
      </c>
      <c r="BW2025" s="61" t="s">
        <v>2985</v>
      </c>
    </row>
    <row r="2026" spans="51:75">
      <c r="AY2026" s="89" t="e">
        <f>VLOOKUP(C2026,#REF!, 2,FALSE)</f>
        <v>#REF!</v>
      </c>
      <c r="BM2026" s="61" t="s">
        <v>5780</v>
      </c>
      <c r="BN2026" s="61" t="s">
        <v>638</v>
      </c>
      <c r="BO2026" s="61" t="s">
        <v>1523</v>
      </c>
      <c r="BU2026" s="61" t="s">
        <v>5780</v>
      </c>
      <c r="BV2026" s="61" t="s">
        <v>638</v>
      </c>
      <c r="BW2026" s="61" t="s">
        <v>1523</v>
      </c>
    </row>
    <row r="2027" spans="51:75">
      <c r="AY2027" s="89" t="e">
        <f>VLOOKUP(C2027,#REF!, 2,FALSE)</f>
        <v>#REF!</v>
      </c>
      <c r="BM2027" s="61" t="s">
        <v>5781</v>
      </c>
      <c r="BN2027" s="61" t="s">
        <v>1344</v>
      </c>
      <c r="BO2027" s="61" t="s">
        <v>5136</v>
      </c>
      <c r="BU2027" s="61" t="s">
        <v>5781</v>
      </c>
      <c r="BV2027" s="61" t="s">
        <v>1344</v>
      </c>
      <c r="BW2027" s="61" t="s">
        <v>5136</v>
      </c>
    </row>
    <row r="2028" spans="51:75">
      <c r="AY2028" s="89" t="e">
        <f>VLOOKUP(C2028,#REF!, 2,FALSE)</f>
        <v>#REF!</v>
      </c>
      <c r="BM2028" s="61" t="s">
        <v>5782</v>
      </c>
      <c r="BN2028" s="61" t="s">
        <v>668</v>
      </c>
      <c r="BO2028" s="61" t="s">
        <v>4700</v>
      </c>
      <c r="BU2028" s="61" t="s">
        <v>5782</v>
      </c>
      <c r="BV2028" s="61" t="s">
        <v>668</v>
      </c>
      <c r="BW2028" s="61" t="s">
        <v>4700</v>
      </c>
    </row>
    <row r="2029" spans="51:75">
      <c r="AY2029" s="89" t="e">
        <f>VLOOKUP(C2029,#REF!, 2,FALSE)</f>
        <v>#REF!</v>
      </c>
      <c r="BM2029" s="61" t="s">
        <v>5783</v>
      </c>
      <c r="BN2029" s="61" t="s">
        <v>3007</v>
      </c>
      <c r="BO2029" s="61" t="s">
        <v>2985</v>
      </c>
      <c r="BU2029" s="61" t="s">
        <v>5783</v>
      </c>
      <c r="BV2029" s="61" t="s">
        <v>3007</v>
      </c>
      <c r="BW2029" s="61" t="s">
        <v>2985</v>
      </c>
    </row>
    <row r="2030" spans="51:75">
      <c r="AY2030" s="89" t="e">
        <f>VLOOKUP(C2030,#REF!, 2,FALSE)</f>
        <v>#REF!</v>
      </c>
      <c r="BM2030" s="61" t="s">
        <v>5785</v>
      </c>
      <c r="BN2030" s="61" t="s">
        <v>3085</v>
      </c>
      <c r="BO2030" s="61" t="s">
        <v>1272</v>
      </c>
      <c r="BU2030" s="61" t="s">
        <v>5785</v>
      </c>
      <c r="BV2030" s="61" t="s">
        <v>3085</v>
      </c>
      <c r="BW2030" s="61" t="s">
        <v>1272</v>
      </c>
    </row>
    <row r="2031" spans="51:75">
      <c r="AY2031" s="89" t="e">
        <f>VLOOKUP(C2031,#REF!, 2,FALSE)</f>
        <v>#REF!</v>
      </c>
      <c r="BM2031" s="61" t="s">
        <v>5786</v>
      </c>
      <c r="BN2031" s="61" t="s">
        <v>773</v>
      </c>
      <c r="BO2031" s="61" t="s">
        <v>5787</v>
      </c>
      <c r="BU2031" s="61" t="s">
        <v>5786</v>
      </c>
      <c r="BV2031" s="61" t="s">
        <v>773</v>
      </c>
      <c r="BW2031" s="61" t="s">
        <v>5787</v>
      </c>
    </row>
    <row r="2032" spans="51:75">
      <c r="AY2032" s="89" t="e">
        <f>VLOOKUP(C2032,#REF!, 2,FALSE)</f>
        <v>#REF!</v>
      </c>
      <c r="BM2032" s="61" t="s">
        <v>91</v>
      </c>
      <c r="BN2032" s="61" t="s">
        <v>664</v>
      </c>
      <c r="BO2032" s="61" t="s">
        <v>4349</v>
      </c>
      <c r="BU2032" s="61" t="s">
        <v>91</v>
      </c>
      <c r="BV2032" s="61" t="s">
        <v>664</v>
      </c>
      <c r="BW2032" s="61" t="s">
        <v>4349</v>
      </c>
    </row>
    <row r="2033" spans="51:75">
      <c r="AY2033" s="89" t="e">
        <f>VLOOKUP(C2033,#REF!, 2,FALSE)</f>
        <v>#REF!</v>
      </c>
      <c r="BM2033" s="61" t="s">
        <v>5788</v>
      </c>
      <c r="BN2033" s="61" t="s">
        <v>3089</v>
      </c>
      <c r="BO2033" s="61" t="s">
        <v>4505</v>
      </c>
      <c r="BU2033" s="61" t="s">
        <v>5788</v>
      </c>
      <c r="BV2033" s="61" t="s">
        <v>3089</v>
      </c>
      <c r="BW2033" s="61" t="s">
        <v>4505</v>
      </c>
    </row>
    <row r="2034" spans="51:75">
      <c r="AY2034" s="89" t="e">
        <f>VLOOKUP(C2034,#REF!, 2,FALSE)</f>
        <v>#REF!</v>
      </c>
      <c r="BM2034" s="61" t="s">
        <v>5789</v>
      </c>
      <c r="BN2034" s="61" t="s">
        <v>1344</v>
      </c>
      <c r="BO2034" s="61" t="s">
        <v>5790</v>
      </c>
      <c r="BU2034" s="61" t="s">
        <v>5789</v>
      </c>
      <c r="BV2034" s="61" t="s">
        <v>1344</v>
      </c>
      <c r="BW2034" s="61" t="s">
        <v>5790</v>
      </c>
    </row>
    <row r="2035" spans="51:75">
      <c r="AY2035" s="89" t="e">
        <f>VLOOKUP(C2035,#REF!, 2,FALSE)</f>
        <v>#REF!</v>
      </c>
      <c r="BM2035" s="61" t="s">
        <v>5791</v>
      </c>
      <c r="BN2035" s="61" t="s">
        <v>1274</v>
      </c>
      <c r="BO2035" s="61" t="s">
        <v>4850</v>
      </c>
      <c r="BU2035" s="61" t="s">
        <v>5791</v>
      </c>
      <c r="BV2035" s="61" t="s">
        <v>1274</v>
      </c>
      <c r="BW2035" s="61" t="s">
        <v>4850</v>
      </c>
    </row>
    <row r="2036" spans="51:75">
      <c r="AY2036" s="89" t="e">
        <f>VLOOKUP(C2036,#REF!, 2,FALSE)</f>
        <v>#REF!</v>
      </c>
      <c r="BM2036" s="61" t="s">
        <v>5792</v>
      </c>
      <c r="BN2036" s="61" t="s">
        <v>633</v>
      </c>
      <c r="BO2036" s="61" t="s">
        <v>3931</v>
      </c>
      <c r="BU2036" s="61" t="s">
        <v>5792</v>
      </c>
      <c r="BV2036" s="61" t="s">
        <v>633</v>
      </c>
      <c r="BW2036" s="61" t="s">
        <v>3931</v>
      </c>
    </row>
    <row r="2037" spans="51:75">
      <c r="AY2037" s="89" t="e">
        <f>VLOOKUP(C2037,#REF!, 2,FALSE)</f>
        <v>#REF!</v>
      </c>
      <c r="BM2037" s="61" t="s">
        <v>1095</v>
      </c>
      <c r="BN2037" s="61" t="s">
        <v>3204</v>
      </c>
      <c r="BO2037" s="61" t="s">
        <v>5793</v>
      </c>
      <c r="BU2037" s="61" t="s">
        <v>1095</v>
      </c>
      <c r="BV2037" s="61" t="s">
        <v>3204</v>
      </c>
      <c r="BW2037" s="61" t="s">
        <v>5793</v>
      </c>
    </row>
    <row r="2038" spans="51:75">
      <c r="AY2038" s="89" t="e">
        <f>VLOOKUP(C2038,#REF!, 2,FALSE)</f>
        <v>#REF!</v>
      </c>
      <c r="BM2038" s="61" t="s">
        <v>5794</v>
      </c>
      <c r="BN2038" s="61" t="s">
        <v>3204</v>
      </c>
      <c r="BO2038" s="61" t="s">
        <v>5795</v>
      </c>
      <c r="BU2038" s="61" t="s">
        <v>5794</v>
      </c>
      <c r="BV2038" s="61" t="s">
        <v>3204</v>
      </c>
      <c r="BW2038" s="61" t="s">
        <v>5795</v>
      </c>
    </row>
    <row r="2039" spans="51:75">
      <c r="AY2039" s="89" t="e">
        <f>VLOOKUP(C2039,#REF!, 2,FALSE)</f>
        <v>#REF!</v>
      </c>
      <c r="BM2039" s="61" t="s">
        <v>5796</v>
      </c>
      <c r="BN2039" s="61" t="s">
        <v>1344</v>
      </c>
      <c r="BO2039" s="61" t="s">
        <v>5797</v>
      </c>
      <c r="BU2039" s="61" t="s">
        <v>5796</v>
      </c>
      <c r="BV2039" s="61" t="s">
        <v>1344</v>
      </c>
      <c r="BW2039" s="61" t="s">
        <v>5797</v>
      </c>
    </row>
    <row r="2040" spans="51:75">
      <c r="AY2040" s="89" t="e">
        <f>VLOOKUP(C2040,#REF!, 2,FALSE)</f>
        <v>#REF!</v>
      </c>
      <c r="BM2040" s="61" t="s">
        <v>1096</v>
      </c>
      <c r="BN2040" s="61" t="s">
        <v>851</v>
      </c>
      <c r="BO2040" s="61" t="s">
        <v>5798</v>
      </c>
      <c r="BU2040" s="61" t="s">
        <v>1096</v>
      </c>
      <c r="BV2040" s="61" t="s">
        <v>851</v>
      </c>
      <c r="BW2040" s="61" t="s">
        <v>5798</v>
      </c>
    </row>
    <row r="2041" spans="51:75">
      <c r="AY2041" s="89" t="e">
        <f>VLOOKUP(C2041,#REF!, 2,FALSE)</f>
        <v>#REF!</v>
      </c>
      <c r="BM2041" s="61" t="s">
        <v>5799</v>
      </c>
      <c r="BN2041" s="61" t="s">
        <v>621</v>
      </c>
      <c r="BO2041" s="61" t="s">
        <v>5800</v>
      </c>
      <c r="BU2041" s="61" t="s">
        <v>5799</v>
      </c>
      <c r="BV2041" s="61" t="s">
        <v>621</v>
      </c>
      <c r="BW2041" s="61" t="s">
        <v>5800</v>
      </c>
    </row>
    <row r="2042" spans="51:75">
      <c r="AY2042" s="89" t="e">
        <f>VLOOKUP(C2042,#REF!, 2,FALSE)</f>
        <v>#REF!</v>
      </c>
      <c r="BM2042" s="61" t="s">
        <v>5801</v>
      </c>
      <c r="BN2042" s="61" t="s">
        <v>733</v>
      </c>
      <c r="BO2042" s="61" t="s">
        <v>5802</v>
      </c>
      <c r="BU2042" s="61" t="s">
        <v>5801</v>
      </c>
      <c r="BV2042" s="61" t="s">
        <v>733</v>
      </c>
      <c r="BW2042" s="61" t="s">
        <v>5802</v>
      </c>
    </row>
    <row r="2043" spans="51:75">
      <c r="AY2043" s="89" t="e">
        <f>VLOOKUP(C2043,#REF!, 2,FALSE)</f>
        <v>#REF!</v>
      </c>
      <c r="BM2043" s="61" t="s">
        <v>1097</v>
      </c>
      <c r="BN2043" s="61" t="s">
        <v>618</v>
      </c>
      <c r="BO2043" s="61" t="s">
        <v>5803</v>
      </c>
      <c r="BU2043" s="61" t="s">
        <v>1097</v>
      </c>
      <c r="BV2043" s="61" t="s">
        <v>618</v>
      </c>
      <c r="BW2043" s="61" t="s">
        <v>5803</v>
      </c>
    </row>
    <row r="2044" spans="51:75">
      <c r="AY2044" s="89" t="e">
        <f>VLOOKUP(C2044,#REF!, 2,FALSE)</f>
        <v>#REF!</v>
      </c>
      <c r="BM2044" s="61" t="s">
        <v>5804</v>
      </c>
      <c r="BN2044" s="61" t="s">
        <v>843</v>
      </c>
      <c r="BO2044" s="61" t="s">
        <v>4234</v>
      </c>
      <c r="BU2044" s="61" t="s">
        <v>5804</v>
      </c>
      <c r="BV2044" s="61" t="s">
        <v>843</v>
      </c>
      <c r="BW2044" s="61" t="s">
        <v>4234</v>
      </c>
    </row>
    <row r="2045" spans="51:75">
      <c r="AY2045" s="89" t="e">
        <f>VLOOKUP(C2045,#REF!, 2,FALSE)</f>
        <v>#REF!</v>
      </c>
      <c r="BM2045" s="61" t="s">
        <v>5805</v>
      </c>
      <c r="BN2045" s="61" t="s">
        <v>633</v>
      </c>
      <c r="BO2045" s="61" t="s">
        <v>5806</v>
      </c>
      <c r="BU2045" s="61" t="s">
        <v>5805</v>
      </c>
      <c r="BV2045" s="61" t="s">
        <v>633</v>
      </c>
      <c r="BW2045" s="61" t="s">
        <v>5806</v>
      </c>
    </row>
    <row r="2046" spans="51:75">
      <c r="AY2046" s="89" t="e">
        <f>VLOOKUP(C2046,#REF!, 2,FALSE)</f>
        <v>#REF!</v>
      </c>
      <c r="BM2046" s="61" t="s">
        <v>92</v>
      </c>
      <c r="BN2046" s="61" t="s">
        <v>812</v>
      </c>
      <c r="BO2046" s="61" t="s">
        <v>5807</v>
      </c>
      <c r="BU2046" s="61" t="s">
        <v>92</v>
      </c>
      <c r="BV2046" s="61" t="s">
        <v>812</v>
      </c>
      <c r="BW2046" s="61" t="s">
        <v>5807</v>
      </c>
    </row>
    <row r="2047" spans="51:75">
      <c r="AY2047" s="89" t="e">
        <f>VLOOKUP(C2047,#REF!, 2,FALSE)</f>
        <v>#REF!</v>
      </c>
      <c r="BM2047" s="61" t="s">
        <v>5808</v>
      </c>
      <c r="BN2047" s="61" t="s">
        <v>843</v>
      </c>
      <c r="BO2047" s="61" t="s">
        <v>3780</v>
      </c>
      <c r="BU2047" s="61" t="s">
        <v>5808</v>
      </c>
      <c r="BV2047" s="61" t="s">
        <v>843</v>
      </c>
      <c r="BW2047" s="61" t="s">
        <v>3780</v>
      </c>
    </row>
    <row r="2048" spans="51:75">
      <c r="AY2048" s="89" t="e">
        <f>VLOOKUP(C2048,#REF!, 2,FALSE)</f>
        <v>#REF!</v>
      </c>
      <c r="BM2048" s="61" t="s">
        <v>5810</v>
      </c>
      <c r="BN2048" s="61" t="s">
        <v>665</v>
      </c>
      <c r="BO2048" s="61" t="s">
        <v>5811</v>
      </c>
      <c r="BU2048" s="61" t="s">
        <v>5810</v>
      </c>
      <c r="BV2048" s="61" t="s">
        <v>665</v>
      </c>
      <c r="BW2048" s="61" t="s">
        <v>5811</v>
      </c>
    </row>
    <row r="2049" spans="51:75">
      <c r="AY2049" s="89" t="e">
        <f>VLOOKUP(C2049,#REF!, 2,FALSE)</f>
        <v>#REF!</v>
      </c>
      <c r="BM2049" s="61" t="s">
        <v>5812</v>
      </c>
      <c r="BN2049" s="61" t="s">
        <v>851</v>
      </c>
      <c r="BO2049" s="61" t="s">
        <v>2094</v>
      </c>
      <c r="BU2049" s="61" t="s">
        <v>5812</v>
      </c>
      <c r="BV2049" s="61" t="s">
        <v>851</v>
      </c>
      <c r="BW2049" s="61" t="s">
        <v>2094</v>
      </c>
    </row>
    <row r="2050" spans="51:75">
      <c r="AY2050" s="89" t="e">
        <f>VLOOKUP(C2050,#REF!, 2,FALSE)</f>
        <v>#REF!</v>
      </c>
      <c r="BM2050" s="61" t="s">
        <v>93</v>
      </c>
      <c r="BN2050" s="61" t="s">
        <v>843</v>
      </c>
      <c r="BO2050" s="61" t="s">
        <v>5499</v>
      </c>
      <c r="BU2050" s="61" t="s">
        <v>93</v>
      </c>
      <c r="BV2050" s="61" t="s">
        <v>843</v>
      </c>
      <c r="BW2050" s="61" t="s">
        <v>5499</v>
      </c>
    </row>
    <row r="2051" spans="51:75">
      <c r="AY2051" s="89" t="e">
        <f>VLOOKUP(C2051,#REF!, 2,FALSE)</f>
        <v>#REF!</v>
      </c>
      <c r="BM2051" s="61" t="s">
        <v>5813</v>
      </c>
      <c r="BN2051" s="61" t="s">
        <v>843</v>
      </c>
      <c r="BO2051" s="61" t="s">
        <v>940</v>
      </c>
      <c r="BU2051" s="61" t="s">
        <v>5813</v>
      </c>
      <c r="BV2051" s="61" t="s">
        <v>843</v>
      </c>
      <c r="BW2051" s="61" t="s">
        <v>940</v>
      </c>
    </row>
    <row r="2052" spans="51:75">
      <c r="AY2052" s="89" t="e">
        <f>VLOOKUP(C2052,#REF!, 2,FALSE)</f>
        <v>#REF!</v>
      </c>
      <c r="BM2052" s="61" t="s">
        <v>5814</v>
      </c>
      <c r="BN2052" s="61" t="s">
        <v>851</v>
      </c>
      <c r="BO2052" s="61" t="s">
        <v>2985</v>
      </c>
      <c r="BU2052" s="61" t="s">
        <v>5814</v>
      </c>
      <c r="BV2052" s="61" t="s">
        <v>851</v>
      </c>
      <c r="BW2052" s="61" t="s">
        <v>2985</v>
      </c>
    </row>
    <row r="2053" spans="51:75">
      <c r="AY2053" s="89" t="e">
        <f>VLOOKUP(C2053,#REF!, 2,FALSE)</f>
        <v>#REF!</v>
      </c>
      <c r="BM2053" s="61" t="s">
        <v>5815</v>
      </c>
      <c r="BN2053" s="61" t="s">
        <v>3007</v>
      </c>
      <c r="BO2053" s="61" t="s">
        <v>5817</v>
      </c>
      <c r="BU2053" s="61" t="s">
        <v>5815</v>
      </c>
      <c r="BV2053" s="61" t="s">
        <v>3007</v>
      </c>
      <c r="BW2053" s="61" t="s">
        <v>5817</v>
      </c>
    </row>
    <row r="2054" spans="51:75">
      <c r="AY2054" s="89" t="e">
        <f>VLOOKUP(C2054,#REF!, 2,FALSE)</f>
        <v>#REF!</v>
      </c>
      <c r="BM2054" s="61" t="s">
        <v>5818</v>
      </c>
      <c r="BN2054" s="61" t="s">
        <v>843</v>
      </c>
      <c r="BO2054" s="61" t="s">
        <v>5499</v>
      </c>
      <c r="BU2054" s="61" t="s">
        <v>5818</v>
      </c>
      <c r="BV2054" s="61" t="s">
        <v>843</v>
      </c>
      <c r="BW2054" s="61" t="s">
        <v>5499</v>
      </c>
    </row>
    <row r="2055" spans="51:75">
      <c r="AY2055" s="89" t="e">
        <f>VLOOKUP(C2055,#REF!, 2,FALSE)</f>
        <v>#REF!</v>
      </c>
      <c r="BM2055" s="61" t="s">
        <v>94</v>
      </c>
      <c r="BN2055" s="61" t="s">
        <v>668</v>
      </c>
      <c r="BO2055" s="61" t="s">
        <v>4499</v>
      </c>
      <c r="BU2055" s="61" t="s">
        <v>94</v>
      </c>
      <c r="BV2055" s="61" t="s">
        <v>668</v>
      </c>
      <c r="BW2055" s="61" t="s">
        <v>4499</v>
      </c>
    </row>
    <row r="2056" spans="51:75">
      <c r="AY2056" s="89" t="e">
        <f>VLOOKUP(C2056,#REF!, 2,FALSE)</f>
        <v>#REF!</v>
      </c>
      <c r="BM2056" s="61" t="s">
        <v>5819</v>
      </c>
      <c r="BN2056" s="61" t="s">
        <v>1344</v>
      </c>
      <c r="BO2056" s="61" t="s">
        <v>5820</v>
      </c>
      <c r="BU2056" s="61" t="s">
        <v>5819</v>
      </c>
      <c r="BV2056" s="61" t="s">
        <v>1344</v>
      </c>
      <c r="BW2056" s="61" t="s">
        <v>5820</v>
      </c>
    </row>
    <row r="2057" spans="51:75">
      <c r="AY2057" s="89" t="e">
        <f>VLOOKUP(C2057,#REF!, 2,FALSE)</f>
        <v>#REF!</v>
      </c>
      <c r="BM2057" s="61" t="s">
        <v>5821</v>
      </c>
      <c r="BN2057" s="61" t="s">
        <v>619</v>
      </c>
      <c r="BO2057" s="61" t="s">
        <v>2060</v>
      </c>
      <c r="BU2057" s="61" t="s">
        <v>5821</v>
      </c>
      <c r="BV2057" s="61" t="s">
        <v>619</v>
      </c>
      <c r="BW2057" s="61" t="s">
        <v>2060</v>
      </c>
    </row>
    <row r="2058" spans="51:75">
      <c r="AY2058" s="89" t="e">
        <f>VLOOKUP(C2058,#REF!, 2,FALSE)</f>
        <v>#REF!</v>
      </c>
      <c r="BM2058" s="61" t="s">
        <v>5822</v>
      </c>
      <c r="BN2058" s="61" t="s">
        <v>1344</v>
      </c>
      <c r="BO2058" s="61" t="s">
        <v>5823</v>
      </c>
      <c r="BU2058" s="61" t="s">
        <v>5822</v>
      </c>
      <c r="BV2058" s="61" t="s">
        <v>1344</v>
      </c>
      <c r="BW2058" s="61" t="s">
        <v>5823</v>
      </c>
    </row>
    <row r="2059" spans="51:75">
      <c r="AY2059" s="89" t="e">
        <f>VLOOKUP(C2059,#REF!, 2,FALSE)</f>
        <v>#REF!</v>
      </c>
      <c r="BM2059" s="61" t="s">
        <v>5824</v>
      </c>
      <c r="BN2059" s="61" t="s">
        <v>1344</v>
      </c>
      <c r="BO2059" s="61" t="s">
        <v>5826</v>
      </c>
      <c r="BU2059" s="61" t="s">
        <v>5824</v>
      </c>
      <c r="BV2059" s="61" t="s">
        <v>1344</v>
      </c>
      <c r="BW2059" s="61" t="s">
        <v>5826</v>
      </c>
    </row>
    <row r="2060" spans="51:75">
      <c r="AY2060" s="89" t="e">
        <f>VLOOKUP(C2060,#REF!, 2,FALSE)</f>
        <v>#REF!</v>
      </c>
      <c r="BM2060" s="61" t="s">
        <v>5827</v>
      </c>
      <c r="BN2060" s="61" t="s">
        <v>930</v>
      </c>
      <c r="BO2060" s="61" t="s">
        <v>2985</v>
      </c>
      <c r="BU2060" s="61" t="s">
        <v>5827</v>
      </c>
      <c r="BV2060" s="61" t="s">
        <v>930</v>
      </c>
      <c r="BW2060" s="61" t="s">
        <v>2985</v>
      </c>
    </row>
    <row r="2061" spans="51:75">
      <c r="AY2061" s="89" t="e">
        <f>VLOOKUP(C2061,#REF!, 2,FALSE)</f>
        <v>#REF!</v>
      </c>
      <c r="BM2061" s="61" t="s">
        <v>5828</v>
      </c>
      <c r="BN2061" s="61" t="s">
        <v>1274</v>
      </c>
      <c r="BO2061" s="61" t="s">
        <v>3960</v>
      </c>
      <c r="BU2061" s="61" t="s">
        <v>5828</v>
      </c>
      <c r="BV2061" s="61" t="s">
        <v>1274</v>
      </c>
      <c r="BW2061" s="61" t="s">
        <v>3960</v>
      </c>
    </row>
    <row r="2062" spans="51:75">
      <c r="AY2062" s="89" t="e">
        <f>VLOOKUP(C2062,#REF!, 2,FALSE)</f>
        <v>#REF!</v>
      </c>
      <c r="BM2062" s="61" t="s">
        <v>5829</v>
      </c>
      <c r="BN2062" s="61" t="s">
        <v>671</v>
      </c>
      <c r="BO2062" s="61" t="s">
        <v>5365</v>
      </c>
      <c r="BU2062" s="61" t="s">
        <v>5829</v>
      </c>
      <c r="BV2062" s="61" t="s">
        <v>671</v>
      </c>
      <c r="BW2062" s="61" t="s">
        <v>5365</v>
      </c>
    </row>
    <row r="2063" spans="51:75">
      <c r="AY2063" s="89" t="e">
        <f>VLOOKUP(C2063,#REF!, 2,FALSE)</f>
        <v>#REF!</v>
      </c>
      <c r="BM2063" s="61" t="s">
        <v>5830</v>
      </c>
      <c r="BN2063" s="61" t="s">
        <v>616</v>
      </c>
      <c r="BO2063" s="61" t="s">
        <v>5831</v>
      </c>
      <c r="BU2063" s="61" t="s">
        <v>5830</v>
      </c>
      <c r="BV2063" s="61" t="s">
        <v>616</v>
      </c>
      <c r="BW2063" s="61" t="s">
        <v>5831</v>
      </c>
    </row>
    <row r="2064" spans="51:75">
      <c r="AY2064" s="89" t="e">
        <f>VLOOKUP(C2064,#REF!, 2,FALSE)</f>
        <v>#REF!</v>
      </c>
      <c r="BM2064" s="61" t="s">
        <v>5832</v>
      </c>
      <c r="BN2064" s="61" t="s">
        <v>721</v>
      </c>
      <c r="BO2064" s="61" t="s">
        <v>5833</v>
      </c>
      <c r="BU2064" s="61" t="s">
        <v>5832</v>
      </c>
      <c r="BV2064" s="61" t="s">
        <v>721</v>
      </c>
      <c r="BW2064" s="61" t="s">
        <v>5833</v>
      </c>
    </row>
    <row r="2065" spans="51:75">
      <c r="AY2065" s="89" t="e">
        <f>VLOOKUP(C2065,#REF!, 2,FALSE)</f>
        <v>#REF!</v>
      </c>
      <c r="BM2065" s="61" t="s">
        <v>5834</v>
      </c>
      <c r="BN2065" s="61" t="s">
        <v>3204</v>
      </c>
      <c r="BO2065" s="61" t="s">
        <v>5835</v>
      </c>
      <c r="BU2065" s="61" t="s">
        <v>5834</v>
      </c>
      <c r="BV2065" s="61" t="s">
        <v>3204</v>
      </c>
      <c r="BW2065" s="61" t="s">
        <v>5835</v>
      </c>
    </row>
    <row r="2066" spans="51:75">
      <c r="AY2066" s="89" t="e">
        <f>VLOOKUP(C2066,#REF!, 2,FALSE)</f>
        <v>#REF!</v>
      </c>
      <c r="BM2066" s="61" t="s">
        <v>5836</v>
      </c>
      <c r="BN2066" s="61" t="s">
        <v>16995</v>
      </c>
      <c r="BO2066" s="61" t="s">
        <v>5837</v>
      </c>
      <c r="BU2066" s="61" t="s">
        <v>5836</v>
      </c>
      <c r="BV2066" s="61" t="s">
        <v>16995</v>
      </c>
      <c r="BW2066" s="61" t="s">
        <v>5837</v>
      </c>
    </row>
    <row r="2067" spans="51:75">
      <c r="AY2067" s="89" t="e">
        <f>VLOOKUP(C2067,#REF!, 2,FALSE)</f>
        <v>#REF!</v>
      </c>
      <c r="BM2067" s="61" t="s">
        <v>5838</v>
      </c>
      <c r="BN2067" s="61" t="s">
        <v>3204</v>
      </c>
      <c r="BO2067" s="61" t="s">
        <v>772</v>
      </c>
      <c r="BU2067" s="61" t="s">
        <v>5838</v>
      </c>
      <c r="BV2067" s="61" t="s">
        <v>3204</v>
      </c>
      <c r="BW2067" s="61" t="s">
        <v>772</v>
      </c>
    </row>
    <row r="2068" spans="51:75">
      <c r="AY2068" s="89" t="e">
        <f>VLOOKUP(C2068,#REF!, 2,FALSE)</f>
        <v>#REF!</v>
      </c>
      <c r="BM2068" s="61" t="s">
        <v>5839</v>
      </c>
      <c r="BN2068" s="61" t="s">
        <v>2985</v>
      </c>
      <c r="BO2068" s="61" t="s">
        <v>5840</v>
      </c>
      <c r="BU2068" s="61" t="s">
        <v>5839</v>
      </c>
      <c r="BV2068" s="61" t="s">
        <v>2985</v>
      </c>
      <c r="BW2068" s="61" t="s">
        <v>5840</v>
      </c>
    </row>
    <row r="2069" spans="51:75">
      <c r="AY2069" s="89" t="e">
        <f>VLOOKUP(C2069,#REF!, 2,FALSE)</f>
        <v>#REF!</v>
      </c>
      <c r="BM2069" s="61" t="s">
        <v>5841</v>
      </c>
      <c r="BN2069" s="61" t="s">
        <v>1344</v>
      </c>
      <c r="BO2069" s="61" t="s">
        <v>2985</v>
      </c>
      <c r="BU2069" s="61" t="s">
        <v>5841</v>
      </c>
      <c r="BV2069" s="61" t="s">
        <v>1344</v>
      </c>
      <c r="BW2069" s="61" t="s">
        <v>2985</v>
      </c>
    </row>
    <row r="2070" spans="51:75">
      <c r="AY2070" s="89" t="e">
        <f>VLOOKUP(C2070,#REF!, 2,FALSE)</f>
        <v>#REF!</v>
      </c>
      <c r="BM2070" s="61" t="s">
        <v>5842</v>
      </c>
      <c r="BN2070" s="61" t="s">
        <v>2981</v>
      </c>
      <c r="BO2070" s="61" t="s">
        <v>772</v>
      </c>
      <c r="BU2070" s="61" t="s">
        <v>5842</v>
      </c>
      <c r="BV2070" s="61" t="s">
        <v>2981</v>
      </c>
      <c r="BW2070" s="61" t="s">
        <v>772</v>
      </c>
    </row>
    <row r="2071" spans="51:75">
      <c r="AY2071" s="89" t="e">
        <f>VLOOKUP(C2071,#REF!, 2,FALSE)</f>
        <v>#REF!</v>
      </c>
      <c r="BM2071" s="61" t="s">
        <v>5843</v>
      </c>
      <c r="BN2071" s="61" t="s">
        <v>2981</v>
      </c>
      <c r="BO2071" s="61" t="s">
        <v>5844</v>
      </c>
      <c r="BU2071" s="61" t="s">
        <v>5843</v>
      </c>
      <c r="BV2071" s="61" t="s">
        <v>2981</v>
      </c>
      <c r="BW2071" s="61" t="s">
        <v>5844</v>
      </c>
    </row>
    <row r="2072" spans="51:75">
      <c r="AY2072" s="89" t="e">
        <f>VLOOKUP(C2072,#REF!, 2,FALSE)</f>
        <v>#REF!</v>
      </c>
      <c r="BM2072" s="61" t="s">
        <v>5845</v>
      </c>
      <c r="BN2072" s="61" t="s">
        <v>3007</v>
      </c>
      <c r="BO2072" s="61" t="s">
        <v>772</v>
      </c>
      <c r="BU2072" s="61" t="s">
        <v>5845</v>
      </c>
      <c r="BV2072" s="61" t="s">
        <v>3007</v>
      </c>
      <c r="BW2072" s="61" t="s">
        <v>772</v>
      </c>
    </row>
    <row r="2073" spans="51:75">
      <c r="AY2073" s="89" t="e">
        <f>VLOOKUP(C2073,#REF!, 2,FALSE)</f>
        <v>#REF!</v>
      </c>
      <c r="BM2073" s="61" t="s">
        <v>5846</v>
      </c>
      <c r="BN2073" s="61" t="s">
        <v>3204</v>
      </c>
      <c r="BO2073" s="61" t="s">
        <v>772</v>
      </c>
      <c r="BU2073" s="61" t="s">
        <v>5846</v>
      </c>
      <c r="BV2073" s="61" t="s">
        <v>3204</v>
      </c>
      <c r="BW2073" s="61" t="s">
        <v>772</v>
      </c>
    </row>
    <row r="2074" spans="51:75">
      <c r="AY2074" s="89" t="e">
        <f>VLOOKUP(C2074,#REF!, 2,FALSE)</f>
        <v>#REF!</v>
      </c>
      <c r="BM2074" s="61" t="s">
        <v>5847</v>
      </c>
      <c r="BN2074" s="61" t="s">
        <v>3204</v>
      </c>
      <c r="BO2074" s="61" t="s">
        <v>772</v>
      </c>
      <c r="BU2074" s="61" t="s">
        <v>5847</v>
      </c>
      <c r="BV2074" s="61" t="s">
        <v>3204</v>
      </c>
      <c r="BW2074" s="61" t="s">
        <v>772</v>
      </c>
    </row>
    <row r="2075" spans="51:75">
      <c r="AY2075" s="89" t="e">
        <f>VLOOKUP(C2075,#REF!, 2,FALSE)</f>
        <v>#REF!</v>
      </c>
      <c r="BM2075" s="61" t="s">
        <v>5848</v>
      </c>
      <c r="BN2075" s="61" t="s">
        <v>2985</v>
      </c>
      <c r="BO2075" s="61" t="s">
        <v>772</v>
      </c>
      <c r="BU2075" s="61" t="s">
        <v>5848</v>
      </c>
      <c r="BV2075" s="61" t="s">
        <v>2985</v>
      </c>
      <c r="BW2075" s="61" t="s">
        <v>772</v>
      </c>
    </row>
    <row r="2076" spans="51:75">
      <c r="AY2076" s="89" t="e">
        <f>VLOOKUP(C2076,#REF!, 2,FALSE)</f>
        <v>#REF!</v>
      </c>
      <c r="BM2076" s="61" t="s">
        <v>5849</v>
      </c>
      <c r="BN2076" s="61" t="s">
        <v>2981</v>
      </c>
      <c r="BO2076" s="61" t="s">
        <v>772</v>
      </c>
      <c r="BU2076" s="61" t="s">
        <v>5849</v>
      </c>
      <c r="BV2076" s="61" t="s">
        <v>2981</v>
      </c>
      <c r="BW2076" s="61" t="s">
        <v>772</v>
      </c>
    </row>
    <row r="2077" spans="51:75">
      <c r="AY2077" s="89" t="e">
        <f>VLOOKUP(C2077,#REF!, 2,FALSE)</f>
        <v>#REF!</v>
      </c>
      <c r="BM2077" s="61" t="s">
        <v>5850</v>
      </c>
      <c r="BN2077" s="61" t="s">
        <v>1344</v>
      </c>
      <c r="BO2077" s="61" t="s">
        <v>5851</v>
      </c>
      <c r="BU2077" s="61" t="s">
        <v>5850</v>
      </c>
      <c r="BV2077" s="61" t="s">
        <v>1344</v>
      </c>
      <c r="BW2077" s="61" t="s">
        <v>5851</v>
      </c>
    </row>
    <row r="2078" spans="51:75">
      <c r="AY2078" s="89" t="e">
        <f>VLOOKUP(C2078,#REF!, 2,FALSE)</f>
        <v>#REF!</v>
      </c>
      <c r="BM2078" s="61" t="s">
        <v>5852</v>
      </c>
      <c r="BN2078" s="61" t="s">
        <v>2981</v>
      </c>
      <c r="BO2078" s="61" t="s">
        <v>1272</v>
      </c>
      <c r="BU2078" s="61" t="s">
        <v>5852</v>
      </c>
      <c r="BV2078" s="61" t="s">
        <v>2981</v>
      </c>
      <c r="BW2078" s="61" t="s">
        <v>1272</v>
      </c>
    </row>
    <row r="2079" spans="51:75">
      <c r="AY2079" s="89" t="e">
        <f>VLOOKUP(C2079,#REF!, 2,FALSE)</f>
        <v>#REF!</v>
      </c>
      <c r="BM2079" s="61" t="s">
        <v>5854</v>
      </c>
      <c r="BN2079" s="61" t="s">
        <v>702</v>
      </c>
      <c r="BO2079" s="61" t="s">
        <v>3377</v>
      </c>
      <c r="BU2079" s="61" t="s">
        <v>5854</v>
      </c>
      <c r="BV2079" s="61" t="s">
        <v>702</v>
      </c>
      <c r="BW2079" s="61" t="s">
        <v>3377</v>
      </c>
    </row>
    <row r="2080" spans="51:75">
      <c r="AY2080" s="89" t="e">
        <f>VLOOKUP(C2080,#REF!, 2,FALSE)</f>
        <v>#REF!</v>
      </c>
      <c r="BM2080" s="61" t="s">
        <v>5855</v>
      </c>
      <c r="BN2080" s="61" t="s">
        <v>851</v>
      </c>
      <c r="BO2080" s="61" t="s">
        <v>2985</v>
      </c>
      <c r="BU2080" s="61" t="s">
        <v>5855</v>
      </c>
      <c r="BV2080" s="61" t="s">
        <v>851</v>
      </c>
      <c r="BW2080" s="61" t="s">
        <v>2985</v>
      </c>
    </row>
    <row r="2081" spans="51:75">
      <c r="AY2081" s="89" t="e">
        <f>VLOOKUP(C2081,#REF!, 2,FALSE)</f>
        <v>#REF!</v>
      </c>
      <c r="BM2081" s="61" t="s">
        <v>95</v>
      </c>
      <c r="BN2081" s="61" t="s">
        <v>3204</v>
      </c>
      <c r="BO2081" s="61" t="s">
        <v>5856</v>
      </c>
      <c r="BU2081" s="61" t="s">
        <v>95</v>
      </c>
      <c r="BV2081" s="61" t="s">
        <v>3204</v>
      </c>
      <c r="BW2081" s="61" t="s">
        <v>5856</v>
      </c>
    </row>
    <row r="2082" spans="51:75">
      <c r="AY2082" s="89" t="e">
        <f>VLOOKUP(C2082,#REF!, 2,FALSE)</f>
        <v>#REF!</v>
      </c>
      <c r="BM2082" s="61" t="s">
        <v>1103</v>
      </c>
      <c r="BN2082" s="61" t="s">
        <v>1274</v>
      </c>
      <c r="BO2082" s="61" t="s">
        <v>1121</v>
      </c>
      <c r="BU2082" s="61" t="s">
        <v>1103</v>
      </c>
      <c r="BV2082" s="61" t="s">
        <v>1274</v>
      </c>
      <c r="BW2082" s="61" t="s">
        <v>1121</v>
      </c>
    </row>
    <row r="2083" spans="51:75">
      <c r="AY2083" s="89" t="e">
        <f>VLOOKUP(C2083,#REF!, 2,FALSE)</f>
        <v>#REF!</v>
      </c>
      <c r="BM2083" s="61" t="s">
        <v>5857</v>
      </c>
      <c r="BN2083" s="61" t="s">
        <v>3204</v>
      </c>
      <c r="BO2083" s="61" t="s">
        <v>779</v>
      </c>
      <c r="BU2083" s="61" t="s">
        <v>5857</v>
      </c>
      <c r="BV2083" s="61" t="s">
        <v>3204</v>
      </c>
      <c r="BW2083" s="61" t="s">
        <v>779</v>
      </c>
    </row>
    <row r="2084" spans="51:75">
      <c r="AY2084" s="89" t="e">
        <f>VLOOKUP(C2084,#REF!, 2,FALSE)</f>
        <v>#REF!</v>
      </c>
      <c r="BM2084" s="61" t="s">
        <v>5858</v>
      </c>
      <c r="BN2084" s="61" t="s">
        <v>864</v>
      </c>
      <c r="BO2084" s="61" t="s">
        <v>4426</v>
      </c>
      <c r="BU2084" s="61" t="s">
        <v>5858</v>
      </c>
      <c r="BV2084" s="61" t="s">
        <v>864</v>
      </c>
      <c r="BW2084" s="61" t="s">
        <v>4426</v>
      </c>
    </row>
    <row r="2085" spans="51:75">
      <c r="AY2085" s="89" t="e">
        <f>VLOOKUP(C2085,#REF!, 2,FALSE)</f>
        <v>#REF!</v>
      </c>
      <c r="BM2085" s="61" t="s">
        <v>5859</v>
      </c>
      <c r="BN2085" s="61" t="s">
        <v>1344</v>
      </c>
      <c r="BO2085" s="61" t="s">
        <v>3464</v>
      </c>
      <c r="BU2085" s="61" t="s">
        <v>5859</v>
      </c>
      <c r="BV2085" s="61" t="s">
        <v>1344</v>
      </c>
      <c r="BW2085" s="61" t="s">
        <v>3464</v>
      </c>
    </row>
    <row r="2086" spans="51:75">
      <c r="AY2086" s="89" t="e">
        <f>VLOOKUP(C2086,#REF!, 2,FALSE)</f>
        <v>#REF!</v>
      </c>
      <c r="BM2086" s="61" t="s">
        <v>5860</v>
      </c>
      <c r="BN2086" s="61" t="s">
        <v>630</v>
      </c>
      <c r="BO2086" s="61" t="s">
        <v>4296</v>
      </c>
      <c r="BU2086" s="61" t="s">
        <v>5860</v>
      </c>
      <c r="BV2086" s="61" t="s">
        <v>630</v>
      </c>
      <c r="BW2086" s="61" t="s">
        <v>4296</v>
      </c>
    </row>
    <row r="2087" spans="51:75">
      <c r="AY2087" s="89" t="e">
        <f>VLOOKUP(C2087,#REF!, 2,FALSE)</f>
        <v>#REF!</v>
      </c>
      <c r="BM2087" s="61" t="s">
        <v>5862</v>
      </c>
      <c r="BN2087" s="61" t="s">
        <v>3204</v>
      </c>
      <c r="BO2087" s="61" t="s">
        <v>3227</v>
      </c>
      <c r="BU2087" s="61" t="s">
        <v>5862</v>
      </c>
      <c r="BV2087" s="61" t="s">
        <v>3204</v>
      </c>
      <c r="BW2087" s="61" t="s">
        <v>3227</v>
      </c>
    </row>
    <row r="2088" spans="51:75">
      <c r="AY2088" s="89" t="e">
        <f>VLOOKUP(C2088,#REF!, 2,FALSE)</f>
        <v>#REF!</v>
      </c>
      <c r="BM2088" s="61" t="s">
        <v>5864</v>
      </c>
      <c r="BN2088" s="61" t="s">
        <v>3204</v>
      </c>
      <c r="BO2088" s="61" t="s">
        <v>2251</v>
      </c>
      <c r="BU2088" s="61" t="s">
        <v>5864</v>
      </c>
      <c r="BV2088" s="61" t="s">
        <v>3204</v>
      </c>
      <c r="BW2088" s="61" t="s">
        <v>2251</v>
      </c>
    </row>
    <row r="2089" spans="51:75">
      <c r="AY2089" s="89" t="e">
        <f>VLOOKUP(C2089,#REF!, 2,FALSE)</f>
        <v>#REF!</v>
      </c>
      <c r="BM2089" s="61" t="s">
        <v>5867</v>
      </c>
      <c r="BN2089" s="61" t="s">
        <v>663</v>
      </c>
      <c r="BO2089" s="61" t="s">
        <v>5868</v>
      </c>
      <c r="BU2089" s="61" t="s">
        <v>5867</v>
      </c>
      <c r="BV2089" s="61" t="s">
        <v>663</v>
      </c>
      <c r="BW2089" s="61" t="s">
        <v>5868</v>
      </c>
    </row>
    <row r="2090" spans="51:75">
      <c r="AY2090" s="89" t="e">
        <f>VLOOKUP(C2090,#REF!, 2,FALSE)</f>
        <v>#REF!</v>
      </c>
      <c r="BM2090" s="61" t="s">
        <v>5869</v>
      </c>
      <c r="BN2090" s="61" t="s">
        <v>3204</v>
      </c>
      <c r="BO2090" s="61" t="s">
        <v>5871</v>
      </c>
      <c r="BU2090" s="61" t="s">
        <v>5869</v>
      </c>
      <c r="BV2090" s="61" t="s">
        <v>3204</v>
      </c>
      <c r="BW2090" s="61" t="s">
        <v>5871</v>
      </c>
    </row>
    <row r="2091" spans="51:75">
      <c r="AY2091" s="89" t="e">
        <f>VLOOKUP(C2091,#REF!, 2,FALSE)</f>
        <v>#REF!</v>
      </c>
      <c r="BM2091" s="61" t="s">
        <v>5872</v>
      </c>
      <c r="BN2091" s="61" t="s">
        <v>630</v>
      </c>
      <c r="BO2091" s="61" t="s">
        <v>5874</v>
      </c>
      <c r="BU2091" s="61" t="s">
        <v>5872</v>
      </c>
      <c r="BV2091" s="61" t="s">
        <v>630</v>
      </c>
      <c r="BW2091" s="61" t="s">
        <v>5874</v>
      </c>
    </row>
    <row r="2092" spans="51:75">
      <c r="AY2092" s="89" t="e">
        <f>VLOOKUP(C2092,#REF!, 2,FALSE)</f>
        <v>#REF!</v>
      </c>
      <c r="BM2092" s="61" t="s">
        <v>5875</v>
      </c>
      <c r="BN2092" s="61" t="s">
        <v>864</v>
      </c>
      <c r="BO2092" s="61" t="s">
        <v>5876</v>
      </c>
      <c r="BU2092" s="61" t="s">
        <v>5875</v>
      </c>
      <c r="BV2092" s="61" t="s">
        <v>864</v>
      </c>
      <c r="BW2092" s="61" t="s">
        <v>5876</v>
      </c>
    </row>
    <row r="2093" spans="51:75">
      <c r="AY2093" s="89" t="e">
        <f>VLOOKUP(C2093,#REF!, 2,FALSE)</f>
        <v>#REF!</v>
      </c>
      <c r="BM2093" s="61" t="s">
        <v>5877</v>
      </c>
      <c r="BN2093" s="61" t="s">
        <v>641</v>
      </c>
      <c r="BO2093" s="61" t="s">
        <v>1915</v>
      </c>
      <c r="BU2093" s="61" t="s">
        <v>5877</v>
      </c>
      <c r="BV2093" s="61" t="s">
        <v>641</v>
      </c>
      <c r="BW2093" s="61" t="s">
        <v>1915</v>
      </c>
    </row>
    <row r="2094" spans="51:75">
      <c r="AY2094" s="89" t="e">
        <f>VLOOKUP(C2094,#REF!, 2,FALSE)</f>
        <v>#REF!</v>
      </c>
      <c r="BM2094" s="61" t="s">
        <v>1104</v>
      </c>
      <c r="BN2094" s="61" t="s">
        <v>16990</v>
      </c>
      <c r="BO2094" s="61" t="s">
        <v>5878</v>
      </c>
      <c r="BU2094" s="61" t="s">
        <v>1104</v>
      </c>
      <c r="BV2094" s="61" t="s">
        <v>16990</v>
      </c>
      <c r="BW2094" s="61" t="s">
        <v>5878</v>
      </c>
    </row>
    <row r="2095" spans="51:75">
      <c r="AY2095" s="89" t="e">
        <f>VLOOKUP(C2095,#REF!, 2,FALSE)</f>
        <v>#REF!</v>
      </c>
      <c r="BM2095" s="61" t="s">
        <v>5879</v>
      </c>
      <c r="BN2095" s="61" t="s">
        <v>2981</v>
      </c>
      <c r="BO2095" s="61" t="s">
        <v>4186</v>
      </c>
      <c r="BU2095" s="61" t="s">
        <v>5879</v>
      </c>
      <c r="BV2095" s="61" t="s">
        <v>2981</v>
      </c>
      <c r="BW2095" s="61" t="s">
        <v>4186</v>
      </c>
    </row>
    <row r="2096" spans="51:75">
      <c r="AY2096" s="89" t="e">
        <f>VLOOKUP(C2096,#REF!, 2,FALSE)</f>
        <v>#REF!</v>
      </c>
      <c r="BM2096" s="61" t="s">
        <v>5880</v>
      </c>
      <c r="BN2096" s="61" t="s">
        <v>3204</v>
      </c>
      <c r="BO2096" s="61" t="s">
        <v>5881</v>
      </c>
      <c r="BU2096" s="61" t="s">
        <v>5880</v>
      </c>
      <c r="BV2096" s="61" t="s">
        <v>3204</v>
      </c>
      <c r="BW2096" s="61" t="s">
        <v>5881</v>
      </c>
    </row>
    <row r="2097" spans="51:75">
      <c r="AY2097" s="89" t="e">
        <f>VLOOKUP(C2097,#REF!, 2,FALSE)</f>
        <v>#REF!</v>
      </c>
      <c r="BM2097" s="61" t="s">
        <v>1105</v>
      </c>
      <c r="BN2097" s="61" t="s">
        <v>3047</v>
      </c>
      <c r="BO2097" s="61" t="s">
        <v>1123</v>
      </c>
      <c r="BU2097" s="61" t="s">
        <v>1105</v>
      </c>
      <c r="BV2097" s="61" t="s">
        <v>3047</v>
      </c>
      <c r="BW2097" s="61" t="s">
        <v>1123</v>
      </c>
    </row>
    <row r="2098" spans="51:75">
      <c r="AY2098" s="89" t="e">
        <f>VLOOKUP(C2098,#REF!, 2,FALSE)</f>
        <v>#REF!</v>
      </c>
      <c r="BM2098" s="61" t="s">
        <v>5882</v>
      </c>
      <c r="BN2098" s="61" t="s">
        <v>665</v>
      </c>
      <c r="BO2098" s="61" t="s">
        <v>1662</v>
      </c>
      <c r="BU2098" s="61" t="s">
        <v>5882</v>
      </c>
      <c r="BV2098" s="61" t="s">
        <v>665</v>
      </c>
      <c r="BW2098" s="61" t="s">
        <v>1662</v>
      </c>
    </row>
    <row r="2099" spans="51:75">
      <c r="AY2099" s="89" t="e">
        <f>VLOOKUP(C2099,#REF!, 2,FALSE)</f>
        <v>#REF!</v>
      </c>
      <c r="BM2099" s="61" t="s">
        <v>5884</v>
      </c>
      <c r="BN2099" s="61" t="s">
        <v>2985</v>
      </c>
      <c r="BO2099" s="61" t="s">
        <v>1967</v>
      </c>
      <c r="BU2099" s="61" t="s">
        <v>5884</v>
      </c>
      <c r="BV2099" s="61" t="s">
        <v>2985</v>
      </c>
      <c r="BW2099" s="61" t="s">
        <v>1967</v>
      </c>
    </row>
    <row r="2100" spans="51:75">
      <c r="AY2100" s="89" t="e">
        <f>VLOOKUP(C2100,#REF!, 2,FALSE)</f>
        <v>#REF!</v>
      </c>
      <c r="BM2100" s="61" t="s">
        <v>5885</v>
      </c>
      <c r="BN2100" s="61" t="s">
        <v>696</v>
      </c>
      <c r="BO2100" s="61" t="s">
        <v>5886</v>
      </c>
      <c r="BU2100" s="61" t="s">
        <v>5885</v>
      </c>
      <c r="BV2100" s="61" t="s">
        <v>696</v>
      </c>
      <c r="BW2100" s="61" t="s">
        <v>5886</v>
      </c>
    </row>
    <row r="2101" spans="51:75">
      <c r="AY2101" s="89" t="e">
        <f>VLOOKUP(C2101,#REF!, 2,FALSE)</f>
        <v>#REF!</v>
      </c>
      <c r="BM2101" s="61" t="s">
        <v>5887</v>
      </c>
      <c r="BN2101" s="61" t="s">
        <v>799</v>
      </c>
      <c r="BO2101" s="61" t="s">
        <v>5888</v>
      </c>
      <c r="BU2101" s="61" t="s">
        <v>5887</v>
      </c>
      <c r="BV2101" s="61" t="s">
        <v>799</v>
      </c>
      <c r="BW2101" s="61" t="s">
        <v>5888</v>
      </c>
    </row>
    <row r="2102" spans="51:75">
      <c r="AY2102" s="89" t="e">
        <f>VLOOKUP(C2102,#REF!, 2,FALSE)</f>
        <v>#REF!</v>
      </c>
      <c r="BM2102" s="61" t="s">
        <v>5889</v>
      </c>
      <c r="BN2102" s="61" t="s">
        <v>1271</v>
      </c>
      <c r="BO2102" s="61" t="s">
        <v>774</v>
      </c>
      <c r="BU2102" s="61" t="s">
        <v>5889</v>
      </c>
      <c r="BV2102" s="61" t="s">
        <v>1271</v>
      </c>
      <c r="BW2102" s="61" t="s">
        <v>774</v>
      </c>
    </row>
    <row r="2103" spans="51:75">
      <c r="AY2103" s="89" t="e">
        <f>VLOOKUP(C2103,#REF!, 2,FALSE)</f>
        <v>#REF!</v>
      </c>
      <c r="BM2103" s="61" t="s">
        <v>5891</v>
      </c>
      <c r="BN2103" s="61" t="s">
        <v>1447</v>
      </c>
      <c r="BO2103" s="61" t="s">
        <v>2795</v>
      </c>
      <c r="BU2103" s="61" t="s">
        <v>5891</v>
      </c>
      <c r="BV2103" s="61" t="s">
        <v>1447</v>
      </c>
      <c r="BW2103" s="61" t="s">
        <v>2795</v>
      </c>
    </row>
    <row r="2104" spans="51:75">
      <c r="AY2104" s="89" t="e">
        <f>VLOOKUP(C2104,#REF!, 2,FALSE)</f>
        <v>#REF!</v>
      </c>
      <c r="BM2104" s="61" t="s">
        <v>1106</v>
      </c>
      <c r="BN2104" s="61" t="s">
        <v>621</v>
      </c>
      <c r="BO2104" s="61" t="s">
        <v>2394</v>
      </c>
      <c r="BU2104" s="61" t="s">
        <v>1106</v>
      </c>
      <c r="BV2104" s="61" t="s">
        <v>621</v>
      </c>
      <c r="BW2104" s="61" t="s">
        <v>2394</v>
      </c>
    </row>
    <row r="2105" spans="51:75">
      <c r="AY2105" s="89" t="e">
        <f>VLOOKUP(C2105,#REF!, 2,FALSE)</f>
        <v>#REF!</v>
      </c>
      <c r="BM2105" s="61" t="s">
        <v>5892</v>
      </c>
      <c r="BN2105" s="61" t="s">
        <v>799</v>
      </c>
      <c r="BO2105" s="61" t="s">
        <v>3185</v>
      </c>
      <c r="BU2105" s="61" t="s">
        <v>5892</v>
      </c>
      <c r="BV2105" s="61" t="s">
        <v>799</v>
      </c>
      <c r="BW2105" s="61" t="s">
        <v>3185</v>
      </c>
    </row>
    <row r="2106" spans="51:75">
      <c r="AY2106" s="89" t="e">
        <f>VLOOKUP(C2106,#REF!, 2,FALSE)</f>
        <v>#REF!</v>
      </c>
      <c r="BM2106" s="61" t="s">
        <v>5893</v>
      </c>
      <c r="BN2106" s="61" t="s">
        <v>627</v>
      </c>
      <c r="BO2106" s="61" t="s">
        <v>2397</v>
      </c>
      <c r="BU2106" s="61" t="s">
        <v>5893</v>
      </c>
      <c r="BV2106" s="61" t="s">
        <v>627</v>
      </c>
      <c r="BW2106" s="61" t="s">
        <v>2397</v>
      </c>
    </row>
    <row r="2107" spans="51:75">
      <c r="AY2107" s="89" t="e">
        <f>VLOOKUP(C2107,#REF!, 2,FALSE)</f>
        <v>#REF!</v>
      </c>
      <c r="BM2107" s="61" t="s">
        <v>141</v>
      </c>
      <c r="BN2107" s="61" t="s">
        <v>3204</v>
      </c>
      <c r="BO2107" s="61" t="s">
        <v>5120</v>
      </c>
      <c r="BU2107" s="61" t="s">
        <v>141</v>
      </c>
      <c r="BV2107" s="61" t="s">
        <v>3204</v>
      </c>
      <c r="BW2107" s="61" t="s">
        <v>5120</v>
      </c>
    </row>
    <row r="2108" spans="51:75">
      <c r="AY2108" s="89" t="e">
        <f>VLOOKUP(C2108,#REF!, 2,FALSE)</f>
        <v>#REF!</v>
      </c>
      <c r="BM2108" s="61" t="s">
        <v>5894</v>
      </c>
      <c r="BN2108" s="61" t="s">
        <v>799</v>
      </c>
      <c r="BO2108" s="61" t="s">
        <v>5895</v>
      </c>
      <c r="BU2108" s="61" t="s">
        <v>5894</v>
      </c>
      <c r="BV2108" s="61" t="s">
        <v>799</v>
      </c>
      <c r="BW2108" s="61" t="s">
        <v>5895</v>
      </c>
    </row>
    <row r="2109" spans="51:75">
      <c r="AY2109" s="89" t="e">
        <f>VLOOKUP(C2109,#REF!, 2,FALSE)</f>
        <v>#REF!</v>
      </c>
      <c r="BM2109" s="61" t="s">
        <v>5896</v>
      </c>
      <c r="BN2109" s="61" t="s">
        <v>16990</v>
      </c>
      <c r="BO2109" s="61" t="s">
        <v>5897</v>
      </c>
      <c r="BU2109" s="61" t="s">
        <v>5896</v>
      </c>
      <c r="BV2109" s="61" t="s">
        <v>16990</v>
      </c>
      <c r="BW2109" s="61" t="s">
        <v>5897</v>
      </c>
    </row>
    <row r="2110" spans="51:75">
      <c r="AY2110" s="89" t="e">
        <f>VLOOKUP(C2110,#REF!, 2,FALSE)</f>
        <v>#REF!</v>
      </c>
      <c r="BM2110" s="61" t="s">
        <v>5898</v>
      </c>
      <c r="BN2110" s="61" t="s">
        <v>785</v>
      </c>
      <c r="BO2110" s="61" t="s">
        <v>5623</v>
      </c>
      <c r="BU2110" s="61" t="s">
        <v>5898</v>
      </c>
      <c r="BV2110" s="61" t="s">
        <v>785</v>
      </c>
      <c r="BW2110" s="61" t="s">
        <v>5623</v>
      </c>
    </row>
    <row r="2111" spans="51:75">
      <c r="AY2111" s="89" t="e">
        <f>VLOOKUP(C2111,#REF!, 2,FALSE)</f>
        <v>#REF!</v>
      </c>
      <c r="BM2111" s="61" t="s">
        <v>5899</v>
      </c>
      <c r="BN2111" s="61" t="s">
        <v>669</v>
      </c>
      <c r="BO2111" s="61" t="s">
        <v>1062</v>
      </c>
      <c r="BU2111" s="61" t="s">
        <v>5899</v>
      </c>
      <c r="BV2111" s="61" t="s">
        <v>669</v>
      </c>
      <c r="BW2111" s="61" t="s">
        <v>1062</v>
      </c>
    </row>
    <row r="2112" spans="51:75">
      <c r="AY2112" s="89" t="e">
        <f>VLOOKUP(C2112,#REF!, 2,FALSE)</f>
        <v>#REF!</v>
      </c>
      <c r="BM2112" s="61" t="s">
        <v>5900</v>
      </c>
      <c r="BN2112" s="61" t="s">
        <v>2985</v>
      </c>
      <c r="BO2112" s="61" t="s">
        <v>4346</v>
      </c>
      <c r="BU2112" s="61" t="s">
        <v>5900</v>
      </c>
      <c r="BV2112" s="61" t="s">
        <v>2985</v>
      </c>
      <c r="BW2112" s="61" t="s">
        <v>4346</v>
      </c>
    </row>
    <row r="2113" spans="51:75">
      <c r="AY2113" s="89" t="e">
        <f>VLOOKUP(C2113,#REF!, 2,FALSE)</f>
        <v>#REF!</v>
      </c>
      <c r="BM2113" s="61" t="s">
        <v>5901</v>
      </c>
      <c r="BN2113" s="61" t="s">
        <v>799</v>
      </c>
      <c r="BO2113" s="61" t="s">
        <v>2881</v>
      </c>
      <c r="BU2113" s="61" t="s">
        <v>5901</v>
      </c>
      <c r="BV2113" s="61" t="s">
        <v>799</v>
      </c>
      <c r="BW2113" s="61" t="s">
        <v>2881</v>
      </c>
    </row>
    <row r="2114" spans="51:75">
      <c r="AY2114" s="89" t="e">
        <f>VLOOKUP(C2114,#REF!, 2,FALSE)</f>
        <v>#REF!</v>
      </c>
      <c r="BM2114" s="61" t="s">
        <v>5902</v>
      </c>
      <c r="BN2114" s="61" t="s">
        <v>615</v>
      </c>
      <c r="BO2114" s="61" t="s">
        <v>5903</v>
      </c>
      <c r="BU2114" s="61" t="s">
        <v>5902</v>
      </c>
      <c r="BV2114" s="61" t="s">
        <v>615</v>
      </c>
      <c r="BW2114" s="61" t="s">
        <v>5903</v>
      </c>
    </row>
    <row r="2115" spans="51:75">
      <c r="AY2115" s="89" t="e">
        <f>VLOOKUP(C2115,#REF!, 2,FALSE)</f>
        <v>#REF!</v>
      </c>
      <c r="BM2115" s="61" t="s">
        <v>5904</v>
      </c>
      <c r="BN2115" s="61" t="s">
        <v>615</v>
      </c>
      <c r="BO2115" s="61" t="s">
        <v>772</v>
      </c>
      <c r="BU2115" s="61" t="s">
        <v>5904</v>
      </c>
      <c r="BV2115" s="61" t="s">
        <v>615</v>
      </c>
      <c r="BW2115" s="61" t="s">
        <v>772</v>
      </c>
    </row>
    <row r="2116" spans="51:75">
      <c r="AY2116" s="89" t="e">
        <f>VLOOKUP(C2116,#REF!, 2,FALSE)</f>
        <v>#REF!</v>
      </c>
      <c r="BM2116" s="61" t="s">
        <v>5906</v>
      </c>
      <c r="BN2116" s="61" t="s">
        <v>638</v>
      </c>
      <c r="BO2116" s="61" t="s">
        <v>2875</v>
      </c>
      <c r="BU2116" s="61" t="s">
        <v>5906</v>
      </c>
      <c r="BV2116" s="61" t="s">
        <v>638</v>
      </c>
      <c r="BW2116" s="61" t="s">
        <v>2875</v>
      </c>
    </row>
    <row r="2117" spans="51:75">
      <c r="AY2117" s="89" t="e">
        <f>VLOOKUP(C2117,#REF!, 2,FALSE)</f>
        <v>#REF!</v>
      </c>
      <c r="BM2117" s="61" t="s">
        <v>5909</v>
      </c>
      <c r="BN2117" s="61" t="s">
        <v>942</v>
      </c>
      <c r="BO2117" s="61" t="s">
        <v>1678</v>
      </c>
      <c r="BU2117" s="61" t="s">
        <v>5909</v>
      </c>
      <c r="BV2117" s="61" t="s">
        <v>942</v>
      </c>
      <c r="BW2117" s="61" t="s">
        <v>1678</v>
      </c>
    </row>
    <row r="2118" spans="51:75">
      <c r="AY2118" s="89" t="e">
        <f>VLOOKUP(C2118,#REF!, 2,FALSE)</f>
        <v>#REF!</v>
      </c>
      <c r="BM2118" s="61" t="s">
        <v>142</v>
      </c>
      <c r="BN2118" s="61" t="s">
        <v>1274</v>
      </c>
      <c r="BO2118" s="61" t="s">
        <v>5910</v>
      </c>
      <c r="BU2118" s="61" t="s">
        <v>142</v>
      </c>
      <c r="BV2118" s="61" t="s">
        <v>1274</v>
      </c>
      <c r="BW2118" s="61" t="s">
        <v>5910</v>
      </c>
    </row>
    <row r="2119" spans="51:75">
      <c r="AY2119" s="89" t="e">
        <f>VLOOKUP(C2119,#REF!, 2,FALSE)</f>
        <v>#REF!</v>
      </c>
      <c r="BM2119" s="61" t="s">
        <v>5911</v>
      </c>
      <c r="BN2119" s="61" t="s">
        <v>942</v>
      </c>
      <c r="BO2119" s="61" t="s">
        <v>5912</v>
      </c>
      <c r="BU2119" s="61" t="s">
        <v>5911</v>
      </c>
      <c r="BV2119" s="61" t="s">
        <v>942</v>
      </c>
      <c r="BW2119" s="61" t="s">
        <v>5912</v>
      </c>
    </row>
    <row r="2120" spans="51:75">
      <c r="AY2120" s="89" t="e">
        <f>VLOOKUP(C2120,#REF!, 2,FALSE)</f>
        <v>#REF!</v>
      </c>
      <c r="BM2120" s="61" t="s">
        <v>5914</v>
      </c>
      <c r="BN2120" s="61" t="s">
        <v>615</v>
      </c>
      <c r="BO2120" s="61" t="s">
        <v>4059</v>
      </c>
      <c r="BU2120" s="61" t="s">
        <v>5914</v>
      </c>
      <c r="BV2120" s="61" t="s">
        <v>615</v>
      </c>
      <c r="BW2120" s="61" t="s">
        <v>4059</v>
      </c>
    </row>
    <row r="2121" spans="51:75">
      <c r="AY2121" s="89" t="e">
        <f>VLOOKUP(C2121,#REF!, 2,FALSE)</f>
        <v>#REF!</v>
      </c>
      <c r="BM2121" s="61" t="s">
        <v>5915</v>
      </c>
      <c r="BN2121" s="61" t="s">
        <v>942</v>
      </c>
      <c r="BO2121" s="61" t="s">
        <v>1401</v>
      </c>
      <c r="BU2121" s="61" t="s">
        <v>5915</v>
      </c>
      <c r="BV2121" s="61" t="s">
        <v>942</v>
      </c>
      <c r="BW2121" s="61" t="s">
        <v>1401</v>
      </c>
    </row>
    <row r="2122" spans="51:75">
      <c r="AY2122" s="89" t="e">
        <f>VLOOKUP(C2122,#REF!, 2,FALSE)</f>
        <v>#REF!</v>
      </c>
      <c r="BM2122" s="61" t="s">
        <v>1107</v>
      </c>
      <c r="BN2122" s="61" t="s">
        <v>721</v>
      </c>
      <c r="BO2122" s="61" t="s">
        <v>5917</v>
      </c>
      <c r="BU2122" s="61" t="s">
        <v>1107</v>
      </c>
      <c r="BV2122" s="61" t="s">
        <v>721</v>
      </c>
      <c r="BW2122" s="61" t="s">
        <v>5917</v>
      </c>
    </row>
    <row r="2123" spans="51:75">
      <c r="AY2123" s="89" t="e">
        <f>VLOOKUP(C2123,#REF!, 2,FALSE)</f>
        <v>#REF!</v>
      </c>
      <c r="BM2123" s="61" t="s">
        <v>5918</v>
      </c>
      <c r="BN2123" s="61" t="s">
        <v>3007</v>
      </c>
      <c r="BO2123" s="61" t="s">
        <v>5132</v>
      </c>
      <c r="BU2123" s="61" t="s">
        <v>5918</v>
      </c>
      <c r="BV2123" s="61" t="s">
        <v>3007</v>
      </c>
      <c r="BW2123" s="61" t="s">
        <v>5132</v>
      </c>
    </row>
    <row r="2124" spans="51:75">
      <c r="AY2124" s="89" t="e">
        <f>VLOOKUP(C2124,#REF!, 2,FALSE)</f>
        <v>#REF!</v>
      </c>
      <c r="BM2124" s="61" t="s">
        <v>1108</v>
      </c>
      <c r="BN2124" s="61" t="s">
        <v>16990</v>
      </c>
      <c r="BO2124" s="61" t="s">
        <v>5919</v>
      </c>
      <c r="BU2124" s="61" t="s">
        <v>1108</v>
      </c>
      <c r="BV2124" s="61" t="s">
        <v>16990</v>
      </c>
      <c r="BW2124" s="61" t="s">
        <v>5919</v>
      </c>
    </row>
    <row r="2125" spans="51:75">
      <c r="AY2125" s="89" t="e">
        <f>VLOOKUP(C2125,#REF!, 2,FALSE)</f>
        <v>#REF!</v>
      </c>
      <c r="BM2125" s="61" t="s">
        <v>5920</v>
      </c>
      <c r="BN2125" s="61" t="s">
        <v>1447</v>
      </c>
      <c r="BO2125" s="61" t="s">
        <v>5921</v>
      </c>
      <c r="BU2125" s="61" t="s">
        <v>5920</v>
      </c>
      <c r="BV2125" s="61" t="s">
        <v>1447</v>
      </c>
      <c r="BW2125" s="61" t="s">
        <v>5921</v>
      </c>
    </row>
    <row r="2126" spans="51:75">
      <c r="AY2126" s="89" t="e">
        <f>VLOOKUP(C2126,#REF!, 2,FALSE)</f>
        <v>#REF!</v>
      </c>
      <c r="BM2126" s="61" t="s">
        <v>5922</v>
      </c>
      <c r="BN2126" s="61" t="s">
        <v>3007</v>
      </c>
      <c r="BO2126" s="61" t="s">
        <v>3908</v>
      </c>
      <c r="BU2126" s="61" t="s">
        <v>5922</v>
      </c>
      <c r="BV2126" s="61" t="s">
        <v>3007</v>
      </c>
      <c r="BW2126" s="61" t="s">
        <v>3908</v>
      </c>
    </row>
    <row r="2127" spans="51:75">
      <c r="AY2127" s="89" t="e">
        <f>VLOOKUP(C2127,#REF!, 2,FALSE)</f>
        <v>#REF!</v>
      </c>
      <c r="BM2127" s="61" t="s">
        <v>5924</v>
      </c>
      <c r="BN2127" s="61" t="s">
        <v>3007</v>
      </c>
      <c r="BO2127" s="61" t="s">
        <v>2749</v>
      </c>
      <c r="BU2127" s="61" t="s">
        <v>5924</v>
      </c>
      <c r="BV2127" s="61" t="s">
        <v>3007</v>
      </c>
      <c r="BW2127" s="61" t="s">
        <v>2749</v>
      </c>
    </row>
    <row r="2128" spans="51:75">
      <c r="AY2128" s="89" t="e">
        <f>VLOOKUP(C2128,#REF!, 2,FALSE)</f>
        <v>#REF!</v>
      </c>
      <c r="BM2128" s="61" t="s">
        <v>169</v>
      </c>
      <c r="BN2128" s="61" t="s">
        <v>621</v>
      </c>
      <c r="BO2128" s="61" t="s">
        <v>5925</v>
      </c>
      <c r="BU2128" s="61" t="s">
        <v>169</v>
      </c>
      <c r="BV2128" s="61" t="s">
        <v>621</v>
      </c>
      <c r="BW2128" s="61" t="s">
        <v>5925</v>
      </c>
    </row>
    <row r="2129" spans="51:75">
      <c r="AY2129" s="89" t="e">
        <f>VLOOKUP(C2129,#REF!, 2,FALSE)</f>
        <v>#REF!</v>
      </c>
      <c r="BM2129" s="61" t="s">
        <v>5927</v>
      </c>
      <c r="BN2129" s="61" t="s">
        <v>3204</v>
      </c>
      <c r="BO2129" s="61" t="s">
        <v>5928</v>
      </c>
      <c r="BU2129" s="61" t="s">
        <v>5927</v>
      </c>
      <c r="BV2129" s="61" t="s">
        <v>3204</v>
      </c>
      <c r="BW2129" s="61" t="s">
        <v>5928</v>
      </c>
    </row>
    <row r="2130" spans="51:75">
      <c r="AY2130" s="89" t="e">
        <f>VLOOKUP(C2130,#REF!, 2,FALSE)</f>
        <v>#REF!</v>
      </c>
      <c r="BM2130" s="61" t="s">
        <v>1109</v>
      </c>
      <c r="BN2130" s="61" t="s">
        <v>696</v>
      </c>
      <c r="BO2130" s="61" t="s">
        <v>1381</v>
      </c>
      <c r="BU2130" s="61" t="s">
        <v>1109</v>
      </c>
      <c r="BV2130" s="61" t="s">
        <v>696</v>
      </c>
      <c r="BW2130" s="61" t="s">
        <v>1381</v>
      </c>
    </row>
    <row r="2131" spans="51:75">
      <c r="AY2131" s="89" t="e">
        <f>VLOOKUP(C2131,#REF!, 2,FALSE)</f>
        <v>#REF!</v>
      </c>
      <c r="BM2131" s="61" t="s">
        <v>5930</v>
      </c>
      <c r="BN2131" s="61" t="s">
        <v>805</v>
      </c>
      <c r="BO2131" s="61" t="s">
        <v>1734</v>
      </c>
      <c r="BU2131" s="61" t="s">
        <v>5930</v>
      </c>
      <c r="BV2131" s="61" t="s">
        <v>805</v>
      </c>
      <c r="BW2131" s="61" t="s">
        <v>1734</v>
      </c>
    </row>
    <row r="2132" spans="51:75">
      <c r="AY2132" s="89" t="e">
        <f>VLOOKUP(C2132,#REF!, 2,FALSE)</f>
        <v>#REF!</v>
      </c>
      <c r="BM2132" s="61" t="s">
        <v>5931</v>
      </c>
      <c r="BN2132" s="61" t="s">
        <v>3204</v>
      </c>
      <c r="BO2132" s="61" t="s">
        <v>5932</v>
      </c>
      <c r="BU2132" s="61" t="s">
        <v>5931</v>
      </c>
      <c r="BV2132" s="61" t="s">
        <v>3204</v>
      </c>
      <c r="BW2132" s="61" t="s">
        <v>5932</v>
      </c>
    </row>
    <row r="2133" spans="51:75">
      <c r="AY2133" s="89" t="e">
        <f>VLOOKUP(C2133,#REF!, 2,FALSE)</f>
        <v>#REF!</v>
      </c>
      <c r="BM2133" s="61" t="s">
        <v>5933</v>
      </c>
      <c r="BN2133" s="61" t="s">
        <v>1344</v>
      </c>
      <c r="BO2133" s="61" t="s">
        <v>5174</v>
      </c>
      <c r="BU2133" s="61" t="s">
        <v>5933</v>
      </c>
      <c r="BV2133" s="61" t="s">
        <v>1344</v>
      </c>
      <c r="BW2133" s="61" t="s">
        <v>5174</v>
      </c>
    </row>
    <row r="2134" spans="51:75">
      <c r="AY2134" s="89" t="e">
        <f>VLOOKUP(C2134,#REF!, 2,FALSE)</f>
        <v>#REF!</v>
      </c>
      <c r="BM2134" s="61" t="s">
        <v>5934</v>
      </c>
      <c r="BN2134" s="61" t="s">
        <v>3204</v>
      </c>
      <c r="BO2134" s="61" t="s">
        <v>5935</v>
      </c>
      <c r="BU2134" s="61" t="s">
        <v>5934</v>
      </c>
      <c r="BV2134" s="61" t="s">
        <v>3204</v>
      </c>
      <c r="BW2134" s="61" t="s">
        <v>5935</v>
      </c>
    </row>
    <row r="2135" spans="51:75">
      <c r="AY2135" s="89" t="e">
        <f>VLOOKUP(C2135,#REF!, 2,FALSE)</f>
        <v>#REF!</v>
      </c>
      <c r="BM2135" s="61" t="s">
        <v>5936</v>
      </c>
      <c r="BN2135" s="61" t="s">
        <v>3204</v>
      </c>
      <c r="BO2135" s="61" t="s">
        <v>5370</v>
      </c>
      <c r="BU2135" s="61" t="s">
        <v>5936</v>
      </c>
      <c r="BV2135" s="61" t="s">
        <v>3204</v>
      </c>
      <c r="BW2135" s="61" t="s">
        <v>5370</v>
      </c>
    </row>
    <row r="2136" spans="51:75">
      <c r="AY2136" s="89" t="e">
        <f>VLOOKUP(C2136,#REF!, 2,FALSE)</f>
        <v>#REF!</v>
      </c>
      <c r="BM2136" s="61" t="s">
        <v>5937</v>
      </c>
      <c r="BN2136" s="61" t="s">
        <v>3204</v>
      </c>
      <c r="BO2136" s="61" t="s">
        <v>4253</v>
      </c>
      <c r="BU2136" s="61" t="s">
        <v>5937</v>
      </c>
      <c r="BV2136" s="61" t="s">
        <v>3204</v>
      </c>
      <c r="BW2136" s="61" t="s">
        <v>4253</v>
      </c>
    </row>
    <row r="2137" spans="51:75">
      <c r="AY2137" s="89" t="e">
        <f>VLOOKUP(C2137,#REF!, 2,FALSE)</f>
        <v>#REF!</v>
      </c>
      <c r="BM2137" s="61" t="s">
        <v>1110</v>
      </c>
      <c r="BN2137" s="61" t="s">
        <v>864</v>
      </c>
      <c r="BO2137" s="61" t="s">
        <v>5938</v>
      </c>
      <c r="BU2137" s="61" t="s">
        <v>1110</v>
      </c>
      <c r="BV2137" s="61" t="s">
        <v>864</v>
      </c>
      <c r="BW2137" s="61" t="s">
        <v>5938</v>
      </c>
    </row>
    <row r="2138" spans="51:75">
      <c r="AY2138" s="89" t="e">
        <f>VLOOKUP(C2138,#REF!, 2,FALSE)</f>
        <v>#REF!</v>
      </c>
      <c r="BM2138" s="61" t="s">
        <v>5939</v>
      </c>
      <c r="BN2138" s="61" t="s">
        <v>854</v>
      </c>
      <c r="BO2138" s="61" t="s">
        <v>5940</v>
      </c>
      <c r="BU2138" s="61" t="s">
        <v>5939</v>
      </c>
      <c r="BV2138" s="61" t="s">
        <v>854</v>
      </c>
      <c r="BW2138" s="61" t="s">
        <v>5940</v>
      </c>
    </row>
    <row r="2139" spans="51:75">
      <c r="AY2139" s="89" t="e">
        <f>VLOOKUP(C2139,#REF!, 2,FALSE)</f>
        <v>#REF!</v>
      </c>
      <c r="BM2139" s="61" t="s">
        <v>5941</v>
      </c>
      <c r="BN2139" s="61" t="s">
        <v>1344</v>
      </c>
      <c r="BO2139" s="61" t="s">
        <v>5942</v>
      </c>
      <c r="BU2139" s="61" t="s">
        <v>5941</v>
      </c>
      <c r="BV2139" s="61" t="s">
        <v>1344</v>
      </c>
      <c r="BW2139" s="61" t="s">
        <v>5942</v>
      </c>
    </row>
    <row r="2140" spans="51:75">
      <c r="AY2140" s="89" t="e">
        <f>VLOOKUP(C2140,#REF!, 2,FALSE)</f>
        <v>#REF!</v>
      </c>
      <c r="BM2140" s="61" t="s">
        <v>5943</v>
      </c>
      <c r="BN2140" s="61" t="s">
        <v>3204</v>
      </c>
      <c r="BO2140" s="61" t="s">
        <v>5944</v>
      </c>
      <c r="BU2140" s="61" t="s">
        <v>5943</v>
      </c>
      <c r="BV2140" s="61" t="s">
        <v>3204</v>
      </c>
      <c r="BW2140" s="61" t="s">
        <v>5944</v>
      </c>
    </row>
    <row r="2141" spans="51:75">
      <c r="AY2141" s="89" t="e">
        <f>VLOOKUP(C2141,#REF!, 2,FALSE)</f>
        <v>#REF!</v>
      </c>
      <c r="BM2141" s="61" t="s">
        <v>5945</v>
      </c>
      <c r="BN2141" s="61" t="s">
        <v>1344</v>
      </c>
      <c r="BO2141" s="61" t="s">
        <v>5946</v>
      </c>
      <c r="BU2141" s="61" t="s">
        <v>5945</v>
      </c>
      <c r="BV2141" s="61" t="s">
        <v>1344</v>
      </c>
      <c r="BW2141" s="61" t="s">
        <v>5946</v>
      </c>
    </row>
    <row r="2142" spans="51:75">
      <c r="AY2142" s="89" t="e">
        <f>VLOOKUP(C2142,#REF!, 2,FALSE)</f>
        <v>#REF!</v>
      </c>
      <c r="BM2142" s="61" t="s">
        <v>1111</v>
      </c>
      <c r="BN2142" s="61" t="s">
        <v>864</v>
      </c>
      <c r="BO2142" s="61" t="s">
        <v>5947</v>
      </c>
      <c r="BU2142" s="61" t="s">
        <v>1111</v>
      </c>
      <c r="BV2142" s="61" t="s">
        <v>864</v>
      </c>
      <c r="BW2142" s="61" t="s">
        <v>5947</v>
      </c>
    </row>
    <row r="2143" spans="51:75">
      <c r="AY2143" s="89" t="e">
        <f>VLOOKUP(C2143,#REF!, 2,FALSE)</f>
        <v>#REF!</v>
      </c>
      <c r="BM2143" s="61" t="s">
        <v>5948</v>
      </c>
      <c r="BN2143" s="61" t="s">
        <v>773</v>
      </c>
      <c r="BO2143" s="61" t="s">
        <v>3622</v>
      </c>
      <c r="BU2143" s="61" t="s">
        <v>5948</v>
      </c>
      <c r="BV2143" s="61" t="s">
        <v>773</v>
      </c>
      <c r="BW2143" s="61" t="s">
        <v>3622</v>
      </c>
    </row>
    <row r="2144" spans="51:75">
      <c r="AY2144" s="89" t="e">
        <f>VLOOKUP(C2144,#REF!, 2,FALSE)</f>
        <v>#REF!</v>
      </c>
      <c r="BM2144" s="61" t="s">
        <v>5949</v>
      </c>
      <c r="BN2144" s="61" t="s">
        <v>1344</v>
      </c>
      <c r="BO2144" s="61" t="s">
        <v>5950</v>
      </c>
      <c r="BU2144" s="61" t="s">
        <v>5949</v>
      </c>
      <c r="BV2144" s="61" t="s">
        <v>1344</v>
      </c>
      <c r="BW2144" s="61" t="s">
        <v>5950</v>
      </c>
    </row>
    <row r="2145" spans="51:75">
      <c r="AY2145" s="89" t="e">
        <f>VLOOKUP(C2145,#REF!, 2,FALSE)</f>
        <v>#REF!</v>
      </c>
      <c r="BM2145" s="61" t="s">
        <v>5951</v>
      </c>
      <c r="BN2145" s="61" t="s">
        <v>928</v>
      </c>
      <c r="BO2145" s="61" t="s">
        <v>5952</v>
      </c>
      <c r="BU2145" s="61" t="s">
        <v>5951</v>
      </c>
      <c r="BV2145" s="61" t="s">
        <v>928</v>
      </c>
      <c r="BW2145" s="61" t="s">
        <v>5952</v>
      </c>
    </row>
    <row r="2146" spans="51:75">
      <c r="AY2146" s="89" t="e">
        <f>VLOOKUP(C2146,#REF!, 2,FALSE)</f>
        <v>#REF!</v>
      </c>
      <c r="BM2146" s="61" t="s">
        <v>5953</v>
      </c>
      <c r="BN2146" s="61" t="s">
        <v>621</v>
      </c>
      <c r="BO2146" s="61" t="s">
        <v>5954</v>
      </c>
      <c r="BU2146" s="61" t="s">
        <v>5953</v>
      </c>
      <c r="BV2146" s="61" t="s">
        <v>621</v>
      </c>
      <c r="BW2146" s="61" t="s">
        <v>5954</v>
      </c>
    </row>
    <row r="2147" spans="51:75">
      <c r="AY2147" s="89" t="e">
        <f>VLOOKUP(C2147,#REF!, 2,FALSE)</f>
        <v>#REF!</v>
      </c>
      <c r="BM2147" s="61" t="s">
        <v>5955</v>
      </c>
      <c r="BN2147" s="61" t="s">
        <v>657</v>
      </c>
      <c r="BO2147" s="61" t="s">
        <v>5956</v>
      </c>
      <c r="BU2147" s="61" t="s">
        <v>5955</v>
      </c>
      <c r="BV2147" s="61" t="s">
        <v>657</v>
      </c>
      <c r="BW2147" s="61" t="s">
        <v>5956</v>
      </c>
    </row>
    <row r="2148" spans="51:75">
      <c r="AY2148" s="89" t="e">
        <f>VLOOKUP(C2148,#REF!, 2,FALSE)</f>
        <v>#REF!</v>
      </c>
      <c r="BM2148" s="61" t="s">
        <v>5957</v>
      </c>
      <c r="BN2148" s="61" t="s">
        <v>3089</v>
      </c>
      <c r="BO2148" s="61" t="s">
        <v>5958</v>
      </c>
      <c r="BU2148" s="61" t="s">
        <v>5957</v>
      </c>
      <c r="BV2148" s="61" t="s">
        <v>3089</v>
      </c>
      <c r="BW2148" s="61" t="s">
        <v>5958</v>
      </c>
    </row>
    <row r="2149" spans="51:75">
      <c r="AY2149" s="89" t="e">
        <f>VLOOKUP(C2149,#REF!, 2,FALSE)</f>
        <v>#REF!</v>
      </c>
      <c r="BM2149" s="61" t="s">
        <v>1112</v>
      </c>
      <c r="BN2149" s="61" t="s">
        <v>2985</v>
      </c>
      <c r="BO2149" s="61" t="s">
        <v>2985</v>
      </c>
      <c r="BU2149" s="61" t="s">
        <v>1112</v>
      </c>
      <c r="BV2149" s="61" t="s">
        <v>2985</v>
      </c>
      <c r="BW2149" s="61" t="s">
        <v>2985</v>
      </c>
    </row>
    <row r="2150" spans="51:75">
      <c r="AY2150" s="89" t="e">
        <f>VLOOKUP(C2150,#REF!, 2,FALSE)</f>
        <v>#REF!</v>
      </c>
      <c r="BM2150" s="61" t="s">
        <v>5960</v>
      </c>
      <c r="BN2150" s="61" t="s">
        <v>3030</v>
      </c>
      <c r="BO2150" s="61" t="s">
        <v>2985</v>
      </c>
      <c r="BU2150" s="61" t="s">
        <v>5960</v>
      </c>
      <c r="BV2150" s="61" t="s">
        <v>3030</v>
      </c>
      <c r="BW2150" s="61" t="s">
        <v>2985</v>
      </c>
    </row>
    <row r="2151" spans="51:75">
      <c r="AY2151" s="89" t="e">
        <f>VLOOKUP(C2151,#REF!, 2,FALSE)</f>
        <v>#REF!</v>
      </c>
      <c r="BM2151" s="61" t="s">
        <v>5961</v>
      </c>
      <c r="BN2151" s="61" t="s">
        <v>5962</v>
      </c>
      <c r="BO2151" s="61" t="s">
        <v>2168</v>
      </c>
      <c r="BU2151" s="61" t="s">
        <v>5961</v>
      </c>
      <c r="BV2151" s="61" t="s">
        <v>5962</v>
      </c>
      <c r="BW2151" s="61" t="s">
        <v>2168</v>
      </c>
    </row>
    <row r="2152" spans="51:75">
      <c r="AY2152" s="89" t="e">
        <f>VLOOKUP(C2152,#REF!, 2,FALSE)</f>
        <v>#REF!</v>
      </c>
      <c r="BM2152" s="61" t="s">
        <v>5964</v>
      </c>
      <c r="BN2152" s="61" t="s">
        <v>1269</v>
      </c>
      <c r="BO2152" s="61" t="s">
        <v>5965</v>
      </c>
      <c r="BU2152" s="61" t="s">
        <v>5964</v>
      </c>
      <c r="BV2152" s="61" t="s">
        <v>1269</v>
      </c>
      <c r="BW2152" s="61" t="s">
        <v>5965</v>
      </c>
    </row>
    <row r="2153" spans="51:75">
      <c r="AY2153" s="89" t="e">
        <f>VLOOKUP(C2153,#REF!, 2,FALSE)</f>
        <v>#REF!</v>
      </c>
      <c r="BM2153" s="61" t="s">
        <v>5966</v>
      </c>
      <c r="BN2153" s="61" t="s">
        <v>630</v>
      </c>
      <c r="BO2153" s="61" t="s">
        <v>2554</v>
      </c>
      <c r="BU2153" s="61" t="s">
        <v>5966</v>
      </c>
      <c r="BV2153" s="61" t="s">
        <v>630</v>
      </c>
      <c r="BW2153" s="61" t="s">
        <v>2554</v>
      </c>
    </row>
    <row r="2154" spans="51:75">
      <c r="AY2154" s="89" t="e">
        <f>VLOOKUP(C2154,#REF!, 2,FALSE)</f>
        <v>#REF!</v>
      </c>
      <c r="BM2154" s="61" t="s">
        <v>5967</v>
      </c>
      <c r="BN2154" s="61" t="s">
        <v>3254</v>
      </c>
      <c r="BO2154" s="61" t="s">
        <v>5968</v>
      </c>
      <c r="BU2154" s="61" t="s">
        <v>5967</v>
      </c>
      <c r="BV2154" s="61" t="s">
        <v>3254</v>
      </c>
      <c r="BW2154" s="61" t="s">
        <v>5968</v>
      </c>
    </row>
    <row r="2155" spans="51:75">
      <c r="AY2155" s="89" t="e">
        <f>VLOOKUP(C2155,#REF!, 2,FALSE)</f>
        <v>#REF!</v>
      </c>
      <c r="BM2155" s="61" t="s">
        <v>5969</v>
      </c>
      <c r="BN2155" s="61" t="s">
        <v>638</v>
      </c>
      <c r="BO2155" s="61" t="s">
        <v>4768</v>
      </c>
      <c r="BU2155" s="61" t="s">
        <v>5969</v>
      </c>
      <c r="BV2155" s="61" t="s">
        <v>638</v>
      </c>
      <c r="BW2155" s="61" t="s">
        <v>4768</v>
      </c>
    </row>
    <row r="2156" spans="51:75">
      <c r="AY2156" s="89" t="e">
        <f>VLOOKUP(C2156,#REF!, 2,FALSE)</f>
        <v>#REF!</v>
      </c>
      <c r="BM2156" s="61" t="s">
        <v>5971</v>
      </c>
      <c r="BN2156" s="61" t="s">
        <v>630</v>
      </c>
      <c r="BO2156" s="61" t="s">
        <v>3440</v>
      </c>
      <c r="BU2156" s="61" t="s">
        <v>5971</v>
      </c>
      <c r="BV2156" s="61" t="s">
        <v>630</v>
      </c>
      <c r="BW2156" s="61" t="s">
        <v>3440</v>
      </c>
    </row>
    <row r="2157" spans="51:75">
      <c r="AY2157" s="89" t="e">
        <f>VLOOKUP(C2157,#REF!, 2,FALSE)</f>
        <v>#REF!</v>
      </c>
      <c r="BM2157" s="61" t="s">
        <v>5973</v>
      </c>
      <c r="BN2157" s="61" t="s">
        <v>1015</v>
      </c>
      <c r="BO2157" s="61" t="s">
        <v>3969</v>
      </c>
      <c r="BU2157" s="61" t="s">
        <v>5973</v>
      </c>
      <c r="BV2157" s="61" t="s">
        <v>1015</v>
      </c>
      <c r="BW2157" s="61" t="s">
        <v>3969</v>
      </c>
    </row>
    <row r="2158" spans="51:75">
      <c r="AY2158" s="89" t="e">
        <f>VLOOKUP(C2158,#REF!, 2,FALSE)</f>
        <v>#REF!</v>
      </c>
      <c r="BM2158" s="61" t="s">
        <v>5976</v>
      </c>
      <c r="BN2158" s="61" t="s">
        <v>707</v>
      </c>
      <c r="BO2158" s="61" t="s">
        <v>3379</v>
      </c>
      <c r="BU2158" s="61" t="s">
        <v>5976</v>
      </c>
      <c r="BV2158" s="61" t="s">
        <v>707</v>
      </c>
      <c r="BW2158" s="61" t="s">
        <v>3379</v>
      </c>
    </row>
    <row r="2159" spans="51:75">
      <c r="AY2159" s="89" t="e">
        <f>VLOOKUP(C2159,#REF!, 2,FALSE)</f>
        <v>#REF!</v>
      </c>
      <c r="BM2159" s="61" t="s">
        <v>5978</v>
      </c>
      <c r="BN2159" s="61" t="s">
        <v>664</v>
      </c>
      <c r="BO2159" s="61" t="s">
        <v>5979</v>
      </c>
      <c r="BU2159" s="61" t="s">
        <v>5978</v>
      </c>
      <c r="BV2159" s="61" t="s">
        <v>664</v>
      </c>
      <c r="BW2159" s="61" t="s">
        <v>5979</v>
      </c>
    </row>
    <row r="2160" spans="51:75">
      <c r="AY2160" s="89" t="e">
        <f>VLOOKUP(C2160,#REF!, 2,FALSE)</f>
        <v>#REF!</v>
      </c>
      <c r="BM2160" s="61" t="s">
        <v>5980</v>
      </c>
      <c r="BN2160" s="61" t="s">
        <v>3030</v>
      </c>
      <c r="BO2160" s="61" t="s">
        <v>4451</v>
      </c>
      <c r="BU2160" s="61" t="s">
        <v>5980</v>
      </c>
      <c r="BV2160" s="61" t="s">
        <v>3030</v>
      </c>
      <c r="BW2160" s="61" t="s">
        <v>4451</v>
      </c>
    </row>
    <row r="2161" spans="51:75">
      <c r="AY2161" s="89" t="e">
        <f>VLOOKUP(C2161,#REF!, 2,FALSE)</f>
        <v>#REF!</v>
      </c>
      <c r="BM2161" s="61" t="s">
        <v>5981</v>
      </c>
      <c r="BN2161" s="61" t="s">
        <v>3030</v>
      </c>
      <c r="BO2161" s="61" t="s">
        <v>5982</v>
      </c>
      <c r="BU2161" s="61" t="s">
        <v>5981</v>
      </c>
      <c r="BV2161" s="61" t="s">
        <v>3030</v>
      </c>
      <c r="BW2161" s="61" t="s">
        <v>5982</v>
      </c>
    </row>
    <row r="2162" spans="51:75">
      <c r="AY2162" s="89" t="e">
        <f>VLOOKUP(C2162,#REF!, 2,FALSE)</f>
        <v>#REF!</v>
      </c>
      <c r="BM2162" s="61" t="s">
        <v>5983</v>
      </c>
      <c r="BN2162" s="61" t="s">
        <v>664</v>
      </c>
      <c r="BO2162" s="61" t="s">
        <v>5984</v>
      </c>
      <c r="BU2162" s="61" t="s">
        <v>5983</v>
      </c>
      <c r="BV2162" s="61" t="s">
        <v>664</v>
      </c>
      <c r="BW2162" s="61" t="s">
        <v>5984</v>
      </c>
    </row>
    <row r="2163" spans="51:75">
      <c r="AY2163" s="89" t="e">
        <f>VLOOKUP(C2163,#REF!, 2,FALSE)</f>
        <v>#REF!</v>
      </c>
      <c r="BM2163" s="61" t="s">
        <v>1113</v>
      </c>
      <c r="BN2163" s="61" t="s">
        <v>671</v>
      </c>
      <c r="BO2163" s="61" t="s">
        <v>5985</v>
      </c>
      <c r="BU2163" s="61" t="s">
        <v>1113</v>
      </c>
      <c r="BV2163" s="61" t="s">
        <v>671</v>
      </c>
      <c r="BW2163" s="61" t="s">
        <v>5985</v>
      </c>
    </row>
    <row r="2164" spans="51:75">
      <c r="AY2164" s="89" t="e">
        <f>VLOOKUP(C2164,#REF!, 2,FALSE)</f>
        <v>#REF!</v>
      </c>
      <c r="BM2164" s="61" t="s">
        <v>5986</v>
      </c>
      <c r="BN2164" s="61" t="s">
        <v>621</v>
      </c>
      <c r="BO2164" s="61" t="s">
        <v>4434</v>
      </c>
      <c r="BU2164" s="61" t="s">
        <v>5986</v>
      </c>
      <c r="BV2164" s="61" t="s">
        <v>621</v>
      </c>
      <c r="BW2164" s="61" t="s">
        <v>4434</v>
      </c>
    </row>
    <row r="2165" spans="51:75">
      <c r="AY2165" s="89" t="e">
        <f>VLOOKUP(C2165,#REF!, 2,FALSE)</f>
        <v>#REF!</v>
      </c>
      <c r="BM2165" s="61" t="s">
        <v>5987</v>
      </c>
      <c r="BN2165" s="61" t="s">
        <v>16990</v>
      </c>
      <c r="BO2165" s="61" t="s">
        <v>1195</v>
      </c>
      <c r="BU2165" s="61" t="s">
        <v>5987</v>
      </c>
      <c r="BV2165" s="61" t="s">
        <v>16990</v>
      </c>
      <c r="BW2165" s="61" t="s">
        <v>1195</v>
      </c>
    </row>
    <row r="2166" spans="51:75">
      <c r="AY2166" s="89" t="e">
        <f>VLOOKUP(C2166,#REF!, 2,FALSE)</f>
        <v>#REF!</v>
      </c>
      <c r="BM2166" s="61" t="s">
        <v>5988</v>
      </c>
      <c r="BN2166" s="61" t="s">
        <v>3007</v>
      </c>
      <c r="BO2166" s="61" t="s">
        <v>2985</v>
      </c>
      <c r="BU2166" s="61" t="s">
        <v>5988</v>
      </c>
      <c r="BV2166" s="61" t="s">
        <v>3007</v>
      </c>
      <c r="BW2166" s="61" t="s">
        <v>2985</v>
      </c>
    </row>
    <row r="2167" spans="51:75">
      <c r="AY2167" s="89" t="e">
        <f>VLOOKUP(C2167,#REF!, 2,FALSE)</f>
        <v>#REF!</v>
      </c>
      <c r="BM2167" s="61" t="s">
        <v>5989</v>
      </c>
      <c r="BN2167" s="61" t="s">
        <v>633</v>
      </c>
      <c r="BO2167" s="61" t="s">
        <v>2985</v>
      </c>
      <c r="BU2167" s="61" t="s">
        <v>5989</v>
      </c>
      <c r="BV2167" s="61" t="s">
        <v>633</v>
      </c>
      <c r="BW2167" s="61" t="s">
        <v>2985</v>
      </c>
    </row>
    <row r="2168" spans="51:75">
      <c r="AY2168" s="89" t="e">
        <f>VLOOKUP(C2168,#REF!, 2,FALSE)</f>
        <v>#REF!</v>
      </c>
      <c r="BM2168" s="61" t="s">
        <v>5990</v>
      </c>
      <c r="BN2168" s="61" t="s">
        <v>3047</v>
      </c>
      <c r="BO2168" s="61" t="s">
        <v>5991</v>
      </c>
      <c r="BU2168" s="61" t="s">
        <v>5990</v>
      </c>
      <c r="BV2168" s="61" t="s">
        <v>3047</v>
      </c>
      <c r="BW2168" s="61" t="s">
        <v>5991</v>
      </c>
    </row>
    <row r="2169" spans="51:75">
      <c r="AY2169" s="89" t="e">
        <f>VLOOKUP(C2169,#REF!, 2,FALSE)</f>
        <v>#REF!</v>
      </c>
      <c r="BM2169" s="61" t="s">
        <v>5992</v>
      </c>
      <c r="BN2169" s="61" t="s">
        <v>615</v>
      </c>
      <c r="BO2169" s="61" t="s">
        <v>5993</v>
      </c>
      <c r="BU2169" s="61" t="s">
        <v>5992</v>
      </c>
      <c r="BV2169" s="61" t="s">
        <v>615</v>
      </c>
      <c r="BW2169" s="61" t="s">
        <v>5993</v>
      </c>
    </row>
    <row r="2170" spans="51:75">
      <c r="AY2170" s="89" t="e">
        <f>VLOOKUP(C2170,#REF!, 2,FALSE)</f>
        <v>#REF!</v>
      </c>
      <c r="BM2170" s="61" t="s">
        <v>1114</v>
      </c>
      <c r="BN2170" s="61" t="s">
        <v>1127</v>
      </c>
      <c r="BO2170" s="61" t="s">
        <v>5994</v>
      </c>
      <c r="BU2170" s="61" t="s">
        <v>1114</v>
      </c>
      <c r="BV2170" s="61" t="s">
        <v>1127</v>
      </c>
      <c r="BW2170" s="61" t="s">
        <v>5994</v>
      </c>
    </row>
    <row r="2171" spans="51:75">
      <c r="AY2171" s="89" t="e">
        <f>VLOOKUP(C2171,#REF!, 2,FALSE)</f>
        <v>#REF!</v>
      </c>
      <c r="BM2171" s="61" t="s">
        <v>5995</v>
      </c>
      <c r="BN2171" s="61" t="s">
        <v>3204</v>
      </c>
      <c r="BO2171" s="61" t="s">
        <v>2985</v>
      </c>
      <c r="BU2171" s="61" t="s">
        <v>5995</v>
      </c>
      <c r="BV2171" s="61" t="s">
        <v>3204</v>
      </c>
      <c r="BW2171" s="61" t="s">
        <v>2985</v>
      </c>
    </row>
    <row r="2172" spans="51:75">
      <c r="AY2172" s="89" t="e">
        <f>VLOOKUP(C2172,#REF!, 2,FALSE)</f>
        <v>#REF!</v>
      </c>
      <c r="BM2172" s="61" t="s">
        <v>170</v>
      </c>
      <c r="BN2172" s="61" t="s">
        <v>3204</v>
      </c>
      <c r="BO2172" s="61" t="s">
        <v>2985</v>
      </c>
      <c r="BU2172" s="61" t="s">
        <v>170</v>
      </c>
      <c r="BV2172" s="61" t="s">
        <v>3204</v>
      </c>
      <c r="BW2172" s="61" t="s">
        <v>2985</v>
      </c>
    </row>
    <row r="2173" spans="51:75">
      <c r="AY2173" s="89" t="e">
        <f>VLOOKUP(C2173,#REF!, 2,FALSE)</f>
        <v>#REF!</v>
      </c>
      <c r="BM2173" s="61" t="s">
        <v>5996</v>
      </c>
      <c r="BN2173" s="61" t="s">
        <v>3085</v>
      </c>
      <c r="BO2173" s="61" t="s">
        <v>2985</v>
      </c>
      <c r="BU2173" s="61" t="s">
        <v>5996</v>
      </c>
      <c r="BV2173" s="61" t="s">
        <v>3085</v>
      </c>
      <c r="BW2173" s="61" t="s">
        <v>2985</v>
      </c>
    </row>
    <row r="2174" spans="51:75">
      <c r="AY2174" s="89" t="e">
        <f>VLOOKUP(C2174,#REF!, 2,FALSE)</f>
        <v>#REF!</v>
      </c>
      <c r="BM2174" s="61" t="s">
        <v>5997</v>
      </c>
      <c r="BN2174" s="61" t="s">
        <v>2985</v>
      </c>
      <c r="BO2174" s="61" t="s">
        <v>5998</v>
      </c>
      <c r="BU2174" s="61" t="s">
        <v>5997</v>
      </c>
      <c r="BV2174" s="61" t="s">
        <v>2985</v>
      </c>
      <c r="BW2174" s="61" t="s">
        <v>5998</v>
      </c>
    </row>
    <row r="2175" spans="51:75">
      <c r="AY2175" s="89" t="e">
        <f>VLOOKUP(C2175,#REF!, 2,FALSE)</f>
        <v>#REF!</v>
      </c>
      <c r="BM2175" s="61" t="s">
        <v>5999</v>
      </c>
      <c r="BN2175" s="61" t="s">
        <v>2985</v>
      </c>
      <c r="BO2175" s="61" t="s">
        <v>2985</v>
      </c>
      <c r="BU2175" s="61" t="s">
        <v>5999</v>
      </c>
      <c r="BV2175" s="61" t="s">
        <v>2985</v>
      </c>
      <c r="BW2175" s="61" t="s">
        <v>2985</v>
      </c>
    </row>
    <row r="2176" spans="51:75">
      <c r="AY2176" s="89" t="e">
        <f>VLOOKUP(C2176,#REF!, 2,FALSE)</f>
        <v>#REF!</v>
      </c>
      <c r="BM2176" s="61" t="s">
        <v>6000</v>
      </c>
      <c r="BN2176" s="61" t="s">
        <v>2985</v>
      </c>
      <c r="BO2176" s="61" t="s">
        <v>2985</v>
      </c>
      <c r="BU2176" s="61" t="s">
        <v>6000</v>
      </c>
      <c r="BV2176" s="61" t="s">
        <v>2985</v>
      </c>
      <c r="BW2176" s="61" t="s">
        <v>2985</v>
      </c>
    </row>
    <row r="2177" spans="51:75">
      <c r="AY2177" s="89" t="e">
        <f>VLOOKUP(C2177,#REF!, 2,FALSE)</f>
        <v>#REF!</v>
      </c>
      <c r="BM2177" s="61" t="s">
        <v>6001</v>
      </c>
      <c r="BN2177" s="61" t="s">
        <v>623</v>
      </c>
      <c r="BO2177" s="61" t="s">
        <v>6002</v>
      </c>
      <c r="BU2177" s="61" t="s">
        <v>6001</v>
      </c>
      <c r="BV2177" s="61" t="s">
        <v>623</v>
      </c>
      <c r="BW2177" s="61" t="s">
        <v>6002</v>
      </c>
    </row>
    <row r="2178" spans="51:75">
      <c r="AY2178" s="89" t="e">
        <f>VLOOKUP(C2178,#REF!, 2,FALSE)</f>
        <v>#REF!</v>
      </c>
      <c r="BM2178" s="61" t="s">
        <v>1115</v>
      </c>
      <c r="BN2178" s="61" t="s">
        <v>625</v>
      </c>
      <c r="BO2178" s="61" t="s">
        <v>2267</v>
      </c>
      <c r="BU2178" s="61" t="s">
        <v>1115</v>
      </c>
      <c r="BV2178" s="61" t="s">
        <v>625</v>
      </c>
      <c r="BW2178" s="61" t="s">
        <v>2267</v>
      </c>
    </row>
    <row r="2179" spans="51:75">
      <c r="AY2179" s="89" t="e">
        <f>VLOOKUP(C2179,#REF!, 2,FALSE)</f>
        <v>#REF!</v>
      </c>
      <c r="BM2179" s="61" t="s">
        <v>6003</v>
      </c>
      <c r="BN2179" s="61" t="s">
        <v>805</v>
      </c>
      <c r="BO2179" s="61" t="s">
        <v>6004</v>
      </c>
      <c r="BU2179" s="61" t="s">
        <v>6003</v>
      </c>
      <c r="BV2179" s="61" t="s">
        <v>805</v>
      </c>
      <c r="BW2179" s="61" t="s">
        <v>6004</v>
      </c>
    </row>
    <row r="2180" spans="51:75">
      <c r="AY2180" s="89" t="e">
        <f>VLOOKUP(C2180,#REF!, 2,FALSE)</f>
        <v>#REF!</v>
      </c>
      <c r="BM2180" s="61" t="s">
        <v>6005</v>
      </c>
      <c r="BN2180" s="61" t="s">
        <v>3254</v>
      </c>
      <c r="BO2180" s="61" t="s">
        <v>772</v>
      </c>
      <c r="BU2180" s="61" t="s">
        <v>6005</v>
      </c>
      <c r="BV2180" s="61" t="s">
        <v>3254</v>
      </c>
      <c r="BW2180" s="61" t="s">
        <v>772</v>
      </c>
    </row>
    <row r="2181" spans="51:75">
      <c r="AY2181" s="89" t="e">
        <f>VLOOKUP(C2181,#REF!, 2,FALSE)</f>
        <v>#REF!</v>
      </c>
      <c r="BM2181" s="61" t="s">
        <v>6006</v>
      </c>
      <c r="BN2181" s="61" t="s">
        <v>618</v>
      </c>
      <c r="BO2181" s="61" t="s">
        <v>6007</v>
      </c>
      <c r="BU2181" s="61" t="s">
        <v>6006</v>
      </c>
      <c r="BV2181" s="61" t="s">
        <v>618</v>
      </c>
      <c r="BW2181" s="61" t="s">
        <v>6007</v>
      </c>
    </row>
    <row r="2182" spans="51:75">
      <c r="AY2182" s="89" t="e">
        <f>VLOOKUP(C2182,#REF!, 2,FALSE)</f>
        <v>#REF!</v>
      </c>
      <c r="BM2182" s="61" t="s">
        <v>6008</v>
      </c>
      <c r="BN2182" s="61" t="s">
        <v>2985</v>
      </c>
      <c r="BO2182" s="61" t="s">
        <v>6009</v>
      </c>
      <c r="BU2182" s="61" t="s">
        <v>6008</v>
      </c>
      <c r="BV2182" s="61" t="s">
        <v>2985</v>
      </c>
      <c r="BW2182" s="61" t="s">
        <v>6009</v>
      </c>
    </row>
    <row r="2183" spans="51:75">
      <c r="AY2183" s="89" t="e">
        <f>VLOOKUP(C2183,#REF!, 2,FALSE)</f>
        <v>#REF!</v>
      </c>
      <c r="BM2183" s="61" t="s">
        <v>6010</v>
      </c>
      <c r="BN2183" s="61" t="s">
        <v>3007</v>
      </c>
      <c r="BO2183" s="61" t="s">
        <v>1780</v>
      </c>
      <c r="BU2183" s="61" t="s">
        <v>6010</v>
      </c>
      <c r="BV2183" s="61" t="s">
        <v>3007</v>
      </c>
      <c r="BW2183" s="61" t="s">
        <v>1780</v>
      </c>
    </row>
    <row r="2184" spans="51:75">
      <c r="AY2184" s="89" t="e">
        <f>VLOOKUP(C2184,#REF!, 2,FALSE)</f>
        <v>#REF!</v>
      </c>
      <c r="BM2184" s="61" t="s">
        <v>6011</v>
      </c>
      <c r="BN2184" s="61" t="s">
        <v>615</v>
      </c>
      <c r="BO2184" s="61" t="s">
        <v>1125</v>
      </c>
      <c r="BU2184" s="61" t="s">
        <v>6011</v>
      </c>
      <c r="BV2184" s="61" t="s">
        <v>615</v>
      </c>
      <c r="BW2184" s="61" t="s">
        <v>1125</v>
      </c>
    </row>
    <row r="2185" spans="51:75">
      <c r="AY2185" s="89" t="e">
        <f>VLOOKUP(C2185,#REF!, 2,FALSE)</f>
        <v>#REF!</v>
      </c>
      <c r="BM2185" s="61" t="s">
        <v>6012</v>
      </c>
      <c r="BN2185" s="61" t="s">
        <v>638</v>
      </c>
      <c r="BO2185" s="61" t="s">
        <v>1018</v>
      </c>
      <c r="BU2185" s="61" t="s">
        <v>6012</v>
      </c>
      <c r="BV2185" s="61" t="s">
        <v>638</v>
      </c>
      <c r="BW2185" s="61" t="s">
        <v>1018</v>
      </c>
    </row>
    <row r="2186" spans="51:75">
      <c r="AY2186" s="89" t="e">
        <f>VLOOKUP(C2186,#REF!, 2,FALSE)</f>
        <v>#REF!</v>
      </c>
      <c r="BM2186" s="61" t="s">
        <v>6013</v>
      </c>
      <c r="BN2186" s="61" t="s">
        <v>633</v>
      </c>
      <c r="BO2186" s="61" t="s">
        <v>1167</v>
      </c>
      <c r="BU2186" s="61" t="s">
        <v>6013</v>
      </c>
      <c r="BV2186" s="61" t="s">
        <v>633</v>
      </c>
      <c r="BW2186" s="61" t="s">
        <v>1167</v>
      </c>
    </row>
    <row r="2187" spans="51:75">
      <c r="AY2187" s="89" t="e">
        <f>VLOOKUP(C2187,#REF!, 2,FALSE)</f>
        <v>#REF!</v>
      </c>
      <c r="BM2187" s="61" t="s">
        <v>6014</v>
      </c>
      <c r="BN2187" s="61" t="s">
        <v>615</v>
      </c>
      <c r="BO2187" s="61" t="s">
        <v>1377</v>
      </c>
      <c r="BU2187" s="61" t="s">
        <v>6014</v>
      </c>
      <c r="BV2187" s="61" t="s">
        <v>615</v>
      </c>
      <c r="BW2187" s="61" t="s">
        <v>1377</v>
      </c>
    </row>
    <row r="2188" spans="51:75">
      <c r="AY2188" s="89" t="e">
        <f>VLOOKUP(C2188,#REF!, 2,FALSE)</f>
        <v>#REF!</v>
      </c>
      <c r="BM2188" s="61" t="s">
        <v>6016</v>
      </c>
      <c r="BN2188" s="61" t="s">
        <v>3007</v>
      </c>
      <c r="BO2188" s="61" t="s">
        <v>2985</v>
      </c>
      <c r="BU2188" s="61" t="s">
        <v>6016</v>
      </c>
      <c r="BV2188" s="61" t="s">
        <v>3007</v>
      </c>
      <c r="BW2188" s="61" t="s">
        <v>2985</v>
      </c>
    </row>
    <row r="2189" spans="51:75">
      <c r="AY2189" s="89" t="e">
        <f>VLOOKUP(C2189,#REF!, 2,FALSE)</f>
        <v>#REF!</v>
      </c>
      <c r="BM2189" s="61" t="s">
        <v>6017</v>
      </c>
      <c r="BN2189" s="61" t="s">
        <v>3007</v>
      </c>
      <c r="BO2189" s="61" t="s">
        <v>2985</v>
      </c>
      <c r="BU2189" s="61" t="s">
        <v>6017</v>
      </c>
      <c r="BV2189" s="61" t="s">
        <v>3007</v>
      </c>
      <c r="BW2189" s="61" t="s">
        <v>2985</v>
      </c>
    </row>
    <row r="2190" spans="51:75">
      <c r="AY2190" s="89" t="e">
        <f>VLOOKUP(C2190,#REF!, 2,FALSE)</f>
        <v>#REF!</v>
      </c>
      <c r="BM2190" s="61" t="s">
        <v>6018</v>
      </c>
      <c r="BN2190" s="61" t="s">
        <v>3007</v>
      </c>
      <c r="BO2190" s="61" t="s">
        <v>2985</v>
      </c>
      <c r="BU2190" s="61" t="s">
        <v>6018</v>
      </c>
      <c r="BV2190" s="61" t="s">
        <v>3007</v>
      </c>
      <c r="BW2190" s="61" t="s">
        <v>2985</v>
      </c>
    </row>
    <row r="2191" spans="51:75">
      <c r="AY2191" s="89" t="e">
        <f>VLOOKUP(C2191,#REF!, 2,FALSE)</f>
        <v>#REF!</v>
      </c>
      <c r="BM2191" s="61" t="s">
        <v>1116</v>
      </c>
      <c r="BN2191" s="61" t="s">
        <v>641</v>
      </c>
      <c r="BO2191" s="61" t="s">
        <v>3112</v>
      </c>
      <c r="BU2191" s="61" t="s">
        <v>1116</v>
      </c>
      <c r="BV2191" s="61" t="s">
        <v>641</v>
      </c>
      <c r="BW2191" s="61" t="s">
        <v>3112</v>
      </c>
    </row>
    <row r="2192" spans="51:75">
      <c r="AY2192" s="89" t="e">
        <f>VLOOKUP(C2192,#REF!, 2,FALSE)</f>
        <v>#REF!</v>
      </c>
      <c r="BM2192" s="61" t="s">
        <v>6019</v>
      </c>
      <c r="BN2192" s="61" t="s">
        <v>3004</v>
      </c>
      <c r="BO2192" s="61" t="s">
        <v>6020</v>
      </c>
      <c r="BU2192" s="61" t="s">
        <v>6019</v>
      </c>
      <c r="BV2192" s="61" t="s">
        <v>3004</v>
      </c>
      <c r="BW2192" s="61" t="s">
        <v>6020</v>
      </c>
    </row>
    <row r="2193" spans="51:75">
      <c r="AY2193" s="89" t="e">
        <f>VLOOKUP(C2193,#REF!, 2,FALSE)</f>
        <v>#REF!</v>
      </c>
      <c r="BM2193" s="61" t="s">
        <v>1117</v>
      </c>
      <c r="BN2193" s="61" t="s">
        <v>1344</v>
      </c>
      <c r="BO2193" s="61" t="s">
        <v>6021</v>
      </c>
      <c r="BU2193" s="61" t="s">
        <v>1117</v>
      </c>
      <c r="BV2193" s="61" t="s">
        <v>1344</v>
      </c>
      <c r="BW2193" s="61" t="s">
        <v>6021</v>
      </c>
    </row>
    <row r="2194" spans="51:75">
      <c r="AY2194" s="89" t="e">
        <f>VLOOKUP(C2194,#REF!, 2,FALSE)</f>
        <v>#REF!</v>
      </c>
      <c r="BM2194" s="61" t="s">
        <v>6023</v>
      </c>
      <c r="BN2194" s="61" t="s">
        <v>843</v>
      </c>
      <c r="BO2194" s="61" t="s">
        <v>6024</v>
      </c>
      <c r="BU2194" s="61" t="s">
        <v>6023</v>
      </c>
      <c r="BV2194" s="61" t="s">
        <v>843</v>
      </c>
      <c r="BW2194" s="61" t="s">
        <v>6024</v>
      </c>
    </row>
    <row r="2195" spans="51:75">
      <c r="AY2195" s="89" t="e">
        <f>VLOOKUP(C2195,#REF!, 2,FALSE)</f>
        <v>#REF!</v>
      </c>
      <c r="BM2195" s="61" t="s">
        <v>6025</v>
      </c>
      <c r="BN2195" s="61" t="s">
        <v>16990</v>
      </c>
      <c r="BO2195" s="61" t="s">
        <v>3068</v>
      </c>
      <c r="BU2195" s="61" t="s">
        <v>6025</v>
      </c>
      <c r="BV2195" s="61" t="s">
        <v>16990</v>
      </c>
      <c r="BW2195" s="61" t="s">
        <v>3068</v>
      </c>
    </row>
    <row r="2196" spans="51:75">
      <c r="AY2196" s="89" t="e">
        <f>VLOOKUP(C2196,#REF!, 2,FALSE)</f>
        <v>#REF!</v>
      </c>
      <c r="BM2196" s="61" t="s">
        <v>6026</v>
      </c>
      <c r="BN2196" s="61" t="s">
        <v>3204</v>
      </c>
      <c r="BO2196" s="61" t="s">
        <v>850</v>
      </c>
      <c r="BU2196" s="61" t="s">
        <v>6026</v>
      </c>
      <c r="BV2196" s="61" t="s">
        <v>3204</v>
      </c>
      <c r="BW2196" s="61" t="s">
        <v>850</v>
      </c>
    </row>
    <row r="2197" spans="51:75">
      <c r="AY2197" s="89" t="e">
        <f>VLOOKUP(C2197,#REF!, 2,FALSE)</f>
        <v>#REF!</v>
      </c>
      <c r="BM2197" s="61" t="s">
        <v>171</v>
      </c>
      <c r="BN2197" s="61" t="s">
        <v>1344</v>
      </c>
      <c r="BO2197" s="61" t="s">
        <v>6027</v>
      </c>
      <c r="BU2197" s="61" t="s">
        <v>171</v>
      </c>
      <c r="BV2197" s="61" t="s">
        <v>1344</v>
      </c>
      <c r="BW2197" s="61" t="s">
        <v>6027</v>
      </c>
    </row>
    <row r="2198" spans="51:75">
      <c r="AY2198" s="89" t="e">
        <f>VLOOKUP(C2198,#REF!, 2,FALSE)</f>
        <v>#REF!</v>
      </c>
      <c r="BM2198" s="61" t="s">
        <v>6028</v>
      </c>
      <c r="BN2198" s="61" t="s">
        <v>16990</v>
      </c>
      <c r="BO2198" s="61" t="s">
        <v>958</v>
      </c>
      <c r="BU2198" s="61" t="s">
        <v>6028</v>
      </c>
      <c r="BV2198" s="61" t="s">
        <v>16990</v>
      </c>
      <c r="BW2198" s="61" t="s">
        <v>958</v>
      </c>
    </row>
    <row r="2199" spans="51:75">
      <c r="AY2199" s="89" t="e">
        <f>VLOOKUP(C2199,#REF!, 2,FALSE)</f>
        <v>#REF!</v>
      </c>
      <c r="BM2199" s="61" t="s">
        <v>6029</v>
      </c>
      <c r="BN2199" s="61" t="s">
        <v>3085</v>
      </c>
      <c r="BO2199" s="61" t="s">
        <v>6030</v>
      </c>
      <c r="BU2199" s="61" t="s">
        <v>6029</v>
      </c>
      <c r="BV2199" s="61" t="s">
        <v>3085</v>
      </c>
      <c r="BW2199" s="61" t="s">
        <v>6030</v>
      </c>
    </row>
    <row r="2200" spans="51:75">
      <c r="AY2200" s="89" t="e">
        <f>VLOOKUP(C2200,#REF!, 2,FALSE)</f>
        <v>#REF!</v>
      </c>
      <c r="BM2200" s="61" t="s">
        <v>6031</v>
      </c>
      <c r="BN2200" s="61" t="s">
        <v>1344</v>
      </c>
      <c r="BO2200" s="61" t="s">
        <v>6032</v>
      </c>
      <c r="BU2200" s="61" t="s">
        <v>6031</v>
      </c>
      <c r="BV2200" s="61" t="s">
        <v>1344</v>
      </c>
      <c r="BW2200" s="61" t="s">
        <v>6032</v>
      </c>
    </row>
    <row r="2201" spans="51:75">
      <c r="AY2201" s="89" t="e">
        <f>VLOOKUP(C2201,#REF!, 2,FALSE)</f>
        <v>#REF!</v>
      </c>
      <c r="BM2201" s="61" t="s">
        <v>6033</v>
      </c>
      <c r="BN2201" s="61" t="s">
        <v>16990</v>
      </c>
      <c r="BO2201" s="61" t="s">
        <v>6034</v>
      </c>
      <c r="BU2201" s="61" t="s">
        <v>6033</v>
      </c>
      <c r="BV2201" s="61" t="s">
        <v>16990</v>
      </c>
      <c r="BW2201" s="61" t="s">
        <v>6034</v>
      </c>
    </row>
    <row r="2202" spans="51:75">
      <c r="AY2202" s="89" t="e">
        <f>VLOOKUP(C2202,#REF!, 2,FALSE)</f>
        <v>#REF!</v>
      </c>
      <c r="BM2202" s="61" t="s">
        <v>6035</v>
      </c>
      <c r="BN2202" s="61" t="s">
        <v>1141</v>
      </c>
      <c r="BO2202" s="61" t="s">
        <v>6036</v>
      </c>
      <c r="BU2202" s="61" t="s">
        <v>6035</v>
      </c>
      <c r="BV2202" s="61" t="s">
        <v>1141</v>
      </c>
      <c r="BW2202" s="61" t="s">
        <v>6036</v>
      </c>
    </row>
    <row r="2203" spans="51:75">
      <c r="AY2203" s="89" t="e">
        <f>VLOOKUP(C2203,#REF!, 2,FALSE)</f>
        <v>#REF!</v>
      </c>
      <c r="BM2203" s="61" t="s">
        <v>1118</v>
      </c>
      <c r="BN2203" s="61" t="s">
        <v>1141</v>
      </c>
      <c r="BO2203" s="61" t="s">
        <v>6037</v>
      </c>
      <c r="BU2203" s="61" t="s">
        <v>1118</v>
      </c>
      <c r="BV2203" s="61" t="s">
        <v>1141</v>
      </c>
      <c r="BW2203" s="61" t="s">
        <v>6037</v>
      </c>
    </row>
    <row r="2204" spans="51:75">
      <c r="AY2204" s="89" t="e">
        <f>VLOOKUP(C2204,#REF!, 2,FALSE)</f>
        <v>#REF!</v>
      </c>
      <c r="BM2204" s="61" t="s">
        <v>6038</v>
      </c>
      <c r="BN2204" s="61" t="s">
        <v>657</v>
      </c>
      <c r="BO2204" s="61" t="s">
        <v>5742</v>
      </c>
      <c r="BU2204" s="61" t="s">
        <v>6038</v>
      </c>
      <c r="BV2204" s="61" t="s">
        <v>657</v>
      </c>
      <c r="BW2204" s="61" t="s">
        <v>5742</v>
      </c>
    </row>
    <row r="2205" spans="51:75">
      <c r="AY2205" s="89" t="e">
        <f>VLOOKUP(C2205,#REF!, 2,FALSE)</f>
        <v>#REF!</v>
      </c>
      <c r="BM2205" s="61" t="s">
        <v>6039</v>
      </c>
      <c r="BN2205" s="61" t="s">
        <v>16990</v>
      </c>
      <c r="BO2205" s="61" t="s">
        <v>3480</v>
      </c>
      <c r="BU2205" s="61" t="s">
        <v>6039</v>
      </c>
      <c r="BV2205" s="61" t="s">
        <v>16990</v>
      </c>
      <c r="BW2205" s="61" t="s">
        <v>3480</v>
      </c>
    </row>
    <row r="2206" spans="51:75">
      <c r="AY2206" s="89" t="e">
        <f>VLOOKUP(C2206,#REF!, 2,FALSE)</f>
        <v>#REF!</v>
      </c>
      <c r="BM2206" s="61" t="s">
        <v>6040</v>
      </c>
      <c r="BN2206" s="61" t="s">
        <v>3204</v>
      </c>
      <c r="BO2206" s="61" t="s">
        <v>6041</v>
      </c>
      <c r="BU2206" s="61" t="s">
        <v>6040</v>
      </c>
      <c r="BV2206" s="61" t="s">
        <v>3204</v>
      </c>
      <c r="BW2206" s="61" t="s">
        <v>6041</v>
      </c>
    </row>
    <row r="2207" spans="51:75">
      <c r="AY2207" s="89" t="e">
        <f>VLOOKUP(C2207,#REF!, 2,FALSE)</f>
        <v>#REF!</v>
      </c>
      <c r="BM2207" s="61" t="s">
        <v>6042</v>
      </c>
      <c r="BN2207" s="61" t="s">
        <v>16990</v>
      </c>
      <c r="BO2207" s="61" t="s">
        <v>5163</v>
      </c>
      <c r="BU2207" s="61" t="s">
        <v>6042</v>
      </c>
      <c r="BV2207" s="61" t="s">
        <v>16990</v>
      </c>
      <c r="BW2207" s="61" t="s">
        <v>5163</v>
      </c>
    </row>
    <row r="2208" spans="51:75">
      <c r="AY2208" s="89" t="e">
        <f>VLOOKUP(C2208,#REF!, 2,FALSE)</f>
        <v>#REF!</v>
      </c>
      <c r="BM2208" s="61" t="s">
        <v>6043</v>
      </c>
      <c r="BN2208" s="61" t="s">
        <v>16990</v>
      </c>
      <c r="BO2208" s="61" t="s">
        <v>3875</v>
      </c>
      <c r="BU2208" s="61" t="s">
        <v>6043</v>
      </c>
      <c r="BV2208" s="61" t="s">
        <v>16990</v>
      </c>
      <c r="BW2208" s="61" t="s">
        <v>3875</v>
      </c>
    </row>
    <row r="2209" spans="51:75">
      <c r="AY2209" s="89" t="e">
        <f>VLOOKUP(C2209,#REF!, 2,FALSE)</f>
        <v>#REF!</v>
      </c>
      <c r="BM2209" s="61" t="s">
        <v>6044</v>
      </c>
      <c r="BN2209" s="61" t="s">
        <v>627</v>
      </c>
      <c r="BO2209" s="61" t="s">
        <v>772</v>
      </c>
      <c r="BU2209" s="61" t="s">
        <v>6044</v>
      </c>
      <c r="BV2209" s="61" t="s">
        <v>627</v>
      </c>
      <c r="BW2209" s="61" t="s">
        <v>772</v>
      </c>
    </row>
    <row r="2210" spans="51:75">
      <c r="AY2210" s="89" t="e">
        <f>VLOOKUP(C2210,#REF!, 2,FALSE)</f>
        <v>#REF!</v>
      </c>
      <c r="BM2210" s="61" t="s">
        <v>6045</v>
      </c>
      <c r="BN2210" s="61" t="s">
        <v>3047</v>
      </c>
      <c r="BO2210" s="61" t="s">
        <v>6046</v>
      </c>
      <c r="BU2210" s="61" t="s">
        <v>6045</v>
      </c>
      <c r="BV2210" s="61" t="s">
        <v>3047</v>
      </c>
      <c r="BW2210" s="61" t="s">
        <v>6046</v>
      </c>
    </row>
    <row r="2211" spans="51:75">
      <c r="AY2211" s="89" t="e">
        <f>VLOOKUP(C2211,#REF!, 2,FALSE)</f>
        <v>#REF!</v>
      </c>
      <c r="BM2211" s="61" t="s">
        <v>6047</v>
      </c>
      <c r="BN2211" s="61" t="s">
        <v>3089</v>
      </c>
      <c r="BO2211" s="61" t="s">
        <v>2985</v>
      </c>
      <c r="BU2211" s="61" t="s">
        <v>6047</v>
      </c>
      <c r="BV2211" s="61" t="s">
        <v>3089</v>
      </c>
      <c r="BW2211" s="61" t="s">
        <v>2985</v>
      </c>
    </row>
    <row r="2212" spans="51:75">
      <c r="AY2212" s="89" t="e">
        <f>VLOOKUP(C2212,#REF!, 2,FALSE)</f>
        <v>#REF!</v>
      </c>
      <c r="BM2212" s="61" t="s">
        <v>6048</v>
      </c>
      <c r="BN2212" s="61" t="s">
        <v>16990</v>
      </c>
      <c r="BO2212" s="61" t="s">
        <v>6049</v>
      </c>
      <c r="BU2212" s="61" t="s">
        <v>6048</v>
      </c>
      <c r="BV2212" s="61" t="s">
        <v>16990</v>
      </c>
      <c r="BW2212" s="61" t="s">
        <v>6049</v>
      </c>
    </row>
    <row r="2213" spans="51:75">
      <c r="AY2213" s="89" t="e">
        <f>VLOOKUP(C2213,#REF!, 2,FALSE)</f>
        <v>#REF!</v>
      </c>
      <c r="BM2213" s="61" t="s">
        <v>6050</v>
      </c>
      <c r="BN2213" s="61" t="s">
        <v>16990</v>
      </c>
      <c r="BO2213" s="61" t="s">
        <v>2985</v>
      </c>
      <c r="BU2213" s="61" t="s">
        <v>6050</v>
      </c>
      <c r="BV2213" s="61" t="s">
        <v>16990</v>
      </c>
      <c r="BW2213" s="61" t="s">
        <v>2985</v>
      </c>
    </row>
    <row r="2214" spans="51:75">
      <c r="AY2214" s="89" t="e">
        <f>VLOOKUP(C2214,#REF!, 2,FALSE)</f>
        <v>#REF!</v>
      </c>
      <c r="BM2214" s="61" t="s">
        <v>6051</v>
      </c>
      <c r="BN2214" s="61" t="s">
        <v>2985</v>
      </c>
      <c r="BO2214" s="61" t="s">
        <v>772</v>
      </c>
      <c r="BU2214" s="61" t="s">
        <v>6051</v>
      </c>
      <c r="BV2214" s="61" t="s">
        <v>2985</v>
      </c>
      <c r="BW2214" s="61" t="s">
        <v>772</v>
      </c>
    </row>
    <row r="2215" spans="51:75">
      <c r="AY2215" s="89" t="e">
        <f>VLOOKUP(C2215,#REF!, 2,FALSE)</f>
        <v>#REF!</v>
      </c>
      <c r="BM2215" s="61" t="s">
        <v>6052</v>
      </c>
      <c r="BN2215" s="61" t="s">
        <v>3254</v>
      </c>
      <c r="BO2215" s="61" t="s">
        <v>6053</v>
      </c>
      <c r="BU2215" s="61" t="s">
        <v>6052</v>
      </c>
      <c r="BV2215" s="61" t="s">
        <v>3254</v>
      </c>
      <c r="BW2215" s="61" t="s">
        <v>6053</v>
      </c>
    </row>
    <row r="2216" spans="51:75">
      <c r="AY2216" s="89" t="e">
        <f>VLOOKUP(C2216,#REF!, 2,FALSE)</f>
        <v>#REF!</v>
      </c>
      <c r="BM2216" s="61" t="s">
        <v>6054</v>
      </c>
      <c r="BN2216" s="61" t="s">
        <v>3254</v>
      </c>
      <c r="BO2216" s="61" t="s">
        <v>5373</v>
      </c>
      <c r="BU2216" s="61" t="s">
        <v>6054</v>
      </c>
      <c r="BV2216" s="61" t="s">
        <v>3254</v>
      </c>
      <c r="BW2216" s="61" t="s">
        <v>5373</v>
      </c>
    </row>
    <row r="2217" spans="51:75">
      <c r="AY2217" s="89" t="e">
        <f>VLOOKUP(C2217,#REF!, 2,FALSE)</f>
        <v>#REF!</v>
      </c>
      <c r="BM2217" s="61" t="s">
        <v>6055</v>
      </c>
      <c r="BN2217" s="61" t="s">
        <v>3030</v>
      </c>
      <c r="BO2217" s="61" t="s">
        <v>6056</v>
      </c>
      <c r="BU2217" s="61" t="s">
        <v>6055</v>
      </c>
      <c r="BV2217" s="61" t="s">
        <v>3030</v>
      </c>
      <c r="BW2217" s="61" t="s">
        <v>6056</v>
      </c>
    </row>
    <row r="2218" spans="51:75">
      <c r="AY2218" s="89" t="e">
        <f>VLOOKUP(C2218,#REF!, 2,FALSE)</f>
        <v>#REF!</v>
      </c>
      <c r="BM2218" s="61" t="s">
        <v>6057</v>
      </c>
      <c r="BN2218" s="61" t="s">
        <v>16990</v>
      </c>
      <c r="BO2218" s="61" t="s">
        <v>6058</v>
      </c>
      <c r="BU2218" s="61" t="s">
        <v>6057</v>
      </c>
      <c r="BV2218" s="61" t="s">
        <v>16990</v>
      </c>
      <c r="BW2218" s="61" t="s">
        <v>6058</v>
      </c>
    </row>
    <row r="2219" spans="51:75">
      <c r="AY2219" s="89" t="e">
        <f>VLOOKUP(C2219,#REF!, 2,FALSE)</f>
        <v>#REF!</v>
      </c>
      <c r="BM2219" s="61" t="s">
        <v>6059</v>
      </c>
      <c r="BN2219" s="61" t="s">
        <v>864</v>
      </c>
      <c r="BO2219" s="61" t="s">
        <v>6060</v>
      </c>
      <c r="BU2219" s="61" t="s">
        <v>6059</v>
      </c>
      <c r="BV2219" s="61" t="s">
        <v>864</v>
      </c>
      <c r="BW2219" s="61" t="s">
        <v>6060</v>
      </c>
    </row>
    <row r="2220" spans="51:75">
      <c r="AY2220" s="89" t="e">
        <f>VLOOKUP(C2220,#REF!, 2,FALSE)</f>
        <v>#REF!</v>
      </c>
      <c r="BM2220" s="61" t="s">
        <v>6061</v>
      </c>
      <c r="BN2220" s="61" t="s">
        <v>16990</v>
      </c>
      <c r="BO2220" s="61" t="s">
        <v>2772</v>
      </c>
      <c r="BU2220" s="61" t="s">
        <v>6061</v>
      </c>
      <c r="BV2220" s="61" t="s">
        <v>16990</v>
      </c>
      <c r="BW2220" s="61" t="s">
        <v>2772</v>
      </c>
    </row>
    <row r="2221" spans="51:75">
      <c r="AY2221" s="89" t="e">
        <f>VLOOKUP(C2221,#REF!, 2,FALSE)</f>
        <v>#REF!</v>
      </c>
      <c r="BM2221" s="61" t="s">
        <v>6062</v>
      </c>
      <c r="BN2221" s="61" t="s">
        <v>1447</v>
      </c>
      <c r="BO2221" s="61" t="s">
        <v>6063</v>
      </c>
      <c r="BU2221" s="61" t="s">
        <v>6062</v>
      </c>
      <c r="BV2221" s="61" t="s">
        <v>1447</v>
      </c>
      <c r="BW2221" s="61" t="s">
        <v>6063</v>
      </c>
    </row>
    <row r="2222" spans="51:75">
      <c r="AY2222" s="89" t="e">
        <f>VLOOKUP(C2222,#REF!, 2,FALSE)</f>
        <v>#REF!</v>
      </c>
      <c r="BM2222" s="61" t="s">
        <v>1119</v>
      </c>
      <c r="BN2222" s="61" t="s">
        <v>3254</v>
      </c>
      <c r="BO2222" s="61" t="s">
        <v>6064</v>
      </c>
      <c r="BU2222" s="61" t="s">
        <v>1119</v>
      </c>
      <c r="BV2222" s="61" t="s">
        <v>3254</v>
      </c>
      <c r="BW2222" s="61" t="s">
        <v>6064</v>
      </c>
    </row>
    <row r="2223" spans="51:75">
      <c r="AY2223" s="89" t="e">
        <f>VLOOKUP(C2223,#REF!, 2,FALSE)</f>
        <v>#REF!</v>
      </c>
      <c r="BM2223" s="61" t="s">
        <v>6065</v>
      </c>
      <c r="BN2223" s="61" t="s">
        <v>1344</v>
      </c>
      <c r="BO2223" s="61" t="s">
        <v>6067</v>
      </c>
      <c r="BU2223" s="61" t="s">
        <v>6065</v>
      </c>
      <c r="BV2223" s="61" t="s">
        <v>1344</v>
      </c>
      <c r="BW2223" s="61" t="s">
        <v>6067</v>
      </c>
    </row>
    <row r="2224" spans="51:75">
      <c r="AY2224" s="89" t="e">
        <f>VLOOKUP(C2224,#REF!, 2,FALSE)</f>
        <v>#REF!</v>
      </c>
      <c r="BM2224" s="61" t="s">
        <v>6068</v>
      </c>
      <c r="BN2224" s="61" t="s">
        <v>717</v>
      </c>
      <c r="BO2224" s="61" t="s">
        <v>6069</v>
      </c>
      <c r="BU2224" s="61" t="s">
        <v>6068</v>
      </c>
      <c r="BV2224" s="61" t="s">
        <v>717</v>
      </c>
      <c r="BW2224" s="61" t="s">
        <v>6069</v>
      </c>
    </row>
    <row r="2225" spans="51:75">
      <c r="AY2225" s="89" t="e">
        <f>VLOOKUP(C2225,#REF!, 2,FALSE)</f>
        <v>#REF!</v>
      </c>
      <c r="BM2225" s="61" t="s">
        <v>6070</v>
      </c>
      <c r="BN2225" s="61" t="s">
        <v>615</v>
      </c>
      <c r="BO2225" s="61" t="s">
        <v>6071</v>
      </c>
      <c r="BU2225" s="61" t="s">
        <v>6070</v>
      </c>
      <c r="BV2225" s="61" t="s">
        <v>615</v>
      </c>
      <c r="BW2225" s="61" t="s">
        <v>6071</v>
      </c>
    </row>
    <row r="2226" spans="51:75">
      <c r="AY2226" s="89" t="e">
        <f>VLOOKUP(C2226,#REF!, 2,FALSE)</f>
        <v>#REF!</v>
      </c>
      <c r="BM2226" s="61" t="s">
        <v>6072</v>
      </c>
      <c r="BN2226" s="61" t="s">
        <v>16990</v>
      </c>
      <c r="BO2226" s="61" t="s">
        <v>6073</v>
      </c>
      <c r="BU2226" s="61" t="s">
        <v>6072</v>
      </c>
      <c r="BV2226" s="61" t="s">
        <v>16990</v>
      </c>
      <c r="BW2226" s="61" t="s">
        <v>6073</v>
      </c>
    </row>
    <row r="2227" spans="51:75">
      <c r="AY2227" s="89" t="e">
        <f>VLOOKUP(C2227,#REF!, 2,FALSE)</f>
        <v>#REF!</v>
      </c>
      <c r="BM2227" s="61" t="s">
        <v>6074</v>
      </c>
      <c r="BN2227" s="61" t="s">
        <v>633</v>
      </c>
      <c r="BO2227" s="61" t="s">
        <v>6075</v>
      </c>
      <c r="BU2227" s="61" t="s">
        <v>6074</v>
      </c>
      <c r="BV2227" s="61" t="s">
        <v>633</v>
      </c>
      <c r="BW2227" s="61" t="s">
        <v>6075</v>
      </c>
    </row>
    <row r="2228" spans="51:75">
      <c r="AY2228" s="89" t="e">
        <f>VLOOKUP(C2228,#REF!, 2,FALSE)</f>
        <v>#REF!</v>
      </c>
      <c r="BM2228" s="61" t="s">
        <v>6076</v>
      </c>
      <c r="BN2228" s="61" t="s">
        <v>3099</v>
      </c>
      <c r="BO2228" s="61" t="s">
        <v>2985</v>
      </c>
      <c r="BU2228" s="61" t="s">
        <v>6076</v>
      </c>
      <c r="BV2228" s="61" t="s">
        <v>3099</v>
      </c>
      <c r="BW2228" s="61" t="s">
        <v>2985</v>
      </c>
    </row>
    <row r="2229" spans="51:75">
      <c r="AY2229" s="89" t="e">
        <f>VLOOKUP(C2229,#REF!, 2,FALSE)</f>
        <v>#REF!</v>
      </c>
      <c r="BM2229" s="61" t="s">
        <v>1120</v>
      </c>
      <c r="BN2229" s="61" t="s">
        <v>627</v>
      </c>
      <c r="BO2229" s="61" t="s">
        <v>3722</v>
      </c>
      <c r="BU2229" s="61" t="s">
        <v>1120</v>
      </c>
      <c r="BV2229" s="61" t="s">
        <v>627</v>
      </c>
      <c r="BW2229" s="61" t="s">
        <v>3722</v>
      </c>
    </row>
    <row r="2230" spans="51:75">
      <c r="AY2230" s="89" t="e">
        <f>VLOOKUP(C2230,#REF!, 2,FALSE)</f>
        <v>#REF!</v>
      </c>
      <c r="BM2230" s="61" t="s">
        <v>6077</v>
      </c>
      <c r="BN2230" s="61" t="s">
        <v>2985</v>
      </c>
      <c r="BO2230" s="61" t="s">
        <v>2985</v>
      </c>
      <c r="BU2230" s="61" t="s">
        <v>6077</v>
      </c>
      <c r="BV2230" s="61" t="s">
        <v>2985</v>
      </c>
      <c r="BW2230" s="61" t="s">
        <v>2985</v>
      </c>
    </row>
    <row r="2231" spans="51:75">
      <c r="AY2231" s="89" t="e">
        <f>VLOOKUP(C2231,#REF!, 2,FALSE)</f>
        <v>#REF!</v>
      </c>
      <c r="BM2231" s="61" t="s">
        <v>6078</v>
      </c>
      <c r="BN2231" s="61" t="s">
        <v>3089</v>
      </c>
      <c r="BO2231" s="61" t="s">
        <v>1491</v>
      </c>
      <c r="BU2231" s="61" t="s">
        <v>6078</v>
      </c>
      <c r="BV2231" s="61" t="s">
        <v>3089</v>
      </c>
      <c r="BW2231" s="61" t="s">
        <v>1491</v>
      </c>
    </row>
    <row r="2232" spans="51:75">
      <c r="AY2232" s="89" t="e">
        <f>VLOOKUP(C2232,#REF!, 2,FALSE)</f>
        <v>#REF!</v>
      </c>
      <c r="BM2232" s="61" t="s">
        <v>6079</v>
      </c>
      <c r="BN2232" s="61" t="s">
        <v>2985</v>
      </c>
      <c r="BO2232" s="61" t="s">
        <v>2985</v>
      </c>
      <c r="BU2232" s="61" t="s">
        <v>6079</v>
      </c>
      <c r="BV2232" s="61" t="s">
        <v>2985</v>
      </c>
      <c r="BW2232" s="61" t="s">
        <v>2985</v>
      </c>
    </row>
    <row r="2233" spans="51:75">
      <c r="AY2233" s="89" t="e">
        <f>VLOOKUP(C2233,#REF!, 2,FALSE)</f>
        <v>#REF!</v>
      </c>
      <c r="BM2233" s="61" t="s">
        <v>6080</v>
      </c>
      <c r="BN2233" s="61" t="s">
        <v>3047</v>
      </c>
      <c r="BO2233" s="61" t="s">
        <v>6081</v>
      </c>
      <c r="BU2233" s="61" t="s">
        <v>6080</v>
      </c>
      <c r="BV2233" s="61" t="s">
        <v>3047</v>
      </c>
      <c r="BW2233" s="61" t="s">
        <v>6081</v>
      </c>
    </row>
    <row r="2234" spans="51:75">
      <c r="AY2234" s="89" t="e">
        <f>VLOOKUP(C2234,#REF!, 2,FALSE)</f>
        <v>#REF!</v>
      </c>
      <c r="BM2234" s="61" t="s">
        <v>6082</v>
      </c>
      <c r="BN2234" s="61" t="s">
        <v>1274</v>
      </c>
      <c r="BO2234" s="61" t="s">
        <v>4293</v>
      </c>
      <c r="BU2234" s="61" t="s">
        <v>6082</v>
      </c>
      <c r="BV2234" s="61" t="s">
        <v>1274</v>
      </c>
      <c r="BW2234" s="61" t="s">
        <v>4293</v>
      </c>
    </row>
    <row r="2235" spans="51:75">
      <c r="AY2235" s="89" t="e">
        <f>VLOOKUP(C2235,#REF!, 2,FALSE)</f>
        <v>#REF!</v>
      </c>
      <c r="BM2235" s="61" t="s">
        <v>6084</v>
      </c>
      <c r="BN2235" s="61" t="s">
        <v>721</v>
      </c>
      <c r="BO2235" s="61" t="s">
        <v>1904</v>
      </c>
      <c r="BU2235" s="61" t="s">
        <v>6084</v>
      </c>
      <c r="BV2235" s="61" t="s">
        <v>721</v>
      </c>
      <c r="BW2235" s="61" t="s">
        <v>1904</v>
      </c>
    </row>
    <row r="2236" spans="51:75">
      <c r="AY2236" s="89" t="e">
        <f>VLOOKUP(C2236,#REF!, 2,FALSE)</f>
        <v>#REF!</v>
      </c>
      <c r="BM2236" s="61" t="s">
        <v>6085</v>
      </c>
      <c r="BN2236" s="61" t="s">
        <v>665</v>
      </c>
      <c r="BO2236" s="61" t="s">
        <v>6086</v>
      </c>
      <c r="BU2236" s="61" t="s">
        <v>6085</v>
      </c>
      <c r="BV2236" s="61" t="s">
        <v>665</v>
      </c>
      <c r="BW2236" s="61" t="s">
        <v>6086</v>
      </c>
    </row>
    <row r="2237" spans="51:75">
      <c r="AY2237" s="89" t="e">
        <f>VLOOKUP(C2237,#REF!, 2,FALSE)</f>
        <v>#REF!</v>
      </c>
      <c r="BM2237" s="61" t="s">
        <v>6087</v>
      </c>
      <c r="BN2237" s="61" t="s">
        <v>843</v>
      </c>
      <c r="BO2237" s="61" t="s">
        <v>3110</v>
      </c>
      <c r="BU2237" s="61" t="s">
        <v>6087</v>
      </c>
      <c r="BV2237" s="61" t="s">
        <v>843</v>
      </c>
      <c r="BW2237" s="61" t="s">
        <v>3110</v>
      </c>
    </row>
    <row r="2238" spans="51:75">
      <c r="AY2238" s="89" t="e">
        <f>VLOOKUP(C2238,#REF!, 2,FALSE)</f>
        <v>#REF!</v>
      </c>
      <c r="BM2238" s="61" t="s">
        <v>6088</v>
      </c>
      <c r="BN2238" s="61" t="s">
        <v>3204</v>
      </c>
      <c r="BO2238" s="61" t="s">
        <v>4635</v>
      </c>
      <c r="BU2238" s="61" t="s">
        <v>6088</v>
      </c>
      <c r="BV2238" s="61" t="s">
        <v>3204</v>
      </c>
      <c r="BW2238" s="61" t="s">
        <v>4635</v>
      </c>
    </row>
    <row r="2239" spans="51:75">
      <c r="AY2239" s="89" t="e">
        <f>VLOOKUP(C2239,#REF!, 2,FALSE)</f>
        <v>#REF!</v>
      </c>
      <c r="BM2239" s="61" t="s">
        <v>6089</v>
      </c>
      <c r="BN2239" s="61" t="s">
        <v>2985</v>
      </c>
      <c r="BO2239" s="61" t="s">
        <v>2985</v>
      </c>
      <c r="BU2239" s="61" t="s">
        <v>6089</v>
      </c>
      <c r="BV2239" s="61" t="s">
        <v>2985</v>
      </c>
      <c r="BW2239" s="61" t="s">
        <v>2985</v>
      </c>
    </row>
    <row r="2240" spans="51:75">
      <c r="AY2240" s="89" t="e">
        <f>VLOOKUP(C2240,#REF!, 2,FALSE)</f>
        <v>#REF!</v>
      </c>
      <c r="BM2240" s="61" t="s">
        <v>6090</v>
      </c>
      <c r="BN2240" s="61" t="s">
        <v>2985</v>
      </c>
      <c r="BO2240" s="61" t="s">
        <v>4860</v>
      </c>
      <c r="BU2240" s="61" t="s">
        <v>6090</v>
      </c>
      <c r="BV2240" s="61" t="s">
        <v>2985</v>
      </c>
      <c r="BW2240" s="61" t="s">
        <v>4860</v>
      </c>
    </row>
    <row r="2241" spans="51:75">
      <c r="AY2241" s="89" t="e">
        <f>VLOOKUP(C2241,#REF!, 2,FALSE)</f>
        <v>#REF!</v>
      </c>
      <c r="BM2241" s="61" t="s">
        <v>6091</v>
      </c>
      <c r="BN2241" s="61" t="s">
        <v>2985</v>
      </c>
      <c r="BO2241" s="61" t="s">
        <v>2985</v>
      </c>
      <c r="BU2241" s="61" t="s">
        <v>6091</v>
      </c>
      <c r="BV2241" s="61" t="s">
        <v>2985</v>
      </c>
      <c r="BW2241" s="61" t="s">
        <v>2985</v>
      </c>
    </row>
    <row r="2242" spans="51:75">
      <c r="AY2242" s="89" t="e">
        <f>VLOOKUP(C2242,#REF!, 2,FALSE)</f>
        <v>#REF!</v>
      </c>
      <c r="BM2242" s="61" t="s">
        <v>6092</v>
      </c>
      <c r="BN2242" s="61" t="s">
        <v>2985</v>
      </c>
      <c r="BO2242" s="61" t="s">
        <v>2985</v>
      </c>
      <c r="BU2242" s="61" t="s">
        <v>6092</v>
      </c>
      <c r="BV2242" s="61" t="s">
        <v>2985</v>
      </c>
      <c r="BW2242" s="61" t="s">
        <v>2985</v>
      </c>
    </row>
    <row r="2243" spans="51:75">
      <c r="AY2243" s="89" t="e">
        <f>VLOOKUP(C2243,#REF!, 2,FALSE)</f>
        <v>#REF!</v>
      </c>
      <c r="BM2243" s="61" t="s">
        <v>96</v>
      </c>
      <c r="BN2243" s="61" t="s">
        <v>619</v>
      </c>
      <c r="BO2243" s="61" t="s">
        <v>3118</v>
      </c>
      <c r="BU2243" s="61" t="s">
        <v>96</v>
      </c>
      <c r="BV2243" s="61" t="s">
        <v>619</v>
      </c>
      <c r="BW2243" s="61" t="s">
        <v>3118</v>
      </c>
    </row>
    <row r="2244" spans="51:75">
      <c r="AY2244" s="89" t="e">
        <f>VLOOKUP(C2244,#REF!, 2,FALSE)</f>
        <v>#REF!</v>
      </c>
      <c r="BM2244" s="61" t="s">
        <v>6093</v>
      </c>
      <c r="BN2244" s="61" t="s">
        <v>668</v>
      </c>
      <c r="BO2244" s="61" t="s">
        <v>6094</v>
      </c>
      <c r="BU2244" s="61" t="s">
        <v>6093</v>
      </c>
      <c r="BV2244" s="61" t="s">
        <v>668</v>
      </c>
      <c r="BW2244" s="61" t="s">
        <v>6094</v>
      </c>
    </row>
    <row r="2245" spans="51:75">
      <c r="AY2245" s="89" t="e">
        <f>VLOOKUP(C2245,#REF!, 2,FALSE)</f>
        <v>#REF!</v>
      </c>
      <c r="BM2245" s="61" t="s">
        <v>6095</v>
      </c>
      <c r="BN2245" s="61" t="s">
        <v>3004</v>
      </c>
      <c r="BO2245" s="61" t="s">
        <v>2985</v>
      </c>
      <c r="BU2245" s="61" t="s">
        <v>6095</v>
      </c>
      <c r="BV2245" s="61" t="s">
        <v>3004</v>
      </c>
      <c r="BW2245" s="61" t="s">
        <v>2985</v>
      </c>
    </row>
    <row r="2246" spans="51:75">
      <c r="AY2246" s="89" t="e">
        <f>VLOOKUP(C2246,#REF!, 2,FALSE)</f>
        <v>#REF!</v>
      </c>
      <c r="BM2246" s="61" t="s">
        <v>6096</v>
      </c>
      <c r="BN2246" s="61" t="s">
        <v>2985</v>
      </c>
      <c r="BO2246" s="61" t="s">
        <v>2985</v>
      </c>
      <c r="BU2246" s="61" t="s">
        <v>6096</v>
      </c>
      <c r="BV2246" s="61" t="s">
        <v>2985</v>
      </c>
      <c r="BW2246" s="61" t="s">
        <v>2985</v>
      </c>
    </row>
    <row r="2247" spans="51:75">
      <c r="AY2247" s="89" t="e">
        <f>VLOOKUP(C2247,#REF!, 2,FALSE)</f>
        <v>#REF!</v>
      </c>
      <c r="BM2247" s="61" t="s">
        <v>6097</v>
      </c>
      <c r="BN2247" s="61" t="s">
        <v>3007</v>
      </c>
      <c r="BO2247" s="61" t="s">
        <v>2985</v>
      </c>
      <c r="BU2247" s="61" t="s">
        <v>6097</v>
      </c>
      <c r="BV2247" s="61" t="s">
        <v>3007</v>
      </c>
      <c r="BW2247" s="61" t="s">
        <v>2985</v>
      </c>
    </row>
    <row r="2248" spans="51:75">
      <c r="AY2248" s="89" t="e">
        <f>VLOOKUP(C2248,#REF!, 2,FALSE)</f>
        <v>#REF!</v>
      </c>
      <c r="BM2248" s="61" t="s">
        <v>1133</v>
      </c>
      <c r="BN2248" s="61" t="s">
        <v>864</v>
      </c>
      <c r="BO2248" s="61" t="s">
        <v>4238</v>
      </c>
      <c r="BU2248" s="61" t="s">
        <v>1133</v>
      </c>
      <c r="BV2248" s="61" t="s">
        <v>864</v>
      </c>
      <c r="BW2248" s="61" t="s">
        <v>4238</v>
      </c>
    </row>
    <row r="2249" spans="51:75">
      <c r="AY2249" s="89" t="e">
        <f>VLOOKUP(C2249,#REF!, 2,FALSE)</f>
        <v>#REF!</v>
      </c>
      <c r="BM2249" s="61" t="s">
        <v>6098</v>
      </c>
      <c r="BN2249" s="61" t="s">
        <v>2985</v>
      </c>
      <c r="BO2249" s="61" t="s">
        <v>2985</v>
      </c>
      <c r="BU2249" s="61" t="s">
        <v>6098</v>
      </c>
      <c r="BV2249" s="61" t="s">
        <v>2985</v>
      </c>
      <c r="BW2249" s="61" t="s">
        <v>2985</v>
      </c>
    </row>
    <row r="2250" spans="51:75">
      <c r="AY2250" s="89" t="e">
        <f>VLOOKUP(C2250,#REF!, 2,FALSE)</f>
        <v>#REF!</v>
      </c>
      <c r="BM2250" s="61" t="s">
        <v>6100</v>
      </c>
      <c r="BN2250" s="61" t="s">
        <v>2985</v>
      </c>
      <c r="BO2250" s="61" t="s">
        <v>949</v>
      </c>
      <c r="BU2250" s="61" t="s">
        <v>6100</v>
      </c>
      <c r="BV2250" s="61" t="s">
        <v>2985</v>
      </c>
      <c r="BW2250" s="61" t="s">
        <v>949</v>
      </c>
    </row>
    <row r="2251" spans="51:75">
      <c r="AY2251" s="89" t="e">
        <f>VLOOKUP(C2251,#REF!, 2,FALSE)</f>
        <v>#REF!</v>
      </c>
      <c r="BM2251" s="61" t="s">
        <v>6101</v>
      </c>
      <c r="BN2251" s="61" t="s">
        <v>616</v>
      </c>
      <c r="BO2251" s="61" t="s">
        <v>6102</v>
      </c>
      <c r="BU2251" s="61" t="s">
        <v>6101</v>
      </c>
      <c r="BV2251" s="61" t="s">
        <v>616</v>
      </c>
      <c r="BW2251" s="61" t="s">
        <v>6102</v>
      </c>
    </row>
    <row r="2252" spans="51:75">
      <c r="AY2252" s="89" t="e">
        <f>VLOOKUP(C2252,#REF!, 2,FALSE)</f>
        <v>#REF!</v>
      </c>
      <c r="BM2252" s="61" t="s">
        <v>6103</v>
      </c>
      <c r="BN2252" s="61" t="s">
        <v>623</v>
      </c>
      <c r="BO2252" s="61" t="s">
        <v>6104</v>
      </c>
      <c r="BU2252" s="61" t="s">
        <v>6103</v>
      </c>
      <c r="BV2252" s="61" t="s">
        <v>623</v>
      </c>
      <c r="BW2252" s="61" t="s">
        <v>6104</v>
      </c>
    </row>
    <row r="2253" spans="51:75">
      <c r="AY2253" s="89" t="e">
        <f>VLOOKUP(C2253,#REF!, 2,FALSE)</f>
        <v>#REF!</v>
      </c>
      <c r="BM2253" s="61" t="s">
        <v>6105</v>
      </c>
      <c r="BN2253" s="61" t="s">
        <v>664</v>
      </c>
      <c r="BO2253" s="61" t="s">
        <v>6106</v>
      </c>
      <c r="BU2253" s="61" t="s">
        <v>6105</v>
      </c>
      <c r="BV2253" s="61" t="s">
        <v>664</v>
      </c>
      <c r="BW2253" s="61" t="s">
        <v>6106</v>
      </c>
    </row>
    <row r="2254" spans="51:75">
      <c r="AY2254" s="89" t="e">
        <f>VLOOKUP(C2254,#REF!, 2,FALSE)</f>
        <v>#REF!</v>
      </c>
      <c r="BM2254" s="61" t="s">
        <v>6107</v>
      </c>
      <c r="BN2254" s="61" t="s">
        <v>812</v>
      </c>
      <c r="BO2254" s="61" t="s">
        <v>708</v>
      </c>
      <c r="BU2254" s="61" t="s">
        <v>6107</v>
      </c>
      <c r="BV2254" s="61" t="s">
        <v>812</v>
      </c>
      <c r="BW2254" s="61" t="s">
        <v>708</v>
      </c>
    </row>
    <row r="2255" spans="51:75">
      <c r="AY2255" s="89" t="e">
        <f>VLOOKUP(C2255,#REF!, 2,FALSE)</f>
        <v>#REF!</v>
      </c>
      <c r="BM2255" s="61" t="s">
        <v>6108</v>
      </c>
      <c r="BN2255" s="61" t="s">
        <v>664</v>
      </c>
      <c r="BO2255" s="61" t="s">
        <v>5257</v>
      </c>
      <c r="BU2255" s="61" t="s">
        <v>6108</v>
      </c>
      <c r="BV2255" s="61" t="s">
        <v>664</v>
      </c>
      <c r="BW2255" s="61" t="s">
        <v>5257</v>
      </c>
    </row>
    <row r="2256" spans="51:75">
      <c r="AY2256" s="89" t="e">
        <f>VLOOKUP(C2256,#REF!, 2,FALSE)</f>
        <v>#REF!</v>
      </c>
      <c r="BM2256" s="61" t="s">
        <v>6109</v>
      </c>
      <c r="BN2256" s="61" t="s">
        <v>664</v>
      </c>
      <c r="BO2256" s="61" t="s">
        <v>1663</v>
      </c>
      <c r="BU2256" s="61" t="s">
        <v>6109</v>
      </c>
      <c r="BV2256" s="61" t="s">
        <v>664</v>
      </c>
      <c r="BW2256" s="61" t="s">
        <v>1663</v>
      </c>
    </row>
    <row r="2257" spans="51:75">
      <c r="AY2257" s="89" t="e">
        <f>VLOOKUP(C2257,#REF!, 2,FALSE)</f>
        <v>#REF!</v>
      </c>
      <c r="BM2257" s="61" t="s">
        <v>6111</v>
      </c>
      <c r="BN2257" s="61" t="s">
        <v>3204</v>
      </c>
      <c r="BO2257" s="61" t="s">
        <v>792</v>
      </c>
      <c r="BU2257" s="61" t="s">
        <v>6111</v>
      </c>
      <c r="BV2257" s="61" t="s">
        <v>3204</v>
      </c>
      <c r="BW2257" s="61" t="s">
        <v>792</v>
      </c>
    </row>
    <row r="2258" spans="51:75">
      <c r="AY2258" s="89" t="e">
        <f>VLOOKUP(C2258,#REF!, 2,FALSE)</f>
        <v>#REF!</v>
      </c>
      <c r="BM2258" s="61" t="s">
        <v>6112</v>
      </c>
      <c r="BN2258" s="61" t="s">
        <v>657</v>
      </c>
      <c r="BO2258" s="61" t="s">
        <v>662</v>
      </c>
      <c r="BU2258" s="61" t="s">
        <v>6112</v>
      </c>
      <c r="BV2258" s="61" t="s">
        <v>657</v>
      </c>
      <c r="BW2258" s="61" t="s">
        <v>662</v>
      </c>
    </row>
    <row r="2259" spans="51:75">
      <c r="AY2259" s="89" t="e">
        <f>VLOOKUP(C2259,#REF!, 2,FALSE)</f>
        <v>#REF!</v>
      </c>
      <c r="BM2259" s="61" t="s">
        <v>6113</v>
      </c>
      <c r="BN2259" s="61" t="s">
        <v>3204</v>
      </c>
      <c r="BO2259" s="61" t="s">
        <v>3912</v>
      </c>
      <c r="BU2259" s="61" t="s">
        <v>6113</v>
      </c>
      <c r="BV2259" s="61" t="s">
        <v>3204</v>
      </c>
      <c r="BW2259" s="61" t="s">
        <v>3912</v>
      </c>
    </row>
    <row r="2260" spans="51:75">
      <c r="AY2260" s="89" t="e">
        <f>VLOOKUP(C2260,#REF!, 2,FALSE)</f>
        <v>#REF!</v>
      </c>
      <c r="BM2260" s="61" t="s">
        <v>6115</v>
      </c>
      <c r="BN2260" s="61" t="s">
        <v>812</v>
      </c>
      <c r="BO2260" s="61" t="s">
        <v>1209</v>
      </c>
      <c r="BU2260" s="61" t="s">
        <v>6115</v>
      </c>
      <c r="BV2260" s="61" t="s">
        <v>812</v>
      </c>
      <c r="BW2260" s="61" t="s">
        <v>1209</v>
      </c>
    </row>
    <row r="2261" spans="51:75">
      <c r="AY2261" s="89" t="e">
        <f>VLOOKUP(C2261,#REF!, 2,FALSE)</f>
        <v>#REF!</v>
      </c>
      <c r="BM2261" s="61" t="s">
        <v>6117</v>
      </c>
      <c r="BN2261" s="61" t="s">
        <v>707</v>
      </c>
      <c r="BO2261" s="61" t="s">
        <v>731</v>
      </c>
      <c r="BU2261" s="61" t="s">
        <v>6117</v>
      </c>
      <c r="BV2261" s="61" t="s">
        <v>707</v>
      </c>
      <c r="BW2261" s="61" t="s">
        <v>731</v>
      </c>
    </row>
    <row r="2262" spans="51:75">
      <c r="AY2262" s="89" t="e">
        <f>VLOOKUP(C2262,#REF!, 2,FALSE)</f>
        <v>#REF!</v>
      </c>
      <c r="BM2262" s="61" t="s">
        <v>6120</v>
      </c>
      <c r="BN2262" s="61" t="s">
        <v>1009</v>
      </c>
      <c r="BO2262" s="61" t="s">
        <v>4702</v>
      </c>
      <c r="BU2262" s="61" t="s">
        <v>6120</v>
      </c>
      <c r="BV2262" s="61" t="s">
        <v>1009</v>
      </c>
      <c r="BW2262" s="61" t="s">
        <v>4702</v>
      </c>
    </row>
    <row r="2263" spans="51:75">
      <c r="AY2263" s="89" t="e">
        <f>VLOOKUP(C2263,#REF!, 2,FALSE)</f>
        <v>#REF!</v>
      </c>
      <c r="BM2263" s="61" t="s">
        <v>6121</v>
      </c>
      <c r="BN2263" s="61" t="s">
        <v>16995</v>
      </c>
      <c r="BO2263" s="61" t="s">
        <v>1272</v>
      </c>
      <c r="BU2263" s="61" t="s">
        <v>6121</v>
      </c>
      <c r="BV2263" s="61" t="s">
        <v>16995</v>
      </c>
      <c r="BW2263" s="61" t="s">
        <v>1272</v>
      </c>
    </row>
    <row r="2264" spans="51:75">
      <c r="AY2264" s="89" t="e">
        <f>VLOOKUP(C2264,#REF!, 2,FALSE)</f>
        <v>#REF!</v>
      </c>
      <c r="BM2264" s="61" t="s">
        <v>6122</v>
      </c>
      <c r="BN2264" s="61" t="s">
        <v>851</v>
      </c>
      <c r="BO2264" s="61" t="s">
        <v>6123</v>
      </c>
      <c r="BU2264" s="61" t="s">
        <v>6122</v>
      </c>
      <c r="BV2264" s="61" t="s">
        <v>851</v>
      </c>
      <c r="BW2264" s="61" t="s">
        <v>6123</v>
      </c>
    </row>
    <row r="2265" spans="51:75">
      <c r="AY2265" s="89" t="e">
        <f>VLOOKUP(C2265,#REF!, 2,FALSE)</f>
        <v>#REF!</v>
      </c>
      <c r="BM2265" s="61" t="s">
        <v>1134</v>
      </c>
      <c r="BN2265" s="61" t="s">
        <v>1344</v>
      </c>
      <c r="BO2265" s="61" t="s">
        <v>6124</v>
      </c>
      <c r="BU2265" s="61" t="s">
        <v>1134</v>
      </c>
      <c r="BV2265" s="61" t="s">
        <v>1344</v>
      </c>
      <c r="BW2265" s="61" t="s">
        <v>6124</v>
      </c>
    </row>
    <row r="2266" spans="51:75">
      <c r="AY2266" s="89" t="e">
        <f>VLOOKUP(C2266,#REF!, 2,FALSE)</f>
        <v>#REF!</v>
      </c>
      <c r="BM2266" s="61" t="s">
        <v>6125</v>
      </c>
      <c r="BN2266" s="61" t="s">
        <v>812</v>
      </c>
      <c r="BO2266" s="61" t="s">
        <v>1606</v>
      </c>
      <c r="BU2266" s="61" t="s">
        <v>6125</v>
      </c>
      <c r="BV2266" s="61" t="s">
        <v>812</v>
      </c>
      <c r="BW2266" s="61" t="s">
        <v>1606</v>
      </c>
    </row>
    <row r="2267" spans="51:75">
      <c r="AY2267" s="89" t="e">
        <f>VLOOKUP(C2267,#REF!, 2,FALSE)</f>
        <v>#REF!</v>
      </c>
      <c r="BM2267" s="61" t="s">
        <v>140</v>
      </c>
      <c r="BN2267" s="61" t="s">
        <v>2981</v>
      </c>
      <c r="BO2267" s="61" t="s">
        <v>6126</v>
      </c>
      <c r="BU2267" s="61" t="s">
        <v>140</v>
      </c>
      <c r="BV2267" s="61" t="s">
        <v>2981</v>
      </c>
      <c r="BW2267" s="61" t="s">
        <v>6126</v>
      </c>
    </row>
    <row r="2268" spans="51:75">
      <c r="AY2268" s="89" t="e">
        <f>VLOOKUP(C2268,#REF!, 2,FALSE)</f>
        <v>#REF!</v>
      </c>
      <c r="BM2268" s="61" t="s">
        <v>6127</v>
      </c>
      <c r="BN2268" s="61" t="s">
        <v>854</v>
      </c>
      <c r="BO2268" s="61" t="s">
        <v>6129</v>
      </c>
      <c r="BU2268" s="61" t="s">
        <v>6127</v>
      </c>
      <c r="BV2268" s="61" t="s">
        <v>854</v>
      </c>
      <c r="BW2268" s="61" t="s">
        <v>6129</v>
      </c>
    </row>
    <row r="2269" spans="51:75">
      <c r="AY2269" s="89" t="e">
        <f>VLOOKUP(C2269,#REF!, 2,FALSE)</f>
        <v>#REF!</v>
      </c>
      <c r="BM2269" s="61" t="s">
        <v>6130</v>
      </c>
      <c r="BN2269" s="61" t="s">
        <v>1015</v>
      </c>
      <c r="BO2269" s="61" t="s">
        <v>6131</v>
      </c>
      <c r="BU2269" s="61" t="s">
        <v>6130</v>
      </c>
      <c r="BV2269" s="61" t="s">
        <v>1015</v>
      </c>
      <c r="BW2269" s="61" t="s">
        <v>6131</v>
      </c>
    </row>
    <row r="2270" spans="51:75">
      <c r="AY2270" s="89" t="e">
        <f>VLOOKUP(C2270,#REF!, 2,FALSE)</f>
        <v>#REF!</v>
      </c>
      <c r="BM2270" s="61" t="s">
        <v>6132</v>
      </c>
      <c r="BN2270" s="61" t="s">
        <v>638</v>
      </c>
      <c r="BO2270" s="61" t="s">
        <v>6129</v>
      </c>
      <c r="BU2270" s="61" t="s">
        <v>6132</v>
      </c>
      <c r="BV2270" s="61" t="s">
        <v>638</v>
      </c>
      <c r="BW2270" s="61" t="s">
        <v>6129</v>
      </c>
    </row>
    <row r="2271" spans="51:75">
      <c r="AY2271" s="89" t="e">
        <f>VLOOKUP(C2271,#REF!, 2,FALSE)</f>
        <v>#REF!</v>
      </c>
      <c r="BM2271" s="61" t="s">
        <v>6133</v>
      </c>
      <c r="BN2271" s="61" t="s">
        <v>665</v>
      </c>
      <c r="BO2271" s="61" t="s">
        <v>2985</v>
      </c>
      <c r="BU2271" s="61" t="s">
        <v>6133</v>
      </c>
      <c r="BV2271" s="61" t="s">
        <v>665</v>
      </c>
      <c r="BW2271" s="61" t="s">
        <v>2985</v>
      </c>
    </row>
    <row r="2272" spans="51:75">
      <c r="AY2272" s="89" t="e">
        <f>VLOOKUP(C2272,#REF!, 2,FALSE)</f>
        <v>#REF!</v>
      </c>
      <c r="BM2272" s="61" t="s">
        <v>6135</v>
      </c>
      <c r="BN2272" s="61" t="s">
        <v>621</v>
      </c>
      <c r="BO2272" s="61" t="s">
        <v>2985</v>
      </c>
      <c r="BU2272" s="61" t="s">
        <v>6135</v>
      </c>
      <c r="BV2272" s="61" t="s">
        <v>621</v>
      </c>
      <c r="BW2272" s="61" t="s">
        <v>2985</v>
      </c>
    </row>
    <row r="2273" spans="51:75">
      <c r="AY2273" s="89" t="e">
        <f>VLOOKUP(C2273,#REF!, 2,FALSE)</f>
        <v>#REF!</v>
      </c>
      <c r="BM2273" s="61" t="s">
        <v>6136</v>
      </c>
      <c r="BN2273" s="61" t="s">
        <v>2981</v>
      </c>
      <c r="BO2273" s="61" t="s">
        <v>2985</v>
      </c>
      <c r="BU2273" s="61" t="s">
        <v>6136</v>
      </c>
      <c r="BV2273" s="61" t="s">
        <v>2981</v>
      </c>
      <c r="BW2273" s="61" t="s">
        <v>2985</v>
      </c>
    </row>
    <row r="2274" spans="51:75">
      <c r="AY2274" s="89" t="e">
        <f>VLOOKUP(C2274,#REF!, 2,FALSE)</f>
        <v>#REF!</v>
      </c>
      <c r="BM2274" s="61" t="s">
        <v>6137</v>
      </c>
      <c r="BN2274" s="61" t="s">
        <v>619</v>
      </c>
      <c r="BO2274" s="61" t="s">
        <v>772</v>
      </c>
      <c r="BU2274" s="61" t="s">
        <v>6137</v>
      </c>
      <c r="BV2274" s="61" t="s">
        <v>619</v>
      </c>
      <c r="BW2274" s="61" t="s">
        <v>772</v>
      </c>
    </row>
    <row r="2275" spans="51:75">
      <c r="AY2275" s="89" t="e">
        <f>VLOOKUP(C2275,#REF!, 2,FALSE)</f>
        <v>#REF!</v>
      </c>
      <c r="BM2275" s="61" t="s">
        <v>6139</v>
      </c>
      <c r="BN2275" s="61" t="s">
        <v>789</v>
      </c>
      <c r="BO2275" s="61" t="s">
        <v>2373</v>
      </c>
      <c r="BU2275" s="61" t="s">
        <v>6139</v>
      </c>
      <c r="BV2275" s="61" t="s">
        <v>789</v>
      </c>
      <c r="BW2275" s="61" t="s">
        <v>2373</v>
      </c>
    </row>
    <row r="2276" spans="51:75">
      <c r="AY2276" s="89" t="e">
        <f>VLOOKUP(C2276,#REF!, 2,FALSE)</f>
        <v>#REF!</v>
      </c>
      <c r="BM2276" s="61" t="s">
        <v>6140</v>
      </c>
      <c r="BN2276" s="61" t="s">
        <v>812</v>
      </c>
      <c r="BO2276" s="61" t="s">
        <v>2985</v>
      </c>
      <c r="BU2276" s="61" t="s">
        <v>6140</v>
      </c>
      <c r="BV2276" s="61" t="s">
        <v>812</v>
      </c>
      <c r="BW2276" s="61" t="s">
        <v>2985</v>
      </c>
    </row>
    <row r="2277" spans="51:75">
      <c r="AY2277" s="89" t="e">
        <f>VLOOKUP(C2277,#REF!, 2,FALSE)</f>
        <v>#REF!</v>
      </c>
      <c r="BM2277" s="61" t="s">
        <v>6142</v>
      </c>
      <c r="BN2277" s="61" t="s">
        <v>812</v>
      </c>
      <c r="BO2277" s="61" t="s">
        <v>2985</v>
      </c>
      <c r="BU2277" s="61" t="s">
        <v>6142</v>
      </c>
      <c r="BV2277" s="61" t="s">
        <v>812</v>
      </c>
      <c r="BW2277" s="61" t="s">
        <v>2985</v>
      </c>
    </row>
    <row r="2278" spans="51:75">
      <c r="AY2278" s="89" t="e">
        <f>VLOOKUP(C2278,#REF!, 2,FALSE)</f>
        <v>#REF!</v>
      </c>
      <c r="BM2278" s="61" t="s">
        <v>6144</v>
      </c>
      <c r="BN2278" s="61" t="s">
        <v>625</v>
      </c>
      <c r="BO2278" s="61" t="s">
        <v>6145</v>
      </c>
      <c r="BU2278" s="61" t="s">
        <v>6144</v>
      </c>
      <c r="BV2278" s="61" t="s">
        <v>625</v>
      </c>
      <c r="BW2278" s="61" t="s">
        <v>6145</v>
      </c>
    </row>
    <row r="2279" spans="51:75">
      <c r="AY2279" s="89" t="e">
        <f>VLOOKUP(C2279,#REF!, 2,FALSE)</f>
        <v>#REF!</v>
      </c>
      <c r="BM2279" s="61" t="s">
        <v>1135</v>
      </c>
      <c r="BN2279" s="61" t="s">
        <v>864</v>
      </c>
      <c r="BO2279" s="61" t="s">
        <v>6146</v>
      </c>
      <c r="BU2279" s="61" t="s">
        <v>1135</v>
      </c>
      <c r="BV2279" s="61" t="s">
        <v>864</v>
      </c>
      <c r="BW2279" s="61" t="s">
        <v>6146</v>
      </c>
    </row>
    <row r="2280" spans="51:75">
      <c r="AY2280" s="89" t="e">
        <f>VLOOKUP(C2280,#REF!, 2,FALSE)</f>
        <v>#REF!</v>
      </c>
      <c r="BM2280" s="61" t="s">
        <v>6147</v>
      </c>
      <c r="BN2280" s="61" t="s">
        <v>799</v>
      </c>
      <c r="BO2280" s="61" t="s">
        <v>1286</v>
      </c>
      <c r="BU2280" s="61" t="s">
        <v>6147</v>
      </c>
      <c r="BV2280" s="61" t="s">
        <v>799</v>
      </c>
      <c r="BW2280" s="61" t="s">
        <v>1286</v>
      </c>
    </row>
    <row r="2281" spans="51:75">
      <c r="AY2281" s="89" t="e">
        <f>VLOOKUP(C2281,#REF!, 2,FALSE)</f>
        <v>#REF!</v>
      </c>
      <c r="BM2281" s="61" t="s">
        <v>6150</v>
      </c>
      <c r="BN2281" s="61" t="s">
        <v>1344</v>
      </c>
      <c r="BO2281" s="61" t="s">
        <v>6151</v>
      </c>
      <c r="BU2281" s="61" t="s">
        <v>6150</v>
      </c>
      <c r="BV2281" s="61" t="s">
        <v>1344</v>
      </c>
      <c r="BW2281" s="61" t="s">
        <v>6151</v>
      </c>
    </row>
    <row r="2282" spans="51:75">
      <c r="AY2282" s="89" t="e">
        <f>VLOOKUP(C2282,#REF!, 2,FALSE)</f>
        <v>#REF!</v>
      </c>
      <c r="BM2282" s="61" t="s">
        <v>6152</v>
      </c>
      <c r="BN2282" s="61" t="s">
        <v>16991</v>
      </c>
      <c r="BO2282" s="61" t="s">
        <v>1192</v>
      </c>
      <c r="BU2282" s="61" t="s">
        <v>6152</v>
      </c>
      <c r="BV2282" s="61" t="s">
        <v>16991</v>
      </c>
      <c r="BW2282" s="61" t="s">
        <v>1192</v>
      </c>
    </row>
    <row r="2283" spans="51:75">
      <c r="AY2283" s="89" t="e">
        <f>VLOOKUP(C2283,#REF!, 2,FALSE)</f>
        <v>#REF!</v>
      </c>
      <c r="BM2283" s="61" t="s">
        <v>6153</v>
      </c>
      <c r="BN2283" s="61" t="s">
        <v>3007</v>
      </c>
      <c r="BO2283" s="61" t="s">
        <v>2985</v>
      </c>
      <c r="BU2283" s="61" t="s">
        <v>6153</v>
      </c>
      <c r="BV2283" s="61" t="s">
        <v>3007</v>
      </c>
      <c r="BW2283" s="61" t="s">
        <v>2985</v>
      </c>
    </row>
    <row r="2284" spans="51:75">
      <c r="AY2284" s="89" t="e">
        <f>VLOOKUP(C2284,#REF!, 2,FALSE)</f>
        <v>#REF!</v>
      </c>
      <c r="BM2284" s="61" t="s">
        <v>6154</v>
      </c>
      <c r="BN2284" s="61" t="s">
        <v>3007</v>
      </c>
      <c r="BO2284" s="61" t="s">
        <v>2985</v>
      </c>
      <c r="BU2284" s="61" t="s">
        <v>6154</v>
      </c>
      <c r="BV2284" s="61" t="s">
        <v>3007</v>
      </c>
      <c r="BW2284" s="61" t="s">
        <v>2985</v>
      </c>
    </row>
    <row r="2285" spans="51:75">
      <c r="AY2285" s="89" t="e">
        <f>VLOOKUP(C2285,#REF!, 2,FALSE)</f>
        <v>#REF!</v>
      </c>
      <c r="BM2285" s="61" t="s">
        <v>6155</v>
      </c>
      <c r="BN2285" s="61" t="s">
        <v>3254</v>
      </c>
      <c r="BO2285" s="61" t="s">
        <v>2985</v>
      </c>
      <c r="BU2285" s="61" t="s">
        <v>6155</v>
      </c>
      <c r="BV2285" s="61" t="s">
        <v>3254</v>
      </c>
      <c r="BW2285" s="61" t="s">
        <v>2985</v>
      </c>
    </row>
    <row r="2286" spans="51:75">
      <c r="AY2286" s="89" t="e">
        <f>VLOOKUP(C2286,#REF!, 2,FALSE)</f>
        <v>#REF!</v>
      </c>
      <c r="BM2286" s="61" t="s">
        <v>6156</v>
      </c>
      <c r="BN2286" s="61" t="s">
        <v>3254</v>
      </c>
      <c r="BO2286" s="61" t="s">
        <v>1336</v>
      </c>
      <c r="BU2286" s="61" t="s">
        <v>6156</v>
      </c>
      <c r="BV2286" s="61" t="s">
        <v>3254</v>
      </c>
      <c r="BW2286" s="61" t="s">
        <v>1336</v>
      </c>
    </row>
    <row r="2287" spans="51:75">
      <c r="AY2287" s="89" t="e">
        <f>VLOOKUP(C2287,#REF!, 2,FALSE)</f>
        <v>#REF!</v>
      </c>
      <c r="BM2287" s="61" t="s">
        <v>6157</v>
      </c>
      <c r="BN2287" s="61" t="s">
        <v>3254</v>
      </c>
      <c r="BO2287" s="61" t="s">
        <v>6158</v>
      </c>
      <c r="BU2287" s="61" t="s">
        <v>6157</v>
      </c>
      <c r="BV2287" s="61" t="s">
        <v>3254</v>
      </c>
      <c r="BW2287" s="61" t="s">
        <v>6158</v>
      </c>
    </row>
    <row r="2288" spans="51:75">
      <c r="AY2288" s="89" t="e">
        <f>VLOOKUP(C2288,#REF!, 2,FALSE)</f>
        <v>#REF!</v>
      </c>
      <c r="BM2288" s="61" t="s">
        <v>6159</v>
      </c>
      <c r="BN2288" s="61" t="s">
        <v>2981</v>
      </c>
      <c r="BO2288" s="61" t="s">
        <v>2985</v>
      </c>
      <c r="BU2288" s="61" t="s">
        <v>6159</v>
      </c>
      <c r="BV2288" s="61" t="s">
        <v>2981</v>
      </c>
      <c r="BW2288" s="61" t="s">
        <v>2985</v>
      </c>
    </row>
    <row r="2289" spans="51:75">
      <c r="AY2289" s="89" t="e">
        <f>VLOOKUP(C2289,#REF!, 2,FALSE)</f>
        <v>#REF!</v>
      </c>
      <c r="BM2289" s="61" t="s">
        <v>6160</v>
      </c>
      <c r="BN2289" s="61" t="s">
        <v>3004</v>
      </c>
      <c r="BO2289" s="61" t="s">
        <v>1788</v>
      </c>
      <c r="BU2289" s="61" t="s">
        <v>6160</v>
      </c>
      <c r="BV2289" s="61" t="s">
        <v>3004</v>
      </c>
      <c r="BW2289" s="61" t="s">
        <v>1788</v>
      </c>
    </row>
    <row r="2290" spans="51:75">
      <c r="AY2290" s="89" t="e">
        <f>VLOOKUP(C2290,#REF!, 2,FALSE)</f>
        <v>#REF!</v>
      </c>
      <c r="BM2290" s="61" t="s">
        <v>6161</v>
      </c>
      <c r="BN2290" s="61" t="s">
        <v>2985</v>
      </c>
      <c r="BO2290" s="61" t="s">
        <v>2985</v>
      </c>
      <c r="BU2290" s="61" t="s">
        <v>6161</v>
      </c>
      <c r="BV2290" s="61" t="s">
        <v>2985</v>
      </c>
      <c r="BW2290" s="61" t="s">
        <v>2985</v>
      </c>
    </row>
    <row r="2291" spans="51:75">
      <c r="AY2291" s="89" t="e">
        <f>VLOOKUP(C2291,#REF!, 2,FALSE)</f>
        <v>#REF!</v>
      </c>
      <c r="BM2291" s="61" t="s">
        <v>6162</v>
      </c>
      <c r="BN2291" s="61" t="s">
        <v>2985</v>
      </c>
      <c r="BO2291" s="61" t="s">
        <v>6163</v>
      </c>
      <c r="BU2291" s="61" t="s">
        <v>6162</v>
      </c>
      <c r="BV2291" s="61" t="s">
        <v>2985</v>
      </c>
      <c r="BW2291" s="61" t="s">
        <v>6163</v>
      </c>
    </row>
    <row r="2292" spans="51:75">
      <c r="AY2292" s="89" t="e">
        <f>VLOOKUP(C2292,#REF!, 2,FALSE)</f>
        <v>#REF!</v>
      </c>
      <c r="BM2292" s="61" t="s">
        <v>6164</v>
      </c>
      <c r="BN2292" s="61" t="s">
        <v>659</v>
      </c>
      <c r="BO2292" s="61" t="s">
        <v>2258</v>
      </c>
      <c r="BU2292" s="61" t="s">
        <v>6164</v>
      </c>
      <c r="BV2292" s="61" t="s">
        <v>659</v>
      </c>
      <c r="BW2292" s="61" t="s">
        <v>2258</v>
      </c>
    </row>
    <row r="2293" spans="51:75">
      <c r="AY2293" s="89" t="e">
        <f>VLOOKUP(C2293,#REF!, 2,FALSE)</f>
        <v>#REF!</v>
      </c>
      <c r="BM2293" s="61" t="s">
        <v>6165</v>
      </c>
      <c r="BN2293" s="61" t="s">
        <v>3204</v>
      </c>
      <c r="BO2293" s="61" t="s">
        <v>6166</v>
      </c>
      <c r="BU2293" s="61" t="s">
        <v>6165</v>
      </c>
      <c r="BV2293" s="61" t="s">
        <v>3204</v>
      </c>
      <c r="BW2293" s="61" t="s">
        <v>6166</v>
      </c>
    </row>
    <row r="2294" spans="51:75">
      <c r="AY2294" s="89" t="e">
        <f>VLOOKUP(C2294,#REF!, 2,FALSE)</f>
        <v>#REF!</v>
      </c>
      <c r="BM2294" s="61" t="s">
        <v>6167</v>
      </c>
      <c r="BN2294" s="61" t="s">
        <v>3047</v>
      </c>
      <c r="BO2294" s="61" t="s">
        <v>5935</v>
      </c>
      <c r="BU2294" s="61" t="s">
        <v>6167</v>
      </c>
      <c r="BV2294" s="61" t="s">
        <v>3047</v>
      </c>
      <c r="BW2294" s="61" t="s">
        <v>5935</v>
      </c>
    </row>
    <row r="2295" spans="51:75">
      <c r="AY2295" s="89" t="e">
        <f>VLOOKUP(C2295,#REF!, 2,FALSE)</f>
        <v>#REF!</v>
      </c>
      <c r="BM2295" s="61" t="s">
        <v>6168</v>
      </c>
      <c r="BN2295" s="61" t="s">
        <v>1141</v>
      </c>
      <c r="BO2295" s="61" t="s">
        <v>6169</v>
      </c>
      <c r="BU2295" s="61" t="s">
        <v>6168</v>
      </c>
      <c r="BV2295" s="61" t="s">
        <v>1141</v>
      </c>
      <c r="BW2295" s="61" t="s">
        <v>6169</v>
      </c>
    </row>
    <row r="2296" spans="51:75">
      <c r="AY2296" s="89" t="e">
        <f>VLOOKUP(C2296,#REF!, 2,FALSE)</f>
        <v>#REF!</v>
      </c>
      <c r="BM2296" s="61" t="s">
        <v>6170</v>
      </c>
      <c r="BN2296" s="61" t="s">
        <v>3204</v>
      </c>
      <c r="BO2296" s="61" t="s">
        <v>6171</v>
      </c>
      <c r="BU2296" s="61" t="s">
        <v>6170</v>
      </c>
      <c r="BV2296" s="61" t="s">
        <v>3204</v>
      </c>
      <c r="BW2296" s="61" t="s">
        <v>6171</v>
      </c>
    </row>
    <row r="2297" spans="51:75">
      <c r="AY2297" s="89" t="e">
        <f>VLOOKUP(C2297,#REF!, 2,FALSE)</f>
        <v>#REF!</v>
      </c>
      <c r="BM2297" s="61" t="s">
        <v>6172</v>
      </c>
      <c r="BN2297" s="61" t="s">
        <v>1141</v>
      </c>
      <c r="BO2297" s="61" t="s">
        <v>6173</v>
      </c>
      <c r="BU2297" s="61" t="s">
        <v>6172</v>
      </c>
      <c r="BV2297" s="61" t="s">
        <v>1141</v>
      </c>
      <c r="BW2297" s="61" t="s">
        <v>6173</v>
      </c>
    </row>
    <row r="2298" spans="51:75">
      <c r="AY2298" s="89" t="e">
        <f>VLOOKUP(C2298,#REF!, 2,FALSE)</f>
        <v>#REF!</v>
      </c>
      <c r="BM2298" s="61" t="s">
        <v>139</v>
      </c>
      <c r="BN2298" s="61" t="s">
        <v>1344</v>
      </c>
      <c r="BO2298" s="61" t="s">
        <v>3809</v>
      </c>
      <c r="BU2298" s="61" t="s">
        <v>139</v>
      </c>
      <c r="BV2298" s="61" t="s">
        <v>1344</v>
      </c>
      <c r="BW2298" s="61" t="s">
        <v>3809</v>
      </c>
    </row>
    <row r="2299" spans="51:75">
      <c r="AY2299" s="89" t="e">
        <f>VLOOKUP(C2299,#REF!, 2,FALSE)</f>
        <v>#REF!</v>
      </c>
      <c r="BM2299" s="61" t="s">
        <v>6174</v>
      </c>
      <c r="BN2299" s="61" t="s">
        <v>851</v>
      </c>
      <c r="BO2299" s="61" t="s">
        <v>2644</v>
      </c>
      <c r="BU2299" s="61" t="s">
        <v>6174</v>
      </c>
      <c r="BV2299" s="61" t="s">
        <v>851</v>
      </c>
      <c r="BW2299" s="61" t="s">
        <v>2644</v>
      </c>
    </row>
    <row r="2300" spans="51:75">
      <c r="AY2300" s="89" t="e">
        <f>VLOOKUP(C2300,#REF!, 2,FALSE)</f>
        <v>#REF!</v>
      </c>
      <c r="BM2300" s="61" t="s">
        <v>6175</v>
      </c>
      <c r="BN2300" s="61" t="s">
        <v>3204</v>
      </c>
      <c r="BO2300" s="61" t="s">
        <v>6177</v>
      </c>
      <c r="BU2300" s="61" t="s">
        <v>6175</v>
      </c>
      <c r="BV2300" s="61" t="s">
        <v>3204</v>
      </c>
      <c r="BW2300" s="61" t="s">
        <v>6177</v>
      </c>
    </row>
    <row r="2301" spans="51:75">
      <c r="AY2301" s="89" t="e">
        <f>VLOOKUP(C2301,#REF!, 2,FALSE)</f>
        <v>#REF!</v>
      </c>
      <c r="BM2301" s="61" t="s">
        <v>6178</v>
      </c>
      <c r="BN2301" s="61" t="s">
        <v>1141</v>
      </c>
      <c r="BO2301" s="61" t="s">
        <v>2644</v>
      </c>
      <c r="BU2301" s="61" t="s">
        <v>6178</v>
      </c>
      <c r="BV2301" s="61" t="s">
        <v>1141</v>
      </c>
      <c r="BW2301" s="61" t="s">
        <v>2644</v>
      </c>
    </row>
    <row r="2302" spans="51:75">
      <c r="AY2302" s="89" t="e">
        <f>VLOOKUP(C2302,#REF!, 2,FALSE)</f>
        <v>#REF!</v>
      </c>
      <c r="BM2302" s="61" t="s">
        <v>6179</v>
      </c>
      <c r="BN2302" s="61" t="s">
        <v>3204</v>
      </c>
      <c r="BO2302" s="61" t="s">
        <v>4174</v>
      </c>
      <c r="BU2302" s="61" t="s">
        <v>6179</v>
      </c>
      <c r="BV2302" s="61" t="s">
        <v>3204</v>
      </c>
      <c r="BW2302" s="61" t="s">
        <v>4174</v>
      </c>
    </row>
    <row r="2303" spans="51:75">
      <c r="AY2303" s="89" t="e">
        <f>VLOOKUP(C2303,#REF!, 2,FALSE)</f>
        <v>#REF!</v>
      </c>
      <c r="BM2303" s="61" t="s">
        <v>6181</v>
      </c>
      <c r="BN2303" s="61" t="s">
        <v>16993</v>
      </c>
      <c r="BO2303" s="61" t="s">
        <v>1286</v>
      </c>
      <c r="BU2303" s="61" t="s">
        <v>6181</v>
      </c>
      <c r="BV2303" s="61" t="s">
        <v>16993</v>
      </c>
      <c r="BW2303" s="61" t="s">
        <v>1286</v>
      </c>
    </row>
    <row r="2304" spans="51:75">
      <c r="AY2304" s="89" t="e">
        <f>VLOOKUP(C2304,#REF!, 2,FALSE)</f>
        <v>#REF!</v>
      </c>
      <c r="BM2304" s="61" t="s">
        <v>6182</v>
      </c>
      <c r="BN2304" s="61" t="s">
        <v>659</v>
      </c>
      <c r="BO2304" s="61" t="s">
        <v>6184</v>
      </c>
      <c r="BU2304" s="61" t="s">
        <v>6182</v>
      </c>
      <c r="BV2304" s="61" t="s">
        <v>659</v>
      </c>
      <c r="BW2304" s="61" t="s">
        <v>6184</v>
      </c>
    </row>
    <row r="2305" spans="51:75">
      <c r="AY2305" s="89" t="e">
        <f>VLOOKUP(C2305,#REF!, 2,FALSE)</f>
        <v>#REF!</v>
      </c>
      <c r="BM2305" s="61" t="s">
        <v>6185</v>
      </c>
      <c r="BN2305" s="61" t="s">
        <v>3204</v>
      </c>
      <c r="BO2305" s="61" t="s">
        <v>6186</v>
      </c>
      <c r="BU2305" s="61" t="s">
        <v>6185</v>
      </c>
      <c r="BV2305" s="61" t="s">
        <v>3204</v>
      </c>
      <c r="BW2305" s="61" t="s">
        <v>6186</v>
      </c>
    </row>
    <row r="2306" spans="51:75">
      <c r="AY2306" s="89" t="e">
        <f>VLOOKUP(C2306,#REF!, 2,FALSE)</f>
        <v>#REF!</v>
      </c>
      <c r="BM2306" s="61" t="s">
        <v>6187</v>
      </c>
      <c r="BN2306" s="61" t="s">
        <v>659</v>
      </c>
      <c r="BO2306" s="61" t="s">
        <v>6188</v>
      </c>
      <c r="BU2306" s="61" t="s">
        <v>6187</v>
      </c>
      <c r="BV2306" s="61" t="s">
        <v>659</v>
      </c>
      <c r="BW2306" s="61" t="s">
        <v>6188</v>
      </c>
    </row>
    <row r="2307" spans="51:75">
      <c r="AY2307" s="89" t="e">
        <f>VLOOKUP(C2307,#REF!, 2,FALSE)</f>
        <v>#REF!</v>
      </c>
      <c r="BM2307" s="61" t="s">
        <v>1136</v>
      </c>
      <c r="BN2307" s="61" t="s">
        <v>1274</v>
      </c>
      <c r="BO2307" s="61" t="s">
        <v>6189</v>
      </c>
      <c r="BU2307" s="61" t="s">
        <v>1136</v>
      </c>
      <c r="BV2307" s="61" t="s">
        <v>1274</v>
      </c>
      <c r="BW2307" s="61" t="s">
        <v>6189</v>
      </c>
    </row>
    <row r="2308" spans="51:75">
      <c r="AY2308" s="89" t="e">
        <f>VLOOKUP(C2308,#REF!, 2,FALSE)</f>
        <v>#REF!</v>
      </c>
      <c r="BM2308" s="61" t="s">
        <v>6190</v>
      </c>
      <c r="BN2308" s="61" t="s">
        <v>717</v>
      </c>
      <c r="BO2308" s="61" t="s">
        <v>2985</v>
      </c>
      <c r="BU2308" s="61" t="s">
        <v>6190</v>
      </c>
      <c r="BV2308" s="61" t="s">
        <v>717</v>
      </c>
      <c r="BW2308" s="61" t="s">
        <v>2985</v>
      </c>
    </row>
    <row r="2309" spans="51:75">
      <c r="AY2309" s="89" t="e">
        <f>VLOOKUP(C2309,#REF!, 2,FALSE)</f>
        <v>#REF!</v>
      </c>
      <c r="BM2309" s="61" t="s">
        <v>6191</v>
      </c>
      <c r="BN2309" s="61" t="s">
        <v>851</v>
      </c>
      <c r="BO2309" s="61" t="s">
        <v>6192</v>
      </c>
      <c r="BU2309" s="61" t="s">
        <v>6191</v>
      </c>
      <c r="BV2309" s="61" t="s">
        <v>851</v>
      </c>
      <c r="BW2309" s="61" t="s">
        <v>6192</v>
      </c>
    </row>
    <row r="2310" spans="51:75">
      <c r="AY2310" s="89" t="e">
        <f>VLOOKUP(C2310,#REF!, 2,FALSE)</f>
        <v>#REF!</v>
      </c>
      <c r="BM2310" s="61" t="s">
        <v>6193</v>
      </c>
      <c r="BN2310" s="61" t="s">
        <v>2985</v>
      </c>
      <c r="BO2310" s="61" t="s">
        <v>772</v>
      </c>
      <c r="BU2310" s="61" t="s">
        <v>6193</v>
      </c>
      <c r="BV2310" s="61" t="s">
        <v>2985</v>
      </c>
      <c r="BW2310" s="61" t="s">
        <v>772</v>
      </c>
    </row>
    <row r="2311" spans="51:75">
      <c r="AY2311" s="89" t="e">
        <f>VLOOKUP(C2311,#REF!, 2,FALSE)</f>
        <v>#REF!</v>
      </c>
      <c r="BM2311" s="61" t="s">
        <v>6194</v>
      </c>
      <c r="BN2311" s="61" t="s">
        <v>657</v>
      </c>
      <c r="BO2311" s="61" t="s">
        <v>6195</v>
      </c>
      <c r="BU2311" s="61" t="s">
        <v>6194</v>
      </c>
      <c r="BV2311" s="61" t="s">
        <v>657</v>
      </c>
      <c r="BW2311" s="61" t="s">
        <v>6195</v>
      </c>
    </row>
    <row r="2312" spans="51:75">
      <c r="AY2312" s="89" t="e">
        <f>VLOOKUP(C2312,#REF!, 2,FALSE)</f>
        <v>#REF!</v>
      </c>
      <c r="BM2312" s="61" t="s">
        <v>6196</v>
      </c>
      <c r="BN2312" s="61" t="s">
        <v>659</v>
      </c>
      <c r="BO2312" s="61" t="s">
        <v>6198</v>
      </c>
      <c r="BU2312" s="61" t="s">
        <v>6196</v>
      </c>
      <c r="BV2312" s="61" t="s">
        <v>659</v>
      </c>
      <c r="BW2312" s="61" t="s">
        <v>6198</v>
      </c>
    </row>
    <row r="2313" spans="51:75">
      <c r="AY2313" s="89" t="e">
        <f>VLOOKUP(C2313,#REF!, 2,FALSE)</f>
        <v>#REF!</v>
      </c>
      <c r="BM2313" s="61" t="s">
        <v>6199</v>
      </c>
      <c r="BN2313" s="61" t="s">
        <v>3204</v>
      </c>
      <c r="BO2313" s="61" t="s">
        <v>6200</v>
      </c>
      <c r="BU2313" s="61" t="s">
        <v>6199</v>
      </c>
      <c r="BV2313" s="61" t="s">
        <v>3204</v>
      </c>
      <c r="BW2313" s="61" t="s">
        <v>6200</v>
      </c>
    </row>
    <row r="2314" spans="51:75">
      <c r="AY2314" s="89" t="e">
        <f>VLOOKUP(C2314,#REF!, 2,FALSE)</f>
        <v>#REF!</v>
      </c>
      <c r="BM2314" s="61" t="s">
        <v>1137</v>
      </c>
      <c r="BN2314" s="61" t="s">
        <v>16991</v>
      </c>
      <c r="BO2314" s="61" t="s">
        <v>2985</v>
      </c>
      <c r="BU2314" s="61" t="s">
        <v>1137</v>
      </c>
      <c r="BV2314" s="61" t="s">
        <v>16991</v>
      </c>
      <c r="BW2314" s="61" t="s">
        <v>2985</v>
      </c>
    </row>
    <row r="2315" spans="51:75">
      <c r="AY2315" s="89" t="e">
        <f>VLOOKUP(C2315,#REF!, 2,FALSE)</f>
        <v>#REF!</v>
      </c>
      <c r="BM2315" s="61" t="s">
        <v>6201</v>
      </c>
      <c r="BN2315" s="61" t="s">
        <v>3004</v>
      </c>
      <c r="BO2315" s="61" t="s">
        <v>1835</v>
      </c>
      <c r="BU2315" s="61" t="s">
        <v>6201</v>
      </c>
      <c r="BV2315" s="61" t="s">
        <v>3004</v>
      </c>
      <c r="BW2315" s="61" t="s">
        <v>1835</v>
      </c>
    </row>
    <row r="2316" spans="51:75">
      <c r="AY2316" s="89" t="e">
        <f>VLOOKUP(C2316,#REF!, 2,FALSE)</f>
        <v>#REF!</v>
      </c>
      <c r="BM2316" s="61" t="s">
        <v>6202</v>
      </c>
      <c r="BN2316" s="61" t="s">
        <v>3254</v>
      </c>
      <c r="BO2316" s="61" t="s">
        <v>2694</v>
      </c>
      <c r="BU2316" s="61" t="s">
        <v>6202</v>
      </c>
      <c r="BV2316" s="61" t="s">
        <v>3254</v>
      </c>
      <c r="BW2316" s="61" t="s">
        <v>2694</v>
      </c>
    </row>
    <row r="2317" spans="51:75">
      <c r="AY2317" s="89" t="e">
        <f>VLOOKUP(C2317,#REF!, 2,FALSE)</f>
        <v>#REF!</v>
      </c>
      <c r="BM2317" s="61" t="s">
        <v>1138</v>
      </c>
      <c r="BN2317" s="61" t="s">
        <v>3204</v>
      </c>
      <c r="BO2317" s="61" t="s">
        <v>6203</v>
      </c>
      <c r="BU2317" s="61" t="s">
        <v>1138</v>
      </c>
      <c r="BV2317" s="61" t="s">
        <v>3204</v>
      </c>
      <c r="BW2317" s="61" t="s">
        <v>6203</v>
      </c>
    </row>
    <row r="2318" spans="51:75">
      <c r="AY2318" s="89" t="e">
        <f>VLOOKUP(C2318,#REF!, 2,FALSE)</f>
        <v>#REF!</v>
      </c>
      <c r="BM2318" s="61" t="s">
        <v>6204</v>
      </c>
      <c r="BN2318" s="61" t="s">
        <v>1344</v>
      </c>
      <c r="BO2318" s="61" t="s">
        <v>6205</v>
      </c>
      <c r="BU2318" s="61" t="s">
        <v>6204</v>
      </c>
      <c r="BV2318" s="61" t="s">
        <v>1344</v>
      </c>
      <c r="BW2318" s="61" t="s">
        <v>6205</v>
      </c>
    </row>
    <row r="2319" spans="51:75">
      <c r="AY2319" s="89" t="e">
        <f>VLOOKUP(C2319,#REF!, 2,FALSE)</f>
        <v>#REF!</v>
      </c>
      <c r="BM2319" s="61" t="s">
        <v>6206</v>
      </c>
      <c r="BN2319" s="61" t="s">
        <v>660</v>
      </c>
      <c r="BO2319" s="61" t="s">
        <v>957</v>
      </c>
      <c r="BU2319" s="61" t="s">
        <v>6206</v>
      </c>
      <c r="BV2319" s="61" t="s">
        <v>660</v>
      </c>
      <c r="BW2319" s="61" t="s">
        <v>957</v>
      </c>
    </row>
    <row r="2320" spans="51:75">
      <c r="AY2320" s="89" t="e">
        <f>VLOOKUP(C2320,#REF!, 2,FALSE)</f>
        <v>#REF!</v>
      </c>
      <c r="BM2320" s="61" t="s">
        <v>6207</v>
      </c>
      <c r="BN2320" s="61" t="s">
        <v>1344</v>
      </c>
      <c r="BO2320" s="61" t="s">
        <v>3239</v>
      </c>
      <c r="BU2320" s="61" t="s">
        <v>6207</v>
      </c>
      <c r="BV2320" s="61" t="s">
        <v>1344</v>
      </c>
      <c r="BW2320" s="61" t="s">
        <v>3239</v>
      </c>
    </row>
    <row r="2321" spans="51:75">
      <c r="AY2321" s="89" t="e">
        <f>VLOOKUP(C2321,#REF!, 2,FALSE)</f>
        <v>#REF!</v>
      </c>
      <c r="BM2321" s="61" t="s">
        <v>6209</v>
      </c>
      <c r="BN2321" s="61" t="s">
        <v>2985</v>
      </c>
      <c r="BO2321" s="61" t="s">
        <v>6210</v>
      </c>
      <c r="BU2321" s="61" t="s">
        <v>6209</v>
      </c>
      <c r="BV2321" s="61" t="s">
        <v>2985</v>
      </c>
      <c r="BW2321" s="61" t="s">
        <v>6210</v>
      </c>
    </row>
    <row r="2322" spans="51:75">
      <c r="AY2322" s="89" t="e">
        <f>VLOOKUP(C2322,#REF!, 2,FALSE)</f>
        <v>#REF!</v>
      </c>
      <c r="BM2322" s="61" t="s">
        <v>6211</v>
      </c>
      <c r="BN2322" s="61" t="s">
        <v>3099</v>
      </c>
      <c r="BO2322" s="61" t="s">
        <v>6212</v>
      </c>
      <c r="BU2322" s="61" t="s">
        <v>6211</v>
      </c>
      <c r="BV2322" s="61" t="s">
        <v>3099</v>
      </c>
      <c r="BW2322" s="61" t="s">
        <v>6212</v>
      </c>
    </row>
    <row r="2323" spans="51:75">
      <c r="AY2323" s="89" t="e">
        <f>VLOOKUP(C2323,#REF!, 2,FALSE)</f>
        <v>#REF!</v>
      </c>
      <c r="BM2323" s="61" t="s">
        <v>6213</v>
      </c>
      <c r="BN2323" s="61" t="s">
        <v>3007</v>
      </c>
      <c r="BO2323" s="61" t="s">
        <v>2985</v>
      </c>
      <c r="BU2323" s="61" t="s">
        <v>6213</v>
      </c>
      <c r="BV2323" s="61" t="s">
        <v>3007</v>
      </c>
      <c r="BW2323" s="61" t="s">
        <v>2985</v>
      </c>
    </row>
    <row r="2324" spans="51:75">
      <c r="AY2324" s="89" t="e">
        <f>VLOOKUP(C2324,#REF!, 2,FALSE)</f>
        <v>#REF!</v>
      </c>
      <c r="BM2324" s="61" t="s">
        <v>6214</v>
      </c>
      <c r="BN2324" s="61" t="s">
        <v>3007</v>
      </c>
      <c r="BO2324" s="61" t="s">
        <v>2985</v>
      </c>
      <c r="BU2324" s="61" t="s">
        <v>6214</v>
      </c>
      <c r="BV2324" s="61" t="s">
        <v>3007</v>
      </c>
      <c r="BW2324" s="61" t="s">
        <v>2985</v>
      </c>
    </row>
    <row r="2325" spans="51:75">
      <c r="AY2325" s="89" t="e">
        <f>VLOOKUP(C2325,#REF!, 2,FALSE)</f>
        <v>#REF!</v>
      </c>
      <c r="BM2325" s="61" t="s">
        <v>6215</v>
      </c>
      <c r="BN2325" s="61" t="s">
        <v>3254</v>
      </c>
      <c r="BO2325" s="61" t="s">
        <v>6216</v>
      </c>
      <c r="BU2325" s="61" t="s">
        <v>6215</v>
      </c>
      <c r="BV2325" s="61" t="s">
        <v>3254</v>
      </c>
      <c r="BW2325" s="61" t="s">
        <v>6216</v>
      </c>
    </row>
    <row r="2326" spans="51:75">
      <c r="AY2326" s="89" t="e">
        <f>VLOOKUP(C2326,#REF!, 2,FALSE)</f>
        <v>#REF!</v>
      </c>
      <c r="BM2326" s="61" t="s">
        <v>6217</v>
      </c>
      <c r="BN2326" s="61" t="s">
        <v>16991</v>
      </c>
      <c r="BO2326" s="61" t="s">
        <v>6218</v>
      </c>
      <c r="BU2326" s="61" t="s">
        <v>6217</v>
      </c>
      <c r="BV2326" s="61" t="s">
        <v>16991</v>
      </c>
      <c r="BW2326" s="61" t="s">
        <v>6218</v>
      </c>
    </row>
    <row r="2327" spans="51:75">
      <c r="AY2327" s="89" t="e">
        <f>VLOOKUP(C2327,#REF!, 2,FALSE)</f>
        <v>#REF!</v>
      </c>
      <c r="BM2327" s="61" t="s">
        <v>6219</v>
      </c>
      <c r="BN2327" s="61" t="s">
        <v>3254</v>
      </c>
      <c r="BO2327" s="61" t="s">
        <v>6220</v>
      </c>
      <c r="BU2327" s="61" t="s">
        <v>6219</v>
      </c>
      <c r="BV2327" s="61" t="s">
        <v>3254</v>
      </c>
      <c r="BW2327" s="61" t="s">
        <v>6220</v>
      </c>
    </row>
    <row r="2328" spans="51:75">
      <c r="AY2328" s="89" t="e">
        <f>VLOOKUP(C2328,#REF!, 2,FALSE)</f>
        <v>#REF!</v>
      </c>
      <c r="BM2328" s="61" t="s">
        <v>6221</v>
      </c>
      <c r="BN2328" s="61" t="s">
        <v>3007</v>
      </c>
      <c r="BO2328" s="61" t="s">
        <v>6222</v>
      </c>
      <c r="BU2328" s="61" t="s">
        <v>6221</v>
      </c>
      <c r="BV2328" s="61" t="s">
        <v>3007</v>
      </c>
      <c r="BW2328" s="61" t="s">
        <v>6222</v>
      </c>
    </row>
    <row r="2329" spans="51:75">
      <c r="AY2329" s="89" t="e">
        <f>VLOOKUP(C2329,#REF!, 2,FALSE)</f>
        <v>#REF!</v>
      </c>
      <c r="BM2329" s="61" t="s">
        <v>6223</v>
      </c>
      <c r="BN2329" s="61" t="s">
        <v>3085</v>
      </c>
      <c r="BO2329" s="61" t="s">
        <v>2985</v>
      </c>
      <c r="BU2329" s="61" t="s">
        <v>6223</v>
      </c>
      <c r="BV2329" s="61" t="s">
        <v>3085</v>
      </c>
      <c r="BW2329" s="61" t="s">
        <v>2985</v>
      </c>
    </row>
    <row r="2330" spans="51:75">
      <c r="AY2330" s="89" t="e">
        <f>VLOOKUP(C2330,#REF!, 2,FALSE)</f>
        <v>#REF!</v>
      </c>
      <c r="BM2330" s="61" t="s">
        <v>6224</v>
      </c>
      <c r="BN2330" s="61" t="s">
        <v>3089</v>
      </c>
      <c r="BO2330" s="61" t="s">
        <v>2985</v>
      </c>
      <c r="BU2330" s="61" t="s">
        <v>6224</v>
      </c>
      <c r="BV2330" s="61" t="s">
        <v>3089</v>
      </c>
      <c r="BW2330" s="61" t="s">
        <v>2985</v>
      </c>
    </row>
    <row r="2331" spans="51:75">
      <c r="AY2331" s="89" t="e">
        <f>VLOOKUP(C2331,#REF!, 2,FALSE)</f>
        <v>#REF!</v>
      </c>
      <c r="BM2331" s="61" t="s">
        <v>6225</v>
      </c>
      <c r="BN2331" s="61" t="s">
        <v>3099</v>
      </c>
      <c r="BO2331" s="61" t="s">
        <v>772</v>
      </c>
      <c r="BU2331" s="61" t="s">
        <v>6225</v>
      </c>
      <c r="BV2331" s="61" t="s">
        <v>3099</v>
      </c>
      <c r="BW2331" s="61" t="s">
        <v>772</v>
      </c>
    </row>
    <row r="2332" spans="51:75">
      <c r="AY2332" s="89" t="e">
        <f>VLOOKUP(C2332,#REF!, 2,FALSE)</f>
        <v>#REF!</v>
      </c>
      <c r="BM2332" s="61" t="s">
        <v>6226</v>
      </c>
      <c r="BN2332" s="61" t="s">
        <v>1271</v>
      </c>
      <c r="BO2332" s="61" t="s">
        <v>6227</v>
      </c>
      <c r="BU2332" s="61" t="s">
        <v>6226</v>
      </c>
      <c r="BV2332" s="61" t="s">
        <v>1271</v>
      </c>
      <c r="BW2332" s="61" t="s">
        <v>6227</v>
      </c>
    </row>
    <row r="2333" spans="51:75">
      <c r="AY2333" s="89" t="e">
        <f>VLOOKUP(C2333,#REF!, 2,FALSE)</f>
        <v>#REF!</v>
      </c>
      <c r="BM2333" s="61" t="s">
        <v>6228</v>
      </c>
      <c r="BN2333" s="61" t="s">
        <v>3089</v>
      </c>
      <c r="BO2333" s="61" t="s">
        <v>2985</v>
      </c>
      <c r="BU2333" s="61" t="s">
        <v>6228</v>
      </c>
      <c r="BV2333" s="61" t="s">
        <v>3089</v>
      </c>
      <c r="BW2333" s="61" t="s">
        <v>2985</v>
      </c>
    </row>
    <row r="2334" spans="51:75">
      <c r="AY2334" s="89" t="e">
        <f>VLOOKUP(C2334,#REF!, 2,FALSE)</f>
        <v>#REF!</v>
      </c>
      <c r="BM2334" s="61" t="s">
        <v>6229</v>
      </c>
      <c r="BN2334" s="61" t="s">
        <v>3204</v>
      </c>
      <c r="BO2334" s="61" t="s">
        <v>6230</v>
      </c>
      <c r="BU2334" s="61" t="s">
        <v>6229</v>
      </c>
      <c r="BV2334" s="61" t="s">
        <v>3204</v>
      </c>
      <c r="BW2334" s="61" t="s">
        <v>6230</v>
      </c>
    </row>
    <row r="2335" spans="51:75">
      <c r="AY2335" s="89" t="e">
        <f>VLOOKUP(C2335,#REF!, 2,FALSE)</f>
        <v>#REF!</v>
      </c>
      <c r="BM2335" s="61" t="s">
        <v>6231</v>
      </c>
      <c r="BN2335" s="61" t="s">
        <v>707</v>
      </c>
      <c r="BO2335" s="61" t="s">
        <v>662</v>
      </c>
      <c r="BU2335" s="61" t="s">
        <v>6231</v>
      </c>
      <c r="BV2335" s="61" t="s">
        <v>707</v>
      </c>
      <c r="BW2335" s="61" t="s">
        <v>662</v>
      </c>
    </row>
    <row r="2336" spans="51:75">
      <c r="AY2336" s="89" t="e">
        <f>VLOOKUP(C2336,#REF!, 2,FALSE)</f>
        <v>#REF!</v>
      </c>
      <c r="BM2336" s="61" t="s">
        <v>6232</v>
      </c>
      <c r="BN2336" s="61" t="s">
        <v>3007</v>
      </c>
      <c r="BO2336" s="61" t="s">
        <v>5180</v>
      </c>
      <c r="BU2336" s="61" t="s">
        <v>6232</v>
      </c>
      <c r="BV2336" s="61" t="s">
        <v>3007</v>
      </c>
      <c r="BW2336" s="61" t="s">
        <v>5180</v>
      </c>
    </row>
    <row r="2337" spans="51:75">
      <c r="AY2337" s="89" t="e">
        <f>VLOOKUP(C2337,#REF!, 2,FALSE)</f>
        <v>#REF!</v>
      </c>
      <c r="BM2337" s="61" t="s">
        <v>6233</v>
      </c>
      <c r="BN2337" s="61" t="s">
        <v>625</v>
      </c>
      <c r="BO2337" s="61" t="s">
        <v>994</v>
      </c>
      <c r="BU2337" s="61" t="s">
        <v>6233</v>
      </c>
      <c r="BV2337" s="61" t="s">
        <v>625</v>
      </c>
      <c r="BW2337" s="61" t="s">
        <v>994</v>
      </c>
    </row>
    <row r="2338" spans="51:75">
      <c r="AY2338" s="89" t="e">
        <f>VLOOKUP(C2338,#REF!, 2,FALSE)</f>
        <v>#REF!</v>
      </c>
      <c r="BM2338" s="61" t="s">
        <v>6235</v>
      </c>
      <c r="BN2338" s="61" t="s">
        <v>3007</v>
      </c>
      <c r="BO2338" s="61" t="s">
        <v>661</v>
      </c>
      <c r="BU2338" s="61" t="s">
        <v>6235</v>
      </c>
      <c r="BV2338" s="61" t="s">
        <v>3007</v>
      </c>
      <c r="BW2338" s="61" t="s">
        <v>661</v>
      </c>
    </row>
    <row r="2339" spans="51:75">
      <c r="AY2339" s="89" t="e">
        <f>VLOOKUP(C2339,#REF!, 2,FALSE)</f>
        <v>#REF!</v>
      </c>
      <c r="BM2339" s="61" t="s">
        <v>6237</v>
      </c>
      <c r="BN2339" s="61" t="s">
        <v>627</v>
      </c>
      <c r="BO2339" s="61" t="s">
        <v>6238</v>
      </c>
      <c r="BU2339" s="61" t="s">
        <v>6237</v>
      </c>
      <c r="BV2339" s="61" t="s">
        <v>627</v>
      </c>
      <c r="BW2339" s="61" t="s">
        <v>6238</v>
      </c>
    </row>
    <row r="2340" spans="51:75">
      <c r="AY2340" s="89" t="e">
        <f>VLOOKUP(C2340,#REF!, 2,FALSE)</f>
        <v>#REF!</v>
      </c>
      <c r="BM2340" s="61" t="s">
        <v>6239</v>
      </c>
      <c r="BN2340" s="61" t="s">
        <v>1344</v>
      </c>
      <c r="BO2340" s="61" t="s">
        <v>6240</v>
      </c>
      <c r="BU2340" s="61" t="s">
        <v>6239</v>
      </c>
      <c r="BV2340" s="61" t="s">
        <v>1344</v>
      </c>
      <c r="BW2340" s="61" t="s">
        <v>6240</v>
      </c>
    </row>
    <row r="2341" spans="51:75">
      <c r="AY2341" s="89" t="e">
        <f>VLOOKUP(C2341,#REF!, 2,FALSE)</f>
        <v>#REF!</v>
      </c>
      <c r="BM2341" s="61" t="s">
        <v>6241</v>
      </c>
      <c r="BN2341" s="61" t="s">
        <v>707</v>
      </c>
      <c r="BO2341" s="61" t="s">
        <v>2373</v>
      </c>
      <c r="BU2341" s="61" t="s">
        <v>6241</v>
      </c>
      <c r="BV2341" s="61" t="s">
        <v>707</v>
      </c>
      <c r="BW2341" s="61" t="s">
        <v>2373</v>
      </c>
    </row>
    <row r="2342" spans="51:75">
      <c r="AY2342" s="89" t="e">
        <f>VLOOKUP(C2342,#REF!, 2,FALSE)</f>
        <v>#REF!</v>
      </c>
      <c r="BM2342" s="61" t="s">
        <v>6242</v>
      </c>
      <c r="BN2342" s="61" t="s">
        <v>3204</v>
      </c>
      <c r="BO2342" s="61" t="s">
        <v>6244</v>
      </c>
      <c r="BU2342" s="61" t="s">
        <v>6242</v>
      </c>
      <c r="BV2342" s="61" t="s">
        <v>3204</v>
      </c>
      <c r="BW2342" s="61" t="s">
        <v>6244</v>
      </c>
    </row>
    <row r="2343" spans="51:75">
      <c r="AY2343" s="89" t="e">
        <f>VLOOKUP(C2343,#REF!, 2,FALSE)</f>
        <v>#REF!</v>
      </c>
      <c r="BM2343" s="61" t="s">
        <v>6245</v>
      </c>
      <c r="BN2343" s="61" t="s">
        <v>621</v>
      </c>
      <c r="BO2343" s="61" t="s">
        <v>6247</v>
      </c>
      <c r="BU2343" s="61" t="s">
        <v>6245</v>
      </c>
      <c r="BV2343" s="61" t="s">
        <v>621</v>
      </c>
      <c r="BW2343" s="61" t="s">
        <v>6247</v>
      </c>
    </row>
    <row r="2344" spans="51:75">
      <c r="AY2344" s="89" t="e">
        <f>VLOOKUP(C2344,#REF!, 2,FALSE)</f>
        <v>#REF!</v>
      </c>
      <c r="BM2344" s="61" t="s">
        <v>6249</v>
      </c>
      <c r="BN2344" s="61" t="s">
        <v>2985</v>
      </c>
      <c r="BO2344" s="61" t="s">
        <v>2985</v>
      </c>
      <c r="BU2344" s="61" t="s">
        <v>6249</v>
      </c>
      <c r="BV2344" s="61" t="s">
        <v>2985</v>
      </c>
      <c r="BW2344" s="61" t="s">
        <v>2985</v>
      </c>
    </row>
    <row r="2345" spans="51:75">
      <c r="AY2345" s="89" t="e">
        <f>VLOOKUP(C2345,#REF!, 2,FALSE)</f>
        <v>#REF!</v>
      </c>
      <c r="BM2345" s="61" t="s">
        <v>6250</v>
      </c>
      <c r="BN2345" s="61" t="s">
        <v>733</v>
      </c>
      <c r="BO2345" s="61" t="s">
        <v>6252</v>
      </c>
      <c r="BU2345" s="61" t="s">
        <v>6250</v>
      </c>
      <c r="BV2345" s="61" t="s">
        <v>733</v>
      </c>
      <c r="BW2345" s="61" t="s">
        <v>6252</v>
      </c>
    </row>
    <row r="2346" spans="51:75">
      <c r="AY2346" s="89" t="e">
        <f>VLOOKUP(C2346,#REF!, 2,FALSE)</f>
        <v>#REF!</v>
      </c>
      <c r="BM2346" s="61" t="s">
        <v>6254</v>
      </c>
      <c r="BN2346" s="61" t="s">
        <v>733</v>
      </c>
      <c r="BO2346" s="61" t="s">
        <v>3306</v>
      </c>
      <c r="BU2346" s="61" t="s">
        <v>6254</v>
      </c>
      <c r="BV2346" s="61" t="s">
        <v>733</v>
      </c>
      <c r="BW2346" s="61" t="s">
        <v>3306</v>
      </c>
    </row>
    <row r="2347" spans="51:75">
      <c r="AY2347" s="89" t="e">
        <f>VLOOKUP(C2347,#REF!, 2,FALSE)</f>
        <v>#REF!</v>
      </c>
      <c r="BM2347" s="61" t="s">
        <v>6255</v>
      </c>
      <c r="BN2347" s="61" t="s">
        <v>851</v>
      </c>
      <c r="BO2347" s="61" t="s">
        <v>2985</v>
      </c>
      <c r="BU2347" s="61" t="s">
        <v>6255</v>
      </c>
      <c r="BV2347" s="61" t="s">
        <v>851</v>
      </c>
      <c r="BW2347" s="61" t="s">
        <v>2985</v>
      </c>
    </row>
    <row r="2348" spans="51:75">
      <c r="AY2348" s="89" t="e">
        <f>VLOOKUP(C2348,#REF!, 2,FALSE)</f>
        <v>#REF!</v>
      </c>
      <c r="BM2348" s="61" t="s">
        <v>6256</v>
      </c>
      <c r="BN2348" s="61" t="s">
        <v>638</v>
      </c>
      <c r="BO2348" s="61" t="s">
        <v>6257</v>
      </c>
      <c r="BU2348" s="61" t="s">
        <v>6256</v>
      </c>
      <c r="BV2348" s="61" t="s">
        <v>638</v>
      </c>
      <c r="BW2348" s="61" t="s">
        <v>6257</v>
      </c>
    </row>
    <row r="2349" spans="51:75">
      <c r="AY2349" s="89" t="e">
        <f>VLOOKUP(C2349,#REF!, 2,FALSE)</f>
        <v>#REF!</v>
      </c>
      <c r="BM2349" s="61" t="s">
        <v>6258</v>
      </c>
      <c r="BN2349" s="61" t="s">
        <v>851</v>
      </c>
      <c r="BO2349" s="61" t="s">
        <v>5342</v>
      </c>
      <c r="BU2349" s="61" t="s">
        <v>6258</v>
      </c>
      <c r="BV2349" s="61" t="s">
        <v>851</v>
      </c>
      <c r="BW2349" s="61" t="s">
        <v>5342</v>
      </c>
    </row>
    <row r="2350" spans="51:75">
      <c r="AY2350" s="89" t="e">
        <f>VLOOKUP(C2350,#REF!, 2,FALSE)</f>
        <v>#REF!</v>
      </c>
      <c r="BM2350" s="61" t="s">
        <v>6259</v>
      </c>
      <c r="BN2350" s="61" t="s">
        <v>3254</v>
      </c>
      <c r="BO2350" s="61" t="s">
        <v>6253</v>
      </c>
      <c r="BU2350" s="61" t="s">
        <v>6259</v>
      </c>
      <c r="BV2350" s="61" t="s">
        <v>3254</v>
      </c>
      <c r="BW2350" s="61" t="s">
        <v>6253</v>
      </c>
    </row>
    <row r="2351" spans="51:75">
      <c r="AY2351" s="89" t="e">
        <f>VLOOKUP(C2351,#REF!, 2,FALSE)</f>
        <v>#REF!</v>
      </c>
      <c r="BM2351" s="61" t="s">
        <v>6260</v>
      </c>
      <c r="BN2351" s="61" t="s">
        <v>3007</v>
      </c>
      <c r="BO2351" s="61" t="s">
        <v>772</v>
      </c>
      <c r="BU2351" s="61" t="s">
        <v>6260</v>
      </c>
      <c r="BV2351" s="61" t="s">
        <v>3007</v>
      </c>
      <c r="BW2351" s="61" t="s">
        <v>772</v>
      </c>
    </row>
    <row r="2352" spans="51:75">
      <c r="AY2352" s="89" t="e">
        <f>VLOOKUP(C2352,#REF!, 2,FALSE)</f>
        <v>#REF!</v>
      </c>
      <c r="BM2352" s="61" t="s">
        <v>6261</v>
      </c>
      <c r="BN2352" s="61" t="s">
        <v>3085</v>
      </c>
      <c r="BO2352" s="61" t="s">
        <v>2985</v>
      </c>
      <c r="BU2352" s="61" t="s">
        <v>6261</v>
      </c>
      <c r="BV2352" s="61" t="s">
        <v>3085</v>
      </c>
      <c r="BW2352" s="61" t="s">
        <v>2985</v>
      </c>
    </row>
    <row r="2353" spans="51:75">
      <c r="AY2353" s="89" t="e">
        <f>VLOOKUP(C2353,#REF!, 2,FALSE)</f>
        <v>#REF!</v>
      </c>
      <c r="BM2353" s="61" t="s">
        <v>6262</v>
      </c>
      <c r="BN2353" s="61" t="s">
        <v>3089</v>
      </c>
      <c r="BO2353" s="61" t="s">
        <v>772</v>
      </c>
      <c r="BU2353" s="61" t="s">
        <v>6262</v>
      </c>
      <c r="BV2353" s="61" t="s">
        <v>3089</v>
      </c>
      <c r="BW2353" s="61" t="s">
        <v>772</v>
      </c>
    </row>
    <row r="2354" spans="51:75">
      <c r="AY2354" s="89" t="e">
        <f>VLOOKUP(C2354,#REF!, 2,FALSE)</f>
        <v>#REF!</v>
      </c>
      <c r="BM2354" s="61" t="s">
        <v>6263</v>
      </c>
      <c r="BN2354" s="61" t="s">
        <v>3085</v>
      </c>
      <c r="BO2354" s="61" t="s">
        <v>6264</v>
      </c>
      <c r="BU2354" s="61" t="s">
        <v>6263</v>
      </c>
      <c r="BV2354" s="61" t="s">
        <v>3085</v>
      </c>
      <c r="BW2354" s="61" t="s">
        <v>6264</v>
      </c>
    </row>
    <row r="2355" spans="51:75">
      <c r="AY2355" s="89" t="e">
        <f>VLOOKUP(C2355,#REF!, 2,FALSE)</f>
        <v>#REF!</v>
      </c>
      <c r="BM2355" s="61" t="s">
        <v>6265</v>
      </c>
      <c r="BN2355" s="61" t="s">
        <v>3089</v>
      </c>
      <c r="BO2355" s="61" t="s">
        <v>2985</v>
      </c>
      <c r="BU2355" s="61" t="s">
        <v>6265</v>
      </c>
      <c r="BV2355" s="61" t="s">
        <v>3089</v>
      </c>
      <c r="BW2355" s="61" t="s">
        <v>2985</v>
      </c>
    </row>
    <row r="2356" spans="51:75">
      <c r="AY2356" s="89" t="e">
        <f>VLOOKUP(C2356,#REF!, 2,FALSE)</f>
        <v>#REF!</v>
      </c>
      <c r="BM2356" s="61" t="s">
        <v>6266</v>
      </c>
      <c r="BN2356" s="61" t="s">
        <v>3089</v>
      </c>
      <c r="BO2356" s="61" t="s">
        <v>772</v>
      </c>
      <c r="BU2356" s="61" t="s">
        <v>6266</v>
      </c>
      <c r="BV2356" s="61" t="s">
        <v>3089</v>
      </c>
      <c r="BW2356" s="61" t="s">
        <v>772</v>
      </c>
    </row>
    <row r="2357" spans="51:75">
      <c r="AY2357" s="89" t="e">
        <f>VLOOKUP(C2357,#REF!, 2,FALSE)</f>
        <v>#REF!</v>
      </c>
      <c r="BM2357" s="61" t="s">
        <v>6267</v>
      </c>
      <c r="BN2357" s="61" t="s">
        <v>3089</v>
      </c>
      <c r="BO2357" s="61" t="s">
        <v>772</v>
      </c>
      <c r="BU2357" s="61" t="s">
        <v>6267</v>
      </c>
      <c r="BV2357" s="61" t="s">
        <v>3089</v>
      </c>
      <c r="BW2357" s="61" t="s">
        <v>772</v>
      </c>
    </row>
    <row r="2358" spans="51:75">
      <c r="AY2358" s="89" t="e">
        <f>VLOOKUP(C2358,#REF!, 2,FALSE)</f>
        <v>#REF!</v>
      </c>
      <c r="BM2358" s="61" t="s">
        <v>6268</v>
      </c>
      <c r="BN2358" s="61" t="s">
        <v>3089</v>
      </c>
      <c r="BO2358" s="61" t="s">
        <v>772</v>
      </c>
      <c r="BU2358" s="61" t="s">
        <v>6268</v>
      </c>
      <c r="BV2358" s="61" t="s">
        <v>3089</v>
      </c>
      <c r="BW2358" s="61" t="s">
        <v>772</v>
      </c>
    </row>
    <row r="2359" spans="51:75">
      <c r="AY2359" s="89" t="e">
        <f>VLOOKUP(C2359,#REF!, 2,FALSE)</f>
        <v>#REF!</v>
      </c>
      <c r="BM2359" s="61" t="s">
        <v>6269</v>
      </c>
      <c r="BN2359" s="61" t="s">
        <v>3254</v>
      </c>
      <c r="BO2359" s="61" t="s">
        <v>4349</v>
      </c>
      <c r="BU2359" s="61" t="s">
        <v>6269</v>
      </c>
      <c r="BV2359" s="61" t="s">
        <v>3254</v>
      </c>
      <c r="BW2359" s="61" t="s">
        <v>4349</v>
      </c>
    </row>
    <row r="2360" spans="51:75">
      <c r="AY2360" s="89" t="e">
        <f>VLOOKUP(C2360,#REF!, 2,FALSE)</f>
        <v>#REF!</v>
      </c>
      <c r="BM2360" s="61" t="s">
        <v>6270</v>
      </c>
      <c r="BN2360" s="61" t="s">
        <v>3254</v>
      </c>
      <c r="BO2360" s="61" t="s">
        <v>1905</v>
      </c>
      <c r="BU2360" s="61" t="s">
        <v>6270</v>
      </c>
      <c r="BV2360" s="61" t="s">
        <v>3254</v>
      </c>
      <c r="BW2360" s="61" t="s">
        <v>1905</v>
      </c>
    </row>
    <row r="2361" spans="51:75">
      <c r="AY2361" s="89" t="e">
        <f>VLOOKUP(C2361,#REF!, 2,FALSE)</f>
        <v>#REF!</v>
      </c>
      <c r="BM2361" s="61" t="s">
        <v>6272</v>
      </c>
      <c r="BN2361" s="61" t="s">
        <v>3254</v>
      </c>
      <c r="BO2361" s="61" t="s">
        <v>6273</v>
      </c>
      <c r="BU2361" s="61" t="s">
        <v>6272</v>
      </c>
      <c r="BV2361" s="61" t="s">
        <v>3254</v>
      </c>
      <c r="BW2361" s="61" t="s">
        <v>6273</v>
      </c>
    </row>
    <row r="2362" spans="51:75">
      <c r="AY2362" s="89" t="e">
        <f>VLOOKUP(C2362,#REF!, 2,FALSE)</f>
        <v>#REF!</v>
      </c>
      <c r="BM2362" s="61" t="s">
        <v>6274</v>
      </c>
      <c r="BN2362" s="61" t="s">
        <v>3254</v>
      </c>
      <c r="BO2362" s="61" t="s">
        <v>2985</v>
      </c>
      <c r="BU2362" s="61" t="s">
        <v>6274</v>
      </c>
      <c r="BV2362" s="61" t="s">
        <v>3254</v>
      </c>
      <c r="BW2362" s="61" t="s">
        <v>2985</v>
      </c>
    </row>
    <row r="2363" spans="51:75">
      <c r="AY2363" s="89" t="e">
        <f>VLOOKUP(C2363,#REF!, 2,FALSE)</f>
        <v>#REF!</v>
      </c>
      <c r="BM2363" s="61" t="s">
        <v>6275</v>
      </c>
      <c r="BN2363" s="61" t="s">
        <v>3089</v>
      </c>
      <c r="BO2363" s="61" t="s">
        <v>2985</v>
      </c>
      <c r="BU2363" s="61" t="s">
        <v>6275</v>
      </c>
      <c r="BV2363" s="61" t="s">
        <v>3089</v>
      </c>
      <c r="BW2363" s="61" t="s">
        <v>2985</v>
      </c>
    </row>
    <row r="2364" spans="51:75">
      <c r="AY2364" s="89" t="e">
        <f>VLOOKUP(C2364,#REF!, 2,FALSE)</f>
        <v>#REF!</v>
      </c>
      <c r="BM2364" s="61" t="s">
        <v>6277</v>
      </c>
      <c r="BN2364" s="61" t="s">
        <v>16990</v>
      </c>
      <c r="BO2364" s="61" t="s">
        <v>6278</v>
      </c>
      <c r="BU2364" s="61" t="s">
        <v>6277</v>
      </c>
      <c r="BV2364" s="61" t="s">
        <v>16990</v>
      </c>
      <c r="BW2364" s="61" t="s">
        <v>6278</v>
      </c>
    </row>
    <row r="2365" spans="51:75">
      <c r="AY2365" s="89" t="e">
        <f>VLOOKUP(C2365,#REF!, 2,FALSE)</f>
        <v>#REF!</v>
      </c>
      <c r="BM2365" s="61" t="s">
        <v>6279</v>
      </c>
      <c r="BN2365" s="61" t="s">
        <v>664</v>
      </c>
      <c r="BO2365" s="61" t="s">
        <v>6280</v>
      </c>
      <c r="BU2365" s="61" t="s">
        <v>6279</v>
      </c>
      <c r="BV2365" s="61" t="s">
        <v>664</v>
      </c>
      <c r="BW2365" s="61" t="s">
        <v>6280</v>
      </c>
    </row>
    <row r="2366" spans="51:75">
      <c r="AY2366" s="89" t="e">
        <f>VLOOKUP(C2366,#REF!, 2,FALSE)</f>
        <v>#REF!</v>
      </c>
      <c r="BM2366" s="61" t="s">
        <v>6281</v>
      </c>
      <c r="BN2366" s="61" t="s">
        <v>698</v>
      </c>
      <c r="BO2366" s="61" t="s">
        <v>6282</v>
      </c>
      <c r="BU2366" s="61" t="s">
        <v>6281</v>
      </c>
      <c r="BV2366" s="61" t="s">
        <v>698</v>
      </c>
      <c r="BW2366" s="61" t="s">
        <v>6282</v>
      </c>
    </row>
    <row r="2367" spans="51:75">
      <c r="AY2367" s="89" t="e">
        <f>VLOOKUP(C2367,#REF!, 2,FALSE)</f>
        <v>#REF!</v>
      </c>
      <c r="BM2367" s="61" t="s">
        <v>6283</v>
      </c>
      <c r="BN2367" s="61" t="s">
        <v>615</v>
      </c>
      <c r="BO2367" s="61" t="s">
        <v>6284</v>
      </c>
      <c r="BU2367" s="61" t="s">
        <v>6283</v>
      </c>
      <c r="BV2367" s="61" t="s">
        <v>615</v>
      </c>
      <c r="BW2367" s="61" t="s">
        <v>6284</v>
      </c>
    </row>
    <row r="2368" spans="51:75">
      <c r="AY2368" s="89" t="e">
        <f>VLOOKUP(C2368,#REF!, 2,FALSE)</f>
        <v>#REF!</v>
      </c>
      <c r="BM2368" s="61" t="s">
        <v>6285</v>
      </c>
      <c r="BN2368" s="61" t="s">
        <v>1344</v>
      </c>
      <c r="BO2368" s="61" t="s">
        <v>772</v>
      </c>
      <c r="BU2368" s="61" t="s">
        <v>6285</v>
      </c>
      <c r="BV2368" s="61" t="s">
        <v>1344</v>
      </c>
      <c r="BW2368" s="61" t="s">
        <v>772</v>
      </c>
    </row>
    <row r="2369" spans="51:75">
      <c r="AY2369" s="89" t="e">
        <f>VLOOKUP(C2369,#REF!, 2,FALSE)</f>
        <v>#REF!</v>
      </c>
      <c r="BM2369" s="61" t="s">
        <v>6286</v>
      </c>
      <c r="BN2369" s="61" t="s">
        <v>1344</v>
      </c>
      <c r="BO2369" s="61" t="s">
        <v>772</v>
      </c>
      <c r="BU2369" s="61" t="s">
        <v>6286</v>
      </c>
      <c r="BV2369" s="61" t="s">
        <v>1344</v>
      </c>
      <c r="BW2369" s="61" t="s">
        <v>772</v>
      </c>
    </row>
    <row r="2370" spans="51:75">
      <c r="AY2370" s="89" t="e">
        <f>VLOOKUP(C2370,#REF!, 2,FALSE)</f>
        <v>#REF!</v>
      </c>
      <c r="BM2370" s="61" t="s">
        <v>6287</v>
      </c>
      <c r="BN2370" s="61" t="s">
        <v>3085</v>
      </c>
      <c r="BO2370" s="61" t="s">
        <v>1162</v>
      </c>
      <c r="BU2370" s="61" t="s">
        <v>6287</v>
      </c>
      <c r="BV2370" s="61" t="s">
        <v>3085</v>
      </c>
      <c r="BW2370" s="61" t="s">
        <v>1162</v>
      </c>
    </row>
    <row r="2371" spans="51:75">
      <c r="AY2371" s="89" t="e">
        <f>VLOOKUP(C2371,#REF!, 2,FALSE)</f>
        <v>#REF!</v>
      </c>
      <c r="BM2371" s="61" t="s">
        <v>6288</v>
      </c>
      <c r="BN2371" s="61" t="s">
        <v>3254</v>
      </c>
      <c r="BO2371" s="61" t="s">
        <v>3263</v>
      </c>
      <c r="BU2371" s="61" t="s">
        <v>6288</v>
      </c>
      <c r="BV2371" s="61" t="s">
        <v>3254</v>
      </c>
      <c r="BW2371" s="61" t="s">
        <v>3263</v>
      </c>
    </row>
    <row r="2372" spans="51:75">
      <c r="AY2372" s="89" t="e">
        <f>VLOOKUP(C2372,#REF!, 2,FALSE)</f>
        <v>#REF!</v>
      </c>
      <c r="BM2372" s="61" t="s">
        <v>6289</v>
      </c>
      <c r="BN2372" s="61" t="s">
        <v>669</v>
      </c>
      <c r="BO2372" s="61" t="s">
        <v>772</v>
      </c>
      <c r="BU2372" s="61" t="s">
        <v>6289</v>
      </c>
      <c r="BV2372" s="61" t="s">
        <v>669</v>
      </c>
      <c r="BW2372" s="61" t="s">
        <v>772</v>
      </c>
    </row>
    <row r="2373" spans="51:75">
      <c r="AY2373" s="89" t="e">
        <f>VLOOKUP(C2373,#REF!, 2,FALSE)</f>
        <v>#REF!</v>
      </c>
      <c r="BM2373" s="61" t="s">
        <v>6290</v>
      </c>
      <c r="BN2373" s="61" t="s">
        <v>627</v>
      </c>
      <c r="BO2373" s="61" t="s">
        <v>772</v>
      </c>
      <c r="BU2373" s="61" t="s">
        <v>6290</v>
      </c>
      <c r="BV2373" s="61" t="s">
        <v>627</v>
      </c>
      <c r="BW2373" s="61" t="s">
        <v>772</v>
      </c>
    </row>
    <row r="2374" spans="51:75">
      <c r="AY2374" s="89" t="e">
        <f>VLOOKUP(C2374,#REF!, 2,FALSE)</f>
        <v>#REF!</v>
      </c>
      <c r="BM2374" s="61" t="s">
        <v>6291</v>
      </c>
      <c r="BN2374" s="61" t="s">
        <v>1344</v>
      </c>
      <c r="BO2374" s="61" t="s">
        <v>772</v>
      </c>
      <c r="BU2374" s="61" t="s">
        <v>6291</v>
      </c>
      <c r="BV2374" s="61" t="s">
        <v>1344</v>
      </c>
      <c r="BW2374" s="61" t="s">
        <v>772</v>
      </c>
    </row>
    <row r="2375" spans="51:75">
      <c r="AY2375" s="89" t="e">
        <f>VLOOKUP(C2375,#REF!, 2,FALSE)</f>
        <v>#REF!</v>
      </c>
      <c r="BM2375" s="61" t="s">
        <v>6292</v>
      </c>
      <c r="BN2375" s="61" t="s">
        <v>721</v>
      </c>
      <c r="BO2375" s="61" t="s">
        <v>6293</v>
      </c>
      <c r="BU2375" s="61" t="s">
        <v>6292</v>
      </c>
      <c r="BV2375" s="61" t="s">
        <v>721</v>
      </c>
      <c r="BW2375" s="61" t="s">
        <v>6293</v>
      </c>
    </row>
    <row r="2376" spans="51:75">
      <c r="AY2376" s="89" t="e">
        <f>VLOOKUP(C2376,#REF!, 2,FALSE)</f>
        <v>#REF!</v>
      </c>
      <c r="BM2376" s="61" t="s">
        <v>1142</v>
      </c>
      <c r="BN2376" s="61" t="s">
        <v>2981</v>
      </c>
      <c r="BO2376" s="61" t="s">
        <v>701</v>
      </c>
      <c r="BU2376" s="61" t="s">
        <v>1142</v>
      </c>
      <c r="BV2376" s="61" t="s">
        <v>2981</v>
      </c>
      <c r="BW2376" s="61" t="s">
        <v>701</v>
      </c>
    </row>
    <row r="2377" spans="51:75">
      <c r="AY2377" s="89" t="e">
        <f>VLOOKUP(C2377,#REF!, 2,FALSE)</f>
        <v>#REF!</v>
      </c>
      <c r="BM2377" s="61" t="s">
        <v>1143</v>
      </c>
      <c r="BN2377" s="61" t="s">
        <v>3204</v>
      </c>
      <c r="BO2377" s="61" t="s">
        <v>772</v>
      </c>
      <c r="BU2377" s="61" t="s">
        <v>1143</v>
      </c>
      <c r="BV2377" s="61" t="s">
        <v>3204</v>
      </c>
      <c r="BW2377" s="61" t="s">
        <v>772</v>
      </c>
    </row>
    <row r="2378" spans="51:75">
      <c r="AY2378" s="89" t="e">
        <f>VLOOKUP(C2378,#REF!, 2,FALSE)</f>
        <v>#REF!</v>
      </c>
      <c r="BM2378" s="61" t="s">
        <v>6294</v>
      </c>
      <c r="BN2378" s="61" t="s">
        <v>663</v>
      </c>
      <c r="BO2378" s="61" t="s">
        <v>4430</v>
      </c>
      <c r="BU2378" s="61" t="s">
        <v>6294</v>
      </c>
      <c r="BV2378" s="61" t="s">
        <v>663</v>
      </c>
      <c r="BW2378" s="61" t="s">
        <v>4430</v>
      </c>
    </row>
    <row r="2379" spans="51:75">
      <c r="AY2379" s="89" t="e">
        <f>VLOOKUP(C2379,#REF!, 2,FALSE)</f>
        <v>#REF!</v>
      </c>
      <c r="BM2379" s="61" t="s">
        <v>6295</v>
      </c>
      <c r="BN2379" s="61" t="s">
        <v>3007</v>
      </c>
      <c r="BO2379" s="61" t="s">
        <v>6297</v>
      </c>
      <c r="BU2379" s="61" t="s">
        <v>6295</v>
      </c>
      <c r="BV2379" s="61" t="s">
        <v>3007</v>
      </c>
      <c r="BW2379" s="61" t="s">
        <v>6297</v>
      </c>
    </row>
    <row r="2380" spans="51:75">
      <c r="AY2380" s="89" t="e">
        <f>VLOOKUP(C2380,#REF!, 2,FALSE)</f>
        <v>#REF!</v>
      </c>
      <c r="BM2380" s="61" t="s">
        <v>6299</v>
      </c>
      <c r="BN2380" s="61" t="s">
        <v>3204</v>
      </c>
      <c r="BO2380" s="61" t="s">
        <v>6301</v>
      </c>
      <c r="BU2380" s="61" t="s">
        <v>6299</v>
      </c>
      <c r="BV2380" s="61" t="s">
        <v>3204</v>
      </c>
      <c r="BW2380" s="61" t="s">
        <v>6301</v>
      </c>
    </row>
    <row r="2381" spans="51:75">
      <c r="AY2381" s="89" t="e">
        <f>VLOOKUP(C2381,#REF!, 2,FALSE)</f>
        <v>#REF!</v>
      </c>
      <c r="BM2381" s="61" t="s">
        <v>6302</v>
      </c>
      <c r="BN2381" s="61" t="s">
        <v>721</v>
      </c>
      <c r="BO2381" s="61" t="s">
        <v>6303</v>
      </c>
      <c r="BU2381" s="61" t="s">
        <v>6302</v>
      </c>
      <c r="BV2381" s="61" t="s">
        <v>721</v>
      </c>
      <c r="BW2381" s="61" t="s">
        <v>6303</v>
      </c>
    </row>
    <row r="2382" spans="51:75">
      <c r="AY2382" s="89" t="e">
        <f>VLOOKUP(C2382,#REF!, 2,FALSE)</f>
        <v>#REF!</v>
      </c>
      <c r="BM2382" s="61" t="s">
        <v>6304</v>
      </c>
      <c r="BN2382" s="61" t="s">
        <v>1072</v>
      </c>
      <c r="BO2382" s="61" t="s">
        <v>4523</v>
      </c>
      <c r="BU2382" s="61" t="s">
        <v>6304</v>
      </c>
      <c r="BV2382" s="61" t="s">
        <v>1072</v>
      </c>
      <c r="BW2382" s="61" t="s">
        <v>4523</v>
      </c>
    </row>
    <row r="2383" spans="51:75">
      <c r="AY2383" s="89" t="e">
        <f>VLOOKUP(C2383,#REF!, 2,FALSE)</f>
        <v>#REF!</v>
      </c>
      <c r="BM2383" s="61" t="s">
        <v>6306</v>
      </c>
      <c r="BN2383" s="61" t="s">
        <v>16995</v>
      </c>
      <c r="BO2383" s="61" t="s">
        <v>772</v>
      </c>
      <c r="BU2383" s="61" t="s">
        <v>6306</v>
      </c>
      <c r="BV2383" s="61" t="s">
        <v>16995</v>
      </c>
      <c r="BW2383" s="61" t="s">
        <v>772</v>
      </c>
    </row>
    <row r="2384" spans="51:75">
      <c r="AY2384" s="89" t="e">
        <f>VLOOKUP(C2384,#REF!, 2,FALSE)</f>
        <v>#REF!</v>
      </c>
      <c r="BM2384" s="61" t="s">
        <v>6307</v>
      </c>
      <c r="BN2384" s="61" t="s">
        <v>3007</v>
      </c>
      <c r="BO2384" s="61" t="s">
        <v>772</v>
      </c>
      <c r="BU2384" s="61" t="s">
        <v>6307</v>
      </c>
      <c r="BV2384" s="61" t="s">
        <v>3007</v>
      </c>
      <c r="BW2384" s="61" t="s">
        <v>772</v>
      </c>
    </row>
    <row r="2385" spans="51:75">
      <c r="AY2385" s="89" t="e">
        <f>VLOOKUP(C2385,#REF!, 2,FALSE)</f>
        <v>#REF!</v>
      </c>
      <c r="BM2385" s="61" t="s">
        <v>6310</v>
      </c>
      <c r="BN2385" s="61" t="s">
        <v>1141</v>
      </c>
      <c r="BO2385" s="61" t="s">
        <v>6312</v>
      </c>
      <c r="BU2385" s="61" t="s">
        <v>6310</v>
      </c>
      <c r="BV2385" s="61" t="s">
        <v>1141</v>
      </c>
      <c r="BW2385" s="61" t="s">
        <v>6312</v>
      </c>
    </row>
    <row r="2386" spans="51:75">
      <c r="AY2386" s="89" t="e">
        <f>VLOOKUP(C2386,#REF!, 2,FALSE)</f>
        <v>#REF!</v>
      </c>
      <c r="BM2386" s="61" t="s">
        <v>6313</v>
      </c>
      <c r="BN2386" s="61" t="s">
        <v>2981</v>
      </c>
      <c r="BO2386" s="61" t="s">
        <v>6314</v>
      </c>
      <c r="BU2386" s="61" t="s">
        <v>6313</v>
      </c>
      <c r="BV2386" s="61" t="s">
        <v>2981</v>
      </c>
      <c r="BW2386" s="61" t="s">
        <v>6314</v>
      </c>
    </row>
    <row r="2387" spans="51:75">
      <c r="AY2387" s="89" t="e">
        <f>VLOOKUP(C2387,#REF!, 2,FALSE)</f>
        <v>#REF!</v>
      </c>
      <c r="BM2387" s="61" t="s">
        <v>6315</v>
      </c>
      <c r="BN2387" s="61" t="s">
        <v>789</v>
      </c>
      <c r="BO2387" s="61" t="s">
        <v>772</v>
      </c>
      <c r="BU2387" s="61" t="s">
        <v>6315</v>
      </c>
      <c r="BV2387" s="61" t="s">
        <v>789</v>
      </c>
      <c r="BW2387" s="61" t="s">
        <v>772</v>
      </c>
    </row>
    <row r="2388" spans="51:75">
      <c r="AY2388" s="89" t="e">
        <f>VLOOKUP(C2388,#REF!, 2,FALSE)</f>
        <v>#REF!</v>
      </c>
      <c r="BM2388" s="61" t="s">
        <v>6317</v>
      </c>
      <c r="BN2388" s="61" t="s">
        <v>3204</v>
      </c>
      <c r="BO2388" s="61" t="s">
        <v>5873</v>
      </c>
      <c r="BU2388" s="61" t="s">
        <v>6317</v>
      </c>
      <c r="BV2388" s="61" t="s">
        <v>3204</v>
      </c>
      <c r="BW2388" s="61" t="s">
        <v>5873</v>
      </c>
    </row>
    <row r="2389" spans="51:75">
      <c r="AY2389" s="89" t="e">
        <f>VLOOKUP(C2389,#REF!, 2,FALSE)</f>
        <v>#REF!</v>
      </c>
      <c r="BM2389" s="61" t="s">
        <v>6318</v>
      </c>
      <c r="BN2389" s="61" t="s">
        <v>3085</v>
      </c>
      <c r="BO2389" s="61" t="s">
        <v>2985</v>
      </c>
      <c r="BU2389" s="61" t="s">
        <v>6318</v>
      </c>
      <c r="BV2389" s="61" t="s">
        <v>3085</v>
      </c>
      <c r="BW2389" s="61" t="s">
        <v>2985</v>
      </c>
    </row>
    <row r="2390" spans="51:75">
      <c r="AY2390" s="89" t="e">
        <f>VLOOKUP(C2390,#REF!, 2,FALSE)</f>
        <v>#REF!</v>
      </c>
      <c r="BM2390" s="61" t="s">
        <v>172</v>
      </c>
      <c r="BN2390" s="61" t="s">
        <v>3204</v>
      </c>
      <c r="BO2390" s="61" t="s">
        <v>2982</v>
      </c>
      <c r="BU2390" s="61" t="s">
        <v>172</v>
      </c>
      <c r="BV2390" s="61" t="s">
        <v>3204</v>
      </c>
      <c r="BW2390" s="61" t="s">
        <v>2982</v>
      </c>
    </row>
    <row r="2391" spans="51:75">
      <c r="AY2391" s="89" t="e">
        <f>VLOOKUP(C2391,#REF!, 2,FALSE)</f>
        <v>#REF!</v>
      </c>
      <c r="BM2391" s="61" t="s">
        <v>6319</v>
      </c>
      <c r="BN2391" s="61" t="s">
        <v>707</v>
      </c>
      <c r="BO2391" s="61" t="s">
        <v>6321</v>
      </c>
      <c r="BU2391" s="61" t="s">
        <v>6319</v>
      </c>
      <c r="BV2391" s="61" t="s">
        <v>707</v>
      </c>
      <c r="BW2391" s="61" t="s">
        <v>6321</v>
      </c>
    </row>
    <row r="2392" spans="51:75">
      <c r="AY2392" s="89" t="e">
        <f>VLOOKUP(C2392,#REF!, 2,FALSE)</f>
        <v>#REF!</v>
      </c>
      <c r="BM2392" s="61" t="s">
        <v>6322</v>
      </c>
      <c r="BN2392" s="61" t="s">
        <v>628</v>
      </c>
      <c r="BO2392" s="61" t="s">
        <v>772</v>
      </c>
      <c r="BU2392" s="61" t="s">
        <v>6322</v>
      </c>
      <c r="BV2392" s="61" t="s">
        <v>628</v>
      </c>
      <c r="BW2392" s="61" t="s">
        <v>772</v>
      </c>
    </row>
    <row r="2393" spans="51:75">
      <c r="AY2393" s="89" t="e">
        <f>VLOOKUP(C2393,#REF!, 2,FALSE)</f>
        <v>#REF!</v>
      </c>
      <c r="BM2393" s="61" t="s">
        <v>6323</v>
      </c>
      <c r="BN2393" s="61" t="s">
        <v>3007</v>
      </c>
      <c r="BO2393" s="61" t="s">
        <v>1264</v>
      </c>
      <c r="BU2393" s="61" t="s">
        <v>6323</v>
      </c>
      <c r="BV2393" s="61" t="s">
        <v>3007</v>
      </c>
      <c r="BW2393" s="61" t="s">
        <v>1264</v>
      </c>
    </row>
    <row r="2394" spans="51:75">
      <c r="AY2394" s="89" t="e">
        <f>VLOOKUP(C2394,#REF!, 2,FALSE)</f>
        <v>#REF!</v>
      </c>
      <c r="BM2394" s="61" t="s">
        <v>6325</v>
      </c>
      <c r="BN2394" s="61" t="s">
        <v>641</v>
      </c>
      <c r="BO2394" s="61" t="s">
        <v>1661</v>
      </c>
      <c r="BU2394" s="61" t="s">
        <v>6325</v>
      </c>
      <c r="BV2394" s="61" t="s">
        <v>641</v>
      </c>
      <c r="BW2394" s="61" t="s">
        <v>1661</v>
      </c>
    </row>
    <row r="2395" spans="51:75">
      <c r="AY2395" s="89" t="e">
        <f>VLOOKUP(C2395,#REF!, 2,FALSE)</f>
        <v>#REF!</v>
      </c>
      <c r="BM2395" s="61" t="s">
        <v>6326</v>
      </c>
      <c r="BN2395" s="61" t="s">
        <v>3204</v>
      </c>
      <c r="BO2395" s="61" t="s">
        <v>6328</v>
      </c>
      <c r="BU2395" s="61" t="s">
        <v>6326</v>
      </c>
      <c r="BV2395" s="61" t="s">
        <v>3204</v>
      </c>
      <c r="BW2395" s="61" t="s">
        <v>6328</v>
      </c>
    </row>
    <row r="2396" spans="51:75">
      <c r="AY2396" s="89" t="e">
        <f>VLOOKUP(C2396,#REF!, 2,FALSE)</f>
        <v>#REF!</v>
      </c>
      <c r="BM2396" s="61" t="s">
        <v>6329</v>
      </c>
      <c r="BN2396" s="61" t="s">
        <v>1344</v>
      </c>
      <c r="BO2396" s="61" t="s">
        <v>3356</v>
      </c>
      <c r="BU2396" s="61" t="s">
        <v>6329</v>
      </c>
      <c r="BV2396" s="61" t="s">
        <v>1344</v>
      </c>
      <c r="BW2396" s="61" t="s">
        <v>3356</v>
      </c>
    </row>
    <row r="2397" spans="51:75">
      <c r="AY2397" s="89" t="e">
        <f>VLOOKUP(C2397,#REF!, 2,FALSE)</f>
        <v>#REF!</v>
      </c>
      <c r="BM2397" s="61" t="s">
        <v>6330</v>
      </c>
      <c r="BN2397" s="61" t="s">
        <v>851</v>
      </c>
      <c r="BO2397" s="61" t="s">
        <v>2985</v>
      </c>
      <c r="BU2397" s="61" t="s">
        <v>6330</v>
      </c>
      <c r="BV2397" s="61" t="s">
        <v>851</v>
      </c>
      <c r="BW2397" s="61" t="s">
        <v>2985</v>
      </c>
    </row>
    <row r="2398" spans="51:75">
      <c r="AY2398" s="89" t="e">
        <f>VLOOKUP(C2398,#REF!, 2,FALSE)</f>
        <v>#REF!</v>
      </c>
      <c r="BM2398" s="61" t="s">
        <v>6331</v>
      </c>
      <c r="BN2398" s="61" t="s">
        <v>3004</v>
      </c>
      <c r="BO2398" s="61" t="s">
        <v>4037</v>
      </c>
      <c r="BU2398" s="61" t="s">
        <v>6331</v>
      </c>
      <c r="BV2398" s="61" t="s">
        <v>3004</v>
      </c>
      <c r="BW2398" s="61" t="s">
        <v>4037</v>
      </c>
    </row>
    <row r="2399" spans="51:75">
      <c r="AY2399" s="89" t="e">
        <f>VLOOKUP(C2399,#REF!, 2,FALSE)</f>
        <v>#REF!</v>
      </c>
      <c r="BM2399" s="61" t="s">
        <v>6332</v>
      </c>
      <c r="BN2399" s="61" t="s">
        <v>801</v>
      </c>
      <c r="BO2399" s="61" t="s">
        <v>4072</v>
      </c>
      <c r="BU2399" s="61" t="s">
        <v>6332</v>
      </c>
      <c r="BV2399" s="61" t="s">
        <v>801</v>
      </c>
      <c r="BW2399" s="61" t="s">
        <v>4072</v>
      </c>
    </row>
    <row r="2400" spans="51:75">
      <c r="AY2400" s="89" t="e">
        <f>VLOOKUP(C2400,#REF!, 2,FALSE)</f>
        <v>#REF!</v>
      </c>
      <c r="BM2400" s="61" t="s">
        <v>6334</v>
      </c>
      <c r="BN2400" s="61" t="s">
        <v>707</v>
      </c>
      <c r="BO2400" s="61" t="s">
        <v>772</v>
      </c>
      <c r="BU2400" s="61" t="s">
        <v>6334</v>
      </c>
      <c r="BV2400" s="61" t="s">
        <v>707</v>
      </c>
      <c r="BW2400" s="61" t="s">
        <v>772</v>
      </c>
    </row>
    <row r="2401" spans="51:75">
      <c r="AY2401" s="89" t="e">
        <f>VLOOKUP(C2401,#REF!, 2,FALSE)</f>
        <v>#REF!</v>
      </c>
      <c r="BM2401" s="61" t="s">
        <v>6335</v>
      </c>
      <c r="BN2401" s="61" t="s">
        <v>3099</v>
      </c>
      <c r="BO2401" s="61" t="s">
        <v>6336</v>
      </c>
      <c r="BU2401" s="61" t="s">
        <v>6335</v>
      </c>
      <c r="BV2401" s="61" t="s">
        <v>3099</v>
      </c>
      <c r="BW2401" s="61" t="s">
        <v>6336</v>
      </c>
    </row>
    <row r="2402" spans="51:75">
      <c r="AY2402" s="89" t="e">
        <f>VLOOKUP(C2402,#REF!, 2,FALSE)</f>
        <v>#REF!</v>
      </c>
      <c r="BM2402" s="61" t="s">
        <v>6337</v>
      </c>
      <c r="BN2402" s="61" t="s">
        <v>16993</v>
      </c>
      <c r="BO2402" s="61" t="s">
        <v>6339</v>
      </c>
      <c r="BU2402" s="61" t="s">
        <v>6337</v>
      </c>
      <c r="BV2402" s="61" t="s">
        <v>16993</v>
      </c>
      <c r="BW2402" s="61" t="s">
        <v>6339</v>
      </c>
    </row>
    <row r="2403" spans="51:75">
      <c r="AY2403" s="89" t="e">
        <f>VLOOKUP(C2403,#REF!, 2,FALSE)</f>
        <v>#REF!</v>
      </c>
      <c r="BM2403" s="61" t="s">
        <v>6340</v>
      </c>
      <c r="BN2403" s="61" t="s">
        <v>3030</v>
      </c>
      <c r="BO2403" s="61" t="s">
        <v>6341</v>
      </c>
      <c r="BU2403" s="61" t="s">
        <v>6340</v>
      </c>
      <c r="BV2403" s="61" t="s">
        <v>3030</v>
      </c>
      <c r="BW2403" s="61" t="s">
        <v>6341</v>
      </c>
    </row>
    <row r="2404" spans="51:75">
      <c r="AY2404" s="89" t="e">
        <f>VLOOKUP(C2404,#REF!, 2,FALSE)</f>
        <v>#REF!</v>
      </c>
      <c r="BM2404" s="61" t="s">
        <v>1147</v>
      </c>
      <c r="BN2404" s="61" t="s">
        <v>3204</v>
      </c>
      <c r="BO2404" s="61" t="s">
        <v>4405</v>
      </c>
      <c r="BU2404" s="61" t="s">
        <v>1147</v>
      </c>
      <c r="BV2404" s="61" t="s">
        <v>3204</v>
      </c>
      <c r="BW2404" s="61" t="s">
        <v>4405</v>
      </c>
    </row>
    <row r="2405" spans="51:75">
      <c r="AY2405" s="89" t="e">
        <f>VLOOKUP(C2405,#REF!, 2,FALSE)</f>
        <v>#REF!</v>
      </c>
      <c r="BM2405" s="61" t="s">
        <v>6342</v>
      </c>
      <c r="BN2405" s="61" t="s">
        <v>3099</v>
      </c>
      <c r="BO2405" s="61" t="s">
        <v>1159</v>
      </c>
      <c r="BU2405" s="61" t="s">
        <v>6342</v>
      </c>
      <c r="BV2405" s="61" t="s">
        <v>3099</v>
      </c>
      <c r="BW2405" s="61" t="s">
        <v>1159</v>
      </c>
    </row>
    <row r="2406" spans="51:75">
      <c r="AY2406" s="89" t="e">
        <f>VLOOKUP(C2406,#REF!, 2,FALSE)</f>
        <v>#REF!</v>
      </c>
      <c r="BM2406" s="61" t="s">
        <v>6343</v>
      </c>
      <c r="BN2406" s="61" t="s">
        <v>1344</v>
      </c>
      <c r="BO2406" s="61" t="s">
        <v>3465</v>
      </c>
      <c r="BU2406" s="61" t="s">
        <v>6343</v>
      </c>
      <c r="BV2406" s="61" t="s">
        <v>1344</v>
      </c>
      <c r="BW2406" s="61" t="s">
        <v>3465</v>
      </c>
    </row>
    <row r="2407" spans="51:75">
      <c r="AY2407" s="89" t="e">
        <f>VLOOKUP(C2407,#REF!, 2,FALSE)</f>
        <v>#REF!</v>
      </c>
      <c r="BM2407" s="61" t="s">
        <v>6344</v>
      </c>
      <c r="BN2407" s="61" t="s">
        <v>16998</v>
      </c>
      <c r="BO2407" s="61" t="s">
        <v>6345</v>
      </c>
      <c r="BU2407" s="61" t="s">
        <v>6344</v>
      </c>
      <c r="BV2407" s="61" t="s">
        <v>16998</v>
      </c>
      <c r="BW2407" s="61" t="s">
        <v>6345</v>
      </c>
    </row>
    <row r="2408" spans="51:75">
      <c r="AY2408" s="89" t="e">
        <f>VLOOKUP(C2408,#REF!, 2,FALSE)</f>
        <v>#REF!</v>
      </c>
      <c r="BM2408" s="61" t="s">
        <v>6346</v>
      </c>
      <c r="BN2408" s="61" t="s">
        <v>3204</v>
      </c>
      <c r="BO2408" s="61" t="s">
        <v>6347</v>
      </c>
      <c r="BU2408" s="61" t="s">
        <v>6346</v>
      </c>
      <c r="BV2408" s="61" t="s">
        <v>3204</v>
      </c>
      <c r="BW2408" s="61" t="s">
        <v>6347</v>
      </c>
    </row>
    <row r="2409" spans="51:75">
      <c r="AY2409" s="89" t="e">
        <f>VLOOKUP(C2409,#REF!, 2,FALSE)</f>
        <v>#REF!</v>
      </c>
      <c r="BM2409" s="61" t="s">
        <v>6348</v>
      </c>
      <c r="BN2409" s="61" t="s">
        <v>3204</v>
      </c>
      <c r="BO2409" s="61" t="s">
        <v>6349</v>
      </c>
      <c r="BU2409" s="61" t="s">
        <v>6348</v>
      </c>
      <c r="BV2409" s="61" t="s">
        <v>3204</v>
      </c>
      <c r="BW2409" s="61" t="s">
        <v>6349</v>
      </c>
    </row>
    <row r="2410" spans="51:75">
      <c r="AY2410" s="89" t="e">
        <f>VLOOKUP(C2410,#REF!, 2,FALSE)</f>
        <v>#REF!</v>
      </c>
      <c r="BM2410" s="61" t="s">
        <v>6350</v>
      </c>
      <c r="BN2410" s="61" t="s">
        <v>2985</v>
      </c>
      <c r="BO2410" s="61" t="s">
        <v>2985</v>
      </c>
      <c r="BU2410" s="61" t="s">
        <v>6350</v>
      </c>
      <c r="BV2410" s="61" t="s">
        <v>2985</v>
      </c>
      <c r="BW2410" s="61" t="s">
        <v>2985</v>
      </c>
    </row>
    <row r="2411" spans="51:75">
      <c r="AY2411" s="89" t="e">
        <f>VLOOKUP(C2411,#REF!, 2,FALSE)</f>
        <v>#REF!</v>
      </c>
      <c r="BM2411" s="61" t="s">
        <v>6351</v>
      </c>
      <c r="BN2411" s="61" t="s">
        <v>1271</v>
      </c>
      <c r="BO2411" s="61" t="s">
        <v>2985</v>
      </c>
      <c r="BU2411" s="61" t="s">
        <v>6351</v>
      </c>
      <c r="BV2411" s="61" t="s">
        <v>1271</v>
      </c>
      <c r="BW2411" s="61" t="s">
        <v>2985</v>
      </c>
    </row>
    <row r="2412" spans="51:75">
      <c r="AY2412" s="89" t="e">
        <f>VLOOKUP(C2412,#REF!, 2,FALSE)</f>
        <v>#REF!</v>
      </c>
      <c r="BM2412" s="61" t="s">
        <v>6352</v>
      </c>
      <c r="BN2412" s="61" t="s">
        <v>1141</v>
      </c>
      <c r="BO2412" s="61" t="s">
        <v>6353</v>
      </c>
      <c r="BU2412" s="61" t="s">
        <v>6352</v>
      </c>
      <c r="BV2412" s="61" t="s">
        <v>1141</v>
      </c>
      <c r="BW2412" s="61" t="s">
        <v>6353</v>
      </c>
    </row>
    <row r="2413" spans="51:75">
      <c r="AY2413" s="89" t="e">
        <f>VLOOKUP(C2413,#REF!, 2,FALSE)</f>
        <v>#REF!</v>
      </c>
      <c r="BM2413" s="61" t="s">
        <v>6354</v>
      </c>
      <c r="BN2413" s="61" t="s">
        <v>925</v>
      </c>
      <c r="BO2413" s="61" t="s">
        <v>6355</v>
      </c>
      <c r="BU2413" s="61" t="s">
        <v>6354</v>
      </c>
      <c r="BV2413" s="61" t="s">
        <v>925</v>
      </c>
      <c r="BW2413" s="61" t="s">
        <v>6355</v>
      </c>
    </row>
    <row r="2414" spans="51:75">
      <c r="AY2414" s="89" t="e">
        <f>VLOOKUP(C2414,#REF!, 2,FALSE)</f>
        <v>#REF!</v>
      </c>
      <c r="BM2414" s="61" t="s">
        <v>6356</v>
      </c>
      <c r="BN2414" s="61" t="s">
        <v>638</v>
      </c>
      <c r="BO2414" s="61" t="s">
        <v>4970</v>
      </c>
      <c r="BU2414" s="61" t="s">
        <v>6356</v>
      </c>
      <c r="BV2414" s="61" t="s">
        <v>638</v>
      </c>
      <c r="BW2414" s="61" t="s">
        <v>4970</v>
      </c>
    </row>
    <row r="2415" spans="51:75">
      <c r="AY2415" s="89" t="e">
        <f>VLOOKUP(C2415,#REF!, 2,FALSE)</f>
        <v>#REF!</v>
      </c>
      <c r="BM2415" s="61" t="s">
        <v>138</v>
      </c>
      <c r="BN2415" s="61" t="s">
        <v>805</v>
      </c>
      <c r="BO2415" s="61" t="s">
        <v>6357</v>
      </c>
      <c r="BU2415" s="61" t="s">
        <v>138</v>
      </c>
      <c r="BV2415" s="61" t="s">
        <v>805</v>
      </c>
      <c r="BW2415" s="61" t="s">
        <v>6357</v>
      </c>
    </row>
    <row r="2416" spans="51:75">
      <c r="AY2416" s="89" t="e">
        <f>VLOOKUP(C2416,#REF!, 2,FALSE)</f>
        <v>#REF!</v>
      </c>
      <c r="BM2416" s="61" t="s">
        <v>6358</v>
      </c>
      <c r="BN2416" s="61" t="s">
        <v>633</v>
      </c>
      <c r="BO2416" s="61" t="s">
        <v>6359</v>
      </c>
      <c r="BU2416" s="61" t="s">
        <v>6358</v>
      </c>
      <c r="BV2416" s="61" t="s">
        <v>633</v>
      </c>
      <c r="BW2416" s="61" t="s">
        <v>6359</v>
      </c>
    </row>
    <row r="2417" spans="51:75">
      <c r="AY2417" s="89" t="e">
        <f>VLOOKUP(C2417,#REF!, 2,FALSE)</f>
        <v>#REF!</v>
      </c>
      <c r="BM2417" s="61" t="s">
        <v>1148</v>
      </c>
      <c r="BN2417" s="61" t="s">
        <v>641</v>
      </c>
      <c r="BO2417" s="61" t="s">
        <v>3153</v>
      </c>
      <c r="BU2417" s="61" t="s">
        <v>1148</v>
      </c>
      <c r="BV2417" s="61" t="s">
        <v>641</v>
      </c>
      <c r="BW2417" s="61" t="s">
        <v>3153</v>
      </c>
    </row>
    <row r="2418" spans="51:75">
      <c r="AY2418" s="89" t="e">
        <f>VLOOKUP(C2418,#REF!, 2,FALSE)</f>
        <v>#REF!</v>
      </c>
      <c r="BM2418" s="61" t="s">
        <v>6360</v>
      </c>
      <c r="BN2418" s="61" t="s">
        <v>3007</v>
      </c>
      <c r="BO2418" s="61" t="s">
        <v>844</v>
      </c>
      <c r="BU2418" s="61" t="s">
        <v>6360</v>
      </c>
      <c r="BV2418" s="61" t="s">
        <v>3007</v>
      </c>
      <c r="BW2418" s="61" t="s">
        <v>844</v>
      </c>
    </row>
    <row r="2419" spans="51:75">
      <c r="AY2419" s="89" t="e">
        <f>VLOOKUP(C2419,#REF!, 2,FALSE)</f>
        <v>#REF!</v>
      </c>
      <c r="BM2419" s="61" t="s">
        <v>6361</v>
      </c>
      <c r="BN2419" s="61" t="s">
        <v>641</v>
      </c>
      <c r="BO2419" s="61" t="s">
        <v>2358</v>
      </c>
      <c r="BU2419" s="61" t="s">
        <v>6361</v>
      </c>
      <c r="BV2419" s="61" t="s">
        <v>641</v>
      </c>
      <c r="BW2419" s="61" t="s">
        <v>2358</v>
      </c>
    </row>
    <row r="2420" spans="51:75">
      <c r="AY2420" s="89" t="e">
        <f>VLOOKUP(C2420,#REF!, 2,FALSE)</f>
        <v>#REF!</v>
      </c>
      <c r="BM2420" s="61" t="s">
        <v>1149</v>
      </c>
      <c r="BN2420" s="61" t="s">
        <v>638</v>
      </c>
      <c r="BO2420" s="61" t="s">
        <v>6362</v>
      </c>
      <c r="BU2420" s="61" t="s">
        <v>1149</v>
      </c>
      <c r="BV2420" s="61" t="s">
        <v>638</v>
      </c>
      <c r="BW2420" s="61" t="s">
        <v>6362</v>
      </c>
    </row>
    <row r="2421" spans="51:75">
      <c r="AY2421" s="89" t="e">
        <f>VLOOKUP(C2421,#REF!, 2,FALSE)</f>
        <v>#REF!</v>
      </c>
      <c r="BM2421" s="61" t="s">
        <v>1150</v>
      </c>
      <c r="BN2421" s="61" t="s">
        <v>3047</v>
      </c>
      <c r="BO2421" s="61" t="s">
        <v>6363</v>
      </c>
      <c r="BU2421" s="61" t="s">
        <v>1150</v>
      </c>
      <c r="BV2421" s="61" t="s">
        <v>3047</v>
      </c>
      <c r="BW2421" s="61" t="s">
        <v>6363</v>
      </c>
    </row>
    <row r="2422" spans="51:75">
      <c r="AY2422" s="89" t="e">
        <f>VLOOKUP(C2422,#REF!, 2,FALSE)</f>
        <v>#REF!</v>
      </c>
      <c r="BM2422" s="61" t="s">
        <v>6364</v>
      </c>
      <c r="BN2422" s="61" t="s">
        <v>639</v>
      </c>
      <c r="BO2422" s="61" t="s">
        <v>6365</v>
      </c>
      <c r="BU2422" s="61" t="s">
        <v>6364</v>
      </c>
      <c r="BV2422" s="61" t="s">
        <v>639</v>
      </c>
      <c r="BW2422" s="61" t="s">
        <v>6365</v>
      </c>
    </row>
    <row r="2423" spans="51:75">
      <c r="AY2423" s="89" t="e">
        <f>VLOOKUP(C2423,#REF!, 2,FALSE)</f>
        <v>#REF!</v>
      </c>
      <c r="BM2423" s="61" t="s">
        <v>6366</v>
      </c>
      <c r="BN2423" s="61" t="s">
        <v>16999</v>
      </c>
      <c r="BO2423" s="61" t="s">
        <v>6367</v>
      </c>
      <c r="BU2423" s="61" t="s">
        <v>6366</v>
      </c>
      <c r="BV2423" s="61" t="s">
        <v>16999</v>
      </c>
      <c r="BW2423" s="61" t="s">
        <v>6367</v>
      </c>
    </row>
    <row r="2424" spans="51:75">
      <c r="AY2424" s="89" t="e">
        <f>VLOOKUP(C2424,#REF!, 2,FALSE)</f>
        <v>#REF!</v>
      </c>
      <c r="BM2424" s="61" t="s">
        <v>6368</v>
      </c>
      <c r="BN2424" s="61" t="s">
        <v>3204</v>
      </c>
      <c r="BO2424" s="61" t="s">
        <v>6369</v>
      </c>
      <c r="BU2424" s="61" t="s">
        <v>6368</v>
      </c>
      <c r="BV2424" s="61" t="s">
        <v>3204</v>
      </c>
      <c r="BW2424" s="61" t="s">
        <v>6369</v>
      </c>
    </row>
    <row r="2425" spans="51:75">
      <c r="AY2425" s="89" t="e">
        <f>VLOOKUP(C2425,#REF!, 2,FALSE)</f>
        <v>#REF!</v>
      </c>
      <c r="BM2425" s="61" t="s">
        <v>6370</v>
      </c>
      <c r="BN2425" s="61" t="s">
        <v>864</v>
      </c>
      <c r="BO2425" s="61" t="s">
        <v>2871</v>
      </c>
      <c r="BU2425" s="61" t="s">
        <v>6370</v>
      </c>
      <c r="BV2425" s="61" t="s">
        <v>864</v>
      </c>
      <c r="BW2425" s="61" t="s">
        <v>2871</v>
      </c>
    </row>
    <row r="2426" spans="51:75">
      <c r="AY2426" s="89" t="e">
        <f>VLOOKUP(C2426,#REF!, 2,FALSE)</f>
        <v>#REF!</v>
      </c>
      <c r="BM2426" s="61" t="s">
        <v>6371</v>
      </c>
      <c r="BN2426" s="61" t="s">
        <v>630</v>
      </c>
      <c r="BO2426" s="61" t="s">
        <v>6372</v>
      </c>
      <c r="BU2426" s="61" t="s">
        <v>6371</v>
      </c>
      <c r="BV2426" s="61" t="s">
        <v>630</v>
      </c>
      <c r="BW2426" s="61" t="s">
        <v>6372</v>
      </c>
    </row>
    <row r="2427" spans="51:75">
      <c r="AY2427" s="89" t="e">
        <f>VLOOKUP(C2427,#REF!, 2,FALSE)</f>
        <v>#REF!</v>
      </c>
      <c r="BM2427" s="61" t="s">
        <v>1151</v>
      </c>
      <c r="BN2427" s="61" t="s">
        <v>3047</v>
      </c>
      <c r="BO2427" s="61" t="s">
        <v>6373</v>
      </c>
      <c r="BU2427" s="61" t="s">
        <v>1151</v>
      </c>
      <c r="BV2427" s="61" t="s">
        <v>3047</v>
      </c>
      <c r="BW2427" s="61" t="s">
        <v>6373</v>
      </c>
    </row>
    <row r="2428" spans="51:75">
      <c r="AY2428" s="89" t="e">
        <f>VLOOKUP(C2428,#REF!, 2,FALSE)</f>
        <v>#REF!</v>
      </c>
      <c r="BM2428" s="61" t="s">
        <v>6374</v>
      </c>
      <c r="BN2428" s="61" t="s">
        <v>1344</v>
      </c>
      <c r="BO2428" s="61" t="s">
        <v>6377</v>
      </c>
      <c r="BU2428" s="61" t="s">
        <v>6374</v>
      </c>
      <c r="BV2428" s="61" t="s">
        <v>1344</v>
      </c>
      <c r="BW2428" s="61" t="s">
        <v>6377</v>
      </c>
    </row>
    <row r="2429" spans="51:75">
      <c r="AY2429" s="89" t="e">
        <f>VLOOKUP(C2429,#REF!, 2,FALSE)</f>
        <v>#REF!</v>
      </c>
      <c r="BM2429" s="61" t="s">
        <v>1152</v>
      </c>
      <c r="BN2429" s="61" t="s">
        <v>3047</v>
      </c>
      <c r="BO2429" s="61" t="s">
        <v>6379</v>
      </c>
      <c r="BU2429" s="61" t="s">
        <v>1152</v>
      </c>
      <c r="BV2429" s="61" t="s">
        <v>3047</v>
      </c>
      <c r="BW2429" s="61" t="s">
        <v>6379</v>
      </c>
    </row>
    <row r="2430" spans="51:75">
      <c r="AY2430" s="89" t="e">
        <f>VLOOKUP(C2430,#REF!, 2,FALSE)</f>
        <v>#REF!</v>
      </c>
      <c r="BM2430" s="61" t="s">
        <v>6381</v>
      </c>
      <c r="BN2430" s="61" t="s">
        <v>619</v>
      </c>
      <c r="BO2430" s="61" t="s">
        <v>6382</v>
      </c>
      <c r="BU2430" s="61" t="s">
        <v>6381</v>
      </c>
      <c r="BV2430" s="61" t="s">
        <v>619</v>
      </c>
      <c r="BW2430" s="61" t="s">
        <v>6382</v>
      </c>
    </row>
    <row r="2431" spans="51:75">
      <c r="AY2431" s="89" t="e">
        <f>VLOOKUP(C2431,#REF!, 2,FALSE)</f>
        <v>#REF!</v>
      </c>
      <c r="BM2431" s="61" t="s">
        <v>6383</v>
      </c>
      <c r="BN2431" s="61" t="s">
        <v>843</v>
      </c>
      <c r="BO2431" s="61" t="s">
        <v>3486</v>
      </c>
      <c r="BU2431" s="61" t="s">
        <v>6383</v>
      </c>
      <c r="BV2431" s="61" t="s">
        <v>843</v>
      </c>
      <c r="BW2431" s="61" t="s">
        <v>3486</v>
      </c>
    </row>
    <row r="2432" spans="51:75">
      <c r="AY2432" s="89" t="e">
        <f>VLOOKUP(C2432,#REF!, 2,FALSE)</f>
        <v>#REF!</v>
      </c>
      <c r="BM2432" s="61" t="s">
        <v>6385</v>
      </c>
      <c r="BN2432" s="61" t="s">
        <v>2981</v>
      </c>
      <c r="BO2432" s="61" t="s">
        <v>3366</v>
      </c>
      <c r="BU2432" s="61" t="s">
        <v>6385</v>
      </c>
      <c r="BV2432" s="61" t="s">
        <v>2981</v>
      </c>
      <c r="BW2432" s="61" t="s">
        <v>3366</v>
      </c>
    </row>
    <row r="2433" spans="51:75">
      <c r="AY2433" s="89" t="e">
        <f>VLOOKUP(C2433,#REF!, 2,FALSE)</f>
        <v>#REF!</v>
      </c>
      <c r="BM2433" s="61" t="s">
        <v>6386</v>
      </c>
      <c r="BN2433" s="61" t="s">
        <v>2981</v>
      </c>
      <c r="BO2433" s="61" t="s">
        <v>1471</v>
      </c>
      <c r="BU2433" s="61" t="s">
        <v>6386</v>
      </c>
      <c r="BV2433" s="61" t="s">
        <v>2981</v>
      </c>
      <c r="BW2433" s="61" t="s">
        <v>1471</v>
      </c>
    </row>
    <row r="2434" spans="51:75">
      <c r="AY2434" s="89" t="e">
        <f>VLOOKUP(C2434,#REF!, 2,FALSE)</f>
        <v>#REF!</v>
      </c>
      <c r="BM2434" s="61" t="s">
        <v>1153</v>
      </c>
      <c r="BN2434" s="61" t="s">
        <v>851</v>
      </c>
      <c r="BO2434" s="61" t="s">
        <v>1287</v>
      </c>
      <c r="BU2434" s="61" t="s">
        <v>1153</v>
      </c>
      <c r="BV2434" s="61" t="s">
        <v>851</v>
      </c>
      <c r="BW2434" s="61" t="s">
        <v>1287</v>
      </c>
    </row>
    <row r="2435" spans="51:75">
      <c r="AY2435" s="89" t="e">
        <f>VLOOKUP(C2435,#REF!, 2,FALSE)</f>
        <v>#REF!</v>
      </c>
      <c r="BM2435" s="61" t="s">
        <v>1154</v>
      </c>
      <c r="BN2435" s="61" t="s">
        <v>3204</v>
      </c>
      <c r="BO2435" s="61" t="s">
        <v>6387</v>
      </c>
      <c r="BU2435" s="61" t="s">
        <v>1154</v>
      </c>
      <c r="BV2435" s="61" t="s">
        <v>3204</v>
      </c>
      <c r="BW2435" s="61" t="s">
        <v>6387</v>
      </c>
    </row>
    <row r="2436" spans="51:75">
      <c r="AY2436" s="89" t="e">
        <f>VLOOKUP(C2436,#REF!, 2,FALSE)</f>
        <v>#REF!</v>
      </c>
      <c r="BM2436" s="61" t="s">
        <v>137</v>
      </c>
      <c r="BN2436" s="61" t="s">
        <v>1344</v>
      </c>
      <c r="BO2436" s="61" t="s">
        <v>1345</v>
      </c>
      <c r="BU2436" s="61" t="s">
        <v>137</v>
      </c>
      <c r="BV2436" s="61" t="s">
        <v>1344</v>
      </c>
      <c r="BW2436" s="61" t="s">
        <v>1345</v>
      </c>
    </row>
    <row r="2437" spans="51:75">
      <c r="AY2437" s="89" t="e">
        <f>VLOOKUP(C2437,#REF!, 2,FALSE)</f>
        <v>#REF!</v>
      </c>
      <c r="BM2437" s="61" t="s">
        <v>6390</v>
      </c>
      <c r="BN2437" s="61" t="s">
        <v>2981</v>
      </c>
      <c r="BO2437" s="61" t="s">
        <v>6391</v>
      </c>
      <c r="BU2437" s="61" t="s">
        <v>6390</v>
      </c>
      <c r="BV2437" s="61" t="s">
        <v>2981</v>
      </c>
      <c r="BW2437" s="61" t="s">
        <v>6391</v>
      </c>
    </row>
    <row r="2438" spans="51:75">
      <c r="AY2438" s="89" t="e">
        <f>VLOOKUP(C2438,#REF!, 2,FALSE)</f>
        <v>#REF!</v>
      </c>
      <c r="BM2438" s="61" t="s">
        <v>6392</v>
      </c>
      <c r="BN2438" s="61" t="s">
        <v>1344</v>
      </c>
      <c r="BO2438" s="61" t="s">
        <v>6393</v>
      </c>
      <c r="BU2438" s="61" t="s">
        <v>6392</v>
      </c>
      <c r="BV2438" s="61" t="s">
        <v>1344</v>
      </c>
      <c r="BW2438" s="61" t="s">
        <v>6393</v>
      </c>
    </row>
    <row r="2439" spans="51:75">
      <c r="AY2439" s="89" t="e">
        <f>VLOOKUP(C2439,#REF!, 2,FALSE)</f>
        <v>#REF!</v>
      </c>
      <c r="BM2439" s="61" t="s">
        <v>6394</v>
      </c>
      <c r="BN2439" s="61" t="s">
        <v>1344</v>
      </c>
      <c r="BO2439" s="61" t="s">
        <v>6395</v>
      </c>
      <c r="BU2439" s="61" t="s">
        <v>6394</v>
      </c>
      <c r="BV2439" s="61" t="s">
        <v>1344</v>
      </c>
      <c r="BW2439" s="61" t="s">
        <v>6395</v>
      </c>
    </row>
    <row r="2440" spans="51:75">
      <c r="AY2440" s="89" t="e">
        <f>VLOOKUP(C2440,#REF!, 2,FALSE)</f>
        <v>#REF!</v>
      </c>
      <c r="BM2440" s="61" t="s">
        <v>6396</v>
      </c>
      <c r="BN2440" s="61" t="s">
        <v>3047</v>
      </c>
      <c r="BO2440" s="61" t="s">
        <v>6397</v>
      </c>
      <c r="BU2440" s="61" t="s">
        <v>6396</v>
      </c>
      <c r="BV2440" s="61" t="s">
        <v>3047</v>
      </c>
      <c r="BW2440" s="61" t="s">
        <v>6397</v>
      </c>
    </row>
    <row r="2441" spans="51:75">
      <c r="AY2441" s="89" t="e">
        <f>VLOOKUP(C2441,#REF!, 2,FALSE)</f>
        <v>#REF!</v>
      </c>
      <c r="BM2441" s="61" t="s">
        <v>6398</v>
      </c>
      <c r="BN2441" s="61" t="s">
        <v>1271</v>
      </c>
      <c r="BO2441" s="61" t="s">
        <v>6399</v>
      </c>
      <c r="BU2441" s="61" t="s">
        <v>6398</v>
      </c>
      <c r="BV2441" s="61" t="s">
        <v>1271</v>
      </c>
      <c r="BW2441" s="61" t="s">
        <v>6399</v>
      </c>
    </row>
    <row r="2442" spans="51:75">
      <c r="AY2442" s="89" t="e">
        <f>VLOOKUP(C2442,#REF!, 2,FALSE)</f>
        <v>#REF!</v>
      </c>
      <c r="BM2442" s="61" t="s">
        <v>6400</v>
      </c>
      <c r="BN2442" s="61" t="s">
        <v>2981</v>
      </c>
      <c r="BO2442" s="61" t="s">
        <v>4749</v>
      </c>
      <c r="BU2442" s="61" t="s">
        <v>6400</v>
      </c>
      <c r="BV2442" s="61" t="s">
        <v>2981</v>
      </c>
      <c r="BW2442" s="61" t="s">
        <v>4749</v>
      </c>
    </row>
    <row r="2443" spans="51:75">
      <c r="AY2443" s="89" t="e">
        <f>VLOOKUP(C2443,#REF!, 2,FALSE)</f>
        <v>#REF!</v>
      </c>
      <c r="BM2443" s="61" t="s">
        <v>6403</v>
      </c>
      <c r="BN2443" s="61" t="s">
        <v>1072</v>
      </c>
      <c r="BO2443" s="61" t="s">
        <v>3172</v>
      </c>
      <c r="BU2443" s="61" t="s">
        <v>6403</v>
      </c>
      <c r="BV2443" s="61" t="s">
        <v>1072</v>
      </c>
      <c r="BW2443" s="61" t="s">
        <v>3172</v>
      </c>
    </row>
    <row r="2444" spans="51:75">
      <c r="AY2444" s="89" t="e">
        <f>VLOOKUP(C2444,#REF!, 2,FALSE)</f>
        <v>#REF!</v>
      </c>
      <c r="BM2444" s="61" t="s">
        <v>1155</v>
      </c>
      <c r="BN2444" s="61" t="s">
        <v>3204</v>
      </c>
      <c r="BO2444" s="61" t="s">
        <v>1166</v>
      </c>
      <c r="BU2444" s="61" t="s">
        <v>1155</v>
      </c>
      <c r="BV2444" s="61" t="s">
        <v>3204</v>
      </c>
      <c r="BW2444" s="61" t="s">
        <v>1166</v>
      </c>
    </row>
    <row r="2445" spans="51:75">
      <c r="AY2445" s="89" t="e">
        <f>VLOOKUP(C2445,#REF!, 2,FALSE)</f>
        <v>#REF!</v>
      </c>
      <c r="BM2445" s="61" t="s">
        <v>6404</v>
      </c>
      <c r="BN2445" s="61" t="s">
        <v>721</v>
      </c>
      <c r="BO2445" s="61" t="s">
        <v>6405</v>
      </c>
      <c r="BU2445" s="61" t="s">
        <v>6404</v>
      </c>
      <c r="BV2445" s="61" t="s">
        <v>721</v>
      </c>
      <c r="BW2445" s="61" t="s">
        <v>6405</v>
      </c>
    </row>
    <row r="2446" spans="51:75">
      <c r="AY2446" s="89" t="e">
        <f>VLOOKUP(C2446,#REF!, 2,FALSE)</f>
        <v>#REF!</v>
      </c>
      <c r="BM2446" s="61" t="s">
        <v>6406</v>
      </c>
      <c r="BN2446" s="61" t="s">
        <v>630</v>
      </c>
      <c r="BO2446" s="61" t="s">
        <v>6407</v>
      </c>
      <c r="BU2446" s="61" t="s">
        <v>6406</v>
      </c>
      <c r="BV2446" s="61" t="s">
        <v>630</v>
      </c>
      <c r="BW2446" s="61" t="s">
        <v>6407</v>
      </c>
    </row>
    <row r="2447" spans="51:75">
      <c r="AY2447" s="89" t="e">
        <f>VLOOKUP(C2447,#REF!, 2,FALSE)</f>
        <v>#REF!</v>
      </c>
      <c r="BM2447" s="61" t="s">
        <v>1156</v>
      </c>
      <c r="BN2447" s="61" t="s">
        <v>3047</v>
      </c>
      <c r="BO2447" s="61" t="s">
        <v>1088</v>
      </c>
      <c r="BU2447" s="61" t="s">
        <v>1156</v>
      </c>
      <c r="BV2447" s="61" t="s">
        <v>3047</v>
      </c>
      <c r="BW2447" s="61" t="s">
        <v>1088</v>
      </c>
    </row>
    <row r="2448" spans="51:75">
      <c r="AY2448" s="89" t="e">
        <f>VLOOKUP(C2448,#REF!, 2,FALSE)</f>
        <v>#REF!</v>
      </c>
      <c r="BM2448" s="61" t="s">
        <v>6408</v>
      </c>
      <c r="BN2448" s="61" t="s">
        <v>3204</v>
      </c>
      <c r="BO2448" s="61" t="s">
        <v>5923</v>
      </c>
      <c r="BU2448" s="61" t="s">
        <v>6408</v>
      </c>
      <c r="BV2448" s="61" t="s">
        <v>3204</v>
      </c>
      <c r="BW2448" s="61" t="s">
        <v>5923</v>
      </c>
    </row>
    <row r="2449" spans="51:75">
      <c r="AY2449" s="89" t="e">
        <f>VLOOKUP(C2449,#REF!, 2,FALSE)</f>
        <v>#REF!</v>
      </c>
      <c r="BM2449" s="61" t="s">
        <v>6409</v>
      </c>
      <c r="BN2449" s="61" t="s">
        <v>3047</v>
      </c>
      <c r="BO2449" s="61" t="s">
        <v>6412</v>
      </c>
      <c r="BU2449" s="61" t="s">
        <v>6409</v>
      </c>
      <c r="BV2449" s="61" t="s">
        <v>3047</v>
      </c>
      <c r="BW2449" s="61" t="s">
        <v>6412</v>
      </c>
    </row>
    <row r="2450" spans="51:75">
      <c r="AY2450" s="89" t="e">
        <f>VLOOKUP(C2450,#REF!, 2,FALSE)</f>
        <v>#REF!</v>
      </c>
      <c r="BM2450" s="61" t="s">
        <v>1157</v>
      </c>
      <c r="BN2450" s="61" t="s">
        <v>3204</v>
      </c>
      <c r="BO2450" s="61" t="s">
        <v>6413</v>
      </c>
      <c r="BU2450" s="61" t="s">
        <v>1157</v>
      </c>
      <c r="BV2450" s="61" t="s">
        <v>3204</v>
      </c>
      <c r="BW2450" s="61" t="s">
        <v>6413</v>
      </c>
    </row>
    <row r="2451" spans="51:75">
      <c r="AY2451" s="89" t="e">
        <f>VLOOKUP(C2451,#REF!, 2,FALSE)</f>
        <v>#REF!</v>
      </c>
      <c r="BM2451" s="61" t="s">
        <v>1158</v>
      </c>
      <c r="BN2451" s="61" t="s">
        <v>671</v>
      </c>
      <c r="BO2451" s="61" t="s">
        <v>6414</v>
      </c>
      <c r="BU2451" s="61" t="s">
        <v>1158</v>
      </c>
      <c r="BV2451" s="61" t="s">
        <v>671</v>
      </c>
      <c r="BW2451" s="61" t="s">
        <v>6414</v>
      </c>
    </row>
    <row r="2452" spans="51:75">
      <c r="AY2452" s="89" t="e">
        <f>VLOOKUP(C2452,#REF!, 2,FALSE)</f>
        <v>#REF!</v>
      </c>
      <c r="BM2452" s="61" t="s">
        <v>6416</v>
      </c>
      <c r="BN2452" s="61" t="s">
        <v>1072</v>
      </c>
      <c r="BO2452" s="61" t="s">
        <v>6417</v>
      </c>
      <c r="BU2452" s="61" t="s">
        <v>6416</v>
      </c>
      <c r="BV2452" s="61" t="s">
        <v>1072</v>
      </c>
      <c r="BW2452" s="61" t="s">
        <v>6417</v>
      </c>
    </row>
    <row r="2453" spans="51:75">
      <c r="AY2453" s="89" t="e">
        <f>VLOOKUP(C2453,#REF!, 2,FALSE)</f>
        <v>#REF!</v>
      </c>
      <c r="BM2453" s="61" t="s">
        <v>6419</v>
      </c>
      <c r="BN2453" s="61" t="s">
        <v>664</v>
      </c>
      <c r="BO2453" s="61" t="s">
        <v>4068</v>
      </c>
      <c r="BU2453" s="61" t="s">
        <v>6419</v>
      </c>
      <c r="BV2453" s="61" t="s">
        <v>664</v>
      </c>
      <c r="BW2453" s="61" t="s">
        <v>4068</v>
      </c>
    </row>
    <row r="2454" spans="51:75">
      <c r="AY2454" s="89" t="e">
        <f>VLOOKUP(C2454,#REF!, 2,FALSE)</f>
        <v>#REF!</v>
      </c>
      <c r="BM2454" s="61" t="s">
        <v>6421</v>
      </c>
      <c r="BN2454" s="61" t="s">
        <v>2981</v>
      </c>
      <c r="BO2454" s="61" t="s">
        <v>772</v>
      </c>
      <c r="BU2454" s="61" t="s">
        <v>6421</v>
      </c>
      <c r="BV2454" s="61" t="s">
        <v>2981</v>
      </c>
      <c r="BW2454" s="61" t="s">
        <v>772</v>
      </c>
    </row>
    <row r="2455" spans="51:75">
      <c r="AY2455" s="89" t="e">
        <f>VLOOKUP(C2455,#REF!, 2,FALSE)</f>
        <v>#REF!</v>
      </c>
      <c r="BM2455" s="61" t="s">
        <v>6422</v>
      </c>
      <c r="BN2455" s="61" t="s">
        <v>3047</v>
      </c>
      <c r="BO2455" s="61" t="s">
        <v>772</v>
      </c>
      <c r="BU2455" s="61" t="s">
        <v>6422</v>
      </c>
      <c r="BV2455" s="61" t="s">
        <v>3047</v>
      </c>
      <c r="BW2455" s="61" t="s">
        <v>772</v>
      </c>
    </row>
    <row r="2456" spans="51:75">
      <c r="AY2456" s="89" t="e">
        <f>VLOOKUP(C2456,#REF!, 2,FALSE)</f>
        <v>#REF!</v>
      </c>
      <c r="BM2456" s="61" t="s">
        <v>6424</v>
      </c>
      <c r="BN2456" s="61" t="s">
        <v>3085</v>
      </c>
      <c r="BO2456" s="61" t="s">
        <v>6220</v>
      </c>
      <c r="BU2456" s="61" t="s">
        <v>6424</v>
      </c>
      <c r="BV2456" s="61" t="s">
        <v>3085</v>
      </c>
      <c r="BW2456" s="61" t="s">
        <v>6220</v>
      </c>
    </row>
    <row r="2457" spans="51:75">
      <c r="AY2457" s="89" t="e">
        <f>VLOOKUP(C2457,#REF!, 2,FALSE)</f>
        <v>#REF!</v>
      </c>
      <c r="BM2457" s="61" t="s">
        <v>6425</v>
      </c>
      <c r="BN2457" s="61" t="s">
        <v>3085</v>
      </c>
      <c r="BO2457" s="61" t="s">
        <v>1272</v>
      </c>
      <c r="BU2457" s="61" t="s">
        <v>6425</v>
      </c>
      <c r="BV2457" s="61" t="s">
        <v>3085</v>
      </c>
      <c r="BW2457" s="61" t="s">
        <v>1272</v>
      </c>
    </row>
    <row r="2458" spans="51:75">
      <c r="AY2458" s="89" t="e">
        <f>VLOOKUP(C2458,#REF!, 2,FALSE)</f>
        <v>#REF!</v>
      </c>
      <c r="BM2458" s="61" t="s">
        <v>6426</v>
      </c>
      <c r="BN2458" s="61" t="s">
        <v>2985</v>
      </c>
      <c r="BO2458" s="61" t="s">
        <v>2985</v>
      </c>
      <c r="BU2458" s="61" t="s">
        <v>6426</v>
      </c>
      <c r="BV2458" s="61" t="s">
        <v>2985</v>
      </c>
      <c r="BW2458" s="61" t="s">
        <v>2985</v>
      </c>
    </row>
    <row r="2459" spans="51:75">
      <c r="AY2459" s="89" t="e">
        <f>VLOOKUP(C2459,#REF!, 2,FALSE)</f>
        <v>#REF!</v>
      </c>
      <c r="BM2459" s="61" t="s">
        <v>6427</v>
      </c>
      <c r="BN2459" s="61" t="s">
        <v>664</v>
      </c>
      <c r="BO2459" s="61" t="s">
        <v>6429</v>
      </c>
      <c r="BU2459" s="61" t="s">
        <v>6427</v>
      </c>
      <c r="BV2459" s="61" t="s">
        <v>664</v>
      </c>
      <c r="BW2459" s="61" t="s">
        <v>6429</v>
      </c>
    </row>
    <row r="2460" spans="51:75">
      <c r="AY2460" s="89" t="e">
        <f>VLOOKUP(C2460,#REF!, 2,FALSE)</f>
        <v>#REF!</v>
      </c>
      <c r="BM2460" s="61" t="s">
        <v>6430</v>
      </c>
      <c r="BN2460" s="61" t="s">
        <v>696</v>
      </c>
      <c r="BO2460" s="61" t="s">
        <v>1666</v>
      </c>
      <c r="BU2460" s="61" t="s">
        <v>6430</v>
      </c>
      <c r="BV2460" s="61" t="s">
        <v>696</v>
      </c>
      <c r="BW2460" s="61" t="s">
        <v>1666</v>
      </c>
    </row>
    <row r="2461" spans="51:75">
      <c r="AY2461" s="89" t="e">
        <f>VLOOKUP(C2461,#REF!, 2,FALSE)</f>
        <v>#REF!</v>
      </c>
      <c r="BM2461" s="61" t="s">
        <v>6432</v>
      </c>
      <c r="BN2461" s="61" t="s">
        <v>627</v>
      </c>
      <c r="BO2461" s="61" t="s">
        <v>6433</v>
      </c>
      <c r="BU2461" s="61" t="s">
        <v>6432</v>
      </c>
      <c r="BV2461" s="61" t="s">
        <v>627</v>
      </c>
      <c r="BW2461" s="61" t="s">
        <v>6433</v>
      </c>
    </row>
    <row r="2462" spans="51:75">
      <c r="AY2462" s="89" t="e">
        <f>VLOOKUP(C2462,#REF!, 2,FALSE)</f>
        <v>#REF!</v>
      </c>
      <c r="BM2462" s="61" t="s">
        <v>6434</v>
      </c>
      <c r="BN2462" s="61" t="s">
        <v>630</v>
      </c>
      <c r="BO2462" s="61" t="s">
        <v>772</v>
      </c>
      <c r="BU2462" s="61" t="s">
        <v>6434</v>
      </c>
      <c r="BV2462" s="61" t="s">
        <v>630</v>
      </c>
      <c r="BW2462" s="61" t="s">
        <v>772</v>
      </c>
    </row>
    <row r="2463" spans="51:75">
      <c r="AY2463" s="89" t="e">
        <f>VLOOKUP(C2463,#REF!, 2,FALSE)</f>
        <v>#REF!</v>
      </c>
      <c r="BM2463" s="61" t="s">
        <v>6435</v>
      </c>
      <c r="BN2463" s="61" t="s">
        <v>812</v>
      </c>
      <c r="BO2463" s="61" t="s">
        <v>6436</v>
      </c>
      <c r="BU2463" s="61" t="s">
        <v>6435</v>
      </c>
      <c r="BV2463" s="61" t="s">
        <v>812</v>
      </c>
      <c r="BW2463" s="61" t="s">
        <v>6436</v>
      </c>
    </row>
    <row r="2464" spans="51:75">
      <c r="AY2464" s="89" t="e">
        <f>VLOOKUP(C2464,#REF!, 2,FALSE)</f>
        <v>#REF!</v>
      </c>
      <c r="BM2464" s="61" t="s">
        <v>1169</v>
      </c>
      <c r="BN2464" s="61" t="s">
        <v>1193</v>
      </c>
      <c r="BO2464" s="61" t="s">
        <v>695</v>
      </c>
      <c r="BU2464" s="61" t="s">
        <v>1169</v>
      </c>
      <c r="BV2464" s="61" t="s">
        <v>1193</v>
      </c>
      <c r="BW2464" s="61" t="s">
        <v>695</v>
      </c>
    </row>
    <row r="2465" spans="51:75">
      <c r="AY2465" s="89" t="e">
        <f>VLOOKUP(C2465,#REF!, 2,FALSE)</f>
        <v>#REF!</v>
      </c>
      <c r="BM2465" s="61" t="s">
        <v>1170</v>
      </c>
      <c r="BN2465" s="61" t="s">
        <v>785</v>
      </c>
      <c r="BO2465" s="61" t="s">
        <v>2120</v>
      </c>
      <c r="BU2465" s="61" t="s">
        <v>1170</v>
      </c>
      <c r="BV2465" s="61" t="s">
        <v>785</v>
      </c>
      <c r="BW2465" s="61" t="s">
        <v>2120</v>
      </c>
    </row>
    <row r="2466" spans="51:75">
      <c r="AY2466" s="89" t="e">
        <f>VLOOKUP(C2466,#REF!, 2,FALSE)</f>
        <v>#REF!</v>
      </c>
      <c r="BM2466" s="61" t="s">
        <v>1171</v>
      </c>
      <c r="BN2466" s="61" t="s">
        <v>1193</v>
      </c>
      <c r="BO2466" s="61" t="s">
        <v>6437</v>
      </c>
      <c r="BU2466" s="61" t="s">
        <v>1171</v>
      </c>
      <c r="BV2466" s="61" t="s">
        <v>1193</v>
      </c>
      <c r="BW2466" s="61" t="s">
        <v>6437</v>
      </c>
    </row>
    <row r="2467" spans="51:75">
      <c r="AY2467" s="89" t="e">
        <f>VLOOKUP(C2467,#REF!, 2,FALSE)</f>
        <v>#REF!</v>
      </c>
      <c r="BM2467" s="61" t="s">
        <v>6438</v>
      </c>
      <c r="BN2467" s="61" t="s">
        <v>3204</v>
      </c>
      <c r="BO2467" s="61" t="s">
        <v>4245</v>
      </c>
      <c r="BU2467" s="61" t="s">
        <v>6438</v>
      </c>
      <c r="BV2467" s="61" t="s">
        <v>3204</v>
      </c>
      <c r="BW2467" s="61" t="s">
        <v>4245</v>
      </c>
    </row>
    <row r="2468" spans="51:75">
      <c r="AY2468" s="89" t="e">
        <f>VLOOKUP(C2468,#REF!, 2,FALSE)</f>
        <v>#REF!</v>
      </c>
      <c r="BM2468" s="61" t="s">
        <v>6439</v>
      </c>
      <c r="BN2468" s="61" t="s">
        <v>3204</v>
      </c>
      <c r="BO2468" s="61" t="s">
        <v>6440</v>
      </c>
      <c r="BU2468" s="61" t="s">
        <v>6439</v>
      </c>
      <c r="BV2468" s="61" t="s">
        <v>3204</v>
      </c>
      <c r="BW2468" s="61" t="s">
        <v>6440</v>
      </c>
    </row>
    <row r="2469" spans="51:75">
      <c r="AY2469" s="89" t="e">
        <f>VLOOKUP(C2469,#REF!, 2,FALSE)</f>
        <v>#REF!</v>
      </c>
      <c r="BM2469" s="61" t="s">
        <v>6441</v>
      </c>
      <c r="BN2469" s="61" t="s">
        <v>3204</v>
      </c>
      <c r="BO2469" s="61" t="s">
        <v>6442</v>
      </c>
      <c r="BU2469" s="61" t="s">
        <v>6441</v>
      </c>
      <c r="BV2469" s="61" t="s">
        <v>3204</v>
      </c>
      <c r="BW2469" s="61" t="s">
        <v>6442</v>
      </c>
    </row>
    <row r="2470" spans="51:75">
      <c r="AY2470" s="89" t="e">
        <f>VLOOKUP(C2470,#REF!, 2,FALSE)</f>
        <v>#REF!</v>
      </c>
      <c r="BM2470" s="61" t="s">
        <v>6443</v>
      </c>
      <c r="BN2470" s="61" t="s">
        <v>705</v>
      </c>
      <c r="BO2470" s="61" t="s">
        <v>6444</v>
      </c>
      <c r="BU2470" s="61" t="s">
        <v>6443</v>
      </c>
      <c r="BV2470" s="61" t="s">
        <v>705</v>
      </c>
      <c r="BW2470" s="61" t="s">
        <v>6444</v>
      </c>
    </row>
    <row r="2471" spans="51:75">
      <c r="AY2471" s="89" t="e">
        <f>VLOOKUP(C2471,#REF!, 2,FALSE)</f>
        <v>#REF!</v>
      </c>
      <c r="BM2471" s="61" t="s">
        <v>6445</v>
      </c>
      <c r="BN2471" s="61" t="s">
        <v>1344</v>
      </c>
      <c r="BO2471" s="61" t="s">
        <v>6446</v>
      </c>
      <c r="BU2471" s="61" t="s">
        <v>6445</v>
      </c>
      <c r="BV2471" s="61" t="s">
        <v>1344</v>
      </c>
      <c r="BW2471" s="61" t="s">
        <v>6446</v>
      </c>
    </row>
    <row r="2472" spans="51:75">
      <c r="AY2472" s="89" t="e">
        <f>VLOOKUP(C2472,#REF!, 2,FALSE)</f>
        <v>#REF!</v>
      </c>
      <c r="BM2472" s="61" t="s">
        <v>6447</v>
      </c>
      <c r="BN2472" s="61" t="s">
        <v>1344</v>
      </c>
      <c r="BO2472" s="61" t="s">
        <v>6320</v>
      </c>
      <c r="BU2472" s="61" t="s">
        <v>6447</v>
      </c>
      <c r="BV2472" s="61" t="s">
        <v>1344</v>
      </c>
      <c r="BW2472" s="61" t="s">
        <v>6320</v>
      </c>
    </row>
    <row r="2473" spans="51:75">
      <c r="AY2473" s="89" t="e">
        <f>VLOOKUP(C2473,#REF!, 2,FALSE)</f>
        <v>#REF!</v>
      </c>
      <c r="BM2473" s="61" t="s">
        <v>6448</v>
      </c>
      <c r="BN2473" s="61" t="s">
        <v>623</v>
      </c>
      <c r="BO2473" s="61" t="s">
        <v>6450</v>
      </c>
      <c r="BU2473" s="61" t="s">
        <v>6448</v>
      </c>
      <c r="BV2473" s="61" t="s">
        <v>623</v>
      </c>
      <c r="BW2473" s="61" t="s">
        <v>6450</v>
      </c>
    </row>
    <row r="2474" spans="51:75">
      <c r="AY2474" s="89" t="e">
        <f>VLOOKUP(C2474,#REF!, 2,FALSE)</f>
        <v>#REF!</v>
      </c>
      <c r="BM2474" s="61" t="s">
        <v>6451</v>
      </c>
      <c r="BN2474" s="61" t="s">
        <v>3204</v>
      </c>
      <c r="BO2474" s="61" t="s">
        <v>2555</v>
      </c>
      <c r="BU2474" s="61" t="s">
        <v>6451</v>
      </c>
      <c r="BV2474" s="61" t="s">
        <v>3204</v>
      </c>
      <c r="BW2474" s="61" t="s">
        <v>2555</v>
      </c>
    </row>
    <row r="2475" spans="51:75">
      <c r="AY2475" s="89" t="e">
        <f>VLOOKUP(C2475,#REF!, 2,FALSE)</f>
        <v>#REF!</v>
      </c>
      <c r="BM2475" s="61" t="s">
        <v>1172</v>
      </c>
      <c r="BN2475" s="61" t="s">
        <v>669</v>
      </c>
      <c r="BO2475" s="61" t="s">
        <v>927</v>
      </c>
      <c r="BU2475" s="61" t="s">
        <v>1172</v>
      </c>
      <c r="BV2475" s="61" t="s">
        <v>669</v>
      </c>
      <c r="BW2475" s="61" t="s">
        <v>927</v>
      </c>
    </row>
    <row r="2476" spans="51:75">
      <c r="AY2476" s="89" t="e">
        <f>VLOOKUP(C2476,#REF!, 2,FALSE)</f>
        <v>#REF!</v>
      </c>
      <c r="BM2476" s="61" t="s">
        <v>6452</v>
      </c>
      <c r="BN2476" s="61" t="s">
        <v>627</v>
      </c>
      <c r="BO2476" s="61" t="s">
        <v>1272</v>
      </c>
      <c r="BU2476" s="61" t="s">
        <v>6452</v>
      </c>
      <c r="BV2476" s="61" t="s">
        <v>627</v>
      </c>
      <c r="BW2476" s="61" t="s">
        <v>1272</v>
      </c>
    </row>
    <row r="2477" spans="51:75">
      <c r="AY2477" s="89" t="e">
        <f>VLOOKUP(C2477,#REF!, 2,FALSE)</f>
        <v>#REF!</v>
      </c>
      <c r="BM2477" s="61" t="s">
        <v>6453</v>
      </c>
      <c r="BN2477" s="61" t="s">
        <v>3204</v>
      </c>
      <c r="BO2477" s="61" t="s">
        <v>5704</v>
      </c>
      <c r="BU2477" s="61" t="s">
        <v>6453</v>
      </c>
      <c r="BV2477" s="61" t="s">
        <v>3204</v>
      </c>
      <c r="BW2477" s="61" t="s">
        <v>5704</v>
      </c>
    </row>
    <row r="2478" spans="51:75">
      <c r="AY2478" s="89" t="e">
        <f>VLOOKUP(C2478,#REF!, 2,FALSE)</f>
        <v>#REF!</v>
      </c>
      <c r="BM2478" s="61" t="s">
        <v>1173</v>
      </c>
      <c r="BN2478" s="61" t="s">
        <v>3204</v>
      </c>
      <c r="BO2478" s="61" t="s">
        <v>5355</v>
      </c>
      <c r="BU2478" s="61" t="s">
        <v>1173</v>
      </c>
      <c r="BV2478" s="61" t="s">
        <v>3204</v>
      </c>
      <c r="BW2478" s="61" t="s">
        <v>5355</v>
      </c>
    </row>
    <row r="2479" spans="51:75">
      <c r="AY2479" s="89" t="e">
        <f>VLOOKUP(C2479,#REF!, 2,FALSE)</f>
        <v>#REF!</v>
      </c>
      <c r="BM2479" s="61" t="s">
        <v>6454</v>
      </c>
      <c r="BN2479" s="61" t="s">
        <v>782</v>
      </c>
      <c r="BO2479" s="61" t="s">
        <v>6455</v>
      </c>
      <c r="BU2479" s="61" t="s">
        <v>6454</v>
      </c>
      <c r="BV2479" s="61" t="s">
        <v>782</v>
      </c>
      <c r="BW2479" s="61" t="s">
        <v>6455</v>
      </c>
    </row>
    <row r="2480" spans="51:75">
      <c r="AY2480" s="89" t="e">
        <f>VLOOKUP(C2480,#REF!, 2,FALSE)</f>
        <v>#REF!</v>
      </c>
      <c r="BM2480" s="61" t="s">
        <v>6456</v>
      </c>
      <c r="BN2480" s="61" t="s">
        <v>3204</v>
      </c>
      <c r="BO2480" s="61" t="s">
        <v>6457</v>
      </c>
      <c r="BU2480" s="61" t="s">
        <v>6456</v>
      </c>
      <c r="BV2480" s="61" t="s">
        <v>3204</v>
      </c>
      <c r="BW2480" s="61" t="s">
        <v>6457</v>
      </c>
    </row>
    <row r="2481" spans="51:75">
      <c r="AY2481" s="89" t="e">
        <f>VLOOKUP(C2481,#REF!, 2,FALSE)</f>
        <v>#REF!</v>
      </c>
      <c r="BM2481" s="61" t="s">
        <v>6458</v>
      </c>
      <c r="BN2481" s="61" t="s">
        <v>1141</v>
      </c>
      <c r="BO2481" s="61" t="s">
        <v>6459</v>
      </c>
      <c r="BU2481" s="61" t="s">
        <v>6458</v>
      </c>
      <c r="BV2481" s="61" t="s">
        <v>1141</v>
      </c>
      <c r="BW2481" s="61" t="s">
        <v>6459</v>
      </c>
    </row>
    <row r="2482" spans="51:75">
      <c r="AY2482" s="89" t="e">
        <f>VLOOKUP(C2482,#REF!, 2,FALSE)</f>
        <v>#REF!</v>
      </c>
      <c r="BM2482" s="61" t="s">
        <v>6460</v>
      </c>
      <c r="BN2482" s="61" t="s">
        <v>3204</v>
      </c>
      <c r="BO2482" s="61" t="s">
        <v>6462</v>
      </c>
      <c r="BU2482" s="61" t="s">
        <v>6460</v>
      </c>
      <c r="BV2482" s="61" t="s">
        <v>3204</v>
      </c>
      <c r="BW2482" s="61" t="s">
        <v>6462</v>
      </c>
    </row>
    <row r="2483" spans="51:75">
      <c r="AY2483" s="89" t="e">
        <f>VLOOKUP(C2483,#REF!, 2,FALSE)</f>
        <v>#REF!</v>
      </c>
      <c r="BM2483" s="61" t="s">
        <v>6463</v>
      </c>
      <c r="BN2483" s="61" t="s">
        <v>3204</v>
      </c>
      <c r="BO2483" s="61" t="s">
        <v>6464</v>
      </c>
      <c r="BU2483" s="61" t="s">
        <v>6463</v>
      </c>
      <c r="BV2483" s="61" t="s">
        <v>3204</v>
      </c>
      <c r="BW2483" s="61" t="s">
        <v>6464</v>
      </c>
    </row>
    <row r="2484" spans="51:75">
      <c r="AY2484" s="89" t="e">
        <f>VLOOKUP(C2484,#REF!, 2,FALSE)</f>
        <v>#REF!</v>
      </c>
      <c r="BM2484" s="61" t="s">
        <v>1174</v>
      </c>
      <c r="BN2484" s="61" t="s">
        <v>3204</v>
      </c>
      <c r="BO2484" s="61" t="s">
        <v>6465</v>
      </c>
      <c r="BU2484" s="61" t="s">
        <v>1174</v>
      </c>
      <c r="BV2484" s="61" t="s">
        <v>3204</v>
      </c>
      <c r="BW2484" s="61" t="s">
        <v>6465</v>
      </c>
    </row>
    <row r="2485" spans="51:75">
      <c r="AY2485" s="89" t="e">
        <f>VLOOKUP(C2485,#REF!, 2,FALSE)</f>
        <v>#REF!</v>
      </c>
      <c r="BM2485" s="61" t="s">
        <v>1175</v>
      </c>
      <c r="BN2485" s="61" t="s">
        <v>864</v>
      </c>
      <c r="BO2485" s="61" t="s">
        <v>6466</v>
      </c>
      <c r="BU2485" s="61" t="s">
        <v>1175</v>
      </c>
      <c r="BV2485" s="61" t="s">
        <v>864</v>
      </c>
      <c r="BW2485" s="61" t="s">
        <v>6466</v>
      </c>
    </row>
    <row r="2486" spans="51:75">
      <c r="AY2486" s="89" t="e">
        <f>VLOOKUP(C2486,#REF!, 2,FALSE)</f>
        <v>#REF!</v>
      </c>
      <c r="BM2486" s="61" t="s">
        <v>6467</v>
      </c>
      <c r="BN2486" s="61" t="s">
        <v>1344</v>
      </c>
      <c r="BO2486" s="61" t="s">
        <v>3063</v>
      </c>
      <c r="BU2486" s="61" t="s">
        <v>6467</v>
      </c>
      <c r="BV2486" s="61" t="s">
        <v>1344</v>
      </c>
      <c r="BW2486" s="61" t="s">
        <v>3063</v>
      </c>
    </row>
    <row r="2487" spans="51:75">
      <c r="AY2487" s="89" t="e">
        <f>VLOOKUP(C2487,#REF!, 2,FALSE)</f>
        <v>#REF!</v>
      </c>
      <c r="BM2487" s="61" t="s">
        <v>6468</v>
      </c>
      <c r="BN2487" s="61" t="s">
        <v>16992</v>
      </c>
      <c r="BO2487" s="61" t="s">
        <v>5556</v>
      </c>
      <c r="BU2487" s="61" t="s">
        <v>6468</v>
      </c>
      <c r="BV2487" s="61" t="s">
        <v>16992</v>
      </c>
      <c r="BW2487" s="61" t="s">
        <v>5556</v>
      </c>
    </row>
    <row r="2488" spans="51:75">
      <c r="AY2488" s="89" t="e">
        <f>VLOOKUP(C2488,#REF!, 2,FALSE)</f>
        <v>#REF!</v>
      </c>
      <c r="BM2488" s="61" t="s">
        <v>6469</v>
      </c>
      <c r="BN2488" s="61" t="s">
        <v>3007</v>
      </c>
      <c r="BO2488" s="61" t="s">
        <v>6470</v>
      </c>
      <c r="BU2488" s="61" t="s">
        <v>6469</v>
      </c>
      <c r="BV2488" s="61" t="s">
        <v>3007</v>
      </c>
      <c r="BW2488" s="61" t="s">
        <v>6470</v>
      </c>
    </row>
    <row r="2489" spans="51:75">
      <c r="AY2489" s="89" t="e">
        <f>VLOOKUP(C2489,#REF!, 2,FALSE)</f>
        <v>#REF!</v>
      </c>
      <c r="BM2489" s="61" t="s">
        <v>6471</v>
      </c>
      <c r="BN2489" s="61" t="s">
        <v>3089</v>
      </c>
      <c r="BO2489" s="61" t="s">
        <v>1272</v>
      </c>
      <c r="BU2489" s="61" t="s">
        <v>6471</v>
      </c>
      <c r="BV2489" s="61" t="s">
        <v>3089</v>
      </c>
      <c r="BW2489" s="61" t="s">
        <v>1272</v>
      </c>
    </row>
    <row r="2490" spans="51:75">
      <c r="AY2490" s="89" t="e">
        <f>VLOOKUP(C2490,#REF!, 2,FALSE)</f>
        <v>#REF!</v>
      </c>
      <c r="BM2490" s="61" t="s">
        <v>6472</v>
      </c>
      <c r="BN2490" s="61" t="s">
        <v>2985</v>
      </c>
      <c r="BO2490" s="61" t="s">
        <v>772</v>
      </c>
      <c r="BU2490" s="61" t="s">
        <v>6472</v>
      </c>
      <c r="BV2490" s="61" t="s">
        <v>2985</v>
      </c>
      <c r="BW2490" s="61" t="s">
        <v>772</v>
      </c>
    </row>
    <row r="2491" spans="51:75">
      <c r="AY2491" s="89" t="e">
        <f>VLOOKUP(C2491,#REF!, 2,FALSE)</f>
        <v>#REF!</v>
      </c>
      <c r="BM2491" s="61" t="s">
        <v>6473</v>
      </c>
      <c r="BN2491" s="61" t="s">
        <v>3007</v>
      </c>
      <c r="BO2491" s="61" t="s">
        <v>6474</v>
      </c>
      <c r="BU2491" s="61" t="s">
        <v>6473</v>
      </c>
      <c r="BV2491" s="61" t="s">
        <v>3007</v>
      </c>
      <c r="BW2491" s="61" t="s">
        <v>6474</v>
      </c>
    </row>
    <row r="2492" spans="51:75">
      <c r="AY2492" s="89" t="e">
        <f>VLOOKUP(C2492,#REF!, 2,FALSE)</f>
        <v>#REF!</v>
      </c>
      <c r="BM2492" s="61" t="s">
        <v>6475</v>
      </c>
      <c r="BN2492" s="61" t="s">
        <v>3007</v>
      </c>
      <c r="BO2492" s="61" t="s">
        <v>6470</v>
      </c>
      <c r="BU2492" s="61" t="s">
        <v>6475</v>
      </c>
      <c r="BV2492" s="61" t="s">
        <v>3007</v>
      </c>
      <c r="BW2492" s="61" t="s">
        <v>6470</v>
      </c>
    </row>
    <row r="2493" spans="51:75">
      <c r="AY2493" s="89" t="e">
        <f>VLOOKUP(C2493,#REF!, 2,FALSE)</f>
        <v>#REF!</v>
      </c>
      <c r="BM2493" s="61" t="s">
        <v>6476</v>
      </c>
      <c r="BN2493" s="61" t="s">
        <v>3089</v>
      </c>
      <c r="BO2493" s="61" t="s">
        <v>1272</v>
      </c>
      <c r="BU2493" s="61" t="s">
        <v>6476</v>
      </c>
      <c r="BV2493" s="61" t="s">
        <v>3089</v>
      </c>
      <c r="BW2493" s="61" t="s">
        <v>1272</v>
      </c>
    </row>
    <row r="2494" spans="51:75">
      <c r="AY2494" s="89" t="e">
        <f>VLOOKUP(C2494,#REF!, 2,FALSE)</f>
        <v>#REF!</v>
      </c>
      <c r="BM2494" s="61" t="s">
        <v>6477</v>
      </c>
      <c r="BN2494" s="61" t="s">
        <v>3007</v>
      </c>
      <c r="BO2494" s="61" t="s">
        <v>1272</v>
      </c>
      <c r="BU2494" s="61" t="s">
        <v>6477</v>
      </c>
      <c r="BV2494" s="61" t="s">
        <v>3007</v>
      </c>
      <c r="BW2494" s="61" t="s">
        <v>1272</v>
      </c>
    </row>
    <row r="2495" spans="51:75">
      <c r="AY2495" s="89" t="e">
        <f>VLOOKUP(C2495,#REF!, 2,FALSE)</f>
        <v>#REF!</v>
      </c>
      <c r="BM2495" s="61" t="s">
        <v>6478</v>
      </c>
      <c r="BN2495" s="61" t="s">
        <v>3089</v>
      </c>
      <c r="BO2495" s="61" t="s">
        <v>1272</v>
      </c>
      <c r="BU2495" s="61" t="s">
        <v>6478</v>
      </c>
      <c r="BV2495" s="61" t="s">
        <v>3089</v>
      </c>
      <c r="BW2495" s="61" t="s">
        <v>1272</v>
      </c>
    </row>
    <row r="2496" spans="51:75">
      <c r="AY2496" s="89" t="e">
        <f>VLOOKUP(C2496,#REF!, 2,FALSE)</f>
        <v>#REF!</v>
      </c>
      <c r="BM2496" s="61" t="s">
        <v>6479</v>
      </c>
      <c r="BN2496" s="61" t="s">
        <v>3007</v>
      </c>
      <c r="BO2496" s="61" t="s">
        <v>2985</v>
      </c>
      <c r="BU2496" s="61" t="s">
        <v>6479</v>
      </c>
      <c r="BV2496" s="61" t="s">
        <v>3007</v>
      </c>
      <c r="BW2496" s="61" t="s">
        <v>2985</v>
      </c>
    </row>
    <row r="2497" spans="51:75">
      <c r="AY2497" s="89" t="e">
        <f>VLOOKUP(C2497,#REF!, 2,FALSE)</f>
        <v>#REF!</v>
      </c>
      <c r="BM2497" s="61" t="s">
        <v>6480</v>
      </c>
      <c r="BN2497" s="61" t="s">
        <v>3007</v>
      </c>
      <c r="BO2497" s="61" t="s">
        <v>1272</v>
      </c>
      <c r="BU2497" s="61" t="s">
        <v>6480</v>
      </c>
      <c r="BV2497" s="61" t="s">
        <v>3007</v>
      </c>
      <c r="BW2497" s="61" t="s">
        <v>1272</v>
      </c>
    </row>
    <row r="2498" spans="51:75">
      <c r="AY2498" s="89" t="e">
        <f>VLOOKUP(C2498,#REF!, 2,FALSE)</f>
        <v>#REF!</v>
      </c>
      <c r="BM2498" s="61" t="s">
        <v>6482</v>
      </c>
      <c r="BN2498" s="61" t="s">
        <v>3007</v>
      </c>
      <c r="BO2498" s="61" t="s">
        <v>1272</v>
      </c>
      <c r="BU2498" s="61" t="s">
        <v>6482</v>
      </c>
      <c r="BV2498" s="61" t="s">
        <v>3007</v>
      </c>
      <c r="BW2498" s="61" t="s">
        <v>1272</v>
      </c>
    </row>
    <row r="2499" spans="51:75">
      <c r="AY2499" s="89" t="e">
        <f>VLOOKUP(C2499,#REF!, 2,FALSE)</f>
        <v>#REF!</v>
      </c>
      <c r="BM2499" s="61" t="s">
        <v>6483</v>
      </c>
      <c r="BN2499" s="61" t="s">
        <v>1344</v>
      </c>
      <c r="BO2499" s="61" t="s">
        <v>1975</v>
      </c>
      <c r="BU2499" s="61" t="s">
        <v>6483</v>
      </c>
      <c r="BV2499" s="61" t="s">
        <v>1344</v>
      </c>
      <c r="BW2499" s="61" t="s">
        <v>1975</v>
      </c>
    </row>
    <row r="2500" spans="51:75">
      <c r="AY2500" s="89" t="e">
        <f>VLOOKUP(C2500,#REF!, 2,FALSE)</f>
        <v>#REF!</v>
      </c>
      <c r="BM2500" s="61" t="s">
        <v>6484</v>
      </c>
      <c r="BN2500" s="61" t="s">
        <v>3004</v>
      </c>
      <c r="BO2500" s="61" t="s">
        <v>6485</v>
      </c>
      <c r="BU2500" s="61" t="s">
        <v>6484</v>
      </c>
      <c r="BV2500" s="61" t="s">
        <v>3004</v>
      </c>
      <c r="BW2500" s="61" t="s">
        <v>6485</v>
      </c>
    </row>
    <row r="2501" spans="51:75">
      <c r="AY2501" s="89" t="e">
        <f>VLOOKUP(C2501,#REF!, 2,FALSE)</f>
        <v>#REF!</v>
      </c>
      <c r="BM2501" s="61" t="s">
        <v>6486</v>
      </c>
      <c r="BN2501" s="61" t="s">
        <v>3254</v>
      </c>
      <c r="BO2501" s="61" t="s">
        <v>949</v>
      </c>
      <c r="BU2501" s="61" t="s">
        <v>6486</v>
      </c>
      <c r="BV2501" s="61" t="s">
        <v>3254</v>
      </c>
      <c r="BW2501" s="61" t="s">
        <v>949</v>
      </c>
    </row>
    <row r="2502" spans="51:75">
      <c r="AY2502" s="89" t="e">
        <f>VLOOKUP(C2502,#REF!, 2,FALSE)</f>
        <v>#REF!</v>
      </c>
      <c r="BM2502" s="61" t="s">
        <v>6487</v>
      </c>
      <c r="BN2502" s="61" t="s">
        <v>3254</v>
      </c>
      <c r="BO2502" s="61" t="s">
        <v>5532</v>
      </c>
      <c r="BU2502" s="61" t="s">
        <v>6487</v>
      </c>
      <c r="BV2502" s="61" t="s">
        <v>3254</v>
      </c>
      <c r="BW2502" s="61" t="s">
        <v>5532</v>
      </c>
    </row>
    <row r="2503" spans="51:75">
      <c r="AY2503" s="89" t="e">
        <f>VLOOKUP(C2503,#REF!, 2,FALSE)</f>
        <v>#REF!</v>
      </c>
      <c r="BM2503" s="61" t="s">
        <v>6488</v>
      </c>
      <c r="BN2503" s="61" t="s">
        <v>3254</v>
      </c>
      <c r="BO2503" s="61" t="s">
        <v>938</v>
      </c>
      <c r="BU2503" s="61" t="s">
        <v>6488</v>
      </c>
      <c r="BV2503" s="61" t="s">
        <v>3254</v>
      </c>
      <c r="BW2503" s="61" t="s">
        <v>938</v>
      </c>
    </row>
    <row r="2504" spans="51:75">
      <c r="AY2504" s="89" t="e">
        <f>VLOOKUP(C2504,#REF!, 2,FALSE)</f>
        <v>#REF!</v>
      </c>
      <c r="BM2504" s="61" t="s">
        <v>6489</v>
      </c>
      <c r="BN2504" s="61" t="s">
        <v>3089</v>
      </c>
      <c r="BO2504" s="61" t="s">
        <v>1272</v>
      </c>
      <c r="BU2504" s="61" t="s">
        <v>6489</v>
      </c>
      <c r="BV2504" s="61" t="s">
        <v>3089</v>
      </c>
      <c r="BW2504" s="61" t="s">
        <v>1272</v>
      </c>
    </row>
    <row r="2505" spans="51:75">
      <c r="AY2505" s="89" t="e">
        <f>VLOOKUP(C2505,#REF!, 2,FALSE)</f>
        <v>#REF!</v>
      </c>
      <c r="BM2505" s="61" t="s">
        <v>6490</v>
      </c>
      <c r="BN2505" s="61" t="s">
        <v>3085</v>
      </c>
      <c r="BO2505" s="61" t="s">
        <v>1272</v>
      </c>
      <c r="BU2505" s="61" t="s">
        <v>6490</v>
      </c>
      <c r="BV2505" s="61" t="s">
        <v>3085</v>
      </c>
      <c r="BW2505" s="61" t="s">
        <v>1272</v>
      </c>
    </row>
    <row r="2506" spans="51:75">
      <c r="AY2506" s="89" t="e">
        <f>VLOOKUP(C2506,#REF!, 2,FALSE)</f>
        <v>#REF!</v>
      </c>
      <c r="BM2506" s="61" t="s">
        <v>6491</v>
      </c>
      <c r="BN2506" s="61" t="s">
        <v>3085</v>
      </c>
      <c r="BO2506" s="61" t="s">
        <v>1272</v>
      </c>
      <c r="BU2506" s="61" t="s">
        <v>6491</v>
      </c>
      <c r="BV2506" s="61" t="s">
        <v>3085</v>
      </c>
      <c r="BW2506" s="61" t="s">
        <v>1272</v>
      </c>
    </row>
    <row r="2507" spans="51:75">
      <c r="AY2507" s="89" t="e">
        <f>VLOOKUP(C2507,#REF!, 2,FALSE)</f>
        <v>#REF!</v>
      </c>
      <c r="BM2507" s="61" t="s">
        <v>6492</v>
      </c>
      <c r="BN2507" s="61" t="s">
        <v>3085</v>
      </c>
      <c r="BO2507" s="61" t="s">
        <v>1272</v>
      </c>
      <c r="BU2507" s="61" t="s">
        <v>6492</v>
      </c>
      <c r="BV2507" s="61" t="s">
        <v>3085</v>
      </c>
      <c r="BW2507" s="61" t="s">
        <v>1272</v>
      </c>
    </row>
    <row r="2508" spans="51:75">
      <c r="AY2508" s="89" t="e">
        <f>VLOOKUP(C2508,#REF!, 2,FALSE)</f>
        <v>#REF!</v>
      </c>
      <c r="BM2508" s="61" t="s">
        <v>6493</v>
      </c>
      <c r="BN2508" s="61" t="s">
        <v>3030</v>
      </c>
      <c r="BO2508" s="61" t="s">
        <v>1272</v>
      </c>
      <c r="BU2508" s="61" t="s">
        <v>6493</v>
      </c>
      <c r="BV2508" s="61" t="s">
        <v>3030</v>
      </c>
      <c r="BW2508" s="61" t="s">
        <v>1272</v>
      </c>
    </row>
    <row r="2509" spans="51:75">
      <c r="AY2509" s="89" t="e">
        <f>VLOOKUP(C2509,#REF!, 2,FALSE)</f>
        <v>#REF!</v>
      </c>
      <c r="BM2509" s="61" t="s">
        <v>6494</v>
      </c>
      <c r="BN2509" s="61" t="s">
        <v>3030</v>
      </c>
      <c r="BO2509" s="61" t="s">
        <v>1272</v>
      </c>
      <c r="BU2509" s="61" t="s">
        <v>6494</v>
      </c>
      <c r="BV2509" s="61" t="s">
        <v>3030</v>
      </c>
      <c r="BW2509" s="61" t="s">
        <v>1272</v>
      </c>
    </row>
    <row r="2510" spans="51:75">
      <c r="AY2510" s="89" t="e">
        <f>VLOOKUP(C2510,#REF!, 2,FALSE)</f>
        <v>#REF!</v>
      </c>
      <c r="BM2510" s="61" t="s">
        <v>6495</v>
      </c>
      <c r="BN2510" s="61" t="s">
        <v>1344</v>
      </c>
      <c r="BO2510" s="61" t="s">
        <v>5342</v>
      </c>
      <c r="BU2510" s="61" t="s">
        <v>6495</v>
      </c>
      <c r="BV2510" s="61" t="s">
        <v>1344</v>
      </c>
      <c r="BW2510" s="61" t="s">
        <v>5342</v>
      </c>
    </row>
    <row r="2511" spans="51:75">
      <c r="AY2511" s="89" t="e">
        <f>VLOOKUP(C2511,#REF!, 2,FALSE)</f>
        <v>#REF!</v>
      </c>
      <c r="BM2511" s="61" t="s">
        <v>6497</v>
      </c>
      <c r="BN2511" s="61" t="s">
        <v>621</v>
      </c>
      <c r="BO2511" s="61" t="s">
        <v>6498</v>
      </c>
      <c r="BU2511" s="61" t="s">
        <v>6497</v>
      </c>
      <c r="BV2511" s="61" t="s">
        <v>621</v>
      </c>
      <c r="BW2511" s="61" t="s">
        <v>6498</v>
      </c>
    </row>
    <row r="2512" spans="51:75">
      <c r="AY2512" s="89" t="e">
        <f>VLOOKUP(C2512,#REF!, 2,FALSE)</f>
        <v>#REF!</v>
      </c>
      <c r="BM2512" s="61" t="s">
        <v>6499</v>
      </c>
      <c r="BN2512" s="61" t="s">
        <v>671</v>
      </c>
      <c r="BO2512" s="61" t="s">
        <v>6500</v>
      </c>
      <c r="BU2512" s="61" t="s">
        <v>6499</v>
      </c>
      <c r="BV2512" s="61" t="s">
        <v>671</v>
      </c>
      <c r="BW2512" s="61" t="s">
        <v>6500</v>
      </c>
    </row>
    <row r="2513" spans="51:75">
      <c r="AY2513" s="89" t="e">
        <f>VLOOKUP(C2513,#REF!, 2,FALSE)</f>
        <v>#REF!</v>
      </c>
      <c r="BM2513" s="61" t="s">
        <v>6501</v>
      </c>
      <c r="BN2513" s="61" t="s">
        <v>641</v>
      </c>
      <c r="BO2513" s="61" t="s">
        <v>2827</v>
      </c>
      <c r="BU2513" s="61" t="s">
        <v>6501</v>
      </c>
      <c r="BV2513" s="61" t="s">
        <v>641</v>
      </c>
      <c r="BW2513" s="61" t="s">
        <v>2827</v>
      </c>
    </row>
    <row r="2514" spans="51:75">
      <c r="AY2514" s="89" t="e">
        <f>VLOOKUP(C2514,#REF!, 2,FALSE)</f>
        <v>#REF!</v>
      </c>
      <c r="BM2514" s="61" t="s">
        <v>6502</v>
      </c>
      <c r="BN2514" s="61" t="s">
        <v>930</v>
      </c>
      <c r="BO2514" s="61" t="s">
        <v>6504</v>
      </c>
      <c r="BU2514" s="61" t="s">
        <v>6502</v>
      </c>
      <c r="BV2514" s="61" t="s">
        <v>930</v>
      </c>
      <c r="BW2514" s="61" t="s">
        <v>6504</v>
      </c>
    </row>
    <row r="2515" spans="51:75">
      <c r="AY2515" s="89" t="e">
        <f>VLOOKUP(C2515,#REF!, 2,FALSE)</f>
        <v>#REF!</v>
      </c>
      <c r="BM2515" s="61" t="s">
        <v>1176</v>
      </c>
      <c r="BN2515" s="61" t="s">
        <v>16990</v>
      </c>
      <c r="BO2515" s="61" t="s">
        <v>6505</v>
      </c>
      <c r="BU2515" s="61" t="s">
        <v>1176</v>
      </c>
      <c r="BV2515" s="61" t="s">
        <v>16990</v>
      </c>
      <c r="BW2515" s="61" t="s">
        <v>6505</v>
      </c>
    </row>
    <row r="2516" spans="51:75">
      <c r="AY2516" s="89" t="e">
        <f>VLOOKUP(C2516,#REF!, 2,FALSE)</f>
        <v>#REF!</v>
      </c>
      <c r="BM2516" s="61" t="s">
        <v>6506</v>
      </c>
      <c r="BN2516" s="61" t="s">
        <v>16990</v>
      </c>
      <c r="BO2516" s="61" t="s">
        <v>4687</v>
      </c>
      <c r="BU2516" s="61" t="s">
        <v>6506</v>
      </c>
      <c r="BV2516" s="61" t="s">
        <v>16990</v>
      </c>
      <c r="BW2516" s="61" t="s">
        <v>4687</v>
      </c>
    </row>
    <row r="2517" spans="51:75">
      <c r="AY2517" s="89" t="e">
        <f>VLOOKUP(C2517,#REF!, 2,FALSE)</f>
        <v>#REF!</v>
      </c>
      <c r="BM2517" s="61" t="s">
        <v>6508</v>
      </c>
      <c r="BN2517" s="61" t="s">
        <v>851</v>
      </c>
      <c r="BO2517" s="61" t="s">
        <v>6509</v>
      </c>
      <c r="BU2517" s="61" t="s">
        <v>6508</v>
      </c>
      <c r="BV2517" s="61" t="s">
        <v>851</v>
      </c>
      <c r="BW2517" s="61" t="s">
        <v>6509</v>
      </c>
    </row>
    <row r="2518" spans="51:75">
      <c r="AY2518" s="89" t="e">
        <f>VLOOKUP(C2518,#REF!, 2,FALSE)</f>
        <v>#REF!</v>
      </c>
      <c r="BM2518" s="61" t="s">
        <v>6510</v>
      </c>
      <c r="BN2518" s="61" t="s">
        <v>3254</v>
      </c>
      <c r="BO2518" s="61" t="s">
        <v>6511</v>
      </c>
      <c r="BU2518" s="61" t="s">
        <v>6510</v>
      </c>
      <c r="BV2518" s="61" t="s">
        <v>3254</v>
      </c>
      <c r="BW2518" s="61" t="s">
        <v>6511</v>
      </c>
    </row>
    <row r="2519" spans="51:75">
      <c r="AY2519" s="89" t="e">
        <f>VLOOKUP(C2519,#REF!, 2,FALSE)</f>
        <v>#REF!</v>
      </c>
      <c r="BM2519" s="61" t="s">
        <v>6512</v>
      </c>
      <c r="BN2519" s="61" t="s">
        <v>627</v>
      </c>
      <c r="BO2519" s="61" t="s">
        <v>6513</v>
      </c>
      <c r="BU2519" s="61" t="s">
        <v>6512</v>
      </c>
      <c r="BV2519" s="61" t="s">
        <v>627</v>
      </c>
      <c r="BW2519" s="61" t="s">
        <v>6513</v>
      </c>
    </row>
    <row r="2520" spans="51:75">
      <c r="AY2520" s="89" t="e">
        <f>VLOOKUP(C2520,#REF!, 2,FALSE)</f>
        <v>#REF!</v>
      </c>
      <c r="BM2520" s="61" t="s">
        <v>6514</v>
      </c>
      <c r="BN2520" s="61" t="s">
        <v>671</v>
      </c>
      <c r="BO2520" s="61" t="s">
        <v>6515</v>
      </c>
      <c r="BU2520" s="61" t="s">
        <v>6514</v>
      </c>
      <c r="BV2520" s="61" t="s">
        <v>671</v>
      </c>
      <c r="BW2520" s="61" t="s">
        <v>6515</v>
      </c>
    </row>
    <row r="2521" spans="51:75">
      <c r="AY2521" s="89" t="e">
        <f>VLOOKUP(C2521,#REF!, 2,FALSE)</f>
        <v>#REF!</v>
      </c>
      <c r="BM2521" s="61" t="s">
        <v>6517</v>
      </c>
      <c r="BN2521" s="61" t="s">
        <v>1274</v>
      </c>
      <c r="BO2521" s="61" t="s">
        <v>6518</v>
      </c>
      <c r="BU2521" s="61" t="s">
        <v>6517</v>
      </c>
      <c r="BV2521" s="61" t="s">
        <v>1274</v>
      </c>
      <c r="BW2521" s="61" t="s">
        <v>6518</v>
      </c>
    </row>
    <row r="2522" spans="51:75">
      <c r="AY2522" s="89" t="e">
        <f>VLOOKUP(C2522,#REF!, 2,FALSE)</f>
        <v>#REF!</v>
      </c>
      <c r="BM2522" s="61" t="s">
        <v>6519</v>
      </c>
      <c r="BN2522" s="61" t="s">
        <v>3030</v>
      </c>
      <c r="BO2522" s="61" t="s">
        <v>6520</v>
      </c>
      <c r="BU2522" s="61" t="s">
        <v>6519</v>
      </c>
      <c r="BV2522" s="61" t="s">
        <v>3030</v>
      </c>
      <c r="BW2522" s="61" t="s">
        <v>6520</v>
      </c>
    </row>
    <row r="2523" spans="51:75">
      <c r="AY2523" s="89" t="e">
        <f>VLOOKUP(C2523,#REF!, 2,FALSE)</f>
        <v>#REF!</v>
      </c>
      <c r="BM2523" s="61" t="s">
        <v>6521</v>
      </c>
      <c r="BN2523" s="61" t="s">
        <v>641</v>
      </c>
      <c r="BO2523" s="61" t="s">
        <v>6296</v>
      </c>
      <c r="BU2523" s="61" t="s">
        <v>6521</v>
      </c>
      <c r="BV2523" s="61" t="s">
        <v>641</v>
      </c>
      <c r="BW2523" s="61" t="s">
        <v>6296</v>
      </c>
    </row>
    <row r="2524" spans="51:75">
      <c r="AY2524" s="89" t="e">
        <f>VLOOKUP(C2524,#REF!, 2,FALSE)</f>
        <v>#REF!</v>
      </c>
      <c r="BM2524" s="61" t="s">
        <v>6523</v>
      </c>
      <c r="BN2524" s="61" t="s">
        <v>3204</v>
      </c>
      <c r="BO2524" s="61" t="s">
        <v>6524</v>
      </c>
      <c r="BU2524" s="61" t="s">
        <v>6523</v>
      </c>
      <c r="BV2524" s="61" t="s">
        <v>3204</v>
      </c>
      <c r="BW2524" s="61" t="s">
        <v>6524</v>
      </c>
    </row>
    <row r="2525" spans="51:75">
      <c r="AY2525" s="89" t="e">
        <f>VLOOKUP(C2525,#REF!, 2,FALSE)</f>
        <v>#REF!</v>
      </c>
      <c r="BM2525" s="61" t="s">
        <v>6525</v>
      </c>
      <c r="BN2525" s="61" t="s">
        <v>2985</v>
      </c>
      <c r="BO2525" s="61" t="s">
        <v>2985</v>
      </c>
      <c r="BU2525" s="61" t="s">
        <v>6525</v>
      </c>
      <c r="BV2525" s="61" t="s">
        <v>2985</v>
      </c>
      <c r="BW2525" s="61" t="s">
        <v>2985</v>
      </c>
    </row>
    <row r="2526" spans="51:75">
      <c r="AY2526" s="89" t="e">
        <f>VLOOKUP(C2526,#REF!, 2,FALSE)</f>
        <v>#REF!</v>
      </c>
      <c r="BM2526" s="61" t="s">
        <v>1177</v>
      </c>
      <c r="BN2526" s="61" t="s">
        <v>2981</v>
      </c>
      <c r="BO2526" s="61" t="s">
        <v>6526</v>
      </c>
      <c r="BU2526" s="61" t="s">
        <v>1177</v>
      </c>
      <c r="BV2526" s="61" t="s">
        <v>2981</v>
      </c>
      <c r="BW2526" s="61" t="s">
        <v>6526</v>
      </c>
    </row>
    <row r="2527" spans="51:75">
      <c r="AY2527" s="89" t="e">
        <f>VLOOKUP(C2527,#REF!, 2,FALSE)</f>
        <v>#REF!</v>
      </c>
      <c r="BM2527" s="61" t="s">
        <v>6527</v>
      </c>
      <c r="BN2527" s="61" t="s">
        <v>2985</v>
      </c>
      <c r="BO2527" s="61" t="s">
        <v>2985</v>
      </c>
      <c r="BU2527" s="61" t="s">
        <v>6527</v>
      </c>
      <c r="BV2527" s="61" t="s">
        <v>2985</v>
      </c>
      <c r="BW2527" s="61" t="s">
        <v>2985</v>
      </c>
    </row>
    <row r="2528" spans="51:75">
      <c r="AY2528" s="89" t="e">
        <f>VLOOKUP(C2528,#REF!, 2,FALSE)</f>
        <v>#REF!</v>
      </c>
      <c r="BM2528" s="61" t="s">
        <v>6528</v>
      </c>
      <c r="BN2528" s="61" t="s">
        <v>851</v>
      </c>
      <c r="BO2528" s="61" t="s">
        <v>1070</v>
      </c>
      <c r="BU2528" s="61" t="s">
        <v>6528</v>
      </c>
      <c r="BV2528" s="61" t="s">
        <v>851</v>
      </c>
      <c r="BW2528" s="61" t="s">
        <v>1070</v>
      </c>
    </row>
    <row r="2529" spans="51:75">
      <c r="AY2529" s="89" t="e">
        <f>VLOOKUP(C2529,#REF!, 2,FALSE)</f>
        <v>#REF!</v>
      </c>
      <c r="BM2529" s="61" t="s">
        <v>1178</v>
      </c>
      <c r="BN2529" s="61" t="s">
        <v>854</v>
      </c>
      <c r="BO2529" s="61" t="s">
        <v>6530</v>
      </c>
      <c r="BU2529" s="61" t="s">
        <v>1178</v>
      </c>
      <c r="BV2529" s="61" t="s">
        <v>854</v>
      </c>
      <c r="BW2529" s="61" t="s">
        <v>6530</v>
      </c>
    </row>
    <row r="2530" spans="51:75">
      <c r="AY2530" s="89" t="e">
        <f>VLOOKUP(C2530,#REF!, 2,FALSE)</f>
        <v>#REF!</v>
      </c>
      <c r="BM2530" s="61" t="s">
        <v>6531</v>
      </c>
      <c r="BN2530" s="61" t="s">
        <v>633</v>
      </c>
      <c r="BO2530" s="61" t="s">
        <v>4422</v>
      </c>
      <c r="BU2530" s="61" t="s">
        <v>6531</v>
      </c>
      <c r="BV2530" s="61" t="s">
        <v>633</v>
      </c>
      <c r="BW2530" s="61" t="s">
        <v>4422</v>
      </c>
    </row>
    <row r="2531" spans="51:75">
      <c r="AY2531" s="89" t="e">
        <f>VLOOKUP(C2531,#REF!, 2,FALSE)</f>
        <v>#REF!</v>
      </c>
      <c r="BM2531" s="61" t="s">
        <v>6532</v>
      </c>
      <c r="BN2531" s="61" t="s">
        <v>717</v>
      </c>
      <c r="BO2531" s="61" t="s">
        <v>6533</v>
      </c>
      <c r="BU2531" s="61" t="s">
        <v>6532</v>
      </c>
      <c r="BV2531" s="61" t="s">
        <v>717</v>
      </c>
      <c r="BW2531" s="61" t="s">
        <v>6533</v>
      </c>
    </row>
    <row r="2532" spans="51:75">
      <c r="AY2532" s="89" t="e">
        <f>VLOOKUP(C2532,#REF!, 2,FALSE)</f>
        <v>#REF!</v>
      </c>
      <c r="BM2532" s="61" t="s">
        <v>6534</v>
      </c>
      <c r="BN2532" s="61" t="s">
        <v>664</v>
      </c>
      <c r="BO2532" s="61" t="s">
        <v>6535</v>
      </c>
      <c r="BU2532" s="61" t="s">
        <v>6534</v>
      </c>
      <c r="BV2532" s="61" t="s">
        <v>664</v>
      </c>
      <c r="BW2532" s="61" t="s">
        <v>6535</v>
      </c>
    </row>
    <row r="2533" spans="51:75">
      <c r="AY2533" s="89" t="e">
        <f>VLOOKUP(C2533,#REF!, 2,FALSE)</f>
        <v>#REF!</v>
      </c>
      <c r="BM2533" s="61" t="s">
        <v>1179</v>
      </c>
      <c r="BN2533" s="61" t="s">
        <v>717</v>
      </c>
      <c r="BO2533" s="61" t="s">
        <v>6536</v>
      </c>
      <c r="BU2533" s="61" t="s">
        <v>1179</v>
      </c>
      <c r="BV2533" s="61" t="s">
        <v>717</v>
      </c>
      <c r="BW2533" s="61" t="s">
        <v>6536</v>
      </c>
    </row>
    <row r="2534" spans="51:75">
      <c r="AY2534" s="89" t="e">
        <f>VLOOKUP(C2534,#REF!, 2,FALSE)</f>
        <v>#REF!</v>
      </c>
      <c r="BM2534" s="61" t="s">
        <v>6537</v>
      </c>
      <c r="BN2534" s="61" t="s">
        <v>16990</v>
      </c>
      <c r="BO2534" s="61" t="s">
        <v>6538</v>
      </c>
      <c r="BU2534" s="61" t="s">
        <v>6537</v>
      </c>
      <c r="BV2534" s="61" t="s">
        <v>16990</v>
      </c>
      <c r="BW2534" s="61" t="s">
        <v>6538</v>
      </c>
    </row>
    <row r="2535" spans="51:75">
      <c r="AY2535" s="89" t="e">
        <f>VLOOKUP(C2535,#REF!, 2,FALSE)</f>
        <v>#REF!</v>
      </c>
      <c r="BM2535" s="61" t="s">
        <v>1180</v>
      </c>
      <c r="BN2535" s="61" t="s">
        <v>717</v>
      </c>
      <c r="BO2535" s="61" t="s">
        <v>6539</v>
      </c>
      <c r="BU2535" s="61" t="s">
        <v>1180</v>
      </c>
      <c r="BV2535" s="61" t="s">
        <v>717</v>
      </c>
      <c r="BW2535" s="61" t="s">
        <v>6539</v>
      </c>
    </row>
    <row r="2536" spans="51:75">
      <c r="AY2536" s="89" t="e">
        <f>VLOOKUP(C2536,#REF!, 2,FALSE)</f>
        <v>#REF!</v>
      </c>
      <c r="BM2536" s="61" t="s">
        <v>173</v>
      </c>
      <c r="BN2536" s="61" t="s">
        <v>3204</v>
      </c>
      <c r="BO2536" s="61" t="s">
        <v>6540</v>
      </c>
      <c r="BU2536" s="61" t="s">
        <v>173</v>
      </c>
      <c r="BV2536" s="61" t="s">
        <v>3204</v>
      </c>
      <c r="BW2536" s="61" t="s">
        <v>6540</v>
      </c>
    </row>
    <row r="2537" spans="51:75">
      <c r="AY2537" s="89" t="e">
        <f>VLOOKUP(C2537,#REF!, 2,FALSE)</f>
        <v>#REF!</v>
      </c>
      <c r="BM2537" s="61" t="s">
        <v>6542</v>
      </c>
      <c r="BN2537" s="61" t="s">
        <v>16990</v>
      </c>
      <c r="BO2537" s="61" t="s">
        <v>6543</v>
      </c>
      <c r="BU2537" s="61" t="s">
        <v>6542</v>
      </c>
      <c r="BV2537" s="61" t="s">
        <v>16990</v>
      </c>
      <c r="BW2537" s="61" t="s">
        <v>6543</v>
      </c>
    </row>
    <row r="2538" spans="51:75">
      <c r="AY2538" s="89" t="e">
        <f>VLOOKUP(C2538,#REF!, 2,FALSE)</f>
        <v>#REF!</v>
      </c>
      <c r="BM2538" s="61" t="s">
        <v>1181</v>
      </c>
      <c r="BN2538" s="61" t="s">
        <v>3047</v>
      </c>
      <c r="BO2538" s="61" t="s">
        <v>4593</v>
      </c>
      <c r="BU2538" s="61" t="s">
        <v>1181</v>
      </c>
      <c r="BV2538" s="61" t="s">
        <v>3047</v>
      </c>
      <c r="BW2538" s="61" t="s">
        <v>4593</v>
      </c>
    </row>
    <row r="2539" spans="51:75">
      <c r="AY2539" s="89" t="e">
        <f>VLOOKUP(C2539,#REF!, 2,FALSE)</f>
        <v>#REF!</v>
      </c>
      <c r="BM2539" s="61" t="s">
        <v>6544</v>
      </c>
      <c r="BN2539" s="61" t="s">
        <v>1274</v>
      </c>
      <c r="BO2539" s="61" t="s">
        <v>2985</v>
      </c>
      <c r="BU2539" s="61" t="s">
        <v>6544</v>
      </c>
      <c r="BV2539" s="61" t="s">
        <v>1274</v>
      </c>
      <c r="BW2539" s="61" t="s">
        <v>2985</v>
      </c>
    </row>
    <row r="2540" spans="51:75">
      <c r="AY2540" s="89" t="e">
        <f>VLOOKUP(C2540,#REF!, 2,FALSE)</f>
        <v>#REF!</v>
      </c>
      <c r="BM2540" s="61" t="s">
        <v>6545</v>
      </c>
      <c r="BN2540" s="61" t="s">
        <v>633</v>
      </c>
      <c r="BO2540" s="61" t="s">
        <v>5977</v>
      </c>
      <c r="BU2540" s="61" t="s">
        <v>6545</v>
      </c>
      <c r="BV2540" s="61" t="s">
        <v>633</v>
      </c>
      <c r="BW2540" s="61" t="s">
        <v>5977</v>
      </c>
    </row>
    <row r="2541" spans="51:75">
      <c r="AY2541" s="89" t="e">
        <f>VLOOKUP(C2541,#REF!, 2,FALSE)</f>
        <v>#REF!</v>
      </c>
      <c r="BM2541" s="61" t="s">
        <v>1182</v>
      </c>
      <c r="BN2541" s="61" t="s">
        <v>1005</v>
      </c>
      <c r="BO2541" s="61" t="s">
        <v>5646</v>
      </c>
      <c r="BU2541" s="61" t="s">
        <v>1182</v>
      </c>
      <c r="BV2541" s="61" t="s">
        <v>1005</v>
      </c>
      <c r="BW2541" s="61" t="s">
        <v>5646</v>
      </c>
    </row>
    <row r="2542" spans="51:75">
      <c r="AY2542" s="89" t="e">
        <f>VLOOKUP(C2542,#REF!, 2,FALSE)</f>
        <v>#REF!</v>
      </c>
      <c r="BM2542" s="61" t="s">
        <v>1183</v>
      </c>
      <c r="BN2542" s="61" t="s">
        <v>1005</v>
      </c>
      <c r="BO2542" s="61" t="s">
        <v>1520</v>
      </c>
      <c r="BU2542" s="61" t="s">
        <v>1183</v>
      </c>
      <c r="BV2542" s="61" t="s">
        <v>1005</v>
      </c>
      <c r="BW2542" s="61" t="s">
        <v>1520</v>
      </c>
    </row>
    <row r="2543" spans="51:75">
      <c r="AY2543" s="89" t="e">
        <f>VLOOKUP(C2543,#REF!, 2,FALSE)</f>
        <v>#REF!</v>
      </c>
      <c r="BM2543" s="61" t="s">
        <v>6548</v>
      </c>
      <c r="BN2543" s="61" t="s">
        <v>16990</v>
      </c>
      <c r="BO2543" s="61" t="s">
        <v>6549</v>
      </c>
      <c r="BU2543" s="61" t="s">
        <v>6548</v>
      </c>
      <c r="BV2543" s="61" t="s">
        <v>16990</v>
      </c>
      <c r="BW2543" s="61" t="s">
        <v>6549</v>
      </c>
    </row>
    <row r="2544" spans="51:75">
      <c r="AY2544" s="89" t="e">
        <f>VLOOKUP(C2544,#REF!, 2,FALSE)</f>
        <v>#REF!</v>
      </c>
      <c r="BM2544" s="61" t="s">
        <v>1184</v>
      </c>
      <c r="BN2544" s="61" t="s">
        <v>1005</v>
      </c>
      <c r="BO2544" s="61" t="s">
        <v>6550</v>
      </c>
      <c r="BU2544" s="61" t="s">
        <v>1184</v>
      </c>
      <c r="BV2544" s="61" t="s">
        <v>1005</v>
      </c>
      <c r="BW2544" s="61" t="s">
        <v>6550</v>
      </c>
    </row>
    <row r="2545" spans="51:75">
      <c r="AY2545" s="89" t="e">
        <f>VLOOKUP(C2545,#REF!, 2,FALSE)</f>
        <v>#REF!</v>
      </c>
      <c r="BM2545" s="61" t="s">
        <v>6551</v>
      </c>
      <c r="BN2545" s="61" t="s">
        <v>16990</v>
      </c>
      <c r="BO2545" s="61" t="s">
        <v>6552</v>
      </c>
      <c r="BU2545" s="61" t="s">
        <v>6551</v>
      </c>
      <c r="BV2545" s="61" t="s">
        <v>16990</v>
      </c>
      <c r="BW2545" s="61" t="s">
        <v>6552</v>
      </c>
    </row>
    <row r="2546" spans="51:75">
      <c r="AY2546" s="89" t="e">
        <f>VLOOKUP(C2546,#REF!, 2,FALSE)</f>
        <v>#REF!</v>
      </c>
      <c r="BM2546" s="61" t="s">
        <v>1185</v>
      </c>
      <c r="BN2546" s="61" t="s">
        <v>1344</v>
      </c>
      <c r="BO2546" s="61" t="s">
        <v>2299</v>
      </c>
      <c r="BU2546" s="61" t="s">
        <v>1185</v>
      </c>
      <c r="BV2546" s="61" t="s">
        <v>1344</v>
      </c>
      <c r="BW2546" s="61" t="s">
        <v>2299</v>
      </c>
    </row>
    <row r="2547" spans="51:75">
      <c r="AY2547" s="89" t="e">
        <f>VLOOKUP(C2547,#REF!, 2,FALSE)</f>
        <v>#REF!</v>
      </c>
      <c r="BM2547" s="61" t="s">
        <v>6553</v>
      </c>
      <c r="BN2547" s="61" t="s">
        <v>1344</v>
      </c>
      <c r="BO2547" s="61" t="s">
        <v>6554</v>
      </c>
      <c r="BU2547" s="61" t="s">
        <v>6553</v>
      </c>
      <c r="BV2547" s="61" t="s">
        <v>1344</v>
      </c>
      <c r="BW2547" s="61" t="s">
        <v>6554</v>
      </c>
    </row>
    <row r="2548" spans="51:75">
      <c r="AY2548" s="89" t="e">
        <f>VLOOKUP(C2548,#REF!, 2,FALSE)</f>
        <v>#REF!</v>
      </c>
      <c r="BM2548" s="61" t="s">
        <v>6555</v>
      </c>
      <c r="BN2548" s="61" t="s">
        <v>16990</v>
      </c>
      <c r="BO2548" s="61" t="s">
        <v>6556</v>
      </c>
      <c r="BU2548" s="61" t="s">
        <v>6555</v>
      </c>
      <c r="BV2548" s="61" t="s">
        <v>16990</v>
      </c>
      <c r="BW2548" s="61" t="s">
        <v>6556</v>
      </c>
    </row>
    <row r="2549" spans="51:75">
      <c r="AY2549" s="89" t="e">
        <f>VLOOKUP(C2549,#REF!, 2,FALSE)</f>
        <v>#REF!</v>
      </c>
      <c r="BM2549" s="61" t="s">
        <v>6557</v>
      </c>
      <c r="BN2549" s="61" t="s">
        <v>2985</v>
      </c>
      <c r="BO2549" s="61" t="s">
        <v>6558</v>
      </c>
      <c r="BU2549" s="61" t="s">
        <v>6557</v>
      </c>
      <c r="BV2549" s="61" t="s">
        <v>2985</v>
      </c>
      <c r="BW2549" s="61" t="s">
        <v>6558</v>
      </c>
    </row>
    <row r="2550" spans="51:75">
      <c r="AY2550" s="89" t="e">
        <f>VLOOKUP(C2550,#REF!, 2,FALSE)</f>
        <v>#REF!</v>
      </c>
      <c r="BM2550" s="61" t="s">
        <v>6559</v>
      </c>
      <c r="BN2550" s="61" t="s">
        <v>16990</v>
      </c>
      <c r="BO2550" s="61" t="s">
        <v>1376</v>
      </c>
      <c r="BU2550" s="61" t="s">
        <v>6559</v>
      </c>
      <c r="BV2550" s="61" t="s">
        <v>16990</v>
      </c>
      <c r="BW2550" s="61" t="s">
        <v>1376</v>
      </c>
    </row>
    <row r="2551" spans="51:75">
      <c r="AY2551" s="89" t="e">
        <f>VLOOKUP(C2551,#REF!, 2,FALSE)</f>
        <v>#REF!</v>
      </c>
      <c r="BM2551" s="61" t="s">
        <v>6560</v>
      </c>
      <c r="BN2551" s="61" t="s">
        <v>641</v>
      </c>
      <c r="BO2551" s="61" t="s">
        <v>4504</v>
      </c>
      <c r="BU2551" s="61" t="s">
        <v>6560</v>
      </c>
      <c r="BV2551" s="61" t="s">
        <v>641</v>
      </c>
      <c r="BW2551" s="61" t="s">
        <v>4504</v>
      </c>
    </row>
    <row r="2552" spans="51:75">
      <c r="AY2552" s="89" t="e">
        <f>VLOOKUP(C2552,#REF!, 2,FALSE)</f>
        <v>#REF!</v>
      </c>
      <c r="BM2552" s="61" t="s">
        <v>87</v>
      </c>
      <c r="BN2552" s="61" t="s">
        <v>1344</v>
      </c>
      <c r="BO2552" s="61" t="s">
        <v>2447</v>
      </c>
      <c r="BU2552" s="61" t="s">
        <v>87</v>
      </c>
      <c r="BV2552" s="61" t="s">
        <v>1344</v>
      </c>
      <c r="BW2552" s="61" t="s">
        <v>2447</v>
      </c>
    </row>
    <row r="2553" spans="51:75">
      <c r="AY2553" s="89" t="e">
        <f>VLOOKUP(C2553,#REF!, 2,FALSE)</f>
        <v>#REF!</v>
      </c>
      <c r="BM2553" s="61" t="s">
        <v>6561</v>
      </c>
      <c r="BN2553" s="61" t="s">
        <v>717</v>
      </c>
      <c r="BO2553" s="61" t="s">
        <v>6562</v>
      </c>
      <c r="BU2553" s="61" t="s">
        <v>6561</v>
      </c>
      <c r="BV2553" s="61" t="s">
        <v>717</v>
      </c>
      <c r="BW2553" s="61" t="s">
        <v>6562</v>
      </c>
    </row>
    <row r="2554" spans="51:75">
      <c r="AY2554" s="89" t="e">
        <f>VLOOKUP(C2554,#REF!, 2,FALSE)</f>
        <v>#REF!</v>
      </c>
      <c r="BM2554" s="61" t="s">
        <v>6563</v>
      </c>
      <c r="BN2554" s="61" t="s">
        <v>1344</v>
      </c>
      <c r="BO2554" s="61" t="s">
        <v>2110</v>
      </c>
      <c r="BU2554" s="61" t="s">
        <v>6563</v>
      </c>
      <c r="BV2554" s="61" t="s">
        <v>1344</v>
      </c>
      <c r="BW2554" s="61" t="s">
        <v>2110</v>
      </c>
    </row>
    <row r="2555" spans="51:75">
      <c r="AY2555" s="89" t="e">
        <f>VLOOKUP(C2555,#REF!, 2,FALSE)</f>
        <v>#REF!</v>
      </c>
      <c r="BM2555" s="61" t="s">
        <v>1186</v>
      </c>
      <c r="BN2555" s="61" t="s">
        <v>1344</v>
      </c>
      <c r="BO2555" s="61" t="s">
        <v>6464</v>
      </c>
      <c r="BU2555" s="61" t="s">
        <v>1186</v>
      </c>
      <c r="BV2555" s="61" t="s">
        <v>1344</v>
      </c>
      <c r="BW2555" s="61" t="s">
        <v>6464</v>
      </c>
    </row>
    <row r="2556" spans="51:75">
      <c r="AY2556" s="89" t="e">
        <f>VLOOKUP(C2556,#REF!, 2,FALSE)</f>
        <v>#REF!</v>
      </c>
      <c r="BM2556" s="61" t="s">
        <v>136</v>
      </c>
      <c r="BN2556" s="61" t="s">
        <v>721</v>
      </c>
      <c r="BO2556" s="61" t="s">
        <v>662</v>
      </c>
      <c r="BU2556" s="61" t="s">
        <v>136</v>
      </c>
      <c r="BV2556" s="61" t="s">
        <v>721</v>
      </c>
      <c r="BW2556" s="61" t="s">
        <v>662</v>
      </c>
    </row>
    <row r="2557" spans="51:75">
      <c r="AY2557" s="89" t="e">
        <f>VLOOKUP(C2557,#REF!, 2,FALSE)</f>
        <v>#REF!</v>
      </c>
      <c r="BM2557" s="61" t="s">
        <v>1187</v>
      </c>
      <c r="BN2557" s="61" t="s">
        <v>1344</v>
      </c>
      <c r="BO2557" s="61" t="s">
        <v>6564</v>
      </c>
      <c r="BU2557" s="61" t="s">
        <v>1187</v>
      </c>
      <c r="BV2557" s="61" t="s">
        <v>1344</v>
      </c>
      <c r="BW2557" s="61" t="s">
        <v>6564</v>
      </c>
    </row>
    <row r="2558" spans="51:75">
      <c r="AY2558" s="89" t="e">
        <f>VLOOKUP(C2558,#REF!, 2,FALSE)</f>
        <v>#REF!</v>
      </c>
      <c r="BM2558" s="61" t="s">
        <v>6565</v>
      </c>
      <c r="BN2558" s="61" t="s">
        <v>1344</v>
      </c>
      <c r="BO2558" s="61" t="s">
        <v>6566</v>
      </c>
      <c r="BU2558" s="61" t="s">
        <v>6565</v>
      </c>
      <c r="BV2558" s="61" t="s">
        <v>1344</v>
      </c>
      <c r="BW2558" s="61" t="s">
        <v>6566</v>
      </c>
    </row>
    <row r="2559" spans="51:75">
      <c r="AY2559" s="89" t="e">
        <f>VLOOKUP(C2559,#REF!, 2,FALSE)</f>
        <v>#REF!</v>
      </c>
      <c r="BM2559" s="61" t="s">
        <v>6567</v>
      </c>
      <c r="BN2559" s="61" t="s">
        <v>665</v>
      </c>
      <c r="BO2559" s="61" t="s">
        <v>6568</v>
      </c>
      <c r="BU2559" s="61" t="s">
        <v>6567</v>
      </c>
      <c r="BV2559" s="61" t="s">
        <v>665</v>
      </c>
      <c r="BW2559" s="61" t="s">
        <v>6568</v>
      </c>
    </row>
    <row r="2560" spans="51:75">
      <c r="AY2560" s="89" t="e">
        <f>VLOOKUP(C2560,#REF!, 2,FALSE)</f>
        <v>#REF!</v>
      </c>
      <c r="BM2560" s="61" t="s">
        <v>6569</v>
      </c>
      <c r="BN2560" s="61" t="s">
        <v>812</v>
      </c>
      <c r="BO2560" s="61" t="s">
        <v>6571</v>
      </c>
      <c r="BU2560" s="61" t="s">
        <v>6569</v>
      </c>
      <c r="BV2560" s="61" t="s">
        <v>812</v>
      </c>
      <c r="BW2560" s="61" t="s">
        <v>6571</v>
      </c>
    </row>
    <row r="2561" spans="51:75">
      <c r="AY2561" s="89" t="e">
        <f>VLOOKUP(C2561,#REF!, 2,FALSE)</f>
        <v>#REF!</v>
      </c>
      <c r="BM2561" s="61" t="s">
        <v>6572</v>
      </c>
      <c r="BN2561" s="61" t="s">
        <v>925</v>
      </c>
      <c r="BO2561" s="61" t="s">
        <v>6417</v>
      </c>
      <c r="BU2561" s="61" t="s">
        <v>6572</v>
      </c>
      <c r="BV2561" s="61" t="s">
        <v>925</v>
      </c>
      <c r="BW2561" s="61" t="s">
        <v>6417</v>
      </c>
    </row>
    <row r="2562" spans="51:75">
      <c r="AY2562" s="89" t="e">
        <f>VLOOKUP(C2562,#REF!, 2,FALSE)</f>
        <v>#REF!</v>
      </c>
      <c r="BM2562" s="61" t="s">
        <v>6574</v>
      </c>
      <c r="BN2562" s="61" t="s">
        <v>801</v>
      </c>
      <c r="BO2562" s="61" t="s">
        <v>6575</v>
      </c>
      <c r="BU2562" s="61" t="s">
        <v>6574</v>
      </c>
      <c r="BV2562" s="61" t="s">
        <v>801</v>
      </c>
      <c r="BW2562" s="61" t="s">
        <v>6575</v>
      </c>
    </row>
    <row r="2563" spans="51:75">
      <c r="AY2563" s="89" t="e">
        <f>VLOOKUP(C2563,#REF!, 2,FALSE)</f>
        <v>#REF!</v>
      </c>
      <c r="BM2563" s="61" t="s">
        <v>6576</v>
      </c>
      <c r="BN2563" s="61" t="s">
        <v>698</v>
      </c>
      <c r="BO2563" s="61" t="s">
        <v>6577</v>
      </c>
      <c r="BU2563" s="61" t="s">
        <v>6576</v>
      </c>
      <c r="BV2563" s="61" t="s">
        <v>698</v>
      </c>
      <c r="BW2563" s="61" t="s">
        <v>6577</v>
      </c>
    </row>
    <row r="2564" spans="51:75">
      <c r="AY2564" s="89" t="e">
        <f>VLOOKUP(C2564,#REF!, 2,FALSE)</f>
        <v>#REF!</v>
      </c>
      <c r="BM2564" s="61" t="s">
        <v>6578</v>
      </c>
      <c r="BN2564" s="61" t="s">
        <v>698</v>
      </c>
      <c r="BO2564" s="61" t="s">
        <v>1740</v>
      </c>
      <c r="BU2564" s="61" t="s">
        <v>6578</v>
      </c>
      <c r="BV2564" s="61" t="s">
        <v>698</v>
      </c>
      <c r="BW2564" s="61" t="s">
        <v>1740</v>
      </c>
    </row>
    <row r="2565" spans="51:75">
      <c r="AY2565" s="89" t="e">
        <f>VLOOKUP(C2565,#REF!, 2,FALSE)</f>
        <v>#REF!</v>
      </c>
      <c r="BM2565" s="61" t="s">
        <v>6579</v>
      </c>
      <c r="BN2565" s="61" t="s">
        <v>3004</v>
      </c>
      <c r="BO2565" s="61" t="s">
        <v>6580</v>
      </c>
      <c r="BU2565" s="61" t="s">
        <v>6579</v>
      </c>
      <c r="BV2565" s="61" t="s">
        <v>3004</v>
      </c>
      <c r="BW2565" s="61" t="s">
        <v>6580</v>
      </c>
    </row>
    <row r="2566" spans="51:75">
      <c r="AY2566" s="89" t="e">
        <f>VLOOKUP(C2566,#REF!, 2,FALSE)</f>
        <v>#REF!</v>
      </c>
      <c r="BM2566" s="61" t="s">
        <v>6581</v>
      </c>
      <c r="BN2566" s="61" t="s">
        <v>3047</v>
      </c>
      <c r="BO2566" s="61" t="s">
        <v>6582</v>
      </c>
      <c r="BU2566" s="61" t="s">
        <v>6581</v>
      </c>
      <c r="BV2566" s="61" t="s">
        <v>3047</v>
      </c>
      <c r="BW2566" s="61" t="s">
        <v>6582</v>
      </c>
    </row>
    <row r="2567" spans="51:75">
      <c r="AY2567" s="89" t="e">
        <f>VLOOKUP(C2567,#REF!, 2,FALSE)</f>
        <v>#REF!</v>
      </c>
      <c r="BM2567" s="61" t="s">
        <v>6583</v>
      </c>
      <c r="BN2567" s="61" t="s">
        <v>801</v>
      </c>
      <c r="BO2567" s="61" t="s">
        <v>6584</v>
      </c>
      <c r="BU2567" s="61" t="s">
        <v>6583</v>
      </c>
      <c r="BV2567" s="61" t="s">
        <v>801</v>
      </c>
      <c r="BW2567" s="61" t="s">
        <v>6584</v>
      </c>
    </row>
    <row r="2568" spans="51:75">
      <c r="AY2568" s="89" t="e">
        <f>VLOOKUP(C2568,#REF!, 2,FALSE)</f>
        <v>#REF!</v>
      </c>
      <c r="BM2568" s="61" t="s">
        <v>6586</v>
      </c>
      <c r="BN2568" s="61" t="s">
        <v>663</v>
      </c>
      <c r="BO2568" s="61" t="s">
        <v>6587</v>
      </c>
      <c r="BU2568" s="61" t="s">
        <v>6586</v>
      </c>
      <c r="BV2568" s="61" t="s">
        <v>663</v>
      </c>
      <c r="BW2568" s="61" t="s">
        <v>6587</v>
      </c>
    </row>
    <row r="2569" spans="51:75">
      <c r="AY2569" s="89" t="e">
        <f>VLOOKUP(C2569,#REF!, 2,FALSE)</f>
        <v>#REF!</v>
      </c>
      <c r="BM2569" s="61" t="s">
        <v>6588</v>
      </c>
      <c r="BN2569" s="61" t="s">
        <v>789</v>
      </c>
      <c r="BO2569" s="61" t="s">
        <v>6589</v>
      </c>
      <c r="BU2569" s="61" t="s">
        <v>6588</v>
      </c>
      <c r="BV2569" s="61" t="s">
        <v>789</v>
      </c>
      <c r="BW2569" s="61" t="s">
        <v>6589</v>
      </c>
    </row>
    <row r="2570" spans="51:75">
      <c r="AY2570" s="89" t="e">
        <f>VLOOKUP(C2570,#REF!, 2,FALSE)</f>
        <v>#REF!</v>
      </c>
      <c r="BM2570" s="61" t="s">
        <v>6590</v>
      </c>
      <c r="BN2570" s="61" t="s">
        <v>2985</v>
      </c>
      <c r="BO2570" s="61" t="s">
        <v>6591</v>
      </c>
      <c r="BU2570" s="61" t="s">
        <v>6590</v>
      </c>
      <c r="BV2570" s="61" t="s">
        <v>2985</v>
      </c>
      <c r="BW2570" s="61" t="s">
        <v>6591</v>
      </c>
    </row>
    <row r="2571" spans="51:75">
      <c r="AY2571" s="89" t="e">
        <f>VLOOKUP(C2571,#REF!, 2,FALSE)</f>
        <v>#REF!</v>
      </c>
      <c r="BM2571" s="61" t="s">
        <v>6592</v>
      </c>
      <c r="BN2571" s="61" t="s">
        <v>3089</v>
      </c>
      <c r="BO2571" s="61" t="s">
        <v>6593</v>
      </c>
      <c r="BU2571" s="61" t="s">
        <v>6592</v>
      </c>
      <c r="BV2571" s="61" t="s">
        <v>3089</v>
      </c>
      <c r="BW2571" s="61" t="s">
        <v>6593</v>
      </c>
    </row>
    <row r="2572" spans="51:75">
      <c r="AY2572" s="89" t="e">
        <f>VLOOKUP(C2572,#REF!, 2,FALSE)</f>
        <v>#REF!</v>
      </c>
      <c r="BM2572" s="61" t="s">
        <v>6594</v>
      </c>
      <c r="BN2572" s="61" t="s">
        <v>16990</v>
      </c>
      <c r="BO2572" s="61" t="s">
        <v>6595</v>
      </c>
      <c r="BU2572" s="61" t="s">
        <v>6594</v>
      </c>
      <c r="BV2572" s="61" t="s">
        <v>16990</v>
      </c>
      <c r="BW2572" s="61" t="s">
        <v>6595</v>
      </c>
    </row>
    <row r="2573" spans="51:75">
      <c r="AY2573" s="89" t="e">
        <f>VLOOKUP(C2573,#REF!, 2,FALSE)</f>
        <v>#REF!</v>
      </c>
      <c r="BM2573" s="61" t="s">
        <v>6596</v>
      </c>
      <c r="BN2573" s="61" t="s">
        <v>16990</v>
      </c>
      <c r="BO2573" s="61" t="s">
        <v>6597</v>
      </c>
      <c r="BU2573" s="61" t="s">
        <v>6596</v>
      </c>
      <c r="BV2573" s="61" t="s">
        <v>16990</v>
      </c>
      <c r="BW2573" s="61" t="s">
        <v>6597</v>
      </c>
    </row>
    <row r="2574" spans="51:75">
      <c r="AY2574" s="89" t="e">
        <f>VLOOKUP(C2574,#REF!, 2,FALSE)</f>
        <v>#REF!</v>
      </c>
      <c r="BM2574" s="61" t="s">
        <v>1188</v>
      </c>
      <c r="BN2574" s="61" t="s">
        <v>16993</v>
      </c>
      <c r="BO2574" s="61" t="s">
        <v>6598</v>
      </c>
      <c r="BU2574" s="61" t="s">
        <v>1188</v>
      </c>
      <c r="BV2574" s="61" t="s">
        <v>16993</v>
      </c>
      <c r="BW2574" s="61" t="s">
        <v>6598</v>
      </c>
    </row>
    <row r="2575" spans="51:75">
      <c r="AY2575" s="89" t="e">
        <f>VLOOKUP(C2575,#REF!, 2,FALSE)</f>
        <v>#REF!</v>
      </c>
      <c r="BM2575" s="61" t="s">
        <v>6599</v>
      </c>
      <c r="BN2575" s="61" t="s">
        <v>630</v>
      </c>
      <c r="BO2575" s="61" t="s">
        <v>6600</v>
      </c>
      <c r="BU2575" s="61" t="s">
        <v>6599</v>
      </c>
      <c r="BV2575" s="61" t="s">
        <v>630</v>
      </c>
      <c r="BW2575" s="61" t="s">
        <v>6600</v>
      </c>
    </row>
    <row r="2576" spans="51:75">
      <c r="AY2576" s="89" t="e">
        <f>VLOOKUP(C2576,#REF!, 2,FALSE)</f>
        <v>#REF!</v>
      </c>
      <c r="BM2576" s="61" t="s">
        <v>6601</v>
      </c>
      <c r="BN2576" s="61" t="s">
        <v>669</v>
      </c>
      <c r="BO2576" s="61" t="s">
        <v>2570</v>
      </c>
      <c r="BU2576" s="61" t="s">
        <v>6601</v>
      </c>
      <c r="BV2576" s="61" t="s">
        <v>669</v>
      </c>
      <c r="BW2576" s="61" t="s">
        <v>2570</v>
      </c>
    </row>
    <row r="2577" spans="51:75">
      <c r="AY2577" s="89" t="e">
        <f>VLOOKUP(C2577,#REF!, 2,FALSE)</f>
        <v>#REF!</v>
      </c>
      <c r="BM2577" s="61" t="s">
        <v>6602</v>
      </c>
      <c r="BN2577" s="61" t="s">
        <v>659</v>
      </c>
      <c r="BO2577" s="61" t="s">
        <v>2985</v>
      </c>
      <c r="BU2577" s="61" t="s">
        <v>6602</v>
      </c>
      <c r="BV2577" s="61" t="s">
        <v>659</v>
      </c>
      <c r="BW2577" s="61" t="s">
        <v>2985</v>
      </c>
    </row>
    <row r="2578" spans="51:75">
      <c r="AY2578" s="89" t="e">
        <f>VLOOKUP(C2578,#REF!, 2,FALSE)</f>
        <v>#REF!</v>
      </c>
      <c r="BM2578" s="61" t="s">
        <v>1189</v>
      </c>
      <c r="BN2578" s="61" t="s">
        <v>925</v>
      </c>
      <c r="BO2578" s="61" t="s">
        <v>6603</v>
      </c>
      <c r="BU2578" s="61" t="s">
        <v>1189</v>
      </c>
      <c r="BV2578" s="61" t="s">
        <v>925</v>
      </c>
      <c r="BW2578" s="61" t="s">
        <v>6603</v>
      </c>
    </row>
    <row r="2579" spans="51:75">
      <c r="AY2579" s="89" t="e">
        <f>VLOOKUP(C2579,#REF!, 2,FALSE)</f>
        <v>#REF!</v>
      </c>
      <c r="BM2579" s="61" t="s">
        <v>1190</v>
      </c>
      <c r="BN2579" s="61" t="s">
        <v>777</v>
      </c>
      <c r="BO2579" s="61" t="s">
        <v>4444</v>
      </c>
      <c r="BU2579" s="61" t="s">
        <v>1190</v>
      </c>
      <c r="BV2579" s="61" t="s">
        <v>777</v>
      </c>
      <c r="BW2579" s="61" t="s">
        <v>4444</v>
      </c>
    </row>
    <row r="2580" spans="51:75">
      <c r="AY2580" s="89" t="e">
        <f>VLOOKUP(C2580,#REF!, 2,FALSE)</f>
        <v>#REF!</v>
      </c>
      <c r="BM2580" s="61" t="s">
        <v>6604</v>
      </c>
      <c r="BN2580" s="61" t="s">
        <v>1269</v>
      </c>
      <c r="BO2580" s="61" t="s">
        <v>4352</v>
      </c>
      <c r="BU2580" s="61" t="s">
        <v>6604</v>
      </c>
      <c r="BV2580" s="61" t="s">
        <v>1269</v>
      </c>
      <c r="BW2580" s="61" t="s">
        <v>4352</v>
      </c>
    </row>
    <row r="2581" spans="51:75">
      <c r="AY2581" s="89" t="e">
        <f>VLOOKUP(C2581,#REF!, 2,FALSE)</f>
        <v>#REF!</v>
      </c>
      <c r="BM2581" s="61" t="s">
        <v>6605</v>
      </c>
      <c r="BN2581" s="61" t="s">
        <v>16990</v>
      </c>
      <c r="BO2581" s="61" t="s">
        <v>6606</v>
      </c>
      <c r="BU2581" s="61" t="s">
        <v>6605</v>
      </c>
      <c r="BV2581" s="61" t="s">
        <v>16990</v>
      </c>
      <c r="BW2581" s="61" t="s">
        <v>6606</v>
      </c>
    </row>
    <row r="2582" spans="51:75">
      <c r="AY2582" s="89" t="e">
        <f>VLOOKUP(C2582,#REF!, 2,FALSE)</f>
        <v>#REF!</v>
      </c>
      <c r="BM2582" s="61" t="s">
        <v>6607</v>
      </c>
      <c r="BN2582" s="61" t="s">
        <v>3007</v>
      </c>
      <c r="BO2582" s="61" t="s">
        <v>2985</v>
      </c>
      <c r="BU2582" s="61" t="s">
        <v>6607</v>
      </c>
      <c r="BV2582" s="61" t="s">
        <v>3007</v>
      </c>
      <c r="BW2582" s="61" t="s">
        <v>2985</v>
      </c>
    </row>
    <row r="2583" spans="51:75">
      <c r="AY2583" s="89" t="e">
        <f>VLOOKUP(C2583,#REF!, 2,FALSE)</f>
        <v>#REF!</v>
      </c>
      <c r="BM2583" s="61" t="s">
        <v>6608</v>
      </c>
      <c r="BN2583" s="61" t="s">
        <v>3204</v>
      </c>
      <c r="BO2583" s="61" t="s">
        <v>6609</v>
      </c>
      <c r="BU2583" s="61" t="s">
        <v>6608</v>
      </c>
      <c r="BV2583" s="61" t="s">
        <v>3204</v>
      </c>
      <c r="BW2583" s="61" t="s">
        <v>6609</v>
      </c>
    </row>
    <row r="2584" spans="51:75">
      <c r="AY2584" s="89" t="e">
        <f>VLOOKUP(C2584,#REF!, 2,FALSE)</f>
        <v>#REF!</v>
      </c>
      <c r="BM2584" s="61" t="s">
        <v>6610</v>
      </c>
      <c r="BN2584" s="61" t="s">
        <v>2981</v>
      </c>
      <c r="BO2584" s="61" t="s">
        <v>5474</v>
      </c>
      <c r="BU2584" s="61" t="s">
        <v>6610</v>
      </c>
      <c r="BV2584" s="61" t="s">
        <v>2981</v>
      </c>
      <c r="BW2584" s="61" t="s">
        <v>5474</v>
      </c>
    </row>
    <row r="2585" spans="51:75">
      <c r="AY2585" s="89" t="e">
        <f>VLOOKUP(C2585,#REF!, 2,FALSE)</f>
        <v>#REF!</v>
      </c>
      <c r="BM2585" s="61" t="s">
        <v>6611</v>
      </c>
      <c r="BN2585" s="61" t="s">
        <v>1141</v>
      </c>
      <c r="BO2585" s="61" t="s">
        <v>4821</v>
      </c>
      <c r="BU2585" s="61" t="s">
        <v>6611</v>
      </c>
      <c r="BV2585" s="61" t="s">
        <v>1141</v>
      </c>
      <c r="BW2585" s="61" t="s">
        <v>4821</v>
      </c>
    </row>
    <row r="2586" spans="51:75">
      <c r="AY2586" s="89" t="e">
        <f>VLOOKUP(C2586,#REF!, 2,FALSE)</f>
        <v>#REF!</v>
      </c>
      <c r="BM2586" s="61" t="s">
        <v>6612</v>
      </c>
      <c r="BN2586" s="61" t="s">
        <v>1344</v>
      </c>
      <c r="BO2586" s="61" t="s">
        <v>772</v>
      </c>
      <c r="BU2586" s="61" t="s">
        <v>6612</v>
      </c>
      <c r="BV2586" s="61" t="s">
        <v>1344</v>
      </c>
      <c r="BW2586" s="61" t="s">
        <v>772</v>
      </c>
    </row>
    <row r="2587" spans="51:75">
      <c r="AY2587" s="89" t="e">
        <f>VLOOKUP(C2587,#REF!, 2,FALSE)</f>
        <v>#REF!</v>
      </c>
      <c r="BM2587" s="61" t="s">
        <v>6613</v>
      </c>
      <c r="BN2587" s="61" t="s">
        <v>1141</v>
      </c>
      <c r="BO2587" s="61" t="s">
        <v>1376</v>
      </c>
      <c r="BU2587" s="61" t="s">
        <v>6613</v>
      </c>
      <c r="BV2587" s="61" t="s">
        <v>1141</v>
      </c>
      <c r="BW2587" s="61" t="s">
        <v>1376</v>
      </c>
    </row>
    <row r="2588" spans="51:75">
      <c r="AY2588" s="89" t="e">
        <f>VLOOKUP(C2588,#REF!, 2,FALSE)</f>
        <v>#REF!</v>
      </c>
      <c r="BM2588" s="61" t="s">
        <v>6614</v>
      </c>
      <c r="BN2588" s="61" t="s">
        <v>3007</v>
      </c>
      <c r="BO2588" s="61" t="s">
        <v>6615</v>
      </c>
      <c r="BU2588" s="61" t="s">
        <v>6614</v>
      </c>
      <c r="BV2588" s="61" t="s">
        <v>3007</v>
      </c>
      <c r="BW2588" s="61" t="s">
        <v>6615</v>
      </c>
    </row>
    <row r="2589" spans="51:75">
      <c r="AY2589" s="89" t="e">
        <f>VLOOKUP(C2589,#REF!, 2,FALSE)</f>
        <v>#REF!</v>
      </c>
      <c r="BM2589" s="61" t="s">
        <v>6616</v>
      </c>
      <c r="BN2589" s="61" t="s">
        <v>664</v>
      </c>
      <c r="BO2589" s="61" t="s">
        <v>6617</v>
      </c>
      <c r="BU2589" s="61" t="s">
        <v>6616</v>
      </c>
      <c r="BV2589" s="61" t="s">
        <v>664</v>
      </c>
      <c r="BW2589" s="61" t="s">
        <v>6617</v>
      </c>
    </row>
    <row r="2590" spans="51:75">
      <c r="AY2590" s="89" t="e">
        <f>VLOOKUP(C2590,#REF!, 2,FALSE)</f>
        <v>#REF!</v>
      </c>
      <c r="BM2590" s="61" t="s">
        <v>6619</v>
      </c>
      <c r="BN2590" s="61" t="s">
        <v>3047</v>
      </c>
      <c r="BO2590" s="61" t="s">
        <v>6413</v>
      </c>
      <c r="BU2590" s="61" t="s">
        <v>6619</v>
      </c>
      <c r="BV2590" s="61" t="s">
        <v>3047</v>
      </c>
      <c r="BW2590" s="61" t="s">
        <v>6413</v>
      </c>
    </row>
    <row r="2591" spans="51:75">
      <c r="AY2591" s="89" t="e">
        <f>VLOOKUP(C2591,#REF!, 2,FALSE)</f>
        <v>#REF!</v>
      </c>
      <c r="BM2591" s="61" t="s">
        <v>6620</v>
      </c>
      <c r="BN2591" s="61" t="s">
        <v>3254</v>
      </c>
      <c r="BO2591" s="61" t="s">
        <v>6622</v>
      </c>
      <c r="BU2591" s="61" t="s">
        <v>6620</v>
      </c>
      <c r="BV2591" s="61" t="s">
        <v>3254</v>
      </c>
      <c r="BW2591" s="61" t="s">
        <v>6622</v>
      </c>
    </row>
    <row r="2592" spans="51:75">
      <c r="AY2592" s="89" t="e">
        <f>VLOOKUP(C2592,#REF!, 2,FALSE)</f>
        <v>#REF!</v>
      </c>
      <c r="BM2592" s="61" t="s">
        <v>1191</v>
      </c>
      <c r="BN2592" s="61" t="s">
        <v>696</v>
      </c>
      <c r="BO2592" s="61" t="s">
        <v>6624</v>
      </c>
      <c r="BU2592" s="61" t="s">
        <v>1191</v>
      </c>
      <c r="BV2592" s="61" t="s">
        <v>696</v>
      </c>
      <c r="BW2592" s="61" t="s">
        <v>6624</v>
      </c>
    </row>
    <row r="2593" spans="51:75">
      <c r="AY2593" s="89" t="e">
        <f>VLOOKUP(C2593,#REF!, 2,FALSE)</f>
        <v>#REF!</v>
      </c>
      <c r="BM2593" s="61" t="s">
        <v>6625</v>
      </c>
      <c r="BN2593" s="61" t="s">
        <v>623</v>
      </c>
      <c r="BO2593" s="61" t="s">
        <v>6626</v>
      </c>
      <c r="BU2593" s="61" t="s">
        <v>6625</v>
      </c>
      <c r="BV2593" s="61" t="s">
        <v>623</v>
      </c>
      <c r="BW2593" s="61" t="s">
        <v>6626</v>
      </c>
    </row>
    <row r="2594" spans="51:75">
      <c r="AY2594" s="89" t="e">
        <f>VLOOKUP(C2594,#REF!, 2,FALSE)</f>
        <v>#REF!</v>
      </c>
      <c r="BM2594" s="61" t="s">
        <v>6627</v>
      </c>
      <c r="BN2594" s="61" t="s">
        <v>3204</v>
      </c>
      <c r="BO2594" s="61" t="s">
        <v>2985</v>
      </c>
      <c r="BU2594" s="61" t="s">
        <v>6627</v>
      </c>
      <c r="BV2594" s="61" t="s">
        <v>3204</v>
      </c>
      <c r="BW2594" s="61" t="s">
        <v>2985</v>
      </c>
    </row>
    <row r="2595" spans="51:75">
      <c r="AY2595" s="89" t="e">
        <f>VLOOKUP(C2595,#REF!, 2,FALSE)</f>
        <v>#REF!</v>
      </c>
      <c r="BM2595" s="61" t="s">
        <v>6628</v>
      </c>
      <c r="BN2595" s="61" t="s">
        <v>733</v>
      </c>
      <c r="BO2595" s="61" t="s">
        <v>6629</v>
      </c>
      <c r="BU2595" s="61" t="s">
        <v>6628</v>
      </c>
      <c r="BV2595" s="61" t="s">
        <v>733</v>
      </c>
      <c r="BW2595" s="61" t="s">
        <v>6629</v>
      </c>
    </row>
    <row r="2596" spans="51:75">
      <c r="AY2596" s="89" t="e">
        <f>VLOOKUP(C2596,#REF!, 2,FALSE)</f>
        <v>#REF!</v>
      </c>
      <c r="BM2596" s="61" t="s">
        <v>6630</v>
      </c>
      <c r="BN2596" s="61" t="s">
        <v>663</v>
      </c>
      <c r="BO2596" s="61" t="s">
        <v>6631</v>
      </c>
      <c r="BU2596" s="61" t="s">
        <v>6630</v>
      </c>
      <c r="BV2596" s="61" t="s">
        <v>663</v>
      </c>
      <c r="BW2596" s="61" t="s">
        <v>6631</v>
      </c>
    </row>
    <row r="2597" spans="51:75">
      <c r="AY2597" s="89" t="e">
        <f>VLOOKUP(C2597,#REF!, 2,FALSE)</f>
        <v>#REF!</v>
      </c>
      <c r="BM2597" s="61" t="s">
        <v>6632</v>
      </c>
      <c r="BN2597" s="61" t="s">
        <v>3047</v>
      </c>
      <c r="BO2597" s="61" t="s">
        <v>3982</v>
      </c>
      <c r="BU2597" s="61" t="s">
        <v>6632</v>
      </c>
      <c r="BV2597" s="61" t="s">
        <v>3047</v>
      </c>
      <c r="BW2597" s="61" t="s">
        <v>3982</v>
      </c>
    </row>
    <row r="2598" spans="51:75">
      <c r="AY2598" s="89" t="e">
        <f>VLOOKUP(C2598,#REF!, 2,FALSE)</f>
        <v>#REF!</v>
      </c>
      <c r="BM2598" s="61" t="s">
        <v>97</v>
      </c>
      <c r="BN2598" s="61" t="s">
        <v>1072</v>
      </c>
      <c r="BO2598" s="61" t="s">
        <v>6633</v>
      </c>
      <c r="BU2598" s="61" t="s">
        <v>97</v>
      </c>
      <c r="BV2598" s="61" t="s">
        <v>1072</v>
      </c>
      <c r="BW2598" s="61" t="s">
        <v>6633</v>
      </c>
    </row>
    <row r="2599" spans="51:75">
      <c r="AY2599" s="89" t="e">
        <f>VLOOKUP(C2599,#REF!, 2,FALSE)</f>
        <v>#REF!</v>
      </c>
      <c r="BM2599" s="61" t="s">
        <v>174</v>
      </c>
      <c r="BN2599" s="61" t="s">
        <v>3204</v>
      </c>
      <c r="BO2599" s="61" t="s">
        <v>6634</v>
      </c>
      <c r="BU2599" s="61" t="s">
        <v>174</v>
      </c>
      <c r="BV2599" s="61" t="s">
        <v>3204</v>
      </c>
      <c r="BW2599" s="61" t="s">
        <v>6634</v>
      </c>
    </row>
    <row r="2600" spans="51:75">
      <c r="AY2600" s="89" t="e">
        <f>VLOOKUP(C2600,#REF!, 2,FALSE)</f>
        <v>#REF!</v>
      </c>
      <c r="BM2600" s="61" t="s">
        <v>6635</v>
      </c>
      <c r="BN2600" s="61" t="s">
        <v>851</v>
      </c>
      <c r="BO2600" s="61" t="s">
        <v>772</v>
      </c>
      <c r="BU2600" s="61" t="s">
        <v>6635</v>
      </c>
      <c r="BV2600" s="61" t="s">
        <v>851</v>
      </c>
      <c r="BW2600" s="61" t="s">
        <v>772</v>
      </c>
    </row>
    <row r="2601" spans="51:75">
      <c r="AY2601" s="89" t="e">
        <f>VLOOKUP(C2601,#REF!, 2,FALSE)</f>
        <v>#REF!</v>
      </c>
      <c r="BM2601" s="61" t="s">
        <v>6636</v>
      </c>
      <c r="BN2601" s="61" t="s">
        <v>3204</v>
      </c>
      <c r="BO2601" s="61" t="s">
        <v>6637</v>
      </c>
      <c r="BU2601" s="61" t="s">
        <v>6636</v>
      </c>
      <c r="BV2601" s="61" t="s">
        <v>3204</v>
      </c>
      <c r="BW2601" s="61" t="s">
        <v>6637</v>
      </c>
    </row>
    <row r="2602" spans="51:75">
      <c r="AY2602" s="89" t="e">
        <f>VLOOKUP(C2602,#REF!, 2,FALSE)</f>
        <v>#REF!</v>
      </c>
      <c r="BM2602" s="61" t="s">
        <v>6638</v>
      </c>
      <c r="BN2602" s="61" t="s">
        <v>615</v>
      </c>
      <c r="BO2602" s="61" t="s">
        <v>6639</v>
      </c>
      <c r="BU2602" s="61" t="s">
        <v>6638</v>
      </c>
      <c r="BV2602" s="61" t="s">
        <v>615</v>
      </c>
      <c r="BW2602" s="61" t="s">
        <v>6639</v>
      </c>
    </row>
    <row r="2603" spans="51:75">
      <c r="AY2603" s="89" t="e">
        <f>VLOOKUP(C2603,#REF!, 2,FALSE)</f>
        <v>#REF!</v>
      </c>
      <c r="BM2603" s="61" t="s">
        <v>6640</v>
      </c>
      <c r="BN2603" s="61" t="s">
        <v>796</v>
      </c>
      <c r="BO2603" s="61" t="s">
        <v>1911</v>
      </c>
      <c r="BU2603" s="61" t="s">
        <v>6640</v>
      </c>
      <c r="BV2603" s="61" t="s">
        <v>796</v>
      </c>
      <c r="BW2603" s="61" t="s">
        <v>1911</v>
      </c>
    </row>
    <row r="2604" spans="51:75">
      <c r="AY2604" s="89" t="e">
        <f>VLOOKUP(C2604,#REF!, 2,FALSE)</f>
        <v>#REF!</v>
      </c>
      <c r="BM2604" s="61" t="s">
        <v>6641</v>
      </c>
      <c r="BN2604" s="61" t="s">
        <v>663</v>
      </c>
      <c r="BO2604" s="61" t="s">
        <v>6642</v>
      </c>
      <c r="BU2604" s="61" t="s">
        <v>6641</v>
      </c>
      <c r="BV2604" s="61" t="s">
        <v>663</v>
      </c>
      <c r="BW2604" s="61" t="s">
        <v>6642</v>
      </c>
    </row>
    <row r="2605" spans="51:75">
      <c r="AY2605" s="89" t="e">
        <f>VLOOKUP(C2605,#REF!, 2,FALSE)</f>
        <v>#REF!</v>
      </c>
      <c r="BM2605" s="61" t="s">
        <v>6643</v>
      </c>
      <c r="BN2605" s="61" t="s">
        <v>3204</v>
      </c>
      <c r="BO2605" s="61" t="s">
        <v>6644</v>
      </c>
      <c r="BU2605" s="61" t="s">
        <v>6643</v>
      </c>
      <c r="BV2605" s="61" t="s">
        <v>3204</v>
      </c>
      <c r="BW2605" s="61" t="s">
        <v>6644</v>
      </c>
    </row>
    <row r="2606" spans="51:75">
      <c r="AY2606" s="89" t="e">
        <f>VLOOKUP(C2606,#REF!, 2,FALSE)</f>
        <v>#REF!</v>
      </c>
      <c r="BM2606" s="61" t="s">
        <v>6645</v>
      </c>
      <c r="BN2606" s="61" t="s">
        <v>3254</v>
      </c>
      <c r="BO2606" s="61" t="s">
        <v>772</v>
      </c>
      <c r="BU2606" s="61" t="s">
        <v>6645</v>
      </c>
      <c r="BV2606" s="61" t="s">
        <v>3254</v>
      </c>
      <c r="BW2606" s="61" t="s">
        <v>772</v>
      </c>
    </row>
    <row r="2607" spans="51:75">
      <c r="AY2607" s="89" t="e">
        <f>VLOOKUP(C2607,#REF!, 2,FALSE)</f>
        <v>#REF!</v>
      </c>
      <c r="BM2607" s="61" t="s">
        <v>6646</v>
      </c>
      <c r="BN2607" s="61" t="s">
        <v>796</v>
      </c>
      <c r="BO2607" s="61" t="s">
        <v>6647</v>
      </c>
      <c r="BU2607" s="61" t="s">
        <v>6646</v>
      </c>
      <c r="BV2607" s="61" t="s">
        <v>796</v>
      </c>
      <c r="BW2607" s="61" t="s">
        <v>6647</v>
      </c>
    </row>
    <row r="2608" spans="51:75">
      <c r="AY2608" s="89" t="e">
        <f>VLOOKUP(C2608,#REF!, 2,FALSE)</f>
        <v>#REF!</v>
      </c>
      <c r="BM2608" s="61" t="s">
        <v>6648</v>
      </c>
      <c r="BN2608" s="61" t="s">
        <v>1274</v>
      </c>
      <c r="BO2608" s="61" t="s">
        <v>6649</v>
      </c>
      <c r="BU2608" s="61" t="s">
        <v>6648</v>
      </c>
      <c r="BV2608" s="61" t="s">
        <v>1274</v>
      </c>
      <c r="BW2608" s="61" t="s">
        <v>6649</v>
      </c>
    </row>
    <row r="2609" spans="51:75">
      <c r="AY2609" s="89" t="e">
        <f>VLOOKUP(C2609,#REF!, 2,FALSE)</f>
        <v>#REF!</v>
      </c>
      <c r="BM2609" s="61" t="s">
        <v>1215</v>
      </c>
      <c r="BN2609" s="61" t="s">
        <v>696</v>
      </c>
      <c r="BO2609" s="61" t="s">
        <v>6650</v>
      </c>
      <c r="BU2609" s="61" t="s">
        <v>1215</v>
      </c>
      <c r="BV2609" s="61" t="s">
        <v>696</v>
      </c>
      <c r="BW2609" s="61" t="s">
        <v>6650</v>
      </c>
    </row>
    <row r="2610" spans="51:75">
      <c r="AY2610" s="89" t="e">
        <f>VLOOKUP(C2610,#REF!, 2,FALSE)</f>
        <v>#REF!</v>
      </c>
      <c r="BM2610" s="61" t="s">
        <v>6651</v>
      </c>
      <c r="BN2610" s="61" t="s">
        <v>616</v>
      </c>
      <c r="BO2610" s="61" t="s">
        <v>6653</v>
      </c>
      <c r="BU2610" s="61" t="s">
        <v>6651</v>
      </c>
      <c r="BV2610" s="61" t="s">
        <v>616</v>
      </c>
      <c r="BW2610" s="61" t="s">
        <v>6653</v>
      </c>
    </row>
    <row r="2611" spans="51:75">
      <c r="AY2611" s="89" t="e">
        <f>VLOOKUP(C2611,#REF!, 2,FALSE)</f>
        <v>#REF!</v>
      </c>
      <c r="BM2611" s="61" t="s">
        <v>6654</v>
      </c>
      <c r="BN2611" s="61" t="s">
        <v>3204</v>
      </c>
      <c r="BO2611" s="61" t="s">
        <v>6655</v>
      </c>
      <c r="BU2611" s="61" t="s">
        <v>6654</v>
      </c>
      <c r="BV2611" s="61" t="s">
        <v>3204</v>
      </c>
      <c r="BW2611" s="61" t="s">
        <v>6655</v>
      </c>
    </row>
    <row r="2612" spans="51:75">
      <c r="AY2612" s="89" t="e">
        <f>VLOOKUP(C2612,#REF!, 2,FALSE)</f>
        <v>#REF!</v>
      </c>
      <c r="BM2612" s="61" t="s">
        <v>1216</v>
      </c>
      <c r="BN2612" s="61" t="s">
        <v>1344</v>
      </c>
      <c r="BO2612" s="61" t="s">
        <v>2985</v>
      </c>
      <c r="BU2612" s="61" t="s">
        <v>1216</v>
      </c>
      <c r="BV2612" s="61" t="s">
        <v>1344</v>
      </c>
      <c r="BW2612" s="61" t="s">
        <v>2985</v>
      </c>
    </row>
    <row r="2613" spans="51:75">
      <c r="AY2613" s="89" t="e">
        <f>VLOOKUP(C2613,#REF!, 2,FALSE)</f>
        <v>#REF!</v>
      </c>
      <c r="BM2613" s="61" t="s">
        <v>6656</v>
      </c>
      <c r="BN2613" s="61" t="s">
        <v>1344</v>
      </c>
      <c r="BO2613" s="61" t="s">
        <v>6657</v>
      </c>
      <c r="BU2613" s="61" t="s">
        <v>6656</v>
      </c>
      <c r="BV2613" s="61" t="s">
        <v>1344</v>
      </c>
      <c r="BW2613" s="61" t="s">
        <v>6657</v>
      </c>
    </row>
    <row r="2614" spans="51:75">
      <c r="AY2614" s="89" t="e">
        <f>VLOOKUP(C2614,#REF!, 2,FALSE)</f>
        <v>#REF!</v>
      </c>
      <c r="BM2614" s="61" t="s">
        <v>6658</v>
      </c>
      <c r="BN2614" s="61" t="s">
        <v>3204</v>
      </c>
      <c r="BO2614" s="61" t="s">
        <v>5870</v>
      </c>
      <c r="BU2614" s="61" t="s">
        <v>6658</v>
      </c>
      <c r="BV2614" s="61" t="s">
        <v>3204</v>
      </c>
      <c r="BW2614" s="61" t="s">
        <v>5870</v>
      </c>
    </row>
    <row r="2615" spans="51:75">
      <c r="AY2615" s="89" t="e">
        <f>VLOOKUP(C2615,#REF!, 2,FALSE)</f>
        <v>#REF!</v>
      </c>
      <c r="BM2615" s="61" t="s">
        <v>6659</v>
      </c>
      <c r="BN2615" s="61" t="s">
        <v>3204</v>
      </c>
      <c r="BO2615" s="61" t="s">
        <v>1520</v>
      </c>
      <c r="BU2615" s="61" t="s">
        <v>6659</v>
      </c>
      <c r="BV2615" s="61" t="s">
        <v>3204</v>
      </c>
      <c r="BW2615" s="61" t="s">
        <v>1520</v>
      </c>
    </row>
    <row r="2616" spans="51:75">
      <c r="AY2616" s="89" t="e">
        <f>VLOOKUP(C2616,#REF!, 2,FALSE)</f>
        <v>#REF!</v>
      </c>
      <c r="BM2616" s="61" t="s">
        <v>6660</v>
      </c>
      <c r="BN2616" s="61" t="s">
        <v>717</v>
      </c>
      <c r="BO2616" s="61" t="s">
        <v>1063</v>
      </c>
      <c r="BU2616" s="61" t="s">
        <v>6660</v>
      </c>
      <c r="BV2616" s="61" t="s">
        <v>717</v>
      </c>
      <c r="BW2616" s="61" t="s">
        <v>1063</v>
      </c>
    </row>
    <row r="2617" spans="51:75">
      <c r="AY2617" s="89" t="e">
        <f>VLOOKUP(C2617,#REF!, 2,FALSE)</f>
        <v>#REF!</v>
      </c>
      <c r="BM2617" s="61" t="s">
        <v>6661</v>
      </c>
      <c r="BN2617" s="61" t="s">
        <v>630</v>
      </c>
      <c r="BO2617" s="61" t="s">
        <v>1161</v>
      </c>
      <c r="BU2617" s="61" t="s">
        <v>6661</v>
      </c>
      <c r="BV2617" s="61" t="s">
        <v>630</v>
      </c>
      <c r="BW2617" s="61" t="s">
        <v>1161</v>
      </c>
    </row>
    <row r="2618" spans="51:75">
      <c r="AY2618" s="89" t="e">
        <f>VLOOKUP(C2618,#REF!, 2,FALSE)</f>
        <v>#REF!</v>
      </c>
      <c r="BM2618" s="61" t="s">
        <v>6662</v>
      </c>
      <c r="BN2618" s="61" t="s">
        <v>3204</v>
      </c>
      <c r="BO2618" s="61" t="s">
        <v>1669</v>
      </c>
      <c r="BU2618" s="61" t="s">
        <v>6662</v>
      </c>
      <c r="BV2618" s="61" t="s">
        <v>3204</v>
      </c>
      <c r="BW2618" s="61" t="s">
        <v>1669</v>
      </c>
    </row>
    <row r="2619" spans="51:75">
      <c r="AY2619" s="89" t="e">
        <f>VLOOKUP(C2619,#REF!, 2,FALSE)</f>
        <v>#REF!</v>
      </c>
      <c r="BM2619" s="61" t="s">
        <v>6663</v>
      </c>
      <c r="BN2619" s="61" t="s">
        <v>3204</v>
      </c>
      <c r="BO2619" s="61" t="s">
        <v>729</v>
      </c>
      <c r="BU2619" s="61" t="s">
        <v>6663</v>
      </c>
      <c r="BV2619" s="61" t="s">
        <v>3204</v>
      </c>
      <c r="BW2619" s="61" t="s">
        <v>729</v>
      </c>
    </row>
    <row r="2620" spans="51:75">
      <c r="AY2620" s="89" t="e">
        <f>VLOOKUP(C2620,#REF!, 2,FALSE)</f>
        <v>#REF!</v>
      </c>
      <c r="BM2620" s="61" t="s">
        <v>6664</v>
      </c>
      <c r="BN2620" s="61" t="s">
        <v>3204</v>
      </c>
      <c r="BO2620" s="61" t="s">
        <v>1061</v>
      </c>
      <c r="BU2620" s="61" t="s">
        <v>6664</v>
      </c>
      <c r="BV2620" s="61" t="s">
        <v>3204</v>
      </c>
      <c r="BW2620" s="61" t="s">
        <v>1061</v>
      </c>
    </row>
    <row r="2621" spans="51:75">
      <c r="AY2621" s="89" t="e">
        <f>VLOOKUP(C2621,#REF!, 2,FALSE)</f>
        <v>#REF!</v>
      </c>
      <c r="BM2621" s="61" t="s">
        <v>6665</v>
      </c>
      <c r="BN2621" s="61" t="s">
        <v>3204</v>
      </c>
      <c r="BO2621" s="61" t="s">
        <v>3669</v>
      </c>
      <c r="BU2621" s="61" t="s">
        <v>6665</v>
      </c>
      <c r="BV2621" s="61" t="s">
        <v>3204</v>
      </c>
      <c r="BW2621" s="61" t="s">
        <v>3669</v>
      </c>
    </row>
    <row r="2622" spans="51:75">
      <c r="AY2622" s="89" t="e">
        <f>VLOOKUP(C2622,#REF!, 2,FALSE)</f>
        <v>#REF!</v>
      </c>
      <c r="BM2622" s="61" t="s">
        <v>6666</v>
      </c>
      <c r="BN2622" s="61" t="s">
        <v>3007</v>
      </c>
      <c r="BO2622" s="61" t="s">
        <v>6667</v>
      </c>
      <c r="BU2622" s="61" t="s">
        <v>6666</v>
      </c>
      <c r="BV2622" s="61" t="s">
        <v>3007</v>
      </c>
      <c r="BW2622" s="61" t="s">
        <v>6667</v>
      </c>
    </row>
    <row r="2623" spans="51:75">
      <c r="AY2623" s="89" t="e">
        <f>VLOOKUP(C2623,#REF!, 2,FALSE)</f>
        <v>#REF!</v>
      </c>
      <c r="BM2623" s="61" t="s">
        <v>134</v>
      </c>
      <c r="BN2623" s="61" t="s">
        <v>3204</v>
      </c>
      <c r="BO2623" s="61" t="s">
        <v>1420</v>
      </c>
      <c r="BU2623" s="61" t="s">
        <v>134</v>
      </c>
      <c r="BV2623" s="61" t="s">
        <v>3204</v>
      </c>
      <c r="BW2623" s="61" t="s">
        <v>1420</v>
      </c>
    </row>
    <row r="2624" spans="51:75">
      <c r="AY2624" s="89" t="e">
        <f>VLOOKUP(C2624,#REF!, 2,FALSE)</f>
        <v>#REF!</v>
      </c>
      <c r="BM2624" s="61" t="s">
        <v>6668</v>
      </c>
      <c r="BN2624" s="61" t="s">
        <v>3204</v>
      </c>
      <c r="BO2624" s="61" t="s">
        <v>1742</v>
      </c>
      <c r="BU2624" s="61" t="s">
        <v>6668</v>
      </c>
      <c r="BV2624" s="61" t="s">
        <v>3204</v>
      </c>
      <c r="BW2624" s="61" t="s">
        <v>1742</v>
      </c>
    </row>
    <row r="2625" spans="51:75">
      <c r="AY2625" s="89" t="e">
        <f>VLOOKUP(C2625,#REF!, 2,FALSE)</f>
        <v>#REF!</v>
      </c>
      <c r="BM2625" s="61" t="s">
        <v>6669</v>
      </c>
      <c r="BN2625" s="61" t="s">
        <v>1271</v>
      </c>
      <c r="BO2625" s="61" t="s">
        <v>6670</v>
      </c>
      <c r="BU2625" s="61" t="s">
        <v>6669</v>
      </c>
      <c r="BV2625" s="61" t="s">
        <v>1271</v>
      </c>
      <c r="BW2625" s="61" t="s">
        <v>6670</v>
      </c>
    </row>
    <row r="2626" spans="51:75">
      <c r="AY2626" s="89" t="e">
        <f>VLOOKUP(C2626,#REF!, 2,FALSE)</f>
        <v>#REF!</v>
      </c>
      <c r="BM2626" s="61" t="s">
        <v>1217</v>
      </c>
      <c r="BN2626" s="61" t="s">
        <v>3204</v>
      </c>
      <c r="BO2626" s="61" t="s">
        <v>1420</v>
      </c>
      <c r="BU2626" s="61" t="s">
        <v>1217</v>
      </c>
      <c r="BV2626" s="61" t="s">
        <v>3204</v>
      </c>
      <c r="BW2626" s="61" t="s">
        <v>1420</v>
      </c>
    </row>
    <row r="2627" spans="51:75">
      <c r="AY2627" s="89" t="e">
        <f>VLOOKUP(C2627,#REF!, 2,FALSE)</f>
        <v>#REF!</v>
      </c>
      <c r="BM2627" s="61" t="s">
        <v>135</v>
      </c>
      <c r="BN2627" s="61" t="s">
        <v>3204</v>
      </c>
      <c r="BO2627" s="61" t="s">
        <v>1056</v>
      </c>
      <c r="BU2627" s="61" t="s">
        <v>135</v>
      </c>
      <c r="BV2627" s="61" t="s">
        <v>3204</v>
      </c>
      <c r="BW2627" s="61" t="s">
        <v>1056</v>
      </c>
    </row>
    <row r="2628" spans="51:75">
      <c r="AY2628" s="89" t="e">
        <f>VLOOKUP(C2628,#REF!, 2,FALSE)</f>
        <v>#REF!</v>
      </c>
      <c r="BM2628" s="61" t="s">
        <v>6671</v>
      </c>
      <c r="BN2628" s="61" t="s">
        <v>851</v>
      </c>
      <c r="BO2628" s="61" t="s">
        <v>6672</v>
      </c>
      <c r="BU2628" s="61" t="s">
        <v>6671</v>
      </c>
      <c r="BV2628" s="61" t="s">
        <v>851</v>
      </c>
      <c r="BW2628" s="61" t="s">
        <v>6672</v>
      </c>
    </row>
    <row r="2629" spans="51:75">
      <c r="AY2629" s="89" t="e">
        <f>VLOOKUP(C2629,#REF!, 2,FALSE)</f>
        <v>#REF!</v>
      </c>
      <c r="BM2629" s="61" t="s">
        <v>6673</v>
      </c>
      <c r="BN2629" s="61" t="s">
        <v>3204</v>
      </c>
      <c r="BO2629" s="61" t="s">
        <v>2099</v>
      </c>
      <c r="BU2629" s="61" t="s">
        <v>6673</v>
      </c>
      <c r="BV2629" s="61" t="s">
        <v>3204</v>
      </c>
      <c r="BW2629" s="61" t="s">
        <v>2099</v>
      </c>
    </row>
    <row r="2630" spans="51:75">
      <c r="AY2630" s="89" t="e">
        <f>VLOOKUP(C2630,#REF!, 2,FALSE)</f>
        <v>#REF!</v>
      </c>
      <c r="BM2630" s="61" t="s">
        <v>6674</v>
      </c>
      <c r="BN2630" s="61" t="s">
        <v>3204</v>
      </c>
      <c r="BO2630" s="61" t="s">
        <v>6675</v>
      </c>
      <c r="BU2630" s="61" t="s">
        <v>6674</v>
      </c>
      <c r="BV2630" s="61" t="s">
        <v>3204</v>
      </c>
      <c r="BW2630" s="61" t="s">
        <v>6675</v>
      </c>
    </row>
    <row r="2631" spans="51:75">
      <c r="AY2631" s="89" t="e">
        <f>VLOOKUP(C2631,#REF!, 2,FALSE)</f>
        <v>#REF!</v>
      </c>
      <c r="BM2631" s="61" t="s">
        <v>6677</v>
      </c>
      <c r="BN2631" s="61" t="s">
        <v>717</v>
      </c>
      <c r="BO2631" s="61" t="s">
        <v>1669</v>
      </c>
      <c r="BU2631" s="61" t="s">
        <v>6677</v>
      </c>
      <c r="BV2631" s="61" t="s">
        <v>717</v>
      </c>
      <c r="BW2631" s="61" t="s">
        <v>1669</v>
      </c>
    </row>
    <row r="2632" spans="51:75">
      <c r="AY2632" s="89" t="e">
        <f>VLOOKUP(C2632,#REF!, 2,FALSE)</f>
        <v>#REF!</v>
      </c>
      <c r="BM2632" s="61" t="s">
        <v>6678</v>
      </c>
      <c r="BN2632" s="61" t="s">
        <v>3204</v>
      </c>
      <c r="BO2632" s="61" t="s">
        <v>5779</v>
      </c>
      <c r="BU2632" s="61" t="s">
        <v>6678</v>
      </c>
      <c r="BV2632" s="61" t="s">
        <v>3204</v>
      </c>
      <c r="BW2632" s="61" t="s">
        <v>5779</v>
      </c>
    </row>
    <row r="2633" spans="51:75">
      <c r="AY2633" s="89" t="e">
        <f>VLOOKUP(C2633,#REF!, 2,FALSE)</f>
        <v>#REF!</v>
      </c>
      <c r="BM2633" s="61" t="s">
        <v>6679</v>
      </c>
      <c r="BN2633" s="61" t="s">
        <v>3204</v>
      </c>
      <c r="BO2633" s="61" t="s">
        <v>6680</v>
      </c>
      <c r="BU2633" s="61" t="s">
        <v>6679</v>
      </c>
      <c r="BV2633" s="61" t="s">
        <v>3204</v>
      </c>
      <c r="BW2633" s="61" t="s">
        <v>6680</v>
      </c>
    </row>
    <row r="2634" spans="51:75">
      <c r="AY2634" s="89" t="e">
        <f>VLOOKUP(C2634,#REF!, 2,FALSE)</f>
        <v>#REF!</v>
      </c>
      <c r="BM2634" s="61" t="s">
        <v>1218</v>
      </c>
      <c r="BN2634" s="61" t="s">
        <v>3204</v>
      </c>
      <c r="BO2634" s="61" t="s">
        <v>6681</v>
      </c>
      <c r="BU2634" s="61" t="s">
        <v>1218</v>
      </c>
      <c r="BV2634" s="61" t="s">
        <v>3204</v>
      </c>
      <c r="BW2634" s="61" t="s">
        <v>6681</v>
      </c>
    </row>
    <row r="2635" spans="51:75">
      <c r="AY2635" s="89" t="e">
        <f>VLOOKUP(C2635,#REF!, 2,FALSE)</f>
        <v>#REF!</v>
      </c>
      <c r="BM2635" s="61" t="s">
        <v>6683</v>
      </c>
      <c r="BN2635" s="61" t="s">
        <v>3204</v>
      </c>
      <c r="BO2635" s="61" t="s">
        <v>1745</v>
      </c>
      <c r="BU2635" s="61" t="s">
        <v>6683</v>
      </c>
      <c r="BV2635" s="61" t="s">
        <v>3204</v>
      </c>
      <c r="BW2635" s="61" t="s">
        <v>1745</v>
      </c>
    </row>
    <row r="2636" spans="51:75">
      <c r="AY2636" s="89" t="e">
        <f>VLOOKUP(C2636,#REF!, 2,FALSE)</f>
        <v>#REF!</v>
      </c>
      <c r="BM2636" s="61" t="s">
        <v>6684</v>
      </c>
      <c r="BN2636" s="61" t="s">
        <v>782</v>
      </c>
      <c r="BO2636" s="61" t="s">
        <v>6685</v>
      </c>
      <c r="BU2636" s="61" t="s">
        <v>6684</v>
      </c>
      <c r="BV2636" s="61" t="s">
        <v>782</v>
      </c>
      <c r="BW2636" s="61" t="s">
        <v>6685</v>
      </c>
    </row>
    <row r="2637" spans="51:75">
      <c r="AY2637" s="89" t="e">
        <f>VLOOKUP(C2637,#REF!, 2,FALSE)</f>
        <v>#REF!</v>
      </c>
      <c r="BM2637" s="61" t="s">
        <v>6686</v>
      </c>
      <c r="BN2637" s="61" t="s">
        <v>1344</v>
      </c>
      <c r="BO2637" s="61" t="s">
        <v>6687</v>
      </c>
      <c r="BU2637" s="61" t="s">
        <v>6686</v>
      </c>
      <c r="BV2637" s="61" t="s">
        <v>1344</v>
      </c>
      <c r="BW2637" s="61" t="s">
        <v>6687</v>
      </c>
    </row>
    <row r="2638" spans="51:75">
      <c r="AY2638" s="89" t="e">
        <f>VLOOKUP(C2638,#REF!, 2,FALSE)</f>
        <v>#REF!</v>
      </c>
      <c r="BM2638" s="61" t="s">
        <v>6688</v>
      </c>
      <c r="BN2638" s="61" t="s">
        <v>851</v>
      </c>
      <c r="BO2638" s="61" t="s">
        <v>1748</v>
      </c>
      <c r="BU2638" s="61" t="s">
        <v>6688</v>
      </c>
      <c r="BV2638" s="61" t="s">
        <v>851</v>
      </c>
      <c r="BW2638" s="61" t="s">
        <v>1748</v>
      </c>
    </row>
    <row r="2639" spans="51:75">
      <c r="AY2639" s="89" t="e">
        <f>VLOOKUP(C2639,#REF!, 2,FALSE)</f>
        <v>#REF!</v>
      </c>
      <c r="BM2639" s="61" t="s">
        <v>6689</v>
      </c>
      <c r="BN2639" s="61" t="s">
        <v>3204</v>
      </c>
      <c r="BO2639" s="61" t="s">
        <v>6690</v>
      </c>
      <c r="BU2639" s="61" t="s">
        <v>6689</v>
      </c>
      <c r="BV2639" s="61" t="s">
        <v>3204</v>
      </c>
      <c r="BW2639" s="61" t="s">
        <v>6690</v>
      </c>
    </row>
    <row r="2640" spans="51:75">
      <c r="AY2640" s="89" t="e">
        <f>VLOOKUP(C2640,#REF!, 2,FALSE)</f>
        <v>#REF!</v>
      </c>
      <c r="BM2640" s="61" t="s">
        <v>6691</v>
      </c>
      <c r="BN2640" s="61" t="s">
        <v>1344</v>
      </c>
      <c r="BO2640" s="61" t="s">
        <v>6692</v>
      </c>
      <c r="BU2640" s="61" t="s">
        <v>6691</v>
      </c>
      <c r="BV2640" s="61" t="s">
        <v>1344</v>
      </c>
      <c r="BW2640" s="61" t="s">
        <v>6692</v>
      </c>
    </row>
    <row r="2641" spans="51:75">
      <c r="AY2641" s="89" t="e">
        <f>VLOOKUP(C2641,#REF!, 2,FALSE)</f>
        <v>#REF!</v>
      </c>
      <c r="BM2641" s="61" t="s">
        <v>6693</v>
      </c>
      <c r="BN2641" s="61" t="s">
        <v>3007</v>
      </c>
      <c r="BO2641" s="61" t="s">
        <v>6694</v>
      </c>
      <c r="BU2641" s="61" t="s">
        <v>6693</v>
      </c>
      <c r="BV2641" s="61" t="s">
        <v>3007</v>
      </c>
      <c r="BW2641" s="61" t="s">
        <v>6694</v>
      </c>
    </row>
    <row r="2642" spans="51:75">
      <c r="AY2642" s="89" t="e">
        <f>VLOOKUP(C2642,#REF!, 2,FALSE)</f>
        <v>#REF!</v>
      </c>
      <c r="BM2642" s="61" t="s">
        <v>6695</v>
      </c>
      <c r="BN2642" s="61" t="s">
        <v>851</v>
      </c>
      <c r="BO2642" s="61" t="s">
        <v>1748</v>
      </c>
      <c r="BU2642" s="61" t="s">
        <v>6695</v>
      </c>
      <c r="BV2642" s="61" t="s">
        <v>851</v>
      </c>
      <c r="BW2642" s="61" t="s">
        <v>1748</v>
      </c>
    </row>
    <row r="2643" spans="51:75">
      <c r="AY2643" s="89" t="e">
        <f>VLOOKUP(C2643,#REF!, 2,FALSE)</f>
        <v>#REF!</v>
      </c>
      <c r="BM2643" s="61" t="s">
        <v>6697</v>
      </c>
      <c r="BN2643" s="61" t="s">
        <v>3204</v>
      </c>
      <c r="BO2643" s="61" t="s">
        <v>1059</v>
      </c>
      <c r="BU2643" s="61" t="s">
        <v>6697</v>
      </c>
      <c r="BV2643" s="61" t="s">
        <v>3204</v>
      </c>
      <c r="BW2643" s="61" t="s">
        <v>1059</v>
      </c>
    </row>
    <row r="2644" spans="51:75">
      <c r="AY2644" s="89" t="e">
        <f>VLOOKUP(C2644,#REF!, 2,FALSE)</f>
        <v>#REF!</v>
      </c>
      <c r="BM2644" s="61" t="s">
        <v>1219</v>
      </c>
      <c r="BN2644" s="61" t="s">
        <v>3047</v>
      </c>
      <c r="BO2644" s="61" t="s">
        <v>772</v>
      </c>
      <c r="BU2644" s="61" t="s">
        <v>1219</v>
      </c>
      <c r="BV2644" s="61" t="s">
        <v>3047</v>
      </c>
      <c r="BW2644" s="61" t="s">
        <v>772</v>
      </c>
    </row>
    <row r="2645" spans="51:75">
      <c r="AY2645" s="89" t="e">
        <f>VLOOKUP(C2645,#REF!, 2,FALSE)</f>
        <v>#REF!</v>
      </c>
      <c r="BM2645" s="61" t="s">
        <v>6698</v>
      </c>
      <c r="BN2645" s="61" t="s">
        <v>3204</v>
      </c>
      <c r="BO2645" s="61" t="s">
        <v>5863</v>
      </c>
      <c r="BU2645" s="61" t="s">
        <v>6698</v>
      </c>
      <c r="BV2645" s="61" t="s">
        <v>3204</v>
      </c>
      <c r="BW2645" s="61" t="s">
        <v>5863</v>
      </c>
    </row>
    <row r="2646" spans="51:75">
      <c r="AY2646" s="89" t="e">
        <f>VLOOKUP(C2646,#REF!, 2,FALSE)</f>
        <v>#REF!</v>
      </c>
      <c r="BM2646" s="61" t="s">
        <v>6699</v>
      </c>
      <c r="BN2646" s="61" t="s">
        <v>630</v>
      </c>
      <c r="BO2646" s="61" t="s">
        <v>5486</v>
      </c>
      <c r="BU2646" s="61" t="s">
        <v>6699</v>
      </c>
      <c r="BV2646" s="61" t="s">
        <v>630</v>
      </c>
      <c r="BW2646" s="61" t="s">
        <v>5486</v>
      </c>
    </row>
    <row r="2647" spans="51:75">
      <c r="AY2647" s="89" t="e">
        <f>VLOOKUP(C2647,#REF!, 2,FALSE)</f>
        <v>#REF!</v>
      </c>
      <c r="BM2647" s="61" t="s">
        <v>6700</v>
      </c>
      <c r="BN2647" s="61" t="s">
        <v>3204</v>
      </c>
      <c r="BO2647" s="61" t="s">
        <v>6701</v>
      </c>
      <c r="BU2647" s="61" t="s">
        <v>6700</v>
      </c>
      <c r="BV2647" s="61" t="s">
        <v>3204</v>
      </c>
      <c r="BW2647" s="61" t="s">
        <v>6701</v>
      </c>
    </row>
    <row r="2648" spans="51:75">
      <c r="AY2648" s="89" t="e">
        <f>VLOOKUP(C2648,#REF!, 2,FALSE)</f>
        <v>#REF!</v>
      </c>
      <c r="BM2648" s="61" t="s">
        <v>6702</v>
      </c>
      <c r="BN2648" s="61" t="s">
        <v>3204</v>
      </c>
      <c r="BO2648" s="61" t="s">
        <v>6704</v>
      </c>
      <c r="BU2648" s="61" t="s">
        <v>6702</v>
      </c>
      <c r="BV2648" s="61" t="s">
        <v>3204</v>
      </c>
      <c r="BW2648" s="61" t="s">
        <v>6704</v>
      </c>
    </row>
    <row r="2649" spans="51:75">
      <c r="AY2649" s="89" t="e">
        <f>VLOOKUP(C2649,#REF!, 2,FALSE)</f>
        <v>#REF!</v>
      </c>
      <c r="BM2649" s="61" t="s">
        <v>6705</v>
      </c>
      <c r="BN2649" s="61" t="s">
        <v>3204</v>
      </c>
      <c r="BO2649" s="61" t="s">
        <v>6706</v>
      </c>
      <c r="BU2649" s="61" t="s">
        <v>6705</v>
      </c>
      <c r="BV2649" s="61" t="s">
        <v>3204</v>
      </c>
      <c r="BW2649" s="61" t="s">
        <v>6706</v>
      </c>
    </row>
    <row r="2650" spans="51:75">
      <c r="AY2650" s="89" t="e">
        <f>VLOOKUP(C2650,#REF!, 2,FALSE)</f>
        <v>#REF!</v>
      </c>
      <c r="BM2650" s="61" t="s">
        <v>6707</v>
      </c>
      <c r="BN2650" s="61" t="s">
        <v>3204</v>
      </c>
      <c r="BO2650" s="61" t="s">
        <v>5488</v>
      </c>
      <c r="BU2650" s="61" t="s">
        <v>6707</v>
      </c>
      <c r="BV2650" s="61" t="s">
        <v>3204</v>
      </c>
      <c r="BW2650" s="61" t="s">
        <v>5488</v>
      </c>
    </row>
    <row r="2651" spans="51:75">
      <c r="AY2651" s="89" t="e">
        <f>VLOOKUP(C2651,#REF!, 2,FALSE)</f>
        <v>#REF!</v>
      </c>
      <c r="BM2651" s="61" t="s">
        <v>6709</v>
      </c>
      <c r="BN2651" s="61" t="s">
        <v>3254</v>
      </c>
      <c r="BO2651" s="61" t="s">
        <v>772</v>
      </c>
      <c r="BU2651" s="61" t="s">
        <v>6709</v>
      </c>
      <c r="BV2651" s="61" t="s">
        <v>3254</v>
      </c>
      <c r="BW2651" s="61" t="s">
        <v>772</v>
      </c>
    </row>
    <row r="2652" spans="51:75">
      <c r="AY2652" s="89" t="e">
        <f>VLOOKUP(C2652,#REF!, 2,FALSE)</f>
        <v>#REF!</v>
      </c>
      <c r="BM2652" s="61" t="s">
        <v>6710</v>
      </c>
      <c r="BN2652" s="61" t="s">
        <v>3204</v>
      </c>
      <c r="BO2652" s="61" t="s">
        <v>1203</v>
      </c>
      <c r="BU2652" s="61" t="s">
        <v>6710</v>
      </c>
      <c r="BV2652" s="61" t="s">
        <v>3204</v>
      </c>
      <c r="BW2652" s="61" t="s">
        <v>1203</v>
      </c>
    </row>
    <row r="2653" spans="51:75">
      <c r="AY2653" s="89" t="e">
        <f>VLOOKUP(C2653,#REF!, 2,FALSE)</f>
        <v>#REF!</v>
      </c>
      <c r="BM2653" s="61" t="s">
        <v>6711</v>
      </c>
      <c r="BN2653" s="61" t="s">
        <v>1271</v>
      </c>
      <c r="BO2653" s="61" t="s">
        <v>6712</v>
      </c>
      <c r="BU2653" s="61" t="s">
        <v>6711</v>
      </c>
      <c r="BV2653" s="61" t="s">
        <v>1271</v>
      </c>
      <c r="BW2653" s="61" t="s">
        <v>6712</v>
      </c>
    </row>
    <row r="2654" spans="51:75">
      <c r="AY2654" s="89" t="e">
        <f>VLOOKUP(C2654,#REF!, 2,FALSE)</f>
        <v>#REF!</v>
      </c>
      <c r="BM2654" s="61" t="s">
        <v>6714</v>
      </c>
      <c r="BN2654" s="61" t="s">
        <v>702</v>
      </c>
      <c r="BO2654" s="61" t="s">
        <v>6715</v>
      </c>
      <c r="BU2654" s="61" t="s">
        <v>6714</v>
      </c>
      <c r="BV2654" s="61" t="s">
        <v>702</v>
      </c>
      <c r="BW2654" s="61" t="s">
        <v>6715</v>
      </c>
    </row>
    <row r="2655" spans="51:75">
      <c r="AY2655" s="89" t="e">
        <f>VLOOKUP(C2655,#REF!, 2,FALSE)</f>
        <v>#REF!</v>
      </c>
      <c r="BM2655" s="61" t="s">
        <v>6716</v>
      </c>
      <c r="BN2655" s="61" t="s">
        <v>3047</v>
      </c>
      <c r="BO2655" s="61" t="s">
        <v>2012</v>
      </c>
      <c r="BU2655" s="61" t="s">
        <v>6716</v>
      </c>
      <c r="BV2655" s="61" t="s">
        <v>3047</v>
      </c>
      <c r="BW2655" s="61" t="s">
        <v>2012</v>
      </c>
    </row>
    <row r="2656" spans="51:75">
      <c r="AY2656" s="89" t="e">
        <f>VLOOKUP(C2656,#REF!, 2,FALSE)</f>
        <v>#REF!</v>
      </c>
      <c r="BM2656" s="61" t="s">
        <v>6717</v>
      </c>
      <c r="BN2656" s="61" t="s">
        <v>3204</v>
      </c>
      <c r="BO2656" s="61" t="s">
        <v>6718</v>
      </c>
      <c r="BU2656" s="61" t="s">
        <v>6717</v>
      </c>
      <c r="BV2656" s="61" t="s">
        <v>3204</v>
      </c>
      <c r="BW2656" s="61" t="s">
        <v>6718</v>
      </c>
    </row>
    <row r="2657" spans="51:75">
      <c r="AY2657" s="89" t="e">
        <f>VLOOKUP(C2657,#REF!, 2,FALSE)</f>
        <v>#REF!</v>
      </c>
      <c r="BM2657" s="61" t="s">
        <v>1220</v>
      </c>
      <c r="BN2657" s="61" t="s">
        <v>1005</v>
      </c>
      <c r="BO2657" s="61" t="s">
        <v>6719</v>
      </c>
      <c r="BU2657" s="61" t="s">
        <v>1220</v>
      </c>
      <c r="BV2657" s="61" t="s">
        <v>1005</v>
      </c>
      <c r="BW2657" s="61" t="s">
        <v>6719</v>
      </c>
    </row>
    <row r="2658" spans="51:75">
      <c r="AY2658" s="89" t="e">
        <f>VLOOKUP(C2658,#REF!, 2,FALSE)</f>
        <v>#REF!</v>
      </c>
      <c r="BM2658" s="61" t="s">
        <v>6720</v>
      </c>
      <c r="BN2658" s="61" t="s">
        <v>3254</v>
      </c>
      <c r="BO2658" s="61" t="s">
        <v>2985</v>
      </c>
      <c r="BU2658" s="61" t="s">
        <v>6720</v>
      </c>
      <c r="BV2658" s="61" t="s">
        <v>3254</v>
      </c>
      <c r="BW2658" s="61" t="s">
        <v>2985</v>
      </c>
    </row>
    <row r="2659" spans="51:75">
      <c r="AY2659" s="89" t="e">
        <f>VLOOKUP(C2659,#REF!, 2,FALSE)</f>
        <v>#REF!</v>
      </c>
      <c r="BM2659" s="61" t="s">
        <v>6721</v>
      </c>
      <c r="BN2659" s="61" t="s">
        <v>1141</v>
      </c>
      <c r="BO2659" s="61" t="s">
        <v>6722</v>
      </c>
      <c r="BU2659" s="61" t="s">
        <v>6721</v>
      </c>
      <c r="BV2659" s="61" t="s">
        <v>1141</v>
      </c>
      <c r="BW2659" s="61" t="s">
        <v>6722</v>
      </c>
    </row>
    <row r="2660" spans="51:75">
      <c r="AY2660" s="89" t="e">
        <f>VLOOKUP(C2660,#REF!, 2,FALSE)</f>
        <v>#REF!</v>
      </c>
      <c r="BM2660" s="61" t="s">
        <v>6723</v>
      </c>
      <c r="BN2660" s="61" t="s">
        <v>1141</v>
      </c>
      <c r="BO2660" s="61" t="s">
        <v>6276</v>
      </c>
      <c r="BU2660" s="61" t="s">
        <v>6723</v>
      </c>
      <c r="BV2660" s="61" t="s">
        <v>1141</v>
      </c>
      <c r="BW2660" s="61" t="s">
        <v>6276</v>
      </c>
    </row>
    <row r="2661" spans="51:75">
      <c r="AY2661" s="89" t="e">
        <f>VLOOKUP(C2661,#REF!, 2,FALSE)</f>
        <v>#REF!</v>
      </c>
      <c r="BM2661" s="61" t="s">
        <v>1221</v>
      </c>
      <c r="BN2661" s="61" t="s">
        <v>16990</v>
      </c>
      <c r="BO2661" s="61" t="s">
        <v>5756</v>
      </c>
      <c r="BU2661" s="61" t="s">
        <v>1221</v>
      </c>
      <c r="BV2661" s="61" t="s">
        <v>16990</v>
      </c>
      <c r="BW2661" s="61" t="s">
        <v>5756</v>
      </c>
    </row>
    <row r="2662" spans="51:75">
      <c r="AY2662" s="89" t="e">
        <f>VLOOKUP(C2662,#REF!, 2,FALSE)</f>
        <v>#REF!</v>
      </c>
      <c r="BM2662" s="61" t="s">
        <v>6724</v>
      </c>
      <c r="BN2662" s="61" t="s">
        <v>3089</v>
      </c>
      <c r="BO2662" s="61" t="s">
        <v>6725</v>
      </c>
      <c r="BU2662" s="61" t="s">
        <v>6724</v>
      </c>
      <c r="BV2662" s="61" t="s">
        <v>3089</v>
      </c>
      <c r="BW2662" s="61" t="s">
        <v>6725</v>
      </c>
    </row>
    <row r="2663" spans="51:75">
      <c r="AY2663" s="89" t="e">
        <f>VLOOKUP(C2663,#REF!, 2,FALSE)</f>
        <v>#REF!</v>
      </c>
      <c r="BM2663" s="61" t="s">
        <v>6726</v>
      </c>
      <c r="BN2663" s="61" t="s">
        <v>2985</v>
      </c>
      <c r="BO2663" s="61" t="s">
        <v>6727</v>
      </c>
      <c r="BU2663" s="61" t="s">
        <v>6726</v>
      </c>
      <c r="BV2663" s="61" t="s">
        <v>2985</v>
      </c>
      <c r="BW2663" s="61" t="s">
        <v>6727</v>
      </c>
    </row>
    <row r="2664" spans="51:75">
      <c r="AY2664" s="89" t="e">
        <f>VLOOKUP(C2664,#REF!, 2,FALSE)</f>
        <v>#REF!</v>
      </c>
      <c r="BM2664" s="61" t="s">
        <v>6728</v>
      </c>
      <c r="BN2664" s="61" t="s">
        <v>702</v>
      </c>
      <c r="BO2664" s="61" t="s">
        <v>6729</v>
      </c>
      <c r="BU2664" s="61" t="s">
        <v>6728</v>
      </c>
      <c r="BV2664" s="61" t="s">
        <v>702</v>
      </c>
      <c r="BW2664" s="61" t="s">
        <v>6729</v>
      </c>
    </row>
    <row r="2665" spans="51:75">
      <c r="AY2665" s="89" t="e">
        <f>VLOOKUP(C2665,#REF!, 2,FALSE)</f>
        <v>#REF!</v>
      </c>
      <c r="BM2665" s="61" t="s">
        <v>6730</v>
      </c>
      <c r="BN2665" s="61" t="s">
        <v>660</v>
      </c>
      <c r="BO2665" s="61" t="s">
        <v>6731</v>
      </c>
      <c r="BU2665" s="61" t="s">
        <v>6730</v>
      </c>
      <c r="BV2665" s="61" t="s">
        <v>660</v>
      </c>
      <c r="BW2665" s="61" t="s">
        <v>6731</v>
      </c>
    </row>
    <row r="2666" spans="51:75">
      <c r="AY2666" s="89" t="e">
        <f>VLOOKUP(C2666,#REF!, 2,FALSE)</f>
        <v>#REF!</v>
      </c>
      <c r="BM2666" s="61" t="s">
        <v>6732</v>
      </c>
      <c r="BN2666" s="61" t="s">
        <v>627</v>
      </c>
      <c r="BO2666" s="61" t="s">
        <v>6733</v>
      </c>
      <c r="BU2666" s="61" t="s">
        <v>6732</v>
      </c>
      <c r="BV2666" s="61" t="s">
        <v>627</v>
      </c>
      <c r="BW2666" s="61" t="s">
        <v>6733</v>
      </c>
    </row>
    <row r="2667" spans="51:75">
      <c r="AY2667" s="89" t="e">
        <f>VLOOKUP(C2667,#REF!, 2,FALSE)</f>
        <v>#REF!</v>
      </c>
      <c r="BM2667" s="61" t="s">
        <v>1222</v>
      </c>
      <c r="BN2667" s="61" t="s">
        <v>2985</v>
      </c>
      <c r="BO2667" s="61" t="s">
        <v>2985</v>
      </c>
      <c r="BU2667" s="61" t="s">
        <v>1222</v>
      </c>
      <c r="BV2667" s="61" t="s">
        <v>2985</v>
      </c>
      <c r="BW2667" s="61" t="s">
        <v>2985</v>
      </c>
    </row>
    <row r="2668" spans="51:75">
      <c r="AY2668" s="89" t="e">
        <f>VLOOKUP(C2668,#REF!, 2,FALSE)</f>
        <v>#REF!</v>
      </c>
      <c r="BM2668" s="61" t="s">
        <v>6734</v>
      </c>
      <c r="BN2668" s="61" t="s">
        <v>3030</v>
      </c>
      <c r="BO2668" s="61" t="s">
        <v>6735</v>
      </c>
      <c r="BU2668" s="61" t="s">
        <v>6734</v>
      </c>
      <c r="BV2668" s="61" t="s">
        <v>3030</v>
      </c>
      <c r="BW2668" s="61" t="s">
        <v>6735</v>
      </c>
    </row>
    <row r="2669" spans="51:75">
      <c r="AY2669" s="89" t="e">
        <f>VLOOKUP(C2669,#REF!, 2,FALSE)</f>
        <v>#REF!</v>
      </c>
      <c r="BM2669" s="61" t="s">
        <v>1223</v>
      </c>
      <c r="BN2669" s="61" t="s">
        <v>16990</v>
      </c>
      <c r="BO2669" s="61" t="s">
        <v>6736</v>
      </c>
      <c r="BU2669" s="61" t="s">
        <v>1223</v>
      </c>
      <c r="BV2669" s="61" t="s">
        <v>16990</v>
      </c>
      <c r="BW2669" s="61" t="s">
        <v>6736</v>
      </c>
    </row>
    <row r="2670" spans="51:75">
      <c r="AY2670" s="89" t="e">
        <f>VLOOKUP(C2670,#REF!, 2,FALSE)</f>
        <v>#REF!</v>
      </c>
      <c r="BM2670" s="61" t="s">
        <v>6737</v>
      </c>
      <c r="BN2670" s="61" t="s">
        <v>16990</v>
      </c>
      <c r="BO2670" s="61" t="s">
        <v>6738</v>
      </c>
      <c r="BU2670" s="61" t="s">
        <v>6737</v>
      </c>
      <c r="BV2670" s="61" t="s">
        <v>16990</v>
      </c>
      <c r="BW2670" s="61" t="s">
        <v>6738</v>
      </c>
    </row>
    <row r="2671" spans="51:75">
      <c r="AY2671" s="89" t="e">
        <f>VLOOKUP(C2671,#REF!, 2,FALSE)</f>
        <v>#REF!</v>
      </c>
      <c r="BM2671" s="61" t="s">
        <v>6739</v>
      </c>
      <c r="BN2671" s="61" t="s">
        <v>2985</v>
      </c>
      <c r="BO2671" s="61" t="s">
        <v>6740</v>
      </c>
      <c r="BU2671" s="61" t="s">
        <v>6739</v>
      </c>
      <c r="BV2671" s="61" t="s">
        <v>2985</v>
      </c>
      <c r="BW2671" s="61" t="s">
        <v>6740</v>
      </c>
    </row>
    <row r="2672" spans="51:75">
      <c r="AY2672" s="89" t="e">
        <f>VLOOKUP(C2672,#REF!, 2,FALSE)</f>
        <v>#REF!</v>
      </c>
      <c r="BM2672" s="61" t="s">
        <v>6741</v>
      </c>
      <c r="BN2672" s="61" t="s">
        <v>1344</v>
      </c>
      <c r="BO2672" s="61" t="s">
        <v>5928</v>
      </c>
      <c r="BU2672" s="61" t="s">
        <v>6741</v>
      </c>
      <c r="BV2672" s="61" t="s">
        <v>1344</v>
      </c>
      <c r="BW2672" s="61" t="s">
        <v>5928</v>
      </c>
    </row>
    <row r="2673" spans="51:75">
      <c r="AY2673" s="89" t="e">
        <f>VLOOKUP(C2673,#REF!, 2,FALSE)</f>
        <v>#REF!</v>
      </c>
      <c r="BM2673" s="61" t="s">
        <v>6742</v>
      </c>
      <c r="BN2673" s="61" t="s">
        <v>3047</v>
      </c>
      <c r="BO2673" s="61" t="s">
        <v>710</v>
      </c>
      <c r="BU2673" s="61" t="s">
        <v>6742</v>
      </c>
      <c r="BV2673" s="61" t="s">
        <v>3047</v>
      </c>
      <c r="BW2673" s="61" t="s">
        <v>710</v>
      </c>
    </row>
    <row r="2674" spans="51:75">
      <c r="AY2674" s="89" t="e">
        <f>VLOOKUP(C2674,#REF!, 2,FALSE)</f>
        <v>#REF!</v>
      </c>
      <c r="BM2674" s="61" t="s">
        <v>6743</v>
      </c>
      <c r="BN2674" s="61" t="s">
        <v>3254</v>
      </c>
      <c r="BO2674" s="61" t="s">
        <v>2985</v>
      </c>
      <c r="BU2674" s="61" t="s">
        <v>6743</v>
      </c>
      <c r="BV2674" s="61" t="s">
        <v>3254</v>
      </c>
      <c r="BW2674" s="61" t="s">
        <v>2985</v>
      </c>
    </row>
    <row r="2675" spans="51:75">
      <c r="AY2675" s="89" t="e">
        <f>VLOOKUP(C2675,#REF!, 2,FALSE)</f>
        <v>#REF!</v>
      </c>
      <c r="BM2675" s="61" t="s">
        <v>6744</v>
      </c>
      <c r="BN2675" s="61" t="s">
        <v>16990</v>
      </c>
      <c r="BO2675" s="61" t="s">
        <v>6745</v>
      </c>
      <c r="BU2675" s="61" t="s">
        <v>6744</v>
      </c>
      <c r="BV2675" s="61" t="s">
        <v>16990</v>
      </c>
      <c r="BW2675" s="61" t="s">
        <v>6745</v>
      </c>
    </row>
    <row r="2676" spans="51:75">
      <c r="AY2676" s="89" t="e">
        <f>VLOOKUP(C2676,#REF!, 2,FALSE)</f>
        <v>#REF!</v>
      </c>
      <c r="BM2676" s="61" t="s">
        <v>6746</v>
      </c>
      <c r="BN2676" s="61" t="s">
        <v>16990</v>
      </c>
      <c r="BO2676" s="61" t="s">
        <v>6747</v>
      </c>
      <c r="BU2676" s="61" t="s">
        <v>6746</v>
      </c>
      <c r="BV2676" s="61" t="s">
        <v>16990</v>
      </c>
      <c r="BW2676" s="61" t="s">
        <v>6747</v>
      </c>
    </row>
    <row r="2677" spans="51:75">
      <c r="AY2677" s="89" t="e">
        <f>VLOOKUP(C2677,#REF!, 2,FALSE)</f>
        <v>#REF!</v>
      </c>
      <c r="BM2677" s="61" t="s">
        <v>6748</v>
      </c>
      <c r="BN2677" s="61" t="s">
        <v>16990</v>
      </c>
      <c r="BO2677" s="61" t="s">
        <v>6749</v>
      </c>
      <c r="BU2677" s="61" t="s">
        <v>6748</v>
      </c>
      <c r="BV2677" s="61" t="s">
        <v>16990</v>
      </c>
      <c r="BW2677" s="61" t="s">
        <v>6749</v>
      </c>
    </row>
    <row r="2678" spans="51:75">
      <c r="AY2678" s="89" t="e">
        <f>VLOOKUP(C2678,#REF!, 2,FALSE)</f>
        <v>#REF!</v>
      </c>
      <c r="BM2678" s="61" t="s">
        <v>6750</v>
      </c>
      <c r="BN2678" s="61" t="s">
        <v>16990</v>
      </c>
      <c r="BO2678" s="61" t="s">
        <v>3971</v>
      </c>
      <c r="BU2678" s="61" t="s">
        <v>6750</v>
      </c>
      <c r="BV2678" s="61" t="s">
        <v>16990</v>
      </c>
      <c r="BW2678" s="61" t="s">
        <v>3971</v>
      </c>
    </row>
    <row r="2679" spans="51:75">
      <c r="AY2679" s="89" t="e">
        <f>VLOOKUP(C2679,#REF!, 2,FALSE)</f>
        <v>#REF!</v>
      </c>
      <c r="BM2679" s="61" t="s">
        <v>132</v>
      </c>
      <c r="BN2679" s="61" t="s">
        <v>3007</v>
      </c>
      <c r="BO2679" s="61" t="s">
        <v>3954</v>
      </c>
      <c r="BU2679" s="61" t="s">
        <v>132</v>
      </c>
      <c r="BV2679" s="61" t="s">
        <v>3007</v>
      </c>
      <c r="BW2679" s="61" t="s">
        <v>3954</v>
      </c>
    </row>
    <row r="2680" spans="51:75">
      <c r="AY2680" s="89" t="e">
        <f>VLOOKUP(C2680,#REF!, 2,FALSE)</f>
        <v>#REF!</v>
      </c>
      <c r="BM2680" s="61" t="s">
        <v>175</v>
      </c>
      <c r="BN2680" s="61" t="s">
        <v>621</v>
      </c>
      <c r="BO2680" s="61" t="s">
        <v>3014</v>
      </c>
      <c r="BU2680" s="61" t="s">
        <v>175</v>
      </c>
      <c r="BV2680" s="61" t="s">
        <v>621</v>
      </c>
      <c r="BW2680" s="61" t="s">
        <v>3014</v>
      </c>
    </row>
    <row r="2681" spans="51:75">
      <c r="AY2681" s="89" t="e">
        <f>VLOOKUP(C2681,#REF!, 2,FALSE)</f>
        <v>#REF!</v>
      </c>
      <c r="BM2681" s="61" t="s">
        <v>6753</v>
      </c>
      <c r="BN2681" s="61" t="s">
        <v>16990</v>
      </c>
      <c r="BO2681" s="61" t="s">
        <v>5908</v>
      </c>
      <c r="BU2681" s="61" t="s">
        <v>6753</v>
      </c>
      <c r="BV2681" s="61" t="s">
        <v>16990</v>
      </c>
      <c r="BW2681" s="61" t="s">
        <v>5908</v>
      </c>
    </row>
    <row r="2682" spans="51:75">
      <c r="AY2682" s="89" t="e">
        <f>VLOOKUP(C2682,#REF!, 2,FALSE)</f>
        <v>#REF!</v>
      </c>
      <c r="BM2682" s="61" t="s">
        <v>6754</v>
      </c>
      <c r="BN2682" s="61" t="s">
        <v>2985</v>
      </c>
      <c r="BO2682" s="61" t="s">
        <v>2985</v>
      </c>
      <c r="BU2682" s="61" t="s">
        <v>6754</v>
      </c>
      <c r="BV2682" s="61" t="s">
        <v>2985</v>
      </c>
      <c r="BW2682" s="61" t="s">
        <v>2985</v>
      </c>
    </row>
    <row r="2683" spans="51:75">
      <c r="AY2683" s="89" t="e">
        <f>VLOOKUP(C2683,#REF!, 2,FALSE)</f>
        <v>#REF!</v>
      </c>
      <c r="BM2683" s="61" t="s">
        <v>6755</v>
      </c>
      <c r="BN2683" s="61" t="s">
        <v>668</v>
      </c>
      <c r="BO2683" s="61" t="s">
        <v>2985</v>
      </c>
      <c r="BU2683" s="61" t="s">
        <v>6755</v>
      </c>
      <c r="BV2683" s="61" t="s">
        <v>668</v>
      </c>
      <c r="BW2683" s="61" t="s">
        <v>2985</v>
      </c>
    </row>
    <row r="2684" spans="51:75">
      <c r="AY2684" s="89" t="e">
        <f>VLOOKUP(C2684,#REF!, 2,FALSE)</f>
        <v>#REF!</v>
      </c>
      <c r="BM2684" s="61" t="s">
        <v>6756</v>
      </c>
      <c r="BN2684" s="61" t="s">
        <v>16990</v>
      </c>
      <c r="BO2684" s="61" t="s">
        <v>6757</v>
      </c>
      <c r="BU2684" s="61" t="s">
        <v>6756</v>
      </c>
      <c r="BV2684" s="61" t="s">
        <v>16990</v>
      </c>
      <c r="BW2684" s="61" t="s">
        <v>6757</v>
      </c>
    </row>
    <row r="2685" spans="51:75">
      <c r="AY2685" s="89" t="e">
        <f>VLOOKUP(C2685,#REF!, 2,FALSE)</f>
        <v>#REF!</v>
      </c>
      <c r="BM2685" s="61" t="s">
        <v>6758</v>
      </c>
      <c r="BN2685" s="61" t="s">
        <v>2981</v>
      </c>
      <c r="BO2685" s="61" t="s">
        <v>6759</v>
      </c>
      <c r="BU2685" s="61" t="s">
        <v>6758</v>
      </c>
      <c r="BV2685" s="61" t="s">
        <v>2981</v>
      </c>
      <c r="BW2685" s="61" t="s">
        <v>6759</v>
      </c>
    </row>
    <row r="2686" spans="51:75">
      <c r="AY2686" s="89" t="e">
        <f>VLOOKUP(C2686,#REF!, 2,FALSE)</f>
        <v>#REF!</v>
      </c>
      <c r="BM2686" s="61" t="s">
        <v>6760</v>
      </c>
      <c r="BN2686" s="61" t="s">
        <v>1344</v>
      </c>
      <c r="BO2686" s="61" t="s">
        <v>666</v>
      </c>
      <c r="BU2686" s="61" t="s">
        <v>6760</v>
      </c>
      <c r="BV2686" s="61" t="s">
        <v>1344</v>
      </c>
      <c r="BW2686" s="61" t="s">
        <v>666</v>
      </c>
    </row>
    <row r="2687" spans="51:75">
      <c r="AY2687" s="89" t="e">
        <f>VLOOKUP(C2687,#REF!, 2,FALSE)</f>
        <v>#REF!</v>
      </c>
      <c r="BM2687" s="61" t="s">
        <v>6761</v>
      </c>
      <c r="BN2687" s="61" t="s">
        <v>16990</v>
      </c>
      <c r="BO2687" s="61" t="s">
        <v>6762</v>
      </c>
      <c r="BU2687" s="61" t="s">
        <v>6761</v>
      </c>
      <c r="BV2687" s="61" t="s">
        <v>16990</v>
      </c>
      <c r="BW2687" s="61" t="s">
        <v>6762</v>
      </c>
    </row>
    <row r="2688" spans="51:75">
      <c r="AY2688" s="89" t="e">
        <f>VLOOKUP(C2688,#REF!, 2,FALSE)</f>
        <v>#REF!</v>
      </c>
      <c r="BM2688" s="61" t="s">
        <v>6763</v>
      </c>
      <c r="BN2688" s="61" t="s">
        <v>16990</v>
      </c>
      <c r="BO2688" s="61" t="s">
        <v>4443</v>
      </c>
      <c r="BU2688" s="61" t="s">
        <v>6763</v>
      </c>
      <c r="BV2688" s="61" t="s">
        <v>16990</v>
      </c>
      <c r="BW2688" s="61" t="s">
        <v>4443</v>
      </c>
    </row>
    <row r="2689" spans="51:75">
      <c r="AY2689" s="89" t="e">
        <f>VLOOKUP(C2689,#REF!, 2,FALSE)</f>
        <v>#REF!</v>
      </c>
      <c r="BM2689" s="61" t="s">
        <v>6764</v>
      </c>
      <c r="BN2689" s="61" t="s">
        <v>16990</v>
      </c>
      <c r="BO2689" s="61" t="s">
        <v>5031</v>
      </c>
      <c r="BU2689" s="61" t="s">
        <v>6764</v>
      </c>
      <c r="BV2689" s="61" t="s">
        <v>16990</v>
      </c>
      <c r="BW2689" s="61" t="s">
        <v>5031</v>
      </c>
    </row>
    <row r="2690" spans="51:75">
      <c r="AY2690" s="89" t="e">
        <f>VLOOKUP(C2690,#REF!, 2,FALSE)</f>
        <v>#REF!</v>
      </c>
      <c r="BM2690" s="61" t="s">
        <v>6765</v>
      </c>
      <c r="BN2690" s="61" t="s">
        <v>16990</v>
      </c>
      <c r="BO2690" s="61" t="s">
        <v>1330</v>
      </c>
      <c r="BU2690" s="61" t="s">
        <v>6765</v>
      </c>
      <c r="BV2690" s="61" t="s">
        <v>16990</v>
      </c>
      <c r="BW2690" s="61" t="s">
        <v>1330</v>
      </c>
    </row>
    <row r="2691" spans="51:75">
      <c r="AY2691" s="89" t="e">
        <f>VLOOKUP(C2691,#REF!, 2,FALSE)</f>
        <v>#REF!</v>
      </c>
      <c r="BM2691" s="61" t="s">
        <v>6767</v>
      </c>
      <c r="BN2691" s="61" t="s">
        <v>16990</v>
      </c>
      <c r="BO2691" s="61" t="s">
        <v>6768</v>
      </c>
      <c r="BU2691" s="61" t="s">
        <v>6767</v>
      </c>
      <c r="BV2691" s="61" t="s">
        <v>16990</v>
      </c>
      <c r="BW2691" s="61" t="s">
        <v>6768</v>
      </c>
    </row>
    <row r="2692" spans="51:75">
      <c r="AY2692" s="89" t="e">
        <f>VLOOKUP(C2692,#REF!, 2,FALSE)</f>
        <v>#REF!</v>
      </c>
      <c r="BM2692" s="61" t="s">
        <v>6769</v>
      </c>
      <c r="BN2692" s="61" t="s">
        <v>16990</v>
      </c>
      <c r="BO2692" s="61" t="s">
        <v>6770</v>
      </c>
      <c r="BU2692" s="61" t="s">
        <v>6769</v>
      </c>
      <c r="BV2692" s="61" t="s">
        <v>16990</v>
      </c>
      <c r="BW2692" s="61" t="s">
        <v>6770</v>
      </c>
    </row>
    <row r="2693" spans="51:75">
      <c r="AY2693" s="89" t="e">
        <f>VLOOKUP(C2693,#REF!, 2,FALSE)</f>
        <v>#REF!</v>
      </c>
      <c r="BM2693" s="61" t="s">
        <v>6771</v>
      </c>
      <c r="BN2693" s="61" t="s">
        <v>16990</v>
      </c>
      <c r="BO2693" s="61" t="s">
        <v>6772</v>
      </c>
      <c r="BU2693" s="61" t="s">
        <v>6771</v>
      </c>
      <c r="BV2693" s="61" t="s">
        <v>16990</v>
      </c>
      <c r="BW2693" s="61" t="s">
        <v>6772</v>
      </c>
    </row>
    <row r="2694" spans="51:75">
      <c r="AY2694" s="89" t="e">
        <f>VLOOKUP(C2694,#REF!, 2,FALSE)</f>
        <v>#REF!</v>
      </c>
      <c r="BM2694" s="61" t="s">
        <v>133</v>
      </c>
      <c r="BN2694" s="61" t="s">
        <v>721</v>
      </c>
      <c r="BO2694" s="61" t="s">
        <v>6773</v>
      </c>
      <c r="BU2694" s="61" t="s">
        <v>133</v>
      </c>
      <c r="BV2694" s="61" t="s">
        <v>721</v>
      </c>
      <c r="BW2694" s="61" t="s">
        <v>6773</v>
      </c>
    </row>
    <row r="2695" spans="51:75">
      <c r="AY2695" s="89" t="e">
        <f>VLOOKUP(C2695,#REF!, 2,FALSE)</f>
        <v>#REF!</v>
      </c>
      <c r="BM2695" s="61" t="s">
        <v>6774</v>
      </c>
      <c r="BN2695" s="61" t="s">
        <v>16990</v>
      </c>
      <c r="BO2695" s="61" t="s">
        <v>6775</v>
      </c>
      <c r="BU2695" s="61" t="s">
        <v>6774</v>
      </c>
      <c r="BV2695" s="61" t="s">
        <v>16990</v>
      </c>
      <c r="BW2695" s="61" t="s">
        <v>6775</v>
      </c>
    </row>
    <row r="2696" spans="51:75">
      <c r="AY2696" s="89" t="e">
        <f>VLOOKUP(C2696,#REF!, 2,FALSE)</f>
        <v>#REF!</v>
      </c>
      <c r="BM2696" s="61" t="s">
        <v>6776</v>
      </c>
      <c r="BN2696" s="61" t="s">
        <v>717</v>
      </c>
      <c r="BO2696" s="61" t="s">
        <v>6777</v>
      </c>
      <c r="BU2696" s="61" t="s">
        <v>6776</v>
      </c>
      <c r="BV2696" s="61" t="s">
        <v>717</v>
      </c>
      <c r="BW2696" s="61" t="s">
        <v>6777</v>
      </c>
    </row>
    <row r="2697" spans="51:75">
      <c r="AY2697" s="89" t="e">
        <f>VLOOKUP(C2697,#REF!, 2,FALSE)</f>
        <v>#REF!</v>
      </c>
      <c r="BM2697" s="61" t="s">
        <v>6778</v>
      </c>
      <c r="BN2697" s="61" t="s">
        <v>618</v>
      </c>
      <c r="BO2697" s="61" t="s">
        <v>6779</v>
      </c>
      <c r="BU2697" s="61" t="s">
        <v>6778</v>
      </c>
      <c r="BV2697" s="61" t="s">
        <v>618</v>
      </c>
      <c r="BW2697" s="61" t="s">
        <v>6779</v>
      </c>
    </row>
    <row r="2698" spans="51:75">
      <c r="AY2698" s="89" t="e">
        <f>VLOOKUP(C2698,#REF!, 2,FALSE)</f>
        <v>#REF!</v>
      </c>
      <c r="BM2698" s="61" t="s">
        <v>6780</v>
      </c>
      <c r="BN2698" s="61" t="s">
        <v>16990</v>
      </c>
      <c r="BO2698" s="61" t="s">
        <v>6781</v>
      </c>
      <c r="BU2698" s="61" t="s">
        <v>6780</v>
      </c>
      <c r="BV2698" s="61" t="s">
        <v>16990</v>
      </c>
      <c r="BW2698" s="61" t="s">
        <v>6781</v>
      </c>
    </row>
    <row r="2699" spans="51:75">
      <c r="AY2699" s="89" t="e">
        <f>VLOOKUP(C2699,#REF!, 2,FALSE)</f>
        <v>#REF!</v>
      </c>
      <c r="BM2699" s="61" t="s">
        <v>1233</v>
      </c>
      <c r="BN2699" s="61" t="s">
        <v>16990</v>
      </c>
      <c r="BO2699" s="61" t="s">
        <v>6782</v>
      </c>
      <c r="BU2699" s="61" t="s">
        <v>1233</v>
      </c>
      <c r="BV2699" s="61" t="s">
        <v>16990</v>
      </c>
      <c r="BW2699" s="61" t="s">
        <v>6782</v>
      </c>
    </row>
    <row r="2700" spans="51:75">
      <c r="AY2700" s="89" t="e">
        <f>VLOOKUP(C2700,#REF!, 2,FALSE)</f>
        <v>#REF!</v>
      </c>
      <c r="BM2700" s="61" t="s">
        <v>6783</v>
      </c>
      <c r="BN2700" s="61" t="s">
        <v>16990</v>
      </c>
      <c r="BO2700" s="61" t="s">
        <v>6784</v>
      </c>
      <c r="BU2700" s="61" t="s">
        <v>6783</v>
      </c>
      <c r="BV2700" s="61" t="s">
        <v>16990</v>
      </c>
      <c r="BW2700" s="61" t="s">
        <v>6784</v>
      </c>
    </row>
    <row r="2701" spans="51:75">
      <c r="AY2701" s="89" t="e">
        <f>VLOOKUP(C2701,#REF!, 2,FALSE)</f>
        <v>#REF!</v>
      </c>
      <c r="BM2701" s="61" t="s">
        <v>6785</v>
      </c>
      <c r="BN2701" s="61" t="s">
        <v>3007</v>
      </c>
      <c r="BO2701" s="61" t="s">
        <v>6786</v>
      </c>
      <c r="BU2701" s="61" t="s">
        <v>6785</v>
      </c>
      <c r="BV2701" s="61" t="s">
        <v>3007</v>
      </c>
      <c r="BW2701" s="61" t="s">
        <v>6786</v>
      </c>
    </row>
    <row r="2702" spans="51:75">
      <c r="AY2702" s="89" t="e">
        <f>VLOOKUP(C2702,#REF!, 2,FALSE)</f>
        <v>#REF!</v>
      </c>
      <c r="BM2702" s="61" t="s">
        <v>6787</v>
      </c>
      <c r="BN2702" s="61" t="s">
        <v>3089</v>
      </c>
      <c r="BO2702" s="61" t="s">
        <v>6788</v>
      </c>
      <c r="BU2702" s="61" t="s">
        <v>6787</v>
      </c>
      <c r="BV2702" s="61" t="s">
        <v>3089</v>
      </c>
      <c r="BW2702" s="61" t="s">
        <v>6788</v>
      </c>
    </row>
    <row r="2703" spans="51:75">
      <c r="AY2703" s="89" t="e">
        <f>VLOOKUP(C2703,#REF!, 2,FALSE)</f>
        <v>#REF!</v>
      </c>
      <c r="BM2703" s="61" t="s">
        <v>6789</v>
      </c>
      <c r="BN2703" s="61" t="s">
        <v>16990</v>
      </c>
      <c r="BO2703" s="61" t="s">
        <v>1437</v>
      </c>
      <c r="BU2703" s="61" t="s">
        <v>6789</v>
      </c>
      <c r="BV2703" s="61" t="s">
        <v>16990</v>
      </c>
      <c r="BW2703" s="61" t="s">
        <v>1437</v>
      </c>
    </row>
    <row r="2704" spans="51:75">
      <c r="AY2704" s="89" t="e">
        <f>VLOOKUP(C2704,#REF!, 2,FALSE)</f>
        <v>#REF!</v>
      </c>
      <c r="BM2704" s="61" t="s">
        <v>6790</v>
      </c>
      <c r="BN2704" s="61" t="s">
        <v>3030</v>
      </c>
      <c r="BO2704" s="61" t="s">
        <v>6791</v>
      </c>
      <c r="BU2704" s="61" t="s">
        <v>6790</v>
      </c>
      <c r="BV2704" s="61" t="s">
        <v>3030</v>
      </c>
      <c r="BW2704" s="61" t="s">
        <v>6791</v>
      </c>
    </row>
    <row r="2705" spans="51:75">
      <c r="AY2705" s="89" t="e">
        <f>VLOOKUP(C2705,#REF!, 2,FALSE)</f>
        <v>#REF!</v>
      </c>
      <c r="BM2705" s="61" t="s">
        <v>6792</v>
      </c>
      <c r="BN2705" s="61" t="s">
        <v>864</v>
      </c>
      <c r="BO2705" s="61" t="s">
        <v>6793</v>
      </c>
      <c r="BU2705" s="61" t="s">
        <v>6792</v>
      </c>
      <c r="BV2705" s="61" t="s">
        <v>864</v>
      </c>
      <c r="BW2705" s="61" t="s">
        <v>6793</v>
      </c>
    </row>
    <row r="2706" spans="51:75">
      <c r="AY2706" s="89" t="e">
        <f>VLOOKUP(C2706,#REF!, 2,FALSE)</f>
        <v>#REF!</v>
      </c>
      <c r="BM2706" s="61" t="s">
        <v>6795</v>
      </c>
      <c r="BN2706" s="61" t="s">
        <v>3204</v>
      </c>
      <c r="BO2706" s="61" t="s">
        <v>3900</v>
      </c>
      <c r="BU2706" s="61" t="s">
        <v>6795</v>
      </c>
      <c r="BV2706" s="61" t="s">
        <v>3204</v>
      </c>
      <c r="BW2706" s="61" t="s">
        <v>3900</v>
      </c>
    </row>
    <row r="2707" spans="51:75">
      <c r="AY2707" s="89" t="e">
        <f>VLOOKUP(C2707,#REF!, 2,FALSE)</f>
        <v>#REF!</v>
      </c>
      <c r="BM2707" s="61" t="s">
        <v>6796</v>
      </c>
      <c r="BN2707" s="61" t="s">
        <v>630</v>
      </c>
      <c r="BO2707" s="61" t="s">
        <v>6797</v>
      </c>
      <c r="BU2707" s="61" t="s">
        <v>6796</v>
      </c>
      <c r="BV2707" s="61" t="s">
        <v>630</v>
      </c>
      <c r="BW2707" s="61" t="s">
        <v>6797</v>
      </c>
    </row>
    <row r="2708" spans="51:75">
      <c r="AY2708" s="89" t="e">
        <f>VLOOKUP(C2708,#REF!, 2,FALSE)</f>
        <v>#REF!</v>
      </c>
      <c r="BM2708" s="61" t="s">
        <v>6798</v>
      </c>
      <c r="BN2708" s="61" t="s">
        <v>1344</v>
      </c>
      <c r="BO2708" s="61" t="s">
        <v>6799</v>
      </c>
      <c r="BU2708" s="61" t="s">
        <v>6798</v>
      </c>
      <c r="BV2708" s="61" t="s">
        <v>1344</v>
      </c>
      <c r="BW2708" s="61" t="s">
        <v>6799</v>
      </c>
    </row>
    <row r="2709" spans="51:75">
      <c r="AY2709" s="89" t="e">
        <f>VLOOKUP(C2709,#REF!, 2,FALSE)</f>
        <v>#REF!</v>
      </c>
      <c r="BM2709" s="61" t="s">
        <v>6800</v>
      </c>
      <c r="BN2709" s="61" t="s">
        <v>16990</v>
      </c>
      <c r="BO2709" s="61" t="s">
        <v>6802</v>
      </c>
      <c r="BU2709" s="61" t="s">
        <v>6800</v>
      </c>
      <c r="BV2709" s="61" t="s">
        <v>16990</v>
      </c>
      <c r="BW2709" s="61" t="s">
        <v>6802</v>
      </c>
    </row>
    <row r="2710" spans="51:75">
      <c r="AY2710" s="89" t="e">
        <f>VLOOKUP(C2710,#REF!, 2,FALSE)</f>
        <v>#REF!</v>
      </c>
      <c r="BM2710" s="61" t="s">
        <v>1234</v>
      </c>
      <c r="BN2710" s="61" t="s">
        <v>1015</v>
      </c>
      <c r="BO2710" s="61" t="s">
        <v>6803</v>
      </c>
      <c r="BU2710" s="61" t="s">
        <v>1234</v>
      </c>
      <c r="BV2710" s="61" t="s">
        <v>1015</v>
      </c>
      <c r="BW2710" s="61" t="s">
        <v>6803</v>
      </c>
    </row>
    <row r="2711" spans="51:75">
      <c r="AY2711" s="89" t="e">
        <f>VLOOKUP(C2711,#REF!, 2,FALSE)</f>
        <v>#REF!</v>
      </c>
      <c r="BM2711" s="61" t="s">
        <v>6805</v>
      </c>
      <c r="BN2711" s="61" t="s">
        <v>796</v>
      </c>
      <c r="BO2711" s="61" t="s">
        <v>6806</v>
      </c>
      <c r="BU2711" s="61" t="s">
        <v>6805</v>
      </c>
      <c r="BV2711" s="61" t="s">
        <v>796</v>
      </c>
      <c r="BW2711" s="61" t="s">
        <v>6806</v>
      </c>
    </row>
    <row r="2712" spans="51:75">
      <c r="AY2712" s="89" t="e">
        <f>VLOOKUP(C2712,#REF!, 2,FALSE)</f>
        <v>#REF!</v>
      </c>
      <c r="BM2712" s="61" t="s">
        <v>6807</v>
      </c>
      <c r="BN2712" s="61" t="s">
        <v>796</v>
      </c>
      <c r="BO2712" s="61" t="s">
        <v>4268</v>
      </c>
      <c r="BU2712" s="61" t="s">
        <v>6807</v>
      </c>
      <c r="BV2712" s="61" t="s">
        <v>796</v>
      </c>
      <c r="BW2712" s="61" t="s">
        <v>4268</v>
      </c>
    </row>
    <row r="2713" spans="51:75">
      <c r="AY2713" s="89" t="e">
        <f>VLOOKUP(C2713,#REF!, 2,FALSE)</f>
        <v>#REF!</v>
      </c>
      <c r="BM2713" s="61" t="s">
        <v>6808</v>
      </c>
      <c r="BN2713" s="61" t="s">
        <v>805</v>
      </c>
      <c r="BO2713" s="61" t="s">
        <v>3568</v>
      </c>
      <c r="BU2713" s="61" t="s">
        <v>6808</v>
      </c>
      <c r="BV2713" s="61" t="s">
        <v>805</v>
      </c>
      <c r="BW2713" s="61" t="s">
        <v>3568</v>
      </c>
    </row>
    <row r="2714" spans="51:75">
      <c r="AY2714" s="89" t="e">
        <f>VLOOKUP(C2714,#REF!, 2,FALSE)</f>
        <v>#REF!</v>
      </c>
      <c r="BM2714" s="61" t="s">
        <v>6809</v>
      </c>
      <c r="BN2714" s="61" t="s">
        <v>796</v>
      </c>
      <c r="BO2714" s="61" t="s">
        <v>6810</v>
      </c>
      <c r="BU2714" s="61" t="s">
        <v>6809</v>
      </c>
      <c r="BV2714" s="61" t="s">
        <v>796</v>
      </c>
      <c r="BW2714" s="61" t="s">
        <v>6810</v>
      </c>
    </row>
    <row r="2715" spans="51:75">
      <c r="AY2715" s="89" t="e">
        <f>VLOOKUP(C2715,#REF!, 2,FALSE)</f>
        <v>#REF!</v>
      </c>
      <c r="BM2715" s="61" t="s">
        <v>6811</v>
      </c>
      <c r="BN2715" s="61" t="s">
        <v>16990</v>
      </c>
      <c r="BO2715" s="61" t="s">
        <v>2427</v>
      </c>
      <c r="BU2715" s="61" t="s">
        <v>6811</v>
      </c>
      <c r="BV2715" s="61" t="s">
        <v>16990</v>
      </c>
      <c r="BW2715" s="61" t="s">
        <v>2427</v>
      </c>
    </row>
    <row r="2716" spans="51:75">
      <c r="AY2716" s="89" t="e">
        <f>VLOOKUP(C2716,#REF!, 2,FALSE)</f>
        <v>#REF!</v>
      </c>
      <c r="BM2716" s="61" t="s">
        <v>6812</v>
      </c>
      <c r="BN2716" s="61" t="s">
        <v>942</v>
      </c>
      <c r="BO2716" s="61" t="s">
        <v>6813</v>
      </c>
      <c r="BU2716" s="61" t="s">
        <v>6812</v>
      </c>
      <c r="BV2716" s="61" t="s">
        <v>942</v>
      </c>
      <c r="BW2716" s="61" t="s">
        <v>6813</v>
      </c>
    </row>
    <row r="2717" spans="51:75">
      <c r="AY2717" s="89" t="e">
        <f>VLOOKUP(C2717,#REF!, 2,FALSE)</f>
        <v>#REF!</v>
      </c>
      <c r="BM2717" s="61" t="s">
        <v>6814</v>
      </c>
      <c r="BN2717" s="61" t="s">
        <v>942</v>
      </c>
      <c r="BO2717" s="61" t="s">
        <v>6815</v>
      </c>
      <c r="BU2717" s="61" t="s">
        <v>6814</v>
      </c>
      <c r="BV2717" s="61" t="s">
        <v>942</v>
      </c>
      <c r="BW2717" s="61" t="s">
        <v>6815</v>
      </c>
    </row>
    <row r="2718" spans="51:75">
      <c r="AY2718" s="89" t="e">
        <f>VLOOKUP(C2718,#REF!, 2,FALSE)</f>
        <v>#REF!</v>
      </c>
      <c r="BM2718" s="61" t="s">
        <v>1235</v>
      </c>
      <c r="BN2718" s="61" t="s">
        <v>854</v>
      </c>
      <c r="BO2718" s="61" t="s">
        <v>6817</v>
      </c>
      <c r="BU2718" s="61" t="s">
        <v>1235</v>
      </c>
      <c r="BV2718" s="61" t="s">
        <v>854</v>
      </c>
      <c r="BW2718" s="61" t="s">
        <v>6817</v>
      </c>
    </row>
    <row r="2719" spans="51:75">
      <c r="AY2719" s="89" t="e">
        <f>VLOOKUP(C2719,#REF!, 2,FALSE)</f>
        <v>#REF!</v>
      </c>
      <c r="BM2719" s="61" t="s">
        <v>6819</v>
      </c>
      <c r="BN2719" s="61" t="s">
        <v>2985</v>
      </c>
      <c r="BO2719" s="61" t="s">
        <v>6820</v>
      </c>
      <c r="BU2719" s="61" t="s">
        <v>6819</v>
      </c>
      <c r="BV2719" s="61" t="s">
        <v>2985</v>
      </c>
      <c r="BW2719" s="61" t="s">
        <v>6820</v>
      </c>
    </row>
    <row r="2720" spans="51:75">
      <c r="AY2720" s="89" t="e">
        <f>VLOOKUP(C2720,#REF!, 2,FALSE)</f>
        <v>#REF!</v>
      </c>
      <c r="BM2720" s="61" t="s">
        <v>6821</v>
      </c>
      <c r="BN2720" s="61" t="s">
        <v>3099</v>
      </c>
      <c r="BO2720" s="61" t="s">
        <v>1272</v>
      </c>
      <c r="BU2720" s="61" t="s">
        <v>6821</v>
      </c>
      <c r="BV2720" s="61" t="s">
        <v>3099</v>
      </c>
      <c r="BW2720" s="61" t="s">
        <v>1272</v>
      </c>
    </row>
    <row r="2721" spans="51:75">
      <c r="AY2721" s="89" t="e">
        <f>VLOOKUP(C2721,#REF!, 2,FALSE)</f>
        <v>#REF!</v>
      </c>
      <c r="BM2721" s="61" t="s">
        <v>1236</v>
      </c>
      <c r="BN2721" s="61" t="s">
        <v>633</v>
      </c>
      <c r="BO2721" s="61" t="s">
        <v>6822</v>
      </c>
      <c r="BU2721" s="61" t="s">
        <v>1236</v>
      </c>
      <c r="BV2721" s="61" t="s">
        <v>633</v>
      </c>
      <c r="BW2721" s="61" t="s">
        <v>6822</v>
      </c>
    </row>
    <row r="2722" spans="51:75">
      <c r="AY2722" s="89" t="e">
        <f>VLOOKUP(C2722,#REF!, 2,FALSE)</f>
        <v>#REF!</v>
      </c>
      <c r="BM2722" s="61" t="s">
        <v>6823</v>
      </c>
      <c r="BN2722" s="61" t="s">
        <v>618</v>
      </c>
      <c r="BO2722" s="61" t="s">
        <v>6824</v>
      </c>
      <c r="BU2722" s="61" t="s">
        <v>6823</v>
      </c>
      <c r="BV2722" s="61" t="s">
        <v>618</v>
      </c>
      <c r="BW2722" s="61" t="s">
        <v>6824</v>
      </c>
    </row>
    <row r="2723" spans="51:75">
      <c r="AY2723" s="89" t="e">
        <f>VLOOKUP(C2723,#REF!, 2,FALSE)</f>
        <v>#REF!</v>
      </c>
      <c r="BM2723" s="61" t="s">
        <v>6826</v>
      </c>
      <c r="BN2723" s="61" t="s">
        <v>619</v>
      </c>
      <c r="BO2723" s="61" t="s">
        <v>6827</v>
      </c>
      <c r="BU2723" s="61" t="s">
        <v>6826</v>
      </c>
      <c r="BV2723" s="61" t="s">
        <v>619</v>
      </c>
      <c r="BW2723" s="61" t="s">
        <v>6827</v>
      </c>
    </row>
    <row r="2724" spans="51:75">
      <c r="AY2724" s="89" t="e">
        <f>VLOOKUP(C2724,#REF!, 2,FALSE)</f>
        <v>#REF!</v>
      </c>
      <c r="BM2724" s="61" t="s">
        <v>6828</v>
      </c>
      <c r="BN2724" s="61" t="s">
        <v>733</v>
      </c>
      <c r="BO2724" s="61" t="s">
        <v>2985</v>
      </c>
      <c r="BU2724" s="61" t="s">
        <v>6828</v>
      </c>
      <c r="BV2724" s="61" t="s">
        <v>733</v>
      </c>
      <c r="BW2724" s="61" t="s">
        <v>2985</v>
      </c>
    </row>
    <row r="2725" spans="51:75">
      <c r="AY2725" s="89" t="e">
        <f>VLOOKUP(C2725,#REF!, 2,FALSE)</f>
        <v>#REF!</v>
      </c>
      <c r="BM2725" s="61" t="s">
        <v>6829</v>
      </c>
      <c r="BN2725" s="61" t="s">
        <v>1271</v>
      </c>
      <c r="BO2725" s="61" t="s">
        <v>1017</v>
      </c>
      <c r="BU2725" s="61" t="s">
        <v>6829</v>
      </c>
      <c r="BV2725" s="61" t="s">
        <v>1271</v>
      </c>
      <c r="BW2725" s="61" t="s">
        <v>1017</v>
      </c>
    </row>
    <row r="2726" spans="51:75">
      <c r="AY2726" s="89" t="e">
        <f>VLOOKUP(C2726,#REF!, 2,FALSE)</f>
        <v>#REF!</v>
      </c>
      <c r="BM2726" s="61" t="s">
        <v>1237</v>
      </c>
      <c r="BN2726" s="61" t="s">
        <v>864</v>
      </c>
      <c r="BO2726" s="61" t="s">
        <v>6830</v>
      </c>
      <c r="BU2726" s="61" t="s">
        <v>1237</v>
      </c>
      <c r="BV2726" s="61" t="s">
        <v>864</v>
      </c>
      <c r="BW2726" s="61" t="s">
        <v>6830</v>
      </c>
    </row>
    <row r="2727" spans="51:75">
      <c r="AY2727" s="89" t="e">
        <f>VLOOKUP(C2727,#REF!, 2,FALSE)</f>
        <v>#REF!</v>
      </c>
      <c r="BM2727" s="61" t="s">
        <v>6831</v>
      </c>
      <c r="BN2727" s="61" t="s">
        <v>2981</v>
      </c>
      <c r="BO2727" s="61" t="s">
        <v>6832</v>
      </c>
      <c r="BU2727" s="61" t="s">
        <v>6831</v>
      </c>
      <c r="BV2727" s="61" t="s">
        <v>2981</v>
      </c>
      <c r="BW2727" s="61" t="s">
        <v>6832</v>
      </c>
    </row>
    <row r="2728" spans="51:75">
      <c r="AY2728" s="89" t="e">
        <f>VLOOKUP(C2728,#REF!, 2,FALSE)</f>
        <v>#REF!</v>
      </c>
      <c r="BM2728" s="61" t="s">
        <v>6833</v>
      </c>
      <c r="BN2728" s="61" t="s">
        <v>660</v>
      </c>
      <c r="BO2728" s="61" t="s">
        <v>6834</v>
      </c>
      <c r="BU2728" s="61" t="s">
        <v>6833</v>
      </c>
      <c r="BV2728" s="61" t="s">
        <v>660</v>
      </c>
      <c r="BW2728" s="61" t="s">
        <v>6834</v>
      </c>
    </row>
    <row r="2729" spans="51:75">
      <c r="AY2729" s="89" t="e">
        <f>VLOOKUP(C2729,#REF!, 2,FALSE)</f>
        <v>#REF!</v>
      </c>
      <c r="BM2729" s="61" t="s">
        <v>6835</v>
      </c>
      <c r="BN2729" s="61" t="s">
        <v>660</v>
      </c>
      <c r="BO2729" s="61" t="s">
        <v>866</v>
      </c>
      <c r="BU2729" s="61" t="s">
        <v>6835</v>
      </c>
      <c r="BV2729" s="61" t="s">
        <v>660</v>
      </c>
      <c r="BW2729" s="61" t="s">
        <v>866</v>
      </c>
    </row>
    <row r="2730" spans="51:75">
      <c r="AY2730" s="89" t="e">
        <f>VLOOKUP(C2730,#REF!, 2,FALSE)</f>
        <v>#REF!</v>
      </c>
      <c r="BM2730" s="61" t="s">
        <v>1238</v>
      </c>
      <c r="BN2730" s="61" t="s">
        <v>671</v>
      </c>
      <c r="BO2730" s="61" t="s">
        <v>1266</v>
      </c>
      <c r="BU2730" s="61" t="s">
        <v>1238</v>
      </c>
      <c r="BV2730" s="61" t="s">
        <v>671</v>
      </c>
      <c r="BW2730" s="61" t="s">
        <v>1266</v>
      </c>
    </row>
    <row r="2731" spans="51:75">
      <c r="AY2731" s="89" t="e">
        <f>VLOOKUP(C2731,#REF!, 2,FALSE)</f>
        <v>#REF!</v>
      </c>
      <c r="BM2731" s="61" t="s">
        <v>6836</v>
      </c>
      <c r="BN2731" s="61" t="s">
        <v>1141</v>
      </c>
      <c r="BO2731" s="61" t="s">
        <v>6251</v>
      </c>
      <c r="BU2731" s="61" t="s">
        <v>6836</v>
      </c>
      <c r="BV2731" s="61" t="s">
        <v>1141</v>
      </c>
      <c r="BW2731" s="61" t="s">
        <v>6251</v>
      </c>
    </row>
    <row r="2732" spans="51:75">
      <c r="AY2732" s="89" t="e">
        <f>VLOOKUP(C2732,#REF!, 2,FALSE)</f>
        <v>#REF!</v>
      </c>
      <c r="BM2732" s="61" t="s">
        <v>6838</v>
      </c>
      <c r="BN2732" s="61" t="s">
        <v>3007</v>
      </c>
      <c r="BO2732" s="61" t="s">
        <v>5037</v>
      </c>
      <c r="BU2732" s="61" t="s">
        <v>6838</v>
      </c>
      <c r="BV2732" s="61" t="s">
        <v>3007</v>
      </c>
      <c r="BW2732" s="61" t="s">
        <v>5037</v>
      </c>
    </row>
    <row r="2733" spans="51:75">
      <c r="AY2733" s="89" t="e">
        <f>VLOOKUP(C2733,#REF!, 2,FALSE)</f>
        <v>#REF!</v>
      </c>
      <c r="BM2733" s="61" t="s">
        <v>6839</v>
      </c>
      <c r="BN2733" s="61" t="s">
        <v>660</v>
      </c>
      <c r="BO2733" s="61" t="s">
        <v>4068</v>
      </c>
      <c r="BU2733" s="61" t="s">
        <v>6839</v>
      </c>
      <c r="BV2733" s="61" t="s">
        <v>660</v>
      </c>
      <c r="BW2733" s="61" t="s">
        <v>4068</v>
      </c>
    </row>
    <row r="2734" spans="51:75">
      <c r="AY2734" s="89" t="e">
        <f>VLOOKUP(C2734,#REF!, 2,FALSE)</f>
        <v>#REF!</v>
      </c>
      <c r="BM2734" s="61" t="s">
        <v>6840</v>
      </c>
      <c r="BN2734" s="61" t="s">
        <v>660</v>
      </c>
      <c r="BO2734" s="61" t="s">
        <v>6841</v>
      </c>
      <c r="BU2734" s="61" t="s">
        <v>6840</v>
      </c>
      <c r="BV2734" s="61" t="s">
        <v>660</v>
      </c>
      <c r="BW2734" s="61" t="s">
        <v>6841</v>
      </c>
    </row>
    <row r="2735" spans="51:75">
      <c r="AY2735" s="89" t="e">
        <f>VLOOKUP(C2735,#REF!, 2,FALSE)</f>
        <v>#REF!</v>
      </c>
      <c r="BM2735" s="61" t="s">
        <v>6842</v>
      </c>
      <c r="BN2735" s="61" t="s">
        <v>660</v>
      </c>
      <c r="BO2735" s="61" t="s">
        <v>6183</v>
      </c>
      <c r="BU2735" s="61" t="s">
        <v>6842</v>
      </c>
      <c r="BV2735" s="61" t="s">
        <v>660</v>
      </c>
      <c r="BW2735" s="61" t="s">
        <v>6183</v>
      </c>
    </row>
    <row r="2736" spans="51:75">
      <c r="AY2736" s="89" t="e">
        <f>VLOOKUP(C2736,#REF!, 2,FALSE)</f>
        <v>#REF!</v>
      </c>
      <c r="BM2736" s="61" t="s">
        <v>6843</v>
      </c>
      <c r="BN2736" s="61" t="s">
        <v>1271</v>
      </c>
      <c r="BO2736" s="61" t="s">
        <v>6832</v>
      </c>
      <c r="BU2736" s="61" t="s">
        <v>6843</v>
      </c>
      <c r="BV2736" s="61" t="s">
        <v>1271</v>
      </c>
      <c r="BW2736" s="61" t="s">
        <v>6832</v>
      </c>
    </row>
    <row r="2737" spans="51:75">
      <c r="AY2737" s="89" t="e">
        <f>VLOOKUP(C2737,#REF!, 2,FALSE)</f>
        <v>#REF!</v>
      </c>
      <c r="BM2737" s="61" t="s">
        <v>6844</v>
      </c>
      <c r="BN2737" s="61" t="s">
        <v>1344</v>
      </c>
      <c r="BO2737" s="61" t="s">
        <v>727</v>
      </c>
      <c r="BU2737" s="61" t="s">
        <v>6844</v>
      </c>
      <c r="BV2737" s="61" t="s">
        <v>1344</v>
      </c>
      <c r="BW2737" s="61" t="s">
        <v>727</v>
      </c>
    </row>
    <row r="2738" spans="51:75">
      <c r="AY2738" s="89" t="e">
        <f>VLOOKUP(C2738,#REF!, 2,FALSE)</f>
        <v>#REF!</v>
      </c>
      <c r="BM2738" s="61" t="s">
        <v>6845</v>
      </c>
      <c r="BN2738" s="61" t="s">
        <v>660</v>
      </c>
      <c r="BO2738" s="61" t="s">
        <v>6846</v>
      </c>
      <c r="BU2738" s="61" t="s">
        <v>6845</v>
      </c>
      <c r="BV2738" s="61" t="s">
        <v>660</v>
      </c>
      <c r="BW2738" s="61" t="s">
        <v>6846</v>
      </c>
    </row>
    <row r="2739" spans="51:75">
      <c r="AY2739" s="89" t="e">
        <f>VLOOKUP(C2739,#REF!, 2,FALSE)</f>
        <v>#REF!</v>
      </c>
      <c r="BM2739" s="61" t="s">
        <v>1239</v>
      </c>
      <c r="BN2739" s="61" t="s">
        <v>1141</v>
      </c>
      <c r="BO2739" s="61" t="s">
        <v>6846</v>
      </c>
      <c r="BU2739" s="61" t="s">
        <v>1239</v>
      </c>
      <c r="BV2739" s="61" t="s">
        <v>1141</v>
      </c>
      <c r="BW2739" s="61" t="s">
        <v>6846</v>
      </c>
    </row>
    <row r="2740" spans="51:75">
      <c r="AY2740" s="89" t="e">
        <f>VLOOKUP(C2740,#REF!, 2,FALSE)</f>
        <v>#REF!</v>
      </c>
      <c r="BM2740" s="61" t="s">
        <v>6847</v>
      </c>
      <c r="BN2740" s="61" t="s">
        <v>659</v>
      </c>
      <c r="BO2740" s="61" t="s">
        <v>2653</v>
      </c>
      <c r="BU2740" s="61" t="s">
        <v>6847</v>
      </c>
      <c r="BV2740" s="61" t="s">
        <v>659</v>
      </c>
      <c r="BW2740" s="61" t="s">
        <v>2653</v>
      </c>
    </row>
    <row r="2741" spans="51:75">
      <c r="AY2741" s="89" t="e">
        <f>VLOOKUP(C2741,#REF!, 2,FALSE)</f>
        <v>#REF!</v>
      </c>
      <c r="BM2741" s="61" t="s">
        <v>6848</v>
      </c>
      <c r="BN2741" s="61" t="s">
        <v>3007</v>
      </c>
      <c r="BO2741" s="61" t="s">
        <v>1010</v>
      </c>
      <c r="BU2741" s="61" t="s">
        <v>6848</v>
      </c>
      <c r="BV2741" s="61" t="s">
        <v>3007</v>
      </c>
      <c r="BW2741" s="61" t="s">
        <v>1010</v>
      </c>
    </row>
    <row r="2742" spans="51:75">
      <c r="AY2742" s="89" t="e">
        <f>VLOOKUP(C2742,#REF!, 2,FALSE)</f>
        <v>#REF!</v>
      </c>
      <c r="BM2742" s="61" t="s">
        <v>6849</v>
      </c>
      <c r="BN2742" s="61" t="s">
        <v>3007</v>
      </c>
      <c r="BO2742" s="61" t="s">
        <v>4334</v>
      </c>
      <c r="BU2742" s="61" t="s">
        <v>6849</v>
      </c>
      <c r="BV2742" s="61" t="s">
        <v>3007</v>
      </c>
      <c r="BW2742" s="61" t="s">
        <v>4334</v>
      </c>
    </row>
    <row r="2743" spans="51:75">
      <c r="AY2743" s="89" t="e">
        <f>VLOOKUP(C2743,#REF!, 2,FALSE)</f>
        <v>#REF!</v>
      </c>
      <c r="BM2743" s="61" t="s">
        <v>6850</v>
      </c>
      <c r="BN2743" s="61" t="s">
        <v>1344</v>
      </c>
      <c r="BO2743" s="61" t="s">
        <v>2262</v>
      </c>
      <c r="BU2743" s="61" t="s">
        <v>6850</v>
      </c>
      <c r="BV2743" s="61" t="s">
        <v>1344</v>
      </c>
      <c r="BW2743" s="61" t="s">
        <v>2262</v>
      </c>
    </row>
    <row r="2744" spans="51:75">
      <c r="AY2744" s="89" t="e">
        <f>VLOOKUP(C2744,#REF!, 2,FALSE)</f>
        <v>#REF!</v>
      </c>
      <c r="BM2744" s="61" t="s">
        <v>6852</v>
      </c>
      <c r="BN2744" s="61" t="s">
        <v>625</v>
      </c>
      <c r="BO2744" s="61" t="s">
        <v>1869</v>
      </c>
      <c r="BU2744" s="61" t="s">
        <v>6852</v>
      </c>
      <c r="BV2744" s="61" t="s">
        <v>625</v>
      </c>
      <c r="BW2744" s="61" t="s">
        <v>1869</v>
      </c>
    </row>
    <row r="2745" spans="51:75">
      <c r="AY2745" s="89" t="e">
        <f>VLOOKUP(C2745,#REF!, 2,FALSE)</f>
        <v>#REF!</v>
      </c>
      <c r="BM2745" s="61" t="s">
        <v>6853</v>
      </c>
      <c r="BN2745" s="61" t="s">
        <v>1274</v>
      </c>
      <c r="BO2745" s="61" t="s">
        <v>6854</v>
      </c>
      <c r="BU2745" s="61" t="s">
        <v>6853</v>
      </c>
      <c r="BV2745" s="61" t="s">
        <v>1274</v>
      </c>
      <c r="BW2745" s="61" t="s">
        <v>6854</v>
      </c>
    </row>
    <row r="2746" spans="51:75">
      <c r="AY2746" s="89" t="e">
        <f>VLOOKUP(C2746,#REF!, 2,FALSE)</f>
        <v>#REF!</v>
      </c>
      <c r="BM2746" s="61" t="s">
        <v>1240</v>
      </c>
      <c r="BN2746" s="61" t="s">
        <v>3254</v>
      </c>
      <c r="BO2746" s="61" t="s">
        <v>4486</v>
      </c>
      <c r="BU2746" s="61" t="s">
        <v>1240</v>
      </c>
      <c r="BV2746" s="61" t="s">
        <v>3254</v>
      </c>
      <c r="BW2746" s="61" t="s">
        <v>4486</v>
      </c>
    </row>
    <row r="2747" spans="51:75">
      <c r="AY2747" s="89" t="e">
        <f>VLOOKUP(C2747,#REF!, 2,FALSE)</f>
        <v>#REF!</v>
      </c>
      <c r="BM2747" s="61" t="s">
        <v>1241</v>
      </c>
      <c r="BN2747" s="61" t="s">
        <v>3047</v>
      </c>
      <c r="BO2747" s="61" t="s">
        <v>6855</v>
      </c>
      <c r="BU2747" s="61" t="s">
        <v>1241</v>
      </c>
      <c r="BV2747" s="61" t="s">
        <v>3047</v>
      </c>
      <c r="BW2747" s="61" t="s">
        <v>6855</v>
      </c>
    </row>
    <row r="2748" spans="51:75">
      <c r="AY2748" s="89" t="e">
        <f>VLOOKUP(C2748,#REF!, 2,FALSE)</f>
        <v>#REF!</v>
      </c>
      <c r="BM2748" s="61" t="s">
        <v>6856</v>
      </c>
      <c r="BN2748" s="61" t="s">
        <v>864</v>
      </c>
      <c r="BO2748" s="61" t="s">
        <v>1056</v>
      </c>
      <c r="BU2748" s="61" t="s">
        <v>6856</v>
      </c>
      <c r="BV2748" s="61" t="s">
        <v>864</v>
      </c>
      <c r="BW2748" s="61" t="s">
        <v>1056</v>
      </c>
    </row>
    <row r="2749" spans="51:75">
      <c r="AY2749" s="89" t="e">
        <f>VLOOKUP(C2749,#REF!, 2,FALSE)</f>
        <v>#REF!</v>
      </c>
      <c r="BM2749" s="61" t="s">
        <v>6857</v>
      </c>
      <c r="BN2749" s="61" t="s">
        <v>16990</v>
      </c>
      <c r="BO2749" s="61" t="s">
        <v>6858</v>
      </c>
      <c r="BU2749" s="61" t="s">
        <v>6857</v>
      </c>
      <c r="BV2749" s="61" t="s">
        <v>16990</v>
      </c>
      <c r="BW2749" s="61" t="s">
        <v>6858</v>
      </c>
    </row>
    <row r="2750" spans="51:75">
      <c r="AY2750" s="89" t="e">
        <f>VLOOKUP(C2750,#REF!, 2,FALSE)</f>
        <v>#REF!</v>
      </c>
      <c r="BM2750" s="61" t="s">
        <v>1242</v>
      </c>
      <c r="BN2750" s="61" t="s">
        <v>1344</v>
      </c>
      <c r="BO2750" s="61" t="s">
        <v>6855</v>
      </c>
      <c r="BU2750" s="61" t="s">
        <v>1242</v>
      </c>
      <c r="BV2750" s="61" t="s">
        <v>1344</v>
      </c>
      <c r="BW2750" s="61" t="s">
        <v>6855</v>
      </c>
    </row>
    <row r="2751" spans="51:75">
      <c r="AY2751" s="89" t="e">
        <f>VLOOKUP(C2751,#REF!, 2,FALSE)</f>
        <v>#REF!</v>
      </c>
      <c r="BM2751" s="61" t="s">
        <v>6859</v>
      </c>
      <c r="BN2751" s="61" t="s">
        <v>1344</v>
      </c>
      <c r="BO2751" s="61" t="s">
        <v>6860</v>
      </c>
      <c r="BU2751" s="61" t="s">
        <v>6859</v>
      </c>
      <c r="BV2751" s="61" t="s">
        <v>1344</v>
      </c>
      <c r="BW2751" s="61" t="s">
        <v>6860</v>
      </c>
    </row>
    <row r="2752" spans="51:75">
      <c r="AY2752" s="89" t="e">
        <f>VLOOKUP(C2752,#REF!, 2,FALSE)</f>
        <v>#REF!</v>
      </c>
      <c r="BM2752" s="61" t="s">
        <v>6861</v>
      </c>
      <c r="BN2752" s="61" t="s">
        <v>625</v>
      </c>
      <c r="BO2752" s="61" t="s">
        <v>3538</v>
      </c>
      <c r="BU2752" s="61" t="s">
        <v>6861</v>
      </c>
      <c r="BV2752" s="61" t="s">
        <v>625</v>
      </c>
      <c r="BW2752" s="61" t="s">
        <v>3538</v>
      </c>
    </row>
    <row r="2753" spans="51:75">
      <c r="AY2753" s="89" t="e">
        <f>VLOOKUP(C2753,#REF!, 2,FALSE)</f>
        <v>#REF!</v>
      </c>
      <c r="BM2753" s="61" t="s">
        <v>6862</v>
      </c>
      <c r="BN2753" s="61" t="s">
        <v>671</v>
      </c>
      <c r="BO2753" s="61" t="s">
        <v>6863</v>
      </c>
      <c r="BU2753" s="61" t="s">
        <v>6862</v>
      </c>
      <c r="BV2753" s="61" t="s">
        <v>671</v>
      </c>
      <c r="BW2753" s="61" t="s">
        <v>6863</v>
      </c>
    </row>
    <row r="2754" spans="51:75">
      <c r="AY2754" s="89" t="e">
        <f>VLOOKUP(C2754,#REF!, 2,FALSE)</f>
        <v>#REF!</v>
      </c>
      <c r="BM2754" s="61" t="s">
        <v>6864</v>
      </c>
      <c r="BN2754" s="61" t="s">
        <v>16990</v>
      </c>
      <c r="BO2754" s="61" t="s">
        <v>5603</v>
      </c>
      <c r="BU2754" s="61" t="s">
        <v>6864</v>
      </c>
      <c r="BV2754" s="61" t="s">
        <v>16990</v>
      </c>
      <c r="BW2754" s="61" t="s">
        <v>5603</v>
      </c>
    </row>
    <row r="2755" spans="51:75">
      <c r="AY2755" s="89" t="e">
        <f>VLOOKUP(C2755,#REF!, 2,FALSE)</f>
        <v>#REF!</v>
      </c>
      <c r="BM2755" s="61" t="s">
        <v>6865</v>
      </c>
      <c r="BN2755" s="61" t="s">
        <v>3047</v>
      </c>
      <c r="BO2755" s="61" t="s">
        <v>772</v>
      </c>
      <c r="BU2755" s="61" t="s">
        <v>6865</v>
      </c>
      <c r="BV2755" s="61" t="s">
        <v>3047</v>
      </c>
      <c r="BW2755" s="61" t="s">
        <v>772</v>
      </c>
    </row>
    <row r="2756" spans="51:75">
      <c r="AY2756" s="89" t="e">
        <f>VLOOKUP(C2756,#REF!, 2,FALSE)</f>
        <v>#REF!</v>
      </c>
      <c r="BM2756" s="61" t="s">
        <v>1243</v>
      </c>
      <c r="BN2756" s="61" t="s">
        <v>16990</v>
      </c>
      <c r="BO2756" s="61" t="s">
        <v>2806</v>
      </c>
      <c r="BU2756" s="61" t="s">
        <v>1243</v>
      </c>
      <c r="BV2756" s="61" t="s">
        <v>16990</v>
      </c>
      <c r="BW2756" s="61" t="s">
        <v>2806</v>
      </c>
    </row>
    <row r="2757" spans="51:75">
      <c r="AY2757" s="89" t="e">
        <f>VLOOKUP(C2757,#REF!, 2,FALSE)</f>
        <v>#REF!</v>
      </c>
      <c r="BM2757" s="61" t="s">
        <v>6866</v>
      </c>
      <c r="BN2757" s="61" t="s">
        <v>3254</v>
      </c>
      <c r="BO2757" s="61" t="s">
        <v>6867</v>
      </c>
      <c r="BU2757" s="61" t="s">
        <v>6866</v>
      </c>
      <c r="BV2757" s="61" t="s">
        <v>3254</v>
      </c>
      <c r="BW2757" s="61" t="s">
        <v>6867</v>
      </c>
    </row>
    <row r="2758" spans="51:75">
      <c r="AY2758" s="89" t="e">
        <f>VLOOKUP(C2758,#REF!, 2,FALSE)</f>
        <v>#REF!</v>
      </c>
      <c r="BM2758" s="61" t="s">
        <v>6868</v>
      </c>
      <c r="BN2758" s="61" t="s">
        <v>660</v>
      </c>
      <c r="BO2758" s="61" t="s">
        <v>3017</v>
      </c>
      <c r="BU2758" s="61" t="s">
        <v>6868</v>
      </c>
      <c r="BV2758" s="61" t="s">
        <v>660</v>
      </c>
      <c r="BW2758" s="61" t="s">
        <v>3017</v>
      </c>
    </row>
    <row r="2759" spans="51:75">
      <c r="AY2759" s="89" t="e">
        <f>VLOOKUP(C2759,#REF!, 2,FALSE)</f>
        <v>#REF!</v>
      </c>
      <c r="BM2759" s="61" t="s">
        <v>6869</v>
      </c>
      <c r="BN2759" s="61" t="s">
        <v>671</v>
      </c>
      <c r="BO2759" s="61" t="s">
        <v>6570</v>
      </c>
      <c r="BU2759" s="61" t="s">
        <v>6869</v>
      </c>
      <c r="BV2759" s="61" t="s">
        <v>671</v>
      </c>
      <c r="BW2759" s="61" t="s">
        <v>6570</v>
      </c>
    </row>
    <row r="2760" spans="51:75">
      <c r="AY2760" s="89" t="e">
        <f>VLOOKUP(C2760,#REF!, 2,FALSE)</f>
        <v>#REF!</v>
      </c>
      <c r="BM2760" s="61" t="s">
        <v>6870</v>
      </c>
      <c r="BN2760" s="61" t="s">
        <v>17000</v>
      </c>
      <c r="BO2760" s="61" t="s">
        <v>6633</v>
      </c>
      <c r="BU2760" s="61" t="s">
        <v>6870</v>
      </c>
      <c r="BV2760" s="61" t="s">
        <v>17000</v>
      </c>
      <c r="BW2760" s="61" t="s">
        <v>6633</v>
      </c>
    </row>
    <row r="2761" spans="51:75">
      <c r="AY2761" s="89" t="e">
        <f>VLOOKUP(C2761,#REF!, 2,FALSE)</f>
        <v>#REF!</v>
      </c>
      <c r="BM2761" s="61" t="s">
        <v>1244</v>
      </c>
      <c r="BN2761" s="61" t="s">
        <v>3047</v>
      </c>
      <c r="BO2761" s="61" t="s">
        <v>6871</v>
      </c>
      <c r="BU2761" s="61" t="s">
        <v>1244</v>
      </c>
      <c r="BV2761" s="61" t="s">
        <v>3047</v>
      </c>
      <c r="BW2761" s="61" t="s">
        <v>6871</v>
      </c>
    </row>
    <row r="2762" spans="51:75">
      <c r="AY2762" s="89" t="e">
        <f>VLOOKUP(C2762,#REF!, 2,FALSE)</f>
        <v>#REF!</v>
      </c>
      <c r="BM2762" s="61" t="s">
        <v>6872</v>
      </c>
      <c r="BN2762" s="61" t="s">
        <v>3007</v>
      </c>
      <c r="BO2762" s="61" t="s">
        <v>1337</v>
      </c>
      <c r="BU2762" s="61" t="s">
        <v>6872</v>
      </c>
      <c r="BV2762" s="61" t="s">
        <v>3007</v>
      </c>
      <c r="BW2762" s="61" t="s">
        <v>1337</v>
      </c>
    </row>
    <row r="2763" spans="51:75">
      <c r="AY2763" s="89" t="e">
        <f>VLOOKUP(C2763,#REF!, 2,FALSE)</f>
        <v>#REF!</v>
      </c>
      <c r="BM2763" s="61" t="s">
        <v>6873</v>
      </c>
      <c r="BN2763" s="61" t="s">
        <v>864</v>
      </c>
      <c r="BO2763" s="61" t="s">
        <v>6875</v>
      </c>
      <c r="BU2763" s="61" t="s">
        <v>6873</v>
      </c>
      <c r="BV2763" s="61" t="s">
        <v>864</v>
      </c>
      <c r="BW2763" s="61" t="s">
        <v>6875</v>
      </c>
    </row>
    <row r="2764" spans="51:75">
      <c r="AY2764" s="89" t="e">
        <f>VLOOKUP(C2764,#REF!, 2,FALSE)</f>
        <v>#REF!</v>
      </c>
      <c r="BM2764" s="61" t="s">
        <v>1245</v>
      </c>
      <c r="BN2764" s="61" t="s">
        <v>2981</v>
      </c>
      <c r="BO2764" s="61" t="s">
        <v>6876</v>
      </c>
      <c r="BU2764" s="61" t="s">
        <v>1245</v>
      </c>
      <c r="BV2764" s="61" t="s">
        <v>2981</v>
      </c>
      <c r="BW2764" s="61" t="s">
        <v>6876</v>
      </c>
    </row>
    <row r="2765" spans="51:75">
      <c r="AY2765" s="89" t="e">
        <f>VLOOKUP(C2765,#REF!, 2,FALSE)</f>
        <v>#REF!</v>
      </c>
      <c r="BM2765" s="61" t="s">
        <v>6877</v>
      </c>
      <c r="BN2765" s="61" t="s">
        <v>3007</v>
      </c>
      <c r="BO2765" s="61" t="s">
        <v>6878</v>
      </c>
      <c r="BU2765" s="61" t="s">
        <v>6877</v>
      </c>
      <c r="BV2765" s="61" t="s">
        <v>3007</v>
      </c>
      <c r="BW2765" s="61" t="s">
        <v>6878</v>
      </c>
    </row>
    <row r="2766" spans="51:75">
      <c r="AY2766" s="89" t="e">
        <f>VLOOKUP(C2766,#REF!, 2,FALSE)</f>
        <v>#REF!</v>
      </c>
      <c r="BM2766" s="61" t="s">
        <v>1246</v>
      </c>
      <c r="BN2766" s="61" t="s">
        <v>1271</v>
      </c>
      <c r="BO2766" s="61" t="s">
        <v>6879</v>
      </c>
      <c r="BU2766" s="61" t="s">
        <v>1246</v>
      </c>
      <c r="BV2766" s="61" t="s">
        <v>1271</v>
      </c>
      <c r="BW2766" s="61" t="s">
        <v>6879</v>
      </c>
    </row>
    <row r="2767" spans="51:75">
      <c r="AY2767" s="89" t="e">
        <f>VLOOKUP(C2767,#REF!, 2,FALSE)</f>
        <v>#REF!</v>
      </c>
      <c r="BM2767" s="61" t="s">
        <v>98</v>
      </c>
      <c r="BN2767" s="61" t="s">
        <v>625</v>
      </c>
      <c r="BO2767" s="61" t="s">
        <v>6880</v>
      </c>
      <c r="BU2767" s="61" t="s">
        <v>98</v>
      </c>
      <c r="BV2767" s="61" t="s">
        <v>625</v>
      </c>
      <c r="BW2767" s="61" t="s">
        <v>6880</v>
      </c>
    </row>
    <row r="2768" spans="51:75">
      <c r="AY2768" s="89" t="e">
        <f>VLOOKUP(C2768,#REF!, 2,FALSE)</f>
        <v>#REF!</v>
      </c>
      <c r="BM2768" s="61" t="s">
        <v>1247</v>
      </c>
      <c r="BN2768" s="61" t="s">
        <v>16990</v>
      </c>
      <c r="BO2768" s="61" t="s">
        <v>3745</v>
      </c>
      <c r="BU2768" s="61" t="s">
        <v>1247</v>
      </c>
      <c r="BV2768" s="61" t="s">
        <v>16990</v>
      </c>
      <c r="BW2768" s="61" t="s">
        <v>3745</v>
      </c>
    </row>
    <row r="2769" spans="51:75">
      <c r="AY2769" s="89" t="e">
        <f>VLOOKUP(C2769,#REF!, 2,FALSE)</f>
        <v>#REF!</v>
      </c>
      <c r="BM2769" s="61" t="s">
        <v>6881</v>
      </c>
      <c r="BN2769" s="61" t="s">
        <v>925</v>
      </c>
      <c r="BO2769" s="61" t="s">
        <v>4376</v>
      </c>
      <c r="BU2769" s="61" t="s">
        <v>6881</v>
      </c>
      <c r="BV2769" s="61" t="s">
        <v>925</v>
      </c>
      <c r="BW2769" s="61" t="s">
        <v>4376</v>
      </c>
    </row>
    <row r="2770" spans="51:75">
      <c r="AY2770" s="89" t="e">
        <f>VLOOKUP(C2770,#REF!, 2,FALSE)</f>
        <v>#REF!</v>
      </c>
      <c r="BM2770" s="61" t="s">
        <v>1248</v>
      </c>
      <c r="BN2770" s="61" t="s">
        <v>925</v>
      </c>
      <c r="BO2770" s="61" t="s">
        <v>1675</v>
      </c>
      <c r="BU2770" s="61" t="s">
        <v>1248</v>
      </c>
      <c r="BV2770" s="61" t="s">
        <v>925</v>
      </c>
      <c r="BW2770" s="61" t="s">
        <v>1675</v>
      </c>
    </row>
    <row r="2771" spans="51:75">
      <c r="AY2771" s="89" t="e">
        <f>VLOOKUP(C2771,#REF!, 2,FALSE)</f>
        <v>#REF!</v>
      </c>
      <c r="BM2771" s="61" t="s">
        <v>6882</v>
      </c>
      <c r="BN2771" s="61" t="s">
        <v>3204</v>
      </c>
      <c r="BO2771" s="61" t="s">
        <v>6883</v>
      </c>
      <c r="BU2771" s="61" t="s">
        <v>6882</v>
      </c>
      <c r="BV2771" s="61" t="s">
        <v>3204</v>
      </c>
      <c r="BW2771" s="61" t="s">
        <v>6883</v>
      </c>
    </row>
    <row r="2772" spans="51:75">
      <c r="AY2772" s="89" t="e">
        <f>VLOOKUP(C2772,#REF!, 2,FALSE)</f>
        <v>#REF!</v>
      </c>
      <c r="BM2772" s="61" t="s">
        <v>6884</v>
      </c>
      <c r="BN2772" s="61" t="s">
        <v>3204</v>
      </c>
      <c r="BO2772" s="61" t="s">
        <v>6885</v>
      </c>
      <c r="BU2772" s="61" t="s">
        <v>6884</v>
      </c>
      <c r="BV2772" s="61" t="s">
        <v>3204</v>
      </c>
      <c r="BW2772" s="61" t="s">
        <v>6885</v>
      </c>
    </row>
    <row r="2773" spans="51:75">
      <c r="AY2773" s="89" t="e">
        <f>VLOOKUP(C2773,#REF!, 2,FALSE)</f>
        <v>#REF!</v>
      </c>
      <c r="BM2773" s="61" t="s">
        <v>6887</v>
      </c>
      <c r="BN2773" s="61" t="s">
        <v>3007</v>
      </c>
      <c r="BO2773" s="61" t="s">
        <v>6888</v>
      </c>
      <c r="BU2773" s="61" t="s">
        <v>6887</v>
      </c>
      <c r="BV2773" s="61" t="s">
        <v>3007</v>
      </c>
      <c r="BW2773" s="61" t="s">
        <v>6888</v>
      </c>
    </row>
    <row r="2774" spans="51:75">
      <c r="AY2774" s="89" t="e">
        <f>VLOOKUP(C2774,#REF!, 2,FALSE)</f>
        <v>#REF!</v>
      </c>
      <c r="BM2774" s="61" t="s">
        <v>6889</v>
      </c>
      <c r="BN2774" s="61" t="s">
        <v>619</v>
      </c>
      <c r="BO2774" s="61" t="s">
        <v>6890</v>
      </c>
      <c r="BU2774" s="61" t="s">
        <v>6889</v>
      </c>
      <c r="BV2774" s="61" t="s">
        <v>619</v>
      </c>
      <c r="BW2774" s="61" t="s">
        <v>6890</v>
      </c>
    </row>
    <row r="2775" spans="51:75">
      <c r="AY2775" s="89" t="e">
        <f>VLOOKUP(C2775,#REF!, 2,FALSE)</f>
        <v>#REF!</v>
      </c>
      <c r="BM2775" s="61" t="s">
        <v>6891</v>
      </c>
      <c r="BN2775" s="61" t="s">
        <v>3204</v>
      </c>
      <c r="BO2775" s="61" t="s">
        <v>2314</v>
      </c>
      <c r="BU2775" s="61" t="s">
        <v>6891</v>
      </c>
      <c r="BV2775" s="61" t="s">
        <v>3204</v>
      </c>
      <c r="BW2775" s="61" t="s">
        <v>2314</v>
      </c>
    </row>
    <row r="2776" spans="51:75">
      <c r="AY2776" s="89" t="e">
        <f>VLOOKUP(C2776,#REF!, 2,FALSE)</f>
        <v>#REF!</v>
      </c>
      <c r="BM2776" s="61" t="s">
        <v>1249</v>
      </c>
      <c r="BN2776" s="61" t="s">
        <v>665</v>
      </c>
      <c r="BO2776" s="61" t="s">
        <v>5925</v>
      </c>
      <c r="BU2776" s="61" t="s">
        <v>1249</v>
      </c>
      <c r="BV2776" s="61" t="s">
        <v>665</v>
      </c>
      <c r="BW2776" s="61" t="s">
        <v>5925</v>
      </c>
    </row>
    <row r="2777" spans="51:75">
      <c r="AY2777" s="89" t="e">
        <f>VLOOKUP(C2777,#REF!, 2,FALSE)</f>
        <v>#REF!</v>
      </c>
      <c r="BM2777" s="61" t="s">
        <v>6892</v>
      </c>
      <c r="BN2777" s="61" t="s">
        <v>3089</v>
      </c>
      <c r="BO2777" s="61" t="s">
        <v>2985</v>
      </c>
      <c r="BU2777" s="61" t="s">
        <v>6892</v>
      </c>
      <c r="BV2777" s="61" t="s">
        <v>3089</v>
      </c>
      <c r="BW2777" s="61" t="s">
        <v>2985</v>
      </c>
    </row>
    <row r="2778" spans="51:75">
      <c r="AY2778" s="89" t="e">
        <f>VLOOKUP(C2778,#REF!, 2,FALSE)</f>
        <v>#REF!</v>
      </c>
      <c r="BM2778" s="61" t="s">
        <v>6893</v>
      </c>
      <c r="BN2778" s="61" t="s">
        <v>3089</v>
      </c>
      <c r="BO2778" s="61" t="s">
        <v>772</v>
      </c>
      <c r="BU2778" s="61" t="s">
        <v>6893</v>
      </c>
      <c r="BV2778" s="61" t="s">
        <v>3089</v>
      </c>
      <c r="BW2778" s="61" t="s">
        <v>772</v>
      </c>
    </row>
    <row r="2779" spans="51:75">
      <c r="AY2779" s="89" t="e">
        <f>VLOOKUP(C2779,#REF!, 2,FALSE)</f>
        <v>#REF!</v>
      </c>
      <c r="BM2779" s="61" t="s">
        <v>6894</v>
      </c>
      <c r="BN2779" s="61" t="s">
        <v>3007</v>
      </c>
      <c r="BO2779" s="61" t="s">
        <v>2985</v>
      </c>
      <c r="BU2779" s="61" t="s">
        <v>6894</v>
      </c>
      <c r="BV2779" s="61" t="s">
        <v>3007</v>
      </c>
      <c r="BW2779" s="61" t="s">
        <v>2985</v>
      </c>
    </row>
    <row r="2780" spans="51:75">
      <c r="AY2780" s="89" t="e">
        <f>VLOOKUP(C2780,#REF!, 2,FALSE)</f>
        <v>#REF!</v>
      </c>
      <c r="BM2780" s="61" t="s">
        <v>6895</v>
      </c>
      <c r="BN2780" s="61" t="s">
        <v>851</v>
      </c>
      <c r="BO2780" s="61" t="s">
        <v>6896</v>
      </c>
      <c r="BU2780" s="61" t="s">
        <v>6895</v>
      </c>
      <c r="BV2780" s="61" t="s">
        <v>851</v>
      </c>
      <c r="BW2780" s="61" t="s">
        <v>6896</v>
      </c>
    </row>
    <row r="2781" spans="51:75">
      <c r="AY2781" s="89" t="e">
        <f>VLOOKUP(C2781,#REF!, 2,FALSE)</f>
        <v>#REF!</v>
      </c>
      <c r="BM2781" s="61" t="s">
        <v>6897</v>
      </c>
      <c r="BN2781" s="61" t="s">
        <v>3204</v>
      </c>
      <c r="BO2781" s="61" t="s">
        <v>6898</v>
      </c>
      <c r="BU2781" s="61" t="s">
        <v>6897</v>
      </c>
      <c r="BV2781" s="61" t="s">
        <v>3204</v>
      </c>
      <c r="BW2781" s="61" t="s">
        <v>6898</v>
      </c>
    </row>
    <row r="2782" spans="51:75">
      <c r="AY2782" s="89" t="e">
        <f>VLOOKUP(C2782,#REF!, 2,FALSE)</f>
        <v>#REF!</v>
      </c>
      <c r="BM2782" s="61" t="s">
        <v>6899</v>
      </c>
      <c r="BN2782" s="61" t="s">
        <v>1344</v>
      </c>
      <c r="BO2782" s="61" t="s">
        <v>6900</v>
      </c>
      <c r="BU2782" s="61" t="s">
        <v>6899</v>
      </c>
      <c r="BV2782" s="61" t="s">
        <v>1344</v>
      </c>
      <c r="BW2782" s="61" t="s">
        <v>6900</v>
      </c>
    </row>
    <row r="2783" spans="51:75">
      <c r="AY2783" s="89" t="e">
        <f>VLOOKUP(C2783,#REF!, 2,FALSE)</f>
        <v>#REF!</v>
      </c>
      <c r="BM2783" s="61" t="s">
        <v>6901</v>
      </c>
      <c r="BN2783" s="61" t="s">
        <v>2981</v>
      </c>
      <c r="BO2783" s="61" t="s">
        <v>6902</v>
      </c>
      <c r="BU2783" s="61" t="s">
        <v>6901</v>
      </c>
      <c r="BV2783" s="61" t="s">
        <v>2981</v>
      </c>
      <c r="BW2783" s="61" t="s">
        <v>6902</v>
      </c>
    </row>
    <row r="2784" spans="51:75">
      <c r="AY2784" s="89" t="e">
        <f>VLOOKUP(C2784,#REF!, 2,FALSE)</f>
        <v>#REF!</v>
      </c>
      <c r="BM2784" s="61" t="s">
        <v>6903</v>
      </c>
      <c r="BN2784" s="61" t="s">
        <v>3004</v>
      </c>
      <c r="BO2784" s="61" t="s">
        <v>5491</v>
      </c>
      <c r="BU2784" s="61" t="s">
        <v>6903</v>
      </c>
      <c r="BV2784" s="61" t="s">
        <v>3004</v>
      </c>
      <c r="BW2784" s="61" t="s">
        <v>5491</v>
      </c>
    </row>
    <row r="2785" spans="51:75">
      <c r="AY2785" s="89" t="e">
        <f>VLOOKUP(C2785,#REF!, 2,FALSE)</f>
        <v>#REF!</v>
      </c>
      <c r="BM2785" s="61" t="s">
        <v>6904</v>
      </c>
      <c r="BN2785" s="61" t="s">
        <v>3099</v>
      </c>
      <c r="BO2785" s="61" t="s">
        <v>6905</v>
      </c>
      <c r="BU2785" s="61" t="s">
        <v>6904</v>
      </c>
      <c r="BV2785" s="61" t="s">
        <v>3099</v>
      </c>
      <c r="BW2785" s="61" t="s">
        <v>6905</v>
      </c>
    </row>
    <row r="2786" spans="51:75">
      <c r="AY2786" s="89" t="e">
        <f>VLOOKUP(C2786,#REF!, 2,FALSE)</f>
        <v>#REF!</v>
      </c>
      <c r="BM2786" s="61" t="s">
        <v>6906</v>
      </c>
      <c r="BN2786" s="61" t="s">
        <v>843</v>
      </c>
      <c r="BO2786" s="61" t="s">
        <v>2243</v>
      </c>
      <c r="BU2786" s="61" t="s">
        <v>6906</v>
      </c>
      <c r="BV2786" s="61" t="s">
        <v>843</v>
      </c>
      <c r="BW2786" s="61" t="s">
        <v>2243</v>
      </c>
    </row>
    <row r="2787" spans="51:75">
      <c r="AY2787" s="89" t="e">
        <f>VLOOKUP(C2787,#REF!, 2,FALSE)</f>
        <v>#REF!</v>
      </c>
      <c r="BM2787" s="61" t="s">
        <v>6907</v>
      </c>
      <c r="BN2787" s="61" t="s">
        <v>660</v>
      </c>
      <c r="BO2787" s="61" t="s">
        <v>6908</v>
      </c>
      <c r="BU2787" s="61" t="s">
        <v>6907</v>
      </c>
      <c r="BV2787" s="61" t="s">
        <v>660</v>
      </c>
      <c r="BW2787" s="61" t="s">
        <v>6908</v>
      </c>
    </row>
    <row r="2788" spans="51:75">
      <c r="AY2788" s="89" t="e">
        <f>VLOOKUP(C2788,#REF!, 2,FALSE)</f>
        <v>#REF!</v>
      </c>
      <c r="BM2788" s="61" t="s">
        <v>1250</v>
      </c>
      <c r="BN2788" s="61" t="s">
        <v>3204</v>
      </c>
      <c r="BO2788" s="61" t="s">
        <v>6909</v>
      </c>
      <c r="BU2788" s="61" t="s">
        <v>1250</v>
      </c>
      <c r="BV2788" s="61" t="s">
        <v>3204</v>
      </c>
      <c r="BW2788" s="61" t="s">
        <v>6909</v>
      </c>
    </row>
    <row r="2789" spans="51:75">
      <c r="AY2789" s="89" t="e">
        <f>VLOOKUP(C2789,#REF!, 2,FALSE)</f>
        <v>#REF!</v>
      </c>
      <c r="BM2789" s="61" t="s">
        <v>6910</v>
      </c>
      <c r="BN2789" s="61" t="s">
        <v>1344</v>
      </c>
      <c r="BO2789" s="61" t="s">
        <v>6911</v>
      </c>
      <c r="BU2789" s="61" t="s">
        <v>6910</v>
      </c>
      <c r="BV2789" s="61" t="s">
        <v>1344</v>
      </c>
      <c r="BW2789" s="61" t="s">
        <v>6911</v>
      </c>
    </row>
    <row r="2790" spans="51:75">
      <c r="AY2790" s="89" t="e">
        <f>VLOOKUP(C2790,#REF!, 2,FALSE)</f>
        <v>#REF!</v>
      </c>
      <c r="BM2790" s="61" t="s">
        <v>6912</v>
      </c>
      <c r="BN2790" s="61" t="s">
        <v>633</v>
      </c>
      <c r="BO2790" s="61" t="s">
        <v>6913</v>
      </c>
      <c r="BU2790" s="61" t="s">
        <v>6912</v>
      </c>
      <c r="BV2790" s="61" t="s">
        <v>633</v>
      </c>
      <c r="BW2790" s="61" t="s">
        <v>6913</v>
      </c>
    </row>
    <row r="2791" spans="51:75">
      <c r="AY2791" s="89" t="e">
        <f>VLOOKUP(C2791,#REF!, 2,FALSE)</f>
        <v>#REF!</v>
      </c>
      <c r="BM2791" s="61" t="s">
        <v>6916</v>
      </c>
      <c r="BN2791" s="61" t="s">
        <v>660</v>
      </c>
      <c r="BO2791" s="61" t="s">
        <v>3374</v>
      </c>
      <c r="BU2791" s="61" t="s">
        <v>6916</v>
      </c>
      <c r="BV2791" s="61" t="s">
        <v>660</v>
      </c>
      <c r="BW2791" s="61" t="s">
        <v>3374</v>
      </c>
    </row>
    <row r="2792" spans="51:75">
      <c r="AY2792" s="89" t="e">
        <f>VLOOKUP(C2792,#REF!, 2,FALSE)</f>
        <v>#REF!</v>
      </c>
      <c r="BM2792" s="61" t="s">
        <v>1251</v>
      </c>
      <c r="BN2792" s="61" t="s">
        <v>3204</v>
      </c>
      <c r="BO2792" s="61" t="s">
        <v>4035</v>
      </c>
      <c r="BU2792" s="61" t="s">
        <v>1251</v>
      </c>
      <c r="BV2792" s="61" t="s">
        <v>3204</v>
      </c>
      <c r="BW2792" s="61" t="s">
        <v>4035</v>
      </c>
    </row>
    <row r="2793" spans="51:75">
      <c r="AY2793" s="89" t="e">
        <f>VLOOKUP(C2793,#REF!, 2,FALSE)</f>
        <v>#REF!</v>
      </c>
      <c r="BM2793" s="61" t="s">
        <v>6919</v>
      </c>
      <c r="BN2793" s="61" t="s">
        <v>660</v>
      </c>
      <c r="BO2793" s="61" t="s">
        <v>6380</v>
      </c>
      <c r="BU2793" s="61" t="s">
        <v>6919</v>
      </c>
      <c r="BV2793" s="61" t="s">
        <v>660</v>
      </c>
      <c r="BW2793" s="61" t="s">
        <v>6380</v>
      </c>
    </row>
    <row r="2794" spans="51:75">
      <c r="AY2794" s="89" t="e">
        <f>VLOOKUP(C2794,#REF!, 2,FALSE)</f>
        <v>#REF!</v>
      </c>
      <c r="BM2794" s="61" t="s">
        <v>6921</v>
      </c>
      <c r="BN2794" s="61" t="s">
        <v>660</v>
      </c>
      <c r="BO2794" s="61" t="s">
        <v>6922</v>
      </c>
      <c r="BU2794" s="61" t="s">
        <v>6921</v>
      </c>
      <c r="BV2794" s="61" t="s">
        <v>660</v>
      </c>
      <c r="BW2794" s="61" t="s">
        <v>6922</v>
      </c>
    </row>
    <row r="2795" spans="51:75">
      <c r="AY2795" s="89" t="e">
        <f>VLOOKUP(C2795,#REF!, 2,FALSE)</f>
        <v>#REF!</v>
      </c>
      <c r="BM2795" s="61" t="s">
        <v>6923</v>
      </c>
      <c r="BN2795" s="61" t="s">
        <v>660</v>
      </c>
      <c r="BO2795" s="61" t="s">
        <v>1665</v>
      </c>
      <c r="BU2795" s="61" t="s">
        <v>6923</v>
      </c>
      <c r="BV2795" s="61" t="s">
        <v>660</v>
      </c>
      <c r="BW2795" s="61" t="s">
        <v>1665</v>
      </c>
    </row>
    <row r="2796" spans="51:75">
      <c r="AY2796" s="89" t="e">
        <f>VLOOKUP(C2796,#REF!, 2,FALSE)</f>
        <v>#REF!</v>
      </c>
      <c r="BM2796" s="61" t="s">
        <v>6924</v>
      </c>
      <c r="BN2796" s="61" t="s">
        <v>660</v>
      </c>
      <c r="BO2796" s="61" t="s">
        <v>6926</v>
      </c>
      <c r="BU2796" s="61" t="s">
        <v>6924</v>
      </c>
      <c r="BV2796" s="61" t="s">
        <v>660</v>
      </c>
      <c r="BW2796" s="61" t="s">
        <v>6926</v>
      </c>
    </row>
    <row r="2797" spans="51:75">
      <c r="AY2797" s="89" t="e">
        <f>VLOOKUP(C2797,#REF!, 2,FALSE)</f>
        <v>#REF!</v>
      </c>
      <c r="BM2797" s="61" t="s">
        <v>6928</v>
      </c>
      <c r="BN2797" s="61" t="s">
        <v>618</v>
      </c>
      <c r="BO2797" s="61" t="s">
        <v>6929</v>
      </c>
      <c r="BU2797" s="61" t="s">
        <v>6928</v>
      </c>
      <c r="BV2797" s="61" t="s">
        <v>618</v>
      </c>
      <c r="BW2797" s="61" t="s">
        <v>6929</v>
      </c>
    </row>
    <row r="2798" spans="51:75">
      <c r="AY2798" s="89" t="e">
        <f>VLOOKUP(C2798,#REF!, 2,FALSE)</f>
        <v>#REF!</v>
      </c>
      <c r="BM2798" s="61" t="s">
        <v>6930</v>
      </c>
      <c r="BN2798" s="61" t="s">
        <v>2981</v>
      </c>
      <c r="BO2798" s="61" t="s">
        <v>6931</v>
      </c>
      <c r="BU2798" s="61" t="s">
        <v>6930</v>
      </c>
      <c r="BV2798" s="61" t="s">
        <v>2981</v>
      </c>
      <c r="BW2798" s="61" t="s">
        <v>6931</v>
      </c>
    </row>
    <row r="2799" spans="51:75">
      <c r="AY2799" s="89" t="e">
        <f>VLOOKUP(C2799,#REF!, 2,FALSE)</f>
        <v>#REF!</v>
      </c>
      <c r="BM2799" s="61" t="s">
        <v>6932</v>
      </c>
      <c r="BN2799" s="61" t="s">
        <v>3254</v>
      </c>
      <c r="BO2799" s="61" t="s">
        <v>6933</v>
      </c>
      <c r="BU2799" s="61" t="s">
        <v>6932</v>
      </c>
      <c r="BV2799" s="61" t="s">
        <v>3254</v>
      </c>
      <c r="BW2799" s="61" t="s">
        <v>6933</v>
      </c>
    </row>
    <row r="2800" spans="51:75">
      <c r="AY2800" s="89" t="e">
        <f>VLOOKUP(C2800,#REF!, 2,FALSE)</f>
        <v>#REF!</v>
      </c>
      <c r="BM2800" s="61" t="s">
        <v>6934</v>
      </c>
      <c r="BN2800" s="61" t="s">
        <v>664</v>
      </c>
      <c r="BO2800" s="61" t="s">
        <v>6931</v>
      </c>
      <c r="BU2800" s="61" t="s">
        <v>6934</v>
      </c>
      <c r="BV2800" s="61" t="s">
        <v>664</v>
      </c>
      <c r="BW2800" s="61" t="s">
        <v>6931</v>
      </c>
    </row>
    <row r="2801" spans="51:75">
      <c r="AY2801" s="89" t="e">
        <f>VLOOKUP(C2801,#REF!, 2,FALSE)</f>
        <v>#REF!</v>
      </c>
      <c r="BM2801" s="61" t="s">
        <v>6935</v>
      </c>
      <c r="BN2801" s="61" t="s">
        <v>664</v>
      </c>
      <c r="BO2801" s="61" t="s">
        <v>6936</v>
      </c>
      <c r="BU2801" s="61" t="s">
        <v>6935</v>
      </c>
      <c r="BV2801" s="61" t="s">
        <v>664</v>
      </c>
      <c r="BW2801" s="61" t="s">
        <v>6936</v>
      </c>
    </row>
    <row r="2802" spans="51:75">
      <c r="AY2802" s="89" t="e">
        <f>VLOOKUP(C2802,#REF!, 2,FALSE)</f>
        <v>#REF!</v>
      </c>
      <c r="BM2802" s="61" t="s">
        <v>6938</v>
      </c>
      <c r="BN2802" s="61" t="s">
        <v>928</v>
      </c>
      <c r="BO2802" s="61" t="s">
        <v>6939</v>
      </c>
      <c r="BU2802" s="61" t="s">
        <v>6938</v>
      </c>
      <c r="BV2802" s="61" t="s">
        <v>928</v>
      </c>
      <c r="BW2802" s="61" t="s">
        <v>6939</v>
      </c>
    </row>
    <row r="2803" spans="51:75">
      <c r="AY2803" s="89" t="e">
        <f>VLOOKUP(C2803,#REF!, 2,FALSE)</f>
        <v>#REF!</v>
      </c>
      <c r="BM2803" s="61" t="s">
        <v>6940</v>
      </c>
      <c r="BN2803" s="61" t="s">
        <v>664</v>
      </c>
      <c r="BO2803" s="61" t="s">
        <v>6941</v>
      </c>
      <c r="BU2803" s="61" t="s">
        <v>6940</v>
      </c>
      <c r="BV2803" s="61" t="s">
        <v>664</v>
      </c>
      <c r="BW2803" s="61" t="s">
        <v>6941</v>
      </c>
    </row>
    <row r="2804" spans="51:75">
      <c r="AY2804" s="89" t="e">
        <f>VLOOKUP(C2804,#REF!, 2,FALSE)</f>
        <v>#REF!</v>
      </c>
      <c r="BM2804" s="61" t="s">
        <v>6942</v>
      </c>
      <c r="BN2804" s="61" t="s">
        <v>664</v>
      </c>
      <c r="BO2804" s="61" t="s">
        <v>6943</v>
      </c>
      <c r="BU2804" s="61" t="s">
        <v>6942</v>
      </c>
      <c r="BV2804" s="61" t="s">
        <v>664</v>
      </c>
      <c r="BW2804" s="61" t="s">
        <v>6943</v>
      </c>
    </row>
    <row r="2805" spans="51:75">
      <c r="AY2805" s="89" t="e">
        <f>VLOOKUP(C2805,#REF!, 2,FALSE)</f>
        <v>#REF!</v>
      </c>
      <c r="BM2805" s="61" t="s">
        <v>6944</v>
      </c>
      <c r="BN2805" s="61" t="s">
        <v>615</v>
      </c>
      <c r="BO2805" s="61" t="s">
        <v>2985</v>
      </c>
      <c r="BU2805" s="61" t="s">
        <v>6944</v>
      </c>
      <c r="BV2805" s="61" t="s">
        <v>615</v>
      </c>
      <c r="BW2805" s="61" t="s">
        <v>2985</v>
      </c>
    </row>
    <row r="2806" spans="51:75">
      <c r="AY2806" s="89" t="e">
        <f>VLOOKUP(C2806,#REF!, 2,FALSE)</f>
        <v>#REF!</v>
      </c>
      <c r="BM2806" s="61" t="s">
        <v>6946</v>
      </c>
      <c r="BN2806" s="61" t="s">
        <v>660</v>
      </c>
      <c r="BO2806" s="61" t="s">
        <v>5354</v>
      </c>
      <c r="BU2806" s="61" t="s">
        <v>6946</v>
      </c>
      <c r="BV2806" s="61" t="s">
        <v>660</v>
      </c>
      <c r="BW2806" s="61" t="s">
        <v>5354</v>
      </c>
    </row>
    <row r="2807" spans="51:75">
      <c r="AY2807" s="89" t="e">
        <f>VLOOKUP(C2807,#REF!, 2,FALSE)</f>
        <v>#REF!</v>
      </c>
      <c r="BM2807" s="61" t="s">
        <v>6947</v>
      </c>
      <c r="BN2807" s="61" t="s">
        <v>627</v>
      </c>
      <c r="BO2807" s="61" t="s">
        <v>6948</v>
      </c>
      <c r="BU2807" s="61" t="s">
        <v>6947</v>
      </c>
      <c r="BV2807" s="61" t="s">
        <v>627</v>
      </c>
      <c r="BW2807" s="61" t="s">
        <v>6948</v>
      </c>
    </row>
    <row r="2808" spans="51:75">
      <c r="AY2808" s="89" t="e">
        <f>VLOOKUP(C2808,#REF!, 2,FALSE)</f>
        <v>#REF!</v>
      </c>
      <c r="BM2808" s="61" t="s">
        <v>6949</v>
      </c>
      <c r="BN2808" s="61" t="s">
        <v>801</v>
      </c>
      <c r="BO2808" s="61" t="s">
        <v>6950</v>
      </c>
      <c r="BU2808" s="61" t="s">
        <v>6949</v>
      </c>
      <c r="BV2808" s="61" t="s">
        <v>801</v>
      </c>
      <c r="BW2808" s="61" t="s">
        <v>6950</v>
      </c>
    </row>
    <row r="2809" spans="51:75">
      <c r="AY2809" s="89" t="e">
        <f>VLOOKUP(C2809,#REF!, 2,FALSE)</f>
        <v>#REF!</v>
      </c>
      <c r="BM2809" s="61" t="s">
        <v>6951</v>
      </c>
      <c r="BN2809" s="61" t="s">
        <v>16990</v>
      </c>
      <c r="BO2809" s="61" t="s">
        <v>772</v>
      </c>
      <c r="BU2809" s="61" t="s">
        <v>6951</v>
      </c>
      <c r="BV2809" s="61" t="s">
        <v>16990</v>
      </c>
      <c r="BW2809" s="61" t="s">
        <v>772</v>
      </c>
    </row>
    <row r="2810" spans="51:75">
      <c r="AY2810" s="89" t="e">
        <f>VLOOKUP(C2810,#REF!, 2,FALSE)</f>
        <v>#REF!</v>
      </c>
      <c r="BM2810" s="61" t="s">
        <v>1252</v>
      </c>
      <c r="BN2810" s="61" t="s">
        <v>1281</v>
      </c>
      <c r="BO2810" s="61" t="s">
        <v>3931</v>
      </c>
      <c r="BU2810" s="61" t="s">
        <v>1252</v>
      </c>
      <c r="BV2810" s="61" t="s">
        <v>1281</v>
      </c>
      <c r="BW2810" s="61" t="s">
        <v>3931</v>
      </c>
    </row>
    <row r="2811" spans="51:75">
      <c r="AY2811" s="89" t="e">
        <f>VLOOKUP(C2811,#REF!, 2,FALSE)</f>
        <v>#REF!</v>
      </c>
      <c r="BM2811" s="61" t="s">
        <v>1253</v>
      </c>
      <c r="BN2811" s="61" t="s">
        <v>1281</v>
      </c>
      <c r="BO2811" s="61" t="s">
        <v>6952</v>
      </c>
      <c r="BU2811" s="61" t="s">
        <v>1253</v>
      </c>
      <c r="BV2811" s="61" t="s">
        <v>1281</v>
      </c>
      <c r="BW2811" s="61" t="s">
        <v>6952</v>
      </c>
    </row>
    <row r="2812" spans="51:75">
      <c r="AY2812" s="89" t="e">
        <f>VLOOKUP(C2812,#REF!, 2,FALSE)</f>
        <v>#REF!</v>
      </c>
      <c r="BM2812" s="61" t="s">
        <v>6954</v>
      </c>
      <c r="BN2812" s="61" t="s">
        <v>782</v>
      </c>
      <c r="BO2812" s="61" t="s">
        <v>6955</v>
      </c>
      <c r="BU2812" s="61" t="s">
        <v>6954</v>
      </c>
      <c r="BV2812" s="61" t="s">
        <v>782</v>
      </c>
      <c r="BW2812" s="61" t="s">
        <v>6955</v>
      </c>
    </row>
    <row r="2813" spans="51:75">
      <c r="AY2813" s="89" t="e">
        <f>VLOOKUP(C2813,#REF!, 2,FALSE)</f>
        <v>#REF!</v>
      </c>
      <c r="BM2813" s="61" t="s">
        <v>6956</v>
      </c>
      <c r="BN2813" s="61" t="s">
        <v>17001</v>
      </c>
      <c r="BO2813" s="61" t="s">
        <v>6957</v>
      </c>
      <c r="BU2813" s="61" t="s">
        <v>6956</v>
      </c>
      <c r="BV2813" s="61" t="s">
        <v>17001</v>
      </c>
      <c r="BW2813" s="61" t="s">
        <v>6957</v>
      </c>
    </row>
    <row r="2814" spans="51:75">
      <c r="AY2814" s="89" t="e">
        <f>VLOOKUP(C2814,#REF!, 2,FALSE)</f>
        <v>#REF!</v>
      </c>
      <c r="BM2814" s="61" t="s">
        <v>6958</v>
      </c>
      <c r="BN2814" s="61" t="s">
        <v>3004</v>
      </c>
      <c r="BO2814" s="61" t="s">
        <v>2985</v>
      </c>
      <c r="BU2814" s="61" t="s">
        <v>6958</v>
      </c>
      <c r="BV2814" s="61" t="s">
        <v>3004</v>
      </c>
      <c r="BW2814" s="61" t="s">
        <v>2985</v>
      </c>
    </row>
    <row r="2815" spans="51:75">
      <c r="AY2815" s="89" t="e">
        <f>VLOOKUP(C2815,#REF!, 2,FALSE)</f>
        <v>#REF!</v>
      </c>
      <c r="BM2815" s="61" t="s">
        <v>6960</v>
      </c>
      <c r="BN2815" s="61" t="s">
        <v>851</v>
      </c>
      <c r="BO2815" s="61" t="s">
        <v>6961</v>
      </c>
      <c r="BU2815" s="61" t="s">
        <v>6960</v>
      </c>
      <c r="BV2815" s="61" t="s">
        <v>851</v>
      </c>
      <c r="BW2815" s="61" t="s">
        <v>6961</v>
      </c>
    </row>
    <row r="2816" spans="51:75">
      <c r="AY2816" s="89" t="e">
        <f>VLOOKUP(C2816,#REF!, 2,FALSE)</f>
        <v>#REF!</v>
      </c>
      <c r="BM2816" s="61" t="s">
        <v>6962</v>
      </c>
      <c r="BN2816" s="61" t="s">
        <v>3030</v>
      </c>
      <c r="BO2816" s="61" t="s">
        <v>4161</v>
      </c>
      <c r="BU2816" s="61" t="s">
        <v>6962</v>
      </c>
      <c r="BV2816" s="61" t="s">
        <v>3030</v>
      </c>
      <c r="BW2816" s="61" t="s">
        <v>4161</v>
      </c>
    </row>
    <row r="2817" spans="51:75">
      <c r="AY2817" s="89" t="e">
        <f>VLOOKUP(C2817,#REF!, 2,FALSE)</f>
        <v>#REF!</v>
      </c>
      <c r="BM2817" s="61" t="s">
        <v>6963</v>
      </c>
      <c r="BN2817" s="61" t="s">
        <v>3004</v>
      </c>
      <c r="BO2817" s="61" t="s">
        <v>6964</v>
      </c>
      <c r="BU2817" s="61" t="s">
        <v>6963</v>
      </c>
      <c r="BV2817" s="61" t="s">
        <v>3004</v>
      </c>
      <c r="BW2817" s="61" t="s">
        <v>6964</v>
      </c>
    </row>
    <row r="2818" spans="51:75">
      <c r="AY2818" s="89" t="e">
        <f>VLOOKUP(C2818,#REF!, 2,FALSE)</f>
        <v>#REF!</v>
      </c>
      <c r="BM2818" s="61" t="s">
        <v>6965</v>
      </c>
      <c r="BN2818" s="61" t="s">
        <v>3089</v>
      </c>
      <c r="BO2818" s="61" t="s">
        <v>6966</v>
      </c>
      <c r="BU2818" s="61" t="s">
        <v>6965</v>
      </c>
      <c r="BV2818" s="61" t="s">
        <v>3089</v>
      </c>
      <c r="BW2818" s="61" t="s">
        <v>6966</v>
      </c>
    </row>
    <row r="2819" spans="51:75">
      <c r="AY2819" s="89" t="e">
        <f>VLOOKUP(C2819,#REF!, 2,FALSE)</f>
        <v>#REF!</v>
      </c>
      <c r="BM2819" s="61" t="s">
        <v>6968</v>
      </c>
      <c r="BN2819" s="61" t="s">
        <v>1344</v>
      </c>
      <c r="BO2819" s="61" t="s">
        <v>6969</v>
      </c>
      <c r="BU2819" s="61" t="s">
        <v>6968</v>
      </c>
      <c r="BV2819" s="61" t="s">
        <v>1344</v>
      </c>
      <c r="BW2819" s="61" t="s">
        <v>6969</v>
      </c>
    </row>
    <row r="2820" spans="51:75">
      <c r="AY2820" s="89" t="e">
        <f>VLOOKUP(C2820,#REF!, 2,FALSE)</f>
        <v>#REF!</v>
      </c>
      <c r="BM2820" s="61" t="s">
        <v>6970</v>
      </c>
      <c r="BN2820" s="61" t="s">
        <v>1344</v>
      </c>
      <c r="BO2820" s="61" t="s">
        <v>6971</v>
      </c>
      <c r="BU2820" s="61" t="s">
        <v>6970</v>
      </c>
      <c r="BV2820" s="61" t="s">
        <v>1344</v>
      </c>
      <c r="BW2820" s="61" t="s">
        <v>6971</v>
      </c>
    </row>
    <row r="2821" spans="51:75">
      <c r="AY2821" s="89" t="e">
        <f>VLOOKUP(C2821,#REF!, 2,FALSE)</f>
        <v>#REF!</v>
      </c>
      <c r="BM2821" s="61" t="s">
        <v>1254</v>
      </c>
      <c r="BN2821" s="61" t="s">
        <v>3007</v>
      </c>
      <c r="BO2821" s="61" t="s">
        <v>5883</v>
      </c>
      <c r="BU2821" s="61" t="s">
        <v>1254</v>
      </c>
      <c r="BV2821" s="61" t="s">
        <v>3007</v>
      </c>
      <c r="BW2821" s="61" t="s">
        <v>5883</v>
      </c>
    </row>
    <row r="2822" spans="51:75">
      <c r="AY2822" s="89" t="e">
        <f>VLOOKUP(C2822,#REF!, 2,FALSE)</f>
        <v>#REF!</v>
      </c>
      <c r="BM2822" s="61" t="s">
        <v>176</v>
      </c>
      <c r="BN2822" s="61" t="s">
        <v>3204</v>
      </c>
      <c r="BO2822" s="61" t="s">
        <v>5695</v>
      </c>
      <c r="BU2822" s="61" t="s">
        <v>176</v>
      </c>
      <c r="BV2822" s="61" t="s">
        <v>3204</v>
      </c>
      <c r="BW2822" s="61" t="s">
        <v>5695</v>
      </c>
    </row>
    <row r="2823" spans="51:75">
      <c r="AY2823" s="89" t="e">
        <f>VLOOKUP(C2823,#REF!, 2,FALSE)</f>
        <v>#REF!</v>
      </c>
      <c r="BM2823" s="61" t="s">
        <v>6972</v>
      </c>
      <c r="BN2823" s="61" t="s">
        <v>625</v>
      </c>
      <c r="BO2823" s="61" t="s">
        <v>6180</v>
      </c>
      <c r="BU2823" s="61" t="s">
        <v>6972</v>
      </c>
      <c r="BV2823" s="61" t="s">
        <v>625</v>
      </c>
      <c r="BW2823" s="61" t="s">
        <v>6180</v>
      </c>
    </row>
    <row r="2824" spans="51:75">
      <c r="AY2824" s="89" t="e">
        <f>VLOOKUP(C2824,#REF!, 2,FALSE)</f>
        <v>#REF!</v>
      </c>
      <c r="BM2824" s="61" t="s">
        <v>6973</v>
      </c>
      <c r="BN2824" s="61" t="s">
        <v>3007</v>
      </c>
      <c r="BO2824" s="61" t="s">
        <v>4035</v>
      </c>
      <c r="BU2824" s="61" t="s">
        <v>6973</v>
      </c>
      <c r="BV2824" s="61" t="s">
        <v>3007</v>
      </c>
      <c r="BW2824" s="61" t="s">
        <v>4035</v>
      </c>
    </row>
    <row r="2825" spans="51:75">
      <c r="AY2825" s="89" t="e">
        <f>VLOOKUP(C2825,#REF!, 2,FALSE)</f>
        <v>#REF!</v>
      </c>
      <c r="BM2825" s="61" t="s">
        <v>6975</v>
      </c>
      <c r="BN2825" s="61" t="s">
        <v>16995</v>
      </c>
      <c r="BO2825" s="61" t="s">
        <v>5270</v>
      </c>
      <c r="BU2825" s="61" t="s">
        <v>6975</v>
      </c>
      <c r="BV2825" s="61" t="s">
        <v>16995</v>
      </c>
      <c r="BW2825" s="61" t="s">
        <v>5270</v>
      </c>
    </row>
    <row r="2826" spans="51:75">
      <c r="AY2826" s="89" t="e">
        <f>VLOOKUP(C2826,#REF!, 2,FALSE)</f>
        <v>#REF!</v>
      </c>
      <c r="BM2826" s="61" t="s">
        <v>6976</v>
      </c>
      <c r="BN2826" s="61" t="s">
        <v>16995</v>
      </c>
      <c r="BO2826" s="61" t="s">
        <v>1272</v>
      </c>
      <c r="BU2826" s="61" t="s">
        <v>6976</v>
      </c>
      <c r="BV2826" s="61" t="s">
        <v>16995</v>
      </c>
      <c r="BW2826" s="61" t="s">
        <v>1272</v>
      </c>
    </row>
    <row r="2827" spans="51:75">
      <c r="AY2827" s="89" t="e">
        <f>VLOOKUP(C2827,#REF!, 2,FALSE)</f>
        <v>#REF!</v>
      </c>
      <c r="BM2827" s="61" t="s">
        <v>6977</v>
      </c>
      <c r="BN2827" s="61" t="s">
        <v>16995</v>
      </c>
      <c r="BO2827" s="61" t="s">
        <v>772</v>
      </c>
      <c r="BU2827" s="61" t="s">
        <v>6977</v>
      </c>
      <c r="BV2827" s="61" t="s">
        <v>16995</v>
      </c>
      <c r="BW2827" s="61" t="s">
        <v>772</v>
      </c>
    </row>
    <row r="2828" spans="51:75">
      <c r="AY2828" s="89" t="e">
        <f>VLOOKUP(C2828,#REF!, 2,FALSE)</f>
        <v>#REF!</v>
      </c>
      <c r="BM2828" s="61" t="s">
        <v>6978</v>
      </c>
      <c r="BN2828" s="61" t="s">
        <v>2985</v>
      </c>
      <c r="BO2828" s="61" t="s">
        <v>2985</v>
      </c>
      <c r="BU2828" s="61" t="s">
        <v>6978</v>
      </c>
      <c r="BV2828" s="61" t="s">
        <v>2985</v>
      </c>
      <c r="BW2828" s="61" t="s">
        <v>2985</v>
      </c>
    </row>
    <row r="2829" spans="51:75">
      <c r="AY2829" s="89" t="e">
        <f>VLOOKUP(C2829,#REF!, 2,FALSE)</f>
        <v>#REF!</v>
      </c>
      <c r="BM2829" s="61" t="s">
        <v>6979</v>
      </c>
      <c r="BN2829" s="61" t="s">
        <v>2985</v>
      </c>
      <c r="BO2829" s="61" t="s">
        <v>2985</v>
      </c>
      <c r="BU2829" s="61" t="s">
        <v>6979</v>
      </c>
      <c r="BV2829" s="61" t="s">
        <v>2985</v>
      </c>
      <c r="BW2829" s="61" t="s">
        <v>2985</v>
      </c>
    </row>
    <row r="2830" spans="51:75">
      <c r="AY2830" s="89" t="e">
        <f>VLOOKUP(C2830,#REF!, 2,FALSE)</f>
        <v>#REF!</v>
      </c>
      <c r="BM2830" s="61" t="s">
        <v>6980</v>
      </c>
      <c r="BN2830" s="61" t="s">
        <v>2985</v>
      </c>
      <c r="BO2830" s="61" t="s">
        <v>2985</v>
      </c>
      <c r="BU2830" s="61" t="s">
        <v>6980</v>
      </c>
      <c r="BV2830" s="61" t="s">
        <v>2985</v>
      </c>
      <c r="BW2830" s="61" t="s">
        <v>2985</v>
      </c>
    </row>
    <row r="2831" spans="51:75">
      <c r="AY2831" s="89" t="e">
        <f>VLOOKUP(C2831,#REF!, 2,FALSE)</f>
        <v>#REF!</v>
      </c>
      <c r="BM2831" s="61" t="s">
        <v>6981</v>
      </c>
      <c r="BN2831" s="61" t="s">
        <v>3204</v>
      </c>
      <c r="BO2831" s="61" t="s">
        <v>3140</v>
      </c>
      <c r="BU2831" s="61" t="s">
        <v>6981</v>
      </c>
      <c r="BV2831" s="61" t="s">
        <v>3204</v>
      </c>
      <c r="BW2831" s="61" t="s">
        <v>3140</v>
      </c>
    </row>
    <row r="2832" spans="51:75">
      <c r="AY2832" s="89" t="e">
        <f>VLOOKUP(C2832,#REF!, 2,FALSE)</f>
        <v>#REF!</v>
      </c>
      <c r="BM2832" s="61" t="s">
        <v>6982</v>
      </c>
      <c r="BN2832" s="61" t="s">
        <v>633</v>
      </c>
      <c r="BO2832" s="61" t="s">
        <v>6983</v>
      </c>
      <c r="BU2832" s="61" t="s">
        <v>6982</v>
      </c>
      <c r="BV2832" s="61" t="s">
        <v>633</v>
      </c>
      <c r="BW2832" s="61" t="s">
        <v>6983</v>
      </c>
    </row>
    <row r="2833" spans="51:75">
      <c r="AY2833" s="89" t="e">
        <f>VLOOKUP(C2833,#REF!, 2,FALSE)</f>
        <v>#REF!</v>
      </c>
      <c r="BM2833" s="61" t="s">
        <v>6984</v>
      </c>
      <c r="BN2833" s="61" t="s">
        <v>3030</v>
      </c>
      <c r="BO2833" s="61" t="s">
        <v>1695</v>
      </c>
      <c r="BU2833" s="61" t="s">
        <v>6984</v>
      </c>
      <c r="BV2833" s="61" t="s">
        <v>3030</v>
      </c>
      <c r="BW2833" s="61" t="s">
        <v>1695</v>
      </c>
    </row>
    <row r="2834" spans="51:75">
      <c r="AY2834" s="89" t="e">
        <f>VLOOKUP(C2834,#REF!, 2,FALSE)</f>
        <v>#REF!</v>
      </c>
      <c r="BM2834" s="61" t="s">
        <v>6985</v>
      </c>
      <c r="BN2834" s="61" t="s">
        <v>668</v>
      </c>
      <c r="BO2834" s="61" t="s">
        <v>1695</v>
      </c>
      <c r="BU2834" s="61" t="s">
        <v>6985</v>
      </c>
      <c r="BV2834" s="61" t="s">
        <v>668</v>
      </c>
      <c r="BW2834" s="61" t="s">
        <v>1695</v>
      </c>
    </row>
    <row r="2835" spans="51:75">
      <c r="AY2835" s="89" t="e">
        <f>VLOOKUP(C2835,#REF!, 2,FALSE)</f>
        <v>#REF!</v>
      </c>
      <c r="BM2835" s="61" t="s">
        <v>6986</v>
      </c>
      <c r="BN2835" s="61" t="s">
        <v>16990</v>
      </c>
      <c r="BO2835" s="61" t="s">
        <v>4543</v>
      </c>
      <c r="BU2835" s="61" t="s">
        <v>6986</v>
      </c>
      <c r="BV2835" s="61" t="s">
        <v>16990</v>
      </c>
      <c r="BW2835" s="61" t="s">
        <v>4543</v>
      </c>
    </row>
    <row r="2836" spans="51:75">
      <c r="AY2836" s="89" t="e">
        <f>VLOOKUP(C2836,#REF!, 2,FALSE)</f>
        <v>#REF!</v>
      </c>
      <c r="BM2836" s="61" t="s">
        <v>6987</v>
      </c>
      <c r="BN2836" s="61" t="s">
        <v>3204</v>
      </c>
      <c r="BO2836" s="61" t="s">
        <v>772</v>
      </c>
      <c r="BU2836" s="61" t="s">
        <v>6987</v>
      </c>
      <c r="BV2836" s="61" t="s">
        <v>3204</v>
      </c>
      <c r="BW2836" s="61" t="s">
        <v>772</v>
      </c>
    </row>
    <row r="2837" spans="51:75">
      <c r="AY2837" s="89" t="e">
        <f>VLOOKUP(C2837,#REF!, 2,FALSE)</f>
        <v>#REF!</v>
      </c>
      <c r="BM2837" s="61" t="s">
        <v>1255</v>
      </c>
      <c r="BN2837" s="61" t="s">
        <v>3204</v>
      </c>
      <c r="BO2837" s="61" t="s">
        <v>6988</v>
      </c>
      <c r="BU2837" s="61" t="s">
        <v>1255</v>
      </c>
      <c r="BV2837" s="61" t="s">
        <v>3204</v>
      </c>
      <c r="BW2837" s="61" t="s">
        <v>6988</v>
      </c>
    </row>
    <row r="2838" spans="51:75">
      <c r="AY2838" s="89" t="e">
        <f>VLOOKUP(C2838,#REF!, 2,FALSE)</f>
        <v>#REF!</v>
      </c>
      <c r="BM2838" s="61" t="s">
        <v>6989</v>
      </c>
      <c r="BN2838" s="61" t="s">
        <v>3204</v>
      </c>
      <c r="BO2838" s="61" t="s">
        <v>5745</v>
      </c>
      <c r="BU2838" s="61" t="s">
        <v>6989</v>
      </c>
      <c r="BV2838" s="61" t="s">
        <v>3204</v>
      </c>
      <c r="BW2838" s="61" t="s">
        <v>5745</v>
      </c>
    </row>
    <row r="2839" spans="51:75">
      <c r="AY2839" s="89" t="e">
        <f>VLOOKUP(C2839,#REF!, 2,FALSE)</f>
        <v>#REF!</v>
      </c>
      <c r="BM2839" s="61" t="s">
        <v>6990</v>
      </c>
      <c r="BN2839" s="61" t="s">
        <v>668</v>
      </c>
      <c r="BO2839" s="61" t="s">
        <v>1695</v>
      </c>
      <c r="BU2839" s="61" t="s">
        <v>6990</v>
      </c>
      <c r="BV2839" s="61" t="s">
        <v>668</v>
      </c>
      <c r="BW2839" s="61" t="s">
        <v>1695</v>
      </c>
    </row>
    <row r="2840" spans="51:75">
      <c r="AY2840" s="89" t="e">
        <f>VLOOKUP(C2840,#REF!, 2,FALSE)</f>
        <v>#REF!</v>
      </c>
      <c r="BM2840" s="61" t="s">
        <v>6991</v>
      </c>
      <c r="BN2840" s="61" t="s">
        <v>16990</v>
      </c>
      <c r="BO2840" s="61" t="s">
        <v>772</v>
      </c>
      <c r="BU2840" s="61" t="s">
        <v>6991</v>
      </c>
      <c r="BV2840" s="61" t="s">
        <v>16990</v>
      </c>
      <c r="BW2840" s="61" t="s">
        <v>772</v>
      </c>
    </row>
    <row r="2841" spans="51:75">
      <c r="AY2841" s="89" t="e">
        <f>VLOOKUP(C2841,#REF!, 2,FALSE)</f>
        <v>#REF!</v>
      </c>
      <c r="BM2841" s="61" t="s">
        <v>6992</v>
      </c>
      <c r="BN2841" s="61" t="s">
        <v>3089</v>
      </c>
      <c r="BO2841" s="61" t="s">
        <v>6993</v>
      </c>
      <c r="BU2841" s="61" t="s">
        <v>6992</v>
      </c>
      <c r="BV2841" s="61" t="s">
        <v>3089</v>
      </c>
      <c r="BW2841" s="61" t="s">
        <v>6993</v>
      </c>
    </row>
    <row r="2842" spans="51:75">
      <c r="AY2842" s="89" t="e">
        <f>VLOOKUP(C2842,#REF!, 2,FALSE)</f>
        <v>#REF!</v>
      </c>
      <c r="BM2842" s="61" t="s">
        <v>6994</v>
      </c>
      <c r="BN2842" s="61" t="s">
        <v>3085</v>
      </c>
      <c r="BO2842" s="61" t="s">
        <v>2985</v>
      </c>
      <c r="BU2842" s="61" t="s">
        <v>6994</v>
      </c>
      <c r="BV2842" s="61" t="s">
        <v>3085</v>
      </c>
      <c r="BW2842" s="61" t="s">
        <v>2985</v>
      </c>
    </row>
    <row r="2843" spans="51:75">
      <c r="AY2843" s="89" t="e">
        <f>VLOOKUP(C2843,#REF!, 2,FALSE)</f>
        <v>#REF!</v>
      </c>
      <c r="BM2843" s="61" t="s">
        <v>6995</v>
      </c>
      <c r="BN2843" s="61" t="s">
        <v>3085</v>
      </c>
      <c r="BO2843" s="61" t="s">
        <v>6996</v>
      </c>
      <c r="BU2843" s="61" t="s">
        <v>6995</v>
      </c>
      <c r="BV2843" s="61" t="s">
        <v>3085</v>
      </c>
      <c r="BW2843" s="61" t="s">
        <v>6996</v>
      </c>
    </row>
    <row r="2844" spans="51:75">
      <c r="AY2844" s="89" t="e">
        <f>VLOOKUP(C2844,#REF!, 2,FALSE)</f>
        <v>#REF!</v>
      </c>
      <c r="BM2844" s="61" t="s">
        <v>6997</v>
      </c>
      <c r="BN2844" s="61" t="s">
        <v>3047</v>
      </c>
      <c r="BO2844" s="61" t="s">
        <v>2985</v>
      </c>
      <c r="BU2844" s="61" t="s">
        <v>6997</v>
      </c>
      <c r="BV2844" s="61" t="s">
        <v>3047</v>
      </c>
      <c r="BW2844" s="61" t="s">
        <v>2985</v>
      </c>
    </row>
    <row r="2845" spans="51:75">
      <c r="AY2845" s="89" t="e">
        <f>VLOOKUP(C2845,#REF!, 2,FALSE)</f>
        <v>#REF!</v>
      </c>
      <c r="BM2845" s="61" t="s">
        <v>6998</v>
      </c>
      <c r="BN2845" s="61" t="s">
        <v>1344</v>
      </c>
      <c r="BO2845" s="61" t="s">
        <v>6999</v>
      </c>
      <c r="BU2845" s="61" t="s">
        <v>6998</v>
      </c>
      <c r="BV2845" s="61" t="s">
        <v>1344</v>
      </c>
      <c r="BW2845" s="61" t="s">
        <v>6999</v>
      </c>
    </row>
    <row r="2846" spans="51:75">
      <c r="AY2846" s="89" t="e">
        <f>VLOOKUP(C2846,#REF!, 2,FALSE)</f>
        <v>#REF!</v>
      </c>
      <c r="BM2846" s="61" t="s">
        <v>7000</v>
      </c>
      <c r="BN2846" s="61" t="s">
        <v>3204</v>
      </c>
      <c r="BO2846" s="61" t="s">
        <v>5077</v>
      </c>
      <c r="BU2846" s="61" t="s">
        <v>7000</v>
      </c>
      <c r="BV2846" s="61" t="s">
        <v>3204</v>
      </c>
      <c r="BW2846" s="61" t="s">
        <v>5077</v>
      </c>
    </row>
    <row r="2847" spans="51:75">
      <c r="AY2847" s="89" t="e">
        <f>VLOOKUP(C2847,#REF!, 2,FALSE)</f>
        <v>#REF!</v>
      </c>
      <c r="BM2847" s="61" t="s">
        <v>7001</v>
      </c>
      <c r="BN2847" s="61" t="s">
        <v>782</v>
      </c>
      <c r="BO2847" s="61" t="s">
        <v>4702</v>
      </c>
      <c r="BU2847" s="61" t="s">
        <v>7001</v>
      </c>
      <c r="BV2847" s="61" t="s">
        <v>782</v>
      </c>
      <c r="BW2847" s="61" t="s">
        <v>4702</v>
      </c>
    </row>
    <row r="2848" spans="51:75">
      <c r="AY2848" s="89" t="e">
        <f>VLOOKUP(C2848,#REF!, 2,FALSE)</f>
        <v>#REF!</v>
      </c>
      <c r="BM2848" s="61" t="s">
        <v>7002</v>
      </c>
      <c r="BN2848" s="61" t="s">
        <v>3204</v>
      </c>
      <c r="BO2848" s="61" t="s">
        <v>6676</v>
      </c>
      <c r="BU2848" s="61" t="s">
        <v>7002</v>
      </c>
      <c r="BV2848" s="61" t="s">
        <v>3204</v>
      </c>
      <c r="BW2848" s="61" t="s">
        <v>6676</v>
      </c>
    </row>
    <row r="2849" spans="51:75">
      <c r="AY2849" s="89" t="e">
        <f>VLOOKUP(C2849,#REF!, 2,FALSE)</f>
        <v>#REF!</v>
      </c>
      <c r="BM2849" s="61" t="s">
        <v>7003</v>
      </c>
      <c r="BN2849" s="61" t="s">
        <v>3204</v>
      </c>
      <c r="BO2849" s="61" t="s">
        <v>2985</v>
      </c>
      <c r="BU2849" s="61" t="s">
        <v>7003</v>
      </c>
      <c r="BV2849" s="61" t="s">
        <v>3204</v>
      </c>
      <c r="BW2849" s="61" t="s">
        <v>2985</v>
      </c>
    </row>
    <row r="2850" spans="51:75">
      <c r="AY2850" s="89" t="e">
        <f>VLOOKUP(C2850,#REF!, 2,FALSE)</f>
        <v>#REF!</v>
      </c>
      <c r="BM2850" s="61" t="s">
        <v>7005</v>
      </c>
      <c r="BN2850" s="61" t="s">
        <v>663</v>
      </c>
      <c r="BO2850" s="61" t="s">
        <v>7006</v>
      </c>
      <c r="BU2850" s="61" t="s">
        <v>7005</v>
      </c>
      <c r="BV2850" s="61" t="s">
        <v>663</v>
      </c>
      <c r="BW2850" s="61" t="s">
        <v>7006</v>
      </c>
    </row>
    <row r="2851" spans="51:75">
      <c r="AY2851" s="89" t="e">
        <f>VLOOKUP(C2851,#REF!, 2,FALSE)</f>
        <v>#REF!</v>
      </c>
      <c r="BM2851" s="61" t="s">
        <v>7007</v>
      </c>
      <c r="BN2851" s="61" t="s">
        <v>2981</v>
      </c>
      <c r="BO2851" s="61" t="s">
        <v>7008</v>
      </c>
      <c r="BU2851" s="61" t="s">
        <v>7007</v>
      </c>
      <c r="BV2851" s="61" t="s">
        <v>2981</v>
      </c>
      <c r="BW2851" s="61" t="s">
        <v>7008</v>
      </c>
    </row>
    <row r="2852" spans="51:75">
      <c r="AY2852" s="89" t="e">
        <f>VLOOKUP(C2852,#REF!, 2,FALSE)</f>
        <v>#REF!</v>
      </c>
      <c r="BM2852" s="61" t="s">
        <v>7009</v>
      </c>
      <c r="BN2852" s="61" t="s">
        <v>3204</v>
      </c>
      <c r="BO2852" s="61" t="s">
        <v>7010</v>
      </c>
      <c r="BU2852" s="61" t="s">
        <v>7009</v>
      </c>
      <c r="BV2852" s="61" t="s">
        <v>3204</v>
      </c>
      <c r="BW2852" s="61" t="s">
        <v>7010</v>
      </c>
    </row>
    <row r="2853" spans="51:75">
      <c r="AY2853" s="89" t="e">
        <f>VLOOKUP(C2853,#REF!, 2,FALSE)</f>
        <v>#REF!</v>
      </c>
      <c r="BM2853" s="61" t="s">
        <v>7011</v>
      </c>
      <c r="BN2853" s="61" t="s">
        <v>1344</v>
      </c>
      <c r="BO2853" s="61" t="s">
        <v>7012</v>
      </c>
      <c r="BU2853" s="61" t="s">
        <v>7011</v>
      </c>
      <c r="BV2853" s="61" t="s">
        <v>1344</v>
      </c>
      <c r="BW2853" s="61" t="s">
        <v>7012</v>
      </c>
    </row>
    <row r="2854" spans="51:75">
      <c r="AY2854" s="89" t="e">
        <f>VLOOKUP(C2854,#REF!, 2,FALSE)</f>
        <v>#REF!</v>
      </c>
      <c r="BM2854" s="61" t="s">
        <v>7013</v>
      </c>
      <c r="BN2854" s="61" t="s">
        <v>625</v>
      </c>
      <c r="BO2854" s="61" t="s">
        <v>7014</v>
      </c>
      <c r="BU2854" s="61" t="s">
        <v>7013</v>
      </c>
      <c r="BV2854" s="61" t="s">
        <v>625</v>
      </c>
      <c r="BW2854" s="61" t="s">
        <v>7014</v>
      </c>
    </row>
    <row r="2855" spans="51:75">
      <c r="AY2855" s="89" t="e">
        <f>VLOOKUP(C2855,#REF!, 2,FALSE)</f>
        <v>#REF!</v>
      </c>
      <c r="BM2855" s="61" t="s">
        <v>7015</v>
      </c>
      <c r="BN2855" s="61" t="s">
        <v>3085</v>
      </c>
      <c r="BO2855" s="61" t="s">
        <v>7016</v>
      </c>
      <c r="BU2855" s="61" t="s">
        <v>7015</v>
      </c>
      <c r="BV2855" s="61" t="s">
        <v>3085</v>
      </c>
      <c r="BW2855" s="61" t="s">
        <v>7016</v>
      </c>
    </row>
    <row r="2856" spans="51:75">
      <c r="AY2856" s="89" t="e">
        <f>VLOOKUP(C2856,#REF!, 2,FALSE)</f>
        <v>#REF!</v>
      </c>
      <c r="BM2856" s="61" t="s">
        <v>7017</v>
      </c>
      <c r="BN2856" s="61" t="s">
        <v>3204</v>
      </c>
      <c r="BO2856" s="61" t="s">
        <v>2985</v>
      </c>
      <c r="BU2856" s="61" t="s">
        <v>7017</v>
      </c>
      <c r="BV2856" s="61" t="s">
        <v>3204</v>
      </c>
      <c r="BW2856" s="61" t="s">
        <v>2985</v>
      </c>
    </row>
    <row r="2857" spans="51:75">
      <c r="AY2857" s="89" t="e">
        <f>VLOOKUP(C2857,#REF!, 2,FALSE)</f>
        <v>#REF!</v>
      </c>
      <c r="BM2857" s="61" t="s">
        <v>7018</v>
      </c>
      <c r="BN2857" s="61" t="s">
        <v>3007</v>
      </c>
      <c r="BO2857" s="61" t="s">
        <v>4837</v>
      </c>
      <c r="BU2857" s="61" t="s">
        <v>7018</v>
      </c>
      <c r="BV2857" s="61" t="s">
        <v>3007</v>
      </c>
      <c r="BW2857" s="61" t="s">
        <v>4837</v>
      </c>
    </row>
    <row r="2858" spans="51:75">
      <c r="AY2858" s="89" t="e">
        <f>VLOOKUP(C2858,#REF!, 2,FALSE)</f>
        <v>#REF!</v>
      </c>
      <c r="BM2858" s="61" t="s">
        <v>7019</v>
      </c>
      <c r="BN2858" s="61" t="s">
        <v>2985</v>
      </c>
      <c r="BO2858" s="61" t="s">
        <v>2985</v>
      </c>
      <c r="BU2858" s="61" t="s">
        <v>7019</v>
      </c>
      <c r="BV2858" s="61" t="s">
        <v>2985</v>
      </c>
      <c r="BW2858" s="61" t="s">
        <v>2985</v>
      </c>
    </row>
    <row r="2859" spans="51:75">
      <c r="AY2859" s="89" t="e">
        <f>VLOOKUP(C2859,#REF!, 2,FALSE)</f>
        <v>#REF!</v>
      </c>
      <c r="BM2859" s="61" t="s">
        <v>7020</v>
      </c>
      <c r="BN2859" s="61" t="s">
        <v>3204</v>
      </c>
      <c r="BO2859" s="61" t="s">
        <v>7016</v>
      </c>
      <c r="BU2859" s="61" t="s">
        <v>7020</v>
      </c>
      <c r="BV2859" s="61" t="s">
        <v>3204</v>
      </c>
      <c r="BW2859" s="61" t="s">
        <v>7016</v>
      </c>
    </row>
    <row r="2860" spans="51:75">
      <c r="AY2860" s="89" t="e">
        <f>VLOOKUP(C2860,#REF!, 2,FALSE)</f>
        <v>#REF!</v>
      </c>
      <c r="BM2860" s="61" t="s">
        <v>7021</v>
      </c>
      <c r="BN2860" s="61" t="s">
        <v>3047</v>
      </c>
      <c r="BO2860" s="61" t="s">
        <v>7022</v>
      </c>
      <c r="BU2860" s="61" t="s">
        <v>7021</v>
      </c>
      <c r="BV2860" s="61" t="s">
        <v>3047</v>
      </c>
      <c r="BW2860" s="61" t="s">
        <v>7022</v>
      </c>
    </row>
    <row r="2861" spans="51:75">
      <c r="AY2861" s="89" t="e">
        <f>VLOOKUP(C2861,#REF!, 2,FALSE)</f>
        <v>#REF!</v>
      </c>
      <c r="BM2861" s="61" t="s">
        <v>7023</v>
      </c>
      <c r="BN2861" s="61" t="s">
        <v>3204</v>
      </c>
      <c r="BO2861" s="61" t="s">
        <v>2985</v>
      </c>
      <c r="BU2861" s="61" t="s">
        <v>7023</v>
      </c>
      <c r="BV2861" s="61" t="s">
        <v>3204</v>
      </c>
      <c r="BW2861" s="61" t="s">
        <v>2985</v>
      </c>
    </row>
    <row r="2862" spans="51:75">
      <c r="AY2862" s="89" t="e">
        <f>VLOOKUP(C2862,#REF!, 2,FALSE)</f>
        <v>#REF!</v>
      </c>
      <c r="BM2862" s="61" t="s">
        <v>7024</v>
      </c>
      <c r="BN2862" s="61" t="s">
        <v>3204</v>
      </c>
      <c r="BO2862" s="61" t="s">
        <v>2985</v>
      </c>
      <c r="BU2862" s="61" t="s">
        <v>7024</v>
      </c>
      <c r="BV2862" s="61" t="s">
        <v>3204</v>
      </c>
      <c r="BW2862" s="61" t="s">
        <v>2985</v>
      </c>
    </row>
    <row r="2863" spans="51:75">
      <c r="AY2863" s="89" t="e">
        <f>VLOOKUP(C2863,#REF!, 2,FALSE)</f>
        <v>#REF!</v>
      </c>
      <c r="BM2863" s="61" t="s">
        <v>7025</v>
      </c>
      <c r="BN2863" s="61" t="s">
        <v>2981</v>
      </c>
      <c r="BO2863" s="61" t="s">
        <v>7016</v>
      </c>
      <c r="BU2863" s="61" t="s">
        <v>7025</v>
      </c>
      <c r="BV2863" s="61" t="s">
        <v>2981</v>
      </c>
      <c r="BW2863" s="61" t="s">
        <v>7016</v>
      </c>
    </row>
    <row r="2864" spans="51:75">
      <c r="AY2864" s="89" t="e">
        <f>VLOOKUP(C2864,#REF!, 2,FALSE)</f>
        <v>#REF!</v>
      </c>
      <c r="BM2864" s="61" t="s">
        <v>7026</v>
      </c>
      <c r="BN2864" s="61" t="s">
        <v>3254</v>
      </c>
      <c r="BO2864" s="61" t="s">
        <v>2985</v>
      </c>
      <c r="BU2864" s="61" t="s">
        <v>7026</v>
      </c>
      <c r="BV2864" s="61" t="s">
        <v>3254</v>
      </c>
      <c r="BW2864" s="61" t="s">
        <v>2985</v>
      </c>
    </row>
    <row r="2865" spans="51:75">
      <c r="AY2865" s="89" t="e">
        <f>VLOOKUP(C2865,#REF!, 2,FALSE)</f>
        <v>#REF!</v>
      </c>
      <c r="BM2865" s="61" t="s">
        <v>7027</v>
      </c>
      <c r="BN2865" s="61" t="s">
        <v>3254</v>
      </c>
      <c r="BO2865" s="61" t="s">
        <v>4696</v>
      </c>
      <c r="BU2865" s="61" t="s">
        <v>7027</v>
      </c>
      <c r="BV2865" s="61" t="s">
        <v>3254</v>
      </c>
      <c r="BW2865" s="61" t="s">
        <v>4696</v>
      </c>
    </row>
    <row r="2866" spans="51:75">
      <c r="AY2866" s="89" t="e">
        <f>VLOOKUP(C2866,#REF!, 2,FALSE)</f>
        <v>#REF!</v>
      </c>
      <c r="BM2866" s="61" t="s">
        <v>7028</v>
      </c>
      <c r="BN2866" s="61" t="s">
        <v>1344</v>
      </c>
      <c r="BO2866" s="61" t="s">
        <v>2985</v>
      </c>
      <c r="BU2866" s="61" t="s">
        <v>7028</v>
      </c>
      <c r="BV2866" s="61" t="s">
        <v>1344</v>
      </c>
      <c r="BW2866" s="61" t="s">
        <v>2985</v>
      </c>
    </row>
    <row r="2867" spans="51:75">
      <c r="AY2867" s="89" t="e">
        <f>VLOOKUP(C2867,#REF!, 2,FALSE)</f>
        <v>#REF!</v>
      </c>
      <c r="BM2867" s="61" t="s">
        <v>7029</v>
      </c>
      <c r="BN2867" s="61" t="s">
        <v>2981</v>
      </c>
      <c r="BO2867" s="61" t="s">
        <v>7030</v>
      </c>
      <c r="BU2867" s="61" t="s">
        <v>7029</v>
      </c>
      <c r="BV2867" s="61" t="s">
        <v>2981</v>
      </c>
      <c r="BW2867" s="61" t="s">
        <v>7030</v>
      </c>
    </row>
    <row r="2868" spans="51:75">
      <c r="AY2868" s="89" t="e">
        <f>VLOOKUP(C2868,#REF!, 2,FALSE)</f>
        <v>#REF!</v>
      </c>
      <c r="BM2868" s="61" t="s">
        <v>7031</v>
      </c>
      <c r="BN2868" s="61" t="s">
        <v>3047</v>
      </c>
      <c r="BO2868" s="61" t="s">
        <v>3722</v>
      </c>
      <c r="BU2868" s="61" t="s">
        <v>7031</v>
      </c>
      <c r="BV2868" s="61" t="s">
        <v>3047</v>
      </c>
      <c r="BW2868" s="61" t="s">
        <v>3722</v>
      </c>
    </row>
    <row r="2869" spans="51:75">
      <c r="AY2869" s="89" t="e">
        <f>VLOOKUP(C2869,#REF!, 2,FALSE)</f>
        <v>#REF!</v>
      </c>
      <c r="BM2869" s="61" t="s">
        <v>1256</v>
      </c>
      <c r="BN2869" s="61" t="s">
        <v>3204</v>
      </c>
      <c r="BO2869" s="61" t="s">
        <v>7032</v>
      </c>
      <c r="BU2869" s="61" t="s">
        <v>1256</v>
      </c>
      <c r="BV2869" s="61" t="s">
        <v>3204</v>
      </c>
      <c r="BW2869" s="61" t="s">
        <v>7032</v>
      </c>
    </row>
    <row r="2870" spans="51:75">
      <c r="AY2870" s="89" t="e">
        <f>VLOOKUP(C2870,#REF!, 2,FALSE)</f>
        <v>#REF!</v>
      </c>
      <c r="BM2870" s="61" t="s">
        <v>7033</v>
      </c>
      <c r="BN2870" s="61" t="s">
        <v>3007</v>
      </c>
      <c r="BO2870" s="61" t="s">
        <v>7034</v>
      </c>
      <c r="BU2870" s="61" t="s">
        <v>7033</v>
      </c>
      <c r="BV2870" s="61" t="s">
        <v>3007</v>
      </c>
      <c r="BW2870" s="61" t="s">
        <v>7034</v>
      </c>
    </row>
    <row r="2871" spans="51:75">
      <c r="AY2871" s="89" t="e">
        <f>VLOOKUP(C2871,#REF!, 2,FALSE)</f>
        <v>#REF!</v>
      </c>
      <c r="BM2871" s="61" t="s">
        <v>7035</v>
      </c>
      <c r="BN2871" s="61" t="s">
        <v>3007</v>
      </c>
      <c r="BO2871" s="61" t="s">
        <v>7036</v>
      </c>
      <c r="BU2871" s="61" t="s">
        <v>7035</v>
      </c>
      <c r="BV2871" s="61" t="s">
        <v>3007</v>
      </c>
      <c r="BW2871" s="61" t="s">
        <v>7036</v>
      </c>
    </row>
    <row r="2872" spans="51:75">
      <c r="AY2872" s="89" t="e">
        <f>VLOOKUP(C2872,#REF!, 2,FALSE)</f>
        <v>#REF!</v>
      </c>
      <c r="BM2872" s="61" t="s">
        <v>7037</v>
      </c>
      <c r="BN2872" s="61" t="s">
        <v>2981</v>
      </c>
      <c r="BO2872" s="61" t="s">
        <v>5008</v>
      </c>
      <c r="BU2872" s="61" t="s">
        <v>7037</v>
      </c>
      <c r="BV2872" s="61" t="s">
        <v>2981</v>
      </c>
      <c r="BW2872" s="61" t="s">
        <v>5008</v>
      </c>
    </row>
    <row r="2873" spans="51:75">
      <c r="AY2873" s="89" t="e">
        <f>VLOOKUP(C2873,#REF!, 2,FALSE)</f>
        <v>#REF!</v>
      </c>
      <c r="BM2873" s="61" t="s">
        <v>1257</v>
      </c>
      <c r="BN2873" s="61" t="s">
        <v>671</v>
      </c>
      <c r="BO2873" s="61" t="s">
        <v>7038</v>
      </c>
      <c r="BU2873" s="61" t="s">
        <v>1257</v>
      </c>
      <c r="BV2873" s="61" t="s">
        <v>671</v>
      </c>
      <c r="BW2873" s="61" t="s">
        <v>7038</v>
      </c>
    </row>
    <row r="2874" spans="51:75">
      <c r="AY2874" s="89" t="e">
        <f>VLOOKUP(C2874,#REF!, 2,FALSE)</f>
        <v>#REF!</v>
      </c>
      <c r="BM2874" s="61" t="s">
        <v>7039</v>
      </c>
      <c r="BN2874" s="61" t="s">
        <v>2985</v>
      </c>
      <c r="BO2874" s="61" t="s">
        <v>4837</v>
      </c>
      <c r="BU2874" s="61" t="s">
        <v>7039</v>
      </c>
      <c r="BV2874" s="61" t="s">
        <v>2985</v>
      </c>
      <c r="BW2874" s="61" t="s">
        <v>4837</v>
      </c>
    </row>
    <row r="2875" spans="51:75">
      <c r="AY2875" s="89" t="e">
        <f>VLOOKUP(C2875,#REF!, 2,FALSE)</f>
        <v>#REF!</v>
      </c>
      <c r="BM2875" s="61" t="s">
        <v>7040</v>
      </c>
      <c r="BN2875" s="61" t="s">
        <v>3099</v>
      </c>
      <c r="BO2875" s="61" t="s">
        <v>7041</v>
      </c>
      <c r="BU2875" s="61" t="s">
        <v>7040</v>
      </c>
      <c r="BV2875" s="61" t="s">
        <v>3099</v>
      </c>
      <c r="BW2875" s="61" t="s">
        <v>7041</v>
      </c>
    </row>
    <row r="2876" spans="51:75">
      <c r="AY2876" s="89" t="e">
        <f>VLOOKUP(C2876,#REF!, 2,FALSE)</f>
        <v>#REF!</v>
      </c>
      <c r="BM2876" s="61" t="s">
        <v>7042</v>
      </c>
      <c r="BN2876" s="61" t="s">
        <v>630</v>
      </c>
      <c r="BO2876" s="61" t="s">
        <v>7041</v>
      </c>
      <c r="BU2876" s="61" t="s">
        <v>7042</v>
      </c>
      <c r="BV2876" s="61" t="s">
        <v>630</v>
      </c>
      <c r="BW2876" s="61" t="s">
        <v>7041</v>
      </c>
    </row>
    <row r="2877" spans="51:75">
      <c r="AY2877" s="89" t="e">
        <f>VLOOKUP(C2877,#REF!, 2,FALSE)</f>
        <v>#REF!</v>
      </c>
      <c r="BM2877" s="61" t="s">
        <v>7043</v>
      </c>
      <c r="BN2877" s="61" t="s">
        <v>2985</v>
      </c>
      <c r="BO2877" s="61" t="s">
        <v>3885</v>
      </c>
      <c r="BU2877" s="61" t="s">
        <v>7043</v>
      </c>
      <c r="BV2877" s="61" t="s">
        <v>2985</v>
      </c>
      <c r="BW2877" s="61" t="s">
        <v>3885</v>
      </c>
    </row>
    <row r="2878" spans="51:75">
      <c r="AY2878" s="89" t="e">
        <f>VLOOKUP(C2878,#REF!, 2,FALSE)</f>
        <v>#REF!</v>
      </c>
      <c r="BM2878" s="61" t="s">
        <v>7044</v>
      </c>
      <c r="BN2878" s="61" t="s">
        <v>1141</v>
      </c>
      <c r="BO2878" s="61" t="s">
        <v>2985</v>
      </c>
      <c r="BU2878" s="61" t="s">
        <v>7044</v>
      </c>
      <c r="BV2878" s="61" t="s">
        <v>1141</v>
      </c>
      <c r="BW2878" s="61" t="s">
        <v>2985</v>
      </c>
    </row>
    <row r="2879" spans="51:75">
      <c r="AY2879" s="89" t="e">
        <f>VLOOKUP(C2879,#REF!, 2,FALSE)</f>
        <v>#REF!</v>
      </c>
      <c r="BM2879" s="61" t="s">
        <v>7045</v>
      </c>
      <c r="BN2879" s="61" t="s">
        <v>3254</v>
      </c>
      <c r="BO2879" s="61" t="s">
        <v>2985</v>
      </c>
      <c r="BU2879" s="61" t="s">
        <v>7045</v>
      </c>
      <c r="BV2879" s="61" t="s">
        <v>3254</v>
      </c>
      <c r="BW2879" s="61" t="s">
        <v>2985</v>
      </c>
    </row>
    <row r="2880" spans="51:75">
      <c r="AY2880" s="89" t="e">
        <f>VLOOKUP(C2880,#REF!, 2,FALSE)</f>
        <v>#REF!</v>
      </c>
      <c r="BM2880" s="61" t="s">
        <v>7046</v>
      </c>
      <c r="BN2880" s="61" t="s">
        <v>3007</v>
      </c>
      <c r="BO2880" s="61" t="s">
        <v>2985</v>
      </c>
      <c r="BU2880" s="61" t="s">
        <v>7046</v>
      </c>
      <c r="BV2880" s="61" t="s">
        <v>3007</v>
      </c>
      <c r="BW2880" s="61" t="s">
        <v>2985</v>
      </c>
    </row>
    <row r="2881" spans="51:75">
      <c r="AY2881" s="89" t="e">
        <f>VLOOKUP(C2881,#REF!, 2,FALSE)</f>
        <v>#REF!</v>
      </c>
      <c r="BM2881" s="61" t="s">
        <v>7047</v>
      </c>
      <c r="BN2881" s="61" t="s">
        <v>3254</v>
      </c>
      <c r="BO2881" s="61" t="s">
        <v>2985</v>
      </c>
      <c r="BU2881" s="61" t="s">
        <v>7047</v>
      </c>
      <c r="BV2881" s="61" t="s">
        <v>3254</v>
      </c>
      <c r="BW2881" s="61" t="s">
        <v>2985</v>
      </c>
    </row>
    <row r="2882" spans="51:75">
      <c r="AY2882" s="89" t="e">
        <f>VLOOKUP(C2882,#REF!, 2,FALSE)</f>
        <v>#REF!</v>
      </c>
      <c r="BM2882" s="61" t="s">
        <v>7048</v>
      </c>
      <c r="BN2882" s="61" t="s">
        <v>3204</v>
      </c>
      <c r="BO2882" s="61" t="s">
        <v>7049</v>
      </c>
      <c r="BU2882" s="61" t="s">
        <v>7048</v>
      </c>
      <c r="BV2882" s="61" t="s">
        <v>3204</v>
      </c>
      <c r="BW2882" s="61" t="s">
        <v>7049</v>
      </c>
    </row>
    <row r="2883" spans="51:75">
      <c r="AY2883" s="89" t="e">
        <f>VLOOKUP(C2883,#REF!, 2,FALSE)</f>
        <v>#REF!</v>
      </c>
      <c r="BM2883" s="61" t="s">
        <v>7050</v>
      </c>
      <c r="BN2883" s="61" t="s">
        <v>1141</v>
      </c>
      <c r="BO2883" s="61" t="s">
        <v>2985</v>
      </c>
      <c r="BU2883" s="61" t="s">
        <v>7050</v>
      </c>
      <c r="BV2883" s="61" t="s">
        <v>1141</v>
      </c>
      <c r="BW2883" s="61" t="s">
        <v>2985</v>
      </c>
    </row>
    <row r="2884" spans="51:75">
      <c r="AY2884" s="89" t="e">
        <f>VLOOKUP(C2884,#REF!, 2,FALSE)</f>
        <v>#REF!</v>
      </c>
      <c r="BM2884" s="61" t="s">
        <v>7051</v>
      </c>
      <c r="BN2884" s="61" t="s">
        <v>3204</v>
      </c>
      <c r="BO2884" s="61" t="s">
        <v>1210</v>
      </c>
      <c r="BU2884" s="61" t="s">
        <v>7051</v>
      </c>
      <c r="BV2884" s="61" t="s">
        <v>3204</v>
      </c>
      <c r="BW2884" s="61" t="s">
        <v>1210</v>
      </c>
    </row>
    <row r="2885" spans="51:75">
      <c r="AY2885" s="89" t="e">
        <f>VLOOKUP(C2885,#REF!, 2,FALSE)</f>
        <v>#REF!</v>
      </c>
      <c r="BM2885" s="61" t="s">
        <v>7052</v>
      </c>
      <c r="BN2885" s="61" t="s">
        <v>1344</v>
      </c>
      <c r="BO2885" s="61" t="s">
        <v>2985</v>
      </c>
      <c r="BU2885" s="61" t="s">
        <v>7052</v>
      </c>
      <c r="BV2885" s="61" t="s">
        <v>1344</v>
      </c>
      <c r="BW2885" s="61" t="s">
        <v>2985</v>
      </c>
    </row>
    <row r="2886" spans="51:75">
      <c r="AY2886" s="89" t="e">
        <f>VLOOKUP(C2886,#REF!, 2,FALSE)</f>
        <v>#REF!</v>
      </c>
      <c r="BM2886" s="61" t="s">
        <v>7053</v>
      </c>
      <c r="BN2886" s="61" t="s">
        <v>1344</v>
      </c>
      <c r="BO2886" s="61" t="s">
        <v>5677</v>
      </c>
      <c r="BU2886" s="61" t="s">
        <v>7053</v>
      </c>
      <c r="BV2886" s="61" t="s">
        <v>1344</v>
      </c>
      <c r="BW2886" s="61" t="s">
        <v>5677</v>
      </c>
    </row>
    <row r="2887" spans="51:75">
      <c r="AY2887" s="89" t="e">
        <f>VLOOKUP(C2887,#REF!, 2,FALSE)</f>
        <v>#REF!</v>
      </c>
      <c r="BM2887" s="61" t="s">
        <v>7054</v>
      </c>
      <c r="BN2887" s="61" t="s">
        <v>2985</v>
      </c>
      <c r="BO2887" s="61" t="s">
        <v>2985</v>
      </c>
      <c r="BU2887" s="61" t="s">
        <v>7054</v>
      </c>
      <c r="BV2887" s="61" t="s">
        <v>2985</v>
      </c>
      <c r="BW2887" s="61" t="s">
        <v>2985</v>
      </c>
    </row>
    <row r="2888" spans="51:75">
      <c r="AY2888" s="89" t="e">
        <f>VLOOKUP(C2888,#REF!, 2,FALSE)</f>
        <v>#REF!</v>
      </c>
      <c r="BM2888" s="61" t="s">
        <v>7055</v>
      </c>
      <c r="BN2888" s="61" t="s">
        <v>618</v>
      </c>
      <c r="BO2888" s="61" t="s">
        <v>2985</v>
      </c>
      <c r="BU2888" s="61" t="s">
        <v>7055</v>
      </c>
      <c r="BV2888" s="61" t="s">
        <v>618</v>
      </c>
      <c r="BW2888" s="61" t="s">
        <v>2985</v>
      </c>
    </row>
    <row r="2889" spans="51:75">
      <c r="AY2889" s="89" t="e">
        <f>VLOOKUP(C2889,#REF!, 2,FALSE)</f>
        <v>#REF!</v>
      </c>
      <c r="BM2889" s="61" t="s">
        <v>7056</v>
      </c>
      <c r="BN2889" s="61" t="s">
        <v>3204</v>
      </c>
      <c r="BO2889" s="61" t="s">
        <v>4453</v>
      </c>
      <c r="BU2889" s="61" t="s">
        <v>7056</v>
      </c>
      <c r="BV2889" s="61" t="s">
        <v>3204</v>
      </c>
      <c r="BW2889" s="61" t="s">
        <v>4453</v>
      </c>
    </row>
    <row r="2890" spans="51:75">
      <c r="AY2890" s="89" t="e">
        <f>VLOOKUP(C2890,#REF!, 2,FALSE)</f>
        <v>#REF!</v>
      </c>
      <c r="BM2890" s="61" t="s">
        <v>7057</v>
      </c>
      <c r="BN2890" s="61" t="s">
        <v>1344</v>
      </c>
      <c r="BO2890" s="61" t="s">
        <v>2985</v>
      </c>
      <c r="BU2890" s="61" t="s">
        <v>7057</v>
      </c>
      <c r="BV2890" s="61" t="s">
        <v>1344</v>
      </c>
      <c r="BW2890" s="61" t="s">
        <v>2985</v>
      </c>
    </row>
    <row r="2891" spans="51:75">
      <c r="AY2891" s="89" t="e">
        <f>VLOOKUP(C2891,#REF!, 2,FALSE)</f>
        <v>#REF!</v>
      </c>
      <c r="BM2891" s="61" t="s">
        <v>7058</v>
      </c>
      <c r="BN2891" s="61" t="s">
        <v>1344</v>
      </c>
      <c r="BO2891" s="61" t="s">
        <v>7059</v>
      </c>
      <c r="BU2891" s="61" t="s">
        <v>7058</v>
      </c>
      <c r="BV2891" s="61" t="s">
        <v>1344</v>
      </c>
      <c r="BW2891" s="61" t="s">
        <v>7059</v>
      </c>
    </row>
    <row r="2892" spans="51:75">
      <c r="AY2892" s="89" t="e">
        <f>VLOOKUP(C2892,#REF!, 2,FALSE)</f>
        <v>#REF!</v>
      </c>
      <c r="BM2892" s="61" t="s">
        <v>7060</v>
      </c>
      <c r="BN2892" s="61" t="s">
        <v>1141</v>
      </c>
      <c r="BO2892" s="61" t="s">
        <v>2985</v>
      </c>
      <c r="BU2892" s="61" t="s">
        <v>7060</v>
      </c>
      <c r="BV2892" s="61" t="s">
        <v>1141</v>
      </c>
      <c r="BW2892" s="61" t="s">
        <v>2985</v>
      </c>
    </row>
    <row r="2893" spans="51:75">
      <c r="AY2893" s="89" t="e">
        <f>VLOOKUP(C2893,#REF!, 2,FALSE)</f>
        <v>#REF!</v>
      </c>
      <c r="BM2893" s="61" t="s">
        <v>7061</v>
      </c>
      <c r="BN2893" s="61" t="s">
        <v>3204</v>
      </c>
      <c r="BO2893" s="61" t="s">
        <v>3319</v>
      </c>
      <c r="BU2893" s="61" t="s">
        <v>7061</v>
      </c>
      <c r="BV2893" s="61" t="s">
        <v>3204</v>
      </c>
      <c r="BW2893" s="61" t="s">
        <v>3319</v>
      </c>
    </row>
    <row r="2894" spans="51:75">
      <c r="AY2894" s="89" t="e">
        <f>VLOOKUP(C2894,#REF!, 2,FALSE)</f>
        <v>#REF!</v>
      </c>
      <c r="BM2894" s="61" t="s">
        <v>7062</v>
      </c>
      <c r="BN2894" s="61" t="s">
        <v>3204</v>
      </c>
      <c r="BO2894" s="61" t="s">
        <v>2985</v>
      </c>
      <c r="BU2894" s="61" t="s">
        <v>7062</v>
      </c>
      <c r="BV2894" s="61" t="s">
        <v>3204</v>
      </c>
      <c r="BW2894" s="61" t="s">
        <v>2985</v>
      </c>
    </row>
    <row r="2895" spans="51:75">
      <c r="AY2895" s="89" t="e">
        <f>VLOOKUP(C2895,#REF!, 2,FALSE)</f>
        <v>#REF!</v>
      </c>
      <c r="BM2895" s="61" t="s">
        <v>7063</v>
      </c>
      <c r="BN2895" s="61" t="s">
        <v>1344</v>
      </c>
      <c r="BO2895" s="61" t="s">
        <v>6955</v>
      </c>
      <c r="BU2895" s="61" t="s">
        <v>7063</v>
      </c>
      <c r="BV2895" s="61" t="s">
        <v>1344</v>
      </c>
      <c r="BW2895" s="61" t="s">
        <v>6955</v>
      </c>
    </row>
    <row r="2896" spans="51:75">
      <c r="AY2896" s="89" t="e">
        <f>VLOOKUP(C2896,#REF!, 2,FALSE)</f>
        <v>#REF!</v>
      </c>
      <c r="BM2896" s="61" t="s">
        <v>7064</v>
      </c>
      <c r="BN2896" s="61" t="s">
        <v>3204</v>
      </c>
      <c r="BO2896" s="61" t="s">
        <v>7065</v>
      </c>
      <c r="BU2896" s="61" t="s">
        <v>7064</v>
      </c>
      <c r="BV2896" s="61" t="s">
        <v>3204</v>
      </c>
      <c r="BW2896" s="61" t="s">
        <v>7065</v>
      </c>
    </row>
    <row r="2897" spans="51:75">
      <c r="AY2897" s="89" t="e">
        <f>VLOOKUP(C2897,#REF!, 2,FALSE)</f>
        <v>#REF!</v>
      </c>
      <c r="BM2897" s="61" t="s">
        <v>7066</v>
      </c>
      <c r="BN2897" s="61" t="s">
        <v>3085</v>
      </c>
      <c r="BO2897" s="61" t="s">
        <v>3055</v>
      </c>
      <c r="BU2897" s="61" t="s">
        <v>7066</v>
      </c>
      <c r="BV2897" s="61" t="s">
        <v>3085</v>
      </c>
      <c r="BW2897" s="61" t="s">
        <v>3055</v>
      </c>
    </row>
    <row r="2898" spans="51:75">
      <c r="AY2898" s="89" t="e">
        <f>VLOOKUP(C2898,#REF!, 2,FALSE)</f>
        <v>#REF!</v>
      </c>
      <c r="BM2898" s="61" t="s">
        <v>7067</v>
      </c>
      <c r="BN2898" s="61" t="s">
        <v>621</v>
      </c>
      <c r="BO2898" s="61" t="s">
        <v>7068</v>
      </c>
      <c r="BU2898" s="61" t="s">
        <v>7067</v>
      </c>
      <c r="BV2898" s="61" t="s">
        <v>621</v>
      </c>
      <c r="BW2898" s="61" t="s">
        <v>7068</v>
      </c>
    </row>
    <row r="2899" spans="51:75">
      <c r="AY2899" s="89" t="e">
        <f>VLOOKUP(C2899,#REF!, 2,FALSE)</f>
        <v>#REF!</v>
      </c>
      <c r="BM2899" s="61" t="s">
        <v>7069</v>
      </c>
      <c r="BN2899" s="61" t="s">
        <v>1344</v>
      </c>
      <c r="BO2899" s="61" t="s">
        <v>6652</v>
      </c>
      <c r="BU2899" s="61" t="s">
        <v>7069</v>
      </c>
      <c r="BV2899" s="61" t="s">
        <v>1344</v>
      </c>
      <c r="BW2899" s="61" t="s">
        <v>6652</v>
      </c>
    </row>
    <row r="2900" spans="51:75">
      <c r="AY2900" s="89" t="e">
        <f>VLOOKUP(C2900,#REF!, 2,FALSE)</f>
        <v>#REF!</v>
      </c>
      <c r="BM2900" s="61" t="s">
        <v>7070</v>
      </c>
      <c r="BN2900" s="61" t="s">
        <v>3099</v>
      </c>
      <c r="BO2900" s="61" t="s">
        <v>772</v>
      </c>
      <c r="BU2900" s="61" t="s">
        <v>7070</v>
      </c>
      <c r="BV2900" s="61" t="s">
        <v>3099</v>
      </c>
      <c r="BW2900" s="61" t="s">
        <v>772</v>
      </c>
    </row>
    <row r="2901" spans="51:75">
      <c r="AY2901" s="89" t="e">
        <f>VLOOKUP(C2901,#REF!, 2,FALSE)</f>
        <v>#REF!</v>
      </c>
      <c r="BM2901" s="61" t="s">
        <v>7071</v>
      </c>
      <c r="BN2901" s="61" t="s">
        <v>3099</v>
      </c>
      <c r="BO2901" s="61" t="s">
        <v>2985</v>
      </c>
      <c r="BU2901" s="61" t="s">
        <v>7071</v>
      </c>
      <c r="BV2901" s="61" t="s">
        <v>3099</v>
      </c>
      <c r="BW2901" s="61" t="s">
        <v>2985</v>
      </c>
    </row>
    <row r="2902" spans="51:75">
      <c r="AY2902" s="89" t="e">
        <f>VLOOKUP(C2902,#REF!, 2,FALSE)</f>
        <v>#REF!</v>
      </c>
      <c r="BM2902" s="61" t="s">
        <v>1258</v>
      </c>
      <c r="BN2902" s="61" t="s">
        <v>1344</v>
      </c>
      <c r="BO2902" s="61" t="s">
        <v>1662</v>
      </c>
      <c r="BU2902" s="61" t="s">
        <v>1258</v>
      </c>
      <c r="BV2902" s="61" t="s">
        <v>1344</v>
      </c>
      <c r="BW2902" s="61" t="s">
        <v>1662</v>
      </c>
    </row>
    <row r="2903" spans="51:75">
      <c r="AY2903" s="89" t="e">
        <f>VLOOKUP(C2903,#REF!, 2,FALSE)</f>
        <v>#REF!</v>
      </c>
      <c r="BM2903" s="61" t="s">
        <v>7072</v>
      </c>
      <c r="BN2903" s="61" t="s">
        <v>3204</v>
      </c>
      <c r="BO2903" s="61" t="s">
        <v>3542</v>
      </c>
      <c r="BU2903" s="61" t="s">
        <v>7072</v>
      </c>
      <c r="BV2903" s="61" t="s">
        <v>3204</v>
      </c>
      <c r="BW2903" s="61" t="s">
        <v>3542</v>
      </c>
    </row>
    <row r="2904" spans="51:75">
      <c r="AY2904" s="89" t="e">
        <f>VLOOKUP(C2904,#REF!, 2,FALSE)</f>
        <v>#REF!</v>
      </c>
      <c r="BM2904" s="61" t="s">
        <v>7073</v>
      </c>
      <c r="BN2904" s="61" t="s">
        <v>3204</v>
      </c>
      <c r="BO2904" s="61" t="s">
        <v>5764</v>
      </c>
      <c r="BU2904" s="61" t="s">
        <v>7073</v>
      </c>
      <c r="BV2904" s="61" t="s">
        <v>3204</v>
      </c>
      <c r="BW2904" s="61" t="s">
        <v>5764</v>
      </c>
    </row>
    <row r="2905" spans="51:75">
      <c r="AY2905" s="89" t="e">
        <f>VLOOKUP(C2905,#REF!, 2,FALSE)</f>
        <v>#REF!</v>
      </c>
      <c r="BM2905" s="61" t="s">
        <v>1259</v>
      </c>
      <c r="BN2905" s="61" t="s">
        <v>796</v>
      </c>
      <c r="BO2905" s="61" t="s">
        <v>1205</v>
      </c>
      <c r="BU2905" s="61" t="s">
        <v>1259</v>
      </c>
      <c r="BV2905" s="61" t="s">
        <v>796</v>
      </c>
      <c r="BW2905" s="61" t="s">
        <v>1205</v>
      </c>
    </row>
    <row r="2906" spans="51:75">
      <c r="AY2906" s="89" t="e">
        <f>VLOOKUP(C2906,#REF!, 2,FALSE)</f>
        <v>#REF!</v>
      </c>
      <c r="BM2906" s="61" t="s">
        <v>7074</v>
      </c>
      <c r="BN2906" s="61" t="s">
        <v>3047</v>
      </c>
      <c r="BO2906" s="61" t="s">
        <v>2931</v>
      </c>
      <c r="BU2906" s="61" t="s">
        <v>7074</v>
      </c>
      <c r="BV2906" s="61" t="s">
        <v>3047</v>
      </c>
      <c r="BW2906" s="61" t="s">
        <v>2931</v>
      </c>
    </row>
    <row r="2907" spans="51:75">
      <c r="AY2907" s="89" t="e">
        <f>VLOOKUP(C2907,#REF!, 2,FALSE)</f>
        <v>#REF!</v>
      </c>
      <c r="BM2907" s="61" t="s">
        <v>7075</v>
      </c>
      <c r="BN2907" s="61" t="s">
        <v>3047</v>
      </c>
      <c r="BO2907" s="61" t="s">
        <v>7077</v>
      </c>
      <c r="BU2907" s="61" t="s">
        <v>7075</v>
      </c>
      <c r="BV2907" s="61" t="s">
        <v>3047</v>
      </c>
      <c r="BW2907" s="61" t="s">
        <v>7077</v>
      </c>
    </row>
    <row r="2908" spans="51:75">
      <c r="AY2908" s="89" t="e">
        <f>VLOOKUP(C2908,#REF!, 2,FALSE)</f>
        <v>#REF!</v>
      </c>
      <c r="BM2908" s="61" t="s">
        <v>7078</v>
      </c>
      <c r="BN2908" s="61" t="s">
        <v>843</v>
      </c>
      <c r="BO2908" s="61" t="s">
        <v>7079</v>
      </c>
      <c r="BU2908" s="61" t="s">
        <v>7078</v>
      </c>
      <c r="BV2908" s="61" t="s">
        <v>843</v>
      </c>
      <c r="BW2908" s="61" t="s">
        <v>7079</v>
      </c>
    </row>
    <row r="2909" spans="51:75">
      <c r="AY2909" s="89" t="e">
        <f>VLOOKUP(C2909,#REF!, 2,FALSE)</f>
        <v>#REF!</v>
      </c>
      <c r="BM2909" s="61" t="s">
        <v>7080</v>
      </c>
      <c r="BN2909" s="61" t="s">
        <v>3047</v>
      </c>
      <c r="BO2909" s="61" t="s">
        <v>1744</v>
      </c>
      <c r="BU2909" s="61" t="s">
        <v>7080</v>
      </c>
      <c r="BV2909" s="61" t="s">
        <v>3047</v>
      </c>
      <c r="BW2909" s="61" t="s">
        <v>1744</v>
      </c>
    </row>
    <row r="2910" spans="51:75">
      <c r="AY2910" s="89" t="e">
        <f>VLOOKUP(C2910,#REF!, 2,FALSE)</f>
        <v>#REF!</v>
      </c>
      <c r="BM2910" s="61" t="s">
        <v>1260</v>
      </c>
      <c r="BN2910" s="61" t="s">
        <v>1005</v>
      </c>
      <c r="BO2910" s="61" t="s">
        <v>7081</v>
      </c>
      <c r="BU2910" s="61" t="s">
        <v>1260</v>
      </c>
      <c r="BV2910" s="61" t="s">
        <v>1005</v>
      </c>
      <c r="BW2910" s="61" t="s">
        <v>7081</v>
      </c>
    </row>
    <row r="2911" spans="51:75">
      <c r="AY2911" s="89" t="e">
        <f>VLOOKUP(C2911,#REF!, 2,FALSE)</f>
        <v>#REF!</v>
      </c>
      <c r="BM2911" s="61" t="s">
        <v>131</v>
      </c>
      <c r="BN2911" s="61" t="s">
        <v>627</v>
      </c>
      <c r="BO2911" s="61" t="s">
        <v>7083</v>
      </c>
      <c r="BU2911" s="61" t="s">
        <v>131</v>
      </c>
      <c r="BV2911" s="61" t="s">
        <v>627</v>
      </c>
      <c r="BW2911" s="61" t="s">
        <v>7083</v>
      </c>
    </row>
    <row r="2912" spans="51:75">
      <c r="AY2912" s="89" t="e">
        <f>VLOOKUP(C2912,#REF!, 2,FALSE)</f>
        <v>#REF!</v>
      </c>
      <c r="BM2912" s="61" t="s">
        <v>7084</v>
      </c>
      <c r="BN2912" s="61" t="s">
        <v>2985</v>
      </c>
      <c r="BO2912" s="61" t="s">
        <v>2985</v>
      </c>
      <c r="BU2912" s="61" t="s">
        <v>7084</v>
      </c>
      <c r="BV2912" s="61" t="s">
        <v>2985</v>
      </c>
      <c r="BW2912" s="61" t="s">
        <v>2985</v>
      </c>
    </row>
    <row r="2913" spans="51:75">
      <c r="AY2913" s="89" t="e">
        <f>VLOOKUP(C2913,#REF!, 2,FALSE)</f>
        <v>#REF!</v>
      </c>
      <c r="BM2913" s="61" t="s">
        <v>7085</v>
      </c>
      <c r="BN2913" s="61" t="s">
        <v>1344</v>
      </c>
      <c r="BO2913" s="61" t="s">
        <v>7086</v>
      </c>
      <c r="BU2913" s="61" t="s">
        <v>7085</v>
      </c>
      <c r="BV2913" s="61" t="s">
        <v>1344</v>
      </c>
      <c r="BW2913" s="61" t="s">
        <v>7086</v>
      </c>
    </row>
    <row r="2914" spans="51:75">
      <c r="AY2914" s="89" t="e">
        <f>VLOOKUP(C2914,#REF!, 2,FALSE)</f>
        <v>#REF!</v>
      </c>
      <c r="BM2914" s="61" t="s">
        <v>7087</v>
      </c>
      <c r="BN2914" s="61" t="s">
        <v>2981</v>
      </c>
      <c r="BO2914" s="61" t="s">
        <v>7088</v>
      </c>
      <c r="BU2914" s="61" t="s">
        <v>7087</v>
      </c>
      <c r="BV2914" s="61" t="s">
        <v>2981</v>
      </c>
      <c r="BW2914" s="61" t="s">
        <v>7088</v>
      </c>
    </row>
    <row r="2915" spans="51:75">
      <c r="AY2915" s="89" t="e">
        <f>VLOOKUP(C2915,#REF!, 2,FALSE)</f>
        <v>#REF!</v>
      </c>
      <c r="BM2915" s="61" t="s">
        <v>1290</v>
      </c>
      <c r="BN2915" s="61" t="s">
        <v>638</v>
      </c>
      <c r="BO2915" s="61" t="s">
        <v>4463</v>
      </c>
      <c r="BU2915" s="61" t="s">
        <v>1290</v>
      </c>
      <c r="BV2915" s="61" t="s">
        <v>638</v>
      </c>
      <c r="BW2915" s="61" t="s">
        <v>4463</v>
      </c>
    </row>
    <row r="2916" spans="51:75">
      <c r="AY2916" s="89" t="e">
        <f>VLOOKUP(C2916,#REF!, 2,FALSE)</f>
        <v>#REF!</v>
      </c>
      <c r="BM2916" s="61" t="s">
        <v>7089</v>
      </c>
      <c r="BN2916" s="61" t="s">
        <v>627</v>
      </c>
      <c r="BO2916" s="61" t="s">
        <v>2750</v>
      </c>
      <c r="BU2916" s="61" t="s">
        <v>7089</v>
      </c>
      <c r="BV2916" s="61" t="s">
        <v>627</v>
      </c>
      <c r="BW2916" s="61" t="s">
        <v>2750</v>
      </c>
    </row>
    <row r="2917" spans="51:75">
      <c r="AY2917" s="89" t="e">
        <f>VLOOKUP(C2917,#REF!, 2,FALSE)</f>
        <v>#REF!</v>
      </c>
      <c r="BM2917" s="61" t="s">
        <v>7090</v>
      </c>
      <c r="BN2917" s="61" t="s">
        <v>3254</v>
      </c>
      <c r="BO2917" s="61" t="s">
        <v>7091</v>
      </c>
      <c r="BU2917" s="61" t="s">
        <v>7090</v>
      </c>
      <c r="BV2917" s="61" t="s">
        <v>3254</v>
      </c>
      <c r="BW2917" s="61" t="s">
        <v>7091</v>
      </c>
    </row>
    <row r="2918" spans="51:75">
      <c r="AY2918" s="89" t="e">
        <f>VLOOKUP(C2918,#REF!, 2,FALSE)</f>
        <v>#REF!</v>
      </c>
      <c r="BM2918" s="61" t="s">
        <v>7092</v>
      </c>
      <c r="BN2918" s="61" t="s">
        <v>3254</v>
      </c>
      <c r="BO2918" s="61" t="s">
        <v>7093</v>
      </c>
      <c r="BU2918" s="61" t="s">
        <v>7092</v>
      </c>
      <c r="BV2918" s="61" t="s">
        <v>3254</v>
      </c>
      <c r="BW2918" s="61" t="s">
        <v>7093</v>
      </c>
    </row>
    <row r="2919" spans="51:75">
      <c r="AY2919" s="89" t="e">
        <f>VLOOKUP(C2919,#REF!, 2,FALSE)</f>
        <v>#REF!</v>
      </c>
      <c r="BM2919" s="61" t="s">
        <v>7094</v>
      </c>
      <c r="BN2919" s="61" t="s">
        <v>3254</v>
      </c>
      <c r="BO2919" s="61" t="s">
        <v>2985</v>
      </c>
      <c r="BU2919" s="61" t="s">
        <v>7094</v>
      </c>
      <c r="BV2919" s="61" t="s">
        <v>3254</v>
      </c>
      <c r="BW2919" s="61" t="s">
        <v>2985</v>
      </c>
    </row>
    <row r="2920" spans="51:75">
      <c r="AY2920" s="89" t="e">
        <f>VLOOKUP(C2920,#REF!, 2,FALSE)</f>
        <v>#REF!</v>
      </c>
      <c r="BM2920" s="61" t="s">
        <v>7095</v>
      </c>
      <c r="BN2920" s="61" t="s">
        <v>671</v>
      </c>
      <c r="BO2920" s="61" t="s">
        <v>6712</v>
      </c>
      <c r="BU2920" s="61" t="s">
        <v>7095</v>
      </c>
      <c r="BV2920" s="61" t="s">
        <v>671</v>
      </c>
      <c r="BW2920" s="61" t="s">
        <v>6712</v>
      </c>
    </row>
    <row r="2921" spans="51:75">
      <c r="AY2921" s="89" t="e">
        <f>VLOOKUP(C2921,#REF!, 2,FALSE)</f>
        <v>#REF!</v>
      </c>
      <c r="BM2921" s="61" t="s">
        <v>7096</v>
      </c>
      <c r="BN2921" s="61" t="s">
        <v>3007</v>
      </c>
      <c r="BO2921" s="61" t="s">
        <v>727</v>
      </c>
      <c r="BU2921" s="61" t="s">
        <v>7096</v>
      </c>
      <c r="BV2921" s="61" t="s">
        <v>3007</v>
      </c>
      <c r="BW2921" s="61" t="s">
        <v>727</v>
      </c>
    </row>
    <row r="2922" spans="51:75">
      <c r="AY2922" s="89" t="e">
        <f>VLOOKUP(C2922,#REF!, 2,FALSE)</f>
        <v>#REF!</v>
      </c>
      <c r="BM2922" s="61" t="s">
        <v>1291</v>
      </c>
      <c r="BN2922" s="61" t="s">
        <v>633</v>
      </c>
      <c r="BO2922" s="61" t="s">
        <v>3864</v>
      </c>
      <c r="BU2922" s="61" t="s">
        <v>1291</v>
      </c>
      <c r="BV2922" s="61" t="s">
        <v>633</v>
      </c>
      <c r="BW2922" s="61" t="s">
        <v>3864</v>
      </c>
    </row>
    <row r="2923" spans="51:75">
      <c r="AY2923" s="89" t="e">
        <f>VLOOKUP(C2923,#REF!, 2,FALSE)</f>
        <v>#REF!</v>
      </c>
      <c r="BM2923" s="61" t="s">
        <v>7097</v>
      </c>
      <c r="BN2923" s="61" t="s">
        <v>3254</v>
      </c>
      <c r="BO2923" s="61" t="s">
        <v>4501</v>
      </c>
      <c r="BU2923" s="61" t="s">
        <v>7097</v>
      </c>
      <c r="BV2923" s="61" t="s">
        <v>3254</v>
      </c>
      <c r="BW2923" s="61" t="s">
        <v>4501</v>
      </c>
    </row>
    <row r="2924" spans="51:75">
      <c r="AY2924" s="89" t="e">
        <f>VLOOKUP(C2924,#REF!, 2,FALSE)</f>
        <v>#REF!</v>
      </c>
      <c r="BM2924" s="61" t="s">
        <v>7098</v>
      </c>
      <c r="BN2924" s="61" t="s">
        <v>928</v>
      </c>
      <c r="BO2924" s="61" t="s">
        <v>7099</v>
      </c>
      <c r="BU2924" s="61" t="s">
        <v>7098</v>
      </c>
      <c r="BV2924" s="61" t="s">
        <v>928</v>
      </c>
      <c r="BW2924" s="61" t="s">
        <v>7099</v>
      </c>
    </row>
    <row r="2925" spans="51:75">
      <c r="AY2925" s="89" t="e">
        <f>VLOOKUP(C2925,#REF!, 2,FALSE)</f>
        <v>#REF!</v>
      </c>
      <c r="BM2925" s="61" t="s">
        <v>7100</v>
      </c>
      <c r="BN2925" s="61" t="s">
        <v>638</v>
      </c>
      <c r="BO2925" s="61" t="s">
        <v>5433</v>
      </c>
      <c r="BU2925" s="61" t="s">
        <v>7100</v>
      </c>
      <c r="BV2925" s="61" t="s">
        <v>638</v>
      </c>
      <c r="BW2925" s="61" t="s">
        <v>5433</v>
      </c>
    </row>
    <row r="2926" spans="51:75">
      <c r="AY2926" s="89" t="e">
        <f>VLOOKUP(C2926,#REF!, 2,FALSE)</f>
        <v>#REF!</v>
      </c>
      <c r="BM2926" s="61" t="s">
        <v>7101</v>
      </c>
      <c r="BN2926" s="61" t="s">
        <v>1274</v>
      </c>
      <c r="BO2926" s="61" t="s">
        <v>7102</v>
      </c>
      <c r="BU2926" s="61" t="s">
        <v>7101</v>
      </c>
      <c r="BV2926" s="61" t="s">
        <v>1274</v>
      </c>
      <c r="BW2926" s="61" t="s">
        <v>7102</v>
      </c>
    </row>
    <row r="2927" spans="51:75">
      <c r="AY2927" s="89" t="e">
        <f>VLOOKUP(C2927,#REF!, 2,FALSE)</f>
        <v>#REF!</v>
      </c>
      <c r="BM2927" s="61" t="s">
        <v>7103</v>
      </c>
      <c r="BN2927" s="61" t="s">
        <v>1344</v>
      </c>
      <c r="BO2927" s="61" t="s">
        <v>7104</v>
      </c>
      <c r="BU2927" s="61" t="s">
        <v>7103</v>
      </c>
      <c r="BV2927" s="61" t="s">
        <v>1344</v>
      </c>
      <c r="BW2927" s="61" t="s">
        <v>7104</v>
      </c>
    </row>
    <row r="2928" spans="51:75">
      <c r="AY2928" s="89" t="e">
        <f>VLOOKUP(C2928,#REF!, 2,FALSE)</f>
        <v>#REF!</v>
      </c>
      <c r="BM2928" s="61" t="s">
        <v>7105</v>
      </c>
      <c r="BN2928" s="61" t="s">
        <v>3089</v>
      </c>
      <c r="BO2928" s="61" t="s">
        <v>2985</v>
      </c>
      <c r="BU2928" s="61" t="s">
        <v>7105</v>
      </c>
      <c r="BV2928" s="61" t="s">
        <v>3089</v>
      </c>
      <c r="BW2928" s="61" t="s">
        <v>2985</v>
      </c>
    </row>
    <row r="2929" spans="51:75">
      <c r="AY2929" s="89" t="e">
        <f>VLOOKUP(C2929,#REF!, 2,FALSE)</f>
        <v>#REF!</v>
      </c>
      <c r="BM2929" s="61" t="s">
        <v>7106</v>
      </c>
      <c r="BN2929" s="61" t="s">
        <v>1141</v>
      </c>
      <c r="BO2929" s="61" t="s">
        <v>7107</v>
      </c>
      <c r="BU2929" s="61" t="s">
        <v>7106</v>
      </c>
      <c r="BV2929" s="61" t="s">
        <v>1141</v>
      </c>
      <c r="BW2929" s="61" t="s">
        <v>7107</v>
      </c>
    </row>
    <row r="2930" spans="51:75">
      <c r="AY2930" s="89" t="e">
        <f>VLOOKUP(C2930,#REF!, 2,FALSE)</f>
        <v>#REF!</v>
      </c>
      <c r="BM2930" s="61" t="s">
        <v>7108</v>
      </c>
      <c r="BN2930" s="61" t="s">
        <v>3204</v>
      </c>
      <c r="BO2930" s="61" t="s">
        <v>7109</v>
      </c>
      <c r="BU2930" s="61" t="s">
        <v>7108</v>
      </c>
      <c r="BV2930" s="61" t="s">
        <v>3204</v>
      </c>
      <c r="BW2930" s="61" t="s">
        <v>7109</v>
      </c>
    </row>
    <row r="2931" spans="51:75">
      <c r="AY2931" s="89" t="e">
        <f>VLOOKUP(C2931,#REF!, 2,FALSE)</f>
        <v>#REF!</v>
      </c>
      <c r="BM2931" s="61" t="s">
        <v>1292</v>
      </c>
      <c r="BN2931" s="61" t="s">
        <v>16993</v>
      </c>
      <c r="BO2931" s="61" t="s">
        <v>5366</v>
      </c>
      <c r="BU2931" s="61" t="s">
        <v>1292</v>
      </c>
      <c r="BV2931" s="61" t="s">
        <v>16993</v>
      </c>
      <c r="BW2931" s="61" t="s">
        <v>5366</v>
      </c>
    </row>
    <row r="2932" spans="51:75">
      <c r="AY2932" s="89" t="e">
        <f>VLOOKUP(C2932,#REF!, 2,FALSE)</f>
        <v>#REF!</v>
      </c>
      <c r="BM2932" s="61" t="s">
        <v>7110</v>
      </c>
      <c r="BN2932" s="61" t="s">
        <v>1141</v>
      </c>
      <c r="BO2932" s="61" t="s">
        <v>7111</v>
      </c>
      <c r="BU2932" s="61" t="s">
        <v>7110</v>
      </c>
      <c r="BV2932" s="61" t="s">
        <v>1141</v>
      </c>
      <c r="BW2932" s="61" t="s">
        <v>7111</v>
      </c>
    </row>
    <row r="2933" spans="51:75">
      <c r="AY2933" s="89" t="e">
        <f>VLOOKUP(C2933,#REF!, 2,FALSE)</f>
        <v>#REF!</v>
      </c>
      <c r="BM2933" s="61" t="s">
        <v>7112</v>
      </c>
      <c r="BN2933" s="61" t="s">
        <v>3204</v>
      </c>
      <c r="BO2933" s="61" t="s">
        <v>946</v>
      </c>
      <c r="BU2933" s="61" t="s">
        <v>7112</v>
      </c>
      <c r="BV2933" s="61" t="s">
        <v>3204</v>
      </c>
      <c r="BW2933" s="61" t="s">
        <v>946</v>
      </c>
    </row>
    <row r="2934" spans="51:75">
      <c r="AY2934" s="89" t="e">
        <f>VLOOKUP(C2934,#REF!, 2,FALSE)</f>
        <v>#REF!</v>
      </c>
      <c r="BM2934" s="61" t="s">
        <v>7113</v>
      </c>
      <c r="BN2934" s="61" t="s">
        <v>3099</v>
      </c>
      <c r="BO2934" s="61" t="s">
        <v>7114</v>
      </c>
      <c r="BU2934" s="61" t="s">
        <v>7113</v>
      </c>
      <c r="BV2934" s="61" t="s">
        <v>3099</v>
      </c>
      <c r="BW2934" s="61" t="s">
        <v>7114</v>
      </c>
    </row>
    <row r="2935" spans="51:75">
      <c r="AY2935" s="89" t="e">
        <f>VLOOKUP(C2935,#REF!, 2,FALSE)</f>
        <v>#REF!</v>
      </c>
      <c r="BM2935" s="61" t="s">
        <v>177</v>
      </c>
      <c r="BN2935" s="61" t="s">
        <v>3204</v>
      </c>
      <c r="BO2935" s="61" t="s">
        <v>1746</v>
      </c>
      <c r="BU2935" s="61" t="s">
        <v>177</v>
      </c>
      <c r="BV2935" s="61" t="s">
        <v>3204</v>
      </c>
      <c r="BW2935" s="61" t="s">
        <v>1746</v>
      </c>
    </row>
    <row r="2936" spans="51:75">
      <c r="AY2936" s="89" t="e">
        <f>VLOOKUP(C2936,#REF!, 2,FALSE)</f>
        <v>#REF!</v>
      </c>
      <c r="BM2936" s="61" t="s">
        <v>7115</v>
      </c>
      <c r="BN2936" s="61" t="s">
        <v>1344</v>
      </c>
      <c r="BO2936" s="61" t="s">
        <v>5863</v>
      </c>
      <c r="BU2936" s="61" t="s">
        <v>7115</v>
      </c>
      <c r="BV2936" s="61" t="s">
        <v>1344</v>
      </c>
      <c r="BW2936" s="61" t="s">
        <v>5863</v>
      </c>
    </row>
    <row r="2937" spans="51:75">
      <c r="AY2937" s="89" t="e">
        <f>VLOOKUP(C2937,#REF!, 2,FALSE)</f>
        <v>#REF!</v>
      </c>
      <c r="BM2937" s="61" t="s">
        <v>1293</v>
      </c>
      <c r="BN2937" s="61" t="s">
        <v>3204</v>
      </c>
      <c r="BO2937" s="61" t="s">
        <v>718</v>
      </c>
      <c r="BU2937" s="61" t="s">
        <v>1293</v>
      </c>
      <c r="BV2937" s="61" t="s">
        <v>3204</v>
      </c>
      <c r="BW2937" s="61" t="s">
        <v>718</v>
      </c>
    </row>
    <row r="2938" spans="51:75">
      <c r="AY2938" s="89" t="e">
        <f>VLOOKUP(C2938,#REF!, 2,FALSE)</f>
        <v>#REF!</v>
      </c>
      <c r="BM2938" s="61" t="s">
        <v>7116</v>
      </c>
      <c r="BN2938" s="61" t="s">
        <v>3085</v>
      </c>
      <c r="BO2938" s="61" t="s">
        <v>5106</v>
      </c>
      <c r="BU2938" s="61" t="s">
        <v>7116</v>
      </c>
      <c r="BV2938" s="61" t="s">
        <v>3085</v>
      </c>
      <c r="BW2938" s="61" t="s">
        <v>5106</v>
      </c>
    </row>
    <row r="2939" spans="51:75">
      <c r="AY2939" s="89" t="e">
        <f>VLOOKUP(C2939,#REF!, 2,FALSE)</f>
        <v>#REF!</v>
      </c>
      <c r="BM2939" s="61" t="s">
        <v>7117</v>
      </c>
      <c r="BN2939" s="61" t="s">
        <v>1344</v>
      </c>
      <c r="BO2939" s="61" t="s">
        <v>2888</v>
      </c>
      <c r="BU2939" s="61" t="s">
        <v>7117</v>
      </c>
      <c r="BV2939" s="61" t="s">
        <v>1344</v>
      </c>
      <c r="BW2939" s="61" t="s">
        <v>2888</v>
      </c>
    </row>
    <row r="2940" spans="51:75">
      <c r="AY2940" s="89" t="e">
        <f>VLOOKUP(C2940,#REF!, 2,FALSE)</f>
        <v>#REF!</v>
      </c>
      <c r="BM2940" s="61" t="s">
        <v>7118</v>
      </c>
      <c r="BN2940" s="61" t="s">
        <v>3030</v>
      </c>
      <c r="BO2940" s="61" t="s">
        <v>4174</v>
      </c>
      <c r="BU2940" s="61" t="s">
        <v>7118</v>
      </c>
      <c r="BV2940" s="61" t="s">
        <v>3030</v>
      </c>
      <c r="BW2940" s="61" t="s">
        <v>4174</v>
      </c>
    </row>
    <row r="2941" spans="51:75">
      <c r="AY2941" s="89" t="e">
        <f>VLOOKUP(C2941,#REF!, 2,FALSE)</f>
        <v>#REF!</v>
      </c>
      <c r="BM2941" s="61" t="s">
        <v>7119</v>
      </c>
      <c r="BN2941" s="61" t="s">
        <v>864</v>
      </c>
      <c r="BO2941" s="61" t="s">
        <v>946</v>
      </c>
      <c r="BU2941" s="61" t="s">
        <v>7119</v>
      </c>
      <c r="BV2941" s="61" t="s">
        <v>864</v>
      </c>
      <c r="BW2941" s="61" t="s">
        <v>946</v>
      </c>
    </row>
    <row r="2942" spans="51:75">
      <c r="AY2942" s="89" t="e">
        <f>VLOOKUP(C2942,#REF!, 2,FALSE)</f>
        <v>#REF!</v>
      </c>
      <c r="BM2942" s="61" t="s">
        <v>7120</v>
      </c>
      <c r="BN2942" s="61" t="s">
        <v>16993</v>
      </c>
      <c r="BO2942" s="61" t="s">
        <v>667</v>
      </c>
      <c r="BU2942" s="61" t="s">
        <v>7120</v>
      </c>
      <c r="BV2942" s="61" t="s">
        <v>16993</v>
      </c>
      <c r="BW2942" s="61" t="s">
        <v>667</v>
      </c>
    </row>
    <row r="2943" spans="51:75">
      <c r="AY2943" s="89" t="e">
        <f>VLOOKUP(C2943,#REF!, 2,FALSE)</f>
        <v>#REF!</v>
      </c>
      <c r="BM2943" s="61" t="s">
        <v>7121</v>
      </c>
      <c r="BN2943" s="61" t="s">
        <v>3030</v>
      </c>
      <c r="BO2943" s="61" t="s">
        <v>4409</v>
      </c>
      <c r="BU2943" s="61" t="s">
        <v>7121</v>
      </c>
      <c r="BV2943" s="61" t="s">
        <v>3030</v>
      </c>
      <c r="BW2943" s="61" t="s">
        <v>4409</v>
      </c>
    </row>
    <row r="2944" spans="51:75">
      <c r="AY2944" s="89" t="e">
        <f>VLOOKUP(C2944,#REF!, 2,FALSE)</f>
        <v>#REF!</v>
      </c>
      <c r="BM2944" s="61" t="s">
        <v>7122</v>
      </c>
      <c r="BN2944" s="61" t="s">
        <v>1271</v>
      </c>
      <c r="BO2944" s="61" t="s">
        <v>1203</v>
      </c>
      <c r="BU2944" s="61" t="s">
        <v>7122</v>
      </c>
      <c r="BV2944" s="61" t="s">
        <v>1271</v>
      </c>
      <c r="BW2944" s="61" t="s">
        <v>1203</v>
      </c>
    </row>
    <row r="2945" spans="51:75">
      <c r="AY2945" s="89" t="e">
        <f>VLOOKUP(C2945,#REF!, 2,FALSE)</f>
        <v>#REF!</v>
      </c>
      <c r="BM2945" s="61" t="s">
        <v>7123</v>
      </c>
      <c r="BN2945" s="61" t="s">
        <v>3204</v>
      </c>
      <c r="BO2945" s="61" t="s">
        <v>7124</v>
      </c>
      <c r="BU2945" s="61" t="s">
        <v>7123</v>
      </c>
      <c r="BV2945" s="61" t="s">
        <v>3204</v>
      </c>
      <c r="BW2945" s="61" t="s">
        <v>7124</v>
      </c>
    </row>
    <row r="2946" spans="51:75">
      <c r="AY2946" s="89" t="e">
        <f>VLOOKUP(C2946,#REF!, 2,FALSE)</f>
        <v>#REF!</v>
      </c>
      <c r="BM2946" s="61" t="s">
        <v>7125</v>
      </c>
      <c r="BN2946" s="61" t="s">
        <v>773</v>
      </c>
      <c r="BO2946" s="61" t="s">
        <v>2193</v>
      </c>
      <c r="BU2946" s="61" t="s">
        <v>7125</v>
      </c>
      <c r="BV2946" s="61" t="s">
        <v>773</v>
      </c>
      <c r="BW2946" s="61" t="s">
        <v>2193</v>
      </c>
    </row>
    <row r="2947" spans="51:75">
      <c r="AY2947" s="89" t="e">
        <f>VLOOKUP(C2947,#REF!, 2,FALSE)</f>
        <v>#REF!</v>
      </c>
      <c r="BM2947" s="61" t="s">
        <v>130</v>
      </c>
      <c r="BN2947" s="61" t="s">
        <v>16990</v>
      </c>
      <c r="BO2947" s="61" t="s">
        <v>5019</v>
      </c>
      <c r="BU2947" s="61" t="s">
        <v>130</v>
      </c>
      <c r="BV2947" s="61" t="s">
        <v>16990</v>
      </c>
      <c r="BW2947" s="61" t="s">
        <v>5019</v>
      </c>
    </row>
    <row r="2948" spans="51:75">
      <c r="AY2948" s="89" t="e">
        <f>VLOOKUP(C2948,#REF!, 2,FALSE)</f>
        <v>#REF!</v>
      </c>
      <c r="BM2948" s="61" t="s">
        <v>1294</v>
      </c>
      <c r="BN2948" s="61" t="s">
        <v>2985</v>
      </c>
      <c r="BO2948" s="61" t="s">
        <v>3336</v>
      </c>
      <c r="BU2948" s="61" t="s">
        <v>1294</v>
      </c>
      <c r="BV2948" s="61" t="s">
        <v>2985</v>
      </c>
      <c r="BW2948" s="61" t="s">
        <v>3336</v>
      </c>
    </row>
    <row r="2949" spans="51:75">
      <c r="AY2949" s="89" t="e">
        <f>VLOOKUP(C2949,#REF!, 2,FALSE)</f>
        <v>#REF!</v>
      </c>
      <c r="BM2949" s="61" t="s">
        <v>1295</v>
      </c>
      <c r="BN2949" s="61" t="s">
        <v>2985</v>
      </c>
      <c r="BO2949" s="61" t="s">
        <v>2878</v>
      </c>
      <c r="BU2949" s="61" t="s">
        <v>1295</v>
      </c>
      <c r="BV2949" s="61" t="s">
        <v>2985</v>
      </c>
      <c r="BW2949" s="61" t="s">
        <v>2878</v>
      </c>
    </row>
    <row r="2950" spans="51:75">
      <c r="AY2950" s="89" t="e">
        <f>VLOOKUP(C2950,#REF!, 2,FALSE)</f>
        <v>#REF!</v>
      </c>
      <c r="BM2950" s="61" t="s">
        <v>7127</v>
      </c>
      <c r="BN2950" s="61" t="s">
        <v>16990</v>
      </c>
      <c r="BO2950" s="61" t="s">
        <v>1729</v>
      </c>
      <c r="BU2950" s="61" t="s">
        <v>7127</v>
      </c>
      <c r="BV2950" s="61" t="s">
        <v>16990</v>
      </c>
      <c r="BW2950" s="61" t="s">
        <v>1729</v>
      </c>
    </row>
    <row r="2951" spans="51:75">
      <c r="AY2951" s="89" t="e">
        <f>VLOOKUP(C2951,#REF!, 2,FALSE)</f>
        <v>#REF!</v>
      </c>
      <c r="BM2951" s="61" t="s">
        <v>7128</v>
      </c>
      <c r="BN2951" s="61" t="s">
        <v>705</v>
      </c>
      <c r="BO2951" s="61" t="s">
        <v>1214</v>
      </c>
      <c r="BU2951" s="61" t="s">
        <v>7128</v>
      </c>
      <c r="BV2951" s="61" t="s">
        <v>705</v>
      </c>
      <c r="BW2951" s="61" t="s">
        <v>1214</v>
      </c>
    </row>
    <row r="2952" spans="51:75">
      <c r="AY2952" s="89" t="e">
        <f>VLOOKUP(C2952,#REF!, 2,FALSE)</f>
        <v>#REF!</v>
      </c>
      <c r="BM2952" s="61" t="s">
        <v>7129</v>
      </c>
      <c r="BN2952" s="61" t="s">
        <v>660</v>
      </c>
      <c r="BO2952" s="61" t="s">
        <v>2645</v>
      </c>
      <c r="BU2952" s="61" t="s">
        <v>7129</v>
      </c>
      <c r="BV2952" s="61" t="s">
        <v>660</v>
      </c>
      <c r="BW2952" s="61" t="s">
        <v>2645</v>
      </c>
    </row>
    <row r="2953" spans="51:75">
      <c r="AY2953" s="89" t="e">
        <f>VLOOKUP(C2953,#REF!, 2,FALSE)</f>
        <v>#REF!</v>
      </c>
      <c r="BM2953" s="61" t="s">
        <v>1296</v>
      </c>
      <c r="BN2953" s="61" t="s">
        <v>2985</v>
      </c>
      <c r="BO2953" s="61" t="s">
        <v>5090</v>
      </c>
      <c r="BU2953" s="61" t="s">
        <v>1296</v>
      </c>
      <c r="BV2953" s="61" t="s">
        <v>2985</v>
      </c>
      <c r="BW2953" s="61" t="s">
        <v>5090</v>
      </c>
    </row>
    <row r="2954" spans="51:75">
      <c r="AY2954" s="89" t="e">
        <f>VLOOKUP(C2954,#REF!, 2,FALSE)</f>
        <v>#REF!</v>
      </c>
      <c r="BM2954" s="61" t="s">
        <v>7130</v>
      </c>
      <c r="BN2954" s="61" t="s">
        <v>2985</v>
      </c>
      <c r="BO2954" s="61" t="s">
        <v>2985</v>
      </c>
      <c r="BU2954" s="61" t="s">
        <v>7130</v>
      </c>
      <c r="BV2954" s="61" t="s">
        <v>2985</v>
      </c>
      <c r="BW2954" s="61" t="s">
        <v>2985</v>
      </c>
    </row>
    <row r="2955" spans="51:75">
      <c r="AY2955" s="89" t="e">
        <f>VLOOKUP(C2955,#REF!, 2,FALSE)</f>
        <v>#REF!</v>
      </c>
      <c r="BM2955" s="61" t="s">
        <v>7131</v>
      </c>
      <c r="BN2955" s="61" t="s">
        <v>1344</v>
      </c>
      <c r="BO2955" s="61" t="s">
        <v>6675</v>
      </c>
      <c r="BU2955" s="61" t="s">
        <v>7131</v>
      </c>
      <c r="BV2955" s="61" t="s">
        <v>1344</v>
      </c>
      <c r="BW2955" s="61" t="s">
        <v>6675</v>
      </c>
    </row>
    <row r="2956" spans="51:75">
      <c r="AY2956" s="89" t="e">
        <f>VLOOKUP(C2956,#REF!, 2,FALSE)</f>
        <v>#REF!</v>
      </c>
      <c r="BM2956" s="61" t="s">
        <v>7132</v>
      </c>
      <c r="BN2956" s="61" t="s">
        <v>3007</v>
      </c>
      <c r="BO2956" s="61" t="s">
        <v>7133</v>
      </c>
      <c r="BU2956" s="61" t="s">
        <v>7132</v>
      </c>
      <c r="BV2956" s="61" t="s">
        <v>3007</v>
      </c>
      <c r="BW2956" s="61" t="s">
        <v>7133</v>
      </c>
    </row>
    <row r="2957" spans="51:75">
      <c r="AY2957" s="89" t="e">
        <f>VLOOKUP(C2957,#REF!, 2,FALSE)</f>
        <v>#REF!</v>
      </c>
      <c r="BM2957" s="61" t="s">
        <v>7134</v>
      </c>
      <c r="BN2957" s="61" t="s">
        <v>2985</v>
      </c>
      <c r="BO2957" s="61" t="s">
        <v>6083</v>
      </c>
      <c r="BU2957" s="61" t="s">
        <v>7134</v>
      </c>
      <c r="BV2957" s="61" t="s">
        <v>2985</v>
      </c>
      <c r="BW2957" s="61" t="s">
        <v>6083</v>
      </c>
    </row>
    <row r="2958" spans="51:75">
      <c r="AY2958" s="89" t="e">
        <f>VLOOKUP(C2958,#REF!, 2,FALSE)</f>
        <v>#REF!</v>
      </c>
      <c r="BM2958" s="61" t="s">
        <v>7135</v>
      </c>
      <c r="BN2958" s="61" t="s">
        <v>717</v>
      </c>
      <c r="BO2958" s="61" t="s">
        <v>7136</v>
      </c>
      <c r="BU2958" s="61" t="s">
        <v>7135</v>
      </c>
      <c r="BV2958" s="61" t="s">
        <v>717</v>
      </c>
      <c r="BW2958" s="61" t="s">
        <v>7136</v>
      </c>
    </row>
    <row r="2959" spans="51:75">
      <c r="AY2959" s="89" t="e">
        <f>VLOOKUP(C2959,#REF!, 2,FALSE)</f>
        <v>#REF!</v>
      </c>
      <c r="BM2959" s="61" t="s">
        <v>7137</v>
      </c>
      <c r="BN2959" s="61" t="s">
        <v>630</v>
      </c>
      <c r="BO2959" s="61" t="s">
        <v>7138</v>
      </c>
      <c r="BU2959" s="61" t="s">
        <v>7137</v>
      </c>
      <c r="BV2959" s="61" t="s">
        <v>630</v>
      </c>
      <c r="BW2959" s="61" t="s">
        <v>7138</v>
      </c>
    </row>
    <row r="2960" spans="51:75">
      <c r="AY2960" s="89" t="e">
        <f>VLOOKUP(C2960,#REF!, 2,FALSE)</f>
        <v>#REF!</v>
      </c>
      <c r="BM2960" s="61" t="s">
        <v>7139</v>
      </c>
      <c r="BN2960" s="61" t="s">
        <v>1344</v>
      </c>
      <c r="BO2960" s="61" t="s">
        <v>1540</v>
      </c>
      <c r="BU2960" s="61" t="s">
        <v>7139</v>
      </c>
      <c r="BV2960" s="61" t="s">
        <v>1344</v>
      </c>
      <c r="BW2960" s="61" t="s">
        <v>1540</v>
      </c>
    </row>
    <row r="2961" spans="51:75">
      <c r="AY2961" s="89" t="e">
        <f>VLOOKUP(C2961,#REF!, 2,FALSE)</f>
        <v>#REF!</v>
      </c>
      <c r="BM2961" s="61" t="s">
        <v>1297</v>
      </c>
      <c r="BN2961" s="61" t="s">
        <v>16990</v>
      </c>
      <c r="BO2961" s="61" t="s">
        <v>662</v>
      </c>
      <c r="BU2961" s="61" t="s">
        <v>1297</v>
      </c>
      <c r="BV2961" s="61" t="s">
        <v>16990</v>
      </c>
      <c r="BW2961" s="61" t="s">
        <v>662</v>
      </c>
    </row>
    <row r="2962" spans="51:75">
      <c r="AY2962" s="89" t="e">
        <f>VLOOKUP(C2962,#REF!, 2,FALSE)</f>
        <v>#REF!</v>
      </c>
      <c r="BM2962" s="61" t="s">
        <v>7142</v>
      </c>
      <c r="BN2962" s="61" t="s">
        <v>2985</v>
      </c>
      <c r="BO2962" s="61" t="s">
        <v>1146</v>
      </c>
      <c r="BU2962" s="61" t="s">
        <v>7142</v>
      </c>
      <c r="BV2962" s="61" t="s">
        <v>2985</v>
      </c>
      <c r="BW2962" s="61" t="s">
        <v>1146</v>
      </c>
    </row>
    <row r="2963" spans="51:75">
      <c r="AY2963" s="89" t="e">
        <f>VLOOKUP(C2963,#REF!, 2,FALSE)</f>
        <v>#REF!</v>
      </c>
      <c r="BM2963" s="61" t="s">
        <v>1298</v>
      </c>
      <c r="BN2963" s="61" t="s">
        <v>1271</v>
      </c>
      <c r="BO2963" s="61" t="s">
        <v>2431</v>
      </c>
      <c r="BU2963" s="61" t="s">
        <v>1298</v>
      </c>
      <c r="BV2963" s="61" t="s">
        <v>1271</v>
      </c>
      <c r="BW2963" s="61" t="s">
        <v>2431</v>
      </c>
    </row>
    <row r="2964" spans="51:75">
      <c r="AY2964" s="89" t="e">
        <f>VLOOKUP(C2964,#REF!, 2,FALSE)</f>
        <v>#REF!</v>
      </c>
      <c r="BM2964" s="61" t="s">
        <v>7143</v>
      </c>
      <c r="BN2964" s="61" t="s">
        <v>1269</v>
      </c>
      <c r="BO2964" s="61" t="s">
        <v>1208</v>
      </c>
      <c r="BU2964" s="61" t="s">
        <v>7143</v>
      </c>
      <c r="BV2964" s="61" t="s">
        <v>1269</v>
      </c>
      <c r="BW2964" s="61" t="s">
        <v>1208</v>
      </c>
    </row>
    <row r="2965" spans="51:75">
      <c r="AY2965" s="89" t="e">
        <f>VLOOKUP(C2965,#REF!, 2,FALSE)</f>
        <v>#REF!</v>
      </c>
      <c r="BM2965" s="61" t="s">
        <v>7144</v>
      </c>
      <c r="BN2965" s="61" t="s">
        <v>1344</v>
      </c>
      <c r="BO2965" s="61" t="s">
        <v>6885</v>
      </c>
      <c r="BU2965" s="61" t="s">
        <v>7144</v>
      </c>
      <c r="BV2965" s="61" t="s">
        <v>1344</v>
      </c>
      <c r="BW2965" s="61" t="s">
        <v>6885</v>
      </c>
    </row>
    <row r="2966" spans="51:75">
      <c r="AY2966" s="89" t="e">
        <f>VLOOKUP(C2966,#REF!, 2,FALSE)</f>
        <v>#REF!</v>
      </c>
      <c r="BM2966" s="61" t="s">
        <v>7146</v>
      </c>
      <c r="BN2966" s="61" t="s">
        <v>3047</v>
      </c>
      <c r="BO2966" s="61" t="s">
        <v>3745</v>
      </c>
      <c r="BU2966" s="61" t="s">
        <v>7146</v>
      </c>
      <c r="BV2966" s="61" t="s">
        <v>3047</v>
      </c>
      <c r="BW2966" s="61" t="s">
        <v>3745</v>
      </c>
    </row>
    <row r="2967" spans="51:75">
      <c r="AY2967" s="89" t="e">
        <f>VLOOKUP(C2967,#REF!, 2,FALSE)</f>
        <v>#REF!</v>
      </c>
      <c r="BM2967" s="61" t="s">
        <v>7147</v>
      </c>
      <c r="BN2967" s="61" t="s">
        <v>1344</v>
      </c>
      <c r="BO2967" s="61" t="s">
        <v>3933</v>
      </c>
      <c r="BU2967" s="61" t="s">
        <v>7147</v>
      </c>
      <c r="BV2967" s="61" t="s">
        <v>1344</v>
      </c>
      <c r="BW2967" s="61" t="s">
        <v>3933</v>
      </c>
    </row>
    <row r="2968" spans="51:75">
      <c r="AY2968" s="89" t="e">
        <f>VLOOKUP(C2968,#REF!, 2,FALSE)</f>
        <v>#REF!</v>
      </c>
      <c r="BM2968" s="61" t="s">
        <v>1299</v>
      </c>
      <c r="BN2968" s="61" t="s">
        <v>2985</v>
      </c>
      <c r="BO2968" s="61" t="s">
        <v>7148</v>
      </c>
      <c r="BU2968" s="61" t="s">
        <v>1299</v>
      </c>
      <c r="BV2968" s="61" t="s">
        <v>2985</v>
      </c>
      <c r="BW2968" s="61" t="s">
        <v>7148</v>
      </c>
    </row>
    <row r="2969" spans="51:75">
      <c r="AY2969" s="89" t="e">
        <f>VLOOKUP(C2969,#REF!, 2,FALSE)</f>
        <v>#REF!</v>
      </c>
      <c r="BM2969" s="61" t="s">
        <v>7149</v>
      </c>
      <c r="BN2969" s="61" t="s">
        <v>3254</v>
      </c>
      <c r="BO2969" s="61" t="s">
        <v>1018</v>
      </c>
      <c r="BU2969" s="61" t="s">
        <v>7149</v>
      </c>
      <c r="BV2969" s="61" t="s">
        <v>3254</v>
      </c>
      <c r="BW2969" s="61" t="s">
        <v>1018</v>
      </c>
    </row>
    <row r="2970" spans="51:75">
      <c r="AY2970" s="89" t="e">
        <f>VLOOKUP(C2970,#REF!, 2,FALSE)</f>
        <v>#REF!</v>
      </c>
      <c r="BM2970" s="61" t="s">
        <v>7150</v>
      </c>
      <c r="BN2970" s="61" t="s">
        <v>3004</v>
      </c>
      <c r="BO2970" s="61" t="s">
        <v>7151</v>
      </c>
      <c r="BU2970" s="61" t="s">
        <v>7150</v>
      </c>
      <c r="BV2970" s="61" t="s">
        <v>3004</v>
      </c>
      <c r="BW2970" s="61" t="s">
        <v>7151</v>
      </c>
    </row>
    <row r="2971" spans="51:75">
      <c r="AY2971" s="89" t="e">
        <f>VLOOKUP(C2971,#REF!, 2,FALSE)</f>
        <v>#REF!</v>
      </c>
      <c r="BM2971" s="61" t="s">
        <v>7152</v>
      </c>
      <c r="BN2971" s="61" t="s">
        <v>705</v>
      </c>
      <c r="BO2971" s="61" t="s">
        <v>1265</v>
      </c>
      <c r="BU2971" s="61" t="s">
        <v>7152</v>
      </c>
      <c r="BV2971" s="61" t="s">
        <v>705</v>
      </c>
      <c r="BW2971" s="61" t="s">
        <v>1265</v>
      </c>
    </row>
    <row r="2972" spans="51:75">
      <c r="AY2972" s="89" t="e">
        <f>VLOOKUP(C2972,#REF!, 2,FALSE)</f>
        <v>#REF!</v>
      </c>
      <c r="BM2972" s="61" t="s">
        <v>7153</v>
      </c>
      <c r="BN2972" s="61" t="s">
        <v>16990</v>
      </c>
      <c r="BO2972" s="61" t="s">
        <v>5461</v>
      </c>
      <c r="BU2972" s="61" t="s">
        <v>7153</v>
      </c>
      <c r="BV2972" s="61" t="s">
        <v>16990</v>
      </c>
      <c r="BW2972" s="61" t="s">
        <v>5461</v>
      </c>
    </row>
    <row r="2973" spans="51:75">
      <c r="AY2973" s="89" t="e">
        <f>VLOOKUP(C2973,#REF!, 2,FALSE)</f>
        <v>#REF!</v>
      </c>
      <c r="BM2973" s="61" t="s">
        <v>7156</v>
      </c>
      <c r="BN2973" s="61" t="s">
        <v>773</v>
      </c>
      <c r="BO2973" s="61" t="s">
        <v>1858</v>
      </c>
      <c r="BU2973" s="61" t="s">
        <v>7156</v>
      </c>
      <c r="BV2973" s="61" t="s">
        <v>773</v>
      </c>
      <c r="BW2973" s="61" t="s">
        <v>1858</v>
      </c>
    </row>
    <row r="2974" spans="51:75">
      <c r="AY2974" s="89" t="e">
        <f>VLOOKUP(C2974,#REF!, 2,FALSE)</f>
        <v>#REF!</v>
      </c>
      <c r="BM2974" s="61" t="s">
        <v>7157</v>
      </c>
      <c r="BN2974" s="61" t="s">
        <v>16990</v>
      </c>
      <c r="BO2974" s="61" t="s">
        <v>2368</v>
      </c>
      <c r="BU2974" s="61" t="s">
        <v>7157</v>
      </c>
      <c r="BV2974" s="61" t="s">
        <v>16990</v>
      </c>
      <c r="BW2974" s="61" t="s">
        <v>2368</v>
      </c>
    </row>
    <row r="2975" spans="51:75">
      <c r="AY2975" s="89" t="e">
        <f>VLOOKUP(C2975,#REF!, 2,FALSE)</f>
        <v>#REF!</v>
      </c>
      <c r="BM2975" s="61" t="s">
        <v>7158</v>
      </c>
      <c r="BN2975" s="61" t="s">
        <v>2985</v>
      </c>
      <c r="BO2975" s="61" t="s">
        <v>994</v>
      </c>
      <c r="BU2975" s="61" t="s">
        <v>7158</v>
      </c>
      <c r="BV2975" s="61" t="s">
        <v>2985</v>
      </c>
      <c r="BW2975" s="61" t="s">
        <v>994</v>
      </c>
    </row>
    <row r="2976" spans="51:75">
      <c r="AY2976" s="89" t="e">
        <f>VLOOKUP(C2976,#REF!, 2,FALSE)</f>
        <v>#REF!</v>
      </c>
      <c r="BM2976" s="61" t="s">
        <v>7159</v>
      </c>
      <c r="BN2976" s="61" t="s">
        <v>671</v>
      </c>
      <c r="BO2976" s="61" t="s">
        <v>7160</v>
      </c>
      <c r="BU2976" s="61" t="s">
        <v>7159</v>
      </c>
      <c r="BV2976" s="61" t="s">
        <v>671</v>
      </c>
      <c r="BW2976" s="61" t="s">
        <v>7160</v>
      </c>
    </row>
    <row r="2977" spans="51:75">
      <c r="AY2977" s="89" t="e">
        <f>VLOOKUP(C2977,#REF!, 2,FALSE)</f>
        <v>#REF!</v>
      </c>
      <c r="BM2977" s="61" t="s">
        <v>178</v>
      </c>
      <c r="BN2977" s="61" t="s">
        <v>717</v>
      </c>
      <c r="BO2977" s="61" t="s">
        <v>7162</v>
      </c>
      <c r="BU2977" s="61" t="s">
        <v>178</v>
      </c>
      <c r="BV2977" s="61" t="s">
        <v>717</v>
      </c>
      <c r="BW2977" s="61" t="s">
        <v>7162</v>
      </c>
    </row>
    <row r="2978" spans="51:75">
      <c r="AY2978" s="89" t="e">
        <f>VLOOKUP(C2978,#REF!, 2,FALSE)</f>
        <v>#REF!</v>
      </c>
      <c r="BM2978" s="61" t="s">
        <v>7164</v>
      </c>
      <c r="BN2978" s="61" t="s">
        <v>641</v>
      </c>
      <c r="BO2978" s="61" t="s">
        <v>4365</v>
      </c>
      <c r="BU2978" s="61" t="s">
        <v>7164</v>
      </c>
      <c r="BV2978" s="61" t="s">
        <v>641</v>
      </c>
      <c r="BW2978" s="61" t="s">
        <v>4365</v>
      </c>
    </row>
    <row r="2979" spans="51:75">
      <c r="AY2979" s="89" t="e">
        <f>VLOOKUP(C2979,#REF!, 2,FALSE)</f>
        <v>#REF!</v>
      </c>
      <c r="BM2979" s="61" t="s">
        <v>7166</v>
      </c>
      <c r="BN2979" s="61" t="s">
        <v>1269</v>
      </c>
      <c r="BO2979" s="61" t="s">
        <v>7168</v>
      </c>
      <c r="BU2979" s="61" t="s">
        <v>7166</v>
      </c>
      <c r="BV2979" s="61" t="s">
        <v>1269</v>
      </c>
      <c r="BW2979" s="61" t="s">
        <v>7168</v>
      </c>
    </row>
    <row r="2980" spans="51:75">
      <c r="AY2980" s="89" t="e">
        <f>VLOOKUP(C2980,#REF!, 2,FALSE)</f>
        <v>#REF!</v>
      </c>
      <c r="BM2980" s="61" t="s">
        <v>7169</v>
      </c>
      <c r="BN2980" s="61" t="s">
        <v>3254</v>
      </c>
      <c r="BO2980" s="61" t="s">
        <v>7170</v>
      </c>
      <c r="BU2980" s="61" t="s">
        <v>7169</v>
      </c>
      <c r="BV2980" s="61" t="s">
        <v>3254</v>
      </c>
      <c r="BW2980" s="61" t="s">
        <v>7170</v>
      </c>
    </row>
    <row r="2981" spans="51:75">
      <c r="AY2981" s="89" t="e">
        <f>VLOOKUP(C2981,#REF!, 2,FALSE)</f>
        <v>#REF!</v>
      </c>
      <c r="BM2981" s="61" t="s">
        <v>7171</v>
      </c>
      <c r="BN2981" s="61" t="s">
        <v>3004</v>
      </c>
      <c r="BO2981" s="61" t="s">
        <v>772</v>
      </c>
      <c r="BU2981" s="61" t="s">
        <v>7171</v>
      </c>
      <c r="BV2981" s="61" t="s">
        <v>3004</v>
      </c>
      <c r="BW2981" s="61" t="s">
        <v>772</v>
      </c>
    </row>
    <row r="2982" spans="51:75">
      <c r="AY2982" s="89" t="e">
        <f>VLOOKUP(C2982,#REF!, 2,FALSE)</f>
        <v>#REF!</v>
      </c>
      <c r="BM2982" s="61" t="s">
        <v>7172</v>
      </c>
      <c r="BN2982" s="61" t="s">
        <v>625</v>
      </c>
      <c r="BO2982" s="61" t="s">
        <v>4368</v>
      </c>
      <c r="BU2982" s="61" t="s">
        <v>7172</v>
      </c>
      <c r="BV2982" s="61" t="s">
        <v>625</v>
      </c>
      <c r="BW2982" s="61" t="s">
        <v>4368</v>
      </c>
    </row>
    <row r="2983" spans="51:75">
      <c r="AY2983" s="89" t="e">
        <f>VLOOKUP(C2983,#REF!, 2,FALSE)</f>
        <v>#REF!</v>
      </c>
      <c r="BM2983" s="61" t="s">
        <v>99</v>
      </c>
      <c r="BN2983" s="61" t="s">
        <v>698</v>
      </c>
      <c r="BO2983" s="61" t="s">
        <v>7173</v>
      </c>
      <c r="BU2983" s="61" t="s">
        <v>99</v>
      </c>
      <c r="BV2983" s="61" t="s">
        <v>698</v>
      </c>
      <c r="BW2983" s="61" t="s">
        <v>7173</v>
      </c>
    </row>
    <row r="2984" spans="51:75">
      <c r="AY2984" s="89" t="e">
        <f>VLOOKUP(C2984,#REF!, 2,FALSE)</f>
        <v>#REF!</v>
      </c>
      <c r="BM2984" s="61" t="s">
        <v>7174</v>
      </c>
      <c r="BN2984" s="61" t="s">
        <v>799</v>
      </c>
      <c r="BO2984" s="61" t="s">
        <v>7175</v>
      </c>
      <c r="BU2984" s="61" t="s">
        <v>7174</v>
      </c>
      <c r="BV2984" s="61" t="s">
        <v>799</v>
      </c>
      <c r="BW2984" s="61" t="s">
        <v>7175</v>
      </c>
    </row>
    <row r="2985" spans="51:75">
      <c r="AY2985" s="89" t="e">
        <f>VLOOKUP(C2985,#REF!, 2,FALSE)</f>
        <v>#REF!</v>
      </c>
      <c r="BM2985" s="61" t="s">
        <v>7176</v>
      </c>
      <c r="BN2985" s="61" t="s">
        <v>698</v>
      </c>
      <c r="BO2985" s="61" t="s">
        <v>5354</v>
      </c>
      <c r="BU2985" s="61" t="s">
        <v>7176</v>
      </c>
      <c r="BV2985" s="61" t="s">
        <v>698</v>
      </c>
      <c r="BW2985" s="61" t="s">
        <v>5354</v>
      </c>
    </row>
    <row r="2986" spans="51:75">
      <c r="AY2986" s="89" t="e">
        <f>VLOOKUP(C2986,#REF!, 2,FALSE)</f>
        <v>#REF!</v>
      </c>
      <c r="BM2986" s="61" t="s">
        <v>179</v>
      </c>
      <c r="BN2986" s="61" t="s">
        <v>638</v>
      </c>
      <c r="BO2986" s="61" t="s">
        <v>7177</v>
      </c>
      <c r="BU2986" s="61" t="s">
        <v>179</v>
      </c>
      <c r="BV2986" s="61" t="s">
        <v>638</v>
      </c>
      <c r="BW2986" s="61" t="s">
        <v>7177</v>
      </c>
    </row>
    <row r="2987" spans="51:75">
      <c r="AY2987" s="89" t="e">
        <f>VLOOKUP(C2987,#REF!, 2,FALSE)</f>
        <v>#REF!</v>
      </c>
      <c r="BM2987" s="61" t="s">
        <v>180</v>
      </c>
      <c r="BN2987" s="61" t="s">
        <v>638</v>
      </c>
      <c r="BO2987" s="61" t="s">
        <v>7178</v>
      </c>
      <c r="BU2987" s="61" t="s">
        <v>180</v>
      </c>
      <c r="BV2987" s="61" t="s">
        <v>638</v>
      </c>
      <c r="BW2987" s="61" t="s">
        <v>7178</v>
      </c>
    </row>
    <row r="2988" spans="51:75">
      <c r="AY2988" s="89" t="e">
        <f>VLOOKUP(C2988,#REF!, 2,FALSE)</f>
        <v>#REF!</v>
      </c>
      <c r="BM2988" s="61" t="s">
        <v>7179</v>
      </c>
      <c r="BN2988" s="61" t="s">
        <v>2985</v>
      </c>
      <c r="BO2988" s="61" t="s">
        <v>2985</v>
      </c>
      <c r="BU2988" s="61" t="s">
        <v>7179</v>
      </c>
      <c r="BV2988" s="61" t="s">
        <v>2985</v>
      </c>
      <c r="BW2988" s="61" t="s">
        <v>2985</v>
      </c>
    </row>
    <row r="2989" spans="51:75">
      <c r="AY2989" s="89" t="e">
        <f>VLOOKUP(C2989,#REF!, 2,FALSE)</f>
        <v>#REF!</v>
      </c>
      <c r="BM2989" s="61" t="s">
        <v>7180</v>
      </c>
      <c r="BN2989" s="61" t="s">
        <v>1141</v>
      </c>
      <c r="BO2989" s="61" t="s">
        <v>6593</v>
      </c>
      <c r="BU2989" s="61" t="s">
        <v>7180</v>
      </c>
      <c r="BV2989" s="61" t="s">
        <v>1141</v>
      </c>
      <c r="BW2989" s="61" t="s">
        <v>6593</v>
      </c>
    </row>
    <row r="2990" spans="51:75">
      <c r="AY2990" s="89" t="e">
        <f>VLOOKUP(C2990,#REF!, 2,FALSE)</f>
        <v>#REF!</v>
      </c>
      <c r="BM2990" s="61" t="s">
        <v>1300</v>
      </c>
      <c r="BN2990" s="61" t="s">
        <v>721</v>
      </c>
      <c r="BO2990" s="61" t="s">
        <v>1284</v>
      </c>
      <c r="BU2990" s="61" t="s">
        <v>1300</v>
      </c>
      <c r="BV2990" s="61" t="s">
        <v>721</v>
      </c>
      <c r="BW2990" s="61" t="s">
        <v>1284</v>
      </c>
    </row>
    <row r="2991" spans="51:75">
      <c r="AY2991" s="89" t="e">
        <f>VLOOKUP(C2991,#REF!, 2,FALSE)</f>
        <v>#REF!</v>
      </c>
      <c r="BM2991" s="61" t="s">
        <v>1301</v>
      </c>
      <c r="BN2991" s="61" t="s">
        <v>717</v>
      </c>
      <c r="BO2991" s="61" t="s">
        <v>1331</v>
      </c>
      <c r="BU2991" s="61" t="s">
        <v>1301</v>
      </c>
      <c r="BV2991" s="61" t="s">
        <v>717</v>
      </c>
      <c r="BW2991" s="61" t="s">
        <v>1331</v>
      </c>
    </row>
    <row r="2992" spans="51:75">
      <c r="AY2992" s="89" t="e">
        <f>VLOOKUP(C2992,#REF!, 2,FALSE)</f>
        <v>#REF!</v>
      </c>
      <c r="BM2992" s="61" t="s">
        <v>1302</v>
      </c>
      <c r="BN2992" s="61" t="s">
        <v>627</v>
      </c>
      <c r="BO2992" s="61" t="s">
        <v>2888</v>
      </c>
      <c r="BU2992" s="61" t="s">
        <v>1302</v>
      </c>
      <c r="BV2992" s="61" t="s">
        <v>627</v>
      </c>
      <c r="BW2992" s="61" t="s">
        <v>2888</v>
      </c>
    </row>
    <row r="2993" spans="51:75">
      <c r="AY2993" s="89" t="e">
        <f>VLOOKUP(C2993,#REF!, 2,FALSE)</f>
        <v>#REF!</v>
      </c>
      <c r="BM2993" s="61" t="s">
        <v>7181</v>
      </c>
      <c r="BN2993" s="61" t="s">
        <v>1274</v>
      </c>
      <c r="BO2993" s="61" t="s">
        <v>7182</v>
      </c>
      <c r="BU2993" s="61" t="s">
        <v>7181</v>
      </c>
      <c r="BV2993" s="61" t="s">
        <v>1274</v>
      </c>
      <c r="BW2993" s="61" t="s">
        <v>7182</v>
      </c>
    </row>
    <row r="2994" spans="51:75">
      <c r="AY2994" s="89" t="e">
        <f>VLOOKUP(C2994,#REF!, 2,FALSE)</f>
        <v>#REF!</v>
      </c>
      <c r="BM2994" s="61" t="s">
        <v>7183</v>
      </c>
      <c r="BN2994" s="61" t="s">
        <v>3204</v>
      </c>
      <c r="BO2994" s="61" t="s">
        <v>772</v>
      </c>
      <c r="BU2994" s="61" t="s">
        <v>7183</v>
      </c>
      <c r="BV2994" s="61" t="s">
        <v>3204</v>
      </c>
      <c r="BW2994" s="61" t="s">
        <v>772</v>
      </c>
    </row>
    <row r="2995" spans="51:75">
      <c r="AY2995" s="89" t="e">
        <f>VLOOKUP(C2995,#REF!, 2,FALSE)</f>
        <v>#REF!</v>
      </c>
      <c r="BM2995" s="61" t="s">
        <v>7184</v>
      </c>
      <c r="BN2995" s="61" t="s">
        <v>3007</v>
      </c>
      <c r="BO2995" s="61" t="s">
        <v>7185</v>
      </c>
      <c r="BU2995" s="61" t="s">
        <v>7184</v>
      </c>
      <c r="BV2995" s="61" t="s">
        <v>3007</v>
      </c>
      <c r="BW2995" s="61" t="s">
        <v>7185</v>
      </c>
    </row>
    <row r="2996" spans="51:75">
      <c r="AY2996" s="89" t="e">
        <f>VLOOKUP(C2996,#REF!, 2,FALSE)</f>
        <v>#REF!</v>
      </c>
      <c r="BM2996" s="61" t="s">
        <v>7186</v>
      </c>
      <c r="BN2996" s="61" t="s">
        <v>3007</v>
      </c>
      <c r="BO2996" s="61" t="s">
        <v>7187</v>
      </c>
      <c r="BU2996" s="61" t="s">
        <v>7186</v>
      </c>
      <c r="BV2996" s="61" t="s">
        <v>3007</v>
      </c>
      <c r="BW2996" s="61" t="s">
        <v>7187</v>
      </c>
    </row>
    <row r="2997" spans="51:75">
      <c r="AY2997" s="89" t="e">
        <f>VLOOKUP(C2997,#REF!, 2,FALSE)</f>
        <v>#REF!</v>
      </c>
      <c r="BM2997" s="61" t="s">
        <v>7188</v>
      </c>
      <c r="BN2997" s="61" t="s">
        <v>3047</v>
      </c>
      <c r="BO2997" s="61" t="s">
        <v>1088</v>
      </c>
      <c r="BU2997" s="61" t="s">
        <v>7188</v>
      </c>
      <c r="BV2997" s="61" t="s">
        <v>3047</v>
      </c>
      <c r="BW2997" s="61" t="s">
        <v>1088</v>
      </c>
    </row>
    <row r="2998" spans="51:75">
      <c r="AY2998" s="89" t="e">
        <f>VLOOKUP(C2998,#REF!, 2,FALSE)</f>
        <v>#REF!</v>
      </c>
      <c r="BM2998" s="61" t="s">
        <v>7189</v>
      </c>
      <c r="BN2998" s="61" t="s">
        <v>3047</v>
      </c>
      <c r="BO2998" s="61" t="s">
        <v>772</v>
      </c>
      <c r="BU2998" s="61" t="s">
        <v>7189</v>
      </c>
      <c r="BV2998" s="61" t="s">
        <v>3047</v>
      </c>
      <c r="BW2998" s="61" t="s">
        <v>772</v>
      </c>
    </row>
    <row r="2999" spans="51:75">
      <c r="AY2999" s="89" t="e">
        <f>VLOOKUP(C2999,#REF!, 2,FALSE)</f>
        <v>#REF!</v>
      </c>
      <c r="BM2999" s="61" t="s">
        <v>1303</v>
      </c>
      <c r="BN2999" s="61" t="s">
        <v>3047</v>
      </c>
      <c r="BO2999" s="61" t="s">
        <v>7190</v>
      </c>
      <c r="BU2999" s="61" t="s">
        <v>1303</v>
      </c>
      <c r="BV2999" s="61" t="s">
        <v>3047</v>
      </c>
      <c r="BW2999" s="61" t="s">
        <v>7190</v>
      </c>
    </row>
    <row r="3000" spans="51:75">
      <c r="AY3000" s="89" t="e">
        <f>VLOOKUP(C3000,#REF!, 2,FALSE)</f>
        <v>#REF!</v>
      </c>
      <c r="BM3000" s="61" t="s">
        <v>7191</v>
      </c>
      <c r="BN3000" s="61" t="s">
        <v>1141</v>
      </c>
      <c r="BO3000" s="61" t="s">
        <v>6715</v>
      </c>
      <c r="BU3000" s="61" t="s">
        <v>7191</v>
      </c>
      <c r="BV3000" s="61" t="s">
        <v>1141</v>
      </c>
      <c r="BW3000" s="61" t="s">
        <v>6715</v>
      </c>
    </row>
    <row r="3001" spans="51:75">
      <c r="AY3001" s="89" t="e">
        <f>VLOOKUP(C3001,#REF!, 2,FALSE)</f>
        <v>#REF!</v>
      </c>
      <c r="BM3001" s="61" t="s">
        <v>7192</v>
      </c>
      <c r="BN3001" s="61" t="s">
        <v>3204</v>
      </c>
      <c r="BO3001" s="61" t="s">
        <v>7193</v>
      </c>
      <c r="BU3001" s="61" t="s">
        <v>7192</v>
      </c>
      <c r="BV3001" s="61" t="s">
        <v>3204</v>
      </c>
      <c r="BW3001" s="61" t="s">
        <v>7193</v>
      </c>
    </row>
    <row r="3002" spans="51:75">
      <c r="AY3002" s="89" t="e">
        <f>VLOOKUP(C3002,#REF!, 2,FALSE)</f>
        <v>#REF!</v>
      </c>
      <c r="BM3002" s="61" t="s">
        <v>7194</v>
      </c>
      <c r="BN3002" s="61" t="s">
        <v>2981</v>
      </c>
      <c r="BO3002" s="61" t="s">
        <v>7195</v>
      </c>
      <c r="BU3002" s="61" t="s">
        <v>7194</v>
      </c>
      <c r="BV3002" s="61" t="s">
        <v>2981</v>
      </c>
      <c r="BW3002" s="61" t="s">
        <v>7195</v>
      </c>
    </row>
    <row r="3003" spans="51:75">
      <c r="AY3003" s="89" t="e">
        <f>VLOOKUP(C3003,#REF!, 2,FALSE)</f>
        <v>#REF!</v>
      </c>
      <c r="BM3003" s="61" t="s">
        <v>7196</v>
      </c>
      <c r="BN3003" s="61" t="s">
        <v>3204</v>
      </c>
      <c r="BO3003" s="61" t="s">
        <v>772</v>
      </c>
      <c r="BU3003" s="61" t="s">
        <v>7196</v>
      </c>
      <c r="BV3003" s="61" t="s">
        <v>3204</v>
      </c>
      <c r="BW3003" s="61" t="s">
        <v>772</v>
      </c>
    </row>
    <row r="3004" spans="51:75">
      <c r="AY3004" s="89" t="e">
        <f>VLOOKUP(C3004,#REF!, 2,FALSE)</f>
        <v>#REF!</v>
      </c>
      <c r="BM3004" s="61" t="s">
        <v>7197</v>
      </c>
      <c r="BN3004" s="61" t="s">
        <v>3047</v>
      </c>
      <c r="BO3004" s="61" t="s">
        <v>5784</v>
      </c>
      <c r="BU3004" s="61" t="s">
        <v>7197</v>
      </c>
      <c r="BV3004" s="61" t="s">
        <v>3047</v>
      </c>
      <c r="BW3004" s="61" t="s">
        <v>5784</v>
      </c>
    </row>
    <row r="3005" spans="51:75">
      <c r="AY3005" s="89" t="e">
        <f>VLOOKUP(C3005,#REF!, 2,FALSE)</f>
        <v>#REF!</v>
      </c>
      <c r="BM3005" s="61" t="s">
        <v>7198</v>
      </c>
      <c r="BN3005" s="61" t="s">
        <v>3204</v>
      </c>
      <c r="BO3005" s="61" t="s">
        <v>732</v>
      </c>
      <c r="BU3005" s="61" t="s">
        <v>7198</v>
      </c>
      <c r="BV3005" s="61" t="s">
        <v>3204</v>
      </c>
      <c r="BW3005" s="61" t="s">
        <v>732</v>
      </c>
    </row>
    <row r="3006" spans="51:75">
      <c r="AY3006" s="89" t="e">
        <f>VLOOKUP(C3006,#REF!, 2,FALSE)</f>
        <v>#REF!</v>
      </c>
      <c r="BM3006" s="61" t="s">
        <v>7199</v>
      </c>
      <c r="BN3006" s="61" t="s">
        <v>623</v>
      </c>
      <c r="BO3006" s="61" t="s">
        <v>961</v>
      </c>
      <c r="BU3006" s="61" t="s">
        <v>7199</v>
      </c>
      <c r="BV3006" s="61" t="s">
        <v>623</v>
      </c>
      <c r="BW3006" s="61" t="s">
        <v>961</v>
      </c>
    </row>
    <row r="3007" spans="51:75">
      <c r="AY3007" s="89" t="e">
        <f>VLOOKUP(C3007,#REF!, 2,FALSE)</f>
        <v>#REF!</v>
      </c>
      <c r="BM3007" s="61" t="s">
        <v>7200</v>
      </c>
      <c r="BN3007" s="61" t="s">
        <v>3204</v>
      </c>
      <c r="BO3007" s="61" t="s">
        <v>7201</v>
      </c>
      <c r="BU3007" s="61" t="s">
        <v>7200</v>
      </c>
      <c r="BV3007" s="61" t="s">
        <v>3204</v>
      </c>
      <c r="BW3007" s="61" t="s">
        <v>7201</v>
      </c>
    </row>
    <row r="3008" spans="51:75">
      <c r="AY3008" s="89" t="e">
        <f>VLOOKUP(C3008,#REF!, 2,FALSE)</f>
        <v>#REF!</v>
      </c>
      <c r="BM3008" s="61" t="s">
        <v>7202</v>
      </c>
      <c r="BN3008" s="61" t="s">
        <v>16990</v>
      </c>
      <c r="BO3008" s="61" t="s">
        <v>7204</v>
      </c>
      <c r="BU3008" s="61" t="s">
        <v>7202</v>
      </c>
      <c r="BV3008" s="61" t="s">
        <v>16990</v>
      </c>
      <c r="BW3008" s="61" t="s">
        <v>7204</v>
      </c>
    </row>
    <row r="3009" spans="51:75">
      <c r="AY3009" s="89" t="e">
        <f>VLOOKUP(C3009,#REF!, 2,FALSE)</f>
        <v>#REF!</v>
      </c>
      <c r="BM3009" s="61" t="s">
        <v>1304</v>
      </c>
      <c r="BN3009" s="61" t="s">
        <v>1344</v>
      </c>
      <c r="BO3009" s="61" t="s">
        <v>4902</v>
      </c>
      <c r="BU3009" s="61" t="s">
        <v>1304</v>
      </c>
      <c r="BV3009" s="61" t="s">
        <v>1344</v>
      </c>
      <c r="BW3009" s="61" t="s">
        <v>4902</v>
      </c>
    </row>
    <row r="3010" spans="51:75">
      <c r="AY3010" s="89" t="e">
        <f>VLOOKUP(C3010,#REF!, 2,FALSE)</f>
        <v>#REF!</v>
      </c>
      <c r="BM3010" s="61" t="s">
        <v>7205</v>
      </c>
      <c r="BN3010" s="61" t="s">
        <v>3204</v>
      </c>
      <c r="BO3010" s="61" t="s">
        <v>7206</v>
      </c>
      <c r="BU3010" s="61" t="s">
        <v>7205</v>
      </c>
      <c r="BV3010" s="61" t="s">
        <v>3204</v>
      </c>
      <c r="BW3010" s="61" t="s">
        <v>7206</v>
      </c>
    </row>
    <row r="3011" spans="51:75">
      <c r="AY3011" s="89" t="e">
        <f>VLOOKUP(C3011,#REF!, 2,FALSE)</f>
        <v>#REF!</v>
      </c>
      <c r="BM3011" s="61" t="s">
        <v>7207</v>
      </c>
      <c r="BN3011" s="61" t="s">
        <v>1141</v>
      </c>
      <c r="BO3011" s="61" t="s">
        <v>2376</v>
      </c>
      <c r="BU3011" s="61" t="s">
        <v>7207</v>
      </c>
      <c r="BV3011" s="61" t="s">
        <v>1141</v>
      </c>
      <c r="BW3011" s="61" t="s">
        <v>2376</v>
      </c>
    </row>
    <row r="3012" spans="51:75">
      <c r="AY3012" s="89" t="e">
        <f>VLOOKUP(C3012,#REF!, 2,FALSE)</f>
        <v>#REF!</v>
      </c>
      <c r="BM3012" s="61" t="s">
        <v>7208</v>
      </c>
      <c r="BN3012" s="61" t="s">
        <v>3007</v>
      </c>
      <c r="BO3012" s="61" t="s">
        <v>7209</v>
      </c>
      <c r="BU3012" s="61" t="s">
        <v>7208</v>
      </c>
      <c r="BV3012" s="61" t="s">
        <v>3007</v>
      </c>
      <c r="BW3012" s="61" t="s">
        <v>7209</v>
      </c>
    </row>
    <row r="3013" spans="51:75">
      <c r="AY3013" s="89" t="e">
        <f>VLOOKUP(C3013,#REF!, 2,FALSE)</f>
        <v>#REF!</v>
      </c>
      <c r="BM3013" s="61" t="s">
        <v>7210</v>
      </c>
      <c r="BN3013" s="61" t="s">
        <v>3030</v>
      </c>
      <c r="BO3013" s="61" t="s">
        <v>7211</v>
      </c>
      <c r="BU3013" s="61" t="s">
        <v>7210</v>
      </c>
      <c r="BV3013" s="61" t="s">
        <v>3030</v>
      </c>
      <c r="BW3013" s="61" t="s">
        <v>7211</v>
      </c>
    </row>
    <row r="3014" spans="51:75">
      <c r="AY3014" s="89" t="e">
        <f>VLOOKUP(C3014,#REF!, 2,FALSE)</f>
        <v>#REF!</v>
      </c>
      <c r="BM3014" s="61" t="s">
        <v>7212</v>
      </c>
      <c r="BN3014" s="61" t="s">
        <v>3007</v>
      </c>
      <c r="BO3014" s="61" t="s">
        <v>7209</v>
      </c>
      <c r="BU3014" s="61" t="s">
        <v>7212</v>
      </c>
      <c r="BV3014" s="61" t="s">
        <v>3007</v>
      </c>
      <c r="BW3014" s="61" t="s">
        <v>7209</v>
      </c>
    </row>
    <row r="3015" spans="51:75">
      <c r="AY3015" s="89" t="e">
        <f>VLOOKUP(C3015,#REF!, 2,FALSE)</f>
        <v>#REF!</v>
      </c>
      <c r="BM3015" s="61" t="s">
        <v>7213</v>
      </c>
      <c r="BN3015" s="61" t="s">
        <v>3007</v>
      </c>
      <c r="BO3015" s="61" t="s">
        <v>1792</v>
      </c>
      <c r="BU3015" s="61" t="s">
        <v>7213</v>
      </c>
      <c r="BV3015" s="61" t="s">
        <v>3007</v>
      </c>
      <c r="BW3015" s="61" t="s">
        <v>1792</v>
      </c>
    </row>
    <row r="3016" spans="51:75">
      <c r="AY3016" s="89" t="e">
        <f>VLOOKUP(C3016,#REF!, 2,FALSE)</f>
        <v>#REF!</v>
      </c>
      <c r="BM3016" s="61" t="s">
        <v>7214</v>
      </c>
      <c r="BN3016" s="61" t="s">
        <v>3099</v>
      </c>
      <c r="BO3016" s="61" t="s">
        <v>7215</v>
      </c>
      <c r="BU3016" s="61" t="s">
        <v>7214</v>
      </c>
      <c r="BV3016" s="61" t="s">
        <v>3099</v>
      </c>
      <c r="BW3016" s="61" t="s">
        <v>7215</v>
      </c>
    </row>
    <row r="3017" spans="51:75">
      <c r="AY3017" s="89" t="e">
        <f>VLOOKUP(C3017,#REF!, 2,FALSE)</f>
        <v>#REF!</v>
      </c>
      <c r="BM3017" s="61" t="s">
        <v>1305</v>
      </c>
      <c r="BN3017" s="61" t="s">
        <v>2981</v>
      </c>
      <c r="BO3017" s="61" t="s">
        <v>7216</v>
      </c>
      <c r="BU3017" s="61" t="s">
        <v>1305</v>
      </c>
      <c r="BV3017" s="61" t="s">
        <v>2981</v>
      </c>
      <c r="BW3017" s="61" t="s">
        <v>7216</v>
      </c>
    </row>
    <row r="3018" spans="51:75">
      <c r="AY3018" s="89" t="e">
        <f>VLOOKUP(C3018,#REF!, 2,FALSE)</f>
        <v>#REF!</v>
      </c>
      <c r="BM3018" s="61" t="s">
        <v>7217</v>
      </c>
      <c r="BN3018" s="61" t="s">
        <v>3007</v>
      </c>
      <c r="BO3018" s="61" t="s">
        <v>943</v>
      </c>
      <c r="BU3018" s="61" t="s">
        <v>7217</v>
      </c>
      <c r="BV3018" s="61" t="s">
        <v>3007</v>
      </c>
      <c r="BW3018" s="61" t="s">
        <v>943</v>
      </c>
    </row>
    <row r="3019" spans="51:75">
      <c r="AY3019" s="89" t="e">
        <f>VLOOKUP(C3019,#REF!, 2,FALSE)</f>
        <v>#REF!</v>
      </c>
      <c r="BM3019" s="61" t="s">
        <v>7218</v>
      </c>
      <c r="BN3019" s="61" t="s">
        <v>851</v>
      </c>
      <c r="BO3019" s="61" t="s">
        <v>7219</v>
      </c>
      <c r="BU3019" s="61" t="s">
        <v>7218</v>
      </c>
      <c r="BV3019" s="61" t="s">
        <v>851</v>
      </c>
      <c r="BW3019" s="61" t="s">
        <v>7219</v>
      </c>
    </row>
    <row r="3020" spans="51:75">
      <c r="AY3020" s="89" t="e">
        <f>VLOOKUP(C3020,#REF!, 2,FALSE)</f>
        <v>#REF!</v>
      </c>
      <c r="BM3020" s="61" t="s">
        <v>1306</v>
      </c>
      <c r="BN3020" s="61" t="s">
        <v>721</v>
      </c>
      <c r="BO3020" s="61" t="s">
        <v>1694</v>
      </c>
      <c r="BU3020" s="61" t="s">
        <v>1306</v>
      </c>
      <c r="BV3020" s="61" t="s">
        <v>721</v>
      </c>
      <c r="BW3020" s="61" t="s">
        <v>1694</v>
      </c>
    </row>
    <row r="3021" spans="51:75">
      <c r="AY3021" s="89" t="e">
        <f>VLOOKUP(C3021,#REF!, 2,FALSE)</f>
        <v>#REF!</v>
      </c>
      <c r="BM3021" s="61" t="s">
        <v>7220</v>
      </c>
      <c r="BN3021" s="61" t="s">
        <v>717</v>
      </c>
      <c r="BO3021" s="61" t="s">
        <v>7221</v>
      </c>
      <c r="BU3021" s="61" t="s">
        <v>7220</v>
      </c>
      <c r="BV3021" s="61" t="s">
        <v>717</v>
      </c>
      <c r="BW3021" s="61" t="s">
        <v>7221</v>
      </c>
    </row>
    <row r="3022" spans="51:75">
      <c r="AY3022" s="89" t="e">
        <f>VLOOKUP(C3022,#REF!, 2,FALSE)</f>
        <v>#REF!</v>
      </c>
      <c r="BM3022" s="61" t="s">
        <v>100</v>
      </c>
      <c r="BN3022" s="61" t="s">
        <v>665</v>
      </c>
      <c r="BO3022" s="61" t="s">
        <v>7222</v>
      </c>
      <c r="BU3022" s="61" t="s">
        <v>100</v>
      </c>
      <c r="BV3022" s="61" t="s">
        <v>665</v>
      </c>
      <c r="BW3022" s="61" t="s">
        <v>7222</v>
      </c>
    </row>
    <row r="3023" spans="51:75">
      <c r="AY3023" s="89" t="e">
        <f>VLOOKUP(C3023,#REF!, 2,FALSE)</f>
        <v>#REF!</v>
      </c>
      <c r="BM3023" s="61" t="s">
        <v>7224</v>
      </c>
      <c r="BN3023" s="61" t="s">
        <v>3089</v>
      </c>
      <c r="BO3023" s="61" t="s">
        <v>1064</v>
      </c>
      <c r="BU3023" s="61" t="s">
        <v>7224</v>
      </c>
      <c r="BV3023" s="61" t="s">
        <v>3089</v>
      </c>
      <c r="BW3023" s="61" t="s">
        <v>1064</v>
      </c>
    </row>
    <row r="3024" spans="51:75">
      <c r="AY3024" s="89" t="e">
        <f>VLOOKUP(C3024,#REF!, 2,FALSE)</f>
        <v>#REF!</v>
      </c>
      <c r="BM3024" s="61" t="s">
        <v>7225</v>
      </c>
      <c r="BN3024" s="61" t="s">
        <v>2981</v>
      </c>
      <c r="BO3024" s="61" t="s">
        <v>699</v>
      </c>
      <c r="BU3024" s="61" t="s">
        <v>7225</v>
      </c>
      <c r="BV3024" s="61" t="s">
        <v>2981</v>
      </c>
      <c r="BW3024" s="61" t="s">
        <v>699</v>
      </c>
    </row>
    <row r="3025" spans="51:75">
      <c r="AY3025" s="89" t="e">
        <f>VLOOKUP(C3025,#REF!, 2,FALSE)</f>
        <v>#REF!</v>
      </c>
      <c r="BM3025" s="61" t="s">
        <v>7226</v>
      </c>
      <c r="BN3025" s="61" t="s">
        <v>1344</v>
      </c>
      <c r="BO3025" s="61" t="s">
        <v>694</v>
      </c>
      <c r="BU3025" s="61" t="s">
        <v>7226</v>
      </c>
      <c r="BV3025" s="61" t="s">
        <v>1344</v>
      </c>
      <c r="BW3025" s="61" t="s">
        <v>694</v>
      </c>
    </row>
    <row r="3026" spans="51:75">
      <c r="AY3026" s="89" t="e">
        <f>VLOOKUP(C3026,#REF!, 2,FALSE)</f>
        <v>#REF!</v>
      </c>
      <c r="BM3026" s="61" t="s">
        <v>7227</v>
      </c>
      <c r="BN3026" s="61" t="s">
        <v>660</v>
      </c>
      <c r="BO3026" s="61" t="s">
        <v>7228</v>
      </c>
      <c r="BU3026" s="61" t="s">
        <v>7227</v>
      </c>
      <c r="BV3026" s="61" t="s">
        <v>660</v>
      </c>
      <c r="BW3026" s="61" t="s">
        <v>7228</v>
      </c>
    </row>
    <row r="3027" spans="51:75">
      <c r="AY3027" s="89" t="e">
        <f>VLOOKUP(C3027,#REF!, 2,FALSE)</f>
        <v>#REF!</v>
      </c>
      <c r="BM3027" s="61" t="s">
        <v>101</v>
      </c>
      <c r="BN3027" s="61" t="s">
        <v>3204</v>
      </c>
      <c r="BO3027" s="61" t="s">
        <v>5272</v>
      </c>
      <c r="BU3027" s="61" t="s">
        <v>101</v>
      </c>
      <c r="BV3027" s="61" t="s">
        <v>3204</v>
      </c>
      <c r="BW3027" s="61" t="s">
        <v>5272</v>
      </c>
    </row>
    <row r="3028" spans="51:75">
      <c r="AY3028" s="89" t="e">
        <f>VLOOKUP(C3028,#REF!, 2,FALSE)</f>
        <v>#REF!</v>
      </c>
      <c r="BM3028" s="61" t="s">
        <v>7229</v>
      </c>
      <c r="BN3028" s="61" t="s">
        <v>615</v>
      </c>
      <c r="BO3028" s="61" t="s">
        <v>1740</v>
      </c>
      <c r="BU3028" s="61" t="s">
        <v>7229</v>
      </c>
      <c r="BV3028" s="61" t="s">
        <v>615</v>
      </c>
      <c r="BW3028" s="61" t="s">
        <v>1740</v>
      </c>
    </row>
    <row r="3029" spans="51:75">
      <c r="AY3029" s="89" t="e">
        <f>VLOOKUP(C3029,#REF!, 2,FALSE)</f>
        <v>#REF!</v>
      </c>
      <c r="BM3029" s="61" t="s">
        <v>7230</v>
      </c>
      <c r="BN3029" s="61" t="s">
        <v>3089</v>
      </c>
      <c r="BO3029" s="61" t="s">
        <v>858</v>
      </c>
      <c r="BU3029" s="61" t="s">
        <v>7230</v>
      </c>
      <c r="BV3029" s="61" t="s">
        <v>3089</v>
      </c>
      <c r="BW3029" s="61" t="s">
        <v>858</v>
      </c>
    </row>
    <row r="3030" spans="51:75">
      <c r="AY3030" s="89" t="e">
        <f>VLOOKUP(C3030,#REF!, 2,FALSE)</f>
        <v>#REF!</v>
      </c>
      <c r="BM3030" s="61" t="s">
        <v>1307</v>
      </c>
      <c r="BN3030" s="61" t="s">
        <v>3204</v>
      </c>
      <c r="BO3030" s="61" t="s">
        <v>4744</v>
      </c>
      <c r="BU3030" s="61" t="s">
        <v>1307</v>
      </c>
      <c r="BV3030" s="61" t="s">
        <v>3204</v>
      </c>
      <c r="BW3030" s="61" t="s">
        <v>4744</v>
      </c>
    </row>
    <row r="3031" spans="51:75">
      <c r="AY3031" s="89" t="e">
        <f>VLOOKUP(C3031,#REF!, 2,FALSE)</f>
        <v>#REF!</v>
      </c>
      <c r="BM3031" s="61" t="s">
        <v>7231</v>
      </c>
      <c r="BN3031" s="61" t="s">
        <v>3204</v>
      </c>
      <c r="BO3031" s="61" t="s">
        <v>2985</v>
      </c>
      <c r="BU3031" s="61" t="s">
        <v>7231</v>
      </c>
      <c r="BV3031" s="61" t="s">
        <v>3204</v>
      </c>
      <c r="BW3031" s="61" t="s">
        <v>2985</v>
      </c>
    </row>
    <row r="3032" spans="51:75">
      <c r="AY3032" s="89" t="e">
        <f>VLOOKUP(C3032,#REF!, 2,FALSE)</f>
        <v>#REF!</v>
      </c>
      <c r="BM3032" s="61" t="s">
        <v>7232</v>
      </c>
      <c r="BN3032" s="61" t="s">
        <v>668</v>
      </c>
      <c r="BO3032" s="61" t="s">
        <v>2985</v>
      </c>
      <c r="BU3032" s="61" t="s">
        <v>7232</v>
      </c>
      <c r="BV3032" s="61" t="s">
        <v>668</v>
      </c>
      <c r="BW3032" s="61" t="s">
        <v>2985</v>
      </c>
    </row>
    <row r="3033" spans="51:75">
      <c r="AY3033" s="89" t="e">
        <f>VLOOKUP(C3033,#REF!, 2,FALSE)</f>
        <v>#REF!</v>
      </c>
      <c r="BM3033" s="61" t="s">
        <v>7233</v>
      </c>
      <c r="BN3033" s="61" t="s">
        <v>2985</v>
      </c>
      <c r="BO3033" s="61" t="s">
        <v>2985</v>
      </c>
      <c r="BU3033" s="61" t="s">
        <v>7233</v>
      </c>
      <c r="BV3033" s="61" t="s">
        <v>2985</v>
      </c>
      <c r="BW3033" s="61" t="s">
        <v>2985</v>
      </c>
    </row>
    <row r="3034" spans="51:75">
      <c r="AY3034" s="89" t="e">
        <f>VLOOKUP(C3034,#REF!, 2,FALSE)</f>
        <v>#REF!</v>
      </c>
      <c r="BM3034" s="61" t="s">
        <v>7234</v>
      </c>
      <c r="BN3034" s="61" t="s">
        <v>3085</v>
      </c>
      <c r="BO3034" s="61" t="s">
        <v>2985</v>
      </c>
      <c r="BU3034" s="61" t="s">
        <v>7234</v>
      </c>
      <c r="BV3034" s="61" t="s">
        <v>3085</v>
      </c>
      <c r="BW3034" s="61" t="s">
        <v>2985</v>
      </c>
    </row>
    <row r="3035" spans="51:75">
      <c r="AY3035" s="89" t="e">
        <f>VLOOKUP(C3035,#REF!, 2,FALSE)</f>
        <v>#REF!</v>
      </c>
      <c r="BM3035" s="61" t="s">
        <v>7235</v>
      </c>
      <c r="BN3035" s="61" t="s">
        <v>664</v>
      </c>
      <c r="BO3035" s="61" t="s">
        <v>6731</v>
      </c>
      <c r="BU3035" s="61" t="s">
        <v>7235</v>
      </c>
      <c r="BV3035" s="61" t="s">
        <v>664</v>
      </c>
      <c r="BW3035" s="61" t="s">
        <v>6731</v>
      </c>
    </row>
    <row r="3036" spans="51:75">
      <c r="AY3036" s="89" t="e">
        <f>VLOOKUP(C3036,#REF!, 2,FALSE)</f>
        <v>#REF!</v>
      </c>
      <c r="BM3036" s="61" t="s">
        <v>7238</v>
      </c>
      <c r="BN3036" s="61" t="s">
        <v>3204</v>
      </c>
      <c r="BO3036" s="61" t="s">
        <v>5720</v>
      </c>
      <c r="BU3036" s="61" t="s">
        <v>7238</v>
      </c>
      <c r="BV3036" s="61" t="s">
        <v>3204</v>
      </c>
      <c r="BW3036" s="61" t="s">
        <v>5720</v>
      </c>
    </row>
    <row r="3037" spans="51:75">
      <c r="AY3037" s="89" t="e">
        <f>VLOOKUP(C3037,#REF!, 2,FALSE)</f>
        <v>#REF!</v>
      </c>
      <c r="BM3037" s="61" t="s">
        <v>7239</v>
      </c>
      <c r="BN3037" s="61" t="s">
        <v>3007</v>
      </c>
      <c r="BO3037" s="61" t="s">
        <v>7240</v>
      </c>
      <c r="BU3037" s="61" t="s">
        <v>7239</v>
      </c>
      <c r="BV3037" s="61" t="s">
        <v>3007</v>
      </c>
      <c r="BW3037" s="61" t="s">
        <v>7240</v>
      </c>
    </row>
    <row r="3038" spans="51:75">
      <c r="AY3038" s="89" t="e">
        <f>VLOOKUP(C3038,#REF!, 2,FALSE)</f>
        <v>#REF!</v>
      </c>
      <c r="BM3038" s="61" t="s">
        <v>7241</v>
      </c>
      <c r="BN3038" s="61" t="s">
        <v>3204</v>
      </c>
      <c r="BO3038" s="61" t="s">
        <v>7242</v>
      </c>
      <c r="BU3038" s="61" t="s">
        <v>7241</v>
      </c>
      <c r="BV3038" s="61" t="s">
        <v>3204</v>
      </c>
      <c r="BW3038" s="61" t="s">
        <v>7242</v>
      </c>
    </row>
    <row r="3039" spans="51:75">
      <c r="AY3039" s="89" t="e">
        <f>VLOOKUP(C3039,#REF!, 2,FALSE)</f>
        <v>#REF!</v>
      </c>
      <c r="BM3039" s="61" t="s">
        <v>7243</v>
      </c>
      <c r="BN3039" s="61" t="s">
        <v>3004</v>
      </c>
      <c r="BO3039" s="61" t="s">
        <v>7244</v>
      </c>
      <c r="BU3039" s="61" t="s">
        <v>7243</v>
      </c>
      <c r="BV3039" s="61" t="s">
        <v>3004</v>
      </c>
      <c r="BW3039" s="61" t="s">
        <v>7244</v>
      </c>
    </row>
    <row r="3040" spans="51:75">
      <c r="AY3040" s="89" t="e">
        <f>VLOOKUP(C3040,#REF!, 2,FALSE)</f>
        <v>#REF!</v>
      </c>
      <c r="BM3040" s="61" t="s">
        <v>7245</v>
      </c>
      <c r="BN3040" s="61" t="s">
        <v>664</v>
      </c>
      <c r="BO3040" s="61" t="s">
        <v>7246</v>
      </c>
      <c r="BU3040" s="61" t="s">
        <v>7245</v>
      </c>
      <c r="BV3040" s="61" t="s">
        <v>664</v>
      </c>
      <c r="BW3040" s="61" t="s">
        <v>7246</v>
      </c>
    </row>
    <row r="3041" spans="51:75">
      <c r="AY3041" s="89" t="e">
        <f>VLOOKUP(C3041,#REF!, 2,FALSE)</f>
        <v>#REF!</v>
      </c>
      <c r="BM3041" s="61" t="s">
        <v>7247</v>
      </c>
      <c r="BN3041" s="61" t="s">
        <v>3007</v>
      </c>
      <c r="BO3041" s="61" t="s">
        <v>7248</v>
      </c>
      <c r="BU3041" s="61" t="s">
        <v>7247</v>
      </c>
      <c r="BV3041" s="61" t="s">
        <v>3007</v>
      </c>
      <c r="BW3041" s="61" t="s">
        <v>7248</v>
      </c>
    </row>
    <row r="3042" spans="51:75">
      <c r="AY3042" s="89" t="e">
        <f>VLOOKUP(C3042,#REF!, 2,FALSE)</f>
        <v>#REF!</v>
      </c>
      <c r="BM3042" s="61" t="s">
        <v>7249</v>
      </c>
      <c r="BN3042" s="61" t="s">
        <v>1344</v>
      </c>
      <c r="BO3042" s="61" t="s">
        <v>4431</v>
      </c>
      <c r="BU3042" s="61" t="s">
        <v>7249</v>
      </c>
      <c r="BV3042" s="61" t="s">
        <v>1344</v>
      </c>
      <c r="BW3042" s="61" t="s">
        <v>4431</v>
      </c>
    </row>
    <row r="3043" spans="51:75">
      <c r="AY3043" s="89" t="e">
        <f>VLOOKUP(C3043,#REF!, 2,FALSE)</f>
        <v>#REF!</v>
      </c>
      <c r="BM3043" s="61" t="s">
        <v>7251</v>
      </c>
      <c r="BN3043" s="61" t="s">
        <v>3089</v>
      </c>
      <c r="BO3043" s="61" t="s">
        <v>2892</v>
      </c>
      <c r="BU3043" s="61" t="s">
        <v>7251</v>
      </c>
      <c r="BV3043" s="61" t="s">
        <v>3089</v>
      </c>
      <c r="BW3043" s="61" t="s">
        <v>2892</v>
      </c>
    </row>
    <row r="3044" spans="51:75">
      <c r="AY3044" s="89" t="e">
        <f>VLOOKUP(C3044,#REF!, 2,FALSE)</f>
        <v>#REF!</v>
      </c>
      <c r="BM3044" s="61" t="s">
        <v>7252</v>
      </c>
      <c r="BN3044" s="61" t="s">
        <v>633</v>
      </c>
      <c r="BO3044" s="61" t="s">
        <v>7253</v>
      </c>
      <c r="BU3044" s="61" t="s">
        <v>7252</v>
      </c>
      <c r="BV3044" s="61" t="s">
        <v>633</v>
      </c>
      <c r="BW3044" s="61" t="s">
        <v>7253</v>
      </c>
    </row>
    <row r="3045" spans="51:75">
      <c r="AY3045" s="89" t="e">
        <f>VLOOKUP(C3045,#REF!, 2,FALSE)</f>
        <v>#REF!</v>
      </c>
      <c r="BM3045" s="61" t="s">
        <v>7254</v>
      </c>
      <c r="BN3045" s="61" t="s">
        <v>3007</v>
      </c>
      <c r="BO3045" s="61" t="s">
        <v>5354</v>
      </c>
      <c r="BU3045" s="61" t="s">
        <v>7254</v>
      </c>
      <c r="BV3045" s="61" t="s">
        <v>3007</v>
      </c>
      <c r="BW3045" s="61" t="s">
        <v>5354</v>
      </c>
    </row>
    <row r="3046" spans="51:75">
      <c r="AY3046" s="89" t="e">
        <f>VLOOKUP(C3046,#REF!, 2,FALSE)</f>
        <v>#REF!</v>
      </c>
      <c r="BM3046" s="61" t="s">
        <v>7256</v>
      </c>
      <c r="BN3046" s="61" t="s">
        <v>1141</v>
      </c>
      <c r="BO3046" s="61" t="s">
        <v>7257</v>
      </c>
      <c r="BU3046" s="61" t="s">
        <v>7256</v>
      </c>
      <c r="BV3046" s="61" t="s">
        <v>1141</v>
      </c>
      <c r="BW3046" s="61" t="s">
        <v>7257</v>
      </c>
    </row>
    <row r="3047" spans="51:75">
      <c r="AY3047" s="89" t="e">
        <f>VLOOKUP(C3047,#REF!, 2,FALSE)</f>
        <v>#REF!</v>
      </c>
      <c r="BM3047" s="61" t="s">
        <v>7258</v>
      </c>
      <c r="BN3047" s="61" t="s">
        <v>16990</v>
      </c>
      <c r="BO3047" s="61" t="s">
        <v>6952</v>
      </c>
      <c r="BU3047" s="61" t="s">
        <v>7258</v>
      </c>
      <c r="BV3047" s="61" t="s">
        <v>16990</v>
      </c>
      <c r="BW3047" s="61" t="s">
        <v>6952</v>
      </c>
    </row>
    <row r="3048" spans="51:75">
      <c r="AY3048" s="89" t="e">
        <f>VLOOKUP(C3048,#REF!, 2,FALSE)</f>
        <v>#REF!</v>
      </c>
      <c r="BM3048" s="61" t="s">
        <v>7260</v>
      </c>
      <c r="BN3048" s="61" t="s">
        <v>851</v>
      </c>
      <c r="BO3048" s="61" t="s">
        <v>7261</v>
      </c>
      <c r="BU3048" s="61" t="s">
        <v>7260</v>
      </c>
      <c r="BV3048" s="61" t="s">
        <v>851</v>
      </c>
      <c r="BW3048" s="61" t="s">
        <v>7261</v>
      </c>
    </row>
    <row r="3049" spans="51:75">
      <c r="AY3049" s="89" t="e">
        <f>VLOOKUP(C3049,#REF!, 2,FALSE)</f>
        <v>#REF!</v>
      </c>
      <c r="BM3049" s="61" t="s">
        <v>7262</v>
      </c>
      <c r="BN3049" s="61" t="s">
        <v>851</v>
      </c>
      <c r="BO3049" s="61" t="s">
        <v>2985</v>
      </c>
      <c r="BU3049" s="61" t="s">
        <v>7262</v>
      </c>
      <c r="BV3049" s="61" t="s">
        <v>851</v>
      </c>
      <c r="BW3049" s="61" t="s">
        <v>2985</v>
      </c>
    </row>
    <row r="3050" spans="51:75">
      <c r="AY3050" s="89" t="e">
        <f>VLOOKUP(C3050,#REF!, 2,FALSE)</f>
        <v>#REF!</v>
      </c>
      <c r="BM3050" s="61" t="s">
        <v>7263</v>
      </c>
      <c r="BN3050" s="61" t="s">
        <v>3007</v>
      </c>
      <c r="BO3050" s="61" t="s">
        <v>7264</v>
      </c>
      <c r="BU3050" s="61" t="s">
        <v>7263</v>
      </c>
      <c r="BV3050" s="61" t="s">
        <v>3007</v>
      </c>
      <c r="BW3050" s="61" t="s">
        <v>7264</v>
      </c>
    </row>
    <row r="3051" spans="51:75">
      <c r="AY3051" s="89" t="e">
        <f>VLOOKUP(C3051,#REF!, 2,FALSE)</f>
        <v>#REF!</v>
      </c>
      <c r="BM3051" s="61" t="s">
        <v>7265</v>
      </c>
      <c r="BN3051" s="61" t="s">
        <v>663</v>
      </c>
      <c r="BO3051" s="61" t="s">
        <v>7266</v>
      </c>
      <c r="BU3051" s="61" t="s">
        <v>7265</v>
      </c>
      <c r="BV3051" s="61" t="s">
        <v>663</v>
      </c>
      <c r="BW3051" s="61" t="s">
        <v>7266</v>
      </c>
    </row>
    <row r="3052" spans="51:75">
      <c r="AY3052" s="89" t="e">
        <f>VLOOKUP(C3052,#REF!, 2,FALSE)</f>
        <v>#REF!</v>
      </c>
      <c r="BM3052" s="61" t="s">
        <v>7267</v>
      </c>
      <c r="BN3052" s="61" t="s">
        <v>3204</v>
      </c>
      <c r="BO3052" s="61" t="s">
        <v>2755</v>
      </c>
      <c r="BU3052" s="61" t="s">
        <v>7267</v>
      </c>
      <c r="BV3052" s="61" t="s">
        <v>3204</v>
      </c>
      <c r="BW3052" s="61" t="s">
        <v>2755</v>
      </c>
    </row>
    <row r="3053" spans="51:75">
      <c r="AY3053" s="89" t="e">
        <f>VLOOKUP(C3053,#REF!, 2,FALSE)</f>
        <v>#REF!</v>
      </c>
      <c r="BM3053" s="61" t="s">
        <v>7268</v>
      </c>
      <c r="BN3053" s="61" t="s">
        <v>2985</v>
      </c>
      <c r="BO3053" s="61" t="s">
        <v>2985</v>
      </c>
      <c r="BU3053" s="61" t="s">
        <v>7268</v>
      </c>
      <c r="BV3053" s="61" t="s">
        <v>2985</v>
      </c>
      <c r="BW3053" s="61" t="s">
        <v>2985</v>
      </c>
    </row>
    <row r="3054" spans="51:75">
      <c r="AY3054" s="89" t="e">
        <f>VLOOKUP(C3054,#REF!, 2,FALSE)</f>
        <v>#REF!</v>
      </c>
      <c r="BM3054" s="61" t="s">
        <v>1308</v>
      </c>
      <c r="BN3054" s="61" t="s">
        <v>864</v>
      </c>
      <c r="BO3054" s="61" t="s">
        <v>7269</v>
      </c>
      <c r="BU3054" s="61" t="s">
        <v>1308</v>
      </c>
      <c r="BV3054" s="61" t="s">
        <v>864</v>
      </c>
      <c r="BW3054" s="61" t="s">
        <v>7269</v>
      </c>
    </row>
    <row r="3055" spans="51:75">
      <c r="AY3055" s="89" t="e">
        <f>VLOOKUP(C3055,#REF!, 2,FALSE)</f>
        <v>#REF!</v>
      </c>
      <c r="BM3055" s="61" t="s">
        <v>7270</v>
      </c>
      <c r="BN3055" s="61" t="s">
        <v>16990</v>
      </c>
      <c r="BO3055" s="61" t="s">
        <v>7271</v>
      </c>
      <c r="BU3055" s="61" t="s">
        <v>7270</v>
      </c>
      <c r="BV3055" s="61" t="s">
        <v>16990</v>
      </c>
      <c r="BW3055" s="61" t="s">
        <v>7271</v>
      </c>
    </row>
    <row r="3056" spans="51:75">
      <c r="AY3056" s="89" t="e">
        <f>VLOOKUP(C3056,#REF!, 2,FALSE)</f>
        <v>#REF!</v>
      </c>
      <c r="BM3056" s="61" t="s">
        <v>1309</v>
      </c>
      <c r="BN3056" s="61" t="s">
        <v>16990</v>
      </c>
      <c r="BO3056" s="61" t="s">
        <v>7272</v>
      </c>
      <c r="BU3056" s="61" t="s">
        <v>1309</v>
      </c>
      <c r="BV3056" s="61" t="s">
        <v>16990</v>
      </c>
      <c r="BW3056" s="61" t="s">
        <v>7272</v>
      </c>
    </row>
    <row r="3057" spans="51:75">
      <c r="AY3057" s="89" t="e">
        <f>VLOOKUP(C3057,#REF!, 2,FALSE)</f>
        <v>#REF!</v>
      </c>
      <c r="BM3057" s="61" t="s">
        <v>1310</v>
      </c>
      <c r="BN3057" s="61" t="s">
        <v>16990</v>
      </c>
      <c r="BO3057" s="61" t="s">
        <v>1381</v>
      </c>
      <c r="BU3057" s="61" t="s">
        <v>1310</v>
      </c>
      <c r="BV3057" s="61" t="s">
        <v>16990</v>
      </c>
      <c r="BW3057" s="61" t="s">
        <v>1381</v>
      </c>
    </row>
    <row r="3058" spans="51:75">
      <c r="AY3058" s="89" t="e">
        <f>VLOOKUP(C3058,#REF!, 2,FALSE)</f>
        <v>#REF!</v>
      </c>
      <c r="BM3058" s="61" t="s">
        <v>7273</v>
      </c>
      <c r="BN3058" s="61" t="s">
        <v>3204</v>
      </c>
      <c r="BO3058" s="61" t="s">
        <v>7274</v>
      </c>
      <c r="BU3058" s="61" t="s">
        <v>7273</v>
      </c>
      <c r="BV3058" s="61" t="s">
        <v>3204</v>
      </c>
      <c r="BW3058" s="61" t="s">
        <v>7274</v>
      </c>
    </row>
    <row r="3059" spans="51:75">
      <c r="AY3059" s="89" t="e">
        <f>VLOOKUP(C3059,#REF!, 2,FALSE)</f>
        <v>#REF!</v>
      </c>
      <c r="BM3059" s="61" t="s">
        <v>1311</v>
      </c>
      <c r="BN3059" s="61" t="s">
        <v>3204</v>
      </c>
      <c r="BO3059" s="61" t="s">
        <v>1002</v>
      </c>
      <c r="BU3059" s="61" t="s">
        <v>1311</v>
      </c>
      <c r="BV3059" s="61" t="s">
        <v>3204</v>
      </c>
      <c r="BW3059" s="61" t="s">
        <v>1002</v>
      </c>
    </row>
    <row r="3060" spans="51:75">
      <c r="AY3060" s="89" t="e">
        <f>VLOOKUP(C3060,#REF!, 2,FALSE)</f>
        <v>#REF!</v>
      </c>
      <c r="BM3060" s="61" t="s">
        <v>7275</v>
      </c>
      <c r="BN3060" s="61" t="s">
        <v>717</v>
      </c>
      <c r="BO3060" s="61" t="s">
        <v>7276</v>
      </c>
      <c r="BU3060" s="61" t="s">
        <v>7275</v>
      </c>
      <c r="BV3060" s="61" t="s">
        <v>717</v>
      </c>
      <c r="BW3060" s="61" t="s">
        <v>7276</v>
      </c>
    </row>
    <row r="3061" spans="51:75">
      <c r="AY3061" s="89" t="e">
        <f>VLOOKUP(C3061,#REF!, 2,FALSE)</f>
        <v>#REF!</v>
      </c>
      <c r="BM3061" s="61" t="s">
        <v>7277</v>
      </c>
      <c r="BN3061" s="61" t="s">
        <v>3047</v>
      </c>
      <c r="BO3061" s="61" t="s">
        <v>7278</v>
      </c>
      <c r="BU3061" s="61" t="s">
        <v>7277</v>
      </c>
      <c r="BV3061" s="61" t="s">
        <v>3047</v>
      </c>
      <c r="BW3061" s="61" t="s">
        <v>7278</v>
      </c>
    </row>
    <row r="3062" spans="51:75">
      <c r="AY3062" s="89" t="e">
        <f>VLOOKUP(C3062,#REF!, 2,FALSE)</f>
        <v>#REF!</v>
      </c>
      <c r="BM3062" s="61" t="s">
        <v>7279</v>
      </c>
      <c r="BN3062" s="61" t="s">
        <v>3204</v>
      </c>
      <c r="BO3062" s="61" t="s">
        <v>7280</v>
      </c>
      <c r="BU3062" s="61" t="s">
        <v>7279</v>
      </c>
      <c r="BV3062" s="61" t="s">
        <v>3204</v>
      </c>
      <c r="BW3062" s="61" t="s">
        <v>7280</v>
      </c>
    </row>
    <row r="3063" spans="51:75">
      <c r="AY3063" s="89" t="e">
        <f>VLOOKUP(C3063,#REF!, 2,FALSE)</f>
        <v>#REF!</v>
      </c>
      <c r="BM3063" s="61" t="s">
        <v>7281</v>
      </c>
      <c r="BN3063" s="61" t="s">
        <v>669</v>
      </c>
      <c r="BO3063" s="61" t="s">
        <v>7282</v>
      </c>
      <c r="BU3063" s="61" t="s">
        <v>7281</v>
      </c>
      <c r="BV3063" s="61" t="s">
        <v>669</v>
      </c>
      <c r="BW3063" s="61" t="s">
        <v>7282</v>
      </c>
    </row>
    <row r="3064" spans="51:75">
      <c r="AY3064" s="89" t="e">
        <f>VLOOKUP(C3064,#REF!, 2,FALSE)</f>
        <v>#REF!</v>
      </c>
      <c r="BM3064" s="61" t="s">
        <v>7283</v>
      </c>
      <c r="BN3064" s="61" t="s">
        <v>659</v>
      </c>
      <c r="BO3064" s="61" t="s">
        <v>6766</v>
      </c>
      <c r="BU3064" s="61" t="s">
        <v>7283</v>
      </c>
      <c r="BV3064" s="61" t="s">
        <v>659</v>
      </c>
      <c r="BW3064" s="61" t="s">
        <v>6766</v>
      </c>
    </row>
    <row r="3065" spans="51:75">
      <c r="AY3065" s="89" t="e">
        <f>VLOOKUP(C3065,#REF!, 2,FALSE)</f>
        <v>#REF!</v>
      </c>
      <c r="BM3065" s="61" t="s">
        <v>7284</v>
      </c>
      <c r="BN3065" s="61" t="s">
        <v>1344</v>
      </c>
      <c r="BO3065" s="61" t="s">
        <v>7286</v>
      </c>
      <c r="BU3065" s="61" t="s">
        <v>7284</v>
      </c>
      <c r="BV3065" s="61" t="s">
        <v>1344</v>
      </c>
      <c r="BW3065" s="61" t="s">
        <v>7286</v>
      </c>
    </row>
    <row r="3066" spans="51:75">
      <c r="AY3066" s="89" t="e">
        <f>VLOOKUP(C3066,#REF!, 2,FALSE)</f>
        <v>#REF!</v>
      </c>
      <c r="BM3066" s="61" t="s">
        <v>7287</v>
      </c>
      <c r="BN3066" s="61" t="s">
        <v>1344</v>
      </c>
      <c r="BO3066" s="61" t="s">
        <v>7289</v>
      </c>
      <c r="BU3066" s="61" t="s">
        <v>7287</v>
      </c>
      <c r="BV3066" s="61" t="s">
        <v>1344</v>
      </c>
      <c r="BW3066" s="61" t="s">
        <v>7289</v>
      </c>
    </row>
    <row r="3067" spans="51:75">
      <c r="AY3067" s="89" t="e">
        <f>VLOOKUP(C3067,#REF!, 2,FALSE)</f>
        <v>#REF!</v>
      </c>
      <c r="BM3067" s="61" t="s">
        <v>7290</v>
      </c>
      <c r="BN3067" s="61" t="s">
        <v>1344</v>
      </c>
      <c r="BO3067" s="61" t="s">
        <v>4248</v>
      </c>
      <c r="BU3067" s="61" t="s">
        <v>7290</v>
      </c>
      <c r="BV3067" s="61" t="s">
        <v>1344</v>
      </c>
      <c r="BW3067" s="61" t="s">
        <v>4248</v>
      </c>
    </row>
    <row r="3068" spans="51:75">
      <c r="AY3068" s="89" t="e">
        <f>VLOOKUP(C3068,#REF!, 2,FALSE)</f>
        <v>#REF!</v>
      </c>
      <c r="BM3068" s="61" t="s">
        <v>7291</v>
      </c>
      <c r="BN3068" s="61" t="s">
        <v>630</v>
      </c>
      <c r="BO3068" s="61" t="s">
        <v>7292</v>
      </c>
      <c r="BU3068" s="61" t="s">
        <v>7291</v>
      </c>
      <c r="BV3068" s="61" t="s">
        <v>630</v>
      </c>
      <c r="BW3068" s="61" t="s">
        <v>7292</v>
      </c>
    </row>
    <row r="3069" spans="51:75">
      <c r="AY3069" s="89" t="e">
        <f>VLOOKUP(C3069,#REF!, 2,FALSE)</f>
        <v>#REF!</v>
      </c>
      <c r="BM3069" s="61" t="s">
        <v>7293</v>
      </c>
      <c r="BN3069" s="61" t="s">
        <v>638</v>
      </c>
      <c r="BO3069" s="61" t="s">
        <v>7294</v>
      </c>
      <c r="BU3069" s="61" t="s">
        <v>7293</v>
      </c>
      <c r="BV3069" s="61" t="s">
        <v>638</v>
      </c>
      <c r="BW3069" s="61" t="s">
        <v>7294</v>
      </c>
    </row>
    <row r="3070" spans="51:75">
      <c r="AY3070" s="89" t="e">
        <f>VLOOKUP(C3070,#REF!, 2,FALSE)</f>
        <v>#REF!</v>
      </c>
      <c r="BM3070" s="61" t="s">
        <v>7295</v>
      </c>
      <c r="BN3070" s="61" t="s">
        <v>17002</v>
      </c>
      <c r="BO3070" s="61" t="s">
        <v>1332</v>
      </c>
      <c r="BU3070" s="61" t="s">
        <v>7295</v>
      </c>
      <c r="BV3070" s="61" t="s">
        <v>17002</v>
      </c>
      <c r="BW3070" s="61" t="s">
        <v>1332</v>
      </c>
    </row>
    <row r="3071" spans="51:75">
      <c r="AY3071" s="89" t="e">
        <f>VLOOKUP(C3071,#REF!, 2,FALSE)</f>
        <v>#REF!</v>
      </c>
      <c r="BM3071" s="61" t="s">
        <v>7296</v>
      </c>
      <c r="BN3071" s="61" t="s">
        <v>702</v>
      </c>
      <c r="BO3071" s="61" t="s">
        <v>1835</v>
      </c>
      <c r="BU3071" s="61" t="s">
        <v>7296</v>
      </c>
      <c r="BV3071" s="61" t="s">
        <v>702</v>
      </c>
      <c r="BW3071" s="61" t="s">
        <v>1835</v>
      </c>
    </row>
    <row r="3072" spans="51:75">
      <c r="AY3072" s="89" t="e">
        <f>VLOOKUP(C3072,#REF!, 2,FALSE)</f>
        <v>#REF!</v>
      </c>
      <c r="BM3072" s="61" t="s">
        <v>7297</v>
      </c>
      <c r="BN3072" s="61" t="s">
        <v>627</v>
      </c>
      <c r="BO3072" s="61" t="s">
        <v>7298</v>
      </c>
      <c r="BU3072" s="61" t="s">
        <v>7297</v>
      </c>
      <c r="BV3072" s="61" t="s">
        <v>627</v>
      </c>
      <c r="BW3072" s="61" t="s">
        <v>7298</v>
      </c>
    </row>
    <row r="3073" spans="51:75">
      <c r="AY3073" s="89" t="e">
        <f>VLOOKUP(C3073,#REF!, 2,FALSE)</f>
        <v>#REF!</v>
      </c>
      <c r="BM3073" s="61" t="s">
        <v>7299</v>
      </c>
      <c r="BN3073" s="61" t="s">
        <v>3047</v>
      </c>
      <c r="BO3073" s="61" t="s">
        <v>7300</v>
      </c>
      <c r="BU3073" s="61" t="s">
        <v>7299</v>
      </c>
      <c r="BV3073" s="61" t="s">
        <v>3047</v>
      </c>
      <c r="BW3073" s="61" t="s">
        <v>7300</v>
      </c>
    </row>
    <row r="3074" spans="51:75">
      <c r="AY3074" s="89" t="e">
        <f>VLOOKUP(C3074,#REF!, 2,FALSE)</f>
        <v>#REF!</v>
      </c>
      <c r="BM3074" s="61" t="s">
        <v>7301</v>
      </c>
      <c r="BN3074" s="61" t="s">
        <v>638</v>
      </c>
      <c r="BO3074" s="61" t="s">
        <v>772</v>
      </c>
      <c r="BU3074" s="61" t="s">
        <v>7301</v>
      </c>
      <c r="BV3074" s="61" t="s">
        <v>638</v>
      </c>
      <c r="BW3074" s="61" t="s">
        <v>772</v>
      </c>
    </row>
    <row r="3075" spans="51:75">
      <c r="AY3075" s="89" t="e">
        <f>VLOOKUP(C3075,#REF!, 2,FALSE)</f>
        <v>#REF!</v>
      </c>
      <c r="BM3075" s="61" t="s">
        <v>7302</v>
      </c>
      <c r="BN3075" s="61" t="s">
        <v>1344</v>
      </c>
      <c r="BO3075" s="61" t="s">
        <v>7303</v>
      </c>
      <c r="BU3075" s="61" t="s">
        <v>7302</v>
      </c>
      <c r="BV3075" s="61" t="s">
        <v>1344</v>
      </c>
      <c r="BW3075" s="61" t="s">
        <v>7303</v>
      </c>
    </row>
    <row r="3076" spans="51:75">
      <c r="AY3076" s="89" t="e">
        <f>VLOOKUP(C3076,#REF!, 2,FALSE)</f>
        <v>#REF!</v>
      </c>
      <c r="BM3076" s="61" t="s">
        <v>7304</v>
      </c>
      <c r="BN3076" s="61" t="s">
        <v>721</v>
      </c>
      <c r="BO3076" s="61" t="s">
        <v>1600</v>
      </c>
      <c r="BU3076" s="61" t="s">
        <v>7304</v>
      </c>
      <c r="BV3076" s="61" t="s">
        <v>721</v>
      </c>
      <c r="BW3076" s="61" t="s">
        <v>1600</v>
      </c>
    </row>
    <row r="3077" spans="51:75">
      <c r="AY3077" s="89" t="e">
        <f>VLOOKUP(C3077,#REF!, 2,FALSE)</f>
        <v>#REF!</v>
      </c>
      <c r="BM3077" s="61" t="s">
        <v>7305</v>
      </c>
      <c r="BN3077" s="61" t="s">
        <v>3089</v>
      </c>
      <c r="BO3077" s="61" t="s">
        <v>7306</v>
      </c>
      <c r="BU3077" s="61" t="s">
        <v>7305</v>
      </c>
      <c r="BV3077" s="61" t="s">
        <v>3089</v>
      </c>
      <c r="BW3077" s="61" t="s">
        <v>7306</v>
      </c>
    </row>
    <row r="3078" spans="51:75">
      <c r="AY3078" s="89" t="e">
        <f>VLOOKUP(C3078,#REF!, 2,FALSE)</f>
        <v>#REF!</v>
      </c>
      <c r="BM3078" s="61" t="s">
        <v>7307</v>
      </c>
      <c r="BN3078" s="61" t="s">
        <v>3204</v>
      </c>
      <c r="BO3078" s="61" t="s">
        <v>7309</v>
      </c>
      <c r="BU3078" s="61" t="s">
        <v>7307</v>
      </c>
      <c r="BV3078" s="61" t="s">
        <v>3204</v>
      </c>
      <c r="BW3078" s="61" t="s">
        <v>7309</v>
      </c>
    </row>
    <row r="3079" spans="51:75">
      <c r="AY3079" s="89" t="e">
        <f>VLOOKUP(C3079,#REF!, 2,FALSE)</f>
        <v>#REF!</v>
      </c>
      <c r="BM3079" s="61" t="s">
        <v>7310</v>
      </c>
      <c r="BN3079" s="61" t="s">
        <v>2985</v>
      </c>
      <c r="BO3079" s="61" t="s">
        <v>2985</v>
      </c>
      <c r="BU3079" s="61" t="s">
        <v>7310</v>
      </c>
      <c r="BV3079" s="61" t="s">
        <v>2985</v>
      </c>
      <c r="BW3079" s="61" t="s">
        <v>2985</v>
      </c>
    </row>
    <row r="3080" spans="51:75">
      <c r="AY3080" s="89" t="e">
        <f>VLOOKUP(C3080,#REF!, 2,FALSE)</f>
        <v>#REF!</v>
      </c>
      <c r="BM3080" s="61" t="s">
        <v>1312</v>
      </c>
      <c r="BN3080" s="61" t="s">
        <v>3204</v>
      </c>
      <c r="BO3080" s="61" t="s">
        <v>7311</v>
      </c>
      <c r="BU3080" s="61" t="s">
        <v>1312</v>
      </c>
      <c r="BV3080" s="61" t="s">
        <v>3204</v>
      </c>
      <c r="BW3080" s="61" t="s">
        <v>7311</v>
      </c>
    </row>
    <row r="3081" spans="51:75">
      <c r="AY3081" s="89" t="e">
        <f>VLOOKUP(C3081,#REF!, 2,FALSE)</f>
        <v>#REF!</v>
      </c>
      <c r="BM3081" s="61" t="s">
        <v>7312</v>
      </c>
      <c r="BN3081" s="61" t="s">
        <v>1141</v>
      </c>
      <c r="BO3081" s="61" t="s">
        <v>2194</v>
      </c>
      <c r="BU3081" s="61" t="s">
        <v>7312</v>
      </c>
      <c r="BV3081" s="61" t="s">
        <v>1141</v>
      </c>
      <c r="BW3081" s="61" t="s">
        <v>2194</v>
      </c>
    </row>
    <row r="3082" spans="51:75">
      <c r="AY3082" s="89" t="e">
        <f>VLOOKUP(C3082,#REF!, 2,FALSE)</f>
        <v>#REF!</v>
      </c>
      <c r="BM3082" s="61" t="s">
        <v>7313</v>
      </c>
      <c r="BN3082" s="61" t="s">
        <v>1344</v>
      </c>
      <c r="BO3082" s="61" t="s">
        <v>1736</v>
      </c>
      <c r="BU3082" s="61" t="s">
        <v>7313</v>
      </c>
      <c r="BV3082" s="61" t="s">
        <v>1344</v>
      </c>
      <c r="BW3082" s="61" t="s">
        <v>1736</v>
      </c>
    </row>
    <row r="3083" spans="51:75">
      <c r="AY3083" s="89" t="e">
        <f>VLOOKUP(C3083,#REF!, 2,FALSE)</f>
        <v>#REF!</v>
      </c>
      <c r="BM3083" s="61" t="s">
        <v>7314</v>
      </c>
      <c r="BN3083" s="61" t="s">
        <v>1344</v>
      </c>
      <c r="BO3083" s="61" t="s">
        <v>7315</v>
      </c>
      <c r="BU3083" s="61" t="s">
        <v>7314</v>
      </c>
      <c r="BV3083" s="61" t="s">
        <v>1344</v>
      </c>
      <c r="BW3083" s="61" t="s">
        <v>7315</v>
      </c>
    </row>
    <row r="3084" spans="51:75">
      <c r="AY3084" s="89" t="e">
        <f>VLOOKUP(C3084,#REF!, 2,FALSE)</f>
        <v>#REF!</v>
      </c>
      <c r="BM3084" s="61" t="s">
        <v>7316</v>
      </c>
      <c r="BN3084" s="61" t="s">
        <v>1344</v>
      </c>
      <c r="BO3084" s="61" t="s">
        <v>7317</v>
      </c>
      <c r="BU3084" s="61" t="s">
        <v>7316</v>
      </c>
      <c r="BV3084" s="61" t="s">
        <v>1344</v>
      </c>
      <c r="BW3084" s="61" t="s">
        <v>7317</v>
      </c>
    </row>
    <row r="3085" spans="51:75">
      <c r="AY3085" s="89" t="e">
        <f>VLOOKUP(C3085,#REF!, 2,FALSE)</f>
        <v>#REF!</v>
      </c>
      <c r="BM3085" s="61" t="s">
        <v>7318</v>
      </c>
      <c r="BN3085" s="61" t="s">
        <v>3204</v>
      </c>
      <c r="BO3085" s="61" t="s">
        <v>5371</v>
      </c>
      <c r="BU3085" s="61" t="s">
        <v>7318</v>
      </c>
      <c r="BV3085" s="61" t="s">
        <v>3204</v>
      </c>
      <c r="BW3085" s="61" t="s">
        <v>5371</v>
      </c>
    </row>
    <row r="3086" spans="51:75">
      <c r="AY3086" s="89" t="e">
        <f>VLOOKUP(C3086,#REF!, 2,FALSE)</f>
        <v>#REF!</v>
      </c>
      <c r="BM3086" s="61" t="s">
        <v>1313</v>
      </c>
      <c r="BN3086" s="61" t="s">
        <v>1344</v>
      </c>
      <c r="BO3086" s="61" t="s">
        <v>7303</v>
      </c>
      <c r="BU3086" s="61" t="s">
        <v>1313</v>
      </c>
      <c r="BV3086" s="61" t="s">
        <v>1344</v>
      </c>
      <c r="BW3086" s="61" t="s">
        <v>7303</v>
      </c>
    </row>
    <row r="3087" spans="51:75">
      <c r="AY3087" s="89" t="e">
        <f>VLOOKUP(C3087,#REF!, 2,FALSE)</f>
        <v>#REF!</v>
      </c>
      <c r="BM3087" s="61" t="s">
        <v>181</v>
      </c>
      <c r="BN3087" s="61" t="s">
        <v>3204</v>
      </c>
      <c r="BO3087" s="61" t="s">
        <v>3057</v>
      </c>
      <c r="BU3087" s="61" t="s">
        <v>181</v>
      </c>
      <c r="BV3087" s="61" t="s">
        <v>3204</v>
      </c>
      <c r="BW3087" s="61" t="s">
        <v>3057</v>
      </c>
    </row>
    <row r="3088" spans="51:75">
      <c r="AY3088" s="89" t="e">
        <f>VLOOKUP(C3088,#REF!, 2,FALSE)</f>
        <v>#REF!</v>
      </c>
      <c r="BM3088" s="61" t="s">
        <v>7319</v>
      </c>
      <c r="BN3088" s="61" t="s">
        <v>3007</v>
      </c>
      <c r="BO3088" s="61" t="s">
        <v>7320</v>
      </c>
      <c r="BU3088" s="61" t="s">
        <v>7319</v>
      </c>
      <c r="BV3088" s="61" t="s">
        <v>3007</v>
      </c>
      <c r="BW3088" s="61" t="s">
        <v>7320</v>
      </c>
    </row>
    <row r="3089" spans="51:75">
      <c r="AY3089" s="89" t="e">
        <f>VLOOKUP(C3089,#REF!, 2,FALSE)</f>
        <v>#REF!</v>
      </c>
      <c r="BM3089" s="61" t="s">
        <v>7321</v>
      </c>
      <c r="BN3089" s="61" t="s">
        <v>2981</v>
      </c>
      <c r="BO3089" s="61" t="s">
        <v>7322</v>
      </c>
      <c r="BU3089" s="61" t="s">
        <v>7321</v>
      </c>
      <c r="BV3089" s="61" t="s">
        <v>2981</v>
      </c>
      <c r="BW3089" s="61" t="s">
        <v>7322</v>
      </c>
    </row>
    <row r="3090" spans="51:75">
      <c r="AY3090" s="89" t="e">
        <f>VLOOKUP(C3090,#REF!, 2,FALSE)</f>
        <v>#REF!</v>
      </c>
      <c r="BM3090" s="61" t="s">
        <v>7323</v>
      </c>
      <c r="BN3090" s="61" t="s">
        <v>627</v>
      </c>
      <c r="BO3090" s="61" t="s">
        <v>661</v>
      </c>
      <c r="BU3090" s="61" t="s">
        <v>7323</v>
      </c>
      <c r="BV3090" s="61" t="s">
        <v>627</v>
      </c>
      <c r="BW3090" s="61" t="s">
        <v>661</v>
      </c>
    </row>
    <row r="3091" spans="51:75">
      <c r="AY3091" s="89" t="e">
        <f>VLOOKUP(C3091,#REF!, 2,FALSE)</f>
        <v>#REF!</v>
      </c>
      <c r="BM3091" s="61" t="s">
        <v>7324</v>
      </c>
      <c r="BN3091" s="61" t="s">
        <v>796</v>
      </c>
      <c r="BO3091" s="61" t="s">
        <v>1907</v>
      </c>
      <c r="BU3091" s="61" t="s">
        <v>7324</v>
      </c>
      <c r="BV3091" s="61" t="s">
        <v>796</v>
      </c>
      <c r="BW3091" s="61" t="s">
        <v>1907</v>
      </c>
    </row>
    <row r="3092" spans="51:75">
      <c r="AY3092" s="89" t="e">
        <f>VLOOKUP(C3092,#REF!, 2,FALSE)</f>
        <v>#REF!</v>
      </c>
      <c r="BM3092" s="61" t="s">
        <v>7326</v>
      </c>
      <c r="BN3092" s="61" t="s">
        <v>1344</v>
      </c>
      <c r="BO3092" s="61" t="s">
        <v>7328</v>
      </c>
      <c r="BU3092" s="61" t="s">
        <v>7326</v>
      </c>
      <c r="BV3092" s="61" t="s">
        <v>1344</v>
      </c>
      <c r="BW3092" s="61" t="s">
        <v>7328</v>
      </c>
    </row>
    <row r="3093" spans="51:75">
      <c r="AY3093" s="89" t="e">
        <f>VLOOKUP(C3093,#REF!, 2,FALSE)</f>
        <v>#REF!</v>
      </c>
      <c r="BM3093" s="61" t="s">
        <v>7329</v>
      </c>
      <c r="BN3093" s="61" t="s">
        <v>796</v>
      </c>
      <c r="BO3093" s="61" t="s">
        <v>1194</v>
      </c>
      <c r="BU3093" s="61" t="s">
        <v>7329</v>
      </c>
      <c r="BV3093" s="61" t="s">
        <v>796</v>
      </c>
      <c r="BW3093" s="61" t="s">
        <v>1194</v>
      </c>
    </row>
    <row r="3094" spans="51:75">
      <c r="AY3094" s="89" t="e">
        <f>VLOOKUP(C3094,#REF!, 2,FALSE)</f>
        <v>#REF!</v>
      </c>
      <c r="BM3094" s="61" t="s">
        <v>7331</v>
      </c>
      <c r="BN3094" s="61" t="s">
        <v>2985</v>
      </c>
      <c r="BO3094" s="61" t="s">
        <v>2985</v>
      </c>
      <c r="BU3094" s="61" t="s">
        <v>7331</v>
      </c>
      <c r="BV3094" s="61" t="s">
        <v>2985</v>
      </c>
      <c r="BW3094" s="61" t="s">
        <v>2985</v>
      </c>
    </row>
    <row r="3095" spans="51:75">
      <c r="AY3095" s="89" t="e">
        <f>VLOOKUP(C3095,#REF!, 2,FALSE)</f>
        <v>#REF!</v>
      </c>
      <c r="BM3095" s="61" t="s">
        <v>7332</v>
      </c>
      <c r="BN3095" s="61" t="s">
        <v>925</v>
      </c>
      <c r="BO3095" s="61" t="s">
        <v>5439</v>
      </c>
      <c r="BU3095" s="61" t="s">
        <v>7332</v>
      </c>
      <c r="BV3095" s="61" t="s">
        <v>925</v>
      </c>
      <c r="BW3095" s="61" t="s">
        <v>5439</v>
      </c>
    </row>
    <row r="3096" spans="51:75">
      <c r="AY3096" s="89" t="e">
        <f>VLOOKUP(C3096,#REF!, 2,FALSE)</f>
        <v>#REF!</v>
      </c>
      <c r="BM3096" s="61" t="s">
        <v>7333</v>
      </c>
      <c r="BN3096" s="61" t="s">
        <v>2985</v>
      </c>
      <c r="BO3096" s="61" t="s">
        <v>2985</v>
      </c>
      <c r="BU3096" s="61" t="s">
        <v>7333</v>
      </c>
      <c r="BV3096" s="61" t="s">
        <v>2985</v>
      </c>
      <c r="BW3096" s="61" t="s">
        <v>2985</v>
      </c>
    </row>
    <row r="3097" spans="51:75">
      <c r="AY3097" s="89" t="e">
        <f>VLOOKUP(C3097,#REF!, 2,FALSE)</f>
        <v>#REF!</v>
      </c>
      <c r="BM3097" s="61" t="s">
        <v>102</v>
      </c>
      <c r="BN3097" s="61" t="s">
        <v>3254</v>
      </c>
      <c r="BO3097" s="61" t="s">
        <v>3494</v>
      </c>
      <c r="BU3097" s="61" t="s">
        <v>102</v>
      </c>
      <c r="BV3097" s="61" t="s">
        <v>3254</v>
      </c>
      <c r="BW3097" s="61" t="s">
        <v>3494</v>
      </c>
    </row>
    <row r="3098" spans="51:75">
      <c r="AY3098" s="89" t="e">
        <f>VLOOKUP(C3098,#REF!, 2,FALSE)</f>
        <v>#REF!</v>
      </c>
      <c r="BM3098" s="61" t="s">
        <v>7335</v>
      </c>
      <c r="BN3098" s="61" t="s">
        <v>668</v>
      </c>
      <c r="BO3098" s="61" t="s">
        <v>1062</v>
      </c>
      <c r="BU3098" s="61" t="s">
        <v>7335</v>
      </c>
      <c r="BV3098" s="61" t="s">
        <v>668</v>
      </c>
      <c r="BW3098" s="61" t="s">
        <v>1062</v>
      </c>
    </row>
    <row r="3099" spans="51:75">
      <c r="AY3099" s="89" t="e">
        <f>VLOOKUP(C3099,#REF!, 2,FALSE)</f>
        <v>#REF!</v>
      </c>
      <c r="BM3099" s="61" t="s">
        <v>7336</v>
      </c>
      <c r="BN3099" s="61" t="s">
        <v>3204</v>
      </c>
      <c r="BO3099" s="61" t="s">
        <v>1793</v>
      </c>
      <c r="BU3099" s="61" t="s">
        <v>7336</v>
      </c>
      <c r="BV3099" s="61" t="s">
        <v>3204</v>
      </c>
      <c r="BW3099" s="61" t="s">
        <v>1793</v>
      </c>
    </row>
    <row r="3100" spans="51:75">
      <c r="AY3100" s="89" t="e">
        <f>VLOOKUP(C3100,#REF!, 2,FALSE)</f>
        <v>#REF!</v>
      </c>
      <c r="BM3100" s="61" t="s">
        <v>7337</v>
      </c>
      <c r="BN3100" s="61" t="s">
        <v>733</v>
      </c>
      <c r="BO3100" s="61" t="s">
        <v>1340</v>
      </c>
      <c r="BU3100" s="61" t="s">
        <v>7337</v>
      </c>
      <c r="BV3100" s="61" t="s">
        <v>733</v>
      </c>
      <c r="BW3100" s="61" t="s">
        <v>1340</v>
      </c>
    </row>
    <row r="3101" spans="51:75">
      <c r="AY3101" s="89" t="e">
        <f>VLOOKUP(C3101,#REF!, 2,FALSE)</f>
        <v>#REF!</v>
      </c>
      <c r="BM3101" s="61" t="s">
        <v>7338</v>
      </c>
      <c r="BN3101" s="61" t="s">
        <v>851</v>
      </c>
      <c r="BO3101" s="61" t="s">
        <v>1062</v>
      </c>
      <c r="BU3101" s="61" t="s">
        <v>7338</v>
      </c>
      <c r="BV3101" s="61" t="s">
        <v>851</v>
      </c>
      <c r="BW3101" s="61" t="s">
        <v>1062</v>
      </c>
    </row>
    <row r="3102" spans="51:75">
      <c r="AY3102" s="89" t="e">
        <f>VLOOKUP(C3102,#REF!, 2,FALSE)</f>
        <v>#REF!</v>
      </c>
      <c r="BM3102" s="61" t="s">
        <v>1314</v>
      </c>
      <c r="BN3102" s="61" t="s">
        <v>3089</v>
      </c>
      <c r="BO3102" s="61" t="s">
        <v>7339</v>
      </c>
      <c r="BU3102" s="61" t="s">
        <v>1314</v>
      </c>
      <c r="BV3102" s="61" t="s">
        <v>3089</v>
      </c>
      <c r="BW3102" s="61" t="s">
        <v>7339</v>
      </c>
    </row>
    <row r="3103" spans="51:75">
      <c r="AY3103" s="89" t="e">
        <f>VLOOKUP(C3103,#REF!, 2,FALSE)</f>
        <v>#REF!</v>
      </c>
      <c r="BM3103" s="61" t="s">
        <v>7340</v>
      </c>
      <c r="BN3103" s="61" t="s">
        <v>3254</v>
      </c>
      <c r="BO3103" s="61" t="s">
        <v>1199</v>
      </c>
      <c r="BU3103" s="61" t="s">
        <v>7340</v>
      </c>
      <c r="BV3103" s="61" t="s">
        <v>3254</v>
      </c>
      <c r="BW3103" s="61" t="s">
        <v>1199</v>
      </c>
    </row>
    <row r="3104" spans="51:75">
      <c r="AY3104" s="89" t="e">
        <f>VLOOKUP(C3104,#REF!, 2,FALSE)</f>
        <v>#REF!</v>
      </c>
      <c r="BM3104" s="61" t="s">
        <v>182</v>
      </c>
      <c r="BN3104" s="61" t="s">
        <v>1447</v>
      </c>
      <c r="BO3104" s="61" t="s">
        <v>7342</v>
      </c>
      <c r="BU3104" s="61" t="s">
        <v>182</v>
      </c>
      <c r="BV3104" s="61" t="s">
        <v>1447</v>
      </c>
      <c r="BW3104" s="61" t="s">
        <v>7342</v>
      </c>
    </row>
    <row r="3105" spans="51:75">
      <c r="AY3105" s="89" t="e">
        <f>VLOOKUP(C3105,#REF!, 2,FALSE)</f>
        <v>#REF!</v>
      </c>
      <c r="BM3105" s="61" t="s">
        <v>7343</v>
      </c>
      <c r="BN3105" s="61" t="s">
        <v>1344</v>
      </c>
      <c r="BO3105" s="61" t="s">
        <v>7344</v>
      </c>
      <c r="BU3105" s="61" t="s">
        <v>7343</v>
      </c>
      <c r="BV3105" s="61" t="s">
        <v>1344</v>
      </c>
      <c r="BW3105" s="61" t="s">
        <v>7344</v>
      </c>
    </row>
    <row r="3106" spans="51:75">
      <c r="AY3106" s="89" t="e">
        <f>VLOOKUP(C3106,#REF!, 2,FALSE)</f>
        <v>#REF!</v>
      </c>
      <c r="BM3106" s="61" t="s">
        <v>7345</v>
      </c>
      <c r="BN3106" s="61" t="s">
        <v>3047</v>
      </c>
      <c r="BO3106" s="61" t="s">
        <v>7346</v>
      </c>
      <c r="BU3106" s="61" t="s">
        <v>7345</v>
      </c>
      <c r="BV3106" s="61" t="s">
        <v>3047</v>
      </c>
      <c r="BW3106" s="61" t="s">
        <v>7346</v>
      </c>
    </row>
    <row r="3107" spans="51:75">
      <c r="AY3107" s="89" t="e">
        <f>VLOOKUP(C3107,#REF!, 2,FALSE)</f>
        <v>#REF!</v>
      </c>
      <c r="BM3107" s="61" t="s">
        <v>7348</v>
      </c>
      <c r="BN3107" s="61" t="s">
        <v>3007</v>
      </c>
      <c r="BO3107" s="61" t="s">
        <v>4775</v>
      </c>
      <c r="BU3107" s="61" t="s">
        <v>7348</v>
      </c>
      <c r="BV3107" s="61" t="s">
        <v>3007</v>
      </c>
      <c r="BW3107" s="61" t="s">
        <v>4775</v>
      </c>
    </row>
    <row r="3108" spans="51:75">
      <c r="AY3108" s="89" t="e">
        <f>VLOOKUP(C3108,#REF!, 2,FALSE)</f>
        <v>#REF!</v>
      </c>
      <c r="BM3108" s="61" t="s">
        <v>7349</v>
      </c>
      <c r="BN3108" s="61" t="s">
        <v>625</v>
      </c>
      <c r="BO3108" s="61" t="s">
        <v>7350</v>
      </c>
      <c r="BU3108" s="61" t="s">
        <v>7349</v>
      </c>
      <c r="BV3108" s="61" t="s">
        <v>625</v>
      </c>
      <c r="BW3108" s="61" t="s">
        <v>7350</v>
      </c>
    </row>
    <row r="3109" spans="51:75">
      <c r="AY3109" s="89" t="e">
        <f>VLOOKUP(C3109,#REF!, 2,FALSE)</f>
        <v>#REF!</v>
      </c>
      <c r="BM3109" s="61" t="s">
        <v>7351</v>
      </c>
      <c r="BN3109" s="61" t="s">
        <v>625</v>
      </c>
      <c r="BO3109" s="61" t="s">
        <v>7352</v>
      </c>
      <c r="BU3109" s="61" t="s">
        <v>7351</v>
      </c>
      <c r="BV3109" s="61" t="s">
        <v>625</v>
      </c>
      <c r="BW3109" s="61" t="s">
        <v>7352</v>
      </c>
    </row>
    <row r="3110" spans="51:75">
      <c r="AY3110" s="89" t="e">
        <f>VLOOKUP(C3110,#REF!, 2,FALSE)</f>
        <v>#REF!</v>
      </c>
      <c r="BM3110" s="61" t="s">
        <v>129</v>
      </c>
      <c r="BN3110" s="61" t="s">
        <v>16990</v>
      </c>
      <c r="BO3110" s="61" t="s">
        <v>7354</v>
      </c>
      <c r="BU3110" s="61" t="s">
        <v>129</v>
      </c>
      <c r="BV3110" s="61" t="s">
        <v>16990</v>
      </c>
      <c r="BW3110" s="61" t="s">
        <v>7354</v>
      </c>
    </row>
    <row r="3111" spans="51:75">
      <c r="AY3111" s="89" t="e">
        <f>VLOOKUP(C3111,#REF!, 2,FALSE)</f>
        <v>#REF!</v>
      </c>
      <c r="BM3111" s="61" t="s">
        <v>7355</v>
      </c>
      <c r="BN3111" s="61" t="s">
        <v>625</v>
      </c>
      <c r="BO3111" s="61" t="s">
        <v>7356</v>
      </c>
      <c r="BU3111" s="61" t="s">
        <v>7355</v>
      </c>
      <c r="BV3111" s="61" t="s">
        <v>625</v>
      </c>
      <c r="BW3111" s="61" t="s">
        <v>7356</v>
      </c>
    </row>
    <row r="3112" spans="51:75">
      <c r="AY3112" s="89" t="e">
        <f>VLOOKUP(C3112,#REF!, 2,FALSE)</f>
        <v>#REF!</v>
      </c>
      <c r="BM3112" s="61" t="s">
        <v>7357</v>
      </c>
      <c r="BN3112" s="61" t="s">
        <v>799</v>
      </c>
      <c r="BO3112" s="61" t="s">
        <v>713</v>
      </c>
      <c r="BU3112" s="61" t="s">
        <v>7357</v>
      </c>
      <c r="BV3112" s="61" t="s">
        <v>799</v>
      </c>
      <c r="BW3112" s="61" t="s">
        <v>713</v>
      </c>
    </row>
    <row r="3113" spans="51:75">
      <c r="AY3113" s="89" t="e">
        <f>VLOOKUP(C3113,#REF!, 2,FALSE)</f>
        <v>#REF!</v>
      </c>
      <c r="BM3113" s="61" t="s">
        <v>7360</v>
      </c>
      <c r="BN3113" s="61" t="s">
        <v>3047</v>
      </c>
      <c r="BO3113" s="61" t="s">
        <v>7361</v>
      </c>
      <c r="BU3113" s="61" t="s">
        <v>7360</v>
      </c>
      <c r="BV3113" s="61" t="s">
        <v>3047</v>
      </c>
      <c r="BW3113" s="61" t="s">
        <v>7361</v>
      </c>
    </row>
    <row r="3114" spans="51:75">
      <c r="AY3114" s="89" t="e">
        <f>VLOOKUP(C3114,#REF!, 2,FALSE)</f>
        <v>#REF!</v>
      </c>
      <c r="BM3114" s="61" t="s">
        <v>7362</v>
      </c>
      <c r="BN3114" s="61" t="s">
        <v>664</v>
      </c>
      <c r="BO3114" s="61" t="s">
        <v>7363</v>
      </c>
      <c r="BU3114" s="61" t="s">
        <v>7362</v>
      </c>
      <c r="BV3114" s="61" t="s">
        <v>664</v>
      </c>
      <c r="BW3114" s="61" t="s">
        <v>7363</v>
      </c>
    </row>
    <row r="3115" spans="51:75">
      <c r="AY3115" s="89" t="e">
        <f>VLOOKUP(C3115,#REF!, 2,FALSE)</f>
        <v>#REF!</v>
      </c>
      <c r="BM3115" s="61" t="s">
        <v>7364</v>
      </c>
      <c r="BN3115" s="61" t="s">
        <v>698</v>
      </c>
      <c r="BO3115" s="61" t="s">
        <v>4490</v>
      </c>
      <c r="BU3115" s="61" t="s">
        <v>7364</v>
      </c>
      <c r="BV3115" s="61" t="s">
        <v>698</v>
      </c>
      <c r="BW3115" s="61" t="s">
        <v>4490</v>
      </c>
    </row>
    <row r="3116" spans="51:75">
      <c r="AY3116" s="89" t="e">
        <f>VLOOKUP(C3116,#REF!, 2,FALSE)</f>
        <v>#REF!</v>
      </c>
      <c r="BM3116" s="61" t="s">
        <v>7365</v>
      </c>
      <c r="BN3116" s="61" t="s">
        <v>2981</v>
      </c>
      <c r="BO3116" s="61" t="s">
        <v>6138</v>
      </c>
      <c r="BU3116" s="61" t="s">
        <v>7365</v>
      </c>
      <c r="BV3116" s="61" t="s">
        <v>2981</v>
      </c>
      <c r="BW3116" s="61" t="s">
        <v>6138</v>
      </c>
    </row>
    <row r="3117" spans="51:75">
      <c r="AY3117" s="89" t="e">
        <f>VLOOKUP(C3117,#REF!, 2,FALSE)</f>
        <v>#REF!</v>
      </c>
      <c r="BM3117" s="61" t="s">
        <v>7367</v>
      </c>
      <c r="BN3117" s="61" t="s">
        <v>625</v>
      </c>
      <c r="BO3117" s="61" t="s">
        <v>7368</v>
      </c>
      <c r="BU3117" s="61" t="s">
        <v>7367</v>
      </c>
      <c r="BV3117" s="61" t="s">
        <v>625</v>
      </c>
      <c r="BW3117" s="61" t="s">
        <v>7368</v>
      </c>
    </row>
    <row r="3118" spans="51:75">
      <c r="AY3118" s="89" t="e">
        <f>VLOOKUP(C3118,#REF!, 2,FALSE)</f>
        <v>#REF!</v>
      </c>
      <c r="BM3118" s="61" t="s">
        <v>7369</v>
      </c>
      <c r="BN3118" s="61" t="s">
        <v>3204</v>
      </c>
      <c r="BO3118" s="61" t="s">
        <v>7370</v>
      </c>
      <c r="BU3118" s="61" t="s">
        <v>7369</v>
      </c>
      <c r="BV3118" s="61" t="s">
        <v>3204</v>
      </c>
      <c r="BW3118" s="61" t="s">
        <v>7370</v>
      </c>
    </row>
    <row r="3119" spans="51:75">
      <c r="AY3119" s="89" t="e">
        <f>VLOOKUP(C3119,#REF!, 2,FALSE)</f>
        <v>#REF!</v>
      </c>
      <c r="BM3119" s="61" t="s">
        <v>7371</v>
      </c>
      <c r="BN3119" s="61" t="s">
        <v>3089</v>
      </c>
      <c r="BO3119" s="61" t="s">
        <v>7372</v>
      </c>
      <c r="BU3119" s="61" t="s">
        <v>7371</v>
      </c>
      <c r="BV3119" s="61" t="s">
        <v>3089</v>
      </c>
      <c r="BW3119" s="61" t="s">
        <v>7372</v>
      </c>
    </row>
    <row r="3120" spans="51:75">
      <c r="AY3120" s="89" t="e">
        <f>VLOOKUP(C3120,#REF!, 2,FALSE)</f>
        <v>#REF!</v>
      </c>
      <c r="BM3120" s="61" t="s">
        <v>7373</v>
      </c>
      <c r="BN3120" s="61" t="s">
        <v>799</v>
      </c>
      <c r="BO3120" s="61" t="s">
        <v>7374</v>
      </c>
      <c r="BU3120" s="61" t="s">
        <v>7373</v>
      </c>
      <c r="BV3120" s="61" t="s">
        <v>799</v>
      </c>
      <c r="BW3120" s="61" t="s">
        <v>7374</v>
      </c>
    </row>
    <row r="3121" spans="51:75">
      <c r="AY3121" s="89" t="e">
        <f>VLOOKUP(C3121,#REF!, 2,FALSE)</f>
        <v>#REF!</v>
      </c>
      <c r="BM3121" s="61" t="s">
        <v>7375</v>
      </c>
      <c r="BN3121" s="61" t="s">
        <v>625</v>
      </c>
      <c r="BO3121" s="61" t="s">
        <v>7376</v>
      </c>
      <c r="BU3121" s="61" t="s">
        <v>7375</v>
      </c>
      <c r="BV3121" s="61" t="s">
        <v>625</v>
      </c>
      <c r="BW3121" s="61" t="s">
        <v>7376</v>
      </c>
    </row>
    <row r="3122" spans="51:75">
      <c r="AY3122" s="89" t="e">
        <f>VLOOKUP(C3122,#REF!, 2,FALSE)</f>
        <v>#REF!</v>
      </c>
      <c r="BM3122" s="61" t="s">
        <v>7377</v>
      </c>
      <c r="BN3122" s="61" t="s">
        <v>3254</v>
      </c>
      <c r="BO3122" s="61" t="s">
        <v>7378</v>
      </c>
      <c r="BU3122" s="61" t="s">
        <v>7377</v>
      </c>
      <c r="BV3122" s="61" t="s">
        <v>3254</v>
      </c>
      <c r="BW3122" s="61" t="s">
        <v>7378</v>
      </c>
    </row>
    <row r="3123" spans="51:75">
      <c r="AY3123" s="89" t="e">
        <f>VLOOKUP(C3123,#REF!, 2,FALSE)</f>
        <v>#REF!</v>
      </c>
      <c r="BM3123" s="61" t="s">
        <v>7380</v>
      </c>
      <c r="BN3123" s="61" t="s">
        <v>696</v>
      </c>
      <c r="BO3123" s="61" t="s">
        <v>7381</v>
      </c>
      <c r="BU3123" s="61" t="s">
        <v>7380</v>
      </c>
      <c r="BV3123" s="61" t="s">
        <v>696</v>
      </c>
      <c r="BW3123" s="61" t="s">
        <v>7381</v>
      </c>
    </row>
    <row r="3124" spans="51:75">
      <c r="AY3124" s="89" t="e">
        <f>VLOOKUP(C3124,#REF!, 2,FALSE)</f>
        <v>#REF!</v>
      </c>
      <c r="BM3124" s="61" t="s">
        <v>7382</v>
      </c>
      <c r="BN3124" s="61" t="s">
        <v>996</v>
      </c>
      <c r="BO3124" s="61" t="s">
        <v>6577</v>
      </c>
      <c r="BU3124" s="61" t="s">
        <v>7382</v>
      </c>
      <c r="BV3124" s="61" t="s">
        <v>996</v>
      </c>
      <c r="BW3124" s="61" t="s">
        <v>6577</v>
      </c>
    </row>
    <row r="3125" spans="51:75">
      <c r="AY3125" s="89" t="e">
        <f>VLOOKUP(C3125,#REF!, 2,FALSE)</f>
        <v>#REF!</v>
      </c>
      <c r="BM3125" s="61" t="s">
        <v>7383</v>
      </c>
      <c r="BN3125" s="61" t="s">
        <v>638</v>
      </c>
      <c r="BO3125" s="61" t="s">
        <v>811</v>
      </c>
      <c r="BU3125" s="61" t="s">
        <v>7383</v>
      </c>
      <c r="BV3125" s="61" t="s">
        <v>638</v>
      </c>
      <c r="BW3125" s="61" t="s">
        <v>811</v>
      </c>
    </row>
    <row r="3126" spans="51:75">
      <c r="AY3126" s="89" t="e">
        <f>VLOOKUP(C3126,#REF!, 2,FALSE)</f>
        <v>#REF!</v>
      </c>
      <c r="BM3126" s="61" t="s">
        <v>7384</v>
      </c>
      <c r="BN3126" s="61" t="s">
        <v>717</v>
      </c>
      <c r="BO3126" s="61" t="s">
        <v>4724</v>
      </c>
      <c r="BU3126" s="61" t="s">
        <v>7384</v>
      </c>
      <c r="BV3126" s="61" t="s">
        <v>717</v>
      </c>
      <c r="BW3126" s="61" t="s">
        <v>4724</v>
      </c>
    </row>
    <row r="3127" spans="51:75">
      <c r="AY3127" s="89" t="e">
        <f>VLOOKUP(C3127,#REF!, 2,FALSE)</f>
        <v>#REF!</v>
      </c>
      <c r="BM3127" s="61" t="s">
        <v>7385</v>
      </c>
      <c r="BN3127" s="61" t="s">
        <v>717</v>
      </c>
      <c r="BO3127" s="61" t="s">
        <v>7388</v>
      </c>
      <c r="BU3127" s="61" t="s">
        <v>7385</v>
      </c>
      <c r="BV3127" s="61" t="s">
        <v>717</v>
      </c>
      <c r="BW3127" s="61" t="s">
        <v>7388</v>
      </c>
    </row>
    <row r="3128" spans="51:75">
      <c r="AY3128" s="89" t="e">
        <f>VLOOKUP(C3128,#REF!, 2,FALSE)</f>
        <v>#REF!</v>
      </c>
      <c r="BM3128" s="61" t="s">
        <v>7389</v>
      </c>
      <c r="BN3128" s="61" t="s">
        <v>1344</v>
      </c>
      <c r="BO3128" s="61" t="s">
        <v>5979</v>
      </c>
      <c r="BU3128" s="61" t="s">
        <v>7389</v>
      </c>
      <c r="BV3128" s="61" t="s">
        <v>1344</v>
      </c>
      <c r="BW3128" s="61" t="s">
        <v>5979</v>
      </c>
    </row>
    <row r="3129" spans="51:75">
      <c r="AY3129" s="89" t="e">
        <f>VLOOKUP(C3129,#REF!, 2,FALSE)</f>
        <v>#REF!</v>
      </c>
      <c r="BM3129" s="61" t="s">
        <v>7390</v>
      </c>
      <c r="BN3129" s="61" t="s">
        <v>17003</v>
      </c>
      <c r="BO3129" s="61" t="s">
        <v>2756</v>
      </c>
      <c r="BU3129" s="61" t="s">
        <v>7390</v>
      </c>
      <c r="BV3129" s="61" t="s">
        <v>17003</v>
      </c>
      <c r="BW3129" s="61" t="s">
        <v>2756</v>
      </c>
    </row>
    <row r="3130" spans="51:75">
      <c r="AY3130" s="89" t="e">
        <f>VLOOKUP(C3130,#REF!, 2,FALSE)</f>
        <v>#REF!</v>
      </c>
      <c r="BM3130" s="61" t="s">
        <v>7391</v>
      </c>
      <c r="BN3130" s="61" t="s">
        <v>3007</v>
      </c>
      <c r="BO3130" s="61" t="s">
        <v>7392</v>
      </c>
      <c r="BU3130" s="61" t="s">
        <v>7391</v>
      </c>
      <c r="BV3130" s="61" t="s">
        <v>3007</v>
      </c>
      <c r="BW3130" s="61" t="s">
        <v>7392</v>
      </c>
    </row>
    <row r="3131" spans="51:75">
      <c r="AY3131" s="89" t="e">
        <f>VLOOKUP(C3131,#REF!, 2,FALSE)</f>
        <v>#REF!</v>
      </c>
      <c r="BM3131" s="61" t="s">
        <v>7393</v>
      </c>
      <c r="BN3131" s="61" t="s">
        <v>627</v>
      </c>
      <c r="BO3131" s="61" t="s">
        <v>4773</v>
      </c>
      <c r="BU3131" s="61" t="s">
        <v>7393</v>
      </c>
      <c r="BV3131" s="61" t="s">
        <v>627</v>
      </c>
      <c r="BW3131" s="61" t="s">
        <v>4773</v>
      </c>
    </row>
    <row r="3132" spans="51:75">
      <c r="AY3132" s="89" t="e">
        <f>VLOOKUP(C3132,#REF!, 2,FALSE)</f>
        <v>#REF!</v>
      </c>
      <c r="BM3132" s="61" t="s">
        <v>1315</v>
      </c>
      <c r="BN3132" s="61" t="s">
        <v>3204</v>
      </c>
      <c r="BO3132" s="61" t="s">
        <v>7395</v>
      </c>
      <c r="BU3132" s="61" t="s">
        <v>1315</v>
      </c>
      <c r="BV3132" s="61" t="s">
        <v>3204</v>
      </c>
      <c r="BW3132" s="61" t="s">
        <v>7395</v>
      </c>
    </row>
    <row r="3133" spans="51:75">
      <c r="AY3133" s="89" t="e">
        <f>VLOOKUP(C3133,#REF!, 2,FALSE)</f>
        <v>#REF!</v>
      </c>
      <c r="BM3133" s="61" t="s">
        <v>7396</v>
      </c>
      <c r="BN3133" s="61" t="s">
        <v>3204</v>
      </c>
      <c r="BO3133" s="61" t="s">
        <v>1601</v>
      </c>
      <c r="BU3133" s="61" t="s">
        <v>7396</v>
      </c>
      <c r="BV3133" s="61" t="s">
        <v>3204</v>
      </c>
      <c r="BW3133" s="61" t="s">
        <v>1601</v>
      </c>
    </row>
    <row r="3134" spans="51:75">
      <c r="AY3134" s="89" t="e">
        <f>VLOOKUP(C3134,#REF!, 2,FALSE)</f>
        <v>#REF!</v>
      </c>
      <c r="BM3134" s="61" t="s">
        <v>7397</v>
      </c>
      <c r="BN3134" s="61" t="s">
        <v>3204</v>
      </c>
      <c r="BO3134" s="61" t="s">
        <v>2986</v>
      </c>
      <c r="BU3134" s="61" t="s">
        <v>7397</v>
      </c>
      <c r="BV3134" s="61" t="s">
        <v>3204</v>
      </c>
      <c r="BW3134" s="61" t="s">
        <v>2986</v>
      </c>
    </row>
    <row r="3135" spans="51:75">
      <c r="AY3135" s="89" t="e">
        <f>VLOOKUP(C3135,#REF!, 2,FALSE)</f>
        <v>#REF!</v>
      </c>
      <c r="BM3135" s="61" t="s">
        <v>7399</v>
      </c>
      <c r="BN3135" s="61" t="s">
        <v>625</v>
      </c>
      <c r="BO3135" s="61" t="s">
        <v>3945</v>
      </c>
      <c r="BU3135" s="61" t="s">
        <v>7399</v>
      </c>
      <c r="BV3135" s="61" t="s">
        <v>625</v>
      </c>
      <c r="BW3135" s="61" t="s">
        <v>3945</v>
      </c>
    </row>
    <row r="3136" spans="51:75">
      <c r="AY3136" s="89" t="e">
        <f>VLOOKUP(C3136,#REF!, 2,FALSE)</f>
        <v>#REF!</v>
      </c>
      <c r="BM3136" s="61" t="s">
        <v>7400</v>
      </c>
      <c r="BN3136" s="61" t="s">
        <v>3004</v>
      </c>
      <c r="BO3136" s="61" t="s">
        <v>6900</v>
      </c>
      <c r="BU3136" s="61" t="s">
        <v>7400</v>
      </c>
      <c r="BV3136" s="61" t="s">
        <v>3004</v>
      </c>
      <c r="BW3136" s="61" t="s">
        <v>6900</v>
      </c>
    </row>
    <row r="3137" spans="51:75">
      <c r="AY3137" s="89" t="e">
        <f>VLOOKUP(C3137,#REF!, 2,FALSE)</f>
        <v>#REF!</v>
      </c>
      <c r="BM3137" s="61" t="s">
        <v>7401</v>
      </c>
      <c r="BN3137" s="61" t="s">
        <v>780</v>
      </c>
      <c r="BO3137" s="61" t="s">
        <v>7402</v>
      </c>
      <c r="BU3137" s="61" t="s">
        <v>7401</v>
      </c>
      <c r="BV3137" s="61" t="s">
        <v>780</v>
      </c>
      <c r="BW3137" s="61" t="s">
        <v>7402</v>
      </c>
    </row>
    <row r="3138" spans="51:75">
      <c r="AY3138" s="89" t="e">
        <f>VLOOKUP(C3138,#REF!, 2,FALSE)</f>
        <v>#REF!</v>
      </c>
      <c r="BM3138" s="61" t="s">
        <v>7403</v>
      </c>
      <c r="BN3138" s="61" t="s">
        <v>16990</v>
      </c>
      <c r="BO3138" s="61" t="s">
        <v>1272</v>
      </c>
      <c r="BU3138" s="61" t="s">
        <v>7403</v>
      </c>
      <c r="BV3138" s="61" t="s">
        <v>16990</v>
      </c>
      <c r="BW3138" s="61" t="s">
        <v>1272</v>
      </c>
    </row>
    <row r="3139" spans="51:75">
      <c r="AY3139" s="89" t="e">
        <f>VLOOKUP(C3139,#REF!, 2,FALSE)</f>
        <v>#REF!</v>
      </c>
      <c r="BM3139" s="61" t="s">
        <v>7404</v>
      </c>
      <c r="BN3139" s="61" t="s">
        <v>3204</v>
      </c>
      <c r="BO3139" s="61" t="s">
        <v>5908</v>
      </c>
      <c r="BU3139" s="61" t="s">
        <v>7404</v>
      </c>
      <c r="BV3139" s="61" t="s">
        <v>3204</v>
      </c>
      <c r="BW3139" s="61" t="s">
        <v>5908</v>
      </c>
    </row>
    <row r="3140" spans="51:75">
      <c r="AY3140" s="89" t="e">
        <f>VLOOKUP(C3140,#REF!, 2,FALSE)</f>
        <v>#REF!</v>
      </c>
      <c r="BM3140" s="61" t="s">
        <v>1316</v>
      </c>
      <c r="BN3140" s="61" t="s">
        <v>3254</v>
      </c>
      <c r="BO3140" s="61" t="s">
        <v>7405</v>
      </c>
      <c r="BU3140" s="61" t="s">
        <v>1316</v>
      </c>
      <c r="BV3140" s="61" t="s">
        <v>3254</v>
      </c>
      <c r="BW3140" s="61" t="s">
        <v>7405</v>
      </c>
    </row>
    <row r="3141" spans="51:75">
      <c r="AY3141" s="89" t="e">
        <f>VLOOKUP(C3141,#REF!, 2,FALSE)</f>
        <v>#REF!</v>
      </c>
      <c r="BM3141" s="61" t="s">
        <v>7406</v>
      </c>
      <c r="BN3141" s="61" t="s">
        <v>3254</v>
      </c>
      <c r="BO3141" s="61" t="s">
        <v>727</v>
      </c>
      <c r="BU3141" s="61" t="s">
        <v>7406</v>
      </c>
      <c r="BV3141" s="61" t="s">
        <v>3254</v>
      </c>
      <c r="BW3141" s="61" t="s">
        <v>727</v>
      </c>
    </row>
    <row r="3142" spans="51:75">
      <c r="AY3142" s="89" t="e">
        <f>VLOOKUP(C3142,#REF!, 2,FALSE)</f>
        <v>#REF!</v>
      </c>
      <c r="BM3142" s="61" t="s">
        <v>7407</v>
      </c>
      <c r="BN3142" s="61" t="s">
        <v>1447</v>
      </c>
      <c r="BO3142" s="61" t="s">
        <v>7408</v>
      </c>
      <c r="BU3142" s="61" t="s">
        <v>7407</v>
      </c>
      <c r="BV3142" s="61" t="s">
        <v>1447</v>
      </c>
      <c r="BW3142" s="61" t="s">
        <v>7408</v>
      </c>
    </row>
    <row r="3143" spans="51:75">
      <c r="AY3143" s="89" t="e">
        <f>VLOOKUP(C3143,#REF!, 2,FALSE)</f>
        <v>#REF!</v>
      </c>
      <c r="BM3143" s="61" t="s">
        <v>7410</v>
      </c>
      <c r="BN3143" s="61" t="s">
        <v>3007</v>
      </c>
      <c r="BO3143" s="61" t="s">
        <v>7411</v>
      </c>
      <c r="BU3143" s="61" t="s">
        <v>7410</v>
      </c>
      <c r="BV3143" s="61" t="s">
        <v>3007</v>
      </c>
      <c r="BW3143" s="61" t="s">
        <v>7411</v>
      </c>
    </row>
    <row r="3144" spans="51:75">
      <c r="AY3144" s="89" t="e">
        <f>VLOOKUP(C3144,#REF!, 2,FALSE)</f>
        <v>#REF!</v>
      </c>
      <c r="BM3144" s="61" t="s">
        <v>7412</v>
      </c>
      <c r="BN3144" s="61" t="s">
        <v>805</v>
      </c>
      <c r="BO3144" s="61" t="s">
        <v>7413</v>
      </c>
      <c r="BU3144" s="61" t="s">
        <v>7412</v>
      </c>
      <c r="BV3144" s="61" t="s">
        <v>805</v>
      </c>
      <c r="BW3144" s="61" t="s">
        <v>7413</v>
      </c>
    </row>
    <row r="3145" spans="51:75">
      <c r="AY3145" s="89" t="e">
        <f>VLOOKUP(C3145,#REF!, 2,FALSE)</f>
        <v>#REF!</v>
      </c>
      <c r="BM3145" s="61" t="s">
        <v>7414</v>
      </c>
      <c r="BN3145" s="61" t="s">
        <v>641</v>
      </c>
      <c r="BO3145" s="61" t="s">
        <v>7032</v>
      </c>
      <c r="BU3145" s="61" t="s">
        <v>7414</v>
      </c>
      <c r="BV3145" s="61" t="s">
        <v>641</v>
      </c>
      <c r="BW3145" s="61" t="s">
        <v>7032</v>
      </c>
    </row>
    <row r="3146" spans="51:75">
      <c r="AY3146" s="89" t="e">
        <f>VLOOKUP(C3146,#REF!, 2,FALSE)</f>
        <v>#REF!</v>
      </c>
      <c r="BM3146" s="61" t="s">
        <v>183</v>
      </c>
      <c r="BN3146" s="61" t="s">
        <v>641</v>
      </c>
      <c r="BO3146" s="61" t="s">
        <v>7416</v>
      </c>
      <c r="BU3146" s="61" t="s">
        <v>183</v>
      </c>
      <c r="BV3146" s="61" t="s">
        <v>641</v>
      </c>
      <c r="BW3146" s="61" t="s">
        <v>7416</v>
      </c>
    </row>
    <row r="3147" spans="51:75">
      <c r="AY3147" s="89" t="e">
        <f>VLOOKUP(C3147,#REF!, 2,FALSE)</f>
        <v>#REF!</v>
      </c>
      <c r="BM3147" s="61" t="s">
        <v>103</v>
      </c>
      <c r="BN3147" s="61" t="s">
        <v>702</v>
      </c>
      <c r="BO3147" s="61" t="s">
        <v>7417</v>
      </c>
      <c r="BU3147" s="61" t="s">
        <v>103</v>
      </c>
      <c r="BV3147" s="61" t="s">
        <v>702</v>
      </c>
      <c r="BW3147" s="61" t="s">
        <v>7417</v>
      </c>
    </row>
    <row r="3148" spans="51:75">
      <c r="AY3148" s="89" t="e">
        <f>VLOOKUP(C3148,#REF!, 2,FALSE)</f>
        <v>#REF!</v>
      </c>
      <c r="BM3148" s="61" t="s">
        <v>7418</v>
      </c>
      <c r="BN3148" s="61" t="s">
        <v>625</v>
      </c>
      <c r="BO3148" s="61" t="s">
        <v>5173</v>
      </c>
      <c r="BU3148" s="61" t="s">
        <v>7418</v>
      </c>
      <c r="BV3148" s="61" t="s">
        <v>625</v>
      </c>
      <c r="BW3148" s="61" t="s">
        <v>5173</v>
      </c>
    </row>
    <row r="3149" spans="51:75">
      <c r="AY3149" s="89" t="e">
        <f>VLOOKUP(C3149,#REF!, 2,FALSE)</f>
        <v>#REF!</v>
      </c>
      <c r="BM3149" s="61" t="s">
        <v>7419</v>
      </c>
      <c r="BN3149" s="61" t="s">
        <v>851</v>
      </c>
      <c r="BO3149" s="61" t="s">
        <v>7420</v>
      </c>
      <c r="BU3149" s="61" t="s">
        <v>7419</v>
      </c>
      <c r="BV3149" s="61" t="s">
        <v>851</v>
      </c>
      <c r="BW3149" s="61" t="s">
        <v>7420</v>
      </c>
    </row>
    <row r="3150" spans="51:75">
      <c r="AY3150" s="89" t="e">
        <f>VLOOKUP(C3150,#REF!, 2,FALSE)</f>
        <v>#REF!</v>
      </c>
      <c r="BM3150" s="61" t="s">
        <v>7421</v>
      </c>
      <c r="BN3150" s="61" t="s">
        <v>641</v>
      </c>
      <c r="BO3150" s="61" t="s">
        <v>5274</v>
      </c>
      <c r="BU3150" s="61" t="s">
        <v>7421</v>
      </c>
      <c r="BV3150" s="61" t="s">
        <v>641</v>
      </c>
      <c r="BW3150" s="61" t="s">
        <v>5274</v>
      </c>
    </row>
    <row r="3151" spans="51:75">
      <c r="AY3151" s="89" t="e">
        <f>VLOOKUP(C3151,#REF!, 2,FALSE)</f>
        <v>#REF!</v>
      </c>
      <c r="BM3151" s="61" t="s">
        <v>7422</v>
      </c>
      <c r="BN3151" s="61" t="s">
        <v>621</v>
      </c>
      <c r="BO3151" s="61" t="s">
        <v>1794</v>
      </c>
      <c r="BU3151" s="61" t="s">
        <v>7422</v>
      </c>
      <c r="BV3151" s="61" t="s">
        <v>621</v>
      </c>
      <c r="BW3151" s="61" t="s">
        <v>1794</v>
      </c>
    </row>
    <row r="3152" spans="51:75">
      <c r="AY3152" s="89" t="e">
        <f>VLOOKUP(C3152,#REF!, 2,FALSE)</f>
        <v>#REF!</v>
      </c>
      <c r="BM3152" s="61" t="s">
        <v>7423</v>
      </c>
      <c r="BN3152" s="61" t="s">
        <v>641</v>
      </c>
      <c r="BO3152" s="61" t="s">
        <v>4296</v>
      </c>
      <c r="BU3152" s="61" t="s">
        <v>7423</v>
      </c>
      <c r="BV3152" s="61" t="s">
        <v>641</v>
      </c>
      <c r="BW3152" s="61" t="s">
        <v>4296</v>
      </c>
    </row>
    <row r="3153" spans="51:75">
      <c r="AY3153" s="89" t="e">
        <f>VLOOKUP(C3153,#REF!, 2,FALSE)</f>
        <v>#REF!</v>
      </c>
      <c r="BM3153" s="61" t="s">
        <v>7424</v>
      </c>
      <c r="BN3153" s="61" t="s">
        <v>16990</v>
      </c>
      <c r="BO3153" s="61" t="s">
        <v>7425</v>
      </c>
      <c r="BU3153" s="61" t="s">
        <v>7424</v>
      </c>
      <c r="BV3153" s="61" t="s">
        <v>16990</v>
      </c>
      <c r="BW3153" s="61" t="s">
        <v>7425</v>
      </c>
    </row>
    <row r="3154" spans="51:75">
      <c r="AY3154" s="89" t="e">
        <f>VLOOKUP(C3154,#REF!, 2,FALSE)</f>
        <v>#REF!</v>
      </c>
      <c r="BM3154" s="61" t="s">
        <v>1317</v>
      </c>
      <c r="BN3154" s="61" t="s">
        <v>630</v>
      </c>
      <c r="BO3154" s="61" t="s">
        <v>1526</v>
      </c>
      <c r="BU3154" s="61" t="s">
        <v>1317</v>
      </c>
      <c r="BV3154" s="61" t="s">
        <v>630</v>
      </c>
      <c r="BW3154" s="61" t="s">
        <v>1526</v>
      </c>
    </row>
    <row r="3155" spans="51:75">
      <c r="AY3155" s="89" t="e">
        <f>VLOOKUP(C3155,#REF!, 2,FALSE)</f>
        <v>#REF!</v>
      </c>
      <c r="BM3155" s="61" t="s">
        <v>7426</v>
      </c>
      <c r="BN3155" s="61" t="s">
        <v>3007</v>
      </c>
      <c r="BO3155" s="61" t="s">
        <v>2985</v>
      </c>
      <c r="BU3155" s="61" t="s">
        <v>7426</v>
      </c>
      <c r="BV3155" s="61" t="s">
        <v>3007</v>
      </c>
      <c r="BW3155" s="61" t="s">
        <v>2985</v>
      </c>
    </row>
    <row r="3156" spans="51:75">
      <c r="AY3156" s="89" t="e">
        <f>VLOOKUP(C3156,#REF!, 2,FALSE)</f>
        <v>#REF!</v>
      </c>
      <c r="BM3156" s="61" t="s">
        <v>7427</v>
      </c>
      <c r="BN3156" s="61" t="s">
        <v>2985</v>
      </c>
      <c r="BO3156" s="61" t="s">
        <v>7428</v>
      </c>
      <c r="BU3156" s="61" t="s">
        <v>7427</v>
      </c>
      <c r="BV3156" s="61" t="s">
        <v>2985</v>
      </c>
      <c r="BW3156" s="61" t="s">
        <v>7428</v>
      </c>
    </row>
    <row r="3157" spans="51:75">
      <c r="AY3157" s="89" t="e">
        <f>VLOOKUP(C3157,#REF!, 2,FALSE)</f>
        <v>#REF!</v>
      </c>
      <c r="BM3157" s="61" t="s">
        <v>1318</v>
      </c>
      <c r="BN3157" s="61" t="s">
        <v>16990</v>
      </c>
      <c r="BO3157" s="61" t="s">
        <v>7429</v>
      </c>
      <c r="BU3157" s="61" t="s">
        <v>1318</v>
      </c>
      <c r="BV3157" s="61" t="s">
        <v>16990</v>
      </c>
      <c r="BW3157" s="61" t="s">
        <v>7429</v>
      </c>
    </row>
    <row r="3158" spans="51:75">
      <c r="AY3158" s="89" t="e">
        <f>VLOOKUP(C3158,#REF!, 2,FALSE)</f>
        <v>#REF!</v>
      </c>
      <c r="BM3158" s="61" t="s">
        <v>7430</v>
      </c>
      <c r="BN3158" s="61" t="s">
        <v>16990</v>
      </c>
      <c r="BO3158" s="61" t="s">
        <v>7431</v>
      </c>
      <c r="BU3158" s="61" t="s">
        <v>7430</v>
      </c>
      <c r="BV3158" s="61" t="s">
        <v>16990</v>
      </c>
      <c r="BW3158" s="61" t="s">
        <v>7431</v>
      </c>
    </row>
    <row r="3159" spans="51:75">
      <c r="AY3159" s="89" t="e">
        <f>VLOOKUP(C3159,#REF!, 2,FALSE)</f>
        <v>#REF!</v>
      </c>
      <c r="BM3159" s="61" t="s">
        <v>7432</v>
      </c>
      <c r="BN3159" s="61" t="s">
        <v>16990</v>
      </c>
      <c r="BO3159" s="61" t="s">
        <v>7433</v>
      </c>
      <c r="BU3159" s="61" t="s">
        <v>7432</v>
      </c>
      <c r="BV3159" s="61" t="s">
        <v>16990</v>
      </c>
      <c r="BW3159" s="61" t="s">
        <v>7433</v>
      </c>
    </row>
    <row r="3160" spans="51:75">
      <c r="AY3160" s="89" t="e">
        <f>VLOOKUP(C3160,#REF!, 2,FALSE)</f>
        <v>#REF!</v>
      </c>
      <c r="BM3160" s="61" t="s">
        <v>7434</v>
      </c>
      <c r="BN3160" s="61" t="s">
        <v>615</v>
      </c>
      <c r="BO3160" s="61" t="s">
        <v>7204</v>
      </c>
      <c r="BU3160" s="61" t="s">
        <v>7434</v>
      </c>
      <c r="BV3160" s="61" t="s">
        <v>615</v>
      </c>
      <c r="BW3160" s="61" t="s">
        <v>7204</v>
      </c>
    </row>
    <row r="3161" spans="51:75">
      <c r="AY3161" s="89" t="e">
        <f>VLOOKUP(C3161,#REF!, 2,FALSE)</f>
        <v>#REF!</v>
      </c>
      <c r="BM3161" s="61" t="s">
        <v>7436</v>
      </c>
      <c r="BN3161" s="61" t="s">
        <v>799</v>
      </c>
      <c r="BO3161" s="61" t="s">
        <v>7437</v>
      </c>
      <c r="BU3161" s="61" t="s">
        <v>7436</v>
      </c>
      <c r="BV3161" s="61" t="s">
        <v>799</v>
      </c>
      <c r="BW3161" s="61" t="s">
        <v>7437</v>
      </c>
    </row>
    <row r="3162" spans="51:75">
      <c r="AY3162" s="89" t="e">
        <f>VLOOKUP(C3162,#REF!, 2,FALSE)</f>
        <v>#REF!</v>
      </c>
      <c r="BM3162" s="61" t="s">
        <v>7439</v>
      </c>
      <c r="BN3162" s="61" t="s">
        <v>641</v>
      </c>
      <c r="BO3162" s="61" t="s">
        <v>7440</v>
      </c>
      <c r="BU3162" s="61" t="s">
        <v>7439</v>
      </c>
      <c r="BV3162" s="61" t="s">
        <v>641</v>
      </c>
      <c r="BW3162" s="61" t="s">
        <v>7440</v>
      </c>
    </row>
    <row r="3163" spans="51:75">
      <c r="AY3163" s="89" t="e">
        <f>VLOOKUP(C3163,#REF!, 2,FALSE)</f>
        <v>#REF!</v>
      </c>
      <c r="BM3163" s="61" t="s">
        <v>7441</v>
      </c>
      <c r="BN3163" s="61" t="s">
        <v>16990</v>
      </c>
      <c r="BO3163" s="61" t="s">
        <v>7442</v>
      </c>
      <c r="BU3163" s="61" t="s">
        <v>7441</v>
      </c>
      <c r="BV3163" s="61" t="s">
        <v>16990</v>
      </c>
      <c r="BW3163" s="61" t="s">
        <v>7442</v>
      </c>
    </row>
    <row r="3164" spans="51:75">
      <c r="AY3164" s="89" t="e">
        <f>VLOOKUP(C3164,#REF!, 2,FALSE)</f>
        <v>#REF!</v>
      </c>
      <c r="BM3164" s="61" t="s">
        <v>7443</v>
      </c>
      <c r="BN3164" s="61" t="s">
        <v>3007</v>
      </c>
      <c r="BO3164" s="61" t="s">
        <v>2985</v>
      </c>
      <c r="BU3164" s="61" t="s">
        <v>7443</v>
      </c>
      <c r="BV3164" s="61" t="s">
        <v>3007</v>
      </c>
      <c r="BW3164" s="61" t="s">
        <v>2985</v>
      </c>
    </row>
    <row r="3165" spans="51:75">
      <c r="AY3165" s="89" t="e">
        <f>VLOOKUP(C3165,#REF!, 2,FALSE)</f>
        <v>#REF!</v>
      </c>
      <c r="BM3165" s="61" t="s">
        <v>7444</v>
      </c>
      <c r="BN3165" s="61" t="s">
        <v>627</v>
      </c>
      <c r="BO3165" s="61" t="s">
        <v>2549</v>
      </c>
      <c r="BU3165" s="61" t="s">
        <v>7444</v>
      </c>
      <c r="BV3165" s="61" t="s">
        <v>627</v>
      </c>
      <c r="BW3165" s="61" t="s">
        <v>2549</v>
      </c>
    </row>
    <row r="3166" spans="51:75">
      <c r="AY3166" s="89" t="e">
        <f>VLOOKUP(C3166,#REF!, 2,FALSE)</f>
        <v>#REF!</v>
      </c>
      <c r="BM3166" s="61" t="s">
        <v>7445</v>
      </c>
      <c r="BN3166" s="61" t="s">
        <v>3254</v>
      </c>
      <c r="BO3166" s="61" t="s">
        <v>3333</v>
      </c>
      <c r="BU3166" s="61" t="s">
        <v>7445</v>
      </c>
      <c r="BV3166" s="61" t="s">
        <v>3254</v>
      </c>
      <c r="BW3166" s="61" t="s">
        <v>3333</v>
      </c>
    </row>
    <row r="3167" spans="51:75">
      <c r="AY3167" s="89" t="e">
        <f>VLOOKUP(C3167,#REF!, 2,FALSE)</f>
        <v>#REF!</v>
      </c>
      <c r="BM3167" s="61" t="s">
        <v>7446</v>
      </c>
      <c r="BN3167" s="61" t="s">
        <v>16990</v>
      </c>
      <c r="BO3167" s="61" t="s">
        <v>7447</v>
      </c>
      <c r="BU3167" s="61" t="s">
        <v>7446</v>
      </c>
      <c r="BV3167" s="61" t="s">
        <v>16990</v>
      </c>
      <c r="BW3167" s="61" t="s">
        <v>7447</v>
      </c>
    </row>
    <row r="3168" spans="51:75">
      <c r="AY3168" s="89" t="e">
        <f>VLOOKUP(C3168,#REF!, 2,FALSE)</f>
        <v>#REF!</v>
      </c>
      <c r="BM3168" s="61" t="s">
        <v>7448</v>
      </c>
      <c r="BN3168" s="61" t="s">
        <v>3047</v>
      </c>
      <c r="BO3168" s="61" t="s">
        <v>3359</v>
      </c>
      <c r="BU3168" s="61" t="s">
        <v>7448</v>
      </c>
      <c r="BV3168" s="61" t="s">
        <v>3047</v>
      </c>
      <c r="BW3168" s="61" t="s">
        <v>3359</v>
      </c>
    </row>
    <row r="3169" spans="51:75">
      <c r="AY3169" s="89" t="e">
        <f>VLOOKUP(C3169,#REF!, 2,FALSE)</f>
        <v>#REF!</v>
      </c>
      <c r="BM3169" s="61" t="s">
        <v>7449</v>
      </c>
      <c r="BN3169" s="61" t="s">
        <v>615</v>
      </c>
      <c r="BO3169" s="61" t="s">
        <v>3916</v>
      </c>
      <c r="BU3169" s="61" t="s">
        <v>7449</v>
      </c>
      <c r="BV3169" s="61" t="s">
        <v>615</v>
      </c>
      <c r="BW3169" s="61" t="s">
        <v>3916</v>
      </c>
    </row>
    <row r="3170" spans="51:75">
      <c r="AY3170" s="89" t="e">
        <f>VLOOKUP(C3170,#REF!, 2,FALSE)</f>
        <v>#REF!</v>
      </c>
      <c r="BM3170" s="61" t="s">
        <v>7451</v>
      </c>
      <c r="BN3170" s="61" t="s">
        <v>664</v>
      </c>
      <c r="BO3170" s="61" t="s">
        <v>3385</v>
      </c>
      <c r="BU3170" s="61" t="s">
        <v>7451</v>
      </c>
      <c r="BV3170" s="61" t="s">
        <v>664</v>
      </c>
      <c r="BW3170" s="61" t="s">
        <v>3385</v>
      </c>
    </row>
    <row r="3171" spans="51:75">
      <c r="AY3171" s="89" t="e">
        <f>VLOOKUP(C3171,#REF!, 2,FALSE)</f>
        <v>#REF!</v>
      </c>
      <c r="BM3171" s="61" t="s">
        <v>7452</v>
      </c>
      <c r="BN3171" s="61" t="s">
        <v>664</v>
      </c>
      <c r="BO3171" s="61" t="s">
        <v>6431</v>
      </c>
      <c r="BU3171" s="61" t="s">
        <v>7452</v>
      </c>
      <c r="BV3171" s="61" t="s">
        <v>664</v>
      </c>
      <c r="BW3171" s="61" t="s">
        <v>6431</v>
      </c>
    </row>
    <row r="3172" spans="51:75">
      <c r="AY3172" s="89" t="e">
        <f>VLOOKUP(C3172,#REF!, 2,FALSE)</f>
        <v>#REF!</v>
      </c>
      <c r="BM3172" s="61" t="s">
        <v>7453</v>
      </c>
      <c r="BN3172" s="61" t="s">
        <v>3204</v>
      </c>
      <c r="BO3172" s="61" t="s">
        <v>3676</v>
      </c>
      <c r="BU3172" s="61" t="s">
        <v>7453</v>
      </c>
      <c r="BV3172" s="61" t="s">
        <v>3204</v>
      </c>
      <c r="BW3172" s="61" t="s">
        <v>3676</v>
      </c>
    </row>
    <row r="3173" spans="51:75">
      <c r="AY3173" s="89" t="e">
        <f>VLOOKUP(C3173,#REF!, 2,FALSE)</f>
        <v>#REF!</v>
      </c>
      <c r="BM3173" s="61" t="s">
        <v>7454</v>
      </c>
      <c r="BN3173" s="61" t="s">
        <v>664</v>
      </c>
      <c r="BO3173" s="61" t="s">
        <v>7455</v>
      </c>
      <c r="BU3173" s="61" t="s">
        <v>7454</v>
      </c>
      <c r="BV3173" s="61" t="s">
        <v>664</v>
      </c>
      <c r="BW3173" s="61" t="s">
        <v>7455</v>
      </c>
    </row>
    <row r="3174" spans="51:75">
      <c r="AY3174" s="89" t="e">
        <f>VLOOKUP(C3174,#REF!, 2,FALSE)</f>
        <v>#REF!</v>
      </c>
      <c r="BM3174" s="61" t="s">
        <v>7456</v>
      </c>
      <c r="BN3174" s="61" t="s">
        <v>664</v>
      </c>
      <c r="BO3174" s="61" t="s">
        <v>1808</v>
      </c>
      <c r="BU3174" s="61" t="s">
        <v>7456</v>
      </c>
      <c r="BV3174" s="61" t="s">
        <v>664</v>
      </c>
      <c r="BW3174" s="61" t="s">
        <v>1808</v>
      </c>
    </row>
    <row r="3175" spans="51:75">
      <c r="AY3175" s="89" t="e">
        <f>VLOOKUP(C3175,#REF!, 2,FALSE)</f>
        <v>#REF!</v>
      </c>
      <c r="BM3175" s="61" t="s">
        <v>1319</v>
      </c>
      <c r="BN3175" s="61" t="s">
        <v>3204</v>
      </c>
      <c r="BO3175" s="61" t="s">
        <v>2549</v>
      </c>
      <c r="BU3175" s="61" t="s">
        <v>1319</v>
      </c>
      <c r="BV3175" s="61" t="s">
        <v>3204</v>
      </c>
      <c r="BW3175" s="61" t="s">
        <v>2549</v>
      </c>
    </row>
    <row r="3176" spans="51:75">
      <c r="AY3176" s="89" t="e">
        <f>VLOOKUP(C3176,#REF!, 2,FALSE)</f>
        <v>#REF!</v>
      </c>
      <c r="BM3176" s="61" t="s">
        <v>1320</v>
      </c>
      <c r="BN3176" s="61" t="s">
        <v>3204</v>
      </c>
      <c r="BO3176" s="61" t="s">
        <v>5239</v>
      </c>
      <c r="BU3176" s="61" t="s">
        <v>1320</v>
      </c>
      <c r="BV3176" s="61" t="s">
        <v>3204</v>
      </c>
      <c r="BW3176" s="61" t="s">
        <v>5239</v>
      </c>
    </row>
    <row r="3177" spans="51:75">
      <c r="AY3177" s="89" t="e">
        <f>VLOOKUP(C3177,#REF!, 2,FALSE)</f>
        <v>#REF!</v>
      </c>
      <c r="BM3177" s="61" t="s">
        <v>7457</v>
      </c>
      <c r="BN3177" s="61" t="s">
        <v>3204</v>
      </c>
      <c r="BO3177" s="61" t="s">
        <v>3387</v>
      </c>
      <c r="BU3177" s="61" t="s">
        <v>7457</v>
      </c>
      <c r="BV3177" s="61" t="s">
        <v>3204</v>
      </c>
      <c r="BW3177" s="61" t="s">
        <v>3387</v>
      </c>
    </row>
    <row r="3178" spans="51:75">
      <c r="AY3178" s="89" t="e">
        <f>VLOOKUP(C3178,#REF!, 2,FALSE)</f>
        <v>#REF!</v>
      </c>
      <c r="BM3178" s="61" t="s">
        <v>7458</v>
      </c>
      <c r="BN3178" s="61" t="s">
        <v>615</v>
      </c>
      <c r="BO3178" s="61" t="s">
        <v>6733</v>
      </c>
      <c r="BU3178" s="61" t="s">
        <v>7458</v>
      </c>
      <c r="BV3178" s="61" t="s">
        <v>615</v>
      </c>
      <c r="BW3178" s="61" t="s">
        <v>6733</v>
      </c>
    </row>
    <row r="3179" spans="51:75">
      <c r="AY3179" s="89" t="e">
        <f>VLOOKUP(C3179,#REF!, 2,FALSE)</f>
        <v>#REF!</v>
      </c>
      <c r="BM3179" s="61" t="s">
        <v>7460</v>
      </c>
      <c r="BN3179" s="61" t="s">
        <v>664</v>
      </c>
      <c r="BO3179" s="61" t="s">
        <v>7461</v>
      </c>
      <c r="BU3179" s="61" t="s">
        <v>7460</v>
      </c>
      <c r="BV3179" s="61" t="s">
        <v>664</v>
      </c>
      <c r="BW3179" s="61" t="s">
        <v>7461</v>
      </c>
    </row>
    <row r="3180" spans="51:75">
      <c r="AY3180" s="89" t="e">
        <f>VLOOKUP(C3180,#REF!, 2,FALSE)</f>
        <v>#REF!</v>
      </c>
      <c r="BM3180" s="61" t="s">
        <v>7462</v>
      </c>
      <c r="BN3180" s="61" t="s">
        <v>619</v>
      </c>
      <c r="BO3180" s="61" t="s">
        <v>7463</v>
      </c>
      <c r="BU3180" s="61" t="s">
        <v>7462</v>
      </c>
      <c r="BV3180" s="61" t="s">
        <v>619</v>
      </c>
      <c r="BW3180" s="61" t="s">
        <v>7463</v>
      </c>
    </row>
    <row r="3181" spans="51:75">
      <c r="AY3181" s="89" t="e">
        <f>VLOOKUP(C3181,#REF!, 2,FALSE)</f>
        <v>#REF!</v>
      </c>
      <c r="BM3181" s="61" t="s">
        <v>7464</v>
      </c>
      <c r="BN3181" s="61" t="s">
        <v>2985</v>
      </c>
      <c r="BO3181" s="61" t="s">
        <v>1192</v>
      </c>
      <c r="BU3181" s="61" t="s">
        <v>7464</v>
      </c>
      <c r="BV3181" s="61" t="s">
        <v>2985</v>
      </c>
      <c r="BW3181" s="61" t="s">
        <v>1192</v>
      </c>
    </row>
    <row r="3182" spans="51:75">
      <c r="AY3182" s="89" t="e">
        <f>VLOOKUP(C3182,#REF!, 2,FALSE)</f>
        <v>#REF!</v>
      </c>
      <c r="BM3182" s="61" t="s">
        <v>7465</v>
      </c>
      <c r="BN3182" s="61" t="s">
        <v>1271</v>
      </c>
      <c r="BO3182" s="61" t="s">
        <v>7466</v>
      </c>
      <c r="BU3182" s="61" t="s">
        <v>7465</v>
      </c>
      <c r="BV3182" s="61" t="s">
        <v>1271</v>
      </c>
      <c r="BW3182" s="61" t="s">
        <v>7466</v>
      </c>
    </row>
    <row r="3183" spans="51:75">
      <c r="AY3183" s="89" t="e">
        <f>VLOOKUP(C3183,#REF!, 2,FALSE)</f>
        <v>#REF!</v>
      </c>
      <c r="BM3183" s="61" t="s">
        <v>7467</v>
      </c>
      <c r="BN3183" s="61" t="s">
        <v>2985</v>
      </c>
      <c r="BO3183" s="61" t="s">
        <v>2985</v>
      </c>
      <c r="BU3183" s="61" t="s">
        <v>7467</v>
      </c>
      <c r="BV3183" s="61" t="s">
        <v>2985</v>
      </c>
      <c r="BW3183" s="61" t="s">
        <v>2985</v>
      </c>
    </row>
    <row r="3184" spans="51:75">
      <c r="AY3184" s="89" t="e">
        <f>VLOOKUP(C3184,#REF!, 2,FALSE)</f>
        <v>#REF!</v>
      </c>
      <c r="BM3184" s="61" t="s">
        <v>7468</v>
      </c>
      <c r="BN3184" s="61" t="s">
        <v>3047</v>
      </c>
      <c r="BO3184" s="61" t="s">
        <v>7469</v>
      </c>
      <c r="BU3184" s="61" t="s">
        <v>7468</v>
      </c>
      <c r="BV3184" s="61" t="s">
        <v>3047</v>
      </c>
      <c r="BW3184" s="61" t="s">
        <v>7469</v>
      </c>
    </row>
    <row r="3185" spans="51:75">
      <c r="AY3185" s="89" t="e">
        <f>VLOOKUP(C3185,#REF!, 2,FALSE)</f>
        <v>#REF!</v>
      </c>
      <c r="BM3185" s="61" t="s">
        <v>7470</v>
      </c>
      <c r="BN3185" s="61" t="s">
        <v>2981</v>
      </c>
      <c r="BO3185" s="61" t="s">
        <v>7334</v>
      </c>
      <c r="BU3185" s="61" t="s">
        <v>7470</v>
      </c>
      <c r="BV3185" s="61" t="s">
        <v>2981</v>
      </c>
      <c r="BW3185" s="61" t="s">
        <v>7334</v>
      </c>
    </row>
    <row r="3186" spans="51:75">
      <c r="AY3186" s="89" t="e">
        <f>VLOOKUP(C3186,#REF!, 2,FALSE)</f>
        <v>#REF!</v>
      </c>
      <c r="BM3186" s="61" t="s">
        <v>7471</v>
      </c>
      <c r="BN3186" s="61" t="s">
        <v>2985</v>
      </c>
      <c r="BO3186" s="61" t="s">
        <v>1192</v>
      </c>
      <c r="BU3186" s="61" t="s">
        <v>7471</v>
      </c>
      <c r="BV3186" s="61" t="s">
        <v>2985</v>
      </c>
      <c r="BW3186" s="61" t="s">
        <v>1192</v>
      </c>
    </row>
    <row r="3187" spans="51:75">
      <c r="AY3187" s="89" t="e">
        <f>VLOOKUP(C3187,#REF!, 2,FALSE)</f>
        <v>#REF!</v>
      </c>
      <c r="BM3187" s="61" t="s">
        <v>7472</v>
      </c>
      <c r="BN3187" s="61" t="s">
        <v>1271</v>
      </c>
      <c r="BO3187" s="61" t="s">
        <v>7473</v>
      </c>
      <c r="BU3187" s="61" t="s">
        <v>7472</v>
      </c>
      <c r="BV3187" s="61" t="s">
        <v>1271</v>
      </c>
      <c r="BW3187" s="61" t="s">
        <v>7473</v>
      </c>
    </row>
    <row r="3188" spans="51:75">
      <c r="AY3188" s="89" t="e">
        <f>VLOOKUP(C3188,#REF!, 2,FALSE)</f>
        <v>#REF!</v>
      </c>
      <c r="BM3188" s="61" t="s">
        <v>1321</v>
      </c>
      <c r="BN3188" s="61" t="s">
        <v>1344</v>
      </c>
      <c r="BO3188" s="61" t="s">
        <v>7474</v>
      </c>
      <c r="BU3188" s="61" t="s">
        <v>1321</v>
      </c>
      <c r="BV3188" s="61" t="s">
        <v>1344</v>
      </c>
      <c r="BW3188" s="61" t="s">
        <v>7474</v>
      </c>
    </row>
    <row r="3189" spans="51:75">
      <c r="AY3189" s="89" t="e">
        <f>VLOOKUP(C3189,#REF!, 2,FALSE)</f>
        <v>#REF!</v>
      </c>
      <c r="BM3189" s="61" t="s">
        <v>7475</v>
      </c>
      <c r="BN3189" s="61" t="s">
        <v>3204</v>
      </c>
      <c r="BO3189" s="61" t="s">
        <v>3492</v>
      </c>
      <c r="BU3189" s="61" t="s">
        <v>7475</v>
      </c>
      <c r="BV3189" s="61" t="s">
        <v>3204</v>
      </c>
      <c r="BW3189" s="61" t="s">
        <v>3492</v>
      </c>
    </row>
    <row r="3190" spans="51:75">
      <c r="AY3190" s="89" t="e">
        <f>VLOOKUP(C3190,#REF!, 2,FALSE)</f>
        <v>#REF!</v>
      </c>
      <c r="BM3190" s="61" t="s">
        <v>1322</v>
      </c>
      <c r="BN3190" s="61" t="s">
        <v>1344</v>
      </c>
      <c r="BO3190" s="61" t="s">
        <v>3806</v>
      </c>
      <c r="BU3190" s="61" t="s">
        <v>1322</v>
      </c>
      <c r="BV3190" s="61" t="s">
        <v>1344</v>
      </c>
      <c r="BW3190" s="61" t="s">
        <v>3806</v>
      </c>
    </row>
    <row r="3191" spans="51:75">
      <c r="AY3191" s="89" t="e">
        <f>VLOOKUP(C3191,#REF!, 2,FALSE)</f>
        <v>#REF!</v>
      </c>
      <c r="BM3191" s="61" t="s">
        <v>104</v>
      </c>
      <c r="BN3191" s="61" t="s">
        <v>2981</v>
      </c>
      <c r="BO3191" s="61" t="s">
        <v>7476</v>
      </c>
      <c r="BU3191" s="61" t="s">
        <v>104</v>
      </c>
      <c r="BV3191" s="61" t="s">
        <v>2981</v>
      </c>
      <c r="BW3191" s="61" t="s">
        <v>7476</v>
      </c>
    </row>
    <row r="3192" spans="51:75">
      <c r="AY3192" s="89" t="e">
        <f>VLOOKUP(C3192,#REF!, 2,FALSE)</f>
        <v>#REF!</v>
      </c>
      <c r="BM3192" s="61" t="s">
        <v>7477</v>
      </c>
      <c r="BN3192" s="61" t="s">
        <v>16990</v>
      </c>
      <c r="BO3192" s="61" t="s">
        <v>5085</v>
      </c>
      <c r="BU3192" s="61" t="s">
        <v>7477</v>
      </c>
      <c r="BV3192" s="61" t="s">
        <v>16990</v>
      </c>
      <c r="BW3192" s="61" t="s">
        <v>5085</v>
      </c>
    </row>
    <row r="3193" spans="51:75">
      <c r="AY3193" s="89" t="e">
        <f>VLOOKUP(C3193,#REF!, 2,FALSE)</f>
        <v>#REF!</v>
      </c>
      <c r="BM3193" s="61" t="s">
        <v>7479</v>
      </c>
      <c r="BN3193" s="61" t="s">
        <v>659</v>
      </c>
      <c r="BO3193" s="61" t="s">
        <v>7480</v>
      </c>
      <c r="BU3193" s="61" t="s">
        <v>7479</v>
      </c>
      <c r="BV3193" s="61" t="s">
        <v>659</v>
      </c>
      <c r="BW3193" s="61" t="s">
        <v>7480</v>
      </c>
    </row>
    <row r="3194" spans="51:75">
      <c r="AY3194" s="89" t="e">
        <f>VLOOKUP(C3194,#REF!, 2,FALSE)</f>
        <v>#REF!</v>
      </c>
      <c r="BM3194" s="61" t="s">
        <v>7481</v>
      </c>
      <c r="BN3194" s="61" t="s">
        <v>1344</v>
      </c>
      <c r="BO3194" s="61" t="s">
        <v>7482</v>
      </c>
      <c r="BU3194" s="61" t="s">
        <v>7481</v>
      </c>
      <c r="BV3194" s="61" t="s">
        <v>1344</v>
      </c>
      <c r="BW3194" s="61" t="s">
        <v>7482</v>
      </c>
    </row>
    <row r="3195" spans="51:75">
      <c r="AY3195" s="89" t="e">
        <f>VLOOKUP(C3195,#REF!, 2,FALSE)</f>
        <v>#REF!</v>
      </c>
      <c r="BM3195" s="61" t="s">
        <v>1323</v>
      </c>
      <c r="BN3195" s="61" t="s">
        <v>1344</v>
      </c>
      <c r="BO3195" s="61" t="s">
        <v>7483</v>
      </c>
      <c r="BU3195" s="61" t="s">
        <v>1323</v>
      </c>
      <c r="BV3195" s="61" t="s">
        <v>1344</v>
      </c>
      <c r="BW3195" s="61" t="s">
        <v>7483</v>
      </c>
    </row>
    <row r="3196" spans="51:75">
      <c r="AY3196" s="89" t="e">
        <f>VLOOKUP(C3196,#REF!, 2,FALSE)</f>
        <v>#REF!</v>
      </c>
      <c r="BM3196" s="61" t="s">
        <v>7484</v>
      </c>
      <c r="BN3196" s="61" t="s">
        <v>16993</v>
      </c>
      <c r="BO3196" s="61" t="s">
        <v>699</v>
      </c>
      <c r="BU3196" s="61" t="s">
        <v>7484</v>
      </c>
      <c r="BV3196" s="61" t="s">
        <v>16993</v>
      </c>
      <c r="BW3196" s="61" t="s">
        <v>699</v>
      </c>
    </row>
    <row r="3197" spans="51:75">
      <c r="AY3197" s="89" t="e">
        <f>VLOOKUP(C3197,#REF!, 2,FALSE)</f>
        <v>#REF!</v>
      </c>
      <c r="BM3197" s="61" t="s">
        <v>7485</v>
      </c>
      <c r="BN3197" s="61" t="s">
        <v>1271</v>
      </c>
      <c r="BO3197" s="61" t="s">
        <v>7486</v>
      </c>
      <c r="BU3197" s="61" t="s">
        <v>7485</v>
      </c>
      <c r="BV3197" s="61" t="s">
        <v>1271</v>
      </c>
      <c r="BW3197" s="61" t="s">
        <v>7486</v>
      </c>
    </row>
    <row r="3198" spans="51:75">
      <c r="AY3198" s="89" t="e">
        <f>VLOOKUP(C3198,#REF!, 2,FALSE)</f>
        <v>#REF!</v>
      </c>
      <c r="BM3198" s="61" t="s">
        <v>7487</v>
      </c>
      <c r="BN3198" s="61" t="s">
        <v>1271</v>
      </c>
      <c r="BO3198" s="61" t="s">
        <v>7488</v>
      </c>
      <c r="BU3198" s="61" t="s">
        <v>7487</v>
      </c>
      <c r="BV3198" s="61" t="s">
        <v>1271</v>
      </c>
      <c r="BW3198" s="61" t="s">
        <v>7488</v>
      </c>
    </row>
    <row r="3199" spans="51:75">
      <c r="AY3199" s="89" t="e">
        <f>VLOOKUP(C3199,#REF!, 2,FALSE)</f>
        <v>#REF!</v>
      </c>
      <c r="BM3199" s="61" t="s">
        <v>7489</v>
      </c>
      <c r="BN3199" s="61" t="s">
        <v>1271</v>
      </c>
      <c r="BO3199" s="61" t="s">
        <v>7490</v>
      </c>
      <c r="BU3199" s="61" t="s">
        <v>7489</v>
      </c>
      <c r="BV3199" s="61" t="s">
        <v>1271</v>
      </c>
      <c r="BW3199" s="61" t="s">
        <v>7490</v>
      </c>
    </row>
    <row r="3200" spans="51:75">
      <c r="AY3200" s="89" t="e">
        <f>VLOOKUP(C3200,#REF!, 2,FALSE)</f>
        <v>#REF!</v>
      </c>
      <c r="BM3200" s="61" t="s">
        <v>128</v>
      </c>
      <c r="BN3200" s="61" t="s">
        <v>721</v>
      </c>
      <c r="BO3200" s="61" t="s">
        <v>7491</v>
      </c>
      <c r="BU3200" s="61" t="s">
        <v>128</v>
      </c>
      <c r="BV3200" s="61" t="s">
        <v>721</v>
      </c>
      <c r="BW3200" s="61" t="s">
        <v>7491</v>
      </c>
    </row>
    <row r="3201" spans="51:75">
      <c r="AY3201" s="89" t="e">
        <f>VLOOKUP(C3201,#REF!, 2,FALSE)</f>
        <v>#REF!</v>
      </c>
      <c r="BM3201" s="61" t="s">
        <v>7492</v>
      </c>
      <c r="BN3201" s="61" t="s">
        <v>3007</v>
      </c>
      <c r="BO3201" s="61" t="s">
        <v>7493</v>
      </c>
      <c r="BU3201" s="61" t="s">
        <v>7492</v>
      </c>
      <c r="BV3201" s="61" t="s">
        <v>3007</v>
      </c>
      <c r="BW3201" s="61" t="s">
        <v>7493</v>
      </c>
    </row>
    <row r="3202" spans="51:75">
      <c r="AY3202" s="89" t="e">
        <f>VLOOKUP(C3202,#REF!, 2,FALSE)</f>
        <v>#REF!</v>
      </c>
      <c r="BM3202" s="61" t="s">
        <v>7495</v>
      </c>
      <c r="BN3202" s="61" t="s">
        <v>2985</v>
      </c>
      <c r="BO3202" s="61" t="s">
        <v>2985</v>
      </c>
      <c r="BU3202" s="61" t="s">
        <v>7495</v>
      </c>
      <c r="BV3202" s="61" t="s">
        <v>2985</v>
      </c>
      <c r="BW3202" s="61" t="s">
        <v>2985</v>
      </c>
    </row>
    <row r="3203" spans="51:75">
      <c r="AY3203" s="89" t="e">
        <f>VLOOKUP(C3203,#REF!, 2,FALSE)</f>
        <v>#REF!</v>
      </c>
      <c r="BM3203" s="61" t="s">
        <v>7496</v>
      </c>
      <c r="BN3203" s="61" t="s">
        <v>799</v>
      </c>
      <c r="BO3203" s="61" t="s">
        <v>7498</v>
      </c>
      <c r="BU3203" s="61" t="s">
        <v>7496</v>
      </c>
      <c r="BV3203" s="61" t="s">
        <v>799</v>
      </c>
      <c r="BW3203" s="61" t="s">
        <v>7498</v>
      </c>
    </row>
    <row r="3204" spans="51:75">
      <c r="AY3204" s="89" t="e">
        <f>VLOOKUP(C3204,#REF!, 2,FALSE)</f>
        <v>#REF!</v>
      </c>
      <c r="BM3204" s="61" t="s">
        <v>7499</v>
      </c>
      <c r="BN3204" s="61" t="s">
        <v>625</v>
      </c>
      <c r="BO3204" s="61" t="s">
        <v>7440</v>
      </c>
      <c r="BU3204" s="61" t="s">
        <v>7499</v>
      </c>
      <c r="BV3204" s="61" t="s">
        <v>625</v>
      </c>
      <c r="BW3204" s="61" t="s">
        <v>7440</v>
      </c>
    </row>
    <row r="3205" spans="51:75">
      <c r="AY3205" s="89" t="e">
        <f>VLOOKUP(C3205,#REF!, 2,FALSE)</f>
        <v>#REF!</v>
      </c>
      <c r="BM3205" s="61" t="s">
        <v>7500</v>
      </c>
      <c r="BN3205" s="61" t="s">
        <v>780</v>
      </c>
      <c r="BO3205" s="61" t="s">
        <v>7502</v>
      </c>
      <c r="BU3205" s="61" t="s">
        <v>7500</v>
      </c>
      <c r="BV3205" s="61" t="s">
        <v>780</v>
      </c>
      <c r="BW3205" s="61" t="s">
        <v>7502</v>
      </c>
    </row>
    <row r="3206" spans="51:75">
      <c r="AY3206" s="89" t="e">
        <f>VLOOKUP(C3206,#REF!, 2,FALSE)</f>
        <v>#REF!</v>
      </c>
      <c r="BM3206" s="61" t="s">
        <v>7504</v>
      </c>
      <c r="BN3206" s="61" t="s">
        <v>16990</v>
      </c>
      <c r="BO3206" s="61" t="s">
        <v>1060</v>
      </c>
      <c r="BU3206" s="61" t="s">
        <v>7504</v>
      </c>
      <c r="BV3206" s="61" t="s">
        <v>16990</v>
      </c>
      <c r="BW3206" s="61" t="s">
        <v>1060</v>
      </c>
    </row>
    <row r="3207" spans="51:75">
      <c r="AY3207" s="89" t="e">
        <f>VLOOKUP(C3207,#REF!, 2,FALSE)</f>
        <v>#REF!</v>
      </c>
      <c r="BM3207" s="61" t="s">
        <v>184</v>
      </c>
      <c r="BN3207" s="61" t="s">
        <v>2224</v>
      </c>
      <c r="BO3207" s="61" t="s">
        <v>7506</v>
      </c>
      <c r="BU3207" s="61" t="s">
        <v>184</v>
      </c>
      <c r="BV3207" s="61" t="s">
        <v>2224</v>
      </c>
      <c r="BW3207" s="61" t="s">
        <v>7506</v>
      </c>
    </row>
    <row r="3208" spans="51:75">
      <c r="AY3208" s="89" t="e">
        <f>VLOOKUP(C3208,#REF!, 2,FALSE)</f>
        <v>#REF!</v>
      </c>
      <c r="BM3208" s="61" t="s">
        <v>7507</v>
      </c>
      <c r="BN3208" s="61" t="s">
        <v>721</v>
      </c>
      <c r="BO3208" s="61" t="s">
        <v>7508</v>
      </c>
      <c r="BU3208" s="61" t="s">
        <v>7507</v>
      </c>
      <c r="BV3208" s="61" t="s">
        <v>721</v>
      </c>
      <c r="BW3208" s="61" t="s">
        <v>7508</v>
      </c>
    </row>
    <row r="3209" spans="51:75">
      <c r="AY3209" s="89" t="e">
        <f>VLOOKUP(C3209,#REF!, 2,FALSE)</f>
        <v>#REF!</v>
      </c>
      <c r="BM3209" s="61" t="s">
        <v>7509</v>
      </c>
      <c r="BN3209" s="61" t="s">
        <v>3099</v>
      </c>
      <c r="BO3209" s="61" t="s">
        <v>7510</v>
      </c>
      <c r="BU3209" s="61" t="s">
        <v>7509</v>
      </c>
      <c r="BV3209" s="61" t="s">
        <v>3099</v>
      </c>
      <c r="BW3209" s="61" t="s">
        <v>7510</v>
      </c>
    </row>
    <row r="3210" spans="51:75">
      <c r="AY3210" s="89" t="e">
        <f>VLOOKUP(C3210,#REF!, 2,FALSE)</f>
        <v>#REF!</v>
      </c>
      <c r="BM3210" s="61" t="s">
        <v>7511</v>
      </c>
      <c r="BN3210" s="61" t="s">
        <v>668</v>
      </c>
      <c r="BO3210" s="61" t="s">
        <v>7513</v>
      </c>
      <c r="BU3210" s="61" t="s">
        <v>7511</v>
      </c>
      <c r="BV3210" s="61" t="s">
        <v>668</v>
      </c>
      <c r="BW3210" s="61" t="s">
        <v>7513</v>
      </c>
    </row>
    <row r="3211" spans="51:75">
      <c r="AY3211" s="89" t="e">
        <f>VLOOKUP(C3211,#REF!, 2,FALSE)</f>
        <v>#REF!</v>
      </c>
      <c r="BM3211" s="61" t="s">
        <v>7514</v>
      </c>
      <c r="BN3211" s="61" t="s">
        <v>664</v>
      </c>
      <c r="BO3211" s="61" t="s">
        <v>7515</v>
      </c>
      <c r="BU3211" s="61" t="s">
        <v>7514</v>
      </c>
      <c r="BV3211" s="61" t="s">
        <v>664</v>
      </c>
      <c r="BW3211" s="61" t="s">
        <v>7515</v>
      </c>
    </row>
    <row r="3212" spans="51:75">
      <c r="AY3212" s="89" t="e">
        <f>VLOOKUP(C3212,#REF!, 2,FALSE)</f>
        <v>#REF!</v>
      </c>
      <c r="BM3212" s="61" t="s">
        <v>7517</v>
      </c>
      <c r="BN3212" s="61" t="s">
        <v>3047</v>
      </c>
      <c r="BO3212" s="61" t="s">
        <v>7518</v>
      </c>
      <c r="BU3212" s="61" t="s">
        <v>7517</v>
      </c>
      <c r="BV3212" s="61" t="s">
        <v>3047</v>
      </c>
      <c r="BW3212" s="61" t="s">
        <v>7518</v>
      </c>
    </row>
    <row r="3213" spans="51:75">
      <c r="AY3213" s="89" t="e">
        <f>VLOOKUP(C3213,#REF!, 2,FALSE)</f>
        <v>#REF!</v>
      </c>
      <c r="BM3213" s="61" t="s">
        <v>7519</v>
      </c>
      <c r="BN3213" s="61" t="s">
        <v>799</v>
      </c>
      <c r="BO3213" s="61" t="s">
        <v>7402</v>
      </c>
      <c r="BU3213" s="61" t="s">
        <v>7519</v>
      </c>
      <c r="BV3213" s="61" t="s">
        <v>799</v>
      </c>
      <c r="BW3213" s="61" t="s">
        <v>7402</v>
      </c>
    </row>
    <row r="3214" spans="51:75">
      <c r="AY3214" s="89" t="e">
        <f>VLOOKUP(C3214,#REF!, 2,FALSE)</f>
        <v>#REF!</v>
      </c>
      <c r="BM3214" s="61" t="s">
        <v>7520</v>
      </c>
      <c r="BN3214" s="61" t="s">
        <v>16990</v>
      </c>
      <c r="BO3214" s="61" t="s">
        <v>7521</v>
      </c>
      <c r="BU3214" s="61" t="s">
        <v>7520</v>
      </c>
      <c r="BV3214" s="61" t="s">
        <v>16990</v>
      </c>
      <c r="BW3214" s="61" t="s">
        <v>7521</v>
      </c>
    </row>
    <row r="3215" spans="51:75">
      <c r="AY3215" s="89" t="e">
        <f>VLOOKUP(C3215,#REF!, 2,FALSE)</f>
        <v>#REF!</v>
      </c>
      <c r="BM3215" s="61" t="s">
        <v>1324</v>
      </c>
      <c r="BN3215" s="61" t="s">
        <v>3204</v>
      </c>
      <c r="BO3215" s="61" t="s">
        <v>7178</v>
      </c>
      <c r="BU3215" s="61" t="s">
        <v>1324</v>
      </c>
      <c r="BV3215" s="61" t="s">
        <v>3204</v>
      </c>
      <c r="BW3215" s="61" t="s">
        <v>7178</v>
      </c>
    </row>
    <row r="3216" spans="51:75">
      <c r="AY3216" s="89" t="e">
        <f>VLOOKUP(C3216,#REF!, 2,FALSE)</f>
        <v>#REF!</v>
      </c>
      <c r="BM3216" s="61" t="s">
        <v>7522</v>
      </c>
      <c r="BN3216" s="61" t="s">
        <v>664</v>
      </c>
      <c r="BO3216" s="61" t="s">
        <v>5152</v>
      </c>
      <c r="BU3216" s="61" t="s">
        <v>7522</v>
      </c>
      <c r="BV3216" s="61" t="s">
        <v>664</v>
      </c>
      <c r="BW3216" s="61" t="s">
        <v>5152</v>
      </c>
    </row>
    <row r="3217" spans="51:75">
      <c r="AY3217" s="89" t="e">
        <f>VLOOKUP(C3217,#REF!, 2,FALSE)</f>
        <v>#REF!</v>
      </c>
      <c r="BM3217" s="61" t="s">
        <v>7524</v>
      </c>
      <c r="BN3217" s="61" t="s">
        <v>625</v>
      </c>
      <c r="BO3217" s="61" t="s">
        <v>7525</v>
      </c>
      <c r="BU3217" s="61" t="s">
        <v>7524</v>
      </c>
      <c r="BV3217" s="61" t="s">
        <v>625</v>
      </c>
      <c r="BW3217" s="61" t="s">
        <v>7525</v>
      </c>
    </row>
    <row r="3218" spans="51:75">
      <c r="AY3218" s="89" t="e">
        <f>VLOOKUP(C3218,#REF!, 2,FALSE)</f>
        <v>#REF!</v>
      </c>
      <c r="BM3218" s="61" t="s">
        <v>7526</v>
      </c>
      <c r="BN3218" s="61" t="s">
        <v>16990</v>
      </c>
      <c r="BO3218" s="61" t="s">
        <v>5912</v>
      </c>
      <c r="BU3218" s="61" t="s">
        <v>7526</v>
      </c>
      <c r="BV3218" s="61" t="s">
        <v>16990</v>
      </c>
      <c r="BW3218" s="61" t="s">
        <v>5912</v>
      </c>
    </row>
    <row r="3219" spans="51:75">
      <c r="AY3219" s="89" t="e">
        <f>VLOOKUP(C3219,#REF!, 2,FALSE)</f>
        <v>#REF!</v>
      </c>
      <c r="BM3219" s="61" t="s">
        <v>7527</v>
      </c>
      <c r="BN3219" s="61" t="s">
        <v>615</v>
      </c>
      <c r="BO3219" s="61" t="s">
        <v>3800</v>
      </c>
      <c r="BU3219" s="61" t="s">
        <v>7527</v>
      </c>
      <c r="BV3219" s="61" t="s">
        <v>615</v>
      </c>
      <c r="BW3219" s="61" t="s">
        <v>3800</v>
      </c>
    </row>
    <row r="3220" spans="51:75">
      <c r="AY3220" s="89" t="e">
        <f>VLOOKUP(C3220,#REF!, 2,FALSE)</f>
        <v>#REF!</v>
      </c>
      <c r="BM3220" s="61" t="s">
        <v>7529</v>
      </c>
      <c r="BN3220" s="61" t="s">
        <v>2981</v>
      </c>
      <c r="BO3220" s="61" t="s">
        <v>7530</v>
      </c>
      <c r="BU3220" s="61" t="s">
        <v>7529</v>
      </c>
      <c r="BV3220" s="61" t="s">
        <v>2981</v>
      </c>
      <c r="BW3220" s="61" t="s">
        <v>7530</v>
      </c>
    </row>
    <row r="3221" spans="51:75">
      <c r="AY3221" s="89" t="e">
        <f>VLOOKUP(C3221,#REF!, 2,FALSE)</f>
        <v>#REF!</v>
      </c>
      <c r="BM3221" s="61" t="s">
        <v>7531</v>
      </c>
      <c r="BN3221" s="61" t="s">
        <v>3204</v>
      </c>
      <c r="BO3221" s="61" t="s">
        <v>3028</v>
      </c>
      <c r="BU3221" s="61" t="s">
        <v>7531</v>
      </c>
      <c r="BV3221" s="61" t="s">
        <v>3204</v>
      </c>
      <c r="BW3221" s="61" t="s">
        <v>3028</v>
      </c>
    </row>
    <row r="3222" spans="51:75">
      <c r="AY3222" s="89" t="e">
        <f>VLOOKUP(C3222,#REF!, 2,FALSE)</f>
        <v>#REF!</v>
      </c>
      <c r="BM3222" s="61" t="s">
        <v>7532</v>
      </c>
      <c r="BN3222" s="61" t="s">
        <v>2981</v>
      </c>
      <c r="BO3222" s="61" t="s">
        <v>6129</v>
      </c>
      <c r="BU3222" s="61" t="s">
        <v>7532</v>
      </c>
      <c r="BV3222" s="61" t="s">
        <v>2981</v>
      </c>
      <c r="BW3222" s="61" t="s">
        <v>6129</v>
      </c>
    </row>
    <row r="3223" spans="51:75">
      <c r="AY3223" s="89" t="e">
        <f>VLOOKUP(C3223,#REF!, 2,FALSE)</f>
        <v>#REF!</v>
      </c>
      <c r="BM3223" s="61" t="s">
        <v>7533</v>
      </c>
      <c r="BN3223" s="61" t="s">
        <v>2981</v>
      </c>
      <c r="BO3223" s="61" t="s">
        <v>856</v>
      </c>
      <c r="BU3223" s="61" t="s">
        <v>7533</v>
      </c>
      <c r="BV3223" s="61" t="s">
        <v>2981</v>
      </c>
      <c r="BW3223" s="61" t="s">
        <v>856</v>
      </c>
    </row>
    <row r="3224" spans="51:75">
      <c r="AY3224" s="89" t="e">
        <f>VLOOKUP(C3224,#REF!, 2,FALSE)</f>
        <v>#REF!</v>
      </c>
      <c r="BM3224" s="61" t="s">
        <v>7534</v>
      </c>
      <c r="BN3224" s="61" t="s">
        <v>615</v>
      </c>
      <c r="BO3224" s="61" t="s">
        <v>7535</v>
      </c>
      <c r="BU3224" s="61" t="s">
        <v>7534</v>
      </c>
      <c r="BV3224" s="61" t="s">
        <v>615</v>
      </c>
      <c r="BW3224" s="61" t="s">
        <v>7535</v>
      </c>
    </row>
    <row r="3225" spans="51:75">
      <c r="AY3225" s="89" t="e">
        <f>VLOOKUP(C3225,#REF!, 2,FALSE)</f>
        <v>#REF!</v>
      </c>
      <c r="BM3225" s="61" t="s">
        <v>7536</v>
      </c>
      <c r="BN3225" s="61" t="s">
        <v>664</v>
      </c>
      <c r="BO3225" s="61" t="s">
        <v>5748</v>
      </c>
      <c r="BU3225" s="61" t="s">
        <v>7536</v>
      </c>
      <c r="BV3225" s="61" t="s">
        <v>664</v>
      </c>
      <c r="BW3225" s="61" t="s">
        <v>5748</v>
      </c>
    </row>
    <row r="3226" spans="51:75">
      <c r="AY3226" s="89" t="e">
        <f>VLOOKUP(C3226,#REF!, 2,FALSE)</f>
        <v>#REF!</v>
      </c>
      <c r="BM3226" s="61" t="s">
        <v>7538</v>
      </c>
      <c r="BN3226" s="61" t="s">
        <v>664</v>
      </c>
      <c r="BO3226" s="61" t="s">
        <v>2892</v>
      </c>
      <c r="BU3226" s="61" t="s">
        <v>7538</v>
      </c>
      <c r="BV3226" s="61" t="s">
        <v>664</v>
      </c>
      <c r="BW3226" s="61" t="s">
        <v>2892</v>
      </c>
    </row>
    <row r="3227" spans="51:75">
      <c r="AY3227" s="89" t="e">
        <f>VLOOKUP(C3227,#REF!, 2,FALSE)</f>
        <v>#REF!</v>
      </c>
      <c r="BM3227" s="61" t="s">
        <v>7540</v>
      </c>
      <c r="BN3227" s="61" t="s">
        <v>3204</v>
      </c>
      <c r="BO3227" s="61" t="s">
        <v>7541</v>
      </c>
      <c r="BU3227" s="61" t="s">
        <v>7540</v>
      </c>
      <c r="BV3227" s="61" t="s">
        <v>3204</v>
      </c>
      <c r="BW3227" s="61" t="s">
        <v>7541</v>
      </c>
    </row>
    <row r="3228" spans="51:75">
      <c r="AY3228" s="89" t="e">
        <f>VLOOKUP(C3228,#REF!, 2,FALSE)</f>
        <v>#REF!</v>
      </c>
      <c r="BM3228" s="61" t="s">
        <v>7542</v>
      </c>
      <c r="BN3228" s="61" t="s">
        <v>3007</v>
      </c>
      <c r="BO3228" s="61" t="s">
        <v>7544</v>
      </c>
      <c r="BU3228" s="61" t="s">
        <v>7542</v>
      </c>
      <c r="BV3228" s="61" t="s">
        <v>3007</v>
      </c>
      <c r="BW3228" s="61" t="s">
        <v>7544</v>
      </c>
    </row>
    <row r="3229" spans="51:75">
      <c r="AY3229" s="89" t="e">
        <f>VLOOKUP(C3229,#REF!, 2,FALSE)</f>
        <v>#REF!</v>
      </c>
      <c r="BM3229" s="61" t="s">
        <v>127</v>
      </c>
      <c r="BN3229" s="61" t="s">
        <v>3204</v>
      </c>
      <c r="BO3229" s="61" t="s">
        <v>7541</v>
      </c>
      <c r="BU3229" s="61" t="s">
        <v>127</v>
      </c>
      <c r="BV3229" s="61" t="s">
        <v>3204</v>
      </c>
      <c r="BW3229" s="61" t="s">
        <v>7541</v>
      </c>
    </row>
    <row r="3230" spans="51:75">
      <c r="AY3230" s="89" t="e">
        <f>VLOOKUP(C3230,#REF!, 2,FALSE)</f>
        <v>#REF!</v>
      </c>
      <c r="BM3230" s="61" t="s">
        <v>7545</v>
      </c>
      <c r="BN3230" s="61" t="s">
        <v>864</v>
      </c>
      <c r="BO3230" s="61" t="s">
        <v>7546</v>
      </c>
      <c r="BU3230" s="61" t="s">
        <v>7545</v>
      </c>
      <c r="BV3230" s="61" t="s">
        <v>864</v>
      </c>
      <c r="BW3230" s="61" t="s">
        <v>7546</v>
      </c>
    </row>
    <row r="3231" spans="51:75">
      <c r="AY3231" s="89" t="e">
        <f>VLOOKUP(C3231,#REF!, 2,FALSE)</f>
        <v>#REF!</v>
      </c>
      <c r="BM3231" s="61" t="s">
        <v>7548</v>
      </c>
      <c r="BN3231" s="61" t="s">
        <v>864</v>
      </c>
      <c r="BO3231" s="61" t="s">
        <v>7549</v>
      </c>
      <c r="BU3231" s="61" t="s">
        <v>7548</v>
      </c>
      <c r="BV3231" s="61" t="s">
        <v>864</v>
      </c>
      <c r="BW3231" s="61" t="s">
        <v>7549</v>
      </c>
    </row>
    <row r="3232" spans="51:75">
      <c r="AY3232" s="89" t="e">
        <f>VLOOKUP(C3232,#REF!, 2,FALSE)</f>
        <v>#REF!</v>
      </c>
      <c r="BM3232" s="61" t="s">
        <v>7550</v>
      </c>
      <c r="BN3232" s="61" t="s">
        <v>1344</v>
      </c>
      <c r="BO3232" s="61" t="s">
        <v>7551</v>
      </c>
      <c r="BU3232" s="61" t="s">
        <v>7550</v>
      </c>
      <c r="BV3232" s="61" t="s">
        <v>1344</v>
      </c>
      <c r="BW3232" s="61" t="s">
        <v>7551</v>
      </c>
    </row>
    <row r="3233" spans="51:75">
      <c r="AY3233" s="89" t="e">
        <f>VLOOKUP(C3233,#REF!, 2,FALSE)</f>
        <v>#REF!</v>
      </c>
      <c r="BM3233" s="61" t="s">
        <v>7552</v>
      </c>
      <c r="BN3233" s="61" t="s">
        <v>864</v>
      </c>
      <c r="BO3233" s="61" t="s">
        <v>7553</v>
      </c>
      <c r="BU3233" s="61" t="s">
        <v>7552</v>
      </c>
      <c r="BV3233" s="61" t="s">
        <v>864</v>
      </c>
      <c r="BW3233" s="61" t="s">
        <v>7553</v>
      </c>
    </row>
    <row r="3234" spans="51:75">
      <c r="AY3234" s="89" t="e">
        <f>VLOOKUP(C3234,#REF!, 2,FALSE)</f>
        <v>#REF!</v>
      </c>
      <c r="BM3234" s="61" t="s">
        <v>7554</v>
      </c>
      <c r="BN3234" s="61" t="s">
        <v>16990</v>
      </c>
      <c r="BO3234" s="61" t="s">
        <v>5322</v>
      </c>
      <c r="BU3234" s="61" t="s">
        <v>7554</v>
      </c>
      <c r="BV3234" s="61" t="s">
        <v>16990</v>
      </c>
      <c r="BW3234" s="61" t="s">
        <v>5322</v>
      </c>
    </row>
    <row r="3235" spans="51:75">
      <c r="AY3235" s="89" t="e">
        <f>VLOOKUP(C3235,#REF!, 2,FALSE)</f>
        <v>#REF!</v>
      </c>
      <c r="BM3235" s="61" t="s">
        <v>7555</v>
      </c>
      <c r="BN3235" s="61" t="s">
        <v>864</v>
      </c>
      <c r="BO3235" s="61" t="s">
        <v>6449</v>
      </c>
      <c r="BU3235" s="61" t="s">
        <v>7555</v>
      </c>
      <c r="BV3235" s="61" t="s">
        <v>864</v>
      </c>
      <c r="BW3235" s="61" t="s">
        <v>6449</v>
      </c>
    </row>
    <row r="3236" spans="51:75">
      <c r="AY3236" s="89" t="e">
        <f>VLOOKUP(C3236,#REF!, 2,FALSE)</f>
        <v>#REF!</v>
      </c>
      <c r="BM3236" s="61" t="s">
        <v>7556</v>
      </c>
      <c r="BN3236" s="61" t="s">
        <v>851</v>
      </c>
      <c r="BO3236" s="61" t="s">
        <v>772</v>
      </c>
      <c r="BU3236" s="61" t="s">
        <v>7556</v>
      </c>
      <c r="BV3236" s="61" t="s">
        <v>851</v>
      </c>
      <c r="BW3236" s="61" t="s">
        <v>772</v>
      </c>
    </row>
    <row r="3237" spans="51:75">
      <c r="AY3237" s="89" t="e">
        <f>VLOOKUP(C3237,#REF!, 2,FALSE)</f>
        <v>#REF!</v>
      </c>
      <c r="BM3237" s="61" t="s">
        <v>7557</v>
      </c>
      <c r="BN3237" s="61" t="s">
        <v>799</v>
      </c>
      <c r="BO3237" s="61" t="s">
        <v>3602</v>
      </c>
      <c r="BU3237" s="61" t="s">
        <v>7557</v>
      </c>
      <c r="BV3237" s="61" t="s">
        <v>799</v>
      </c>
      <c r="BW3237" s="61" t="s">
        <v>3602</v>
      </c>
    </row>
    <row r="3238" spans="51:75">
      <c r="AY3238" s="89" t="e">
        <f>VLOOKUP(C3238,#REF!, 2,FALSE)</f>
        <v>#REF!</v>
      </c>
      <c r="BM3238" s="61" t="s">
        <v>7559</v>
      </c>
      <c r="BN3238" s="61" t="s">
        <v>633</v>
      </c>
      <c r="BO3238" s="61" t="s">
        <v>7560</v>
      </c>
      <c r="BU3238" s="61" t="s">
        <v>7559</v>
      </c>
      <c r="BV3238" s="61" t="s">
        <v>633</v>
      </c>
      <c r="BW3238" s="61" t="s">
        <v>7560</v>
      </c>
    </row>
    <row r="3239" spans="51:75">
      <c r="AY3239" s="89" t="e">
        <f>VLOOKUP(C3239,#REF!, 2,FALSE)</f>
        <v>#REF!</v>
      </c>
      <c r="BM3239" s="61" t="s">
        <v>7561</v>
      </c>
      <c r="BN3239" s="61" t="s">
        <v>633</v>
      </c>
      <c r="BO3239" s="61" t="s">
        <v>3641</v>
      </c>
      <c r="BU3239" s="61" t="s">
        <v>7561</v>
      </c>
      <c r="BV3239" s="61" t="s">
        <v>633</v>
      </c>
      <c r="BW3239" s="61" t="s">
        <v>3641</v>
      </c>
    </row>
    <row r="3240" spans="51:75">
      <c r="AY3240" s="89" t="e">
        <f>VLOOKUP(C3240,#REF!, 2,FALSE)</f>
        <v>#REF!</v>
      </c>
      <c r="BM3240" s="61" t="s">
        <v>1325</v>
      </c>
      <c r="BN3240" s="61" t="s">
        <v>3204</v>
      </c>
      <c r="BO3240" s="61" t="s">
        <v>846</v>
      </c>
      <c r="BU3240" s="61" t="s">
        <v>1325</v>
      </c>
      <c r="BV3240" s="61" t="s">
        <v>3204</v>
      </c>
      <c r="BW3240" s="61" t="s">
        <v>846</v>
      </c>
    </row>
    <row r="3241" spans="51:75">
      <c r="AY3241" s="89" t="e">
        <f>VLOOKUP(C3241,#REF!, 2,FALSE)</f>
        <v>#REF!</v>
      </c>
      <c r="BM3241" s="61" t="s">
        <v>7562</v>
      </c>
      <c r="BN3241" s="61" t="s">
        <v>2981</v>
      </c>
      <c r="BO3241" s="61" t="s">
        <v>7563</v>
      </c>
      <c r="BU3241" s="61" t="s">
        <v>7562</v>
      </c>
      <c r="BV3241" s="61" t="s">
        <v>2981</v>
      </c>
      <c r="BW3241" s="61" t="s">
        <v>7563</v>
      </c>
    </row>
    <row r="3242" spans="51:75">
      <c r="AY3242" s="89" t="e">
        <f>VLOOKUP(C3242,#REF!, 2,FALSE)</f>
        <v>#REF!</v>
      </c>
      <c r="BM3242" s="61" t="s">
        <v>7564</v>
      </c>
      <c r="BN3242" s="61" t="s">
        <v>633</v>
      </c>
      <c r="BO3242" s="61" t="s">
        <v>7565</v>
      </c>
      <c r="BU3242" s="61" t="s">
        <v>7564</v>
      </c>
      <c r="BV3242" s="61" t="s">
        <v>633</v>
      </c>
      <c r="BW3242" s="61" t="s">
        <v>7565</v>
      </c>
    </row>
    <row r="3243" spans="51:75">
      <c r="AY3243" s="89" t="e">
        <f>VLOOKUP(C3243,#REF!, 2,FALSE)</f>
        <v>#REF!</v>
      </c>
      <c r="BM3243" s="61" t="s">
        <v>7566</v>
      </c>
      <c r="BN3243" s="61" t="s">
        <v>843</v>
      </c>
      <c r="BO3243" s="61" t="s">
        <v>7568</v>
      </c>
      <c r="BU3243" s="61" t="s">
        <v>7566</v>
      </c>
      <c r="BV3243" s="61" t="s">
        <v>843</v>
      </c>
      <c r="BW3243" s="61" t="s">
        <v>7568</v>
      </c>
    </row>
    <row r="3244" spans="51:75">
      <c r="AY3244" s="89" t="e">
        <f>VLOOKUP(C3244,#REF!, 2,FALSE)</f>
        <v>#REF!</v>
      </c>
      <c r="BM3244" s="61" t="s">
        <v>7569</v>
      </c>
      <c r="BN3244" s="61" t="s">
        <v>16997</v>
      </c>
      <c r="BO3244" s="61" t="s">
        <v>2985</v>
      </c>
      <c r="BU3244" s="61" t="s">
        <v>7569</v>
      </c>
      <c r="BV3244" s="61" t="s">
        <v>16997</v>
      </c>
      <c r="BW3244" s="61" t="s">
        <v>2985</v>
      </c>
    </row>
    <row r="3245" spans="51:75">
      <c r="AY3245" s="89" t="e">
        <f>VLOOKUP(C3245,#REF!, 2,FALSE)</f>
        <v>#REF!</v>
      </c>
      <c r="BM3245" s="61" t="s">
        <v>7570</v>
      </c>
      <c r="BN3245" s="61" t="s">
        <v>665</v>
      </c>
      <c r="BO3245" s="61" t="s">
        <v>7571</v>
      </c>
      <c r="BU3245" s="61" t="s">
        <v>7570</v>
      </c>
      <c r="BV3245" s="61" t="s">
        <v>665</v>
      </c>
      <c r="BW3245" s="61" t="s">
        <v>7571</v>
      </c>
    </row>
    <row r="3246" spans="51:75">
      <c r="AY3246" s="89" t="e">
        <f>VLOOKUP(C3246,#REF!, 2,FALSE)</f>
        <v>#REF!</v>
      </c>
      <c r="BM3246" s="61" t="s">
        <v>1326</v>
      </c>
      <c r="BN3246" s="61" t="s">
        <v>851</v>
      </c>
      <c r="BO3246" s="61" t="s">
        <v>1347</v>
      </c>
      <c r="BU3246" s="61" t="s">
        <v>1326</v>
      </c>
      <c r="BV3246" s="61" t="s">
        <v>851</v>
      </c>
      <c r="BW3246" s="61" t="s">
        <v>1347</v>
      </c>
    </row>
    <row r="3247" spans="51:75">
      <c r="AY3247" s="89" t="e">
        <f>VLOOKUP(C3247,#REF!, 2,FALSE)</f>
        <v>#REF!</v>
      </c>
      <c r="BM3247" s="61" t="s">
        <v>7572</v>
      </c>
      <c r="BN3247" s="61" t="s">
        <v>633</v>
      </c>
      <c r="BO3247" s="61" t="s">
        <v>7573</v>
      </c>
      <c r="BU3247" s="61" t="s">
        <v>7572</v>
      </c>
      <c r="BV3247" s="61" t="s">
        <v>633</v>
      </c>
      <c r="BW3247" s="61" t="s">
        <v>7573</v>
      </c>
    </row>
    <row r="3248" spans="51:75">
      <c r="AY3248" s="89" t="e">
        <f>VLOOKUP(C3248,#REF!, 2,FALSE)</f>
        <v>#REF!</v>
      </c>
      <c r="BM3248" s="61" t="s">
        <v>7574</v>
      </c>
      <c r="BN3248" s="61" t="s">
        <v>618</v>
      </c>
      <c r="BO3248" s="61" t="s">
        <v>7575</v>
      </c>
      <c r="BU3248" s="61" t="s">
        <v>7574</v>
      </c>
      <c r="BV3248" s="61" t="s">
        <v>618</v>
      </c>
      <c r="BW3248" s="61" t="s">
        <v>7575</v>
      </c>
    </row>
    <row r="3249" spans="51:75">
      <c r="AY3249" s="89" t="e">
        <f>VLOOKUP(C3249,#REF!, 2,FALSE)</f>
        <v>#REF!</v>
      </c>
      <c r="BM3249" s="61" t="s">
        <v>7576</v>
      </c>
      <c r="BN3249" s="61" t="s">
        <v>843</v>
      </c>
      <c r="BO3249" s="61" t="s">
        <v>7577</v>
      </c>
      <c r="BU3249" s="61" t="s">
        <v>7576</v>
      </c>
      <c r="BV3249" s="61" t="s">
        <v>843</v>
      </c>
      <c r="BW3249" s="61" t="s">
        <v>7577</v>
      </c>
    </row>
    <row r="3250" spans="51:75">
      <c r="AY3250" s="89" t="e">
        <f>VLOOKUP(C3250,#REF!, 2,FALSE)</f>
        <v>#REF!</v>
      </c>
      <c r="BM3250" s="61" t="s">
        <v>7578</v>
      </c>
      <c r="BN3250" s="61" t="s">
        <v>660</v>
      </c>
      <c r="BO3250" s="61" t="s">
        <v>7579</v>
      </c>
      <c r="BU3250" s="61" t="s">
        <v>7578</v>
      </c>
      <c r="BV3250" s="61" t="s">
        <v>660</v>
      </c>
      <c r="BW3250" s="61" t="s">
        <v>7579</v>
      </c>
    </row>
    <row r="3251" spans="51:75">
      <c r="AY3251" s="89" t="e">
        <f>VLOOKUP(C3251,#REF!, 2,FALSE)</f>
        <v>#REF!</v>
      </c>
      <c r="BM3251" s="61" t="s">
        <v>1348</v>
      </c>
      <c r="BN3251" s="61" t="s">
        <v>3204</v>
      </c>
      <c r="BO3251" s="61" t="s">
        <v>7580</v>
      </c>
      <c r="BU3251" s="61" t="s">
        <v>1348</v>
      </c>
      <c r="BV3251" s="61" t="s">
        <v>3204</v>
      </c>
      <c r="BW3251" s="61" t="s">
        <v>7580</v>
      </c>
    </row>
    <row r="3252" spans="51:75">
      <c r="AY3252" s="89" t="e">
        <f>VLOOKUP(C3252,#REF!, 2,FALSE)</f>
        <v>#REF!</v>
      </c>
      <c r="BM3252" s="61" t="s">
        <v>7581</v>
      </c>
      <c r="BN3252" s="61" t="s">
        <v>3007</v>
      </c>
      <c r="BO3252" s="61" t="s">
        <v>7582</v>
      </c>
      <c r="BU3252" s="61" t="s">
        <v>7581</v>
      </c>
      <c r="BV3252" s="61" t="s">
        <v>3007</v>
      </c>
      <c r="BW3252" s="61" t="s">
        <v>7582</v>
      </c>
    </row>
    <row r="3253" spans="51:75">
      <c r="AY3253" s="89" t="e">
        <f>VLOOKUP(C3253,#REF!, 2,FALSE)</f>
        <v>#REF!</v>
      </c>
      <c r="BM3253" s="61" t="s">
        <v>7583</v>
      </c>
      <c r="BN3253" s="61" t="s">
        <v>3007</v>
      </c>
      <c r="BO3253" s="61" t="s">
        <v>4115</v>
      </c>
      <c r="BU3253" s="61" t="s">
        <v>7583</v>
      </c>
      <c r="BV3253" s="61" t="s">
        <v>3007</v>
      </c>
      <c r="BW3253" s="61" t="s">
        <v>4115</v>
      </c>
    </row>
    <row r="3254" spans="51:75">
      <c r="AY3254" s="89" t="e">
        <f>VLOOKUP(C3254,#REF!, 2,FALSE)</f>
        <v>#REF!</v>
      </c>
      <c r="BM3254" s="61" t="s">
        <v>7584</v>
      </c>
      <c r="BN3254" s="61" t="s">
        <v>3204</v>
      </c>
      <c r="BO3254" s="61" t="s">
        <v>7585</v>
      </c>
      <c r="BU3254" s="61" t="s">
        <v>7584</v>
      </c>
      <c r="BV3254" s="61" t="s">
        <v>3204</v>
      </c>
      <c r="BW3254" s="61" t="s">
        <v>7585</v>
      </c>
    </row>
    <row r="3255" spans="51:75">
      <c r="AY3255" s="89" t="e">
        <f>VLOOKUP(C3255,#REF!, 2,FALSE)</f>
        <v>#REF!</v>
      </c>
      <c r="BM3255" s="61" t="s">
        <v>7586</v>
      </c>
      <c r="BN3255" s="61" t="s">
        <v>3204</v>
      </c>
      <c r="BO3255" s="61" t="s">
        <v>7587</v>
      </c>
      <c r="BU3255" s="61" t="s">
        <v>7586</v>
      </c>
      <c r="BV3255" s="61" t="s">
        <v>3204</v>
      </c>
      <c r="BW3255" s="61" t="s">
        <v>7587</v>
      </c>
    </row>
    <row r="3256" spans="51:75">
      <c r="AY3256" s="89" t="e">
        <f>VLOOKUP(C3256,#REF!, 2,FALSE)</f>
        <v>#REF!</v>
      </c>
      <c r="BM3256" s="61" t="s">
        <v>7588</v>
      </c>
      <c r="BN3256" s="61" t="s">
        <v>619</v>
      </c>
      <c r="BO3256" s="61" t="s">
        <v>7589</v>
      </c>
      <c r="BU3256" s="61" t="s">
        <v>7588</v>
      </c>
      <c r="BV3256" s="61" t="s">
        <v>619</v>
      </c>
      <c r="BW3256" s="61" t="s">
        <v>7589</v>
      </c>
    </row>
    <row r="3257" spans="51:75">
      <c r="AY3257" s="89" t="e">
        <f>VLOOKUP(C3257,#REF!, 2,FALSE)</f>
        <v>#REF!</v>
      </c>
      <c r="BM3257" s="61" t="s">
        <v>7590</v>
      </c>
      <c r="BN3257" s="61" t="s">
        <v>618</v>
      </c>
      <c r="BO3257" s="61" t="s">
        <v>7591</v>
      </c>
      <c r="BU3257" s="61" t="s">
        <v>7590</v>
      </c>
      <c r="BV3257" s="61" t="s">
        <v>618</v>
      </c>
      <c r="BW3257" s="61" t="s">
        <v>7591</v>
      </c>
    </row>
    <row r="3258" spans="51:75">
      <c r="AY3258" s="89" t="e">
        <f>VLOOKUP(C3258,#REF!, 2,FALSE)</f>
        <v>#REF!</v>
      </c>
      <c r="BM3258" s="61" t="s">
        <v>7592</v>
      </c>
      <c r="BN3258" s="61" t="s">
        <v>616</v>
      </c>
      <c r="BO3258" s="61" t="s">
        <v>1279</v>
      </c>
      <c r="BU3258" s="61" t="s">
        <v>7592</v>
      </c>
      <c r="BV3258" s="61" t="s">
        <v>616</v>
      </c>
      <c r="BW3258" s="61" t="s">
        <v>1279</v>
      </c>
    </row>
    <row r="3259" spans="51:75">
      <c r="AY3259" s="89" t="e">
        <f>VLOOKUP(C3259,#REF!, 2,FALSE)</f>
        <v>#REF!</v>
      </c>
      <c r="BM3259" s="61" t="s">
        <v>7594</v>
      </c>
      <c r="BN3259" s="61" t="s">
        <v>621</v>
      </c>
      <c r="BO3259" s="61" t="s">
        <v>5974</v>
      </c>
      <c r="BU3259" s="61" t="s">
        <v>7594</v>
      </c>
      <c r="BV3259" s="61" t="s">
        <v>621</v>
      </c>
      <c r="BW3259" s="61" t="s">
        <v>5974</v>
      </c>
    </row>
    <row r="3260" spans="51:75">
      <c r="AY3260" s="89" t="e">
        <f>VLOOKUP(C3260,#REF!, 2,FALSE)</f>
        <v>#REF!</v>
      </c>
      <c r="BM3260" s="61" t="s">
        <v>7595</v>
      </c>
      <c r="BN3260" s="61" t="s">
        <v>2981</v>
      </c>
      <c r="BO3260" s="61" t="s">
        <v>7596</v>
      </c>
      <c r="BU3260" s="61" t="s">
        <v>7595</v>
      </c>
      <c r="BV3260" s="61" t="s">
        <v>2981</v>
      </c>
      <c r="BW3260" s="61" t="s">
        <v>7596</v>
      </c>
    </row>
    <row r="3261" spans="51:75">
      <c r="AY3261" s="89" t="e">
        <f>VLOOKUP(C3261,#REF!, 2,FALSE)</f>
        <v>#REF!</v>
      </c>
      <c r="BM3261" s="61" t="s">
        <v>7598</v>
      </c>
      <c r="BN3261" s="61" t="s">
        <v>3254</v>
      </c>
      <c r="BO3261" s="61" t="s">
        <v>7600</v>
      </c>
      <c r="BU3261" s="61" t="s">
        <v>7598</v>
      </c>
      <c r="BV3261" s="61" t="s">
        <v>3254</v>
      </c>
      <c r="BW3261" s="61" t="s">
        <v>7600</v>
      </c>
    </row>
    <row r="3262" spans="51:75">
      <c r="AY3262" s="89" t="e">
        <f>VLOOKUP(C3262,#REF!, 2,FALSE)</f>
        <v>#REF!</v>
      </c>
      <c r="BM3262" s="61" t="s">
        <v>7601</v>
      </c>
      <c r="BN3262" s="61" t="s">
        <v>3007</v>
      </c>
      <c r="BO3262" s="61" t="s">
        <v>2356</v>
      </c>
      <c r="BU3262" s="61" t="s">
        <v>7601</v>
      </c>
      <c r="BV3262" s="61" t="s">
        <v>3007</v>
      </c>
      <c r="BW3262" s="61" t="s">
        <v>2356</v>
      </c>
    </row>
    <row r="3263" spans="51:75">
      <c r="AY3263" s="89" t="e">
        <f>VLOOKUP(C3263,#REF!, 2,FALSE)</f>
        <v>#REF!</v>
      </c>
      <c r="BM3263" s="61" t="s">
        <v>7602</v>
      </c>
      <c r="BN3263" s="61" t="s">
        <v>633</v>
      </c>
      <c r="BO3263" s="61" t="s">
        <v>7603</v>
      </c>
      <c r="BU3263" s="61" t="s">
        <v>7602</v>
      </c>
      <c r="BV3263" s="61" t="s">
        <v>633</v>
      </c>
      <c r="BW3263" s="61" t="s">
        <v>7603</v>
      </c>
    </row>
    <row r="3264" spans="51:75">
      <c r="AY3264" s="89" t="e">
        <f>VLOOKUP(C3264,#REF!, 2,FALSE)</f>
        <v>#REF!</v>
      </c>
      <c r="BM3264" s="61" t="s">
        <v>7604</v>
      </c>
      <c r="BN3264" s="61" t="s">
        <v>864</v>
      </c>
      <c r="BO3264" s="61" t="s">
        <v>7605</v>
      </c>
      <c r="BU3264" s="61" t="s">
        <v>7604</v>
      </c>
      <c r="BV3264" s="61" t="s">
        <v>864</v>
      </c>
      <c r="BW3264" s="61" t="s">
        <v>7605</v>
      </c>
    </row>
    <row r="3265" spans="51:75">
      <c r="AY3265" s="89" t="e">
        <f>VLOOKUP(C3265,#REF!, 2,FALSE)</f>
        <v>#REF!</v>
      </c>
      <c r="BM3265" s="61" t="s">
        <v>1349</v>
      </c>
      <c r="BN3265" s="61" t="s">
        <v>1344</v>
      </c>
      <c r="BO3265" s="61" t="s">
        <v>3782</v>
      </c>
      <c r="BU3265" s="61" t="s">
        <v>1349</v>
      </c>
      <c r="BV3265" s="61" t="s">
        <v>1344</v>
      </c>
      <c r="BW3265" s="61" t="s">
        <v>3782</v>
      </c>
    </row>
    <row r="3266" spans="51:75">
      <c r="AY3266" s="89" t="e">
        <f>VLOOKUP(C3266,#REF!, 2,FALSE)</f>
        <v>#REF!</v>
      </c>
      <c r="BM3266" s="61" t="s">
        <v>7606</v>
      </c>
      <c r="BN3266" s="61" t="s">
        <v>707</v>
      </c>
      <c r="BO3266" s="61" t="s">
        <v>7607</v>
      </c>
      <c r="BU3266" s="61" t="s">
        <v>7606</v>
      </c>
      <c r="BV3266" s="61" t="s">
        <v>707</v>
      </c>
      <c r="BW3266" s="61" t="s">
        <v>7607</v>
      </c>
    </row>
    <row r="3267" spans="51:75">
      <c r="AY3267" s="89" t="e">
        <f>VLOOKUP(C3267,#REF!, 2,FALSE)</f>
        <v>#REF!</v>
      </c>
      <c r="BM3267" s="61" t="s">
        <v>7608</v>
      </c>
      <c r="BN3267" s="61" t="s">
        <v>698</v>
      </c>
      <c r="BO3267" s="61" t="s">
        <v>2359</v>
      </c>
      <c r="BU3267" s="61" t="s">
        <v>7608</v>
      </c>
      <c r="BV3267" s="61" t="s">
        <v>698</v>
      </c>
      <c r="BW3267" s="61" t="s">
        <v>2359</v>
      </c>
    </row>
    <row r="3268" spans="51:75">
      <c r="AY3268" s="89" t="e">
        <f>VLOOKUP(C3268,#REF!, 2,FALSE)</f>
        <v>#REF!</v>
      </c>
      <c r="BM3268" s="61" t="s">
        <v>7609</v>
      </c>
      <c r="BN3268" s="61" t="s">
        <v>2985</v>
      </c>
      <c r="BO3268" s="61" t="s">
        <v>2985</v>
      </c>
      <c r="BU3268" s="61" t="s">
        <v>7609</v>
      </c>
      <c r="BV3268" s="61" t="s">
        <v>2985</v>
      </c>
      <c r="BW3268" s="61" t="s">
        <v>2985</v>
      </c>
    </row>
    <row r="3269" spans="51:75">
      <c r="AY3269" s="89" t="e">
        <f>VLOOKUP(C3269,#REF!, 2,FALSE)</f>
        <v>#REF!</v>
      </c>
      <c r="BM3269" s="61" t="s">
        <v>7610</v>
      </c>
      <c r="BN3269" s="61" t="s">
        <v>2985</v>
      </c>
      <c r="BO3269" s="61" t="s">
        <v>2985</v>
      </c>
      <c r="BU3269" s="61" t="s">
        <v>7610</v>
      </c>
      <c r="BV3269" s="61" t="s">
        <v>2985</v>
      </c>
      <c r="BW3269" s="61" t="s">
        <v>2985</v>
      </c>
    </row>
    <row r="3270" spans="51:75">
      <c r="AY3270" s="89" t="e">
        <f>VLOOKUP(C3270,#REF!, 2,FALSE)</f>
        <v>#REF!</v>
      </c>
      <c r="BM3270" s="61" t="s">
        <v>1350</v>
      </c>
      <c r="BN3270" s="61" t="s">
        <v>628</v>
      </c>
      <c r="BO3270" s="61" t="s">
        <v>7611</v>
      </c>
      <c r="BU3270" s="61" t="s">
        <v>1350</v>
      </c>
      <c r="BV3270" s="61" t="s">
        <v>628</v>
      </c>
      <c r="BW3270" s="61" t="s">
        <v>7611</v>
      </c>
    </row>
    <row r="3271" spans="51:75">
      <c r="AY3271" s="89" t="e">
        <f>VLOOKUP(C3271,#REF!, 2,FALSE)</f>
        <v>#REF!</v>
      </c>
      <c r="BM3271" s="61" t="s">
        <v>7612</v>
      </c>
      <c r="BN3271" s="61" t="s">
        <v>854</v>
      </c>
      <c r="BO3271" s="61" t="s">
        <v>4374</v>
      </c>
      <c r="BU3271" s="61" t="s">
        <v>7612</v>
      </c>
      <c r="BV3271" s="61" t="s">
        <v>854</v>
      </c>
      <c r="BW3271" s="61" t="s">
        <v>4374</v>
      </c>
    </row>
    <row r="3272" spans="51:75">
      <c r="AY3272" s="89" t="e">
        <f>VLOOKUP(C3272,#REF!, 2,FALSE)</f>
        <v>#REF!</v>
      </c>
      <c r="BM3272" s="61" t="s">
        <v>1351</v>
      </c>
      <c r="BN3272" s="61" t="s">
        <v>671</v>
      </c>
      <c r="BO3272" s="61" t="s">
        <v>7613</v>
      </c>
      <c r="BU3272" s="61" t="s">
        <v>1351</v>
      </c>
      <c r="BV3272" s="61" t="s">
        <v>671</v>
      </c>
      <c r="BW3272" s="61" t="s">
        <v>7613</v>
      </c>
    </row>
    <row r="3273" spans="51:75">
      <c r="AY3273" s="89" t="e">
        <f>VLOOKUP(C3273,#REF!, 2,FALSE)</f>
        <v>#REF!</v>
      </c>
      <c r="BM3273" s="61" t="s">
        <v>7614</v>
      </c>
      <c r="BN3273" s="61" t="s">
        <v>1344</v>
      </c>
      <c r="BO3273" s="61" t="s">
        <v>7615</v>
      </c>
      <c r="BU3273" s="61" t="s">
        <v>7614</v>
      </c>
      <c r="BV3273" s="61" t="s">
        <v>1344</v>
      </c>
      <c r="BW3273" s="61" t="s">
        <v>7615</v>
      </c>
    </row>
    <row r="3274" spans="51:75">
      <c r="AY3274" s="89" t="e">
        <f>VLOOKUP(C3274,#REF!, 2,FALSE)</f>
        <v>#REF!</v>
      </c>
      <c r="BM3274" s="61" t="s">
        <v>7617</v>
      </c>
      <c r="BN3274" s="61" t="s">
        <v>641</v>
      </c>
      <c r="BO3274" s="61" t="s">
        <v>7618</v>
      </c>
      <c r="BU3274" s="61" t="s">
        <v>7617</v>
      </c>
      <c r="BV3274" s="61" t="s">
        <v>641</v>
      </c>
      <c r="BW3274" s="61" t="s">
        <v>7618</v>
      </c>
    </row>
    <row r="3275" spans="51:75">
      <c r="AY3275" s="89" t="e">
        <f>VLOOKUP(C3275,#REF!, 2,FALSE)</f>
        <v>#REF!</v>
      </c>
      <c r="BM3275" s="61" t="s">
        <v>7620</v>
      </c>
      <c r="BN3275" s="61" t="s">
        <v>664</v>
      </c>
      <c r="BO3275" s="61" t="s">
        <v>715</v>
      </c>
      <c r="BU3275" s="61" t="s">
        <v>7620</v>
      </c>
      <c r="BV3275" s="61" t="s">
        <v>664</v>
      </c>
      <c r="BW3275" s="61" t="s">
        <v>715</v>
      </c>
    </row>
    <row r="3276" spans="51:75">
      <c r="AY3276" s="89" t="e">
        <f>VLOOKUP(C3276,#REF!, 2,FALSE)</f>
        <v>#REF!</v>
      </c>
      <c r="BM3276" s="61" t="s">
        <v>7621</v>
      </c>
      <c r="BN3276" s="61" t="s">
        <v>615</v>
      </c>
      <c r="BO3276" s="61" t="s">
        <v>7622</v>
      </c>
      <c r="BU3276" s="61" t="s">
        <v>7621</v>
      </c>
      <c r="BV3276" s="61" t="s">
        <v>615</v>
      </c>
      <c r="BW3276" s="61" t="s">
        <v>7622</v>
      </c>
    </row>
    <row r="3277" spans="51:75">
      <c r="AY3277" s="89" t="e">
        <f>VLOOKUP(C3277,#REF!, 2,FALSE)</f>
        <v>#REF!</v>
      </c>
      <c r="BM3277" s="61" t="s">
        <v>7623</v>
      </c>
      <c r="BN3277" s="61" t="s">
        <v>668</v>
      </c>
      <c r="BO3277" s="61" t="s">
        <v>7625</v>
      </c>
      <c r="BU3277" s="61" t="s">
        <v>7623</v>
      </c>
      <c r="BV3277" s="61" t="s">
        <v>668</v>
      </c>
      <c r="BW3277" s="61" t="s">
        <v>7625</v>
      </c>
    </row>
    <row r="3278" spans="51:75">
      <c r="AY3278" s="89" t="e">
        <f>VLOOKUP(C3278,#REF!, 2,FALSE)</f>
        <v>#REF!</v>
      </c>
      <c r="BM3278" s="61" t="s">
        <v>7627</v>
      </c>
      <c r="BN3278" s="61" t="s">
        <v>2981</v>
      </c>
      <c r="BO3278" s="61" t="s">
        <v>7628</v>
      </c>
      <c r="BU3278" s="61" t="s">
        <v>7627</v>
      </c>
      <c r="BV3278" s="61" t="s">
        <v>2981</v>
      </c>
      <c r="BW3278" s="61" t="s">
        <v>7628</v>
      </c>
    </row>
    <row r="3279" spans="51:75">
      <c r="AY3279" s="89" t="e">
        <f>VLOOKUP(C3279,#REF!, 2,FALSE)</f>
        <v>#REF!</v>
      </c>
      <c r="BM3279" s="61" t="s">
        <v>7629</v>
      </c>
      <c r="BN3279" s="61" t="s">
        <v>777</v>
      </c>
      <c r="BO3279" s="61" t="s">
        <v>3083</v>
      </c>
      <c r="BU3279" s="61" t="s">
        <v>7629</v>
      </c>
      <c r="BV3279" s="61" t="s">
        <v>777</v>
      </c>
      <c r="BW3279" s="61" t="s">
        <v>3083</v>
      </c>
    </row>
    <row r="3280" spans="51:75">
      <c r="AY3280" s="89" t="e">
        <f>VLOOKUP(C3280,#REF!, 2,FALSE)</f>
        <v>#REF!</v>
      </c>
      <c r="BM3280" s="61" t="s">
        <v>1352</v>
      </c>
      <c r="BN3280" s="61" t="s">
        <v>3204</v>
      </c>
      <c r="BO3280" s="61" t="s">
        <v>6804</v>
      </c>
      <c r="BU3280" s="61" t="s">
        <v>1352</v>
      </c>
      <c r="BV3280" s="61" t="s">
        <v>3204</v>
      </c>
      <c r="BW3280" s="61" t="s">
        <v>6804</v>
      </c>
    </row>
    <row r="3281" spans="51:75">
      <c r="AY3281" s="89" t="e">
        <f>VLOOKUP(C3281,#REF!, 2,FALSE)</f>
        <v>#REF!</v>
      </c>
      <c r="BM3281" s="61" t="s">
        <v>7631</v>
      </c>
      <c r="BN3281" s="61" t="s">
        <v>664</v>
      </c>
      <c r="BO3281" s="61" t="s">
        <v>2361</v>
      </c>
      <c r="BU3281" s="61" t="s">
        <v>7631</v>
      </c>
      <c r="BV3281" s="61" t="s">
        <v>664</v>
      </c>
      <c r="BW3281" s="61" t="s">
        <v>2361</v>
      </c>
    </row>
    <row r="3282" spans="51:75">
      <c r="AY3282" s="89" t="e">
        <f>VLOOKUP(C3282,#REF!, 2,FALSE)</f>
        <v>#REF!</v>
      </c>
      <c r="BM3282" s="61" t="s">
        <v>105</v>
      </c>
      <c r="BN3282" s="61" t="s">
        <v>664</v>
      </c>
      <c r="BO3282" s="61" t="s">
        <v>5407</v>
      </c>
      <c r="BU3282" s="61" t="s">
        <v>105</v>
      </c>
      <c r="BV3282" s="61" t="s">
        <v>664</v>
      </c>
      <c r="BW3282" s="61" t="s">
        <v>5407</v>
      </c>
    </row>
    <row r="3283" spans="51:75">
      <c r="AY3283" s="89" t="e">
        <f>VLOOKUP(C3283,#REF!, 2,FALSE)</f>
        <v>#REF!</v>
      </c>
      <c r="BM3283" s="61" t="s">
        <v>7632</v>
      </c>
      <c r="BN3283" s="61" t="s">
        <v>733</v>
      </c>
      <c r="BO3283" s="61" t="s">
        <v>3397</v>
      </c>
      <c r="BU3283" s="61" t="s">
        <v>7632</v>
      </c>
      <c r="BV3283" s="61" t="s">
        <v>733</v>
      </c>
      <c r="BW3283" s="61" t="s">
        <v>3397</v>
      </c>
    </row>
    <row r="3284" spans="51:75">
      <c r="AY3284" s="89" t="e">
        <f>VLOOKUP(C3284,#REF!, 2,FALSE)</f>
        <v>#REF!</v>
      </c>
      <c r="BM3284" s="61" t="s">
        <v>126</v>
      </c>
      <c r="BN3284" s="61" t="s">
        <v>3047</v>
      </c>
      <c r="BO3284" s="61" t="s">
        <v>7633</v>
      </c>
      <c r="BU3284" s="61" t="s">
        <v>126</v>
      </c>
      <c r="BV3284" s="61" t="s">
        <v>3047</v>
      </c>
      <c r="BW3284" s="61" t="s">
        <v>7633</v>
      </c>
    </row>
    <row r="3285" spans="51:75">
      <c r="AY3285" s="89" t="e">
        <f>VLOOKUP(C3285,#REF!, 2,FALSE)</f>
        <v>#REF!</v>
      </c>
      <c r="BM3285" s="61" t="s">
        <v>7634</v>
      </c>
      <c r="BN3285" s="61" t="s">
        <v>3204</v>
      </c>
      <c r="BO3285" s="61" t="s">
        <v>7388</v>
      </c>
      <c r="BU3285" s="61" t="s">
        <v>7634</v>
      </c>
      <c r="BV3285" s="61" t="s">
        <v>3204</v>
      </c>
      <c r="BW3285" s="61" t="s">
        <v>7388</v>
      </c>
    </row>
    <row r="3286" spans="51:75">
      <c r="AY3286" s="89" t="e">
        <f>VLOOKUP(C3286,#REF!, 2,FALSE)</f>
        <v>#REF!</v>
      </c>
      <c r="BM3286" s="61" t="s">
        <v>1353</v>
      </c>
      <c r="BN3286" s="61" t="s">
        <v>641</v>
      </c>
      <c r="BO3286" s="61" t="s">
        <v>1659</v>
      </c>
      <c r="BU3286" s="61" t="s">
        <v>1353</v>
      </c>
      <c r="BV3286" s="61" t="s">
        <v>641</v>
      </c>
      <c r="BW3286" s="61" t="s">
        <v>1659</v>
      </c>
    </row>
    <row r="3287" spans="51:75">
      <c r="AY3287" s="89" t="e">
        <f>VLOOKUP(C3287,#REF!, 2,FALSE)</f>
        <v>#REF!</v>
      </c>
      <c r="BM3287" s="61" t="s">
        <v>7636</v>
      </c>
      <c r="BN3287" s="61" t="s">
        <v>3204</v>
      </c>
      <c r="BO3287" s="61" t="s">
        <v>7388</v>
      </c>
      <c r="BU3287" s="61" t="s">
        <v>7636</v>
      </c>
      <c r="BV3287" s="61" t="s">
        <v>3204</v>
      </c>
      <c r="BW3287" s="61" t="s">
        <v>7388</v>
      </c>
    </row>
    <row r="3288" spans="51:75">
      <c r="AY3288" s="89" t="e">
        <f>VLOOKUP(C3288,#REF!, 2,FALSE)</f>
        <v>#REF!</v>
      </c>
      <c r="BM3288" s="61" t="s">
        <v>7637</v>
      </c>
      <c r="BN3288" s="61" t="s">
        <v>864</v>
      </c>
      <c r="BO3288" s="61" t="s">
        <v>731</v>
      </c>
      <c r="BU3288" s="61" t="s">
        <v>7637</v>
      </c>
      <c r="BV3288" s="61" t="s">
        <v>864</v>
      </c>
      <c r="BW3288" s="61" t="s">
        <v>731</v>
      </c>
    </row>
    <row r="3289" spans="51:75">
      <c r="AY3289" s="89" t="e">
        <f>VLOOKUP(C3289,#REF!, 2,FALSE)</f>
        <v>#REF!</v>
      </c>
      <c r="BM3289" s="61" t="s">
        <v>7638</v>
      </c>
      <c r="BN3289" s="61" t="s">
        <v>3204</v>
      </c>
      <c r="BO3289" s="61" t="s">
        <v>2394</v>
      </c>
      <c r="BU3289" s="61" t="s">
        <v>7638</v>
      </c>
      <c r="BV3289" s="61" t="s">
        <v>3204</v>
      </c>
      <c r="BW3289" s="61" t="s">
        <v>2394</v>
      </c>
    </row>
    <row r="3290" spans="51:75">
      <c r="AY3290" s="89" t="e">
        <f>VLOOKUP(C3290,#REF!, 2,FALSE)</f>
        <v>#REF!</v>
      </c>
      <c r="BM3290" s="61" t="s">
        <v>7639</v>
      </c>
      <c r="BN3290" s="61" t="s">
        <v>721</v>
      </c>
      <c r="BO3290" s="61" t="s">
        <v>699</v>
      </c>
      <c r="BU3290" s="61" t="s">
        <v>7639</v>
      </c>
      <c r="BV3290" s="61" t="s">
        <v>721</v>
      </c>
      <c r="BW3290" s="61" t="s">
        <v>699</v>
      </c>
    </row>
    <row r="3291" spans="51:75">
      <c r="AY3291" s="89" t="e">
        <f>VLOOKUP(C3291,#REF!, 2,FALSE)</f>
        <v>#REF!</v>
      </c>
      <c r="BM3291" s="61" t="s">
        <v>1354</v>
      </c>
      <c r="BN3291" s="61" t="s">
        <v>717</v>
      </c>
      <c r="BO3291" s="61" t="s">
        <v>694</v>
      </c>
      <c r="BU3291" s="61" t="s">
        <v>1354</v>
      </c>
      <c r="BV3291" s="61" t="s">
        <v>717</v>
      </c>
      <c r="BW3291" s="61" t="s">
        <v>694</v>
      </c>
    </row>
    <row r="3292" spans="51:75">
      <c r="AY3292" s="89" t="e">
        <f>VLOOKUP(C3292,#REF!, 2,FALSE)</f>
        <v>#REF!</v>
      </c>
      <c r="BM3292" s="61" t="s">
        <v>7640</v>
      </c>
      <c r="BN3292" s="61" t="s">
        <v>3204</v>
      </c>
      <c r="BO3292" s="61" t="s">
        <v>1427</v>
      </c>
      <c r="BU3292" s="61" t="s">
        <v>7640</v>
      </c>
      <c r="BV3292" s="61" t="s">
        <v>3204</v>
      </c>
      <c r="BW3292" s="61" t="s">
        <v>1427</v>
      </c>
    </row>
    <row r="3293" spans="51:75">
      <c r="AY3293" s="89" t="e">
        <f>VLOOKUP(C3293,#REF!, 2,FALSE)</f>
        <v>#REF!</v>
      </c>
      <c r="BM3293" s="61" t="s">
        <v>7641</v>
      </c>
      <c r="BN3293" s="61" t="s">
        <v>3204</v>
      </c>
      <c r="BO3293" s="61" t="s">
        <v>3973</v>
      </c>
      <c r="BU3293" s="61" t="s">
        <v>7641</v>
      </c>
      <c r="BV3293" s="61" t="s">
        <v>3204</v>
      </c>
      <c r="BW3293" s="61" t="s">
        <v>3973</v>
      </c>
    </row>
    <row r="3294" spans="51:75">
      <c r="AY3294" s="89" t="e">
        <f>VLOOKUP(C3294,#REF!, 2,FALSE)</f>
        <v>#REF!</v>
      </c>
      <c r="BM3294" s="61" t="s">
        <v>7642</v>
      </c>
      <c r="BN3294" s="61" t="s">
        <v>3204</v>
      </c>
      <c r="BO3294" s="61" t="s">
        <v>699</v>
      </c>
      <c r="BU3294" s="61" t="s">
        <v>7642</v>
      </c>
      <c r="BV3294" s="61" t="s">
        <v>3204</v>
      </c>
      <c r="BW3294" s="61" t="s">
        <v>699</v>
      </c>
    </row>
    <row r="3295" spans="51:75">
      <c r="AY3295" s="89" t="e">
        <f>VLOOKUP(C3295,#REF!, 2,FALSE)</f>
        <v>#REF!</v>
      </c>
      <c r="BM3295" s="61" t="s">
        <v>7643</v>
      </c>
      <c r="BN3295" s="61" t="s">
        <v>3007</v>
      </c>
      <c r="BO3295" s="61" t="s">
        <v>1445</v>
      </c>
      <c r="BU3295" s="61" t="s">
        <v>7643</v>
      </c>
      <c r="BV3295" s="61" t="s">
        <v>3007</v>
      </c>
      <c r="BW3295" s="61" t="s">
        <v>1445</v>
      </c>
    </row>
    <row r="3296" spans="51:75">
      <c r="AY3296" s="89" t="e">
        <f>VLOOKUP(C3296,#REF!, 2,FALSE)</f>
        <v>#REF!</v>
      </c>
      <c r="BM3296" s="61" t="s">
        <v>7644</v>
      </c>
      <c r="BN3296" s="61" t="s">
        <v>1344</v>
      </c>
      <c r="BO3296" s="61" t="s">
        <v>1399</v>
      </c>
      <c r="BU3296" s="61" t="s">
        <v>7644</v>
      </c>
      <c r="BV3296" s="61" t="s">
        <v>1344</v>
      </c>
      <c r="BW3296" s="61" t="s">
        <v>1399</v>
      </c>
    </row>
    <row r="3297" spans="51:75">
      <c r="AY3297" s="89" t="e">
        <f>VLOOKUP(C3297,#REF!, 2,FALSE)</f>
        <v>#REF!</v>
      </c>
      <c r="BM3297" s="61" t="s">
        <v>7645</v>
      </c>
      <c r="BN3297" s="61" t="s">
        <v>616</v>
      </c>
      <c r="BO3297" s="61" t="s">
        <v>7646</v>
      </c>
      <c r="BU3297" s="61" t="s">
        <v>7645</v>
      </c>
      <c r="BV3297" s="61" t="s">
        <v>616</v>
      </c>
      <c r="BW3297" s="61" t="s">
        <v>7646</v>
      </c>
    </row>
    <row r="3298" spans="51:75">
      <c r="AY3298" s="89" t="e">
        <f>VLOOKUP(C3298,#REF!, 2,FALSE)</f>
        <v>#REF!</v>
      </c>
      <c r="BM3298" s="61" t="s">
        <v>7647</v>
      </c>
      <c r="BN3298" s="61" t="s">
        <v>780</v>
      </c>
      <c r="BO3298" s="61" t="s">
        <v>7648</v>
      </c>
      <c r="BU3298" s="61" t="s">
        <v>7647</v>
      </c>
      <c r="BV3298" s="61" t="s">
        <v>780</v>
      </c>
      <c r="BW3298" s="61" t="s">
        <v>7648</v>
      </c>
    </row>
    <row r="3299" spans="51:75">
      <c r="AY3299" s="89" t="e">
        <f>VLOOKUP(C3299,#REF!, 2,FALSE)</f>
        <v>#REF!</v>
      </c>
      <c r="BM3299" s="61" t="s">
        <v>7650</v>
      </c>
      <c r="BN3299" s="61" t="s">
        <v>721</v>
      </c>
      <c r="BO3299" s="61" t="s">
        <v>1411</v>
      </c>
      <c r="BU3299" s="61" t="s">
        <v>7650</v>
      </c>
      <c r="BV3299" s="61" t="s">
        <v>721</v>
      </c>
      <c r="BW3299" s="61" t="s">
        <v>1411</v>
      </c>
    </row>
    <row r="3300" spans="51:75">
      <c r="AY3300" s="89" t="e">
        <f>VLOOKUP(C3300,#REF!, 2,FALSE)</f>
        <v>#REF!</v>
      </c>
      <c r="BM3300" s="61" t="s">
        <v>7651</v>
      </c>
      <c r="BN3300" s="61" t="s">
        <v>3007</v>
      </c>
      <c r="BO3300" s="61" t="s">
        <v>7652</v>
      </c>
      <c r="BU3300" s="61" t="s">
        <v>7651</v>
      </c>
      <c r="BV3300" s="61" t="s">
        <v>3007</v>
      </c>
      <c r="BW3300" s="61" t="s">
        <v>7652</v>
      </c>
    </row>
    <row r="3301" spans="51:75">
      <c r="AY3301" s="89" t="e">
        <f>VLOOKUP(C3301,#REF!, 2,FALSE)</f>
        <v>#REF!</v>
      </c>
      <c r="BM3301" s="61" t="s">
        <v>7653</v>
      </c>
      <c r="BN3301" s="61" t="s">
        <v>782</v>
      </c>
      <c r="BO3301" s="61" t="s">
        <v>6920</v>
      </c>
      <c r="BU3301" s="61" t="s">
        <v>7653</v>
      </c>
      <c r="BV3301" s="61" t="s">
        <v>782</v>
      </c>
      <c r="BW3301" s="61" t="s">
        <v>6920</v>
      </c>
    </row>
    <row r="3302" spans="51:75">
      <c r="AY3302" s="89" t="e">
        <f>VLOOKUP(C3302,#REF!, 2,FALSE)</f>
        <v>#REF!</v>
      </c>
      <c r="BM3302" s="61" t="s">
        <v>7654</v>
      </c>
      <c r="BN3302" s="61" t="s">
        <v>705</v>
      </c>
      <c r="BO3302" s="61" t="s">
        <v>7655</v>
      </c>
      <c r="BU3302" s="61" t="s">
        <v>7654</v>
      </c>
      <c r="BV3302" s="61" t="s">
        <v>705</v>
      </c>
      <c r="BW3302" s="61" t="s">
        <v>7655</v>
      </c>
    </row>
    <row r="3303" spans="51:75">
      <c r="AY3303" s="89" t="e">
        <f>VLOOKUP(C3303,#REF!, 2,FALSE)</f>
        <v>#REF!</v>
      </c>
      <c r="BM3303" s="61" t="s">
        <v>1355</v>
      </c>
      <c r="BN3303" s="61" t="s">
        <v>639</v>
      </c>
      <c r="BO3303" s="61" t="s">
        <v>7656</v>
      </c>
      <c r="BU3303" s="61" t="s">
        <v>1355</v>
      </c>
      <c r="BV3303" s="61" t="s">
        <v>639</v>
      </c>
      <c r="BW3303" s="61" t="s">
        <v>7656</v>
      </c>
    </row>
    <row r="3304" spans="51:75">
      <c r="AY3304" s="89" t="e">
        <f>VLOOKUP(C3304,#REF!, 2,FALSE)</f>
        <v>#REF!</v>
      </c>
      <c r="BM3304" s="61" t="s">
        <v>7657</v>
      </c>
      <c r="BN3304" s="61" t="s">
        <v>671</v>
      </c>
      <c r="BO3304" s="61" t="s">
        <v>7658</v>
      </c>
      <c r="BU3304" s="61" t="s">
        <v>7657</v>
      </c>
      <c r="BV3304" s="61" t="s">
        <v>671</v>
      </c>
      <c r="BW3304" s="61" t="s">
        <v>7658</v>
      </c>
    </row>
    <row r="3305" spans="51:75">
      <c r="AY3305" s="89" t="e">
        <f>VLOOKUP(C3305,#REF!, 2,FALSE)</f>
        <v>#REF!</v>
      </c>
      <c r="BM3305" s="61" t="s">
        <v>7659</v>
      </c>
      <c r="BN3305" s="61" t="s">
        <v>3204</v>
      </c>
      <c r="BO3305" s="61" t="s">
        <v>7660</v>
      </c>
      <c r="BU3305" s="61" t="s">
        <v>7659</v>
      </c>
      <c r="BV3305" s="61" t="s">
        <v>3204</v>
      </c>
      <c r="BW3305" s="61" t="s">
        <v>7660</v>
      </c>
    </row>
    <row r="3306" spans="51:75">
      <c r="AY3306" s="89" t="e">
        <f>VLOOKUP(C3306,#REF!, 2,FALSE)</f>
        <v>#REF!</v>
      </c>
      <c r="BM3306" s="61" t="s">
        <v>7661</v>
      </c>
      <c r="BN3306" s="61" t="s">
        <v>664</v>
      </c>
      <c r="BO3306" s="61" t="s">
        <v>3349</v>
      </c>
      <c r="BU3306" s="61" t="s">
        <v>7661</v>
      </c>
      <c r="BV3306" s="61" t="s">
        <v>664</v>
      </c>
      <c r="BW3306" s="61" t="s">
        <v>3349</v>
      </c>
    </row>
    <row r="3307" spans="51:75">
      <c r="AY3307" s="89" t="e">
        <f>VLOOKUP(C3307,#REF!, 2,FALSE)</f>
        <v>#REF!</v>
      </c>
      <c r="BM3307" s="61" t="s">
        <v>7662</v>
      </c>
      <c r="BN3307" s="61" t="s">
        <v>3204</v>
      </c>
      <c r="BO3307" s="61" t="s">
        <v>7664</v>
      </c>
      <c r="BU3307" s="61" t="s">
        <v>7662</v>
      </c>
      <c r="BV3307" s="61" t="s">
        <v>3204</v>
      </c>
      <c r="BW3307" s="61" t="s">
        <v>7664</v>
      </c>
    </row>
    <row r="3308" spans="51:75">
      <c r="AY3308" s="89" t="e">
        <f>VLOOKUP(C3308,#REF!, 2,FALSE)</f>
        <v>#REF!</v>
      </c>
      <c r="BM3308" s="61" t="s">
        <v>7665</v>
      </c>
      <c r="BN3308" s="61" t="s">
        <v>3204</v>
      </c>
      <c r="BO3308" s="61" t="s">
        <v>7666</v>
      </c>
      <c r="BU3308" s="61" t="s">
        <v>7665</v>
      </c>
      <c r="BV3308" s="61" t="s">
        <v>3204</v>
      </c>
      <c r="BW3308" s="61" t="s">
        <v>7666</v>
      </c>
    </row>
    <row r="3309" spans="51:75">
      <c r="AY3309" s="89" t="e">
        <f>VLOOKUP(C3309,#REF!, 2,FALSE)</f>
        <v>#REF!</v>
      </c>
      <c r="BM3309" s="61" t="s">
        <v>7667</v>
      </c>
      <c r="BN3309" s="61" t="s">
        <v>3204</v>
      </c>
      <c r="BO3309" s="61" t="s">
        <v>699</v>
      </c>
      <c r="BU3309" s="61" t="s">
        <v>7667</v>
      </c>
      <c r="BV3309" s="61" t="s">
        <v>3204</v>
      </c>
      <c r="BW3309" s="61" t="s">
        <v>699</v>
      </c>
    </row>
    <row r="3310" spans="51:75">
      <c r="AY3310" s="89" t="e">
        <f>VLOOKUP(C3310,#REF!, 2,FALSE)</f>
        <v>#REF!</v>
      </c>
      <c r="BM3310" s="61" t="s">
        <v>7668</v>
      </c>
      <c r="BN3310" s="61" t="s">
        <v>3204</v>
      </c>
      <c r="BO3310" s="61" t="s">
        <v>4409</v>
      </c>
      <c r="BU3310" s="61" t="s">
        <v>7668</v>
      </c>
      <c r="BV3310" s="61" t="s">
        <v>3204</v>
      </c>
      <c r="BW3310" s="61" t="s">
        <v>4409</v>
      </c>
    </row>
    <row r="3311" spans="51:75">
      <c r="AY3311" s="89" t="e">
        <f>VLOOKUP(C3311,#REF!, 2,FALSE)</f>
        <v>#REF!</v>
      </c>
      <c r="BM3311" s="61" t="s">
        <v>7669</v>
      </c>
      <c r="BN3311" s="61" t="s">
        <v>864</v>
      </c>
      <c r="BO3311" s="61" t="s">
        <v>629</v>
      </c>
      <c r="BU3311" s="61" t="s">
        <v>7669</v>
      </c>
      <c r="BV3311" s="61" t="s">
        <v>864</v>
      </c>
      <c r="BW3311" s="61" t="s">
        <v>629</v>
      </c>
    </row>
    <row r="3312" spans="51:75">
      <c r="AY3312" s="89" t="e">
        <f>VLOOKUP(C3312,#REF!, 2,FALSE)</f>
        <v>#REF!</v>
      </c>
      <c r="BM3312" s="61" t="s">
        <v>125</v>
      </c>
      <c r="BN3312" s="61" t="s">
        <v>721</v>
      </c>
      <c r="BO3312" s="61" t="s">
        <v>7670</v>
      </c>
      <c r="BU3312" s="61" t="s">
        <v>125</v>
      </c>
      <c r="BV3312" s="61" t="s">
        <v>721</v>
      </c>
      <c r="BW3312" s="61" t="s">
        <v>7670</v>
      </c>
    </row>
    <row r="3313" spans="51:75">
      <c r="AY3313" s="89" t="e">
        <f>VLOOKUP(C3313,#REF!, 2,FALSE)</f>
        <v>#REF!</v>
      </c>
      <c r="BM3313" s="61" t="s">
        <v>7671</v>
      </c>
      <c r="BN3313" s="61" t="s">
        <v>721</v>
      </c>
      <c r="BO3313" s="61" t="s">
        <v>2172</v>
      </c>
      <c r="BU3313" s="61" t="s">
        <v>7671</v>
      </c>
      <c r="BV3313" s="61" t="s">
        <v>721</v>
      </c>
      <c r="BW3313" s="61" t="s">
        <v>2172</v>
      </c>
    </row>
    <row r="3314" spans="51:75">
      <c r="AY3314" s="89" t="e">
        <f>VLOOKUP(C3314,#REF!, 2,FALSE)</f>
        <v>#REF!</v>
      </c>
      <c r="BM3314" s="61" t="s">
        <v>7672</v>
      </c>
      <c r="BN3314" s="61" t="s">
        <v>851</v>
      </c>
      <c r="BO3314" s="61" t="s">
        <v>4128</v>
      </c>
      <c r="BU3314" s="61" t="s">
        <v>7672</v>
      </c>
      <c r="BV3314" s="61" t="s">
        <v>851</v>
      </c>
      <c r="BW3314" s="61" t="s">
        <v>4128</v>
      </c>
    </row>
    <row r="3315" spans="51:75">
      <c r="AY3315" s="89" t="e">
        <f>VLOOKUP(C3315,#REF!, 2,FALSE)</f>
        <v>#REF!</v>
      </c>
      <c r="BM3315" s="61" t="s">
        <v>7673</v>
      </c>
      <c r="BN3315" s="61" t="s">
        <v>2981</v>
      </c>
      <c r="BO3315" s="61" t="s">
        <v>5866</v>
      </c>
      <c r="BU3315" s="61" t="s">
        <v>7673</v>
      </c>
      <c r="BV3315" s="61" t="s">
        <v>2981</v>
      </c>
      <c r="BW3315" s="61" t="s">
        <v>5866</v>
      </c>
    </row>
    <row r="3316" spans="51:75">
      <c r="AY3316" s="89" t="e">
        <f>VLOOKUP(C3316,#REF!, 2,FALSE)</f>
        <v>#REF!</v>
      </c>
      <c r="BM3316" s="61" t="s">
        <v>1356</v>
      </c>
      <c r="BN3316" s="61" t="s">
        <v>3204</v>
      </c>
      <c r="BO3316" s="61" t="s">
        <v>620</v>
      </c>
      <c r="BU3316" s="61" t="s">
        <v>1356</v>
      </c>
      <c r="BV3316" s="61" t="s">
        <v>3204</v>
      </c>
      <c r="BW3316" s="61" t="s">
        <v>620</v>
      </c>
    </row>
    <row r="3317" spans="51:75">
      <c r="AY3317" s="89" t="e">
        <f>VLOOKUP(C3317,#REF!, 2,FALSE)</f>
        <v>#REF!</v>
      </c>
      <c r="BM3317" s="61" t="s">
        <v>7674</v>
      </c>
      <c r="BN3317" s="61" t="s">
        <v>3204</v>
      </c>
      <c r="BO3317" s="61" t="s">
        <v>629</v>
      </c>
      <c r="BU3317" s="61" t="s">
        <v>7674</v>
      </c>
      <c r="BV3317" s="61" t="s">
        <v>3204</v>
      </c>
      <c r="BW3317" s="61" t="s">
        <v>629</v>
      </c>
    </row>
    <row r="3318" spans="51:75">
      <c r="AY3318" s="89" t="e">
        <f>VLOOKUP(C3318,#REF!, 2,FALSE)</f>
        <v>#REF!</v>
      </c>
      <c r="BM3318" s="61" t="s">
        <v>7675</v>
      </c>
      <c r="BN3318" s="61" t="s">
        <v>3204</v>
      </c>
      <c r="BO3318" s="61" t="s">
        <v>694</v>
      </c>
      <c r="BU3318" s="61" t="s">
        <v>7675</v>
      </c>
      <c r="BV3318" s="61" t="s">
        <v>3204</v>
      </c>
      <c r="BW3318" s="61" t="s">
        <v>694</v>
      </c>
    </row>
    <row r="3319" spans="51:75">
      <c r="AY3319" s="89" t="e">
        <f>VLOOKUP(C3319,#REF!, 2,FALSE)</f>
        <v>#REF!</v>
      </c>
      <c r="BM3319" s="61" t="s">
        <v>7676</v>
      </c>
      <c r="BN3319" s="61" t="s">
        <v>3204</v>
      </c>
      <c r="BO3319" s="61" t="s">
        <v>699</v>
      </c>
      <c r="BU3319" s="61" t="s">
        <v>7676</v>
      </c>
      <c r="BV3319" s="61" t="s">
        <v>3204</v>
      </c>
      <c r="BW3319" s="61" t="s">
        <v>699</v>
      </c>
    </row>
    <row r="3320" spans="51:75">
      <c r="AY3320" s="89" t="e">
        <f>VLOOKUP(C3320,#REF!, 2,FALSE)</f>
        <v>#REF!</v>
      </c>
      <c r="BM3320" s="61" t="s">
        <v>7677</v>
      </c>
      <c r="BN3320" s="61" t="s">
        <v>1141</v>
      </c>
      <c r="BO3320" s="61" t="s">
        <v>7678</v>
      </c>
      <c r="BU3320" s="61" t="s">
        <v>7677</v>
      </c>
      <c r="BV3320" s="61" t="s">
        <v>1141</v>
      </c>
      <c r="BW3320" s="61" t="s">
        <v>7678</v>
      </c>
    </row>
    <row r="3321" spans="51:75">
      <c r="AY3321" s="89" t="e">
        <f>VLOOKUP(C3321,#REF!, 2,FALSE)</f>
        <v>#REF!</v>
      </c>
      <c r="BM3321" s="61" t="s">
        <v>7679</v>
      </c>
      <c r="BN3321" s="61" t="s">
        <v>3204</v>
      </c>
      <c r="BO3321" s="61" t="s">
        <v>699</v>
      </c>
      <c r="BU3321" s="61" t="s">
        <v>7679</v>
      </c>
      <c r="BV3321" s="61" t="s">
        <v>3204</v>
      </c>
      <c r="BW3321" s="61" t="s">
        <v>699</v>
      </c>
    </row>
    <row r="3322" spans="51:75">
      <c r="AY3322" s="89" t="e">
        <f>VLOOKUP(C3322,#REF!, 2,FALSE)</f>
        <v>#REF!</v>
      </c>
      <c r="BM3322" s="61" t="s">
        <v>1357</v>
      </c>
      <c r="BN3322" s="61" t="s">
        <v>3204</v>
      </c>
      <c r="BO3322" s="61" t="s">
        <v>699</v>
      </c>
      <c r="BU3322" s="61" t="s">
        <v>1357</v>
      </c>
      <c r="BV3322" s="61" t="s">
        <v>3204</v>
      </c>
      <c r="BW3322" s="61" t="s">
        <v>699</v>
      </c>
    </row>
    <row r="3323" spans="51:75">
      <c r="AY3323" s="89" t="e">
        <f>VLOOKUP(C3323,#REF!, 2,FALSE)</f>
        <v>#REF!</v>
      </c>
      <c r="BM3323" s="61" t="s">
        <v>7681</v>
      </c>
      <c r="BN3323" s="61" t="s">
        <v>668</v>
      </c>
      <c r="BO3323" s="61" t="s">
        <v>1226</v>
      </c>
      <c r="BU3323" s="61" t="s">
        <v>7681</v>
      </c>
      <c r="BV3323" s="61" t="s">
        <v>668</v>
      </c>
      <c r="BW3323" s="61" t="s">
        <v>1226</v>
      </c>
    </row>
    <row r="3324" spans="51:75">
      <c r="AY3324" s="89" t="e">
        <f>VLOOKUP(C3324,#REF!, 2,FALSE)</f>
        <v>#REF!</v>
      </c>
      <c r="BM3324" s="61" t="s">
        <v>1358</v>
      </c>
      <c r="BN3324" s="61" t="s">
        <v>16993</v>
      </c>
      <c r="BO3324" s="61" t="s">
        <v>4799</v>
      </c>
      <c r="BU3324" s="61" t="s">
        <v>1358</v>
      </c>
      <c r="BV3324" s="61" t="s">
        <v>16993</v>
      </c>
      <c r="BW3324" s="61" t="s">
        <v>4799</v>
      </c>
    </row>
    <row r="3325" spans="51:75">
      <c r="AY3325" s="89" t="e">
        <f>VLOOKUP(C3325,#REF!, 2,FALSE)</f>
        <v>#REF!</v>
      </c>
      <c r="BM3325" s="61" t="s">
        <v>1359</v>
      </c>
      <c r="BN3325" s="61" t="s">
        <v>851</v>
      </c>
      <c r="BO3325" s="61" t="s">
        <v>5524</v>
      </c>
      <c r="BU3325" s="61" t="s">
        <v>1359</v>
      </c>
      <c r="BV3325" s="61" t="s">
        <v>851</v>
      </c>
      <c r="BW3325" s="61" t="s">
        <v>5524</v>
      </c>
    </row>
    <row r="3326" spans="51:75">
      <c r="AY3326" s="89" t="e">
        <f>VLOOKUP(C3326,#REF!, 2,FALSE)</f>
        <v>#REF!</v>
      </c>
      <c r="BM3326" s="61" t="s">
        <v>7682</v>
      </c>
      <c r="BN3326" s="61" t="s">
        <v>3047</v>
      </c>
      <c r="BO3326" s="61" t="s">
        <v>7683</v>
      </c>
      <c r="BU3326" s="61" t="s">
        <v>7682</v>
      </c>
      <c r="BV3326" s="61" t="s">
        <v>3047</v>
      </c>
      <c r="BW3326" s="61" t="s">
        <v>7683</v>
      </c>
    </row>
    <row r="3327" spans="51:75">
      <c r="AY3327" s="89" t="e">
        <f>VLOOKUP(C3327,#REF!, 2,FALSE)</f>
        <v>#REF!</v>
      </c>
      <c r="BM3327" s="61" t="s">
        <v>7684</v>
      </c>
      <c r="BN3327" s="61" t="s">
        <v>3007</v>
      </c>
      <c r="BO3327" s="61" t="s">
        <v>2100</v>
      </c>
      <c r="BU3327" s="61" t="s">
        <v>7684</v>
      </c>
      <c r="BV3327" s="61" t="s">
        <v>3007</v>
      </c>
      <c r="BW3327" s="61" t="s">
        <v>2100</v>
      </c>
    </row>
    <row r="3328" spans="51:75">
      <c r="AY3328" s="89" t="e">
        <f>VLOOKUP(C3328,#REF!, 2,FALSE)</f>
        <v>#REF!</v>
      </c>
      <c r="BM3328" s="61" t="s">
        <v>7685</v>
      </c>
      <c r="BN3328" s="61" t="s">
        <v>3204</v>
      </c>
      <c r="BO3328" s="61" t="s">
        <v>7686</v>
      </c>
      <c r="BU3328" s="61" t="s">
        <v>7685</v>
      </c>
      <c r="BV3328" s="61" t="s">
        <v>3204</v>
      </c>
      <c r="BW3328" s="61" t="s">
        <v>7686</v>
      </c>
    </row>
    <row r="3329" spans="51:75">
      <c r="AY3329" s="89" t="e">
        <f>VLOOKUP(C3329,#REF!, 2,FALSE)</f>
        <v>#REF!</v>
      </c>
      <c r="BM3329" s="61" t="s">
        <v>7687</v>
      </c>
      <c r="BN3329" s="61" t="s">
        <v>3085</v>
      </c>
      <c r="BO3329" s="61" t="s">
        <v>3763</v>
      </c>
      <c r="BU3329" s="61" t="s">
        <v>7687</v>
      </c>
      <c r="BV3329" s="61" t="s">
        <v>3085</v>
      </c>
      <c r="BW3329" s="61" t="s">
        <v>3763</v>
      </c>
    </row>
    <row r="3330" spans="51:75">
      <c r="AY3330" s="89" t="e">
        <f>VLOOKUP(C3330,#REF!, 2,FALSE)</f>
        <v>#REF!</v>
      </c>
      <c r="BM3330" s="61" t="s">
        <v>7688</v>
      </c>
      <c r="BN3330" s="61" t="s">
        <v>3030</v>
      </c>
      <c r="BO3330" s="61" t="s">
        <v>7505</v>
      </c>
      <c r="BU3330" s="61" t="s">
        <v>7688</v>
      </c>
      <c r="BV3330" s="61" t="s">
        <v>3030</v>
      </c>
      <c r="BW3330" s="61" t="s">
        <v>7505</v>
      </c>
    </row>
    <row r="3331" spans="51:75">
      <c r="AY3331" s="89" t="e">
        <f>VLOOKUP(C3331,#REF!, 2,FALSE)</f>
        <v>#REF!</v>
      </c>
      <c r="BM3331" s="61" t="s">
        <v>7689</v>
      </c>
      <c r="BN3331" s="61" t="s">
        <v>3030</v>
      </c>
      <c r="BO3331" s="61" t="s">
        <v>2480</v>
      </c>
      <c r="BU3331" s="61" t="s">
        <v>7689</v>
      </c>
      <c r="BV3331" s="61" t="s">
        <v>3030</v>
      </c>
      <c r="BW3331" s="61" t="s">
        <v>2480</v>
      </c>
    </row>
    <row r="3332" spans="51:75">
      <c r="AY3332" s="89" t="e">
        <f>VLOOKUP(C3332,#REF!, 2,FALSE)</f>
        <v>#REF!</v>
      </c>
      <c r="BM3332" s="61" t="s">
        <v>1360</v>
      </c>
      <c r="BN3332" s="61" t="s">
        <v>3254</v>
      </c>
      <c r="BO3332" s="61" t="s">
        <v>711</v>
      </c>
      <c r="BU3332" s="61" t="s">
        <v>1360</v>
      </c>
      <c r="BV3332" s="61" t="s">
        <v>3254</v>
      </c>
      <c r="BW3332" s="61" t="s">
        <v>711</v>
      </c>
    </row>
    <row r="3333" spans="51:75">
      <c r="AY3333" s="89" t="e">
        <f>VLOOKUP(C3333,#REF!, 2,FALSE)</f>
        <v>#REF!</v>
      </c>
      <c r="BM3333" s="61" t="s">
        <v>106</v>
      </c>
      <c r="BN3333" s="61" t="s">
        <v>1141</v>
      </c>
      <c r="BO3333" s="61" t="s">
        <v>5106</v>
      </c>
      <c r="BU3333" s="61" t="s">
        <v>106</v>
      </c>
      <c r="BV3333" s="61" t="s">
        <v>1141</v>
      </c>
      <c r="BW3333" s="61" t="s">
        <v>5106</v>
      </c>
    </row>
    <row r="3334" spans="51:75">
      <c r="AY3334" s="89" t="e">
        <f>VLOOKUP(C3334,#REF!, 2,FALSE)</f>
        <v>#REF!</v>
      </c>
      <c r="BM3334" s="61" t="s">
        <v>7690</v>
      </c>
      <c r="BN3334" s="61" t="s">
        <v>3047</v>
      </c>
      <c r="BO3334" s="61" t="s">
        <v>6729</v>
      </c>
      <c r="BU3334" s="61" t="s">
        <v>7690</v>
      </c>
      <c r="BV3334" s="61" t="s">
        <v>3047</v>
      </c>
      <c r="BW3334" s="61" t="s">
        <v>6729</v>
      </c>
    </row>
    <row r="3335" spans="51:75">
      <c r="AY3335" s="89" t="e">
        <f>VLOOKUP(C3335,#REF!, 2,FALSE)</f>
        <v>#REF!</v>
      </c>
      <c r="BM3335" s="61" t="s">
        <v>7691</v>
      </c>
      <c r="BN3335" s="61" t="s">
        <v>1141</v>
      </c>
      <c r="BO3335" s="61" t="s">
        <v>7692</v>
      </c>
      <c r="BU3335" s="61" t="s">
        <v>7691</v>
      </c>
      <c r="BV3335" s="61" t="s">
        <v>1141</v>
      </c>
      <c r="BW3335" s="61" t="s">
        <v>7692</v>
      </c>
    </row>
    <row r="3336" spans="51:75">
      <c r="AY3336" s="89" t="e">
        <f>VLOOKUP(C3336,#REF!, 2,FALSE)</f>
        <v>#REF!</v>
      </c>
      <c r="BM3336" s="61" t="s">
        <v>7693</v>
      </c>
      <c r="BN3336" s="61" t="s">
        <v>16993</v>
      </c>
      <c r="BO3336" s="61" t="s">
        <v>1752</v>
      </c>
      <c r="BU3336" s="61" t="s">
        <v>7693</v>
      </c>
      <c r="BV3336" s="61" t="s">
        <v>16993</v>
      </c>
      <c r="BW3336" s="61" t="s">
        <v>1752</v>
      </c>
    </row>
    <row r="3337" spans="51:75">
      <c r="AY3337" s="89" t="e">
        <f>VLOOKUP(C3337,#REF!, 2,FALSE)</f>
        <v>#REF!</v>
      </c>
      <c r="BM3337" s="61" t="s">
        <v>1361</v>
      </c>
      <c r="BN3337" s="61" t="s">
        <v>16993</v>
      </c>
      <c r="BO3337" s="61" t="s">
        <v>7694</v>
      </c>
      <c r="BU3337" s="61" t="s">
        <v>1361</v>
      </c>
      <c r="BV3337" s="61" t="s">
        <v>16993</v>
      </c>
      <c r="BW3337" s="61" t="s">
        <v>7694</v>
      </c>
    </row>
    <row r="3338" spans="51:75">
      <c r="AY3338" s="89" t="e">
        <f>VLOOKUP(C3338,#REF!, 2,FALSE)</f>
        <v>#REF!</v>
      </c>
      <c r="BM3338" s="61" t="s">
        <v>7695</v>
      </c>
      <c r="BN3338" s="61" t="s">
        <v>3254</v>
      </c>
      <c r="BO3338" s="61" t="s">
        <v>5282</v>
      </c>
      <c r="BU3338" s="61" t="s">
        <v>7695</v>
      </c>
      <c r="BV3338" s="61" t="s">
        <v>3254</v>
      </c>
      <c r="BW3338" s="61" t="s">
        <v>5282</v>
      </c>
    </row>
    <row r="3339" spans="51:75">
      <c r="AY3339" s="89" t="e">
        <f>VLOOKUP(C3339,#REF!, 2,FALSE)</f>
        <v>#REF!</v>
      </c>
      <c r="BM3339" s="61" t="s">
        <v>7696</v>
      </c>
      <c r="BN3339" s="61" t="s">
        <v>628</v>
      </c>
      <c r="BO3339" s="61" t="s">
        <v>7697</v>
      </c>
      <c r="BU3339" s="61" t="s">
        <v>7696</v>
      </c>
      <c r="BV3339" s="61" t="s">
        <v>628</v>
      </c>
      <c r="BW3339" s="61" t="s">
        <v>7697</v>
      </c>
    </row>
    <row r="3340" spans="51:75">
      <c r="AY3340" s="89" t="e">
        <f>VLOOKUP(C3340,#REF!, 2,FALSE)</f>
        <v>#REF!</v>
      </c>
      <c r="BM3340" s="61" t="s">
        <v>1362</v>
      </c>
      <c r="BN3340" s="61" t="s">
        <v>3254</v>
      </c>
      <c r="BO3340" s="61" t="s">
        <v>1057</v>
      </c>
      <c r="BU3340" s="61" t="s">
        <v>1362</v>
      </c>
      <c r="BV3340" s="61" t="s">
        <v>3254</v>
      </c>
      <c r="BW3340" s="61" t="s">
        <v>1057</v>
      </c>
    </row>
    <row r="3341" spans="51:75">
      <c r="AY3341" s="89" t="e">
        <f>VLOOKUP(C3341,#REF!, 2,FALSE)</f>
        <v>#REF!</v>
      </c>
      <c r="BM3341" s="61" t="s">
        <v>7698</v>
      </c>
      <c r="BN3341" s="61" t="s">
        <v>3007</v>
      </c>
      <c r="BO3341" s="61" t="s">
        <v>5107</v>
      </c>
      <c r="BU3341" s="61" t="s">
        <v>7698</v>
      </c>
      <c r="BV3341" s="61" t="s">
        <v>3007</v>
      </c>
      <c r="BW3341" s="61" t="s">
        <v>5107</v>
      </c>
    </row>
    <row r="3342" spans="51:75">
      <c r="AY3342" s="89" t="e">
        <f>VLOOKUP(C3342,#REF!, 2,FALSE)</f>
        <v>#REF!</v>
      </c>
      <c r="BM3342" s="61" t="s">
        <v>7699</v>
      </c>
      <c r="BN3342" s="61" t="s">
        <v>1344</v>
      </c>
      <c r="BO3342" s="61" t="s">
        <v>5520</v>
      </c>
      <c r="BU3342" s="61" t="s">
        <v>7699</v>
      </c>
      <c r="BV3342" s="61" t="s">
        <v>1344</v>
      </c>
      <c r="BW3342" s="61" t="s">
        <v>5520</v>
      </c>
    </row>
    <row r="3343" spans="51:75">
      <c r="AY3343" s="89" t="e">
        <f>VLOOKUP(C3343,#REF!, 2,FALSE)</f>
        <v>#REF!</v>
      </c>
      <c r="BM3343" s="61" t="s">
        <v>7700</v>
      </c>
      <c r="BN3343" s="61" t="s">
        <v>1344</v>
      </c>
      <c r="BO3343" s="61" t="s">
        <v>7701</v>
      </c>
      <c r="BU3343" s="61" t="s">
        <v>7700</v>
      </c>
      <c r="BV3343" s="61" t="s">
        <v>1344</v>
      </c>
      <c r="BW3343" s="61" t="s">
        <v>7701</v>
      </c>
    </row>
    <row r="3344" spans="51:75">
      <c r="AY3344" s="89" t="e">
        <f>VLOOKUP(C3344,#REF!, 2,FALSE)</f>
        <v>#REF!</v>
      </c>
      <c r="BM3344" s="61" t="s">
        <v>7702</v>
      </c>
      <c r="BN3344" s="61" t="s">
        <v>3007</v>
      </c>
      <c r="BO3344" s="61" t="s">
        <v>3577</v>
      </c>
      <c r="BU3344" s="61" t="s">
        <v>7702</v>
      </c>
      <c r="BV3344" s="61" t="s">
        <v>3007</v>
      </c>
      <c r="BW3344" s="61" t="s">
        <v>3577</v>
      </c>
    </row>
    <row r="3345" spans="51:75">
      <c r="AY3345" s="89" t="e">
        <f>VLOOKUP(C3345,#REF!, 2,FALSE)</f>
        <v>#REF!</v>
      </c>
      <c r="BM3345" s="61" t="s">
        <v>7703</v>
      </c>
      <c r="BN3345" s="61" t="s">
        <v>1141</v>
      </c>
      <c r="BO3345" s="61" t="s">
        <v>1602</v>
      </c>
      <c r="BU3345" s="61" t="s">
        <v>7703</v>
      </c>
      <c r="BV3345" s="61" t="s">
        <v>1141</v>
      </c>
      <c r="BW3345" s="61" t="s">
        <v>1602</v>
      </c>
    </row>
    <row r="3346" spans="51:75">
      <c r="AY3346" s="89" t="e">
        <f>VLOOKUP(C3346,#REF!, 2,FALSE)</f>
        <v>#REF!</v>
      </c>
      <c r="BM3346" s="61" t="s">
        <v>7704</v>
      </c>
      <c r="BN3346" s="61" t="s">
        <v>3204</v>
      </c>
      <c r="BO3346" s="61" t="s">
        <v>2889</v>
      </c>
      <c r="BU3346" s="61" t="s">
        <v>7704</v>
      </c>
      <c r="BV3346" s="61" t="s">
        <v>3204</v>
      </c>
      <c r="BW3346" s="61" t="s">
        <v>2889</v>
      </c>
    </row>
    <row r="3347" spans="51:75">
      <c r="AY3347" s="89" t="e">
        <f>VLOOKUP(C3347,#REF!, 2,FALSE)</f>
        <v>#REF!</v>
      </c>
      <c r="BM3347" s="61" t="s">
        <v>1363</v>
      </c>
      <c r="BN3347" s="61" t="s">
        <v>780</v>
      </c>
      <c r="BO3347" s="61" t="s">
        <v>7705</v>
      </c>
      <c r="BU3347" s="61" t="s">
        <v>1363</v>
      </c>
      <c r="BV3347" s="61" t="s">
        <v>780</v>
      </c>
      <c r="BW3347" s="61" t="s">
        <v>7705</v>
      </c>
    </row>
    <row r="3348" spans="51:75">
      <c r="AY3348" s="89" t="e">
        <f>VLOOKUP(C3348,#REF!, 2,FALSE)</f>
        <v>#REF!</v>
      </c>
      <c r="BM3348" s="61" t="s">
        <v>1364</v>
      </c>
      <c r="BN3348" s="61" t="s">
        <v>3204</v>
      </c>
      <c r="BO3348" s="61" t="s">
        <v>1232</v>
      </c>
      <c r="BU3348" s="61" t="s">
        <v>1364</v>
      </c>
      <c r="BV3348" s="61" t="s">
        <v>3204</v>
      </c>
      <c r="BW3348" s="61" t="s">
        <v>1232</v>
      </c>
    </row>
    <row r="3349" spans="51:75">
      <c r="AY3349" s="89" t="e">
        <f>VLOOKUP(C3349,#REF!, 2,FALSE)</f>
        <v>#REF!</v>
      </c>
      <c r="BM3349" s="61" t="s">
        <v>7706</v>
      </c>
      <c r="BN3349" s="61" t="s">
        <v>1344</v>
      </c>
      <c r="BO3349" s="61" t="s">
        <v>7707</v>
      </c>
      <c r="BU3349" s="61" t="s">
        <v>7706</v>
      </c>
      <c r="BV3349" s="61" t="s">
        <v>1344</v>
      </c>
      <c r="BW3349" s="61" t="s">
        <v>7707</v>
      </c>
    </row>
    <row r="3350" spans="51:75">
      <c r="AY3350" s="89" t="e">
        <f>VLOOKUP(C3350,#REF!, 2,FALSE)</f>
        <v>#REF!</v>
      </c>
      <c r="BM3350" s="61" t="s">
        <v>7708</v>
      </c>
      <c r="BN3350" s="61" t="s">
        <v>639</v>
      </c>
      <c r="BO3350" s="61" t="s">
        <v>7709</v>
      </c>
      <c r="BU3350" s="61" t="s">
        <v>7708</v>
      </c>
      <c r="BV3350" s="61" t="s">
        <v>639</v>
      </c>
      <c r="BW3350" s="61" t="s">
        <v>7709</v>
      </c>
    </row>
    <row r="3351" spans="51:75">
      <c r="AY3351" s="89" t="e">
        <f>VLOOKUP(C3351,#REF!, 2,FALSE)</f>
        <v>#REF!</v>
      </c>
      <c r="BM3351" s="61" t="s">
        <v>7710</v>
      </c>
      <c r="BN3351" s="61" t="s">
        <v>1274</v>
      </c>
      <c r="BO3351" s="61" t="s">
        <v>5097</v>
      </c>
      <c r="BU3351" s="61" t="s">
        <v>7710</v>
      </c>
      <c r="BV3351" s="61" t="s">
        <v>1274</v>
      </c>
      <c r="BW3351" s="61" t="s">
        <v>5097</v>
      </c>
    </row>
    <row r="3352" spans="51:75">
      <c r="AY3352" s="89" t="e">
        <f>VLOOKUP(C3352,#REF!, 2,FALSE)</f>
        <v>#REF!</v>
      </c>
      <c r="BM3352" s="61" t="s">
        <v>7712</v>
      </c>
      <c r="BN3352" s="61" t="s">
        <v>851</v>
      </c>
      <c r="BO3352" s="61" t="s">
        <v>7713</v>
      </c>
      <c r="BU3352" s="61" t="s">
        <v>7712</v>
      </c>
      <c r="BV3352" s="61" t="s">
        <v>851</v>
      </c>
      <c r="BW3352" s="61" t="s">
        <v>7713</v>
      </c>
    </row>
    <row r="3353" spans="51:75">
      <c r="AY3353" s="89" t="e">
        <f>VLOOKUP(C3353,#REF!, 2,FALSE)</f>
        <v>#REF!</v>
      </c>
      <c r="BM3353" s="61" t="s">
        <v>7714</v>
      </c>
      <c r="BN3353" s="61" t="s">
        <v>851</v>
      </c>
      <c r="BO3353" s="61" t="s">
        <v>5928</v>
      </c>
      <c r="BU3353" s="61" t="s">
        <v>7714</v>
      </c>
      <c r="BV3353" s="61" t="s">
        <v>851</v>
      </c>
      <c r="BW3353" s="61" t="s">
        <v>5928</v>
      </c>
    </row>
    <row r="3354" spans="51:75">
      <c r="AY3354" s="89" t="e">
        <f>VLOOKUP(C3354,#REF!, 2,FALSE)</f>
        <v>#REF!</v>
      </c>
      <c r="BM3354" s="61" t="s">
        <v>7715</v>
      </c>
      <c r="BN3354" s="61" t="s">
        <v>3047</v>
      </c>
      <c r="BO3354" s="61" t="s">
        <v>4513</v>
      </c>
      <c r="BU3354" s="61" t="s">
        <v>7715</v>
      </c>
      <c r="BV3354" s="61" t="s">
        <v>3047</v>
      </c>
      <c r="BW3354" s="61" t="s">
        <v>4513</v>
      </c>
    </row>
    <row r="3355" spans="51:75">
      <c r="AY3355" s="89" t="e">
        <f>VLOOKUP(C3355,#REF!, 2,FALSE)</f>
        <v>#REF!</v>
      </c>
      <c r="BM3355" s="61" t="s">
        <v>7716</v>
      </c>
      <c r="BN3355" s="61" t="s">
        <v>1344</v>
      </c>
      <c r="BO3355" s="61" t="s">
        <v>7713</v>
      </c>
      <c r="BU3355" s="61" t="s">
        <v>7716</v>
      </c>
      <c r="BV3355" s="61" t="s">
        <v>1344</v>
      </c>
      <c r="BW3355" s="61" t="s">
        <v>7713</v>
      </c>
    </row>
    <row r="3356" spans="51:75">
      <c r="AY3356" s="89" t="e">
        <f>VLOOKUP(C3356,#REF!, 2,FALSE)</f>
        <v>#REF!</v>
      </c>
      <c r="BM3356" s="61" t="s">
        <v>7717</v>
      </c>
      <c r="BN3356" s="61" t="s">
        <v>3204</v>
      </c>
      <c r="BO3356" s="61" t="s">
        <v>4334</v>
      </c>
      <c r="BU3356" s="61" t="s">
        <v>7717</v>
      </c>
      <c r="BV3356" s="61" t="s">
        <v>3204</v>
      </c>
      <c r="BW3356" s="61" t="s">
        <v>4334</v>
      </c>
    </row>
    <row r="3357" spans="51:75">
      <c r="AY3357" s="89" t="e">
        <f>VLOOKUP(C3357,#REF!, 2,FALSE)</f>
        <v>#REF!</v>
      </c>
      <c r="BM3357" s="61" t="s">
        <v>7718</v>
      </c>
      <c r="BN3357" s="61" t="s">
        <v>3254</v>
      </c>
      <c r="BO3357" s="61" t="s">
        <v>7719</v>
      </c>
      <c r="BU3357" s="61" t="s">
        <v>7718</v>
      </c>
      <c r="BV3357" s="61" t="s">
        <v>3254</v>
      </c>
      <c r="BW3357" s="61" t="s">
        <v>7719</v>
      </c>
    </row>
    <row r="3358" spans="51:75">
      <c r="AY3358" s="89" t="e">
        <f>VLOOKUP(C3358,#REF!, 2,FALSE)</f>
        <v>#REF!</v>
      </c>
      <c r="BM3358" s="61" t="s">
        <v>7720</v>
      </c>
      <c r="BN3358" s="61" t="s">
        <v>3204</v>
      </c>
      <c r="BO3358" s="61" t="s">
        <v>3792</v>
      </c>
      <c r="BU3358" s="61" t="s">
        <v>7720</v>
      </c>
      <c r="BV3358" s="61" t="s">
        <v>3204</v>
      </c>
      <c r="BW3358" s="61" t="s">
        <v>3792</v>
      </c>
    </row>
    <row r="3359" spans="51:75">
      <c r="AY3359" s="89" t="e">
        <f>VLOOKUP(C3359,#REF!, 2,FALSE)</f>
        <v>#REF!</v>
      </c>
      <c r="BM3359" s="61" t="s">
        <v>124</v>
      </c>
      <c r="BN3359" s="61" t="s">
        <v>2981</v>
      </c>
      <c r="BO3359" s="61" t="s">
        <v>3792</v>
      </c>
      <c r="BU3359" s="61" t="s">
        <v>124</v>
      </c>
      <c r="BV3359" s="61" t="s">
        <v>2981</v>
      </c>
      <c r="BW3359" s="61" t="s">
        <v>3792</v>
      </c>
    </row>
    <row r="3360" spans="51:75">
      <c r="AY3360" s="89" t="e">
        <f>VLOOKUP(C3360,#REF!, 2,FALSE)</f>
        <v>#REF!</v>
      </c>
      <c r="BM3360" s="61" t="s">
        <v>7721</v>
      </c>
      <c r="BN3360" s="61" t="s">
        <v>3089</v>
      </c>
      <c r="BO3360" s="61" t="s">
        <v>5357</v>
      </c>
      <c r="BU3360" s="61" t="s">
        <v>7721</v>
      </c>
      <c r="BV3360" s="61" t="s">
        <v>3089</v>
      </c>
      <c r="BW3360" s="61" t="s">
        <v>5357</v>
      </c>
    </row>
    <row r="3361" spans="51:75">
      <c r="AY3361" s="89" t="e">
        <f>VLOOKUP(C3361,#REF!, 2,FALSE)</f>
        <v>#REF!</v>
      </c>
      <c r="BM3361" s="61" t="s">
        <v>7722</v>
      </c>
      <c r="BN3361" s="61" t="s">
        <v>782</v>
      </c>
      <c r="BO3361" s="61" t="s">
        <v>7723</v>
      </c>
      <c r="BU3361" s="61" t="s">
        <v>7722</v>
      </c>
      <c r="BV3361" s="61" t="s">
        <v>782</v>
      </c>
      <c r="BW3361" s="61" t="s">
        <v>7723</v>
      </c>
    </row>
    <row r="3362" spans="51:75">
      <c r="AY3362" s="89" t="e">
        <f>VLOOKUP(C3362,#REF!, 2,FALSE)</f>
        <v>#REF!</v>
      </c>
      <c r="BM3362" s="61" t="s">
        <v>7724</v>
      </c>
      <c r="BN3362" s="61" t="s">
        <v>721</v>
      </c>
      <c r="BO3362" s="61" t="s">
        <v>7711</v>
      </c>
      <c r="BU3362" s="61" t="s">
        <v>7724</v>
      </c>
      <c r="BV3362" s="61" t="s">
        <v>721</v>
      </c>
      <c r="BW3362" s="61" t="s">
        <v>7711</v>
      </c>
    </row>
    <row r="3363" spans="51:75">
      <c r="AY3363" s="89" t="e">
        <f>VLOOKUP(C3363,#REF!, 2,FALSE)</f>
        <v>#REF!</v>
      </c>
      <c r="BM3363" s="61" t="s">
        <v>7725</v>
      </c>
      <c r="BN3363" s="61" t="s">
        <v>630</v>
      </c>
      <c r="BO3363" s="61" t="s">
        <v>1283</v>
      </c>
      <c r="BU3363" s="61" t="s">
        <v>7725</v>
      </c>
      <c r="BV3363" s="61" t="s">
        <v>630</v>
      </c>
      <c r="BW3363" s="61" t="s">
        <v>1283</v>
      </c>
    </row>
    <row r="3364" spans="51:75">
      <c r="AY3364" s="89" t="e">
        <f>VLOOKUP(C3364,#REF!, 2,FALSE)</f>
        <v>#REF!</v>
      </c>
      <c r="BM3364" s="61" t="s">
        <v>1365</v>
      </c>
      <c r="BN3364" s="61" t="s">
        <v>1344</v>
      </c>
      <c r="BO3364" s="61" t="s">
        <v>772</v>
      </c>
      <c r="BU3364" s="61" t="s">
        <v>1365</v>
      </c>
      <c r="BV3364" s="61" t="s">
        <v>1344</v>
      </c>
      <c r="BW3364" s="61" t="s">
        <v>772</v>
      </c>
    </row>
    <row r="3365" spans="51:75">
      <c r="AY3365" s="89" t="e">
        <f>VLOOKUP(C3365,#REF!, 2,FALSE)</f>
        <v>#REF!</v>
      </c>
      <c r="BM3365" s="61" t="s">
        <v>7726</v>
      </c>
      <c r="BN3365" s="61" t="s">
        <v>3204</v>
      </c>
      <c r="BO3365" s="61" t="s">
        <v>1209</v>
      </c>
      <c r="BU3365" s="61" t="s">
        <v>7726</v>
      </c>
      <c r="BV3365" s="61" t="s">
        <v>3204</v>
      </c>
      <c r="BW3365" s="61" t="s">
        <v>1209</v>
      </c>
    </row>
    <row r="3366" spans="51:75">
      <c r="AY3366" s="89" t="e">
        <f>VLOOKUP(C3366,#REF!, 2,FALSE)</f>
        <v>#REF!</v>
      </c>
      <c r="BM3366" s="61" t="s">
        <v>7727</v>
      </c>
      <c r="BN3366" s="61" t="s">
        <v>3047</v>
      </c>
      <c r="BO3366" s="61" t="s">
        <v>7728</v>
      </c>
      <c r="BU3366" s="61" t="s">
        <v>7727</v>
      </c>
      <c r="BV3366" s="61" t="s">
        <v>3047</v>
      </c>
      <c r="BW3366" s="61" t="s">
        <v>7728</v>
      </c>
    </row>
    <row r="3367" spans="51:75">
      <c r="AY3367" s="89" t="e">
        <f>VLOOKUP(C3367,#REF!, 2,FALSE)</f>
        <v>#REF!</v>
      </c>
      <c r="BM3367" s="61" t="s">
        <v>7729</v>
      </c>
      <c r="BN3367" s="61" t="s">
        <v>1344</v>
      </c>
      <c r="BO3367" s="61" t="s">
        <v>3763</v>
      </c>
      <c r="BU3367" s="61" t="s">
        <v>7729</v>
      </c>
      <c r="BV3367" s="61" t="s">
        <v>1344</v>
      </c>
      <c r="BW3367" s="61" t="s">
        <v>3763</v>
      </c>
    </row>
    <row r="3368" spans="51:75">
      <c r="AY3368" s="89" t="e">
        <f>VLOOKUP(C3368,#REF!, 2,FALSE)</f>
        <v>#REF!</v>
      </c>
      <c r="BM3368" s="61" t="s">
        <v>7730</v>
      </c>
      <c r="BN3368" s="61" t="s">
        <v>2985</v>
      </c>
      <c r="BO3368" s="61" t="s">
        <v>2985</v>
      </c>
      <c r="BU3368" s="61" t="s">
        <v>7730</v>
      </c>
      <c r="BV3368" s="61" t="s">
        <v>2985</v>
      </c>
      <c r="BW3368" s="61" t="s">
        <v>2985</v>
      </c>
    </row>
    <row r="3369" spans="51:75">
      <c r="AY3369" s="89" t="e">
        <f>VLOOKUP(C3369,#REF!, 2,FALSE)</f>
        <v>#REF!</v>
      </c>
      <c r="BM3369" s="61" t="s">
        <v>7731</v>
      </c>
      <c r="BN3369" s="61" t="s">
        <v>2981</v>
      </c>
      <c r="BO3369" s="61" t="s">
        <v>2402</v>
      </c>
      <c r="BU3369" s="61" t="s">
        <v>7731</v>
      </c>
      <c r="BV3369" s="61" t="s">
        <v>2981</v>
      </c>
      <c r="BW3369" s="61" t="s">
        <v>2402</v>
      </c>
    </row>
    <row r="3370" spans="51:75">
      <c r="AY3370" s="89" t="e">
        <f>VLOOKUP(C3370,#REF!, 2,FALSE)</f>
        <v>#REF!</v>
      </c>
      <c r="BM3370" s="61" t="s">
        <v>7732</v>
      </c>
      <c r="BN3370" s="61" t="s">
        <v>630</v>
      </c>
      <c r="BO3370" s="61" t="s">
        <v>1206</v>
      </c>
      <c r="BU3370" s="61" t="s">
        <v>7732</v>
      </c>
      <c r="BV3370" s="61" t="s">
        <v>630</v>
      </c>
      <c r="BW3370" s="61" t="s">
        <v>1206</v>
      </c>
    </row>
    <row r="3371" spans="51:75">
      <c r="AY3371" s="89" t="e">
        <f>VLOOKUP(C3371,#REF!, 2,FALSE)</f>
        <v>#REF!</v>
      </c>
      <c r="BM3371" s="61" t="s">
        <v>7733</v>
      </c>
      <c r="BN3371" s="61" t="s">
        <v>3030</v>
      </c>
      <c r="BO3371" s="61" t="s">
        <v>772</v>
      </c>
      <c r="BU3371" s="61" t="s">
        <v>7733</v>
      </c>
      <c r="BV3371" s="61" t="s">
        <v>3030</v>
      </c>
      <c r="BW3371" s="61" t="s">
        <v>772</v>
      </c>
    </row>
    <row r="3372" spans="51:75">
      <c r="AY3372" s="89" t="e">
        <f>VLOOKUP(C3372,#REF!, 2,FALSE)</f>
        <v>#REF!</v>
      </c>
      <c r="BM3372" s="61" t="s">
        <v>7734</v>
      </c>
      <c r="BN3372" s="61" t="s">
        <v>3030</v>
      </c>
      <c r="BO3372" s="61" t="s">
        <v>772</v>
      </c>
      <c r="BU3372" s="61" t="s">
        <v>7734</v>
      </c>
      <c r="BV3372" s="61" t="s">
        <v>3030</v>
      </c>
      <c r="BW3372" s="61" t="s">
        <v>772</v>
      </c>
    </row>
    <row r="3373" spans="51:75">
      <c r="AY3373" s="89" t="e">
        <f>VLOOKUP(C3373,#REF!, 2,FALSE)</f>
        <v>#REF!</v>
      </c>
      <c r="BM3373" s="61" t="s">
        <v>7735</v>
      </c>
      <c r="BN3373" s="61" t="s">
        <v>3030</v>
      </c>
      <c r="BO3373" s="61" t="s">
        <v>772</v>
      </c>
      <c r="BU3373" s="61" t="s">
        <v>7735</v>
      </c>
      <c r="BV3373" s="61" t="s">
        <v>3030</v>
      </c>
      <c r="BW3373" s="61" t="s">
        <v>772</v>
      </c>
    </row>
    <row r="3374" spans="51:75">
      <c r="AY3374" s="89" t="e">
        <f>VLOOKUP(C3374,#REF!, 2,FALSE)</f>
        <v>#REF!</v>
      </c>
      <c r="BM3374" s="61" t="s">
        <v>7736</v>
      </c>
      <c r="BN3374" s="61" t="s">
        <v>3007</v>
      </c>
      <c r="BO3374" s="61" t="s">
        <v>2057</v>
      </c>
      <c r="BU3374" s="61" t="s">
        <v>7736</v>
      </c>
      <c r="BV3374" s="61" t="s">
        <v>3007</v>
      </c>
      <c r="BW3374" s="61" t="s">
        <v>2057</v>
      </c>
    </row>
    <row r="3375" spans="51:75">
      <c r="AY3375" s="89" t="e">
        <f>VLOOKUP(C3375,#REF!, 2,FALSE)</f>
        <v>#REF!</v>
      </c>
      <c r="BM3375" s="61" t="s">
        <v>7737</v>
      </c>
      <c r="BN3375" s="61" t="s">
        <v>3004</v>
      </c>
      <c r="BO3375" s="61" t="s">
        <v>667</v>
      </c>
      <c r="BU3375" s="61" t="s">
        <v>7737</v>
      </c>
      <c r="BV3375" s="61" t="s">
        <v>3004</v>
      </c>
      <c r="BW3375" s="61" t="s">
        <v>667</v>
      </c>
    </row>
    <row r="3376" spans="51:75">
      <c r="AY3376" s="89" t="e">
        <f>VLOOKUP(C3376,#REF!, 2,FALSE)</f>
        <v>#REF!</v>
      </c>
      <c r="BM3376" s="61" t="s">
        <v>7738</v>
      </c>
      <c r="BN3376" s="61" t="s">
        <v>3089</v>
      </c>
      <c r="BO3376" s="61" t="s">
        <v>2985</v>
      </c>
      <c r="BU3376" s="61" t="s">
        <v>7738</v>
      </c>
      <c r="BV3376" s="61" t="s">
        <v>3089</v>
      </c>
      <c r="BW3376" s="61" t="s">
        <v>2985</v>
      </c>
    </row>
    <row r="3377" spans="51:75">
      <c r="AY3377" s="89" t="e">
        <f>VLOOKUP(C3377,#REF!, 2,FALSE)</f>
        <v>#REF!</v>
      </c>
      <c r="BM3377" s="61" t="s">
        <v>7739</v>
      </c>
      <c r="BN3377" s="61" t="s">
        <v>1141</v>
      </c>
      <c r="BO3377" s="61" t="s">
        <v>1144</v>
      </c>
      <c r="BU3377" s="61" t="s">
        <v>7739</v>
      </c>
      <c r="BV3377" s="61" t="s">
        <v>1141</v>
      </c>
      <c r="BW3377" s="61" t="s">
        <v>1144</v>
      </c>
    </row>
    <row r="3378" spans="51:75">
      <c r="AY3378" s="89" t="e">
        <f>VLOOKUP(C3378,#REF!, 2,FALSE)</f>
        <v>#REF!</v>
      </c>
      <c r="BM3378" s="61" t="s">
        <v>7740</v>
      </c>
      <c r="BN3378" s="61" t="s">
        <v>3085</v>
      </c>
      <c r="BO3378" s="61" t="s">
        <v>2985</v>
      </c>
      <c r="BU3378" s="61" t="s">
        <v>7740</v>
      </c>
      <c r="BV3378" s="61" t="s">
        <v>3085</v>
      </c>
      <c r="BW3378" s="61" t="s">
        <v>2985</v>
      </c>
    </row>
    <row r="3379" spans="51:75">
      <c r="AY3379" s="89" t="e">
        <f>VLOOKUP(C3379,#REF!, 2,FALSE)</f>
        <v>#REF!</v>
      </c>
      <c r="BM3379" s="61" t="s">
        <v>7741</v>
      </c>
      <c r="BN3379" s="61" t="s">
        <v>1141</v>
      </c>
      <c r="BO3379" s="61" t="s">
        <v>1379</v>
      </c>
      <c r="BU3379" s="61" t="s">
        <v>7741</v>
      </c>
      <c r="BV3379" s="61" t="s">
        <v>1141</v>
      </c>
      <c r="BW3379" s="61" t="s">
        <v>1379</v>
      </c>
    </row>
    <row r="3380" spans="51:75">
      <c r="AY3380" s="89" t="e">
        <f>VLOOKUP(C3380,#REF!, 2,FALSE)</f>
        <v>#REF!</v>
      </c>
      <c r="BM3380" s="61" t="s">
        <v>7742</v>
      </c>
      <c r="BN3380" s="61" t="s">
        <v>3007</v>
      </c>
      <c r="BO3380" s="61" t="s">
        <v>2985</v>
      </c>
      <c r="BU3380" s="61" t="s">
        <v>7742</v>
      </c>
      <c r="BV3380" s="61" t="s">
        <v>3007</v>
      </c>
      <c r="BW3380" s="61" t="s">
        <v>2985</v>
      </c>
    </row>
    <row r="3381" spans="51:75">
      <c r="AY3381" s="89" t="e">
        <f>VLOOKUP(C3381,#REF!, 2,FALSE)</f>
        <v>#REF!</v>
      </c>
      <c r="BM3381" s="61" t="s">
        <v>7743</v>
      </c>
      <c r="BN3381" s="61" t="s">
        <v>812</v>
      </c>
      <c r="BO3381" s="61" t="s">
        <v>7744</v>
      </c>
      <c r="BU3381" s="61" t="s">
        <v>7743</v>
      </c>
      <c r="BV3381" s="61" t="s">
        <v>812</v>
      </c>
      <c r="BW3381" s="61" t="s">
        <v>7744</v>
      </c>
    </row>
    <row r="3382" spans="51:75">
      <c r="AY3382" s="89" t="e">
        <f>VLOOKUP(C3382,#REF!, 2,FALSE)</f>
        <v>#REF!</v>
      </c>
      <c r="BM3382" s="61" t="s">
        <v>7745</v>
      </c>
      <c r="BN3382" s="61" t="s">
        <v>625</v>
      </c>
      <c r="BO3382" s="61" t="s">
        <v>1340</v>
      </c>
      <c r="BU3382" s="61" t="s">
        <v>7745</v>
      </c>
      <c r="BV3382" s="61" t="s">
        <v>625</v>
      </c>
      <c r="BW3382" s="61" t="s">
        <v>1340</v>
      </c>
    </row>
    <row r="3383" spans="51:75">
      <c r="AY3383" s="89" t="e">
        <f>VLOOKUP(C3383,#REF!, 2,FALSE)</f>
        <v>#REF!</v>
      </c>
      <c r="BM3383" s="61" t="s">
        <v>123</v>
      </c>
      <c r="BN3383" s="61" t="s">
        <v>657</v>
      </c>
      <c r="BO3383" s="61" t="s">
        <v>7747</v>
      </c>
      <c r="BU3383" s="61" t="s">
        <v>123</v>
      </c>
      <c r="BV3383" s="61" t="s">
        <v>657</v>
      </c>
      <c r="BW3383" s="61" t="s">
        <v>7747</v>
      </c>
    </row>
    <row r="3384" spans="51:75">
      <c r="AY3384" s="89" t="e">
        <f>VLOOKUP(C3384,#REF!, 2,FALSE)</f>
        <v>#REF!</v>
      </c>
      <c r="BM3384" s="61" t="s">
        <v>7748</v>
      </c>
      <c r="BN3384" s="61" t="s">
        <v>625</v>
      </c>
      <c r="BO3384" s="61" t="s">
        <v>7749</v>
      </c>
      <c r="BU3384" s="61" t="s">
        <v>7748</v>
      </c>
      <c r="BV3384" s="61" t="s">
        <v>625</v>
      </c>
      <c r="BW3384" s="61" t="s">
        <v>7749</v>
      </c>
    </row>
    <row r="3385" spans="51:75">
      <c r="AY3385" s="89" t="e">
        <f>VLOOKUP(C3385,#REF!, 2,FALSE)</f>
        <v>#REF!</v>
      </c>
      <c r="BM3385" s="61" t="s">
        <v>7750</v>
      </c>
      <c r="BN3385" s="61" t="s">
        <v>3204</v>
      </c>
      <c r="BO3385" s="61" t="s">
        <v>934</v>
      </c>
      <c r="BU3385" s="61" t="s">
        <v>7750</v>
      </c>
      <c r="BV3385" s="61" t="s">
        <v>3204</v>
      </c>
      <c r="BW3385" s="61" t="s">
        <v>934</v>
      </c>
    </row>
    <row r="3386" spans="51:75">
      <c r="AY3386" s="89" t="e">
        <f>VLOOKUP(C3386,#REF!, 2,FALSE)</f>
        <v>#REF!</v>
      </c>
      <c r="BM3386" s="61" t="s">
        <v>7751</v>
      </c>
      <c r="BN3386" s="61" t="s">
        <v>3204</v>
      </c>
      <c r="BO3386" s="61" t="s">
        <v>6974</v>
      </c>
      <c r="BU3386" s="61" t="s">
        <v>7751</v>
      </c>
      <c r="BV3386" s="61" t="s">
        <v>3204</v>
      </c>
      <c r="BW3386" s="61" t="s">
        <v>6974</v>
      </c>
    </row>
    <row r="3387" spans="51:75">
      <c r="AY3387" s="89" t="e">
        <f>VLOOKUP(C3387,#REF!, 2,FALSE)</f>
        <v>#REF!</v>
      </c>
      <c r="BM3387" s="61" t="s">
        <v>7752</v>
      </c>
      <c r="BN3387" s="61" t="s">
        <v>1344</v>
      </c>
      <c r="BO3387" s="61" t="s">
        <v>4692</v>
      </c>
      <c r="BU3387" s="61" t="s">
        <v>7752</v>
      </c>
      <c r="BV3387" s="61" t="s">
        <v>1344</v>
      </c>
      <c r="BW3387" s="61" t="s">
        <v>4692</v>
      </c>
    </row>
    <row r="3388" spans="51:75">
      <c r="AY3388" s="89" t="e">
        <f>VLOOKUP(C3388,#REF!, 2,FALSE)</f>
        <v>#REF!</v>
      </c>
      <c r="BM3388" s="61" t="s">
        <v>1366</v>
      </c>
      <c r="BN3388" s="61" t="s">
        <v>717</v>
      </c>
      <c r="BO3388" s="61" t="s">
        <v>3574</v>
      </c>
      <c r="BU3388" s="61" t="s">
        <v>1366</v>
      </c>
      <c r="BV3388" s="61" t="s">
        <v>717</v>
      </c>
      <c r="BW3388" s="61" t="s">
        <v>3574</v>
      </c>
    </row>
    <row r="3389" spans="51:75">
      <c r="AY3389" s="89" t="e">
        <f>VLOOKUP(C3389,#REF!, 2,FALSE)</f>
        <v>#REF!</v>
      </c>
      <c r="BM3389" s="61" t="s">
        <v>7753</v>
      </c>
      <c r="BN3389" s="61" t="s">
        <v>1344</v>
      </c>
      <c r="BO3389" s="61" t="s">
        <v>1499</v>
      </c>
      <c r="BU3389" s="61" t="s">
        <v>7753</v>
      </c>
      <c r="BV3389" s="61" t="s">
        <v>1344</v>
      </c>
      <c r="BW3389" s="61" t="s">
        <v>1499</v>
      </c>
    </row>
    <row r="3390" spans="51:75">
      <c r="AY3390" s="89" t="e">
        <f>VLOOKUP(C3390,#REF!, 2,FALSE)</f>
        <v>#REF!</v>
      </c>
      <c r="BM3390" s="61" t="s">
        <v>7754</v>
      </c>
      <c r="BN3390" s="61" t="s">
        <v>864</v>
      </c>
      <c r="BO3390" s="61" t="s">
        <v>7755</v>
      </c>
      <c r="BU3390" s="61" t="s">
        <v>7754</v>
      </c>
      <c r="BV3390" s="61" t="s">
        <v>864</v>
      </c>
      <c r="BW3390" s="61" t="s">
        <v>7755</v>
      </c>
    </row>
    <row r="3391" spans="51:75">
      <c r="AY3391" s="89" t="e">
        <f>VLOOKUP(C3391,#REF!, 2,FALSE)</f>
        <v>#REF!</v>
      </c>
      <c r="BM3391" s="61" t="s">
        <v>1367</v>
      </c>
      <c r="BN3391" s="61" t="s">
        <v>864</v>
      </c>
      <c r="BO3391" s="61" t="s">
        <v>3855</v>
      </c>
      <c r="BU3391" s="61" t="s">
        <v>1367</v>
      </c>
      <c r="BV3391" s="61" t="s">
        <v>864</v>
      </c>
      <c r="BW3391" s="61" t="s">
        <v>3855</v>
      </c>
    </row>
    <row r="3392" spans="51:75">
      <c r="AY3392" s="89" t="e">
        <f>VLOOKUP(C3392,#REF!, 2,FALSE)</f>
        <v>#REF!</v>
      </c>
      <c r="BM3392" s="61" t="s">
        <v>7756</v>
      </c>
      <c r="BN3392" s="61" t="s">
        <v>3204</v>
      </c>
      <c r="BO3392" s="61" t="s">
        <v>6308</v>
      </c>
      <c r="BU3392" s="61" t="s">
        <v>7756</v>
      </c>
      <c r="BV3392" s="61" t="s">
        <v>3204</v>
      </c>
      <c r="BW3392" s="61" t="s">
        <v>6308</v>
      </c>
    </row>
    <row r="3393" spans="51:75">
      <c r="AY3393" s="89" t="e">
        <f>VLOOKUP(C3393,#REF!, 2,FALSE)</f>
        <v>#REF!</v>
      </c>
      <c r="BM3393" s="61" t="s">
        <v>7757</v>
      </c>
      <c r="BN3393" s="61" t="s">
        <v>1344</v>
      </c>
      <c r="BO3393" s="61" t="s">
        <v>6022</v>
      </c>
      <c r="BU3393" s="61" t="s">
        <v>7757</v>
      </c>
      <c r="BV3393" s="61" t="s">
        <v>1344</v>
      </c>
      <c r="BW3393" s="61" t="s">
        <v>6022</v>
      </c>
    </row>
    <row r="3394" spans="51:75">
      <c r="AY3394" s="89" t="e">
        <f>VLOOKUP(C3394,#REF!, 2,FALSE)</f>
        <v>#REF!</v>
      </c>
      <c r="BM3394" s="61" t="s">
        <v>7758</v>
      </c>
      <c r="BN3394" s="61" t="s">
        <v>628</v>
      </c>
      <c r="BO3394" s="61" t="s">
        <v>4828</v>
      </c>
      <c r="BU3394" s="61" t="s">
        <v>7758</v>
      </c>
      <c r="BV3394" s="61" t="s">
        <v>628</v>
      </c>
      <c r="BW3394" s="61" t="s">
        <v>4828</v>
      </c>
    </row>
    <row r="3395" spans="51:75">
      <c r="AY3395" s="89" t="e">
        <f>VLOOKUP(C3395,#REF!, 2,FALSE)</f>
        <v>#REF!</v>
      </c>
      <c r="BM3395" s="61" t="s">
        <v>7759</v>
      </c>
      <c r="BN3395" s="61" t="s">
        <v>1344</v>
      </c>
      <c r="BO3395" s="61" t="s">
        <v>7761</v>
      </c>
      <c r="BU3395" s="61" t="s">
        <v>7759</v>
      </c>
      <c r="BV3395" s="61" t="s">
        <v>1344</v>
      </c>
      <c r="BW3395" s="61" t="s">
        <v>7761</v>
      </c>
    </row>
    <row r="3396" spans="51:75">
      <c r="AY3396" s="89" t="e">
        <f>VLOOKUP(C3396,#REF!, 2,FALSE)</f>
        <v>#REF!</v>
      </c>
      <c r="BM3396" s="61" t="s">
        <v>7762</v>
      </c>
      <c r="BN3396" s="61" t="s">
        <v>1344</v>
      </c>
      <c r="BO3396" s="61" t="s">
        <v>3391</v>
      </c>
      <c r="BU3396" s="61" t="s">
        <v>7762</v>
      </c>
      <c r="BV3396" s="61" t="s">
        <v>1344</v>
      </c>
      <c r="BW3396" s="61" t="s">
        <v>3391</v>
      </c>
    </row>
    <row r="3397" spans="51:75">
      <c r="AY3397" s="89" t="e">
        <f>VLOOKUP(C3397,#REF!, 2,FALSE)</f>
        <v>#REF!</v>
      </c>
      <c r="BM3397" s="61" t="s">
        <v>1368</v>
      </c>
      <c r="BN3397" s="61" t="s">
        <v>628</v>
      </c>
      <c r="BO3397" s="61" t="s">
        <v>7763</v>
      </c>
      <c r="BU3397" s="61" t="s">
        <v>1368</v>
      </c>
      <c r="BV3397" s="61" t="s">
        <v>628</v>
      </c>
      <c r="BW3397" s="61" t="s">
        <v>7763</v>
      </c>
    </row>
    <row r="3398" spans="51:75">
      <c r="AY3398" s="89" t="e">
        <f>VLOOKUP(C3398,#REF!, 2,FALSE)</f>
        <v>#REF!</v>
      </c>
      <c r="BM3398" s="61" t="s">
        <v>7764</v>
      </c>
      <c r="BN3398" s="61" t="s">
        <v>851</v>
      </c>
      <c r="BO3398" s="61" t="s">
        <v>5975</v>
      </c>
      <c r="BU3398" s="61" t="s">
        <v>7764</v>
      </c>
      <c r="BV3398" s="61" t="s">
        <v>851</v>
      </c>
      <c r="BW3398" s="61" t="s">
        <v>5975</v>
      </c>
    </row>
    <row r="3399" spans="51:75">
      <c r="AY3399" s="89" t="e">
        <f>VLOOKUP(C3399,#REF!, 2,FALSE)</f>
        <v>#REF!</v>
      </c>
      <c r="BM3399" s="61" t="s">
        <v>7765</v>
      </c>
      <c r="BN3399" s="61" t="s">
        <v>702</v>
      </c>
      <c r="BO3399" s="61" t="s">
        <v>7766</v>
      </c>
      <c r="BU3399" s="61" t="s">
        <v>7765</v>
      </c>
      <c r="BV3399" s="61" t="s">
        <v>702</v>
      </c>
      <c r="BW3399" s="61" t="s">
        <v>7766</v>
      </c>
    </row>
    <row r="3400" spans="51:75">
      <c r="AY3400" s="89" t="e">
        <f>VLOOKUP(C3400,#REF!, 2,FALSE)</f>
        <v>#REF!</v>
      </c>
      <c r="BM3400" s="61" t="s">
        <v>7767</v>
      </c>
      <c r="BN3400" s="61" t="s">
        <v>3047</v>
      </c>
      <c r="BO3400" s="61" t="s">
        <v>848</v>
      </c>
      <c r="BU3400" s="61" t="s">
        <v>7767</v>
      </c>
      <c r="BV3400" s="61" t="s">
        <v>3047</v>
      </c>
      <c r="BW3400" s="61" t="s">
        <v>848</v>
      </c>
    </row>
    <row r="3401" spans="51:75">
      <c r="AY3401" s="89" t="e">
        <f>VLOOKUP(C3401,#REF!, 2,FALSE)</f>
        <v>#REF!</v>
      </c>
      <c r="BM3401" s="61" t="s">
        <v>1369</v>
      </c>
      <c r="BN3401" s="61" t="s">
        <v>1344</v>
      </c>
      <c r="BO3401" s="61" t="s">
        <v>6603</v>
      </c>
      <c r="BU3401" s="61" t="s">
        <v>1369</v>
      </c>
      <c r="BV3401" s="61" t="s">
        <v>1344</v>
      </c>
      <c r="BW3401" s="61" t="s">
        <v>6603</v>
      </c>
    </row>
    <row r="3402" spans="51:75">
      <c r="AY3402" s="89" t="e">
        <f>VLOOKUP(C3402,#REF!, 2,FALSE)</f>
        <v>#REF!</v>
      </c>
      <c r="BM3402" s="61" t="s">
        <v>7768</v>
      </c>
      <c r="BN3402" s="61" t="s">
        <v>864</v>
      </c>
      <c r="BO3402" s="61" t="s">
        <v>6801</v>
      </c>
      <c r="BU3402" s="61" t="s">
        <v>7768</v>
      </c>
      <c r="BV3402" s="61" t="s">
        <v>864</v>
      </c>
      <c r="BW3402" s="61" t="s">
        <v>6801</v>
      </c>
    </row>
    <row r="3403" spans="51:75">
      <c r="AY3403" s="89" t="e">
        <f>VLOOKUP(C3403,#REF!, 2,FALSE)</f>
        <v>#REF!</v>
      </c>
      <c r="BM3403" s="61" t="s">
        <v>7769</v>
      </c>
      <c r="BN3403" s="61" t="s">
        <v>669</v>
      </c>
      <c r="BO3403" s="61" t="s">
        <v>7770</v>
      </c>
      <c r="BU3403" s="61" t="s">
        <v>7769</v>
      </c>
      <c r="BV3403" s="61" t="s">
        <v>669</v>
      </c>
      <c r="BW3403" s="61" t="s">
        <v>7770</v>
      </c>
    </row>
    <row r="3404" spans="51:75">
      <c r="AY3404" s="89" t="e">
        <f>VLOOKUP(C3404,#REF!, 2,FALSE)</f>
        <v>#REF!</v>
      </c>
      <c r="BM3404" s="61" t="s">
        <v>7771</v>
      </c>
      <c r="BN3404" s="61" t="s">
        <v>3204</v>
      </c>
      <c r="BO3404" s="61" t="s">
        <v>1680</v>
      </c>
      <c r="BU3404" s="61" t="s">
        <v>7771</v>
      </c>
      <c r="BV3404" s="61" t="s">
        <v>3204</v>
      </c>
      <c r="BW3404" s="61" t="s">
        <v>1680</v>
      </c>
    </row>
    <row r="3405" spans="51:75">
      <c r="AY3405" s="89" t="e">
        <f>VLOOKUP(C3405,#REF!, 2,FALSE)</f>
        <v>#REF!</v>
      </c>
      <c r="BM3405" s="61" t="s">
        <v>7772</v>
      </c>
      <c r="BN3405" s="61" t="s">
        <v>1141</v>
      </c>
      <c r="BO3405" s="61" t="s">
        <v>7773</v>
      </c>
      <c r="BU3405" s="61" t="s">
        <v>7772</v>
      </c>
      <c r="BV3405" s="61" t="s">
        <v>1141</v>
      </c>
      <c r="BW3405" s="61" t="s">
        <v>7773</v>
      </c>
    </row>
    <row r="3406" spans="51:75">
      <c r="AY3406" s="89" t="e">
        <f>VLOOKUP(C3406,#REF!, 2,FALSE)</f>
        <v>#REF!</v>
      </c>
      <c r="BM3406" s="61" t="s">
        <v>7774</v>
      </c>
      <c r="BN3406" s="61" t="s">
        <v>2981</v>
      </c>
      <c r="BO3406" s="61" t="s">
        <v>7775</v>
      </c>
      <c r="BU3406" s="61" t="s">
        <v>7774</v>
      </c>
      <c r="BV3406" s="61" t="s">
        <v>2981</v>
      </c>
      <c r="BW3406" s="61" t="s">
        <v>7775</v>
      </c>
    </row>
    <row r="3407" spans="51:75">
      <c r="AY3407" s="89" t="e">
        <f>VLOOKUP(C3407,#REF!, 2,FALSE)</f>
        <v>#REF!</v>
      </c>
      <c r="BM3407" s="61" t="s">
        <v>7776</v>
      </c>
      <c r="BN3407" s="61" t="s">
        <v>1344</v>
      </c>
      <c r="BO3407" s="61" t="s">
        <v>772</v>
      </c>
      <c r="BU3407" s="61" t="s">
        <v>7776</v>
      </c>
      <c r="BV3407" s="61" t="s">
        <v>1344</v>
      </c>
      <c r="BW3407" s="61" t="s">
        <v>772</v>
      </c>
    </row>
    <row r="3408" spans="51:75">
      <c r="AY3408" s="89" t="e">
        <f>VLOOKUP(C3408,#REF!, 2,FALSE)</f>
        <v>#REF!</v>
      </c>
      <c r="BM3408" s="61" t="s">
        <v>7777</v>
      </c>
      <c r="BN3408" s="61" t="s">
        <v>1141</v>
      </c>
      <c r="BO3408" s="61" t="s">
        <v>7778</v>
      </c>
      <c r="BU3408" s="61" t="s">
        <v>7777</v>
      </c>
      <c r="BV3408" s="61" t="s">
        <v>1141</v>
      </c>
      <c r="BW3408" s="61" t="s">
        <v>7778</v>
      </c>
    </row>
    <row r="3409" spans="51:75">
      <c r="AY3409" s="89" t="e">
        <f>VLOOKUP(C3409,#REF!, 2,FALSE)</f>
        <v>#REF!</v>
      </c>
      <c r="BM3409" s="61" t="s">
        <v>7779</v>
      </c>
      <c r="BN3409" s="61" t="s">
        <v>1274</v>
      </c>
      <c r="BO3409" s="61" t="s">
        <v>1606</v>
      </c>
      <c r="BU3409" s="61" t="s">
        <v>7779</v>
      </c>
      <c r="BV3409" s="61" t="s">
        <v>1274</v>
      </c>
      <c r="BW3409" s="61" t="s">
        <v>1606</v>
      </c>
    </row>
    <row r="3410" spans="51:75">
      <c r="AY3410" s="89" t="e">
        <f>VLOOKUP(C3410,#REF!, 2,FALSE)</f>
        <v>#REF!</v>
      </c>
      <c r="BM3410" s="61" t="s">
        <v>7780</v>
      </c>
      <c r="BN3410" s="61" t="s">
        <v>627</v>
      </c>
      <c r="BO3410" s="61" t="s">
        <v>7781</v>
      </c>
      <c r="BU3410" s="61" t="s">
        <v>7780</v>
      </c>
      <c r="BV3410" s="61" t="s">
        <v>627</v>
      </c>
      <c r="BW3410" s="61" t="s">
        <v>7781</v>
      </c>
    </row>
    <row r="3411" spans="51:75">
      <c r="AY3411" s="89" t="e">
        <f>VLOOKUP(C3411,#REF!, 2,FALSE)</f>
        <v>#REF!</v>
      </c>
      <c r="BM3411" s="61" t="s">
        <v>7782</v>
      </c>
      <c r="BN3411" s="61" t="s">
        <v>3204</v>
      </c>
      <c r="BO3411" s="61" t="s">
        <v>7783</v>
      </c>
      <c r="BU3411" s="61" t="s">
        <v>7782</v>
      </c>
      <c r="BV3411" s="61" t="s">
        <v>3204</v>
      </c>
      <c r="BW3411" s="61" t="s">
        <v>7783</v>
      </c>
    </row>
    <row r="3412" spans="51:75">
      <c r="AY3412" s="89" t="e">
        <f>VLOOKUP(C3412,#REF!, 2,FALSE)</f>
        <v>#REF!</v>
      </c>
      <c r="BM3412" s="61" t="s">
        <v>7784</v>
      </c>
      <c r="BN3412" s="61" t="s">
        <v>3254</v>
      </c>
      <c r="BO3412" s="61" t="s">
        <v>2985</v>
      </c>
      <c r="BU3412" s="61" t="s">
        <v>7784</v>
      </c>
      <c r="BV3412" s="61" t="s">
        <v>3254</v>
      </c>
      <c r="BW3412" s="61" t="s">
        <v>2985</v>
      </c>
    </row>
    <row r="3413" spans="51:75">
      <c r="AY3413" s="89" t="e">
        <f>VLOOKUP(C3413,#REF!, 2,FALSE)</f>
        <v>#REF!</v>
      </c>
      <c r="BM3413" s="61" t="s">
        <v>7785</v>
      </c>
      <c r="BN3413" s="61" t="s">
        <v>1141</v>
      </c>
      <c r="BO3413" s="61" t="s">
        <v>7786</v>
      </c>
      <c r="BU3413" s="61" t="s">
        <v>7785</v>
      </c>
      <c r="BV3413" s="61" t="s">
        <v>1141</v>
      </c>
      <c r="BW3413" s="61" t="s">
        <v>7786</v>
      </c>
    </row>
    <row r="3414" spans="51:75">
      <c r="AY3414" s="89" t="e">
        <f>VLOOKUP(C3414,#REF!, 2,FALSE)</f>
        <v>#REF!</v>
      </c>
      <c r="BM3414" s="61" t="s">
        <v>7787</v>
      </c>
      <c r="BN3414" s="61" t="s">
        <v>1344</v>
      </c>
      <c r="BO3414" s="61" t="s">
        <v>7788</v>
      </c>
      <c r="BU3414" s="61" t="s">
        <v>7787</v>
      </c>
      <c r="BV3414" s="61" t="s">
        <v>1344</v>
      </c>
      <c r="BW3414" s="61" t="s">
        <v>7788</v>
      </c>
    </row>
    <row r="3415" spans="51:75">
      <c r="AY3415" s="89" t="e">
        <f>VLOOKUP(C3415,#REF!, 2,FALSE)</f>
        <v>#REF!</v>
      </c>
      <c r="BM3415" s="61" t="s">
        <v>7789</v>
      </c>
      <c r="BN3415" s="61" t="s">
        <v>630</v>
      </c>
      <c r="BO3415" s="61" t="s">
        <v>7790</v>
      </c>
      <c r="BU3415" s="61" t="s">
        <v>7789</v>
      </c>
      <c r="BV3415" s="61" t="s">
        <v>630</v>
      </c>
      <c r="BW3415" s="61" t="s">
        <v>7790</v>
      </c>
    </row>
    <row r="3416" spans="51:75">
      <c r="AY3416" s="89" t="e">
        <f>VLOOKUP(C3416,#REF!, 2,FALSE)</f>
        <v>#REF!</v>
      </c>
      <c r="BM3416" s="61" t="s">
        <v>7791</v>
      </c>
      <c r="BN3416" s="61" t="s">
        <v>2981</v>
      </c>
      <c r="BO3416" s="61" t="s">
        <v>1597</v>
      </c>
      <c r="BU3416" s="61" t="s">
        <v>7791</v>
      </c>
      <c r="BV3416" s="61" t="s">
        <v>2981</v>
      </c>
      <c r="BW3416" s="61" t="s">
        <v>1597</v>
      </c>
    </row>
    <row r="3417" spans="51:75">
      <c r="AY3417" s="89" t="e">
        <f>VLOOKUP(C3417,#REF!, 2,FALSE)</f>
        <v>#REF!</v>
      </c>
      <c r="BM3417" s="61" t="s">
        <v>7792</v>
      </c>
      <c r="BN3417" s="61" t="s">
        <v>627</v>
      </c>
      <c r="BO3417" s="61" t="s">
        <v>7794</v>
      </c>
      <c r="BU3417" s="61" t="s">
        <v>7792</v>
      </c>
      <c r="BV3417" s="61" t="s">
        <v>627</v>
      </c>
      <c r="BW3417" s="61" t="s">
        <v>7794</v>
      </c>
    </row>
    <row r="3418" spans="51:75">
      <c r="AY3418" s="89" t="e">
        <f>VLOOKUP(C3418,#REF!, 2,FALSE)</f>
        <v>#REF!</v>
      </c>
      <c r="BM3418" s="61" t="s">
        <v>7795</v>
      </c>
      <c r="BN3418" s="61" t="s">
        <v>3204</v>
      </c>
      <c r="BO3418" s="61" t="s">
        <v>7796</v>
      </c>
      <c r="BU3418" s="61" t="s">
        <v>7795</v>
      </c>
      <c r="BV3418" s="61" t="s">
        <v>3204</v>
      </c>
      <c r="BW3418" s="61" t="s">
        <v>7796</v>
      </c>
    </row>
    <row r="3419" spans="51:75">
      <c r="AY3419" s="89" t="e">
        <f>VLOOKUP(C3419,#REF!, 2,FALSE)</f>
        <v>#REF!</v>
      </c>
      <c r="BM3419" s="61" t="s">
        <v>7797</v>
      </c>
      <c r="BN3419" s="61" t="s">
        <v>630</v>
      </c>
      <c r="BO3419" s="61" t="s">
        <v>7798</v>
      </c>
      <c r="BU3419" s="61" t="s">
        <v>7797</v>
      </c>
      <c r="BV3419" s="61" t="s">
        <v>630</v>
      </c>
      <c r="BW3419" s="61" t="s">
        <v>7798</v>
      </c>
    </row>
    <row r="3420" spans="51:75">
      <c r="AY3420" s="89" t="e">
        <f>VLOOKUP(C3420,#REF!, 2,FALSE)</f>
        <v>#REF!</v>
      </c>
      <c r="BM3420" s="61" t="s">
        <v>7799</v>
      </c>
      <c r="BN3420" s="61" t="s">
        <v>3204</v>
      </c>
      <c r="BO3420" s="61" t="s">
        <v>7800</v>
      </c>
      <c r="BU3420" s="61" t="s">
        <v>7799</v>
      </c>
      <c r="BV3420" s="61" t="s">
        <v>3204</v>
      </c>
      <c r="BW3420" s="61" t="s">
        <v>7800</v>
      </c>
    </row>
    <row r="3421" spans="51:75">
      <c r="AY3421" s="89" t="e">
        <f>VLOOKUP(C3421,#REF!, 2,FALSE)</f>
        <v>#REF!</v>
      </c>
      <c r="BM3421" s="61" t="s">
        <v>7801</v>
      </c>
      <c r="BN3421" s="61" t="s">
        <v>864</v>
      </c>
      <c r="BO3421" s="61" t="s">
        <v>7802</v>
      </c>
      <c r="BU3421" s="61" t="s">
        <v>7801</v>
      </c>
      <c r="BV3421" s="61" t="s">
        <v>864</v>
      </c>
      <c r="BW3421" s="61" t="s">
        <v>7802</v>
      </c>
    </row>
    <row r="3422" spans="51:75">
      <c r="AY3422" s="89" t="e">
        <f>VLOOKUP(C3422,#REF!, 2,FALSE)</f>
        <v>#REF!</v>
      </c>
      <c r="BM3422" s="61" t="s">
        <v>7803</v>
      </c>
      <c r="BN3422" s="61" t="s">
        <v>721</v>
      </c>
      <c r="BO3422" s="61" t="s">
        <v>7804</v>
      </c>
      <c r="BU3422" s="61" t="s">
        <v>7803</v>
      </c>
      <c r="BV3422" s="61" t="s">
        <v>721</v>
      </c>
      <c r="BW3422" s="61" t="s">
        <v>7804</v>
      </c>
    </row>
    <row r="3423" spans="51:75">
      <c r="AY3423" s="89" t="e">
        <f>VLOOKUP(C3423,#REF!, 2,FALSE)</f>
        <v>#REF!</v>
      </c>
      <c r="BM3423" s="61" t="s">
        <v>7805</v>
      </c>
      <c r="BN3423" s="61" t="s">
        <v>3204</v>
      </c>
      <c r="BO3423" s="61" t="s">
        <v>7806</v>
      </c>
      <c r="BU3423" s="61" t="s">
        <v>7805</v>
      </c>
      <c r="BV3423" s="61" t="s">
        <v>3204</v>
      </c>
      <c r="BW3423" s="61" t="s">
        <v>7806</v>
      </c>
    </row>
    <row r="3424" spans="51:75">
      <c r="AY3424" s="89" t="e">
        <f>VLOOKUP(C3424,#REF!, 2,FALSE)</f>
        <v>#REF!</v>
      </c>
      <c r="BM3424" s="61" t="s">
        <v>1370</v>
      </c>
      <c r="BN3424" s="61" t="s">
        <v>3204</v>
      </c>
      <c r="BO3424" s="61" t="s">
        <v>1333</v>
      </c>
      <c r="BU3424" s="61" t="s">
        <v>1370</v>
      </c>
      <c r="BV3424" s="61" t="s">
        <v>3204</v>
      </c>
      <c r="BW3424" s="61" t="s">
        <v>1333</v>
      </c>
    </row>
    <row r="3425" spans="51:75">
      <c r="AY3425" s="89" t="e">
        <f>VLOOKUP(C3425,#REF!, 2,FALSE)</f>
        <v>#REF!</v>
      </c>
      <c r="BM3425" s="61" t="s">
        <v>1371</v>
      </c>
      <c r="BN3425" s="61" t="s">
        <v>3204</v>
      </c>
      <c r="BO3425" s="61" t="s">
        <v>4480</v>
      </c>
      <c r="BU3425" s="61" t="s">
        <v>1371</v>
      </c>
      <c r="BV3425" s="61" t="s">
        <v>3204</v>
      </c>
      <c r="BW3425" s="61" t="s">
        <v>4480</v>
      </c>
    </row>
    <row r="3426" spans="51:75">
      <c r="AY3426" s="89" t="e">
        <f>VLOOKUP(C3426,#REF!, 2,FALSE)</f>
        <v>#REF!</v>
      </c>
      <c r="BM3426" s="61" t="s">
        <v>1372</v>
      </c>
      <c r="BN3426" s="61" t="s">
        <v>864</v>
      </c>
      <c r="BO3426" s="61" t="s">
        <v>1839</v>
      </c>
      <c r="BU3426" s="61" t="s">
        <v>1372</v>
      </c>
      <c r="BV3426" s="61" t="s">
        <v>864</v>
      </c>
      <c r="BW3426" s="61" t="s">
        <v>1839</v>
      </c>
    </row>
    <row r="3427" spans="51:75">
      <c r="AY3427" s="89" t="e">
        <f>VLOOKUP(C3427,#REF!, 2,FALSE)</f>
        <v>#REF!</v>
      </c>
      <c r="BM3427" s="61" t="s">
        <v>7807</v>
      </c>
      <c r="BN3427" s="61" t="s">
        <v>777</v>
      </c>
      <c r="BO3427" s="61" t="s">
        <v>1787</v>
      </c>
      <c r="BU3427" s="61" t="s">
        <v>7807</v>
      </c>
      <c r="BV3427" s="61" t="s">
        <v>777</v>
      </c>
      <c r="BW3427" s="61" t="s">
        <v>1787</v>
      </c>
    </row>
    <row r="3428" spans="51:75">
      <c r="AY3428" s="89" t="e">
        <f>VLOOKUP(C3428,#REF!, 2,FALSE)</f>
        <v>#REF!</v>
      </c>
      <c r="BM3428" s="61" t="s">
        <v>1373</v>
      </c>
      <c r="BN3428" s="61" t="s">
        <v>3204</v>
      </c>
      <c r="BO3428" s="61" t="s">
        <v>1139</v>
      </c>
      <c r="BU3428" s="61" t="s">
        <v>1373</v>
      </c>
      <c r="BV3428" s="61" t="s">
        <v>3204</v>
      </c>
      <c r="BW3428" s="61" t="s">
        <v>1139</v>
      </c>
    </row>
    <row r="3429" spans="51:75">
      <c r="AY3429" s="89" t="e">
        <f>VLOOKUP(C3429,#REF!, 2,FALSE)</f>
        <v>#REF!</v>
      </c>
      <c r="BM3429" s="61" t="s">
        <v>7809</v>
      </c>
      <c r="BN3429" s="61" t="s">
        <v>782</v>
      </c>
      <c r="BO3429" s="61" t="s">
        <v>4987</v>
      </c>
      <c r="BU3429" s="61" t="s">
        <v>7809</v>
      </c>
      <c r="BV3429" s="61" t="s">
        <v>782</v>
      </c>
      <c r="BW3429" s="61" t="s">
        <v>4987</v>
      </c>
    </row>
    <row r="3430" spans="51:75">
      <c r="AY3430" s="89" t="e">
        <f>VLOOKUP(C3430,#REF!, 2,FALSE)</f>
        <v>#REF!</v>
      </c>
      <c r="BM3430" s="61" t="s">
        <v>7811</v>
      </c>
      <c r="BN3430" s="61" t="s">
        <v>864</v>
      </c>
      <c r="BO3430" s="61" t="s">
        <v>1613</v>
      </c>
      <c r="BU3430" s="61" t="s">
        <v>7811</v>
      </c>
      <c r="BV3430" s="61" t="s">
        <v>864</v>
      </c>
      <c r="BW3430" s="61" t="s">
        <v>1613</v>
      </c>
    </row>
    <row r="3431" spans="51:75">
      <c r="AY3431" s="89" t="e">
        <f>VLOOKUP(C3431,#REF!, 2,FALSE)</f>
        <v>#REF!</v>
      </c>
      <c r="BM3431" s="61" t="s">
        <v>7812</v>
      </c>
      <c r="BN3431" s="61" t="s">
        <v>942</v>
      </c>
      <c r="BO3431" s="61" t="s">
        <v>3758</v>
      </c>
      <c r="BU3431" s="61" t="s">
        <v>7812</v>
      </c>
      <c r="BV3431" s="61" t="s">
        <v>942</v>
      </c>
      <c r="BW3431" s="61" t="s">
        <v>3758</v>
      </c>
    </row>
    <row r="3432" spans="51:75">
      <c r="AY3432" s="89" t="e">
        <f>VLOOKUP(C3432,#REF!, 2,FALSE)</f>
        <v>#REF!</v>
      </c>
      <c r="BM3432" s="61" t="s">
        <v>7813</v>
      </c>
      <c r="BN3432" s="61" t="s">
        <v>854</v>
      </c>
      <c r="BO3432" s="61" t="s">
        <v>2056</v>
      </c>
      <c r="BU3432" s="61" t="s">
        <v>7813</v>
      </c>
      <c r="BV3432" s="61" t="s">
        <v>854</v>
      </c>
      <c r="BW3432" s="61" t="s">
        <v>2056</v>
      </c>
    </row>
    <row r="3433" spans="51:75">
      <c r="AY3433" s="89" t="e">
        <f>VLOOKUP(C3433,#REF!, 2,FALSE)</f>
        <v>#REF!</v>
      </c>
      <c r="BM3433" s="61" t="s">
        <v>7814</v>
      </c>
      <c r="BN3433" s="61" t="s">
        <v>639</v>
      </c>
      <c r="BO3433" s="61" t="s">
        <v>7816</v>
      </c>
      <c r="BU3433" s="61" t="s">
        <v>7814</v>
      </c>
      <c r="BV3433" s="61" t="s">
        <v>639</v>
      </c>
      <c r="BW3433" s="61" t="s">
        <v>7816</v>
      </c>
    </row>
    <row r="3434" spans="51:75">
      <c r="AY3434" s="89" t="e">
        <f>VLOOKUP(C3434,#REF!, 2,FALSE)</f>
        <v>#REF!</v>
      </c>
      <c r="BM3434" s="61" t="s">
        <v>7817</v>
      </c>
      <c r="BN3434" s="61" t="s">
        <v>780</v>
      </c>
      <c r="BO3434" s="61" t="s">
        <v>7819</v>
      </c>
      <c r="BU3434" s="61" t="s">
        <v>7817</v>
      </c>
      <c r="BV3434" s="61" t="s">
        <v>780</v>
      </c>
      <c r="BW3434" s="61" t="s">
        <v>7819</v>
      </c>
    </row>
    <row r="3435" spans="51:75">
      <c r="AY3435" s="89" t="e">
        <f>VLOOKUP(C3435,#REF!, 2,FALSE)</f>
        <v>#REF!</v>
      </c>
      <c r="BM3435" s="61" t="s">
        <v>7820</v>
      </c>
      <c r="BN3435" s="61" t="s">
        <v>638</v>
      </c>
      <c r="BO3435" s="61" t="s">
        <v>7821</v>
      </c>
      <c r="BU3435" s="61" t="s">
        <v>7820</v>
      </c>
      <c r="BV3435" s="61" t="s">
        <v>638</v>
      </c>
      <c r="BW3435" s="61" t="s">
        <v>7821</v>
      </c>
    </row>
    <row r="3436" spans="51:75">
      <c r="AY3436" s="89" t="e">
        <f>VLOOKUP(C3436,#REF!, 2,FALSE)</f>
        <v>#REF!</v>
      </c>
      <c r="BM3436" s="61" t="s">
        <v>7822</v>
      </c>
      <c r="BN3436" s="61" t="s">
        <v>864</v>
      </c>
      <c r="BO3436" s="61" t="s">
        <v>7618</v>
      </c>
      <c r="BU3436" s="61" t="s">
        <v>7822</v>
      </c>
      <c r="BV3436" s="61" t="s">
        <v>864</v>
      </c>
      <c r="BW3436" s="61" t="s">
        <v>7618</v>
      </c>
    </row>
    <row r="3437" spans="51:75">
      <c r="AY3437" s="89" t="e">
        <f>VLOOKUP(C3437,#REF!, 2,FALSE)</f>
        <v>#REF!</v>
      </c>
      <c r="BM3437" s="61" t="s">
        <v>7824</v>
      </c>
      <c r="BN3437" s="61" t="s">
        <v>2985</v>
      </c>
      <c r="BO3437" s="61" t="s">
        <v>2985</v>
      </c>
      <c r="BU3437" s="61" t="s">
        <v>7824</v>
      </c>
      <c r="BV3437" s="61" t="s">
        <v>2985</v>
      </c>
      <c r="BW3437" s="61" t="s">
        <v>2985</v>
      </c>
    </row>
    <row r="3438" spans="51:75">
      <c r="AY3438" s="89" t="e">
        <f>VLOOKUP(C3438,#REF!, 2,FALSE)</f>
        <v>#REF!</v>
      </c>
      <c r="BM3438" s="61" t="s">
        <v>7827</v>
      </c>
      <c r="BN3438" s="61" t="s">
        <v>864</v>
      </c>
      <c r="BO3438" s="61" t="s">
        <v>2790</v>
      </c>
      <c r="BU3438" s="61" t="s">
        <v>7827</v>
      </c>
      <c r="BV3438" s="61" t="s">
        <v>864</v>
      </c>
      <c r="BW3438" s="61" t="s">
        <v>2790</v>
      </c>
    </row>
    <row r="3439" spans="51:75">
      <c r="AY3439" s="89" t="e">
        <f>VLOOKUP(C3439,#REF!, 2,FALSE)</f>
        <v>#REF!</v>
      </c>
      <c r="BM3439" s="61" t="s">
        <v>7829</v>
      </c>
      <c r="BN3439" s="61" t="s">
        <v>789</v>
      </c>
      <c r="BO3439" s="61" t="s">
        <v>1960</v>
      </c>
      <c r="BU3439" s="61" t="s">
        <v>7829</v>
      </c>
      <c r="BV3439" s="61" t="s">
        <v>789</v>
      </c>
      <c r="BW3439" s="61" t="s">
        <v>1960</v>
      </c>
    </row>
    <row r="3440" spans="51:75">
      <c r="AY3440" s="89" t="e">
        <f>VLOOKUP(C3440,#REF!, 2,FALSE)</f>
        <v>#REF!</v>
      </c>
      <c r="BM3440" s="61" t="s">
        <v>7830</v>
      </c>
      <c r="BN3440" s="61" t="s">
        <v>3204</v>
      </c>
      <c r="BO3440" s="61" t="s">
        <v>7831</v>
      </c>
      <c r="BU3440" s="61" t="s">
        <v>7830</v>
      </c>
      <c r="BV3440" s="61" t="s">
        <v>3204</v>
      </c>
      <c r="BW3440" s="61" t="s">
        <v>7831</v>
      </c>
    </row>
    <row r="3441" spans="51:75">
      <c r="AY3441" s="89" t="e">
        <f>VLOOKUP(C3441,#REF!, 2,FALSE)</f>
        <v>#REF!</v>
      </c>
      <c r="BM3441" s="61" t="s">
        <v>7832</v>
      </c>
      <c r="BN3441" s="61" t="s">
        <v>3007</v>
      </c>
      <c r="BO3441" s="61" t="s">
        <v>2985</v>
      </c>
      <c r="BU3441" s="61" t="s">
        <v>7832</v>
      </c>
      <c r="BV3441" s="61" t="s">
        <v>3007</v>
      </c>
      <c r="BW3441" s="61" t="s">
        <v>2985</v>
      </c>
    </row>
    <row r="3442" spans="51:75">
      <c r="AY3442" s="89" t="e">
        <f>VLOOKUP(C3442,#REF!, 2,FALSE)</f>
        <v>#REF!</v>
      </c>
      <c r="BM3442" s="61" t="s">
        <v>7833</v>
      </c>
      <c r="BN3442" s="61" t="s">
        <v>996</v>
      </c>
      <c r="BO3442" s="61" t="s">
        <v>7834</v>
      </c>
      <c r="BU3442" s="61" t="s">
        <v>7833</v>
      </c>
      <c r="BV3442" s="61" t="s">
        <v>996</v>
      </c>
      <c r="BW3442" s="61" t="s">
        <v>7834</v>
      </c>
    </row>
    <row r="3443" spans="51:75">
      <c r="AY3443" s="89" t="e">
        <f>VLOOKUP(C3443,#REF!, 2,FALSE)</f>
        <v>#REF!</v>
      </c>
      <c r="BM3443" s="61" t="s">
        <v>7835</v>
      </c>
      <c r="BN3443" s="61" t="s">
        <v>864</v>
      </c>
      <c r="BO3443" s="61" t="s">
        <v>4184</v>
      </c>
      <c r="BU3443" s="61" t="s">
        <v>7835</v>
      </c>
      <c r="BV3443" s="61" t="s">
        <v>864</v>
      </c>
      <c r="BW3443" s="61" t="s">
        <v>4184</v>
      </c>
    </row>
    <row r="3444" spans="51:75">
      <c r="AY3444" s="89" t="e">
        <f>VLOOKUP(C3444,#REF!, 2,FALSE)</f>
        <v>#REF!</v>
      </c>
      <c r="BM3444" s="61" t="s">
        <v>7836</v>
      </c>
      <c r="BN3444" s="61" t="s">
        <v>3254</v>
      </c>
      <c r="BO3444" s="61" t="s">
        <v>7837</v>
      </c>
      <c r="BU3444" s="61" t="s">
        <v>7836</v>
      </c>
      <c r="BV3444" s="61" t="s">
        <v>3254</v>
      </c>
      <c r="BW3444" s="61" t="s">
        <v>7837</v>
      </c>
    </row>
    <row r="3445" spans="51:75">
      <c r="AY3445" s="89" t="e">
        <f>VLOOKUP(C3445,#REF!, 2,FALSE)</f>
        <v>#REF!</v>
      </c>
      <c r="BM3445" s="61" t="s">
        <v>7838</v>
      </c>
      <c r="BN3445" s="61" t="s">
        <v>864</v>
      </c>
      <c r="BO3445" s="61" t="s">
        <v>1520</v>
      </c>
      <c r="BU3445" s="61" t="s">
        <v>7838</v>
      </c>
      <c r="BV3445" s="61" t="s">
        <v>864</v>
      </c>
      <c r="BW3445" s="61" t="s">
        <v>1520</v>
      </c>
    </row>
    <row r="3446" spans="51:75">
      <c r="AY3446" s="89" t="e">
        <f>VLOOKUP(C3446,#REF!, 2,FALSE)</f>
        <v>#REF!</v>
      </c>
      <c r="BM3446" s="61" t="s">
        <v>7840</v>
      </c>
      <c r="BN3446" s="61" t="s">
        <v>864</v>
      </c>
      <c r="BO3446" s="61" t="s">
        <v>7841</v>
      </c>
      <c r="BU3446" s="61" t="s">
        <v>7840</v>
      </c>
      <c r="BV3446" s="61" t="s">
        <v>864</v>
      </c>
      <c r="BW3446" s="61" t="s">
        <v>7841</v>
      </c>
    </row>
    <row r="3447" spans="51:75">
      <c r="AY3447" s="89" t="e">
        <f>VLOOKUP(C3447,#REF!, 2,FALSE)</f>
        <v>#REF!</v>
      </c>
      <c r="BM3447" s="61" t="s">
        <v>1374</v>
      </c>
      <c r="BN3447" s="61" t="s">
        <v>864</v>
      </c>
      <c r="BO3447" s="61" t="s">
        <v>2753</v>
      </c>
      <c r="BU3447" s="61" t="s">
        <v>1374</v>
      </c>
      <c r="BV3447" s="61" t="s">
        <v>864</v>
      </c>
      <c r="BW3447" s="61" t="s">
        <v>2753</v>
      </c>
    </row>
    <row r="3448" spans="51:75">
      <c r="AY3448" s="89" t="e">
        <f>VLOOKUP(C3448,#REF!, 2,FALSE)</f>
        <v>#REF!</v>
      </c>
      <c r="BM3448" s="61" t="s">
        <v>7842</v>
      </c>
      <c r="BN3448" s="61" t="s">
        <v>3254</v>
      </c>
      <c r="BO3448" s="61" t="s">
        <v>3592</v>
      </c>
      <c r="BU3448" s="61" t="s">
        <v>7842</v>
      </c>
      <c r="BV3448" s="61" t="s">
        <v>3254</v>
      </c>
      <c r="BW3448" s="61" t="s">
        <v>3592</v>
      </c>
    </row>
    <row r="3449" spans="51:75">
      <c r="AY3449" s="89" t="e">
        <f>VLOOKUP(C3449,#REF!, 2,FALSE)</f>
        <v>#REF!</v>
      </c>
      <c r="BM3449" s="61" t="s">
        <v>7843</v>
      </c>
      <c r="BN3449" s="61" t="s">
        <v>1344</v>
      </c>
      <c r="BO3449" s="61" t="s">
        <v>7844</v>
      </c>
      <c r="BU3449" s="61" t="s">
        <v>7843</v>
      </c>
      <c r="BV3449" s="61" t="s">
        <v>1344</v>
      </c>
      <c r="BW3449" s="61" t="s">
        <v>7844</v>
      </c>
    </row>
    <row r="3450" spans="51:75">
      <c r="AY3450" s="89" t="e">
        <f>VLOOKUP(C3450,#REF!, 2,FALSE)</f>
        <v>#REF!</v>
      </c>
      <c r="BM3450" s="61" t="s">
        <v>7845</v>
      </c>
      <c r="BN3450" s="61" t="s">
        <v>3007</v>
      </c>
      <c r="BO3450" s="61" t="s">
        <v>2985</v>
      </c>
      <c r="BU3450" s="61" t="s">
        <v>7845</v>
      </c>
      <c r="BV3450" s="61" t="s">
        <v>3007</v>
      </c>
      <c r="BW3450" s="61" t="s">
        <v>2985</v>
      </c>
    </row>
    <row r="3451" spans="51:75">
      <c r="AY3451" s="89" t="e">
        <f>VLOOKUP(C3451,#REF!, 2,FALSE)</f>
        <v>#REF!</v>
      </c>
      <c r="BM3451" s="61" t="s">
        <v>7846</v>
      </c>
      <c r="BN3451" s="61" t="s">
        <v>2981</v>
      </c>
      <c r="BO3451" s="61" t="s">
        <v>2262</v>
      </c>
      <c r="BU3451" s="61" t="s">
        <v>7846</v>
      </c>
      <c r="BV3451" s="61" t="s">
        <v>2981</v>
      </c>
      <c r="BW3451" s="61" t="s">
        <v>2262</v>
      </c>
    </row>
    <row r="3452" spans="51:75">
      <c r="AY3452" s="89" t="e">
        <f>VLOOKUP(C3452,#REF!, 2,FALSE)</f>
        <v>#REF!</v>
      </c>
      <c r="BM3452" s="61" t="s">
        <v>7847</v>
      </c>
      <c r="BN3452" s="61" t="s">
        <v>3254</v>
      </c>
      <c r="BO3452" s="61" t="s">
        <v>2985</v>
      </c>
      <c r="BU3452" s="61" t="s">
        <v>7847</v>
      </c>
      <c r="BV3452" s="61" t="s">
        <v>3254</v>
      </c>
      <c r="BW3452" s="61" t="s">
        <v>2985</v>
      </c>
    </row>
    <row r="3453" spans="51:75">
      <c r="AY3453" s="89" t="e">
        <f>VLOOKUP(C3453,#REF!, 2,FALSE)</f>
        <v>#REF!</v>
      </c>
      <c r="BM3453" s="61" t="s">
        <v>7848</v>
      </c>
      <c r="BN3453" s="61" t="s">
        <v>2981</v>
      </c>
      <c r="BO3453" s="61" t="s">
        <v>7849</v>
      </c>
      <c r="BU3453" s="61" t="s">
        <v>7848</v>
      </c>
      <c r="BV3453" s="61" t="s">
        <v>2981</v>
      </c>
      <c r="BW3453" s="61" t="s">
        <v>7849</v>
      </c>
    </row>
    <row r="3454" spans="51:75">
      <c r="AY3454" s="89" t="e">
        <f>VLOOKUP(C3454,#REF!, 2,FALSE)</f>
        <v>#REF!</v>
      </c>
      <c r="BM3454" s="61" t="s">
        <v>7850</v>
      </c>
      <c r="BN3454" s="61" t="s">
        <v>1271</v>
      </c>
      <c r="BO3454" s="61" t="s">
        <v>7851</v>
      </c>
      <c r="BU3454" s="61" t="s">
        <v>7850</v>
      </c>
      <c r="BV3454" s="61" t="s">
        <v>1271</v>
      </c>
      <c r="BW3454" s="61" t="s">
        <v>7851</v>
      </c>
    </row>
    <row r="3455" spans="51:75">
      <c r="AY3455" s="89" t="e">
        <f>VLOOKUP(C3455,#REF!, 2,FALSE)</f>
        <v>#REF!</v>
      </c>
      <c r="BM3455" s="61" t="s">
        <v>7852</v>
      </c>
      <c r="BN3455" s="61" t="s">
        <v>3089</v>
      </c>
      <c r="BO3455" s="61" t="s">
        <v>2985</v>
      </c>
      <c r="BU3455" s="61" t="s">
        <v>7852</v>
      </c>
      <c r="BV3455" s="61" t="s">
        <v>3089</v>
      </c>
      <c r="BW3455" s="61" t="s">
        <v>2985</v>
      </c>
    </row>
    <row r="3456" spans="51:75">
      <c r="AY3456" s="89" t="e">
        <f>VLOOKUP(C3456,#REF!, 2,FALSE)</f>
        <v>#REF!</v>
      </c>
      <c r="BM3456" s="61" t="s">
        <v>7853</v>
      </c>
      <c r="BN3456" s="61" t="s">
        <v>3085</v>
      </c>
      <c r="BO3456" s="61" t="s">
        <v>2985</v>
      </c>
      <c r="BU3456" s="61" t="s">
        <v>7853</v>
      </c>
      <c r="BV3456" s="61" t="s">
        <v>3085</v>
      </c>
      <c r="BW3456" s="61" t="s">
        <v>2985</v>
      </c>
    </row>
    <row r="3457" spans="51:75">
      <c r="AY3457" s="89" t="e">
        <f>VLOOKUP(C3457,#REF!, 2,FALSE)</f>
        <v>#REF!</v>
      </c>
      <c r="BM3457" s="61" t="s">
        <v>7854</v>
      </c>
      <c r="BN3457" s="61" t="s">
        <v>702</v>
      </c>
      <c r="BO3457" s="61" t="s">
        <v>7855</v>
      </c>
      <c r="BU3457" s="61" t="s">
        <v>7854</v>
      </c>
      <c r="BV3457" s="61" t="s">
        <v>702</v>
      </c>
      <c r="BW3457" s="61" t="s">
        <v>7855</v>
      </c>
    </row>
    <row r="3458" spans="51:75">
      <c r="AY3458" s="89" t="e">
        <f>VLOOKUP(C3458,#REF!, 2,FALSE)</f>
        <v>#REF!</v>
      </c>
      <c r="BM3458" s="61" t="s">
        <v>7856</v>
      </c>
      <c r="BN3458" s="61" t="s">
        <v>1344</v>
      </c>
      <c r="BO3458" s="61" t="s">
        <v>1842</v>
      </c>
      <c r="BU3458" s="61" t="s">
        <v>7856</v>
      </c>
      <c r="BV3458" s="61" t="s">
        <v>1344</v>
      </c>
      <c r="BW3458" s="61" t="s">
        <v>1842</v>
      </c>
    </row>
    <row r="3459" spans="51:75">
      <c r="AY3459" s="89" t="e">
        <f>VLOOKUP(C3459,#REF!, 2,FALSE)</f>
        <v>#REF!</v>
      </c>
      <c r="BM3459" s="61" t="s">
        <v>7857</v>
      </c>
      <c r="BN3459" s="61" t="s">
        <v>782</v>
      </c>
      <c r="BO3459" s="61" t="s">
        <v>7616</v>
      </c>
      <c r="BU3459" s="61" t="s">
        <v>7857</v>
      </c>
      <c r="BV3459" s="61" t="s">
        <v>782</v>
      </c>
      <c r="BW3459" s="61" t="s">
        <v>7616</v>
      </c>
    </row>
    <row r="3460" spans="51:75">
      <c r="AY3460" s="89" t="e">
        <f>VLOOKUP(C3460,#REF!, 2,FALSE)</f>
        <v>#REF!</v>
      </c>
      <c r="BM3460" s="61" t="s">
        <v>1393</v>
      </c>
      <c r="BN3460" s="61" t="s">
        <v>3204</v>
      </c>
      <c r="BO3460" s="61" t="s">
        <v>7858</v>
      </c>
      <c r="BU3460" s="61" t="s">
        <v>1393</v>
      </c>
      <c r="BV3460" s="61" t="s">
        <v>3204</v>
      </c>
      <c r="BW3460" s="61" t="s">
        <v>7858</v>
      </c>
    </row>
    <row r="3461" spans="51:75">
      <c r="AY3461" s="89" t="e">
        <f>VLOOKUP(C3461,#REF!, 2,FALSE)</f>
        <v>#REF!</v>
      </c>
      <c r="BM3461" s="61" t="s">
        <v>7859</v>
      </c>
      <c r="BN3461" s="61" t="s">
        <v>702</v>
      </c>
      <c r="BO3461" s="61" t="s">
        <v>7860</v>
      </c>
      <c r="BU3461" s="61" t="s">
        <v>7859</v>
      </c>
      <c r="BV3461" s="61" t="s">
        <v>702</v>
      </c>
      <c r="BW3461" s="61" t="s">
        <v>7860</v>
      </c>
    </row>
    <row r="3462" spans="51:75">
      <c r="AY3462" s="89" t="e">
        <f>VLOOKUP(C3462,#REF!, 2,FALSE)</f>
        <v>#REF!</v>
      </c>
      <c r="BM3462" s="61" t="s">
        <v>7861</v>
      </c>
      <c r="BN3462" s="61" t="s">
        <v>851</v>
      </c>
      <c r="BO3462" s="61" t="s">
        <v>7862</v>
      </c>
      <c r="BU3462" s="61" t="s">
        <v>7861</v>
      </c>
      <c r="BV3462" s="61" t="s">
        <v>851</v>
      </c>
      <c r="BW3462" s="61" t="s">
        <v>7862</v>
      </c>
    </row>
    <row r="3463" spans="51:75">
      <c r="AY3463" s="89" t="e">
        <f>VLOOKUP(C3463,#REF!, 2,FALSE)</f>
        <v>#REF!</v>
      </c>
      <c r="BM3463" s="61" t="s">
        <v>7863</v>
      </c>
      <c r="BN3463" s="61" t="s">
        <v>16990</v>
      </c>
      <c r="BO3463" s="61" t="s">
        <v>7864</v>
      </c>
      <c r="BU3463" s="61" t="s">
        <v>7863</v>
      </c>
      <c r="BV3463" s="61" t="s">
        <v>16990</v>
      </c>
      <c r="BW3463" s="61" t="s">
        <v>7864</v>
      </c>
    </row>
    <row r="3464" spans="51:75">
      <c r="AY3464" s="89" t="e">
        <f>VLOOKUP(C3464,#REF!, 2,FALSE)</f>
        <v>#REF!</v>
      </c>
      <c r="BM3464" s="61" t="s">
        <v>7866</v>
      </c>
      <c r="BN3464" s="61" t="s">
        <v>2981</v>
      </c>
      <c r="BO3464" s="61" t="s">
        <v>7868</v>
      </c>
      <c r="BU3464" s="61" t="s">
        <v>7866</v>
      </c>
      <c r="BV3464" s="61" t="s">
        <v>2981</v>
      </c>
      <c r="BW3464" s="61" t="s">
        <v>7868</v>
      </c>
    </row>
    <row r="3465" spans="51:75">
      <c r="AY3465" s="89" t="e">
        <f>VLOOKUP(C3465,#REF!, 2,FALSE)</f>
        <v>#REF!</v>
      </c>
      <c r="BM3465" s="61" t="s">
        <v>7869</v>
      </c>
      <c r="BN3465" s="61" t="s">
        <v>2985</v>
      </c>
      <c r="BO3465" s="61" t="s">
        <v>2985</v>
      </c>
      <c r="BU3465" s="61" t="s">
        <v>7869</v>
      </c>
      <c r="BV3465" s="61" t="s">
        <v>2985</v>
      </c>
      <c r="BW3465" s="61" t="s">
        <v>2985</v>
      </c>
    </row>
    <row r="3466" spans="51:75">
      <c r="AY3466" s="89" t="e">
        <f>VLOOKUP(C3466,#REF!, 2,FALSE)</f>
        <v>#REF!</v>
      </c>
      <c r="BM3466" s="61" t="s">
        <v>7871</v>
      </c>
      <c r="BN3466" s="61" t="s">
        <v>2985</v>
      </c>
      <c r="BO3466" s="61" t="s">
        <v>6708</v>
      </c>
      <c r="BU3466" s="61" t="s">
        <v>7871</v>
      </c>
      <c r="BV3466" s="61" t="s">
        <v>2985</v>
      </c>
      <c r="BW3466" s="61" t="s">
        <v>6708</v>
      </c>
    </row>
    <row r="3467" spans="51:75">
      <c r="AY3467" s="89" t="e">
        <f>VLOOKUP(C3467,#REF!, 2,FALSE)</f>
        <v>#REF!</v>
      </c>
      <c r="BM3467" s="61" t="s">
        <v>1394</v>
      </c>
      <c r="BN3467" s="61" t="s">
        <v>928</v>
      </c>
      <c r="BO3467" s="61" t="s">
        <v>7872</v>
      </c>
      <c r="BU3467" s="61" t="s">
        <v>1394</v>
      </c>
      <c r="BV3467" s="61" t="s">
        <v>928</v>
      </c>
      <c r="BW3467" s="61" t="s">
        <v>7872</v>
      </c>
    </row>
    <row r="3468" spans="51:75">
      <c r="AY3468" s="89" t="e">
        <f>VLOOKUP(C3468,#REF!, 2,FALSE)</f>
        <v>#REF!</v>
      </c>
      <c r="BM3468" s="61" t="s">
        <v>7874</v>
      </c>
      <c r="BN3468" s="61" t="s">
        <v>2985</v>
      </c>
      <c r="BO3468" s="61" t="s">
        <v>2985</v>
      </c>
      <c r="BU3468" s="61" t="s">
        <v>7874</v>
      </c>
      <c r="BV3468" s="61" t="s">
        <v>2985</v>
      </c>
      <c r="BW3468" s="61" t="s">
        <v>2985</v>
      </c>
    </row>
    <row r="3469" spans="51:75">
      <c r="AY3469" s="89" t="e">
        <f>VLOOKUP(C3469,#REF!, 2,FALSE)</f>
        <v>#REF!</v>
      </c>
      <c r="BM3469" s="61" t="s">
        <v>7875</v>
      </c>
      <c r="BN3469" s="61" t="s">
        <v>3047</v>
      </c>
      <c r="BO3469" s="61" t="s">
        <v>3283</v>
      </c>
      <c r="BU3469" s="61" t="s">
        <v>7875</v>
      </c>
      <c r="BV3469" s="61" t="s">
        <v>3047</v>
      </c>
      <c r="BW3469" s="61" t="s">
        <v>3283</v>
      </c>
    </row>
    <row r="3470" spans="51:75">
      <c r="AY3470" s="89" t="e">
        <f>VLOOKUP(C3470,#REF!, 2,FALSE)</f>
        <v>#REF!</v>
      </c>
      <c r="BM3470" s="61" t="s">
        <v>7876</v>
      </c>
      <c r="BN3470" s="61" t="s">
        <v>3047</v>
      </c>
      <c r="BO3470" s="61" t="s">
        <v>6983</v>
      </c>
      <c r="BU3470" s="61" t="s">
        <v>7876</v>
      </c>
      <c r="BV3470" s="61" t="s">
        <v>3047</v>
      </c>
      <c r="BW3470" s="61" t="s">
        <v>6983</v>
      </c>
    </row>
    <row r="3471" spans="51:75">
      <c r="AY3471" s="89" t="e">
        <f>VLOOKUP(C3471,#REF!, 2,FALSE)</f>
        <v>#REF!</v>
      </c>
      <c r="BM3471" s="61" t="s">
        <v>7877</v>
      </c>
      <c r="BN3471" s="61" t="s">
        <v>2985</v>
      </c>
      <c r="BO3471" s="61" t="s">
        <v>2985</v>
      </c>
      <c r="BU3471" s="61" t="s">
        <v>7877</v>
      </c>
      <c r="BV3471" s="61" t="s">
        <v>2985</v>
      </c>
      <c r="BW3471" s="61" t="s">
        <v>2985</v>
      </c>
    </row>
    <row r="3472" spans="51:75">
      <c r="AY3472" s="89" t="e">
        <f>VLOOKUP(C3472,#REF!, 2,FALSE)</f>
        <v>#REF!</v>
      </c>
      <c r="BM3472" s="61" t="s">
        <v>7878</v>
      </c>
      <c r="BN3472" s="61" t="s">
        <v>2985</v>
      </c>
      <c r="BO3472" s="61" t="s">
        <v>2985</v>
      </c>
      <c r="BU3472" s="61" t="s">
        <v>7878</v>
      </c>
      <c r="BV3472" s="61" t="s">
        <v>2985</v>
      </c>
      <c r="BW3472" s="61" t="s">
        <v>2985</v>
      </c>
    </row>
    <row r="3473" spans="51:75">
      <c r="AY3473" s="89" t="e">
        <f>VLOOKUP(C3473,#REF!, 2,FALSE)</f>
        <v>#REF!</v>
      </c>
      <c r="BM3473" s="61" t="s">
        <v>7881</v>
      </c>
      <c r="BN3473" s="61" t="s">
        <v>2985</v>
      </c>
      <c r="BO3473" s="61" t="s">
        <v>7882</v>
      </c>
      <c r="BU3473" s="61" t="s">
        <v>7881</v>
      </c>
      <c r="BV3473" s="61" t="s">
        <v>2985</v>
      </c>
      <c r="BW3473" s="61" t="s">
        <v>7882</v>
      </c>
    </row>
    <row r="3474" spans="51:75">
      <c r="AY3474" s="89" t="e">
        <f>VLOOKUP(C3474,#REF!, 2,FALSE)</f>
        <v>#REF!</v>
      </c>
      <c r="BM3474" s="61" t="s">
        <v>7883</v>
      </c>
      <c r="BN3474" s="61" t="s">
        <v>3007</v>
      </c>
      <c r="BO3474" s="61" t="s">
        <v>5449</v>
      </c>
      <c r="BU3474" s="61" t="s">
        <v>7883</v>
      </c>
      <c r="BV3474" s="61" t="s">
        <v>3007</v>
      </c>
      <c r="BW3474" s="61" t="s">
        <v>5449</v>
      </c>
    </row>
    <row r="3475" spans="51:75">
      <c r="AY3475" s="89" t="e">
        <f>VLOOKUP(C3475,#REF!, 2,FALSE)</f>
        <v>#REF!</v>
      </c>
      <c r="BM3475" s="61" t="s">
        <v>1395</v>
      </c>
      <c r="BN3475" s="61" t="s">
        <v>3204</v>
      </c>
      <c r="BO3475" s="61" t="s">
        <v>7884</v>
      </c>
      <c r="BU3475" s="61" t="s">
        <v>1395</v>
      </c>
      <c r="BV3475" s="61" t="s">
        <v>3204</v>
      </c>
      <c r="BW3475" s="61" t="s">
        <v>7884</v>
      </c>
    </row>
    <row r="3476" spans="51:75">
      <c r="AY3476" s="89" t="e">
        <f>VLOOKUP(C3476,#REF!, 2,FALSE)</f>
        <v>#REF!</v>
      </c>
      <c r="BM3476" s="61" t="s">
        <v>1396</v>
      </c>
      <c r="BN3476" s="61" t="s">
        <v>2985</v>
      </c>
      <c r="BO3476" s="61" t="s">
        <v>7885</v>
      </c>
      <c r="BU3476" s="61" t="s">
        <v>1396</v>
      </c>
      <c r="BV3476" s="61" t="s">
        <v>2985</v>
      </c>
      <c r="BW3476" s="61" t="s">
        <v>7885</v>
      </c>
    </row>
    <row r="3477" spans="51:75">
      <c r="AY3477" s="89" t="e">
        <f>VLOOKUP(C3477,#REF!, 2,FALSE)</f>
        <v>#REF!</v>
      </c>
      <c r="BM3477" s="61" t="s">
        <v>1397</v>
      </c>
      <c r="BN3477" s="61" t="s">
        <v>2985</v>
      </c>
      <c r="BO3477" s="61" t="s">
        <v>7885</v>
      </c>
      <c r="BU3477" s="61" t="s">
        <v>1397</v>
      </c>
      <c r="BV3477" s="61" t="s">
        <v>2985</v>
      </c>
      <c r="BW3477" s="61" t="s">
        <v>7885</v>
      </c>
    </row>
    <row r="3478" spans="51:75">
      <c r="AY3478" s="89" t="e">
        <f>VLOOKUP(C3478,#REF!, 2,FALSE)</f>
        <v>#REF!</v>
      </c>
      <c r="BM3478" s="61" t="s">
        <v>1398</v>
      </c>
      <c r="BN3478" s="61" t="s">
        <v>2985</v>
      </c>
      <c r="BO3478" s="61" t="s">
        <v>7886</v>
      </c>
      <c r="BU3478" s="61" t="s">
        <v>1398</v>
      </c>
      <c r="BV3478" s="61" t="s">
        <v>2985</v>
      </c>
      <c r="BW3478" s="61" t="s">
        <v>7886</v>
      </c>
    </row>
    <row r="3479" spans="51:75">
      <c r="AY3479" s="89" t="e">
        <f>VLOOKUP(C3479,#REF!, 2,FALSE)</f>
        <v>#REF!</v>
      </c>
      <c r="BM3479" s="61" t="s">
        <v>7887</v>
      </c>
      <c r="BN3479" s="61" t="s">
        <v>2985</v>
      </c>
      <c r="BO3479" s="61" t="s">
        <v>2985</v>
      </c>
      <c r="BU3479" s="61" t="s">
        <v>7887</v>
      </c>
      <c r="BV3479" s="61" t="s">
        <v>2985</v>
      </c>
      <c r="BW3479" s="61" t="s">
        <v>2985</v>
      </c>
    </row>
    <row r="3480" spans="51:75">
      <c r="AY3480" s="89" t="e">
        <f>VLOOKUP(C3480,#REF!, 2,FALSE)</f>
        <v>#REF!</v>
      </c>
      <c r="BM3480" s="61" t="s">
        <v>7888</v>
      </c>
      <c r="BN3480" s="61" t="s">
        <v>2985</v>
      </c>
      <c r="BO3480" s="61" t="s">
        <v>2985</v>
      </c>
      <c r="BU3480" s="61" t="s">
        <v>7888</v>
      </c>
      <c r="BV3480" s="61" t="s">
        <v>2985</v>
      </c>
      <c r="BW3480" s="61" t="s">
        <v>2985</v>
      </c>
    </row>
    <row r="3481" spans="51:75">
      <c r="AY3481" s="89" t="e">
        <f>VLOOKUP(C3481,#REF!, 2,FALSE)</f>
        <v>#REF!</v>
      </c>
      <c r="BM3481" s="61" t="s">
        <v>7889</v>
      </c>
      <c r="BN3481" s="61" t="s">
        <v>2985</v>
      </c>
      <c r="BO3481" s="61" t="s">
        <v>7890</v>
      </c>
      <c r="BU3481" s="61" t="s">
        <v>7889</v>
      </c>
      <c r="BV3481" s="61" t="s">
        <v>2985</v>
      </c>
      <c r="BW3481" s="61" t="s">
        <v>7890</v>
      </c>
    </row>
    <row r="3482" spans="51:75">
      <c r="AY3482" s="89" t="e">
        <f>VLOOKUP(C3482,#REF!, 2,FALSE)</f>
        <v>#REF!</v>
      </c>
      <c r="BM3482" s="61" t="s">
        <v>477</v>
      </c>
      <c r="BN3482" s="61" t="s">
        <v>2985</v>
      </c>
      <c r="BO3482" s="61" t="s">
        <v>2985</v>
      </c>
      <c r="BU3482" s="61" t="s">
        <v>477</v>
      </c>
      <c r="BV3482" s="61" t="s">
        <v>2985</v>
      </c>
      <c r="BW3482" s="61" t="s">
        <v>2985</v>
      </c>
    </row>
    <row r="3483" spans="51:75">
      <c r="AY3483" s="89" t="e">
        <f>VLOOKUP(C3483,#REF!, 2,FALSE)</f>
        <v>#REF!</v>
      </c>
      <c r="BM3483" s="61" t="s">
        <v>7892</v>
      </c>
      <c r="BN3483" s="61" t="s">
        <v>2985</v>
      </c>
      <c r="BO3483" s="61" t="s">
        <v>2985</v>
      </c>
      <c r="BU3483" s="61" t="s">
        <v>7892</v>
      </c>
      <c r="BV3483" s="61" t="s">
        <v>2985</v>
      </c>
      <c r="BW3483" s="61" t="s">
        <v>2985</v>
      </c>
    </row>
    <row r="3484" spans="51:75">
      <c r="AY3484" s="89" t="e">
        <f>VLOOKUP(C3484,#REF!, 2,FALSE)</f>
        <v>#REF!</v>
      </c>
      <c r="BM3484" s="61" t="s">
        <v>7893</v>
      </c>
      <c r="BN3484" s="61" t="s">
        <v>2981</v>
      </c>
      <c r="BO3484" s="61" t="s">
        <v>7894</v>
      </c>
      <c r="BU3484" s="61" t="s">
        <v>7893</v>
      </c>
      <c r="BV3484" s="61" t="s">
        <v>2981</v>
      </c>
      <c r="BW3484" s="61" t="s">
        <v>7894</v>
      </c>
    </row>
    <row r="3485" spans="51:75">
      <c r="AY3485" s="89" t="e">
        <f>VLOOKUP(C3485,#REF!, 2,FALSE)</f>
        <v>#REF!</v>
      </c>
      <c r="BM3485" s="61" t="s">
        <v>7895</v>
      </c>
      <c r="BN3485" s="61" t="s">
        <v>1344</v>
      </c>
      <c r="BO3485" s="61" t="s">
        <v>2985</v>
      </c>
      <c r="BU3485" s="61" t="s">
        <v>7895</v>
      </c>
      <c r="BV3485" s="61" t="s">
        <v>1344</v>
      </c>
      <c r="BW3485" s="61" t="s">
        <v>2985</v>
      </c>
    </row>
    <row r="3486" spans="51:75">
      <c r="AY3486" s="89" t="e">
        <f>VLOOKUP(C3486,#REF!, 2,FALSE)</f>
        <v>#REF!</v>
      </c>
      <c r="BM3486" s="61" t="s">
        <v>7897</v>
      </c>
      <c r="BN3486" s="61" t="s">
        <v>2985</v>
      </c>
      <c r="BO3486" s="61" t="s">
        <v>2985</v>
      </c>
      <c r="BU3486" s="61" t="s">
        <v>7897</v>
      </c>
      <c r="BV3486" s="61" t="s">
        <v>2985</v>
      </c>
      <c r="BW3486" s="61" t="s">
        <v>2985</v>
      </c>
    </row>
    <row r="3487" spans="51:75">
      <c r="AY3487" s="89" t="e">
        <f>VLOOKUP(C3487,#REF!, 2,FALSE)</f>
        <v>#REF!</v>
      </c>
      <c r="BM3487" s="61" t="s">
        <v>7899</v>
      </c>
      <c r="BN3487" s="61" t="s">
        <v>2985</v>
      </c>
      <c r="BO3487" s="61" t="s">
        <v>2985</v>
      </c>
      <c r="BU3487" s="61" t="s">
        <v>7899</v>
      </c>
      <c r="BV3487" s="61" t="s">
        <v>2985</v>
      </c>
      <c r="BW3487" s="61" t="s">
        <v>2985</v>
      </c>
    </row>
    <row r="3488" spans="51:75">
      <c r="AY3488" s="89" t="e">
        <f>VLOOKUP(C3488,#REF!, 2,FALSE)</f>
        <v>#REF!</v>
      </c>
      <c r="BM3488" s="61" t="s">
        <v>7902</v>
      </c>
      <c r="BN3488" s="61" t="s">
        <v>2985</v>
      </c>
      <c r="BO3488" s="61" t="s">
        <v>2985</v>
      </c>
      <c r="BU3488" s="61" t="s">
        <v>7902</v>
      </c>
      <c r="BV3488" s="61" t="s">
        <v>2985</v>
      </c>
      <c r="BW3488" s="61" t="s">
        <v>2985</v>
      </c>
    </row>
    <row r="3489" spans="51:75">
      <c r="AY3489" s="89" t="e">
        <f>VLOOKUP(C3489,#REF!, 2,FALSE)</f>
        <v>#REF!</v>
      </c>
      <c r="BM3489" s="61" t="s">
        <v>7904</v>
      </c>
      <c r="BN3489" s="61" t="s">
        <v>805</v>
      </c>
      <c r="BO3489" s="61" t="s">
        <v>7906</v>
      </c>
      <c r="BU3489" s="61" t="s">
        <v>7904</v>
      </c>
      <c r="BV3489" s="61" t="s">
        <v>805</v>
      </c>
      <c r="BW3489" s="61" t="s">
        <v>7906</v>
      </c>
    </row>
    <row r="3490" spans="51:75">
      <c r="AY3490" s="89" t="e">
        <f>VLOOKUP(C3490,#REF!, 2,FALSE)</f>
        <v>#REF!</v>
      </c>
      <c r="BM3490" s="61" t="s">
        <v>7907</v>
      </c>
      <c r="BN3490" s="61" t="s">
        <v>854</v>
      </c>
      <c r="BO3490" s="61" t="s">
        <v>7908</v>
      </c>
      <c r="BU3490" s="61" t="s">
        <v>7907</v>
      </c>
      <c r="BV3490" s="61" t="s">
        <v>854</v>
      </c>
      <c r="BW3490" s="61" t="s">
        <v>7908</v>
      </c>
    </row>
    <row r="3491" spans="51:75">
      <c r="AY3491" s="89" t="e">
        <f>VLOOKUP(C3491,#REF!, 2,FALSE)</f>
        <v>#REF!</v>
      </c>
      <c r="BM3491" s="61" t="s">
        <v>7909</v>
      </c>
      <c r="BN3491" s="61" t="s">
        <v>618</v>
      </c>
      <c r="BO3491" s="61" t="s">
        <v>7911</v>
      </c>
      <c r="BU3491" s="61" t="s">
        <v>7909</v>
      </c>
      <c r="BV3491" s="61" t="s">
        <v>618</v>
      </c>
      <c r="BW3491" s="61" t="s">
        <v>7911</v>
      </c>
    </row>
    <row r="3492" spans="51:75">
      <c r="AY3492" s="89" t="e">
        <f>VLOOKUP(C3492,#REF!, 2,FALSE)</f>
        <v>#REF!</v>
      </c>
      <c r="BM3492" s="61" t="s">
        <v>7912</v>
      </c>
      <c r="BN3492" s="61" t="s">
        <v>2985</v>
      </c>
      <c r="BO3492" s="61" t="s">
        <v>2985</v>
      </c>
      <c r="BU3492" s="61" t="s">
        <v>7912</v>
      </c>
      <c r="BV3492" s="61" t="s">
        <v>2985</v>
      </c>
      <c r="BW3492" s="61" t="s">
        <v>2985</v>
      </c>
    </row>
    <row r="3493" spans="51:75">
      <c r="AY3493" s="89" t="e">
        <f>VLOOKUP(C3493,#REF!, 2,FALSE)</f>
        <v>#REF!</v>
      </c>
      <c r="BM3493" s="61" t="s">
        <v>7913</v>
      </c>
      <c r="BN3493" s="61" t="s">
        <v>796</v>
      </c>
      <c r="BO3493" s="61" t="s">
        <v>7915</v>
      </c>
      <c r="BU3493" s="61" t="s">
        <v>7913</v>
      </c>
      <c r="BV3493" s="61" t="s">
        <v>796</v>
      </c>
      <c r="BW3493" s="61" t="s">
        <v>7915</v>
      </c>
    </row>
    <row r="3494" spans="51:75">
      <c r="AY3494" s="89" t="e">
        <f>VLOOKUP(C3494,#REF!, 2,FALSE)</f>
        <v>#REF!</v>
      </c>
      <c r="BM3494" s="61" t="s">
        <v>7917</v>
      </c>
      <c r="BN3494" s="61" t="s">
        <v>2985</v>
      </c>
      <c r="BO3494" s="61" t="s">
        <v>2985</v>
      </c>
      <c r="BU3494" s="61" t="s">
        <v>7917</v>
      </c>
      <c r="BV3494" s="61" t="s">
        <v>2985</v>
      </c>
      <c r="BW3494" s="61" t="s">
        <v>2985</v>
      </c>
    </row>
    <row r="3495" spans="51:75">
      <c r="AY3495" s="89" t="e">
        <f>VLOOKUP(C3495,#REF!, 2,FALSE)</f>
        <v>#REF!</v>
      </c>
      <c r="BM3495" s="61" t="s">
        <v>1406</v>
      </c>
      <c r="BN3495" s="61" t="s">
        <v>630</v>
      </c>
      <c r="BO3495" s="61" t="s">
        <v>7918</v>
      </c>
      <c r="BU3495" s="61" t="s">
        <v>1406</v>
      </c>
      <c r="BV3495" s="61" t="s">
        <v>630</v>
      </c>
      <c r="BW3495" s="61" t="s">
        <v>7918</v>
      </c>
    </row>
    <row r="3496" spans="51:75">
      <c r="AY3496" s="89" t="e">
        <f>VLOOKUP(C3496,#REF!, 2,FALSE)</f>
        <v>#REF!</v>
      </c>
      <c r="BM3496" s="61" t="s">
        <v>7920</v>
      </c>
      <c r="BN3496" s="61" t="s">
        <v>2985</v>
      </c>
      <c r="BO3496" s="61" t="s">
        <v>2985</v>
      </c>
      <c r="BU3496" s="61" t="s">
        <v>7920</v>
      </c>
      <c r="BV3496" s="61" t="s">
        <v>2985</v>
      </c>
      <c r="BW3496" s="61" t="s">
        <v>2985</v>
      </c>
    </row>
    <row r="3497" spans="51:75">
      <c r="AY3497" s="89" t="e">
        <f>VLOOKUP(C3497,#REF!, 2,FALSE)</f>
        <v>#REF!</v>
      </c>
      <c r="BM3497" s="61" t="s">
        <v>7922</v>
      </c>
      <c r="BN3497" s="61" t="s">
        <v>3004</v>
      </c>
      <c r="BO3497" s="61" t="s">
        <v>7924</v>
      </c>
      <c r="BU3497" s="61" t="s">
        <v>7922</v>
      </c>
      <c r="BV3497" s="61" t="s">
        <v>3004</v>
      </c>
      <c r="BW3497" s="61" t="s">
        <v>7924</v>
      </c>
    </row>
    <row r="3498" spans="51:75">
      <c r="AY3498" s="89" t="e">
        <f>VLOOKUP(C3498,#REF!, 2,FALSE)</f>
        <v>#REF!</v>
      </c>
      <c r="BM3498" s="61" t="s">
        <v>7925</v>
      </c>
      <c r="BN3498" s="61" t="s">
        <v>2985</v>
      </c>
      <c r="BO3498" s="61" t="s">
        <v>2985</v>
      </c>
      <c r="BU3498" s="61" t="s">
        <v>7925</v>
      </c>
      <c r="BV3498" s="61" t="s">
        <v>2985</v>
      </c>
      <c r="BW3498" s="61" t="s">
        <v>2985</v>
      </c>
    </row>
    <row r="3499" spans="51:75">
      <c r="AY3499" s="89" t="e">
        <f>VLOOKUP(C3499,#REF!, 2,FALSE)</f>
        <v>#REF!</v>
      </c>
      <c r="BM3499" s="61" t="s">
        <v>7927</v>
      </c>
      <c r="BN3499" s="61" t="s">
        <v>2985</v>
      </c>
      <c r="BO3499" s="61" t="s">
        <v>2985</v>
      </c>
      <c r="BU3499" s="61" t="s">
        <v>7927</v>
      </c>
      <c r="BV3499" s="61" t="s">
        <v>2985</v>
      </c>
      <c r="BW3499" s="61" t="s">
        <v>2985</v>
      </c>
    </row>
    <row r="3500" spans="51:75">
      <c r="AY3500" s="89" t="e">
        <f>VLOOKUP(C3500,#REF!, 2,FALSE)</f>
        <v>#REF!</v>
      </c>
      <c r="BM3500" s="61" t="s">
        <v>7928</v>
      </c>
      <c r="BN3500" s="61" t="s">
        <v>2985</v>
      </c>
      <c r="BO3500" s="61" t="s">
        <v>2985</v>
      </c>
      <c r="BU3500" s="61" t="s">
        <v>7928</v>
      </c>
      <c r="BV3500" s="61" t="s">
        <v>2985</v>
      </c>
      <c r="BW3500" s="61" t="s">
        <v>2985</v>
      </c>
    </row>
    <row r="3501" spans="51:75">
      <c r="AY3501" s="89" t="e">
        <f>VLOOKUP(C3501,#REF!, 2,FALSE)</f>
        <v>#REF!</v>
      </c>
      <c r="BM3501" s="61" t="s">
        <v>7929</v>
      </c>
      <c r="BN3501" s="61" t="s">
        <v>2985</v>
      </c>
      <c r="BO3501" s="61" t="s">
        <v>2985</v>
      </c>
      <c r="BU3501" s="61" t="s">
        <v>7929</v>
      </c>
      <c r="BV3501" s="61" t="s">
        <v>2985</v>
      </c>
      <c r="BW3501" s="61" t="s">
        <v>2985</v>
      </c>
    </row>
    <row r="3502" spans="51:75">
      <c r="AY3502" s="89" t="e">
        <f>VLOOKUP(C3502,#REF!, 2,FALSE)</f>
        <v>#REF!</v>
      </c>
      <c r="BM3502" s="61" t="s">
        <v>7930</v>
      </c>
      <c r="BN3502" s="61" t="s">
        <v>2985</v>
      </c>
      <c r="BO3502" s="61" t="s">
        <v>2985</v>
      </c>
      <c r="BU3502" s="61" t="s">
        <v>7930</v>
      </c>
      <c r="BV3502" s="61" t="s">
        <v>2985</v>
      </c>
      <c r="BW3502" s="61" t="s">
        <v>2985</v>
      </c>
    </row>
    <row r="3503" spans="51:75">
      <c r="AY3503" s="89" t="e">
        <f>VLOOKUP(C3503,#REF!, 2,FALSE)</f>
        <v>#REF!</v>
      </c>
      <c r="BM3503" s="61" t="s">
        <v>7931</v>
      </c>
      <c r="BN3503" s="61" t="s">
        <v>630</v>
      </c>
      <c r="BO3503" s="61" t="s">
        <v>7932</v>
      </c>
      <c r="BU3503" s="61" t="s">
        <v>7931</v>
      </c>
      <c r="BV3503" s="61" t="s">
        <v>630</v>
      </c>
      <c r="BW3503" s="61" t="s">
        <v>7932</v>
      </c>
    </row>
    <row r="3504" spans="51:75">
      <c r="AY3504" s="89" t="e">
        <f>VLOOKUP(C3504,#REF!, 2,FALSE)</f>
        <v>#REF!</v>
      </c>
      <c r="BM3504" s="61" t="s">
        <v>7933</v>
      </c>
      <c r="BN3504" s="61" t="s">
        <v>2985</v>
      </c>
      <c r="BO3504" s="61" t="s">
        <v>4871</v>
      </c>
      <c r="BU3504" s="61" t="s">
        <v>7933</v>
      </c>
      <c r="BV3504" s="61" t="s">
        <v>2985</v>
      </c>
      <c r="BW3504" s="61" t="s">
        <v>4871</v>
      </c>
    </row>
    <row r="3505" spans="51:75">
      <c r="AY3505" s="89" t="e">
        <f>VLOOKUP(C3505,#REF!, 2,FALSE)</f>
        <v>#REF!</v>
      </c>
      <c r="BM3505" s="61" t="s">
        <v>1409</v>
      </c>
      <c r="BN3505" s="61" t="s">
        <v>1344</v>
      </c>
      <c r="BO3505" s="61" t="s">
        <v>7934</v>
      </c>
      <c r="BU3505" s="61" t="s">
        <v>1409</v>
      </c>
      <c r="BV3505" s="61" t="s">
        <v>1344</v>
      </c>
      <c r="BW3505" s="61" t="s">
        <v>7934</v>
      </c>
    </row>
    <row r="3506" spans="51:75">
      <c r="AY3506" s="89" t="e">
        <f>VLOOKUP(C3506,#REF!, 2,FALSE)</f>
        <v>#REF!</v>
      </c>
      <c r="BM3506" s="61" t="s">
        <v>1410</v>
      </c>
      <c r="BN3506" s="61" t="s">
        <v>2985</v>
      </c>
      <c r="BO3506" s="61" t="s">
        <v>7935</v>
      </c>
      <c r="BU3506" s="61" t="s">
        <v>1410</v>
      </c>
      <c r="BV3506" s="61" t="s">
        <v>2985</v>
      </c>
      <c r="BW3506" s="61" t="s">
        <v>7935</v>
      </c>
    </row>
    <row r="3507" spans="51:75">
      <c r="AY3507" s="89" t="e">
        <f>VLOOKUP(C3507,#REF!, 2,FALSE)</f>
        <v>#REF!</v>
      </c>
      <c r="BM3507" s="61" t="s">
        <v>7936</v>
      </c>
      <c r="BN3507" s="61" t="s">
        <v>2985</v>
      </c>
      <c r="BO3507" s="61" t="s">
        <v>7937</v>
      </c>
      <c r="BU3507" s="61" t="s">
        <v>7936</v>
      </c>
      <c r="BV3507" s="61" t="s">
        <v>2985</v>
      </c>
      <c r="BW3507" s="61" t="s">
        <v>7937</v>
      </c>
    </row>
    <row r="3508" spans="51:75">
      <c r="AY3508" s="89" t="e">
        <f>VLOOKUP(C3508,#REF!, 2,FALSE)</f>
        <v>#REF!</v>
      </c>
      <c r="BM3508" s="61" t="s">
        <v>7938</v>
      </c>
      <c r="BN3508" s="61" t="s">
        <v>2985</v>
      </c>
      <c r="BO3508" s="61" t="s">
        <v>2976</v>
      </c>
      <c r="BU3508" s="61" t="s">
        <v>7938</v>
      </c>
      <c r="BV3508" s="61" t="s">
        <v>2985</v>
      </c>
      <c r="BW3508" s="61" t="s">
        <v>2976</v>
      </c>
    </row>
    <row r="3509" spans="51:75">
      <c r="AY3509" s="89" t="e">
        <f>VLOOKUP(C3509,#REF!, 2,FALSE)</f>
        <v>#REF!</v>
      </c>
      <c r="BM3509" s="61" t="s">
        <v>7941</v>
      </c>
      <c r="BN3509" s="61" t="s">
        <v>2985</v>
      </c>
      <c r="BO3509" s="61" t="s">
        <v>6915</v>
      </c>
      <c r="BU3509" s="61" t="s">
        <v>7941</v>
      </c>
      <c r="BV3509" s="61" t="s">
        <v>2985</v>
      </c>
      <c r="BW3509" s="61" t="s">
        <v>6915</v>
      </c>
    </row>
    <row r="3510" spans="51:75">
      <c r="AY3510" s="89" t="e">
        <f>VLOOKUP(C3510,#REF!, 2,FALSE)</f>
        <v>#REF!</v>
      </c>
      <c r="BM3510" s="61" t="s">
        <v>7943</v>
      </c>
      <c r="BN3510" s="61" t="s">
        <v>2985</v>
      </c>
      <c r="BO3510" s="61" t="s">
        <v>2985</v>
      </c>
      <c r="BU3510" s="61" t="s">
        <v>7943</v>
      </c>
      <c r="BV3510" s="61" t="s">
        <v>2985</v>
      </c>
      <c r="BW3510" s="61" t="s">
        <v>2985</v>
      </c>
    </row>
    <row r="3511" spans="51:75">
      <c r="AY3511" s="89" t="e">
        <f>VLOOKUP(C3511,#REF!, 2,FALSE)</f>
        <v>#REF!</v>
      </c>
      <c r="BM3511" s="61" t="s">
        <v>7944</v>
      </c>
      <c r="BN3511" s="61" t="s">
        <v>2985</v>
      </c>
      <c r="BO3511" s="61" t="s">
        <v>1130</v>
      </c>
      <c r="BU3511" s="61" t="s">
        <v>7944</v>
      </c>
      <c r="BV3511" s="61" t="s">
        <v>2985</v>
      </c>
      <c r="BW3511" s="61" t="s">
        <v>1130</v>
      </c>
    </row>
    <row r="3512" spans="51:75">
      <c r="AY3512" s="89" t="e">
        <f>VLOOKUP(C3512,#REF!, 2,FALSE)</f>
        <v>#REF!</v>
      </c>
      <c r="BM3512" s="61" t="s">
        <v>7946</v>
      </c>
      <c r="BN3512" s="61" t="s">
        <v>2985</v>
      </c>
      <c r="BO3512" s="61" t="s">
        <v>2985</v>
      </c>
      <c r="BU3512" s="61" t="s">
        <v>7946</v>
      </c>
      <c r="BV3512" s="61" t="s">
        <v>2985</v>
      </c>
      <c r="BW3512" s="61" t="s">
        <v>2985</v>
      </c>
    </row>
    <row r="3513" spans="51:75">
      <c r="AY3513" s="89" t="e">
        <f>VLOOKUP(C3513,#REF!, 2,FALSE)</f>
        <v>#REF!</v>
      </c>
      <c r="BM3513" s="61" t="s">
        <v>7947</v>
      </c>
      <c r="BN3513" s="61" t="s">
        <v>1344</v>
      </c>
      <c r="BO3513" s="61" t="s">
        <v>7948</v>
      </c>
      <c r="BU3513" s="61" t="s">
        <v>7947</v>
      </c>
      <c r="BV3513" s="61" t="s">
        <v>1344</v>
      </c>
      <c r="BW3513" s="61" t="s">
        <v>7948</v>
      </c>
    </row>
    <row r="3514" spans="51:75">
      <c r="AY3514" s="89" t="e">
        <f>VLOOKUP(C3514,#REF!, 2,FALSE)</f>
        <v>#REF!</v>
      </c>
      <c r="BM3514" s="61" t="s">
        <v>7949</v>
      </c>
      <c r="BN3514" s="61" t="s">
        <v>2985</v>
      </c>
      <c r="BO3514" s="61" t="s">
        <v>2985</v>
      </c>
      <c r="BU3514" s="61" t="s">
        <v>7949</v>
      </c>
      <c r="BV3514" s="61" t="s">
        <v>2985</v>
      </c>
      <c r="BW3514" s="61" t="s">
        <v>2985</v>
      </c>
    </row>
    <row r="3515" spans="51:75">
      <c r="AY3515" s="89" t="e">
        <f>VLOOKUP(C3515,#REF!, 2,FALSE)</f>
        <v>#REF!</v>
      </c>
      <c r="BM3515" s="61" t="s">
        <v>7950</v>
      </c>
      <c r="BN3515" s="61" t="s">
        <v>2985</v>
      </c>
      <c r="BO3515" s="61" t="s">
        <v>2985</v>
      </c>
      <c r="BU3515" s="61" t="s">
        <v>7950</v>
      </c>
      <c r="BV3515" s="61" t="s">
        <v>2985</v>
      </c>
      <c r="BW3515" s="61" t="s">
        <v>2985</v>
      </c>
    </row>
    <row r="3516" spans="51:75">
      <c r="AY3516" s="89" t="e">
        <f>VLOOKUP(C3516,#REF!, 2,FALSE)</f>
        <v>#REF!</v>
      </c>
      <c r="BM3516" s="61" t="s">
        <v>7951</v>
      </c>
      <c r="BN3516" s="61" t="s">
        <v>2985</v>
      </c>
      <c r="BO3516" s="61" t="s">
        <v>2985</v>
      </c>
      <c r="BU3516" s="61" t="s">
        <v>7951</v>
      </c>
      <c r="BV3516" s="61" t="s">
        <v>2985</v>
      </c>
      <c r="BW3516" s="61" t="s">
        <v>2985</v>
      </c>
    </row>
    <row r="3517" spans="51:75">
      <c r="AY3517" s="89" t="e">
        <f>VLOOKUP(C3517,#REF!, 2,FALSE)</f>
        <v>#REF!</v>
      </c>
      <c r="BM3517" s="61" t="s">
        <v>7952</v>
      </c>
      <c r="BN3517" s="61" t="s">
        <v>2985</v>
      </c>
      <c r="BO3517" s="61" t="s">
        <v>2985</v>
      </c>
      <c r="BU3517" s="61" t="s">
        <v>7952</v>
      </c>
      <c r="BV3517" s="61" t="s">
        <v>2985</v>
      </c>
      <c r="BW3517" s="61" t="s">
        <v>2985</v>
      </c>
    </row>
    <row r="3518" spans="51:75">
      <c r="AY3518" s="89" t="e">
        <f>VLOOKUP(C3518,#REF!, 2,FALSE)</f>
        <v>#REF!</v>
      </c>
      <c r="BM3518" s="61" t="s">
        <v>7955</v>
      </c>
      <c r="BN3518" s="61" t="s">
        <v>2985</v>
      </c>
      <c r="BO3518" s="61" t="s">
        <v>2985</v>
      </c>
      <c r="BU3518" s="61" t="s">
        <v>7955</v>
      </c>
      <c r="BV3518" s="61" t="s">
        <v>2985</v>
      </c>
      <c r="BW3518" s="61" t="s">
        <v>2985</v>
      </c>
    </row>
    <row r="3519" spans="51:75">
      <c r="AY3519" s="89" t="e">
        <f>VLOOKUP(C3519,#REF!, 2,FALSE)</f>
        <v>#REF!</v>
      </c>
      <c r="BM3519" s="61" t="s">
        <v>7956</v>
      </c>
      <c r="BN3519" s="61" t="s">
        <v>2985</v>
      </c>
      <c r="BO3519" s="61" t="s">
        <v>2985</v>
      </c>
      <c r="BU3519" s="61" t="s">
        <v>7956</v>
      </c>
      <c r="BV3519" s="61" t="s">
        <v>2985</v>
      </c>
      <c r="BW3519" s="61" t="s">
        <v>2985</v>
      </c>
    </row>
    <row r="3520" spans="51:75">
      <c r="AY3520" s="89" t="e">
        <f>VLOOKUP(C3520,#REF!, 2,FALSE)</f>
        <v>#REF!</v>
      </c>
      <c r="BM3520" s="61" t="s">
        <v>1413</v>
      </c>
      <c r="BN3520" s="61" t="s">
        <v>2985</v>
      </c>
      <c r="BO3520" s="61" t="s">
        <v>2985</v>
      </c>
      <c r="BU3520" s="61" t="s">
        <v>1413</v>
      </c>
      <c r="BV3520" s="61" t="s">
        <v>2985</v>
      </c>
      <c r="BW3520" s="61" t="s">
        <v>2985</v>
      </c>
    </row>
    <row r="3521" spans="51:75">
      <c r="AY3521" s="89" t="e">
        <f>VLOOKUP(C3521,#REF!, 2,FALSE)</f>
        <v>#REF!</v>
      </c>
      <c r="BM3521" s="61" t="s">
        <v>7957</v>
      </c>
      <c r="BN3521" s="61" t="s">
        <v>2985</v>
      </c>
      <c r="BO3521" s="61" t="s">
        <v>2985</v>
      </c>
      <c r="BU3521" s="61" t="s">
        <v>7957</v>
      </c>
      <c r="BV3521" s="61" t="s">
        <v>2985</v>
      </c>
      <c r="BW3521" s="61" t="s">
        <v>2985</v>
      </c>
    </row>
    <row r="3522" spans="51:75">
      <c r="AY3522" s="89" t="e">
        <f>VLOOKUP(C3522,#REF!, 2,FALSE)</f>
        <v>#REF!</v>
      </c>
      <c r="BM3522" s="61" t="s">
        <v>1414</v>
      </c>
      <c r="BN3522" s="61" t="s">
        <v>3047</v>
      </c>
      <c r="BO3522" s="61" t="s">
        <v>7958</v>
      </c>
      <c r="BU3522" s="61" t="s">
        <v>1414</v>
      </c>
      <c r="BV3522" s="61" t="s">
        <v>3047</v>
      </c>
      <c r="BW3522" s="61" t="s">
        <v>7958</v>
      </c>
    </row>
    <row r="3523" spans="51:75">
      <c r="AY3523" s="89" t="e">
        <f>VLOOKUP(C3523,#REF!, 2,FALSE)</f>
        <v>#REF!</v>
      </c>
      <c r="BM3523" s="61" t="s">
        <v>1415</v>
      </c>
      <c r="BN3523" s="61" t="s">
        <v>3047</v>
      </c>
      <c r="BO3523" s="61" t="s">
        <v>7959</v>
      </c>
      <c r="BU3523" s="61" t="s">
        <v>1415</v>
      </c>
      <c r="BV3523" s="61" t="s">
        <v>3047</v>
      </c>
      <c r="BW3523" s="61" t="s">
        <v>7959</v>
      </c>
    </row>
    <row r="3524" spans="51:75">
      <c r="AY3524" s="89" t="e">
        <f>VLOOKUP(C3524,#REF!, 2,FALSE)</f>
        <v>#REF!</v>
      </c>
      <c r="BM3524" s="61" t="s">
        <v>1416</v>
      </c>
      <c r="BN3524" s="61" t="s">
        <v>3047</v>
      </c>
      <c r="BO3524" s="61" t="s">
        <v>7961</v>
      </c>
      <c r="BU3524" s="61" t="s">
        <v>1416</v>
      </c>
      <c r="BV3524" s="61" t="s">
        <v>3047</v>
      </c>
      <c r="BW3524" s="61" t="s">
        <v>7961</v>
      </c>
    </row>
    <row r="3525" spans="51:75">
      <c r="AY3525" s="89" t="e">
        <f>VLOOKUP(C3525,#REF!, 2,FALSE)</f>
        <v>#REF!</v>
      </c>
      <c r="BM3525" s="61" t="s">
        <v>7962</v>
      </c>
      <c r="BN3525" s="61" t="s">
        <v>3204</v>
      </c>
      <c r="BO3525" s="61" t="s">
        <v>2985</v>
      </c>
      <c r="BU3525" s="61" t="s">
        <v>7962</v>
      </c>
      <c r="BV3525" s="61" t="s">
        <v>3204</v>
      </c>
      <c r="BW3525" s="61" t="s">
        <v>2985</v>
      </c>
    </row>
    <row r="3526" spans="51:75">
      <c r="AY3526" s="89" t="e">
        <f>VLOOKUP(C3526,#REF!, 2,FALSE)</f>
        <v>#REF!</v>
      </c>
      <c r="BM3526" s="61" t="s">
        <v>7964</v>
      </c>
      <c r="BN3526" s="61" t="s">
        <v>3254</v>
      </c>
      <c r="BO3526" s="61" t="s">
        <v>2985</v>
      </c>
      <c r="BU3526" s="61" t="s">
        <v>7964</v>
      </c>
      <c r="BV3526" s="61" t="s">
        <v>3254</v>
      </c>
      <c r="BW3526" s="61" t="s">
        <v>2985</v>
      </c>
    </row>
    <row r="3527" spans="51:75">
      <c r="AY3527" s="89" t="e">
        <f>VLOOKUP(C3527,#REF!, 2,FALSE)</f>
        <v>#REF!</v>
      </c>
      <c r="BM3527" s="61" t="s">
        <v>7965</v>
      </c>
      <c r="BN3527" s="61" t="s">
        <v>3047</v>
      </c>
      <c r="BO3527" s="61" t="s">
        <v>5352</v>
      </c>
      <c r="BU3527" s="61" t="s">
        <v>7965</v>
      </c>
      <c r="BV3527" s="61" t="s">
        <v>3047</v>
      </c>
      <c r="BW3527" s="61" t="s">
        <v>5352</v>
      </c>
    </row>
    <row r="3528" spans="51:75">
      <c r="AY3528" s="89" t="e">
        <f>VLOOKUP(C3528,#REF!, 2,FALSE)</f>
        <v>#REF!</v>
      </c>
      <c r="BM3528" s="61" t="s">
        <v>7966</v>
      </c>
      <c r="BN3528" s="61" t="s">
        <v>2395</v>
      </c>
      <c r="BO3528" s="61" t="s">
        <v>2985</v>
      </c>
      <c r="BU3528" s="61" t="s">
        <v>7966</v>
      </c>
      <c r="BV3528" s="61" t="s">
        <v>2395</v>
      </c>
      <c r="BW3528" s="61" t="s">
        <v>2985</v>
      </c>
    </row>
    <row r="3529" spans="51:75">
      <c r="AY3529" s="89" t="e">
        <f>VLOOKUP(C3529,#REF!, 2,FALSE)</f>
        <v>#REF!</v>
      </c>
      <c r="BM3529" s="61" t="s">
        <v>7967</v>
      </c>
      <c r="BN3529" s="61" t="s">
        <v>3007</v>
      </c>
      <c r="BO3529" s="61" t="s">
        <v>2985</v>
      </c>
      <c r="BU3529" s="61" t="s">
        <v>7967</v>
      </c>
      <c r="BV3529" s="61" t="s">
        <v>3007</v>
      </c>
      <c r="BW3529" s="61" t="s">
        <v>2985</v>
      </c>
    </row>
    <row r="3530" spans="51:75">
      <c r="AY3530" s="89" t="e">
        <f>VLOOKUP(C3530,#REF!, 2,FALSE)</f>
        <v>#REF!</v>
      </c>
      <c r="BM3530" s="61" t="s">
        <v>7968</v>
      </c>
      <c r="BN3530" s="61" t="s">
        <v>1735</v>
      </c>
      <c r="BO3530" s="61" t="s">
        <v>7971</v>
      </c>
      <c r="BU3530" s="61" t="s">
        <v>7968</v>
      </c>
      <c r="BV3530" s="61" t="s">
        <v>1735</v>
      </c>
      <c r="BW3530" s="61" t="s">
        <v>7971</v>
      </c>
    </row>
    <row r="3531" spans="51:75">
      <c r="AY3531" s="89" t="e">
        <f>VLOOKUP(C3531,#REF!, 2,FALSE)</f>
        <v>#REF!</v>
      </c>
      <c r="BM3531" s="61" t="s">
        <v>7972</v>
      </c>
      <c r="BN3531" s="61" t="s">
        <v>2985</v>
      </c>
      <c r="BO3531" s="61" t="s">
        <v>2985</v>
      </c>
      <c r="BU3531" s="61" t="s">
        <v>7972</v>
      </c>
      <c r="BV3531" s="61" t="s">
        <v>2985</v>
      </c>
      <c r="BW3531" s="61" t="s">
        <v>2985</v>
      </c>
    </row>
    <row r="3532" spans="51:75">
      <c r="AY3532" s="89" t="e">
        <f>VLOOKUP(C3532,#REF!, 2,FALSE)</f>
        <v>#REF!</v>
      </c>
      <c r="BM3532" s="61" t="s">
        <v>7974</v>
      </c>
      <c r="BN3532" s="61" t="s">
        <v>2985</v>
      </c>
      <c r="BO3532" s="61" t="s">
        <v>2985</v>
      </c>
      <c r="BU3532" s="61" t="s">
        <v>7974</v>
      </c>
      <c r="BV3532" s="61" t="s">
        <v>2985</v>
      </c>
      <c r="BW3532" s="61" t="s">
        <v>2985</v>
      </c>
    </row>
    <row r="3533" spans="51:75">
      <c r="AY3533" s="89" t="e">
        <f>VLOOKUP(C3533,#REF!, 2,FALSE)</f>
        <v>#REF!</v>
      </c>
      <c r="BM3533" s="61" t="s">
        <v>7975</v>
      </c>
      <c r="BN3533" s="61" t="s">
        <v>2985</v>
      </c>
      <c r="BO3533" s="61" t="s">
        <v>2985</v>
      </c>
      <c r="BU3533" s="61" t="s">
        <v>7975</v>
      </c>
      <c r="BV3533" s="61" t="s">
        <v>2985</v>
      </c>
      <c r="BW3533" s="61" t="s">
        <v>2985</v>
      </c>
    </row>
    <row r="3534" spans="51:75">
      <c r="AY3534" s="89" t="e">
        <f>VLOOKUP(C3534,#REF!, 2,FALSE)</f>
        <v>#REF!</v>
      </c>
      <c r="BM3534" s="61" t="s">
        <v>486</v>
      </c>
      <c r="BN3534" s="61" t="s">
        <v>3204</v>
      </c>
      <c r="BO3534" s="61" t="s">
        <v>7977</v>
      </c>
      <c r="BU3534" s="61" t="s">
        <v>486</v>
      </c>
      <c r="BV3534" s="61" t="s">
        <v>3204</v>
      </c>
      <c r="BW3534" s="61" t="s">
        <v>7977</v>
      </c>
    </row>
    <row r="3535" spans="51:75">
      <c r="AY3535" s="89" t="e">
        <f>VLOOKUP(C3535,#REF!, 2,FALSE)</f>
        <v>#REF!</v>
      </c>
      <c r="BM3535" s="61" t="s">
        <v>7978</v>
      </c>
      <c r="BN3535" s="61" t="s">
        <v>3204</v>
      </c>
      <c r="BO3535" s="61" t="s">
        <v>7979</v>
      </c>
      <c r="BU3535" s="61" t="s">
        <v>7978</v>
      </c>
      <c r="BV3535" s="61" t="s">
        <v>3204</v>
      </c>
      <c r="BW3535" s="61" t="s">
        <v>7979</v>
      </c>
    </row>
    <row r="3536" spans="51:75">
      <c r="AY3536" s="89" t="e">
        <f>VLOOKUP(C3536,#REF!, 2,FALSE)</f>
        <v>#REF!</v>
      </c>
      <c r="BM3536" s="61" t="s">
        <v>1417</v>
      </c>
      <c r="BN3536" s="61" t="s">
        <v>721</v>
      </c>
      <c r="BO3536" s="61" t="s">
        <v>7980</v>
      </c>
      <c r="BU3536" s="61" t="s">
        <v>1417</v>
      </c>
      <c r="BV3536" s="61" t="s">
        <v>721</v>
      </c>
      <c r="BW3536" s="61" t="s">
        <v>7980</v>
      </c>
    </row>
    <row r="3537" spans="51:75">
      <c r="AY3537" s="89" t="e">
        <f>VLOOKUP(C3537,#REF!, 2,FALSE)</f>
        <v>#REF!</v>
      </c>
      <c r="BM3537" s="61" t="s">
        <v>7981</v>
      </c>
      <c r="BN3537" s="61" t="s">
        <v>1344</v>
      </c>
      <c r="BO3537" s="61" t="s">
        <v>1604</v>
      </c>
      <c r="BU3537" s="61" t="s">
        <v>7981</v>
      </c>
      <c r="BV3537" s="61" t="s">
        <v>1344</v>
      </c>
      <c r="BW3537" s="61" t="s">
        <v>1604</v>
      </c>
    </row>
    <row r="3538" spans="51:75">
      <c r="AY3538" s="89" t="e">
        <f>VLOOKUP(C3538,#REF!, 2,FALSE)</f>
        <v>#REF!</v>
      </c>
      <c r="BM3538" s="61" t="s">
        <v>7982</v>
      </c>
      <c r="BN3538" s="61" t="s">
        <v>2985</v>
      </c>
      <c r="BO3538" s="61" t="s">
        <v>7983</v>
      </c>
      <c r="BU3538" s="61" t="s">
        <v>7982</v>
      </c>
      <c r="BV3538" s="61" t="s">
        <v>2985</v>
      </c>
      <c r="BW3538" s="61" t="s">
        <v>7983</v>
      </c>
    </row>
    <row r="3539" spans="51:75">
      <c r="AY3539" s="89" t="e">
        <f>VLOOKUP(C3539,#REF!, 2,FALSE)</f>
        <v>#REF!</v>
      </c>
      <c r="BM3539" s="61" t="s">
        <v>7984</v>
      </c>
      <c r="BN3539" s="61" t="s">
        <v>1344</v>
      </c>
      <c r="BO3539" s="61" t="s">
        <v>7985</v>
      </c>
      <c r="BU3539" s="61" t="s">
        <v>7984</v>
      </c>
      <c r="BV3539" s="61" t="s">
        <v>1344</v>
      </c>
      <c r="BW3539" s="61" t="s">
        <v>7985</v>
      </c>
    </row>
    <row r="3540" spans="51:75">
      <c r="AY3540" s="89" t="e">
        <f>VLOOKUP(C3540,#REF!, 2,FALSE)</f>
        <v>#REF!</v>
      </c>
      <c r="BM3540" s="61" t="s">
        <v>1418</v>
      </c>
      <c r="BN3540" s="61" t="s">
        <v>2985</v>
      </c>
      <c r="BO3540" s="61" t="s">
        <v>2985</v>
      </c>
      <c r="BU3540" s="61" t="s">
        <v>1418</v>
      </c>
      <c r="BV3540" s="61" t="s">
        <v>2985</v>
      </c>
      <c r="BW3540" s="61" t="s">
        <v>2985</v>
      </c>
    </row>
    <row r="3541" spans="51:75">
      <c r="AY3541" s="89" t="e">
        <f>VLOOKUP(C3541,#REF!, 2,FALSE)</f>
        <v>#REF!</v>
      </c>
      <c r="BM3541" s="61" t="s">
        <v>7986</v>
      </c>
      <c r="BN3541" s="61" t="s">
        <v>2985</v>
      </c>
      <c r="BO3541" s="61" t="s">
        <v>2985</v>
      </c>
      <c r="BU3541" s="61" t="s">
        <v>7986</v>
      </c>
      <c r="BV3541" s="61" t="s">
        <v>2985</v>
      </c>
      <c r="BW3541" s="61" t="s">
        <v>2985</v>
      </c>
    </row>
    <row r="3542" spans="51:75">
      <c r="AY3542" s="89" t="e">
        <f>VLOOKUP(C3542,#REF!, 2,FALSE)</f>
        <v>#REF!</v>
      </c>
      <c r="BM3542" s="61" t="s">
        <v>465</v>
      </c>
      <c r="BN3542" s="61" t="s">
        <v>1344</v>
      </c>
      <c r="BO3542" s="61" t="s">
        <v>3574</v>
      </c>
      <c r="BU3542" s="61" t="s">
        <v>465</v>
      </c>
      <c r="BV3542" s="61" t="s">
        <v>1344</v>
      </c>
      <c r="BW3542" s="61" t="s">
        <v>3574</v>
      </c>
    </row>
    <row r="3543" spans="51:75">
      <c r="AY3543" s="89" t="e">
        <f>VLOOKUP(C3543,#REF!, 2,FALSE)</f>
        <v>#REF!</v>
      </c>
      <c r="BM3543" s="61" t="s">
        <v>7987</v>
      </c>
      <c r="BN3543" s="61" t="s">
        <v>2985</v>
      </c>
      <c r="BO3543" s="61" t="s">
        <v>2985</v>
      </c>
      <c r="BU3543" s="61" t="s">
        <v>7987</v>
      </c>
      <c r="BV3543" s="61" t="s">
        <v>2985</v>
      </c>
      <c r="BW3543" s="61" t="s">
        <v>2985</v>
      </c>
    </row>
    <row r="3544" spans="51:75">
      <c r="AY3544" s="89" t="e">
        <f>VLOOKUP(C3544,#REF!, 2,FALSE)</f>
        <v>#REF!</v>
      </c>
      <c r="BM3544" s="61" t="s">
        <v>7988</v>
      </c>
      <c r="BN3544" s="61" t="s">
        <v>2985</v>
      </c>
      <c r="BO3544" s="61" t="s">
        <v>2985</v>
      </c>
      <c r="BU3544" s="61" t="s">
        <v>7988</v>
      </c>
      <c r="BV3544" s="61" t="s">
        <v>2985</v>
      </c>
      <c r="BW3544" s="61" t="s">
        <v>2985</v>
      </c>
    </row>
    <row r="3545" spans="51:75">
      <c r="AY3545" s="89" t="e">
        <f>VLOOKUP(C3545,#REF!, 2,FALSE)</f>
        <v>#REF!</v>
      </c>
      <c r="BM3545" s="61" t="s">
        <v>1425</v>
      </c>
      <c r="BN3545" s="61" t="s">
        <v>1344</v>
      </c>
      <c r="BO3545" s="61" t="s">
        <v>7989</v>
      </c>
      <c r="BU3545" s="61" t="s">
        <v>1425</v>
      </c>
      <c r="BV3545" s="61" t="s">
        <v>1344</v>
      </c>
      <c r="BW3545" s="61" t="s">
        <v>7989</v>
      </c>
    </row>
    <row r="3546" spans="51:75">
      <c r="AY3546" s="89" t="e">
        <f>VLOOKUP(C3546,#REF!, 2,FALSE)</f>
        <v>#REF!</v>
      </c>
      <c r="BM3546" s="61" t="s">
        <v>7990</v>
      </c>
      <c r="BN3546" s="61" t="s">
        <v>2985</v>
      </c>
      <c r="BO3546" s="61" t="s">
        <v>2985</v>
      </c>
      <c r="BU3546" s="61" t="s">
        <v>7990</v>
      </c>
      <c r="BV3546" s="61" t="s">
        <v>2985</v>
      </c>
      <c r="BW3546" s="61" t="s">
        <v>2985</v>
      </c>
    </row>
    <row r="3547" spans="51:75">
      <c r="AY3547" s="89" t="e">
        <f>VLOOKUP(C3547,#REF!, 2,FALSE)</f>
        <v>#REF!</v>
      </c>
      <c r="BM3547" s="61" t="s">
        <v>7991</v>
      </c>
      <c r="BN3547" s="61" t="s">
        <v>2985</v>
      </c>
      <c r="BO3547" s="61" t="s">
        <v>2985</v>
      </c>
      <c r="BU3547" s="61" t="s">
        <v>7991</v>
      </c>
      <c r="BV3547" s="61" t="s">
        <v>2985</v>
      </c>
      <c r="BW3547" s="61" t="s">
        <v>2985</v>
      </c>
    </row>
    <row r="3548" spans="51:75">
      <c r="AY3548" s="89" t="e">
        <f>VLOOKUP(C3548,#REF!, 2,FALSE)</f>
        <v>#REF!</v>
      </c>
      <c r="BM3548" s="61" t="s">
        <v>7992</v>
      </c>
      <c r="BN3548" s="61" t="s">
        <v>864</v>
      </c>
      <c r="BO3548" s="61" t="s">
        <v>3600</v>
      </c>
      <c r="BU3548" s="61" t="s">
        <v>7992</v>
      </c>
      <c r="BV3548" s="61" t="s">
        <v>864</v>
      </c>
      <c r="BW3548" s="61" t="s">
        <v>3600</v>
      </c>
    </row>
    <row r="3549" spans="51:75">
      <c r="AY3549" s="89" t="e">
        <f>VLOOKUP(C3549,#REF!, 2,FALSE)</f>
        <v>#REF!</v>
      </c>
      <c r="BM3549" s="61" t="s">
        <v>7993</v>
      </c>
      <c r="BN3549" s="61" t="s">
        <v>2985</v>
      </c>
      <c r="BO3549" s="61" t="s">
        <v>2985</v>
      </c>
      <c r="BU3549" s="61" t="s">
        <v>7993</v>
      </c>
      <c r="BV3549" s="61" t="s">
        <v>2985</v>
      </c>
      <c r="BW3549" s="61" t="s">
        <v>2985</v>
      </c>
    </row>
    <row r="3550" spans="51:75">
      <c r="AY3550" s="89" t="e">
        <f>VLOOKUP(C3550,#REF!, 2,FALSE)</f>
        <v>#REF!</v>
      </c>
      <c r="BM3550" s="61" t="s">
        <v>7994</v>
      </c>
      <c r="BN3550" s="61" t="s">
        <v>2985</v>
      </c>
      <c r="BO3550" s="61" t="s">
        <v>2985</v>
      </c>
      <c r="BU3550" s="61" t="s">
        <v>7994</v>
      </c>
      <c r="BV3550" s="61" t="s">
        <v>2985</v>
      </c>
      <c r="BW3550" s="61" t="s">
        <v>2985</v>
      </c>
    </row>
    <row r="3551" spans="51:75">
      <c r="AY3551" s="89" t="e">
        <f>VLOOKUP(C3551,#REF!, 2,FALSE)</f>
        <v>#REF!</v>
      </c>
      <c r="BM3551" s="61" t="s">
        <v>458</v>
      </c>
      <c r="BN3551" s="61" t="s">
        <v>2985</v>
      </c>
      <c r="BO3551" s="61" t="s">
        <v>2985</v>
      </c>
      <c r="BU3551" s="61" t="s">
        <v>458</v>
      </c>
      <c r="BV3551" s="61" t="s">
        <v>2985</v>
      </c>
      <c r="BW3551" s="61" t="s">
        <v>2985</v>
      </c>
    </row>
    <row r="3552" spans="51:75">
      <c r="AY3552" s="89" t="e">
        <f>VLOOKUP(C3552,#REF!, 2,FALSE)</f>
        <v>#REF!</v>
      </c>
      <c r="BM3552" s="61" t="s">
        <v>7995</v>
      </c>
      <c r="BN3552" s="61" t="s">
        <v>2985</v>
      </c>
      <c r="BO3552" s="61" t="s">
        <v>2985</v>
      </c>
      <c r="BU3552" s="61" t="s">
        <v>7995</v>
      </c>
      <c r="BV3552" s="61" t="s">
        <v>2985</v>
      </c>
      <c r="BW3552" s="61" t="s">
        <v>2985</v>
      </c>
    </row>
    <row r="3553" spans="51:75">
      <c r="AY3553" s="89" t="e">
        <f>VLOOKUP(C3553,#REF!, 2,FALSE)</f>
        <v>#REF!</v>
      </c>
      <c r="BM3553" s="61" t="s">
        <v>7996</v>
      </c>
      <c r="BN3553" s="61" t="s">
        <v>2985</v>
      </c>
      <c r="BO3553" s="61" t="s">
        <v>2985</v>
      </c>
      <c r="BU3553" s="61" t="s">
        <v>7996</v>
      </c>
      <c r="BV3553" s="61" t="s">
        <v>2985</v>
      </c>
      <c r="BW3553" s="61" t="s">
        <v>2985</v>
      </c>
    </row>
    <row r="3554" spans="51:75">
      <c r="AY3554" s="89" t="e">
        <f>VLOOKUP(C3554,#REF!, 2,FALSE)</f>
        <v>#REF!</v>
      </c>
      <c r="BM3554" s="61" t="s">
        <v>1426</v>
      </c>
      <c r="BN3554" s="61" t="s">
        <v>1344</v>
      </c>
      <c r="BO3554" s="61" t="s">
        <v>7998</v>
      </c>
      <c r="BU3554" s="61" t="s">
        <v>1426</v>
      </c>
      <c r="BV3554" s="61" t="s">
        <v>1344</v>
      </c>
      <c r="BW3554" s="61" t="s">
        <v>7998</v>
      </c>
    </row>
    <row r="3555" spans="51:75">
      <c r="AY3555" s="89" t="e">
        <f>VLOOKUP(C3555,#REF!, 2,FALSE)</f>
        <v>#REF!</v>
      </c>
      <c r="BM3555" s="61" t="s">
        <v>7999</v>
      </c>
      <c r="BN3555" s="61" t="s">
        <v>2985</v>
      </c>
      <c r="BO3555" s="61" t="s">
        <v>2985</v>
      </c>
      <c r="BU3555" s="61" t="s">
        <v>7999</v>
      </c>
      <c r="BV3555" s="61" t="s">
        <v>2985</v>
      </c>
      <c r="BW3555" s="61" t="s">
        <v>2985</v>
      </c>
    </row>
    <row r="3556" spans="51:75">
      <c r="AY3556" s="89" t="e">
        <f>VLOOKUP(C3556,#REF!, 2,FALSE)</f>
        <v>#REF!</v>
      </c>
      <c r="BM3556" s="61" t="s">
        <v>8000</v>
      </c>
      <c r="BN3556" s="61" t="s">
        <v>2985</v>
      </c>
      <c r="BO3556" s="61" t="s">
        <v>2985</v>
      </c>
      <c r="BU3556" s="61" t="s">
        <v>8000</v>
      </c>
      <c r="BV3556" s="61" t="s">
        <v>2985</v>
      </c>
      <c r="BW3556" s="61" t="s">
        <v>2985</v>
      </c>
    </row>
    <row r="3557" spans="51:75">
      <c r="AY3557" s="89" t="e">
        <f>VLOOKUP(C3557,#REF!, 2,FALSE)</f>
        <v>#REF!</v>
      </c>
      <c r="BM3557" s="61" t="s">
        <v>8001</v>
      </c>
      <c r="BN3557" s="61" t="s">
        <v>2985</v>
      </c>
      <c r="BO3557" s="61" t="s">
        <v>2985</v>
      </c>
      <c r="BU3557" s="61" t="s">
        <v>8001</v>
      </c>
      <c r="BV3557" s="61" t="s">
        <v>2985</v>
      </c>
      <c r="BW3557" s="61" t="s">
        <v>2985</v>
      </c>
    </row>
    <row r="3558" spans="51:75">
      <c r="AY3558" s="89" t="e">
        <f>VLOOKUP(C3558,#REF!, 2,FALSE)</f>
        <v>#REF!</v>
      </c>
      <c r="BM3558" s="61" t="s">
        <v>8002</v>
      </c>
      <c r="BN3558" s="61" t="s">
        <v>2985</v>
      </c>
      <c r="BO3558" s="61" t="s">
        <v>2985</v>
      </c>
      <c r="BU3558" s="61" t="s">
        <v>8002</v>
      </c>
      <c r="BV3558" s="61" t="s">
        <v>2985</v>
      </c>
      <c r="BW3558" s="61" t="s">
        <v>2985</v>
      </c>
    </row>
    <row r="3559" spans="51:75">
      <c r="AY3559" s="89" t="e">
        <f>VLOOKUP(C3559,#REF!, 2,FALSE)</f>
        <v>#REF!</v>
      </c>
      <c r="BM3559" s="61" t="s">
        <v>8003</v>
      </c>
      <c r="BN3559" s="61" t="s">
        <v>2985</v>
      </c>
      <c r="BO3559" s="61" t="s">
        <v>2985</v>
      </c>
      <c r="BU3559" s="61" t="s">
        <v>8003</v>
      </c>
      <c r="BV3559" s="61" t="s">
        <v>2985</v>
      </c>
      <c r="BW3559" s="61" t="s">
        <v>2985</v>
      </c>
    </row>
    <row r="3560" spans="51:75">
      <c r="AY3560" s="89" t="e">
        <f>VLOOKUP(C3560,#REF!, 2,FALSE)</f>
        <v>#REF!</v>
      </c>
      <c r="BM3560" s="61" t="s">
        <v>8004</v>
      </c>
      <c r="BN3560" s="61" t="s">
        <v>2985</v>
      </c>
      <c r="BO3560" s="61" t="s">
        <v>2985</v>
      </c>
      <c r="BU3560" s="61" t="s">
        <v>8004</v>
      </c>
      <c r="BV3560" s="61" t="s">
        <v>2985</v>
      </c>
      <c r="BW3560" s="61" t="s">
        <v>2985</v>
      </c>
    </row>
    <row r="3561" spans="51:75">
      <c r="AY3561" s="89" t="e">
        <f>VLOOKUP(C3561,#REF!, 2,FALSE)</f>
        <v>#REF!</v>
      </c>
      <c r="BM3561" s="61" t="s">
        <v>1428</v>
      </c>
      <c r="BN3561" s="61" t="s">
        <v>2985</v>
      </c>
      <c r="BO3561" s="61" t="s">
        <v>2985</v>
      </c>
      <c r="BU3561" s="61" t="s">
        <v>1428</v>
      </c>
      <c r="BV3561" s="61" t="s">
        <v>2985</v>
      </c>
      <c r="BW3561" s="61" t="s">
        <v>2985</v>
      </c>
    </row>
    <row r="3562" spans="51:75">
      <c r="AY3562" s="89" t="e">
        <f>VLOOKUP(C3562,#REF!, 2,FALSE)</f>
        <v>#REF!</v>
      </c>
      <c r="BM3562" s="61" t="s">
        <v>8006</v>
      </c>
      <c r="BN3562" s="61" t="s">
        <v>2985</v>
      </c>
      <c r="BO3562" s="61" t="s">
        <v>2985</v>
      </c>
      <c r="BU3562" s="61" t="s">
        <v>8006</v>
      </c>
      <c r="BV3562" s="61" t="s">
        <v>2985</v>
      </c>
      <c r="BW3562" s="61" t="s">
        <v>2985</v>
      </c>
    </row>
    <row r="3563" spans="51:75">
      <c r="AY3563" s="89" t="e">
        <f>VLOOKUP(C3563,#REF!, 2,FALSE)</f>
        <v>#REF!</v>
      </c>
      <c r="BM3563" s="61" t="s">
        <v>8008</v>
      </c>
      <c r="BN3563" s="61" t="s">
        <v>2985</v>
      </c>
      <c r="BO3563" s="61" t="s">
        <v>2985</v>
      </c>
      <c r="BU3563" s="61" t="s">
        <v>8008</v>
      </c>
      <c r="BV3563" s="61" t="s">
        <v>2985</v>
      </c>
      <c r="BW3563" s="61" t="s">
        <v>2985</v>
      </c>
    </row>
    <row r="3564" spans="51:75">
      <c r="AY3564" s="89" t="e">
        <f>VLOOKUP(C3564,#REF!, 2,FALSE)</f>
        <v>#REF!</v>
      </c>
      <c r="BM3564" s="61" t="s">
        <v>8009</v>
      </c>
      <c r="BN3564" s="61" t="s">
        <v>2985</v>
      </c>
      <c r="BO3564" s="61" t="s">
        <v>2985</v>
      </c>
      <c r="BU3564" s="61" t="s">
        <v>8009</v>
      </c>
      <c r="BV3564" s="61" t="s">
        <v>2985</v>
      </c>
      <c r="BW3564" s="61" t="s">
        <v>2985</v>
      </c>
    </row>
    <row r="3565" spans="51:75">
      <c r="AY3565" s="89" t="e">
        <f>VLOOKUP(C3565,#REF!, 2,FALSE)</f>
        <v>#REF!</v>
      </c>
      <c r="BM3565" s="61" t="s">
        <v>485</v>
      </c>
      <c r="BN3565" s="61" t="s">
        <v>2985</v>
      </c>
      <c r="BO3565" s="61" t="s">
        <v>5360</v>
      </c>
      <c r="BU3565" s="61" t="s">
        <v>485</v>
      </c>
      <c r="BV3565" s="61" t="s">
        <v>2985</v>
      </c>
      <c r="BW3565" s="61" t="s">
        <v>5360</v>
      </c>
    </row>
    <row r="3566" spans="51:75">
      <c r="AY3566" s="89" t="e">
        <f>VLOOKUP(C3566,#REF!, 2,FALSE)</f>
        <v>#REF!</v>
      </c>
      <c r="BM3566" s="61" t="s">
        <v>8010</v>
      </c>
      <c r="BN3566" s="61" t="s">
        <v>2985</v>
      </c>
      <c r="BO3566" s="61" t="s">
        <v>2985</v>
      </c>
      <c r="BU3566" s="61" t="s">
        <v>8010</v>
      </c>
      <c r="BV3566" s="61" t="s">
        <v>2985</v>
      </c>
      <c r="BW3566" s="61" t="s">
        <v>2985</v>
      </c>
    </row>
    <row r="3567" spans="51:75">
      <c r="AY3567" s="89" t="e">
        <f>VLOOKUP(C3567,#REF!, 2,FALSE)</f>
        <v>#REF!</v>
      </c>
      <c r="BM3567" s="61" t="s">
        <v>8011</v>
      </c>
      <c r="BN3567" s="61" t="s">
        <v>2985</v>
      </c>
      <c r="BO3567" s="61" t="s">
        <v>786</v>
      </c>
      <c r="BU3567" s="61" t="s">
        <v>8011</v>
      </c>
      <c r="BV3567" s="61" t="s">
        <v>2985</v>
      </c>
      <c r="BW3567" s="61" t="s">
        <v>786</v>
      </c>
    </row>
    <row r="3568" spans="51:75">
      <c r="AY3568" s="89" t="e">
        <f>VLOOKUP(C3568,#REF!, 2,FALSE)</f>
        <v>#REF!</v>
      </c>
      <c r="BM3568" s="61" t="s">
        <v>8012</v>
      </c>
      <c r="BN3568" s="61" t="s">
        <v>2985</v>
      </c>
      <c r="BO3568" s="61" t="s">
        <v>7503</v>
      </c>
      <c r="BU3568" s="61" t="s">
        <v>8012</v>
      </c>
      <c r="BV3568" s="61" t="s">
        <v>2985</v>
      </c>
      <c r="BW3568" s="61" t="s">
        <v>7503</v>
      </c>
    </row>
    <row r="3569" spans="51:75">
      <c r="AY3569" s="89" t="e">
        <f>VLOOKUP(C3569,#REF!, 2,FALSE)</f>
        <v>#REF!</v>
      </c>
      <c r="BM3569" s="61" t="s">
        <v>1429</v>
      </c>
      <c r="BN3569" s="61" t="s">
        <v>2985</v>
      </c>
      <c r="BO3569" s="61" t="s">
        <v>8013</v>
      </c>
      <c r="BU3569" s="61" t="s">
        <v>1429</v>
      </c>
      <c r="BV3569" s="61" t="s">
        <v>2985</v>
      </c>
      <c r="BW3569" s="61" t="s">
        <v>8013</v>
      </c>
    </row>
    <row r="3570" spans="51:75">
      <c r="AY3570" s="89" t="e">
        <f>VLOOKUP(C3570,#REF!, 2,FALSE)</f>
        <v>#REF!</v>
      </c>
      <c r="BM3570" s="61" t="s">
        <v>8014</v>
      </c>
      <c r="BN3570" s="61" t="s">
        <v>2985</v>
      </c>
      <c r="BO3570" s="61" t="s">
        <v>4739</v>
      </c>
      <c r="BU3570" s="61" t="s">
        <v>8014</v>
      </c>
      <c r="BV3570" s="61" t="s">
        <v>2985</v>
      </c>
      <c r="BW3570" s="61" t="s">
        <v>4739</v>
      </c>
    </row>
    <row r="3571" spans="51:75">
      <c r="AY3571" s="89" t="e">
        <f>VLOOKUP(C3571,#REF!, 2,FALSE)</f>
        <v>#REF!</v>
      </c>
      <c r="BM3571" s="61" t="s">
        <v>8015</v>
      </c>
      <c r="BN3571" s="61" t="s">
        <v>2985</v>
      </c>
      <c r="BO3571" s="61" t="s">
        <v>4021</v>
      </c>
      <c r="BU3571" s="61" t="s">
        <v>8015</v>
      </c>
      <c r="BV3571" s="61" t="s">
        <v>2985</v>
      </c>
      <c r="BW3571" s="61" t="s">
        <v>4021</v>
      </c>
    </row>
    <row r="3572" spans="51:75">
      <c r="AY3572" s="89" t="e">
        <f>VLOOKUP(C3572,#REF!, 2,FALSE)</f>
        <v>#REF!</v>
      </c>
      <c r="BM3572" s="61" t="s">
        <v>8016</v>
      </c>
      <c r="BN3572" s="61" t="s">
        <v>2985</v>
      </c>
      <c r="BO3572" s="61" t="s">
        <v>1956</v>
      </c>
      <c r="BU3572" s="61" t="s">
        <v>8016</v>
      </c>
      <c r="BV3572" s="61" t="s">
        <v>2985</v>
      </c>
      <c r="BW3572" s="61" t="s">
        <v>1956</v>
      </c>
    </row>
    <row r="3573" spans="51:75">
      <c r="AY3573" s="89" t="e">
        <f>VLOOKUP(C3573,#REF!, 2,FALSE)</f>
        <v>#REF!</v>
      </c>
      <c r="BM3573" s="61" t="s">
        <v>8017</v>
      </c>
      <c r="BN3573" s="61" t="s">
        <v>2985</v>
      </c>
      <c r="BO3573" s="61" t="s">
        <v>4476</v>
      </c>
      <c r="BU3573" s="61" t="s">
        <v>8017</v>
      </c>
      <c r="BV3573" s="61" t="s">
        <v>2985</v>
      </c>
      <c r="BW3573" s="61" t="s">
        <v>4476</v>
      </c>
    </row>
    <row r="3574" spans="51:75">
      <c r="AY3574" s="89" t="e">
        <f>VLOOKUP(C3574,#REF!, 2,FALSE)</f>
        <v>#REF!</v>
      </c>
      <c r="BM3574" s="61" t="s">
        <v>8018</v>
      </c>
      <c r="BN3574" s="61" t="s">
        <v>2985</v>
      </c>
      <c r="BO3574" s="61" t="s">
        <v>2985</v>
      </c>
      <c r="BU3574" s="61" t="s">
        <v>8018</v>
      </c>
      <c r="BV3574" s="61" t="s">
        <v>2985</v>
      </c>
      <c r="BW3574" s="61" t="s">
        <v>2985</v>
      </c>
    </row>
    <row r="3575" spans="51:75">
      <c r="AY3575" s="89" t="e">
        <f>VLOOKUP(C3575,#REF!, 2,FALSE)</f>
        <v>#REF!</v>
      </c>
      <c r="BM3575" s="61" t="s">
        <v>8019</v>
      </c>
      <c r="BN3575" s="61" t="s">
        <v>2985</v>
      </c>
      <c r="BO3575" s="61" t="s">
        <v>8020</v>
      </c>
      <c r="BU3575" s="61" t="s">
        <v>8019</v>
      </c>
      <c r="BV3575" s="61" t="s">
        <v>2985</v>
      </c>
      <c r="BW3575" s="61" t="s">
        <v>8020</v>
      </c>
    </row>
    <row r="3576" spans="51:75">
      <c r="AY3576" s="89" t="e">
        <f>VLOOKUP(C3576,#REF!, 2,FALSE)</f>
        <v>#REF!</v>
      </c>
      <c r="BM3576" s="61" t="s">
        <v>8022</v>
      </c>
      <c r="BN3576" s="61" t="s">
        <v>2985</v>
      </c>
      <c r="BO3576" s="61" t="s">
        <v>5689</v>
      </c>
      <c r="BU3576" s="61" t="s">
        <v>8022</v>
      </c>
      <c r="BV3576" s="61" t="s">
        <v>2985</v>
      </c>
      <c r="BW3576" s="61" t="s">
        <v>5689</v>
      </c>
    </row>
    <row r="3577" spans="51:75">
      <c r="AY3577" s="89" t="e">
        <f>VLOOKUP(C3577,#REF!, 2,FALSE)</f>
        <v>#REF!</v>
      </c>
      <c r="BM3577" s="61" t="s">
        <v>8023</v>
      </c>
      <c r="BN3577" s="61" t="s">
        <v>2985</v>
      </c>
      <c r="BO3577" s="61" t="s">
        <v>2985</v>
      </c>
      <c r="BU3577" s="61" t="s">
        <v>8023</v>
      </c>
      <c r="BV3577" s="61" t="s">
        <v>2985</v>
      </c>
      <c r="BW3577" s="61" t="s">
        <v>2985</v>
      </c>
    </row>
    <row r="3578" spans="51:75">
      <c r="AY3578" s="89" t="e">
        <f>VLOOKUP(C3578,#REF!, 2,FALSE)</f>
        <v>#REF!</v>
      </c>
      <c r="BM3578" s="61" t="s">
        <v>8024</v>
      </c>
      <c r="BN3578" s="61" t="s">
        <v>2985</v>
      </c>
      <c r="BO3578" s="61" t="s">
        <v>2985</v>
      </c>
      <c r="BU3578" s="61" t="s">
        <v>8024</v>
      </c>
      <c r="BV3578" s="61" t="s">
        <v>2985</v>
      </c>
      <c r="BW3578" s="61" t="s">
        <v>2985</v>
      </c>
    </row>
    <row r="3579" spans="51:75">
      <c r="AY3579" s="89" t="e">
        <f>VLOOKUP(C3579,#REF!, 2,FALSE)</f>
        <v>#REF!</v>
      </c>
      <c r="BM3579" s="61" t="s">
        <v>8027</v>
      </c>
      <c r="BN3579" s="61" t="s">
        <v>2985</v>
      </c>
      <c r="BO3579" s="61" t="s">
        <v>2985</v>
      </c>
      <c r="BU3579" s="61" t="s">
        <v>8027</v>
      </c>
      <c r="BV3579" s="61" t="s">
        <v>2985</v>
      </c>
      <c r="BW3579" s="61" t="s">
        <v>2985</v>
      </c>
    </row>
    <row r="3580" spans="51:75">
      <c r="AY3580" s="89" t="e">
        <f>VLOOKUP(C3580,#REF!, 2,FALSE)</f>
        <v>#REF!</v>
      </c>
      <c r="BM3580" s="61" t="s">
        <v>8028</v>
      </c>
      <c r="BN3580" s="61" t="s">
        <v>2985</v>
      </c>
      <c r="BO3580" s="61" t="s">
        <v>2985</v>
      </c>
      <c r="BU3580" s="61" t="s">
        <v>8028</v>
      </c>
      <c r="BV3580" s="61" t="s">
        <v>2985</v>
      </c>
      <c r="BW3580" s="61" t="s">
        <v>2985</v>
      </c>
    </row>
    <row r="3581" spans="51:75">
      <c r="AY3581" s="89" t="e">
        <f>VLOOKUP(C3581,#REF!, 2,FALSE)</f>
        <v>#REF!</v>
      </c>
      <c r="BM3581" s="61" t="s">
        <v>8029</v>
      </c>
      <c r="BN3581" s="61" t="s">
        <v>2985</v>
      </c>
      <c r="BO3581" s="61" t="s">
        <v>2985</v>
      </c>
      <c r="BU3581" s="61" t="s">
        <v>8029</v>
      </c>
      <c r="BV3581" s="61" t="s">
        <v>2985</v>
      </c>
      <c r="BW3581" s="61" t="s">
        <v>2985</v>
      </c>
    </row>
    <row r="3582" spans="51:75">
      <c r="AY3582" s="89" t="e">
        <f>VLOOKUP(C3582,#REF!, 2,FALSE)</f>
        <v>#REF!</v>
      </c>
      <c r="BM3582" s="61" t="s">
        <v>8031</v>
      </c>
      <c r="BN3582" s="61" t="s">
        <v>2985</v>
      </c>
      <c r="BO3582" s="61" t="s">
        <v>2985</v>
      </c>
      <c r="BU3582" s="61" t="s">
        <v>8031</v>
      </c>
      <c r="BV3582" s="61" t="s">
        <v>2985</v>
      </c>
      <c r="BW3582" s="61" t="s">
        <v>2985</v>
      </c>
    </row>
    <row r="3583" spans="51:75">
      <c r="AY3583" s="89" t="e">
        <f>VLOOKUP(C3583,#REF!, 2,FALSE)</f>
        <v>#REF!</v>
      </c>
      <c r="BM3583" s="61" t="s">
        <v>8033</v>
      </c>
      <c r="BN3583" s="61" t="s">
        <v>2985</v>
      </c>
      <c r="BO3583" s="61" t="s">
        <v>2985</v>
      </c>
      <c r="BU3583" s="61" t="s">
        <v>8033</v>
      </c>
      <c r="BV3583" s="61" t="s">
        <v>2985</v>
      </c>
      <c r="BW3583" s="61" t="s">
        <v>2985</v>
      </c>
    </row>
    <row r="3584" spans="51:75">
      <c r="AY3584" s="89" t="e">
        <f>VLOOKUP(C3584,#REF!, 2,FALSE)</f>
        <v>#REF!</v>
      </c>
      <c r="BM3584" s="61" t="s">
        <v>8035</v>
      </c>
      <c r="BN3584" s="61" t="s">
        <v>2985</v>
      </c>
      <c r="BO3584" s="61" t="s">
        <v>2985</v>
      </c>
      <c r="BU3584" s="61" t="s">
        <v>8035</v>
      </c>
      <c r="BV3584" s="61" t="s">
        <v>2985</v>
      </c>
      <c r="BW3584" s="61" t="s">
        <v>2985</v>
      </c>
    </row>
    <row r="3585" spans="51:75">
      <c r="AY3585" s="89" t="e">
        <f>VLOOKUP(C3585,#REF!, 2,FALSE)</f>
        <v>#REF!</v>
      </c>
      <c r="BM3585" s="61" t="s">
        <v>8036</v>
      </c>
      <c r="BN3585" s="61" t="s">
        <v>2985</v>
      </c>
      <c r="BO3585" s="61" t="s">
        <v>8037</v>
      </c>
      <c r="BU3585" s="61" t="s">
        <v>8036</v>
      </c>
      <c r="BV3585" s="61" t="s">
        <v>2985</v>
      </c>
      <c r="BW3585" s="61" t="s">
        <v>8037</v>
      </c>
    </row>
    <row r="3586" spans="51:75">
      <c r="AY3586" s="89" t="e">
        <f>VLOOKUP(C3586,#REF!, 2,FALSE)</f>
        <v>#REF!</v>
      </c>
      <c r="BM3586" s="61" t="s">
        <v>8038</v>
      </c>
      <c r="BN3586" s="61" t="s">
        <v>2985</v>
      </c>
      <c r="BO3586" s="61" t="s">
        <v>3175</v>
      </c>
      <c r="BU3586" s="61" t="s">
        <v>8038</v>
      </c>
      <c r="BV3586" s="61" t="s">
        <v>2985</v>
      </c>
      <c r="BW3586" s="61" t="s">
        <v>3175</v>
      </c>
    </row>
    <row r="3587" spans="51:75">
      <c r="AY3587" s="89" t="e">
        <f>VLOOKUP(C3587,#REF!, 2,FALSE)</f>
        <v>#REF!</v>
      </c>
      <c r="BM3587" s="61" t="s">
        <v>1431</v>
      </c>
      <c r="BN3587" s="61" t="s">
        <v>3047</v>
      </c>
      <c r="BO3587" s="61" t="s">
        <v>772</v>
      </c>
      <c r="BU3587" s="61" t="s">
        <v>1431</v>
      </c>
      <c r="BV3587" s="61" t="s">
        <v>3047</v>
      </c>
      <c r="BW3587" s="61" t="s">
        <v>772</v>
      </c>
    </row>
    <row r="3588" spans="51:75">
      <c r="AY3588" s="89" t="e">
        <f>VLOOKUP(C3588,#REF!, 2,FALSE)</f>
        <v>#REF!</v>
      </c>
      <c r="BM3588" s="61" t="s">
        <v>8040</v>
      </c>
      <c r="BN3588" s="61" t="s">
        <v>2985</v>
      </c>
      <c r="BO3588" s="61" t="s">
        <v>2985</v>
      </c>
      <c r="BU3588" s="61" t="s">
        <v>8040</v>
      </c>
      <c r="BV3588" s="61" t="s">
        <v>2985</v>
      </c>
      <c r="BW3588" s="61" t="s">
        <v>2985</v>
      </c>
    </row>
    <row r="3589" spans="51:75">
      <c r="AY3589" s="89" t="e">
        <f>VLOOKUP(C3589,#REF!, 2,FALSE)</f>
        <v>#REF!</v>
      </c>
      <c r="BM3589" s="61" t="s">
        <v>8041</v>
      </c>
      <c r="BN3589" s="61" t="s">
        <v>2985</v>
      </c>
      <c r="BO3589" s="61" t="s">
        <v>2173</v>
      </c>
      <c r="BU3589" s="61" t="s">
        <v>8041</v>
      </c>
      <c r="BV3589" s="61" t="s">
        <v>2985</v>
      </c>
      <c r="BW3589" s="61" t="s">
        <v>2173</v>
      </c>
    </row>
    <row r="3590" spans="51:75">
      <c r="AY3590" s="89" t="e">
        <f>VLOOKUP(C3590,#REF!, 2,FALSE)</f>
        <v>#REF!</v>
      </c>
      <c r="BM3590" s="61" t="s">
        <v>8042</v>
      </c>
      <c r="BN3590" s="61" t="s">
        <v>2985</v>
      </c>
      <c r="BO3590" s="61" t="s">
        <v>8043</v>
      </c>
      <c r="BU3590" s="61" t="s">
        <v>8042</v>
      </c>
      <c r="BV3590" s="61" t="s">
        <v>2985</v>
      </c>
      <c r="BW3590" s="61" t="s">
        <v>8043</v>
      </c>
    </row>
    <row r="3591" spans="51:75">
      <c r="AY3591" s="89" t="e">
        <f>VLOOKUP(C3591,#REF!, 2,FALSE)</f>
        <v>#REF!</v>
      </c>
      <c r="BM3591" s="61" t="s">
        <v>1432</v>
      </c>
      <c r="BN3591" s="61" t="s">
        <v>2985</v>
      </c>
      <c r="BO3591" s="61" t="s">
        <v>3490</v>
      </c>
      <c r="BU3591" s="61" t="s">
        <v>1432</v>
      </c>
      <c r="BV3591" s="61" t="s">
        <v>2985</v>
      </c>
      <c r="BW3591" s="61" t="s">
        <v>3490</v>
      </c>
    </row>
    <row r="3592" spans="51:75">
      <c r="AY3592" s="89" t="e">
        <f>VLOOKUP(C3592,#REF!, 2,FALSE)</f>
        <v>#REF!</v>
      </c>
      <c r="BM3592" s="61" t="s">
        <v>8045</v>
      </c>
      <c r="BN3592" s="61" t="s">
        <v>2985</v>
      </c>
      <c r="BO3592" s="61" t="s">
        <v>2985</v>
      </c>
      <c r="BU3592" s="61" t="s">
        <v>8045</v>
      </c>
      <c r="BV3592" s="61" t="s">
        <v>2985</v>
      </c>
      <c r="BW3592" s="61" t="s">
        <v>2985</v>
      </c>
    </row>
    <row r="3593" spans="51:75">
      <c r="AY3593" s="89" t="e">
        <f>VLOOKUP(C3593,#REF!, 2,FALSE)</f>
        <v>#REF!</v>
      </c>
      <c r="BM3593" s="61" t="s">
        <v>8046</v>
      </c>
      <c r="BN3593" s="61" t="s">
        <v>2985</v>
      </c>
      <c r="BO3593" s="61" t="s">
        <v>8047</v>
      </c>
      <c r="BU3593" s="61" t="s">
        <v>8046</v>
      </c>
      <c r="BV3593" s="61" t="s">
        <v>2985</v>
      </c>
      <c r="BW3593" s="61" t="s">
        <v>8047</v>
      </c>
    </row>
    <row r="3594" spans="51:75">
      <c r="AY3594" s="89" t="e">
        <f>VLOOKUP(C3594,#REF!, 2,FALSE)</f>
        <v>#REF!</v>
      </c>
      <c r="BM3594" s="61" t="s">
        <v>8048</v>
      </c>
      <c r="BN3594" s="61" t="s">
        <v>2985</v>
      </c>
      <c r="BO3594" s="61" t="s">
        <v>2985</v>
      </c>
      <c r="BU3594" s="61" t="s">
        <v>8048</v>
      </c>
      <c r="BV3594" s="61" t="s">
        <v>2985</v>
      </c>
      <c r="BW3594" s="61" t="s">
        <v>2985</v>
      </c>
    </row>
    <row r="3595" spans="51:75">
      <c r="AY3595" s="89" t="e">
        <f>VLOOKUP(C3595,#REF!, 2,FALSE)</f>
        <v>#REF!</v>
      </c>
      <c r="BM3595" s="61" t="s">
        <v>8050</v>
      </c>
      <c r="BN3595" s="61" t="s">
        <v>2985</v>
      </c>
      <c r="BO3595" s="61" t="s">
        <v>8051</v>
      </c>
      <c r="BU3595" s="61" t="s">
        <v>8050</v>
      </c>
      <c r="BV3595" s="61" t="s">
        <v>2985</v>
      </c>
      <c r="BW3595" s="61" t="s">
        <v>8051</v>
      </c>
    </row>
    <row r="3596" spans="51:75">
      <c r="AY3596" s="89" t="e">
        <f>VLOOKUP(C3596,#REF!, 2,FALSE)</f>
        <v>#REF!</v>
      </c>
      <c r="BM3596" s="61" t="s">
        <v>8052</v>
      </c>
      <c r="BN3596" s="61" t="s">
        <v>2985</v>
      </c>
      <c r="BO3596" s="61" t="s">
        <v>8053</v>
      </c>
      <c r="BU3596" s="61" t="s">
        <v>8052</v>
      </c>
      <c r="BV3596" s="61" t="s">
        <v>2985</v>
      </c>
      <c r="BW3596" s="61" t="s">
        <v>8053</v>
      </c>
    </row>
    <row r="3597" spans="51:75">
      <c r="AY3597" s="89" t="e">
        <f>VLOOKUP(C3597,#REF!, 2,FALSE)</f>
        <v>#REF!</v>
      </c>
      <c r="BM3597" s="61" t="s">
        <v>461</v>
      </c>
      <c r="BN3597" s="61" t="s">
        <v>2985</v>
      </c>
      <c r="BO3597" s="61" t="s">
        <v>2985</v>
      </c>
      <c r="BU3597" s="61" t="s">
        <v>461</v>
      </c>
      <c r="BV3597" s="61" t="s">
        <v>2985</v>
      </c>
      <c r="BW3597" s="61" t="s">
        <v>2985</v>
      </c>
    </row>
    <row r="3598" spans="51:75">
      <c r="AY3598" s="89" t="e">
        <f>VLOOKUP(C3598,#REF!, 2,FALSE)</f>
        <v>#REF!</v>
      </c>
      <c r="BM3598" s="61" t="s">
        <v>8056</v>
      </c>
      <c r="BN3598" s="61" t="s">
        <v>2985</v>
      </c>
      <c r="BO3598" s="61" t="s">
        <v>1404</v>
      </c>
      <c r="BU3598" s="61" t="s">
        <v>8056</v>
      </c>
      <c r="BV3598" s="61" t="s">
        <v>2985</v>
      </c>
      <c r="BW3598" s="61" t="s">
        <v>1404</v>
      </c>
    </row>
    <row r="3599" spans="51:75">
      <c r="AY3599" s="89" t="e">
        <f>VLOOKUP(C3599,#REF!, 2,FALSE)</f>
        <v>#REF!</v>
      </c>
      <c r="BM3599" s="61" t="s">
        <v>8057</v>
      </c>
      <c r="BN3599" s="61" t="s">
        <v>2985</v>
      </c>
      <c r="BO3599" s="61" t="s">
        <v>781</v>
      </c>
      <c r="BU3599" s="61" t="s">
        <v>8057</v>
      </c>
      <c r="BV3599" s="61" t="s">
        <v>2985</v>
      </c>
      <c r="BW3599" s="61" t="s">
        <v>781</v>
      </c>
    </row>
    <row r="3600" spans="51:75">
      <c r="AY3600" s="89" t="e">
        <f>VLOOKUP(C3600,#REF!, 2,FALSE)</f>
        <v>#REF!</v>
      </c>
      <c r="BM3600" s="61" t="s">
        <v>8058</v>
      </c>
      <c r="BN3600" s="61" t="s">
        <v>2985</v>
      </c>
      <c r="BO3600" s="61" t="s">
        <v>2985</v>
      </c>
      <c r="BU3600" s="61" t="s">
        <v>8058</v>
      </c>
      <c r="BV3600" s="61" t="s">
        <v>2985</v>
      </c>
      <c r="BW3600" s="61" t="s">
        <v>2985</v>
      </c>
    </row>
    <row r="3601" spans="51:75">
      <c r="AY3601" s="89" t="e">
        <f>VLOOKUP(C3601,#REF!, 2,FALSE)</f>
        <v>#REF!</v>
      </c>
      <c r="BM3601" s="61" t="s">
        <v>8059</v>
      </c>
      <c r="BN3601" s="61" t="s">
        <v>2985</v>
      </c>
      <c r="BO3601" s="61" t="s">
        <v>8060</v>
      </c>
      <c r="BU3601" s="61" t="s">
        <v>8059</v>
      </c>
      <c r="BV3601" s="61" t="s">
        <v>2985</v>
      </c>
      <c r="BW3601" s="61" t="s">
        <v>8060</v>
      </c>
    </row>
    <row r="3602" spans="51:75">
      <c r="AY3602" s="89" t="e">
        <f>VLOOKUP(C3602,#REF!, 2,FALSE)</f>
        <v>#REF!</v>
      </c>
      <c r="BM3602" s="61" t="s">
        <v>8061</v>
      </c>
      <c r="BN3602" s="61" t="s">
        <v>2985</v>
      </c>
      <c r="BO3602" s="61" t="s">
        <v>6936</v>
      </c>
      <c r="BU3602" s="61" t="s">
        <v>8061</v>
      </c>
      <c r="BV3602" s="61" t="s">
        <v>2985</v>
      </c>
      <c r="BW3602" s="61" t="s">
        <v>6936</v>
      </c>
    </row>
    <row r="3603" spans="51:75">
      <c r="AY3603" s="89" t="e">
        <f>VLOOKUP(C3603,#REF!, 2,FALSE)</f>
        <v>#REF!</v>
      </c>
      <c r="BM3603" s="61" t="s">
        <v>8062</v>
      </c>
      <c r="BN3603" s="61" t="s">
        <v>793</v>
      </c>
      <c r="BO3603" s="61" t="s">
        <v>2360</v>
      </c>
      <c r="BU3603" s="61" t="s">
        <v>8062</v>
      </c>
      <c r="BV3603" s="61" t="s">
        <v>793</v>
      </c>
      <c r="BW3603" s="61" t="s">
        <v>2360</v>
      </c>
    </row>
    <row r="3604" spans="51:75">
      <c r="AY3604" s="89" t="e">
        <f>VLOOKUP(C3604,#REF!, 2,FALSE)</f>
        <v>#REF!</v>
      </c>
      <c r="BM3604" s="61" t="s">
        <v>8063</v>
      </c>
      <c r="BN3604" s="61" t="s">
        <v>2985</v>
      </c>
      <c r="BO3604" s="61" t="s">
        <v>2985</v>
      </c>
      <c r="BU3604" s="61" t="s">
        <v>8063</v>
      </c>
      <c r="BV3604" s="61" t="s">
        <v>2985</v>
      </c>
      <c r="BW3604" s="61" t="s">
        <v>2985</v>
      </c>
    </row>
    <row r="3605" spans="51:75">
      <c r="AY3605" s="89" t="e">
        <f>VLOOKUP(C3605,#REF!, 2,FALSE)</f>
        <v>#REF!</v>
      </c>
      <c r="BM3605" s="61" t="s">
        <v>8065</v>
      </c>
      <c r="BN3605" s="61" t="s">
        <v>2985</v>
      </c>
      <c r="BO3605" s="61" t="s">
        <v>2985</v>
      </c>
      <c r="BU3605" s="61" t="s">
        <v>8065</v>
      </c>
      <c r="BV3605" s="61" t="s">
        <v>2985</v>
      </c>
      <c r="BW3605" s="61" t="s">
        <v>2985</v>
      </c>
    </row>
    <row r="3606" spans="51:75">
      <c r="AY3606" s="89" t="e">
        <f>VLOOKUP(C3606,#REF!, 2,FALSE)</f>
        <v>#REF!</v>
      </c>
      <c r="BM3606" s="61" t="s">
        <v>8066</v>
      </c>
      <c r="BN3606" s="61" t="s">
        <v>1271</v>
      </c>
      <c r="BO3606" s="61" t="s">
        <v>8067</v>
      </c>
      <c r="BU3606" s="61" t="s">
        <v>8066</v>
      </c>
      <c r="BV3606" s="61" t="s">
        <v>1271</v>
      </c>
      <c r="BW3606" s="61" t="s">
        <v>8067</v>
      </c>
    </row>
    <row r="3607" spans="51:75">
      <c r="AY3607" s="89" t="e">
        <f>VLOOKUP(C3607,#REF!, 2,FALSE)</f>
        <v>#REF!</v>
      </c>
      <c r="BM3607" s="61" t="s">
        <v>1433</v>
      </c>
      <c r="BN3607" s="61" t="s">
        <v>3047</v>
      </c>
      <c r="BO3607" s="61" t="s">
        <v>8068</v>
      </c>
      <c r="BU3607" s="61" t="s">
        <v>1433</v>
      </c>
      <c r="BV3607" s="61" t="s">
        <v>3047</v>
      </c>
      <c r="BW3607" s="61" t="s">
        <v>8068</v>
      </c>
    </row>
    <row r="3608" spans="51:75">
      <c r="AY3608" s="89" t="e">
        <f>VLOOKUP(C3608,#REF!, 2,FALSE)</f>
        <v>#REF!</v>
      </c>
      <c r="BM3608" s="61" t="s">
        <v>8069</v>
      </c>
      <c r="BN3608" s="61" t="s">
        <v>2395</v>
      </c>
      <c r="BO3608" s="61" t="s">
        <v>8070</v>
      </c>
      <c r="BU3608" s="61" t="s">
        <v>8069</v>
      </c>
      <c r="BV3608" s="61" t="s">
        <v>2395</v>
      </c>
      <c r="BW3608" s="61" t="s">
        <v>8070</v>
      </c>
    </row>
    <row r="3609" spans="51:75">
      <c r="AY3609" s="89" t="e">
        <f>VLOOKUP(C3609,#REF!, 2,FALSE)</f>
        <v>#REF!</v>
      </c>
      <c r="BM3609" s="61" t="s">
        <v>8071</v>
      </c>
      <c r="BN3609" s="61" t="s">
        <v>2985</v>
      </c>
      <c r="BO3609" s="61" t="s">
        <v>8072</v>
      </c>
      <c r="BU3609" s="61" t="s">
        <v>8071</v>
      </c>
      <c r="BV3609" s="61" t="s">
        <v>2985</v>
      </c>
      <c r="BW3609" s="61" t="s">
        <v>8072</v>
      </c>
    </row>
    <row r="3610" spans="51:75">
      <c r="AY3610" s="89" t="e">
        <f>VLOOKUP(C3610,#REF!, 2,FALSE)</f>
        <v>#REF!</v>
      </c>
      <c r="BM3610" s="61" t="s">
        <v>8073</v>
      </c>
      <c r="BN3610" s="61" t="s">
        <v>621</v>
      </c>
      <c r="BO3610" s="61" t="s">
        <v>2370</v>
      </c>
      <c r="BU3610" s="61" t="s">
        <v>8073</v>
      </c>
      <c r="BV3610" s="61" t="s">
        <v>621</v>
      </c>
      <c r="BW3610" s="61" t="s">
        <v>2370</v>
      </c>
    </row>
    <row r="3611" spans="51:75">
      <c r="AY3611" s="89" t="e">
        <f>VLOOKUP(C3611,#REF!, 2,FALSE)</f>
        <v>#REF!</v>
      </c>
      <c r="BM3611" s="61" t="s">
        <v>8075</v>
      </c>
      <c r="BN3611" s="61" t="s">
        <v>2985</v>
      </c>
      <c r="BO3611" s="61" t="s">
        <v>2985</v>
      </c>
      <c r="BU3611" s="61" t="s">
        <v>8075</v>
      </c>
      <c r="BV3611" s="61" t="s">
        <v>2985</v>
      </c>
      <c r="BW3611" s="61" t="s">
        <v>2985</v>
      </c>
    </row>
    <row r="3612" spans="51:75">
      <c r="AY3612" s="89" t="e">
        <f>VLOOKUP(C3612,#REF!, 2,FALSE)</f>
        <v>#REF!</v>
      </c>
      <c r="BM3612" s="61" t="s">
        <v>8076</v>
      </c>
      <c r="BN3612" s="61" t="s">
        <v>2985</v>
      </c>
      <c r="BO3612" s="61" t="s">
        <v>2985</v>
      </c>
      <c r="BU3612" s="61" t="s">
        <v>8076</v>
      </c>
      <c r="BV3612" s="61" t="s">
        <v>2985</v>
      </c>
      <c r="BW3612" s="61" t="s">
        <v>2985</v>
      </c>
    </row>
    <row r="3613" spans="51:75">
      <c r="AY3613" s="89" t="e">
        <f>VLOOKUP(C3613,#REF!, 2,FALSE)</f>
        <v>#REF!</v>
      </c>
      <c r="BM3613" s="61" t="s">
        <v>8077</v>
      </c>
      <c r="BN3613" s="61" t="s">
        <v>2985</v>
      </c>
      <c r="BO3613" s="61" t="s">
        <v>2985</v>
      </c>
      <c r="BU3613" s="61" t="s">
        <v>8077</v>
      </c>
      <c r="BV3613" s="61" t="s">
        <v>2985</v>
      </c>
      <c r="BW3613" s="61" t="s">
        <v>2985</v>
      </c>
    </row>
    <row r="3614" spans="51:75">
      <c r="AY3614" s="89" t="e">
        <f>VLOOKUP(C3614,#REF!, 2,FALSE)</f>
        <v>#REF!</v>
      </c>
      <c r="BM3614" s="61" t="s">
        <v>8078</v>
      </c>
      <c r="BN3614" s="61" t="s">
        <v>2985</v>
      </c>
      <c r="BO3614" s="61" t="s">
        <v>2985</v>
      </c>
      <c r="BU3614" s="61" t="s">
        <v>8078</v>
      </c>
      <c r="BV3614" s="61" t="s">
        <v>2985</v>
      </c>
      <c r="BW3614" s="61" t="s">
        <v>2985</v>
      </c>
    </row>
    <row r="3615" spans="51:75">
      <c r="AY3615" s="89" t="e">
        <f>VLOOKUP(C3615,#REF!, 2,FALSE)</f>
        <v>#REF!</v>
      </c>
      <c r="BM3615" s="61" t="s">
        <v>8080</v>
      </c>
      <c r="BN3615" s="61" t="s">
        <v>2985</v>
      </c>
      <c r="BO3615" s="61" t="s">
        <v>2985</v>
      </c>
      <c r="BU3615" s="61" t="s">
        <v>8080</v>
      </c>
      <c r="BV3615" s="61" t="s">
        <v>2985</v>
      </c>
      <c r="BW3615" s="61" t="s">
        <v>2985</v>
      </c>
    </row>
    <row r="3616" spans="51:75">
      <c r="AY3616" s="89" t="e">
        <f>VLOOKUP(C3616,#REF!, 2,FALSE)</f>
        <v>#REF!</v>
      </c>
      <c r="BM3616" s="61" t="s">
        <v>460</v>
      </c>
      <c r="BN3616" s="61" t="s">
        <v>2985</v>
      </c>
      <c r="BO3616" s="61" t="s">
        <v>2985</v>
      </c>
      <c r="BU3616" s="61" t="s">
        <v>460</v>
      </c>
      <c r="BV3616" s="61" t="s">
        <v>2985</v>
      </c>
      <c r="BW3616" s="61" t="s">
        <v>2985</v>
      </c>
    </row>
    <row r="3617" spans="51:75">
      <c r="AY3617" s="89" t="e">
        <f>VLOOKUP(C3617,#REF!, 2,FALSE)</f>
        <v>#REF!</v>
      </c>
      <c r="BM3617" s="61" t="s">
        <v>8082</v>
      </c>
      <c r="BN3617" s="61" t="s">
        <v>2985</v>
      </c>
      <c r="BO3617" s="61" t="s">
        <v>772</v>
      </c>
      <c r="BU3617" s="61" t="s">
        <v>8082</v>
      </c>
      <c r="BV3617" s="61" t="s">
        <v>2985</v>
      </c>
      <c r="BW3617" s="61" t="s">
        <v>772</v>
      </c>
    </row>
    <row r="3618" spans="51:75">
      <c r="AY3618" s="89" t="e">
        <f>VLOOKUP(C3618,#REF!, 2,FALSE)</f>
        <v>#REF!</v>
      </c>
      <c r="BM3618" s="61" t="s">
        <v>8083</v>
      </c>
      <c r="BN3618" s="61" t="s">
        <v>2985</v>
      </c>
      <c r="BO3618" s="61" t="s">
        <v>2985</v>
      </c>
      <c r="BU3618" s="61" t="s">
        <v>8083</v>
      </c>
      <c r="BV3618" s="61" t="s">
        <v>2985</v>
      </c>
      <c r="BW3618" s="61" t="s">
        <v>2985</v>
      </c>
    </row>
    <row r="3619" spans="51:75">
      <c r="AY3619" s="89" t="e">
        <f>VLOOKUP(C3619,#REF!, 2,FALSE)</f>
        <v>#REF!</v>
      </c>
      <c r="BM3619" s="61" t="s">
        <v>8084</v>
      </c>
      <c r="BN3619" s="61" t="s">
        <v>2985</v>
      </c>
      <c r="BO3619" s="61" t="s">
        <v>2985</v>
      </c>
      <c r="BU3619" s="61" t="s">
        <v>8084</v>
      </c>
      <c r="BV3619" s="61" t="s">
        <v>2985</v>
      </c>
      <c r="BW3619" s="61" t="s">
        <v>2985</v>
      </c>
    </row>
    <row r="3620" spans="51:75">
      <c r="AY3620" s="89" t="e">
        <f>VLOOKUP(C3620,#REF!, 2,FALSE)</f>
        <v>#REF!</v>
      </c>
      <c r="BM3620" s="61" t="s">
        <v>8086</v>
      </c>
      <c r="BN3620" s="61" t="s">
        <v>2985</v>
      </c>
      <c r="BO3620" s="61" t="s">
        <v>2985</v>
      </c>
      <c r="BU3620" s="61" t="s">
        <v>8086</v>
      </c>
      <c r="BV3620" s="61" t="s">
        <v>2985</v>
      </c>
      <c r="BW3620" s="61" t="s">
        <v>2985</v>
      </c>
    </row>
    <row r="3621" spans="51:75">
      <c r="AY3621" s="89" t="e">
        <f>VLOOKUP(C3621,#REF!, 2,FALSE)</f>
        <v>#REF!</v>
      </c>
      <c r="BM3621" s="61" t="s">
        <v>8088</v>
      </c>
      <c r="BN3621" s="61" t="s">
        <v>2981</v>
      </c>
      <c r="BO3621" s="61" t="s">
        <v>7148</v>
      </c>
      <c r="BU3621" s="61" t="s">
        <v>8088</v>
      </c>
      <c r="BV3621" s="61" t="s">
        <v>2981</v>
      </c>
      <c r="BW3621" s="61" t="s">
        <v>7148</v>
      </c>
    </row>
    <row r="3622" spans="51:75">
      <c r="AY3622" s="89" t="e">
        <f>VLOOKUP(C3622,#REF!, 2,FALSE)</f>
        <v>#REF!</v>
      </c>
      <c r="BM3622" s="61" t="s">
        <v>1434</v>
      </c>
      <c r="BN3622" s="61" t="s">
        <v>2985</v>
      </c>
      <c r="BO3622" s="61" t="s">
        <v>2985</v>
      </c>
      <c r="BU3622" s="61" t="s">
        <v>1434</v>
      </c>
      <c r="BV3622" s="61" t="s">
        <v>2985</v>
      </c>
      <c r="BW3622" s="61" t="s">
        <v>2985</v>
      </c>
    </row>
    <row r="3623" spans="51:75">
      <c r="AY3623" s="89" t="e">
        <f>VLOOKUP(C3623,#REF!, 2,FALSE)</f>
        <v>#REF!</v>
      </c>
      <c r="BM3623" s="61" t="s">
        <v>8089</v>
      </c>
      <c r="BN3623" s="61" t="s">
        <v>1344</v>
      </c>
      <c r="BO3623" s="61" t="s">
        <v>8090</v>
      </c>
      <c r="BU3623" s="61" t="s">
        <v>8089</v>
      </c>
      <c r="BV3623" s="61" t="s">
        <v>1344</v>
      </c>
      <c r="BW3623" s="61" t="s">
        <v>8090</v>
      </c>
    </row>
    <row r="3624" spans="51:75">
      <c r="AY3624" s="89" t="e">
        <f>VLOOKUP(C3624,#REF!, 2,FALSE)</f>
        <v>#REF!</v>
      </c>
      <c r="BM3624" s="61" t="s">
        <v>8091</v>
      </c>
      <c r="BN3624" s="61" t="s">
        <v>2985</v>
      </c>
      <c r="BO3624" s="61" t="s">
        <v>2985</v>
      </c>
      <c r="BU3624" s="61" t="s">
        <v>8091</v>
      </c>
      <c r="BV3624" s="61" t="s">
        <v>2985</v>
      </c>
      <c r="BW3624" s="61" t="s">
        <v>2985</v>
      </c>
    </row>
    <row r="3625" spans="51:75">
      <c r="AY3625" s="89" t="e">
        <f>VLOOKUP(C3625,#REF!, 2,FALSE)</f>
        <v>#REF!</v>
      </c>
      <c r="BM3625" s="61" t="s">
        <v>8092</v>
      </c>
      <c r="BN3625" s="61" t="s">
        <v>944</v>
      </c>
      <c r="BO3625" s="61" t="s">
        <v>8093</v>
      </c>
      <c r="BU3625" s="61" t="s">
        <v>8092</v>
      </c>
      <c r="BV3625" s="61" t="s">
        <v>944</v>
      </c>
      <c r="BW3625" s="61" t="s">
        <v>8093</v>
      </c>
    </row>
    <row r="3626" spans="51:75">
      <c r="AY3626" s="89" t="e">
        <f>VLOOKUP(C3626,#REF!, 2,FALSE)</f>
        <v>#REF!</v>
      </c>
      <c r="BM3626" s="61" t="s">
        <v>8094</v>
      </c>
      <c r="BN3626" s="61" t="s">
        <v>2985</v>
      </c>
      <c r="BO3626" s="61" t="s">
        <v>2985</v>
      </c>
      <c r="BU3626" s="61" t="s">
        <v>8094</v>
      </c>
      <c r="BV3626" s="61" t="s">
        <v>2985</v>
      </c>
      <c r="BW3626" s="61" t="s">
        <v>2985</v>
      </c>
    </row>
    <row r="3627" spans="51:75">
      <c r="AY3627" s="89" t="e">
        <f>VLOOKUP(C3627,#REF!, 2,FALSE)</f>
        <v>#REF!</v>
      </c>
      <c r="BM3627" s="61" t="s">
        <v>8096</v>
      </c>
      <c r="BN3627" s="61" t="s">
        <v>3004</v>
      </c>
      <c r="BO3627" s="61" t="s">
        <v>8097</v>
      </c>
      <c r="BU3627" s="61" t="s">
        <v>8096</v>
      </c>
      <c r="BV3627" s="61" t="s">
        <v>3004</v>
      </c>
      <c r="BW3627" s="61" t="s">
        <v>8097</v>
      </c>
    </row>
    <row r="3628" spans="51:75">
      <c r="AY3628" s="89" t="e">
        <f>VLOOKUP(C3628,#REF!, 2,FALSE)</f>
        <v>#REF!</v>
      </c>
      <c r="BM3628" s="61" t="s">
        <v>8098</v>
      </c>
      <c r="BN3628" s="61" t="s">
        <v>2985</v>
      </c>
      <c r="BO3628" s="61" t="s">
        <v>2985</v>
      </c>
      <c r="BU3628" s="61" t="s">
        <v>8098</v>
      </c>
      <c r="BV3628" s="61" t="s">
        <v>2985</v>
      </c>
      <c r="BW3628" s="61" t="s">
        <v>2985</v>
      </c>
    </row>
    <row r="3629" spans="51:75">
      <c r="AY3629" s="89" t="e">
        <f>VLOOKUP(C3629,#REF!, 2,FALSE)</f>
        <v>#REF!</v>
      </c>
      <c r="BM3629" s="61" t="s">
        <v>8099</v>
      </c>
      <c r="BN3629" s="61" t="s">
        <v>2985</v>
      </c>
      <c r="BO3629" s="61" t="s">
        <v>2985</v>
      </c>
      <c r="BU3629" s="61" t="s">
        <v>8099</v>
      </c>
      <c r="BV3629" s="61" t="s">
        <v>2985</v>
      </c>
      <c r="BW3629" s="61" t="s">
        <v>2985</v>
      </c>
    </row>
    <row r="3630" spans="51:75">
      <c r="AY3630" s="89" t="e">
        <f>VLOOKUP(C3630,#REF!, 2,FALSE)</f>
        <v>#REF!</v>
      </c>
      <c r="BM3630" s="61" t="s">
        <v>8100</v>
      </c>
      <c r="BN3630" s="61" t="s">
        <v>2985</v>
      </c>
      <c r="BO3630" s="61" t="s">
        <v>2985</v>
      </c>
      <c r="BU3630" s="61" t="s">
        <v>8100</v>
      </c>
      <c r="BV3630" s="61" t="s">
        <v>2985</v>
      </c>
      <c r="BW3630" s="61" t="s">
        <v>2985</v>
      </c>
    </row>
    <row r="3631" spans="51:75">
      <c r="AY3631" s="89" t="e">
        <f>VLOOKUP(C3631,#REF!, 2,FALSE)</f>
        <v>#REF!</v>
      </c>
      <c r="BM3631" s="61" t="s">
        <v>8101</v>
      </c>
      <c r="BN3631" s="61" t="s">
        <v>2985</v>
      </c>
      <c r="BO3631" s="61" t="s">
        <v>2985</v>
      </c>
      <c r="BU3631" s="61" t="s">
        <v>8101</v>
      </c>
      <c r="BV3631" s="61" t="s">
        <v>2985</v>
      </c>
      <c r="BW3631" s="61" t="s">
        <v>2985</v>
      </c>
    </row>
    <row r="3632" spans="51:75">
      <c r="AY3632" s="89" t="e">
        <f>VLOOKUP(C3632,#REF!, 2,FALSE)</f>
        <v>#REF!</v>
      </c>
      <c r="BM3632" s="61" t="s">
        <v>8102</v>
      </c>
      <c r="BN3632" s="61" t="s">
        <v>2985</v>
      </c>
      <c r="BO3632" s="61" t="s">
        <v>2985</v>
      </c>
      <c r="BU3632" s="61" t="s">
        <v>8102</v>
      </c>
      <c r="BV3632" s="61" t="s">
        <v>2985</v>
      </c>
      <c r="BW3632" s="61" t="s">
        <v>2985</v>
      </c>
    </row>
    <row r="3633" spans="51:75">
      <c r="AY3633" s="89" t="e">
        <f>VLOOKUP(C3633,#REF!, 2,FALSE)</f>
        <v>#REF!</v>
      </c>
      <c r="BM3633" s="61" t="s">
        <v>8103</v>
      </c>
      <c r="BN3633" s="61" t="s">
        <v>2985</v>
      </c>
      <c r="BO3633" s="61" t="s">
        <v>2985</v>
      </c>
      <c r="BU3633" s="61" t="s">
        <v>8103</v>
      </c>
      <c r="BV3633" s="61" t="s">
        <v>2985</v>
      </c>
      <c r="BW3633" s="61" t="s">
        <v>2985</v>
      </c>
    </row>
    <row r="3634" spans="51:75">
      <c r="AY3634" s="89" t="e">
        <f>VLOOKUP(C3634,#REF!, 2,FALSE)</f>
        <v>#REF!</v>
      </c>
      <c r="BM3634" s="61" t="s">
        <v>8104</v>
      </c>
      <c r="BN3634" s="61" t="s">
        <v>2985</v>
      </c>
      <c r="BO3634" s="61" t="s">
        <v>2985</v>
      </c>
      <c r="BU3634" s="61" t="s">
        <v>8104</v>
      </c>
      <c r="BV3634" s="61" t="s">
        <v>2985</v>
      </c>
      <c r="BW3634" s="61" t="s">
        <v>2985</v>
      </c>
    </row>
    <row r="3635" spans="51:75">
      <c r="AY3635" s="89" t="e">
        <f>VLOOKUP(C3635,#REF!, 2,FALSE)</f>
        <v>#REF!</v>
      </c>
      <c r="BM3635" s="61" t="s">
        <v>8106</v>
      </c>
      <c r="BN3635" s="61" t="s">
        <v>2985</v>
      </c>
      <c r="BO3635" s="61" t="s">
        <v>2985</v>
      </c>
      <c r="BU3635" s="61" t="s">
        <v>8106</v>
      </c>
      <c r="BV3635" s="61" t="s">
        <v>2985</v>
      </c>
      <c r="BW3635" s="61" t="s">
        <v>2985</v>
      </c>
    </row>
    <row r="3636" spans="51:75">
      <c r="AY3636" s="89" t="e">
        <f>VLOOKUP(C3636,#REF!, 2,FALSE)</f>
        <v>#REF!</v>
      </c>
      <c r="BM3636" s="61" t="s">
        <v>8107</v>
      </c>
      <c r="BN3636" s="61" t="s">
        <v>2985</v>
      </c>
      <c r="BO3636" s="61" t="s">
        <v>2985</v>
      </c>
      <c r="BU3636" s="61" t="s">
        <v>8107</v>
      </c>
      <c r="BV3636" s="61" t="s">
        <v>2985</v>
      </c>
      <c r="BW3636" s="61" t="s">
        <v>2985</v>
      </c>
    </row>
    <row r="3637" spans="51:75">
      <c r="AY3637" s="89" t="e">
        <f>VLOOKUP(C3637,#REF!, 2,FALSE)</f>
        <v>#REF!</v>
      </c>
      <c r="BM3637" s="61" t="s">
        <v>8110</v>
      </c>
      <c r="BN3637" s="61" t="s">
        <v>2985</v>
      </c>
      <c r="BO3637" s="61" t="s">
        <v>2985</v>
      </c>
      <c r="BU3637" s="61" t="s">
        <v>8110</v>
      </c>
      <c r="BV3637" s="61" t="s">
        <v>2985</v>
      </c>
      <c r="BW3637" s="61" t="s">
        <v>2985</v>
      </c>
    </row>
    <row r="3638" spans="51:75">
      <c r="AY3638" s="89" t="e">
        <f>VLOOKUP(C3638,#REF!, 2,FALSE)</f>
        <v>#REF!</v>
      </c>
      <c r="BM3638" s="61" t="s">
        <v>8111</v>
      </c>
      <c r="BN3638" s="61" t="s">
        <v>2985</v>
      </c>
      <c r="BO3638" s="61" t="s">
        <v>2985</v>
      </c>
      <c r="BU3638" s="61" t="s">
        <v>8111</v>
      </c>
      <c r="BV3638" s="61" t="s">
        <v>2985</v>
      </c>
      <c r="BW3638" s="61" t="s">
        <v>2985</v>
      </c>
    </row>
    <row r="3639" spans="51:75">
      <c r="AY3639" s="89" t="e">
        <f>VLOOKUP(C3639,#REF!, 2,FALSE)</f>
        <v>#REF!</v>
      </c>
      <c r="BM3639" s="61" t="s">
        <v>8112</v>
      </c>
      <c r="BN3639" s="61" t="s">
        <v>2985</v>
      </c>
      <c r="BO3639" s="61" t="s">
        <v>2985</v>
      </c>
      <c r="BU3639" s="61" t="s">
        <v>8112</v>
      </c>
      <c r="BV3639" s="61" t="s">
        <v>2985</v>
      </c>
      <c r="BW3639" s="61" t="s">
        <v>2985</v>
      </c>
    </row>
    <row r="3640" spans="51:75">
      <c r="AY3640" s="89" t="e">
        <f>VLOOKUP(C3640,#REF!, 2,FALSE)</f>
        <v>#REF!</v>
      </c>
      <c r="BM3640" s="61" t="s">
        <v>8113</v>
      </c>
      <c r="BN3640" s="61" t="s">
        <v>2985</v>
      </c>
      <c r="BO3640" s="61" t="s">
        <v>2985</v>
      </c>
      <c r="BU3640" s="61" t="s">
        <v>8113</v>
      </c>
      <c r="BV3640" s="61" t="s">
        <v>2985</v>
      </c>
      <c r="BW3640" s="61" t="s">
        <v>2985</v>
      </c>
    </row>
    <row r="3641" spans="51:75">
      <c r="AY3641" s="89" t="e">
        <f>VLOOKUP(C3641,#REF!, 2,FALSE)</f>
        <v>#REF!</v>
      </c>
      <c r="BM3641" s="61" t="s">
        <v>8115</v>
      </c>
      <c r="BN3641" s="61" t="s">
        <v>2985</v>
      </c>
      <c r="BO3641" s="61" t="s">
        <v>2985</v>
      </c>
      <c r="BU3641" s="61" t="s">
        <v>8115</v>
      </c>
      <c r="BV3641" s="61" t="s">
        <v>2985</v>
      </c>
      <c r="BW3641" s="61" t="s">
        <v>2985</v>
      </c>
    </row>
    <row r="3642" spans="51:75">
      <c r="AY3642" s="89" t="e">
        <f>VLOOKUP(C3642,#REF!, 2,FALSE)</f>
        <v>#REF!</v>
      </c>
      <c r="BM3642" s="61" t="s">
        <v>8116</v>
      </c>
      <c r="BN3642" s="61" t="s">
        <v>2985</v>
      </c>
      <c r="BO3642" s="61" t="s">
        <v>3366</v>
      </c>
      <c r="BU3642" s="61" t="s">
        <v>8116</v>
      </c>
      <c r="BV3642" s="61" t="s">
        <v>2985</v>
      </c>
      <c r="BW3642" s="61" t="s">
        <v>3366</v>
      </c>
    </row>
    <row r="3643" spans="51:75">
      <c r="AY3643" s="89" t="e">
        <f>VLOOKUP(C3643,#REF!, 2,FALSE)</f>
        <v>#REF!</v>
      </c>
      <c r="BM3643" s="61" t="s">
        <v>8117</v>
      </c>
      <c r="BN3643" s="61" t="s">
        <v>2985</v>
      </c>
      <c r="BO3643" s="61" t="s">
        <v>2985</v>
      </c>
      <c r="BU3643" s="61" t="s">
        <v>8117</v>
      </c>
      <c r="BV3643" s="61" t="s">
        <v>2985</v>
      </c>
      <c r="BW3643" s="61" t="s">
        <v>2985</v>
      </c>
    </row>
    <row r="3644" spans="51:75">
      <c r="AY3644" s="89" t="e">
        <f>VLOOKUP(C3644,#REF!, 2,FALSE)</f>
        <v>#REF!</v>
      </c>
      <c r="BM3644" s="61" t="s">
        <v>8119</v>
      </c>
      <c r="BN3644" s="61" t="s">
        <v>2985</v>
      </c>
      <c r="BO3644" s="61" t="s">
        <v>2985</v>
      </c>
      <c r="BU3644" s="61" t="s">
        <v>8119</v>
      </c>
      <c r="BV3644" s="61" t="s">
        <v>2985</v>
      </c>
      <c r="BW3644" s="61" t="s">
        <v>2985</v>
      </c>
    </row>
    <row r="3645" spans="51:75">
      <c r="AY3645" s="89" t="e">
        <f>VLOOKUP(C3645,#REF!, 2,FALSE)</f>
        <v>#REF!</v>
      </c>
      <c r="BM3645" s="61" t="s">
        <v>476</v>
      </c>
      <c r="BN3645" s="61" t="s">
        <v>2985</v>
      </c>
      <c r="BO3645" s="61" t="s">
        <v>8120</v>
      </c>
      <c r="BU3645" s="61" t="s">
        <v>476</v>
      </c>
      <c r="BV3645" s="61" t="s">
        <v>2985</v>
      </c>
      <c r="BW3645" s="61" t="s">
        <v>8120</v>
      </c>
    </row>
    <row r="3646" spans="51:75">
      <c r="AY3646" s="89" t="e">
        <f>VLOOKUP(C3646,#REF!, 2,FALSE)</f>
        <v>#REF!</v>
      </c>
      <c r="BM3646" s="61" t="s">
        <v>8121</v>
      </c>
      <c r="BN3646" s="61" t="s">
        <v>2985</v>
      </c>
      <c r="BO3646" s="61" t="s">
        <v>2985</v>
      </c>
      <c r="BU3646" s="61" t="s">
        <v>8121</v>
      </c>
      <c r="BV3646" s="61" t="s">
        <v>2985</v>
      </c>
      <c r="BW3646" s="61" t="s">
        <v>2985</v>
      </c>
    </row>
    <row r="3647" spans="51:75">
      <c r="AY3647" s="89" t="e">
        <f>VLOOKUP(C3647,#REF!, 2,FALSE)</f>
        <v>#REF!</v>
      </c>
      <c r="BM3647" s="61" t="s">
        <v>8122</v>
      </c>
      <c r="BN3647" s="61" t="s">
        <v>2985</v>
      </c>
      <c r="BO3647" s="61" t="s">
        <v>2985</v>
      </c>
      <c r="BU3647" s="61" t="s">
        <v>8122</v>
      </c>
      <c r="BV3647" s="61" t="s">
        <v>2985</v>
      </c>
      <c r="BW3647" s="61" t="s">
        <v>2985</v>
      </c>
    </row>
    <row r="3648" spans="51:75">
      <c r="AY3648" s="89" t="e">
        <f>VLOOKUP(C3648,#REF!, 2,FALSE)</f>
        <v>#REF!</v>
      </c>
      <c r="BM3648" s="61" t="s">
        <v>8123</v>
      </c>
      <c r="BN3648" s="61" t="s">
        <v>2985</v>
      </c>
      <c r="BO3648" s="61" t="s">
        <v>2985</v>
      </c>
      <c r="BU3648" s="61" t="s">
        <v>8123</v>
      </c>
      <c r="BV3648" s="61" t="s">
        <v>2985</v>
      </c>
      <c r="BW3648" s="61" t="s">
        <v>2985</v>
      </c>
    </row>
    <row r="3649" spans="51:75">
      <c r="AY3649" s="89" t="e">
        <f>VLOOKUP(C3649,#REF!, 2,FALSE)</f>
        <v>#REF!</v>
      </c>
      <c r="BM3649" s="61" t="s">
        <v>8124</v>
      </c>
      <c r="BN3649" s="61" t="s">
        <v>2985</v>
      </c>
      <c r="BO3649" s="61" t="s">
        <v>8125</v>
      </c>
      <c r="BU3649" s="61" t="s">
        <v>8124</v>
      </c>
      <c r="BV3649" s="61" t="s">
        <v>2985</v>
      </c>
      <c r="BW3649" s="61" t="s">
        <v>8125</v>
      </c>
    </row>
    <row r="3650" spans="51:75">
      <c r="AY3650" s="89" t="e">
        <f>VLOOKUP(C3650,#REF!, 2,FALSE)</f>
        <v>#REF!</v>
      </c>
      <c r="BM3650" s="61" t="s">
        <v>8126</v>
      </c>
      <c r="BN3650" s="61" t="s">
        <v>2985</v>
      </c>
      <c r="BO3650" s="61" t="s">
        <v>2985</v>
      </c>
      <c r="BU3650" s="61" t="s">
        <v>8126</v>
      </c>
      <c r="BV3650" s="61" t="s">
        <v>2985</v>
      </c>
      <c r="BW3650" s="61" t="s">
        <v>2985</v>
      </c>
    </row>
    <row r="3651" spans="51:75">
      <c r="AY3651" s="89" t="e">
        <f>VLOOKUP(C3651,#REF!, 2,FALSE)</f>
        <v>#REF!</v>
      </c>
      <c r="BM3651" s="61" t="s">
        <v>8128</v>
      </c>
      <c r="BN3651" s="61" t="s">
        <v>633</v>
      </c>
      <c r="BO3651" s="61" t="s">
        <v>8129</v>
      </c>
      <c r="BU3651" s="61" t="s">
        <v>8128</v>
      </c>
      <c r="BV3651" s="61" t="s">
        <v>633</v>
      </c>
      <c r="BW3651" s="61" t="s">
        <v>8129</v>
      </c>
    </row>
    <row r="3652" spans="51:75">
      <c r="AY3652" s="89" t="e">
        <f>VLOOKUP(C3652,#REF!, 2,FALSE)</f>
        <v>#REF!</v>
      </c>
      <c r="BM3652" s="61" t="s">
        <v>8130</v>
      </c>
      <c r="BN3652" s="61" t="s">
        <v>2985</v>
      </c>
      <c r="BO3652" s="61" t="s">
        <v>2985</v>
      </c>
      <c r="BU3652" s="61" t="s">
        <v>8130</v>
      </c>
      <c r="BV3652" s="61" t="s">
        <v>2985</v>
      </c>
      <c r="BW3652" s="61" t="s">
        <v>2985</v>
      </c>
    </row>
    <row r="3653" spans="51:75">
      <c r="AY3653" s="89" t="e">
        <f>VLOOKUP(C3653,#REF!, 2,FALSE)</f>
        <v>#REF!</v>
      </c>
      <c r="BM3653" s="61" t="s">
        <v>8131</v>
      </c>
      <c r="BN3653" s="61" t="s">
        <v>2985</v>
      </c>
      <c r="BO3653" s="61" t="s">
        <v>2985</v>
      </c>
      <c r="BU3653" s="61" t="s">
        <v>8131</v>
      </c>
      <c r="BV3653" s="61" t="s">
        <v>2985</v>
      </c>
      <c r="BW3653" s="61" t="s">
        <v>2985</v>
      </c>
    </row>
    <row r="3654" spans="51:75">
      <c r="AY3654" s="89" t="e">
        <f>VLOOKUP(C3654,#REF!, 2,FALSE)</f>
        <v>#REF!</v>
      </c>
      <c r="BM3654" s="61" t="s">
        <v>8132</v>
      </c>
      <c r="BN3654" s="61" t="s">
        <v>2985</v>
      </c>
      <c r="BO3654" s="61" t="s">
        <v>2985</v>
      </c>
      <c r="BU3654" s="61" t="s">
        <v>8132</v>
      </c>
      <c r="BV3654" s="61" t="s">
        <v>2985</v>
      </c>
      <c r="BW3654" s="61" t="s">
        <v>2985</v>
      </c>
    </row>
    <row r="3655" spans="51:75">
      <c r="AY3655" s="89" t="e">
        <f>VLOOKUP(C3655,#REF!, 2,FALSE)</f>
        <v>#REF!</v>
      </c>
      <c r="BM3655" s="61" t="s">
        <v>8133</v>
      </c>
      <c r="BN3655" s="61" t="s">
        <v>2985</v>
      </c>
      <c r="BO3655" s="61" t="s">
        <v>2985</v>
      </c>
      <c r="BU3655" s="61" t="s">
        <v>8133</v>
      </c>
      <c r="BV3655" s="61" t="s">
        <v>2985</v>
      </c>
      <c r="BW3655" s="61" t="s">
        <v>2985</v>
      </c>
    </row>
    <row r="3656" spans="51:75">
      <c r="AY3656" s="89" t="e">
        <f>VLOOKUP(C3656,#REF!, 2,FALSE)</f>
        <v>#REF!</v>
      </c>
      <c r="BM3656" s="61" t="s">
        <v>8134</v>
      </c>
      <c r="BN3656" s="61" t="s">
        <v>2985</v>
      </c>
      <c r="BO3656" s="61" t="s">
        <v>2985</v>
      </c>
      <c r="BU3656" s="61" t="s">
        <v>8134</v>
      </c>
      <c r="BV3656" s="61" t="s">
        <v>2985</v>
      </c>
      <c r="BW3656" s="61" t="s">
        <v>2985</v>
      </c>
    </row>
    <row r="3657" spans="51:75">
      <c r="AY3657" s="89" t="e">
        <f>VLOOKUP(C3657,#REF!, 2,FALSE)</f>
        <v>#REF!</v>
      </c>
      <c r="BM3657" s="61" t="s">
        <v>8135</v>
      </c>
      <c r="BN3657" s="61" t="s">
        <v>3047</v>
      </c>
      <c r="BO3657" s="61" t="s">
        <v>2985</v>
      </c>
      <c r="BU3657" s="61" t="s">
        <v>8135</v>
      </c>
      <c r="BV3657" s="61" t="s">
        <v>3047</v>
      </c>
      <c r="BW3657" s="61" t="s">
        <v>2985</v>
      </c>
    </row>
    <row r="3658" spans="51:75">
      <c r="AY3658" s="89" t="e">
        <f>VLOOKUP(C3658,#REF!, 2,FALSE)</f>
        <v>#REF!</v>
      </c>
      <c r="BM3658" s="61" t="s">
        <v>8137</v>
      </c>
      <c r="BN3658" s="61" t="s">
        <v>2985</v>
      </c>
      <c r="BO3658" s="61" t="s">
        <v>2985</v>
      </c>
      <c r="BU3658" s="61" t="s">
        <v>8137</v>
      </c>
      <c r="BV3658" s="61" t="s">
        <v>2985</v>
      </c>
      <c r="BW3658" s="61" t="s">
        <v>2985</v>
      </c>
    </row>
    <row r="3659" spans="51:75">
      <c r="AY3659" s="89" t="e">
        <f>VLOOKUP(C3659,#REF!, 2,FALSE)</f>
        <v>#REF!</v>
      </c>
      <c r="BM3659" s="61" t="s">
        <v>8138</v>
      </c>
      <c r="BN3659" s="61" t="s">
        <v>2981</v>
      </c>
      <c r="BO3659" s="61" t="s">
        <v>8139</v>
      </c>
      <c r="BU3659" s="61" t="s">
        <v>8138</v>
      </c>
      <c r="BV3659" s="61" t="s">
        <v>2981</v>
      </c>
      <c r="BW3659" s="61" t="s">
        <v>8139</v>
      </c>
    </row>
    <row r="3660" spans="51:75">
      <c r="AY3660" s="89" t="e">
        <f>VLOOKUP(C3660,#REF!, 2,FALSE)</f>
        <v>#REF!</v>
      </c>
      <c r="BM3660" s="61" t="s">
        <v>8140</v>
      </c>
      <c r="BN3660" s="61" t="s">
        <v>2985</v>
      </c>
      <c r="BO3660" s="61" t="s">
        <v>2985</v>
      </c>
      <c r="BU3660" s="61" t="s">
        <v>8140</v>
      </c>
      <c r="BV3660" s="61" t="s">
        <v>2985</v>
      </c>
      <c r="BW3660" s="61" t="s">
        <v>2985</v>
      </c>
    </row>
    <row r="3661" spans="51:75">
      <c r="AY3661" s="89" t="e">
        <f>VLOOKUP(C3661,#REF!, 2,FALSE)</f>
        <v>#REF!</v>
      </c>
      <c r="BM3661" s="61" t="s">
        <v>8141</v>
      </c>
      <c r="BN3661" s="61" t="s">
        <v>2985</v>
      </c>
      <c r="BO3661" s="61" t="s">
        <v>8142</v>
      </c>
      <c r="BU3661" s="61" t="s">
        <v>8141</v>
      </c>
      <c r="BV3661" s="61" t="s">
        <v>2985</v>
      </c>
      <c r="BW3661" s="61" t="s">
        <v>8142</v>
      </c>
    </row>
    <row r="3662" spans="51:75">
      <c r="AY3662" s="89" t="e">
        <f>VLOOKUP(C3662,#REF!, 2,FALSE)</f>
        <v>#REF!</v>
      </c>
      <c r="BM3662" s="61" t="s">
        <v>8143</v>
      </c>
      <c r="BN3662" s="61" t="s">
        <v>2985</v>
      </c>
      <c r="BO3662" s="61" t="s">
        <v>2985</v>
      </c>
      <c r="BU3662" s="61" t="s">
        <v>8143</v>
      </c>
      <c r="BV3662" s="61" t="s">
        <v>2985</v>
      </c>
      <c r="BW3662" s="61" t="s">
        <v>2985</v>
      </c>
    </row>
    <row r="3663" spans="51:75">
      <c r="AY3663" s="89" t="e">
        <f>VLOOKUP(C3663,#REF!, 2,FALSE)</f>
        <v>#REF!</v>
      </c>
      <c r="BM3663" s="61" t="s">
        <v>8144</v>
      </c>
      <c r="BN3663" s="61" t="s">
        <v>2985</v>
      </c>
      <c r="BO3663" s="61" t="s">
        <v>2985</v>
      </c>
      <c r="BU3663" s="61" t="s">
        <v>8144</v>
      </c>
      <c r="BV3663" s="61" t="s">
        <v>2985</v>
      </c>
      <c r="BW3663" s="61" t="s">
        <v>2985</v>
      </c>
    </row>
    <row r="3664" spans="51:75">
      <c r="AY3664" s="89" t="e">
        <f>VLOOKUP(C3664,#REF!, 2,FALSE)</f>
        <v>#REF!</v>
      </c>
      <c r="BM3664" s="61" t="s">
        <v>8146</v>
      </c>
      <c r="BN3664" s="61" t="s">
        <v>2985</v>
      </c>
      <c r="BO3664" s="61" t="s">
        <v>2985</v>
      </c>
      <c r="BU3664" s="61" t="s">
        <v>8146</v>
      </c>
      <c r="BV3664" s="61" t="s">
        <v>2985</v>
      </c>
      <c r="BW3664" s="61" t="s">
        <v>2985</v>
      </c>
    </row>
    <row r="3665" spans="51:75">
      <c r="AY3665" s="89" t="e">
        <f>VLOOKUP(C3665,#REF!, 2,FALSE)</f>
        <v>#REF!</v>
      </c>
      <c r="BM3665" s="61" t="s">
        <v>8148</v>
      </c>
      <c r="BN3665" s="61" t="s">
        <v>2985</v>
      </c>
      <c r="BO3665" s="61" t="s">
        <v>2985</v>
      </c>
      <c r="BU3665" s="61" t="s">
        <v>8148</v>
      </c>
      <c r="BV3665" s="61" t="s">
        <v>2985</v>
      </c>
      <c r="BW3665" s="61" t="s">
        <v>2985</v>
      </c>
    </row>
    <row r="3666" spans="51:75">
      <c r="AY3666" s="89" t="e">
        <f>VLOOKUP(C3666,#REF!, 2,FALSE)</f>
        <v>#REF!</v>
      </c>
      <c r="BM3666" s="61" t="s">
        <v>8149</v>
      </c>
      <c r="BN3666" s="61" t="s">
        <v>2985</v>
      </c>
      <c r="BO3666" s="61" t="s">
        <v>2985</v>
      </c>
      <c r="BU3666" s="61" t="s">
        <v>8149</v>
      </c>
      <c r="BV3666" s="61" t="s">
        <v>2985</v>
      </c>
      <c r="BW3666" s="61" t="s">
        <v>2985</v>
      </c>
    </row>
    <row r="3667" spans="51:75">
      <c r="AY3667" s="89" t="e">
        <f>VLOOKUP(C3667,#REF!, 2,FALSE)</f>
        <v>#REF!</v>
      </c>
      <c r="BM3667" s="61" t="s">
        <v>8150</v>
      </c>
      <c r="BN3667" s="61" t="s">
        <v>2985</v>
      </c>
      <c r="BO3667" s="61" t="s">
        <v>2985</v>
      </c>
      <c r="BU3667" s="61" t="s">
        <v>8150</v>
      </c>
      <c r="BV3667" s="61" t="s">
        <v>2985</v>
      </c>
      <c r="BW3667" s="61" t="s">
        <v>2985</v>
      </c>
    </row>
    <row r="3668" spans="51:75">
      <c r="AY3668" s="89" t="e">
        <f>VLOOKUP(C3668,#REF!, 2,FALSE)</f>
        <v>#REF!</v>
      </c>
      <c r="BM3668" s="61" t="s">
        <v>8151</v>
      </c>
      <c r="BN3668" s="61" t="s">
        <v>2985</v>
      </c>
      <c r="BO3668" s="61" t="s">
        <v>2985</v>
      </c>
      <c r="BU3668" s="61" t="s">
        <v>8151</v>
      </c>
      <c r="BV3668" s="61" t="s">
        <v>2985</v>
      </c>
      <c r="BW3668" s="61" t="s">
        <v>2985</v>
      </c>
    </row>
    <row r="3669" spans="51:75">
      <c r="AY3669" s="89" t="e">
        <f>VLOOKUP(C3669,#REF!, 2,FALSE)</f>
        <v>#REF!</v>
      </c>
      <c r="BM3669" s="61" t="s">
        <v>8152</v>
      </c>
      <c r="BN3669" s="61" t="s">
        <v>2985</v>
      </c>
      <c r="BO3669" s="61" t="s">
        <v>2985</v>
      </c>
      <c r="BU3669" s="61" t="s">
        <v>8152</v>
      </c>
      <c r="BV3669" s="61" t="s">
        <v>2985</v>
      </c>
      <c r="BW3669" s="61" t="s">
        <v>2985</v>
      </c>
    </row>
    <row r="3670" spans="51:75">
      <c r="AY3670" s="89" t="e">
        <f>VLOOKUP(C3670,#REF!, 2,FALSE)</f>
        <v>#REF!</v>
      </c>
      <c r="BM3670" s="61" t="s">
        <v>8153</v>
      </c>
      <c r="BN3670" s="61" t="s">
        <v>2985</v>
      </c>
      <c r="BO3670" s="61" t="s">
        <v>2985</v>
      </c>
      <c r="BU3670" s="61" t="s">
        <v>8153</v>
      </c>
      <c r="BV3670" s="61" t="s">
        <v>2985</v>
      </c>
      <c r="BW3670" s="61" t="s">
        <v>2985</v>
      </c>
    </row>
    <row r="3671" spans="51:75">
      <c r="AY3671" s="89" t="e">
        <f>VLOOKUP(C3671,#REF!, 2,FALSE)</f>
        <v>#REF!</v>
      </c>
      <c r="BM3671" s="61" t="s">
        <v>8155</v>
      </c>
      <c r="BN3671" s="61" t="s">
        <v>2985</v>
      </c>
      <c r="BO3671" s="61" t="s">
        <v>2985</v>
      </c>
      <c r="BU3671" s="61" t="s">
        <v>8155</v>
      </c>
      <c r="BV3671" s="61" t="s">
        <v>2985</v>
      </c>
      <c r="BW3671" s="61" t="s">
        <v>2985</v>
      </c>
    </row>
    <row r="3672" spans="51:75">
      <c r="AY3672" s="89" t="e">
        <f>VLOOKUP(C3672,#REF!, 2,FALSE)</f>
        <v>#REF!</v>
      </c>
      <c r="BM3672" s="61" t="s">
        <v>8156</v>
      </c>
      <c r="BN3672" s="61" t="s">
        <v>2985</v>
      </c>
      <c r="BO3672" s="61" t="s">
        <v>2985</v>
      </c>
      <c r="BU3672" s="61" t="s">
        <v>8156</v>
      </c>
      <c r="BV3672" s="61" t="s">
        <v>2985</v>
      </c>
      <c r="BW3672" s="61" t="s">
        <v>2985</v>
      </c>
    </row>
    <row r="3673" spans="51:75">
      <c r="AY3673" s="89" t="e">
        <f>VLOOKUP(C3673,#REF!, 2,FALSE)</f>
        <v>#REF!</v>
      </c>
      <c r="BM3673" s="61" t="s">
        <v>8159</v>
      </c>
      <c r="BN3673" s="61" t="s">
        <v>2985</v>
      </c>
      <c r="BO3673" s="61" t="s">
        <v>2985</v>
      </c>
      <c r="BU3673" s="61" t="s">
        <v>8159</v>
      </c>
      <c r="BV3673" s="61" t="s">
        <v>2985</v>
      </c>
      <c r="BW3673" s="61" t="s">
        <v>2985</v>
      </c>
    </row>
    <row r="3674" spans="51:75">
      <c r="AY3674" s="89" t="e">
        <f>VLOOKUP(C3674,#REF!, 2,FALSE)</f>
        <v>#REF!</v>
      </c>
      <c r="BM3674" s="61" t="s">
        <v>8160</v>
      </c>
      <c r="BN3674" s="61" t="s">
        <v>2985</v>
      </c>
      <c r="BO3674" s="61" t="s">
        <v>2985</v>
      </c>
      <c r="BU3674" s="61" t="s">
        <v>8160</v>
      </c>
      <c r="BV3674" s="61" t="s">
        <v>2985</v>
      </c>
      <c r="BW3674" s="61" t="s">
        <v>2985</v>
      </c>
    </row>
    <row r="3675" spans="51:75">
      <c r="AY3675" s="89" t="e">
        <f>VLOOKUP(C3675,#REF!, 2,FALSE)</f>
        <v>#REF!</v>
      </c>
      <c r="BM3675" s="61" t="s">
        <v>8161</v>
      </c>
      <c r="BN3675" s="61" t="s">
        <v>2985</v>
      </c>
      <c r="BO3675" s="61" t="s">
        <v>2985</v>
      </c>
      <c r="BU3675" s="61" t="s">
        <v>8161</v>
      </c>
      <c r="BV3675" s="61" t="s">
        <v>2985</v>
      </c>
      <c r="BW3675" s="61" t="s">
        <v>2985</v>
      </c>
    </row>
    <row r="3676" spans="51:75">
      <c r="AY3676" s="89" t="e">
        <f>VLOOKUP(C3676,#REF!, 2,FALSE)</f>
        <v>#REF!</v>
      </c>
      <c r="BM3676" s="61" t="s">
        <v>8163</v>
      </c>
      <c r="BN3676" s="61" t="s">
        <v>2985</v>
      </c>
      <c r="BO3676" s="61" t="s">
        <v>2985</v>
      </c>
      <c r="BU3676" s="61" t="s">
        <v>8163</v>
      </c>
      <c r="BV3676" s="61" t="s">
        <v>2985</v>
      </c>
      <c r="BW3676" s="61" t="s">
        <v>2985</v>
      </c>
    </row>
    <row r="3677" spans="51:75">
      <c r="AY3677" s="89" t="e">
        <f>VLOOKUP(C3677,#REF!, 2,FALSE)</f>
        <v>#REF!</v>
      </c>
      <c r="BM3677" s="61" t="s">
        <v>8164</v>
      </c>
      <c r="BN3677" s="61" t="s">
        <v>2985</v>
      </c>
      <c r="BO3677" s="61" t="s">
        <v>2985</v>
      </c>
      <c r="BU3677" s="61" t="s">
        <v>8164</v>
      </c>
      <c r="BV3677" s="61" t="s">
        <v>2985</v>
      </c>
      <c r="BW3677" s="61" t="s">
        <v>2985</v>
      </c>
    </row>
    <row r="3678" spans="51:75">
      <c r="AY3678" s="89" t="e">
        <f>VLOOKUP(C3678,#REF!, 2,FALSE)</f>
        <v>#REF!</v>
      </c>
      <c r="BM3678" s="61" t="s">
        <v>8165</v>
      </c>
      <c r="BN3678" s="61" t="s">
        <v>2985</v>
      </c>
      <c r="BO3678" s="61" t="s">
        <v>2985</v>
      </c>
      <c r="BU3678" s="61" t="s">
        <v>8165</v>
      </c>
      <c r="BV3678" s="61" t="s">
        <v>2985</v>
      </c>
      <c r="BW3678" s="61" t="s">
        <v>2985</v>
      </c>
    </row>
    <row r="3679" spans="51:75">
      <c r="AY3679" s="89" t="e">
        <f>VLOOKUP(C3679,#REF!, 2,FALSE)</f>
        <v>#REF!</v>
      </c>
      <c r="BM3679" s="61" t="s">
        <v>8167</v>
      </c>
      <c r="BN3679" s="61" t="s">
        <v>2985</v>
      </c>
      <c r="BO3679" s="61" t="s">
        <v>2985</v>
      </c>
      <c r="BU3679" s="61" t="s">
        <v>8167</v>
      </c>
      <c r="BV3679" s="61" t="s">
        <v>2985</v>
      </c>
      <c r="BW3679" s="61" t="s">
        <v>2985</v>
      </c>
    </row>
    <row r="3680" spans="51:75">
      <c r="AY3680" s="89" t="e">
        <f>VLOOKUP(C3680,#REF!, 2,FALSE)</f>
        <v>#REF!</v>
      </c>
      <c r="BM3680" s="61" t="s">
        <v>8168</v>
      </c>
      <c r="BN3680" s="61" t="s">
        <v>2985</v>
      </c>
      <c r="BO3680" s="61" t="s">
        <v>2985</v>
      </c>
      <c r="BU3680" s="61" t="s">
        <v>8168</v>
      </c>
      <c r="BV3680" s="61" t="s">
        <v>2985</v>
      </c>
      <c r="BW3680" s="61" t="s">
        <v>2985</v>
      </c>
    </row>
    <row r="3681" spans="51:75">
      <c r="AY3681" s="89" t="e">
        <f>VLOOKUP(C3681,#REF!, 2,FALSE)</f>
        <v>#REF!</v>
      </c>
      <c r="BM3681" s="61" t="s">
        <v>8169</v>
      </c>
      <c r="BN3681" s="61" t="s">
        <v>2985</v>
      </c>
      <c r="BO3681" s="61" t="s">
        <v>2985</v>
      </c>
      <c r="BU3681" s="61" t="s">
        <v>8169</v>
      </c>
      <c r="BV3681" s="61" t="s">
        <v>2985</v>
      </c>
      <c r="BW3681" s="61" t="s">
        <v>2985</v>
      </c>
    </row>
    <row r="3682" spans="51:75">
      <c r="AY3682" s="89" t="e">
        <f>VLOOKUP(C3682,#REF!, 2,FALSE)</f>
        <v>#REF!</v>
      </c>
      <c r="BM3682" s="61" t="s">
        <v>8170</v>
      </c>
      <c r="BN3682" s="61" t="s">
        <v>2985</v>
      </c>
      <c r="BO3682" s="61" t="s">
        <v>2985</v>
      </c>
      <c r="BU3682" s="61" t="s">
        <v>8170</v>
      </c>
      <c r="BV3682" s="61" t="s">
        <v>2985</v>
      </c>
      <c r="BW3682" s="61" t="s">
        <v>2985</v>
      </c>
    </row>
    <row r="3683" spans="51:75">
      <c r="AY3683" s="89" t="e">
        <f>VLOOKUP(C3683,#REF!, 2,FALSE)</f>
        <v>#REF!</v>
      </c>
      <c r="BM3683" s="61" t="s">
        <v>8171</v>
      </c>
      <c r="BN3683" s="61" t="s">
        <v>3007</v>
      </c>
      <c r="BO3683" s="61" t="s">
        <v>2985</v>
      </c>
      <c r="BU3683" s="61" t="s">
        <v>8171</v>
      </c>
      <c r="BV3683" s="61" t="s">
        <v>3007</v>
      </c>
      <c r="BW3683" s="61" t="s">
        <v>2985</v>
      </c>
    </row>
    <row r="3684" spans="51:75">
      <c r="AY3684" s="89" t="e">
        <f>VLOOKUP(C3684,#REF!, 2,FALSE)</f>
        <v>#REF!</v>
      </c>
      <c r="BM3684" s="61" t="s">
        <v>8172</v>
      </c>
      <c r="BN3684" s="61" t="s">
        <v>2985</v>
      </c>
      <c r="BO3684" s="61" t="s">
        <v>2985</v>
      </c>
      <c r="BU3684" s="61" t="s">
        <v>8172</v>
      </c>
      <c r="BV3684" s="61" t="s">
        <v>2985</v>
      </c>
      <c r="BW3684" s="61" t="s">
        <v>2985</v>
      </c>
    </row>
    <row r="3685" spans="51:75">
      <c r="AY3685" s="89" t="e">
        <f>VLOOKUP(C3685,#REF!, 2,FALSE)</f>
        <v>#REF!</v>
      </c>
      <c r="BM3685" s="61" t="s">
        <v>8173</v>
      </c>
      <c r="BN3685" s="61" t="s">
        <v>3254</v>
      </c>
      <c r="BO3685" s="61" t="s">
        <v>8174</v>
      </c>
      <c r="BU3685" s="61" t="s">
        <v>8173</v>
      </c>
      <c r="BV3685" s="61" t="s">
        <v>3254</v>
      </c>
      <c r="BW3685" s="61" t="s">
        <v>8174</v>
      </c>
    </row>
    <row r="3686" spans="51:75">
      <c r="AY3686" s="89" t="e">
        <f>VLOOKUP(C3686,#REF!, 2,FALSE)</f>
        <v>#REF!</v>
      </c>
      <c r="BM3686" s="61" t="s">
        <v>8175</v>
      </c>
      <c r="BN3686" s="61" t="s">
        <v>2985</v>
      </c>
      <c r="BO3686" s="61" t="s">
        <v>772</v>
      </c>
      <c r="BU3686" s="61" t="s">
        <v>8175</v>
      </c>
      <c r="BV3686" s="61" t="s">
        <v>2985</v>
      </c>
      <c r="BW3686" s="61" t="s">
        <v>772</v>
      </c>
    </row>
    <row r="3687" spans="51:75">
      <c r="AY3687" s="89" t="e">
        <f>VLOOKUP(C3687,#REF!, 2,FALSE)</f>
        <v>#REF!</v>
      </c>
      <c r="BM3687" s="61" t="s">
        <v>8177</v>
      </c>
      <c r="BN3687" s="61" t="s">
        <v>2985</v>
      </c>
      <c r="BO3687" s="61" t="s">
        <v>2985</v>
      </c>
      <c r="BU3687" s="61" t="s">
        <v>8177</v>
      </c>
      <c r="BV3687" s="61" t="s">
        <v>2985</v>
      </c>
      <c r="BW3687" s="61" t="s">
        <v>2985</v>
      </c>
    </row>
    <row r="3688" spans="51:75">
      <c r="AY3688" s="89" t="e">
        <f>VLOOKUP(C3688,#REF!, 2,FALSE)</f>
        <v>#REF!</v>
      </c>
      <c r="BM3688" s="61" t="s">
        <v>8178</v>
      </c>
      <c r="BN3688" s="61" t="s">
        <v>3204</v>
      </c>
      <c r="BO3688" s="61" t="s">
        <v>1596</v>
      </c>
      <c r="BU3688" s="61" t="s">
        <v>8178</v>
      </c>
      <c r="BV3688" s="61" t="s">
        <v>3204</v>
      </c>
      <c r="BW3688" s="61" t="s">
        <v>1596</v>
      </c>
    </row>
    <row r="3689" spans="51:75">
      <c r="AY3689" s="89" t="e">
        <f>VLOOKUP(C3689,#REF!, 2,FALSE)</f>
        <v>#REF!</v>
      </c>
      <c r="BM3689" s="61" t="s">
        <v>8179</v>
      </c>
      <c r="BN3689" s="61" t="s">
        <v>864</v>
      </c>
      <c r="BO3689" s="61" t="s">
        <v>1596</v>
      </c>
      <c r="BU3689" s="61" t="s">
        <v>8179</v>
      </c>
      <c r="BV3689" s="61" t="s">
        <v>864</v>
      </c>
      <c r="BW3689" s="61" t="s">
        <v>1596</v>
      </c>
    </row>
    <row r="3690" spans="51:75">
      <c r="AY3690" s="89" t="e">
        <f>VLOOKUP(C3690,#REF!, 2,FALSE)</f>
        <v>#REF!</v>
      </c>
      <c r="BM3690" s="61" t="s">
        <v>8180</v>
      </c>
      <c r="BN3690" s="61" t="s">
        <v>2985</v>
      </c>
      <c r="BO3690" s="61" t="s">
        <v>2985</v>
      </c>
      <c r="BU3690" s="61" t="s">
        <v>8180</v>
      </c>
      <c r="BV3690" s="61" t="s">
        <v>2985</v>
      </c>
      <c r="BW3690" s="61" t="s">
        <v>2985</v>
      </c>
    </row>
    <row r="3691" spans="51:75">
      <c r="AY3691" s="89" t="e">
        <f>VLOOKUP(C3691,#REF!, 2,FALSE)</f>
        <v>#REF!</v>
      </c>
      <c r="BM3691" s="61" t="s">
        <v>8181</v>
      </c>
      <c r="BN3691" s="61" t="s">
        <v>2985</v>
      </c>
      <c r="BO3691" s="61" t="s">
        <v>2985</v>
      </c>
      <c r="BU3691" s="61" t="s">
        <v>8181</v>
      </c>
      <c r="BV3691" s="61" t="s">
        <v>2985</v>
      </c>
      <c r="BW3691" s="61" t="s">
        <v>2985</v>
      </c>
    </row>
    <row r="3692" spans="51:75">
      <c r="AY3692" s="89" t="e">
        <f>VLOOKUP(C3692,#REF!, 2,FALSE)</f>
        <v>#REF!</v>
      </c>
      <c r="BM3692" s="61" t="s">
        <v>8182</v>
      </c>
      <c r="BN3692" s="61" t="s">
        <v>2981</v>
      </c>
      <c r="BO3692" s="61" t="s">
        <v>8183</v>
      </c>
      <c r="BU3692" s="61" t="s">
        <v>8182</v>
      </c>
      <c r="BV3692" s="61" t="s">
        <v>2981</v>
      </c>
      <c r="BW3692" s="61" t="s">
        <v>8183</v>
      </c>
    </row>
    <row r="3693" spans="51:75">
      <c r="AY3693" s="89" t="e">
        <f>VLOOKUP(C3693,#REF!, 2,FALSE)</f>
        <v>#REF!</v>
      </c>
      <c r="BM3693" s="61" t="s">
        <v>8184</v>
      </c>
      <c r="BN3693" s="61" t="s">
        <v>2985</v>
      </c>
      <c r="BO3693" s="61" t="s">
        <v>2985</v>
      </c>
      <c r="BU3693" s="61" t="s">
        <v>8184</v>
      </c>
      <c r="BV3693" s="61" t="s">
        <v>2985</v>
      </c>
      <c r="BW3693" s="61" t="s">
        <v>2985</v>
      </c>
    </row>
    <row r="3694" spans="51:75">
      <c r="AY3694" s="89" t="e">
        <f>VLOOKUP(C3694,#REF!, 2,FALSE)</f>
        <v>#REF!</v>
      </c>
      <c r="BM3694" s="61" t="s">
        <v>8185</v>
      </c>
      <c r="BN3694" s="61" t="s">
        <v>2985</v>
      </c>
      <c r="BO3694" s="61" t="s">
        <v>2985</v>
      </c>
      <c r="BU3694" s="61" t="s">
        <v>8185</v>
      </c>
      <c r="BV3694" s="61" t="s">
        <v>2985</v>
      </c>
      <c r="BW3694" s="61" t="s">
        <v>2985</v>
      </c>
    </row>
    <row r="3695" spans="51:75">
      <c r="AY3695" s="89" t="e">
        <f>VLOOKUP(C3695,#REF!, 2,FALSE)</f>
        <v>#REF!</v>
      </c>
      <c r="BM3695" s="61" t="s">
        <v>8186</v>
      </c>
      <c r="BN3695" s="61" t="s">
        <v>2985</v>
      </c>
      <c r="BO3695" s="61" t="s">
        <v>8188</v>
      </c>
      <c r="BU3695" s="61" t="s">
        <v>8186</v>
      </c>
      <c r="BV3695" s="61" t="s">
        <v>2985</v>
      </c>
      <c r="BW3695" s="61" t="s">
        <v>8188</v>
      </c>
    </row>
    <row r="3696" spans="51:75">
      <c r="AY3696" s="89" t="e">
        <f>VLOOKUP(C3696,#REF!, 2,FALSE)</f>
        <v>#REF!</v>
      </c>
      <c r="BM3696" s="61" t="s">
        <v>8189</v>
      </c>
      <c r="BN3696" s="61" t="s">
        <v>2985</v>
      </c>
      <c r="BO3696" s="61" t="s">
        <v>2985</v>
      </c>
      <c r="BU3696" s="61" t="s">
        <v>8189</v>
      </c>
      <c r="BV3696" s="61" t="s">
        <v>2985</v>
      </c>
      <c r="BW3696" s="61" t="s">
        <v>2985</v>
      </c>
    </row>
    <row r="3697" spans="51:75">
      <c r="AY3697" s="89" t="e">
        <f>VLOOKUP(C3697,#REF!, 2,FALSE)</f>
        <v>#REF!</v>
      </c>
      <c r="BM3697" s="61" t="s">
        <v>8190</v>
      </c>
      <c r="BN3697" s="61" t="s">
        <v>2985</v>
      </c>
      <c r="BO3697" s="61" t="s">
        <v>2985</v>
      </c>
      <c r="BU3697" s="61" t="s">
        <v>8190</v>
      </c>
      <c r="BV3697" s="61" t="s">
        <v>2985</v>
      </c>
      <c r="BW3697" s="61" t="s">
        <v>2985</v>
      </c>
    </row>
    <row r="3698" spans="51:75">
      <c r="AY3698" s="89" t="e">
        <f>VLOOKUP(C3698,#REF!, 2,FALSE)</f>
        <v>#REF!</v>
      </c>
      <c r="BM3698" s="61" t="s">
        <v>8191</v>
      </c>
      <c r="BN3698" s="61" t="s">
        <v>2985</v>
      </c>
      <c r="BO3698" s="61" t="s">
        <v>852</v>
      </c>
      <c r="BU3698" s="61" t="s">
        <v>8191</v>
      </c>
      <c r="BV3698" s="61" t="s">
        <v>2985</v>
      </c>
      <c r="BW3698" s="61" t="s">
        <v>852</v>
      </c>
    </row>
    <row r="3699" spans="51:75">
      <c r="AY3699" s="89" t="e">
        <f>VLOOKUP(C3699,#REF!, 2,FALSE)</f>
        <v>#REF!</v>
      </c>
      <c r="BM3699" s="61" t="s">
        <v>8192</v>
      </c>
      <c r="BN3699" s="61" t="s">
        <v>2985</v>
      </c>
      <c r="BO3699" s="61" t="s">
        <v>852</v>
      </c>
      <c r="BU3699" s="61" t="s">
        <v>8192</v>
      </c>
      <c r="BV3699" s="61" t="s">
        <v>2985</v>
      </c>
      <c r="BW3699" s="61" t="s">
        <v>852</v>
      </c>
    </row>
    <row r="3700" spans="51:75">
      <c r="AY3700" s="89" t="e">
        <f>VLOOKUP(C3700,#REF!, 2,FALSE)</f>
        <v>#REF!</v>
      </c>
      <c r="BM3700" s="61" t="s">
        <v>8193</v>
      </c>
      <c r="BN3700" s="61" t="s">
        <v>2985</v>
      </c>
      <c r="BO3700" s="61" t="s">
        <v>2985</v>
      </c>
      <c r="BU3700" s="61" t="s">
        <v>8193</v>
      </c>
      <c r="BV3700" s="61" t="s">
        <v>2985</v>
      </c>
      <c r="BW3700" s="61" t="s">
        <v>2985</v>
      </c>
    </row>
    <row r="3701" spans="51:75">
      <c r="AY3701" s="89" t="e">
        <f>VLOOKUP(C3701,#REF!, 2,FALSE)</f>
        <v>#REF!</v>
      </c>
      <c r="BM3701" s="61" t="s">
        <v>8194</v>
      </c>
      <c r="BN3701" s="61" t="s">
        <v>3047</v>
      </c>
      <c r="BO3701" s="61" t="s">
        <v>8195</v>
      </c>
      <c r="BU3701" s="61" t="s">
        <v>8194</v>
      </c>
      <c r="BV3701" s="61" t="s">
        <v>3047</v>
      </c>
      <c r="BW3701" s="61" t="s">
        <v>8195</v>
      </c>
    </row>
    <row r="3702" spans="51:75">
      <c r="AY3702" s="89" t="e">
        <f>VLOOKUP(C3702,#REF!, 2,FALSE)</f>
        <v>#REF!</v>
      </c>
      <c r="BM3702" s="61" t="s">
        <v>8196</v>
      </c>
      <c r="BN3702" s="61" t="s">
        <v>2985</v>
      </c>
      <c r="BO3702" s="61" t="s">
        <v>8197</v>
      </c>
      <c r="BU3702" s="61" t="s">
        <v>8196</v>
      </c>
      <c r="BV3702" s="61" t="s">
        <v>2985</v>
      </c>
      <c r="BW3702" s="61" t="s">
        <v>8197</v>
      </c>
    </row>
    <row r="3703" spans="51:75">
      <c r="AY3703" s="89" t="e">
        <f>VLOOKUP(C3703,#REF!, 2,FALSE)</f>
        <v>#REF!</v>
      </c>
      <c r="BM3703" s="61" t="s">
        <v>8198</v>
      </c>
      <c r="BN3703" s="61" t="s">
        <v>2985</v>
      </c>
      <c r="BO3703" s="61" t="s">
        <v>2985</v>
      </c>
      <c r="BU3703" s="61" t="s">
        <v>8198</v>
      </c>
      <c r="BV3703" s="61" t="s">
        <v>2985</v>
      </c>
      <c r="BW3703" s="61" t="s">
        <v>2985</v>
      </c>
    </row>
    <row r="3704" spans="51:75">
      <c r="AY3704" s="89" t="e">
        <f>VLOOKUP(C3704,#REF!, 2,FALSE)</f>
        <v>#REF!</v>
      </c>
      <c r="BM3704" s="61" t="s">
        <v>8199</v>
      </c>
      <c r="BN3704" s="61" t="s">
        <v>2985</v>
      </c>
      <c r="BO3704" s="61" t="s">
        <v>8200</v>
      </c>
      <c r="BU3704" s="61" t="s">
        <v>8199</v>
      </c>
      <c r="BV3704" s="61" t="s">
        <v>2985</v>
      </c>
      <c r="BW3704" s="61" t="s">
        <v>8200</v>
      </c>
    </row>
    <row r="3705" spans="51:75">
      <c r="AY3705" s="89" t="e">
        <f>VLOOKUP(C3705,#REF!, 2,FALSE)</f>
        <v>#REF!</v>
      </c>
      <c r="BM3705" s="61" t="s">
        <v>8201</v>
      </c>
      <c r="BN3705" s="61" t="s">
        <v>3047</v>
      </c>
      <c r="BO3705" s="61" t="s">
        <v>8202</v>
      </c>
      <c r="BU3705" s="61" t="s">
        <v>8201</v>
      </c>
      <c r="BV3705" s="61" t="s">
        <v>3047</v>
      </c>
      <c r="BW3705" s="61" t="s">
        <v>8202</v>
      </c>
    </row>
    <row r="3706" spans="51:75">
      <c r="AY3706" s="89" t="e">
        <f>VLOOKUP(C3706,#REF!, 2,FALSE)</f>
        <v>#REF!</v>
      </c>
      <c r="BM3706" s="61" t="s">
        <v>8203</v>
      </c>
      <c r="BN3706" s="61" t="s">
        <v>2985</v>
      </c>
      <c r="BO3706" s="61" t="s">
        <v>2985</v>
      </c>
      <c r="BU3706" s="61" t="s">
        <v>8203</v>
      </c>
      <c r="BV3706" s="61" t="s">
        <v>2985</v>
      </c>
      <c r="BW3706" s="61" t="s">
        <v>2985</v>
      </c>
    </row>
    <row r="3707" spans="51:75">
      <c r="AY3707" s="89" t="e">
        <f>VLOOKUP(C3707,#REF!, 2,FALSE)</f>
        <v>#REF!</v>
      </c>
      <c r="BM3707" s="61" t="s">
        <v>8204</v>
      </c>
      <c r="BN3707" s="61" t="s">
        <v>2985</v>
      </c>
      <c r="BO3707" s="61" t="s">
        <v>2985</v>
      </c>
      <c r="BU3707" s="61" t="s">
        <v>8204</v>
      </c>
      <c r="BV3707" s="61" t="s">
        <v>2985</v>
      </c>
      <c r="BW3707" s="61" t="s">
        <v>2985</v>
      </c>
    </row>
    <row r="3708" spans="51:75">
      <c r="AY3708" s="89" t="e">
        <f>VLOOKUP(C3708,#REF!, 2,FALSE)</f>
        <v>#REF!</v>
      </c>
      <c r="BM3708" s="61" t="s">
        <v>8205</v>
      </c>
      <c r="BN3708" s="61" t="s">
        <v>2985</v>
      </c>
      <c r="BO3708" s="61" t="s">
        <v>2985</v>
      </c>
      <c r="BU3708" s="61" t="s">
        <v>8205</v>
      </c>
      <c r="BV3708" s="61" t="s">
        <v>2985</v>
      </c>
      <c r="BW3708" s="61" t="s">
        <v>2985</v>
      </c>
    </row>
    <row r="3709" spans="51:75">
      <c r="AY3709" s="89" t="e">
        <f>VLOOKUP(C3709,#REF!, 2,FALSE)</f>
        <v>#REF!</v>
      </c>
      <c r="BM3709" s="61" t="s">
        <v>8206</v>
      </c>
      <c r="BN3709" s="61" t="s">
        <v>2985</v>
      </c>
      <c r="BO3709" s="61" t="s">
        <v>2985</v>
      </c>
      <c r="BU3709" s="61" t="s">
        <v>8206</v>
      </c>
      <c r="BV3709" s="61" t="s">
        <v>2985</v>
      </c>
      <c r="BW3709" s="61" t="s">
        <v>2985</v>
      </c>
    </row>
    <row r="3710" spans="51:75">
      <c r="AY3710" s="89" t="e">
        <f>VLOOKUP(C3710,#REF!, 2,FALSE)</f>
        <v>#REF!</v>
      </c>
      <c r="BM3710" s="61" t="s">
        <v>8207</v>
      </c>
      <c r="BN3710" s="61" t="s">
        <v>2985</v>
      </c>
      <c r="BO3710" s="61" t="s">
        <v>2985</v>
      </c>
      <c r="BU3710" s="61" t="s">
        <v>8207</v>
      </c>
      <c r="BV3710" s="61" t="s">
        <v>2985</v>
      </c>
      <c r="BW3710" s="61" t="s">
        <v>2985</v>
      </c>
    </row>
    <row r="3711" spans="51:75">
      <c r="AY3711" s="89" t="e">
        <f>VLOOKUP(C3711,#REF!, 2,FALSE)</f>
        <v>#REF!</v>
      </c>
      <c r="BM3711" s="61" t="s">
        <v>8208</v>
      </c>
      <c r="BN3711" s="61" t="s">
        <v>3047</v>
      </c>
      <c r="BO3711" s="61" t="s">
        <v>8209</v>
      </c>
      <c r="BU3711" s="61" t="s">
        <v>8208</v>
      </c>
      <c r="BV3711" s="61" t="s">
        <v>3047</v>
      </c>
      <c r="BW3711" s="61" t="s">
        <v>8209</v>
      </c>
    </row>
    <row r="3712" spans="51:75">
      <c r="AY3712" s="89" t="e">
        <f>VLOOKUP(C3712,#REF!, 2,FALSE)</f>
        <v>#REF!</v>
      </c>
      <c r="BM3712" s="61" t="s">
        <v>8210</v>
      </c>
      <c r="BN3712" s="61" t="s">
        <v>2985</v>
      </c>
      <c r="BO3712" s="61" t="s">
        <v>2985</v>
      </c>
      <c r="BU3712" s="61" t="s">
        <v>8210</v>
      </c>
      <c r="BV3712" s="61" t="s">
        <v>2985</v>
      </c>
      <c r="BW3712" s="61" t="s">
        <v>2985</v>
      </c>
    </row>
    <row r="3713" spans="51:75">
      <c r="AY3713" s="89" t="e">
        <f>VLOOKUP(C3713,#REF!, 2,FALSE)</f>
        <v>#REF!</v>
      </c>
      <c r="BM3713" s="61" t="s">
        <v>1438</v>
      </c>
      <c r="BN3713" s="61" t="s">
        <v>3047</v>
      </c>
      <c r="BO3713" s="61" t="s">
        <v>1059</v>
      </c>
      <c r="BU3713" s="61" t="s">
        <v>1438</v>
      </c>
      <c r="BV3713" s="61" t="s">
        <v>3047</v>
      </c>
      <c r="BW3713" s="61" t="s">
        <v>1059</v>
      </c>
    </row>
    <row r="3714" spans="51:75">
      <c r="AY3714" s="89" t="e">
        <f>VLOOKUP(C3714,#REF!, 2,FALSE)</f>
        <v>#REF!</v>
      </c>
      <c r="BM3714" s="61" t="s">
        <v>8211</v>
      </c>
      <c r="BN3714" s="61" t="s">
        <v>3047</v>
      </c>
      <c r="BO3714" s="61" t="s">
        <v>8212</v>
      </c>
      <c r="BU3714" s="61" t="s">
        <v>8211</v>
      </c>
      <c r="BV3714" s="61" t="s">
        <v>3047</v>
      </c>
      <c r="BW3714" s="61" t="s">
        <v>8212</v>
      </c>
    </row>
    <row r="3715" spans="51:75">
      <c r="AY3715" s="89" t="e">
        <f>VLOOKUP(C3715,#REF!, 2,FALSE)</f>
        <v>#REF!</v>
      </c>
      <c r="BM3715" s="61" t="s">
        <v>8213</v>
      </c>
      <c r="BN3715" s="61" t="s">
        <v>3047</v>
      </c>
      <c r="BO3715" s="61" t="s">
        <v>1122</v>
      </c>
      <c r="BU3715" s="61" t="s">
        <v>8213</v>
      </c>
      <c r="BV3715" s="61" t="s">
        <v>3047</v>
      </c>
      <c r="BW3715" s="61" t="s">
        <v>1122</v>
      </c>
    </row>
    <row r="3716" spans="51:75">
      <c r="AY3716" s="89" t="e">
        <f>VLOOKUP(C3716,#REF!, 2,FALSE)</f>
        <v>#REF!</v>
      </c>
      <c r="BM3716" s="61" t="s">
        <v>8214</v>
      </c>
      <c r="BN3716" s="61" t="s">
        <v>3047</v>
      </c>
      <c r="BO3716" s="61" t="s">
        <v>3710</v>
      </c>
      <c r="BU3716" s="61" t="s">
        <v>8214</v>
      </c>
      <c r="BV3716" s="61" t="s">
        <v>3047</v>
      </c>
      <c r="BW3716" s="61" t="s">
        <v>3710</v>
      </c>
    </row>
    <row r="3717" spans="51:75">
      <c r="AY3717" s="89" t="e">
        <f>VLOOKUP(C3717,#REF!, 2,FALSE)</f>
        <v>#REF!</v>
      </c>
      <c r="BM3717" s="61" t="s">
        <v>1439</v>
      </c>
      <c r="BN3717" s="61" t="s">
        <v>3047</v>
      </c>
      <c r="BO3717" s="61" t="s">
        <v>8216</v>
      </c>
      <c r="BU3717" s="61" t="s">
        <v>1439</v>
      </c>
      <c r="BV3717" s="61" t="s">
        <v>3047</v>
      </c>
      <c r="BW3717" s="61" t="s">
        <v>8216</v>
      </c>
    </row>
    <row r="3718" spans="51:75">
      <c r="AY3718" s="89" t="e">
        <f>VLOOKUP(C3718,#REF!, 2,FALSE)</f>
        <v>#REF!</v>
      </c>
      <c r="BM3718" s="61" t="s">
        <v>1440</v>
      </c>
      <c r="BN3718" s="61" t="s">
        <v>3204</v>
      </c>
      <c r="BO3718" s="61" t="s">
        <v>8217</v>
      </c>
      <c r="BU3718" s="61" t="s">
        <v>1440</v>
      </c>
      <c r="BV3718" s="61" t="s">
        <v>3204</v>
      </c>
      <c r="BW3718" s="61" t="s">
        <v>8217</v>
      </c>
    </row>
    <row r="3719" spans="51:75">
      <c r="AY3719" s="89" t="e">
        <f>VLOOKUP(C3719,#REF!, 2,FALSE)</f>
        <v>#REF!</v>
      </c>
      <c r="BM3719" s="61" t="s">
        <v>8218</v>
      </c>
      <c r="BN3719" s="61" t="s">
        <v>2985</v>
      </c>
      <c r="BO3719" s="61" t="s">
        <v>2985</v>
      </c>
      <c r="BU3719" s="61" t="s">
        <v>8218</v>
      </c>
      <c r="BV3719" s="61" t="s">
        <v>2985</v>
      </c>
      <c r="BW3719" s="61" t="s">
        <v>2985</v>
      </c>
    </row>
    <row r="3720" spans="51:75">
      <c r="AY3720" s="89" t="e">
        <f>VLOOKUP(C3720,#REF!, 2,FALSE)</f>
        <v>#REF!</v>
      </c>
      <c r="BM3720" s="61" t="s">
        <v>8219</v>
      </c>
      <c r="BN3720" s="61" t="s">
        <v>2985</v>
      </c>
      <c r="BO3720" s="61" t="s">
        <v>2985</v>
      </c>
      <c r="BU3720" s="61" t="s">
        <v>8219</v>
      </c>
      <c r="BV3720" s="61" t="s">
        <v>2985</v>
      </c>
      <c r="BW3720" s="61" t="s">
        <v>2985</v>
      </c>
    </row>
    <row r="3721" spans="51:75">
      <c r="AY3721" s="89" t="e">
        <f>VLOOKUP(C3721,#REF!, 2,FALSE)</f>
        <v>#REF!</v>
      </c>
      <c r="BM3721" s="61" t="s">
        <v>8220</v>
      </c>
      <c r="BN3721" s="61" t="s">
        <v>1344</v>
      </c>
      <c r="BO3721" s="61" t="s">
        <v>8222</v>
      </c>
      <c r="BU3721" s="61" t="s">
        <v>8220</v>
      </c>
      <c r="BV3721" s="61" t="s">
        <v>1344</v>
      </c>
      <c r="BW3721" s="61" t="s">
        <v>8222</v>
      </c>
    </row>
    <row r="3722" spans="51:75">
      <c r="AY3722" s="89" t="e">
        <f>VLOOKUP(C3722,#REF!, 2,FALSE)</f>
        <v>#REF!</v>
      </c>
      <c r="BM3722" s="61" t="s">
        <v>8223</v>
      </c>
      <c r="BN3722" s="61" t="s">
        <v>2985</v>
      </c>
      <c r="BO3722" s="61" t="s">
        <v>2985</v>
      </c>
      <c r="BU3722" s="61" t="s">
        <v>8223</v>
      </c>
      <c r="BV3722" s="61" t="s">
        <v>2985</v>
      </c>
      <c r="BW3722" s="61" t="s">
        <v>2985</v>
      </c>
    </row>
    <row r="3723" spans="51:75">
      <c r="AY3723" s="89" t="e">
        <f>VLOOKUP(C3723,#REF!, 2,FALSE)</f>
        <v>#REF!</v>
      </c>
      <c r="BM3723" s="61" t="s">
        <v>8224</v>
      </c>
      <c r="BN3723" s="61" t="s">
        <v>2985</v>
      </c>
      <c r="BO3723" s="61" t="s">
        <v>2985</v>
      </c>
      <c r="BU3723" s="61" t="s">
        <v>8224</v>
      </c>
      <c r="BV3723" s="61" t="s">
        <v>2985</v>
      </c>
      <c r="BW3723" s="61" t="s">
        <v>2985</v>
      </c>
    </row>
    <row r="3724" spans="51:75">
      <c r="AY3724" s="89" t="e">
        <f>VLOOKUP(C3724,#REF!, 2,FALSE)</f>
        <v>#REF!</v>
      </c>
      <c r="BM3724" s="61" t="s">
        <v>8226</v>
      </c>
      <c r="BN3724" s="61" t="s">
        <v>2985</v>
      </c>
      <c r="BO3724" s="61" t="s">
        <v>2985</v>
      </c>
      <c r="BU3724" s="61" t="s">
        <v>8226</v>
      </c>
      <c r="BV3724" s="61" t="s">
        <v>2985</v>
      </c>
      <c r="BW3724" s="61" t="s">
        <v>2985</v>
      </c>
    </row>
    <row r="3725" spans="51:75">
      <c r="AY3725" s="89" t="e">
        <f>VLOOKUP(C3725,#REF!, 2,FALSE)</f>
        <v>#REF!</v>
      </c>
      <c r="BM3725" s="61" t="s">
        <v>8228</v>
      </c>
      <c r="BN3725" s="61" t="s">
        <v>1344</v>
      </c>
      <c r="BO3725" s="61" t="s">
        <v>8229</v>
      </c>
      <c r="BU3725" s="61" t="s">
        <v>8228</v>
      </c>
      <c r="BV3725" s="61" t="s">
        <v>1344</v>
      </c>
      <c r="BW3725" s="61" t="s">
        <v>8229</v>
      </c>
    </row>
    <row r="3726" spans="51:75">
      <c r="AY3726" s="89" t="e">
        <f>VLOOKUP(C3726,#REF!, 2,FALSE)</f>
        <v>#REF!</v>
      </c>
      <c r="BM3726" s="61" t="s">
        <v>8230</v>
      </c>
      <c r="BN3726" s="61" t="s">
        <v>2985</v>
      </c>
      <c r="BO3726" s="61" t="s">
        <v>2985</v>
      </c>
      <c r="BU3726" s="61" t="s">
        <v>8230</v>
      </c>
      <c r="BV3726" s="61" t="s">
        <v>2985</v>
      </c>
      <c r="BW3726" s="61" t="s">
        <v>2985</v>
      </c>
    </row>
    <row r="3727" spans="51:75">
      <c r="AY3727" s="89" t="e">
        <f>VLOOKUP(C3727,#REF!, 2,FALSE)</f>
        <v>#REF!</v>
      </c>
      <c r="BM3727" s="61" t="s">
        <v>8231</v>
      </c>
      <c r="BN3727" s="61" t="s">
        <v>2985</v>
      </c>
      <c r="BO3727" s="61" t="s">
        <v>2985</v>
      </c>
      <c r="BU3727" s="61" t="s">
        <v>8231</v>
      </c>
      <c r="BV3727" s="61" t="s">
        <v>2985</v>
      </c>
      <c r="BW3727" s="61" t="s">
        <v>2985</v>
      </c>
    </row>
    <row r="3728" spans="51:75">
      <c r="AY3728" s="89" t="e">
        <f>VLOOKUP(C3728,#REF!, 2,FALSE)</f>
        <v>#REF!</v>
      </c>
      <c r="BM3728" s="61" t="s">
        <v>8233</v>
      </c>
      <c r="BN3728" s="61" t="s">
        <v>1693</v>
      </c>
      <c r="BO3728" s="61" t="s">
        <v>8236</v>
      </c>
      <c r="BU3728" s="61" t="s">
        <v>8233</v>
      </c>
      <c r="BV3728" s="61" t="s">
        <v>1693</v>
      </c>
      <c r="BW3728" s="61" t="s">
        <v>8236</v>
      </c>
    </row>
    <row r="3729" spans="51:75">
      <c r="AY3729" s="89" t="e">
        <f>VLOOKUP(C3729,#REF!, 2,FALSE)</f>
        <v>#REF!</v>
      </c>
      <c r="BM3729" s="61" t="s">
        <v>8237</v>
      </c>
      <c r="BN3729" s="61" t="s">
        <v>2985</v>
      </c>
      <c r="BO3729" s="61" t="s">
        <v>2985</v>
      </c>
      <c r="BU3729" s="61" t="s">
        <v>8237</v>
      </c>
      <c r="BV3729" s="61" t="s">
        <v>2985</v>
      </c>
      <c r="BW3729" s="61" t="s">
        <v>2985</v>
      </c>
    </row>
    <row r="3730" spans="51:75">
      <c r="AY3730" s="89" t="e">
        <f>VLOOKUP(C3730,#REF!, 2,FALSE)</f>
        <v>#REF!</v>
      </c>
      <c r="BM3730" s="61" t="s">
        <v>8238</v>
      </c>
      <c r="BN3730" s="61" t="s">
        <v>2985</v>
      </c>
      <c r="BO3730" s="61" t="s">
        <v>2985</v>
      </c>
      <c r="BU3730" s="61" t="s">
        <v>8238</v>
      </c>
      <c r="BV3730" s="61" t="s">
        <v>2985</v>
      </c>
      <c r="BW3730" s="61" t="s">
        <v>2985</v>
      </c>
    </row>
    <row r="3731" spans="51:75">
      <c r="AY3731" s="89" t="e">
        <f>VLOOKUP(C3731,#REF!, 2,FALSE)</f>
        <v>#REF!</v>
      </c>
      <c r="BM3731" s="61" t="s">
        <v>8239</v>
      </c>
      <c r="BN3731" s="61" t="s">
        <v>1498</v>
      </c>
      <c r="BO3731" s="61" t="s">
        <v>6248</v>
      </c>
      <c r="BU3731" s="61" t="s">
        <v>8239</v>
      </c>
      <c r="BV3731" s="61" t="s">
        <v>1498</v>
      </c>
      <c r="BW3731" s="61" t="s">
        <v>6248</v>
      </c>
    </row>
    <row r="3732" spans="51:75">
      <c r="AY3732" s="89" t="e">
        <f>VLOOKUP(C3732,#REF!, 2,FALSE)</f>
        <v>#REF!</v>
      </c>
      <c r="BM3732" s="61" t="s">
        <v>8241</v>
      </c>
      <c r="BN3732" s="61" t="s">
        <v>2985</v>
      </c>
      <c r="BO3732" s="61" t="s">
        <v>2985</v>
      </c>
      <c r="BU3732" s="61" t="s">
        <v>8241</v>
      </c>
      <c r="BV3732" s="61" t="s">
        <v>2985</v>
      </c>
      <c r="BW3732" s="61" t="s">
        <v>2985</v>
      </c>
    </row>
    <row r="3733" spans="51:75">
      <c r="AY3733" s="89" t="e">
        <f>VLOOKUP(C3733,#REF!, 2,FALSE)</f>
        <v>#REF!</v>
      </c>
      <c r="BM3733" s="61" t="s">
        <v>8244</v>
      </c>
      <c r="BN3733" s="61" t="s">
        <v>2985</v>
      </c>
      <c r="BO3733" s="61" t="s">
        <v>2985</v>
      </c>
      <c r="BU3733" s="61" t="s">
        <v>8244</v>
      </c>
      <c r="BV3733" s="61" t="s">
        <v>2985</v>
      </c>
      <c r="BW3733" s="61" t="s">
        <v>2985</v>
      </c>
    </row>
    <row r="3734" spans="51:75">
      <c r="AY3734" s="89" t="e">
        <f>VLOOKUP(C3734,#REF!, 2,FALSE)</f>
        <v>#REF!</v>
      </c>
      <c r="BM3734" s="61" t="s">
        <v>8245</v>
      </c>
      <c r="BN3734" s="61" t="s">
        <v>2985</v>
      </c>
      <c r="BO3734" s="61" t="s">
        <v>2985</v>
      </c>
      <c r="BU3734" s="61" t="s">
        <v>8245</v>
      </c>
      <c r="BV3734" s="61" t="s">
        <v>2985</v>
      </c>
      <c r="BW3734" s="61" t="s">
        <v>2985</v>
      </c>
    </row>
    <row r="3735" spans="51:75">
      <c r="AY3735" s="89" t="e">
        <f>VLOOKUP(C3735,#REF!, 2,FALSE)</f>
        <v>#REF!</v>
      </c>
      <c r="BM3735" s="61" t="s">
        <v>8247</v>
      </c>
      <c r="BN3735" s="61" t="s">
        <v>2985</v>
      </c>
      <c r="BO3735" s="61" t="s">
        <v>8248</v>
      </c>
      <c r="BU3735" s="61" t="s">
        <v>8247</v>
      </c>
      <c r="BV3735" s="61" t="s">
        <v>2985</v>
      </c>
      <c r="BW3735" s="61" t="s">
        <v>8248</v>
      </c>
    </row>
    <row r="3736" spans="51:75">
      <c r="AY3736" s="89" t="e">
        <f>VLOOKUP(C3736,#REF!, 2,FALSE)</f>
        <v>#REF!</v>
      </c>
      <c r="BM3736" s="61" t="s">
        <v>8249</v>
      </c>
      <c r="BN3736" s="61" t="s">
        <v>2985</v>
      </c>
      <c r="BO3736" s="61" t="s">
        <v>2985</v>
      </c>
      <c r="BU3736" s="61" t="s">
        <v>8249</v>
      </c>
      <c r="BV3736" s="61" t="s">
        <v>2985</v>
      </c>
      <c r="BW3736" s="61" t="s">
        <v>2985</v>
      </c>
    </row>
    <row r="3737" spans="51:75">
      <c r="AY3737" s="89" t="e">
        <f>VLOOKUP(C3737,#REF!, 2,FALSE)</f>
        <v>#REF!</v>
      </c>
      <c r="BM3737" s="61" t="s">
        <v>8250</v>
      </c>
      <c r="BN3737" s="61" t="s">
        <v>2985</v>
      </c>
      <c r="BO3737" s="61" t="s">
        <v>2985</v>
      </c>
      <c r="BU3737" s="61" t="s">
        <v>8250</v>
      </c>
      <c r="BV3737" s="61" t="s">
        <v>2985</v>
      </c>
      <c r="BW3737" s="61" t="s">
        <v>2985</v>
      </c>
    </row>
    <row r="3738" spans="51:75">
      <c r="AY3738" s="89" t="e">
        <f>VLOOKUP(C3738,#REF!, 2,FALSE)</f>
        <v>#REF!</v>
      </c>
      <c r="BM3738" s="61" t="s">
        <v>8252</v>
      </c>
      <c r="BN3738" s="61" t="s">
        <v>16990</v>
      </c>
      <c r="BO3738" s="61" t="s">
        <v>8253</v>
      </c>
      <c r="BU3738" s="61" t="s">
        <v>8252</v>
      </c>
      <c r="BV3738" s="61" t="s">
        <v>16990</v>
      </c>
      <c r="BW3738" s="61" t="s">
        <v>8253</v>
      </c>
    </row>
    <row r="3739" spans="51:75">
      <c r="AY3739" s="89" t="e">
        <f>VLOOKUP(C3739,#REF!, 2,FALSE)</f>
        <v>#REF!</v>
      </c>
      <c r="BM3739" s="61" t="s">
        <v>8254</v>
      </c>
      <c r="BN3739" s="61" t="s">
        <v>2985</v>
      </c>
      <c r="BO3739" s="61" t="s">
        <v>2985</v>
      </c>
      <c r="BU3739" s="61" t="s">
        <v>8254</v>
      </c>
      <c r="BV3739" s="61" t="s">
        <v>2985</v>
      </c>
      <c r="BW3739" s="61" t="s">
        <v>2985</v>
      </c>
    </row>
    <row r="3740" spans="51:75">
      <c r="AY3740" s="89" t="e">
        <f>VLOOKUP(C3740,#REF!, 2,FALSE)</f>
        <v>#REF!</v>
      </c>
      <c r="BM3740" s="61" t="s">
        <v>8255</v>
      </c>
      <c r="BN3740" s="61" t="s">
        <v>2985</v>
      </c>
      <c r="BO3740" s="61" t="s">
        <v>2985</v>
      </c>
      <c r="BU3740" s="61" t="s">
        <v>8255</v>
      </c>
      <c r="BV3740" s="61" t="s">
        <v>2985</v>
      </c>
      <c r="BW3740" s="61" t="s">
        <v>2985</v>
      </c>
    </row>
    <row r="3741" spans="51:75">
      <c r="AY3741" s="89" t="e">
        <f>VLOOKUP(C3741,#REF!, 2,FALSE)</f>
        <v>#REF!</v>
      </c>
      <c r="BM3741" s="61" t="s">
        <v>8257</v>
      </c>
      <c r="BN3741" s="61" t="s">
        <v>2985</v>
      </c>
      <c r="BO3741" s="61" t="s">
        <v>2985</v>
      </c>
      <c r="BU3741" s="61" t="s">
        <v>8257</v>
      </c>
      <c r="BV3741" s="61" t="s">
        <v>2985</v>
      </c>
      <c r="BW3741" s="61" t="s">
        <v>2985</v>
      </c>
    </row>
    <row r="3742" spans="51:75">
      <c r="AY3742" s="89" t="e">
        <f>VLOOKUP(C3742,#REF!, 2,FALSE)</f>
        <v>#REF!</v>
      </c>
      <c r="BM3742" s="61" t="s">
        <v>8259</v>
      </c>
      <c r="BN3742" s="61" t="s">
        <v>2985</v>
      </c>
      <c r="BO3742" s="61" t="s">
        <v>2985</v>
      </c>
      <c r="BU3742" s="61" t="s">
        <v>8259</v>
      </c>
      <c r="BV3742" s="61" t="s">
        <v>2985</v>
      </c>
      <c r="BW3742" s="61" t="s">
        <v>2985</v>
      </c>
    </row>
    <row r="3743" spans="51:75">
      <c r="AY3743" s="89" t="e">
        <f>VLOOKUP(C3743,#REF!, 2,FALSE)</f>
        <v>#REF!</v>
      </c>
      <c r="BM3743" s="61" t="s">
        <v>8260</v>
      </c>
      <c r="BN3743" s="61" t="s">
        <v>2985</v>
      </c>
      <c r="BO3743" s="61" t="s">
        <v>2985</v>
      </c>
      <c r="BU3743" s="61" t="s">
        <v>8260</v>
      </c>
      <c r="BV3743" s="61" t="s">
        <v>2985</v>
      </c>
      <c r="BW3743" s="61" t="s">
        <v>2985</v>
      </c>
    </row>
    <row r="3744" spans="51:75">
      <c r="AY3744" s="89" t="e">
        <f>VLOOKUP(C3744,#REF!, 2,FALSE)</f>
        <v>#REF!</v>
      </c>
      <c r="BM3744" s="61" t="s">
        <v>462</v>
      </c>
      <c r="BN3744" s="61" t="s">
        <v>2985</v>
      </c>
      <c r="BO3744" s="61" t="s">
        <v>2985</v>
      </c>
      <c r="BU3744" s="61" t="s">
        <v>462</v>
      </c>
      <c r="BV3744" s="61" t="s">
        <v>2985</v>
      </c>
      <c r="BW3744" s="61" t="s">
        <v>2985</v>
      </c>
    </row>
    <row r="3745" spans="51:75">
      <c r="AY3745" s="89" t="e">
        <f>VLOOKUP(C3745,#REF!, 2,FALSE)</f>
        <v>#REF!</v>
      </c>
      <c r="BM3745" s="61" t="s">
        <v>8261</v>
      </c>
      <c r="BN3745" s="61" t="s">
        <v>864</v>
      </c>
      <c r="BO3745" s="61" t="s">
        <v>2793</v>
      </c>
      <c r="BU3745" s="61" t="s">
        <v>8261</v>
      </c>
      <c r="BV3745" s="61" t="s">
        <v>864</v>
      </c>
      <c r="BW3745" s="61" t="s">
        <v>2793</v>
      </c>
    </row>
    <row r="3746" spans="51:75">
      <c r="AY3746" s="89" t="e">
        <f>VLOOKUP(C3746,#REF!, 2,FALSE)</f>
        <v>#REF!</v>
      </c>
      <c r="BM3746" s="61" t="s">
        <v>8262</v>
      </c>
      <c r="BN3746" s="61" t="s">
        <v>2985</v>
      </c>
      <c r="BO3746" s="61" t="s">
        <v>2985</v>
      </c>
      <c r="BU3746" s="61" t="s">
        <v>8262</v>
      </c>
      <c r="BV3746" s="61" t="s">
        <v>2985</v>
      </c>
      <c r="BW3746" s="61" t="s">
        <v>2985</v>
      </c>
    </row>
    <row r="3747" spans="51:75">
      <c r="AY3747" s="89" t="e">
        <f>VLOOKUP(C3747,#REF!, 2,FALSE)</f>
        <v>#REF!</v>
      </c>
      <c r="BM3747" s="61" t="s">
        <v>8263</v>
      </c>
      <c r="BN3747" s="61" t="s">
        <v>2985</v>
      </c>
      <c r="BO3747" s="61" t="s">
        <v>8264</v>
      </c>
      <c r="BU3747" s="61" t="s">
        <v>8263</v>
      </c>
      <c r="BV3747" s="61" t="s">
        <v>2985</v>
      </c>
      <c r="BW3747" s="61" t="s">
        <v>8264</v>
      </c>
    </row>
    <row r="3748" spans="51:75">
      <c r="AY3748" s="89" t="e">
        <f>VLOOKUP(C3748,#REF!, 2,FALSE)</f>
        <v>#REF!</v>
      </c>
      <c r="BM3748" s="61" t="s">
        <v>8265</v>
      </c>
      <c r="BN3748" s="61" t="s">
        <v>2985</v>
      </c>
      <c r="BO3748" s="61" t="s">
        <v>8266</v>
      </c>
      <c r="BU3748" s="61" t="s">
        <v>8265</v>
      </c>
      <c r="BV3748" s="61" t="s">
        <v>2985</v>
      </c>
      <c r="BW3748" s="61" t="s">
        <v>8266</v>
      </c>
    </row>
    <row r="3749" spans="51:75">
      <c r="AY3749" s="89" t="e">
        <f>VLOOKUP(C3749,#REF!, 2,FALSE)</f>
        <v>#REF!</v>
      </c>
      <c r="BM3749" s="61" t="s">
        <v>8267</v>
      </c>
      <c r="BN3749" s="61" t="s">
        <v>2985</v>
      </c>
      <c r="BO3749" s="61" t="s">
        <v>2985</v>
      </c>
      <c r="BU3749" s="61" t="s">
        <v>8267</v>
      </c>
      <c r="BV3749" s="61" t="s">
        <v>2985</v>
      </c>
      <c r="BW3749" s="61" t="s">
        <v>2985</v>
      </c>
    </row>
    <row r="3750" spans="51:75">
      <c r="AY3750" s="89" t="e">
        <f>VLOOKUP(C3750,#REF!, 2,FALSE)</f>
        <v>#REF!</v>
      </c>
      <c r="BM3750" s="61" t="s">
        <v>1441</v>
      </c>
      <c r="BN3750" s="61" t="s">
        <v>2985</v>
      </c>
      <c r="BO3750" s="61" t="s">
        <v>3929</v>
      </c>
      <c r="BU3750" s="61" t="s">
        <v>1441</v>
      </c>
      <c r="BV3750" s="61" t="s">
        <v>2985</v>
      </c>
      <c r="BW3750" s="61" t="s">
        <v>3929</v>
      </c>
    </row>
    <row r="3751" spans="51:75">
      <c r="AY3751" s="89" t="e">
        <f>VLOOKUP(C3751,#REF!, 2,FALSE)</f>
        <v>#REF!</v>
      </c>
      <c r="BM3751" s="61" t="s">
        <v>8268</v>
      </c>
      <c r="BN3751" s="61" t="s">
        <v>2985</v>
      </c>
      <c r="BO3751" s="61" t="s">
        <v>8269</v>
      </c>
      <c r="BU3751" s="61" t="s">
        <v>8268</v>
      </c>
      <c r="BV3751" s="61" t="s">
        <v>2985</v>
      </c>
      <c r="BW3751" s="61" t="s">
        <v>8269</v>
      </c>
    </row>
    <row r="3752" spans="51:75">
      <c r="AY3752" s="89" t="e">
        <f>VLOOKUP(C3752,#REF!, 2,FALSE)</f>
        <v>#REF!</v>
      </c>
      <c r="BM3752" s="61" t="s">
        <v>8270</v>
      </c>
      <c r="BN3752" s="61" t="s">
        <v>2985</v>
      </c>
      <c r="BO3752" s="61" t="s">
        <v>8272</v>
      </c>
      <c r="BU3752" s="61" t="s">
        <v>8270</v>
      </c>
      <c r="BV3752" s="61" t="s">
        <v>2985</v>
      </c>
      <c r="BW3752" s="61" t="s">
        <v>8272</v>
      </c>
    </row>
    <row r="3753" spans="51:75">
      <c r="AY3753" s="89" t="e">
        <f>VLOOKUP(C3753,#REF!, 2,FALSE)</f>
        <v>#REF!</v>
      </c>
      <c r="BM3753" s="61" t="s">
        <v>8273</v>
      </c>
      <c r="BN3753" s="61" t="s">
        <v>2985</v>
      </c>
      <c r="BO3753" s="61" t="s">
        <v>2985</v>
      </c>
      <c r="BU3753" s="61" t="s">
        <v>8273</v>
      </c>
      <c r="BV3753" s="61" t="s">
        <v>2985</v>
      </c>
      <c r="BW3753" s="61" t="s">
        <v>2985</v>
      </c>
    </row>
    <row r="3754" spans="51:75">
      <c r="AY3754" s="89" t="e">
        <f>VLOOKUP(C3754,#REF!, 2,FALSE)</f>
        <v>#REF!</v>
      </c>
      <c r="BM3754" s="61" t="s">
        <v>8275</v>
      </c>
      <c r="BN3754" s="61" t="s">
        <v>2985</v>
      </c>
      <c r="BO3754" s="61" t="s">
        <v>8276</v>
      </c>
      <c r="BU3754" s="61" t="s">
        <v>8275</v>
      </c>
      <c r="BV3754" s="61" t="s">
        <v>2985</v>
      </c>
      <c r="BW3754" s="61" t="s">
        <v>8276</v>
      </c>
    </row>
    <row r="3755" spans="51:75">
      <c r="AY3755" s="89" t="e">
        <f>VLOOKUP(C3755,#REF!, 2,FALSE)</f>
        <v>#REF!</v>
      </c>
      <c r="BM3755" s="61" t="s">
        <v>8277</v>
      </c>
      <c r="BN3755" s="61" t="s">
        <v>2985</v>
      </c>
      <c r="BO3755" s="61" t="s">
        <v>4229</v>
      </c>
      <c r="BU3755" s="61" t="s">
        <v>8277</v>
      </c>
      <c r="BV3755" s="61" t="s">
        <v>2985</v>
      </c>
      <c r="BW3755" s="61" t="s">
        <v>4229</v>
      </c>
    </row>
    <row r="3756" spans="51:75">
      <c r="AY3756" s="89" t="e">
        <f>VLOOKUP(C3756,#REF!, 2,FALSE)</f>
        <v>#REF!</v>
      </c>
      <c r="BM3756" s="61" t="s">
        <v>1442</v>
      </c>
      <c r="BN3756" s="61" t="s">
        <v>2985</v>
      </c>
      <c r="BO3756" s="61" t="s">
        <v>8279</v>
      </c>
      <c r="BU3756" s="61" t="s">
        <v>1442</v>
      </c>
      <c r="BV3756" s="61" t="s">
        <v>2985</v>
      </c>
      <c r="BW3756" s="61" t="s">
        <v>8279</v>
      </c>
    </row>
    <row r="3757" spans="51:75">
      <c r="AY3757" s="89" t="e">
        <f>VLOOKUP(C3757,#REF!, 2,FALSE)</f>
        <v>#REF!</v>
      </c>
      <c r="BM3757" s="61" t="s">
        <v>1443</v>
      </c>
      <c r="BN3757" s="61" t="s">
        <v>2985</v>
      </c>
      <c r="BO3757" s="61" t="s">
        <v>2985</v>
      </c>
      <c r="BU3757" s="61" t="s">
        <v>1443</v>
      </c>
      <c r="BV3757" s="61" t="s">
        <v>2985</v>
      </c>
      <c r="BW3757" s="61" t="s">
        <v>2985</v>
      </c>
    </row>
    <row r="3758" spans="51:75">
      <c r="AY3758" s="89" t="e">
        <f>VLOOKUP(C3758,#REF!, 2,FALSE)</f>
        <v>#REF!</v>
      </c>
      <c r="BM3758" s="61" t="s">
        <v>8280</v>
      </c>
      <c r="BN3758" s="61" t="s">
        <v>2985</v>
      </c>
      <c r="BO3758" s="61" t="s">
        <v>7154</v>
      </c>
      <c r="BU3758" s="61" t="s">
        <v>8280</v>
      </c>
      <c r="BV3758" s="61" t="s">
        <v>2985</v>
      </c>
      <c r="BW3758" s="61" t="s">
        <v>7154</v>
      </c>
    </row>
    <row r="3759" spans="51:75">
      <c r="AY3759" s="89" t="e">
        <f>VLOOKUP(C3759,#REF!, 2,FALSE)</f>
        <v>#REF!</v>
      </c>
      <c r="BM3759" s="61" t="s">
        <v>8281</v>
      </c>
      <c r="BN3759" s="61" t="s">
        <v>1344</v>
      </c>
      <c r="BO3759" s="61" t="s">
        <v>640</v>
      </c>
      <c r="BU3759" s="61" t="s">
        <v>8281</v>
      </c>
      <c r="BV3759" s="61" t="s">
        <v>1344</v>
      </c>
      <c r="BW3759" s="61" t="s">
        <v>640</v>
      </c>
    </row>
    <row r="3760" spans="51:75">
      <c r="AY3760" s="89" t="e">
        <f>VLOOKUP(C3760,#REF!, 2,FALSE)</f>
        <v>#REF!</v>
      </c>
      <c r="BM3760" s="61" t="s">
        <v>8283</v>
      </c>
      <c r="BN3760" s="61" t="s">
        <v>2985</v>
      </c>
      <c r="BO3760" s="61" t="s">
        <v>8284</v>
      </c>
      <c r="BU3760" s="61" t="s">
        <v>8283</v>
      </c>
      <c r="BV3760" s="61" t="s">
        <v>2985</v>
      </c>
      <c r="BW3760" s="61" t="s">
        <v>8284</v>
      </c>
    </row>
    <row r="3761" spans="51:75">
      <c r="AY3761" s="89" t="e">
        <f>VLOOKUP(C3761,#REF!, 2,FALSE)</f>
        <v>#REF!</v>
      </c>
      <c r="BM3761" s="61" t="s">
        <v>8286</v>
      </c>
      <c r="BN3761" s="61" t="s">
        <v>2985</v>
      </c>
      <c r="BO3761" s="61" t="s">
        <v>6415</v>
      </c>
      <c r="BU3761" s="61" t="s">
        <v>8286</v>
      </c>
      <c r="BV3761" s="61" t="s">
        <v>2985</v>
      </c>
      <c r="BW3761" s="61" t="s">
        <v>6415</v>
      </c>
    </row>
    <row r="3762" spans="51:75">
      <c r="AY3762" s="89" t="e">
        <f>VLOOKUP(C3762,#REF!, 2,FALSE)</f>
        <v>#REF!</v>
      </c>
      <c r="BM3762" s="61" t="s">
        <v>8287</v>
      </c>
      <c r="BN3762" s="61" t="s">
        <v>2985</v>
      </c>
      <c r="BO3762" s="61" t="s">
        <v>2985</v>
      </c>
      <c r="BU3762" s="61" t="s">
        <v>8287</v>
      </c>
      <c r="BV3762" s="61" t="s">
        <v>2985</v>
      </c>
      <c r="BW3762" s="61" t="s">
        <v>2985</v>
      </c>
    </row>
    <row r="3763" spans="51:75">
      <c r="AY3763" s="89" t="e">
        <f>VLOOKUP(C3763,#REF!, 2,FALSE)</f>
        <v>#REF!</v>
      </c>
      <c r="BM3763" s="61" t="s">
        <v>8288</v>
      </c>
      <c r="BN3763" s="61" t="s">
        <v>2985</v>
      </c>
      <c r="BO3763" s="61" t="s">
        <v>2985</v>
      </c>
      <c r="BU3763" s="61" t="s">
        <v>8288</v>
      </c>
      <c r="BV3763" s="61" t="s">
        <v>2985</v>
      </c>
      <c r="BW3763" s="61" t="s">
        <v>2985</v>
      </c>
    </row>
    <row r="3764" spans="51:75">
      <c r="AY3764" s="89" t="e">
        <f>VLOOKUP(C3764,#REF!, 2,FALSE)</f>
        <v>#REF!</v>
      </c>
      <c r="BM3764" s="61" t="s">
        <v>8289</v>
      </c>
      <c r="BN3764" s="61" t="s">
        <v>2985</v>
      </c>
      <c r="BO3764" s="61" t="s">
        <v>2985</v>
      </c>
      <c r="BU3764" s="61" t="s">
        <v>8289</v>
      </c>
      <c r="BV3764" s="61" t="s">
        <v>2985</v>
      </c>
      <c r="BW3764" s="61" t="s">
        <v>2985</v>
      </c>
    </row>
    <row r="3765" spans="51:75">
      <c r="AY3765" s="89" t="e">
        <f>VLOOKUP(C3765,#REF!, 2,FALSE)</f>
        <v>#REF!</v>
      </c>
      <c r="BM3765" s="61" t="s">
        <v>8290</v>
      </c>
      <c r="BN3765" s="61" t="s">
        <v>2985</v>
      </c>
      <c r="BO3765" s="61" t="s">
        <v>2985</v>
      </c>
      <c r="BU3765" s="61" t="s">
        <v>8290</v>
      </c>
      <c r="BV3765" s="61" t="s">
        <v>2985</v>
      </c>
      <c r="BW3765" s="61" t="s">
        <v>2985</v>
      </c>
    </row>
    <row r="3766" spans="51:75">
      <c r="AY3766" s="89" t="e">
        <f>VLOOKUP(C3766,#REF!, 2,FALSE)</f>
        <v>#REF!</v>
      </c>
      <c r="BM3766" s="61" t="s">
        <v>8291</v>
      </c>
      <c r="BN3766" s="61" t="s">
        <v>2985</v>
      </c>
      <c r="BO3766" s="61" t="s">
        <v>2985</v>
      </c>
      <c r="BU3766" s="61" t="s">
        <v>8291</v>
      </c>
      <c r="BV3766" s="61" t="s">
        <v>2985</v>
      </c>
      <c r="BW3766" s="61" t="s">
        <v>2985</v>
      </c>
    </row>
    <row r="3767" spans="51:75">
      <c r="AY3767" s="89" t="e">
        <f>VLOOKUP(C3767,#REF!, 2,FALSE)</f>
        <v>#REF!</v>
      </c>
      <c r="BM3767" s="61" t="s">
        <v>8292</v>
      </c>
      <c r="BN3767" s="61" t="s">
        <v>2985</v>
      </c>
      <c r="BO3767" s="61" t="s">
        <v>2985</v>
      </c>
      <c r="BU3767" s="61" t="s">
        <v>8292</v>
      </c>
      <c r="BV3767" s="61" t="s">
        <v>2985</v>
      </c>
      <c r="BW3767" s="61" t="s">
        <v>2985</v>
      </c>
    </row>
    <row r="3768" spans="51:75">
      <c r="AY3768" s="89" t="e">
        <f>VLOOKUP(C3768,#REF!, 2,FALSE)</f>
        <v>#REF!</v>
      </c>
      <c r="BM3768" s="61" t="s">
        <v>8293</v>
      </c>
      <c r="BN3768" s="61" t="s">
        <v>2985</v>
      </c>
      <c r="BO3768" s="61" t="s">
        <v>2985</v>
      </c>
      <c r="BU3768" s="61" t="s">
        <v>8293</v>
      </c>
      <c r="BV3768" s="61" t="s">
        <v>2985</v>
      </c>
      <c r="BW3768" s="61" t="s">
        <v>2985</v>
      </c>
    </row>
    <row r="3769" spans="51:75">
      <c r="AY3769" s="89" t="e">
        <f>VLOOKUP(C3769,#REF!, 2,FALSE)</f>
        <v>#REF!</v>
      </c>
      <c r="BM3769" s="61" t="s">
        <v>8294</v>
      </c>
      <c r="BN3769" s="61" t="s">
        <v>2985</v>
      </c>
      <c r="BO3769" s="61" t="s">
        <v>8295</v>
      </c>
      <c r="BU3769" s="61" t="s">
        <v>8294</v>
      </c>
      <c r="BV3769" s="61" t="s">
        <v>2985</v>
      </c>
      <c r="BW3769" s="61" t="s">
        <v>8295</v>
      </c>
    </row>
    <row r="3770" spans="51:75">
      <c r="AY3770" s="89" t="e">
        <f>VLOOKUP(C3770,#REF!, 2,FALSE)</f>
        <v>#REF!</v>
      </c>
      <c r="BM3770" s="61" t="s">
        <v>8296</v>
      </c>
      <c r="BN3770" s="61" t="s">
        <v>2985</v>
      </c>
      <c r="BO3770" s="61" t="s">
        <v>2985</v>
      </c>
      <c r="BU3770" s="61" t="s">
        <v>8296</v>
      </c>
      <c r="BV3770" s="61" t="s">
        <v>2985</v>
      </c>
      <c r="BW3770" s="61" t="s">
        <v>2985</v>
      </c>
    </row>
    <row r="3771" spans="51:75">
      <c r="AY3771" s="89" t="e">
        <f>VLOOKUP(C3771,#REF!, 2,FALSE)</f>
        <v>#REF!</v>
      </c>
      <c r="BM3771" s="61" t="s">
        <v>1448</v>
      </c>
      <c r="BN3771" s="61" t="s">
        <v>2985</v>
      </c>
      <c r="BO3771" s="61" t="s">
        <v>7880</v>
      </c>
      <c r="BU3771" s="61" t="s">
        <v>1448</v>
      </c>
      <c r="BV3771" s="61" t="s">
        <v>2985</v>
      </c>
      <c r="BW3771" s="61" t="s">
        <v>7880</v>
      </c>
    </row>
    <row r="3772" spans="51:75">
      <c r="AY3772" s="89" t="e">
        <f>VLOOKUP(C3772,#REF!, 2,FALSE)</f>
        <v>#REF!</v>
      </c>
      <c r="BM3772" s="61" t="s">
        <v>8298</v>
      </c>
      <c r="BN3772" s="61" t="s">
        <v>2985</v>
      </c>
      <c r="BO3772" s="61" t="s">
        <v>8299</v>
      </c>
      <c r="BU3772" s="61" t="s">
        <v>8298</v>
      </c>
      <c r="BV3772" s="61" t="s">
        <v>2985</v>
      </c>
      <c r="BW3772" s="61" t="s">
        <v>8299</v>
      </c>
    </row>
    <row r="3773" spans="51:75">
      <c r="AY3773" s="89" t="e">
        <f>VLOOKUP(C3773,#REF!, 2,FALSE)</f>
        <v>#REF!</v>
      </c>
      <c r="BM3773" s="61" t="s">
        <v>8300</v>
      </c>
      <c r="BN3773" s="61" t="s">
        <v>2985</v>
      </c>
      <c r="BO3773" s="61" t="s">
        <v>8301</v>
      </c>
      <c r="BU3773" s="61" t="s">
        <v>8300</v>
      </c>
      <c r="BV3773" s="61" t="s">
        <v>2985</v>
      </c>
      <c r="BW3773" s="61" t="s">
        <v>8301</v>
      </c>
    </row>
    <row r="3774" spans="51:75">
      <c r="AY3774" s="89" t="e">
        <f>VLOOKUP(C3774,#REF!, 2,FALSE)</f>
        <v>#REF!</v>
      </c>
      <c r="BM3774" s="61" t="s">
        <v>8302</v>
      </c>
      <c r="BN3774" s="61" t="s">
        <v>2985</v>
      </c>
      <c r="BO3774" s="61" t="s">
        <v>8304</v>
      </c>
      <c r="BU3774" s="61" t="s">
        <v>8302</v>
      </c>
      <c r="BV3774" s="61" t="s">
        <v>2985</v>
      </c>
      <c r="BW3774" s="61" t="s">
        <v>8304</v>
      </c>
    </row>
    <row r="3775" spans="51:75">
      <c r="AY3775" s="89" t="e">
        <f>VLOOKUP(C3775,#REF!, 2,FALSE)</f>
        <v>#REF!</v>
      </c>
      <c r="BM3775" s="61" t="s">
        <v>8305</v>
      </c>
      <c r="BN3775" s="61" t="s">
        <v>2985</v>
      </c>
      <c r="BO3775" s="61" t="s">
        <v>8306</v>
      </c>
      <c r="BU3775" s="61" t="s">
        <v>8305</v>
      </c>
      <c r="BV3775" s="61" t="s">
        <v>2985</v>
      </c>
      <c r="BW3775" s="61" t="s">
        <v>8306</v>
      </c>
    </row>
    <row r="3776" spans="51:75">
      <c r="AY3776" s="89" t="e">
        <f>VLOOKUP(C3776,#REF!, 2,FALSE)</f>
        <v>#REF!</v>
      </c>
      <c r="BM3776" s="61" t="s">
        <v>8307</v>
      </c>
      <c r="BN3776" s="61" t="s">
        <v>2985</v>
      </c>
      <c r="BO3776" s="61" t="s">
        <v>8308</v>
      </c>
      <c r="BU3776" s="61" t="s">
        <v>8307</v>
      </c>
      <c r="BV3776" s="61" t="s">
        <v>2985</v>
      </c>
      <c r="BW3776" s="61" t="s">
        <v>8308</v>
      </c>
    </row>
    <row r="3777" spans="51:75">
      <c r="AY3777" s="89" t="e">
        <f>VLOOKUP(C3777,#REF!, 2,FALSE)</f>
        <v>#REF!</v>
      </c>
      <c r="BM3777" s="61" t="s">
        <v>8309</v>
      </c>
      <c r="BN3777" s="61" t="s">
        <v>2985</v>
      </c>
      <c r="BO3777" s="61" t="s">
        <v>8310</v>
      </c>
      <c r="BU3777" s="61" t="s">
        <v>8309</v>
      </c>
      <c r="BV3777" s="61" t="s">
        <v>2985</v>
      </c>
      <c r="BW3777" s="61" t="s">
        <v>8310</v>
      </c>
    </row>
    <row r="3778" spans="51:75">
      <c r="AY3778" s="89" t="e">
        <f>VLOOKUP(C3778,#REF!, 2,FALSE)</f>
        <v>#REF!</v>
      </c>
      <c r="BM3778" s="61" t="s">
        <v>8311</v>
      </c>
      <c r="BN3778" s="61" t="s">
        <v>2985</v>
      </c>
      <c r="BO3778" s="61" t="s">
        <v>8312</v>
      </c>
      <c r="BU3778" s="61" t="s">
        <v>8311</v>
      </c>
      <c r="BV3778" s="61" t="s">
        <v>2985</v>
      </c>
      <c r="BW3778" s="61" t="s">
        <v>8312</v>
      </c>
    </row>
    <row r="3779" spans="51:75">
      <c r="AY3779" s="89" t="e">
        <f>VLOOKUP(C3779,#REF!, 2,FALSE)</f>
        <v>#REF!</v>
      </c>
      <c r="BM3779" s="61" t="s">
        <v>8313</v>
      </c>
      <c r="BN3779" s="61" t="s">
        <v>2985</v>
      </c>
      <c r="BO3779" s="61" t="s">
        <v>8314</v>
      </c>
      <c r="BU3779" s="61" t="s">
        <v>8313</v>
      </c>
      <c r="BV3779" s="61" t="s">
        <v>2985</v>
      </c>
      <c r="BW3779" s="61" t="s">
        <v>8314</v>
      </c>
    </row>
    <row r="3780" spans="51:75">
      <c r="AY3780" s="89" t="e">
        <f>VLOOKUP(C3780,#REF!, 2,FALSE)</f>
        <v>#REF!</v>
      </c>
      <c r="BM3780" s="61" t="s">
        <v>8315</v>
      </c>
      <c r="BN3780" s="61" t="s">
        <v>2985</v>
      </c>
      <c r="BO3780" s="61" t="s">
        <v>8316</v>
      </c>
      <c r="BU3780" s="61" t="s">
        <v>8315</v>
      </c>
      <c r="BV3780" s="61" t="s">
        <v>2985</v>
      </c>
      <c r="BW3780" s="61" t="s">
        <v>8316</v>
      </c>
    </row>
    <row r="3781" spans="51:75">
      <c r="AY3781" s="89" t="e">
        <f>VLOOKUP(C3781,#REF!, 2,FALSE)</f>
        <v>#REF!</v>
      </c>
      <c r="BM3781" s="61" t="s">
        <v>1449</v>
      </c>
      <c r="BN3781" s="61" t="s">
        <v>2985</v>
      </c>
      <c r="BO3781" s="61" t="s">
        <v>8317</v>
      </c>
      <c r="BU3781" s="61" t="s">
        <v>1449</v>
      </c>
      <c r="BV3781" s="61" t="s">
        <v>2985</v>
      </c>
      <c r="BW3781" s="61" t="s">
        <v>8317</v>
      </c>
    </row>
    <row r="3782" spans="51:75">
      <c r="AY3782" s="89" t="e">
        <f>VLOOKUP(C3782,#REF!, 2,FALSE)</f>
        <v>#REF!</v>
      </c>
      <c r="BM3782" s="61" t="s">
        <v>8318</v>
      </c>
      <c r="BN3782" s="61" t="s">
        <v>2985</v>
      </c>
      <c r="BO3782" s="61" t="s">
        <v>3181</v>
      </c>
      <c r="BU3782" s="61" t="s">
        <v>8318</v>
      </c>
      <c r="BV3782" s="61" t="s">
        <v>2985</v>
      </c>
      <c r="BW3782" s="61" t="s">
        <v>3181</v>
      </c>
    </row>
    <row r="3783" spans="51:75">
      <c r="AY3783" s="89" t="e">
        <f>VLOOKUP(C3783,#REF!, 2,FALSE)</f>
        <v>#REF!</v>
      </c>
      <c r="BM3783" s="61" t="s">
        <v>1451</v>
      </c>
      <c r="BN3783" s="61" t="s">
        <v>2985</v>
      </c>
      <c r="BO3783" s="61" t="s">
        <v>8319</v>
      </c>
      <c r="BU3783" s="61" t="s">
        <v>1451</v>
      </c>
      <c r="BV3783" s="61" t="s">
        <v>2985</v>
      </c>
      <c r="BW3783" s="61" t="s">
        <v>8319</v>
      </c>
    </row>
    <row r="3784" spans="51:75">
      <c r="AY3784" s="89" t="e">
        <f>VLOOKUP(C3784,#REF!, 2,FALSE)</f>
        <v>#REF!</v>
      </c>
      <c r="BM3784" s="61" t="s">
        <v>8320</v>
      </c>
      <c r="BN3784" s="61" t="s">
        <v>2985</v>
      </c>
      <c r="BO3784" s="61" t="s">
        <v>2985</v>
      </c>
      <c r="BU3784" s="61" t="s">
        <v>8320</v>
      </c>
      <c r="BV3784" s="61" t="s">
        <v>2985</v>
      </c>
      <c r="BW3784" s="61" t="s">
        <v>2985</v>
      </c>
    </row>
    <row r="3785" spans="51:75">
      <c r="AY3785" s="89" t="e">
        <f>VLOOKUP(C3785,#REF!, 2,FALSE)</f>
        <v>#REF!</v>
      </c>
      <c r="BM3785" s="61" t="s">
        <v>8321</v>
      </c>
      <c r="BN3785" s="61" t="s">
        <v>2985</v>
      </c>
      <c r="BO3785" s="61" t="s">
        <v>8322</v>
      </c>
      <c r="BU3785" s="61" t="s">
        <v>8321</v>
      </c>
      <c r="BV3785" s="61" t="s">
        <v>2985</v>
      </c>
      <c r="BW3785" s="61" t="s">
        <v>8322</v>
      </c>
    </row>
    <row r="3786" spans="51:75">
      <c r="AY3786" s="89" t="e">
        <f>VLOOKUP(C3786,#REF!, 2,FALSE)</f>
        <v>#REF!</v>
      </c>
      <c r="BM3786" s="61" t="s">
        <v>1452</v>
      </c>
      <c r="BN3786" s="61" t="s">
        <v>2985</v>
      </c>
      <c r="BO3786" s="61" t="s">
        <v>8323</v>
      </c>
      <c r="BU3786" s="61" t="s">
        <v>1452</v>
      </c>
      <c r="BV3786" s="61" t="s">
        <v>2985</v>
      </c>
      <c r="BW3786" s="61" t="s">
        <v>8323</v>
      </c>
    </row>
    <row r="3787" spans="51:75">
      <c r="AY3787" s="89" t="e">
        <f>VLOOKUP(C3787,#REF!, 2,FALSE)</f>
        <v>#REF!</v>
      </c>
      <c r="BM3787" s="61" t="s">
        <v>8324</v>
      </c>
      <c r="BN3787" s="61" t="s">
        <v>2985</v>
      </c>
      <c r="BO3787" s="61" t="s">
        <v>2985</v>
      </c>
      <c r="BU3787" s="61" t="s">
        <v>8324</v>
      </c>
      <c r="BV3787" s="61" t="s">
        <v>2985</v>
      </c>
      <c r="BW3787" s="61" t="s">
        <v>2985</v>
      </c>
    </row>
    <row r="3788" spans="51:75">
      <c r="AY3788" s="89" t="e">
        <f>VLOOKUP(C3788,#REF!, 2,FALSE)</f>
        <v>#REF!</v>
      </c>
      <c r="BM3788" s="61" t="s">
        <v>8325</v>
      </c>
      <c r="BN3788" s="61" t="s">
        <v>2985</v>
      </c>
      <c r="BO3788" s="61" t="s">
        <v>2697</v>
      </c>
      <c r="BU3788" s="61" t="s">
        <v>8325</v>
      </c>
      <c r="BV3788" s="61" t="s">
        <v>2985</v>
      </c>
      <c r="BW3788" s="61" t="s">
        <v>2697</v>
      </c>
    </row>
    <row r="3789" spans="51:75">
      <c r="AY3789" s="89" t="e">
        <f>VLOOKUP(C3789,#REF!, 2,FALSE)</f>
        <v>#REF!</v>
      </c>
      <c r="BM3789" s="61" t="s">
        <v>8326</v>
      </c>
      <c r="BN3789" s="61" t="s">
        <v>2985</v>
      </c>
      <c r="BO3789" s="61" t="s">
        <v>1959</v>
      </c>
      <c r="BU3789" s="61" t="s">
        <v>8326</v>
      </c>
      <c r="BV3789" s="61" t="s">
        <v>2985</v>
      </c>
      <c r="BW3789" s="61" t="s">
        <v>1959</v>
      </c>
    </row>
    <row r="3790" spans="51:75">
      <c r="AY3790" s="89" t="e">
        <f>VLOOKUP(C3790,#REF!, 2,FALSE)</f>
        <v>#REF!</v>
      </c>
      <c r="BM3790" s="61" t="s">
        <v>1453</v>
      </c>
      <c r="BN3790" s="61" t="s">
        <v>2985</v>
      </c>
      <c r="BO3790" s="61" t="s">
        <v>5651</v>
      </c>
      <c r="BU3790" s="61" t="s">
        <v>1453</v>
      </c>
      <c r="BV3790" s="61" t="s">
        <v>2985</v>
      </c>
      <c r="BW3790" s="61" t="s">
        <v>5651</v>
      </c>
    </row>
    <row r="3791" spans="51:75">
      <c r="AY3791" s="89" t="e">
        <f>VLOOKUP(C3791,#REF!, 2,FALSE)</f>
        <v>#REF!</v>
      </c>
      <c r="BM3791" s="61" t="s">
        <v>8327</v>
      </c>
      <c r="BN3791" s="61" t="s">
        <v>2985</v>
      </c>
      <c r="BO3791" s="61" t="s">
        <v>6696</v>
      </c>
      <c r="BU3791" s="61" t="s">
        <v>8327</v>
      </c>
      <c r="BV3791" s="61" t="s">
        <v>2985</v>
      </c>
      <c r="BW3791" s="61" t="s">
        <v>6696</v>
      </c>
    </row>
    <row r="3792" spans="51:75">
      <c r="AY3792" s="89" t="e">
        <f>VLOOKUP(C3792,#REF!, 2,FALSE)</f>
        <v>#REF!</v>
      </c>
      <c r="BM3792" s="61" t="s">
        <v>8328</v>
      </c>
      <c r="BN3792" s="61" t="s">
        <v>2985</v>
      </c>
      <c r="BO3792" s="61" t="s">
        <v>8329</v>
      </c>
      <c r="BU3792" s="61" t="s">
        <v>8328</v>
      </c>
      <c r="BV3792" s="61" t="s">
        <v>2985</v>
      </c>
      <c r="BW3792" s="61" t="s">
        <v>8329</v>
      </c>
    </row>
    <row r="3793" spans="51:75">
      <c r="AY3793" s="89" t="e">
        <f>VLOOKUP(C3793,#REF!, 2,FALSE)</f>
        <v>#REF!</v>
      </c>
      <c r="BM3793" s="61" t="s">
        <v>8330</v>
      </c>
      <c r="BN3793" s="61" t="s">
        <v>2985</v>
      </c>
      <c r="BO3793" s="61" t="s">
        <v>2262</v>
      </c>
      <c r="BU3793" s="61" t="s">
        <v>8330</v>
      </c>
      <c r="BV3793" s="61" t="s">
        <v>2985</v>
      </c>
      <c r="BW3793" s="61" t="s">
        <v>2262</v>
      </c>
    </row>
    <row r="3794" spans="51:75">
      <c r="AY3794" s="89" t="e">
        <f>VLOOKUP(C3794,#REF!, 2,FALSE)</f>
        <v>#REF!</v>
      </c>
      <c r="BM3794" s="61" t="s">
        <v>8331</v>
      </c>
      <c r="BN3794" s="61" t="s">
        <v>2985</v>
      </c>
      <c r="BO3794" s="61" t="s">
        <v>4035</v>
      </c>
      <c r="BU3794" s="61" t="s">
        <v>8331</v>
      </c>
      <c r="BV3794" s="61" t="s">
        <v>2985</v>
      </c>
      <c r="BW3794" s="61" t="s">
        <v>4035</v>
      </c>
    </row>
    <row r="3795" spans="51:75">
      <c r="AY3795" s="89" t="e">
        <f>VLOOKUP(C3795,#REF!, 2,FALSE)</f>
        <v>#REF!</v>
      </c>
      <c r="BM3795" s="61" t="s">
        <v>8333</v>
      </c>
      <c r="BN3795" s="61" t="s">
        <v>2985</v>
      </c>
      <c r="BO3795" s="61" t="s">
        <v>2985</v>
      </c>
      <c r="BU3795" s="61" t="s">
        <v>8333</v>
      </c>
      <c r="BV3795" s="61" t="s">
        <v>2985</v>
      </c>
      <c r="BW3795" s="61" t="s">
        <v>2985</v>
      </c>
    </row>
    <row r="3796" spans="51:75">
      <c r="AY3796" s="89" t="e">
        <f>VLOOKUP(C3796,#REF!, 2,FALSE)</f>
        <v>#REF!</v>
      </c>
      <c r="BM3796" s="61" t="s">
        <v>8334</v>
      </c>
      <c r="BN3796" s="61" t="s">
        <v>2985</v>
      </c>
      <c r="BO3796" s="61" t="s">
        <v>2985</v>
      </c>
      <c r="BU3796" s="61" t="s">
        <v>8334</v>
      </c>
      <c r="BV3796" s="61" t="s">
        <v>2985</v>
      </c>
      <c r="BW3796" s="61" t="s">
        <v>2985</v>
      </c>
    </row>
    <row r="3797" spans="51:75">
      <c r="AY3797" s="89" t="e">
        <f>VLOOKUP(C3797,#REF!, 2,FALSE)</f>
        <v>#REF!</v>
      </c>
      <c r="BM3797" s="61" t="s">
        <v>8335</v>
      </c>
      <c r="BN3797" s="61" t="s">
        <v>2985</v>
      </c>
      <c r="BO3797" s="61" t="s">
        <v>8336</v>
      </c>
      <c r="BU3797" s="61" t="s">
        <v>8335</v>
      </c>
      <c r="BV3797" s="61" t="s">
        <v>2985</v>
      </c>
      <c r="BW3797" s="61" t="s">
        <v>8336</v>
      </c>
    </row>
    <row r="3798" spans="51:75">
      <c r="AY3798" s="89" t="e">
        <f>VLOOKUP(C3798,#REF!, 2,FALSE)</f>
        <v>#REF!</v>
      </c>
      <c r="BM3798" s="61" t="s">
        <v>8337</v>
      </c>
      <c r="BN3798" s="61" t="s">
        <v>2985</v>
      </c>
      <c r="BO3798" s="61" t="s">
        <v>8338</v>
      </c>
      <c r="BU3798" s="61" t="s">
        <v>8337</v>
      </c>
      <c r="BV3798" s="61" t="s">
        <v>2985</v>
      </c>
      <c r="BW3798" s="61" t="s">
        <v>8338</v>
      </c>
    </row>
    <row r="3799" spans="51:75">
      <c r="AY3799" s="89" t="e">
        <f>VLOOKUP(C3799,#REF!, 2,FALSE)</f>
        <v>#REF!</v>
      </c>
      <c r="BM3799" s="61" t="s">
        <v>1454</v>
      </c>
      <c r="BN3799" s="61" t="s">
        <v>2985</v>
      </c>
      <c r="BO3799" s="61" t="s">
        <v>2985</v>
      </c>
      <c r="BU3799" s="61" t="s">
        <v>1454</v>
      </c>
      <c r="BV3799" s="61" t="s">
        <v>2985</v>
      </c>
      <c r="BW3799" s="61" t="s">
        <v>2985</v>
      </c>
    </row>
    <row r="3800" spans="51:75">
      <c r="AY3800" s="89" t="e">
        <f>VLOOKUP(C3800,#REF!, 2,FALSE)</f>
        <v>#REF!</v>
      </c>
      <c r="BM3800" s="61" t="s">
        <v>8339</v>
      </c>
      <c r="BN3800" s="61" t="s">
        <v>773</v>
      </c>
      <c r="BO3800" s="61" t="s">
        <v>8341</v>
      </c>
      <c r="BU3800" s="61" t="s">
        <v>8339</v>
      </c>
      <c r="BV3800" s="61" t="s">
        <v>773</v>
      </c>
      <c r="BW3800" s="61" t="s">
        <v>8341</v>
      </c>
    </row>
    <row r="3801" spans="51:75">
      <c r="AY3801" s="89" t="e">
        <f>VLOOKUP(C3801,#REF!, 2,FALSE)</f>
        <v>#REF!</v>
      </c>
      <c r="BM3801" s="61" t="s">
        <v>8342</v>
      </c>
      <c r="BN3801" s="61" t="s">
        <v>1344</v>
      </c>
      <c r="BO3801" s="61" t="s">
        <v>5651</v>
      </c>
      <c r="BU3801" s="61" t="s">
        <v>8342</v>
      </c>
      <c r="BV3801" s="61" t="s">
        <v>1344</v>
      </c>
      <c r="BW3801" s="61" t="s">
        <v>5651</v>
      </c>
    </row>
    <row r="3802" spans="51:75">
      <c r="AY3802" s="89" t="e">
        <f>VLOOKUP(C3802,#REF!, 2,FALSE)</f>
        <v>#REF!</v>
      </c>
      <c r="BM3802" s="61" t="s">
        <v>8343</v>
      </c>
      <c r="BN3802" s="61" t="s">
        <v>668</v>
      </c>
      <c r="BO3802" s="61" t="s">
        <v>6104</v>
      </c>
      <c r="BU3802" s="61" t="s">
        <v>8343</v>
      </c>
      <c r="BV3802" s="61" t="s">
        <v>668</v>
      </c>
      <c r="BW3802" s="61" t="s">
        <v>6104</v>
      </c>
    </row>
    <row r="3803" spans="51:75">
      <c r="AY3803" s="89" t="e">
        <f>VLOOKUP(C3803,#REF!, 2,FALSE)</f>
        <v>#REF!</v>
      </c>
      <c r="BM3803" s="61" t="s">
        <v>8344</v>
      </c>
      <c r="BN3803" s="61" t="s">
        <v>2985</v>
      </c>
      <c r="BO3803" s="61" t="s">
        <v>2985</v>
      </c>
      <c r="BU3803" s="61" t="s">
        <v>8344</v>
      </c>
      <c r="BV3803" s="61" t="s">
        <v>2985</v>
      </c>
      <c r="BW3803" s="61" t="s">
        <v>2985</v>
      </c>
    </row>
    <row r="3804" spans="51:75">
      <c r="AY3804" s="89" t="e">
        <f>VLOOKUP(C3804,#REF!, 2,FALSE)</f>
        <v>#REF!</v>
      </c>
      <c r="BM3804" s="61" t="s">
        <v>1455</v>
      </c>
      <c r="BN3804" s="61" t="s">
        <v>3004</v>
      </c>
      <c r="BO3804" s="61" t="s">
        <v>3912</v>
      </c>
      <c r="BU3804" s="61" t="s">
        <v>1455</v>
      </c>
      <c r="BV3804" s="61" t="s">
        <v>3004</v>
      </c>
      <c r="BW3804" s="61" t="s">
        <v>3912</v>
      </c>
    </row>
    <row r="3805" spans="51:75">
      <c r="AY3805" s="89" t="e">
        <f>VLOOKUP(C3805,#REF!, 2,FALSE)</f>
        <v>#REF!</v>
      </c>
      <c r="BM3805" s="61" t="s">
        <v>8346</v>
      </c>
      <c r="BN3805" s="61" t="s">
        <v>805</v>
      </c>
      <c r="BO3805" s="61" t="s">
        <v>8347</v>
      </c>
      <c r="BU3805" s="61" t="s">
        <v>8346</v>
      </c>
      <c r="BV3805" s="61" t="s">
        <v>805</v>
      </c>
      <c r="BW3805" s="61" t="s">
        <v>8347</v>
      </c>
    </row>
    <row r="3806" spans="51:75">
      <c r="AY3806" s="89" t="e">
        <f>VLOOKUP(C3806,#REF!, 2,FALSE)</f>
        <v>#REF!</v>
      </c>
      <c r="BM3806" s="61" t="s">
        <v>8348</v>
      </c>
      <c r="BN3806" s="61" t="s">
        <v>799</v>
      </c>
      <c r="BO3806" s="61" t="s">
        <v>8349</v>
      </c>
      <c r="BU3806" s="61" t="s">
        <v>8348</v>
      </c>
      <c r="BV3806" s="61" t="s">
        <v>799</v>
      </c>
      <c r="BW3806" s="61" t="s">
        <v>8349</v>
      </c>
    </row>
    <row r="3807" spans="51:75">
      <c r="AY3807" s="89" t="e">
        <f>VLOOKUP(C3807,#REF!, 2,FALSE)</f>
        <v>#REF!</v>
      </c>
      <c r="BM3807" s="61" t="s">
        <v>8350</v>
      </c>
      <c r="BN3807" s="61" t="s">
        <v>2985</v>
      </c>
      <c r="BO3807" s="61" t="s">
        <v>2985</v>
      </c>
      <c r="BU3807" s="61" t="s">
        <v>8350</v>
      </c>
      <c r="BV3807" s="61" t="s">
        <v>2985</v>
      </c>
      <c r="BW3807" s="61" t="s">
        <v>2985</v>
      </c>
    </row>
    <row r="3808" spans="51:75">
      <c r="AY3808" s="89" t="e">
        <f>VLOOKUP(C3808,#REF!, 2,FALSE)</f>
        <v>#REF!</v>
      </c>
      <c r="BM3808" s="61" t="s">
        <v>8351</v>
      </c>
      <c r="BN3808" s="61" t="s">
        <v>618</v>
      </c>
      <c r="BO3808" s="61" t="s">
        <v>8352</v>
      </c>
      <c r="BU3808" s="61" t="s">
        <v>8351</v>
      </c>
      <c r="BV3808" s="61" t="s">
        <v>618</v>
      </c>
      <c r="BW3808" s="61" t="s">
        <v>8352</v>
      </c>
    </row>
    <row r="3809" spans="51:75">
      <c r="AY3809" s="89" t="e">
        <f>VLOOKUP(C3809,#REF!, 2,FALSE)</f>
        <v>#REF!</v>
      </c>
      <c r="BM3809" s="61" t="s">
        <v>8355</v>
      </c>
      <c r="BN3809" s="61" t="s">
        <v>782</v>
      </c>
      <c r="BO3809" s="61" t="s">
        <v>2985</v>
      </c>
      <c r="BU3809" s="61" t="s">
        <v>8355</v>
      </c>
      <c r="BV3809" s="61" t="s">
        <v>782</v>
      </c>
      <c r="BW3809" s="61" t="s">
        <v>2985</v>
      </c>
    </row>
    <row r="3810" spans="51:75">
      <c r="AY3810" s="89" t="e">
        <f>VLOOKUP(C3810,#REF!, 2,FALSE)</f>
        <v>#REF!</v>
      </c>
      <c r="BM3810" s="61" t="s">
        <v>8357</v>
      </c>
      <c r="BN3810" s="61" t="s">
        <v>8356</v>
      </c>
      <c r="BO3810" s="61" t="s">
        <v>8358</v>
      </c>
      <c r="BU3810" s="61" t="s">
        <v>8357</v>
      </c>
      <c r="BV3810" s="61" t="s">
        <v>8356</v>
      </c>
      <c r="BW3810" s="61" t="s">
        <v>8358</v>
      </c>
    </row>
    <row r="3811" spans="51:75">
      <c r="AY3811" s="89" t="e">
        <f>VLOOKUP(C3811,#REF!, 2,FALSE)</f>
        <v>#REF!</v>
      </c>
      <c r="BM3811" s="61" t="s">
        <v>8359</v>
      </c>
      <c r="BN3811" s="61" t="s">
        <v>2985</v>
      </c>
      <c r="BO3811" s="61" t="s">
        <v>2985</v>
      </c>
      <c r="BU3811" s="61" t="s">
        <v>8359</v>
      </c>
      <c r="BV3811" s="61" t="s">
        <v>2985</v>
      </c>
      <c r="BW3811" s="61" t="s">
        <v>2985</v>
      </c>
    </row>
    <row r="3812" spans="51:75">
      <c r="AY3812" s="89" t="e">
        <f>VLOOKUP(C3812,#REF!, 2,FALSE)</f>
        <v>#REF!</v>
      </c>
      <c r="BM3812" s="61" t="s">
        <v>8360</v>
      </c>
      <c r="BN3812" s="61" t="s">
        <v>2985</v>
      </c>
      <c r="BO3812" s="61" t="s">
        <v>2985</v>
      </c>
      <c r="BU3812" s="61" t="s">
        <v>8360</v>
      </c>
      <c r="BV3812" s="61" t="s">
        <v>2985</v>
      </c>
      <c r="BW3812" s="61" t="s">
        <v>2985</v>
      </c>
    </row>
    <row r="3813" spans="51:75">
      <c r="AY3813" s="89" t="e">
        <f>VLOOKUP(C3813,#REF!, 2,FALSE)</f>
        <v>#REF!</v>
      </c>
      <c r="BM3813" s="61" t="s">
        <v>8363</v>
      </c>
      <c r="BN3813" s="61" t="s">
        <v>780</v>
      </c>
      <c r="BO3813" s="61" t="s">
        <v>2985</v>
      </c>
      <c r="BU3813" s="61" t="s">
        <v>8363</v>
      </c>
      <c r="BV3813" s="61" t="s">
        <v>780</v>
      </c>
      <c r="BW3813" s="61" t="s">
        <v>2985</v>
      </c>
    </row>
    <row r="3814" spans="51:75">
      <c r="AY3814" s="89" t="e">
        <f>VLOOKUP(C3814,#REF!, 2,FALSE)</f>
        <v>#REF!</v>
      </c>
      <c r="BM3814" s="61" t="s">
        <v>8364</v>
      </c>
      <c r="BN3814" s="61" t="s">
        <v>3004</v>
      </c>
      <c r="BO3814" s="61" t="s">
        <v>3459</v>
      </c>
      <c r="BU3814" s="61" t="s">
        <v>8364</v>
      </c>
      <c r="BV3814" s="61" t="s">
        <v>3004</v>
      </c>
      <c r="BW3814" s="61" t="s">
        <v>3459</v>
      </c>
    </row>
    <row r="3815" spans="51:75">
      <c r="AY3815" s="89" t="e">
        <f>VLOOKUP(C3815,#REF!, 2,FALSE)</f>
        <v>#REF!</v>
      </c>
      <c r="BM3815" s="61" t="s">
        <v>8365</v>
      </c>
      <c r="BN3815" s="61" t="s">
        <v>3004</v>
      </c>
      <c r="BO3815" s="61" t="s">
        <v>2651</v>
      </c>
      <c r="BU3815" s="61" t="s">
        <v>8365</v>
      </c>
      <c r="BV3815" s="61" t="s">
        <v>3004</v>
      </c>
      <c r="BW3815" s="61" t="s">
        <v>2651</v>
      </c>
    </row>
    <row r="3816" spans="51:75">
      <c r="AY3816" s="89" t="e">
        <f>VLOOKUP(C3816,#REF!, 2,FALSE)</f>
        <v>#REF!</v>
      </c>
      <c r="BM3816" s="61" t="s">
        <v>8366</v>
      </c>
      <c r="BN3816" s="61" t="s">
        <v>3047</v>
      </c>
      <c r="BO3816" s="61" t="s">
        <v>2396</v>
      </c>
      <c r="BU3816" s="61" t="s">
        <v>8366</v>
      </c>
      <c r="BV3816" s="61" t="s">
        <v>3047</v>
      </c>
      <c r="BW3816" s="61" t="s">
        <v>2396</v>
      </c>
    </row>
    <row r="3817" spans="51:75">
      <c r="AY3817" s="89" t="e">
        <f>VLOOKUP(C3817,#REF!, 2,FALSE)</f>
        <v>#REF!</v>
      </c>
      <c r="BM3817" s="61" t="s">
        <v>8368</v>
      </c>
      <c r="BN3817" s="61" t="s">
        <v>3007</v>
      </c>
      <c r="BO3817" s="61" t="s">
        <v>4843</v>
      </c>
      <c r="BU3817" s="61" t="s">
        <v>8368</v>
      </c>
      <c r="BV3817" s="61" t="s">
        <v>3007</v>
      </c>
      <c r="BW3817" s="61" t="s">
        <v>4843</v>
      </c>
    </row>
    <row r="3818" spans="51:75">
      <c r="AY3818" s="89" t="e">
        <f>VLOOKUP(C3818,#REF!, 2,FALSE)</f>
        <v>#REF!</v>
      </c>
      <c r="BM3818" s="61" t="s">
        <v>8369</v>
      </c>
      <c r="BN3818" s="61" t="s">
        <v>2985</v>
      </c>
      <c r="BO3818" s="61" t="s">
        <v>2985</v>
      </c>
      <c r="BU3818" s="61" t="s">
        <v>8369</v>
      </c>
      <c r="BV3818" s="61" t="s">
        <v>2985</v>
      </c>
      <c r="BW3818" s="61" t="s">
        <v>2985</v>
      </c>
    </row>
    <row r="3819" spans="51:75">
      <c r="AY3819" s="89" t="e">
        <f>VLOOKUP(C3819,#REF!, 2,FALSE)</f>
        <v>#REF!</v>
      </c>
      <c r="BM3819" s="61" t="s">
        <v>8370</v>
      </c>
      <c r="BN3819" s="61" t="s">
        <v>1843</v>
      </c>
      <c r="BO3819" s="61" t="s">
        <v>2985</v>
      </c>
      <c r="BU3819" s="61" t="s">
        <v>8370</v>
      </c>
      <c r="BV3819" s="61" t="s">
        <v>1843</v>
      </c>
      <c r="BW3819" s="61" t="s">
        <v>2985</v>
      </c>
    </row>
    <row r="3820" spans="51:75">
      <c r="AY3820" s="89" t="e">
        <f>VLOOKUP(C3820,#REF!, 2,FALSE)</f>
        <v>#REF!</v>
      </c>
      <c r="BM3820" s="61" t="s">
        <v>8372</v>
      </c>
      <c r="BN3820" s="61" t="s">
        <v>2985</v>
      </c>
      <c r="BO3820" s="61" t="s">
        <v>2985</v>
      </c>
      <c r="BU3820" s="61" t="s">
        <v>8372</v>
      </c>
      <c r="BV3820" s="61" t="s">
        <v>2985</v>
      </c>
      <c r="BW3820" s="61" t="s">
        <v>2985</v>
      </c>
    </row>
    <row r="3821" spans="51:75">
      <c r="AY3821" s="89" t="e">
        <f>VLOOKUP(C3821,#REF!, 2,FALSE)</f>
        <v>#REF!</v>
      </c>
      <c r="BM3821" s="61" t="s">
        <v>8374</v>
      </c>
      <c r="BN3821" s="61" t="s">
        <v>2985</v>
      </c>
      <c r="BO3821" s="61" t="s">
        <v>8375</v>
      </c>
      <c r="BU3821" s="61" t="s">
        <v>8374</v>
      </c>
      <c r="BV3821" s="61" t="s">
        <v>2985</v>
      </c>
      <c r="BW3821" s="61" t="s">
        <v>8375</v>
      </c>
    </row>
    <row r="3822" spans="51:75">
      <c r="AY3822" s="89" t="e">
        <f>VLOOKUP(C3822,#REF!, 2,FALSE)</f>
        <v>#REF!</v>
      </c>
      <c r="BM3822" s="61" t="s">
        <v>8376</v>
      </c>
      <c r="BN3822" s="61" t="s">
        <v>2985</v>
      </c>
      <c r="BO3822" s="61" t="s">
        <v>2985</v>
      </c>
      <c r="BU3822" s="61" t="s">
        <v>8376</v>
      </c>
      <c r="BV3822" s="61" t="s">
        <v>2985</v>
      </c>
      <c r="BW3822" s="61" t="s">
        <v>2985</v>
      </c>
    </row>
    <row r="3823" spans="51:75">
      <c r="AY3823" s="89" t="e">
        <f>VLOOKUP(C3823,#REF!, 2,FALSE)</f>
        <v>#REF!</v>
      </c>
      <c r="BM3823" s="61" t="s">
        <v>8377</v>
      </c>
      <c r="BN3823" s="61" t="s">
        <v>2985</v>
      </c>
      <c r="BO3823" s="61" t="s">
        <v>2985</v>
      </c>
      <c r="BU3823" s="61" t="s">
        <v>8377</v>
      </c>
      <c r="BV3823" s="61" t="s">
        <v>2985</v>
      </c>
      <c r="BW3823" s="61" t="s">
        <v>2985</v>
      </c>
    </row>
    <row r="3824" spans="51:75">
      <c r="AY3824" s="89" t="e">
        <f>VLOOKUP(C3824,#REF!, 2,FALSE)</f>
        <v>#REF!</v>
      </c>
      <c r="BM3824" s="61" t="s">
        <v>8380</v>
      </c>
      <c r="BN3824" s="61" t="s">
        <v>2985</v>
      </c>
      <c r="BO3824" s="61" t="s">
        <v>2985</v>
      </c>
      <c r="BU3824" s="61" t="s">
        <v>8380</v>
      </c>
      <c r="BV3824" s="61" t="s">
        <v>2985</v>
      </c>
      <c r="BW3824" s="61" t="s">
        <v>2985</v>
      </c>
    </row>
    <row r="3825" spans="51:75">
      <c r="AY3825" s="89" t="e">
        <f>VLOOKUP(C3825,#REF!, 2,FALSE)</f>
        <v>#REF!</v>
      </c>
      <c r="BM3825" s="61" t="s">
        <v>8381</v>
      </c>
      <c r="BN3825" s="61" t="s">
        <v>789</v>
      </c>
      <c r="BO3825" s="61" t="s">
        <v>8382</v>
      </c>
      <c r="BU3825" s="61" t="s">
        <v>8381</v>
      </c>
      <c r="BV3825" s="61" t="s">
        <v>789</v>
      </c>
      <c r="BW3825" s="61" t="s">
        <v>8382</v>
      </c>
    </row>
    <row r="3826" spans="51:75">
      <c r="AY3826" s="89" t="e">
        <f>VLOOKUP(C3826,#REF!, 2,FALSE)</f>
        <v>#REF!</v>
      </c>
      <c r="BM3826" s="61" t="s">
        <v>8383</v>
      </c>
      <c r="BN3826" s="61" t="s">
        <v>2985</v>
      </c>
      <c r="BO3826" s="61" t="s">
        <v>1194</v>
      </c>
      <c r="BU3826" s="61" t="s">
        <v>8383</v>
      </c>
      <c r="BV3826" s="61" t="s">
        <v>2985</v>
      </c>
      <c r="BW3826" s="61" t="s">
        <v>1194</v>
      </c>
    </row>
    <row r="3827" spans="51:75">
      <c r="AY3827" s="89" t="e">
        <f>VLOOKUP(C3827,#REF!, 2,FALSE)</f>
        <v>#REF!</v>
      </c>
      <c r="BM3827" s="61" t="s">
        <v>8384</v>
      </c>
      <c r="BN3827" s="61" t="s">
        <v>8385</v>
      </c>
      <c r="BO3827" s="61" t="s">
        <v>4977</v>
      </c>
      <c r="BU3827" s="61" t="s">
        <v>8384</v>
      </c>
      <c r="BV3827" s="61" t="s">
        <v>8385</v>
      </c>
      <c r="BW3827" s="61" t="s">
        <v>4977</v>
      </c>
    </row>
    <row r="3828" spans="51:75">
      <c r="AY3828" s="89" t="e">
        <f>VLOOKUP(C3828,#REF!, 2,FALSE)</f>
        <v>#REF!</v>
      </c>
      <c r="BM3828" s="61" t="s">
        <v>8386</v>
      </c>
      <c r="BN3828" s="61" t="s">
        <v>2985</v>
      </c>
      <c r="BO3828" s="61" t="s">
        <v>2985</v>
      </c>
      <c r="BU3828" s="61" t="s">
        <v>8386</v>
      </c>
      <c r="BV3828" s="61" t="s">
        <v>2985</v>
      </c>
      <c r="BW3828" s="61" t="s">
        <v>2985</v>
      </c>
    </row>
    <row r="3829" spans="51:75">
      <c r="AY3829" s="89" t="e">
        <f>VLOOKUP(C3829,#REF!, 2,FALSE)</f>
        <v>#REF!</v>
      </c>
      <c r="BM3829" s="61" t="s">
        <v>8387</v>
      </c>
      <c r="BN3829" s="61" t="s">
        <v>2985</v>
      </c>
      <c r="BO3829" s="61" t="s">
        <v>2985</v>
      </c>
      <c r="BU3829" s="61" t="s">
        <v>8387</v>
      </c>
      <c r="BV3829" s="61" t="s">
        <v>2985</v>
      </c>
      <c r="BW3829" s="61" t="s">
        <v>2985</v>
      </c>
    </row>
    <row r="3830" spans="51:75">
      <c r="AY3830" s="89" t="e">
        <f>VLOOKUP(C3830,#REF!, 2,FALSE)</f>
        <v>#REF!</v>
      </c>
      <c r="BM3830" s="61" t="s">
        <v>8388</v>
      </c>
      <c r="BN3830" s="61" t="s">
        <v>2985</v>
      </c>
      <c r="BO3830" s="61" t="s">
        <v>2985</v>
      </c>
      <c r="BU3830" s="61" t="s">
        <v>8388</v>
      </c>
      <c r="BV3830" s="61" t="s">
        <v>2985</v>
      </c>
      <c r="BW3830" s="61" t="s">
        <v>2985</v>
      </c>
    </row>
    <row r="3831" spans="51:75">
      <c r="AY3831" s="89" t="e">
        <f>VLOOKUP(C3831,#REF!, 2,FALSE)</f>
        <v>#REF!</v>
      </c>
      <c r="BM3831" s="61" t="s">
        <v>8390</v>
      </c>
      <c r="BN3831" s="61" t="s">
        <v>2985</v>
      </c>
      <c r="BO3831" s="61" t="s">
        <v>2985</v>
      </c>
      <c r="BU3831" s="61" t="s">
        <v>8390</v>
      </c>
      <c r="BV3831" s="61" t="s">
        <v>2985</v>
      </c>
      <c r="BW3831" s="61" t="s">
        <v>2985</v>
      </c>
    </row>
    <row r="3832" spans="51:75">
      <c r="AY3832" s="89" t="e">
        <f>VLOOKUP(C3832,#REF!, 2,FALSE)</f>
        <v>#REF!</v>
      </c>
      <c r="BM3832" s="61" t="s">
        <v>8391</v>
      </c>
      <c r="BN3832" s="61" t="s">
        <v>2985</v>
      </c>
      <c r="BO3832" s="61" t="s">
        <v>2985</v>
      </c>
      <c r="BU3832" s="61" t="s">
        <v>8391</v>
      </c>
      <c r="BV3832" s="61" t="s">
        <v>2985</v>
      </c>
      <c r="BW3832" s="61" t="s">
        <v>2985</v>
      </c>
    </row>
    <row r="3833" spans="51:75">
      <c r="AY3833" s="89" t="e">
        <f>VLOOKUP(C3833,#REF!, 2,FALSE)</f>
        <v>#REF!</v>
      </c>
      <c r="BM3833" s="61" t="s">
        <v>8392</v>
      </c>
      <c r="BN3833" s="61" t="s">
        <v>2985</v>
      </c>
      <c r="BO3833" s="61" t="s">
        <v>2985</v>
      </c>
      <c r="BU3833" s="61" t="s">
        <v>8392</v>
      </c>
      <c r="BV3833" s="61" t="s">
        <v>2985</v>
      </c>
      <c r="BW3833" s="61" t="s">
        <v>2985</v>
      </c>
    </row>
    <row r="3834" spans="51:75">
      <c r="AY3834" s="89" t="e">
        <f>VLOOKUP(C3834,#REF!, 2,FALSE)</f>
        <v>#REF!</v>
      </c>
      <c r="BM3834" s="61" t="s">
        <v>8393</v>
      </c>
      <c r="BN3834" s="61" t="s">
        <v>780</v>
      </c>
      <c r="BO3834" s="61" t="s">
        <v>3953</v>
      </c>
      <c r="BU3834" s="61" t="s">
        <v>8393</v>
      </c>
      <c r="BV3834" s="61" t="s">
        <v>780</v>
      </c>
      <c r="BW3834" s="61" t="s">
        <v>3953</v>
      </c>
    </row>
    <row r="3835" spans="51:75">
      <c r="AY3835" s="89" t="e">
        <f>VLOOKUP(C3835,#REF!, 2,FALSE)</f>
        <v>#REF!</v>
      </c>
      <c r="BM3835" s="61" t="s">
        <v>8394</v>
      </c>
      <c r="BN3835" s="61" t="s">
        <v>8242</v>
      </c>
      <c r="BO3835" s="61" t="s">
        <v>8396</v>
      </c>
      <c r="BU3835" s="61" t="s">
        <v>8394</v>
      </c>
      <c r="BV3835" s="61" t="s">
        <v>8242</v>
      </c>
      <c r="BW3835" s="61" t="s">
        <v>8396</v>
      </c>
    </row>
    <row r="3836" spans="51:75">
      <c r="AY3836" s="89" t="e">
        <f>VLOOKUP(C3836,#REF!, 2,FALSE)</f>
        <v>#REF!</v>
      </c>
      <c r="BM3836" s="61" t="s">
        <v>8397</v>
      </c>
      <c r="BN3836" s="61" t="s">
        <v>2985</v>
      </c>
      <c r="BO3836" s="61" t="s">
        <v>2985</v>
      </c>
      <c r="BU3836" s="61" t="s">
        <v>8397</v>
      </c>
      <c r="BV3836" s="61" t="s">
        <v>2985</v>
      </c>
      <c r="BW3836" s="61" t="s">
        <v>2985</v>
      </c>
    </row>
    <row r="3837" spans="51:75">
      <c r="AY3837" s="89" t="e">
        <f>VLOOKUP(C3837,#REF!, 2,FALSE)</f>
        <v>#REF!</v>
      </c>
      <c r="BM3837" s="61" t="s">
        <v>8398</v>
      </c>
      <c r="BN3837" s="61" t="s">
        <v>780</v>
      </c>
      <c r="BO3837" s="61" t="s">
        <v>2985</v>
      </c>
      <c r="BU3837" s="61" t="s">
        <v>8398</v>
      </c>
      <c r="BV3837" s="61" t="s">
        <v>780</v>
      </c>
      <c r="BW3837" s="61" t="s">
        <v>2985</v>
      </c>
    </row>
    <row r="3838" spans="51:75">
      <c r="AY3838" s="89" t="e">
        <f>VLOOKUP(C3838,#REF!, 2,FALSE)</f>
        <v>#REF!</v>
      </c>
      <c r="BM3838" s="61" t="s">
        <v>8400</v>
      </c>
      <c r="BN3838" s="61" t="s">
        <v>2985</v>
      </c>
      <c r="BO3838" s="61" t="s">
        <v>2985</v>
      </c>
      <c r="BU3838" s="61" t="s">
        <v>8400</v>
      </c>
      <c r="BV3838" s="61" t="s">
        <v>2985</v>
      </c>
      <c r="BW3838" s="61" t="s">
        <v>2985</v>
      </c>
    </row>
    <row r="3839" spans="51:75">
      <c r="AY3839" s="89" t="e">
        <f>VLOOKUP(C3839,#REF!, 2,FALSE)</f>
        <v>#REF!</v>
      </c>
      <c r="BM3839" s="61" t="s">
        <v>8402</v>
      </c>
      <c r="BN3839" s="61" t="s">
        <v>2985</v>
      </c>
      <c r="BO3839" s="61" t="s">
        <v>2985</v>
      </c>
      <c r="BU3839" s="61" t="s">
        <v>8402</v>
      </c>
      <c r="BV3839" s="61" t="s">
        <v>2985</v>
      </c>
      <c r="BW3839" s="61" t="s">
        <v>2985</v>
      </c>
    </row>
    <row r="3840" spans="51:75">
      <c r="AY3840" s="89" t="e">
        <f>VLOOKUP(C3840,#REF!, 2,FALSE)</f>
        <v>#REF!</v>
      </c>
      <c r="BM3840" s="61" t="s">
        <v>8404</v>
      </c>
      <c r="BN3840" s="61" t="s">
        <v>2985</v>
      </c>
      <c r="BO3840" s="61" t="s">
        <v>2985</v>
      </c>
      <c r="BU3840" s="61" t="s">
        <v>8404</v>
      </c>
      <c r="BV3840" s="61" t="s">
        <v>2985</v>
      </c>
      <c r="BW3840" s="61" t="s">
        <v>2985</v>
      </c>
    </row>
    <row r="3841" spans="51:75">
      <c r="AY3841" s="89" t="e">
        <f>VLOOKUP(C3841,#REF!, 2,FALSE)</f>
        <v>#REF!</v>
      </c>
      <c r="BM3841" s="61" t="s">
        <v>8405</v>
      </c>
      <c r="BN3841" s="61" t="s">
        <v>3204</v>
      </c>
      <c r="BO3841" s="61" t="s">
        <v>7327</v>
      </c>
      <c r="BU3841" s="61" t="s">
        <v>8405</v>
      </c>
      <c r="BV3841" s="61" t="s">
        <v>3204</v>
      </c>
      <c r="BW3841" s="61" t="s">
        <v>7327</v>
      </c>
    </row>
    <row r="3842" spans="51:75">
      <c r="AY3842" s="89" t="e">
        <f>VLOOKUP(C3842,#REF!, 2,FALSE)</f>
        <v>#REF!</v>
      </c>
      <c r="BM3842" s="61" t="s">
        <v>1458</v>
      </c>
      <c r="BN3842" s="61" t="s">
        <v>669</v>
      </c>
      <c r="BO3842" s="61" t="s">
        <v>1461</v>
      </c>
      <c r="BU3842" s="61" t="s">
        <v>1458</v>
      </c>
      <c r="BV3842" s="61" t="s">
        <v>669</v>
      </c>
      <c r="BW3842" s="61" t="s">
        <v>1461</v>
      </c>
    </row>
    <row r="3843" spans="51:75">
      <c r="AY3843" s="89" t="e">
        <f>VLOOKUP(C3843,#REF!, 2,FALSE)</f>
        <v>#REF!</v>
      </c>
      <c r="BM3843" s="61" t="s">
        <v>8407</v>
      </c>
      <c r="BN3843" s="61" t="s">
        <v>618</v>
      </c>
      <c r="BO3843" s="61" t="s">
        <v>4763</v>
      </c>
      <c r="BU3843" s="61" t="s">
        <v>8407</v>
      </c>
      <c r="BV3843" s="61" t="s">
        <v>618</v>
      </c>
      <c r="BW3843" s="61" t="s">
        <v>4763</v>
      </c>
    </row>
    <row r="3844" spans="51:75">
      <c r="AY3844" s="89" t="e">
        <f>VLOOKUP(C3844,#REF!, 2,FALSE)</f>
        <v>#REF!</v>
      </c>
      <c r="BM3844" s="61" t="s">
        <v>8408</v>
      </c>
      <c r="BN3844" s="61" t="s">
        <v>615</v>
      </c>
      <c r="BO3844" s="61" t="s">
        <v>2985</v>
      </c>
      <c r="BU3844" s="61" t="s">
        <v>8408</v>
      </c>
      <c r="BV3844" s="61" t="s">
        <v>615</v>
      </c>
      <c r="BW3844" s="61" t="s">
        <v>2985</v>
      </c>
    </row>
    <row r="3845" spans="51:75">
      <c r="AY3845" s="89" t="e">
        <f>VLOOKUP(C3845,#REF!, 2,FALSE)</f>
        <v>#REF!</v>
      </c>
      <c r="BM3845" s="61" t="s">
        <v>8411</v>
      </c>
      <c r="BN3845" s="61" t="s">
        <v>2985</v>
      </c>
      <c r="BO3845" s="61" t="s">
        <v>2985</v>
      </c>
      <c r="BU3845" s="61" t="s">
        <v>8411</v>
      </c>
      <c r="BV3845" s="61" t="s">
        <v>2985</v>
      </c>
      <c r="BW3845" s="61" t="s">
        <v>2985</v>
      </c>
    </row>
    <row r="3846" spans="51:75">
      <c r="AY3846" s="89" t="e">
        <f>VLOOKUP(C3846,#REF!, 2,FALSE)</f>
        <v>#REF!</v>
      </c>
      <c r="BM3846" s="61" t="s">
        <v>1459</v>
      </c>
      <c r="BN3846" s="61" t="s">
        <v>3204</v>
      </c>
      <c r="BO3846" s="61" t="s">
        <v>8413</v>
      </c>
      <c r="BU3846" s="61" t="s">
        <v>1459</v>
      </c>
      <c r="BV3846" s="61" t="s">
        <v>3204</v>
      </c>
      <c r="BW3846" s="61" t="s">
        <v>8413</v>
      </c>
    </row>
    <row r="3847" spans="51:75">
      <c r="AY3847" s="89" t="e">
        <f>VLOOKUP(C3847,#REF!, 2,FALSE)</f>
        <v>#REF!</v>
      </c>
      <c r="BM3847" s="61" t="s">
        <v>8414</v>
      </c>
      <c r="BN3847" s="61" t="s">
        <v>2985</v>
      </c>
      <c r="BO3847" s="61" t="s">
        <v>2985</v>
      </c>
      <c r="BU3847" s="61" t="s">
        <v>8414</v>
      </c>
      <c r="BV3847" s="61" t="s">
        <v>2985</v>
      </c>
      <c r="BW3847" s="61" t="s">
        <v>2985</v>
      </c>
    </row>
    <row r="3848" spans="51:75">
      <c r="AY3848" s="89" t="e">
        <f>VLOOKUP(C3848,#REF!, 2,FALSE)</f>
        <v>#REF!</v>
      </c>
      <c r="BM3848" s="61" t="s">
        <v>8415</v>
      </c>
      <c r="BN3848" s="61" t="s">
        <v>2985</v>
      </c>
      <c r="BO3848" s="61" t="s">
        <v>2985</v>
      </c>
      <c r="BU3848" s="61" t="s">
        <v>8415</v>
      </c>
      <c r="BV3848" s="61" t="s">
        <v>2985</v>
      </c>
      <c r="BW3848" s="61" t="s">
        <v>2985</v>
      </c>
    </row>
    <row r="3849" spans="51:75">
      <c r="AY3849" s="89" t="e">
        <f>VLOOKUP(C3849,#REF!, 2,FALSE)</f>
        <v>#REF!</v>
      </c>
      <c r="BM3849" s="61" t="s">
        <v>8416</v>
      </c>
      <c r="BN3849" s="61" t="s">
        <v>2985</v>
      </c>
      <c r="BO3849" s="61" t="s">
        <v>2985</v>
      </c>
      <c r="BU3849" s="61" t="s">
        <v>8416</v>
      </c>
      <c r="BV3849" s="61" t="s">
        <v>2985</v>
      </c>
      <c r="BW3849" s="61" t="s">
        <v>2985</v>
      </c>
    </row>
    <row r="3850" spans="51:75">
      <c r="AY3850" s="89" t="e">
        <f>VLOOKUP(C3850,#REF!, 2,FALSE)</f>
        <v>#REF!</v>
      </c>
      <c r="BM3850" s="61" t="s">
        <v>8418</v>
      </c>
      <c r="BN3850" s="61" t="s">
        <v>2985</v>
      </c>
      <c r="BO3850" s="61" t="s">
        <v>2985</v>
      </c>
      <c r="BU3850" s="61" t="s">
        <v>8418</v>
      </c>
      <c r="BV3850" s="61" t="s">
        <v>2985</v>
      </c>
      <c r="BW3850" s="61" t="s">
        <v>2985</v>
      </c>
    </row>
    <row r="3851" spans="51:75">
      <c r="AY3851" s="89" t="e">
        <f>VLOOKUP(C3851,#REF!, 2,FALSE)</f>
        <v>#REF!</v>
      </c>
      <c r="BM3851" s="61" t="s">
        <v>8420</v>
      </c>
      <c r="BN3851" s="61" t="s">
        <v>2985</v>
      </c>
      <c r="BO3851" s="61" t="s">
        <v>2985</v>
      </c>
      <c r="BU3851" s="61" t="s">
        <v>8420</v>
      </c>
      <c r="BV3851" s="61" t="s">
        <v>2985</v>
      </c>
      <c r="BW3851" s="61" t="s">
        <v>2985</v>
      </c>
    </row>
    <row r="3852" spans="51:75">
      <c r="AY3852" s="89" t="e">
        <f>VLOOKUP(C3852,#REF!, 2,FALSE)</f>
        <v>#REF!</v>
      </c>
      <c r="BM3852" s="61" t="s">
        <v>1460</v>
      </c>
      <c r="BN3852" s="61" t="s">
        <v>864</v>
      </c>
      <c r="BO3852" s="61" t="s">
        <v>3143</v>
      </c>
      <c r="BU3852" s="61" t="s">
        <v>1460</v>
      </c>
      <c r="BV3852" s="61" t="s">
        <v>864</v>
      </c>
      <c r="BW3852" s="61" t="s">
        <v>3143</v>
      </c>
    </row>
    <row r="3853" spans="51:75">
      <c r="AY3853" s="89" t="e">
        <f>VLOOKUP(C3853,#REF!, 2,FALSE)</f>
        <v>#REF!</v>
      </c>
      <c r="BM3853" s="61" t="s">
        <v>8422</v>
      </c>
      <c r="BN3853" s="61" t="s">
        <v>944</v>
      </c>
      <c r="BO3853" s="61" t="s">
        <v>6128</v>
      </c>
      <c r="BU3853" s="61" t="s">
        <v>8422</v>
      </c>
      <c r="BV3853" s="61" t="s">
        <v>944</v>
      </c>
      <c r="BW3853" s="61" t="s">
        <v>6128</v>
      </c>
    </row>
    <row r="3854" spans="51:75">
      <c r="AY3854" s="89" t="e">
        <f>VLOOKUP(C3854,#REF!, 2,FALSE)</f>
        <v>#REF!</v>
      </c>
      <c r="BM3854" s="61" t="s">
        <v>8425</v>
      </c>
      <c r="BN3854" s="61" t="s">
        <v>2985</v>
      </c>
      <c r="BO3854" s="61" t="s">
        <v>2985</v>
      </c>
      <c r="BU3854" s="61" t="s">
        <v>8425</v>
      </c>
      <c r="BV3854" s="61" t="s">
        <v>2985</v>
      </c>
      <c r="BW3854" s="61" t="s">
        <v>2985</v>
      </c>
    </row>
    <row r="3855" spans="51:75">
      <c r="AY3855" s="89" t="e">
        <f>VLOOKUP(C3855,#REF!, 2,FALSE)</f>
        <v>#REF!</v>
      </c>
      <c r="BM3855" s="61" t="s">
        <v>487</v>
      </c>
      <c r="BN3855" s="61" t="s">
        <v>2985</v>
      </c>
      <c r="BO3855" s="61" t="s">
        <v>2985</v>
      </c>
      <c r="BU3855" s="61" t="s">
        <v>487</v>
      </c>
      <c r="BV3855" s="61" t="s">
        <v>2985</v>
      </c>
      <c r="BW3855" s="61" t="s">
        <v>2985</v>
      </c>
    </row>
    <row r="3856" spans="51:75">
      <c r="AY3856" s="89" t="e">
        <f>VLOOKUP(C3856,#REF!, 2,FALSE)</f>
        <v>#REF!</v>
      </c>
      <c r="BM3856" s="61" t="s">
        <v>8426</v>
      </c>
      <c r="BN3856" s="61" t="s">
        <v>2985</v>
      </c>
      <c r="BO3856" s="61" t="s">
        <v>1605</v>
      </c>
      <c r="BU3856" s="61" t="s">
        <v>8426</v>
      </c>
      <c r="BV3856" s="61" t="s">
        <v>2985</v>
      </c>
      <c r="BW3856" s="61" t="s">
        <v>1605</v>
      </c>
    </row>
    <row r="3857" spans="51:75">
      <c r="AY3857" s="89" t="e">
        <f>VLOOKUP(C3857,#REF!, 2,FALSE)</f>
        <v>#REF!</v>
      </c>
      <c r="BM3857" s="61" t="s">
        <v>8427</v>
      </c>
      <c r="BN3857" s="61" t="s">
        <v>2985</v>
      </c>
      <c r="BO3857" s="61" t="s">
        <v>2985</v>
      </c>
      <c r="BU3857" s="61" t="s">
        <v>8427</v>
      </c>
      <c r="BV3857" s="61" t="s">
        <v>2985</v>
      </c>
      <c r="BW3857" s="61" t="s">
        <v>2985</v>
      </c>
    </row>
    <row r="3858" spans="51:75">
      <c r="AY3858" s="89" t="e">
        <f>VLOOKUP(C3858,#REF!, 2,FALSE)</f>
        <v>#REF!</v>
      </c>
      <c r="BM3858" s="61" t="s">
        <v>8428</v>
      </c>
      <c r="BN3858" s="61" t="s">
        <v>2985</v>
      </c>
      <c r="BO3858" s="61" t="s">
        <v>8429</v>
      </c>
      <c r="BU3858" s="61" t="s">
        <v>8428</v>
      </c>
      <c r="BV3858" s="61" t="s">
        <v>2985</v>
      </c>
      <c r="BW3858" s="61" t="s">
        <v>8429</v>
      </c>
    </row>
    <row r="3859" spans="51:75">
      <c r="AY3859" s="89" t="e">
        <f>VLOOKUP(C3859,#REF!, 2,FALSE)</f>
        <v>#REF!</v>
      </c>
      <c r="BM3859" s="61" t="s">
        <v>8430</v>
      </c>
      <c r="BN3859" s="61" t="s">
        <v>2985</v>
      </c>
      <c r="BO3859" s="61" t="s">
        <v>8431</v>
      </c>
      <c r="BU3859" s="61" t="s">
        <v>8430</v>
      </c>
      <c r="BV3859" s="61" t="s">
        <v>2985</v>
      </c>
      <c r="BW3859" s="61" t="s">
        <v>8431</v>
      </c>
    </row>
    <row r="3860" spans="51:75">
      <c r="AY3860" s="89" t="e">
        <f>VLOOKUP(C3860,#REF!, 2,FALSE)</f>
        <v>#REF!</v>
      </c>
      <c r="BM3860" s="61" t="s">
        <v>8432</v>
      </c>
      <c r="BN3860" s="61" t="s">
        <v>2985</v>
      </c>
      <c r="BO3860" s="61" t="s">
        <v>2985</v>
      </c>
      <c r="BU3860" s="61" t="s">
        <v>8432</v>
      </c>
      <c r="BV3860" s="61" t="s">
        <v>2985</v>
      </c>
      <c r="BW3860" s="61" t="s">
        <v>2985</v>
      </c>
    </row>
    <row r="3861" spans="51:75">
      <c r="AY3861" s="89" t="e">
        <f>VLOOKUP(C3861,#REF!, 2,FALSE)</f>
        <v>#REF!</v>
      </c>
      <c r="BM3861" s="61" t="s">
        <v>8433</v>
      </c>
      <c r="BN3861" s="61" t="s">
        <v>2985</v>
      </c>
      <c r="BO3861" s="61" t="s">
        <v>2985</v>
      </c>
      <c r="BU3861" s="61" t="s">
        <v>8433</v>
      </c>
      <c r="BV3861" s="61" t="s">
        <v>2985</v>
      </c>
      <c r="BW3861" s="61" t="s">
        <v>2985</v>
      </c>
    </row>
    <row r="3862" spans="51:75">
      <c r="AY3862" s="89" t="e">
        <f>VLOOKUP(C3862,#REF!, 2,FALSE)</f>
        <v>#REF!</v>
      </c>
      <c r="BM3862" s="61" t="s">
        <v>8434</v>
      </c>
      <c r="BN3862" s="61" t="s">
        <v>2985</v>
      </c>
      <c r="BO3862" s="61" t="s">
        <v>2985</v>
      </c>
      <c r="BU3862" s="61" t="s">
        <v>8434</v>
      </c>
      <c r="BV3862" s="61" t="s">
        <v>2985</v>
      </c>
      <c r="BW3862" s="61" t="s">
        <v>2985</v>
      </c>
    </row>
    <row r="3863" spans="51:75">
      <c r="AY3863" s="89" t="e">
        <f>VLOOKUP(C3863,#REF!, 2,FALSE)</f>
        <v>#REF!</v>
      </c>
      <c r="BM3863" s="61" t="s">
        <v>8435</v>
      </c>
      <c r="BN3863" s="61" t="s">
        <v>2985</v>
      </c>
      <c r="BO3863" s="61" t="s">
        <v>5086</v>
      </c>
      <c r="BU3863" s="61" t="s">
        <v>8435</v>
      </c>
      <c r="BV3863" s="61" t="s">
        <v>2985</v>
      </c>
      <c r="BW3863" s="61" t="s">
        <v>5086</v>
      </c>
    </row>
    <row r="3864" spans="51:75">
      <c r="AY3864" s="89" t="e">
        <f>VLOOKUP(C3864,#REF!, 2,FALSE)</f>
        <v>#REF!</v>
      </c>
      <c r="BM3864" s="61" t="s">
        <v>8436</v>
      </c>
      <c r="BN3864" s="61" t="s">
        <v>2985</v>
      </c>
      <c r="BO3864" s="61" t="s">
        <v>8437</v>
      </c>
      <c r="BU3864" s="61" t="s">
        <v>8436</v>
      </c>
      <c r="BV3864" s="61" t="s">
        <v>2985</v>
      </c>
      <c r="BW3864" s="61" t="s">
        <v>8437</v>
      </c>
    </row>
    <row r="3865" spans="51:75">
      <c r="AY3865" s="89" t="e">
        <f>VLOOKUP(C3865,#REF!, 2,FALSE)</f>
        <v>#REF!</v>
      </c>
      <c r="BM3865" s="61" t="s">
        <v>8438</v>
      </c>
      <c r="BN3865" s="61" t="s">
        <v>2985</v>
      </c>
      <c r="BO3865" s="61" t="s">
        <v>2985</v>
      </c>
      <c r="BU3865" s="61" t="s">
        <v>8438</v>
      </c>
      <c r="BV3865" s="61" t="s">
        <v>2985</v>
      </c>
      <c r="BW3865" s="61" t="s">
        <v>2985</v>
      </c>
    </row>
    <row r="3866" spans="51:75">
      <c r="AY3866" s="89" t="e">
        <f>VLOOKUP(C3866,#REF!, 2,FALSE)</f>
        <v>#REF!</v>
      </c>
      <c r="BM3866" s="61" t="s">
        <v>8439</v>
      </c>
      <c r="BN3866" s="61" t="s">
        <v>2985</v>
      </c>
      <c r="BO3866" s="61" t="s">
        <v>2985</v>
      </c>
      <c r="BU3866" s="61" t="s">
        <v>8439</v>
      </c>
      <c r="BV3866" s="61" t="s">
        <v>2985</v>
      </c>
      <c r="BW3866" s="61" t="s">
        <v>2985</v>
      </c>
    </row>
    <row r="3867" spans="51:75">
      <c r="AY3867" s="89" t="e">
        <f>VLOOKUP(C3867,#REF!, 2,FALSE)</f>
        <v>#REF!</v>
      </c>
      <c r="BM3867" s="61" t="s">
        <v>8440</v>
      </c>
      <c r="BN3867" s="61" t="s">
        <v>2985</v>
      </c>
      <c r="BO3867" s="61" t="s">
        <v>2985</v>
      </c>
      <c r="BU3867" s="61" t="s">
        <v>8440</v>
      </c>
      <c r="BV3867" s="61" t="s">
        <v>2985</v>
      </c>
      <c r="BW3867" s="61" t="s">
        <v>2985</v>
      </c>
    </row>
    <row r="3868" spans="51:75">
      <c r="AY3868" s="89" t="e">
        <f>VLOOKUP(C3868,#REF!, 2,FALSE)</f>
        <v>#REF!</v>
      </c>
      <c r="BM3868" s="61" t="s">
        <v>8441</v>
      </c>
      <c r="BN3868" s="61" t="s">
        <v>2985</v>
      </c>
      <c r="BO3868" s="61" t="s">
        <v>2985</v>
      </c>
      <c r="BU3868" s="61" t="s">
        <v>8441</v>
      </c>
      <c r="BV3868" s="61" t="s">
        <v>2985</v>
      </c>
      <c r="BW3868" s="61" t="s">
        <v>2985</v>
      </c>
    </row>
    <row r="3869" spans="51:75">
      <c r="AY3869" s="89" t="e">
        <f>VLOOKUP(C3869,#REF!, 2,FALSE)</f>
        <v>#REF!</v>
      </c>
      <c r="BM3869" s="61" t="s">
        <v>8442</v>
      </c>
      <c r="BN3869" s="61" t="s">
        <v>2985</v>
      </c>
      <c r="BO3869" s="61" t="s">
        <v>2985</v>
      </c>
      <c r="BU3869" s="61" t="s">
        <v>8442</v>
      </c>
      <c r="BV3869" s="61" t="s">
        <v>2985</v>
      </c>
      <c r="BW3869" s="61" t="s">
        <v>2985</v>
      </c>
    </row>
    <row r="3870" spans="51:75">
      <c r="AY3870" s="89" t="e">
        <f>VLOOKUP(C3870,#REF!, 2,FALSE)</f>
        <v>#REF!</v>
      </c>
      <c r="BM3870" s="61" t="s">
        <v>8443</v>
      </c>
      <c r="BN3870" s="61" t="s">
        <v>2985</v>
      </c>
      <c r="BO3870" s="61" t="s">
        <v>2985</v>
      </c>
      <c r="BU3870" s="61" t="s">
        <v>8443</v>
      </c>
      <c r="BV3870" s="61" t="s">
        <v>2985</v>
      </c>
      <c r="BW3870" s="61" t="s">
        <v>2985</v>
      </c>
    </row>
    <row r="3871" spans="51:75">
      <c r="AY3871" s="89" t="e">
        <f>VLOOKUP(C3871,#REF!, 2,FALSE)</f>
        <v>#REF!</v>
      </c>
      <c r="BM3871" s="61" t="s">
        <v>8445</v>
      </c>
      <c r="BN3871" s="61" t="s">
        <v>2985</v>
      </c>
      <c r="BO3871" s="61" t="s">
        <v>2985</v>
      </c>
      <c r="BU3871" s="61" t="s">
        <v>8445</v>
      </c>
      <c r="BV3871" s="61" t="s">
        <v>2985</v>
      </c>
      <c r="BW3871" s="61" t="s">
        <v>2985</v>
      </c>
    </row>
    <row r="3872" spans="51:75">
      <c r="AY3872" s="89" t="e">
        <f>VLOOKUP(C3872,#REF!, 2,FALSE)</f>
        <v>#REF!</v>
      </c>
      <c r="BM3872" s="61" t="s">
        <v>8446</v>
      </c>
      <c r="BN3872" s="61" t="s">
        <v>2985</v>
      </c>
      <c r="BO3872" s="61" t="s">
        <v>2985</v>
      </c>
      <c r="BU3872" s="61" t="s">
        <v>8446</v>
      </c>
      <c r="BV3872" s="61" t="s">
        <v>2985</v>
      </c>
      <c r="BW3872" s="61" t="s">
        <v>2985</v>
      </c>
    </row>
    <row r="3873" spans="51:75">
      <c r="AY3873" s="89" t="e">
        <f>VLOOKUP(C3873,#REF!, 2,FALSE)</f>
        <v>#REF!</v>
      </c>
      <c r="BM3873" s="61" t="s">
        <v>8447</v>
      </c>
      <c r="BN3873" s="61" t="s">
        <v>2985</v>
      </c>
      <c r="BO3873" s="61" t="s">
        <v>772</v>
      </c>
      <c r="BU3873" s="61" t="s">
        <v>8447</v>
      </c>
      <c r="BV3873" s="61" t="s">
        <v>2985</v>
      </c>
      <c r="BW3873" s="61" t="s">
        <v>772</v>
      </c>
    </row>
    <row r="3874" spans="51:75">
      <c r="AY3874" s="89" t="e">
        <f>VLOOKUP(C3874,#REF!, 2,FALSE)</f>
        <v>#REF!</v>
      </c>
      <c r="BM3874" s="61" t="s">
        <v>8448</v>
      </c>
      <c r="BN3874" s="61" t="s">
        <v>2985</v>
      </c>
      <c r="BO3874" s="61" t="s">
        <v>2985</v>
      </c>
      <c r="BU3874" s="61" t="s">
        <v>8448</v>
      </c>
      <c r="BV3874" s="61" t="s">
        <v>2985</v>
      </c>
      <c r="BW3874" s="61" t="s">
        <v>2985</v>
      </c>
    </row>
    <row r="3875" spans="51:75">
      <c r="AY3875" s="89" t="e">
        <f>VLOOKUP(C3875,#REF!, 2,FALSE)</f>
        <v>#REF!</v>
      </c>
      <c r="BM3875" s="61" t="s">
        <v>8449</v>
      </c>
      <c r="BN3875" s="61" t="s">
        <v>2985</v>
      </c>
      <c r="BO3875" s="61" t="s">
        <v>8450</v>
      </c>
      <c r="BU3875" s="61" t="s">
        <v>8449</v>
      </c>
      <c r="BV3875" s="61" t="s">
        <v>2985</v>
      </c>
      <c r="BW3875" s="61" t="s">
        <v>8450</v>
      </c>
    </row>
    <row r="3876" spans="51:75">
      <c r="AY3876" s="89" t="e">
        <f>VLOOKUP(C3876,#REF!, 2,FALSE)</f>
        <v>#REF!</v>
      </c>
      <c r="BM3876" s="61" t="s">
        <v>8451</v>
      </c>
      <c r="BN3876" s="61" t="s">
        <v>2985</v>
      </c>
      <c r="BO3876" s="61" t="s">
        <v>8452</v>
      </c>
      <c r="BU3876" s="61" t="s">
        <v>8451</v>
      </c>
      <c r="BV3876" s="61" t="s">
        <v>2985</v>
      </c>
      <c r="BW3876" s="61" t="s">
        <v>8452</v>
      </c>
    </row>
    <row r="3877" spans="51:75">
      <c r="AY3877" s="89" t="e">
        <f>VLOOKUP(C3877,#REF!, 2,FALSE)</f>
        <v>#REF!</v>
      </c>
      <c r="BM3877" s="61" t="s">
        <v>8453</v>
      </c>
      <c r="BN3877" s="61" t="s">
        <v>2985</v>
      </c>
      <c r="BO3877" s="61" t="s">
        <v>2985</v>
      </c>
      <c r="BU3877" s="61" t="s">
        <v>8453</v>
      </c>
      <c r="BV3877" s="61" t="s">
        <v>2985</v>
      </c>
      <c r="BW3877" s="61" t="s">
        <v>2985</v>
      </c>
    </row>
    <row r="3878" spans="51:75">
      <c r="AY3878" s="89" t="e">
        <f>VLOOKUP(C3878,#REF!, 2,FALSE)</f>
        <v>#REF!</v>
      </c>
      <c r="BM3878" s="61" t="s">
        <v>8454</v>
      </c>
      <c r="BN3878" s="61" t="s">
        <v>2985</v>
      </c>
      <c r="BO3878" s="61" t="s">
        <v>2985</v>
      </c>
      <c r="BU3878" s="61" t="s">
        <v>8454</v>
      </c>
      <c r="BV3878" s="61" t="s">
        <v>2985</v>
      </c>
      <c r="BW3878" s="61" t="s">
        <v>2985</v>
      </c>
    </row>
    <row r="3879" spans="51:75">
      <c r="AY3879" s="89" t="e">
        <f>VLOOKUP(C3879,#REF!, 2,FALSE)</f>
        <v>#REF!</v>
      </c>
      <c r="BM3879" s="61" t="s">
        <v>8455</v>
      </c>
      <c r="BN3879" s="61" t="s">
        <v>1344</v>
      </c>
      <c r="BO3879" s="61" t="s">
        <v>8456</v>
      </c>
      <c r="BU3879" s="61" t="s">
        <v>8455</v>
      </c>
      <c r="BV3879" s="61" t="s">
        <v>1344</v>
      </c>
      <c r="BW3879" s="61" t="s">
        <v>8456</v>
      </c>
    </row>
    <row r="3880" spans="51:75">
      <c r="AY3880" s="89" t="e">
        <f>VLOOKUP(C3880,#REF!, 2,FALSE)</f>
        <v>#REF!</v>
      </c>
      <c r="BM3880" s="61" t="s">
        <v>8457</v>
      </c>
      <c r="BN3880" s="61" t="s">
        <v>2985</v>
      </c>
      <c r="BO3880" s="61" t="s">
        <v>2985</v>
      </c>
      <c r="BU3880" s="61" t="s">
        <v>8457</v>
      </c>
      <c r="BV3880" s="61" t="s">
        <v>2985</v>
      </c>
      <c r="BW3880" s="61" t="s">
        <v>2985</v>
      </c>
    </row>
    <row r="3881" spans="51:75">
      <c r="AY3881" s="89" t="e">
        <f>VLOOKUP(C3881,#REF!, 2,FALSE)</f>
        <v>#REF!</v>
      </c>
      <c r="BM3881" s="61" t="s">
        <v>8458</v>
      </c>
      <c r="BN3881" s="61" t="s">
        <v>2985</v>
      </c>
      <c r="BO3881" s="61" t="s">
        <v>2985</v>
      </c>
      <c r="BU3881" s="61" t="s">
        <v>8458</v>
      </c>
      <c r="BV3881" s="61" t="s">
        <v>2985</v>
      </c>
      <c r="BW3881" s="61" t="s">
        <v>2985</v>
      </c>
    </row>
    <row r="3882" spans="51:75">
      <c r="AY3882" s="89" t="e">
        <f>VLOOKUP(C3882,#REF!, 2,FALSE)</f>
        <v>#REF!</v>
      </c>
      <c r="BM3882" s="61" t="s">
        <v>8460</v>
      </c>
      <c r="BN3882" s="61" t="s">
        <v>2985</v>
      </c>
      <c r="BO3882" s="61" t="s">
        <v>2985</v>
      </c>
      <c r="BU3882" s="61" t="s">
        <v>8460</v>
      </c>
      <c r="BV3882" s="61" t="s">
        <v>2985</v>
      </c>
      <c r="BW3882" s="61" t="s">
        <v>2985</v>
      </c>
    </row>
    <row r="3883" spans="51:75">
      <c r="AY3883" s="89" t="e">
        <f>VLOOKUP(C3883,#REF!, 2,FALSE)</f>
        <v>#REF!</v>
      </c>
      <c r="BM3883" s="61" t="s">
        <v>464</v>
      </c>
      <c r="BN3883" s="61" t="s">
        <v>2985</v>
      </c>
      <c r="BO3883" s="61" t="s">
        <v>2985</v>
      </c>
      <c r="BU3883" s="61" t="s">
        <v>464</v>
      </c>
      <c r="BV3883" s="61" t="s">
        <v>2985</v>
      </c>
      <c r="BW3883" s="61" t="s">
        <v>2985</v>
      </c>
    </row>
    <row r="3884" spans="51:75">
      <c r="AY3884" s="89" t="e">
        <f>VLOOKUP(C3884,#REF!, 2,FALSE)</f>
        <v>#REF!</v>
      </c>
      <c r="BM3884" s="61" t="s">
        <v>8462</v>
      </c>
      <c r="BN3884" s="61" t="s">
        <v>2985</v>
      </c>
      <c r="BO3884" s="61" t="s">
        <v>2985</v>
      </c>
      <c r="BU3884" s="61" t="s">
        <v>8462</v>
      </c>
      <c r="BV3884" s="61" t="s">
        <v>2985</v>
      </c>
      <c r="BW3884" s="61" t="s">
        <v>2985</v>
      </c>
    </row>
    <row r="3885" spans="51:75">
      <c r="AY3885" s="89" t="e">
        <f>VLOOKUP(C3885,#REF!, 2,FALSE)</f>
        <v>#REF!</v>
      </c>
      <c r="BM3885" s="61" t="s">
        <v>8463</v>
      </c>
      <c r="BN3885" s="61" t="s">
        <v>2985</v>
      </c>
      <c r="BO3885" s="61" t="s">
        <v>2985</v>
      </c>
      <c r="BU3885" s="61" t="s">
        <v>8463</v>
      </c>
      <c r="BV3885" s="61" t="s">
        <v>2985</v>
      </c>
      <c r="BW3885" s="61" t="s">
        <v>2985</v>
      </c>
    </row>
    <row r="3886" spans="51:75">
      <c r="AY3886" s="89" t="e">
        <f>VLOOKUP(C3886,#REF!, 2,FALSE)</f>
        <v>#REF!</v>
      </c>
      <c r="BM3886" s="61" t="s">
        <v>8464</v>
      </c>
      <c r="BN3886" s="61" t="s">
        <v>2985</v>
      </c>
      <c r="BO3886" s="61" t="s">
        <v>2985</v>
      </c>
      <c r="BU3886" s="61" t="s">
        <v>8464</v>
      </c>
      <c r="BV3886" s="61" t="s">
        <v>2985</v>
      </c>
      <c r="BW3886" s="61" t="s">
        <v>2985</v>
      </c>
    </row>
    <row r="3887" spans="51:75">
      <c r="AY3887" s="89" t="e">
        <f>VLOOKUP(C3887,#REF!, 2,FALSE)</f>
        <v>#REF!</v>
      </c>
      <c r="BM3887" s="61" t="s">
        <v>8465</v>
      </c>
      <c r="BN3887" s="61" t="s">
        <v>2985</v>
      </c>
      <c r="BO3887" s="61" t="s">
        <v>2985</v>
      </c>
      <c r="BU3887" s="61" t="s">
        <v>8465</v>
      </c>
      <c r="BV3887" s="61" t="s">
        <v>2985</v>
      </c>
      <c r="BW3887" s="61" t="s">
        <v>2985</v>
      </c>
    </row>
    <row r="3888" spans="51:75">
      <c r="AY3888" s="89" t="e">
        <f>VLOOKUP(C3888,#REF!, 2,FALSE)</f>
        <v>#REF!</v>
      </c>
      <c r="BM3888" s="61" t="s">
        <v>8466</v>
      </c>
      <c r="BN3888" s="61" t="s">
        <v>2985</v>
      </c>
      <c r="BO3888" s="61" t="s">
        <v>2985</v>
      </c>
      <c r="BU3888" s="61" t="s">
        <v>8466</v>
      </c>
      <c r="BV3888" s="61" t="s">
        <v>2985</v>
      </c>
      <c r="BW3888" s="61" t="s">
        <v>2985</v>
      </c>
    </row>
    <row r="3889" spans="51:75">
      <c r="AY3889" s="89" t="e">
        <f>VLOOKUP(C3889,#REF!, 2,FALSE)</f>
        <v>#REF!</v>
      </c>
      <c r="BM3889" s="61" t="s">
        <v>1464</v>
      </c>
      <c r="BN3889" s="61" t="s">
        <v>2985</v>
      </c>
      <c r="BO3889" s="61" t="s">
        <v>2985</v>
      </c>
      <c r="BU3889" s="61" t="s">
        <v>1464</v>
      </c>
      <c r="BV3889" s="61" t="s">
        <v>2985</v>
      </c>
      <c r="BW3889" s="61" t="s">
        <v>2985</v>
      </c>
    </row>
    <row r="3890" spans="51:75">
      <c r="AY3890" s="89" t="e">
        <f>VLOOKUP(C3890,#REF!, 2,FALSE)</f>
        <v>#REF!</v>
      </c>
      <c r="BM3890" s="61" t="s">
        <v>1465</v>
      </c>
      <c r="BN3890" s="61" t="s">
        <v>2985</v>
      </c>
      <c r="BO3890" s="61" t="s">
        <v>2985</v>
      </c>
      <c r="BU3890" s="61" t="s">
        <v>1465</v>
      </c>
      <c r="BV3890" s="61" t="s">
        <v>2985</v>
      </c>
      <c r="BW3890" s="61" t="s">
        <v>2985</v>
      </c>
    </row>
    <row r="3891" spans="51:75">
      <c r="AY3891" s="89" t="e">
        <f>VLOOKUP(C3891,#REF!, 2,FALSE)</f>
        <v>#REF!</v>
      </c>
      <c r="BM3891" s="61" t="s">
        <v>8468</v>
      </c>
      <c r="BN3891" s="61" t="s">
        <v>2985</v>
      </c>
      <c r="BO3891" s="61" t="s">
        <v>2985</v>
      </c>
      <c r="BU3891" s="61" t="s">
        <v>8468</v>
      </c>
      <c r="BV3891" s="61" t="s">
        <v>2985</v>
      </c>
      <c r="BW3891" s="61" t="s">
        <v>2985</v>
      </c>
    </row>
    <row r="3892" spans="51:75">
      <c r="AY3892" s="89" t="e">
        <f>VLOOKUP(C3892,#REF!, 2,FALSE)</f>
        <v>#REF!</v>
      </c>
      <c r="BM3892" s="61" t="s">
        <v>8469</v>
      </c>
      <c r="BN3892" s="61" t="s">
        <v>2985</v>
      </c>
      <c r="BO3892" s="61" t="s">
        <v>8470</v>
      </c>
      <c r="BU3892" s="61" t="s">
        <v>8469</v>
      </c>
      <c r="BV3892" s="61" t="s">
        <v>2985</v>
      </c>
      <c r="BW3892" s="61" t="s">
        <v>8470</v>
      </c>
    </row>
    <row r="3893" spans="51:75">
      <c r="AY3893" s="89" t="e">
        <f>VLOOKUP(C3893,#REF!, 2,FALSE)</f>
        <v>#REF!</v>
      </c>
      <c r="BM3893" s="61" t="s">
        <v>8472</v>
      </c>
      <c r="BN3893" s="61" t="s">
        <v>854</v>
      </c>
      <c r="BO3893" s="61" t="s">
        <v>8473</v>
      </c>
      <c r="BU3893" s="61" t="s">
        <v>8472</v>
      </c>
      <c r="BV3893" s="61" t="s">
        <v>854</v>
      </c>
      <c r="BW3893" s="61" t="s">
        <v>8473</v>
      </c>
    </row>
    <row r="3894" spans="51:75">
      <c r="AY3894" s="89" t="e">
        <f>VLOOKUP(C3894,#REF!, 2,FALSE)</f>
        <v>#REF!</v>
      </c>
      <c r="BM3894" s="61" t="s">
        <v>8474</v>
      </c>
      <c r="BN3894" s="61" t="s">
        <v>3007</v>
      </c>
      <c r="BO3894" s="61" t="s">
        <v>2882</v>
      </c>
      <c r="BU3894" s="61" t="s">
        <v>8474</v>
      </c>
      <c r="BV3894" s="61" t="s">
        <v>3007</v>
      </c>
      <c r="BW3894" s="61" t="s">
        <v>2882</v>
      </c>
    </row>
    <row r="3895" spans="51:75">
      <c r="AY3895" s="89" t="e">
        <f>VLOOKUP(C3895,#REF!, 2,FALSE)</f>
        <v>#REF!</v>
      </c>
      <c r="BM3895" s="61" t="s">
        <v>490</v>
      </c>
      <c r="BN3895" s="61" t="s">
        <v>16990</v>
      </c>
      <c r="BO3895" s="61" t="s">
        <v>1860</v>
      </c>
      <c r="BU3895" s="61" t="s">
        <v>490</v>
      </c>
      <c r="BV3895" s="61" t="s">
        <v>16990</v>
      </c>
      <c r="BW3895" s="61" t="s">
        <v>1860</v>
      </c>
    </row>
    <row r="3896" spans="51:75">
      <c r="AY3896" s="89" t="e">
        <f>VLOOKUP(C3896,#REF!, 2,FALSE)</f>
        <v>#REF!</v>
      </c>
      <c r="BM3896" s="61" t="s">
        <v>8475</v>
      </c>
      <c r="BN3896" s="61" t="s">
        <v>930</v>
      </c>
      <c r="BO3896" s="61" t="s">
        <v>1343</v>
      </c>
      <c r="BU3896" s="61" t="s">
        <v>8475</v>
      </c>
      <c r="BV3896" s="61" t="s">
        <v>930</v>
      </c>
      <c r="BW3896" s="61" t="s">
        <v>1343</v>
      </c>
    </row>
    <row r="3897" spans="51:75">
      <c r="AY3897" s="89" t="e">
        <f>VLOOKUP(C3897,#REF!, 2,FALSE)</f>
        <v>#REF!</v>
      </c>
      <c r="BM3897" s="61" t="s">
        <v>1466</v>
      </c>
      <c r="BN3897" s="61" t="s">
        <v>925</v>
      </c>
      <c r="BO3897" s="61" t="s">
        <v>3538</v>
      </c>
      <c r="BU3897" s="61" t="s">
        <v>1466</v>
      </c>
      <c r="BV3897" s="61" t="s">
        <v>925</v>
      </c>
      <c r="BW3897" s="61" t="s">
        <v>3538</v>
      </c>
    </row>
    <row r="3898" spans="51:75">
      <c r="AY3898" s="89" t="e">
        <f>VLOOKUP(C3898,#REF!, 2,FALSE)</f>
        <v>#REF!</v>
      </c>
      <c r="BM3898" s="61" t="s">
        <v>8478</v>
      </c>
      <c r="BN3898" s="61" t="s">
        <v>3004</v>
      </c>
      <c r="BO3898" s="61" t="s">
        <v>8479</v>
      </c>
      <c r="BU3898" s="61" t="s">
        <v>8478</v>
      </c>
      <c r="BV3898" s="61" t="s">
        <v>3004</v>
      </c>
      <c r="BW3898" s="61" t="s">
        <v>8479</v>
      </c>
    </row>
    <row r="3899" spans="51:75">
      <c r="AY3899" s="89" t="e">
        <f>VLOOKUP(C3899,#REF!, 2,FALSE)</f>
        <v>#REF!</v>
      </c>
      <c r="BM3899" s="61" t="s">
        <v>1467</v>
      </c>
      <c r="BN3899" s="61" t="s">
        <v>16990</v>
      </c>
      <c r="BO3899" s="61" t="s">
        <v>8480</v>
      </c>
      <c r="BU3899" s="61" t="s">
        <v>1467</v>
      </c>
      <c r="BV3899" s="61" t="s">
        <v>16990</v>
      </c>
      <c r="BW3899" s="61" t="s">
        <v>8480</v>
      </c>
    </row>
    <row r="3900" spans="51:75">
      <c r="AY3900" s="89" t="e">
        <f>VLOOKUP(C3900,#REF!, 2,FALSE)</f>
        <v>#REF!</v>
      </c>
      <c r="BM3900" s="61" t="s">
        <v>481</v>
      </c>
      <c r="BN3900" s="61" t="s">
        <v>3007</v>
      </c>
      <c r="BO3900" s="61" t="s">
        <v>3674</v>
      </c>
      <c r="BU3900" s="61" t="s">
        <v>481</v>
      </c>
      <c r="BV3900" s="61" t="s">
        <v>3007</v>
      </c>
      <c r="BW3900" s="61" t="s">
        <v>3674</v>
      </c>
    </row>
    <row r="3901" spans="51:75">
      <c r="AY3901" s="89" t="e">
        <f>VLOOKUP(C3901,#REF!, 2,FALSE)</f>
        <v>#REF!</v>
      </c>
      <c r="BM3901" s="61" t="s">
        <v>8481</v>
      </c>
      <c r="BN3901" s="61" t="s">
        <v>3047</v>
      </c>
      <c r="BO3901" s="61" t="s">
        <v>8482</v>
      </c>
      <c r="BU3901" s="61" t="s">
        <v>8481</v>
      </c>
      <c r="BV3901" s="61" t="s">
        <v>3047</v>
      </c>
      <c r="BW3901" s="61" t="s">
        <v>8482</v>
      </c>
    </row>
    <row r="3902" spans="51:75">
      <c r="AY3902" s="89" t="e">
        <f>VLOOKUP(C3902,#REF!, 2,FALSE)</f>
        <v>#REF!</v>
      </c>
      <c r="BM3902" s="61" t="s">
        <v>1468</v>
      </c>
      <c r="BN3902" s="61" t="s">
        <v>3004</v>
      </c>
      <c r="BO3902" s="61" t="s">
        <v>8483</v>
      </c>
      <c r="BU3902" s="61" t="s">
        <v>1468</v>
      </c>
      <c r="BV3902" s="61" t="s">
        <v>3004</v>
      </c>
      <c r="BW3902" s="61" t="s">
        <v>8483</v>
      </c>
    </row>
    <row r="3903" spans="51:75">
      <c r="AY3903" s="89" t="e">
        <f>VLOOKUP(C3903,#REF!, 2,FALSE)</f>
        <v>#REF!</v>
      </c>
      <c r="BM3903" s="61" t="s">
        <v>8484</v>
      </c>
      <c r="BN3903" s="61" t="s">
        <v>3254</v>
      </c>
      <c r="BO3903" s="61" t="s">
        <v>2985</v>
      </c>
      <c r="BU3903" s="61" t="s">
        <v>8484</v>
      </c>
      <c r="BV3903" s="61" t="s">
        <v>3254</v>
      </c>
      <c r="BW3903" s="61" t="s">
        <v>2985</v>
      </c>
    </row>
    <row r="3904" spans="51:75">
      <c r="AY3904" s="89" t="e">
        <f>VLOOKUP(C3904,#REF!, 2,FALSE)</f>
        <v>#REF!</v>
      </c>
      <c r="BM3904" s="61" t="s">
        <v>8486</v>
      </c>
      <c r="BN3904" s="61" t="s">
        <v>3004</v>
      </c>
      <c r="BO3904" s="61" t="s">
        <v>4773</v>
      </c>
      <c r="BU3904" s="61" t="s">
        <v>8486</v>
      </c>
      <c r="BV3904" s="61" t="s">
        <v>3004</v>
      </c>
      <c r="BW3904" s="61" t="s">
        <v>4773</v>
      </c>
    </row>
    <row r="3905" spans="51:75">
      <c r="AY3905" s="89" t="e">
        <f>VLOOKUP(C3905,#REF!, 2,FALSE)</f>
        <v>#REF!</v>
      </c>
      <c r="BM3905" s="61" t="s">
        <v>8488</v>
      </c>
      <c r="BN3905" s="61" t="s">
        <v>1344</v>
      </c>
      <c r="BO3905" s="61" t="s">
        <v>2985</v>
      </c>
      <c r="BU3905" s="61" t="s">
        <v>8488</v>
      </c>
      <c r="BV3905" s="61" t="s">
        <v>1344</v>
      </c>
      <c r="BW3905" s="61" t="s">
        <v>2985</v>
      </c>
    </row>
    <row r="3906" spans="51:75">
      <c r="AY3906" s="89" t="e">
        <f>VLOOKUP(C3906,#REF!, 2,FALSE)</f>
        <v>#REF!</v>
      </c>
      <c r="BM3906" s="61" t="s">
        <v>8489</v>
      </c>
      <c r="BN3906" s="61" t="s">
        <v>3007</v>
      </c>
      <c r="BO3906" s="61" t="s">
        <v>2985</v>
      </c>
      <c r="BU3906" s="61" t="s">
        <v>8489</v>
      </c>
      <c r="BV3906" s="61" t="s">
        <v>3007</v>
      </c>
      <c r="BW3906" s="61" t="s">
        <v>2985</v>
      </c>
    </row>
    <row r="3907" spans="51:75">
      <c r="AY3907" s="89" t="e">
        <f>VLOOKUP(C3907,#REF!, 2,FALSE)</f>
        <v>#REF!</v>
      </c>
      <c r="BM3907" s="61" t="s">
        <v>489</v>
      </c>
      <c r="BN3907" s="61" t="s">
        <v>3007</v>
      </c>
      <c r="BO3907" s="61" t="s">
        <v>8491</v>
      </c>
      <c r="BU3907" s="61" t="s">
        <v>489</v>
      </c>
      <c r="BV3907" s="61" t="s">
        <v>3007</v>
      </c>
      <c r="BW3907" s="61" t="s">
        <v>8491</v>
      </c>
    </row>
    <row r="3908" spans="51:75">
      <c r="AY3908" s="89" t="e">
        <f>VLOOKUP(C3908,#REF!, 2,FALSE)</f>
        <v>#REF!</v>
      </c>
      <c r="BM3908" s="61" t="s">
        <v>8492</v>
      </c>
      <c r="BN3908" s="61" t="s">
        <v>1344</v>
      </c>
      <c r="BO3908" s="61" t="s">
        <v>8493</v>
      </c>
      <c r="BU3908" s="61" t="s">
        <v>8492</v>
      </c>
      <c r="BV3908" s="61" t="s">
        <v>1344</v>
      </c>
      <c r="BW3908" s="61" t="s">
        <v>8493</v>
      </c>
    </row>
    <row r="3909" spans="51:75">
      <c r="AY3909" s="89" t="e">
        <f>VLOOKUP(C3909,#REF!, 2,FALSE)</f>
        <v>#REF!</v>
      </c>
      <c r="BM3909" s="61" t="s">
        <v>8494</v>
      </c>
      <c r="BN3909" s="61" t="s">
        <v>2985</v>
      </c>
      <c r="BO3909" s="61" t="s">
        <v>8495</v>
      </c>
      <c r="BU3909" s="61" t="s">
        <v>8494</v>
      </c>
      <c r="BV3909" s="61" t="s">
        <v>2985</v>
      </c>
      <c r="BW3909" s="61" t="s">
        <v>8495</v>
      </c>
    </row>
    <row r="3910" spans="51:75">
      <c r="AY3910" s="89" t="e">
        <f>VLOOKUP(C3910,#REF!, 2,FALSE)</f>
        <v>#REF!</v>
      </c>
      <c r="BM3910" s="61" t="s">
        <v>8496</v>
      </c>
      <c r="BN3910" s="61" t="s">
        <v>2985</v>
      </c>
      <c r="BO3910" s="61" t="s">
        <v>8497</v>
      </c>
      <c r="BU3910" s="61" t="s">
        <v>8496</v>
      </c>
      <c r="BV3910" s="61" t="s">
        <v>2985</v>
      </c>
      <c r="BW3910" s="61" t="s">
        <v>8497</v>
      </c>
    </row>
    <row r="3911" spans="51:75">
      <c r="AY3911" s="89" t="e">
        <f>VLOOKUP(C3911,#REF!, 2,FALSE)</f>
        <v>#REF!</v>
      </c>
      <c r="BM3911" s="61" t="s">
        <v>8498</v>
      </c>
      <c r="BN3911" s="61" t="s">
        <v>16990</v>
      </c>
      <c r="BO3911" s="61" t="s">
        <v>1126</v>
      </c>
      <c r="BU3911" s="61" t="s">
        <v>8498</v>
      </c>
      <c r="BV3911" s="61" t="s">
        <v>16990</v>
      </c>
      <c r="BW3911" s="61" t="s">
        <v>1126</v>
      </c>
    </row>
    <row r="3912" spans="51:75">
      <c r="AY3912" s="89" t="e">
        <f>VLOOKUP(C3912,#REF!, 2,FALSE)</f>
        <v>#REF!</v>
      </c>
      <c r="BM3912" s="61" t="s">
        <v>8499</v>
      </c>
      <c r="BN3912" s="61" t="s">
        <v>16990</v>
      </c>
      <c r="BO3912" s="61" t="s">
        <v>6675</v>
      </c>
      <c r="BU3912" s="61" t="s">
        <v>8499</v>
      </c>
      <c r="BV3912" s="61" t="s">
        <v>16990</v>
      </c>
      <c r="BW3912" s="61" t="s">
        <v>6675</v>
      </c>
    </row>
    <row r="3913" spans="51:75">
      <c r="AY3913" s="89" t="e">
        <f>VLOOKUP(C3913,#REF!, 2,FALSE)</f>
        <v>#REF!</v>
      </c>
      <c r="BM3913" s="61" t="s">
        <v>1469</v>
      </c>
      <c r="BN3913" s="61" t="s">
        <v>16990</v>
      </c>
      <c r="BO3913" s="61" t="s">
        <v>8500</v>
      </c>
      <c r="BU3913" s="61" t="s">
        <v>1469</v>
      </c>
      <c r="BV3913" s="61" t="s">
        <v>16990</v>
      </c>
      <c r="BW3913" s="61" t="s">
        <v>8500</v>
      </c>
    </row>
    <row r="3914" spans="51:75">
      <c r="AY3914" s="89" t="e">
        <f>VLOOKUP(C3914,#REF!, 2,FALSE)</f>
        <v>#REF!</v>
      </c>
      <c r="BM3914" s="61" t="s">
        <v>1470</v>
      </c>
      <c r="BN3914" s="61" t="s">
        <v>16990</v>
      </c>
      <c r="BO3914" s="61" t="s">
        <v>8501</v>
      </c>
      <c r="BU3914" s="61" t="s">
        <v>1470</v>
      </c>
      <c r="BV3914" s="61" t="s">
        <v>16990</v>
      </c>
      <c r="BW3914" s="61" t="s">
        <v>8501</v>
      </c>
    </row>
    <row r="3915" spans="51:75">
      <c r="AY3915" s="89" t="e">
        <f>VLOOKUP(C3915,#REF!, 2,FALSE)</f>
        <v>#REF!</v>
      </c>
      <c r="BM3915" s="61" t="s">
        <v>8502</v>
      </c>
      <c r="BN3915" s="61" t="s">
        <v>705</v>
      </c>
      <c r="BO3915" s="61" t="s">
        <v>3588</v>
      </c>
      <c r="BU3915" s="61" t="s">
        <v>8502</v>
      </c>
      <c r="BV3915" s="61" t="s">
        <v>705</v>
      </c>
      <c r="BW3915" s="61" t="s">
        <v>3588</v>
      </c>
    </row>
    <row r="3916" spans="51:75">
      <c r="AY3916" s="89" t="e">
        <f>VLOOKUP(C3916,#REF!, 2,FALSE)</f>
        <v>#REF!</v>
      </c>
      <c r="BM3916" s="61" t="s">
        <v>8503</v>
      </c>
      <c r="BN3916" s="61" t="s">
        <v>616</v>
      </c>
      <c r="BO3916" s="61" t="s">
        <v>2985</v>
      </c>
      <c r="BU3916" s="61" t="s">
        <v>8503</v>
      </c>
      <c r="BV3916" s="61" t="s">
        <v>616</v>
      </c>
      <c r="BW3916" s="61" t="s">
        <v>2985</v>
      </c>
    </row>
    <row r="3917" spans="51:75">
      <c r="AY3917" s="89" t="e">
        <f>VLOOKUP(C3917,#REF!, 2,FALSE)</f>
        <v>#REF!</v>
      </c>
      <c r="BM3917" s="61" t="s">
        <v>474</v>
      </c>
      <c r="BN3917" s="61" t="s">
        <v>928</v>
      </c>
      <c r="BO3917" s="61" t="s">
        <v>2985</v>
      </c>
      <c r="BU3917" s="61" t="s">
        <v>474</v>
      </c>
      <c r="BV3917" s="61" t="s">
        <v>928</v>
      </c>
      <c r="BW3917" s="61" t="s">
        <v>2985</v>
      </c>
    </row>
    <row r="3918" spans="51:75">
      <c r="AY3918" s="89" t="e">
        <f>VLOOKUP(C3918,#REF!, 2,FALSE)</f>
        <v>#REF!</v>
      </c>
      <c r="BM3918" s="61" t="s">
        <v>8505</v>
      </c>
      <c r="BN3918" s="61" t="s">
        <v>2453</v>
      </c>
      <c r="BO3918" s="61" t="s">
        <v>8506</v>
      </c>
      <c r="BU3918" s="61" t="s">
        <v>8505</v>
      </c>
      <c r="BV3918" s="61" t="s">
        <v>2453</v>
      </c>
      <c r="BW3918" s="61" t="s">
        <v>8506</v>
      </c>
    </row>
    <row r="3919" spans="51:75">
      <c r="AY3919" s="89" t="e">
        <f>VLOOKUP(C3919,#REF!, 2,FALSE)</f>
        <v>#REF!</v>
      </c>
      <c r="BM3919" s="61" t="s">
        <v>8508</v>
      </c>
      <c r="BN3919" s="61" t="s">
        <v>615</v>
      </c>
      <c r="BO3919" s="61" t="s">
        <v>2985</v>
      </c>
      <c r="BU3919" s="61" t="s">
        <v>8508</v>
      </c>
      <c r="BV3919" s="61" t="s">
        <v>615</v>
      </c>
      <c r="BW3919" s="61" t="s">
        <v>2985</v>
      </c>
    </row>
    <row r="3920" spans="51:75">
      <c r="AY3920" s="89" t="e">
        <f>VLOOKUP(C3920,#REF!, 2,FALSE)</f>
        <v>#REF!</v>
      </c>
      <c r="BM3920" s="61" t="s">
        <v>8509</v>
      </c>
      <c r="BN3920" s="61" t="s">
        <v>668</v>
      </c>
      <c r="BO3920" s="61" t="s">
        <v>4447</v>
      </c>
      <c r="BU3920" s="61" t="s">
        <v>8509</v>
      </c>
      <c r="BV3920" s="61" t="s">
        <v>668</v>
      </c>
      <c r="BW3920" s="61" t="s">
        <v>4447</v>
      </c>
    </row>
    <row r="3921" spans="51:75">
      <c r="AY3921" s="89" t="e">
        <f>VLOOKUP(C3921,#REF!, 2,FALSE)</f>
        <v>#REF!</v>
      </c>
      <c r="BM3921" s="61" t="s">
        <v>8510</v>
      </c>
      <c r="BN3921" s="61" t="s">
        <v>668</v>
      </c>
      <c r="BO3921" s="61" t="s">
        <v>8512</v>
      </c>
      <c r="BU3921" s="61" t="s">
        <v>8510</v>
      </c>
      <c r="BV3921" s="61" t="s">
        <v>668</v>
      </c>
      <c r="BW3921" s="61" t="s">
        <v>8512</v>
      </c>
    </row>
    <row r="3922" spans="51:75">
      <c r="AY3922" s="89" t="e">
        <f>VLOOKUP(C3922,#REF!, 2,FALSE)</f>
        <v>#REF!</v>
      </c>
      <c r="BM3922" s="61" t="s">
        <v>8514</v>
      </c>
      <c r="BN3922" s="61" t="s">
        <v>3089</v>
      </c>
      <c r="BO3922" s="61" t="s">
        <v>8515</v>
      </c>
      <c r="BU3922" s="61" t="s">
        <v>8514</v>
      </c>
      <c r="BV3922" s="61" t="s">
        <v>3089</v>
      </c>
      <c r="BW3922" s="61" t="s">
        <v>8515</v>
      </c>
    </row>
    <row r="3923" spans="51:75">
      <c r="AY3923" s="89" t="e">
        <f>VLOOKUP(C3923,#REF!, 2,FALSE)</f>
        <v>#REF!</v>
      </c>
      <c r="BM3923" s="61" t="s">
        <v>8516</v>
      </c>
      <c r="BN3923" s="61" t="s">
        <v>615</v>
      </c>
      <c r="BO3923" s="61" t="s">
        <v>5354</v>
      </c>
      <c r="BU3923" s="61" t="s">
        <v>8516</v>
      </c>
      <c r="BV3923" s="61" t="s">
        <v>615</v>
      </c>
      <c r="BW3923" s="61" t="s">
        <v>5354</v>
      </c>
    </row>
    <row r="3924" spans="51:75">
      <c r="AY3924" s="89" t="e">
        <f>VLOOKUP(C3924,#REF!, 2,FALSE)</f>
        <v>#REF!</v>
      </c>
      <c r="BM3924" s="61" t="s">
        <v>8517</v>
      </c>
      <c r="BN3924" s="61" t="s">
        <v>854</v>
      </c>
      <c r="BO3924" s="61" t="s">
        <v>3917</v>
      </c>
      <c r="BU3924" s="61" t="s">
        <v>8517</v>
      </c>
      <c r="BV3924" s="61" t="s">
        <v>854</v>
      </c>
      <c r="BW3924" s="61" t="s">
        <v>3917</v>
      </c>
    </row>
    <row r="3925" spans="51:75">
      <c r="AY3925" s="89" t="e">
        <f>VLOOKUP(C3925,#REF!, 2,FALSE)</f>
        <v>#REF!</v>
      </c>
      <c r="BM3925" s="61" t="s">
        <v>8518</v>
      </c>
      <c r="BN3925" s="61" t="s">
        <v>854</v>
      </c>
      <c r="BO3925" s="61" t="s">
        <v>8519</v>
      </c>
      <c r="BU3925" s="61" t="s">
        <v>8518</v>
      </c>
      <c r="BV3925" s="61" t="s">
        <v>854</v>
      </c>
      <c r="BW3925" s="61" t="s">
        <v>8519</v>
      </c>
    </row>
    <row r="3926" spans="51:75">
      <c r="AY3926" s="89" t="e">
        <f>VLOOKUP(C3926,#REF!, 2,FALSE)</f>
        <v>#REF!</v>
      </c>
      <c r="BM3926" s="61" t="s">
        <v>8520</v>
      </c>
      <c r="BN3926" s="61" t="s">
        <v>3007</v>
      </c>
      <c r="BO3926" s="61" t="s">
        <v>8521</v>
      </c>
      <c r="BU3926" s="61" t="s">
        <v>8520</v>
      </c>
      <c r="BV3926" s="61" t="s">
        <v>3007</v>
      </c>
      <c r="BW3926" s="61" t="s">
        <v>8521</v>
      </c>
    </row>
    <row r="3927" spans="51:75">
      <c r="AY3927" s="89" t="e">
        <f>VLOOKUP(C3927,#REF!, 2,FALSE)</f>
        <v>#REF!</v>
      </c>
      <c r="BM3927" s="61" t="s">
        <v>8522</v>
      </c>
      <c r="BN3927" s="61" t="s">
        <v>2985</v>
      </c>
      <c r="BO3927" s="61" t="s">
        <v>2985</v>
      </c>
      <c r="BU3927" s="61" t="s">
        <v>8522</v>
      </c>
      <c r="BV3927" s="61" t="s">
        <v>2985</v>
      </c>
      <c r="BW3927" s="61" t="s">
        <v>2985</v>
      </c>
    </row>
    <row r="3928" spans="51:75">
      <c r="AY3928" s="89" t="e">
        <f>VLOOKUP(C3928,#REF!, 2,FALSE)</f>
        <v>#REF!</v>
      </c>
      <c r="BM3928" s="61" t="s">
        <v>8524</v>
      </c>
      <c r="BN3928" s="61" t="s">
        <v>16990</v>
      </c>
      <c r="BO3928" s="61" t="s">
        <v>8525</v>
      </c>
      <c r="BU3928" s="61" t="s">
        <v>8524</v>
      </c>
      <c r="BV3928" s="61" t="s">
        <v>16990</v>
      </c>
      <c r="BW3928" s="61" t="s">
        <v>8525</v>
      </c>
    </row>
    <row r="3929" spans="51:75">
      <c r="AY3929" s="89" t="e">
        <f>VLOOKUP(C3929,#REF!, 2,FALSE)</f>
        <v>#REF!</v>
      </c>
      <c r="BM3929" s="61" t="s">
        <v>8526</v>
      </c>
      <c r="BN3929" s="61" t="s">
        <v>2985</v>
      </c>
      <c r="BO3929" s="61" t="s">
        <v>2985</v>
      </c>
      <c r="BU3929" s="61" t="s">
        <v>8526</v>
      </c>
      <c r="BV3929" s="61" t="s">
        <v>2985</v>
      </c>
      <c r="BW3929" s="61" t="s">
        <v>2985</v>
      </c>
    </row>
    <row r="3930" spans="51:75">
      <c r="AY3930" s="89" t="e">
        <f>VLOOKUP(C3930,#REF!, 2,FALSE)</f>
        <v>#REF!</v>
      </c>
      <c r="BM3930" s="61" t="s">
        <v>8527</v>
      </c>
      <c r="BN3930" s="61" t="s">
        <v>2985</v>
      </c>
      <c r="BO3930" s="61" t="s">
        <v>2985</v>
      </c>
      <c r="BU3930" s="61" t="s">
        <v>8527</v>
      </c>
      <c r="BV3930" s="61" t="s">
        <v>2985</v>
      </c>
      <c r="BW3930" s="61" t="s">
        <v>2985</v>
      </c>
    </row>
    <row r="3931" spans="51:75">
      <c r="AY3931" s="89" t="e">
        <f>VLOOKUP(C3931,#REF!, 2,FALSE)</f>
        <v>#REF!</v>
      </c>
      <c r="BM3931" s="61" t="s">
        <v>8529</v>
      </c>
      <c r="BN3931" s="61" t="s">
        <v>16990</v>
      </c>
      <c r="BO3931" s="61" t="s">
        <v>1264</v>
      </c>
      <c r="BU3931" s="61" t="s">
        <v>8529</v>
      </c>
      <c r="BV3931" s="61" t="s">
        <v>16990</v>
      </c>
      <c r="BW3931" s="61" t="s">
        <v>1264</v>
      </c>
    </row>
    <row r="3932" spans="51:75">
      <c r="AY3932" s="89" t="e">
        <f>VLOOKUP(C3932,#REF!, 2,FALSE)</f>
        <v>#REF!</v>
      </c>
      <c r="BM3932" s="61" t="s">
        <v>8530</v>
      </c>
      <c r="BN3932" s="61" t="s">
        <v>2985</v>
      </c>
      <c r="BO3932" s="61" t="s">
        <v>2985</v>
      </c>
      <c r="BU3932" s="61" t="s">
        <v>8530</v>
      </c>
      <c r="BV3932" s="61" t="s">
        <v>2985</v>
      </c>
      <c r="BW3932" s="61" t="s">
        <v>2985</v>
      </c>
    </row>
    <row r="3933" spans="51:75">
      <c r="AY3933" s="89" t="e">
        <f>VLOOKUP(C3933,#REF!, 2,FALSE)</f>
        <v>#REF!</v>
      </c>
      <c r="BM3933" s="61" t="s">
        <v>8531</v>
      </c>
      <c r="BN3933" s="61" t="s">
        <v>2985</v>
      </c>
      <c r="BO3933" s="61" t="s">
        <v>2985</v>
      </c>
      <c r="BU3933" s="61" t="s">
        <v>8531</v>
      </c>
      <c r="BV3933" s="61" t="s">
        <v>2985</v>
      </c>
      <c r="BW3933" s="61" t="s">
        <v>2985</v>
      </c>
    </row>
    <row r="3934" spans="51:75">
      <c r="AY3934" s="89" t="e">
        <f>VLOOKUP(C3934,#REF!, 2,FALSE)</f>
        <v>#REF!</v>
      </c>
      <c r="BM3934" s="61" t="s">
        <v>8532</v>
      </c>
      <c r="BN3934" s="61" t="s">
        <v>623</v>
      </c>
      <c r="BO3934" s="61" t="s">
        <v>2985</v>
      </c>
      <c r="BU3934" s="61" t="s">
        <v>8532</v>
      </c>
      <c r="BV3934" s="61" t="s">
        <v>623</v>
      </c>
      <c r="BW3934" s="61" t="s">
        <v>2985</v>
      </c>
    </row>
    <row r="3935" spans="51:75">
      <c r="AY3935" s="89" t="e">
        <f>VLOOKUP(C3935,#REF!, 2,FALSE)</f>
        <v>#REF!</v>
      </c>
      <c r="BM3935" s="61" t="s">
        <v>8533</v>
      </c>
      <c r="BN3935" s="61" t="s">
        <v>712</v>
      </c>
      <c r="BO3935" s="61" t="s">
        <v>2985</v>
      </c>
      <c r="BU3935" s="61" t="s">
        <v>8533</v>
      </c>
      <c r="BV3935" s="61" t="s">
        <v>712</v>
      </c>
      <c r="BW3935" s="61" t="s">
        <v>2985</v>
      </c>
    </row>
    <row r="3936" spans="51:75">
      <c r="AY3936" s="89" t="e">
        <f>VLOOKUP(C3936,#REF!, 2,FALSE)</f>
        <v>#REF!</v>
      </c>
      <c r="BM3936" s="61" t="s">
        <v>457</v>
      </c>
      <c r="BN3936" s="61" t="s">
        <v>615</v>
      </c>
      <c r="BO3936" s="61" t="s">
        <v>8536</v>
      </c>
      <c r="BU3936" s="61" t="s">
        <v>457</v>
      </c>
      <c r="BV3936" s="61" t="s">
        <v>615</v>
      </c>
      <c r="BW3936" s="61" t="s">
        <v>8536</v>
      </c>
    </row>
    <row r="3937" spans="51:75">
      <c r="AY3937" s="89" t="e">
        <f>VLOOKUP(C3937,#REF!, 2,FALSE)</f>
        <v>#REF!</v>
      </c>
      <c r="BM3937" s="61" t="s">
        <v>8537</v>
      </c>
      <c r="BN3937" s="61" t="s">
        <v>1402</v>
      </c>
      <c r="BO3937" s="61" t="s">
        <v>2985</v>
      </c>
      <c r="BU3937" s="61" t="s">
        <v>8537</v>
      </c>
      <c r="BV3937" s="61" t="s">
        <v>1402</v>
      </c>
      <c r="BW3937" s="61" t="s">
        <v>2985</v>
      </c>
    </row>
    <row r="3938" spans="51:75">
      <c r="AY3938" s="89" t="e">
        <f>VLOOKUP(C3938,#REF!, 2,FALSE)</f>
        <v>#REF!</v>
      </c>
      <c r="BM3938" s="61" t="s">
        <v>8538</v>
      </c>
      <c r="BN3938" s="61" t="s">
        <v>638</v>
      </c>
      <c r="BO3938" s="61" t="s">
        <v>2985</v>
      </c>
      <c r="BU3938" s="61" t="s">
        <v>8538</v>
      </c>
      <c r="BV3938" s="61" t="s">
        <v>638</v>
      </c>
      <c r="BW3938" s="61" t="s">
        <v>2985</v>
      </c>
    </row>
    <row r="3939" spans="51:75">
      <c r="AY3939" s="89" t="e">
        <f>VLOOKUP(C3939,#REF!, 2,FALSE)</f>
        <v>#REF!</v>
      </c>
      <c r="BM3939" s="61" t="s">
        <v>8539</v>
      </c>
      <c r="BN3939" s="61" t="s">
        <v>2985</v>
      </c>
      <c r="BO3939" s="61" t="s">
        <v>8540</v>
      </c>
      <c r="BU3939" s="61" t="s">
        <v>8539</v>
      </c>
      <c r="BV3939" s="61" t="s">
        <v>2985</v>
      </c>
      <c r="BW3939" s="61" t="s">
        <v>8540</v>
      </c>
    </row>
    <row r="3940" spans="51:75">
      <c r="AY3940" s="89" t="e">
        <f>VLOOKUP(C3940,#REF!, 2,FALSE)</f>
        <v>#REF!</v>
      </c>
      <c r="BM3940" s="61" t="s">
        <v>8541</v>
      </c>
      <c r="BN3940" s="61" t="s">
        <v>668</v>
      </c>
      <c r="BO3940" s="61" t="s">
        <v>2985</v>
      </c>
      <c r="BU3940" s="61" t="s">
        <v>8541</v>
      </c>
      <c r="BV3940" s="61" t="s">
        <v>668</v>
      </c>
      <c r="BW3940" s="61" t="s">
        <v>2985</v>
      </c>
    </row>
    <row r="3941" spans="51:75">
      <c r="AY3941" s="89" t="e">
        <f>VLOOKUP(C3941,#REF!, 2,FALSE)</f>
        <v>#REF!</v>
      </c>
      <c r="BM3941" s="61" t="s">
        <v>8542</v>
      </c>
      <c r="BN3941" s="61" t="s">
        <v>3007</v>
      </c>
      <c r="BO3941" s="61" t="s">
        <v>1264</v>
      </c>
      <c r="BU3941" s="61" t="s">
        <v>8542</v>
      </c>
      <c r="BV3941" s="61" t="s">
        <v>3007</v>
      </c>
      <c r="BW3941" s="61" t="s">
        <v>1264</v>
      </c>
    </row>
    <row r="3942" spans="51:75">
      <c r="AY3942" s="89" t="e">
        <f>VLOOKUP(C3942,#REF!, 2,FALSE)</f>
        <v>#REF!</v>
      </c>
      <c r="BM3942" s="61" t="s">
        <v>8543</v>
      </c>
      <c r="BN3942" s="61" t="s">
        <v>2985</v>
      </c>
      <c r="BO3942" s="61" t="s">
        <v>2985</v>
      </c>
      <c r="BU3942" s="61" t="s">
        <v>8543</v>
      </c>
      <c r="BV3942" s="61" t="s">
        <v>2985</v>
      </c>
      <c r="BW3942" s="61" t="s">
        <v>2985</v>
      </c>
    </row>
    <row r="3943" spans="51:75">
      <c r="AY3943" s="89" t="e">
        <f>VLOOKUP(C3943,#REF!, 2,FALSE)</f>
        <v>#REF!</v>
      </c>
      <c r="BM3943" s="61" t="s">
        <v>8545</v>
      </c>
      <c r="BN3943" s="61" t="s">
        <v>3089</v>
      </c>
      <c r="BO3943" s="61" t="s">
        <v>2985</v>
      </c>
      <c r="BU3943" s="61" t="s">
        <v>8545</v>
      </c>
      <c r="BV3943" s="61" t="s">
        <v>3089</v>
      </c>
      <c r="BW3943" s="61" t="s">
        <v>2985</v>
      </c>
    </row>
    <row r="3944" spans="51:75">
      <c r="AY3944" s="89" t="e">
        <f>VLOOKUP(C3944,#REF!, 2,FALSE)</f>
        <v>#REF!</v>
      </c>
      <c r="BM3944" s="61" t="s">
        <v>8547</v>
      </c>
      <c r="BN3944" s="61" t="s">
        <v>1402</v>
      </c>
      <c r="BO3944" s="61" t="s">
        <v>2985</v>
      </c>
      <c r="BU3944" s="61" t="s">
        <v>8547</v>
      </c>
      <c r="BV3944" s="61" t="s">
        <v>1402</v>
      </c>
      <c r="BW3944" s="61" t="s">
        <v>2985</v>
      </c>
    </row>
    <row r="3945" spans="51:75">
      <c r="AY3945" s="89" t="e">
        <f>VLOOKUP(C3945,#REF!, 2,FALSE)</f>
        <v>#REF!</v>
      </c>
      <c r="BM3945" s="61" t="s">
        <v>8548</v>
      </c>
      <c r="BN3945" s="61" t="s">
        <v>16990</v>
      </c>
      <c r="BO3945" s="61" t="s">
        <v>8550</v>
      </c>
      <c r="BU3945" s="61" t="s">
        <v>8548</v>
      </c>
      <c r="BV3945" s="61" t="s">
        <v>16990</v>
      </c>
      <c r="BW3945" s="61" t="s">
        <v>8550</v>
      </c>
    </row>
    <row r="3946" spans="51:75">
      <c r="AY3946" s="89" t="e">
        <f>VLOOKUP(C3946,#REF!, 2,FALSE)</f>
        <v>#REF!</v>
      </c>
      <c r="BM3946" s="61" t="s">
        <v>8551</v>
      </c>
      <c r="BN3946" s="61" t="s">
        <v>930</v>
      </c>
      <c r="BO3946" s="61" t="s">
        <v>739</v>
      </c>
      <c r="BU3946" s="61" t="s">
        <v>8551</v>
      </c>
      <c r="BV3946" s="61" t="s">
        <v>930</v>
      </c>
      <c r="BW3946" s="61" t="s">
        <v>739</v>
      </c>
    </row>
    <row r="3947" spans="51:75">
      <c r="AY3947" s="89" t="e">
        <f>VLOOKUP(C3947,#REF!, 2,FALSE)</f>
        <v>#REF!</v>
      </c>
      <c r="BM3947" s="61" t="s">
        <v>8552</v>
      </c>
      <c r="BN3947" s="61" t="s">
        <v>948</v>
      </c>
      <c r="BO3947" s="61" t="s">
        <v>2985</v>
      </c>
      <c r="BU3947" s="61" t="s">
        <v>8552</v>
      </c>
      <c r="BV3947" s="61" t="s">
        <v>948</v>
      </c>
      <c r="BW3947" s="61" t="s">
        <v>2985</v>
      </c>
    </row>
    <row r="3948" spans="51:75">
      <c r="AY3948" s="89" t="e">
        <f>VLOOKUP(C3948,#REF!, 2,FALSE)</f>
        <v>#REF!</v>
      </c>
      <c r="BM3948" s="61" t="s">
        <v>8553</v>
      </c>
      <c r="BN3948" s="61" t="s">
        <v>2985</v>
      </c>
      <c r="BO3948" s="61" t="s">
        <v>2985</v>
      </c>
      <c r="BU3948" s="61" t="s">
        <v>8553</v>
      </c>
      <c r="BV3948" s="61" t="s">
        <v>2985</v>
      </c>
      <c r="BW3948" s="61" t="s">
        <v>2985</v>
      </c>
    </row>
    <row r="3949" spans="51:75">
      <c r="AY3949" s="89" t="e">
        <f>VLOOKUP(C3949,#REF!, 2,FALSE)</f>
        <v>#REF!</v>
      </c>
      <c r="BM3949" s="61" t="s">
        <v>8554</v>
      </c>
      <c r="BN3949" s="61" t="s">
        <v>2985</v>
      </c>
      <c r="BO3949" s="61" t="s">
        <v>2985</v>
      </c>
      <c r="BU3949" s="61" t="s">
        <v>8554</v>
      </c>
      <c r="BV3949" s="61" t="s">
        <v>2985</v>
      </c>
      <c r="BW3949" s="61" t="s">
        <v>2985</v>
      </c>
    </row>
    <row r="3950" spans="51:75">
      <c r="AY3950" s="89" t="e">
        <f>VLOOKUP(C3950,#REF!, 2,FALSE)</f>
        <v>#REF!</v>
      </c>
      <c r="BM3950" s="61" t="s">
        <v>8555</v>
      </c>
      <c r="BN3950" s="61" t="s">
        <v>805</v>
      </c>
      <c r="BO3950" s="61" t="s">
        <v>2985</v>
      </c>
      <c r="BU3950" s="61" t="s">
        <v>8555</v>
      </c>
      <c r="BV3950" s="61" t="s">
        <v>805</v>
      </c>
      <c r="BW3950" s="61" t="s">
        <v>2985</v>
      </c>
    </row>
    <row r="3951" spans="51:75">
      <c r="AY3951" s="89" t="e">
        <f>VLOOKUP(C3951,#REF!, 2,FALSE)</f>
        <v>#REF!</v>
      </c>
      <c r="BM3951" s="61" t="s">
        <v>8556</v>
      </c>
      <c r="BN3951" s="61" t="s">
        <v>2985</v>
      </c>
      <c r="BO3951" s="61" t="s">
        <v>2985</v>
      </c>
      <c r="BU3951" s="61" t="s">
        <v>8556</v>
      </c>
      <c r="BV3951" s="61" t="s">
        <v>2985</v>
      </c>
      <c r="BW3951" s="61" t="s">
        <v>2985</v>
      </c>
    </row>
    <row r="3952" spans="51:75">
      <c r="AY3952" s="89" t="e">
        <f>VLOOKUP(C3952,#REF!, 2,FALSE)</f>
        <v>#REF!</v>
      </c>
      <c r="BM3952" s="61" t="s">
        <v>8557</v>
      </c>
      <c r="BN3952" s="61" t="s">
        <v>2985</v>
      </c>
      <c r="BO3952" s="61" t="s">
        <v>8558</v>
      </c>
      <c r="BU3952" s="61" t="s">
        <v>8557</v>
      </c>
      <c r="BV3952" s="61" t="s">
        <v>2985</v>
      </c>
      <c r="BW3952" s="61" t="s">
        <v>8558</v>
      </c>
    </row>
    <row r="3953" spans="51:75">
      <c r="AY3953" s="89" t="e">
        <f>VLOOKUP(C3953,#REF!, 2,FALSE)</f>
        <v>#REF!</v>
      </c>
      <c r="BM3953" s="61" t="s">
        <v>8559</v>
      </c>
      <c r="BN3953" s="61" t="s">
        <v>641</v>
      </c>
      <c r="BO3953" s="61" t="s">
        <v>2985</v>
      </c>
      <c r="BU3953" s="61" t="s">
        <v>8559</v>
      </c>
      <c r="BV3953" s="61" t="s">
        <v>641</v>
      </c>
      <c r="BW3953" s="61" t="s">
        <v>2985</v>
      </c>
    </row>
    <row r="3954" spans="51:75">
      <c r="AY3954" s="89" t="e">
        <f>VLOOKUP(C3954,#REF!, 2,FALSE)</f>
        <v>#REF!</v>
      </c>
      <c r="BM3954" s="61" t="s">
        <v>8560</v>
      </c>
      <c r="BN3954" s="61" t="s">
        <v>2985</v>
      </c>
      <c r="BO3954" s="61" t="s">
        <v>7236</v>
      </c>
      <c r="BU3954" s="61" t="s">
        <v>8560</v>
      </c>
      <c r="BV3954" s="61" t="s">
        <v>2985</v>
      </c>
      <c r="BW3954" s="61" t="s">
        <v>7236</v>
      </c>
    </row>
    <row r="3955" spans="51:75">
      <c r="AY3955" s="89" t="e">
        <f>VLOOKUP(C3955,#REF!, 2,FALSE)</f>
        <v>#REF!</v>
      </c>
      <c r="BM3955" s="61" t="s">
        <v>8562</v>
      </c>
      <c r="BN3955" s="61" t="s">
        <v>2985</v>
      </c>
      <c r="BO3955" s="61" t="s">
        <v>4385</v>
      </c>
      <c r="BU3955" s="61" t="s">
        <v>8562</v>
      </c>
      <c r="BV3955" s="61" t="s">
        <v>2985</v>
      </c>
      <c r="BW3955" s="61" t="s">
        <v>4385</v>
      </c>
    </row>
    <row r="3956" spans="51:75">
      <c r="AY3956" s="89" t="e">
        <f>VLOOKUP(C3956,#REF!, 2,FALSE)</f>
        <v>#REF!</v>
      </c>
      <c r="BM3956" s="61" t="s">
        <v>8563</v>
      </c>
      <c r="BN3956" s="61" t="s">
        <v>2985</v>
      </c>
      <c r="BO3956" s="61" t="s">
        <v>5462</v>
      </c>
      <c r="BU3956" s="61" t="s">
        <v>8563</v>
      </c>
      <c r="BV3956" s="61" t="s">
        <v>2985</v>
      </c>
      <c r="BW3956" s="61" t="s">
        <v>5462</v>
      </c>
    </row>
    <row r="3957" spans="51:75">
      <c r="AY3957" s="89" t="e">
        <f>VLOOKUP(C3957,#REF!, 2,FALSE)</f>
        <v>#REF!</v>
      </c>
      <c r="BM3957" s="61" t="s">
        <v>8564</v>
      </c>
      <c r="BN3957" s="61" t="s">
        <v>2985</v>
      </c>
      <c r="BO3957" s="61" t="s">
        <v>1957</v>
      </c>
      <c r="BU3957" s="61" t="s">
        <v>8564</v>
      </c>
      <c r="BV3957" s="61" t="s">
        <v>2985</v>
      </c>
      <c r="BW3957" s="61" t="s">
        <v>1957</v>
      </c>
    </row>
    <row r="3958" spans="51:75">
      <c r="AY3958" s="89" t="e">
        <f>VLOOKUP(C3958,#REF!, 2,FALSE)</f>
        <v>#REF!</v>
      </c>
      <c r="BM3958" s="61" t="s">
        <v>8565</v>
      </c>
      <c r="BN3958" s="61" t="s">
        <v>925</v>
      </c>
      <c r="BO3958" s="61" t="s">
        <v>8566</v>
      </c>
      <c r="BU3958" s="61" t="s">
        <v>8565</v>
      </c>
      <c r="BV3958" s="61" t="s">
        <v>925</v>
      </c>
      <c r="BW3958" s="61" t="s">
        <v>8566</v>
      </c>
    </row>
    <row r="3959" spans="51:75">
      <c r="AY3959" s="89" t="e">
        <f>VLOOKUP(C3959,#REF!, 2,FALSE)</f>
        <v>#REF!</v>
      </c>
      <c r="BM3959" s="61" t="s">
        <v>8567</v>
      </c>
      <c r="BN3959" s="61" t="s">
        <v>2981</v>
      </c>
      <c r="BO3959" s="61" t="s">
        <v>2373</v>
      </c>
      <c r="BU3959" s="61" t="s">
        <v>8567</v>
      </c>
      <c r="BV3959" s="61" t="s">
        <v>2981</v>
      </c>
      <c r="BW3959" s="61" t="s">
        <v>2373</v>
      </c>
    </row>
    <row r="3960" spans="51:75">
      <c r="AY3960" s="89" t="e">
        <f>VLOOKUP(C3960,#REF!, 2,FALSE)</f>
        <v>#REF!</v>
      </c>
      <c r="BM3960" s="61" t="s">
        <v>8569</v>
      </c>
      <c r="BN3960" s="61" t="s">
        <v>623</v>
      </c>
      <c r="BO3960" s="61" t="s">
        <v>8570</v>
      </c>
      <c r="BU3960" s="61" t="s">
        <v>8569</v>
      </c>
      <c r="BV3960" s="61" t="s">
        <v>623</v>
      </c>
      <c r="BW3960" s="61" t="s">
        <v>8570</v>
      </c>
    </row>
    <row r="3961" spans="51:75">
      <c r="AY3961" s="89" t="e">
        <f>VLOOKUP(C3961,#REF!, 2,FALSE)</f>
        <v>#REF!</v>
      </c>
      <c r="BM3961" s="61" t="s">
        <v>8571</v>
      </c>
      <c r="BN3961" s="61" t="s">
        <v>2985</v>
      </c>
      <c r="BO3961" s="61" t="s">
        <v>8572</v>
      </c>
      <c r="BU3961" s="61" t="s">
        <v>8571</v>
      </c>
      <c r="BV3961" s="61" t="s">
        <v>2985</v>
      </c>
      <c r="BW3961" s="61" t="s">
        <v>8572</v>
      </c>
    </row>
    <row r="3962" spans="51:75">
      <c r="AY3962" s="89" t="e">
        <f>VLOOKUP(C3962,#REF!, 2,FALSE)</f>
        <v>#REF!</v>
      </c>
      <c r="BM3962" s="61" t="s">
        <v>8573</v>
      </c>
      <c r="BN3962" s="61" t="s">
        <v>2985</v>
      </c>
      <c r="BO3962" s="61" t="s">
        <v>6585</v>
      </c>
      <c r="BU3962" s="61" t="s">
        <v>8573</v>
      </c>
      <c r="BV3962" s="61" t="s">
        <v>2985</v>
      </c>
      <c r="BW3962" s="61" t="s">
        <v>6585</v>
      </c>
    </row>
    <row r="3963" spans="51:75">
      <c r="AY3963" s="89" t="e">
        <f>VLOOKUP(C3963,#REF!, 2,FALSE)</f>
        <v>#REF!</v>
      </c>
      <c r="BM3963" s="61" t="s">
        <v>8574</v>
      </c>
      <c r="BN3963" s="61" t="s">
        <v>641</v>
      </c>
      <c r="BO3963" s="61" t="s">
        <v>2985</v>
      </c>
      <c r="BU3963" s="61" t="s">
        <v>8574</v>
      </c>
      <c r="BV3963" s="61" t="s">
        <v>641</v>
      </c>
      <c r="BW3963" s="61" t="s">
        <v>2985</v>
      </c>
    </row>
    <row r="3964" spans="51:75">
      <c r="AY3964" s="89" t="e">
        <f>VLOOKUP(C3964,#REF!, 2,FALSE)</f>
        <v>#REF!</v>
      </c>
      <c r="BM3964" s="61" t="s">
        <v>8575</v>
      </c>
      <c r="BN3964" s="61" t="s">
        <v>2985</v>
      </c>
      <c r="BO3964" s="61" t="s">
        <v>2985</v>
      </c>
      <c r="BU3964" s="61" t="s">
        <v>8575</v>
      </c>
      <c r="BV3964" s="61" t="s">
        <v>2985</v>
      </c>
      <c r="BW3964" s="61" t="s">
        <v>2985</v>
      </c>
    </row>
    <row r="3965" spans="51:75">
      <c r="AY3965" s="89" t="e">
        <f>VLOOKUP(C3965,#REF!, 2,FALSE)</f>
        <v>#REF!</v>
      </c>
      <c r="BM3965" s="61" t="s">
        <v>8577</v>
      </c>
      <c r="BN3965" s="61" t="s">
        <v>773</v>
      </c>
      <c r="BO3965" s="61" t="s">
        <v>8578</v>
      </c>
      <c r="BU3965" s="61" t="s">
        <v>8577</v>
      </c>
      <c r="BV3965" s="61" t="s">
        <v>773</v>
      </c>
      <c r="BW3965" s="61" t="s">
        <v>8578</v>
      </c>
    </row>
    <row r="3966" spans="51:75">
      <c r="AY3966" s="89" t="e">
        <f>VLOOKUP(C3966,#REF!, 2,FALSE)</f>
        <v>#REF!</v>
      </c>
      <c r="BM3966" s="61" t="s">
        <v>8579</v>
      </c>
      <c r="BN3966" s="61" t="s">
        <v>785</v>
      </c>
      <c r="BO3966" s="61" t="s">
        <v>5666</v>
      </c>
      <c r="BU3966" s="61" t="s">
        <v>8579</v>
      </c>
      <c r="BV3966" s="61" t="s">
        <v>785</v>
      </c>
      <c r="BW3966" s="61" t="s">
        <v>5666</v>
      </c>
    </row>
    <row r="3967" spans="51:75">
      <c r="AY3967" s="89" t="e">
        <f>VLOOKUP(C3967,#REF!, 2,FALSE)</f>
        <v>#REF!</v>
      </c>
      <c r="BM3967" s="61" t="s">
        <v>8580</v>
      </c>
      <c r="BN3967" s="61" t="s">
        <v>782</v>
      </c>
      <c r="BO3967" s="61" t="s">
        <v>2985</v>
      </c>
      <c r="BU3967" s="61" t="s">
        <v>8580</v>
      </c>
      <c r="BV3967" s="61" t="s">
        <v>782</v>
      </c>
      <c r="BW3967" s="61" t="s">
        <v>2985</v>
      </c>
    </row>
    <row r="3968" spans="51:75">
      <c r="AY3968" s="89" t="e">
        <f>VLOOKUP(C3968,#REF!, 2,FALSE)</f>
        <v>#REF!</v>
      </c>
      <c r="BM3968" s="61" t="s">
        <v>8581</v>
      </c>
      <c r="BN3968" s="61" t="s">
        <v>780</v>
      </c>
      <c r="BO3968" s="61" t="s">
        <v>8583</v>
      </c>
      <c r="BU3968" s="61" t="s">
        <v>8581</v>
      </c>
      <c r="BV3968" s="61" t="s">
        <v>780</v>
      </c>
      <c r="BW3968" s="61" t="s">
        <v>8583</v>
      </c>
    </row>
    <row r="3969" spans="51:75">
      <c r="AY3969" s="89" t="e">
        <f>VLOOKUP(C3969,#REF!, 2,FALSE)</f>
        <v>#REF!</v>
      </c>
      <c r="BM3969" s="61" t="s">
        <v>8584</v>
      </c>
      <c r="BN3969" s="61" t="s">
        <v>812</v>
      </c>
      <c r="BO3969" s="61" t="s">
        <v>5765</v>
      </c>
      <c r="BU3969" s="61" t="s">
        <v>8584</v>
      </c>
      <c r="BV3969" s="61" t="s">
        <v>812</v>
      </c>
      <c r="BW3969" s="61" t="s">
        <v>5765</v>
      </c>
    </row>
    <row r="3970" spans="51:75">
      <c r="AY3970" s="89" t="e">
        <f>VLOOKUP(C3970,#REF!, 2,FALSE)</f>
        <v>#REF!</v>
      </c>
      <c r="BM3970" s="61" t="s">
        <v>8585</v>
      </c>
      <c r="BN3970" s="61" t="s">
        <v>619</v>
      </c>
      <c r="BO3970" s="61" t="s">
        <v>2985</v>
      </c>
      <c r="BU3970" s="61" t="s">
        <v>8585</v>
      </c>
      <c r="BV3970" s="61" t="s">
        <v>619</v>
      </c>
      <c r="BW3970" s="61" t="s">
        <v>2985</v>
      </c>
    </row>
    <row r="3971" spans="51:75">
      <c r="AY3971" s="89" t="e">
        <f>VLOOKUP(C3971,#REF!, 2,FALSE)</f>
        <v>#REF!</v>
      </c>
      <c r="BM3971" s="61" t="s">
        <v>8586</v>
      </c>
      <c r="BN3971" s="61" t="s">
        <v>668</v>
      </c>
      <c r="BO3971" s="61" t="s">
        <v>8587</v>
      </c>
      <c r="BU3971" s="61" t="s">
        <v>8586</v>
      </c>
      <c r="BV3971" s="61" t="s">
        <v>668</v>
      </c>
      <c r="BW3971" s="61" t="s">
        <v>8587</v>
      </c>
    </row>
    <row r="3972" spans="51:75">
      <c r="AY3972" s="89" t="e">
        <f>VLOOKUP(C3972,#REF!, 2,FALSE)</f>
        <v>#REF!</v>
      </c>
      <c r="BM3972" s="61" t="s">
        <v>8588</v>
      </c>
      <c r="BN3972" s="61" t="s">
        <v>789</v>
      </c>
      <c r="BO3972" s="61" t="s">
        <v>2985</v>
      </c>
      <c r="BU3972" s="61" t="s">
        <v>8588</v>
      </c>
      <c r="BV3972" s="61" t="s">
        <v>789</v>
      </c>
      <c r="BW3972" s="61" t="s">
        <v>2985</v>
      </c>
    </row>
    <row r="3973" spans="51:75">
      <c r="AY3973" s="89" t="e">
        <f>VLOOKUP(C3973,#REF!, 2,FALSE)</f>
        <v>#REF!</v>
      </c>
      <c r="BM3973" s="61" t="s">
        <v>8589</v>
      </c>
      <c r="BN3973" s="61" t="s">
        <v>804</v>
      </c>
      <c r="BO3973" s="61" t="s">
        <v>2985</v>
      </c>
      <c r="BU3973" s="61" t="s">
        <v>8589</v>
      </c>
      <c r="BV3973" s="61" t="s">
        <v>804</v>
      </c>
      <c r="BW3973" s="61" t="s">
        <v>2985</v>
      </c>
    </row>
    <row r="3974" spans="51:75">
      <c r="AY3974" s="89" t="e">
        <f>VLOOKUP(C3974,#REF!, 2,FALSE)</f>
        <v>#REF!</v>
      </c>
      <c r="BM3974" s="61" t="s">
        <v>8591</v>
      </c>
      <c r="BN3974" s="61" t="s">
        <v>3007</v>
      </c>
      <c r="BO3974" s="61" t="s">
        <v>4338</v>
      </c>
      <c r="BU3974" s="61" t="s">
        <v>8591</v>
      </c>
      <c r="BV3974" s="61" t="s">
        <v>3007</v>
      </c>
      <c r="BW3974" s="61" t="s">
        <v>4338</v>
      </c>
    </row>
    <row r="3975" spans="51:75">
      <c r="AY3975" s="89" t="e">
        <f>VLOOKUP(C3975,#REF!, 2,FALSE)</f>
        <v>#REF!</v>
      </c>
      <c r="BM3975" s="61" t="s">
        <v>1473</v>
      </c>
      <c r="BN3975" s="61" t="s">
        <v>2985</v>
      </c>
      <c r="BO3975" s="61" t="s">
        <v>8592</v>
      </c>
      <c r="BU3975" s="61" t="s">
        <v>1473</v>
      </c>
      <c r="BV3975" s="61" t="s">
        <v>2985</v>
      </c>
      <c r="BW3975" s="61" t="s">
        <v>8592</v>
      </c>
    </row>
    <row r="3976" spans="51:75">
      <c r="AY3976" s="89" t="e">
        <f>VLOOKUP(C3976,#REF!, 2,FALSE)</f>
        <v>#REF!</v>
      </c>
      <c r="BM3976" s="61" t="s">
        <v>8593</v>
      </c>
      <c r="BN3976" s="61" t="s">
        <v>2985</v>
      </c>
      <c r="BO3976" s="61" t="s">
        <v>8594</v>
      </c>
      <c r="BU3976" s="61" t="s">
        <v>8593</v>
      </c>
      <c r="BV3976" s="61" t="s">
        <v>2985</v>
      </c>
      <c r="BW3976" s="61" t="s">
        <v>8594</v>
      </c>
    </row>
    <row r="3977" spans="51:75">
      <c r="AY3977" s="89" t="e">
        <f>VLOOKUP(C3977,#REF!, 2,FALSE)</f>
        <v>#REF!</v>
      </c>
      <c r="BM3977" s="61" t="s">
        <v>8595</v>
      </c>
      <c r="BN3977" s="61" t="s">
        <v>621</v>
      </c>
      <c r="BO3977" s="61" t="s">
        <v>3134</v>
      </c>
      <c r="BU3977" s="61" t="s">
        <v>8595</v>
      </c>
      <c r="BV3977" s="61" t="s">
        <v>621</v>
      </c>
      <c r="BW3977" s="61" t="s">
        <v>3134</v>
      </c>
    </row>
    <row r="3978" spans="51:75">
      <c r="AY3978" s="89" t="e">
        <f>VLOOKUP(C3978,#REF!, 2,FALSE)</f>
        <v>#REF!</v>
      </c>
      <c r="BM3978" s="61" t="s">
        <v>8597</v>
      </c>
      <c r="BN3978" s="61" t="s">
        <v>789</v>
      </c>
      <c r="BO3978" s="61" t="s">
        <v>8598</v>
      </c>
      <c r="BU3978" s="61" t="s">
        <v>8597</v>
      </c>
      <c r="BV3978" s="61" t="s">
        <v>789</v>
      </c>
      <c r="BW3978" s="61" t="s">
        <v>8598</v>
      </c>
    </row>
    <row r="3979" spans="51:75">
      <c r="AY3979" s="89" t="e">
        <f>VLOOKUP(C3979,#REF!, 2,FALSE)</f>
        <v>#REF!</v>
      </c>
      <c r="BM3979" s="61" t="s">
        <v>8599</v>
      </c>
      <c r="BN3979" s="61" t="s">
        <v>777</v>
      </c>
      <c r="BO3979" s="61" t="s">
        <v>1667</v>
      </c>
      <c r="BU3979" s="61" t="s">
        <v>8599</v>
      </c>
      <c r="BV3979" s="61" t="s">
        <v>777</v>
      </c>
      <c r="BW3979" s="61" t="s">
        <v>1667</v>
      </c>
    </row>
    <row r="3980" spans="51:75">
      <c r="AY3980" s="89" t="e">
        <f>VLOOKUP(C3980,#REF!, 2,FALSE)</f>
        <v>#REF!</v>
      </c>
      <c r="BM3980" s="61" t="s">
        <v>8600</v>
      </c>
      <c r="BN3980" s="61" t="s">
        <v>2981</v>
      </c>
      <c r="BO3980" s="61" t="s">
        <v>8601</v>
      </c>
      <c r="BU3980" s="61" t="s">
        <v>8600</v>
      </c>
      <c r="BV3980" s="61" t="s">
        <v>2981</v>
      </c>
      <c r="BW3980" s="61" t="s">
        <v>8601</v>
      </c>
    </row>
    <row r="3981" spans="51:75">
      <c r="AY3981" s="89" t="e">
        <f>VLOOKUP(C3981,#REF!, 2,FALSE)</f>
        <v>#REF!</v>
      </c>
      <c r="BM3981" s="61" t="s">
        <v>8602</v>
      </c>
      <c r="BN3981" s="61" t="s">
        <v>668</v>
      </c>
      <c r="BO3981" s="61" t="s">
        <v>1778</v>
      </c>
      <c r="BU3981" s="61" t="s">
        <v>8602</v>
      </c>
      <c r="BV3981" s="61" t="s">
        <v>668</v>
      </c>
      <c r="BW3981" s="61" t="s">
        <v>1778</v>
      </c>
    </row>
    <row r="3982" spans="51:75">
      <c r="AY3982" s="89" t="e">
        <f>VLOOKUP(C3982,#REF!, 2,FALSE)</f>
        <v>#REF!</v>
      </c>
      <c r="BM3982" s="61" t="s">
        <v>8603</v>
      </c>
      <c r="BN3982" s="61" t="s">
        <v>789</v>
      </c>
      <c r="BO3982" s="61" t="s">
        <v>8604</v>
      </c>
      <c r="BU3982" s="61" t="s">
        <v>8603</v>
      </c>
      <c r="BV3982" s="61" t="s">
        <v>789</v>
      </c>
      <c r="BW3982" s="61" t="s">
        <v>8604</v>
      </c>
    </row>
    <row r="3983" spans="51:75">
      <c r="AY3983" s="89" t="e">
        <f>VLOOKUP(C3983,#REF!, 2,FALSE)</f>
        <v>#REF!</v>
      </c>
      <c r="BM3983" s="61" t="s">
        <v>8605</v>
      </c>
      <c r="BN3983" s="61" t="s">
        <v>668</v>
      </c>
      <c r="BO3983" s="61" t="s">
        <v>3805</v>
      </c>
      <c r="BU3983" s="61" t="s">
        <v>8605</v>
      </c>
      <c r="BV3983" s="61" t="s">
        <v>668</v>
      </c>
      <c r="BW3983" s="61" t="s">
        <v>3805</v>
      </c>
    </row>
    <row r="3984" spans="51:75">
      <c r="AY3984" s="89" t="e">
        <f>VLOOKUP(C3984,#REF!, 2,FALSE)</f>
        <v>#REF!</v>
      </c>
      <c r="BM3984" s="61" t="s">
        <v>8606</v>
      </c>
      <c r="BN3984" s="61" t="s">
        <v>3007</v>
      </c>
      <c r="BO3984" s="61" t="s">
        <v>1778</v>
      </c>
      <c r="BU3984" s="61" t="s">
        <v>8606</v>
      </c>
      <c r="BV3984" s="61" t="s">
        <v>3007</v>
      </c>
      <c r="BW3984" s="61" t="s">
        <v>1778</v>
      </c>
    </row>
    <row r="3985" spans="51:75">
      <c r="AY3985" s="89" t="e">
        <f>VLOOKUP(C3985,#REF!, 2,FALSE)</f>
        <v>#REF!</v>
      </c>
      <c r="BM3985" s="61" t="s">
        <v>8607</v>
      </c>
      <c r="BN3985" s="61" t="s">
        <v>854</v>
      </c>
      <c r="BO3985" s="61" t="s">
        <v>8608</v>
      </c>
      <c r="BU3985" s="61" t="s">
        <v>8607</v>
      </c>
      <c r="BV3985" s="61" t="s">
        <v>854</v>
      </c>
      <c r="BW3985" s="61" t="s">
        <v>8608</v>
      </c>
    </row>
    <row r="3986" spans="51:75">
      <c r="AY3986" s="89" t="e">
        <f>VLOOKUP(C3986,#REF!, 2,FALSE)</f>
        <v>#REF!</v>
      </c>
      <c r="BM3986" s="61" t="s">
        <v>8609</v>
      </c>
      <c r="BN3986" s="61" t="s">
        <v>782</v>
      </c>
      <c r="BO3986" s="61" t="s">
        <v>1860</v>
      </c>
      <c r="BU3986" s="61" t="s">
        <v>8609</v>
      </c>
      <c r="BV3986" s="61" t="s">
        <v>782</v>
      </c>
      <c r="BW3986" s="61" t="s">
        <v>1860</v>
      </c>
    </row>
    <row r="3987" spans="51:75">
      <c r="AY3987" s="89" t="e">
        <f>VLOOKUP(C3987,#REF!, 2,FALSE)</f>
        <v>#REF!</v>
      </c>
      <c r="BM3987" s="61" t="s">
        <v>1474</v>
      </c>
      <c r="BN3987" s="61" t="s">
        <v>812</v>
      </c>
      <c r="BO3987" s="61" t="s">
        <v>8610</v>
      </c>
      <c r="BU3987" s="61" t="s">
        <v>1474</v>
      </c>
      <c r="BV3987" s="61" t="s">
        <v>812</v>
      </c>
      <c r="BW3987" s="61" t="s">
        <v>8610</v>
      </c>
    </row>
    <row r="3988" spans="51:75">
      <c r="AY3988" s="89" t="e">
        <f>VLOOKUP(C3988,#REF!, 2,FALSE)</f>
        <v>#REF!</v>
      </c>
      <c r="BM3988" s="61" t="s">
        <v>8611</v>
      </c>
      <c r="BN3988" s="61" t="s">
        <v>618</v>
      </c>
      <c r="BO3988" s="61" t="s">
        <v>2985</v>
      </c>
      <c r="BU3988" s="61" t="s">
        <v>8611</v>
      </c>
      <c r="BV3988" s="61" t="s">
        <v>618</v>
      </c>
      <c r="BW3988" s="61" t="s">
        <v>2985</v>
      </c>
    </row>
    <row r="3989" spans="51:75">
      <c r="AY3989" s="89" t="e">
        <f>VLOOKUP(C3989,#REF!, 2,FALSE)</f>
        <v>#REF!</v>
      </c>
      <c r="BM3989" s="61" t="s">
        <v>1475</v>
      </c>
      <c r="BN3989" s="61" t="s">
        <v>668</v>
      </c>
      <c r="BO3989" s="61" t="s">
        <v>661</v>
      </c>
      <c r="BU3989" s="61" t="s">
        <v>1475</v>
      </c>
      <c r="BV3989" s="61" t="s">
        <v>668</v>
      </c>
      <c r="BW3989" s="61" t="s">
        <v>661</v>
      </c>
    </row>
    <row r="3990" spans="51:75">
      <c r="AY3990" s="89" t="e">
        <f>VLOOKUP(C3990,#REF!, 2,FALSE)</f>
        <v>#REF!</v>
      </c>
      <c r="BM3990" s="61" t="s">
        <v>8612</v>
      </c>
      <c r="BN3990" s="61" t="s">
        <v>854</v>
      </c>
      <c r="BO3990" s="61" t="s">
        <v>6312</v>
      </c>
      <c r="BU3990" s="61" t="s">
        <v>8612</v>
      </c>
      <c r="BV3990" s="61" t="s">
        <v>854</v>
      </c>
      <c r="BW3990" s="61" t="s">
        <v>6312</v>
      </c>
    </row>
    <row r="3991" spans="51:75">
      <c r="AY3991" s="89" t="e">
        <f>VLOOKUP(C3991,#REF!, 2,FALSE)</f>
        <v>#REF!</v>
      </c>
      <c r="BM3991" s="61" t="s">
        <v>1476</v>
      </c>
      <c r="BN3991" s="61" t="s">
        <v>738</v>
      </c>
      <c r="BO3991" s="61" t="s">
        <v>8613</v>
      </c>
      <c r="BU3991" s="61" t="s">
        <v>1476</v>
      </c>
      <c r="BV3991" s="61" t="s">
        <v>738</v>
      </c>
      <c r="BW3991" s="61" t="s">
        <v>8613</v>
      </c>
    </row>
    <row r="3992" spans="51:75">
      <c r="AY3992" s="89" t="e">
        <f>VLOOKUP(C3992,#REF!, 2,FALSE)</f>
        <v>#REF!</v>
      </c>
      <c r="BM3992" s="61" t="s">
        <v>8614</v>
      </c>
      <c r="BN3992" s="61" t="s">
        <v>705</v>
      </c>
      <c r="BO3992" s="61" t="s">
        <v>5534</v>
      </c>
      <c r="BU3992" s="61" t="s">
        <v>8614</v>
      </c>
      <c r="BV3992" s="61" t="s">
        <v>705</v>
      </c>
      <c r="BW3992" s="61" t="s">
        <v>5534</v>
      </c>
    </row>
    <row r="3993" spans="51:75">
      <c r="AY3993" s="89" t="e">
        <f>VLOOKUP(C3993,#REF!, 2,FALSE)</f>
        <v>#REF!</v>
      </c>
      <c r="BM3993" s="61" t="s">
        <v>8615</v>
      </c>
      <c r="BN3993" s="61" t="s">
        <v>707</v>
      </c>
      <c r="BO3993" s="61" t="s">
        <v>8616</v>
      </c>
      <c r="BU3993" s="61" t="s">
        <v>8615</v>
      </c>
      <c r="BV3993" s="61" t="s">
        <v>707</v>
      </c>
      <c r="BW3993" s="61" t="s">
        <v>8616</v>
      </c>
    </row>
    <row r="3994" spans="51:75">
      <c r="AY3994" s="89" t="e">
        <f>VLOOKUP(C3994,#REF!, 2,FALSE)</f>
        <v>#REF!</v>
      </c>
      <c r="BM3994" s="61" t="s">
        <v>1477</v>
      </c>
      <c r="BN3994" s="61" t="s">
        <v>785</v>
      </c>
      <c r="BO3994" s="61" t="s">
        <v>8617</v>
      </c>
      <c r="BU3994" s="61" t="s">
        <v>1477</v>
      </c>
      <c r="BV3994" s="61" t="s">
        <v>785</v>
      </c>
      <c r="BW3994" s="61" t="s">
        <v>8617</v>
      </c>
    </row>
    <row r="3995" spans="51:75">
      <c r="AY3995" s="89" t="e">
        <f>VLOOKUP(C3995,#REF!, 2,FALSE)</f>
        <v>#REF!</v>
      </c>
      <c r="BM3995" s="61" t="s">
        <v>8618</v>
      </c>
      <c r="BN3995" s="61" t="s">
        <v>638</v>
      </c>
      <c r="BO3995" s="61" t="s">
        <v>8619</v>
      </c>
      <c r="BU3995" s="61" t="s">
        <v>8618</v>
      </c>
      <c r="BV3995" s="61" t="s">
        <v>638</v>
      </c>
      <c r="BW3995" s="61" t="s">
        <v>8619</v>
      </c>
    </row>
    <row r="3996" spans="51:75">
      <c r="AY3996" s="89" t="e">
        <f>VLOOKUP(C3996,#REF!, 2,FALSE)</f>
        <v>#REF!</v>
      </c>
      <c r="BM3996" s="61" t="s">
        <v>8620</v>
      </c>
      <c r="BN3996" s="61" t="s">
        <v>3004</v>
      </c>
      <c r="BO3996" s="61" t="s">
        <v>8621</v>
      </c>
      <c r="BU3996" s="61" t="s">
        <v>8620</v>
      </c>
      <c r="BV3996" s="61" t="s">
        <v>3004</v>
      </c>
      <c r="BW3996" s="61" t="s">
        <v>8621</v>
      </c>
    </row>
    <row r="3997" spans="51:75">
      <c r="AY3997" s="89" t="e">
        <f>VLOOKUP(C3997,#REF!, 2,FALSE)</f>
        <v>#REF!</v>
      </c>
      <c r="BM3997" s="61" t="s">
        <v>8622</v>
      </c>
      <c r="BN3997" s="61" t="s">
        <v>3254</v>
      </c>
      <c r="BO3997" s="61" t="s">
        <v>3258</v>
      </c>
      <c r="BU3997" s="61" t="s">
        <v>8622</v>
      </c>
      <c r="BV3997" s="61" t="s">
        <v>3254</v>
      </c>
      <c r="BW3997" s="61" t="s">
        <v>3258</v>
      </c>
    </row>
    <row r="3998" spans="51:75">
      <c r="AY3998" s="89" t="e">
        <f>VLOOKUP(C3998,#REF!, 2,FALSE)</f>
        <v>#REF!</v>
      </c>
      <c r="BM3998" s="61" t="s">
        <v>1478</v>
      </c>
      <c r="BN3998" s="61" t="s">
        <v>657</v>
      </c>
      <c r="BO3998" s="61" t="s">
        <v>8623</v>
      </c>
      <c r="BU3998" s="61" t="s">
        <v>1478</v>
      </c>
      <c r="BV3998" s="61" t="s">
        <v>657</v>
      </c>
      <c r="BW3998" s="61" t="s">
        <v>8623</v>
      </c>
    </row>
    <row r="3999" spans="51:75">
      <c r="AY3999" s="89" t="e">
        <f>VLOOKUP(C3999,#REF!, 2,FALSE)</f>
        <v>#REF!</v>
      </c>
      <c r="BM3999" s="61" t="s">
        <v>8624</v>
      </c>
      <c r="BN3999" s="61" t="s">
        <v>8625</v>
      </c>
      <c r="BO3999" s="61" t="s">
        <v>8626</v>
      </c>
      <c r="BU3999" s="61" t="s">
        <v>8624</v>
      </c>
      <c r="BV3999" s="61" t="s">
        <v>8625</v>
      </c>
      <c r="BW3999" s="61" t="s">
        <v>8626</v>
      </c>
    </row>
    <row r="4000" spans="51:75">
      <c r="AY4000" s="89" t="e">
        <f>VLOOKUP(C4000,#REF!, 2,FALSE)</f>
        <v>#REF!</v>
      </c>
      <c r="BM4000" s="61" t="s">
        <v>8627</v>
      </c>
      <c r="BN4000" s="61" t="s">
        <v>2985</v>
      </c>
      <c r="BO4000" s="61" t="s">
        <v>2555</v>
      </c>
      <c r="BU4000" s="61" t="s">
        <v>8627</v>
      </c>
      <c r="BV4000" s="61" t="s">
        <v>2985</v>
      </c>
      <c r="BW4000" s="61" t="s">
        <v>2555</v>
      </c>
    </row>
    <row r="4001" spans="51:75">
      <c r="AY4001" s="89" t="e">
        <f>VLOOKUP(C4001,#REF!, 2,FALSE)</f>
        <v>#REF!</v>
      </c>
      <c r="BM4001" s="61" t="s">
        <v>8628</v>
      </c>
      <c r="BN4001" s="61" t="s">
        <v>812</v>
      </c>
      <c r="BO4001" s="61" t="s">
        <v>2985</v>
      </c>
      <c r="BU4001" s="61" t="s">
        <v>8628</v>
      </c>
      <c r="BV4001" s="61" t="s">
        <v>812</v>
      </c>
      <c r="BW4001" s="61" t="s">
        <v>2985</v>
      </c>
    </row>
    <row r="4002" spans="51:75">
      <c r="AY4002" s="89" t="e">
        <f>VLOOKUP(C4002,#REF!, 2,FALSE)</f>
        <v>#REF!</v>
      </c>
      <c r="BM4002" s="61" t="s">
        <v>8629</v>
      </c>
      <c r="BN4002" s="61" t="s">
        <v>2981</v>
      </c>
      <c r="BO4002" s="61" t="s">
        <v>2985</v>
      </c>
      <c r="BU4002" s="61" t="s">
        <v>8629</v>
      </c>
      <c r="BV4002" s="61" t="s">
        <v>2981</v>
      </c>
      <c r="BW4002" s="61" t="s">
        <v>2985</v>
      </c>
    </row>
    <row r="4003" spans="51:75">
      <c r="AY4003" s="89" t="e">
        <f>VLOOKUP(C4003,#REF!, 2,FALSE)</f>
        <v>#REF!</v>
      </c>
      <c r="BM4003" s="61" t="s">
        <v>8630</v>
      </c>
      <c r="BN4003" s="61" t="s">
        <v>805</v>
      </c>
      <c r="BO4003" s="61" t="s">
        <v>2985</v>
      </c>
      <c r="BU4003" s="61" t="s">
        <v>8630</v>
      </c>
      <c r="BV4003" s="61" t="s">
        <v>805</v>
      </c>
      <c r="BW4003" s="61" t="s">
        <v>2985</v>
      </c>
    </row>
    <row r="4004" spans="51:75">
      <c r="AY4004" s="89" t="e">
        <f>VLOOKUP(C4004,#REF!, 2,FALSE)</f>
        <v>#REF!</v>
      </c>
      <c r="BM4004" s="61" t="s">
        <v>8631</v>
      </c>
      <c r="BN4004" s="61" t="s">
        <v>738</v>
      </c>
      <c r="BO4004" s="61" t="s">
        <v>8632</v>
      </c>
      <c r="BU4004" s="61" t="s">
        <v>8631</v>
      </c>
      <c r="BV4004" s="61" t="s">
        <v>738</v>
      </c>
      <c r="BW4004" s="61" t="s">
        <v>8632</v>
      </c>
    </row>
    <row r="4005" spans="51:75">
      <c r="AY4005" s="89" t="e">
        <f>VLOOKUP(C4005,#REF!, 2,FALSE)</f>
        <v>#REF!</v>
      </c>
      <c r="BM4005" s="61" t="s">
        <v>8633</v>
      </c>
      <c r="BN4005" s="61" t="s">
        <v>3254</v>
      </c>
      <c r="BO4005" s="61" t="s">
        <v>7244</v>
      </c>
      <c r="BU4005" s="61" t="s">
        <v>8633</v>
      </c>
      <c r="BV4005" s="61" t="s">
        <v>3254</v>
      </c>
      <c r="BW4005" s="61" t="s">
        <v>7244</v>
      </c>
    </row>
    <row r="4006" spans="51:75">
      <c r="AY4006" s="89" t="e">
        <f>VLOOKUP(C4006,#REF!, 2,FALSE)</f>
        <v>#REF!</v>
      </c>
      <c r="BM4006" s="61" t="s">
        <v>484</v>
      </c>
      <c r="BN4006" s="61" t="s">
        <v>660</v>
      </c>
      <c r="BO4006" s="61" t="s">
        <v>2985</v>
      </c>
      <c r="BU4006" s="61" t="s">
        <v>484</v>
      </c>
      <c r="BV4006" s="61" t="s">
        <v>660</v>
      </c>
      <c r="BW4006" s="61" t="s">
        <v>2985</v>
      </c>
    </row>
    <row r="4007" spans="51:75">
      <c r="AY4007" s="89" t="e">
        <f>VLOOKUP(C4007,#REF!, 2,FALSE)</f>
        <v>#REF!</v>
      </c>
      <c r="BM4007" s="61" t="s">
        <v>8634</v>
      </c>
      <c r="BN4007" s="61" t="s">
        <v>2981</v>
      </c>
      <c r="BO4007" s="61" t="s">
        <v>2985</v>
      </c>
      <c r="BU4007" s="61" t="s">
        <v>8634</v>
      </c>
      <c r="BV4007" s="61" t="s">
        <v>2981</v>
      </c>
      <c r="BW4007" s="61" t="s">
        <v>2985</v>
      </c>
    </row>
    <row r="4008" spans="51:75">
      <c r="AY4008" s="89" t="e">
        <f>VLOOKUP(C4008,#REF!, 2,FALSE)</f>
        <v>#REF!</v>
      </c>
      <c r="BM4008" s="61" t="s">
        <v>8635</v>
      </c>
      <c r="BN4008" s="61" t="s">
        <v>668</v>
      </c>
      <c r="BO4008" s="61" t="s">
        <v>2985</v>
      </c>
      <c r="BU4008" s="61" t="s">
        <v>8635</v>
      </c>
      <c r="BV4008" s="61" t="s">
        <v>668</v>
      </c>
      <c r="BW4008" s="61" t="s">
        <v>2985</v>
      </c>
    </row>
    <row r="4009" spans="51:75">
      <c r="AY4009" s="89" t="e">
        <f>VLOOKUP(C4009,#REF!, 2,FALSE)</f>
        <v>#REF!</v>
      </c>
      <c r="BM4009" s="61" t="s">
        <v>8636</v>
      </c>
      <c r="BN4009" s="61" t="s">
        <v>2981</v>
      </c>
      <c r="BO4009" s="61" t="s">
        <v>2985</v>
      </c>
      <c r="BU4009" s="61" t="s">
        <v>8636</v>
      </c>
      <c r="BV4009" s="61" t="s">
        <v>2981</v>
      </c>
      <c r="BW4009" s="61" t="s">
        <v>2985</v>
      </c>
    </row>
    <row r="4010" spans="51:75">
      <c r="AY4010" s="89" t="e">
        <f>VLOOKUP(C4010,#REF!, 2,FALSE)</f>
        <v>#REF!</v>
      </c>
      <c r="BM4010" s="61" t="s">
        <v>8637</v>
      </c>
      <c r="BN4010" s="61" t="s">
        <v>2981</v>
      </c>
      <c r="BO4010" s="61" t="s">
        <v>2985</v>
      </c>
      <c r="BU4010" s="61" t="s">
        <v>8637</v>
      </c>
      <c r="BV4010" s="61" t="s">
        <v>2981</v>
      </c>
      <c r="BW4010" s="61" t="s">
        <v>2985</v>
      </c>
    </row>
    <row r="4011" spans="51:75">
      <c r="AY4011" s="89" t="e">
        <f>VLOOKUP(C4011,#REF!, 2,FALSE)</f>
        <v>#REF!</v>
      </c>
      <c r="BM4011" s="61" t="s">
        <v>8640</v>
      </c>
      <c r="BN4011" s="61" t="s">
        <v>2981</v>
      </c>
      <c r="BO4011" s="61" t="s">
        <v>2985</v>
      </c>
      <c r="BU4011" s="61" t="s">
        <v>8640</v>
      </c>
      <c r="BV4011" s="61" t="s">
        <v>2981</v>
      </c>
      <c r="BW4011" s="61" t="s">
        <v>2985</v>
      </c>
    </row>
    <row r="4012" spans="51:75">
      <c r="AY4012" s="89" t="e">
        <f>VLOOKUP(C4012,#REF!, 2,FALSE)</f>
        <v>#REF!</v>
      </c>
      <c r="BM4012" s="61" t="s">
        <v>8642</v>
      </c>
      <c r="BN4012" s="61" t="s">
        <v>812</v>
      </c>
      <c r="BO4012" s="61" t="s">
        <v>2985</v>
      </c>
      <c r="BU4012" s="61" t="s">
        <v>8642</v>
      </c>
      <c r="BV4012" s="61" t="s">
        <v>812</v>
      </c>
      <c r="BW4012" s="61" t="s">
        <v>2985</v>
      </c>
    </row>
    <row r="4013" spans="51:75">
      <c r="AY4013" s="89" t="e">
        <f>VLOOKUP(C4013,#REF!, 2,FALSE)</f>
        <v>#REF!</v>
      </c>
      <c r="BM4013" s="61" t="s">
        <v>1479</v>
      </c>
      <c r="BN4013" s="61" t="s">
        <v>663</v>
      </c>
      <c r="BO4013" s="61" t="s">
        <v>8643</v>
      </c>
      <c r="BU4013" s="61" t="s">
        <v>1479</v>
      </c>
      <c r="BV4013" s="61" t="s">
        <v>663</v>
      </c>
      <c r="BW4013" s="61" t="s">
        <v>8643</v>
      </c>
    </row>
    <row r="4014" spans="51:75">
      <c r="AY4014" s="89" t="e">
        <f>VLOOKUP(C4014,#REF!, 2,FALSE)</f>
        <v>#REF!</v>
      </c>
      <c r="BM4014" s="61" t="s">
        <v>8644</v>
      </c>
      <c r="BN4014" s="61" t="s">
        <v>773</v>
      </c>
      <c r="BO4014" s="61" t="s">
        <v>8645</v>
      </c>
      <c r="BU4014" s="61" t="s">
        <v>8644</v>
      </c>
      <c r="BV4014" s="61" t="s">
        <v>773</v>
      </c>
      <c r="BW4014" s="61" t="s">
        <v>8645</v>
      </c>
    </row>
    <row r="4015" spans="51:75">
      <c r="AY4015" s="89" t="e">
        <f>VLOOKUP(C4015,#REF!, 2,FALSE)</f>
        <v>#REF!</v>
      </c>
      <c r="BM4015" s="61" t="s">
        <v>8646</v>
      </c>
      <c r="BN4015" s="61" t="s">
        <v>773</v>
      </c>
      <c r="BO4015" s="61" t="s">
        <v>8647</v>
      </c>
      <c r="BU4015" s="61" t="s">
        <v>8646</v>
      </c>
      <c r="BV4015" s="61" t="s">
        <v>773</v>
      </c>
      <c r="BW4015" s="61" t="s">
        <v>8647</v>
      </c>
    </row>
    <row r="4016" spans="51:75">
      <c r="AY4016" s="89" t="e">
        <f>VLOOKUP(C4016,#REF!, 2,FALSE)</f>
        <v>#REF!</v>
      </c>
      <c r="BM4016" s="61" t="s">
        <v>8648</v>
      </c>
      <c r="BN4016" s="61" t="s">
        <v>1269</v>
      </c>
      <c r="BO4016" s="61" t="s">
        <v>8649</v>
      </c>
      <c r="BU4016" s="61" t="s">
        <v>8648</v>
      </c>
      <c r="BV4016" s="61" t="s">
        <v>1269</v>
      </c>
      <c r="BW4016" s="61" t="s">
        <v>8649</v>
      </c>
    </row>
    <row r="4017" spans="51:75">
      <c r="AY4017" s="89" t="e">
        <f>VLOOKUP(C4017,#REF!, 2,FALSE)</f>
        <v>#REF!</v>
      </c>
      <c r="BM4017" s="61" t="s">
        <v>8650</v>
      </c>
      <c r="BN4017" s="61" t="s">
        <v>738</v>
      </c>
      <c r="BO4017" s="61" t="s">
        <v>2985</v>
      </c>
      <c r="BU4017" s="61" t="s">
        <v>8650</v>
      </c>
      <c r="BV4017" s="61" t="s">
        <v>738</v>
      </c>
      <c r="BW4017" s="61" t="s">
        <v>2985</v>
      </c>
    </row>
    <row r="4018" spans="51:75">
      <c r="AY4018" s="89" t="e">
        <f>VLOOKUP(C4018,#REF!, 2,FALSE)</f>
        <v>#REF!</v>
      </c>
      <c r="BM4018" s="61" t="s">
        <v>8652</v>
      </c>
      <c r="BN4018" s="61" t="s">
        <v>3004</v>
      </c>
      <c r="BO4018" s="61" t="s">
        <v>2985</v>
      </c>
      <c r="BU4018" s="61" t="s">
        <v>8652</v>
      </c>
      <c r="BV4018" s="61" t="s">
        <v>3004</v>
      </c>
      <c r="BW4018" s="61" t="s">
        <v>2985</v>
      </c>
    </row>
    <row r="4019" spans="51:75">
      <c r="AY4019" s="89" t="e">
        <f>VLOOKUP(C4019,#REF!, 2,FALSE)</f>
        <v>#REF!</v>
      </c>
      <c r="BM4019" s="61" t="s">
        <v>8653</v>
      </c>
      <c r="BN4019" s="61" t="s">
        <v>1015</v>
      </c>
      <c r="BO4019" s="61" t="s">
        <v>2985</v>
      </c>
      <c r="BU4019" s="61" t="s">
        <v>8653</v>
      </c>
      <c r="BV4019" s="61" t="s">
        <v>1015</v>
      </c>
      <c r="BW4019" s="61" t="s">
        <v>2985</v>
      </c>
    </row>
    <row r="4020" spans="51:75">
      <c r="AY4020" s="89" t="e">
        <f>VLOOKUP(C4020,#REF!, 2,FALSE)</f>
        <v>#REF!</v>
      </c>
      <c r="BM4020" s="61" t="s">
        <v>1480</v>
      </c>
      <c r="BN4020" s="61" t="s">
        <v>733</v>
      </c>
      <c r="BO4020" s="61" t="s">
        <v>2985</v>
      </c>
      <c r="BU4020" s="61" t="s">
        <v>1480</v>
      </c>
      <c r="BV4020" s="61" t="s">
        <v>733</v>
      </c>
      <c r="BW4020" s="61" t="s">
        <v>2985</v>
      </c>
    </row>
    <row r="4021" spans="51:75">
      <c r="AY4021" s="89" t="e">
        <f>VLOOKUP(C4021,#REF!, 2,FALSE)</f>
        <v>#REF!</v>
      </c>
      <c r="BM4021" s="61" t="s">
        <v>8654</v>
      </c>
      <c r="BN4021" s="61" t="s">
        <v>3004</v>
      </c>
      <c r="BO4021" s="61" t="s">
        <v>4384</v>
      </c>
      <c r="BU4021" s="61" t="s">
        <v>8654</v>
      </c>
      <c r="BV4021" s="61" t="s">
        <v>3004</v>
      </c>
      <c r="BW4021" s="61" t="s">
        <v>4384</v>
      </c>
    </row>
    <row r="4022" spans="51:75">
      <c r="AY4022" s="89" t="e">
        <f>VLOOKUP(C4022,#REF!, 2,FALSE)</f>
        <v>#REF!</v>
      </c>
      <c r="BM4022" s="61" t="s">
        <v>8657</v>
      </c>
      <c r="BN4022" s="61" t="s">
        <v>641</v>
      </c>
      <c r="BO4022" s="61" t="s">
        <v>8659</v>
      </c>
      <c r="BU4022" s="61" t="s">
        <v>8657</v>
      </c>
      <c r="BV4022" s="61" t="s">
        <v>641</v>
      </c>
      <c r="BW4022" s="61" t="s">
        <v>8659</v>
      </c>
    </row>
    <row r="4023" spans="51:75">
      <c r="AY4023" s="89" t="e">
        <f>VLOOKUP(C4023,#REF!, 2,FALSE)</f>
        <v>#REF!</v>
      </c>
      <c r="BM4023" s="61" t="s">
        <v>8660</v>
      </c>
      <c r="BN4023" s="61" t="s">
        <v>789</v>
      </c>
      <c r="BO4023" s="61" t="s">
        <v>8661</v>
      </c>
      <c r="BU4023" s="61" t="s">
        <v>8660</v>
      </c>
      <c r="BV4023" s="61" t="s">
        <v>789</v>
      </c>
      <c r="BW4023" s="61" t="s">
        <v>8661</v>
      </c>
    </row>
    <row r="4024" spans="51:75">
      <c r="AY4024" s="89" t="e">
        <f>VLOOKUP(C4024,#REF!, 2,FALSE)</f>
        <v>#REF!</v>
      </c>
      <c r="BM4024" s="61" t="s">
        <v>8662</v>
      </c>
      <c r="BN4024" s="61" t="s">
        <v>780</v>
      </c>
      <c r="BO4024" s="61" t="s">
        <v>2985</v>
      </c>
      <c r="BU4024" s="61" t="s">
        <v>8662</v>
      </c>
      <c r="BV4024" s="61" t="s">
        <v>780</v>
      </c>
      <c r="BW4024" s="61" t="s">
        <v>2985</v>
      </c>
    </row>
    <row r="4025" spans="51:75">
      <c r="AY4025" s="89" t="e">
        <f>VLOOKUP(C4025,#REF!, 2,FALSE)</f>
        <v>#REF!</v>
      </c>
      <c r="BM4025" s="61" t="s">
        <v>8663</v>
      </c>
      <c r="BN4025" s="61" t="s">
        <v>805</v>
      </c>
      <c r="BO4025" s="61" t="s">
        <v>2985</v>
      </c>
      <c r="BU4025" s="61" t="s">
        <v>8663</v>
      </c>
      <c r="BV4025" s="61" t="s">
        <v>805</v>
      </c>
      <c r="BW4025" s="61" t="s">
        <v>2985</v>
      </c>
    </row>
    <row r="4026" spans="51:75">
      <c r="AY4026" s="89" t="e">
        <f>VLOOKUP(C4026,#REF!, 2,FALSE)</f>
        <v>#REF!</v>
      </c>
      <c r="BM4026" s="61" t="s">
        <v>8664</v>
      </c>
      <c r="BN4026" s="61" t="s">
        <v>1015</v>
      </c>
      <c r="BO4026" s="61" t="s">
        <v>2299</v>
      </c>
      <c r="BU4026" s="61" t="s">
        <v>8664</v>
      </c>
      <c r="BV4026" s="61" t="s">
        <v>1015</v>
      </c>
      <c r="BW4026" s="61" t="s">
        <v>2299</v>
      </c>
    </row>
    <row r="4027" spans="51:75">
      <c r="AY4027" s="89" t="e">
        <f>VLOOKUP(C4027,#REF!, 2,FALSE)</f>
        <v>#REF!</v>
      </c>
      <c r="BM4027" s="61" t="s">
        <v>8665</v>
      </c>
      <c r="BN4027" s="61" t="s">
        <v>1015</v>
      </c>
      <c r="BO4027" s="61" t="s">
        <v>8666</v>
      </c>
      <c r="BU4027" s="61" t="s">
        <v>8665</v>
      </c>
      <c r="BV4027" s="61" t="s">
        <v>1015</v>
      </c>
      <c r="BW4027" s="61" t="s">
        <v>8666</v>
      </c>
    </row>
    <row r="4028" spans="51:75">
      <c r="AY4028" s="89" t="e">
        <f>VLOOKUP(C4028,#REF!, 2,FALSE)</f>
        <v>#REF!</v>
      </c>
      <c r="BM4028" s="61" t="s">
        <v>8667</v>
      </c>
      <c r="BN4028" s="61" t="s">
        <v>843</v>
      </c>
      <c r="BO4028" s="61" t="s">
        <v>5136</v>
      </c>
      <c r="BU4028" s="61" t="s">
        <v>8667</v>
      </c>
      <c r="BV4028" s="61" t="s">
        <v>843</v>
      </c>
      <c r="BW4028" s="61" t="s">
        <v>5136</v>
      </c>
    </row>
    <row r="4029" spans="51:75">
      <c r="AY4029" s="89" t="e">
        <f>VLOOKUP(C4029,#REF!, 2,FALSE)</f>
        <v>#REF!</v>
      </c>
      <c r="BM4029" s="61" t="s">
        <v>8669</v>
      </c>
      <c r="BN4029" s="61" t="s">
        <v>773</v>
      </c>
      <c r="BO4029" s="61" t="s">
        <v>1343</v>
      </c>
      <c r="BU4029" s="61" t="s">
        <v>8669</v>
      </c>
      <c r="BV4029" s="61" t="s">
        <v>773</v>
      </c>
      <c r="BW4029" s="61" t="s">
        <v>1343</v>
      </c>
    </row>
    <row r="4030" spans="51:75">
      <c r="AY4030" s="89" t="e">
        <f>VLOOKUP(C4030,#REF!, 2,FALSE)</f>
        <v>#REF!</v>
      </c>
      <c r="BM4030" s="61" t="s">
        <v>8670</v>
      </c>
      <c r="BN4030" s="61" t="s">
        <v>3254</v>
      </c>
      <c r="BO4030" s="61" t="s">
        <v>2890</v>
      </c>
      <c r="BU4030" s="61" t="s">
        <v>8670</v>
      </c>
      <c r="BV4030" s="61" t="s">
        <v>3254</v>
      </c>
      <c r="BW4030" s="61" t="s">
        <v>2890</v>
      </c>
    </row>
    <row r="4031" spans="51:75">
      <c r="AY4031" s="89" t="e">
        <f>VLOOKUP(C4031,#REF!, 2,FALSE)</f>
        <v>#REF!</v>
      </c>
      <c r="BM4031" s="61" t="s">
        <v>8672</v>
      </c>
      <c r="BN4031" s="61" t="s">
        <v>633</v>
      </c>
      <c r="BO4031" s="61" t="s">
        <v>4384</v>
      </c>
      <c r="BU4031" s="61" t="s">
        <v>8672</v>
      </c>
      <c r="BV4031" s="61" t="s">
        <v>633</v>
      </c>
      <c r="BW4031" s="61" t="s">
        <v>4384</v>
      </c>
    </row>
    <row r="4032" spans="51:75">
      <c r="AY4032" s="89" t="e">
        <f>VLOOKUP(C4032,#REF!, 2,FALSE)</f>
        <v>#REF!</v>
      </c>
      <c r="BM4032" s="61" t="s">
        <v>8673</v>
      </c>
      <c r="BN4032" s="61" t="s">
        <v>619</v>
      </c>
      <c r="BO4032" s="61" t="s">
        <v>8675</v>
      </c>
      <c r="BU4032" s="61" t="s">
        <v>8673</v>
      </c>
      <c r="BV4032" s="61" t="s">
        <v>619</v>
      </c>
      <c r="BW4032" s="61" t="s">
        <v>8675</v>
      </c>
    </row>
    <row r="4033" spans="51:75">
      <c r="AY4033" s="89" t="e">
        <f>VLOOKUP(C4033,#REF!, 2,FALSE)</f>
        <v>#REF!</v>
      </c>
      <c r="BM4033" s="61" t="s">
        <v>8676</v>
      </c>
      <c r="BN4033" s="61" t="s">
        <v>665</v>
      </c>
      <c r="BO4033" s="61" t="s">
        <v>8677</v>
      </c>
      <c r="BU4033" s="61" t="s">
        <v>8676</v>
      </c>
      <c r="BV4033" s="61" t="s">
        <v>665</v>
      </c>
      <c r="BW4033" s="61" t="s">
        <v>8677</v>
      </c>
    </row>
    <row r="4034" spans="51:75">
      <c r="AY4034" s="89" t="e">
        <f>VLOOKUP(C4034,#REF!, 2,FALSE)</f>
        <v>#REF!</v>
      </c>
      <c r="BM4034" s="61" t="s">
        <v>8678</v>
      </c>
      <c r="BN4034" s="61" t="s">
        <v>1271</v>
      </c>
      <c r="BO4034" s="61" t="s">
        <v>2985</v>
      </c>
      <c r="BU4034" s="61" t="s">
        <v>8678</v>
      </c>
      <c r="BV4034" s="61" t="s">
        <v>1271</v>
      </c>
      <c r="BW4034" s="61" t="s">
        <v>2985</v>
      </c>
    </row>
    <row r="4035" spans="51:75">
      <c r="AY4035" s="89" t="e">
        <f>VLOOKUP(C4035,#REF!, 2,FALSE)</f>
        <v>#REF!</v>
      </c>
      <c r="BM4035" s="61" t="s">
        <v>8680</v>
      </c>
      <c r="BN4035" s="61" t="s">
        <v>843</v>
      </c>
      <c r="BO4035" s="61" t="s">
        <v>2985</v>
      </c>
      <c r="BU4035" s="61" t="s">
        <v>8680</v>
      </c>
      <c r="BV4035" s="61" t="s">
        <v>843</v>
      </c>
      <c r="BW4035" s="61" t="s">
        <v>2985</v>
      </c>
    </row>
    <row r="4036" spans="51:75">
      <c r="AY4036" s="89" t="e">
        <f>VLOOKUP(C4036,#REF!, 2,FALSE)</f>
        <v>#REF!</v>
      </c>
      <c r="BM4036" s="61" t="s">
        <v>8681</v>
      </c>
      <c r="BN4036" s="61" t="s">
        <v>805</v>
      </c>
      <c r="BO4036" s="61" t="s">
        <v>8683</v>
      </c>
      <c r="BU4036" s="61" t="s">
        <v>8681</v>
      </c>
      <c r="BV4036" s="61" t="s">
        <v>805</v>
      </c>
      <c r="BW4036" s="61" t="s">
        <v>8683</v>
      </c>
    </row>
    <row r="4037" spans="51:75">
      <c r="AY4037" s="89" t="e">
        <f>VLOOKUP(C4037,#REF!, 2,FALSE)</f>
        <v>#REF!</v>
      </c>
      <c r="BM4037" s="61" t="s">
        <v>8685</v>
      </c>
      <c r="BN4037" s="61" t="s">
        <v>789</v>
      </c>
      <c r="BO4037" s="61" t="s">
        <v>8686</v>
      </c>
      <c r="BU4037" s="61" t="s">
        <v>8685</v>
      </c>
      <c r="BV4037" s="61" t="s">
        <v>789</v>
      </c>
      <c r="BW4037" s="61" t="s">
        <v>8686</v>
      </c>
    </row>
    <row r="4038" spans="51:75">
      <c r="AY4038" s="89" t="e">
        <f>VLOOKUP(C4038,#REF!, 2,FALSE)</f>
        <v>#REF!</v>
      </c>
      <c r="BM4038" s="61" t="s">
        <v>8687</v>
      </c>
      <c r="BN4038" s="61" t="s">
        <v>633</v>
      </c>
      <c r="BO4038" s="61" t="s">
        <v>2985</v>
      </c>
      <c r="BU4038" s="61" t="s">
        <v>8687</v>
      </c>
      <c r="BV4038" s="61" t="s">
        <v>633</v>
      </c>
      <c r="BW4038" s="61" t="s">
        <v>2985</v>
      </c>
    </row>
    <row r="4039" spans="51:75">
      <c r="AY4039" s="89" t="e">
        <f>VLOOKUP(C4039,#REF!, 2,FALSE)</f>
        <v>#REF!</v>
      </c>
      <c r="BM4039" s="61" t="s">
        <v>1481</v>
      </c>
      <c r="BN4039" s="61" t="s">
        <v>3254</v>
      </c>
      <c r="BO4039" s="61" t="s">
        <v>2654</v>
      </c>
      <c r="BU4039" s="61" t="s">
        <v>1481</v>
      </c>
      <c r="BV4039" s="61" t="s">
        <v>3254</v>
      </c>
      <c r="BW4039" s="61" t="s">
        <v>2654</v>
      </c>
    </row>
    <row r="4040" spans="51:75">
      <c r="AY4040" s="89" t="e">
        <f>VLOOKUP(C4040,#REF!, 2,FALSE)</f>
        <v>#REF!</v>
      </c>
      <c r="BM4040" s="61" t="s">
        <v>8688</v>
      </c>
      <c r="BN4040" s="61" t="s">
        <v>3007</v>
      </c>
      <c r="BO4040" s="61" t="s">
        <v>2985</v>
      </c>
      <c r="BU4040" s="61" t="s">
        <v>8688</v>
      </c>
      <c r="BV4040" s="61" t="s">
        <v>3007</v>
      </c>
      <c r="BW4040" s="61" t="s">
        <v>2985</v>
      </c>
    </row>
    <row r="4041" spans="51:75">
      <c r="AY4041" s="89" t="e">
        <f>VLOOKUP(C4041,#REF!, 2,FALSE)</f>
        <v>#REF!</v>
      </c>
      <c r="BM4041" s="61" t="s">
        <v>8689</v>
      </c>
      <c r="BN4041" s="61" t="s">
        <v>1271</v>
      </c>
      <c r="BO4041" s="61" t="s">
        <v>8690</v>
      </c>
      <c r="BU4041" s="61" t="s">
        <v>8689</v>
      </c>
      <c r="BV4041" s="61" t="s">
        <v>1271</v>
      </c>
      <c r="BW4041" s="61" t="s">
        <v>8690</v>
      </c>
    </row>
    <row r="4042" spans="51:75">
      <c r="AY4042" s="89" t="e">
        <f>VLOOKUP(C4042,#REF!, 2,FALSE)</f>
        <v>#REF!</v>
      </c>
      <c r="BM4042" s="61" t="s">
        <v>8691</v>
      </c>
      <c r="BN4042" s="61" t="s">
        <v>782</v>
      </c>
      <c r="BO4042" s="61" t="s">
        <v>8692</v>
      </c>
      <c r="BU4042" s="61" t="s">
        <v>8691</v>
      </c>
      <c r="BV4042" s="61" t="s">
        <v>782</v>
      </c>
      <c r="BW4042" s="61" t="s">
        <v>8692</v>
      </c>
    </row>
    <row r="4043" spans="51:75">
      <c r="AY4043" s="89" t="e">
        <f>VLOOKUP(C4043,#REF!, 2,FALSE)</f>
        <v>#REF!</v>
      </c>
      <c r="BM4043" s="61" t="s">
        <v>8694</v>
      </c>
      <c r="BN4043" s="61" t="s">
        <v>641</v>
      </c>
      <c r="BO4043" s="61" t="s">
        <v>8695</v>
      </c>
      <c r="BU4043" s="61" t="s">
        <v>8694</v>
      </c>
      <c r="BV4043" s="61" t="s">
        <v>641</v>
      </c>
      <c r="BW4043" s="61" t="s">
        <v>8695</v>
      </c>
    </row>
    <row r="4044" spans="51:75">
      <c r="AY4044" s="89" t="e">
        <f>VLOOKUP(C4044,#REF!, 2,FALSE)</f>
        <v>#REF!</v>
      </c>
      <c r="BM4044" s="61" t="s">
        <v>8696</v>
      </c>
      <c r="BN4044" s="61" t="s">
        <v>641</v>
      </c>
      <c r="BO4044" s="61" t="s">
        <v>8698</v>
      </c>
      <c r="BU4044" s="61" t="s">
        <v>8696</v>
      </c>
      <c r="BV4044" s="61" t="s">
        <v>641</v>
      </c>
      <c r="BW4044" s="61" t="s">
        <v>8698</v>
      </c>
    </row>
    <row r="4045" spans="51:75">
      <c r="AY4045" s="89" t="e">
        <f>VLOOKUP(C4045,#REF!, 2,FALSE)</f>
        <v>#REF!</v>
      </c>
      <c r="BM4045" s="61" t="s">
        <v>8700</v>
      </c>
      <c r="BN4045" s="61" t="s">
        <v>615</v>
      </c>
      <c r="BO4045" s="61" t="s">
        <v>2985</v>
      </c>
      <c r="BU4045" s="61" t="s">
        <v>8700</v>
      </c>
      <c r="BV4045" s="61" t="s">
        <v>615</v>
      </c>
      <c r="BW4045" s="61" t="s">
        <v>2985</v>
      </c>
    </row>
    <row r="4046" spans="51:75">
      <c r="AY4046" s="89" t="e">
        <f>VLOOKUP(C4046,#REF!, 2,FALSE)</f>
        <v>#REF!</v>
      </c>
      <c r="BM4046" s="61" t="s">
        <v>8702</v>
      </c>
      <c r="BN4046" s="61" t="s">
        <v>712</v>
      </c>
      <c r="BO4046" s="61" t="s">
        <v>2985</v>
      </c>
      <c r="BU4046" s="61" t="s">
        <v>8702</v>
      </c>
      <c r="BV4046" s="61" t="s">
        <v>712</v>
      </c>
      <c r="BW4046" s="61" t="s">
        <v>2985</v>
      </c>
    </row>
    <row r="4047" spans="51:75">
      <c r="AY4047" s="89" t="e">
        <f>VLOOKUP(C4047,#REF!, 2,FALSE)</f>
        <v>#REF!</v>
      </c>
      <c r="BM4047" s="61" t="s">
        <v>8703</v>
      </c>
      <c r="BN4047" s="61" t="s">
        <v>1271</v>
      </c>
      <c r="BO4047" s="61" t="s">
        <v>2985</v>
      </c>
      <c r="BU4047" s="61" t="s">
        <v>8703</v>
      </c>
      <c r="BV4047" s="61" t="s">
        <v>1271</v>
      </c>
      <c r="BW4047" s="61" t="s">
        <v>2985</v>
      </c>
    </row>
    <row r="4048" spans="51:75">
      <c r="AY4048" s="89" t="e">
        <f>VLOOKUP(C4048,#REF!, 2,FALSE)</f>
        <v>#REF!</v>
      </c>
      <c r="BM4048" s="61" t="s">
        <v>8706</v>
      </c>
      <c r="BN4048" s="61" t="s">
        <v>712</v>
      </c>
      <c r="BO4048" s="61" t="s">
        <v>2985</v>
      </c>
      <c r="BU4048" s="61" t="s">
        <v>8706</v>
      </c>
      <c r="BV4048" s="61" t="s">
        <v>712</v>
      </c>
      <c r="BW4048" s="61" t="s">
        <v>2985</v>
      </c>
    </row>
    <row r="4049" spans="51:75">
      <c r="AY4049" s="89" t="e">
        <f>VLOOKUP(C4049,#REF!, 2,FALSE)</f>
        <v>#REF!</v>
      </c>
      <c r="BM4049" s="61" t="s">
        <v>8708</v>
      </c>
      <c r="BN4049" s="61" t="s">
        <v>712</v>
      </c>
      <c r="BO4049" s="61" t="s">
        <v>2985</v>
      </c>
      <c r="BU4049" s="61" t="s">
        <v>8708</v>
      </c>
      <c r="BV4049" s="61" t="s">
        <v>712</v>
      </c>
      <c r="BW4049" s="61" t="s">
        <v>2985</v>
      </c>
    </row>
    <row r="4050" spans="51:75">
      <c r="AY4050" s="89" t="e">
        <f>VLOOKUP(C4050,#REF!, 2,FALSE)</f>
        <v>#REF!</v>
      </c>
      <c r="BM4050" s="61" t="s">
        <v>8709</v>
      </c>
      <c r="BN4050" s="61" t="s">
        <v>712</v>
      </c>
      <c r="BO4050" s="61" t="s">
        <v>2985</v>
      </c>
      <c r="BU4050" s="61" t="s">
        <v>8709</v>
      </c>
      <c r="BV4050" s="61" t="s">
        <v>712</v>
      </c>
      <c r="BW4050" s="61" t="s">
        <v>2985</v>
      </c>
    </row>
    <row r="4051" spans="51:75">
      <c r="AY4051" s="89" t="e">
        <f>VLOOKUP(C4051,#REF!, 2,FALSE)</f>
        <v>#REF!</v>
      </c>
      <c r="BM4051" s="61" t="s">
        <v>8710</v>
      </c>
      <c r="BN4051" s="61" t="s">
        <v>930</v>
      </c>
      <c r="BO4051" s="61" t="s">
        <v>2985</v>
      </c>
      <c r="BU4051" s="61" t="s">
        <v>8710</v>
      </c>
      <c r="BV4051" s="61" t="s">
        <v>930</v>
      </c>
      <c r="BW4051" s="61" t="s">
        <v>2985</v>
      </c>
    </row>
    <row r="4052" spans="51:75">
      <c r="AY4052" s="89" t="e">
        <f>VLOOKUP(C4052,#REF!, 2,FALSE)</f>
        <v>#REF!</v>
      </c>
      <c r="BM4052" s="61" t="s">
        <v>8711</v>
      </c>
      <c r="BN4052" s="61" t="s">
        <v>1498</v>
      </c>
      <c r="BO4052" s="61" t="s">
        <v>2985</v>
      </c>
      <c r="BU4052" s="61" t="s">
        <v>8711</v>
      </c>
      <c r="BV4052" s="61" t="s">
        <v>1498</v>
      </c>
      <c r="BW4052" s="61" t="s">
        <v>2985</v>
      </c>
    </row>
    <row r="4053" spans="51:75">
      <c r="AY4053" s="89" t="e">
        <f>VLOOKUP(C4053,#REF!, 2,FALSE)</f>
        <v>#REF!</v>
      </c>
      <c r="BM4053" s="61" t="s">
        <v>8713</v>
      </c>
      <c r="BN4053" s="61" t="s">
        <v>638</v>
      </c>
      <c r="BO4053" s="61" t="s">
        <v>8714</v>
      </c>
      <c r="BU4053" s="61" t="s">
        <v>8713</v>
      </c>
      <c r="BV4053" s="61" t="s">
        <v>638</v>
      </c>
      <c r="BW4053" s="61" t="s">
        <v>8714</v>
      </c>
    </row>
    <row r="4054" spans="51:75">
      <c r="AY4054" s="89" t="e">
        <f>VLOOKUP(C4054,#REF!, 2,FALSE)</f>
        <v>#REF!</v>
      </c>
      <c r="BM4054" s="61" t="s">
        <v>8715</v>
      </c>
      <c r="BN4054" s="61" t="s">
        <v>619</v>
      </c>
      <c r="BO4054" s="61" t="s">
        <v>2985</v>
      </c>
      <c r="BU4054" s="61" t="s">
        <v>8715</v>
      </c>
      <c r="BV4054" s="61" t="s">
        <v>619</v>
      </c>
      <c r="BW4054" s="61" t="s">
        <v>2985</v>
      </c>
    </row>
    <row r="4055" spans="51:75">
      <c r="AY4055" s="89" t="e">
        <f>VLOOKUP(C4055,#REF!, 2,FALSE)</f>
        <v>#REF!</v>
      </c>
      <c r="BM4055" s="61" t="s">
        <v>8716</v>
      </c>
      <c r="BN4055" s="61" t="s">
        <v>641</v>
      </c>
      <c r="BO4055" s="61" t="s">
        <v>2985</v>
      </c>
      <c r="BU4055" s="61" t="s">
        <v>8716</v>
      </c>
      <c r="BV4055" s="61" t="s">
        <v>641</v>
      </c>
      <c r="BW4055" s="61" t="s">
        <v>2985</v>
      </c>
    </row>
    <row r="4056" spans="51:75">
      <c r="AY4056" s="89" t="e">
        <f>VLOOKUP(C4056,#REF!, 2,FALSE)</f>
        <v>#REF!</v>
      </c>
      <c r="BM4056" s="61" t="s">
        <v>8717</v>
      </c>
      <c r="BN4056" s="61" t="s">
        <v>615</v>
      </c>
      <c r="BO4056" s="61" t="s">
        <v>2985</v>
      </c>
      <c r="BU4056" s="61" t="s">
        <v>8717</v>
      </c>
      <c r="BV4056" s="61" t="s">
        <v>615</v>
      </c>
      <c r="BW4056" s="61" t="s">
        <v>2985</v>
      </c>
    </row>
    <row r="4057" spans="51:75">
      <c r="AY4057" s="89" t="e">
        <f>VLOOKUP(C4057,#REF!, 2,FALSE)</f>
        <v>#REF!</v>
      </c>
      <c r="BM4057" s="61" t="s">
        <v>8718</v>
      </c>
      <c r="BN4057" s="61" t="s">
        <v>619</v>
      </c>
      <c r="BO4057" s="61" t="s">
        <v>2985</v>
      </c>
      <c r="BU4057" s="61" t="s">
        <v>8718</v>
      </c>
      <c r="BV4057" s="61" t="s">
        <v>619</v>
      </c>
      <c r="BW4057" s="61" t="s">
        <v>2985</v>
      </c>
    </row>
    <row r="4058" spans="51:75">
      <c r="AY4058" s="89" t="e">
        <f>VLOOKUP(C4058,#REF!, 2,FALSE)</f>
        <v>#REF!</v>
      </c>
      <c r="BM4058" s="61" t="s">
        <v>8720</v>
      </c>
      <c r="BN4058" s="61" t="s">
        <v>712</v>
      </c>
      <c r="BO4058" s="61" t="s">
        <v>2985</v>
      </c>
      <c r="BU4058" s="61" t="s">
        <v>8720</v>
      </c>
      <c r="BV4058" s="61" t="s">
        <v>712</v>
      </c>
      <c r="BW4058" s="61" t="s">
        <v>2985</v>
      </c>
    </row>
    <row r="4059" spans="51:75">
      <c r="AY4059" s="89" t="e">
        <f>VLOOKUP(C4059,#REF!, 2,FALSE)</f>
        <v>#REF!</v>
      </c>
      <c r="BM4059" s="61" t="s">
        <v>1482</v>
      </c>
      <c r="BN4059" s="61" t="s">
        <v>942</v>
      </c>
      <c r="BO4059" s="61" t="s">
        <v>2985</v>
      </c>
      <c r="BU4059" s="61" t="s">
        <v>1482</v>
      </c>
      <c r="BV4059" s="61" t="s">
        <v>942</v>
      </c>
      <c r="BW4059" s="61" t="s">
        <v>2985</v>
      </c>
    </row>
    <row r="4060" spans="51:75">
      <c r="AY4060" s="89" t="e">
        <f>VLOOKUP(C4060,#REF!, 2,FALSE)</f>
        <v>#REF!</v>
      </c>
      <c r="BM4060" s="61" t="s">
        <v>1483</v>
      </c>
      <c r="BN4060" s="61" t="s">
        <v>1498</v>
      </c>
      <c r="BO4060" s="61" t="s">
        <v>2985</v>
      </c>
      <c r="BU4060" s="61" t="s">
        <v>1483</v>
      </c>
      <c r="BV4060" s="61" t="s">
        <v>1498</v>
      </c>
      <c r="BW4060" s="61" t="s">
        <v>2985</v>
      </c>
    </row>
    <row r="4061" spans="51:75">
      <c r="AY4061" s="89" t="e">
        <f>VLOOKUP(C4061,#REF!, 2,FALSE)</f>
        <v>#REF!</v>
      </c>
      <c r="BM4061" s="61" t="s">
        <v>8722</v>
      </c>
      <c r="BN4061" s="61" t="s">
        <v>1498</v>
      </c>
      <c r="BO4061" s="61" t="s">
        <v>2985</v>
      </c>
      <c r="BU4061" s="61" t="s">
        <v>8722</v>
      </c>
      <c r="BV4061" s="61" t="s">
        <v>1498</v>
      </c>
      <c r="BW4061" s="61" t="s">
        <v>2985</v>
      </c>
    </row>
    <row r="4062" spans="51:75">
      <c r="AY4062" s="89" t="e">
        <f>VLOOKUP(C4062,#REF!, 2,FALSE)</f>
        <v>#REF!</v>
      </c>
      <c r="BM4062" s="61" t="s">
        <v>1484</v>
      </c>
      <c r="BN4062" s="61" t="s">
        <v>2985</v>
      </c>
      <c r="BO4062" s="61" t="s">
        <v>2985</v>
      </c>
      <c r="BU4062" s="61" t="s">
        <v>1484</v>
      </c>
      <c r="BV4062" s="61" t="s">
        <v>2985</v>
      </c>
      <c r="BW4062" s="61" t="s">
        <v>2985</v>
      </c>
    </row>
    <row r="4063" spans="51:75">
      <c r="AY4063" s="89" t="e">
        <f>VLOOKUP(C4063,#REF!, 2,FALSE)</f>
        <v>#REF!</v>
      </c>
      <c r="BM4063" s="61" t="s">
        <v>1485</v>
      </c>
      <c r="BN4063" s="61" t="s">
        <v>663</v>
      </c>
      <c r="BO4063" s="61" t="s">
        <v>2985</v>
      </c>
      <c r="BU4063" s="61" t="s">
        <v>1485</v>
      </c>
      <c r="BV4063" s="61" t="s">
        <v>663</v>
      </c>
      <c r="BW4063" s="61" t="s">
        <v>2985</v>
      </c>
    </row>
    <row r="4064" spans="51:75">
      <c r="AY4064" s="89" t="e">
        <f>VLOOKUP(C4064,#REF!, 2,FALSE)</f>
        <v>#REF!</v>
      </c>
      <c r="BM4064" s="61" t="s">
        <v>8723</v>
      </c>
      <c r="BN4064" s="61" t="s">
        <v>616</v>
      </c>
      <c r="BO4064" s="61" t="s">
        <v>2985</v>
      </c>
      <c r="BU4064" s="61" t="s">
        <v>8723</v>
      </c>
      <c r="BV4064" s="61" t="s">
        <v>616</v>
      </c>
      <c r="BW4064" s="61" t="s">
        <v>2985</v>
      </c>
    </row>
    <row r="4065" spans="51:75">
      <c r="AY4065" s="89" t="e">
        <f>VLOOKUP(C4065,#REF!, 2,FALSE)</f>
        <v>#REF!</v>
      </c>
      <c r="BM4065" s="61" t="s">
        <v>1486</v>
      </c>
      <c r="BN4065" s="61" t="s">
        <v>2985</v>
      </c>
      <c r="BO4065" s="61" t="s">
        <v>2985</v>
      </c>
      <c r="BU4065" s="61" t="s">
        <v>1486</v>
      </c>
      <c r="BV4065" s="61" t="s">
        <v>2985</v>
      </c>
      <c r="BW4065" s="61" t="s">
        <v>2985</v>
      </c>
    </row>
    <row r="4066" spans="51:75">
      <c r="AY4066" s="89" t="e">
        <f>VLOOKUP(C4066,#REF!, 2,FALSE)</f>
        <v>#REF!</v>
      </c>
      <c r="BM4066" s="61" t="s">
        <v>1487</v>
      </c>
      <c r="BN4066" s="61" t="s">
        <v>925</v>
      </c>
      <c r="BO4066" s="61" t="s">
        <v>2985</v>
      </c>
      <c r="BU4066" s="61" t="s">
        <v>1487</v>
      </c>
      <c r="BV4066" s="61" t="s">
        <v>925</v>
      </c>
      <c r="BW4066" s="61" t="s">
        <v>2985</v>
      </c>
    </row>
    <row r="4067" spans="51:75">
      <c r="AY4067" s="89" t="e">
        <f>VLOOKUP(C4067,#REF!, 2,FALSE)</f>
        <v>#REF!</v>
      </c>
      <c r="BM4067" s="61" t="s">
        <v>1488</v>
      </c>
      <c r="BN4067" s="61" t="s">
        <v>623</v>
      </c>
      <c r="BO4067" s="61" t="s">
        <v>2985</v>
      </c>
      <c r="BU4067" s="61" t="s">
        <v>1488</v>
      </c>
      <c r="BV4067" s="61" t="s">
        <v>623</v>
      </c>
      <c r="BW4067" s="61" t="s">
        <v>2985</v>
      </c>
    </row>
    <row r="4068" spans="51:75">
      <c r="AY4068" s="89" t="e">
        <f>VLOOKUP(C4068,#REF!, 2,FALSE)</f>
        <v>#REF!</v>
      </c>
      <c r="BM4068" s="61" t="s">
        <v>8724</v>
      </c>
      <c r="BN4068" s="61" t="s">
        <v>930</v>
      </c>
      <c r="BO4068" s="61" t="s">
        <v>8725</v>
      </c>
      <c r="BU4068" s="61" t="s">
        <v>8724</v>
      </c>
      <c r="BV4068" s="61" t="s">
        <v>930</v>
      </c>
      <c r="BW4068" s="61" t="s">
        <v>8725</v>
      </c>
    </row>
    <row r="4069" spans="51:75">
      <c r="AY4069" s="89" t="e">
        <f>VLOOKUP(C4069,#REF!, 2,FALSE)</f>
        <v>#REF!</v>
      </c>
      <c r="BM4069" s="61" t="s">
        <v>8726</v>
      </c>
      <c r="BN4069" s="61" t="s">
        <v>925</v>
      </c>
      <c r="BO4069" s="61" t="s">
        <v>2985</v>
      </c>
      <c r="BU4069" s="61" t="s">
        <v>8726</v>
      </c>
      <c r="BV4069" s="61" t="s">
        <v>925</v>
      </c>
      <c r="BW4069" s="61" t="s">
        <v>2985</v>
      </c>
    </row>
    <row r="4070" spans="51:75">
      <c r="AY4070" s="89" t="e">
        <f>VLOOKUP(C4070,#REF!, 2,FALSE)</f>
        <v>#REF!</v>
      </c>
      <c r="BM4070" s="61" t="s">
        <v>8728</v>
      </c>
      <c r="BN4070" s="61" t="s">
        <v>16990</v>
      </c>
      <c r="BO4070" s="61" t="s">
        <v>2985</v>
      </c>
      <c r="BU4070" s="61" t="s">
        <v>8728</v>
      </c>
      <c r="BV4070" s="61" t="s">
        <v>16990</v>
      </c>
      <c r="BW4070" s="61" t="s">
        <v>2985</v>
      </c>
    </row>
    <row r="4071" spans="51:75">
      <c r="AY4071" s="89" t="e">
        <f>VLOOKUP(C4071,#REF!, 2,FALSE)</f>
        <v>#REF!</v>
      </c>
      <c r="BM4071" s="61" t="s">
        <v>8729</v>
      </c>
      <c r="BN4071" s="61" t="s">
        <v>16990</v>
      </c>
      <c r="BO4071" s="61" t="s">
        <v>2985</v>
      </c>
      <c r="BU4071" s="61" t="s">
        <v>8729</v>
      </c>
      <c r="BV4071" s="61" t="s">
        <v>16990</v>
      </c>
      <c r="BW4071" s="61" t="s">
        <v>2985</v>
      </c>
    </row>
    <row r="4072" spans="51:75">
      <c r="AY4072" s="89" t="e">
        <f>VLOOKUP(C4072,#REF!, 2,FALSE)</f>
        <v>#REF!</v>
      </c>
      <c r="BM4072" s="61" t="s">
        <v>483</v>
      </c>
      <c r="BN4072" s="61" t="s">
        <v>16990</v>
      </c>
      <c r="BO4072" s="61" t="s">
        <v>2985</v>
      </c>
      <c r="BU4072" s="61" t="s">
        <v>483</v>
      </c>
      <c r="BV4072" s="61" t="s">
        <v>16990</v>
      </c>
      <c r="BW4072" s="61" t="s">
        <v>2985</v>
      </c>
    </row>
    <row r="4073" spans="51:75">
      <c r="AY4073" s="89" t="e">
        <f>VLOOKUP(C4073,#REF!, 2,FALSE)</f>
        <v>#REF!</v>
      </c>
      <c r="BM4073" s="61" t="s">
        <v>8730</v>
      </c>
      <c r="BN4073" s="61" t="s">
        <v>3254</v>
      </c>
      <c r="BO4073" s="61" t="s">
        <v>2985</v>
      </c>
      <c r="BU4073" s="61" t="s">
        <v>8730</v>
      </c>
      <c r="BV4073" s="61" t="s">
        <v>3254</v>
      </c>
      <c r="BW4073" s="61" t="s">
        <v>2985</v>
      </c>
    </row>
    <row r="4074" spans="51:75">
      <c r="AY4074" s="89" t="e">
        <f>VLOOKUP(C4074,#REF!, 2,FALSE)</f>
        <v>#REF!</v>
      </c>
      <c r="BM4074" s="61" t="s">
        <v>1489</v>
      </c>
      <c r="BN4074" s="61" t="s">
        <v>16990</v>
      </c>
      <c r="BO4074" s="61" t="s">
        <v>2985</v>
      </c>
      <c r="BU4074" s="61" t="s">
        <v>1489</v>
      </c>
      <c r="BV4074" s="61" t="s">
        <v>16990</v>
      </c>
      <c r="BW4074" s="61" t="s">
        <v>2985</v>
      </c>
    </row>
    <row r="4075" spans="51:75">
      <c r="AY4075" s="89" t="e">
        <f>VLOOKUP(C4075,#REF!, 2,FALSE)</f>
        <v>#REF!</v>
      </c>
      <c r="BM4075" s="61" t="s">
        <v>491</v>
      </c>
      <c r="BN4075" s="61" t="s">
        <v>641</v>
      </c>
      <c r="BO4075" s="61" t="s">
        <v>2985</v>
      </c>
      <c r="BU4075" s="61" t="s">
        <v>491</v>
      </c>
      <c r="BV4075" s="61" t="s">
        <v>641</v>
      </c>
      <c r="BW4075" s="61" t="s">
        <v>2985</v>
      </c>
    </row>
    <row r="4076" spans="51:75">
      <c r="AY4076" s="89" t="e">
        <f>VLOOKUP(C4076,#REF!, 2,FALSE)</f>
        <v>#REF!</v>
      </c>
      <c r="BM4076" s="61" t="s">
        <v>8731</v>
      </c>
      <c r="BN4076" s="61" t="s">
        <v>16990</v>
      </c>
      <c r="BO4076" s="61" t="s">
        <v>2985</v>
      </c>
      <c r="BU4076" s="61" t="s">
        <v>8731</v>
      </c>
      <c r="BV4076" s="61" t="s">
        <v>16990</v>
      </c>
      <c r="BW4076" s="61" t="s">
        <v>2985</v>
      </c>
    </row>
    <row r="4077" spans="51:75">
      <c r="AY4077" s="89" t="e">
        <f>VLOOKUP(C4077,#REF!, 2,FALSE)</f>
        <v>#REF!</v>
      </c>
      <c r="BM4077" s="61" t="s">
        <v>8732</v>
      </c>
      <c r="BN4077" s="61" t="s">
        <v>16990</v>
      </c>
      <c r="BO4077" s="61" t="s">
        <v>2985</v>
      </c>
      <c r="BU4077" s="61" t="s">
        <v>8732</v>
      </c>
      <c r="BV4077" s="61" t="s">
        <v>16990</v>
      </c>
      <c r="BW4077" s="61" t="s">
        <v>2985</v>
      </c>
    </row>
    <row r="4078" spans="51:75">
      <c r="AY4078" s="89" t="e">
        <f>VLOOKUP(C4078,#REF!, 2,FALSE)</f>
        <v>#REF!</v>
      </c>
      <c r="BM4078" s="61" t="s">
        <v>472</v>
      </c>
      <c r="BN4078" s="61" t="s">
        <v>16990</v>
      </c>
      <c r="BO4078" s="61" t="s">
        <v>2985</v>
      </c>
      <c r="BU4078" s="61" t="s">
        <v>472</v>
      </c>
      <c r="BV4078" s="61" t="s">
        <v>16990</v>
      </c>
      <c r="BW4078" s="61" t="s">
        <v>2985</v>
      </c>
    </row>
    <row r="4079" spans="51:75">
      <c r="AY4079" s="89" t="e">
        <f>VLOOKUP(C4079,#REF!, 2,FALSE)</f>
        <v>#REF!</v>
      </c>
      <c r="BM4079" s="61" t="s">
        <v>1490</v>
      </c>
      <c r="BN4079" s="61" t="s">
        <v>16990</v>
      </c>
      <c r="BO4079" s="61" t="s">
        <v>2985</v>
      </c>
      <c r="BU4079" s="61" t="s">
        <v>1490</v>
      </c>
      <c r="BV4079" s="61" t="s">
        <v>16990</v>
      </c>
      <c r="BW4079" s="61" t="s">
        <v>2985</v>
      </c>
    </row>
    <row r="4080" spans="51:75">
      <c r="AY4080" s="89" t="e">
        <f>VLOOKUP(C4080,#REF!, 2,FALSE)</f>
        <v>#REF!</v>
      </c>
      <c r="BM4080" s="61" t="s">
        <v>1505</v>
      </c>
      <c r="BN4080" s="61" t="s">
        <v>16990</v>
      </c>
      <c r="BO4080" s="61" t="s">
        <v>2985</v>
      </c>
      <c r="BU4080" s="61" t="s">
        <v>1505</v>
      </c>
      <c r="BV4080" s="61" t="s">
        <v>16990</v>
      </c>
      <c r="BW4080" s="61" t="s">
        <v>2985</v>
      </c>
    </row>
    <row r="4081" spans="51:75">
      <c r="AY4081" s="89" t="e">
        <f>VLOOKUP(C4081,#REF!, 2,FALSE)</f>
        <v>#REF!</v>
      </c>
      <c r="BM4081" s="61" t="s">
        <v>1506</v>
      </c>
      <c r="BN4081" s="61" t="s">
        <v>16990</v>
      </c>
      <c r="BO4081" s="61" t="s">
        <v>2985</v>
      </c>
      <c r="BU4081" s="61" t="s">
        <v>1506</v>
      </c>
      <c r="BV4081" s="61" t="s">
        <v>16990</v>
      </c>
      <c r="BW4081" s="61" t="s">
        <v>2985</v>
      </c>
    </row>
    <row r="4082" spans="51:75">
      <c r="AY4082" s="89" t="e">
        <f>VLOOKUP(C4082,#REF!, 2,FALSE)</f>
        <v>#REF!</v>
      </c>
      <c r="BM4082" s="61" t="s">
        <v>1507</v>
      </c>
      <c r="BN4082" s="61" t="s">
        <v>16990</v>
      </c>
      <c r="BO4082" s="61" t="s">
        <v>2985</v>
      </c>
      <c r="BU4082" s="61" t="s">
        <v>1507</v>
      </c>
      <c r="BV4082" s="61" t="s">
        <v>16990</v>
      </c>
      <c r="BW4082" s="61" t="s">
        <v>2985</v>
      </c>
    </row>
    <row r="4083" spans="51:75">
      <c r="AY4083" s="89" t="e">
        <f>VLOOKUP(C4083,#REF!, 2,FALSE)</f>
        <v>#REF!</v>
      </c>
      <c r="BM4083" s="61" t="s">
        <v>8734</v>
      </c>
      <c r="BN4083" s="61" t="s">
        <v>16990</v>
      </c>
      <c r="BO4083" s="61" t="s">
        <v>2985</v>
      </c>
      <c r="BU4083" s="61" t="s">
        <v>8734</v>
      </c>
      <c r="BV4083" s="61" t="s">
        <v>16990</v>
      </c>
      <c r="BW4083" s="61" t="s">
        <v>2985</v>
      </c>
    </row>
    <row r="4084" spans="51:75">
      <c r="AY4084" s="89" t="e">
        <f>VLOOKUP(C4084,#REF!, 2,FALSE)</f>
        <v>#REF!</v>
      </c>
      <c r="BM4084" s="61" t="s">
        <v>1508</v>
      </c>
      <c r="BN4084" s="61" t="s">
        <v>641</v>
      </c>
      <c r="BO4084" s="61" t="s">
        <v>2985</v>
      </c>
      <c r="BU4084" s="61" t="s">
        <v>1508</v>
      </c>
      <c r="BV4084" s="61" t="s">
        <v>641</v>
      </c>
      <c r="BW4084" s="61" t="s">
        <v>2985</v>
      </c>
    </row>
    <row r="4085" spans="51:75">
      <c r="AY4085" s="89" t="e">
        <f>VLOOKUP(C4085,#REF!, 2,FALSE)</f>
        <v>#REF!</v>
      </c>
      <c r="BM4085" s="61" t="s">
        <v>8735</v>
      </c>
      <c r="BN4085" s="61" t="s">
        <v>16990</v>
      </c>
      <c r="BO4085" s="61" t="s">
        <v>2985</v>
      </c>
      <c r="BU4085" s="61" t="s">
        <v>8735</v>
      </c>
      <c r="BV4085" s="61" t="s">
        <v>16990</v>
      </c>
      <c r="BW4085" s="61" t="s">
        <v>2985</v>
      </c>
    </row>
    <row r="4086" spans="51:75">
      <c r="AY4086" s="89" t="e">
        <f>VLOOKUP(C4086,#REF!, 2,FALSE)</f>
        <v>#REF!</v>
      </c>
      <c r="BM4086" s="61" t="s">
        <v>8736</v>
      </c>
      <c r="BN4086" s="61" t="s">
        <v>3007</v>
      </c>
      <c r="BO4086" s="61" t="s">
        <v>2985</v>
      </c>
      <c r="BU4086" s="61" t="s">
        <v>8736</v>
      </c>
      <c r="BV4086" s="61" t="s">
        <v>3007</v>
      </c>
      <c r="BW4086" s="61" t="s">
        <v>2985</v>
      </c>
    </row>
    <row r="4087" spans="51:75">
      <c r="AY4087" s="89" t="e">
        <f>VLOOKUP(C4087,#REF!, 2,FALSE)</f>
        <v>#REF!</v>
      </c>
      <c r="BM4087" s="61" t="s">
        <v>8737</v>
      </c>
      <c r="BN4087" s="61" t="s">
        <v>16990</v>
      </c>
      <c r="BO4087" s="61" t="s">
        <v>2985</v>
      </c>
      <c r="BU4087" s="61" t="s">
        <v>8737</v>
      </c>
      <c r="BV4087" s="61" t="s">
        <v>16990</v>
      </c>
      <c r="BW4087" s="61" t="s">
        <v>2985</v>
      </c>
    </row>
    <row r="4088" spans="51:75">
      <c r="AY4088" s="89" t="e">
        <f>VLOOKUP(C4088,#REF!, 2,FALSE)</f>
        <v>#REF!</v>
      </c>
      <c r="BM4088" s="61" t="s">
        <v>8739</v>
      </c>
      <c r="BN4088" s="61" t="s">
        <v>16990</v>
      </c>
      <c r="BO4088" s="61" t="s">
        <v>2985</v>
      </c>
      <c r="BU4088" s="61" t="s">
        <v>8739</v>
      </c>
      <c r="BV4088" s="61" t="s">
        <v>16990</v>
      </c>
      <c r="BW4088" s="61" t="s">
        <v>2985</v>
      </c>
    </row>
    <row r="4089" spans="51:75">
      <c r="AY4089" s="89" t="e">
        <f>VLOOKUP(C4089,#REF!, 2,FALSE)</f>
        <v>#REF!</v>
      </c>
      <c r="BM4089" s="61" t="s">
        <v>1511</v>
      </c>
      <c r="BN4089" s="61" t="s">
        <v>1447</v>
      </c>
      <c r="BO4089" s="61" t="s">
        <v>2985</v>
      </c>
      <c r="BU4089" s="61" t="s">
        <v>1511</v>
      </c>
      <c r="BV4089" s="61" t="s">
        <v>1447</v>
      </c>
      <c r="BW4089" s="61" t="s">
        <v>2985</v>
      </c>
    </row>
    <row r="4090" spans="51:75">
      <c r="AY4090" s="89" t="e">
        <f>VLOOKUP(C4090,#REF!, 2,FALSE)</f>
        <v>#REF!</v>
      </c>
      <c r="BM4090" s="61" t="s">
        <v>8740</v>
      </c>
      <c r="BN4090" s="61" t="s">
        <v>1447</v>
      </c>
      <c r="BO4090" s="61" t="s">
        <v>2985</v>
      </c>
      <c r="BU4090" s="61" t="s">
        <v>8740</v>
      </c>
      <c r="BV4090" s="61" t="s">
        <v>1447</v>
      </c>
      <c r="BW4090" s="61" t="s">
        <v>2985</v>
      </c>
    </row>
    <row r="4091" spans="51:75">
      <c r="AY4091" s="89" t="e">
        <f>VLOOKUP(C4091,#REF!, 2,FALSE)</f>
        <v>#REF!</v>
      </c>
      <c r="BM4091" s="61" t="s">
        <v>8741</v>
      </c>
      <c r="BN4091" s="61" t="s">
        <v>799</v>
      </c>
      <c r="BO4091" s="61" t="s">
        <v>2985</v>
      </c>
      <c r="BU4091" s="61" t="s">
        <v>8741</v>
      </c>
      <c r="BV4091" s="61" t="s">
        <v>799</v>
      </c>
      <c r="BW4091" s="61" t="s">
        <v>2985</v>
      </c>
    </row>
    <row r="4092" spans="51:75">
      <c r="AY4092" s="89" t="e">
        <f>VLOOKUP(C4092,#REF!, 2,FALSE)</f>
        <v>#REF!</v>
      </c>
      <c r="BM4092" s="61" t="s">
        <v>8743</v>
      </c>
      <c r="BN4092" s="61" t="s">
        <v>2985</v>
      </c>
      <c r="BO4092" s="61" t="s">
        <v>2985</v>
      </c>
      <c r="BU4092" s="61" t="s">
        <v>8743</v>
      </c>
      <c r="BV4092" s="61" t="s">
        <v>2985</v>
      </c>
      <c r="BW4092" s="61" t="s">
        <v>2985</v>
      </c>
    </row>
    <row r="4093" spans="51:75">
      <c r="AY4093" s="89" t="e">
        <f>VLOOKUP(C4093,#REF!, 2,FALSE)</f>
        <v>#REF!</v>
      </c>
      <c r="BM4093" s="61" t="s">
        <v>8745</v>
      </c>
      <c r="BN4093" s="61" t="s">
        <v>2985</v>
      </c>
      <c r="BO4093" s="61" t="s">
        <v>2985</v>
      </c>
      <c r="BU4093" s="61" t="s">
        <v>8745</v>
      </c>
      <c r="BV4093" s="61" t="s">
        <v>2985</v>
      </c>
      <c r="BW4093" s="61" t="s">
        <v>2985</v>
      </c>
    </row>
    <row r="4094" spans="51:75">
      <c r="AY4094" s="89" t="e">
        <f>VLOOKUP(C4094,#REF!, 2,FALSE)</f>
        <v>#REF!</v>
      </c>
      <c r="BM4094" s="61" t="s">
        <v>8746</v>
      </c>
      <c r="BN4094" s="61" t="s">
        <v>2985</v>
      </c>
      <c r="BO4094" s="61" t="s">
        <v>2985</v>
      </c>
      <c r="BU4094" s="61" t="s">
        <v>8746</v>
      </c>
      <c r="BV4094" s="61" t="s">
        <v>2985</v>
      </c>
      <c r="BW4094" s="61" t="s">
        <v>2985</v>
      </c>
    </row>
    <row r="4095" spans="51:75">
      <c r="AY4095" s="89" t="e">
        <f>VLOOKUP(C4095,#REF!, 2,FALSE)</f>
        <v>#REF!</v>
      </c>
      <c r="BM4095" s="61" t="s">
        <v>8747</v>
      </c>
      <c r="BN4095" s="61" t="s">
        <v>16990</v>
      </c>
      <c r="BO4095" s="61" t="s">
        <v>2985</v>
      </c>
      <c r="BU4095" s="61" t="s">
        <v>8747</v>
      </c>
      <c r="BV4095" s="61" t="s">
        <v>16990</v>
      </c>
      <c r="BW4095" s="61" t="s">
        <v>2985</v>
      </c>
    </row>
    <row r="4096" spans="51:75">
      <c r="AY4096" s="89" t="e">
        <f>VLOOKUP(C4096,#REF!, 2,FALSE)</f>
        <v>#REF!</v>
      </c>
      <c r="BM4096" s="61" t="s">
        <v>8748</v>
      </c>
      <c r="BN4096" s="61" t="s">
        <v>2985</v>
      </c>
      <c r="BO4096" s="61" t="s">
        <v>2985</v>
      </c>
      <c r="BU4096" s="61" t="s">
        <v>8748</v>
      </c>
      <c r="BV4096" s="61" t="s">
        <v>2985</v>
      </c>
      <c r="BW4096" s="61" t="s">
        <v>2985</v>
      </c>
    </row>
    <row r="4097" spans="51:75">
      <c r="AY4097" s="89" t="e">
        <f>VLOOKUP(C4097,#REF!, 2,FALSE)</f>
        <v>#REF!</v>
      </c>
      <c r="BM4097" s="61" t="s">
        <v>8750</v>
      </c>
      <c r="BN4097" s="61" t="s">
        <v>1015</v>
      </c>
      <c r="BO4097" s="61" t="s">
        <v>2985</v>
      </c>
      <c r="BU4097" s="61" t="s">
        <v>8750</v>
      </c>
      <c r="BV4097" s="61" t="s">
        <v>1015</v>
      </c>
      <c r="BW4097" s="61" t="s">
        <v>2985</v>
      </c>
    </row>
    <row r="4098" spans="51:75">
      <c r="AY4098" s="89" t="e">
        <f>VLOOKUP(C4098,#REF!, 2,FALSE)</f>
        <v>#REF!</v>
      </c>
      <c r="BM4098" s="61" t="s">
        <v>8751</v>
      </c>
      <c r="BN4098" s="61" t="s">
        <v>16990</v>
      </c>
      <c r="BO4098" s="61" t="s">
        <v>2985</v>
      </c>
      <c r="BU4098" s="61" t="s">
        <v>8751</v>
      </c>
      <c r="BV4098" s="61" t="s">
        <v>16990</v>
      </c>
      <c r="BW4098" s="61" t="s">
        <v>2985</v>
      </c>
    </row>
    <row r="4099" spans="51:75">
      <c r="AY4099" s="89" t="e">
        <f>VLOOKUP(C4099,#REF!, 2,FALSE)</f>
        <v>#REF!</v>
      </c>
      <c r="BM4099" s="61" t="s">
        <v>8752</v>
      </c>
      <c r="BN4099" s="61" t="s">
        <v>1269</v>
      </c>
      <c r="BO4099" s="61" t="s">
        <v>8753</v>
      </c>
      <c r="BU4099" s="61" t="s">
        <v>8752</v>
      </c>
      <c r="BV4099" s="61" t="s">
        <v>1269</v>
      </c>
      <c r="BW4099" s="61" t="s">
        <v>8753</v>
      </c>
    </row>
    <row r="4100" spans="51:75">
      <c r="AY4100" s="89" t="e">
        <f>VLOOKUP(C4100,#REF!, 2,FALSE)</f>
        <v>#REF!</v>
      </c>
      <c r="BM4100" s="61" t="s">
        <v>8754</v>
      </c>
      <c r="BN4100" s="61" t="s">
        <v>16990</v>
      </c>
      <c r="BO4100" s="61" t="s">
        <v>2985</v>
      </c>
      <c r="BU4100" s="61" t="s">
        <v>8754</v>
      </c>
      <c r="BV4100" s="61" t="s">
        <v>16990</v>
      </c>
      <c r="BW4100" s="61" t="s">
        <v>2985</v>
      </c>
    </row>
    <row r="4101" spans="51:75">
      <c r="AY4101" s="89" t="e">
        <f>VLOOKUP(C4101,#REF!, 2,FALSE)</f>
        <v>#REF!</v>
      </c>
      <c r="BM4101" s="61" t="s">
        <v>8755</v>
      </c>
      <c r="BN4101" s="61" t="s">
        <v>793</v>
      </c>
      <c r="BO4101" s="61" t="s">
        <v>8756</v>
      </c>
      <c r="BU4101" s="61" t="s">
        <v>8755</v>
      </c>
      <c r="BV4101" s="61" t="s">
        <v>793</v>
      </c>
      <c r="BW4101" s="61" t="s">
        <v>8756</v>
      </c>
    </row>
    <row r="4102" spans="51:75">
      <c r="AY4102" s="89" t="e">
        <f>VLOOKUP(C4102,#REF!, 2,FALSE)</f>
        <v>#REF!</v>
      </c>
      <c r="BM4102" s="61" t="s">
        <v>8757</v>
      </c>
      <c r="BN4102" s="61" t="s">
        <v>16990</v>
      </c>
      <c r="BO4102" s="61" t="s">
        <v>2985</v>
      </c>
      <c r="BU4102" s="61" t="s">
        <v>8757</v>
      </c>
      <c r="BV4102" s="61" t="s">
        <v>16990</v>
      </c>
      <c r="BW4102" s="61" t="s">
        <v>2985</v>
      </c>
    </row>
    <row r="4103" spans="51:75">
      <c r="AY4103" s="89" t="e">
        <f>VLOOKUP(C4103,#REF!, 2,FALSE)</f>
        <v>#REF!</v>
      </c>
      <c r="BM4103" s="61" t="s">
        <v>8759</v>
      </c>
      <c r="BN4103" s="61" t="s">
        <v>16990</v>
      </c>
      <c r="BO4103" s="61" t="s">
        <v>2985</v>
      </c>
      <c r="BU4103" s="61" t="s">
        <v>8759</v>
      </c>
      <c r="BV4103" s="61" t="s">
        <v>16990</v>
      </c>
      <c r="BW4103" s="61" t="s">
        <v>2985</v>
      </c>
    </row>
    <row r="4104" spans="51:75">
      <c r="AY4104" s="89" t="e">
        <f>VLOOKUP(C4104,#REF!, 2,FALSE)</f>
        <v>#REF!</v>
      </c>
      <c r="BM4104" s="61" t="s">
        <v>492</v>
      </c>
      <c r="BN4104" s="61" t="s">
        <v>2985</v>
      </c>
      <c r="BO4104" s="61" t="s">
        <v>2985</v>
      </c>
      <c r="BU4104" s="61" t="s">
        <v>492</v>
      </c>
      <c r="BV4104" s="61" t="s">
        <v>2985</v>
      </c>
      <c r="BW4104" s="61" t="s">
        <v>2985</v>
      </c>
    </row>
    <row r="4105" spans="51:75">
      <c r="AY4105" s="89" t="e">
        <f>VLOOKUP(C4105,#REF!, 2,FALSE)</f>
        <v>#REF!</v>
      </c>
      <c r="BM4105" s="61" t="s">
        <v>456</v>
      </c>
      <c r="BN4105" s="61" t="s">
        <v>2985</v>
      </c>
      <c r="BO4105" s="61" t="s">
        <v>2985</v>
      </c>
      <c r="BU4105" s="61" t="s">
        <v>456</v>
      </c>
      <c r="BV4105" s="61" t="s">
        <v>2985</v>
      </c>
      <c r="BW4105" s="61" t="s">
        <v>2985</v>
      </c>
    </row>
    <row r="4106" spans="51:75">
      <c r="AY4106" s="89" t="e">
        <f>VLOOKUP(C4106,#REF!, 2,FALSE)</f>
        <v>#REF!</v>
      </c>
      <c r="BM4106" s="61" t="s">
        <v>1512</v>
      </c>
      <c r="BN4106" s="61" t="s">
        <v>3254</v>
      </c>
      <c r="BO4106" s="61" t="s">
        <v>2985</v>
      </c>
      <c r="BU4106" s="61" t="s">
        <v>1512</v>
      </c>
      <c r="BV4106" s="61" t="s">
        <v>3254</v>
      </c>
      <c r="BW4106" s="61" t="s">
        <v>2985</v>
      </c>
    </row>
    <row r="4107" spans="51:75">
      <c r="AY4107" s="89" t="e">
        <f>VLOOKUP(C4107,#REF!, 2,FALSE)</f>
        <v>#REF!</v>
      </c>
      <c r="BM4107" s="61" t="s">
        <v>8762</v>
      </c>
      <c r="BN4107" s="61" t="s">
        <v>16990</v>
      </c>
      <c r="BO4107" s="61" t="s">
        <v>2985</v>
      </c>
      <c r="BU4107" s="61" t="s">
        <v>8762</v>
      </c>
      <c r="BV4107" s="61" t="s">
        <v>16990</v>
      </c>
      <c r="BW4107" s="61" t="s">
        <v>2985</v>
      </c>
    </row>
    <row r="4108" spans="51:75">
      <c r="AY4108" s="89" t="e">
        <f>VLOOKUP(C4108,#REF!, 2,FALSE)</f>
        <v>#REF!</v>
      </c>
      <c r="BM4108" s="61" t="s">
        <v>8763</v>
      </c>
      <c r="BN4108" s="61" t="s">
        <v>2985</v>
      </c>
      <c r="BO4108" s="61" t="s">
        <v>2985</v>
      </c>
      <c r="BU4108" s="61" t="s">
        <v>8763</v>
      </c>
      <c r="BV4108" s="61" t="s">
        <v>2985</v>
      </c>
      <c r="BW4108" s="61" t="s">
        <v>2985</v>
      </c>
    </row>
    <row r="4109" spans="51:75">
      <c r="AY4109" s="89" t="e">
        <f>VLOOKUP(C4109,#REF!, 2,FALSE)</f>
        <v>#REF!</v>
      </c>
      <c r="BM4109" s="61" t="s">
        <v>8764</v>
      </c>
      <c r="BN4109" s="61" t="s">
        <v>2985</v>
      </c>
      <c r="BO4109" s="61" t="s">
        <v>2985</v>
      </c>
      <c r="BU4109" s="61" t="s">
        <v>8764</v>
      </c>
      <c r="BV4109" s="61" t="s">
        <v>2985</v>
      </c>
      <c r="BW4109" s="61" t="s">
        <v>2985</v>
      </c>
    </row>
    <row r="4110" spans="51:75">
      <c r="AY4110" s="89" t="e">
        <f>VLOOKUP(C4110,#REF!, 2,FALSE)</f>
        <v>#REF!</v>
      </c>
      <c r="BM4110" s="61" t="s">
        <v>8765</v>
      </c>
      <c r="BN4110" s="61" t="s">
        <v>2985</v>
      </c>
      <c r="BO4110" s="61" t="s">
        <v>2985</v>
      </c>
      <c r="BU4110" s="61" t="s">
        <v>8765</v>
      </c>
      <c r="BV4110" s="61" t="s">
        <v>2985</v>
      </c>
      <c r="BW4110" s="61" t="s">
        <v>2985</v>
      </c>
    </row>
    <row r="4111" spans="51:75">
      <c r="AY4111" s="89" t="e">
        <f>VLOOKUP(C4111,#REF!, 2,FALSE)</f>
        <v>#REF!</v>
      </c>
      <c r="BM4111" s="61" t="s">
        <v>8766</v>
      </c>
      <c r="BN4111" s="61" t="s">
        <v>2985</v>
      </c>
      <c r="BO4111" s="61" t="s">
        <v>2985</v>
      </c>
      <c r="BU4111" s="61" t="s">
        <v>8766</v>
      </c>
      <c r="BV4111" s="61" t="s">
        <v>2985</v>
      </c>
      <c r="BW4111" s="61" t="s">
        <v>2985</v>
      </c>
    </row>
    <row r="4112" spans="51:75">
      <c r="AY4112" s="89" t="e">
        <f>VLOOKUP(C4112,#REF!, 2,FALSE)</f>
        <v>#REF!</v>
      </c>
      <c r="BM4112" s="61" t="s">
        <v>8767</v>
      </c>
      <c r="BN4112" s="61" t="s">
        <v>3254</v>
      </c>
      <c r="BO4112" s="61" t="s">
        <v>2176</v>
      </c>
      <c r="BU4112" s="61" t="s">
        <v>8767</v>
      </c>
      <c r="BV4112" s="61" t="s">
        <v>3254</v>
      </c>
      <c r="BW4112" s="61" t="s">
        <v>2176</v>
      </c>
    </row>
    <row r="4113" spans="51:75">
      <c r="AY4113" s="89" t="e">
        <f>VLOOKUP(C4113,#REF!, 2,FALSE)</f>
        <v>#REF!</v>
      </c>
      <c r="BM4113" s="61" t="s">
        <v>8768</v>
      </c>
      <c r="BN4113" s="61" t="s">
        <v>733</v>
      </c>
      <c r="BO4113" s="61" t="s">
        <v>2985</v>
      </c>
      <c r="BU4113" s="61" t="s">
        <v>8768</v>
      </c>
      <c r="BV4113" s="61" t="s">
        <v>733</v>
      </c>
      <c r="BW4113" s="61" t="s">
        <v>2985</v>
      </c>
    </row>
    <row r="4114" spans="51:75">
      <c r="AY4114" s="89" t="e">
        <f>VLOOKUP(C4114,#REF!, 2,FALSE)</f>
        <v>#REF!</v>
      </c>
      <c r="BM4114" s="61" t="s">
        <v>1513</v>
      </c>
      <c r="BN4114" s="61" t="s">
        <v>16990</v>
      </c>
      <c r="BO4114" s="61" t="s">
        <v>2985</v>
      </c>
      <c r="BU4114" s="61" t="s">
        <v>1513</v>
      </c>
      <c r="BV4114" s="61" t="s">
        <v>16990</v>
      </c>
      <c r="BW4114" s="61" t="s">
        <v>2985</v>
      </c>
    </row>
    <row r="4115" spans="51:75">
      <c r="AY4115" s="89" t="e">
        <f>VLOOKUP(C4115,#REF!, 2,FALSE)</f>
        <v>#REF!</v>
      </c>
      <c r="BM4115" s="61" t="s">
        <v>8769</v>
      </c>
      <c r="BN4115" s="61" t="s">
        <v>3007</v>
      </c>
      <c r="BO4115" s="61" t="s">
        <v>8770</v>
      </c>
      <c r="BU4115" s="61" t="s">
        <v>8769</v>
      </c>
      <c r="BV4115" s="61" t="s">
        <v>3007</v>
      </c>
      <c r="BW4115" s="61" t="s">
        <v>8770</v>
      </c>
    </row>
    <row r="4116" spans="51:75">
      <c r="AY4116" s="89" t="e">
        <f>VLOOKUP(C4116,#REF!, 2,FALSE)</f>
        <v>#REF!</v>
      </c>
      <c r="BM4116" s="61" t="s">
        <v>8771</v>
      </c>
      <c r="BN4116" s="61" t="s">
        <v>785</v>
      </c>
      <c r="BO4116" s="61" t="s">
        <v>2985</v>
      </c>
      <c r="BU4116" s="61" t="s">
        <v>8771</v>
      </c>
      <c r="BV4116" s="61" t="s">
        <v>785</v>
      </c>
      <c r="BW4116" s="61" t="s">
        <v>2985</v>
      </c>
    </row>
    <row r="4117" spans="51:75">
      <c r="AY4117" s="89" t="e">
        <f>VLOOKUP(C4117,#REF!, 2,FALSE)</f>
        <v>#REF!</v>
      </c>
      <c r="BM4117" s="61" t="s">
        <v>8772</v>
      </c>
      <c r="BN4117" s="61" t="s">
        <v>16990</v>
      </c>
      <c r="BO4117" s="61" t="s">
        <v>2985</v>
      </c>
      <c r="BU4117" s="61" t="s">
        <v>8772</v>
      </c>
      <c r="BV4117" s="61" t="s">
        <v>16990</v>
      </c>
      <c r="BW4117" s="61" t="s">
        <v>2985</v>
      </c>
    </row>
    <row r="4118" spans="51:75">
      <c r="AY4118" s="89" t="e">
        <f>VLOOKUP(C4118,#REF!, 2,FALSE)</f>
        <v>#REF!</v>
      </c>
      <c r="BM4118" s="61" t="s">
        <v>8773</v>
      </c>
      <c r="BN4118" s="61" t="s">
        <v>16990</v>
      </c>
      <c r="BO4118" s="61" t="s">
        <v>2985</v>
      </c>
      <c r="BU4118" s="61" t="s">
        <v>8773</v>
      </c>
      <c r="BV4118" s="61" t="s">
        <v>16990</v>
      </c>
      <c r="BW4118" s="61" t="s">
        <v>2985</v>
      </c>
    </row>
    <row r="4119" spans="51:75">
      <c r="AY4119" s="89" t="e">
        <f>VLOOKUP(C4119,#REF!, 2,FALSE)</f>
        <v>#REF!</v>
      </c>
      <c r="BM4119" s="61" t="s">
        <v>8774</v>
      </c>
      <c r="BN4119" s="61" t="s">
        <v>16990</v>
      </c>
      <c r="BO4119" s="61" t="s">
        <v>2985</v>
      </c>
      <c r="BU4119" s="61" t="s">
        <v>8774</v>
      </c>
      <c r="BV4119" s="61" t="s">
        <v>16990</v>
      </c>
      <c r="BW4119" s="61" t="s">
        <v>2985</v>
      </c>
    </row>
    <row r="4120" spans="51:75">
      <c r="AY4120" s="89" t="e">
        <f>VLOOKUP(C4120,#REF!, 2,FALSE)</f>
        <v>#REF!</v>
      </c>
      <c r="BM4120" s="61" t="s">
        <v>1514</v>
      </c>
      <c r="BN4120" s="61" t="s">
        <v>16990</v>
      </c>
      <c r="BO4120" s="61" t="s">
        <v>2985</v>
      </c>
      <c r="BU4120" s="61" t="s">
        <v>1514</v>
      </c>
      <c r="BV4120" s="61" t="s">
        <v>16990</v>
      </c>
      <c r="BW4120" s="61" t="s">
        <v>2985</v>
      </c>
    </row>
    <row r="4121" spans="51:75">
      <c r="AY4121" s="89" t="e">
        <f>VLOOKUP(C4121,#REF!, 2,FALSE)</f>
        <v>#REF!</v>
      </c>
      <c r="BM4121" s="61" t="s">
        <v>8775</v>
      </c>
      <c r="BN4121" s="61" t="s">
        <v>16990</v>
      </c>
      <c r="BO4121" s="61" t="s">
        <v>2985</v>
      </c>
      <c r="BU4121" s="61" t="s">
        <v>8775</v>
      </c>
      <c r="BV4121" s="61" t="s">
        <v>16990</v>
      </c>
      <c r="BW4121" s="61" t="s">
        <v>2985</v>
      </c>
    </row>
    <row r="4122" spans="51:75">
      <c r="AY4122" s="89" t="e">
        <f>VLOOKUP(C4122,#REF!, 2,FALSE)</f>
        <v>#REF!</v>
      </c>
      <c r="BM4122" s="61" t="s">
        <v>8776</v>
      </c>
      <c r="BN4122" s="61" t="s">
        <v>16990</v>
      </c>
      <c r="BO4122" s="61" t="s">
        <v>2985</v>
      </c>
      <c r="BU4122" s="61" t="s">
        <v>8776</v>
      </c>
      <c r="BV4122" s="61" t="s">
        <v>16990</v>
      </c>
      <c r="BW4122" s="61" t="s">
        <v>2985</v>
      </c>
    </row>
    <row r="4123" spans="51:75">
      <c r="AY4123" s="89" t="e">
        <f>VLOOKUP(C4123,#REF!, 2,FALSE)</f>
        <v>#REF!</v>
      </c>
      <c r="BM4123" s="61" t="s">
        <v>8777</v>
      </c>
      <c r="BN4123" s="61" t="s">
        <v>664</v>
      </c>
      <c r="BO4123" s="61" t="s">
        <v>2985</v>
      </c>
      <c r="BU4123" s="61" t="s">
        <v>8777</v>
      </c>
      <c r="BV4123" s="61" t="s">
        <v>664</v>
      </c>
      <c r="BW4123" s="61" t="s">
        <v>2985</v>
      </c>
    </row>
    <row r="4124" spans="51:75">
      <c r="AY4124" s="89" t="e">
        <f>VLOOKUP(C4124,#REF!, 2,FALSE)</f>
        <v>#REF!</v>
      </c>
      <c r="BM4124" s="61" t="s">
        <v>1515</v>
      </c>
      <c r="BN4124" s="61" t="s">
        <v>16990</v>
      </c>
      <c r="BO4124" s="61" t="s">
        <v>2985</v>
      </c>
      <c r="BU4124" s="61" t="s">
        <v>1515</v>
      </c>
      <c r="BV4124" s="61" t="s">
        <v>16990</v>
      </c>
      <c r="BW4124" s="61" t="s">
        <v>2985</v>
      </c>
    </row>
    <row r="4125" spans="51:75">
      <c r="AY4125" s="89" t="e">
        <f>VLOOKUP(C4125,#REF!, 2,FALSE)</f>
        <v>#REF!</v>
      </c>
      <c r="BM4125" s="61" t="s">
        <v>8780</v>
      </c>
      <c r="BN4125" s="61" t="s">
        <v>16990</v>
      </c>
      <c r="BO4125" s="61" t="s">
        <v>2985</v>
      </c>
      <c r="BU4125" s="61" t="s">
        <v>8780</v>
      </c>
      <c r="BV4125" s="61" t="s">
        <v>16990</v>
      </c>
      <c r="BW4125" s="61" t="s">
        <v>2985</v>
      </c>
    </row>
    <row r="4126" spans="51:75">
      <c r="AY4126" s="89" t="e">
        <f>VLOOKUP(C4126,#REF!, 2,FALSE)</f>
        <v>#REF!</v>
      </c>
      <c r="BM4126" s="61" t="s">
        <v>8781</v>
      </c>
      <c r="BN4126" s="61" t="s">
        <v>3004</v>
      </c>
      <c r="BO4126" s="61" t="s">
        <v>2985</v>
      </c>
      <c r="BU4126" s="61" t="s">
        <v>8781</v>
      </c>
      <c r="BV4126" s="61" t="s">
        <v>3004</v>
      </c>
      <c r="BW4126" s="61" t="s">
        <v>2985</v>
      </c>
    </row>
    <row r="4127" spans="51:75">
      <c r="AY4127" s="89" t="e">
        <f>VLOOKUP(C4127,#REF!, 2,FALSE)</f>
        <v>#REF!</v>
      </c>
      <c r="BM4127" s="61" t="s">
        <v>8784</v>
      </c>
      <c r="BN4127" s="61" t="s">
        <v>16990</v>
      </c>
      <c r="BO4127" s="61" t="s">
        <v>2985</v>
      </c>
      <c r="BU4127" s="61" t="s">
        <v>8784</v>
      </c>
      <c r="BV4127" s="61" t="s">
        <v>16990</v>
      </c>
      <c r="BW4127" s="61" t="s">
        <v>2985</v>
      </c>
    </row>
    <row r="4128" spans="51:75">
      <c r="AY4128" s="89" t="e">
        <f>VLOOKUP(C4128,#REF!, 2,FALSE)</f>
        <v>#REF!</v>
      </c>
      <c r="BM4128" s="61" t="s">
        <v>1516</v>
      </c>
      <c r="BN4128" s="61" t="s">
        <v>16990</v>
      </c>
      <c r="BO4128" s="61" t="s">
        <v>2985</v>
      </c>
      <c r="BU4128" s="61" t="s">
        <v>1516</v>
      </c>
      <c r="BV4128" s="61" t="s">
        <v>16990</v>
      </c>
      <c r="BW4128" s="61" t="s">
        <v>2985</v>
      </c>
    </row>
    <row r="4129" spans="51:75">
      <c r="AY4129" s="89" t="e">
        <f>VLOOKUP(C4129,#REF!, 2,FALSE)</f>
        <v>#REF!</v>
      </c>
      <c r="BM4129" s="61" t="s">
        <v>1517</v>
      </c>
      <c r="BN4129" s="61" t="s">
        <v>1011</v>
      </c>
      <c r="BO4129" s="61" t="s">
        <v>2985</v>
      </c>
      <c r="BU4129" s="61" t="s">
        <v>1517</v>
      </c>
      <c r="BV4129" s="61" t="s">
        <v>1011</v>
      </c>
      <c r="BW4129" s="61" t="s">
        <v>2985</v>
      </c>
    </row>
    <row r="4130" spans="51:75">
      <c r="AY4130" s="89" t="e">
        <f>VLOOKUP(C4130,#REF!, 2,FALSE)</f>
        <v>#REF!</v>
      </c>
      <c r="BM4130" s="61" t="s">
        <v>1518</v>
      </c>
      <c r="BN4130" s="61" t="s">
        <v>16990</v>
      </c>
      <c r="BO4130" s="61" t="s">
        <v>2985</v>
      </c>
      <c r="BU4130" s="61" t="s">
        <v>1518</v>
      </c>
      <c r="BV4130" s="61" t="s">
        <v>16990</v>
      </c>
      <c r="BW4130" s="61" t="s">
        <v>2985</v>
      </c>
    </row>
    <row r="4131" spans="51:75">
      <c r="AY4131" s="89" t="e">
        <f>VLOOKUP(C4131,#REF!, 2,FALSE)</f>
        <v>#REF!</v>
      </c>
      <c r="BM4131" s="61" t="s">
        <v>8786</v>
      </c>
      <c r="BN4131" s="61" t="s">
        <v>3254</v>
      </c>
      <c r="BO4131" s="61" t="s">
        <v>2985</v>
      </c>
      <c r="BU4131" s="61" t="s">
        <v>8786</v>
      </c>
      <c r="BV4131" s="61" t="s">
        <v>3254</v>
      </c>
      <c r="BW4131" s="61" t="s">
        <v>2985</v>
      </c>
    </row>
    <row r="4132" spans="51:75">
      <c r="AY4132" s="89" t="e">
        <f>VLOOKUP(C4132,#REF!, 2,FALSE)</f>
        <v>#REF!</v>
      </c>
      <c r="BM4132" s="61" t="s">
        <v>8787</v>
      </c>
      <c r="BN4132" s="61" t="s">
        <v>16990</v>
      </c>
      <c r="BO4132" s="61" t="s">
        <v>2985</v>
      </c>
      <c r="BU4132" s="61" t="s">
        <v>8787</v>
      </c>
      <c r="BV4132" s="61" t="s">
        <v>16990</v>
      </c>
      <c r="BW4132" s="61" t="s">
        <v>2985</v>
      </c>
    </row>
    <row r="4133" spans="51:75">
      <c r="AY4133" s="89" t="e">
        <f>VLOOKUP(C4133,#REF!, 2,FALSE)</f>
        <v>#REF!</v>
      </c>
      <c r="BM4133" s="61" t="s">
        <v>1519</v>
      </c>
      <c r="BN4133" s="61" t="s">
        <v>16990</v>
      </c>
      <c r="BO4133" s="61" t="s">
        <v>2985</v>
      </c>
      <c r="BU4133" s="61" t="s">
        <v>1519</v>
      </c>
      <c r="BV4133" s="61" t="s">
        <v>16990</v>
      </c>
      <c r="BW4133" s="61" t="s">
        <v>2985</v>
      </c>
    </row>
    <row r="4134" spans="51:75">
      <c r="AY4134" s="89" t="e">
        <f>VLOOKUP(C4134,#REF!, 2,FALSE)</f>
        <v>#REF!</v>
      </c>
      <c r="BM4134" s="61" t="s">
        <v>8788</v>
      </c>
      <c r="BN4134" s="61" t="s">
        <v>2985</v>
      </c>
      <c r="BO4134" s="61" t="s">
        <v>2985</v>
      </c>
      <c r="BU4134" s="61" t="s">
        <v>8788</v>
      </c>
      <c r="BV4134" s="61" t="s">
        <v>2985</v>
      </c>
      <c r="BW4134" s="61" t="s">
        <v>2985</v>
      </c>
    </row>
    <row r="4135" spans="51:75">
      <c r="AY4135" s="89" t="e">
        <f>VLOOKUP(C4135,#REF!, 2,FALSE)</f>
        <v>#REF!</v>
      </c>
      <c r="BM4135" s="61" t="s">
        <v>8790</v>
      </c>
      <c r="BN4135" s="61" t="s">
        <v>2985</v>
      </c>
      <c r="BO4135" s="61" t="s">
        <v>2985</v>
      </c>
      <c r="BU4135" s="61" t="s">
        <v>8790</v>
      </c>
      <c r="BV4135" s="61" t="s">
        <v>2985</v>
      </c>
      <c r="BW4135" s="61" t="s">
        <v>2985</v>
      </c>
    </row>
    <row r="4136" spans="51:75">
      <c r="AY4136" s="89" t="e">
        <f>VLOOKUP(C4136,#REF!, 2,FALSE)</f>
        <v>#REF!</v>
      </c>
      <c r="BM4136" s="61" t="s">
        <v>8791</v>
      </c>
      <c r="BN4136" s="61" t="s">
        <v>2985</v>
      </c>
      <c r="BO4136" s="61" t="s">
        <v>1679</v>
      </c>
      <c r="BU4136" s="61" t="s">
        <v>8791</v>
      </c>
      <c r="BV4136" s="61" t="s">
        <v>2985</v>
      </c>
      <c r="BW4136" s="61" t="s">
        <v>1679</v>
      </c>
    </row>
    <row r="4137" spans="51:75">
      <c r="AY4137" s="89" t="e">
        <f>VLOOKUP(C4137,#REF!, 2,FALSE)</f>
        <v>#REF!</v>
      </c>
      <c r="BM4137" s="61" t="s">
        <v>478</v>
      </c>
      <c r="BN4137" s="61" t="s">
        <v>2985</v>
      </c>
      <c r="BO4137" s="61" t="s">
        <v>8792</v>
      </c>
      <c r="BU4137" s="61" t="s">
        <v>478</v>
      </c>
      <c r="BV4137" s="61" t="s">
        <v>2985</v>
      </c>
      <c r="BW4137" s="61" t="s">
        <v>8792</v>
      </c>
    </row>
    <row r="4138" spans="51:75">
      <c r="AY4138" s="89" t="e">
        <f>VLOOKUP(C4138,#REF!, 2,FALSE)</f>
        <v>#REF!</v>
      </c>
      <c r="BM4138" s="61" t="s">
        <v>8793</v>
      </c>
      <c r="BN4138" s="61" t="s">
        <v>2985</v>
      </c>
      <c r="BO4138" s="61" t="s">
        <v>5449</v>
      </c>
      <c r="BU4138" s="61" t="s">
        <v>8793</v>
      </c>
      <c r="BV4138" s="61" t="s">
        <v>2985</v>
      </c>
      <c r="BW4138" s="61" t="s">
        <v>5449</v>
      </c>
    </row>
    <row r="4139" spans="51:75">
      <c r="AY4139" s="89" t="e">
        <f>VLOOKUP(C4139,#REF!, 2,FALSE)</f>
        <v>#REF!</v>
      </c>
      <c r="BM4139" s="61" t="s">
        <v>463</v>
      </c>
      <c r="BN4139" s="61" t="s">
        <v>2985</v>
      </c>
      <c r="BO4139" s="61" t="s">
        <v>2870</v>
      </c>
      <c r="BU4139" s="61" t="s">
        <v>463</v>
      </c>
      <c r="BV4139" s="61" t="s">
        <v>2985</v>
      </c>
      <c r="BW4139" s="61" t="s">
        <v>2870</v>
      </c>
    </row>
    <row r="4140" spans="51:75">
      <c r="AY4140" s="89" t="e">
        <f>VLOOKUP(C4140,#REF!, 2,FALSE)</f>
        <v>#REF!</v>
      </c>
      <c r="BM4140" s="61" t="s">
        <v>8794</v>
      </c>
      <c r="BN4140" s="61" t="s">
        <v>2985</v>
      </c>
      <c r="BO4140" s="61" t="s">
        <v>2985</v>
      </c>
      <c r="BU4140" s="61" t="s">
        <v>8794</v>
      </c>
      <c r="BV4140" s="61" t="s">
        <v>2985</v>
      </c>
      <c r="BW4140" s="61" t="s">
        <v>2985</v>
      </c>
    </row>
    <row r="4141" spans="51:75">
      <c r="AY4141" s="89" t="e">
        <f>VLOOKUP(C4141,#REF!, 2,FALSE)</f>
        <v>#REF!</v>
      </c>
      <c r="BM4141" s="61" t="s">
        <v>8795</v>
      </c>
      <c r="BN4141" s="61" t="s">
        <v>2985</v>
      </c>
      <c r="BO4141" s="61" t="s">
        <v>2985</v>
      </c>
      <c r="BU4141" s="61" t="s">
        <v>8795</v>
      </c>
      <c r="BV4141" s="61" t="s">
        <v>2985</v>
      </c>
      <c r="BW4141" s="61" t="s">
        <v>2985</v>
      </c>
    </row>
    <row r="4142" spans="51:75">
      <c r="AY4142" s="89" t="e">
        <f>VLOOKUP(C4142,#REF!, 2,FALSE)</f>
        <v>#REF!</v>
      </c>
      <c r="BM4142" s="61" t="s">
        <v>8796</v>
      </c>
      <c r="BN4142" s="61" t="s">
        <v>2985</v>
      </c>
      <c r="BO4142" s="61" t="s">
        <v>2985</v>
      </c>
      <c r="BU4142" s="61" t="s">
        <v>8796</v>
      </c>
      <c r="BV4142" s="61" t="s">
        <v>2985</v>
      </c>
      <c r="BW4142" s="61" t="s">
        <v>2985</v>
      </c>
    </row>
    <row r="4143" spans="51:75">
      <c r="AY4143" s="89" t="e">
        <f>VLOOKUP(C4143,#REF!, 2,FALSE)</f>
        <v>#REF!</v>
      </c>
      <c r="BM4143" s="61" t="s">
        <v>8797</v>
      </c>
      <c r="BN4143" s="61" t="s">
        <v>2985</v>
      </c>
      <c r="BO4143" s="61" t="s">
        <v>2985</v>
      </c>
      <c r="BU4143" s="61" t="s">
        <v>8797</v>
      </c>
      <c r="BV4143" s="61" t="s">
        <v>2985</v>
      </c>
      <c r="BW4143" s="61" t="s">
        <v>2985</v>
      </c>
    </row>
    <row r="4144" spans="51:75">
      <c r="AY4144" s="89" t="e">
        <f>VLOOKUP(C4144,#REF!, 2,FALSE)</f>
        <v>#REF!</v>
      </c>
      <c r="BM4144" s="61" t="s">
        <v>8798</v>
      </c>
      <c r="BN4144" s="61" t="s">
        <v>2985</v>
      </c>
      <c r="BO4144" s="61" t="s">
        <v>2985</v>
      </c>
      <c r="BU4144" s="61" t="s">
        <v>8798</v>
      </c>
      <c r="BV4144" s="61" t="s">
        <v>2985</v>
      </c>
      <c r="BW4144" s="61" t="s">
        <v>2985</v>
      </c>
    </row>
    <row r="4145" spans="51:75">
      <c r="AY4145" s="89" t="e">
        <f>VLOOKUP(C4145,#REF!, 2,FALSE)</f>
        <v>#REF!</v>
      </c>
      <c r="BM4145" s="61" t="s">
        <v>1524</v>
      </c>
      <c r="BN4145" s="61" t="s">
        <v>2985</v>
      </c>
      <c r="BO4145" s="61" t="s">
        <v>2985</v>
      </c>
      <c r="BU4145" s="61" t="s">
        <v>1524</v>
      </c>
      <c r="BV4145" s="61" t="s">
        <v>2985</v>
      </c>
      <c r="BW4145" s="61" t="s">
        <v>2985</v>
      </c>
    </row>
    <row r="4146" spans="51:75">
      <c r="AY4146" s="89" t="e">
        <f>VLOOKUP(C4146,#REF!, 2,FALSE)</f>
        <v>#REF!</v>
      </c>
      <c r="BM4146" s="61" t="s">
        <v>8799</v>
      </c>
      <c r="BN4146" s="61" t="s">
        <v>2985</v>
      </c>
      <c r="BO4146" s="61" t="s">
        <v>2985</v>
      </c>
      <c r="BU4146" s="61" t="s">
        <v>8799</v>
      </c>
      <c r="BV4146" s="61" t="s">
        <v>2985</v>
      </c>
      <c r="BW4146" s="61" t="s">
        <v>2985</v>
      </c>
    </row>
    <row r="4147" spans="51:75">
      <c r="AY4147" s="89" t="e">
        <f>VLOOKUP(C4147,#REF!, 2,FALSE)</f>
        <v>#REF!</v>
      </c>
      <c r="BM4147" s="61" t="s">
        <v>8800</v>
      </c>
      <c r="BN4147" s="61" t="s">
        <v>2985</v>
      </c>
      <c r="BO4147" s="61" t="s">
        <v>2985</v>
      </c>
      <c r="BU4147" s="61" t="s">
        <v>8800</v>
      </c>
      <c r="BV4147" s="61" t="s">
        <v>2985</v>
      </c>
      <c r="BW4147" s="61" t="s">
        <v>2985</v>
      </c>
    </row>
    <row r="4148" spans="51:75">
      <c r="AY4148" s="89" t="e">
        <f>VLOOKUP(C4148,#REF!, 2,FALSE)</f>
        <v>#REF!</v>
      </c>
      <c r="BM4148" s="61" t="s">
        <v>8801</v>
      </c>
      <c r="BN4148" s="61" t="s">
        <v>812</v>
      </c>
      <c r="BO4148" s="61" t="s">
        <v>2985</v>
      </c>
      <c r="BU4148" s="61" t="s">
        <v>8801</v>
      </c>
      <c r="BV4148" s="61" t="s">
        <v>812</v>
      </c>
      <c r="BW4148" s="61" t="s">
        <v>2985</v>
      </c>
    </row>
    <row r="4149" spans="51:75">
      <c r="AY4149" s="89" t="e">
        <f>VLOOKUP(C4149,#REF!, 2,FALSE)</f>
        <v>#REF!</v>
      </c>
      <c r="BM4149" s="61" t="s">
        <v>8803</v>
      </c>
      <c r="BN4149" s="61" t="s">
        <v>2985</v>
      </c>
      <c r="BO4149" s="61" t="s">
        <v>8804</v>
      </c>
      <c r="BU4149" s="61" t="s">
        <v>8803</v>
      </c>
      <c r="BV4149" s="61" t="s">
        <v>2985</v>
      </c>
      <c r="BW4149" s="61" t="s">
        <v>8804</v>
      </c>
    </row>
    <row r="4150" spans="51:75">
      <c r="AY4150" s="89" t="e">
        <f>VLOOKUP(C4150,#REF!, 2,FALSE)</f>
        <v>#REF!</v>
      </c>
      <c r="BM4150" s="61" t="s">
        <v>8805</v>
      </c>
      <c r="BN4150" s="61" t="s">
        <v>2985</v>
      </c>
      <c r="BO4150" s="61" t="s">
        <v>8806</v>
      </c>
      <c r="BU4150" s="61" t="s">
        <v>8805</v>
      </c>
      <c r="BV4150" s="61" t="s">
        <v>2985</v>
      </c>
      <c r="BW4150" s="61" t="s">
        <v>8806</v>
      </c>
    </row>
    <row r="4151" spans="51:75">
      <c r="AY4151" s="89" t="e">
        <f>VLOOKUP(C4151,#REF!, 2,FALSE)</f>
        <v>#REF!</v>
      </c>
      <c r="BM4151" s="61" t="s">
        <v>8807</v>
      </c>
      <c r="BN4151" s="61" t="s">
        <v>2985</v>
      </c>
      <c r="BO4151" s="61" t="s">
        <v>2651</v>
      </c>
      <c r="BU4151" s="61" t="s">
        <v>8807</v>
      </c>
      <c r="BV4151" s="61" t="s">
        <v>2985</v>
      </c>
      <c r="BW4151" s="61" t="s">
        <v>2651</v>
      </c>
    </row>
    <row r="4152" spans="51:75">
      <c r="AY4152" s="89" t="e">
        <f>VLOOKUP(C4152,#REF!, 2,FALSE)</f>
        <v>#REF!</v>
      </c>
      <c r="BM4152" s="61" t="s">
        <v>8808</v>
      </c>
      <c r="BN4152" s="61" t="s">
        <v>2985</v>
      </c>
      <c r="BO4152" s="61" t="s">
        <v>4352</v>
      </c>
      <c r="BU4152" s="61" t="s">
        <v>8808</v>
      </c>
      <c r="BV4152" s="61" t="s">
        <v>2985</v>
      </c>
      <c r="BW4152" s="61" t="s">
        <v>4352</v>
      </c>
    </row>
    <row r="4153" spans="51:75">
      <c r="AY4153" s="89" t="e">
        <f>VLOOKUP(C4153,#REF!, 2,FALSE)</f>
        <v>#REF!</v>
      </c>
      <c r="BM4153" s="61" t="s">
        <v>1527</v>
      </c>
      <c r="BN4153" s="61" t="s">
        <v>2985</v>
      </c>
      <c r="BO4153" s="61" t="s">
        <v>8809</v>
      </c>
      <c r="BU4153" s="61" t="s">
        <v>1527</v>
      </c>
      <c r="BV4153" s="61" t="s">
        <v>2985</v>
      </c>
      <c r="BW4153" s="61" t="s">
        <v>8809</v>
      </c>
    </row>
    <row r="4154" spans="51:75">
      <c r="AY4154" s="89" t="e">
        <f>VLOOKUP(C4154,#REF!, 2,FALSE)</f>
        <v>#REF!</v>
      </c>
      <c r="BM4154" s="61" t="s">
        <v>1528</v>
      </c>
      <c r="BN4154" s="61" t="s">
        <v>2985</v>
      </c>
      <c r="BO4154" s="61" t="s">
        <v>8810</v>
      </c>
      <c r="BU4154" s="61" t="s">
        <v>1528</v>
      </c>
      <c r="BV4154" s="61" t="s">
        <v>2985</v>
      </c>
      <c r="BW4154" s="61" t="s">
        <v>8810</v>
      </c>
    </row>
    <row r="4155" spans="51:75">
      <c r="AY4155" s="89" t="e">
        <f>VLOOKUP(C4155,#REF!, 2,FALSE)</f>
        <v>#REF!</v>
      </c>
      <c r="BM4155" s="61" t="s">
        <v>8811</v>
      </c>
      <c r="BN4155" s="61" t="s">
        <v>2985</v>
      </c>
      <c r="BO4155" s="61" t="s">
        <v>2985</v>
      </c>
      <c r="BU4155" s="61" t="s">
        <v>8811</v>
      </c>
      <c r="BV4155" s="61" t="s">
        <v>2985</v>
      </c>
      <c r="BW4155" s="61" t="s">
        <v>2985</v>
      </c>
    </row>
    <row r="4156" spans="51:75">
      <c r="AY4156" s="89" t="e">
        <f>VLOOKUP(C4156,#REF!, 2,FALSE)</f>
        <v>#REF!</v>
      </c>
      <c r="BM4156" s="61" t="s">
        <v>8812</v>
      </c>
      <c r="BN4156" s="61" t="s">
        <v>619</v>
      </c>
      <c r="BO4156" s="61" t="s">
        <v>2985</v>
      </c>
      <c r="BU4156" s="61" t="s">
        <v>8812</v>
      </c>
      <c r="BV4156" s="61" t="s">
        <v>619</v>
      </c>
      <c r="BW4156" s="61" t="s">
        <v>2985</v>
      </c>
    </row>
    <row r="4157" spans="51:75">
      <c r="AY4157" s="89" t="e">
        <f>VLOOKUP(C4157,#REF!, 2,FALSE)</f>
        <v>#REF!</v>
      </c>
      <c r="BM4157" s="61" t="s">
        <v>8815</v>
      </c>
      <c r="BN4157" s="61" t="s">
        <v>843</v>
      </c>
      <c r="BO4157" s="61" t="s">
        <v>2985</v>
      </c>
      <c r="BU4157" s="61" t="s">
        <v>8815</v>
      </c>
      <c r="BV4157" s="61" t="s">
        <v>843</v>
      </c>
      <c r="BW4157" s="61" t="s">
        <v>2985</v>
      </c>
    </row>
    <row r="4158" spans="51:75">
      <c r="AY4158" s="89" t="e">
        <f>VLOOKUP(C4158,#REF!, 2,FALSE)</f>
        <v>#REF!</v>
      </c>
      <c r="BM4158" s="61" t="s">
        <v>8816</v>
      </c>
      <c r="BN4158" s="61" t="s">
        <v>3007</v>
      </c>
      <c r="BO4158" s="61" t="s">
        <v>2985</v>
      </c>
      <c r="BU4158" s="61" t="s">
        <v>8816</v>
      </c>
      <c r="BV4158" s="61" t="s">
        <v>3007</v>
      </c>
      <c r="BW4158" s="61" t="s">
        <v>2985</v>
      </c>
    </row>
    <row r="4159" spans="51:75">
      <c r="AY4159" s="89" t="e">
        <f>VLOOKUP(C4159,#REF!, 2,FALSE)</f>
        <v>#REF!</v>
      </c>
      <c r="BM4159" s="61" t="s">
        <v>488</v>
      </c>
      <c r="BN4159" s="61" t="s">
        <v>1269</v>
      </c>
      <c r="BO4159" s="61" t="s">
        <v>2985</v>
      </c>
      <c r="BU4159" s="61" t="s">
        <v>488</v>
      </c>
      <c r="BV4159" s="61" t="s">
        <v>1269</v>
      </c>
      <c r="BW4159" s="61" t="s">
        <v>2985</v>
      </c>
    </row>
    <row r="4160" spans="51:75">
      <c r="AY4160" s="89" t="e">
        <f>VLOOKUP(C4160,#REF!, 2,FALSE)</f>
        <v>#REF!</v>
      </c>
      <c r="BM4160" s="61" t="s">
        <v>1529</v>
      </c>
      <c r="BN4160" s="61" t="s">
        <v>785</v>
      </c>
      <c r="BO4160" s="61" t="s">
        <v>2985</v>
      </c>
      <c r="BU4160" s="61" t="s">
        <v>1529</v>
      </c>
      <c r="BV4160" s="61" t="s">
        <v>785</v>
      </c>
      <c r="BW4160" s="61" t="s">
        <v>2985</v>
      </c>
    </row>
    <row r="4161" spans="51:75">
      <c r="AY4161" s="89" t="e">
        <f>VLOOKUP(C4161,#REF!, 2,FALSE)</f>
        <v>#REF!</v>
      </c>
      <c r="BM4161" s="61" t="s">
        <v>1530</v>
      </c>
      <c r="BN4161" s="61" t="s">
        <v>669</v>
      </c>
      <c r="BO4161" s="61" t="s">
        <v>2985</v>
      </c>
      <c r="BU4161" s="61" t="s">
        <v>1530</v>
      </c>
      <c r="BV4161" s="61" t="s">
        <v>669</v>
      </c>
      <c r="BW4161" s="61" t="s">
        <v>2985</v>
      </c>
    </row>
    <row r="4162" spans="51:75">
      <c r="AY4162" s="89" t="e">
        <f>VLOOKUP(C4162,#REF!, 2,FALSE)</f>
        <v>#REF!</v>
      </c>
      <c r="BM4162" s="61" t="s">
        <v>1531</v>
      </c>
      <c r="BN4162" s="61" t="s">
        <v>639</v>
      </c>
      <c r="BO4162" s="61" t="s">
        <v>2985</v>
      </c>
      <c r="BU4162" s="61" t="s">
        <v>1531</v>
      </c>
      <c r="BV4162" s="61" t="s">
        <v>639</v>
      </c>
      <c r="BW4162" s="61" t="s">
        <v>2985</v>
      </c>
    </row>
    <row r="4163" spans="51:75">
      <c r="AY4163" s="89" t="e">
        <f>VLOOKUP(C4163,#REF!, 2,FALSE)</f>
        <v>#REF!</v>
      </c>
      <c r="BM4163" s="61" t="s">
        <v>1532</v>
      </c>
      <c r="BN4163" s="61" t="s">
        <v>669</v>
      </c>
      <c r="BO4163" s="61" t="s">
        <v>2985</v>
      </c>
      <c r="BU4163" s="61" t="s">
        <v>1532</v>
      </c>
      <c r="BV4163" s="61" t="s">
        <v>669</v>
      </c>
      <c r="BW4163" s="61" t="s">
        <v>2985</v>
      </c>
    </row>
    <row r="4164" spans="51:75">
      <c r="AY4164" s="89" t="e">
        <f>VLOOKUP(C4164,#REF!, 2,FALSE)</f>
        <v>#REF!</v>
      </c>
      <c r="BM4164" s="61" t="s">
        <v>8818</v>
      </c>
      <c r="BN4164" s="61" t="s">
        <v>812</v>
      </c>
      <c r="BO4164" s="61" t="s">
        <v>2985</v>
      </c>
      <c r="BU4164" s="61" t="s">
        <v>8818</v>
      </c>
      <c r="BV4164" s="61" t="s">
        <v>812</v>
      </c>
      <c r="BW4164" s="61" t="s">
        <v>2985</v>
      </c>
    </row>
    <row r="4165" spans="51:75">
      <c r="AY4165" s="89" t="e">
        <f>VLOOKUP(C4165,#REF!, 2,FALSE)</f>
        <v>#REF!</v>
      </c>
      <c r="BM4165" s="61" t="s">
        <v>8819</v>
      </c>
      <c r="BN4165" s="61" t="s">
        <v>812</v>
      </c>
      <c r="BO4165" s="61" t="s">
        <v>2985</v>
      </c>
      <c r="BU4165" s="61" t="s">
        <v>8819</v>
      </c>
      <c r="BV4165" s="61" t="s">
        <v>812</v>
      </c>
      <c r="BW4165" s="61" t="s">
        <v>2985</v>
      </c>
    </row>
    <row r="4166" spans="51:75">
      <c r="AY4166" s="89" t="e">
        <f>VLOOKUP(C4166,#REF!, 2,FALSE)</f>
        <v>#REF!</v>
      </c>
      <c r="BM4166" s="61" t="s">
        <v>8820</v>
      </c>
      <c r="BN4166" s="61" t="s">
        <v>812</v>
      </c>
      <c r="BO4166" s="61" t="s">
        <v>4454</v>
      </c>
      <c r="BU4166" s="61" t="s">
        <v>8820</v>
      </c>
      <c r="BV4166" s="61" t="s">
        <v>812</v>
      </c>
      <c r="BW4166" s="61" t="s">
        <v>4454</v>
      </c>
    </row>
    <row r="4167" spans="51:75">
      <c r="AY4167" s="89" t="e">
        <f>VLOOKUP(C4167,#REF!, 2,FALSE)</f>
        <v>#REF!</v>
      </c>
      <c r="BM4167" s="61" t="s">
        <v>8822</v>
      </c>
      <c r="BN4167" s="61" t="s">
        <v>812</v>
      </c>
      <c r="BO4167" s="61" t="s">
        <v>4454</v>
      </c>
      <c r="BU4167" s="61" t="s">
        <v>8822</v>
      </c>
      <c r="BV4167" s="61" t="s">
        <v>812</v>
      </c>
      <c r="BW4167" s="61" t="s">
        <v>4454</v>
      </c>
    </row>
    <row r="4168" spans="51:75">
      <c r="AY4168" s="89" t="e">
        <f>VLOOKUP(C4168,#REF!, 2,FALSE)</f>
        <v>#REF!</v>
      </c>
      <c r="BM4168" s="61" t="s">
        <v>8823</v>
      </c>
      <c r="BN4168" s="61" t="s">
        <v>2985</v>
      </c>
      <c r="BO4168" s="61" t="s">
        <v>4454</v>
      </c>
      <c r="BU4168" s="61" t="s">
        <v>8823</v>
      </c>
      <c r="BV4168" s="61" t="s">
        <v>2985</v>
      </c>
      <c r="BW4168" s="61" t="s">
        <v>4454</v>
      </c>
    </row>
    <row r="4169" spans="51:75">
      <c r="AY4169" s="89" t="e">
        <f>VLOOKUP(C4169,#REF!, 2,FALSE)</f>
        <v>#REF!</v>
      </c>
      <c r="BM4169" s="61" t="s">
        <v>8825</v>
      </c>
      <c r="BN4169" s="61" t="s">
        <v>696</v>
      </c>
      <c r="BO4169" s="61" t="s">
        <v>7903</v>
      </c>
      <c r="BU4169" s="61" t="s">
        <v>8825</v>
      </c>
      <c r="BV4169" s="61" t="s">
        <v>696</v>
      </c>
      <c r="BW4169" s="61" t="s">
        <v>7903</v>
      </c>
    </row>
    <row r="4170" spans="51:75">
      <c r="AY4170" s="89" t="e">
        <f>VLOOKUP(C4170,#REF!, 2,FALSE)</f>
        <v>#REF!</v>
      </c>
      <c r="BM4170" s="61" t="s">
        <v>8827</v>
      </c>
      <c r="BN4170" s="61" t="s">
        <v>16990</v>
      </c>
      <c r="BO4170" s="61" t="s">
        <v>2985</v>
      </c>
      <c r="BU4170" s="61" t="s">
        <v>8827</v>
      </c>
      <c r="BV4170" s="61" t="s">
        <v>16990</v>
      </c>
      <c r="BW4170" s="61" t="s">
        <v>2985</v>
      </c>
    </row>
    <row r="4171" spans="51:75">
      <c r="AY4171" s="89" t="e">
        <f>VLOOKUP(C4171,#REF!, 2,FALSE)</f>
        <v>#REF!</v>
      </c>
      <c r="BM4171" s="61" t="s">
        <v>8828</v>
      </c>
      <c r="BN4171" s="61" t="s">
        <v>16990</v>
      </c>
      <c r="BO4171" s="61" t="s">
        <v>2985</v>
      </c>
      <c r="BU4171" s="61" t="s">
        <v>8828</v>
      </c>
      <c r="BV4171" s="61" t="s">
        <v>16990</v>
      </c>
      <c r="BW4171" s="61" t="s">
        <v>2985</v>
      </c>
    </row>
    <row r="4172" spans="51:75">
      <c r="AY4172" s="89" t="e">
        <f>VLOOKUP(C4172,#REF!, 2,FALSE)</f>
        <v>#REF!</v>
      </c>
      <c r="BM4172" s="61" t="s">
        <v>8831</v>
      </c>
      <c r="BN4172" s="61" t="s">
        <v>2985</v>
      </c>
      <c r="BO4172" s="61" t="s">
        <v>8297</v>
      </c>
      <c r="BU4172" s="61" t="s">
        <v>8831</v>
      </c>
      <c r="BV4172" s="61" t="s">
        <v>2985</v>
      </c>
      <c r="BW4172" s="61" t="s">
        <v>8297</v>
      </c>
    </row>
    <row r="4173" spans="51:75">
      <c r="AY4173" s="89" t="e">
        <f>VLOOKUP(C4173,#REF!, 2,FALSE)</f>
        <v>#REF!</v>
      </c>
      <c r="BM4173" s="61" t="s">
        <v>8832</v>
      </c>
      <c r="BN4173" s="61" t="s">
        <v>2985</v>
      </c>
      <c r="BO4173" s="61" t="s">
        <v>3602</v>
      </c>
      <c r="BU4173" s="61" t="s">
        <v>8832</v>
      </c>
      <c r="BV4173" s="61" t="s">
        <v>2985</v>
      </c>
      <c r="BW4173" s="61" t="s">
        <v>3602</v>
      </c>
    </row>
    <row r="4174" spans="51:75">
      <c r="AY4174" s="89" t="e">
        <f>VLOOKUP(C4174,#REF!, 2,FALSE)</f>
        <v>#REF!</v>
      </c>
      <c r="BM4174" s="61" t="s">
        <v>8833</v>
      </c>
      <c r="BN4174" s="61" t="s">
        <v>2985</v>
      </c>
      <c r="BO4174" s="61" t="s">
        <v>8834</v>
      </c>
      <c r="BU4174" s="61" t="s">
        <v>8833</v>
      </c>
      <c r="BV4174" s="61" t="s">
        <v>2985</v>
      </c>
      <c r="BW4174" s="61" t="s">
        <v>8834</v>
      </c>
    </row>
    <row r="4175" spans="51:75">
      <c r="AY4175" s="89" t="e">
        <f>VLOOKUP(C4175,#REF!, 2,FALSE)</f>
        <v>#REF!</v>
      </c>
      <c r="BM4175" s="61" t="s">
        <v>1533</v>
      </c>
      <c r="BN4175" s="61" t="s">
        <v>16990</v>
      </c>
      <c r="BO4175" s="61" t="s">
        <v>8704</v>
      </c>
      <c r="BU4175" s="61" t="s">
        <v>1533</v>
      </c>
      <c r="BV4175" s="61" t="s">
        <v>16990</v>
      </c>
      <c r="BW4175" s="61" t="s">
        <v>8704</v>
      </c>
    </row>
    <row r="4176" spans="51:75">
      <c r="AY4176" s="89" t="e">
        <f>VLOOKUP(C4176,#REF!, 2,FALSE)</f>
        <v>#REF!</v>
      </c>
      <c r="BM4176" s="61" t="s">
        <v>1534</v>
      </c>
      <c r="BN4176" s="61" t="s">
        <v>16990</v>
      </c>
      <c r="BO4176" s="61" t="s">
        <v>8701</v>
      </c>
      <c r="BU4176" s="61" t="s">
        <v>1534</v>
      </c>
      <c r="BV4176" s="61" t="s">
        <v>16990</v>
      </c>
      <c r="BW4176" s="61" t="s">
        <v>8701</v>
      </c>
    </row>
    <row r="4177" spans="51:75">
      <c r="AY4177" s="89" t="e">
        <f>VLOOKUP(C4177,#REF!, 2,FALSE)</f>
        <v>#REF!</v>
      </c>
      <c r="BM4177" s="61" t="s">
        <v>8835</v>
      </c>
      <c r="BN4177" s="61" t="s">
        <v>3004</v>
      </c>
      <c r="BO4177" s="61" t="s">
        <v>4365</v>
      </c>
      <c r="BU4177" s="61" t="s">
        <v>8835</v>
      </c>
      <c r="BV4177" s="61" t="s">
        <v>3004</v>
      </c>
      <c r="BW4177" s="61" t="s">
        <v>4365</v>
      </c>
    </row>
    <row r="4178" spans="51:75">
      <c r="AY4178" s="89" t="e">
        <f>VLOOKUP(C4178,#REF!, 2,FALSE)</f>
        <v>#REF!</v>
      </c>
      <c r="BM4178" s="61" t="s">
        <v>8836</v>
      </c>
      <c r="BN4178" s="61" t="s">
        <v>2985</v>
      </c>
      <c r="BO4178" s="61" t="s">
        <v>2985</v>
      </c>
      <c r="BU4178" s="61" t="s">
        <v>8836</v>
      </c>
      <c r="BV4178" s="61" t="s">
        <v>2985</v>
      </c>
      <c r="BW4178" s="61" t="s">
        <v>2985</v>
      </c>
    </row>
    <row r="4179" spans="51:75">
      <c r="AY4179" s="89" t="e">
        <f>VLOOKUP(C4179,#REF!, 2,FALSE)</f>
        <v>#REF!</v>
      </c>
      <c r="BM4179" s="61" t="s">
        <v>8837</v>
      </c>
      <c r="BN4179" s="61" t="s">
        <v>712</v>
      </c>
      <c r="BO4179" s="61" t="s">
        <v>2985</v>
      </c>
      <c r="BU4179" s="61" t="s">
        <v>8837</v>
      </c>
      <c r="BV4179" s="61" t="s">
        <v>712</v>
      </c>
      <c r="BW4179" s="61" t="s">
        <v>2985</v>
      </c>
    </row>
    <row r="4180" spans="51:75">
      <c r="AY4180" s="89" t="e">
        <f>VLOOKUP(C4180,#REF!, 2,FALSE)</f>
        <v>#REF!</v>
      </c>
      <c r="BM4180" s="61" t="s">
        <v>8838</v>
      </c>
      <c r="BN4180" s="61" t="s">
        <v>3254</v>
      </c>
      <c r="BO4180" s="61" t="s">
        <v>2985</v>
      </c>
      <c r="BU4180" s="61" t="s">
        <v>8838</v>
      </c>
      <c r="BV4180" s="61" t="s">
        <v>3254</v>
      </c>
      <c r="BW4180" s="61" t="s">
        <v>2985</v>
      </c>
    </row>
    <row r="4181" spans="51:75">
      <c r="AY4181" s="89" t="e">
        <f>VLOOKUP(C4181,#REF!, 2,FALSE)</f>
        <v>#REF!</v>
      </c>
      <c r="BM4181" s="61" t="s">
        <v>8841</v>
      </c>
      <c r="BN4181" s="61" t="s">
        <v>16990</v>
      </c>
      <c r="BO4181" s="61" t="s">
        <v>2985</v>
      </c>
      <c r="BU4181" s="61" t="s">
        <v>8841</v>
      </c>
      <c r="BV4181" s="61" t="s">
        <v>16990</v>
      </c>
      <c r="BW4181" s="61" t="s">
        <v>2985</v>
      </c>
    </row>
    <row r="4182" spans="51:75">
      <c r="AY4182" s="89" t="e">
        <f>VLOOKUP(C4182,#REF!, 2,FALSE)</f>
        <v>#REF!</v>
      </c>
      <c r="BM4182" s="61" t="s">
        <v>8844</v>
      </c>
      <c r="BN4182" s="61" t="s">
        <v>16990</v>
      </c>
      <c r="BO4182" s="61" t="s">
        <v>2985</v>
      </c>
      <c r="BU4182" s="61" t="s">
        <v>8844</v>
      </c>
      <c r="BV4182" s="61" t="s">
        <v>16990</v>
      </c>
      <c r="BW4182" s="61" t="s">
        <v>2985</v>
      </c>
    </row>
    <row r="4183" spans="51:75">
      <c r="AY4183" s="89" t="e">
        <f>VLOOKUP(C4183,#REF!, 2,FALSE)</f>
        <v>#REF!</v>
      </c>
      <c r="BM4183" s="61" t="s">
        <v>8845</v>
      </c>
      <c r="BN4183" s="61" t="s">
        <v>16990</v>
      </c>
      <c r="BO4183" s="61" t="s">
        <v>2985</v>
      </c>
      <c r="BU4183" s="61" t="s">
        <v>8845</v>
      </c>
      <c r="BV4183" s="61" t="s">
        <v>16990</v>
      </c>
      <c r="BW4183" s="61" t="s">
        <v>2985</v>
      </c>
    </row>
    <row r="4184" spans="51:75">
      <c r="AY4184" s="89" t="e">
        <f>VLOOKUP(C4184,#REF!, 2,FALSE)</f>
        <v>#REF!</v>
      </c>
      <c r="BM4184" s="61" t="s">
        <v>1535</v>
      </c>
      <c r="BN4184" s="61" t="s">
        <v>16990</v>
      </c>
      <c r="BO4184" s="61" t="s">
        <v>2985</v>
      </c>
      <c r="BU4184" s="61" t="s">
        <v>1535</v>
      </c>
      <c r="BV4184" s="61" t="s">
        <v>16990</v>
      </c>
      <c r="BW4184" s="61" t="s">
        <v>2985</v>
      </c>
    </row>
    <row r="4185" spans="51:75">
      <c r="AY4185" s="89" t="e">
        <f>VLOOKUP(C4185,#REF!, 2,FALSE)</f>
        <v>#REF!</v>
      </c>
      <c r="BM4185" s="61" t="s">
        <v>8846</v>
      </c>
      <c r="BN4185" s="61" t="s">
        <v>623</v>
      </c>
      <c r="BO4185" s="61" t="s">
        <v>2985</v>
      </c>
      <c r="BU4185" s="61" t="s">
        <v>8846</v>
      </c>
      <c r="BV4185" s="61" t="s">
        <v>623</v>
      </c>
      <c r="BW4185" s="61" t="s">
        <v>2985</v>
      </c>
    </row>
    <row r="4186" spans="51:75">
      <c r="AY4186" s="89" t="e">
        <f>VLOOKUP(C4186,#REF!, 2,FALSE)</f>
        <v>#REF!</v>
      </c>
      <c r="BM4186" s="61" t="s">
        <v>8848</v>
      </c>
      <c r="BN4186" s="61" t="s">
        <v>16990</v>
      </c>
      <c r="BO4186" s="61" t="s">
        <v>2985</v>
      </c>
      <c r="BU4186" s="61" t="s">
        <v>8848</v>
      </c>
      <c r="BV4186" s="61" t="s">
        <v>16990</v>
      </c>
      <c r="BW4186" s="61" t="s">
        <v>2985</v>
      </c>
    </row>
    <row r="4187" spans="51:75">
      <c r="AY4187" s="89" t="e">
        <f>VLOOKUP(C4187,#REF!, 2,FALSE)</f>
        <v>#REF!</v>
      </c>
      <c r="BM4187" s="61" t="s">
        <v>8849</v>
      </c>
      <c r="BN4187" s="61" t="s">
        <v>16990</v>
      </c>
      <c r="BO4187" s="61" t="s">
        <v>2985</v>
      </c>
      <c r="BU4187" s="61" t="s">
        <v>8849</v>
      </c>
      <c r="BV4187" s="61" t="s">
        <v>16990</v>
      </c>
      <c r="BW4187" s="61" t="s">
        <v>2985</v>
      </c>
    </row>
    <row r="4188" spans="51:75">
      <c r="AY4188" s="89" t="e">
        <f>VLOOKUP(C4188,#REF!, 2,FALSE)</f>
        <v>#REF!</v>
      </c>
      <c r="BM4188" s="61" t="s">
        <v>8850</v>
      </c>
      <c r="BN4188" s="61" t="s">
        <v>3007</v>
      </c>
      <c r="BO4188" s="61" t="s">
        <v>2985</v>
      </c>
      <c r="BU4188" s="61" t="s">
        <v>8850</v>
      </c>
      <c r="BV4188" s="61" t="s">
        <v>3007</v>
      </c>
      <c r="BW4188" s="61" t="s">
        <v>2985</v>
      </c>
    </row>
    <row r="4189" spans="51:75">
      <c r="AY4189" s="89" t="e">
        <f>VLOOKUP(C4189,#REF!, 2,FALSE)</f>
        <v>#REF!</v>
      </c>
      <c r="BM4189" s="61" t="s">
        <v>8851</v>
      </c>
      <c r="BN4189" s="61" t="s">
        <v>2985</v>
      </c>
      <c r="BO4189" s="61" t="s">
        <v>2985</v>
      </c>
      <c r="BU4189" s="61" t="s">
        <v>8851</v>
      </c>
      <c r="BV4189" s="61" t="s">
        <v>2985</v>
      </c>
      <c r="BW4189" s="61" t="s">
        <v>2985</v>
      </c>
    </row>
    <row r="4190" spans="51:75">
      <c r="AY4190" s="89" t="e">
        <f>VLOOKUP(C4190,#REF!, 2,FALSE)</f>
        <v>#REF!</v>
      </c>
      <c r="BM4190" s="61" t="s">
        <v>1536</v>
      </c>
      <c r="BN4190" s="61" t="s">
        <v>663</v>
      </c>
      <c r="BO4190" s="61" t="s">
        <v>5342</v>
      </c>
      <c r="BU4190" s="61" t="s">
        <v>1536</v>
      </c>
      <c r="BV4190" s="61" t="s">
        <v>663</v>
      </c>
      <c r="BW4190" s="61" t="s">
        <v>5342</v>
      </c>
    </row>
    <row r="4191" spans="51:75">
      <c r="AY4191" s="89" t="e">
        <f>VLOOKUP(C4191,#REF!, 2,FALSE)</f>
        <v>#REF!</v>
      </c>
      <c r="BM4191" s="61" t="s">
        <v>8853</v>
      </c>
      <c r="BN4191" s="61" t="s">
        <v>812</v>
      </c>
      <c r="BO4191" s="61" t="s">
        <v>2794</v>
      </c>
      <c r="BU4191" s="61" t="s">
        <v>8853</v>
      </c>
      <c r="BV4191" s="61" t="s">
        <v>812</v>
      </c>
      <c r="BW4191" s="61" t="s">
        <v>2794</v>
      </c>
    </row>
    <row r="4192" spans="51:75">
      <c r="AY4192" s="89" t="e">
        <f>VLOOKUP(C4192,#REF!, 2,FALSE)</f>
        <v>#REF!</v>
      </c>
      <c r="BM4192" s="61" t="s">
        <v>8854</v>
      </c>
      <c r="BN4192" s="61" t="s">
        <v>854</v>
      </c>
      <c r="BO4192" s="61" t="s">
        <v>7680</v>
      </c>
      <c r="BU4192" s="61" t="s">
        <v>8854</v>
      </c>
      <c r="BV4192" s="61" t="s">
        <v>854</v>
      </c>
      <c r="BW4192" s="61" t="s">
        <v>7680</v>
      </c>
    </row>
    <row r="4193" spans="51:75">
      <c r="AY4193" s="89" t="e">
        <f>VLOOKUP(C4193,#REF!, 2,FALSE)</f>
        <v>#REF!</v>
      </c>
      <c r="BM4193" s="61" t="s">
        <v>8855</v>
      </c>
      <c r="BN4193" s="61" t="s">
        <v>668</v>
      </c>
      <c r="BO4193" s="61" t="s">
        <v>8856</v>
      </c>
      <c r="BU4193" s="61" t="s">
        <v>8855</v>
      </c>
      <c r="BV4193" s="61" t="s">
        <v>668</v>
      </c>
      <c r="BW4193" s="61" t="s">
        <v>8856</v>
      </c>
    </row>
    <row r="4194" spans="51:75">
      <c r="AY4194" s="89" t="e">
        <f>VLOOKUP(C4194,#REF!, 2,FALSE)</f>
        <v>#REF!</v>
      </c>
      <c r="BM4194" s="61" t="s">
        <v>8857</v>
      </c>
      <c r="BN4194" s="61" t="s">
        <v>805</v>
      </c>
      <c r="BO4194" s="61" t="s">
        <v>4585</v>
      </c>
      <c r="BU4194" s="61" t="s">
        <v>8857</v>
      </c>
      <c r="BV4194" s="61" t="s">
        <v>805</v>
      </c>
      <c r="BW4194" s="61" t="s">
        <v>4585</v>
      </c>
    </row>
    <row r="4195" spans="51:75">
      <c r="AY4195" s="89" t="e">
        <f>VLOOKUP(C4195,#REF!, 2,FALSE)</f>
        <v>#REF!</v>
      </c>
      <c r="BM4195" s="61" t="s">
        <v>8858</v>
      </c>
      <c r="BN4195" s="61" t="s">
        <v>619</v>
      </c>
      <c r="BO4195" s="61" t="s">
        <v>8859</v>
      </c>
      <c r="BU4195" s="61" t="s">
        <v>8858</v>
      </c>
      <c r="BV4195" s="61" t="s">
        <v>619</v>
      </c>
      <c r="BW4195" s="61" t="s">
        <v>8859</v>
      </c>
    </row>
    <row r="4196" spans="51:75">
      <c r="AY4196" s="89" t="e">
        <f>VLOOKUP(C4196,#REF!, 2,FALSE)</f>
        <v>#REF!</v>
      </c>
      <c r="BM4196" s="61" t="s">
        <v>8860</v>
      </c>
      <c r="BN4196" s="61" t="s">
        <v>618</v>
      </c>
      <c r="BO4196" s="61" t="s">
        <v>8861</v>
      </c>
      <c r="BU4196" s="61" t="s">
        <v>8860</v>
      </c>
      <c r="BV4196" s="61" t="s">
        <v>618</v>
      </c>
      <c r="BW4196" s="61" t="s">
        <v>8861</v>
      </c>
    </row>
    <row r="4197" spans="51:75">
      <c r="AY4197" s="89" t="e">
        <f>VLOOKUP(C4197,#REF!, 2,FALSE)</f>
        <v>#REF!</v>
      </c>
      <c r="BM4197" s="61" t="s">
        <v>8862</v>
      </c>
      <c r="BN4197" s="61" t="s">
        <v>16990</v>
      </c>
      <c r="BO4197" s="61" t="s">
        <v>2985</v>
      </c>
      <c r="BU4197" s="61" t="s">
        <v>8862</v>
      </c>
      <c r="BV4197" s="61" t="s">
        <v>16990</v>
      </c>
      <c r="BW4197" s="61" t="s">
        <v>2985</v>
      </c>
    </row>
    <row r="4198" spans="51:75">
      <c r="AY4198" s="89" t="e">
        <f>VLOOKUP(C4198,#REF!, 2,FALSE)</f>
        <v>#REF!</v>
      </c>
      <c r="BM4198" s="61" t="s">
        <v>8864</v>
      </c>
      <c r="BN4198" s="61" t="s">
        <v>668</v>
      </c>
      <c r="BO4198" s="61" t="s">
        <v>8865</v>
      </c>
      <c r="BU4198" s="61" t="s">
        <v>8864</v>
      </c>
      <c r="BV4198" s="61" t="s">
        <v>668</v>
      </c>
      <c r="BW4198" s="61" t="s">
        <v>8865</v>
      </c>
    </row>
    <row r="4199" spans="51:75">
      <c r="AY4199" s="89" t="e">
        <f>VLOOKUP(C4199,#REF!, 2,FALSE)</f>
        <v>#REF!</v>
      </c>
      <c r="BM4199" s="61" t="s">
        <v>8866</v>
      </c>
      <c r="BN4199" s="61" t="s">
        <v>3007</v>
      </c>
      <c r="BO4199" s="61" t="s">
        <v>8867</v>
      </c>
      <c r="BU4199" s="61" t="s">
        <v>8866</v>
      </c>
      <c r="BV4199" s="61" t="s">
        <v>3007</v>
      </c>
      <c r="BW4199" s="61" t="s">
        <v>8867</v>
      </c>
    </row>
    <row r="4200" spans="51:75">
      <c r="AY4200" s="89" t="e">
        <f>VLOOKUP(C4200,#REF!, 2,FALSE)</f>
        <v>#REF!</v>
      </c>
      <c r="BM4200" s="61" t="s">
        <v>8869</v>
      </c>
      <c r="BN4200" s="61" t="s">
        <v>773</v>
      </c>
      <c r="BO4200" s="61" t="s">
        <v>6623</v>
      </c>
      <c r="BU4200" s="61" t="s">
        <v>8869</v>
      </c>
      <c r="BV4200" s="61" t="s">
        <v>773</v>
      </c>
      <c r="BW4200" s="61" t="s">
        <v>6623</v>
      </c>
    </row>
    <row r="4201" spans="51:75">
      <c r="AY4201" s="89" t="e">
        <f>VLOOKUP(C4201,#REF!, 2,FALSE)</f>
        <v>#REF!</v>
      </c>
      <c r="BM4201" s="61" t="s">
        <v>1537</v>
      </c>
      <c r="BN4201" s="61" t="s">
        <v>785</v>
      </c>
      <c r="BO4201" s="61" t="s">
        <v>8871</v>
      </c>
      <c r="BU4201" s="61" t="s">
        <v>1537</v>
      </c>
      <c r="BV4201" s="61" t="s">
        <v>785</v>
      </c>
      <c r="BW4201" s="61" t="s">
        <v>8871</v>
      </c>
    </row>
    <row r="4202" spans="51:75">
      <c r="AY4202" s="89" t="e">
        <f>VLOOKUP(C4202,#REF!, 2,FALSE)</f>
        <v>#REF!</v>
      </c>
      <c r="BM4202" s="61" t="s">
        <v>8873</v>
      </c>
      <c r="BN4202" s="61" t="s">
        <v>668</v>
      </c>
      <c r="BO4202" s="61" t="s">
        <v>8874</v>
      </c>
      <c r="BU4202" s="61" t="s">
        <v>8873</v>
      </c>
      <c r="BV4202" s="61" t="s">
        <v>668</v>
      </c>
      <c r="BW4202" s="61" t="s">
        <v>8874</v>
      </c>
    </row>
    <row r="4203" spans="51:75">
      <c r="AY4203" s="89" t="e">
        <f>VLOOKUP(C4203,#REF!, 2,FALSE)</f>
        <v>#REF!</v>
      </c>
      <c r="BM4203" s="61" t="s">
        <v>8875</v>
      </c>
      <c r="BN4203" s="61" t="s">
        <v>665</v>
      </c>
      <c r="BO4203" s="61" t="s">
        <v>8693</v>
      </c>
      <c r="BU4203" s="61" t="s">
        <v>8875</v>
      </c>
      <c r="BV4203" s="61" t="s">
        <v>665</v>
      </c>
      <c r="BW4203" s="61" t="s">
        <v>8693</v>
      </c>
    </row>
    <row r="4204" spans="51:75">
      <c r="AY4204" s="89" t="e">
        <f>VLOOKUP(C4204,#REF!, 2,FALSE)</f>
        <v>#REF!</v>
      </c>
      <c r="BM4204" s="61" t="s">
        <v>8876</v>
      </c>
      <c r="BN4204" s="61" t="s">
        <v>2985</v>
      </c>
      <c r="BO4204" s="61" t="s">
        <v>2985</v>
      </c>
      <c r="BU4204" s="61" t="s">
        <v>8876</v>
      </c>
      <c r="BV4204" s="61" t="s">
        <v>2985</v>
      </c>
      <c r="BW4204" s="61" t="s">
        <v>2985</v>
      </c>
    </row>
    <row r="4205" spans="51:75">
      <c r="AY4205" s="89" t="e">
        <f>VLOOKUP(C4205,#REF!, 2,FALSE)</f>
        <v>#REF!</v>
      </c>
      <c r="BM4205" s="61" t="s">
        <v>8877</v>
      </c>
      <c r="BN4205" s="61" t="s">
        <v>2985</v>
      </c>
      <c r="BO4205" s="61" t="s">
        <v>2985</v>
      </c>
      <c r="BU4205" s="61" t="s">
        <v>8877</v>
      </c>
      <c r="BV4205" s="61" t="s">
        <v>2985</v>
      </c>
      <c r="BW4205" s="61" t="s">
        <v>2985</v>
      </c>
    </row>
    <row r="4206" spans="51:75">
      <c r="AY4206" s="89" t="e">
        <f>VLOOKUP(C4206,#REF!, 2,FALSE)</f>
        <v>#REF!</v>
      </c>
      <c r="BM4206" s="61" t="s">
        <v>8878</v>
      </c>
      <c r="BN4206" s="61" t="s">
        <v>2985</v>
      </c>
      <c r="BO4206" s="61" t="s">
        <v>2985</v>
      </c>
      <c r="BU4206" s="61" t="s">
        <v>8878</v>
      </c>
      <c r="BV4206" s="61" t="s">
        <v>2985</v>
      </c>
      <c r="BW4206" s="61" t="s">
        <v>2985</v>
      </c>
    </row>
    <row r="4207" spans="51:75">
      <c r="AY4207" s="89" t="e">
        <f>VLOOKUP(C4207,#REF!, 2,FALSE)</f>
        <v>#REF!</v>
      </c>
      <c r="BM4207" s="61" t="s">
        <v>8879</v>
      </c>
      <c r="BN4207" s="61" t="s">
        <v>3047</v>
      </c>
      <c r="BO4207" s="61" t="s">
        <v>5068</v>
      </c>
      <c r="BU4207" s="61" t="s">
        <v>8879</v>
      </c>
      <c r="BV4207" s="61" t="s">
        <v>3047</v>
      </c>
      <c r="BW4207" s="61" t="s">
        <v>5068</v>
      </c>
    </row>
    <row r="4208" spans="51:75">
      <c r="AY4208" s="89" t="e">
        <f>VLOOKUP(C4208,#REF!, 2,FALSE)</f>
        <v>#REF!</v>
      </c>
      <c r="BM4208" s="61" t="s">
        <v>480</v>
      </c>
      <c r="BN4208" s="61" t="s">
        <v>3047</v>
      </c>
      <c r="BO4208" s="61" t="s">
        <v>1066</v>
      </c>
      <c r="BU4208" s="61" t="s">
        <v>480</v>
      </c>
      <c r="BV4208" s="61" t="s">
        <v>3047</v>
      </c>
      <c r="BW4208" s="61" t="s">
        <v>1066</v>
      </c>
    </row>
    <row r="4209" spans="51:75">
      <c r="AY4209" s="89" t="e">
        <f>VLOOKUP(C4209,#REF!, 2,FALSE)</f>
        <v>#REF!</v>
      </c>
      <c r="BM4209" s="61" t="s">
        <v>8880</v>
      </c>
      <c r="BN4209" s="61" t="s">
        <v>1344</v>
      </c>
      <c r="BO4209" s="61" t="s">
        <v>7114</v>
      </c>
      <c r="BU4209" s="61" t="s">
        <v>8880</v>
      </c>
      <c r="BV4209" s="61" t="s">
        <v>1344</v>
      </c>
      <c r="BW4209" s="61" t="s">
        <v>7114</v>
      </c>
    </row>
    <row r="4210" spans="51:75">
      <c r="AY4210" s="89" t="e">
        <f>VLOOKUP(C4210,#REF!, 2,FALSE)</f>
        <v>#REF!</v>
      </c>
      <c r="BM4210" s="61" t="s">
        <v>8882</v>
      </c>
      <c r="BN4210" s="61" t="s">
        <v>2981</v>
      </c>
      <c r="BO4210" s="61" t="s">
        <v>8883</v>
      </c>
      <c r="BU4210" s="61" t="s">
        <v>8882</v>
      </c>
      <c r="BV4210" s="61" t="s">
        <v>2981</v>
      </c>
      <c r="BW4210" s="61" t="s">
        <v>8883</v>
      </c>
    </row>
    <row r="4211" spans="51:75">
      <c r="AY4211" s="89" t="e">
        <f>VLOOKUP(C4211,#REF!, 2,FALSE)</f>
        <v>#REF!</v>
      </c>
      <c r="BM4211" s="61" t="s">
        <v>8884</v>
      </c>
      <c r="BN4211" s="61" t="s">
        <v>3047</v>
      </c>
      <c r="BO4211" s="61" t="s">
        <v>8886</v>
      </c>
      <c r="BU4211" s="61" t="s">
        <v>8884</v>
      </c>
      <c r="BV4211" s="61" t="s">
        <v>3047</v>
      </c>
      <c r="BW4211" s="61" t="s">
        <v>8886</v>
      </c>
    </row>
    <row r="4212" spans="51:75">
      <c r="AY4212" s="89" t="e">
        <f>VLOOKUP(C4212,#REF!, 2,FALSE)</f>
        <v>#REF!</v>
      </c>
      <c r="BM4212" s="61" t="s">
        <v>469</v>
      </c>
      <c r="BN4212" s="61" t="s">
        <v>3047</v>
      </c>
      <c r="BO4212" s="61" t="s">
        <v>8887</v>
      </c>
      <c r="BU4212" s="61" t="s">
        <v>469</v>
      </c>
      <c r="BV4212" s="61" t="s">
        <v>3047</v>
      </c>
      <c r="BW4212" s="61" t="s">
        <v>8887</v>
      </c>
    </row>
    <row r="4213" spans="51:75">
      <c r="AY4213" s="89" t="e">
        <f>VLOOKUP(C4213,#REF!, 2,FALSE)</f>
        <v>#REF!</v>
      </c>
      <c r="BM4213" s="61" t="s">
        <v>8888</v>
      </c>
      <c r="BN4213" s="61" t="s">
        <v>3047</v>
      </c>
      <c r="BO4213" s="61" t="s">
        <v>8889</v>
      </c>
      <c r="BU4213" s="61" t="s">
        <v>8888</v>
      </c>
      <c r="BV4213" s="61" t="s">
        <v>3047</v>
      </c>
      <c r="BW4213" s="61" t="s">
        <v>8889</v>
      </c>
    </row>
    <row r="4214" spans="51:75">
      <c r="AY4214" s="89" t="e">
        <f>VLOOKUP(C4214,#REF!, 2,FALSE)</f>
        <v>#REF!</v>
      </c>
      <c r="BM4214" s="61" t="s">
        <v>8891</v>
      </c>
      <c r="BN4214" s="61" t="s">
        <v>3047</v>
      </c>
      <c r="BO4214" s="61" t="s">
        <v>7926</v>
      </c>
      <c r="BU4214" s="61" t="s">
        <v>8891</v>
      </c>
      <c r="BV4214" s="61" t="s">
        <v>3047</v>
      </c>
      <c r="BW4214" s="61" t="s">
        <v>7926</v>
      </c>
    </row>
    <row r="4215" spans="51:75">
      <c r="AY4215" s="89" t="e">
        <f>VLOOKUP(C4215,#REF!, 2,FALSE)</f>
        <v>#REF!</v>
      </c>
      <c r="BM4215" s="61" t="s">
        <v>8893</v>
      </c>
      <c r="BN4215" s="61" t="s">
        <v>1344</v>
      </c>
      <c r="BO4215" s="61" t="s">
        <v>4469</v>
      </c>
      <c r="BU4215" s="61" t="s">
        <v>8893</v>
      </c>
      <c r="BV4215" s="61" t="s">
        <v>1344</v>
      </c>
      <c r="BW4215" s="61" t="s">
        <v>4469</v>
      </c>
    </row>
    <row r="4216" spans="51:75">
      <c r="AY4216" s="89" t="e">
        <f>VLOOKUP(C4216,#REF!, 2,FALSE)</f>
        <v>#REF!</v>
      </c>
      <c r="BM4216" s="61" t="s">
        <v>8894</v>
      </c>
      <c r="BN4216" s="61" t="s">
        <v>1344</v>
      </c>
      <c r="BO4216" s="61" t="s">
        <v>7161</v>
      </c>
      <c r="BU4216" s="61" t="s">
        <v>8894</v>
      </c>
      <c r="BV4216" s="61" t="s">
        <v>1344</v>
      </c>
      <c r="BW4216" s="61" t="s">
        <v>7161</v>
      </c>
    </row>
    <row r="4217" spans="51:75">
      <c r="AY4217" s="89" t="e">
        <f>VLOOKUP(C4217,#REF!, 2,FALSE)</f>
        <v>#REF!</v>
      </c>
      <c r="BM4217" s="61" t="s">
        <v>8895</v>
      </c>
      <c r="BN4217" s="61" t="s">
        <v>3007</v>
      </c>
      <c r="BO4217" s="61" t="s">
        <v>5358</v>
      </c>
      <c r="BU4217" s="61" t="s">
        <v>8895</v>
      </c>
      <c r="BV4217" s="61" t="s">
        <v>3007</v>
      </c>
      <c r="BW4217" s="61" t="s">
        <v>5358</v>
      </c>
    </row>
    <row r="4218" spans="51:75">
      <c r="AY4218" s="89" t="e">
        <f>VLOOKUP(C4218,#REF!, 2,FALSE)</f>
        <v>#REF!</v>
      </c>
      <c r="BM4218" s="61" t="s">
        <v>8896</v>
      </c>
      <c r="BN4218" s="61" t="s">
        <v>1344</v>
      </c>
      <c r="BO4218" s="61" t="s">
        <v>8898</v>
      </c>
      <c r="BU4218" s="61" t="s">
        <v>8896</v>
      </c>
      <c r="BV4218" s="61" t="s">
        <v>1344</v>
      </c>
      <c r="BW4218" s="61" t="s">
        <v>8898</v>
      </c>
    </row>
    <row r="4219" spans="51:75">
      <c r="AY4219" s="89" t="e">
        <f>VLOOKUP(C4219,#REF!, 2,FALSE)</f>
        <v>#REF!</v>
      </c>
      <c r="BM4219" s="61" t="s">
        <v>1542</v>
      </c>
      <c r="BN4219" s="61" t="s">
        <v>3047</v>
      </c>
      <c r="BO4219" s="61" t="s">
        <v>8899</v>
      </c>
      <c r="BU4219" s="61" t="s">
        <v>1542</v>
      </c>
      <c r="BV4219" s="61" t="s">
        <v>3047</v>
      </c>
      <c r="BW4219" s="61" t="s">
        <v>8899</v>
      </c>
    </row>
    <row r="4220" spans="51:75">
      <c r="AY4220" s="89" t="e">
        <f>VLOOKUP(C4220,#REF!, 2,FALSE)</f>
        <v>#REF!</v>
      </c>
      <c r="BM4220" s="61" t="s">
        <v>1543</v>
      </c>
      <c r="BN4220" s="61" t="s">
        <v>1271</v>
      </c>
      <c r="BO4220" s="61" t="s">
        <v>2882</v>
      </c>
      <c r="BU4220" s="61" t="s">
        <v>1543</v>
      </c>
      <c r="BV4220" s="61" t="s">
        <v>1271</v>
      </c>
      <c r="BW4220" s="61" t="s">
        <v>2882</v>
      </c>
    </row>
    <row r="4221" spans="51:75">
      <c r="AY4221" s="89" t="e">
        <f>VLOOKUP(C4221,#REF!, 2,FALSE)</f>
        <v>#REF!</v>
      </c>
      <c r="BM4221" s="61" t="s">
        <v>1544</v>
      </c>
      <c r="BN4221" s="61" t="s">
        <v>1344</v>
      </c>
      <c r="BO4221" s="61" t="s">
        <v>5144</v>
      </c>
      <c r="BU4221" s="61" t="s">
        <v>1544</v>
      </c>
      <c r="BV4221" s="61" t="s">
        <v>1344</v>
      </c>
      <c r="BW4221" s="61" t="s">
        <v>5144</v>
      </c>
    </row>
    <row r="4222" spans="51:75">
      <c r="AY4222" s="89" t="e">
        <f>VLOOKUP(C4222,#REF!, 2,FALSE)</f>
        <v>#REF!</v>
      </c>
      <c r="BM4222" s="61" t="s">
        <v>1545</v>
      </c>
      <c r="BN4222" s="61" t="s">
        <v>1344</v>
      </c>
      <c r="BO4222" s="61" t="s">
        <v>8467</v>
      </c>
      <c r="BU4222" s="61" t="s">
        <v>1545</v>
      </c>
      <c r="BV4222" s="61" t="s">
        <v>1344</v>
      </c>
      <c r="BW4222" s="61" t="s">
        <v>8467</v>
      </c>
    </row>
    <row r="4223" spans="51:75">
      <c r="AY4223" s="89" t="e">
        <f>VLOOKUP(C4223,#REF!, 2,FALSE)</f>
        <v>#REF!</v>
      </c>
      <c r="BM4223" s="61" t="s">
        <v>8900</v>
      </c>
      <c r="BN4223" s="61" t="s">
        <v>1344</v>
      </c>
      <c r="BO4223" s="61" t="s">
        <v>6781</v>
      </c>
      <c r="BU4223" s="61" t="s">
        <v>8900</v>
      </c>
      <c r="BV4223" s="61" t="s">
        <v>1344</v>
      </c>
      <c r="BW4223" s="61" t="s">
        <v>6781</v>
      </c>
    </row>
    <row r="4224" spans="51:75">
      <c r="AY4224" s="89" t="e">
        <f>VLOOKUP(C4224,#REF!, 2,FALSE)</f>
        <v>#REF!</v>
      </c>
      <c r="BM4224" s="61" t="s">
        <v>8902</v>
      </c>
      <c r="BN4224" s="61" t="s">
        <v>1344</v>
      </c>
      <c r="BO4224" s="61" t="s">
        <v>2985</v>
      </c>
      <c r="BU4224" s="61" t="s">
        <v>8902</v>
      </c>
      <c r="BV4224" s="61" t="s">
        <v>1344</v>
      </c>
      <c r="BW4224" s="61" t="s">
        <v>2985</v>
      </c>
    </row>
    <row r="4225" spans="51:75">
      <c r="AY4225" s="89" t="e">
        <f>VLOOKUP(C4225,#REF!, 2,FALSE)</f>
        <v>#REF!</v>
      </c>
      <c r="BM4225" s="61" t="s">
        <v>8903</v>
      </c>
      <c r="BN4225" s="61" t="s">
        <v>1344</v>
      </c>
      <c r="BO4225" s="61" t="s">
        <v>2985</v>
      </c>
      <c r="BU4225" s="61" t="s">
        <v>8903</v>
      </c>
      <c r="BV4225" s="61" t="s">
        <v>1344</v>
      </c>
      <c r="BW4225" s="61" t="s">
        <v>2985</v>
      </c>
    </row>
    <row r="4226" spans="51:75">
      <c r="AY4226" s="89" t="e">
        <f>VLOOKUP(C4226,#REF!, 2,FALSE)</f>
        <v>#REF!</v>
      </c>
      <c r="BM4226" s="61" t="s">
        <v>8904</v>
      </c>
      <c r="BN4226" s="61" t="s">
        <v>2981</v>
      </c>
      <c r="BO4226" s="61" t="s">
        <v>2985</v>
      </c>
      <c r="BU4226" s="61" t="s">
        <v>8904</v>
      </c>
      <c r="BV4226" s="61" t="s">
        <v>2981</v>
      </c>
      <c r="BW4226" s="61" t="s">
        <v>2985</v>
      </c>
    </row>
    <row r="4227" spans="51:75">
      <c r="AY4227" s="89" t="e">
        <f>VLOOKUP(C4227,#REF!, 2,FALSE)</f>
        <v>#REF!</v>
      </c>
      <c r="BM4227" s="61" t="s">
        <v>1546</v>
      </c>
      <c r="BN4227" s="61" t="s">
        <v>2981</v>
      </c>
      <c r="BO4227" s="61" t="s">
        <v>2985</v>
      </c>
      <c r="BU4227" s="61" t="s">
        <v>1546</v>
      </c>
      <c r="BV4227" s="61" t="s">
        <v>2981</v>
      </c>
      <c r="BW4227" s="61" t="s">
        <v>2985</v>
      </c>
    </row>
    <row r="4228" spans="51:75">
      <c r="AY4228" s="89" t="e">
        <f>VLOOKUP(C4228,#REF!, 2,FALSE)</f>
        <v>#REF!</v>
      </c>
      <c r="BM4228" s="61" t="s">
        <v>1547</v>
      </c>
      <c r="BN4228" s="61" t="s">
        <v>696</v>
      </c>
      <c r="BO4228" s="61" t="s">
        <v>2985</v>
      </c>
      <c r="BU4228" s="61" t="s">
        <v>1547</v>
      </c>
      <c r="BV4228" s="61" t="s">
        <v>696</v>
      </c>
      <c r="BW4228" s="61" t="s">
        <v>2985</v>
      </c>
    </row>
    <row r="4229" spans="51:75">
      <c r="AY4229" s="89" t="e">
        <f>VLOOKUP(C4229,#REF!, 2,FALSE)</f>
        <v>#REF!</v>
      </c>
      <c r="BM4229" s="61" t="s">
        <v>8906</v>
      </c>
      <c r="BN4229" s="61" t="s">
        <v>1141</v>
      </c>
      <c r="BO4229" s="61" t="s">
        <v>8907</v>
      </c>
      <c r="BU4229" s="61" t="s">
        <v>8906</v>
      </c>
      <c r="BV4229" s="61" t="s">
        <v>1141</v>
      </c>
      <c r="BW4229" s="61" t="s">
        <v>8907</v>
      </c>
    </row>
    <row r="4230" spans="51:75">
      <c r="AY4230" s="89" t="e">
        <f>VLOOKUP(C4230,#REF!, 2,FALSE)</f>
        <v>#REF!</v>
      </c>
      <c r="BM4230" s="61" t="s">
        <v>1548</v>
      </c>
      <c r="BN4230" s="61" t="s">
        <v>1344</v>
      </c>
      <c r="BO4230" s="61" t="s">
        <v>783</v>
      </c>
      <c r="BU4230" s="61" t="s">
        <v>1548</v>
      </c>
      <c r="BV4230" s="61" t="s">
        <v>1344</v>
      </c>
      <c r="BW4230" s="61" t="s">
        <v>783</v>
      </c>
    </row>
    <row r="4231" spans="51:75">
      <c r="AY4231" s="89" t="e">
        <f>VLOOKUP(C4231,#REF!, 2,FALSE)</f>
        <v>#REF!</v>
      </c>
      <c r="BM4231" s="61" t="s">
        <v>8908</v>
      </c>
      <c r="BN4231" s="61" t="s">
        <v>1141</v>
      </c>
      <c r="BO4231" s="61" t="s">
        <v>8909</v>
      </c>
      <c r="BU4231" s="61" t="s">
        <v>8908</v>
      </c>
      <c r="BV4231" s="61" t="s">
        <v>1141</v>
      </c>
      <c r="BW4231" s="61" t="s">
        <v>8909</v>
      </c>
    </row>
    <row r="4232" spans="51:75">
      <c r="AY4232" s="89" t="e">
        <f>VLOOKUP(C4232,#REF!, 2,FALSE)</f>
        <v>#REF!</v>
      </c>
      <c r="BM4232" s="61" t="s">
        <v>8910</v>
      </c>
      <c r="BN4232" s="61" t="s">
        <v>2985</v>
      </c>
      <c r="BO4232" s="61" t="s">
        <v>2985</v>
      </c>
      <c r="BU4232" s="61" t="s">
        <v>8910</v>
      </c>
      <c r="BV4232" s="61" t="s">
        <v>2985</v>
      </c>
      <c r="BW4232" s="61" t="s">
        <v>2985</v>
      </c>
    </row>
    <row r="4233" spans="51:75">
      <c r="AY4233" s="89" t="e">
        <f>VLOOKUP(C4233,#REF!, 2,FALSE)</f>
        <v>#REF!</v>
      </c>
      <c r="BM4233" s="61" t="s">
        <v>8912</v>
      </c>
      <c r="BN4233" s="61" t="s">
        <v>638</v>
      </c>
      <c r="BO4233" s="61" t="s">
        <v>2985</v>
      </c>
      <c r="BU4233" s="61" t="s">
        <v>8912</v>
      </c>
      <c r="BV4233" s="61" t="s">
        <v>638</v>
      </c>
      <c r="BW4233" s="61" t="s">
        <v>2985</v>
      </c>
    </row>
    <row r="4234" spans="51:75">
      <c r="AY4234" s="89" t="e">
        <f>VLOOKUP(C4234,#REF!, 2,FALSE)</f>
        <v>#REF!</v>
      </c>
      <c r="BM4234" s="61" t="s">
        <v>8913</v>
      </c>
      <c r="BN4234" s="61" t="s">
        <v>16990</v>
      </c>
      <c r="BO4234" s="61" t="s">
        <v>8914</v>
      </c>
      <c r="BU4234" s="61" t="s">
        <v>8913</v>
      </c>
      <c r="BV4234" s="61" t="s">
        <v>16990</v>
      </c>
      <c r="BW4234" s="61" t="s">
        <v>8914</v>
      </c>
    </row>
    <row r="4235" spans="51:75">
      <c r="AY4235" s="89" t="e">
        <f>VLOOKUP(C4235,#REF!, 2,FALSE)</f>
        <v>#REF!</v>
      </c>
      <c r="BM4235" s="61" t="s">
        <v>8915</v>
      </c>
      <c r="BN4235" s="61" t="s">
        <v>16990</v>
      </c>
      <c r="BO4235" s="61" t="s">
        <v>2985</v>
      </c>
      <c r="BU4235" s="61" t="s">
        <v>8915</v>
      </c>
      <c r="BV4235" s="61" t="s">
        <v>16990</v>
      </c>
      <c r="BW4235" s="61" t="s">
        <v>2985</v>
      </c>
    </row>
    <row r="4236" spans="51:75">
      <c r="AY4236" s="89" t="e">
        <f>VLOOKUP(C4236,#REF!, 2,FALSE)</f>
        <v>#REF!</v>
      </c>
      <c r="BM4236" s="61" t="s">
        <v>1549</v>
      </c>
      <c r="BN4236" s="61" t="s">
        <v>16990</v>
      </c>
      <c r="BO4236" s="61" t="s">
        <v>2985</v>
      </c>
      <c r="BU4236" s="61" t="s">
        <v>1549</v>
      </c>
      <c r="BV4236" s="61" t="s">
        <v>16990</v>
      </c>
      <c r="BW4236" s="61" t="s">
        <v>2985</v>
      </c>
    </row>
    <row r="4237" spans="51:75">
      <c r="AY4237" s="89" t="e">
        <f>VLOOKUP(C4237,#REF!, 2,FALSE)</f>
        <v>#REF!</v>
      </c>
      <c r="BM4237" s="61" t="s">
        <v>8916</v>
      </c>
      <c r="BN4237" s="61" t="s">
        <v>16990</v>
      </c>
      <c r="BO4237" s="61" t="s">
        <v>8044</v>
      </c>
      <c r="BU4237" s="61" t="s">
        <v>8916</v>
      </c>
      <c r="BV4237" s="61" t="s">
        <v>16990</v>
      </c>
      <c r="BW4237" s="61" t="s">
        <v>8044</v>
      </c>
    </row>
    <row r="4238" spans="51:75">
      <c r="AY4238" s="89" t="e">
        <f>VLOOKUP(C4238,#REF!, 2,FALSE)</f>
        <v>#REF!</v>
      </c>
      <c r="BM4238" s="61" t="s">
        <v>8917</v>
      </c>
      <c r="BN4238" s="61" t="s">
        <v>16990</v>
      </c>
      <c r="BO4238" s="61" t="s">
        <v>2985</v>
      </c>
      <c r="BU4238" s="61" t="s">
        <v>8917</v>
      </c>
      <c r="BV4238" s="61" t="s">
        <v>16990</v>
      </c>
      <c r="BW4238" s="61" t="s">
        <v>2985</v>
      </c>
    </row>
    <row r="4239" spans="51:75">
      <c r="AY4239" s="89" t="e">
        <f>VLOOKUP(C4239,#REF!, 2,FALSE)</f>
        <v>#REF!</v>
      </c>
      <c r="BM4239" s="61" t="s">
        <v>8918</v>
      </c>
      <c r="BN4239" s="61" t="s">
        <v>2985</v>
      </c>
      <c r="BO4239" s="61" t="s">
        <v>2985</v>
      </c>
      <c r="BU4239" s="61" t="s">
        <v>8918</v>
      </c>
      <c r="BV4239" s="61" t="s">
        <v>2985</v>
      </c>
      <c r="BW4239" s="61" t="s">
        <v>2985</v>
      </c>
    </row>
    <row r="4240" spans="51:75">
      <c r="AY4240" s="89" t="e">
        <f>VLOOKUP(C4240,#REF!, 2,FALSE)</f>
        <v>#REF!</v>
      </c>
      <c r="BM4240" s="61" t="s">
        <v>8919</v>
      </c>
      <c r="BN4240" s="61" t="s">
        <v>3004</v>
      </c>
      <c r="BO4240" s="61" t="s">
        <v>8032</v>
      </c>
      <c r="BU4240" s="61" t="s">
        <v>8919</v>
      </c>
      <c r="BV4240" s="61" t="s">
        <v>3004</v>
      </c>
      <c r="BW4240" s="61" t="s">
        <v>8032</v>
      </c>
    </row>
    <row r="4241" spans="51:75">
      <c r="AY4241" s="89" t="e">
        <f>VLOOKUP(C4241,#REF!, 2,FALSE)</f>
        <v>#REF!</v>
      </c>
      <c r="BM4241" s="61" t="s">
        <v>8921</v>
      </c>
      <c r="BN4241" s="61" t="s">
        <v>843</v>
      </c>
      <c r="BO4241" s="61" t="s">
        <v>3405</v>
      </c>
      <c r="BU4241" s="61" t="s">
        <v>8921</v>
      </c>
      <c r="BV4241" s="61" t="s">
        <v>843</v>
      </c>
      <c r="BW4241" s="61" t="s">
        <v>3405</v>
      </c>
    </row>
    <row r="4242" spans="51:75">
      <c r="AY4242" s="89" t="e">
        <f>VLOOKUP(C4242,#REF!, 2,FALSE)</f>
        <v>#REF!</v>
      </c>
      <c r="BM4242" s="61" t="s">
        <v>8924</v>
      </c>
      <c r="BN4242" s="61" t="s">
        <v>16990</v>
      </c>
      <c r="BO4242" s="61" t="s">
        <v>2985</v>
      </c>
      <c r="BU4242" s="61" t="s">
        <v>8924</v>
      </c>
      <c r="BV4242" s="61" t="s">
        <v>16990</v>
      </c>
      <c r="BW4242" s="61" t="s">
        <v>2985</v>
      </c>
    </row>
    <row r="4243" spans="51:75">
      <c r="AY4243" s="89" t="e">
        <f>VLOOKUP(C4243,#REF!, 2,FALSE)</f>
        <v>#REF!</v>
      </c>
      <c r="BM4243" s="61" t="s">
        <v>8926</v>
      </c>
      <c r="BN4243" s="61" t="s">
        <v>16990</v>
      </c>
      <c r="BO4243" s="61" t="s">
        <v>700</v>
      </c>
      <c r="BU4243" s="61" t="s">
        <v>8926</v>
      </c>
      <c r="BV4243" s="61" t="s">
        <v>16990</v>
      </c>
      <c r="BW4243" s="61" t="s">
        <v>700</v>
      </c>
    </row>
    <row r="4244" spans="51:75">
      <c r="AY4244" s="89" t="e">
        <f>VLOOKUP(C4244,#REF!, 2,FALSE)</f>
        <v>#REF!</v>
      </c>
      <c r="BM4244" s="61" t="s">
        <v>8927</v>
      </c>
      <c r="BN4244" s="61" t="s">
        <v>16990</v>
      </c>
      <c r="BO4244" s="61" t="s">
        <v>4722</v>
      </c>
      <c r="BU4244" s="61" t="s">
        <v>8927</v>
      </c>
      <c r="BV4244" s="61" t="s">
        <v>16990</v>
      </c>
      <c r="BW4244" s="61" t="s">
        <v>4722</v>
      </c>
    </row>
    <row r="4245" spans="51:75">
      <c r="AY4245" s="89" t="e">
        <f>VLOOKUP(C4245,#REF!, 2,FALSE)</f>
        <v>#REF!</v>
      </c>
      <c r="BM4245" s="61" t="s">
        <v>8928</v>
      </c>
      <c r="BN4245" s="61" t="s">
        <v>16990</v>
      </c>
      <c r="BO4245" s="61" t="s">
        <v>2985</v>
      </c>
      <c r="BU4245" s="61" t="s">
        <v>8928</v>
      </c>
      <c r="BV4245" s="61" t="s">
        <v>16990</v>
      </c>
      <c r="BW4245" s="61" t="s">
        <v>2985</v>
      </c>
    </row>
    <row r="4246" spans="51:75">
      <c r="AY4246" s="89" t="e">
        <f>VLOOKUP(C4246,#REF!, 2,FALSE)</f>
        <v>#REF!</v>
      </c>
      <c r="BM4246" s="61" t="s">
        <v>8929</v>
      </c>
      <c r="BN4246" s="61" t="s">
        <v>16990</v>
      </c>
      <c r="BO4246" s="61" t="s">
        <v>2985</v>
      </c>
      <c r="BU4246" s="61" t="s">
        <v>8929</v>
      </c>
      <c r="BV4246" s="61" t="s">
        <v>16990</v>
      </c>
      <c r="BW4246" s="61" t="s">
        <v>2985</v>
      </c>
    </row>
    <row r="4247" spans="51:75">
      <c r="AY4247" s="89" t="e">
        <f>VLOOKUP(C4247,#REF!, 2,FALSE)</f>
        <v>#REF!</v>
      </c>
      <c r="BM4247" s="61" t="s">
        <v>8930</v>
      </c>
      <c r="BN4247" s="61" t="s">
        <v>16990</v>
      </c>
      <c r="BO4247" s="61" t="s">
        <v>2985</v>
      </c>
      <c r="BU4247" s="61" t="s">
        <v>8930</v>
      </c>
      <c r="BV4247" s="61" t="s">
        <v>16990</v>
      </c>
      <c r="BW4247" s="61" t="s">
        <v>2985</v>
      </c>
    </row>
    <row r="4248" spans="51:75">
      <c r="AY4248" s="89" t="e">
        <f>VLOOKUP(C4248,#REF!, 2,FALSE)</f>
        <v>#REF!</v>
      </c>
      <c r="BM4248" s="61" t="s">
        <v>1550</v>
      </c>
      <c r="BN4248" s="61" t="s">
        <v>16990</v>
      </c>
      <c r="BO4248" s="61" t="s">
        <v>3336</v>
      </c>
      <c r="BU4248" s="61" t="s">
        <v>1550</v>
      </c>
      <c r="BV4248" s="61" t="s">
        <v>16990</v>
      </c>
      <c r="BW4248" s="61" t="s">
        <v>3336</v>
      </c>
    </row>
    <row r="4249" spans="51:75">
      <c r="AY4249" s="89" t="e">
        <f>VLOOKUP(C4249,#REF!, 2,FALSE)</f>
        <v>#REF!</v>
      </c>
      <c r="BM4249" s="61" t="s">
        <v>1555</v>
      </c>
      <c r="BN4249" s="61" t="s">
        <v>16990</v>
      </c>
      <c r="BO4249" s="61" t="s">
        <v>2985</v>
      </c>
      <c r="BU4249" s="61" t="s">
        <v>1555</v>
      </c>
      <c r="BV4249" s="61" t="s">
        <v>16990</v>
      </c>
      <c r="BW4249" s="61" t="s">
        <v>2985</v>
      </c>
    </row>
    <row r="4250" spans="51:75">
      <c r="AY4250" s="89" t="e">
        <f>VLOOKUP(C4250,#REF!, 2,FALSE)</f>
        <v>#REF!</v>
      </c>
      <c r="BM4250" s="61" t="s">
        <v>8933</v>
      </c>
      <c r="BN4250" s="61" t="s">
        <v>2985</v>
      </c>
      <c r="BO4250" s="61" t="s">
        <v>8935</v>
      </c>
      <c r="BU4250" s="61" t="s">
        <v>8933</v>
      </c>
      <c r="BV4250" s="61" t="s">
        <v>2985</v>
      </c>
      <c r="BW4250" s="61" t="s">
        <v>8935</v>
      </c>
    </row>
    <row r="4251" spans="51:75">
      <c r="AY4251" s="89" t="e">
        <f>VLOOKUP(C4251,#REF!, 2,FALSE)</f>
        <v>#REF!</v>
      </c>
      <c r="BM4251" s="61" t="s">
        <v>8936</v>
      </c>
      <c r="BN4251" s="61" t="s">
        <v>2985</v>
      </c>
      <c r="BO4251" s="61" t="s">
        <v>2985</v>
      </c>
      <c r="BU4251" s="61" t="s">
        <v>8936</v>
      </c>
      <c r="BV4251" s="61" t="s">
        <v>2985</v>
      </c>
      <c r="BW4251" s="61" t="s">
        <v>2985</v>
      </c>
    </row>
    <row r="4252" spans="51:75">
      <c r="AY4252" s="89" t="e">
        <f>VLOOKUP(C4252,#REF!, 2,FALSE)</f>
        <v>#REF!</v>
      </c>
      <c r="BM4252" s="61" t="s">
        <v>8937</v>
      </c>
      <c r="BN4252" s="61" t="s">
        <v>2985</v>
      </c>
      <c r="BO4252" s="61" t="s">
        <v>8938</v>
      </c>
      <c r="BU4252" s="61" t="s">
        <v>8937</v>
      </c>
      <c r="BV4252" s="61" t="s">
        <v>2985</v>
      </c>
      <c r="BW4252" s="61" t="s">
        <v>8938</v>
      </c>
    </row>
    <row r="4253" spans="51:75">
      <c r="AY4253" s="89" t="e">
        <f>VLOOKUP(C4253,#REF!, 2,FALSE)</f>
        <v>#REF!</v>
      </c>
      <c r="BM4253" s="61" t="s">
        <v>8939</v>
      </c>
      <c r="BN4253" s="61" t="s">
        <v>2985</v>
      </c>
      <c r="BO4253" s="61" t="s">
        <v>2985</v>
      </c>
      <c r="BU4253" s="61" t="s">
        <v>8939</v>
      </c>
      <c r="BV4253" s="61" t="s">
        <v>2985</v>
      </c>
      <c r="BW4253" s="61" t="s">
        <v>2985</v>
      </c>
    </row>
    <row r="4254" spans="51:75">
      <c r="AY4254" s="89" t="e">
        <f>VLOOKUP(C4254,#REF!, 2,FALSE)</f>
        <v>#REF!</v>
      </c>
      <c r="BM4254" s="61" t="s">
        <v>8940</v>
      </c>
      <c r="BN4254" s="61" t="s">
        <v>2985</v>
      </c>
      <c r="BO4254" s="61" t="s">
        <v>2985</v>
      </c>
      <c r="BU4254" s="61" t="s">
        <v>8940</v>
      </c>
      <c r="BV4254" s="61" t="s">
        <v>2985</v>
      </c>
      <c r="BW4254" s="61" t="s">
        <v>2985</v>
      </c>
    </row>
    <row r="4255" spans="51:75">
      <c r="AY4255" s="89" t="e">
        <f>VLOOKUP(C4255,#REF!, 2,FALSE)</f>
        <v>#REF!</v>
      </c>
      <c r="BM4255" s="61" t="s">
        <v>8941</v>
      </c>
      <c r="BN4255" s="61" t="s">
        <v>2985</v>
      </c>
      <c r="BO4255" s="61" t="s">
        <v>8942</v>
      </c>
      <c r="BU4255" s="61" t="s">
        <v>8941</v>
      </c>
      <c r="BV4255" s="61" t="s">
        <v>2985</v>
      </c>
      <c r="BW4255" s="61" t="s">
        <v>8942</v>
      </c>
    </row>
    <row r="4256" spans="51:75">
      <c r="AY4256" s="89" t="e">
        <f>VLOOKUP(C4256,#REF!, 2,FALSE)</f>
        <v>#REF!</v>
      </c>
      <c r="BM4256" s="61" t="s">
        <v>8943</v>
      </c>
      <c r="BN4256" s="61" t="s">
        <v>2985</v>
      </c>
      <c r="BO4256" s="61" t="s">
        <v>2985</v>
      </c>
      <c r="BU4256" s="61" t="s">
        <v>8943</v>
      </c>
      <c r="BV4256" s="61" t="s">
        <v>2985</v>
      </c>
      <c r="BW4256" s="61" t="s">
        <v>2985</v>
      </c>
    </row>
    <row r="4257" spans="51:75">
      <c r="AY4257" s="89" t="e">
        <f>VLOOKUP(C4257,#REF!, 2,FALSE)</f>
        <v>#REF!</v>
      </c>
      <c r="BM4257" s="61" t="s">
        <v>8944</v>
      </c>
      <c r="BN4257" s="61" t="s">
        <v>2985</v>
      </c>
      <c r="BO4257" s="61" t="s">
        <v>8945</v>
      </c>
      <c r="BU4257" s="61" t="s">
        <v>8944</v>
      </c>
      <c r="BV4257" s="61" t="s">
        <v>2985</v>
      </c>
      <c r="BW4257" s="61" t="s">
        <v>8945</v>
      </c>
    </row>
    <row r="4258" spans="51:75">
      <c r="AY4258" s="89" t="e">
        <f>VLOOKUP(C4258,#REF!, 2,FALSE)</f>
        <v>#REF!</v>
      </c>
      <c r="BM4258" s="61" t="s">
        <v>1556</v>
      </c>
      <c r="BN4258" s="61" t="s">
        <v>2985</v>
      </c>
      <c r="BO4258" s="61" t="s">
        <v>2985</v>
      </c>
      <c r="BU4258" s="61" t="s">
        <v>1556</v>
      </c>
      <c r="BV4258" s="61" t="s">
        <v>2985</v>
      </c>
      <c r="BW4258" s="61" t="s">
        <v>2985</v>
      </c>
    </row>
    <row r="4259" spans="51:75">
      <c r="AY4259" s="89" t="e">
        <f>VLOOKUP(C4259,#REF!, 2,FALSE)</f>
        <v>#REF!</v>
      </c>
      <c r="BM4259" s="61" t="s">
        <v>8946</v>
      </c>
      <c r="BN4259" s="61" t="s">
        <v>2985</v>
      </c>
      <c r="BO4259" s="61" t="s">
        <v>2985</v>
      </c>
      <c r="BU4259" s="61" t="s">
        <v>8946</v>
      </c>
      <c r="BV4259" s="61" t="s">
        <v>2985</v>
      </c>
      <c r="BW4259" s="61" t="s">
        <v>2985</v>
      </c>
    </row>
    <row r="4260" spans="51:75">
      <c r="AY4260" s="89" t="e">
        <f>VLOOKUP(C4260,#REF!, 2,FALSE)</f>
        <v>#REF!</v>
      </c>
      <c r="BM4260" s="61" t="s">
        <v>1558</v>
      </c>
      <c r="BN4260" s="61" t="s">
        <v>2985</v>
      </c>
      <c r="BO4260" s="61" t="s">
        <v>8947</v>
      </c>
      <c r="BU4260" s="61" t="s">
        <v>1558</v>
      </c>
      <c r="BV4260" s="61" t="s">
        <v>2985</v>
      </c>
      <c r="BW4260" s="61" t="s">
        <v>8947</v>
      </c>
    </row>
    <row r="4261" spans="51:75">
      <c r="AY4261" s="89" t="e">
        <f>VLOOKUP(C4261,#REF!, 2,FALSE)</f>
        <v>#REF!</v>
      </c>
      <c r="BM4261" s="61" t="s">
        <v>8948</v>
      </c>
      <c r="BN4261" s="61" t="s">
        <v>2985</v>
      </c>
      <c r="BO4261" s="61" t="s">
        <v>2985</v>
      </c>
      <c r="BU4261" s="61" t="s">
        <v>8948</v>
      </c>
      <c r="BV4261" s="61" t="s">
        <v>2985</v>
      </c>
      <c r="BW4261" s="61" t="s">
        <v>2985</v>
      </c>
    </row>
    <row r="4262" spans="51:75">
      <c r="AY4262" s="89" t="e">
        <f>VLOOKUP(C4262,#REF!, 2,FALSE)</f>
        <v>#REF!</v>
      </c>
      <c r="BM4262" s="61" t="s">
        <v>8949</v>
      </c>
      <c r="BN4262" s="61" t="s">
        <v>2985</v>
      </c>
      <c r="BO4262" s="61" t="s">
        <v>7596</v>
      </c>
      <c r="BU4262" s="61" t="s">
        <v>8949</v>
      </c>
      <c r="BV4262" s="61" t="s">
        <v>2985</v>
      </c>
      <c r="BW4262" s="61" t="s">
        <v>7596</v>
      </c>
    </row>
    <row r="4263" spans="51:75">
      <c r="AY4263" s="89" t="e">
        <f>VLOOKUP(C4263,#REF!, 2,FALSE)</f>
        <v>#REF!</v>
      </c>
      <c r="BM4263" s="61" t="s">
        <v>8950</v>
      </c>
      <c r="BN4263" s="61" t="s">
        <v>2985</v>
      </c>
      <c r="BO4263" s="61" t="s">
        <v>8951</v>
      </c>
      <c r="BU4263" s="61" t="s">
        <v>8950</v>
      </c>
      <c r="BV4263" s="61" t="s">
        <v>2985</v>
      </c>
      <c r="BW4263" s="61" t="s">
        <v>8951</v>
      </c>
    </row>
    <row r="4264" spans="51:75">
      <c r="AY4264" s="89" t="e">
        <f>VLOOKUP(C4264,#REF!, 2,FALSE)</f>
        <v>#REF!</v>
      </c>
      <c r="BM4264" s="61" t="s">
        <v>8952</v>
      </c>
      <c r="BN4264" s="61" t="s">
        <v>2985</v>
      </c>
      <c r="BO4264" s="61" t="s">
        <v>2426</v>
      </c>
      <c r="BU4264" s="61" t="s">
        <v>8952</v>
      </c>
      <c r="BV4264" s="61" t="s">
        <v>2985</v>
      </c>
      <c r="BW4264" s="61" t="s">
        <v>2426</v>
      </c>
    </row>
    <row r="4265" spans="51:75">
      <c r="AY4265" s="89" t="e">
        <f>VLOOKUP(C4265,#REF!, 2,FALSE)</f>
        <v>#REF!</v>
      </c>
      <c r="BM4265" s="61" t="s">
        <v>1559</v>
      </c>
      <c r="BN4265" s="61" t="s">
        <v>2985</v>
      </c>
      <c r="BO4265" s="61" t="s">
        <v>8953</v>
      </c>
      <c r="BU4265" s="61" t="s">
        <v>1559</v>
      </c>
      <c r="BV4265" s="61" t="s">
        <v>2985</v>
      </c>
      <c r="BW4265" s="61" t="s">
        <v>8953</v>
      </c>
    </row>
    <row r="4266" spans="51:75">
      <c r="AY4266" s="89" t="e">
        <f>VLOOKUP(C4266,#REF!, 2,FALSE)</f>
        <v>#REF!</v>
      </c>
      <c r="BM4266" s="61" t="s">
        <v>8954</v>
      </c>
      <c r="BN4266" s="61" t="s">
        <v>2985</v>
      </c>
      <c r="BO4266" s="61" t="s">
        <v>2985</v>
      </c>
      <c r="BU4266" s="61" t="s">
        <v>8954</v>
      </c>
      <c r="BV4266" s="61" t="s">
        <v>2985</v>
      </c>
      <c r="BW4266" s="61" t="s">
        <v>2985</v>
      </c>
    </row>
    <row r="4267" spans="51:75">
      <c r="AY4267" s="89" t="e">
        <f>VLOOKUP(C4267,#REF!, 2,FALSE)</f>
        <v>#REF!</v>
      </c>
      <c r="BM4267" s="61" t="s">
        <v>8955</v>
      </c>
      <c r="BN4267" s="61" t="s">
        <v>777</v>
      </c>
      <c r="BO4267" s="61" t="s">
        <v>2985</v>
      </c>
      <c r="BU4267" s="61" t="s">
        <v>8955</v>
      </c>
      <c r="BV4267" s="61" t="s">
        <v>777</v>
      </c>
      <c r="BW4267" s="61" t="s">
        <v>2985</v>
      </c>
    </row>
    <row r="4268" spans="51:75">
      <c r="AY4268" s="89" t="e">
        <f>VLOOKUP(C4268,#REF!, 2,FALSE)</f>
        <v>#REF!</v>
      </c>
      <c r="BM4268" s="61" t="s">
        <v>8956</v>
      </c>
      <c r="BN4268" s="61" t="s">
        <v>812</v>
      </c>
      <c r="BO4268" s="61" t="s">
        <v>2985</v>
      </c>
      <c r="BU4268" s="61" t="s">
        <v>8956</v>
      </c>
      <c r="BV4268" s="61" t="s">
        <v>812</v>
      </c>
      <c r="BW4268" s="61" t="s">
        <v>2985</v>
      </c>
    </row>
    <row r="4269" spans="51:75">
      <c r="AY4269" s="89" t="e">
        <f>VLOOKUP(C4269,#REF!, 2,FALSE)</f>
        <v>#REF!</v>
      </c>
      <c r="BM4269" s="61" t="s">
        <v>8957</v>
      </c>
      <c r="BN4269" s="61" t="s">
        <v>738</v>
      </c>
      <c r="BO4269" s="61" t="s">
        <v>2985</v>
      </c>
      <c r="BU4269" s="61" t="s">
        <v>8957</v>
      </c>
      <c r="BV4269" s="61" t="s">
        <v>738</v>
      </c>
      <c r="BW4269" s="61" t="s">
        <v>2985</v>
      </c>
    </row>
    <row r="4270" spans="51:75">
      <c r="AY4270" s="89" t="e">
        <f>VLOOKUP(C4270,#REF!, 2,FALSE)</f>
        <v>#REF!</v>
      </c>
      <c r="BM4270" s="61" t="s">
        <v>8958</v>
      </c>
      <c r="BN4270" s="61" t="s">
        <v>705</v>
      </c>
      <c r="BO4270" s="61" t="s">
        <v>2985</v>
      </c>
      <c r="BU4270" s="61" t="s">
        <v>8958</v>
      </c>
      <c r="BV4270" s="61" t="s">
        <v>705</v>
      </c>
      <c r="BW4270" s="61" t="s">
        <v>2985</v>
      </c>
    </row>
    <row r="4271" spans="51:75">
      <c r="AY4271" s="89" t="e">
        <f>VLOOKUP(C4271,#REF!, 2,FALSE)</f>
        <v>#REF!</v>
      </c>
      <c r="BM4271" s="61" t="s">
        <v>475</v>
      </c>
      <c r="BN4271" s="61" t="s">
        <v>925</v>
      </c>
      <c r="BO4271" s="61" t="s">
        <v>3349</v>
      </c>
      <c r="BU4271" s="61" t="s">
        <v>475</v>
      </c>
      <c r="BV4271" s="61" t="s">
        <v>925</v>
      </c>
      <c r="BW4271" s="61" t="s">
        <v>3349</v>
      </c>
    </row>
    <row r="4272" spans="51:75">
      <c r="AY4272" s="89" t="e">
        <f>VLOOKUP(C4272,#REF!, 2,FALSE)</f>
        <v>#REF!</v>
      </c>
      <c r="BM4272" s="61" t="s">
        <v>8959</v>
      </c>
      <c r="BN4272" s="61" t="s">
        <v>2985</v>
      </c>
      <c r="BO4272" s="61" t="s">
        <v>2985</v>
      </c>
      <c r="BU4272" s="61" t="s">
        <v>8959</v>
      </c>
      <c r="BV4272" s="61" t="s">
        <v>2985</v>
      </c>
      <c r="BW4272" s="61" t="s">
        <v>2985</v>
      </c>
    </row>
    <row r="4273" spans="51:75">
      <c r="AY4273" s="89" t="e">
        <f>VLOOKUP(C4273,#REF!, 2,FALSE)</f>
        <v>#REF!</v>
      </c>
      <c r="BM4273" s="61" t="s">
        <v>8960</v>
      </c>
      <c r="BN4273" s="61" t="s">
        <v>805</v>
      </c>
      <c r="BO4273" s="61" t="s">
        <v>2985</v>
      </c>
      <c r="BU4273" s="61" t="s">
        <v>8960</v>
      </c>
      <c r="BV4273" s="61" t="s">
        <v>805</v>
      </c>
      <c r="BW4273" s="61" t="s">
        <v>2985</v>
      </c>
    </row>
    <row r="4274" spans="51:75">
      <c r="AY4274" s="89" t="e">
        <f>VLOOKUP(C4274,#REF!, 2,FALSE)</f>
        <v>#REF!</v>
      </c>
      <c r="BM4274" s="61" t="s">
        <v>467</v>
      </c>
      <c r="BN4274" s="61" t="s">
        <v>1269</v>
      </c>
      <c r="BO4274" s="61" t="s">
        <v>727</v>
      </c>
      <c r="BU4274" s="61" t="s">
        <v>467</v>
      </c>
      <c r="BV4274" s="61" t="s">
        <v>1269</v>
      </c>
      <c r="BW4274" s="61" t="s">
        <v>727</v>
      </c>
    </row>
    <row r="4275" spans="51:75">
      <c r="AY4275" s="89" t="e">
        <f>VLOOKUP(C4275,#REF!, 2,FALSE)</f>
        <v>#REF!</v>
      </c>
      <c r="BM4275" s="61" t="s">
        <v>479</v>
      </c>
      <c r="BN4275" s="61" t="s">
        <v>2985</v>
      </c>
      <c r="BO4275" s="61" t="s">
        <v>2985</v>
      </c>
      <c r="BU4275" s="61" t="s">
        <v>479</v>
      </c>
      <c r="BV4275" s="61" t="s">
        <v>2985</v>
      </c>
      <c r="BW4275" s="61" t="s">
        <v>2985</v>
      </c>
    </row>
    <row r="4276" spans="51:75">
      <c r="AY4276" s="89" t="e">
        <f>VLOOKUP(C4276,#REF!, 2,FALSE)</f>
        <v>#REF!</v>
      </c>
      <c r="BM4276" s="61" t="s">
        <v>8962</v>
      </c>
      <c r="BN4276" s="61" t="s">
        <v>3007</v>
      </c>
      <c r="BO4276" s="61" t="s">
        <v>2985</v>
      </c>
      <c r="BU4276" s="61" t="s">
        <v>8962</v>
      </c>
      <c r="BV4276" s="61" t="s">
        <v>3007</v>
      </c>
      <c r="BW4276" s="61" t="s">
        <v>2985</v>
      </c>
    </row>
    <row r="4277" spans="51:75">
      <c r="AY4277" s="89" t="e">
        <f>VLOOKUP(C4277,#REF!, 2,FALSE)</f>
        <v>#REF!</v>
      </c>
      <c r="BM4277" s="61" t="s">
        <v>8964</v>
      </c>
      <c r="BN4277" s="61" t="s">
        <v>1344</v>
      </c>
      <c r="BO4277" s="61" t="s">
        <v>8087</v>
      </c>
      <c r="BU4277" s="61" t="s">
        <v>8964</v>
      </c>
      <c r="BV4277" s="61" t="s">
        <v>1344</v>
      </c>
      <c r="BW4277" s="61" t="s">
        <v>8087</v>
      </c>
    </row>
    <row r="4278" spans="51:75">
      <c r="AY4278" s="89" t="e">
        <f>VLOOKUP(C4278,#REF!, 2,FALSE)</f>
        <v>#REF!</v>
      </c>
      <c r="BM4278" s="61" t="s">
        <v>8965</v>
      </c>
      <c r="BN4278" s="61" t="s">
        <v>1344</v>
      </c>
      <c r="BO4278" s="61" t="s">
        <v>8966</v>
      </c>
      <c r="BU4278" s="61" t="s">
        <v>8965</v>
      </c>
      <c r="BV4278" s="61" t="s">
        <v>1344</v>
      </c>
      <c r="BW4278" s="61" t="s">
        <v>8966</v>
      </c>
    </row>
    <row r="4279" spans="51:75">
      <c r="AY4279" s="89" t="e">
        <f>VLOOKUP(C4279,#REF!, 2,FALSE)</f>
        <v>#REF!</v>
      </c>
      <c r="BM4279" s="61" t="s">
        <v>8967</v>
      </c>
      <c r="BN4279" s="61" t="s">
        <v>1344</v>
      </c>
      <c r="BO4279" s="61" t="s">
        <v>2985</v>
      </c>
      <c r="BU4279" s="61" t="s">
        <v>8967</v>
      </c>
      <c r="BV4279" s="61" t="s">
        <v>1344</v>
      </c>
      <c r="BW4279" s="61" t="s">
        <v>2985</v>
      </c>
    </row>
    <row r="4280" spans="51:75">
      <c r="AY4280" s="89" t="e">
        <f>VLOOKUP(C4280,#REF!, 2,FALSE)</f>
        <v>#REF!</v>
      </c>
      <c r="BM4280" s="61" t="s">
        <v>8968</v>
      </c>
      <c r="BN4280" s="61" t="s">
        <v>3254</v>
      </c>
      <c r="BO4280" s="61" t="s">
        <v>2985</v>
      </c>
      <c r="BU4280" s="61" t="s">
        <v>8968</v>
      </c>
      <c r="BV4280" s="61" t="s">
        <v>3254</v>
      </c>
      <c r="BW4280" s="61" t="s">
        <v>2985</v>
      </c>
    </row>
    <row r="4281" spans="51:75">
      <c r="AY4281" s="89" t="e">
        <f>VLOOKUP(C4281,#REF!, 2,FALSE)</f>
        <v>#REF!</v>
      </c>
      <c r="BM4281" s="61" t="s">
        <v>8969</v>
      </c>
      <c r="BN4281" s="61" t="s">
        <v>3007</v>
      </c>
      <c r="BO4281" s="61" t="s">
        <v>2985</v>
      </c>
      <c r="BU4281" s="61" t="s">
        <v>8969</v>
      </c>
      <c r="BV4281" s="61" t="s">
        <v>3007</v>
      </c>
      <c r="BW4281" s="61" t="s">
        <v>2985</v>
      </c>
    </row>
    <row r="4282" spans="51:75">
      <c r="AY4282" s="89" t="e">
        <f>VLOOKUP(C4282,#REF!, 2,FALSE)</f>
        <v>#REF!</v>
      </c>
      <c r="BM4282" s="61" t="s">
        <v>8970</v>
      </c>
      <c r="BN4282" s="61" t="s">
        <v>3004</v>
      </c>
      <c r="BO4282" s="61" t="s">
        <v>7497</v>
      </c>
      <c r="BU4282" s="61" t="s">
        <v>8970</v>
      </c>
      <c r="BV4282" s="61" t="s">
        <v>3004</v>
      </c>
      <c r="BW4282" s="61" t="s">
        <v>7497</v>
      </c>
    </row>
    <row r="4283" spans="51:75">
      <c r="AY4283" s="89" t="e">
        <f>VLOOKUP(C4283,#REF!, 2,FALSE)</f>
        <v>#REF!</v>
      </c>
      <c r="BM4283" s="61" t="s">
        <v>8971</v>
      </c>
      <c r="BN4283" s="61" t="s">
        <v>3047</v>
      </c>
      <c r="BO4283" s="61" t="s">
        <v>8972</v>
      </c>
      <c r="BU4283" s="61" t="s">
        <v>8971</v>
      </c>
      <c r="BV4283" s="61" t="s">
        <v>3047</v>
      </c>
      <c r="BW4283" s="61" t="s">
        <v>8972</v>
      </c>
    </row>
    <row r="4284" spans="51:75">
      <c r="AY4284" s="89" t="e">
        <f>VLOOKUP(C4284,#REF!, 2,FALSE)</f>
        <v>#REF!</v>
      </c>
      <c r="BM4284" s="61" t="s">
        <v>8973</v>
      </c>
      <c r="BN4284" s="61" t="s">
        <v>3047</v>
      </c>
      <c r="BO4284" s="61" t="s">
        <v>8974</v>
      </c>
      <c r="BU4284" s="61" t="s">
        <v>8973</v>
      </c>
      <c r="BV4284" s="61" t="s">
        <v>3047</v>
      </c>
      <c r="BW4284" s="61" t="s">
        <v>8974</v>
      </c>
    </row>
    <row r="4285" spans="51:75">
      <c r="AY4285" s="89" t="e">
        <f>VLOOKUP(C4285,#REF!, 2,FALSE)</f>
        <v>#REF!</v>
      </c>
      <c r="BM4285" s="61" t="s">
        <v>8975</v>
      </c>
      <c r="BN4285" s="61" t="s">
        <v>3047</v>
      </c>
      <c r="BO4285" s="61" t="s">
        <v>8976</v>
      </c>
      <c r="BU4285" s="61" t="s">
        <v>8975</v>
      </c>
      <c r="BV4285" s="61" t="s">
        <v>3047</v>
      </c>
      <c r="BW4285" s="61" t="s">
        <v>8976</v>
      </c>
    </row>
    <row r="4286" spans="51:75">
      <c r="AY4286" s="89" t="e">
        <f>VLOOKUP(C4286,#REF!, 2,FALSE)</f>
        <v>#REF!</v>
      </c>
      <c r="BM4286" s="61" t="s">
        <v>1560</v>
      </c>
      <c r="BN4286" s="61" t="s">
        <v>3047</v>
      </c>
      <c r="BO4286" s="61" t="s">
        <v>8977</v>
      </c>
      <c r="BU4286" s="61" t="s">
        <v>1560</v>
      </c>
      <c r="BV4286" s="61" t="s">
        <v>3047</v>
      </c>
      <c r="BW4286" s="61" t="s">
        <v>8977</v>
      </c>
    </row>
    <row r="4287" spans="51:75">
      <c r="AY4287" s="89" t="e">
        <f>VLOOKUP(C4287,#REF!, 2,FALSE)</f>
        <v>#REF!</v>
      </c>
      <c r="BM4287" s="61" t="s">
        <v>1561</v>
      </c>
      <c r="BN4287" s="61" t="s">
        <v>16990</v>
      </c>
      <c r="BO4287" s="61" t="s">
        <v>8978</v>
      </c>
      <c r="BU4287" s="61" t="s">
        <v>1561</v>
      </c>
      <c r="BV4287" s="61" t="s">
        <v>16990</v>
      </c>
      <c r="BW4287" s="61" t="s">
        <v>8978</v>
      </c>
    </row>
    <row r="4288" spans="51:75">
      <c r="AY4288" s="89" t="e">
        <f>VLOOKUP(C4288,#REF!, 2,FALSE)</f>
        <v>#REF!</v>
      </c>
      <c r="BM4288" s="61" t="s">
        <v>1562</v>
      </c>
      <c r="BN4288" s="61" t="s">
        <v>3047</v>
      </c>
      <c r="BO4288" s="61" t="s">
        <v>8976</v>
      </c>
      <c r="BU4288" s="61" t="s">
        <v>1562</v>
      </c>
      <c r="BV4288" s="61" t="s">
        <v>3047</v>
      </c>
      <c r="BW4288" s="61" t="s">
        <v>8976</v>
      </c>
    </row>
    <row r="4289" spans="51:75">
      <c r="AY4289" s="89" t="e">
        <f>VLOOKUP(C4289,#REF!, 2,FALSE)</f>
        <v>#REF!</v>
      </c>
      <c r="BM4289" s="61" t="s">
        <v>8979</v>
      </c>
      <c r="BN4289" s="61" t="s">
        <v>2981</v>
      </c>
      <c r="BO4289" s="61" t="s">
        <v>3775</v>
      </c>
      <c r="BU4289" s="61" t="s">
        <v>8979</v>
      </c>
      <c r="BV4289" s="61" t="s">
        <v>2981</v>
      </c>
      <c r="BW4289" s="61" t="s">
        <v>3775</v>
      </c>
    </row>
    <row r="4290" spans="51:75">
      <c r="AY4290" s="89" t="e">
        <f>VLOOKUP(C4290,#REF!, 2,FALSE)</f>
        <v>#REF!</v>
      </c>
      <c r="BM4290" s="61" t="s">
        <v>1563</v>
      </c>
      <c r="BN4290" s="61" t="s">
        <v>3047</v>
      </c>
      <c r="BO4290" s="61" t="s">
        <v>1856</v>
      </c>
      <c r="BU4290" s="61" t="s">
        <v>1563</v>
      </c>
      <c r="BV4290" s="61" t="s">
        <v>3047</v>
      </c>
      <c r="BW4290" s="61" t="s">
        <v>1856</v>
      </c>
    </row>
    <row r="4291" spans="51:75">
      <c r="AY4291" s="89" t="e">
        <f>VLOOKUP(C4291,#REF!, 2,FALSE)</f>
        <v>#REF!</v>
      </c>
      <c r="BM4291" s="61" t="s">
        <v>1564</v>
      </c>
      <c r="BN4291" s="61" t="s">
        <v>864</v>
      </c>
      <c r="BO4291" s="61" t="s">
        <v>8980</v>
      </c>
      <c r="BU4291" s="61" t="s">
        <v>1564</v>
      </c>
      <c r="BV4291" s="61" t="s">
        <v>864</v>
      </c>
      <c r="BW4291" s="61" t="s">
        <v>8980</v>
      </c>
    </row>
    <row r="4292" spans="51:75">
      <c r="AY4292" s="89" t="e">
        <f>VLOOKUP(C4292,#REF!, 2,FALSE)</f>
        <v>#REF!</v>
      </c>
      <c r="BM4292" s="61" t="s">
        <v>8981</v>
      </c>
      <c r="BN4292" s="61" t="s">
        <v>707</v>
      </c>
      <c r="BO4292" s="61" t="s">
        <v>8982</v>
      </c>
      <c r="BU4292" s="61" t="s">
        <v>8981</v>
      </c>
      <c r="BV4292" s="61" t="s">
        <v>707</v>
      </c>
      <c r="BW4292" s="61" t="s">
        <v>8982</v>
      </c>
    </row>
    <row r="4293" spans="51:75">
      <c r="AY4293" s="89" t="e">
        <f>VLOOKUP(C4293,#REF!, 2,FALSE)</f>
        <v>#REF!</v>
      </c>
      <c r="BM4293" s="61" t="s">
        <v>8983</v>
      </c>
      <c r="BN4293" s="61" t="s">
        <v>668</v>
      </c>
      <c r="BO4293" s="61" t="s">
        <v>8362</v>
      </c>
      <c r="BU4293" s="61" t="s">
        <v>8983</v>
      </c>
      <c r="BV4293" s="61" t="s">
        <v>668</v>
      </c>
      <c r="BW4293" s="61" t="s">
        <v>8362</v>
      </c>
    </row>
    <row r="4294" spans="51:75">
      <c r="AY4294" s="89" t="e">
        <f>VLOOKUP(C4294,#REF!, 2,FALSE)</f>
        <v>#REF!</v>
      </c>
      <c r="BM4294" s="61" t="s">
        <v>8984</v>
      </c>
      <c r="BN4294" s="61" t="s">
        <v>16990</v>
      </c>
      <c r="BO4294" s="61" t="s">
        <v>5149</v>
      </c>
      <c r="BU4294" s="61" t="s">
        <v>8984</v>
      </c>
      <c r="BV4294" s="61" t="s">
        <v>16990</v>
      </c>
      <c r="BW4294" s="61" t="s">
        <v>5149</v>
      </c>
    </row>
    <row r="4295" spans="51:75">
      <c r="AY4295" s="89" t="e">
        <f>VLOOKUP(C4295,#REF!, 2,FALSE)</f>
        <v>#REF!</v>
      </c>
      <c r="BM4295" s="61" t="s">
        <v>8986</v>
      </c>
      <c r="BN4295" s="61" t="s">
        <v>780</v>
      </c>
      <c r="BO4295" s="61" t="s">
        <v>8987</v>
      </c>
      <c r="BU4295" s="61" t="s">
        <v>8986</v>
      </c>
      <c r="BV4295" s="61" t="s">
        <v>780</v>
      </c>
      <c r="BW4295" s="61" t="s">
        <v>8987</v>
      </c>
    </row>
    <row r="4296" spans="51:75">
      <c r="AY4296" s="89" t="e">
        <f>VLOOKUP(C4296,#REF!, 2,FALSE)</f>
        <v>#REF!</v>
      </c>
      <c r="BM4296" s="61" t="s">
        <v>8988</v>
      </c>
      <c r="BN4296" s="61" t="s">
        <v>780</v>
      </c>
      <c r="BO4296" s="61" t="s">
        <v>8989</v>
      </c>
      <c r="BU4296" s="61" t="s">
        <v>8988</v>
      </c>
      <c r="BV4296" s="61" t="s">
        <v>780</v>
      </c>
      <c r="BW4296" s="61" t="s">
        <v>8989</v>
      </c>
    </row>
    <row r="4297" spans="51:75">
      <c r="AY4297" s="89" t="e">
        <f>VLOOKUP(C4297,#REF!, 2,FALSE)</f>
        <v>#REF!</v>
      </c>
      <c r="BM4297" s="61" t="s">
        <v>8990</v>
      </c>
      <c r="BN4297" s="61" t="s">
        <v>668</v>
      </c>
      <c r="BO4297" s="61" t="s">
        <v>8991</v>
      </c>
      <c r="BU4297" s="61" t="s">
        <v>8990</v>
      </c>
      <c r="BV4297" s="61" t="s">
        <v>668</v>
      </c>
      <c r="BW4297" s="61" t="s">
        <v>8991</v>
      </c>
    </row>
    <row r="4298" spans="51:75">
      <c r="AY4298" s="89" t="e">
        <f>VLOOKUP(C4298,#REF!, 2,FALSE)</f>
        <v>#REF!</v>
      </c>
      <c r="BM4298" s="61" t="s">
        <v>8993</v>
      </c>
      <c r="BN4298" s="61" t="s">
        <v>3047</v>
      </c>
      <c r="BO4298" s="61" t="s">
        <v>8225</v>
      </c>
      <c r="BU4298" s="61" t="s">
        <v>8993</v>
      </c>
      <c r="BV4298" s="61" t="s">
        <v>3047</v>
      </c>
      <c r="BW4298" s="61" t="s">
        <v>8225</v>
      </c>
    </row>
    <row r="4299" spans="51:75">
      <c r="AY4299" s="89" t="e">
        <f>VLOOKUP(C4299,#REF!, 2,FALSE)</f>
        <v>#REF!</v>
      </c>
      <c r="BM4299" s="61" t="s">
        <v>8994</v>
      </c>
      <c r="BN4299" s="61" t="s">
        <v>3004</v>
      </c>
      <c r="BO4299" s="61" t="s">
        <v>5607</v>
      </c>
      <c r="BU4299" s="61" t="s">
        <v>8994</v>
      </c>
      <c r="BV4299" s="61" t="s">
        <v>3004</v>
      </c>
      <c r="BW4299" s="61" t="s">
        <v>5607</v>
      </c>
    </row>
    <row r="4300" spans="51:75">
      <c r="AY4300" s="89" t="e">
        <f>VLOOKUP(C4300,#REF!, 2,FALSE)</f>
        <v>#REF!</v>
      </c>
      <c r="BM4300" s="61" t="s">
        <v>8997</v>
      </c>
      <c r="BN4300" s="61" t="s">
        <v>738</v>
      </c>
      <c r="BO4300" s="61" t="s">
        <v>7815</v>
      </c>
      <c r="BU4300" s="61" t="s">
        <v>8997</v>
      </c>
      <c r="BV4300" s="61" t="s">
        <v>738</v>
      </c>
      <c r="BW4300" s="61" t="s">
        <v>7815</v>
      </c>
    </row>
    <row r="4301" spans="51:75">
      <c r="AY4301" s="89" t="e">
        <f>VLOOKUP(C4301,#REF!, 2,FALSE)</f>
        <v>#REF!</v>
      </c>
      <c r="BM4301" s="61" t="s">
        <v>8998</v>
      </c>
      <c r="BN4301" s="61" t="s">
        <v>717</v>
      </c>
      <c r="BO4301" s="61" t="s">
        <v>1225</v>
      </c>
      <c r="BU4301" s="61" t="s">
        <v>8998</v>
      </c>
      <c r="BV4301" s="61" t="s">
        <v>717</v>
      </c>
      <c r="BW4301" s="61" t="s">
        <v>1225</v>
      </c>
    </row>
    <row r="4302" spans="51:75">
      <c r="AY4302" s="89" t="e">
        <f>VLOOKUP(C4302,#REF!, 2,FALSE)</f>
        <v>#REF!</v>
      </c>
      <c r="BM4302" s="61" t="s">
        <v>8999</v>
      </c>
      <c r="BN4302" s="61" t="s">
        <v>717</v>
      </c>
      <c r="BO4302" s="61" t="s">
        <v>9000</v>
      </c>
      <c r="BU4302" s="61" t="s">
        <v>8999</v>
      </c>
      <c r="BV4302" s="61" t="s">
        <v>717</v>
      </c>
      <c r="BW4302" s="61" t="s">
        <v>9000</v>
      </c>
    </row>
    <row r="4303" spans="51:75">
      <c r="AY4303" s="89" t="e">
        <f>VLOOKUP(C4303,#REF!, 2,FALSE)</f>
        <v>#REF!</v>
      </c>
      <c r="BM4303" s="61" t="s">
        <v>9001</v>
      </c>
      <c r="BN4303" s="61" t="s">
        <v>789</v>
      </c>
      <c r="BO4303" s="61" t="s">
        <v>3997</v>
      </c>
      <c r="BU4303" s="61" t="s">
        <v>9001</v>
      </c>
      <c r="BV4303" s="61" t="s">
        <v>789</v>
      </c>
      <c r="BW4303" s="61" t="s">
        <v>3997</v>
      </c>
    </row>
    <row r="4304" spans="51:75">
      <c r="AY4304" s="89" t="e">
        <f>VLOOKUP(C4304,#REF!, 2,FALSE)</f>
        <v>#REF!</v>
      </c>
      <c r="BM4304" s="61" t="s">
        <v>9002</v>
      </c>
      <c r="BN4304" s="61" t="s">
        <v>614</v>
      </c>
      <c r="BO4304" s="61" t="s">
        <v>1068</v>
      </c>
      <c r="BU4304" s="61" t="s">
        <v>9002</v>
      </c>
      <c r="BV4304" s="61" t="s">
        <v>614</v>
      </c>
      <c r="BW4304" s="61" t="s">
        <v>1068</v>
      </c>
    </row>
    <row r="4305" spans="51:75">
      <c r="AY4305" s="89" t="e">
        <f>VLOOKUP(C4305,#REF!, 2,FALSE)</f>
        <v>#REF!</v>
      </c>
      <c r="BM4305" s="61" t="s">
        <v>9003</v>
      </c>
      <c r="BN4305" s="61" t="s">
        <v>1015</v>
      </c>
      <c r="BO4305" s="61" t="s">
        <v>8303</v>
      </c>
      <c r="BU4305" s="61" t="s">
        <v>9003</v>
      </c>
      <c r="BV4305" s="61" t="s">
        <v>1015</v>
      </c>
      <c r="BW4305" s="61" t="s">
        <v>8303</v>
      </c>
    </row>
    <row r="4306" spans="51:75">
      <c r="AY4306" s="89" t="e">
        <f>VLOOKUP(C4306,#REF!, 2,FALSE)</f>
        <v>#REF!</v>
      </c>
      <c r="BM4306" s="61" t="s">
        <v>9004</v>
      </c>
      <c r="BN4306" s="61" t="s">
        <v>780</v>
      </c>
      <c r="BO4306" s="61" t="s">
        <v>9006</v>
      </c>
      <c r="BU4306" s="61" t="s">
        <v>9004</v>
      </c>
      <c r="BV4306" s="61" t="s">
        <v>780</v>
      </c>
      <c r="BW4306" s="61" t="s">
        <v>9006</v>
      </c>
    </row>
    <row r="4307" spans="51:75">
      <c r="AY4307" s="89" t="e">
        <f>VLOOKUP(C4307,#REF!, 2,FALSE)</f>
        <v>#REF!</v>
      </c>
      <c r="BM4307" s="61" t="s">
        <v>9007</v>
      </c>
      <c r="BN4307" s="61" t="s">
        <v>789</v>
      </c>
      <c r="BO4307" s="61" t="s">
        <v>8403</v>
      </c>
      <c r="BU4307" s="61" t="s">
        <v>9007</v>
      </c>
      <c r="BV4307" s="61" t="s">
        <v>789</v>
      </c>
      <c r="BW4307" s="61" t="s">
        <v>8403</v>
      </c>
    </row>
    <row r="4308" spans="51:75">
      <c r="AY4308" s="89" t="e">
        <f>VLOOKUP(C4308,#REF!, 2,FALSE)</f>
        <v>#REF!</v>
      </c>
      <c r="BM4308" s="61" t="s">
        <v>290</v>
      </c>
      <c r="BN4308" s="61" t="s">
        <v>3047</v>
      </c>
      <c r="BO4308" s="61" t="s">
        <v>9008</v>
      </c>
      <c r="BU4308" s="61" t="s">
        <v>290</v>
      </c>
      <c r="BV4308" s="61" t="s">
        <v>3047</v>
      </c>
      <c r="BW4308" s="61" t="s">
        <v>9008</v>
      </c>
    </row>
    <row r="4309" spans="51:75">
      <c r="AY4309" s="89" t="e">
        <f>VLOOKUP(C4309,#REF!, 2,FALSE)</f>
        <v>#REF!</v>
      </c>
      <c r="BM4309" s="61" t="s">
        <v>9009</v>
      </c>
      <c r="BN4309" s="61" t="s">
        <v>3047</v>
      </c>
      <c r="BO4309" s="61" t="s">
        <v>9010</v>
      </c>
      <c r="BU4309" s="61" t="s">
        <v>9009</v>
      </c>
      <c r="BV4309" s="61" t="s">
        <v>3047</v>
      </c>
      <c r="BW4309" s="61" t="s">
        <v>9010</v>
      </c>
    </row>
    <row r="4310" spans="51:75">
      <c r="AY4310" s="89" t="e">
        <f>VLOOKUP(C4310,#REF!, 2,FALSE)</f>
        <v>#REF!</v>
      </c>
      <c r="BM4310" s="61" t="s">
        <v>1565</v>
      </c>
      <c r="BN4310" s="61" t="s">
        <v>3047</v>
      </c>
      <c r="BO4310" s="61" t="s">
        <v>8209</v>
      </c>
      <c r="BU4310" s="61" t="s">
        <v>1565</v>
      </c>
      <c r="BV4310" s="61" t="s">
        <v>3047</v>
      </c>
      <c r="BW4310" s="61" t="s">
        <v>8209</v>
      </c>
    </row>
    <row r="4311" spans="51:75">
      <c r="AY4311" s="89" t="e">
        <f>VLOOKUP(C4311,#REF!, 2,FALSE)</f>
        <v>#REF!</v>
      </c>
      <c r="BM4311" s="61" t="s">
        <v>9011</v>
      </c>
      <c r="BN4311" s="61" t="s">
        <v>789</v>
      </c>
      <c r="BO4311" s="61" t="s">
        <v>5756</v>
      </c>
      <c r="BU4311" s="61" t="s">
        <v>9011</v>
      </c>
      <c r="BV4311" s="61" t="s">
        <v>789</v>
      </c>
      <c r="BW4311" s="61" t="s">
        <v>5756</v>
      </c>
    </row>
    <row r="4312" spans="51:75">
      <c r="AY4312" s="89" t="e">
        <f>VLOOKUP(C4312,#REF!, 2,FALSE)</f>
        <v>#REF!</v>
      </c>
      <c r="BM4312" s="61" t="s">
        <v>9012</v>
      </c>
      <c r="BN4312" s="61" t="s">
        <v>789</v>
      </c>
      <c r="BO4312" s="61" t="s">
        <v>9013</v>
      </c>
      <c r="BU4312" s="61" t="s">
        <v>9012</v>
      </c>
      <c r="BV4312" s="61" t="s">
        <v>789</v>
      </c>
      <c r="BW4312" s="61" t="s">
        <v>9013</v>
      </c>
    </row>
    <row r="4313" spans="51:75">
      <c r="AY4313" s="89" t="e">
        <f>VLOOKUP(C4313,#REF!, 2,FALSE)</f>
        <v>#REF!</v>
      </c>
      <c r="BM4313" s="61" t="s">
        <v>9014</v>
      </c>
      <c r="BN4313" s="61" t="s">
        <v>2981</v>
      </c>
      <c r="BO4313" s="61" t="s">
        <v>9016</v>
      </c>
      <c r="BU4313" s="61" t="s">
        <v>9014</v>
      </c>
      <c r="BV4313" s="61" t="s">
        <v>2981</v>
      </c>
      <c r="BW4313" s="61" t="s">
        <v>9016</v>
      </c>
    </row>
    <row r="4314" spans="51:75">
      <c r="AY4314" s="89" t="e">
        <f>VLOOKUP(C4314,#REF!, 2,FALSE)</f>
        <v>#REF!</v>
      </c>
      <c r="BM4314" s="61" t="s">
        <v>9018</v>
      </c>
      <c r="BN4314" s="61" t="s">
        <v>3204</v>
      </c>
      <c r="BO4314" s="61" t="s">
        <v>9019</v>
      </c>
      <c r="BU4314" s="61" t="s">
        <v>9018</v>
      </c>
      <c r="BV4314" s="61" t="s">
        <v>3204</v>
      </c>
      <c r="BW4314" s="61" t="s">
        <v>9019</v>
      </c>
    </row>
    <row r="4315" spans="51:75">
      <c r="AY4315" s="89" t="e">
        <f>VLOOKUP(C4315,#REF!, 2,FALSE)</f>
        <v>#REF!</v>
      </c>
      <c r="BM4315" s="61" t="s">
        <v>9020</v>
      </c>
      <c r="BN4315" s="61" t="s">
        <v>2981</v>
      </c>
      <c r="BO4315" s="61" t="s">
        <v>1606</v>
      </c>
      <c r="BU4315" s="61" t="s">
        <v>9020</v>
      </c>
      <c r="BV4315" s="61" t="s">
        <v>2981</v>
      </c>
      <c r="BW4315" s="61" t="s">
        <v>1606</v>
      </c>
    </row>
    <row r="4316" spans="51:75">
      <c r="AY4316" s="89" t="e">
        <f>VLOOKUP(C4316,#REF!, 2,FALSE)</f>
        <v>#REF!</v>
      </c>
      <c r="BM4316" s="61" t="s">
        <v>9021</v>
      </c>
      <c r="BN4316" s="61" t="s">
        <v>1274</v>
      </c>
      <c r="BO4316" s="61" t="s">
        <v>6198</v>
      </c>
      <c r="BU4316" s="61" t="s">
        <v>9021</v>
      </c>
      <c r="BV4316" s="61" t="s">
        <v>1274</v>
      </c>
      <c r="BW4316" s="61" t="s">
        <v>6198</v>
      </c>
    </row>
    <row r="4317" spans="51:75">
      <c r="AY4317" s="89" t="e">
        <f>VLOOKUP(C4317,#REF!, 2,FALSE)</f>
        <v>#REF!</v>
      </c>
      <c r="BM4317" s="61" t="s">
        <v>9023</v>
      </c>
      <c r="BN4317" s="61" t="s">
        <v>738</v>
      </c>
      <c r="BO4317" s="61" t="s">
        <v>2884</v>
      </c>
      <c r="BU4317" s="61" t="s">
        <v>9023</v>
      </c>
      <c r="BV4317" s="61" t="s">
        <v>738</v>
      </c>
      <c r="BW4317" s="61" t="s">
        <v>2884</v>
      </c>
    </row>
    <row r="4318" spans="51:75">
      <c r="AY4318" s="89" t="e">
        <f>VLOOKUP(C4318,#REF!, 2,FALSE)</f>
        <v>#REF!</v>
      </c>
      <c r="BM4318" s="61" t="s">
        <v>9025</v>
      </c>
      <c r="BN4318" s="61" t="s">
        <v>619</v>
      </c>
      <c r="BO4318" s="61" t="s">
        <v>8992</v>
      </c>
      <c r="BU4318" s="61" t="s">
        <v>9025</v>
      </c>
      <c r="BV4318" s="61" t="s">
        <v>619</v>
      </c>
      <c r="BW4318" s="61" t="s">
        <v>8992</v>
      </c>
    </row>
    <row r="4319" spans="51:75">
      <c r="AY4319" s="89" t="e">
        <f>VLOOKUP(C4319,#REF!, 2,FALSE)</f>
        <v>#REF!</v>
      </c>
      <c r="BM4319" s="61" t="s">
        <v>9027</v>
      </c>
      <c r="BN4319" s="61" t="s">
        <v>3047</v>
      </c>
      <c r="BO4319" s="61" t="s">
        <v>9028</v>
      </c>
      <c r="BU4319" s="61" t="s">
        <v>9027</v>
      </c>
      <c r="BV4319" s="61" t="s">
        <v>3047</v>
      </c>
      <c r="BW4319" s="61" t="s">
        <v>9028</v>
      </c>
    </row>
    <row r="4320" spans="51:75">
      <c r="AY4320" s="89" t="e">
        <f>VLOOKUP(C4320,#REF!, 2,FALSE)</f>
        <v>#REF!</v>
      </c>
      <c r="BM4320" s="61" t="s">
        <v>9029</v>
      </c>
      <c r="BN4320" s="61" t="s">
        <v>707</v>
      </c>
      <c r="BO4320" s="61" t="s">
        <v>9030</v>
      </c>
      <c r="BU4320" s="61" t="s">
        <v>9029</v>
      </c>
      <c r="BV4320" s="61" t="s">
        <v>707</v>
      </c>
      <c r="BW4320" s="61" t="s">
        <v>9030</v>
      </c>
    </row>
    <row r="4321" spans="51:75">
      <c r="AY4321" s="89" t="e">
        <f>VLOOKUP(C4321,#REF!, 2,FALSE)</f>
        <v>#REF!</v>
      </c>
      <c r="BM4321" s="61" t="s">
        <v>9031</v>
      </c>
      <c r="BN4321" s="61" t="s">
        <v>660</v>
      </c>
      <c r="BO4321" s="61" t="s">
        <v>6197</v>
      </c>
      <c r="BU4321" s="61" t="s">
        <v>9031</v>
      </c>
      <c r="BV4321" s="61" t="s">
        <v>660</v>
      </c>
      <c r="BW4321" s="61" t="s">
        <v>6197</v>
      </c>
    </row>
    <row r="4322" spans="51:75">
      <c r="AY4322" s="89" t="e">
        <f>VLOOKUP(C4322,#REF!, 2,FALSE)</f>
        <v>#REF!</v>
      </c>
      <c r="BM4322" s="61" t="s">
        <v>291</v>
      </c>
      <c r="BN4322" s="61" t="s">
        <v>2981</v>
      </c>
      <c r="BO4322" s="61" t="s">
        <v>9032</v>
      </c>
      <c r="BU4322" s="61" t="s">
        <v>291</v>
      </c>
      <c r="BV4322" s="61" t="s">
        <v>2981</v>
      </c>
      <c r="BW4322" s="61" t="s">
        <v>9032</v>
      </c>
    </row>
    <row r="4323" spans="51:75">
      <c r="AY4323" s="89" t="e">
        <f>VLOOKUP(C4323,#REF!, 2,FALSE)</f>
        <v>#REF!</v>
      </c>
      <c r="BM4323" s="61" t="s">
        <v>9033</v>
      </c>
      <c r="BN4323" s="61" t="s">
        <v>785</v>
      </c>
      <c r="BO4323" s="61" t="s">
        <v>9034</v>
      </c>
      <c r="BU4323" s="61" t="s">
        <v>9033</v>
      </c>
      <c r="BV4323" s="61" t="s">
        <v>785</v>
      </c>
      <c r="BW4323" s="61" t="s">
        <v>9034</v>
      </c>
    </row>
    <row r="4324" spans="51:75">
      <c r="AY4324" s="89" t="e">
        <f>VLOOKUP(C4324,#REF!, 2,FALSE)</f>
        <v>#REF!</v>
      </c>
      <c r="BM4324" s="61" t="s">
        <v>9035</v>
      </c>
      <c r="BN4324" s="61" t="s">
        <v>738</v>
      </c>
      <c r="BO4324" s="61" t="s">
        <v>3525</v>
      </c>
      <c r="BU4324" s="61" t="s">
        <v>9035</v>
      </c>
      <c r="BV4324" s="61" t="s">
        <v>738</v>
      </c>
      <c r="BW4324" s="61" t="s">
        <v>3525</v>
      </c>
    </row>
    <row r="4325" spans="51:75">
      <c r="AY4325" s="89" t="e">
        <f>VLOOKUP(C4325,#REF!, 2,FALSE)</f>
        <v>#REF!</v>
      </c>
      <c r="BM4325" s="61" t="s">
        <v>9037</v>
      </c>
      <c r="BN4325" s="61" t="s">
        <v>785</v>
      </c>
      <c r="BO4325" s="61" t="s">
        <v>700</v>
      </c>
      <c r="BU4325" s="61" t="s">
        <v>9037</v>
      </c>
      <c r="BV4325" s="61" t="s">
        <v>785</v>
      </c>
      <c r="BW4325" s="61" t="s">
        <v>700</v>
      </c>
    </row>
    <row r="4326" spans="51:75">
      <c r="AY4326" s="89" t="e">
        <f>VLOOKUP(C4326,#REF!, 2,FALSE)</f>
        <v>#REF!</v>
      </c>
      <c r="BM4326" s="61" t="s">
        <v>9038</v>
      </c>
      <c r="BN4326" s="61" t="s">
        <v>665</v>
      </c>
      <c r="BO4326" s="61" t="s">
        <v>9039</v>
      </c>
      <c r="BU4326" s="61" t="s">
        <v>9038</v>
      </c>
      <c r="BV4326" s="61" t="s">
        <v>665</v>
      </c>
      <c r="BW4326" s="61" t="s">
        <v>9039</v>
      </c>
    </row>
    <row r="4327" spans="51:75">
      <c r="AY4327" s="89" t="e">
        <f>VLOOKUP(C4327,#REF!, 2,FALSE)</f>
        <v>#REF!</v>
      </c>
      <c r="BM4327" s="61" t="s">
        <v>303</v>
      </c>
      <c r="BN4327" s="61" t="s">
        <v>789</v>
      </c>
      <c r="BO4327" s="61" t="s">
        <v>9039</v>
      </c>
      <c r="BU4327" s="61" t="s">
        <v>303</v>
      </c>
      <c r="BV4327" s="61" t="s">
        <v>789</v>
      </c>
      <c r="BW4327" s="61" t="s">
        <v>9039</v>
      </c>
    </row>
    <row r="4328" spans="51:75">
      <c r="AY4328" s="89" t="e">
        <f>VLOOKUP(C4328,#REF!, 2,FALSE)</f>
        <v>#REF!</v>
      </c>
      <c r="BM4328" s="61" t="s">
        <v>9040</v>
      </c>
      <c r="BN4328" s="61" t="s">
        <v>812</v>
      </c>
      <c r="BO4328" s="61" t="s">
        <v>9039</v>
      </c>
      <c r="BU4328" s="61" t="s">
        <v>9040</v>
      </c>
      <c r="BV4328" s="61" t="s">
        <v>812</v>
      </c>
      <c r="BW4328" s="61" t="s">
        <v>9039</v>
      </c>
    </row>
    <row r="4329" spans="51:75">
      <c r="AY4329" s="89" t="e">
        <f>VLOOKUP(C4329,#REF!, 2,FALSE)</f>
        <v>#REF!</v>
      </c>
      <c r="BM4329" s="61" t="s">
        <v>9041</v>
      </c>
      <c r="BN4329" s="61" t="s">
        <v>3047</v>
      </c>
      <c r="BO4329" s="61" t="s">
        <v>3907</v>
      </c>
      <c r="BU4329" s="61" t="s">
        <v>9041</v>
      </c>
      <c r="BV4329" s="61" t="s">
        <v>3047</v>
      </c>
      <c r="BW4329" s="61" t="s">
        <v>3907</v>
      </c>
    </row>
    <row r="4330" spans="51:75">
      <c r="AY4330" s="89" t="e">
        <f>VLOOKUP(C4330,#REF!, 2,FALSE)</f>
        <v>#REF!</v>
      </c>
      <c r="BM4330" s="61" t="s">
        <v>9042</v>
      </c>
      <c r="BN4330" s="61" t="s">
        <v>738</v>
      </c>
      <c r="BO4330" s="61" t="s">
        <v>9043</v>
      </c>
      <c r="BU4330" s="61" t="s">
        <v>9042</v>
      </c>
      <c r="BV4330" s="61" t="s">
        <v>738</v>
      </c>
      <c r="BW4330" s="61" t="s">
        <v>9043</v>
      </c>
    </row>
    <row r="4331" spans="51:75">
      <c r="AY4331" s="89" t="e">
        <f>VLOOKUP(C4331,#REF!, 2,FALSE)</f>
        <v>#REF!</v>
      </c>
      <c r="BM4331" s="61" t="s">
        <v>9044</v>
      </c>
      <c r="BN4331" s="61" t="s">
        <v>614</v>
      </c>
      <c r="BO4331" s="61" t="s">
        <v>2435</v>
      </c>
      <c r="BU4331" s="61" t="s">
        <v>9044</v>
      </c>
      <c r="BV4331" s="61" t="s">
        <v>614</v>
      </c>
      <c r="BW4331" s="61" t="s">
        <v>2435</v>
      </c>
    </row>
    <row r="4332" spans="51:75">
      <c r="AY4332" s="89" t="e">
        <f>VLOOKUP(C4332,#REF!, 2,FALSE)</f>
        <v>#REF!</v>
      </c>
      <c r="BM4332" s="61" t="s">
        <v>1566</v>
      </c>
      <c r="BN4332" s="61" t="s">
        <v>3047</v>
      </c>
      <c r="BO4332" s="61" t="s">
        <v>2192</v>
      </c>
      <c r="BU4332" s="61" t="s">
        <v>1566</v>
      </c>
      <c r="BV4332" s="61" t="s">
        <v>3047</v>
      </c>
      <c r="BW4332" s="61" t="s">
        <v>2192</v>
      </c>
    </row>
    <row r="4333" spans="51:75">
      <c r="AY4333" s="89" t="e">
        <f>VLOOKUP(C4333,#REF!, 2,FALSE)</f>
        <v>#REF!</v>
      </c>
      <c r="BM4333" s="61" t="s">
        <v>9045</v>
      </c>
      <c r="BN4333" s="61" t="s">
        <v>3047</v>
      </c>
      <c r="BO4333" s="61" t="s">
        <v>9046</v>
      </c>
      <c r="BU4333" s="61" t="s">
        <v>9045</v>
      </c>
      <c r="BV4333" s="61" t="s">
        <v>3047</v>
      </c>
      <c r="BW4333" s="61" t="s">
        <v>9046</v>
      </c>
    </row>
    <row r="4334" spans="51:75">
      <c r="AY4334" s="89" t="e">
        <f>VLOOKUP(C4334,#REF!, 2,FALSE)</f>
        <v>#REF!</v>
      </c>
      <c r="BM4334" s="61" t="s">
        <v>1567</v>
      </c>
      <c r="BN4334" s="61" t="s">
        <v>805</v>
      </c>
      <c r="BO4334" s="61" t="s">
        <v>5227</v>
      </c>
      <c r="BU4334" s="61" t="s">
        <v>1567</v>
      </c>
      <c r="BV4334" s="61" t="s">
        <v>805</v>
      </c>
      <c r="BW4334" s="61" t="s">
        <v>5227</v>
      </c>
    </row>
    <row r="4335" spans="51:75">
      <c r="AY4335" s="89" t="e">
        <f>VLOOKUP(C4335,#REF!, 2,FALSE)</f>
        <v>#REF!</v>
      </c>
      <c r="BM4335" s="61" t="s">
        <v>9047</v>
      </c>
      <c r="BN4335" s="61" t="s">
        <v>3047</v>
      </c>
      <c r="BO4335" s="61" t="s">
        <v>9048</v>
      </c>
      <c r="BU4335" s="61" t="s">
        <v>9047</v>
      </c>
      <c r="BV4335" s="61" t="s">
        <v>3047</v>
      </c>
      <c r="BW4335" s="61" t="s">
        <v>9048</v>
      </c>
    </row>
    <row r="4336" spans="51:75">
      <c r="AY4336" s="89" t="e">
        <f>VLOOKUP(C4336,#REF!, 2,FALSE)</f>
        <v>#REF!</v>
      </c>
      <c r="BM4336" s="61" t="s">
        <v>1568</v>
      </c>
      <c r="BN4336" s="61" t="s">
        <v>639</v>
      </c>
      <c r="BO4336" s="61" t="s">
        <v>1615</v>
      </c>
      <c r="BU4336" s="61" t="s">
        <v>1568</v>
      </c>
      <c r="BV4336" s="61" t="s">
        <v>639</v>
      </c>
      <c r="BW4336" s="61" t="s">
        <v>1615</v>
      </c>
    </row>
    <row r="4337" spans="51:75">
      <c r="AY4337" s="89" t="e">
        <f>VLOOKUP(C4337,#REF!, 2,FALSE)</f>
        <v>#REF!</v>
      </c>
      <c r="BM4337" s="61" t="s">
        <v>9049</v>
      </c>
      <c r="BN4337" s="61" t="s">
        <v>785</v>
      </c>
      <c r="BO4337" s="61" t="s">
        <v>9050</v>
      </c>
      <c r="BU4337" s="61" t="s">
        <v>9049</v>
      </c>
      <c r="BV4337" s="61" t="s">
        <v>785</v>
      </c>
      <c r="BW4337" s="61" t="s">
        <v>9050</v>
      </c>
    </row>
    <row r="4338" spans="51:75">
      <c r="AY4338" s="89" t="e">
        <f>VLOOKUP(C4338,#REF!, 2,FALSE)</f>
        <v>#REF!</v>
      </c>
      <c r="BM4338" s="61" t="s">
        <v>9051</v>
      </c>
      <c r="BN4338" s="61" t="s">
        <v>785</v>
      </c>
      <c r="BO4338" s="61" t="s">
        <v>9052</v>
      </c>
      <c r="BU4338" s="61" t="s">
        <v>9051</v>
      </c>
      <c r="BV4338" s="61" t="s">
        <v>785</v>
      </c>
      <c r="BW4338" s="61" t="s">
        <v>9052</v>
      </c>
    </row>
    <row r="4339" spans="51:75">
      <c r="AY4339" s="89" t="e">
        <f>VLOOKUP(C4339,#REF!, 2,FALSE)</f>
        <v>#REF!</v>
      </c>
      <c r="BM4339" s="61" t="s">
        <v>1569</v>
      </c>
      <c r="BN4339" s="61" t="s">
        <v>638</v>
      </c>
      <c r="BO4339" s="61" t="s">
        <v>6752</v>
      </c>
      <c r="BU4339" s="61" t="s">
        <v>1569</v>
      </c>
      <c r="BV4339" s="61" t="s">
        <v>638</v>
      </c>
      <c r="BW4339" s="61" t="s">
        <v>6752</v>
      </c>
    </row>
    <row r="4340" spans="51:75">
      <c r="AY4340" s="89" t="e">
        <f>VLOOKUP(C4340,#REF!, 2,FALSE)</f>
        <v>#REF!</v>
      </c>
      <c r="BM4340" s="61" t="s">
        <v>9054</v>
      </c>
      <c r="BN4340" s="61" t="s">
        <v>3047</v>
      </c>
      <c r="BO4340" s="61" t="s">
        <v>9055</v>
      </c>
      <c r="BU4340" s="61" t="s">
        <v>9054</v>
      </c>
      <c r="BV4340" s="61" t="s">
        <v>3047</v>
      </c>
      <c r="BW4340" s="61" t="s">
        <v>9055</v>
      </c>
    </row>
    <row r="4341" spans="51:75">
      <c r="AY4341" s="89" t="e">
        <f>VLOOKUP(C4341,#REF!, 2,FALSE)</f>
        <v>#REF!</v>
      </c>
      <c r="BM4341" s="61" t="s">
        <v>9056</v>
      </c>
      <c r="BN4341" s="61" t="s">
        <v>669</v>
      </c>
      <c r="BO4341" s="61" t="s">
        <v>9057</v>
      </c>
      <c r="BU4341" s="61" t="s">
        <v>9056</v>
      </c>
      <c r="BV4341" s="61" t="s">
        <v>669</v>
      </c>
      <c r="BW4341" s="61" t="s">
        <v>9057</v>
      </c>
    </row>
    <row r="4342" spans="51:75">
      <c r="AY4342" s="89" t="e">
        <f>VLOOKUP(C4342,#REF!, 2,FALSE)</f>
        <v>#REF!</v>
      </c>
      <c r="BM4342" s="61" t="s">
        <v>9058</v>
      </c>
      <c r="BN4342" s="61" t="s">
        <v>1072</v>
      </c>
      <c r="BO4342" s="61" t="s">
        <v>700</v>
      </c>
      <c r="BU4342" s="61" t="s">
        <v>9058</v>
      </c>
      <c r="BV4342" s="61" t="s">
        <v>1072</v>
      </c>
      <c r="BW4342" s="61" t="s">
        <v>700</v>
      </c>
    </row>
    <row r="4343" spans="51:75">
      <c r="AY4343" s="89" t="e">
        <f>VLOOKUP(C4343,#REF!, 2,FALSE)</f>
        <v>#REF!</v>
      </c>
      <c r="BM4343" s="61" t="s">
        <v>9059</v>
      </c>
      <c r="BN4343" s="61" t="s">
        <v>3047</v>
      </c>
      <c r="BO4343" s="61" t="s">
        <v>5548</v>
      </c>
      <c r="BU4343" s="61" t="s">
        <v>9059</v>
      </c>
      <c r="BV4343" s="61" t="s">
        <v>3047</v>
      </c>
      <c r="BW4343" s="61" t="s">
        <v>5548</v>
      </c>
    </row>
    <row r="4344" spans="51:75">
      <c r="AY4344" s="89" t="e">
        <f>VLOOKUP(C4344,#REF!, 2,FALSE)</f>
        <v>#REF!</v>
      </c>
      <c r="BM4344" s="61" t="s">
        <v>9060</v>
      </c>
      <c r="BN4344" s="61" t="s">
        <v>1072</v>
      </c>
      <c r="BO4344" s="61" t="s">
        <v>1688</v>
      </c>
      <c r="BU4344" s="61" t="s">
        <v>9060</v>
      </c>
      <c r="BV4344" s="61" t="s">
        <v>1072</v>
      </c>
      <c r="BW4344" s="61" t="s">
        <v>1688</v>
      </c>
    </row>
    <row r="4345" spans="51:75">
      <c r="AY4345" s="89" t="e">
        <f>VLOOKUP(C4345,#REF!, 2,FALSE)</f>
        <v>#REF!</v>
      </c>
      <c r="BM4345" s="61" t="s">
        <v>293</v>
      </c>
      <c r="BN4345" s="61" t="s">
        <v>616</v>
      </c>
      <c r="BO4345" s="61" t="s">
        <v>5865</v>
      </c>
      <c r="BU4345" s="61" t="s">
        <v>293</v>
      </c>
      <c r="BV4345" s="61" t="s">
        <v>616</v>
      </c>
      <c r="BW4345" s="61" t="s">
        <v>5865</v>
      </c>
    </row>
    <row r="4346" spans="51:75">
      <c r="AY4346" s="89" t="e">
        <f>VLOOKUP(C4346,#REF!, 2,FALSE)</f>
        <v>#REF!</v>
      </c>
      <c r="BM4346" s="61" t="s">
        <v>9061</v>
      </c>
      <c r="BN4346" s="61" t="s">
        <v>733</v>
      </c>
      <c r="BO4346" s="61" t="s">
        <v>2500</v>
      </c>
      <c r="BU4346" s="61" t="s">
        <v>9061</v>
      </c>
      <c r="BV4346" s="61" t="s">
        <v>733</v>
      </c>
      <c r="BW4346" s="61" t="s">
        <v>2500</v>
      </c>
    </row>
    <row r="4347" spans="51:75">
      <c r="AY4347" s="89" t="e">
        <f>VLOOKUP(C4347,#REF!, 2,FALSE)</f>
        <v>#REF!</v>
      </c>
      <c r="BM4347" s="61" t="s">
        <v>1570</v>
      </c>
      <c r="BN4347" s="61" t="s">
        <v>639</v>
      </c>
      <c r="BO4347" s="61" t="s">
        <v>5357</v>
      </c>
      <c r="BU4347" s="61" t="s">
        <v>1570</v>
      </c>
      <c r="BV4347" s="61" t="s">
        <v>639</v>
      </c>
      <c r="BW4347" s="61" t="s">
        <v>5357</v>
      </c>
    </row>
    <row r="4348" spans="51:75">
      <c r="AY4348" s="89" t="e">
        <f>VLOOKUP(C4348,#REF!, 2,FALSE)</f>
        <v>#REF!</v>
      </c>
      <c r="BM4348" s="61" t="s">
        <v>9063</v>
      </c>
      <c r="BN4348" s="61" t="s">
        <v>665</v>
      </c>
      <c r="BO4348" s="61" t="s">
        <v>6953</v>
      </c>
      <c r="BU4348" s="61" t="s">
        <v>9063</v>
      </c>
      <c r="BV4348" s="61" t="s">
        <v>665</v>
      </c>
      <c r="BW4348" s="61" t="s">
        <v>6953</v>
      </c>
    </row>
    <row r="4349" spans="51:75">
      <c r="AY4349" s="89" t="e">
        <f>VLOOKUP(C4349,#REF!, 2,FALSE)</f>
        <v>#REF!</v>
      </c>
      <c r="BM4349" s="61" t="s">
        <v>9065</v>
      </c>
      <c r="BN4349" s="61" t="s">
        <v>854</v>
      </c>
      <c r="BO4349" s="61" t="s">
        <v>8826</v>
      </c>
      <c r="BU4349" s="61" t="s">
        <v>9065</v>
      </c>
      <c r="BV4349" s="61" t="s">
        <v>854</v>
      </c>
      <c r="BW4349" s="61" t="s">
        <v>8826</v>
      </c>
    </row>
    <row r="4350" spans="51:75">
      <c r="AY4350" s="89" t="e">
        <f>VLOOKUP(C4350,#REF!, 2,FALSE)</f>
        <v>#REF!</v>
      </c>
      <c r="BM4350" s="61" t="s">
        <v>1571</v>
      </c>
      <c r="BN4350" s="61" t="s">
        <v>3047</v>
      </c>
      <c r="BO4350" s="61" t="s">
        <v>792</v>
      </c>
      <c r="BU4350" s="61" t="s">
        <v>1571</v>
      </c>
      <c r="BV4350" s="61" t="s">
        <v>3047</v>
      </c>
      <c r="BW4350" s="61" t="s">
        <v>792</v>
      </c>
    </row>
    <row r="4351" spans="51:75">
      <c r="AY4351" s="89" t="e">
        <f>VLOOKUP(C4351,#REF!, 2,FALSE)</f>
        <v>#REF!</v>
      </c>
      <c r="BM4351" s="61" t="s">
        <v>9066</v>
      </c>
      <c r="BN4351" s="61" t="s">
        <v>785</v>
      </c>
      <c r="BO4351" s="61" t="s">
        <v>6822</v>
      </c>
      <c r="BU4351" s="61" t="s">
        <v>9066</v>
      </c>
      <c r="BV4351" s="61" t="s">
        <v>785</v>
      </c>
      <c r="BW4351" s="61" t="s">
        <v>6822</v>
      </c>
    </row>
    <row r="4352" spans="51:75">
      <c r="AY4352" s="89" t="e">
        <f>VLOOKUP(C4352,#REF!, 2,FALSE)</f>
        <v>#REF!</v>
      </c>
      <c r="BM4352" s="61" t="s">
        <v>9067</v>
      </c>
      <c r="BN4352" s="61" t="s">
        <v>639</v>
      </c>
      <c r="BO4352" s="61" t="s">
        <v>802</v>
      </c>
      <c r="BU4352" s="61" t="s">
        <v>9067</v>
      </c>
      <c r="BV4352" s="61" t="s">
        <v>639</v>
      </c>
      <c r="BW4352" s="61" t="s">
        <v>802</v>
      </c>
    </row>
    <row r="4353" spans="51:75">
      <c r="AY4353" s="89" t="e">
        <f>VLOOKUP(C4353,#REF!, 2,FALSE)</f>
        <v>#REF!</v>
      </c>
      <c r="BM4353" s="61" t="s">
        <v>1572</v>
      </c>
      <c r="BN4353" s="61" t="s">
        <v>925</v>
      </c>
      <c r="BO4353" s="61" t="s">
        <v>7867</v>
      </c>
      <c r="BU4353" s="61" t="s">
        <v>1572</v>
      </c>
      <c r="BV4353" s="61" t="s">
        <v>925</v>
      </c>
      <c r="BW4353" s="61" t="s">
        <v>7867</v>
      </c>
    </row>
    <row r="4354" spans="51:75">
      <c r="AY4354" s="89" t="e">
        <f>VLOOKUP(C4354,#REF!, 2,FALSE)</f>
        <v>#REF!</v>
      </c>
      <c r="BM4354" s="61" t="s">
        <v>9068</v>
      </c>
      <c r="BN4354" s="61" t="s">
        <v>812</v>
      </c>
      <c r="BO4354" s="61" t="s">
        <v>9069</v>
      </c>
      <c r="BU4354" s="61" t="s">
        <v>9068</v>
      </c>
      <c r="BV4354" s="61" t="s">
        <v>812</v>
      </c>
      <c r="BW4354" s="61" t="s">
        <v>9069</v>
      </c>
    </row>
    <row r="4355" spans="51:75">
      <c r="AY4355" s="89" t="e">
        <f>VLOOKUP(C4355,#REF!, 2,FALSE)</f>
        <v>#REF!</v>
      </c>
      <c r="BM4355" s="61" t="s">
        <v>9070</v>
      </c>
      <c r="BN4355" s="61" t="s">
        <v>782</v>
      </c>
      <c r="BO4355" s="61" t="s">
        <v>7165</v>
      </c>
      <c r="BU4355" s="61" t="s">
        <v>9070</v>
      </c>
      <c r="BV4355" s="61" t="s">
        <v>782</v>
      </c>
      <c r="BW4355" s="61" t="s">
        <v>7165</v>
      </c>
    </row>
    <row r="4356" spans="51:75">
      <c r="AY4356" s="89" t="e">
        <f>VLOOKUP(C4356,#REF!, 2,FALSE)</f>
        <v>#REF!</v>
      </c>
      <c r="BM4356" s="61" t="s">
        <v>297</v>
      </c>
      <c r="BN4356" s="61" t="s">
        <v>854</v>
      </c>
      <c r="BO4356" s="61" t="s">
        <v>9071</v>
      </c>
      <c r="BU4356" s="61" t="s">
        <v>297</v>
      </c>
      <c r="BV4356" s="61" t="s">
        <v>854</v>
      </c>
      <c r="BW4356" s="61" t="s">
        <v>9071</v>
      </c>
    </row>
    <row r="4357" spans="51:75">
      <c r="AY4357" s="89" t="e">
        <f>VLOOKUP(C4357,#REF!, 2,FALSE)</f>
        <v>#REF!</v>
      </c>
      <c r="BM4357" s="61" t="s">
        <v>9073</v>
      </c>
      <c r="BN4357" s="61" t="s">
        <v>3047</v>
      </c>
      <c r="BO4357" s="61" t="s">
        <v>1387</v>
      </c>
      <c r="BU4357" s="61" t="s">
        <v>9073</v>
      </c>
      <c r="BV4357" s="61" t="s">
        <v>3047</v>
      </c>
      <c r="BW4357" s="61" t="s">
        <v>1387</v>
      </c>
    </row>
    <row r="4358" spans="51:75">
      <c r="AY4358" s="89" t="e">
        <f>VLOOKUP(C4358,#REF!, 2,FALSE)</f>
        <v>#REF!</v>
      </c>
      <c r="BM4358" s="61" t="s">
        <v>1573</v>
      </c>
      <c r="BN4358" s="61" t="s">
        <v>925</v>
      </c>
      <c r="BO4358" s="61" t="s">
        <v>8989</v>
      </c>
      <c r="BU4358" s="61" t="s">
        <v>1573</v>
      </c>
      <c r="BV4358" s="61" t="s">
        <v>925</v>
      </c>
      <c r="BW4358" s="61" t="s">
        <v>8989</v>
      </c>
    </row>
    <row r="4359" spans="51:75">
      <c r="AY4359" s="89" t="e">
        <f>VLOOKUP(C4359,#REF!, 2,FALSE)</f>
        <v>#REF!</v>
      </c>
      <c r="BM4359" s="61" t="s">
        <v>9074</v>
      </c>
      <c r="BN4359" s="61" t="s">
        <v>780</v>
      </c>
      <c r="BO4359" s="61" t="s">
        <v>9075</v>
      </c>
      <c r="BU4359" s="61" t="s">
        <v>9074</v>
      </c>
      <c r="BV4359" s="61" t="s">
        <v>780</v>
      </c>
      <c r="BW4359" s="61" t="s">
        <v>9075</v>
      </c>
    </row>
    <row r="4360" spans="51:75">
      <c r="AY4360" s="89" t="e">
        <f>VLOOKUP(C4360,#REF!, 2,FALSE)</f>
        <v>#REF!</v>
      </c>
      <c r="BM4360" s="61" t="s">
        <v>9076</v>
      </c>
      <c r="BN4360" s="61" t="s">
        <v>3047</v>
      </c>
      <c r="BO4360" s="61" t="s">
        <v>7148</v>
      </c>
      <c r="BU4360" s="61" t="s">
        <v>9076</v>
      </c>
      <c r="BV4360" s="61" t="s">
        <v>3047</v>
      </c>
      <c r="BW4360" s="61" t="s">
        <v>7148</v>
      </c>
    </row>
    <row r="4361" spans="51:75">
      <c r="AY4361" s="89" t="e">
        <f>VLOOKUP(C4361,#REF!, 2,FALSE)</f>
        <v>#REF!</v>
      </c>
      <c r="BM4361" s="61" t="s">
        <v>9077</v>
      </c>
      <c r="BN4361" s="61" t="s">
        <v>1344</v>
      </c>
      <c r="BO4361" s="61" t="s">
        <v>4220</v>
      </c>
      <c r="BU4361" s="61" t="s">
        <v>9077</v>
      </c>
      <c r="BV4361" s="61" t="s">
        <v>1344</v>
      </c>
      <c r="BW4361" s="61" t="s">
        <v>4220</v>
      </c>
    </row>
    <row r="4362" spans="51:75">
      <c r="AY4362" s="89" t="e">
        <f>VLOOKUP(C4362,#REF!, 2,FALSE)</f>
        <v>#REF!</v>
      </c>
      <c r="BM4362" s="61" t="s">
        <v>1574</v>
      </c>
      <c r="BN4362" s="61" t="s">
        <v>785</v>
      </c>
      <c r="BO4362" s="61" t="s">
        <v>1162</v>
      </c>
      <c r="BU4362" s="61" t="s">
        <v>1574</v>
      </c>
      <c r="BV4362" s="61" t="s">
        <v>785</v>
      </c>
      <c r="BW4362" s="61" t="s">
        <v>1162</v>
      </c>
    </row>
    <row r="4363" spans="51:75">
      <c r="AY4363" s="89" t="e">
        <f>VLOOKUP(C4363,#REF!, 2,FALSE)</f>
        <v>#REF!</v>
      </c>
      <c r="BM4363" s="61" t="s">
        <v>9078</v>
      </c>
      <c r="BN4363" s="61" t="s">
        <v>3089</v>
      </c>
      <c r="BO4363" s="61" t="s">
        <v>9079</v>
      </c>
      <c r="BU4363" s="61" t="s">
        <v>9078</v>
      </c>
      <c r="BV4363" s="61" t="s">
        <v>3089</v>
      </c>
      <c r="BW4363" s="61" t="s">
        <v>9079</v>
      </c>
    </row>
    <row r="4364" spans="51:75">
      <c r="AY4364" s="89" t="e">
        <f>VLOOKUP(C4364,#REF!, 2,FALSE)</f>
        <v>#REF!</v>
      </c>
      <c r="BM4364" s="61" t="s">
        <v>9080</v>
      </c>
      <c r="BN4364" s="61" t="s">
        <v>3089</v>
      </c>
      <c r="BO4364" s="61" t="s">
        <v>9082</v>
      </c>
      <c r="BU4364" s="61" t="s">
        <v>9080</v>
      </c>
      <c r="BV4364" s="61" t="s">
        <v>3089</v>
      </c>
      <c r="BW4364" s="61" t="s">
        <v>9082</v>
      </c>
    </row>
    <row r="4365" spans="51:75">
      <c r="AY4365" s="89" t="e">
        <f>VLOOKUP(C4365,#REF!, 2,FALSE)</f>
        <v>#REF!</v>
      </c>
      <c r="BM4365" s="61" t="s">
        <v>9083</v>
      </c>
      <c r="BN4365" s="61" t="s">
        <v>944</v>
      </c>
      <c r="BO4365" s="61" t="s">
        <v>9084</v>
      </c>
      <c r="BU4365" s="61" t="s">
        <v>9083</v>
      </c>
      <c r="BV4365" s="61" t="s">
        <v>944</v>
      </c>
      <c r="BW4365" s="61" t="s">
        <v>9084</v>
      </c>
    </row>
    <row r="4366" spans="51:75">
      <c r="AY4366" s="89" t="e">
        <f>VLOOKUP(C4366,#REF!, 2,FALSE)</f>
        <v>#REF!</v>
      </c>
      <c r="BM4366" s="61" t="s">
        <v>9086</v>
      </c>
      <c r="BN4366" s="61" t="s">
        <v>3254</v>
      </c>
      <c r="BO4366" s="61" t="s">
        <v>7558</v>
      </c>
      <c r="BU4366" s="61" t="s">
        <v>9086</v>
      </c>
      <c r="BV4366" s="61" t="s">
        <v>3254</v>
      </c>
      <c r="BW4366" s="61" t="s">
        <v>7558</v>
      </c>
    </row>
    <row r="4367" spans="51:75">
      <c r="AY4367" s="89" t="e">
        <f>VLOOKUP(C4367,#REF!, 2,FALSE)</f>
        <v>#REF!</v>
      </c>
      <c r="BM4367" s="61" t="s">
        <v>9087</v>
      </c>
      <c r="BN4367" s="61" t="s">
        <v>630</v>
      </c>
      <c r="BO4367" s="61" t="s">
        <v>5581</v>
      </c>
      <c r="BU4367" s="61" t="s">
        <v>9087</v>
      </c>
      <c r="BV4367" s="61" t="s">
        <v>630</v>
      </c>
      <c r="BW4367" s="61" t="s">
        <v>5581</v>
      </c>
    </row>
    <row r="4368" spans="51:75">
      <c r="AY4368" s="89" t="e">
        <f>VLOOKUP(C4368,#REF!, 2,FALSE)</f>
        <v>#REF!</v>
      </c>
      <c r="BM4368" s="61" t="s">
        <v>1575</v>
      </c>
      <c r="BN4368" s="61" t="s">
        <v>641</v>
      </c>
      <c r="BO4368" s="61" t="s">
        <v>1284</v>
      </c>
      <c r="BU4368" s="61" t="s">
        <v>1575</v>
      </c>
      <c r="BV4368" s="61" t="s">
        <v>641</v>
      </c>
      <c r="BW4368" s="61" t="s">
        <v>1284</v>
      </c>
    </row>
    <row r="4369" spans="51:75">
      <c r="AY4369" s="89" t="e">
        <f>VLOOKUP(C4369,#REF!, 2,FALSE)</f>
        <v>#REF!</v>
      </c>
      <c r="BM4369" s="61" t="s">
        <v>1576</v>
      </c>
      <c r="BN4369" s="61" t="s">
        <v>785</v>
      </c>
      <c r="BO4369" s="61" t="s">
        <v>9089</v>
      </c>
      <c r="BU4369" s="61" t="s">
        <v>1576</v>
      </c>
      <c r="BV4369" s="61" t="s">
        <v>785</v>
      </c>
      <c r="BW4369" s="61" t="s">
        <v>9089</v>
      </c>
    </row>
    <row r="4370" spans="51:75">
      <c r="AY4370" s="89" t="e">
        <f>VLOOKUP(C4370,#REF!, 2,FALSE)</f>
        <v>#REF!</v>
      </c>
      <c r="BM4370" s="61" t="s">
        <v>9090</v>
      </c>
      <c r="BN4370" s="61" t="s">
        <v>3007</v>
      </c>
      <c r="BO4370" s="61" t="s">
        <v>9091</v>
      </c>
      <c r="BU4370" s="61" t="s">
        <v>9090</v>
      </c>
      <c r="BV4370" s="61" t="s">
        <v>3007</v>
      </c>
      <c r="BW4370" s="61" t="s">
        <v>9091</v>
      </c>
    </row>
    <row r="4371" spans="51:75">
      <c r="AY4371" s="89" t="e">
        <f>VLOOKUP(C4371,#REF!, 2,FALSE)</f>
        <v>#REF!</v>
      </c>
      <c r="BM4371" s="61" t="s">
        <v>9093</v>
      </c>
      <c r="BN4371" s="61" t="s">
        <v>942</v>
      </c>
      <c r="BO4371" s="61" t="s">
        <v>9094</v>
      </c>
      <c r="BU4371" s="61" t="s">
        <v>9093</v>
      </c>
      <c r="BV4371" s="61" t="s">
        <v>942</v>
      </c>
      <c r="BW4371" s="61" t="s">
        <v>9094</v>
      </c>
    </row>
    <row r="4372" spans="51:75">
      <c r="AY4372" s="89" t="e">
        <f>VLOOKUP(C4372,#REF!, 2,FALSE)</f>
        <v>#REF!</v>
      </c>
      <c r="BM4372" s="61" t="s">
        <v>9095</v>
      </c>
      <c r="BN4372" s="61" t="s">
        <v>812</v>
      </c>
      <c r="BO4372" s="61" t="s">
        <v>3533</v>
      </c>
      <c r="BU4372" s="61" t="s">
        <v>9095</v>
      </c>
      <c r="BV4372" s="61" t="s">
        <v>812</v>
      </c>
      <c r="BW4372" s="61" t="s">
        <v>3533</v>
      </c>
    </row>
    <row r="4373" spans="51:75">
      <c r="AY4373" s="89" t="e">
        <f>VLOOKUP(C4373,#REF!, 2,FALSE)</f>
        <v>#REF!</v>
      </c>
      <c r="BM4373" s="61" t="s">
        <v>9096</v>
      </c>
      <c r="BN4373" s="61" t="s">
        <v>914</v>
      </c>
      <c r="BO4373" s="61" t="s">
        <v>5391</v>
      </c>
      <c r="BU4373" s="61" t="s">
        <v>9096</v>
      </c>
      <c r="BV4373" s="61" t="s">
        <v>914</v>
      </c>
      <c r="BW4373" s="61" t="s">
        <v>5391</v>
      </c>
    </row>
    <row r="4374" spans="51:75">
      <c r="AY4374" s="89" t="e">
        <f>VLOOKUP(C4374,#REF!, 2,FALSE)</f>
        <v>#REF!</v>
      </c>
      <c r="BM4374" s="61" t="s">
        <v>9098</v>
      </c>
      <c r="BN4374" s="61" t="s">
        <v>3047</v>
      </c>
      <c r="BO4374" s="61" t="s">
        <v>5390</v>
      </c>
      <c r="BU4374" s="61" t="s">
        <v>9098</v>
      </c>
      <c r="BV4374" s="61" t="s">
        <v>3047</v>
      </c>
      <c r="BW4374" s="61" t="s">
        <v>5390</v>
      </c>
    </row>
    <row r="4375" spans="51:75">
      <c r="AY4375" s="89" t="e">
        <f>VLOOKUP(C4375,#REF!, 2,FALSE)</f>
        <v>#REF!</v>
      </c>
      <c r="BM4375" s="61" t="s">
        <v>9099</v>
      </c>
      <c r="BN4375" s="61" t="s">
        <v>3047</v>
      </c>
      <c r="BO4375" s="61" t="s">
        <v>9100</v>
      </c>
      <c r="BU4375" s="61" t="s">
        <v>9099</v>
      </c>
      <c r="BV4375" s="61" t="s">
        <v>3047</v>
      </c>
      <c r="BW4375" s="61" t="s">
        <v>9100</v>
      </c>
    </row>
    <row r="4376" spans="51:75">
      <c r="AY4376" s="89" t="e">
        <f>VLOOKUP(C4376,#REF!, 2,FALSE)</f>
        <v>#REF!</v>
      </c>
      <c r="BM4376" s="61" t="s">
        <v>1577</v>
      </c>
      <c r="BN4376" s="61" t="s">
        <v>616</v>
      </c>
      <c r="BO4376" s="61" t="s">
        <v>700</v>
      </c>
      <c r="BU4376" s="61" t="s">
        <v>1577</v>
      </c>
      <c r="BV4376" s="61" t="s">
        <v>616</v>
      </c>
      <c r="BW4376" s="61" t="s">
        <v>700</v>
      </c>
    </row>
    <row r="4377" spans="51:75">
      <c r="AY4377" s="89" t="e">
        <f>VLOOKUP(C4377,#REF!, 2,FALSE)</f>
        <v>#REF!</v>
      </c>
      <c r="BM4377" s="61" t="s">
        <v>9101</v>
      </c>
      <c r="BN4377" s="61" t="s">
        <v>3047</v>
      </c>
      <c r="BO4377" s="61" t="s">
        <v>8686</v>
      </c>
      <c r="BU4377" s="61" t="s">
        <v>9101</v>
      </c>
      <c r="BV4377" s="61" t="s">
        <v>3047</v>
      </c>
      <c r="BW4377" s="61" t="s">
        <v>8686</v>
      </c>
    </row>
    <row r="4378" spans="51:75">
      <c r="AY4378" s="89" t="e">
        <f>VLOOKUP(C4378,#REF!, 2,FALSE)</f>
        <v>#REF!</v>
      </c>
      <c r="BM4378" s="61" t="s">
        <v>9102</v>
      </c>
      <c r="BN4378" s="61" t="s">
        <v>639</v>
      </c>
      <c r="BO4378" s="61" t="s">
        <v>8412</v>
      </c>
      <c r="BU4378" s="61" t="s">
        <v>9102</v>
      </c>
      <c r="BV4378" s="61" t="s">
        <v>639</v>
      </c>
      <c r="BW4378" s="61" t="s">
        <v>8412</v>
      </c>
    </row>
    <row r="4379" spans="51:75">
      <c r="AY4379" s="89" t="e">
        <f>VLOOKUP(C4379,#REF!, 2,FALSE)</f>
        <v>#REF!</v>
      </c>
      <c r="BM4379" s="61" t="s">
        <v>9103</v>
      </c>
      <c r="BN4379" s="61" t="s">
        <v>3007</v>
      </c>
      <c r="BO4379" s="61" t="s">
        <v>1053</v>
      </c>
      <c r="BU4379" s="61" t="s">
        <v>9103</v>
      </c>
      <c r="BV4379" s="61" t="s">
        <v>3007</v>
      </c>
      <c r="BW4379" s="61" t="s">
        <v>1053</v>
      </c>
    </row>
    <row r="4380" spans="51:75">
      <c r="AY4380" s="89" t="e">
        <f>VLOOKUP(C4380,#REF!, 2,FALSE)</f>
        <v>#REF!</v>
      </c>
      <c r="BM4380" s="61" t="s">
        <v>1578</v>
      </c>
      <c r="BN4380" s="61" t="s">
        <v>799</v>
      </c>
      <c r="BO4380" s="61" t="s">
        <v>1791</v>
      </c>
      <c r="BU4380" s="61" t="s">
        <v>1578</v>
      </c>
      <c r="BV4380" s="61" t="s">
        <v>799</v>
      </c>
      <c r="BW4380" s="61" t="s">
        <v>1791</v>
      </c>
    </row>
    <row r="4381" spans="51:75">
      <c r="AY4381" s="89" t="e">
        <f>VLOOKUP(C4381,#REF!, 2,FALSE)</f>
        <v>#REF!</v>
      </c>
      <c r="BM4381" s="61" t="s">
        <v>9104</v>
      </c>
      <c r="BN4381" s="61" t="s">
        <v>3007</v>
      </c>
      <c r="BO4381" s="61" t="s">
        <v>2397</v>
      </c>
      <c r="BU4381" s="61" t="s">
        <v>9104</v>
      </c>
      <c r="BV4381" s="61" t="s">
        <v>3007</v>
      </c>
      <c r="BW4381" s="61" t="s">
        <v>2397</v>
      </c>
    </row>
    <row r="4382" spans="51:75">
      <c r="AY4382" s="89" t="e">
        <f>VLOOKUP(C4382,#REF!, 2,FALSE)</f>
        <v>#REF!</v>
      </c>
      <c r="BM4382" s="61" t="s">
        <v>9107</v>
      </c>
      <c r="BN4382" s="61" t="s">
        <v>3047</v>
      </c>
      <c r="BO4382" s="61" t="s">
        <v>9108</v>
      </c>
      <c r="BU4382" s="61" t="s">
        <v>9107</v>
      </c>
      <c r="BV4382" s="61" t="s">
        <v>3047</v>
      </c>
      <c r="BW4382" s="61" t="s">
        <v>9108</v>
      </c>
    </row>
    <row r="4383" spans="51:75">
      <c r="AY4383" s="89" t="e">
        <f>VLOOKUP(C4383,#REF!, 2,FALSE)</f>
        <v>#REF!</v>
      </c>
      <c r="BM4383" s="61" t="s">
        <v>1579</v>
      </c>
      <c r="BN4383" s="61" t="s">
        <v>928</v>
      </c>
      <c r="BO4383" s="61" t="s">
        <v>7358</v>
      </c>
      <c r="BU4383" s="61" t="s">
        <v>1579</v>
      </c>
      <c r="BV4383" s="61" t="s">
        <v>928</v>
      </c>
      <c r="BW4383" s="61" t="s">
        <v>7358</v>
      </c>
    </row>
    <row r="4384" spans="51:75">
      <c r="AY4384" s="89" t="e">
        <f>VLOOKUP(C4384,#REF!, 2,FALSE)</f>
        <v>#REF!</v>
      </c>
      <c r="BM4384" s="61" t="s">
        <v>9109</v>
      </c>
      <c r="BN4384" s="61" t="s">
        <v>3047</v>
      </c>
      <c r="BO4384" s="61" t="s">
        <v>9110</v>
      </c>
      <c r="BU4384" s="61" t="s">
        <v>9109</v>
      </c>
      <c r="BV4384" s="61" t="s">
        <v>3047</v>
      </c>
      <c r="BW4384" s="61" t="s">
        <v>9110</v>
      </c>
    </row>
    <row r="4385" spans="51:75">
      <c r="AY4385" s="89" t="e">
        <f>VLOOKUP(C4385,#REF!, 2,FALSE)</f>
        <v>#REF!</v>
      </c>
      <c r="BM4385" s="61" t="s">
        <v>9111</v>
      </c>
      <c r="BN4385" s="61" t="s">
        <v>3047</v>
      </c>
      <c r="BO4385" s="61" t="s">
        <v>2707</v>
      </c>
      <c r="BU4385" s="61" t="s">
        <v>9111</v>
      </c>
      <c r="BV4385" s="61" t="s">
        <v>3047</v>
      </c>
      <c r="BW4385" s="61" t="s">
        <v>2707</v>
      </c>
    </row>
    <row r="4386" spans="51:75">
      <c r="AY4386" s="89" t="e">
        <f>VLOOKUP(C4386,#REF!, 2,FALSE)</f>
        <v>#REF!</v>
      </c>
      <c r="BM4386" s="61" t="s">
        <v>9112</v>
      </c>
      <c r="BN4386" s="61" t="s">
        <v>660</v>
      </c>
      <c r="BO4386" s="61" t="s">
        <v>9082</v>
      </c>
      <c r="BU4386" s="61" t="s">
        <v>9112</v>
      </c>
      <c r="BV4386" s="61" t="s">
        <v>660</v>
      </c>
      <c r="BW4386" s="61" t="s">
        <v>9082</v>
      </c>
    </row>
    <row r="4387" spans="51:75">
      <c r="AY4387" s="89" t="e">
        <f>VLOOKUP(C4387,#REF!, 2,FALSE)</f>
        <v>#REF!</v>
      </c>
      <c r="BM4387" s="61" t="s">
        <v>9113</v>
      </c>
      <c r="BN4387" s="61" t="s">
        <v>3254</v>
      </c>
      <c r="BO4387" s="61" t="s">
        <v>704</v>
      </c>
      <c r="BU4387" s="61" t="s">
        <v>9113</v>
      </c>
      <c r="BV4387" s="61" t="s">
        <v>3254</v>
      </c>
      <c r="BW4387" s="61" t="s">
        <v>704</v>
      </c>
    </row>
    <row r="4388" spans="51:75">
      <c r="AY4388" s="89" t="e">
        <f>VLOOKUP(C4388,#REF!, 2,FALSE)</f>
        <v>#REF!</v>
      </c>
      <c r="BM4388" s="61" t="s">
        <v>9114</v>
      </c>
      <c r="BN4388" s="61" t="s">
        <v>615</v>
      </c>
      <c r="BO4388" s="61" t="s">
        <v>9057</v>
      </c>
      <c r="BU4388" s="61" t="s">
        <v>9114</v>
      </c>
      <c r="BV4388" s="61" t="s">
        <v>615</v>
      </c>
      <c r="BW4388" s="61" t="s">
        <v>9057</v>
      </c>
    </row>
    <row r="4389" spans="51:75">
      <c r="AY4389" s="89" t="e">
        <f>VLOOKUP(C4389,#REF!, 2,FALSE)</f>
        <v>#REF!</v>
      </c>
      <c r="BM4389" s="61" t="s">
        <v>1580</v>
      </c>
      <c r="BN4389" s="61" t="s">
        <v>785</v>
      </c>
      <c r="BO4389" s="61" t="s">
        <v>2397</v>
      </c>
      <c r="BU4389" s="61" t="s">
        <v>1580</v>
      </c>
      <c r="BV4389" s="61" t="s">
        <v>785</v>
      </c>
      <c r="BW4389" s="61" t="s">
        <v>2397</v>
      </c>
    </row>
    <row r="4390" spans="51:75">
      <c r="AY4390" s="89" t="e">
        <f>VLOOKUP(C4390,#REF!, 2,FALSE)</f>
        <v>#REF!</v>
      </c>
      <c r="BM4390" s="61" t="s">
        <v>9115</v>
      </c>
      <c r="BN4390" s="61" t="s">
        <v>773</v>
      </c>
      <c r="BO4390" s="61" t="s">
        <v>2875</v>
      </c>
      <c r="BU4390" s="61" t="s">
        <v>9115</v>
      </c>
      <c r="BV4390" s="61" t="s">
        <v>773</v>
      </c>
      <c r="BW4390" s="61" t="s">
        <v>2875</v>
      </c>
    </row>
    <row r="4391" spans="51:75">
      <c r="AY4391" s="89" t="e">
        <f>VLOOKUP(C4391,#REF!, 2,FALSE)</f>
        <v>#REF!</v>
      </c>
      <c r="BM4391" s="61" t="s">
        <v>9116</v>
      </c>
      <c r="BN4391" s="61" t="s">
        <v>3047</v>
      </c>
      <c r="BO4391" s="61" t="s">
        <v>945</v>
      </c>
      <c r="BU4391" s="61" t="s">
        <v>9116</v>
      </c>
      <c r="BV4391" s="61" t="s">
        <v>3047</v>
      </c>
      <c r="BW4391" s="61" t="s">
        <v>945</v>
      </c>
    </row>
    <row r="4392" spans="51:75">
      <c r="AY4392" s="89" t="e">
        <f>VLOOKUP(C4392,#REF!, 2,FALSE)</f>
        <v>#REF!</v>
      </c>
      <c r="BM4392" s="61" t="s">
        <v>9118</v>
      </c>
      <c r="BN4392" s="61" t="s">
        <v>3047</v>
      </c>
      <c r="BO4392" s="61" t="s">
        <v>8995</v>
      </c>
      <c r="BU4392" s="61" t="s">
        <v>9118</v>
      </c>
      <c r="BV4392" s="61" t="s">
        <v>3047</v>
      </c>
      <c r="BW4392" s="61" t="s">
        <v>8995</v>
      </c>
    </row>
    <row r="4393" spans="51:75">
      <c r="AY4393" s="89" t="e">
        <f>VLOOKUP(C4393,#REF!, 2,FALSE)</f>
        <v>#REF!</v>
      </c>
      <c r="BM4393" s="61" t="s">
        <v>1581</v>
      </c>
      <c r="BN4393" s="61" t="s">
        <v>1269</v>
      </c>
      <c r="BO4393" s="61" t="s">
        <v>7558</v>
      </c>
      <c r="BU4393" s="61" t="s">
        <v>1581</v>
      </c>
      <c r="BV4393" s="61" t="s">
        <v>1269</v>
      </c>
      <c r="BW4393" s="61" t="s">
        <v>7558</v>
      </c>
    </row>
    <row r="4394" spans="51:75">
      <c r="AY4394" s="89" t="e">
        <f>VLOOKUP(C4394,#REF!, 2,FALSE)</f>
        <v>#REF!</v>
      </c>
      <c r="BM4394" s="61" t="s">
        <v>9119</v>
      </c>
      <c r="BN4394" s="61" t="s">
        <v>773</v>
      </c>
      <c r="BO4394" s="61" t="s">
        <v>3533</v>
      </c>
      <c r="BU4394" s="61" t="s">
        <v>9119</v>
      </c>
      <c r="BV4394" s="61" t="s">
        <v>773</v>
      </c>
      <c r="BW4394" s="61" t="s">
        <v>3533</v>
      </c>
    </row>
    <row r="4395" spans="51:75">
      <c r="AY4395" s="89" t="e">
        <f>VLOOKUP(C4395,#REF!, 2,FALSE)</f>
        <v>#REF!</v>
      </c>
      <c r="BM4395" s="61" t="s">
        <v>9120</v>
      </c>
      <c r="BN4395" s="61" t="s">
        <v>638</v>
      </c>
      <c r="BO4395" s="61" t="s">
        <v>6015</v>
      </c>
      <c r="BU4395" s="61" t="s">
        <v>9120</v>
      </c>
      <c r="BV4395" s="61" t="s">
        <v>638</v>
      </c>
      <c r="BW4395" s="61" t="s">
        <v>6015</v>
      </c>
    </row>
    <row r="4396" spans="51:75">
      <c r="AY4396" s="89" t="e">
        <f>VLOOKUP(C4396,#REF!, 2,FALSE)</f>
        <v>#REF!</v>
      </c>
      <c r="BM4396" s="61" t="s">
        <v>9121</v>
      </c>
      <c r="BN4396" s="61" t="s">
        <v>1269</v>
      </c>
      <c r="BO4396" s="61" t="s">
        <v>2397</v>
      </c>
      <c r="BU4396" s="61" t="s">
        <v>9121</v>
      </c>
      <c r="BV4396" s="61" t="s">
        <v>1269</v>
      </c>
      <c r="BW4396" s="61" t="s">
        <v>2397</v>
      </c>
    </row>
    <row r="4397" spans="51:75">
      <c r="AY4397" s="89" t="e">
        <f>VLOOKUP(C4397,#REF!, 2,FALSE)</f>
        <v>#REF!</v>
      </c>
      <c r="BM4397" s="61" t="s">
        <v>9122</v>
      </c>
      <c r="BN4397" s="61" t="s">
        <v>914</v>
      </c>
      <c r="BO4397" s="61" t="s">
        <v>9123</v>
      </c>
      <c r="BU4397" s="61" t="s">
        <v>9122</v>
      </c>
      <c r="BV4397" s="61" t="s">
        <v>914</v>
      </c>
      <c r="BW4397" s="61" t="s">
        <v>9123</v>
      </c>
    </row>
    <row r="4398" spans="51:75">
      <c r="AY4398" s="89" t="e">
        <f>VLOOKUP(C4398,#REF!, 2,FALSE)</f>
        <v>#REF!</v>
      </c>
      <c r="BM4398" s="61" t="s">
        <v>1582</v>
      </c>
      <c r="BN4398" s="61" t="s">
        <v>1269</v>
      </c>
      <c r="BO4398" s="61" t="s">
        <v>2447</v>
      </c>
      <c r="BU4398" s="61" t="s">
        <v>1582</v>
      </c>
      <c r="BV4398" s="61" t="s">
        <v>1269</v>
      </c>
      <c r="BW4398" s="61" t="s">
        <v>2447</v>
      </c>
    </row>
    <row r="4399" spans="51:75">
      <c r="AY4399" s="89" t="e">
        <f>VLOOKUP(C4399,#REF!, 2,FALSE)</f>
        <v>#REF!</v>
      </c>
      <c r="BM4399" s="61" t="s">
        <v>9124</v>
      </c>
      <c r="BN4399" s="61" t="s">
        <v>3047</v>
      </c>
      <c r="BO4399" s="61" t="s">
        <v>9125</v>
      </c>
      <c r="BU4399" s="61" t="s">
        <v>9124</v>
      </c>
      <c r="BV4399" s="61" t="s">
        <v>3047</v>
      </c>
      <c r="BW4399" s="61" t="s">
        <v>9125</v>
      </c>
    </row>
    <row r="4400" spans="51:75">
      <c r="AY4400" s="89" t="e">
        <f>VLOOKUP(C4400,#REF!, 2,FALSE)</f>
        <v>#REF!</v>
      </c>
      <c r="BM4400" s="61" t="s">
        <v>9126</v>
      </c>
      <c r="BN4400" s="61" t="s">
        <v>619</v>
      </c>
      <c r="BO4400" s="61" t="s">
        <v>9127</v>
      </c>
      <c r="BU4400" s="61" t="s">
        <v>9126</v>
      </c>
      <c r="BV4400" s="61" t="s">
        <v>619</v>
      </c>
      <c r="BW4400" s="61" t="s">
        <v>9127</v>
      </c>
    </row>
    <row r="4401" spans="51:75">
      <c r="AY4401" s="89" t="e">
        <f>VLOOKUP(C4401,#REF!, 2,FALSE)</f>
        <v>#REF!</v>
      </c>
      <c r="BM4401" s="61" t="s">
        <v>9128</v>
      </c>
      <c r="BN4401" s="61" t="s">
        <v>3047</v>
      </c>
      <c r="BO4401" s="61" t="s">
        <v>9130</v>
      </c>
      <c r="BU4401" s="61" t="s">
        <v>9128</v>
      </c>
      <c r="BV4401" s="61" t="s">
        <v>3047</v>
      </c>
      <c r="BW4401" s="61" t="s">
        <v>9130</v>
      </c>
    </row>
    <row r="4402" spans="51:75">
      <c r="AY4402" s="89" t="e">
        <f>VLOOKUP(C4402,#REF!, 2,FALSE)</f>
        <v>#REF!</v>
      </c>
      <c r="BM4402" s="61" t="s">
        <v>9131</v>
      </c>
      <c r="BN4402" s="61" t="s">
        <v>3047</v>
      </c>
      <c r="BO4402" s="61" t="s">
        <v>922</v>
      </c>
      <c r="BU4402" s="61" t="s">
        <v>9131</v>
      </c>
      <c r="BV4402" s="61" t="s">
        <v>3047</v>
      </c>
      <c r="BW4402" s="61" t="s">
        <v>922</v>
      </c>
    </row>
    <row r="4403" spans="51:75">
      <c r="AY4403" s="89" t="e">
        <f>VLOOKUP(C4403,#REF!, 2,FALSE)</f>
        <v>#REF!</v>
      </c>
      <c r="BM4403" s="61" t="s">
        <v>295</v>
      </c>
      <c r="BN4403" s="61" t="s">
        <v>3047</v>
      </c>
      <c r="BO4403" s="61" t="s">
        <v>2056</v>
      </c>
      <c r="BU4403" s="61" t="s">
        <v>295</v>
      </c>
      <c r="BV4403" s="61" t="s">
        <v>3047</v>
      </c>
      <c r="BW4403" s="61" t="s">
        <v>2056</v>
      </c>
    </row>
    <row r="4404" spans="51:75">
      <c r="AY4404" s="89" t="e">
        <f>VLOOKUP(C4404,#REF!, 2,FALSE)</f>
        <v>#REF!</v>
      </c>
      <c r="BM4404" s="61" t="s">
        <v>9132</v>
      </c>
      <c r="BN4404" s="61" t="s">
        <v>3047</v>
      </c>
      <c r="BO4404" s="61" t="s">
        <v>8824</v>
      </c>
      <c r="BU4404" s="61" t="s">
        <v>9132</v>
      </c>
      <c r="BV4404" s="61" t="s">
        <v>3047</v>
      </c>
      <c r="BW4404" s="61" t="s">
        <v>8824</v>
      </c>
    </row>
    <row r="4405" spans="51:75">
      <c r="AY4405" s="89" t="e">
        <f>VLOOKUP(C4405,#REF!, 2,FALSE)</f>
        <v>#REF!</v>
      </c>
      <c r="BM4405" s="61" t="s">
        <v>9133</v>
      </c>
      <c r="BN4405" s="61" t="s">
        <v>3047</v>
      </c>
      <c r="BO4405" s="61" t="s">
        <v>9135</v>
      </c>
      <c r="BU4405" s="61" t="s">
        <v>9133</v>
      </c>
      <c r="BV4405" s="61" t="s">
        <v>3047</v>
      </c>
      <c r="BW4405" s="61" t="s">
        <v>9135</v>
      </c>
    </row>
    <row r="4406" spans="51:75">
      <c r="AY4406" s="89" t="e">
        <f>VLOOKUP(C4406,#REF!, 2,FALSE)</f>
        <v>#REF!</v>
      </c>
      <c r="BM4406" s="61" t="s">
        <v>9136</v>
      </c>
      <c r="BN4406" s="61" t="s">
        <v>3047</v>
      </c>
      <c r="BO4406" s="61" t="s">
        <v>6099</v>
      </c>
      <c r="BU4406" s="61" t="s">
        <v>9136</v>
      </c>
      <c r="BV4406" s="61" t="s">
        <v>3047</v>
      </c>
      <c r="BW4406" s="61" t="s">
        <v>6099</v>
      </c>
    </row>
    <row r="4407" spans="51:75">
      <c r="AY4407" s="89" t="e">
        <f>VLOOKUP(C4407,#REF!, 2,FALSE)</f>
        <v>#REF!</v>
      </c>
      <c r="BM4407" s="61" t="s">
        <v>9137</v>
      </c>
      <c r="BN4407" s="61" t="s">
        <v>625</v>
      </c>
      <c r="BO4407" s="61" t="s">
        <v>9138</v>
      </c>
      <c r="BU4407" s="61" t="s">
        <v>9137</v>
      </c>
      <c r="BV4407" s="61" t="s">
        <v>625</v>
      </c>
      <c r="BW4407" s="61" t="s">
        <v>9138</v>
      </c>
    </row>
    <row r="4408" spans="51:75">
      <c r="AY4408" s="89" t="e">
        <f>VLOOKUP(C4408,#REF!, 2,FALSE)</f>
        <v>#REF!</v>
      </c>
      <c r="BM4408" s="61" t="s">
        <v>9139</v>
      </c>
      <c r="BN4408" s="61" t="s">
        <v>3254</v>
      </c>
      <c r="BO4408" s="61" t="s">
        <v>9140</v>
      </c>
      <c r="BU4408" s="61" t="s">
        <v>9139</v>
      </c>
      <c r="BV4408" s="61" t="s">
        <v>3254</v>
      </c>
      <c r="BW4408" s="61" t="s">
        <v>9140</v>
      </c>
    </row>
    <row r="4409" spans="51:75">
      <c r="AY4409" s="89" t="e">
        <f>VLOOKUP(C4409,#REF!, 2,FALSE)</f>
        <v>#REF!</v>
      </c>
      <c r="BM4409" s="61" t="s">
        <v>9141</v>
      </c>
      <c r="BN4409" s="61" t="s">
        <v>1269</v>
      </c>
      <c r="BO4409" s="61" t="s">
        <v>8684</v>
      </c>
      <c r="BU4409" s="61" t="s">
        <v>9141</v>
      </c>
      <c r="BV4409" s="61" t="s">
        <v>1269</v>
      </c>
      <c r="BW4409" s="61" t="s">
        <v>8684</v>
      </c>
    </row>
    <row r="4410" spans="51:75">
      <c r="AY4410" s="89" t="e">
        <f>VLOOKUP(C4410,#REF!, 2,FALSE)</f>
        <v>#REF!</v>
      </c>
      <c r="BM4410" s="61" t="s">
        <v>9142</v>
      </c>
      <c r="BN4410" s="61" t="s">
        <v>633</v>
      </c>
      <c r="BO4410" s="61" t="s">
        <v>8590</v>
      </c>
      <c r="BU4410" s="61" t="s">
        <v>9142</v>
      </c>
      <c r="BV4410" s="61" t="s">
        <v>633</v>
      </c>
      <c r="BW4410" s="61" t="s">
        <v>8590</v>
      </c>
    </row>
    <row r="4411" spans="51:75">
      <c r="AY4411" s="89" t="e">
        <f>VLOOKUP(C4411,#REF!, 2,FALSE)</f>
        <v>#REF!</v>
      </c>
      <c r="BM4411" s="61" t="s">
        <v>9143</v>
      </c>
      <c r="BN4411" s="61" t="s">
        <v>773</v>
      </c>
      <c r="BO4411" s="61" t="s">
        <v>3745</v>
      </c>
      <c r="BU4411" s="61" t="s">
        <v>9143</v>
      </c>
      <c r="BV4411" s="61" t="s">
        <v>773</v>
      </c>
      <c r="BW4411" s="61" t="s">
        <v>3745</v>
      </c>
    </row>
    <row r="4412" spans="51:75">
      <c r="AY4412" s="89" t="e">
        <f>VLOOKUP(C4412,#REF!, 2,FALSE)</f>
        <v>#REF!</v>
      </c>
      <c r="BM4412" s="61" t="s">
        <v>9144</v>
      </c>
      <c r="BN4412" s="61" t="s">
        <v>2981</v>
      </c>
      <c r="BO4412" s="61" t="s">
        <v>3533</v>
      </c>
      <c r="BU4412" s="61" t="s">
        <v>9144</v>
      </c>
      <c r="BV4412" s="61" t="s">
        <v>2981</v>
      </c>
      <c r="BW4412" s="61" t="s">
        <v>3533</v>
      </c>
    </row>
    <row r="4413" spans="51:75">
      <c r="AY4413" s="89" t="e">
        <f>VLOOKUP(C4413,#REF!, 2,FALSE)</f>
        <v>#REF!</v>
      </c>
      <c r="BM4413" s="61" t="s">
        <v>9145</v>
      </c>
      <c r="BN4413" s="61" t="s">
        <v>854</v>
      </c>
      <c r="BO4413" s="61" t="s">
        <v>2397</v>
      </c>
      <c r="BU4413" s="61" t="s">
        <v>9145</v>
      </c>
      <c r="BV4413" s="61" t="s">
        <v>854</v>
      </c>
      <c r="BW4413" s="61" t="s">
        <v>2397</v>
      </c>
    </row>
    <row r="4414" spans="51:75">
      <c r="AY4414" s="89" t="e">
        <f>VLOOKUP(C4414,#REF!, 2,FALSE)</f>
        <v>#REF!</v>
      </c>
      <c r="BM4414" s="61" t="s">
        <v>9146</v>
      </c>
      <c r="BN4414" s="61" t="s">
        <v>3047</v>
      </c>
      <c r="BO4414" s="61" t="s">
        <v>8114</v>
      </c>
      <c r="BU4414" s="61" t="s">
        <v>9146</v>
      </c>
      <c r="BV4414" s="61" t="s">
        <v>3047</v>
      </c>
      <c r="BW4414" s="61" t="s">
        <v>8114</v>
      </c>
    </row>
    <row r="4415" spans="51:75">
      <c r="AY4415" s="89" t="e">
        <f>VLOOKUP(C4415,#REF!, 2,FALSE)</f>
        <v>#REF!</v>
      </c>
      <c r="BM4415" s="61" t="s">
        <v>9147</v>
      </c>
      <c r="BN4415" s="61" t="s">
        <v>3047</v>
      </c>
      <c r="BO4415" s="61" t="s">
        <v>4690</v>
      </c>
      <c r="BU4415" s="61" t="s">
        <v>9147</v>
      </c>
      <c r="BV4415" s="61" t="s">
        <v>3047</v>
      </c>
      <c r="BW4415" s="61" t="s">
        <v>4690</v>
      </c>
    </row>
    <row r="4416" spans="51:75">
      <c r="AY4416" s="89" t="e">
        <f>VLOOKUP(C4416,#REF!, 2,FALSE)</f>
        <v>#REF!</v>
      </c>
      <c r="BM4416" s="61" t="s">
        <v>9148</v>
      </c>
      <c r="BN4416" s="61" t="s">
        <v>669</v>
      </c>
      <c r="BO4416" s="61" t="s">
        <v>2752</v>
      </c>
      <c r="BU4416" s="61" t="s">
        <v>9148</v>
      </c>
      <c r="BV4416" s="61" t="s">
        <v>669</v>
      </c>
      <c r="BW4416" s="61" t="s">
        <v>2752</v>
      </c>
    </row>
    <row r="4417" spans="51:75">
      <c r="AY4417" s="89" t="e">
        <f>VLOOKUP(C4417,#REF!, 2,FALSE)</f>
        <v>#REF!</v>
      </c>
      <c r="BM4417" s="61" t="s">
        <v>1583</v>
      </c>
      <c r="BN4417" s="61" t="s">
        <v>930</v>
      </c>
      <c r="BO4417" s="61" t="s">
        <v>9149</v>
      </c>
      <c r="BU4417" s="61" t="s">
        <v>1583</v>
      </c>
      <c r="BV4417" s="61" t="s">
        <v>930</v>
      </c>
      <c r="BW4417" s="61" t="s">
        <v>9149</v>
      </c>
    </row>
    <row r="4418" spans="51:75">
      <c r="AY4418" s="89" t="e">
        <f>VLOOKUP(C4418,#REF!, 2,FALSE)</f>
        <v>#REF!</v>
      </c>
      <c r="BM4418" s="61" t="s">
        <v>1584</v>
      </c>
      <c r="BN4418" s="61" t="s">
        <v>2981</v>
      </c>
      <c r="BO4418" s="61" t="s">
        <v>6118</v>
      </c>
      <c r="BU4418" s="61" t="s">
        <v>1584</v>
      </c>
      <c r="BV4418" s="61" t="s">
        <v>2981</v>
      </c>
      <c r="BW4418" s="61" t="s">
        <v>6118</v>
      </c>
    </row>
    <row r="4419" spans="51:75">
      <c r="AY4419" s="89" t="e">
        <f>VLOOKUP(C4419,#REF!, 2,FALSE)</f>
        <v>#REF!</v>
      </c>
      <c r="BM4419" s="61" t="s">
        <v>9150</v>
      </c>
      <c r="BN4419" s="61" t="s">
        <v>615</v>
      </c>
      <c r="BO4419" s="61" t="s">
        <v>9151</v>
      </c>
      <c r="BU4419" s="61" t="s">
        <v>9150</v>
      </c>
      <c r="BV4419" s="61" t="s">
        <v>615</v>
      </c>
      <c r="BW4419" s="61" t="s">
        <v>9151</v>
      </c>
    </row>
    <row r="4420" spans="51:75">
      <c r="AY4420" s="89" t="e">
        <f>VLOOKUP(C4420,#REF!, 2,FALSE)</f>
        <v>#REF!</v>
      </c>
      <c r="BM4420" s="61" t="s">
        <v>9152</v>
      </c>
      <c r="BN4420" s="61" t="s">
        <v>925</v>
      </c>
      <c r="BO4420" s="61" t="s">
        <v>8459</v>
      </c>
      <c r="BU4420" s="61" t="s">
        <v>9152</v>
      </c>
      <c r="BV4420" s="61" t="s">
        <v>925</v>
      </c>
      <c r="BW4420" s="61" t="s">
        <v>8459</v>
      </c>
    </row>
    <row r="4421" spans="51:75">
      <c r="AY4421" s="89" t="e">
        <f>VLOOKUP(C4421,#REF!, 2,FALSE)</f>
        <v>#REF!</v>
      </c>
      <c r="BM4421" s="61" t="s">
        <v>9153</v>
      </c>
      <c r="BN4421" s="61" t="s">
        <v>1072</v>
      </c>
      <c r="BO4421" s="61" t="s">
        <v>7558</v>
      </c>
      <c r="BU4421" s="61" t="s">
        <v>9153</v>
      </c>
      <c r="BV4421" s="61" t="s">
        <v>1072</v>
      </c>
      <c r="BW4421" s="61" t="s">
        <v>7558</v>
      </c>
    </row>
    <row r="4422" spans="51:75">
      <c r="AY4422" s="89" t="e">
        <f>VLOOKUP(C4422,#REF!, 2,FALSE)</f>
        <v>#REF!</v>
      </c>
      <c r="BM4422" s="61" t="s">
        <v>9154</v>
      </c>
      <c r="BN4422" s="61" t="s">
        <v>3047</v>
      </c>
      <c r="BO4422" s="61" t="s">
        <v>9030</v>
      </c>
      <c r="BU4422" s="61" t="s">
        <v>9154</v>
      </c>
      <c r="BV4422" s="61" t="s">
        <v>3047</v>
      </c>
      <c r="BW4422" s="61" t="s">
        <v>9030</v>
      </c>
    </row>
    <row r="4423" spans="51:75">
      <c r="AY4423" s="89" t="e">
        <f>VLOOKUP(C4423,#REF!, 2,FALSE)</f>
        <v>#REF!</v>
      </c>
      <c r="BM4423" s="61" t="s">
        <v>9155</v>
      </c>
      <c r="BN4423" s="61" t="s">
        <v>3047</v>
      </c>
      <c r="BO4423" s="61" t="s">
        <v>9156</v>
      </c>
      <c r="BU4423" s="61" t="s">
        <v>9155</v>
      </c>
      <c r="BV4423" s="61" t="s">
        <v>3047</v>
      </c>
      <c r="BW4423" s="61" t="s">
        <v>9156</v>
      </c>
    </row>
    <row r="4424" spans="51:75">
      <c r="AY4424" s="89" t="e">
        <f>VLOOKUP(C4424,#REF!, 2,FALSE)</f>
        <v>#REF!</v>
      </c>
      <c r="BM4424" s="61" t="s">
        <v>1585</v>
      </c>
      <c r="BN4424" s="61" t="s">
        <v>2981</v>
      </c>
      <c r="BO4424" s="61" t="s">
        <v>5210</v>
      </c>
      <c r="BU4424" s="61" t="s">
        <v>1585</v>
      </c>
      <c r="BV4424" s="61" t="s">
        <v>2981</v>
      </c>
      <c r="BW4424" s="61" t="s">
        <v>5210</v>
      </c>
    </row>
    <row r="4425" spans="51:75">
      <c r="AY4425" s="89" t="e">
        <f>VLOOKUP(C4425,#REF!, 2,FALSE)</f>
        <v>#REF!</v>
      </c>
      <c r="BM4425" s="61" t="s">
        <v>296</v>
      </c>
      <c r="BN4425" s="61" t="s">
        <v>659</v>
      </c>
      <c r="BO4425" s="61" t="s">
        <v>9157</v>
      </c>
      <c r="BU4425" s="61" t="s">
        <v>296</v>
      </c>
      <c r="BV4425" s="61" t="s">
        <v>659</v>
      </c>
      <c r="BW4425" s="61" t="s">
        <v>9157</v>
      </c>
    </row>
    <row r="4426" spans="51:75">
      <c r="AY4426" s="89" t="e">
        <f>VLOOKUP(C4426,#REF!, 2,FALSE)</f>
        <v>#REF!</v>
      </c>
      <c r="BM4426" s="61" t="s">
        <v>9158</v>
      </c>
      <c r="BN4426" s="61" t="s">
        <v>1344</v>
      </c>
      <c r="BO4426" s="61" t="s">
        <v>6837</v>
      </c>
      <c r="BU4426" s="61" t="s">
        <v>9158</v>
      </c>
      <c r="BV4426" s="61" t="s">
        <v>1344</v>
      </c>
      <c r="BW4426" s="61" t="s">
        <v>6837</v>
      </c>
    </row>
    <row r="4427" spans="51:75">
      <c r="AY4427" s="89" t="e">
        <f>VLOOKUP(C4427,#REF!, 2,FALSE)</f>
        <v>#REF!</v>
      </c>
      <c r="BM4427" s="61" t="s">
        <v>9159</v>
      </c>
      <c r="BN4427" s="61" t="s">
        <v>668</v>
      </c>
      <c r="BO4427" s="61" t="s">
        <v>9160</v>
      </c>
      <c r="BU4427" s="61" t="s">
        <v>9159</v>
      </c>
      <c r="BV4427" s="61" t="s">
        <v>668</v>
      </c>
      <c r="BW4427" s="61" t="s">
        <v>9160</v>
      </c>
    </row>
    <row r="4428" spans="51:75">
      <c r="AY4428" s="89" t="e">
        <f>VLOOKUP(C4428,#REF!, 2,FALSE)</f>
        <v>#REF!</v>
      </c>
      <c r="BM4428" s="61" t="s">
        <v>9161</v>
      </c>
      <c r="BN4428" s="61" t="s">
        <v>659</v>
      </c>
      <c r="BO4428" s="61" t="s">
        <v>2397</v>
      </c>
      <c r="BU4428" s="61" t="s">
        <v>9161</v>
      </c>
      <c r="BV4428" s="61" t="s">
        <v>659</v>
      </c>
      <c r="BW4428" s="61" t="s">
        <v>2397</v>
      </c>
    </row>
    <row r="4429" spans="51:75">
      <c r="AY4429" s="89" t="e">
        <f>VLOOKUP(C4429,#REF!, 2,FALSE)</f>
        <v>#REF!</v>
      </c>
      <c r="BM4429" s="61" t="s">
        <v>9162</v>
      </c>
      <c r="BN4429" s="61" t="s">
        <v>928</v>
      </c>
      <c r="BO4429" s="61" t="s">
        <v>5357</v>
      </c>
      <c r="BU4429" s="61" t="s">
        <v>9162</v>
      </c>
      <c r="BV4429" s="61" t="s">
        <v>928</v>
      </c>
      <c r="BW4429" s="61" t="s">
        <v>5357</v>
      </c>
    </row>
    <row r="4430" spans="51:75">
      <c r="AY4430" s="89" t="e">
        <f>VLOOKUP(C4430,#REF!, 2,FALSE)</f>
        <v>#REF!</v>
      </c>
      <c r="BM4430" s="61" t="s">
        <v>294</v>
      </c>
      <c r="BN4430" s="61" t="s">
        <v>3047</v>
      </c>
      <c r="BO4430" s="61" t="s">
        <v>5861</v>
      </c>
      <c r="BU4430" s="61" t="s">
        <v>294</v>
      </c>
      <c r="BV4430" s="61" t="s">
        <v>3047</v>
      </c>
      <c r="BW4430" s="61" t="s">
        <v>5861</v>
      </c>
    </row>
    <row r="4431" spans="51:75">
      <c r="AY4431" s="89" t="e">
        <f>VLOOKUP(C4431,#REF!, 2,FALSE)</f>
        <v>#REF!</v>
      </c>
      <c r="BM4431" s="61" t="s">
        <v>9163</v>
      </c>
      <c r="BN4431" s="61" t="s">
        <v>3047</v>
      </c>
      <c r="BO4431" s="61" t="s">
        <v>9164</v>
      </c>
      <c r="BU4431" s="61" t="s">
        <v>9163</v>
      </c>
      <c r="BV4431" s="61" t="s">
        <v>3047</v>
      </c>
      <c r="BW4431" s="61" t="s">
        <v>9164</v>
      </c>
    </row>
    <row r="4432" spans="51:75">
      <c r="AY4432" s="89" t="e">
        <f>VLOOKUP(C4432,#REF!, 2,FALSE)</f>
        <v>#REF!</v>
      </c>
      <c r="BM4432" s="61" t="s">
        <v>9165</v>
      </c>
      <c r="BN4432" s="61" t="s">
        <v>1344</v>
      </c>
      <c r="BO4432" s="61" t="s">
        <v>9166</v>
      </c>
      <c r="BU4432" s="61" t="s">
        <v>9165</v>
      </c>
      <c r="BV4432" s="61" t="s">
        <v>1344</v>
      </c>
      <c r="BW4432" s="61" t="s">
        <v>9166</v>
      </c>
    </row>
    <row r="4433" spans="51:75">
      <c r="AY4433" s="89" t="e">
        <f>VLOOKUP(C4433,#REF!, 2,FALSE)</f>
        <v>#REF!</v>
      </c>
      <c r="BM4433" s="61" t="s">
        <v>1586</v>
      </c>
      <c r="BN4433" s="61" t="s">
        <v>930</v>
      </c>
      <c r="BO4433" s="61" t="s">
        <v>9167</v>
      </c>
      <c r="BU4433" s="61" t="s">
        <v>1586</v>
      </c>
      <c r="BV4433" s="61" t="s">
        <v>930</v>
      </c>
      <c r="BW4433" s="61" t="s">
        <v>9167</v>
      </c>
    </row>
    <row r="4434" spans="51:75">
      <c r="AY4434" s="89" t="e">
        <f>VLOOKUP(C4434,#REF!, 2,FALSE)</f>
        <v>#REF!</v>
      </c>
      <c r="BM4434" s="61" t="s">
        <v>9168</v>
      </c>
      <c r="BN4434" s="61" t="s">
        <v>780</v>
      </c>
      <c r="BO4434" s="61" t="s">
        <v>9169</v>
      </c>
      <c r="BU4434" s="61" t="s">
        <v>9168</v>
      </c>
      <c r="BV4434" s="61" t="s">
        <v>780</v>
      </c>
      <c r="BW4434" s="61" t="s">
        <v>9169</v>
      </c>
    </row>
    <row r="4435" spans="51:75">
      <c r="AY4435" s="89" t="e">
        <f>VLOOKUP(C4435,#REF!, 2,FALSE)</f>
        <v>#REF!</v>
      </c>
      <c r="BM4435" s="61" t="s">
        <v>9170</v>
      </c>
      <c r="BN4435" s="61" t="s">
        <v>773</v>
      </c>
      <c r="BO4435" s="61" t="s">
        <v>2014</v>
      </c>
      <c r="BU4435" s="61" t="s">
        <v>9170</v>
      </c>
      <c r="BV4435" s="61" t="s">
        <v>773</v>
      </c>
      <c r="BW4435" s="61" t="s">
        <v>2014</v>
      </c>
    </row>
    <row r="4436" spans="51:75">
      <c r="AY4436" s="89" t="e">
        <f>VLOOKUP(C4436,#REF!, 2,FALSE)</f>
        <v>#REF!</v>
      </c>
      <c r="BM4436" s="61" t="s">
        <v>9171</v>
      </c>
      <c r="BN4436" s="61" t="s">
        <v>3047</v>
      </c>
      <c r="BO4436" s="61" t="s">
        <v>9172</v>
      </c>
      <c r="BU4436" s="61" t="s">
        <v>9171</v>
      </c>
      <c r="BV4436" s="61" t="s">
        <v>3047</v>
      </c>
      <c r="BW4436" s="61" t="s">
        <v>9172</v>
      </c>
    </row>
    <row r="4437" spans="51:75">
      <c r="AY4437" s="89" t="e">
        <f>VLOOKUP(C4437,#REF!, 2,FALSE)</f>
        <v>#REF!</v>
      </c>
      <c r="BM4437" s="61" t="s">
        <v>9173</v>
      </c>
      <c r="BN4437" s="61" t="s">
        <v>657</v>
      </c>
      <c r="BO4437" s="61" t="s">
        <v>2549</v>
      </c>
      <c r="BU4437" s="61" t="s">
        <v>9173</v>
      </c>
      <c r="BV4437" s="61" t="s">
        <v>657</v>
      </c>
      <c r="BW4437" s="61" t="s">
        <v>2549</v>
      </c>
    </row>
    <row r="4438" spans="51:75">
      <c r="AY4438" s="89" t="e">
        <f>VLOOKUP(C4438,#REF!, 2,FALSE)</f>
        <v>#REF!</v>
      </c>
      <c r="BM4438" s="61" t="s">
        <v>9176</v>
      </c>
      <c r="BN4438" s="61" t="s">
        <v>615</v>
      </c>
      <c r="BO4438" s="61" t="s">
        <v>9178</v>
      </c>
      <c r="BU4438" s="61" t="s">
        <v>9176</v>
      </c>
      <c r="BV4438" s="61" t="s">
        <v>615</v>
      </c>
      <c r="BW4438" s="61" t="s">
        <v>9178</v>
      </c>
    </row>
    <row r="4439" spans="51:75">
      <c r="AY4439" s="89" t="e">
        <f>VLOOKUP(C4439,#REF!, 2,FALSE)</f>
        <v>#REF!</v>
      </c>
      <c r="BM4439" s="61" t="s">
        <v>1587</v>
      </c>
      <c r="BN4439" s="61" t="s">
        <v>663</v>
      </c>
      <c r="BO4439" s="61" t="s">
        <v>1616</v>
      </c>
      <c r="BU4439" s="61" t="s">
        <v>1587</v>
      </c>
      <c r="BV4439" s="61" t="s">
        <v>663</v>
      </c>
      <c r="BW4439" s="61" t="s">
        <v>1616</v>
      </c>
    </row>
    <row r="4440" spans="51:75">
      <c r="AY4440" s="89" t="e">
        <f>VLOOKUP(C4440,#REF!, 2,FALSE)</f>
        <v>#REF!</v>
      </c>
      <c r="BM4440" s="61" t="s">
        <v>1588</v>
      </c>
      <c r="BN4440" s="61" t="s">
        <v>3047</v>
      </c>
      <c r="BO4440" s="61" t="s">
        <v>9179</v>
      </c>
      <c r="BU4440" s="61" t="s">
        <v>1588</v>
      </c>
      <c r="BV4440" s="61" t="s">
        <v>3047</v>
      </c>
      <c r="BW4440" s="61" t="s">
        <v>9179</v>
      </c>
    </row>
    <row r="4441" spans="51:75">
      <c r="AY4441" s="89" t="e">
        <f>VLOOKUP(C4441,#REF!, 2,FALSE)</f>
        <v>#REF!</v>
      </c>
      <c r="BM4441" s="61" t="s">
        <v>9180</v>
      </c>
      <c r="BN4441" s="61" t="s">
        <v>738</v>
      </c>
      <c r="BO4441" s="61" t="s">
        <v>9181</v>
      </c>
      <c r="BU4441" s="61" t="s">
        <v>9180</v>
      </c>
      <c r="BV4441" s="61" t="s">
        <v>738</v>
      </c>
      <c r="BW4441" s="61" t="s">
        <v>9181</v>
      </c>
    </row>
    <row r="4442" spans="51:75">
      <c r="AY4442" s="89" t="e">
        <f>VLOOKUP(C4442,#REF!, 2,FALSE)</f>
        <v>#REF!</v>
      </c>
      <c r="BM4442" s="61" t="s">
        <v>1589</v>
      </c>
      <c r="BN4442" s="61" t="s">
        <v>930</v>
      </c>
      <c r="BO4442" s="61" t="s">
        <v>1968</v>
      </c>
      <c r="BU4442" s="61" t="s">
        <v>1589</v>
      </c>
      <c r="BV4442" s="61" t="s">
        <v>930</v>
      </c>
      <c r="BW4442" s="61" t="s">
        <v>1968</v>
      </c>
    </row>
    <row r="4443" spans="51:75">
      <c r="AY4443" s="89" t="e">
        <f>VLOOKUP(C4443,#REF!, 2,FALSE)</f>
        <v>#REF!</v>
      </c>
      <c r="BM4443" s="61" t="s">
        <v>1590</v>
      </c>
      <c r="BN4443" s="61" t="s">
        <v>1141</v>
      </c>
      <c r="BO4443" s="61" t="s">
        <v>3533</v>
      </c>
      <c r="BU4443" s="61" t="s">
        <v>1590</v>
      </c>
      <c r="BV4443" s="61" t="s">
        <v>1141</v>
      </c>
      <c r="BW4443" s="61" t="s">
        <v>3533</v>
      </c>
    </row>
    <row r="4444" spans="51:75">
      <c r="AY4444" s="89" t="e">
        <f>VLOOKUP(C4444,#REF!, 2,FALSE)</f>
        <v>#REF!</v>
      </c>
      <c r="BM4444" s="61" t="s">
        <v>9182</v>
      </c>
      <c r="BN4444" s="61" t="s">
        <v>3047</v>
      </c>
      <c r="BO4444" s="61" t="s">
        <v>1691</v>
      </c>
      <c r="BU4444" s="61" t="s">
        <v>9182</v>
      </c>
      <c r="BV4444" s="61" t="s">
        <v>3047</v>
      </c>
      <c r="BW4444" s="61" t="s">
        <v>1691</v>
      </c>
    </row>
    <row r="4445" spans="51:75">
      <c r="AY4445" s="89" t="e">
        <f>VLOOKUP(C4445,#REF!, 2,FALSE)</f>
        <v>#REF!</v>
      </c>
      <c r="BM4445" s="61" t="s">
        <v>9183</v>
      </c>
      <c r="BN4445" s="61" t="s">
        <v>782</v>
      </c>
      <c r="BO4445" s="61" t="s">
        <v>729</v>
      </c>
      <c r="BU4445" s="61" t="s">
        <v>9183</v>
      </c>
      <c r="BV4445" s="61" t="s">
        <v>782</v>
      </c>
      <c r="BW4445" s="61" t="s">
        <v>729</v>
      </c>
    </row>
    <row r="4446" spans="51:75">
      <c r="AY4446" s="89" t="e">
        <f>VLOOKUP(C4446,#REF!, 2,FALSE)</f>
        <v>#REF!</v>
      </c>
      <c r="BM4446" s="61" t="s">
        <v>9185</v>
      </c>
      <c r="BN4446" s="61" t="s">
        <v>3047</v>
      </c>
      <c r="BO4446" s="61" t="s">
        <v>4740</v>
      </c>
      <c r="BU4446" s="61" t="s">
        <v>9185</v>
      </c>
      <c r="BV4446" s="61" t="s">
        <v>3047</v>
      </c>
      <c r="BW4446" s="61" t="s">
        <v>4740</v>
      </c>
    </row>
    <row r="4447" spans="51:75">
      <c r="AY4447" s="89" t="e">
        <f>VLOOKUP(C4447,#REF!, 2,FALSE)</f>
        <v>#REF!</v>
      </c>
      <c r="BM4447" s="61" t="s">
        <v>1591</v>
      </c>
      <c r="BN4447" s="61" t="s">
        <v>623</v>
      </c>
      <c r="BO4447" s="61" t="s">
        <v>8234</v>
      </c>
      <c r="BU4447" s="61" t="s">
        <v>1591</v>
      </c>
      <c r="BV4447" s="61" t="s">
        <v>623</v>
      </c>
      <c r="BW4447" s="61" t="s">
        <v>8234</v>
      </c>
    </row>
    <row r="4448" spans="51:75">
      <c r="AY4448" s="89" t="e">
        <f>VLOOKUP(C4448,#REF!, 2,FALSE)</f>
        <v>#REF!</v>
      </c>
      <c r="BM4448" s="61" t="s">
        <v>1619</v>
      </c>
      <c r="BN4448" s="61" t="s">
        <v>669</v>
      </c>
      <c r="BO4448" s="61" t="s">
        <v>8060</v>
      </c>
      <c r="BU4448" s="61" t="s">
        <v>1619</v>
      </c>
      <c r="BV4448" s="61" t="s">
        <v>669</v>
      </c>
      <c r="BW4448" s="61" t="s">
        <v>8060</v>
      </c>
    </row>
    <row r="4449" spans="51:75">
      <c r="AY4449" s="89" t="e">
        <f>VLOOKUP(C4449,#REF!, 2,FALSE)</f>
        <v>#REF!</v>
      </c>
      <c r="BM4449" s="61" t="s">
        <v>9186</v>
      </c>
      <c r="BN4449" s="61" t="s">
        <v>3047</v>
      </c>
      <c r="BO4449" s="61" t="s">
        <v>5907</v>
      </c>
      <c r="BU4449" s="61" t="s">
        <v>9186</v>
      </c>
      <c r="BV4449" s="61" t="s">
        <v>3047</v>
      </c>
      <c r="BW4449" s="61" t="s">
        <v>5907</v>
      </c>
    </row>
    <row r="4450" spans="51:75">
      <c r="AY4450" s="89" t="e">
        <f>VLOOKUP(C4450,#REF!, 2,FALSE)</f>
        <v>#REF!</v>
      </c>
      <c r="BM4450" s="61" t="s">
        <v>9187</v>
      </c>
      <c r="BN4450" s="61" t="s">
        <v>780</v>
      </c>
      <c r="BO4450" s="61" t="s">
        <v>4124</v>
      </c>
      <c r="BU4450" s="61" t="s">
        <v>9187</v>
      </c>
      <c r="BV4450" s="61" t="s">
        <v>780</v>
      </c>
      <c r="BW4450" s="61" t="s">
        <v>4124</v>
      </c>
    </row>
    <row r="4451" spans="51:75">
      <c r="AY4451" s="89" t="e">
        <f>VLOOKUP(C4451,#REF!, 2,FALSE)</f>
        <v>#REF!</v>
      </c>
      <c r="BM4451" s="61" t="s">
        <v>9188</v>
      </c>
      <c r="BN4451" s="61" t="s">
        <v>773</v>
      </c>
      <c r="BO4451" s="61" t="s">
        <v>9189</v>
      </c>
      <c r="BU4451" s="61" t="s">
        <v>9188</v>
      </c>
      <c r="BV4451" s="61" t="s">
        <v>773</v>
      </c>
      <c r="BW4451" s="61" t="s">
        <v>9189</v>
      </c>
    </row>
    <row r="4452" spans="51:75">
      <c r="AY4452" s="89" t="e">
        <f>VLOOKUP(C4452,#REF!, 2,FALSE)</f>
        <v>#REF!</v>
      </c>
      <c r="BM4452" s="61" t="s">
        <v>9191</v>
      </c>
      <c r="BN4452" s="61" t="s">
        <v>3047</v>
      </c>
      <c r="BO4452" s="61" t="s">
        <v>9151</v>
      </c>
      <c r="BU4452" s="61" t="s">
        <v>9191</v>
      </c>
      <c r="BV4452" s="61" t="s">
        <v>3047</v>
      </c>
      <c r="BW4452" s="61" t="s">
        <v>9151</v>
      </c>
    </row>
    <row r="4453" spans="51:75">
      <c r="AY4453" s="89" t="e">
        <f>VLOOKUP(C4453,#REF!, 2,FALSE)</f>
        <v>#REF!</v>
      </c>
      <c r="BM4453" s="61" t="s">
        <v>1620</v>
      </c>
      <c r="BN4453" s="61" t="s">
        <v>16990</v>
      </c>
      <c r="BO4453" s="61" t="s">
        <v>9192</v>
      </c>
      <c r="BU4453" s="61" t="s">
        <v>1620</v>
      </c>
      <c r="BV4453" s="61" t="s">
        <v>16990</v>
      </c>
      <c r="BW4453" s="61" t="s">
        <v>9192</v>
      </c>
    </row>
    <row r="4454" spans="51:75">
      <c r="AY4454" s="89" t="e">
        <f>VLOOKUP(C4454,#REF!, 2,FALSE)</f>
        <v>#REF!</v>
      </c>
      <c r="BM4454" s="61" t="s">
        <v>1621</v>
      </c>
      <c r="BN4454" s="61" t="s">
        <v>925</v>
      </c>
      <c r="BO4454" s="61" t="s">
        <v>8459</v>
      </c>
      <c r="BU4454" s="61" t="s">
        <v>1621</v>
      </c>
      <c r="BV4454" s="61" t="s">
        <v>925</v>
      </c>
      <c r="BW4454" s="61" t="s">
        <v>8459</v>
      </c>
    </row>
    <row r="4455" spans="51:75">
      <c r="AY4455" s="89" t="e">
        <f>VLOOKUP(C4455,#REF!, 2,FALSE)</f>
        <v>#REF!</v>
      </c>
      <c r="BM4455" s="61" t="s">
        <v>9193</v>
      </c>
      <c r="BN4455" s="61" t="s">
        <v>628</v>
      </c>
      <c r="BO4455" s="61" t="s">
        <v>8459</v>
      </c>
      <c r="BU4455" s="61" t="s">
        <v>9193</v>
      </c>
      <c r="BV4455" s="61" t="s">
        <v>628</v>
      </c>
      <c r="BW4455" s="61" t="s">
        <v>8459</v>
      </c>
    </row>
    <row r="4456" spans="51:75">
      <c r="AY4456" s="89" t="e">
        <f>VLOOKUP(C4456,#REF!, 2,FALSE)</f>
        <v>#REF!</v>
      </c>
      <c r="BM4456" s="61" t="s">
        <v>9194</v>
      </c>
      <c r="BN4456" s="61" t="s">
        <v>659</v>
      </c>
      <c r="BO4456" s="61" t="s">
        <v>9195</v>
      </c>
      <c r="BU4456" s="61" t="s">
        <v>9194</v>
      </c>
      <c r="BV4456" s="61" t="s">
        <v>659</v>
      </c>
      <c r="BW4456" s="61" t="s">
        <v>9195</v>
      </c>
    </row>
    <row r="4457" spans="51:75">
      <c r="AY4457" s="89" t="e">
        <f>VLOOKUP(C4457,#REF!, 2,FALSE)</f>
        <v>#REF!</v>
      </c>
      <c r="BM4457" s="61" t="s">
        <v>9197</v>
      </c>
      <c r="BN4457" s="61" t="s">
        <v>625</v>
      </c>
      <c r="BO4457" s="61" t="s">
        <v>9198</v>
      </c>
      <c r="BU4457" s="61" t="s">
        <v>9197</v>
      </c>
      <c r="BV4457" s="61" t="s">
        <v>625</v>
      </c>
      <c r="BW4457" s="61" t="s">
        <v>9198</v>
      </c>
    </row>
    <row r="4458" spans="51:75">
      <c r="AY4458" s="89" t="e">
        <f>VLOOKUP(C4458,#REF!, 2,FALSE)</f>
        <v>#REF!</v>
      </c>
      <c r="BM4458" s="61" t="s">
        <v>9199</v>
      </c>
      <c r="BN4458" s="61" t="s">
        <v>1072</v>
      </c>
      <c r="BO4458" s="61" t="s">
        <v>9198</v>
      </c>
      <c r="BU4458" s="61" t="s">
        <v>9199</v>
      </c>
      <c r="BV4458" s="61" t="s">
        <v>1072</v>
      </c>
      <c r="BW4458" s="61" t="s">
        <v>9198</v>
      </c>
    </row>
    <row r="4459" spans="51:75">
      <c r="AY4459" s="89" t="e">
        <f>VLOOKUP(C4459,#REF!, 2,FALSE)</f>
        <v>#REF!</v>
      </c>
      <c r="BM4459" s="61" t="s">
        <v>9200</v>
      </c>
      <c r="BN4459" s="61" t="s">
        <v>717</v>
      </c>
      <c r="BO4459" s="61" t="s">
        <v>9201</v>
      </c>
      <c r="BU4459" s="61" t="s">
        <v>9200</v>
      </c>
      <c r="BV4459" s="61" t="s">
        <v>717</v>
      </c>
      <c r="BW4459" s="61" t="s">
        <v>9201</v>
      </c>
    </row>
    <row r="4460" spans="51:75">
      <c r="AY4460" s="89" t="e">
        <f>VLOOKUP(C4460,#REF!, 2,FALSE)</f>
        <v>#REF!</v>
      </c>
      <c r="BM4460" s="61" t="s">
        <v>9202</v>
      </c>
      <c r="BN4460" s="61" t="s">
        <v>16990</v>
      </c>
      <c r="BO4460" s="61" t="s">
        <v>6822</v>
      </c>
      <c r="BU4460" s="61" t="s">
        <v>9202</v>
      </c>
      <c r="BV4460" s="61" t="s">
        <v>16990</v>
      </c>
      <c r="BW4460" s="61" t="s">
        <v>6822</v>
      </c>
    </row>
    <row r="4461" spans="51:75">
      <c r="AY4461" s="89" t="e">
        <f>VLOOKUP(C4461,#REF!, 2,FALSE)</f>
        <v>#REF!</v>
      </c>
      <c r="BM4461" s="61" t="s">
        <v>9203</v>
      </c>
      <c r="BN4461" s="61" t="s">
        <v>3204</v>
      </c>
      <c r="BO4461" s="61" t="s">
        <v>9204</v>
      </c>
      <c r="BU4461" s="61" t="s">
        <v>9203</v>
      </c>
      <c r="BV4461" s="61" t="s">
        <v>3204</v>
      </c>
      <c r="BW4461" s="61" t="s">
        <v>9204</v>
      </c>
    </row>
    <row r="4462" spans="51:75">
      <c r="AY4462" s="89" t="e">
        <f>VLOOKUP(C4462,#REF!, 2,FALSE)</f>
        <v>#REF!</v>
      </c>
      <c r="BM4462" s="61" t="s">
        <v>9205</v>
      </c>
      <c r="BN4462" s="61" t="s">
        <v>812</v>
      </c>
      <c r="BO4462" s="61" t="s">
        <v>7173</v>
      </c>
      <c r="BU4462" s="61" t="s">
        <v>9205</v>
      </c>
      <c r="BV4462" s="61" t="s">
        <v>812</v>
      </c>
      <c r="BW4462" s="61" t="s">
        <v>7173</v>
      </c>
    </row>
    <row r="4463" spans="51:75">
      <c r="AY4463" s="89" t="e">
        <f>VLOOKUP(C4463,#REF!, 2,FALSE)</f>
        <v>#REF!</v>
      </c>
      <c r="BM4463" s="61" t="s">
        <v>9207</v>
      </c>
      <c r="BN4463" s="61" t="s">
        <v>16990</v>
      </c>
      <c r="BO4463" s="61" t="s">
        <v>9208</v>
      </c>
      <c r="BU4463" s="61" t="s">
        <v>9207</v>
      </c>
      <c r="BV4463" s="61" t="s">
        <v>16990</v>
      </c>
      <c r="BW4463" s="61" t="s">
        <v>9208</v>
      </c>
    </row>
    <row r="4464" spans="51:75">
      <c r="AY4464" s="89" t="e">
        <f>VLOOKUP(C4464,#REF!, 2,FALSE)</f>
        <v>#REF!</v>
      </c>
      <c r="BM4464" s="61" t="s">
        <v>9209</v>
      </c>
      <c r="BN4464" s="61" t="s">
        <v>16990</v>
      </c>
      <c r="BO4464" s="61" t="s">
        <v>8459</v>
      </c>
      <c r="BU4464" s="61" t="s">
        <v>9209</v>
      </c>
      <c r="BV4464" s="61" t="s">
        <v>16990</v>
      </c>
      <c r="BW4464" s="61" t="s">
        <v>8459</v>
      </c>
    </row>
    <row r="4465" spans="51:75">
      <c r="AY4465" s="89" t="e">
        <f>VLOOKUP(C4465,#REF!, 2,FALSE)</f>
        <v>#REF!</v>
      </c>
      <c r="BM4465" s="61" t="s">
        <v>9210</v>
      </c>
      <c r="BN4465" s="61" t="s">
        <v>628</v>
      </c>
      <c r="BO4465" s="61" t="s">
        <v>9212</v>
      </c>
      <c r="BU4465" s="61" t="s">
        <v>9210</v>
      </c>
      <c r="BV4465" s="61" t="s">
        <v>628</v>
      </c>
      <c r="BW4465" s="61" t="s">
        <v>9212</v>
      </c>
    </row>
    <row r="4466" spans="51:75">
      <c r="AY4466" s="89" t="e">
        <f>VLOOKUP(C4466,#REF!, 2,FALSE)</f>
        <v>#REF!</v>
      </c>
      <c r="BM4466" s="61" t="s">
        <v>9214</v>
      </c>
      <c r="BN4466" s="61" t="s">
        <v>628</v>
      </c>
      <c r="BO4466" s="61" t="s">
        <v>8034</v>
      </c>
      <c r="BU4466" s="61" t="s">
        <v>9214</v>
      </c>
      <c r="BV4466" s="61" t="s">
        <v>628</v>
      </c>
      <c r="BW4466" s="61" t="s">
        <v>8034</v>
      </c>
    </row>
    <row r="4467" spans="51:75">
      <c r="AY4467" s="89" t="e">
        <f>VLOOKUP(C4467,#REF!, 2,FALSE)</f>
        <v>#REF!</v>
      </c>
      <c r="BM4467" s="61" t="s">
        <v>9215</v>
      </c>
      <c r="BN4467" s="61" t="s">
        <v>1344</v>
      </c>
      <c r="BO4467" s="61" t="s">
        <v>9216</v>
      </c>
      <c r="BU4467" s="61" t="s">
        <v>9215</v>
      </c>
      <c r="BV4467" s="61" t="s">
        <v>1344</v>
      </c>
      <c r="BW4467" s="61" t="s">
        <v>9216</v>
      </c>
    </row>
    <row r="4468" spans="51:75">
      <c r="AY4468" s="89" t="e">
        <f>VLOOKUP(C4468,#REF!, 2,FALSE)</f>
        <v>#REF!</v>
      </c>
      <c r="BM4468" s="61" t="s">
        <v>9217</v>
      </c>
      <c r="BN4468" s="61" t="s">
        <v>1344</v>
      </c>
      <c r="BO4468" s="61" t="s">
        <v>9198</v>
      </c>
      <c r="BU4468" s="61" t="s">
        <v>9217</v>
      </c>
      <c r="BV4468" s="61" t="s">
        <v>1344</v>
      </c>
      <c r="BW4468" s="61" t="s">
        <v>9198</v>
      </c>
    </row>
    <row r="4469" spans="51:75">
      <c r="AY4469" s="89" t="e">
        <f>VLOOKUP(C4469,#REF!, 2,FALSE)</f>
        <v>#REF!</v>
      </c>
      <c r="BM4469" s="61" t="s">
        <v>9218</v>
      </c>
      <c r="BN4469" s="61" t="s">
        <v>1344</v>
      </c>
      <c r="BO4469" s="61" t="s">
        <v>8459</v>
      </c>
      <c r="BU4469" s="61" t="s">
        <v>9218</v>
      </c>
      <c r="BV4469" s="61" t="s">
        <v>1344</v>
      </c>
      <c r="BW4469" s="61" t="s">
        <v>8459</v>
      </c>
    </row>
    <row r="4470" spans="51:75">
      <c r="AY4470" s="89" t="e">
        <f>VLOOKUP(C4470,#REF!, 2,FALSE)</f>
        <v>#REF!</v>
      </c>
      <c r="BM4470" s="61" t="s">
        <v>1622</v>
      </c>
      <c r="BN4470" s="61" t="s">
        <v>16990</v>
      </c>
      <c r="BO4470" s="61" t="s">
        <v>9220</v>
      </c>
      <c r="BU4470" s="61" t="s">
        <v>1622</v>
      </c>
      <c r="BV4470" s="61" t="s">
        <v>16990</v>
      </c>
      <c r="BW4470" s="61" t="s">
        <v>9220</v>
      </c>
    </row>
    <row r="4471" spans="51:75">
      <c r="AY4471" s="89" t="e">
        <f>VLOOKUP(C4471,#REF!, 2,FALSE)</f>
        <v>#REF!</v>
      </c>
      <c r="BM4471" s="61" t="s">
        <v>1623</v>
      </c>
      <c r="BN4471" s="61" t="s">
        <v>16990</v>
      </c>
      <c r="BO4471" s="61" t="s">
        <v>2512</v>
      </c>
      <c r="BU4471" s="61" t="s">
        <v>1623</v>
      </c>
      <c r="BV4471" s="61" t="s">
        <v>16990</v>
      </c>
      <c r="BW4471" s="61" t="s">
        <v>2512</v>
      </c>
    </row>
    <row r="4472" spans="51:75">
      <c r="AY4472" s="89" t="e">
        <f>VLOOKUP(C4472,#REF!, 2,FALSE)</f>
        <v>#REF!</v>
      </c>
      <c r="BM4472" s="61" t="s">
        <v>9221</v>
      </c>
      <c r="BN4472" s="61" t="s">
        <v>1274</v>
      </c>
      <c r="BO4472" s="61" t="s">
        <v>8840</v>
      </c>
      <c r="BU4472" s="61" t="s">
        <v>9221</v>
      </c>
      <c r="BV4472" s="61" t="s">
        <v>1274</v>
      </c>
      <c r="BW4472" s="61" t="s">
        <v>8840</v>
      </c>
    </row>
    <row r="4473" spans="51:75">
      <c r="AY4473" s="89" t="e">
        <f>VLOOKUP(C4473,#REF!, 2,FALSE)</f>
        <v>#REF!</v>
      </c>
      <c r="BM4473" s="61" t="s">
        <v>9222</v>
      </c>
      <c r="BN4473" s="61" t="s">
        <v>3007</v>
      </c>
      <c r="BO4473" s="61" t="s">
        <v>7865</v>
      </c>
      <c r="BU4473" s="61" t="s">
        <v>9222</v>
      </c>
      <c r="BV4473" s="61" t="s">
        <v>3007</v>
      </c>
      <c r="BW4473" s="61" t="s">
        <v>7865</v>
      </c>
    </row>
    <row r="4474" spans="51:75">
      <c r="AY4474" s="89" t="e">
        <f>VLOOKUP(C4474,#REF!, 2,FALSE)</f>
        <v>#REF!</v>
      </c>
      <c r="BM4474" s="61" t="s">
        <v>9223</v>
      </c>
      <c r="BN4474" s="61" t="s">
        <v>3254</v>
      </c>
      <c r="BO4474" s="61" t="s">
        <v>790</v>
      </c>
      <c r="BU4474" s="61" t="s">
        <v>9223</v>
      </c>
      <c r="BV4474" s="61" t="s">
        <v>3254</v>
      </c>
      <c r="BW4474" s="61" t="s">
        <v>790</v>
      </c>
    </row>
    <row r="4475" spans="51:75">
      <c r="AY4475" s="89" t="e">
        <f>VLOOKUP(C4475,#REF!, 2,FALSE)</f>
        <v>#REF!</v>
      </c>
      <c r="BM4475" s="61" t="s">
        <v>299</v>
      </c>
      <c r="BN4475" s="61" t="s">
        <v>1274</v>
      </c>
      <c r="BO4475" s="61" t="s">
        <v>6114</v>
      </c>
      <c r="BU4475" s="61" t="s">
        <v>299</v>
      </c>
      <c r="BV4475" s="61" t="s">
        <v>1274</v>
      </c>
      <c r="BW4475" s="61" t="s">
        <v>6114</v>
      </c>
    </row>
    <row r="4476" spans="51:75">
      <c r="AY4476" s="89" t="e">
        <f>VLOOKUP(C4476,#REF!, 2,FALSE)</f>
        <v>#REF!</v>
      </c>
      <c r="BM4476" s="61" t="s">
        <v>9224</v>
      </c>
      <c r="BN4476" s="61" t="s">
        <v>2985</v>
      </c>
      <c r="BO4476" s="61" t="s">
        <v>9226</v>
      </c>
      <c r="BU4476" s="61" t="s">
        <v>9224</v>
      </c>
      <c r="BV4476" s="61" t="s">
        <v>2985</v>
      </c>
      <c r="BW4476" s="61" t="s">
        <v>9226</v>
      </c>
    </row>
    <row r="4477" spans="51:75">
      <c r="AY4477" s="89" t="e">
        <f>VLOOKUP(C4477,#REF!, 2,FALSE)</f>
        <v>#REF!</v>
      </c>
      <c r="BM4477" s="61" t="s">
        <v>9227</v>
      </c>
      <c r="BN4477" s="61" t="s">
        <v>16990</v>
      </c>
      <c r="BO4477" s="61" t="s">
        <v>1101</v>
      </c>
      <c r="BU4477" s="61" t="s">
        <v>9227</v>
      </c>
      <c r="BV4477" s="61" t="s">
        <v>16990</v>
      </c>
      <c r="BW4477" s="61" t="s">
        <v>1101</v>
      </c>
    </row>
    <row r="4478" spans="51:75">
      <c r="AY4478" s="89" t="e">
        <f>VLOOKUP(C4478,#REF!, 2,FALSE)</f>
        <v>#REF!</v>
      </c>
      <c r="BM4478" s="61" t="s">
        <v>9228</v>
      </c>
      <c r="BN4478" s="61" t="s">
        <v>1141</v>
      </c>
      <c r="BO4478" s="61" t="s">
        <v>4082</v>
      </c>
      <c r="BU4478" s="61" t="s">
        <v>9228</v>
      </c>
      <c r="BV4478" s="61" t="s">
        <v>1141</v>
      </c>
      <c r="BW4478" s="61" t="s">
        <v>4082</v>
      </c>
    </row>
    <row r="4479" spans="51:75">
      <c r="AY4479" s="89" t="e">
        <f>VLOOKUP(C4479,#REF!, 2,FALSE)</f>
        <v>#REF!</v>
      </c>
      <c r="BM4479" s="61" t="s">
        <v>9229</v>
      </c>
      <c r="BN4479" s="61" t="s">
        <v>1274</v>
      </c>
      <c r="BO4479" s="61" t="s">
        <v>1066</v>
      </c>
      <c r="BU4479" s="61" t="s">
        <v>9229</v>
      </c>
      <c r="BV4479" s="61" t="s">
        <v>1274</v>
      </c>
      <c r="BW4479" s="61" t="s">
        <v>1066</v>
      </c>
    </row>
    <row r="4480" spans="51:75">
      <c r="AY4480" s="89" t="e">
        <f>VLOOKUP(C4480,#REF!, 2,FALSE)</f>
        <v>#REF!</v>
      </c>
      <c r="BM4480" s="61" t="s">
        <v>9230</v>
      </c>
      <c r="BN4480" s="61" t="s">
        <v>16990</v>
      </c>
      <c r="BO4480" s="61" t="s">
        <v>5465</v>
      </c>
      <c r="BU4480" s="61" t="s">
        <v>9230</v>
      </c>
      <c r="BV4480" s="61" t="s">
        <v>16990</v>
      </c>
      <c r="BW4480" s="61" t="s">
        <v>5465</v>
      </c>
    </row>
    <row r="4481" spans="51:75">
      <c r="AY4481" s="89" t="e">
        <f>VLOOKUP(C4481,#REF!, 2,FALSE)</f>
        <v>#REF!</v>
      </c>
      <c r="BM4481" s="61" t="s">
        <v>9231</v>
      </c>
      <c r="BN4481" s="61" t="s">
        <v>16990</v>
      </c>
      <c r="BO4481" s="61" t="s">
        <v>9232</v>
      </c>
      <c r="BU4481" s="61" t="s">
        <v>9231</v>
      </c>
      <c r="BV4481" s="61" t="s">
        <v>16990</v>
      </c>
      <c r="BW4481" s="61" t="s">
        <v>9232</v>
      </c>
    </row>
    <row r="4482" spans="51:75">
      <c r="AY4482" s="89" t="e">
        <f>VLOOKUP(C4482,#REF!, 2,FALSE)</f>
        <v>#REF!</v>
      </c>
      <c r="BM4482" s="61" t="s">
        <v>9233</v>
      </c>
      <c r="BN4482" s="61" t="s">
        <v>663</v>
      </c>
      <c r="BO4482" s="61" t="s">
        <v>8459</v>
      </c>
      <c r="BU4482" s="61" t="s">
        <v>9233</v>
      </c>
      <c r="BV4482" s="61" t="s">
        <v>663</v>
      </c>
      <c r="BW4482" s="61" t="s">
        <v>8459</v>
      </c>
    </row>
    <row r="4483" spans="51:75">
      <c r="AY4483" s="89" t="e">
        <f>VLOOKUP(C4483,#REF!, 2,FALSE)</f>
        <v>#REF!</v>
      </c>
      <c r="BM4483" s="61" t="s">
        <v>9235</v>
      </c>
      <c r="BN4483" s="61" t="s">
        <v>671</v>
      </c>
      <c r="BO4483" s="61" t="s">
        <v>3161</v>
      </c>
      <c r="BU4483" s="61" t="s">
        <v>9235</v>
      </c>
      <c r="BV4483" s="61" t="s">
        <v>671</v>
      </c>
      <c r="BW4483" s="61" t="s">
        <v>3161</v>
      </c>
    </row>
    <row r="4484" spans="51:75">
      <c r="AY4484" s="89" t="e">
        <f>VLOOKUP(C4484,#REF!, 2,FALSE)</f>
        <v>#REF!</v>
      </c>
      <c r="BM4484" s="61" t="s">
        <v>9236</v>
      </c>
      <c r="BN4484" s="61" t="s">
        <v>1274</v>
      </c>
      <c r="BO4484" s="61" t="s">
        <v>1969</v>
      </c>
      <c r="BU4484" s="61" t="s">
        <v>9236</v>
      </c>
      <c r="BV4484" s="61" t="s">
        <v>1274</v>
      </c>
      <c r="BW4484" s="61" t="s">
        <v>1969</v>
      </c>
    </row>
    <row r="4485" spans="51:75">
      <c r="AY4485" s="89" t="e">
        <f>VLOOKUP(C4485,#REF!, 2,FALSE)</f>
        <v>#REF!</v>
      </c>
      <c r="BM4485" s="61" t="s">
        <v>1624</v>
      </c>
      <c r="BN4485" s="61" t="s">
        <v>785</v>
      </c>
      <c r="BO4485" s="61" t="s">
        <v>9212</v>
      </c>
      <c r="BU4485" s="61" t="s">
        <v>1624</v>
      </c>
      <c r="BV4485" s="61" t="s">
        <v>785</v>
      </c>
      <c r="BW4485" s="61" t="s">
        <v>9212</v>
      </c>
    </row>
    <row r="4486" spans="51:75">
      <c r="AY4486" s="89" t="e">
        <f>VLOOKUP(C4486,#REF!, 2,FALSE)</f>
        <v>#REF!</v>
      </c>
      <c r="BM4486" s="61" t="s">
        <v>1625</v>
      </c>
      <c r="BN4486" s="61" t="s">
        <v>1271</v>
      </c>
      <c r="BO4486" s="61" t="s">
        <v>9212</v>
      </c>
      <c r="BU4486" s="61" t="s">
        <v>1625</v>
      </c>
      <c r="BV4486" s="61" t="s">
        <v>1271</v>
      </c>
      <c r="BW4486" s="61" t="s">
        <v>9212</v>
      </c>
    </row>
    <row r="4487" spans="51:75">
      <c r="AY4487" s="89" t="e">
        <f>VLOOKUP(C4487,#REF!, 2,FALSE)</f>
        <v>#REF!</v>
      </c>
      <c r="BM4487" s="61" t="s">
        <v>1626</v>
      </c>
      <c r="BN4487" s="61" t="s">
        <v>639</v>
      </c>
      <c r="BO4487" s="61" t="s">
        <v>8232</v>
      </c>
      <c r="BU4487" s="61" t="s">
        <v>1626</v>
      </c>
      <c r="BV4487" s="61" t="s">
        <v>639</v>
      </c>
      <c r="BW4487" s="61" t="s">
        <v>8232</v>
      </c>
    </row>
    <row r="4488" spans="51:75">
      <c r="AY4488" s="89" t="e">
        <f>VLOOKUP(C4488,#REF!, 2,FALSE)</f>
        <v>#REF!</v>
      </c>
      <c r="BM4488" s="61" t="s">
        <v>9237</v>
      </c>
      <c r="BN4488" s="61" t="s">
        <v>16990</v>
      </c>
      <c r="BO4488" s="61" t="s">
        <v>6851</v>
      </c>
      <c r="BU4488" s="61" t="s">
        <v>9237</v>
      </c>
      <c r="BV4488" s="61" t="s">
        <v>16990</v>
      </c>
      <c r="BW4488" s="61" t="s">
        <v>6851</v>
      </c>
    </row>
    <row r="4489" spans="51:75">
      <c r="AY4489" s="89" t="e">
        <f>VLOOKUP(C4489,#REF!, 2,FALSE)</f>
        <v>#REF!</v>
      </c>
      <c r="BM4489" s="61" t="s">
        <v>9238</v>
      </c>
      <c r="BN4489" s="61" t="s">
        <v>1344</v>
      </c>
      <c r="BO4489" s="61" t="s">
        <v>2828</v>
      </c>
      <c r="BU4489" s="61" t="s">
        <v>9238</v>
      </c>
      <c r="BV4489" s="61" t="s">
        <v>1344</v>
      </c>
      <c r="BW4489" s="61" t="s">
        <v>2828</v>
      </c>
    </row>
    <row r="4490" spans="51:75">
      <c r="AY4490" s="89" t="e">
        <f>VLOOKUP(C4490,#REF!, 2,FALSE)</f>
        <v>#REF!</v>
      </c>
      <c r="BM4490" s="61" t="s">
        <v>9239</v>
      </c>
      <c r="BN4490" s="61" t="s">
        <v>1344</v>
      </c>
      <c r="BO4490" s="61" t="s">
        <v>9240</v>
      </c>
      <c r="BU4490" s="61" t="s">
        <v>9239</v>
      </c>
      <c r="BV4490" s="61" t="s">
        <v>1344</v>
      </c>
      <c r="BW4490" s="61" t="s">
        <v>9240</v>
      </c>
    </row>
    <row r="4491" spans="51:75">
      <c r="AY4491" s="89" t="e">
        <f>VLOOKUP(C4491,#REF!, 2,FALSE)</f>
        <v>#REF!</v>
      </c>
      <c r="BM4491" s="61" t="s">
        <v>9241</v>
      </c>
      <c r="BN4491" s="61" t="s">
        <v>1344</v>
      </c>
      <c r="BO4491" s="61" t="s">
        <v>9219</v>
      </c>
      <c r="BU4491" s="61" t="s">
        <v>9241</v>
      </c>
      <c r="BV4491" s="61" t="s">
        <v>1344</v>
      </c>
      <c r="BW4491" s="61" t="s">
        <v>9219</v>
      </c>
    </row>
    <row r="4492" spans="51:75">
      <c r="AY4492" s="89" t="e">
        <f>VLOOKUP(C4492,#REF!, 2,FALSE)</f>
        <v>#REF!</v>
      </c>
      <c r="BM4492" s="61" t="s">
        <v>1627</v>
      </c>
      <c r="BN4492" s="61" t="s">
        <v>3047</v>
      </c>
      <c r="BO4492" s="61" t="s">
        <v>9242</v>
      </c>
      <c r="BU4492" s="61" t="s">
        <v>1627</v>
      </c>
      <c r="BV4492" s="61" t="s">
        <v>3047</v>
      </c>
      <c r="BW4492" s="61" t="s">
        <v>9242</v>
      </c>
    </row>
    <row r="4493" spans="51:75">
      <c r="AY4493" s="89" t="e">
        <f>VLOOKUP(C4493,#REF!, 2,FALSE)</f>
        <v>#REF!</v>
      </c>
      <c r="BM4493" s="61" t="s">
        <v>9243</v>
      </c>
      <c r="BN4493" s="61" t="s">
        <v>3047</v>
      </c>
      <c r="BO4493" s="61" t="s">
        <v>9244</v>
      </c>
      <c r="BU4493" s="61" t="s">
        <v>9243</v>
      </c>
      <c r="BV4493" s="61" t="s">
        <v>3047</v>
      </c>
      <c r="BW4493" s="61" t="s">
        <v>9244</v>
      </c>
    </row>
    <row r="4494" spans="51:75">
      <c r="AY4494" s="89" t="e">
        <f>VLOOKUP(C4494,#REF!, 2,FALSE)</f>
        <v>#REF!</v>
      </c>
      <c r="BM4494" s="61" t="s">
        <v>1628</v>
      </c>
      <c r="BN4494" s="61" t="s">
        <v>1344</v>
      </c>
      <c r="BO4494" s="61" t="s">
        <v>3139</v>
      </c>
      <c r="BU4494" s="61" t="s">
        <v>1628</v>
      </c>
      <c r="BV4494" s="61" t="s">
        <v>1344</v>
      </c>
      <c r="BW4494" s="61" t="s">
        <v>3139</v>
      </c>
    </row>
    <row r="4495" spans="51:75">
      <c r="AY4495" s="89" t="e">
        <f>VLOOKUP(C4495,#REF!, 2,FALSE)</f>
        <v>#REF!</v>
      </c>
      <c r="BM4495" s="61" t="s">
        <v>9246</v>
      </c>
      <c r="BN4495" s="61" t="s">
        <v>1344</v>
      </c>
      <c r="BO4495" s="61" t="s">
        <v>9242</v>
      </c>
      <c r="BU4495" s="61" t="s">
        <v>9246</v>
      </c>
      <c r="BV4495" s="61" t="s">
        <v>1344</v>
      </c>
      <c r="BW4495" s="61" t="s">
        <v>9242</v>
      </c>
    </row>
    <row r="4496" spans="51:75">
      <c r="AY4496" s="89" t="e">
        <f>VLOOKUP(C4496,#REF!, 2,FALSE)</f>
        <v>#REF!</v>
      </c>
      <c r="BM4496" s="61" t="s">
        <v>9247</v>
      </c>
      <c r="BN4496" s="61" t="s">
        <v>3204</v>
      </c>
      <c r="BO4496" s="61" t="s">
        <v>3406</v>
      </c>
      <c r="BU4496" s="61" t="s">
        <v>9247</v>
      </c>
      <c r="BV4496" s="61" t="s">
        <v>3204</v>
      </c>
      <c r="BW4496" s="61" t="s">
        <v>3406</v>
      </c>
    </row>
    <row r="4497" spans="51:75">
      <c r="AY4497" s="89" t="e">
        <f>VLOOKUP(C4497,#REF!, 2,FALSE)</f>
        <v>#REF!</v>
      </c>
      <c r="BM4497" s="61" t="s">
        <v>9248</v>
      </c>
      <c r="BN4497" s="61" t="s">
        <v>16990</v>
      </c>
      <c r="BO4497" s="61" t="s">
        <v>4232</v>
      </c>
      <c r="BU4497" s="61" t="s">
        <v>9248</v>
      </c>
      <c r="BV4497" s="61" t="s">
        <v>16990</v>
      </c>
      <c r="BW4497" s="61" t="s">
        <v>4232</v>
      </c>
    </row>
    <row r="4498" spans="51:75">
      <c r="AY4498" s="89" t="e">
        <f>VLOOKUP(C4498,#REF!, 2,FALSE)</f>
        <v>#REF!</v>
      </c>
      <c r="BM4498" s="61" t="s">
        <v>9250</v>
      </c>
      <c r="BN4498" s="61" t="s">
        <v>16990</v>
      </c>
      <c r="BO4498" s="61" t="s">
        <v>8705</v>
      </c>
      <c r="BU4498" s="61" t="s">
        <v>9250</v>
      </c>
      <c r="BV4498" s="61" t="s">
        <v>16990</v>
      </c>
      <c r="BW4498" s="61" t="s">
        <v>8705</v>
      </c>
    </row>
    <row r="4499" spans="51:75">
      <c r="AY4499" s="89" t="e">
        <f>VLOOKUP(C4499,#REF!, 2,FALSE)</f>
        <v>#REF!</v>
      </c>
      <c r="BM4499" s="61" t="s">
        <v>9253</v>
      </c>
      <c r="BN4499" s="61" t="s">
        <v>16990</v>
      </c>
      <c r="BO4499" s="61" t="s">
        <v>9254</v>
      </c>
      <c r="BU4499" s="61" t="s">
        <v>9253</v>
      </c>
      <c r="BV4499" s="61" t="s">
        <v>16990</v>
      </c>
      <c r="BW4499" s="61" t="s">
        <v>9254</v>
      </c>
    </row>
    <row r="4500" spans="51:75">
      <c r="AY4500" s="89" t="e">
        <f>VLOOKUP(C4500,#REF!, 2,FALSE)</f>
        <v>#REF!</v>
      </c>
      <c r="BM4500" s="61" t="s">
        <v>9255</v>
      </c>
      <c r="BN4500" s="61" t="s">
        <v>3047</v>
      </c>
      <c r="BO4500" s="61" t="s">
        <v>1129</v>
      </c>
      <c r="BU4500" s="61" t="s">
        <v>9255</v>
      </c>
      <c r="BV4500" s="61" t="s">
        <v>3047</v>
      </c>
      <c r="BW4500" s="61" t="s">
        <v>1129</v>
      </c>
    </row>
    <row r="4501" spans="51:75">
      <c r="AY4501" s="89" t="e">
        <f>VLOOKUP(C4501,#REF!, 2,FALSE)</f>
        <v>#REF!</v>
      </c>
      <c r="BM4501" s="61" t="s">
        <v>9257</v>
      </c>
      <c r="BN4501" s="61" t="s">
        <v>3047</v>
      </c>
      <c r="BO4501" s="61" t="s">
        <v>9258</v>
      </c>
      <c r="BU4501" s="61" t="s">
        <v>9257</v>
      </c>
      <c r="BV4501" s="61" t="s">
        <v>3047</v>
      </c>
      <c r="BW4501" s="61" t="s">
        <v>9258</v>
      </c>
    </row>
    <row r="4502" spans="51:75">
      <c r="AY4502" s="89" t="e">
        <f>VLOOKUP(C4502,#REF!, 2,FALSE)</f>
        <v>#REF!</v>
      </c>
      <c r="BM4502" s="61" t="s">
        <v>9260</v>
      </c>
      <c r="BN4502" s="61" t="s">
        <v>3047</v>
      </c>
      <c r="BO4502" s="61" t="s">
        <v>8719</v>
      </c>
      <c r="BU4502" s="61" t="s">
        <v>9260</v>
      </c>
      <c r="BV4502" s="61" t="s">
        <v>3047</v>
      </c>
      <c r="BW4502" s="61" t="s">
        <v>8719</v>
      </c>
    </row>
    <row r="4503" spans="51:75">
      <c r="AY4503" s="89" t="e">
        <f>VLOOKUP(C4503,#REF!, 2,FALSE)</f>
        <v>#REF!</v>
      </c>
      <c r="BM4503" s="61" t="s">
        <v>9261</v>
      </c>
      <c r="BN4503" s="61" t="s">
        <v>3047</v>
      </c>
      <c r="BO4503" s="61" t="s">
        <v>1675</v>
      </c>
      <c r="BU4503" s="61" t="s">
        <v>9261</v>
      </c>
      <c r="BV4503" s="61" t="s">
        <v>3047</v>
      </c>
      <c r="BW4503" s="61" t="s">
        <v>1675</v>
      </c>
    </row>
    <row r="4504" spans="51:75">
      <c r="AY4504" s="89" t="e">
        <f>VLOOKUP(C4504,#REF!, 2,FALSE)</f>
        <v>#REF!</v>
      </c>
      <c r="BM4504" s="61" t="s">
        <v>9262</v>
      </c>
      <c r="BN4504" s="61" t="s">
        <v>3047</v>
      </c>
      <c r="BO4504" s="61" t="s">
        <v>8424</v>
      </c>
      <c r="BU4504" s="61" t="s">
        <v>9262</v>
      </c>
      <c r="BV4504" s="61" t="s">
        <v>3047</v>
      </c>
      <c r="BW4504" s="61" t="s">
        <v>8424</v>
      </c>
    </row>
    <row r="4505" spans="51:75">
      <c r="AY4505" s="89" t="e">
        <f>VLOOKUP(C4505,#REF!, 2,FALSE)</f>
        <v>#REF!</v>
      </c>
      <c r="BM4505" s="61" t="s">
        <v>9263</v>
      </c>
      <c r="BN4505" s="61" t="s">
        <v>1344</v>
      </c>
      <c r="BO4505" s="61" t="s">
        <v>8424</v>
      </c>
      <c r="BU4505" s="61" t="s">
        <v>9263</v>
      </c>
      <c r="BV4505" s="61" t="s">
        <v>1344</v>
      </c>
      <c r="BW4505" s="61" t="s">
        <v>8424</v>
      </c>
    </row>
    <row r="4506" spans="51:75">
      <c r="AY4506" s="89" t="e">
        <f>VLOOKUP(C4506,#REF!, 2,FALSE)</f>
        <v>#REF!</v>
      </c>
      <c r="BM4506" s="61" t="s">
        <v>9265</v>
      </c>
      <c r="BN4506" s="61" t="s">
        <v>3047</v>
      </c>
      <c r="BO4506" s="61" t="s">
        <v>1340</v>
      </c>
      <c r="BU4506" s="61" t="s">
        <v>9265</v>
      </c>
      <c r="BV4506" s="61" t="s">
        <v>3047</v>
      </c>
      <c r="BW4506" s="61" t="s">
        <v>1340</v>
      </c>
    </row>
    <row r="4507" spans="51:75">
      <c r="AY4507" s="89" t="e">
        <f>VLOOKUP(C4507,#REF!, 2,FALSE)</f>
        <v>#REF!</v>
      </c>
      <c r="BM4507" s="61" t="s">
        <v>9266</v>
      </c>
      <c r="BN4507" s="61" t="s">
        <v>16990</v>
      </c>
      <c r="BO4507" s="61" t="s">
        <v>9267</v>
      </c>
      <c r="BU4507" s="61" t="s">
        <v>9266</v>
      </c>
      <c r="BV4507" s="61" t="s">
        <v>16990</v>
      </c>
      <c r="BW4507" s="61" t="s">
        <v>9267</v>
      </c>
    </row>
    <row r="4508" spans="51:75">
      <c r="AY4508" s="89" t="e">
        <f>VLOOKUP(C4508,#REF!, 2,FALSE)</f>
        <v>#REF!</v>
      </c>
      <c r="BM4508" s="61" t="s">
        <v>9268</v>
      </c>
      <c r="BN4508" s="61" t="s">
        <v>16990</v>
      </c>
      <c r="BO4508" s="61" t="s">
        <v>6803</v>
      </c>
      <c r="BU4508" s="61" t="s">
        <v>9268</v>
      </c>
      <c r="BV4508" s="61" t="s">
        <v>16990</v>
      </c>
      <c r="BW4508" s="61" t="s">
        <v>6803</v>
      </c>
    </row>
    <row r="4509" spans="51:75">
      <c r="AY4509" s="89" t="e">
        <f>VLOOKUP(C4509,#REF!, 2,FALSE)</f>
        <v>#REF!</v>
      </c>
      <c r="BM4509" s="61" t="s">
        <v>9269</v>
      </c>
      <c r="BN4509" s="61" t="s">
        <v>16990</v>
      </c>
      <c r="BO4509" s="61" t="s">
        <v>8026</v>
      </c>
      <c r="BU4509" s="61" t="s">
        <v>9269</v>
      </c>
      <c r="BV4509" s="61" t="s">
        <v>16990</v>
      </c>
      <c r="BW4509" s="61" t="s">
        <v>8026</v>
      </c>
    </row>
    <row r="4510" spans="51:75">
      <c r="AY4510" s="89" t="e">
        <f>VLOOKUP(C4510,#REF!, 2,FALSE)</f>
        <v>#REF!</v>
      </c>
      <c r="BM4510" s="61" t="s">
        <v>9270</v>
      </c>
      <c r="BN4510" s="61" t="s">
        <v>3047</v>
      </c>
      <c r="BO4510" s="61" t="s">
        <v>2693</v>
      </c>
      <c r="BU4510" s="61" t="s">
        <v>9270</v>
      </c>
      <c r="BV4510" s="61" t="s">
        <v>3047</v>
      </c>
      <c r="BW4510" s="61" t="s">
        <v>2693</v>
      </c>
    </row>
    <row r="4511" spans="51:75">
      <c r="AY4511" s="89" t="e">
        <f>VLOOKUP(C4511,#REF!, 2,FALSE)</f>
        <v>#REF!</v>
      </c>
      <c r="BM4511" s="61" t="s">
        <v>9271</v>
      </c>
      <c r="BN4511" s="61" t="s">
        <v>2985</v>
      </c>
      <c r="BO4511" s="61" t="s">
        <v>2985</v>
      </c>
      <c r="BU4511" s="61" t="s">
        <v>9271</v>
      </c>
      <c r="BV4511" s="61" t="s">
        <v>2985</v>
      </c>
      <c r="BW4511" s="61" t="s">
        <v>2985</v>
      </c>
    </row>
    <row r="4512" spans="51:75">
      <c r="AY4512" s="89" t="e">
        <f>VLOOKUP(C4512,#REF!, 2,FALSE)</f>
        <v>#REF!</v>
      </c>
      <c r="BM4512" s="61" t="s">
        <v>9273</v>
      </c>
      <c r="BN4512" s="61" t="s">
        <v>1344</v>
      </c>
      <c r="BO4512" s="61" t="s">
        <v>2693</v>
      </c>
      <c r="BU4512" s="61" t="s">
        <v>9273</v>
      </c>
      <c r="BV4512" s="61" t="s">
        <v>1344</v>
      </c>
      <c r="BW4512" s="61" t="s">
        <v>2693</v>
      </c>
    </row>
    <row r="4513" spans="51:75">
      <c r="AY4513" s="89" t="e">
        <f>VLOOKUP(C4513,#REF!, 2,FALSE)</f>
        <v>#REF!</v>
      </c>
      <c r="BM4513" s="61" t="s">
        <v>9274</v>
      </c>
      <c r="BN4513" s="61" t="s">
        <v>1344</v>
      </c>
      <c r="BO4513" s="61" t="s">
        <v>2693</v>
      </c>
      <c r="BU4513" s="61" t="s">
        <v>9274</v>
      </c>
      <c r="BV4513" s="61" t="s">
        <v>1344</v>
      </c>
      <c r="BW4513" s="61" t="s">
        <v>2693</v>
      </c>
    </row>
    <row r="4514" spans="51:75">
      <c r="AY4514" s="89" t="e">
        <f>VLOOKUP(C4514,#REF!, 2,FALSE)</f>
        <v>#REF!</v>
      </c>
      <c r="BM4514" s="61" t="s">
        <v>300</v>
      </c>
      <c r="BN4514" s="61" t="s">
        <v>773</v>
      </c>
      <c r="BO4514" s="61" t="s">
        <v>1280</v>
      </c>
      <c r="BU4514" s="61" t="s">
        <v>300</v>
      </c>
      <c r="BV4514" s="61" t="s">
        <v>773</v>
      </c>
      <c r="BW4514" s="61" t="s">
        <v>1280</v>
      </c>
    </row>
    <row r="4515" spans="51:75">
      <c r="AY4515" s="89" t="e">
        <f>VLOOKUP(C4515,#REF!, 2,FALSE)</f>
        <v>#REF!</v>
      </c>
      <c r="BM4515" s="61" t="s">
        <v>9275</v>
      </c>
      <c r="BN4515" s="61" t="s">
        <v>16990</v>
      </c>
      <c r="BO4515" s="61" t="s">
        <v>9276</v>
      </c>
      <c r="BU4515" s="61" t="s">
        <v>9275</v>
      </c>
      <c r="BV4515" s="61" t="s">
        <v>16990</v>
      </c>
      <c r="BW4515" s="61" t="s">
        <v>9276</v>
      </c>
    </row>
    <row r="4516" spans="51:75">
      <c r="AY4516" s="89" t="e">
        <f>VLOOKUP(C4516,#REF!, 2,FALSE)</f>
        <v>#REF!</v>
      </c>
      <c r="BM4516" s="61" t="s">
        <v>9277</v>
      </c>
      <c r="BN4516" s="61" t="s">
        <v>16990</v>
      </c>
      <c r="BO4516" s="61" t="s">
        <v>7916</v>
      </c>
      <c r="BU4516" s="61" t="s">
        <v>9277</v>
      </c>
      <c r="BV4516" s="61" t="s">
        <v>16990</v>
      </c>
      <c r="BW4516" s="61" t="s">
        <v>7916</v>
      </c>
    </row>
    <row r="4517" spans="51:75">
      <c r="AY4517" s="89" t="e">
        <f>VLOOKUP(C4517,#REF!, 2,FALSE)</f>
        <v>#REF!</v>
      </c>
      <c r="BM4517" s="61" t="s">
        <v>9278</v>
      </c>
      <c r="BN4517" s="61" t="s">
        <v>630</v>
      </c>
      <c r="BO4517" s="61" t="s">
        <v>9279</v>
      </c>
      <c r="BU4517" s="61" t="s">
        <v>9278</v>
      </c>
      <c r="BV4517" s="61" t="s">
        <v>630</v>
      </c>
      <c r="BW4517" s="61" t="s">
        <v>9279</v>
      </c>
    </row>
    <row r="4518" spans="51:75">
      <c r="AY4518" s="89" t="e">
        <f>VLOOKUP(C4518,#REF!, 2,FALSE)</f>
        <v>#REF!</v>
      </c>
      <c r="BM4518" s="61" t="s">
        <v>9280</v>
      </c>
      <c r="BN4518" s="61" t="s">
        <v>812</v>
      </c>
      <c r="BO4518" s="61" t="s">
        <v>9281</v>
      </c>
      <c r="BU4518" s="61" t="s">
        <v>9280</v>
      </c>
      <c r="BV4518" s="61" t="s">
        <v>812</v>
      </c>
      <c r="BW4518" s="61" t="s">
        <v>9281</v>
      </c>
    </row>
    <row r="4519" spans="51:75">
      <c r="AY4519" s="89" t="e">
        <f>VLOOKUP(C4519,#REF!, 2,FALSE)</f>
        <v>#REF!</v>
      </c>
      <c r="BM4519" s="61" t="s">
        <v>9282</v>
      </c>
      <c r="BN4519" s="61" t="s">
        <v>627</v>
      </c>
      <c r="BO4519" s="61" t="s">
        <v>9283</v>
      </c>
      <c r="BU4519" s="61" t="s">
        <v>9282</v>
      </c>
      <c r="BV4519" s="61" t="s">
        <v>627</v>
      </c>
      <c r="BW4519" s="61" t="s">
        <v>9283</v>
      </c>
    </row>
    <row r="4520" spans="51:75">
      <c r="AY4520" s="89" t="e">
        <f>VLOOKUP(C4520,#REF!, 2,FALSE)</f>
        <v>#REF!</v>
      </c>
      <c r="BM4520" s="61" t="s">
        <v>9284</v>
      </c>
      <c r="BN4520" s="61" t="s">
        <v>812</v>
      </c>
      <c r="BO4520" s="61" t="s">
        <v>9177</v>
      </c>
      <c r="BU4520" s="61" t="s">
        <v>9284</v>
      </c>
      <c r="BV4520" s="61" t="s">
        <v>812</v>
      </c>
      <c r="BW4520" s="61" t="s">
        <v>9177</v>
      </c>
    </row>
    <row r="4521" spans="51:75">
      <c r="AY4521" s="89" t="e">
        <f>VLOOKUP(C4521,#REF!, 2,FALSE)</f>
        <v>#REF!</v>
      </c>
      <c r="BM4521" s="61" t="s">
        <v>1629</v>
      </c>
      <c r="BN4521" s="61" t="s">
        <v>1271</v>
      </c>
      <c r="BO4521" s="61" t="s">
        <v>9279</v>
      </c>
      <c r="BU4521" s="61" t="s">
        <v>1629</v>
      </c>
      <c r="BV4521" s="61" t="s">
        <v>1271</v>
      </c>
      <c r="BW4521" s="61" t="s">
        <v>9279</v>
      </c>
    </row>
    <row r="4522" spans="51:75">
      <c r="AY4522" s="89" t="e">
        <f>VLOOKUP(C4522,#REF!, 2,FALSE)</f>
        <v>#REF!</v>
      </c>
      <c r="BM4522" s="61" t="s">
        <v>9285</v>
      </c>
      <c r="BN4522" s="61" t="s">
        <v>659</v>
      </c>
      <c r="BO4522" s="61" t="s">
        <v>2174</v>
      </c>
      <c r="BU4522" s="61" t="s">
        <v>9285</v>
      </c>
      <c r="BV4522" s="61" t="s">
        <v>659</v>
      </c>
      <c r="BW4522" s="61" t="s">
        <v>2174</v>
      </c>
    </row>
    <row r="4523" spans="51:75">
      <c r="AY4523" s="89" t="e">
        <f>VLOOKUP(C4523,#REF!, 2,FALSE)</f>
        <v>#REF!</v>
      </c>
      <c r="BM4523" s="61" t="s">
        <v>9286</v>
      </c>
      <c r="BN4523" s="61" t="s">
        <v>627</v>
      </c>
      <c r="BO4523" s="61" t="s">
        <v>8444</v>
      </c>
      <c r="BU4523" s="61" t="s">
        <v>9286</v>
      </c>
      <c r="BV4523" s="61" t="s">
        <v>627</v>
      </c>
      <c r="BW4523" s="61" t="s">
        <v>8444</v>
      </c>
    </row>
    <row r="4524" spans="51:75">
      <c r="AY4524" s="89" t="e">
        <f>VLOOKUP(C4524,#REF!, 2,FALSE)</f>
        <v>#REF!</v>
      </c>
      <c r="BM4524" s="61" t="s">
        <v>9288</v>
      </c>
      <c r="BN4524" s="61" t="s">
        <v>854</v>
      </c>
      <c r="BO4524" s="61" t="s">
        <v>8523</v>
      </c>
      <c r="BU4524" s="61" t="s">
        <v>9288</v>
      </c>
      <c r="BV4524" s="61" t="s">
        <v>854</v>
      </c>
      <c r="BW4524" s="61" t="s">
        <v>8523</v>
      </c>
    </row>
    <row r="4525" spans="51:75">
      <c r="AY4525" s="89" t="e">
        <f>VLOOKUP(C4525,#REF!, 2,FALSE)</f>
        <v>#REF!</v>
      </c>
      <c r="BM4525" s="61" t="s">
        <v>9289</v>
      </c>
      <c r="BN4525" s="61" t="s">
        <v>851</v>
      </c>
      <c r="BO4525" s="61" t="s">
        <v>4496</v>
      </c>
      <c r="BU4525" s="61" t="s">
        <v>9289</v>
      </c>
      <c r="BV4525" s="61" t="s">
        <v>851</v>
      </c>
      <c r="BW4525" s="61" t="s">
        <v>4496</v>
      </c>
    </row>
    <row r="4526" spans="51:75">
      <c r="AY4526" s="89" t="e">
        <f>VLOOKUP(C4526,#REF!, 2,FALSE)</f>
        <v>#REF!</v>
      </c>
      <c r="BM4526" s="61" t="s">
        <v>9291</v>
      </c>
      <c r="BN4526" s="61" t="s">
        <v>16990</v>
      </c>
      <c r="BO4526" s="61" t="s">
        <v>2512</v>
      </c>
      <c r="BU4526" s="61" t="s">
        <v>9291</v>
      </c>
      <c r="BV4526" s="61" t="s">
        <v>16990</v>
      </c>
      <c r="BW4526" s="61" t="s">
        <v>2512</v>
      </c>
    </row>
    <row r="4527" spans="51:75">
      <c r="AY4527" s="89" t="e">
        <f>VLOOKUP(C4527,#REF!, 2,FALSE)</f>
        <v>#REF!</v>
      </c>
      <c r="BM4527" s="61" t="s">
        <v>9292</v>
      </c>
      <c r="BN4527" s="61" t="s">
        <v>16990</v>
      </c>
      <c r="BO4527" s="61" t="s">
        <v>1054</v>
      </c>
      <c r="BU4527" s="61" t="s">
        <v>9292</v>
      </c>
      <c r="BV4527" s="61" t="s">
        <v>16990</v>
      </c>
      <c r="BW4527" s="61" t="s">
        <v>1054</v>
      </c>
    </row>
    <row r="4528" spans="51:75">
      <c r="AY4528" s="89" t="e">
        <f>VLOOKUP(C4528,#REF!, 2,FALSE)</f>
        <v>#REF!</v>
      </c>
      <c r="BM4528" s="61" t="s">
        <v>9293</v>
      </c>
      <c r="BN4528" s="61" t="s">
        <v>16990</v>
      </c>
      <c r="BO4528" s="61" t="s">
        <v>2174</v>
      </c>
      <c r="BU4528" s="61" t="s">
        <v>9293</v>
      </c>
      <c r="BV4528" s="61" t="s">
        <v>16990</v>
      </c>
      <c r="BW4528" s="61" t="s">
        <v>2174</v>
      </c>
    </row>
    <row r="4529" spans="51:75">
      <c r="AY4529" s="89" t="e">
        <f>VLOOKUP(C4529,#REF!, 2,FALSE)</f>
        <v>#REF!</v>
      </c>
      <c r="BM4529" s="61" t="s">
        <v>9295</v>
      </c>
      <c r="BN4529" s="61" t="s">
        <v>777</v>
      </c>
      <c r="BO4529" s="61" t="s">
        <v>9195</v>
      </c>
      <c r="BU4529" s="61" t="s">
        <v>9295</v>
      </c>
      <c r="BV4529" s="61" t="s">
        <v>777</v>
      </c>
      <c r="BW4529" s="61" t="s">
        <v>9195</v>
      </c>
    </row>
    <row r="4530" spans="51:75">
      <c r="AY4530" s="89" t="e">
        <f>VLOOKUP(C4530,#REF!, 2,FALSE)</f>
        <v>#REF!</v>
      </c>
      <c r="BM4530" s="61" t="s">
        <v>9296</v>
      </c>
      <c r="BN4530" s="61" t="s">
        <v>16990</v>
      </c>
      <c r="BO4530" s="61" t="s">
        <v>9297</v>
      </c>
      <c r="BU4530" s="61" t="s">
        <v>9296</v>
      </c>
      <c r="BV4530" s="61" t="s">
        <v>16990</v>
      </c>
      <c r="BW4530" s="61" t="s">
        <v>9297</v>
      </c>
    </row>
    <row r="4531" spans="51:75">
      <c r="AY4531" s="89" t="e">
        <f>VLOOKUP(C4531,#REF!, 2,FALSE)</f>
        <v>#REF!</v>
      </c>
      <c r="BM4531" s="61" t="s">
        <v>9298</v>
      </c>
      <c r="BN4531" s="61" t="s">
        <v>16990</v>
      </c>
      <c r="BO4531" s="61" t="s">
        <v>9251</v>
      </c>
      <c r="BU4531" s="61" t="s">
        <v>9298</v>
      </c>
      <c r="BV4531" s="61" t="s">
        <v>16990</v>
      </c>
      <c r="BW4531" s="61" t="s">
        <v>9251</v>
      </c>
    </row>
    <row r="4532" spans="51:75">
      <c r="AY4532" s="89" t="e">
        <f>VLOOKUP(C4532,#REF!, 2,FALSE)</f>
        <v>#REF!</v>
      </c>
      <c r="BM4532" s="61" t="s">
        <v>9299</v>
      </c>
      <c r="BN4532" s="61" t="s">
        <v>627</v>
      </c>
      <c r="BO4532" s="61" t="s">
        <v>9300</v>
      </c>
      <c r="BU4532" s="61" t="s">
        <v>9299</v>
      </c>
      <c r="BV4532" s="61" t="s">
        <v>627</v>
      </c>
      <c r="BW4532" s="61" t="s">
        <v>9300</v>
      </c>
    </row>
    <row r="4533" spans="51:75">
      <c r="AY4533" s="89" t="e">
        <f>VLOOKUP(C4533,#REF!, 2,FALSE)</f>
        <v>#REF!</v>
      </c>
      <c r="BM4533" s="61" t="s">
        <v>9301</v>
      </c>
      <c r="BN4533" s="61" t="s">
        <v>1344</v>
      </c>
      <c r="BO4533" s="61" t="s">
        <v>2693</v>
      </c>
      <c r="BU4533" s="61" t="s">
        <v>9301</v>
      </c>
      <c r="BV4533" s="61" t="s">
        <v>1344</v>
      </c>
      <c r="BW4533" s="61" t="s">
        <v>2693</v>
      </c>
    </row>
    <row r="4534" spans="51:75">
      <c r="AY4534" s="89" t="e">
        <f>VLOOKUP(C4534,#REF!, 2,FALSE)</f>
        <v>#REF!</v>
      </c>
      <c r="BM4534" s="61" t="s">
        <v>9302</v>
      </c>
      <c r="BN4534" s="61" t="s">
        <v>3047</v>
      </c>
      <c r="BO4534" s="61" t="s">
        <v>8034</v>
      </c>
      <c r="BU4534" s="61" t="s">
        <v>9302</v>
      </c>
      <c r="BV4534" s="61" t="s">
        <v>3047</v>
      </c>
      <c r="BW4534" s="61" t="s">
        <v>8034</v>
      </c>
    </row>
    <row r="4535" spans="51:75">
      <c r="AY4535" s="89" t="e">
        <f>VLOOKUP(C4535,#REF!, 2,FALSE)</f>
        <v>#REF!</v>
      </c>
      <c r="BM4535" s="61" t="s">
        <v>9303</v>
      </c>
      <c r="BN4535" s="61" t="s">
        <v>1271</v>
      </c>
      <c r="BO4535" s="61" t="s">
        <v>9304</v>
      </c>
      <c r="BU4535" s="61" t="s">
        <v>9303</v>
      </c>
      <c r="BV4535" s="61" t="s">
        <v>1271</v>
      </c>
      <c r="BW4535" s="61" t="s">
        <v>9304</v>
      </c>
    </row>
    <row r="4536" spans="51:75">
      <c r="AY4536" s="89" t="e">
        <f>VLOOKUP(C4536,#REF!, 2,FALSE)</f>
        <v>#REF!</v>
      </c>
      <c r="BM4536" s="61" t="s">
        <v>9305</v>
      </c>
      <c r="BN4536" s="61" t="s">
        <v>16990</v>
      </c>
      <c r="BO4536" s="61" t="s">
        <v>8840</v>
      </c>
      <c r="BU4536" s="61" t="s">
        <v>9305</v>
      </c>
      <c r="BV4536" s="61" t="s">
        <v>16990</v>
      </c>
      <c r="BW4536" s="61" t="s">
        <v>8840</v>
      </c>
    </row>
    <row r="4537" spans="51:75">
      <c r="AY4537" s="89" t="e">
        <f>VLOOKUP(C4537,#REF!, 2,FALSE)</f>
        <v>#REF!</v>
      </c>
      <c r="BM4537" s="61" t="s">
        <v>9306</v>
      </c>
      <c r="BN4537" s="61" t="s">
        <v>3204</v>
      </c>
      <c r="BO4537" s="61" t="s">
        <v>9307</v>
      </c>
      <c r="BU4537" s="61" t="s">
        <v>9306</v>
      </c>
      <c r="BV4537" s="61" t="s">
        <v>3204</v>
      </c>
      <c r="BW4537" s="61" t="s">
        <v>9307</v>
      </c>
    </row>
    <row r="4538" spans="51:75">
      <c r="AY4538" s="89" t="e">
        <f>VLOOKUP(C4538,#REF!, 2,FALSE)</f>
        <v>#REF!</v>
      </c>
      <c r="BM4538" s="61" t="s">
        <v>9309</v>
      </c>
      <c r="BN4538" s="61" t="s">
        <v>16990</v>
      </c>
      <c r="BO4538" s="61" t="s">
        <v>9310</v>
      </c>
      <c r="BU4538" s="61" t="s">
        <v>9309</v>
      </c>
      <c r="BV4538" s="61" t="s">
        <v>16990</v>
      </c>
      <c r="BW4538" s="61" t="s">
        <v>9310</v>
      </c>
    </row>
    <row r="4539" spans="51:75">
      <c r="AY4539" s="89" t="e">
        <f>VLOOKUP(C4539,#REF!, 2,FALSE)</f>
        <v>#REF!</v>
      </c>
      <c r="BM4539" s="61" t="s">
        <v>9311</v>
      </c>
      <c r="BN4539" s="61" t="s">
        <v>3204</v>
      </c>
      <c r="BO4539" s="61" t="s">
        <v>7630</v>
      </c>
      <c r="BU4539" s="61" t="s">
        <v>9311</v>
      </c>
      <c r="BV4539" s="61" t="s">
        <v>3204</v>
      </c>
      <c r="BW4539" s="61" t="s">
        <v>7630</v>
      </c>
    </row>
    <row r="4540" spans="51:75">
      <c r="AY4540" s="89" t="e">
        <f>VLOOKUP(C4540,#REF!, 2,FALSE)</f>
        <v>#REF!</v>
      </c>
      <c r="BM4540" s="61" t="s">
        <v>9312</v>
      </c>
      <c r="BN4540" s="61" t="s">
        <v>16990</v>
      </c>
      <c r="BO4540" s="61" t="s">
        <v>7036</v>
      </c>
      <c r="BU4540" s="61" t="s">
        <v>9312</v>
      </c>
      <c r="BV4540" s="61" t="s">
        <v>16990</v>
      </c>
      <c r="BW4540" s="61" t="s">
        <v>7036</v>
      </c>
    </row>
    <row r="4541" spans="51:75">
      <c r="AY4541" s="89" t="e">
        <f>VLOOKUP(C4541,#REF!, 2,FALSE)</f>
        <v>#REF!</v>
      </c>
      <c r="BM4541" s="61" t="s">
        <v>9313</v>
      </c>
      <c r="BN4541" s="61" t="s">
        <v>2985</v>
      </c>
      <c r="BO4541" s="61" t="s">
        <v>9220</v>
      </c>
      <c r="BU4541" s="61" t="s">
        <v>9313</v>
      </c>
      <c r="BV4541" s="61" t="s">
        <v>2985</v>
      </c>
      <c r="BW4541" s="61" t="s">
        <v>9220</v>
      </c>
    </row>
    <row r="4542" spans="51:75">
      <c r="AY4542" s="89" t="e">
        <f>VLOOKUP(C4542,#REF!, 2,FALSE)</f>
        <v>#REF!</v>
      </c>
      <c r="BM4542" s="61" t="s">
        <v>1630</v>
      </c>
      <c r="BN4542" s="61" t="s">
        <v>1344</v>
      </c>
      <c r="BO4542" s="61" t="s">
        <v>9177</v>
      </c>
      <c r="BU4542" s="61" t="s">
        <v>1630</v>
      </c>
      <c r="BV4542" s="61" t="s">
        <v>1344</v>
      </c>
      <c r="BW4542" s="61" t="s">
        <v>9177</v>
      </c>
    </row>
    <row r="4543" spans="51:75">
      <c r="AY4543" s="89" t="e">
        <f>VLOOKUP(C4543,#REF!, 2,FALSE)</f>
        <v>#REF!</v>
      </c>
      <c r="BM4543" s="61" t="s">
        <v>9314</v>
      </c>
      <c r="BN4543" s="61" t="s">
        <v>1344</v>
      </c>
      <c r="BO4543" s="61" t="s">
        <v>9232</v>
      </c>
      <c r="BU4543" s="61" t="s">
        <v>9314</v>
      </c>
      <c r="BV4543" s="61" t="s">
        <v>1344</v>
      </c>
      <c r="BW4543" s="61" t="s">
        <v>9232</v>
      </c>
    </row>
    <row r="4544" spans="51:75">
      <c r="AY4544" s="89" t="e">
        <f>VLOOKUP(C4544,#REF!, 2,FALSE)</f>
        <v>#REF!</v>
      </c>
      <c r="BM4544" s="61" t="s">
        <v>1631</v>
      </c>
      <c r="BN4544" s="61" t="s">
        <v>1344</v>
      </c>
      <c r="BO4544" s="61" t="s">
        <v>9232</v>
      </c>
      <c r="BU4544" s="61" t="s">
        <v>1631</v>
      </c>
      <c r="BV4544" s="61" t="s">
        <v>1344</v>
      </c>
      <c r="BW4544" s="61" t="s">
        <v>9232</v>
      </c>
    </row>
    <row r="4545" spans="51:75">
      <c r="AY4545" s="89" t="e">
        <f>VLOOKUP(C4545,#REF!, 2,FALSE)</f>
        <v>#REF!</v>
      </c>
      <c r="BM4545" s="61" t="s">
        <v>1632</v>
      </c>
      <c r="BN4545" s="61" t="s">
        <v>3047</v>
      </c>
      <c r="BO4545" s="61" t="s">
        <v>9316</v>
      </c>
      <c r="BU4545" s="61" t="s">
        <v>1632</v>
      </c>
      <c r="BV4545" s="61" t="s">
        <v>3047</v>
      </c>
      <c r="BW4545" s="61" t="s">
        <v>9316</v>
      </c>
    </row>
    <row r="4546" spans="51:75">
      <c r="AY4546" s="89" t="e">
        <f>VLOOKUP(C4546,#REF!, 2,FALSE)</f>
        <v>#REF!</v>
      </c>
      <c r="BM4546" s="61" t="s">
        <v>9317</v>
      </c>
      <c r="BN4546" s="61" t="s">
        <v>16990</v>
      </c>
      <c r="BO4546" s="61" t="s">
        <v>4456</v>
      </c>
      <c r="BU4546" s="61" t="s">
        <v>9317</v>
      </c>
      <c r="BV4546" s="61" t="s">
        <v>16990</v>
      </c>
      <c r="BW4546" s="61" t="s">
        <v>4456</v>
      </c>
    </row>
    <row r="4547" spans="51:75">
      <c r="AY4547" s="89" t="e">
        <f>VLOOKUP(C4547,#REF!, 2,FALSE)</f>
        <v>#REF!</v>
      </c>
      <c r="BM4547" s="61" t="s">
        <v>301</v>
      </c>
      <c r="BN4547" s="61" t="s">
        <v>16990</v>
      </c>
      <c r="BO4547" s="61" t="s">
        <v>2055</v>
      </c>
      <c r="BU4547" s="61" t="s">
        <v>301</v>
      </c>
      <c r="BV4547" s="61" t="s">
        <v>16990</v>
      </c>
      <c r="BW4547" s="61" t="s">
        <v>2055</v>
      </c>
    </row>
    <row r="4548" spans="51:75">
      <c r="AY4548" s="89" t="e">
        <f>VLOOKUP(C4548,#REF!, 2,FALSE)</f>
        <v>#REF!</v>
      </c>
      <c r="BM4548" s="61" t="s">
        <v>302</v>
      </c>
      <c r="BN4548" s="61" t="s">
        <v>16990</v>
      </c>
      <c r="BO4548" s="61" t="s">
        <v>7173</v>
      </c>
      <c r="BU4548" s="61" t="s">
        <v>302</v>
      </c>
      <c r="BV4548" s="61" t="s">
        <v>16990</v>
      </c>
      <c r="BW4548" s="61" t="s">
        <v>7173</v>
      </c>
    </row>
    <row r="4549" spans="51:75">
      <c r="AY4549" s="89" t="e">
        <f>VLOOKUP(C4549,#REF!, 2,FALSE)</f>
        <v>#REF!</v>
      </c>
      <c r="BM4549" s="61" t="s">
        <v>9318</v>
      </c>
      <c r="BN4549" s="61" t="s">
        <v>16990</v>
      </c>
      <c r="BO4549" s="61" t="s">
        <v>8683</v>
      </c>
      <c r="BU4549" s="61" t="s">
        <v>9318</v>
      </c>
      <c r="BV4549" s="61" t="s">
        <v>16990</v>
      </c>
      <c r="BW4549" s="61" t="s">
        <v>8683</v>
      </c>
    </row>
    <row r="4550" spans="51:75">
      <c r="AY4550" s="89" t="e">
        <f>VLOOKUP(C4550,#REF!, 2,FALSE)</f>
        <v>#REF!</v>
      </c>
      <c r="BM4550" s="61" t="s">
        <v>9319</v>
      </c>
      <c r="BN4550" s="61" t="s">
        <v>16990</v>
      </c>
      <c r="BO4550" s="61" t="s">
        <v>9320</v>
      </c>
      <c r="BU4550" s="61" t="s">
        <v>9319</v>
      </c>
      <c r="BV4550" s="61" t="s">
        <v>16990</v>
      </c>
      <c r="BW4550" s="61" t="s">
        <v>9320</v>
      </c>
    </row>
    <row r="4551" spans="51:75">
      <c r="AY4551" s="89" t="e">
        <f>VLOOKUP(C4551,#REF!, 2,FALSE)</f>
        <v>#REF!</v>
      </c>
      <c r="BM4551" s="61" t="s">
        <v>9321</v>
      </c>
      <c r="BN4551" s="61" t="s">
        <v>1344</v>
      </c>
      <c r="BO4551" s="61" t="s">
        <v>9322</v>
      </c>
      <c r="BU4551" s="61" t="s">
        <v>9321</v>
      </c>
      <c r="BV4551" s="61" t="s">
        <v>1344</v>
      </c>
      <c r="BW4551" s="61" t="s">
        <v>9322</v>
      </c>
    </row>
    <row r="4552" spans="51:75">
      <c r="AY4552" s="89" t="e">
        <f>VLOOKUP(C4552,#REF!, 2,FALSE)</f>
        <v>#REF!</v>
      </c>
      <c r="BM4552" s="61" t="s">
        <v>9323</v>
      </c>
      <c r="BN4552" s="61" t="s">
        <v>1344</v>
      </c>
      <c r="BO4552" s="61" t="s">
        <v>5991</v>
      </c>
      <c r="BU4552" s="61" t="s">
        <v>9323</v>
      </c>
      <c r="BV4552" s="61" t="s">
        <v>1344</v>
      </c>
      <c r="BW4552" s="61" t="s">
        <v>5991</v>
      </c>
    </row>
    <row r="4553" spans="51:75">
      <c r="AY4553" s="89" t="e">
        <f>VLOOKUP(C4553,#REF!, 2,FALSE)</f>
        <v>#REF!</v>
      </c>
      <c r="BM4553" s="61" t="s">
        <v>9324</v>
      </c>
      <c r="BN4553" s="61" t="s">
        <v>1344</v>
      </c>
      <c r="BO4553" s="61" t="s">
        <v>9325</v>
      </c>
      <c r="BU4553" s="61" t="s">
        <v>9324</v>
      </c>
      <c r="BV4553" s="61" t="s">
        <v>1344</v>
      </c>
      <c r="BW4553" s="61" t="s">
        <v>9325</v>
      </c>
    </row>
    <row r="4554" spans="51:75">
      <c r="AY4554" s="89" t="e">
        <f>VLOOKUP(C4554,#REF!, 2,FALSE)</f>
        <v>#REF!</v>
      </c>
      <c r="BM4554" s="61" t="s">
        <v>9326</v>
      </c>
      <c r="BN4554" s="61" t="s">
        <v>1344</v>
      </c>
      <c r="BO4554" s="61" t="s">
        <v>7582</v>
      </c>
      <c r="BU4554" s="61" t="s">
        <v>9326</v>
      </c>
      <c r="BV4554" s="61" t="s">
        <v>1344</v>
      </c>
      <c r="BW4554" s="61" t="s">
        <v>7582</v>
      </c>
    </row>
    <row r="4555" spans="51:75">
      <c r="AY4555" s="89" t="e">
        <f>VLOOKUP(C4555,#REF!, 2,FALSE)</f>
        <v>#REF!</v>
      </c>
      <c r="BM4555" s="61" t="s">
        <v>9327</v>
      </c>
      <c r="BN4555" s="61" t="s">
        <v>1344</v>
      </c>
      <c r="BO4555" s="61" t="s">
        <v>3597</v>
      </c>
      <c r="BU4555" s="61" t="s">
        <v>9327</v>
      </c>
      <c r="BV4555" s="61" t="s">
        <v>1344</v>
      </c>
      <c r="BW4555" s="61" t="s">
        <v>3597</v>
      </c>
    </row>
    <row r="4556" spans="51:75">
      <c r="AY4556" s="89" t="e">
        <f>VLOOKUP(C4556,#REF!, 2,FALSE)</f>
        <v>#REF!</v>
      </c>
      <c r="BM4556" s="61" t="s">
        <v>9328</v>
      </c>
      <c r="BN4556" s="61" t="s">
        <v>16990</v>
      </c>
      <c r="BO4556" s="61" t="s">
        <v>9329</v>
      </c>
      <c r="BU4556" s="61" t="s">
        <v>9328</v>
      </c>
      <c r="BV4556" s="61" t="s">
        <v>16990</v>
      </c>
      <c r="BW4556" s="61" t="s">
        <v>9329</v>
      </c>
    </row>
    <row r="4557" spans="51:75">
      <c r="AY4557" s="89" t="e">
        <f>VLOOKUP(C4557,#REF!, 2,FALSE)</f>
        <v>#REF!</v>
      </c>
      <c r="BM4557" s="61" t="s">
        <v>1633</v>
      </c>
      <c r="BN4557" s="61" t="s">
        <v>16990</v>
      </c>
      <c r="BO4557" s="61" t="s">
        <v>8792</v>
      </c>
      <c r="BU4557" s="61" t="s">
        <v>1633</v>
      </c>
      <c r="BV4557" s="61" t="s">
        <v>16990</v>
      </c>
      <c r="BW4557" s="61" t="s">
        <v>8792</v>
      </c>
    </row>
    <row r="4558" spans="51:75">
      <c r="AY4558" s="89" t="e">
        <f>VLOOKUP(C4558,#REF!, 2,FALSE)</f>
        <v>#REF!</v>
      </c>
      <c r="BM4558" s="61" t="s">
        <v>9330</v>
      </c>
      <c r="BN4558" s="61" t="s">
        <v>16990</v>
      </c>
      <c r="BO4558" s="61" t="s">
        <v>2512</v>
      </c>
      <c r="BU4558" s="61" t="s">
        <v>9330</v>
      </c>
      <c r="BV4558" s="61" t="s">
        <v>16990</v>
      </c>
      <c r="BW4558" s="61" t="s">
        <v>2512</v>
      </c>
    </row>
    <row r="4559" spans="51:75">
      <c r="AY4559" s="89" t="e">
        <f>VLOOKUP(C4559,#REF!, 2,FALSE)</f>
        <v>#REF!</v>
      </c>
      <c r="BM4559" s="61" t="s">
        <v>9331</v>
      </c>
      <c r="BN4559" s="61" t="s">
        <v>16990</v>
      </c>
      <c r="BO4559" s="61" t="s">
        <v>7036</v>
      </c>
      <c r="BU4559" s="61" t="s">
        <v>9331</v>
      </c>
      <c r="BV4559" s="61" t="s">
        <v>16990</v>
      </c>
      <c r="BW4559" s="61" t="s">
        <v>7036</v>
      </c>
    </row>
    <row r="4560" spans="51:75">
      <c r="AY4560" s="89" t="e">
        <f>VLOOKUP(C4560,#REF!, 2,FALSE)</f>
        <v>#REF!</v>
      </c>
      <c r="BM4560" s="61" t="s">
        <v>9332</v>
      </c>
      <c r="BN4560" s="61" t="s">
        <v>1344</v>
      </c>
      <c r="BO4560" s="61" t="s">
        <v>9333</v>
      </c>
      <c r="BU4560" s="61" t="s">
        <v>9332</v>
      </c>
      <c r="BV4560" s="61" t="s">
        <v>1344</v>
      </c>
      <c r="BW4560" s="61" t="s">
        <v>9333</v>
      </c>
    </row>
    <row r="4561" spans="51:75">
      <c r="AY4561" s="89" t="e">
        <f>VLOOKUP(C4561,#REF!, 2,FALSE)</f>
        <v>#REF!</v>
      </c>
      <c r="BM4561" s="61" t="s">
        <v>1634</v>
      </c>
      <c r="BN4561" s="61" t="s">
        <v>3204</v>
      </c>
      <c r="BO4561" s="61" t="s">
        <v>9334</v>
      </c>
      <c r="BU4561" s="61" t="s">
        <v>1634</v>
      </c>
      <c r="BV4561" s="61" t="s">
        <v>3204</v>
      </c>
      <c r="BW4561" s="61" t="s">
        <v>9334</v>
      </c>
    </row>
    <row r="4562" spans="51:75">
      <c r="AY4562" s="89" t="e">
        <f>VLOOKUP(C4562,#REF!, 2,FALSE)</f>
        <v>#REF!</v>
      </c>
      <c r="BM4562" s="61" t="s">
        <v>9335</v>
      </c>
      <c r="BN4562" s="61" t="s">
        <v>614</v>
      </c>
      <c r="BO4562" s="61" t="s">
        <v>2447</v>
      </c>
      <c r="BU4562" s="61" t="s">
        <v>9335</v>
      </c>
      <c r="BV4562" s="61" t="s">
        <v>614</v>
      </c>
      <c r="BW4562" s="61" t="s">
        <v>2447</v>
      </c>
    </row>
    <row r="4563" spans="51:75">
      <c r="AY4563" s="89" t="e">
        <f>VLOOKUP(C4563,#REF!, 2,FALSE)</f>
        <v>#REF!</v>
      </c>
      <c r="BM4563" s="61" t="s">
        <v>1635</v>
      </c>
      <c r="BN4563" s="61" t="s">
        <v>3204</v>
      </c>
      <c r="BO4563" s="61" t="s">
        <v>9336</v>
      </c>
      <c r="BU4563" s="61" t="s">
        <v>1635</v>
      </c>
      <c r="BV4563" s="61" t="s">
        <v>3204</v>
      </c>
      <c r="BW4563" s="61" t="s">
        <v>9336</v>
      </c>
    </row>
    <row r="4564" spans="51:75">
      <c r="AY4564" s="89" t="e">
        <f>VLOOKUP(C4564,#REF!, 2,FALSE)</f>
        <v>#REF!</v>
      </c>
      <c r="BM4564" s="61" t="s">
        <v>9337</v>
      </c>
      <c r="BN4564" s="61" t="s">
        <v>864</v>
      </c>
      <c r="BO4564" s="61" t="s">
        <v>9338</v>
      </c>
      <c r="BU4564" s="61" t="s">
        <v>9337</v>
      </c>
      <c r="BV4564" s="61" t="s">
        <v>864</v>
      </c>
      <c r="BW4564" s="61" t="s">
        <v>9338</v>
      </c>
    </row>
    <row r="4565" spans="51:75">
      <c r="AY4565" s="89" t="e">
        <f>VLOOKUP(C4565,#REF!, 2,FALSE)</f>
        <v>#REF!</v>
      </c>
      <c r="BM4565" s="61" t="s">
        <v>1636</v>
      </c>
      <c r="BN4565" s="61" t="s">
        <v>1344</v>
      </c>
      <c r="BO4565" s="61" t="s">
        <v>9190</v>
      </c>
      <c r="BU4565" s="61" t="s">
        <v>1636</v>
      </c>
      <c r="BV4565" s="61" t="s">
        <v>1344</v>
      </c>
      <c r="BW4565" s="61" t="s">
        <v>9190</v>
      </c>
    </row>
    <row r="4566" spans="51:75">
      <c r="AY4566" s="89" t="e">
        <f>VLOOKUP(C4566,#REF!, 2,FALSE)</f>
        <v>#REF!</v>
      </c>
      <c r="BM4566" s="61" t="s">
        <v>9339</v>
      </c>
      <c r="BN4566" s="61" t="s">
        <v>864</v>
      </c>
      <c r="BO4566" s="61" t="s">
        <v>3932</v>
      </c>
      <c r="BU4566" s="61" t="s">
        <v>9339</v>
      </c>
      <c r="BV4566" s="61" t="s">
        <v>864</v>
      </c>
      <c r="BW4566" s="61" t="s">
        <v>3932</v>
      </c>
    </row>
    <row r="4567" spans="51:75">
      <c r="AY4567" s="89" t="e">
        <f>VLOOKUP(C4567,#REF!, 2,FALSE)</f>
        <v>#REF!</v>
      </c>
      <c r="BM4567" s="61" t="s">
        <v>9340</v>
      </c>
      <c r="BN4567" s="61" t="s">
        <v>621</v>
      </c>
      <c r="BO4567" s="61" t="s">
        <v>4043</v>
      </c>
      <c r="BU4567" s="61" t="s">
        <v>9340</v>
      </c>
      <c r="BV4567" s="61" t="s">
        <v>621</v>
      </c>
      <c r="BW4567" s="61" t="s">
        <v>4043</v>
      </c>
    </row>
    <row r="4568" spans="51:75">
      <c r="AY4568" s="89" t="e">
        <f>VLOOKUP(C4568,#REF!, 2,FALSE)</f>
        <v>#REF!</v>
      </c>
      <c r="BM4568" s="61" t="s">
        <v>9342</v>
      </c>
      <c r="BN4568" s="61" t="s">
        <v>1344</v>
      </c>
      <c r="BO4568" s="61" t="s">
        <v>9344</v>
      </c>
      <c r="BU4568" s="61" t="s">
        <v>9342</v>
      </c>
      <c r="BV4568" s="61" t="s">
        <v>1344</v>
      </c>
      <c r="BW4568" s="61" t="s">
        <v>9344</v>
      </c>
    </row>
    <row r="4569" spans="51:75">
      <c r="AY4569" s="89" t="e">
        <f>VLOOKUP(C4569,#REF!, 2,FALSE)</f>
        <v>#REF!</v>
      </c>
      <c r="BM4569" s="61" t="s">
        <v>9345</v>
      </c>
      <c r="BN4569" s="61" t="s">
        <v>618</v>
      </c>
      <c r="BO4569" s="61" t="s">
        <v>9346</v>
      </c>
      <c r="BU4569" s="61" t="s">
        <v>9345</v>
      </c>
      <c r="BV4569" s="61" t="s">
        <v>618</v>
      </c>
      <c r="BW4569" s="61" t="s">
        <v>9346</v>
      </c>
    </row>
    <row r="4570" spans="51:75">
      <c r="AY4570" s="89" t="e">
        <f>VLOOKUP(C4570,#REF!, 2,FALSE)</f>
        <v>#REF!</v>
      </c>
      <c r="BM4570" s="61" t="s">
        <v>9347</v>
      </c>
      <c r="BN4570" s="61" t="s">
        <v>2981</v>
      </c>
      <c r="BO4570" s="61" t="s">
        <v>7818</v>
      </c>
      <c r="BU4570" s="61" t="s">
        <v>9347</v>
      </c>
      <c r="BV4570" s="61" t="s">
        <v>2981</v>
      </c>
      <c r="BW4570" s="61" t="s">
        <v>7818</v>
      </c>
    </row>
    <row r="4571" spans="51:75">
      <c r="AY4571" s="89" t="e">
        <f>VLOOKUP(C4571,#REF!, 2,FALSE)</f>
        <v>#REF!</v>
      </c>
      <c r="BM4571" s="61" t="s">
        <v>9348</v>
      </c>
      <c r="BN4571" s="61" t="s">
        <v>2981</v>
      </c>
      <c r="BO4571" s="61" t="s">
        <v>9349</v>
      </c>
      <c r="BU4571" s="61" t="s">
        <v>9348</v>
      </c>
      <c r="BV4571" s="61" t="s">
        <v>2981</v>
      </c>
      <c r="BW4571" s="61" t="s">
        <v>9349</v>
      </c>
    </row>
    <row r="4572" spans="51:75">
      <c r="AY4572" s="89" t="e">
        <f>VLOOKUP(C4572,#REF!, 2,FALSE)</f>
        <v>#REF!</v>
      </c>
      <c r="BM4572" s="61" t="s">
        <v>9350</v>
      </c>
      <c r="BN4572" s="61" t="s">
        <v>3254</v>
      </c>
      <c r="BO4572" s="61" t="s">
        <v>3032</v>
      </c>
      <c r="BU4572" s="61" t="s">
        <v>9350</v>
      </c>
      <c r="BV4572" s="61" t="s">
        <v>3254</v>
      </c>
      <c r="BW4572" s="61" t="s">
        <v>3032</v>
      </c>
    </row>
    <row r="4573" spans="51:75">
      <c r="AY4573" s="89" t="e">
        <f>VLOOKUP(C4573,#REF!, 2,FALSE)</f>
        <v>#REF!</v>
      </c>
      <c r="BM4573" s="61" t="s">
        <v>9351</v>
      </c>
      <c r="BN4573" s="61" t="s">
        <v>614</v>
      </c>
      <c r="BO4573" s="61" t="s">
        <v>3872</v>
      </c>
      <c r="BU4573" s="61" t="s">
        <v>9351</v>
      </c>
      <c r="BV4573" s="61" t="s">
        <v>614</v>
      </c>
      <c r="BW4573" s="61" t="s">
        <v>3872</v>
      </c>
    </row>
    <row r="4574" spans="51:75">
      <c r="AY4574" s="89" t="e">
        <f>VLOOKUP(C4574,#REF!, 2,FALSE)</f>
        <v>#REF!</v>
      </c>
      <c r="BM4574" s="61" t="s">
        <v>9352</v>
      </c>
      <c r="BN4574" s="61" t="s">
        <v>1344</v>
      </c>
      <c r="BO4574" s="61" t="s">
        <v>1088</v>
      </c>
      <c r="BU4574" s="61" t="s">
        <v>9352</v>
      </c>
      <c r="BV4574" s="61" t="s">
        <v>1344</v>
      </c>
      <c r="BW4574" s="61" t="s">
        <v>1088</v>
      </c>
    </row>
    <row r="4575" spans="51:75">
      <c r="AY4575" s="89" t="e">
        <f>VLOOKUP(C4575,#REF!, 2,FALSE)</f>
        <v>#REF!</v>
      </c>
      <c r="BM4575" s="61" t="s">
        <v>9353</v>
      </c>
      <c r="BN4575" s="61" t="s">
        <v>696</v>
      </c>
      <c r="BO4575" s="61" t="s">
        <v>9354</v>
      </c>
      <c r="BU4575" s="61" t="s">
        <v>9353</v>
      </c>
      <c r="BV4575" s="61" t="s">
        <v>696</v>
      </c>
      <c r="BW4575" s="61" t="s">
        <v>9354</v>
      </c>
    </row>
    <row r="4576" spans="51:75">
      <c r="AY4576" s="89" t="e">
        <f>VLOOKUP(C4576,#REF!, 2,FALSE)</f>
        <v>#REF!</v>
      </c>
      <c r="BM4576" s="61" t="s">
        <v>9355</v>
      </c>
      <c r="BN4576" s="61" t="s">
        <v>3254</v>
      </c>
      <c r="BO4576" s="61" t="s">
        <v>9017</v>
      </c>
      <c r="BU4576" s="61" t="s">
        <v>9355</v>
      </c>
      <c r="BV4576" s="61" t="s">
        <v>3254</v>
      </c>
      <c r="BW4576" s="61" t="s">
        <v>9017</v>
      </c>
    </row>
    <row r="4577" spans="51:75">
      <c r="AY4577" s="89" t="e">
        <f>VLOOKUP(C4577,#REF!, 2,FALSE)</f>
        <v>#REF!</v>
      </c>
      <c r="BM4577" s="61" t="s">
        <v>9356</v>
      </c>
      <c r="BN4577" s="61" t="s">
        <v>665</v>
      </c>
      <c r="BO4577" s="61" t="s">
        <v>9358</v>
      </c>
      <c r="BU4577" s="61" t="s">
        <v>9356</v>
      </c>
      <c r="BV4577" s="61" t="s">
        <v>665</v>
      </c>
      <c r="BW4577" s="61" t="s">
        <v>9358</v>
      </c>
    </row>
    <row r="4578" spans="51:75">
      <c r="AY4578" s="89" t="e">
        <f>VLOOKUP(C4578,#REF!, 2,FALSE)</f>
        <v>#REF!</v>
      </c>
      <c r="BM4578" s="61" t="s">
        <v>580</v>
      </c>
      <c r="BN4578" s="61" t="s">
        <v>789</v>
      </c>
      <c r="BO4578" s="61" t="s">
        <v>9359</v>
      </c>
      <c r="BU4578" s="61" t="s">
        <v>580</v>
      </c>
      <c r="BV4578" s="61" t="s">
        <v>789</v>
      </c>
      <c r="BW4578" s="61" t="s">
        <v>9359</v>
      </c>
    </row>
    <row r="4579" spans="51:75">
      <c r="AY4579" s="89" t="e">
        <f>VLOOKUP(C4579,#REF!, 2,FALSE)</f>
        <v>#REF!</v>
      </c>
      <c r="BM4579" s="61" t="s">
        <v>571</v>
      </c>
      <c r="BN4579" s="61" t="s">
        <v>780</v>
      </c>
      <c r="BO4579" s="61" t="s">
        <v>4576</v>
      </c>
      <c r="BU4579" s="61" t="s">
        <v>571</v>
      </c>
      <c r="BV4579" s="61" t="s">
        <v>780</v>
      </c>
      <c r="BW4579" s="61" t="s">
        <v>4576</v>
      </c>
    </row>
    <row r="4580" spans="51:75">
      <c r="AY4580" s="89" t="e">
        <f>VLOOKUP(C4580,#REF!, 2,FALSE)</f>
        <v>#REF!</v>
      </c>
      <c r="BM4580" s="61" t="s">
        <v>9360</v>
      </c>
      <c r="BN4580" s="61" t="s">
        <v>3204</v>
      </c>
      <c r="BO4580" s="61" t="s">
        <v>9361</v>
      </c>
      <c r="BU4580" s="61" t="s">
        <v>9360</v>
      </c>
      <c r="BV4580" s="61" t="s">
        <v>3204</v>
      </c>
      <c r="BW4580" s="61" t="s">
        <v>9361</v>
      </c>
    </row>
    <row r="4581" spans="51:75">
      <c r="AY4581" s="89" t="e">
        <f>VLOOKUP(C4581,#REF!, 2,FALSE)</f>
        <v>#REF!</v>
      </c>
      <c r="BM4581" s="61" t="s">
        <v>572</v>
      </c>
      <c r="BN4581" s="61" t="s">
        <v>639</v>
      </c>
      <c r="BO4581" s="61" t="s">
        <v>4555</v>
      </c>
      <c r="BU4581" s="61" t="s">
        <v>572</v>
      </c>
      <c r="BV4581" s="61" t="s">
        <v>639</v>
      </c>
      <c r="BW4581" s="61" t="s">
        <v>4555</v>
      </c>
    </row>
    <row r="4582" spans="51:75">
      <c r="AY4582" s="89" t="e">
        <f>VLOOKUP(C4582,#REF!, 2,FALSE)</f>
        <v>#REF!</v>
      </c>
      <c r="BM4582" s="61" t="s">
        <v>9362</v>
      </c>
      <c r="BN4582" s="61" t="s">
        <v>3047</v>
      </c>
      <c r="BO4582" s="61" t="s">
        <v>3841</v>
      </c>
      <c r="BU4582" s="61" t="s">
        <v>9362</v>
      </c>
      <c r="BV4582" s="61" t="s">
        <v>3047</v>
      </c>
      <c r="BW4582" s="61" t="s">
        <v>3841</v>
      </c>
    </row>
    <row r="4583" spans="51:75">
      <c r="AY4583" s="89" t="e">
        <f>VLOOKUP(C4583,#REF!, 2,FALSE)</f>
        <v>#REF!</v>
      </c>
      <c r="BM4583" s="61" t="s">
        <v>9364</v>
      </c>
      <c r="BN4583" s="61" t="s">
        <v>864</v>
      </c>
      <c r="BO4583" s="61" t="s">
        <v>5162</v>
      </c>
      <c r="BU4583" s="61" t="s">
        <v>9364</v>
      </c>
      <c r="BV4583" s="61" t="s">
        <v>864</v>
      </c>
      <c r="BW4583" s="61" t="s">
        <v>5162</v>
      </c>
    </row>
    <row r="4584" spans="51:75">
      <c r="AY4584" s="89" t="e">
        <f>VLOOKUP(C4584,#REF!, 2,FALSE)</f>
        <v>#REF!</v>
      </c>
      <c r="BM4584" s="61" t="s">
        <v>1637</v>
      </c>
      <c r="BN4584" s="61" t="s">
        <v>3204</v>
      </c>
      <c r="BO4584" s="61" t="s">
        <v>9365</v>
      </c>
      <c r="BU4584" s="61" t="s">
        <v>1637</v>
      </c>
      <c r="BV4584" s="61" t="s">
        <v>3204</v>
      </c>
      <c r="BW4584" s="61" t="s">
        <v>9365</v>
      </c>
    </row>
    <row r="4585" spans="51:75">
      <c r="AY4585" s="89" t="e">
        <f>VLOOKUP(C4585,#REF!, 2,FALSE)</f>
        <v>#REF!</v>
      </c>
      <c r="BM4585" s="61" t="s">
        <v>9366</v>
      </c>
      <c r="BN4585" s="61" t="s">
        <v>2981</v>
      </c>
      <c r="BO4585" s="61" t="s">
        <v>5608</v>
      </c>
      <c r="BU4585" s="61" t="s">
        <v>9366</v>
      </c>
      <c r="BV4585" s="61" t="s">
        <v>2981</v>
      </c>
      <c r="BW4585" s="61" t="s">
        <v>5608</v>
      </c>
    </row>
    <row r="4586" spans="51:75">
      <c r="AY4586" s="89" t="e">
        <f>VLOOKUP(C4586,#REF!, 2,FALSE)</f>
        <v>#REF!</v>
      </c>
      <c r="BM4586" s="61" t="s">
        <v>9367</v>
      </c>
      <c r="BN4586" s="61" t="s">
        <v>660</v>
      </c>
      <c r="BO4586" s="61" t="s">
        <v>4757</v>
      </c>
      <c r="BU4586" s="61" t="s">
        <v>9367</v>
      </c>
      <c r="BV4586" s="61" t="s">
        <v>660</v>
      </c>
      <c r="BW4586" s="61" t="s">
        <v>4757</v>
      </c>
    </row>
    <row r="4587" spans="51:75">
      <c r="AY4587" s="89" t="e">
        <f>VLOOKUP(C4587,#REF!, 2,FALSE)</f>
        <v>#REF!</v>
      </c>
      <c r="BM4587" s="61" t="s">
        <v>9369</v>
      </c>
      <c r="BN4587" s="61" t="s">
        <v>2981</v>
      </c>
      <c r="BO4587" s="61" t="s">
        <v>9370</v>
      </c>
      <c r="BU4587" s="61" t="s">
        <v>9369</v>
      </c>
      <c r="BV4587" s="61" t="s">
        <v>2981</v>
      </c>
      <c r="BW4587" s="61" t="s">
        <v>9370</v>
      </c>
    </row>
    <row r="4588" spans="51:75">
      <c r="AY4588" s="89" t="e">
        <f>VLOOKUP(C4588,#REF!, 2,FALSE)</f>
        <v>#REF!</v>
      </c>
      <c r="BM4588" s="61" t="s">
        <v>9371</v>
      </c>
      <c r="BN4588" s="61" t="s">
        <v>3254</v>
      </c>
      <c r="BO4588" s="61" t="s">
        <v>3013</v>
      </c>
      <c r="BU4588" s="61" t="s">
        <v>9371</v>
      </c>
      <c r="BV4588" s="61" t="s">
        <v>3254</v>
      </c>
      <c r="BW4588" s="61" t="s">
        <v>3013</v>
      </c>
    </row>
    <row r="4589" spans="51:75">
      <c r="AY4589" s="89" t="e">
        <f>VLOOKUP(C4589,#REF!, 2,FALSE)</f>
        <v>#REF!</v>
      </c>
      <c r="BM4589" s="61" t="s">
        <v>9372</v>
      </c>
      <c r="BN4589" s="61" t="s">
        <v>3254</v>
      </c>
      <c r="BO4589" s="61" t="s">
        <v>9373</v>
      </c>
      <c r="BU4589" s="61" t="s">
        <v>9372</v>
      </c>
      <c r="BV4589" s="61" t="s">
        <v>3254</v>
      </c>
      <c r="BW4589" s="61" t="s">
        <v>9373</v>
      </c>
    </row>
    <row r="4590" spans="51:75">
      <c r="AY4590" s="89" t="e">
        <f>VLOOKUP(C4590,#REF!, 2,FALSE)</f>
        <v>#REF!</v>
      </c>
      <c r="BM4590" s="61" t="s">
        <v>9374</v>
      </c>
      <c r="BN4590" s="61" t="s">
        <v>738</v>
      </c>
      <c r="BO4590" s="61" t="s">
        <v>7237</v>
      </c>
      <c r="BU4590" s="61" t="s">
        <v>9374</v>
      </c>
      <c r="BV4590" s="61" t="s">
        <v>738</v>
      </c>
      <c r="BW4590" s="61" t="s">
        <v>7237</v>
      </c>
    </row>
    <row r="4591" spans="51:75">
      <c r="AY4591" s="89" t="e">
        <f>VLOOKUP(C4591,#REF!, 2,FALSE)</f>
        <v>#REF!</v>
      </c>
      <c r="BM4591" s="61" t="s">
        <v>9375</v>
      </c>
      <c r="BN4591" s="61" t="s">
        <v>801</v>
      </c>
      <c r="BO4591" s="61" t="s">
        <v>5905</v>
      </c>
      <c r="BU4591" s="61" t="s">
        <v>9375</v>
      </c>
      <c r="BV4591" s="61" t="s">
        <v>801</v>
      </c>
      <c r="BW4591" s="61" t="s">
        <v>5905</v>
      </c>
    </row>
    <row r="4592" spans="51:75">
      <c r="AY4592" s="89" t="e">
        <f>VLOOKUP(C4592,#REF!, 2,FALSE)</f>
        <v>#REF!</v>
      </c>
      <c r="BM4592" s="61" t="s">
        <v>1638</v>
      </c>
      <c r="BN4592" s="61" t="s">
        <v>799</v>
      </c>
      <c r="BO4592" s="61" t="s">
        <v>9376</v>
      </c>
      <c r="BU4592" s="61" t="s">
        <v>1638</v>
      </c>
      <c r="BV4592" s="61" t="s">
        <v>799</v>
      </c>
      <c r="BW4592" s="61" t="s">
        <v>9376</v>
      </c>
    </row>
    <row r="4593" spans="51:75">
      <c r="AY4593" s="89" t="e">
        <f>VLOOKUP(C4593,#REF!, 2,FALSE)</f>
        <v>#REF!</v>
      </c>
      <c r="BM4593" s="61" t="s">
        <v>1639</v>
      </c>
      <c r="BN4593" s="61" t="s">
        <v>1072</v>
      </c>
      <c r="BO4593" s="61" t="s">
        <v>8668</v>
      </c>
      <c r="BU4593" s="61" t="s">
        <v>1639</v>
      </c>
      <c r="BV4593" s="61" t="s">
        <v>1072</v>
      </c>
      <c r="BW4593" s="61" t="s">
        <v>8668</v>
      </c>
    </row>
    <row r="4594" spans="51:75">
      <c r="AY4594" s="89" t="e">
        <f>VLOOKUP(C4594,#REF!, 2,FALSE)</f>
        <v>#REF!</v>
      </c>
      <c r="BM4594" s="61" t="s">
        <v>9377</v>
      </c>
      <c r="BN4594" s="61" t="s">
        <v>801</v>
      </c>
      <c r="BO4594" s="61" t="s">
        <v>2985</v>
      </c>
      <c r="BU4594" s="61" t="s">
        <v>9377</v>
      </c>
      <c r="BV4594" s="61" t="s">
        <v>801</v>
      </c>
      <c r="BW4594" s="61" t="s">
        <v>2985</v>
      </c>
    </row>
    <row r="4595" spans="51:75">
      <c r="AY4595" s="89" t="e">
        <f>VLOOKUP(C4595,#REF!, 2,FALSE)</f>
        <v>#REF!</v>
      </c>
      <c r="BM4595" s="61" t="s">
        <v>9378</v>
      </c>
      <c r="BN4595" s="61" t="s">
        <v>799</v>
      </c>
      <c r="BO4595" s="61" t="s">
        <v>9379</v>
      </c>
      <c r="BU4595" s="61" t="s">
        <v>9378</v>
      </c>
      <c r="BV4595" s="61" t="s">
        <v>799</v>
      </c>
      <c r="BW4595" s="61" t="s">
        <v>9379</v>
      </c>
    </row>
    <row r="4596" spans="51:75">
      <c r="AY4596" s="89" t="e">
        <f>VLOOKUP(C4596,#REF!, 2,FALSE)</f>
        <v>#REF!</v>
      </c>
      <c r="BM4596" s="61" t="s">
        <v>9380</v>
      </c>
      <c r="BN4596" s="61" t="s">
        <v>780</v>
      </c>
      <c r="BO4596" s="61" t="s">
        <v>8598</v>
      </c>
      <c r="BU4596" s="61" t="s">
        <v>9380</v>
      </c>
      <c r="BV4596" s="61" t="s">
        <v>780</v>
      </c>
      <c r="BW4596" s="61" t="s">
        <v>8598</v>
      </c>
    </row>
    <row r="4597" spans="51:75">
      <c r="AY4597" s="89" t="e">
        <f>VLOOKUP(C4597,#REF!, 2,FALSE)</f>
        <v>#REF!</v>
      </c>
      <c r="BM4597" s="61" t="s">
        <v>9381</v>
      </c>
      <c r="BN4597" s="61" t="s">
        <v>619</v>
      </c>
      <c r="BO4597" s="61" t="s">
        <v>2722</v>
      </c>
      <c r="BU4597" s="61" t="s">
        <v>9381</v>
      </c>
      <c r="BV4597" s="61" t="s">
        <v>619</v>
      </c>
      <c r="BW4597" s="61" t="s">
        <v>2722</v>
      </c>
    </row>
    <row r="4598" spans="51:75">
      <c r="AY4598" s="89" t="e">
        <f>VLOOKUP(C4598,#REF!, 2,FALSE)</f>
        <v>#REF!</v>
      </c>
      <c r="BM4598" s="61" t="s">
        <v>9382</v>
      </c>
      <c r="BN4598" s="61" t="s">
        <v>619</v>
      </c>
      <c r="BO4598" s="61" t="s">
        <v>788</v>
      </c>
      <c r="BU4598" s="61" t="s">
        <v>9382</v>
      </c>
      <c r="BV4598" s="61" t="s">
        <v>619</v>
      </c>
      <c r="BW4598" s="61" t="s">
        <v>788</v>
      </c>
    </row>
    <row r="4599" spans="51:75">
      <c r="AY4599" s="89" t="e">
        <f>VLOOKUP(C4599,#REF!, 2,FALSE)</f>
        <v>#REF!</v>
      </c>
      <c r="BM4599" s="61" t="s">
        <v>9383</v>
      </c>
      <c r="BN4599" s="61" t="s">
        <v>618</v>
      </c>
      <c r="BO4599" s="61" t="s">
        <v>9384</v>
      </c>
      <c r="BU4599" s="61" t="s">
        <v>9383</v>
      </c>
      <c r="BV4599" s="61" t="s">
        <v>618</v>
      </c>
      <c r="BW4599" s="61" t="s">
        <v>9384</v>
      </c>
    </row>
    <row r="4600" spans="51:75">
      <c r="AY4600" s="89" t="e">
        <f>VLOOKUP(C4600,#REF!, 2,FALSE)</f>
        <v>#REF!</v>
      </c>
      <c r="BM4600" s="61" t="s">
        <v>9385</v>
      </c>
      <c r="BN4600" s="61" t="s">
        <v>664</v>
      </c>
      <c r="BO4600" s="61" t="s">
        <v>5142</v>
      </c>
      <c r="BU4600" s="61" t="s">
        <v>9385</v>
      </c>
      <c r="BV4600" s="61" t="s">
        <v>664</v>
      </c>
      <c r="BW4600" s="61" t="s">
        <v>5142</v>
      </c>
    </row>
    <row r="4601" spans="51:75">
      <c r="AY4601" s="89" t="e">
        <f>VLOOKUP(C4601,#REF!, 2,FALSE)</f>
        <v>#REF!</v>
      </c>
      <c r="BM4601" s="61" t="s">
        <v>9387</v>
      </c>
      <c r="BN4601" s="61" t="s">
        <v>664</v>
      </c>
      <c r="BO4601" s="61" t="s">
        <v>9219</v>
      </c>
      <c r="BU4601" s="61" t="s">
        <v>9387</v>
      </c>
      <c r="BV4601" s="61" t="s">
        <v>664</v>
      </c>
      <c r="BW4601" s="61" t="s">
        <v>9219</v>
      </c>
    </row>
    <row r="4602" spans="51:75">
      <c r="AY4602" s="89" t="e">
        <f>VLOOKUP(C4602,#REF!, 2,FALSE)</f>
        <v>#REF!</v>
      </c>
      <c r="BM4602" s="61" t="s">
        <v>9388</v>
      </c>
      <c r="BN4602" s="61" t="s">
        <v>698</v>
      </c>
      <c r="BO4602" s="61" t="s">
        <v>9389</v>
      </c>
      <c r="BU4602" s="61" t="s">
        <v>9388</v>
      </c>
      <c r="BV4602" s="61" t="s">
        <v>698</v>
      </c>
      <c r="BW4602" s="61" t="s">
        <v>9389</v>
      </c>
    </row>
    <row r="4603" spans="51:75">
      <c r="AY4603" s="89" t="e">
        <f>VLOOKUP(C4603,#REF!, 2,FALSE)</f>
        <v>#REF!</v>
      </c>
      <c r="BM4603" s="61" t="s">
        <v>1640</v>
      </c>
      <c r="BN4603" s="61" t="s">
        <v>864</v>
      </c>
      <c r="BO4603" s="61" t="s">
        <v>9390</v>
      </c>
      <c r="BU4603" s="61" t="s">
        <v>1640</v>
      </c>
      <c r="BV4603" s="61" t="s">
        <v>864</v>
      </c>
      <c r="BW4603" s="61" t="s">
        <v>9390</v>
      </c>
    </row>
    <row r="4604" spans="51:75">
      <c r="AY4604" s="89" t="e">
        <f>VLOOKUP(C4604,#REF!, 2,FALSE)</f>
        <v>#REF!</v>
      </c>
      <c r="BM4604" s="61" t="s">
        <v>9391</v>
      </c>
      <c r="BN4604" s="61" t="s">
        <v>864</v>
      </c>
      <c r="BO4604" s="61" t="s">
        <v>3139</v>
      </c>
      <c r="BU4604" s="61" t="s">
        <v>9391</v>
      </c>
      <c r="BV4604" s="61" t="s">
        <v>864</v>
      </c>
      <c r="BW4604" s="61" t="s">
        <v>3139</v>
      </c>
    </row>
    <row r="4605" spans="51:75">
      <c r="AY4605" s="89" t="e">
        <f>VLOOKUP(C4605,#REF!, 2,FALSE)</f>
        <v>#REF!</v>
      </c>
      <c r="BM4605" s="61" t="s">
        <v>1641</v>
      </c>
      <c r="BN4605" s="61" t="s">
        <v>864</v>
      </c>
      <c r="BO4605" s="61" t="s">
        <v>4093</v>
      </c>
      <c r="BU4605" s="61" t="s">
        <v>1641</v>
      </c>
      <c r="BV4605" s="61" t="s">
        <v>864</v>
      </c>
      <c r="BW4605" s="61" t="s">
        <v>4093</v>
      </c>
    </row>
    <row r="4606" spans="51:75">
      <c r="AY4606" s="89" t="e">
        <f>VLOOKUP(C4606,#REF!, 2,FALSE)</f>
        <v>#REF!</v>
      </c>
      <c r="BM4606" s="61" t="s">
        <v>1642</v>
      </c>
      <c r="BN4606" s="61" t="s">
        <v>782</v>
      </c>
      <c r="BO4606" s="61" t="s">
        <v>2166</v>
      </c>
      <c r="BU4606" s="61" t="s">
        <v>1642</v>
      </c>
      <c r="BV4606" s="61" t="s">
        <v>782</v>
      </c>
      <c r="BW4606" s="61" t="s">
        <v>2166</v>
      </c>
    </row>
    <row r="4607" spans="51:75">
      <c r="AY4607" s="89" t="e">
        <f>VLOOKUP(C4607,#REF!, 2,FALSE)</f>
        <v>#REF!</v>
      </c>
      <c r="BM4607" s="61" t="s">
        <v>9393</v>
      </c>
      <c r="BN4607" s="61" t="s">
        <v>615</v>
      </c>
      <c r="BO4607" s="61" t="s">
        <v>9394</v>
      </c>
      <c r="BU4607" s="61" t="s">
        <v>9393</v>
      </c>
      <c r="BV4607" s="61" t="s">
        <v>615</v>
      </c>
      <c r="BW4607" s="61" t="s">
        <v>9394</v>
      </c>
    </row>
    <row r="4608" spans="51:75">
      <c r="AY4608" s="89" t="e">
        <f>VLOOKUP(C4608,#REF!, 2,FALSE)</f>
        <v>#REF!</v>
      </c>
      <c r="BM4608" s="61" t="s">
        <v>9395</v>
      </c>
      <c r="BN4608" s="61" t="s">
        <v>1344</v>
      </c>
      <c r="BO4608" s="61" t="s">
        <v>8497</v>
      </c>
      <c r="BU4608" s="61" t="s">
        <v>9395</v>
      </c>
      <c r="BV4608" s="61" t="s">
        <v>1344</v>
      </c>
      <c r="BW4608" s="61" t="s">
        <v>8497</v>
      </c>
    </row>
    <row r="4609" spans="51:75">
      <c r="AY4609" s="89" t="e">
        <f>VLOOKUP(C4609,#REF!, 2,FALSE)</f>
        <v>#REF!</v>
      </c>
      <c r="BM4609" s="61" t="s">
        <v>582</v>
      </c>
      <c r="BN4609" s="61" t="s">
        <v>668</v>
      </c>
      <c r="BO4609" s="61" t="s">
        <v>9396</v>
      </c>
      <c r="BU4609" s="61" t="s">
        <v>582</v>
      </c>
      <c r="BV4609" s="61" t="s">
        <v>668</v>
      </c>
      <c r="BW4609" s="61" t="s">
        <v>9396</v>
      </c>
    </row>
    <row r="4610" spans="51:75">
      <c r="AY4610" s="89" t="e">
        <f>VLOOKUP(C4610,#REF!, 2,FALSE)</f>
        <v>#REF!</v>
      </c>
      <c r="BM4610" s="61" t="s">
        <v>9397</v>
      </c>
      <c r="BN4610" s="61" t="s">
        <v>812</v>
      </c>
      <c r="BO4610" s="61" t="s">
        <v>1600</v>
      </c>
      <c r="BU4610" s="61" t="s">
        <v>9397</v>
      </c>
      <c r="BV4610" s="61" t="s">
        <v>812</v>
      </c>
      <c r="BW4610" s="61" t="s">
        <v>1600</v>
      </c>
    </row>
    <row r="4611" spans="51:75">
      <c r="AY4611" s="89" t="e">
        <f>VLOOKUP(C4611,#REF!, 2,FALSE)</f>
        <v>#REF!</v>
      </c>
      <c r="BM4611" s="61" t="s">
        <v>9398</v>
      </c>
      <c r="BN4611" s="61" t="s">
        <v>621</v>
      </c>
      <c r="BO4611" s="61" t="s">
        <v>9399</v>
      </c>
      <c r="BU4611" s="61" t="s">
        <v>9398</v>
      </c>
      <c r="BV4611" s="61" t="s">
        <v>621</v>
      </c>
      <c r="BW4611" s="61" t="s">
        <v>9399</v>
      </c>
    </row>
    <row r="4612" spans="51:75">
      <c r="AY4612" s="89" t="e">
        <f>VLOOKUP(C4612,#REF!, 2,FALSE)</f>
        <v>#REF!</v>
      </c>
      <c r="BM4612" s="61" t="s">
        <v>9400</v>
      </c>
      <c r="BN4612" s="61" t="s">
        <v>623</v>
      </c>
      <c r="BO4612" s="61" t="s">
        <v>3870</v>
      </c>
      <c r="BU4612" s="61" t="s">
        <v>9400</v>
      </c>
      <c r="BV4612" s="61" t="s">
        <v>623</v>
      </c>
      <c r="BW4612" s="61" t="s">
        <v>3870</v>
      </c>
    </row>
    <row r="4613" spans="51:75">
      <c r="AY4613" s="89" t="e">
        <f>VLOOKUP(C4613,#REF!, 2,FALSE)</f>
        <v>#REF!</v>
      </c>
      <c r="BM4613" s="61" t="s">
        <v>9401</v>
      </c>
      <c r="BN4613" s="61" t="s">
        <v>3204</v>
      </c>
      <c r="BO4613" s="61" t="s">
        <v>5730</v>
      </c>
      <c r="BU4613" s="61" t="s">
        <v>9401</v>
      </c>
      <c r="BV4613" s="61" t="s">
        <v>3204</v>
      </c>
      <c r="BW4613" s="61" t="s">
        <v>5730</v>
      </c>
    </row>
    <row r="4614" spans="51:75">
      <c r="AY4614" s="89" t="e">
        <f>VLOOKUP(C4614,#REF!, 2,FALSE)</f>
        <v>#REF!</v>
      </c>
      <c r="BM4614" s="61" t="s">
        <v>9402</v>
      </c>
      <c r="BN4614" s="61" t="s">
        <v>843</v>
      </c>
      <c r="BO4614" s="61" t="s">
        <v>6837</v>
      </c>
      <c r="BU4614" s="61" t="s">
        <v>9402</v>
      </c>
      <c r="BV4614" s="61" t="s">
        <v>843</v>
      </c>
      <c r="BW4614" s="61" t="s">
        <v>6837</v>
      </c>
    </row>
    <row r="4615" spans="51:75">
      <c r="AY4615" s="89" t="e">
        <f>VLOOKUP(C4615,#REF!, 2,FALSE)</f>
        <v>#REF!</v>
      </c>
      <c r="BM4615" s="61" t="s">
        <v>9403</v>
      </c>
      <c r="BN4615" s="61" t="s">
        <v>3007</v>
      </c>
      <c r="BO4615" s="61" t="s">
        <v>8666</v>
      </c>
      <c r="BU4615" s="61" t="s">
        <v>9403</v>
      </c>
      <c r="BV4615" s="61" t="s">
        <v>3007</v>
      </c>
      <c r="BW4615" s="61" t="s">
        <v>8666</v>
      </c>
    </row>
    <row r="4616" spans="51:75">
      <c r="AY4616" s="89" t="e">
        <f>VLOOKUP(C4616,#REF!, 2,FALSE)</f>
        <v>#REF!</v>
      </c>
      <c r="BM4616" s="61" t="s">
        <v>1643</v>
      </c>
      <c r="BN4616" s="61" t="s">
        <v>3204</v>
      </c>
      <c r="BO4616" s="61" t="s">
        <v>9404</v>
      </c>
      <c r="BU4616" s="61" t="s">
        <v>1643</v>
      </c>
      <c r="BV4616" s="61" t="s">
        <v>3204</v>
      </c>
      <c r="BW4616" s="61" t="s">
        <v>9404</v>
      </c>
    </row>
    <row r="4617" spans="51:75">
      <c r="AY4617" s="89" t="e">
        <f>VLOOKUP(C4617,#REF!, 2,FALSE)</f>
        <v>#REF!</v>
      </c>
      <c r="BM4617" s="61" t="s">
        <v>1644</v>
      </c>
      <c r="BN4617" s="61" t="s">
        <v>789</v>
      </c>
      <c r="BO4617" s="61" t="s">
        <v>3588</v>
      </c>
      <c r="BU4617" s="61" t="s">
        <v>1644</v>
      </c>
      <c r="BV4617" s="61" t="s">
        <v>789</v>
      </c>
      <c r="BW4617" s="61" t="s">
        <v>3588</v>
      </c>
    </row>
    <row r="4618" spans="51:75">
      <c r="AY4618" s="89" t="e">
        <f>VLOOKUP(C4618,#REF!, 2,FALSE)</f>
        <v>#REF!</v>
      </c>
      <c r="BM4618" s="61" t="s">
        <v>1645</v>
      </c>
      <c r="BN4618" s="61" t="s">
        <v>789</v>
      </c>
      <c r="BO4618" s="61" t="s">
        <v>9406</v>
      </c>
      <c r="BU4618" s="61" t="s">
        <v>1645</v>
      </c>
      <c r="BV4618" s="61" t="s">
        <v>789</v>
      </c>
      <c r="BW4618" s="61" t="s">
        <v>9406</v>
      </c>
    </row>
    <row r="4619" spans="51:75">
      <c r="AY4619" s="89" t="e">
        <f>VLOOKUP(C4619,#REF!, 2,FALSE)</f>
        <v>#REF!</v>
      </c>
      <c r="BM4619" s="61" t="s">
        <v>9407</v>
      </c>
      <c r="BN4619" s="61" t="s">
        <v>805</v>
      </c>
      <c r="BO4619" s="61" t="s">
        <v>9408</v>
      </c>
      <c r="BU4619" s="61" t="s">
        <v>9407</v>
      </c>
      <c r="BV4619" s="61" t="s">
        <v>805</v>
      </c>
      <c r="BW4619" s="61" t="s">
        <v>9408</v>
      </c>
    </row>
    <row r="4620" spans="51:75">
      <c r="AY4620" s="89" t="e">
        <f>VLOOKUP(C4620,#REF!, 2,FALSE)</f>
        <v>#REF!</v>
      </c>
      <c r="BM4620" s="61" t="s">
        <v>1646</v>
      </c>
      <c r="BN4620" s="61" t="s">
        <v>3204</v>
      </c>
      <c r="BO4620" s="61" t="s">
        <v>9409</v>
      </c>
      <c r="BU4620" s="61" t="s">
        <v>1646</v>
      </c>
      <c r="BV4620" s="61" t="s">
        <v>3204</v>
      </c>
      <c r="BW4620" s="61" t="s">
        <v>9409</v>
      </c>
    </row>
    <row r="4621" spans="51:75">
      <c r="AY4621" s="89" t="e">
        <f>VLOOKUP(C4621,#REF!, 2,FALSE)</f>
        <v>#REF!</v>
      </c>
      <c r="BM4621" s="61" t="s">
        <v>9410</v>
      </c>
      <c r="BN4621" s="61" t="s">
        <v>773</v>
      </c>
      <c r="BO4621" s="61" t="s">
        <v>5697</v>
      </c>
      <c r="BU4621" s="61" t="s">
        <v>9410</v>
      </c>
      <c r="BV4621" s="61" t="s">
        <v>773</v>
      </c>
      <c r="BW4621" s="61" t="s">
        <v>5697</v>
      </c>
    </row>
    <row r="4622" spans="51:75">
      <c r="AY4622" s="89" t="e">
        <f>VLOOKUP(C4622,#REF!, 2,FALSE)</f>
        <v>#REF!</v>
      </c>
      <c r="BM4622" s="61" t="s">
        <v>1647</v>
      </c>
      <c r="BN4622" s="61" t="s">
        <v>3204</v>
      </c>
      <c r="BO4622" s="61" t="s">
        <v>9411</v>
      </c>
      <c r="BU4622" s="61" t="s">
        <v>1647</v>
      </c>
      <c r="BV4622" s="61" t="s">
        <v>3204</v>
      </c>
      <c r="BW4622" s="61" t="s">
        <v>9411</v>
      </c>
    </row>
    <row r="4623" spans="51:75">
      <c r="AY4623" s="89" t="e">
        <f>VLOOKUP(C4623,#REF!, 2,FALSE)</f>
        <v>#REF!</v>
      </c>
      <c r="BM4623" s="61" t="s">
        <v>583</v>
      </c>
      <c r="BN4623" s="61" t="s">
        <v>930</v>
      </c>
      <c r="BO4623" s="61" t="s">
        <v>2700</v>
      </c>
      <c r="BU4623" s="61" t="s">
        <v>583</v>
      </c>
      <c r="BV4623" s="61" t="s">
        <v>930</v>
      </c>
      <c r="BW4623" s="61" t="s">
        <v>2700</v>
      </c>
    </row>
    <row r="4624" spans="51:75">
      <c r="AY4624" s="89" t="e">
        <f>VLOOKUP(C4624,#REF!, 2,FALSE)</f>
        <v>#REF!</v>
      </c>
      <c r="BM4624" s="61" t="s">
        <v>9412</v>
      </c>
      <c r="BN4624" s="61" t="s">
        <v>777</v>
      </c>
      <c r="BO4624" s="61" t="s">
        <v>1731</v>
      </c>
      <c r="BU4624" s="61" t="s">
        <v>9412</v>
      </c>
      <c r="BV4624" s="61" t="s">
        <v>777</v>
      </c>
      <c r="BW4624" s="61" t="s">
        <v>1731</v>
      </c>
    </row>
    <row r="4625" spans="51:75">
      <c r="AY4625" s="89" t="e">
        <f>VLOOKUP(C4625,#REF!, 2,FALSE)</f>
        <v>#REF!</v>
      </c>
      <c r="BM4625" s="61" t="s">
        <v>9413</v>
      </c>
      <c r="BN4625" s="61" t="s">
        <v>2981</v>
      </c>
      <c r="BO4625" s="61" t="s">
        <v>8535</v>
      </c>
      <c r="BU4625" s="61" t="s">
        <v>9413</v>
      </c>
      <c r="BV4625" s="61" t="s">
        <v>2981</v>
      </c>
      <c r="BW4625" s="61" t="s">
        <v>8535</v>
      </c>
    </row>
    <row r="4626" spans="51:75">
      <c r="AY4626" s="89" t="e">
        <f>VLOOKUP(C4626,#REF!, 2,FALSE)</f>
        <v>#REF!</v>
      </c>
      <c r="BM4626" s="61" t="s">
        <v>9414</v>
      </c>
      <c r="BN4626" s="61" t="s">
        <v>639</v>
      </c>
      <c r="BO4626" s="61" t="s">
        <v>9415</v>
      </c>
      <c r="BU4626" s="61" t="s">
        <v>9414</v>
      </c>
      <c r="BV4626" s="61" t="s">
        <v>639</v>
      </c>
      <c r="BW4626" s="61" t="s">
        <v>9415</v>
      </c>
    </row>
    <row r="4627" spans="51:75">
      <c r="AY4627" s="89" t="e">
        <f>VLOOKUP(C4627,#REF!, 2,FALSE)</f>
        <v>#REF!</v>
      </c>
      <c r="BM4627" s="61" t="s">
        <v>9416</v>
      </c>
      <c r="BN4627" s="61" t="s">
        <v>738</v>
      </c>
      <c r="BO4627" s="61" t="s">
        <v>7970</v>
      </c>
      <c r="BU4627" s="61" t="s">
        <v>9416</v>
      </c>
      <c r="BV4627" s="61" t="s">
        <v>738</v>
      </c>
      <c r="BW4627" s="61" t="s">
        <v>7970</v>
      </c>
    </row>
    <row r="4628" spans="51:75">
      <c r="AY4628" s="89" t="e">
        <f>VLOOKUP(C4628,#REF!, 2,FALSE)</f>
        <v>#REF!</v>
      </c>
      <c r="BM4628" s="61" t="s">
        <v>9417</v>
      </c>
      <c r="BN4628" s="61" t="s">
        <v>1269</v>
      </c>
      <c r="BO4628" s="61" t="s">
        <v>8870</v>
      </c>
      <c r="BU4628" s="61" t="s">
        <v>9417</v>
      </c>
      <c r="BV4628" s="61" t="s">
        <v>1269</v>
      </c>
      <c r="BW4628" s="61" t="s">
        <v>8870</v>
      </c>
    </row>
    <row r="4629" spans="51:75">
      <c r="AY4629" s="89" t="e">
        <f>VLOOKUP(C4629,#REF!, 2,FALSE)</f>
        <v>#REF!</v>
      </c>
      <c r="BM4629" s="61" t="s">
        <v>9418</v>
      </c>
      <c r="BN4629" s="61" t="s">
        <v>854</v>
      </c>
      <c r="BO4629" s="61" t="s">
        <v>9419</v>
      </c>
      <c r="BU4629" s="61" t="s">
        <v>9418</v>
      </c>
      <c r="BV4629" s="61" t="s">
        <v>854</v>
      </c>
      <c r="BW4629" s="61" t="s">
        <v>9419</v>
      </c>
    </row>
    <row r="4630" spans="51:75">
      <c r="AY4630" s="89" t="e">
        <f>VLOOKUP(C4630,#REF!, 2,FALSE)</f>
        <v>#REF!</v>
      </c>
      <c r="BM4630" s="61" t="s">
        <v>9420</v>
      </c>
      <c r="BN4630" s="61" t="s">
        <v>928</v>
      </c>
      <c r="BO4630" s="61" t="s">
        <v>946</v>
      </c>
      <c r="BU4630" s="61" t="s">
        <v>9420</v>
      </c>
      <c r="BV4630" s="61" t="s">
        <v>928</v>
      </c>
      <c r="BW4630" s="61" t="s">
        <v>946</v>
      </c>
    </row>
    <row r="4631" spans="51:75">
      <c r="AY4631" s="89" t="e">
        <f>VLOOKUP(C4631,#REF!, 2,FALSE)</f>
        <v>#REF!</v>
      </c>
      <c r="BM4631" s="61" t="s">
        <v>1648</v>
      </c>
      <c r="BN4631" s="61" t="s">
        <v>1015</v>
      </c>
      <c r="BO4631" s="61" t="s">
        <v>9422</v>
      </c>
      <c r="BU4631" s="61" t="s">
        <v>1648</v>
      </c>
      <c r="BV4631" s="61" t="s">
        <v>1015</v>
      </c>
      <c r="BW4631" s="61" t="s">
        <v>9422</v>
      </c>
    </row>
    <row r="4632" spans="51:75">
      <c r="AY4632" s="89" t="e">
        <f>VLOOKUP(C4632,#REF!, 2,FALSE)</f>
        <v>#REF!</v>
      </c>
      <c r="BM4632" s="61" t="s">
        <v>9423</v>
      </c>
      <c r="BN4632" s="61" t="s">
        <v>928</v>
      </c>
      <c r="BO4632" s="61" t="s">
        <v>1968</v>
      </c>
      <c r="BU4632" s="61" t="s">
        <v>9423</v>
      </c>
      <c r="BV4632" s="61" t="s">
        <v>928</v>
      </c>
      <c r="BW4632" s="61" t="s">
        <v>1968</v>
      </c>
    </row>
    <row r="4633" spans="51:75">
      <c r="AY4633" s="89" t="e">
        <f>VLOOKUP(C4633,#REF!, 2,FALSE)</f>
        <v>#REF!</v>
      </c>
      <c r="BM4633" s="61" t="s">
        <v>9424</v>
      </c>
      <c r="BN4633" s="61" t="s">
        <v>785</v>
      </c>
      <c r="BO4633" s="61" t="s">
        <v>9425</v>
      </c>
      <c r="BU4633" s="61" t="s">
        <v>9424</v>
      </c>
      <c r="BV4633" s="61" t="s">
        <v>785</v>
      </c>
      <c r="BW4633" s="61" t="s">
        <v>9425</v>
      </c>
    </row>
    <row r="4634" spans="51:75">
      <c r="AY4634" s="89" t="e">
        <f>VLOOKUP(C4634,#REF!, 2,FALSE)</f>
        <v>#REF!</v>
      </c>
      <c r="BM4634" s="61" t="s">
        <v>9427</v>
      </c>
      <c r="BN4634" s="61" t="s">
        <v>2981</v>
      </c>
      <c r="BO4634" s="61" t="s">
        <v>9428</v>
      </c>
      <c r="BU4634" s="61" t="s">
        <v>9427</v>
      </c>
      <c r="BV4634" s="61" t="s">
        <v>2981</v>
      </c>
      <c r="BW4634" s="61" t="s">
        <v>9428</v>
      </c>
    </row>
    <row r="4635" spans="51:75">
      <c r="AY4635" s="89" t="e">
        <f>VLOOKUP(C4635,#REF!, 2,FALSE)</f>
        <v>#REF!</v>
      </c>
      <c r="BM4635" s="61" t="s">
        <v>9429</v>
      </c>
      <c r="BN4635" s="61" t="s">
        <v>3204</v>
      </c>
      <c r="BO4635" s="61" t="s">
        <v>9430</v>
      </c>
      <c r="BU4635" s="61" t="s">
        <v>9429</v>
      </c>
      <c r="BV4635" s="61" t="s">
        <v>3204</v>
      </c>
      <c r="BW4635" s="61" t="s">
        <v>9430</v>
      </c>
    </row>
    <row r="4636" spans="51:75">
      <c r="AY4636" s="89" t="e">
        <f>VLOOKUP(C4636,#REF!, 2,FALSE)</f>
        <v>#REF!</v>
      </c>
      <c r="BM4636" s="61" t="s">
        <v>9431</v>
      </c>
      <c r="BN4636" s="61" t="s">
        <v>948</v>
      </c>
      <c r="BO4636" s="61" t="s">
        <v>786</v>
      </c>
      <c r="BU4636" s="61" t="s">
        <v>9431</v>
      </c>
      <c r="BV4636" s="61" t="s">
        <v>948</v>
      </c>
      <c r="BW4636" s="61" t="s">
        <v>786</v>
      </c>
    </row>
    <row r="4637" spans="51:75">
      <c r="AY4637" s="89" t="e">
        <f>VLOOKUP(C4637,#REF!, 2,FALSE)</f>
        <v>#REF!</v>
      </c>
      <c r="BM4637" s="61" t="s">
        <v>9432</v>
      </c>
      <c r="BN4637" s="61" t="s">
        <v>843</v>
      </c>
      <c r="BO4637" s="61" t="s">
        <v>2175</v>
      </c>
      <c r="BU4637" s="61" t="s">
        <v>9432</v>
      </c>
      <c r="BV4637" s="61" t="s">
        <v>843</v>
      </c>
      <c r="BW4637" s="61" t="s">
        <v>2175</v>
      </c>
    </row>
    <row r="4638" spans="51:75">
      <c r="AY4638" s="89" t="e">
        <f>VLOOKUP(C4638,#REF!, 2,FALSE)</f>
        <v>#REF!</v>
      </c>
      <c r="BM4638" s="61" t="s">
        <v>9433</v>
      </c>
      <c r="BN4638" s="61" t="s">
        <v>614</v>
      </c>
      <c r="BO4638" s="61" t="s">
        <v>4947</v>
      </c>
      <c r="BU4638" s="61" t="s">
        <v>9433</v>
      </c>
      <c r="BV4638" s="61" t="s">
        <v>614</v>
      </c>
      <c r="BW4638" s="61" t="s">
        <v>4947</v>
      </c>
    </row>
    <row r="4639" spans="51:75">
      <c r="AY4639" s="89" t="e">
        <f>VLOOKUP(C4639,#REF!, 2,FALSE)</f>
        <v>#REF!</v>
      </c>
      <c r="BM4639" s="61" t="s">
        <v>9434</v>
      </c>
      <c r="BN4639" s="61" t="s">
        <v>777</v>
      </c>
      <c r="BO4639" s="61" t="s">
        <v>2301</v>
      </c>
      <c r="BU4639" s="61" t="s">
        <v>9434</v>
      </c>
      <c r="BV4639" s="61" t="s">
        <v>777</v>
      </c>
      <c r="BW4639" s="61" t="s">
        <v>2301</v>
      </c>
    </row>
    <row r="4640" spans="51:75">
      <c r="AY4640" s="89" t="e">
        <f>VLOOKUP(C4640,#REF!, 2,FALSE)</f>
        <v>#REF!</v>
      </c>
      <c r="BM4640" s="61" t="s">
        <v>1649</v>
      </c>
      <c r="BN4640" s="61" t="s">
        <v>1281</v>
      </c>
      <c r="BO4640" s="61" t="s">
        <v>2093</v>
      </c>
      <c r="BU4640" s="61" t="s">
        <v>1649</v>
      </c>
      <c r="BV4640" s="61" t="s">
        <v>1281</v>
      </c>
      <c r="BW4640" s="61" t="s">
        <v>2093</v>
      </c>
    </row>
    <row r="4641" spans="51:75">
      <c r="AY4641" s="89" t="e">
        <f>VLOOKUP(C4641,#REF!, 2,FALSE)</f>
        <v>#REF!</v>
      </c>
      <c r="BM4641" s="61" t="s">
        <v>9436</v>
      </c>
      <c r="BN4641" s="61" t="s">
        <v>668</v>
      </c>
      <c r="BO4641" s="61" t="s">
        <v>9437</v>
      </c>
      <c r="BU4641" s="61" t="s">
        <v>9436</v>
      </c>
      <c r="BV4641" s="61" t="s">
        <v>668</v>
      </c>
      <c r="BW4641" s="61" t="s">
        <v>9437</v>
      </c>
    </row>
    <row r="4642" spans="51:75">
      <c r="AY4642" s="89" t="e">
        <f>VLOOKUP(C4642,#REF!, 2,FALSE)</f>
        <v>#REF!</v>
      </c>
      <c r="BM4642" s="61" t="s">
        <v>1650</v>
      </c>
      <c r="BN4642" s="61" t="s">
        <v>942</v>
      </c>
      <c r="BO4642" s="61" t="s">
        <v>9438</v>
      </c>
      <c r="BU4642" s="61" t="s">
        <v>1650</v>
      </c>
      <c r="BV4642" s="61" t="s">
        <v>942</v>
      </c>
      <c r="BW4642" s="61" t="s">
        <v>9438</v>
      </c>
    </row>
    <row r="4643" spans="51:75">
      <c r="AY4643" s="89" t="e">
        <f>VLOOKUP(C4643,#REF!, 2,FALSE)</f>
        <v>#REF!</v>
      </c>
      <c r="BM4643" s="61" t="s">
        <v>1651</v>
      </c>
      <c r="BN4643" s="61" t="s">
        <v>864</v>
      </c>
      <c r="BO4643" s="61" t="s">
        <v>1781</v>
      </c>
      <c r="BU4643" s="61" t="s">
        <v>1651</v>
      </c>
      <c r="BV4643" s="61" t="s">
        <v>864</v>
      </c>
      <c r="BW4643" s="61" t="s">
        <v>1781</v>
      </c>
    </row>
    <row r="4644" spans="51:75">
      <c r="AY4644" s="89" t="e">
        <f>VLOOKUP(C4644,#REF!, 2,FALSE)</f>
        <v>#REF!</v>
      </c>
      <c r="BM4644" s="61" t="s">
        <v>9439</v>
      </c>
      <c r="BN4644" s="61" t="s">
        <v>638</v>
      </c>
      <c r="BO4644" s="61" t="s">
        <v>9440</v>
      </c>
      <c r="BU4644" s="61" t="s">
        <v>9439</v>
      </c>
      <c r="BV4644" s="61" t="s">
        <v>638</v>
      </c>
      <c r="BW4644" s="61" t="s">
        <v>9440</v>
      </c>
    </row>
    <row r="4645" spans="51:75">
      <c r="AY4645" s="89" t="e">
        <f>VLOOKUP(C4645,#REF!, 2,FALSE)</f>
        <v>#REF!</v>
      </c>
      <c r="BM4645" s="61" t="s">
        <v>9442</v>
      </c>
      <c r="BN4645" s="61" t="s">
        <v>1344</v>
      </c>
      <c r="BO4645" s="61" t="s">
        <v>3826</v>
      </c>
      <c r="BU4645" s="61" t="s">
        <v>9442</v>
      </c>
      <c r="BV4645" s="61" t="s">
        <v>1344</v>
      </c>
      <c r="BW4645" s="61" t="s">
        <v>3826</v>
      </c>
    </row>
    <row r="4646" spans="51:75">
      <c r="AY4646" s="89" t="e">
        <f>VLOOKUP(C4646,#REF!, 2,FALSE)</f>
        <v>#REF!</v>
      </c>
      <c r="BM4646" s="61" t="s">
        <v>9444</v>
      </c>
      <c r="BN4646" s="61" t="s">
        <v>3204</v>
      </c>
      <c r="BO4646" s="61" t="s">
        <v>6804</v>
      </c>
      <c r="BU4646" s="61" t="s">
        <v>9444</v>
      </c>
      <c r="BV4646" s="61" t="s">
        <v>3204</v>
      </c>
      <c r="BW4646" s="61" t="s">
        <v>6804</v>
      </c>
    </row>
    <row r="4647" spans="51:75">
      <c r="AY4647" s="89" t="e">
        <f>VLOOKUP(C4647,#REF!, 2,FALSE)</f>
        <v>#REF!</v>
      </c>
      <c r="BM4647" s="61" t="s">
        <v>1652</v>
      </c>
      <c r="BN4647" s="61" t="s">
        <v>996</v>
      </c>
      <c r="BO4647" s="61" t="s">
        <v>9445</v>
      </c>
      <c r="BU4647" s="61" t="s">
        <v>1652</v>
      </c>
      <c r="BV4647" s="61" t="s">
        <v>996</v>
      </c>
      <c r="BW4647" s="61" t="s">
        <v>9445</v>
      </c>
    </row>
    <row r="4648" spans="51:75">
      <c r="AY4648" s="89" t="e">
        <f>VLOOKUP(C4648,#REF!, 2,FALSE)</f>
        <v>#REF!</v>
      </c>
      <c r="BM4648" s="61" t="s">
        <v>584</v>
      </c>
      <c r="BN4648" s="61" t="s">
        <v>663</v>
      </c>
      <c r="BO4648" s="61" t="s">
        <v>8064</v>
      </c>
      <c r="BU4648" s="61" t="s">
        <v>584</v>
      </c>
      <c r="BV4648" s="61" t="s">
        <v>663</v>
      </c>
      <c r="BW4648" s="61" t="s">
        <v>8064</v>
      </c>
    </row>
    <row r="4649" spans="51:75">
      <c r="AY4649" s="89" t="e">
        <f>VLOOKUP(C4649,#REF!, 2,FALSE)</f>
        <v>#REF!</v>
      </c>
      <c r="BM4649" s="61" t="s">
        <v>579</v>
      </c>
      <c r="BN4649" s="61" t="s">
        <v>698</v>
      </c>
      <c r="BO4649" s="61" t="s">
        <v>3602</v>
      </c>
      <c r="BU4649" s="61" t="s">
        <v>579</v>
      </c>
      <c r="BV4649" s="61" t="s">
        <v>698</v>
      </c>
      <c r="BW4649" s="61" t="s">
        <v>3602</v>
      </c>
    </row>
    <row r="4650" spans="51:75">
      <c r="AY4650" s="89" t="e">
        <f>VLOOKUP(C4650,#REF!, 2,FALSE)</f>
        <v>#REF!</v>
      </c>
      <c r="BM4650" s="61" t="s">
        <v>9446</v>
      </c>
      <c r="BN4650" s="61" t="s">
        <v>1271</v>
      </c>
      <c r="BO4650" s="61" t="s">
        <v>9447</v>
      </c>
      <c r="BU4650" s="61" t="s">
        <v>9446</v>
      </c>
      <c r="BV4650" s="61" t="s">
        <v>1271</v>
      </c>
      <c r="BW4650" s="61" t="s">
        <v>9447</v>
      </c>
    </row>
    <row r="4651" spans="51:75">
      <c r="AY4651" s="89" t="e">
        <f>VLOOKUP(C4651,#REF!, 2,FALSE)</f>
        <v>#REF!</v>
      </c>
      <c r="BM4651" s="61" t="s">
        <v>9448</v>
      </c>
      <c r="BN4651" s="61" t="s">
        <v>3254</v>
      </c>
      <c r="BO4651" s="61" t="s">
        <v>9449</v>
      </c>
      <c r="BU4651" s="61" t="s">
        <v>9448</v>
      </c>
      <c r="BV4651" s="61" t="s">
        <v>3254</v>
      </c>
      <c r="BW4651" s="61" t="s">
        <v>9449</v>
      </c>
    </row>
    <row r="4652" spans="51:75">
      <c r="AY4652" s="89" t="e">
        <f>VLOOKUP(C4652,#REF!, 2,FALSE)</f>
        <v>#REF!</v>
      </c>
      <c r="BM4652" s="61" t="s">
        <v>9450</v>
      </c>
      <c r="BN4652" s="61" t="s">
        <v>3254</v>
      </c>
      <c r="BO4652" s="61" t="s">
        <v>6324</v>
      </c>
      <c r="BU4652" s="61" t="s">
        <v>9450</v>
      </c>
      <c r="BV4652" s="61" t="s">
        <v>3254</v>
      </c>
      <c r="BW4652" s="61" t="s">
        <v>6324</v>
      </c>
    </row>
    <row r="4653" spans="51:75">
      <c r="AY4653" s="89" t="e">
        <f>VLOOKUP(C4653,#REF!, 2,FALSE)</f>
        <v>#REF!</v>
      </c>
      <c r="BM4653" s="61" t="s">
        <v>9451</v>
      </c>
      <c r="BN4653" s="61" t="s">
        <v>801</v>
      </c>
      <c r="BO4653" s="61" t="s">
        <v>3889</v>
      </c>
      <c r="BU4653" s="61" t="s">
        <v>9451</v>
      </c>
      <c r="BV4653" s="61" t="s">
        <v>801</v>
      </c>
      <c r="BW4653" s="61" t="s">
        <v>3889</v>
      </c>
    </row>
    <row r="4654" spans="51:75">
      <c r="AY4654" s="89" t="e">
        <f>VLOOKUP(C4654,#REF!, 2,FALSE)</f>
        <v>#REF!</v>
      </c>
      <c r="BM4654" s="61" t="s">
        <v>587</v>
      </c>
      <c r="BN4654" s="61" t="s">
        <v>3204</v>
      </c>
      <c r="BO4654" s="61" t="s">
        <v>9452</v>
      </c>
      <c r="BU4654" s="61" t="s">
        <v>587</v>
      </c>
      <c r="BV4654" s="61" t="s">
        <v>3204</v>
      </c>
      <c r="BW4654" s="61" t="s">
        <v>9452</v>
      </c>
    </row>
    <row r="4655" spans="51:75">
      <c r="AY4655" s="89" t="e">
        <f>VLOOKUP(C4655,#REF!, 2,FALSE)</f>
        <v>#REF!</v>
      </c>
      <c r="BM4655" s="61" t="s">
        <v>9453</v>
      </c>
      <c r="BN4655" s="61" t="s">
        <v>657</v>
      </c>
      <c r="BO4655" s="61" t="s">
        <v>9088</v>
      </c>
      <c r="BU4655" s="61" t="s">
        <v>9453</v>
      </c>
      <c r="BV4655" s="61" t="s">
        <v>657</v>
      </c>
      <c r="BW4655" s="61" t="s">
        <v>9088</v>
      </c>
    </row>
    <row r="4656" spans="51:75">
      <c r="AY4656" s="89" t="e">
        <f>VLOOKUP(C4656,#REF!, 2,FALSE)</f>
        <v>#REF!</v>
      </c>
      <c r="BM4656" s="61" t="s">
        <v>9455</v>
      </c>
      <c r="BN4656" s="61" t="s">
        <v>696</v>
      </c>
      <c r="BO4656" s="61" t="s">
        <v>9457</v>
      </c>
      <c r="BU4656" s="61" t="s">
        <v>9455</v>
      </c>
      <c r="BV4656" s="61" t="s">
        <v>696</v>
      </c>
      <c r="BW4656" s="61" t="s">
        <v>9457</v>
      </c>
    </row>
    <row r="4657" spans="51:75">
      <c r="AY4657" s="89" t="e">
        <f>VLOOKUP(C4657,#REF!, 2,FALSE)</f>
        <v>#REF!</v>
      </c>
      <c r="BM4657" s="61" t="s">
        <v>9458</v>
      </c>
      <c r="BN4657" s="61" t="s">
        <v>801</v>
      </c>
      <c r="BO4657" s="61" t="s">
        <v>8655</v>
      </c>
      <c r="BU4657" s="61" t="s">
        <v>9458</v>
      </c>
      <c r="BV4657" s="61" t="s">
        <v>801</v>
      </c>
      <c r="BW4657" s="61" t="s">
        <v>8655</v>
      </c>
    </row>
    <row r="4658" spans="51:75">
      <c r="AY4658" s="89" t="e">
        <f>VLOOKUP(C4658,#REF!, 2,FALSE)</f>
        <v>#REF!</v>
      </c>
      <c r="BM4658" s="61" t="s">
        <v>9461</v>
      </c>
      <c r="BN4658" s="61" t="s">
        <v>1447</v>
      </c>
      <c r="BO4658" s="61" t="s">
        <v>1523</v>
      </c>
      <c r="BU4658" s="61" t="s">
        <v>9461</v>
      </c>
      <c r="BV4658" s="61" t="s">
        <v>1447</v>
      </c>
      <c r="BW4658" s="61" t="s">
        <v>1523</v>
      </c>
    </row>
    <row r="4659" spans="51:75">
      <c r="AY4659" s="89" t="e">
        <f>VLOOKUP(C4659,#REF!, 2,FALSE)</f>
        <v>#REF!</v>
      </c>
      <c r="BM4659" s="61" t="s">
        <v>9462</v>
      </c>
      <c r="BN4659" s="61" t="s">
        <v>705</v>
      </c>
      <c r="BO4659" s="61" t="s">
        <v>2886</v>
      </c>
      <c r="BU4659" s="61" t="s">
        <v>9462</v>
      </c>
      <c r="BV4659" s="61" t="s">
        <v>705</v>
      </c>
      <c r="BW4659" s="61" t="s">
        <v>2886</v>
      </c>
    </row>
    <row r="4660" spans="51:75">
      <c r="AY4660" s="89" t="e">
        <f>VLOOKUP(C4660,#REF!, 2,FALSE)</f>
        <v>#REF!</v>
      </c>
      <c r="BM4660" s="61" t="s">
        <v>9463</v>
      </c>
      <c r="BN4660" s="61" t="s">
        <v>1344</v>
      </c>
      <c r="BO4660" s="61" t="s">
        <v>9464</v>
      </c>
      <c r="BU4660" s="61" t="s">
        <v>9463</v>
      </c>
      <c r="BV4660" s="61" t="s">
        <v>1344</v>
      </c>
      <c r="BW4660" s="61" t="s">
        <v>9464</v>
      </c>
    </row>
    <row r="4661" spans="51:75">
      <c r="AY4661" s="89" t="e">
        <f>VLOOKUP(C4661,#REF!, 2,FALSE)</f>
        <v>#REF!</v>
      </c>
      <c r="BM4661" s="61" t="s">
        <v>9465</v>
      </c>
      <c r="BN4661" s="61" t="s">
        <v>702</v>
      </c>
      <c r="BO4661" s="61" t="s">
        <v>9466</v>
      </c>
      <c r="BU4661" s="61" t="s">
        <v>9465</v>
      </c>
      <c r="BV4661" s="61" t="s">
        <v>702</v>
      </c>
      <c r="BW4661" s="61" t="s">
        <v>9466</v>
      </c>
    </row>
    <row r="4662" spans="51:75">
      <c r="AY4662" s="89" t="e">
        <f>VLOOKUP(C4662,#REF!, 2,FALSE)</f>
        <v>#REF!</v>
      </c>
      <c r="BM4662" s="61" t="s">
        <v>9467</v>
      </c>
      <c r="BN4662" s="61" t="s">
        <v>1344</v>
      </c>
      <c r="BO4662" s="61" t="s">
        <v>2364</v>
      </c>
      <c r="BU4662" s="61" t="s">
        <v>9467</v>
      </c>
      <c r="BV4662" s="61" t="s">
        <v>1344</v>
      </c>
      <c r="BW4662" s="61" t="s">
        <v>2364</v>
      </c>
    </row>
    <row r="4663" spans="51:75">
      <c r="AY4663" s="89" t="e">
        <f>VLOOKUP(C4663,#REF!, 2,FALSE)</f>
        <v>#REF!</v>
      </c>
      <c r="BM4663" s="61" t="s">
        <v>9468</v>
      </c>
      <c r="BN4663" s="61" t="s">
        <v>3047</v>
      </c>
      <c r="BO4663" s="61" t="s">
        <v>3844</v>
      </c>
      <c r="BU4663" s="61" t="s">
        <v>9468</v>
      </c>
      <c r="BV4663" s="61" t="s">
        <v>3047</v>
      </c>
      <c r="BW4663" s="61" t="s">
        <v>3844</v>
      </c>
    </row>
    <row r="4664" spans="51:75">
      <c r="AY4664" s="89" t="e">
        <f>VLOOKUP(C4664,#REF!, 2,FALSE)</f>
        <v>#REF!</v>
      </c>
      <c r="BM4664" s="61" t="s">
        <v>9469</v>
      </c>
      <c r="BN4664" s="61" t="s">
        <v>864</v>
      </c>
      <c r="BO4664" s="61" t="s">
        <v>2985</v>
      </c>
      <c r="BU4664" s="61" t="s">
        <v>9469</v>
      </c>
      <c r="BV4664" s="61" t="s">
        <v>864</v>
      </c>
      <c r="BW4664" s="61" t="s">
        <v>2985</v>
      </c>
    </row>
    <row r="4665" spans="51:75">
      <c r="AY4665" s="89" t="e">
        <f>VLOOKUP(C4665,#REF!, 2,FALSE)</f>
        <v>#REF!</v>
      </c>
      <c r="BM4665" s="61" t="s">
        <v>9470</v>
      </c>
      <c r="BN4665" s="61" t="s">
        <v>1344</v>
      </c>
      <c r="BO4665" s="61" t="s">
        <v>9471</v>
      </c>
      <c r="BU4665" s="61" t="s">
        <v>9470</v>
      </c>
      <c r="BV4665" s="61" t="s">
        <v>1344</v>
      </c>
      <c r="BW4665" s="61" t="s">
        <v>9471</v>
      </c>
    </row>
    <row r="4666" spans="51:75">
      <c r="AY4666" s="89" t="e">
        <f>VLOOKUP(C4666,#REF!, 2,FALSE)</f>
        <v>#REF!</v>
      </c>
      <c r="BM4666" s="61" t="s">
        <v>9472</v>
      </c>
      <c r="BN4666" s="61" t="s">
        <v>3204</v>
      </c>
      <c r="BO4666" s="61" t="s">
        <v>4104</v>
      </c>
      <c r="BU4666" s="61" t="s">
        <v>9472</v>
      </c>
      <c r="BV4666" s="61" t="s">
        <v>3204</v>
      </c>
      <c r="BW4666" s="61" t="s">
        <v>4104</v>
      </c>
    </row>
    <row r="4667" spans="51:75">
      <c r="AY4667" s="89" t="e">
        <f>VLOOKUP(C4667,#REF!, 2,FALSE)</f>
        <v>#REF!</v>
      </c>
      <c r="BM4667" s="61" t="s">
        <v>9473</v>
      </c>
      <c r="BN4667" s="61" t="s">
        <v>3254</v>
      </c>
      <c r="BO4667" s="61" t="s">
        <v>7259</v>
      </c>
      <c r="BU4667" s="61" t="s">
        <v>9473</v>
      </c>
      <c r="BV4667" s="61" t="s">
        <v>3254</v>
      </c>
      <c r="BW4667" s="61" t="s">
        <v>7259</v>
      </c>
    </row>
    <row r="4668" spans="51:75">
      <c r="AY4668" s="89" t="e">
        <f>VLOOKUP(C4668,#REF!, 2,FALSE)</f>
        <v>#REF!</v>
      </c>
      <c r="BM4668" s="61" t="s">
        <v>585</v>
      </c>
      <c r="BN4668" s="61" t="s">
        <v>621</v>
      </c>
      <c r="BO4668" s="61" t="s">
        <v>9475</v>
      </c>
      <c r="BU4668" s="61" t="s">
        <v>585</v>
      </c>
      <c r="BV4668" s="61" t="s">
        <v>621</v>
      </c>
      <c r="BW4668" s="61" t="s">
        <v>9475</v>
      </c>
    </row>
    <row r="4669" spans="51:75">
      <c r="AY4669" s="89" t="e">
        <f>VLOOKUP(C4669,#REF!, 2,FALSE)</f>
        <v>#REF!</v>
      </c>
      <c r="BM4669" s="61" t="s">
        <v>9476</v>
      </c>
      <c r="BN4669" s="61" t="s">
        <v>630</v>
      </c>
      <c r="BO4669" s="61" t="s">
        <v>9477</v>
      </c>
      <c r="BU4669" s="61" t="s">
        <v>9476</v>
      </c>
      <c r="BV4669" s="61" t="s">
        <v>630</v>
      </c>
      <c r="BW4669" s="61" t="s">
        <v>9477</v>
      </c>
    </row>
    <row r="4670" spans="51:75">
      <c r="AY4670" s="89" t="e">
        <f>VLOOKUP(C4670,#REF!, 2,FALSE)</f>
        <v>#REF!</v>
      </c>
      <c r="BM4670" s="61" t="s">
        <v>9478</v>
      </c>
      <c r="BN4670" s="61" t="s">
        <v>630</v>
      </c>
      <c r="BO4670" s="61" t="s">
        <v>8353</v>
      </c>
      <c r="BU4670" s="61" t="s">
        <v>9478</v>
      </c>
      <c r="BV4670" s="61" t="s">
        <v>630</v>
      </c>
      <c r="BW4670" s="61" t="s">
        <v>8353</v>
      </c>
    </row>
    <row r="4671" spans="51:75">
      <c r="AY4671" s="89" t="e">
        <f>VLOOKUP(C4671,#REF!, 2,FALSE)</f>
        <v>#REF!</v>
      </c>
      <c r="BM4671" s="61" t="s">
        <v>9479</v>
      </c>
      <c r="BN4671" s="61" t="s">
        <v>864</v>
      </c>
      <c r="BO4671" s="61" t="s">
        <v>4368</v>
      </c>
      <c r="BU4671" s="61" t="s">
        <v>9479</v>
      </c>
      <c r="BV4671" s="61" t="s">
        <v>864</v>
      </c>
      <c r="BW4671" s="61" t="s">
        <v>4368</v>
      </c>
    </row>
    <row r="4672" spans="51:75">
      <c r="AY4672" s="89" t="e">
        <f>VLOOKUP(C4672,#REF!, 2,FALSE)</f>
        <v>#REF!</v>
      </c>
      <c r="BM4672" s="61" t="s">
        <v>9480</v>
      </c>
      <c r="BN4672" s="61" t="s">
        <v>664</v>
      </c>
      <c r="BO4672" s="61" t="s">
        <v>6827</v>
      </c>
      <c r="BU4672" s="61" t="s">
        <v>9480</v>
      </c>
      <c r="BV4672" s="61" t="s">
        <v>664</v>
      </c>
      <c r="BW4672" s="61" t="s">
        <v>6827</v>
      </c>
    </row>
    <row r="4673" spans="51:75">
      <c r="AY4673" s="89" t="e">
        <f>VLOOKUP(C4673,#REF!, 2,FALSE)</f>
        <v>#REF!</v>
      </c>
      <c r="BM4673" s="61" t="s">
        <v>9482</v>
      </c>
      <c r="BN4673" s="61" t="s">
        <v>864</v>
      </c>
      <c r="BO4673" s="61" t="s">
        <v>9483</v>
      </c>
      <c r="BU4673" s="61" t="s">
        <v>9482</v>
      </c>
      <c r="BV4673" s="61" t="s">
        <v>864</v>
      </c>
      <c r="BW4673" s="61" t="s">
        <v>9483</v>
      </c>
    </row>
    <row r="4674" spans="51:75">
      <c r="AY4674" s="89" t="e">
        <f>VLOOKUP(C4674,#REF!, 2,FALSE)</f>
        <v>#REF!</v>
      </c>
      <c r="BM4674" s="61" t="s">
        <v>9484</v>
      </c>
      <c r="BN4674" s="61" t="s">
        <v>698</v>
      </c>
      <c r="BO4674" s="61" t="s">
        <v>8513</v>
      </c>
      <c r="BU4674" s="61" t="s">
        <v>9484</v>
      </c>
      <c r="BV4674" s="61" t="s">
        <v>698</v>
      </c>
      <c r="BW4674" s="61" t="s">
        <v>8513</v>
      </c>
    </row>
    <row r="4675" spans="51:75">
      <c r="AY4675" s="89" t="e">
        <f>VLOOKUP(C4675,#REF!, 2,FALSE)</f>
        <v>#REF!</v>
      </c>
      <c r="BM4675" s="61" t="s">
        <v>9485</v>
      </c>
      <c r="BN4675" s="61" t="s">
        <v>3254</v>
      </c>
      <c r="BO4675" s="61" t="s">
        <v>5497</v>
      </c>
      <c r="BU4675" s="61" t="s">
        <v>9485</v>
      </c>
      <c r="BV4675" s="61" t="s">
        <v>3254</v>
      </c>
      <c r="BW4675" s="61" t="s">
        <v>5497</v>
      </c>
    </row>
    <row r="4676" spans="51:75">
      <c r="AY4676" s="89" t="e">
        <f>VLOOKUP(C4676,#REF!, 2,FALSE)</f>
        <v>#REF!</v>
      </c>
      <c r="BM4676" s="61" t="s">
        <v>9486</v>
      </c>
      <c r="BN4676" s="61" t="s">
        <v>16990</v>
      </c>
      <c r="BO4676" s="61" t="s">
        <v>6929</v>
      </c>
      <c r="BU4676" s="61" t="s">
        <v>9486</v>
      </c>
      <c r="BV4676" s="61" t="s">
        <v>16990</v>
      </c>
      <c r="BW4676" s="61" t="s">
        <v>6929</v>
      </c>
    </row>
    <row r="4677" spans="51:75">
      <c r="AY4677" s="89" t="e">
        <f>VLOOKUP(C4677,#REF!, 2,FALSE)</f>
        <v>#REF!</v>
      </c>
      <c r="BM4677" s="61" t="s">
        <v>1653</v>
      </c>
      <c r="BN4677" s="61" t="s">
        <v>1072</v>
      </c>
      <c r="BO4677" s="61" t="s">
        <v>9487</v>
      </c>
      <c r="BU4677" s="61" t="s">
        <v>1653</v>
      </c>
      <c r="BV4677" s="61" t="s">
        <v>1072</v>
      </c>
      <c r="BW4677" s="61" t="s">
        <v>9487</v>
      </c>
    </row>
    <row r="4678" spans="51:75">
      <c r="AY4678" s="89" t="e">
        <f>VLOOKUP(C4678,#REF!, 2,FALSE)</f>
        <v>#REF!</v>
      </c>
      <c r="BM4678" s="61" t="s">
        <v>9489</v>
      </c>
      <c r="BN4678" s="61" t="s">
        <v>638</v>
      </c>
      <c r="BO4678" s="61" t="s">
        <v>2886</v>
      </c>
      <c r="BU4678" s="61" t="s">
        <v>9489</v>
      </c>
      <c r="BV4678" s="61" t="s">
        <v>638</v>
      </c>
      <c r="BW4678" s="61" t="s">
        <v>2886</v>
      </c>
    </row>
    <row r="4679" spans="51:75">
      <c r="AY4679" s="89" t="e">
        <f>VLOOKUP(C4679,#REF!, 2,FALSE)</f>
        <v>#REF!</v>
      </c>
      <c r="BM4679" s="61" t="s">
        <v>9491</v>
      </c>
      <c r="BN4679" s="61" t="s">
        <v>799</v>
      </c>
      <c r="BO4679" s="61" t="s">
        <v>7831</v>
      </c>
      <c r="BU4679" s="61" t="s">
        <v>9491</v>
      </c>
      <c r="BV4679" s="61" t="s">
        <v>799</v>
      </c>
      <c r="BW4679" s="61" t="s">
        <v>7831</v>
      </c>
    </row>
    <row r="4680" spans="51:75">
      <c r="AY4680" s="89" t="e">
        <f>VLOOKUP(C4680,#REF!, 2,FALSE)</f>
        <v>#REF!</v>
      </c>
      <c r="BM4680" s="61" t="s">
        <v>9492</v>
      </c>
      <c r="BN4680" s="61" t="s">
        <v>664</v>
      </c>
      <c r="BO4680" s="61" t="s">
        <v>1695</v>
      </c>
      <c r="BU4680" s="61" t="s">
        <v>9492</v>
      </c>
      <c r="BV4680" s="61" t="s">
        <v>664</v>
      </c>
      <c r="BW4680" s="61" t="s">
        <v>1695</v>
      </c>
    </row>
    <row r="4681" spans="51:75">
      <c r="AY4681" s="89" t="e">
        <f>VLOOKUP(C4681,#REF!, 2,FALSE)</f>
        <v>#REF!</v>
      </c>
      <c r="BM4681" s="61" t="s">
        <v>1654</v>
      </c>
      <c r="BN4681" s="61" t="s">
        <v>668</v>
      </c>
      <c r="BO4681" s="61" t="s">
        <v>3774</v>
      </c>
      <c r="BU4681" s="61" t="s">
        <v>1654</v>
      </c>
      <c r="BV4681" s="61" t="s">
        <v>668</v>
      </c>
      <c r="BW4681" s="61" t="s">
        <v>3774</v>
      </c>
    </row>
    <row r="4682" spans="51:75">
      <c r="AY4682" s="89" t="e">
        <f>VLOOKUP(C4682,#REF!, 2,FALSE)</f>
        <v>#REF!</v>
      </c>
      <c r="BM4682" s="61" t="s">
        <v>9493</v>
      </c>
      <c r="BN4682" s="61" t="s">
        <v>664</v>
      </c>
      <c r="BO4682" s="61" t="s">
        <v>2173</v>
      </c>
      <c r="BU4682" s="61" t="s">
        <v>9493</v>
      </c>
      <c r="BV4682" s="61" t="s">
        <v>664</v>
      </c>
      <c r="BW4682" s="61" t="s">
        <v>2173</v>
      </c>
    </row>
    <row r="4683" spans="51:75">
      <c r="AY4683" s="89" t="e">
        <f>VLOOKUP(C4683,#REF!, 2,FALSE)</f>
        <v>#REF!</v>
      </c>
      <c r="BM4683" s="61" t="s">
        <v>1655</v>
      </c>
      <c r="BN4683" s="61" t="s">
        <v>1072</v>
      </c>
      <c r="BO4683" s="61" t="s">
        <v>5439</v>
      </c>
      <c r="BU4683" s="61" t="s">
        <v>1655</v>
      </c>
      <c r="BV4683" s="61" t="s">
        <v>1072</v>
      </c>
      <c r="BW4683" s="61" t="s">
        <v>5439</v>
      </c>
    </row>
    <row r="4684" spans="51:75">
      <c r="AY4684" s="89" t="e">
        <f>VLOOKUP(C4684,#REF!, 2,FALSE)</f>
        <v>#REF!</v>
      </c>
      <c r="BM4684" s="61" t="s">
        <v>1656</v>
      </c>
      <c r="BN4684" s="61" t="s">
        <v>664</v>
      </c>
      <c r="BO4684" s="61" t="s">
        <v>9495</v>
      </c>
      <c r="BU4684" s="61" t="s">
        <v>1656</v>
      </c>
      <c r="BV4684" s="61" t="s">
        <v>664</v>
      </c>
      <c r="BW4684" s="61" t="s">
        <v>9495</v>
      </c>
    </row>
    <row r="4685" spans="51:75">
      <c r="AY4685" s="89" t="e">
        <f>VLOOKUP(C4685,#REF!, 2,FALSE)</f>
        <v>#REF!</v>
      </c>
      <c r="BM4685" s="61" t="s">
        <v>9496</v>
      </c>
      <c r="BN4685" s="61" t="s">
        <v>696</v>
      </c>
      <c r="BO4685" s="61" t="s">
        <v>9212</v>
      </c>
      <c r="BU4685" s="61" t="s">
        <v>9496</v>
      </c>
      <c r="BV4685" s="61" t="s">
        <v>696</v>
      </c>
      <c r="BW4685" s="61" t="s">
        <v>9212</v>
      </c>
    </row>
    <row r="4686" spans="51:75">
      <c r="AY4686" s="89" t="e">
        <f>VLOOKUP(C4686,#REF!, 2,FALSE)</f>
        <v>#REF!</v>
      </c>
      <c r="BM4686" s="61" t="s">
        <v>9497</v>
      </c>
      <c r="BN4686" s="61" t="s">
        <v>1344</v>
      </c>
      <c r="BO4686" s="61" t="s">
        <v>9498</v>
      </c>
      <c r="BU4686" s="61" t="s">
        <v>9497</v>
      </c>
      <c r="BV4686" s="61" t="s">
        <v>1344</v>
      </c>
      <c r="BW4686" s="61" t="s">
        <v>9498</v>
      </c>
    </row>
    <row r="4687" spans="51:75">
      <c r="AY4687" s="89" t="e">
        <f>VLOOKUP(C4687,#REF!, 2,FALSE)</f>
        <v>#REF!</v>
      </c>
      <c r="BM4687" s="61" t="s">
        <v>570</v>
      </c>
      <c r="BN4687" s="61" t="s">
        <v>668</v>
      </c>
      <c r="BO4687" s="61" t="s">
        <v>9499</v>
      </c>
      <c r="BU4687" s="61" t="s">
        <v>570</v>
      </c>
      <c r="BV4687" s="61" t="s">
        <v>668</v>
      </c>
      <c r="BW4687" s="61" t="s">
        <v>9499</v>
      </c>
    </row>
    <row r="4688" spans="51:75">
      <c r="AY4688" s="89" t="e">
        <f>VLOOKUP(C4688,#REF!, 2,FALSE)</f>
        <v>#REF!</v>
      </c>
      <c r="BM4688" s="61" t="s">
        <v>9500</v>
      </c>
      <c r="BN4688" s="61" t="s">
        <v>717</v>
      </c>
      <c r="BO4688" s="61" t="s">
        <v>9502</v>
      </c>
      <c r="BU4688" s="61" t="s">
        <v>9500</v>
      </c>
      <c r="BV4688" s="61" t="s">
        <v>717</v>
      </c>
      <c r="BW4688" s="61" t="s">
        <v>9502</v>
      </c>
    </row>
    <row r="4689" spans="51:75">
      <c r="AY4689" s="89" t="e">
        <f>VLOOKUP(C4689,#REF!, 2,FALSE)</f>
        <v>#REF!</v>
      </c>
      <c r="BM4689" s="61" t="s">
        <v>9503</v>
      </c>
      <c r="BN4689" s="61" t="s">
        <v>3089</v>
      </c>
      <c r="BO4689" s="61" t="s">
        <v>9504</v>
      </c>
      <c r="BU4689" s="61" t="s">
        <v>9503</v>
      </c>
      <c r="BV4689" s="61" t="s">
        <v>3089</v>
      </c>
      <c r="BW4689" s="61" t="s">
        <v>9504</v>
      </c>
    </row>
    <row r="4690" spans="51:75">
      <c r="AY4690" s="89" t="e">
        <f>VLOOKUP(C4690,#REF!, 2,FALSE)</f>
        <v>#REF!</v>
      </c>
      <c r="BM4690" s="61" t="s">
        <v>9505</v>
      </c>
      <c r="BN4690" s="61" t="s">
        <v>2981</v>
      </c>
      <c r="BO4690" s="61" t="s">
        <v>9506</v>
      </c>
      <c r="BU4690" s="61" t="s">
        <v>9505</v>
      </c>
      <c r="BV4690" s="61" t="s">
        <v>2981</v>
      </c>
      <c r="BW4690" s="61" t="s">
        <v>9506</v>
      </c>
    </row>
    <row r="4691" spans="51:75">
      <c r="AY4691" s="89" t="e">
        <f>VLOOKUP(C4691,#REF!, 2,FALSE)</f>
        <v>#REF!</v>
      </c>
      <c r="BM4691" s="61" t="s">
        <v>9507</v>
      </c>
      <c r="BN4691" s="61" t="s">
        <v>2981</v>
      </c>
      <c r="BO4691" s="61" t="s">
        <v>4696</v>
      </c>
      <c r="BU4691" s="61" t="s">
        <v>9507</v>
      </c>
      <c r="BV4691" s="61" t="s">
        <v>2981</v>
      </c>
      <c r="BW4691" s="61" t="s">
        <v>4696</v>
      </c>
    </row>
    <row r="4692" spans="51:75">
      <c r="AY4692" s="89" t="e">
        <f>VLOOKUP(C4692,#REF!, 2,FALSE)</f>
        <v>#REF!</v>
      </c>
      <c r="BM4692" s="61" t="s">
        <v>9508</v>
      </c>
      <c r="BN4692" s="61" t="s">
        <v>854</v>
      </c>
      <c r="BO4692" s="61" t="s">
        <v>3589</v>
      </c>
      <c r="BU4692" s="61" t="s">
        <v>9508</v>
      </c>
      <c r="BV4692" s="61" t="s">
        <v>854</v>
      </c>
      <c r="BW4692" s="61" t="s">
        <v>3589</v>
      </c>
    </row>
    <row r="4693" spans="51:75">
      <c r="AY4693" s="89" t="e">
        <f>VLOOKUP(C4693,#REF!, 2,FALSE)</f>
        <v>#REF!</v>
      </c>
      <c r="BM4693" s="61" t="s">
        <v>9509</v>
      </c>
      <c r="BN4693" s="61" t="s">
        <v>3007</v>
      </c>
      <c r="BO4693" s="61" t="s">
        <v>2985</v>
      </c>
      <c r="BU4693" s="61" t="s">
        <v>9509</v>
      </c>
      <c r="BV4693" s="61" t="s">
        <v>3007</v>
      </c>
      <c r="BW4693" s="61" t="s">
        <v>2985</v>
      </c>
    </row>
    <row r="4694" spans="51:75">
      <c r="AY4694" s="89" t="e">
        <f>VLOOKUP(C4694,#REF!, 2,FALSE)</f>
        <v>#REF!</v>
      </c>
      <c r="BM4694" s="61" t="s">
        <v>1657</v>
      </c>
      <c r="BN4694" s="61" t="s">
        <v>3204</v>
      </c>
      <c r="BO4694" s="61" t="s">
        <v>9510</v>
      </c>
      <c r="BU4694" s="61" t="s">
        <v>1657</v>
      </c>
      <c r="BV4694" s="61" t="s">
        <v>3204</v>
      </c>
      <c r="BW4694" s="61" t="s">
        <v>9510</v>
      </c>
    </row>
    <row r="4695" spans="51:75">
      <c r="AY4695" s="89" t="e">
        <f>VLOOKUP(C4695,#REF!, 2,FALSE)</f>
        <v>#REF!</v>
      </c>
      <c r="BM4695" s="61" t="s">
        <v>9511</v>
      </c>
      <c r="BN4695" s="61" t="s">
        <v>3047</v>
      </c>
      <c r="BO4695" s="61" t="s">
        <v>8761</v>
      </c>
      <c r="BU4695" s="61" t="s">
        <v>9511</v>
      </c>
      <c r="BV4695" s="61" t="s">
        <v>3047</v>
      </c>
      <c r="BW4695" s="61" t="s">
        <v>8761</v>
      </c>
    </row>
    <row r="4696" spans="51:75">
      <c r="AY4696" s="89" t="e">
        <f>VLOOKUP(C4696,#REF!, 2,FALSE)</f>
        <v>#REF!</v>
      </c>
      <c r="BM4696" s="61" t="s">
        <v>9512</v>
      </c>
      <c r="BN4696" s="61" t="s">
        <v>2981</v>
      </c>
      <c r="BO4696" s="61" t="s">
        <v>9513</v>
      </c>
      <c r="BU4696" s="61" t="s">
        <v>9512</v>
      </c>
      <c r="BV4696" s="61" t="s">
        <v>2981</v>
      </c>
      <c r="BW4696" s="61" t="s">
        <v>9513</v>
      </c>
    </row>
    <row r="4697" spans="51:75">
      <c r="AY4697" s="89" t="e">
        <f>VLOOKUP(C4697,#REF!, 2,FALSE)</f>
        <v>#REF!</v>
      </c>
      <c r="BM4697" s="61" t="s">
        <v>1681</v>
      </c>
      <c r="BN4697" s="61" t="s">
        <v>1271</v>
      </c>
      <c r="BO4697" s="61" t="s">
        <v>9514</v>
      </c>
      <c r="BU4697" s="61" t="s">
        <v>1681</v>
      </c>
      <c r="BV4697" s="61" t="s">
        <v>1271</v>
      </c>
      <c r="BW4697" s="61" t="s">
        <v>9514</v>
      </c>
    </row>
    <row r="4698" spans="51:75">
      <c r="AY4698" s="89" t="e">
        <f>VLOOKUP(C4698,#REF!, 2,FALSE)</f>
        <v>#REF!</v>
      </c>
      <c r="BM4698" s="61" t="s">
        <v>9515</v>
      </c>
      <c r="BN4698" s="61" t="s">
        <v>1344</v>
      </c>
      <c r="BO4698" s="61" t="s">
        <v>9516</v>
      </c>
      <c r="BU4698" s="61" t="s">
        <v>9515</v>
      </c>
      <c r="BV4698" s="61" t="s">
        <v>1344</v>
      </c>
      <c r="BW4698" s="61" t="s">
        <v>9516</v>
      </c>
    </row>
    <row r="4699" spans="51:75">
      <c r="AY4699" s="89" t="e">
        <f>VLOOKUP(C4699,#REF!, 2,FALSE)</f>
        <v>#REF!</v>
      </c>
      <c r="BM4699" s="61" t="s">
        <v>9517</v>
      </c>
      <c r="BN4699" s="61" t="s">
        <v>707</v>
      </c>
      <c r="BO4699" s="61" t="s">
        <v>9518</v>
      </c>
      <c r="BU4699" s="61" t="s">
        <v>9517</v>
      </c>
      <c r="BV4699" s="61" t="s">
        <v>707</v>
      </c>
      <c r="BW4699" s="61" t="s">
        <v>9518</v>
      </c>
    </row>
    <row r="4700" spans="51:75">
      <c r="AY4700" s="89" t="e">
        <f>VLOOKUP(C4700,#REF!, 2,FALSE)</f>
        <v>#REF!</v>
      </c>
      <c r="BM4700" s="61" t="s">
        <v>9519</v>
      </c>
      <c r="BN4700" s="61" t="s">
        <v>864</v>
      </c>
      <c r="BO4700" s="61" t="s">
        <v>9520</v>
      </c>
      <c r="BU4700" s="61" t="s">
        <v>9519</v>
      </c>
      <c r="BV4700" s="61" t="s">
        <v>864</v>
      </c>
      <c r="BW4700" s="61" t="s">
        <v>9520</v>
      </c>
    </row>
    <row r="4701" spans="51:75">
      <c r="AY4701" s="89" t="e">
        <f>VLOOKUP(C4701,#REF!, 2,FALSE)</f>
        <v>#REF!</v>
      </c>
      <c r="BM4701" s="61" t="s">
        <v>9521</v>
      </c>
      <c r="BN4701" s="61" t="s">
        <v>3204</v>
      </c>
      <c r="BO4701" s="61" t="s">
        <v>9522</v>
      </c>
      <c r="BU4701" s="61" t="s">
        <v>9521</v>
      </c>
      <c r="BV4701" s="61" t="s">
        <v>3204</v>
      </c>
      <c r="BW4701" s="61" t="s">
        <v>9522</v>
      </c>
    </row>
    <row r="4702" spans="51:75">
      <c r="AY4702" s="89" t="e">
        <f>VLOOKUP(C4702,#REF!, 2,FALSE)</f>
        <v>#REF!</v>
      </c>
      <c r="BM4702" s="61" t="s">
        <v>1682</v>
      </c>
      <c r="BN4702" s="61" t="s">
        <v>3007</v>
      </c>
      <c r="BO4702" s="61" t="s">
        <v>4518</v>
      </c>
      <c r="BU4702" s="61" t="s">
        <v>1682</v>
      </c>
      <c r="BV4702" s="61" t="s">
        <v>3007</v>
      </c>
      <c r="BW4702" s="61" t="s">
        <v>4518</v>
      </c>
    </row>
    <row r="4703" spans="51:75">
      <c r="AY4703" s="89" t="e">
        <f>VLOOKUP(C4703,#REF!, 2,FALSE)</f>
        <v>#REF!</v>
      </c>
      <c r="BM4703" s="61" t="s">
        <v>9523</v>
      </c>
      <c r="BN4703" s="61" t="s">
        <v>3204</v>
      </c>
      <c r="BO4703" s="61" t="s">
        <v>9522</v>
      </c>
      <c r="BU4703" s="61" t="s">
        <v>9523</v>
      </c>
      <c r="BV4703" s="61" t="s">
        <v>3204</v>
      </c>
      <c r="BW4703" s="61" t="s">
        <v>9522</v>
      </c>
    </row>
    <row r="4704" spans="51:75">
      <c r="AY4704" s="89" t="e">
        <f>VLOOKUP(C4704,#REF!, 2,FALSE)</f>
        <v>#REF!</v>
      </c>
      <c r="BM4704" s="61" t="s">
        <v>9524</v>
      </c>
      <c r="BN4704" s="61" t="s">
        <v>864</v>
      </c>
      <c r="BO4704" s="61" t="s">
        <v>6378</v>
      </c>
      <c r="BU4704" s="61" t="s">
        <v>9524</v>
      </c>
      <c r="BV4704" s="61" t="s">
        <v>864</v>
      </c>
      <c r="BW4704" s="61" t="s">
        <v>6378</v>
      </c>
    </row>
    <row r="4705" spans="51:75">
      <c r="AY4705" s="89" t="e">
        <f>VLOOKUP(C4705,#REF!, 2,FALSE)</f>
        <v>#REF!</v>
      </c>
      <c r="BM4705" s="61" t="s">
        <v>9525</v>
      </c>
      <c r="BN4705" s="61" t="s">
        <v>630</v>
      </c>
      <c r="BO4705" s="61" t="s">
        <v>772</v>
      </c>
      <c r="BU4705" s="61" t="s">
        <v>9525</v>
      </c>
      <c r="BV4705" s="61" t="s">
        <v>630</v>
      </c>
      <c r="BW4705" s="61" t="s">
        <v>772</v>
      </c>
    </row>
    <row r="4706" spans="51:75">
      <c r="AY4706" s="89" t="e">
        <f>VLOOKUP(C4706,#REF!, 2,FALSE)</f>
        <v>#REF!</v>
      </c>
      <c r="BM4706" s="61" t="s">
        <v>9526</v>
      </c>
      <c r="BN4706" s="61" t="s">
        <v>864</v>
      </c>
      <c r="BO4706" s="61" t="s">
        <v>9527</v>
      </c>
      <c r="BU4706" s="61" t="s">
        <v>9526</v>
      </c>
      <c r="BV4706" s="61" t="s">
        <v>864</v>
      </c>
      <c r="BW4706" s="61" t="s">
        <v>9527</v>
      </c>
    </row>
    <row r="4707" spans="51:75">
      <c r="AY4707" s="89" t="e">
        <f>VLOOKUP(C4707,#REF!, 2,FALSE)</f>
        <v>#REF!</v>
      </c>
      <c r="BM4707" s="61" t="s">
        <v>9529</v>
      </c>
      <c r="BN4707" s="61" t="s">
        <v>668</v>
      </c>
      <c r="BO4707" s="61" t="s">
        <v>9531</v>
      </c>
      <c r="BU4707" s="61" t="s">
        <v>9529</v>
      </c>
      <c r="BV4707" s="61" t="s">
        <v>668</v>
      </c>
      <c r="BW4707" s="61" t="s">
        <v>9531</v>
      </c>
    </row>
    <row r="4708" spans="51:75">
      <c r="AY4708" s="89" t="e">
        <f>VLOOKUP(C4708,#REF!, 2,FALSE)</f>
        <v>#REF!</v>
      </c>
      <c r="BM4708" s="61" t="s">
        <v>1683</v>
      </c>
      <c r="BN4708" s="61" t="s">
        <v>3254</v>
      </c>
      <c r="BO4708" s="61" t="s">
        <v>9532</v>
      </c>
      <c r="BU4708" s="61" t="s">
        <v>1683</v>
      </c>
      <c r="BV4708" s="61" t="s">
        <v>3254</v>
      </c>
      <c r="BW4708" s="61" t="s">
        <v>9532</v>
      </c>
    </row>
    <row r="4709" spans="51:75">
      <c r="AY4709" s="89" t="e">
        <f>VLOOKUP(C4709,#REF!, 2,FALSE)</f>
        <v>#REF!</v>
      </c>
      <c r="BM4709" s="61" t="s">
        <v>9534</v>
      </c>
      <c r="BN4709" s="61" t="s">
        <v>3204</v>
      </c>
      <c r="BO4709" s="61" t="s">
        <v>7810</v>
      </c>
      <c r="BU4709" s="61" t="s">
        <v>9534</v>
      </c>
      <c r="BV4709" s="61" t="s">
        <v>3204</v>
      </c>
      <c r="BW4709" s="61" t="s">
        <v>7810</v>
      </c>
    </row>
    <row r="4710" spans="51:75">
      <c r="AY4710" s="89" t="e">
        <f>VLOOKUP(C4710,#REF!, 2,FALSE)</f>
        <v>#REF!</v>
      </c>
      <c r="BM4710" s="61" t="s">
        <v>9535</v>
      </c>
      <c r="BN4710" s="61" t="s">
        <v>3007</v>
      </c>
      <c r="BO4710" s="61" t="s">
        <v>9536</v>
      </c>
      <c r="BU4710" s="61" t="s">
        <v>9535</v>
      </c>
      <c r="BV4710" s="61" t="s">
        <v>3007</v>
      </c>
      <c r="BW4710" s="61" t="s">
        <v>9536</v>
      </c>
    </row>
    <row r="4711" spans="51:75">
      <c r="AY4711" s="89" t="e">
        <f>VLOOKUP(C4711,#REF!, 2,FALSE)</f>
        <v>#REF!</v>
      </c>
      <c r="BM4711" s="61" t="s">
        <v>9537</v>
      </c>
      <c r="BN4711" s="61" t="s">
        <v>3204</v>
      </c>
      <c r="BO4711" s="61" t="s">
        <v>6549</v>
      </c>
      <c r="BU4711" s="61" t="s">
        <v>9537</v>
      </c>
      <c r="BV4711" s="61" t="s">
        <v>3204</v>
      </c>
      <c r="BW4711" s="61" t="s">
        <v>6549</v>
      </c>
    </row>
    <row r="4712" spans="51:75">
      <c r="AY4712" s="89" t="e">
        <f>VLOOKUP(C4712,#REF!, 2,FALSE)</f>
        <v>#REF!</v>
      </c>
      <c r="BM4712" s="61" t="s">
        <v>9538</v>
      </c>
      <c r="BN4712" s="61" t="s">
        <v>3204</v>
      </c>
      <c r="BO4712" s="61" t="s">
        <v>9539</v>
      </c>
      <c r="BU4712" s="61" t="s">
        <v>9538</v>
      </c>
      <c r="BV4712" s="61" t="s">
        <v>3204</v>
      </c>
      <c r="BW4712" s="61" t="s">
        <v>9539</v>
      </c>
    </row>
    <row r="4713" spans="51:75">
      <c r="AY4713" s="89" t="e">
        <f>VLOOKUP(C4713,#REF!, 2,FALSE)</f>
        <v>#REF!</v>
      </c>
      <c r="BM4713" s="61" t="s">
        <v>1684</v>
      </c>
      <c r="BN4713" s="61" t="s">
        <v>864</v>
      </c>
      <c r="BO4713" s="61" t="s">
        <v>8108</v>
      </c>
      <c r="BU4713" s="61" t="s">
        <v>1684</v>
      </c>
      <c r="BV4713" s="61" t="s">
        <v>864</v>
      </c>
      <c r="BW4713" s="61" t="s">
        <v>8108</v>
      </c>
    </row>
    <row r="4714" spans="51:75">
      <c r="AY4714" s="89" t="e">
        <f>VLOOKUP(C4714,#REF!, 2,FALSE)</f>
        <v>#REF!</v>
      </c>
      <c r="BM4714" s="61" t="s">
        <v>9540</v>
      </c>
      <c r="BN4714" s="61" t="s">
        <v>3254</v>
      </c>
      <c r="BO4714" s="61" t="s">
        <v>9541</v>
      </c>
      <c r="BU4714" s="61" t="s">
        <v>9540</v>
      </c>
      <c r="BV4714" s="61" t="s">
        <v>3254</v>
      </c>
      <c r="BW4714" s="61" t="s">
        <v>9541</v>
      </c>
    </row>
    <row r="4715" spans="51:75">
      <c r="AY4715" s="89" t="e">
        <f>VLOOKUP(C4715,#REF!, 2,FALSE)</f>
        <v>#REF!</v>
      </c>
      <c r="BM4715" s="61" t="s">
        <v>9542</v>
      </c>
      <c r="BN4715" s="61" t="s">
        <v>664</v>
      </c>
      <c r="BO4715" s="61" t="s">
        <v>9543</v>
      </c>
      <c r="BU4715" s="61" t="s">
        <v>9542</v>
      </c>
      <c r="BV4715" s="61" t="s">
        <v>664</v>
      </c>
      <c r="BW4715" s="61" t="s">
        <v>9543</v>
      </c>
    </row>
    <row r="4716" spans="51:75">
      <c r="AY4716" s="89" t="e">
        <f>VLOOKUP(C4716,#REF!, 2,FALSE)</f>
        <v>#REF!</v>
      </c>
      <c r="BM4716" s="61" t="s">
        <v>9544</v>
      </c>
      <c r="BN4716" s="61" t="s">
        <v>801</v>
      </c>
      <c r="BO4716" s="61" t="s">
        <v>9196</v>
      </c>
      <c r="BU4716" s="61" t="s">
        <v>9544</v>
      </c>
      <c r="BV4716" s="61" t="s">
        <v>801</v>
      </c>
      <c r="BW4716" s="61" t="s">
        <v>9196</v>
      </c>
    </row>
    <row r="4717" spans="51:75">
      <c r="AY4717" s="89" t="e">
        <f>VLOOKUP(C4717,#REF!, 2,FALSE)</f>
        <v>#REF!</v>
      </c>
      <c r="BM4717" s="61" t="s">
        <v>9545</v>
      </c>
      <c r="BN4717" s="61" t="s">
        <v>864</v>
      </c>
      <c r="BO4717" s="61" t="s">
        <v>3420</v>
      </c>
      <c r="BU4717" s="61" t="s">
        <v>9545</v>
      </c>
      <c r="BV4717" s="61" t="s">
        <v>864</v>
      </c>
      <c r="BW4717" s="61" t="s">
        <v>3420</v>
      </c>
    </row>
    <row r="4718" spans="51:75">
      <c r="AY4718" s="89" t="e">
        <f>VLOOKUP(C4718,#REF!, 2,FALSE)</f>
        <v>#REF!</v>
      </c>
      <c r="BM4718" s="61" t="s">
        <v>9546</v>
      </c>
      <c r="BN4718" s="61" t="s">
        <v>864</v>
      </c>
      <c r="BO4718" s="61" t="s">
        <v>4518</v>
      </c>
      <c r="BU4718" s="61" t="s">
        <v>9546</v>
      </c>
      <c r="BV4718" s="61" t="s">
        <v>864</v>
      </c>
      <c r="BW4718" s="61" t="s">
        <v>4518</v>
      </c>
    </row>
    <row r="4719" spans="51:75">
      <c r="AY4719" s="89" t="e">
        <f>VLOOKUP(C4719,#REF!, 2,FALSE)</f>
        <v>#REF!</v>
      </c>
      <c r="BM4719" s="61" t="s">
        <v>9547</v>
      </c>
      <c r="BN4719" s="61" t="s">
        <v>3007</v>
      </c>
      <c r="BO4719" s="61" t="s">
        <v>9549</v>
      </c>
      <c r="BU4719" s="61" t="s">
        <v>9547</v>
      </c>
      <c r="BV4719" s="61" t="s">
        <v>3007</v>
      </c>
      <c r="BW4719" s="61" t="s">
        <v>9549</v>
      </c>
    </row>
    <row r="4720" spans="51:75">
      <c r="AY4720" s="89" t="e">
        <f>VLOOKUP(C4720,#REF!, 2,FALSE)</f>
        <v>#REF!</v>
      </c>
      <c r="BM4720" s="61" t="s">
        <v>9550</v>
      </c>
      <c r="BN4720" s="61" t="s">
        <v>864</v>
      </c>
      <c r="BO4720" s="61" t="s">
        <v>9551</v>
      </c>
      <c r="BU4720" s="61" t="s">
        <v>9550</v>
      </c>
      <c r="BV4720" s="61" t="s">
        <v>864</v>
      </c>
      <c r="BW4720" s="61" t="s">
        <v>9551</v>
      </c>
    </row>
    <row r="4721" spans="51:75">
      <c r="AY4721" s="89" t="e">
        <f>VLOOKUP(C4721,#REF!, 2,FALSE)</f>
        <v>#REF!</v>
      </c>
      <c r="BM4721" s="61" t="s">
        <v>9552</v>
      </c>
      <c r="BN4721" s="61" t="s">
        <v>3047</v>
      </c>
      <c r="BO4721" s="61" t="s">
        <v>1786</v>
      </c>
      <c r="BU4721" s="61" t="s">
        <v>9552</v>
      </c>
      <c r="BV4721" s="61" t="s">
        <v>3047</v>
      </c>
      <c r="BW4721" s="61" t="s">
        <v>1786</v>
      </c>
    </row>
    <row r="4722" spans="51:75">
      <c r="AY4722" s="89" t="e">
        <f>VLOOKUP(C4722,#REF!, 2,FALSE)</f>
        <v>#REF!</v>
      </c>
      <c r="BM4722" s="61" t="s">
        <v>9553</v>
      </c>
      <c r="BN4722" s="61" t="s">
        <v>3204</v>
      </c>
      <c r="BO4722" s="61" t="s">
        <v>7628</v>
      </c>
      <c r="BU4722" s="61" t="s">
        <v>9553</v>
      </c>
      <c r="BV4722" s="61" t="s">
        <v>3204</v>
      </c>
      <c r="BW4722" s="61" t="s">
        <v>7628</v>
      </c>
    </row>
    <row r="4723" spans="51:75">
      <c r="AY4723" s="89" t="e">
        <f>VLOOKUP(C4723,#REF!, 2,FALSE)</f>
        <v>#REF!</v>
      </c>
      <c r="BM4723" s="61" t="s">
        <v>1685</v>
      </c>
      <c r="BN4723" s="61" t="s">
        <v>3007</v>
      </c>
      <c r="BO4723" s="61" t="s">
        <v>4574</v>
      </c>
      <c r="BU4723" s="61" t="s">
        <v>1685</v>
      </c>
      <c r="BV4723" s="61" t="s">
        <v>3007</v>
      </c>
      <c r="BW4723" s="61" t="s">
        <v>4574</v>
      </c>
    </row>
    <row r="4724" spans="51:75">
      <c r="AY4724" s="89" t="e">
        <f>VLOOKUP(C4724,#REF!, 2,FALSE)</f>
        <v>#REF!</v>
      </c>
      <c r="BM4724" s="61" t="s">
        <v>9554</v>
      </c>
      <c r="BN4724" s="61" t="s">
        <v>3004</v>
      </c>
      <c r="BO4724" s="61" t="s">
        <v>9555</v>
      </c>
      <c r="BU4724" s="61" t="s">
        <v>9554</v>
      </c>
      <c r="BV4724" s="61" t="s">
        <v>3004</v>
      </c>
      <c r="BW4724" s="61" t="s">
        <v>9555</v>
      </c>
    </row>
    <row r="4725" spans="51:75">
      <c r="AY4725" s="89" t="e">
        <f>VLOOKUP(C4725,#REF!, 2,FALSE)</f>
        <v>#REF!</v>
      </c>
      <c r="BM4725" s="61" t="s">
        <v>9556</v>
      </c>
      <c r="BN4725" s="61" t="s">
        <v>3204</v>
      </c>
      <c r="BO4725" s="61" t="s">
        <v>2985</v>
      </c>
      <c r="BU4725" s="61" t="s">
        <v>9556</v>
      </c>
      <c r="BV4725" s="61" t="s">
        <v>3204</v>
      </c>
      <c r="BW4725" s="61" t="s">
        <v>2985</v>
      </c>
    </row>
    <row r="4726" spans="51:75">
      <c r="AY4726" s="89" t="e">
        <f>VLOOKUP(C4726,#REF!, 2,FALSE)</f>
        <v>#REF!</v>
      </c>
      <c r="BM4726" s="61" t="s">
        <v>9557</v>
      </c>
      <c r="BN4726" s="61" t="s">
        <v>3004</v>
      </c>
      <c r="BO4726" s="61" t="s">
        <v>9558</v>
      </c>
      <c r="BU4726" s="61" t="s">
        <v>9557</v>
      </c>
      <c r="BV4726" s="61" t="s">
        <v>3004</v>
      </c>
      <c r="BW4726" s="61" t="s">
        <v>9558</v>
      </c>
    </row>
    <row r="4727" spans="51:75">
      <c r="AY4727" s="89" t="e">
        <f>VLOOKUP(C4727,#REF!, 2,FALSE)</f>
        <v>#REF!</v>
      </c>
      <c r="BM4727" s="61" t="s">
        <v>9559</v>
      </c>
      <c r="BN4727" s="61" t="s">
        <v>3254</v>
      </c>
      <c r="BO4727" s="61" t="s">
        <v>3528</v>
      </c>
      <c r="BU4727" s="61" t="s">
        <v>9559</v>
      </c>
      <c r="BV4727" s="61" t="s">
        <v>3254</v>
      </c>
      <c r="BW4727" s="61" t="s">
        <v>3528</v>
      </c>
    </row>
    <row r="4728" spans="51:75">
      <c r="AY4728" s="89" t="e">
        <f>VLOOKUP(C4728,#REF!, 2,FALSE)</f>
        <v>#REF!</v>
      </c>
      <c r="BM4728" s="61" t="s">
        <v>1686</v>
      </c>
      <c r="BN4728" s="61" t="s">
        <v>1141</v>
      </c>
      <c r="BO4728" s="61" t="s">
        <v>9560</v>
      </c>
      <c r="BU4728" s="61" t="s">
        <v>1686</v>
      </c>
      <c r="BV4728" s="61" t="s">
        <v>1141</v>
      </c>
      <c r="BW4728" s="61" t="s">
        <v>9560</v>
      </c>
    </row>
    <row r="4729" spans="51:75">
      <c r="AY4729" s="89" t="e">
        <f>VLOOKUP(C4729,#REF!, 2,FALSE)</f>
        <v>#REF!</v>
      </c>
      <c r="BM4729" s="61" t="s">
        <v>9561</v>
      </c>
      <c r="BN4729" s="61" t="s">
        <v>3004</v>
      </c>
      <c r="BO4729" s="61" t="s">
        <v>4893</v>
      </c>
      <c r="BU4729" s="61" t="s">
        <v>9561</v>
      </c>
      <c r="BV4729" s="61" t="s">
        <v>3004</v>
      </c>
      <c r="BW4729" s="61" t="s">
        <v>4893</v>
      </c>
    </row>
    <row r="4730" spans="51:75">
      <c r="AY4730" s="89" t="e">
        <f>VLOOKUP(C4730,#REF!, 2,FALSE)</f>
        <v>#REF!</v>
      </c>
      <c r="BM4730" s="61" t="s">
        <v>569</v>
      </c>
      <c r="BN4730" s="61" t="s">
        <v>3204</v>
      </c>
      <c r="BO4730" s="61" t="s">
        <v>1165</v>
      </c>
      <c r="BU4730" s="61" t="s">
        <v>569</v>
      </c>
      <c r="BV4730" s="61" t="s">
        <v>3204</v>
      </c>
      <c r="BW4730" s="61" t="s">
        <v>1165</v>
      </c>
    </row>
    <row r="4731" spans="51:75">
      <c r="AY4731" s="89" t="e">
        <f>VLOOKUP(C4731,#REF!, 2,FALSE)</f>
        <v>#REF!</v>
      </c>
      <c r="BM4731" s="61" t="s">
        <v>9563</v>
      </c>
      <c r="BN4731" s="61" t="s">
        <v>1344</v>
      </c>
      <c r="BO4731" s="61" t="s">
        <v>9564</v>
      </c>
      <c r="BU4731" s="61" t="s">
        <v>9563</v>
      </c>
      <c r="BV4731" s="61" t="s">
        <v>1344</v>
      </c>
      <c r="BW4731" s="61" t="s">
        <v>9564</v>
      </c>
    </row>
    <row r="4732" spans="51:75">
      <c r="AY4732" s="89" t="e">
        <f>VLOOKUP(C4732,#REF!, 2,FALSE)</f>
        <v>#REF!</v>
      </c>
      <c r="BM4732" s="61" t="s">
        <v>1687</v>
      </c>
      <c r="BN4732" s="61" t="s">
        <v>3254</v>
      </c>
      <c r="BO4732" s="61" t="s">
        <v>9565</v>
      </c>
      <c r="BU4732" s="61" t="s">
        <v>1687</v>
      </c>
      <c r="BV4732" s="61" t="s">
        <v>3254</v>
      </c>
      <c r="BW4732" s="61" t="s">
        <v>9565</v>
      </c>
    </row>
    <row r="4733" spans="51:75">
      <c r="AY4733" s="89" t="e">
        <f>VLOOKUP(C4733,#REF!, 2,FALSE)</f>
        <v>#REF!</v>
      </c>
      <c r="BM4733" s="61" t="s">
        <v>9566</v>
      </c>
      <c r="BN4733" s="61" t="s">
        <v>3007</v>
      </c>
      <c r="BO4733" s="61" t="s">
        <v>2985</v>
      </c>
      <c r="BU4733" s="61" t="s">
        <v>9566</v>
      </c>
      <c r="BV4733" s="61" t="s">
        <v>3007</v>
      </c>
      <c r="BW4733" s="61" t="s">
        <v>2985</v>
      </c>
    </row>
    <row r="4734" spans="51:75">
      <c r="AY4734" s="89" t="e">
        <f>VLOOKUP(C4734,#REF!, 2,FALSE)</f>
        <v>#REF!</v>
      </c>
      <c r="BM4734" s="61" t="s">
        <v>1696</v>
      </c>
      <c r="BN4734" s="61" t="s">
        <v>1344</v>
      </c>
      <c r="BO4734" s="61" t="s">
        <v>3454</v>
      </c>
      <c r="BU4734" s="61" t="s">
        <v>1696</v>
      </c>
      <c r="BV4734" s="61" t="s">
        <v>1344</v>
      </c>
      <c r="BW4734" s="61" t="s">
        <v>3454</v>
      </c>
    </row>
    <row r="4735" spans="51:75">
      <c r="AY4735" s="89" t="e">
        <f>VLOOKUP(C4735,#REF!, 2,FALSE)</f>
        <v>#REF!</v>
      </c>
      <c r="BM4735" s="61" t="s">
        <v>9567</v>
      </c>
      <c r="BN4735" s="61" t="s">
        <v>864</v>
      </c>
      <c r="BO4735" s="61" t="s">
        <v>3187</v>
      </c>
      <c r="BU4735" s="61" t="s">
        <v>9567</v>
      </c>
      <c r="BV4735" s="61" t="s">
        <v>864</v>
      </c>
      <c r="BW4735" s="61" t="s">
        <v>3187</v>
      </c>
    </row>
    <row r="4736" spans="51:75">
      <c r="AY4736" s="89" t="e">
        <f>VLOOKUP(C4736,#REF!, 2,FALSE)</f>
        <v>#REF!</v>
      </c>
      <c r="BM4736" s="61" t="s">
        <v>9568</v>
      </c>
      <c r="BN4736" s="61" t="s">
        <v>864</v>
      </c>
      <c r="BO4736" s="61" t="s">
        <v>4883</v>
      </c>
      <c r="BU4736" s="61" t="s">
        <v>9568</v>
      </c>
      <c r="BV4736" s="61" t="s">
        <v>864</v>
      </c>
      <c r="BW4736" s="61" t="s">
        <v>4883</v>
      </c>
    </row>
    <row r="4737" spans="51:75">
      <c r="AY4737" s="89" t="e">
        <f>VLOOKUP(C4737,#REF!, 2,FALSE)</f>
        <v>#REF!</v>
      </c>
      <c r="BM4737" s="61" t="s">
        <v>1697</v>
      </c>
      <c r="BN4737" s="61" t="s">
        <v>1344</v>
      </c>
      <c r="BO4737" s="61" t="s">
        <v>4753</v>
      </c>
      <c r="BU4737" s="61" t="s">
        <v>1697</v>
      </c>
      <c r="BV4737" s="61" t="s">
        <v>1344</v>
      </c>
      <c r="BW4737" s="61" t="s">
        <v>4753</v>
      </c>
    </row>
    <row r="4738" spans="51:75">
      <c r="AY4738" s="89" t="e">
        <f>VLOOKUP(C4738,#REF!, 2,FALSE)</f>
        <v>#REF!</v>
      </c>
      <c r="BM4738" s="61" t="s">
        <v>1698</v>
      </c>
      <c r="BN4738" s="61" t="s">
        <v>1344</v>
      </c>
      <c r="BO4738" s="61" t="s">
        <v>9308</v>
      </c>
      <c r="BU4738" s="61" t="s">
        <v>1698</v>
      </c>
      <c r="BV4738" s="61" t="s">
        <v>1344</v>
      </c>
      <c r="BW4738" s="61" t="s">
        <v>9308</v>
      </c>
    </row>
    <row r="4739" spans="51:75">
      <c r="AY4739" s="89" t="e">
        <f>VLOOKUP(C4739,#REF!, 2,FALSE)</f>
        <v>#REF!</v>
      </c>
      <c r="BM4739" s="61" t="s">
        <v>9569</v>
      </c>
      <c r="BN4739" s="61" t="s">
        <v>2985</v>
      </c>
      <c r="BO4739" s="61" t="s">
        <v>2985</v>
      </c>
      <c r="BU4739" s="61" t="s">
        <v>9569</v>
      </c>
      <c r="BV4739" s="61" t="s">
        <v>2985</v>
      </c>
      <c r="BW4739" s="61" t="s">
        <v>2985</v>
      </c>
    </row>
    <row r="4740" spans="51:75">
      <c r="AY4740" s="89" t="e">
        <f>VLOOKUP(C4740,#REF!, 2,FALSE)</f>
        <v>#REF!</v>
      </c>
      <c r="BM4740" s="61" t="s">
        <v>9570</v>
      </c>
      <c r="BN4740" s="61" t="s">
        <v>614</v>
      </c>
      <c r="BO4740" s="61" t="s">
        <v>9571</v>
      </c>
      <c r="BU4740" s="61" t="s">
        <v>9570</v>
      </c>
      <c r="BV4740" s="61" t="s">
        <v>614</v>
      </c>
      <c r="BW4740" s="61" t="s">
        <v>9571</v>
      </c>
    </row>
    <row r="4741" spans="51:75">
      <c r="AY4741" s="89" t="e">
        <f>VLOOKUP(C4741,#REF!, 2,FALSE)</f>
        <v>#REF!</v>
      </c>
      <c r="BM4741" s="61" t="s">
        <v>1699</v>
      </c>
      <c r="BN4741" s="61" t="s">
        <v>3204</v>
      </c>
      <c r="BO4741" s="61" t="s">
        <v>9572</v>
      </c>
      <c r="BU4741" s="61" t="s">
        <v>1699</v>
      </c>
      <c r="BV4741" s="61" t="s">
        <v>3204</v>
      </c>
      <c r="BW4741" s="61" t="s">
        <v>9572</v>
      </c>
    </row>
    <row r="4742" spans="51:75">
      <c r="AY4742" s="89" t="e">
        <f>VLOOKUP(C4742,#REF!, 2,FALSE)</f>
        <v>#REF!</v>
      </c>
      <c r="BM4742" s="61" t="s">
        <v>9573</v>
      </c>
      <c r="BN4742" s="61" t="s">
        <v>1693</v>
      </c>
      <c r="BO4742" s="61" t="s">
        <v>3187</v>
      </c>
      <c r="BU4742" s="61" t="s">
        <v>9573</v>
      </c>
      <c r="BV4742" s="61" t="s">
        <v>1693</v>
      </c>
      <c r="BW4742" s="61" t="s">
        <v>3187</v>
      </c>
    </row>
    <row r="4743" spans="51:75">
      <c r="AY4743" s="89" t="e">
        <f>VLOOKUP(C4743,#REF!, 2,FALSE)</f>
        <v>#REF!</v>
      </c>
      <c r="BM4743" s="61" t="s">
        <v>1700</v>
      </c>
      <c r="BN4743" s="61" t="s">
        <v>16990</v>
      </c>
      <c r="BO4743" s="61" t="s">
        <v>4685</v>
      </c>
      <c r="BU4743" s="61" t="s">
        <v>1700</v>
      </c>
      <c r="BV4743" s="61" t="s">
        <v>16990</v>
      </c>
      <c r="BW4743" s="61" t="s">
        <v>4685</v>
      </c>
    </row>
    <row r="4744" spans="51:75">
      <c r="AY4744" s="89" t="e">
        <f>VLOOKUP(C4744,#REF!, 2,FALSE)</f>
        <v>#REF!</v>
      </c>
      <c r="BM4744" s="61" t="s">
        <v>9574</v>
      </c>
      <c r="BN4744" s="61" t="s">
        <v>638</v>
      </c>
      <c r="BO4744" s="61" t="s">
        <v>9329</v>
      </c>
      <c r="BU4744" s="61" t="s">
        <v>9574</v>
      </c>
      <c r="BV4744" s="61" t="s">
        <v>638</v>
      </c>
      <c r="BW4744" s="61" t="s">
        <v>9329</v>
      </c>
    </row>
    <row r="4745" spans="51:75">
      <c r="AY4745" s="89" t="e">
        <f>VLOOKUP(C4745,#REF!, 2,FALSE)</f>
        <v>#REF!</v>
      </c>
      <c r="BM4745" s="61" t="s">
        <v>9576</v>
      </c>
      <c r="BN4745" s="61" t="s">
        <v>616</v>
      </c>
      <c r="BO4745" s="61" t="s">
        <v>9577</v>
      </c>
      <c r="BU4745" s="61" t="s">
        <v>9576</v>
      </c>
      <c r="BV4745" s="61" t="s">
        <v>616</v>
      </c>
      <c r="BW4745" s="61" t="s">
        <v>9577</v>
      </c>
    </row>
    <row r="4746" spans="51:75">
      <c r="AY4746" s="89" t="e">
        <f>VLOOKUP(C4746,#REF!, 2,FALSE)</f>
        <v>#REF!</v>
      </c>
      <c r="BM4746" s="61" t="s">
        <v>9578</v>
      </c>
      <c r="BN4746" s="61" t="s">
        <v>615</v>
      </c>
      <c r="BO4746" s="61" t="s">
        <v>3539</v>
      </c>
      <c r="BU4746" s="61" t="s">
        <v>9578</v>
      </c>
      <c r="BV4746" s="61" t="s">
        <v>615</v>
      </c>
      <c r="BW4746" s="61" t="s">
        <v>3539</v>
      </c>
    </row>
    <row r="4747" spans="51:75">
      <c r="AY4747" s="89" t="e">
        <f>VLOOKUP(C4747,#REF!, 2,FALSE)</f>
        <v>#REF!</v>
      </c>
      <c r="BM4747" s="61" t="s">
        <v>1701</v>
      </c>
      <c r="BN4747" s="61" t="s">
        <v>799</v>
      </c>
      <c r="BO4747" s="61" t="s">
        <v>9579</v>
      </c>
      <c r="BU4747" s="61" t="s">
        <v>1701</v>
      </c>
      <c r="BV4747" s="61" t="s">
        <v>799</v>
      </c>
      <c r="BW4747" s="61" t="s">
        <v>9579</v>
      </c>
    </row>
    <row r="4748" spans="51:75">
      <c r="AY4748" s="89" t="e">
        <f>VLOOKUP(C4748,#REF!, 2,FALSE)</f>
        <v>#REF!</v>
      </c>
      <c r="BM4748" s="61" t="s">
        <v>9580</v>
      </c>
      <c r="BN4748" s="61" t="s">
        <v>864</v>
      </c>
      <c r="BO4748" s="61" t="s">
        <v>2985</v>
      </c>
      <c r="BU4748" s="61" t="s">
        <v>9580</v>
      </c>
      <c r="BV4748" s="61" t="s">
        <v>864</v>
      </c>
      <c r="BW4748" s="61" t="s">
        <v>2985</v>
      </c>
    </row>
    <row r="4749" spans="51:75">
      <c r="AY4749" s="89" t="e">
        <f>VLOOKUP(C4749,#REF!, 2,FALSE)</f>
        <v>#REF!</v>
      </c>
      <c r="BM4749" s="61" t="s">
        <v>9581</v>
      </c>
      <c r="BN4749" s="61" t="s">
        <v>864</v>
      </c>
      <c r="BO4749" s="61" t="s">
        <v>9582</v>
      </c>
      <c r="BU4749" s="61" t="s">
        <v>9581</v>
      </c>
      <c r="BV4749" s="61" t="s">
        <v>864</v>
      </c>
      <c r="BW4749" s="61" t="s">
        <v>9582</v>
      </c>
    </row>
    <row r="4750" spans="51:75">
      <c r="AY4750" s="89" t="e">
        <f>VLOOKUP(C4750,#REF!, 2,FALSE)</f>
        <v>#REF!</v>
      </c>
      <c r="BM4750" s="61" t="s">
        <v>9583</v>
      </c>
      <c r="BN4750" s="61" t="s">
        <v>864</v>
      </c>
      <c r="BO4750" s="61" t="s">
        <v>5913</v>
      </c>
      <c r="BU4750" s="61" t="s">
        <v>9583</v>
      </c>
      <c r="BV4750" s="61" t="s">
        <v>864</v>
      </c>
      <c r="BW4750" s="61" t="s">
        <v>5913</v>
      </c>
    </row>
    <row r="4751" spans="51:75">
      <c r="AY4751" s="89" t="e">
        <f>VLOOKUP(C4751,#REF!, 2,FALSE)</f>
        <v>#REF!</v>
      </c>
      <c r="BM4751" s="61" t="s">
        <v>9584</v>
      </c>
      <c r="BN4751" s="61" t="s">
        <v>864</v>
      </c>
      <c r="BO4751" s="61" t="s">
        <v>8005</v>
      </c>
      <c r="BU4751" s="61" t="s">
        <v>9584</v>
      </c>
      <c r="BV4751" s="61" t="s">
        <v>864</v>
      </c>
      <c r="BW4751" s="61" t="s">
        <v>8005</v>
      </c>
    </row>
    <row r="4752" spans="51:75">
      <c r="AY4752" s="89" t="e">
        <f>VLOOKUP(C4752,#REF!, 2,FALSE)</f>
        <v>#REF!</v>
      </c>
      <c r="BM4752" s="61" t="s">
        <v>9585</v>
      </c>
      <c r="BN4752" s="61" t="s">
        <v>2981</v>
      </c>
      <c r="BO4752" s="61" t="s">
        <v>9586</v>
      </c>
      <c r="BU4752" s="61" t="s">
        <v>9585</v>
      </c>
      <c r="BV4752" s="61" t="s">
        <v>2981</v>
      </c>
      <c r="BW4752" s="61" t="s">
        <v>9586</v>
      </c>
    </row>
    <row r="4753" spans="51:75">
      <c r="AY4753" s="89" t="e">
        <f>VLOOKUP(C4753,#REF!, 2,FALSE)</f>
        <v>#REF!</v>
      </c>
      <c r="BM4753" s="61" t="s">
        <v>9587</v>
      </c>
      <c r="BN4753" s="61" t="s">
        <v>773</v>
      </c>
      <c r="BO4753" s="61" t="s">
        <v>8109</v>
      </c>
      <c r="BU4753" s="61" t="s">
        <v>9587</v>
      </c>
      <c r="BV4753" s="61" t="s">
        <v>773</v>
      </c>
      <c r="BW4753" s="61" t="s">
        <v>8109</v>
      </c>
    </row>
    <row r="4754" spans="51:75">
      <c r="AY4754" s="89" t="e">
        <f>VLOOKUP(C4754,#REF!, 2,FALSE)</f>
        <v>#REF!</v>
      </c>
      <c r="BM4754" s="61" t="s">
        <v>9588</v>
      </c>
      <c r="BN4754" s="61" t="s">
        <v>663</v>
      </c>
      <c r="BO4754" s="61" t="s">
        <v>9589</v>
      </c>
      <c r="BU4754" s="61" t="s">
        <v>9588</v>
      </c>
      <c r="BV4754" s="61" t="s">
        <v>663</v>
      </c>
      <c r="BW4754" s="61" t="s">
        <v>9589</v>
      </c>
    </row>
    <row r="4755" spans="51:75">
      <c r="AY4755" s="89" t="e">
        <f>VLOOKUP(C4755,#REF!, 2,FALSE)</f>
        <v>#REF!</v>
      </c>
      <c r="BM4755" s="61" t="s">
        <v>9590</v>
      </c>
      <c r="BN4755" s="61" t="s">
        <v>2985</v>
      </c>
      <c r="BO4755" s="61" t="s">
        <v>2985</v>
      </c>
      <c r="BU4755" s="61" t="s">
        <v>9590</v>
      </c>
      <c r="BV4755" s="61" t="s">
        <v>2985</v>
      </c>
      <c r="BW4755" s="61" t="s">
        <v>2985</v>
      </c>
    </row>
    <row r="4756" spans="51:75">
      <c r="AY4756" s="89" t="e">
        <f>VLOOKUP(C4756,#REF!, 2,FALSE)</f>
        <v>#REF!</v>
      </c>
      <c r="BM4756" s="61" t="s">
        <v>9591</v>
      </c>
      <c r="BN4756" s="61" t="s">
        <v>3085</v>
      </c>
      <c r="BO4756" s="61" t="s">
        <v>4297</v>
      </c>
      <c r="BU4756" s="61" t="s">
        <v>9591</v>
      </c>
      <c r="BV4756" s="61" t="s">
        <v>3085</v>
      </c>
      <c r="BW4756" s="61" t="s">
        <v>4297</v>
      </c>
    </row>
    <row r="4757" spans="51:75">
      <c r="AY4757" s="89" t="e">
        <f>VLOOKUP(C4757,#REF!, 2,FALSE)</f>
        <v>#REF!</v>
      </c>
      <c r="BM4757" s="61" t="s">
        <v>9592</v>
      </c>
      <c r="BN4757" s="61" t="s">
        <v>1344</v>
      </c>
      <c r="BO4757" s="61" t="s">
        <v>772</v>
      </c>
      <c r="BU4757" s="61" t="s">
        <v>9592</v>
      </c>
      <c r="BV4757" s="61" t="s">
        <v>1344</v>
      </c>
      <c r="BW4757" s="61" t="s">
        <v>772</v>
      </c>
    </row>
    <row r="4758" spans="51:75">
      <c r="AY4758" s="89" t="e">
        <f>VLOOKUP(C4758,#REF!, 2,FALSE)</f>
        <v>#REF!</v>
      </c>
      <c r="BM4758" s="61" t="s">
        <v>9593</v>
      </c>
      <c r="BN4758" s="61" t="s">
        <v>3007</v>
      </c>
      <c r="BO4758" s="61" t="s">
        <v>2999</v>
      </c>
      <c r="BU4758" s="61" t="s">
        <v>9593</v>
      </c>
      <c r="BV4758" s="61" t="s">
        <v>3007</v>
      </c>
      <c r="BW4758" s="61" t="s">
        <v>2999</v>
      </c>
    </row>
    <row r="4759" spans="51:75">
      <c r="AY4759" s="89" t="e">
        <f>VLOOKUP(C4759,#REF!, 2,FALSE)</f>
        <v>#REF!</v>
      </c>
      <c r="BM4759" s="61" t="s">
        <v>9594</v>
      </c>
      <c r="BN4759" s="61" t="s">
        <v>1072</v>
      </c>
      <c r="BO4759" s="61" t="s">
        <v>8594</v>
      </c>
      <c r="BU4759" s="61" t="s">
        <v>9594</v>
      </c>
      <c r="BV4759" s="61" t="s">
        <v>1072</v>
      </c>
      <c r="BW4759" s="61" t="s">
        <v>8594</v>
      </c>
    </row>
    <row r="4760" spans="51:75">
      <c r="AY4760" s="89" t="e">
        <f>VLOOKUP(C4760,#REF!, 2,FALSE)</f>
        <v>#REF!</v>
      </c>
      <c r="BM4760" s="61" t="s">
        <v>9595</v>
      </c>
      <c r="BN4760" s="61" t="s">
        <v>671</v>
      </c>
      <c r="BO4760" s="61" t="s">
        <v>6529</v>
      </c>
      <c r="BU4760" s="61" t="s">
        <v>9595</v>
      </c>
      <c r="BV4760" s="61" t="s">
        <v>671</v>
      </c>
      <c r="BW4760" s="61" t="s">
        <v>6529</v>
      </c>
    </row>
    <row r="4761" spans="51:75">
      <c r="AY4761" s="89" t="e">
        <f>VLOOKUP(C4761,#REF!, 2,FALSE)</f>
        <v>#REF!</v>
      </c>
      <c r="BM4761" s="61" t="s">
        <v>9597</v>
      </c>
      <c r="BN4761" s="61" t="s">
        <v>3254</v>
      </c>
      <c r="BO4761" s="61" t="s">
        <v>640</v>
      </c>
      <c r="BU4761" s="61" t="s">
        <v>9597</v>
      </c>
      <c r="BV4761" s="61" t="s">
        <v>3254</v>
      </c>
      <c r="BW4761" s="61" t="s">
        <v>640</v>
      </c>
    </row>
    <row r="4762" spans="51:75">
      <c r="AY4762" s="89" t="e">
        <f>VLOOKUP(C4762,#REF!, 2,FALSE)</f>
        <v>#REF!</v>
      </c>
      <c r="BM4762" s="61" t="s">
        <v>9598</v>
      </c>
      <c r="BN4762" s="61" t="s">
        <v>1344</v>
      </c>
      <c r="BO4762" s="61" t="s">
        <v>2985</v>
      </c>
      <c r="BU4762" s="61" t="s">
        <v>9598</v>
      </c>
      <c r="BV4762" s="61" t="s">
        <v>1344</v>
      </c>
      <c r="BW4762" s="61" t="s">
        <v>2985</v>
      </c>
    </row>
    <row r="4763" spans="51:75">
      <c r="AY4763" s="89" t="e">
        <f>VLOOKUP(C4763,#REF!, 2,FALSE)</f>
        <v>#REF!</v>
      </c>
      <c r="BM4763" s="61" t="s">
        <v>9599</v>
      </c>
      <c r="BN4763" s="61" t="s">
        <v>3047</v>
      </c>
      <c r="BO4763" s="61" t="s">
        <v>9600</v>
      </c>
      <c r="BU4763" s="61" t="s">
        <v>9599</v>
      </c>
      <c r="BV4763" s="61" t="s">
        <v>3047</v>
      </c>
      <c r="BW4763" s="61" t="s">
        <v>9600</v>
      </c>
    </row>
    <row r="4764" spans="51:75">
      <c r="AY4764" s="89" t="e">
        <f>VLOOKUP(C4764,#REF!, 2,FALSE)</f>
        <v>#REF!</v>
      </c>
      <c r="BM4764" s="61" t="s">
        <v>9601</v>
      </c>
      <c r="BN4764" s="61" t="s">
        <v>733</v>
      </c>
      <c r="BO4764" s="61" t="s">
        <v>7567</v>
      </c>
      <c r="BU4764" s="61" t="s">
        <v>9601</v>
      </c>
      <c r="BV4764" s="61" t="s">
        <v>733</v>
      </c>
      <c r="BW4764" s="61" t="s">
        <v>7567</v>
      </c>
    </row>
    <row r="4765" spans="51:75">
      <c r="AY4765" s="89" t="e">
        <f>VLOOKUP(C4765,#REF!, 2,FALSE)</f>
        <v>#REF!</v>
      </c>
      <c r="BM4765" s="61" t="s">
        <v>9602</v>
      </c>
      <c r="BN4765" s="61" t="s">
        <v>3204</v>
      </c>
      <c r="BO4765" s="61" t="s">
        <v>9603</v>
      </c>
      <c r="BU4765" s="61" t="s">
        <v>9602</v>
      </c>
      <c r="BV4765" s="61" t="s">
        <v>3204</v>
      </c>
      <c r="BW4765" s="61" t="s">
        <v>9603</v>
      </c>
    </row>
    <row r="4766" spans="51:75">
      <c r="AY4766" s="89" t="e">
        <f>VLOOKUP(C4766,#REF!, 2,FALSE)</f>
        <v>#REF!</v>
      </c>
      <c r="BM4766" s="61" t="s">
        <v>9604</v>
      </c>
      <c r="BN4766" s="61" t="s">
        <v>864</v>
      </c>
      <c r="BO4766" s="61" t="s">
        <v>9240</v>
      </c>
      <c r="BU4766" s="61" t="s">
        <v>9604</v>
      </c>
      <c r="BV4766" s="61" t="s">
        <v>864</v>
      </c>
      <c r="BW4766" s="61" t="s">
        <v>9240</v>
      </c>
    </row>
    <row r="4767" spans="51:75">
      <c r="AY4767" s="89" t="e">
        <f>VLOOKUP(C4767,#REF!, 2,FALSE)</f>
        <v>#REF!</v>
      </c>
      <c r="BM4767" s="61" t="s">
        <v>9605</v>
      </c>
      <c r="BN4767" s="61" t="s">
        <v>864</v>
      </c>
      <c r="BO4767" s="61" t="s">
        <v>3795</v>
      </c>
      <c r="BU4767" s="61" t="s">
        <v>9605</v>
      </c>
      <c r="BV4767" s="61" t="s">
        <v>864</v>
      </c>
      <c r="BW4767" s="61" t="s">
        <v>3795</v>
      </c>
    </row>
    <row r="4768" spans="51:75">
      <c r="AY4768" s="89" t="e">
        <f>VLOOKUP(C4768,#REF!, 2,FALSE)</f>
        <v>#REF!</v>
      </c>
      <c r="BM4768" s="61" t="s">
        <v>1702</v>
      </c>
      <c r="BN4768" s="61" t="s">
        <v>615</v>
      </c>
      <c r="BO4768" s="61" t="s">
        <v>2985</v>
      </c>
      <c r="BU4768" s="61" t="s">
        <v>1702</v>
      </c>
      <c r="BV4768" s="61" t="s">
        <v>615</v>
      </c>
      <c r="BW4768" s="61" t="s">
        <v>2985</v>
      </c>
    </row>
    <row r="4769" spans="51:75">
      <c r="AY4769" s="89" t="e">
        <f>VLOOKUP(C4769,#REF!, 2,FALSE)</f>
        <v>#REF!</v>
      </c>
      <c r="BM4769" s="61" t="s">
        <v>1703</v>
      </c>
      <c r="BN4769" s="61" t="s">
        <v>854</v>
      </c>
      <c r="BO4769" s="61" t="s">
        <v>9606</v>
      </c>
      <c r="BU4769" s="61" t="s">
        <v>1703</v>
      </c>
      <c r="BV4769" s="61" t="s">
        <v>854</v>
      </c>
      <c r="BW4769" s="61" t="s">
        <v>9606</v>
      </c>
    </row>
    <row r="4770" spans="51:75">
      <c r="AY4770" s="89" t="e">
        <f>VLOOKUP(C4770,#REF!, 2,FALSE)</f>
        <v>#REF!</v>
      </c>
      <c r="BM4770" s="61" t="s">
        <v>9607</v>
      </c>
      <c r="BN4770" s="61" t="s">
        <v>773</v>
      </c>
      <c r="BO4770" s="61" t="s">
        <v>6890</v>
      </c>
      <c r="BU4770" s="61" t="s">
        <v>9607</v>
      </c>
      <c r="BV4770" s="61" t="s">
        <v>773</v>
      </c>
      <c r="BW4770" s="61" t="s">
        <v>6890</v>
      </c>
    </row>
    <row r="4771" spans="51:75">
      <c r="AY4771" s="89" t="e">
        <f>VLOOKUP(C4771,#REF!, 2,FALSE)</f>
        <v>#REF!</v>
      </c>
      <c r="BM4771" s="61" t="s">
        <v>9610</v>
      </c>
      <c r="BN4771" s="61" t="s">
        <v>942</v>
      </c>
      <c r="BO4771" s="61" t="s">
        <v>1691</v>
      </c>
      <c r="BU4771" s="61" t="s">
        <v>9610</v>
      </c>
      <c r="BV4771" s="61" t="s">
        <v>942</v>
      </c>
      <c r="BW4771" s="61" t="s">
        <v>1691</v>
      </c>
    </row>
    <row r="4772" spans="51:75">
      <c r="AY4772" s="89" t="e">
        <f>VLOOKUP(C4772,#REF!, 2,FALSE)</f>
        <v>#REF!</v>
      </c>
      <c r="BM4772" s="61" t="s">
        <v>9611</v>
      </c>
      <c r="BN4772" s="61" t="s">
        <v>942</v>
      </c>
      <c r="BO4772" s="61" t="s">
        <v>1607</v>
      </c>
      <c r="BU4772" s="61" t="s">
        <v>9611</v>
      </c>
      <c r="BV4772" s="61" t="s">
        <v>942</v>
      </c>
      <c r="BW4772" s="61" t="s">
        <v>1607</v>
      </c>
    </row>
    <row r="4773" spans="51:75">
      <c r="AY4773" s="89" t="e">
        <f>VLOOKUP(C4773,#REF!, 2,FALSE)</f>
        <v>#REF!</v>
      </c>
      <c r="BM4773" s="61" t="s">
        <v>9612</v>
      </c>
      <c r="BN4773" s="61" t="s">
        <v>3254</v>
      </c>
      <c r="BO4773" s="61" t="s">
        <v>9613</v>
      </c>
      <c r="BU4773" s="61" t="s">
        <v>9612</v>
      </c>
      <c r="BV4773" s="61" t="s">
        <v>3254</v>
      </c>
      <c r="BW4773" s="61" t="s">
        <v>9613</v>
      </c>
    </row>
    <row r="4774" spans="51:75">
      <c r="AY4774" s="89" t="e">
        <f>VLOOKUP(C4774,#REF!, 2,FALSE)</f>
        <v>#REF!</v>
      </c>
      <c r="BM4774" s="61" t="s">
        <v>9614</v>
      </c>
      <c r="BN4774" s="61" t="s">
        <v>925</v>
      </c>
      <c r="BO4774" s="61" t="s">
        <v>9615</v>
      </c>
      <c r="BU4774" s="61" t="s">
        <v>9614</v>
      </c>
      <c r="BV4774" s="61" t="s">
        <v>925</v>
      </c>
      <c r="BW4774" s="61" t="s">
        <v>9615</v>
      </c>
    </row>
    <row r="4775" spans="51:75">
      <c r="AY4775" s="89" t="e">
        <f>VLOOKUP(C4775,#REF!, 2,FALSE)</f>
        <v>#REF!</v>
      </c>
      <c r="BM4775" s="61" t="s">
        <v>9616</v>
      </c>
      <c r="BN4775" s="61" t="s">
        <v>1344</v>
      </c>
      <c r="BO4775" s="61" t="s">
        <v>9617</v>
      </c>
      <c r="BU4775" s="61" t="s">
        <v>9616</v>
      </c>
      <c r="BV4775" s="61" t="s">
        <v>1344</v>
      </c>
      <c r="BW4775" s="61" t="s">
        <v>9617</v>
      </c>
    </row>
    <row r="4776" spans="51:75">
      <c r="AY4776" s="89" t="e">
        <f>VLOOKUP(C4776,#REF!, 2,FALSE)</f>
        <v>#REF!</v>
      </c>
      <c r="BM4776" s="61" t="s">
        <v>9618</v>
      </c>
      <c r="BN4776" s="61" t="s">
        <v>789</v>
      </c>
      <c r="BO4776" s="61" t="s">
        <v>9619</v>
      </c>
      <c r="BU4776" s="61" t="s">
        <v>9618</v>
      </c>
      <c r="BV4776" s="61" t="s">
        <v>789</v>
      </c>
      <c r="BW4776" s="61" t="s">
        <v>9619</v>
      </c>
    </row>
    <row r="4777" spans="51:75">
      <c r="AY4777" s="89" t="e">
        <f>VLOOKUP(C4777,#REF!, 2,FALSE)</f>
        <v>#REF!</v>
      </c>
      <c r="BM4777" s="61" t="s">
        <v>9620</v>
      </c>
      <c r="BN4777" s="61" t="s">
        <v>3254</v>
      </c>
      <c r="BO4777" s="61" t="s">
        <v>9621</v>
      </c>
      <c r="BU4777" s="61" t="s">
        <v>9620</v>
      </c>
      <c r="BV4777" s="61" t="s">
        <v>3254</v>
      </c>
      <c r="BW4777" s="61" t="s">
        <v>9621</v>
      </c>
    </row>
    <row r="4778" spans="51:75">
      <c r="AY4778" s="89" t="e">
        <f>VLOOKUP(C4778,#REF!, 2,FALSE)</f>
        <v>#REF!</v>
      </c>
      <c r="BM4778" s="61" t="s">
        <v>9622</v>
      </c>
      <c r="BN4778" s="61" t="s">
        <v>3204</v>
      </c>
      <c r="BO4778" s="61" t="s">
        <v>6128</v>
      </c>
      <c r="BU4778" s="61" t="s">
        <v>9622</v>
      </c>
      <c r="BV4778" s="61" t="s">
        <v>3204</v>
      </c>
      <c r="BW4778" s="61" t="s">
        <v>6128</v>
      </c>
    </row>
    <row r="4779" spans="51:75">
      <c r="AY4779" s="89" t="e">
        <f>VLOOKUP(C4779,#REF!, 2,FALSE)</f>
        <v>#REF!</v>
      </c>
      <c r="BM4779" s="61" t="s">
        <v>9624</v>
      </c>
      <c r="BN4779" s="61" t="s">
        <v>801</v>
      </c>
      <c r="BO4779" s="61" t="s">
        <v>7330</v>
      </c>
      <c r="BU4779" s="61" t="s">
        <v>9624</v>
      </c>
      <c r="BV4779" s="61" t="s">
        <v>801</v>
      </c>
      <c r="BW4779" s="61" t="s">
        <v>7330</v>
      </c>
    </row>
    <row r="4780" spans="51:75">
      <c r="AY4780" s="89" t="e">
        <f>VLOOKUP(C4780,#REF!, 2,FALSE)</f>
        <v>#REF!</v>
      </c>
      <c r="BM4780" s="61" t="s">
        <v>1704</v>
      </c>
      <c r="BN4780" s="61" t="s">
        <v>854</v>
      </c>
      <c r="BO4780" s="61" t="s">
        <v>1289</v>
      </c>
      <c r="BU4780" s="61" t="s">
        <v>1704</v>
      </c>
      <c r="BV4780" s="61" t="s">
        <v>854</v>
      </c>
      <c r="BW4780" s="61" t="s">
        <v>1289</v>
      </c>
    </row>
    <row r="4781" spans="51:75">
      <c r="AY4781" s="89" t="e">
        <f>VLOOKUP(C4781,#REF!, 2,FALSE)</f>
        <v>#REF!</v>
      </c>
      <c r="BM4781" s="61" t="s">
        <v>9626</v>
      </c>
      <c r="BN4781" s="61" t="s">
        <v>864</v>
      </c>
      <c r="BO4781" s="61" t="s">
        <v>9627</v>
      </c>
      <c r="BU4781" s="61" t="s">
        <v>9626</v>
      </c>
      <c r="BV4781" s="61" t="s">
        <v>864</v>
      </c>
      <c r="BW4781" s="61" t="s">
        <v>9627</v>
      </c>
    </row>
    <row r="4782" spans="51:75">
      <c r="AY4782" s="89" t="e">
        <f>VLOOKUP(C4782,#REF!, 2,FALSE)</f>
        <v>#REF!</v>
      </c>
      <c r="BM4782" s="61" t="s">
        <v>9628</v>
      </c>
      <c r="BN4782" s="61" t="s">
        <v>805</v>
      </c>
      <c r="BO4782" s="61" t="s">
        <v>9629</v>
      </c>
      <c r="BU4782" s="61" t="s">
        <v>9628</v>
      </c>
      <c r="BV4782" s="61" t="s">
        <v>805</v>
      </c>
      <c r="BW4782" s="61" t="s">
        <v>9629</v>
      </c>
    </row>
    <row r="4783" spans="51:75">
      <c r="AY4783" s="89" t="e">
        <f>VLOOKUP(C4783,#REF!, 2,FALSE)</f>
        <v>#REF!</v>
      </c>
      <c r="BM4783" s="61" t="s">
        <v>1705</v>
      </c>
      <c r="BN4783" s="61" t="s">
        <v>3204</v>
      </c>
      <c r="BO4783" s="61" t="s">
        <v>2354</v>
      </c>
      <c r="BU4783" s="61" t="s">
        <v>1705</v>
      </c>
      <c r="BV4783" s="61" t="s">
        <v>3204</v>
      </c>
      <c r="BW4783" s="61" t="s">
        <v>2354</v>
      </c>
    </row>
    <row r="4784" spans="51:75">
      <c r="AY4784" s="89" t="e">
        <f>VLOOKUP(C4784,#REF!, 2,FALSE)</f>
        <v>#REF!</v>
      </c>
      <c r="BM4784" s="61" t="s">
        <v>9630</v>
      </c>
      <c r="BN4784" s="61" t="s">
        <v>665</v>
      </c>
      <c r="BO4784" s="61" t="s">
        <v>9631</v>
      </c>
      <c r="BU4784" s="61" t="s">
        <v>9630</v>
      </c>
      <c r="BV4784" s="61" t="s">
        <v>665</v>
      </c>
      <c r="BW4784" s="61" t="s">
        <v>9631</v>
      </c>
    </row>
    <row r="4785" spans="51:75">
      <c r="AY4785" s="89" t="e">
        <f>VLOOKUP(C4785,#REF!, 2,FALSE)</f>
        <v>#REF!</v>
      </c>
      <c r="BM4785" s="61" t="s">
        <v>9632</v>
      </c>
      <c r="BN4785" s="61" t="s">
        <v>854</v>
      </c>
      <c r="BO4785" s="61" t="s">
        <v>9623</v>
      </c>
      <c r="BU4785" s="61" t="s">
        <v>9632</v>
      </c>
      <c r="BV4785" s="61" t="s">
        <v>854</v>
      </c>
      <c r="BW4785" s="61" t="s">
        <v>9623</v>
      </c>
    </row>
    <row r="4786" spans="51:75">
      <c r="AY4786" s="89" t="e">
        <f>VLOOKUP(C4786,#REF!, 2,FALSE)</f>
        <v>#REF!</v>
      </c>
      <c r="BM4786" s="61" t="s">
        <v>9633</v>
      </c>
      <c r="BN4786" s="61" t="s">
        <v>864</v>
      </c>
      <c r="BO4786" s="61" t="s">
        <v>9634</v>
      </c>
      <c r="BU4786" s="61" t="s">
        <v>9633</v>
      </c>
      <c r="BV4786" s="61" t="s">
        <v>864</v>
      </c>
      <c r="BW4786" s="61" t="s">
        <v>9634</v>
      </c>
    </row>
    <row r="4787" spans="51:75">
      <c r="AY4787" s="89" t="e">
        <f>VLOOKUP(C4787,#REF!, 2,FALSE)</f>
        <v>#REF!</v>
      </c>
      <c r="BM4787" s="61" t="s">
        <v>9635</v>
      </c>
      <c r="BN4787" s="61" t="s">
        <v>3047</v>
      </c>
      <c r="BO4787" s="61" t="s">
        <v>9636</v>
      </c>
      <c r="BU4787" s="61" t="s">
        <v>9635</v>
      </c>
      <c r="BV4787" s="61" t="s">
        <v>3047</v>
      </c>
      <c r="BW4787" s="61" t="s">
        <v>9636</v>
      </c>
    </row>
    <row r="4788" spans="51:75">
      <c r="AY4788" s="89" t="e">
        <f>VLOOKUP(C4788,#REF!, 2,FALSE)</f>
        <v>#REF!</v>
      </c>
      <c r="BM4788" s="61" t="s">
        <v>9637</v>
      </c>
      <c r="BN4788" s="61" t="s">
        <v>3204</v>
      </c>
      <c r="BO4788" s="61" t="s">
        <v>9638</v>
      </c>
      <c r="BU4788" s="61" t="s">
        <v>9637</v>
      </c>
      <c r="BV4788" s="61" t="s">
        <v>3204</v>
      </c>
      <c r="BW4788" s="61" t="s">
        <v>9638</v>
      </c>
    </row>
    <row r="4789" spans="51:75">
      <c r="AY4789" s="89" t="e">
        <f>VLOOKUP(C4789,#REF!, 2,FALSE)</f>
        <v>#REF!</v>
      </c>
      <c r="BM4789" s="61" t="s">
        <v>1706</v>
      </c>
      <c r="BN4789" s="61" t="s">
        <v>721</v>
      </c>
      <c r="BO4789" s="61" t="s">
        <v>3394</v>
      </c>
      <c r="BU4789" s="61" t="s">
        <v>1706</v>
      </c>
      <c r="BV4789" s="61" t="s">
        <v>721</v>
      </c>
      <c r="BW4789" s="61" t="s">
        <v>3394</v>
      </c>
    </row>
    <row r="4790" spans="51:75">
      <c r="AY4790" s="89" t="e">
        <f>VLOOKUP(C4790,#REF!, 2,FALSE)</f>
        <v>#REF!</v>
      </c>
      <c r="BM4790" s="61" t="s">
        <v>9639</v>
      </c>
      <c r="BN4790" s="61" t="s">
        <v>3204</v>
      </c>
      <c r="BO4790" s="61" t="s">
        <v>9640</v>
      </c>
      <c r="BU4790" s="61" t="s">
        <v>9639</v>
      </c>
      <c r="BV4790" s="61" t="s">
        <v>3204</v>
      </c>
      <c r="BW4790" s="61" t="s">
        <v>9640</v>
      </c>
    </row>
    <row r="4791" spans="51:75">
      <c r="AY4791" s="89" t="e">
        <f>VLOOKUP(C4791,#REF!, 2,FALSE)</f>
        <v>#REF!</v>
      </c>
      <c r="BM4791" s="61" t="s">
        <v>1707</v>
      </c>
      <c r="BN4791" s="61" t="s">
        <v>2985</v>
      </c>
      <c r="BO4791" s="61" t="s">
        <v>2985</v>
      </c>
      <c r="BU4791" s="61" t="s">
        <v>1707</v>
      </c>
      <c r="BV4791" s="61" t="s">
        <v>2985</v>
      </c>
      <c r="BW4791" s="61" t="s">
        <v>2985</v>
      </c>
    </row>
    <row r="4792" spans="51:75">
      <c r="AY4792" s="89" t="e">
        <f>VLOOKUP(C4792,#REF!, 2,FALSE)</f>
        <v>#REF!</v>
      </c>
      <c r="BM4792" s="61" t="s">
        <v>9641</v>
      </c>
      <c r="BN4792" s="61" t="s">
        <v>1141</v>
      </c>
      <c r="BO4792" s="61" t="s">
        <v>2985</v>
      </c>
      <c r="BU4792" s="61" t="s">
        <v>9641</v>
      </c>
      <c r="BV4792" s="61" t="s">
        <v>1141</v>
      </c>
      <c r="BW4792" s="61" t="s">
        <v>2985</v>
      </c>
    </row>
    <row r="4793" spans="51:75">
      <c r="AY4793" s="89" t="e">
        <f>VLOOKUP(C4793,#REF!, 2,FALSE)</f>
        <v>#REF!</v>
      </c>
      <c r="BM4793" s="61" t="s">
        <v>9642</v>
      </c>
      <c r="BN4793" s="61" t="s">
        <v>3204</v>
      </c>
      <c r="BO4793" s="61" t="s">
        <v>9643</v>
      </c>
      <c r="BU4793" s="61" t="s">
        <v>9642</v>
      </c>
      <c r="BV4793" s="61" t="s">
        <v>3204</v>
      </c>
      <c r="BW4793" s="61" t="s">
        <v>9643</v>
      </c>
    </row>
    <row r="4794" spans="51:75">
      <c r="AY4794" s="89" t="e">
        <f>VLOOKUP(C4794,#REF!, 2,FALSE)</f>
        <v>#REF!</v>
      </c>
      <c r="BM4794" s="61" t="s">
        <v>9644</v>
      </c>
      <c r="BN4794" s="61" t="s">
        <v>3007</v>
      </c>
      <c r="BO4794" s="61" t="s">
        <v>9646</v>
      </c>
      <c r="BU4794" s="61" t="s">
        <v>9644</v>
      </c>
      <c r="BV4794" s="61" t="s">
        <v>3007</v>
      </c>
      <c r="BW4794" s="61" t="s">
        <v>9646</v>
      </c>
    </row>
    <row r="4795" spans="51:75">
      <c r="AY4795" s="89" t="e">
        <f>VLOOKUP(C4795,#REF!, 2,FALSE)</f>
        <v>#REF!</v>
      </c>
      <c r="BM4795" s="61" t="s">
        <v>1708</v>
      </c>
      <c r="BN4795" s="61" t="s">
        <v>3254</v>
      </c>
      <c r="BO4795" s="61" t="s">
        <v>1737</v>
      </c>
      <c r="BU4795" s="61" t="s">
        <v>1708</v>
      </c>
      <c r="BV4795" s="61" t="s">
        <v>3254</v>
      </c>
      <c r="BW4795" s="61" t="s">
        <v>1737</v>
      </c>
    </row>
    <row r="4796" spans="51:75">
      <c r="AY4796" s="89" t="e">
        <f>VLOOKUP(C4796,#REF!, 2,FALSE)</f>
        <v>#REF!</v>
      </c>
      <c r="BM4796" s="61" t="s">
        <v>9647</v>
      </c>
      <c r="BN4796" s="61" t="s">
        <v>3204</v>
      </c>
      <c r="BO4796" s="61" t="s">
        <v>694</v>
      </c>
      <c r="BU4796" s="61" t="s">
        <v>9647</v>
      </c>
      <c r="BV4796" s="61" t="s">
        <v>3204</v>
      </c>
      <c r="BW4796" s="61" t="s">
        <v>694</v>
      </c>
    </row>
    <row r="4797" spans="51:75">
      <c r="AY4797" s="89" t="e">
        <f>VLOOKUP(C4797,#REF!, 2,FALSE)</f>
        <v>#REF!</v>
      </c>
      <c r="BM4797" s="61" t="s">
        <v>1709</v>
      </c>
      <c r="BN4797" s="61" t="s">
        <v>3254</v>
      </c>
      <c r="BO4797" s="61" t="s">
        <v>9648</v>
      </c>
      <c r="BU4797" s="61" t="s">
        <v>1709</v>
      </c>
      <c r="BV4797" s="61" t="s">
        <v>3254</v>
      </c>
      <c r="BW4797" s="61" t="s">
        <v>9648</v>
      </c>
    </row>
    <row r="4798" spans="51:75">
      <c r="AY4798" s="89" t="e">
        <f>VLOOKUP(C4798,#REF!, 2,FALSE)</f>
        <v>#REF!</v>
      </c>
      <c r="BM4798" s="61" t="s">
        <v>9649</v>
      </c>
      <c r="BN4798" s="61" t="s">
        <v>3007</v>
      </c>
      <c r="BO4798" s="61" t="s">
        <v>3057</v>
      </c>
      <c r="BU4798" s="61" t="s">
        <v>9649</v>
      </c>
      <c r="BV4798" s="61" t="s">
        <v>3007</v>
      </c>
      <c r="BW4798" s="61" t="s">
        <v>3057</v>
      </c>
    </row>
    <row r="4799" spans="51:75">
      <c r="AY4799" s="89" t="e">
        <f>VLOOKUP(C4799,#REF!, 2,FALSE)</f>
        <v>#REF!</v>
      </c>
      <c r="BM4799" s="61" t="s">
        <v>9650</v>
      </c>
      <c r="BN4799" s="61" t="s">
        <v>3204</v>
      </c>
      <c r="BO4799" s="61" t="s">
        <v>4658</v>
      </c>
      <c r="BU4799" s="61" t="s">
        <v>9650</v>
      </c>
      <c r="BV4799" s="61" t="s">
        <v>3204</v>
      </c>
      <c r="BW4799" s="61" t="s">
        <v>4658</v>
      </c>
    </row>
    <row r="4800" spans="51:75">
      <c r="AY4800" s="89" t="e">
        <f>VLOOKUP(C4800,#REF!, 2,FALSE)</f>
        <v>#REF!</v>
      </c>
      <c r="BM4800" s="61" t="s">
        <v>9651</v>
      </c>
      <c r="BN4800" s="61" t="s">
        <v>3007</v>
      </c>
      <c r="BO4800" s="61" t="s">
        <v>9653</v>
      </c>
      <c r="BU4800" s="61" t="s">
        <v>9651</v>
      </c>
      <c r="BV4800" s="61" t="s">
        <v>3007</v>
      </c>
      <c r="BW4800" s="61" t="s">
        <v>9653</v>
      </c>
    </row>
    <row r="4801" spans="51:75">
      <c r="AY4801" s="89" t="e">
        <f>VLOOKUP(C4801,#REF!, 2,FALSE)</f>
        <v>#REF!</v>
      </c>
      <c r="BM4801" s="61" t="s">
        <v>9654</v>
      </c>
      <c r="BN4801" s="61" t="s">
        <v>623</v>
      </c>
      <c r="BO4801" s="61" t="s">
        <v>9655</v>
      </c>
      <c r="BU4801" s="61" t="s">
        <v>9654</v>
      </c>
      <c r="BV4801" s="61" t="s">
        <v>623</v>
      </c>
      <c r="BW4801" s="61" t="s">
        <v>9655</v>
      </c>
    </row>
    <row r="4802" spans="51:75">
      <c r="AY4802" s="89" t="e">
        <f>VLOOKUP(C4802,#REF!, 2,FALSE)</f>
        <v>#REF!</v>
      </c>
      <c r="BM4802" s="61" t="s">
        <v>9656</v>
      </c>
      <c r="BN4802" s="61" t="s">
        <v>1447</v>
      </c>
      <c r="BO4802" s="61" t="s">
        <v>802</v>
      </c>
      <c r="BU4802" s="61" t="s">
        <v>9656</v>
      </c>
      <c r="BV4802" s="61" t="s">
        <v>1447</v>
      </c>
      <c r="BW4802" s="61" t="s">
        <v>802</v>
      </c>
    </row>
    <row r="4803" spans="51:75">
      <c r="AY4803" s="89" t="e">
        <f>VLOOKUP(C4803,#REF!, 2,FALSE)</f>
        <v>#REF!</v>
      </c>
      <c r="BM4803" s="61" t="s">
        <v>9659</v>
      </c>
      <c r="BN4803" s="61" t="s">
        <v>785</v>
      </c>
      <c r="BO4803" s="61" t="s">
        <v>5698</v>
      </c>
      <c r="BU4803" s="61" t="s">
        <v>9659</v>
      </c>
      <c r="BV4803" s="61" t="s">
        <v>785</v>
      </c>
      <c r="BW4803" s="61" t="s">
        <v>5698</v>
      </c>
    </row>
    <row r="4804" spans="51:75">
      <c r="AY4804" s="89" t="e">
        <f>VLOOKUP(C4804,#REF!, 2,FALSE)</f>
        <v>#REF!</v>
      </c>
      <c r="BM4804" s="61" t="s">
        <v>9660</v>
      </c>
      <c r="BN4804" s="61" t="s">
        <v>3204</v>
      </c>
      <c r="BO4804" s="61" t="s">
        <v>9661</v>
      </c>
      <c r="BU4804" s="61" t="s">
        <v>9660</v>
      </c>
      <c r="BV4804" s="61" t="s">
        <v>3204</v>
      </c>
      <c r="BW4804" s="61" t="s">
        <v>9661</v>
      </c>
    </row>
    <row r="4805" spans="51:75">
      <c r="AY4805" s="89" t="e">
        <f>VLOOKUP(C4805,#REF!, 2,FALSE)</f>
        <v>#REF!</v>
      </c>
      <c r="BM4805" s="61" t="s">
        <v>9662</v>
      </c>
      <c r="BN4805" s="61" t="s">
        <v>3204</v>
      </c>
      <c r="BO4805" s="61" t="s">
        <v>776</v>
      </c>
      <c r="BU4805" s="61" t="s">
        <v>9662</v>
      </c>
      <c r="BV4805" s="61" t="s">
        <v>3204</v>
      </c>
      <c r="BW4805" s="61" t="s">
        <v>776</v>
      </c>
    </row>
    <row r="4806" spans="51:75">
      <c r="AY4806" s="89" t="e">
        <f>VLOOKUP(C4806,#REF!, 2,FALSE)</f>
        <v>#REF!</v>
      </c>
      <c r="BM4806" s="61" t="s">
        <v>9663</v>
      </c>
      <c r="BN4806" s="61" t="s">
        <v>3204</v>
      </c>
      <c r="BO4806" s="61" t="s">
        <v>9664</v>
      </c>
      <c r="BU4806" s="61" t="s">
        <v>9663</v>
      </c>
      <c r="BV4806" s="61" t="s">
        <v>3204</v>
      </c>
      <c r="BW4806" s="61" t="s">
        <v>9664</v>
      </c>
    </row>
    <row r="4807" spans="51:75">
      <c r="AY4807" s="89" t="e">
        <f>VLOOKUP(C4807,#REF!, 2,FALSE)</f>
        <v>#REF!</v>
      </c>
      <c r="BM4807" s="61" t="s">
        <v>9665</v>
      </c>
      <c r="BN4807" s="61" t="s">
        <v>1344</v>
      </c>
      <c r="BO4807" s="61" t="s">
        <v>9666</v>
      </c>
      <c r="BU4807" s="61" t="s">
        <v>9665</v>
      </c>
      <c r="BV4807" s="61" t="s">
        <v>1344</v>
      </c>
      <c r="BW4807" s="61" t="s">
        <v>9666</v>
      </c>
    </row>
    <row r="4808" spans="51:75">
      <c r="AY4808" s="89" t="e">
        <f>VLOOKUP(C4808,#REF!, 2,FALSE)</f>
        <v>#REF!</v>
      </c>
      <c r="BM4808" s="61" t="s">
        <v>1710</v>
      </c>
      <c r="BN4808" s="61" t="s">
        <v>1344</v>
      </c>
      <c r="BO4808" s="61" t="s">
        <v>9667</v>
      </c>
      <c r="BU4808" s="61" t="s">
        <v>1710</v>
      </c>
      <c r="BV4808" s="61" t="s">
        <v>1344</v>
      </c>
      <c r="BW4808" s="61" t="s">
        <v>9667</v>
      </c>
    </row>
    <row r="4809" spans="51:75">
      <c r="AY4809" s="89" t="e">
        <f>VLOOKUP(C4809,#REF!, 2,FALSE)</f>
        <v>#REF!</v>
      </c>
      <c r="BM4809" s="61" t="s">
        <v>9668</v>
      </c>
      <c r="BN4809" s="61" t="s">
        <v>3204</v>
      </c>
      <c r="BO4809" s="61" t="s">
        <v>9669</v>
      </c>
      <c r="BU4809" s="61" t="s">
        <v>9668</v>
      </c>
      <c r="BV4809" s="61" t="s">
        <v>3204</v>
      </c>
      <c r="BW4809" s="61" t="s">
        <v>9669</v>
      </c>
    </row>
    <row r="4810" spans="51:75">
      <c r="AY4810" s="89" t="e">
        <f>VLOOKUP(C4810,#REF!, 2,FALSE)</f>
        <v>#REF!</v>
      </c>
      <c r="BM4810" s="61" t="s">
        <v>1711</v>
      </c>
      <c r="BN4810" s="61" t="s">
        <v>3007</v>
      </c>
      <c r="BO4810" s="61" t="s">
        <v>9670</v>
      </c>
      <c r="BU4810" s="61" t="s">
        <v>1711</v>
      </c>
      <c r="BV4810" s="61" t="s">
        <v>3007</v>
      </c>
      <c r="BW4810" s="61" t="s">
        <v>9670</v>
      </c>
    </row>
    <row r="4811" spans="51:75">
      <c r="AY4811" s="89" t="e">
        <f>VLOOKUP(C4811,#REF!, 2,FALSE)</f>
        <v>#REF!</v>
      </c>
      <c r="BM4811" s="61" t="s">
        <v>9671</v>
      </c>
      <c r="BN4811" s="61" t="s">
        <v>1344</v>
      </c>
      <c r="BO4811" s="61" t="s">
        <v>9672</v>
      </c>
      <c r="BU4811" s="61" t="s">
        <v>9671</v>
      </c>
      <c r="BV4811" s="61" t="s">
        <v>1344</v>
      </c>
      <c r="BW4811" s="61" t="s">
        <v>9672</v>
      </c>
    </row>
    <row r="4812" spans="51:75">
      <c r="AY4812" s="89" t="e">
        <f>VLOOKUP(C4812,#REF!, 2,FALSE)</f>
        <v>#REF!</v>
      </c>
      <c r="BM4812" s="61" t="s">
        <v>9673</v>
      </c>
      <c r="BN4812" s="61" t="s">
        <v>3204</v>
      </c>
      <c r="BO4812" s="61" t="s">
        <v>7086</v>
      </c>
      <c r="BU4812" s="61" t="s">
        <v>9673</v>
      </c>
      <c r="BV4812" s="61" t="s">
        <v>3204</v>
      </c>
      <c r="BW4812" s="61" t="s">
        <v>7086</v>
      </c>
    </row>
    <row r="4813" spans="51:75">
      <c r="AY4813" s="89" t="e">
        <f>VLOOKUP(C4813,#REF!, 2,FALSE)</f>
        <v>#REF!</v>
      </c>
      <c r="BM4813" s="61" t="s">
        <v>9674</v>
      </c>
      <c r="BN4813" s="61" t="s">
        <v>638</v>
      </c>
      <c r="BO4813" s="61" t="s">
        <v>9675</v>
      </c>
      <c r="BU4813" s="61" t="s">
        <v>9674</v>
      </c>
      <c r="BV4813" s="61" t="s">
        <v>638</v>
      </c>
      <c r="BW4813" s="61" t="s">
        <v>9675</v>
      </c>
    </row>
    <row r="4814" spans="51:75">
      <c r="AY4814" s="89" t="e">
        <f>VLOOKUP(C4814,#REF!, 2,FALSE)</f>
        <v>#REF!</v>
      </c>
      <c r="BM4814" s="61" t="s">
        <v>1712</v>
      </c>
      <c r="BN4814" s="61" t="s">
        <v>638</v>
      </c>
      <c r="BO4814" s="61" t="s">
        <v>9677</v>
      </c>
      <c r="BU4814" s="61" t="s">
        <v>1712</v>
      </c>
      <c r="BV4814" s="61" t="s">
        <v>638</v>
      </c>
      <c r="BW4814" s="61" t="s">
        <v>9677</v>
      </c>
    </row>
    <row r="4815" spans="51:75">
      <c r="AY4815" s="89" t="e">
        <f>VLOOKUP(C4815,#REF!, 2,FALSE)</f>
        <v>#REF!</v>
      </c>
      <c r="BM4815" s="61" t="s">
        <v>9678</v>
      </c>
      <c r="BN4815" s="61" t="s">
        <v>1344</v>
      </c>
      <c r="BO4815" s="61" t="s">
        <v>2065</v>
      </c>
      <c r="BU4815" s="61" t="s">
        <v>9678</v>
      </c>
      <c r="BV4815" s="61" t="s">
        <v>1344</v>
      </c>
      <c r="BW4815" s="61" t="s">
        <v>2065</v>
      </c>
    </row>
    <row r="4816" spans="51:75">
      <c r="AY4816" s="89" t="e">
        <f>VLOOKUP(C4816,#REF!, 2,FALSE)</f>
        <v>#REF!</v>
      </c>
      <c r="BM4816" s="61" t="s">
        <v>9679</v>
      </c>
      <c r="BN4816" s="61" t="s">
        <v>3007</v>
      </c>
      <c r="BO4816" s="61" t="s">
        <v>6049</v>
      </c>
      <c r="BU4816" s="61" t="s">
        <v>9679</v>
      </c>
      <c r="BV4816" s="61" t="s">
        <v>3007</v>
      </c>
      <c r="BW4816" s="61" t="s">
        <v>6049</v>
      </c>
    </row>
    <row r="4817" spans="51:75">
      <c r="AY4817" s="89" t="e">
        <f>VLOOKUP(C4817,#REF!, 2,FALSE)</f>
        <v>#REF!</v>
      </c>
      <c r="BM4817" s="61" t="s">
        <v>9680</v>
      </c>
      <c r="BN4817" s="61" t="s">
        <v>3254</v>
      </c>
      <c r="BO4817" s="61" t="s">
        <v>9681</v>
      </c>
      <c r="BU4817" s="61" t="s">
        <v>9680</v>
      </c>
      <c r="BV4817" s="61" t="s">
        <v>3254</v>
      </c>
      <c r="BW4817" s="61" t="s">
        <v>9681</v>
      </c>
    </row>
    <row r="4818" spans="51:75">
      <c r="AY4818" s="89" t="e">
        <f>VLOOKUP(C4818,#REF!, 2,FALSE)</f>
        <v>#REF!</v>
      </c>
      <c r="BM4818" s="61" t="s">
        <v>577</v>
      </c>
      <c r="BN4818" s="61" t="s">
        <v>638</v>
      </c>
      <c r="BO4818" s="61" t="s">
        <v>1163</v>
      </c>
      <c r="BU4818" s="61" t="s">
        <v>577</v>
      </c>
      <c r="BV4818" s="61" t="s">
        <v>638</v>
      </c>
      <c r="BW4818" s="61" t="s">
        <v>1163</v>
      </c>
    </row>
    <row r="4819" spans="51:75">
      <c r="AY4819" s="89" t="e">
        <f>VLOOKUP(C4819,#REF!, 2,FALSE)</f>
        <v>#REF!</v>
      </c>
      <c r="BM4819" s="61" t="s">
        <v>9683</v>
      </c>
      <c r="BN4819" s="61" t="s">
        <v>3204</v>
      </c>
      <c r="BO4819" s="61" t="s">
        <v>7589</v>
      </c>
      <c r="BU4819" s="61" t="s">
        <v>9683</v>
      </c>
      <c r="BV4819" s="61" t="s">
        <v>3204</v>
      </c>
      <c r="BW4819" s="61" t="s">
        <v>7589</v>
      </c>
    </row>
    <row r="4820" spans="51:75">
      <c r="AY4820" s="89" t="e">
        <f>VLOOKUP(C4820,#REF!, 2,FALSE)</f>
        <v>#REF!</v>
      </c>
      <c r="BM4820" s="61" t="s">
        <v>9684</v>
      </c>
      <c r="BN4820" s="61" t="s">
        <v>3007</v>
      </c>
      <c r="BO4820" s="61" t="s">
        <v>2375</v>
      </c>
      <c r="BU4820" s="61" t="s">
        <v>9684</v>
      </c>
      <c r="BV4820" s="61" t="s">
        <v>3007</v>
      </c>
      <c r="BW4820" s="61" t="s">
        <v>2375</v>
      </c>
    </row>
    <row r="4821" spans="51:75">
      <c r="AY4821" s="89" t="e">
        <f>VLOOKUP(C4821,#REF!, 2,FALSE)</f>
        <v>#REF!</v>
      </c>
      <c r="BM4821" s="61" t="s">
        <v>9685</v>
      </c>
      <c r="BN4821" s="61" t="s">
        <v>638</v>
      </c>
      <c r="BO4821" s="61" t="s">
        <v>5411</v>
      </c>
      <c r="BU4821" s="61" t="s">
        <v>9685</v>
      </c>
      <c r="BV4821" s="61" t="s">
        <v>638</v>
      </c>
      <c r="BW4821" s="61" t="s">
        <v>5411</v>
      </c>
    </row>
    <row r="4822" spans="51:75">
      <c r="AY4822" s="89" t="e">
        <f>VLOOKUP(C4822,#REF!, 2,FALSE)</f>
        <v>#REF!</v>
      </c>
      <c r="BM4822" s="61" t="s">
        <v>9686</v>
      </c>
      <c r="BN4822" s="61" t="s">
        <v>3007</v>
      </c>
      <c r="BO4822" s="61" t="s">
        <v>9687</v>
      </c>
      <c r="BU4822" s="61" t="s">
        <v>9686</v>
      </c>
      <c r="BV4822" s="61" t="s">
        <v>3007</v>
      </c>
      <c r="BW4822" s="61" t="s">
        <v>9687</v>
      </c>
    </row>
    <row r="4823" spans="51:75">
      <c r="AY4823" s="89" t="e">
        <f>VLOOKUP(C4823,#REF!, 2,FALSE)</f>
        <v>#REF!</v>
      </c>
      <c r="BM4823" s="61" t="s">
        <v>9688</v>
      </c>
      <c r="BN4823" s="61" t="s">
        <v>843</v>
      </c>
      <c r="BO4823" s="61" t="s">
        <v>6376</v>
      </c>
      <c r="BU4823" s="61" t="s">
        <v>9688</v>
      </c>
      <c r="BV4823" s="61" t="s">
        <v>843</v>
      </c>
      <c r="BW4823" s="61" t="s">
        <v>6376</v>
      </c>
    </row>
    <row r="4824" spans="51:75">
      <c r="AY4824" s="89" t="e">
        <f>VLOOKUP(C4824,#REF!, 2,FALSE)</f>
        <v>#REF!</v>
      </c>
      <c r="BM4824" s="61" t="s">
        <v>1713</v>
      </c>
      <c r="BN4824" s="61" t="s">
        <v>633</v>
      </c>
      <c r="BO4824" s="61" t="s">
        <v>6183</v>
      </c>
      <c r="BU4824" s="61" t="s">
        <v>1713</v>
      </c>
      <c r="BV4824" s="61" t="s">
        <v>633</v>
      </c>
      <c r="BW4824" s="61" t="s">
        <v>6183</v>
      </c>
    </row>
    <row r="4825" spans="51:75">
      <c r="AY4825" s="89" t="e">
        <f>VLOOKUP(C4825,#REF!, 2,FALSE)</f>
        <v>#REF!</v>
      </c>
      <c r="BM4825" s="61" t="s">
        <v>9689</v>
      </c>
      <c r="BN4825" s="61" t="s">
        <v>638</v>
      </c>
      <c r="BO4825" s="61" t="s">
        <v>7997</v>
      </c>
      <c r="BU4825" s="61" t="s">
        <v>9689</v>
      </c>
      <c r="BV4825" s="61" t="s">
        <v>638</v>
      </c>
      <c r="BW4825" s="61" t="s">
        <v>7997</v>
      </c>
    </row>
    <row r="4826" spans="51:75">
      <c r="AY4826" s="89" t="e">
        <f>VLOOKUP(C4826,#REF!, 2,FALSE)</f>
        <v>#REF!</v>
      </c>
      <c r="BM4826" s="61" t="s">
        <v>9690</v>
      </c>
      <c r="BN4826" s="61" t="s">
        <v>641</v>
      </c>
      <c r="BO4826" s="61" t="s">
        <v>9691</v>
      </c>
      <c r="BU4826" s="61" t="s">
        <v>9690</v>
      </c>
      <c r="BV4826" s="61" t="s">
        <v>641</v>
      </c>
      <c r="BW4826" s="61" t="s">
        <v>9691</v>
      </c>
    </row>
    <row r="4827" spans="51:75">
      <c r="AY4827" s="89" t="e">
        <f>VLOOKUP(C4827,#REF!, 2,FALSE)</f>
        <v>#REF!</v>
      </c>
      <c r="BM4827" s="61" t="s">
        <v>9692</v>
      </c>
      <c r="BN4827" s="61" t="s">
        <v>3007</v>
      </c>
      <c r="BO4827" s="61" t="s">
        <v>1861</v>
      </c>
      <c r="BU4827" s="61" t="s">
        <v>9692</v>
      </c>
      <c r="BV4827" s="61" t="s">
        <v>3007</v>
      </c>
      <c r="BW4827" s="61" t="s">
        <v>1861</v>
      </c>
    </row>
    <row r="4828" spans="51:75">
      <c r="AY4828" s="89" t="e">
        <f>VLOOKUP(C4828,#REF!, 2,FALSE)</f>
        <v>#REF!</v>
      </c>
      <c r="BM4828" s="61" t="s">
        <v>1714</v>
      </c>
      <c r="BN4828" s="61" t="s">
        <v>2985</v>
      </c>
      <c r="BO4828" s="61" t="s">
        <v>9693</v>
      </c>
      <c r="BU4828" s="61" t="s">
        <v>1714</v>
      </c>
      <c r="BV4828" s="61" t="s">
        <v>2985</v>
      </c>
      <c r="BW4828" s="61" t="s">
        <v>9693</v>
      </c>
    </row>
    <row r="4829" spans="51:75">
      <c r="AY4829" s="89" t="e">
        <f>VLOOKUP(C4829,#REF!, 2,FALSE)</f>
        <v>#REF!</v>
      </c>
      <c r="BM4829" s="61" t="s">
        <v>1715</v>
      </c>
      <c r="BN4829" s="61" t="s">
        <v>3204</v>
      </c>
      <c r="BO4829" s="61" t="s">
        <v>9694</v>
      </c>
      <c r="BU4829" s="61" t="s">
        <v>1715</v>
      </c>
      <c r="BV4829" s="61" t="s">
        <v>3204</v>
      </c>
      <c r="BW4829" s="61" t="s">
        <v>9694</v>
      </c>
    </row>
    <row r="4830" spans="51:75">
      <c r="AY4830" s="89" t="e">
        <f>VLOOKUP(C4830,#REF!, 2,FALSE)</f>
        <v>#REF!</v>
      </c>
      <c r="BM4830" s="61" t="s">
        <v>9695</v>
      </c>
      <c r="BN4830" s="61" t="s">
        <v>618</v>
      </c>
      <c r="BO4830" s="61" t="s">
        <v>9696</v>
      </c>
      <c r="BU4830" s="61" t="s">
        <v>9695</v>
      </c>
      <c r="BV4830" s="61" t="s">
        <v>618</v>
      </c>
      <c r="BW4830" s="61" t="s">
        <v>9696</v>
      </c>
    </row>
    <row r="4831" spans="51:75">
      <c r="AY4831" s="89" t="e">
        <f>VLOOKUP(C4831,#REF!, 2,FALSE)</f>
        <v>#REF!</v>
      </c>
      <c r="BM4831" s="61" t="s">
        <v>9697</v>
      </c>
      <c r="BN4831" s="61" t="s">
        <v>3204</v>
      </c>
      <c r="BO4831" s="61" t="s">
        <v>1659</v>
      </c>
      <c r="BU4831" s="61" t="s">
        <v>9697</v>
      </c>
      <c r="BV4831" s="61" t="s">
        <v>3204</v>
      </c>
      <c r="BW4831" s="61" t="s">
        <v>1659</v>
      </c>
    </row>
    <row r="4832" spans="51:75">
      <c r="AY4832" s="89" t="e">
        <f>VLOOKUP(C4832,#REF!, 2,FALSE)</f>
        <v>#REF!</v>
      </c>
      <c r="BM4832" s="61" t="s">
        <v>9698</v>
      </c>
      <c r="BN4832" s="61" t="s">
        <v>638</v>
      </c>
      <c r="BO4832" s="61" t="s">
        <v>7480</v>
      </c>
      <c r="BU4832" s="61" t="s">
        <v>9698</v>
      </c>
      <c r="BV4832" s="61" t="s">
        <v>638</v>
      </c>
      <c r="BW4832" s="61" t="s">
        <v>7480</v>
      </c>
    </row>
    <row r="4833" spans="51:75">
      <c r="AY4833" s="89" t="e">
        <f>VLOOKUP(C4833,#REF!, 2,FALSE)</f>
        <v>#REF!</v>
      </c>
      <c r="BM4833" s="61" t="s">
        <v>1716</v>
      </c>
      <c r="BN4833" s="61" t="s">
        <v>633</v>
      </c>
      <c r="BO4833" s="61" t="s">
        <v>5085</v>
      </c>
      <c r="BU4833" s="61" t="s">
        <v>1716</v>
      </c>
      <c r="BV4833" s="61" t="s">
        <v>633</v>
      </c>
      <c r="BW4833" s="61" t="s">
        <v>5085</v>
      </c>
    </row>
    <row r="4834" spans="51:75">
      <c r="AY4834" s="89" t="e">
        <f>VLOOKUP(C4834,#REF!, 2,FALSE)</f>
        <v>#REF!</v>
      </c>
      <c r="BM4834" s="61" t="s">
        <v>9699</v>
      </c>
      <c r="BN4834" s="61" t="s">
        <v>3204</v>
      </c>
      <c r="BO4834" s="61" t="s">
        <v>2579</v>
      </c>
      <c r="BU4834" s="61" t="s">
        <v>9699</v>
      </c>
      <c r="BV4834" s="61" t="s">
        <v>3204</v>
      </c>
      <c r="BW4834" s="61" t="s">
        <v>2579</v>
      </c>
    </row>
    <row r="4835" spans="51:75">
      <c r="AY4835" s="89" t="e">
        <f>VLOOKUP(C4835,#REF!, 2,FALSE)</f>
        <v>#REF!</v>
      </c>
      <c r="BM4835" s="61" t="s">
        <v>1717</v>
      </c>
      <c r="BN4835" s="61" t="s">
        <v>3204</v>
      </c>
      <c r="BO4835" s="61" t="s">
        <v>4063</v>
      </c>
      <c r="BU4835" s="61" t="s">
        <v>1717</v>
      </c>
      <c r="BV4835" s="61" t="s">
        <v>3204</v>
      </c>
      <c r="BW4835" s="61" t="s">
        <v>4063</v>
      </c>
    </row>
    <row r="4836" spans="51:75">
      <c r="AY4836" s="89" t="e">
        <f>VLOOKUP(C4836,#REF!, 2,FALSE)</f>
        <v>#REF!</v>
      </c>
      <c r="BM4836" s="61" t="s">
        <v>9700</v>
      </c>
      <c r="BN4836" s="61" t="s">
        <v>619</v>
      </c>
      <c r="BO4836" s="61" t="s">
        <v>3705</v>
      </c>
      <c r="BU4836" s="61" t="s">
        <v>9700</v>
      </c>
      <c r="BV4836" s="61" t="s">
        <v>619</v>
      </c>
      <c r="BW4836" s="61" t="s">
        <v>3705</v>
      </c>
    </row>
    <row r="4837" spans="51:75">
      <c r="AY4837" s="89" t="e">
        <f>VLOOKUP(C4837,#REF!, 2,FALSE)</f>
        <v>#REF!</v>
      </c>
      <c r="BM4837" s="61" t="s">
        <v>9701</v>
      </c>
      <c r="BN4837" s="61" t="s">
        <v>3204</v>
      </c>
      <c r="BO4837" s="61" t="s">
        <v>2102</v>
      </c>
      <c r="BU4837" s="61" t="s">
        <v>9701</v>
      </c>
      <c r="BV4837" s="61" t="s">
        <v>3204</v>
      </c>
      <c r="BW4837" s="61" t="s">
        <v>2102</v>
      </c>
    </row>
    <row r="4838" spans="51:75">
      <c r="AY4838" s="89" t="e">
        <f>VLOOKUP(C4838,#REF!, 2,FALSE)</f>
        <v>#REF!</v>
      </c>
      <c r="BM4838" s="61" t="s">
        <v>1718</v>
      </c>
      <c r="BN4838" s="61" t="s">
        <v>3204</v>
      </c>
      <c r="BO4838" s="61" t="s">
        <v>2375</v>
      </c>
      <c r="BU4838" s="61" t="s">
        <v>1718</v>
      </c>
      <c r="BV4838" s="61" t="s">
        <v>3204</v>
      </c>
      <c r="BW4838" s="61" t="s">
        <v>2375</v>
      </c>
    </row>
    <row r="4839" spans="51:75">
      <c r="AY4839" s="89" t="e">
        <f>VLOOKUP(C4839,#REF!, 2,FALSE)</f>
        <v>#REF!</v>
      </c>
      <c r="BM4839" s="61" t="s">
        <v>9702</v>
      </c>
      <c r="BN4839" s="61" t="s">
        <v>3030</v>
      </c>
      <c r="BO4839" s="61" t="s">
        <v>2985</v>
      </c>
      <c r="BU4839" s="61" t="s">
        <v>9702</v>
      </c>
      <c r="BV4839" s="61" t="s">
        <v>3030</v>
      </c>
      <c r="BW4839" s="61" t="s">
        <v>2985</v>
      </c>
    </row>
    <row r="4840" spans="51:75">
      <c r="AY4840" s="89" t="e">
        <f>VLOOKUP(C4840,#REF!, 2,FALSE)</f>
        <v>#REF!</v>
      </c>
      <c r="BM4840" s="61" t="s">
        <v>1719</v>
      </c>
      <c r="BN4840" s="61" t="s">
        <v>619</v>
      </c>
      <c r="BO4840" s="61" t="s">
        <v>1600</v>
      </c>
      <c r="BU4840" s="61" t="s">
        <v>1719</v>
      </c>
      <c r="BV4840" s="61" t="s">
        <v>619</v>
      </c>
      <c r="BW4840" s="61" t="s">
        <v>1600</v>
      </c>
    </row>
    <row r="4841" spans="51:75">
      <c r="AY4841" s="89" t="e">
        <f>VLOOKUP(C4841,#REF!, 2,FALSE)</f>
        <v>#REF!</v>
      </c>
      <c r="BM4841" s="61" t="s">
        <v>9703</v>
      </c>
      <c r="BN4841" s="61" t="s">
        <v>3254</v>
      </c>
      <c r="BO4841" s="61" t="s">
        <v>1381</v>
      </c>
      <c r="BU4841" s="61" t="s">
        <v>9703</v>
      </c>
      <c r="BV4841" s="61" t="s">
        <v>3254</v>
      </c>
      <c r="BW4841" s="61" t="s">
        <v>1381</v>
      </c>
    </row>
    <row r="4842" spans="51:75">
      <c r="AY4842" s="89" t="e">
        <f>VLOOKUP(C4842,#REF!, 2,FALSE)</f>
        <v>#REF!</v>
      </c>
      <c r="BM4842" s="61" t="s">
        <v>1720</v>
      </c>
      <c r="BN4842" s="61" t="s">
        <v>621</v>
      </c>
      <c r="BO4842" s="61" t="s">
        <v>9704</v>
      </c>
      <c r="BU4842" s="61" t="s">
        <v>1720</v>
      </c>
      <c r="BV4842" s="61" t="s">
        <v>621</v>
      </c>
      <c r="BW4842" s="61" t="s">
        <v>9704</v>
      </c>
    </row>
    <row r="4843" spans="51:75">
      <c r="AY4843" s="89" t="e">
        <f>VLOOKUP(C4843,#REF!, 2,FALSE)</f>
        <v>#REF!</v>
      </c>
      <c r="BM4843" s="61" t="s">
        <v>1721</v>
      </c>
      <c r="BN4843" s="61" t="s">
        <v>3204</v>
      </c>
      <c r="BO4843" s="61" t="s">
        <v>9705</v>
      </c>
      <c r="BU4843" s="61" t="s">
        <v>1721</v>
      </c>
      <c r="BV4843" s="61" t="s">
        <v>3204</v>
      </c>
      <c r="BW4843" s="61" t="s">
        <v>9705</v>
      </c>
    </row>
    <row r="4844" spans="51:75">
      <c r="AY4844" s="89" t="e">
        <f>VLOOKUP(C4844,#REF!, 2,FALSE)</f>
        <v>#REF!</v>
      </c>
      <c r="BM4844" s="61" t="s">
        <v>9706</v>
      </c>
      <c r="BN4844" s="61" t="s">
        <v>3204</v>
      </c>
      <c r="BO4844" s="61" t="s">
        <v>9036</v>
      </c>
      <c r="BU4844" s="61" t="s">
        <v>9706</v>
      </c>
      <c r="BV4844" s="61" t="s">
        <v>3204</v>
      </c>
      <c r="BW4844" s="61" t="s">
        <v>9036</v>
      </c>
    </row>
    <row r="4845" spans="51:75">
      <c r="AY4845" s="89" t="e">
        <f>VLOOKUP(C4845,#REF!, 2,FALSE)</f>
        <v>#REF!</v>
      </c>
      <c r="BM4845" s="61" t="s">
        <v>9707</v>
      </c>
      <c r="BN4845" s="61" t="s">
        <v>3204</v>
      </c>
      <c r="BO4845" s="61" t="s">
        <v>3737</v>
      </c>
      <c r="BU4845" s="61" t="s">
        <v>9707</v>
      </c>
      <c r="BV4845" s="61" t="s">
        <v>3204</v>
      </c>
      <c r="BW4845" s="61" t="s">
        <v>3737</v>
      </c>
    </row>
    <row r="4846" spans="51:75">
      <c r="AY4846" s="89" t="e">
        <f>VLOOKUP(C4846,#REF!, 2,FALSE)</f>
        <v>#REF!</v>
      </c>
      <c r="BM4846" s="61" t="s">
        <v>9708</v>
      </c>
      <c r="BN4846" s="61" t="s">
        <v>3007</v>
      </c>
      <c r="BO4846" s="61" t="s">
        <v>6063</v>
      </c>
      <c r="BU4846" s="61" t="s">
        <v>9708</v>
      </c>
      <c r="BV4846" s="61" t="s">
        <v>3007</v>
      </c>
      <c r="BW4846" s="61" t="s">
        <v>6063</v>
      </c>
    </row>
    <row r="4847" spans="51:75">
      <c r="AY4847" s="89" t="e">
        <f>VLOOKUP(C4847,#REF!, 2,FALSE)</f>
        <v>#REF!</v>
      </c>
      <c r="BM4847" s="61" t="s">
        <v>1722</v>
      </c>
      <c r="BN4847" s="61" t="s">
        <v>3204</v>
      </c>
      <c r="BO4847" s="61" t="s">
        <v>3064</v>
      </c>
      <c r="BU4847" s="61" t="s">
        <v>1722</v>
      </c>
      <c r="BV4847" s="61" t="s">
        <v>3204</v>
      </c>
      <c r="BW4847" s="61" t="s">
        <v>3064</v>
      </c>
    </row>
    <row r="4848" spans="51:75">
      <c r="AY4848" s="89" t="e">
        <f>VLOOKUP(C4848,#REF!, 2,FALSE)</f>
        <v>#REF!</v>
      </c>
      <c r="BM4848" s="61" t="s">
        <v>9709</v>
      </c>
      <c r="BN4848" s="61" t="s">
        <v>1344</v>
      </c>
      <c r="BO4848" s="61" t="s">
        <v>2985</v>
      </c>
      <c r="BU4848" s="61" t="s">
        <v>9709</v>
      </c>
      <c r="BV4848" s="61" t="s">
        <v>1344</v>
      </c>
      <c r="BW4848" s="61" t="s">
        <v>2985</v>
      </c>
    </row>
    <row r="4849" spans="51:75">
      <c r="AY4849" s="89" t="e">
        <f>VLOOKUP(C4849,#REF!, 2,FALSE)</f>
        <v>#REF!</v>
      </c>
      <c r="BM4849" s="61" t="s">
        <v>1723</v>
      </c>
      <c r="BN4849" s="61" t="s">
        <v>3204</v>
      </c>
      <c r="BO4849" s="61" t="s">
        <v>2933</v>
      </c>
      <c r="BU4849" s="61" t="s">
        <v>1723</v>
      </c>
      <c r="BV4849" s="61" t="s">
        <v>3204</v>
      </c>
      <c r="BW4849" s="61" t="s">
        <v>2933</v>
      </c>
    </row>
    <row r="4850" spans="51:75">
      <c r="AY4850" s="89" t="e">
        <f>VLOOKUP(C4850,#REF!, 2,FALSE)</f>
        <v>#REF!</v>
      </c>
      <c r="BM4850" s="61" t="s">
        <v>9710</v>
      </c>
      <c r="BN4850" s="61" t="s">
        <v>633</v>
      </c>
      <c r="BO4850" s="61" t="s">
        <v>9711</v>
      </c>
      <c r="BU4850" s="61" t="s">
        <v>9710</v>
      </c>
      <c r="BV4850" s="61" t="s">
        <v>633</v>
      </c>
      <c r="BW4850" s="61" t="s">
        <v>9711</v>
      </c>
    </row>
    <row r="4851" spans="51:75">
      <c r="AY4851" s="89" t="e">
        <f>VLOOKUP(C4851,#REF!, 2,FALSE)</f>
        <v>#REF!</v>
      </c>
      <c r="BM4851" s="61" t="s">
        <v>9712</v>
      </c>
      <c r="BN4851" s="61" t="s">
        <v>3254</v>
      </c>
      <c r="BO4851" s="61" t="s">
        <v>9713</v>
      </c>
      <c r="BU4851" s="61" t="s">
        <v>9712</v>
      </c>
      <c r="BV4851" s="61" t="s">
        <v>3254</v>
      </c>
      <c r="BW4851" s="61" t="s">
        <v>9713</v>
      </c>
    </row>
    <row r="4852" spans="51:75">
      <c r="AY4852" s="89" t="e">
        <f>VLOOKUP(C4852,#REF!, 2,FALSE)</f>
        <v>#REF!</v>
      </c>
      <c r="BM4852" s="61" t="s">
        <v>578</v>
      </c>
      <c r="BN4852" s="61" t="s">
        <v>3204</v>
      </c>
      <c r="BO4852" s="61" t="s">
        <v>6876</v>
      </c>
      <c r="BU4852" s="61" t="s">
        <v>578</v>
      </c>
      <c r="BV4852" s="61" t="s">
        <v>3204</v>
      </c>
      <c r="BW4852" s="61" t="s">
        <v>6876</v>
      </c>
    </row>
    <row r="4853" spans="51:75">
      <c r="AY4853" s="89" t="e">
        <f>VLOOKUP(C4853,#REF!, 2,FALSE)</f>
        <v>#REF!</v>
      </c>
      <c r="BM4853" s="61" t="s">
        <v>9714</v>
      </c>
      <c r="BN4853" s="61" t="s">
        <v>3047</v>
      </c>
      <c r="BO4853" s="61" t="s">
        <v>2223</v>
      </c>
      <c r="BU4853" s="61" t="s">
        <v>9714</v>
      </c>
      <c r="BV4853" s="61" t="s">
        <v>3047</v>
      </c>
      <c r="BW4853" s="61" t="s">
        <v>2223</v>
      </c>
    </row>
    <row r="4854" spans="51:75">
      <c r="AY4854" s="89" t="e">
        <f>VLOOKUP(C4854,#REF!, 2,FALSE)</f>
        <v>#REF!</v>
      </c>
      <c r="BM4854" s="61" t="s">
        <v>9715</v>
      </c>
      <c r="BN4854" s="61" t="s">
        <v>664</v>
      </c>
      <c r="BO4854" s="61" t="s">
        <v>9716</v>
      </c>
      <c r="BU4854" s="61" t="s">
        <v>9715</v>
      </c>
      <c r="BV4854" s="61" t="s">
        <v>664</v>
      </c>
      <c r="BW4854" s="61" t="s">
        <v>9716</v>
      </c>
    </row>
    <row r="4855" spans="51:75">
      <c r="AY4855" s="89" t="e">
        <f>VLOOKUP(C4855,#REF!, 2,FALSE)</f>
        <v>#REF!</v>
      </c>
      <c r="BM4855" s="61" t="s">
        <v>9717</v>
      </c>
      <c r="BN4855" s="61" t="s">
        <v>664</v>
      </c>
      <c r="BO4855" s="61" t="s">
        <v>9718</v>
      </c>
      <c r="BU4855" s="61" t="s">
        <v>9717</v>
      </c>
      <c r="BV4855" s="61" t="s">
        <v>664</v>
      </c>
      <c r="BW4855" s="61" t="s">
        <v>9718</v>
      </c>
    </row>
    <row r="4856" spans="51:75">
      <c r="AY4856" s="89" t="e">
        <f>VLOOKUP(C4856,#REF!, 2,FALSE)</f>
        <v>#REF!</v>
      </c>
      <c r="BM4856" s="61" t="s">
        <v>9719</v>
      </c>
      <c r="BN4856" s="61" t="s">
        <v>657</v>
      </c>
      <c r="BO4856" s="61" t="s">
        <v>3468</v>
      </c>
      <c r="BU4856" s="61" t="s">
        <v>9719</v>
      </c>
      <c r="BV4856" s="61" t="s">
        <v>657</v>
      </c>
      <c r="BW4856" s="61" t="s">
        <v>3468</v>
      </c>
    </row>
    <row r="4857" spans="51:75">
      <c r="AY4857" s="89" t="e">
        <f>VLOOKUP(C4857,#REF!, 2,FALSE)</f>
        <v>#REF!</v>
      </c>
      <c r="BM4857" s="61" t="s">
        <v>9720</v>
      </c>
      <c r="BN4857" s="61" t="s">
        <v>1344</v>
      </c>
      <c r="BO4857" s="61" t="s">
        <v>2656</v>
      </c>
      <c r="BU4857" s="61" t="s">
        <v>9720</v>
      </c>
      <c r="BV4857" s="61" t="s">
        <v>1344</v>
      </c>
      <c r="BW4857" s="61" t="s">
        <v>2656</v>
      </c>
    </row>
    <row r="4858" spans="51:75">
      <c r="AY4858" s="89" t="e">
        <f>VLOOKUP(C4858,#REF!, 2,FALSE)</f>
        <v>#REF!</v>
      </c>
      <c r="BM4858" s="61" t="s">
        <v>9721</v>
      </c>
      <c r="BN4858" s="61" t="s">
        <v>1072</v>
      </c>
      <c r="BO4858" s="61" t="s">
        <v>9722</v>
      </c>
      <c r="BU4858" s="61" t="s">
        <v>9721</v>
      </c>
      <c r="BV4858" s="61" t="s">
        <v>1072</v>
      </c>
      <c r="BW4858" s="61" t="s">
        <v>9722</v>
      </c>
    </row>
    <row r="4859" spans="51:75">
      <c r="AY4859" s="89" t="e">
        <f>VLOOKUP(C4859,#REF!, 2,FALSE)</f>
        <v>#REF!</v>
      </c>
      <c r="BM4859" s="61" t="s">
        <v>9723</v>
      </c>
      <c r="BN4859" s="61" t="s">
        <v>615</v>
      </c>
      <c r="BO4859" s="61" t="s">
        <v>7398</v>
      </c>
      <c r="BU4859" s="61" t="s">
        <v>9723</v>
      </c>
      <c r="BV4859" s="61" t="s">
        <v>615</v>
      </c>
      <c r="BW4859" s="61" t="s">
        <v>7398</v>
      </c>
    </row>
    <row r="4860" spans="51:75">
      <c r="AY4860" s="89" t="e">
        <f>VLOOKUP(C4860,#REF!, 2,FALSE)</f>
        <v>#REF!</v>
      </c>
      <c r="BM4860" s="61" t="s">
        <v>9724</v>
      </c>
      <c r="BN4860" s="61" t="s">
        <v>1344</v>
      </c>
      <c r="BO4860" s="61" t="s">
        <v>9725</v>
      </c>
      <c r="BU4860" s="61" t="s">
        <v>9724</v>
      </c>
      <c r="BV4860" s="61" t="s">
        <v>1344</v>
      </c>
      <c r="BW4860" s="61" t="s">
        <v>9725</v>
      </c>
    </row>
    <row r="4861" spans="51:75">
      <c r="AY4861" s="89" t="e">
        <f>VLOOKUP(C4861,#REF!, 2,FALSE)</f>
        <v>#REF!</v>
      </c>
      <c r="BM4861" s="61" t="s">
        <v>9726</v>
      </c>
      <c r="BN4861" s="61" t="s">
        <v>777</v>
      </c>
      <c r="BO4861" s="61" t="s">
        <v>9727</v>
      </c>
      <c r="BU4861" s="61" t="s">
        <v>9726</v>
      </c>
      <c r="BV4861" s="61" t="s">
        <v>777</v>
      </c>
      <c r="BW4861" s="61" t="s">
        <v>9727</v>
      </c>
    </row>
    <row r="4862" spans="51:75">
      <c r="AY4862" s="89" t="e">
        <f>VLOOKUP(C4862,#REF!, 2,FALSE)</f>
        <v>#REF!</v>
      </c>
      <c r="BM4862" s="61" t="s">
        <v>1724</v>
      </c>
      <c r="BN4862" s="61" t="s">
        <v>3204</v>
      </c>
      <c r="BO4862" s="61" t="s">
        <v>1265</v>
      </c>
      <c r="BU4862" s="61" t="s">
        <v>1724</v>
      </c>
      <c r="BV4862" s="61" t="s">
        <v>3204</v>
      </c>
      <c r="BW4862" s="61" t="s">
        <v>1265</v>
      </c>
    </row>
    <row r="4863" spans="51:75">
      <c r="AY4863" s="89" t="e">
        <f>VLOOKUP(C4863,#REF!, 2,FALSE)</f>
        <v>#REF!</v>
      </c>
      <c r="BM4863" s="61" t="s">
        <v>9728</v>
      </c>
      <c r="BN4863" s="61" t="s">
        <v>2985</v>
      </c>
      <c r="BO4863" s="61" t="s">
        <v>2985</v>
      </c>
      <c r="BU4863" s="61" t="s">
        <v>9728</v>
      </c>
      <c r="BV4863" s="61" t="s">
        <v>2985</v>
      </c>
      <c r="BW4863" s="61" t="s">
        <v>2985</v>
      </c>
    </row>
    <row r="4864" spans="51:75">
      <c r="AY4864" s="89" t="e">
        <f>VLOOKUP(C4864,#REF!, 2,FALSE)</f>
        <v>#REF!</v>
      </c>
      <c r="BM4864" s="61" t="s">
        <v>9729</v>
      </c>
      <c r="BN4864" s="61" t="s">
        <v>1447</v>
      </c>
      <c r="BO4864" s="61" t="s">
        <v>9730</v>
      </c>
      <c r="BU4864" s="61" t="s">
        <v>9729</v>
      </c>
      <c r="BV4864" s="61" t="s">
        <v>1447</v>
      </c>
      <c r="BW4864" s="61" t="s">
        <v>9730</v>
      </c>
    </row>
    <row r="4865" spans="51:75">
      <c r="AY4865" s="89" t="e">
        <f>VLOOKUP(C4865,#REF!, 2,FALSE)</f>
        <v>#REF!</v>
      </c>
      <c r="BM4865" s="61" t="s">
        <v>9731</v>
      </c>
      <c r="BN4865" s="61" t="s">
        <v>942</v>
      </c>
      <c r="BO4865" s="61" t="s">
        <v>772</v>
      </c>
      <c r="BU4865" s="61" t="s">
        <v>9731</v>
      </c>
      <c r="BV4865" s="61" t="s">
        <v>942</v>
      </c>
      <c r="BW4865" s="61" t="s">
        <v>772</v>
      </c>
    </row>
    <row r="4866" spans="51:75">
      <c r="AY4866" s="89" t="e">
        <f>VLOOKUP(C4866,#REF!, 2,FALSE)</f>
        <v>#REF!</v>
      </c>
      <c r="BM4866" s="61" t="s">
        <v>9732</v>
      </c>
      <c r="BN4866" s="61" t="s">
        <v>3204</v>
      </c>
      <c r="BO4866" s="61" t="s">
        <v>9733</v>
      </c>
      <c r="BU4866" s="61" t="s">
        <v>9732</v>
      </c>
      <c r="BV4866" s="61" t="s">
        <v>3204</v>
      </c>
      <c r="BW4866" s="61" t="s">
        <v>9733</v>
      </c>
    </row>
    <row r="4867" spans="51:75">
      <c r="AY4867" s="89" t="e">
        <f>VLOOKUP(C4867,#REF!, 2,FALSE)</f>
        <v>#REF!</v>
      </c>
      <c r="BM4867" s="61" t="s">
        <v>9734</v>
      </c>
      <c r="BN4867" s="61" t="s">
        <v>633</v>
      </c>
      <c r="BO4867" s="61" t="s">
        <v>1601</v>
      </c>
      <c r="BU4867" s="61" t="s">
        <v>9734</v>
      </c>
      <c r="BV4867" s="61" t="s">
        <v>633</v>
      </c>
      <c r="BW4867" s="61" t="s">
        <v>1601</v>
      </c>
    </row>
    <row r="4868" spans="51:75">
      <c r="AY4868" s="89" t="e">
        <f>VLOOKUP(C4868,#REF!, 2,FALSE)</f>
        <v>#REF!</v>
      </c>
      <c r="BM4868" s="61" t="s">
        <v>9736</v>
      </c>
      <c r="BN4868" s="61" t="s">
        <v>1344</v>
      </c>
      <c r="BO4868" s="61" t="s">
        <v>8025</v>
      </c>
      <c r="BU4868" s="61" t="s">
        <v>9736</v>
      </c>
      <c r="BV4868" s="61" t="s">
        <v>1344</v>
      </c>
      <c r="BW4868" s="61" t="s">
        <v>8025</v>
      </c>
    </row>
    <row r="4869" spans="51:75">
      <c r="AY4869" s="89" t="e">
        <f>VLOOKUP(C4869,#REF!, 2,FALSE)</f>
        <v>#REF!</v>
      </c>
      <c r="BM4869" s="61" t="s">
        <v>9737</v>
      </c>
      <c r="BN4869" s="61" t="s">
        <v>641</v>
      </c>
      <c r="BO4869" s="61" t="s">
        <v>6128</v>
      </c>
      <c r="BU4869" s="61" t="s">
        <v>9737</v>
      </c>
      <c r="BV4869" s="61" t="s">
        <v>641</v>
      </c>
      <c r="BW4869" s="61" t="s">
        <v>6128</v>
      </c>
    </row>
    <row r="4870" spans="51:75">
      <c r="AY4870" s="89" t="e">
        <f>VLOOKUP(C4870,#REF!, 2,FALSE)</f>
        <v>#REF!</v>
      </c>
      <c r="BM4870" s="61" t="s">
        <v>9738</v>
      </c>
      <c r="BN4870" s="61" t="s">
        <v>633</v>
      </c>
      <c r="BO4870" s="61" t="s">
        <v>2929</v>
      </c>
      <c r="BU4870" s="61" t="s">
        <v>9738</v>
      </c>
      <c r="BV4870" s="61" t="s">
        <v>633</v>
      </c>
      <c r="BW4870" s="61" t="s">
        <v>2929</v>
      </c>
    </row>
    <row r="4871" spans="51:75">
      <c r="AY4871" s="89" t="e">
        <f>VLOOKUP(C4871,#REF!, 2,FALSE)</f>
        <v>#REF!</v>
      </c>
      <c r="BM4871" s="61" t="s">
        <v>1725</v>
      </c>
      <c r="BN4871" s="61" t="s">
        <v>3047</v>
      </c>
      <c r="BO4871" s="61" t="s">
        <v>772</v>
      </c>
      <c r="BU4871" s="61" t="s">
        <v>1725</v>
      </c>
      <c r="BV4871" s="61" t="s">
        <v>3047</v>
      </c>
      <c r="BW4871" s="61" t="s">
        <v>772</v>
      </c>
    </row>
    <row r="4872" spans="51:75">
      <c r="AY4872" s="89" t="e">
        <f>VLOOKUP(C4872,#REF!, 2,FALSE)</f>
        <v>#REF!</v>
      </c>
      <c r="BM4872" s="61" t="s">
        <v>9740</v>
      </c>
      <c r="BN4872" s="61" t="s">
        <v>3085</v>
      </c>
      <c r="BO4872" s="61" t="s">
        <v>3553</v>
      </c>
      <c r="BU4872" s="61" t="s">
        <v>9740</v>
      </c>
      <c r="BV4872" s="61" t="s">
        <v>3085</v>
      </c>
      <c r="BW4872" s="61" t="s">
        <v>3553</v>
      </c>
    </row>
    <row r="4873" spans="51:75">
      <c r="AY4873" s="89" t="e">
        <f>VLOOKUP(C4873,#REF!, 2,FALSE)</f>
        <v>#REF!</v>
      </c>
      <c r="BM4873" s="61" t="s">
        <v>9741</v>
      </c>
      <c r="BN4873" s="61" t="s">
        <v>3089</v>
      </c>
      <c r="BO4873" s="61" t="s">
        <v>3705</v>
      </c>
      <c r="BU4873" s="61" t="s">
        <v>9741</v>
      </c>
      <c r="BV4873" s="61" t="s">
        <v>3089</v>
      </c>
      <c r="BW4873" s="61" t="s">
        <v>3705</v>
      </c>
    </row>
    <row r="4874" spans="51:75">
      <c r="AY4874" s="89" t="e">
        <f>VLOOKUP(C4874,#REF!, 2,FALSE)</f>
        <v>#REF!</v>
      </c>
      <c r="BM4874" s="61" t="s">
        <v>9742</v>
      </c>
      <c r="BN4874" s="61" t="s">
        <v>864</v>
      </c>
      <c r="BO4874" s="61" t="s">
        <v>4411</v>
      </c>
      <c r="BU4874" s="61" t="s">
        <v>9742</v>
      </c>
      <c r="BV4874" s="61" t="s">
        <v>864</v>
      </c>
      <c r="BW4874" s="61" t="s">
        <v>4411</v>
      </c>
    </row>
    <row r="4875" spans="51:75">
      <c r="AY4875" s="89" t="e">
        <f>VLOOKUP(C4875,#REF!, 2,FALSE)</f>
        <v>#REF!</v>
      </c>
      <c r="BM4875" s="61" t="s">
        <v>9743</v>
      </c>
      <c r="BN4875" s="61" t="s">
        <v>3007</v>
      </c>
      <c r="BO4875" s="61" t="s">
        <v>9744</v>
      </c>
      <c r="BU4875" s="61" t="s">
        <v>9743</v>
      </c>
      <c r="BV4875" s="61" t="s">
        <v>3007</v>
      </c>
      <c r="BW4875" s="61" t="s">
        <v>9744</v>
      </c>
    </row>
    <row r="4876" spans="51:75">
      <c r="AY4876" s="89" t="e">
        <f>VLOOKUP(C4876,#REF!, 2,FALSE)</f>
        <v>#REF!</v>
      </c>
      <c r="BM4876" s="61" t="s">
        <v>9745</v>
      </c>
      <c r="BN4876" s="61" t="s">
        <v>1344</v>
      </c>
      <c r="BO4876" s="61" t="s">
        <v>9746</v>
      </c>
      <c r="BU4876" s="61" t="s">
        <v>9745</v>
      </c>
      <c r="BV4876" s="61" t="s">
        <v>1344</v>
      </c>
      <c r="BW4876" s="61" t="s">
        <v>9746</v>
      </c>
    </row>
    <row r="4877" spans="51:75">
      <c r="AY4877" s="89" t="e">
        <f>VLOOKUP(C4877,#REF!, 2,FALSE)</f>
        <v>#REF!</v>
      </c>
      <c r="BM4877" s="61" t="s">
        <v>9747</v>
      </c>
      <c r="BN4877" s="61" t="s">
        <v>16990</v>
      </c>
      <c r="BO4877" s="61" t="s">
        <v>9748</v>
      </c>
      <c r="BU4877" s="61" t="s">
        <v>9747</v>
      </c>
      <c r="BV4877" s="61" t="s">
        <v>16990</v>
      </c>
      <c r="BW4877" s="61" t="s">
        <v>9748</v>
      </c>
    </row>
    <row r="4878" spans="51:75">
      <c r="AY4878" s="89" t="e">
        <f>VLOOKUP(C4878,#REF!, 2,FALSE)</f>
        <v>#REF!</v>
      </c>
      <c r="BM4878" s="61" t="s">
        <v>1726</v>
      </c>
      <c r="BN4878" s="61" t="s">
        <v>1344</v>
      </c>
      <c r="BO4878" s="61" t="s">
        <v>9749</v>
      </c>
      <c r="BU4878" s="61" t="s">
        <v>1726</v>
      </c>
      <c r="BV4878" s="61" t="s">
        <v>1344</v>
      </c>
      <c r="BW4878" s="61" t="s">
        <v>9749</v>
      </c>
    </row>
    <row r="4879" spans="51:75">
      <c r="AY4879" s="89" t="e">
        <f>VLOOKUP(C4879,#REF!, 2,FALSE)</f>
        <v>#REF!</v>
      </c>
      <c r="BM4879" s="61" t="s">
        <v>9750</v>
      </c>
      <c r="BN4879" s="61" t="s">
        <v>3254</v>
      </c>
      <c r="BO4879" s="61" t="s">
        <v>2985</v>
      </c>
      <c r="BU4879" s="61" t="s">
        <v>9750</v>
      </c>
      <c r="BV4879" s="61" t="s">
        <v>3254</v>
      </c>
      <c r="BW4879" s="61" t="s">
        <v>2985</v>
      </c>
    </row>
    <row r="4880" spans="51:75">
      <c r="AY4880" s="89" t="e">
        <f>VLOOKUP(C4880,#REF!, 2,FALSE)</f>
        <v>#REF!</v>
      </c>
      <c r="BM4880" s="61" t="s">
        <v>9751</v>
      </c>
      <c r="BN4880" s="61" t="s">
        <v>780</v>
      </c>
      <c r="BO4880" s="61" t="s">
        <v>2070</v>
      </c>
      <c r="BU4880" s="61" t="s">
        <v>9751</v>
      </c>
      <c r="BV4880" s="61" t="s">
        <v>780</v>
      </c>
      <c r="BW4880" s="61" t="s">
        <v>2070</v>
      </c>
    </row>
    <row r="4881" spans="51:75">
      <c r="AY4881" s="89" t="e">
        <f>VLOOKUP(C4881,#REF!, 2,FALSE)</f>
        <v>#REF!</v>
      </c>
      <c r="BM4881" s="61" t="s">
        <v>9752</v>
      </c>
      <c r="BN4881" s="61" t="s">
        <v>789</v>
      </c>
      <c r="BO4881" s="61" t="s">
        <v>3879</v>
      </c>
      <c r="BU4881" s="61" t="s">
        <v>9752</v>
      </c>
      <c r="BV4881" s="61" t="s">
        <v>789</v>
      </c>
      <c r="BW4881" s="61" t="s">
        <v>3879</v>
      </c>
    </row>
    <row r="4882" spans="51:75">
      <c r="AY4882" s="89" t="e">
        <f>VLOOKUP(C4882,#REF!, 2,FALSE)</f>
        <v>#REF!</v>
      </c>
      <c r="BM4882" s="61" t="s">
        <v>9753</v>
      </c>
      <c r="BN4882" s="61" t="s">
        <v>3204</v>
      </c>
      <c r="BO4882" s="61" t="s">
        <v>9754</v>
      </c>
      <c r="BU4882" s="61" t="s">
        <v>9753</v>
      </c>
      <c r="BV4882" s="61" t="s">
        <v>3204</v>
      </c>
      <c r="BW4882" s="61" t="s">
        <v>9754</v>
      </c>
    </row>
    <row r="4883" spans="51:75">
      <c r="AY4883" s="89" t="e">
        <f>VLOOKUP(C4883,#REF!, 2,FALSE)</f>
        <v>#REF!</v>
      </c>
      <c r="BM4883" s="61" t="s">
        <v>9755</v>
      </c>
      <c r="BN4883" s="61" t="s">
        <v>3254</v>
      </c>
      <c r="BO4883" s="61" t="s">
        <v>5871</v>
      </c>
      <c r="BU4883" s="61" t="s">
        <v>9755</v>
      </c>
      <c r="BV4883" s="61" t="s">
        <v>3254</v>
      </c>
      <c r="BW4883" s="61" t="s">
        <v>5871</v>
      </c>
    </row>
    <row r="4884" spans="51:75">
      <c r="AY4884" s="89" t="e">
        <f>VLOOKUP(C4884,#REF!, 2,FALSE)</f>
        <v>#REF!</v>
      </c>
      <c r="BM4884" s="61" t="s">
        <v>9757</v>
      </c>
      <c r="BN4884" s="61" t="s">
        <v>864</v>
      </c>
      <c r="BO4884" s="61" t="s">
        <v>9758</v>
      </c>
      <c r="BU4884" s="61" t="s">
        <v>9757</v>
      </c>
      <c r="BV4884" s="61" t="s">
        <v>864</v>
      </c>
      <c r="BW4884" s="61" t="s">
        <v>9758</v>
      </c>
    </row>
    <row r="4885" spans="51:75">
      <c r="AY4885" s="89" t="e">
        <f>VLOOKUP(C4885,#REF!, 2,FALSE)</f>
        <v>#REF!</v>
      </c>
      <c r="BM4885" s="61" t="s">
        <v>9759</v>
      </c>
      <c r="BN4885" s="61" t="s">
        <v>854</v>
      </c>
      <c r="BO4885" s="61" t="s">
        <v>5963</v>
      </c>
      <c r="BU4885" s="61" t="s">
        <v>9759</v>
      </c>
      <c r="BV4885" s="61" t="s">
        <v>854</v>
      </c>
      <c r="BW4885" s="61" t="s">
        <v>5963</v>
      </c>
    </row>
    <row r="4886" spans="51:75">
      <c r="AY4886" s="89" t="e">
        <f>VLOOKUP(C4886,#REF!, 2,FALSE)</f>
        <v>#REF!</v>
      </c>
      <c r="BM4886" s="61" t="s">
        <v>9760</v>
      </c>
      <c r="BN4886" s="61" t="s">
        <v>939</v>
      </c>
      <c r="BO4886" s="61" t="s">
        <v>9761</v>
      </c>
      <c r="BU4886" s="61" t="s">
        <v>9760</v>
      </c>
      <c r="BV4886" s="61" t="s">
        <v>939</v>
      </c>
      <c r="BW4886" s="61" t="s">
        <v>9761</v>
      </c>
    </row>
    <row r="4887" spans="51:75">
      <c r="AY4887" s="89" t="e">
        <f>VLOOKUP(C4887,#REF!, 2,FALSE)</f>
        <v>#REF!</v>
      </c>
      <c r="BM4887" s="61" t="s">
        <v>9762</v>
      </c>
      <c r="BN4887" s="61" t="s">
        <v>3204</v>
      </c>
      <c r="BO4887" s="61" t="s">
        <v>8236</v>
      </c>
      <c r="BU4887" s="61" t="s">
        <v>9762</v>
      </c>
      <c r="BV4887" s="61" t="s">
        <v>3204</v>
      </c>
      <c r="BW4887" s="61" t="s">
        <v>8236</v>
      </c>
    </row>
    <row r="4888" spans="51:75">
      <c r="AY4888" s="89" t="e">
        <f>VLOOKUP(C4888,#REF!, 2,FALSE)</f>
        <v>#REF!</v>
      </c>
      <c r="BM4888" s="61" t="s">
        <v>9763</v>
      </c>
      <c r="BN4888" s="61" t="s">
        <v>3047</v>
      </c>
      <c r="BO4888" s="61" t="s">
        <v>2985</v>
      </c>
      <c r="BU4888" s="61" t="s">
        <v>9763</v>
      </c>
      <c r="BV4888" s="61" t="s">
        <v>3047</v>
      </c>
      <c r="BW4888" s="61" t="s">
        <v>2985</v>
      </c>
    </row>
    <row r="4889" spans="51:75">
      <c r="AY4889" s="89" t="e">
        <f>VLOOKUP(C4889,#REF!, 2,FALSE)</f>
        <v>#REF!</v>
      </c>
      <c r="BM4889" s="61" t="s">
        <v>9765</v>
      </c>
      <c r="BN4889" s="61" t="s">
        <v>799</v>
      </c>
      <c r="BO4889" s="61" t="s">
        <v>8479</v>
      </c>
      <c r="BU4889" s="61" t="s">
        <v>9765</v>
      </c>
      <c r="BV4889" s="61" t="s">
        <v>799</v>
      </c>
      <c r="BW4889" s="61" t="s">
        <v>8479</v>
      </c>
    </row>
    <row r="4890" spans="51:75">
      <c r="AY4890" s="89" t="e">
        <f>VLOOKUP(C4890,#REF!, 2,FALSE)</f>
        <v>#REF!</v>
      </c>
      <c r="BM4890" s="61" t="s">
        <v>9766</v>
      </c>
      <c r="BN4890" s="61" t="s">
        <v>3047</v>
      </c>
      <c r="BO4890" s="61" t="s">
        <v>9767</v>
      </c>
      <c r="BU4890" s="61" t="s">
        <v>9766</v>
      </c>
      <c r="BV4890" s="61" t="s">
        <v>3047</v>
      </c>
      <c r="BW4890" s="61" t="s">
        <v>9767</v>
      </c>
    </row>
    <row r="4891" spans="51:75">
      <c r="AY4891" s="89" t="e">
        <f>VLOOKUP(C4891,#REF!, 2,FALSE)</f>
        <v>#REF!</v>
      </c>
      <c r="BM4891" s="61" t="s">
        <v>1727</v>
      </c>
      <c r="BN4891" s="61" t="s">
        <v>2985</v>
      </c>
      <c r="BO4891" s="61" t="s">
        <v>9768</v>
      </c>
      <c r="BU4891" s="61" t="s">
        <v>1727</v>
      </c>
      <c r="BV4891" s="61" t="s">
        <v>2985</v>
      </c>
      <c r="BW4891" s="61" t="s">
        <v>9768</v>
      </c>
    </row>
    <row r="4892" spans="51:75">
      <c r="AY4892" s="89" t="e">
        <f>VLOOKUP(C4892,#REF!, 2,FALSE)</f>
        <v>#REF!</v>
      </c>
      <c r="BM4892" s="61" t="s">
        <v>9769</v>
      </c>
      <c r="BN4892" s="61" t="s">
        <v>3047</v>
      </c>
      <c r="BO4892" s="61" t="s">
        <v>2707</v>
      </c>
      <c r="BU4892" s="61" t="s">
        <v>9769</v>
      </c>
      <c r="BV4892" s="61" t="s">
        <v>3047</v>
      </c>
      <c r="BW4892" s="61" t="s">
        <v>2707</v>
      </c>
    </row>
    <row r="4893" spans="51:75">
      <c r="AY4893" s="89" t="e">
        <f>VLOOKUP(C4893,#REF!, 2,FALSE)</f>
        <v>#REF!</v>
      </c>
      <c r="BM4893" s="61" t="s">
        <v>9770</v>
      </c>
      <c r="BN4893" s="61" t="s">
        <v>3254</v>
      </c>
      <c r="BO4893" s="61" t="s">
        <v>9771</v>
      </c>
      <c r="BU4893" s="61" t="s">
        <v>9770</v>
      </c>
      <c r="BV4893" s="61" t="s">
        <v>3254</v>
      </c>
      <c r="BW4893" s="61" t="s">
        <v>9771</v>
      </c>
    </row>
    <row r="4894" spans="51:75">
      <c r="AY4894" s="89" t="e">
        <f>VLOOKUP(C4894,#REF!, 2,FALSE)</f>
        <v>#REF!</v>
      </c>
      <c r="BM4894" s="61" t="s">
        <v>9772</v>
      </c>
      <c r="BN4894" s="61" t="s">
        <v>3254</v>
      </c>
      <c r="BO4894" s="61" t="s">
        <v>3729</v>
      </c>
      <c r="BU4894" s="61" t="s">
        <v>9772</v>
      </c>
      <c r="BV4894" s="61" t="s">
        <v>3254</v>
      </c>
      <c r="BW4894" s="61" t="s">
        <v>3729</v>
      </c>
    </row>
    <row r="4895" spans="51:75">
      <c r="AY4895" s="89" t="e">
        <f>VLOOKUP(C4895,#REF!, 2,FALSE)</f>
        <v>#REF!</v>
      </c>
      <c r="BM4895" s="61" t="s">
        <v>1753</v>
      </c>
      <c r="BN4895" s="61" t="s">
        <v>799</v>
      </c>
      <c r="BO4895" s="61" t="s">
        <v>4374</v>
      </c>
      <c r="BU4895" s="61" t="s">
        <v>1753</v>
      </c>
      <c r="BV4895" s="61" t="s">
        <v>799</v>
      </c>
      <c r="BW4895" s="61" t="s">
        <v>4374</v>
      </c>
    </row>
    <row r="4896" spans="51:75">
      <c r="AY4896" s="89" t="e">
        <f>VLOOKUP(C4896,#REF!, 2,FALSE)</f>
        <v>#REF!</v>
      </c>
      <c r="BM4896" s="61" t="s">
        <v>9773</v>
      </c>
      <c r="BN4896" s="61" t="s">
        <v>3204</v>
      </c>
      <c r="BO4896" s="61" t="s">
        <v>5873</v>
      </c>
      <c r="BU4896" s="61" t="s">
        <v>9773</v>
      </c>
      <c r="BV4896" s="61" t="s">
        <v>3204</v>
      </c>
      <c r="BW4896" s="61" t="s">
        <v>5873</v>
      </c>
    </row>
    <row r="4897" spans="51:75">
      <c r="AY4897" s="89" t="e">
        <f>VLOOKUP(C4897,#REF!, 2,FALSE)</f>
        <v>#REF!</v>
      </c>
      <c r="BM4897" s="61" t="s">
        <v>9774</v>
      </c>
      <c r="BN4897" s="61" t="s">
        <v>3204</v>
      </c>
      <c r="BO4897" s="61" t="s">
        <v>7308</v>
      </c>
      <c r="BU4897" s="61" t="s">
        <v>9774</v>
      </c>
      <c r="BV4897" s="61" t="s">
        <v>3204</v>
      </c>
      <c r="BW4897" s="61" t="s">
        <v>7308</v>
      </c>
    </row>
    <row r="4898" spans="51:75">
      <c r="AY4898" s="89" t="e">
        <f>VLOOKUP(C4898,#REF!, 2,FALSE)</f>
        <v>#REF!</v>
      </c>
      <c r="BM4898" s="61" t="s">
        <v>9775</v>
      </c>
      <c r="BN4898" s="61" t="s">
        <v>3204</v>
      </c>
      <c r="BO4898" s="61" t="s">
        <v>8187</v>
      </c>
      <c r="BU4898" s="61" t="s">
        <v>9775</v>
      </c>
      <c r="BV4898" s="61" t="s">
        <v>3204</v>
      </c>
      <c r="BW4898" s="61" t="s">
        <v>8187</v>
      </c>
    </row>
    <row r="4899" spans="51:75">
      <c r="AY4899" s="89" t="e">
        <f>VLOOKUP(C4899,#REF!, 2,FALSE)</f>
        <v>#REF!</v>
      </c>
      <c r="BM4899" s="61" t="s">
        <v>9776</v>
      </c>
      <c r="BN4899" s="61" t="s">
        <v>1344</v>
      </c>
      <c r="BO4899" s="61" t="s">
        <v>772</v>
      </c>
      <c r="BU4899" s="61" t="s">
        <v>9776</v>
      </c>
      <c r="BV4899" s="61" t="s">
        <v>1344</v>
      </c>
      <c r="BW4899" s="61" t="s">
        <v>772</v>
      </c>
    </row>
    <row r="4900" spans="51:75">
      <c r="AY4900" s="89" t="e">
        <f>VLOOKUP(C4900,#REF!, 2,FALSE)</f>
        <v>#REF!</v>
      </c>
      <c r="BM4900" s="61" t="s">
        <v>9777</v>
      </c>
      <c r="BN4900" s="61" t="s">
        <v>665</v>
      </c>
      <c r="BO4900" s="61" t="s">
        <v>637</v>
      </c>
      <c r="BU4900" s="61" t="s">
        <v>9777</v>
      </c>
      <c r="BV4900" s="61" t="s">
        <v>665</v>
      </c>
      <c r="BW4900" s="61" t="s">
        <v>637</v>
      </c>
    </row>
    <row r="4901" spans="51:75">
      <c r="AY4901" s="89" t="e">
        <f>VLOOKUP(C4901,#REF!, 2,FALSE)</f>
        <v>#REF!</v>
      </c>
      <c r="BM4901" s="61" t="s">
        <v>1754</v>
      </c>
      <c r="BN4901" s="61" t="s">
        <v>3204</v>
      </c>
      <c r="BO4901" s="61" t="s">
        <v>5298</v>
      </c>
      <c r="BU4901" s="61" t="s">
        <v>1754</v>
      </c>
      <c r="BV4901" s="61" t="s">
        <v>3204</v>
      </c>
      <c r="BW4901" s="61" t="s">
        <v>5298</v>
      </c>
    </row>
    <row r="4902" spans="51:75">
      <c r="AY4902" s="89" t="e">
        <f>VLOOKUP(C4902,#REF!, 2,FALSE)</f>
        <v>#REF!</v>
      </c>
      <c r="BM4902" s="61" t="s">
        <v>1755</v>
      </c>
      <c r="BN4902" s="61" t="s">
        <v>3204</v>
      </c>
      <c r="BO4902" s="61" t="s">
        <v>7597</v>
      </c>
      <c r="BU4902" s="61" t="s">
        <v>1755</v>
      </c>
      <c r="BV4902" s="61" t="s">
        <v>3204</v>
      </c>
      <c r="BW4902" s="61" t="s">
        <v>7597</v>
      </c>
    </row>
    <row r="4903" spans="51:75">
      <c r="AY4903" s="89" t="e">
        <f>VLOOKUP(C4903,#REF!, 2,FALSE)</f>
        <v>#REF!</v>
      </c>
      <c r="BM4903" s="61" t="s">
        <v>9778</v>
      </c>
      <c r="BN4903" s="61" t="s">
        <v>3007</v>
      </c>
      <c r="BO4903" s="61" t="s">
        <v>5107</v>
      </c>
      <c r="BU4903" s="61" t="s">
        <v>9778</v>
      </c>
      <c r="BV4903" s="61" t="s">
        <v>3007</v>
      </c>
      <c r="BW4903" s="61" t="s">
        <v>5107</v>
      </c>
    </row>
    <row r="4904" spans="51:75">
      <c r="AY4904" s="89" t="e">
        <f>VLOOKUP(C4904,#REF!, 2,FALSE)</f>
        <v>#REF!</v>
      </c>
      <c r="BM4904" s="61" t="s">
        <v>9780</v>
      </c>
      <c r="BN4904" s="61" t="s">
        <v>3254</v>
      </c>
      <c r="BO4904" s="61" t="s">
        <v>2985</v>
      </c>
      <c r="BU4904" s="61" t="s">
        <v>9780</v>
      </c>
      <c r="BV4904" s="61" t="s">
        <v>3254</v>
      </c>
      <c r="BW4904" s="61" t="s">
        <v>2985</v>
      </c>
    </row>
    <row r="4905" spans="51:75">
      <c r="AY4905" s="89" t="e">
        <f>VLOOKUP(C4905,#REF!, 2,FALSE)</f>
        <v>#REF!</v>
      </c>
      <c r="BM4905" s="61" t="s">
        <v>9782</v>
      </c>
      <c r="BN4905" s="61" t="s">
        <v>3004</v>
      </c>
      <c r="BO4905" s="61" t="s">
        <v>9783</v>
      </c>
      <c r="BU4905" s="61" t="s">
        <v>9782</v>
      </c>
      <c r="BV4905" s="61" t="s">
        <v>3004</v>
      </c>
      <c r="BW4905" s="61" t="s">
        <v>9783</v>
      </c>
    </row>
    <row r="4906" spans="51:75">
      <c r="AY4906" s="89" t="e">
        <f>VLOOKUP(C4906,#REF!, 2,FALSE)</f>
        <v>#REF!</v>
      </c>
      <c r="BM4906" s="61" t="s">
        <v>9784</v>
      </c>
      <c r="BN4906" s="61" t="s">
        <v>864</v>
      </c>
      <c r="BO4906" s="61" t="s">
        <v>2120</v>
      </c>
      <c r="BU4906" s="61" t="s">
        <v>9784</v>
      </c>
      <c r="BV4906" s="61" t="s">
        <v>864</v>
      </c>
      <c r="BW4906" s="61" t="s">
        <v>2120</v>
      </c>
    </row>
    <row r="4907" spans="51:75">
      <c r="AY4907" s="89" t="e">
        <f>VLOOKUP(C4907,#REF!, 2,FALSE)</f>
        <v>#REF!</v>
      </c>
      <c r="BM4907" s="61" t="s">
        <v>9785</v>
      </c>
      <c r="BN4907" s="61" t="s">
        <v>864</v>
      </c>
      <c r="BO4907" s="61" t="s">
        <v>9786</v>
      </c>
      <c r="BU4907" s="61" t="s">
        <v>9785</v>
      </c>
      <c r="BV4907" s="61" t="s">
        <v>864</v>
      </c>
      <c r="BW4907" s="61" t="s">
        <v>9786</v>
      </c>
    </row>
    <row r="4908" spans="51:75">
      <c r="AY4908" s="89" t="e">
        <f>VLOOKUP(C4908,#REF!, 2,FALSE)</f>
        <v>#REF!</v>
      </c>
      <c r="BM4908" s="61" t="s">
        <v>9787</v>
      </c>
      <c r="BN4908" s="61" t="s">
        <v>696</v>
      </c>
      <c r="BO4908" s="61" t="s">
        <v>8535</v>
      </c>
      <c r="BU4908" s="61" t="s">
        <v>9787</v>
      </c>
      <c r="BV4908" s="61" t="s">
        <v>696</v>
      </c>
      <c r="BW4908" s="61" t="s">
        <v>8535</v>
      </c>
    </row>
    <row r="4909" spans="51:75">
      <c r="AY4909" s="89" t="e">
        <f>VLOOKUP(C4909,#REF!, 2,FALSE)</f>
        <v>#REF!</v>
      </c>
      <c r="BM4909" s="61" t="s">
        <v>9789</v>
      </c>
      <c r="BN4909" s="61" t="s">
        <v>3204</v>
      </c>
      <c r="BO4909" s="61" t="s">
        <v>9488</v>
      </c>
      <c r="BU4909" s="61" t="s">
        <v>9789</v>
      </c>
      <c r="BV4909" s="61" t="s">
        <v>3204</v>
      </c>
      <c r="BW4909" s="61" t="s">
        <v>9488</v>
      </c>
    </row>
    <row r="4910" spans="51:75">
      <c r="AY4910" s="89" t="e">
        <f>VLOOKUP(C4910,#REF!, 2,FALSE)</f>
        <v>#REF!</v>
      </c>
      <c r="BM4910" s="61" t="s">
        <v>9790</v>
      </c>
      <c r="BN4910" s="61" t="s">
        <v>717</v>
      </c>
      <c r="BO4910" s="61" t="s">
        <v>9791</v>
      </c>
      <c r="BU4910" s="61" t="s">
        <v>9790</v>
      </c>
      <c r="BV4910" s="61" t="s">
        <v>717</v>
      </c>
      <c r="BW4910" s="61" t="s">
        <v>9791</v>
      </c>
    </row>
    <row r="4911" spans="51:75">
      <c r="AY4911" s="89" t="e">
        <f>VLOOKUP(C4911,#REF!, 2,FALSE)</f>
        <v>#REF!</v>
      </c>
      <c r="BM4911" s="61" t="s">
        <v>9793</v>
      </c>
      <c r="BN4911" s="61" t="s">
        <v>864</v>
      </c>
      <c r="BO4911" s="61" t="s">
        <v>9794</v>
      </c>
      <c r="BU4911" s="61" t="s">
        <v>9793</v>
      </c>
      <c r="BV4911" s="61" t="s">
        <v>864</v>
      </c>
      <c r="BW4911" s="61" t="s">
        <v>9794</v>
      </c>
    </row>
    <row r="4912" spans="51:75">
      <c r="AY4912" s="89" t="e">
        <f>VLOOKUP(C4912,#REF!, 2,FALSE)</f>
        <v>#REF!</v>
      </c>
      <c r="BM4912" s="61" t="s">
        <v>9795</v>
      </c>
      <c r="BN4912" s="61" t="s">
        <v>669</v>
      </c>
      <c r="BO4912" s="61" t="s">
        <v>1806</v>
      </c>
      <c r="BU4912" s="61" t="s">
        <v>9795</v>
      </c>
      <c r="BV4912" s="61" t="s">
        <v>669</v>
      </c>
      <c r="BW4912" s="61" t="s">
        <v>1806</v>
      </c>
    </row>
    <row r="4913" spans="51:75">
      <c r="AY4913" s="89" t="e">
        <f>VLOOKUP(C4913,#REF!, 2,FALSE)</f>
        <v>#REF!</v>
      </c>
      <c r="BM4913" s="61" t="s">
        <v>9796</v>
      </c>
      <c r="BN4913" s="61" t="s">
        <v>664</v>
      </c>
      <c r="BO4913" s="61" t="s">
        <v>6573</v>
      </c>
      <c r="BU4913" s="61" t="s">
        <v>9796</v>
      </c>
      <c r="BV4913" s="61" t="s">
        <v>664</v>
      </c>
      <c r="BW4913" s="61" t="s">
        <v>6573</v>
      </c>
    </row>
    <row r="4914" spans="51:75">
      <c r="AY4914" s="89" t="e">
        <f>VLOOKUP(C4914,#REF!, 2,FALSE)</f>
        <v>#REF!</v>
      </c>
      <c r="BM4914" s="61" t="s">
        <v>9797</v>
      </c>
      <c r="BN4914" s="61" t="s">
        <v>16990</v>
      </c>
      <c r="BO4914" s="61" t="s">
        <v>8240</v>
      </c>
      <c r="BU4914" s="61" t="s">
        <v>9797</v>
      </c>
      <c r="BV4914" s="61" t="s">
        <v>16990</v>
      </c>
      <c r="BW4914" s="61" t="s">
        <v>8240</v>
      </c>
    </row>
    <row r="4915" spans="51:75">
      <c r="AY4915" s="89" t="e">
        <f>VLOOKUP(C4915,#REF!, 2,FALSE)</f>
        <v>#REF!</v>
      </c>
      <c r="BM4915" s="61" t="s">
        <v>586</v>
      </c>
      <c r="BN4915" s="61" t="s">
        <v>864</v>
      </c>
      <c r="BO4915" s="61" t="s">
        <v>8212</v>
      </c>
      <c r="BU4915" s="61" t="s">
        <v>586</v>
      </c>
      <c r="BV4915" s="61" t="s">
        <v>864</v>
      </c>
      <c r="BW4915" s="61" t="s">
        <v>8212</v>
      </c>
    </row>
    <row r="4916" spans="51:75">
      <c r="AY4916" s="89" t="e">
        <f>VLOOKUP(C4916,#REF!, 2,FALSE)</f>
        <v>#REF!</v>
      </c>
      <c r="BM4916" s="61" t="s">
        <v>9799</v>
      </c>
      <c r="BN4916" s="61" t="s">
        <v>641</v>
      </c>
      <c r="BO4916" s="61" t="s">
        <v>2313</v>
      </c>
      <c r="BU4916" s="61" t="s">
        <v>9799</v>
      </c>
      <c r="BV4916" s="61" t="s">
        <v>641</v>
      </c>
      <c r="BW4916" s="61" t="s">
        <v>2313</v>
      </c>
    </row>
    <row r="4917" spans="51:75">
      <c r="AY4917" s="89" t="e">
        <f>VLOOKUP(C4917,#REF!, 2,FALSE)</f>
        <v>#REF!</v>
      </c>
      <c r="BM4917" s="61" t="s">
        <v>9800</v>
      </c>
      <c r="BN4917" s="61" t="s">
        <v>1344</v>
      </c>
      <c r="BO4917" s="61" t="s">
        <v>9801</v>
      </c>
      <c r="BU4917" s="61" t="s">
        <v>9800</v>
      </c>
      <c r="BV4917" s="61" t="s">
        <v>1344</v>
      </c>
      <c r="BW4917" s="61" t="s">
        <v>9801</v>
      </c>
    </row>
    <row r="4918" spans="51:75">
      <c r="AY4918" s="89" t="e">
        <f>VLOOKUP(C4918,#REF!, 2,FALSE)</f>
        <v>#REF!</v>
      </c>
      <c r="BM4918" s="61" t="s">
        <v>9802</v>
      </c>
      <c r="BN4918" s="61" t="s">
        <v>864</v>
      </c>
      <c r="BO4918" s="61" t="s">
        <v>9803</v>
      </c>
      <c r="BU4918" s="61" t="s">
        <v>9802</v>
      </c>
      <c r="BV4918" s="61" t="s">
        <v>864</v>
      </c>
      <c r="BW4918" s="61" t="s">
        <v>9803</v>
      </c>
    </row>
    <row r="4919" spans="51:75">
      <c r="AY4919" s="89" t="e">
        <f>VLOOKUP(C4919,#REF!, 2,FALSE)</f>
        <v>#REF!</v>
      </c>
      <c r="BM4919" s="61" t="s">
        <v>9804</v>
      </c>
      <c r="BN4919" s="61" t="s">
        <v>641</v>
      </c>
      <c r="BO4919" s="61" t="s">
        <v>9805</v>
      </c>
      <c r="BU4919" s="61" t="s">
        <v>9804</v>
      </c>
      <c r="BV4919" s="61" t="s">
        <v>641</v>
      </c>
      <c r="BW4919" s="61" t="s">
        <v>9805</v>
      </c>
    </row>
    <row r="4920" spans="51:75">
      <c r="AY4920" s="89" t="e">
        <f>VLOOKUP(C4920,#REF!, 2,FALSE)</f>
        <v>#REF!</v>
      </c>
      <c r="BM4920" s="61" t="s">
        <v>1756</v>
      </c>
      <c r="BN4920" s="61" t="s">
        <v>805</v>
      </c>
      <c r="BO4920" s="61" t="s">
        <v>4737</v>
      </c>
      <c r="BU4920" s="61" t="s">
        <v>1756</v>
      </c>
      <c r="BV4920" s="61" t="s">
        <v>805</v>
      </c>
      <c r="BW4920" s="61" t="s">
        <v>4737</v>
      </c>
    </row>
    <row r="4921" spans="51:75">
      <c r="AY4921" s="89" t="e">
        <f>VLOOKUP(C4921,#REF!, 2,FALSE)</f>
        <v>#REF!</v>
      </c>
      <c r="BM4921" s="61" t="s">
        <v>9806</v>
      </c>
      <c r="BN4921" s="61" t="s">
        <v>864</v>
      </c>
      <c r="BO4921" s="61" t="s">
        <v>9807</v>
      </c>
      <c r="BU4921" s="61" t="s">
        <v>9806</v>
      </c>
      <c r="BV4921" s="61" t="s">
        <v>864</v>
      </c>
      <c r="BW4921" s="61" t="s">
        <v>9807</v>
      </c>
    </row>
    <row r="4922" spans="51:75">
      <c r="AY4922" s="89" t="e">
        <f>VLOOKUP(C4922,#REF!, 2,FALSE)</f>
        <v>#REF!</v>
      </c>
      <c r="BM4922" s="61" t="s">
        <v>9808</v>
      </c>
      <c r="BN4922" s="61" t="s">
        <v>864</v>
      </c>
      <c r="BO4922" s="61" t="s">
        <v>6775</v>
      </c>
      <c r="BU4922" s="61" t="s">
        <v>9808</v>
      </c>
      <c r="BV4922" s="61" t="s">
        <v>864</v>
      </c>
      <c r="BW4922" s="61" t="s">
        <v>6775</v>
      </c>
    </row>
    <row r="4923" spans="51:75">
      <c r="AY4923" s="89" t="e">
        <f>VLOOKUP(C4923,#REF!, 2,FALSE)</f>
        <v>#REF!</v>
      </c>
      <c r="BM4923" s="61" t="s">
        <v>1757</v>
      </c>
      <c r="BN4923" s="61" t="s">
        <v>3204</v>
      </c>
      <c r="BO4923" s="61" t="s">
        <v>1789</v>
      </c>
      <c r="BU4923" s="61" t="s">
        <v>1757</v>
      </c>
      <c r="BV4923" s="61" t="s">
        <v>3204</v>
      </c>
      <c r="BW4923" s="61" t="s">
        <v>1789</v>
      </c>
    </row>
    <row r="4924" spans="51:75">
      <c r="AY4924" s="89" t="e">
        <f>VLOOKUP(C4924,#REF!, 2,FALSE)</f>
        <v>#REF!</v>
      </c>
      <c r="BM4924" s="61" t="s">
        <v>9809</v>
      </c>
      <c r="BN4924" s="61" t="s">
        <v>782</v>
      </c>
      <c r="BO4924" s="61" t="s">
        <v>2435</v>
      </c>
      <c r="BU4924" s="61" t="s">
        <v>9809</v>
      </c>
      <c r="BV4924" s="61" t="s">
        <v>782</v>
      </c>
      <c r="BW4924" s="61" t="s">
        <v>2435</v>
      </c>
    </row>
    <row r="4925" spans="51:75">
      <c r="AY4925" s="89" t="e">
        <f>VLOOKUP(C4925,#REF!, 2,FALSE)</f>
        <v>#REF!</v>
      </c>
      <c r="BM4925" s="61" t="s">
        <v>9810</v>
      </c>
      <c r="BN4925" s="61" t="s">
        <v>3204</v>
      </c>
      <c r="BO4925" s="61" t="s">
        <v>9811</v>
      </c>
      <c r="BU4925" s="61" t="s">
        <v>9810</v>
      </c>
      <c r="BV4925" s="61" t="s">
        <v>3204</v>
      </c>
      <c r="BW4925" s="61" t="s">
        <v>9811</v>
      </c>
    </row>
    <row r="4926" spans="51:75">
      <c r="AY4926" s="89" t="e">
        <f>VLOOKUP(C4926,#REF!, 2,FALSE)</f>
        <v>#REF!</v>
      </c>
      <c r="BM4926" s="61" t="s">
        <v>9812</v>
      </c>
      <c r="BN4926" s="61" t="s">
        <v>738</v>
      </c>
      <c r="BO4926" s="61" t="s">
        <v>9813</v>
      </c>
      <c r="BU4926" s="61" t="s">
        <v>9812</v>
      </c>
      <c r="BV4926" s="61" t="s">
        <v>738</v>
      </c>
      <c r="BW4926" s="61" t="s">
        <v>9813</v>
      </c>
    </row>
    <row r="4927" spans="51:75">
      <c r="AY4927" s="89" t="e">
        <f>VLOOKUP(C4927,#REF!, 2,FALSE)</f>
        <v>#REF!</v>
      </c>
      <c r="BM4927" s="61" t="s">
        <v>9814</v>
      </c>
      <c r="BN4927" s="61" t="s">
        <v>615</v>
      </c>
      <c r="BO4927" s="61" t="s">
        <v>6731</v>
      </c>
      <c r="BU4927" s="61" t="s">
        <v>9814</v>
      </c>
      <c r="BV4927" s="61" t="s">
        <v>615</v>
      </c>
      <c r="BW4927" s="61" t="s">
        <v>6731</v>
      </c>
    </row>
    <row r="4928" spans="51:75">
      <c r="AY4928" s="89" t="e">
        <f>VLOOKUP(C4928,#REF!, 2,FALSE)</f>
        <v>#REF!</v>
      </c>
      <c r="BM4928" s="61" t="s">
        <v>9815</v>
      </c>
      <c r="BN4928" s="61" t="s">
        <v>930</v>
      </c>
      <c r="BO4928" s="61" t="s">
        <v>2550</v>
      </c>
      <c r="BU4928" s="61" t="s">
        <v>9815</v>
      </c>
      <c r="BV4928" s="61" t="s">
        <v>930</v>
      </c>
      <c r="BW4928" s="61" t="s">
        <v>2550</v>
      </c>
    </row>
    <row r="4929" spans="51:75">
      <c r="AY4929" s="89" t="e">
        <f>VLOOKUP(C4929,#REF!, 2,FALSE)</f>
        <v>#REF!</v>
      </c>
      <c r="BM4929" s="61" t="s">
        <v>9816</v>
      </c>
      <c r="BN4929" s="61" t="s">
        <v>659</v>
      </c>
      <c r="BO4929" s="61" t="s">
        <v>9062</v>
      </c>
      <c r="BU4929" s="61" t="s">
        <v>9816</v>
      </c>
      <c r="BV4929" s="61" t="s">
        <v>659</v>
      </c>
      <c r="BW4929" s="61" t="s">
        <v>9062</v>
      </c>
    </row>
    <row r="4930" spans="51:75">
      <c r="AY4930" s="89" t="e">
        <f>VLOOKUP(C4930,#REF!, 2,FALSE)</f>
        <v>#REF!</v>
      </c>
      <c r="BM4930" s="61" t="s">
        <v>9817</v>
      </c>
      <c r="BN4930" s="61" t="s">
        <v>3204</v>
      </c>
      <c r="BO4930" s="61" t="s">
        <v>4188</v>
      </c>
      <c r="BU4930" s="61" t="s">
        <v>9817</v>
      </c>
      <c r="BV4930" s="61" t="s">
        <v>3204</v>
      </c>
      <c r="BW4930" s="61" t="s">
        <v>4188</v>
      </c>
    </row>
    <row r="4931" spans="51:75">
      <c r="AY4931" s="89" t="e">
        <f>VLOOKUP(C4931,#REF!, 2,FALSE)</f>
        <v>#REF!</v>
      </c>
      <c r="BM4931" s="61" t="s">
        <v>9818</v>
      </c>
      <c r="BN4931" s="61" t="s">
        <v>3004</v>
      </c>
      <c r="BO4931" s="61" t="s">
        <v>9819</v>
      </c>
      <c r="BU4931" s="61" t="s">
        <v>9818</v>
      </c>
      <c r="BV4931" s="61" t="s">
        <v>3004</v>
      </c>
      <c r="BW4931" s="61" t="s">
        <v>9819</v>
      </c>
    </row>
    <row r="4932" spans="51:75">
      <c r="AY4932" s="89" t="e">
        <f>VLOOKUP(C4932,#REF!, 2,FALSE)</f>
        <v>#REF!</v>
      </c>
      <c r="BM4932" s="61" t="s">
        <v>1758</v>
      </c>
      <c r="BN4932" s="61" t="s">
        <v>843</v>
      </c>
      <c r="BO4932" s="61" t="s">
        <v>9820</v>
      </c>
      <c r="BU4932" s="61" t="s">
        <v>1758</v>
      </c>
      <c r="BV4932" s="61" t="s">
        <v>843</v>
      </c>
      <c r="BW4932" s="61" t="s">
        <v>9820</v>
      </c>
    </row>
    <row r="4933" spans="51:75">
      <c r="AY4933" s="89" t="e">
        <f>VLOOKUP(C4933,#REF!, 2,FALSE)</f>
        <v>#REF!</v>
      </c>
      <c r="BM4933" s="61" t="s">
        <v>9821</v>
      </c>
      <c r="BN4933" s="61" t="s">
        <v>864</v>
      </c>
      <c r="BO4933" s="61" t="s">
        <v>2985</v>
      </c>
      <c r="BU4933" s="61" t="s">
        <v>9821</v>
      </c>
      <c r="BV4933" s="61" t="s">
        <v>864</v>
      </c>
      <c r="BW4933" s="61" t="s">
        <v>2985</v>
      </c>
    </row>
    <row r="4934" spans="51:75">
      <c r="AY4934" s="89" t="e">
        <f>VLOOKUP(C4934,#REF!, 2,FALSE)</f>
        <v>#REF!</v>
      </c>
      <c r="BM4934" s="61" t="s">
        <v>9822</v>
      </c>
      <c r="BN4934" s="61" t="s">
        <v>782</v>
      </c>
      <c r="BO4934" s="61" t="s">
        <v>2985</v>
      </c>
      <c r="BU4934" s="61" t="s">
        <v>9822</v>
      </c>
      <c r="BV4934" s="61" t="s">
        <v>782</v>
      </c>
      <c r="BW4934" s="61" t="s">
        <v>2985</v>
      </c>
    </row>
    <row r="4935" spans="51:75">
      <c r="AY4935" s="89" t="e">
        <f>VLOOKUP(C4935,#REF!, 2,FALSE)</f>
        <v>#REF!</v>
      </c>
      <c r="BM4935" s="61" t="s">
        <v>9823</v>
      </c>
      <c r="BN4935" s="61" t="s">
        <v>3204</v>
      </c>
      <c r="BO4935" s="61" t="s">
        <v>5655</v>
      </c>
      <c r="BU4935" s="61" t="s">
        <v>9823</v>
      </c>
      <c r="BV4935" s="61" t="s">
        <v>3204</v>
      </c>
      <c r="BW4935" s="61" t="s">
        <v>5655</v>
      </c>
    </row>
    <row r="4936" spans="51:75">
      <c r="AY4936" s="89" t="e">
        <f>VLOOKUP(C4936,#REF!, 2,FALSE)</f>
        <v>#REF!</v>
      </c>
      <c r="BM4936" s="61" t="s">
        <v>9824</v>
      </c>
      <c r="BN4936" s="61" t="s">
        <v>843</v>
      </c>
      <c r="BO4936" s="61" t="s">
        <v>8934</v>
      </c>
      <c r="BU4936" s="61" t="s">
        <v>9824</v>
      </c>
      <c r="BV4936" s="61" t="s">
        <v>843</v>
      </c>
      <c r="BW4936" s="61" t="s">
        <v>8934</v>
      </c>
    </row>
    <row r="4937" spans="51:75">
      <c r="AY4937" s="89" t="e">
        <f>VLOOKUP(C4937,#REF!, 2,FALSE)</f>
        <v>#REF!</v>
      </c>
      <c r="BM4937" s="61" t="s">
        <v>9825</v>
      </c>
      <c r="BN4937" s="61" t="s">
        <v>801</v>
      </c>
      <c r="BO4937" s="61" t="s">
        <v>3941</v>
      </c>
      <c r="BU4937" s="61" t="s">
        <v>9825</v>
      </c>
      <c r="BV4937" s="61" t="s">
        <v>801</v>
      </c>
      <c r="BW4937" s="61" t="s">
        <v>3941</v>
      </c>
    </row>
    <row r="4938" spans="51:75">
      <c r="AY4938" s="89" t="e">
        <f>VLOOKUP(C4938,#REF!, 2,FALSE)</f>
        <v>#REF!</v>
      </c>
      <c r="BM4938" s="61" t="s">
        <v>9826</v>
      </c>
      <c r="BN4938" s="61" t="s">
        <v>3204</v>
      </c>
      <c r="BO4938" s="61" t="s">
        <v>7358</v>
      </c>
      <c r="BU4938" s="61" t="s">
        <v>9826</v>
      </c>
      <c r="BV4938" s="61" t="s">
        <v>3204</v>
      </c>
      <c r="BW4938" s="61" t="s">
        <v>7358</v>
      </c>
    </row>
    <row r="4939" spans="51:75">
      <c r="AY4939" s="89" t="e">
        <f>VLOOKUP(C4939,#REF!, 2,FALSE)</f>
        <v>#REF!</v>
      </c>
      <c r="BM4939" s="61" t="s">
        <v>576</v>
      </c>
      <c r="BN4939" s="61" t="s">
        <v>3204</v>
      </c>
      <c r="BO4939" s="61" t="s">
        <v>9827</v>
      </c>
      <c r="BU4939" s="61" t="s">
        <v>576</v>
      </c>
      <c r="BV4939" s="61" t="s">
        <v>3204</v>
      </c>
      <c r="BW4939" s="61" t="s">
        <v>9827</v>
      </c>
    </row>
    <row r="4940" spans="51:75">
      <c r="AY4940" s="89" t="e">
        <f>VLOOKUP(C4940,#REF!, 2,FALSE)</f>
        <v>#REF!</v>
      </c>
      <c r="BM4940" s="61" t="s">
        <v>9828</v>
      </c>
      <c r="BN4940" s="61" t="s">
        <v>3007</v>
      </c>
      <c r="BO4940" s="61" t="s">
        <v>9829</v>
      </c>
      <c r="BU4940" s="61" t="s">
        <v>9828</v>
      </c>
      <c r="BV4940" s="61" t="s">
        <v>3007</v>
      </c>
      <c r="BW4940" s="61" t="s">
        <v>9829</v>
      </c>
    </row>
    <row r="4941" spans="51:75">
      <c r="AY4941" s="89" t="e">
        <f>VLOOKUP(C4941,#REF!, 2,FALSE)</f>
        <v>#REF!</v>
      </c>
      <c r="BM4941" s="61" t="s">
        <v>1759</v>
      </c>
      <c r="BN4941" s="61" t="s">
        <v>3007</v>
      </c>
      <c r="BO4941" s="61" t="s">
        <v>9830</v>
      </c>
      <c r="BU4941" s="61" t="s">
        <v>1759</v>
      </c>
      <c r="BV4941" s="61" t="s">
        <v>3007</v>
      </c>
      <c r="BW4941" s="61" t="s">
        <v>9830</v>
      </c>
    </row>
    <row r="4942" spans="51:75">
      <c r="AY4942" s="89" t="e">
        <f>VLOOKUP(C4942,#REF!, 2,FALSE)</f>
        <v>#REF!</v>
      </c>
      <c r="BM4942" s="61" t="s">
        <v>9831</v>
      </c>
      <c r="BN4942" s="61" t="s">
        <v>3007</v>
      </c>
      <c r="BO4942" s="61" t="s">
        <v>9832</v>
      </c>
      <c r="BU4942" s="61" t="s">
        <v>9831</v>
      </c>
      <c r="BV4942" s="61" t="s">
        <v>3007</v>
      </c>
      <c r="BW4942" s="61" t="s">
        <v>9832</v>
      </c>
    </row>
    <row r="4943" spans="51:75">
      <c r="AY4943" s="89" t="e">
        <f>VLOOKUP(C4943,#REF!, 2,FALSE)</f>
        <v>#REF!</v>
      </c>
      <c r="BM4943" s="61" t="s">
        <v>9833</v>
      </c>
      <c r="BN4943" s="61" t="s">
        <v>1271</v>
      </c>
      <c r="BO4943" s="61" t="s">
        <v>9834</v>
      </c>
      <c r="BU4943" s="61" t="s">
        <v>9833</v>
      </c>
      <c r="BV4943" s="61" t="s">
        <v>1271</v>
      </c>
      <c r="BW4943" s="61" t="s">
        <v>9834</v>
      </c>
    </row>
    <row r="4944" spans="51:75">
      <c r="AY4944" s="89" t="e">
        <f>VLOOKUP(C4944,#REF!, 2,FALSE)</f>
        <v>#REF!</v>
      </c>
      <c r="BM4944" s="61" t="s">
        <v>9835</v>
      </c>
      <c r="BN4944" s="61" t="s">
        <v>864</v>
      </c>
      <c r="BO4944" s="61" t="s">
        <v>1840</v>
      </c>
      <c r="BU4944" s="61" t="s">
        <v>9835</v>
      </c>
      <c r="BV4944" s="61" t="s">
        <v>864</v>
      </c>
      <c r="BW4944" s="61" t="s">
        <v>1840</v>
      </c>
    </row>
    <row r="4945" spans="51:75">
      <c r="AY4945" s="89" t="e">
        <f>VLOOKUP(C4945,#REF!, 2,FALSE)</f>
        <v>#REF!</v>
      </c>
      <c r="BM4945" s="61" t="s">
        <v>9836</v>
      </c>
      <c r="BN4945" s="61" t="s">
        <v>3204</v>
      </c>
      <c r="BO4945" s="61" t="s">
        <v>9837</v>
      </c>
      <c r="BU4945" s="61" t="s">
        <v>9836</v>
      </c>
      <c r="BV4945" s="61" t="s">
        <v>3204</v>
      </c>
      <c r="BW4945" s="61" t="s">
        <v>9837</v>
      </c>
    </row>
    <row r="4946" spans="51:75">
      <c r="AY4946" s="89" t="e">
        <f>VLOOKUP(C4946,#REF!, 2,FALSE)</f>
        <v>#REF!</v>
      </c>
      <c r="BM4946" s="61" t="s">
        <v>9838</v>
      </c>
      <c r="BN4946" s="61" t="s">
        <v>3204</v>
      </c>
      <c r="BO4946" s="61" t="s">
        <v>9839</v>
      </c>
      <c r="BU4946" s="61" t="s">
        <v>9838</v>
      </c>
      <c r="BV4946" s="61" t="s">
        <v>3204</v>
      </c>
      <c r="BW4946" s="61" t="s">
        <v>9839</v>
      </c>
    </row>
    <row r="4947" spans="51:75">
      <c r="AY4947" s="89" t="e">
        <f>VLOOKUP(C4947,#REF!, 2,FALSE)</f>
        <v>#REF!</v>
      </c>
      <c r="BM4947" s="61" t="s">
        <v>9840</v>
      </c>
      <c r="BN4947" s="61" t="s">
        <v>3007</v>
      </c>
      <c r="BO4947" s="61" t="s">
        <v>9841</v>
      </c>
      <c r="BU4947" s="61" t="s">
        <v>9840</v>
      </c>
      <c r="BV4947" s="61" t="s">
        <v>3007</v>
      </c>
      <c r="BW4947" s="61" t="s">
        <v>9841</v>
      </c>
    </row>
    <row r="4948" spans="51:75">
      <c r="AY4948" s="89" t="e">
        <f>VLOOKUP(C4948,#REF!, 2,FALSE)</f>
        <v>#REF!</v>
      </c>
      <c r="BM4948" s="61" t="s">
        <v>9842</v>
      </c>
      <c r="BN4948" s="61" t="s">
        <v>3047</v>
      </c>
      <c r="BO4948" s="61" t="s">
        <v>5890</v>
      </c>
      <c r="BU4948" s="61" t="s">
        <v>9842</v>
      </c>
      <c r="BV4948" s="61" t="s">
        <v>3047</v>
      </c>
      <c r="BW4948" s="61" t="s">
        <v>5890</v>
      </c>
    </row>
    <row r="4949" spans="51:75">
      <c r="AY4949" s="89" t="e">
        <f>VLOOKUP(C4949,#REF!, 2,FALSE)</f>
        <v>#REF!</v>
      </c>
      <c r="BM4949" s="61" t="s">
        <v>9843</v>
      </c>
      <c r="BN4949" s="61" t="s">
        <v>3007</v>
      </c>
      <c r="BO4949" s="61" t="s">
        <v>2985</v>
      </c>
      <c r="BU4949" s="61" t="s">
        <v>9843</v>
      </c>
      <c r="BV4949" s="61" t="s">
        <v>3007</v>
      </c>
      <c r="BW4949" s="61" t="s">
        <v>2985</v>
      </c>
    </row>
    <row r="4950" spans="51:75">
      <c r="AY4950" s="89" t="e">
        <f>VLOOKUP(C4950,#REF!, 2,FALSE)</f>
        <v>#REF!</v>
      </c>
      <c r="BM4950" s="61" t="s">
        <v>9844</v>
      </c>
      <c r="BN4950" s="61" t="s">
        <v>1141</v>
      </c>
      <c r="BO4950" s="61" t="s">
        <v>9845</v>
      </c>
      <c r="BU4950" s="61" t="s">
        <v>9844</v>
      </c>
      <c r="BV4950" s="61" t="s">
        <v>1141</v>
      </c>
      <c r="BW4950" s="61" t="s">
        <v>9845</v>
      </c>
    </row>
    <row r="4951" spans="51:75">
      <c r="AY4951" s="89" t="e">
        <f>VLOOKUP(C4951,#REF!, 2,FALSE)</f>
        <v>#REF!</v>
      </c>
      <c r="BM4951" s="61" t="s">
        <v>9846</v>
      </c>
      <c r="BN4951" s="61" t="s">
        <v>717</v>
      </c>
      <c r="BO4951" s="61" t="s">
        <v>9847</v>
      </c>
      <c r="BU4951" s="61" t="s">
        <v>9846</v>
      </c>
      <c r="BV4951" s="61" t="s">
        <v>717</v>
      </c>
      <c r="BW4951" s="61" t="s">
        <v>9847</v>
      </c>
    </row>
    <row r="4952" spans="51:75">
      <c r="AY4952" s="89" t="e">
        <f>VLOOKUP(C4952,#REF!, 2,FALSE)</f>
        <v>#REF!</v>
      </c>
      <c r="BM4952" s="61" t="s">
        <v>9849</v>
      </c>
      <c r="BN4952" s="61" t="s">
        <v>864</v>
      </c>
      <c r="BO4952" s="61" t="s">
        <v>3251</v>
      </c>
      <c r="BU4952" s="61" t="s">
        <v>9849</v>
      </c>
      <c r="BV4952" s="61" t="s">
        <v>864</v>
      </c>
      <c r="BW4952" s="61" t="s">
        <v>3251</v>
      </c>
    </row>
    <row r="4953" spans="51:75">
      <c r="AY4953" s="89" t="e">
        <f>VLOOKUP(C4953,#REF!, 2,FALSE)</f>
        <v>#REF!</v>
      </c>
      <c r="BM4953" s="61" t="s">
        <v>9850</v>
      </c>
      <c r="BN4953" s="61" t="s">
        <v>864</v>
      </c>
      <c r="BO4953" s="61" t="s">
        <v>3095</v>
      </c>
      <c r="BU4953" s="61" t="s">
        <v>9850</v>
      </c>
      <c r="BV4953" s="61" t="s">
        <v>864</v>
      </c>
      <c r="BW4953" s="61" t="s">
        <v>3095</v>
      </c>
    </row>
    <row r="4954" spans="51:75">
      <c r="AY4954" s="89" t="e">
        <f>VLOOKUP(C4954,#REF!, 2,FALSE)</f>
        <v>#REF!</v>
      </c>
      <c r="BM4954" s="61" t="s">
        <v>9851</v>
      </c>
      <c r="BN4954" s="61" t="s">
        <v>864</v>
      </c>
      <c r="BO4954" s="61" t="s">
        <v>9852</v>
      </c>
      <c r="BU4954" s="61" t="s">
        <v>9851</v>
      </c>
      <c r="BV4954" s="61" t="s">
        <v>864</v>
      </c>
      <c r="BW4954" s="61" t="s">
        <v>9852</v>
      </c>
    </row>
    <row r="4955" spans="51:75">
      <c r="AY4955" s="89" t="e">
        <f>VLOOKUP(C4955,#REF!, 2,FALSE)</f>
        <v>#REF!</v>
      </c>
      <c r="BM4955" s="61" t="s">
        <v>9853</v>
      </c>
      <c r="BN4955" s="61" t="s">
        <v>864</v>
      </c>
      <c r="BO4955" s="61" t="s">
        <v>4088</v>
      </c>
      <c r="BU4955" s="61" t="s">
        <v>9853</v>
      </c>
      <c r="BV4955" s="61" t="s">
        <v>864</v>
      </c>
      <c r="BW4955" s="61" t="s">
        <v>4088</v>
      </c>
    </row>
    <row r="4956" spans="51:75">
      <c r="AY4956" s="89" t="e">
        <f>VLOOKUP(C4956,#REF!, 2,FALSE)</f>
        <v>#REF!</v>
      </c>
      <c r="BM4956" s="61" t="s">
        <v>9854</v>
      </c>
      <c r="BN4956" s="61" t="s">
        <v>864</v>
      </c>
      <c r="BO4956" s="61" t="s">
        <v>3505</v>
      </c>
      <c r="BU4956" s="61" t="s">
        <v>9854</v>
      </c>
      <c r="BV4956" s="61" t="s">
        <v>864</v>
      </c>
      <c r="BW4956" s="61" t="s">
        <v>3505</v>
      </c>
    </row>
    <row r="4957" spans="51:75">
      <c r="AY4957" s="89" t="e">
        <f>VLOOKUP(C4957,#REF!, 2,FALSE)</f>
        <v>#REF!</v>
      </c>
      <c r="BM4957" s="61" t="s">
        <v>9855</v>
      </c>
      <c r="BN4957" s="61" t="s">
        <v>664</v>
      </c>
      <c r="BO4957" s="61" t="s">
        <v>9856</v>
      </c>
      <c r="BU4957" s="61" t="s">
        <v>9855</v>
      </c>
      <c r="BV4957" s="61" t="s">
        <v>664</v>
      </c>
      <c r="BW4957" s="61" t="s">
        <v>9856</v>
      </c>
    </row>
    <row r="4958" spans="51:75">
      <c r="AY4958" s="89" t="e">
        <f>VLOOKUP(C4958,#REF!, 2,FALSE)</f>
        <v>#REF!</v>
      </c>
      <c r="BM4958" s="61" t="s">
        <v>9857</v>
      </c>
      <c r="BN4958" s="61" t="s">
        <v>3204</v>
      </c>
      <c r="BO4958" s="61" t="s">
        <v>2985</v>
      </c>
      <c r="BU4958" s="61" t="s">
        <v>9857</v>
      </c>
      <c r="BV4958" s="61" t="s">
        <v>3204</v>
      </c>
      <c r="BW4958" s="61" t="s">
        <v>2985</v>
      </c>
    </row>
    <row r="4959" spans="51:75">
      <c r="AY4959" s="89" t="e">
        <f>VLOOKUP(C4959,#REF!, 2,FALSE)</f>
        <v>#REF!</v>
      </c>
      <c r="BM4959" s="61" t="s">
        <v>9858</v>
      </c>
      <c r="BN4959" s="61" t="s">
        <v>3204</v>
      </c>
      <c r="BO4959" s="61" t="s">
        <v>5468</v>
      </c>
      <c r="BU4959" s="61" t="s">
        <v>9858</v>
      </c>
      <c r="BV4959" s="61" t="s">
        <v>3204</v>
      </c>
      <c r="BW4959" s="61" t="s">
        <v>5468</v>
      </c>
    </row>
    <row r="4960" spans="51:75">
      <c r="AY4960" s="89" t="e">
        <f>VLOOKUP(C4960,#REF!, 2,FALSE)</f>
        <v>#REF!</v>
      </c>
      <c r="BM4960" s="61" t="s">
        <v>9859</v>
      </c>
      <c r="BN4960" s="61" t="s">
        <v>864</v>
      </c>
      <c r="BO4960" s="61" t="s">
        <v>4003</v>
      </c>
      <c r="BU4960" s="61" t="s">
        <v>9859</v>
      </c>
      <c r="BV4960" s="61" t="s">
        <v>864</v>
      </c>
      <c r="BW4960" s="61" t="s">
        <v>4003</v>
      </c>
    </row>
    <row r="4961" spans="51:75">
      <c r="AY4961" s="89" t="e">
        <f>VLOOKUP(C4961,#REF!, 2,FALSE)</f>
        <v>#REF!</v>
      </c>
      <c r="BM4961" s="61" t="s">
        <v>9861</v>
      </c>
      <c r="BN4961" s="61" t="s">
        <v>623</v>
      </c>
      <c r="BO4961" s="61" t="s">
        <v>2065</v>
      </c>
      <c r="BU4961" s="61" t="s">
        <v>9861</v>
      </c>
      <c r="BV4961" s="61" t="s">
        <v>623</v>
      </c>
      <c r="BW4961" s="61" t="s">
        <v>2065</v>
      </c>
    </row>
    <row r="4962" spans="51:75">
      <c r="AY4962" s="89" t="e">
        <f>VLOOKUP(C4962,#REF!, 2,FALSE)</f>
        <v>#REF!</v>
      </c>
      <c r="BM4962" s="61" t="s">
        <v>9862</v>
      </c>
      <c r="BN4962" s="61" t="s">
        <v>663</v>
      </c>
      <c r="BO4962" s="61" t="s">
        <v>4903</v>
      </c>
      <c r="BU4962" s="61" t="s">
        <v>9862</v>
      </c>
      <c r="BV4962" s="61" t="s">
        <v>663</v>
      </c>
      <c r="BW4962" s="61" t="s">
        <v>4903</v>
      </c>
    </row>
    <row r="4963" spans="51:75">
      <c r="AY4963" s="89" t="e">
        <f>VLOOKUP(C4963,#REF!, 2,FALSE)</f>
        <v>#REF!</v>
      </c>
      <c r="BM4963" s="61" t="s">
        <v>9863</v>
      </c>
      <c r="BN4963" s="61" t="s">
        <v>1274</v>
      </c>
      <c r="BO4963" s="61" t="s">
        <v>9864</v>
      </c>
      <c r="BU4963" s="61" t="s">
        <v>9863</v>
      </c>
      <c r="BV4963" s="61" t="s">
        <v>1274</v>
      </c>
      <c r="BW4963" s="61" t="s">
        <v>9864</v>
      </c>
    </row>
    <row r="4964" spans="51:75">
      <c r="AY4964" s="89" t="e">
        <f>VLOOKUP(C4964,#REF!, 2,FALSE)</f>
        <v>#REF!</v>
      </c>
      <c r="BM4964" s="61" t="s">
        <v>1760</v>
      </c>
      <c r="BN4964" s="61" t="s">
        <v>1344</v>
      </c>
      <c r="BO4964" s="61" t="s">
        <v>9865</v>
      </c>
      <c r="BU4964" s="61" t="s">
        <v>1760</v>
      </c>
      <c r="BV4964" s="61" t="s">
        <v>1344</v>
      </c>
      <c r="BW4964" s="61" t="s">
        <v>9865</v>
      </c>
    </row>
    <row r="4965" spans="51:75">
      <c r="AY4965" s="89" t="e">
        <f>VLOOKUP(C4965,#REF!, 2,FALSE)</f>
        <v>#REF!</v>
      </c>
      <c r="BM4965" s="61" t="s">
        <v>9866</v>
      </c>
      <c r="BN4965" s="61" t="s">
        <v>614</v>
      </c>
      <c r="BO4965" s="61" t="s">
        <v>8246</v>
      </c>
      <c r="BU4965" s="61" t="s">
        <v>9866</v>
      </c>
      <c r="BV4965" s="61" t="s">
        <v>614</v>
      </c>
      <c r="BW4965" s="61" t="s">
        <v>8246</v>
      </c>
    </row>
    <row r="4966" spans="51:75">
      <c r="AY4966" s="89" t="e">
        <f>VLOOKUP(C4966,#REF!, 2,FALSE)</f>
        <v>#REF!</v>
      </c>
      <c r="BM4966" s="61" t="s">
        <v>9868</v>
      </c>
      <c r="BN4966" s="61" t="s">
        <v>2981</v>
      </c>
      <c r="BO4966" s="61" t="s">
        <v>1132</v>
      </c>
      <c r="BU4966" s="61" t="s">
        <v>9868</v>
      </c>
      <c r="BV4966" s="61" t="s">
        <v>2981</v>
      </c>
      <c r="BW4966" s="61" t="s">
        <v>1132</v>
      </c>
    </row>
    <row r="4967" spans="51:75">
      <c r="AY4967" s="89" t="e">
        <f>VLOOKUP(C4967,#REF!, 2,FALSE)</f>
        <v>#REF!</v>
      </c>
      <c r="BM4967" s="61" t="s">
        <v>9869</v>
      </c>
      <c r="BN4967" s="61" t="s">
        <v>1141</v>
      </c>
      <c r="BO4967" s="61" t="s">
        <v>9870</v>
      </c>
      <c r="BU4967" s="61" t="s">
        <v>9869</v>
      </c>
      <c r="BV4967" s="61" t="s">
        <v>1141</v>
      </c>
      <c r="BW4967" s="61" t="s">
        <v>9870</v>
      </c>
    </row>
    <row r="4968" spans="51:75">
      <c r="AY4968" s="89" t="e">
        <f>VLOOKUP(C4968,#REF!, 2,FALSE)</f>
        <v>#REF!</v>
      </c>
      <c r="BM4968" s="61" t="s">
        <v>9871</v>
      </c>
      <c r="BN4968" s="61" t="s">
        <v>3004</v>
      </c>
      <c r="BO4968" s="61" t="s">
        <v>9872</v>
      </c>
      <c r="BU4968" s="61" t="s">
        <v>9871</v>
      </c>
      <c r="BV4968" s="61" t="s">
        <v>3004</v>
      </c>
      <c r="BW4968" s="61" t="s">
        <v>9872</v>
      </c>
    </row>
    <row r="4969" spans="51:75">
      <c r="AY4969" s="89" t="e">
        <f>VLOOKUP(C4969,#REF!, 2,FALSE)</f>
        <v>#REF!</v>
      </c>
      <c r="BM4969" s="61" t="s">
        <v>9873</v>
      </c>
      <c r="BN4969" s="61" t="s">
        <v>2985</v>
      </c>
      <c r="BO4969" s="61" t="s">
        <v>2985</v>
      </c>
      <c r="BU4969" s="61" t="s">
        <v>9873</v>
      </c>
      <c r="BV4969" s="61" t="s">
        <v>2985</v>
      </c>
      <c r="BW4969" s="61" t="s">
        <v>2985</v>
      </c>
    </row>
    <row r="4970" spans="51:75">
      <c r="AY4970" s="89" t="e">
        <f>VLOOKUP(C4970,#REF!, 2,FALSE)</f>
        <v>#REF!</v>
      </c>
      <c r="BM4970" s="61" t="s">
        <v>9874</v>
      </c>
      <c r="BN4970" s="61" t="s">
        <v>3204</v>
      </c>
      <c r="BO4970" s="61" t="s">
        <v>4000</v>
      </c>
      <c r="BU4970" s="61" t="s">
        <v>9874</v>
      </c>
      <c r="BV4970" s="61" t="s">
        <v>3204</v>
      </c>
      <c r="BW4970" s="61" t="s">
        <v>4000</v>
      </c>
    </row>
    <row r="4971" spans="51:75">
      <c r="AY4971" s="89" t="e">
        <f>VLOOKUP(C4971,#REF!, 2,FALSE)</f>
        <v>#REF!</v>
      </c>
      <c r="BM4971" s="61" t="s">
        <v>9875</v>
      </c>
      <c r="BN4971" s="61" t="s">
        <v>2985</v>
      </c>
      <c r="BO4971" s="61" t="s">
        <v>2985</v>
      </c>
      <c r="BU4971" s="61" t="s">
        <v>9875</v>
      </c>
      <c r="BV4971" s="61" t="s">
        <v>2985</v>
      </c>
      <c r="BW4971" s="61" t="s">
        <v>2985</v>
      </c>
    </row>
    <row r="4972" spans="51:75">
      <c r="AY4972" s="89" t="e">
        <f>VLOOKUP(C4972,#REF!, 2,FALSE)</f>
        <v>#REF!</v>
      </c>
      <c r="BM4972" s="61" t="s">
        <v>1761</v>
      </c>
      <c r="BN4972" s="61" t="s">
        <v>1344</v>
      </c>
      <c r="BO4972" s="61" t="s">
        <v>9876</v>
      </c>
      <c r="BU4972" s="61" t="s">
        <v>1761</v>
      </c>
      <c r="BV4972" s="61" t="s">
        <v>1344</v>
      </c>
      <c r="BW4972" s="61" t="s">
        <v>9876</v>
      </c>
    </row>
    <row r="4973" spans="51:75">
      <c r="AY4973" s="89" t="e">
        <f>VLOOKUP(C4973,#REF!, 2,FALSE)</f>
        <v>#REF!</v>
      </c>
      <c r="BM4973" s="61" t="s">
        <v>1762</v>
      </c>
      <c r="BN4973" s="61" t="s">
        <v>17004</v>
      </c>
      <c r="BO4973" s="61" t="s">
        <v>9877</v>
      </c>
      <c r="BU4973" s="61" t="s">
        <v>1762</v>
      </c>
      <c r="BV4973" s="61" t="s">
        <v>17004</v>
      </c>
      <c r="BW4973" s="61" t="s">
        <v>9877</v>
      </c>
    </row>
    <row r="4974" spans="51:75">
      <c r="AY4974" s="89" t="e">
        <f>VLOOKUP(C4974,#REF!, 2,FALSE)</f>
        <v>#REF!</v>
      </c>
      <c r="BM4974" s="61" t="s">
        <v>9878</v>
      </c>
      <c r="BN4974" s="61" t="s">
        <v>3047</v>
      </c>
      <c r="BO4974" s="61" t="s">
        <v>4077</v>
      </c>
      <c r="BU4974" s="61" t="s">
        <v>9878</v>
      </c>
      <c r="BV4974" s="61" t="s">
        <v>3047</v>
      </c>
      <c r="BW4974" s="61" t="s">
        <v>4077</v>
      </c>
    </row>
    <row r="4975" spans="51:75">
      <c r="AY4975" s="89" t="e">
        <f>VLOOKUP(C4975,#REF!, 2,FALSE)</f>
        <v>#REF!</v>
      </c>
      <c r="BM4975" s="61" t="s">
        <v>9879</v>
      </c>
      <c r="BN4975" s="61" t="s">
        <v>733</v>
      </c>
      <c r="BO4975" s="61" t="s">
        <v>5635</v>
      </c>
      <c r="BU4975" s="61" t="s">
        <v>9879</v>
      </c>
      <c r="BV4975" s="61" t="s">
        <v>733</v>
      </c>
      <c r="BW4975" s="61" t="s">
        <v>5635</v>
      </c>
    </row>
    <row r="4976" spans="51:75">
      <c r="AY4976" s="89" t="e">
        <f>VLOOKUP(C4976,#REF!, 2,FALSE)</f>
        <v>#REF!</v>
      </c>
      <c r="BM4976" s="61" t="s">
        <v>575</v>
      </c>
      <c r="BN4976" s="61" t="s">
        <v>2981</v>
      </c>
      <c r="BO4976" s="61" t="s">
        <v>9881</v>
      </c>
      <c r="BU4976" s="61" t="s">
        <v>575</v>
      </c>
      <c r="BV4976" s="61" t="s">
        <v>2981</v>
      </c>
      <c r="BW4976" s="61" t="s">
        <v>9881</v>
      </c>
    </row>
    <row r="4977" spans="51:75">
      <c r="AY4977" s="89" t="e">
        <f>VLOOKUP(C4977,#REF!, 2,FALSE)</f>
        <v>#REF!</v>
      </c>
      <c r="BM4977" s="61" t="s">
        <v>1763</v>
      </c>
      <c r="BN4977" s="61" t="s">
        <v>3204</v>
      </c>
      <c r="BO4977" s="61" t="s">
        <v>2549</v>
      </c>
      <c r="BU4977" s="61" t="s">
        <v>1763</v>
      </c>
      <c r="BV4977" s="61" t="s">
        <v>3204</v>
      </c>
      <c r="BW4977" s="61" t="s">
        <v>2549</v>
      </c>
    </row>
    <row r="4978" spans="51:75">
      <c r="AY4978" s="89" t="e">
        <f>VLOOKUP(C4978,#REF!, 2,FALSE)</f>
        <v>#REF!</v>
      </c>
      <c r="BM4978" s="61" t="s">
        <v>573</v>
      </c>
      <c r="BN4978" s="61" t="s">
        <v>1344</v>
      </c>
      <c r="BO4978" s="61" t="s">
        <v>772</v>
      </c>
      <c r="BU4978" s="61" t="s">
        <v>573</v>
      </c>
      <c r="BV4978" s="61" t="s">
        <v>1344</v>
      </c>
      <c r="BW4978" s="61" t="s">
        <v>772</v>
      </c>
    </row>
    <row r="4979" spans="51:75">
      <c r="AY4979" s="89" t="e">
        <f>VLOOKUP(C4979,#REF!, 2,FALSE)</f>
        <v>#REF!</v>
      </c>
      <c r="BM4979" s="61" t="s">
        <v>9882</v>
      </c>
      <c r="BN4979" s="61" t="s">
        <v>3204</v>
      </c>
      <c r="BO4979" s="61" t="s">
        <v>3749</v>
      </c>
      <c r="BU4979" s="61" t="s">
        <v>9882</v>
      </c>
      <c r="BV4979" s="61" t="s">
        <v>3204</v>
      </c>
      <c r="BW4979" s="61" t="s">
        <v>3749</v>
      </c>
    </row>
    <row r="4980" spans="51:75">
      <c r="AY4980" s="89" t="e">
        <f>VLOOKUP(C4980,#REF!, 2,FALSE)</f>
        <v>#REF!</v>
      </c>
      <c r="BM4980" s="61" t="s">
        <v>9883</v>
      </c>
      <c r="BN4980" s="61" t="s">
        <v>657</v>
      </c>
      <c r="BO4980" s="61" t="s">
        <v>6546</v>
      </c>
      <c r="BU4980" s="61" t="s">
        <v>9883</v>
      </c>
      <c r="BV4980" s="61" t="s">
        <v>657</v>
      </c>
      <c r="BW4980" s="61" t="s">
        <v>6546</v>
      </c>
    </row>
    <row r="4981" spans="51:75">
      <c r="AY4981" s="89" t="e">
        <f>VLOOKUP(C4981,#REF!, 2,FALSE)</f>
        <v>#REF!</v>
      </c>
      <c r="BM4981" s="61" t="s">
        <v>1764</v>
      </c>
      <c r="BN4981" s="61" t="s">
        <v>3204</v>
      </c>
      <c r="BO4981" s="61" t="s">
        <v>2985</v>
      </c>
      <c r="BU4981" s="61" t="s">
        <v>1764</v>
      </c>
      <c r="BV4981" s="61" t="s">
        <v>3204</v>
      </c>
      <c r="BW4981" s="61" t="s">
        <v>2985</v>
      </c>
    </row>
    <row r="4982" spans="51:75">
      <c r="AY4982" s="89" t="e">
        <f>VLOOKUP(C4982,#REF!, 2,FALSE)</f>
        <v>#REF!</v>
      </c>
      <c r="BM4982" s="61" t="s">
        <v>581</v>
      </c>
      <c r="BN4982" s="61" t="s">
        <v>1269</v>
      </c>
      <c r="BO4982" s="61" t="s">
        <v>656</v>
      </c>
      <c r="BU4982" s="61" t="s">
        <v>581</v>
      </c>
      <c r="BV4982" s="61" t="s">
        <v>1269</v>
      </c>
      <c r="BW4982" s="61" t="s">
        <v>656</v>
      </c>
    </row>
    <row r="4983" spans="51:75">
      <c r="AY4983" s="89" t="e">
        <f>VLOOKUP(C4983,#REF!, 2,FALSE)</f>
        <v>#REF!</v>
      </c>
      <c r="BM4983" s="61" t="s">
        <v>9884</v>
      </c>
      <c r="BN4983" s="61" t="s">
        <v>3204</v>
      </c>
      <c r="BO4983" s="61" t="s">
        <v>9885</v>
      </c>
      <c r="BU4983" s="61" t="s">
        <v>9884</v>
      </c>
      <c r="BV4983" s="61" t="s">
        <v>3204</v>
      </c>
      <c r="BW4983" s="61" t="s">
        <v>9885</v>
      </c>
    </row>
    <row r="4984" spans="51:75">
      <c r="AY4984" s="89" t="e">
        <f>VLOOKUP(C4984,#REF!, 2,FALSE)</f>
        <v>#REF!</v>
      </c>
      <c r="BM4984" s="61" t="s">
        <v>574</v>
      </c>
      <c r="BN4984" s="61" t="s">
        <v>3204</v>
      </c>
      <c r="BO4984" s="61" t="s">
        <v>9494</v>
      </c>
      <c r="BU4984" s="61" t="s">
        <v>574</v>
      </c>
      <c r="BV4984" s="61" t="s">
        <v>3204</v>
      </c>
      <c r="BW4984" s="61" t="s">
        <v>9494</v>
      </c>
    </row>
    <row r="4985" spans="51:75">
      <c r="AY4985" s="89" t="e">
        <f>VLOOKUP(C4985,#REF!, 2,FALSE)</f>
        <v>#REF!</v>
      </c>
      <c r="BM4985" s="61" t="s">
        <v>9886</v>
      </c>
      <c r="BN4985" s="61" t="s">
        <v>1269</v>
      </c>
      <c r="BO4985" s="61" t="s">
        <v>3429</v>
      </c>
      <c r="BU4985" s="61" t="s">
        <v>9886</v>
      </c>
      <c r="BV4985" s="61" t="s">
        <v>1269</v>
      </c>
      <c r="BW4985" s="61" t="s">
        <v>3429</v>
      </c>
    </row>
    <row r="4986" spans="51:75">
      <c r="AY4986" s="89" t="e">
        <f>VLOOKUP(C4986,#REF!, 2,FALSE)</f>
        <v>#REF!</v>
      </c>
      <c r="BM4986" s="61" t="s">
        <v>1765</v>
      </c>
      <c r="BN4986" s="61" t="s">
        <v>864</v>
      </c>
      <c r="BO4986" s="61" t="s">
        <v>8707</v>
      </c>
      <c r="BU4986" s="61" t="s">
        <v>1765</v>
      </c>
      <c r="BV4986" s="61" t="s">
        <v>864</v>
      </c>
      <c r="BW4986" s="61" t="s">
        <v>8707</v>
      </c>
    </row>
    <row r="4987" spans="51:75">
      <c r="AY4987" s="89" t="e">
        <f>VLOOKUP(C4987,#REF!, 2,FALSE)</f>
        <v>#REF!</v>
      </c>
      <c r="BM4987" s="61" t="s">
        <v>9888</v>
      </c>
      <c r="BN4987" s="61" t="s">
        <v>864</v>
      </c>
      <c r="BO4987" s="61" t="s">
        <v>9889</v>
      </c>
      <c r="BU4987" s="61" t="s">
        <v>9888</v>
      </c>
      <c r="BV4987" s="61" t="s">
        <v>864</v>
      </c>
      <c r="BW4987" s="61" t="s">
        <v>9889</v>
      </c>
    </row>
    <row r="4988" spans="51:75">
      <c r="AY4988" s="89" t="e">
        <f>VLOOKUP(C4988,#REF!, 2,FALSE)</f>
        <v>#REF!</v>
      </c>
      <c r="BM4988" s="61" t="s">
        <v>9890</v>
      </c>
      <c r="BN4988" s="61" t="s">
        <v>3204</v>
      </c>
      <c r="BO4988" s="61" t="s">
        <v>9891</v>
      </c>
      <c r="BU4988" s="61" t="s">
        <v>9890</v>
      </c>
      <c r="BV4988" s="61" t="s">
        <v>3204</v>
      </c>
      <c r="BW4988" s="61" t="s">
        <v>9891</v>
      </c>
    </row>
    <row r="4989" spans="51:75">
      <c r="AY4989" s="89" t="e">
        <f>VLOOKUP(C4989,#REF!, 2,FALSE)</f>
        <v>#REF!</v>
      </c>
      <c r="BM4989" s="61" t="s">
        <v>9892</v>
      </c>
      <c r="BN4989" s="61" t="s">
        <v>864</v>
      </c>
      <c r="BO4989" s="61" t="s">
        <v>3129</v>
      </c>
      <c r="BU4989" s="61" t="s">
        <v>9892</v>
      </c>
      <c r="BV4989" s="61" t="s">
        <v>864</v>
      </c>
      <c r="BW4989" s="61" t="s">
        <v>3129</v>
      </c>
    </row>
    <row r="4990" spans="51:75">
      <c r="AY4990" s="89" t="e">
        <f>VLOOKUP(C4990,#REF!, 2,FALSE)</f>
        <v>#REF!</v>
      </c>
      <c r="BM4990" s="61" t="s">
        <v>9893</v>
      </c>
      <c r="BN4990" s="61" t="s">
        <v>864</v>
      </c>
      <c r="BO4990" s="61" t="s">
        <v>9894</v>
      </c>
      <c r="BU4990" s="61" t="s">
        <v>9893</v>
      </c>
      <c r="BV4990" s="61" t="s">
        <v>864</v>
      </c>
      <c r="BW4990" s="61" t="s">
        <v>9894</v>
      </c>
    </row>
    <row r="4991" spans="51:75">
      <c r="AY4991" s="89" t="e">
        <f>VLOOKUP(C4991,#REF!, 2,FALSE)</f>
        <v>#REF!</v>
      </c>
      <c r="BM4991" s="61" t="s">
        <v>9895</v>
      </c>
      <c r="BN4991" s="61" t="s">
        <v>864</v>
      </c>
      <c r="BO4991" s="61" t="s">
        <v>9896</v>
      </c>
      <c r="BU4991" s="61" t="s">
        <v>9895</v>
      </c>
      <c r="BV4991" s="61" t="s">
        <v>864</v>
      </c>
      <c r="BW4991" s="61" t="s">
        <v>9896</v>
      </c>
    </row>
    <row r="4992" spans="51:75">
      <c r="AY4992" s="89" t="e">
        <f>VLOOKUP(C4992,#REF!, 2,FALSE)</f>
        <v>#REF!</v>
      </c>
      <c r="BM4992" s="61" t="s">
        <v>9897</v>
      </c>
      <c r="BN4992" s="61" t="s">
        <v>3007</v>
      </c>
      <c r="BO4992" s="61" t="s">
        <v>9898</v>
      </c>
      <c r="BU4992" s="61" t="s">
        <v>9897</v>
      </c>
      <c r="BV4992" s="61" t="s">
        <v>3007</v>
      </c>
      <c r="BW4992" s="61" t="s">
        <v>9898</v>
      </c>
    </row>
    <row r="4993" spans="51:75">
      <c r="AY4993" s="89" t="e">
        <f>VLOOKUP(C4993,#REF!, 2,FALSE)</f>
        <v>#REF!</v>
      </c>
      <c r="BM4993" s="61" t="s">
        <v>9899</v>
      </c>
      <c r="BN4993" s="61" t="s">
        <v>1141</v>
      </c>
      <c r="BO4993" s="61" t="s">
        <v>9900</v>
      </c>
      <c r="BU4993" s="61" t="s">
        <v>9899</v>
      </c>
      <c r="BV4993" s="61" t="s">
        <v>1141</v>
      </c>
      <c r="BW4993" s="61" t="s">
        <v>9900</v>
      </c>
    </row>
    <row r="4994" spans="51:75">
      <c r="AY4994" s="89" t="e">
        <f>VLOOKUP(C4994,#REF!, 2,FALSE)</f>
        <v>#REF!</v>
      </c>
      <c r="BM4994" s="61" t="s">
        <v>9901</v>
      </c>
      <c r="BN4994" s="61" t="s">
        <v>3047</v>
      </c>
      <c r="BO4994" s="61" t="s">
        <v>2985</v>
      </c>
      <c r="BU4994" s="61" t="s">
        <v>9901</v>
      </c>
      <c r="BV4994" s="61" t="s">
        <v>3047</v>
      </c>
      <c r="BW4994" s="61" t="s">
        <v>2985</v>
      </c>
    </row>
    <row r="4995" spans="51:75">
      <c r="AY4995" s="89" t="e">
        <f>VLOOKUP(C4995,#REF!, 2,FALSE)</f>
        <v>#REF!</v>
      </c>
      <c r="BM4995" s="61" t="s">
        <v>9902</v>
      </c>
      <c r="BN4995" s="61" t="s">
        <v>2985</v>
      </c>
      <c r="BO4995" s="61" t="s">
        <v>2985</v>
      </c>
      <c r="BU4995" s="61" t="s">
        <v>9902</v>
      </c>
      <c r="BV4995" s="61" t="s">
        <v>2985</v>
      </c>
      <c r="BW4995" s="61" t="s">
        <v>2985</v>
      </c>
    </row>
    <row r="4996" spans="51:75">
      <c r="AY4996" s="89" t="e">
        <f>VLOOKUP(C4996,#REF!, 2,FALSE)</f>
        <v>#REF!</v>
      </c>
      <c r="BM4996" s="61" t="s">
        <v>9903</v>
      </c>
      <c r="BN4996" s="61" t="s">
        <v>3254</v>
      </c>
      <c r="BO4996" s="61" t="s">
        <v>7794</v>
      </c>
      <c r="BU4996" s="61" t="s">
        <v>9903</v>
      </c>
      <c r="BV4996" s="61" t="s">
        <v>3254</v>
      </c>
      <c r="BW4996" s="61" t="s">
        <v>7794</v>
      </c>
    </row>
    <row r="4997" spans="51:75">
      <c r="AY4997" s="89" t="e">
        <f>VLOOKUP(C4997,#REF!, 2,FALSE)</f>
        <v>#REF!</v>
      </c>
      <c r="BM4997" s="61" t="s">
        <v>1766</v>
      </c>
      <c r="BN4997" s="61" t="s">
        <v>3204</v>
      </c>
      <c r="BO4997" s="61" t="s">
        <v>2985</v>
      </c>
      <c r="BU4997" s="61" t="s">
        <v>1766</v>
      </c>
      <c r="BV4997" s="61" t="s">
        <v>3204</v>
      </c>
      <c r="BW4997" s="61" t="s">
        <v>2985</v>
      </c>
    </row>
    <row r="4998" spans="51:75">
      <c r="AY4998" s="89" t="e">
        <f>VLOOKUP(C4998,#REF!, 2,FALSE)</f>
        <v>#REF!</v>
      </c>
      <c r="BM4998" s="61" t="s">
        <v>1767</v>
      </c>
      <c r="BN4998" s="61" t="s">
        <v>627</v>
      </c>
      <c r="BO4998" s="61" t="s">
        <v>9904</v>
      </c>
      <c r="BU4998" s="61" t="s">
        <v>1767</v>
      </c>
      <c r="BV4998" s="61" t="s">
        <v>627</v>
      </c>
      <c r="BW4998" s="61" t="s">
        <v>9904</v>
      </c>
    </row>
    <row r="4999" spans="51:75">
      <c r="AY4999" s="89" t="e">
        <f>VLOOKUP(C4999,#REF!, 2,FALSE)</f>
        <v>#REF!</v>
      </c>
      <c r="BM4999" s="61" t="s">
        <v>9905</v>
      </c>
      <c r="BN4999" s="61" t="s">
        <v>2985</v>
      </c>
      <c r="BO4999" s="61" t="s">
        <v>2985</v>
      </c>
      <c r="BU4999" s="61" t="s">
        <v>9905</v>
      </c>
      <c r="BV4999" s="61" t="s">
        <v>2985</v>
      </c>
      <c r="BW4999" s="61" t="s">
        <v>2985</v>
      </c>
    </row>
    <row r="5000" spans="51:75">
      <c r="AY5000" s="89" t="e">
        <f>VLOOKUP(C5000,#REF!, 2,FALSE)</f>
        <v>#REF!</v>
      </c>
      <c r="BM5000" s="61" t="s">
        <v>9906</v>
      </c>
      <c r="BN5000" s="61" t="s">
        <v>864</v>
      </c>
      <c r="BO5000" s="61" t="s">
        <v>6243</v>
      </c>
      <c r="BU5000" s="61" t="s">
        <v>9906</v>
      </c>
      <c r="BV5000" s="61" t="s">
        <v>864</v>
      </c>
      <c r="BW5000" s="61" t="s">
        <v>6243</v>
      </c>
    </row>
    <row r="5001" spans="51:75">
      <c r="AY5001" s="89" t="e">
        <f>VLOOKUP(C5001,#REF!, 2,FALSE)</f>
        <v>#REF!</v>
      </c>
      <c r="BM5001" s="61" t="s">
        <v>9907</v>
      </c>
      <c r="BN5001" s="61" t="s">
        <v>3254</v>
      </c>
      <c r="BO5001" s="61" t="s">
        <v>2985</v>
      </c>
      <c r="BU5001" s="61" t="s">
        <v>9907</v>
      </c>
      <c r="BV5001" s="61" t="s">
        <v>3254</v>
      </c>
      <c r="BW5001" s="61" t="s">
        <v>2985</v>
      </c>
    </row>
    <row r="5002" spans="51:75">
      <c r="AY5002" s="89" t="e">
        <f>VLOOKUP(C5002,#REF!, 2,FALSE)</f>
        <v>#REF!</v>
      </c>
      <c r="BM5002" s="61" t="s">
        <v>9908</v>
      </c>
      <c r="BN5002" s="61" t="s">
        <v>1344</v>
      </c>
      <c r="BO5002" s="61" t="s">
        <v>9909</v>
      </c>
      <c r="BU5002" s="61" t="s">
        <v>9908</v>
      </c>
      <c r="BV5002" s="61" t="s">
        <v>1344</v>
      </c>
      <c r="BW5002" s="61" t="s">
        <v>9909</v>
      </c>
    </row>
    <row r="5003" spans="51:75">
      <c r="AY5003" s="89" t="e">
        <f>VLOOKUP(C5003,#REF!, 2,FALSE)</f>
        <v>#REF!</v>
      </c>
      <c r="BM5003" s="61" t="s">
        <v>9910</v>
      </c>
      <c r="BN5003" s="61" t="s">
        <v>3204</v>
      </c>
      <c r="BO5003" s="61" t="s">
        <v>4040</v>
      </c>
      <c r="BU5003" s="61" t="s">
        <v>9910</v>
      </c>
      <c r="BV5003" s="61" t="s">
        <v>3204</v>
      </c>
      <c r="BW5003" s="61" t="s">
        <v>4040</v>
      </c>
    </row>
    <row r="5004" spans="51:75">
      <c r="AY5004" s="89" t="e">
        <f>VLOOKUP(C5004,#REF!, 2,FALSE)</f>
        <v>#REF!</v>
      </c>
      <c r="BM5004" s="61" t="s">
        <v>1768</v>
      </c>
      <c r="BN5004" s="61" t="s">
        <v>1344</v>
      </c>
      <c r="BO5004" s="61" t="s">
        <v>4083</v>
      </c>
      <c r="BU5004" s="61" t="s">
        <v>1768</v>
      </c>
      <c r="BV5004" s="61" t="s">
        <v>1344</v>
      </c>
      <c r="BW5004" s="61" t="s">
        <v>4083</v>
      </c>
    </row>
    <row r="5005" spans="51:75">
      <c r="AY5005" s="89" t="e">
        <f>VLOOKUP(C5005,#REF!, 2,FALSE)</f>
        <v>#REF!</v>
      </c>
      <c r="BM5005" s="61" t="s">
        <v>1769</v>
      </c>
      <c r="BN5005" s="61" t="s">
        <v>3204</v>
      </c>
      <c r="BO5005" s="61" t="s">
        <v>9911</v>
      </c>
      <c r="BU5005" s="61" t="s">
        <v>1769</v>
      </c>
      <c r="BV5005" s="61" t="s">
        <v>3204</v>
      </c>
      <c r="BW5005" s="61" t="s">
        <v>9911</v>
      </c>
    </row>
    <row r="5006" spans="51:75">
      <c r="AY5006" s="89" t="e">
        <f>VLOOKUP(C5006,#REF!, 2,FALSE)</f>
        <v>#REF!</v>
      </c>
      <c r="BM5006" s="61" t="s">
        <v>9912</v>
      </c>
      <c r="BN5006" s="61" t="s">
        <v>2981</v>
      </c>
      <c r="BO5006" s="61" t="s">
        <v>9913</v>
      </c>
      <c r="BU5006" s="61" t="s">
        <v>9912</v>
      </c>
      <c r="BV5006" s="61" t="s">
        <v>2981</v>
      </c>
      <c r="BW5006" s="61" t="s">
        <v>9913</v>
      </c>
    </row>
    <row r="5007" spans="51:75">
      <c r="AY5007" s="89" t="e">
        <f>VLOOKUP(C5007,#REF!, 2,FALSE)</f>
        <v>#REF!</v>
      </c>
      <c r="BM5007" s="61" t="s">
        <v>9914</v>
      </c>
      <c r="BN5007" s="61" t="s">
        <v>2985</v>
      </c>
      <c r="BO5007" s="61" t="s">
        <v>9915</v>
      </c>
      <c r="BU5007" s="61" t="s">
        <v>9914</v>
      </c>
      <c r="BV5007" s="61" t="s">
        <v>2985</v>
      </c>
      <c r="BW5007" s="61" t="s">
        <v>9915</v>
      </c>
    </row>
    <row r="5008" spans="51:75">
      <c r="AY5008" s="89" t="e">
        <f>VLOOKUP(C5008,#REF!, 2,FALSE)</f>
        <v>#REF!</v>
      </c>
      <c r="BM5008" s="61" t="s">
        <v>1770</v>
      </c>
      <c r="BN5008" s="61" t="s">
        <v>3204</v>
      </c>
      <c r="BO5008" s="61" t="s">
        <v>9916</v>
      </c>
      <c r="BU5008" s="61" t="s">
        <v>1770</v>
      </c>
      <c r="BV5008" s="61" t="s">
        <v>3204</v>
      </c>
      <c r="BW5008" s="61" t="s">
        <v>9916</v>
      </c>
    </row>
    <row r="5009" spans="51:75">
      <c r="AY5009" s="89" t="e">
        <f>VLOOKUP(C5009,#REF!, 2,FALSE)</f>
        <v>#REF!</v>
      </c>
      <c r="BM5009" s="61" t="s">
        <v>9917</v>
      </c>
      <c r="BN5009" s="61" t="s">
        <v>3204</v>
      </c>
      <c r="BO5009" s="61" t="s">
        <v>4624</v>
      </c>
      <c r="BU5009" s="61" t="s">
        <v>9917</v>
      </c>
      <c r="BV5009" s="61" t="s">
        <v>3204</v>
      </c>
      <c r="BW5009" s="61" t="s">
        <v>4624</v>
      </c>
    </row>
    <row r="5010" spans="51:75">
      <c r="AY5010" s="89" t="e">
        <f>VLOOKUP(C5010,#REF!, 2,FALSE)</f>
        <v>#REF!</v>
      </c>
      <c r="BM5010" s="61" t="s">
        <v>9918</v>
      </c>
      <c r="BN5010" s="61" t="s">
        <v>16990</v>
      </c>
      <c r="BO5010" s="61" t="s">
        <v>4473</v>
      </c>
      <c r="BU5010" s="61" t="s">
        <v>9918</v>
      </c>
      <c r="BV5010" s="61" t="s">
        <v>16990</v>
      </c>
      <c r="BW5010" s="61" t="s">
        <v>4473</v>
      </c>
    </row>
    <row r="5011" spans="51:75">
      <c r="AY5011" s="89" t="e">
        <f>VLOOKUP(C5011,#REF!, 2,FALSE)</f>
        <v>#REF!</v>
      </c>
      <c r="BM5011" s="61" t="s">
        <v>1771</v>
      </c>
      <c r="BN5011" s="61" t="s">
        <v>1344</v>
      </c>
      <c r="BO5011" s="61" t="s">
        <v>9919</v>
      </c>
      <c r="BU5011" s="61" t="s">
        <v>1771</v>
      </c>
      <c r="BV5011" s="61" t="s">
        <v>1344</v>
      </c>
      <c r="BW5011" s="61" t="s">
        <v>9919</v>
      </c>
    </row>
    <row r="5012" spans="51:75">
      <c r="AY5012" s="89" t="e">
        <f>VLOOKUP(C5012,#REF!, 2,FALSE)</f>
        <v>#REF!</v>
      </c>
      <c r="BM5012" s="61" t="s">
        <v>9920</v>
      </c>
      <c r="BN5012" s="61" t="s">
        <v>630</v>
      </c>
      <c r="BO5012" s="61" t="s">
        <v>2985</v>
      </c>
      <c r="BU5012" s="61" t="s">
        <v>9920</v>
      </c>
      <c r="BV5012" s="61" t="s">
        <v>630</v>
      </c>
      <c r="BW5012" s="61" t="s">
        <v>2985</v>
      </c>
    </row>
    <row r="5013" spans="51:75">
      <c r="AY5013" s="89" t="e">
        <f>VLOOKUP(C5013,#REF!, 2,FALSE)</f>
        <v>#REF!</v>
      </c>
      <c r="BM5013" s="61" t="s">
        <v>9921</v>
      </c>
      <c r="BN5013" s="61" t="s">
        <v>2981</v>
      </c>
      <c r="BO5013" s="61" t="s">
        <v>9922</v>
      </c>
      <c r="BU5013" s="61" t="s">
        <v>9921</v>
      </c>
      <c r="BV5013" s="61" t="s">
        <v>2981</v>
      </c>
      <c r="BW5013" s="61" t="s">
        <v>9922</v>
      </c>
    </row>
    <row r="5014" spans="51:75">
      <c r="AY5014" s="89" t="e">
        <f>VLOOKUP(C5014,#REF!, 2,FALSE)</f>
        <v>#REF!</v>
      </c>
      <c r="BM5014" s="61" t="s">
        <v>9923</v>
      </c>
      <c r="BN5014" s="61" t="s">
        <v>3254</v>
      </c>
      <c r="BO5014" s="61" t="s">
        <v>7415</v>
      </c>
      <c r="BU5014" s="61" t="s">
        <v>9923</v>
      </c>
      <c r="BV5014" s="61" t="s">
        <v>3254</v>
      </c>
      <c r="BW5014" s="61" t="s">
        <v>7415</v>
      </c>
    </row>
    <row r="5015" spans="51:75">
      <c r="AY5015" s="89" t="e">
        <f>VLOOKUP(C5015,#REF!, 2,FALSE)</f>
        <v>#REF!</v>
      </c>
      <c r="BM5015" s="61" t="s">
        <v>9924</v>
      </c>
      <c r="BN5015" s="61" t="s">
        <v>2981</v>
      </c>
      <c r="BO5015" s="61" t="s">
        <v>2985</v>
      </c>
      <c r="BU5015" s="61" t="s">
        <v>9924</v>
      </c>
      <c r="BV5015" s="61" t="s">
        <v>2981</v>
      </c>
      <c r="BW5015" s="61" t="s">
        <v>2985</v>
      </c>
    </row>
    <row r="5016" spans="51:75">
      <c r="AY5016" s="89" t="e">
        <f>VLOOKUP(C5016,#REF!, 2,FALSE)</f>
        <v>#REF!</v>
      </c>
      <c r="BM5016" s="61" t="s">
        <v>9925</v>
      </c>
      <c r="BN5016" s="61" t="s">
        <v>2981</v>
      </c>
      <c r="BO5016" s="61" t="s">
        <v>2985</v>
      </c>
      <c r="BU5016" s="61" t="s">
        <v>9925</v>
      </c>
      <c r="BV5016" s="61" t="s">
        <v>2981</v>
      </c>
      <c r="BW5016" s="61" t="s">
        <v>2985</v>
      </c>
    </row>
    <row r="5017" spans="51:75">
      <c r="AY5017" s="89" t="e">
        <f>VLOOKUP(C5017,#REF!, 2,FALSE)</f>
        <v>#REF!</v>
      </c>
      <c r="BM5017" s="61" t="s">
        <v>1772</v>
      </c>
      <c r="BN5017" s="61" t="s">
        <v>1344</v>
      </c>
      <c r="BO5017" s="61" t="s">
        <v>9926</v>
      </c>
      <c r="BU5017" s="61" t="s">
        <v>1772</v>
      </c>
      <c r="BV5017" s="61" t="s">
        <v>1344</v>
      </c>
      <c r="BW5017" s="61" t="s">
        <v>9926</v>
      </c>
    </row>
    <row r="5018" spans="51:75">
      <c r="AY5018" s="89" t="e">
        <f>VLOOKUP(C5018,#REF!, 2,FALSE)</f>
        <v>#REF!</v>
      </c>
      <c r="BM5018" s="61" t="s">
        <v>9927</v>
      </c>
      <c r="BN5018" s="61" t="s">
        <v>3254</v>
      </c>
      <c r="BO5018" s="61" t="s">
        <v>9928</v>
      </c>
      <c r="BU5018" s="61" t="s">
        <v>9927</v>
      </c>
      <c r="BV5018" s="61" t="s">
        <v>3254</v>
      </c>
      <c r="BW5018" s="61" t="s">
        <v>9928</v>
      </c>
    </row>
    <row r="5019" spans="51:75">
      <c r="AY5019" s="89" t="e">
        <f>VLOOKUP(C5019,#REF!, 2,FALSE)</f>
        <v>#REF!</v>
      </c>
      <c r="BM5019" s="61" t="s">
        <v>1773</v>
      </c>
      <c r="BN5019" s="61" t="s">
        <v>3254</v>
      </c>
      <c r="BO5019" s="61" t="s">
        <v>9929</v>
      </c>
      <c r="BU5019" s="61" t="s">
        <v>1773</v>
      </c>
      <c r="BV5019" s="61" t="s">
        <v>3254</v>
      </c>
      <c r="BW5019" s="61" t="s">
        <v>9929</v>
      </c>
    </row>
    <row r="5020" spans="51:75">
      <c r="AY5020" s="89" t="e">
        <f>VLOOKUP(C5020,#REF!, 2,FALSE)</f>
        <v>#REF!</v>
      </c>
      <c r="BM5020" s="61" t="s">
        <v>9930</v>
      </c>
      <c r="BN5020" s="61" t="s">
        <v>3007</v>
      </c>
      <c r="BO5020" s="61" t="s">
        <v>2985</v>
      </c>
      <c r="BU5020" s="61" t="s">
        <v>9930</v>
      </c>
      <c r="BV5020" s="61" t="s">
        <v>3007</v>
      </c>
      <c r="BW5020" s="61" t="s">
        <v>2985</v>
      </c>
    </row>
    <row r="5021" spans="51:75">
      <c r="AY5021" s="89" t="e">
        <f>VLOOKUP(C5021,#REF!, 2,FALSE)</f>
        <v>#REF!</v>
      </c>
      <c r="BM5021" s="61" t="s">
        <v>9931</v>
      </c>
      <c r="BN5021" s="61" t="s">
        <v>2985</v>
      </c>
      <c r="BO5021" s="61" t="s">
        <v>1669</v>
      </c>
      <c r="BU5021" s="61" t="s">
        <v>9931</v>
      </c>
      <c r="BV5021" s="61" t="s">
        <v>2985</v>
      </c>
      <c r="BW5021" s="61" t="s">
        <v>1669</v>
      </c>
    </row>
    <row r="5022" spans="51:75">
      <c r="AY5022" s="89" t="e">
        <f>VLOOKUP(C5022,#REF!, 2,FALSE)</f>
        <v>#REF!</v>
      </c>
      <c r="BM5022" s="61" t="s">
        <v>9932</v>
      </c>
      <c r="BN5022" s="61" t="s">
        <v>2985</v>
      </c>
      <c r="BO5022" s="61" t="s">
        <v>2985</v>
      </c>
      <c r="BU5022" s="61" t="s">
        <v>9932</v>
      </c>
      <c r="BV5022" s="61" t="s">
        <v>2985</v>
      </c>
      <c r="BW5022" s="61" t="s">
        <v>2985</v>
      </c>
    </row>
    <row r="5023" spans="51:75">
      <c r="AY5023" s="89" t="e">
        <f>VLOOKUP(C5023,#REF!, 2,FALSE)</f>
        <v>#REF!</v>
      </c>
      <c r="BM5023" s="61" t="s">
        <v>9933</v>
      </c>
      <c r="BN5023" s="61" t="s">
        <v>3204</v>
      </c>
      <c r="BO5023" s="61" t="s">
        <v>9934</v>
      </c>
      <c r="BU5023" s="61" t="s">
        <v>9933</v>
      </c>
      <c r="BV5023" s="61" t="s">
        <v>3204</v>
      </c>
      <c r="BW5023" s="61" t="s">
        <v>9934</v>
      </c>
    </row>
    <row r="5024" spans="51:75">
      <c r="AY5024" s="89" t="e">
        <f>VLOOKUP(C5024,#REF!, 2,FALSE)</f>
        <v>#REF!</v>
      </c>
      <c r="BM5024" s="61" t="s">
        <v>9935</v>
      </c>
      <c r="BN5024" s="61" t="s">
        <v>3204</v>
      </c>
      <c r="BO5024" s="61" t="s">
        <v>1004</v>
      </c>
      <c r="BU5024" s="61" t="s">
        <v>9935</v>
      </c>
      <c r="BV5024" s="61" t="s">
        <v>3204</v>
      </c>
      <c r="BW5024" s="61" t="s">
        <v>1004</v>
      </c>
    </row>
    <row r="5025" spans="51:75">
      <c r="AY5025" s="89" t="e">
        <f>VLOOKUP(C5025,#REF!, 2,FALSE)</f>
        <v>#REF!</v>
      </c>
      <c r="BM5025" s="61" t="s">
        <v>9936</v>
      </c>
      <c r="BN5025" s="61" t="s">
        <v>721</v>
      </c>
      <c r="BO5025" s="61" t="s">
        <v>1553</v>
      </c>
      <c r="BU5025" s="61" t="s">
        <v>9936</v>
      </c>
      <c r="BV5025" s="61" t="s">
        <v>721</v>
      </c>
      <c r="BW5025" s="61" t="s">
        <v>1553</v>
      </c>
    </row>
    <row r="5026" spans="51:75">
      <c r="AY5026" s="89" t="e">
        <f>VLOOKUP(C5026,#REF!, 2,FALSE)</f>
        <v>#REF!</v>
      </c>
      <c r="BM5026" s="61" t="s">
        <v>9937</v>
      </c>
      <c r="BN5026" s="61" t="s">
        <v>721</v>
      </c>
      <c r="BO5026" s="61" t="s">
        <v>1553</v>
      </c>
      <c r="BU5026" s="61" t="s">
        <v>9937</v>
      </c>
      <c r="BV5026" s="61" t="s">
        <v>721</v>
      </c>
      <c r="BW5026" s="61" t="s">
        <v>1553</v>
      </c>
    </row>
    <row r="5027" spans="51:75">
      <c r="AY5027" s="89" t="e">
        <f>VLOOKUP(C5027,#REF!, 2,FALSE)</f>
        <v>#REF!</v>
      </c>
      <c r="BM5027" s="61" t="s">
        <v>1774</v>
      </c>
      <c r="BN5027" s="61" t="s">
        <v>3204</v>
      </c>
      <c r="BO5027" s="61" t="s">
        <v>9938</v>
      </c>
      <c r="BU5027" s="61" t="s">
        <v>1774</v>
      </c>
      <c r="BV5027" s="61" t="s">
        <v>3204</v>
      </c>
      <c r="BW5027" s="61" t="s">
        <v>9938</v>
      </c>
    </row>
    <row r="5028" spans="51:75">
      <c r="AY5028" s="89" t="e">
        <f>VLOOKUP(C5028,#REF!, 2,FALSE)</f>
        <v>#REF!</v>
      </c>
      <c r="BM5028" s="61" t="s">
        <v>9939</v>
      </c>
      <c r="BN5028" s="61" t="s">
        <v>3204</v>
      </c>
      <c r="BO5028" s="61" t="s">
        <v>2985</v>
      </c>
      <c r="BU5028" s="61" t="s">
        <v>9939</v>
      </c>
      <c r="BV5028" s="61" t="s">
        <v>3204</v>
      </c>
      <c r="BW5028" s="61" t="s">
        <v>2985</v>
      </c>
    </row>
    <row r="5029" spans="51:75">
      <c r="AY5029" s="89" t="e">
        <f>VLOOKUP(C5029,#REF!, 2,FALSE)</f>
        <v>#REF!</v>
      </c>
      <c r="BM5029" s="61" t="s">
        <v>9940</v>
      </c>
      <c r="BN5029" s="61" t="s">
        <v>671</v>
      </c>
      <c r="BO5029" s="61" t="s">
        <v>9942</v>
      </c>
      <c r="BU5029" s="61" t="s">
        <v>9940</v>
      </c>
      <c r="BV5029" s="61" t="s">
        <v>671</v>
      </c>
      <c r="BW5029" s="61" t="s">
        <v>9942</v>
      </c>
    </row>
    <row r="5030" spans="51:75">
      <c r="AY5030" s="89" t="e">
        <f>VLOOKUP(C5030,#REF!, 2,FALSE)</f>
        <v>#REF!</v>
      </c>
      <c r="BM5030" s="61" t="s">
        <v>9943</v>
      </c>
      <c r="BN5030" s="61" t="s">
        <v>3007</v>
      </c>
      <c r="BO5030" s="61" t="s">
        <v>1098</v>
      </c>
      <c r="BU5030" s="61" t="s">
        <v>9943</v>
      </c>
      <c r="BV5030" s="61" t="s">
        <v>3007</v>
      </c>
      <c r="BW5030" s="61" t="s">
        <v>1098</v>
      </c>
    </row>
    <row r="5031" spans="51:75">
      <c r="AY5031" s="89" t="e">
        <f>VLOOKUP(C5031,#REF!, 2,FALSE)</f>
        <v>#REF!</v>
      </c>
      <c r="BM5031" s="61" t="s">
        <v>9944</v>
      </c>
      <c r="BN5031" s="61" t="s">
        <v>1269</v>
      </c>
      <c r="BO5031" s="61" t="s">
        <v>2985</v>
      </c>
      <c r="BU5031" s="61" t="s">
        <v>9944</v>
      </c>
      <c r="BV5031" s="61" t="s">
        <v>1269</v>
      </c>
      <c r="BW5031" s="61" t="s">
        <v>2985</v>
      </c>
    </row>
    <row r="5032" spans="51:75">
      <c r="AY5032" s="89" t="e">
        <f>VLOOKUP(C5032,#REF!, 2,FALSE)</f>
        <v>#REF!</v>
      </c>
      <c r="BM5032" s="61" t="s">
        <v>9945</v>
      </c>
      <c r="BN5032" s="61" t="s">
        <v>623</v>
      </c>
      <c r="BO5032" s="61" t="s">
        <v>9946</v>
      </c>
      <c r="BU5032" s="61" t="s">
        <v>9945</v>
      </c>
      <c r="BV5032" s="61" t="s">
        <v>623</v>
      </c>
      <c r="BW5032" s="61" t="s">
        <v>9946</v>
      </c>
    </row>
    <row r="5033" spans="51:75">
      <c r="AY5033" s="89" t="e">
        <f>VLOOKUP(C5033,#REF!, 2,FALSE)</f>
        <v>#REF!</v>
      </c>
      <c r="BM5033" s="61" t="s">
        <v>9947</v>
      </c>
      <c r="BN5033" s="61" t="s">
        <v>3254</v>
      </c>
      <c r="BO5033" s="61" t="s">
        <v>4955</v>
      </c>
      <c r="BU5033" s="61" t="s">
        <v>9947</v>
      </c>
      <c r="BV5033" s="61" t="s">
        <v>3254</v>
      </c>
      <c r="BW5033" s="61" t="s">
        <v>4955</v>
      </c>
    </row>
    <row r="5034" spans="51:75">
      <c r="AY5034" s="89" t="e">
        <f>VLOOKUP(C5034,#REF!, 2,FALSE)</f>
        <v>#REF!</v>
      </c>
      <c r="BM5034" s="61" t="s">
        <v>9948</v>
      </c>
      <c r="BN5034" s="61" t="s">
        <v>3254</v>
      </c>
      <c r="BO5034" s="61" t="s">
        <v>4955</v>
      </c>
      <c r="BU5034" s="61" t="s">
        <v>9948</v>
      </c>
      <c r="BV5034" s="61" t="s">
        <v>3254</v>
      </c>
      <c r="BW5034" s="61" t="s">
        <v>4955</v>
      </c>
    </row>
    <row r="5035" spans="51:75">
      <c r="AY5035" s="89" t="e">
        <f>VLOOKUP(C5035,#REF!, 2,FALSE)</f>
        <v>#REF!</v>
      </c>
      <c r="BM5035" s="61" t="s">
        <v>9949</v>
      </c>
      <c r="BN5035" s="61" t="s">
        <v>3004</v>
      </c>
      <c r="BO5035" s="61" t="s">
        <v>9872</v>
      </c>
      <c r="BU5035" s="61" t="s">
        <v>9949</v>
      </c>
      <c r="BV5035" s="61" t="s">
        <v>3004</v>
      </c>
      <c r="BW5035" s="61" t="s">
        <v>9872</v>
      </c>
    </row>
    <row r="5036" spans="51:75">
      <c r="AY5036" s="89" t="e">
        <f>VLOOKUP(C5036,#REF!, 2,FALSE)</f>
        <v>#REF!</v>
      </c>
      <c r="BM5036" s="61" t="s">
        <v>9950</v>
      </c>
      <c r="BN5036" s="61" t="s">
        <v>3204</v>
      </c>
      <c r="BO5036" s="61" t="s">
        <v>2985</v>
      </c>
      <c r="BU5036" s="61" t="s">
        <v>9950</v>
      </c>
      <c r="BV5036" s="61" t="s">
        <v>3204</v>
      </c>
      <c r="BW5036" s="61" t="s">
        <v>2985</v>
      </c>
    </row>
    <row r="5037" spans="51:75">
      <c r="AY5037" s="89" t="e">
        <f>VLOOKUP(C5037,#REF!, 2,FALSE)</f>
        <v>#REF!</v>
      </c>
      <c r="BM5037" s="61" t="s">
        <v>9951</v>
      </c>
      <c r="BN5037" s="61" t="s">
        <v>3007</v>
      </c>
      <c r="BO5037" s="61" t="s">
        <v>9952</v>
      </c>
      <c r="BU5037" s="61" t="s">
        <v>9951</v>
      </c>
      <c r="BV5037" s="61" t="s">
        <v>3007</v>
      </c>
      <c r="BW5037" s="61" t="s">
        <v>9952</v>
      </c>
    </row>
    <row r="5038" spans="51:75">
      <c r="AY5038" s="89" t="e">
        <f>VLOOKUP(C5038,#REF!, 2,FALSE)</f>
        <v>#REF!</v>
      </c>
      <c r="BM5038" s="61" t="s">
        <v>9953</v>
      </c>
      <c r="BN5038" s="61" t="s">
        <v>930</v>
      </c>
      <c r="BO5038" s="61" t="s">
        <v>9954</v>
      </c>
      <c r="BU5038" s="61" t="s">
        <v>9953</v>
      </c>
      <c r="BV5038" s="61" t="s">
        <v>930</v>
      </c>
      <c r="BW5038" s="61" t="s">
        <v>9954</v>
      </c>
    </row>
    <row r="5039" spans="51:75">
      <c r="AY5039" s="89" t="e">
        <f>VLOOKUP(C5039,#REF!, 2,FALSE)</f>
        <v>#REF!</v>
      </c>
      <c r="BM5039" s="61" t="s">
        <v>9955</v>
      </c>
      <c r="BN5039" s="61" t="s">
        <v>1344</v>
      </c>
      <c r="BO5039" s="61" t="s">
        <v>9956</v>
      </c>
      <c r="BU5039" s="61" t="s">
        <v>9955</v>
      </c>
      <c r="BV5039" s="61" t="s">
        <v>1344</v>
      </c>
      <c r="BW5039" s="61" t="s">
        <v>9956</v>
      </c>
    </row>
    <row r="5040" spans="51:75">
      <c r="AY5040" s="89" t="e">
        <f>VLOOKUP(C5040,#REF!, 2,FALSE)</f>
        <v>#REF!</v>
      </c>
      <c r="BM5040" s="61" t="s">
        <v>9957</v>
      </c>
      <c r="BN5040" s="61" t="s">
        <v>16990</v>
      </c>
      <c r="BO5040" s="61" t="s">
        <v>9958</v>
      </c>
      <c r="BU5040" s="61" t="s">
        <v>9957</v>
      </c>
      <c r="BV5040" s="61" t="s">
        <v>16990</v>
      </c>
      <c r="BW5040" s="61" t="s">
        <v>9958</v>
      </c>
    </row>
    <row r="5041" spans="51:75">
      <c r="AY5041" s="89" t="e">
        <f>VLOOKUP(C5041,#REF!, 2,FALSE)</f>
        <v>#REF!</v>
      </c>
      <c r="BM5041" s="61" t="s">
        <v>9959</v>
      </c>
      <c r="BN5041" s="61" t="s">
        <v>3004</v>
      </c>
      <c r="BO5041" s="61" t="s">
        <v>9960</v>
      </c>
      <c r="BU5041" s="61" t="s">
        <v>9959</v>
      </c>
      <c r="BV5041" s="61" t="s">
        <v>3004</v>
      </c>
      <c r="BW5041" s="61" t="s">
        <v>9960</v>
      </c>
    </row>
    <row r="5042" spans="51:75">
      <c r="AY5042" s="89" t="e">
        <f>VLOOKUP(C5042,#REF!, 2,FALSE)</f>
        <v>#REF!</v>
      </c>
      <c r="BM5042" s="61" t="s">
        <v>9961</v>
      </c>
      <c r="BN5042" s="61" t="s">
        <v>3254</v>
      </c>
      <c r="BO5042" s="61" t="s">
        <v>2985</v>
      </c>
      <c r="BU5042" s="61" t="s">
        <v>9961</v>
      </c>
      <c r="BV5042" s="61" t="s">
        <v>3254</v>
      </c>
      <c r="BW5042" s="61" t="s">
        <v>2985</v>
      </c>
    </row>
    <row r="5043" spans="51:75">
      <c r="AY5043" s="89" t="e">
        <f>VLOOKUP(C5043,#REF!, 2,FALSE)</f>
        <v>#REF!</v>
      </c>
      <c r="BM5043" s="61" t="s">
        <v>9962</v>
      </c>
      <c r="BN5043" s="61" t="s">
        <v>3004</v>
      </c>
      <c r="BO5043" s="61" t="s">
        <v>2985</v>
      </c>
      <c r="BU5043" s="61" t="s">
        <v>9962</v>
      </c>
      <c r="BV5043" s="61" t="s">
        <v>3004</v>
      </c>
      <c r="BW5043" s="61" t="s">
        <v>2985</v>
      </c>
    </row>
    <row r="5044" spans="51:75">
      <c r="AY5044" s="89" t="e">
        <f>VLOOKUP(C5044,#REF!, 2,FALSE)</f>
        <v>#REF!</v>
      </c>
      <c r="BM5044" s="61" t="s">
        <v>9963</v>
      </c>
      <c r="BN5044" s="61" t="s">
        <v>3007</v>
      </c>
      <c r="BO5044" s="61" t="s">
        <v>2985</v>
      </c>
      <c r="BU5044" s="61" t="s">
        <v>9963</v>
      </c>
      <c r="BV5044" s="61" t="s">
        <v>3007</v>
      </c>
      <c r="BW5044" s="61" t="s">
        <v>2985</v>
      </c>
    </row>
    <row r="5045" spans="51:75">
      <c r="AY5045" s="89" t="e">
        <f>VLOOKUP(C5045,#REF!, 2,FALSE)</f>
        <v>#REF!</v>
      </c>
      <c r="BM5045" s="61" t="s">
        <v>9964</v>
      </c>
      <c r="BN5045" s="61" t="s">
        <v>3204</v>
      </c>
      <c r="BO5045" s="61" t="s">
        <v>4002</v>
      </c>
      <c r="BU5045" s="61" t="s">
        <v>9964</v>
      </c>
      <c r="BV5045" s="61" t="s">
        <v>3204</v>
      </c>
      <c r="BW5045" s="61" t="s">
        <v>4002</v>
      </c>
    </row>
    <row r="5046" spans="51:75">
      <c r="AY5046" s="89" t="e">
        <f>VLOOKUP(C5046,#REF!, 2,FALSE)</f>
        <v>#REF!</v>
      </c>
      <c r="BM5046" s="61" t="s">
        <v>9965</v>
      </c>
      <c r="BN5046" s="61" t="s">
        <v>1015</v>
      </c>
      <c r="BO5046" s="61" t="s">
        <v>4854</v>
      </c>
      <c r="BU5046" s="61" t="s">
        <v>9965</v>
      </c>
      <c r="BV5046" s="61" t="s">
        <v>1015</v>
      </c>
      <c r="BW5046" s="61" t="s">
        <v>4854</v>
      </c>
    </row>
    <row r="5047" spans="51:75">
      <c r="AY5047" s="89" t="e">
        <f>VLOOKUP(C5047,#REF!, 2,FALSE)</f>
        <v>#REF!</v>
      </c>
      <c r="BM5047" s="61" t="s">
        <v>9966</v>
      </c>
      <c r="BN5047" s="61" t="s">
        <v>3204</v>
      </c>
      <c r="BO5047" s="61" t="s">
        <v>2985</v>
      </c>
      <c r="BU5047" s="61" t="s">
        <v>9966</v>
      </c>
      <c r="BV5047" s="61" t="s">
        <v>3204</v>
      </c>
      <c r="BW5047" s="61" t="s">
        <v>2985</v>
      </c>
    </row>
    <row r="5048" spans="51:75">
      <c r="AY5048" s="89" t="e">
        <f>VLOOKUP(C5048,#REF!, 2,FALSE)</f>
        <v>#REF!</v>
      </c>
      <c r="BM5048" s="61" t="s">
        <v>1775</v>
      </c>
      <c r="BN5048" s="61" t="s">
        <v>3204</v>
      </c>
      <c r="BO5048" s="61" t="s">
        <v>4356</v>
      </c>
      <c r="BU5048" s="61" t="s">
        <v>1775</v>
      </c>
      <c r="BV5048" s="61" t="s">
        <v>3204</v>
      </c>
      <c r="BW5048" s="61" t="s">
        <v>4356</v>
      </c>
    </row>
    <row r="5049" spans="51:75">
      <c r="AY5049" s="89" t="e">
        <f>VLOOKUP(C5049,#REF!, 2,FALSE)</f>
        <v>#REF!</v>
      </c>
      <c r="BM5049" s="61" t="s">
        <v>9967</v>
      </c>
      <c r="BN5049" s="61" t="s">
        <v>1344</v>
      </c>
      <c r="BO5049" s="61" t="s">
        <v>9968</v>
      </c>
      <c r="BU5049" s="61" t="s">
        <v>9967</v>
      </c>
      <c r="BV5049" s="61" t="s">
        <v>1344</v>
      </c>
      <c r="BW5049" s="61" t="s">
        <v>9968</v>
      </c>
    </row>
    <row r="5050" spans="51:75">
      <c r="AY5050" s="89" t="e">
        <f>VLOOKUP(C5050,#REF!, 2,FALSE)</f>
        <v>#REF!</v>
      </c>
      <c r="BM5050" s="61" t="s">
        <v>9969</v>
      </c>
      <c r="BN5050" s="61" t="s">
        <v>1271</v>
      </c>
      <c r="BO5050" s="61" t="s">
        <v>9970</v>
      </c>
      <c r="BU5050" s="61" t="s">
        <v>9969</v>
      </c>
      <c r="BV5050" s="61" t="s">
        <v>1271</v>
      </c>
      <c r="BW5050" s="61" t="s">
        <v>9970</v>
      </c>
    </row>
    <row r="5051" spans="51:75">
      <c r="AY5051" s="89" t="e">
        <f>VLOOKUP(C5051,#REF!, 2,FALSE)</f>
        <v>#REF!</v>
      </c>
      <c r="BM5051" s="61" t="s">
        <v>9971</v>
      </c>
      <c r="BN5051" s="61" t="s">
        <v>621</v>
      </c>
      <c r="BO5051" s="61" t="s">
        <v>2373</v>
      </c>
      <c r="BU5051" s="61" t="s">
        <v>9971</v>
      </c>
      <c r="BV5051" s="61" t="s">
        <v>621</v>
      </c>
      <c r="BW5051" s="61" t="s">
        <v>2373</v>
      </c>
    </row>
    <row r="5052" spans="51:75">
      <c r="AY5052" s="89" t="e">
        <f>VLOOKUP(C5052,#REF!, 2,FALSE)</f>
        <v>#REF!</v>
      </c>
      <c r="BM5052" s="61" t="s">
        <v>9972</v>
      </c>
      <c r="BN5052" s="61" t="s">
        <v>1447</v>
      </c>
      <c r="BO5052" s="61" t="s">
        <v>2549</v>
      </c>
      <c r="BU5052" s="61" t="s">
        <v>9972</v>
      </c>
      <c r="BV5052" s="61" t="s">
        <v>1447</v>
      </c>
      <c r="BW5052" s="61" t="s">
        <v>2549</v>
      </c>
    </row>
    <row r="5053" spans="51:75">
      <c r="AY5053" s="89" t="e">
        <f>VLOOKUP(C5053,#REF!, 2,FALSE)</f>
        <v>#REF!</v>
      </c>
      <c r="BM5053" s="61" t="s">
        <v>1776</v>
      </c>
      <c r="BN5053" s="61" t="s">
        <v>664</v>
      </c>
      <c r="BO5053" s="61" t="s">
        <v>9973</v>
      </c>
      <c r="BU5053" s="61" t="s">
        <v>1776</v>
      </c>
      <c r="BV5053" s="61" t="s">
        <v>664</v>
      </c>
      <c r="BW5053" s="61" t="s">
        <v>9973</v>
      </c>
    </row>
    <row r="5054" spans="51:75">
      <c r="AY5054" s="89" t="e">
        <f>VLOOKUP(C5054,#REF!, 2,FALSE)</f>
        <v>#REF!</v>
      </c>
      <c r="BM5054" s="61" t="s">
        <v>1777</v>
      </c>
      <c r="BN5054" s="61" t="s">
        <v>638</v>
      </c>
      <c r="BO5054" s="61" t="s">
        <v>9974</v>
      </c>
      <c r="BU5054" s="61" t="s">
        <v>1777</v>
      </c>
      <c r="BV5054" s="61" t="s">
        <v>638</v>
      </c>
      <c r="BW5054" s="61" t="s">
        <v>9974</v>
      </c>
    </row>
    <row r="5055" spans="51:75">
      <c r="AY5055" s="89" t="e">
        <f>VLOOKUP(C5055,#REF!, 2,FALSE)</f>
        <v>#REF!</v>
      </c>
      <c r="BM5055" s="61" t="s">
        <v>9976</v>
      </c>
      <c r="BN5055" s="61" t="s">
        <v>3004</v>
      </c>
      <c r="BO5055" s="61" t="s">
        <v>6595</v>
      </c>
      <c r="BU5055" s="61" t="s">
        <v>9976</v>
      </c>
      <c r="BV5055" s="61" t="s">
        <v>3004</v>
      </c>
      <c r="BW5055" s="61" t="s">
        <v>6595</v>
      </c>
    </row>
    <row r="5056" spans="51:75">
      <c r="AY5056" s="89" t="e">
        <f>VLOOKUP(C5056,#REF!, 2,FALSE)</f>
        <v>#REF!</v>
      </c>
      <c r="BM5056" s="61" t="s">
        <v>9977</v>
      </c>
      <c r="BN5056" s="61" t="s">
        <v>2981</v>
      </c>
      <c r="BO5056" s="61" t="s">
        <v>9978</v>
      </c>
      <c r="BU5056" s="61" t="s">
        <v>9977</v>
      </c>
      <c r="BV5056" s="61" t="s">
        <v>2981</v>
      </c>
      <c r="BW5056" s="61" t="s">
        <v>9978</v>
      </c>
    </row>
    <row r="5057" spans="51:75">
      <c r="AY5057" s="89" t="e">
        <f>VLOOKUP(C5057,#REF!, 2,FALSE)</f>
        <v>#REF!</v>
      </c>
      <c r="BM5057" s="61" t="s">
        <v>9979</v>
      </c>
      <c r="BN5057" s="61" t="s">
        <v>801</v>
      </c>
      <c r="BO5057" s="61" t="s">
        <v>8021</v>
      </c>
      <c r="BU5057" s="61" t="s">
        <v>9979</v>
      </c>
      <c r="BV5057" s="61" t="s">
        <v>801</v>
      </c>
      <c r="BW5057" s="61" t="s">
        <v>8021</v>
      </c>
    </row>
    <row r="5058" spans="51:75">
      <c r="AY5058" s="89" t="e">
        <f>VLOOKUP(C5058,#REF!, 2,FALSE)</f>
        <v>#REF!</v>
      </c>
      <c r="BM5058" s="61" t="s">
        <v>1797</v>
      </c>
      <c r="BN5058" s="61" t="s">
        <v>619</v>
      </c>
      <c r="BO5058" s="61" t="s">
        <v>3710</v>
      </c>
      <c r="BU5058" s="61" t="s">
        <v>1797</v>
      </c>
      <c r="BV5058" s="61" t="s">
        <v>619</v>
      </c>
      <c r="BW5058" s="61" t="s">
        <v>3710</v>
      </c>
    </row>
    <row r="5059" spans="51:75">
      <c r="AY5059" s="89" t="e">
        <f>VLOOKUP(C5059,#REF!, 2,FALSE)</f>
        <v>#REF!</v>
      </c>
      <c r="BM5059" s="61" t="s">
        <v>9980</v>
      </c>
      <c r="BN5059" s="61" t="s">
        <v>665</v>
      </c>
      <c r="BO5059" s="61" t="s">
        <v>4513</v>
      </c>
      <c r="BU5059" s="61" t="s">
        <v>9980</v>
      </c>
      <c r="BV5059" s="61" t="s">
        <v>665</v>
      </c>
      <c r="BW5059" s="61" t="s">
        <v>4513</v>
      </c>
    </row>
    <row r="5060" spans="51:75">
      <c r="AY5060" s="89" t="e">
        <f>VLOOKUP(C5060,#REF!, 2,FALSE)</f>
        <v>#REF!</v>
      </c>
      <c r="BM5060" s="61" t="s">
        <v>9981</v>
      </c>
      <c r="BN5060" s="61" t="s">
        <v>633</v>
      </c>
      <c r="BO5060" s="61" t="s">
        <v>6650</v>
      </c>
      <c r="BU5060" s="61" t="s">
        <v>9981</v>
      </c>
      <c r="BV5060" s="61" t="s">
        <v>633</v>
      </c>
      <c r="BW5060" s="61" t="s">
        <v>6650</v>
      </c>
    </row>
    <row r="5061" spans="51:75">
      <c r="AY5061" s="89" t="e">
        <f>VLOOKUP(C5061,#REF!, 2,FALSE)</f>
        <v>#REF!</v>
      </c>
      <c r="BM5061" s="61" t="s">
        <v>1798</v>
      </c>
      <c r="BN5061" s="61" t="s">
        <v>3204</v>
      </c>
      <c r="BO5061" s="61" t="s">
        <v>9982</v>
      </c>
      <c r="BU5061" s="61" t="s">
        <v>1798</v>
      </c>
      <c r="BV5061" s="61" t="s">
        <v>3204</v>
      </c>
      <c r="BW5061" s="61" t="s">
        <v>9982</v>
      </c>
    </row>
    <row r="5062" spans="51:75">
      <c r="AY5062" s="89" t="e">
        <f>VLOOKUP(C5062,#REF!, 2,FALSE)</f>
        <v>#REF!</v>
      </c>
      <c r="BM5062" s="61" t="s">
        <v>9983</v>
      </c>
      <c r="BN5062" s="61" t="s">
        <v>669</v>
      </c>
      <c r="BO5062" s="61" t="s">
        <v>9984</v>
      </c>
      <c r="BU5062" s="61" t="s">
        <v>9983</v>
      </c>
      <c r="BV5062" s="61" t="s">
        <v>669</v>
      </c>
      <c r="BW5062" s="61" t="s">
        <v>9984</v>
      </c>
    </row>
    <row r="5063" spans="51:75">
      <c r="AY5063" s="89" t="e">
        <f>VLOOKUP(C5063,#REF!, 2,FALSE)</f>
        <v>#REF!</v>
      </c>
      <c r="BM5063" s="61" t="s">
        <v>1799</v>
      </c>
      <c r="BN5063" s="61" t="s">
        <v>3204</v>
      </c>
      <c r="BO5063" s="61" t="s">
        <v>9985</v>
      </c>
      <c r="BU5063" s="61" t="s">
        <v>1799</v>
      </c>
      <c r="BV5063" s="61" t="s">
        <v>3204</v>
      </c>
      <c r="BW5063" s="61" t="s">
        <v>9985</v>
      </c>
    </row>
    <row r="5064" spans="51:75">
      <c r="AY5064" s="89" t="e">
        <f>VLOOKUP(C5064,#REF!, 2,FALSE)</f>
        <v>#REF!</v>
      </c>
      <c r="BM5064" s="61" t="s">
        <v>9986</v>
      </c>
      <c r="BN5064" s="61" t="s">
        <v>3254</v>
      </c>
      <c r="BO5064" s="61" t="s">
        <v>9987</v>
      </c>
      <c r="BU5064" s="61" t="s">
        <v>9986</v>
      </c>
      <c r="BV5064" s="61" t="s">
        <v>3254</v>
      </c>
      <c r="BW5064" s="61" t="s">
        <v>9987</v>
      </c>
    </row>
    <row r="5065" spans="51:75">
      <c r="AY5065" s="89" t="e">
        <f>VLOOKUP(C5065,#REF!, 2,FALSE)</f>
        <v>#REF!</v>
      </c>
      <c r="BM5065" s="61" t="s">
        <v>9988</v>
      </c>
      <c r="BN5065" s="61" t="s">
        <v>3204</v>
      </c>
      <c r="BO5065" s="61" t="s">
        <v>6541</v>
      </c>
      <c r="BU5065" s="61" t="s">
        <v>9988</v>
      </c>
      <c r="BV5065" s="61" t="s">
        <v>3204</v>
      </c>
      <c r="BW5065" s="61" t="s">
        <v>6541</v>
      </c>
    </row>
    <row r="5066" spans="51:75">
      <c r="AY5066" s="89" t="e">
        <f>VLOOKUP(C5066,#REF!, 2,FALSE)</f>
        <v>#REF!</v>
      </c>
      <c r="BM5066" s="61" t="s">
        <v>9989</v>
      </c>
      <c r="BN5066" s="61" t="s">
        <v>1274</v>
      </c>
      <c r="BO5066" s="61" t="s">
        <v>8162</v>
      </c>
      <c r="BU5066" s="61" t="s">
        <v>9989</v>
      </c>
      <c r="BV5066" s="61" t="s">
        <v>1274</v>
      </c>
      <c r="BW5066" s="61" t="s">
        <v>8162</v>
      </c>
    </row>
    <row r="5067" spans="51:75">
      <c r="AY5067" s="89" t="e">
        <f>VLOOKUP(C5067,#REF!, 2,FALSE)</f>
        <v>#REF!</v>
      </c>
      <c r="BM5067" s="61" t="s">
        <v>1800</v>
      </c>
      <c r="BN5067" s="61" t="s">
        <v>3007</v>
      </c>
      <c r="BO5067" s="61" t="s">
        <v>9990</v>
      </c>
      <c r="BU5067" s="61" t="s">
        <v>1800</v>
      </c>
      <c r="BV5067" s="61" t="s">
        <v>3007</v>
      </c>
      <c r="BW5067" s="61" t="s">
        <v>9990</v>
      </c>
    </row>
    <row r="5068" spans="51:75">
      <c r="AY5068" s="89" t="e">
        <f>VLOOKUP(C5068,#REF!, 2,FALSE)</f>
        <v>#REF!</v>
      </c>
      <c r="BM5068" s="61" t="s">
        <v>9991</v>
      </c>
      <c r="BN5068" s="61" t="s">
        <v>3204</v>
      </c>
      <c r="BO5068" s="61" t="s">
        <v>1329</v>
      </c>
      <c r="BU5068" s="61" t="s">
        <v>9991</v>
      </c>
      <c r="BV5068" s="61" t="s">
        <v>3204</v>
      </c>
      <c r="BW5068" s="61" t="s">
        <v>1329</v>
      </c>
    </row>
    <row r="5069" spans="51:75">
      <c r="AY5069" s="89" t="e">
        <f>VLOOKUP(C5069,#REF!, 2,FALSE)</f>
        <v>#REF!</v>
      </c>
      <c r="BM5069" s="61" t="s">
        <v>1801</v>
      </c>
      <c r="BN5069" s="61" t="s">
        <v>3004</v>
      </c>
      <c r="BO5069" s="61" t="s">
        <v>2098</v>
      </c>
      <c r="BU5069" s="61" t="s">
        <v>1801</v>
      </c>
      <c r="BV5069" s="61" t="s">
        <v>3004</v>
      </c>
      <c r="BW5069" s="61" t="s">
        <v>2098</v>
      </c>
    </row>
    <row r="5070" spans="51:75">
      <c r="AY5070" s="89" t="e">
        <f>VLOOKUP(C5070,#REF!, 2,FALSE)</f>
        <v>#REF!</v>
      </c>
      <c r="BM5070" s="61" t="s">
        <v>9992</v>
      </c>
      <c r="BN5070" s="61" t="s">
        <v>3204</v>
      </c>
      <c r="BO5070" s="61" t="s">
        <v>2985</v>
      </c>
      <c r="BU5070" s="61" t="s">
        <v>9992</v>
      </c>
      <c r="BV5070" s="61" t="s">
        <v>3204</v>
      </c>
      <c r="BW5070" s="61" t="s">
        <v>2985</v>
      </c>
    </row>
    <row r="5071" spans="51:75">
      <c r="AY5071" s="89" t="e">
        <f>VLOOKUP(C5071,#REF!, 2,FALSE)</f>
        <v>#REF!</v>
      </c>
      <c r="BM5071" s="61" t="s">
        <v>9993</v>
      </c>
      <c r="BN5071" s="61" t="s">
        <v>1281</v>
      </c>
      <c r="BO5071" s="61" t="s">
        <v>9994</v>
      </c>
      <c r="BU5071" s="61" t="s">
        <v>9993</v>
      </c>
      <c r="BV5071" s="61" t="s">
        <v>1281</v>
      </c>
      <c r="BW5071" s="61" t="s">
        <v>9994</v>
      </c>
    </row>
    <row r="5072" spans="51:75">
      <c r="AY5072" s="89" t="e">
        <f>VLOOKUP(C5072,#REF!, 2,FALSE)</f>
        <v>#REF!</v>
      </c>
      <c r="BM5072" s="61" t="s">
        <v>9995</v>
      </c>
      <c r="BN5072" s="61" t="s">
        <v>3007</v>
      </c>
      <c r="BO5072" s="61" t="s">
        <v>9996</v>
      </c>
      <c r="BU5072" s="61" t="s">
        <v>9995</v>
      </c>
      <c r="BV5072" s="61" t="s">
        <v>3007</v>
      </c>
      <c r="BW5072" s="61" t="s">
        <v>9996</v>
      </c>
    </row>
    <row r="5073" spans="51:75">
      <c r="AY5073" s="89" t="e">
        <f>VLOOKUP(C5073,#REF!, 2,FALSE)</f>
        <v>#REF!</v>
      </c>
      <c r="BM5073" s="61" t="s">
        <v>9997</v>
      </c>
      <c r="BN5073" s="61" t="s">
        <v>804</v>
      </c>
      <c r="BO5073" s="61" t="s">
        <v>6176</v>
      </c>
      <c r="BU5073" s="61" t="s">
        <v>9997</v>
      </c>
      <c r="BV5073" s="61" t="s">
        <v>804</v>
      </c>
      <c r="BW5073" s="61" t="s">
        <v>6176</v>
      </c>
    </row>
    <row r="5074" spans="51:75">
      <c r="AY5074" s="89" t="e">
        <f>VLOOKUP(C5074,#REF!, 2,FALSE)</f>
        <v>#REF!</v>
      </c>
      <c r="BM5074" s="61" t="s">
        <v>9998</v>
      </c>
      <c r="BN5074" s="61" t="s">
        <v>641</v>
      </c>
      <c r="BO5074" s="61" t="s">
        <v>9999</v>
      </c>
      <c r="BU5074" s="61" t="s">
        <v>9998</v>
      </c>
      <c r="BV5074" s="61" t="s">
        <v>641</v>
      </c>
      <c r="BW5074" s="61" t="s">
        <v>9999</v>
      </c>
    </row>
    <row r="5075" spans="51:75">
      <c r="AY5075" s="89" t="e">
        <f>VLOOKUP(C5075,#REF!, 2,FALSE)</f>
        <v>#REF!</v>
      </c>
      <c r="BM5075" s="61" t="s">
        <v>10000</v>
      </c>
      <c r="BN5075" s="61" t="s">
        <v>1498</v>
      </c>
      <c r="BO5075" s="61" t="s">
        <v>3080</v>
      </c>
      <c r="BU5075" s="61" t="s">
        <v>10000</v>
      </c>
      <c r="BV5075" s="61" t="s">
        <v>1498</v>
      </c>
      <c r="BW5075" s="61" t="s">
        <v>3080</v>
      </c>
    </row>
    <row r="5076" spans="51:75">
      <c r="AY5076" s="89" t="e">
        <f>VLOOKUP(C5076,#REF!, 2,FALSE)</f>
        <v>#REF!</v>
      </c>
      <c r="BM5076" s="61" t="s">
        <v>10001</v>
      </c>
      <c r="BN5076" s="61" t="s">
        <v>805</v>
      </c>
      <c r="BO5076" s="61" t="s">
        <v>10002</v>
      </c>
      <c r="BU5076" s="61" t="s">
        <v>10001</v>
      </c>
      <c r="BV5076" s="61" t="s">
        <v>805</v>
      </c>
      <c r="BW5076" s="61" t="s">
        <v>10002</v>
      </c>
    </row>
    <row r="5077" spans="51:75">
      <c r="AY5077" s="89" t="e">
        <f>VLOOKUP(C5077,#REF!, 2,FALSE)</f>
        <v>#REF!</v>
      </c>
      <c r="BM5077" s="61" t="s">
        <v>10003</v>
      </c>
      <c r="BN5077" s="61" t="s">
        <v>782</v>
      </c>
      <c r="BO5077" s="61" t="s">
        <v>640</v>
      </c>
      <c r="BU5077" s="61" t="s">
        <v>10003</v>
      </c>
      <c r="BV5077" s="61" t="s">
        <v>782</v>
      </c>
      <c r="BW5077" s="61" t="s">
        <v>640</v>
      </c>
    </row>
    <row r="5078" spans="51:75">
      <c r="AY5078" s="89" t="e">
        <f>VLOOKUP(C5078,#REF!, 2,FALSE)</f>
        <v>#REF!</v>
      </c>
      <c r="BM5078" s="61" t="s">
        <v>10004</v>
      </c>
      <c r="BN5078" s="61" t="s">
        <v>1072</v>
      </c>
      <c r="BO5078" s="61" t="s">
        <v>1450</v>
      </c>
      <c r="BU5078" s="61" t="s">
        <v>10004</v>
      </c>
      <c r="BV5078" s="61" t="s">
        <v>1072</v>
      </c>
      <c r="BW5078" s="61" t="s">
        <v>1450</v>
      </c>
    </row>
    <row r="5079" spans="51:75">
      <c r="AY5079" s="89" t="e">
        <f>VLOOKUP(C5079,#REF!, 2,FALSE)</f>
        <v>#REF!</v>
      </c>
      <c r="BM5079" s="61" t="s">
        <v>10005</v>
      </c>
      <c r="BN5079" s="61" t="s">
        <v>663</v>
      </c>
      <c r="BO5079" s="61" t="s">
        <v>10006</v>
      </c>
      <c r="BU5079" s="61" t="s">
        <v>10005</v>
      </c>
      <c r="BV5079" s="61" t="s">
        <v>663</v>
      </c>
      <c r="BW5079" s="61" t="s">
        <v>10006</v>
      </c>
    </row>
    <row r="5080" spans="51:75">
      <c r="AY5080" s="89" t="e">
        <f>VLOOKUP(C5080,#REF!, 2,FALSE)</f>
        <v>#REF!</v>
      </c>
      <c r="BM5080" s="61" t="s">
        <v>10007</v>
      </c>
      <c r="BN5080" s="61" t="s">
        <v>669</v>
      </c>
      <c r="BO5080" s="61" t="s">
        <v>6817</v>
      </c>
      <c r="BU5080" s="61" t="s">
        <v>10007</v>
      </c>
      <c r="BV5080" s="61" t="s">
        <v>669</v>
      </c>
      <c r="BW5080" s="61" t="s">
        <v>6817</v>
      </c>
    </row>
    <row r="5081" spans="51:75">
      <c r="AY5081" s="89" t="e">
        <f>VLOOKUP(C5081,#REF!, 2,FALSE)</f>
        <v>#REF!</v>
      </c>
      <c r="BM5081" s="61" t="s">
        <v>10008</v>
      </c>
      <c r="BN5081" s="61" t="s">
        <v>16990</v>
      </c>
      <c r="BO5081" s="61" t="s">
        <v>10009</v>
      </c>
      <c r="BU5081" s="61" t="s">
        <v>10008</v>
      </c>
      <c r="BV5081" s="61" t="s">
        <v>16990</v>
      </c>
      <c r="BW5081" s="61" t="s">
        <v>10009</v>
      </c>
    </row>
    <row r="5082" spans="51:75">
      <c r="AY5082" s="89" t="e">
        <f>VLOOKUP(C5082,#REF!, 2,FALSE)</f>
        <v>#REF!</v>
      </c>
      <c r="BM5082" s="61" t="s">
        <v>10011</v>
      </c>
      <c r="BN5082" s="61" t="s">
        <v>633</v>
      </c>
      <c r="BO5082" s="61" t="s">
        <v>2065</v>
      </c>
      <c r="BU5082" s="61" t="s">
        <v>10011</v>
      </c>
      <c r="BV5082" s="61" t="s">
        <v>633</v>
      </c>
      <c r="BW5082" s="61" t="s">
        <v>2065</v>
      </c>
    </row>
    <row r="5083" spans="51:75">
      <c r="AY5083" s="89" t="e">
        <f>VLOOKUP(C5083,#REF!, 2,FALSE)</f>
        <v>#REF!</v>
      </c>
      <c r="BM5083" s="61" t="s">
        <v>331</v>
      </c>
      <c r="BN5083" s="61" t="s">
        <v>2985</v>
      </c>
      <c r="BO5083" s="61" t="s">
        <v>2985</v>
      </c>
      <c r="BU5083" s="61" t="s">
        <v>331</v>
      </c>
      <c r="BV5083" s="61" t="s">
        <v>2985</v>
      </c>
      <c r="BW5083" s="61" t="s">
        <v>2985</v>
      </c>
    </row>
    <row r="5084" spans="51:75">
      <c r="AY5084" s="89" t="e">
        <f>VLOOKUP(C5084,#REF!, 2,FALSE)</f>
        <v>#REF!</v>
      </c>
      <c r="BM5084" s="61" t="s">
        <v>10012</v>
      </c>
      <c r="BN5084" s="61" t="s">
        <v>2985</v>
      </c>
      <c r="BO5084" s="61" t="s">
        <v>1064</v>
      </c>
      <c r="BU5084" s="61" t="s">
        <v>10012</v>
      </c>
      <c r="BV5084" s="61" t="s">
        <v>2985</v>
      </c>
      <c r="BW5084" s="61" t="s">
        <v>1064</v>
      </c>
    </row>
    <row r="5085" spans="51:75">
      <c r="AY5085" s="89" t="e">
        <f>VLOOKUP(C5085,#REF!, 2,FALSE)</f>
        <v>#REF!</v>
      </c>
      <c r="BM5085" s="61" t="s">
        <v>10013</v>
      </c>
      <c r="BN5085" s="61" t="s">
        <v>16990</v>
      </c>
      <c r="BO5085" s="61" t="s">
        <v>2876</v>
      </c>
      <c r="BU5085" s="61" t="s">
        <v>10013</v>
      </c>
      <c r="BV5085" s="61" t="s">
        <v>16990</v>
      </c>
      <c r="BW5085" s="61" t="s">
        <v>2876</v>
      </c>
    </row>
    <row r="5086" spans="51:75">
      <c r="AY5086" s="89" t="e">
        <f>VLOOKUP(C5086,#REF!, 2,FALSE)</f>
        <v>#REF!</v>
      </c>
      <c r="BM5086" s="61" t="s">
        <v>10014</v>
      </c>
      <c r="BN5086" s="61" t="s">
        <v>2985</v>
      </c>
      <c r="BO5086" s="61" t="s">
        <v>2985</v>
      </c>
      <c r="BU5086" s="61" t="s">
        <v>10014</v>
      </c>
      <c r="BV5086" s="61" t="s">
        <v>2985</v>
      </c>
      <c r="BW5086" s="61" t="s">
        <v>2985</v>
      </c>
    </row>
    <row r="5087" spans="51:75">
      <c r="AY5087" s="89" t="e">
        <f>VLOOKUP(C5087,#REF!, 2,FALSE)</f>
        <v>#REF!</v>
      </c>
      <c r="BM5087" s="61" t="s">
        <v>10015</v>
      </c>
      <c r="BN5087" s="61" t="s">
        <v>16990</v>
      </c>
      <c r="BO5087" s="61" t="s">
        <v>10016</v>
      </c>
      <c r="BU5087" s="61" t="s">
        <v>10015</v>
      </c>
      <c r="BV5087" s="61" t="s">
        <v>16990</v>
      </c>
      <c r="BW5087" s="61" t="s">
        <v>10016</v>
      </c>
    </row>
    <row r="5088" spans="51:75">
      <c r="AY5088" s="89" t="e">
        <f>VLOOKUP(C5088,#REF!, 2,FALSE)</f>
        <v>#REF!</v>
      </c>
      <c r="BM5088" s="61" t="s">
        <v>10017</v>
      </c>
      <c r="BN5088" s="61" t="s">
        <v>2985</v>
      </c>
      <c r="BO5088" s="61" t="s">
        <v>10018</v>
      </c>
      <c r="BU5088" s="61" t="s">
        <v>10017</v>
      </c>
      <c r="BV5088" s="61" t="s">
        <v>2985</v>
      </c>
      <c r="BW5088" s="61" t="s">
        <v>10018</v>
      </c>
    </row>
    <row r="5089" spans="51:75">
      <c r="AY5089" s="89" t="e">
        <f>VLOOKUP(C5089,#REF!, 2,FALSE)</f>
        <v>#REF!</v>
      </c>
      <c r="BM5089" s="61" t="s">
        <v>10019</v>
      </c>
      <c r="BN5089" s="61" t="s">
        <v>2985</v>
      </c>
      <c r="BO5089" s="61" t="s">
        <v>1793</v>
      </c>
      <c r="BU5089" s="61" t="s">
        <v>10019</v>
      </c>
      <c r="BV5089" s="61" t="s">
        <v>2985</v>
      </c>
      <c r="BW5089" s="61" t="s">
        <v>1793</v>
      </c>
    </row>
    <row r="5090" spans="51:75">
      <c r="AY5090" s="89" t="e">
        <f>VLOOKUP(C5090,#REF!, 2,FALSE)</f>
        <v>#REF!</v>
      </c>
      <c r="BM5090" s="61" t="s">
        <v>10020</v>
      </c>
      <c r="BN5090" s="61" t="s">
        <v>843</v>
      </c>
      <c r="BO5090" s="61" t="s">
        <v>1388</v>
      </c>
      <c r="BU5090" s="61" t="s">
        <v>10020</v>
      </c>
      <c r="BV5090" s="61" t="s">
        <v>843</v>
      </c>
      <c r="BW5090" s="61" t="s">
        <v>1388</v>
      </c>
    </row>
    <row r="5091" spans="51:75">
      <c r="AY5091" s="89" t="e">
        <f>VLOOKUP(C5091,#REF!, 2,FALSE)</f>
        <v>#REF!</v>
      </c>
      <c r="BM5091" s="61" t="s">
        <v>10021</v>
      </c>
      <c r="BN5091" s="61" t="s">
        <v>930</v>
      </c>
      <c r="BO5091" s="61" t="s">
        <v>2298</v>
      </c>
      <c r="BU5091" s="61" t="s">
        <v>10021</v>
      </c>
      <c r="BV5091" s="61" t="s">
        <v>930</v>
      </c>
      <c r="BW5091" s="61" t="s">
        <v>2298</v>
      </c>
    </row>
    <row r="5092" spans="51:75">
      <c r="AY5092" s="89" t="e">
        <f>VLOOKUP(C5092,#REF!, 2,FALSE)</f>
        <v>#REF!</v>
      </c>
      <c r="BM5092" s="61" t="s">
        <v>10022</v>
      </c>
      <c r="BN5092" s="61" t="s">
        <v>2985</v>
      </c>
      <c r="BO5092" s="61" t="s">
        <v>2985</v>
      </c>
      <c r="BU5092" s="61" t="s">
        <v>10022</v>
      </c>
      <c r="BV5092" s="61" t="s">
        <v>2985</v>
      </c>
      <c r="BW5092" s="61" t="s">
        <v>2985</v>
      </c>
    </row>
    <row r="5093" spans="51:75">
      <c r="AY5093" s="89" t="e">
        <f>VLOOKUP(C5093,#REF!, 2,FALSE)</f>
        <v>#REF!</v>
      </c>
      <c r="BM5093" s="61" t="s">
        <v>10023</v>
      </c>
      <c r="BN5093" s="61" t="s">
        <v>2985</v>
      </c>
      <c r="BO5093" s="61" t="s">
        <v>916</v>
      </c>
      <c r="BU5093" s="61" t="s">
        <v>10023</v>
      </c>
      <c r="BV5093" s="61" t="s">
        <v>2985</v>
      </c>
      <c r="BW5093" s="61" t="s">
        <v>916</v>
      </c>
    </row>
    <row r="5094" spans="51:75">
      <c r="AY5094" s="89" t="e">
        <f>VLOOKUP(C5094,#REF!, 2,FALSE)</f>
        <v>#REF!</v>
      </c>
      <c r="BM5094" s="61" t="s">
        <v>1804</v>
      </c>
      <c r="BN5094" s="61" t="s">
        <v>2985</v>
      </c>
      <c r="BO5094" s="61" t="s">
        <v>6781</v>
      </c>
      <c r="BU5094" s="61" t="s">
        <v>1804</v>
      </c>
      <c r="BV5094" s="61" t="s">
        <v>2985</v>
      </c>
      <c r="BW5094" s="61" t="s">
        <v>6781</v>
      </c>
    </row>
    <row r="5095" spans="51:75">
      <c r="AY5095" s="89" t="e">
        <f>VLOOKUP(C5095,#REF!, 2,FALSE)</f>
        <v>#REF!</v>
      </c>
      <c r="BM5095" s="61" t="s">
        <v>10024</v>
      </c>
      <c r="BN5095" s="61" t="s">
        <v>2985</v>
      </c>
      <c r="BO5095" s="61" t="s">
        <v>10025</v>
      </c>
      <c r="BU5095" s="61" t="s">
        <v>10024</v>
      </c>
      <c r="BV5095" s="61" t="s">
        <v>2985</v>
      </c>
      <c r="BW5095" s="61" t="s">
        <v>10025</v>
      </c>
    </row>
    <row r="5096" spans="51:75">
      <c r="AY5096" s="89" t="e">
        <f>VLOOKUP(C5096,#REF!, 2,FALSE)</f>
        <v>#REF!</v>
      </c>
      <c r="BM5096" s="61" t="s">
        <v>10027</v>
      </c>
      <c r="BN5096" s="61" t="s">
        <v>2985</v>
      </c>
      <c r="BO5096" s="61" t="s">
        <v>10028</v>
      </c>
      <c r="BU5096" s="61" t="s">
        <v>10027</v>
      </c>
      <c r="BV5096" s="61" t="s">
        <v>2985</v>
      </c>
      <c r="BW5096" s="61" t="s">
        <v>10028</v>
      </c>
    </row>
    <row r="5097" spans="51:75">
      <c r="AY5097" s="89" t="e">
        <f>VLOOKUP(C5097,#REF!, 2,FALSE)</f>
        <v>#REF!</v>
      </c>
      <c r="BM5097" s="61" t="s">
        <v>1805</v>
      </c>
      <c r="BN5097" s="61" t="s">
        <v>2985</v>
      </c>
      <c r="BO5097" s="61" t="s">
        <v>2985</v>
      </c>
      <c r="BU5097" s="61" t="s">
        <v>1805</v>
      </c>
      <c r="BV5097" s="61" t="s">
        <v>2985</v>
      </c>
      <c r="BW5097" s="61" t="s">
        <v>2985</v>
      </c>
    </row>
    <row r="5098" spans="51:75">
      <c r="AY5098" s="89" t="e">
        <f>VLOOKUP(C5098,#REF!, 2,FALSE)</f>
        <v>#REF!</v>
      </c>
      <c r="BM5098" s="61" t="s">
        <v>1809</v>
      </c>
      <c r="BN5098" s="61" t="s">
        <v>2985</v>
      </c>
      <c r="BO5098" s="61" t="s">
        <v>10029</v>
      </c>
      <c r="BU5098" s="61" t="s">
        <v>1809</v>
      </c>
      <c r="BV5098" s="61" t="s">
        <v>2985</v>
      </c>
      <c r="BW5098" s="61" t="s">
        <v>10029</v>
      </c>
    </row>
    <row r="5099" spans="51:75">
      <c r="AY5099" s="89" t="e">
        <f>VLOOKUP(C5099,#REF!, 2,FALSE)</f>
        <v>#REF!</v>
      </c>
      <c r="BM5099" s="61" t="s">
        <v>10030</v>
      </c>
      <c r="BN5099" s="61" t="s">
        <v>2985</v>
      </c>
      <c r="BO5099" s="61" t="s">
        <v>9532</v>
      </c>
      <c r="BU5099" s="61" t="s">
        <v>10030</v>
      </c>
      <c r="BV5099" s="61" t="s">
        <v>2985</v>
      </c>
      <c r="BW5099" s="61" t="s">
        <v>9532</v>
      </c>
    </row>
    <row r="5100" spans="51:75">
      <c r="AY5100" s="89" t="e">
        <f>VLOOKUP(C5100,#REF!, 2,FALSE)</f>
        <v>#REF!</v>
      </c>
      <c r="BM5100" s="61" t="s">
        <v>10033</v>
      </c>
      <c r="BN5100" s="61" t="s">
        <v>2985</v>
      </c>
      <c r="BO5100" s="61" t="s">
        <v>9532</v>
      </c>
      <c r="BU5100" s="61" t="s">
        <v>10033</v>
      </c>
      <c r="BV5100" s="61" t="s">
        <v>2985</v>
      </c>
      <c r="BW5100" s="61" t="s">
        <v>9532</v>
      </c>
    </row>
    <row r="5101" spans="51:75">
      <c r="AY5101" s="89" t="e">
        <f>VLOOKUP(C5101,#REF!, 2,FALSE)</f>
        <v>#REF!</v>
      </c>
      <c r="BM5101" s="61" t="s">
        <v>10034</v>
      </c>
      <c r="BN5101" s="61" t="s">
        <v>2985</v>
      </c>
      <c r="BO5101" s="61" t="s">
        <v>10035</v>
      </c>
      <c r="BU5101" s="61" t="s">
        <v>10034</v>
      </c>
      <c r="BV5101" s="61" t="s">
        <v>2985</v>
      </c>
      <c r="BW5101" s="61" t="s">
        <v>10035</v>
      </c>
    </row>
    <row r="5102" spans="51:75">
      <c r="AY5102" s="89" t="e">
        <f>VLOOKUP(C5102,#REF!, 2,FALSE)</f>
        <v>#REF!</v>
      </c>
      <c r="BM5102" s="61" t="s">
        <v>10036</v>
      </c>
      <c r="BN5102" s="61" t="s">
        <v>2985</v>
      </c>
      <c r="BO5102" s="61" t="s">
        <v>4885</v>
      </c>
      <c r="BU5102" s="61" t="s">
        <v>10036</v>
      </c>
      <c r="BV5102" s="61" t="s">
        <v>2985</v>
      </c>
      <c r="BW5102" s="61" t="s">
        <v>4885</v>
      </c>
    </row>
    <row r="5103" spans="51:75">
      <c r="AY5103" s="89" t="e">
        <f>VLOOKUP(C5103,#REF!, 2,FALSE)</f>
        <v>#REF!</v>
      </c>
      <c r="BM5103" s="61" t="s">
        <v>10037</v>
      </c>
      <c r="BN5103" s="61" t="s">
        <v>2985</v>
      </c>
      <c r="BO5103" s="61" t="s">
        <v>10038</v>
      </c>
      <c r="BU5103" s="61" t="s">
        <v>10037</v>
      </c>
      <c r="BV5103" s="61" t="s">
        <v>2985</v>
      </c>
      <c r="BW5103" s="61" t="s">
        <v>10038</v>
      </c>
    </row>
    <row r="5104" spans="51:75">
      <c r="AY5104" s="89" t="e">
        <f>VLOOKUP(C5104,#REF!, 2,FALSE)</f>
        <v>#REF!</v>
      </c>
      <c r="BM5104" s="61" t="s">
        <v>10039</v>
      </c>
      <c r="BN5104" s="61" t="s">
        <v>623</v>
      </c>
      <c r="BO5104" s="61" t="s">
        <v>10040</v>
      </c>
      <c r="BU5104" s="61" t="s">
        <v>10039</v>
      </c>
      <c r="BV5104" s="61" t="s">
        <v>623</v>
      </c>
      <c r="BW5104" s="61" t="s">
        <v>10040</v>
      </c>
    </row>
    <row r="5105" spans="51:75">
      <c r="AY5105" s="89" t="e">
        <f>VLOOKUP(C5105,#REF!, 2,FALSE)</f>
        <v>#REF!</v>
      </c>
      <c r="BM5105" s="61" t="s">
        <v>10041</v>
      </c>
      <c r="BN5105" s="61" t="s">
        <v>639</v>
      </c>
      <c r="BO5105" s="61" t="s">
        <v>7478</v>
      </c>
      <c r="BU5105" s="61" t="s">
        <v>10041</v>
      </c>
      <c r="BV5105" s="61" t="s">
        <v>639</v>
      </c>
      <c r="BW5105" s="61" t="s">
        <v>7478</v>
      </c>
    </row>
    <row r="5106" spans="51:75">
      <c r="AY5106" s="89" t="e">
        <f>VLOOKUP(C5106,#REF!, 2,FALSE)</f>
        <v>#REF!</v>
      </c>
      <c r="BM5106" s="61" t="s">
        <v>10042</v>
      </c>
      <c r="BN5106" s="61" t="s">
        <v>669</v>
      </c>
      <c r="BO5106" s="61" t="s">
        <v>10043</v>
      </c>
      <c r="BU5106" s="61" t="s">
        <v>10042</v>
      </c>
      <c r="BV5106" s="61" t="s">
        <v>669</v>
      </c>
      <c r="BW5106" s="61" t="s">
        <v>10043</v>
      </c>
    </row>
    <row r="5107" spans="51:75">
      <c r="AY5107" s="89" t="e">
        <f>VLOOKUP(C5107,#REF!, 2,FALSE)</f>
        <v>#REF!</v>
      </c>
      <c r="BM5107" s="61" t="s">
        <v>10044</v>
      </c>
      <c r="BN5107" s="61" t="s">
        <v>625</v>
      </c>
      <c r="BO5107" s="61" t="s">
        <v>7678</v>
      </c>
      <c r="BU5107" s="61" t="s">
        <v>10044</v>
      </c>
      <c r="BV5107" s="61" t="s">
        <v>625</v>
      </c>
      <c r="BW5107" s="61" t="s">
        <v>7678</v>
      </c>
    </row>
    <row r="5108" spans="51:75">
      <c r="AY5108" s="89" t="e">
        <f>VLOOKUP(C5108,#REF!, 2,FALSE)</f>
        <v>#REF!</v>
      </c>
      <c r="BM5108" s="61" t="s">
        <v>1810</v>
      </c>
      <c r="BN5108" s="61" t="s">
        <v>657</v>
      </c>
      <c r="BO5108" s="61" t="s">
        <v>10045</v>
      </c>
      <c r="BU5108" s="61" t="s">
        <v>1810</v>
      </c>
      <c r="BV5108" s="61" t="s">
        <v>657</v>
      </c>
      <c r="BW5108" s="61" t="s">
        <v>10045</v>
      </c>
    </row>
    <row r="5109" spans="51:75">
      <c r="AY5109" s="89" t="e">
        <f>VLOOKUP(C5109,#REF!, 2,FALSE)</f>
        <v>#REF!</v>
      </c>
      <c r="BM5109" s="61" t="s">
        <v>10046</v>
      </c>
      <c r="BN5109" s="61" t="s">
        <v>2985</v>
      </c>
      <c r="BO5109" s="61" t="s">
        <v>2985</v>
      </c>
      <c r="BU5109" s="61" t="s">
        <v>10046</v>
      </c>
      <c r="BV5109" s="61" t="s">
        <v>2985</v>
      </c>
      <c r="BW5109" s="61" t="s">
        <v>2985</v>
      </c>
    </row>
    <row r="5110" spans="51:75">
      <c r="AY5110" s="89" t="e">
        <f>VLOOKUP(C5110,#REF!, 2,FALSE)</f>
        <v>#REF!</v>
      </c>
      <c r="BM5110" s="61" t="s">
        <v>10047</v>
      </c>
      <c r="BN5110" s="61" t="s">
        <v>2985</v>
      </c>
      <c r="BO5110" s="61" t="s">
        <v>2985</v>
      </c>
      <c r="BU5110" s="61" t="s">
        <v>10047</v>
      </c>
      <c r="BV5110" s="61" t="s">
        <v>2985</v>
      </c>
      <c r="BW5110" s="61" t="s">
        <v>2985</v>
      </c>
    </row>
    <row r="5111" spans="51:75">
      <c r="AY5111" s="89" t="e">
        <f>VLOOKUP(C5111,#REF!, 2,FALSE)</f>
        <v>#REF!</v>
      </c>
      <c r="BM5111" s="61" t="s">
        <v>10048</v>
      </c>
      <c r="BN5111" s="61" t="s">
        <v>2985</v>
      </c>
      <c r="BO5111" s="61" t="s">
        <v>1056</v>
      </c>
      <c r="BU5111" s="61" t="s">
        <v>10048</v>
      </c>
      <c r="BV5111" s="61" t="s">
        <v>2985</v>
      </c>
      <c r="BW5111" s="61" t="s">
        <v>1056</v>
      </c>
    </row>
    <row r="5112" spans="51:75">
      <c r="AY5112" s="89" t="e">
        <f>VLOOKUP(C5112,#REF!, 2,FALSE)</f>
        <v>#REF!</v>
      </c>
      <c r="BM5112" s="61" t="s">
        <v>10050</v>
      </c>
      <c r="BN5112" s="61" t="s">
        <v>2985</v>
      </c>
      <c r="BO5112" s="61" t="s">
        <v>8923</v>
      </c>
      <c r="BU5112" s="61" t="s">
        <v>10050</v>
      </c>
      <c r="BV5112" s="61" t="s">
        <v>2985</v>
      </c>
      <c r="BW5112" s="61" t="s">
        <v>8923</v>
      </c>
    </row>
    <row r="5113" spans="51:75">
      <c r="AY5113" s="89" t="e">
        <f>VLOOKUP(C5113,#REF!, 2,FALSE)</f>
        <v>#REF!</v>
      </c>
      <c r="BM5113" s="61" t="s">
        <v>10051</v>
      </c>
      <c r="BN5113" s="61" t="s">
        <v>2985</v>
      </c>
      <c r="BO5113" s="61" t="s">
        <v>1056</v>
      </c>
      <c r="BU5113" s="61" t="s">
        <v>10051</v>
      </c>
      <c r="BV5113" s="61" t="s">
        <v>2985</v>
      </c>
      <c r="BW5113" s="61" t="s">
        <v>1056</v>
      </c>
    </row>
    <row r="5114" spans="51:75">
      <c r="AY5114" s="89" t="e">
        <f>VLOOKUP(C5114,#REF!, 2,FALSE)</f>
        <v>#REF!</v>
      </c>
      <c r="BM5114" s="61" t="s">
        <v>10052</v>
      </c>
      <c r="BN5114" s="61" t="s">
        <v>2985</v>
      </c>
      <c r="BO5114" s="61" t="s">
        <v>2985</v>
      </c>
      <c r="BU5114" s="61" t="s">
        <v>10052</v>
      </c>
      <c r="BV5114" s="61" t="s">
        <v>2985</v>
      </c>
      <c r="BW5114" s="61" t="s">
        <v>2985</v>
      </c>
    </row>
    <row r="5115" spans="51:75">
      <c r="AY5115" s="89" t="e">
        <f>VLOOKUP(C5115,#REF!, 2,FALSE)</f>
        <v>#REF!</v>
      </c>
      <c r="BM5115" s="61" t="s">
        <v>1811</v>
      </c>
      <c r="BN5115" s="61" t="s">
        <v>2985</v>
      </c>
      <c r="BO5115" s="61" t="s">
        <v>10053</v>
      </c>
      <c r="BU5115" s="61" t="s">
        <v>1811</v>
      </c>
      <c r="BV5115" s="61" t="s">
        <v>2985</v>
      </c>
      <c r="BW5115" s="61" t="s">
        <v>10053</v>
      </c>
    </row>
    <row r="5116" spans="51:75">
      <c r="AY5116" s="89" t="e">
        <f>VLOOKUP(C5116,#REF!, 2,FALSE)</f>
        <v>#REF!</v>
      </c>
      <c r="BM5116" s="61" t="s">
        <v>338</v>
      </c>
      <c r="BN5116" s="61" t="s">
        <v>2985</v>
      </c>
      <c r="BO5116" s="61" t="s">
        <v>10054</v>
      </c>
      <c r="BU5116" s="61" t="s">
        <v>338</v>
      </c>
      <c r="BV5116" s="61" t="s">
        <v>2985</v>
      </c>
      <c r="BW5116" s="61" t="s">
        <v>10054</v>
      </c>
    </row>
    <row r="5117" spans="51:75">
      <c r="AY5117" s="89" t="e">
        <f>VLOOKUP(C5117,#REF!, 2,FALSE)</f>
        <v>#REF!</v>
      </c>
      <c r="BM5117" s="61" t="s">
        <v>10055</v>
      </c>
      <c r="BN5117" s="61" t="s">
        <v>864</v>
      </c>
      <c r="BO5117" s="61" t="s">
        <v>8256</v>
      </c>
      <c r="BU5117" s="61" t="s">
        <v>10055</v>
      </c>
      <c r="BV5117" s="61" t="s">
        <v>864</v>
      </c>
      <c r="BW5117" s="61" t="s">
        <v>8256</v>
      </c>
    </row>
    <row r="5118" spans="51:75">
      <c r="AY5118" s="89" t="e">
        <f>VLOOKUP(C5118,#REF!, 2,FALSE)</f>
        <v>#REF!</v>
      </c>
      <c r="BM5118" s="61" t="s">
        <v>10056</v>
      </c>
      <c r="BN5118" s="61" t="s">
        <v>2985</v>
      </c>
      <c r="BO5118" s="61" t="s">
        <v>9363</v>
      </c>
      <c r="BU5118" s="61" t="s">
        <v>10056</v>
      </c>
      <c r="BV5118" s="61" t="s">
        <v>2985</v>
      </c>
      <c r="BW5118" s="61" t="s">
        <v>9363</v>
      </c>
    </row>
    <row r="5119" spans="51:75">
      <c r="AY5119" s="89" t="e">
        <f>VLOOKUP(C5119,#REF!, 2,FALSE)</f>
        <v>#REF!</v>
      </c>
      <c r="BM5119" s="61" t="s">
        <v>10057</v>
      </c>
      <c r="BN5119" s="61" t="s">
        <v>2985</v>
      </c>
      <c r="BO5119" s="61" t="s">
        <v>10058</v>
      </c>
      <c r="BU5119" s="61" t="s">
        <v>10057</v>
      </c>
      <c r="BV5119" s="61" t="s">
        <v>2985</v>
      </c>
      <c r="BW5119" s="61" t="s">
        <v>10058</v>
      </c>
    </row>
    <row r="5120" spans="51:75">
      <c r="AY5120" s="89" t="e">
        <f>VLOOKUP(C5120,#REF!, 2,FALSE)</f>
        <v>#REF!</v>
      </c>
      <c r="BM5120" s="61" t="s">
        <v>1812</v>
      </c>
      <c r="BN5120" s="61" t="s">
        <v>2985</v>
      </c>
      <c r="BO5120" s="61" t="s">
        <v>10059</v>
      </c>
      <c r="BU5120" s="61" t="s">
        <v>1812</v>
      </c>
      <c r="BV5120" s="61" t="s">
        <v>2985</v>
      </c>
      <c r="BW5120" s="61" t="s">
        <v>10059</v>
      </c>
    </row>
    <row r="5121" spans="51:75">
      <c r="AY5121" s="89" t="e">
        <f>VLOOKUP(C5121,#REF!, 2,FALSE)</f>
        <v>#REF!</v>
      </c>
      <c r="BM5121" s="61" t="s">
        <v>10060</v>
      </c>
      <c r="BN5121" s="61" t="s">
        <v>2985</v>
      </c>
      <c r="BO5121" s="61" t="s">
        <v>9015</v>
      </c>
      <c r="BU5121" s="61" t="s">
        <v>10060</v>
      </c>
      <c r="BV5121" s="61" t="s">
        <v>2985</v>
      </c>
      <c r="BW5121" s="61" t="s">
        <v>9015</v>
      </c>
    </row>
    <row r="5122" spans="51:75">
      <c r="AY5122" s="89" t="e">
        <f>VLOOKUP(C5122,#REF!, 2,FALSE)</f>
        <v>#REF!</v>
      </c>
      <c r="BM5122" s="61" t="s">
        <v>10061</v>
      </c>
      <c r="BN5122" s="61" t="s">
        <v>2985</v>
      </c>
      <c r="BO5122" s="61" t="s">
        <v>7353</v>
      </c>
      <c r="BU5122" s="61" t="s">
        <v>10061</v>
      </c>
      <c r="BV5122" s="61" t="s">
        <v>2985</v>
      </c>
      <c r="BW5122" s="61" t="s">
        <v>7353</v>
      </c>
    </row>
    <row r="5123" spans="51:75">
      <c r="AY5123" s="89" t="e">
        <f>VLOOKUP(C5123,#REF!, 2,FALSE)</f>
        <v>#REF!</v>
      </c>
      <c r="BM5123" s="61" t="s">
        <v>10062</v>
      </c>
      <c r="BN5123" s="61" t="s">
        <v>2985</v>
      </c>
      <c r="BO5123" s="61" t="s">
        <v>1049</v>
      </c>
      <c r="BU5123" s="61" t="s">
        <v>10062</v>
      </c>
      <c r="BV5123" s="61" t="s">
        <v>2985</v>
      </c>
      <c r="BW5123" s="61" t="s">
        <v>1049</v>
      </c>
    </row>
    <row r="5124" spans="51:75">
      <c r="AY5124" s="89" t="e">
        <f>VLOOKUP(C5124,#REF!, 2,FALSE)</f>
        <v>#REF!</v>
      </c>
      <c r="BM5124" s="61" t="s">
        <v>10063</v>
      </c>
      <c r="BN5124" s="61" t="s">
        <v>3007</v>
      </c>
      <c r="BO5124" s="61" t="s">
        <v>3258</v>
      </c>
      <c r="BU5124" s="61" t="s">
        <v>10063</v>
      </c>
      <c r="BV5124" s="61" t="s">
        <v>3007</v>
      </c>
      <c r="BW5124" s="61" t="s">
        <v>3258</v>
      </c>
    </row>
    <row r="5125" spans="51:75">
      <c r="AY5125" s="89" t="e">
        <f>VLOOKUP(C5125,#REF!, 2,FALSE)</f>
        <v>#REF!</v>
      </c>
      <c r="BM5125" s="61" t="s">
        <v>330</v>
      </c>
      <c r="BN5125" s="61" t="s">
        <v>2985</v>
      </c>
      <c r="BO5125" s="61" t="s">
        <v>2985</v>
      </c>
      <c r="BU5125" s="61" t="s">
        <v>330</v>
      </c>
      <c r="BV5125" s="61" t="s">
        <v>2985</v>
      </c>
      <c r="BW5125" s="61" t="s">
        <v>2985</v>
      </c>
    </row>
    <row r="5126" spans="51:75">
      <c r="AY5126" s="89" t="e">
        <f>VLOOKUP(C5126,#REF!, 2,FALSE)</f>
        <v>#REF!</v>
      </c>
      <c r="BM5126" s="61" t="s">
        <v>10064</v>
      </c>
      <c r="BN5126" s="61" t="s">
        <v>3004</v>
      </c>
      <c r="BO5126" s="61" t="s">
        <v>2985</v>
      </c>
      <c r="BU5126" s="61" t="s">
        <v>10064</v>
      </c>
      <c r="BV5126" s="61" t="s">
        <v>3004</v>
      </c>
      <c r="BW5126" s="61" t="s">
        <v>2985</v>
      </c>
    </row>
    <row r="5127" spans="51:75">
      <c r="AY5127" s="89" t="e">
        <f>VLOOKUP(C5127,#REF!, 2,FALSE)</f>
        <v>#REF!</v>
      </c>
      <c r="BM5127" s="61" t="s">
        <v>10065</v>
      </c>
      <c r="BN5127" s="61" t="s">
        <v>1141</v>
      </c>
      <c r="BO5127" s="61" t="s">
        <v>5017</v>
      </c>
      <c r="BU5127" s="61" t="s">
        <v>10065</v>
      </c>
      <c r="BV5127" s="61" t="s">
        <v>1141</v>
      </c>
      <c r="BW5127" s="61" t="s">
        <v>5017</v>
      </c>
    </row>
    <row r="5128" spans="51:75">
      <c r="AY5128" s="89" t="e">
        <f>VLOOKUP(C5128,#REF!, 2,FALSE)</f>
        <v>#REF!</v>
      </c>
      <c r="BM5128" s="61" t="s">
        <v>10066</v>
      </c>
      <c r="BN5128" s="61" t="s">
        <v>2985</v>
      </c>
      <c r="BO5128" s="61" t="s">
        <v>9739</v>
      </c>
      <c r="BU5128" s="61" t="s">
        <v>10066</v>
      </c>
      <c r="BV5128" s="61" t="s">
        <v>2985</v>
      </c>
      <c r="BW5128" s="61" t="s">
        <v>9739</v>
      </c>
    </row>
    <row r="5129" spans="51:75">
      <c r="AY5129" s="89" t="e">
        <f>VLOOKUP(C5129,#REF!, 2,FALSE)</f>
        <v>#REF!</v>
      </c>
      <c r="BM5129" s="61" t="s">
        <v>10067</v>
      </c>
      <c r="BN5129" s="61" t="s">
        <v>2985</v>
      </c>
      <c r="BO5129" s="61" t="s">
        <v>10068</v>
      </c>
      <c r="BU5129" s="61" t="s">
        <v>10067</v>
      </c>
      <c r="BV5129" s="61" t="s">
        <v>2985</v>
      </c>
      <c r="BW5129" s="61" t="s">
        <v>10068</v>
      </c>
    </row>
    <row r="5130" spans="51:75">
      <c r="AY5130" s="89" t="e">
        <f>VLOOKUP(C5130,#REF!, 2,FALSE)</f>
        <v>#REF!</v>
      </c>
      <c r="BM5130" s="61" t="s">
        <v>10069</v>
      </c>
      <c r="BN5130" s="61" t="s">
        <v>2985</v>
      </c>
      <c r="BO5130" s="61" t="s">
        <v>7378</v>
      </c>
      <c r="BU5130" s="61" t="s">
        <v>10069</v>
      </c>
      <c r="BV5130" s="61" t="s">
        <v>2985</v>
      </c>
      <c r="BW5130" s="61" t="s">
        <v>7378</v>
      </c>
    </row>
    <row r="5131" spans="51:75">
      <c r="AY5131" s="89" t="e">
        <f>VLOOKUP(C5131,#REF!, 2,FALSE)</f>
        <v>#REF!</v>
      </c>
      <c r="BM5131" s="61" t="s">
        <v>10070</v>
      </c>
      <c r="BN5131" s="61" t="s">
        <v>2985</v>
      </c>
      <c r="BO5131" s="61" t="s">
        <v>4630</v>
      </c>
      <c r="BU5131" s="61" t="s">
        <v>10070</v>
      </c>
      <c r="BV5131" s="61" t="s">
        <v>2985</v>
      </c>
      <c r="BW5131" s="61" t="s">
        <v>4630</v>
      </c>
    </row>
    <row r="5132" spans="51:75">
      <c r="AY5132" s="89" t="e">
        <f>VLOOKUP(C5132,#REF!, 2,FALSE)</f>
        <v>#REF!</v>
      </c>
      <c r="BM5132" s="61" t="s">
        <v>10071</v>
      </c>
      <c r="BN5132" s="61" t="s">
        <v>782</v>
      </c>
      <c r="BO5132" s="61" t="s">
        <v>998</v>
      </c>
      <c r="BU5132" s="61" t="s">
        <v>10071</v>
      </c>
      <c r="BV5132" s="61" t="s">
        <v>782</v>
      </c>
      <c r="BW5132" s="61" t="s">
        <v>998</v>
      </c>
    </row>
    <row r="5133" spans="51:75">
      <c r="AY5133" s="89" t="e">
        <f>VLOOKUP(C5133,#REF!, 2,FALSE)</f>
        <v>#REF!</v>
      </c>
      <c r="BM5133" s="61" t="s">
        <v>10072</v>
      </c>
      <c r="BN5133" s="61" t="s">
        <v>657</v>
      </c>
      <c r="BO5133" s="61" t="s">
        <v>8892</v>
      </c>
      <c r="BU5133" s="61" t="s">
        <v>10072</v>
      </c>
      <c r="BV5133" s="61" t="s">
        <v>657</v>
      </c>
      <c r="BW5133" s="61" t="s">
        <v>8892</v>
      </c>
    </row>
    <row r="5134" spans="51:75">
      <c r="AY5134" s="89" t="e">
        <f>VLOOKUP(C5134,#REF!, 2,FALSE)</f>
        <v>#REF!</v>
      </c>
      <c r="BM5134" s="61" t="s">
        <v>1815</v>
      </c>
      <c r="BN5134" s="61" t="s">
        <v>854</v>
      </c>
      <c r="BO5134" s="61" t="s">
        <v>4008</v>
      </c>
      <c r="BU5134" s="61" t="s">
        <v>1815</v>
      </c>
      <c r="BV5134" s="61" t="s">
        <v>854</v>
      </c>
      <c r="BW5134" s="61" t="s">
        <v>4008</v>
      </c>
    </row>
    <row r="5135" spans="51:75">
      <c r="AY5135" s="89" t="e">
        <f>VLOOKUP(C5135,#REF!, 2,FALSE)</f>
        <v>#REF!</v>
      </c>
      <c r="BM5135" s="61" t="s">
        <v>10073</v>
      </c>
      <c r="BN5135" s="61" t="s">
        <v>663</v>
      </c>
      <c r="BO5135" s="61" t="s">
        <v>10074</v>
      </c>
      <c r="BU5135" s="61" t="s">
        <v>10073</v>
      </c>
      <c r="BV5135" s="61" t="s">
        <v>663</v>
      </c>
      <c r="BW5135" s="61" t="s">
        <v>10074</v>
      </c>
    </row>
    <row r="5136" spans="51:75">
      <c r="AY5136" s="89" t="e">
        <f>VLOOKUP(C5136,#REF!, 2,FALSE)</f>
        <v>#REF!</v>
      </c>
      <c r="BM5136" s="61" t="s">
        <v>10076</v>
      </c>
      <c r="BN5136" s="61" t="s">
        <v>657</v>
      </c>
      <c r="BO5136" s="61" t="s">
        <v>10077</v>
      </c>
      <c r="BU5136" s="61" t="s">
        <v>10076</v>
      </c>
      <c r="BV5136" s="61" t="s">
        <v>657</v>
      </c>
      <c r="BW5136" s="61" t="s">
        <v>10077</v>
      </c>
    </row>
    <row r="5137" spans="51:75">
      <c r="AY5137" s="89" t="e">
        <f>VLOOKUP(C5137,#REF!, 2,FALSE)</f>
        <v>#REF!</v>
      </c>
      <c r="BM5137" s="61" t="s">
        <v>10079</v>
      </c>
      <c r="BN5137" s="61" t="s">
        <v>639</v>
      </c>
      <c r="BO5137" s="61" t="s">
        <v>8079</v>
      </c>
      <c r="BU5137" s="61" t="s">
        <v>10079</v>
      </c>
      <c r="BV5137" s="61" t="s">
        <v>639</v>
      </c>
      <c r="BW5137" s="61" t="s">
        <v>8079</v>
      </c>
    </row>
    <row r="5138" spans="51:75">
      <c r="AY5138" s="89" t="e">
        <f>VLOOKUP(C5138,#REF!, 2,FALSE)</f>
        <v>#REF!</v>
      </c>
      <c r="BM5138" s="61" t="s">
        <v>10080</v>
      </c>
      <c r="BN5138" s="61" t="s">
        <v>616</v>
      </c>
      <c r="BO5138" s="61" t="s">
        <v>2010</v>
      </c>
      <c r="BU5138" s="61" t="s">
        <v>10080</v>
      </c>
      <c r="BV5138" s="61" t="s">
        <v>616</v>
      </c>
      <c r="BW5138" s="61" t="s">
        <v>2010</v>
      </c>
    </row>
    <row r="5139" spans="51:75">
      <c r="AY5139" s="89" t="e">
        <f>VLOOKUP(C5139,#REF!, 2,FALSE)</f>
        <v>#REF!</v>
      </c>
      <c r="BM5139" s="61" t="s">
        <v>10081</v>
      </c>
      <c r="BN5139" s="61" t="s">
        <v>633</v>
      </c>
      <c r="BO5139" s="61" t="s">
        <v>10082</v>
      </c>
      <c r="BU5139" s="61" t="s">
        <v>10081</v>
      </c>
      <c r="BV5139" s="61" t="s">
        <v>633</v>
      </c>
      <c r="BW5139" s="61" t="s">
        <v>10082</v>
      </c>
    </row>
    <row r="5140" spans="51:75">
      <c r="AY5140" s="89" t="e">
        <f>VLOOKUP(C5140,#REF!, 2,FALSE)</f>
        <v>#REF!</v>
      </c>
      <c r="BM5140" s="61" t="s">
        <v>10083</v>
      </c>
      <c r="BN5140" s="61" t="s">
        <v>3089</v>
      </c>
      <c r="BO5140" s="61" t="s">
        <v>10084</v>
      </c>
      <c r="BU5140" s="61" t="s">
        <v>10083</v>
      </c>
      <c r="BV5140" s="61" t="s">
        <v>3089</v>
      </c>
      <c r="BW5140" s="61" t="s">
        <v>10084</v>
      </c>
    </row>
    <row r="5141" spans="51:75">
      <c r="AY5141" s="89" t="e">
        <f>VLOOKUP(C5141,#REF!, 2,FALSE)</f>
        <v>#REF!</v>
      </c>
      <c r="BM5141" s="61" t="s">
        <v>10085</v>
      </c>
      <c r="BN5141" s="61" t="s">
        <v>812</v>
      </c>
      <c r="BO5141" s="61" t="s">
        <v>10086</v>
      </c>
      <c r="BU5141" s="61" t="s">
        <v>10085</v>
      </c>
      <c r="BV5141" s="61" t="s">
        <v>812</v>
      </c>
      <c r="BW5141" s="61" t="s">
        <v>10086</v>
      </c>
    </row>
    <row r="5142" spans="51:75">
      <c r="AY5142" s="89" t="e">
        <f>VLOOKUP(C5142,#REF!, 2,FALSE)</f>
        <v>#REF!</v>
      </c>
      <c r="BM5142" s="61" t="s">
        <v>10087</v>
      </c>
      <c r="BN5142" s="61" t="s">
        <v>2985</v>
      </c>
      <c r="BO5142" s="61" t="s">
        <v>2985</v>
      </c>
      <c r="BU5142" s="61" t="s">
        <v>10087</v>
      </c>
      <c r="BV5142" s="61" t="s">
        <v>2985</v>
      </c>
      <c r="BW5142" s="61" t="s">
        <v>2985</v>
      </c>
    </row>
    <row r="5143" spans="51:75">
      <c r="AY5143" s="89" t="e">
        <f>VLOOKUP(C5143,#REF!, 2,FALSE)</f>
        <v>#REF!</v>
      </c>
      <c r="BM5143" s="61" t="s">
        <v>10089</v>
      </c>
      <c r="BN5143" s="61" t="s">
        <v>2985</v>
      </c>
      <c r="BO5143" s="61" t="s">
        <v>2985</v>
      </c>
      <c r="BU5143" s="61" t="s">
        <v>10089</v>
      </c>
      <c r="BV5143" s="61" t="s">
        <v>2985</v>
      </c>
      <c r="BW5143" s="61" t="s">
        <v>2985</v>
      </c>
    </row>
    <row r="5144" spans="51:75">
      <c r="AY5144" s="89" t="e">
        <f>VLOOKUP(C5144,#REF!, 2,FALSE)</f>
        <v>#REF!</v>
      </c>
      <c r="BM5144" s="61" t="s">
        <v>10090</v>
      </c>
      <c r="BN5144" s="61" t="s">
        <v>2985</v>
      </c>
      <c r="BO5144" s="61" t="s">
        <v>2985</v>
      </c>
      <c r="BU5144" s="61" t="s">
        <v>10090</v>
      </c>
      <c r="BV5144" s="61" t="s">
        <v>2985</v>
      </c>
      <c r="BW5144" s="61" t="s">
        <v>2985</v>
      </c>
    </row>
    <row r="5145" spans="51:75">
      <c r="AY5145" s="89" t="e">
        <f>VLOOKUP(C5145,#REF!, 2,FALSE)</f>
        <v>#REF!</v>
      </c>
      <c r="BM5145" s="61" t="s">
        <v>10092</v>
      </c>
      <c r="BN5145" s="61" t="s">
        <v>2985</v>
      </c>
      <c r="BO5145" s="61" t="s">
        <v>2985</v>
      </c>
      <c r="BU5145" s="61" t="s">
        <v>10092</v>
      </c>
      <c r="BV5145" s="61" t="s">
        <v>2985</v>
      </c>
      <c r="BW5145" s="61" t="s">
        <v>2985</v>
      </c>
    </row>
    <row r="5146" spans="51:75">
      <c r="AY5146" s="89" t="e">
        <f>VLOOKUP(C5146,#REF!, 2,FALSE)</f>
        <v>#REF!</v>
      </c>
      <c r="BM5146" s="61" t="s">
        <v>10093</v>
      </c>
      <c r="BN5146" s="61" t="s">
        <v>2985</v>
      </c>
      <c r="BO5146" s="61" t="s">
        <v>2985</v>
      </c>
      <c r="BU5146" s="61" t="s">
        <v>10093</v>
      </c>
      <c r="BV5146" s="61" t="s">
        <v>2985</v>
      </c>
      <c r="BW5146" s="61" t="s">
        <v>2985</v>
      </c>
    </row>
    <row r="5147" spans="51:75">
      <c r="AY5147" s="89" t="e">
        <f>VLOOKUP(C5147,#REF!, 2,FALSE)</f>
        <v>#REF!</v>
      </c>
      <c r="BM5147" s="61" t="s">
        <v>10094</v>
      </c>
      <c r="BN5147" s="61" t="s">
        <v>2985</v>
      </c>
      <c r="BO5147" s="61" t="s">
        <v>2985</v>
      </c>
      <c r="BU5147" s="61" t="s">
        <v>10094</v>
      </c>
      <c r="BV5147" s="61" t="s">
        <v>2985</v>
      </c>
      <c r="BW5147" s="61" t="s">
        <v>2985</v>
      </c>
    </row>
    <row r="5148" spans="51:75">
      <c r="AY5148" s="89" t="e">
        <f>VLOOKUP(C5148,#REF!, 2,FALSE)</f>
        <v>#REF!</v>
      </c>
      <c r="BM5148" s="61" t="s">
        <v>10095</v>
      </c>
      <c r="BN5148" s="61" t="s">
        <v>2985</v>
      </c>
      <c r="BO5148" s="61" t="s">
        <v>2985</v>
      </c>
      <c r="BU5148" s="61" t="s">
        <v>10095</v>
      </c>
      <c r="BV5148" s="61" t="s">
        <v>2985</v>
      </c>
      <c r="BW5148" s="61" t="s">
        <v>2985</v>
      </c>
    </row>
    <row r="5149" spans="51:75">
      <c r="AY5149" s="89" t="e">
        <f>VLOOKUP(C5149,#REF!, 2,FALSE)</f>
        <v>#REF!</v>
      </c>
      <c r="BM5149" s="61" t="s">
        <v>10096</v>
      </c>
      <c r="BN5149" s="61" t="s">
        <v>2985</v>
      </c>
      <c r="BO5149" s="61" t="s">
        <v>2985</v>
      </c>
      <c r="BU5149" s="61" t="s">
        <v>10096</v>
      </c>
      <c r="BV5149" s="61" t="s">
        <v>2985</v>
      </c>
      <c r="BW5149" s="61" t="s">
        <v>2985</v>
      </c>
    </row>
    <row r="5150" spans="51:75">
      <c r="AY5150" s="89" t="e">
        <f>VLOOKUP(C5150,#REF!, 2,FALSE)</f>
        <v>#REF!</v>
      </c>
      <c r="BM5150" s="61" t="s">
        <v>10097</v>
      </c>
      <c r="BN5150" s="61" t="s">
        <v>3204</v>
      </c>
      <c r="BO5150" s="61" t="s">
        <v>3063</v>
      </c>
      <c r="BU5150" s="61" t="s">
        <v>10097</v>
      </c>
      <c r="BV5150" s="61" t="s">
        <v>3204</v>
      </c>
      <c r="BW5150" s="61" t="s">
        <v>3063</v>
      </c>
    </row>
    <row r="5151" spans="51:75">
      <c r="AY5151" s="89" t="e">
        <f>VLOOKUP(C5151,#REF!, 2,FALSE)</f>
        <v>#REF!</v>
      </c>
      <c r="BM5151" s="61" t="s">
        <v>1816</v>
      </c>
      <c r="BN5151" s="61" t="s">
        <v>864</v>
      </c>
      <c r="BO5151" s="61" t="s">
        <v>6667</v>
      </c>
      <c r="BU5151" s="61" t="s">
        <v>1816</v>
      </c>
      <c r="BV5151" s="61" t="s">
        <v>864</v>
      </c>
      <c r="BW5151" s="61" t="s">
        <v>6667</v>
      </c>
    </row>
    <row r="5152" spans="51:75">
      <c r="AY5152" s="89" t="e">
        <f>VLOOKUP(C5152,#REF!, 2,FALSE)</f>
        <v>#REF!</v>
      </c>
      <c r="BM5152" s="61" t="s">
        <v>1817</v>
      </c>
      <c r="BN5152" s="61" t="s">
        <v>864</v>
      </c>
      <c r="BO5152" s="61" t="s">
        <v>10099</v>
      </c>
      <c r="BU5152" s="61" t="s">
        <v>1817</v>
      </c>
      <c r="BV5152" s="61" t="s">
        <v>864</v>
      </c>
      <c r="BW5152" s="61" t="s">
        <v>10099</v>
      </c>
    </row>
    <row r="5153" spans="51:75">
      <c r="AY5153" s="89" t="e">
        <f>VLOOKUP(C5153,#REF!, 2,FALSE)</f>
        <v>#REF!</v>
      </c>
      <c r="BM5153" s="61" t="s">
        <v>10100</v>
      </c>
      <c r="BN5153" s="61" t="s">
        <v>3204</v>
      </c>
      <c r="BO5153" s="61" t="s">
        <v>5720</v>
      </c>
      <c r="BU5153" s="61" t="s">
        <v>10100</v>
      </c>
      <c r="BV5153" s="61" t="s">
        <v>3204</v>
      </c>
      <c r="BW5153" s="61" t="s">
        <v>5720</v>
      </c>
    </row>
    <row r="5154" spans="51:75">
      <c r="AY5154" s="89" t="e">
        <f>VLOOKUP(C5154,#REF!, 2,FALSE)</f>
        <v>#REF!</v>
      </c>
      <c r="BM5154" s="61" t="s">
        <v>10101</v>
      </c>
      <c r="BN5154" s="61" t="s">
        <v>864</v>
      </c>
      <c r="BO5154" s="61" t="s">
        <v>4101</v>
      </c>
      <c r="BU5154" s="61" t="s">
        <v>10101</v>
      </c>
      <c r="BV5154" s="61" t="s">
        <v>864</v>
      </c>
      <c r="BW5154" s="61" t="s">
        <v>4101</v>
      </c>
    </row>
    <row r="5155" spans="51:75">
      <c r="AY5155" s="89" t="e">
        <f>VLOOKUP(C5155,#REF!, 2,FALSE)</f>
        <v>#REF!</v>
      </c>
      <c r="BM5155" s="61" t="s">
        <v>10103</v>
      </c>
      <c r="BN5155" s="61" t="s">
        <v>2985</v>
      </c>
      <c r="BO5155" s="61" t="s">
        <v>2985</v>
      </c>
      <c r="BU5155" s="61" t="s">
        <v>10103</v>
      </c>
      <c r="BV5155" s="61" t="s">
        <v>2985</v>
      </c>
      <c r="BW5155" s="61" t="s">
        <v>2985</v>
      </c>
    </row>
    <row r="5156" spans="51:75">
      <c r="AY5156" s="89" t="e">
        <f>VLOOKUP(C5156,#REF!, 2,FALSE)</f>
        <v>#REF!</v>
      </c>
      <c r="BM5156" s="61" t="s">
        <v>10104</v>
      </c>
      <c r="BN5156" s="61" t="s">
        <v>3004</v>
      </c>
      <c r="BO5156" s="61" t="s">
        <v>10105</v>
      </c>
      <c r="BU5156" s="61" t="s">
        <v>10104</v>
      </c>
      <c r="BV5156" s="61" t="s">
        <v>3004</v>
      </c>
      <c r="BW5156" s="61" t="s">
        <v>10105</v>
      </c>
    </row>
    <row r="5157" spans="51:75">
      <c r="AY5157" s="89" t="e">
        <f>VLOOKUP(C5157,#REF!, 2,FALSE)</f>
        <v>#REF!</v>
      </c>
      <c r="BM5157" s="61" t="s">
        <v>10106</v>
      </c>
      <c r="BN5157" s="61" t="s">
        <v>2981</v>
      </c>
      <c r="BO5157" s="61" t="s">
        <v>6180</v>
      </c>
      <c r="BU5157" s="61" t="s">
        <v>10106</v>
      </c>
      <c r="BV5157" s="61" t="s">
        <v>2981</v>
      </c>
      <c r="BW5157" s="61" t="s">
        <v>6180</v>
      </c>
    </row>
    <row r="5158" spans="51:75">
      <c r="AY5158" s="89" t="e">
        <f>VLOOKUP(C5158,#REF!, 2,FALSE)</f>
        <v>#REF!</v>
      </c>
      <c r="BM5158" s="61" t="s">
        <v>10107</v>
      </c>
      <c r="BN5158" s="61" t="s">
        <v>864</v>
      </c>
      <c r="BO5158" s="61" t="s">
        <v>1283</v>
      </c>
      <c r="BU5158" s="61" t="s">
        <v>10107</v>
      </c>
      <c r="BV5158" s="61" t="s">
        <v>864</v>
      </c>
      <c r="BW5158" s="61" t="s">
        <v>1283</v>
      </c>
    </row>
    <row r="5159" spans="51:75">
      <c r="AY5159" s="89" t="e">
        <f>VLOOKUP(C5159,#REF!, 2,FALSE)</f>
        <v>#REF!</v>
      </c>
      <c r="BM5159" s="61" t="s">
        <v>10108</v>
      </c>
      <c r="BN5159" s="61" t="s">
        <v>3204</v>
      </c>
      <c r="BO5159" s="61" t="s">
        <v>5232</v>
      </c>
      <c r="BU5159" s="61" t="s">
        <v>10108</v>
      </c>
      <c r="BV5159" s="61" t="s">
        <v>3204</v>
      </c>
      <c r="BW5159" s="61" t="s">
        <v>5232</v>
      </c>
    </row>
    <row r="5160" spans="51:75">
      <c r="AY5160" s="89" t="e">
        <f>VLOOKUP(C5160,#REF!, 2,FALSE)</f>
        <v>#REF!</v>
      </c>
      <c r="BM5160" s="61" t="s">
        <v>1818</v>
      </c>
      <c r="BN5160" s="61" t="s">
        <v>864</v>
      </c>
      <c r="BO5160" s="61" t="s">
        <v>6751</v>
      </c>
      <c r="BU5160" s="61" t="s">
        <v>1818</v>
      </c>
      <c r="BV5160" s="61" t="s">
        <v>864</v>
      </c>
      <c r="BW5160" s="61" t="s">
        <v>6751</v>
      </c>
    </row>
    <row r="5161" spans="51:75">
      <c r="AY5161" s="89" t="e">
        <f>VLOOKUP(C5161,#REF!, 2,FALSE)</f>
        <v>#REF!</v>
      </c>
      <c r="BM5161" s="61" t="s">
        <v>10109</v>
      </c>
      <c r="BN5161" s="61" t="s">
        <v>864</v>
      </c>
      <c r="BO5161" s="61" t="s">
        <v>5177</v>
      </c>
      <c r="BU5161" s="61" t="s">
        <v>10109</v>
      </c>
      <c r="BV5161" s="61" t="s">
        <v>864</v>
      </c>
      <c r="BW5161" s="61" t="s">
        <v>5177</v>
      </c>
    </row>
    <row r="5162" spans="51:75">
      <c r="AY5162" s="89" t="e">
        <f>VLOOKUP(C5162,#REF!, 2,FALSE)</f>
        <v>#REF!</v>
      </c>
      <c r="BM5162" s="61" t="s">
        <v>10110</v>
      </c>
      <c r="BN5162" s="61" t="s">
        <v>864</v>
      </c>
      <c r="BO5162" s="61" t="s">
        <v>858</v>
      </c>
      <c r="BU5162" s="61" t="s">
        <v>10110</v>
      </c>
      <c r="BV5162" s="61" t="s">
        <v>864</v>
      </c>
      <c r="BW5162" s="61" t="s">
        <v>858</v>
      </c>
    </row>
    <row r="5163" spans="51:75">
      <c r="AY5163" s="89" t="e">
        <f>VLOOKUP(C5163,#REF!, 2,FALSE)</f>
        <v>#REF!</v>
      </c>
      <c r="BM5163" s="61" t="s">
        <v>10111</v>
      </c>
      <c r="BN5163" s="61" t="s">
        <v>864</v>
      </c>
      <c r="BO5163" s="61" t="s">
        <v>1268</v>
      </c>
      <c r="BU5163" s="61" t="s">
        <v>10111</v>
      </c>
      <c r="BV5163" s="61" t="s">
        <v>864</v>
      </c>
      <c r="BW5163" s="61" t="s">
        <v>1268</v>
      </c>
    </row>
    <row r="5164" spans="51:75">
      <c r="AY5164" s="89" t="e">
        <f>VLOOKUP(C5164,#REF!, 2,FALSE)</f>
        <v>#REF!</v>
      </c>
      <c r="BM5164" s="61" t="s">
        <v>1819</v>
      </c>
      <c r="BN5164" s="61" t="s">
        <v>864</v>
      </c>
      <c r="BO5164" s="61" t="s">
        <v>3722</v>
      </c>
      <c r="BU5164" s="61" t="s">
        <v>1819</v>
      </c>
      <c r="BV5164" s="61" t="s">
        <v>864</v>
      </c>
      <c r="BW5164" s="61" t="s">
        <v>3722</v>
      </c>
    </row>
    <row r="5165" spans="51:75">
      <c r="AY5165" s="89" t="e">
        <f>VLOOKUP(C5165,#REF!, 2,FALSE)</f>
        <v>#REF!</v>
      </c>
      <c r="BM5165" s="61" t="s">
        <v>10112</v>
      </c>
      <c r="BN5165" s="61" t="s">
        <v>864</v>
      </c>
      <c r="BO5165" s="61" t="s">
        <v>3755</v>
      </c>
      <c r="BU5165" s="61" t="s">
        <v>10112</v>
      </c>
      <c r="BV5165" s="61" t="s">
        <v>864</v>
      </c>
      <c r="BW5165" s="61" t="s">
        <v>3755</v>
      </c>
    </row>
    <row r="5166" spans="51:75">
      <c r="AY5166" s="89" t="e">
        <f>VLOOKUP(C5166,#REF!, 2,FALSE)</f>
        <v>#REF!</v>
      </c>
      <c r="BM5166" s="61" t="s">
        <v>10113</v>
      </c>
      <c r="BN5166" s="61" t="s">
        <v>3204</v>
      </c>
      <c r="BO5166" s="61" t="s">
        <v>7870</v>
      </c>
      <c r="BU5166" s="61" t="s">
        <v>10113</v>
      </c>
      <c r="BV5166" s="61" t="s">
        <v>3204</v>
      </c>
      <c r="BW5166" s="61" t="s">
        <v>7870</v>
      </c>
    </row>
    <row r="5167" spans="51:75">
      <c r="AY5167" s="89" t="e">
        <f>VLOOKUP(C5167,#REF!, 2,FALSE)</f>
        <v>#REF!</v>
      </c>
      <c r="BM5167" s="61" t="s">
        <v>1820</v>
      </c>
      <c r="BN5167" s="61" t="s">
        <v>864</v>
      </c>
      <c r="BO5167" s="61" t="s">
        <v>6002</v>
      </c>
      <c r="BU5167" s="61" t="s">
        <v>1820</v>
      </c>
      <c r="BV5167" s="61" t="s">
        <v>864</v>
      </c>
      <c r="BW5167" s="61" t="s">
        <v>6002</v>
      </c>
    </row>
    <row r="5168" spans="51:75">
      <c r="AY5168" s="89" t="e">
        <f>VLOOKUP(C5168,#REF!, 2,FALSE)</f>
        <v>#REF!</v>
      </c>
      <c r="BM5168" s="61" t="s">
        <v>10114</v>
      </c>
      <c r="BN5168" s="61" t="s">
        <v>3204</v>
      </c>
      <c r="BO5168" s="61" t="s">
        <v>9516</v>
      </c>
      <c r="BU5168" s="61" t="s">
        <v>10114</v>
      </c>
      <c r="BV5168" s="61" t="s">
        <v>3204</v>
      </c>
      <c r="BW5168" s="61" t="s">
        <v>9516</v>
      </c>
    </row>
    <row r="5169" spans="51:75">
      <c r="AY5169" s="89" t="e">
        <f>VLOOKUP(C5169,#REF!, 2,FALSE)</f>
        <v>#REF!</v>
      </c>
      <c r="BM5169" s="61" t="s">
        <v>10115</v>
      </c>
      <c r="BN5169" s="61" t="s">
        <v>2981</v>
      </c>
      <c r="BO5169" s="61" t="s">
        <v>5074</v>
      </c>
      <c r="BU5169" s="61" t="s">
        <v>10115</v>
      </c>
      <c r="BV5169" s="61" t="s">
        <v>2981</v>
      </c>
      <c r="BW5169" s="61" t="s">
        <v>5074</v>
      </c>
    </row>
    <row r="5170" spans="51:75">
      <c r="AY5170" s="89" t="e">
        <f>VLOOKUP(C5170,#REF!, 2,FALSE)</f>
        <v>#REF!</v>
      </c>
      <c r="BM5170" s="61" t="s">
        <v>10116</v>
      </c>
      <c r="BN5170" s="61" t="s">
        <v>2981</v>
      </c>
      <c r="BO5170" s="61" t="s">
        <v>2885</v>
      </c>
      <c r="BU5170" s="61" t="s">
        <v>10116</v>
      </c>
      <c r="BV5170" s="61" t="s">
        <v>2981</v>
      </c>
      <c r="BW5170" s="61" t="s">
        <v>2885</v>
      </c>
    </row>
    <row r="5171" spans="51:75">
      <c r="AY5171" s="89" t="e">
        <f>VLOOKUP(C5171,#REF!, 2,FALSE)</f>
        <v>#REF!</v>
      </c>
      <c r="BM5171" s="61" t="s">
        <v>10117</v>
      </c>
      <c r="BN5171" s="61" t="s">
        <v>1271</v>
      </c>
      <c r="BO5171" s="61" t="s">
        <v>2432</v>
      </c>
      <c r="BU5171" s="61" t="s">
        <v>10117</v>
      </c>
      <c r="BV5171" s="61" t="s">
        <v>1271</v>
      </c>
      <c r="BW5171" s="61" t="s">
        <v>2432</v>
      </c>
    </row>
    <row r="5172" spans="51:75">
      <c r="AY5172" s="89" t="e">
        <f>VLOOKUP(C5172,#REF!, 2,FALSE)</f>
        <v>#REF!</v>
      </c>
      <c r="BM5172" s="61" t="s">
        <v>1821</v>
      </c>
      <c r="BN5172" s="61" t="s">
        <v>2981</v>
      </c>
      <c r="BO5172" s="61" t="s">
        <v>2299</v>
      </c>
      <c r="BU5172" s="61" t="s">
        <v>1821</v>
      </c>
      <c r="BV5172" s="61" t="s">
        <v>2981</v>
      </c>
      <c r="BW5172" s="61" t="s">
        <v>2299</v>
      </c>
    </row>
    <row r="5173" spans="51:75">
      <c r="AY5173" s="89" t="e">
        <f>VLOOKUP(C5173,#REF!, 2,FALSE)</f>
        <v>#REF!</v>
      </c>
      <c r="BM5173" s="61" t="s">
        <v>10118</v>
      </c>
      <c r="BN5173" s="61" t="s">
        <v>1271</v>
      </c>
      <c r="BO5173" s="61" t="s">
        <v>10119</v>
      </c>
      <c r="BU5173" s="61" t="s">
        <v>10118</v>
      </c>
      <c r="BV5173" s="61" t="s">
        <v>1271</v>
      </c>
      <c r="BW5173" s="61" t="s">
        <v>10119</v>
      </c>
    </row>
    <row r="5174" spans="51:75">
      <c r="AY5174" s="89" t="e">
        <f>VLOOKUP(C5174,#REF!, 2,FALSE)</f>
        <v>#REF!</v>
      </c>
      <c r="BM5174" s="61" t="s">
        <v>10120</v>
      </c>
      <c r="BN5174" s="61" t="s">
        <v>3254</v>
      </c>
      <c r="BO5174" s="61" t="s">
        <v>6244</v>
      </c>
      <c r="BU5174" s="61" t="s">
        <v>10120</v>
      </c>
      <c r="BV5174" s="61" t="s">
        <v>3254</v>
      </c>
      <c r="BW5174" s="61" t="s">
        <v>6244</v>
      </c>
    </row>
    <row r="5175" spans="51:75">
      <c r="AY5175" s="89" t="e">
        <f>VLOOKUP(C5175,#REF!, 2,FALSE)</f>
        <v>#REF!</v>
      </c>
      <c r="BM5175" s="61" t="s">
        <v>1822</v>
      </c>
      <c r="BN5175" s="61" t="s">
        <v>668</v>
      </c>
      <c r="BO5175" s="61" t="s">
        <v>10122</v>
      </c>
      <c r="BU5175" s="61" t="s">
        <v>1822</v>
      </c>
      <c r="BV5175" s="61" t="s">
        <v>668</v>
      </c>
      <c r="BW5175" s="61" t="s">
        <v>10122</v>
      </c>
    </row>
    <row r="5176" spans="51:75">
      <c r="AY5176" s="89" t="e">
        <f>VLOOKUP(C5176,#REF!, 2,FALSE)</f>
        <v>#REF!</v>
      </c>
      <c r="BM5176" s="61" t="s">
        <v>10123</v>
      </c>
      <c r="BN5176" s="61" t="s">
        <v>623</v>
      </c>
      <c r="BO5176" s="61" t="s">
        <v>10124</v>
      </c>
      <c r="BU5176" s="61" t="s">
        <v>10123</v>
      </c>
      <c r="BV5176" s="61" t="s">
        <v>623</v>
      </c>
      <c r="BW5176" s="61" t="s">
        <v>10124</v>
      </c>
    </row>
    <row r="5177" spans="51:75">
      <c r="AY5177" s="89" t="e">
        <f>VLOOKUP(C5177,#REF!, 2,FALSE)</f>
        <v>#REF!</v>
      </c>
      <c r="BM5177" s="61" t="s">
        <v>1823</v>
      </c>
      <c r="BN5177" s="61" t="s">
        <v>925</v>
      </c>
      <c r="BO5177" s="61" t="s">
        <v>1841</v>
      </c>
      <c r="BU5177" s="61" t="s">
        <v>1823</v>
      </c>
      <c r="BV5177" s="61" t="s">
        <v>925</v>
      </c>
      <c r="BW5177" s="61" t="s">
        <v>1841</v>
      </c>
    </row>
    <row r="5178" spans="51:75">
      <c r="AY5178" s="89" t="e">
        <f>VLOOKUP(C5178,#REF!, 2,FALSE)</f>
        <v>#REF!</v>
      </c>
      <c r="BM5178" s="61" t="s">
        <v>335</v>
      </c>
      <c r="BN5178" s="61" t="s">
        <v>638</v>
      </c>
      <c r="BO5178" s="61" t="s">
        <v>3622</v>
      </c>
      <c r="BU5178" s="61" t="s">
        <v>335</v>
      </c>
      <c r="BV5178" s="61" t="s">
        <v>638</v>
      </c>
      <c r="BW5178" s="61" t="s">
        <v>3622</v>
      </c>
    </row>
    <row r="5179" spans="51:75">
      <c r="AY5179" s="89" t="e">
        <f>VLOOKUP(C5179,#REF!, 2,FALSE)</f>
        <v>#REF!</v>
      </c>
      <c r="BM5179" s="61" t="s">
        <v>10125</v>
      </c>
      <c r="BN5179" s="61" t="s">
        <v>633</v>
      </c>
      <c r="BO5179" s="61" t="s">
        <v>791</v>
      </c>
      <c r="BU5179" s="61" t="s">
        <v>10125</v>
      </c>
      <c r="BV5179" s="61" t="s">
        <v>633</v>
      </c>
      <c r="BW5179" s="61" t="s">
        <v>791</v>
      </c>
    </row>
    <row r="5180" spans="51:75">
      <c r="AY5180" s="89" t="e">
        <f>VLOOKUP(C5180,#REF!, 2,FALSE)</f>
        <v>#REF!</v>
      </c>
      <c r="BM5180" s="61" t="s">
        <v>1824</v>
      </c>
      <c r="BN5180" s="61" t="s">
        <v>930</v>
      </c>
      <c r="BO5180" s="61" t="s">
        <v>10128</v>
      </c>
      <c r="BU5180" s="61" t="s">
        <v>1824</v>
      </c>
      <c r="BV5180" s="61" t="s">
        <v>930</v>
      </c>
      <c r="BW5180" s="61" t="s">
        <v>10128</v>
      </c>
    </row>
    <row r="5181" spans="51:75">
      <c r="AY5181" s="89" t="e">
        <f>VLOOKUP(C5181,#REF!, 2,FALSE)</f>
        <v>#REF!</v>
      </c>
      <c r="BM5181" s="61" t="s">
        <v>10129</v>
      </c>
      <c r="BN5181" s="61" t="s">
        <v>705</v>
      </c>
      <c r="BO5181" s="61" t="s">
        <v>10130</v>
      </c>
      <c r="BU5181" s="61" t="s">
        <v>10129</v>
      </c>
      <c r="BV5181" s="61" t="s">
        <v>705</v>
      </c>
      <c r="BW5181" s="61" t="s">
        <v>10130</v>
      </c>
    </row>
    <row r="5182" spans="51:75">
      <c r="AY5182" s="89" t="e">
        <f>VLOOKUP(C5182,#REF!, 2,FALSE)</f>
        <v>#REF!</v>
      </c>
      <c r="BM5182" s="61" t="s">
        <v>10131</v>
      </c>
      <c r="BN5182" s="61" t="s">
        <v>930</v>
      </c>
      <c r="BO5182" s="61" t="s">
        <v>4331</v>
      </c>
      <c r="BU5182" s="61" t="s">
        <v>10131</v>
      </c>
      <c r="BV5182" s="61" t="s">
        <v>930</v>
      </c>
      <c r="BW5182" s="61" t="s">
        <v>4331</v>
      </c>
    </row>
    <row r="5183" spans="51:75">
      <c r="AY5183" s="89" t="e">
        <f>VLOOKUP(C5183,#REF!, 2,FALSE)</f>
        <v>#REF!</v>
      </c>
      <c r="BM5183" s="61" t="s">
        <v>10132</v>
      </c>
      <c r="BN5183" s="61" t="s">
        <v>3204</v>
      </c>
      <c r="BO5183" s="61" t="s">
        <v>10133</v>
      </c>
      <c r="BU5183" s="61" t="s">
        <v>10132</v>
      </c>
      <c r="BV5183" s="61" t="s">
        <v>3204</v>
      </c>
      <c r="BW5183" s="61" t="s">
        <v>10133</v>
      </c>
    </row>
    <row r="5184" spans="51:75">
      <c r="AY5184" s="89" t="e">
        <f>VLOOKUP(C5184,#REF!, 2,FALSE)</f>
        <v>#REF!</v>
      </c>
      <c r="BM5184" s="61" t="s">
        <v>10134</v>
      </c>
      <c r="BN5184" s="61" t="s">
        <v>2985</v>
      </c>
      <c r="BO5184" s="61" t="s">
        <v>2985</v>
      </c>
      <c r="BU5184" s="61" t="s">
        <v>10134</v>
      </c>
      <c r="BV5184" s="61" t="s">
        <v>2985</v>
      </c>
      <c r="BW5184" s="61" t="s">
        <v>2985</v>
      </c>
    </row>
    <row r="5185" spans="51:75">
      <c r="AY5185" s="89" t="e">
        <f>VLOOKUP(C5185,#REF!, 2,FALSE)</f>
        <v>#REF!</v>
      </c>
      <c r="BM5185" s="61" t="s">
        <v>10136</v>
      </c>
      <c r="BN5185" s="61" t="s">
        <v>2985</v>
      </c>
      <c r="BO5185" s="61" t="s">
        <v>2985</v>
      </c>
      <c r="BU5185" s="61" t="s">
        <v>10136</v>
      </c>
      <c r="BV5185" s="61" t="s">
        <v>2985</v>
      </c>
      <c r="BW5185" s="61" t="s">
        <v>2985</v>
      </c>
    </row>
    <row r="5186" spans="51:75">
      <c r="AY5186" s="89" t="e">
        <f>VLOOKUP(C5186,#REF!, 2,FALSE)</f>
        <v>#REF!</v>
      </c>
      <c r="BM5186" s="61" t="s">
        <v>10138</v>
      </c>
      <c r="BN5186" s="61" t="s">
        <v>2985</v>
      </c>
      <c r="BO5186" s="61" t="s">
        <v>2985</v>
      </c>
      <c r="BU5186" s="61" t="s">
        <v>10138</v>
      </c>
      <c r="BV5186" s="61" t="s">
        <v>2985</v>
      </c>
      <c r="BW5186" s="61" t="s">
        <v>2985</v>
      </c>
    </row>
    <row r="5187" spans="51:75">
      <c r="AY5187" s="89" t="e">
        <f>VLOOKUP(C5187,#REF!, 2,FALSE)</f>
        <v>#REF!</v>
      </c>
      <c r="BM5187" s="61" t="s">
        <v>339</v>
      </c>
      <c r="BN5187" s="61" t="s">
        <v>2985</v>
      </c>
      <c r="BO5187" s="61" t="s">
        <v>2985</v>
      </c>
      <c r="BU5187" s="61" t="s">
        <v>339</v>
      </c>
      <c r="BV5187" s="61" t="s">
        <v>2985</v>
      </c>
      <c r="BW5187" s="61" t="s">
        <v>2985</v>
      </c>
    </row>
    <row r="5188" spans="51:75">
      <c r="AY5188" s="89" t="e">
        <f>VLOOKUP(C5188,#REF!, 2,FALSE)</f>
        <v>#REF!</v>
      </c>
      <c r="BM5188" s="61" t="s">
        <v>1825</v>
      </c>
      <c r="BN5188" s="61" t="s">
        <v>2985</v>
      </c>
      <c r="BO5188" s="61" t="s">
        <v>2985</v>
      </c>
      <c r="BU5188" s="61" t="s">
        <v>1825</v>
      </c>
      <c r="BV5188" s="61" t="s">
        <v>2985</v>
      </c>
      <c r="BW5188" s="61" t="s">
        <v>2985</v>
      </c>
    </row>
    <row r="5189" spans="51:75">
      <c r="AY5189" s="89" t="e">
        <f>VLOOKUP(C5189,#REF!, 2,FALSE)</f>
        <v>#REF!</v>
      </c>
      <c r="BM5189" s="61" t="s">
        <v>10139</v>
      </c>
      <c r="BN5189" s="61" t="s">
        <v>2985</v>
      </c>
      <c r="BO5189" s="61" t="s">
        <v>2985</v>
      </c>
      <c r="BU5189" s="61" t="s">
        <v>10139</v>
      </c>
      <c r="BV5189" s="61" t="s">
        <v>2985</v>
      </c>
      <c r="BW5189" s="61" t="s">
        <v>2985</v>
      </c>
    </row>
    <row r="5190" spans="51:75">
      <c r="AY5190" s="89" t="e">
        <f>VLOOKUP(C5190,#REF!, 2,FALSE)</f>
        <v>#REF!</v>
      </c>
      <c r="BM5190" s="61" t="s">
        <v>10140</v>
      </c>
      <c r="BN5190" s="61" t="s">
        <v>2985</v>
      </c>
      <c r="BO5190" s="61" t="s">
        <v>5388</v>
      </c>
      <c r="BU5190" s="61" t="s">
        <v>10140</v>
      </c>
      <c r="BV5190" s="61" t="s">
        <v>2985</v>
      </c>
      <c r="BW5190" s="61" t="s">
        <v>5388</v>
      </c>
    </row>
    <row r="5191" spans="51:75">
      <c r="AY5191" s="89" t="e">
        <f>VLOOKUP(C5191,#REF!, 2,FALSE)</f>
        <v>#REF!</v>
      </c>
      <c r="BM5191" s="61" t="s">
        <v>10141</v>
      </c>
      <c r="BN5191" s="61" t="s">
        <v>2985</v>
      </c>
      <c r="BO5191" s="61" t="s">
        <v>2985</v>
      </c>
      <c r="BU5191" s="61" t="s">
        <v>10141</v>
      </c>
      <c r="BV5191" s="61" t="s">
        <v>2985</v>
      </c>
      <c r="BW5191" s="61" t="s">
        <v>2985</v>
      </c>
    </row>
    <row r="5192" spans="51:75">
      <c r="AY5192" s="89" t="e">
        <f>VLOOKUP(C5192,#REF!, 2,FALSE)</f>
        <v>#REF!</v>
      </c>
      <c r="BM5192" s="61" t="s">
        <v>10142</v>
      </c>
      <c r="BN5192" s="61" t="s">
        <v>2985</v>
      </c>
      <c r="BO5192" s="61" t="s">
        <v>2985</v>
      </c>
      <c r="BU5192" s="61" t="s">
        <v>10142</v>
      </c>
      <c r="BV5192" s="61" t="s">
        <v>2985</v>
      </c>
      <c r="BW5192" s="61" t="s">
        <v>2985</v>
      </c>
    </row>
    <row r="5193" spans="51:75">
      <c r="AY5193" s="89" t="e">
        <f>VLOOKUP(C5193,#REF!, 2,FALSE)</f>
        <v>#REF!</v>
      </c>
      <c r="BM5193" s="61" t="s">
        <v>10143</v>
      </c>
      <c r="BN5193" s="61" t="s">
        <v>2985</v>
      </c>
      <c r="BO5193" s="61" t="s">
        <v>2985</v>
      </c>
      <c r="BU5193" s="61" t="s">
        <v>10143</v>
      </c>
      <c r="BV5193" s="61" t="s">
        <v>2985</v>
      </c>
      <c r="BW5193" s="61" t="s">
        <v>2985</v>
      </c>
    </row>
    <row r="5194" spans="51:75">
      <c r="AY5194" s="89" t="e">
        <f>VLOOKUP(C5194,#REF!, 2,FALSE)</f>
        <v>#REF!</v>
      </c>
      <c r="BM5194" s="61" t="s">
        <v>10144</v>
      </c>
      <c r="BN5194" s="61" t="s">
        <v>2985</v>
      </c>
      <c r="BO5194" s="61" t="s">
        <v>2985</v>
      </c>
      <c r="BU5194" s="61" t="s">
        <v>10144</v>
      </c>
      <c r="BV5194" s="61" t="s">
        <v>2985</v>
      </c>
      <c r="BW5194" s="61" t="s">
        <v>2985</v>
      </c>
    </row>
    <row r="5195" spans="51:75">
      <c r="AY5195" s="89" t="e">
        <f>VLOOKUP(C5195,#REF!, 2,FALSE)</f>
        <v>#REF!</v>
      </c>
      <c r="BM5195" s="61" t="s">
        <v>10145</v>
      </c>
      <c r="BN5195" s="61" t="s">
        <v>2985</v>
      </c>
      <c r="BO5195" s="61" t="s">
        <v>2985</v>
      </c>
      <c r="BU5195" s="61" t="s">
        <v>10145</v>
      </c>
      <c r="BV5195" s="61" t="s">
        <v>2985</v>
      </c>
      <c r="BW5195" s="61" t="s">
        <v>2985</v>
      </c>
    </row>
    <row r="5196" spans="51:75">
      <c r="AY5196" s="89" t="e">
        <f>VLOOKUP(C5196,#REF!, 2,FALSE)</f>
        <v>#REF!</v>
      </c>
      <c r="BM5196" s="61" t="s">
        <v>10146</v>
      </c>
      <c r="BN5196" s="61" t="s">
        <v>2985</v>
      </c>
      <c r="BO5196" s="61" t="s">
        <v>2985</v>
      </c>
      <c r="BU5196" s="61" t="s">
        <v>10146</v>
      </c>
      <c r="BV5196" s="61" t="s">
        <v>2985</v>
      </c>
      <c r="BW5196" s="61" t="s">
        <v>2985</v>
      </c>
    </row>
    <row r="5197" spans="51:75">
      <c r="AY5197" s="89" t="e">
        <f>VLOOKUP(C5197,#REF!, 2,FALSE)</f>
        <v>#REF!</v>
      </c>
      <c r="BM5197" s="61" t="s">
        <v>10147</v>
      </c>
      <c r="BN5197" s="61" t="s">
        <v>2985</v>
      </c>
      <c r="BO5197" s="61" t="s">
        <v>2985</v>
      </c>
      <c r="BU5197" s="61" t="s">
        <v>10147</v>
      </c>
      <c r="BV5197" s="61" t="s">
        <v>2985</v>
      </c>
      <c r="BW5197" s="61" t="s">
        <v>2985</v>
      </c>
    </row>
    <row r="5198" spans="51:75">
      <c r="AY5198" s="89" t="e">
        <f>VLOOKUP(C5198,#REF!, 2,FALSE)</f>
        <v>#REF!</v>
      </c>
      <c r="BM5198" s="61" t="s">
        <v>10148</v>
      </c>
      <c r="BN5198" s="61" t="s">
        <v>2985</v>
      </c>
      <c r="BO5198" s="61" t="s">
        <v>2985</v>
      </c>
      <c r="BU5198" s="61" t="s">
        <v>10148</v>
      </c>
      <c r="BV5198" s="61" t="s">
        <v>2985</v>
      </c>
      <c r="BW5198" s="61" t="s">
        <v>2985</v>
      </c>
    </row>
    <row r="5199" spans="51:75">
      <c r="AY5199" s="89" t="e">
        <f>VLOOKUP(C5199,#REF!, 2,FALSE)</f>
        <v>#REF!</v>
      </c>
      <c r="BM5199" s="61" t="s">
        <v>10149</v>
      </c>
      <c r="BN5199" s="61" t="s">
        <v>2985</v>
      </c>
      <c r="BO5199" s="61" t="s">
        <v>8901</v>
      </c>
      <c r="BU5199" s="61" t="s">
        <v>10149</v>
      </c>
      <c r="BV5199" s="61" t="s">
        <v>2985</v>
      </c>
      <c r="BW5199" s="61" t="s">
        <v>8901</v>
      </c>
    </row>
    <row r="5200" spans="51:75">
      <c r="AY5200" s="89" t="e">
        <f>VLOOKUP(C5200,#REF!, 2,FALSE)</f>
        <v>#REF!</v>
      </c>
      <c r="BM5200" s="61" t="s">
        <v>10150</v>
      </c>
      <c r="BN5200" s="61" t="s">
        <v>2985</v>
      </c>
      <c r="BO5200" s="61" t="s">
        <v>6143</v>
      </c>
      <c r="BU5200" s="61" t="s">
        <v>10150</v>
      </c>
      <c r="BV5200" s="61" t="s">
        <v>2985</v>
      </c>
      <c r="BW5200" s="61" t="s">
        <v>6143</v>
      </c>
    </row>
    <row r="5201" spans="51:75">
      <c r="AY5201" s="89" t="e">
        <f>VLOOKUP(C5201,#REF!, 2,FALSE)</f>
        <v>#REF!</v>
      </c>
      <c r="BM5201" s="61" t="s">
        <v>10152</v>
      </c>
      <c r="BN5201" s="61" t="s">
        <v>2981</v>
      </c>
      <c r="BO5201" s="61" t="s">
        <v>9880</v>
      </c>
      <c r="BU5201" s="61" t="s">
        <v>10152</v>
      </c>
      <c r="BV5201" s="61" t="s">
        <v>2981</v>
      </c>
      <c r="BW5201" s="61" t="s">
        <v>9880</v>
      </c>
    </row>
    <row r="5202" spans="51:75">
      <c r="AY5202" s="89" t="e">
        <f>VLOOKUP(C5202,#REF!, 2,FALSE)</f>
        <v>#REF!</v>
      </c>
      <c r="BM5202" s="61" t="s">
        <v>10153</v>
      </c>
      <c r="BN5202" s="61" t="s">
        <v>2985</v>
      </c>
      <c r="BO5202" s="61" t="s">
        <v>7663</v>
      </c>
      <c r="BU5202" s="61" t="s">
        <v>10153</v>
      </c>
      <c r="BV5202" s="61" t="s">
        <v>2985</v>
      </c>
      <c r="BW5202" s="61" t="s">
        <v>7663</v>
      </c>
    </row>
    <row r="5203" spans="51:75">
      <c r="AY5203" s="89" t="e">
        <f>VLOOKUP(C5203,#REF!, 2,FALSE)</f>
        <v>#REF!</v>
      </c>
      <c r="BM5203" s="61" t="s">
        <v>10154</v>
      </c>
      <c r="BN5203" s="61" t="s">
        <v>2985</v>
      </c>
      <c r="BO5203" s="61" t="s">
        <v>1378</v>
      </c>
      <c r="BU5203" s="61" t="s">
        <v>10154</v>
      </c>
      <c r="BV5203" s="61" t="s">
        <v>2985</v>
      </c>
      <c r="BW5203" s="61" t="s">
        <v>1378</v>
      </c>
    </row>
    <row r="5204" spans="51:75">
      <c r="AY5204" s="89" t="e">
        <f>VLOOKUP(C5204,#REF!, 2,FALSE)</f>
        <v>#REF!</v>
      </c>
      <c r="BM5204" s="61" t="s">
        <v>10155</v>
      </c>
      <c r="BN5204" s="61" t="s">
        <v>2985</v>
      </c>
      <c r="BO5204" s="61" t="s">
        <v>10156</v>
      </c>
      <c r="BU5204" s="61" t="s">
        <v>10155</v>
      </c>
      <c r="BV5204" s="61" t="s">
        <v>2985</v>
      </c>
      <c r="BW5204" s="61" t="s">
        <v>10156</v>
      </c>
    </row>
    <row r="5205" spans="51:75">
      <c r="AY5205" s="89" t="e">
        <f>VLOOKUP(C5205,#REF!, 2,FALSE)</f>
        <v>#REF!</v>
      </c>
      <c r="BM5205" s="61" t="s">
        <v>10157</v>
      </c>
      <c r="BN5205" s="61" t="s">
        <v>3254</v>
      </c>
      <c r="BO5205" s="61" t="s">
        <v>3745</v>
      </c>
      <c r="BU5205" s="61" t="s">
        <v>10157</v>
      </c>
      <c r="BV5205" s="61" t="s">
        <v>3254</v>
      </c>
      <c r="BW5205" s="61" t="s">
        <v>3745</v>
      </c>
    </row>
    <row r="5206" spans="51:75">
      <c r="AY5206" s="89" t="e">
        <f>VLOOKUP(C5206,#REF!, 2,FALSE)</f>
        <v>#REF!</v>
      </c>
      <c r="BM5206" s="61" t="s">
        <v>10158</v>
      </c>
      <c r="BN5206" s="61" t="s">
        <v>2985</v>
      </c>
      <c r="BO5206" s="61" t="s">
        <v>4374</v>
      </c>
      <c r="BU5206" s="61" t="s">
        <v>10158</v>
      </c>
      <c r="BV5206" s="61" t="s">
        <v>2985</v>
      </c>
      <c r="BW5206" s="61" t="s">
        <v>4374</v>
      </c>
    </row>
    <row r="5207" spans="51:75">
      <c r="AY5207" s="89" t="e">
        <f>VLOOKUP(C5207,#REF!, 2,FALSE)</f>
        <v>#REF!</v>
      </c>
      <c r="BM5207" s="61" t="s">
        <v>1826</v>
      </c>
      <c r="BN5207" s="61" t="s">
        <v>2985</v>
      </c>
      <c r="BO5207" s="61" t="s">
        <v>9034</v>
      </c>
      <c r="BU5207" s="61" t="s">
        <v>1826</v>
      </c>
      <c r="BV5207" s="61" t="s">
        <v>2985</v>
      </c>
      <c r="BW5207" s="61" t="s">
        <v>9034</v>
      </c>
    </row>
    <row r="5208" spans="51:75">
      <c r="AY5208" s="89" t="e">
        <f>VLOOKUP(C5208,#REF!, 2,FALSE)</f>
        <v>#REF!</v>
      </c>
      <c r="BM5208" s="61" t="s">
        <v>10159</v>
      </c>
      <c r="BN5208" s="61" t="s">
        <v>2985</v>
      </c>
      <c r="BO5208" s="61" t="s">
        <v>4073</v>
      </c>
      <c r="BU5208" s="61" t="s">
        <v>10159</v>
      </c>
      <c r="BV5208" s="61" t="s">
        <v>2985</v>
      </c>
      <c r="BW5208" s="61" t="s">
        <v>4073</v>
      </c>
    </row>
    <row r="5209" spans="51:75">
      <c r="AY5209" s="89" t="e">
        <f>VLOOKUP(C5209,#REF!, 2,FALSE)</f>
        <v>#REF!</v>
      </c>
      <c r="BM5209" s="61" t="s">
        <v>10160</v>
      </c>
      <c r="BN5209" s="61" t="s">
        <v>2985</v>
      </c>
      <c r="BO5209" s="61" t="s">
        <v>2070</v>
      </c>
      <c r="BU5209" s="61" t="s">
        <v>10160</v>
      </c>
      <c r="BV5209" s="61" t="s">
        <v>2985</v>
      </c>
      <c r="BW5209" s="61" t="s">
        <v>2070</v>
      </c>
    </row>
    <row r="5210" spans="51:75">
      <c r="AY5210" s="89" t="e">
        <f>VLOOKUP(C5210,#REF!, 2,FALSE)</f>
        <v>#REF!</v>
      </c>
      <c r="BM5210" s="61" t="s">
        <v>1827</v>
      </c>
      <c r="BN5210" s="61" t="s">
        <v>2985</v>
      </c>
      <c r="BO5210" s="61" t="s">
        <v>4010</v>
      </c>
      <c r="BU5210" s="61" t="s">
        <v>1827</v>
      </c>
      <c r="BV5210" s="61" t="s">
        <v>2985</v>
      </c>
      <c r="BW5210" s="61" t="s">
        <v>4010</v>
      </c>
    </row>
    <row r="5211" spans="51:75">
      <c r="AY5211" s="89" t="e">
        <f>VLOOKUP(C5211,#REF!, 2,FALSE)</f>
        <v>#REF!</v>
      </c>
      <c r="BM5211" s="61" t="s">
        <v>10161</v>
      </c>
      <c r="BN5211" s="61" t="s">
        <v>2985</v>
      </c>
      <c r="BO5211" s="61" t="s">
        <v>2985</v>
      </c>
      <c r="BU5211" s="61" t="s">
        <v>10161</v>
      </c>
      <c r="BV5211" s="61" t="s">
        <v>2985</v>
      </c>
      <c r="BW5211" s="61" t="s">
        <v>2985</v>
      </c>
    </row>
    <row r="5212" spans="51:75">
      <c r="AY5212" s="89" t="e">
        <f>VLOOKUP(C5212,#REF!, 2,FALSE)</f>
        <v>#REF!</v>
      </c>
      <c r="BM5212" s="61" t="s">
        <v>10162</v>
      </c>
      <c r="BN5212" s="61" t="s">
        <v>2985</v>
      </c>
      <c r="BO5212" s="61" t="s">
        <v>1597</v>
      </c>
      <c r="BU5212" s="61" t="s">
        <v>10162</v>
      </c>
      <c r="BV5212" s="61" t="s">
        <v>2985</v>
      </c>
      <c r="BW5212" s="61" t="s">
        <v>1597</v>
      </c>
    </row>
    <row r="5213" spans="51:75">
      <c r="AY5213" s="89" t="e">
        <f>VLOOKUP(C5213,#REF!, 2,FALSE)</f>
        <v>#REF!</v>
      </c>
      <c r="BM5213" s="61" t="s">
        <v>10163</v>
      </c>
      <c r="BN5213" s="61" t="s">
        <v>2985</v>
      </c>
      <c r="BO5213" s="61" t="s">
        <v>1525</v>
      </c>
      <c r="BU5213" s="61" t="s">
        <v>10163</v>
      </c>
      <c r="BV5213" s="61" t="s">
        <v>2985</v>
      </c>
      <c r="BW5213" s="61" t="s">
        <v>1525</v>
      </c>
    </row>
    <row r="5214" spans="51:75">
      <c r="AY5214" s="89" t="e">
        <f>VLOOKUP(C5214,#REF!, 2,FALSE)</f>
        <v>#REF!</v>
      </c>
      <c r="BM5214" s="61" t="s">
        <v>10165</v>
      </c>
      <c r="BN5214" s="61" t="s">
        <v>2985</v>
      </c>
      <c r="BO5214" s="61" t="s">
        <v>2985</v>
      </c>
      <c r="BU5214" s="61" t="s">
        <v>10165</v>
      </c>
      <c r="BV5214" s="61" t="s">
        <v>2985</v>
      </c>
      <c r="BW5214" s="61" t="s">
        <v>2985</v>
      </c>
    </row>
    <row r="5215" spans="51:75">
      <c r="AY5215" s="89" t="e">
        <f>VLOOKUP(C5215,#REF!, 2,FALSE)</f>
        <v>#REF!</v>
      </c>
      <c r="BM5215" s="61" t="s">
        <v>10167</v>
      </c>
      <c r="BN5215" s="61" t="s">
        <v>2985</v>
      </c>
      <c r="BO5215" s="61" t="s">
        <v>3763</v>
      </c>
      <c r="BU5215" s="61" t="s">
        <v>10167</v>
      </c>
      <c r="BV5215" s="61" t="s">
        <v>2985</v>
      </c>
      <c r="BW5215" s="61" t="s">
        <v>3763</v>
      </c>
    </row>
    <row r="5216" spans="51:75">
      <c r="AY5216" s="89" t="e">
        <f>VLOOKUP(C5216,#REF!, 2,FALSE)</f>
        <v>#REF!</v>
      </c>
      <c r="BM5216" s="61" t="s">
        <v>10168</v>
      </c>
      <c r="BN5216" s="61" t="s">
        <v>2985</v>
      </c>
      <c r="BO5216" s="61" t="s">
        <v>5198</v>
      </c>
      <c r="BU5216" s="61" t="s">
        <v>10168</v>
      </c>
      <c r="BV5216" s="61" t="s">
        <v>2985</v>
      </c>
      <c r="BW5216" s="61" t="s">
        <v>5198</v>
      </c>
    </row>
    <row r="5217" spans="51:75">
      <c r="AY5217" s="89" t="e">
        <f>VLOOKUP(C5217,#REF!, 2,FALSE)</f>
        <v>#REF!</v>
      </c>
      <c r="BM5217" s="61" t="s">
        <v>10170</v>
      </c>
      <c r="BN5217" s="61" t="s">
        <v>2985</v>
      </c>
      <c r="BO5217" s="61" t="s">
        <v>2985</v>
      </c>
      <c r="BU5217" s="61" t="s">
        <v>10170</v>
      </c>
      <c r="BV5217" s="61" t="s">
        <v>2985</v>
      </c>
      <c r="BW5217" s="61" t="s">
        <v>2985</v>
      </c>
    </row>
    <row r="5218" spans="51:75">
      <c r="AY5218" s="89" t="e">
        <f>VLOOKUP(C5218,#REF!, 2,FALSE)</f>
        <v>#REF!</v>
      </c>
      <c r="BM5218" s="61" t="s">
        <v>10171</v>
      </c>
      <c r="BN5218" s="61" t="s">
        <v>2985</v>
      </c>
      <c r="BO5218" s="61" t="s">
        <v>3537</v>
      </c>
      <c r="BU5218" s="61" t="s">
        <v>10171</v>
      </c>
      <c r="BV5218" s="61" t="s">
        <v>2985</v>
      </c>
      <c r="BW5218" s="61" t="s">
        <v>3537</v>
      </c>
    </row>
    <row r="5219" spans="51:75">
      <c r="AY5219" s="89" t="e">
        <f>VLOOKUP(C5219,#REF!, 2,FALSE)</f>
        <v>#REF!</v>
      </c>
      <c r="BM5219" s="61" t="s">
        <v>10172</v>
      </c>
      <c r="BN5219" s="61" t="s">
        <v>864</v>
      </c>
      <c r="BO5219" s="61" t="s">
        <v>1404</v>
      </c>
      <c r="BU5219" s="61" t="s">
        <v>10172</v>
      </c>
      <c r="BV5219" s="61" t="s">
        <v>864</v>
      </c>
      <c r="BW5219" s="61" t="s">
        <v>1404</v>
      </c>
    </row>
    <row r="5220" spans="51:75">
      <c r="AY5220" s="89" t="e">
        <f>VLOOKUP(C5220,#REF!, 2,FALSE)</f>
        <v>#REF!</v>
      </c>
      <c r="BM5220" s="61" t="s">
        <v>10173</v>
      </c>
      <c r="BN5220" s="61" t="s">
        <v>2985</v>
      </c>
      <c r="BO5220" s="61" t="s">
        <v>2985</v>
      </c>
      <c r="BU5220" s="61" t="s">
        <v>10173</v>
      </c>
      <c r="BV5220" s="61" t="s">
        <v>2985</v>
      </c>
      <c r="BW5220" s="61" t="s">
        <v>2985</v>
      </c>
    </row>
    <row r="5221" spans="51:75">
      <c r="AY5221" s="89" t="e">
        <f>VLOOKUP(C5221,#REF!, 2,FALSE)</f>
        <v>#REF!</v>
      </c>
      <c r="BM5221" s="61" t="s">
        <v>334</v>
      </c>
      <c r="BN5221" s="61" t="s">
        <v>2985</v>
      </c>
      <c r="BO5221" s="61" t="s">
        <v>4010</v>
      </c>
      <c r="BU5221" s="61" t="s">
        <v>334</v>
      </c>
      <c r="BV5221" s="61" t="s">
        <v>2985</v>
      </c>
      <c r="BW5221" s="61" t="s">
        <v>4010</v>
      </c>
    </row>
    <row r="5222" spans="51:75">
      <c r="AY5222" s="89" t="e">
        <f>VLOOKUP(C5222,#REF!, 2,FALSE)</f>
        <v>#REF!</v>
      </c>
      <c r="BM5222" s="61" t="s">
        <v>10174</v>
      </c>
      <c r="BN5222" s="61" t="s">
        <v>1141</v>
      </c>
      <c r="BO5222" s="61" t="s">
        <v>2985</v>
      </c>
      <c r="BU5222" s="61" t="s">
        <v>10174</v>
      </c>
      <c r="BV5222" s="61" t="s">
        <v>1141</v>
      </c>
      <c r="BW5222" s="61" t="s">
        <v>2985</v>
      </c>
    </row>
    <row r="5223" spans="51:75">
      <c r="AY5223" s="89" t="e">
        <f>VLOOKUP(C5223,#REF!, 2,FALSE)</f>
        <v>#REF!</v>
      </c>
      <c r="BM5223" s="61" t="s">
        <v>10175</v>
      </c>
      <c r="BN5223" s="61" t="s">
        <v>3254</v>
      </c>
      <c r="BO5223" s="61" t="s">
        <v>4334</v>
      </c>
      <c r="BU5223" s="61" t="s">
        <v>10175</v>
      </c>
      <c r="BV5223" s="61" t="s">
        <v>3254</v>
      </c>
      <c r="BW5223" s="61" t="s">
        <v>4334</v>
      </c>
    </row>
    <row r="5224" spans="51:75">
      <c r="AY5224" s="89" t="e">
        <f>VLOOKUP(C5224,#REF!, 2,FALSE)</f>
        <v>#REF!</v>
      </c>
      <c r="BM5224" s="61" t="s">
        <v>10177</v>
      </c>
      <c r="BN5224" s="61" t="s">
        <v>864</v>
      </c>
      <c r="BO5224" s="61" t="s">
        <v>640</v>
      </c>
      <c r="BU5224" s="61" t="s">
        <v>10177</v>
      </c>
      <c r="BV5224" s="61" t="s">
        <v>864</v>
      </c>
      <c r="BW5224" s="61" t="s">
        <v>640</v>
      </c>
    </row>
    <row r="5225" spans="51:75">
      <c r="AY5225" s="89" t="e">
        <f>VLOOKUP(C5225,#REF!, 2,FALSE)</f>
        <v>#REF!</v>
      </c>
      <c r="BM5225" s="61" t="s">
        <v>10178</v>
      </c>
      <c r="BN5225" s="61" t="s">
        <v>2985</v>
      </c>
      <c r="BO5225" s="61" t="s">
        <v>1230</v>
      </c>
      <c r="BU5225" s="61" t="s">
        <v>10178</v>
      </c>
      <c r="BV5225" s="61" t="s">
        <v>2985</v>
      </c>
      <c r="BW5225" s="61" t="s">
        <v>1230</v>
      </c>
    </row>
    <row r="5226" spans="51:75">
      <c r="AY5226" s="89" t="e">
        <f>VLOOKUP(C5226,#REF!, 2,FALSE)</f>
        <v>#REF!</v>
      </c>
      <c r="BM5226" s="61" t="s">
        <v>10179</v>
      </c>
      <c r="BN5226" s="61" t="s">
        <v>3004</v>
      </c>
      <c r="BO5226" s="61" t="s">
        <v>4558</v>
      </c>
      <c r="BU5226" s="61" t="s">
        <v>10179</v>
      </c>
      <c r="BV5226" s="61" t="s">
        <v>3004</v>
      </c>
      <c r="BW5226" s="61" t="s">
        <v>4558</v>
      </c>
    </row>
    <row r="5227" spans="51:75">
      <c r="AY5227" s="89" t="e">
        <f>VLOOKUP(C5227,#REF!, 2,FALSE)</f>
        <v>#REF!</v>
      </c>
      <c r="BM5227" s="61" t="s">
        <v>10180</v>
      </c>
      <c r="BN5227" s="61" t="s">
        <v>2985</v>
      </c>
      <c r="BO5227" s="61" t="s">
        <v>1386</v>
      </c>
      <c r="BU5227" s="61" t="s">
        <v>10180</v>
      </c>
      <c r="BV5227" s="61" t="s">
        <v>2985</v>
      </c>
      <c r="BW5227" s="61" t="s">
        <v>1386</v>
      </c>
    </row>
    <row r="5228" spans="51:75">
      <c r="AY5228" s="89" t="e">
        <f>VLOOKUP(C5228,#REF!, 2,FALSE)</f>
        <v>#REF!</v>
      </c>
      <c r="BM5228" s="61" t="s">
        <v>10181</v>
      </c>
      <c r="BN5228" s="61" t="s">
        <v>2985</v>
      </c>
      <c r="BO5228" s="61" t="s">
        <v>2985</v>
      </c>
      <c r="BU5228" s="61" t="s">
        <v>10181</v>
      </c>
      <c r="BV5228" s="61" t="s">
        <v>2985</v>
      </c>
      <c r="BW5228" s="61" t="s">
        <v>2985</v>
      </c>
    </row>
    <row r="5229" spans="51:75">
      <c r="AY5229" s="89" t="e">
        <f>VLOOKUP(C5229,#REF!, 2,FALSE)</f>
        <v>#REF!</v>
      </c>
      <c r="BM5229" s="61" t="s">
        <v>10182</v>
      </c>
      <c r="BN5229" s="61" t="s">
        <v>2985</v>
      </c>
      <c r="BO5229" s="61" t="s">
        <v>1783</v>
      </c>
      <c r="BU5229" s="61" t="s">
        <v>10182</v>
      </c>
      <c r="BV5229" s="61" t="s">
        <v>2985</v>
      </c>
      <c r="BW5229" s="61" t="s">
        <v>1783</v>
      </c>
    </row>
    <row r="5230" spans="51:75">
      <c r="AY5230" s="89" t="e">
        <f>VLOOKUP(C5230,#REF!, 2,FALSE)</f>
        <v>#REF!</v>
      </c>
      <c r="BM5230" s="61" t="s">
        <v>10183</v>
      </c>
      <c r="BN5230" s="61" t="s">
        <v>2985</v>
      </c>
      <c r="BO5230" s="61" t="s">
        <v>10184</v>
      </c>
      <c r="BU5230" s="61" t="s">
        <v>10183</v>
      </c>
      <c r="BV5230" s="61" t="s">
        <v>2985</v>
      </c>
      <c r="BW5230" s="61" t="s">
        <v>10184</v>
      </c>
    </row>
    <row r="5231" spans="51:75">
      <c r="AY5231" s="89" t="e">
        <f>VLOOKUP(C5231,#REF!, 2,FALSE)</f>
        <v>#REF!</v>
      </c>
      <c r="BM5231" s="61" t="s">
        <v>10185</v>
      </c>
      <c r="BN5231" s="61" t="s">
        <v>2985</v>
      </c>
      <c r="BO5231" s="61" t="s">
        <v>2976</v>
      </c>
      <c r="BU5231" s="61" t="s">
        <v>10185</v>
      </c>
      <c r="BV5231" s="61" t="s">
        <v>2985</v>
      </c>
      <c r="BW5231" s="61" t="s">
        <v>2976</v>
      </c>
    </row>
    <row r="5232" spans="51:75">
      <c r="AY5232" s="89" t="e">
        <f>VLOOKUP(C5232,#REF!, 2,FALSE)</f>
        <v>#REF!</v>
      </c>
      <c r="BM5232" s="61" t="s">
        <v>10186</v>
      </c>
      <c r="BN5232" s="61" t="s">
        <v>2985</v>
      </c>
      <c r="BO5232" s="61" t="s">
        <v>8760</v>
      </c>
      <c r="BU5232" s="61" t="s">
        <v>10186</v>
      </c>
      <c r="BV5232" s="61" t="s">
        <v>2985</v>
      </c>
      <c r="BW5232" s="61" t="s">
        <v>8760</v>
      </c>
    </row>
    <row r="5233" spans="51:75">
      <c r="AY5233" s="89" t="e">
        <f>VLOOKUP(C5233,#REF!, 2,FALSE)</f>
        <v>#REF!</v>
      </c>
      <c r="BM5233" s="61" t="s">
        <v>10187</v>
      </c>
      <c r="BN5233" s="61" t="s">
        <v>2985</v>
      </c>
      <c r="BO5233" s="61" t="s">
        <v>10188</v>
      </c>
      <c r="BU5233" s="61" t="s">
        <v>10187</v>
      </c>
      <c r="BV5233" s="61" t="s">
        <v>2985</v>
      </c>
      <c r="BW5233" s="61" t="s">
        <v>10188</v>
      </c>
    </row>
    <row r="5234" spans="51:75">
      <c r="AY5234" s="89" t="e">
        <f>VLOOKUP(C5234,#REF!, 2,FALSE)</f>
        <v>#REF!</v>
      </c>
      <c r="BM5234" s="61" t="s">
        <v>10189</v>
      </c>
      <c r="BN5234" s="61" t="s">
        <v>864</v>
      </c>
      <c r="BO5234" s="61" t="s">
        <v>2175</v>
      </c>
      <c r="BU5234" s="61" t="s">
        <v>10189</v>
      </c>
      <c r="BV5234" s="61" t="s">
        <v>864</v>
      </c>
      <c r="BW5234" s="61" t="s">
        <v>2175</v>
      </c>
    </row>
    <row r="5235" spans="51:75">
      <c r="AY5235" s="89" t="e">
        <f>VLOOKUP(C5235,#REF!, 2,FALSE)</f>
        <v>#REF!</v>
      </c>
      <c r="BM5235" s="61" t="s">
        <v>1828</v>
      </c>
      <c r="BN5235" s="61" t="s">
        <v>2985</v>
      </c>
      <c r="BO5235" s="61" t="s">
        <v>3138</v>
      </c>
      <c r="BU5235" s="61" t="s">
        <v>1828</v>
      </c>
      <c r="BV5235" s="61" t="s">
        <v>2985</v>
      </c>
      <c r="BW5235" s="61" t="s">
        <v>3138</v>
      </c>
    </row>
    <row r="5236" spans="51:75">
      <c r="AY5236" s="89" t="e">
        <f>VLOOKUP(C5236,#REF!, 2,FALSE)</f>
        <v>#REF!</v>
      </c>
      <c r="BM5236" s="61" t="s">
        <v>10190</v>
      </c>
      <c r="BN5236" s="61" t="s">
        <v>2985</v>
      </c>
      <c r="BO5236" s="61" t="s">
        <v>4196</v>
      </c>
      <c r="BU5236" s="61" t="s">
        <v>10190</v>
      </c>
      <c r="BV5236" s="61" t="s">
        <v>2985</v>
      </c>
      <c r="BW5236" s="61" t="s">
        <v>4196</v>
      </c>
    </row>
    <row r="5237" spans="51:75">
      <c r="AY5237" s="89" t="e">
        <f>VLOOKUP(C5237,#REF!, 2,FALSE)</f>
        <v>#REF!</v>
      </c>
      <c r="BM5237" s="61" t="s">
        <v>10191</v>
      </c>
      <c r="BN5237" s="61" t="s">
        <v>2985</v>
      </c>
      <c r="BO5237" s="61" t="s">
        <v>856</v>
      </c>
      <c r="BU5237" s="61" t="s">
        <v>10191</v>
      </c>
      <c r="BV5237" s="61" t="s">
        <v>2985</v>
      </c>
      <c r="BW5237" s="61" t="s">
        <v>856</v>
      </c>
    </row>
    <row r="5238" spans="51:75">
      <c r="AY5238" s="89" t="e">
        <f>VLOOKUP(C5238,#REF!, 2,FALSE)</f>
        <v>#REF!</v>
      </c>
      <c r="BM5238" s="61" t="s">
        <v>10192</v>
      </c>
      <c r="BN5238" s="61" t="s">
        <v>2985</v>
      </c>
      <c r="BO5238" s="61" t="s">
        <v>1056</v>
      </c>
      <c r="BU5238" s="61" t="s">
        <v>10192</v>
      </c>
      <c r="BV5238" s="61" t="s">
        <v>2985</v>
      </c>
      <c r="BW5238" s="61" t="s">
        <v>1056</v>
      </c>
    </row>
    <row r="5239" spans="51:75">
      <c r="AY5239" s="89" t="e">
        <f>VLOOKUP(C5239,#REF!, 2,FALSE)</f>
        <v>#REF!</v>
      </c>
      <c r="BM5239" s="61" t="s">
        <v>10193</v>
      </c>
      <c r="BN5239" s="61" t="s">
        <v>2985</v>
      </c>
      <c r="BO5239" s="61" t="s">
        <v>1510</v>
      </c>
      <c r="BU5239" s="61" t="s">
        <v>10193</v>
      </c>
      <c r="BV5239" s="61" t="s">
        <v>2985</v>
      </c>
      <c r="BW5239" s="61" t="s">
        <v>1510</v>
      </c>
    </row>
    <row r="5240" spans="51:75">
      <c r="AY5240" s="89" t="e">
        <f>VLOOKUP(C5240,#REF!, 2,FALSE)</f>
        <v>#REF!</v>
      </c>
      <c r="BM5240" s="61" t="s">
        <v>10194</v>
      </c>
      <c r="BN5240" s="61" t="s">
        <v>780</v>
      </c>
      <c r="BO5240" s="61" t="s">
        <v>1376</v>
      </c>
      <c r="BU5240" s="61" t="s">
        <v>10194</v>
      </c>
      <c r="BV5240" s="61" t="s">
        <v>780</v>
      </c>
      <c r="BW5240" s="61" t="s">
        <v>1376</v>
      </c>
    </row>
    <row r="5241" spans="51:75">
      <c r="AY5241" s="89" t="e">
        <f>VLOOKUP(C5241,#REF!, 2,FALSE)</f>
        <v>#REF!</v>
      </c>
      <c r="BM5241" s="61" t="s">
        <v>1829</v>
      </c>
      <c r="BN5241" s="61" t="s">
        <v>2985</v>
      </c>
      <c r="BO5241" s="61" t="s">
        <v>10195</v>
      </c>
      <c r="BU5241" s="61" t="s">
        <v>1829</v>
      </c>
      <c r="BV5241" s="61" t="s">
        <v>2985</v>
      </c>
      <c r="BW5241" s="61" t="s">
        <v>10195</v>
      </c>
    </row>
    <row r="5242" spans="51:75">
      <c r="AY5242" s="89" t="e">
        <f>VLOOKUP(C5242,#REF!, 2,FALSE)</f>
        <v>#REF!</v>
      </c>
      <c r="BM5242" s="61" t="s">
        <v>10196</v>
      </c>
      <c r="BN5242" s="61" t="s">
        <v>663</v>
      </c>
      <c r="BO5242" s="61" t="s">
        <v>10197</v>
      </c>
      <c r="BU5242" s="61" t="s">
        <v>10196</v>
      </c>
      <c r="BV5242" s="61" t="s">
        <v>663</v>
      </c>
      <c r="BW5242" s="61" t="s">
        <v>10197</v>
      </c>
    </row>
    <row r="5243" spans="51:75">
      <c r="AY5243" s="89" t="e">
        <f>VLOOKUP(C5243,#REF!, 2,FALSE)</f>
        <v>#REF!</v>
      </c>
      <c r="BM5243" s="61" t="s">
        <v>10198</v>
      </c>
      <c r="BN5243" s="61" t="s">
        <v>641</v>
      </c>
      <c r="BO5243" s="61" t="s">
        <v>2929</v>
      </c>
      <c r="BU5243" s="61" t="s">
        <v>10198</v>
      </c>
      <c r="BV5243" s="61" t="s">
        <v>641</v>
      </c>
      <c r="BW5243" s="61" t="s">
        <v>2929</v>
      </c>
    </row>
    <row r="5244" spans="51:75">
      <c r="AY5244" s="89" t="e">
        <f>VLOOKUP(C5244,#REF!, 2,FALSE)</f>
        <v>#REF!</v>
      </c>
      <c r="BM5244" s="61" t="s">
        <v>10199</v>
      </c>
      <c r="BN5244" s="61" t="s">
        <v>2985</v>
      </c>
      <c r="BO5244" s="61" t="s">
        <v>10200</v>
      </c>
      <c r="BU5244" s="61" t="s">
        <v>10199</v>
      </c>
      <c r="BV5244" s="61" t="s">
        <v>2985</v>
      </c>
      <c r="BW5244" s="61" t="s">
        <v>10200</v>
      </c>
    </row>
    <row r="5245" spans="51:75">
      <c r="AY5245" s="89" t="e">
        <f>VLOOKUP(C5245,#REF!, 2,FALSE)</f>
        <v>#REF!</v>
      </c>
      <c r="BM5245" s="61" t="s">
        <v>10201</v>
      </c>
      <c r="BN5245" s="61" t="s">
        <v>2985</v>
      </c>
      <c r="BO5245" s="61" t="s">
        <v>2464</v>
      </c>
      <c r="BU5245" s="61" t="s">
        <v>10201</v>
      </c>
      <c r="BV5245" s="61" t="s">
        <v>2985</v>
      </c>
      <c r="BW5245" s="61" t="s">
        <v>2464</v>
      </c>
    </row>
    <row r="5246" spans="51:75">
      <c r="AY5246" s="89" t="e">
        <f>VLOOKUP(C5246,#REF!, 2,FALSE)</f>
        <v>#REF!</v>
      </c>
      <c r="BM5246" s="61" t="s">
        <v>10202</v>
      </c>
      <c r="BN5246" s="61" t="s">
        <v>2985</v>
      </c>
      <c r="BO5246" s="61" t="s">
        <v>1265</v>
      </c>
      <c r="BU5246" s="61" t="s">
        <v>10202</v>
      </c>
      <c r="BV5246" s="61" t="s">
        <v>2985</v>
      </c>
      <c r="BW5246" s="61" t="s">
        <v>1265</v>
      </c>
    </row>
    <row r="5247" spans="51:75">
      <c r="AY5247" s="89" t="e">
        <f>VLOOKUP(C5247,#REF!, 2,FALSE)</f>
        <v>#REF!</v>
      </c>
      <c r="BM5247" s="61" t="s">
        <v>10203</v>
      </c>
      <c r="BN5247" s="61" t="s">
        <v>2985</v>
      </c>
      <c r="BO5247" s="61" t="s">
        <v>1407</v>
      </c>
      <c r="BU5247" s="61" t="s">
        <v>10203</v>
      </c>
      <c r="BV5247" s="61" t="s">
        <v>2985</v>
      </c>
      <c r="BW5247" s="61" t="s">
        <v>1407</v>
      </c>
    </row>
    <row r="5248" spans="51:75">
      <c r="AY5248" s="89" t="e">
        <f>VLOOKUP(C5248,#REF!, 2,FALSE)</f>
        <v>#REF!</v>
      </c>
      <c r="BM5248" s="61" t="s">
        <v>1830</v>
      </c>
      <c r="BN5248" s="61" t="s">
        <v>3254</v>
      </c>
      <c r="BO5248" s="61" t="s">
        <v>10204</v>
      </c>
      <c r="BU5248" s="61" t="s">
        <v>1830</v>
      </c>
      <c r="BV5248" s="61" t="s">
        <v>3254</v>
      </c>
      <c r="BW5248" s="61" t="s">
        <v>10204</v>
      </c>
    </row>
    <row r="5249" spans="51:75">
      <c r="AY5249" s="89" t="e">
        <f>VLOOKUP(C5249,#REF!, 2,FALSE)</f>
        <v>#REF!</v>
      </c>
      <c r="BM5249" s="61" t="s">
        <v>10205</v>
      </c>
      <c r="BN5249" s="61" t="s">
        <v>671</v>
      </c>
      <c r="BO5249" s="61" t="s">
        <v>772</v>
      </c>
      <c r="BU5249" s="61" t="s">
        <v>10205</v>
      </c>
      <c r="BV5249" s="61" t="s">
        <v>671</v>
      </c>
      <c r="BW5249" s="61" t="s">
        <v>772</v>
      </c>
    </row>
    <row r="5250" spans="51:75">
      <c r="AY5250" s="89" t="e">
        <f>VLOOKUP(C5250,#REF!, 2,FALSE)</f>
        <v>#REF!</v>
      </c>
      <c r="BM5250" s="61" t="s">
        <v>10206</v>
      </c>
      <c r="BN5250" s="61" t="s">
        <v>2985</v>
      </c>
      <c r="BO5250" s="61" t="s">
        <v>2985</v>
      </c>
      <c r="BU5250" s="61" t="s">
        <v>10206</v>
      </c>
      <c r="BV5250" s="61" t="s">
        <v>2985</v>
      </c>
      <c r="BW5250" s="61" t="s">
        <v>2985</v>
      </c>
    </row>
    <row r="5251" spans="51:75">
      <c r="AY5251" s="89" t="e">
        <f>VLOOKUP(C5251,#REF!, 2,FALSE)</f>
        <v>#REF!</v>
      </c>
      <c r="BM5251" s="61" t="s">
        <v>10207</v>
      </c>
      <c r="BN5251" s="61" t="s">
        <v>2985</v>
      </c>
      <c r="BO5251" s="61" t="s">
        <v>2985</v>
      </c>
      <c r="BU5251" s="61" t="s">
        <v>10207</v>
      </c>
      <c r="BV5251" s="61" t="s">
        <v>2985</v>
      </c>
      <c r="BW5251" s="61" t="s">
        <v>2985</v>
      </c>
    </row>
    <row r="5252" spans="51:75">
      <c r="AY5252" s="89" t="e">
        <f>VLOOKUP(C5252,#REF!, 2,FALSE)</f>
        <v>#REF!</v>
      </c>
      <c r="BM5252" s="61" t="s">
        <v>10208</v>
      </c>
      <c r="BN5252" s="61" t="s">
        <v>2985</v>
      </c>
      <c r="BO5252" s="61" t="s">
        <v>2985</v>
      </c>
      <c r="BU5252" s="61" t="s">
        <v>10208</v>
      </c>
      <c r="BV5252" s="61" t="s">
        <v>2985</v>
      </c>
      <c r="BW5252" s="61" t="s">
        <v>2985</v>
      </c>
    </row>
    <row r="5253" spans="51:75">
      <c r="AY5253" s="89" t="e">
        <f>VLOOKUP(C5253,#REF!, 2,FALSE)</f>
        <v>#REF!</v>
      </c>
      <c r="BM5253" s="61" t="s">
        <v>10209</v>
      </c>
      <c r="BN5253" s="61" t="s">
        <v>2985</v>
      </c>
      <c r="BO5253" s="61" t="s">
        <v>9225</v>
      </c>
      <c r="BU5253" s="61" t="s">
        <v>10209</v>
      </c>
      <c r="BV5253" s="61" t="s">
        <v>2985</v>
      </c>
      <c r="BW5253" s="61" t="s">
        <v>9225</v>
      </c>
    </row>
    <row r="5254" spans="51:75">
      <c r="AY5254" s="89" t="e">
        <f>VLOOKUP(C5254,#REF!, 2,FALSE)</f>
        <v>#REF!</v>
      </c>
      <c r="BM5254" s="61" t="s">
        <v>1831</v>
      </c>
      <c r="BN5254" s="61" t="s">
        <v>2985</v>
      </c>
      <c r="BO5254" s="61" t="s">
        <v>2985</v>
      </c>
      <c r="BU5254" s="61" t="s">
        <v>1831</v>
      </c>
      <c r="BV5254" s="61" t="s">
        <v>2985</v>
      </c>
      <c r="BW5254" s="61" t="s">
        <v>2985</v>
      </c>
    </row>
    <row r="5255" spans="51:75">
      <c r="AY5255" s="89" t="e">
        <f>VLOOKUP(C5255,#REF!, 2,FALSE)</f>
        <v>#REF!</v>
      </c>
      <c r="BM5255" s="61" t="s">
        <v>10210</v>
      </c>
      <c r="BN5255" s="61" t="s">
        <v>2985</v>
      </c>
      <c r="BO5255" s="61" t="s">
        <v>2985</v>
      </c>
      <c r="BU5255" s="61" t="s">
        <v>10210</v>
      </c>
      <c r="BV5255" s="61" t="s">
        <v>2985</v>
      </c>
      <c r="BW5255" s="61" t="s">
        <v>2985</v>
      </c>
    </row>
    <row r="5256" spans="51:75">
      <c r="AY5256" s="89" t="e">
        <f>VLOOKUP(C5256,#REF!, 2,FALSE)</f>
        <v>#REF!</v>
      </c>
      <c r="BM5256" s="61" t="s">
        <v>10211</v>
      </c>
      <c r="BN5256" s="61" t="s">
        <v>2985</v>
      </c>
      <c r="BO5256" s="61" t="s">
        <v>2985</v>
      </c>
      <c r="BU5256" s="61" t="s">
        <v>10211</v>
      </c>
      <c r="BV5256" s="61" t="s">
        <v>2985</v>
      </c>
      <c r="BW5256" s="61" t="s">
        <v>2985</v>
      </c>
    </row>
    <row r="5257" spans="51:75">
      <c r="AY5257" s="89" t="e">
        <f>VLOOKUP(C5257,#REF!, 2,FALSE)</f>
        <v>#REF!</v>
      </c>
      <c r="BM5257" s="61" t="s">
        <v>10212</v>
      </c>
      <c r="BN5257" s="61" t="s">
        <v>2985</v>
      </c>
      <c r="BO5257" s="61" t="s">
        <v>1130</v>
      </c>
      <c r="BU5257" s="61" t="s">
        <v>10212</v>
      </c>
      <c r="BV5257" s="61" t="s">
        <v>2985</v>
      </c>
      <c r="BW5257" s="61" t="s">
        <v>1130</v>
      </c>
    </row>
    <row r="5258" spans="51:75">
      <c r="AY5258" s="89" t="e">
        <f>VLOOKUP(C5258,#REF!, 2,FALSE)</f>
        <v>#REF!</v>
      </c>
      <c r="BM5258" s="61" t="s">
        <v>10214</v>
      </c>
      <c r="BN5258" s="61" t="s">
        <v>2985</v>
      </c>
      <c r="BO5258" s="61" t="s">
        <v>10215</v>
      </c>
      <c r="BU5258" s="61" t="s">
        <v>10214</v>
      </c>
      <c r="BV5258" s="61" t="s">
        <v>2985</v>
      </c>
      <c r="BW5258" s="61" t="s">
        <v>10215</v>
      </c>
    </row>
    <row r="5259" spans="51:75">
      <c r="AY5259" s="89" t="e">
        <f>VLOOKUP(C5259,#REF!, 2,FALSE)</f>
        <v>#REF!</v>
      </c>
      <c r="BM5259" s="61" t="s">
        <v>10216</v>
      </c>
      <c r="BN5259" s="61" t="s">
        <v>2985</v>
      </c>
      <c r="BO5259" s="61" t="s">
        <v>1378</v>
      </c>
      <c r="BU5259" s="61" t="s">
        <v>10216</v>
      </c>
      <c r="BV5259" s="61" t="s">
        <v>2985</v>
      </c>
      <c r="BW5259" s="61" t="s">
        <v>1378</v>
      </c>
    </row>
    <row r="5260" spans="51:75">
      <c r="AY5260" s="89" t="e">
        <f>VLOOKUP(C5260,#REF!, 2,FALSE)</f>
        <v>#REF!</v>
      </c>
      <c r="BM5260" s="61" t="s">
        <v>10217</v>
      </c>
      <c r="BN5260" s="61" t="s">
        <v>2985</v>
      </c>
      <c r="BO5260" s="61" t="s">
        <v>4259</v>
      </c>
      <c r="BU5260" s="61" t="s">
        <v>10217</v>
      </c>
      <c r="BV5260" s="61" t="s">
        <v>2985</v>
      </c>
      <c r="BW5260" s="61" t="s">
        <v>4259</v>
      </c>
    </row>
    <row r="5261" spans="51:75">
      <c r="AY5261" s="89" t="e">
        <f>VLOOKUP(C5261,#REF!, 2,FALSE)</f>
        <v>#REF!</v>
      </c>
      <c r="BM5261" s="61" t="s">
        <v>10218</v>
      </c>
      <c r="BN5261" s="61" t="s">
        <v>2985</v>
      </c>
      <c r="BO5261" s="61" t="s">
        <v>10219</v>
      </c>
      <c r="BU5261" s="61" t="s">
        <v>10218</v>
      </c>
      <c r="BV5261" s="61" t="s">
        <v>2985</v>
      </c>
      <c r="BW5261" s="61" t="s">
        <v>10219</v>
      </c>
    </row>
    <row r="5262" spans="51:75">
      <c r="AY5262" s="89" t="e">
        <f>VLOOKUP(C5262,#REF!, 2,FALSE)</f>
        <v>#REF!</v>
      </c>
      <c r="BM5262" s="61" t="s">
        <v>10220</v>
      </c>
      <c r="BN5262" s="61" t="s">
        <v>3004</v>
      </c>
      <c r="BO5262" s="61" t="s">
        <v>7288</v>
      </c>
      <c r="BU5262" s="61" t="s">
        <v>10220</v>
      </c>
      <c r="BV5262" s="61" t="s">
        <v>3004</v>
      </c>
      <c r="BW5262" s="61" t="s">
        <v>7288</v>
      </c>
    </row>
    <row r="5263" spans="51:75">
      <c r="AY5263" s="89" t="e">
        <f>VLOOKUP(C5263,#REF!, 2,FALSE)</f>
        <v>#REF!</v>
      </c>
      <c r="BM5263" s="61" t="s">
        <v>10221</v>
      </c>
      <c r="BN5263" s="61" t="s">
        <v>2985</v>
      </c>
      <c r="BO5263" s="61" t="s">
        <v>2985</v>
      </c>
      <c r="BU5263" s="61" t="s">
        <v>10221</v>
      </c>
      <c r="BV5263" s="61" t="s">
        <v>2985</v>
      </c>
      <c r="BW5263" s="61" t="s">
        <v>2985</v>
      </c>
    </row>
    <row r="5264" spans="51:75">
      <c r="AY5264" s="89" t="e">
        <f>VLOOKUP(C5264,#REF!, 2,FALSE)</f>
        <v>#REF!</v>
      </c>
      <c r="BM5264" s="61" t="s">
        <v>10222</v>
      </c>
      <c r="BN5264" s="61" t="s">
        <v>2985</v>
      </c>
      <c r="BO5264" s="61" t="s">
        <v>2985</v>
      </c>
      <c r="BU5264" s="61" t="s">
        <v>10222</v>
      </c>
      <c r="BV5264" s="61" t="s">
        <v>2985</v>
      </c>
      <c r="BW5264" s="61" t="s">
        <v>2985</v>
      </c>
    </row>
    <row r="5265" spans="51:75">
      <c r="AY5265" s="89" t="e">
        <f>VLOOKUP(C5265,#REF!, 2,FALSE)</f>
        <v>#REF!</v>
      </c>
      <c r="BM5265" s="61" t="s">
        <v>10223</v>
      </c>
      <c r="BN5265" s="61" t="s">
        <v>2985</v>
      </c>
      <c r="BO5265" s="61" t="s">
        <v>693</v>
      </c>
      <c r="BU5265" s="61" t="s">
        <v>10223</v>
      </c>
      <c r="BV5265" s="61" t="s">
        <v>2985</v>
      </c>
      <c r="BW5265" s="61" t="s">
        <v>693</v>
      </c>
    </row>
    <row r="5266" spans="51:75">
      <c r="AY5266" s="89" t="e">
        <f>VLOOKUP(C5266,#REF!, 2,FALSE)</f>
        <v>#REF!</v>
      </c>
      <c r="BM5266" s="61" t="s">
        <v>10225</v>
      </c>
      <c r="BN5266" s="61" t="s">
        <v>2985</v>
      </c>
      <c r="BO5266" s="61" t="s">
        <v>2985</v>
      </c>
      <c r="BU5266" s="61" t="s">
        <v>10225</v>
      </c>
      <c r="BV5266" s="61" t="s">
        <v>2985</v>
      </c>
      <c r="BW5266" s="61" t="s">
        <v>2985</v>
      </c>
    </row>
    <row r="5267" spans="51:75">
      <c r="AY5267" s="89" t="e">
        <f>VLOOKUP(C5267,#REF!, 2,FALSE)</f>
        <v>#REF!</v>
      </c>
      <c r="BM5267" s="61" t="s">
        <v>10226</v>
      </c>
      <c r="BN5267" s="61" t="s">
        <v>2985</v>
      </c>
      <c r="BO5267" s="61" t="s">
        <v>10227</v>
      </c>
      <c r="BU5267" s="61" t="s">
        <v>10226</v>
      </c>
      <c r="BV5267" s="61" t="s">
        <v>2985</v>
      </c>
      <c r="BW5267" s="61" t="s">
        <v>10227</v>
      </c>
    </row>
    <row r="5268" spans="51:75">
      <c r="AY5268" s="89" t="e">
        <f>VLOOKUP(C5268,#REF!, 2,FALSE)</f>
        <v>#REF!</v>
      </c>
      <c r="BM5268" s="61" t="s">
        <v>10228</v>
      </c>
      <c r="BN5268" s="61" t="s">
        <v>2985</v>
      </c>
      <c r="BO5268" s="61" t="s">
        <v>2985</v>
      </c>
      <c r="BU5268" s="61" t="s">
        <v>10228</v>
      </c>
      <c r="BV5268" s="61" t="s">
        <v>2985</v>
      </c>
      <c r="BW5268" s="61" t="s">
        <v>2985</v>
      </c>
    </row>
    <row r="5269" spans="51:75">
      <c r="AY5269" s="89" t="e">
        <f>VLOOKUP(C5269,#REF!, 2,FALSE)</f>
        <v>#REF!</v>
      </c>
      <c r="BM5269" s="61" t="s">
        <v>10230</v>
      </c>
      <c r="BN5269" s="61" t="s">
        <v>3254</v>
      </c>
      <c r="BO5269" s="61" t="s">
        <v>8721</v>
      </c>
      <c r="BU5269" s="61" t="s">
        <v>10230</v>
      </c>
      <c r="BV5269" s="61" t="s">
        <v>3254</v>
      </c>
      <c r="BW5269" s="61" t="s">
        <v>8721</v>
      </c>
    </row>
    <row r="5270" spans="51:75">
      <c r="AY5270" s="89" t="e">
        <f>VLOOKUP(C5270,#REF!, 2,FALSE)</f>
        <v>#REF!</v>
      </c>
      <c r="BM5270" s="61" t="s">
        <v>10231</v>
      </c>
      <c r="BN5270" s="61" t="s">
        <v>2985</v>
      </c>
      <c r="BO5270" s="61" t="s">
        <v>2985</v>
      </c>
      <c r="BU5270" s="61" t="s">
        <v>10231</v>
      </c>
      <c r="BV5270" s="61" t="s">
        <v>2985</v>
      </c>
      <c r="BW5270" s="61" t="s">
        <v>2985</v>
      </c>
    </row>
    <row r="5271" spans="51:75">
      <c r="AY5271" s="89" t="e">
        <f>VLOOKUP(C5271,#REF!, 2,FALSE)</f>
        <v>#REF!</v>
      </c>
      <c r="BM5271" s="61" t="s">
        <v>10232</v>
      </c>
      <c r="BN5271" s="61" t="s">
        <v>2985</v>
      </c>
      <c r="BO5271" s="61" t="s">
        <v>1691</v>
      </c>
      <c r="BU5271" s="61" t="s">
        <v>10232</v>
      </c>
      <c r="BV5271" s="61" t="s">
        <v>2985</v>
      </c>
      <c r="BW5271" s="61" t="s">
        <v>1691</v>
      </c>
    </row>
    <row r="5272" spans="51:75">
      <c r="AY5272" s="89" t="e">
        <f>VLOOKUP(C5272,#REF!, 2,FALSE)</f>
        <v>#REF!</v>
      </c>
      <c r="BM5272" s="61" t="s">
        <v>10233</v>
      </c>
      <c r="BN5272" s="61" t="s">
        <v>2985</v>
      </c>
      <c r="BO5272" s="61" t="s">
        <v>2985</v>
      </c>
      <c r="BU5272" s="61" t="s">
        <v>10233</v>
      </c>
      <c r="BV5272" s="61" t="s">
        <v>2985</v>
      </c>
      <c r="BW5272" s="61" t="s">
        <v>2985</v>
      </c>
    </row>
    <row r="5273" spans="51:75">
      <c r="AY5273" s="89" t="e">
        <f>VLOOKUP(C5273,#REF!, 2,FALSE)</f>
        <v>#REF!</v>
      </c>
      <c r="BM5273" s="61" t="s">
        <v>10234</v>
      </c>
      <c r="BN5273" s="61" t="s">
        <v>780</v>
      </c>
      <c r="BO5273" s="61" t="s">
        <v>10236</v>
      </c>
      <c r="BU5273" s="61" t="s">
        <v>10234</v>
      </c>
      <c r="BV5273" s="61" t="s">
        <v>780</v>
      </c>
      <c r="BW5273" s="61" t="s">
        <v>10236</v>
      </c>
    </row>
    <row r="5274" spans="51:75">
      <c r="AY5274" s="89" t="e">
        <f>VLOOKUP(C5274,#REF!, 2,FALSE)</f>
        <v>#REF!</v>
      </c>
      <c r="BM5274" s="61" t="s">
        <v>10238</v>
      </c>
      <c r="BN5274" s="61" t="s">
        <v>2985</v>
      </c>
      <c r="BO5274" s="61" t="s">
        <v>2985</v>
      </c>
      <c r="BU5274" s="61" t="s">
        <v>10238</v>
      </c>
      <c r="BV5274" s="61" t="s">
        <v>2985</v>
      </c>
      <c r="BW5274" s="61" t="s">
        <v>2985</v>
      </c>
    </row>
    <row r="5275" spans="51:75">
      <c r="AY5275" s="89" t="e">
        <f>VLOOKUP(C5275,#REF!, 2,FALSE)</f>
        <v>#REF!</v>
      </c>
      <c r="BM5275" s="61" t="s">
        <v>10239</v>
      </c>
      <c r="BN5275" s="61" t="s">
        <v>3004</v>
      </c>
      <c r="BO5275" s="61" t="s">
        <v>10240</v>
      </c>
      <c r="BU5275" s="61" t="s">
        <v>10239</v>
      </c>
      <c r="BV5275" s="61" t="s">
        <v>3004</v>
      </c>
      <c r="BW5275" s="61" t="s">
        <v>10240</v>
      </c>
    </row>
    <row r="5276" spans="51:75">
      <c r="AY5276" s="89" t="e">
        <f>VLOOKUP(C5276,#REF!, 2,FALSE)</f>
        <v>#REF!</v>
      </c>
      <c r="BM5276" s="61" t="s">
        <v>10241</v>
      </c>
      <c r="BN5276" s="61" t="s">
        <v>2985</v>
      </c>
      <c r="BO5276" s="61" t="s">
        <v>10242</v>
      </c>
      <c r="BU5276" s="61" t="s">
        <v>10241</v>
      </c>
      <c r="BV5276" s="61" t="s">
        <v>2985</v>
      </c>
      <c r="BW5276" s="61" t="s">
        <v>10242</v>
      </c>
    </row>
    <row r="5277" spans="51:75">
      <c r="AY5277" s="89" t="e">
        <f>VLOOKUP(C5277,#REF!, 2,FALSE)</f>
        <v>#REF!</v>
      </c>
      <c r="BM5277" s="61" t="s">
        <v>10243</v>
      </c>
      <c r="BN5277" s="61" t="s">
        <v>2985</v>
      </c>
      <c r="BO5277" s="61" t="s">
        <v>10244</v>
      </c>
      <c r="BU5277" s="61" t="s">
        <v>10243</v>
      </c>
      <c r="BV5277" s="61" t="s">
        <v>2985</v>
      </c>
      <c r="BW5277" s="61" t="s">
        <v>10244</v>
      </c>
    </row>
    <row r="5278" spans="51:75">
      <c r="AY5278" s="89" t="e">
        <f>VLOOKUP(C5278,#REF!, 2,FALSE)</f>
        <v>#REF!</v>
      </c>
      <c r="BM5278" s="61" t="s">
        <v>10245</v>
      </c>
      <c r="BN5278" s="61" t="s">
        <v>2985</v>
      </c>
      <c r="BO5278" s="61" t="s">
        <v>10246</v>
      </c>
      <c r="BU5278" s="61" t="s">
        <v>10245</v>
      </c>
      <c r="BV5278" s="61" t="s">
        <v>2985</v>
      </c>
      <c r="BW5278" s="61" t="s">
        <v>10246</v>
      </c>
    </row>
    <row r="5279" spans="51:75">
      <c r="AY5279" s="89" t="e">
        <f>VLOOKUP(C5279,#REF!, 2,FALSE)</f>
        <v>#REF!</v>
      </c>
      <c r="BM5279" s="61" t="s">
        <v>10247</v>
      </c>
      <c r="BN5279" s="61" t="s">
        <v>2985</v>
      </c>
      <c r="BO5279" s="61" t="s">
        <v>10248</v>
      </c>
      <c r="BU5279" s="61" t="s">
        <v>10247</v>
      </c>
      <c r="BV5279" s="61" t="s">
        <v>2985</v>
      </c>
      <c r="BW5279" s="61" t="s">
        <v>10248</v>
      </c>
    </row>
    <row r="5280" spans="51:75">
      <c r="AY5280" s="89" t="e">
        <f>VLOOKUP(C5280,#REF!, 2,FALSE)</f>
        <v>#REF!</v>
      </c>
      <c r="BM5280" s="61" t="s">
        <v>10249</v>
      </c>
      <c r="BN5280" s="61" t="s">
        <v>2985</v>
      </c>
      <c r="BO5280" s="61" t="s">
        <v>6171</v>
      </c>
      <c r="BU5280" s="61" t="s">
        <v>10249</v>
      </c>
      <c r="BV5280" s="61" t="s">
        <v>2985</v>
      </c>
      <c r="BW5280" s="61" t="s">
        <v>6171</v>
      </c>
    </row>
    <row r="5281" spans="51:75">
      <c r="AY5281" s="89" t="e">
        <f>VLOOKUP(C5281,#REF!, 2,FALSE)</f>
        <v>#REF!</v>
      </c>
      <c r="BM5281" s="61" t="s">
        <v>10251</v>
      </c>
      <c r="BN5281" s="61" t="s">
        <v>2985</v>
      </c>
      <c r="BO5281" s="61" t="s">
        <v>4722</v>
      </c>
      <c r="BU5281" s="61" t="s">
        <v>10251</v>
      </c>
      <c r="BV5281" s="61" t="s">
        <v>2985</v>
      </c>
      <c r="BW5281" s="61" t="s">
        <v>4722</v>
      </c>
    </row>
    <row r="5282" spans="51:75">
      <c r="AY5282" s="89" t="e">
        <f>VLOOKUP(C5282,#REF!, 2,FALSE)</f>
        <v>#REF!</v>
      </c>
      <c r="BM5282" s="61" t="s">
        <v>10252</v>
      </c>
      <c r="BN5282" s="61" t="s">
        <v>2985</v>
      </c>
      <c r="BO5282" s="61" t="s">
        <v>2985</v>
      </c>
      <c r="BU5282" s="61" t="s">
        <v>10252</v>
      </c>
      <c r="BV5282" s="61" t="s">
        <v>2985</v>
      </c>
      <c r="BW5282" s="61" t="s">
        <v>2985</v>
      </c>
    </row>
    <row r="5283" spans="51:75">
      <c r="AY5283" s="89" t="e">
        <f>VLOOKUP(C5283,#REF!, 2,FALSE)</f>
        <v>#REF!</v>
      </c>
      <c r="BM5283" s="61" t="s">
        <v>10253</v>
      </c>
      <c r="BN5283" s="61" t="s">
        <v>2985</v>
      </c>
      <c r="BO5283" s="61" t="s">
        <v>2170</v>
      </c>
      <c r="BU5283" s="61" t="s">
        <v>10253</v>
      </c>
      <c r="BV5283" s="61" t="s">
        <v>2985</v>
      </c>
      <c r="BW5283" s="61" t="s">
        <v>2170</v>
      </c>
    </row>
    <row r="5284" spans="51:75">
      <c r="AY5284" s="89" t="e">
        <f>VLOOKUP(C5284,#REF!, 2,FALSE)</f>
        <v>#REF!</v>
      </c>
      <c r="BM5284" s="61" t="s">
        <v>10254</v>
      </c>
      <c r="BN5284" s="61" t="s">
        <v>2985</v>
      </c>
      <c r="BO5284" s="61" t="s">
        <v>1597</v>
      </c>
      <c r="BU5284" s="61" t="s">
        <v>10254</v>
      </c>
      <c r="BV5284" s="61" t="s">
        <v>2985</v>
      </c>
      <c r="BW5284" s="61" t="s">
        <v>1597</v>
      </c>
    </row>
    <row r="5285" spans="51:75">
      <c r="AY5285" s="89" t="e">
        <f>VLOOKUP(C5285,#REF!, 2,FALSE)</f>
        <v>#REF!</v>
      </c>
      <c r="BM5285" s="61" t="s">
        <v>10255</v>
      </c>
      <c r="BN5285" s="61" t="s">
        <v>2985</v>
      </c>
      <c r="BO5285" s="61" t="s">
        <v>1695</v>
      </c>
      <c r="BU5285" s="61" t="s">
        <v>10255</v>
      </c>
      <c r="BV5285" s="61" t="s">
        <v>2985</v>
      </c>
      <c r="BW5285" s="61" t="s">
        <v>1695</v>
      </c>
    </row>
    <row r="5286" spans="51:75">
      <c r="AY5286" s="89" t="e">
        <f>VLOOKUP(C5286,#REF!, 2,FALSE)</f>
        <v>#REF!</v>
      </c>
      <c r="BM5286" s="61" t="s">
        <v>1832</v>
      </c>
      <c r="BN5286" s="61" t="s">
        <v>2985</v>
      </c>
      <c r="BO5286" s="61" t="s">
        <v>8005</v>
      </c>
      <c r="BU5286" s="61" t="s">
        <v>1832</v>
      </c>
      <c r="BV5286" s="61" t="s">
        <v>2985</v>
      </c>
      <c r="BW5286" s="61" t="s">
        <v>8005</v>
      </c>
    </row>
    <row r="5287" spans="51:75">
      <c r="AY5287" s="89" t="e">
        <f>VLOOKUP(C5287,#REF!, 2,FALSE)</f>
        <v>#REF!</v>
      </c>
      <c r="BM5287" s="61" t="s">
        <v>1833</v>
      </c>
      <c r="BN5287" s="61" t="s">
        <v>2985</v>
      </c>
      <c r="BO5287" s="61" t="s">
        <v>4339</v>
      </c>
      <c r="BU5287" s="61" t="s">
        <v>1833</v>
      </c>
      <c r="BV5287" s="61" t="s">
        <v>2985</v>
      </c>
      <c r="BW5287" s="61" t="s">
        <v>4339</v>
      </c>
    </row>
    <row r="5288" spans="51:75">
      <c r="AY5288" s="89" t="e">
        <f>VLOOKUP(C5288,#REF!, 2,FALSE)</f>
        <v>#REF!</v>
      </c>
      <c r="BM5288" s="61" t="s">
        <v>1834</v>
      </c>
      <c r="BN5288" s="61" t="s">
        <v>2985</v>
      </c>
      <c r="BO5288" s="61" t="s">
        <v>10246</v>
      </c>
      <c r="BU5288" s="61" t="s">
        <v>1834</v>
      </c>
      <c r="BV5288" s="61" t="s">
        <v>2985</v>
      </c>
      <c r="BW5288" s="61" t="s">
        <v>10246</v>
      </c>
    </row>
    <row r="5289" spans="51:75">
      <c r="AY5289" s="89" t="e">
        <f>VLOOKUP(C5289,#REF!, 2,FALSE)</f>
        <v>#REF!</v>
      </c>
      <c r="BM5289" s="61" t="s">
        <v>10256</v>
      </c>
      <c r="BN5289" s="61" t="s">
        <v>2985</v>
      </c>
      <c r="BO5289" s="61" t="s">
        <v>4002</v>
      </c>
      <c r="BU5289" s="61" t="s">
        <v>10256</v>
      </c>
      <c r="BV5289" s="61" t="s">
        <v>2985</v>
      </c>
      <c r="BW5289" s="61" t="s">
        <v>4002</v>
      </c>
    </row>
    <row r="5290" spans="51:75">
      <c r="AY5290" s="89" t="e">
        <f>VLOOKUP(C5290,#REF!, 2,FALSE)</f>
        <v>#REF!</v>
      </c>
      <c r="BM5290" s="61" t="s">
        <v>10257</v>
      </c>
      <c r="BN5290" s="61" t="s">
        <v>2985</v>
      </c>
      <c r="BO5290" s="61" t="s">
        <v>2985</v>
      </c>
      <c r="BU5290" s="61" t="s">
        <v>10257</v>
      </c>
      <c r="BV5290" s="61" t="s">
        <v>2985</v>
      </c>
      <c r="BW5290" s="61" t="s">
        <v>2985</v>
      </c>
    </row>
    <row r="5291" spans="51:75">
      <c r="AY5291" s="89" t="e">
        <f>VLOOKUP(C5291,#REF!, 2,FALSE)</f>
        <v>#REF!</v>
      </c>
      <c r="BM5291" s="61" t="s">
        <v>10260</v>
      </c>
      <c r="BN5291" s="61" t="s">
        <v>2985</v>
      </c>
      <c r="BO5291" s="61" t="s">
        <v>2985</v>
      </c>
      <c r="BU5291" s="61" t="s">
        <v>10260</v>
      </c>
      <c r="BV5291" s="61" t="s">
        <v>2985</v>
      </c>
      <c r="BW5291" s="61" t="s">
        <v>2985</v>
      </c>
    </row>
    <row r="5292" spans="51:75">
      <c r="AY5292" s="89" t="e">
        <f>VLOOKUP(C5292,#REF!, 2,FALSE)</f>
        <v>#REF!</v>
      </c>
      <c r="BM5292" s="61" t="s">
        <v>10261</v>
      </c>
      <c r="BN5292" s="61" t="s">
        <v>3004</v>
      </c>
      <c r="BO5292" s="61" t="s">
        <v>2354</v>
      </c>
      <c r="BU5292" s="61" t="s">
        <v>10261</v>
      </c>
      <c r="BV5292" s="61" t="s">
        <v>3004</v>
      </c>
      <c r="BW5292" s="61" t="s">
        <v>2354</v>
      </c>
    </row>
    <row r="5293" spans="51:75">
      <c r="AY5293" s="89" t="e">
        <f>VLOOKUP(C5293,#REF!, 2,FALSE)</f>
        <v>#REF!</v>
      </c>
      <c r="BM5293" s="61" t="s">
        <v>10263</v>
      </c>
      <c r="BN5293" s="61" t="s">
        <v>854</v>
      </c>
      <c r="BO5293" s="61" t="s">
        <v>10264</v>
      </c>
      <c r="BU5293" s="61" t="s">
        <v>10263</v>
      </c>
      <c r="BV5293" s="61" t="s">
        <v>854</v>
      </c>
      <c r="BW5293" s="61" t="s">
        <v>10264</v>
      </c>
    </row>
    <row r="5294" spans="51:75">
      <c r="AY5294" s="89" t="e">
        <f>VLOOKUP(C5294,#REF!, 2,FALSE)</f>
        <v>#REF!</v>
      </c>
      <c r="BM5294" s="61" t="s">
        <v>10266</v>
      </c>
      <c r="BN5294" s="61" t="s">
        <v>854</v>
      </c>
      <c r="BO5294" s="61" t="s">
        <v>7269</v>
      </c>
      <c r="BU5294" s="61" t="s">
        <v>10266</v>
      </c>
      <c r="BV5294" s="61" t="s">
        <v>854</v>
      </c>
      <c r="BW5294" s="61" t="s">
        <v>7269</v>
      </c>
    </row>
    <row r="5295" spans="51:75">
      <c r="AY5295" s="89" t="e">
        <f>VLOOKUP(C5295,#REF!, 2,FALSE)</f>
        <v>#REF!</v>
      </c>
      <c r="BM5295" s="61" t="s">
        <v>10267</v>
      </c>
      <c r="BN5295" s="61" t="s">
        <v>2985</v>
      </c>
      <c r="BO5295" s="61" t="s">
        <v>7388</v>
      </c>
      <c r="BU5295" s="61" t="s">
        <v>10267</v>
      </c>
      <c r="BV5295" s="61" t="s">
        <v>2985</v>
      </c>
      <c r="BW5295" s="61" t="s">
        <v>7388</v>
      </c>
    </row>
    <row r="5296" spans="51:75">
      <c r="AY5296" s="89" t="e">
        <f>VLOOKUP(C5296,#REF!, 2,FALSE)</f>
        <v>#REF!</v>
      </c>
      <c r="BM5296" s="61" t="s">
        <v>10268</v>
      </c>
      <c r="BN5296" s="61" t="s">
        <v>2985</v>
      </c>
      <c r="BO5296" s="61" t="s">
        <v>2985</v>
      </c>
      <c r="BU5296" s="61" t="s">
        <v>10268</v>
      </c>
      <c r="BV5296" s="61" t="s">
        <v>2985</v>
      </c>
      <c r="BW5296" s="61" t="s">
        <v>2985</v>
      </c>
    </row>
    <row r="5297" spans="51:75">
      <c r="AY5297" s="89" t="e">
        <f>VLOOKUP(C5297,#REF!, 2,FALSE)</f>
        <v>#REF!</v>
      </c>
      <c r="BM5297" s="61" t="s">
        <v>10269</v>
      </c>
      <c r="BN5297" s="61" t="s">
        <v>2985</v>
      </c>
      <c r="BO5297" s="61" t="s">
        <v>2985</v>
      </c>
      <c r="BU5297" s="61" t="s">
        <v>10269</v>
      </c>
      <c r="BV5297" s="61" t="s">
        <v>2985</v>
      </c>
      <c r="BW5297" s="61" t="s">
        <v>2985</v>
      </c>
    </row>
    <row r="5298" spans="51:75">
      <c r="AY5298" s="89" t="e">
        <f>VLOOKUP(C5298,#REF!, 2,FALSE)</f>
        <v>#REF!</v>
      </c>
      <c r="BM5298" s="61" t="s">
        <v>10270</v>
      </c>
      <c r="BN5298" s="61" t="s">
        <v>2985</v>
      </c>
      <c r="BO5298" s="61" t="s">
        <v>2985</v>
      </c>
      <c r="BU5298" s="61" t="s">
        <v>10270</v>
      </c>
      <c r="BV5298" s="61" t="s">
        <v>2985</v>
      </c>
      <c r="BW5298" s="61" t="s">
        <v>2985</v>
      </c>
    </row>
    <row r="5299" spans="51:75">
      <c r="AY5299" s="89" t="e">
        <f>VLOOKUP(C5299,#REF!, 2,FALSE)</f>
        <v>#REF!</v>
      </c>
      <c r="BM5299" s="61" t="s">
        <v>10271</v>
      </c>
      <c r="BN5299" s="61" t="s">
        <v>1015</v>
      </c>
      <c r="BO5299" s="61" t="s">
        <v>10272</v>
      </c>
      <c r="BU5299" s="61" t="s">
        <v>10271</v>
      </c>
      <c r="BV5299" s="61" t="s">
        <v>1015</v>
      </c>
      <c r="BW5299" s="61" t="s">
        <v>10272</v>
      </c>
    </row>
    <row r="5300" spans="51:75">
      <c r="AY5300" s="89" t="e">
        <f>VLOOKUP(C5300,#REF!, 2,FALSE)</f>
        <v>#REF!</v>
      </c>
      <c r="BM5300" s="61" t="s">
        <v>10273</v>
      </c>
      <c r="BN5300" s="61" t="s">
        <v>2985</v>
      </c>
      <c r="BO5300" s="61" t="s">
        <v>2985</v>
      </c>
      <c r="BU5300" s="61" t="s">
        <v>10273</v>
      </c>
      <c r="BV5300" s="61" t="s">
        <v>2985</v>
      </c>
      <c r="BW5300" s="61" t="s">
        <v>2985</v>
      </c>
    </row>
    <row r="5301" spans="51:75">
      <c r="AY5301" s="89" t="e">
        <f>VLOOKUP(C5301,#REF!, 2,FALSE)</f>
        <v>#REF!</v>
      </c>
      <c r="BM5301" s="61" t="s">
        <v>10274</v>
      </c>
      <c r="BN5301" s="61" t="s">
        <v>2985</v>
      </c>
      <c r="BO5301" s="61" t="s">
        <v>2985</v>
      </c>
      <c r="BU5301" s="61" t="s">
        <v>10274</v>
      </c>
      <c r="BV5301" s="61" t="s">
        <v>2985</v>
      </c>
      <c r="BW5301" s="61" t="s">
        <v>2985</v>
      </c>
    </row>
    <row r="5302" spans="51:75">
      <c r="AY5302" s="89" t="e">
        <f>VLOOKUP(C5302,#REF!, 2,FALSE)</f>
        <v>#REF!</v>
      </c>
      <c r="BM5302" s="61" t="s">
        <v>10275</v>
      </c>
      <c r="BN5302" s="61" t="s">
        <v>664</v>
      </c>
      <c r="BO5302" s="61" t="s">
        <v>10276</v>
      </c>
      <c r="BU5302" s="61" t="s">
        <v>10275</v>
      </c>
      <c r="BV5302" s="61" t="s">
        <v>664</v>
      </c>
      <c r="BW5302" s="61" t="s">
        <v>10276</v>
      </c>
    </row>
    <row r="5303" spans="51:75">
      <c r="AY5303" s="89" t="e">
        <f>VLOOKUP(C5303,#REF!, 2,FALSE)</f>
        <v>#REF!</v>
      </c>
      <c r="BM5303" s="61" t="s">
        <v>10277</v>
      </c>
      <c r="BN5303" s="61" t="s">
        <v>799</v>
      </c>
      <c r="BO5303" s="61" t="s">
        <v>3873</v>
      </c>
      <c r="BU5303" s="61" t="s">
        <v>10277</v>
      </c>
      <c r="BV5303" s="61" t="s">
        <v>799</v>
      </c>
      <c r="BW5303" s="61" t="s">
        <v>3873</v>
      </c>
    </row>
    <row r="5304" spans="51:75">
      <c r="AY5304" s="89" t="e">
        <f>VLOOKUP(C5304,#REF!, 2,FALSE)</f>
        <v>#REF!</v>
      </c>
      <c r="BM5304" s="61" t="s">
        <v>1844</v>
      </c>
      <c r="BN5304" s="61" t="s">
        <v>664</v>
      </c>
      <c r="BO5304" s="61" t="s">
        <v>2985</v>
      </c>
      <c r="BU5304" s="61" t="s">
        <v>1844</v>
      </c>
      <c r="BV5304" s="61" t="s">
        <v>664</v>
      </c>
      <c r="BW5304" s="61" t="s">
        <v>2985</v>
      </c>
    </row>
    <row r="5305" spans="51:75">
      <c r="AY5305" s="89" t="e">
        <f>VLOOKUP(C5305,#REF!, 2,FALSE)</f>
        <v>#REF!</v>
      </c>
      <c r="BM5305" s="61" t="s">
        <v>10278</v>
      </c>
      <c r="BN5305" s="61" t="s">
        <v>777</v>
      </c>
      <c r="BO5305" s="61" t="s">
        <v>10279</v>
      </c>
      <c r="BU5305" s="61" t="s">
        <v>10278</v>
      </c>
      <c r="BV5305" s="61" t="s">
        <v>777</v>
      </c>
      <c r="BW5305" s="61" t="s">
        <v>10279</v>
      </c>
    </row>
    <row r="5306" spans="51:75">
      <c r="AY5306" s="89" t="e">
        <f>VLOOKUP(C5306,#REF!, 2,FALSE)</f>
        <v>#REF!</v>
      </c>
      <c r="BM5306" s="61" t="s">
        <v>10280</v>
      </c>
      <c r="BN5306" s="61" t="s">
        <v>638</v>
      </c>
      <c r="BO5306" s="61" t="s">
        <v>10281</v>
      </c>
      <c r="BU5306" s="61" t="s">
        <v>10280</v>
      </c>
      <c r="BV5306" s="61" t="s">
        <v>638</v>
      </c>
      <c r="BW5306" s="61" t="s">
        <v>10281</v>
      </c>
    </row>
    <row r="5307" spans="51:75">
      <c r="AY5307" s="89" t="e">
        <f>VLOOKUP(C5307,#REF!, 2,FALSE)</f>
        <v>#REF!</v>
      </c>
      <c r="BM5307" s="61" t="s">
        <v>10282</v>
      </c>
      <c r="BN5307" s="61" t="s">
        <v>696</v>
      </c>
      <c r="BO5307" s="61" t="s">
        <v>10283</v>
      </c>
      <c r="BU5307" s="61" t="s">
        <v>10282</v>
      </c>
      <c r="BV5307" s="61" t="s">
        <v>696</v>
      </c>
      <c r="BW5307" s="61" t="s">
        <v>10283</v>
      </c>
    </row>
    <row r="5308" spans="51:75">
      <c r="AY5308" s="89" t="e">
        <f>VLOOKUP(C5308,#REF!, 2,FALSE)</f>
        <v>#REF!</v>
      </c>
      <c r="BM5308" s="61" t="s">
        <v>329</v>
      </c>
      <c r="BN5308" s="61" t="s">
        <v>668</v>
      </c>
      <c r="BO5308" s="61" t="s">
        <v>10284</v>
      </c>
      <c r="BU5308" s="61" t="s">
        <v>329</v>
      </c>
      <c r="BV5308" s="61" t="s">
        <v>668</v>
      </c>
      <c r="BW5308" s="61" t="s">
        <v>10284</v>
      </c>
    </row>
    <row r="5309" spans="51:75">
      <c r="AY5309" s="89" t="e">
        <f>VLOOKUP(C5309,#REF!, 2,FALSE)</f>
        <v>#REF!</v>
      </c>
      <c r="BM5309" s="61" t="s">
        <v>10285</v>
      </c>
      <c r="BN5309" s="61" t="s">
        <v>2985</v>
      </c>
      <c r="BO5309" s="61" t="s">
        <v>8778</v>
      </c>
      <c r="BU5309" s="61" t="s">
        <v>10285</v>
      </c>
      <c r="BV5309" s="61" t="s">
        <v>2985</v>
      </c>
      <c r="BW5309" s="61" t="s">
        <v>8778</v>
      </c>
    </row>
    <row r="5310" spans="51:75">
      <c r="AY5310" s="89" t="e">
        <f>VLOOKUP(C5310,#REF!, 2,FALSE)</f>
        <v>#REF!</v>
      </c>
      <c r="BM5310" s="61" t="s">
        <v>10286</v>
      </c>
      <c r="BN5310" s="61" t="s">
        <v>663</v>
      </c>
      <c r="BO5310" s="61" t="s">
        <v>4543</v>
      </c>
      <c r="BU5310" s="61" t="s">
        <v>10286</v>
      </c>
      <c r="BV5310" s="61" t="s">
        <v>663</v>
      </c>
      <c r="BW5310" s="61" t="s">
        <v>4543</v>
      </c>
    </row>
    <row r="5311" spans="51:75">
      <c r="AY5311" s="89" t="e">
        <f>VLOOKUP(C5311,#REF!, 2,FALSE)</f>
        <v>#REF!</v>
      </c>
      <c r="BM5311" s="61" t="s">
        <v>10287</v>
      </c>
      <c r="BN5311" s="61" t="s">
        <v>789</v>
      </c>
      <c r="BO5311" s="61" t="s">
        <v>10288</v>
      </c>
      <c r="BU5311" s="61" t="s">
        <v>10287</v>
      </c>
      <c r="BV5311" s="61" t="s">
        <v>789</v>
      </c>
      <c r="BW5311" s="61" t="s">
        <v>10288</v>
      </c>
    </row>
    <row r="5312" spans="51:75">
      <c r="AY5312" s="89" t="e">
        <f>VLOOKUP(C5312,#REF!, 2,FALSE)</f>
        <v>#REF!</v>
      </c>
      <c r="BM5312" s="61" t="s">
        <v>1845</v>
      </c>
      <c r="BN5312" s="61" t="s">
        <v>925</v>
      </c>
      <c r="BO5312" s="61" t="s">
        <v>1964</v>
      </c>
      <c r="BU5312" s="61" t="s">
        <v>1845</v>
      </c>
      <c r="BV5312" s="61" t="s">
        <v>925</v>
      </c>
      <c r="BW5312" s="61" t="s">
        <v>1964</v>
      </c>
    </row>
    <row r="5313" spans="51:75">
      <c r="AY5313" s="89" t="e">
        <f>VLOOKUP(C5313,#REF!, 2,FALSE)</f>
        <v>#REF!</v>
      </c>
      <c r="BM5313" s="61" t="s">
        <v>1846</v>
      </c>
      <c r="BN5313" s="61" t="s">
        <v>925</v>
      </c>
      <c r="BO5313" s="61" t="s">
        <v>1964</v>
      </c>
      <c r="BU5313" s="61" t="s">
        <v>1846</v>
      </c>
      <c r="BV5313" s="61" t="s">
        <v>925</v>
      </c>
      <c r="BW5313" s="61" t="s">
        <v>1964</v>
      </c>
    </row>
    <row r="5314" spans="51:75">
      <c r="AY5314" s="89" t="e">
        <f>VLOOKUP(C5314,#REF!, 2,FALSE)</f>
        <v>#REF!</v>
      </c>
      <c r="BM5314" s="61" t="s">
        <v>1847</v>
      </c>
      <c r="BN5314" s="61" t="s">
        <v>925</v>
      </c>
      <c r="BO5314" s="61" t="s">
        <v>1964</v>
      </c>
      <c r="BU5314" s="61" t="s">
        <v>1847</v>
      </c>
      <c r="BV5314" s="61" t="s">
        <v>925</v>
      </c>
      <c r="BW5314" s="61" t="s">
        <v>1964</v>
      </c>
    </row>
    <row r="5315" spans="51:75">
      <c r="AY5315" s="89" t="e">
        <f>VLOOKUP(C5315,#REF!, 2,FALSE)</f>
        <v>#REF!</v>
      </c>
      <c r="BM5315" s="61" t="s">
        <v>10289</v>
      </c>
      <c r="BN5315" s="61" t="s">
        <v>925</v>
      </c>
      <c r="BO5315" s="61" t="s">
        <v>1964</v>
      </c>
      <c r="BU5315" s="61" t="s">
        <v>10289</v>
      </c>
      <c r="BV5315" s="61" t="s">
        <v>925</v>
      </c>
      <c r="BW5315" s="61" t="s">
        <v>1964</v>
      </c>
    </row>
    <row r="5316" spans="51:75">
      <c r="AY5316" s="89" t="e">
        <f>VLOOKUP(C5316,#REF!, 2,FALSE)</f>
        <v>#REF!</v>
      </c>
      <c r="BM5316" s="61" t="s">
        <v>10290</v>
      </c>
      <c r="BN5316" s="61" t="s">
        <v>2985</v>
      </c>
      <c r="BO5316" s="61" t="s">
        <v>772</v>
      </c>
      <c r="BU5316" s="61" t="s">
        <v>10290</v>
      </c>
      <c r="BV5316" s="61" t="s">
        <v>2985</v>
      </c>
      <c r="BW5316" s="61" t="s">
        <v>772</v>
      </c>
    </row>
    <row r="5317" spans="51:75">
      <c r="AY5317" s="89" t="e">
        <f>VLOOKUP(C5317,#REF!, 2,FALSE)</f>
        <v>#REF!</v>
      </c>
      <c r="BM5317" s="61" t="s">
        <v>10291</v>
      </c>
      <c r="BN5317" s="61" t="s">
        <v>16990</v>
      </c>
      <c r="BO5317" s="61" t="s">
        <v>4643</v>
      </c>
      <c r="BU5317" s="61" t="s">
        <v>10291</v>
      </c>
      <c r="BV5317" s="61" t="s">
        <v>16990</v>
      </c>
      <c r="BW5317" s="61" t="s">
        <v>4643</v>
      </c>
    </row>
    <row r="5318" spans="51:75">
      <c r="AY5318" s="89" t="e">
        <f>VLOOKUP(C5318,#REF!, 2,FALSE)</f>
        <v>#REF!</v>
      </c>
      <c r="BM5318" s="61" t="s">
        <v>10292</v>
      </c>
      <c r="BN5318" s="61" t="s">
        <v>16990</v>
      </c>
      <c r="BO5318" s="61" t="s">
        <v>2985</v>
      </c>
      <c r="BU5318" s="61" t="s">
        <v>10292</v>
      </c>
      <c r="BV5318" s="61" t="s">
        <v>16990</v>
      </c>
      <c r="BW5318" s="61" t="s">
        <v>2985</v>
      </c>
    </row>
    <row r="5319" spans="51:75">
      <c r="AY5319" s="89" t="e">
        <f>VLOOKUP(C5319,#REF!, 2,FALSE)</f>
        <v>#REF!</v>
      </c>
      <c r="BM5319" s="61" t="s">
        <v>10293</v>
      </c>
      <c r="BN5319" s="61" t="s">
        <v>864</v>
      </c>
      <c r="BO5319" s="61" t="s">
        <v>2985</v>
      </c>
      <c r="BU5319" s="61" t="s">
        <v>10293</v>
      </c>
      <c r="BV5319" s="61" t="s">
        <v>864</v>
      </c>
      <c r="BW5319" s="61" t="s">
        <v>2985</v>
      </c>
    </row>
    <row r="5320" spans="51:75">
      <c r="AY5320" s="89" t="e">
        <f>VLOOKUP(C5320,#REF!, 2,FALSE)</f>
        <v>#REF!</v>
      </c>
      <c r="BM5320" s="61" t="s">
        <v>1848</v>
      </c>
      <c r="BN5320" s="61" t="s">
        <v>2985</v>
      </c>
      <c r="BO5320" s="61" t="s">
        <v>2985</v>
      </c>
      <c r="BU5320" s="61" t="s">
        <v>1848</v>
      </c>
      <c r="BV5320" s="61" t="s">
        <v>2985</v>
      </c>
      <c r="BW5320" s="61" t="s">
        <v>2985</v>
      </c>
    </row>
    <row r="5321" spans="51:75">
      <c r="AY5321" s="89" t="e">
        <f>VLOOKUP(C5321,#REF!, 2,FALSE)</f>
        <v>#REF!</v>
      </c>
      <c r="BM5321" s="61" t="s">
        <v>10294</v>
      </c>
      <c r="BN5321" s="61" t="s">
        <v>2985</v>
      </c>
      <c r="BO5321" s="61" t="s">
        <v>2985</v>
      </c>
      <c r="BU5321" s="61" t="s">
        <v>10294</v>
      </c>
      <c r="BV5321" s="61" t="s">
        <v>2985</v>
      </c>
      <c r="BW5321" s="61" t="s">
        <v>2985</v>
      </c>
    </row>
    <row r="5322" spans="51:75">
      <c r="AY5322" s="89" t="e">
        <f>VLOOKUP(C5322,#REF!, 2,FALSE)</f>
        <v>#REF!</v>
      </c>
      <c r="BM5322" s="61" t="s">
        <v>10295</v>
      </c>
      <c r="BN5322" s="61" t="s">
        <v>16990</v>
      </c>
      <c r="BO5322" s="61" t="s">
        <v>10296</v>
      </c>
      <c r="BU5322" s="61" t="s">
        <v>10295</v>
      </c>
      <c r="BV5322" s="61" t="s">
        <v>16990</v>
      </c>
      <c r="BW5322" s="61" t="s">
        <v>10296</v>
      </c>
    </row>
    <row r="5323" spans="51:75">
      <c r="AY5323" s="89" t="e">
        <f>VLOOKUP(C5323,#REF!, 2,FALSE)</f>
        <v>#REF!</v>
      </c>
      <c r="BM5323" s="61" t="s">
        <v>10297</v>
      </c>
      <c r="BN5323" s="61" t="s">
        <v>16990</v>
      </c>
      <c r="BO5323" s="61" t="s">
        <v>10298</v>
      </c>
      <c r="BU5323" s="61" t="s">
        <v>10297</v>
      </c>
      <c r="BV5323" s="61" t="s">
        <v>16990</v>
      </c>
      <c r="BW5323" s="61" t="s">
        <v>10298</v>
      </c>
    </row>
    <row r="5324" spans="51:75">
      <c r="AY5324" s="89" t="e">
        <f>VLOOKUP(C5324,#REF!, 2,FALSE)</f>
        <v>#REF!</v>
      </c>
      <c r="BM5324" s="61" t="s">
        <v>10299</v>
      </c>
      <c r="BN5324" s="61" t="s">
        <v>2985</v>
      </c>
      <c r="BO5324" s="61" t="s">
        <v>2985</v>
      </c>
      <c r="BU5324" s="61" t="s">
        <v>10299</v>
      </c>
      <c r="BV5324" s="61" t="s">
        <v>2985</v>
      </c>
      <c r="BW5324" s="61" t="s">
        <v>2985</v>
      </c>
    </row>
    <row r="5325" spans="51:75">
      <c r="AY5325" s="89" t="e">
        <f>VLOOKUP(C5325,#REF!, 2,FALSE)</f>
        <v>#REF!</v>
      </c>
      <c r="BM5325" s="61" t="s">
        <v>10300</v>
      </c>
      <c r="BN5325" s="61" t="s">
        <v>2985</v>
      </c>
      <c r="BO5325" s="61" t="s">
        <v>2985</v>
      </c>
      <c r="BU5325" s="61" t="s">
        <v>10300</v>
      </c>
      <c r="BV5325" s="61" t="s">
        <v>2985</v>
      </c>
      <c r="BW5325" s="61" t="s">
        <v>2985</v>
      </c>
    </row>
    <row r="5326" spans="51:75">
      <c r="AY5326" s="89" t="e">
        <f>VLOOKUP(C5326,#REF!, 2,FALSE)</f>
        <v>#REF!</v>
      </c>
      <c r="BM5326" s="61" t="s">
        <v>10301</v>
      </c>
      <c r="BN5326" s="61" t="s">
        <v>16990</v>
      </c>
      <c r="BO5326" s="61" t="s">
        <v>2985</v>
      </c>
      <c r="BU5326" s="61" t="s">
        <v>10301</v>
      </c>
      <c r="BV5326" s="61" t="s">
        <v>16990</v>
      </c>
      <c r="BW5326" s="61" t="s">
        <v>2985</v>
      </c>
    </row>
    <row r="5327" spans="51:75">
      <c r="AY5327" s="89" t="e">
        <f>VLOOKUP(C5327,#REF!, 2,FALSE)</f>
        <v>#REF!</v>
      </c>
      <c r="BM5327" s="61" t="s">
        <v>10302</v>
      </c>
      <c r="BN5327" s="61" t="s">
        <v>16990</v>
      </c>
      <c r="BO5327" s="61" t="s">
        <v>2985</v>
      </c>
      <c r="BU5327" s="61" t="s">
        <v>10302</v>
      </c>
      <c r="BV5327" s="61" t="s">
        <v>16990</v>
      </c>
      <c r="BW5327" s="61" t="s">
        <v>2985</v>
      </c>
    </row>
    <row r="5328" spans="51:75">
      <c r="AY5328" s="89" t="e">
        <f>VLOOKUP(C5328,#REF!, 2,FALSE)</f>
        <v>#REF!</v>
      </c>
      <c r="BM5328" s="61" t="s">
        <v>10303</v>
      </c>
      <c r="BN5328" s="61" t="s">
        <v>2985</v>
      </c>
      <c r="BO5328" s="61" t="s">
        <v>10304</v>
      </c>
      <c r="BU5328" s="61" t="s">
        <v>10303</v>
      </c>
      <c r="BV5328" s="61" t="s">
        <v>2985</v>
      </c>
      <c r="BW5328" s="61" t="s">
        <v>10304</v>
      </c>
    </row>
    <row r="5329" spans="51:75">
      <c r="AY5329" s="89" t="e">
        <f>VLOOKUP(C5329,#REF!, 2,FALSE)</f>
        <v>#REF!</v>
      </c>
      <c r="BM5329" s="61" t="s">
        <v>10305</v>
      </c>
      <c r="BN5329" s="61" t="s">
        <v>2985</v>
      </c>
      <c r="BO5329" s="61" t="s">
        <v>2985</v>
      </c>
      <c r="BU5329" s="61" t="s">
        <v>10305</v>
      </c>
      <c r="BV5329" s="61" t="s">
        <v>2985</v>
      </c>
      <c r="BW5329" s="61" t="s">
        <v>2985</v>
      </c>
    </row>
    <row r="5330" spans="51:75">
      <c r="AY5330" s="89" t="e">
        <f>VLOOKUP(C5330,#REF!, 2,FALSE)</f>
        <v>#REF!</v>
      </c>
      <c r="BM5330" s="61" t="s">
        <v>10307</v>
      </c>
      <c r="BN5330" s="61" t="s">
        <v>2985</v>
      </c>
      <c r="BO5330" s="61" t="s">
        <v>10308</v>
      </c>
      <c r="BU5330" s="61" t="s">
        <v>10307</v>
      </c>
      <c r="BV5330" s="61" t="s">
        <v>2985</v>
      </c>
      <c r="BW5330" s="61" t="s">
        <v>10308</v>
      </c>
    </row>
    <row r="5331" spans="51:75">
      <c r="AY5331" s="89" t="e">
        <f>VLOOKUP(C5331,#REF!, 2,FALSE)</f>
        <v>#REF!</v>
      </c>
      <c r="BM5331" s="61" t="s">
        <v>1849</v>
      </c>
      <c r="BN5331" s="61" t="s">
        <v>615</v>
      </c>
      <c r="BO5331" s="61" t="s">
        <v>7882</v>
      </c>
      <c r="BU5331" s="61" t="s">
        <v>1849</v>
      </c>
      <c r="BV5331" s="61" t="s">
        <v>615</v>
      </c>
      <c r="BW5331" s="61" t="s">
        <v>7882</v>
      </c>
    </row>
    <row r="5332" spans="51:75">
      <c r="AY5332" s="89" t="e">
        <f>VLOOKUP(C5332,#REF!, 2,FALSE)</f>
        <v>#REF!</v>
      </c>
      <c r="BM5332" s="61" t="s">
        <v>1850</v>
      </c>
      <c r="BN5332" s="61" t="s">
        <v>2985</v>
      </c>
      <c r="BO5332" s="61" t="s">
        <v>8371</v>
      </c>
      <c r="BU5332" s="61" t="s">
        <v>1850</v>
      </c>
      <c r="BV5332" s="61" t="s">
        <v>2985</v>
      </c>
      <c r="BW5332" s="61" t="s">
        <v>8371</v>
      </c>
    </row>
    <row r="5333" spans="51:75">
      <c r="AY5333" s="89" t="e">
        <f>VLOOKUP(C5333,#REF!, 2,FALSE)</f>
        <v>#REF!</v>
      </c>
      <c r="BM5333" s="61" t="s">
        <v>1851</v>
      </c>
      <c r="BN5333" s="61" t="s">
        <v>16990</v>
      </c>
      <c r="BO5333" s="61" t="s">
        <v>8264</v>
      </c>
      <c r="BU5333" s="61" t="s">
        <v>1851</v>
      </c>
      <c r="BV5333" s="61" t="s">
        <v>16990</v>
      </c>
      <c r="BW5333" s="61" t="s">
        <v>8264</v>
      </c>
    </row>
    <row r="5334" spans="51:75">
      <c r="AY5334" s="89" t="e">
        <f>VLOOKUP(C5334,#REF!, 2,FALSE)</f>
        <v>#REF!</v>
      </c>
      <c r="BM5334" s="61" t="s">
        <v>10310</v>
      </c>
      <c r="BN5334" s="61" t="s">
        <v>3204</v>
      </c>
      <c r="BO5334" s="61" t="s">
        <v>772</v>
      </c>
      <c r="BU5334" s="61" t="s">
        <v>10310</v>
      </c>
      <c r="BV5334" s="61" t="s">
        <v>3204</v>
      </c>
      <c r="BW5334" s="61" t="s">
        <v>772</v>
      </c>
    </row>
    <row r="5335" spans="51:75">
      <c r="AY5335" s="89" t="e">
        <f>VLOOKUP(C5335,#REF!, 2,FALSE)</f>
        <v>#REF!</v>
      </c>
      <c r="BM5335" s="61" t="s">
        <v>10311</v>
      </c>
      <c r="BN5335" s="61" t="s">
        <v>2985</v>
      </c>
      <c r="BO5335" s="61" t="s">
        <v>772</v>
      </c>
      <c r="BU5335" s="61" t="s">
        <v>10311</v>
      </c>
      <c r="BV5335" s="61" t="s">
        <v>2985</v>
      </c>
      <c r="BW5335" s="61" t="s">
        <v>772</v>
      </c>
    </row>
    <row r="5336" spans="51:75">
      <c r="AY5336" s="89" t="e">
        <f>VLOOKUP(C5336,#REF!, 2,FALSE)</f>
        <v>#REF!</v>
      </c>
      <c r="BM5336" s="61" t="s">
        <v>10312</v>
      </c>
      <c r="BN5336" s="61" t="s">
        <v>698</v>
      </c>
      <c r="BO5336" s="61" t="s">
        <v>1840</v>
      </c>
      <c r="BU5336" s="61" t="s">
        <v>10312</v>
      </c>
      <c r="BV5336" s="61" t="s">
        <v>698</v>
      </c>
      <c r="BW5336" s="61" t="s">
        <v>1840</v>
      </c>
    </row>
    <row r="5337" spans="51:75">
      <c r="AY5337" s="89" t="e">
        <f>VLOOKUP(C5337,#REF!, 2,FALSE)</f>
        <v>#REF!</v>
      </c>
      <c r="BM5337" s="61" t="s">
        <v>10314</v>
      </c>
      <c r="BN5337" s="61" t="s">
        <v>663</v>
      </c>
      <c r="BO5337" s="61" t="s">
        <v>1382</v>
      </c>
      <c r="BU5337" s="61" t="s">
        <v>10314</v>
      </c>
      <c r="BV5337" s="61" t="s">
        <v>663</v>
      </c>
      <c r="BW5337" s="61" t="s">
        <v>1382</v>
      </c>
    </row>
    <row r="5338" spans="51:75">
      <c r="AY5338" s="89" t="e">
        <f>VLOOKUP(C5338,#REF!, 2,FALSE)</f>
        <v>#REF!</v>
      </c>
      <c r="BM5338" s="61" t="s">
        <v>10315</v>
      </c>
      <c r="BN5338" s="61" t="s">
        <v>665</v>
      </c>
      <c r="BO5338" s="61" t="s">
        <v>1732</v>
      </c>
      <c r="BU5338" s="61" t="s">
        <v>10315</v>
      </c>
      <c r="BV5338" s="61" t="s">
        <v>665</v>
      </c>
      <c r="BW5338" s="61" t="s">
        <v>1732</v>
      </c>
    </row>
    <row r="5339" spans="51:75">
      <c r="AY5339" s="89" t="e">
        <f>VLOOKUP(C5339,#REF!, 2,FALSE)</f>
        <v>#REF!</v>
      </c>
      <c r="BM5339" s="61" t="s">
        <v>10316</v>
      </c>
      <c r="BN5339" s="61" t="s">
        <v>663</v>
      </c>
      <c r="BO5339" s="61" t="s">
        <v>10317</v>
      </c>
      <c r="BU5339" s="61" t="s">
        <v>10316</v>
      </c>
      <c r="BV5339" s="61" t="s">
        <v>663</v>
      </c>
      <c r="BW5339" s="61" t="s">
        <v>10317</v>
      </c>
    </row>
    <row r="5340" spans="51:75">
      <c r="AY5340" s="89" t="e">
        <f>VLOOKUP(C5340,#REF!, 2,FALSE)</f>
        <v>#REF!</v>
      </c>
      <c r="BM5340" s="61" t="s">
        <v>10319</v>
      </c>
      <c r="BN5340" s="61" t="s">
        <v>2985</v>
      </c>
      <c r="BO5340" s="61" t="s">
        <v>2985</v>
      </c>
      <c r="BU5340" s="61" t="s">
        <v>10319</v>
      </c>
      <c r="BV5340" s="61" t="s">
        <v>2985</v>
      </c>
      <c r="BW5340" s="61" t="s">
        <v>2985</v>
      </c>
    </row>
    <row r="5341" spans="51:75">
      <c r="AY5341" s="89" t="e">
        <f>VLOOKUP(C5341,#REF!, 2,FALSE)</f>
        <v>#REF!</v>
      </c>
      <c r="BM5341" s="61" t="s">
        <v>10321</v>
      </c>
      <c r="BN5341" s="61" t="s">
        <v>851</v>
      </c>
      <c r="BO5341" s="61" t="s">
        <v>2985</v>
      </c>
      <c r="BU5341" s="61" t="s">
        <v>10321</v>
      </c>
      <c r="BV5341" s="61" t="s">
        <v>851</v>
      </c>
      <c r="BW5341" s="61" t="s">
        <v>2985</v>
      </c>
    </row>
    <row r="5342" spans="51:75">
      <c r="AY5342" s="89" t="e">
        <f>VLOOKUP(C5342,#REF!, 2,FALSE)</f>
        <v>#REF!</v>
      </c>
      <c r="BM5342" s="61" t="s">
        <v>10322</v>
      </c>
      <c r="BN5342" s="61" t="s">
        <v>16990</v>
      </c>
      <c r="BO5342" s="61" t="s">
        <v>772</v>
      </c>
      <c r="BU5342" s="61" t="s">
        <v>10322</v>
      </c>
      <c r="BV5342" s="61" t="s">
        <v>16990</v>
      </c>
      <c r="BW5342" s="61" t="s">
        <v>772</v>
      </c>
    </row>
    <row r="5343" spans="51:75">
      <c r="AY5343" s="89" t="e">
        <f>VLOOKUP(C5343,#REF!, 2,FALSE)</f>
        <v>#REF!</v>
      </c>
      <c r="BM5343" s="61" t="s">
        <v>10323</v>
      </c>
      <c r="BN5343" s="61" t="s">
        <v>2985</v>
      </c>
      <c r="BO5343" s="61" t="s">
        <v>2985</v>
      </c>
      <c r="BU5343" s="61" t="s">
        <v>10323</v>
      </c>
      <c r="BV5343" s="61" t="s">
        <v>2985</v>
      </c>
      <c r="BW5343" s="61" t="s">
        <v>2985</v>
      </c>
    </row>
    <row r="5344" spans="51:75">
      <c r="AY5344" s="89" t="e">
        <f>VLOOKUP(C5344,#REF!, 2,FALSE)</f>
        <v>#REF!</v>
      </c>
      <c r="BM5344" s="61" t="s">
        <v>10324</v>
      </c>
      <c r="BN5344" s="61" t="s">
        <v>616</v>
      </c>
      <c r="BO5344" s="61" t="s">
        <v>2985</v>
      </c>
      <c r="BU5344" s="61" t="s">
        <v>10324</v>
      </c>
      <c r="BV5344" s="61" t="s">
        <v>616</v>
      </c>
      <c r="BW5344" s="61" t="s">
        <v>2985</v>
      </c>
    </row>
    <row r="5345" spans="51:75">
      <c r="AY5345" s="89" t="e">
        <f>VLOOKUP(C5345,#REF!, 2,FALSE)</f>
        <v>#REF!</v>
      </c>
      <c r="BM5345" s="61" t="s">
        <v>10325</v>
      </c>
      <c r="BN5345" s="61" t="s">
        <v>669</v>
      </c>
      <c r="BO5345" s="61" t="s">
        <v>2985</v>
      </c>
      <c r="BU5345" s="61" t="s">
        <v>10325</v>
      </c>
      <c r="BV5345" s="61" t="s">
        <v>669</v>
      </c>
      <c r="BW5345" s="61" t="s">
        <v>2985</v>
      </c>
    </row>
    <row r="5346" spans="51:75">
      <c r="AY5346" s="89" t="e">
        <f>VLOOKUP(C5346,#REF!, 2,FALSE)</f>
        <v>#REF!</v>
      </c>
      <c r="BM5346" s="61" t="s">
        <v>10326</v>
      </c>
      <c r="BN5346" s="61" t="s">
        <v>639</v>
      </c>
      <c r="BO5346" s="61" t="s">
        <v>2402</v>
      </c>
      <c r="BU5346" s="61" t="s">
        <v>10326</v>
      </c>
      <c r="BV5346" s="61" t="s">
        <v>639</v>
      </c>
      <c r="BW5346" s="61" t="s">
        <v>2402</v>
      </c>
    </row>
    <row r="5347" spans="51:75">
      <c r="AY5347" s="89" t="e">
        <f>VLOOKUP(C5347,#REF!, 2,FALSE)</f>
        <v>#REF!</v>
      </c>
      <c r="BM5347" s="61" t="s">
        <v>1852</v>
      </c>
      <c r="BN5347" s="61" t="s">
        <v>660</v>
      </c>
      <c r="BO5347" s="61" t="s">
        <v>2985</v>
      </c>
      <c r="BU5347" s="61" t="s">
        <v>1852</v>
      </c>
      <c r="BV5347" s="61" t="s">
        <v>660</v>
      </c>
      <c r="BW5347" s="61" t="s">
        <v>2985</v>
      </c>
    </row>
    <row r="5348" spans="51:75">
      <c r="AY5348" s="89" t="e">
        <f>VLOOKUP(C5348,#REF!, 2,FALSE)</f>
        <v>#REF!</v>
      </c>
      <c r="BM5348" s="61" t="s">
        <v>10327</v>
      </c>
      <c r="BN5348" s="61" t="s">
        <v>696</v>
      </c>
      <c r="BO5348" s="61" t="s">
        <v>3389</v>
      </c>
      <c r="BU5348" s="61" t="s">
        <v>10327</v>
      </c>
      <c r="BV5348" s="61" t="s">
        <v>696</v>
      </c>
      <c r="BW5348" s="61" t="s">
        <v>3389</v>
      </c>
    </row>
    <row r="5349" spans="51:75">
      <c r="AY5349" s="89" t="e">
        <f>VLOOKUP(C5349,#REF!, 2,FALSE)</f>
        <v>#REF!</v>
      </c>
      <c r="BM5349" s="61" t="s">
        <v>10329</v>
      </c>
      <c r="BN5349" s="61" t="s">
        <v>1344</v>
      </c>
      <c r="BO5349" s="61" t="s">
        <v>3754</v>
      </c>
      <c r="BU5349" s="61" t="s">
        <v>10329</v>
      </c>
      <c r="BV5349" s="61" t="s">
        <v>1344</v>
      </c>
      <c r="BW5349" s="61" t="s">
        <v>3754</v>
      </c>
    </row>
    <row r="5350" spans="51:75">
      <c r="AY5350" s="89" t="e">
        <f>VLOOKUP(C5350,#REF!, 2,FALSE)</f>
        <v>#REF!</v>
      </c>
      <c r="BM5350" s="61" t="s">
        <v>10330</v>
      </c>
      <c r="BN5350" s="61" t="s">
        <v>812</v>
      </c>
      <c r="BO5350" s="61" t="s">
        <v>2140</v>
      </c>
      <c r="BU5350" s="61" t="s">
        <v>10330</v>
      </c>
      <c r="BV5350" s="61" t="s">
        <v>812</v>
      </c>
      <c r="BW5350" s="61" t="s">
        <v>2140</v>
      </c>
    </row>
    <row r="5351" spans="51:75">
      <c r="AY5351" s="89" t="e">
        <f>VLOOKUP(C5351,#REF!, 2,FALSE)</f>
        <v>#REF!</v>
      </c>
      <c r="BM5351" s="61" t="s">
        <v>10331</v>
      </c>
      <c r="BN5351" s="61" t="s">
        <v>2981</v>
      </c>
      <c r="BO5351" s="61" t="s">
        <v>10332</v>
      </c>
      <c r="BU5351" s="61" t="s">
        <v>10331</v>
      </c>
      <c r="BV5351" s="61" t="s">
        <v>2981</v>
      </c>
      <c r="BW5351" s="61" t="s">
        <v>10332</v>
      </c>
    </row>
    <row r="5352" spans="51:75">
      <c r="AY5352" s="89" t="e">
        <f>VLOOKUP(C5352,#REF!, 2,FALSE)</f>
        <v>#REF!</v>
      </c>
      <c r="BM5352" s="61" t="s">
        <v>10333</v>
      </c>
      <c r="BN5352" s="61" t="s">
        <v>639</v>
      </c>
      <c r="BO5352" s="61" t="s">
        <v>945</v>
      </c>
      <c r="BU5352" s="61" t="s">
        <v>10333</v>
      </c>
      <c r="BV5352" s="61" t="s">
        <v>639</v>
      </c>
      <c r="BW5352" s="61" t="s">
        <v>945</v>
      </c>
    </row>
    <row r="5353" spans="51:75">
      <c r="AY5353" s="89" t="e">
        <f>VLOOKUP(C5353,#REF!, 2,FALSE)</f>
        <v>#REF!</v>
      </c>
      <c r="BM5353" s="61" t="s">
        <v>10334</v>
      </c>
      <c r="BN5353" s="61" t="s">
        <v>659</v>
      </c>
      <c r="BO5353" s="61" t="s">
        <v>927</v>
      </c>
      <c r="BU5353" s="61" t="s">
        <v>10334</v>
      </c>
      <c r="BV5353" s="61" t="s">
        <v>659</v>
      </c>
      <c r="BW5353" s="61" t="s">
        <v>927</v>
      </c>
    </row>
    <row r="5354" spans="51:75">
      <c r="AY5354" s="89" t="e">
        <f>VLOOKUP(C5354,#REF!, 2,FALSE)</f>
        <v>#REF!</v>
      </c>
      <c r="BM5354" s="61" t="s">
        <v>10335</v>
      </c>
      <c r="BN5354" s="61" t="s">
        <v>785</v>
      </c>
      <c r="BO5354" s="61" t="s">
        <v>10336</v>
      </c>
      <c r="BU5354" s="61" t="s">
        <v>10335</v>
      </c>
      <c r="BV5354" s="61" t="s">
        <v>785</v>
      </c>
      <c r="BW5354" s="61" t="s">
        <v>10336</v>
      </c>
    </row>
    <row r="5355" spans="51:75">
      <c r="AY5355" s="89" t="e">
        <f>VLOOKUP(C5355,#REF!, 2,FALSE)</f>
        <v>#REF!</v>
      </c>
      <c r="BM5355" s="61" t="s">
        <v>10337</v>
      </c>
      <c r="BN5355" s="61" t="s">
        <v>777</v>
      </c>
      <c r="BO5355" s="61" t="s">
        <v>6974</v>
      </c>
      <c r="BU5355" s="61" t="s">
        <v>10337</v>
      </c>
      <c r="BV5355" s="61" t="s">
        <v>777</v>
      </c>
      <c r="BW5355" s="61" t="s">
        <v>6974</v>
      </c>
    </row>
    <row r="5356" spans="51:75">
      <c r="AY5356" s="89" t="e">
        <f>VLOOKUP(C5356,#REF!, 2,FALSE)</f>
        <v>#REF!</v>
      </c>
      <c r="BM5356" s="61" t="s">
        <v>10338</v>
      </c>
      <c r="BN5356" s="61" t="s">
        <v>773</v>
      </c>
      <c r="BO5356" s="61" t="s">
        <v>1285</v>
      </c>
      <c r="BU5356" s="61" t="s">
        <v>10338</v>
      </c>
      <c r="BV5356" s="61" t="s">
        <v>773</v>
      </c>
      <c r="BW5356" s="61" t="s">
        <v>1285</v>
      </c>
    </row>
    <row r="5357" spans="51:75">
      <c r="AY5357" s="89" t="e">
        <f>VLOOKUP(C5357,#REF!, 2,FALSE)</f>
        <v>#REF!</v>
      </c>
      <c r="BM5357" s="61" t="s">
        <v>1853</v>
      </c>
      <c r="BN5357" s="61" t="s">
        <v>3047</v>
      </c>
      <c r="BO5357" s="61" t="s">
        <v>10339</v>
      </c>
      <c r="BU5357" s="61" t="s">
        <v>1853</v>
      </c>
      <c r="BV5357" s="61" t="s">
        <v>3047</v>
      </c>
      <c r="BW5357" s="61" t="s">
        <v>10339</v>
      </c>
    </row>
    <row r="5358" spans="51:75">
      <c r="AY5358" s="89" t="e">
        <f>VLOOKUP(C5358,#REF!, 2,FALSE)</f>
        <v>#REF!</v>
      </c>
      <c r="BM5358" s="61" t="s">
        <v>10341</v>
      </c>
      <c r="BN5358" s="61" t="s">
        <v>660</v>
      </c>
      <c r="BO5358" s="61" t="s">
        <v>2943</v>
      </c>
      <c r="BU5358" s="61" t="s">
        <v>10341</v>
      </c>
      <c r="BV5358" s="61" t="s">
        <v>660</v>
      </c>
      <c r="BW5358" s="61" t="s">
        <v>2943</v>
      </c>
    </row>
    <row r="5359" spans="51:75">
      <c r="AY5359" s="89" t="e">
        <f>VLOOKUP(C5359,#REF!, 2,FALSE)</f>
        <v>#REF!</v>
      </c>
      <c r="BM5359" s="61" t="s">
        <v>10342</v>
      </c>
      <c r="BN5359" s="61" t="s">
        <v>717</v>
      </c>
      <c r="BO5359" s="61" t="s">
        <v>2985</v>
      </c>
      <c r="BU5359" s="61" t="s">
        <v>10342</v>
      </c>
      <c r="BV5359" s="61" t="s">
        <v>717</v>
      </c>
      <c r="BW5359" s="61" t="s">
        <v>2985</v>
      </c>
    </row>
    <row r="5360" spans="51:75">
      <c r="AY5360" s="89" t="e">
        <f>VLOOKUP(C5360,#REF!, 2,FALSE)</f>
        <v>#REF!</v>
      </c>
      <c r="BM5360" s="61" t="s">
        <v>10343</v>
      </c>
      <c r="BN5360" s="61" t="s">
        <v>619</v>
      </c>
      <c r="BO5360" s="61" t="s">
        <v>1264</v>
      </c>
      <c r="BU5360" s="61" t="s">
        <v>10343</v>
      </c>
      <c r="BV5360" s="61" t="s">
        <v>619</v>
      </c>
      <c r="BW5360" s="61" t="s">
        <v>1264</v>
      </c>
    </row>
    <row r="5361" spans="51:75">
      <c r="AY5361" s="89" t="e">
        <f>VLOOKUP(C5361,#REF!, 2,FALSE)</f>
        <v>#REF!</v>
      </c>
      <c r="BM5361" s="61" t="s">
        <v>10344</v>
      </c>
      <c r="BN5361" s="61" t="s">
        <v>789</v>
      </c>
      <c r="BO5361" s="61" t="s">
        <v>913</v>
      </c>
      <c r="BU5361" s="61" t="s">
        <v>10344</v>
      </c>
      <c r="BV5361" s="61" t="s">
        <v>789</v>
      </c>
      <c r="BW5361" s="61" t="s">
        <v>913</v>
      </c>
    </row>
    <row r="5362" spans="51:75">
      <c r="AY5362" s="89" t="e">
        <f>VLOOKUP(C5362,#REF!, 2,FALSE)</f>
        <v>#REF!</v>
      </c>
      <c r="BM5362" s="61" t="s">
        <v>10345</v>
      </c>
      <c r="BN5362" s="61" t="s">
        <v>705</v>
      </c>
      <c r="BO5362" s="61" t="s">
        <v>2985</v>
      </c>
      <c r="BU5362" s="61" t="s">
        <v>10345</v>
      </c>
      <c r="BV5362" s="61" t="s">
        <v>705</v>
      </c>
      <c r="BW5362" s="61" t="s">
        <v>2985</v>
      </c>
    </row>
    <row r="5363" spans="51:75">
      <c r="AY5363" s="89" t="e">
        <f>VLOOKUP(C5363,#REF!, 2,FALSE)</f>
        <v>#REF!</v>
      </c>
      <c r="BM5363" s="61" t="s">
        <v>10346</v>
      </c>
      <c r="BN5363" s="61" t="s">
        <v>738</v>
      </c>
      <c r="BO5363" s="61" t="s">
        <v>4079</v>
      </c>
      <c r="BU5363" s="61" t="s">
        <v>10346</v>
      </c>
      <c r="BV5363" s="61" t="s">
        <v>738</v>
      </c>
      <c r="BW5363" s="61" t="s">
        <v>4079</v>
      </c>
    </row>
    <row r="5364" spans="51:75">
      <c r="AY5364" s="89" t="e">
        <f>VLOOKUP(C5364,#REF!, 2,FALSE)</f>
        <v>#REF!</v>
      </c>
      <c r="BM5364" s="61" t="s">
        <v>10347</v>
      </c>
      <c r="BN5364" s="61" t="s">
        <v>618</v>
      </c>
      <c r="BO5364" s="61" t="s">
        <v>2997</v>
      </c>
      <c r="BU5364" s="61" t="s">
        <v>10347</v>
      </c>
      <c r="BV5364" s="61" t="s">
        <v>618</v>
      </c>
      <c r="BW5364" s="61" t="s">
        <v>2997</v>
      </c>
    </row>
    <row r="5365" spans="51:75">
      <c r="AY5365" s="89" t="e">
        <f>VLOOKUP(C5365,#REF!, 2,FALSE)</f>
        <v>#REF!</v>
      </c>
      <c r="BM5365" s="61" t="s">
        <v>10348</v>
      </c>
      <c r="BN5365" s="61" t="s">
        <v>812</v>
      </c>
      <c r="BO5365" s="61" t="s">
        <v>3266</v>
      </c>
      <c r="BU5365" s="61" t="s">
        <v>10348</v>
      </c>
      <c r="BV5365" s="61" t="s">
        <v>812</v>
      </c>
      <c r="BW5365" s="61" t="s">
        <v>3266</v>
      </c>
    </row>
    <row r="5366" spans="51:75">
      <c r="AY5366" s="89" t="e">
        <f>VLOOKUP(C5366,#REF!, 2,FALSE)</f>
        <v>#REF!</v>
      </c>
      <c r="BM5366" s="61" t="s">
        <v>1854</v>
      </c>
      <c r="BN5366" s="61" t="s">
        <v>638</v>
      </c>
      <c r="BO5366" s="61" t="s">
        <v>2397</v>
      </c>
      <c r="BU5366" s="61" t="s">
        <v>1854</v>
      </c>
      <c r="BV5366" s="61" t="s">
        <v>638</v>
      </c>
      <c r="BW5366" s="61" t="s">
        <v>2397</v>
      </c>
    </row>
    <row r="5367" spans="51:75">
      <c r="AY5367" s="89" t="e">
        <f>VLOOKUP(C5367,#REF!, 2,FALSE)</f>
        <v>#REF!</v>
      </c>
      <c r="BM5367" s="61" t="s">
        <v>1855</v>
      </c>
      <c r="BN5367" s="61" t="s">
        <v>641</v>
      </c>
      <c r="BO5367" s="61" t="s">
        <v>1276</v>
      </c>
      <c r="BU5367" s="61" t="s">
        <v>1855</v>
      </c>
      <c r="BV5367" s="61" t="s">
        <v>641</v>
      </c>
      <c r="BW5367" s="61" t="s">
        <v>1276</v>
      </c>
    </row>
    <row r="5368" spans="51:75">
      <c r="AY5368" s="89" t="e">
        <f>VLOOKUP(C5368,#REF!, 2,FALSE)</f>
        <v>#REF!</v>
      </c>
      <c r="BM5368" s="61" t="s">
        <v>10349</v>
      </c>
      <c r="BN5368" s="61" t="s">
        <v>3047</v>
      </c>
      <c r="BO5368" s="61" t="s">
        <v>10350</v>
      </c>
      <c r="BU5368" s="61" t="s">
        <v>10349</v>
      </c>
      <c r="BV5368" s="61" t="s">
        <v>3047</v>
      </c>
      <c r="BW5368" s="61" t="s">
        <v>10350</v>
      </c>
    </row>
    <row r="5369" spans="51:75">
      <c r="AY5369" s="89" t="e">
        <f>VLOOKUP(C5369,#REF!, 2,FALSE)</f>
        <v>#REF!</v>
      </c>
      <c r="BM5369" s="61" t="s">
        <v>10351</v>
      </c>
      <c r="BN5369" s="61" t="s">
        <v>1344</v>
      </c>
      <c r="BO5369" s="61" t="s">
        <v>10352</v>
      </c>
      <c r="BU5369" s="61" t="s">
        <v>10351</v>
      </c>
      <c r="BV5369" s="61" t="s">
        <v>1344</v>
      </c>
      <c r="BW5369" s="61" t="s">
        <v>10352</v>
      </c>
    </row>
    <row r="5370" spans="51:75">
      <c r="AY5370" s="89" t="e">
        <f>VLOOKUP(C5370,#REF!, 2,FALSE)</f>
        <v>#REF!</v>
      </c>
      <c r="BM5370" s="61" t="s">
        <v>10353</v>
      </c>
      <c r="BN5370" s="61" t="s">
        <v>789</v>
      </c>
      <c r="BO5370" s="61" t="s">
        <v>2985</v>
      </c>
      <c r="BU5370" s="61" t="s">
        <v>10353</v>
      </c>
      <c r="BV5370" s="61" t="s">
        <v>789</v>
      </c>
      <c r="BW5370" s="61" t="s">
        <v>2985</v>
      </c>
    </row>
    <row r="5371" spans="51:75">
      <c r="AY5371" s="89" t="e">
        <f>VLOOKUP(C5371,#REF!, 2,FALSE)</f>
        <v>#REF!</v>
      </c>
      <c r="BM5371" s="61" t="s">
        <v>1862</v>
      </c>
      <c r="BN5371" s="61" t="s">
        <v>641</v>
      </c>
      <c r="BO5371" s="61" t="s">
        <v>3902</v>
      </c>
      <c r="BU5371" s="61" t="s">
        <v>1862</v>
      </c>
      <c r="BV5371" s="61" t="s">
        <v>641</v>
      </c>
      <c r="BW5371" s="61" t="s">
        <v>3902</v>
      </c>
    </row>
    <row r="5372" spans="51:75">
      <c r="AY5372" s="89" t="e">
        <f>VLOOKUP(C5372,#REF!, 2,FALSE)</f>
        <v>#REF!</v>
      </c>
      <c r="BM5372" s="61" t="s">
        <v>10354</v>
      </c>
      <c r="BN5372" s="61" t="s">
        <v>1344</v>
      </c>
      <c r="BO5372" s="61" t="s">
        <v>1140</v>
      </c>
      <c r="BU5372" s="61" t="s">
        <v>10354</v>
      </c>
      <c r="BV5372" s="61" t="s">
        <v>1344</v>
      </c>
      <c r="BW5372" s="61" t="s">
        <v>1140</v>
      </c>
    </row>
    <row r="5373" spans="51:75">
      <c r="AY5373" s="89" t="e">
        <f>VLOOKUP(C5373,#REF!, 2,FALSE)</f>
        <v>#REF!</v>
      </c>
      <c r="BM5373" s="61" t="s">
        <v>10355</v>
      </c>
      <c r="BN5373" s="61" t="s">
        <v>639</v>
      </c>
      <c r="BO5373" s="61" t="s">
        <v>699</v>
      </c>
      <c r="BU5373" s="61" t="s">
        <v>10355</v>
      </c>
      <c r="BV5373" s="61" t="s">
        <v>639</v>
      </c>
      <c r="BW5373" s="61" t="s">
        <v>699</v>
      </c>
    </row>
    <row r="5374" spans="51:75">
      <c r="AY5374" s="89" t="e">
        <f>VLOOKUP(C5374,#REF!, 2,FALSE)</f>
        <v>#REF!</v>
      </c>
      <c r="BM5374" s="61" t="s">
        <v>10356</v>
      </c>
      <c r="BN5374" s="61" t="s">
        <v>805</v>
      </c>
      <c r="BO5374" s="61" t="s">
        <v>8947</v>
      </c>
      <c r="BU5374" s="61" t="s">
        <v>10356</v>
      </c>
      <c r="BV5374" s="61" t="s">
        <v>805</v>
      </c>
      <c r="BW5374" s="61" t="s">
        <v>8947</v>
      </c>
    </row>
    <row r="5375" spans="51:75">
      <c r="AY5375" s="89" t="e">
        <f>VLOOKUP(C5375,#REF!, 2,FALSE)</f>
        <v>#REF!</v>
      </c>
      <c r="BM5375" s="61" t="s">
        <v>10357</v>
      </c>
      <c r="BN5375" s="61" t="s">
        <v>630</v>
      </c>
      <c r="BO5375" s="61" t="s">
        <v>10358</v>
      </c>
      <c r="BU5375" s="61" t="s">
        <v>10357</v>
      </c>
      <c r="BV5375" s="61" t="s">
        <v>630</v>
      </c>
      <c r="BW5375" s="61" t="s">
        <v>10358</v>
      </c>
    </row>
    <row r="5376" spans="51:75">
      <c r="AY5376" s="89" t="e">
        <f>VLOOKUP(C5376,#REF!, 2,FALSE)</f>
        <v>#REF!</v>
      </c>
      <c r="BM5376" s="61" t="s">
        <v>10359</v>
      </c>
      <c r="BN5376" s="61" t="s">
        <v>669</v>
      </c>
      <c r="BO5376" s="61" t="s">
        <v>662</v>
      </c>
      <c r="BU5376" s="61" t="s">
        <v>10359</v>
      </c>
      <c r="BV5376" s="61" t="s">
        <v>669</v>
      </c>
      <c r="BW5376" s="61" t="s">
        <v>662</v>
      </c>
    </row>
    <row r="5377" spans="51:75">
      <c r="AY5377" s="89" t="e">
        <f>VLOOKUP(C5377,#REF!, 2,FALSE)</f>
        <v>#REF!</v>
      </c>
      <c r="BM5377" s="61" t="s">
        <v>10360</v>
      </c>
      <c r="BN5377" s="61" t="s">
        <v>930</v>
      </c>
      <c r="BO5377" s="61" t="s">
        <v>794</v>
      </c>
      <c r="BU5377" s="61" t="s">
        <v>10360</v>
      </c>
      <c r="BV5377" s="61" t="s">
        <v>930</v>
      </c>
      <c r="BW5377" s="61" t="s">
        <v>794</v>
      </c>
    </row>
    <row r="5378" spans="51:75">
      <c r="AY5378" s="89" t="e">
        <f>VLOOKUP(C5378,#REF!, 2,FALSE)</f>
        <v>#REF!</v>
      </c>
      <c r="BM5378" s="61" t="s">
        <v>10361</v>
      </c>
      <c r="BN5378" s="61" t="s">
        <v>1269</v>
      </c>
      <c r="BO5378" s="61" t="s">
        <v>846</v>
      </c>
      <c r="BU5378" s="61" t="s">
        <v>10361</v>
      </c>
      <c r="BV5378" s="61" t="s">
        <v>1269</v>
      </c>
      <c r="BW5378" s="61" t="s">
        <v>846</v>
      </c>
    </row>
    <row r="5379" spans="51:75">
      <c r="AY5379" s="89" t="e">
        <f>VLOOKUP(C5379,#REF!, 2,FALSE)</f>
        <v>#REF!</v>
      </c>
      <c r="BM5379" s="61" t="s">
        <v>10362</v>
      </c>
      <c r="BN5379" s="61" t="s">
        <v>623</v>
      </c>
      <c r="BO5379" s="61" t="s">
        <v>1907</v>
      </c>
      <c r="BU5379" s="61" t="s">
        <v>10362</v>
      </c>
      <c r="BV5379" s="61" t="s">
        <v>623</v>
      </c>
      <c r="BW5379" s="61" t="s">
        <v>1907</v>
      </c>
    </row>
    <row r="5380" spans="51:75">
      <c r="AY5380" s="89" t="e">
        <f>VLOOKUP(C5380,#REF!, 2,FALSE)</f>
        <v>#REF!</v>
      </c>
      <c r="BM5380" s="61" t="s">
        <v>10363</v>
      </c>
      <c r="BN5380" s="61" t="s">
        <v>639</v>
      </c>
      <c r="BO5380" s="61" t="s">
        <v>2985</v>
      </c>
      <c r="BU5380" s="61" t="s">
        <v>10363</v>
      </c>
      <c r="BV5380" s="61" t="s">
        <v>639</v>
      </c>
      <c r="BW5380" s="61" t="s">
        <v>2985</v>
      </c>
    </row>
    <row r="5381" spans="51:75">
      <c r="AY5381" s="89" t="e">
        <f>VLOOKUP(C5381,#REF!, 2,FALSE)</f>
        <v>#REF!</v>
      </c>
      <c r="BM5381" s="61" t="s">
        <v>10364</v>
      </c>
      <c r="BN5381" s="61" t="s">
        <v>669</v>
      </c>
      <c r="BO5381" s="61" t="s">
        <v>2985</v>
      </c>
      <c r="BU5381" s="61" t="s">
        <v>10364</v>
      </c>
      <c r="BV5381" s="61" t="s">
        <v>669</v>
      </c>
      <c r="BW5381" s="61" t="s">
        <v>2985</v>
      </c>
    </row>
    <row r="5382" spans="51:75">
      <c r="AY5382" s="89" t="e">
        <f>VLOOKUP(C5382,#REF!, 2,FALSE)</f>
        <v>#REF!</v>
      </c>
      <c r="BM5382" s="61" t="s">
        <v>10365</v>
      </c>
      <c r="BN5382" s="61" t="s">
        <v>639</v>
      </c>
      <c r="BO5382" s="61" t="s">
        <v>2935</v>
      </c>
      <c r="BU5382" s="61" t="s">
        <v>10365</v>
      </c>
      <c r="BV5382" s="61" t="s">
        <v>639</v>
      </c>
      <c r="BW5382" s="61" t="s">
        <v>2935</v>
      </c>
    </row>
    <row r="5383" spans="51:75">
      <c r="AY5383" s="89" t="e">
        <f>VLOOKUP(C5383,#REF!, 2,FALSE)</f>
        <v>#REF!</v>
      </c>
      <c r="BM5383" s="61" t="s">
        <v>10366</v>
      </c>
      <c r="BN5383" s="61" t="s">
        <v>623</v>
      </c>
      <c r="BO5383" s="61" t="s">
        <v>3737</v>
      </c>
      <c r="BU5383" s="61" t="s">
        <v>10366</v>
      </c>
      <c r="BV5383" s="61" t="s">
        <v>623</v>
      </c>
      <c r="BW5383" s="61" t="s">
        <v>3737</v>
      </c>
    </row>
    <row r="5384" spans="51:75">
      <c r="AY5384" s="89" t="e">
        <f>VLOOKUP(C5384,#REF!, 2,FALSE)</f>
        <v>#REF!</v>
      </c>
      <c r="BM5384" s="61" t="s">
        <v>1863</v>
      </c>
      <c r="BN5384" s="61" t="s">
        <v>671</v>
      </c>
      <c r="BO5384" s="61" t="s">
        <v>1430</v>
      </c>
      <c r="BU5384" s="61" t="s">
        <v>1863</v>
      </c>
      <c r="BV5384" s="61" t="s">
        <v>671</v>
      </c>
      <c r="BW5384" s="61" t="s">
        <v>1430</v>
      </c>
    </row>
    <row r="5385" spans="51:75">
      <c r="AY5385" s="89" t="e">
        <f>VLOOKUP(C5385,#REF!, 2,FALSE)</f>
        <v>#REF!</v>
      </c>
      <c r="BM5385" s="61" t="s">
        <v>1864</v>
      </c>
      <c r="BN5385" s="61" t="s">
        <v>3204</v>
      </c>
      <c r="BO5385" s="61" t="s">
        <v>2192</v>
      </c>
      <c r="BU5385" s="61" t="s">
        <v>1864</v>
      </c>
      <c r="BV5385" s="61" t="s">
        <v>3204</v>
      </c>
      <c r="BW5385" s="61" t="s">
        <v>2192</v>
      </c>
    </row>
    <row r="5386" spans="51:75">
      <c r="AY5386" s="89" t="e">
        <f>VLOOKUP(C5386,#REF!, 2,FALSE)</f>
        <v>#REF!</v>
      </c>
      <c r="BM5386" s="61" t="s">
        <v>1865</v>
      </c>
      <c r="BN5386" s="61" t="s">
        <v>782</v>
      </c>
      <c r="BO5386" s="61" t="s">
        <v>10367</v>
      </c>
      <c r="BU5386" s="61" t="s">
        <v>1865</v>
      </c>
      <c r="BV5386" s="61" t="s">
        <v>782</v>
      </c>
      <c r="BW5386" s="61" t="s">
        <v>10367</v>
      </c>
    </row>
    <row r="5387" spans="51:75">
      <c r="AY5387" s="89" t="e">
        <f>VLOOKUP(C5387,#REF!, 2,FALSE)</f>
        <v>#REF!</v>
      </c>
      <c r="BM5387" s="61" t="s">
        <v>10368</v>
      </c>
      <c r="BN5387" s="61" t="s">
        <v>705</v>
      </c>
      <c r="BO5387" s="61" t="s">
        <v>10369</v>
      </c>
      <c r="BU5387" s="61" t="s">
        <v>10368</v>
      </c>
      <c r="BV5387" s="61" t="s">
        <v>705</v>
      </c>
      <c r="BW5387" s="61" t="s">
        <v>10369</v>
      </c>
    </row>
    <row r="5388" spans="51:75">
      <c r="AY5388" s="89" t="e">
        <f>VLOOKUP(C5388,#REF!, 2,FALSE)</f>
        <v>#REF!</v>
      </c>
      <c r="BM5388" s="61" t="s">
        <v>10370</v>
      </c>
      <c r="BN5388" s="61" t="s">
        <v>738</v>
      </c>
      <c r="BO5388" s="61" t="s">
        <v>803</v>
      </c>
      <c r="BU5388" s="61" t="s">
        <v>10370</v>
      </c>
      <c r="BV5388" s="61" t="s">
        <v>738</v>
      </c>
      <c r="BW5388" s="61" t="s">
        <v>803</v>
      </c>
    </row>
    <row r="5389" spans="51:75">
      <c r="AY5389" s="89" t="e">
        <f>VLOOKUP(C5389,#REF!, 2,FALSE)</f>
        <v>#REF!</v>
      </c>
      <c r="BM5389" s="61" t="s">
        <v>10371</v>
      </c>
      <c r="BN5389" s="61" t="s">
        <v>669</v>
      </c>
      <c r="BO5389" s="61" t="s">
        <v>10372</v>
      </c>
      <c r="BU5389" s="61" t="s">
        <v>10371</v>
      </c>
      <c r="BV5389" s="61" t="s">
        <v>669</v>
      </c>
      <c r="BW5389" s="61" t="s">
        <v>10372</v>
      </c>
    </row>
    <row r="5390" spans="51:75">
      <c r="AY5390" s="89" t="e">
        <f>VLOOKUP(C5390,#REF!, 2,FALSE)</f>
        <v>#REF!</v>
      </c>
      <c r="BM5390" s="61" t="s">
        <v>357</v>
      </c>
      <c r="BN5390" s="61" t="s">
        <v>705</v>
      </c>
      <c r="BO5390" s="61" t="s">
        <v>2267</v>
      </c>
      <c r="BU5390" s="61" t="s">
        <v>357</v>
      </c>
      <c r="BV5390" s="61" t="s">
        <v>705</v>
      </c>
      <c r="BW5390" s="61" t="s">
        <v>2267</v>
      </c>
    </row>
    <row r="5391" spans="51:75">
      <c r="AY5391" s="89" t="e">
        <f>VLOOKUP(C5391,#REF!, 2,FALSE)</f>
        <v>#REF!</v>
      </c>
      <c r="BM5391" s="61" t="s">
        <v>10373</v>
      </c>
      <c r="BN5391" s="61" t="s">
        <v>805</v>
      </c>
      <c r="BO5391" s="61" t="s">
        <v>2374</v>
      </c>
      <c r="BU5391" s="61" t="s">
        <v>10373</v>
      </c>
      <c r="BV5391" s="61" t="s">
        <v>805</v>
      </c>
      <c r="BW5391" s="61" t="s">
        <v>2374</v>
      </c>
    </row>
    <row r="5392" spans="51:75">
      <c r="AY5392" s="89" t="e">
        <f>VLOOKUP(C5392,#REF!, 2,FALSE)</f>
        <v>#REF!</v>
      </c>
      <c r="BM5392" s="61" t="s">
        <v>10374</v>
      </c>
      <c r="BN5392" s="61" t="s">
        <v>925</v>
      </c>
      <c r="BO5392" s="61" t="s">
        <v>2985</v>
      </c>
      <c r="BU5392" s="61" t="s">
        <v>10374</v>
      </c>
      <c r="BV5392" s="61" t="s">
        <v>925</v>
      </c>
      <c r="BW5392" s="61" t="s">
        <v>2985</v>
      </c>
    </row>
    <row r="5393" spans="51:75">
      <c r="AY5393" s="89" t="e">
        <f>VLOOKUP(C5393,#REF!, 2,FALSE)</f>
        <v>#REF!</v>
      </c>
      <c r="BM5393" s="61" t="s">
        <v>10375</v>
      </c>
      <c r="BN5393" s="61" t="s">
        <v>785</v>
      </c>
      <c r="BO5393" s="61" t="s">
        <v>2985</v>
      </c>
      <c r="BU5393" s="61" t="s">
        <v>10375</v>
      </c>
      <c r="BV5393" s="61" t="s">
        <v>785</v>
      </c>
      <c r="BW5393" s="61" t="s">
        <v>2985</v>
      </c>
    </row>
    <row r="5394" spans="51:75">
      <c r="AY5394" s="89" t="e">
        <f>VLOOKUP(C5394,#REF!, 2,FALSE)</f>
        <v>#REF!</v>
      </c>
      <c r="BM5394" s="61" t="s">
        <v>10376</v>
      </c>
      <c r="BN5394" s="61" t="s">
        <v>705</v>
      </c>
      <c r="BO5394" s="61" t="s">
        <v>10377</v>
      </c>
      <c r="BU5394" s="61" t="s">
        <v>10376</v>
      </c>
      <c r="BV5394" s="61" t="s">
        <v>705</v>
      </c>
      <c r="BW5394" s="61" t="s">
        <v>10377</v>
      </c>
    </row>
    <row r="5395" spans="51:75">
      <c r="AY5395" s="89" t="e">
        <f>VLOOKUP(C5395,#REF!, 2,FALSE)</f>
        <v>#REF!</v>
      </c>
      <c r="BM5395" s="61" t="s">
        <v>10378</v>
      </c>
      <c r="BN5395" s="61" t="s">
        <v>773</v>
      </c>
      <c r="BO5395" s="61" t="s">
        <v>1056</v>
      </c>
      <c r="BU5395" s="61" t="s">
        <v>10378</v>
      </c>
      <c r="BV5395" s="61" t="s">
        <v>773</v>
      </c>
      <c r="BW5395" s="61" t="s">
        <v>1056</v>
      </c>
    </row>
    <row r="5396" spans="51:75">
      <c r="AY5396" s="89" t="e">
        <f>VLOOKUP(C5396,#REF!, 2,FALSE)</f>
        <v>#REF!</v>
      </c>
      <c r="BM5396" s="61" t="s">
        <v>10380</v>
      </c>
      <c r="BN5396" s="61" t="s">
        <v>705</v>
      </c>
      <c r="BO5396" s="61" t="s">
        <v>1731</v>
      </c>
      <c r="BU5396" s="61" t="s">
        <v>10380</v>
      </c>
      <c r="BV5396" s="61" t="s">
        <v>705</v>
      </c>
      <c r="BW5396" s="61" t="s">
        <v>1731</v>
      </c>
    </row>
    <row r="5397" spans="51:75">
      <c r="AY5397" s="89" t="e">
        <f>VLOOKUP(C5397,#REF!, 2,FALSE)</f>
        <v>#REF!</v>
      </c>
      <c r="BM5397" s="61" t="s">
        <v>10382</v>
      </c>
      <c r="BN5397" s="61" t="s">
        <v>785</v>
      </c>
      <c r="BO5397" s="61" t="s">
        <v>5198</v>
      </c>
      <c r="BU5397" s="61" t="s">
        <v>10382</v>
      </c>
      <c r="BV5397" s="61" t="s">
        <v>785</v>
      </c>
      <c r="BW5397" s="61" t="s">
        <v>5198</v>
      </c>
    </row>
    <row r="5398" spans="51:75">
      <c r="AY5398" s="89" t="e">
        <f>VLOOKUP(C5398,#REF!, 2,FALSE)</f>
        <v>#REF!</v>
      </c>
      <c r="BM5398" s="61" t="s">
        <v>1866</v>
      </c>
      <c r="BN5398" s="61" t="s">
        <v>616</v>
      </c>
      <c r="BO5398" s="61" t="s">
        <v>2070</v>
      </c>
      <c r="BU5398" s="61" t="s">
        <v>1866</v>
      </c>
      <c r="BV5398" s="61" t="s">
        <v>616</v>
      </c>
      <c r="BW5398" s="61" t="s">
        <v>2070</v>
      </c>
    </row>
    <row r="5399" spans="51:75">
      <c r="AY5399" s="89" t="e">
        <f>VLOOKUP(C5399,#REF!, 2,FALSE)</f>
        <v>#REF!</v>
      </c>
      <c r="BM5399" s="61" t="s">
        <v>10383</v>
      </c>
      <c r="BN5399" s="61" t="s">
        <v>3004</v>
      </c>
      <c r="BO5399" s="61" t="s">
        <v>2996</v>
      </c>
      <c r="BU5399" s="61" t="s">
        <v>10383</v>
      </c>
      <c r="BV5399" s="61" t="s">
        <v>3004</v>
      </c>
      <c r="BW5399" s="61" t="s">
        <v>2996</v>
      </c>
    </row>
    <row r="5400" spans="51:75">
      <c r="AY5400" s="89" t="e">
        <f>VLOOKUP(C5400,#REF!, 2,FALSE)</f>
        <v>#REF!</v>
      </c>
      <c r="BM5400" s="61" t="s">
        <v>10384</v>
      </c>
      <c r="BN5400" s="61" t="s">
        <v>3254</v>
      </c>
      <c r="BO5400" s="61" t="s">
        <v>772</v>
      </c>
      <c r="BU5400" s="61" t="s">
        <v>10384</v>
      </c>
      <c r="BV5400" s="61" t="s">
        <v>3254</v>
      </c>
      <c r="BW5400" s="61" t="s">
        <v>772</v>
      </c>
    </row>
    <row r="5401" spans="51:75">
      <c r="AY5401" s="89" t="e">
        <f>VLOOKUP(C5401,#REF!, 2,FALSE)</f>
        <v>#REF!</v>
      </c>
      <c r="BM5401" s="61" t="s">
        <v>10385</v>
      </c>
      <c r="BN5401" s="61" t="s">
        <v>799</v>
      </c>
      <c r="BO5401" s="61" t="s">
        <v>2511</v>
      </c>
      <c r="BU5401" s="61" t="s">
        <v>10385</v>
      </c>
      <c r="BV5401" s="61" t="s">
        <v>799</v>
      </c>
      <c r="BW5401" s="61" t="s">
        <v>2511</v>
      </c>
    </row>
    <row r="5402" spans="51:75">
      <c r="AY5402" s="89" t="e">
        <f>VLOOKUP(C5402,#REF!, 2,FALSE)</f>
        <v>#REF!</v>
      </c>
      <c r="BM5402" s="61" t="s">
        <v>10386</v>
      </c>
      <c r="BN5402" s="61" t="s">
        <v>3254</v>
      </c>
      <c r="BO5402" s="61" t="s">
        <v>772</v>
      </c>
      <c r="BU5402" s="61" t="s">
        <v>10386</v>
      </c>
      <c r="BV5402" s="61" t="s">
        <v>3254</v>
      </c>
      <c r="BW5402" s="61" t="s">
        <v>772</v>
      </c>
    </row>
    <row r="5403" spans="51:75">
      <c r="AY5403" s="89" t="e">
        <f>VLOOKUP(C5403,#REF!, 2,FALSE)</f>
        <v>#REF!</v>
      </c>
      <c r="BM5403" s="61" t="s">
        <v>10387</v>
      </c>
      <c r="BN5403" s="61" t="s">
        <v>621</v>
      </c>
      <c r="BO5403" s="61" t="s">
        <v>719</v>
      </c>
      <c r="BU5403" s="61" t="s">
        <v>10387</v>
      </c>
      <c r="BV5403" s="61" t="s">
        <v>621</v>
      </c>
      <c r="BW5403" s="61" t="s">
        <v>719</v>
      </c>
    </row>
    <row r="5404" spans="51:75">
      <c r="AY5404" s="89" t="e">
        <f>VLOOKUP(C5404,#REF!, 2,FALSE)</f>
        <v>#REF!</v>
      </c>
      <c r="BM5404" s="61" t="s">
        <v>10388</v>
      </c>
      <c r="BN5404" s="61" t="s">
        <v>1344</v>
      </c>
      <c r="BO5404" s="61" t="s">
        <v>10389</v>
      </c>
      <c r="BU5404" s="61" t="s">
        <v>10388</v>
      </c>
      <c r="BV5404" s="61" t="s">
        <v>1344</v>
      </c>
      <c r="BW5404" s="61" t="s">
        <v>10389</v>
      </c>
    </row>
    <row r="5405" spans="51:75">
      <c r="AY5405" s="89" t="e">
        <f>VLOOKUP(C5405,#REF!, 2,FALSE)</f>
        <v>#REF!</v>
      </c>
      <c r="BM5405" s="61" t="s">
        <v>10390</v>
      </c>
      <c r="BN5405" s="61" t="s">
        <v>619</v>
      </c>
      <c r="BO5405" s="61" t="s">
        <v>1456</v>
      </c>
      <c r="BU5405" s="61" t="s">
        <v>10390</v>
      </c>
      <c r="BV5405" s="61" t="s">
        <v>619</v>
      </c>
      <c r="BW5405" s="61" t="s">
        <v>1456</v>
      </c>
    </row>
    <row r="5406" spans="51:75">
      <c r="AY5406" s="89" t="e">
        <f>VLOOKUP(C5406,#REF!, 2,FALSE)</f>
        <v>#REF!</v>
      </c>
      <c r="BM5406" s="61" t="s">
        <v>10391</v>
      </c>
      <c r="BN5406" s="61" t="s">
        <v>3204</v>
      </c>
      <c r="BO5406" s="61" t="s">
        <v>2985</v>
      </c>
      <c r="BU5406" s="61" t="s">
        <v>10391</v>
      </c>
      <c r="BV5406" s="61" t="s">
        <v>3204</v>
      </c>
      <c r="BW5406" s="61" t="s">
        <v>2985</v>
      </c>
    </row>
    <row r="5407" spans="51:75">
      <c r="AY5407" s="89" t="e">
        <f>VLOOKUP(C5407,#REF!, 2,FALSE)</f>
        <v>#REF!</v>
      </c>
      <c r="BM5407" s="61" t="s">
        <v>10392</v>
      </c>
      <c r="BN5407" s="61" t="s">
        <v>3085</v>
      </c>
      <c r="BO5407" s="61" t="s">
        <v>10394</v>
      </c>
      <c r="BU5407" s="61" t="s">
        <v>10392</v>
      </c>
      <c r="BV5407" s="61" t="s">
        <v>3085</v>
      </c>
      <c r="BW5407" s="61" t="s">
        <v>10394</v>
      </c>
    </row>
    <row r="5408" spans="51:75">
      <c r="AY5408" s="89" t="e">
        <f>VLOOKUP(C5408,#REF!, 2,FALSE)</f>
        <v>#REF!</v>
      </c>
      <c r="BM5408" s="61" t="s">
        <v>356</v>
      </c>
      <c r="BN5408" s="61" t="s">
        <v>777</v>
      </c>
      <c r="BO5408" s="61" t="s">
        <v>9704</v>
      </c>
      <c r="BU5408" s="61" t="s">
        <v>356</v>
      </c>
      <c r="BV5408" s="61" t="s">
        <v>777</v>
      </c>
      <c r="BW5408" s="61" t="s">
        <v>9704</v>
      </c>
    </row>
    <row r="5409" spans="51:75">
      <c r="AY5409" s="89" t="e">
        <f>VLOOKUP(C5409,#REF!, 2,FALSE)</f>
        <v>#REF!</v>
      </c>
      <c r="BM5409" s="61" t="s">
        <v>10395</v>
      </c>
      <c r="BN5409" s="61" t="s">
        <v>628</v>
      </c>
      <c r="BO5409" s="61" t="s">
        <v>1276</v>
      </c>
      <c r="BU5409" s="61" t="s">
        <v>10395</v>
      </c>
      <c r="BV5409" s="61" t="s">
        <v>628</v>
      </c>
      <c r="BW5409" s="61" t="s">
        <v>1276</v>
      </c>
    </row>
    <row r="5410" spans="51:75">
      <c r="AY5410" s="89" t="e">
        <f>VLOOKUP(C5410,#REF!, 2,FALSE)</f>
        <v>#REF!</v>
      </c>
      <c r="BM5410" s="61" t="s">
        <v>1867</v>
      </c>
      <c r="BN5410" s="61" t="s">
        <v>782</v>
      </c>
      <c r="BO5410" s="61" t="s">
        <v>6300</v>
      </c>
      <c r="BU5410" s="61" t="s">
        <v>1867</v>
      </c>
      <c r="BV5410" s="61" t="s">
        <v>782</v>
      </c>
      <c r="BW5410" s="61" t="s">
        <v>6300</v>
      </c>
    </row>
    <row r="5411" spans="51:75">
      <c r="AY5411" s="89" t="e">
        <f>VLOOKUP(C5411,#REF!, 2,FALSE)</f>
        <v>#REF!</v>
      </c>
      <c r="BM5411" s="61" t="s">
        <v>10396</v>
      </c>
      <c r="BN5411" s="61" t="s">
        <v>864</v>
      </c>
      <c r="BO5411" s="61" t="s">
        <v>10397</v>
      </c>
      <c r="BU5411" s="61" t="s">
        <v>10396</v>
      </c>
      <c r="BV5411" s="61" t="s">
        <v>864</v>
      </c>
      <c r="BW5411" s="61" t="s">
        <v>10397</v>
      </c>
    </row>
    <row r="5412" spans="51:75">
      <c r="AY5412" s="89" t="e">
        <f>VLOOKUP(C5412,#REF!, 2,FALSE)</f>
        <v>#REF!</v>
      </c>
      <c r="BM5412" s="61" t="s">
        <v>1868</v>
      </c>
      <c r="BN5412" s="61" t="s">
        <v>616</v>
      </c>
      <c r="BO5412" s="61" t="s">
        <v>10398</v>
      </c>
      <c r="BU5412" s="61" t="s">
        <v>1868</v>
      </c>
      <c r="BV5412" s="61" t="s">
        <v>616</v>
      </c>
      <c r="BW5412" s="61" t="s">
        <v>10398</v>
      </c>
    </row>
    <row r="5413" spans="51:75">
      <c r="AY5413" s="89" t="e">
        <f>VLOOKUP(C5413,#REF!, 2,FALSE)</f>
        <v>#REF!</v>
      </c>
      <c r="BM5413" s="61" t="s">
        <v>10399</v>
      </c>
      <c r="BN5413" s="61" t="s">
        <v>782</v>
      </c>
      <c r="BO5413" s="61" t="s">
        <v>10400</v>
      </c>
      <c r="BU5413" s="61" t="s">
        <v>10399</v>
      </c>
      <c r="BV5413" s="61" t="s">
        <v>782</v>
      </c>
      <c r="BW5413" s="61" t="s">
        <v>10400</v>
      </c>
    </row>
    <row r="5414" spans="51:75">
      <c r="AY5414" s="89" t="e">
        <f>VLOOKUP(C5414,#REF!, 2,FALSE)</f>
        <v>#REF!</v>
      </c>
      <c r="BM5414" s="61" t="s">
        <v>10401</v>
      </c>
      <c r="BN5414" s="61" t="s">
        <v>639</v>
      </c>
      <c r="BO5414" s="61" t="s">
        <v>2056</v>
      </c>
      <c r="BU5414" s="61" t="s">
        <v>10401</v>
      </c>
      <c r="BV5414" s="61" t="s">
        <v>639</v>
      </c>
      <c r="BW5414" s="61" t="s">
        <v>2056</v>
      </c>
    </row>
    <row r="5415" spans="51:75">
      <c r="AY5415" s="89" t="e">
        <f>VLOOKUP(C5415,#REF!, 2,FALSE)</f>
        <v>#REF!</v>
      </c>
      <c r="BM5415" s="61" t="s">
        <v>10403</v>
      </c>
      <c r="BN5415" s="61" t="s">
        <v>1269</v>
      </c>
      <c r="BO5415" s="61" t="s">
        <v>2985</v>
      </c>
      <c r="BU5415" s="61" t="s">
        <v>10403</v>
      </c>
      <c r="BV5415" s="61" t="s">
        <v>1269</v>
      </c>
      <c r="BW5415" s="61" t="s">
        <v>2985</v>
      </c>
    </row>
    <row r="5416" spans="51:75">
      <c r="AY5416" s="89" t="e">
        <f>VLOOKUP(C5416,#REF!, 2,FALSE)</f>
        <v>#REF!</v>
      </c>
      <c r="BM5416" s="61" t="s">
        <v>10404</v>
      </c>
      <c r="BN5416" s="61" t="s">
        <v>925</v>
      </c>
      <c r="BO5416" s="61" t="s">
        <v>2196</v>
      </c>
      <c r="BU5416" s="61" t="s">
        <v>10404</v>
      </c>
      <c r="BV5416" s="61" t="s">
        <v>925</v>
      </c>
      <c r="BW5416" s="61" t="s">
        <v>2196</v>
      </c>
    </row>
    <row r="5417" spans="51:75">
      <c r="AY5417" s="89" t="e">
        <f>VLOOKUP(C5417,#REF!, 2,FALSE)</f>
        <v>#REF!</v>
      </c>
      <c r="BM5417" s="61" t="s">
        <v>10405</v>
      </c>
      <c r="BN5417" s="61" t="s">
        <v>616</v>
      </c>
      <c r="BO5417" s="61" t="s">
        <v>7823</v>
      </c>
      <c r="BU5417" s="61" t="s">
        <v>10405</v>
      </c>
      <c r="BV5417" s="61" t="s">
        <v>616</v>
      </c>
      <c r="BW5417" s="61" t="s">
        <v>7823</v>
      </c>
    </row>
    <row r="5418" spans="51:75">
      <c r="AY5418" s="89" t="e">
        <f>VLOOKUP(C5418,#REF!, 2,FALSE)</f>
        <v>#REF!</v>
      </c>
      <c r="BM5418" s="61" t="s">
        <v>10406</v>
      </c>
      <c r="BN5418" s="61" t="s">
        <v>805</v>
      </c>
      <c r="BO5418" s="61" t="s">
        <v>4124</v>
      </c>
      <c r="BU5418" s="61" t="s">
        <v>10406</v>
      </c>
      <c r="BV5418" s="61" t="s">
        <v>805</v>
      </c>
      <c r="BW5418" s="61" t="s">
        <v>4124</v>
      </c>
    </row>
    <row r="5419" spans="51:75">
      <c r="AY5419" s="89" t="e">
        <f>VLOOKUP(C5419,#REF!, 2,FALSE)</f>
        <v>#REF!</v>
      </c>
      <c r="BM5419" s="61" t="s">
        <v>10407</v>
      </c>
      <c r="BN5419" s="61" t="s">
        <v>705</v>
      </c>
      <c r="BO5419" s="61" t="s">
        <v>1430</v>
      </c>
      <c r="BU5419" s="61" t="s">
        <v>10407</v>
      </c>
      <c r="BV5419" s="61" t="s">
        <v>705</v>
      </c>
      <c r="BW5419" s="61" t="s">
        <v>1430</v>
      </c>
    </row>
    <row r="5420" spans="51:75">
      <c r="AY5420" s="89" t="e">
        <f>VLOOKUP(C5420,#REF!, 2,FALSE)</f>
        <v>#REF!</v>
      </c>
      <c r="BM5420" s="61" t="s">
        <v>10408</v>
      </c>
      <c r="BN5420" s="61" t="s">
        <v>928</v>
      </c>
      <c r="BO5420" s="61" t="s">
        <v>10409</v>
      </c>
      <c r="BU5420" s="61" t="s">
        <v>10408</v>
      </c>
      <c r="BV5420" s="61" t="s">
        <v>928</v>
      </c>
      <c r="BW5420" s="61" t="s">
        <v>10409</v>
      </c>
    </row>
    <row r="5421" spans="51:75">
      <c r="AY5421" s="89" t="e">
        <f>VLOOKUP(C5421,#REF!, 2,FALSE)</f>
        <v>#REF!</v>
      </c>
      <c r="BM5421" s="61" t="s">
        <v>10410</v>
      </c>
      <c r="BN5421" s="61" t="s">
        <v>785</v>
      </c>
      <c r="BO5421" s="61" t="s">
        <v>4296</v>
      </c>
      <c r="BU5421" s="61" t="s">
        <v>10410</v>
      </c>
      <c r="BV5421" s="61" t="s">
        <v>785</v>
      </c>
      <c r="BW5421" s="61" t="s">
        <v>4296</v>
      </c>
    </row>
    <row r="5422" spans="51:75">
      <c r="AY5422" s="89" t="e">
        <f>VLOOKUP(C5422,#REF!, 2,FALSE)</f>
        <v>#REF!</v>
      </c>
      <c r="BM5422" s="61" t="s">
        <v>10411</v>
      </c>
      <c r="BN5422" s="61" t="s">
        <v>1344</v>
      </c>
      <c r="BO5422" s="61" t="s">
        <v>2985</v>
      </c>
      <c r="BU5422" s="61" t="s">
        <v>10411</v>
      </c>
      <c r="BV5422" s="61" t="s">
        <v>1344</v>
      </c>
      <c r="BW5422" s="61" t="s">
        <v>2985</v>
      </c>
    </row>
    <row r="5423" spans="51:75">
      <c r="AY5423" s="89" t="e">
        <f>VLOOKUP(C5423,#REF!, 2,FALSE)</f>
        <v>#REF!</v>
      </c>
      <c r="BM5423" s="61" t="s">
        <v>10412</v>
      </c>
      <c r="BN5423" s="61" t="s">
        <v>1344</v>
      </c>
      <c r="BO5423" s="61" t="s">
        <v>2985</v>
      </c>
      <c r="BU5423" s="61" t="s">
        <v>10412</v>
      </c>
      <c r="BV5423" s="61" t="s">
        <v>1344</v>
      </c>
      <c r="BW5423" s="61" t="s">
        <v>2985</v>
      </c>
    </row>
    <row r="5424" spans="51:75">
      <c r="AY5424" s="89" t="e">
        <f>VLOOKUP(C5424,#REF!, 2,FALSE)</f>
        <v>#REF!</v>
      </c>
      <c r="BM5424" s="61" t="s">
        <v>10413</v>
      </c>
      <c r="BN5424" s="61" t="s">
        <v>733</v>
      </c>
      <c r="BO5424" s="61" t="s">
        <v>2101</v>
      </c>
      <c r="BU5424" s="61" t="s">
        <v>10413</v>
      </c>
      <c r="BV5424" s="61" t="s">
        <v>733</v>
      </c>
      <c r="BW5424" s="61" t="s">
        <v>2101</v>
      </c>
    </row>
    <row r="5425" spans="51:75">
      <c r="AY5425" s="89" t="e">
        <f>VLOOKUP(C5425,#REF!, 2,FALSE)</f>
        <v>#REF!</v>
      </c>
      <c r="BM5425" s="61" t="s">
        <v>10414</v>
      </c>
      <c r="BN5425" s="61" t="s">
        <v>782</v>
      </c>
      <c r="BO5425" s="61" t="s">
        <v>1552</v>
      </c>
      <c r="BU5425" s="61" t="s">
        <v>10414</v>
      </c>
      <c r="BV5425" s="61" t="s">
        <v>782</v>
      </c>
      <c r="BW5425" s="61" t="s">
        <v>1552</v>
      </c>
    </row>
    <row r="5426" spans="51:75">
      <c r="AY5426" s="89" t="e">
        <f>VLOOKUP(C5426,#REF!, 2,FALSE)</f>
        <v>#REF!</v>
      </c>
      <c r="BM5426" s="61" t="s">
        <v>1872</v>
      </c>
      <c r="BN5426" s="61" t="s">
        <v>812</v>
      </c>
      <c r="BO5426" s="61" t="s">
        <v>2646</v>
      </c>
      <c r="BU5426" s="61" t="s">
        <v>1872</v>
      </c>
      <c r="BV5426" s="61" t="s">
        <v>812</v>
      </c>
      <c r="BW5426" s="61" t="s">
        <v>2646</v>
      </c>
    </row>
    <row r="5427" spans="51:75">
      <c r="AY5427" s="89" t="e">
        <f>VLOOKUP(C5427,#REF!, 2,FALSE)</f>
        <v>#REF!</v>
      </c>
      <c r="BM5427" s="61" t="s">
        <v>10415</v>
      </c>
      <c r="BN5427" s="61" t="s">
        <v>1141</v>
      </c>
      <c r="BO5427" s="61" t="s">
        <v>10416</v>
      </c>
      <c r="BU5427" s="61" t="s">
        <v>10415</v>
      </c>
      <c r="BV5427" s="61" t="s">
        <v>1141</v>
      </c>
      <c r="BW5427" s="61" t="s">
        <v>10416</v>
      </c>
    </row>
    <row r="5428" spans="51:75">
      <c r="AY5428" s="89" t="e">
        <f>VLOOKUP(C5428,#REF!, 2,FALSE)</f>
        <v>#REF!</v>
      </c>
      <c r="BM5428" s="61" t="s">
        <v>10417</v>
      </c>
      <c r="BN5428" s="61" t="s">
        <v>2985</v>
      </c>
      <c r="BO5428" s="61" t="s">
        <v>2985</v>
      </c>
      <c r="BU5428" s="61" t="s">
        <v>10417</v>
      </c>
      <c r="BV5428" s="61" t="s">
        <v>2985</v>
      </c>
      <c r="BW5428" s="61" t="s">
        <v>2985</v>
      </c>
    </row>
    <row r="5429" spans="51:75">
      <c r="AY5429" s="89" t="e">
        <f>VLOOKUP(C5429,#REF!, 2,FALSE)</f>
        <v>#REF!</v>
      </c>
      <c r="BM5429" s="61" t="s">
        <v>10418</v>
      </c>
      <c r="BN5429" s="61" t="s">
        <v>3004</v>
      </c>
      <c r="BO5429" s="61" t="s">
        <v>2754</v>
      </c>
      <c r="BU5429" s="61" t="s">
        <v>10418</v>
      </c>
      <c r="BV5429" s="61" t="s">
        <v>3004</v>
      </c>
      <c r="BW5429" s="61" t="s">
        <v>2754</v>
      </c>
    </row>
    <row r="5430" spans="51:75">
      <c r="AY5430" s="89" t="e">
        <f>VLOOKUP(C5430,#REF!, 2,FALSE)</f>
        <v>#REF!</v>
      </c>
      <c r="BM5430" s="61" t="s">
        <v>10419</v>
      </c>
      <c r="BN5430" s="61" t="s">
        <v>2985</v>
      </c>
      <c r="BO5430" s="61" t="s">
        <v>2985</v>
      </c>
      <c r="BU5430" s="61" t="s">
        <v>10419</v>
      </c>
      <c r="BV5430" s="61" t="s">
        <v>2985</v>
      </c>
      <c r="BW5430" s="61" t="s">
        <v>2985</v>
      </c>
    </row>
    <row r="5431" spans="51:75">
      <c r="AY5431" s="89" t="e">
        <f>VLOOKUP(C5431,#REF!, 2,FALSE)</f>
        <v>#REF!</v>
      </c>
      <c r="BM5431" s="61" t="s">
        <v>10420</v>
      </c>
      <c r="BN5431" s="61" t="s">
        <v>618</v>
      </c>
      <c r="BO5431" s="61" t="s">
        <v>719</v>
      </c>
      <c r="BU5431" s="61" t="s">
        <v>10420</v>
      </c>
      <c r="BV5431" s="61" t="s">
        <v>618</v>
      </c>
      <c r="BW5431" s="61" t="s">
        <v>719</v>
      </c>
    </row>
    <row r="5432" spans="51:75">
      <c r="AY5432" s="89" t="e">
        <f>VLOOKUP(C5432,#REF!, 2,FALSE)</f>
        <v>#REF!</v>
      </c>
      <c r="BM5432" s="61" t="s">
        <v>1873</v>
      </c>
      <c r="BN5432" s="61" t="s">
        <v>618</v>
      </c>
      <c r="BO5432" s="61" t="s">
        <v>7341</v>
      </c>
      <c r="BU5432" s="61" t="s">
        <v>1873</v>
      </c>
      <c r="BV5432" s="61" t="s">
        <v>618</v>
      </c>
      <c r="BW5432" s="61" t="s">
        <v>7341</v>
      </c>
    </row>
    <row r="5433" spans="51:75">
      <c r="AY5433" s="89" t="e">
        <f>VLOOKUP(C5433,#REF!, 2,FALSE)</f>
        <v>#REF!</v>
      </c>
      <c r="BM5433" s="61" t="s">
        <v>10421</v>
      </c>
      <c r="BN5433" s="61" t="s">
        <v>616</v>
      </c>
      <c r="BO5433" s="61" t="s">
        <v>3670</v>
      </c>
      <c r="BU5433" s="61" t="s">
        <v>10421</v>
      </c>
      <c r="BV5433" s="61" t="s">
        <v>616</v>
      </c>
      <c r="BW5433" s="61" t="s">
        <v>3670</v>
      </c>
    </row>
    <row r="5434" spans="51:75">
      <c r="AY5434" s="89" t="e">
        <f>VLOOKUP(C5434,#REF!, 2,FALSE)</f>
        <v>#REF!</v>
      </c>
      <c r="BM5434" s="61" t="s">
        <v>10422</v>
      </c>
      <c r="BN5434" s="61" t="s">
        <v>805</v>
      </c>
      <c r="BO5434" s="61" t="s">
        <v>9716</v>
      </c>
      <c r="BU5434" s="61" t="s">
        <v>10422</v>
      </c>
      <c r="BV5434" s="61" t="s">
        <v>805</v>
      </c>
      <c r="BW5434" s="61" t="s">
        <v>9716</v>
      </c>
    </row>
    <row r="5435" spans="51:75">
      <c r="AY5435" s="89" t="e">
        <f>VLOOKUP(C5435,#REF!, 2,FALSE)</f>
        <v>#REF!</v>
      </c>
      <c r="BM5435" s="61" t="s">
        <v>10423</v>
      </c>
      <c r="BN5435" s="61" t="s">
        <v>854</v>
      </c>
      <c r="BO5435" s="61" t="s">
        <v>10424</v>
      </c>
      <c r="BU5435" s="61" t="s">
        <v>10423</v>
      </c>
      <c r="BV5435" s="61" t="s">
        <v>854</v>
      </c>
      <c r="BW5435" s="61" t="s">
        <v>10424</v>
      </c>
    </row>
    <row r="5436" spans="51:75">
      <c r="AY5436" s="89" t="e">
        <f>VLOOKUP(C5436,#REF!, 2,FALSE)</f>
        <v>#REF!</v>
      </c>
      <c r="BM5436" s="61" t="s">
        <v>10425</v>
      </c>
      <c r="BN5436" s="61" t="s">
        <v>738</v>
      </c>
      <c r="BO5436" s="61" t="s">
        <v>959</v>
      </c>
      <c r="BU5436" s="61" t="s">
        <v>10425</v>
      </c>
      <c r="BV5436" s="61" t="s">
        <v>738</v>
      </c>
      <c r="BW5436" s="61" t="s">
        <v>959</v>
      </c>
    </row>
    <row r="5437" spans="51:75">
      <c r="AY5437" s="89" t="e">
        <f>VLOOKUP(C5437,#REF!, 2,FALSE)</f>
        <v>#REF!</v>
      </c>
      <c r="BM5437" s="61" t="s">
        <v>10426</v>
      </c>
      <c r="BN5437" s="61" t="s">
        <v>3254</v>
      </c>
      <c r="BO5437" s="61" t="s">
        <v>10424</v>
      </c>
      <c r="BU5437" s="61" t="s">
        <v>10426</v>
      </c>
      <c r="BV5437" s="61" t="s">
        <v>3254</v>
      </c>
      <c r="BW5437" s="61" t="s">
        <v>10424</v>
      </c>
    </row>
    <row r="5438" spans="51:75">
      <c r="AY5438" s="89" t="e">
        <f>VLOOKUP(C5438,#REF!, 2,FALSE)</f>
        <v>#REF!</v>
      </c>
      <c r="BM5438" s="61" t="s">
        <v>10427</v>
      </c>
      <c r="BN5438" s="61" t="s">
        <v>780</v>
      </c>
      <c r="BO5438" s="61" t="s">
        <v>9167</v>
      </c>
      <c r="BU5438" s="61" t="s">
        <v>10427</v>
      </c>
      <c r="BV5438" s="61" t="s">
        <v>780</v>
      </c>
      <c r="BW5438" s="61" t="s">
        <v>9167</v>
      </c>
    </row>
    <row r="5439" spans="51:75">
      <c r="AY5439" s="89" t="e">
        <f>VLOOKUP(C5439,#REF!, 2,FALSE)</f>
        <v>#REF!</v>
      </c>
      <c r="BM5439" s="61" t="s">
        <v>10428</v>
      </c>
      <c r="BN5439" s="61" t="s">
        <v>805</v>
      </c>
      <c r="BO5439" s="61" t="s">
        <v>2071</v>
      </c>
      <c r="BU5439" s="61" t="s">
        <v>10428</v>
      </c>
      <c r="BV5439" s="61" t="s">
        <v>805</v>
      </c>
      <c r="BW5439" s="61" t="s">
        <v>2071</v>
      </c>
    </row>
    <row r="5440" spans="51:75">
      <c r="AY5440" s="89" t="e">
        <f>VLOOKUP(C5440,#REF!, 2,FALSE)</f>
        <v>#REF!</v>
      </c>
      <c r="BM5440" s="61" t="s">
        <v>10429</v>
      </c>
      <c r="BN5440" s="61" t="s">
        <v>3204</v>
      </c>
      <c r="BO5440" s="61" t="s">
        <v>699</v>
      </c>
      <c r="BU5440" s="61" t="s">
        <v>10429</v>
      </c>
      <c r="BV5440" s="61" t="s">
        <v>3204</v>
      </c>
      <c r="BW5440" s="61" t="s">
        <v>699</v>
      </c>
    </row>
    <row r="5441" spans="51:75">
      <c r="AY5441" s="89" t="e">
        <f>VLOOKUP(C5441,#REF!, 2,FALSE)</f>
        <v>#REF!</v>
      </c>
      <c r="BM5441" s="61" t="s">
        <v>10430</v>
      </c>
      <c r="BN5441" s="61" t="s">
        <v>925</v>
      </c>
      <c r="BO5441" s="61" t="s">
        <v>813</v>
      </c>
      <c r="BU5441" s="61" t="s">
        <v>10430</v>
      </c>
      <c r="BV5441" s="61" t="s">
        <v>925</v>
      </c>
      <c r="BW5441" s="61" t="s">
        <v>813</v>
      </c>
    </row>
    <row r="5442" spans="51:75">
      <c r="AY5442" s="89" t="e">
        <f>VLOOKUP(C5442,#REF!, 2,FALSE)</f>
        <v>#REF!</v>
      </c>
      <c r="BM5442" s="61" t="s">
        <v>10431</v>
      </c>
      <c r="BN5442" s="61" t="s">
        <v>615</v>
      </c>
      <c r="BO5442" s="61" t="s">
        <v>7167</v>
      </c>
      <c r="BU5442" s="61" t="s">
        <v>10431</v>
      </c>
      <c r="BV5442" s="61" t="s">
        <v>615</v>
      </c>
      <c r="BW5442" s="61" t="s">
        <v>7167</v>
      </c>
    </row>
    <row r="5443" spans="51:75">
      <c r="AY5443" s="89" t="e">
        <f>VLOOKUP(C5443,#REF!, 2,FALSE)</f>
        <v>#REF!</v>
      </c>
      <c r="BM5443" s="61" t="s">
        <v>10432</v>
      </c>
      <c r="BN5443" s="61" t="s">
        <v>782</v>
      </c>
      <c r="BO5443" s="61" t="s">
        <v>2262</v>
      </c>
      <c r="BU5443" s="61" t="s">
        <v>10432</v>
      </c>
      <c r="BV5443" s="61" t="s">
        <v>782</v>
      </c>
      <c r="BW5443" s="61" t="s">
        <v>2262</v>
      </c>
    </row>
    <row r="5444" spans="51:75">
      <c r="AY5444" s="89" t="e">
        <f>VLOOKUP(C5444,#REF!, 2,FALSE)</f>
        <v>#REF!</v>
      </c>
      <c r="BM5444" s="61" t="s">
        <v>10433</v>
      </c>
      <c r="BN5444" s="61" t="s">
        <v>669</v>
      </c>
      <c r="BO5444" s="61" t="s">
        <v>10434</v>
      </c>
      <c r="BU5444" s="61" t="s">
        <v>10433</v>
      </c>
      <c r="BV5444" s="61" t="s">
        <v>669</v>
      </c>
      <c r="BW5444" s="61" t="s">
        <v>10434</v>
      </c>
    </row>
    <row r="5445" spans="51:75">
      <c r="AY5445" s="89" t="e">
        <f>VLOOKUP(C5445,#REF!, 2,FALSE)</f>
        <v>#REF!</v>
      </c>
      <c r="BM5445" s="61" t="s">
        <v>10435</v>
      </c>
      <c r="BN5445" s="61" t="s">
        <v>1141</v>
      </c>
      <c r="BO5445" s="61" t="s">
        <v>2985</v>
      </c>
      <c r="BU5445" s="61" t="s">
        <v>10435</v>
      </c>
      <c r="BV5445" s="61" t="s">
        <v>1141</v>
      </c>
      <c r="BW5445" s="61" t="s">
        <v>2985</v>
      </c>
    </row>
    <row r="5446" spans="51:75">
      <c r="AY5446" s="89" t="e">
        <f>VLOOKUP(C5446,#REF!, 2,FALSE)</f>
        <v>#REF!</v>
      </c>
      <c r="BM5446" s="61" t="s">
        <v>1874</v>
      </c>
      <c r="BN5446" s="61" t="s">
        <v>3204</v>
      </c>
      <c r="BO5446" s="61" t="s">
        <v>5625</v>
      </c>
      <c r="BU5446" s="61" t="s">
        <v>1874</v>
      </c>
      <c r="BV5446" s="61" t="s">
        <v>3204</v>
      </c>
      <c r="BW5446" s="61" t="s">
        <v>5625</v>
      </c>
    </row>
    <row r="5447" spans="51:75">
      <c r="AY5447" s="89" t="e">
        <f>VLOOKUP(C5447,#REF!, 2,FALSE)</f>
        <v>#REF!</v>
      </c>
      <c r="BM5447" s="61" t="s">
        <v>10436</v>
      </c>
      <c r="BN5447" s="61" t="s">
        <v>733</v>
      </c>
      <c r="BO5447" s="61" t="s">
        <v>10437</v>
      </c>
      <c r="BU5447" s="61" t="s">
        <v>10436</v>
      </c>
      <c r="BV5447" s="61" t="s">
        <v>733</v>
      </c>
      <c r="BW5447" s="61" t="s">
        <v>10437</v>
      </c>
    </row>
    <row r="5448" spans="51:75">
      <c r="AY5448" s="89" t="e">
        <f>VLOOKUP(C5448,#REF!, 2,FALSE)</f>
        <v>#REF!</v>
      </c>
      <c r="BM5448" s="61" t="s">
        <v>10438</v>
      </c>
      <c r="BN5448" s="61" t="s">
        <v>785</v>
      </c>
      <c r="BO5448" s="61" t="s">
        <v>10439</v>
      </c>
      <c r="BU5448" s="61" t="s">
        <v>10438</v>
      </c>
      <c r="BV5448" s="61" t="s">
        <v>785</v>
      </c>
      <c r="BW5448" s="61" t="s">
        <v>10439</v>
      </c>
    </row>
    <row r="5449" spans="51:75">
      <c r="AY5449" s="89" t="e">
        <f>VLOOKUP(C5449,#REF!, 2,FALSE)</f>
        <v>#REF!</v>
      </c>
      <c r="BM5449" s="61" t="s">
        <v>10440</v>
      </c>
      <c r="BN5449" s="61" t="s">
        <v>3254</v>
      </c>
      <c r="BO5449" s="61" t="s">
        <v>2985</v>
      </c>
      <c r="BU5449" s="61" t="s">
        <v>10440</v>
      </c>
      <c r="BV5449" s="61" t="s">
        <v>3254</v>
      </c>
      <c r="BW5449" s="61" t="s">
        <v>2985</v>
      </c>
    </row>
    <row r="5450" spans="51:75">
      <c r="AY5450" s="89" t="e">
        <f>VLOOKUP(C5450,#REF!, 2,FALSE)</f>
        <v>#REF!</v>
      </c>
      <c r="BM5450" s="61" t="s">
        <v>10442</v>
      </c>
      <c r="BN5450" s="61" t="s">
        <v>3047</v>
      </c>
      <c r="BO5450" s="61" t="s">
        <v>10443</v>
      </c>
      <c r="BU5450" s="61" t="s">
        <v>10442</v>
      </c>
      <c r="BV5450" s="61" t="s">
        <v>3047</v>
      </c>
      <c r="BW5450" s="61" t="s">
        <v>10443</v>
      </c>
    </row>
    <row r="5451" spans="51:75">
      <c r="AY5451" s="89" t="e">
        <f>VLOOKUP(C5451,#REF!, 2,FALSE)</f>
        <v>#REF!</v>
      </c>
      <c r="BM5451" s="61" t="s">
        <v>10444</v>
      </c>
      <c r="BN5451" s="61" t="s">
        <v>2981</v>
      </c>
      <c r="BO5451" s="61" t="s">
        <v>4694</v>
      </c>
      <c r="BU5451" s="61" t="s">
        <v>10444</v>
      </c>
      <c r="BV5451" s="61" t="s">
        <v>2981</v>
      </c>
      <c r="BW5451" s="61" t="s">
        <v>4694</v>
      </c>
    </row>
    <row r="5452" spans="51:75">
      <c r="AY5452" s="89" t="e">
        <f>VLOOKUP(C5452,#REF!, 2,FALSE)</f>
        <v>#REF!</v>
      </c>
      <c r="BM5452" s="61" t="s">
        <v>10445</v>
      </c>
      <c r="BN5452" s="61" t="s">
        <v>616</v>
      </c>
      <c r="BO5452" s="61" t="s">
        <v>8783</v>
      </c>
      <c r="BU5452" s="61" t="s">
        <v>10445</v>
      </c>
      <c r="BV5452" s="61" t="s">
        <v>616</v>
      </c>
      <c r="BW5452" s="61" t="s">
        <v>8783</v>
      </c>
    </row>
    <row r="5453" spans="51:75">
      <c r="AY5453" s="89" t="e">
        <f>VLOOKUP(C5453,#REF!, 2,FALSE)</f>
        <v>#REF!</v>
      </c>
      <c r="BM5453" s="61" t="s">
        <v>10446</v>
      </c>
      <c r="BN5453" s="61" t="s">
        <v>616</v>
      </c>
      <c r="BO5453" s="61" t="s">
        <v>2985</v>
      </c>
      <c r="BU5453" s="61" t="s">
        <v>10446</v>
      </c>
      <c r="BV5453" s="61" t="s">
        <v>616</v>
      </c>
      <c r="BW5453" s="61" t="s">
        <v>2985</v>
      </c>
    </row>
    <row r="5454" spans="51:75">
      <c r="AY5454" s="89" t="e">
        <f>VLOOKUP(C5454,#REF!, 2,FALSE)</f>
        <v>#REF!</v>
      </c>
      <c r="BM5454" s="61" t="s">
        <v>10447</v>
      </c>
      <c r="BN5454" s="61" t="s">
        <v>659</v>
      </c>
      <c r="BO5454" s="61" t="s">
        <v>4327</v>
      </c>
      <c r="BU5454" s="61" t="s">
        <v>10447</v>
      </c>
      <c r="BV5454" s="61" t="s">
        <v>659</v>
      </c>
      <c r="BW5454" s="61" t="s">
        <v>4327</v>
      </c>
    </row>
    <row r="5455" spans="51:75">
      <c r="AY5455" s="89" t="e">
        <f>VLOOKUP(C5455,#REF!, 2,FALSE)</f>
        <v>#REF!</v>
      </c>
      <c r="BM5455" s="61" t="s">
        <v>10448</v>
      </c>
      <c r="BN5455" s="61" t="s">
        <v>3047</v>
      </c>
      <c r="BO5455" s="61" t="s">
        <v>10449</v>
      </c>
      <c r="BU5455" s="61" t="s">
        <v>10448</v>
      </c>
      <c r="BV5455" s="61" t="s">
        <v>3047</v>
      </c>
      <c r="BW5455" s="61" t="s">
        <v>10449</v>
      </c>
    </row>
    <row r="5456" spans="51:75">
      <c r="AY5456" s="89" t="e">
        <f>VLOOKUP(C5456,#REF!, 2,FALSE)</f>
        <v>#REF!</v>
      </c>
      <c r="BM5456" s="61" t="s">
        <v>10450</v>
      </c>
      <c r="BN5456" s="61" t="s">
        <v>930</v>
      </c>
      <c r="BO5456" s="61" t="s">
        <v>699</v>
      </c>
      <c r="BU5456" s="61" t="s">
        <v>10450</v>
      </c>
      <c r="BV5456" s="61" t="s">
        <v>930</v>
      </c>
      <c r="BW5456" s="61" t="s">
        <v>699</v>
      </c>
    </row>
    <row r="5457" spans="51:75">
      <c r="AY5457" s="89" t="e">
        <f>VLOOKUP(C5457,#REF!, 2,FALSE)</f>
        <v>#REF!</v>
      </c>
      <c r="BM5457" s="61" t="s">
        <v>10451</v>
      </c>
      <c r="BN5457" s="61" t="s">
        <v>2981</v>
      </c>
      <c r="BO5457" s="61" t="s">
        <v>2985</v>
      </c>
      <c r="BU5457" s="61" t="s">
        <v>10451</v>
      </c>
      <c r="BV5457" s="61" t="s">
        <v>2981</v>
      </c>
      <c r="BW5457" s="61" t="s">
        <v>2985</v>
      </c>
    </row>
    <row r="5458" spans="51:75">
      <c r="AY5458" s="89" t="e">
        <f>VLOOKUP(C5458,#REF!, 2,FALSE)</f>
        <v>#REF!</v>
      </c>
      <c r="BM5458" s="61" t="s">
        <v>10452</v>
      </c>
      <c r="BN5458" s="61" t="s">
        <v>2981</v>
      </c>
      <c r="BO5458" s="61" t="s">
        <v>2985</v>
      </c>
      <c r="BU5458" s="61" t="s">
        <v>10452</v>
      </c>
      <c r="BV5458" s="61" t="s">
        <v>2981</v>
      </c>
      <c r="BW5458" s="61" t="s">
        <v>2985</v>
      </c>
    </row>
    <row r="5459" spans="51:75">
      <c r="AY5459" s="89" t="e">
        <f>VLOOKUP(C5459,#REF!, 2,FALSE)</f>
        <v>#REF!</v>
      </c>
      <c r="BM5459" s="61" t="s">
        <v>10453</v>
      </c>
      <c r="BN5459" s="61" t="s">
        <v>3004</v>
      </c>
      <c r="BO5459" s="61" t="s">
        <v>2793</v>
      </c>
      <c r="BU5459" s="61" t="s">
        <v>10453</v>
      </c>
      <c r="BV5459" s="61" t="s">
        <v>3004</v>
      </c>
      <c r="BW5459" s="61" t="s">
        <v>2793</v>
      </c>
    </row>
    <row r="5460" spans="51:75">
      <c r="AY5460" s="89" t="e">
        <f>VLOOKUP(C5460,#REF!, 2,FALSE)</f>
        <v>#REF!</v>
      </c>
      <c r="BM5460" s="61" t="s">
        <v>1875</v>
      </c>
      <c r="BN5460" s="61" t="s">
        <v>3007</v>
      </c>
      <c r="BO5460" s="61" t="s">
        <v>8396</v>
      </c>
      <c r="BU5460" s="61" t="s">
        <v>1875</v>
      </c>
      <c r="BV5460" s="61" t="s">
        <v>3007</v>
      </c>
      <c r="BW5460" s="61" t="s">
        <v>8396</v>
      </c>
    </row>
    <row r="5461" spans="51:75">
      <c r="AY5461" s="89" t="e">
        <f>VLOOKUP(C5461,#REF!, 2,FALSE)</f>
        <v>#REF!</v>
      </c>
      <c r="BM5461" s="61" t="s">
        <v>362</v>
      </c>
      <c r="BN5461" s="61" t="s">
        <v>843</v>
      </c>
      <c r="BO5461" s="61" t="s">
        <v>2985</v>
      </c>
      <c r="BU5461" s="61" t="s">
        <v>362</v>
      </c>
      <c r="BV5461" s="61" t="s">
        <v>843</v>
      </c>
      <c r="BW5461" s="61" t="s">
        <v>2985</v>
      </c>
    </row>
    <row r="5462" spans="51:75">
      <c r="AY5462" s="89" t="e">
        <f>VLOOKUP(C5462,#REF!, 2,FALSE)</f>
        <v>#REF!</v>
      </c>
      <c r="BM5462" s="61" t="s">
        <v>10454</v>
      </c>
      <c r="BN5462" s="61" t="s">
        <v>805</v>
      </c>
      <c r="BO5462" s="61" t="s">
        <v>10102</v>
      </c>
      <c r="BU5462" s="61" t="s">
        <v>10454</v>
      </c>
      <c r="BV5462" s="61" t="s">
        <v>805</v>
      </c>
      <c r="BW5462" s="61" t="s">
        <v>10102</v>
      </c>
    </row>
    <row r="5463" spans="51:75">
      <c r="AY5463" s="89" t="e">
        <f>VLOOKUP(C5463,#REF!, 2,FALSE)</f>
        <v>#REF!</v>
      </c>
      <c r="BM5463" s="61" t="s">
        <v>10455</v>
      </c>
      <c r="BN5463" s="61" t="s">
        <v>805</v>
      </c>
      <c r="BO5463" s="61" t="s">
        <v>9441</v>
      </c>
      <c r="BU5463" s="61" t="s">
        <v>10455</v>
      </c>
      <c r="BV5463" s="61" t="s">
        <v>805</v>
      </c>
      <c r="BW5463" s="61" t="s">
        <v>9441</v>
      </c>
    </row>
    <row r="5464" spans="51:75">
      <c r="AY5464" s="89" t="e">
        <f>VLOOKUP(C5464,#REF!, 2,FALSE)</f>
        <v>#REF!</v>
      </c>
      <c r="BM5464" s="61" t="s">
        <v>10456</v>
      </c>
      <c r="BN5464" s="61" t="s">
        <v>3254</v>
      </c>
      <c r="BO5464" s="61" t="s">
        <v>2985</v>
      </c>
      <c r="BU5464" s="61" t="s">
        <v>10456</v>
      </c>
      <c r="BV5464" s="61" t="s">
        <v>3254</v>
      </c>
      <c r="BW5464" s="61" t="s">
        <v>2985</v>
      </c>
    </row>
    <row r="5465" spans="51:75">
      <c r="AY5465" s="89" t="e">
        <f>VLOOKUP(C5465,#REF!, 2,FALSE)</f>
        <v>#REF!</v>
      </c>
      <c r="BM5465" s="61" t="s">
        <v>10457</v>
      </c>
      <c r="BN5465" s="61" t="s">
        <v>3254</v>
      </c>
      <c r="BO5465" s="61" t="s">
        <v>710</v>
      </c>
      <c r="BU5465" s="61" t="s">
        <v>10457</v>
      </c>
      <c r="BV5465" s="61" t="s">
        <v>3254</v>
      </c>
      <c r="BW5465" s="61" t="s">
        <v>710</v>
      </c>
    </row>
    <row r="5466" spans="51:75">
      <c r="AY5466" s="89" t="e">
        <f>VLOOKUP(C5466,#REF!, 2,FALSE)</f>
        <v>#REF!</v>
      </c>
      <c r="BM5466" s="61" t="s">
        <v>10458</v>
      </c>
      <c r="BN5466" s="61" t="s">
        <v>3007</v>
      </c>
      <c r="BO5466" s="61" t="s">
        <v>10318</v>
      </c>
      <c r="BU5466" s="61" t="s">
        <v>10458</v>
      </c>
      <c r="BV5466" s="61" t="s">
        <v>3007</v>
      </c>
      <c r="BW5466" s="61" t="s">
        <v>10318</v>
      </c>
    </row>
    <row r="5467" spans="51:75">
      <c r="AY5467" s="89" t="e">
        <f>VLOOKUP(C5467,#REF!, 2,FALSE)</f>
        <v>#REF!</v>
      </c>
      <c r="BM5467" s="61" t="s">
        <v>10459</v>
      </c>
      <c r="BN5467" s="61" t="s">
        <v>3004</v>
      </c>
      <c r="BO5467" s="61" t="s">
        <v>10460</v>
      </c>
      <c r="BU5467" s="61" t="s">
        <v>10459</v>
      </c>
      <c r="BV5467" s="61" t="s">
        <v>3004</v>
      </c>
      <c r="BW5467" s="61" t="s">
        <v>10460</v>
      </c>
    </row>
    <row r="5468" spans="51:75">
      <c r="AY5468" s="89" t="e">
        <f>VLOOKUP(C5468,#REF!, 2,FALSE)</f>
        <v>#REF!</v>
      </c>
      <c r="BM5468" s="61" t="s">
        <v>10461</v>
      </c>
      <c r="BN5468" s="61" t="s">
        <v>3004</v>
      </c>
      <c r="BO5468" s="61" t="s">
        <v>2985</v>
      </c>
      <c r="BU5468" s="61" t="s">
        <v>10461</v>
      </c>
      <c r="BV5468" s="61" t="s">
        <v>3004</v>
      </c>
      <c r="BW5468" s="61" t="s">
        <v>2985</v>
      </c>
    </row>
    <row r="5469" spans="51:75">
      <c r="AY5469" s="89" t="e">
        <f>VLOOKUP(C5469,#REF!, 2,FALSE)</f>
        <v>#REF!</v>
      </c>
      <c r="BM5469" s="61" t="s">
        <v>10462</v>
      </c>
      <c r="BN5469" s="61" t="s">
        <v>805</v>
      </c>
      <c r="BO5469" s="61" t="s">
        <v>10463</v>
      </c>
      <c r="BU5469" s="61" t="s">
        <v>10462</v>
      </c>
      <c r="BV5469" s="61" t="s">
        <v>805</v>
      </c>
      <c r="BW5469" s="61" t="s">
        <v>10463</v>
      </c>
    </row>
    <row r="5470" spans="51:75">
      <c r="AY5470" s="89" t="e">
        <f>VLOOKUP(C5470,#REF!, 2,FALSE)</f>
        <v>#REF!</v>
      </c>
      <c r="BM5470" s="61" t="s">
        <v>10464</v>
      </c>
      <c r="BN5470" s="61" t="s">
        <v>2985</v>
      </c>
      <c r="BO5470" s="61" t="s">
        <v>2829</v>
      </c>
      <c r="BU5470" s="61" t="s">
        <v>10464</v>
      </c>
      <c r="BV5470" s="61" t="s">
        <v>2985</v>
      </c>
      <c r="BW5470" s="61" t="s">
        <v>2829</v>
      </c>
    </row>
    <row r="5471" spans="51:75">
      <c r="AY5471" s="89" t="e">
        <f>VLOOKUP(C5471,#REF!, 2,FALSE)</f>
        <v>#REF!</v>
      </c>
      <c r="BM5471" s="61" t="s">
        <v>10465</v>
      </c>
      <c r="BN5471" s="61" t="s">
        <v>2985</v>
      </c>
      <c r="BO5471" s="61" t="s">
        <v>10466</v>
      </c>
      <c r="BU5471" s="61" t="s">
        <v>10465</v>
      </c>
      <c r="BV5471" s="61" t="s">
        <v>2985</v>
      </c>
      <c r="BW5471" s="61" t="s">
        <v>10466</v>
      </c>
    </row>
    <row r="5472" spans="51:75">
      <c r="AY5472" s="89" t="e">
        <f>VLOOKUP(C5472,#REF!, 2,FALSE)</f>
        <v>#REF!</v>
      </c>
      <c r="BM5472" s="61" t="s">
        <v>10467</v>
      </c>
      <c r="BN5472" s="61" t="s">
        <v>2985</v>
      </c>
      <c r="BO5472" s="61" t="s">
        <v>10468</v>
      </c>
      <c r="BU5472" s="61" t="s">
        <v>10467</v>
      </c>
      <c r="BV5472" s="61" t="s">
        <v>2985</v>
      </c>
      <c r="BW5472" s="61" t="s">
        <v>10468</v>
      </c>
    </row>
    <row r="5473" spans="51:75">
      <c r="AY5473" s="89" t="e">
        <f>VLOOKUP(C5473,#REF!, 2,FALSE)</f>
        <v>#REF!</v>
      </c>
      <c r="BM5473" s="61" t="s">
        <v>10469</v>
      </c>
      <c r="BN5473" s="61" t="s">
        <v>2985</v>
      </c>
      <c r="BO5473" s="61" t="s">
        <v>10470</v>
      </c>
      <c r="BU5473" s="61" t="s">
        <v>10469</v>
      </c>
      <c r="BV5473" s="61" t="s">
        <v>2985</v>
      </c>
      <c r="BW5473" s="61" t="s">
        <v>10470</v>
      </c>
    </row>
    <row r="5474" spans="51:75">
      <c r="AY5474" s="89" t="e">
        <f>VLOOKUP(C5474,#REF!, 2,FALSE)</f>
        <v>#REF!</v>
      </c>
      <c r="BM5474" s="61" t="s">
        <v>10471</v>
      </c>
      <c r="BN5474" s="61" t="s">
        <v>2985</v>
      </c>
      <c r="BO5474" s="61" t="s">
        <v>8942</v>
      </c>
      <c r="BU5474" s="61" t="s">
        <v>10471</v>
      </c>
      <c r="BV5474" s="61" t="s">
        <v>2985</v>
      </c>
      <c r="BW5474" s="61" t="s">
        <v>8942</v>
      </c>
    </row>
    <row r="5475" spans="51:75">
      <c r="AY5475" s="89" t="e">
        <f>VLOOKUP(C5475,#REF!, 2,FALSE)</f>
        <v>#REF!</v>
      </c>
      <c r="BM5475" s="61" t="s">
        <v>10472</v>
      </c>
      <c r="BN5475" s="61" t="s">
        <v>2985</v>
      </c>
      <c r="BO5475" s="61" t="s">
        <v>2829</v>
      </c>
      <c r="BU5475" s="61" t="s">
        <v>10472</v>
      </c>
      <c r="BV5475" s="61" t="s">
        <v>2985</v>
      </c>
      <c r="BW5475" s="61" t="s">
        <v>2829</v>
      </c>
    </row>
    <row r="5476" spans="51:75">
      <c r="AY5476" s="89" t="e">
        <f>VLOOKUP(C5476,#REF!, 2,FALSE)</f>
        <v>#REF!</v>
      </c>
      <c r="BM5476" s="61" t="s">
        <v>10473</v>
      </c>
      <c r="BN5476" s="61" t="s">
        <v>2985</v>
      </c>
      <c r="BO5476" s="61" t="s">
        <v>7387</v>
      </c>
      <c r="BU5476" s="61" t="s">
        <v>10473</v>
      </c>
      <c r="BV5476" s="61" t="s">
        <v>2985</v>
      </c>
      <c r="BW5476" s="61" t="s">
        <v>7387</v>
      </c>
    </row>
    <row r="5477" spans="51:75">
      <c r="AY5477" s="89" t="e">
        <f>VLOOKUP(C5477,#REF!, 2,FALSE)</f>
        <v>#REF!</v>
      </c>
      <c r="BM5477" s="61" t="s">
        <v>363</v>
      </c>
      <c r="BN5477" s="61" t="s">
        <v>2985</v>
      </c>
      <c r="BO5477" s="61" t="s">
        <v>1601</v>
      </c>
      <c r="BU5477" s="61" t="s">
        <v>363</v>
      </c>
      <c r="BV5477" s="61" t="s">
        <v>2985</v>
      </c>
      <c r="BW5477" s="61" t="s">
        <v>1601</v>
      </c>
    </row>
    <row r="5478" spans="51:75">
      <c r="AY5478" s="89" t="e">
        <f>VLOOKUP(C5478,#REF!, 2,FALSE)</f>
        <v>#REF!</v>
      </c>
      <c r="BM5478" s="61" t="s">
        <v>10474</v>
      </c>
      <c r="BN5478" s="61" t="s">
        <v>1344</v>
      </c>
      <c r="BO5478" s="61" t="s">
        <v>10475</v>
      </c>
      <c r="BU5478" s="61" t="s">
        <v>10474</v>
      </c>
      <c r="BV5478" s="61" t="s">
        <v>1344</v>
      </c>
      <c r="BW5478" s="61" t="s">
        <v>10475</v>
      </c>
    </row>
    <row r="5479" spans="51:75">
      <c r="AY5479" s="89" t="e">
        <f>VLOOKUP(C5479,#REF!, 2,FALSE)</f>
        <v>#REF!</v>
      </c>
      <c r="BM5479" s="61" t="s">
        <v>10476</v>
      </c>
      <c r="BN5479" s="61" t="s">
        <v>785</v>
      </c>
      <c r="BO5479" s="61" t="s">
        <v>4038</v>
      </c>
      <c r="BU5479" s="61" t="s">
        <v>10476</v>
      </c>
      <c r="BV5479" s="61" t="s">
        <v>785</v>
      </c>
      <c r="BW5479" s="61" t="s">
        <v>4038</v>
      </c>
    </row>
    <row r="5480" spans="51:75">
      <c r="AY5480" s="89" t="e">
        <f>VLOOKUP(C5480,#REF!, 2,FALSE)</f>
        <v>#REF!</v>
      </c>
      <c r="BM5480" s="61" t="s">
        <v>10477</v>
      </c>
      <c r="BN5480" s="61" t="s">
        <v>705</v>
      </c>
      <c r="BO5480" s="61" t="s">
        <v>5979</v>
      </c>
      <c r="BU5480" s="61" t="s">
        <v>10477</v>
      </c>
      <c r="BV5480" s="61" t="s">
        <v>705</v>
      </c>
      <c r="BW5480" s="61" t="s">
        <v>5979</v>
      </c>
    </row>
    <row r="5481" spans="51:75">
      <c r="AY5481" s="89" t="e">
        <f>VLOOKUP(C5481,#REF!, 2,FALSE)</f>
        <v>#REF!</v>
      </c>
      <c r="BM5481" s="61" t="s">
        <v>10478</v>
      </c>
      <c r="BN5481" s="61" t="s">
        <v>630</v>
      </c>
      <c r="BO5481" s="61" t="s">
        <v>10479</v>
      </c>
      <c r="BU5481" s="61" t="s">
        <v>10478</v>
      </c>
      <c r="BV5481" s="61" t="s">
        <v>630</v>
      </c>
      <c r="BW5481" s="61" t="s">
        <v>10479</v>
      </c>
    </row>
    <row r="5482" spans="51:75">
      <c r="AY5482" s="89" t="e">
        <f>VLOOKUP(C5482,#REF!, 2,FALSE)</f>
        <v>#REF!</v>
      </c>
      <c r="BM5482" s="61" t="s">
        <v>10480</v>
      </c>
      <c r="BN5482" s="61" t="s">
        <v>1141</v>
      </c>
      <c r="BO5482" s="61" t="s">
        <v>10481</v>
      </c>
      <c r="BU5482" s="61" t="s">
        <v>10480</v>
      </c>
      <c r="BV5482" s="61" t="s">
        <v>1141</v>
      </c>
      <c r="BW5482" s="61" t="s">
        <v>10481</v>
      </c>
    </row>
    <row r="5483" spans="51:75">
      <c r="AY5483" s="89" t="e">
        <f>VLOOKUP(C5483,#REF!, 2,FALSE)</f>
        <v>#REF!</v>
      </c>
      <c r="BM5483" s="61" t="s">
        <v>10482</v>
      </c>
      <c r="BN5483" s="61" t="s">
        <v>930</v>
      </c>
      <c r="BO5483" s="61" t="s">
        <v>10483</v>
      </c>
      <c r="BU5483" s="61" t="s">
        <v>10482</v>
      </c>
      <c r="BV5483" s="61" t="s">
        <v>930</v>
      </c>
      <c r="BW5483" s="61" t="s">
        <v>10483</v>
      </c>
    </row>
    <row r="5484" spans="51:75">
      <c r="AY5484" s="89" t="e">
        <f>VLOOKUP(C5484,#REF!, 2,FALSE)</f>
        <v>#REF!</v>
      </c>
      <c r="BM5484" s="61" t="s">
        <v>10484</v>
      </c>
      <c r="BN5484" s="61" t="s">
        <v>1344</v>
      </c>
      <c r="BO5484" s="61" t="s">
        <v>5160</v>
      </c>
      <c r="BU5484" s="61" t="s">
        <v>10484</v>
      </c>
      <c r="BV5484" s="61" t="s">
        <v>1344</v>
      </c>
      <c r="BW5484" s="61" t="s">
        <v>5160</v>
      </c>
    </row>
    <row r="5485" spans="51:75">
      <c r="AY5485" s="89" t="e">
        <f>VLOOKUP(C5485,#REF!, 2,FALSE)</f>
        <v>#REF!</v>
      </c>
      <c r="BM5485" s="61" t="s">
        <v>1876</v>
      </c>
      <c r="BN5485" s="61" t="s">
        <v>3204</v>
      </c>
      <c r="BO5485" s="61" t="s">
        <v>10485</v>
      </c>
      <c r="BU5485" s="61" t="s">
        <v>1876</v>
      </c>
      <c r="BV5485" s="61" t="s">
        <v>3204</v>
      </c>
      <c r="BW5485" s="61" t="s">
        <v>10485</v>
      </c>
    </row>
    <row r="5486" spans="51:75">
      <c r="AY5486" s="89" t="e">
        <f>VLOOKUP(C5486,#REF!, 2,FALSE)</f>
        <v>#REF!</v>
      </c>
      <c r="BM5486" s="61" t="s">
        <v>10486</v>
      </c>
      <c r="BN5486" s="61" t="s">
        <v>2981</v>
      </c>
      <c r="BO5486" s="61" t="s">
        <v>4002</v>
      </c>
      <c r="BU5486" s="61" t="s">
        <v>10486</v>
      </c>
      <c r="BV5486" s="61" t="s">
        <v>2981</v>
      </c>
      <c r="BW5486" s="61" t="s">
        <v>4002</v>
      </c>
    </row>
    <row r="5487" spans="51:75">
      <c r="AY5487" s="89" t="e">
        <f>VLOOKUP(C5487,#REF!, 2,FALSE)</f>
        <v>#REF!</v>
      </c>
      <c r="BM5487" s="61" t="s">
        <v>10487</v>
      </c>
      <c r="BN5487" s="61" t="s">
        <v>2981</v>
      </c>
      <c r="BO5487" s="61" t="s">
        <v>998</v>
      </c>
      <c r="BU5487" s="61" t="s">
        <v>10487</v>
      </c>
      <c r="BV5487" s="61" t="s">
        <v>2981</v>
      </c>
      <c r="BW5487" s="61" t="s">
        <v>998</v>
      </c>
    </row>
    <row r="5488" spans="51:75">
      <c r="AY5488" s="89" t="e">
        <f>VLOOKUP(C5488,#REF!, 2,FALSE)</f>
        <v>#REF!</v>
      </c>
      <c r="BM5488" s="61" t="s">
        <v>1877</v>
      </c>
      <c r="BN5488" s="61" t="s">
        <v>3204</v>
      </c>
      <c r="BO5488" s="61" t="s">
        <v>4822</v>
      </c>
      <c r="BU5488" s="61" t="s">
        <v>1877</v>
      </c>
      <c r="BV5488" s="61" t="s">
        <v>3204</v>
      </c>
      <c r="BW5488" s="61" t="s">
        <v>4822</v>
      </c>
    </row>
    <row r="5489" spans="51:75">
      <c r="AY5489" s="89" t="e">
        <f>VLOOKUP(C5489,#REF!, 2,FALSE)</f>
        <v>#REF!</v>
      </c>
      <c r="BM5489" s="61" t="s">
        <v>1878</v>
      </c>
      <c r="BN5489" s="61" t="s">
        <v>16990</v>
      </c>
      <c r="BO5489" s="61" t="s">
        <v>10488</v>
      </c>
      <c r="BU5489" s="61" t="s">
        <v>1878</v>
      </c>
      <c r="BV5489" s="61" t="s">
        <v>16990</v>
      </c>
      <c r="BW5489" s="61" t="s">
        <v>10488</v>
      </c>
    </row>
    <row r="5490" spans="51:75">
      <c r="AY5490" s="89" t="e">
        <f>VLOOKUP(C5490,#REF!, 2,FALSE)</f>
        <v>#REF!</v>
      </c>
      <c r="BM5490" s="61" t="s">
        <v>10489</v>
      </c>
      <c r="BN5490" s="61" t="s">
        <v>3254</v>
      </c>
      <c r="BO5490" s="61" t="s">
        <v>10490</v>
      </c>
      <c r="BU5490" s="61" t="s">
        <v>10489</v>
      </c>
      <c r="BV5490" s="61" t="s">
        <v>3254</v>
      </c>
      <c r="BW5490" s="61" t="s">
        <v>10490</v>
      </c>
    </row>
    <row r="5491" spans="51:75">
      <c r="AY5491" s="89" t="e">
        <f>VLOOKUP(C5491,#REF!, 2,FALSE)</f>
        <v>#REF!</v>
      </c>
      <c r="BM5491" s="61" t="s">
        <v>1879</v>
      </c>
      <c r="BN5491" s="61" t="s">
        <v>3254</v>
      </c>
      <c r="BO5491" s="61" t="s">
        <v>10491</v>
      </c>
      <c r="BU5491" s="61" t="s">
        <v>1879</v>
      </c>
      <c r="BV5491" s="61" t="s">
        <v>3254</v>
      </c>
      <c r="BW5491" s="61" t="s">
        <v>10491</v>
      </c>
    </row>
    <row r="5492" spans="51:75">
      <c r="AY5492" s="89" t="e">
        <f>VLOOKUP(C5492,#REF!, 2,FALSE)</f>
        <v>#REF!</v>
      </c>
      <c r="BM5492" s="61" t="s">
        <v>10492</v>
      </c>
      <c r="BN5492" s="61" t="s">
        <v>1344</v>
      </c>
      <c r="BO5492" s="61" t="s">
        <v>6950</v>
      </c>
      <c r="BU5492" s="61" t="s">
        <v>10492</v>
      </c>
      <c r="BV5492" s="61" t="s">
        <v>1344</v>
      </c>
      <c r="BW5492" s="61" t="s">
        <v>6950</v>
      </c>
    </row>
    <row r="5493" spans="51:75">
      <c r="AY5493" s="89" t="e">
        <f>VLOOKUP(C5493,#REF!, 2,FALSE)</f>
        <v>#REF!</v>
      </c>
      <c r="BM5493" s="61" t="s">
        <v>10493</v>
      </c>
      <c r="BN5493" s="61" t="s">
        <v>1141</v>
      </c>
      <c r="BO5493" s="61" t="s">
        <v>10494</v>
      </c>
      <c r="BU5493" s="61" t="s">
        <v>10493</v>
      </c>
      <c r="BV5493" s="61" t="s">
        <v>1141</v>
      </c>
      <c r="BW5493" s="61" t="s">
        <v>10494</v>
      </c>
    </row>
    <row r="5494" spans="51:75">
      <c r="AY5494" s="89" t="e">
        <f>VLOOKUP(C5494,#REF!, 2,FALSE)</f>
        <v>#REF!</v>
      </c>
      <c r="BM5494" s="61" t="s">
        <v>10495</v>
      </c>
      <c r="BN5494" s="61" t="s">
        <v>805</v>
      </c>
      <c r="BO5494" s="61" t="s">
        <v>9272</v>
      </c>
      <c r="BU5494" s="61" t="s">
        <v>10495</v>
      </c>
      <c r="BV5494" s="61" t="s">
        <v>805</v>
      </c>
      <c r="BW5494" s="61" t="s">
        <v>9272</v>
      </c>
    </row>
    <row r="5495" spans="51:75">
      <c r="AY5495" s="89" t="e">
        <f>VLOOKUP(C5495,#REF!, 2,FALSE)</f>
        <v>#REF!</v>
      </c>
      <c r="BM5495" s="61" t="s">
        <v>1880</v>
      </c>
      <c r="BN5495" s="61" t="s">
        <v>3204</v>
      </c>
      <c r="BO5495" s="61" t="s">
        <v>5168</v>
      </c>
      <c r="BU5495" s="61" t="s">
        <v>1880</v>
      </c>
      <c r="BV5495" s="61" t="s">
        <v>3204</v>
      </c>
      <c r="BW5495" s="61" t="s">
        <v>5168</v>
      </c>
    </row>
    <row r="5496" spans="51:75">
      <c r="AY5496" s="89" t="e">
        <f>VLOOKUP(C5496,#REF!, 2,FALSE)</f>
        <v>#REF!</v>
      </c>
      <c r="BM5496" s="61" t="s">
        <v>10496</v>
      </c>
      <c r="BN5496" s="61" t="s">
        <v>3254</v>
      </c>
      <c r="BO5496" s="61" t="s">
        <v>3052</v>
      </c>
      <c r="BU5496" s="61" t="s">
        <v>10496</v>
      </c>
      <c r="BV5496" s="61" t="s">
        <v>3254</v>
      </c>
      <c r="BW5496" s="61" t="s">
        <v>3052</v>
      </c>
    </row>
    <row r="5497" spans="51:75">
      <c r="AY5497" s="89" t="e">
        <f>VLOOKUP(C5497,#REF!, 2,FALSE)</f>
        <v>#REF!</v>
      </c>
      <c r="BM5497" s="61" t="s">
        <v>10497</v>
      </c>
      <c r="BN5497" s="61" t="s">
        <v>3254</v>
      </c>
      <c r="BO5497" s="61" t="s">
        <v>3616</v>
      </c>
      <c r="BU5497" s="61" t="s">
        <v>10497</v>
      </c>
      <c r="BV5497" s="61" t="s">
        <v>3254</v>
      </c>
      <c r="BW5497" s="61" t="s">
        <v>3616</v>
      </c>
    </row>
    <row r="5498" spans="51:75">
      <c r="AY5498" s="89" t="e">
        <f>VLOOKUP(C5498,#REF!, 2,FALSE)</f>
        <v>#REF!</v>
      </c>
      <c r="BM5498" s="61" t="s">
        <v>10499</v>
      </c>
      <c r="BN5498" s="61" t="s">
        <v>3007</v>
      </c>
      <c r="BO5498" s="61" t="s">
        <v>5614</v>
      </c>
      <c r="BU5498" s="61" t="s">
        <v>10499</v>
      </c>
      <c r="BV5498" s="61" t="s">
        <v>3007</v>
      </c>
      <c r="BW5498" s="61" t="s">
        <v>5614</v>
      </c>
    </row>
    <row r="5499" spans="51:75">
      <c r="AY5499" s="89" t="e">
        <f>VLOOKUP(C5499,#REF!, 2,FALSE)</f>
        <v>#REF!</v>
      </c>
      <c r="BM5499" s="61" t="s">
        <v>10500</v>
      </c>
      <c r="BN5499" s="61" t="s">
        <v>733</v>
      </c>
      <c r="BO5499" s="61" t="s">
        <v>10501</v>
      </c>
      <c r="BU5499" s="61" t="s">
        <v>10500</v>
      </c>
      <c r="BV5499" s="61" t="s">
        <v>733</v>
      </c>
      <c r="BW5499" s="61" t="s">
        <v>10501</v>
      </c>
    </row>
    <row r="5500" spans="51:75">
      <c r="AY5500" s="89" t="e">
        <f>VLOOKUP(C5500,#REF!, 2,FALSE)</f>
        <v>#REF!</v>
      </c>
      <c r="BM5500" s="61" t="s">
        <v>10502</v>
      </c>
      <c r="BN5500" s="61" t="s">
        <v>3007</v>
      </c>
      <c r="BO5500" s="61" t="s">
        <v>4777</v>
      </c>
      <c r="BU5500" s="61" t="s">
        <v>10502</v>
      </c>
      <c r="BV5500" s="61" t="s">
        <v>3007</v>
      </c>
      <c r="BW5500" s="61" t="s">
        <v>4777</v>
      </c>
    </row>
    <row r="5501" spans="51:75">
      <c r="AY5501" s="89" t="e">
        <f>VLOOKUP(C5501,#REF!, 2,FALSE)</f>
        <v>#REF!</v>
      </c>
      <c r="BM5501" s="61" t="s">
        <v>10503</v>
      </c>
      <c r="BN5501" s="61" t="s">
        <v>663</v>
      </c>
      <c r="BO5501" s="61" t="s">
        <v>6952</v>
      </c>
      <c r="BU5501" s="61" t="s">
        <v>10503</v>
      </c>
      <c r="BV5501" s="61" t="s">
        <v>663</v>
      </c>
      <c r="BW5501" s="61" t="s">
        <v>6952</v>
      </c>
    </row>
    <row r="5502" spans="51:75">
      <c r="AY5502" s="89" t="e">
        <f>VLOOKUP(C5502,#REF!, 2,FALSE)</f>
        <v>#REF!</v>
      </c>
      <c r="BM5502" s="61" t="s">
        <v>10504</v>
      </c>
      <c r="BN5502" s="61" t="s">
        <v>1344</v>
      </c>
      <c r="BO5502" s="61" t="s">
        <v>10505</v>
      </c>
      <c r="BU5502" s="61" t="s">
        <v>10504</v>
      </c>
      <c r="BV5502" s="61" t="s">
        <v>1344</v>
      </c>
      <c r="BW5502" s="61" t="s">
        <v>10505</v>
      </c>
    </row>
    <row r="5503" spans="51:75">
      <c r="AY5503" s="89" t="e">
        <f>VLOOKUP(C5503,#REF!, 2,FALSE)</f>
        <v>#REF!</v>
      </c>
      <c r="BM5503" s="61" t="s">
        <v>10506</v>
      </c>
      <c r="BN5503" s="61" t="s">
        <v>1141</v>
      </c>
      <c r="BO5503" s="61" t="s">
        <v>3503</v>
      </c>
      <c r="BU5503" s="61" t="s">
        <v>10506</v>
      </c>
      <c r="BV5503" s="61" t="s">
        <v>1141</v>
      </c>
      <c r="BW5503" s="61" t="s">
        <v>3503</v>
      </c>
    </row>
    <row r="5504" spans="51:75">
      <c r="AY5504" s="89" t="e">
        <f>VLOOKUP(C5504,#REF!, 2,FALSE)</f>
        <v>#REF!</v>
      </c>
      <c r="BM5504" s="61" t="s">
        <v>10507</v>
      </c>
      <c r="BN5504" s="61" t="s">
        <v>2981</v>
      </c>
      <c r="BO5504" s="61" t="s">
        <v>8712</v>
      </c>
      <c r="BU5504" s="61" t="s">
        <v>10507</v>
      </c>
      <c r="BV5504" s="61" t="s">
        <v>2981</v>
      </c>
      <c r="BW5504" s="61" t="s">
        <v>8712</v>
      </c>
    </row>
    <row r="5505" spans="51:75">
      <c r="AY5505" s="89" t="e">
        <f>VLOOKUP(C5505,#REF!, 2,FALSE)</f>
        <v>#REF!</v>
      </c>
      <c r="BM5505" s="61" t="s">
        <v>10508</v>
      </c>
      <c r="BN5505" s="61" t="s">
        <v>665</v>
      </c>
      <c r="BO5505" s="61" t="s">
        <v>9609</v>
      </c>
      <c r="BU5505" s="61" t="s">
        <v>10508</v>
      </c>
      <c r="BV5505" s="61" t="s">
        <v>665</v>
      </c>
      <c r="BW5505" s="61" t="s">
        <v>9609</v>
      </c>
    </row>
    <row r="5506" spans="51:75">
      <c r="AY5506" s="89" t="e">
        <f>VLOOKUP(C5506,#REF!, 2,FALSE)</f>
        <v>#REF!</v>
      </c>
      <c r="BM5506" s="61" t="s">
        <v>10509</v>
      </c>
      <c r="BN5506" s="61" t="s">
        <v>777</v>
      </c>
      <c r="BO5506" s="61" t="s">
        <v>3809</v>
      </c>
      <c r="BU5506" s="61" t="s">
        <v>10509</v>
      </c>
      <c r="BV5506" s="61" t="s">
        <v>777</v>
      </c>
      <c r="BW5506" s="61" t="s">
        <v>3809</v>
      </c>
    </row>
    <row r="5507" spans="51:75">
      <c r="AY5507" s="89" t="e">
        <f>VLOOKUP(C5507,#REF!, 2,FALSE)</f>
        <v>#REF!</v>
      </c>
      <c r="BM5507" s="61" t="s">
        <v>10510</v>
      </c>
      <c r="BN5507" s="61" t="s">
        <v>733</v>
      </c>
      <c r="BO5507" s="61" t="s">
        <v>3345</v>
      </c>
      <c r="BU5507" s="61" t="s">
        <v>10510</v>
      </c>
      <c r="BV5507" s="61" t="s">
        <v>733</v>
      </c>
      <c r="BW5507" s="61" t="s">
        <v>3345</v>
      </c>
    </row>
    <row r="5508" spans="51:75">
      <c r="AY5508" s="89" t="e">
        <f>VLOOKUP(C5508,#REF!, 2,FALSE)</f>
        <v>#REF!</v>
      </c>
      <c r="BM5508" s="61" t="s">
        <v>10511</v>
      </c>
      <c r="BN5508" s="61" t="s">
        <v>996</v>
      </c>
      <c r="BO5508" s="61" t="s">
        <v>3435</v>
      </c>
      <c r="BU5508" s="61" t="s">
        <v>10511</v>
      </c>
      <c r="BV5508" s="61" t="s">
        <v>996</v>
      </c>
      <c r="BW5508" s="61" t="s">
        <v>3435</v>
      </c>
    </row>
    <row r="5509" spans="51:75">
      <c r="AY5509" s="89" t="e">
        <f>VLOOKUP(C5509,#REF!, 2,FALSE)</f>
        <v>#REF!</v>
      </c>
      <c r="BM5509" s="61" t="s">
        <v>10512</v>
      </c>
      <c r="BN5509" s="61" t="s">
        <v>864</v>
      </c>
      <c r="BO5509" s="61" t="s">
        <v>9426</v>
      </c>
      <c r="BU5509" s="61" t="s">
        <v>10512</v>
      </c>
      <c r="BV5509" s="61" t="s">
        <v>864</v>
      </c>
      <c r="BW5509" s="61" t="s">
        <v>9426</v>
      </c>
    </row>
    <row r="5510" spans="51:75">
      <c r="AY5510" s="89" t="e">
        <f>VLOOKUP(C5510,#REF!, 2,FALSE)</f>
        <v>#REF!</v>
      </c>
      <c r="BM5510" s="61" t="s">
        <v>1881</v>
      </c>
      <c r="BN5510" s="61" t="s">
        <v>1271</v>
      </c>
      <c r="BO5510" s="61" t="s">
        <v>10513</v>
      </c>
      <c r="BU5510" s="61" t="s">
        <v>1881</v>
      </c>
      <c r="BV5510" s="61" t="s">
        <v>1271</v>
      </c>
      <c r="BW5510" s="61" t="s">
        <v>10513</v>
      </c>
    </row>
    <row r="5511" spans="51:75">
      <c r="AY5511" s="89" t="e">
        <f>VLOOKUP(C5511,#REF!, 2,FALSE)</f>
        <v>#REF!</v>
      </c>
      <c r="BM5511" s="61" t="s">
        <v>10514</v>
      </c>
      <c r="BN5511" s="61" t="s">
        <v>16990</v>
      </c>
      <c r="BO5511" s="61" t="s">
        <v>9019</v>
      </c>
      <c r="BU5511" s="61" t="s">
        <v>10514</v>
      </c>
      <c r="BV5511" s="61" t="s">
        <v>16990</v>
      </c>
      <c r="BW5511" s="61" t="s">
        <v>9019</v>
      </c>
    </row>
    <row r="5512" spans="51:75">
      <c r="AY5512" s="89" t="e">
        <f>VLOOKUP(C5512,#REF!, 2,FALSE)</f>
        <v>#REF!</v>
      </c>
      <c r="BM5512" s="61" t="s">
        <v>1882</v>
      </c>
      <c r="BN5512" s="61" t="s">
        <v>1271</v>
      </c>
      <c r="BO5512" s="61" t="s">
        <v>10515</v>
      </c>
      <c r="BU5512" s="61" t="s">
        <v>1882</v>
      </c>
      <c r="BV5512" s="61" t="s">
        <v>1271</v>
      </c>
      <c r="BW5512" s="61" t="s">
        <v>10515</v>
      </c>
    </row>
    <row r="5513" spans="51:75">
      <c r="AY5513" s="89" t="e">
        <f>VLOOKUP(C5513,#REF!, 2,FALSE)</f>
        <v>#REF!</v>
      </c>
      <c r="BM5513" s="61" t="s">
        <v>10516</v>
      </c>
      <c r="BN5513" s="61" t="s">
        <v>625</v>
      </c>
      <c r="BO5513" s="61" t="s">
        <v>10517</v>
      </c>
      <c r="BU5513" s="61" t="s">
        <v>10516</v>
      </c>
      <c r="BV5513" s="61" t="s">
        <v>625</v>
      </c>
      <c r="BW5513" s="61" t="s">
        <v>10517</v>
      </c>
    </row>
    <row r="5514" spans="51:75">
      <c r="AY5514" s="89" t="e">
        <f>VLOOKUP(C5514,#REF!, 2,FALSE)</f>
        <v>#REF!</v>
      </c>
      <c r="BM5514" s="61" t="s">
        <v>10518</v>
      </c>
      <c r="BN5514" s="61" t="s">
        <v>669</v>
      </c>
      <c r="BO5514" s="61" t="s">
        <v>1408</v>
      </c>
      <c r="BU5514" s="61" t="s">
        <v>10518</v>
      </c>
      <c r="BV5514" s="61" t="s">
        <v>669</v>
      </c>
      <c r="BW5514" s="61" t="s">
        <v>1408</v>
      </c>
    </row>
    <row r="5515" spans="51:75">
      <c r="AY5515" s="89" t="e">
        <f>VLOOKUP(C5515,#REF!, 2,FALSE)</f>
        <v>#REF!</v>
      </c>
      <c r="BM5515" s="61" t="s">
        <v>10519</v>
      </c>
      <c r="BN5515" s="61" t="s">
        <v>663</v>
      </c>
      <c r="BO5515" s="61" t="s">
        <v>9474</v>
      </c>
      <c r="BU5515" s="61" t="s">
        <v>10519</v>
      </c>
      <c r="BV5515" s="61" t="s">
        <v>663</v>
      </c>
      <c r="BW5515" s="61" t="s">
        <v>9474</v>
      </c>
    </row>
    <row r="5516" spans="51:75">
      <c r="AY5516" s="89" t="e">
        <f>VLOOKUP(C5516,#REF!, 2,FALSE)</f>
        <v>#REF!</v>
      </c>
      <c r="BM5516" s="61" t="s">
        <v>10520</v>
      </c>
      <c r="BN5516" s="61" t="s">
        <v>618</v>
      </c>
      <c r="BO5516" s="61" t="s">
        <v>10521</v>
      </c>
      <c r="BU5516" s="61" t="s">
        <v>10520</v>
      </c>
      <c r="BV5516" s="61" t="s">
        <v>618</v>
      </c>
      <c r="BW5516" s="61" t="s">
        <v>10521</v>
      </c>
    </row>
    <row r="5517" spans="51:75">
      <c r="AY5517" s="89" t="e">
        <f>VLOOKUP(C5517,#REF!, 2,FALSE)</f>
        <v>#REF!</v>
      </c>
      <c r="BM5517" s="61" t="s">
        <v>10522</v>
      </c>
      <c r="BN5517" s="61" t="s">
        <v>843</v>
      </c>
      <c r="BO5517" s="61" t="s">
        <v>7501</v>
      </c>
      <c r="BU5517" s="61" t="s">
        <v>10522</v>
      </c>
      <c r="BV5517" s="61" t="s">
        <v>843</v>
      </c>
      <c r="BW5517" s="61" t="s">
        <v>7501</v>
      </c>
    </row>
    <row r="5518" spans="51:75">
      <c r="AY5518" s="89" t="e">
        <f>VLOOKUP(C5518,#REF!, 2,FALSE)</f>
        <v>#REF!</v>
      </c>
      <c r="BM5518" s="61" t="s">
        <v>1883</v>
      </c>
      <c r="BN5518" s="61" t="s">
        <v>671</v>
      </c>
      <c r="BO5518" s="61" t="s">
        <v>3258</v>
      </c>
      <c r="BU5518" s="61" t="s">
        <v>1883</v>
      </c>
      <c r="BV5518" s="61" t="s">
        <v>671</v>
      </c>
      <c r="BW5518" s="61" t="s">
        <v>3258</v>
      </c>
    </row>
    <row r="5519" spans="51:75">
      <c r="AY5519" s="89" t="e">
        <f>VLOOKUP(C5519,#REF!, 2,FALSE)</f>
        <v>#REF!</v>
      </c>
      <c r="BM5519" s="61" t="s">
        <v>1884</v>
      </c>
      <c r="BN5519" s="61" t="s">
        <v>864</v>
      </c>
      <c r="BO5519" s="61" t="s">
        <v>2880</v>
      </c>
      <c r="BU5519" s="61" t="s">
        <v>1884</v>
      </c>
      <c r="BV5519" s="61" t="s">
        <v>864</v>
      </c>
      <c r="BW5519" s="61" t="s">
        <v>2880</v>
      </c>
    </row>
    <row r="5520" spans="51:75">
      <c r="AY5520" s="89" t="e">
        <f>VLOOKUP(C5520,#REF!, 2,FALSE)</f>
        <v>#REF!</v>
      </c>
      <c r="BM5520" s="61" t="s">
        <v>1885</v>
      </c>
      <c r="BN5520" s="61" t="s">
        <v>630</v>
      </c>
      <c r="BO5520" s="61" t="s">
        <v>865</v>
      </c>
      <c r="BU5520" s="61" t="s">
        <v>1885</v>
      </c>
      <c r="BV5520" s="61" t="s">
        <v>630</v>
      </c>
      <c r="BW5520" s="61" t="s">
        <v>865</v>
      </c>
    </row>
    <row r="5521" spans="51:75">
      <c r="AY5521" s="89" t="e">
        <f>VLOOKUP(C5521,#REF!, 2,FALSE)</f>
        <v>#REF!</v>
      </c>
      <c r="BM5521" s="61" t="s">
        <v>1886</v>
      </c>
      <c r="BN5521" s="61" t="s">
        <v>3254</v>
      </c>
      <c r="BO5521" s="61" t="s">
        <v>10523</v>
      </c>
      <c r="BU5521" s="61" t="s">
        <v>1886</v>
      </c>
      <c r="BV5521" s="61" t="s">
        <v>3254</v>
      </c>
      <c r="BW5521" s="61" t="s">
        <v>10523</v>
      </c>
    </row>
    <row r="5522" spans="51:75">
      <c r="AY5522" s="89" t="e">
        <f>VLOOKUP(C5522,#REF!, 2,FALSE)</f>
        <v>#REF!</v>
      </c>
      <c r="BM5522" s="61" t="s">
        <v>10524</v>
      </c>
      <c r="BN5522" s="61" t="s">
        <v>1344</v>
      </c>
      <c r="BO5522" s="61" t="s">
        <v>1389</v>
      </c>
      <c r="BU5522" s="61" t="s">
        <v>10524</v>
      </c>
      <c r="BV5522" s="61" t="s">
        <v>1344</v>
      </c>
      <c r="BW5522" s="61" t="s">
        <v>1389</v>
      </c>
    </row>
    <row r="5523" spans="51:75">
      <c r="AY5523" s="89" t="e">
        <f>VLOOKUP(C5523,#REF!, 2,FALSE)</f>
        <v>#REF!</v>
      </c>
      <c r="BM5523" s="61" t="s">
        <v>1887</v>
      </c>
      <c r="BN5523" s="61" t="s">
        <v>3204</v>
      </c>
      <c r="BO5523" s="61" t="s">
        <v>10525</v>
      </c>
      <c r="BU5523" s="61" t="s">
        <v>1887</v>
      </c>
      <c r="BV5523" s="61" t="s">
        <v>3204</v>
      </c>
      <c r="BW5523" s="61" t="s">
        <v>10525</v>
      </c>
    </row>
    <row r="5524" spans="51:75">
      <c r="AY5524" s="89" t="e">
        <f>VLOOKUP(C5524,#REF!, 2,FALSE)</f>
        <v>#REF!</v>
      </c>
      <c r="BM5524" s="61" t="s">
        <v>10526</v>
      </c>
      <c r="BN5524" s="61" t="s">
        <v>864</v>
      </c>
      <c r="BO5524" s="61" t="s">
        <v>10527</v>
      </c>
      <c r="BU5524" s="61" t="s">
        <v>10526</v>
      </c>
      <c r="BV5524" s="61" t="s">
        <v>864</v>
      </c>
      <c r="BW5524" s="61" t="s">
        <v>10527</v>
      </c>
    </row>
    <row r="5525" spans="51:75">
      <c r="AY5525" s="89" t="e">
        <f>VLOOKUP(C5525,#REF!, 2,FALSE)</f>
        <v>#REF!</v>
      </c>
      <c r="BM5525" s="61" t="s">
        <v>10528</v>
      </c>
      <c r="BN5525" s="61" t="s">
        <v>3047</v>
      </c>
      <c r="BO5525" s="61" t="s">
        <v>4798</v>
      </c>
      <c r="BU5525" s="61" t="s">
        <v>10528</v>
      </c>
      <c r="BV5525" s="61" t="s">
        <v>3047</v>
      </c>
      <c r="BW5525" s="61" t="s">
        <v>4798</v>
      </c>
    </row>
    <row r="5526" spans="51:75">
      <c r="AY5526" s="89" t="e">
        <f>VLOOKUP(C5526,#REF!, 2,FALSE)</f>
        <v>#REF!</v>
      </c>
      <c r="BM5526" s="61" t="s">
        <v>10529</v>
      </c>
      <c r="BN5526" s="61" t="s">
        <v>3254</v>
      </c>
      <c r="BO5526" s="61" t="s">
        <v>10530</v>
      </c>
      <c r="BU5526" s="61" t="s">
        <v>10529</v>
      </c>
      <c r="BV5526" s="61" t="s">
        <v>3254</v>
      </c>
      <c r="BW5526" s="61" t="s">
        <v>10530</v>
      </c>
    </row>
    <row r="5527" spans="51:75">
      <c r="AY5527" s="89" t="e">
        <f>VLOOKUP(C5527,#REF!, 2,FALSE)</f>
        <v>#REF!</v>
      </c>
      <c r="BM5527" s="61" t="s">
        <v>10531</v>
      </c>
      <c r="BN5527" s="61" t="s">
        <v>3047</v>
      </c>
      <c r="BO5527" s="61" t="s">
        <v>10532</v>
      </c>
      <c r="BU5527" s="61" t="s">
        <v>10531</v>
      </c>
      <c r="BV5527" s="61" t="s">
        <v>3047</v>
      </c>
      <c r="BW5527" s="61" t="s">
        <v>10532</v>
      </c>
    </row>
    <row r="5528" spans="51:75">
      <c r="AY5528" s="89" t="e">
        <f>VLOOKUP(C5528,#REF!, 2,FALSE)</f>
        <v>#REF!</v>
      </c>
      <c r="BM5528" s="61" t="s">
        <v>10533</v>
      </c>
      <c r="BN5528" s="61" t="s">
        <v>3204</v>
      </c>
      <c r="BO5528" s="61" t="s">
        <v>10534</v>
      </c>
      <c r="BU5528" s="61" t="s">
        <v>10533</v>
      </c>
      <c r="BV5528" s="61" t="s">
        <v>3204</v>
      </c>
      <c r="BW5528" s="61" t="s">
        <v>10534</v>
      </c>
    </row>
    <row r="5529" spans="51:75">
      <c r="AY5529" s="89" t="e">
        <f>VLOOKUP(C5529,#REF!, 2,FALSE)</f>
        <v>#REF!</v>
      </c>
      <c r="BM5529" s="61" t="s">
        <v>10535</v>
      </c>
      <c r="BN5529" s="61" t="s">
        <v>3007</v>
      </c>
      <c r="BO5529" s="61" t="s">
        <v>5380</v>
      </c>
      <c r="BU5529" s="61" t="s">
        <v>10535</v>
      </c>
      <c r="BV5529" s="61" t="s">
        <v>3007</v>
      </c>
      <c r="BW5529" s="61" t="s">
        <v>5380</v>
      </c>
    </row>
    <row r="5530" spans="51:75">
      <c r="AY5530" s="89" t="e">
        <f>VLOOKUP(C5530,#REF!, 2,FALSE)</f>
        <v>#REF!</v>
      </c>
      <c r="BM5530" s="61" t="s">
        <v>10536</v>
      </c>
      <c r="BN5530" s="61" t="s">
        <v>3007</v>
      </c>
      <c r="BO5530" s="61" t="s">
        <v>2985</v>
      </c>
      <c r="BU5530" s="61" t="s">
        <v>10536</v>
      </c>
      <c r="BV5530" s="61" t="s">
        <v>3007</v>
      </c>
      <c r="BW5530" s="61" t="s">
        <v>2985</v>
      </c>
    </row>
    <row r="5531" spans="51:75">
      <c r="AY5531" s="89" t="e">
        <f>VLOOKUP(C5531,#REF!, 2,FALSE)</f>
        <v>#REF!</v>
      </c>
      <c r="BM5531" s="61" t="s">
        <v>10537</v>
      </c>
      <c r="BN5531" s="61" t="s">
        <v>733</v>
      </c>
      <c r="BO5531" s="61" t="s">
        <v>10538</v>
      </c>
      <c r="BU5531" s="61" t="s">
        <v>10537</v>
      </c>
      <c r="BV5531" s="61" t="s">
        <v>733</v>
      </c>
      <c r="BW5531" s="61" t="s">
        <v>10538</v>
      </c>
    </row>
    <row r="5532" spans="51:75">
      <c r="AY5532" s="89" t="e">
        <f>VLOOKUP(C5532,#REF!, 2,FALSE)</f>
        <v>#REF!</v>
      </c>
      <c r="BM5532" s="61" t="s">
        <v>1888</v>
      </c>
      <c r="BN5532" s="61" t="s">
        <v>733</v>
      </c>
      <c r="BO5532" s="61" t="s">
        <v>1021</v>
      </c>
      <c r="BU5532" s="61" t="s">
        <v>1888</v>
      </c>
      <c r="BV5532" s="61" t="s">
        <v>733</v>
      </c>
      <c r="BW5532" s="61" t="s">
        <v>1021</v>
      </c>
    </row>
    <row r="5533" spans="51:75">
      <c r="AY5533" s="89" t="e">
        <f>VLOOKUP(C5533,#REF!, 2,FALSE)</f>
        <v>#REF!</v>
      </c>
      <c r="BM5533" s="61" t="s">
        <v>10540</v>
      </c>
      <c r="BN5533" s="61" t="s">
        <v>639</v>
      </c>
      <c r="BO5533" s="61" t="s">
        <v>2985</v>
      </c>
      <c r="BU5533" s="61" t="s">
        <v>10540</v>
      </c>
      <c r="BV5533" s="61" t="s">
        <v>639</v>
      </c>
      <c r="BW5533" s="61" t="s">
        <v>2985</v>
      </c>
    </row>
    <row r="5534" spans="51:75">
      <c r="AY5534" s="89" t="e">
        <f>VLOOKUP(C5534,#REF!, 2,FALSE)</f>
        <v>#REF!</v>
      </c>
      <c r="BM5534" s="61" t="s">
        <v>10541</v>
      </c>
      <c r="BN5534" s="61" t="s">
        <v>780</v>
      </c>
      <c r="BO5534" s="61" t="s">
        <v>946</v>
      </c>
      <c r="BU5534" s="61" t="s">
        <v>10541</v>
      </c>
      <c r="BV5534" s="61" t="s">
        <v>780</v>
      </c>
      <c r="BW5534" s="61" t="s">
        <v>946</v>
      </c>
    </row>
    <row r="5535" spans="51:75">
      <c r="AY5535" s="89" t="e">
        <f>VLOOKUP(C5535,#REF!, 2,FALSE)</f>
        <v>#REF!</v>
      </c>
      <c r="BM5535" s="61" t="s">
        <v>10542</v>
      </c>
      <c r="BN5535" s="61" t="s">
        <v>705</v>
      </c>
      <c r="BO5535" s="61" t="s">
        <v>10543</v>
      </c>
      <c r="BU5535" s="61" t="s">
        <v>10542</v>
      </c>
      <c r="BV5535" s="61" t="s">
        <v>705</v>
      </c>
      <c r="BW5535" s="61" t="s">
        <v>10543</v>
      </c>
    </row>
    <row r="5536" spans="51:75">
      <c r="AY5536" s="89" t="e">
        <f>VLOOKUP(C5536,#REF!, 2,FALSE)</f>
        <v>#REF!</v>
      </c>
      <c r="BM5536" s="61" t="s">
        <v>10544</v>
      </c>
      <c r="BN5536" s="61" t="s">
        <v>3004</v>
      </c>
      <c r="BO5536" s="61" t="s">
        <v>10545</v>
      </c>
      <c r="BU5536" s="61" t="s">
        <v>10544</v>
      </c>
      <c r="BV5536" s="61" t="s">
        <v>3004</v>
      </c>
      <c r="BW5536" s="61" t="s">
        <v>10545</v>
      </c>
    </row>
    <row r="5537" spans="51:75">
      <c r="AY5537" s="89" t="e">
        <f>VLOOKUP(C5537,#REF!, 2,FALSE)</f>
        <v>#REF!</v>
      </c>
      <c r="BM5537" s="61" t="s">
        <v>10546</v>
      </c>
      <c r="BN5537" s="61" t="s">
        <v>2981</v>
      </c>
      <c r="BO5537" s="61" t="s">
        <v>10547</v>
      </c>
      <c r="BU5537" s="61" t="s">
        <v>10546</v>
      </c>
      <c r="BV5537" s="61" t="s">
        <v>2981</v>
      </c>
      <c r="BW5537" s="61" t="s">
        <v>10547</v>
      </c>
    </row>
    <row r="5538" spans="51:75">
      <c r="AY5538" s="89" t="e">
        <f>VLOOKUP(C5538,#REF!, 2,FALSE)</f>
        <v>#REF!</v>
      </c>
      <c r="BM5538" s="61" t="s">
        <v>10548</v>
      </c>
      <c r="BN5538" s="61" t="s">
        <v>3004</v>
      </c>
      <c r="BO5538" s="61" t="s">
        <v>849</v>
      </c>
      <c r="BU5538" s="61" t="s">
        <v>10548</v>
      </c>
      <c r="BV5538" s="61" t="s">
        <v>3004</v>
      </c>
      <c r="BW5538" s="61" t="s">
        <v>849</v>
      </c>
    </row>
    <row r="5539" spans="51:75">
      <c r="AY5539" s="89" t="e">
        <f>VLOOKUP(C5539,#REF!, 2,FALSE)</f>
        <v>#REF!</v>
      </c>
      <c r="BM5539" s="61" t="s">
        <v>10550</v>
      </c>
      <c r="BN5539" s="61" t="s">
        <v>705</v>
      </c>
      <c r="BO5539" s="61" t="s">
        <v>2985</v>
      </c>
      <c r="BU5539" s="61" t="s">
        <v>10550</v>
      </c>
      <c r="BV5539" s="61" t="s">
        <v>705</v>
      </c>
      <c r="BW5539" s="61" t="s">
        <v>2985</v>
      </c>
    </row>
    <row r="5540" spans="51:75">
      <c r="AY5540" s="89" t="e">
        <f>VLOOKUP(C5540,#REF!, 2,FALSE)</f>
        <v>#REF!</v>
      </c>
      <c r="BM5540" s="61" t="s">
        <v>10551</v>
      </c>
      <c r="BN5540" s="61" t="s">
        <v>639</v>
      </c>
      <c r="BO5540" s="61" t="s">
        <v>2985</v>
      </c>
      <c r="BU5540" s="61" t="s">
        <v>10551</v>
      </c>
      <c r="BV5540" s="61" t="s">
        <v>639</v>
      </c>
      <c r="BW5540" s="61" t="s">
        <v>2985</v>
      </c>
    </row>
    <row r="5541" spans="51:75">
      <c r="AY5541" s="89" t="e">
        <f>VLOOKUP(C5541,#REF!, 2,FALSE)</f>
        <v>#REF!</v>
      </c>
      <c r="BM5541" s="61" t="s">
        <v>10552</v>
      </c>
      <c r="BN5541" s="61" t="s">
        <v>639</v>
      </c>
      <c r="BO5541" s="61" t="s">
        <v>2985</v>
      </c>
      <c r="BU5541" s="61" t="s">
        <v>10552</v>
      </c>
      <c r="BV5541" s="61" t="s">
        <v>639</v>
      </c>
      <c r="BW5541" s="61" t="s">
        <v>2985</v>
      </c>
    </row>
    <row r="5542" spans="51:75">
      <c r="AY5542" s="89" t="e">
        <f>VLOOKUP(C5542,#REF!, 2,FALSE)</f>
        <v>#REF!</v>
      </c>
      <c r="BM5542" s="61" t="s">
        <v>10554</v>
      </c>
      <c r="BN5542" s="61" t="s">
        <v>3254</v>
      </c>
      <c r="BO5542" s="61" t="s">
        <v>2985</v>
      </c>
      <c r="BU5542" s="61" t="s">
        <v>10554</v>
      </c>
      <c r="BV5542" s="61" t="s">
        <v>3254</v>
      </c>
      <c r="BW5542" s="61" t="s">
        <v>2985</v>
      </c>
    </row>
    <row r="5543" spans="51:75">
      <c r="AY5543" s="89" t="e">
        <f>VLOOKUP(C5543,#REF!, 2,FALSE)</f>
        <v>#REF!</v>
      </c>
      <c r="BM5543" s="61" t="s">
        <v>10556</v>
      </c>
      <c r="BN5543" s="61" t="s">
        <v>3254</v>
      </c>
      <c r="BO5543" s="61" t="s">
        <v>2985</v>
      </c>
      <c r="BU5543" s="61" t="s">
        <v>10556</v>
      </c>
      <c r="BV5543" s="61" t="s">
        <v>3254</v>
      </c>
      <c r="BW5543" s="61" t="s">
        <v>2985</v>
      </c>
    </row>
    <row r="5544" spans="51:75">
      <c r="AY5544" s="89" t="e">
        <f>VLOOKUP(C5544,#REF!, 2,FALSE)</f>
        <v>#REF!</v>
      </c>
      <c r="BM5544" s="61" t="s">
        <v>10557</v>
      </c>
      <c r="BN5544" s="61" t="s">
        <v>3254</v>
      </c>
      <c r="BO5544" s="61" t="s">
        <v>2985</v>
      </c>
      <c r="BU5544" s="61" t="s">
        <v>10557</v>
      </c>
      <c r="BV5544" s="61" t="s">
        <v>3254</v>
      </c>
      <c r="BW5544" s="61" t="s">
        <v>2985</v>
      </c>
    </row>
    <row r="5545" spans="51:75">
      <c r="AY5545" s="89" t="e">
        <f>VLOOKUP(C5545,#REF!, 2,FALSE)</f>
        <v>#REF!</v>
      </c>
      <c r="BM5545" s="61" t="s">
        <v>10558</v>
      </c>
      <c r="BN5545" s="61" t="s">
        <v>663</v>
      </c>
      <c r="BO5545" s="61" t="s">
        <v>3232</v>
      </c>
      <c r="BU5545" s="61" t="s">
        <v>10558</v>
      </c>
      <c r="BV5545" s="61" t="s">
        <v>663</v>
      </c>
      <c r="BW5545" s="61" t="s">
        <v>3232</v>
      </c>
    </row>
    <row r="5546" spans="51:75">
      <c r="AY5546" s="89" t="e">
        <f>VLOOKUP(C5546,#REF!, 2,FALSE)</f>
        <v>#REF!</v>
      </c>
      <c r="BM5546" s="61" t="s">
        <v>10559</v>
      </c>
      <c r="BN5546" s="61" t="s">
        <v>1015</v>
      </c>
      <c r="BO5546" s="61" t="s">
        <v>2985</v>
      </c>
      <c r="BU5546" s="61" t="s">
        <v>10559</v>
      </c>
      <c r="BV5546" s="61" t="s">
        <v>1015</v>
      </c>
      <c r="BW5546" s="61" t="s">
        <v>2985</v>
      </c>
    </row>
    <row r="5547" spans="51:75">
      <c r="AY5547" s="89" t="e">
        <f>VLOOKUP(C5547,#REF!, 2,FALSE)</f>
        <v>#REF!</v>
      </c>
      <c r="BM5547" s="61" t="s">
        <v>10560</v>
      </c>
      <c r="BN5547" s="61" t="s">
        <v>3047</v>
      </c>
      <c r="BO5547" s="61" t="s">
        <v>8235</v>
      </c>
      <c r="BU5547" s="61" t="s">
        <v>10560</v>
      </c>
      <c r="BV5547" s="61" t="s">
        <v>3047</v>
      </c>
      <c r="BW5547" s="61" t="s">
        <v>8235</v>
      </c>
    </row>
    <row r="5548" spans="51:75">
      <c r="AY5548" s="89" t="e">
        <f>VLOOKUP(C5548,#REF!, 2,FALSE)</f>
        <v>#REF!</v>
      </c>
      <c r="BM5548" s="61" t="s">
        <v>10561</v>
      </c>
      <c r="BN5548" s="61" t="s">
        <v>668</v>
      </c>
      <c r="BO5548" s="61" t="s">
        <v>1906</v>
      </c>
      <c r="BU5548" s="61" t="s">
        <v>10561</v>
      </c>
      <c r="BV5548" s="61" t="s">
        <v>668</v>
      </c>
      <c r="BW5548" s="61" t="s">
        <v>1906</v>
      </c>
    </row>
    <row r="5549" spans="51:75">
      <c r="AY5549" s="89" t="e">
        <f>VLOOKUP(C5549,#REF!, 2,FALSE)</f>
        <v>#REF!</v>
      </c>
      <c r="BM5549" s="61" t="s">
        <v>10562</v>
      </c>
      <c r="BN5549" s="61" t="s">
        <v>3004</v>
      </c>
      <c r="BO5549" s="61" t="s">
        <v>10563</v>
      </c>
      <c r="BU5549" s="61" t="s">
        <v>10562</v>
      </c>
      <c r="BV5549" s="61" t="s">
        <v>3004</v>
      </c>
      <c r="BW5549" s="61" t="s">
        <v>10563</v>
      </c>
    </row>
    <row r="5550" spans="51:75">
      <c r="AY5550" s="89" t="e">
        <f>VLOOKUP(C5550,#REF!, 2,FALSE)</f>
        <v>#REF!</v>
      </c>
      <c r="BM5550" s="61" t="s">
        <v>10564</v>
      </c>
      <c r="BN5550" s="61" t="s">
        <v>3004</v>
      </c>
      <c r="BO5550" s="61" t="s">
        <v>10565</v>
      </c>
      <c r="BU5550" s="61" t="s">
        <v>10564</v>
      </c>
      <c r="BV5550" s="61" t="s">
        <v>3004</v>
      </c>
      <c r="BW5550" s="61" t="s">
        <v>10565</v>
      </c>
    </row>
    <row r="5551" spans="51:75">
      <c r="AY5551" s="89" t="e">
        <f>VLOOKUP(C5551,#REF!, 2,FALSE)</f>
        <v>#REF!</v>
      </c>
      <c r="BM5551" s="61" t="s">
        <v>10566</v>
      </c>
      <c r="BN5551" s="61" t="s">
        <v>3004</v>
      </c>
      <c r="BO5551" s="61" t="s">
        <v>4111</v>
      </c>
      <c r="BU5551" s="61" t="s">
        <v>10566</v>
      </c>
      <c r="BV5551" s="61" t="s">
        <v>3004</v>
      </c>
      <c r="BW5551" s="61" t="s">
        <v>4111</v>
      </c>
    </row>
    <row r="5552" spans="51:75">
      <c r="AY5552" s="89" t="e">
        <f>VLOOKUP(C5552,#REF!, 2,FALSE)</f>
        <v>#REF!</v>
      </c>
      <c r="BM5552" s="61" t="s">
        <v>10567</v>
      </c>
      <c r="BN5552" s="61" t="s">
        <v>854</v>
      </c>
      <c r="BO5552" s="61" t="s">
        <v>719</v>
      </c>
      <c r="BU5552" s="61" t="s">
        <v>10567</v>
      </c>
      <c r="BV5552" s="61" t="s">
        <v>854</v>
      </c>
      <c r="BW5552" s="61" t="s">
        <v>719</v>
      </c>
    </row>
    <row r="5553" spans="51:75">
      <c r="AY5553" s="89" t="e">
        <f>VLOOKUP(C5553,#REF!, 2,FALSE)</f>
        <v>#REF!</v>
      </c>
      <c r="BM5553" s="61" t="s">
        <v>10568</v>
      </c>
      <c r="BN5553" s="61" t="s">
        <v>3004</v>
      </c>
      <c r="BO5553" s="61" t="s">
        <v>2985</v>
      </c>
      <c r="BU5553" s="61" t="s">
        <v>10568</v>
      </c>
      <c r="BV5553" s="61" t="s">
        <v>3004</v>
      </c>
      <c r="BW5553" s="61" t="s">
        <v>2985</v>
      </c>
    </row>
    <row r="5554" spans="51:75">
      <c r="AY5554" s="89" t="e">
        <f>VLOOKUP(C5554,#REF!, 2,FALSE)</f>
        <v>#REF!</v>
      </c>
      <c r="BM5554" s="61" t="s">
        <v>10569</v>
      </c>
      <c r="BN5554" s="61" t="s">
        <v>782</v>
      </c>
      <c r="BO5554" s="61" t="s">
        <v>711</v>
      </c>
      <c r="BU5554" s="61" t="s">
        <v>10569</v>
      </c>
      <c r="BV5554" s="61" t="s">
        <v>782</v>
      </c>
      <c r="BW5554" s="61" t="s">
        <v>711</v>
      </c>
    </row>
    <row r="5555" spans="51:75">
      <c r="AY5555" s="89" t="e">
        <f>VLOOKUP(C5555,#REF!, 2,FALSE)</f>
        <v>#REF!</v>
      </c>
      <c r="BM5555" s="61" t="s">
        <v>10570</v>
      </c>
      <c r="BN5555" s="61" t="s">
        <v>3004</v>
      </c>
      <c r="BO5555" s="61" t="s">
        <v>2985</v>
      </c>
      <c r="BU5555" s="61" t="s">
        <v>10570</v>
      </c>
      <c r="BV5555" s="61" t="s">
        <v>3004</v>
      </c>
      <c r="BW5555" s="61" t="s">
        <v>2985</v>
      </c>
    </row>
    <row r="5556" spans="51:75">
      <c r="AY5556" s="89" t="e">
        <f>VLOOKUP(C5556,#REF!, 2,FALSE)</f>
        <v>#REF!</v>
      </c>
      <c r="BM5556" s="61" t="s">
        <v>10572</v>
      </c>
      <c r="BN5556" s="61" t="s">
        <v>3254</v>
      </c>
      <c r="BO5556" s="61" t="s">
        <v>2985</v>
      </c>
      <c r="BU5556" s="61" t="s">
        <v>10572</v>
      </c>
      <c r="BV5556" s="61" t="s">
        <v>3254</v>
      </c>
      <c r="BW5556" s="61" t="s">
        <v>2985</v>
      </c>
    </row>
    <row r="5557" spans="51:75">
      <c r="AY5557" s="89" t="e">
        <f>VLOOKUP(C5557,#REF!, 2,FALSE)</f>
        <v>#REF!</v>
      </c>
      <c r="BM5557" s="61" t="s">
        <v>10573</v>
      </c>
      <c r="BN5557" s="61" t="s">
        <v>738</v>
      </c>
      <c r="BO5557" s="61" t="s">
        <v>2985</v>
      </c>
      <c r="BU5557" s="61" t="s">
        <v>10573</v>
      </c>
      <c r="BV5557" s="61" t="s">
        <v>738</v>
      </c>
      <c r="BW5557" s="61" t="s">
        <v>2985</v>
      </c>
    </row>
    <row r="5558" spans="51:75">
      <c r="AY5558" s="89" t="e">
        <f>VLOOKUP(C5558,#REF!, 2,FALSE)</f>
        <v>#REF!</v>
      </c>
      <c r="BM5558" s="61" t="s">
        <v>10574</v>
      </c>
      <c r="BN5558" s="61" t="s">
        <v>738</v>
      </c>
      <c r="BO5558" s="61" t="s">
        <v>2985</v>
      </c>
      <c r="BU5558" s="61" t="s">
        <v>10574</v>
      </c>
      <c r="BV5558" s="61" t="s">
        <v>738</v>
      </c>
      <c r="BW5558" s="61" t="s">
        <v>2985</v>
      </c>
    </row>
    <row r="5559" spans="51:75">
      <c r="AY5559" s="89" t="e">
        <f>VLOOKUP(C5559,#REF!, 2,FALSE)</f>
        <v>#REF!</v>
      </c>
      <c r="BM5559" s="61" t="s">
        <v>10575</v>
      </c>
      <c r="BN5559" s="61" t="s">
        <v>1344</v>
      </c>
      <c r="BO5559" s="61" t="s">
        <v>9329</v>
      </c>
      <c r="BU5559" s="61" t="s">
        <v>10575</v>
      </c>
      <c r="BV5559" s="61" t="s">
        <v>1344</v>
      </c>
      <c r="BW5559" s="61" t="s">
        <v>9329</v>
      </c>
    </row>
    <row r="5560" spans="51:75">
      <c r="AY5560" s="89" t="e">
        <f>VLOOKUP(C5560,#REF!, 2,FALSE)</f>
        <v>#REF!</v>
      </c>
      <c r="BM5560" s="61" t="s">
        <v>1889</v>
      </c>
      <c r="BN5560" s="61" t="s">
        <v>641</v>
      </c>
      <c r="BO5560" s="61" t="s">
        <v>772</v>
      </c>
      <c r="BU5560" s="61" t="s">
        <v>1889</v>
      </c>
      <c r="BV5560" s="61" t="s">
        <v>641</v>
      </c>
      <c r="BW5560" s="61" t="s">
        <v>772</v>
      </c>
    </row>
    <row r="5561" spans="51:75">
      <c r="AY5561" s="89" t="e">
        <f>VLOOKUP(C5561,#REF!, 2,FALSE)</f>
        <v>#REF!</v>
      </c>
      <c r="BM5561" s="61" t="s">
        <v>1890</v>
      </c>
      <c r="BN5561" s="61" t="s">
        <v>3089</v>
      </c>
      <c r="BO5561" s="61" t="s">
        <v>7223</v>
      </c>
      <c r="BU5561" s="61" t="s">
        <v>1890</v>
      </c>
      <c r="BV5561" s="61" t="s">
        <v>3089</v>
      </c>
      <c r="BW5561" s="61" t="s">
        <v>7223</v>
      </c>
    </row>
    <row r="5562" spans="51:75">
      <c r="AY5562" s="89" t="e">
        <f>VLOOKUP(C5562,#REF!, 2,FALSE)</f>
        <v>#REF!</v>
      </c>
      <c r="BM5562" s="61" t="s">
        <v>1891</v>
      </c>
      <c r="BN5562" s="61" t="s">
        <v>3254</v>
      </c>
      <c r="BO5562" s="61" t="s">
        <v>4466</v>
      </c>
      <c r="BU5562" s="61" t="s">
        <v>1891</v>
      </c>
      <c r="BV5562" s="61" t="s">
        <v>3254</v>
      </c>
      <c r="BW5562" s="61" t="s">
        <v>4466</v>
      </c>
    </row>
    <row r="5563" spans="51:75">
      <c r="AY5563" s="89" t="e">
        <f>VLOOKUP(C5563,#REF!, 2,FALSE)</f>
        <v>#REF!</v>
      </c>
      <c r="BM5563" s="61" t="s">
        <v>10576</v>
      </c>
      <c r="BN5563" s="61" t="s">
        <v>3204</v>
      </c>
      <c r="BO5563" s="61" t="s">
        <v>3472</v>
      </c>
      <c r="BU5563" s="61" t="s">
        <v>10576</v>
      </c>
      <c r="BV5563" s="61" t="s">
        <v>3204</v>
      </c>
      <c r="BW5563" s="61" t="s">
        <v>3472</v>
      </c>
    </row>
    <row r="5564" spans="51:75">
      <c r="AY5564" s="89" t="e">
        <f>VLOOKUP(C5564,#REF!, 2,FALSE)</f>
        <v>#REF!</v>
      </c>
      <c r="BM5564" s="61" t="s">
        <v>10577</v>
      </c>
      <c r="BN5564" s="61" t="s">
        <v>8625</v>
      </c>
      <c r="BO5564" s="61" t="s">
        <v>8658</v>
      </c>
      <c r="BU5564" s="61" t="s">
        <v>10577</v>
      </c>
      <c r="BV5564" s="61" t="s">
        <v>8625</v>
      </c>
      <c r="BW5564" s="61" t="s">
        <v>8658</v>
      </c>
    </row>
    <row r="5565" spans="51:75">
      <c r="AY5565" s="89" t="e">
        <f>VLOOKUP(C5565,#REF!, 2,FALSE)</f>
        <v>#REF!</v>
      </c>
      <c r="BM5565" s="61" t="s">
        <v>1892</v>
      </c>
      <c r="BN5565" s="61" t="s">
        <v>3254</v>
      </c>
      <c r="BO5565" s="61" t="s">
        <v>10578</v>
      </c>
      <c r="BU5565" s="61" t="s">
        <v>1892</v>
      </c>
      <c r="BV5565" s="61" t="s">
        <v>3254</v>
      </c>
      <c r="BW5565" s="61" t="s">
        <v>10578</v>
      </c>
    </row>
    <row r="5566" spans="51:75">
      <c r="AY5566" s="89" t="e">
        <f>VLOOKUP(C5566,#REF!, 2,FALSE)</f>
        <v>#REF!</v>
      </c>
      <c r="BM5566" s="61" t="s">
        <v>359</v>
      </c>
      <c r="BN5566" s="61" t="s">
        <v>16990</v>
      </c>
      <c r="BO5566" s="61" t="s">
        <v>10579</v>
      </c>
      <c r="BU5566" s="61" t="s">
        <v>359</v>
      </c>
      <c r="BV5566" s="61" t="s">
        <v>16990</v>
      </c>
      <c r="BW5566" s="61" t="s">
        <v>10579</v>
      </c>
    </row>
    <row r="5567" spans="51:75">
      <c r="AY5567" s="89" t="e">
        <f>VLOOKUP(C5567,#REF!, 2,FALSE)</f>
        <v>#REF!</v>
      </c>
      <c r="BM5567" s="61" t="s">
        <v>10580</v>
      </c>
      <c r="BN5567" s="61" t="s">
        <v>789</v>
      </c>
      <c r="BO5567" s="61" t="s">
        <v>7014</v>
      </c>
      <c r="BU5567" s="61" t="s">
        <v>10580</v>
      </c>
      <c r="BV5567" s="61" t="s">
        <v>789</v>
      </c>
      <c r="BW5567" s="61" t="s">
        <v>7014</v>
      </c>
    </row>
    <row r="5568" spans="51:75">
      <c r="AY5568" s="89" t="e">
        <f>VLOOKUP(C5568,#REF!, 2,FALSE)</f>
        <v>#REF!</v>
      </c>
      <c r="BM5568" s="61" t="s">
        <v>1893</v>
      </c>
      <c r="BN5568" s="61" t="s">
        <v>1271</v>
      </c>
      <c r="BO5568" s="61" t="s">
        <v>2459</v>
      </c>
      <c r="BU5568" s="61" t="s">
        <v>1893</v>
      </c>
      <c r="BV5568" s="61" t="s">
        <v>1271</v>
      </c>
      <c r="BW5568" s="61" t="s">
        <v>2459</v>
      </c>
    </row>
    <row r="5569" spans="51:75">
      <c r="AY5569" s="89" t="e">
        <f>VLOOKUP(C5569,#REF!, 2,FALSE)</f>
        <v>#REF!</v>
      </c>
      <c r="BM5569" s="61" t="s">
        <v>10581</v>
      </c>
      <c r="BN5569" s="61" t="s">
        <v>16990</v>
      </c>
      <c r="BO5569" s="61" t="s">
        <v>10582</v>
      </c>
      <c r="BU5569" s="61" t="s">
        <v>10581</v>
      </c>
      <c r="BV5569" s="61" t="s">
        <v>16990</v>
      </c>
      <c r="BW5569" s="61" t="s">
        <v>10582</v>
      </c>
    </row>
    <row r="5570" spans="51:75">
      <c r="AY5570" s="89" t="e">
        <f>VLOOKUP(C5570,#REF!, 2,FALSE)</f>
        <v>#REF!</v>
      </c>
      <c r="BM5570" s="61" t="s">
        <v>1894</v>
      </c>
      <c r="BN5570" s="61" t="s">
        <v>1271</v>
      </c>
      <c r="BO5570" s="61" t="s">
        <v>10583</v>
      </c>
      <c r="BU5570" s="61" t="s">
        <v>1894</v>
      </c>
      <c r="BV5570" s="61" t="s">
        <v>1271</v>
      </c>
      <c r="BW5570" s="61" t="s">
        <v>10583</v>
      </c>
    </row>
    <row r="5571" spans="51:75">
      <c r="AY5571" s="89" t="e">
        <f>VLOOKUP(C5571,#REF!, 2,FALSE)</f>
        <v>#REF!</v>
      </c>
      <c r="BM5571" s="61" t="s">
        <v>1895</v>
      </c>
      <c r="BN5571" s="61" t="s">
        <v>16990</v>
      </c>
      <c r="BO5571" s="61" t="s">
        <v>2934</v>
      </c>
      <c r="BU5571" s="61" t="s">
        <v>1895</v>
      </c>
      <c r="BV5571" s="61" t="s">
        <v>16990</v>
      </c>
      <c r="BW5571" s="61" t="s">
        <v>2934</v>
      </c>
    </row>
    <row r="5572" spans="51:75">
      <c r="AY5572" s="89" t="e">
        <f>VLOOKUP(C5572,#REF!, 2,FALSE)</f>
        <v>#REF!</v>
      </c>
      <c r="BM5572" s="61" t="s">
        <v>10584</v>
      </c>
      <c r="BN5572" s="61" t="s">
        <v>733</v>
      </c>
      <c r="BO5572" s="61" t="s">
        <v>10585</v>
      </c>
      <c r="BU5572" s="61" t="s">
        <v>10584</v>
      </c>
      <c r="BV5572" s="61" t="s">
        <v>733</v>
      </c>
      <c r="BW5572" s="61" t="s">
        <v>10585</v>
      </c>
    </row>
    <row r="5573" spans="51:75">
      <c r="AY5573" s="89" t="e">
        <f>VLOOKUP(C5573,#REF!, 2,FALSE)</f>
        <v>#REF!</v>
      </c>
      <c r="BM5573" s="61" t="s">
        <v>1896</v>
      </c>
      <c r="BN5573" s="61" t="s">
        <v>707</v>
      </c>
      <c r="BO5573" s="61" t="s">
        <v>10586</v>
      </c>
      <c r="BU5573" s="61" t="s">
        <v>1896</v>
      </c>
      <c r="BV5573" s="61" t="s">
        <v>707</v>
      </c>
      <c r="BW5573" s="61" t="s">
        <v>10586</v>
      </c>
    </row>
    <row r="5574" spans="51:75">
      <c r="AY5574" s="89" t="e">
        <f>VLOOKUP(C5574,#REF!, 2,FALSE)</f>
        <v>#REF!</v>
      </c>
      <c r="BM5574" s="61" t="s">
        <v>10587</v>
      </c>
      <c r="BN5574" s="61" t="s">
        <v>3254</v>
      </c>
      <c r="BO5574" s="61" t="s">
        <v>9579</v>
      </c>
      <c r="BU5574" s="61" t="s">
        <v>10587</v>
      </c>
      <c r="BV5574" s="61" t="s">
        <v>3254</v>
      </c>
      <c r="BW5574" s="61" t="s">
        <v>9579</v>
      </c>
    </row>
    <row r="5575" spans="51:75">
      <c r="AY5575" s="89" t="e">
        <f>VLOOKUP(C5575,#REF!, 2,FALSE)</f>
        <v>#REF!</v>
      </c>
      <c r="BM5575" s="61" t="s">
        <v>10588</v>
      </c>
      <c r="BN5575" s="61" t="s">
        <v>1141</v>
      </c>
      <c r="BO5575" s="61" t="s">
        <v>2985</v>
      </c>
      <c r="BU5575" s="61" t="s">
        <v>10588</v>
      </c>
      <c r="BV5575" s="61" t="s">
        <v>1141</v>
      </c>
      <c r="BW5575" s="61" t="s">
        <v>2985</v>
      </c>
    </row>
    <row r="5576" spans="51:75">
      <c r="AY5576" s="89" t="e">
        <f>VLOOKUP(C5576,#REF!, 2,FALSE)</f>
        <v>#REF!</v>
      </c>
      <c r="BM5576" s="61" t="s">
        <v>10590</v>
      </c>
      <c r="BN5576" s="61" t="s">
        <v>2981</v>
      </c>
      <c r="BO5576" s="61" t="s">
        <v>2985</v>
      </c>
      <c r="BU5576" s="61" t="s">
        <v>10590</v>
      </c>
      <c r="BV5576" s="61" t="s">
        <v>2981</v>
      </c>
      <c r="BW5576" s="61" t="s">
        <v>2985</v>
      </c>
    </row>
    <row r="5577" spans="51:75">
      <c r="AY5577" s="89" t="e">
        <f>VLOOKUP(C5577,#REF!, 2,FALSE)</f>
        <v>#REF!</v>
      </c>
      <c r="BM5577" s="61" t="s">
        <v>10591</v>
      </c>
      <c r="BN5577" s="61" t="s">
        <v>3254</v>
      </c>
      <c r="BO5577" s="61" t="s">
        <v>2985</v>
      </c>
      <c r="BU5577" s="61" t="s">
        <v>10591</v>
      </c>
      <c r="BV5577" s="61" t="s">
        <v>3254</v>
      </c>
      <c r="BW5577" s="61" t="s">
        <v>2985</v>
      </c>
    </row>
    <row r="5578" spans="51:75">
      <c r="AY5578" s="89" t="e">
        <f>VLOOKUP(C5578,#REF!, 2,FALSE)</f>
        <v>#REF!</v>
      </c>
      <c r="BM5578" s="61" t="s">
        <v>10592</v>
      </c>
      <c r="BN5578" s="61" t="s">
        <v>3004</v>
      </c>
      <c r="BO5578" s="61" t="s">
        <v>2985</v>
      </c>
      <c r="BU5578" s="61" t="s">
        <v>10592</v>
      </c>
      <c r="BV5578" s="61" t="s">
        <v>3004</v>
      </c>
      <c r="BW5578" s="61" t="s">
        <v>2985</v>
      </c>
    </row>
    <row r="5579" spans="51:75">
      <c r="AY5579" s="89" t="e">
        <f>VLOOKUP(C5579,#REF!, 2,FALSE)</f>
        <v>#REF!</v>
      </c>
      <c r="BM5579" s="61" t="s">
        <v>10593</v>
      </c>
      <c r="BN5579" s="61" t="s">
        <v>1141</v>
      </c>
      <c r="BO5579" s="61" t="s">
        <v>2985</v>
      </c>
      <c r="BU5579" s="61" t="s">
        <v>10593</v>
      </c>
      <c r="BV5579" s="61" t="s">
        <v>1141</v>
      </c>
      <c r="BW5579" s="61" t="s">
        <v>2985</v>
      </c>
    </row>
    <row r="5580" spans="51:75">
      <c r="AY5580" s="89" t="e">
        <f>VLOOKUP(C5580,#REF!, 2,FALSE)</f>
        <v>#REF!</v>
      </c>
      <c r="BM5580" s="61" t="s">
        <v>10595</v>
      </c>
      <c r="BN5580" s="61" t="s">
        <v>1141</v>
      </c>
      <c r="BO5580" s="61" t="s">
        <v>2985</v>
      </c>
      <c r="BU5580" s="61" t="s">
        <v>10595</v>
      </c>
      <c r="BV5580" s="61" t="s">
        <v>1141</v>
      </c>
      <c r="BW5580" s="61" t="s">
        <v>2985</v>
      </c>
    </row>
    <row r="5581" spans="51:75">
      <c r="AY5581" s="89" t="e">
        <f>VLOOKUP(C5581,#REF!, 2,FALSE)</f>
        <v>#REF!</v>
      </c>
      <c r="BM5581" s="61" t="s">
        <v>10596</v>
      </c>
      <c r="BN5581" s="61" t="s">
        <v>1141</v>
      </c>
      <c r="BO5581" s="61" t="s">
        <v>2985</v>
      </c>
      <c r="BU5581" s="61" t="s">
        <v>10596</v>
      </c>
      <c r="BV5581" s="61" t="s">
        <v>1141</v>
      </c>
      <c r="BW5581" s="61" t="s">
        <v>2985</v>
      </c>
    </row>
    <row r="5582" spans="51:75">
      <c r="AY5582" s="89" t="e">
        <f>VLOOKUP(C5582,#REF!, 2,FALSE)</f>
        <v>#REF!</v>
      </c>
      <c r="BM5582" s="61" t="s">
        <v>10597</v>
      </c>
      <c r="BN5582" s="61" t="s">
        <v>1141</v>
      </c>
      <c r="BO5582" s="61" t="s">
        <v>2985</v>
      </c>
      <c r="BU5582" s="61" t="s">
        <v>10597</v>
      </c>
      <c r="BV5582" s="61" t="s">
        <v>1141</v>
      </c>
      <c r="BW5582" s="61" t="s">
        <v>2985</v>
      </c>
    </row>
    <row r="5583" spans="51:75">
      <c r="AY5583" s="89" t="e">
        <f>VLOOKUP(C5583,#REF!, 2,FALSE)</f>
        <v>#REF!</v>
      </c>
      <c r="BM5583" s="61" t="s">
        <v>10598</v>
      </c>
      <c r="BN5583" s="61" t="s">
        <v>3047</v>
      </c>
      <c r="BO5583" s="61" t="s">
        <v>3468</v>
      </c>
      <c r="BU5583" s="61" t="s">
        <v>10598</v>
      </c>
      <c r="BV5583" s="61" t="s">
        <v>3047</v>
      </c>
      <c r="BW5583" s="61" t="s">
        <v>3468</v>
      </c>
    </row>
    <row r="5584" spans="51:75">
      <c r="AY5584" s="89" t="e">
        <f>VLOOKUP(C5584,#REF!, 2,FALSE)</f>
        <v>#REF!</v>
      </c>
      <c r="BM5584" s="61" t="s">
        <v>1897</v>
      </c>
      <c r="BN5584" s="61" t="s">
        <v>3204</v>
      </c>
      <c r="BO5584" s="61" t="s">
        <v>10599</v>
      </c>
      <c r="BU5584" s="61" t="s">
        <v>1897</v>
      </c>
      <c r="BV5584" s="61" t="s">
        <v>3204</v>
      </c>
      <c r="BW5584" s="61" t="s">
        <v>10599</v>
      </c>
    </row>
    <row r="5585" spans="51:75">
      <c r="AY5585" s="89" t="e">
        <f>VLOOKUP(C5585,#REF!, 2,FALSE)</f>
        <v>#REF!</v>
      </c>
      <c r="BM5585" s="61" t="s">
        <v>10600</v>
      </c>
      <c r="BN5585" s="61" t="s">
        <v>2981</v>
      </c>
      <c r="BO5585" s="61" t="s">
        <v>8157</v>
      </c>
      <c r="BU5585" s="61" t="s">
        <v>10600</v>
      </c>
      <c r="BV5585" s="61" t="s">
        <v>2981</v>
      </c>
      <c r="BW5585" s="61" t="s">
        <v>8157</v>
      </c>
    </row>
    <row r="5586" spans="51:75">
      <c r="AY5586" s="89" t="e">
        <f>VLOOKUP(C5586,#REF!, 2,FALSE)</f>
        <v>#REF!</v>
      </c>
      <c r="BM5586" s="61" t="s">
        <v>10601</v>
      </c>
      <c r="BN5586" s="61" t="s">
        <v>671</v>
      </c>
      <c r="BO5586" s="61" t="s">
        <v>772</v>
      </c>
      <c r="BU5586" s="61" t="s">
        <v>10601</v>
      </c>
      <c r="BV5586" s="61" t="s">
        <v>671</v>
      </c>
      <c r="BW5586" s="61" t="s">
        <v>772</v>
      </c>
    </row>
    <row r="5587" spans="51:75">
      <c r="AY5587" s="89" t="e">
        <f>VLOOKUP(C5587,#REF!, 2,FALSE)</f>
        <v>#REF!</v>
      </c>
      <c r="BM5587" s="61" t="s">
        <v>10602</v>
      </c>
      <c r="BN5587" s="61" t="s">
        <v>799</v>
      </c>
      <c r="BO5587" s="61" t="s">
        <v>10603</v>
      </c>
      <c r="BU5587" s="61" t="s">
        <v>10602</v>
      </c>
      <c r="BV5587" s="61" t="s">
        <v>799</v>
      </c>
      <c r="BW5587" s="61" t="s">
        <v>10603</v>
      </c>
    </row>
    <row r="5588" spans="51:75">
      <c r="AY5588" s="89" t="e">
        <f>VLOOKUP(C5588,#REF!, 2,FALSE)</f>
        <v>#REF!</v>
      </c>
      <c r="BM5588" s="61" t="s">
        <v>1898</v>
      </c>
      <c r="BN5588" s="61" t="s">
        <v>621</v>
      </c>
      <c r="BO5588" s="61" t="s">
        <v>8847</v>
      </c>
      <c r="BU5588" s="61" t="s">
        <v>1898</v>
      </c>
      <c r="BV5588" s="61" t="s">
        <v>621</v>
      </c>
      <c r="BW5588" s="61" t="s">
        <v>8847</v>
      </c>
    </row>
    <row r="5589" spans="51:75">
      <c r="AY5589" s="89" t="e">
        <f>VLOOKUP(C5589,#REF!, 2,FALSE)</f>
        <v>#REF!</v>
      </c>
      <c r="BM5589" s="61" t="s">
        <v>10604</v>
      </c>
      <c r="BN5589" s="61" t="s">
        <v>618</v>
      </c>
      <c r="BO5589" s="61" t="s">
        <v>10605</v>
      </c>
      <c r="BU5589" s="61" t="s">
        <v>10604</v>
      </c>
      <c r="BV5589" s="61" t="s">
        <v>618</v>
      </c>
      <c r="BW5589" s="61" t="s">
        <v>10605</v>
      </c>
    </row>
    <row r="5590" spans="51:75">
      <c r="AY5590" s="89" t="e">
        <f>VLOOKUP(C5590,#REF!, 2,FALSE)</f>
        <v>#REF!</v>
      </c>
      <c r="BM5590" s="61" t="s">
        <v>10606</v>
      </c>
      <c r="BN5590" s="61" t="s">
        <v>925</v>
      </c>
      <c r="BO5590" s="61" t="s">
        <v>941</v>
      </c>
      <c r="BU5590" s="61" t="s">
        <v>10606</v>
      </c>
      <c r="BV5590" s="61" t="s">
        <v>925</v>
      </c>
      <c r="BW5590" s="61" t="s">
        <v>941</v>
      </c>
    </row>
    <row r="5591" spans="51:75">
      <c r="AY5591" s="89" t="e">
        <f>VLOOKUP(C5591,#REF!, 2,FALSE)</f>
        <v>#REF!</v>
      </c>
      <c r="BM5591" s="61" t="s">
        <v>10607</v>
      </c>
      <c r="BN5591" s="61" t="s">
        <v>657</v>
      </c>
      <c r="BO5591" s="61" t="s">
        <v>10608</v>
      </c>
      <c r="BU5591" s="61" t="s">
        <v>10607</v>
      </c>
      <c r="BV5591" s="61" t="s">
        <v>657</v>
      </c>
      <c r="BW5591" s="61" t="s">
        <v>10608</v>
      </c>
    </row>
    <row r="5592" spans="51:75">
      <c r="AY5592" s="89" t="e">
        <f>VLOOKUP(C5592,#REF!, 2,FALSE)</f>
        <v>#REF!</v>
      </c>
      <c r="BM5592" s="61" t="s">
        <v>10609</v>
      </c>
      <c r="BN5592" s="61" t="s">
        <v>660</v>
      </c>
      <c r="BO5592" s="61" t="s">
        <v>772</v>
      </c>
      <c r="BU5592" s="61" t="s">
        <v>10609</v>
      </c>
      <c r="BV5592" s="61" t="s">
        <v>660</v>
      </c>
      <c r="BW5592" s="61" t="s">
        <v>772</v>
      </c>
    </row>
    <row r="5593" spans="51:75">
      <c r="AY5593" s="89" t="e">
        <f>VLOOKUP(C5593,#REF!, 2,FALSE)</f>
        <v>#REF!</v>
      </c>
      <c r="BM5593" s="61" t="s">
        <v>10610</v>
      </c>
      <c r="BN5593" s="61" t="s">
        <v>619</v>
      </c>
      <c r="BO5593" s="61" t="s">
        <v>10611</v>
      </c>
      <c r="BU5593" s="61" t="s">
        <v>10610</v>
      </c>
      <c r="BV5593" s="61" t="s">
        <v>619</v>
      </c>
      <c r="BW5593" s="61" t="s">
        <v>10611</v>
      </c>
    </row>
    <row r="5594" spans="51:75">
      <c r="AY5594" s="89" t="e">
        <f>VLOOKUP(C5594,#REF!, 2,FALSE)</f>
        <v>#REF!</v>
      </c>
      <c r="BM5594" s="61" t="s">
        <v>10612</v>
      </c>
      <c r="BN5594" s="61" t="s">
        <v>638</v>
      </c>
      <c r="BO5594" s="61" t="s">
        <v>10613</v>
      </c>
      <c r="BU5594" s="61" t="s">
        <v>10612</v>
      </c>
      <c r="BV5594" s="61" t="s">
        <v>638</v>
      </c>
      <c r="BW5594" s="61" t="s">
        <v>10613</v>
      </c>
    </row>
    <row r="5595" spans="51:75">
      <c r="AY5595" s="89" t="e">
        <f>VLOOKUP(C5595,#REF!, 2,FALSE)</f>
        <v>#REF!</v>
      </c>
      <c r="BM5595" s="61" t="s">
        <v>10614</v>
      </c>
      <c r="BN5595" s="61" t="s">
        <v>3007</v>
      </c>
      <c r="BO5595" s="61" t="s">
        <v>10615</v>
      </c>
      <c r="BU5595" s="61" t="s">
        <v>10614</v>
      </c>
      <c r="BV5595" s="61" t="s">
        <v>3007</v>
      </c>
      <c r="BW5595" s="61" t="s">
        <v>10615</v>
      </c>
    </row>
    <row r="5596" spans="51:75">
      <c r="AY5596" s="89" t="e">
        <f>VLOOKUP(C5596,#REF!, 2,FALSE)</f>
        <v>#REF!</v>
      </c>
      <c r="BM5596" s="61" t="s">
        <v>1899</v>
      </c>
      <c r="BN5596" s="61" t="s">
        <v>664</v>
      </c>
      <c r="BO5596" s="61" t="s">
        <v>6682</v>
      </c>
      <c r="BU5596" s="61" t="s">
        <v>1899</v>
      </c>
      <c r="BV5596" s="61" t="s">
        <v>664</v>
      </c>
      <c r="BW5596" s="61" t="s">
        <v>6682</v>
      </c>
    </row>
    <row r="5597" spans="51:75">
      <c r="AY5597" s="89" t="e">
        <f>VLOOKUP(C5597,#REF!, 2,FALSE)</f>
        <v>#REF!</v>
      </c>
      <c r="BM5597" s="61" t="s">
        <v>10616</v>
      </c>
      <c r="BN5597" s="61" t="s">
        <v>780</v>
      </c>
      <c r="BO5597" s="61" t="s">
        <v>10393</v>
      </c>
      <c r="BU5597" s="61" t="s">
        <v>10616</v>
      </c>
      <c r="BV5597" s="61" t="s">
        <v>780</v>
      </c>
      <c r="BW5597" s="61" t="s">
        <v>10393</v>
      </c>
    </row>
    <row r="5598" spans="51:75">
      <c r="AY5598" s="89" t="e">
        <f>VLOOKUP(C5598,#REF!, 2,FALSE)</f>
        <v>#REF!</v>
      </c>
      <c r="BM5598" s="61" t="s">
        <v>10617</v>
      </c>
      <c r="BN5598" s="61" t="s">
        <v>782</v>
      </c>
      <c r="BO5598" s="61" t="s">
        <v>10618</v>
      </c>
      <c r="BU5598" s="61" t="s">
        <v>10617</v>
      </c>
      <c r="BV5598" s="61" t="s">
        <v>782</v>
      </c>
      <c r="BW5598" s="61" t="s">
        <v>10618</v>
      </c>
    </row>
    <row r="5599" spans="51:75">
      <c r="AY5599" s="89" t="e">
        <f>VLOOKUP(C5599,#REF!, 2,FALSE)</f>
        <v>#REF!</v>
      </c>
      <c r="BM5599" s="61" t="s">
        <v>10619</v>
      </c>
      <c r="BN5599" s="61" t="s">
        <v>671</v>
      </c>
      <c r="BO5599" s="61" t="s">
        <v>10620</v>
      </c>
      <c r="BU5599" s="61" t="s">
        <v>10619</v>
      </c>
      <c r="BV5599" s="61" t="s">
        <v>671</v>
      </c>
      <c r="BW5599" s="61" t="s">
        <v>10620</v>
      </c>
    </row>
    <row r="5600" spans="51:75">
      <c r="AY5600" s="89" t="e">
        <f>VLOOKUP(C5600,#REF!, 2,FALSE)</f>
        <v>#REF!</v>
      </c>
      <c r="BM5600" s="61" t="s">
        <v>10621</v>
      </c>
      <c r="BN5600" s="61" t="s">
        <v>668</v>
      </c>
      <c r="BO5600" s="61" t="s">
        <v>6547</v>
      </c>
      <c r="BU5600" s="61" t="s">
        <v>10621</v>
      </c>
      <c r="BV5600" s="61" t="s">
        <v>668</v>
      </c>
      <c r="BW5600" s="61" t="s">
        <v>6547</v>
      </c>
    </row>
    <row r="5601" spans="51:75">
      <c r="AY5601" s="89" t="e">
        <f>VLOOKUP(C5601,#REF!, 2,FALSE)</f>
        <v>#REF!</v>
      </c>
      <c r="BM5601" s="61" t="s">
        <v>10622</v>
      </c>
      <c r="BN5601" s="61" t="s">
        <v>664</v>
      </c>
      <c r="BO5601" s="61" t="s">
        <v>10623</v>
      </c>
      <c r="BU5601" s="61" t="s">
        <v>10622</v>
      </c>
      <c r="BV5601" s="61" t="s">
        <v>664</v>
      </c>
      <c r="BW5601" s="61" t="s">
        <v>10623</v>
      </c>
    </row>
    <row r="5602" spans="51:75">
      <c r="AY5602" s="89" t="e">
        <f>VLOOKUP(C5602,#REF!, 2,FALSE)</f>
        <v>#REF!</v>
      </c>
      <c r="BM5602" s="61" t="s">
        <v>10624</v>
      </c>
      <c r="BN5602" s="61" t="s">
        <v>707</v>
      </c>
      <c r="BO5602" s="61" t="s">
        <v>10625</v>
      </c>
      <c r="BU5602" s="61" t="s">
        <v>10624</v>
      </c>
      <c r="BV5602" s="61" t="s">
        <v>707</v>
      </c>
      <c r="BW5602" s="61" t="s">
        <v>10625</v>
      </c>
    </row>
    <row r="5603" spans="51:75">
      <c r="AY5603" s="89" t="e">
        <f>VLOOKUP(C5603,#REF!, 2,FALSE)</f>
        <v>#REF!</v>
      </c>
      <c r="BM5603" s="61" t="s">
        <v>10626</v>
      </c>
      <c r="BN5603" s="61" t="s">
        <v>659</v>
      </c>
      <c r="BO5603" s="61" t="s">
        <v>2368</v>
      </c>
      <c r="BU5603" s="61" t="s">
        <v>10626</v>
      </c>
      <c r="BV5603" s="61" t="s">
        <v>659</v>
      </c>
      <c r="BW5603" s="61" t="s">
        <v>2368</v>
      </c>
    </row>
    <row r="5604" spans="51:75">
      <c r="AY5604" s="89" t="e">
        <f>VLOOKUP(C5604,#REF!, 2,FALSE)</f>
        <v>#REF!</v>
      </c>
      <c r="BM5604" s="61" t="s">
        <v>10627</v>
      </c>
      <c r="BN5604" s="61" t="s">
        <v>16990</v>
      </c>
      <c r="BO5604" s="61" t="s">
        <v>6516</v>
      </c>
      <c r="BU5604" s="61" t="s">
        <v>10627</v>
      </c>
      <c r="BV5604" s="61" t="s">
        <v>16990</v>
      </c>
      <c r="BW5604" s="61" t="s">
        <v>6516</v>
      </c>
    </row>
    <row r="5605" spans="51:75">
      <c r="AY5605" s="89" t="e">
        <f>VLOOKUP(C5605,#REF!, 2,FALSE)</f>
        <v>#REF!</v>
      </c>
      <c r="BM5605" s="61" t="s">
        <v>1900</v>
      </c>
      <c r="BN5605" s="61" t="s">
        <v>16990</v>
      </c>
      <c r="BO5605" s="61" t="s">
        <v>4079</v>
      </c>
      <c r="BU5605" s="61" t="s">
        <v>1900</v>
      </c>
      <c r="BV5605" s="61" t="s">
        <v>16990</v>
      </c>
      <c r="BW5605" s="61" t="s">
        <v>4079</v>
      </c>
    </row>
    <row r="5606" spans="51:75">
      <c r="AY5606" s="89" t="e">
        <f>VLOOKUP(C5606,#REF!, 2,FALSE)</f>
        <v>#REF!</v>
      </c>
      <c r="BM5606" s="61" t="s">
        <v>10628</v>
      </c>
      <c r="BN5606" s="61" t="s">
        <v>1072</v>
      </c>
      <c r="BO5606" s="61" t="s">
        <v>10571</v>
      </c>
      <c r="BU5606" s="61" t="s">
        <v>10628</v>
      </c>
      <c r="BV5606" s="61" t="s">
        <v>1072</v>
      </c>
      <c r="BW5606" s="61" t="s">
        <v>10571</v>
      </c>
    </row>
    <row r="5607" spans="51:75">
      <c r="AY5607" s="89" t="e">
        <f>VLOOKUP(C5607,#REF!, 2,FALSE)</f>
        <v>#REF!</v>
      </c>
      <c r="BM5607" s="61" t="s">
        <v>10629</v>
      </c>
      <c r="BN5607" s="61" t="s">
        <v>789</v>
      </c>
      <c r="BO5607" s="61" t="s">
        <v>772</v>
      </c>
      <c r="BU5607" s="61" t="s">
        <v>10629</v>
      </c>
      <c r="BV5607" s="61" t="s">
        <v>789</v>
      </c>
      <c r="BW5607" s="61" t="s">
        <v>772</v>
      </c>
    </row>
    <row r="5608" spans="51:75">
      <c r="AY5608" s="89" t="e">
        <f>VLOOKUP(C5608,#REF!, 2,FALSE)</f>
        <v>#REF!</v>
      </c>
      <c r="BM5608" s="61" t="s">
        <v>10630</v>
      </c>
      <c r="BN5608" s="61" t="s">
        <v>3004</v>
      </c>
      <c r="BO5608" s="61" t="s">
        <v>4116</v>
      </c>
      <c r="BU5608" s="61" t="s">
        <v>10630</v>
      </c>
      <c r="BV5608" s="61" t="s">
        <v>3004</v>
      </c>
      <c r="BW5608" s="61" t="s">
        <v>4116</v>
      </c>
    </row>
    <row r="5609" spans="51:75">
      <c r="AY5609" s="89" t="e">
        <f>VLOOKUP(C5609,#REF!, 2,FALSE)</f>
        <v>#REF!</v>
      </c>
      <c r="BM5609" s="61" t="s">
        <v>10631</v>
      </c>
      <c r="BN5609" s="61" t="s">
        <v>633</v>
      </c>
      <c r="BO5609" s="61" t="s">
        <v>4372</v>
      </c>
      <c r="BU5609" s="61" t="s">
        <v>10631</v>
      </c>
      <c r="BV5609" s="61" t="s">
        <v>633</v>
      </c>
      <c r="BW5609" s="61" t="s">
        <v>4372</v>
      </c>
    </row>
    <row r="5610" spans="51:75">
      <c r="AY5610" s="89" t="e">
        <f>VLOOKUP(C5610,#REF!, 2,FALSE)</f>
        <v>#REF!</v>
      </c>
      <c r="BM5610" s="61" t="s">
        <v>10632</v>
      </c>
      <c r="BN5610" s="61" t="s">
        <v>616</v>
      </c>
      <c r="BO5610" s="61" t="s">
        <v>1199</v>
      </c>
      <c r="BU5610" s="61" t="s">
        <v>10632</v>
      </c>
      <c r="BV5610" s="61" t="s">
        <v>616</v>
      </c>
      <c r="BW5610" s="61" t="s">
        <v>1199</v>
      </c>
    </row>
    <row r="5611" spans="51:75">
      <c r="AY5611" s="89" t="e">
        <f>VLOOKUP(C5611,#REF!, 2,FALSE)</f>
        <v>#REF!</v>
      </c>
      <c r="BM5611" s="61" t="s">
        <v>10633</v>
      </c>
      <c r="BN5611" s="61" t="s">
        <v>864</v>
      </c>
      <c r="BO5611" s="61" t="s">
        <v>1869</v>
      </c>
      <c r="BU5611" s="61" t="s">
        <v>10633</v>
      </c>
      <c r="BV5611" s="61" t="s">
        <v>864</v>
      </c>
      <c r="BW5611" s="61" t="s">
        <v>1869</v>
      </c>
    </row>
    <row r="5612" spans="51:75">
      <c r="AY5612" s="89" t="e">
        <f>VLOOKUP(C5612,#REF!, 2,FALSE)</f>
        <v>#REF!</v>
      </c>
      <c r="BM5612" s="61" t="s">
        <v>10634</v>
      </c>
      <c r="BN5612" s="61" t="s">
        <v>16990</v>
      </c>
      <c r="BO5612" s="61" t="s">
        <v>10635</v>
      </c>
      <c r="BU5612" s="61" t="s">
        <v>10634</v>
      </c>
      <c r="BV5612" s="61" t="s">
        <v>16990</v>
      </c>
      <c r="BW5612" s="61" t="s">
        <v>10635</v>
      </c>
    </row>
    <row r="5613" spans="51:75">
      <c r="AY5613" s="89" t="e">
        <f>VLOOKUP(C5613,#REF!, 2,FALSE)</f>
        <v>#REF!</v>
      </c>
      <c r="BM5613" s="61" t="s">
        <v>10636</v>
      </c>
      <c r="BN5613" s="61" t="s">
        <v>657</v>
      </c>
      <c r="BO5613" s="61" t="s">
        <v>7543</v>
      </c>
      <c r="BU5613" s="61" t="s">
        <v>10636</v>
      </c>
      <c r="BV5613" s="61" t="s">
        <v>657</v>
      </c>
      <c r="BW5613" s="61" t="s">
        <v>7543</v>
      </c>
    </row>
    <row r="5614" spans="51:75">
      <c r="AY5614" s="89" t="e">
        <f>VLOOKUP(C5614,#REF!, 2,FALSE)</f>
        <v>#REF!</v>
      </c>
      <c r="BM5614" s="61" t="s">
        <v>1901</v>
      </c>
      <c r="BN5614" s="61" t="s">
        <v>738</v>
      </c>
      <c r="BO5614" s="61" t="s">
        <v>1264</v>
      </c>
      <c r="BU5614" s="61" t="s">
        <v>1901</v>
      </c>
      <c r="BV5614" s="61" t="s">
        <v>738</v>
      </c>
      <c r="BW5614" s="61" t="s">
        <v>1264</v>
      </c>
    </row>
    <row r="5615" spans="51:75">
      <c r="AY5615" s="89" t="e">
        <f>VLOOKUP(C5615,#REF!, 2,FALSE)</f>
        <v>#REF!</v>
      </c>
      <c r="BM5615" s="61" t="s">
        <v>10637</v>
      </c>
      <c r="BN5615" s="61" t="s">
        <v>864</v>
      </c>
      <c r="BO5615" s="61" t="s">
        <v>10638</v>
      </c>
      <c r="BU5615" s="61" t="s">
        <v>10637</v>
      </c>
      <c r="BV5615" s="61" t="s">
        <v>864</v>
      </c>
      <c r="BW5615" s="61" t="s">
        <v>10638</v>
      </c>
    </row>
    <row r="5616" spans="51:75">
      <c r="AY5616" s="89" t="e">
        <f>VLOOKUP(C5616,#REF!, 2,FALSE)</f>
        <v>#REF!</v>
      </c>
      <c r="BM5616" s="61" t="s">
        <v>10640</v>
      </c>
      <c r="BN5616" s="61" t="s">
        <v>702</v>
      </c>
      <c r="BO5616" s="61" t="s">
        <v>5367</v>
      </c>
      <c r="BU5616" s="61" t="s">
        <v>10640</v>
      </c>
      <c r="BV5616" s="61" t="s">
        <v>702</v>
      </c>
      <c r="BW5616" s="61" t="s">
        <v>5367</v>
      </c>
    </row>
    <row r="5617" spans="51:75">
      <c r="AY5617" s="89" t="e">
        <f>VLOOKUP(C5617,#REF!, 2,FALSE)</f>
        <v>#REF!</v>
      </c>
      <c r="BM5617" s="61" t="s">
        <v>10641</v>
      </c>
      <c r="BN5617" s="61" t="s">
        <v>627</v>
      </c>
      <c r="BO5617" s="61" t="s">
        <v>10642</v>
      </c>
      <c r="BU5617" s="61" t="s">
        <v>10641</v>
      </c>
      <c r="BV5617" s="61" t="s">
        <v>627</v>
      </c>
      <c r="BW5617" s="61" t="s">
        <v>10642</v>
      </c>
    </row>
    <row r="5618" spans="51:75">
      <c r="AY5618" s="89" t="e">
        <f>VLOOKUP(C5618,#REF!, 2,FALSE)</f>
        <v>#REF!</v>
      </c>
      <c r="BM5618" s="61" t="s">
        <v>1902</v>
      </c>
      <c r="BN5618" s="61" t="s">
        <v>721</v>
      </c>
      <c r="BO5618" s="61" t="s">
        <v>8258</v>
      </c>
      <c r="BU5618" s="61" t="s">
        <v>1902</v>
      </c>
      <c r="BV5618" s="61" t="s">
        <v>721</v>
      </c>
      <c r="BW5618" s="61" t="s">
        <v>8258</v>
      </c>
    </row>
    <row r="5619" spans="51:75">
      <c r="AY5619" s="89" t="e">
        <f>VLOOKUP(C5619,#REF!, 2,FALSE)</f>
        <v>#REF!</v>
      </c>
      <c r="BM5619" s="61" t="s">
        <v>10643</v>
      </c>
      <c r="BN5619" s="61" t="s">
        <v>627</v>
      </c>
      <c r="BO5619" s="61" t="s">
        <v>1457</v>
      </c>
      <c r="BU5619" s="61" t="s">
        <v>10643</v>
      </c>
      <c r="BV5619" s="61" t="s">
        <v>627</v>
      </c>
      <c r="BW5619" s="61" t="s">
        <v>1457</v>
      </c>
    </row>
    <row r="5620" spans="51:75">
      <c r="AY5620" s="89" t="e">
        <f>VLOOKUP(C5620,#REF!, 2,FALSE)</f>
        <v>#REF!</v>
      </c>
      <c r="BM5620" s="61" t="s">
        <v>10644</v>
      </c>
      <c r="BN5620" s="61" t="s">
        <v>3085</v>
      </c>
      <c r="BO5620" s="61" t="s">
        <v>10645</v>
      </c>
      <c r="BU5620" s="61" t="s">
        <v>10644</v>
      </c>
      <c r="BV5620" s="61" t="s">
        <v>3085</v>
      </c>
      <c r="BW5620" s="61" t="s">
        <v>10645</v>
      </c>
    </row>
    <row r="5621" spans="51:75">
      <c r="AY5621" s="89" t="e">
        <f>VLOOKUP(C5621,#REF!, 2,FALSE)</f>
        <v>#REF!</v>
      </c>
      <c r="BM5621" s="61" t="s">
        <v>10646</v>
      </c>
      <c r="BN5621" s="61" t="s">
        <v>782</v>
      </c>
      <c r="BO5621" s="61" t="s">
        <v>10647</v>
      </c>
      <c r="BU5621" s="61" t="s">
        <v>10646</v>
      </c>
      <c r="BV5621" s="61" t="s">
        <v>782</v>
      </c>
      <c r="BW5621" s="61" t="s">
        <v>10647</v>
      </c>
    </row>
    <row r="5622" spans="51:75">
      <c r="AY5622" s="89" t="e">
        <f>VLOOKUP(C5622,#REF!, 2,FALSE)</f>
        <v>#REF!</v>
      </c>
      <c r="BM5622" s="61" t="s">
        <v>1903</v>
      </c>
      <c r="BN5622" s="61" t="s">
        <v>785</v>
      </c>
      <c r="BO5622" s="61" t="s">
        <v>10648</v>
      </c>
      <c r="BU5622" s="61" t="s">
        <v>1903</v>
      </c>
      <c r="BV5622" s="61" t="s">
        <v>785</v>
      </c>
      <c r="BW5622" s="61" t="s">
        <v>10648</v>
      </c>
    </row>
    <row r="5623" spans="51:75">
      <c r="AY5623" s="89" t="e">
        <f>VLOOKUP(C5623,#REF!, 2,FALSE)</f>
        <v>#REF!</v>
      </c>
      <c r="BM5623" s="61" t="s">
        <v>10649</v>
      </c>
      <c r="BN5623" s="61" t="s">
        <v>616</v>
      </c>
      <c r="BO5623" s="61" t="s">
        <v>2167</v>
      </c>
      <c r="BU5623" s="61" t="s">
        <v>10649</v>
      </c>
      <c r="BV5623" s="61" t="s">
        <v>616</v>
      </c>
      <c r="BW5623" s="61" t="s">
        <v>2167</v>
      </c>
    </row>
    <row r="5624" spans="51:75">
      <c r="AY5624" s="89" t="e">
        <f>VLOOKUP(C5624,#REF!, 2,FALSE)</f>
        <v>#REF!</v>
      </c>
      <c r="BM5624" s="61" t="s">
        <v>10650</v>
      </c>
      <c r="BN5624" s="61" t="s">
        <v>928</v>
      </c>
      <c r="BO5624" s="61" t="s">
        <v>1339</v>
      </c>
      <c r="BU5624" s="61" t="s">
        <v>10650</v>
      </c>
      <c r="BV5624" s="61" t="s">
        <v>928</v>
      </c>
      <c r="BW5624" s="61" t="s">
        <v>1339</v>
      </c>
    </row>
    <row r="5625" spans="51:75">
      <c r="AY5625" s="89" t="e">
        <f>VLOOKUP(C5625,#REF!, 2,FALSE)</f>
        <v>#REF!</v>
      </c>
      <c r="BM5625" s="61" t="s">
        <v>10652</v>
      </c>
      <c r="BN5625" s="61" t="s">
        <v>843</v>
      </c>
      <c r="BO5625" s="61" t="s">
        <v>7901</v>
      </c>
      <c r="BU5625" s="61" t="s">
        <v>10652</v>
      </c>
      <c r="BV5625" s="61" t="s">
        <v>843</v>
      </c>
      <c r="BW5625" s="61" t="s">
        <v>7901</v>
      </c>
    </row>
    <row r="5626" spans="51:75">
      <c r="AY5626" s="89" t="e">
        <f>VLOOKUP(C5626,#REF!, 2,FALSE)</f>
        <v>#REF!</v>
      </c>
      <c r="BM5626" s="61" t="s">
        <v>10653</v>
      </c>
      <c r="BN5626" s="61" t="s">
        <v>928</v>
      </c>
      <c r="BO5626" s="61" t="s">
        <v>10654</v>
      </c>
      <c r="BU5626" s="61" t="s">
        <v>10653</v>
      </c>
      <c r="BV5626" s="61" t="s">
        <v>928</v>
      </c>
      <c r="BW5626" s="61" t="s">
        <v>10654</v>
      </c>
    </row>
    <row r="5627" spans="51:75">
      <c r="AY5627" s="89" t="e">
        <f>VLOOKUP(C5627,#REF!, 2,FALSE)</f>
        <v>#REF!</v>
      </c>
      <c r="BM5627" s="61" t="s">
        <v>10655</v>
      </c>
      <c r="BN5627" s="61" t="s">
        <v>3254</v>
      </c>
      <c r="BO5627" s="61" t="s">
        <v>10656</v>
      </c>
      <c r="BU5627" s="61" t="s">
        <v>10655</v>
      </c>
      <c r="BV5627" s="61" t="s">
        <v>3254</v>
      </c>
      <c r="BW5627" s="61" t="s">
        <v>10656</v>
      </c>
    </row>
    <row r="5628" spans="51:75">
      <c r="AY5628" s="89" t="e">
        <f>VLOOKUP(C5628,#REF!, 2,FALSE)</f>
        <v>#REF!</v>
      </c>
      <c r="BM5628" s="61" t="s">
        <v>10657</v>
      </c>
      <c r="BN5628" s="61" t="s">
        <v>942</v>
      </c>
      <c r="BO5628" s="61" t="s">
        <v>2719</v>
      </c>
      <c r="BU5628" s="61" t="s">
        <v>10657</v>
      </c>
      <c r="BV5628" s="61" t="s">
        <v>942</v>
      </c>
      <c r="BW5628" s="61" t="s">
        <v>2719</v>
      </c>
    </row>
    <row r="5629" spans="51:75">
      <c r="AY5629" s="89" t="e">
        <f>VLOOKUP(C5629,#REF!, 2,FALSE)</f>
        <v>#REF!</v>
      </c>
      <c r="BM5629" s="61" t="s">
        <v>10658</v>
      </c>
      <c r="BN5629" s="61" t="s">
        <v>789</v>
      </c>
      <c r="BO5629" s="61" t="s">
        <v>10659</v>
      </c>
      <c r="BU5629" s="61" t="s">
        <v>10658</v>
      </c>
      <c r="BV5629" s="61" t="s">
        <v>789</v>
      </c>
      <c r="BW5629" s="61" t="s">
        <v>10659</v>
      </c>
    </row>
    <row r="5630" spans="51:75">
      <c r="AY5630" s="89" t="e">
        <f>VLOOKUP(C5630,#REF!, 2,FALSE)</f>
        <v>#REF!</v>
      </c>
      <c r="BM5630" s="61" t="s">
        <v>10661</v>
      </c>
      <c r="BN5630" s="61" t="s">
        <v>3254</v>
      </c>
      <c r="BO5630" s="61" t="s">
        <v>4461</v>
      </c>
      <c r="BU5630" s="61" t="s">
        <v>10661</v>
      </c>
      <c r="BV5630" s="61" t="s">
        <v>3254</v>
      </c>
      <c r="BW5630" s="61" t="s">
        <v>4461</v>
      </c>
    </row>
    <row r="5631" spans="51:75">
      <c r="AY5631" s="89" t="e">
        <f>VLOOKUP(C5631,#REF!, 2,FALSE)</f>
        <v>#REF!</v>
      </c>
      <c r="BM5631" s="61" t="s">
        <v>10662</v>
      </c>
      <c r="BN5631" s="61" t="s">
        <v>638</v>
      </c>
      <c r="BO5631" s="61" t="s">
        <v>7539</v>
      </c>
      <c r="BU5631" s="61" t="s">
        <v>10662</v>
      </c>
      <c r="BV5631" s="61" t="s">
        <v>638</v>
      </c>
      <c r="BW5631" s="61" t="s">
        <v>7539</v>
      </c>
    </row>
    <row r="5632" spans="51:75">
      <c r="AY5632" s="89" t="e">
        <f>VLOOKUP(C5632,#REF!, 2,FALSE)</f>
        <v>#REF!</v>
      </c>
      <c r="BM5632" s="61" t="s">
        <v>10663</v>
      </c>
      <c r="BN5632" s="61" t="s">
        <v>657</v>
      </c>
      <c r="BO5632" s="61" t="s">
        <v>10664</v>
      </c>
      <c r="BU5632" s="61" t="s">
        <v>10663</v>
      </c>
      <c r="BV5632" s="61" t="s">
        <v>657</v>
      </c>
      <c r="BW5632" s="61" t="s">
        <v>10664</v>
      </c>
    </row>
    <row r="5633" spans="51:75">
      <c r="AY5633" s="89" t="e">
        <f>VLOOKUP(C5633,#REF!, 2,FALSE)</f>
        <v>#REF!</v>
      </c>
      <c r="BM5633" s="61" t="s">
        <v>10665</v>
      </c>
      <c r="BN5633" s="61" t="s">
        <v>639</v>
      </c>
      <c r="BO5633" s="61" t="s">
        <v>772</v>
      </c>
      <c r="BU5633" s="61" t="s">
        <v>10665</v>
      </c>
      <c r="BV5633" s="61" t="s">
        <v>639</v>
      </c>
      <c r="BW5633" s="61" t="s">
        <v>772</v>
      </c>
    </row>
    <row r="5634" spans="51:75">
      <c r="AY5634" s="89" t="e">
        <f>VLOOKUP(C5634,#REF!, 2,FALSE)</f>
        <v>#REF!</v>
      </c>
      <c r="BM5634" s="61" t="s">
        <v>10666</v>
      </c>
      <c r="BN5634" s="61" t="s">
        <v>3254</v>
      </c>
      <c r="BO5634" s="61" t="s">
        <v>10296</v>
      </c>
      <c r="BU5634" s="61" t="s">
        <v>10666</v>
      </c>
      <c r="BV5634" s="61" t="s">
        <v>3254</v>
      </c>
      <c r="BW5634" s="61" t="s">
        <v>10296</v>
      </c>
    </row>
    <row r="5635" spans="51:75">
      <c r="AY5635" s="89" t="e">
        <f>VLOOKUP(C5635,#REF!, 2,FALSE)</f>
        <v>#REF!</v>
      </c>
      <c r="BM5635" s="61" t="s">
        <v>10668</v>
      </c>
      <c r="BN5635" s="61" t="s">
        <v>614</v>
      </c>
      <c r="BO5635" s="61" t="s">
        <v>9771</v>
      </c>
      <c r="BU5635" s="61" t="s">
        <v>10668</v>
      </c>
      <c r="BV5635" s="61" t="s">
        <v>614</v>
      </c>
      <c r="BW5635" s="61" t="s">
        <v>9771</v>
      </c>
    </row>
    <row r="5636" spans="51:75">
      <c r="AY5636" s="89" t="e">
        <f>VLOOKUP(C5636,#REF!, 2,FALSE)</f>
        <v>#REF!</v>
      </c>
      <c r="BM5636" s="61" t="s">
        <v>10669</v>
      </c>
      <c r="BN5636" s="61" t="s">
        <v>614</v>
      </c>
      <c r="BO5636" s="61" t="s">
        <v>772</v>
      </c>
      <c r="BU5636" s="61" t="s">
        <v>10669</v>
      </c>
      <c r="BV5636" s="61" t="s">
        <v>614</v>
      </c>
      <c r="BW5636" s="61" t="s">
        <v>772</v>
      </c>
    </row>
    <row r="5637" spans="51:75">
      <c r="AY5637" s="89" t="e">
        <f>VLOOKUP(C5637,#REF!, 2,FALSE)</f>
        <v>#REF!</v>
      </c>
      <c r="BM5637" s="61" t="s">
        <v>10671</v>
      </c>
      <c r="BN5637" s="61" t="s">
        <v>621</v>
      </c>
      <c r="BO5637" s="61" t="s">
        <v>3014</v>
      </c>
      <c r="BU5637" s="61" t="s">
        <v>10671</v>
      </c>
      <c r="BV5637" s="61" t="s">
        <v>621</v>
      </c>
      <c r="BW5637" s="61" t="s">
        <v>3014</v>
      </c>
    </row>
    <row r="5638" spans="51:75">
      <c r="AY5638" s="89" t="e">
        <f>VLOOKUP(C5638,#REF!, 2,FALSE)</f>
        <v>#REF!</v>
      </c>
      <c r="BM5638" s="61" t="s">
        <v>10672</v>
      </c>
      <c r="BN5638" s="61" t="s">
        <v>665</v>
      </c>
      <c r="BO5638" s="61" t="s">
        <v>994</v>
      </c>
      <c r="BU5638" s="61" t="s">
        <v>10672</v>
      </c>
      <c r="BV5638" s="61" t="s">
        <v>665</v>
      </c>
      <c r="BW5638" s="61" t="s">
        <v>994</v>
      </c>
    </row>
    <row r="5639" spans="51:75">
      <c r="AY5639" s="89" t="e">
        <f>VLOOKUP(C5639,#REF!, 2,FALSE)</f>
        <v>#REF!</v>
      </c>
      <c r="BM5639" s="61" t="s">
        <v>10673</v>
      </c>
      <c r="BN5639" s="61" t="s">
        <v>843</v>
      </c>
      <c r="BO5639" s="61" t="s">
        <v>10674</v>
      </c>
      <c r="BU5639" s="61" t="s">
        <v>10673</v>
      </c>
      <c r="BV5639" s="61" t="s">
        <v>843</v>
      </c>
      <c r="BW5639" s="61" t="s">
        <v>10674</v>
      </c>
    </row>
    <row r="5640" spans="51:75">
      <c r="AY5640" s="89" t="e">
        <f>VLOOKUP(C5640,#REF!, 2,FALSE)</f>
        <v>#REF!</v>
      </c>
      <c r="BM5640" s="61" t="s">
        <v>10675</v>
      </c>
      <c r="BN5640" s="61" t="s">
        <v>668</v>
      </c>
      <c r="BO5640" s="61" t="s">
        <v>10676</v>
      </c>
      <c r="BU5640" s="61" t="s">
        <v>10675</v>
      </c>
      <c r="BV5640" s="61" t="s">
        <v>668</v>
      </c>
      <c r="BW5640" s="61" t="s">
        <v>10676</v>
      </c>
    </row>
    <row r="5641" spans="51:75">
      <c r="AY5641" s="89" t="e">
        <f>VLOOKUP(C5641,#REF!, 2,FALSE)</f>
        <v>#REF!</v>
      </c>
      <c r="BM5641" s="61" t="s">
        <v>2962</v>
      </c>
      <c r="BN5641" s="61" t="s">
        <v>1072</v>
      </c>
      <c r="BO5641" s="61" t="s">
        <v>10677</v>
      </c>
      <c r="BU5641" s="61" t="s">
        <v>2962</v>
      </c>
      <c r="BV5641" s="61" t="s">
        <v>1072</v>
      </c>
      <c r="BW5641" s="61" t="s">
        <v>10677</v>
      </c>
    </row>
    <row r="5642" spans="51:75">
      <c r="AY5642" s="89" t="e">
        <f>VLOOKUP(C5642,#REF!, 2,FALSE)</f>
        <v>#REF!</v>
      </c>
      <c r="BM5642" s="61" t="s">
        <v>1916</v>
      </c>
      <c r="BN5642" s="61" t="s">
        <v>1072</v>
      </c>
      <c r="BO5642" s="61" t="s">
        <v>10678</v>
      </c>
      <c r="BU5642" s="61" t="s">
        <v>1916</v>
      </c>
      <c r="BV5642" s="61" t="s">
        <v>1072</v>
      </c>
      <c r="BW5642" s="61" t="s">
        <v>10678</v>
      </c>
    </row>
    <row r="5643" spans="51:75">
      <c r="AY5643" s="89" t="e">
        <f>VLOOKUP(C5643,#REF!, 2,FALSE)</f>
        <v>#REF!</v>
      </c>
      <c r="BM5643" s="61" t="s">
        <v>10679</v>
      </c>
      <c r="BN5643" s="61" t="s">
        <v>1072</v>
      </c>
      <c r="BO5643" s="61" t="s">
        <v>8610</v>
      </c>
      <c r="BU5643" s="61" t="s">
        <v>10679</v>
      </c>
      <c r="BV5643" s="61" t="s">
        <v>1072</v>
      </c>
      <c r="BW5643" s="61" t="s">
        <v>8610</v>
      </c>
    </row>
    <row r="5644" spans="51:75">
      <c r="AY5644" s="89" t="e">
        <f>VLOOKUP(C5644,#REF!, 2,FALSE)</f>
        <v>#REF!</v>
      </c>
      <c r="BM5644" s="61" t="s">
        <v>10680</v>
      </c>
      <c r="BN5644" s="61" t="s">
        <v>638</v>
      </c>
      <c r="BO5644" s="61" t="s">
        <v>10681</v>
      </c>
      <c r="BU5644" s="61" t="s">
        <v>10680</v>
      </c>
      <c r="BV5644" s="61" t="s">
        <v>638</v>
      </c>
      <c r="BW5644" s="61" t="s">
        <v>10681</v>
      </c>
    </row>
    <row r="5645" spans="51:75">
      <c r="AY5645" s="89" t="e">
        <f>VLOOKUP(C5645,#REF!, 2,FALSE)</f>
        <v>#REF!</v>
      </c>
      <c r="BM5645" s="61" t="s">
        <v>10682</v>
      </c>
      <c r="BN5645" s="61" t="s">
        <v>3047</v>
      </c>
      <c r="BO5645" s="61" t="s">
        <v>10683</v>
      </c>
      <c r="BU5645" s="61" t="s">
        <v>10682</v>
      </c>
      <c r="BV5645" s="61" t="s">
        <v>3047</v>
      </c>
      <c r="BW5645" s="61" t="s">
        <v>10683</v>
      </c>
    </row>
    <row r="5646" spans="51:75">
      <c r="AY5646" s="89" t="e">
        <f>VLOOKUP(C5646,#REF!, 2,FALSE)</f>
        <v>#REF!</v>
      </c>
      <c r="BM5646" s="61" t="s">
        <v>10685</v>
      </c>
      <c r="BN5646" s="61" t="s">
        <v>3047</v>
      </c>
      <c r="BO5646" s="61" t="s">
        <v>10686</v>
      </c>
      <c r="BU5646" s="61" t="s">
        <v>10685</v>
      </c>
      <c r="BV5646" s="61" t="s">
        <v>3047</v>
      </c>
      <c r="BW5646" s="61" t="s">
        <v>10686</v>
      </c>
    </row>
    <row r="5647" spans="51:75">
      <c r="AY5647" s="89" t="e">
        <f>VLOOKUP(C5647,#REF!, 2,FALSE)</f>
        <v>#REF!</v>
      </c>
      <c r="BM5647" s="61" t="s">
        <v>10687</v>
      </c>
      <c r="BN5647" s="61" t="s">
        <v>705</v>
      </c>
      <c r="BO5647" s="61" t="s">
        <v>10647</v>
      </c>
      <c r="BU5647" s="61" t="s">
        <v>10687</v>
      </c>
      <c r="BV5647" s="61" t="s">
        <v>705</v>
      </c>
      <c r="BW5647" s="61" t="s">
        <v>10647</v>
      </c>
    </row>
    <row r="5648" spans="51:75">
      <c r="AY5648" s="89" t="e">
        <f>VLOOKUP(C5648,#REF!, 2,FALSE)</f>
        <v>#REF!</v>
      </c>
      <c r="BM5648" s="61" t="s">
        <v>10688</v>
      </c>
      <c r="BN5648" s="61" t="s">
        <v>627</v>
      </c>
      <c r="BO5648" s="61" t="s">
        <v>10689</v>
      </c>
      <c r="BU5648" s="61" t="s">
        <v>10688</v>
      </c>
      <c r="BV5648" s="61" t="s">
        <v>627</v>
      </c>
      <c r="BW5648" s="61" t="s">
        <v>10689</v>
      </c>
    </row>
    <row r="5649" spans="51:75">
      <c r="AY5649" s="89" t="e">
        <f>VLOOKUP(C5649,#REF!, 2,FALSE)</f>
        <v>#REF!</v>
      </c>
      <c r="BM5649" s="61" t="s">
        <v>2952</v>
      </c>
      <c r="BN5649" s="61" t="s">
        <v>805</v>
      </c>
      <c r="BO5649" s="61" t="s">
        <v>6413</v>
      </c>
      <c r="BU5649" s="61" t="s">
        <v>2952</v>
      </c>
      <c r="BV5649" s="61" t="s">
        <v>805</v>
      </c>
      <c r="BW5649" s="61" t="s">
        <v>6413</v>
      </c>
    </row>
    <row r="5650" spans="51:75">
      <c r="AY5650" s="89" t="e">
        <f>VLOOKUP(C5650,#REF!, 2,FALSE)</f>
        <v>#REF!</v>
      </c>
      <c r="BM5650" s="61" t="s">
        <v>10690</v>
      </c>
      <c r="BN5650" s="61" t="s">
        <v>773</v>
      </c>
      <c r="BO5650" s="61" t="s">
        <v>10691</v>
      </c>
      <c r="BU5650" s="61" t="s">
        <v>10690</v>
      </c>
      <c r="BV5650" s="61" t="s">
        <v>773</v>
      </c>
      <c r="BW5650" s="61" t="s">
        <v>10691</v>
      </c>
    </row>
    <row r="5651" spans="51:75">
      <c r="AY5651" s="89" t="e">
        <f>VLOOKUP(C5651,#REF!, 2,FALSE)</f>
        <v>#REF!</v>
      </c>
      <c r="BM5651" s="61" t="s">
        <v>10692</v>
      </c>
      <c r="BN5651" s="61" t="s">
        <v>738</v>
      </c>
      <c r="BO5651" s="61" t="s">
        <v>772</v>
      </c>
      <c r="BU5651" s="61" t="s">
        <v>10692</v>
      </c>
      <c r="BV5651" s="61" t="s">
        <v>738</v>
      </c>
      <c r="BW5651" s="61" t="s">
        <v>772</v>
      </c>
    </row>
    <row r="5652" spans="51:75">
      <c r="AY5652" s="89" t="e">
        <f>VLOOKUP(C5652,#REF!, 2,FALSE)</f>
        <v>#REF!</v>
      </c>
      <c r="BM5652" s="61" t="s">
        <v>10693</v>
      </c>
      <c r="BN5652" s="61" t="s">
        <v>1015</v>
      </c>
      <c r="BO5652" s="61" t="s">
        <v>10694</v>
      </c>
      <c r="BU5652" s="61" t="s">
        <v>10693</v>
      </c>
      <c r="BV5652" s="61" t="s">
        <v>1015</v>
      </c>
      <c r="BW5652" s="61" t="s">
        <v>10694</v>
      </c>
    </row>
    <row r="5653" spans="51:75">
      <c r="AY5653" s="89" t="e">
        <f>VLOOKUP(C5653,#REF!, 2,FALSE)</f>
        <v>#REF!</v>
      </c>
      <c r="BM5653" s="61" t="s">
        <v>10695</v>
      </c>
      <c r="BN5653" s="61" t="s">
        <v>659</v>
      </c>
      <c r="BO5653" s="61" t="s">
        <v>10696</v>
      </c>
      <c r="BU5653" s="61" t="s">
        <v>10695</v>
      </c>
      <c r="BV5653" s="61" t="s">
        <v>659</v>
      </c>
      <c r="BW5653" s="61" t="s">
        <v>10696</v>
      </c>
    </row>
    <row r="5654" spans="51:75">
      <c r="AY5654" s="89" t="e">
        <f>VLOOKUP(C5654,#REF!, 2,FALSE)</f>
        <v>#REF!</v>
      </c>
      <c r="BM5654" s="61" t="s">
        <v>10697</v>
      </c>
      <c r="BN5654" s="61" t="s">
        <v>930</v>
      </c>
      <c r="BO5654" s="61" t="s">
        <v>10698</v>
      </c>
      <c r="BU5654" s="61" t="s">
        <v>10697</v>
      </c>
      <c r="BV5654" s="61" t="s">
        <v>930</v>
      </c>
      <c r="BW5654" s="61" t="s">
        <v>10698</v>
      </c>
    </row>
    <row r="5655" spans="51:75">
      <c r="AY5655" s="89" t="e">
        <f>VLOOKUP(C5655,#REF!, 2,FALSE)</f>
        <v>#REF!</v>
      </c>
      <c r="BM5655" s="61" t="s">
        <v>10699</v>
      </c>
      <c r="BN5655" s="61" t="s">
        <v>733</v>
      </c>
      <c r="BO5655" s="61" t="s">
        <v>6198</v>
      </c>
      <c r="BU5655" s="61" t="s">
        <v>10699</v>
      </c>
      <c r="BV5655" s="61" t="s">
        <v>733</v>
      </c>
      <c r="BW5655" s="61" t="s">
        <v>6198</v>
      </c>
    </row>
    <row r="5656" spans="51:75">
      <c r="AY5656" s="89" t="e">
        <f>VLOOKUP(C5656,#REF!, 2,FALSE)</f>
        <v>#REF!</v>
      </c>
      <c r="BM5656" s="61" t="s">
        <v>10701</v>
      </c>
      <c r="BN5656" s="61" t="s">
        <v>16990</v>
      </c>
      <c r="BO5656" s="61" t="s">
        <v>8785</v>
      </c>
      <c r="BU5656" s="61" t="s">
        <v>10701</v>
      </c>
      <c r="BV5656" s="61" t="s">
        <v>16990</v>
      </c>
      <c r="BW5656" s="61" t="s">
        <v>8785</v>
      </c>
    </row>
    <row r="5657" spans="51:75">
      <c r="AY5657" s="89" t="e">
        <f>VLOOKUP(C5657,#REF!, 2,FALSE)</f>
        <v>#REF!</v>
      </c>
      <c r="BM5657" s="61" t="s">
        <v>10702</v>
      </c>
      <c r="BN5657" s="61" t="s">
        <v>773</v>
      </c>
      <c r="BO5657" s="61" t="s">
        <v>2969</v>
      </c>
      <c r="BU5657" s="61" t="s">
        <v>10702</v>
      </c>
      <c r="BV5657" s="61" t="s">
        <v>773</v>
      </c>
      <c r="BW5657" s="61" t="s">
        <v>2969</v>
      </c>
    </row>
    <row r="5658" spans="51:75">
      <c r="AY5658" s="89" t="e">
        <f>VLOOKUP(C5658,#REF!, 2,FALSE)</f>
        <v>#REF!</v>
      </c>
      <c r="BM5658" s="61" t="s">
        <v>10703</v>
      </c>
      <c r="BN5658" s="61" t="s">
        <v>665</v>
      </c>
      <c r="BO5658" s="61" t="s">
        <v>772</v>
      </c>
      <c r="BU5658" s="61" t="s">
        <v>10703</v>
      </c>
      <c r="BV5658" s="61" t="s">
        <v>665</v>
      </c>
      <c r="BW5658" s="61" t="s">
        <v>772</v>
      </c>
    </row>
    <row r="5659" spans="51:75">
      <c r="AY5659" s="89" t="e">
        <f>VLOOKUP(C5659,#REF!, 2,FALSE)</f>
        <v>#REF!</v>
      </c>
      <c r="BM5659" s="61" t="s">
        <v>10704</v>
      </c>
      <c r="BN5659" s="61" t="s">
        <v>1072</v>
      </c>
      <c r="BO5659" s="61" t="s">
        <v>10705</v>
      </c>
      <c r="BU5659" s="61" t="s">
        <v>10704</v>
      </c>
      <c r="BV5659" s="61" t="s">
        <v>1072</v>
      </c>
      <c r="BW5659" s="61" t="s">
        <v>10705</v>
      </c>
    </row>
    <row r="5660" spans="51:75">
      <c r="AY5660" s="89" t="e">
        <f>VLOOKUP(C5660,#REF!, 2,FALSE)</f>
        <v>#REF!</v>
      </c>
      <c r="BM5660" s="61" t="s">
        <v>10706</v>
      </c>
      <c r="BN5660" s="61" t="s">
        <v>780</v>
      </c>
      <c r="BO5660" s="61" t="s">
        <v>10707</v>
      </c>
      <c r="BU5660" s="61" t="s">
        <v>10706</v>
      </c>
      <c r="BV5660" s="61" t="s">
        <v>780</v>
      </c>
      <c r="BW5660" s="61" t="s">
        <v>10707</v>
      </c>
    </row>
    <row r="5661" spans="51:75">
      <c r="AY5661" s="89" t="e">
        <f>VLOOKUP(C5661,#REF!, 2,FALSE)</f>
        <v>#REF!</v>
      </c>
      <c r="BM5661" s="61" t="s">
        <v>10708</v>
      </c>
      <c r="BN5661" s="61" t="s">
        <v>1072</v>
      </c>
      <c r="BO5661" s="61" t="s">
        <v>10709</v>
      </c>
      <c r="BU5661" s="61" t="s">
        <v>10708</v>
      </c>
      <c r="BV5661" s="61" t="s">
        <v>1072</v>
      </c>
      <c r="BW5661" s="61" t="s">
        <v>10709</v>
      </c>
    </row>
    <row r="5662" spans="51:75">
      <c r="AY5662" s="89" t="e">
        <f>VLOOKUP(C5662,#REF!, 2,FALSE)</f>
        <v>#REF!</v>
      </c>
      <c r="BM5662" s="61" t="s">
        <v>10710</v>
      </c>
      <c r="BN5662" s="61" t="s">
        <v>2981</v>
      </c>
      <c r="BO5662" s="61" t="s">
        <v>10711</v>
      </c>
      <c r="BU5662" s="61" t="s">
        <v>10710</v>
      </c>
      <c r="BV5662" s="61" t="s">
        <v>2981</v>
      </c>
      <c r="BW5662" s="61" t="s">
        <v>10711</v>
      </c>
    </row>
    <row r="5663" spans="51:75">
      <c r="AY5663" s="89" t="e">
        <f>VLOOKUP(C5663,#REF!, 2,FALSE)</f>
        <v>#REF!</v>
      </c>
      <c r="BM5663" s="61" t="s">
        <v>10712</v>
      </c>
      <c r="BN5663" s="61" t="s">
        <v>2981</v>
      </c>
      <c r="BO5663" s="61" t="s">
        <v>1378</v>
      </c>
      <c r="BU5663" s="61" t="s">
        <v>10712</v>
      </c>
      <c r="BV5663" s="61" t="s">
        <v>2981</v>
      </c>
      <c r="BW5663" s="61" t="s">
        <v>1378</v>
      </c>
    </row>
    <row r="5664" spans="51:75">
      <c r="AY5664" s="89" t="e">
        <f>VLOOKUP(C5664,#REF!, 2,FALSE)</f>
        <v>#REF!</v>
      </c>
      <c r="BM5664" s="61" t="s">
        <v>10713</v>
      </c>
      <c r="BN5664" s="61" t="s">
        <v>7825</v>
      </c>
      <c r="BO5664" s="61" t="s">
        <v>5461</v>
      </c>
      <c r="BU5664" s="61" t="s">
        <v>10713</v>
      </c>
      <c r="BV5664" s="61" t="s">
        <v>7825</v>
      </c>
      <c r="BW5664" s="61" t="s">
        <v>5461</v>
      </c>
    </row>
    <row r="5665" spans="51:75">
      <c r="AY5665" s="89" t="e">
        <f>VLOOKUP(C5665,#REF!, 2,FALSE)</f>
        <v>#REF!</v>
      </c>
      <c r="BM5665" s="61" t="s">
        <v>10714</v>
      </c>
      <c r="BN5665" s="61" t="s">
        <v>944</v>
      </c>
      <c r="BO5665" s="61" t="s">
        <v>995</v>
      </c>
      <c r="BU5665" s="61" t="s">
        <v>10714</v>
      </c>
      <c r="BV5665" s="61" t="s">
        <v>944</v>
      </c>
      <c r="BW5665" s="61" t="s">
        <v>995</v>
      </c>
    </row>
    <row r="5666" spans="51:75">
      <c r="AY5666" s="89" t="e">
        <f>VLOOKUP(C5666,#REF!, 2,FALSE)</f>
        <v>#REF!</v>
      </c>
      <c r="BM5666" s="61" t="s">
        <v>10715</v>
      </c>
      <c r="BN5666" s="61" t="s">
        <v>851</v>
      </c>
      <c r="BO5666" s="61" t="s">
        <v>5114</v>
      </c>
      <c r="BU5666" s="61" t="s">
        <v>10715</v>
      </c>
      <c r="BV5666" s="61" t="s">
        <v>851</v>
      </c>
      <c r="BW5666" s="61" t="s">
        <v>5114</v>
      </c>
    </row>
    <row r="5667" spans="51:75">
      <c r="AY5667" s="89" t="e">
        <f>VLOOKUP(C5667,#REF!, 2,FALSE)</f>
        <v>#REF!</v>
      </c>
      <c r="BM5667" s="61" t="s">
        <v>10716</v>
      </c>
      <c r="BN5667" s="61" t="s">
        <v>628</v>
      </c>
      <c r="BO5667" s="61" t="s">
        <v>2985</v>
      </c>
      <c r="BU5667" s="61" t="s">
        <v>10716</v>
      </c>
      <c r="BV5667" s="61" t="s">
        <v>628</v>
      </c>
      <c r="BW5667" s="61" t="s">
        <v>2985</v>
      </c>
    </row>
    <row r="5668" spans="51:75">
      <c r="AY5668" s="89" t="e">
        <f>VLOOKUP(C5668,#REF!, 2,FALSE)</f>
        <v>#REF!</v>
      </c>
      <c r="BM5668" s="61" t="s">
        <v>10718</v>
      </c>
      <c r="BN5668" s="61" t="s">
        <v>1269</v>
      </c>
      <c r="BO5668" s="61" t="s">
        <v>10719</v>
      </c>
      <c r="BU5668" s="61" t="s">
        <v>10718</v>
      </c>
      <c r="BV5668" s="61" t="s">
        <v>1269</v>
      </c>
      <c r="BW5668" s="61" t="s">
        <v>10719</v>
      </c>
    </row>
    <row r="5669" spans="51:75">
      <c r="AY5669" s="89" t="e">
        <f>VLOOKUP(C5669,#REF!, 2,FALSE)</f>
        <v>#REF!</v>
      </c>
      <c r="BM5669" s="61" t="s">
        <v>10720</v>
      </c>
      <c r="BN5669" s="61" t="s">
        <v>789</v>
      </c>
      <c r="BO5669" s="61" t="s">
        <v>1289</v>
      </c>
      <c r="BU5669" s="61" t="s">
        <v>10720</v>
      </c>
      <c r="BV5669" s="61" t="s">
        <v>789</v>
      </c>
      <c r="BW5669" s="61" t="s">
        <v>1289</v>
      </c>
    </row>
    <row r="5670" spans="51:75">
      <c r="AY5670" s="89" t="e">
        <f>VLOOKUP(C5670,#REF!, 2,FALSE)</f>
        <v>#REF!</v>
      </c>
      <c r="BM5670" s="61" t="s">
        <v>2963</v>
      </c>
      <c r="BN5670" s="61" t="s">
        <v>789</v>
      </c>
      <c r="BO5670" s="61" t="s">
        <v>10721</v>
      </c>
      <c r="BU5670" s="61" t="s">
        <v>2963</v>
      </c>
      <c r="BV5670" s="61" t="s">
        <v>789</v>
      </c>
      <c r="BW5670" s="61" t="s">
        <v>10721</v>
      </c>
    </row>
    <row r="5671" spans="51:75">
      <c r="AY5671" s="89" t="e">
        <f>VLOOKUP(C5671,#REF!, 2,FALSE)</f>
        <v>#REF!</v>
      </c>
      <c r="BM5671" s="61" t="s">
        <v>10722</v>
      </c>
      <c r="BN5671" s="61" t="s">
        <v>616</v>
      </c>
      <c r="BO5671" s="61" t="s">
        <v>10723</v>
      </c>
      <c r="BU5671" s="61" t="s">
        <v>10722</v>
      </c>
      <c r="BV5671" s="61" t="s">
        <v>616</v>
      </c>
      <c r="BW5671" s="61" t="s">
        <v>10723</v>
      </c>
    </row>
    <row r="5672" spans="51:75">
      <c r="AY5672" s="89" t="e">
        <f>VLOOKUP(C5672,#REF!, 2,FALSE)</f>
        <v>#REF!</v>
      </c>
      <c r="BM5672" s="61" t="s">
        <v>10724</v>
      </c>
      <c r="BN5672" s="61" t="s">
        <v>671</v>
      </c>
      <c r="BO5672" s="61" t="s">
        <v>10725</v>
      </c>
      <c r="BU5672" s="61" t="s">
        <v>10724</v>
      </c>
      <c r="BV5672" s="61" t="s">
        <v>671</v>
      </c>
      <c r="BW5672" s="61" t="s">
        <v>10725</v>
      </c>
    </row>
    <row r="5673" spans="51:75">
      <c r="AY5673" s="89" t="e">
        <f>VLOOKUP(C5673,#REF!, 2,FALSE)</f>
        <v>#REF!</v>
      </c>
      <c r="BM5673" s="61" t="s">
        <v>10726</v>
      </c>
      <c r="BN5673" s="61" t="s">
        <v>1344</v>
      </c>
      <c r="BO5673" s="61" t="s">
        <v>10727</v>
      </c>
      <c r="BU5673" s="61" t="s">
        <v>10726</v>
      </c>
      <c r="BV5673" s="61" t="s">
        <v>1344</v>
      </c>
      <c r="BW5673" s="61" t="s">
        <v>10727</v>
      </c>
    </row>
    <row r="5674" spans="51:75">
      <c r="AY5674" s="89" t="e">
        <f>VLOOKUP(C5674,#REF!, 2,FALSE)</f>
        <v>#REF!</v>
      </c>
      <c r="BM5674" s="61" t="s">
        <v>10728</v>
      </c>
      <c r="BN5674" s="61" t="s">
        <v>657</v>
      </c>
      <c r="BO5674" s="61" t="s">
        <v>1163</v>
      </c>
      <c r="BU5674" s="61" t="s">
        <v>10728</v>
      </c>
      <c r="BV5674" s="61" t="s">
        <v>657</v>
      </c>
      <c r="BW5674" s="61" t="s">
        <v>1163</v>
      </c>
    </row>
    <row r="5675" spans="51:75">
      <c r="AY5675" s="89" t="e">
        <f>VLOOKUP(C5675,#REF!, 2,FALSE)</f>
        <v>#REF!</v>
      </c>
      <c r="BM5675" s="61" t="s">
        <v>10729</v>
      </c>
      <c r="BN5675" s="61" t="s">
        <v>628</v>
      </c>
      <c r="BO5675" s="61" t="s">
        <v>2985</v>
      </c>
      <c r="BU5675" s="61" t="s">
        <v>10729</v>
      </c>
      <c r="BV5675" s="61" t="s">
        <v>628</v>
      </c>
      <c r="BW5675" s="61" t="s">
        <v>2985</v>
      </c>
    </row>
    <row r="5676" spans="51:75">
      <c r="AY5676" s="89" t="e">
        <f>VLOOKUP(C5676,#REF!, 2,FALSE)</f>
        <v>#REF!</v>
      </c>
      <c r="BM5676" s="61" t="s">
        <v>10730</v>
      </c>
      <c r="BN5676" s="61" t="s">
        <v>812</v>
      </c>
      <c r="BO5676" s="61" t="s">
        <v>8852</v>
      </c>
      <c r="BU5676" s="61" t="s">
        <v>10730</v>
      </c>
      <c r="BV5676" s="61" t="s">
        <v>812</v>
      </c>
      <c r="BW5676" s="61" t="s">
        <v>8852</v>
      </c>
    </row>
    <row r="5677" spans="51:75">
      <c r="AY5677" s="89" t="e">
        <f>VLOOKUP(C5677,#REF!, 2,FALSE)</f>
        <v>#REF!</v>
      </c>
      <c r="BM5677" s="61" t="s">
        <v>10731</v>
      </c>
      <c r="BN5677" s="61" t="s">
        <v>639</v>
      </c>
      <c r="BO5677" s="61" t="s">
        <v>4048</v>
      </c>
      <c r="BU5677" s="61" t="s">
        <v>10731</v>
      </c>
      <c r="BV5677" s="61" t="s">
        <v>639</v>
      </c>
      <c r="BW5677" s="61" t="s">
        <v>4048</v>
      </c>
    </row>
    <row r="5678" spans="51:75">
      <c r="AY5678" s="89" t="e">
        <f>VLOOKUP(C5678,#REF!, 2,FALSE)</f>
        <v>#REF!</v>
      </c>
      <c r="BM5678" s="61" t="s">
        <v>10732</v>
      </c>
      <c r="BN5678" s="61" t="s">
        <v>733</v>
      </c>
      <c r="BO5678" s="61" t="s">
        <v>7770</v>
      </c>
      <c r="BU5678" s="61" t="s">
        <v>10732</v>
      </c>
      <c r="BV5678" s="61" t="s">
        <v>733</v>
      </c>
      <c r="BW5678" s="61" t="s">
        <v>7770</v>
      </c>
    </row>
    <row r="5679" spans="51:75">
      <c r="AY5679" s="89" t="e">
        <f>VLOOKUP(C5679,#REF!, 2,FALSE)</f>
        <v>#REF!</v>
      </c>
      <c r="BM5679" s="61" t="s">
        <v>10733</v>
      </c>
      <c r="BN5679" s="61" t="s">
        <v>851</v>
      </c>
      <c r="BO5679" s="61" t="s">
        <v>4334</v>
      </c>
      <c r="BU5679" s="61" t="s">
        <v>10733</v>
      </c>
      <c r="BV5679" s="61" t="s">
        <v>851</v>
      </c>
      <c r="BW5679" s="61" t="s">
        <v>4334</v>
      </c>
    </row>
    <row r="5680" spans="51:75">
      <c r="AY5680" s="89" t="e">
        <f>VLOOKUP(C5680,#REF!, 2,FALSE)</f>
        <v>#REF!</v>
      </c>
      <c r="BM5680" s="61" t="s">
        <v>10734</v>
      </c>
      <c r="BN5680" s="61" t="s">
        <v>625</v>
      </c>
      <c r="BO5680" s="61" t="s">
        <v>2985</v>
      </c>
      <c r="BU5680" s="61" t="s">
        <v>10734</v>
      </c>
      <c r="BV5680" s="61" t="s">
        <v>625</v>
      </c>
      <c r="BW5680" s="61" t="s">
        <v>2985</v>
      </c>
    </row>
    <row r="5681" spans="51:75">
      <c r="AY5681" s="89" t="e">
        <f>VLOOKUP(C5681,#REF!, 2,FALSE)</f>
        <v>#REF!</v>
      </c>
      <c r="BM5681" s="61" t="s">
        <v>10735</v>
      </c>
      <c r="BN5681" s="61" t="s">
        <v>773</v>
      </c>
      <c r="BO5681" s="61" t="s">
        <v>10736</v>
      </c>
      <c r="BU5681" s="61" t="s">
        <v>10735</v>
      </c>
      <c r="BV5681" s="61" t="s">
        <v>773</v>
      </c>
      <c r="BW5681" s="61" t="s">
        <v>10736</v>
      </c>
    </row>
    <row r="5682" spans="51:75">
      <c r="AY5682" s="89" t="e">
        <f>VLOOKUP(C5682,#REF!, 2,FALSE)</f>
        <v>#REF!</v>
      </c>
      <c r="BM5682" s="61" t="s">
        <v>10738</v>
      </c>
      <c r="BN5682" s="61" t="s">
        <v>925</v>
      </c>
      <c r="BO5682" s="61" t="s">
        <v>3430</v>
      </c>
      <c r="BU5682" s="61" t="s">
        <v>10738</v>
      </c>
      <c r="BV5682" s="61" t="s">
        <v>925</v>
      </c>
      <c r="BW5682" s="61" t="s">
        <v>3430</v>
      </c>
    </row>
    <row r="5683" spans="51:75">
      <c r="AY5683" s="89" t="e">
        <f>VLOOKUP(C5683,#REF!, 2,FALSE)</f>
        <v>#REF!</v>
      </c>
      <c r="BM5683" s="61" t="s">
        <v>10739</v>
      </c>
      <c r="BN5683" s="61" t="s">
        <v>780</v>
      </c>
      <c r="BO5683" s="61" t="s">
        <v>7942</v>
      </c>
      <c r="BU5683" s="61" t="s">
        <v>10739</v>
      </c>
      <c r="BV5683" s="61" t="s">
        <v>780</v>
      </c>
      <c r="BW5683" s="61" t="s">
        <v>7942</v>
      </c>
    </row>
    <row r="5684" spans="51:75">
      <c r="AY5684" s="89" t="e">
        <f>VLOOKUP(C5684,#REF!, 2,FALSE)</f>
        <v>#REF!</v>
      </c>
      <c r="BM5684" s="61" t="s">
        <v>10740</v>
      </c>
      <c r="BN5684" s="61" t="s">
        <v>630</v>
      </c>
      <c r="BO5684" s="61" t="s">
        <v>10741</v>
      </c>
      <c r="BU5684" s="61" t="s">
        <v>10740</v>
      </c>
      <c r="BV5684" s="61" t="s">
        <v>630</v>
      </c>
      <c r="BW5684" s="61" t="s">
        <v>10741</v>
      </c>
    </row>
    <row r="5685" spans="51:75">
      <c r="AY5685" s="89" t="e">
        <f>VLOOKUP(C5685,#REF!, 2,FALSE)</f>
        <v>#REF!</v>
      </c>
      <c r="BM5685" s="61" t="s">
        <v>1917</v>
      </c>
      <c r="BN5685" s="61" t="s">
        <v>639</v>
      </c>
      <c r="BO5685" s="61" t="s">
        <v>7593</v>
      </c>
      <c r="BU5685" s="61" t="s">
        <v>1917</v>
      </c>
      <c r="BV5685" s="61" t="s">
        <v>639</v>
      </c>
      <c r="BW5685" s="61" t="s">
        <v>7593</v>
      </c>
    </row>
    <row r="5686" spans="51:75">
      <c r="AY5686" s="89" t="e">
        <f>VLOOKUP(C5686,#REF!, 2,FALSE)</f>
        <v>#REF!</v>
      </c>
      <c r="BM5686" s="61" t="s">
        <v>10743</v>
      </c>
      <c r="BN5686" s="61" t="s">
        <v>782</v>
      </c>
      <c r="BO5686" s="61" t="s">
        <v>8105</v>
      </c>
      <c r="BU5686" s="61" t="s">
        <v>10743</v>
      </c>
      <c r="BV5686" s="61" t="s">
        <v>782</v>
      </c>
      <c r="BW5686" s="61" t="s">
        <v>8105</v>
      </c>
    </row>
    <row r="5687" spans="51:75">
      <c r="AY5687" s="89" t="e">
        <f>VLOOKUP(C5687,#REF!, 2,FALSE)</f>
        <v>#REF!</v>
      </c>
      <c r="BM5687" s="61" t="s">
        <v>2944</v>
      </c>
      <c r="BN5687" s="61" t="s">
        <v>812</v>
      </c>
      <c r="BO5687" s="61" t="s">
        <v>10744</v>
      </c>
      <c r="BU5687" s="61" t="s">
        <v>2944</v>
      </c>
      <c r="BV5687" s="61" t="s">
        <v>812</v>
      </c>
      <c r="BW5687" s="61" t="s">
        <v>10744</v>
      </c>
    </row>
    <row r="5688" spans="51:75">
      <c r="AY5688" s="89" t="e">
        <f>VLOOKUP(C5688,#REF!, 2,FALSE)</f>
        <v>#REF!</v>
      </c>
      <c r="BM5688" s="61" t="s">
        <v>10745</v>
      </c>
      <c r="BN5688" s="61" t="s">
        <v>812</v>
      </c>
      <c r="BO5688" s="61" t="s">
        <v>7828</v>
      </c>
      <c r="BU5688" s="61" t="s">
        <v>10745</v>
      </c>
      <c r="BV5688" s="61" t="s">
        <v>812</v>
      </c>
      <c r="BW5688" s="61" t="s">
        <v>7828</v>
      </c>
    </row>
    <row r="5689" spans="51:75">
      <c r="AY5689" s="89" t="e">
        <f>VLOOKUP(C5689,#REF!, 2,FALSE)</f>
        <v>#REF!</v>
      </c>
      <c r="BM5689" s="61" t="s">
        <v>10746</v>
      </c>
      <c r="BN5689" s="61" t="s">
        <v>812</v>
      </c>
      <c r="BO5689" s="61" t="s">
        <v>10747</v>
      </c>
      <c r="BU5689" s="61" t="s">
        <v>10746</v>
      </c>
      <c r="BV5689" s="61" t="s">
        <v>812</v>
      </c>
      <c r="BW5689" s="61" t="s">
        <v>10747</v>
      </c>
    </row>
    <row r="5690" spans="51:75">
      <c r="AY5690" s="89" t="e">
        <f>VLOOKUP(C5690,#REF!, 2,FALSE)</f>
        <v>#REF!</v>
      </c>
      <c r="BM5690" s="61" t="s">
        <v>10748</v>
      </c>
      <c r="BN5690" s="61" t="s">
        <v>928</v>
      </c>
      <c r="BO5690" s="61" t="s">
        <v>2790</v>
      </c>
      <c r="BU5690" s="61" t="s">
        <v>10748</v>
      </c>
      <c r="BV5690" s="61" t="s">
        <v>928</v>
      </c>
      <c r="BW5690" s="61" t="s">
        <v>2790</v>
      </c>
    </row>
    <row r="5691" spans="51:75">
      <c r="AY5691" s="89" t="e">
        <f>VLOOKUP(C5691,#REF!, 2,FALSE)</f>
        <v>#REF!</v>
      </c>
      <c r="BM5691" s="61" t="s">
        <v>10750</v>
      </c>
      <c r="BN5691" s="61" t="s">
        <v>663</v>
      </c>
      <c r="BO5691" s="61" t="s">
        <v>10751</v>
      </c>
      <c r="BU5691" s="61" t="s">
        <v>10750</v>
      </c>
      <c r="BV5691" s="61" t="s">
        <v>663</v>
      </c>
      <c r="BW5691" s="61" t="s">
        <v>10751</v>
      </c>
    </row>
    <row r="5692" spans="51:75">
      <c r="AY5692" s="89" t="e">
        <f>VLOOKUP(C5692,#REF!, 2,FALSE)</f>
        <v>#REF!</v>
      </c>
      <c r="BM5692" s="61" t="s">
        <v>10752</v>
      </c>
      <c r="BN5692" s="61" t="s">
        <v>930</v>
      </c>
      <c r="BO5692" s="61" t="s">
        <v>10753</v>
      </c>
      <c r="BU5692" s="61" t="s">
        <v>10752</v>
      </c>
      <c r="BV5692" s="61" t="s">
        <v>930</v>
      </c>
      <c r="BW5692" s="61" t="s">
        <v>10753</v>
      </c>
    </row>
    <row r="5693" spans="51:75">
      <c r="AY5693" s="89" t="e">
        <f>VLOOKUP(C5693,#REF!, 2,FALSE)</f>
        <v>#REF!</v>
      </c>
      <c r="BM5693" s="61" t="s">
        <v>2960</v>
      </c>
      <c r="BN5693" s="61" t="s">
        <v>619</v>
      </c>
      <c r="BO5693" s="61" t="s">
        <v>10754</v>
      </c>
      <c r="BU5693" s="61" t="s">
        <v>2960</v>
      </c>
      <c r="BV5693" s="61" t="s">
        <v>619</v>
      </c>
      <c r="BW5693" s="61" t="s">
        <v>10754</v>
      </c>
    </row>
    <row r="5694" spans="51:75">
      <c r="AY5694" s="89" t="e">
        <f>VLOOKUP(C5694,#REF!, 2,FALSE)</f>
        <v>#REF!</v>
      </c>
      <c r="BM5694" s="61" t="s">
        <v>10755</v>
      </c>
      <c r="BN5694" s="61" t="s">
        <v>618</v>
      </c>
      <c r="BO5694" s="61" t="s">
        <v>10756</v>
      </c>
      <c r="BU5694" s="61" t="s">
        <v>10755</v>
      </c>
      <c r="BV5694" s="61" t="s">
        <v>618</v>
      </c>
      <c r="BW5694" s="61" t="s">
        <v>10756</v>
      </c>
    </row>
    <row r="5695" spans="51:75">
      <c r="AY5695" s="89" t="e">
        <f>VLOOKUP(C5695,#REF!, 2,FALSE)</f>
        <v>#REF!</v>
      </c>
      <c r="BM5695" s="61" t="s">
        <v>2964</v>
      </c>
      <c r="BN5695" s="61" t="s">
        <v>618</v>
      </c>
      <c r="BO5695" s="61" t="s">
        <v>10757</v>
      </c>
      <c r="BU5695" s="61" t="s">
        <v>2964</v>
      </c>
      <c r="BV5695" s="61" t="s">
        <v>618</v>
      </c>
      <c r="BW5695" s="61" t="s">
        <v>10757</v>
      </c>
    </row>
    <row r="5696" spans="51:75">
      <c r="AY5696" s="89" t="e">
        <f>VLOOKUP(C5696,#REF!, 2,FALSE)</f>
        <v>#REF!</v>
      </c>
      <c r="BM5696" s="61" t="s">
        <v>10758</v>
      </c>
      <c r="BN5696" s="61" t="s">
        <v>660</v>
      </c>
      <c r="BO5696" s="61" t="s">
        <v>10759</v>
      </c>
      <c r="BU5696" s="61" t="s">
        <v>10758</v>
      </c>
      <c r="BV5696" s="61" t="s">
        <v>660</v>
      </c>
      <c r="BW5696" s="61" t="s">
        <v>10759</v>
      </c>
    </row>
    <row r="5697" spans="51:75">
      <c r="AY5697" s="89" t="e">
        <f>VLOOKUP(C5697,#REF!, 2,FALSE)</f>
        <v>#REF!</v>
      </c>
      <c r="BM5697" s="61" t="s">
        <v>10760</v>
      </c>
      <c r="BN5697" s="61" t="s">
        <v>773</v>
      </c>
      <c r="BO5697" s="61" t="s">
        <v>6964</v>
      </c>
      <c r="BU5697" s="61" t="s">
        <v>10760</v>
      </c>
      <c r="BV5697" s="61" t="s">
        <v>773</v>
      </c>
      <c r="BW5697" s="61" t="s">
        <v>6964</v>
      </c>
    </row>
    <row r="5698" spans="51:75">
      <c r="AY5698" s="89" t="e">
        <f>VLOOKUP(C5698,#REF!, 2,FALSE)</f>
        <v>#REF!</v>
      </c>
      <c r="BM5698" s="61" t="s">
        <v>10762</v>
      </c>
      <c r="BN5698" s="61" t="s">
        <v>705</v>
      </c>
      <c r="BO5698" s="61" t="s">
        <v>1016</v>
      </c>
      <c r="BU5698" s="61" t="s">
        <v>10762</v>
      </c>
      <c r="BV5698" s="61" t="s">
        <v>705</v>
      </c>
      <c r="BW5698" s="61" t="s">
        <v>1016</v>
      </c>
    </row>
    <row r="5699" spans="51:75">
      <c r="AY5699" s="89" t="e">
        <f>VLOOKUP(C5699,#REF!, 2,FALSE)</f>
        <v>#REF!</v>
      </c>
      <c r="BM5699" s="61" t="s">
        <v>10763</v>
      </c>
      <c r="BN5699" s="61" t="s">
        <v>782</v>
      </c>
      <c r="BO5699" s="61" t="s">
        <v>10764</v>
      </c>
      <c r="BU5699" s="61" t="s">
        <v>10763</v>
      </c>
      <c r="BV5699" s="61" t="s">
        <v>782</v>
      </c>
      <c r="BW5699" s="61" t="s">
        <v>10764</v>
      </c>
    </row>
    <row r="5700" spans="51:75">
      <c r="AY5700" s="89" t="e">
        <f>VLOOKUP(C5700,#REF!, 2,FALSE)</f>
        <v>#REF!</v>
      </c>
      <c r="BM5700" s="61" t="s">
        <v>10765</v>
      </c>
      <c r="BN5700" s="61" t="s">
        <v>3204</v>
      </c>
      <c r="BO5700" s="61" t="s">
        <v>5210</v>
      </c>
      <c r="BU5700" s="61" t="s">
        <v>10765</v>
      </c>
      <c r="BV5700" s="61" t="s">
        <v>3204</v>
      </c>
      <c r="BW5700" s="61" t="s">
        <v>5210</v>
      </c>
    </row>
    <row r="5701" spans="51:75">
      <c r="AY5701" s="89" t="e">
        <f>VLOOKUP(C5701,#REF!, 2,FALSE)</f>
        <v>#REF!</v>
      </c>
      <c r="BM5701" s="61" t="s">
        <v>10766</v>
      </c>
      <c r="BN5701" s="61" t="s">
        <v>3204</v>
      </c>
      <c r="BO5701" s="61" t="s">
        <v>10767</v>
      </c>
      <c r="BU5701" s="61" t="s">
        <v>10766</v>
      </c>
      <c r="BV5701" s="61" t="s">
        <v>3204</v>
      </c>
      <c r="BW5701" s="61" t="s">
        <v>10767</v>
      </c>
    </row>
    <row r="5702" spans="51:75">
      <c r="AY5702" s="89" t="e">
        <f>VLOOKUP(C5702,#REF!, 2,FALSE)</f>
        <v>#REF!</v>
      </c>
      <c r="BM5702" s="61" t="s">
        <v>10768</v>
      </c>
      <c r="BN5702" s="61" t="s">
        <v>3047</v>
      </c>
      <c r="BO5702" s="61" t="s">
        <v>10769</v>
      </c>
      <c r="BU5702" s="61" t="s">
        <v>10768</v>
      </c>
      <c r="BV5702" s="61" t="s">
        <v>3047</v>
      </c>
      <c r="BW5702" s="61" t="s">
        <v>10769</v>
      </c>
    </row>
    <row r="5703" spans="51:75">
      <c r="AY5703" s="89" t="e">
        <f>VLOOKUP(C5703,#REF!, 2,FALSE)</f>
        <v>#REF!</v>
      </c>
      <c r="BM5703" s="61" t="s">
        <v>10770</v>
      </c>
      <c r="BN5703" s="61" t="s">
        <v>3047</v>
      </c>
      <c r="BO5703" s="61" t="s">
        <v>10771</v>
      </c>
      <c r="BU5703" s="61" t="s">
        <v>10770</v>
      </c>
      <c r="BV5703" s="61" t="s">
        <v>3047</v>
      </c>
      <c r="BW5703" s="61" t="s">
        <v>10771</v>
      </c>
    </row>
    <row r="5704" spans="51:75">
      <c r="AY5704" s="89" t="e">
        <f>VLOOKUP(C5704,#REF!, 2,FALSE)</f>
        <v>#REF!</v>
      </c>
      <c r="BM5704" s="61" t="s">
        <v>10772</v>
      </c>
      <c r="BN5704" s="61" t="s">
        <v>627</v>
      </c>
      <c r="BO5704" s="61" t="s">
        <v>9325</v>
      </c>
      <c r="BU5704" s="61" t="s">
        <v>10772</v>
      </c>
      <c r="BV5704" s="61" t="s">
        <v>627</v>
      </c>
      <c r="BW5704" s="61" t="s">
        <v>9325</v>
      </c>
    </row>
    <row r="5705" spans="51:75">
      <c r="AY5705" s="89" t="e">
        <f>VLOOKUP(C5705,#REF!, 2,FALSE)</f>
        <v>#REF!</v>
      </c>
      <c r="BM5705" s="61" t="s">
        <v>10773</v>
      </c>
      <c r="BN5705" s="61" t="s">
        <v>707</v>
      </c>
      <c r="BO5705" s="61" t="s">
        <v>5114</v>
      </c>
      <c r="BU5705" s="61" t="s">
        <v>10773</v>
      </c>
      <c r="BV5705" s="61" t="s">
        <v>707</v>
      </c>
      <c r="BW5705" s="61" t="s">
        <v>5114</v>
      </c>
    </row>
    <row r="5706" spans="51:75">
      <c r="AY5706" s="89" t="e">
        <f>VLOOKUP(C5706,#REF!, 2,FALSE)</f>
        <v>#REF!</v>
      </c>
      <c r="BM5706" s="61" t="s">
        <v>10774</v>
      </c>
      <c r="BN5706" s="61" t="s">
        <v>671</v>
      </c>
      <c r="BO5706" s="61" t="s">
        <v>10775</v>
      </c>
      <c r="BU5706" s="61" t="s">
        <v>10774</v>
      </c>
      <c r="BV5706" s="61" t="s">
        <v>671</v>
      </c>
      <c r="BW5706" s="61" t="s">
        <v>10775</v>
      </c>
    </row>
    <row r="5707" spans="51:75">
      <c r="AY5707" s="89" t="e">
        <f>VLOOKUP(C5707,#REF!, 2,FALSE)</f>
        <v>#REF!</v>
      </c>
      <c r="BM5707" s="61" t="s">
        <v>10776</v>
      </c>
      <c r="BN5707" s="61" t="s">
        <v>664</v>
      </c>
      <c r="BO5707" s="61" t="s">
        <v>10777</v>
      </c>
      <c r="BU5707" s="61" t="s">
        <v>10776</v>
      </c>
      <c r="BV5707" s="61" t="s">
        <v>664</v>
      </c>
      <c r="BW5707" s="61" t="s">
        <v>10777</v>
      </c>
    </row>
    <row r="5708" spans="51:75">
      <c r="AY5708" s="89" t="e">
        <f>VLOOKUP(C5708,#REF!, 2,FALSE)</f>
        <v>#REF!</v>
      </c>
      <c r="BM5708" s="61" t="s">
        <v>10778</v>
      </c>
      <c r="BN5708" s="61" t="s">
        <v>799</v>
      </c>
      <c r="BO5708" s="61" t="s">
        <v>10779</v>
      </c>
      <c r="BU5708" s="61" t="s">
        <v>10778</v>
      </c>
      <c r="BV5708" s="61" t="s">
        <v>799</v>
      </c>
      <c r="BW5708" s="61" t="s">
        <v>10779</v>
      </c>
    </row>
    <row r="5709" spans="51:75">
      <c r="AY5709" s="89" t="e">
        <f>VLOOKUP(C5709,#REF!, 2,FALSE)</f>
        <v>#REF!</v>
      </c>
      <c r="BM5709" s="61" t="s">
        <v>1918</v>
      </c>
      <c r="BN5709" s="61" t="s">
        <v>615</v>
      </c>
      <c r="BO5709" s="61" t="s">
        <v>10780</v>
      </c>
      <c r="BU5709" s="61" t="s">
        <v>1918</v>
      </c>
      <c r="BV5709" s="61" t="s">
        <v>615</v>
      </c>
      <c r="BW5709" s="61" t="s">
        <v>10780</v>
      </c>
    </row>
    <row r="5710" spans="51:75">
      <c r="AY5710" s="89" t="e">
        <f>VLOOKUP(C5710,#REF!, 2,FALSE)</f>
        <v>#REF!</v>
      </c>
      <c r="BM5710" s="61" t="s">
        <v>10781</v>
      </c>
      <c r="BN5710" s="61" t="s">
        <v>633</v>
      </c>
      <c r="BO5710" s="61" t="s">
        <v>710</v>
      </c>
      <c r="BU5710" s="61" t="s">
        <v>10781</v>
      </c>
      <c r="BV5710" s="61" t="s">
        <v>633</v>
      </c>
      <c r="BW5710" s="61" t="s">
        <v>710</v>
      </c>
    </row>
    <row r="5711" spans="51:75">
      <c r="AY5711" s="89" t="e">
        <f>VLOOKUP(C5711,#REF!, 2,FALSE)</f>
        <v>#REF!</v>
      </c>
      <c r="BM5711" s="61" t="s">
        <v>1919</v>
      </c>
      <c r="BN5711" s="61" t="s">
        <v>641</v>
      </c>
      <c r="BO5711" s="61" t="s">
        <v>10782</v>
      </c>
      <c r="BU5711" s="61" t="s">
        <v>1919</v>
      </c>
      <c r="BV5711" s="61" t="s">
        <v>641</v>
      </c>
      <c r="BW5711" s="61" t="s">
        <v>10782</v>
      </c>
    </row>
    <row r="5712" spans="51:75">
      <c r="AY5712" s="89" t="e">
        <f>VLOOKUP(C5712,#REF!, 2,FALSE)</f>
        <v>#REF!</v>
      </c>
      <c r="BM5712" s="61" t="s">
        <v>10783</v>
      </c>
      <c r="BN5712" s="61" t="s">
        <v>621</v>
      </c>
      <c r="BO5712" s="61" t="s">
        <v>10784</v>
      </c>
      <c r="BU5712" s="61" t="s">
        <v>10783</v>
      </c>
      <c r="BV5712" s="61" t="s">
        <v>621</v>
      </c>
      <c r="BW5712" s="61" t="s">
        <v>10784</v>
      </c>
    </row>
    <row r="5713" spans="51:75">
      <c r="AY5713" s="89" t="e">
        <f>VLOOKUP(C5713,#REF!, 2,FALSE)</f>
        <v>#REF!</v>
      </c>
      <c r="BM5713" s="61" t="s">
        <v>10785</v>
      </c>
      <c r="BN5713" s="61" t="s">
        <v>638</v>
      </c>
      <c r="BO5713" s="61" t="s">
        <v>10787</v>
      </c>
      <c r="BU5713" s="61" t="s">
        <v>10785</v>
      </c>
      <c r="BV5713" s="61" t="s">
        <v>638</v>
      </c>
      <c r="BW5713" s="61" t="s">
        <v>10787</v>
      </c>
    </row>
    <row r="5714" spans="51:75">
      <c r="AY5714" s="89" t="e">
        <f>VLOOKUP(C5714,#REF!, 2,FALSE)</f>
        <v>#REF!</v>
      </c>
      <c r="BM5714" s="61" t="s">
        <v>10788</v>
      </c>
      <c r="BN5714" s="61" t="s">
        <v>621</v>
      </c>
      <c r="BO5714" s="61" t="s">
        <v>10789</v>
      </c>
      <c r="BU5714" s="61" t="s">
        <v>10788</v>
      </c>
      <c r="BV5714" s="61" t="s">
        <v>621</v>
      </c>
      <c r="BW5714" s="61" t="s">
        <v>10789</v>
      </c>
    </row>
    <row r="5715" spans="51:75">
      <c r="AY5715" s="89" t="e">
        <f>VLOOKUP(C5715,#REF!, 2,FALSE)</f>
        <v>#REF!</v>
      </c>
      <c r="BM5715" s="61" t="s">
        <v>10790</v>
      </c>
      <c r="BN5715" s="61" t="s">
        <v>638</v>
      </c>
      <c r="BO5715" s="61" t="s">
        <v>10792</v>
      </c>
      <c r="BU5715" s="61" t="s">
        <v>10790</v>
      </c>
      <c r="BV5715" s="61" t="s">
        <v>638</v>
      </c>
      <c r="BW5715" s="61" t="s">
        <v>10792</v>
      </c>
    </row>
    <row r="5716" spans="51:75">
      <c r="AY5716" s="89" t="e">
        <f>VLOOKUP(C5716,#REF!, 2,FALSE)</f>
        <v>#REF!</v>
      </c>
      <c r="BM5716" s="61" t="s">
        <v>10793</v>
      </c>
      <c r="BN5716" s="61" t="s">
        <v>3004</v>
      </c>
      <c r="BO5716" s="61" t="s">
        <v>8221</v>
      </c>
      <c r="BU5716" s="61" t="s">
        <v>10793</v>
      </c>
      <c r="BV5716" s="61" t="s">
        <v>3004</v>
      </c>
      <c r="BW5716" s="61" t="s">
        <v>8221</v>
      </c>
    </row>
    <row r="5717" spans="51:75">
      <c r="AY5717" s="89" t="e">
        <f>VLOOKUP(C5717,#REF!, 2,FALSE)</f>
        <v>#REF!</v>
      </c>
      <c r="BM5717" s="61" t="s">
        <v>10795</v>
      </c>
      <c r="BN5717" s="61" t="s">
        <v>773</v>
      </c>
      <c r="BO5717" s="61" t="s">
        <v>7474</v>
      </c>
      <c r="BU5717" s="61" t="s">
        <v>10795</v>
      </c>
      <c r="BV5717" s="61" t="s">
        <v>773</v>
      </c>
      <c r="BW5717" s="61" t="s">
        <v>7474</v>
      </c>
    </row>
    <row r="5718" spans="51:75">
      <c r="AY5718" s="89" t="e">
        <f>VLOOKUP(C5718,#REF!, 2,FALSE)</f>
        <v>#REF!</v>
      </c>
      <c r="BM5718" s="61" t="s">
        <v>10796</v>
      </c>
      <c r="BN5718" s="61" t="s">
        <v>812</v>
      </c>
      <c r="BO5718" s="61" t="s">
        <v>9409</v>
      </c>
      <c r="BU5718" s="61" t="s">
        <v>10796</v>
      </c>
      <c r="BV5718" s="61" t="s">
        <v>812</v>
      </c>
      <c r="BW5718" s="61" t="s">
        <v>9409</v>
      </c>
    </row>
    <row r="5719" spans="51:75">
      <c r="AY5719" s="89" t="e">
        <f>VLOOKUP(C5719,#REF!, 2,FALSE)</f>
        <v>#REF!</v>
      </c>
      <c r="BM5719" s="61" t="s">
        <v>10798</v>
      </c>
      <c r="BN5719" s="61" t="s">
        <v>738</v>
      </c>
      <c r="BO5719" s="61" t="s">
        <v>10799</v>
      </c>
      <c r="BU5719" s="61" t="s">
        <v>10798</v>
      </c>
      <c r="BV5719" s="61" t="s">
        <v>738</v>
      </c>
      <c r="BW5719" s="61" t="s">
        <v>10799</v>
      </c>
    </row>
    <row r="5720" spans="51:75">
      <c r="AY5720" s="89" t="e">
        <f>VLOOKUP(C5720,#REF!, 2,FALSE)</f>
        <v>#REF!</v>
      </c>
      <c r="BM5720" s="61" t="s">
        <v>10800</v>
      </c>
      <c r="BN5720" s="61" t="s">
        <v>789</v>
      </c>
      <c r="BO5720" s="61" t="s">
        <v>10078</v>
      </c>
      <c r="BU5720" s="61" t="s">
        <v>10800</v>
      </c>
      <c r="BV5720" s="61" t="s">
        <v>789</v>
      </c>
      <c r="BW5720" s="61" t="s">
        <v>10078</v>
      </c>
    </row>
    <row r="5721" spans="51:75">
      <c r="AY5721" s="89" t="e">
        <f>VLOOKUP(C5721,#REF!, 2,FALSE)</f>
        <v>#REF!</v>
      </c>
      <c r="BM5721" s="61" t="s">
        <v>10801</v>
      </c>
      <c r="BN5721" s="61" t="s">
        <v>619</v>
      </c>
      <c r="BO5721" s="61" t="s">
        <v>10802</v>
      </c>
      <c r="BU5721" s="61" t="s">
        <v>10801</v>
      </c>
      <c r="BV5721" s="61" t="s">
        <v>619</v>
      </c>
      <c r="BW5721" s="61" t="s">
        <v>10802</v>
      </c>
    </row>
    <row r="5722" spans="51:75">
      <c r="AY5722" s="89" t="e">
        <f>VLOOKUP(C5722,#REF!, 2,FALSE)</f>
        <v>#REF!</v>
      </c>
      <c r="BM5722" s="61" t="s">
        <v>1920</v>
      </c>
      <c r="BN5722" s="61" t="s">
        <v>618</v>
      </c>
      <c r="BO5722" s="61" t="s">
        <v>10803</v>
      </c>
      <c r="BU5722" s="61" t="s">
        <v>1920</v>
      </c>
      <c r="BV5722" s="61" t="s">
        <v>618</v>
      </c>
      <c r="BW5722" s="61" t="s">
        <v>10803</v>
      </c>
    </row>
    <row r="5723" spans="51:75">
      <c r="AY5723" s="89" t="e">
        <f>VLOOKUP(C5723,#REF!, 2,FALSE)</f>
        <v>#REF!</v>
      </c>
      <c r="BM5723" s="61" t="s">
        <v>10804</v>
      </c>
      <c r="BN5723" s="61" t="s">
        <v>789</v>
      </c>
      <c r="BO5723" s="61" t="s">
        <v>8758</v>
      </c>
      <c r="BU5723" s="61" t="s">
        <v>10804</v>
      </c>
      <c r="BV5723" s="61" t="s">
        <v>789</v>
      </c>
      <c r="BW5723" s="61" t="s">
        <v>8758</v>
      </c>
    </row>
    <row r="5724" spans="51:75">
      <c r="AY5724" s="89" t="e">
        <f>VLOOKUP(C5724,#REF!, 2,FALSE)</f>
        <v>#REF!</v>
      </c>
      <c r="BM5724" s="61" t="s">
        <v>10805</v>
      </c>
      <c r="BN5724" s="61" t="s">
        <v>1274</v>
      </c>
      <c r="BO5724" s="61" t="s">
        <v>5114</v>
      </c>
      <c r="BU5724" s="61" t="s">
        <v>10805</v>
      </c>
      <c r="BV5724" s="61" t="s">
        <v>1274</v>
      </c>
      <c r="BW5724" s="61" t="s">
        <v>5114</v>
      </c>
    </row>
    <row r="5725" spans="51:75">
      <c r="AY5725" s="89" t="e">
        <f>VLOOKUP(C5725,#REF!, 2,FALSE)</f>
        <v>#REF!</v>
      </c>
      <c r="BM5725" s="61" t="s">
        <v>10807</v>
      </c>
      <c r="BN5725" s="61" t="s">
        <v>660</v>
      </c>
      <c r="BO5725" s="61" t="s">
        <v>10808</v>
      </c>
      <c r="BU5725" s="61" t="s">
        <v>10807</v>
      </c>
      <c r="BV5725" s="61" t="s">
        <v>660</v>
      </c>
      <c r="BW5725" s="61" t="s">
        <v>10808</v>
      </c>
    </row>
    <row r="5726" spans="51:75">
      <c r="AY5726" s="89" t="e">
        <f>VLOOKUP(C5726,#REF!, 2,FALSE)</f>
        <v>#REF!</v>
      </c>
      <c r="BM5726" s="61" t="s">
        <v>1921</v>
      </c>
      <c r="BN5726" s="61" t="s">
        <v>623</v>
      </c>
      <c r="BO5726" s="61" t="s">
        <v>9813</v>
      </c>
      <c r="BU5726" s="61" t="s">
        <v>1921</v>
      </c>
      <c r="BV5726" s="61" t="s">
        <v>623</v>
      </c>
      <c r="BW5726" s="61" t="s">
        <v>9813</v>
      </c>
    </row>
    <row r="5727" spans="51:75">
      <c r="AY5727" s="89" t="e">
        <f>VLOOKUP(C5727,#REF!, 2,FALSE)</f>
        <v>#REF!</v>
      </c>
      <c r="BM5727" s="61" t="s">
        <v>10809</v>
      </c>
      <c r="BN5727" s="61" t="s">
        <v>785</v>
      </c>
      <c r="BO5727" s="61" t="s">
        <v>10810</v>
      </c>
      <c r="BU5727" s="61" t="s">
        <v>10809</v>
      </c>
      <c r="BV5727" s="61" t="s">
        <v>785</v>
      </c>
      <c r="BW5727" s="61" t="s">
        <v>10810</v>
      </c>
    </row>
    <row r="5728" spans="51:75">
      <c r="AY5728" s="89" t="e">
        <f>VLOOKUP(C5728,#REF!, 2,FALSE)</f>
        <v>#REF!</v>
      </c>
      <c r="BM5728" s="61" t="s">
        <v>10811</v>
      </c>
      <c r="BN5728" s="61" t="s">
        <v>738</v>
      </c>
      <c r="BO5728" s="61" t="s">
        <v>10164</v>
      </c>
      <c r="BU5728" s="61" t="s">
        <v>10811</v>
      </c>
      <c r="BV5728" s="61" t="s">
        <v>738</v>
      </c>
      <c r="BW5728" s="61" t="s">
        <v>10164</v>
      </c>
    </row>
    <row r="5729" spans="51:75">
      <c r="AY5729" s="89" t="e">
        <f>VLOOKUP(C5729,#REF!, 2,FALSE)</f>
        <v>#REF!</v>
      </c>
      <c r="BM5729" s="61" t="s">
        <v>10812</v>
      </c>
      <c r="BN5729" s="61" t="s">
        <v>1015</v>
      </c>
      <c r="BO5729" s="61" t="s">
        <v>10813</v>
      </c>
      <c r="BU5729" s="61" t="s">
        <v>10812</v>
      </c>
      <c r="BV5729" s="61" t="s">
        <v>1015</v>
      </c>
      <c r="BW5729" s="61" t="s">
        <v>10813</v>
      </c>
    </row>
    <row r="5730" spans="51:75">
      <c r="AY5730" s="89" t="e">
        <f>VLOOKUP(C5730,#REF!, 2,FALSE)</f>
        <v>#REF!</v>
      </c>
      <c r="BM5730" s="61" t="s">
        <v>1922</v>
      </c>
      <c r="BN5730" s="61" t="s">
        <v>785</v>
      </c>
      <c r="BO5730" s="61" t="s">
        <v>1065</v>
      </c>
      <c r="BU5730" s="61" t="s">
        <v>1922</v>
      </c>
      <c r="BV5730" s="61" t="s">
        <v>785</v>
      </c>
      <c r="BW5730" s="61" t="s">
        <v>1065</v>
      </c>
    </row>
    <row r="5731" spans="51:75">
      <c r="AY5731" s="89" t="e">
        <f>VLOOKUP(C5731,#REF!, 2,FALSE)</f>
        <v>#REF!</v>
      </c>
      <c r="BM5731" s="61" t="s">
        <v>10814</v>
      </c>
      <c r="BN5731" s="61" t="s">
        <v>773</v>
      </c>
      <c r="BO5731" s="61" t="s">
        <v>7285</v>
      </c>
      <c r="BU5731" s="61" t="s">
        <v>10814</v>
      </c>
      <c r="BV5731" s="61" t="s">
        <v>773</v>
      </c>
      <c r="BW5731" s="61" t="s">
        <v>7285</v>
      </c>
    </row>
    <row r="5732" spans="51:75">
      <c r="AY5732" s="89" t="e">
        <f>VLOOKUP(C5732,#REF!, 2,FALSE)</f>
        <v>#REF!</v>
      </c>
      <c r="BM5732" s="61" t="s">
        <v>10815</v>
      </c>
      <c r="BN5732" s="61" t="s">
        <v>705</v>
      </c>
      <c r="BO5732" s="61" t="s">
        <v>10816</v>
      </c>
      <c r="BU5732" s="61" t="s">
        <v>10815</v>
      </c>
      <c r="BV5732" s="61" t="s">
        <v>705</v>
      </c>
      <c r="BW5732" s="61" t="s">
        <v>10816</v>
      </c>
    </row>
    <row r="5733" spans="51:75">
      <c r="AY5733" s="89" t="e">
        <f>VLOOKUP(C5733,#REF!, 2,FALSE)</f>
        <v>#REF!</v>
      </c>
      <c r="BM5733" s="61" t="s">
        <v>10817</v>
      </c>
      <c r="BN5733" s="61" t="s">
        <v>705</v>
      </c>
      <c r="BO5733" s="61" t="s">
        <v>2879</v>
      </c>
      <c r="BU5733" s="61" t="s">
        <v>10817</v>
      </c>
      <c r="BV5733" s="61" t="s">
        <v>705</v>
      </c>
      <c r="BW5733" s="61" t="s">
        <v>2879</v>
      </c>
    </row>
    <row r="5734" spans="51:75">
      <c r="AY5734" s="89" t="e">
        <f>VLOOKUP(C5734,#REF!, 2,FALSE)</f>
        <v>#REF!</v>
      </c>
      <c r="BM5734" s="61" t="s">
        <v>1923</v>
      </c>
      <c r="BN5734" s="61" t="s">
        <v>623</v>
      </c>
      <c r="BO5734" s="61" t="s">
        <v>1500</v>
      </c>
      <c r="BU5734" s="61" t="s">
        <v>1923</v>
      </c>
      <c r="BV5734" s="61" t="s">
        <v>623</v>
      </c>
      <c r="BW5734" s="61" t="s">
        <v>1500</v>
      </c>
    </row>
    <row r="5735" spans="51:75">
      <c r="AY5735" s="89" t="e">
        <f>VLOOKUP(C5735,#REF!, 2,FALSE)</f>
        <v>#REF!</v>
      </c>
      <c r="BM5735" s="61" t="s">
        <v>1924</v>
      </c>
      <c r="BN5735" s="61" t="s">
        <v>639</v>
      </c>
      <c r="BO5735" s="61" t="s">
        <v>9625</v>
      </c>
      <c r="BU5735" s="61" t="s">
        <v>1924</v>
      </c>
      <c r="BV5735" s="61" t="s">
        <v>639</v>
      </c>
      <c r="BW5735" s="61" t="s">
        <v>9625</v>
      </c>
    </row>
    <row r="5736" spans="51:75">
      <c r="AY5736" s="89" t="e">
        <f>VLOOKUP(C5736,#REF!, 2,FALSE)</f>
        <v>#REF!</v>
      </c>
      <c r="BM5736" s="61" t="s">
        <v>1925</v>
      </c>
      <c r="BN5736" s="61" t="s">
        <v>785</v>
      </c>
      <c r="BO5736" s="61" t="s">
        <v>3470</v>
      </c>
      <c r="BU5736" s="61" t="s">
        <v>1925</v>
      </c>
      <c r="BV5736" s="61" t="s">
        <v>785</v>
      </c>
      <c r="BW5736" s="61" t="s">
        <v>3470</v>
      </c>
    </row>
    <row r="5737" spans="51:75">
      <c r="AY5737" s="89" t="e">
        <f>VLOOKUP(C5737,#REF!, 2,FALSE)</f>
        <v>#REF!</v>
      </c>
      <c r="BM5737" s="61" t="s">
        <v>1926</v>
      </c>
      <c r="BN5737" s="61" t="s">
        <v>639</v>
      </c>
      <c r="BO5737" s="61" t="s">
        <v>2096</v>
      </c>
      <c r="BU5737" s="61" t="s">
        <v>1926</v>
      </c>
      <c r="BV5737" s="61" t="s">
        <v>639</v>
      </c>
      <c r="BW5737" s="61" t="s">
        <v>2096</v>
      </c>
    </row>
    <row r="5738" spans="51:75">
      <c r="AY5738" s="89" t="e">
        <f>VLOOKUP(C5738,#REF!, 2,FALSE)</f>
        <v>#REF!</v>
      </c>
      <c r="BM5738" s="61" t="s">
        <v>1927</v>
      </c>
      <c r="BN5738" s="61" t="s">
        <v>619</v>
      </c>
      <c r="BO5738" s="61" t="s">
        <v>10818</v>
      </c>
      <c r="BU5738" s="61" t="s">
        <v>1927</v>
      </c>
      <c r="BV5738" s="61" t="s">
        <v>619</v>
      </c>
      <c r="BW5738" s="61" t="s">
        <v>10818</v>
      </c>
    </row>
    <row r="5739" spans="51:75">
      <c r="AY5739" s="89" t="e">
        <f>VLOOKUP(C5739,#REF!, 2,FALSE)</f>
        <v>#REF!</v>
      </c>
      <c r="BM5739" s="61" t="s">
        <v>1928</v>
      </c>
      <c r="BN5739" s="61" t="s">
        <v>615</v>
      </c>
      <c r="BO5739" s="61" t="s">
        <v>10819</v>
      </c>
      <c r="BU5739" s="61" t="s">
        <v>1928</v>
      </c>
      <c r="BV5739" s="61" t="s">
        <v>615</v>
      </c>
      <c r="BW5739" s="61" t="s">
        <v>10819</v>
      </c>
    </row>
    <row r="5740" spans="51:75">
      <c r="AY5740" s="89" t="e">
        <f>VLOOKUP(C5740,#REF!, 2,FALSE)</f>
        <v>#REF!</v>
      </c>
      <c r="BM5740" s="61" t="s">
        <v>10820</v>
      </c>
      <c r="BN5740" s="61" t="s">
        <v>621</v>
      </c>
      <c r="BO5740" s="61" t="s">
        <v>10821</v>
      </c>
      <c r="BU5740" s="61" t="s">
        <v>10820</v>
      </c>
      <c r="BV5740" s="61" t="s">
        <v>621</v>
      </c>
      <c r="BW5740" s="61" t="s">
        <v>10821</v>
      </c>
    </row>
    <row r="5741" spans="51:75">
      <c r="AY5741" s="89" t="e">
        <f>VLOOKUP(C5741,#REF!, 2,FALSE)</f>
        <v>#REF!</v>
      </c>
      <c r="BM5741" s="61" t="s">
        <v>10822</v>
      </c>
      <c r="BN5741" s="61" t="s">
        <v>638</v>
      </c>
      <c r="BO5741" s="61" t="s">
        <v>10823</v>
      </c>
      <c r="BU5741" s="61" t="s">
        <v>10822</v>
      </c>
      <c r="BV5741" s="61" t="s">
        <v>638</v>
      </c>
      <c r="BW5741" s="61" t="s">
        <v>10823</v>
      </c>
    </row>
    <row r="5742" spans="51:75">
      <c r="AY5742" s="89" t="e">
        <f>VLOOKUP(C5742,#REF!, 2,FALSE)</f>
        <v>#REF!</v>
      </c>
      <c r="BM5742" s="61" t="s">
        <v>1929</v>
      </c>
      <c r="BN5742" s="61" t="s">
        <v>641</v>
      </c>
      <c r="BO5742" s="61" t="s">
        <v>6431</v>
      </c>
      <c r="BU5742" s="61" t="s">
        <v>1929</v>
      </c>
      <c r="BV5742" s="61" t="s">
        <v>641</v>
      </c>
      <c r="BW5742" s="61" t="s">
        <v>6431</v>
      </c>
    </row>
    <row r="5743" spans="51:75">
      <c r="AY5743" s="89" t="e">
        <f>VLOOKUP(C5743,#REF!, 2,FALSE)</f>
        <v>#REF!</v>
      </c>
      <c r="BM5743" s="61" t="s">
        <v>10824</v>
      </c>
      <c r="BN5743" s="61" t="s">
        <v>805</v>
      </c>
      <c r="BO5743" s="61" t="s">
        <v>1006</v>
      </c>
      <c r="BU5743" s="61" t="s">
        <v>10824</v>
      </c>
      <c r="BV5743" s="61" t="s">
        <v>805</v>
      </c>
      <c r="BW5743" s="61" t="s">
        <v>1006</v>
      </c>
    </row>
    <row r="5744" spans="51:75">
      <c r="AY5744" s="89" t="e">
        <f>VLOOKUP(C5744,#REF!, 2,FALSE)</f>
        <v>#REF!</v>
      </c>
      <c r="BM5744" s="61" t="s">
        <v>1930</v>
      </c>
      <c r="BN5744" s="61" t="s">
        <v>665</v>
      </c>
      <c r="BO5744" s="61" t="s">
        <v>10825</v>
      </c>
      <c r="BU5744" s="61" t="s">
        <v>1930</v>
      </c>
      <c r="BV5744" s="61" t="s">
        <v>665</v>
      </c>
      <c r="BW5744" s="61" t="s">
        <v>10825</v>
      </c>
    </row>
    <row r="5745" spans="51:75">
      <c r="AY5745" s="89" t="e">
        <f>VLOOKUP(C5745,#REF!, 2,FALSE)</f>
        <v>#REF!</v>
      </c>
      <c r="BM5745" s="61" t="s">
        <v>10826</v>
      </c>
      <c r="BN5745" s="61" t="s">
        <v>789</v>
      </c>
      <c r="BO5745" s="61" t="s">
        <v>6629</v>
      </c>
      <c r="BU5745" s="61" t="s">
        <v>10826</v>
      </c>
      <c r="BV5745" s="61" t="s">
        <v>789</v>
      </c>
      <c r="BW5745" s="61" t="s">
        <v>6629</v>
      </c>
    </row>
    <row r="5746" spans="51:75">
      <c r="AY5746" s="89" t="e">
        <f>VLOOKUP(C5746,#REF!, 2,FALSE)</f>
        <v>#REF!</v>
      </c>
      <c r="BM5746" s="61" t="s">
        <v>10827</v>
      </c>
      <c r="BN5746" s="61" t="s">
        <v>665</v>
      </c>
      <c r="BO5746" s="61" t="s">
        <v>10828</v>
      </c>
      <c r="BU5746" s="61" t="s">
        <v>10827</v>
      </c>
      <c r="BV5746" s="61" t="s">
        <v>665</v>
      </c>
      <c r="BW5746" s="61" t="s">
        <v>10828</v>
      </c>
    </row>
    <row r="5747" spans="51:75">
      <c r="AY5747" s="89" t="e">
        <f>VLOOKUP(C5747,#REF!, 2,FALSE)</f>
        <v>#REF!</v>
      </c>
      <c r="BM5747" s="61" t="s">
        <v>10829</v>
      </c>
      <c r="BN5747" s="61" t="s">
        <v>1141</v>
      </c>
      <c r="BO5747" s="61" t="s">
        <v>10830</v>
      </c>
      <c r="BU5747" s="61" t="s">
        <v>10829</v>
      </c>
      <c r="BV5747" s="61" t="s">
        <v>1141</v>
      </c>
      <c r="BW5747" s="61" t="s">
        <v>10830</v>
      </c>
    </row>
    <row r="5748" spans="51:75">
      <c r="AY5748" s="89" t="e">
        <f>VLOOKUP(C5748,#REF!, 2,FALSE)</f>
        <v>#REF!</v>
      </c>
      <c r="BM5748" s="61" t="s">
        <v>10831</v>
      </c>
      <c r="BN5748" s="61" t="s">
        <v>619</v>
      </c>
      <c r="BO5748" s="61" t="s">
        <v>802</v>
      </c>
      <c r="BU5748" s="61" t="s">
        <v>10831</v>
      </c>
      <c r="BV5748" s="61" t="s">
        <v>619</v>
      </c>
      <c r="BW5748" s="61" t="s">
        <v>802</v>
      </c>
    </row>
    <row r="5749" spans="51:75">
      <c r="AY5749" s="89" t="e">
        <f>VLOOKUP(C5749,#REF!, 2,FALSE)</f>
        <v>#REF!</v>
      </c>
      <c r="BM5749" s="61" t="s">
        <v>10833</v>
      </c>
      <c r="BN5749" s="61" t="s">
        <v>914</v>
      </c>
      <c r="BO5749" s="61" t="s">
        <v>1752</v>
      </c>
      <c r="BU5749" s="61" t="s">
        <v>10833</v>
      </c>
      <c r="BV5749" s="61" t="s">
        <v>914</v>
      </c>
      <c r="BW5749" s="61" t="s">
        <v>1752</v>
      </c>
    </row>
    <row r="5750" spans="51:75">
      <c r="AY5750" s="89" t="e">
        <f>VLOOKUP(C5750,#REF!, 2,FALSE)</f>
        <v>#REF!</v>
      </c>
      <c r="BM5750" s="61" t="s">
        <v>10834</v>
      </c>
      <c r="BN5750" s="61" t="s">
        <v>843</v>
      </c>
      <c r="BO5750" s="61" t="s">
        <v>3527</v>
      </c>
      <c r="BU5750" s="61" t="s">
        <v>10834</v>
      </c>
      <c r="BV5750" s="61" t="s">
        <v>843</v>
      </c>
      <c r="BW5750" s="61" t="s">
        <v>3527</v>
      </c>
    </row>
    <row r="5751" spans="51:75">
      <c r="AY5751" s="89" t="e">
        <f>VLOOKUP(C5751,#REF!, 2,FALSE)</f>
        <v>#REF!</v>
      </c>
      <c r="BM5751" s="61" t="s">
        <v>10835</v>
      </c>
      <c r="BN5751" s="61" t="s">
        <v>843</v>
      </c>
      <c r="BO5751" s="61" t="s">
        <v>10836</v>
      </c>
      <c r="BU5751" s="61" t="s">
        <v>10835</v>
      </c>
      <c r="BV5751" s="61" t="s">
        <v>843</v>
      </c>
      <c r="BW5751" s="61" t="s">
        <v>10836</v>
      </c>
    </row>
    <row r="5752" spans="51:75">
      <c r="AY5752" s="89" t="e">
        <f>VLOOKUP(C5752,#REF!, 2,FALSE)</f>
        <v>#REF!</v>
      </c>
      <c r="BM5752" s="61" t="s">
        <v>10837</v>
      </c>
      <c r="BN5752" s="61" t="s">
        <v>1447</v>
      </c>
      <c r="BO5752" s="61" t="s">
        <v>10838</v>
      </c>
      <c r="BU5752" s="61" t="s">
        <v>10837</v>
      </c>
      <c r="BV5752" s="61" t="s">
        <v>1447</v>
      </c>
      <c r="BW5752" s="61" t="s">
        <v>10838</v>
      </c>
    </row>
    <row r="5753" spans="51:75">
      <c r="AY5753" s="89" t="e">
        <f>VLOOKUP(C5753,#REF!, 2,FALSE)</f>
        <v>#REF!</v>
      </c>
      <c r="BM5753" s="61" t="s">
        <v>10839</v>
      </c>
      <c r="BN5753" s="61" t="s">
        <v>805</v>
      </c>
      <c r="BO5753" s="61" t="s">
        <v>10840</v>
      </c>
      <c r="BU5753" s="61" t="s">
        <v>10839</v>
      </c>
      <c r="BV5753" s="61" t="s">
        <v>805</v>
      </c>
      <c r="BW5753" s="61" t="s">
        <v>10840</v>
      </c>
    </row>
    <row r="5754" spans="51:75">
      <c r="AY5754" s="89" t="e">
        <f>VLOOKUP(C5754,#REF!, 2,FALSE)</f>
        <v>#REF!</v>
      </c>
      <c r="BM5754" s="61" t="s">
        <v>10841</v>
      </c>
      <c r="BN5754" s="61" t="s">
        <v>782</v>
      </c>
      <c r="BO5754" s="61" t="s">
        <v>10797</v>
      </c>
      <c r="BU5754" s="61" t="s">
        <v>10841</v>
      </c>
      <c r="BV5754" s="61" t="s">
        <v>782</v>
      </c>
      <c r="BW5754" s="61" t="s">
        <v>10797</v>
      </c>
    </row>
    <row r="5755" spans="51:75">
      <c r="AY5755" s="89" t="e">
        <f>VLOOKUP(C5755,#REF!, 2,FALSE)</f>
        <v>#REF!</v>
      </c>
      <c r="BM5755" s="61" t="s">
        <v>10842</v>
      </c>
      <c r="BN5755" s="61" t="s">
        <v>3085</v>
      </c>
      <c r="BO5755" s="61" t="s">
        <v>10843</v>
      </c>
      <c r="BU5755" s="61" t="s">
        <v>10842</v>
      </c>
      <c r="BV5755" s="61" t="s">
        <v>3085</v>
      </c>
      <c r="BW5755" s="61" t="s">
        <v>10843</v>
      </c>
    </row>
    <row r="5756" spans="51:75">
      <c r="AY5756" s="89" t="e">
        <f>VLOOKUP(C5756,#REF!, 2,FALSE)</f>
        <v>#REF!</v>
      </c>
      <c r="BM5756" s="61" t="s">
        <v>10844</v>
      </c>
      <c r="BN5756" s="61" t="s">
        <v>782</v>
      </c>
      <c r="BO5756" s="61" t="s">
        <v>10845</v>
      </c>
      <c r="BU5756" s="61" t="s">
        <v>10844</v>
      </c>
      <c r="BV5756" s="61" t="s">
        <v>782</v>
      </c>
      <c r="BW5756" s="61" t="s">
        <v>10845</v>
      </c>
    </row>
    <row r="5757" spans="51:75">
      <c r="AY5757" s="89" t="e">
        <f>VLOOKUP(C5757,#REF!, 2,FALSE)</f>
        <v>#REF!</v>
      </c>
      <c r="BM5757" s="61" t="s">
        <v>10846</v>
      </c>
      <c r="BN5757" s="61" t="s">
        <v>780</v>
      </c>
      <c r="BO5757" s="61" t="s">
        <v>10847</v>
      </c>
      <c r="BU5757" s="61" t="s">
        <v>10846</v>
      </c>
      <c r="BV5757" s="61" t="s">
        <v>780</v>
      </c>
      <c r="BW5757" s="61" t="s">
        <v>10847</v>
      </c>
    </row>
    <row r="5758" spans="51:75">
      <c r="AY5758" s="89" t="e">
        <f>VLOOKUP(C5758,#REF!, 2,FALSE)</f>
        <v>#REF!</v>
      </c>
      <c r="BM5758" s="61" t="s">
        <v>10848</v>
      </c>
      <c r="BN5758" s="61" t="s">
        <v>782</v>
      </c>
      <c r="BO5758" s="61" t="s">
        <v>10850</v>
      </c>
      <c r="BU5758" s="61" t="s">
        <v>10848</v>
      </c>
      <c r="BV5758" s="61" t="s">
        <v>782</v>
      </c>
      <c r="BW5758" s="61" t="s">
        <v>10850</v>
      </c>
    </row>
    <row r="5759" spans="51:75">
      <c r="AY5759" s="89" t="e">
        <f>VLOOKUP(C5759,#REF!, 2,FALSE)</f>
        <v>#REF!</v>
      </c>
      <c r="BM5759" s="61" t="s">
        <v>10851</v>
      </c>
      <c r="BN5759" s="61" t="s">
        <v>3089</v>
      </c>
      <c r="BO5759" s="61" t="s">
        <v>9072</v>
      </c>
      <c r="BU5759" s="61" t="s">
        <v>10851</v>
      </c>
      <c r="BV5759" s="61" t="s">
        <v>3089</v>
      </c>
      <c r="BW5759" s="61" t="s">
        <v>9072</v>
      </c>
    </row>
    <row r="5760" spans="51:75">
      <c r="AY5760" s="89" t="e">
        <f>VLOOKUP(C5760,#REF!, 2,FALSE)</f>
        <v>#REF!</v>
      </c>
      <c r="BM5760" s="61" t="s">
        <v>10852</v>
      </c>
      <c r="BN5760" s="61" t="s">
        <v>780</v>
      </c>
      <c r="BO5760" s="61" t="s">
        <v>10845</v>
      </c>
      <c r="BU5760" s="61" t="s">
        <v>10852</v>
      </c>
      <c r="BV5760" s="61" t="s">
        <v>780</v>
      </c>
      <c r="BW5760" s="61" t="s">
        <v>10845</v>
      </c>
    </row>
    <row r="5761" spans="51:75">
      <c r="AY5761" s="89" t="e">
        <f>VLOOKUP(C5761,#REF!, 2,FALSE)</f>
        <v>#REF!</v>
      </c>
      <c r="BM5761" s="61" t="s">
        <v>10853</v>
      </c>
      <c r="BN5761" s="61" t="s">
        <v>3007</v>
      </c>
      <c r="BO5761" s="61" t="s">
        <v>9259</v>
      </c>
      <c r="BU5761" s="61" t="s">
        <v>10853</v>
      </c>
      <c r="BV5761" s="61" t="s">
        <v>3007</v>
      </c>
      <c r="BW5761" s="61" t="s">
        <v>9259</v>
      </c>
    </row>
    <row r="5762" spans="51:75">
      <c r="AY5762" s="89" t="e">
        <f>VLOOKUP(C5762,#REF!, 2,FALSE)</f>
        <v>#REF!</v>
      </c>
      <c r="BM5762" s="61" t="s">
        <v>10854</v>
      </c>
      <c r="BN5762" s="61" t="s">
        <v>1015</v>
      </c>
      <c r="BO5762" s="61" t="s">
        <v>10855</v>
      </c>
      <c r="BU5762" s="61" t="s">
        <v>10854</v>
      </c>
      <c r="BV5762" s="61" t="s">
        <v>1015</v>
      </c>
      <c r="BW5762" s="61" t="s">
        <v>10855</v>
      </c>
    </row>
    <row r="5763" spans="51:75">
      <c r="AY5763" s="89" t="e">
        <f>VLOOKUP(C5763,#REF!, 2,FALSE)</f>
        <v>#REF!</v>
      </c>
      <c r="BM5763" s="61" t="s">
        <v>10856</v>
      </c>
      <c r="BN5763" s="61" t="s">
        <v>1269</v>
      </c>
      <c r="BO5763" s="61" t="s">
        <v>10857</v>
      </c>
      <c r="BU5763" s="61" t="s">
        <v>10856</v>
      </c>
      <c r="BV5763" s="61" t="s">
        <v>1269</v>
      </c>
      <c r="BW5763" s="61" t="s">
        <v>10857</v>
      </c>
    </row>
    <row r="5764" spans="51:75">
      <c r="AY5764" s="89" t="e">
        <f>VLOOKUP(C5764,#REF!, 2,FALSE)</f>
        <v>#REF!</v>
      </c>
      <c r="BM5764" s="61" t="s">
        <v>10859</v>
      </c>
      <c r="BN5764" s="61" t="s">
        <v>633</v>
      </c>
      <c r="BO5764" s="61" t="s">
        <v>10860</v>
      </c>
      <c r="BU5764" s="61" t="s">
        <v>10859</v>
      </c>
      <c r="BV5764" s="61" t="s">
        <v>633</v>
      </c>
      <c r="BW5764" s="61" t="s">
        <v>10860</v>
      </c>
    </row>
    <row r="5765" spans="51:75">
      <c r="AY5765" s="89" t="e">
        <f>VLOOKUP(C5765,#REF!, 2,FALSE)</f>
        <v>#REF!</v>
      </c>
      <c r="BM5765" s="61" t="s">
        <v>2950</v>
      </c>
      <c r="BN5765" s="61" t="s">
        <v>777</v>
      </c>
      <c r="BO5765" s="61" t="s">
        <v>803</v>
      </c>
      <c r="BU5765" s="61" t="s">
        <v>2950</v>
      </c>
      <c r="BV5765" s="61" t="s">
        <v>777</v>
      </c>
      <c r="BW5765" s="61" t="s">
        <v>803</v>
      </c>
    </row>
    <row r="5766" spans="51:75">
      <c r="AY5766" s="89" t="e">
        <f>VLOOKUP(C5766,#REF!, 2,FALSE)</f>
        <v>#REF!</v>
      </c>
      <c r="BM5766" s="61" t="s">
        <v>1931</v>
      </c>
      <c r="BN5766" s="61" t="s">
        <v>663</v>
      </c>
      <c r="BO5766" s="61" t="s">
        <v>10861</v>
      </c>
      <c r="BU5766" s="61" t="s">
        <v>1931</v>
      </c>
      <c r="BV5766" s="61" t="s">
        <v>663</v>
      </c>
      <c r="BW5766" s="61" t="s">
        <v>10861</v>
      </c>
    </row>
    <row r="5767" spans="51:75">
      <c r="AY5767" s="89" t="e">
        <f>VLOOKUP(C5767,#REF!, 2,FALSE)</f>
        <v>#REF!</v>
      </c>
      <c r="BM5767" s="61" t="s">
        <v>10862</v>
      </c>
      <c r="BN5767" s="61" t="s">
        <v>638</v>
      </c>
      <c r="BO5767" s="61" t="s">
        <v>10863</v>
      </c>
      <c r="BU5767" s="61" t="s">
        <v>10862</v>
      </c>
      <c r="BV5767" s="61" t="s">
        <v>638</v>
      </c>
      <c r="BW5767" s="61" t="s">
        <v>10863</v>
      </c>
    </row>
    <row r="5768" spans="51:75">
      <c r="AY5768" s="89" t="e">
        <f>VLOOKUP(C5768,#REF!, 2,FALSE)</f>
        <v>#REF!</v>
      </c>
      <c r="BM5768" s="61" t="s">
        <v>1932</v>
      </c>
      <c r="BN5768" s="61" t="s">
        <v>664</v>
      </c>
      <c r="BO5768" s="61" t="s">
        <v>2934</v>
      </c>
      <c r="BU5768" s="61" t="s">
        <v>1932</v>
      </c>
      <c r="BV5768" s="61" t="s">
        <v>664</v>
      </c>
      <c r="BW5768" s="61" t="s">
        <v>2934</v>
      </c>
    </row>
    <row r="5769" spans="51:75">
      <c r="AY5769" s="89" t="e">
        <f>VLOOKUP(C5769,#REF!, 2,FALSE)</f>
        <v>#REF!</v>
      </c>
      <c r="BM5769" s="61" t="s">
        <v>10864</v>
      </c>
      <c r="BN5769" s="61" t="s">
        <v>3254</v>
      </c>
      <c r="BO5769" s="61" t="s">
        <v>2426</v>
      </c>
      <c r="BU5769" s="61" t="s">
        <v>10864</v>
      </c>
      <c r="BV5769" s="61" t="s">
        <v>3254</v>
      </c>
      <c r="BW5769" s="61" t="s">
        <v>2426</v>
      </c>
    </row>
    <row r="5770" spans="51:75">
      <c r="AY5770" s="89" t="e">
        <f>VLOOKUP(C5770,#REF!, 2,FALSE)</f>
        <v>#REF!</v>
      </c>
      <c r="BM5770" s="61" t="s">
        <v>10865</v>
      </c>
      <c r="BN5770" s="61" t="s">
        <v>2985</v>
      </c>
      <c r="BO5770" s="61" t="s">
        <v>2501</v>
      </c>
      <c r="BU5770" s="61" t="s">
        <v>10865</v>
      </c>
      <c r="BV5770" s="61" t="s">
        <v>2985</v>
      </c>
      <c r="BW5770" s="61" t="s">
        <v>2501</v>
      </c>
    </row>
    <row r="5771" spans="51:75">
      <c r="AY5771" s="89" t="e">
        <f>VLOOKUP(C5771,#REF!, 2,FALSE)</f>
        <v>#REF!</v>
      </c>
      <c r="BM5771" s="61" t="s">
        <v>10866</v>
      </c>
      <c r="BN5771" s="61" t="s">
        <v>663</v>
      </c>
      <c r="BO5771" s="61" t="s">
        <v>2985</v>
      </c>
      <c r="BU5771" s="61" t="s">
        <v>10866</v>
      </c>
      <c r="BV5771" s="61" t="s">
        <v>663</v>
      </c>
      <c r="BW5771" s="61" t="s">
        <v>2985</v>
      </c>
    </row>
    <row r="5772" spans="51:75">
      <c r="AY5772" s="89" t="e">
        <f>VLOOKUP(C5772,#REF!, 2,FALSE)</f>
        <v>#REF!</v>
      </c>
      <c r="BM5772" s="61" t="s">
        <v>1933</v>
      </c>
      <c r="BN5772" s="61" t="s">
        <v>1344</v>
      </c>
      <c r="BO5772" s="61" t="s">
        <v>907</v>
      </c>
      <c r="BU5772" s="61" t="s">
        <v>1933</v>
      </c>
      <c r="BV5772" s="61" t="s">
        <v>1344</v>
      </c>
      <c r="BW5772" s="61" t="s">
        <v>907</v>
      </c>
    </row>
    <row r="5773" spans="51:75">
      <c r="AY5773" s="89" t="e">
        <f>VLOOKUP(C5773,#REF!, 2,FALSE)</f>
        <v>#REF!</v>
      </c>
      <c r="BM5773" s="61" t="s">
        <v>1934</v>
      </c>
      <c r="BN5773" s="61" t="s">
        <v>705</v>
      </c>
      <c r="BO5773" s="61" t="s">
        <v>9213</v>
      </c>
      <c r="BU5773" s="61" t="s">
        <v>1934</v>
      </c>
      <c r="BV5773" s="61" t="s">
        <v>705</v>
      </c>
      <c r="BW5773" s="61" t="s">
        <v>9213</v>
      </c>
    </row>
    <row r="5774" spans="51:75">
      <c r="AY5774" s="89" t="e">
        <f>VLOOKUP(C5774,#REF!, 2,FALSE)</f>
        <v>#REF!</v>
      </c>
      <c r="BM5774" s="61" t="s">
        <v>10867</v>
      </c>
      <c r="BN5774" s="61" t="s">
        <v>659</v>
      </c>
      <c r="BO5774" s="61" t="s">
        <v>622</v>
      </c>
      <c r="BU5774" s="61" t="s">
        <v>10867</v>
      </c>
      <c r="BV5774" s="61" t="s">
        <v>659</v>
      </c>
      <c r="BW5774" s="61" t="s">
        <v>622</v>
      </c>
    </row>
    <row r="5775" spans="51:75">
      <c r="AY5775" s="89" t="e">
        <f>VLOOKUP(C5775,#REF!, 2,FALSE)</f>
        <v>#REF!</v>
      </c>
      <c r="BM5775" s="61" t="s">
        <v>10868</v>
      </c>
      <c r="BN5775" s="61" t="s">
        <v>1344</v>
      </c>
      <c r="BO5775" s="61" t="s">
        <v>4054</v>
      </c>
      <c r="BU5775" s="61" t="s">
        <v>10868</v>
      </c>
      <c r="BV5775" s="61" t="s">
        <v>1344</v>
      </c>
      <c r="BW5775" s="61" t="s">
        <v>4054</v>
      </c>
    </row>
    <row r="5776" spans="51:75">
      <c r="AY5776" s="89" t="e">
        <f>VLOOKUP(C5776,#REF!, 2,FALSE)</f>
        <v>#REF!</v>
      </c>
      <c r="BM5776" s="61" t="s">
        <v>10869</v>
      </c>
      <c r="BN5776" s="61" t="s">
        <v>777</v>
      </c>
      <c r="BO5776" s="61" t="s">
        <v>10608</v>
      </c>
      <c r="BU5776" s="61" t="s">
        <v>10869</v>
      </c>
      <c r="BV5776" s="61" t="s">
        <v>777</v>
      </c>
      <c r="BW5776" s="61" t="s">
        <v>10608</v>
      </c>
    </row>
    <row r="5777" spans="51:75">
      <c r="AY5777" s="89" t="e">
        <f>VLOOKUP(C5777,#REF!, 2,FALSE)</f>
        <v>#REF!</v>
      </c>
      <c r="BM5777" s="61" t="s">
        <v>2954</v>
      </c>
      <c r="BN5777" s="61" t="s">
        <v>930</v>
      </c>
      <c r="BO5777" s="61" t="s">
        <v>10870</v>
      </c>
      <c r="BU5777" s="61" t="s">
        <v>2954</v>
      </c>
      <c r="BV5777" s="61" t="s">
        <v>930</v>
      </c>
      <c r="BW5777" s="61" t="s">
        <v>10870</v>
      </c>
    </row>
    <row r="5778" spans="51:75">
      <c r="AY5778" s="89" t="e">
        <f>VLOOKUP(C5778,#REF!, 2,FALSE)</f>
        <v>#REF!</v>
      </c>
      <c r="BM5778" s="61" t="s">
        <v>10871</v>
      </c>
      <c r="BN5778" s="61" t="s">
        <v>3254</v>
      </c>
      <c r="BO5778" s="61" t="s">
        <v>10872</v>
      </c>
      <c r="BU5778" s="61" t="s">
        <v>10871</v>
      </c>
      <c r="BV5778" s="61" t="s">
        <v>3254</v>
      </c>
      <c r="BW5778" s="61" t="s">
        <v>10872</v>
      </c>
    </row>
    <row r="5779" spans="51:75">
      <c r="AY5779" s="89" t="e">
        <f>VLOOKUP(C5779,#REF!, 2,FALSE)</f>
        <v>#REF!</v>
      </c>
      <c r="BM5779" s="61" t="s">
        <v>10873</v>
      </c>
      <c r="BN5779" s="61" t="s">
        <v>3254</v>
      </c>
      <c r="BO5779" s="61" t="s">
        <v>5653</v>
      </c>
      <c r="BU5779" s="61" t="s">
        <v>10873</v>
      </c>
      <c r="BV5779" s="61" t="s">
        <v>3254</v>
      </c>
      <c r="BW5779" s="61" t="s">
        <v>5653</v>
      </c>
    </row>
    <row r="5780" spans="51:75">
      <c r="AY5780" s="89" t="e">
        <f>VLOOKUP(C5780,#REF!, 2,FALSE)</f>
        <v>#REF!</v>
      </c>
      <c r="BM5780" s="61" t="s">
        <v>1935</v>
      </c>
      <c r="BN5780" s="61" t="s">
        <v>639</v>
      </c>
      <c r="BO5780" s="61" t="s">
        <v>4990</v>
      </c>
      <c r="BU5780" s="61" t="s">
        <v>1935</v>
      </c>
      <c r="BV5780" s="61" t="s">
        <v>639</v>
      </c>
      <c r="BW5780" s="61" t="s">
        <v>4990</v>
      </c>
    </row>
    <row r="5781" spans="51:75">
      <c r="AY5781" s="89" t="e">
        <f>VLOOKUP(C5781,#REF!, 2,FALSE)</f>
        <v>#REF!</v>
      </c>
      <c r="BM5781" s="61" t="s">
        <v>10874</v>
      </c>
      <c r="BN5781" s="61" t="s">
        <v>864</v>
      </c>
      <c r="BO5781" s="61" t="s">
        <v>960</v>
      </c>
      <c r="BU5781" s="61" t="s">
        <v>10874</v>
      </c>
      <c r="BV5781" s="61" t="s">
        <v>864</v>
      </c>
      <c r="BW5781" s="61" t="s">
        <v>960</v>
      </c>
    </row>
    <row r="5782" spans="51:75">
      <c r="AY5782" s="89" t="e">
        <f>VLOOKUP(C5782,#REF!, 2,FALSE)</f>
        <v>#REF!</v>
      </c>
      <c r="BM5782" s="61" t="s">
        <v>10875</v>
      </c>
      <c r="BN5782" s="61" t="s">
        <v>773</v>
      </c>
      <c r="BO5782" s="61" t="s">
        <v>7891</v>
      </c>
      <c r="BU5782" s="61" t="s">
        <v>10875</v>
      </c>
      <c r="BV5782" s="61" t="s">
        <v>773</v>
      </c>
      <c r="BW5782" s="61" t="s">
        <v>7891</v>
      </c>
    </row>
    <row r="5783" spans="51:75">
      <c r="AY5783" s="89" t="e">
        <f>VLOOKUP(C5783,#REF!, 2,FALSE)</f>
        <v>#REF!</v>
      </c>
      <c r="BM5783" s="61" t="s">
        <v>10876</v>
      </c>
      <c r="BN5783" s="61" t="s">
        <v>618</v>
      </c>
      <c r="BO5783" s="61" t="s">
        <v>772</v>
      </c>
      <c r="BU5783" s="61" t="s">
        <v>10876</v>
      </c>
      <c r="BV5783" s="61" t="s">
        <v>618</v>
      </c>
      <c r="BW5783" s="61" t="s">
        <v>772</v>
      </c>
    </row>
    <row r="5784" spans="51:75">
      <c r="AY5784" s="89" t="e">
        <f>VLOOKUP(C5784,#REF!, 2,FALSE)</f>
        <v>#REF!</v>
      </c>
      <c r="BM5784" s="61" t="s">
        <v>10877</v>
      </c>
      <c r="BN5784" s="61" t="s">
        <v>804</v>
      </c>
      <c r="BO5784" s="61" t="s">
        <v>2985</v>
      </c>
      <c r="BU5784" s="61" t="s">
        <v>10877</v>
      </c>
      <c r="BV5784" s="61" t="s">
        <v>804</v>
      </c>
      <c r="BW5784" s="61" t="s">
        <v>2985</v>
      </c>
    </row>
    <row r="5785" spans="51:75">
      <c r="AY5785" s="89" t="e">
        <f>VLOOKUP(C5785,#REF!, 2,FALSE)</f>
        <v>#REF!</v>
      </c>
      <c r="BM5785" s="61" t="s">
        <v>10878</v>
      </c>
      <c r="BN5785" s="61" t="s">
        <v>782</v>
      </c>
      <c r="BO5785" s="61" t="s">
        <v>10879</v>
      </c>
      <c r="BU5785" s="61" t="s">
        <v>10878</v>
      </c>
      <c r="BV5785" s="61" t="s">
        <v>782</v>
      </c>
      <c r="BW5785" s="61" t="s">
        <v>10879</v>
      </c>
    </row>
    <row r="5786" spans="51:75">
      <c r="AY5786" s="89" t="e">
        <f>VLOOKUP(C5786,#REF!, 2,FALSE)</f>
        <v>#REF!</v>
      </c>
      <c r="BM5786" s="61" t="s">
        <v>1936</v>
      </c>
      <c r="BN5786" s="61" t="s">
        <v>782</v>
      </c>
      <c r="BO5786" s="61" t="s">
        <v>859</v>
      </c>
      <c r="BU5786" s="61" t="s">
        <v>1936</v>
      </c>
      <c r="BV5786" s="61" t="s">
        <v>782</v>
      </c>
      <c r="BW5786" s="61" t="s">
        <v>859</v>
      </c>
    </row>
    <row r="5787" spans="51:75">
      <c r="AY5787" s="89" t="e">
        <f>VLOOKUP(C5787,#REF!, 2,FALSE)</f>
        <v>#REF!</v>
      </c>
      <c r="BM5787" s="61" t="s">
        <v>10880</v>
      </c>
      <c r="BN5787" s="61" t="s">
        <v>925</v>
      </c>
      <c r="BO5787" s="61" t="s">
        <v>711</v>
      </c>
      <c r="BU5787" s="61" t="s">
        <v>10880</v>
      </c>
      <c r="BV5787" s="61" t="s">
        <v>925</v>
      </c>
      <c r="BW5787" s="61" t="s">
        <v>711</v>
      </c>
    </row>
    <row r="5788" spans="51:75">
      <c r="AY5788" s="89" t="e">
        <f>VLOOKUP(C5788,#REF!, 2,FALSE)</f>
        <v>#REF!</v>
      </c>
      <c r="BM5788" s="61" t="s">
        <v>10882</v>
      </c>
      <c r="BN5788" s="61" t="s">
        <v>663</v>
      </c>
      <c r="BO5788" s="61" t="s">
        <v>10883</v>
      </c>
      <c r="BU5788" s="61" t="s">
        <v>10882</v>
      </c>
      <c r="BV5788" s="61" t="s">
        <v>663</v>
      </c>
      <c r="BW5788" s="61" t="s">
        <v>10883</v>
      </c>
    </row>
    <row r="5789" spans="51:75">
      <c r="AY5789" s="89" t="e">
        <f>VLOOKUP(C5789,#REF!, 2,FALSE)</f>
        <v>#REF!</v>
      </c>
      <c r="BM5789" s="61" t="s">
        <v>2945</v>
      </c>
      <c r="BN5789" s="61" t="s">
        <v>789</v>
      </c>
      <c r="BO5789" s="61" t="s">
        <v>1778</v>
      </c>
      <c r="BU5789" s="61" t="s">
        <v>2945</v>
      </c>
      <c r="BV5789" s="61" t="s">
        <v>789</v>
      </c>
      <c r="BW5789" s="61" t="s">
        <v>1778</v>
      </c>
    </row>
    <row r="5790" spans="51:75">
      <c r="AY5790" s="89" t="e">
        <f>VLOOKUP(C5790,#REF!, 2,FALSE)</f>
        <v>#REF!</v>
      </c>
      <c r="BM5790" s="61" t="s">
        <v>10885</v>
      </c>
      <c r="BN5790" s="61" t="s">
        <v>928</v>
      </c>
      <c r="BO5790" s="61" t="s">
        <v>3492</v>
      </c>
      <c r="BU5790" s="61" t="s">
        <v>10885</v>
      </c>
      <c r="BV5790" s="61" t="s">
        <v>928</v>
      </c>
      <c r="BW5790" s="61" t="s">
        <v>3492</v>
      </c>
    </row>
    <row r="5791" spans="51:75">
      <c r="AY5791" s="89" t="e">
        <f>VLOOKUP(C5791,#REF!, 2,FALSE)</f>
        <v>#REF!</v>
      </c>
      <c r="BM5791" s="61" t="s">
        <v>10886</v>
      </c>
      <c r="BN5791" s="61" t="s">
        <v>1072</v>
      </c>
      <c r="BO5791" s="61" t="s">
        <v>10887</v>
      </c>
      <c r="BU5791" s="61" t="s">
        <v>10886</v>
      </c>
      <c r="BV5791" s="61" t="s">
        <v>1072</v>
      </c>
      <c r="BW5791" s="61" t="s">
        <v>10887</v>
      </c>
    </row>
    <row r="5792" spans="51:75">
      <c r="AY5792" s="89" t="e">
        <f>VLOOKUP(C5792,#REF!, 2,FALSE)</f>
        <v>#REF!</v>
      </c>
      <c r="BM5792" s="61" t="s">
        <v>2953</v>
      </c>
      <c r="BN5792" s="61" t="s">
        <v>664</v>
      </c>
      <c r="BO5792" s="61" t="s">
        <v>10888</v>
      </c>
      <c r="BU5792" s="61" t="s">
        <v>2953</v>
      </c>
      <c r="BV5792" s="61" t="s">
        <v>664</v>
      </c>
      <c r="BW5792" s="61" t="s">
        <v>10888</v>
      </c>
    </row>
    <row r="5793" spans="51:75">
      <c r="AY5793" s="89" t="e">
        <f>VLOOKUP(C5793,#REF!, 2,FALSE)</f>
        <v>#REF!</v>
      </c>
      <c r="BM5793" s="61" t="s">
        <v>10889</v>
      </c>
      <c r="BN5793" s="61" t="s">
        <v>851</v>
      </c>
      <c r="BO5793" s="61" t="s">
        <v>8638</v>
      </c>
      <c r="BU5793" s="61" t="s">
        <v>10889</v>
      </c>
      <c r="BV5793" s="61" t="s">
        <v>851</v>
      </c>
      <c r="BW5793" s="61" t="s">
        <v>8638</v>
      </c>
    </row>
    <row r="5794" spans="51:75">
      <c r="AY5794" s="89" t="e">
        <f>VLOOKUP(C5794,#REF!, 2,FALSE)</f>
        <v>#REF!</v>
      </c>
      <c r="BM5794" s="61" t="s">
        <v>1937</v>
      </c>
      <c r="BN5794" s="61" t="s">
        <v>925</v>
      </c>
      <c r="BO5794" s="61" t="s">
        <v>1730</v>
      </c>
      <c r="BU5794" s="61" t="s">
        <v>1937</v>
      </c>
      <c r="BV5794" s="61" t="s">
        <v>925</v>
      </c>
      <c r="BW5794" s="61" t="s">
        <v>1730</v>
      </c>
    </row>
    <row r="5795" spans="51:75">
      <c r="AY5795" s="89" t="e">
        <f>VLOOKUP(C5795,#REF!, 2,FALSE)</f>
        <v>#REF!</v>
      </c>
      <c r="BM5795" s="61" t="s">
        <v>10890</v>
      </c>
      <c r="BN5795" s="61" t="s">
        <v>939</v>
      </c>
      <c r="BO5795" s="61" t="s">
        <v>2985</v>
      </c>
      <c r="BU5795" s="61" t="s">
        <v>10890</v>
      </c>
      <c r="BV5795" s="61" t="s">
        <v>939</v>
      </c>
      <c r="BW5795" s="61" t="s">
        <v>2985</v>
      </c>
    </row>
    <row r="5796" spans="51:75">
      <c r="AY5796" s="89" t="e">
        <f>VLOOKUP(C5796,#REF!, 2,FALSE)</f>
        <v>#REF!</v>
      </c>
      <c r="BM5796" s="61" t="s">
        <v>1938</v>
      </c>
      <c r="BN5796" s="61" t="s">
        <v>623</v>
      </c>
      <c r="BO5796" s="61" t="s">
        <v>10891</v>
      </c>
      <c r="BU5796" s="61" t="s">
        <v>1938</v>
      </c>
      <c r="BV5796" s="61" t="s">
        <v>623</v>
      </c>
      <c r="BW5796" s="61" t="s">
        <v>10891</v>
      </c>
    </row>
    <row r="5797" spans="51:75">
      <c r="AY5797" s="89" t="e">
        <f>VLOOKUP(C5797,#REF!, 2,FALSE)</f>
        <v>#REF!</v>
      </c>
      <c r="BM5797" s="61" t="s">
        <v>10892</v>
      </c>
      <c r="BN5797" s="61" t="s">
        <v>843</v>
      </c>
      <c r="BO5797" s="61" t="s">
        <v>1128</v>
      </c>
      <c r="BU5797" s="61" t="s">
        <v>10892</v>
      </c>
      <c r="BV5797" s="61" t="s">
        <v>843</v>
      </c>
      <c r="BW5797" s="61" t="s">
        <v>1128</v>
      </c>
    </row>
    <row r="5798" spans="51:75">
      <c r="AY5798" s="89" t="e">
        <f>VLOOKUP(C5798,#REF!, 2,FALSE)</f>
        <v>#REF!</v>
      </c>
      <c r="BM5798" s="61" t="s">
        <v>1939</v>
      </c>
      <c r="BN5798" s="61" t="s">
        <v>925</v>
      </c>
      <c r="BO5798" s="61" t="s">
        <v>5251</v>
      </c>
      <c r="BU5798" s="61" t="s">
        <v>1939</v>
      </c>
      <c r="BV5798" s="61" t="s">
        <v>925</v>
      </c>
      <c r="BW5798" s="61" t="s">
        <v>5251</v>
      </c>
    </row>
    <row r="5799" spans="51:75">
      <c r="AY5799" s="89" t="e">
        <f>VLOOKUP(C5799,#REF!, 2,FALSE)</f>
        <v>#REF!</v>
      </c>
      <c r="BM5799" s="61" t="s">
        <v>1940</v>
      </c>
      <c r="BN5799" s="61" t="s">
        <v>3007</v>
      </c>
      <c r="BO5799" s="61" t="s">
        <v>10893</v>
      </c>
      <c r="BU5799" s="61" t="s">
        <v>1940</v>
      </c>
      <c r="BV5799" s="61" t="s">
        <v>3007</v>
      </c>
      <c r="BW5799" s="61" t="s">
        <v>10893</v>
      </c>
    </row>
    <row r="5800" spans="51:75">
      <c r="AY5800" s="89" t="e">
        <f>VLOOKUP(C5800,#REF!, 2,FALSE)</f>
        <v>#REF!</v>
      </c>
      <c r="BM5800" s="61" t="s">
        <v>10894</v>
      </c>
      <c r="BN5800" s="61" t="s">
        <v>614</v>
      </c>
      <c r="BO5800" s="61" t="s">
        <v>10895</v>
      </c>
      <c r="BU5800" s="61" t="s">
        <v>10894</v>
      </c>
      <c r="BV5800" s="61" t="s">
        <v>614</v>
      </c>
      <c r="BW5800" s="61" t="s">
        <v>10895</v>
      </c>
    </row>
    <row r="5801" spans="51:75">
      <c r="AY5801" s="89" t="e">
        <f>VLOOKUP(C5801,#REF!, 2,FALSE)</f>
        <v>#REF!</v>
      </c>
      <c r="BM5801" s="61" t="s">
        <v>10896</v>
      </c>
      <c r="BN5801" s="61" t="s">
        <v>3004</v>
      </c>
      <c r="BO5801" s="61" t="s">
        <v>1335</v>
      </c>
      <c r="BU5801" s="61" t="s">
        <v>10896</v>
      </c>
      <c r="BV5801" s="61" t="s">
        <v>3004</v>
      </c>
      <c r="BW5801" s="61" t="s">
        <v>1335</v>
      </c>
    </row>
    <row r="5802" spans="51:75">
      <c r="AY5802" s="89" t="e">
        <f>VLOOKUP(C5802,#REF!, 2,FALSE)</f>
        <v>#REF!</v>
      </c>
      <c r="BM5802" s="61" t="s">
        <v>1941</v>
      </c>
      <c r="BN5802" s="61" t="s">
        <v>663</v>
      </c>
      <c r="BO5802" s="61" t="s">
        <v>10237</v>
      </c>
      <c r="BU5802" s="61" t="s">
        <v>1941</v>
      </c>
      <c r="BV5802" s="61" t="s">
        <v>663</v>
      </c>
      <c r="BW5802" s="61" t="s">
        <v>10237</v>
      </c>
    </row>
    <row r="5803" spans="51:75">
      <c r="AY5803" s="89" t="e">
        <f>VLOOKUP(C5803,#REF!, 2,FALSE)</f>
        <v>#REF!</v>
      </c>
      <c r="BM5803" s="61" t="s">
        <v>10897</v>
      </c>
      <c r="BN5803" s="61" t="s">
        <v>625</v>
      </c>
      <c r="BO5803" s="61" t="s">
        <v>10898</v>
      </c>
      <c r="BU5803" s="61" t="s">
        <v>10897</v>
      </c>
      <c r="BV5803" s="61" t="s">
        <v>625</v>
      </c>
      <c r="BW5803" s="61" t="s">
        <v>10898</v>
      </c>
    </row>
    <row r="5804" spans="51:75">
      <c r="AY5804" s="89" t="e">
        <f>VLOOKUP(C5804,#REF!, 2,FALSE)</f>
        <v>#REF!</v>
      </c>
      <c r="BM5804" s="61" t="s">
        <v>10899</v>
      </c>
      <c r="BN5804" s="61" t="s">
        <v>3254</v>
      </c>
      <c r="BO5804" s="61" t="s">
        <v>1014</v>
      </c>
      <c r="BU5804" s="61" t="s">
        <v>10899</v>
      </c>
      <c r="BV5804" s="61" t="s">
        <v>3254</v>
      </c>
      <c r="BW5804" s="61" t="s">
        <v>1014</v>
      </c>
    </row>
    <row r="5805" spans="51:75">
      <c r="AY5805" s="89" t="e">
        <f>VLOOKUP(C5805,#REF!, 2,FALSE)</f>
        <v>#REF!</v>
      </c>
      <c r="BM5805" s="61" t="s">
        <v>1942</v>
      </c>
      <c r="BN5805" s="61" t="s">
        <v>3254</v>
      </c>
      <c r="BO5805" s="61" t="s">
        <v>4804</v>
      </c>
      <c r="BU5805" s="61" t="s">
        <v>1942</v>
      </c>
      <c r="BV5805" s="61" t="s">
        <v>3254</v>
      </c>
      <c r="BW5805" s="61" t="s">
        <v>4804</v>
      </c>
    </row>
    <row r="5806" spans="51:75">
      <c r="AY5806" s="89" t="e">
        <f>VLOOKUP(C5806,#REF!, 2,FALSE)</f>
        <v>#REF!</v>
      </c>
      <c r="BM5806" s="61" t="s">
        <v>10900</v>
      </c>
      <c r="BN5806" s="61" t="s">
        <v>3089</v>
      </c>
      <c r="BO5806" s="61" t="s">
        <v>10901</v>
      </c>
      <c r="BU5806" s="61" t="s">
        <v>10900</v>
      </c>
      <c r="BV5806" s="61" t="s">
        <v>3089</v>
      </c>
      <c r="BW5806" s="61" t="s">
        <v>10901</v>
      </c>
    </row>
    <row r="5807" spans="51:75">
      <c r="AY5807" s="89" t="e">
        <f>VLOOKUP(C5807,#REF!, 2,FALSE)</f>
        <v>#REF!</v>
      </c>
      <c r="BM5807" s="61" t="s">
        <v>10902</v>
      </c>
      <c r="BN5807" s="61" t="s">
        <v>3089</v>
      </c>
      <c r="BO5807" s="61" t="s">
        <v>10903</v>
      </c>
      <c r="BU5807" s="61" t="s">
        <v>10902</v>
      </c>
      <c r="BV5807" s="61" t="s">
        <v>3089</v>
      </c>
      <c r="BW5807" s="61" t="s">
        <v>10903</v>
      </c>
    </row>
    <row r="5808" spans="51:75">
      <c r="AY5808" s="89" t="e">
        <f>VLOOKUP(C5808,#REF!, 2,FALSE)</f>
        <v>#REF!</v>
      </c>
      <c r="BM5808" s="61" t="s">
        <v>10904</v>
      </c>
      <c r="BN5808" s="61" t="s">
        <v>671</v>
      </c>
      <c r="BO5808" s="61" t="s">
        <v>7802</v>
      </c>
      <c r="BU5808" s="61" t="s">
        <v>10904</v>
      </c>
      <c r="BV5808" s="61" t="s">
        <v>671</v>
      </c>
      <c r="BW5808" s="61" t="s">
        <v>7802</v>
      </c>
    </row>
    <row r="5809" spans="51:75">
      <c r="AY5809" s="89" t="e">
        <f>VLOOKUP(C5809,#REF!, 2,FALSE)</f>
        <v>#REF!</v>
      </c>
      <c r="BM5809" s="61" t="s">
        <v>10905</v>
      </c>
      <c r="BN5809" s="61" t="s">
        <v>1015</v>
      </c>
      <c r="BO5809" s="61" t="s">
        <v>10906</v>
      </c>
      <c r="BU5809" s="61" t="s">
        <v>10905</v>
      </c>
      <c r="BV5809" s="61" t="s">
        <v>1015</v>
      </c>
      <c r="BW5809" s="61" t="s">
        <v>10906</v>
      </c>
    </row>
    <row r="5810" spans="51:75">
      <c r="AY5810" s="89" t="e">
        <f>VLOOKUP(C5810,#REF!, 2,FALSE)</f>
        <v>#REF!</v>
      </c>
      <c r="BM5810" s="61" t="s">
        <v>2961</v>
      </c>
      <c r="BN5810" s="61" t="s">
        <v>616</v>
      </c>
      <c r="BO5810" s="61" t="s">
        <v>10907</v>
      </c>
      <c r="BU5810" s="61" t="s">
        <v>2961</v>
      </c>
      <c r="BV5810" s="61" t="s">
        <v>616</v>
      </c>
      <c r="BW5810" s="61" t="s">
        <v>10907</v>
      </c>
    </row>
    <row r="5811" spans="51:75">
      <c r="AY5811" s="89" t="e">
        <f>VLOOKUP(C5811,#REF!, 2,FALSE)</f>
        <v>#REF!</v>
      </c>
      <c r="BM5811" s="61" t="s">
        <v>2959</v>
      </c>
      <c r="BN5811" s="61" t="s">
        <v>854</v>
      </c>
      <c r="BO5811" s="61" t="s">
        <v>10908</v>
      </c>
      <c r="BU5811" s="61" t="s">
        <v>2959</v>
      </c>
      <c r="BV5811" s="61" t="s">
        <v>854</v>
      </c>
      <c r="BW5811" s="61" t="s">
        <v>10908</v>
      </c>
    </row>
    <row r="5812" spans="51:75">
      <c r="AY5812" s="89" t="e">
        <f>VLOOKUP(C5812,#REF!, 2,FALSE)</f>
        <v>#REF!</v>
      </c>
      <c r="BM5812" s="61" t="s">
        <v>10910</v>
      </c>
      <c r="BN5812" s="61" t="s">
        <v>3085</v>
      </c>
      <c r="BO5812" s="61" t="s">
        <v>1013</v>
      </c>
      <c r="BU5812" s="61" t="s">
        <v>10910</v>
      </c>
      <c r="BV5812" s="61" t="s">
        <v>3085</v>
      </c>
      <c r="BW5812" s="61" t="s">
        <v>1013</v>
      </c>
    </row>
    <row r="5813" spans="51:75">
      <c r="AY5813" s="89" t="e">
        <f>VLOOKUP(C5813,#REF!, 2,FALSE)</f>
        <v>#REF!</v>
      </c>
      <c r="BM5813" s="61" t="s">
        <v>10911</v>
      </c>
      <c r="BN5813" s="61" t="s">
        <v>854</v>
      </c>
      <c r="BO5813" s="61" t="s">
        <v>4409</v>
      </c>
      <c r="BU5813" s="61" t="s">
        <v>10911</v>
      </c>
      <c r="BV5813" s="61" t="s">
        <v>854</v>
      </c>
      <c r="BW5813" s="61" t="s">
        <v>4409</v>
      </c>
    </row>
    <row r="5814" spans="51:75">
      <c r="AY5814" s="89" t="e">
        <f>VLOOKUP(C5814,#REF!, 2,FALSE)</f>
        <v>#REF!</v>
      </c>
      <c r="BM5814" s="61" t="s">
        <v>10912</v>
      </c>
      <c r="BN5814" s="61" t="s">
        <v>777</v>
      </c>
      <c r="BO5814" s="61" t="s">
        <v>10913</v>
      </c>
      <c r="BU5814" s="61" t="s">
        <v>10912</v>
      </c>
      <c r="BV5814" s="61" t="s">
        <v>777</v>
      </c>
      <c r="BW5814" s="61" t="s">
        <v>10913</v>
      </c>
    </row>
    <row r="5815" spans="51:75">
      <c r="AY5815" s="89" t="e">
        <f>VLOOKUP(C5815,#REF!, 2,FALSE)</f>
        <v>#REF!</v>
      </c>
      <c r="BM5815" s="61" t="s">
        <v>10914</v>
      </c>
      <c r="BN5815" s="61" t="s">
        <v>738</v>
      </c>
      <c r="BO5815" s="61" t="s">
        <v>10915</v>
      </c>
      <c r="BU5815" s="61" t="s">
        <v>10914</v>
      </c>
      <c r="BV5815" s="61" t="s">
        <v>738</v>
      </c>
      <c r="BW5815" s="61" t="s">
        <v>10915</v>
      </c>
    </row>
    <row r="5816" spans="51:75">
      <c r="AY5816" s="89" t="e">
        <f>VLOOKUP(C5816,#REF!, 2,FALSE)</f>
        <v>#REF!</v>
      </c>
      <c r="BM5816" s="61" t="s">
        <v>10916</v>
      </c>
      <c r="BN5816" s="61" t="s">
        <v>805</v>
      </c>
      <c r="BO5816" s="61" t="s">
        <v>10917</v>
      </c>
      <c r="BU5816" s="61" t="s">
        <v>10916</v>
      </c>
      <c r="BV5816" s="61" t="s">
        <v>805</v>
      </c>
      <c r="BW5816" s="61" t="s">
        <v>10917</v>
      </c>
    </row>
    <row r="5817" spans="51:75">
      <c r="AY5817" s="89" t="e">
        <f>VLOOKUP(C5817,#REF!, 2,FALSE)</f>
        <v>#REF!</v>
      </c>
      <c r="BM5817" s="61" t="s">
        <v>10918</v>
      </c>
      <c r="BN5817" s="61" t="s">
        <v>854</v>
      </c>
      <c r="BO5817" s="61" t="s">
        <v>2985</v>
      </c>
      <c r="BU5817" s="61" t="s">
        <v>10918</v>
      </c>
      <c r="BV5817" s="61" t="s">
        <v>854</v>
      </c>
      <c r="BW5817" s="61" t="s">
        <v>2985</v>
      </c>
    </row>
    <row r="5818" spans="51:75">
      <c r="AY5818" s="89" t="e">
        <f>VLOOKUP(C5818,#REF!, 2,FALSE)</f>
        <v>#REF!</v>
      </c>
      <c r="BM5818" s="61" t="s">
        <v>10919</v>
      </c>
      <c r="BN5818" s="61" t="s">
        <v>3254</v>
      </c>
      <c r="BO5818" s="61" t="s">
        <v>8656</v>
      </c>
      <c r="BU5818" s="61" t="s">
        <v>10919</v>
      </c>
      <c r="BV5818" s="61" t="s">
        <v>3254</v>
      </c>
      <c r="BW5818" s="61" t="s">
        <v>8656</v>
      </c>
    </row>
    <row r="5819" spans="51:75">
      <c r="AY5819" s="89" t="e">
        <f>VLOOKUP(C5819,#REF!, 2,FALSE)</f>
        <v>#REF!</v>
      </c>
      <c r="BM5819" s="61" t="s">
        <v>10920</v>
      </c>
      <c r="BN5819" s="61" t="s">
        <v>854</v>
      </c>
      <c r="BO5819" s="61" t="s">
        <v>2985</v>
      </c>
      <c r="BU5819" s="61" t="s">
        <v>10920</v>
      </c>
      <c r="BV5819" s="61" t="s">
        <v>854</v>
      </c>
      <c r="BW5819" s="61" t="s">
        <v>2985</v>
      </c>
    </row>
    <row r="5820" spans="51:75">
      <c r="AY5820" s="89" t="e">
        <f>VLOOKUP(C5820,#REF!, 2,FALSE)</f>
        <v>#REF!</v>
      </c>
      <c r="BM5820" s="61" t="s">
        <v>10921</v>
      </c>
      <c r="BN5820" s="61" t="s">
        <v>3007</v>
      </c>
      <c r="BO5820" s="61" t="s">
        <v>1599</v>
      </c>
      <c r="BU5820" s="61" t="s">
        <v>10921</v>
      </c>
      <c r="BV5820" s="61" t="s">
        <v>3007</v>
      </c>
      <c r="BW5820" s="61" t="s">
        <v>1599</v>
      </c>
    </row>
    <row r="5821" spans="51:75">
      <c r="AY5821" s="89" t="e">
        <f>VLOOKUP(C5821,#REF!, 2,FALSE)</f>
        <v>#REF!</v>
      </c>
      <c r="BM5821" s="61" t="s">
        <v>10922</v>
      </c>
      <c r="BN5821" s="61" t="s">
        <v>1344</v>
      </c>
      <c r="BO5821" s="61" t="s">
        <v>3321</v>
      </c>
      <c r="BU5821" s="61" t="s">
        <v>10922</v>
      </c>
      <c r="BV5821" s="61" t="s">
        <v>1344</v>
      </c>
      <c r="BW5821" s="61" t="s">
        <v>3321</v>
      </c>
    </row>
    <row r="5822" spans="51:75">
      <c r="AY5822" s="89" t="e">
        <f>VLOOKUP(C5822,#REF!, 2,FALSE)</f>
        <v>#REF!</v>
      </c>
      <c r="BM5822" s="61" t="s">
        <v>10923</v>
      </c>
      <c r="BN5822" s="61" t="s">
        <v>619</v>
      </c>
      <c r="BO5822" s="61" t="s">
        <v>10924</v>
      </c>
      <c r="BU5822" s="61" t="s">
        <v>10923</v>
      </c>
      <c r="BV5822" s="61" t="s">
        <v>619</v>
      </c>
      <c r="BW5822" s="61" t="s">
        <v>10924</v>
      </c>
    </row>
    <row r="5823" spans="51:75">
      <c r="AY5823" s="89" t="e">
        <f>VLOOKUP(C5823,#REF!, 2,FALSE)</f>
        <v>#REF!</v>
      </c>
      <c r="BM5823" s="61" t="s">
        <v>10925</v>
      </c>
      <c r="BN5823" s="61" t="s">
        <v>3254</v>
      </c>
      <c r="BO5823" s="61" t="s">
        <v>4116</v>
      </c>
      <c r="BU5823" s="61" t="s">
        <v>10925</v>
      </c>
      <c r="BV5823" s="61" t="s">
        <v>3254</v>
      </c>
      <c r="BW5823" s="61" t="s">
        <v>4116</v>
      </c>
    </row>
    <row r="5824" spans="51:75">
      <c r="AY5824" s="89" t="e">
        <f>VLOOKUP(C5824,#REF!, 2,FALSE)</f>
        <v>#REF!</v>
      </c>
      <c r="BM5824" s="61" t="s">
        <v>10926</v>
      </c>
      <c r="BN5824" s="61" t="s">
        <v>619</v>
      </c>
      <c r="BO5824" s="61" t="s">
        <v>10927</v>
      </c>
      <c r="BU5824" s="61" t="s">
        <v>10926</v>
      </c>
      <c r="BV5824" s="61" t="s">
        <v>619</v>
      </c>
      <c r="BW5824" s="61" t="s">
        <v>10927</v>
      </c>
    </row>
    <row r="5825" spans="51:75">
      <c r="AY5825" s="89" t="e">
        <f>VLOOKUP(C5825,#REF!, 2,FALSE)</f>
        <v>#REF!</v>
      </c>
      <c r="BM5825" s="61" t="s">
        <v>1943</v>
      </c>
      <c r="BN5825" s="61" t="s">
        <v>928</v>
      </c>
      <c r="BO5825" s="61" t="s">
        <v>2776</v>
      </c>
      <c r="BU5825" s="61" t="s">
        <v>1943</v>
      </c>
      <c r="BV5825" s="61" t="s">
        <v>928</v>
      </c>
      <c r="BW5825" s="61" t="s">
        <v>2776</v>
      </c>
    </row>
    <row r="5826" spans="51:75">
      <c r="AY5826" s="89" t="e">
        <f>VLOOKUP(C5826,#REF!, 2,FALSE)</f>
        <v>#REF!</v>
      </c>
      <c r="BM5826" s="61" t="s">
        <v>10928</v>
      </c>
      <c r="BN5826" s="61" t="s">
        <v>627</v>
      </c>
      <c r="BO5826" s="61" t="s">
        <v>4760</v>
      </c>
      <c r="BU5826" s="61" t="s">
        <v>10928</v>
      </c>
      <c r="BV5826" s="61" t="s">
        <v>627</v>
      </c>
      <c r="BW5826" s="61" t="s">
        <v>4760</v>
      </c>
    </row>
    <row r="5827" spans="51:75">
      <c r="AY5827" s="89" t="e">
        <f>VLOOKUP(C5827,#REF!, 2,FALSE)</f>
        <v>#REF!</v>
      </c>
      <c r="BM5827" s="61" t="s">
        <v>10929</v>
      </c>
      <c r="BN5827" s="61" t="s">
        <v>812</v>
      </c>
      <c r="BO5827" s="61" t="s">
        <v>10930</v>
      </c>
      <c r="BU5827" s="61" t="s">
        <v>10929</v>
      </c>
      <c r="BV5827" s="61" t="s">
        <v>812</v>
      </c>
      <c r="BW5827" s="61" t="s">
        <v>10930</v>
      </c>
    </row>
    <row r="5828" spans="51:75">
      <c r="AY5828" s="89" t="e">
        <f>VLOOKUP(C5828,#REF!, 2,FALSE)</f>
        <v>#REF!</v>
      </c>
      <c r="BM5828" s="61" t="s">
        <v>1944</v>
      </c>
      <c r="BN5828" s="61" t="s">
        <v>805</v>
      </c>
      <c r="BO5828" s="61" t="s">
        <v>10931</v>
      </c>
      <c r="BU5828" s="61" t="s">
        <v>1944</v>
      </c>
      <c r="BV5828" s="61" t="s">
        <v>805</v>
      </c>
      <c r="BW5828" s="61" t="s">
        <v>10931</v>
      </c>
    </row>
    <row r="5829" spans="51:75">
      <c r="AY5829" s="89" t="e">
        <f>VLOOKUP(C5829,#REF!, 2,FALSE)</f>
        <v>#REF!</v>
      </c>
      <c r="BM5829" s="61" t="s">
        <v>10932</v>
      </c>
      <c r="BN5829" s="61" t="s">
        <v>639</v>
      </c>
      <c r="BO5829" s="61" t="s">
        <v>9527</v>
      </c>
      <c r="BU5829" s="61" t="s">
        <v>10932</v>
      </c>
      <c r="BV5829" s="61" t="s">
        <v>639</v>
      </c>
      <c r="BW5829" s="61" t="s">
        <v>9527</v>
      </c>
    </row>
    <row r="5830" spans="51:75">
      <c r="AY5830" s="89" t="e">
        <f>VLOOKUP(C5830,#REF!, 2,FALSE)</f>
        <v>#REF!</v>
      </c>
      <c r="BM5830" s="61" t="s">
        <v>10933</v>
      </c>
      <c r="BN5830" s="61" t="s">
        <v>3254</v>
      </c>
      <c r="BO5830" s="61" t="s">
        <v>2879</v>
      </c>
      <c r="BU5830" s="61" t="s">
        <v>10933</v>
      </c>
      <c r="BV5830" s="61" t="s">
        <v>3254</v>
      </c>
      <c r="BW5830" s="61" t="s">
        <v>2879</v>
      </c>
    </row>
    <row r="5831" spans="51:75">
      <c r="AY5831" s="89" t="e">
        <f>VLOOKUP(C5831,#REF!, 2,FALSE)</f>
        <v>#REF!</v>
      </c>
      <c r="BM5831" s="61" t="s">
        <v>10934</v>
      </c>
      <c r="BN5831" s="61" t="s">
        <v>3089</v>
      </c>
      <c r="BO5831" s="61" t="s">
        <v>10935</v>
      </c>
      <c r="BU5831" s="61" t="s">
        <v>10934</v>
      </c>
      <c r="BV5831" s="61" t="s">
        <v>3089</v>
      </c>
      <c r="BW5831" s="61" t="s">
        <v>10935</v>
      </c>
    </row>
    <row r="5832" spans="51:75">
      <c r="AY5832" s="89" t="e">
        <f>VLOOKUP(C5832,#REF!, 2,FALSE)</f>
        <v>#REF!</v>
      </c>
      <c r="BM5832" s="61" t="s">
        <v>1945</v>
      </c>
      <c r="BN5832" s="61" t="s">
        <v>669</v>
      </c>
      <c r="BO5832" s="61" t="s">
        <v>10936</v>
      </c>
      <c r="BU5832" s="61" t="s">
        <v>1945</v>
      </c>
      <c r="BV5832" s="61" t="s">
        <v>669</v>
      </c>
      <c r="BW5832" s="61" t="s">
        <v>10936</v>
      </c>
    </row>
    <row r="5833" spans="51:75">
      <c r="AY5833" s="89" t="e">
        <f>VLOOKUP(C5833,#REF!, 2,FALSE)</f>
        <v>#REF!</v>
      </c>
      <c r="BM5833" s="61" t="s">
        <v>10937</v>
      </c>
      <c r="BN5833" s="61" t="s">
        <v>782</v>
      </c>
      <c r="BO5833" s="61" t="s">
        <v>8598</v>
      </c>
      <c r="BU5833" s="61" t="s">
        <v>10937</v>
      </c>
      <c r="BV5833" s="61" t="s">
        <v>782</v>
      </c>
      <c r="BW5833" s="61" t="s">
        <v>8598</v>
      </c>
    </row>
    <row r="5834" spans="51:75">
      <c r="AY5834" s="89" t="e">
        <f>VLOOKUP(C5834,#REF!, 2,FALSE)</f>
        <v>#REF!</v>
      </c>
      <c r="BM5834" s="61" t="s">
        <v>10938</v>
      </c>
      <c r="BN5834" s="61" t="s">
        <v>1269</v>
      </c>
      <c r="BO5834" s="61" t="s">
        <v>10166</v>
      </c>
      <c r="BU5834" s="61" t="s">
        <v>10938</v>
      </c>
      <c r="BV5834" s="61" t="s">
        <v>1269</v>
      </c>
      <c r="BW5834" s="61" t="s">
        <v>10166</v>
      </c>
    </row>
    <row r="5835" spans="51:75">
      <c r="AY5835" s="89" t="e">
        <f>VLOOKUP(C5835,#REF!, 2,FALSE)</f>
        <v>#REF!</v>
      </c>
      <c r="BM5835" s="61" t="s">
        <v>10939</v>
      </c>
      <c r="BN5835" s="61" t="s">
        <v>805</v>
      </c>
      <c r="BO5835" s="61" t="s">
        <v>8991</v>
      </c>
      <c r="BU5835" s="61" t="s">
        <v>10939</v>
      </c>
      <c r="BV5835" s="61" t="s">
        <v>805</v>
      </c>
      <c r="BW5835" s="61" t="s">
        <v>8991</v>
      </c>
    </row>
    <row r="5836" spans="51:75">
      <c r="AY5836" s="89" t="e">
        <f>VLOOKUP(C5836,#REF!, 2,FALSE)</f>
        <v>#REF!</v>
      </c>
      <c r="BM5836" s="61" t="s">
        <v>10940</v>
      </c>
      <c r="BN5836" s="61" t="s">
        <v>16990</v>
      </c>
      <c r="BO5836" s="61" t="s">
        <v>1778</v>
      </c>
      <c r="BU5836" s="61" t="s">
        <v>10940</v>
      </c>
      <c r="BV5836" s="61" t="s">
        <v>16990</v>
      </c>
      <c r="BW5836" s="61" t="s">
        <v>1778</v>
      </c>
    </row>
    <row r="5837" spans="51:75">
      <c r="AY5837" s="89" t="e">
        <f>VLOOKUP(C5837,#REF!, 2,FALSE)</f>
        <v>#REF!</v>
      </c>
      <c r="BM5837" s="61" t="s">
        <v>10941</v>
      </c>
      <c r="BN5837" s="61" t="s">
        <v>812</v>
      </c>
      <c r="BO5837" s="61" t="s">
        <v>10942</v>
      </c>
      <c r="BU5837" s="61" t="s">
        <v>10941</v>
      </c>
      <c r="BV5837" s="61" t="s">
        <v>812</v>
      </c>
      <c r="BW5837" s="61" t="s">
        <v>10942</v>
      </c>
    </row>
    <row r="5838" spans="51:75">
      <c r="AY5838" s="89" t="e">
        <f>VLOOKUP(C5838,#REF!, 2,FALSE)</f>
        <v>#REF!</v>
      </c>
      <c r="BM5838" s="61" t="s">
        <v>10943</v>
      </c>
      <c r="BN5838" s="61" t="s">
        <v>641</v>
      </c>
      <c r="BO5838" s="61" t="s">
        <v>10944</v>
      </c>
      <c r="BU5838" s="61" t="s">
        <v>10943</v>
      </c>
      <c r="BV5838" s="61" t="s">
        <v>641</v>
      </c>
      <c r="BW5838" s="61" t="s">
        <v>10944</v>
      </c>
    </row>
    <row r="5839" spans="51:75">
      <c r="AY5839" s="89" t="e">
        <f>VLOOKUP(C5839,#REF!, 2,FALSE)</f>
        <v>#REF!</v>
      </c>
      <c r="BM5839" s="61" t="s">
        <v>10945</v>
      </c>
      <c r="BN5839" s="61" t="s">
        <v>641</v>
      </c>
      <c r="BO5839" s="61" t="s">
        <v>10946</v>
      </c>
      <c r="BU5839" s="61" t="s">
        <v>10945</v>
      </c>
      <c r="BV5839" s="61" t="s">
        <v>641</v>
      </c>
      <c r="BW5839" s="61" t="s">
        <v>10946</v>
      </c>
    </row>
    <row r="5840" spans="51:75">
      <c r="AY5840" s="89" t="e">
        <f>VLOOKUP(C5840,#REF!, 2,FALSE)</f>
        <v>#REF!</v>
      </c>
      <c r="BM5840" s="61" t="s">
        <v>10947</v>
      </c>
      <c r="BN5840" s="61" t="s">
        <v>619</v>
      </c>
      <c r="BO5840" s="61" t="s">
        <v>3232</v>
      </c>
      <c r="BU5840" s="61" t="s">
        <v>10947</v>
      </c>
      <c r="BV5840" s="61" t="s">
        <v>619</v>
      </c>
      <c r="BW5840" s="61" t="s">
        <v>3232</v>
      </c>
    </row>
    <row r="5841" spans="51:75">
      <c r="AY5841" s="89" t="e">
        <f>VLOOKUP(C5841,#REF!, 2,FALSE)</f>
        <v>#REF!</v>
      </c>
      <c r="BM5841" s="61" t="s">
        <v>10948</v>
      </c>
      <c r="BN5841" s="61" t="s">
        <v>641</v>
      </c>
      <c r="BO5841" s="61" t="s">
        <v>10949</v>
      </c>
      <c r="BU5841" s="61" t="s">
        <v>10948</v>
      </c>
      <c r="BV5841" s="61" t="s">
        <v>641</v>
      </c>
      <c r="BW5841" s="61" t="s">
        <v>10949</v>
      </c>
    </row>
    <row r="5842" spans="51:75">
      <c r="AY5842" s="89" t="e">
        <f>VLOOKUP(C5842,#REF!, 2,FALSE)</f>
        <v>#REF!</v>
      </c>
      <c r="BM5842" s="61" t="s">
        <v>10950</v>
      </c>
      <c r="BN5842" s="61" t="s">
        <v>738</v>
      </c>
      <c r="BO5842" s="61" t="s">
        <v>2706</v>
      </c>
      <c r="BU5842" s="61" t="s">
        <v>10950</v>
      </c>
      <c r="BV5842" s="61" t="s">
        <v>738</v>
      </c>
      <c r="BW5842" s="61" t="s">
        <v>2706</v>
      </c>
    </row>
    <row r="5843" spans="51:75">
      <c r="AY5843" s="89" t="e">
        <f>VLOOKUP(C5843,#REF!, 2,FALSE)</f>
        <v>#REF!</v>
      </c>
      <c r="BM5843" s="61" t="s">
        <v>1946</v>
      </c>
      <c r="BN5843" s="61" t="s">
        <v>623</v>
      </c>
      <c r="BO5843" s="61" t="s">
        <v>10951</v>
      </c>
      <c r="BU5843" s="61" t="s">
        <v>1946</v>
      </c>
      <c r="BV5843" s="61" t="s">
        <v>623</v>
      </c>
      <c r="BW5843" s="61" t="s">
        <v>10951</v>
      </c>
    </row>
    <row r="5844" spans="51:75">
      <c r="AY5844" s="89" t="e">
        <f>VLOOKUP(C5844,#REF!, 2,FALSE)</f>
        <v>#REF!</v>
      </c>
      <c r="BM5844" s="61" t="s">
        <v>10952</v>
      </c>
      <c r="BN5844" s="61" t="s">
        <v>3085</v>
      </c>
      <c r="BO5844" s="61" t="s">
        <v>10953</v>
      </c>
      <c r="BU5844" s="61" t="s">
        <v>10952</v>
      </c>
      <c r="BV5844" s="61" t="s">
        <v>3085</v>
      </c>
      <c r="BW5844" s="61" t="s">
        <v>10953</v>
      </c>
    </row>
    <row r="5845" spans="51:75">
      <c r="AY5845" s="89" t="e">
        <f>VLOOKUP(C5845,#REF!, 2,FALSE)</f>
        <v>#REF!</v>
      </c>
      <c r="BM5845" s="61" t="s">
        <v>10954</v>
      </c>
      <c r="BN5845" s="61" t="s">
        <v>1015</v>
      </c>
      <c r="BO5845" s="61" t="s">
        <v>6180</v>
      </c>
      <c r="BU5845" s="61" t="s">
        <v>10954</v>
      </c>
      <c r="BV5845" s="61" t="s">
        <v>1015</v>
      </c>
      <c r="BW5845" s="61" t="s">
        <v>6180</v>
      </c>
    </row>
    <row r="5846" spans="51:75">
      <c r="AY5846" s="89" t="e">
        <f>VLOOKUP(C5846,#REF!, 2,FALSE)</f>
        <v>#REF!</v>
      </c>
      <c r="BM5846" s="61" t="s">
        <v>10955</v>
      </c>
      <c r="BN5846" s="61" t="s">
        <v>801</v>
      </c>
      <c r="BO5846" s="61" t="s">
        <v>7826</v>
      </c>
      <c r="BU5846" s="61" t="s">
        <v>10955</v>
      </c>
      <c r="BV5846" s="61" t="s">
        <v>801</v>
      </c>
      <c r="BW5846" s="61" t="s">
        <v>7826</v>
      </c>
    </row>
    <row r="5847" spans="51:75">
      <c r="AY5847" s="89" t="e">
        <f>VLOOKUP(C5847,#REF!, 2,FALSE)</f>
        <v>#REF!</v>
      </c>
      <c r="BM5847" s="61" t="s">
        <v>10956</v>
      </c>
      <c r="BN5847" s="61" t="s">
        <v>801</v>
      </c>
      <c r="BO5847" s="61" t="s">
        <v>10957</v>
      </c>
      <c r="BU5847" s="61" t="s">
        <v>10956</v>
      </c>
      <c r="BV5847" s="61" t="s">
        <v>801</v>
      </c>
      <c r="BW5847" s="61" t="s">
        <v>10957</v>
      </c>
    </row>
    <row r="5848" spans="51:75">
      <c r="AY5848" s="89" t="e">
        <f>VLOOKUP(C5848,#REF!, 2,FALSE)</f>
        <v>#REF!</v>
      </c>
      <c r="BM5848" s="61" t="s">
        <v>10958</v>
      </c>
      <c r="BN5848" s="61" t="s">
        <v>930</v>
      </c>
      <c r="BO5848" s="61" t="s">
        <v>10959</v>
      </c>
      <c r="BU5848" s="61" t="s">
        <v>10958</v>
      </c>
      <c r="BV5848" s="61" t="s">
        <v>930</v>
      </c>
      <c r="BW5848" s="61" t="s">
        <v>10959</v>
      </c>
    </row>
    <row r="5849" spans="51:75">
      <c r="AY5849" s="89" t="e">
        <f>VLOOKUP(C5849,#REF!, 2,FALSE)</f>
        <v>#REF!</v>
      </c>
      <c r="BM5849" s="61" t="s">
        <v>10960</v>
      </c>
      <c r="BN5849" s="61" t="s">
        <v>671</v>
      </c>
      <c r="BO5849" s="61" t="s">
        <v>2138</v>
      </c>
      <c r="BU5849" s="61" t="s">
        <v>10960</v>
      </c>
      <c r="BV5849" s="61" t="s">
        <v>671</v>
      </c>
      <c r="BW5849" s="61" t="s">
        <v>2138</v>
      </c>
    </row>
    <row r="5850" spans="51:75">
      <c r="AY5850" s="89" t="e">
        <f>VLOOKUP(C5850,#REF!, 2,FALSE)</f>
        <v>#REF!</v>
      </c>
      <c r="BM5850" s="61" t="s">
        <v>10961</v>
      </c>
      <c r="BN5850" s="61" t="s">
        <v>668</v>
      </c>
      <c r="BO5850" s="61" t="s">
        <v>3375</v>
      </c>
      <c r="BU5850" s="61" t="s">
        <v>10961</v>
      </c>
      <c r="BV5850" s="61" t="s">
        <v>668</v>
      </c>
      <c r="BW5850" s="61" t="s">
        <v>3375</v>
      </c>
    </row>
    <row r="5851" spans="51:75">
      <c r="AY5851" s="89" t="e">
        <f>VLOOKUP(C5851,#REF!, 2,FALSE)</f>
        <v>#REF!</v>
      </c>
      <c r="BM5851" s="61" t="s">
        <v>10962</v>
      </c>
      <c r="BN5851" s="61" t="s">
        <v>619</v>
      </c>
      <c r="BO5851" s="61" t="s">
        <v>8487</v>
      </c>
      <c r="BU5851" s="61" t="s">
        <v>10962</v>
      </c>
      <c r="BV5851" s="61" t="s">
        <v>619</v>
      </c>
      <c r="BW5851" s="61" t="s">
        <v>8487</v>
      </c>
    </row>
    <row r="5852" spans="51:75">
      <c r="AY5852" s="89" t="e">
        <f>VLOOKUP(C5852,#REF!, 2,FALSE)</f>
        <v>#REF!</v>
      </c>
      <c r="BM5852" s="61" t="s">
        <v>10963</v>
      </c>
      <c r="BN5852" s="61" t="s">
        <v>799</v>
      </c>
      <c r="BO5852" s="61" t="s">
        <v>2985</v>
      </c>
      <c r="BU5852" s="61" t="s">
        <v>10963</v>
      </c>
      <c r="BV5852" s="61" t="s">
        <v>799</v>
      </c>
      <c r="BW5852" s="61" t="s">
        <v>2985</v>
      </c>
    </row>
    <row r="5853" spans="51:75">
      <c r="AY5853" s="89" t="e">
        <f>VLOOKUP(C5853,#REF!, 2,FALSE)</f>
        <v>#REF!</v>
      </c>
      <c r="BM5853" s="61" t="s">
        <v>1947</v>
      </c>
      <c r="BN5853" s="61" t="s">
        <v>671</v>
      </c>
      <c r="BO5853" s="61" t="s">
        <v>10964</v>
      </c>
      <c r="BU5853" s="61" t="s">
        <v>1947</v>
      </c>
      <c r="BV5853" s="61" t="s">
        <v>671</v>
      </c>
      <c r="BW5853" s="61" t="s">
        <v>10964</v>
      </c>
    </row>
    <row r="5854" spans="51:75">
      <c r="AY5854" s="89" t="e">
        <f>VLOOKUP(C5854,#REF!, 2,FALSE)</f>
        <v>#REF!</v>
      </c>
      <c r="BM5854" s="61" t="s">
        <v>10965</v>
      </c>
      <c r="BN5854" s="61" t="s">
        <v>665</v>
      </c>
      <c r="BO5854" s="61" t="s">
        <v>3375</v>
      </c>
      <c r="BU5854" s="61" t="s">
        <v>10965</v>
      </c>
      <c r="BV5854" s="61" t="s">
        <v>665</v>
      </c>
      <c r="BW5854" s="61" t="s">
        <v>3375</v>
      </c>
    </row>
    <row r="5855" spans="51:75">
      <c r="AY5855" s="89" t="e">
        <f>VLOOKUP(C5855,#REF!, 2,FALSE)</f>
        <v>#REF!</v>
      </c>
      <c r="BM5855" s="61" t="s">
        <v>10966</v>
      </c>
      <c r="BN5855" s="61" t="s">
        <v>780</v>
      </c>
      <c r="BO5855" s="61" t="s">
        <v>10967</v>
      </c>
      <c r="BU5855" s="61" t="s">
        <v>10966</v>
      </c>
      <c r="BV5855" s="61" t="s">
        <v>780</v>
      </c>
      <c r="BW5855" s="61" t="s">
        <v>10967</v>
      </c>
    </row>
    <row r="5856" spans="51:75">
      <c r="AY5856" s="89" t="e">
        <f>VLOOKUP(C5856,#REF!, 2,FALSE)</f>
        <v>#REF!</v>
      </c>
      <c r="BM5856" s="61" t="s">
        <v>10968</v>
      </c>
      <c r="BN5856" s="61" t="s">
        <v>705</v>
      </c>
      <c r="BO5856" s="61" t="s">
        <v>2357</v>
      </c>
      <c r="BU5856" s="61" t="s">
        <v>10968</v>
      </c>
      <c r="BV5856" s="61" t="s">
        <v>705</v>
      </c>
      <c r="BW5856" s="61" t="s">
        <v>2357</v>
      </c>
    </row>
    <row r="5857" spans="51:75">
      <c r="AY5857" s="89" t="e">
        <f>VLOOKUP(C5857,#REF!, 2,FALSE)</f>
        <v>#REF!</v>
      </c>
      <c r="BM5857" s="61" t="s">
        <v>1948</v>
      </c>
      <c r="BN5857" s="61" t="s">
        <v>623</v>
      </c>
      <c r="BO5857" s="61" t="s">
        <v>3987</v>
      </c>
      <c r="BU5857" s="61" t="s">
        <v>1948</v>
      </c>
      <c r="BV5857" s="61" t="s">
        <v>623</v>
      </c>
      <c r="BW5857" s="61" t="s">
        <v>3987</v>
      </c>
    </row>
    <row r="5858" spans="51:75">
      <c r="AY5858" s="89" t="e">
        <f>VLOOKUP(C5858,#REF!, 2,FALSE)</f>
        <v>#REF!</v>
      </c>
      <c r="BM5858" s="61" t="s">
        <v>1949</v>
      </c>
      <c r="BN5858" s="61" t="s">
        <v>785</v>
      </c>
      <c r="BO5858" s="61" t="s">
        <v>10970</v>
      </c>
      <c r="BU5858" s="61" t="s">
        <v>1949</v>
      </c>
      <c r="BV5858" s="61" t="s">
        <v>785</v>
      </c>
      <c r="BW5858" s="61" t="s">
        <v>10970</v>
      </c>
    </row>
    <row r="5859" spans="51:75">
      <c r="AY5859" s="89" t="e">
        <f>VLOOKUP(C5859,#REF!, 2,FALSE)</f>
        <v>#REF!</v>
      </c>
      <c r="BM5859" s="61" t="s">
        <v>10971</v>
      </c>
      <c r="BN5859" s="61" t="s">
        <v>664</v>
      </c>
      <c r="BO5859" s="61" t="s">
        <v>6540</v>
      </c>
      <c r="BU5859" s="61" t="s">
        <v>10971</v>
      </c>
      <c r="BV5859" s="61" t="s">
        <v>664</v>
      </c>
      <c r="BW5859" s="61" t="s">
        <v>6540</v>
      </c>
    </row>
    <row r="5860" spans="51:75">
      <c r="AY5860" s="89" t="e">
        <f>VLOOKUP(C5860,#REF!, 2,FALSE)</f>
        <v>#REF!</v>
      </c>
      <c r="BM5860" s="61" t="s">
        <v>10973</v>
      </c>
      <c r="BN5860" s="61" t="s">
        <v>671</v>
      </c>
      <c r="BO5860" s="61" t="s">
        <v>9735</v>
      </c>
      <c r="BU5860" s="61" t="s">
        <v>10973</v>
      </c>
      <c r="BV5860" s="61" t="s">
        <v>671</v>
      </c>
      <c r="BW5860" s="61" t="s">
        <v>9735</v>
      </c>
    </row>
    <row r="5861" spans="51:75">
      <c r="AY5861" s="89" t="e">
        <f>VLOOKUP(C5861,#REF!, 2,FALSE)</f>
        <v>#REF!</v>
      </c>
      <c r="BM5861" s="61" t="s">
        <v>10974</v>
      </c>
      <c r="BN5861" s="61" t="s">
        <v>702</v>
      </c>
      <c r="BO5861" s="61" t="s">
        <v>3939</v>
      </c>
      <c r="BU5861" s="61" t="s">
        <v>10974</v>
      </c>
      <c r="BV5861" s="61" t="s">
        <v>702</v>
      </c>
      <c r="BW5861" s="61" t="s">
        <v>3939</v>
      </c>
    </row>
    <row r="5862" spans="51:75">
      <c r="AY5862" s="89" t="e">
        <f>VLOOKUP(C5862,#REF!, 2,FALSE)</f>
        <v>#REF!</v>
      </c>
      <c r="BM5862" s="61" t="s">
        <v>10975</v>
      </c>
      <c r="BN5862" s="61" t="s">
        <v>616</v>
      </c>
      <c r="BO5862" s="61" t="s">
        <v>2985</v>
      </c>
      <c r="BU5862" s="61" t="s">
        <v>10975</v>
      </c>
      <c r="BV5862" s="61" t="s">
        <v>616</v>
      </c>
      <c r="BW5862" s="61" t="s">
        <v>2985</v>
      </c>
    </row>
    <row r="5863" spans="51:75">
      <c r="AY5863" s="89" t="e">
        <f>VLOOKUP(C5863,#REF!, 2,FALSE)</f>
        <v>#REF!</v>
      </c>
      <c r="BM5863" s="61" t="s">
        <v>10976</v>
      </c>
      <c r="BN5863" s="61" t="s">
        <v>3085</v>
      </c>
      <c r="BO5863" s="61" t="s">
        <v>5514</v>
      </c>
      <c r="BU5863" s="61" t="s">
        <v>10976</v>
      </c>
      <c r="BV5863" s="61" t="s">
        <v>3085</v>
      </c>
      <c r="BW5863" s="61" t="s">
        <v>5514</v>
      </c>
    </row>
    <row r="5864" spans="51:75">
      <c r="AY5864" s="89" t="e">
        <f>VLOOKUP(C5864,#REF!, 2,FALSE)</f>
        <v>#REF!</v>
      </c>
      <c r="BM5864" s="61" t="s">
        <v>10977</v>
      </c>
      <c r="BN5864" s="61" t="s">
        <v>777</v>
      </c>
      <c r="BO5864" s="61" t="s">
        <v>2461</v>
      </c>
      <c r="BU5864" s="61" t="s">
        <v>10977</v>
      </c>
      <c r="BV5864" s="61" t="s">
        <v>777</v>
      </c>
      <c r="BW5864" s="61" t="s">
        <v>2461</v>
      </c>
    </row>
    <row r="5865" spans="51:75">
      <c r="AY5865" s="89" t="e">
        <f>VLOOKUP(C5865,#REF!, 2,FALSE)</f>
        <v>#REF!</v>
      </c>
      <c r="BM5865" s="61" t="s">
        <v>10978</v>
      </c>
      <c r="BN5865" s="61" t="s">
        <v>854</v>
      </c>
      <c r="BO5865" s="61" t="s">
        <v>2790</v>
      </c>
      <c r="BU5865" s="61" t="s">
        <v>10978</v>
      </c>
      <c r="BV5865" s="61" t="s">
        <v>854</v>
      </c>
      <c r="BW5865" s="61" t="s">
        <v>2790</v>
      </c>
    </row>
    <row r="5866" spans="51:75">
      <c r="AY5866" s="89" t="e">
        <f>VLOOKUP(C5866,#REF!, 2,FALSE)</f>
        <v>#REF!</v>
      </c>
      <c r="BM5866" s="61" t="s">
        <v>2951</v>
      </c>
      <c r="BN5866" s="61" t="s">
        <v>928</v>
      </c>
      <c r="BO5866" s="61" t="s">
        <v>9579</v>
      </c>
      <c r="BU5866" s="61" t="s">
        <v>2951</v>
      </c>
      <c r="BV5866" s="61" t="s">
        <v>928</v>
      </c>
      <c r="BW5866" s="61" t="s">
        <v>9579</v>
      </c>
    </row>
    <row r="5867" spans="51:75">
      <c r="AY5867" s="89" t="e">
        <f>VLOOKUP(C5867,#REF!, 2,FALSE)</f>
        <v>#REF!</v>
      </c>
      <c r="BM5867" s="61" t="s">
        <v>10979</v>
      </c>
      <c r="BN5867" s="61" t="s">
        <v>1015</v>
      </c>
      <c r="BO5867" s="61" t="s">
        <v>10980</v>
      </c>
      <c r="BU5867" s="61" t="s">
        <v>10979</v>
      </c>
      <c r="BV5867" s="61" t="s">
        <v>1015</v>
      </c>
      <c r="BW5867" s="61" t="s">
        <v>10980</v>
      </c>
    </row>
    <row r="5868" spans="51:75">
      <c r="AY5868" s="89" t="e">
        <f>VLOOKUP(C5868,#REF!, 2,FALSE)</f>
        <v>#REF!</v>
      </c>
      <c r="BM5868" s="61" t="s">
        <v>1950</v>
      </c>
      <c r="BN5868" s="61" t="s">
        <v>3007</v>
      </c>
      <c r="BO5868" s="61" t="s">
        <v>10981</v>
      </c>
      <c r="BU5868" s="61" t="s">
        <v>1950</v>
      </c>
      <c r="BV5868" s="61" t="s">
        <v>3007</v>
      </c>
      <c r="BW5868" s="61" t="s">
        <v>10981</v>
      </c>
    </row>
    <row r="5869" spans="51:75">
      <c r="AY5869" s="89" t="e">
        <f>VLOOKUP(C5869,#REF!, 2,FALSE)</f>
        <v>#REF!</v>
      </c>
      <c r="BM5869" s="61" t="s">
        <v>10982</v>
      </c>
      <c r="BN5869" s="61" t="s">
        <v>671</v>
      </c>
      <c r="BO5869" s="61" t="s">
        <v>10981</v>
      </c>
      <c r="BU5869" s="61" t="s">
        <v>10982</v>
      </c>
      <c r="BV5869" s="61" t="s">
        <v>671</v>
      </c>
      <c r="BW5869" s="61" t="s">
        <v>10981</v>
      </c>
    </row>
    <row r="5870" spans="51:75">
      <c r="AY5870" s="89" t="e">
        <f>VLOOKUP(C5870,#REF!, 2,FALSE)</f>
        <v>#REF!</v>
      </c>
      <c r="BM5870" s="61" t="s">
        <v>10983</v>
      </c>
      <c r="BN5870" s="61" t="s">
        <v>2985</v>
      </c>
      <c r="BO5870" s="61" t="s">
        <v>2828</v>
      </c>
      <c r="BU5870" s="61" t="s">
        <v>10983</v>
      </c>
      <c r="BV5870" s="61" t="s">
        <v>2985</v>
      </c>
      <c r="BW5870" s="61" t="s">
        <v>2828</v>
      </c>
    </row>
    <row r="5871" spans="51:75">
      <c r="AY5871" s="89" t="e">
        <f>VLOOKUP(C5871,#REF!, 2,FALSE)</f>
        <v>#REF!</v>
      </c>
      <c r="BM5871" s="61" t="s">
        <v>10984</v>
      </c>
      <c r="BN5871" s="61" t="s">
        <v>619</v>
      </c>
      <c r="BO5871" s="61" t="s">
        <v>10985</v>
      </c>
      <c r="BU5871" s="61" t="s">
        <v>10984</v>
      </c>
      <c r="BV5871" s="61" t="s">
        <v>619</v>
      </c>
      <c r="BW5871" s="61" t="s">
        <v>10985</v>
      </c>
    </row>
    <row r="5872" spans="51:75">
      <c r="AY5872" s="89" t="e">
        <f>VLOOKUP(C5872,#REF!, 2,FALSE)</f>
        <v>#REF!</v>
      </c>
      <c r="BM5872" s="61" t="s">
        <v>10986</v>
      </c>
      <c r="BN5872" s="61" t="s">
        <v>1072</v>
      </c>
      <c r="BO5872" s="61" t="s">
        <v>10987</v>
      </c>
      <c r="BU5872" s="61" t="s">
        <v>10986</v>
      </c>
      <c r="BV5872" s="61" t="s">
        <v>1072</v>
      </c>
      <c r="BW5872" s="61" t="s">
        <v>10987</v>
      </c>
    </row>
    <row r="5873" spans="51:75">
      <c r="AY5873" s="89" t="e">
        <f>VLOOKUP(C5873,#REF!, 2,FALSE)</f>
        <v>#REF!</v>
      </c>
      <c r="BM5873" s="61" t="s">
        <v>10988</v>
      </c>
      <c r="BN5873" s="61" t="s">
        <v>3004</v>
      </c>
      <c r="BO5873" s="61" t="s">
        <v>1054</v>
      </c>
      <c r="BU5873" s="61" t="s">
        <v>10988</v>
      </c>
      <c r="BV5873" s="61" t="s">
        <v>3004</v>
      </c>
      <c r="BW5873" s="61" t="s">
        <v>1054</v>
      </c>
    </row>
    <row r="5874" spans="51:75">
      <c r="AY5874" s="89" t="e">
        <f>VLOOKUP(C5874,#REF!, 2,FALSE)</f>
        <v>#REF!</v>
      </c>
      <c r="BM5874" s="61" t="s">
        <v>10989</v>
      </c>
      <c r="BN5874" s="61" t="s">
        <v>3007</v>
      </c>
      <c r="BO5874" s="61" t="s">
        <v>5870</v>
      </c>
      <c r="BU5874" s="61" t="s">
        <v>10989</v>
      </c>
      <c r="BV5874" s="61" t="s">
        <v>3007</v>
      </c>
      <c r="BW5874" s="61" t="s">
        <v>5870</v>
      </c>
    </row>
    <row r="5875" spans="51:75">
      <c r="AY5875" s="89" t="e">
        <f>VLOOKUP(C5875,#REF!, 2,FALSE)</f>
        <v>#REF!</v>
      </c>
      <c r="BM5875" s="61" t="s">
        <v>10990</v>
      </c>
      <c r="BN5875" s="61" t="s">
        <v>785</v>
      </c>
      <c r="BO5875" s="61" t="s">
        <v>5409</v>
      </c>
      <c r="BU5875" s="61" t="s">
        <v>10990</v>
      </c>
      <c r="BV5875" s="61" t="s">
        <v>785</v>
      </c>
      <c r="BW5875" s="61" t="s">
        <v>5409</v>
      </c>
    </row>
    <row r="5876" spans="51:75">
      <c r="AY5876" s="89" t="e">
        <f>VLOOKUP(C5876,#REF!, 2,FALSE)</f>
        <v>#REF!</v>
      </c>
      <c r="BM5876" s="61" t="s">
        <v>10991</v>
      </c>
      <c r="BN5876" s="61" t="s">
        <v>3007</v>
      </c>
      <c r="BO5876" s="61" t="s">
        <v>10992</v>
      </c>
      <c r="BU5876" s="61" t="s">
        <v>10991</v>
      </c>
      <c r="BV5876" s="61" t="s">
        <v>3007</v>
      </c>
      <c r="BW5876" s="61" t="s">
        <v>10992</v>
      </c>
    </row>
    <row r="5877" spans="51:75">
      <c r="AY5877" s="89" t="e">
        <f>VLOOKUP(C5877,#REF!, 2,FALSE)</f>
        <v>#REF!</v>
      </c>
      <c r="BM5877" s="61" t="s">
        <v>1951</v>
      </c>
      <c r="BN5877" s="61" t="s">
        <v>782</v>
      </c>
      <c r="BO5877" s="61" t="s">
        <v>5870</v>
      </c>
      <c r="BU5877" s="61" t="s">
        <v>1951</v>
      </c>
      <c r="BV5877" s="61" t="s">
        <v>782</v>
      </c>
      <c r="BW5877" s="61" t="s">
        <v>5870</v>
      </c>
    </row>
    <row r="5878" spans="51:75">
      <c r="AY5878" s="89" t="e">
        <f>VLOOKUP(C5878,#REF!, 2,FALSE)</f>
        <v>#REF!</v>
      </c>
      <c r="BM5878" s="61" t="s">
        <v>10993</v>
      </c>
      <c r="BN5878" s="61" t="s">
        <v>3004</v>
      </c>
      <c r="BO5878" s="61" t="s">
        <v>10994</v>
      </c>
      <c r="BU5878" s="61" t="s">
        <v>10993</v>
      </c>
      <c r="BV5878" s="61" t="s">
        <v>3004</v>
      </c>
      <c r="BW5878" s="61" t="s">
        <v>10994</v>
      </c>
    </row>
    <row r="5879" spans="51:75">
      <c r="AY5879" s="89" t="e">
        <f>VLOOKUP(C5879,#REF!, 2,FALSE)</f>
        <v>#REF!</v>
      </c>
      <c r="BM5879" s="61" t="s">
        <v>10995</v>
      </c>
      <c r="BN5879" s="61" t="s">
        <v>3007</v>
      </c>
      <c r="BO5879" s="61" t="s">
        <v>5037</v>
      </c>
      <c r="BU5879" s="61" t="s">
        <v>10995</v>
      </c>
      <c r="BV5879" s="61" t="s">
        <v>3007</v>
      </c>
      <c r="BW5879" s="61" t="s">
        <v>5037</v>
      </c>
    </row>
    <row r="5880" spans="51:75">
      <c r="AY5880" s="89" t="e">
        <f>VLOOKUP(C5880,#REF!, 2,FALSE)</f>
        <v>#REF!</v>
      </c>
      <c r="BM5880" s="61" t="s">
        <v>10996</v>
      </c>
      <c r="BN5880" s="61" t="s">
        <v>777</v>
      </c>
      <c r="BO5880" s="61" t="s">
        <v>1436</v>
      </c>
      <c r="BU5880" s="61" t="s">
        <v>10996</v>
      </c>
      <c r="BV5880" s="61" t="s">
        <v>777</v>
      </c>
      <c r="BW5880" s="61" t="s">
        <v>1436</v>
      </c>
    </row>
    <row r="5881" spans="51:75">
      <c r="AY5881" s="89" t="e">
        <f>VLOOKUP(C5881,#REF!, 2,FALSE)</f>
        <v>#REF!</v>
      </c>
      <c r="BM5881" s="61" t="s">
        <v>10997</v>
      </c>
      <c r="BN5881" s="61" t="s">
        <v>930</v>
      </c>
      <c r="BO5881" s="61" t="s">
        <v>10121</v>
      </c>
      <c r="BU5881" s="61" t="s">
        <v>10997</v>
      </c>
      <c r="BV5881" s="61" t="s">
        <v>930</v>
      </c>
      <c r="BW5881" s="61" t="s">
        <v>10121</v>
      </c>
    </row>
    <row r="5882" spans="51:75">
      <c r="AY5882" s="89" t="e">
        <f>VLOOKUP(C5882,#REF!, 2,FALSE)</f>
        <v>#REF!</v>
      </c>
      <c r="BM5882" s="61" t="s">
        <v>10998</v>
      </c>
      <c r="BN5882" s="61" t="s">
        <v>1269</v>
      </c>
      <c r="BO5882" s="61" t="s">
        <v>10907</v>
      </c>
      <c r="BU5882" s="61" t="s">
        <v>10998</v>
      </c>
      <c r="BV5882" s="61" t="s">
        <v>1269</v>
      </c>
      <c r="BW5882" s="61" t="s">
        <v>10907</v>
      </c>
    </row>
    <row r="5883" spans="51:75">
      <c r="AY5883" s="89" t="e">
        <f>VLOOKUP(C5883,#REF!, 2,FALSE)</f>
        <v>#REF!</v>
      </c>
      <c r="BM5883" s="61" t="s">
        <v>1952</v>
      </c>
      <c r="BN5883" s="61" t="s">
        <v>785</v>
      </c>
      <c r="BO5883" s="61" t="s">
        <v>10858</v>
      </c>
      <c r="BU5883" s="61" t="s">
        <v>1952</v>
      </c>
      <c r="BV5883" s="61" t="s">
        <v>785</v>
      </c>
      <c r="BW5883" s="61" t="s">
        <v>10858</v>
      </c>
    </row>
    <row r="5884" spans="51:75">
      <c r="AY5884" s="89" t="e">
        <f>VLOOKUP(C5884,#REF!, 2,FALSE)</f>
        <v>#REF!</v>
      </c>
      <c r="BM5884" s="61" t="s">
        <v>11000</v>
      </c>
      <c r="BN5884" s="61" t="s">
        <v>3254</v>
      </c>
      <c r="BO5884" s="61" t="s">
        <v>11001</v>
      </c>
      <c r="BU5884" s="61" t="s">
        <v>11000</v>
      </c>
      <c r="BV5884" s="61" t="s">
        <v>3254</v>
      </c>
      <c r="BW5884" s="61" t="s">
        <v>11001</v>
      </c>
    </row>
    <row r="5885" spans="51:75">
      <c r="AY5885" s="89" t="e">
        <f>VLOOKUP(C5885,#REF!, 2,FALSE)</f>
        <v>#REF!</v>
      </c>
      <c r="BM5885" s="61" t="s">
        <v>11002</v>
      </c>
      <c r="BN5885" s="61" t="s">
        <v>3004</v>
      </c>
      <c r="BO5885" s="61" t="s">
        <v>11003</v>
      </c>
      <c r="BU5885" s="61" t="s">
        <v>11002</v>
      </c>
      <c r="BV5885" s="61" t="s">
        <v>3004</v>
      </c>
      <c r="BW5885" s="61" t="s">
        <v>11003</v>
      </c>
    </row>
    <row r="5886" spans="51:75">
      <c r="AY5886" s="89" t="e">
        <f>VLOOKUP(C5886,#REF!, 2,FALSE)</f>
        <v>#REF!</v>
      </c>
      <c r="BM5886" s="61" t="s">
        <v>11004</v>
      </c>
      <c r="BN5886" s="61" t="s">
        <v>2985</v>
      </c>
      <c r="BO5886" s="61" t="s">
        <v>2985</v>
      </c>
      <c r="BU5886" s="61" t="s">
        <v>11004</v>
      </c>
      <c r="BV5886" s="61" t="s">
        <v>2985</v>
      </c>
      <c r="BW5886" s="61" t="s">
        <v>2985</v>
      </c>
    </row>
    <row r="5887" spans="51:75">
      <c r="AY5887" s="89" t="e">
        <f>VLOOKUP(C5887,#REF!, 2,FALSE)</f>
        <v>#REF!</v>
      </c>
      <c r="BM5887" s="61" t="s">
        <v>2956</v>
      </c>
      <c r="BN5887" s="61" t="s">
        <v>623</v>
      </c>
      <c r="BO5887" s="61" t="s">
        <v>5411</v>
      </c>
      <c r="BU5887" s="61" t="s">
        <v>2956</v>
      </c>
      <c r="BV5887" s="61" t="s">
        <v>623</v>
      </c>
      <c r="BW5887" s="61" t="s">
        <v>5411</v>
      </c>
    </row>
    <row r="5888" spans="51:75">
      <c r="AY5888" s="89" t="e">
        <f>VLOOKUP(C5888,#REF!, 2,FALSE)</f>
        <v>#REF!</v>
      </c>
      <c r="BM5888" s="61" t="s">
        <v>11005</v>
      </c>
      <c r="BN5888" s="61" t="s">
        <v>16990</v>
      </c>
      <c r="BO5888" s="61" t="s">
        <v>11006</v>
      </c>
      <c r="BU5888" s="61" t="s">
        <v>11005</v>
      </c>
      <c r="BV5888" s="61" t="s">
        <v>16990</v>
      </c>
      <c r="BW5888" s="61" t="s">
        <v>11006</v>
      </c>
    </row>
    <row r="5889" spans="51:75">
      <c r="AY5889" s="89" t="e">
        <f>VLOOKUP(C5889,#REF!, 2,FALSE)</f>
        <v>#REF!</v>
      </c>
      <c r="BM5889" s="61" t="s">
        <v>11007</v>
      </c>
      <c r="BN5889" s="61" t="s">
        <v>3254</v>
      </c>
      <c r="BO5889" s="61" t="s">
        <v>844</v>
      </c>
      <c r="BU5889" s="61" t="s">
        <v>11007</v>
      </c>
      <c r="BV5889" s="61" t="s">
        <v>3254</v>
      </c>
      <c r="BW5889" s="61" t="s">
        <v>844</v>
      </c>
    </row>
    <row r="5890" spans="51:75">
      <c r="AY5890" s="89" t="e">
        <f>VLOOKUP(C5890,#REF!, 2,FALSE)</f>
        <v>#REF!</v>
      </c>
      <c r="BM5890" s="61" t="s">
        <v>11008</v>
      </c>
      <c r="BN5890" s="61" t="s">
        <v>2981</v>
      </c>
      <c r="BO5890" s="61" t="s">
        <v>10409</v>
      </c>
      <c r="BU5890" s="61" t="s">
        <v>11008</v>
      </c>
      <c r="BV5890" s="61" t="s">
        <v>2981</v>
      </c>
      <c r="BW5890" s="61" t="s">
        <v>10409</v>
      </c>
    </row>
    <row r="5891" spans="51:75">
      <c r="AY5891" s="89" t="e">
        <f>VLOOKUP(C5891,#REF!, 2,FALSE)</f>
        <v>#REF!</v>
      </c>
      <c r="BM5891" s="61" t="s">
        <v>11009</v>
      </c>
      <c r="BN5891" s="61" t="s">
        <v>2981</v>
      </c>
      <c r="BO5891" s="61" t="s">
        <v>5158</v>
      </c>
      <c r="BU5891" s="61" t="s">
        <v>11009</v>
      </c>
      <c r="BV5891" s="61" t="s">
        <v>2981</v>
      </c>
      <c r="BW5891" s="61" t="s">
        <v>5158</v>
      </c>
    </row>
    <row r="5892" spans="51:75">
      <c r="AY5892" s="89" t="e">
        <f>VLOOKUP(C5892,#REF!, 2,FALSE)</f>
        <v>#REF!</v>
      </c>
      <c r="BM5892" s="61" t="s">
        <v>11010</v>
      </c>
      <c r="BN5892" s="61" t="s">
        <v>2981</v>
      </c>
      <c r="BO5892" s="61" t="s">
        <v>1289</v>
      </c>
      <c r="BU5892" s="61" t="s">
        <v>11010</v>
      </c>
      <c r="BV5892" s="61" t="s">
        <v>2981</v>
      </c>
      <c r="BW5892" s="61" t="s">
        <v>1289</v>
      </c>
    </row>
    <row r="5893" spans="51:75">
      <c r="AY5893" s="89" t="e">
        <f>VLOOKUP(C5893,#REF!, 2,FALSE)</f>
        <v>#REF!</v>
      </c>
      <c r="BM5893" s="61" t="s">
        <v>11011</v>
      </c>
      <c r="BN5893" s="61" t="s">
        <v>773</v>
      </c>
      <c r="BO5893" s="61" t="s">
        <v>2985</v>
      </c>
      <c r="BU5893" s="61" t="s">
        <v>11011</v>
      </c>
      <c r="BV5893" s="61" t="s">
        <v>773</v>
      </c>
      <c r="BW5893" s="61" t="s">
        <v>2985</v>
      </c>
    </row>
    <row r="5894" spans="51:75">
      <c r="AY5894" s="89" t="e">
        <f>VLOOKUP(C5894,#REF!, 2,FALSE)</f>
        <v>#REF!</v>
      </c>
      <c r="BM5894" s="61" t="s">
        <v>11012</v>
      </c>
      <c r="BN5894" s="61" t="s">
        <v>2985</v>
      </c>
      <c r="BO5894" s="61" t="s">
        <v>2985</v>
      </c>
      <c r="BU5894" s="61" t="s">
        <v>11012</v>
      </c>
      <c r="BV5894" s="61" t="s">
        <v>2985</v>
      </c>
      <c r="BW5894" s="61" t="s">
        <v>2985</v>
      </c>
    </row>
    <row r="5895" spans="51:75">
      <c r="AY5895" s="89" t="e">
        <f>VLOOKUP(C5895,#REF!, 2,FALSE)</f>
        <v>#REF!</v>
      </c>
      <c r="BM5895" s="61" t="s">
        <v>11013</v>
      </c>
      <c r="BN5895" s="61" t="s">
        <v>2985</v>
      </c>
      <c r="BO5895" s="61" t="s">
        <v>2985</v>
      </c>
      <c r="BU5895" s="61" t="s">
        <v>11013</v>
      </c>
      <c r="BV5895" s="61" t="s">
        <v>2985</v>
      </c>
      <c r="BW5895" s="61" t="s">
        <v>2985</v>
      </c>
    </row>
    <row r="5896" spans="51:75">
      <c r="AY5896" s="89" t="e">
        <f>VLOOKUP(C5896,#REF!, 2,FALSE)</f>
        <v>#REF!</v>
      </c>
      <c r="BM5896" s="61" t="s">
        <v>11014</v>
      </c>
      <c r="BN5896" s="61" t="s">
        <v>2985</v>
      </c>
      <c r="BO5896" s="61" t="s">
        <v>2985</v>
      </c>
      <c r="BU5896" s="61" t="s">
        <v>11014</v>
      </c>
      <c r="BV5896" s="61" t="s">
        <v>2985</v>
      </c>
      <c r="BW5896" s="61" t="s">
        <v>2985</v>
      </c>
    </row>
    <row r="5897" spans="51:75">
      <c r="AY5897" s="89" t="e">
        <f>VLOOKUP(C5897,#REF!, 2,FALSE)</f>
        <v>#REF!</v>
      </c>
      <c r="BM5897" s="61" t="s">
        <v>11015</v>
      </c>
      <c r="BN5897" s="61" t="s">
        <v>2985</v>
      </c>
      <c r="BO5897" s="61" t="s">
        <v>2985</v>
      </c>
      <c r="BU5897" s="61" t="s">
        <v>11015</v>
      </c>
      <c r="BV5897" s="61" t="s">
        <v>2985</v>
      </c>
      <c r="BW5897" s="61" t="s">
        <v>2985</v>
      </c>
    </row>
    <row r="5898" spans="51:75">
      <c r="AY5898" s="89" t="e">
        <f>VLOOKUP(C5898,#REF!, 2,FALSE)</f>
        <v>#REF!</v>
      </c>
      <c r="BM5898" s="61" t="s">
        <v>11016</v>
      </c>
      <c r="BN5898" s="61" t="s">
        <v>2985</v>
      </c>
      <c r="BO5898" s="61" t="s">
        <v>2985</v>
      </c>
      <c r="BU5898" s="61" t="s">
        <v>11016</v>
      </c>
      <c r="BV5898" s="61" t="s">
        <v>2985</v>
      </c>
      <c r="BW5898" s="61" t="s">
        <v>2985</v>
      </c>
    </row>
    <row r="5899" spans="51:75">
      <c r="AY5899" s="89" t="e">
        <f>VLOOKUP(C5899,#REF!, 2,FALSE)</f>
        <v>#REF!</v>
      </c>
      <c r="BM5899" s="61" t="s">
        <v>11017</v>
      </c>
      <c r="BN5899" s="61" t="s">
        <v>2985</v>
      </c>
      <c r="BO5899" s="61" t="s">
        <v>2985</v>
      </c>
      <c r="BU5899" s="61" t="s">
        <v>11017</v>
      </c>
      <c r="BV5899" s="61" t="s">
        <v>2985</v>
      </c>
      <c r="BW5899" s="61" t="s">
        <v>2985</v>
      </c>
    </row>
    <row r="5900" spans="51:75">
      <c r="AY5900" s="89" t="e">
        <f>VLOOKUP(C5900,#REF!, 2,FALSE)</f>
        <v>#REF!</v>
      </c>
      <c r="BM5900" s="61" t="s">
        <v>11018</v>
      </c>
      <c r="BN5900" s="61" t="s">
        <v>2985</v>
      </c>
      <c r="BO5900" s="61" t="s">
        <v>2985</v>
      </c>
      <c r="BU5900" s="61" t="s">
        <v>11018</v>
      </c>
      <c r="BV5900" s="61" t="s">
        <v>2985</v>
      </c>
      <c r="BW5900" s="61" t="s">
        <v>2985</v>
      </c>
    </row>
    <row r="5901" spans="51:75">
      <c r="AY5901" s="89" t="e">
        <f>VLOOKUP(C5901,#REF!, 2,FALSE)</f>
        <v>#REF!</v>
      </c>
      <c r="BM5901" s="61" t="s">
        <v>11019</v>
      </c>
      <c r="BN5901" s="61" t="s">
        <v>2985</v>
      </c>
      <c r="BO5901" s="61" t="s">
        <v>2985</v>
      </c>
      <c r="BU5901" s="61" t="s">
        <v>11019</v>
      </c>
      <c r="BV5901" s="61" t="s">
        <v>2985</v>
      </c>
      <c r="BW5901" s="61" t="s">
        <v>2985</v>
      </c>
    </row>
    <row r="5902" spans="51:75">
      <c r="AY5902" s="89" t="e">
        <f>VLOOKUP(C5902,#REF!, 2,FALSE)</f>
        <v>#REF!</v>
      </c>
      <c r="BM5902" s="61" t="s">
        <v>11020</v>
      </c>
      <c r="BN5902" s="61" t="s">
        <v>2985</v>
      </c>
      <c r="BO5902" s="61" t="s">
        <v>2985</v>
      </c>
      <c r="BU5902" s="61" t="s">
        <v>11020</v>
      </c>
      <c r="BV5902" s="61" t="s">
        <v>2985</v>
      </c>
      <c r="BW5902" s="61" t="s">
        <v>2985</v>
      </c>
    </row>
    <row r="5903" spans="51:75">
      <c r="AY5903" s="89" t="e">
        <f>VLOOKUP(C5903,#REF!, 2,FALSE)</f>
        <v>#REF!</v>
      </c>
      <c r="BM5903" s="61" t="s">
        <v>11021</v>
      </c>
      <c r="BN5903" s="61" t="s">
        <v>2985</v>
      </c>
      <c r="BO5903" s="61" t="s">
        <v>2985</v>
      </c>
      <c r="BU5903" s="61" t="s">
        <v>11021</v>
      </c>
      <c r="BV5903" s="61" t="s">
        <v>2985</v>
      </c>
      <c r="BW5903" s="61" t="s">
        <v>2985</v>
      </c>
    </row>
    <row r="5904" spans="51:75">
      <c r="AY5904" s="89" t="e">
        <f>VLOOKUP(C5904,#REF!, 2,FALSE)</f>
        <v>#REF!</v>
      </c>
      <c r="BM5904" s="61" t="s">
        <v>11022</v>
      </c>
      <c r="BN5904" s="61" t="s">
        <v>2985</v>
      </c>
      <c r="BO5904" s="61" t="s">
        <v>2985</v>
      </c>
      <c r="BU5904" s="61" t="s">
        <v>11022</v>
      </c>
      <c r="BV5904" s="61" t="s">
        <v>2985</v>
      </c>
      <c r="BW5904" s="61" t="s">
        <v>2985</v>
      </c>
    </row>
    <row r="5905" spans="51:75">
      <c r="AY5905" s="89" t="e">
        <f>VLOOKUP(C5905,#REF!, 2,FALSE)</f>
        <v>#REF!</v>
      </c>
      <c r="BM5905" s="61" t="s">
        <v>11023</v>
      </c>
      <c r="BN5905" s="61" t="s">
        <v>2985</v>
      </c>
      <c r="BO5905" s="61" t="s">
        <v>2985</v>
      </c>
      <c r="BU5905" s="61" t="s">
        <v>11023</v>
      </c>
      <c r="BV5905" s="61" t="s">
        <v>2985</v>
      </c>
      <c r="BW5905" s="61" t="s">
        <v>2985</v>
      </c>
    </row>
    <row r="5906" spans="51:75">
      <c r="AY5906" s="89" t="e">
        <f>VLOOKUP(C5906,#REF!, 2,FALSE)</f>
        <v>#REF!</v>
      </c>
      <c r="BM5906" s="61" t="s">
        <v>11024</v>
      </c>
      <c r="BN5906" s="61" t="s">
        <v>2985</v>
      </c>
      <c r="BO5906" s="61" t="s">
        <v>2985</v>
      </c>
      <c r="BU5906" s="61" t="s">
        <v>11024</v>
      </c>
      <c r="BV5906" s="61" t="s">
        <v>2985</v>
      </c>
      <c r="BW5906" s="61" t="s">
        <v>2985</v>
      </c>
    </row>
    <row r="5907" spans="51:75">
      <c r="AY5907" s="89" t="e">
        <f>VLOOKUP(C5907,#REF!, 2,FALSE)</f>
        <v>#REF!</v>
      </c>
      <c r="BM5907" s="61" t="s">
        <v>11025</v>
      </c>
      <c r="BN5907" s="61" t="s">
        <v>2985</v>
      </c>
      <c r="BO5907" s="61" t="s">
        <v>2985</v>
      </c>
      <c r="BU5907" s="61" t="s">
        <v>11025</v>
      </c>
      <c r="BV5907" s="61" t="s">
        <v>2985</v>
      </c>
      <c r="BW5907" s="61" t="s">
        <v>2985</v>
      </c>
    </row>
    <row r="5908" spans="51:75">
      <c r="AY5908" s="89" t="e">
        <f>VLOOKUP(C5908,#REF!, 2,FALSE)</f>
        <v>#REF!</v>
      </c>
      <c r="BM5908" s="61" t="s">
        <v>11026</v>
      </c>
      <c r="BN5908" s="61" t="s">
        <v>2985</v>
      </c>
      <c r="BO5908" s="61" t="s">
        <v>2985</v>
      </c>
      <c r="BU5908" s="61" t="s">
        <v>11026</v>
      </c>
      <c r="BV5908" s="61" t="s">
        <v>2985</v>
      </c>
      <c r="BW5908" s="61" t="s">
        <v>2985</v>
      </c>
    </row>
    <row r="5909" spans="51:75">
      <c r="AY5909" s="89" t="e">
        <f>VLOOKUP(C5909,#REF!, 2,FALSE)</f>
        <v>#REF!</v>
      </c>
      <c r="BM5909" s="61" t="s">
        <v>11027</v>
      </c>
      <c r="BN5909" s="61" t="s">
        <v>2985</v>
      </c>
      <c r="BO5909" s="61" t="s">
        <v>2985</v>
      </c>
      <c r="BU5909" s="61" t="s">
        <v>11027</v>
      </c>
      <c r="BV5909" s="61" t="s">
        <v>2985</v>
      </c>
      <c r="BW5909" s="61" t="s">
        <v>2985</v>
      </c>
    </row>
    <row r="5910" spans="51:75">
      <c r="AY5910" s="89" t="e">
        <f>VLOOKUP(C5910,#REF!, 2,FALSE)</f>
        <v>#REF!</v>
      </c>
      <c r="BM5910" s="61" t="s">
        <v>11028</v>
      </c>
      <c r="BN5910" s="61" t="s">
        <v>2985</v>
      </c>
      <c r="BO5910" s="61" t="s">
        <v>2985</v>
      </c>
      <c r="BU5910" s="61" t="s">
        <v>11028</v>
      </c>
      <c r="BV5910" s="61" t="s">
        <v>2985</v>
      </c>
      <c r="BW5910" s="61" t="s">
        <v>2985</v>
      </c>
    </row>
    <row r="5911" spans="51:75">
      <c r="AY5911" s="89" t="e">
        <f>VLOOKUP(C5911,#REF!, 2,FALSE)</f>
        <v>#REF!</v>
      </c>
      <c r="BM5911" s="61" t="s">
        <v>11029</v>
      </c>
      <c r="BN5911" s="61" t="s">
        <v>2985</v>
      </c>
      <c r="BO5911" s="61" t="s">
        <v>2985</v>
      </c>
      <c r="BU5911" s="61" t="s">
        <v>11029</v>
      </c>
      <c r="BV5911" s="61" t="s">
        <v>2985</v>
      </c>
      <c r="BW5911" s="61" t="s">
        <v>2985</v>
      </c>
    </row>
    <row r="5912" spans="51:75">
      <c r="AY5912" s="89" t="e">
        <f>VLOOKUP(C5912,#REF!, 2,FALSE)</f>
        <v>#REF!</v>
      </c>
      <c r="BM5912" s="61" t="s">
        <v>11030</v>
      </c>
      <c r="BN5912" s="61" t="s">
        <v>16990</v>
      </c>
      <c r="BO5912" s="61" t="s">
        <v>1073</v>
      </c>
      <c r="BU5912" s="61" t="s">
        <v>11030</v>
      </c>
      <c r="BV5912" s="61" t="s">
        <v>16990</v>
      </c>
      <c r="BW5912" s="61" t="s">
        <v>1073</v>
      </c>
    </row>
    <row r="5913" spans="51:75">
      <c r="AY5913" s="89" t="e">
        <f>VLOOKUP(C5913,#REF!, 2,FALSE)</f>
        <v>#REF!</v>
      </c>
      <c r="BM5913" s="61" t="s">
        <v>11031</v>
      </c>
      <c r="BN5913" s="61" t="s">
        <v>16990</v>
      </c>
      <c r="BO5913" s="61" t="s">
        <v>2360</v>
      </c>
      <c r="BU5913" s="61" t="s">
        <v>11031</v>
      </c>
      <c r="BV5913" s="61" t="s">
        <v>16990</v>
      </c>
      <c r="BW5913" s="61" t="s">
        <v>2360</v>
      </c>
    </row>
    <row r="5914" spans="51:75">
      <c r="AY5914" s="89" t="e">
        <f>VLOOKUP(C5914,#REF!, 2,FALSE)</f>
        <v>#REF!</v>
      </c>
      <c r="BM5914" s="61" t="s">
        <v>11032</v>
      </c>
      <c r="BN5914" s="61" t="s">
        <v>16990</v>
      </c>
      <c r="BO5914" s="61" t="s">
        <v>994</v>
      </c>
      <c r="BU5914" s="61" t="s">
        <v>11032</v>
      </c>
      <c r="BV5914" s="61" t="s">
        <v>16990</v>
      </c>
      <c r="BW5914" s="61" t="s">
        <v>994</v>
      </c>
    </row>
    <row r="5915" spans="51:75">
      <c r="AY5915" s="89" t="e">
        <f>VLOOKUP(C5915,#REF!, 2,FALSE)</f>
        <v>#REF!</v>
      </c>
      <c r="BM5915" s="61" t="s">
        <v>11033</v>
      </c>
      <c r="BN5915" s="61" t="s">
        <v>16990</v>
      </c>
      <c r="BO5915" s="61" t="s">
        <v>1264</v>
      </c>
      <c r="BU5915" s="61" t="s">
        <v>11033</v>
      </c>
      <c r="BV5915" s="61" t="s">
        <v>16990</v>
      </c>
      <c r="BW5915" s="61" t="s">
        <v>1264</v>
      </c>
    </row>
    <row r="5916" spans="51:75">
      <c r="AY5916" s="89" t="e">
        <f>VLOOKUP(C5916,#REF!, 2,FALSE)</f>
        <v>#REF!</v>
      </c>
      <c r="BM5916" s="61" t="s">
        <v>11035</v>
      </c>
      <c r="BN5916" s="61" t="s">
        <v>16990</v>
      </c>
      <c r="BO5916" s="61" t="s">
        <v>11036</v>
      </c>
      <c r="BU5916" s="61" t="s">
        <v>11035</v>
      </c>
      <c r="BV5916" s="61" t="s">
        <v>16990</v>
      </c>
      <c r="BW5916" s="61" t="s">
        <v>11036</v>
      </c>
    </row>
    <row r="5917" spans="51:75">
      <c r="AY5917" s="89" t="e">
        <f>VLOOKUP(C5917,#REF!, 2,FALSE)</f>
        <v>#REF!</v>
      </c>
      <c r="BM5917" s="61" t="s">
        <v>11037</v>
      </c>
      <c r="BN5917" s="61" t="s">
        <v>3254</v>
      </c>
      <c r="BO5917" s="61" t="s">
        <v>5354</v>
      </c>
      <c r="BU5917" s="61" t="s">
        <v>11037</v>
      </c>
      <c r="BV5917" s="61" t="s">
        <v>3254</v>
      </c>
      <c r="BW5917" s="61" t="s">
        <v>5354</v>
      </c>
    </row>
    <row r="5918" spans="51:75">
      <c r="AY5918" s="89" t="e">
        <f>VLOOKUP(C5918,#REF!, 2,FALSE)</f>
        <v>#REF!</v>
      </c>
      <c r="BM5918" s="61" t="s">
        <v>11038</v>
      </c>
      <c r="BN5918" s="61" t="s">
        <v>16990</v>
      </c>
      <c r="BO5918" s="61" t="s">
        <v>1610</v>
      </c>
      <c r="BU5918" s="61" t="s">
        <v>11038</v>
      </c>
      <c r="BV5918" s="61" t="s">
        <v>16990</v>
      </c>
      <c r="BW5918" s="61" t="s">
        <v>1610</v>
      </c>
    </row>
    <row r="5919" spans="51:75">
      <c r="AY5919" s="89" t="e">
        <f>VLOOKUP(C5919,#REF!, 2,FALSE)</f>
        <v>#REF!</v>
      </c>
      <c r="BM5919" s="61" t="s">
        <v>2946</v>
      </c>
      <c r="BN5919" s="61" t="s">
        <v>16990</v>
      </c>
      <c r="BO5919" s="61" t="s">
        <v>11039</v>
      </c>
      <c r="BU5919" s="61" t="s">
        <v>2946</v>
      </c>
      <c r="BV5919" s="61" t="s">
        <v>16990</v>
      </c>
      <c r="BW5919" s="61" t="s">
        <v>11039</v>
      </c>
    </row>
    <row r="5920" spans="51:75">
      <c r="AY5920" s="89" t="e">
        <f>VLOOKUP(C5920,#REF!, 2,FALSE)</f>
        <v>#REF!</v>
      </c>
      <c r="BM5920" s="61" t="s">
        <v>11040</v>
      </c>
      <c r="BN5920" s="61" t="s">
        <v>16990</v>
      </c>
      <c r="BO5920" s="61" t="s">
        <v>8549</v>
      </c>
      <c r="BU5920" s="61" t="s">
        <v>11040</v>
      </c>
      <c r="BV5920" s="61" t="s">
        <v>16990</v>
      </c>
      <c r="BW5920" s="61" t="s">
        <v>8549</v>
      </c>
    </row>
    <row r="5921" spans="51:75">
      <c r="AY5921" s="89" t="e">
        <f>VLOOKUP(C5921,#REF!, 2,FALSE)</f>
        <v>#REF!</v>
      </c>
      <c r="BM5921" s="61" t="s">
        <v>11041</v>
      </c>
      <c r="BN5921" s="61" t="s">
        <v>16990</v>
      </c>
      <c r="BO5921" s="61" t="s">
        <v>11042</v>
      </c>
      <c r="BU5921" s="61" t="s">
        <v>11041</v>
      </c>
      <c r="BV5921" s="61" t="s">
        <v>16990</v>
      </c>
      <c r="BW5921" s="61" t="s">
        <v>11042</v>
      </c>
    </row>
    <row r="5922" spans="51:75">
      <c r="AY5922" s="89" t="e">
        <f>VLOOKUP(C5922,#REF!, 2,FALSE)</f>
        <v>#REF!</v>
      </c>
      <c r="BM5922" s="61" t="s">
        <v>11044</v>
      </c>
      <c r="BN5922" s="61" t="s">
        <v>16990</v>
      </c>
      <c r="BO5922" s="61" t="s">
        <v>11045</v>
      </c>
      <c r="BU5922" s="61" t="s">
        <v>11044</v>
      </c>
      <c r="BV5922" s="61" t="s">
        <v>16990</v>
      </c>
      <c r="BW5922" s="61" t="s">
        <v>11045</v>
      </c>
    </row>
    <row r="5923" spans="51:75">
      <c r="AY5923" s="89" t="e">
        <f>VLOOKUP(C5923,#REF!, 2,FALSE)</f>
        <v>#REF!</v>
      </c>
      <c r="BM5923" s="61" t="s">
        <v>11046</v>
      </c>
      <c r="BN5923" s="61" t="s">
        <v>16990</v>
      </c>
      <c r="BO5923" s="61" t="s">
        <v>11047</v>
      </c>
      <c r="BU5923" s="61" t="s">
        <v>11046</v>
      </c>
      <c r="BV5923" s="61" t="s">
        <v>16990</v>
      </c>
      <c r="BW5923" s="61" t="s">
        <v>11047</v>
      </c>
    </row>
    <row r="5924" spans="51:75">
      <c r="AY5924" s="89" t="e">
        <f>VLOOKUP(C5924,#REF!, 2,FALSE)</f>
        <v>#REF!</v>
      </c>
      <c r="BM5924" s="61" t="s">
        <v>1953</v>
      </c>
      <c r="BN5924" s="61" t="s">
        <v>16990</v>
      </c>
      <c r="BO5924" s="61" t="s">
        <v>11048</v>
      </c>
      <c r="BU5924" s="61" t="s">
        <v>1953</v>
      </c>
      <c r="BV5924" s="61" t="s">
        <v>16990</v>
      </c>
      <c r="BW5924" s="61" t="s">
        <v>11048</v>
      </c>
    </row>
    <row r="5925" spans="51:75">
      <c r="AY5925" s="89" t="e">
        <f>VLOOKUP(C5925,#REF!, 2,FALSE)</f>
        <v>#REF!</v>
      </c>
      <c r="BM5925" s="61" t="s">
        <v>11049</v>
      </c>
      <c r="BN5925" s="61" t="s">
        <v>16990</v>
      </c>
      <c r="BO5925" s="61" t="s">
        <v>3757</v>
      </c>
      <c r="BU5925" s="61" t="s">
        <v>11049</v>
      </c>
      <c r="BV5925" s="61" t="s">
        <v>16990</v>
      </c>
      <c r="BW5925" s="61" t="s">
        <v>3757</v>
      </c>
    </row>
    <row r="5926" spans="51:75">
      <c r="AY5926" s="89" t="e">
        <f>VLOOKUP(C5926,#REF!, 2,FALSE)</f>
        <v>#REF!</v>
      </c>
      <c r="BM5926" s="61" t="s">
        <v>1954</v>
      </c>
      <c r="BN5926" s="61" t="s">
        <v>16990</v>
      </c>
      <c r="BO5926" s="61" t="s">
        <v>1732</v>
      </c>
      <c r="BU5926" s="61" t="s">
        <v>1954</v>
      </c>
      <c r="BV5926" s="61" t="s">
        <v>16990</v>
      </c>
      <c r="BW5926" s="61" t="s">
        <v>1732</v>
      </c>
    </row>
    <row r="5927" spans="51:75">
      <c r="AY5927" s="89" t="e">
        <f>VLOOKUP(C5927,#REF!, 2,FALSE)</f>
        <v>#REF!</v>
      </c>
      <c r="BM5927" s="61" t="s">
        <v>1955</v>
      </c>
      <c r="BN5927" s="61" t="s">
        <v>16990</v>
      </c>
      <c r="BO5927" s="61" t="s">
        <v>1445</v>
      </c>
      <c r="BU5927" s="61" t="s">
        <v>1955</v>
      </c>
      <c r="BV5927" s="61" t="s">
        <v>16990</v>
      </c>
      <c r="BW5927" s="61" t="s">
        <v>1445</v>
      </c>
    </row>
    <row r="5928" spans="51:75">
      <c r="AY5928" s="89" t="e">
        <f>VLOOKUP(C5928,#REF!, 2,FALSE)</f>
        <v>#REF!</v>
      </c>
      <c r="BM5928" s="61" t="s">
        <v>11050</v>
      </c>
      <c r="BN5928" s="61" t="s">
        <v>16990</v>
      </c>
      <c r="BO5928" s="61" t="s">
        <v>1445</v>
      </c>
      <c r="BU5928" s="61" t="s">
        <v>11050</v>
      </c>
      <c r="BV5928" s="61" t="s">
        <v>16990</v>
      </c>
      <c r="BW5928" s="61" t="s">
        <v>1445</v>
      </c>
    </row>
    <row r="5929" spans="51:75">
      <c r="AY5929" s="89" t="e">
        <f>VLOOKUP(C5929,#REF!, 2,FALSE)</f>
        <v>#REF!</v>
      </c>
      <c r="BM5929" s="61" t="s">
        <v>11052</v>
      </c>
      <c r="BN5929" s="61" t="s">
        <v>2985</v>
      </c>
      <c r="BO5929" s="61" t="s">
        <v>4441</v>
      </c>
      <c r="BU5929" s="61" t="s">
        <v>11052</v>
      </c>
      <c r="BV5929" s="61" t="s">
        <v>2985</v>
      </c>
      <c r="BW5929" s="61" t="s">
        <v>4441</v>
      </c>
    </row>
    <row r="5930" spans="51:75">
      <c r="AY5930" s="89" t="e">
        <f>VLOOKUP(C5930,#REF!, 2,FALSE)</f>
        <v>#REF!</v>
      </c>
      <c r="BM5930" s="61" t="s">
        <v>11053</v>
      </c>
      <c r="BN5930" s="61" t="s">
        <v>1271</v>
      </c>
      <c r="BO5930" s="61" t="s">
        <v>3224</v>
      </c>
      <c r="BU5930" s="61" t="s">
        <v>11053</v>
      </c>
      <c r="BV5930" s="61" t="s">
        <v>1271</v>
      </c>
      <c r="BW5930" s="61" t="s">
        <v>3224</v>
      </c>
    </row>
    <row r="5931" spans="51:75">
      <c r="AY5931" s="89" t="e">
        <f>VLOOKUP(C5931,#REF!, 2,FALSE)</f>
        <v>#REF!</v>
      </c>
      <c r="BM5931" s="61" t="s">
        <v>1971</v>
      </c>
      <c r="BN5931" s="61" t="s">
        <v>2985</v>
      </c>
      <c r="BO5931" s="61" t="s">
        <v>11054</v>
      </c>
      <c r="BU5931" s="61" t="s">
        <v>1971</v>
      </c>
      <c r="BV5931" s="61" t="s">
        <v>2985</v>
      </c>
      <c r="BW5931" s="61" t="s">
        <v>11054</v>
      </c>
    </row>
    <row r="5932" spans="51:75">
      <c r="AY5932" s="89" t="e">
        <f>VLOOKUP(C5932,#REF!, 2,FALSE)</f>
        <v>#REF!</v>
      </c>
      <c r="BM5932" s="61" t="s">
        <v>1972</v>
      </c>
      <c r="BN5932" s="61" t="s">
        <v>2985</v>
      </c>
      <c r="BO5932" s="61" t="s">
        <v>1538</v>
      </c>
      <c r="BU5932" s="61" t="s">
        <v>1972</v>
      </c>
      <c r="BV5932" s="61" t="s">
        <v>2985</v>
      </c>
      <c r="BW5932" s="61" t="s">
        <v>1538</v>
      </c>
    </row>
    <row r="5933" spans="51:75">
      <c r="AY5933" s="89" t="e">
        <f>VLOOKUP(C5933,#REF!, 2,FALSE)</f>
        <v>#REF!</v>
      </c>
      <c r="BM5933" s="61" t="s">
        <v>11055</v>
      </c>
      <c r="BN5933" s="61" t="s">
        <v>3047</v>
      </c>
      <c r="BO5933" s="61" t="s">
        <v>1404</v>
      </c>
      <c r="BU5933" s="61" t="s">
        <v>11055</v>
      </c>
      <c r="BV5933" s="61" t="s">
        <v>3047</v>
      </c>
      <c r="BW5933" s="61" t="s">
        <v>1404</v>
      </c>
    </row>
    <row r="5934" spans="51:75">
      <c r="AY5934" s="89" t="e">
        <f>VLOOKUP(C5934,#REF!, 2,FALSE)</f>
        <v>#REF!</v>
      </c>
      <c r="BM5934" s="61" t="s">
        <v>11056</v>
      </c>
      <c r="BN5934" s="61" t="s">
        <v>2985</v>
      </c>
      <c r="BO5934" s="61" t="s">
        <v>1404</v>
      </c>
      <c r="BU5934" s="61" t="s">
        <v>11056</v>
      </c>
      <c r="BV5934" s="61" t="s">
        <v>2985</v>
      </c>
      <c r="BW5934" s="61" t="s">
        <v>1404</v>
      </c>
    </row>
    <row r="5935" spans="51:75">
      <c r="AY5935" s="89" t="e">
        <f>VLOOKUP(C5935,#REF!, 2,FALSE)</f>
        <v>#REF!</v>
      </c>
      <c r="BM5935" s="61" t="s">
        <v>11057</v>
      </c>
      <c r="BN5935" s="61" t="s">
        <v>16990</v>
      </c>
      <c r="BO5935" s="61" t="s">
        <v>2597</v>
      </c>
      <c r="BU5935" s="61" t="s">
        <v>11057</v>
      </c>
      <c r="BV5935" s="61" t="s">
        <v>16990</v>
      </c>
      <c r="BW5935" s="61" t="s">
        <v>2597</v>
      </c>
    </row>
    <row r="5936" spans="51:75">
      <c r="AY5936" s="89" t="e">
        <f>VLOOKUP(C5936,#REF!, 2,FALSE)</f>
        <v>#REF!</v>
      </c>
      <c r="BM5936" s="61" t="s">
        <v>11058</v>
      </c>
      <c r="BN5936" s="61" t="s">
        <v>16990</v>
      </c>
      <c r="BO5936" s="61" t="s">
        <v>11059</v>
      </c>
      <c r="BU5936" s="61" t="s">
        <v>11058</v>
      </c>
      <c r="BV5936" s="61" t="s">
        <v>16990</v>
      </c>
      <c r="BW5936" s="61" t="s">
        <v>11059</v>
      </c>
    </row>
    <row r="5937" spans="51:75">
      <c r="AY5937" s="89" t="e">
        <f>VLOOKUP(C5937,#REF!, 2,FALSE)</f>
        <v>#REF!</v>
      </c>
      <c r="BM5937" s="61" t="s">
        <v>11060</v>
      </c>
      <c r="BN5937" s="61" t="s">
        <v>16990</v>
      </c>
      <c r="BO5937" s="61" t="s">
        <v>3371</v>
      </c>
      <c r="BU5937" s="61" t="s">
        <v>11060</v>
      </c>
      <c r="BV5937" s="61" t="s">
        <v>16990</v>
      </c>
      <c r="BW5937" s="61" t="s">
        <v>3371</v>
      </c>
    </row>
    <row r="5938" spans="51:75">
      <c r="AY5938" s="89" t="e">
        <f>VLOOKUP(C5938,#REF!, 2,FALSE)</f>
        <v>#REF!</v>
      </c>
      <c r="BM5938" s="61" t="s">
        <v>11061</v>
      </c>
      <c r="BN5938" s="61" t="s">
        <v>16990</v>
      </c>
      <c r="BO5938" s="61" t="s">
        <v>8251</v>
      </c>
      <c r="BU5938" s="61" t="s">
        <v>11061</v>
      </c>
      <c r="BV5938" s="61" t="s">
        <v>16990</v>
      </c>
      <c r="BW5938" s="61" t="s">
        <v>8251</v>
      </c>
    </row>
    <row r="5939" spans="51:75">
      <c r="AY5939" s="89" t="e">
        <f>VLOOKUP(C5939,#REF!, 2,FALSE)</f>
        <v>#REF!</v>
      </c>
      <c r="BM5939" s="61" t="s">
        <v>1973</v>
      </c>
      <c r="BN5939" s="61" t="s">
        <v>2985</v>
      </c>
      <c r="BO5939" s="61" t="s">
        <v>2985</v>
      </c>
      <c r="BU5939" s="61" t="s">
        <v>1973</v>
      </c>
      <c r="BV5939" s="61" t="s">
        <v>2985</v>
      </c>
      <c r="BW5939" s="61" t="s">
        <v>2985</v>
      </c>
    </row>
    <row r="5940" spans="51:75">
      <c r="AY5940" s="89" t="e">
        <f>VLOOKUP(C5940,#REF!, 2,FALSE)</f>
        <v>#REF!</v>
      </c>
      <c r="BM5940" s="61" t="s">
        <v>11063</v>
      </c>
      <c r="BN5940" s="61" t="s">
        <v>2985</v>
      </c>
      <c r="BO5940" s="61" t="s">
        <v>2985</v>
      </c>
      <c r="BU5940" s="61" t="s">
        <v>11063</v>
      </c>
      <c r="BV5940" s="61" t="s">
        <v>2985</v>
      </c>
      <c r="BW5940" s="61" t="s">
        <v>2985</v>
      </c>
    </row>
    <row r="5941" spans="51:75">
      <c r="AY5941" s="89" t="e">
        <f>VLOOKUP(C5941,#REF!, 2,FALSE)</f>
        <v>#REF!</v>
      </c>
      <c r="BM5941" s="61" t="s">
        <v>11064</v>
      </c>
      <c r="BN5941" s="61" t="s">
        <v>2985</v>
      </c>
      <c r="BO5941" s="61" t="s">
        <v>2985</v>
      </c>
      <c r="BU5941" s="61" t="s">
        <v>11064</v>
      </c>
      <c r="BV5941" s="61" t="s">
        <v>2985</v>
      </c>
      <c r="BW5941" s="61" t="s">
        <v>2985</v>
      </c>
    </row>
    <row r="5942" spans="51:75">
      <c r="AY5942" s="89" t="e">
        <f>VLOOKUP(C5942,#REF!, 2,FALSE)</f>
        <v>#REF!</v>
      </c>
      <c r="BM5942" s="61" t="s">
        <v>11065</v>
      </c>
      <c r="BN5942" s="61" t="s">
        <v>2985</v>
      </c>
      <c r="BO5942" s="61" t="s">
        <v>2985</v>
      </c>
      <c r="BU5942" s="61" t="s">
        <v>11065</v>
      </c>
      <c r="BV5942" s="61" t="s">
        <v>2985</v>
      </c>
      <c r="BW5942" s="61" t="s">
        <v>2985</v>
      </c>
    </row>
    <row r="5943" spans="51:75">
      <c r="AY5943" s="89" t="e">
        <f>VLOOKUP(C5943,#REF!, 2,FALSE)</f>
        <v>#REF!</v>
      </c>
      <c r="BM5943" s="61" t="s">
        <v>1974</v>
      </c>
      <c r="BN5943" s="61" t="s">
        <v>2985</v>
      </c>
      <c r="BO5943" s="61" t="s">
        <v>2985</v>
      </c>
      <c r="BU5943" s="61" t="s">
        <v>1974</v>
      </c>
      <c r="BV5943" s="61" t="s">
        <v>2985</v>
      </c>
      <c r="BW5943" s="61" t="s">
        <v>2985</v>
      </c>
    </row>
    <row r="5944" spans="51:75">
      <c r="AY5944" s="89" t="e">
        <f>VLOOKUP(C5944,#REF!, 2,FALSE)</f>
        <v>#REF!</v>
      </c>
      <c r="BM5944" s="61" t="s">
        <v>11066</v>
      </c>
      <c r="BN5944" s="61" t="s">
        <v>2985</v>
      </c>
      <c r="BO5944" s="61" t="s">
        <v>2985</v>
      </c>
      <c r="BU5944" s="61" t="s">
        <v>11066</v>
      </c>
      <c r="BV5944" s="61" t="s">
        <v>2985</v>
      </c>
      <c r="BW5944" s="61" t="s">
        <v>2985</v>
      </c>
    </row>
    <row r="5945" spans="51:75">
      <c r="AY5945" s="89" t="e">
        <f>VLOOKUP(C5945,#REF!, 2,FALSE)</f>
        <v>#REF!</v>
      </c>
      <c r="BM5945" s="61" t="s">
        <v>2965</v>
      </c>
      <c r="BN5945" s="61" t="s">
        <v>2985</v>
      </c>
      <c r="BO5945" s="61" t="s">
        <v>2985</v>
      </c>
      <c r="BU5945" s="61" t="s">
        <v>2965</v>
      </c>
      <c r="BV5945" s="61" t="s">
        <v>2985</v>
      </c>
      <c r="BW5945" s="61" t="s">
        <v>2985</v>
      </c>
    </row>
    <row r="5946" spans="51:75">
      <c r="AY5946" s="89" t="e">
        <f>VLOOKUP(C5946,#REF!, 2,FALSE)</f>
        <v>#REF!</v>
      </c>
      <c r="BM5946" s="61" t="s">
        <v>11067</v>
      </c>
      <c r="BN5946" s="61" t="s">
        <v>2985</v>
      </c>
      <c r="BO5946" s="61" t="s">
        <v>2985</v>
      </c>
      <c r="BU5946" s="61" t="s">
        <v>11067</v>
      </c>
      <c r="BV5946" s="61" t="s">
        <v>2985</v>
      </c>
      <c r="BW5946" s="61" t="s">
        <v>2985</v>
      </c>
    </row>
    <row r="5947" spans="51:75">
      <c r="AY5947" s="89" t="e">
        <f>VLOOKUP(C5947,#REF!, 2,FALSE)</f>
        <v>#REF!</v>
      </c>
      <c r="BM5947" s="61" t="s">
        <v>1976</v>
      </c>
      <c r="BN5947" s="61" t="s">
        <v>16990</v>
      </c>
      <c r="BO5947" s="61" t="s">
        <v>2298</v>
      </c>
      <c r="BU5947" s="61" t="s">
        <v>1976</v>
      </c>
      <c r="BV5947" s="61" t="s">
        <v>16990</v>
      </c>
      <c r="BW5947" s="61" t="s">
        <v>2298</v>
      </c>
    </row>
    <row r="5948" spans="51:75">
      <c r="AY5948" s="89" t="e">
        <f>VLOOKUP(C5948,#REF!, 2,FALSE)</f>
        <v>#REF!</v>
      </c>
      <c r="BM5948" s="61" t="s">
        <v>11068</v>
      </c>
      <c r="BN5948" s="61" t="s">
        <v>2981</v>
      </c>
      <c r="BO5948" s="61" t="s">
        <v>11069</v>
      </c>
      <c r="BU5948" s="61" t="s">
        <v>11068</v>
      </c>
      <c r="BV5948" s="61" t="s">
        <v>2981</v>
      </c>
      <c r="BW5948" s="61" t="s">
        <v>11069</v>
      </c>
    </row>
    <row r="5949" spans="51:75">
      <c r="AY5949" s="89" t="e">
        <f>VLOOKUP(C5949,#REF!, 2,FALSE)</f>
        <v>#REF!</v>
      </c>
      <c r="BM5949" s="61" t="s">
        <v>11070</v>
      </c>
      <c r="BN5949" s="61" t="s">
        <v>1269</v>
      </c>
      <c r="BO5949" s="61" t="s">
        <v>2646</v>
      </c>
      <c r="BU5949" s="61" t="s">
        <v>11070</v>
      </c>
      <c r="BV5949" s="61" t="s">
        <v>1269</v>
      </c>
      <c r="BW5949" s="61" t="s">
        <v>2646</v>
      </c>
    </row>
    <row r="5950" spans="51:75">
      <c r="AY5950" s="89" t="e">
        <f>VLOOKUP(C5950,#REF!, 2,FALSE)</f>
        <v>#REF!</v>
      </c>
      <c r="BM5950" s="61" t="s">
        <v>11071</v>
      </c>
      <c r="BN5950" s="61" t="s">
        <v>2981</v>
      </c>
      <c r="BO5950" s="61" t="s">
        <v>11072</v>
      </c>
      <c r="BU5950" s="61" t="s">
        <v>11071</v>
      </c>
      <c r="BV5950" s="61" t="s">
        <v>2981</v>
      </c>
      <c r="BW5950" s="61" t="s">
        <v>11072</v>
      </c>
    </row>
    <row r="5951" spans="51:75">
      <c r="AY5951" s="89" t="e">
        <f>VLOOKUP(C5951,#REF!, 2,FALSE)</f>
        <v>#REF!</v>
      </c>
      <c r="BM5951" s="61" t="s">
        <v>11073</v>
      </c>
      <c r="BN5951" s="61" t="s">
        <v>925</v>
      </c>
      <c r="BO5951" s="61" t="s">
        <v>2646</v>
      </c>
      <c r="BU5951" s="61" t="s">
        <v>11073</v>
      </c>
      <c r="BV5951" s="61" t="s">
        <v>925</v>
      </c>
      <c r="BW5951" s="61" t="s">
        <v>2646</v>
      </c>
    </row>
    <row r="5952" spans="51:75">
      <c r="AY5952" s="89" t="e">
        <f>VLOOKUP(C5952,#REF!, 2,FALSE)</f>
        <v>#REF!</v>
      </c>
      <c r="BM5952" s="61" t="s">
        <v>11074</v>
      </c>
      <c r="BN5952" s="61" t="s">
        <v>3254</v>
      </c>
      <c r="BO5952" s="61" t="s">
        <v>4066</v>
      </c>
      <c r="BU5952" s="61" t="s">
        <v>11074</v>
      </c>
      <c r="BV5952" s="61" t="s">
        <v>3254</v>
      </c>
      <c r="BW5952" s="61" t="s">
        <v>4066</v>
      </c>
    </row>
    <row r="5953" spans="51:75">
      <c r="AY5953" s="89" t="e">
        <f>VLOOKUP(C5953,#REF!, 2,FALSE)</f>
        <v>#REF!</v>
      </c>
      <c r="BM5953" s="61" t="s">
        <v>2966</v>
      </c>
      <c r="BN5953" s="61" t="s">
        <v>942</v>
      </c>
      <c r="BO5953" s="61" t="s">
        <v>4066</v>
      </c>
      <c r="BU5953" s="61" t="s">
        <v>2966</v>
      </c>
      <c r="BV5953" s="61" t="s">
        <v>942</v>
      </c>
      <c r="BW5953" s="61" t="s">
        <v>4066</v>
      </c>
    </row>
    <row r="5954" spans="51:75">
      <c r="AY5954" s="89" t="e">
        <f>VLOOKUP(C5954,#REF!, 2,FALSE)</f>
        <v>#REF!</v>
      </c>
      <c r="BM5954" s="61" t="s">
        <v>11075</v>
      </c>
      <c r="BN5954" s="61" t="s">
        <v>942</v>
      </c>
      <c r="BO5954" s="61" t="s">
        <v>4066</v>
      </c>
      <c r="BU5954" s="61" t="s">
        <v>11075</v>
      </c>
      <c r="BV5954" s="61" t="s">
        <v>942</v>
      </c>
      <c r="BW5954" s="61" t="s">
        <v>4066</v>
      </c>
    </row>
    <row r="5955" spans="51:75">
      <c r="AY5955" s="89" t="e">
        <f>VLOOKUP(C5955,#REF!, 2,FALSE)</f>
        <v>#REF!</v>
      </c>
      <c r="BM5955" s="61" t="s">
        <v>2947</v>
      </c>
      <c r="BN5955" s="61" t="s">
        <v>2985</v>
      </c>
      <c r="BO5955" s="61" t="s">
        <v>2985</v>
      </c>
      <c r="BU5955" s="61" t="s">
        <v>2947</v>
      </c>
      <c r="BV5955" s="61" t="s">
        <v>2985</v>
      </c>
      <c r="BW5955" s="61" t="s">
        <v>2985</v>
      </c>
    </row>
    <row r="5956" spans="51:75">
      <c r="AY5956" s="89" t="e">
        <f>VLOOKUP(C5956,#REF!, 2,FALSE)</f>
        <v>#REF!</v>
      </c>
      <c r="BM5956" s="61" t="s">
        <v>2955</v>
      </c>
      <c r="BN5956" s="61" t="s">
        <v>2985</v>
      </c>
      <c r="BO5956" s="61" t="s">
        <v>2985</v>
      </c>
      <c r="BU5956" s="61" t="s">
        <v>2955</v>
      </c>
      <c r="BV5956" s="61" t="s">
        <v>2985</v>
      </c>
      <c r="BW5956" s="61" t="s">
        <v>2985</v>
      </c>
    </row>
    <row r="5957" spans="51:75">
      <c r="AY5957" s="89" t="e">
        <f>VLOOKUP(C5957,#REF!, 2,FALSE)</f>
        <v>#REF!</v>
      </c>
      <c r="BM5957" s="61" t="s">
        <v>11076</v>
      </c>
      <c r="BN5957" s="61" t="s">
        <v>2985</v>
      </c>
      <c r="BO5957" s="61" t="s">
        <v>2985</v>
      </c>
      <c r="BU5957" s="61" t="s">
        <v>11076</v>
      </c>
      <c r="BV5957" s="61" t="s">
        <v>2985</v>
      </c>
      <c r="BW5957" s="61" t="s">
        <v>2985</v>
      </c>
    </row>
    <row r="5958" spans="51:75">
      <c r="AY5958" s="89" t="e">
        <f>VLOOKUP(C5958,#REF!, 2,FALSE)</f>
        <v>#REF!</v>
      </c>
      <c r="BM5958" s="61" t="s">
        <v>1977</v>
      </c>
      <c r="BN5958" s="61" t="s">
        <v>2985</v>
      </c>
      <c r="BO5958" s="61" t="s">
        <v>2985</v>
      </c>
      <c r="BU5958" s="61" t="s">
        <v>1977</v>
      </c>
      <c r="BV5958" s="61" t="s">
        <v>2985</v>
      </c>
      <c r="BW5958" s="61" t="s">
        <v>2985</v>
      </c>
    </row>
    <row r="5959" spans="51:75">
      <c r="AY5959" s="89" t="e">
        <f>VLOOKUP(C5959,#REF!, 2,FALSE)</f>
        <v>#REF!</v>
      </c>
      <c r="BM5959" s="61" t="s">
        <v>11077</v>
      </c>
      <c r="BN5959" s="61" t="s">
        <v>2985</v>
      </c>
      <c r="BO5959" s="61" t="s">
        <v>2932</v>
      </c>
      <c r="BU5959" s="61" t="s">
        <v>11077</v>
      </c>
      <c r="BV5959" s="61" t="s">
        <v>2985</v>
      </c>
      <c r="BW5959" s="61" t="s">
        <v>2932</v>
      </c>
    </row>
    <row r="5960" spans="51:75">
      <c r="AY5960" s="89" t="e">
        <f>VLOOKUP(C5960,#REF!, 2,FALSE)</f>
        <v>#REF!</v>
      </c>
      <c r="BM5960" s="61" t="s">
        <v>11078</v>
      </c>
      <c r="BN5960" s="61" t="s">
        <v>2985</v>
      </c>
      <c r="BO5960" s="61" t="s">
        <v>2829</v>
      </c>
      <c r="BU5960" s="61" t="s">
        <v>11078</v>
      </c>
      <c r="BV5960" s="61" t="s">
        <v>2985</v>
      </c>
      <c r="BW5960" s="61" t="s">
        <v>2829</v>
      </c>
    </row>
    <row r="5961" spans="51:75">
      <c r="AY5961" s="89" t="e">
        <f>VLOOKUP(C5961,#REF!, 2,FALSE)</f>
        <v>#REF!</v>
      </c>
      <c r="BM5961" s="61" t="s">
        <v>11079</v>
      </c>
      <c r="BN5961" s="61" t="s">
        <v>930</v>
      </c>
      <c r="BO5961" s="61" t="s">
        <v>2985</v>
      </c>
      <c r="BU5961" s="61" t="s">
        <v>11079</v>
      </c>
      <c r="BV5961" s="61" t="s">
        <v>930</v>
      </c>
      <c r="BW5961" s="61" t="s">
        <v>2985</v>
      </c>
    </row>
    <row r="5962" spans="51:75">
      <c r="AY5962" s="89" t="e">
        <f>VLOOKUP(C5962,#REF!, 2,FALSE)</f>
        <v>#REF!</v>
      </c>
      <c r="BM5962" s="61" t="s">
        <v>11080</v>
      </c>
      <c r="BN5962" s="61" t="s">
        <v>2985</v>
      </c>
      <c r="BO5962" s="61" t="s">
        <v>11081</v>
      </c>
      <c r="BU5962" s="61" t="s">
        <v>11080</v>
      </c>
      <c r="BV5962" s="61" t="s">
        <v>2985</v>
      </c>
      <c r="BW5962" s="61" t="s">
        <v>11081</v>
      </c>
    </row>
    <row r="5963" spans="51:75">
      <c r="AY5963" s="89" t="e">
        <f>VLOOKUP(C5963,#REF!, 2,FALSE)</f>
        <v>#REF!</v>
      </c>
      <c r="BM5963" s="61" t="s">
        <v>11083</v>
      </c>
      <c r="BN5963" s="61" t="s">
        <v>2985</v>
      </c>
      <c r="BO5963" s="61" t="s">
        <v>2985</v>
      </c>
      <c r="BU5963" s="61" t="s">
        <v>11083</v>
      </c>
      <c r="BV5963" s="61" t="s">
        <v>2985</v>
      </c>
      <c r="BW5963" s="61" t="s">
        <v>2985</v>
      </c>
    </row>
    <row r="5964" spans="51:75">
      <c r="AY5964" s="89" t="e">
        <f>VLOOKUP(C5964,#REF!, 2,FALSE)</f>
        <v>#REF!</v>
      </c>
      <c r="BM5964" s="61" t="s">
        <v>11084</v>
      </c>
      <c r="BN5964" s="61" t="s">
        <v>785</v>
      </c>
      <c r="BO5964" s="61" t="s">
        <v>2985</v>
      </c>
      <c r="BU5964" s="61" t="s">
        <v>11084</v>
      </c>
      <c r="BV5964" s="61" t="s">
        <v>785</v>
      </c>
      <c r="BW5964" s="61" t="s">
        <v>2985</v>
      </c>
    </row>
    <row r="5965" spans="51:75">
      <c r="AY5965" s="89" t="e">
        <f>VLOOKUP(C5965,#REF!, 2,FALSE)</f>
        <v>#REF!</v>
      </c>
      <c r="BM5965" s="61" t="s">
        <v>11085</v>
      </c>
      <c r="BN5965" s="61" t="s">
        <v>2985</v>
      </c>
      <c r="BO5965" s="61" t="s">
        <v>1860</v>
      </c>
      <c r="BU5965" s="61" t="s">
        <v>11085</v>
      </c>
      <c r="BV5965" s="61" t="s">
        <v>2985</v>
      </c>
      <c r="BW5965" s="61" t="s">
        <v>1860</v>
      </c>
    </row>
    <row r="5966" spans="51:75">
      <c r="AY5966" s="89" t="e">
        <f>VLOOKUP(C5966,#REF!, 2,FALSE)</f>
        <v>#REF!</v>
      </c>
      <c r="BM5966" s="61" t="s">
        <v>11086</v>
      </c>
      <c r="BN5966" s="61" t="s">
        <v>2985</v>
      </c>
      <c r="BO5966" s="61" t="s">
        <v>1860</v>
      </c>
      <c r="BU5966" s="61" t="s">
        <v>11086</v>
      </c>
      <c r="BV5966" s="61" t="s">
        <v>2985</v>
      </c>
      <c r="BW5966" s="61" t="s">
        <v>1860</v>
      </c>
    </row>
    <row r="5967" spans="51:75">
      <c r="AY5967" s="89" t="e">
        <f>VLOOKUP(C5967,#REF!, 2,FALSE)</f>
        <v>#REF!</v>
      </c>
      <c r="BM5967" s="61" t="s">
        <v>11087</v>
      </c>
      <c r="BN5967" s="61" t="s">
        <v>2985</v>
      </c>
      <c r="BO5967" s="61" t="s">
        <v>11088</v>
      </c>
      <c r="BU5967" s="61" t="s">
        <v>11087</v>
      </c>
      <c r="BV5967" s="61" t="s">
        <v>2985</v>
      </c>
      <c r="BW5967" s="61" t="s">
        <v>11088</v>
      </c>
    </row>
    <row r="5968" spans="51:75">
      <c r="AY5968" s="89" t="e">
        <f>VLOOKUP(C5968,#REF!, 2,FALSE)</f>
        <v>#REF!</v>
      </c>
      <c r="BM5968" s="61" t="s">
        <v>11089</v>
      </c>
      <c r="BN5968" s="61" t="s">
        <v>2981</v>
      </c>
      <c r="BO5968" s="61" t="s">
        <v>4478</v>
      </c>
      <c r="BU5968" s="61" t="s">
        <v>11089</v>
      </c>
      <c r="BV5968" s="61" t="s">
        <v>2981</v>
      </c>
      <c r="BW5968" s="61" t="s">
        <v>4478</v>
      </c>
    </row>
    <row r="5969" spans="51:75">
      <c r="AY5969" s="89" t="e">
        <f>VLOOKUP(C5969,#REF!, 2,FALSE)</f>
        <v>#REF!</v>
      </c>
      <c r="BM5969" s="61" t="s">
        <v>11090</v>
      </c>
      <c r="BN5969" s="61" t="s">
        <v>1344</v>
      </c>
      <c r="BO5969" s="61" t="s">
        <v>11091</v>
      </c>
      <c r="BU5969" s="61" t="s">
        <v>11090</v>
      </c>
      <c r="BV5969" s="61" t="s">
        <v>1344</v>
      </c>
      <c r="BW5969" s="61" t="s">
        <v>11091</v>
      </c>
    </row>
    <row r="5970" spans="51:75">
      <c r="AY5970" s="89" t="e">
        <f>VLOOKUP(C5970,#REF!, 2,FALSE)</f>
        <v>#REF!</v>
      </c>
      <c r="BM5970" s="61" t="s">
        <v>11092</v>
      </c>
      <c r="BN5970" s="61" t="s">
        <v>2981</v>
      </c>
      <c r="BO5970" s="61" t="s">
        <v>1206</v>
      </c>
      <c r="BU5970" s="61" t="s">
        <v>11092</v>
      </c>
      <c r="BV5970" s="61" t="s">
        <v>2981</v>
      </c>
      <c r="BW5970" s="61" t="s">
        <v>1206</v>
      </c>
    </row>
    <row r="5971" spans="51:75">
      <c r="AY5971" s="89" t="e">
        <f>VLOOKUP(C5971,#REF!, 2,FALSE)</f>
        <v>#REF!</v>
      </c>
      <c r="BM5971" s="61" t="s">
        <v>11093</v>
      </c>
      <c r="BN5971" s="61" t="s">
        <v>2985</v>
      </c>
      <c r="BO5971" s="61" t="s">
        <v>8417</v>
      </c>
      <c r="BU5971" s="61" t="s">
        <v>11093</v>
      </c>
      <c r="BV5971" s="61" t="s">
        <v>2985</v>
      </c>
      <c r="BW5971" s="61" t="s">
        <v>8417</v>
      </c>
    </row>
    <row r="5972" spans="51:75">
      <c r="AY5972" s="89" t="e">
        <f>VLOOKUP(C5972,#REF!, 2,FALSE)</f>
        <v>#REF!</v>
      </c>
      <c r="BM5972" s="61" t="s">
        <v>1979</v>
      </c>
      <c r="BN5972" s="61" t="s">
        <v>628</v>
      </c>
      <c r="BO5972" s="61" t="s">
        <v>7945</v>
      </c>
      <c r="BU5972" s="61" t="s">
        <v>1979</v>
      </c>
      <c r="BV5972" s="61" t="s">
        <v>628</v>
      </c>
      <c r="BW5972" s="61" t="s">
        <v>7945</v>
      </c>
    </row>
    <row r="5973" spans="51:75">
      <c r="AY5973" s="89" t="e">
        <f>VLOOKUP(C5973,#REF!, 2,FALSE)</f>
        <v>#REF!</v>
      </c>
      <c r="BM5973" s="61" t="s">
        <v>11094</v>
      </c>
      <c r="BN5973" s="61" t="s">
        <v>3007</v>
      </c>
      <c r="BO5973" s="61" t="s">
        <v>5371</v>
      </c>
      <c r="BU5973" s="61" t="s">
        <v>11094</v>
      </c>
      <c r="BV5973" s="61" t="s">
        <v>3007</v>
      </c>
      <c r="BW5973" s="61" t="s">
        <v>5371</v>
      </c>
    </row>
    <row r="5974" spans="51:75">
      <c r="AY5974" s="89" t="e">
        <f>VLOOKUP(C5974,#REF!, 2,FALSE)</f>
        <v>#REF!</v>
      </c>
      <c r="BM5974" s="61" t="s">
        <v>1980</v>
      </c>
      <c r="BN5974" s="61" t="s">
        <v>628</v>
      </c>
      <c r="BO5974" s="61" t="s">
        <v>7945</v>
      </c>
      <c r="BU5974" s="61" t="s">
        <v>1980</v>
      </c>
      <c r="BV5974" s="61" t="s">
        <v>628</v>
      </c>
      <c r="BW5974" s="61" t="s">
        <v>7945</v>
      </c>
    </row>
    <row r="5975" spans="51:75">
      <c r="AY5975" s="89" t="e">
        <f>VLOOKUP(C5975,#REF!, 2,FALSE)</f>
        <v>#REF!</v>
      </c>
      <c r="BM5975" s="61" t="s">
        <v>11095</v>
      </c>
      <c r="BN5975" s="61" t="s">
        <v>625</v>
      </c>
      <c r="BO5975" s="61" t="s">
        <v>11096</v>
      </c>
      <c r="BU5975" s="61" t="s">
        <v>11095</v>
      </c>
      <c r="BV5975" s="61" t="s">
        <v>625</v>
      </c>
      <c r="BW5975" s="61" t="s">
        <v>11096</v>
      </c>
    </row>
    <row r="5976" spans="51:75">
      <c r="AY5976" s="89" t="e">
        <f>VLOOKUP(C5976,#REF!, 2,FALSE)</f>
        <v>#REF!</v>
      </c>
      <c r="BM5976" s="61" t="s">
        <v>1981</v>
      </c>
      <c r="BN5976" s="61" t="s">
        <v>851</v>
      </c>
      <c r="BO5976" s="61" t="s">
        <v>5621</v>
      </c>
      <c r="BU5976" s="61" t="s">
        <v>1981</v>
      </c>
      <c r="BV5976" s="61" t="s">
        <v>851</v>
      </c>
      <c r="BW5976" s="61" t="s">
        <v>5621</v>
      </c>
    </row>
    <row r="5977" spans="51:75">
      <c r="AY5977" s="89" t="e">
        <f>VLOOKUP(C5977,#REF!, 2,FALSE)</f>
        <v>#REF!</v>
      </c>
      <c r="BM5977" s="61" t="s">
        <v>11097</v>
      </c>
      <c r="BN5977" s="61" t="s">
        <v>3254</v>
      </c>
      <c r="BO5977" s="61" t="s">
        <v>11098</v>
      </c>
      <c r="BU5977" s="61" t="s">
        <v>11097</v>
      </c>
      <c r="BV5977" s="61" t="s">
        <v>3254</v>
      </c>
      <c r="BW5977" s="61" t="s">
        <v>11098</v>
      </c>
    </row>
    <row r="5978" spans="51:75">
      <c r="AY5978" s="89" t="e">
        <f>VLOOKUP(C5978,#REF!, 2,FALSE)</f>
        <v>#REF!</v>
      </c>
      <c r="BM5978" s="61" t="s">
        <v>11099</v>
      </c>
      <c r="BN5978" s="61" t="s">
        <v>1271</v>
      </c>
      <c r="BO5978" s="61" t="s">
        <v>11100</v>
      </c>
      <c r="BU5978" s="61" t="s">
        <v>11099</v>
      </c>
      <c r="BV5978" s="61" t="s">
        <v>1271</v>
      </c>
      <c r="BW5978" s="61" t="s">
        <v>11100</v>
      </c>
    </row>
    <row r="5979" spans="51:75">
      <c r="AY5979" s="89" t="e">
        <f>VLOOKUP(C5979,#REF!, 2,FALSE)</f>
        <v>#REF!</v>
      </c>
      <c r="BM5979" s="61" t="s">
        <v>11101</v>
      </c>
      <c r="BN5979" s="61" t="s">
        <v>2985</v>
      </c>
      <c r="BO5979" s="61" t="s">
        <v>11102</v>
      </c>
      <c r="BU5979" s="61" t="s">
        <v>11101</v>
      </c>
      <c r="BV5979" s="61" t="s">
        <v>2985</v>
      </c>
      <c r="BW5979" s="61" t="s">
        <v>11102</v>
      </c>
    </row>
    <row r="5980" spans="51:75">
      <c r="AY5980" s="89" t="e">
        <f>VLOOKUP(C5980,#REF!, 2,FALSE)</f>
        <v>#REF!</v>
      </c>
      <c r="BM5980" s="61" t="s">
        <v>11103</v>
      </c>
      <c r="BN5980" s="61" t="s">
        <v>1271</v>
      </c>
      <c r="BO5980" s="61" t="s">
        <v>5041</v>
      </c>
      <c r="BU5980" s="61" t="s">
        <v>11103</v>
      </c>
      <c r="BV5980" s="61" t="s">
        <v>1271</v>
      </c>
      <c r="BW5980" s="61" t="s">
        <v>5041</v>
      </c>
    </row>
    <row r="5981" spans="51:75">
      <c r="AY5981" s="89" t="e">
        <f>VLOOKUP(C5981,#REF!, 2,FALSE)</f>
        <v>#REF!</v>
      </c>
      <c r="BM5981" s="61" t="s">
        <v>11104</v>
      </c>
      <c r="BN5981" s="61" t="s">
        <v>3204</v>
      </c>
      <c r="BO5981" s="61" t="s">
        <v>7140</v>
      </c>
      <c r="BU5981" s="61" t="s">
        <v>11104</v>
      </c>
      <c r="BV5981" s="61" t="s">
        <v>3204</v>
      </c>
      <c r="BW5981" s="61" t="s">
        <v>7140</v>
      </c>
    </row>
    <row r="5982" spans="51:75">
      <c r="AY5982" s="89" t="e">
        <f>VLOOKUP(C5982,#REF!, 2,FALSE)</f>
        <v>#REF!</v>
      </c>
      <c r="BM5982" s="61" t="s">
        <v>11105</v>
      </c>
      <c r="BN5982" s="61" t="s">
        <v>3204</v>
      </c>
      <c r="BO5982" s="61" t="s">
        <v>5041</v>
      </c>
      <c r="BU5982" s="61" t="s">
        <v>11105</v>
      </c>
      <c r="BV5982" s="61" t="s">
        <v>3204</v>
      </c>
      <c r="BW5982" s="61" t="s">
        <v>5041</v>
      </c>
    </row>
    <row r="5983" spans="51:75">
      <c r="AY5983" s="89" t="e">
        <f>VLOOKUP(C5983,#REF!, 2,FALSE)</f>
        <v>#REF!</v>
      </c>
      <c r="BM5983" s="61" t="s">
        <v>11106</v>
      </c>
      <c r="BN5983" s="61" t="s">
        <v>3254</v>
      </c>
      <c r="BO5983" s="61" t="s">
        <v>704</v>
      </c>
      <c r="BU5983" s="61" t="s">
        <v>11106</v>
      </c>
      <c r="BV5983" s="61" t="s">
        <v>3254</v>
      </c>
      <c r="BW5983" s="61" t="s">
        <v>704</v>
      </c>
    </row>
    <row r="5984" spans="51:75">
      <c r="AY5984" s="89" t="e">
        <f>VLOOKUP(C5984,#REF!, 2,FALSE)</f>
        <v>#REF!</v>
      </c>
      <c r="BM5984" s="61" t="s">
        <v>11107</v>
      </c>
      <c r="BN5984" s="61" t="s">
        <v>3254</v>
      </c>
      <c r="BO5984" s="61" t="s">
        <v>11108</v>
      </c>
      <c r="BU5984" s="61" t="s">
        <v>11107</v>
      </c>
      <c r="BV5984" s="61" t="s">
        <v>3254</v>
      </c>
      <c r="BW5984" s="61" t="s">
        <v>11108</v>
      </c>
    </row>
    <row r="5985" spans="51:75">
      <c r="AY5985" s="89" t="e">
        <f>VLOOKUP(C5985,#REF!, 2,FALSE)</f>
        <v>#REF!</v>
      </c>
      <c r="BM5985" s="61" t="s">
        <v>11109</v>
      </c>
      <c r="BN5985" s="61" t="s">
        <v>2985</v>
      </c>
      <c r="BO5985" s="61" t="s">
        <v>2299</v>
      </c>
      <c r="BU5985" s="61" t="s">
        <v>11109</v>
      </c>
      <c r="BV5985" s="61" t="s">
        <v>2985</v>
      </c>
      <c r="BW5985" s="61" t="s">
        <v>2299</v>
      </c>
    </row>
    <row r="5986" spans="51:75">
      <c r="AY5986" s="89" t="e">
        <f>VLOOKUP(C5986,#REF!, 2,FALSE)</f>
        <v>#REF!</v>
      </c>
      <c r="BM5986" s="61" t="s">
        <v>11110</v>
      </c>
      <c r="BN5986" s="61" t="s">
        <v>2985</v>
      </c>
      <c r="BO5986" s="61" t="s">
        <v>2985</v>
      </c>
      <c r="BU5986" s="61" t="s">
        <v>11110</v>
      </c>
      <c r="BV5986" s="61" t="s">
        <v>2985</v>
      </c>
      <c r="BW5986" s="61" t="s">
        <v>2985</v>
      </c>
    </row>
    <row r="5987" spans="51:75">
      <c r="AY5987" s="89" t="e">
        <f>VLOOKUP(C5987,#REF!, 2,FALSE)</f>
        <v>#REF!</v>
      </c>
      <c r="BM5987" s="61" t="s">
        <v>11111</v>
      </c>
      <c r="BN5987" s="61" t="s">
        <v>2985</v>
      </c>
      <c r="BO5987" s="61" t="s">
        <v>2985</v>
      </c>
      <c r="BU5987" s="61" t="s">
        <v>11111</v>
      </c>
      <c r="BV5987" s="61" t="s">
        <v>2985</v>
      </c>
      <c r="BW5987" s="61" t="s">
        <v>2985</v>
      </c>
    </row>
    <row r="5988" spans="51:75">
      <c r="AY5988" s="89" t="e">
        <f>VLOOKUP(C5988,#REF!, 2,FALSE)</f>
        <v>#REF!</v>
      </c>
      <c r="BM5988" s="61" t="s">
        <v>11112</v>
      </c>
      <c r="BN5988" s="61" t="s">
        <v>1271</v>
      </c>
      <c r="BO5988" s="61" t="s">
        <v>8656</v>
      </c>
      <c r="BU5988" s="61" t="s">
        <v>11112</v>
      </c>
      <c r="BV5988" s="61" t="s">
        <v>1271</v>
      </c>
      <c r="BW5988" s="61" t="s">
        <v>8656</v>
      </c>
    </row>
    <row r="5989" spans="51:75">
      <c r="AY5989" s="89" t="e">
        <f>VLOOKUP(C5989,#REF!, 2,FALSE)</f>
        <v>#REF!</v>
      </c>
      <c r="BM5989" s="61" t="s">
        <v>11113</v>
      </c>
      <c r="BN5989" s="61" t="s">
        <v>805</v>
      </c>
      <c r="BO5989" s="61" t="s">
        <v>11114</v>
      </c>
      <c r="BU5989" s="61" t="s">
        <v>11113</v>
      </c>
      <c r="BV5989" s="61" t="s">
        <v>805</v>
      </c>
      <c r="BW5989" s="61" t="s">
        <v>11114</v>
      </c>
    </row>
    <row r="5990" spans="51:75">
      <c r="AY5990" s="89" t="e">
        <f>VLOOKUP(C5990,#REF!, 2,FALSE)</f>
        <v>#REF!</v>
      </c>
      <c r="BM5990" s="61" t="s">
        <v>1982</v>
      </c>
      <c r="BN5990" s="61" t="s">
        <v>925</v>
      </c>
      <c r="BO5990" s="61" t="s">
        <v>3764</v>
      </c>
      <c r="BU5990" s="61" t="s">
        <v>1982</v>
      </c>
      <c r="BV5990" s="61" t="s">
        <v>925</v>
      </c>
      <c r="BW5990" s="61" t="s">
        <v>3764</v>
      </c>
    </row>
    <row r="5991" spans="51:75">
      <c r="AY5991" s="89" t="e">
        <f>VLOOKUP(C5991,#REF!, 2,FALSE)</f>
        <v>#REF!</v>
      </c>
      <c r="BM5991" s="61" t="s">
        <v>11115</v>
      </c>
      <c r="BN5991" s="61" t="s">
        <v>625</v>
      </c>
      <c r="BO5991" s="61" t="s">
        <v>11116</v>
      </c>
      <c r="BU5991" s="61" t="s">
        <v>11115</v>
      </c>
      <c r="BV5991" s="61" t="s">
        <v>625</v>
      </c>
      <c r="BW5991" s="61" t="s">
        <v>11116</v>
      </c>
    </row>
    <row r="5992" spans="51:75">
      <c r="AY5992" s="89" t="e">
        <f>VLOOKUP(C5992,#REF!, 2,FALSE)</f>
        <v>#REF!</v>
      </c>
      <c r="BM5992" s="61" t="s">
        <v>11117</v>
      </c>
      <c r="BN5992" s="61" t="s">
        <v>663</v>
      </c>
      <c r="BO5992" s="61" t="s">
        <v>11118</v>
      </c>
      <c r="BU5992" s="61" t="s">
        <v>11117</v>
      </c>
      <c r="BV5992" s="61" t="s">
        <v>663</v>
      </c>
      <c r="BW5992" s="61" t="s">
        <v>11118</v>
      </c>
    </row>
    <row r="5993" spans="51:75">
      <c r="AY5993" s="89" t="e">
        <f>VLOOKUP(C5993,#REF!, 2,FALSE)</f>
        <v>#REF!</v>
      </c>
      <c r="BM5993" s="61" t="s">
        <v>11119</v>
      </c>
      <c r="BN5993" s="61" t="s">
        <v>925</v>
      </c>
      <c r="BO5993" s="61" t="s">
        <v>11120</v>
      </c>
      <c r="BU5993" s="61" t="s">
        <v>11119</v>
      </c>
      <c r="BV5993" s="61" t="s">
        <v>925</v>
      </c>
      <c r="BW5993" s="61" t="s">
        <v>11120</v>
      </c>
    </row>
    <row r="5994" spans="51:75">
      <c r="AY5994" s="89" t="e">
        <f>VLOOKUP(C5994,#REF!, 2,FALSE)</f>
        <v>#REF!</v>
      </c>
      <c r="BM5994" s="61" t="s">
        <v>1983</v>
      </c>
      <c r="BN5994" s="61" t="s">
        <v>702</v>
      </c>
      <c r="BO5994" s="61" t="s">
        <v>3195</v>
      </c>
      <c r="BU5994" s="61" t="s">
        <v>1983</v>
      </c>
      <c r="BV5994" s="61" t="s">
        <v>702</v>
      </c>
      <c r="BW5994" s="61" t="s">
        <v>3195</v>
      </c>
    </row>
    <row r="5995" spans="51:75">
      <c r="AY5995" s="89" t="e">
        <f>VLOOKUP(C5995,#REF!, 2,FALSE)</f>
        <v>#REF!</v>
      </c>
      <c r="BM5995" s="61" t="s">
        <v>1984</v>
      </c>
      <c r="BN5995" s="61" t="s">
        <v>625</v>
      </c>
      <c r="BO5995" s="61" t="s">
        <v>11121</v>
      </c>
      <c r="BU5995" s="61" t="s">
        <v>1984</v>
      </c>
      <c r="BV5995" s="61" t="s">
        <v>625</v>
      </c>
      <c r="BW5995" s="61" t="s">
        <v>11121</v>
      </c>
    </row>
    <row r="5996" spans="51:75">
      <c r="AY5996" s="89" t="e">
        <f>VLOOKUP(C5996,#REF!, 2,FALSE)</f>
        <v>#REF!</v>
      </c>
      <c r="BM5996" s="61" t="s">
        <v>11122</v>
      </c>
      <c r="BN5996" s="61" t="s">
        <v>2985</v>
      </c>
      <c r="BO5996" s="61" t="s">
        <v>5954</v>
      </c>
      <c r="BU5996" s="61" t="s">
        <v>11122</v>
      </c>
      <c r="BV5996" s="61" t="s">
        <v>2985</v>
      </c>
      <c r="BW5996" s="61" t="s">
        <v>5954</v>
      </c>
    </row>
    <row r="5997" spans="51:75">
      <c r="AY5997" s="89" t="e">
        <f>VLOOKUP(C5997,#REF!, 2,FALSE)</f>
        <v>#REF!</v>
      </c>
      <c r="BM5997" s="61" t="s">
        <v>11123</v>
      </c>
      <c r="BN5997" s="61" t="s">
        <v>641</v>
      </c>
      <c r="BO5997" s="61" t="s">
        <v>8013</v>
      </c>
      <c r="BU5997" s="61" t="s">
        <v>11123</v>
      </c>
      <c r="BV5997" s="61" t="s">
        <v>641</v>
      </c>
      <c r="BW5997" s="61" t="s">
        <v>8013</v>
      </c>
    </row>
    <row r="5998" spans="51:75">
      <c r="AY5998" s="89" t="e">
        <f>VLOOKUP(C5998,#REF!, 2,FALSE)</f>
        <v>#REF!</v>
      </c>
      <c r="BM5998" s="61" t="s">
        <v>11124</v>
      </c>
      <c r="BN5998" s="61" t="s">
        <v>696</v>
      </c>
      <c r="BO5998" s="61" t="s">
        <v>995</v>
      </c>
      <c r="BU5998" s="61" t="s">
        <v>11124</v>
      </c>
      <c r="BV5998" s="61" t="s">
        <v>696</v>
      </c>
      <c r="BW5998" s="61" t="s">
        <v>995</v>
      </c>
    </row>
    <row r="5999" spans="51:75">
      <c r="AY5999" s="89" t="e">
        <f>VLOOKUP(C5999,#REF!, 2,FALSE)</f>
        <v>#REF!</v>
      </c>
      <c r="BM5999" s="61" t="s">
        <v>11125</v>
      </c>
      <c r="BN5999" s="61" t="s">
        <v>696</v>
      </c>
      <c r="BO5999" s="61" t="s">
        <v>11126</v>
      </c>
      <c r="BU5999" s="61" t="s">
        <v>11125</v>
      </c>
      <c r="BV5999" s="61" t="s">
        <v>696</v>
      </c>
      <c r="BW5999" s="61" t="s">
        <v>11126</v>
      </c>
    </row>
    <row r="6000" spans="51:75">
      <c r="AY6000" s="89" t="e">
        <f>VLOOKUP(C6000,#REF!, 2,FALSE)</f>
        <v>#REF!</v>
      </c>
      <c r="BM6000" s="61" t="s">
        <v>11127</v>
      </c>
      <c r="BN6000" s="61" t="s">
        <v>614</v>
      </c>
      <c r="BO6000" s="61" t="s">
        <v>1665</v>
      </c>
      <c r="BU6000" s="61" t="s">
        <v>11127</v>
      </c>
      <c r="BV6000" s="61" t="s">
        <v>614</v>
      </c>
      <c r="BW6000" s="61" t="s">
        <v>1665</v>
      </c>
    </row>
    <row r="6001" spans="51:75">
      <c r="AY6001" s="89" t="e">
        <f>VLOOKUP(C6001,#REF!, 2,FALSE)</f>
        <v>#REF!</v>
      </c>
      <c r="BM6001" s="61" t="s">
        <v>11128</v>
      </c>
      <c r="BN6001" s="61" t="s">
        <v>996</v>
      </c>
      <c r="BO6001" s="61" t="s">
        <v>995</v>
      </c>
      <c r="BU6001" s="61" t="s">
        <v>11128</v>
      </c>
      <c r="BV6001" s="61" t="s">
        <v>996</v>
      </c>
      <c r="BW6001" s="61" t="s">
        <v>995</v>
      </c>
    </row>
    <row r="6002" spans="51:75">
      <c r="AY6002" s="89" t="e">
        <f>VLOOKUP(C6002,#REF!, 2,FALSE)</f>
        <v>#REF!</v>
      </c>
      <c r="BM6002" s="61" t="s">
        <v>11129</v>
      </c>
      <c r="BN6002" s="61" t="s">
        <v>1447</v>
      </c>
      <c r="BO6002" s="61" t="s">
        <v>6522</v>
      </c>
      <c r="BU6002" s="61" t="s">
        <v>11129</v>
      </c>
      <c r="BV6002" s="61" t="s">
        <v>1447</v>
      </c>
      <c r="BW6002" s="61" t="s">
        <v>6522</v>
      </c>
    </row>
    <row r="6003" spans="51:75">
      <c r="AY6003" s="89" t="e">
        <f>VLOOKUP(C6003,#REF!, 2,FALSE)</f>
        <v>#REF!</v>
      </c>
      <c r="BM6003" s="61" t="s">
        <v>427</v>
      </c>
      <c r="BN6003" s="61" t="s">
        <v>633</v>
      </c>
      <c r="BO6003" s="61" t="s">
        <v>2985</v>
      </c>
      <c r="BU6003" s="61" t="s">
        <v>427</v>
      </c>
      <c r="BV6003" s="61" t="s">
        <v>633</v>
      </c>
      <c r="BW6003" s="61" t="s">
        <v>2985</v>
      </c>
    </row>
    <row r="6004" spans="51:75">
      <c r="AY6004" s="89" t="e">
        <f>VLOOKUP(C6004,#REF!, 2,FALSE)</f>
        <v>#REF!</v>
      </c>
      <c r="BM6004" s="61" t="s">
        <v>11130</v>
      </c>
      <c r="BN6004" s="61" t="s">
        <v>633</v>
      </c>
      <c r="BO6004" s="61" t="s">
        <v>8373</v>
      </c>
      <c r="BU6004" s="61" t="s">
        <v>11130</v>
      </c>
      <c r="BV6004" s="61" t="s">
        <v>633</v>
      </c>
      <c r="BW6004" s="61" t="s">
        <v>8373</v>
      </c>
    </row>
    <row r="6005" spans="51:75">
      <c r="AY6005" s="89" t="e">
        <f>VLOOKUP(C6005,#REF!, 2,FALSE)</f>
        <v>#REF!</v>
      </c>
      <c r="BM6005" s="61" t="s">
        <v>11131</v>
      </c>
      <c r="BN6005" s="61" t="s">
        <v>3254</v>
      </c>
      <c r="BO6005" s="61" t="s">
        <v>11132</v>
      </c>
      <c r="BU6005" s="61" t="s">
        <v>11131</v>
      </c>
      <c r="BV6005" s="61" t="s">
        <v>3254</v>
      </c>
      <c r="BW6005" s="61" t="s">
        <v>11132</v>
      </c>
    </row>
    <row r="6006" spans="51:75">
      <c r="AY6006" s="89" t="e">
        <f>VLOOKUP(C6006,#REF!, 2,FALSE)</f>
        <v>#REF!</v>
      </c>
      <c r="BM6006" s="61" t="s">
        <v>11133</v>
      </c>
      <c r="BN6006" s="61" t="s">
        <v>615</v>
      </c>
      <c r="BO6006" s="61" t="s">
        <v>2985</v>
      </c>
      <c r="BU6006" s="61" t="s">
        <v>11133</v>
      </c>
      <c r="BV6006" s="61" t="s">
        <v>615</v>
      </c>
      <c r="BW6006" s="61" t="s">
        <v>2985</v>
      </c>
    </row>
    <row r="6007" spans="51:75">
      <c r="AY6007" s="89" t="e">
        <f>VLOOKUP(C6007,#REF!, 2,FALSE)</f>
        <v>#REF!</v>
      </c>
      <c r="BM6007" s="61" t="s">
        <v>11136</v>
      </c>
      <c r="BN6007" s="61" t="s">
        <v>641</v>
      </c>
      <c r="BO6007" s="61" t="s">
        <v>2013</v>
      </c>
      <c r="BU6007" s="61" t="s">
        <v>11136</v>
      </c>
      <c r="BV6007" s="61" t="s">
        <v>641</v>
      </c>
      <c r="BW6007" s="61" t="s">
        <v>2013</v>
      </c>
    </row>
    <row r="6008" spans="51:75">
      <c r="AY6008" s="89" t="e">
        <f>VLOOKUP(C6008,#REF!, 2,FALSE)</f>
        <v>#REF!</v>
      </c>
      <c r="BM6008" s="61" t="s">
        <v>11137</v>
      </c>
      <c r="BN6008" s="61" t="s">
        <v>1281</v>
      </c>
      <c r="BO6008" s="61" t="s">
        <v>775</v>
      </c>
      <c r="BU6008" s="61" t="s">
        <v>11137</v>
      </c>
      <c r="BV6008" s="61" t="s">
        <v>1281</v>
      </c>
      <c r="BW6008" s="61" t="s">
        <v>775</v>
      </c>
    </row>
    <row r="6009" spans="51:75">
      <c r="AY6009" s="89" t="e">
        <f>VLOOKUP(C6009,#REF!, 2,FALSE)</f>
        <v>#REF!</v>
      </c>
      <c r="BM6009" s="61" t="s">
        <v>11138</v>
      </c>
      <c r="BN6009" s="61" t="s">
        <v>639</v>
      </c>
      <c r="BO6009" s="61" t="s">
        <v>938</v>
      </c>
      <c r="BU6009" s="61" t="s">
        <v>11138</v>
      </c>
      <c r="BV6009" s="61" t="s">
        <v>639</v>
      </c>
      <c r="BW6009" s="61" t="s">
        <v>938</v>
      </c>
    </row>
    <row r="6010" spans="51:75">
      <c r="AY6010" s="89" t="e">
        <f>VLOOKUP(C6010,#REF!, 2,FALSE)</f>
        <v>#REF!</v>
      </c>
      <c r="BM6010" s="61" t="s">
        <v>11139</v>
      </c>
      <c r="BN6010" s="61" t="s">
        <v>785</v>
      </c>
      <c r="BO6010" s="61" t="s">
        <v>11140</v>
      </c>
      <c r="BU6010" s="61" t="s">
        <v>11139</v>
      </c>
      <c r="BV6010" s="61" t="s">
        <v>785</v>
      </c>
      <c r="BW6010" s="61" t="s">
        <v>11140</v>
      </c>
    </row>
    <row r="6011" spans="51:75">
      <c r="AY6011" s="89" t="e">
        <f>VLOOKUP(C6011,#REF!, 2,FALSE)</f>
        <v>#REF!</v>
      </c>
      <c r="BM6011" s="61" t="s">
        <v>11141</v>
      </c>
      <c r="BN6011" s="61" t="s">
        <v>3204</v>
      </c>
      <c r="BO6011" s="61" t="s">
        <v>3662</v>
      </c>
      <c r="BU6011" s="61" t="s">
        <v>11141</v>
      </c>
      <c r="BV6011" s="61" t="s">
        <v>3204</v>
      </c>
      <c r="BW6011" s="61" t="s">
        <v>3662</v>
      </c>
    </row>
    <row r="6012" spans="51:75">
      <c r="AY6012" s="89" t="e">
        <f>VLOOKUP(C6012,#REF!, 2,FALSE)</f>
        <v>#REF!</v>
      </c>
      <c r="BM6012" s="61" t="s">
        <v>11142</v>
      </c>
      <c r="BN6012" s="61" t="s">
        <v>2985</v>
      </c>
      <c r="BO6012" s="61" t="s">
        <v>2985</v>
      </c>
      <c r="BU6012" s="61" t="s">
        <v>11142</v>
      </c>
      <c r="BV6012" s="61" t="s">
        <v>2985</v>
      </c>
      <c r="BW6012" s="61" t="s">
        <v>2985</v>
      </c>
    </row>
    <row r="6013" spans="51:75">
      <c r="AY6013" s="89" t="e">
        <f>VLOOKUP(C6013,#REF!, 2,FALSE)</f>
        <v>#REF!</v>
      </c>
      <c r="BM6013" s="61" t="s">
        <v>11143</v>
      </c>
      <c r="BN6013" s="61" t="s">
        <v>660</v>
      </c>
      <c r="BO6013" s="61" t="s">
        <v>11144</v>
      </c>
      <c r="BU6013" s="61" t="s">
        <v>11143</v>
      </c>
      <c r="BV6013" s="61" t="s">
        <v>660</v>
      </c>
      <c r="BW6013" s="61" t="s">
        <v>11144</v>
      </c>
    </row>
    <row r="6014" spans="51:75">
      <c r="AY6014" s="89" t="e">
        <f>VLOOKUP(C6014,#REF!, 2,FALSE)</f>
        <v>#REF!</v>
      </c>
      <c r="BM6014" s="61" t="s">
        <v>1985</v>
      </c>
      <c r="BN6014" s="61" t="s">
        <v>616</v>
      </c>
      <c r="BO6014" s="61" t="s">
        <v>2426</v>
      </c>
      <c r="BU6014" s="61" t="s">
        <v>1985</v>
      </c>
      <c r="BV6014" s="61" t="s">
        <v>616</v>
      </c>
      <c r="BW6014" s="61" t="s">
        <v>2426</v>
      </c>
    </row>
    <row r="6015" spans="51:75">
      <c r="AY6015" s="89" t="e">
        <f>VLOOKUP(C6015,#REF!, 2,FALSE)</f>
        <v>#REF!</v>
      </c>
      <c r="BM6015" s="61" t="s">
        <v>11145</v>
      </c>
      <c r="BN6015" s="61" t="s">
        <v>812</v>
      </c>
      <c r="BO6015" s="61" t="s">
        <v>9405</v>
      </c>
      <c r="BU6015" s="61" t="s">
        <v>11145</v>
      </c>
      <c r="BV6015" s="61" t="s">
        <v>812</v>
      </c>
      <c r="BW6015" s="61" t="s">
        <v>9405</v>
      </c>
    </row>
    <row r="6016" spans="51:75">
      <c r="AY6016" s="89" t="e">
        <f>VLOOKUP(C6016,#REF!, 2,FALSE)</f>
        <v>#REF!</v>
      </c>
      <c r="BM6016" s="61" t="s">
        <v>11146</v>
      </c>
      <c r="BN6016" s="61" t="s">
        <v>665</v>
      </c>
      <c r="BO6016" s="61" t="s">
        <v>1145</v>
      </c>
      <c r="BU6016" s="61" t="s">
        <v>11146</v>
      </c>
      <c r="BV6016" s="61" t="s">
        <v>665</v>
      </c>
      <c r="BW6016" s="61" t="s">
        <v>1145</v>
      </c>
    </row>
    <row r="6017" spans="51:75">
      <c r="AY6017" s="89" t="e">
        <f>VLOOKUP(C6017,#REF!, 2,FALSE)</f>
        <v>#REF!</v>
      </c>
      <c r="BM6017" s="61" t="s">
        <v>1986</v>
      </c>
      <c r="BN6017" s="61" t="s">
        <v>944</v>
      </c>
      <c r="BO6017" s="61" t="s">
        <v>11147</v>
      </c>
      <c r="BU6017" s="61" t="s">
        <v>1986</v>
      </c>
      <c r="BV6017" s="61" t="s">
        <v>944</v>
      </c>
      <c r="BW6017" s="61" t="s">
        <v>11147</v>
      </c>
    </row>
    <row r="6018" spans="51:75">
      <c r="AY6018" s="89" t="e">
        <f>VLOOKUP(C6018,#REF!, 2,FALSE)</f>
        <v>#REF!</v>
      </c>
      <c r="BM6018" s="61" t="s">
        <v>11148</v>
      </c>
      <c r="BN6018" s="61" t="s">
        <v>619</v>
      </c>
      <c r="BO6018" s="61" t="s">
        <v>774</v>
      </c>
      <c r="BU6018" s="61" t="s">
        <v>11148</v>
      </c>
      <c r="BV6018" s="61" t="s">
        <v>619</v>
      </c>
      <c r="BW6018" s="61" t="s">
        <v>774</v>
      </c>
    </row>
    <row r="6019" spans="51:75">
      <c r="AY6019" s="89" t="e">
        <f>VLOOKUP(C6019,#REF!, 2,FALSE)</f>
        <v>#REF!</v>
      </c>
      <c r="BM6019" s="61" t="s">
        <v>11149</v>
      </c>
      <c r="BN6019" s="61" t="s">
        <v>618</v>
      </c>
      <c r="BO6019" s="61" t="s">
        <v>1446</v>
      </c>
      <c r="BU6019" s="61" t="s">
        <v>11149</v>
      </c>
      <c r="BV6019" s="61" t="s">
        <v>618</v>
      </c>
      <c r="BW6019" s="61" t="s">
        <v>1446</v>
      </c>
    </row>
    <row r="6020" spans="51:75">
      <c r="AY6020" s="89" t="e">
        <f>VLOOKUP(C6020,#REF!, 2,FALSE)</f>
        <v>#REF!</v>
      </c>
      <c r="BM6020" s="61" t="s">
        <v>11150</v>
      </c>
      <c r="BN6020" s="61" t="s">
        <v>1269</v>
      </c>
      <c r="BO6020" s="61" t="s">
        <v>11151</v>
      </c>
      <c r="BU6020" s="61" t="s">
        <v>11150</v>
      </c>
      <c r="BV6020" s="61" t="s">
        <v>1269</v>
      </c>
      <c r="BW6020" s="61" t="s">
        <v>11151</v>
      </c>
    </row>
    <row r="6021" spans="51:75">
      <c r="AY6021" s="89" t="e">
        <f>VLOOKUP(C6021,#REF!, 2,FALSE)</f>
        <v>#REF!</v>
      </c>
      <c r="BM6021" s="61" t="s">
        <v>1987</v>
      </c>
      <c r="BN6021" s="61" t="s">
        <v>1015</v>
      </c>
      <c r="BO6021" s="61" t="s">
        <v>2357</v>
      </c>
      <c r="BU6021" s="61" t="s">
        <v>1987</v>
      </c>
      <c r="BV6021" s="61" t="s">
        <v>1015</v>
      </c>
      <c r="BW6021" s="61" t="s">
        <v>2357</v>
      </c>
    </row>
    <row r="6022" spans="51:75">
      <c r="AY6022" s="89" t="e">
        <f>VLOOKUP(C6022,#REF!, 2,FALSE)</f>
        <v>#REF!</v>
      </c>
      <c r="BM6022" s="61" t="s">
        <v>11152</v>
      </c>
      <c r="BN6022" s="61" t="s">
        <v>738</v>
      </c>
      <c r="BO6022" s="61" t="s">
        <v>5942</v>
      </c>
      <c r="BU6022" s="61" t="s">
        <v>11152</v>
      </c>
      <c r="BV6022" s="61" t="s">
        <v>738</v>
      </c>
      <c r="BW6022" s="61" t="s">
        <v>5942</v>
      </c>
    </row>
    <row r="6023" spans="51:75">
      <c r="AY6023" s="89" t="e">
        <f>VLOOKUP(C6023,#REF!, 2,FALSE)</f>
        <v>#REF!</v>
      </c>
      <c r="BM6023" s="61" t="s">
        <v>1988</v>
      </c>
      <c r="BN6023" s="61" t="s">
        <v>738</v>
      </c>
      <c r="BO6023" s="61" t="s">
        <v>11153</v>
      </c>
      <c r="BU6023" s="61" t="s">
        <v>1988</v>
      </c>
      <c r="BV6023" s="61" t="s">
        <v>738</v>
      </c>
      <c r="BW6023" s="61" t="s">
        <v>11153</v>
      </c>
    </row>
    <row r="6024" spans="51:75">
      <c r="AY6024" s="89" t="e">
        <f>VLOOKUP(C6024,#REF!, 2,FALSE)</f>
        <v>#REF!</v>
      </c>
      <c r="BM6024" s="61" t="s">
        <v>1989</v>
      </c>
      <c r="BN6024" s="61" t="s">
        <v>805</v>
      </c>
      <c r="BO6024" s="61" t="s">
        <v>10660</v>
      </c>
      <c r="BU6024" s="61" t="s">
        <v>1989</v>
      </c>
      <c r="BV6024" s="61" t="s">
        <v>805</v>
      </c>
      <c r="BW6024" s="61" t="s">
        <v>10660</v>
      </c>
    </row>
    <row r="6025" spans="51:75">
      <c r="AY6025" s="89" t="e">
        <f>VLOOKUP(C6025,#REF!, 2,FALSE)</f>
        <v>#REF!</v>
      </c>
      <c r="BM6025" s="61" t="s">
        <v>381</v>
      </c>
      <c r="BN6025" s="61" t="s">
        <v>782</v>
      </c>
      <c r="BO6025" s="61" t="s">
        <v>8037</v>
      </c>
      <c r="BU6025" s="61" t="s">
        <v>381</v>
      </c>
      <c r="BV6025" s="61" t="s">
        <v>782</v>
      </c>
      <c r="BW6025" s="61" t="s">
        <v>8037</v>
      </c>
    </row>
    <row r="6026" spans="51:75">
      <c r="AY6026" s="89" t="e">
        <f>VLOOKUP(C6026,#REF!, 2,FALSE)</f>
        <v>#REF!</v>
      </c>
      <c r="BM6026" s="61" t="s">
        <v>11154</v>
      </c>
      <c r="BN6026" s="61" t="s">
        <v>1784</v>
      </c>
      <c r="BO6026" s="61" t="s">
        <v>3722</v>
      </c>
      <c r="BU6026" s="61" t="s">
        <v>11154</v>
      </c>
      <c r="BV6026" s="61" t="s">
        <v>1784</v>
      </c>
      <c r="BW6026" s="61" t="s">
        <v>3722</v>
      </c>
    </row>
    <row r="6027" spans="51:75">
      <c r="AY6027" s="89" t="e">
        <f>VLOOKUP(C6027,#REF!, 2,FALSE)</f>
        <v>#REF!</v>
      </c>
      <c r="BM6027" s="61" t="s">
        <v>11155</v>
      </c>
      <c r="BN6027" s="61" t="s">
        <v>1735</v>
      </c>
      <c r="BO6027" s="61" t="s">
        <v>2985</v>
      </c>
      <c r="BU6027" s="61" t="s">
        <v>11155</v>
      </c>
      <c r="BV6027" s="61" t="s">
        <v>1735</v>
      </c>
      <c r="BW6027" s="61" t="s">
        <v>2985</v>
      </c>
    </row>
    <row r="6028" spans="51:75">
      <c r="AY6028" s="89" t="e">
        <f>VLOOKUP(C6028,#REF!, 2,FALSE)</f>
        <v>#REF!</v>
      </c>
      <c r="BM6028" s="61" t="s">
        <v>11156</v>
      </c>
      <c r="BN6028" s="61" t="s">
        <v>804</v>
      </c>
      <c r="BO6028" s="61" t="s">
        <v>11157</v>
      </c>
      <c r="BU6028" s="61" t="s">
        <v>11156</v>
      </c>
      <c r="BV6028" s="61" t="s">
        <v>804</v>
      </c>
      <c r="BW6028" s="61" t="s">
        <v>11157</v>
      </c>
    </row>
    <row r="6029" spans="51:75">
      <c r="AY6029" s="89" t="e">
        <f>VLOOKUP(C6029,#REF!, 2,FALSE)</f>
        <v>#REF!</v>
      </c>
      <c r="BM6029" s="61" t="s">
        <v>1990</v>
      </c>
      <c r="BN6029" s="61" t="s">
        <v>944</v>
      </c>
      <c r="BO6029" s="61" t="s">
        <v>2985</v>
      </c>
      <c r="BU6029" s="61" t="s">
        <v>1990</v>
      </c>
      <c r="BV6029" s="61" t="s">
        <v>944</v>
      </c>
      <c r="BW6029" s="61" t="s">
        <v>2985</v>
      </c>
    </row>
    <row r="6030" spans="51:75">
      <c r="AY6030" s="89" t="e">
        <f>VLOOKUP(C6030,#REF!, 2,FALSE)</f>
        <v>#REF!</v>
      </c>
      <c r="BM6030" s="61" t="s">
        <v>11158</v>
      </c>
      <c r="BN6030" s="61" t="s">
        <v>930</v>
      </c>
      <c r="BO6030" s="61" t="s">
        <v>2985</v>
      </c>
      <c r="BU6030" s="61" t="s">
        <v>11158</v>
      </c>
      <c r="BV6030" s="61" t="s">
        <v>930</v>
      </c>
      <c r="BW6030" s="61" t="s">
        <v>2985</v>
      </c>
    </row>
    <row r="6031" spans="51:75">
      <c r="AY6031" s="89" t="e">
        <f>VLOOKUP(C6031,#REF!, 2,FALSE)</f>
        <v>#REF!</v>
      </c>
      <c r="BM6031" s="61" t="s">
        <v>1991</v>
      </c>
      <c r="BN6031" s="61" t="s">
        <v>944</v>
      </c>
      <c r="BO6031" s="61" t="s">
        <v>11159</v>
      </c>
      <c r="BU6031" s="61" t="s">
        <v>1991</v>
      </c>
      <c r="BV6031" s="61" t="s">
        <v>944</v>
      </c>
      <c r="BW6031" s="61" t="s">
        <v>11159</v>
      </c>
    </row>
    <row r="6032" spans="51:75">
      <c r="AY6032" s="89" t="e">
        <f>VLOOKUP(C6032,#REF!, 2,FALSE)</f>
        <v>#REF!</v>
      </c>
      <c r="BM6032" s="61" t="s">
        <v>11160</v>
      </c>
      <c r="BN6032" s="61" t="s">
        <v>659</v>
      </c>
      <c r="BO6032" s="61" t="s">
        <v>11161</v>
      </c>
      <c r="BU6032" s="61" t="s">
        <v>11160</v>
      </c>
      <c r="BV6032" s="61" t="s">
        <v>659</v>
      </c>
      <c r="BW6032" s="61" t="s">
        <v>11161</v>
      </c>
    </row>
    <row r="6033" spans="51:75">
      <c r="AY6033" s="89" t="e">
        <f>VLOOKUP(C6033,#REF!, 2,FALSE)</f>
        <v>#REF!</v>
      </c>
      <c r="BM6033" s="61" t="s">
        <v>11162</v>
      </c>
      <c r="BN6033" s="61" t="s">
        <v>773</v>
      </c>
      <c r="BO6033" s="61" t="s">
        <v>11163</v>
      </c>
      <c r="BU6033" s="61" t="s">
        <v>11162</v>
      </c>
      <c r="BV6033" s="61" t="s">
        <v>773</v>
      </c>
      <c r="BW6033" s="61" t="s">
        <v>11163</v>
      </c>
    </row>
    <row r="6034" spans="51:75">
      <c r="AY6034" s="89" t="e">
        <f>VLOOKUP(C6034,#REF!, 2,FALSE)</f>
        <v>#REF!</v>
      </c>
      <c r="BM6034" s="61" t="s">
        <v>11164</v>
      </c>
      <c r="BN6034" s="61" t="s">
        <v>3254</v>
      </c>
      <c r="BO6034" s="61" t="s">
        <v>4478</v>
      </c>
      <c r="BU6034" s="61" t="s">
        <v>11164</v>
      </c>
      <c r="BV6034" s="61" t="s">
        <v>3254</v>
      </c>
      <c r="BW6034" s="61" t="s">
        <v>4478</v>
      </c>
    </row>
    <row r="6035" spans="51:75">
      <c r="AY6035" s="89" t="e">
        <f>VLOOKUP(C6035,#REF!, 2,FALSE)</f>
        <v>#REF!</v>
      </c>
      <c r="BM6035" s="61" t="s">
        <v>11165</v>
      </c>
      <c r="BN6035" s="61" t="s">
        <v>1843</v>
      </c>
      <c r="BO6035" s="61" t="s">
        <v>2985</v>
      </c>
      <c r="BU6035" s="61" t="s">
        <v>11165</v>
      </c>
      <c r="BV6035" s="61" t="s">
        <v>1843</v>
      </c>
      <c r="BW6035" s="61" t="s">
        <v>2985</v>
      </c>
    </row>
    <row r="6036" spans="51:75">
      <c r="AY6036" s="89" t="e">
        <f>VLOOKUP(C6036,#REF!, 2,FALSE)</f>
        <v>#REF!</v>
      </c>
      <c r="BM6036" s="61" t="s">
        <v>11166</v>
      </c>
      <c r="BN6036" s="61" t="s">
        <v>944</v>
      </c>
      <c r="BO6036" s="61" t="s">
        <v>11167</v>
      </c>
      <c r="BU6036" s="61" t="s">
        <v>11166</v>
      </c>
      <c r="BV6036" s="61" t="s">
        <v>944</v>
      </c>
      <c r="BW6036" s="61" t="s">
        <v>11167</v>
      </c>
    </row>
    <row r="6037" spans="51:75">
      <c r="AY6037" s="89" t="e">
        <f>VLOOKUP(C6037,#REF!, 2,FALSE)</f>
        <v>#REF!</v>
      </c>
      <c r="BM6037" s="61" t="s">
        <v>11168</v>
      </c>
      <c r="BN6037" s="61" t="s">
        <v>707</v>
      </c>
      <c r="BO6037" s="61" t="s">
        <v>2985</v>
      </c>
      <c r="BU6037" s="61" t="s">
        <v>11168</v>
      </c>
      <c r="BV6037" s="61" t="s">
        <v>707</v>
      </c>
      <c r="BW6037" s="61" t="s">
        <v>2985</v>
      </c>
    </row>
    <row r="6038" spans="51:75">
      <c r="AY6038" s="89" t="e">
        <f>VLOOKUP(C6038,#REF!, 2,FALSE)</f>
        <v>#REF!</v>
      </c>
      <c r="BM6038" s="61" t="s">
        <v>1992</v>
      </c>
      <c r="BN6038" s="61" t="s">
        <v>944</v>
      </c>
      <c r="BO6038" s="61" t="s">
        <v>2985</v>
      </c>
      <c r="BU6038" s="61" t="s">
        <v>1992</v>
      </c>
      <c r="BV6038" s="61" t="s">
        <v>944</v>
      </c>
      <c r="BW6038" s="61" t="s">
        <v>2985</v>
      </c>
    </row>
    <row r="6039" spans="51:75">
      <c r="AY6039" s="89" t="e">
        <f>VLOOKUP(C6039,#REF!, 2,FALSE)</f>
        <v>#REF!</v>
      </c>
      <c r="BM6039" s="61" t="s">
        <v>1993</v>
      </c>
      <c r="BN6039" s="61" t="s">
        <v>615</v>
      </c>
      <c r="BO6039" s="61" t="s">
        <v>9520</v>
      </c>
      <c r="BU6039" s="61" t="s">
        <v>1993</v>
      </c>
      <c r="BV6039" s="61" t="s">
        <v>615</v>
      </c>
      <c r="BW6039" s="61" t="s">
        <v>9520</v>
      </c>
    </row>
    <row r="6040" spans="51:75">
      <c r="AY6040" s="89" t="e">
        <f>VLOOKUP(C6040,#REF!, 2,FALSE)</f>
        <v>#REF!</v>
      </c>
      <c r="BM6040" s="61" t="s">
        <v>11169</v>
      </c>
      <c r="BN6040" s="61" t="s">
        <v>944</v>
      </c>
      <c r="BO6040" s="61" t="s">
        <v>6280</v>
      </c>
      <c r="BU6040" s="61" t="s">
        <v>11169</v>
      </c>
      <c r="BV6040" s="61" t="s">
        <v>944</v>
      </c>
      <c r="BW6040" s="61" t="s">
        <v>6280</v>
      </c>
    </row>
    <row r="6041" spans="51:75">
      <c r="AY6041" s="89" t="e">
        <f>VLOOKUP(C6041,#REF!, 2,FALSE)</f>
        <v>#REF!</v>
      </c>
      <c r="BM6041" s="61" t="s">
        <v>11170</v>
      </c>
      <c r="BN6041" s="61" t="s">
        <v>948</v>
      </c>
      <c r="BO6041" s="61" t="s">
        <v>11171</v>
      </c>
      <c r="BU6041" s="61" t="s">
        <v>11170</v>
      </c>
      <c r="BV6041" s="61" t="s">
        <v>948</v>
      </c>
      <c r="BW6041" s="61" t="s">
        <v>11171</v>
      </c>
    </row>
    <row r="6042" spans="51:75">
      <c r="AY6042" s="89" t="e">
        <f>VLOOKUP(C6042,#REF!, 2,FALSE)</f>
        <v>#REF!</v>
      </c>
      <c r="BM6042" s="61" t="s">
        <v>11172</v>
      </c>
      <c r="BN6042" s="61" t="s">
        <v>944</v>
      </c>
      <c r="BO6042" s="61" t="s">
        <v>2985</v>
      </c>
      <c r="BU6042" s="61" t="s">
        <v>11172</v>
      </c>
      <c r="BV6042" s="61" t="s">
        <v>944</v>
      </c>
      <c r="BW6042" s="61" t="s">
        <v>2985</v>
      </c>
    </row>
    <row r="6043" spans="51:75">
      <c r="AY6043" s="89" t="e">
        <f>VLOOKUP(C6043,#REF!, 2,FALSE)</f>
        <v>#REF!</v>
      </c>
      <c r="BM6043" s="61" t="s">
        <v>1994</v>
      </c>
      <c r="BN6043" s="61" t="s">
        <v>944</v>
      </c>
      <c r="BO6043" s="61" t="s">
        <v>2646</v>
      </c>
      <c r="BU6043" s="61" t="s">
        <v>1994</v>
      </c>
      <c r="BV6043" s="61" t="s">
        <v>944</v>
      </c>
      <c r="BW6043" s="61" t="s">
        <v>2646</v>
      </c>
    </row>
    <row r="6044" spans="51:75">
      <c r="AY6044" s="89" t="e">
        <f>VLOOKUP(C6044,#REF!, 2,FALSE)</f>
        <v>#REF!</v>
      </c>
      <c r="BM6044" s="61" t="s">
        <v>11174</v>
      </c>
      <c r="BN6044" s="61" t="s">
        <v>944</v>
      </c>
      <c r="BO6044" s="61" t="s">
        <v>908</v>
      </c>
      <c r="BU6044" s="61" t="s">
        <v>11174</v>
      </c>
      <c r="BV6044" s="61" t="s">
        <v>944</v>
      </c>
      <c r="BW6044" s="61" t="s">
        <v>908</v>
      </c>
    </row>
    <row r="6045" spans="51:75">
      <c r="AY6045" s="89" t="e">
        <f>VLOOKUP(C6045,#REF!, 2,FALSE)</f>
        <v>#REF!</v>
      </c>
      <c r="BM6045" s="61" t="s">
        <v>11175</v>
      </c>
      <c r="BN6045" s="61" t="s">
        <v>614</v>
      </c>
      <c r="BO6045" s="61" t="s">
        <v>2985</v>
      </c>
      <c r="BU6045" s="61" t="s">
        <v>11175</v>
      </c>
      <c r="BV6045" s="61" t="s">
        <v>614</v>
      </c>
      <c r="BW6045" s="61" t="s">
        <v>2985</v>
      </c>
    </row>
    <row r="6046" spans="51:75">
      <c r="AY6046" s="89" t="e">
        <f>VLOOKUP(C6046,#REF!, 2,FALSE)</f>
        <v>#REF!</v>
      </c>
      <c r="BM6046" s="61" t="s">
        <v>1995</v>
      </c>
      <c r="BN6046" s="61" t="s">
        <v>944</v>
      </c>
      <c r="BO6046" s="61" t="s">
        <v>6822</v>
      </c>
      <c r="BU6046" s="61" t="s">
        <v>1995</v>
      </c>
      <c r="BV6046" s="61" t="s">
        <v>944</v>
      </c>
      <c r="BW6046" s="61" t="s">
        <v>6822</v>
      </c>
    </row>
    <row r="6047" spans="51:75">
      <c r="AY6047" s="89" t="e">
        <f>VLOOKUP(C6047,#REF!, 2,FALSE)</f>
        <v>#REF!</v>
      </c>
      <c r="BM6047" s="61" t="s">
        <v>11176</v>
      </c>
      <c r="BN6047" s="61" t="s">
        <v>2224</v>
      </c>
      <c r="BO6047" s="61" t="s">
        <v>8839</v>
      </c>
      <c r="BU6047" s="61" t="s">
        <v>11176</v>
      </c>
      <c r="BV6047" s="61" t="s">
        <v>2224</v>
      </c>
      <c r="BW6047" s="61" t="s">
        <v>8839</v>
      </c>
    </row>
    <row r="6048" spans="51:75">
      <c r="AY6048" s="89" t="e">
        <f>VLOOKUP(C6048,#REF!, 2,FALSE)</f>
        <v>#REF!</v>
      </c>
      <c r="BM6048" s="61" t="s">
        <v>11177</v>
      </c>
      <c r="BN6048" s="61" t="s">
        <v>717</v>
      </c>
      <c r="BO6048" s="61" t="s">
        <v>9596</v>
      </c>
      <c r="BU6048" s="61" t="s">
        <v>11177</v>
      </c>
      <c r="BV6048" s="61" t="s">
        <v>717</v>
      </c>
      <c r="BW6048" s="61" t="s">
        <v>9596</v>
      </c>
    </row>
    <row r="6049" spans="51:75">
      <c r="AY6049" s="89" t="e">
        <f>VLOOKUP(C6049,#REF!, 2,FALSE)</f>
        <v>#REF!</v>
      </c>
      <c r="BM6049" s="61" t="s">
        <v>11178</v>
      </c>
      <c r="BN6049" s="61" t="s">
        <v>843</v>
      </c>
      <c r="BO6049" s="61" t="s">
        <v>9264</v>
      </c>
      <c r="BU6049" s="61" t="s">
        <v>11178</v>
      </c>
      <c r="BV6049" s="61" t="s">
        <v>843</v>
      </c>
      <c r="BW6049" s="61" t="s">
        <v>9264</v>
      </c>
    </row>
    <row r="6050" spans="51:75">
      <c r="AY6050" s="89" t="e">
        <f>VLOOKUP(C6050,#REF!, 2,FALSE)</f>
        <v>#REF!</v>
      </c>
      <c r="BM6050" s="61" t="s">
        <v>11179</v>
      </c>
      <c r="BN6050" s="61" t="s">
        <v>3089</v>
      </c>
      <c r="BO6050" s="61" t="s">
        <v>9297</v>
      </c>
      <c r="BU6050" s="61" t="s">
        <v>11179</v>
      </c>
      <c r="BV6050" s="61" t="s">
        <v>3089</v>
      </c>
      <c r="BW6050" s="61" t="s">
        <v>9297</v>
      </c>
    </row>
    <row r="6051" spans="51:75">
      <c r="AY6051" s="89" t="e">
        <f>VLOOKUP(C6051,#REF!, 2,FALSE)</f>
        <v>#REF!</v>
      </c>
      <c r="BM6051" s="61" t="s">
        <v>11180</v>
      </c>
      <c r="BN6051" s="61" t="s">
        <v>717</v>
      </c>
      <c r="BO6051" s="61" t="s">
        <v>6617</v>
      </c>
      <c r="BU6051" s="61" t="s">
        <v>11180</v>
      </c>
      <c r="BV6051" s="61" t="s">
        <v>717</v>
      </c>
      <c r="BW6051" s="61" t="s">
        <v>6617</v>
      </c>
    </row>
    <row r="6052" spans="51:75">
      <c r="AY6052" s="89" t="e">
        <f>VLOOKUP(C6052,#REF!, 2,FALSE)</f>
        <v>#REF!</v>
      </c>
      <c r="BM6052" s="61" t="s">
        <v>11181</v>
      </c>
      <c r="BN6052" s="61" t="s">
        <v>1498</v>
      </c>
      <c r="BO6052" s="61" t="s">
        <v>2997</v>
      </c>
      <c r="BU6052" s="61" t="s">
        <v>11181</v>
      </c>
      <c r="BV6052" s="61" t="s">
        <v>1498</v>
      </c>
      <c r="BW6052" s="61" t="s">
        <v>2997</v>
      </c>
    </row>
    <row r="6053" spans="51:75">
      <c r="AY6053" s="89" t="e">
        <f>VLOOKUP(C6053,#REF!, 2,FALSE)</f>
        <v>#REF!</v>
      </c>
      <c r="BM6053" s="61" t="s">
        <v>11182</v>
      </c>
      <c r="BN6053" s="61" t="s">
        <v>630</v>
      </c>
      <c r="BO6053" s="61" t="s">
        <v>3914</v>
      </c>
      <c r="BU6053" s="61" t="s">
        <v>11182</v>
      </c>
      <c r="BV6053" s="61" t="s">
        <v>630</v>
      </c>
      <c r="BW6053" s="61" t="s">
        <v>3914</v>
      </c>
    </row>
    <row r="6054" spans="51:75">
      <c r="AY6054" s="89" t="e">
        <f>VLOOKUP(C6054,#REF!, 2,FALSE)</f>
        <v>#REF!</v>
      </c>
      <c r="BM6054" s="61" t="s">
        <v>382</v>
      </c>
      <c r="BN6054" s="61" t="s">
        <v>628</v>
      </c>
      <c r="BO6054" s="61" t="s">
        <v>1270</v>
      </c>
      <c r="BU6054" s="61" t="s">
        <v>382</v>
      </c>
      <c r="BV6054" s="61" t="s">
        <v>628</v>
      </c>
      <c r="BW6054" s="61" t="s">
        <v>1270</v>
      </c>
    </row>
    <row r="6055" spans="51:75">
      <c r="AY6055" s="89" t="e">
        <f>VLOOKUP(C6055,#REF!, 2,FALSE)</f>
        <v>#REF!</v>
      </c>
      <c r="BM6055" s="61" t="s">
        <v>11183</v>
      </c>
      <c r="BN6055" s="61" t="s">
        <v>1271</v>
      </c>
      <c r="BO6055" s="61" t="s">
        <v>2381</v>
      </c>
      <c r="BU6055" s="61" t="s">
        <v>11183</v>
      </c>
      <c r="BV6055" s="61" t="s">
        <v>1271</v>
      </c>
      <c r="BW6055" s="61" t="s">
        <v>2381</v>
      </c>
    </row>
    <row r="6056" spans="51:75">
      <c r="AY6056" s="89" t="e">
        <f>VLOOKUP(C6056,#REF!, 2,FALSE)</f>
        <v>#REF!</v>
      </c>
      <c r="BM6056" s="61" t="s">
        <v>1996</v>
      </c>
      <c r="BN6056" s="61" t="s">
        <v>773</v>
      </c>
      <c r="BO6056" s="61" t="s">
        <v>2464</v>
      </c>
      <c r="BU6056" s="61" t="s">
        <v>1996</v>
      </c>
      <c r="BV6056" s="61" t="s">
        <v>773</v>
      </c>
      <c r="BW6056" s="61" t="s">
        <v>2464</v>
      </c>
    </row>
    <row r="6057" spans="51:75">
      <c r="AY6057" s="89" t="e">
        <f>VLOOKUP(C6057,#REF!, 2,FALSE)</f>
        <v>#REF!</v>
      </c>
      <c r="BM6057" s="61" t="s">
        <v>11184</v>
      </c>
      <c r="BN6057" s="61" t="s">
        <v>773</v>
      </c>
      <c r="BO6057" s="61" t="s">
        <v>3065</v>
      </c>
      <c r="BU6057" s="61" t="s">
        <v>11184</v>
      </c>
      <c r="BV6057" s="61" t="s">
        <v>773</v>
      </c>
      <c r="BW6057" s="61" t="s">
        <v>3065</v>
      </c>
    </row>
    <row r="6058" spans="51:75">
      <c r="AY6058" s="89" t="e">
        <f>VLOOKUP(C6058,#REF!, 2,FALSE)</f>
        <v>#REF!</v>
      </c>
      <c r="BM6058" s="61" t="s">
        <v>1997</v>
      </c>
      <c r="BN6058" s="61" t="s">
        <v>944</v>
      </c>
      <c r="BO6058" s="61" t="s">
        <v>2643</v>
      </c>
      <c r="BU6058" s="61" t="s">
        <v>1997</v>
      </c>
      <c r="BV6058" s="61" t="s">
        <v>944</v>
      </c>
      <c r="BW6058" s="61" t="s">
        <v>2643</v>
      </c>
    </row>
    <row r="6059" spans="51:75">
      <c r="AY6059" s="89" t="e">
        <f>VLOOKUP(C6059,#REF!, 2,FALSE)</f>
        <v>#REF!</v>
      </c>
      <c r="BM6059" s="61" t="s">
        <v>11185</v>
      </c>
      <c r="BN6059" s="61" t="s">
        <v>641</v>
      </c>
      <c r="BO6059" s="61" t="s">
        <v>9675</v>
      </c>
      <c r="BU6059" s="61" t="s">
        <v>11185</v>
      </c>
      <c r="BV6059" s="61" t="s">
        <v>641</v>
      </c>
      <c r="BW6059" s="61" t="s">
        <v>9675</v>
      </c>
    </row>
    <row r="6060" spans="51:75">
      <c r="AY6060" s="89" t="e">
        <f>VLOOKUP(C6060,#REF!, 2,FALSE)</f>
        <v>#REF!</v>
      </c>
      <c r="BM6060" s="61" t="s">
        <v>11186</v>
      </c>
      <c r="BN6060" s="61" t="s">
        <v>633</v>
      </c>
      <c r="BO6060" s="61" t="s">
        <v>11187</v>
      </c>
      <c r="BU6060" s="61" t="s">
        <v>11186</v>
      </c>
      <c r="BV6060" s="61" t="s">
        <v>633</v>
      </c>
      <c r="BW6060" s="61" t="s">
        <v>11187</v>
      </c>
    </row>
    <row r="6061" spans="51:75">
      <c r="AY6061" s="89" t="e">
        <f>VLOOKUP(C6061,#REF!, 2,FALSE)</f>
        <v>#REF!</v>
      </c>
      <c r="BM6061" s="61" t="s">
        <v>11188</v>
      </c>
      <c r="BN6061" s="61" t="s">
        <v>773</v>
      </c>
      <c r="BO6061" s="61" t="s">
        <v>11189</v>
      </c>
      <c r="BU6061" s="61" t="s">
        <v>11188</v>
      </c>
      <c r="BV6061" s="61" t="s">
        <v>773</v>
      </c>
      <c r="BW6061" s="61" t="s">
        <v>11189</v>
      </c>
    </row>
    <row r="6062" spans="51:75">
      <c r="AY6062" s="89" t="e">
        <f>VLOOKUP(C6062,#REF!, 2,FALSE)</f>
        <v>#REF!</v>
      </c>
      <c r="BM6062" s="61" t="s">
        <v>11190</v>
      </c>
      <c r="BN6062" s="61" t="s">
        <v>939</v>
      </c>
      <c r="BO6062" s="61" t="s">
        <v>6927</v>
      </c>
      <c r="BU6062" s="61" t="s">
        <v>11190</v>
      </c>
      <c r="BV6062" s="61" t="s">
        <v>939</v>
      </c>
      <c r="BW6062" s="61" t="s">
        <v>6927</v>
      </c>
    </row>
    <row r="6063" spans="51:75">
      <c r="AY6063" s="89" t="e">
        <f>VLOOKUP(C6063,#REF!, 2,FALSE)</f>
        <v>#REF!</v>
      </c>
      <c r="BM6063" s="61" t="s">
        <v>11191</v>
      </c>
      <c r="BN6063" s="61" t="s">
        <v>633</v>
      </c>
      <c r="BO6063" s="61" t="s">
        <v>2242</v>
      </c>
      <c r="BU6063" s="61" t="s">
        <v>11191</v>
      </c>
      <c r="BV6063" s="61" t="s">
        <v>633</v>
      </c>
      <c r="BW6063" s="61" t="s">
        <v>2242</v>
      </c>
    </row>
    <row r="6064" spans="51:75">
      <c r="AY6064" s="89" t="e">
        <f>VLOOKUP(C6064,#REF!, 2,FALSE)</f>
        <v>#REF!</v>
      </c>
      <c r="BM6064" s="61" t="s">
        <v>11192</v>
      </c>
      <c r="BN6064" s="61" t="s">
        <v>621</v>
      </c>
      <c r="BO6064" s="61" t="s">
        <v>2165</v>
      </c>
      <c r="BU6064" s="61" t="s">
        <v>11192</v>
      </c>
      <c r="BV6064" s="61" t="s">
        <v>621</v>
      </c>
      <c r="BW6064" s="61" t="s">
        <v>2165</v>
      </c>
    </row>
    <row r="6065" spans="51:75">
      <c r="AY6065" s="89" t="e">
        <f>VLOOKUP(C6065,#REF!, 2,FALSE)</f>
        <v>#REF!</v>
      </c>
      <c r="BM6065" s="61" t="s">
        <v>383</v>
      </c>
      <c r="BN6065" s="61" t="s">
        <v>669</v>
      </c>
      <c r="BO6065" s="61" t="s">
        <v>1806</v>
      </c>
      <c r="BU6065" s="61" t="s">
        <v>383</v>
      </c>
      <c r="BV6065" s="61" t="s">
        <v>669</v>
      </c>
      <c r="BW6065" s="61" t="s">
        <v>1806</v>
      </c>
    </row>
    <row r="6066" spans="51:75">
      <c r="AY6066" s="89" t="e">
        <f>VLOOKUP(C6066,#REF!, 2,FALSE)</f>
        <v>#REF!</v>
      </c>
      <c r="BM6066" s="61" t="s">
        <v>11194</v>
      </c>
      <c r="BN6066" s="61" t="s">
        <v>799</v>
      </c>
      <c r="BO6066" s="61" t="s">
        <v>4324</v>
      </c>
      <c r="BU6066" s="61" t="s">
        <v>11194</v>
      </c>
      <c r="BV6066" s="61" t="s">
        <v>799</v>
      </c>
      <c r="BW6066" s="61" t="s">
        <v>4324</v>
      </c>
    </row>
    <row r="6067" spans="51:75">
      <c r="AY6067" s="89" t="e">
        <f>VLOOKUP(C6067,#REF!, 2,FALSE)</f>
        <v>#REF!</v>
      </c>
      <c r="BM6067" s="61" t="s">
        <v>11196</v>
      </c>
      <c r="BN6067" s="61" t="s">
        <v>773</v>
      </c>
      <c r="BO6067" s="61" t="s">
        <v>2985</v>
      </c>
      <c r="BU6067" s="61" t="s">
        <v>11196</v>
      </c>
      <c r="BV6067" s="61" t="s">
        <v>773</v>
      </c>
      <c r="BW6067" s="61" t="s">
        <v>2985</v>
      </c>
    </row>
    <row r="6068" spans="51:75">
      <c r="AY6068" s="89" t="e">
        <f>VLOOKUP(C6068,#REF!, 2,FALSE)</f>
        <v>#REF!</v>
      </c>
      <c r="BM6068" s="61" t="s">
        <v>11197</v>
      </c>
      <c r="BN6068" s="61" t="s">
        <v>738</v>
      </c>
      <c r="BO6068" s="61" t="s">
        <v>8931</v>
      </c>
      <c r="BU6068" s="61" t="s">
        <v>11197</v>
      </c>
      <c r="BV6068" s="61" t="s">
        <v>738</v>
      </c>
      <c r="BW6068" s="61" t="s">
        <v>8931</v>
      </c>
    </row>
    <row r="6069" spans="51:75">
      <c r="AY6069" s="89" t="e">
        <f>VLOOKUP(C6069,#REF!, 2,FALSE)</f>
        <v>#REF!</v>
      </c>
      <c r="BM6069" s="61" t="s">
        <v>11198</v>
      </c>
      <c r="BN6069" s="61" t="s">
        <v>948</v>
      </c>
      <c r="BO6069" s="61" t="s">
        <v>2985</v>
      </c>
      <c r="BU6069" s="61" t="s">
        <v>11198</v>
      </c>
      <c r="BV6069" s="61" t="s">
        <v>948</v>
      </c>
      <c r="BW6069" s="61" t="s">
        <v>2985</v>
      </c>
    </row>
    <row r="6070" spans="51:75">
      <c r="AY6070" s="89" t="e">
        <f>VLOOKUP(C6070,#REF!, 2,FALSE)</f>
        <v>#REF!</v>
      </c>
      <c r="BM6070" s="61" t="s">
        <v>11199</v>
      </c>
      <c r="BN6070" s="61" t="s">
        <v>773</v>
      </c>
      <c r="BO6070" s="61" t="s">
        <v>9052</v>
      </c>
      <c r="BU6070" s="61" t="s">
        <v>11199</v>
      </c>
      <c r="BV6070" s="61" t="s">
        <v>773</v>
      </c>
      <c r="BW6070" s="61" t="s">
        <v>9052</v>
      </c>
    </row>
    <row r="6071" spans="51:75">
      <c r="AY6071" s="89" t="e">
        <f>VLOOKUP(C6071,#REF!, 2,FALSE)</f>
        <v>#REF!</v>
      </c>
      <c r="BM6071" s="61" t="s">
        <v>11200</v>
      </c>
      <c r="BN6071" s="61" t="s">
        <v>664</v>
      </c>
      <c r="BO6071" s="61" t="s">
        <v>772</v>
      </c>
      <c r="BU6071" s="61" t="s">
        <v>11200</v>
      </c>
      <c r="BV6071" s="61" t="s">
        <v>664</v>
      </c>
      <c r="BW6071" s="61" t="s">
        <v>772</v>
      </c>
    </row>
    <row r="6072" spans="51:75">
      <c r="AY6072" s="89" t="e">
        <f>VLOOKUP(C6072,#REF!, 2,FALSE)</f>
        <v>#REF!</v>
      </c>
      <c r="BM6072" s="61" t="s">
        <v>11201</v>
      </c>
      <c r="BN6072" s="61" t="s">
        <v>942</v>
      </c>
      <c r="BO6072" s="61" t="s">
        <v>11202</v>
      </c>
      <c r="BU6072" s="61" t="s">
        <v>11201</v>
      </c>
      <c r="BV6072" s="61" t="s">
        <v>942</v>
      </c>
      <c r="BW6072" s="61" t="s">
        <v>11202</v>
      </c>
    </row>
    <row r="6073" spans="51:75">
      <c r="AY6073" s="89" t="e">
        <f>VLOOKUP(C6073,#REF!, 2,FALSE)</f>
        <v>#REF!</v>
      </c>
      <c r="BM6073" s="61" t="s">
        <v>11203</v>
      </c>
      <c r="BN6073" s="61" t="s">
        <v>3254</v>
      </c>
      <c r="BO6073" s="61" t="s">
        <v>11204</v>
      </c>
      <c r="BU6073" s="61" t="s">
        <v>11203</v>
      </c>
      <c r="BV6073" s="61" t="s">
        <v>3254</v>
      </c>
      <c r="BW6073" s="61" t="s">
        <v>11204</v>
      </c>
    </row>
    <row r="6074" spans="51:75">
      <c r="AY6074" s="89" t="e">
        <f>VLOOKUP(C6074,#REF!, 2,FALSE)</f>
        <v>#REF!</v>
      </c>
      <c r="BM6074" s="61" t="s">
        <v>11205</v>
      </c>
      <c r="BN6074" s="61" t="s">
        <v>3089</v>
      </c>
      <c r="BO6074" s="61" t="s">
        <v>11206</v>
      </c>
      <c r="BU6074" s="61" t="s">
        <v>11205</v>
      </c>
      <c r="BV6074" s="61" t="s">
        <v>3089</v>
      </c>
      <c r="BW6074" s="61" t="s">
        <v>11206</v>
      </c>
    </row>
    <row r="6075" spans="51:75">
      <c r="AY6075" s="89" t="e">
        <f>VLOOKUP(C6075,#REF!, 2,FALSE)</f>
        <v>#REF!</v>
      </c>
      <c r="BM6075" s="61" t="s">
        <v>11207</v>
      </c>
      <c r="BN6075" s="61" t="s">
        <v>3085</v>
      </c>
      <c r="BO6075" s="61" t="s">
        <v>2985</v>
      </c>
      <c r="BU6075" s="61" t="s">
        <v>11207</v>
      </c>
      <c r="BV6075" s="61" t="s">
        <v>3085</v>
      </c>
      <c r="BW6075" s="61" t="s">
        <v>2985</v>
      </c>
    </row>
    <row r="6076" spans="51:75">
      <c r="AY6076" s="89" t="e">
        <f>VLOOKUP(C6076,#REF!, 2,FALSE)</f>
        <v>#REF!</v>
      </c>
      <c r="BM6076" s="61" t="s">
        <v>1998</v>
      </c>
      <c r="BN6076" s="61" t="s">
        <v>773</v>
      </c>
      <c r="BO6076" s="61" t="s">
        <v>2985</v>
      </c>
      <c r="BU6076" s="61" t="s">
        <v>1998</v>
      </c>
      <c r="BV6076" s="61" t="s">
        <v>773</v>
      </c>
      <c r="BW6076" s="61" t="s">
        <v>2985</v>
      </c>
    </row>
    <row r="6077" spans="51:75">
      <c r="AY6077" s="89" t="e">
        <f>VLOOKUP(C6077,#REF!, 2,FALSE)</f>
        <v>#REF!</v>
      </c>
      <c r="BM6077" s="61" t="s">
        <v>11208</v>
      </c>
      <c r="BN6077" s="61" t="s">
        <v>1141</v>
      </c>
      <c r="BO6077" s="61" t="s">
        <v>4416</v>
      </c>
      <c r="BU6077" s="61" t="s">
        <v>11208</v>
      </c>
      <c r="BV6077" s="61" t="s">
        <v>1141</v>
      </c>
      <c r="BW6077" s="61" t="s">
        <v>4416</v>
      </c>
    </row>
    <row r="6078" spans="51:75">
      <c r="AY6078" s="89" t="e">
        <f>VLOOKUP(C6078,#REF!, 2,FALSE)</f>
        <v>#REF!</v>
      </c>
      <c r="BM6078" s="61" t="s">
        <v>11209</v>
      </c>
      <c r="BN6078" s="61" t="s">
        <v>3204</v>
      </c>
      <c r="BO6078" s="61" t="s">
        <v>11210</v>
      </c>
      <c r="BU6078" s="61" t="s">
        <v>11209</v>
      </c>
      <c r="BV6078" s="61" t="s">
        <v>3204</v>
      </c>
      <c r="BW6078" s="61" t="s">
        <v>11210</v>
      </c>
    </row>
    <row r="6079" spans="51:75">
      <c r="AY6079" s="89" t="e">
        <f>VLOOKUP(C6079,#REF!, 2,FALSE)</f>
        <v>#REF!</v>
      </c>
      <c r="BM6079" s="61" t="s">
        <v>11211</v>
      </c>
      <c r="BN6079" s="61" t="s">
        <v>1011</v>
      </c>
      <c r="BO6079" s="61" t="s">
        <v>11212</v>
      </c>
      <c r="BU6079" s="61" t="s">
        <v>11211</v>
      </c>
      <c r="BV6079" s="61" t="s">
        <v>1011</v>
      </c>
      <c r="BW6079" s="61" t="s">
        <v>11212</v>
      </c>
    </row>
    <row r="6080" spans="51:75">
      <c r="AY6080" s="89" t="e">
        <f>VLOOKUP(C6080,#REF!, 2,FALSE)</f>
        <v>#REF!</v>
      </c>
      <c r="BM6080" s="61" t="s">
        <v>11213</v>
      </c>
      <c r="BN6080" s="61" t="s">
        <v>996</v>
      </c>
      <c r="BO6080" s="61" t="s">
        <v>7926</v>
      </c>
      <c r="BU6080" s="61" t="s">
        <v>11213</v>
      </c>
      <c r="BV6080" s="61" t="s">
        <v>996</v>
      </c>
      <c r="BW6080" s="61" t="s">
        <v>7926</v>
      </c>
    </row>
    <row r="6081" spans="51:75">
      <c r="AY6081" s="89" t="e">
        <f>VLOOKUP(C6081,#REF!, 2,FALSE)</f>
        <v>#REF!</v>
      </c>
      <c r="BM6081" s="61" t="s">
        <v>1999</v>
      </c>
      <c r="BN6081" s="61" t="s">
        <v>1271</v>
      </c>
      <c r="BO6081" s="61" t="s">
        <v>2985</v>
      </c>
      <c r="BU6081" s="61" t="s">
        <v>1999</v>
      </c>
      <c r="BV6081" s="61" t="s">
        <v>1271</v>
      </c>
      <c r="BW6081" s="61" t="s">
        <v>2985</v>
      </c>
    </row>
    <row r="6082" spans="51:75">
      <c r="AY6082" s="89" t="e">
        <f>VLOOKUP(C6082,#REF!, 2,FALSE)</f>
        <v>#REF!</v>
      </c>
      <c r="BM6082" s="61" t="s">
        <v>11214</v>
      </c>
      <c r="BN6082" s="61" t="s">
        <v>1011</v>
      </c>
      <c r="BO6082" s="61" t="s">
        <v>912</v>
      </c>
      <c r="BU6082" s="61" t="s">
        <v>11214</v>
      </c>
      <c r="BV6082" s="61" t="s">
        <v>1011</v>
      </c>
      <c r="BW6082" s="61" t="s">
        <v>912</v>
      </c>
    </row>
    <row r="6083" spans="51:75">
      <c r="AY6083" s="89" t="e">
        <f>VLOOKUP(C6083,#REF!, 2,FALSE)</f>
        <v>#REF!</v>
      </c>
      <c r="BM6083" s="61" t="s">
        <v>11215</v>
      </c>
      <c r="BN6083" s="61" t="s">
        <v>7076</v>
      </c>
      <c r="BO6083" s="61" t="s">
        <v>2985</v>
      </c>
      <c r="BU6083" s="61" t="s">
        <v>11215</v>
      </c>
      <c r="BV6083" s="61" t="s">
        <v>7076</v>
      </c>
      <c r="BW6083" s="61" t="s">
        <v>2985</v>
      </c>
    </row>
    <row r="6084" spans="51:75">
      <c r="AY6084" s="89" t="e">
        <f>VLOOKUP(C6084,#REF!, 2,FALSE)</f>
        <v>#REF!</v>
      </c>
      <c r="BM6084" s="61" t="s">
        <v>11216</v>
      </c>
      <c r="BN6084" s="61" t="s">
        <v>3007</v>
      </c>
      <c r="BO6084" s="61" t="s">
        <v>11217</v>
      </c>
      <c r="BU6084" s="61" t="s">
        <v>11216</v>
      </c>
      <c r="BV6084" s="61" t="s">
        <v>3007</v>
      </c>
      <c r="BW6084" s="61" t="s">
        <v>11217</v>
      </c>
    </row>
    <row r="6085" spans="51:75">
      <c r="AY6085" s="89" t="e">
        <f>VLOOKUP(C6085,#REF!, 2,FALSE)</f>
        <v>#REF!</v>
      </c>
      <c r="BM6085" s="61" t="s">
        <v>11218</v>
      </c>
      <c r="BN6085" s="61" t="s">
        <v>914</v>
      </c>
      <c r="BO6085" s="61" t="s">
        <v>2382</v>
      </c>
      <c r="BU6085" s="61" t="s">
        <v>11218</v>
      </c>
      <c r="BV6085" s="61" t="s">
        <v>914</v>
      </c>
      <c r="BW6085" s="61" t="s">
        <v>2382</v>
      </c>
    </row>
    <row r="6086" spans="51:75">
      <c r="AY6086" s="89" t="e">
        <f>VLOOKUP(C6086,#REF!, 2,FALSE)</f>
        <v>#REF!</v>
      </c>
      <c r="BM6086" s="61" t="s">
        <v>11219</v>
      </c>
      <c r="BN6086" s="61" t="s">
        <v>3007</v>
      </c>
      <c r="BO6086" s="61" t="s">
        <v>5149</v>
      </c>
      <c r="BU6086" s="61" t="s">
        <v>11219</v>
      </c>
      <c r="BV6086" s="61" t="s">
        <v>3007</v>
      </c>
      <c r="BW6086" s="61" t="s">
        <v>5149</v>
      </c>
    </row>
    <row r="6087" spans="51:75">
      <c r="AY6087" s="89" t="e">
        <f>VLOOKUP(C6087,#REF!, 2,FALSE)</f>
        <v>#REF!</v>
      </c>
      <c r="BM6087" s="61" t="s">
        <v>11220</v>
      </c>
      <c r="BN6087" s="61" t="s">
        <v>1344</v>
      </c>
      <c r="BO6087" s="61" t="s">
        <v>629</v>
      </c>
      <c r="BU6087" s="61" t="s">
        <v>11220</v>
      </c>
      <c r="BV6087" s="61" t="s">
        <v>1344</v>
      </c>
      <c r="BW6087" s="61" t="s">
        <v>629</v>
      </c>
    </row>
    <row r="6088" spans="51:75">
      <c r="AY6088" s="89" t="e">
        <f>VLOOKUP(C6088,#REF!, 2,FALSE)</f>
        <v>#REF!</v>
      </c>
      <c r="BM6088" s="61" t="s">
        <v>11222</v>
      </c>
      <c r="BN6088" s="61" t="s">
        <v>659</v>
      </c>
      <c r="BO6088" s="61" t="s">
        <v>6119</v>
      </c>
      <c r="BU6088" s="61" t="s">
        <v>11222</v>
      </c>
      <c r="BV6088" s="61" t="s">
        <v>659</v>
      </c>
      <c r="BW6088" s="61" t="s">
        <v>6119</v>
      </c>
    </row>
    <row r="6089" spans="51:75">
      <c r="AY6089" s="89" t="e">
        <f>VLOOKUP(C6089,#REF!, 2,FALSE)</f>
        <v>#REF!</v>
      </c>
      <c r="BM6089" s="61" t="s">
        <v>2000</v>
      </c>
      <c r="BN6089" s="61" t="s">
        <v>707</v>
      </c>
      <c r="BO6089" s="61" t="s">
        <v>4291</v>
      </c>
      <c r="BU6089" s="61" t="s">
        <v>2000</v>
      </c>
      <c r="BV6089" s="61" t="s">
        <v>707</v>
      </c>
      <c r="BW6089" s="61" t="s">
        <v>4291</v>
      </c>
    </row>
    <row r="6090" spans="51:75">
      <c r="AY6090" s="89" t="e">
        <f>VLOOKUP(C6090,#REF!, 2,FALSE)</f>
        <v>#REF!</v>
      </c>
      <c r="BM6090" s="61" t="s">
        <v>11223</v>
      </c>
      <c r="BN6090" s="61" t="s">
        <v>3007</v>
      </c>
      <c r="BO6090" s="61" t="s">
        <v>10381</v>
      </c>
      <c r="BU6090" s="61" t="s">
        <v>11223</v>
      </c>
      <c r="BV6090" s="61" t="s">
        <v>3007</v>
      </c>
      <c r="BW6090" s="61" t="s">
        <v>10381</v>
      </c>
    </row>
    <row r="6091" spans="51:75">
      <c r="AY6091" s="89" t="e">
        <f>VLOOKUP(C6091,#REF!, 2,FALSE)</f>
        <v>#REF!</v>
      </c>
      <c r="BM6091" s="61" t="s">
        <v>384</v>
      </c>
      <c r="BN6091" s="61" t="s">
        <v>1274</v>
      </c>
      <c r="BO6091" s="61" t="s">
        <v>11224</v>
      </c>
      <c r="BU6091" s="61" t="s">
        <v>384</v>
      </c>
      <c r="BV6091" s="61" t="s">
        <v>1274</v>
      </c>
      <c r="BW6091" s="61" t="s">
        <v>11224</v>
      </c>
    </row>
    <row r="6092" spans="51:75">
      <c r="AY6092" s="89" t="e">
        <f>VLOOKUP(C6092,#REF!, 2,FALSE)</f>
        <v>#REF!</v>
      </c>
      <c r="BM6092" s="61" t="s">
        <v>11225</v>
      </c>
      <c r="BN6092" s="61" t="s">
        <v>16990</v>
      </c>
      <c r="BO6092" s="61" t="s">
        <v>11226</v>
      </c>
      <c r="BU6092" s="61" t="s">
        <v>11225</v>
      </c>
      <c r="BV6092" s="61" t="s">
        <v>16990</v>
      </c>
      <c r="BW6092" s="61" t="s">
        <v>11226</v>
      </c>
    </row>
    <row r="6093" spans="51:75">
      <c r="AY6093" s="89" t="e">
        <f>VLOOKUP(C6093,#REF!, 2,FALSE)</f>
        <v>#REF!</v>
      </c>
      <c r="BM6093" s="61" t="s">
        <v>11227</v>
      </c>
      <c r="BN6093" s="61" t="s">
        <v>16990</v>
      </c>
      <c r="BO6093" s="61" t="s">
        <v>2985</v>
      </c>
      <c r="BU6093" s="61" t="s">
        <v>11227</v>
      </c>
      <c r="BV6093" s="61" t="s">
        <v>16990</v>
      </c>
      <c r="BW6093" s="61" t="s">
        <v>2985</v>
      </c>
    </row>
    <row r="6094" spans="51:75">
      <c r="AY6094" s="89" t="e">
        <f>VLOOKUP(C6094,#REF!, 2,FALSE)</f>
        <v>#REF!</v>
      </c>
      <c r="BM6094" s="61" t="s">
        <v>11228</v>
      </c>
      <c r="BN6094" s="61" t="s">
        <v>16990</v>
      </c>
      <c r="BO6094" s="61" t="s">
        <v>4775</v>
      </c>
      <c r="BU6094" s="61" t="s">
        <v>11228</v>
      </c>
      <c r="BV6094" s="61" t="s">
        <v>16990</v>
      </c>
      <c r="BW6094" s="61" t="s">
        <v>4775</v>
      </c>
    </row>
    <row r="6095" spans="51:75">
      <c r="AY6095" s="89" t="e">
        <f>VLOOKUP(C6095,#REF!, 2,FALSE)</f>
        <v>#REF!</v>
      </c>
      <c r="BM6095" s="61" t="s">
        <v>11229</v>
      </c>
      <c r="BN6095" s="61" t="s">
        <v>638</v>
      </c>
      <c r="BO6095" s="61" t="s">
        <v>2985</v>
      </c>
      <c r="BU6095" s="61" t="s">
        <v>11229</v>
      </c>
      <c r="BV6095" s="61" t="s">
        <v>638</v>
      </c>
      <c r="BW6095" s="61" t="s">
        <v>2985</v>
      </c>
    </row>
    <row r="6096" spans="51:75">
      <c r="AY6096" s="89" t="e">
        <f>VLOOKUP(C6096,#REF!, 2,FALSE)</f>
        <v>#REF!</v>
      </c>
      <c r="BM6096" s="61" t="s">
        <v>2001</v>
      </c>
      <c r="BN6096" s="61" t="s">
        <v>638</v>
      </c>
      <c r="BO6096" s="61" t="s">
        <v>1129</v>
      </c>
      <c r="BU6096" s="61" t="s">
        <v>2001</v>
      </c>
      <c r="BV6096" s="61" t="s">
        <v>638</v>
      </c>
      <c r="BW6096" s="61" t="s">
        <v>1129</v>
      </c>
    </row>
    <row r="6097" spans="51:75">
      <c r="AY6097" s="89" t="e">
        <f>VLOOKUP(C6097,#REF!, 2,FALSE)</f>
        <v>#REF!</v>
      </c>
      <c r="BM6097" s="61" t="s">
        <v>11230</v>
      </c>
      <c r="BN6097" s="61" t="s">
        <v>638</v>
      </c>
      <c r="BO6097" s="61" t="s">
        <v>846</v>
      </c>
      <c r="BU6097" s="61" t="s">
        <v>11230</v>
      </c>
      <c r="BV6097" s="61" t="s">
        <v>638</v>
      </c>
      <c r="BW6097" s="61" t="s">
        <v>846</v>
      </c>
    </row>
    <row r="6098" spans="51:75">
      <c r="AY6098" s="89" t="e">
        <f>VLOOKUP(C6098,#REF!, 2,FALSE)</f>
        <v>#REF!</v>
      </c>
      <c r="BM6098" s="61" t="s">
        <v>385</v>
      </c>
      <c r="BN6098" s="61" t="s">
        <v>843</v>
      </c>
      <c r="BO6098" s="61" t="s">
        <v>2886</v>
      </c>
      <c r="BU6098" s="61" t="s">
        <v>385</v>
      </c>
      <c r="BV6098" s="61" t="s">
        <v>843</v>
      </c>
      <c r="BW6098" s="61" t="s">
        <v>2886</v>
      </c>
    </row>
    <row r="6099" spans="51:75">
      <c r="AY6099" s="89" t="e">
        <f>VLOOKUP(C6099,#REF!, 2,FALSE)</f>
        <v>#REF!</v>
      </c>
      <c r="BM6099" s="61" t="s">
        <v>386</v>
      </c>
      <c r="BN6099" s="61" t="s">
        <v>664</v>
      </c>
      <c r="BO6099" s="61" t="s">
        <v>3076</v>
      </c>
      <c r="BU6099" s="61" t="s">
        <v>386</v>
      </c>
      <c r="BV6099" s="61" t="s">
        <v>664</v>
      </c>
      <c r="BW6099" s="61" t="s">
        <v>3076</v>
      </c>
    </row>
    <row r="6100" spans="51:75">
      <c r="AY6100" s="89" t="e">
        <f>VLOOKUP(C6100,#REF!, 2,FALSE)</f>
        <v>#REF!</v>
      </c>
      <c r="BM6100" s="61" t="s">
        <v>11232</v>
      </c>
      <c r="BN6100" s="61" t="s">
        <v>664</v>
      </c>
      <c r="BO6100" s="61" t="s">
        <v>7969</v>
      </c>
      <c r="BU6100" s="61" t="s">
        <v>11232</v>
      </c>
      <c r="BV6100" s="61" t="s">
        <v>664</v>
      </c>
      <c r="BW6100" s="61" t="s">
        <v>7969</v>
      </c>
    </row>
    <row r="6101" spans="51:75">
      <c r="AY6101" s="89" t="e">
        <f>VLOOKUP(C6101,#REF!, 2,FALSE)</f>
        <v>#REF!</v>
      </c>
      <c r="BM6101" s="61" t="s">
        <v>11234</v>
      </c>
      <c r="BN6101" s="61" t="s">
        <v>664</v>
      </c>
      <c r="BO6101" s="61" t="s">
        <v>11235</v>
      </c>
      <c r="BU6101" s="61" t="s">
        <v>11234</v>
      </c>
      <c r="BV6101" s="61" t="s">
        <v>664</v>
      </c>
      <c r="BW6101" s="61" t="s">
        <v>11235</v>
      </c>
    </row>
    <row r="6102" spans="51:75">
      <c r="AY6102" s="89" t="e">
        <f>VLOOKUP(C6102,#REF!, 2,FALSE)</f>
        <v>#REF!</v>
      </c>
      <c r="BM6102" s="61" t="s">
        <v>11236</v>
      </c>
      <c r="BN6102" s="61" t="s">
        <v>615</v>
      </c>
      <c r="BO6102" s="61" t="s">
        <v>6929</v>
      </c>
      <c r="BU6102" s="61" t="s">
        <v>11236</v>
      </c>
      <c r="BV6102" s="61" t="s">
        <v>615</v>
      </c>
      <c r="BW6102" s="61" t="s">
        <v>6929</v>
      </c>
    </row>
    <row r="6103" spans="51:75">
      <c r="AY6103" s="89" t="e">
        <f>VLOOKUP(C6103,#REF!, 2,FALSE)</f>
        <v>#REF!</v>
      </c>
      <c r="BM6103" s="61" t="s">
        <v>428</v>
      </c>
      <c r="BN6103" s="61" t="s">
        <v>641</v>
      </c>
      <c r="BO6103" s="61" t="s">
        <v>3537</v>
      </c>
      <c r="BU6103" s="61" t="s">
        <v>428</v>
      </c>
      <c r="BV6103" s="61" t="s">
        <v>641</v>
      </c>
      <c r="BW6103" s="61" t="s">
        <v>3537</v>
      </c>
    </row>
    <row r="6104" spans="51:75">
      <c r="AY6104" s="89" t="e">
        <f>VLOOKUP(C6104,#REF!, 2,FALSE)</f>
        <v>#REF!</v>
      </c>
      <c r="BM6104" s="61" t="s">
        <v>2002</v>
      </c>
      <c r="BN6104" s="61" t="s">
        <v>628</v>
      </c>
      <c r="BO6104" s="61" t="s">
        <v>1383</v>
      </c>
      <c r="BU6104" s="61" t="s">
        <v>2002</v>
      </c>
      <c r="BV6104" s="61" t="s">
        <v>628</v>
      </c>
      <c r="BW6104" s="61" t="s">
        <v>1383</v>
      </c>
    </row>
    <row r="6105" spans="51:75">
      <c r="AY6105" s="89" t="e">
        <f>VLOOKUP(C6105,#REF!, 2,FALSE)</f>
        <v>#REF!</v>
      </c>
      <c r="BM6105" s="61" t="s">
        <v>11237</v>
      </c>
      <c r="BN6105" s="61" t="s">
        <v>2985</v>
      </c>
      <c r="BO6105" s="61" t="s">
        <v>2985</v>
      </c>
      <c r="BU6105" s="61" t="s">
        <v>11237</v>
      </c>
      <c r="BV6105" s="61" t="s">
        <v>2985</v>
      </c>
      <c r="BW6105" s="61" t="s">
        <v>2985</v>
      </c>
    </row>
    <row r="6106" spans="51:75">
      <c r="AY6106" s="89" t="e">
        <f>VLOOKUP(C6106,#REF!, 2,FALSE)</f>
        <v>#REF!</v>
      </c>
      <c r="BM6106" s="61" t="s">
        <v>11238</v>
      </c>
      <c r="BN6106" s="61" t="s">
        <v>851</v>
      </c>
      <c r="BO6106" s="61" t="s">
        <v>11239</v>
      </c>
      <c r="BU6106" s="61" t="s">
        <v>11238</v>
      </c>
      <c r="BV6106" s="61" t="s">
        <v>851</v>
      </c>
      <c r="BW6106" s="61" t="s">
        <v>11239</v>
      </c>
    </row>
    <row r="6107" spans="51:75">
      <c r="AY6107" s="89" t="e">
        <f>VLOOKUP(C6107,#REF!, 2,FALSE)</f>
        <v>#REF!</v>
      </c>
      <c r="BM6107" s="61" t="s">
        <v>11240</v>
      </c>
      <c r="BN6107" s="61" t="s">
        <v>3007</v>
      </c>
      <c r="BO6107" s="61" t="s">
        <v>11241</v>
      </c>
      <c r="BU6107" s="61" t="s">
        <v>11240</v>
      </c>
      <c r="BV6107" s="61" t="s">
        <v>3007</v>
      </c>
      <c r="BW6107" s="61" t="s">
        <v>11241</v>
      </c>
    </row>
    <row r="6108" spans="51:75">
      <c r="AY6108" s="89" t="e">
        <f>VLOOKUP(C6108,#REF!, 2,FALSE)</f>
        <v>#REF!</v>
      </c>
      <c r="BM6108" s="61" t="s">
        <v>11242</v>
      </c>
      <c r="BN6108" s="61" t="s">
        <v>851</v>
      </c>
      <c r="BO6108" s="61" t="s">
        <v>3927</v>
      </c>
      <c r="BU6108" s="61" t="s">
        <v>11242</v>
      </c>
      <c r="BV6108" s="61" t="s">
        <v>851</v>
      </c>
      <c r="BW6108" s="61" t="s">
        <v>3927</v>
      </c>
    </row>
    <row r="6109" spans="51:75">
      <c r="AY6109" s="89" t="e">
        <f>VLOOKUP(C6109,#REF!, 2,FALSE)</f>
        <v>#REF!</v>
      </c>
      <c r="BM6109" s="61" t="s">
        <v>11243</v>
      </c>
      <c r="BN6109" s="61" t="s">
        <v>16990</v>
      </c>
      <c r="BO6109" s="61" t="s">
        <v>11244</v>
      </c>
      <c r="BU6109" s="61" t="s">
        <v>11243</v>
      </c>
      <c r="BV6109" s="61" t="s">
        <v>16990</v>
      </c>
      <c r="BW6109" s="61" t="s">
        <v>11244</v>
      </c>
    </row>
    <row r="6110" spans="51:75">
      <c r="AY6110" s="89" t="e">
        <f>VLOOKUP(C6110,#REF!, 2,FALSE)</f>
        <v>#REF!</v>
      </c>
      <c r="BM6110" s="61" t="s">
        <v>11245</v>
      </c>
      <c r="BN6110" s="61" t="s">
        <v>2981</v>
      </c>
      <c r="BO6110" s="61" t="s">
        <v>1593</v>
      </c>
      <c r="BU6110" s="61" t="s">
        <v>11245</v>
      </c>
      <c r="BV6110" s="61" t="s">
        <v>2981</v>
      </c>
      <c r="BW6110" s="61" t="s">
        <v>1593</v>
      </c>
    </row>
    <row r="6111" spans="51:75">
      <c r="AY6111" s="89" t="e">
        <f>VLOOKUP(C6111,#REF!, 2,FALSE)</f>
        <v>#REF!</v>
      </c>
      <c r="BM6111" s="61" t="s">
        <v>11246</v>
      </c>
      <c r="BN6111" s="61" t="s">
        <v>1141</v>
      </c>
      <c r="BO6111" s="61" t="s">
        <v>4871</v>
      </c>
      <c r="BU6111" s="61" t="s">
        <v>11246</v>
      </c>
      <c r="BV6111" s="61" t="s">
        <v>1141</v>
      </c>
      <c r="BW6111" s="61" t="s">
        <v>4871</v>
      </c>
    </row>
    <row r="6112" spans="51:75">
      <c r="AY6112" s="89" t="e">
        <f>VLOOKUP(C6112,#REF!, 2,FALSE)</f>
        <v>#REF!</v>
      </c>
      <c r="BM6112" s="61" t="s">
        <v>11247</v>
      </c>
      <c r="BN6112" s="61" t="s">
        <v>773</v>
      </c>
      <c r="BO6112" s="61" t="s">
        <v>11248</v>
      </c>
      <c r="BU6112" s="61" t="s">
        <v>11247</v>
      </c>
      <c r="BV6112" s="61" t="s">
        <v>773</v>
      </c>
      <c r="BW6112" s="61" t="s">
        <v>11248</v>
      </c>
    </row>
    <row r="6113" spans="51:75">
      <c r="AY6113" s="89" t="e">
        <f>VLOOKUP(C6113,#REF!, 2,FALSE)</f>
        <v>#REF!</v>
      </c>
      <c r="BM6113" s="61" t="s">
        <v>11249</v>
      </c>
      <c r="BN6113" s="61" t="s">
        <v>16990</v>
      </c>
      <c r="BO6113" s="61" t="s">
        <v>11250</v>
      </c>
      <c r="BU6113" s="61" t="s">
        <v>11249</v>
      </c>
      <c r="BV6113" s="61" t="s">
        <v>16990</v>
      </c>
      <c r="BW6113" s="61" t="s">
        <v>11250</v>
      </c>
    </row>
    <row r="6114" spans="51:75">
      <c r="AY6114" s="89" t="e">
        <f>VLOOKUP(C6114,#REF!, 2,FALSE)</f>
        <v>#REF!</v>
      </c>
      <c r="BM6114" s="61" t="s">
        <v>11251</v>
      </c>
      <c r="BN6114" s="61" t="s">
        <v>614</v>
      </c>
      <c r="BO6114" s="61" t="s">
        <v>11252</v>
      </c>
      <c r="BU6114" s="61" t="s">
        <v>11251</v>
      </c>
      <c r="BV6114" s="61" t="s">
        <v>614</v>
      </c>
      <c r="BW6114" s="61" t="s">
        <v>11252</v>
      </c>
    </row>
    <row r="6115" spans="51:75">
      <c r="AY6115" s="89" t="e">
        <f>VLOOKUP(C6115,#REF!, 2,FALSE)</f>
        <v>#REF!</v>
      </c>
      <c r="BM6115" s="61" t="s">
        <v>11253</v>
      </c>
      <c r="BN6115" s="61" t="s">
        <v>633</v>
      </c>
      <c r="BO6115" s="61" t="s">
        <v>772</v>
      </c>
      <c r="BU6115" s="61" t="s">
        <v>11253</v>
      </c>
      <c r="BV6115" s="61" t="s">
        <v>633</v>
      </c>
      <c r="BW6115" s="61" t="s">
        <v>772</v>
      </c>
    </row>
    <row r="6116" spans="51:75">
      <c r="AY6116" s="89" t="e">
        <f>VLOOKUP(C6116,#REF!, 2,FALSE)</f>
        <v>#REF!</v>
      </c>
      <c r="BM6116" s="61" t="s">
        <v>11254</v>
      </c>
      <c r="BN6116" s="61" t="s">
        <v>777</v>
      </c>
      <c r="BO6116" s="61" t="s">
        <v>10424</v>
      </c>
      <c r="BU6116" s="61" t="s">
        <v>11254</v>
      </c>
      <c r="BV6116" s="61" t="s">
        <v>777</v>
      </c>
      <c r="BW6116" s="61" t="s">
        <v>10424</v>
      </c>
    </row>
    <row r="6117" spans="51:75">
      <c r="AY6117" s="89" t="e">
        <f>VLOOKUP(C6117,#REF!, 2,FALSE)</f>
        <v>#REF!</v>
      </c>
      <c r="BM6117" s="61" t="s">
        <v>2003</v>
      </c>
      <c r="BN6117" s="61" t="s">
        <v>805</v>
      </c>
      <c r="BO6117" s="61" t="s">
        <v>7187</v>
      </c>
      <c r="BU6117" s="61" t="s">
        <v>2003</v>
      </c>
      <c r="BV6117" s="61" t="s">
        <v>805</v>
      </c>
      <c r="BW6117" s="61" t="s">
        <v>7187</v>
      </c>
    </row>
    <row r="6118" spans="51:75">
      <c r="AY6118" s="89" t="e">
        <f>VLOOKUP(C6118,#REF!, 2,FALSE)</f>
        <v>#REF!</v>
      </c>
      <c r="BM6118" s="61" t="s">
        <v>11255</v>
      </c>
      <c r="BN6118" s="61" t="s">
        <v>623</v>
      </c>
      <c r="BO6118" s="61" t="s">
        <v>720</v>
      </c>
      <c r="BU6118" s="61" t="s">
        <v>11255</v>
      </c>
      <c r="BV6118" s="61" t="s">
        <v>623</v>
      </c>
      <c r="BW6118" s="61" t="s">
        <v>720</v>
      </c>
    </row>
    <row r="6119" spans="51:75">
      <c r="AY6119" s="89" t="e">
        <f>VLOOKUP(C6119,#REF!, 2,FALSE)</f>
        <v>#REF!</v>
      </c>
      <c r="BM6119" s="61" t="s">
        <v>11256</v>
      </c>
      <c r="BN6119" s="61" t="s">
        <v>633</v>
      </c>
      <c r="BO6119" s="61" t="s">
        <v>772</v>
      </c>
      <c r="BU6119" s="61" t="s">
        <v>11256</v>
      </c>
      <c r="BV6119" s="61" t="s">
        <v>633</v>
      </c>
      <c r="BW6119" s="61" t="s">
        <v>772</v>
      </c>
    </row>
    <row r="6120" spans="51:75">
      <c r="AY6120" s="89" t="e">
        <f>VLOOKUP(C6120,#REF!, 2,FALSE)</f>
        <v>#REF!</v>
      </c>
      <c r="BM6120" s="61" t="s">
        <v>11257</v>
      </c>
      <c r="BN6120" s="61" t="s">
        <v>698</v>
      </c>
      <c r="BO6120" s="61" t="s">
        <v>1203</v>
      </c>
      <c r="BU6120" s="61" t="s">
        <v>11257</v>
      </c>
      <c r="BV6120" s="61" t="s">
        <v>698</v>
      </c>
      <c r="BW6120" s="61" t="s">
        <v>1203</v>
      </c>
    </row>
    <row r="6121" spans="51:75">
      <c r="AY6121" s="89" t="e">
        <f>VLOOKUP(C6121,#REF!, 2,FALSE)</f>
        <v>#REF!</v>
      </c>
      <c r="BM6121" s="61" t="s">
        <v>11258</v>
      </c>
      <c r="BN6121" s="61" t="s">
        <v>633</v>
      </c>
      <c r="BO6121" s="61" t="s">
        <v>772</v>
      </c>
      <c r="BU6121" s="61" t="s">
        <v>11258</v>
      </c>
      <c r="BV6121" s="61" t="s">
        <v>633</v>
      </c>
      <c r="BW6121" s="61" t="s">
        <v>772</v>
      </c>
    </row>
    <row r="6122" spans="51:75">
      <c r="AY6122" s="89" t="e">
        <f>VLOOKUP(C6122,#REF!, 2,FALSE)</f>
        <v>#REF!</v>
      </c>
      <c r="BM6122" s="61" t="s">
        <v>11259</v>
      </c>
      <c r="BN6122" s="61" t="s">
        <v>633</v>
      </c>
      <c r="BO6122" s="61" t="s">
        <v>772</v>
      </c>
      <c r="BU6122" s="61" t="s">
        <v>11259</v>
      </c>
      <c r="BV6122" s="61" t="s">
        <v>633</v>
      </c>
      <c r="BW6122" s="61" t="s">
        <v>772</v>
      </c>
    </row>
    <row r="6123" spans="51:75">
      <c r="AY6123" s="89" t="e">
        <f>VLOOKUP(C6123,#REF!, 2,FALSE)</f>
        <v>#REF!</v>
      </c>
      <c r="BM6123" s="61" t="s">
        <v>11261</v>
      </c>
      <c r="BN6123" s="61" t="s">
        <v>615</v>
      </c>
      <c r="BO6123" s="61" t="s">
        <v>1203</v>
      </c>
      <c r="BU6123" s="61" t="s">
        <v>11261</v>
      </c>
      <c r="BV6123" s="61" t="s">
        <v>615</v>
      </c>
      <c r="BW6123" s="61" t="s">
        <v>1203</v>
      </c>
    </row>
    <row r="6124" spans="51:75">
      <c r="AY6124" s="89" t="e">
        <f>VLOOKUP(C6124,#REF!, 2,FALSE)</f>
        <v>#REF!</v>
      </c>
      <c r="BM6124" s="61" t="s">
        <v>11262</v>
      </c>
      <c r="BN6124" s="61" t="s">
        <v>633</v>
      </c>
      <c r="BO6124" s="61" t="s">
        <v>9368</v>
      </c>
      <c r="BU6124" s="61" t="s">
        <v>11262</v>
      </c>
      <c r="BV6124" s="61" t="s">
        <v>633</v>
      </c>
      <c r="BW6124" s="61" t="s">
        <v>9368</v>
      </c>
    </row>
    <row r="6125" spans="51:75">
      <c r="AY6125" s="89" t="e">
        <f>VLOOKUP(C6125,#REF!, 2,FALSE)</f>
        <v>#REF!</v>
      </c>
      <c r="BM6125" s="61" t="s">
        <v>11263</v>
      </c>
      <c r="BN6125" s="61" t="s">
        <v>773</v>
      </c>
      <c r="BO6125" s="61" t="s">
        <v>11264</v>
      </c>
      <c r="BU6125" s="61" t="s">
        <v>11263</v>
      </c>
      <c r="BV6125" s="61" t="s">
        <v>773</v>
      </c>
      <c r="BW6125" s="61" t="s">
        <v>11264</v>
      </c>
    </row>
    <row r="6126" spans="51:75">
      <c r="AY6126" s="89" t="e">
        <f>VLOOKUP(C6126,#REF!, 2,FALSE)</f>
        <v>#REF!</v>
      </c>
      <c r="BM6126" s="61" t="s">
        <v>11265</v>
      </c>
      <c r="BN6126" s="61" t="s">
        <v>641</v>
      </c>
      <c r="BO6126" s="61" t="s">
        <v>7755</v>
      </c>
      <c r="BU6126" s="61" t="s">
        <v>11265</v>
      </c>
      <c r="BV6126" s="61" t="s">
        <v>641</v>
      </c>
      <c r="BW6126" s="61" t="s">
        <v>7755</v>
      </c>
    </row>
    <row r="6127" spans="51:75">
      <c r="AY6127" s="89" t="e">
        <f>VLOOKUP(C6127,#REF!, 2,FALSE)</f>
        <v>#REF!</v>
      </c>
      <c r="BM6127" s="61" t="s">
        <v>2004</v>
      </c>
      <c r="BN6127" s="61" t="s">
        <v>733</v>
      </c>
      <c r="BO6127" s="61" t="s">
        <v>1494</v>
      </c>
      <c r="BU6127" s="61" t="s">
        <v>2004</v>
      </c>
      <c r="BV6127" s="61" t="s">
        <v>733</v>
      </c>
      <c r="BW6127" s="61" t="s">
        <v>1494</v>
      </c>
    </row>
    <row r="6128" spans="51:75">
      <c r="AY6128" s="89" t="e">
        <f>VLOOKUP(C6128,#REF!, 2,FALSE)</f>
        <v>#REF!</v>
      </c>
      <c r="BM6128" s="61" t="s">
        <v>11266</v>
      </c>
      <c r="BN6128" s="61" t="s">
        <v>1141</v>
      </c>
      <c r="BO6128" s="61" t="s">
        <v>2985</v>
      </c>
      <c r="BU6128" s="61" t="s">
        <v>11266</v>
      </c>
      <c r="BV6128" s="61" t="s">
        <v>1141</v>
      </c>
      <c r="BW6128" s="61" t="s">
        <v>2985</v>
      </c>
    </row>
    <row r="6129" spans="51:75">
      <c r="AY6129" s="89" t="e">
        <f>VLOOKUP(C6129,#REF!, 2,FALSE)</f>
        <v>#REF!</v>
      </c>
      <c r="BM6129" s="61" t="s">
        <v>11267</v>
      </c>
      <c r="BN6129" s="61" t="s">
        <v>16990</v>
      </c>
      <c r="BO6129" s="61" t="s">
        <v>7707</v>
      </c>
      <c r="BU6129" s="61" t="s">
        <v>11267</v>
      </c>
      <c r="BV6129" s="61" t="s">
        <v>16990</v>
      </c>
      <c r="BW6129" s="61" t="s">
        <v>7707</v>
      </c>
    </row>
    <row r="6130" spans="51:75">
      <c r="AY6130" s="89" t="e">
        <f>VLOOKUP(C6130,#REF!, 2,FALSE)</f>
        <v>#REF!</v>
      </c>
      <c r="BM6130" s="61" t="s">
        <v>11268</v>
      </c>
      <c r="BN6130" s="61" t="s">
        <v>660</v>
      </c>
      <c r="BO6130" s="61" t="s">
        <v>6309</v>
      </c>
      <c r="BU6130" s="61" t="s">
        <v>11268</v>
      </c>
      <c r="BV6130" s="61" t="s">
        <v>660</v>
      </c>
      <c r="BW6130" s="61" t="s">
        <v>6309</v>
      </c>
    </row>
    <row r="6131" spans="51:75">
      <c r="AY6131" s="89" t="e">
        <f>VLOOKUP(C6131,#REF!, 2,FALSE)</f>
        <v>#REF!</v>
      </c>
      <c r="BM6131" s="61" t="s">
        <v>11269</v>
      </c>
      <c r="BN6131" s="61" t="s">
        <v>3007</v>
      </c>
      <c r="BO6131" s="61" t="s">
        <v>6713</v>
      </c>
      <c r="BU6131" s="61" t="s">
        <v>11269</v>
      </c>
      <c r="BV6131" s="61" t="s">
        <v>3007</v>
      </c>
      <c r="BW6131" s="61" t="s">
        <v>6713</v>
      </c>
    </row>
    <row r="6132" spans="51:75">
      <c r="AY6132" s="89" t="e">
        <f>VLOOKUP(C6132,#REF!, 2,FALSE)</f>
        <v>#REF!</v>
      </c>
      <c r="BM6132" s="61" t="s">
        <v>2005</v>
      </c>
      <c r="BN6132" s="61" t="s">
        <v>16990</v>
      </c>
      <c r="BO6132" s="61" t="s">
        <v>1750</v>
      </c>
      <c r="BU6132" s="61" t="s">
        <v>2005</v>
      </c>
      <c r="BV6132" s="61" t="s">
        <v>16990</v>
      </c>
      <c r="BW6132" s="61" t="s">
        <v>1750</v>
      </c>
    </row>
    <row r="6133" spans="51:75">
      <c r="AY6133" s="89" t="e">
        <f>VLOOKUP(C6133,#REF!, 2,FALSE)</f>
        <v>#REF!</v>
      </c>
      <c r="BM6133" s="61" t="s">
        <v>11270</v>
      </c>
      <c r="BN6133" s="61" t="s">
        <v>633</v>
      </c>
      <c r="BO6133" s="61" t="s">
        <v>772</v>
      </c>
      <c r="BU6133" s="61" t="s">
        <v>11270</v>
      </c>
      <c r="BV6133" s="61" t="s">
        <v>633</v>
      </c>
      <c r="BW6133" s="61" t="s">
        <v>772</v>
      </c>
    </row>
    <row r="6134" spans="51:75">
      <c r="AY6134" s="89" t="e">
        <f>VLOOKUP(C6134,#REF!, 2,FALSE)</f>
        <v>#REF!</v>
      </c>
      <c r="BM6134" s="61" t="s">
        <v>11271</v>
      </c>
      <c r="BN6134" s="61" t="s">
        <v>1274</v>
      </c>
      <c r="BO6134" s="61" t="s">
        <v>4541</v>
      </c>
      <c r="BU6134" s="61" t="s">
        <v>11271</v>
      </c>
      <c r="BV6134" s="61" t="s">
        <v>1274</v>
      </c>
      <c r="BW6134" s="61" t="s">
        <v>4541</v>
      </c>
    </row>
    <row r="6135" spans="51:75">
      <c r="AY6135" s="89" t="e">
        <f>VLOOKUP(C6135,#REF!, 2,FALSE)</f>
        <v>#REF!</v>
      </c>
      <c r="BM6135" s="61" t="s">
        <v>11272</v>
      </c>
      <c r="BN6135" s="61" t="s">
        <v>780</v>
      </c>
      <c r="BO6135" s="61" t="s">
        <v>2985</v>
      </c>
      <c r="BU6135" s="61" t="s">
        <v>11272</v>
      </c>
      <c r="BV6135" s="61" t="s">
        <v>780</v>
      </c>
      <c r="BW6135" s="61" t="s">
        <v>2985</v>
      </c>
    </row>
    <row r="6136" spans="51:75">
      <c r="AY6136" s="89" t="e">
        <f>VLOOKUP(C6136,#REF!, 2,FALSE)</f>
        <v>#REF!</v>
      </c>
      <c r="BM6136" s="61" t="s">
        <v>429</v>
      </c>
      <c r="BN6136" s="61" t="s">
        <v>2425</v>
      </c>
      <c r="BO6136" s="61" t="s">
        <v>1399</v>
      </c>
      <c r="BU6136" s="61" t="s">
        <v>429</v>
      </c>
      <c r="BV6136" s="61" t="s">
        <v>2425</v>
      </c>
      <c r="BW6136" s="61" t="s">
        <v>1399</v>
      </c>
    </row>
    <row r="6137" spans="51:75">
      <c r="AY6137" s="89" t="e">
        <f>VLOOKUP(C6137,#REF!, 2,FALSE)</f>
        <v>#REF!</v>
      </c>
      <c r="BM6137" s="61" t="s">
        <v>11274</v>
      </c>
      <c r="BN6137" s="61" t="s">
        <v>638</v>
      </c>
      <c r="BO6137" s="61" t="s">
        <v>772</v>
      </c>
      <c r="BU6137" s="61" t="s">
        <v>11274</v>
      </c>
      <c r="BV6137" s="61" t="s">
        <v>638</v>
      </c>
      <c r="BW6137" s="61" t="s">
        <v>772</v>
      </c>
    </row>
    <row r="6138" spans="51:75">
      <c r="AY6138" s="89" t="e">
        <f>VLOOKUP(C6138,#REF!, 2,FALSE)</f>
        <v>#REF!</v>
      </c>
      <c r="BM6138" s="61" t="s">
        <v>11275</v>
      </c>
      <c r="BN6138" s="61" t="s">
        <v>812</v>
      </c>
      <c r="BO6138" s="61" t="s">
        <v>3783</v>
      </c>
      <c r="BU6138" s="61" t="s">
        <v>11275</v>
      </c>
      <c r="BV6138" s="61" t="s">
        <v>812</v>
      </c>
      <c r="BW6138" s="61" t="s">
        <v>3783</v>
      </c>
    </row>
    <row r="6139" spans="51:75">
      <c r="AY6139" s="89" t="e">
        <f>VLOOKUP(C6139,#REF!, 2,FALSE)</f>
        <v>#REF!</v>
      </c>
      <c r="BM6139" s="61" t="s">
        <v>11276</v>
      </c>
      <c r="BN6139" s="61" t="s">
        <v>633</v>
      </c>
      <c r="BO6139" s="61" t="s">
        <v>772</v>
      </c>
      <c r="BU6139" s="61" t="s">
        <v>11276</v>
      </c>
      <c r="BV6139" s="61" t="s">
        <v>633</v>
      </c>
      <c r="BW6139" s="61" t="s">
        <v>772</v>
      </c>
    </row>
    <row r="6140" spans="51:75">
      <c r="AY6140" s="89" t="e">
        <f>VLOOKUP(C6140,#REF!, 2,FALSE)</f>
        <v>#REF!</v>
      </c>
      <c r="BM6140" s="61" t="s">
        <v>11277</v>
      </c>
      <c r="BN6140" s="61" t="s">
        <v>796</v>
      </c>
      <c r="BO6140" s="61" t="s">
        <v>2362</v>
      </c>
      <c r="BU6140" s="61" t="s">
        <v>11277</v>
      </c>
      <c r="BV6140" s="61" t="s">
        <v>796</v>
      </c>
      <c r="BW6140" s="61" t="s">
        <v>2362</v>
      </c>
    </row>
    <row r="6141" spans="51:75">
      <c r="AY6141" s="89" t="e">
        <f>VLOOKUP(C6141,#REF!, 2,FALSE)</f>
        <v>#REF!</v>
      </c>
      <c r="BM6141" s="61" t="s">
        <v>387</v>
      </c>
      <c r="BN6141" s="61" t="s">
        <v>942</v>
      </c>
      <c r="BO6141" s="61" t="s">
        <v>1906</v>
      </c>
      <c r="BU6141" s="61" t="s">
        <v>387</v>
      </c>
      <c r="BV6141" s="61" t="s">
        <v>942</v>
      </c>
      <c r="BW6141" s="61" t="s">
        <v>1906</v>
      </c>
    </row>
    <row r="6142" spans="51:75">
      <c r="AY6142" s="89" t="e">
        <f>VLOOKUP(C6142,#REF!, 2,FALSE)</f>
        <v>#REF!</v>
      </c>
      <c r="BM6142" s="61" t="s">
        <v>11279</v>
      </c>
      <c r="BN6142" s="61" t="s">
        <v>633</v>
      </c>
      <c r="BO6142" s="61" t="s">
        <v>772</v>
      </c>
      <c r="BU6142" s="61" t="s">
        <v>11279</v>
      </c>
      <c r="BV6142" s="61" t="s">
        <v>633</v>
      </c>
      <c r="BW6142" s="61" t="s">
        <v>772</v>
      </c>
    </row>
    <row r="6143" spans="51:75">
      <c r="AY6143" s="89" t="e">
        <f>VLOOKUP(C6143,#REF!, 2,FALSE)</f>
        <v>#REF!</v>
      </c>
      <c r="BM6143" s="61" t="s">
        <v>11281</v>
      </c>
      <c r="BN6143" s="61" t="s">
        <v>1141</v>
      </c>
      <c r="BO6143" s="61" t="s">
        <v>11282</v>
      </c>
      <c r="BU6143" s="61" t="s">
        <v>11281</v>
      </c>
      <c r="BV6143" s="61" t="s">
        <v>1141</v>
      </c>
      <c r="BW6143" s="61" t="s">
        <v>11282</v>
      </c>
    </row>
    <row r="6144" spans="51:75">
      <c r="AY6144" s="89" t="e">
        <f>VLOOKUP(C6144,#REF!, 2,FALSE)</f>
        <v>#REF!</v>
      </c>
      <c r="BM6144" s="61" t="s">
        <v>11283</v>
      </c>
      <c r="BN6144" s="61" t="s">
        <v>805</v>
      </c>
      <c r="BO6144" s="61" t="s">
        <v>2985</v>
      </c>
      <c r="BU6144" s="61" t="s">
        <v>11283</v>
      </c>
      <c r="BV6144" s="61" t="s">
        <v>805</v>
      </c>
      <c r="BW6144" s="61" t="s">
        <v>2985</v>
      </c>
    </row>
    <row r="6145" spans="51:75">
      <c r="AY6145" s="89" t="e">
        <f>VLOOKUP(C6145,#REF!, 2,FALSE)</f>
        <v>#REF!</v>
      </c>
      <c r="BM6145" s="61" t="s">
        <v>11284</v>
      </c>
      <c r="BN6145" s="61" t="s">
        <v>785</v>
      </c>
      <c r="BO6145" s="61" t="s">
        <v>11285</v>
      </c>
      <c r="BU6145" s="61" t="s">
        <v>11284</v>
      </c>
      <c r="BV6145" s="61" t="s">
        <v>785</v>
      </c>
      <c r="BW6145" s="61" t="s">
        <v>11285</v>
      </c>
    </row>
    <row r="6146" spans="51:75">
      <c r="AY6146" s="89" t="e">
        <f>VLOOKUP(C6146,#REF!, 2,FALSE)</f>
        <v>#REF!</v>
      </c>
      <c r="BM6146" s="61" t="s">
        <v>11286</v>
      </c>
      <c r="BN6146" s="61" t="s">
        <v>698</v>
      </c>
      <c r="BO6146" s="61" t="s">
        <v>662</v>
      </c>
      <c r="BU6146" s="61" t="s">
        <v>11286</v>
      </c>
      <c r="BV6146" s="61" t="s">
        <v>698</v>
      </c>
      <c r="BW6146" s="61" t="s">
        <v>662</v>
      </c>
    </row>
    <row r="6147" spans="51:75">
      <c r="AY6147" s="89" t="e">
        <f>VLOOKUP(C6147,#REF!, 2,FALSE)</f>
        <v>#REF!</v>
      </c>
      <c r="BM6147" s="61" t="s">
        <v>11287</v>
      </c>
      <c r="BN6147" s="61" t="s">
        <v>633</v>
      </c>
      <c r="BO6147" s="61" t="s">
        <v>2985</v>
      </c>
      <c r="BU6147" s="61" t="s">
        <v>11287</v>
      </c>
      <c r="BV6147" s="61" t="s">
        <v>633</v>
      </c>
      <c r="BW6147" s="61" t="s">
        <v>2985</v>
      </c>
    </row>
    <row r="6148" spans="51:75">
      <c r="AY6148" s="89" t="e">
        <f>VLOOKUP(C6148,#REF!, 2,FALSE)</f>
        <v>#REF!</v>
      </c>
      <c r="BM6148" s="61" t="s">
        <v>2006</v>
      </c>
      <c r="BN6148" s="61" t="s">
        <v>812</v>
      </c>
      <c r="BO6148" s="61" t="s">
        <v>11288</v>
      </c>
      <c r="BU6148" s="61" t="s">
        <v>2006</v>
      </c>
      <c r="BV6148" s="61" t="s">
        <v>812</v>
      </c>
      <c r="BW6148" s="61" t="s">
        <v>11288</v>
      </c>
    </row>
    <row r="6149" spans="51:75">
      <c r="AY6149" s="89" t="e">
        <f>VLOOKUP(C6149,#REF!, 2,FALSE)</f>
        <v>#REF!</v>
      </c>
      <c r="BM6149" s="61" t="s">
        <v>11289</v>
      </c>
      <c r="BN6149" s="61" t="s">
        <v>789</v>
      </c>
      <c r="BO6149" s="61" t="s">
        <v>11290</v>
      </c>
      <c r="BU6149" s="61" t="s">
        <v>11289</v>
      </c>
      <c r="BV6149" s="61" t="s">
        <v>789</v>
      </c>
      <c r="BW6149" s="61" t="s">
        <v>11290</v>
      </c>
    </row>
    <row r="6150" spans="51:75">
      <c r="AY6150" s="89" t="e">
        <f>VLOOKUP(C6150,#REF!, 2,FALSE)</f>
        <v>#REF!</v>
      </c>
      <c r="BM6150" s="61" t="s">
        <v>11291</v>
      </c>
      <c r="BN6150" s="61" t="s">
        <v>782</v>
      </c>
      <c r="BO6150" s="61" t="s">
        <v>2985</v>
      </c>
      <c r="BU6150" s="61" t="s">
        <v>11291</v>
      </c>
      <c r="BV6150" s="61" t="s">
        <v>782</v>
      </c>
      <c r="BW6150" s="61" t="s">
        <v>2985</v>
      </c>
    </row>
    <row r="6151" spans="51:75">
      <c r="AY6151" s="89" t="e">
        <f>VLOOKUP(C6151,#REF!, 2,FALSE)</f>
        <v>#REF!</v>
      </c>
      <c r="BM6151" s="61" t="s">
        <v>11293</v>
      </c>
      <c r="BN6151" s="61" t="s">
        <v>3204</v>
      </c>
      <c r="BO6151" s="61" t="s">
        <v>11294</v>
      </c>
      <c r="BU6151" s="61" t="s">
        <v>11293</v>
      </c>
      <c r="BV6151" s="61" t="s">
        <v>3204</v>
      </c>
      <c r="BW6151" s="61" t="s">
        <v>11294</v>
      </c>
    </row>
    <row r="6152" spans="51:75">
      <c r="AY6152" s="89" t="e">
        <f>VLOOKUP(C6152,#REF!, 2,FALSE)</f>
        <v>#REF!</v>
      </c>
      <c r="BM6152" s="61" t="s">
        <v>11295</v>
      </c>
      <c r="BN6152" s="61" t="s">
        <v>3204</v>
      </c>
      <c r="BO6152" s="61" t="s">
        <v>10049</v>
      </c>
      <c r="BU6152" s="61" t="s">
        <v>11295</v>
      </c>
      <c r="BV6152" s="61" t="s">
        <v>3204</v>
      </c>
      <c r="BW6152" s="61" t="s">
        <v>10049</v>
      </c>
    </row>
    <row r="6153" spans="51:75">
      <c r="AY6153" s="89" t="e">
        <f>VLOOKUP(C6153,#REF!, 2,FALSE)</f>
        <v>#REF!</v>
      </c>
      <c r="BM6153" s="61" t="s">
        <v>11296</v>
      </c>
      <c r="BN6153" s="61" t="s">
        <v>789</v>
      </c>
      <c r="BO6153" s="61" t="s">
        <v>2985</v>
      </c>
      <c r="BU6153" s="61" t="s">
        <v>11296</v>
      </c>
      <c r="BV6153" s="61" t="s">
        <v>789</v>
      </c>
      <c r="BW6153" s="61" t="s">
        <v>2985</v>
      </c>
    </row>
    <row r="6154" spans="51:75">
      <c r="AY6154" s="89" t="e">
        <f>VLOOKUP(C6154,#REF!, 2,FALSE)</f>
        <v>#REF!</v>
      </c>
      <c r="BM6154" s="61" t="s">
        <v>11297</v>
      </c>
      <c r="BN6154" s="61" t="s">
        <v>782</v>
      </c>
      <c r="BO6154" s="61" t="s">
        <v>11298</v>
      </c>
      <c r="BU6154" s="61" t="s">
        <v>11297</v>
      </c>
      <c r="BV6154" s="61" t="s">
        <v>782</v>
      </c>
      <c r="BW6154" s="61" t="s">
        <v>11298</v>
      </c>
    </row>
    <row r="6155" spans="51:75">
      <c r="AY6155" s="89" t="e">
        <f>VLOOKUP(C6155,#REF!, 2,FALSE)</f>
        <v>#REF!</v>
      </c>
      <c r="BM6155" s="61" t="s">
        <v>11299</v>
      </c>
      <c r="BN6155" s="61" t="s">
        <v>16990</v>
      </c>
      <c r="BO6155" s="61" t="s">
        <v>10737</v>
      </c>
      <c r="BU6155" s="61" t="s">
        <v>11299</v>
      </c>
      <c r="BV6155" s="61" t="s">
        <v>16990</v>
      </c>
      <c r="BW6155" s="61" t="s">
        <v>10737</v>
      </c>
    </row>
    <row r="6156" spans="51:75">
      <c r="AY6156" s="89" t="e">
        <f>VLOOKUP(C6156,#REF!, 2,FALSE)</f>
        <v>#REF!</v>
      </c>
      <c r="BM6156" s="61" t="s">
        <v>11300</v>
      </c>
      <c r="BN6156" s="61" t="s">
        <v>854</v>
      </c>
      <c r="BO6156" s="61" t="s">
        <v>9562</v>
      </c>
      <c r="BU6156" s="61" t="s">
        <v>11300</v>
      </c>
      <c r="BV6156" s="61" t="s">
        <v>854</v>
      </c>
      <c r="BW6156" s="61" t="s">
        <v>9562</v>
      </c>
    </row>
    <row r="6157" spans="51:75">
      <c r="AY6157" s="89" t="e">
        <f>VLOOKUP(C6157,#REF!, 2,FALSE)</f>
        <v>#REF!</v>
      </c>
      <c r="BM6157" s="61" t="s">
        <v>11301</v>
      </c>
      <c r="BN6157" s="61" t="s">
        <v>1141</v>
      </c>
      <c r="BO6157" s="61" t="s">
        <v>11302</v>
      </c>
      <c r="BU6157" s="61" t="s">
        <v>11301</v>
      </c>
      <c r="BV6157" s="61" t="s">
        <v>1141</v>
      </c>
      <c r="BW6157" s="61" t="s">
        <v>11302</v>
      </c>
    </row>
    <row r="6158" spans="51:75">
      <c r="AY6158" s="89" t="e">
        <f>VLOOKUP(C6158,#REF!, 2,FALSE)</f>
        <v>#REF!</v>
      </c>
      <c r="BM6158" s="61" t="s">
        <v>11303</v>
      </c>
      <c r="BN6158" s="61" t="s">
        <v>805</v>
      </c>
      <c r="BO6158" s="61" t="s">
        <v>2985</v>
      </c>
      <c r="BU6158" s="61" t="s">
        <v>11303</v>
      </c>
      <c r="BV6158" s="61" t="s">
        <v>805</v>
      </c>
      <c r="BW6158" s="61" t="s">
        <v>2985</v>
      </c>
    </row>
    <row r="6159" spans="51:75">
      <c r="AY6159" s="89" t="e">
        <f>VLOOKUP(C6159,#REF!, 2,FALSE)</f>
        <v>#REF!</v>
      </c>
      <c r="BM6159" s="61" t="s">
        <v>2007</v>
      </c>
      <c r="BN6159" s="61" t="s">
        <v>782</v>
      </c>
      <c r="BO6159" s="61" t="s">
        <v>2985</v>
      </c>
      <c r="BU6159" s="61" t="s">
        <v>2007</v>
      </c>
      <c r="BV6159" s="61" t="s">
        <v>782</v>
      </c>
      <c r="BW6159" s="61" t="s">
        <v>2985</v>
      </c>
    </row>
    <row r="6160" spans="51:75">
      <c r="AY6160" s="89" t="e">
        <f>VLOOKUP(C6160,#REF!, 2,FALSE)</f>
        <v>#REF!</v>
      </c>
      <c r="BM6160" s="61" t="s">
        <v>11304</v>
      </c>
      <c r="BN6160" s="61" t="s">
        <v>627</v>
      </c>
      <c r="BO6160" s="61" t="s">
        <v>11305</v>
      </c>
      <c r="BU6160" s="61" t="s">
        <v>11304</v>
      </c>
      <c r="BV6160" s="61" t="s">
        <v>627</v>
      </c>
      <c r="BW6160" s="61" t="s">
        <v>11305</v>
      </c>
    </row>
    <row r="6161" spans="51:75">
      <c r="AY6161" s="89" t="e">
        <f>VLOOKUP(C6161,#REF!, 2,FALSE)</f>
        <v>#REF!</v>
      </c>
      <c r="BM6161" s="61" t="s">
        <v>11306</v>
      </c>
      <c r="BN6161" s="61" t="s">
        <v>805</v>
      </c>
      <c r="BO6161" s="61" t="s">
        <v>2985</v>
      </c>
      <c r="BU6161" s="61" t="s">
        <v>11306</v>
      </c>
      <c r="BV6161" s="61" t="s">
        <v>805</v>
      </c>
      <c r="BW6161" s="61" t="s">
        <v>2985</v>
      </c>
    </row>
    <row r="6162" spans="51:75">
      <c r="AY6162" s="89" t="e">
        <f>VLOOKUP(C6162,#REF!, 2,FALSE)</f>
        <v>#REF!</v>
      </c>
      <c r="BM6162" s="61" t="s">
        <v>388</v>
      </c>
      <c r="BN6162" s="61" t="s">
        <v>633</v>
      </c>
      <c r="BO6162" s="61" t="s">
        <v>4555</v>
      </c>
      <c r="BU6162" s="61" t="s">
        <v>388</v>
      </c>
      <c r="BV6162" s="61" t="s">
        <v>633</v>
      </c>
      <c r="BW6162" s="61" t="s">
        <v>4555</v>
      </c>
    </row>
    <row r="6163" spans="51:75">
      <c r="AY6163" s="89" t="e">
        <f>VLOOKUP(C6163,#REF!, 2,FALSE)</f>
        <v>#REF!</v>
      </c>
      <c r="BM6163" s="61" t="s">
        <v>11307</v>
      </c>
      <c r="BN6163" s="61" t="s">
        <v>16990</v>
      </c>
      <c r="BO6163" s="61" t="s">
        <v>4981</v>
      </c>
      <c r="BU6163" s="61" t="s">
        <v>11307</v>
      </c>
      <c r="BV6163" s="61" t="s">
        <v>16990</v>
      </c>
      <c r="BW6163" s="61" t="s">
        <v>4981</v>
      </c>
    </row>
    <row r="6164" spans="51:75">
      <c r="AY6164" s="89" t="e">
        <f>VLOOKUP(C6164,#REF!, 2,FALSE)</f>
        <v>#REF!</v>
      </c>
      <c r="BM6164" s="61" t="s">
        <v>11308</v>
      </c>
      <c r="BN6164" s="61" t="s">
        <v>16990</v>
      </c>
      <c r="BO6164" s="61" t="s">
        <v>2930</v>
      </c>
      <c r="BU6164" s="61" t="s">
        <v>11308</v>
      </c>
      <c r="BV6164" s="61" t="s">
        <v>16990</v>
      </c>
      <c r="BW6164" s="61" t="s">
        <v>2930</v>
      </c>
    </row>
    <row r="6165" spans="51:75">
      <c r="AY6165" s="89" t="e">
        <f>VLOOKUP(C6165,#REF!, 2,FALSE)</f>
        <v>#REF!</v>
      </c>
      <c r="BM6165" s="61" t="s">
        <v>11310</v>
      </c>
      <c r="BN6165" s="61" t="s">
        <v>789</v>
      </c>
      <c r="BO6165" s="61" t="s">
        <v>2985</v>
      </c>
      <c r="BU6165" s="61" t="s">
        <v>11310</v>
      </c>
      <c r="BV6165" s="61" t="s">
        <v>789</v>
      </c>
      <c r="BW6165" s="61" t="s">
        <v>2985</v>
      </c>
    </row>
    <row r="6166" spans="51:75">
      <c r="AY6166" s="89" t="e">
        <f>VLOOKUP(C6166,#REF!, 2,FALSE)</f>
        <v>#REF!</v>
      </c>
      <c r="BM6166" s="61" t="s">
        <v>11311</v>
      </c>
      <c r="BN6166" s="61" t="s">
        <v>3254</v>
      </c>
      <c r="BO6166" s="61" t="s">
        <v>11313</v>
      </c>
      <c r="BU6166" s="61" t="s">
        <v>11311</v>
      </c>
      <c r="BV6166" s="61" t="s">
        <v>3254</v>
      </c>
      <c r="BW6166" s="61" t="s">
        <v>11313</v>
      </c>
    </row>
    <row r="6167" spans="51:75">
      <c r="AY6167" s="89" t="e">
        <f>VLOOKUP(C6167,#REF!, 2,FALSE)</f>
        <v>#REF!</v>
      </c>
      <c r="BM6167" s="61" t="s">
        <v>11314</v>
      </c>
      <c r="BN6167" s="61" t="s">
        <v>2981</v>
      </c>
      <c r="BO6167" s="61" t="s">
        <v>4399</v>
      </c>
      <c r="BU6167" s="61" t="s">
        <v>11314</v>
      </c>
      <c r="BV6167" s="61" t="s">
        <v>2981</v>
      </c>
      <c r="BW6167" s="61" t="s">
        <v>4399</v>
      </c>
    </row>
    <row r="6168" spans="51:75">
      <c r="AY6168" s="89" t="e">
        <f>VLOOKUP(C6168,#REF!, 2,FALSE)</f>
        <v>#REF!</v>
      </c>
      <c r="BM6168" s="61" t="s">
        <v>11315</v>
      </c>
      <c r="BN6168" s="61" t="s">
        <v>16990</v>
      </c>
      <c r="BO6168" s="61" t="s">
        <v>7976</v>
      </c>
      <c r="BU6168" s="61" t="s">
        <v>11315</v>
      </c>
      <c r="BV6168" s="61" t="s">
        <v>16990</v>
      </c>
      <c r="BW6168" s="61" t="s">
        <v>7976</v>
      </c>
    </row>
    <row r="6169" spans="51:75">
      <c r="AY6169" s="89" t="e">
        <f>VLOOKUP(C6169,#REF!, 2,FALSE)</f>
        <v>#REF!</v>
      </c>
      <c r="BM6169" s="61" t="s">
        <v>2008</v>
      </c>
      <c r="BN6169" s="61" t="s">
        <v>669</v>
      </c>
      <c r="BO6169" s="61" t="s">
        <v>7438</v>
      </c>
      <c r="BU6169" s="61" t="s">
        <v>2008</v>
      </c>
      <c r="BV6169" s="61" t="s">
        <v>669</v>
      </c>
      <c r="BW6169" s="61" t="s">
        <v>7438</v>
      </c>
    </row>
    <row r="6170" spans="51:75">
      <c r="AY6170" s="89" t="e">
        <f>VLOOKUP(C6170,#REF!, 2,FALSE)</f>
        <v>#REF!</v>
      </c>
      <c r="BM6170" s="61" t="s">
        <v>11316</v>
      </c>
      <c r="BN6170" s="61" t="s">
        <v>705</v>
      </c>
      <c r="BO6170" s="61" t="s">
        <v>11317</v>
      </c>
      <c r="BU6170" s="61" t="s">
        <v>11316</v>
      </c>
      <c r="BV6170" s="61" t="s">
        <v>705</v>
      </c>
      <c r="BW6170" s="61" t="s">
        <v>11317</v>
      </c>
    </row>
    <row r="6171" spans="51:75">
      <c r="AY6171" s="89" t="e">
        <f>VLOOKUP(C6171,#REF!, 2,FALSE)</f>
        <v>#REF!</v>
      </c>
      <c r="BM6171" s="61" t="s">
        <v>11318</v>
      </c>
      <c r="BN6171" s="61" t="s">
        <v>698</v>
      </c>
      <c r="BO6171" s="61" t="s">
        <v>9798</v>
      </c>
      <c r="BU6171" s="61" t="s">
        <v>11318</v>
      </c>
      <c r="BV6171" s="61" t="s">
        <v>698</v>
      </c>
      <c r="BW6171" s="61" t="s">
        <v>9798</v>
      </c>
    </row>
    <row r="6172" spans="51:75">
      <c r="AY6172" s="89" t="e">
        <f>VLOOKUP(C6172,#REF!, 2,FALSE)</f>
        <v>#REF!</v>
      </c>
      <c r="BM6172" s="61" t="s">
        <v>2009</v>
      </c>
      <c r="BN6172" s="61" t="s">
        <v>717</v>
      </c>
      <c r="BO6172" s="61" t="s">
        <v>2985</v>
      </c>
      <c r="BU6172" s="61" t="s">
        <v>2009</v>
      </c>
      <c r="BV6172" s="61" t="s">
        <v>717</v>
      </c>
      <c r="BW6172" s="61" t="s">
        <v>2985</v>
      </c>
    </row>
    <row r="6173" spans="51:75">
      <c r="AY6173" s="89" t="e">
        <f>VLOOKUP(C6173,#REF!, 2,FALSE)</f>
        <v>#REF!</v>
      </c>
      <c r="BM6173" s="61" t="s">
        <v>389</v>
      </c>
      <c r="BN6173" s="61" t="s">
        <v>669</v>
      </c>
      <c r="BO6173" s="61" t="s">
        <v>6507</v>
      </c>
      <c r="BU6173" s="61" t="s">
        <v>389</v>
      </c>
      <c r="BV6173" s="61" t="s">
        <v>669</v>
      </c>
      <c r="BW6173" s="61" t="s">
        <v>6507</v>
      </c>
    </row>
    <row r="6174" spans="51:75">
      <c r="AY6174" s="89" t="e">
        <f>VLOOKUP(C6174,#REF!, 2,FALSE)</f>
        <v>#REF!</v>
      </c>
      <c r="BM6174" s="61" t="s">
        <v>11319</v>
      </c>
      <c r="BN6174" s="61" t="s">
        <v>773</v>
      </c>
      <c r="BO6174" s="61" t="s">
        <v>6672</v>
      </c>
      <c r="BU6174" s="61" t="s">
        <v>11319</v>
      </c>
      <c r="BV6174" s="61" t="s">
        <v>773</v>
      </c>
      <c r="BW6174" s="61" t="s">
        <v>6672</v>
      </c>
    </row>
    <row r="6175" spans="51:75">
      <c r="AY6175" s="89" t="e">
        <f>VLOOKUP(C6175,#REF!, 2,FALSE)</f>
        <v>#REF!</v>
      </c>
      <c r="BM6175" s="61" t="s">
        <v>2015</v>
      </c>
      <c r="BN6175" s="61" t="s">
        <v>641</v>
      </c>
      <c r="BO6175" s="61" t="s">
        <v>11320</v>
      </c>
      <c r="BU6175" s="61" t="s">
        <v>2015</v>
      </c>
      <c r="BV6175" s="61" t="s">
        <v>641</v>
      </c>
      <c r="BW6175" s="61" t="s">
        <v>11320</v>
      </c>
    </row>
    <row r="6176" spans="51:75">
      <c r="AY6176" s="89" t="e">
        <f>VLOOKUP(C6176,#REF!, 2,FALSE)</f>
        <v>#REF!</v>
      </c>
      <c r="BM6176" s="61" t="s">
        <v>11321</v>
      </c>
      <c r="BN6176" s="61" t="s">
        <v>633</v>
      </c>
      <c r="BO6176" s="61" t="s">
        <v>11322</v>
      </c>
      <c r="BU6176" s="61" t="s">
        <v>11321</v>
      </c>
      <c r="BV6176" s="61" t="s">
        <v>633</v>
      </c>
      <c r="BW6176" s="61" t="s">
        <v>11322</v>
      </c>
    </row>
    <row r="6177" spans="51:75">
      <c r="AY6177" s="89" t="e">
        <f>VLOOKUP(C6177,#REF!, 2,FALSE)</f>
        <v>#REF!</v>
      </c>
      <c r="BM6177" s="61" t="s">
        <v>2016</v>
      </c>
      <c r="BN6177" s="61" t="s">
        <v>928</v>
      </c>
      <c r="BO6177" s="61" t="s">
        <v>11323</v>
      </c>
      <c r="BU6177" s="61" t="s">
        <v>2016</v>
      </c>
      <c r="BV6177" s="61" t="s">
        <v>928</v>
      </c>
      <c r="BW6177" s="61" t="s">
        <v>11323</v>
      </c>
    </row>
    <row r="6178" spans="51:75">
      <c r="AY6178" s="89" t="e">
        <f>VLOOKUP(C6178,#REF!, 2,FALSE)</f>
        <v>#REF!</v>
      </c>
      <c r="BM6178" s="61" t="s">
        <v>11324</v>
      </c>
      <c r="BN6178" s="61" t="s">
        <v>780</v>
      </c>
      <c r="BO6178" s="61" t="s">
        <v>11325</v>
      </c>
      <c r="BU6178" s="61" t="s">
        <v>11324</v>
      </c>
      <c r="BV6178" s="61" t="s">
        <v>780</v>
      </c>
      <c r="BW6178" s="61" t="s">
        <v>11325</v>
      </c>
    </row>
    <row r="6179" spans="51:75">
      <c r="AY6179" s="89" t="e">
        <f>VLOOKUP(C6179,#REF!, 2,FALSE)</f>
        <v>#REF!</v>
      </c>
      <c r="BM6179" s="61" t="s">
        <v>11326</v>
      </c>
      <c r="BN6179" s="61" t="s">
        <v>805</v>
      </c>
      <c r="BO6179" s="61" t="s">
        <v>11328</v>
      </c>
      <c r="BU6179" s="61" t="s">
        <v>11326</v>
      </c>
      <c r="BV6179" s="61" t="s">
        <v>805</v>
      </c>
      <c r="BW6179" s="61" t="s">
        <v>11328</v>
      </c>
    </row>
    <row r="6180" spans="51:75">
      <c r="AY6180" s="89" t="e">
        <f>VLOOKUP(C6180,#REF!, 2,FALSE)</f>
        <v>#REF!</v>
      </c>
      <c r="BM6180" s="61" t="s">
        <v>11329</v>
      </c>
      <c r="BN6180" s="61" t="s">
        <v>721</v>
      </c>
      <c r="BO6180" s="61" t="s">
        <v>1331</v>
      </c>
      <c r="BU6180" s="61" t="s">
        <v>11329</v>
      </c>
      <c r="BV6180" s="61" t="s">
        <v>721</v>
      </c>
      <c r="BW6180" s="61" t="s">
        <v>1331</v>
      </c>
    </row>
    <row r="6181" spans="51:75">
      <c r="AY6181" s="89" t="e">
        <f>VLOOKUP(C6181,#REF!, 2,FALSE)</f>
        <v>#REF!</v>
      </c>
      <c r="BM6181" s="61" t="s">
        <v>11330</v>
      </c>
      <c r="BN6181" s="61" t="s">
        <v>671</v>
      </c>
      <c r="BO6181" s="61" t="s">
        <v>11331</v>
      </c>
      <c r="BU6181" s="61" t="s">
        <v>11330</v>
      </c>
      <c r="BV6181" s="61" t="s">
        <v>671</v>
      </c>
      <c r="BW6181" s="61" t="s">
        <v>11331</v>
      </c>
    </row>
    <row r="6182" spans="51:75">
      <c r="AY6182" s="89" t="e">
        <f>VLOOKUP(C6182,#REF!, 2,FALSE)</f>
        <v>#REF!</v>
      </c>
      <c r="BM6182" s="61" t="s">
        <v>11332</v>
      </c>
      <c r="BN6182" s="61" t="s">
        <v>671</v>
      </c>
      <c r="BO6182" s="61" t="s">
        <v>11333</v>
      </c>
      <c r="BU6182" s="61" t="s">
        <v>11332</v>
      </c>
      <c r="BV6182" s="61" t="s">
        <v>671</v>
      </c>
      <c r="BW6182" s="61" t="s">
        <v>11333</v>
      </c>
    </row>
    <row r="6183" spans="51:75">
      <c r="AY6183" s="89" t="e">
        <f>VLOOKUP(C6183,#REF!, 2,FALSE)</f>
        <v>#REF!</v>
      </c>
      <c r="BM6183" s="61" t="s">
        <v>11334</v>
      </c>
      <c r="BN6183" s="61" t="s">
        <v>663</v>
      </c>
      <c r="BO6183" s="61" t="s">
        <v>11335</v>
      </c>
      <c r="BU6183" s="61" t="s">
        <v>11334</v>
      </c>
      <c r="BV6183" s="61" t="s">
        <v>663</v>
      </c>
      <c r="BW6183" s="61" t="s">
        <v>11335</v>
      </c>
    </row>
    <row r="6184" spans="51:75">
      <c r="AY6184" s="89" t="e">
        <f>VLOOKUP(C6184,#REF!, 2,FALSE)</f>
        <v>#REF!</v>
      </c>
      <c r="BM6184" s="61" t="s">
        <v>11336</v>
      </c>
      <c r="BN6184" s="61" t="s">
        <v>812</v>
      </c>
      <c r="BO6184" s="61" t="s">
        <v>11337</v>
      </c>
      <c r="BU6184" s="61" t="s">
        <v>11336</v>
      </c>
      <c r="BV6184" s="61" t="s">
        <v>812</v>
      </c>
      <c r="BW6184" s="61" t="s">
        <v>11337</v>
      </c>
    </row>
    <row r="6185" spans="51:75">
      <c r="AY6185" s="89" t="e">
        <f>VLOOKUP(C6185,#REF!, 2,FALSE)</f>
        <v>#REF!</v>
      </c>
      <c r="BM6185" s="61" t="s">
        <v>11338</v>
      </c>
      <c r="BN6185" s="61" t="s">
        <v>668</v>
      </c>
      <c r="BO6185" s="61" t="s">
        <v>1375</v>
      </c>
      <c r="BU6185" s="61" t="s">
        <v>11338</v>
      </c>
      <c r="BV6185" s="61" t="s">
        <v>668</v>
      </c>
      <c r="BW6185" s="61" t="s">
        <v>1375</v>
      </c>
    </row>
    <row r="6186" spans="51:75">
      <c r="AY6186" s="89" t="e">
        <f>VLOOKUP(C6186,#REF!, 2,FALSE)</f>
        <v>#REF!</v>
      </c>
      <c r="BM6186" s="61" t="s">
        <v>11339</v>
      </c>
      <c r="BN6186" s="61" t="s">
        <v>668</v>
      </c>
      <c r="BO6186" s="61" t="s">
        <v>11340</v>
      </c>
      <c r="BU6186" s="61" t="s">
        <v>11339</v>
      </c>
      <c r="BV6186" s="61" t="s">
        <v>668</v>
      </c>
      <c r="BW6186" s="61" t="s">
        <v>11340</v>
      </c>
    </row>
    <row r="6187" spans="51:75">
      <c r="AY6187" s="89" t="e">
        <f>VLOOKUP(C6187,#REF!, 2,FALSE)</f>
        <v>#REF!</v>
      </c>
      <c r="BM6187" s="61" t="s">
        <v>11341</v>
      </c>
      <c r="BN6187" s="61" t="s">
        <v>801</v>
      </c>
      <c r="BO6187" s="61" t="s">
        <v>10031</v>
      </c>
      <c r="BU6187" s="61" t="s">
        <v>11341</v>
      </c>
      <c r="BV6187" s="61" t="s">
        <v>801</v>
      </c>
      <c r="BW6187" s="61" t="s">
        <v>10031</v>
      </c>
    </row>
    <row r="6188" spans="51:75">
      <c r="AY6188" s="89" t="e">
        <f>VLOOKUP(C6188,#REF!, 2,FALSE)</f>
        <v>#REF!</v>
      </c>
      <c r="BM6188" s="61" t="s">
        <v>11343</v>
      </c>
      <c r="BN6188" s="61" t="s">
        <v>801</v>
      </c>
      <c r="BO6188" s="61" t="s">
        <v>11344</v>
      </c>
      <c r="BU6188" s="61" t="s">
        <v>11343</v>
      </c>
      <c r="BV6188" s="61" t="s">
        <v>801</v>
      </c>
      <c r="BW6188" s="61" t="s">
        <v>11344</v>
      </c>
    </row>
    <row r="6189" spans="51:75">
      <c r="AY6189" s="89" t="e">
        <f>VLOOKUP(C6189,#REF!, 2,FALSE)</f>
        <v>#REF!</v>
      </c>
      <c r="BM6189" s="61" t="s">
        <v>11345</v>
      </c>
      <c r="BN6189" s="61" t="s">
        <v>801</v>
      </c>
      <c r="BO6189" s="61" t="s">
        <v>11346</v>
      </c>
      <c r="BU6189" s="61" t="s">
        <v>11345</v>
      </c>
      <c r="BV6189" s="61" t="s">
        <v>801</v>
      </c>
      <c r="BW6189" s="61" t="s">
        <v>11346</v>
      </c>
    </row>
    <row r="6190" spans="51:75">
      <c r="AY6190" s="89" t="e">
        <f>VLOOKUP(C6190,#REF!, 2,FALSE)</f>
        <v>#REF!</v>
      </c>
      <c r="BM6190" s="61" t="s">
        <v>2017</v>
      </c>
      <c r="BN6190" s="61" t="s">
        <v>630</v>
      </c>
      <c r="BO6190" s="61" t="s">
        <v>11347</v>
      </c>
      <c r="BU6190" s="61" t="s">
        <v>2017</v>
      </c>
      <c r="BV6190" s="61" t="s">
        <v>630</v>
      </c>
      <c r="BW6190" s="61" t="s">
        <v>11347</v>
      </c>
    </row>
    <row r="6191" spans="51:75">
      <c r="AY6191" s="89" t="e">
        <f>VLOOKUP(C6191,#REF!, 2,FALSE)</f>
        <v>#REF!</v>
      </c>
      <c r="BM6191" s="61" t="s">
        <v>11348</v>
      </c>
      <c r="BN6191" s="61" t="s">
        <v>3089</v>
      </c>
      <c r="BO6191" s="61" t="s">
        <v>1328</v>
      </c>
      <c r="BU6191" s="61" t="s">
        <v>11348</v>
      </c>
      <c r="BV6191" s="61" t="s">
        <v>3089</v>
      </c>
      <c r="BW6191" s="61" t="s">
        <v>1328</v>
      </c>
    </row>
    <row r="6192" spans="51:75">
      <c r="AY6192" s="89" t="e">
        <f>VLOOKUP(C6192,#REF!, 2,FALSE)</f>
        <v>#REF!</v>
      </c>
      <c r="BM6192" s="61" t="s">
        <v>11349</v>
      </c>
      <c r="BN6192" s="61" t="s">
        <v>801</v>
      </c>
      <c r="BO6192" s="61" t="s">
        <v>5019</v>
      </c>
      <c r="BU6192" s="61" t="s">
        <v>11349</v>
      </c>
      <c r="BV6192" s="61" t="s">
        <v>801</v>
      </c>
      <c r="BW6192" s="61" t="s">
        <v>5019</v>
      </c>
    </row>
    <row r="6193" spans="51:75">
      <c r="AY6193" s="89" t="e">
        <f>VLOOKUP(C6193,#REF!, 2,FALSE)</f>
        <v>#REF!</v>
      </c>
      <c r="BM6193" s="61" t="s">
        <v>11350</v>
      </c>
      <c r="BN6193" s="61" t="s">
        <v>799</v>
      </c>
      <c r="BO6193" s="61" t="s">
        <v>2985</v>
      </c>
      <c r="BU6193" s="61" t="s">
        <v>11350</v>
      </c>
      <c r="BV6193" s="61" t="s">
        <v>799</v>
      </c>
      <c r="BW6193" s="61" t="s">
        <v>2985</v>
      </c>
    </row>
    <row r="6194" spans="51:75">
      <c r="AY6194" s="89" t="e">
        <f>VLOOKUP(C6194,#REF!, 2,FALSE)</f>
        <v>#REF!</v>
      </c>
      <c r="BM6194" s="61" t="s">
        <v>11351</v>
      </c>
      <c r="BN6194" s="61" t="s">
        <v>799</v>
      </c>
      <c r="BO6194" s="61" t="s">
        <v>2985</v>
      </c>
      <c r="BU6194" s="61" t="s">
        <v>11351</v>
      </c>
      <c r="BV6194" s="61" t="s">
        <v>799</v>
      </c>
      <c r="BW6194" s="61" t="s">
        <v>2985</v>
      </c>
    </row>
    <row r="6195" spans="51:75">
      <c r="AY6195" s="89" t="e">
        <f>VLOOKUP(C6195,#REF!, 2,FALSE)</f>
        <v>#REF!</v>
      </c>
      <c r="BM6195" s="61" t="s">
        <v>11352</v>
      </c>
      <c r="BN6195" s="61" t="s">
        <v>664</v>
      </c>
      <c r="BO6195" s="61" t="s">
        <v>10031</v>
      </c>
      <c r="BU6195" s="61" t="s">
        <v>11352</v>
      </c>
      <c r="BV6195" s="61" t="s">
        <v>664</v>
      </c>
      <c r="BW6195" s="61" t="s">
        <v>10031</v>
      </c>
    </row>
    <row r="6196" spans="51:75">
      <c r="AY6196" s="89" t="e">
        <f>VLOOKUP(C6196,#REF!, 2,FALSE)</f>
        <v>#REF!</v>
      </c>
      <c r="BM6196" s="61" t="s">
        <v>11354</v>
      </c>
      <c r="BN6196" s="61" t="s">
        <v>799</v>
      </c>
      <c r="BO6196" s="61" t="s">
        <v>10031</v>
      </c>
      <c r="BU6196" s="61" t="s">
        <v>11354</v>
      </c>
      <c r="BV6196" s="61" t="s">
        <v>799</v>
      </c>
      <c r="BW6196" s="61" t="s">
        <v>10031</v>
      </c>
    </row>
    <row r="6197" spans="51:75">
      <c r="AY6197" s="89" t="e">
        <f>VLOOKUP(C6197,#REF!, 2,FALSE)</f>
        <v>#REF!</v>
      </c>
      <c r="BM6197" s="61" t="s">
        <v>11355</v>
      </c>
      <c r="BN6197" s="61" t="s">
        <v>664</v>
      </c>
      <c r="BO6197" s="61" t="s">
        <v>8127</v>
      </c>
      <c r="BU6197" s="61" t="s">
        <v>11355</v>
      </c>
      <c r="BV6197" s="61" t="s">
        <v>664</v>
      </c>
      <c r="BW6197" s="61" t="s">
        <v>8127</v>
      </c>
    </row>
    <row r="6198" spans="51:75">
      <c r="AY6198" s="89" t="e">
        <f>VLOOKUP(C6198,#REF!, 2,FALSE)</f>
        <v>#REF!</v>
      </c>
      <c r="BM6198" s="61" t="s">
        <v>11356</v>
      </c>
      <c r="BN6198" s="61" t="s">
        <v>664</v>
      </c>
      <c r="BO6198" s="61" t="s">
        <v>2985</v>
      </c>
      <c r="BU6198" s="61" t="s">
        <v>11356</v>
      </c>
      <c r="BV6198" s="61" t="s">
        <v>664</v>
      </c>
      <c r="BW6198" s="61" t="s">
        <v>2985</v>
      </c>
    </row>
    <row r="6199" spans="51:75">
      <c r="AY6199" s="89" t="e">
        <f>VLOOKUP(C6199,#REF!, 2,FALSE)</f>
        <v>#REF!</v>
      </c>
      <c r="BM6199" s="61" t="s">
        <v>11357</v>
      </c>
      <c r="BN6199" s="61" t="s">
        <v>664</v>
      </c>
      <c r="BO6199" s="61" t="s">
        <v>8049</v>
      </c>
      <c r="BU6199" s="61" t="s">
        <v>11357</v>
      </c>
      <c r="BV6199" s="61" t="s">
        <v>664</v>
      </c>
      <c r="BW6199" s="61" t="s">
        <v>8049</v>
      </c>
    </row>
    <row r="6200" spans="51:75">
      <c r="AY6200" s="89" t="e">
        <f>VLOOKUP(C6200,#REF!, 2,FALSE)</f>
        <v>#REF!</v>
      </c>
      <c r="BM6200" s="61" t="s">
        <v>11358</v>
      </c>
      <c r="BN6200" s="61" t="s">
        <v>615</v>
      </c>
      <c r="BO6200" s="61" t="s">
        <v>4089</v>
      </c>
      <c r="BU6200" s="61" t="s">
        <v>11358</v>
      </c>
      <c r="BV6200" s="61" t="s">
        <v>615</v>
      </c>
      <c r="BW6200" s="61" t="s">
        <v>4089</v>
      </c>
    </row>
    <row r="6201" spans="51:75">
      <c r="AY6201" s="89" t="e">
        <f>VLOOKUP(C6201,#REF!, 2,FALSE)</f>
        <v>#REF!</v>
      </c>
      <c r="BM6201" s="61" t="s">
        <v>11359</v>
      </c>
      <c r="BN6201" s="61" t="s">
        <v>639</v>
      </c>
      <c r="BO6201" s="61" t="s">
        <v>2985</v>
      </c>
      <c r="BU6201" s="61" t="s">
        <v>11359</v>
      </c>
      <c r="BV6201" s="61" t="s">
        <v>639</v>
      </c>
      <c r="BW6201" s="61" t="s">
        <v>2985</v>
      </c>
    </row>
    <row r="6202" spans="51:75">
      <c r="AY6202" s="89" t="e">
        <f>VLOOKUP(C6202,#REF!, 2,FALSE)</f>
        <v>#REF!</v>
      </c>
      <c r="BM6202" s="61" t="s">
        <v>11360</v>
      </c>
      <c r="BN6202" s="61" t="s">
        <v>785</v>
      </c>
      <c r="BO6202" s="61" t="s">
        <v>2985</v>
      </c>
      <c r="BU6202" s="61" t="s">
        <v>11360</v>
      </c>
      <c r="BV6202" s="61" t="s">
        <v>785</v>
      </c>
      <c r="BW6202" s="61" t="s">
        <v>2985</v>
      </c>
    </row>
    <row r="6203" spans="51:75">
      <c r="AY6203" s="89" t="e">
        <f>VLOOKUP(C6203,#REF!, 2,FALSE)</f>
        <v>#REF!</v>
      </c>
      <c r="BM6203" s="61" t="s">
        <v>11361</v>
      </c>
      <c r="BN6203" s="61" t="s">
        <v>623</v>
      </c>
      <c r="BO6203" s="61" t="s">
        <v>2985</v>
      </c>
      <c r="BU6203" s="61" t="s">
        <v>11361</v>
      </c>
      <c r="BV6203" s="61" t="s">
        <v>623</v>
      </c>
      <c r="BW6203" s="61" t="s">
        <v>2985</v>
      </c>
    </row>
    <row r="6204" spans="51:75">
      <c r="AY6204" s="89" t="e">
        <f>VLOOKUP(C6204,#REF!, 2,FALSE)</f>
        <v>#REF!</v>
      </c>
      <c r="BM6204" s="61" t="s">
        <v>2018</v>
      </c>
      <c r="BN6204" s="61" t="s">
        <v>925</v>
      </c>
      <c r="BO6204" s="61" t="s">
        <v>11362</v>
      </c>
      <c r="BU6204" s="61" t="s">
        <v>2018</v>
      </c>
      <c r="BV6204" s="61" t="s">
        <v>925</v>
      </c>
      <c r="BW6204" s="61" t="s">
        <v>11362</v>
      </c>
    </row>
    <row r="6205" spans="51:75">
      <c r="AY6205" s="89" t="e">
        <f>VLOOKUP(C6205,#REF!, 2,FALSE)</f>
        <v>#REF!</v>
      </c>
      <c r="BM6205" s="61" t="s">
        <v>2019</v>
      </c>
      <c r="BN6205" s="61" t="s">
        <v>615</v>
      </c>
      <c r="BO6205" s="61" t="s">
        <v>2985</v>
      </c>
      <c r="BU6205" s="61" t="s">
        <v>2019</v>
      </c>
      <c r="BV6205" s="61" t="s">
        <v>615</v>
      </c>
      <c r="BW6205" s="61" t="s">
        <v>2985</v>
      </c>
    </row>
    <row r="6206" spans="51:75">
      <c r="AY6206" s="89" t="e">
        <f>VLOOKUP(C6206,#REF!, 2,FALSE)</f>
        <v>#REF!</v>
      </c>
      <c r="BM6206" s="61" t="s">
        <v>11363</v>
      </c>
      <c r="BN6206" s="61" t="s">
        <v>615</v>
      </c>
      <c r="BO6206" s="61" t="s">
        <v>3396</v>
      </c>
      <c r="BU6206" s="61" t="s">
        <v>11363</v>
      </c>
      <c r="BV6206" s="61" t="s">
        <v>615</v>
      </c>
      <c r="BW6206" s="61" t="s">
        <v>3396</v>
      </c>
    </row>
    <row r="6207" spans="51:75">
      <c r="AY6207" s="89" t="e">
        <f>VLOOKUP(C6207,#REF!, 2,FALSE)</f>
        <v>#REF!</v>
      </c>
      <c r="BM6207" s="61" t="s">
        <v>2020</v>
      </c>
      <c r="BN6207" s="61" t="s">
        <v>641</v>
      </c>
      <c r="BO6207" s="61" t="s">
        <v>2873</v>
      </c>
      <c r="BU6207" s="61" t="s">
        <v>2020</v>
      </c>
      <c r="BV6207" s="61" t="s">
        <v>641</v>
      </c>
      <c r="BW6207" s="61" t="s">
        <v>2873</v>
      </c>
    </row>
    <row r="6208" spans="51:75">
      <c r="AY6208" s="89" t="e">
        <f>VLOOKUP(C6208,#REF!, 2,FALSE)</f>
        <v>#REF!</v>
      </c>
      <c r="BM6208" s="61" t="s">
        <v>11366</v>
      </c>
      <c r="BN6208" s="61" t="s">
        <v>925</v>
      </c>
      <c r="BO6208" s="61" t="s">
        <v>2985</v>
      </c>
      <c r="BU6208" s="61" t="s">
        <v>11366</v>
      </c>
      <c r="BV6208" s="61" t="s">
        <v>925</v>
      </c>
      <c r="BW6208" s="61" t="s">
        <v>2985</v>
      </c>
    </row>
    <row r="6209" spans="51:75">
      <c r="AY6209" s="89" t="e">
        <f>VLOOKUP(C6209,#REF!, 2,FALSE)</f>
        <v>#REF!</v>
      </c>
      <c r="BM6209" s="61" t="s">
        <v>11367</v>
      </c>
      <c r="BN6209" s="61" t="s">
        <v>641</v>
      </c>
      <c r="BO6209" s="61" t="s">
        <v>8013</v>
      </c>
      <c r="BU6209" s="61" t="s">
        <v>11367</v>
      </c>
      <c r="BV6209" s="61" t="s">
        <v>641</v>
      </c>
      <c r="BW6209" s="61" t="s">
        <v>8013</v>
      </c>
    </row>
    <row r="6210" spans="51:75">
      <c r="AY6210" s="89" t="e">
        <f>VLOOKUP(C6210,#REF!, 2,FALSE)</f>
        <v>#REF!</v>
      </c>
      <c r="BM6210" s="61" t="s">
        <v>11368</v>
      </c>
      <c r="BN6210" s="61" t="s">
        <v>641</v>
      </c>
      <c r="BO6210" s="61" t="s">
        <v>2547</v>
      </c>
      <c r="BU6210" s="61" t="s">
        <v>11368</v>
      </c>
      <c r="BV6210" s="61" t="s">
        <v>641</v>
      </c>
      <c r="BW6210" s="61" t="s">
        <v>2547</v>
      </c>
    </row>
    <row r="6211" spans="51:75">
      <c r="AY6211" s="89" t="e">
        <f>VLOOKUP(C6211,#REF!, 2,FALSE)</f>
        <v>#REF!</v>
      </c>
      <c r="BM6211" s="61" t="s">
        <v>390</v>
      </c>
      <c r="BN6211" s="61" t="s">
        <v>777</v>
      </c>
      <c r="BO6211" s="61" t="s">
        <v>3426</v>
      </c>
      <c r="BU6211" s="61" t="s">
        <v>390</v>
      </c>
      <c r="BV6211" s="61" t="s">
        <v>777</v>
      </c>
      <c r="BW6211" s="61" t="s">
        <v>3426</v>
      </c>
    </row>
    <row r="6212" spans="51:75">
      <c r="AY6212" s="89" t="e">
        <f>VLOOKUP(C6212,#REF!, 2,FALSE)</f>
        <v>#REF!</v>
      </c>
      <c r="BM6212" s="61" t="s">
        <v>11369</v>
      </c>
      <c r="BN6212" s="61" t="s">
        <v>1269</v>
      </c>
      <c r="BO6212" s="61" t="s">
        <v>5277</v>
      </c>
      <c r="BU6212" s="61" t="s">
        <v>11369</v>
      </c>
      <c r="BV6212" s="61" t="s">
        <v>1269</v>
      </c>
      <c r="BW6212" s="61" t="s">
        <v>5277</v>
      </c>
    </row>
    <row r="6213" spans="51:75">
      <c r="AY6213" s="89" t="e">
        <f>VLOOKUP(C6213,#REF!, 2,FALSE)</f>
        <v>#REF!</v>
      </c>
      <c r="BM6213" s="61" t="s">
        <v>11370</v>
      </c>
      <c r="BN6213" s="61" t="s">
        <v>733</v>
      </c>
      <c r="BO6213" s="61" t="s">
        <v>11371</v>
      </c>
      <c r="BU6213" s="61" t="s">
        <v>11370</v>
      </c>
      <c r="BV6213" s="61" t="s">
        <v>733</v>
      </c>
      <c r="BW6213" s="61" t="s">
        <v>11371</v>
      </c>
    </row>
    <row r="6214" spans="51:75">
      <c r="AY6214" s="89" t="e">
        <f>VLOOKUP(C6214,#REF!, 2,FALSE)</f>
        <v>#REF!</v>
      </c>
      <c r="BM6214" s="61" t="s">
        <v>11372</v>
      </c>
      <c r="BN6214" s="61" t="s">
        <v>16990</v>
      </c>
      <c r="BO6214" s="61" t="s">
        <v>11373</v>
      </c>
      <c r="BU6214" s="61" t="s">
        <v>11372</v>
      </c>
      <c r="BV6214" s="61" t="s">
        <v>16990</v>
      </c>
      <c r="BW6214" s="61" t="s">
        <v>11373</v>
      </c>
    </row>
    <row r="6215" spans="51:75">
      <c r="AY6215" s="89" t="e">
        <f>VLOOKUP(C6215,#REF!, 2,FALSE)</f>
        <v>#REF!</v>
      </c>
      <c r="BM6215" s="61" t="s">
        <v>11374</v>
      </c>
      <c r="BN6215" s="61" t="s">
        <v>782</v>
      </c>
      <c r="BO6215" s="61" t="s">
        <v>4301</v>
      </c>
      <c r="BU6215" s="61" t="s">
        <v>11374</v>
      </c>
      <c r="BV6215" s="61" t="s">
        <v>782</v>
      </c>
      <c r="BW6215" s="61" t="s">
        <v>4301</v>
      </c>
    </row>
    <row r="6216" spans="51:75">
      <c r="AY6216" s="89" t="e">
        <f>VLOOKUP(C6216,#REF!, 2,FALSE)</f>
        <v>#REF!</v>
      </c>
      <c r="BM6216" s="61" t="s">
        <v>11375</v>
      </c>
      <c r="BN6216" s="61" t="s">
        <v>789</v>
      </c>
      <c r="BO6216" s="61" t="s">
        <v>11377</v>
      </c>
      <c r="BU6216" s="61" t="s">
        <v>11375</v>
      </c>
      <c r="BV6216" s="61" t="s">
        <v>789</v>
      </c>
      <c r="BW6216" s="61" t="s">
        <v>11377</v>
      </c>
    </row>
    <row r="6217" spans="51:75">
      <c r="AY6217" s="89" t="e">
        <f>VLOOKUP(C6217,#REF!, 2,FALSE)</f>
        <v>#REF!</v>
      </c>
      <c r="BM6217" s="61" t="s">
        <v>11378</v>
      </c>
      <c r="BN6217" s="61" t="s">
        <v>773</v>
      </c>
      <c r="BO6217" s="61" t="s">
        <v>11379</v>
      </c>
      <c r="BU6217" s="61" t="s">
        <v>11378</v>
      </c>
      <c r="BV6217" s="61" t="s">
        <v>773</v>
      </c>
      <c r="BW6217" s="61" t="s">
        <v>11379</v>
      </c>
    </row>
    <row r="6218" spans="51:75">
      <c r="AY6218" s="89" t="e">
        <f>VLOOKUP(C6218,#REF!, 2,FALSE)</f>
        <v>#REF!</v>
      </c>
      <c r="BM6218" s="61" t="s">
        <v>2021</v>
      </c>
      <c r="BN6218" s="61" t="s">
        <v>780</v>
      </c>
      <c r="BO6218" s="61" t="s">
        <v>11380</v>
      </c>
      <c r="BU6218" s="61" t="s">
        <v>2021</v>
      </c>
      <c r="BV6218" s="61" t="s">
        <v>780</v>
      </c>
      <c r="BW6218" s="61" t="s">
        <v>11380</v>
      </c>
    </row>
    <row r="6219" spans="51:75">
      <c r="AY6219" s="89" t="e">
        <f>VLOOKUP(C6219,#REF!, 2,FALSE)</f>
        <v>#REF!</v>
      </c>
      <c r="BM6219" s="61" t="s">
        <v>11381</v>
      </c>
      <c r="BN6219" s="61" t="s">
        <v>805</v>
      </c>
      <c r="BO6219" s="61" t="s">
        <v>2985</v>
      </c>
      <c r="BU6219" s="61" t="s">
        <v>11381</v>
      </c>
      <c r="BV6219" s="61" t="s">
        <v>805</v>
      </c>
      <c r="BW6219" s="61" t="s">
        <v>2985</v>
      </c>
    </row>
    <row r="6220" spans="51:75">
      <c r="AY6220" s="89" t="e">
        <f>VLOOKUP(C6220,#REF!, 2,FALSE)</f>
        <v>#REF!</v>
      </c>
      <c r="BM6220" s="61" t="s">
        <v>2022</v>
      </c>
      <c r="BN6220" s="61" t="s">
        <v>780</v>
      </c>
      <c r="BO6220" s="61" t="s">
        <v>8693</v>
      </c>
      <c r="BU6220" s="61" t="s">
        <v>2022</v>
      </c>
      <c r="BV6220" s="61" t="s">
        <v>780</v>
      </c>
      <c r="BW6220" s="61" t="s">
        <v>8693</v>
      </c>
    </row>
    <row r="6221" spans="51:75">
      <c r="AY6221" s="89" t="e">
        <f>VLOOKUP(C6221,#REF!, 2,FALSE)</f>
        <v>#REF!</v>
      </c>
      <c r="BM6221" s="61" t="s">
        <v>391</v>
      </c>
      <c r="BN6221" s="61" t="s">
        <v>1693</v>
      </c>
      <c r="BO6221" s="61" t="s">
        <v>1795</v>
      </c>
      <c r="BU6221" s="61" t="s">
        <v>391</v>
      </c>
      <c r="BV6221" s="61" t="s">
        <v>1693</v>
      </c>
      <c r="BW6221" s="61" t="s">
        <v>1795</v>
      </c>
    </row>
    <row r="6222" spans="51:75">
      <c r="AY6222" s="89" t="e">
        <f>VLOOKUP(C6222,#REF!, 2,FALSE)</f>
        <v>#REF!</v>
      </c>
      <c r="BM6222" s="61" t="s">
        <v>2023</v>
      </c>
      <c r="BN6222" s="61" t="s">
        <v>928</v>
      </c>
      <c r="BO6222" s="61" t="s">
        <v>4812</v>
      </c>
      <c r="BU6222" s="61" t="s">
        <v>2023</v>
      </c>
      <c r="BV6222" s="61" t="s">
        <v>928</v>
      </c>
      <c r="BW6222" s="61" t="s">
        <v>4812</v>
      </c>
    </row>
    <row r="6223" spans="51:75">
      <c r="AY6223" s="89" t="e">
        <f>VLOOKUP(C6223,#REF!, 2,FALSE)</f>
        <v>#REF!</v>
      </c>
      <c r="BM6223" s="61" t="s">
        <v>11382</v>
      </c>
      <c r="BN6223" s="61" t="s">
        <v>1693</v>
      </c>
      <c r="BO6223" s="61" t="s">
        <v>8675</v>
      </c>
      <c r="BU6223" s="61" t="s">
        <v>11382</v>
      </c>
      <c r="BV6223" s="61" t="s">
        <v>1693</v>
      </c>
      <c r="BW6223" s="61" t="s">
        <v>8675</v>
      </c>
    </row>
    <row r="6224" spans="51:75">
      <c r="AY6224" s="89" t="e">
        <f>VLOOKUP(C6224,#REF!, 2,FALSE)</f>
        <v>#REF!</v>
      </c>
      <c r="BM6224" s="61" t="s">
        <v>11383</v>
      </c>
      <c r="BN6224" s="61" t="s">
        <v>627</v>
      </c>
      <c r="BO6224" s="61" t="s">
        <v>11384</v>
      </c>
      <c r="BU6224" s="61" t="s">
        <v>11383</v>
      </c>
      <c r="BV6224" s="61" t="s">
        <v>627</v>
      </c>
      <c r="BW6224" s="61" t="s">
        <v>11384</v>
      </c>
    </row>
    <row r="6225" spans="51:75">
      <c r="AY6225" s="89" t="e">
        <f>VLOOKUP(C6225,#REF!, 2,FALSE)</f>
        <v>#REF!</v>
      </c>
      <c r="BM6225" s="61" t="s">
        <v>11386</v>
      </c>
      <c r="BN6225" s="61" t="s">
        <v>1141</v>
      </c>
      <c r="BO6225" s="61" t="s">
        <v>5370</v>
      </c>
      <c r="BU6225" s="61" t="s">
        <v>11386</v>
      </c>
      <c r="BV6225" s="61" t="s">
        <v>1141</v>
      </c>
      <c r="BW6225" s="61" t="s">
        <v>5370</v>
      </c>
    </row>
    <row r="6226" spans="51:75">
      <c r="AY6226" s="89" t="e">
        <f>VLOOKUP(C6226,#REF!, 2,FALSE)</f>
        <v>#REF!</v>
      </c>
      <c r="BM6226" s="61" t="s">
        <v>11387</v>
      </c>
      <c r="BN6226" s="61" t="s">
        <v>618</v>
      </c>
      <c r="BO6226" s="61" t="s">
        <v>2985</v>
      </c>
      <c r="BU6226" s="61" t="s">
        <v>11387</v>
      </c>
      <c r="BV6226" s="61" t="s">
        <v>618</v>
      </c>
      <c r="BW6226" s="61" t="s">
        <v>2985</v>
      </c>
    </row>
    <row r="6227" spans="51:75">
      <c r="AY6227" s="89" t="e">
        <f>VLOOKUP(C6227,#REF!, 2,FALSE)</f>
        <v>#REF!</v>
      </c>
      <c r="BM6227" s="61" t="s">
        <v>11388</v>
      </c>
      <c r="BN6227" s="61" t="s">
        <v>3204</v>
      </c>
      <c r="BO6227" s="61" t="s">
        <v>1337</v>
      </c>
      <c r="BU6227" s="61" t="s">
        <v>11388</v>
      </c>
      <c r="BV6227" s="61" t="s">
        <v>3204</v>
      </c>
      <c r="BW6227" s="61" t="s">
        <v>1337</v>
      </c>
    </row>
    <row r="6228" spans="51:75">
      <c r="AY6228" s="89" t="e">
        <f>VLOOKUP(C6228,#REF!, 2,FALSE)</f>
        <v>#REF!</v>
      </c>
      <c r="BM6228" s="61" t="s">
        <v>11389</v>
      </c>
      <c r="BN6228" s="61" t="s">
        <v>1344</v>
      </c>
      <c r="BO6228" s="61" t="s">
        <v>9108</v>
      </c>
      <c r="BU6228" s="61" t="s">
        <v>11389</v>
      </c>
      <c r="BV6228" s="61" t="s">
        <v>1344</v>
      </c>
      <c r="BW6228" s="61" t="s">
        <v>9108</v>
      </c>
    </row>
    <row r="6229" spans="51:75">
      <c r="AY6229" s="89" t="e">
        <f>VLOOKUP(C6229,#REF!, 2,FALSE)</f>
        <v>#REF!</v>
      </c>
      <c r="BM6229" s="61" t="s">
        <v>11390</v>
      </c>
      <c r="BN6229" s="61" t="s">
        <v>3254</v>
      </c>
      <c r="BO6229" s="61" t="s">
        <v>11391</v>
      </c>
      <c r="BU6229" s="61" t="s">
        <v>11390</v>
      </c>
      <c r="BV6229" s="61" t="s">
        <v>3254</v>
      </c>
      <c r="BW6229" s="61" t="s">
        <v>11391</v>
      </c>
    </row>
    <row r="6230" spans="51:75">
      <c r="AY6230" s="89" t="e">
        <f>VLOOKUP(C6230,#REF!, 2,FALSE)</f>
        <v>#REF!</v>
      </c>
      <c r="BM6230" s="61" t="s">
        <v>11392</v>
      </c>
      <c r="BN6230" s="61" t="s">
        <v>627</v>
      </c>
      <c r="BO6230" s="61" t="s">
        <v>11134</v>
      </c>
      <c r="BU6230" s="61" t="s">
        <v>11392</v>
      </c>
      <c r="BV6230" s="61" t="s">
        <v>627</v>
      </c>
      <c r="BW6230" s="61" t="s">
        <v>11134</v>
      </c>
    </row>
    <row r="6231" spans="51:75">
      <c r="AY6231" s="89" t="e">
        <f>VLOOKUP(C6231,#REF!, 2,FALSE)</f>
        <v>#REF!</v>
      </c>
      <c r="BM6231" s="61" t="s">
        <v>11393</v>
      </c>
      <c r="BN6231" s="61" t="s">
        <v>3007</v>
      </c>
      <c r="BO6231" s="61" t="s">
        <v>11134</v>
      </c>
      <c r="BU6231" s="61" t="s">
        <v>11393</v>
      </c>
      <c r="BV6231" s="61" t="s">
        <v>3007</v>
      </c>
      <c r="BW6231" s="61" t="s">
        <v>11134</v>
      </c>
    </row>
    <row r="6232" spans="51:75">
      <c r="AY6232" s="89" t="e">
        <f>VLOOKUP(C6232,#REF!, 2,FALSE)</f>
        <v>#REF!</v>
      </c>
      <c r="BM6232" s="61" t="s">
        <v>11394</v>
      </c>
      <c r="BN6232" s="61" t="s">
        <v>3007</v>
      </c>
      <c r="BO6232" s="61" t="s">
        <v>6128</v>
      </c>
      <c r="BU6232" s="61" t="s">
        <v>11394</v>
      </c>
      <c r="BV6232" s="61" t="s">
        <v>3007</v>
      </c>
      <c r="BW6232" s="61" t="s">
        <v>6128</v>
      </c>
    </row>
    <row r="6233" spans="51:75">
      <c r="AY6233" s="89" t="e">
        <f>VLOOKUP(C6233,#REF!, 2,FALSE)</f>
        <v>#REF!</v>
      </c>
      <c r="BM6233" s="61" t="s">
        <v>11395</v>
      </c>
      <c r="BN6233" s="61" t="s">
        <v>1271</v>
      </c>
      <c r="BO6233" s="61" t="s">
        <v>10176</v>
      </c>
      <c r="BU6233" s="61" t="s">
        <v>11395</v>
      </c>
      <c r="BV6233" s="61" t="s">
        <v>1271</v>
      </c>
      <c r="BW6233" s="61" t="s">
        <v>10176</v>
      </c>
    </row>
    <row r="6234" spans="51:75">
      <c r="AY6234" s="89" t="e">
        <f>VLOOKUP(C6234,#REF!, 2,FALSE)</f>
        <v>#REF!</v>
      </c>
      <c r="BM6234" s="61" t="s">
        <v>11396</v>
      </c>
      <c r="BN6234" s="61" t="s">
        <v>1015</v>
      </c>
      <c r="BO6234" s="61" t="s">
        <v>2985</v>
      </c>
      <c r="BU6234" s="61" t="s">
        <v>11396</v>
      </c>
      <c r="BV6234" s="61" t="s">
        <v>1015</v>
      </c>
      <c r="BW6234" s="61" t="s">
        <v>2985</v>
      </c>
    </row>
    <row r="6235" spans="51:75">
      <c r="AY6235" s="89" t="e">
        <f>VLOOKUP(C6235,#REF!, 2,FALSE)</f>
        <v>#REF!</v>
      </c>
      <c r="BM6235" s="61" t="s">
        <v>11397</v>
      </c>
      <c r="BN6235" s="61" t="s">
        <v>665</v>
      </c>
      <c r="BO6235" s="61" t="s">
        <v>2985</v>
      </c>
      <c r="BU6235" s="61" t="s">
        <v>11397</v>
      </c>
      <c r="BV6235" s="61" t="s">
        <v>665</v>
      </c>
      <c r="BW6235" s="61" t="s">
        <v>2985</v>
      </c>
    </row>
    <row r="6236" spans="51:75">
      <c r="AY6236" s="89" t="e">
        <f>VLOOKUP(C6236,#REF!, 2,FALSE)</f>
        <v>#REF!</v>
      </c>
      <c r="BM6236" s="61" t="s">
        <v>11399</v>
      </c>
      <c r="BN6236" s="61" t="s">
        <v>621</v>
      </c>
      <c r="BO6236" s="61" t="s">
        <v>1008</v>
      </c>
      <c r="BU6236" s="61" t="s">
        <v>11399</v>
      </c>
      <c r="BV6236" s="61" t="s">
        <v>621</v>
      </c>
      <c r="BW6236" s="61" t="s">
        <v>1008</v>
      </c>
    </row>
    <row r="6237" spans="51:75">
      <c r="AY6237" s="89" t="e">
        <f>VLOOKUP(C6237,#REF!, 2,FALSE)</f>
        <v>#REF!</v>
      </c>
      <c r="BM6237" s="61" t="s">
        <v>11400</v>
      </c>
      <c r="BN6237" s="61" t="s">
        <v>615</v>
      </c>
      <c r="BO6237" s="61" t="s">
        <v>2985</v>
      </c>
      <c r="BU6237" s="61" t="s">
        <v>11400</v>
      </c>
      <c r="BV6237" s="61" t="s">
        <v>615</v>
      </c>
      <c r="BW6237" s="61" t="s">
        <v>2985</v>
      </c>
    </row>
    <row r="6238" spans="51:75">
      <c r="AY6238" s="89" t="e">
        <f>VLOOKUP(C6238,#REF!, 2,FALSE)</f>
        <v>#REF!</v>
      </c>
      <c r="BM6238" s="61" t="s">
        <v>11401</v>
      </c>
      <c r="BN6238" s="61" t="s">
        <v>925</v>
      </c>
      <c r="BO6238" s="61" t="s">
        <v>11402</v>
      </c>
      <c r="BU6238" s="61" t="s">
        <v>11401</v>
      </c>
      <c r="BV6238" s="61" t="s">
        <v>925</v>
      </c>
      <c r="BW6238" s="61" t="s">
        <v>11402</v>
      </c>
    </row>
    <row r="6239" spans="51:75">
      <c r="AY6239" s="89" t="e">
        <f>VLOOKUP(C6239,#REF!, 2,FALSE)</f>
        <v>#REF!</v>
      </c>
      <c r="BM6239" s="61" t="s">
        <v>11403</v>
      </c>
      <c r="BN6239" s="61" t="s">
        <v>16990</v>
      </c>
      <c r="BO6239" s="61" t="s">
        <v>11322</v>
      </c>
      <c r="BU6239" s="61" t="s">
        <v>11403</v>
      </c>
      <c r="BV6239" s="61" t="s">
        <v>16990</v>
      </c>
      <c r="BW6239" s="61" t="s">
        <v>11322</v>
      </c>
    </row>
    <row r="6240" spans="51:75">
      <c r="AY6240" s="89" t="e">
        <f>VLOOKUP(C6240,#REF!, 2,FALSE)</f>
        <v>#REF!</v>
      </c>
      <c r="BM6240" s="61" t="s">
        <v>11404</v>
      </c>
      <c r="BN6240" s="61" t="s">
        <v>638</v>
      </c>
      <c r="BO6240" s="61" t="s">
        <v>2119</v>
      </c>
      <c r="BU6240" s="61" t="s">
        <v>11404</v>
      </c>
      <c r="BV6240" s="61" t="s">
        <v>638</v>
      </c>
      <c r="BW6240" s="61" t="s">
        <v>2119</v>
      </c>
    </row>
    <row r="6241" spans="51:75">
      <c r="AY6241" s="89" t="e">
        <f>VLOOKUP(C6241,#REF!, 2,FALSE)</f>
        <v>#REF!</v>
      </c>
      <c r="BM6241" s="61" t="s">
        <v>11405</v>
      </c>
      <c r="BN6241" s="61" t="s">
        <v>843</v>
      </c>
      <c r="BO6241" s="61" t="s">
        <v>11322</v>
      </c>
      <c r="BU6241" s="61" t="s">
        <v>11405</v>
      </c>
      <c r="BV6241" s="61" t="s">
        <v>843</v>
      </c>
      <c r="BW6241" s="61" t="s">
        <v>11322</v>
      </c>
    </row>
    <row r="6242" spans="51:75">
      <c r="AY6242" s="89" t="e">
        <f>VLOOKUP(C6242,#REF!, 2,FALSE)</f>
        <v>#REF!</v>
      </c>
      <c r="BM6242" s="61" t="s">
        <v>11406</v>
      </c>
      <c r="BN6242" s="61" t="s">
        <v>3089</v>
      </c>
      <c r="BO6242" s="61" t="s">
        <v>7141</v>
      </c>
      <c r="BU6242" s="61" t="s">
        <v>11406</v>
      </c>
      <c r="BV6242" s="61" t="s">
        <v>3089</v>
      </c>
      <c r="BW6242" s="61" t="s">
        <v>7141</v>
      </c>
    </row>
    <row r="6243" spans="51:75">
      <c r="AY6243" s="89" t="e">
        <f>VLOOKUP(C6243,#REF!, 2,FALSE)</f>
        <v>#REF!</v>
      </c>
      <c r="BM6243" s="61" t="s">
        <v>11407</v>
      </c>
      <c r="BN6243" s="61" t="s">
        <v>660</v>
      </c>
      <c r="BO6243" s="61" t="s">
        <v>5959</v>
      </c>
      <c r="BU6243" s="61" t="s">
        <v>11407</v>
      </c>
      <c r="BV6243" s="61" t="s">
        <v>660</v>
      </c>
      <c r="BW6243" s="61" t="s">
        <v>5959</v>
      </c>
    </row>
    <row r="6244" spans="51:75">
      <c r="AY6244" s="89" t="e">
        <f>VLOOKUP(C6244,#REF!, 2,FALSE)</f>
        <v>#REF!</v>
      </c>
      <c r="BM6244" s="61" t="s">
        <v>2024</v>
      </c>
      <c r="BN6244" s="61" t="s">
        <v>660</v>
      </c>
      <c r="BO6244" s="61" t="s">
        <v>11408</v>
      </c>
      <c r="BU6244" s="61" t="s">
        <v>2024</v>
      </c>
      <c r="BV6244" s="61" t="s">
        <v>660</v>
      </c>
      <c r="BW6244" s="61" t="s">
        <v>11408</v>
      </c>
    </row>
    <row r="6245" spans="51:75">
      <c r="AY6245" s="89" t="e">
        <f>VLOOKUP(C6245,#REF!, 2,FALSE)</f>
        <v>#REF!</v>
      </c>
      <c r="BM6245" s="61" t="s">
        <v>2025</v>
      </c>
      <c r="BN6245" s="61" t="s">
        <v>659</v>
      </c>
      <c r="BO6245" s="61" t="s">
        <v>11409</v>
      </c>
      <c r="BU6245" s="61" t="s">
        <v>2025</v>
      </c>
      <c r="BV6245" s="61" t="s">
        <v>659</v>
      </c>
      <c r="BW6245" s="61" t="s">
        <v>11409</v>
      </c>
    </row>
    <row r="6246" spans="51:75">
      <c r="AY6246" s="89" t="e">
        <f>VLOOKUP(C6246,#REF!, 2,FALSE)</f>
        <v>#REF!</v>
      </c>
      <c r="BM6246" s="61" t="s">
        <v>11410</v>
      </c>
      <c r="BN6246" s="61" t="s">
        <v>3004</v>
      </c>
      <c r="BO6246" s="61" t="s">
        <v>11411</v>
      </c>
      <c r="BU6246" s="61" t="s">
        <v>11410</v>
      </c>
      <c r="BV6246" s="61" t="s">
        <v>3004</v>
      </c>
      <c r="BW6246" s="61" t="s">
        <v>11411</v>
      </c>
    </row>
    <row r="6247" spans="51:75">
      <c r="AY6247" s="89" t="e">
        <f>VLOOKUP(C6247,#REF!, 2,FALSE)</f>
        <v>#REF!</v>
      </c>
      <c r="BM6247" s="61" t="s">
        <v>11412</v>
      </c>
      <c r="BN6247" s="61" t="s">
        <v>3004</v>
      </c>
      <c r="BO6247" s="61" t="s">
        <v>11411</v>
      </c>
      <c r="BU6247" s="61" t="s">
        <v>11412</v>
      </c>
      <c r="BV6247" s="61" t="s">
        <v>3004</v>
      </c>
      <c r="BW6247" s="61" t="s">
        <v>11411</v>
      </c>
    </row>
    <row r="6248" spans="51:75">
      <c r="AY6248" s="89" t="e">
        <f>VLOOKUP(C6248,#REF!, 2,FALSE)</f>
        <v>#REF!</v>
      </c>
      <c r="BM6248" s="61" t="s">
        <v>11413</v>
      </c>
      <c r="BN6248" s="61" t="s">
        <v>3004</v>
      </c>
      <c r="BO6248" s="61" t="s">
        <v>11414</v>
      </c>
      <c r="BU6248" s="61" t="s">
        <v>11413</v>
      </c>
      <c r="BV6248" s="61" t="s">
        <v>3004</v>
      </c>
      <c r="BW6248" s="61" t="s">
        <v>11414</v>
      </c>
    </row>
    <row r="6249" spans="51:75">
      <c r="AY6249" s="89" t="e">
        <f>VLOOKUP(C6249,#REF!, 2,FALSE)</f>
        <v>#REF!</v>
      </c>
      <c r="BM6249" s="61" t="s">
        <v>11415</v>
      </c>
      <c r="BN6249" s="61" t="s">
        <v>663</v>
      </c>
      <c r="BO6249" s="61" t="s">
        <v>7450</v>
      </c>
      <c r="BU6249" s="61" t="s">
        <v>11415</v>
      </c>
      <c r="BV6249" s="61" t="s">
        <v>663</v>
      </c>
      <c r="BW6249" s="61" t="s">
        <v>7450</v>
      </c>
    </row>
    <row r="6250" spans="51:75">
      <c r="AY6250" s="89" t="e">
        <f>VLOOKUP(C6250,#REF!, 2,FALSE)</f>
        <v>#REF!</v>
      </c>
      <c r="BM6250" s="61" t="s">
        <v>11416</v>
      </c>
      <c r="BN6250" s="61" t="s">
        <v>928</v>
      </c>
      <c r="BO6250" s="61" t="s">
        <v>858</v>
      </c>
      <c r="BU6250" s="61" t="s">
        <v>11416</v>
      </c>
      <c r="BV6250" s="61" t="s">
        <v>928</v>
      </c>
      <c r="BW6250" s="61" t="s">
        <v>858</v>
      </c>
    </row>
    <row r="6251" spans="51:75">
      <c r="AY6251" s="89" t="e">
        <f>VLOOKUP(C6251,#REF!, 2,FALSE)</f>
        <v>#REF!</v>
      </c>
      <c r="BM6251" s="61" t="s">
        <v>11417</v>
      </c>
      <c r="BN6251" s="61" t="s">
        <v>1141</v>
      </c>
      <c r="BO6251" s="61" t="s">
        <v>2985</v>
      </c>
      <c r="BU6251" s="61" t="s">
        <v>11417</v>
      </c>
      <c r="BV6251" s="61" t="s">
        <v>1141</v>
      </c>
      <c r="BW6251" s="61" t="s">
        <v>2985</v>
      </c>
    </row>
    <row r="6252" spans="51:75">
      <c r="AY6252" s="89" t="e">
        <f>VLOOKUP(C6252,#REF!, 2,FALSE)</f>
        <v>#REF!</v>
      </c>
      <c r="BM6252" s="61" t="s">
        <v>11418</v>
      </c>
      <c r="BN6252" s="61" t="s">
        <v>616</v>
      </c>
      <c r="BO6252" s="61" t="s">
        <v>11419</v>
      </c>
      <c r="BU6252" s="61" t="s">
        <v>11418</v>
      </c>
      <c r="BV6252" s="61" t="s">
        <v>616</v>
      </c>
      <c r="BW6252" s="61" t="s">
        <v>11419</v>
      </c>
    </row>
    <row r="6253" spans="51:75">
      <c r="AY6253" s="89" t="e">
        <f>VLOOKUP(C6253,#REF!, 2,FALSE)</f>
        <v>#REF!</v>
      </c>
      <c r="BM6253" s="61" t="s">
        <v>2026</v>
      </c>
      <c r="BN6253" s="61" t="s">
        <v>705</v>
      </c>
      <c r="BO6253" s="61" t="s">
        <v>11420</v>
      </c>
      <c r="BU6253" s="61" t="s">
        <v>2026</v>
      </c>
      <c r="BV6253" s="61" t="s">
        <v>705</v>
      </c>
      <c r="BW6253" s="61" t="s">
        <v>11420</v>
      </c>
    </row>
    <row r="6254" spans="51:75">
      <c r="AY6254" s="89" t="e">
        <f>VLOOKUP(C6254,#REF!, 2,FALSE)</f>
        <v>#REF!</v>
      </c>
      <c r="BM6254" s="61" t="s">
        <v>2027</v>
      </c>
      <c r="BN6254" s="61" t="s">
        <v>930</v>
      </c>
      <c r="BO6254" s="61" t="s">
        <v>4396</v>
      </c>
      <c r="BU6254" s="61" t="s">
        <v>2027</v>
      </c>
      <c r="BV6254" s="61" t="s">
        <v>930</v>
      </c>
      <c r="BW6254" s="61" t="s">
        <v>4396</v>
      </c>
    </row>
    <row r="6255" spans="51:75">
      <c r="AY6255" s="89" t="e">
        <f>VLOOKUP(C6255,#REF!, 2,FALSE)</f>
        <v>#REF!</v>
      </c>
      <c r="BM6255" s="61" t="s">
        <v>2028</v>
      </c>
      <c r="BN6255" s="61" t="s">
        <v>928</v>
      </c>
      <c r="BO6255" s="61" t="s">
        <v>771</v>
      </c>
      <c r="BU6255" s="61" t="s">
        <v>2028</v>
      </c>
      <c r="BV6255" s="61" t="s">
        <v>928</v>
      </c>
      <c r="BW6255" s="61" t="s">
        <v>771</v>
      </c>
    </row>
    <row r="6256" spans="51:75">
      <c r="AY6256" s="89" t="e">
        <f>VLOOKUP(C6256,#REF!, 2,FALSE)</f>
        <v>#REF!</v>
      </c>
      <c r="BM6256" s="61" t="s">
        <v>2029</v>
      </c>
      <c r="BN6256" s="61" t="s">
        <v>928</v>
      </c>
      <c r="BO6256" s="61" t="s">
        <v>8232</v>
      </c>
      <c r="BU6256" s="61" t="s">
        <v>2029</v>
      </c>
      <c r="BV6256" s="61" t="s">
        <v>928</v>
      </c>
      <c r="BW6256" s="61" t="s">
        <v>8232</v>
      </c>
    </row>
    <row r="6257" spans="51:75">
      <c r="AY6257" s="89" t="e">
        <f>VLOOKUP(C6257,#REF!, 2,FALSE)</f>
        <v>#REF!</v>
      </c>
      <c r="BM6257" s="61" t="s">
        <v>430</v>
      </c>
      <c r="BN6257" s="61" t="s">
        <v>925</v>
      </c>
      <c r="BO6257" s="61" t="s">
        <v>5372</v>
      </c>
      <c r="BU6257" s="61" t="s">
        <v>430</v>
      </c>
      <c r="BV6257" s="61" t="s">
        <v>925</v>
      </c>
      <c r="BW6257" s="61" t="s">
        <v>5372</v>
      </c>
    </row>
    <row r="6258" spans="51:75">
      <c r="AY6258" s="89" t="e">
        <f>VLOOKUP(C6258,#REF!, 2,FALSE)</f>
        <v>#REF!</v>
      </c>
      <c r="BM6258" s="61" t="s">
        <v>448</v>
      </c>
      <c r="BN6258" s="61" t="s">
        <v>925</v>
      </c>
      <c r="BO6258" s="61" t="s">
        <v>4939</v>
      </c>
      <c r="BU6258" s="61" t="s">
        <v>448</v>
      </c>
      <c r="BV6258" s="61" t="s">
        <v>925</v>
      </c>
      <c r="BW6258" s="61" t="s">
        <v>4939</v>
      </c>
    </row>
    <row r="6259" spans="51:75">
      <c r="AY6259" s="89" t="e">
        <f>VLOOKUP(C6259,#REF!, 2,FALSE)</f>
        <v>#REF!</v>
      </c>
      <c r="BM6259" s="61" t="s">
        <v>2030</v>
      </c>
      <c r="BN6259" s="61" t="s">
        <v>785</v>
      </c>
      <c r="BO6259" s="61" t="s">
        <v>11421</v>
      </c>
      <c r="BU6259" s="61" t="s">
        <v>2030</v>
      </c>
      <c r="BV6259" s="61" t="s">
        <v>785</v>
      </c>
      <c r="BW6259" s="61" t="s">
        <v>11421</v>
      </c>
    </row>
    <row r="6260" spans="51:75">
      <c r="AY6260" s="89" t="e">
        <f>VLOOKUP(C6260,#REF!, 2,FALSE)</f>
        <v>#REF!</v>
      </c>
      <c r="BM6260" s="61" t="s">
        <v>2031</v>
      </c>
      <c r="BN6260" s="61" t="s">
        <v>623</v>
      </c>
      <c r="BO6260" s="61" t="s">
        <v>2060</v>
      </c>
      <c r="BU6260" s="61" t="s">
        <v>2031</v>
      </c>
      <c r="BV6260" s="61" t="s">
        <v>623</v>
      </c>
      <c r="BW6260" s="61" t="s">
        <v>2060</v>
      </c>
    </row>
    <row r="6261" spans="51:75">
      <c r="AY6261" s="89" t="e">
        <f>VLOOKUP(C6261,#REF!, 2,FALSE)</f>
        <v>#REF!</v>
      </c>
      <c r="BM6261" s="61" t="s">
        <v>11422</v>
      </c>
      <c r="BN6261" s="61" t="s">
        <v>669</v>
      </c>
      <c r="BO6261" s="61" t="s">
        <v>8007</v>
      </c>
      <c r="BU6261" s="61" t="s">
        <v>11422</v>
      </c>
      <c r="BV6261" s="61" t="s">
        <v>669</v>
      </c>
      <c r="BW6261" s="61" t="s">
        <v>8007</v>
      </c>
    </row>
    <row r="6262" spans="51:75">
      <c r="AY6262" s="89" t="e">
        <f>VLOOKUP(C6262,#REF!, 2,FALSE)</f>
        <v>#REF!</v>
      </c>
      <c r="BM6262" s="61" t="s">
        <v>11423</v>
      </c>
      <c r="BN6262" s="61" t="s">
        <v>705</v>
      </c>
      <c r="BO6262" s="61" t="s">
        <v>2061</v>
      </c>
      <c r="BU6262" s="61" t="s">
        <v>11423</v>
      </c>
      <c r="BV6262" s="61" t="s">
        <v>705</v>
      </c>
      <c r="BW6262" s="61" t="s">
        <v>2061</v>
      </c>
    </row>
    <row r="6263" spans="51:75">
      <c r="AY6263" s="89" t="e">
        <f>VLOOKUP(C6263,#REF!, 2,FALSE)</f>
        <v>#REF!</v>
      </c>
      <c r="BM6263" s="61" t="s">
        <v>11424</v>
      </c>
      <c r="BN6263" s="61" t="s">
        <v>3007</v>
      </c>
      <c r="BO6263" s="61" t="s">
        <v>2985</v>
      </c>
      <c r="BU6263" s="61" t="s">
        <v>11424</v>
      </c>
      <c r="BV6263" s="61" t="s">
        <v>3007</v>
      </c>
      <c r="BW6263" s="61" t="s">
        <v>2985</v>
      </c>
    </row>
    <row r="6264" spans="51:75">
      <c r="AY6264" s="89" t="e">
        <f>VLOOKUP(C6264,#REF!, 2,FALSE)</f>
        <v>#REF!</v>
      </c>
      <c r="BM6264" s="61" t="s">
        <v>11425</v>
      </c>
      <c r="BN6264" s="61" t="s">
        <v>3004</v>
      </c>
      <c r="BO6264" s="61" t="s">
        <v>1912</v>
      </c>
      <c r="BU6264" s="61" t="s">
        <v>11425</v>
      </c>
      <c r="BV6264" s="61" t="s">
        <v>3004</v>
      </c>
      <c r="BW6264" s="61" t="s">
        <v>1912</v>
      </c>
    </row>
    <row r="6265" spans="51:75">
      <c r="AY6265" s="89" t="e">
        <f>VLOOKUP(C6265,#REF!, 2,FALSE)</f>
        <v>#REF!</v>
      </c>
      <c r="BM6265" s="61" t="s">
        <v>11426</v>
      </c>
      <c r="BN6265" s="61" t="s">
        <v>659</v>
      </c>
      <c r="BO6265" s="61" t="s">
        <v>11427</v>
      </c>
      <c r="BU6265" s="61" t="s">
        <v>11426</v>
      </c>
      <c r="BV6265" s="61" t="s">
        <v>659</v>
      </c>
      <c r="BW6265" s="61" t="s">
        <v>11427</v>
      </c>
    </row>
    <row r="6266" spans="51:75">
      <c r="AY6266" s="89" t="e">
        <f>VLOOKUP(C6266,#REF!, 2,FALSE)</f>
        <v>#REF!</v>
      </c>
      <c r="BM6266" s="61" t="s">
        <v>2032</v>
      </c>
      <c r="BN6266" s="61" t="s">
        <v>669</v>
      </c>
      <c r="BO6266" s="61" t="s">
        <v>1375</v>
      </c>
      <c r="BU6266" s="61" t="s">
        <v>2032</v>
      </c>
      <c r="BV6266" s="61" t="s">
        <v>669</v>
      </c>
      <c r="BW6266" s="61" t="s">
        <v>1375</v>
      </c>
    </row>
    <row r="6267" spans="51:75">
      <c r="AY6267" s="89" t="e">
        <f>VLOOKUP(C6267,#REF!, 2,FALSE)</f>
        <v>#REF!</v>
      </c>
      <c r="BM6267" s="61" t="s">
        <v>11428</v>
      </c>
      <c r="BN6267" s="61" t="s">
        <v>3089</v>
      </c>
      <c r="BO6267" s="61" t="s">
        <v>2985</v>
      </c>
      <c r="BU6267" s="61" t="s">
        <v>11428</v>
      </c>
      <c r="BV6267" s="61" t="s">
        <v>3089</v>
      </c>
      <c r="BW6267" s="61" t="s">
        <v>2985</v>
      </c>
    </row>
    <row r="6268" spans="51:75">
      <c r="AY6268" s="89" t="e">
        <f>VLOOKUP(C6268,#REF!, 2,FALSE)</f>
        <v>#REF!</v>
      </c>
      <c r="BM6268" s="61" t="s">
        <v>11429</v>
      </c>
      <c r="BN6268" s="61" t="s">
        <v>3085</v>
      </c>
      <c r="BO6268" s="61" t="s">
        <v>2985</v>
      </c>
      <c r="BU6268" s="61" t="s">
        <v>11429</v>
      </c>
      <c r="BV6268" s="61" t="s">
        <v>3085</v>
      </c>
      <c r="BW6268" s="61" t="s">
        <v>2985</v>
      </c>
    </row>
    <row r="6269" spans="51:75">
      <c r="AY6269" s="89" t="e">
        <f>VLOOKUP(C6269,#REF!, 2,FALSE)</f>
        <v>#REF!</v>
      </c>
      <c r="BM6269" s="61" t="s">
        <v>11430</v>
      </c>
      <c r="BN6269" s="61" t="s">
        <v>625</v>
      </c>
      <c r="BO6269" s="61" t="s">
        <v>11431</v>
      </c>
      <c r="BU6269" s="61" t="s">
        <v>11430</v>
      </c>
      <c r="BV6269" s="61" t="s">
        <v>625</v>
      </c>
      <c r="BW6269" s="61" t="s">
        <v>11431</v>
      </c>
    </row>
    <row r="6270" spans="51:75">
      <c r="AY6270" s="89" t="e">
        <f>VLOOKUP(C6270,#REF!, 2,FALSE)</f>
        <v>#REF!</v>
      </c>
      <c r="BM6270" s="61" t="s">
        <v>11432</v>
      </c>
      <c r="BN6270" s="61" t="s">
        <v>659</v>
      </c>
      <c r="BO6270" s="61" t="s">
        <v>918</v>
      </c>
      <c r="BU6270" s="61" t="s">
        <v>11432</v>
      </c>
      <c r="BV6270" s="61" t="s">
        <v>659</v>
      </c>
      <c r="BW6270" s="61" t="s">
        <v>918</v>
      </c>
    </row>
    <row r="6271" spans="51:75">
      <c r="AY6271" s="89" t="e">
        <f>VLOOKUP(C6271,#REF!, 2,FALSE)</f>
        <v>#REF!</v>
      </c>
      <c r="BM6271" s="61" t="s">
        <v>11433</v>
      </c>
      <c r="BN6271" s="61" t="s">
        <v>671</v>
      </c>
      <c r="BO6271" s="61" t="s">
        <v>2696</v>
      </c>
      <c r="BU6271" s="61" t="s">
        <v>11433</v>
      </c>
      <c r="BV6271" s="61" t="s">
        <v>671</v>
      </c>
      <c r="BW6271" s="61" t="s">
        <v>2696</v>
      </c>
    </row>
    <row r="6272" spans="51:75">
      <c r="AY6272" s="89" t="e">
        <f>VLOOKUP(C6272,#REF!, 2,FALSE)</f>
        <v>#REF!</v>
      </c>
      <c r="BM6272" s="61" t="s">
        <v>392</v>
      </c>
      <c r="BN6272" s="61" t="s">
        <v>3007</v>
      </c>
      <c r="BO6272" s="61" t="s">
        <v>11434</v>
      </c>
      <c r="BU6272" s="61" t="s">
        <v>392</v>
      </c>
      <c r="BV6272" s="61" t="s">
        <v>3007</v>
      </c>
      <c r="BW6272" s="61" t="s">
        <v>11434</v>
      </c>
    </row>
    <row r="6273" spans="51:75">
      <c r="AY6273" s="89" t="e">
        <f>VLOOKUP(C6273,#REF!, 2,FALSE)</f>
        <v>#REF!</v>
      </c>
      <c r="BM6273" s="61" t="s">
        <v>11435</v>
      </c>
      <c r="BN6273" s="61" t="s">
        <v>3254</v>
      </c>
      <c r="BO6273" s="61" t="s">
        <v>2985</v>
      </c>
      <c r="BU6273" s="61" t="s">
        <v>11435</v>
      </c>
      <c r="BV6273" s="61" t="s">
        <v>3254</v>
      </c>
      <c r="BW6273" s="61" t="s">
        <v>2985</v>
      </c>
    </row>
    <row r="6274" spans="51:75">
      <c r="AY6274" s="89" t="e">
        <f>VLOOKUP(C6274,#REF!, 2,FALSE)</f>
        <v>#REF!</v>
      </c>
      <c r="BM6274" s="61" t="s">
        <v>11436</v>
      </c>
      <c r="BN6274" s="61" t="s">
        <v>618</v>
      </c>
      <c r="BO6274" s="61" t="s">
        <v>7163</v>
      </c>
      <c r="BU6274" s="61" t="s">
        <v>11436</v>
      </c>
      <c r="BV6274" s="61" t="s">
        <v>618</v>
      </c>
      <c r="BW6274" s="61" t="s">
        <v>7163</v>
      </c>
    </row>
    <row r="6275" spans="51:75">
      <c r="AY6275" s="89" t="e">
        <f>VLOOKUP(C6275,#REF!, 2,FALSE)</f>
        <v>#REF!</v>
      </c>
      <c r="BM6275" s="61" t="s">
        <v>11437</v>
      </c>
      <c r="BN6275" s="61" t="s">
        <v>843</v>
      </c>
      <c r="BO6275" s="61" t="s">
        <v>11290</v>
      </c>
      <c r="BU6275" s="61" t="s">
        <v>11437</v>
      </c>
      <c r="BV6275" s="61" t="s">
        <v>843</v>
      </c>
      <c r="BW6275" s="61" t="s">
        <v>11290</v>
      </c>
    </row>
    <row r="6276" spans="51:75">
      <c r="AY6276" s="89" t="e">
        <f>VLOOKUP(C6276,#REF!, 2,FALSE)</f>
        <v>#REF!</v>
      </c>
      <c r="BM6276" s="61" t="s">
        <v>11438</v>
      </c>
      <c r="BN6276" s="61" t="s">
        <v>843</v>
      </c>
      <c r="BO6276" s="61" t="s">
        <v>2985</v>
      </c>
      <c r="BU6276" s="61" t="s">
        <v>11438</v>
      </c>
      <c r="BV6276" s="61" t="s">
        <v>843</v>
      </c>
      <c r="BW6276" s="61" t="s">
        <v>2985</v>
      </c>
    </row>
    <row r="6277" spans="51:75">
      <c r="AY6277" s="89" t="e">
        <f>VLOOKUP(C6277,#REF!, 2,FALSE)</f>
        <v>#REF!</v>
      </c>
      <c r="BM6277" s="61" t="s">
        <v>11439</v>
      </c>
      <c r="BN6277" s="61" t="s">
        <v>628</v>
      </c>
      <c r="BO6277" s="61" t="s">
        <v>2985</v>
      </c>
      <c r="BU6277" s="61" t="s">
        <v>11439</v>
      </c>
      <c r="BV6277" s="61" t="s">
        <v>628</v>
      </c>
      <c r="BW6277" s="61" t="s">
        <v>2985</v>
      </c>
    </row>
    <row r="6278" spans="51:75">
      <c r="AY6278" s="89" t="e">
        <f>VLOOKUP(C6278,#REF!, 2,FALSE)</f>
        <v>#REF!</v>
      </c>
      <c r="BM6278" s="61" t="s">
        <v>11440</v>
      </c>
      <c r="BN6278" s="61" t="s">
        <v>3047</v>
      </c>
      <c r="BO6278" s="61" t="s">
        <v>6461</v>
      </c>
      <c r="BU6278" s="61" t="s">
        <v>11440</v>
      </c>
      <c r="BV6278" s="61" t="s">
        <v>3047</v>
      </c>
      <c r="BW6278" s="61" t="s">
        <v>6461</v>
      </c>
    </row>
    <row r="6279" spans="51:75">
      <c r="AY6279" s="89" t="e">
        <f>VLOOKUP(C6279,#REF!, 2,FALSE)</f>
        <v>#REF!</v>
      </c>
      <c r="BM6279" s="61" t="s">
        <v>11441</v>
      </c>
      <c r="BN6279" s="61" t="s">
        <v>623</v>
      </c>
      <c r="BO6279" s="61" t="s">
        <v>2985</v>
      </c>
      <c r="BU6279" s="61" t="s">
        <v>11441</v>
      </c>
      <c r="BV6279" s="61" t="s">
        <v>623</v>
      </c>
      <c r="BW6279" s="61" t="s">
        <v>2985</v>
      </c>
    </row>
    <row r="6280" spans="51:75">
      <c r="AY6280" s="89" t="e">
        <f>VLOOKUP(C6280,#REF!, 2,FALSE)</f>
        <v>#REF!</v>
      </c>
      <c r="BM6280" s="61" t="s">
        <v>11442</v>
      </c>
      <c r="BN6280" s="61" t="s">
        <v>2981</v>
      </c>
      <c r="BO6280" s="61" t="s">
        <v>11443</v>
      </c>
      <c r="BU6280" s="61" t="s">
        <v>11442</v>
      </c>
      <c r="BV6280" s="61" t="s">
        <v>2981</v>
      </c>
      <c r="BW6280" s="61" t="s">
        <v>11443</v>
      </c>
    </row>
    <row r="6281" spans="51:75">
      <c r="AY6281" s="89" t="e">
        <f>VLOOKUP(C6281,#REF!, 2,FALSE)</f>
        <v>#REF!</v>
      </c>
      <c r="BM6281" s="61" t="s">
        <v>11444</v>
      </c>
      <c r="BN6281" s="61" t="s">
        <v>773</v>
      </c>
      <c r="BO6281" s="61" t="s">
        <v>11445</v>
      </c>
      <c r="BU6281" s="61" t="s">
        <v>11444</v>
      </c>
      <c r="BV6281" s="61" t="s">
        <v>773</v>
      </c>
      <c r="BW6281" s="61" t="s">
        <v>11445</v>
      </c>
    </row>
    <row r="6282" spans="51:75">
      <c r="AY6282" s="89" t="e">
        <f>VLOOKUP(C6282,#REF!, 2,FALSE)</f>
        <v>#REF!</v>
      </c>
      <c r="BM6282" s="61" t="s">
        <v>11446</v>
      </c>
      <c r="BN6282" s="61" t="s">
        <v>777</v>
      </c>
      <c r="BO6282" s="61" t="s">
        <v>11447</v>
      </c>
      <c r="BU6282" s="61" t="s">
        <v>11446</v>
      </c>
      <c r="BV6282" s="61" t="s">
        <v>777</v>
      </c>
      <c r="BW6282" s="61" t="s">
        <v>11447</v>
      </c>
    </row>
    <row r="6283" spans="51:75">
      <c r="AY6283" s="89" t="e">
        <f>VLOOKUP(C6283,#REF!, 2,FALSE)</f>
        <v>#REF!</v>
      </c>
      <c r="BM6283" s="61" t="s">
        <v>11448</v>
      </c>
      <c r="BN6283" s="61" t="s">
        <v>854</v>
      </c>
      <c r="BO6283" s="61" t="s">
        <v>1267</v>
      </c>
      <c r="BU6283" s="61" t="s">
        <v>11448</v>
      </c>
      <c r="BV6283" s="61" t="s">
        <v>854</v>
      </c>
      <c r="BW6283" s="61" t="s">
        <v>1267</v>
      </c>
    </row>
    <row r="6284" spans="51:75">
      <c r="AY6284" s="89" t="e">
        <f>VLOOKUP(C6284,#REF!, 2,FALSE)</f>
        <v>#REF!</v>
      </c>
      <c r="BM6284" s="61" t="s">
        <v>2033</v>
      </c>
      <c r="BN6284" s="61" t="s">
        <v>1141</v>
      </c>
      <c r="BO6284" s="61" t="s">
        <v>9781</v>
      </c>
      <c r="BU6284" s="61" t="s">
        <v>2033</v>
      </c>
      <c r="BV6284" s="61" t="s">
        <v>1141</v>
      </c>
      <c r="BW6284" s="61" t="s">
        <v>9781</v>
      </c>
    </row>
    <row r="6285" spans="51:75">
      <c r="AY6285" s="89" t="e">
        <f>VLOOKUP(C6285,#REF!, 2,FALSE)</f>
        <v>#REF!</v>
      </c>
      <c r="BM6285" s="61" t="s">
        <v>449</v>
      </c>
      <c r="BN6285" s="61" t="s">
        <v>782</v>
      </c>
      <c r="BO6285" s="61" t="s">
        <v>11449</v>
      </c>
      <c r="BU6285" s="61" t="s">
        <v>449</v>
      </c>
      <c r="BV6285" s="61" t="s">
        <v>782</v>
      </c>
      <c r="BW6285" s="61" t="s">
        <v>11449</v>
      </c>
    </row>
    <row r="6286" spans="51:75">
      <c r="AY6286" s="89" t="e">
        <f>VLOOKUP(C6286,#REF!, 2,FALSE)</f>
        <v>#REF!</v>
      </c>
      <c r="BM6286" s="61" t="s">
        <v>11450</v>
      </c>
      <c r="BN6286" s="61" t="s">
        <v>705</v>
      </c>
      <c r="BO6286" s="61" t="s">
        <v>5632</v>
      </c>
      <c r="BU6286" s="61" t="s">
        <v>11450</v>
      </c>
      <c r="BV6286" s="61" t="s">
        <v>705</v>
      </c>
      <c r="BW6286" s="61" t="s">
        <v>5632</v>
      </c>
    </row>
    <row r="6287" spans="51:75">
      <c r="AY6287" s="89" t="e">
        <f>VLOOKUP(C6287,#REF!, 2,FALSE)</f>
        <v>#REF!</v>
      </c>
      <c r="BM6287" s="61" t="s">
        <v>11451</v>
      </c>
      <c r="BN6287" s="61" t="s">
        <v>1015</v>
      </c>
      <c r="BO6287" s="61" t="s">
        <v>1729</v>
      </c>
      <c r="BU6287" s="61" t="s">
        <v>11451</v>
      </c>
      <c r="BV6287" s="61" t="s">
        <v>1015</v>
      </c>
      <c r="BW6287" s="61" t="s">
        <v>1729</v>
      </c>
    </row>
    <row r="6288" spans="51:75">
      <c r="AY6288" s="89" t="e">
        <f>VLOOKUP(C6288,#REF!, 2,FALSE)</f>
        <v>#REF!</v>
      </c>
      <c r="BM6288" s="61" t="s">
        <v>11452</v>
      </c>
      <c r="BN6288" s="61" t="s">
        <v>780</v>
      </c>
      <c r="BO6288" s="61" t="s">
        <v>2985</v>
      </c>
      <c r="BU6288" s="61" t="s">
        <v>11452</v>
      </c>
      <c r="BV6288" s="61" t="s">
        <v>780</v>
      </c>
      <c r="BW6288" s="61" t="s">
        <v>2985</v>
      </c>
    </row>
    <row r="6289" spans="51:75">
      <c r="AY6289" s="89" t="e">
        <f>VLOOKUP(C6289,#REF!, 2,FALSE)</f>
        <v>#REF!</v>
      </c>
      <c r="BM6289" s="61" t="s">
        <v>11453</v>
      </c>
      <c r="BN6289" s="61" t="s">
        <v>780</v>
      </c>
      <c r="BO6289" s="61" t="s">
        <v>2985</v>
      </c>
      <c r="BU6289" s="61" t="s">
        <v>11453</v>
      </c>
      <c r="BV6289" s="61" t="s">
        <v>780</v>
      </c>
      <c r="BW6289" s="61" t="s">
        <v>2985</v>
      </c>
    </row>
    <row r="6290" spans="51:75">
      <c r="AY6290" s="89" t="e">
        <f>VLOOKUP(C6290,#REF!, 2,FALSE)</f>
        <v>#REF!</v>
      </c>
      <c r="BM6290" s="61" t="s">
        <v>11454</v>
      </c>
      <c r="BN6290" s="61" t="s">
        <v>616</v>
      </c>
      <c r="BO6290" s="61" t="s">
        <v>2985</v>
      </c>
      <c r="BU6290" s="61" t="s">
        <v>11454</v>
      </c>
      <c r="BV6290" s="61" t="s">
        <v>616</v>
      </c>
      <c r="BW6290" s="61" t="s">
        <v>2985</v>
      </c>
    </row>
    <row r="6291" spans="51:75">
      <c r="AY6291" s="89" t="e">
        <f>VLOOKUP(C6291,#REF!, 2,FALSE)</f>
        <v>#REF!</v>
      </c>
      <c r="BM6291" s="61" t="s">
        <v>11455</v>
      </c>
      <c r="BN6291" s="61" t="s">
        <v>928</v>
      </c>
      <c r="BO6291" s="61" t="s">
        <v>1492</v>
      </c>
      <c r="BU6291" s="61" t="s">
        <v>11455</v>
      </c>
      <c r="BV6291" s="61" t="s">
        <v>928</v>
      </c>
      <c r="BW6291" s="61" t="s">
        <v>1492</v>
      </c>
    </row>
    <row r="6292" spans="51:75">
      <c r="AY6292" s="89" t="e">
        <f>VLOOKUP(C6292,#REF!, 2,FALSE)</f>
        <v>#REF!</v>
      </c>
      <c r="BM6292" s="61" t="s">
        <v>11456</v>
      </c>
      <c r="BN6292" s="61" t="s">
        <v>705</v>
      </c>
      <c r="BO6292" s="61" t="s">
        <v>11457</v>
      </c>
      <c r="BU6292" s="61" t="s">
        <v>11456</v>
      </c>
      <c r="BV6292" s="61" t="s">
        <v>705</v>
      </c>
      <c r="BW6292" s="61" t="s">
        <v>11457</v>
      </c>
    </row>
    <row r="6293" spans="51:75">
      <c r="AY6293" s="89" t="e">
        <f>VLOOKUP(C6293,#REF!, 2,FALSE)</f>
        <v>#REF!</v>
      </c>
      <c r="BM6293" s="61" t="s">
        <v>11458</v>
      </c>
      <c r="BN6293" s="61" t="s">
        <v>1269</v>
      </c>
      <c r="BO6293" s="61" t="s">
        <v>4113</v>
      </c>
      <c r="BU6293" s="61" t="s">
        <v>11458</v>
      </c>
      <c r="BV6293" s="61" t="s">
        <v>1269</v>
      </c>
      <c r="BW6293" s="61" t="s">
        <v>4113</v>
      </c>
    </row>
    <row r="6294" spans="51:75">
      <c r="AY6294" s="89" t="e">
        <f>VLOOKUP(C6294,#REF!, 2,FALSE)</f>
        <v>#REF!</v>
      </c>
      <c r="BM6294" s="61" t="s">
        <v>11459</v>
      </c>
      <c r="BN6294" s="61" t="s">
        <v>664</v>
      </c>
      <c r="BO6294" s="61" t="s">
        <v>11460</v>
      </c>
      <c r="BU6294" s="61" t="s">
        <v>11459</v>
      </c>
      <c r="BV6294" s="61" t="s">
        <v>664</v>
      </c>
      <c r="BW6294" s="61" t="s">
        <v>11460</v>
      </c>
    </row>
    <row r="6295" spans="51:75">
      <c r="AY6295" s="89" t="e">
        <f>VLOOKUP(C6295,#REF!, 2,FALSE)</f>
        <v>#REF!</v>
      </c>
      <c r="BM6295" s="61" t="s">
        <v>11461</v>
      </c>
      <c r="BN6295" s="61" t="s">
        <v>615</v>
      </c>
      <c r="BO6295" s="61" t="s">
        <v>7498</v>
      </c>
      <c r="BU6295" s="61" t="s">
        <v>11461</v>
      </c>
      <c r="BV6295" s="61" t="s">
        <v>615</v>
      </c>
      <c r="BW6295" s="61" t="s">
        <v>7498</v>
      </c>
    </row>
    <row r="6296" spans="51:75">
      <c r="AY6296" s="89" t="e">
        <f>VLOOKUP(C6296,#REF!, 2,FALSE)</f>
        <v>#REF!</v>
      </c>
      <c r="BM6296" s="61" t="s">
        <v>11462</v>
      </c>
      <c r="BN6296" s="61" t="s">
        <v>615</v>
      </c>
      <c r="BO6296" s="61" t="s">
        <v>8129</v>
      </c>
      <c r="BU6296" s="61" t="s">
        <v>11462</v>
      </c>
      <c r="BV6296" s="61" t="s">
        <v>615</v>
      </c>
      <c r="BW6296" s="61" t="s">
        <v>8129</v>
      </c>
    </row>
    <row r="6297" spans="51:75">
      <c r="AY6297" s="89" t="e">
        <f>VLOOKUP(C6297,#REF!, 2,FALSE)</f>
        <v>#REF!</v>
      </c>
      <c r="BM6297" s="61" t="s">
        <v>11463</v>
      </c>
      <c r="BN6297" s="61" t="s">
        <v>664</v>
      </c>
      <c r="BO6297" s="61" t="s">
        <v>8127</v>
      </c>
      <c r="BU6297" s="61" t="s">
        <v>11463</v>
      </c>
      <c r="BV6297" s="61" t="s">
        <v>664</v>
      </c>
      <c r="BW6297" s="61" t="s">
        <v>8127</v>
      </c>
    </row>
    <row r="6298" spans="51:75">
      <c r="AY6298" s="89" t="e">
        <f>VLOOKUP(C6298,#REF!, 2,FALSE)</f>
        <v>#REF!</v>
      </c>
      <c r="BM6298" s="61" t="s">
        <v>11464</v>
      </c>
      <c r="BN6298" s="61" t="s">
        <v>664</v>
      </c>
      <c r="BO6298" s="61" t="s">
        <v>2985</v>
      </c>
      <c r="BU6298" s="61" t="s">
        <v>11464</v>
      </c>
      <c r="BV6298" s="61" t="s">
        <v>664</v>
      </c>
      <c r="BW6298" s="61" t="s">
        <v>2985</v>
      </c>
    </row>
    <row r="6299" spans="51:75">
      <c r="AY6299" s="89" t="e">
        <f>VLOOKUP(C6299,#REF!, 2,FALSE)</f>
        <v>#REF!</v>
      </c>
      <c r="BM6299" s="61" t="s">
        <v>11465</v>
      </c>
      <c r="BN6299" s="61" t="s">
        <v>623</v>
      </c>
      <c r="BO6299" s="61" t="s">
        <v>11466</v>
      </c>
      <c r="BU6299" s="61" t="s">
        <v>11465</v>
      </c>
      <c r="BV6299" s="61" t="s">
        <v>623</v>
      </c>
      <c r="BW6299" s="61" t="s">
        <v>11466</v>
      </c>
    </row>
    <row r="6300" spans="51:75">
      <c r="AY6300" s="89" t="e">
        <f>VLOOKUP(C6300,#REF!, 2,FALSE)</f>
        <v>#REF!</v>
      </c>
      <c r="BM6300" s="61" t="s">
        <v>393</v>
      </c>
      <c r="BN6300" s="61" t="s">
        <v>663</v>
      </c>
      <c r="BO6300" s="61" t="s">
        <v>11467</v>
      </c>
      <c r="BU6300" s="61" t="s">
        <v>393</v>
      </c>
      <c r="BV6300" s="61" t="s">
        <v>663</v>
      </c>
      <c r="BW6300" s="61" t="s">
        <v>11467</v>
      </c>
    </row>
    <row r="6301" spans="51:75">
      <c r="AY6301" s="89" t="e">
        <f>VLOOKUP(C6301,#REF!, 2,FALSE)</f>
        <v>#REF!</v>
      </c>
      <c r="BM6301" s="61" t="s">
        <v>11468</v>
      </c>
      <c r="BN6301" s="61" t="s">
        <v>627</v>
      </c>
      <c r="BO6301" s="61" t="s">
        <v>1738</v>
      </c>
      <c r="BU6301" s="61" t="s">
        <v>11468</v>
      </c>
      <c r="BV6301" s="61" t="s">
        <v>627</v>
      </c>
      <c r="BW6301" s="61" t="s">
        <v>1738</v>
      </c>
    </row>
    <row r="6302" spans="51:75">
      <c r="AY6302" s="89" t="e">
        <f>VLOOKUP(C6302,#REF!, 2,FALSE)</f>
        <v>#REF!</v>
      </c>
      <c r="BM6302" s="61" t="s">
        <v>11469</v>
      </c>
      <c r="BN6302" s="61" t="s">
        <v>925</v>
      </c>
      <c r="BO6302" s="61" t="s">
        <v>11466</v>
      </c>
      <c r="BU6302" s="61" t="s">
        <v>11469</v>
      </c>
      <c r="BV6302" s="61" t="s">
        <v>925</v>
      </c>
      <c r="BW6302" s="61" t="s">
        <v>11466</v>
      </c>
    </row>
    <row r="6303" spans="51:75">
      <c r="AY6303" s="89" t="e">
        <f>VLOOKUP(C6303,#REF!, 2,FALSE)</f>
        <v>#REF!</v>
      </c>
      <c r="BM6303" s="61" t="s">
        <v>11470</v>
      </c>
      <c r="BN6303" s="61" t="s">
        <v>812</v>
      </c>
      <c r="BO6303" s="61" t="s">
        <v>11471</v>
      </c>
      <c r="BU6303" s="61" t="s">
        <v>11470</v>
      </c>
      <c r="BV6303" s="61" t="s">
        <v>812</v>
      </c>
      <c r="BW6303" s="61" t="s">
        <v>11471</v>
      </c>
    </row>
    <row r="6304" spans="51:75">
      <c r="AY6304" s="89" t="e">
        <f>VLOOKUP(C6304,#REF!, 2,FALSE)</f>
        <v>#REF!</v>
      </c>
      <c r="BM6304" s="61" t="s">
        <v>394</v>
      </c>
      <c r="BN6304" s="61" t="s">
        <v>623</v>
      </c>
      <c r="BO6304" s="61" t="s">
        <v>11472</v>
      </c>
      <c r="BU6304" s="61" t="s">
        <v>394</v>
      </c>
      <c r="BV6304" s="61" t="s">
        <v>623</v>
      </c>
      <c r="BW6304" s="61" t="s">
        <v>11472</v>
      </c>
    </row>
    <row r="6305" spans="51:75">
      <c r="AY6305" s="89" t="e">
        <f>VLOOKUP(C6305,#REF!, 2,FALSE)</f>
        <v>#REF!</v>
      </c>
      <c r="BM6305" s="61" t="s">
        <v>395</v>
      </c>
      <c r="BN6305" s="61" t="s">
        <v>669</v>
      </c>
      <c r="BO6305" s="61" t="s">
        <v>8367</v>
      </c>
      <c r="BU6305" s="61" t="s">
        <v>395</v>
      </c>
      <c r="BV6305" s="61" t="s">
        <v>669</v>
      </c>
      <c r="BW6305" s="61" t="s">
        <v>8367</v>
      </c>
    </row>
    <row r="6306" spans="51:75">
      <c r="AY6306" s="89" t="e">
        <f>VLOOKUP(C6306,#REF!, 2,FALSE)</f>
        <v>#REF!</v>
      </c>
      <c r="BM6306" s="61" t="s">
        <v>11473</v>
      </c>
      <c r="BN6306" s="61" t="s">
        <v>785</v>
      </c>
      <c r="BO6306" s="61" t="s">
        <v>8217</v>
      </c>
      <c r="BU6306" s="61" t="s">
        <v>11473</v>
      </c>
      <c r="BV6306" s="61" t="s">
        <v>785</v>
      </c>
      <c r="BW6306" s="61" t="s">
        <v>8217</v>
      </c>
    </row>
    <row r="6307" spans="51:75">
      <c r="AY6307" s="89" t="e">
        <f>VLOOKUP(C6307,#REF!, 2,FALSE)</f>
        <v>#REF!</v>
      </c>
      <c r="BM6307" s="61" t="s">
        <v>396</v>
      </c>
      <c r="BN6307" s="61" t="s">
        <v>664</v>
      </c>
      <c r="BO6307" s="61" t="s">
        <v>2985</v>
      </c>
      <c r="BU6307" s="61" t="s">
        <v>396</v>
      </c>
      <c r="BV6307" s="61" t="s">
        <v>664</v>
      </c>
      <c r="BW6307" s="61" t="s">
        <v>2985</v>
      </c>
    </row>
    <row r="6308" spans="51:75">
      <c r="AY6308" s="89" t="e">
        <f>VLOOKUP(C6308,#REF!, 2,FALSE)</f>
        <v>#REF!</v>
      </c>
      <c r="BM6308" s="61" t="s">
        <v>11474</v>
      </c>
      <c r="BN6308" s="61" t="s">
        <v>799</v>
      </c>
      <c r="BO6308" s="61" t="s">
        <v>11475</v>
      </c>
      <c r="BU6308" s="61" t="s">
        <v>11474</v>
      </c>
      <c r="BV6308" s="61" t="s">
        <v>799</v>
      </c>
      <c r="BW6308" s="61" t="s">
        <v>11475</v>
      </c>
    </row>
    <row r="6309" spans="51:75">
      <c r="AY6309" s="89" t="e">
        <f>VLOOKUP(C6309,#REF!, 2,FALSE)</f>
        <v>#REF!</v>
      </c>
      <c r="BM6309" s="61" t="s">
        <v>11476</v>
      </c>
      <c r="BN6309" s="61" t="s">
        <v>664</v>
      </c>
      <c r="BO6309" s="61" t="s">
        <v>2985</v>
      </c>
      <c r="BU6309" s="61" t="s">
        <v>11476</v>
      </c>
      <c r="BV6309" s="61" t="s">
        <v>664</v>
      </c>
      <c r="BW6309" s="61" t="s">
        <v>2985</v>
      </c>
    </row>
    <row r="6310" spans="51:75">
      <c r="AY6310" s="89" t="e">
        <f>VLOOKUP(C6310,#REF!, 2,FALSE)</f>
        <v>#REF!</v>
      </c>
      <c r="BM6310" s="61" t="s">
        <v>397</v>
      </c>
      <c r="BN6310" s="61" t="s">
        <v>664</v>
      </c>
      <c r="BO6310" s="61" t="s">
        <v>11477</v>
      </c>
      <c r="BU6310" s="61" t="s">
        <v>397</v>
      </c>
      <c r="BV6310" s="61" t="s">
        <v>664</v>
      </c>
      <c r="BW6310" s="61" t="s">
        <v>11477</v>
      </c>
    </row>
    <row r="6311" spans="51:75">
      <c r="AY6311" s="89" t="e">
        <f>VLOOKUP(C6311,#REF!, 2,FALSE)</f>
        <v>#REF!</v>
      </c>
      <c r="BM6311" s="61" t="s">
        <v>11479</v>
      </c>
      <c r="BN6311" s="61" t="s">
        <v>628</v>
      </c>
      <c r="BO6311" s="61" t="s">
        <v>5423</v>
      </c>
      <c r="BU6311" s="61" t="s">
        <v>11479</v>
      </c>
      <c r="BV6311" s="61" t="s">
        <v>628</v>
      </c>
      <c r="BW6311" s="61" t="s">
        <v>5423</v>
      </c>
    </row>
    <row r="6312" spans="51:75">
      <c r="AY6312" s="89" t="e">
        <f>VLOOKUP(C6312,#REF!, 2,FALSE)</f>
        <v>#REF!</v>
      </c>
      <c r="BM6312" s="61" t="s">
        <v>11480</v>
      </c>
      <c r="BN6312" s="61" t="s">
        <v>782</v>
      </c>
      <c r="BO6312" s="61" t="s">
        <v>3803</v>
      </c>
      <c r="BU6312" s="61" t="s">
        <v>11480</v>
      </c>
      <c r="BV6312" s="61" t="s">
        <v>782</v>
      </c>
      <c r="BW6312" s="61" t="s">
        <v>3803</v>
      </c>
    </row>
    <row r="6313" spans="51:75">
      <c r="AY6313" s="89" t="e">
        <f>VLOOKUP(C6313,#REF!, 2,FALSE)</f>
        <v>#REF!</v>
      </c>
      <c r="BM6313" s="61" t="s">
        <v>11481</v>
      </c>
      <c r="BN6313" s="61" t="s">
        <v>668</v>
      </c>
      <c r="BO6313" s="61" t="s">
        <v>11482</v>
      </c>
      <c r="BU6313" s="61" t="s">
        <v>11481</v>
      </c>
      <c r="BV6313" s="61" t="s">
        <v>668</v>
      </c>
      <c r="BW6313" s="61" t="s">
        <v>11482</v>
      </c>
    </row>
    <row r="6314" spans="51:75">
      <c r="AY6314" s="89" t="e">
        <f>VLOOKUP(C6314,#REF!, 2,FALSE)</f>
        <v>#REF!</v>
      </c>
      <c r="BM6314" s="61" t="s">
        <v>11483</v>
      </c>
      <c r="BN6314" s="61" t="s">
        <v>789</v>
      </c>
      <c r="BO6314" s="61" t="s">
        <v>7034</v>
      </c>
      <c r="BU6314" s="61" t="s">
        <v>11483</v>
      </c>
      <c r="BV6314" s="61" t="s">
        <v>789</v>
      </c>
      <c r="BW6314" s="61" t="s">
        <v>7034</v>
      </c>
    </row>
    <row r="6315" spans="51:75">
      <c r="AY6315" s="89" t="e">
        <f>VLOOKUP(C6315,#REF!, 2,FALSE)</f>
        <v>#REF!</v>
      </c>
      <c r="BM6315" s="61" t="s">
        <v>2034</v>
      </c>
      <c r="BN6315" s="61" t="s">
        <v>930</v>
      </c>
      <c r="BO6315" s="61" t="s">
        <v>11484</v>
      </c>
      <c r="BU6315" s="61" t="s">
        <v>2034</v>
      </c>
      <c r="BV6315" s="61" t="s">
        <v>930</v>
      </c>
      <c r="BW6315" s="61" t="s">
        <v>11484</v>
      </c>
    </row>
    <row r="6316" spans="51:75">
      <c r="AY6316" s="89" t="e">
        <f>VLOOKUP(C6316,#REF!, 2,FALSE)</f>
        <v>#REF!</v>
      </c>
      <c r="BM6316" s="61" t="s">
        <v>11485</v>
      </c>
      <c r="BN6316" s="61" t="s">
        <v>930</v>
      </c>
      <c r="BO6316" s="61" t="s">
        <v>9129</v>
      </c>
      <c r="BU6316" s="61" t="s">
        <v>11485</v>
      </c>
      <c r="BV6316" s="61" t="s">
        <v>930</v>
      </c>
      <c r="BW6316" s="61" t="s">
        <v>9129</v>
      </c>
    </row>
    <row r="6317" spans="51:75">
      <c r="AY6317" s="89" t="e">
        <f>VLOOKUP(C6317,#REF!, 2,FALSE)</f>
        <v>#REF!</v>
      </c>
      <c r="BM6317" s="61" t="s">
        <v>11486</v>
      </c>
      <c r="BN6317" s="61" t="s">
        <v>928</v>
      </c>
      <c r="BO6317" s="61" t="s">
        <v>8285</v>
      </c>
      <c r="BU6317" s="61" t="s">
        <v>11486</v>
      </c>
      <c r="BV6317" s="61" t="s">
        <v>928</v>
      </c>
      <c r="BW6317" s="61" t="s">
        <v>8285</v>
      </c>
    </row>
    <row r="6318" spans="51:75">
      <c r="AY6318" s="89" t="e">
        <f>VLOOKUP(C6318,#REF!, 2,FALSE)</f>
        <v>#REF!</v>
      </c>
      <c r="BM6318" s="61" t="s">
        <v>11487</v>
      </c>
      <c r="BN6318" s="61" t="s">
        <v>930</v>
      </c>
      <c r="BO6318" s="61" t="s">
        <v>11409</v>
      </c>
      <c r="BU6318" s="61" t="s">
        <v>11487</v>
      </c>
      <c r="BV6318" s="61" t="s">
        <v>930</v>
      </c>
      <c r="BW6318" s="61" t="s">
        <v>11409</v>
      </c>
    </row>
    <row r="6319" spans="51:75">
      <c r="AY6319" s="89" t="e">
        <f>VLOOKUP(C6319,#REF!, 2,FALSE)</f>
        <v>#REF!</v>
      </c>
      <c r="BM6319" s="61" t="s">
        <v>11488</v>
      </c>
      <c r="BN6319" s="61" t="s">
        <v>3254</v>
      </c>
      <c r="BO6319" s="61" t="s">
        <v>11489</v>
      </c>
      <c r="BU6319" s="61" t="s">
        <v>11488</v>
      </c>
      <c r="BV6319" s="61" t="s">
        <v>3254</v>
      </c>
      <c r="BW6319" s="61" t="s">
        <v>11489</v>
      </c>
    </row>
    <row r="6320" spans="51:75">
      <c r="AY6320" s="89" t="e">
        <f>VLOOKUP(C6320,#REF!, 2,FALSE)</f>
        <v>#REF!</v>
      </c>
      <c r="BM6320" s="61" t="s">
        <v>11490</v>
      </c>
      <c r="BN6320" s="61" t="s">
        <v>1005</v>
      </c>
      <c r="BO6320" s="61" t="s">
        <v>11491</v>
      </c>
      <c r="BU6320" s="61" t="s">
        <v>11490</v>
      </c>
      <c r="BV6320" s="61" t="s">
        <v>1005</v>
      </c>
      <c r="BW6320" s="61" t="s">
        <v>11491</v>
      </c>
    </row>
    <row r="6321" spans="51:75">
      <c r="AY6321" s="89" t="e">
        <f>VLOOKUP(C6321,#REF!, 2,FALSE)</f>
        <v>#REF!</v>
      </c>
      <c r="BM6321" s="61" t="s">
        <v>11492</v>
      </c>
      <c r="BN6321" s="61" t="s">
        <v>1005</v>
      </c>
      <c r="BO6321" s="61" t="s">
        <v>11494</v>
      </c>
      <c r="BU6321" s="61" t="s">
        <v>11492</v>
      </c>
      <c r="BV6321" s="61" t="s">
        <v>1005</v>
      </c>
      <c r="BW6321" s="61" t="s">
        <v>11494</v>
      </c>
    </row>
    <row r="6322" spans="51:75">
      <c r="AY6322" s="89" t="e">
        <f>VLOOKUP(C6322,#REF!, 2,FALSE)</f>
        <v>#REF!</v>
      </c>
      <c r="BM6322" s="61" t="s">
        <v>11495</v>
      </c>
      <c r="BN6322" s="61" t="s">
        <v>1005</v>
      </c>
      <c r="BO6322" s="61" t="s">
        <v>2985</v>
      </c>
      <c r="BU6322" s="61" t="s">
        <v>11495</v>
      </c>
      <c r="BV6322" s="61" t="s">
        <v>1005</v>
      </c>
      <c r="BW6322" s="61" t="s">
        <v>2985</v>
      </c>
    </row>
    <row r="6323" spans="51:75">
      <c r="AY6323" s="89" t="e">
        <f>VLOOKUP(C6323,#REF!, 2,FALSE)</f>
        <v>#REF!</v>
      </c>
      <c r="BM6323" s="61" t="s">
        <v>11496</v>
      </c>
      <c r="BN6323" s="61" t="s">
        <v>1521</v>
      </c>
      <c r="BO6323" s="61" t="s">
        <v>2985</v>
      </c>
      <c r="BU6323" s="61" t="s">
        <v>11496</v>
      </c>
      <c r="BV6323" s="61" t="s">
        <v>1521</v>
      </c>
      <c r="BW6323" s="61" t="s">
        <v>2985</v>
      </c>
    </row>
    <row r="6324" spans="51:75">
      <c r="AY6324" s="89" t="e">
        <f>VLOOKUP(C6324,#REF!, 2,FALSE)</f>
        <v>#REF!</v>
      </c>
      <c r="BM6324" s="61" t="s">
        <v>11497</v>
      </c>
      <c r="BN6324" s="61" t="s">
        <v>1271</v>
      </c>
      <c r="BO6324" s="61" t="s">
        <v>9134</v>
      </c>
      <c r="BU6324" s="61" t="s">
        <v>11497</v>
      </c>
      <c r="BV6324" s="61" t="s">
        <v>1271</v>
      </c>
      <c r="BW6324" s="61" t="s">
        <v>9134</v>
      </c>
    </row>
    <row r="6325" spans="51:75">
      <c r="AY6325" s="89" t="e">
        <f>VLOOKUP(C6325,#REF!, 2,FALSE)</f>
        <v>#REF!</v>
      </c>
      <c r="BM6325" s="61" t="s">
        <v>11498</v>
      </c>
      <c r="BN6325" s="61" t="s">
        <v>1521</v>
      </c>
      <c r="BO6325" s="61" t="s">
        <v>8682</v>
      </c>
      <c r="BU6325" s="61" t="s">
        <v>11498</v>
      </c>
      <c r="BV6325" s="61" t="s">
        <v>1521</v>
      </c>
      <c r="BW6325" s="61" t="s">
        <v>8682</v>
      </c>
    </row>
    <row r="6326" spans="51:75">
      <c r="AY6326" s="89" t="e">
        <f>VLOOKUP(C6326,#REF!, 2,FALSE)</f>
        <v>#REF!</v>
      </c>
      <c r="BM6326" s="61" t="s">
        <v>11500</v>
      </c>
      <c r="BN6326" s="61" t="s">
        <v>864</v>
      </c>
      <c r="BO6326" s="61" t="s">
        <v>6825</v>
      </c>
      <c r="BU6326" s="61" t="s">
        <v>11500</v>
      </c>
      <c r="BV6326" s="61" t="s">
        <v>864</v>
      </c>
      <c r="BW6326" s="61" t="s">
        <v>6825</v>
      </c>
    </row>
    <row r="6327" spans="51:75">
      <c r="AY6327" s="89" t="e">
        <f>VLOOKUP(C6327,#REF!, 2,FALSE)</f>
        <v>#REF!</v>
      </c>
      <c r="BM6327" s="61" t="s">
        <v>11501</v>
      </c>
      <c r="BN6327" s="61" t="s">
        <v>864</v>
      </c>
      <c r="BO6327" s="61" t="s">
        <v>1606</v>
      </c>
      <c r="BU6327" s="61" t="s">
        <v>11501</v>
      </c>
      <c r="BV6327" s="61" t="s">
        <v>864</v>
      </c>
      <c r="BW6327" s="61" t="s">
        <v>1606</v>
      </c>
    </row>
    <row r="6328" spans="51:75">
      <c r="AY6328" s="89" t="e">
        <f>VLOOKUP(C6328,#REF!, 2,FALSE)</f>
        <v>#REF!</v>
      </c>
      <c r="BM6328" s="61" t="s">
        <v>11502</v>
      </c>
      <c r="BN6328" s="61" t="s">
        <v>717</v>
      </c>
      <c r="BO6328" s="61" t="s">
        <v>7802</v>
      </c>
      <c r="BU6328" s="61" t="s">
        <v>11502</v>
      </c>
      <c r="BV6328" s="61" t="s">
        <v>717</v>
      </c>
      <c r="BW6328" s="61" t="s">
        <v>7802</v>
      </c>
    </row>
    <row r="6329" spans="51:75">
      <c r="AY6329" s="89" t="e">
        <f>VLOOKUP(C6329,#REF!, 2,FALSE)</f>
        <v>#REF!</v>
      </c>
      <c r="BM6329" s="61" t="s">
        <v>11503</v>
      </c>
      <c r="BN6329" s="61" t="s">
        <v>864</v>
      </c>
      <c r="BO6329" s="61" t="s">
        <v>3578</v>
      </c>
      <c r="BU6329" s="61" t="s">
        <v>11503</v>
      </c>
      <c r="BV6329" s="61" t="s">
        <v>864</v>
      </c>
      <c r="BW6329" s="61" t="s">
        <v>3578</v>
      </c>
    </row>
    <row r="6330" spans="51:75">
      <c r="AY6330" s="89" t="e">
        <f>VLOOKUP(C6330,#REF!, 2,FALSE)</f>
        <v>#REF!</v>
      </c>
      <c r="BM6330" s="61" t="s">
        <v>11504</v>
      </c>
      <c r="BN6330" s="61" t="s">
        <v>1005</v>
      </c>
      <c r="BO6330" s="61" t="s">
        <v>2985</v>
      </c>
      <c r="BU6330" s="61" t="s">
        <v>11504</v>
      </c>
      <c r="BV6330" s="61" t="s">
        <v>1005</v>
      </c>
      <c r="BW6330" s="61" t="s">
        <v>2985</v>
      </c>
    </row>
    <row r="6331" spans="51:75">
      <c r="AY6331" s="89" t="e">
        <f>VLOOKUP(C6331,#REF!, 2,FALSE)</f>
        <v>#REF!</v>
      </c>
      <c r="BM6331" s="61" t="s">
        <v>11505</v>
      </c>
      <c r="BN6331" s="61" t="s">
        <v>1005</v>
      </c>
      <c r="BO6331" s="61" t="s">
        <v>2985</v>
      </c>
      <c r="BU6331" s="61" t="s">
        <v>11505</v>
      </c>
      <c r="BV6331" s="61" t="s">
        <v>1005</v>
      </c>
      <c r="BW6331" s="61" t="s">
        <v>2985</v>
      </c>
    </row>
    <row r="6332" spans="51:75">
      <c r="AY6332" s="89" t="e">
        <f>VLOOKUP(C6332,#REF!, 2,FALSE)</f>
        <v>#REF!</v>
      </c>
      <c r="BM6332" s="61" t="s">
        <v>11506</v>
      </c>
      <c r="BN6332" s="61" t="s">
        <v>621</v>
      </c>
      <c r="BO6332" s="61" t="s">
        <v>2985</v>
      </c>
      <c r="BU6332" s="61" t="s">
        <v>11506</v>
      </c>
      <c r="BV6332" s="61" t="s">
        <v>621</v>
      </c>
      <c r="BW6332" s="61" t="s">
        <v>2985</v>
      </c>
    </row>
    <row r="6333" spans="51:75">
      <c r="AY6333" s="89" t="e">
        <f>VLOOKUP(C6333,#REF!, 2,FALSE)</f>
        <v>#REF!</v>
      </c>
      <c r="BM6333" s="61" t="s">
        <v>11507</v>
      </c>
      <c r="BN6333" s="61" t="s">
        <v>663</v>
      </c>
      <c r="BO6333" s="61" t="s">
        <v>1501</v>
      </c>
      <c r="BU6333" s="61" t="s">
        <v>11507</v>
      </c>
      <c r="BV6333" s="61" t="s">
        <v>663</v>
      </c>
      <c r="BW6333" s="61" t="s">
        <v>1501</v>
      </c>
    </row>
    <row r="6334" spans="51:75">
      <c r="AY6334" s="89" t="e">
        <f>VLOOKUP(C6334,#REF!, 2,FALSE)</f>
        <v>#REF!</v>
      </c>
      <c r="BM6334" s="61" t="s">
        <v>11509</v>
      </c>
      <c r="BN6334" s="61" t="s">
        <v>615</v>
      </c>
      <c r="BO6334" s="61" t="s">
        <v>5301</v>
      </c>
      <c r="BU6334" s="61" t="s">
        <v>11509</v>
      </c>
      <c r="BV6334" s="61" t="s">
        <v>615</v>
      </c>
      <c r="BW6334" s="61" t="s">
        <v>5301</v>
      </c>
    </row>
    <row r="6335" spans="51:75">
      <c r="AY6335" s="89" t="e">
        <f>VLOOKUP(C6335,#REF!, 2,FALSE)</f>
        <v>#REF!</v>
      </c>
      <c r="BM6335" s="61" t="s">
        <v>2035</v>
      </c>
      <c r="BN6335" s="61" t="s">
        <v>663</v>
      </c>
      <c r="BO6335" s="61" t="s">
        <v>2985</v>
      </c>
      <c r="BU6335" s="61" t="s">
        <v>2035</v>
      </c>
      <c r="BV6335" s="61" t="s">
        <v>663</v>
      </c>
      <c r="BW6335" s="61" t="s">
        <v>2985</v>
      </c>
    </row>
    <row r="6336" spans="51:75">
      <c r="AY6336" s="89" t="e">
        <f>VLOOKUP(C6336,#REF!, 2,FALSE)</f>
        <v>#REF!</v>
      </c>
      <c r="BM6336" s="61" t="s">
        <v>2036</v>
      </c>
      <c r="BN6336" s="61" t="s">
        <v>641</v>
      </c>
      <c r="BO6336" s="61" t="s">
        <v>2985</v>
      </c>
      <c r="BU6336" s="61" t="s">
        <v>2036</v>
      </c>
      <c r="BV6336" s="61" t="s">
        <v>641</v>
      </c>
      <c r="BW6336" s="61" t="s">
        <v>2985</v>
      </c>
    </row>
    <row r="6337" spans="51:75">
      <c r="AY6337" s="89" t="e">
        <f>VLOOKUP(C6337,#REF!, 2,FALSE)</f>
        <v>#REF!</v>
      </c>
      <c r="BM6337" s="61" t="s">
        <v>11510</v>
      </c>
      <c r="BN6337" s="61" t="s">
        <v>638</v>
      </c>
      <c r="BO6337" s="61" t="s">
        <v>11511</v>
      </c>
      <c r="BU6337" s="61" t="s">
        <v>11510</v>
      </c>
      <c r="BV6337" s="61" t="s">
        <v>638</v>
      </c>
      <c r="BW6337" s="61" t="s">
        <v>11511</v>
      </c>
    </row>
    <row r="6338" spans="51:75">
      <c r="AY6338" s="89" t="e">
        <f>VLOOKUP(C6338,#REF!, 2,FALSE)</f>
        <v>#REF!</v>
      </c>
      <c r="BM6338" s="61" t="s">
        <v>11512</v>
      </c>
      <c r="BN6338" s="61" t="s">
        <v>638</v>
      </c>
      <c r="BO6338" s="61" t="s">
        <v>2985</v>
      </c>
      <c r="BU6338" s="61" t="s">
        <v>11512</v>
      </c>
      <c r="BV6338" s="61" t="s">
        <v>638</v>
      </c>
      <c r="BW6338" s="61" t="s">
        <v>2985</v>
      </c>
    </row>
    <row r="6339" spans="51:75">
      <c r="AY6339" s="89" t="e">
        <f>VLOOKUP(C6339,#REF!, 2,FALSE)</f>
        <v>#REF!</v>
      </c>
      <c r="BM6339" s="61" t="s">
        <v>431</v>
      </c>
      <c r="BN6339" s="61" t="s">
        <v>627</v>
      </c>
      <c r="BO6339" s="61" t="s">
        <v>11513</v>
      </c>
      <c r="BU6339" s="61" t="s">
        <v>431</v>
      </c>
      <c r="BV6339" s="61" t="s">
        <v>627</v>
      </c>
      <c r="BW6339" s="61" t="s">
        <v>11513</v>
      </c>
    </row>
    <row r="6340" spans="51:75">
      <c r="AY6340" s="89" t="e">
        <f>VLOOKUP(C6340,#REF!, 2,FALSE)</f>
        <v>#REF!</v>
      </c>
      <c r="BM6340" s="61" t="s">
        <v>11514</v>
      </c>
      <c r="BN6340" s="61" t="s">
        <v>633</v>
      </c>
      <c r="BO6340" s="61" t="s">
        <v>2827</v>
      </c>
      <c r="BU6340" s="61" t="s">
        <v>11514</v>
      </c>
      <c r="BV6340" s="61" t="s">
        <v>633</v>
      </c>
      <c r="BW6340" s="61" t="s">
        <v>2827</v>
      </c>
    </row>
    <row r="6341" spans="51:75">
      <c r="AY6341" s="89" t="e">
        <f>VLOOKUP(C6341,#REF!, 2,FALSE)</f>
        <v>#REF!</v>
      </c>
      <c r="BM6341" s="61" t="s">
        <v>11515</v>
      </c>
      <c r="BN6341" s="61" t="s">
        <v>627</v>
      </c>
      <c r="BO6341" s="61" t="s">
        <v>2099</v>
      </c>
      <c r="BU6341" s="61" t="s">
        <v>11515</v>
      </c>
      <c r="BV6341" s="61" t="s">
        <v>627</v>
      </c>
      <c r="BW6341" s="61" t="s">
        <v>2099</v>
      </c>
    </row>
    <row r="6342" spans="51:75">
      <c r="AY6342" s="89" t="e">
        <f>VLOOKUP(C6342,#REF!, 2,FALSE)</f>
        <v>#REF!</v>
      </c>
      <c r="BM6342" s="61" t="s">
        <v>11516</v>
      </c>
      <c r="BN6342" s="61" t="s">
        <v>1271</v>
      </c>
      <c r="BO6342" s="61" t="s">
        <v>921</v>
      </c>
      <c r="BU6342" s="61" t="s">
        <v>11516</v>
      </c>
      <c r="BV6342" s="61" t="s">
        <v>1271</v>
      </c>
      <c r="BW6342" s="61" t="s">
        <v>921</v>
      </c>
    </row>
    <row r="6343" spans="51:75">
      <c r="AY6343" s="89" t="e">
        <f>VLOOKUP(C6343,#REF!, 2,FALSE)</f>
        <v>#REF!</v>
      </c>
      <c r="BM6343" s="61" t="s">
        <v>11517</v>
      </c>
      <c r="BN6343" s="61" t="s">
        <v>663</v>
      </c>
      <c r="BO6343" s="61" t="s">
        <v>4070</v>
      </c>
      <c r="BU6343" s="61" t="s">
        <v>11517</v>
      </c>
      <c r="BV6343" s="61" t="s">
        <v>663</v>
      </c>
      <c r="BW6343" s="61" t="s">
        <v>4070</v>
      </c>
    </row>
    <row r="6344" spans="51:75">
      <c r="AY6344" s="89" t="e">
        <f>VLOOKUP(C6344,#REF!, 2,FALSE)</f>
        <v>#REF!</v>
      </c>
      <c r="BM6344" s="61" t="s">
        <v>11518</v>
      </c>
      <c r="BN6344" s="61" t="s">
        <v>785</v>
      </c>
      <c r="BO6344" s="61" t="s">
        <v>727</v>
      </c>
      <c r="BU6344" s="61" t="s">
        <v>11518</v>
      </c>
      <c r="BV6344" s="61" t="s">
        <v>785</v>
      </c>
      <c r="BW6344" s="61" t="s">
        <v>727</v>
      </c>
    </row>
    <row r="6345" spans="51:75">
      <c r="AY6345" s="89" t="e">
        <f>VLOOKUP(C6345,#REF!, 2,FALSE)</f>
        <v>#REF!</v>
      </c>
      <c r="BM6345" s="61" t="s">
        <v>11519</v>
      </c>
      <c r="BN6345" s="61" t="s">
        <v>1005</v>
      </c>
      <c r="BO6345" s="61" t="s">
        <v>2985</v>
      </c>
      <c r="BU6345" s="61" t="s">
        <v>11519</v>
      </c>
      <c r="BV6345" s="61" t="s">
        <v>1005</v>
      </c>
      <c r="BW6345" s="61" t="s">
        <v>2985</v>
      </c>
    </row>
    <row r="6346" spans="51:75">
      <c r="AY6346" s="89" t="e">
        <f>VLOOKUP(C6346,#REF!, 2,FALSE)</f>
        <v>#REF!</v>
      </c>
      <c r="BM6346" s="61" t="s">
        <v>11520</v>
      </c>
      <c r="BN6346" s="61" t="s">
        <v>1005</v>
      </c>
      <c r="BO6346" s="61" t="s">
        <v>2985</v>
      </c>
      <c r="BU6346" s="61" t="s">
        <v>11520</v>
      </c>
      <c r="BV6346" s="61" t="s">
        <v>1005</v>
      </c>
      <c r="BW6346" s="61" t="s">
        <v>2985</v>
      </c>
    </row>
    <row r="6347" spans="51:75">
      <c r="AY6347" s="89" t="e">
        <f>VLOOKUP(C6347,#REF!, 2,FALSE)</f>
        <v>#REF!</v>
      </c>
      <c r="BM6347" s="61" t="s">
        <v>11521</v>
      </c>
      <c r="BN6347" s="61" t="s">
        <v>717</v>
      </c>
      <c r="BO6347" s="61" t="s">
        <v>1405</v>
      </c>
      <c r="BU6347" s="61" t="s">
        <v>11521</v>
      </c>
      <c r="BV6347" s="61" t="s">
        <v>717</v>
      </c>
      <c r="BW6347" s="61" t="s">
        <v>1405</v>
      </c>
    </row>
    <row r="6348" spans="51:75">
      <c r="AY6348" s="89" t="e">
        <f>VLOOKUP(C6348,#REF!, 2,FALSE)</f>
        <v>#REF!</v>
      </c>
      <c r="BM6348" s="61" t="s">
        <v>11522</v>
      </c>
      <c r="BN6348" s="61" t="s">
        <v>1005</v>
      </c>
      <c r="BO6348" s="61" t="s">
        <v>2985</v>
      </c>
      <c r="BU6348" s="61" t="s">
        <v>11522</v>
      </c>
      <c r="BV6348" s="61" t="s">
        <v>1005</v>
      </c>
      <c r="BW6348" s="61" t="s">
        <v>2985</v>
      </c>
    </row>
    <row r="6349" spans="51:75">
      <c r="AY6349" s="89" t="e">
        <f>VLOOKUP(C6349,#REF!, 2,FALSE)</f>
        <v>#REF!</v>
      </c>
      <c r="BM6349" s="61" t="s">
        <v>11523</v>
      </c>
      <c r="BN6349" s="61" t="s">
        <v>16990</v>
      </c>
      <c r="BO6349" s="61" t="s">
        <v>3068</v>
      </c>
      <c r="BU6349" s="61" t="s">
        <v>11523</v>
      </c>
      <c r="BV6349" s="61" t="s">
        <v>16990</v>
      </c>
      <c r="BW6349" s="61" t="s">
        <v>3068</v>
      </c>
    </row>
    <row r="6350" spans="51:75">
      <c r="AY6350" s="89" t="e">
        <f>VLOOKUP(C6350,#REF!, 2,FALSE)</f>
        <v>#REF!</v>
      </c>
      <c r="BM6350" s="61" t="s">
        <v>11524</v>
      </c>
      <c r="BN6350" s="61" t="s">
        <v>627</v>
      </c>
      <c r="BO6350" s="61" t="s">
        <v>11525</v>
      </c>
      <c r="BU6350" s="61" t="s">
        <v>11524</v>
      </c>
      <c r="BV6350" s="61" t="s">
        <v>627</v>
      </c>
      <c r="BW6350" s="61" t="s">
        <v>11525</v>
      </c>
    </row>
    <row r="6351" spans="51:75">
      <c r="AY6351" s="89" t="e">
        <f>VLOOKUP(C6351,#REF!, 2,FALSE)</f>
        <v>#REF!</v>
      </c>
      <c r="BM6351" s="61" t="s">
        <v>11526</v>
      </c>
      <c r="BN6351" s="61" t="s">
        <v>3004</v>
      </c>
      <c r="BO6351" s="61" t="s">
        <v>11527</v>
      </c>
      <c r="BU6351" s="61" t="s">
        <v>11526</v>
      </c>
      <c r="BV6351" s="61" t="s">
        <v>3004</v>
      </c>
      <c r="BW6351" s="61" t="s">
        <v>11527</v>
      </c>
    </row>
    <row r="6352" spans="51:75">
      <c r="AY6352" s="89" t="e">
        <f>VLOOKUP(C6352,#REF!, 2,FALSE)</f>
        <v>#REF!</v>
      </c>
      <c r="BM6352" s="61" t="s">
        <v>2037</v>
      </c>
      <c r="BN6352" s="61" t="s">
        <v>780</v>
      </c>
      <c r="BO6352" s="61" t="s">
        <v>11528</v>
      </c>
      <c r="BU6352" s="61" t="s">
        <v>2037</v>
      </c>
      <c r="BV6352" s="61" t="s">
        <v>780</v>
      </c>
      <c r="BW6352" s="61" t="s">
        <v>11528</v>
      </c>
    </row>
    <row r="6353" spans="51:75">
      <c r="AY6353" s="89" t="e">
        <f>VLOOKUP(C6353,#REF!, 2,FALSE)</f>
        <v>#REF!</v>
      </c>
      <c r="BM6353" s="61" t="s">
        <v>11529</v>
      </c>
      <c r="BN6353" s="61" t="s">
        <v>702</v>
      </c>
      <c r="BO6353" s="61" t="s">
        <v>5526</v>
      </c>
      <c r="BU6353" s="61" t="s">
        <v>11529</v>
      </c>
      <c r="BV6353" s="61" t="s">
        <v>702</v>
      </c>
      <c r="BW6353" s="61" t="s">
        <v>5526</v>
      </c>
    </row>
    <row r="6354" spans="51:75">
      <c r="AY6354" s="89" t="e">
        <f>VLOOKUP(C6354,#REF!, 2,FALSE)</f>
        <v>#REF!</v>
      </c>
      <c r="BM6354" s="61" t="s">
        <v>2038</v>
      </c>
      <c r="BN6354" s="61" t="s">
        <v>1015</v>
      </c>
      <c r="BO6354" s="61" t="s">
        <v>11530</v>
      </c>
      <c r="BU6354" s="61" t="s">
        <v>2038</v>
      </c>
      <c r="BV6354" s="61" t="s">
        <v>1015</v>
      </c>
      <c r="BW6354" s="61" t="s">
        <v>11530</v>
      </c>
    </row>
    <row r="6355" spans="51:75">
      <c r="AY6355" s="89" t="e">
        <f>VLOOKUP(C6355,#REF!, 2,FALSE)</f>
        <v>#REF!</v>
      </c>
      <c r="BM6355" s="61" t="s">
        <v>11531</v>
      </c>
      <c r="BN6355" s="61" t="s">
        <v>928</v>
      </c>
      <c r="BO6355" s="61" t="s">
        <v>11532</v>
      </c>
      <c r="BU6355" s="61" t="s">
        <v>11531</v>
      </c>
      <c r="BV6355" s="61" t="s">
        <v>928</v>
      </c>
      <c r="BW6355" s="61" t="s">
        <v>11532</v>
      </c>
    </row>
    <row r="6356" spans="51:75">
      <c r="AY6356" s="89" t="e">
        <f>VLOOKUP(C6356,#REF!, 2,FALSE)</f>
        <v>#REF!</v>
      </c>
      <c r="BM6356" s="61" t="s">
        <v>11533</v>
      </c>
      <c r="BN6356" s="61" t="s">
        <v>1269</v>
      </c>
      <c r="BO6356" s="61" t="s">
        <v>1231</v>
      </c>
      <c r="BU6356" s="61" t="s">
        <v>11533</v>
      </c>
      <c r="BV6356" s="61" t="s">
        <v>1269</v>
      </c>
      <c r="BW6356" s="61" t="s">
        <v>1231</v>
      </c>
    </row>
    <row r="6357" spans="51:75">
      <c r="AY6357" s="89" t="e">
        <f>VLOOKUP(C6357,#REF!, 2,FALSE)</f>
        <v>#REF!</v>
      </c>
      <c r="BM6357" s="61" t="s">
        <v>11534</v>
      </c>
      <c r="BN6357" s="61" t="s">
        <v>785</v>
      </c>
      <c r="BO6357" s="61" t="s">
        <v>11535</v>
      </c>
      <c r="BU6357" s="61" t="s">
        <v>11534</v>
      </c>
      <c r="BV6357" s="61" t="s">
        <v>785</v>
      </c>
      <c r="BW6357" s="61" t="s">
        <v>11535</v>
      </c>
    </row>
    <row r="6358" spans="51:75">
      <c r="AY6358" s="89" t="e">
        <f>VLOOKUP(C6358,#REF!, 2,FALSE)</f>
        <v>#REF!</v>
      </c>
      <c r="BM6358" s="61" t="s">
        <v>11536</v>
      </c>
      <c r="BN6358" s="61" t="s">
        <v>639</v>
      </c>
      <c r="BO6358" s="61" t="s">
        <v>11537</v>
      </c>
      <c r="BU6358" s="61" t="s">
        <v>11536</v>
      </c>
      <c r="BV6358" s="61" t="s">
        <v>639</v>
      </c>
      <c r="BW6358" s="61" t="s">
        <v>11537</v>
      </c>
    </row>
    <row r="6359" spans="51:75">
      <c r="AY6359" s="89" t="e">
        <f>VLOOKUP(C6359,#REF!, 2,FALSE)</f>
        <v>#REF!</v>
      </c>
      <c r="BM6359" s="61" t="s">
        <v>11538</v>
      </c>
      <c r="BN6359" s="61" t="s">
        <v>663</v>
      </c>
      <c r="BO6359" s="61" t="s">
        <v>1742</v>
      </c>
      <c r="BU6359" s="61" t="s">
        <v>11538</v>
      </c>
      <c r="BV6359" s="61" t="s">
        <v>663</v>
      </c>
      <c r="BW6359" s="61" t="s">
        <v>1742</v>
      </c>
    </row>
    <row r="6360" spans="51:75">
      <c r="AY6360" s="89" t="e">
        <f>VLOOKUP(C6360,#REF!, 2,FALSE)</f>
        <v>#REF!</v>
      </c>
      <c r="BM6360" s="61" t="s">
        <v>11539</v>
      </c>
      <c r="BN6360" s="61" t="s">
        <v>615</v>
      </c>
      <c r="BO6360" s="61" t="s">
        <v>6123</v>
      </c>
      <c r="BU6360" s="61" t="s">
        <v>11539</v>
      </c>
      <c r="BV6360" s="61" t="s">
        <v>615</v>
      </c>
      <c r="BW6360" s="61" t="s">
        <v>6123</v>
      </c>
    </row>
    <row r="6361" spans="51:75">
      <c r="AY6361" s="89" t="e">
        <f>VLOOKUP(C6361,#REF!, 2,FALSE)</f>
        <v>#REF!</v>
      </c>
      <c r="BM6361" s="61" t="s">
        <v>398</v>
      </c>
      <c r="BN6361" s="61" t="s">
        <v>641</v>
      </c>
      <c r="BO6361" s="61" t="s">
        <v>11540</v>
      </c>
      <c r="BU6361" s="61" t="s">
        <v>398</v>
      </c>
      <c r="BV6361" s="61" t="s">
        <v>641</v>
      </c>
      <c r="BW6361" s="61" t="s">
        <v>11540</v>
      </c>
    </row>
    <row r="6362" spans="51:75">
      <c r="AY6362" s="89" t="e">
        <f>VLOOKUP(C6362,#REF!, 2,FALSE)</f>
        <v>#REF!</v>
      </c>
      <c r="BM6362" s="61" t="s">
        <v>11541</v>
      </c>
      <c r="BN6362" s="61" t="s">
        <v>660</v>
      </c>
      <c r="BO6362" s="61" t="s">
        <v>8733</v>
      </c>
      <c r="BU6362" s="61" t="s">
        <v>11541</v>
      </c>
      <c r="BV6362" s="61" t="s">
        <v>660</v>
      </c>
      <c r="BW6362" s="61" t="s">
        <v>8733</v>
      </c>
    </row>
    <row r="6363" spans="51:75">
      <c r="AY6363" s="89" t="e">
        <f>VLOOKUP(C6363,#REF!, 2,FALSE)</f>
        <v>#REF!</v>
      </c>
      <c r="BM6363" s="61" t="s">
        <v>11542</v>
      </c>
      <c r="BN6363" s="61" t="s">
        <v>789</v>
      </c>
      <c r="BO6363" s="61" t="s">
        <v>3325</v>
      </c>
      <c r="BU6363" s="61" t="s">
        <v>11542</v>
      </c>
      <c r="BV6363" s="61" t="s">
        <v>789</v>
      </c>
      <c r="BW6363" s="61" t="s">
        <v>3325</v>
      </c>
    </row>
    <row r="6364" spans="51:75">
      <c r="AY6364" s="89" t="e">
        <f>VLOOKUP(C6364,#REF!, 2,FALSE)</f>
        <v>#REF!</v>
      </c>
      <c r="BM6364" s="61" t="s">
        <v>11543</v>
      </c>
      <c r="BN6364" s="61" t="s">
        <v>638</v>
      </c>
      <c r="BO6364" s="61" t="s">
        <v>3325</v>
      </c>
      <c r="BU6364" s="61" t="s">
        <v>11543</v>
      </c>
      <c r="BV6364" s="61" t="s">
        <v>638</v>
      </c>
      <c r="BW6364" s="61" t="s">
        <v>3325</v>
      </c>
    </row>
    <row r="6365" spans="51:75">
      <c r="AY6365" s="89" t="e">
        <f>VLOOKUP(C6365,#REF!, 2,FALSE)</f>
        <v>#REF!</v>
      </c>
      <c r="BM6365" s="61" t="s">
        <v>11544</v>
      </c>
      <c r="BN6365" s="61" t="s">
        <v>804</v>
      </c>
      <c r="BO6365" s="61" t="s">
        <v>7960</v>
      </c>
      <c r="BU6365" s="61" t="s">
        <v>11544</v>
      </c>
      <c r="BV6365" s="61" t="s">
        <v>804</v>
      </c>
      <c r="BW6365" s="61" t="s">
        <v>7960</v>
      </c>
    </row>
    <row r="6366" spans="51:75">
      <c r="AY6366" s="89" t="e">
        <f>VLOOKUP(C6366,#REF!, 2,FALSE)</f>
        <v>#REF!</v>
      </c>
      <c r="BM6366" s="61" t="s">
        <v>399</v>
      </c>
      <c r="BN6366" s="61" t="s">
        <v>619</v>
      </c>
      <c r="BO6366" s="61" t="s">
        <v>6481</v>
      </c>
      <c r="BU6366" s="61" t="s">
        <v>399</v>
      </c>
      <c r="BV6366" s="61" t="s">
        <v>619</v>
      </c>
      <c r="BW6366" s="61" t="s">
        <v>6481</v>
      </c>
    </row>
    <row r="6367" spans="51:75">
      <c r="AY6367" s="89" t="e">
        <f>VLOOKUP(C6367,#REF!, 2,FALSE)</f>
        <v>#REF!</v>
      </c>
      <c r="BM6367" s="61" t="s">
        <v>11545</v>
      </c>
      <c r="BN6367" s="61" t="s">
        <v>16990</v>
      </c>
      <c r="BO6367" s="61" t="s">
        <v>11546</v>
      </c>
      <c r="BU6367" s="61" t="s">
        <v>11545</v>
      </c>
      <c r="BV6367" s="61" t="s">
        <v>16990</v>
      </c>
      <c r="BW6367" s="61" t="s">
        <v>11546</v>
      </c>
    </row>
    <row r="6368" spans="51:75">
      <c r="AY6368" s="89" t="e">
        <f>VLOOKUP(C6368,#REF!, 2,FALSE)</f>
        <v>#REF!</v>
      </c>
      <c r="BM6368" s="61" t="s">
        <v>11547</v>
      </c>
      <c r="BN6368" s="61" t="s">
        <v>789</v>
      </c>
      <c r="BO6368" s="61" t="s">
        <v>6375</v>
      </c>
      <c r="BU6368" s="61" t="s">
        <v>11547</v>
      </c>
      <c r="BV6368" s="61" t="s">
        <v>789</v>
      </c>
      <c r="BW6368" s="61" t="s">
        <v>6375</v>
      </c>
    </row>
    <row r="6369" spans="51:75">
      <c r="AY6369" s="89" t="e">
        <f>VLOOKUP(C6369,#REF!, 2,FALSE)</f>
        <v>#REF!</v>
      </c>
      <c r="BM6369" s="61" t="s">
        <v>11548</v>
      </c>
      <c r="BN6369" s="61" t="s">
        <v>812</v>
      </c>
      <c r="BO6369" s="61" t="s">
        <v>1342</v>
      </c>
      <c r="BU6369" s="61" t="s">
        <v>11548</v>
      </c>
      <c r="BV6369" s="61" t="s">
        <v>812</v>
      </c>
      <c r="BW6369" s="61" t="s">
        <v>1342</v>
      </c>
    </row>
    <row r="6370" spans="51:75">
      <c r="AY6370" s="89" t="e">
        <f>VLOOKUP(C6370,#REF!, 2,FALSE)</f>
        <v>#REF!</v>
      </c>
      <c r="BM6370" s="61" t="s">
        <v>11549</v>
      </c>
      <c r="BN6370" s="61" t="s">
        <v>782</v>
      </c>
      <c r="BO6370" s="61" t="s">
        <v>1342</v>
      </c>
      <c r="BU6370" s="61" t="s">
        <v>11549</v>
      </c>
      <c r="BV6370" s="61" t="s">
        <v>782</v>
      </c>
      <c r="BW6370" s="61" t="s">
        <v>1342</v>
      </c>
    </row>
    <row r="6371" spans="51:75">
      <c r="AY6371" s="89" t="e">
        <f>VLOOKUP(C6371,#REF!, 2,FALSE)</f>
        <v>#REF!</v>
      </c>
      <c r="BM6371" s="61" t="s">
        <v>11550</v>
      </c>
      <c r="BN6371" s="61" t="s">
        <v>16990</v>
      </c>
      <c r="BO6371" s="61" t="s">
        <v>8215</v>
      </c>
      <c r="BU6371" s="61" t="s">
        <v>11550</v>
      </c>
      <c r="BV6371" s="61" t="s">
        <v>16990</v>
      </c>
      <c r="BW6371" s="61" t="s">
        <v>8215</v>
      </c>
    </row>
    <row r="6372" spans="51:75">
      <c r="AY6372" s="89" t="e">
        <f>VLOOKUP(C6372,#REF!, 2,FALSE)</f>
        <v>#REF!</v>
      </c>
      <c r="BM6372" s="61" t="s">
        <v>11551</v>
      </c>
      <c r="BN6372" s="61" t="s">
        <v>16990</v>
      </c>
      <c r="BO6372" s="61" t="s">
        <v>6236</v>
      </c>
      <c r="BU6372" s="61" t="s">
        <v>11551</v>
      </c>
      <c r="BV6372" s="61" t="s">
        <v>16990</v>
      </c>
      <c r="BW6372" s="61" t="s">
        <v>6236</v>
      </c>
    </row>
    <row r="6373" spans="51:75">
      <c r="AY6373" s="89" t="e">
        <f>VLOOKUP(C6373,#REF!, 2,FALSE)</f>
        <v>#REF!</v>
      </c>
      <c r="BM6373" s="61" t="s">
        <v>11552</v>
      </c>
      <c r="BN6373" s="61" t="s">
        <v>738</v>
      </c>
      <c r="BO6373" s="61" t="s">
        <v>1905</v>
      </c>
      <c r="BU6373" s="61" t="s">
        <v>11552</v>
      </c>
      <c r="BV6373" s="61" t="s">
        <v>738</v>
      </c>
      <c r="BW6373" s="61" t="s">
        <v>1905</v>
      </c>
    </row>
    <row r="6374" spans="51:75">
      <c r="AY6374" s="89" t="e">
        <f>VLOOKUP(C6374,#REF!, 2,FALSE)</f>
        <v>#REF!</v>
      </c>
      <c r="BM6374" s="61" t="s">
        <v>11553</v>
      </c>
      <c r="BN6374" s="61" t="s">
        <v>773</v>
      </c>
      <c r="BO6374" s="61" t="s">
        <v>2985</v>
      </c>
      <c r="BU6374" s="61" t="s">
        <v>11553</v>
      </c>
      <c r="BV6374" s="61" t="s">
        <v>773</v>
      </c>
      <c r="BW6374" s="61" t="s">
        <v>2985</v>
      </c>
    </row>
    <row r="6375" spans="51:75">
      <c r="AY6375" s="89" t="e">
        <f>VLOOKUP(C6375,#REF!, 2,FALSE)</f>
        <v>#REF!</v>
      </c>
      <c r="BM6375" s="61" t="s">
        <v>11554</v>
      </c>
      <c r="BN6375" s="61" t="s">
        <v>773</v>
      </c>
      <c r="BO6375" s="61" t="s">
        <v>11555</v>
      </c>
      <c r="BU6375" s="61" t="s">
        <v>11554</v>
      </c>
      <c r="BV6375" s="61" t="s">
        <v>773</v>
      </c>
      <c r="BW6375" s="61" t="s">
        <v>11555</v>
      </c>
    </row>
    <row r="6376" spans="51:75">
      <c r="AY6376" s="89" t="e">
        <f>VLOOKUP(C6376,#REF!, 2,FALSE)</f>
        <v>#REF!</v>
      </c>
      <c r="BM6376" s="61" t="s">
        <v>2039</v>
      </c>
      <c r="BN6376" s="61" t="s">
        <v>789</v>
      </c>
      <c r="BO6376" s="61" t="s">
        <v>7960</v>
      </c>
      <c r="BU6376" s="61" t="s">
        <v>2039</v>
      </c>
      <c r="BV6376" s="61" t="s">
        <v>789</v>
      </c>
      <c r="BW6376" s="61" t="s">
        <v>7960</v>
      </c>
    </row>
    <row r="6377" spans="51:75">
      <c r="AY6377" s="89" t="e">
        <f>VLOOKUP(C6377,#REF!, 2,FALSE)</f>
        <v>#REF!</v>
      </c>
      <c r="BM6377" s="61" t="s">
        <v>11556</v>
      </c>
      <c r="BN6377" s="61" t="s">
        <v>16990</v>
      </c>
      <c r="BO6377" s="61" t="s">
        <v>5301</v>
      </c>
      <c r="BU6377" s="61" t="s">
        <v>11556</v>
      </c>
      <c r="BV6377" s="61" t="s">
        <v>16990</v>
      </c>
      <c r="BW6377" s="61" t="s">
        <v>5301</v>
      </c>
    </row>
    <row r="6378" spans="51:75">
      <c r="AY6378" s="89" t="e">
        <f>VLOOKUP(C6378,#REF!, 2,FALSE)</f>
        <v>#REF!</v>
      </c>
      <c r="BM6378" s="61" t="s">
        <v>11558</v>
      </c>
      <c r="BN6378" s="61" t="s">
        <v>799</v>
      </c>
      <c r="BO6378" s="61" t="s">
        <v>2985</v>
      </c>
      <c r="BU6378" s="61" t="s">
        <v>11558</v>
      </c>
      <c r="BV6378" s="61" t="s">
        <v>799</v>
      </c>
      <c r="BW6378" s="61" t="s">
        <v>2985</v>
      </c>
    </row>
    <row r="6379" spans="51:75">
      <c r="AY6379" s="89" t="e">
        <f>VLOOKUP(C6379,#REF!, 2,FALSE)</f>
        <v>#REF!</v>
      </c>
      <c r="BM6379" s="61" t="s">
        <v>11560</v>
      </c>
      <c r="BN6379" s="61" t="s">
        <v>799</v>
      </c>
      <c r="BO6379" s="61" t="s">
        <v>10589</v>
      </c>
      <c r="BU6379" s="61" t="s">
        <v>11560</v>
      </c>
      <c r="BV6379" s="61" t="s">
        <v>799</v>
      </c>
      <c r="BW6379" s="61" t="s">
        <v>10589</v>
      </c>
    </row>
    <row r="6380" spans="51:75">
      <c r="AY6380" s="89" t="e">
        <f>VLOOKUP(C6380,#REF!, 2,FALSE)</f>
        <v>#REF!</v>
      </c>
      <c r="BM6380" s="61" t="s">
        <v>11561</v>
      </c>
      <c r="BN6380" s="61" t="s">
        <v>799</v>
      </c>
      <c r="BO6380" s="61" t="s">
        <v>10589</v>
      </c>
      <c r="BU6380" s="61" t="s">
        <v>11561</v>
      </c>
      <c r="BV6380" s="61" t="s">
        <v>799</v>
      </c>
      <c r="BW6380" s="61" t="s">
        <v>10589</v>
      </c>
    </row>
    <row r="6381" spans="51:75">
      <c r="AY6381" s="89" t="e">
        <f>VLOOKUP(C6381,#REF!, 2,FALSE)</f>
        <v>#REF!</v>
      </c>
      <c r="BM6381" s="61" t="s">
        <v>11562</v>
      </c>
      <c r="BN6381" s="61" t="s">
        <v>799</v>
      </c>
      <c r="BO6381" s="61" t="s">
        <v>10589</v>
      </c>
      <c r="BU6381" s="61" t="s">
        <v>11562</v>
      </c>
      <c r="BV6381" s="61" t="s">
        <v>799</v>
      </c>
      <c r="BW6381" s="61" t="s">
        <v>10589</v>
      </c>
    </row>
    <row r="6382" spans="51:75">
      <c r="AY6382" s="89" t="e">
        <f>VLOOKUP(C6382,#REF!, 2,FALSE)</f>
        <v>#REF!</v>
      </c>
      <c r="BM6382" s="61" t="s">
        <v>11563</v>
      </c>
      <c r="BN6382" s="61" t="s">
        <v>664</v>
      </c>
      <c r="BO6382" s="61" t="s">
        <v>10589</v>
      </c>
      <c r="BU6382" s="61" t="s">
        <v>11563</v>
      </c>
      <c r="BV6382" s="61" t="s">
        <v>664</v>
      </c>
      <c r="BW6382" s="61" t="s">
        <v>10589</v>
      </c>
    </row>
    <row r="6383" spans="51:75">
      <c r="AY6383" s="89" t="e">
        <f>VLOOKUP(C6383,#REF!, 2,FALSE)</f>
        <v>#REF!</v>
      </c>
      <c r="BM6383" s="61" t="s">
        <v>11565</v>
      </c>
      <c r="BN6383" s="61" t="s">
        <v>864</v>
      </c>
      <c r="BO6383" s="61" t="s">
        <v>2985</v>
      </c>
      <c r="BU6383" s="61" t="s">
        <v>11565</v>
      </c>
      <c r="BV6383" s="61" t="s">
        <v>864</v>
      </c>
      <c r="BW6383" s="61" t="s">
        <v>2985</v>
      </c>
    </row>
    <row r="6384" spans="51:75">
      <c r="AY6384" s="89" t="e">
        <f>VLOOKUP(C6384,#REF!, 2,FALSE)</f>
        <v>#REF!</v>
      </c>
      <c r="BM6384" s="61" t="s">
        <v>11566</v>
      </c>
      <c r="BN6384" s="61" t="s">
        <v>804</v>
      </c>
      <c r="BO6384" s="61" t="s">
        <v>1329</v>
      </c>
      <c r="BU6384" s="61" t="s">
        <v>11566</v>
      </c>
      <c r="BV6384" s="61" t="s">
        <v>804</v>
      </c>
      <c r="BW6384" s="61" t="s">
        <v>1329</v>
      </c>
    </row>
    <row r="6385" spans="51:75">
      <c r="AY6385" s="89" t="e">
        <f>VLOOKUP(C6385,#REF!, 2,FALSE)</f>
        <v>#REF!</v>
      </c>
      <c r="BM6385" s="61" t="s">
        <v>11567</v>
      </c>
      <c r="BN6385" s="61" t="s">
        <v>639</v>
      </c>
      <c r="BO6385" s="61" t="s">
        <v>2985</v>
      </c>
      <c r="BU6385" s="61" t="s">
        <v>11567</v>
      </c>
      <c r="BV6385" s="61" t="s">
        <v>639</v>
      </c>
      <c r="BW6385" s="61" t="s">
        <v>2985</v>
      </c>
    </row>
    <row r="6386" spans="51:75">
      <c r="AY6386" s="89" t="e">
        <f>VLOOKUP(C6386,#REF!, 2,FALSE)</f>
        <v>#REF!</v>
      </c>
      <c r="BM6386" s="61" t="s">
        <v>11568</v>
      </c>
      <c r="BN6386" s="61" t="s">
        <v>698</v>
      </c>
      <c r="BO6386" s="61" t="s">
        <v>779</v>
      </c>
      <c r="BU6386" s="61" t="s">
        <v>11568</v>
      </c>
      <c r="BV6386" s="61" t="s">
        <v>698</v>
      </c>
      <c r="BW6386" s="61" t="s">
        <v>779</v>
      </c>
    </row>
    <row r="6387" spans="51:75">
      <c r="AY6387" s="89" t="e">
        <f>VLOOKUP(C6387,#REF!, 2,FALSE)</f>
        <v>#REF!</v>
      </c>
      <c r="BM6387" s="61" t="s">
        <v>11569</v>
      </c>
      <c r="BN6387" s="61" t="s">
        <v>16990</v>
      </c>
      <c r="BO6387" s="61" t="s">
        <v>7808</v>
      </c>
      <c r="BU6387" s="61" t="s">
        <v>11569</v>
      </c>
      <c r="BV6387" s="61" t="s">
        <v>16990</v>
      </c>
      <c r="BW6387" s="61" t="s">
        <v>7808</v>
      </c>
    </row>
    <row r="6388" spans="51:75">
      <c r="AY6388" s="89" t="e">
        <f>VLOOKUP(C6388,#REF!, 2,FALSE)</f>
        <v>#REF!</v>
      </c>
      <c r="BM6388" s="61" t="s">
        <v>11570</v>
      </c>
      <c r="BN6388" s="61" t="s">
        <v>664</v>
      </c>
      <c r="BO6388" s="61" t="s">
        <v>11036</v>
      </c>
      <c r="BU6388" s="61" t="s">
        <v>11570</v>
      </c>
      <c r="BV6388" s="61" t="s">
        <v>664</v>
      </c>
      <c r="BW6388" s="61" t="s">
        <v>11036</v>
      </c>
    </row>
    <row r="6389" spans="51:75">
      <c r="AY6389" s="89" t="e">
        <f>VLOOKUP(C6389,#REF!, 2,FALSE)</f>
        <v>#REF!</v>
      </c>
      <c r="BM6389" s="61" t="s">
        <v>11571</v>
      </c>
      <c r="BN6389" s="61" t="s">
        <v>615</v>
      </c>
      <c r="BO6389" s="61" t="s">
        <v>6675</v>
      </c>
      <c r="BU6389" s="61" t="s">
        <v>11571</v>
      </c>
      <c r="BV6389" s="61" t="s">
        <v>615</v>
      </c>
      <c r="BW6389" s="61" t="s">
        <v>6675</v>
      </c>
    </row>
    <row r="6390" spans="51:75">
      <c r="AY6390" s="89" t="e">
        <f>VLOOKUP(C6390,#REF!, 2,FALSE)</f>
        <v>#REF!</v>
      </c>
      <c r="BM6390" s="61" t="s">
        <v>11572</v>
      </c>
      <c r="BN6390" s="61" t="s">
        <v>2985</v>
      </c>
      <c r="BO6390" s="61" t="s">
        <v>7900</v>
      </c>
      <c r="BU6390" s="61" t="s">
        <v>11572</v>
      </c>
      <c r="BV6390" s="61" t="s">
        <v>2985</v>
      </c>
      <c r="BW6390" s="61" t="s">
        <v>7900</v>
      </c>
    </row>
    <row r="6391" spans="51:75">
      <c r="AY6391" s="89" t="e">
        <f>VLOOKUP(C6391,#REF!, 2,FALSE)</f>
        <v>#REF!</v>
      </c>
      <c r="BM6391" s="61" t="s">
        <v>2040</v>
      </c>
      <c r="BN6391" s="61" t="s">
        <v>16990</v>
      </c>
      <c r="BO6391" s="61" t="s">
        <v>3375</v>
      </c>
      <c r="BU6391" s="61" t="s">
        <v>2040</v>
      </c>
      <c r="BV6391" s="61" t="s">
        <v>16990</v>
      </c>
      <c r="BW6391" s="61" t="s">
        <v>3375</v>
      </c>
    </row>
    <row r="6392" spans="51:75">
      <c r="AY6392" s="89" t="e">
        <f>VLOOKUP(C6392,#REF!, 2,FALSE)</f>
        <v>#REF!</v>
      </c>
      <c r="BM6392" s="61" t="s">
        <v>2041</v>
      </c>
      <c r="BN6392" s="61" t="s">
        <v>1141</v>
      </c>
      <c r="BO6392" s="61" t="s">
        <v>1909</v>
      </c>
      <c r="BU6392" s="61" t="s">
        <v>2041</v>
      </c>
      <c r="BV6392" s="61" t="s">
        <v>1141</v>
      </c>
      <c r="BW6392" s="61" t="s">
        <v>1909</v>
      </c>
    </row>
    <row r="6393" spans="51:75">
      <c r="AY6393" s="89" t="e">
        <f>VLOOKUP(C6393,#REF!, 2,FALSE)</f>
        <v>#REF!</v>
      </c>
      <c r="BM6393" s="61" t="s">
        <v>11574</v>
      </c>
      <c r="BN6393" s="61" t="s">
        <v>668</v>
      </c>
      <c r="BO6393" s="61" t="s">
        <v>5239</v>
      </c>
      <c r="BU6393" s="61" t="s">
        <v>11574</v>
      </c>
      <c r="BV6393" s="61" t="s">
        <v>668</v>
      </c>
      <c r="BW6393" s="61" t="s">
        <v>5239</v>
      </c>
    </row>
    <row r="6394" spans="51:75">
      <c r="AY6394" s="89" t="e">
        <f>VLOOKUP(C6394,#REF!, 2,FALSE)</f>
        <v>#REF!</v>
      </c>
      <c r="BM6394" s="61" t="s">
        <v>2042</v>
      </c>
      <c r="BN6394" s="61" t="s">
        <v>785</v>
      </c>
      <c r="BO6394" s="61" t="s">
        <v>2985</v>
      </c>
      <c r="BU6394" s="61" t="s">
        <v>2042</v>
      </c>
      <c r="BV6394" s="61" t="s">
        <v>785</v>
      </c>
      <c r="BW6394" s="61" t="s">
        <v>2985</v>
      </c>
    </row>
    <row r="6395" spans="51:75">
      <c r="AY6395" s="89" t="e">
        <f>VLOOKUP(C6395,#REF!, 2,FALSE)</f>
        <v>#REF!</v>
      </c>
      <c r="BM6395" s="61" t="s">
        <v>11575</v>
      </c>
      <c r="BN6395" s="61" t="s">
        <v>1141</v>
      </c>
      <c r="BO6395" s="61" t="s">
        <v>11576</v>
      </c>
      <c r="BU6395" s="61" t="s">
        <v>11575</v>
      </c>
      <c r="BV6395" s="61" t="s">
        <v>1141</v>
      </c>
      <c r="BW6395" s="61" t="s">
        <v>11576</v>
      </c>
    </row>
    <row r="6396" spans="51:75">
      <c r="AY6396" s="89" t="e">
        <f>VLOOKUP(C6396,#REF!, 2,FALSE)</f>
        <v>#REF!</v>
      </c>
      <c r="BM6396" s="61" t="s">
        <v>11577</v>
      </c>
      <c r="BN6396" s="61" t="s">
        <v>785</v>
      </c>
      <c r="BO6396" s="61" t="s">
        <v>11578</v>
      </c>
      <c r="BU6396" s="61" t="s">
        <v>11577</v>
      </c>
      <c r="BV6396" s="61" t="s">
        <v>785</v>
      </c>
      <c r="BW6396" s="61" t="s">
        <v>11578</v>
      </c>
    </row>
    <row r="6397" spans="51:75">
      <c r="AY6397" s="89" t="e">
        <f>VLOOKUP(C6397,#REF!, 2,FALSE)</f>
        <v>#REF!</v>
      </c>
      <c r="BM6397" s="61" t="s">
        <v>11579</v>
      </c>
      <c r="BN6397" s="61" t="s">
        <v>671</v>
      </c>
      <c r="BO6397" s="61" t="s">
        <v>2985</v>
      </c>
      <c r="BU6397" s="61" t="s">
        <v>11579</v>
      </c>
      <c r="BV6397" s="61" t="s">
        <v>671</v>
      </c>
      <c r="BW6397" s="61" t="s">
        <v>2985</v>
      </c>
    </row>
    <row r="6398" spans="51:75">
      <c r="AY6398" s="89" t="e">
        <f>VLOOKUP(C6398,#REF!, 2,FALSE)</f>
        <v>#REF!</v>
      </c>
      <c r="BM6398" s="61" t="s">
        <v>11580</v>
      </c>
      <c r="BN6398" s="61" t="s">
        <v>780</v>
      </c>
      <c r="BO6398" s="61" t="s">
        <v>11581</v>
      </c>
      <c r="BU6398" s="61" t="s">
        <v>11580</v>
      </c>
      <c r="BV6398" s="61" t="s">
        <v>780</v>
      </c>
      <c r="BW6398" s="61" t="s">
        <v>11581</v>
      </c>
    </row>
    <row r="6399" spans="51:75">
      <c r="AY6399" s="89" t="e">
        <f>VLOOKUP(C6399,#REF!, 2,FALSE)</f>
        <v>#REF!</v>
      </c>
      <c r="BM6399" s="61" t="s">
        <v>11582</v>
      </c>
      <c r="BN6399" s="61" t="s">
        <v>1784</v>
      </c>
      <c r="BO6399" s="61" t="s">
        <v>11583</v>
      </c>
      <c r="BU6399" s="61" t="s">
        <v>11582</v>
      </c>
      <c r="BV6399" s="61" t="s">
        <v>1784</v>
      </c>
      <c r="BW6399" s="61" t="s">
        <v>11583</v>
      </c>
    </row>
    <row r="6400" spans="51:75">
      <c r="AY6400" s="89" t="e">
        <f>VLOOKUP(C6400,#REF!, 2,FALSE)</f>
        <v>#REF!</v>
      </c>
      <c r="BM6400" s="61" t="s">
        <v>11584</v>
      </c>
      <c r="BN6400" s="61" t="s">
        <v>1784</v>
      </c>
      <c r="BO6400" s="61" t="s">
        <v>11585</v>
      </c>
      <c r="BU6400" s="61" t="s">
        <v>11584</v>
      </c>
      <c r="BV6400" s="61" t="s">
        <v>1784</v>
      </c>
      <c r="BW6400" s="61" t="s">
        <v>11585</v>
      </c>
    </row>
    <row r="6401" spans="51:75">
      <c r="AY6401" s="89" t="e">
        <f>VLOOKUP(C6401,#REF!, 2,FALSE)</f>
        <v>#REF!</v>
      </c>
      <c r="BM6401" s="61" t="s">
        <v>11586</v>
      </c>
      <c r="BN6401" s="61" t="s">
        <v>1784</v>
      </c>
      <c r="BO6401" s="61" t="s">
        <v>11587</v>
      </c>
      <c r="BU6401" s="61" t="s">
        <v>11586</v>
      </c>
      <c r="BV6401" s="61" t="s">
        <v>1784</v>
      </c>
      <c r="BW6401" s="61" t="s">
        <v>11587</v>
      </c>
    </row>
    <row r="6402" spans="51:75">
      <c r="AY6402" s="89" t="e">
        <f>VLOOKUP(C6402,#REF!, 2,FALSE)</f>
        <v>#REF!</v>
      </c>
      <c r="BM6402" s="61" t="s">
        <v>11589</v>
      </c>
      <c r="BN6402" s="61" t="s">
        <v>799</v>
      </c>
      <c r="BO6402" s="61" t="s">
        <v>2194</v>
      </c>
      <c r="BU6402" s="61" t="s">
        <v>11589</v>
      </c>
      <c r="BV6402" s="61" t="s">
        <v>799</v>
      </c>
      <c r="BW6402" s="61" t="s">
        <v>2194</v>
      </c>
    </row>
    <row r="6403" spans="51:75">
      <c r="AY6403" s="89" t="e">
        <f>VLOOKUP(C6403,#REF!, 2,FALSE)</f>
        <v>#REF!</v>
      </c>
      <c r="BM6403" s="61" t="s">
        <v>11590</v>
      </c>
      <c r="BN6403" s="61" t="s">
        <v>659</v>
      </c>
      <c r="BO6403" s="61" t="s">
        <v>2985</v>
      </c>
      <c r="BU6403" s="61" t="s">
        <v>11590</v>
      </c>
      <c r="BV6403" s="61" t="s">
        <v>659</v>
      </c>
      <c r="BW6403" s="61" t="s">
        <v>2985</v>
      </c>
    </row>
    <row r="6404" spans="51:75">
      <c r="AY6404" s="89" t="e">
        <f>VLOOKUP(C6404,#REF!, 2,FALSE)</f>
        <v>#REF!</v>
      </c>
      <c r="BM6404" s="61" t="s">
        <v>11591</v>
      </c>
      <c r="BN6404" s="61" t="s">
        <v>1072</v>
      </c>
      <c r="BO6404" s="61" t="s">
        <v>1750</v>
      </c>
      <c r="BU6404" s="61" t="s">
        <v>11591</v>
      </c>
      <c r="BV6404" s="61" t="s">
        <v>1072</v>
      </c>
      <c r="BW6404" s="61" t="s">
        <v>1750</v>
      </c>
    </row>
    <row r="6405" spans="51:75">
      <c r="AY6405" s="89" t="e">
        <f>VLOOKUP(C6405,#REF!, 2,FALSE)</f>
        <v>#REF!</v>
      </c>
      <c r="BM6405" s="61" t="s">
        <v>400</v>
      </c>
      <c r="BN6405" s="61" t="s">
        <v>659</v>
      </c>
      <c r="BO6405" s="61" t="s">
        <v>11592</v>
      </c>
      <c r="BU6405" s="61" t="s">
        <v>400</v>
      </c>
      <c r="BV6405" s="61" t="s">
        <v>659</v>
      </c>
      <c r="BW6405" s="61" t="s">
        <v>11592</v>
      </c>
    </row>
    <row r="6406" spans="51:75">
      <c r="AY6406" s="89" t="e">
        <f>VLOOKUP(C6406,#REF!, 2,FALSE)</f>
        <v>#REF!</v>
      </c>
      <c r="BM6406" s="61" t="s">
        <v>11593</v>
      </c>
      <c r="BN6406" s="61" t="s">
        <v>3089</v>
      </c>
      <c r="BO6406" s="61" t="s">
        <v>2985</v>
      </c>
      <c r="BU6406" s="61" t="s">
        <v>11593</v>
      </c>
      <c r="BV6406" s="61" t="s">
        <v>3089</v>
      </c>
      <c r="BW6406" s="61" t="s">
        <v>2985</v>
      </c>
    </row>
    <row r="6407" spans="51:75">
      <c r="AY6407" s="89" t="e">
        <f>VLOOKUP(C6407,#REF!, 2,FALSE)</f>
        <v>#REF!</v>
      </c>
      <c r="BM6407" s="61" t="s">
        <v>2043</v>
      </c>
      <c r="BN6407" s="61" t="s">
        <v>854</v>
      </c>
      <c r="BO6407" s="61" t="s">
        <v>2985</v>
      </c>
      <c r="BU6407" s="61" t="s">
        <v>2043</v>
      </c>
      <c r="BV6407" s="61" t="s">
        <v>854</v>
      </c>
      <c r="BW6407" s="61" t="s">
        <v>2985</v>
      </c>
    </row>
    <row r="6408" spans="51:75">
      <c r="AY6408" s="89" t="e">
        <f>VLOOKUP(C6408,#REF!, 2,FALSE)</f>
        <v>#REF!</v>
      </c>
      <c r="BM6408" s="61" t="s">
        <v>11594</v>
      </c>
      <c r="BN6408" s="61" t="s">
        <v>3254</v>
      </c>
      <c r="BO6408" s="61" t="s">
        <v>2985</v>
      </c>
      <c r="BU6408" s="61" t="s">
        <v>11594</v>
      </c>
      <c r="BV6408" s="61" t="s">
        <v>3254</v>
      </c>
      <c r="BW6408" s="61" t="s">
        <v>2985</v>
      </c>
    </row>
    <row r="6409" spans="51:75">
      <c r="AY6409" s="89" t="e">
        <f>VLOOKUP(C6409,#REF!, 2,FALSE)</f>
        <v>#REF!</v>
      </c>
      <c r="BM6409" s="61" t="s">
        <v>11595</v>
      </c>
      <c r="BN6409" s="61" t="s">
        <v>3204</v>
      </c>
      <c r="BO6409" s="61" t="s">
        <v>11596</v>
      </c>
      <c r="BU6409" s="61" t="s">
        <v>11595</v>
      </c>
      <c r="BV6409" s="61" t="s">
        <v>3204</v>
      </c>
      <c r="BW6409" s="61" t="s">
        <v>11596</v>
      </c>
    </row>
    <row r="6410" spans="51:75">
      <c r="AY6410" s="89" t="e">
        <f>VLOOKUP(C6410,#REF!, 2,FALSE)</f>
        <v>#REF!</v>
      </c>
      <c r="BM6410" s="61" t="s">
        <v>11597</v>
      </c>
      <c r="BN6410" s="61" t="s">
        <v>843</v>
      </c>
      <c r="BO6410" s="61" t="s">
        <v>2985</v>
      </c>
      <c r="BU6410" s="61" t="s">
        <v>11597</v>
      </c>
      <c r="BV6410" s="61" t="s">
        <v>843</v>
      </c>
      <c r="BW6410" s="61" t="s">
        <v>2985</v>
      </c>
    </row>
    <row r="6411" spans="51:75">
      <c r="AY6411" s="89" t="e">
        <f>VLOOKUP(C6411,#REF!, 2,FALSE)</f>
        <v>#REF!</v>
      </c>
      <c r="BM6411" s="61" t="s">
        <v>11598</v>
      </c>
      <c r="BN6411" s="61" t="s">
        <v>789</v>
      </c>
      <c r="BO6411" s="61" t="s">
        <v>9501</v>
      </c>
      <c r="BU6411" s="61" t="s">
        <v>11598</v>
      </c>
      <c r="BV6411" s="61" t="s">
        <v>789</v>
      </c>
      <c r="BW6411" s="61" t="s">
        <v>9501</v>
      </c>
    </row>
    <row r="6412" spans="51:75">
      <c r="AY6412" s="89" t="e">
        <f>VLOOKUP(C6412,#REF!, 2,FALSE)</f>
        <v>#REF!</v>
      </c>
      <c r="BM6412" s="61" t="s">
        <v>11599</v>
      </c>
      <c r="BN6412" s="61" t="s">
        <v>864</v>
      </c>
      <c r="BO6412" s="61" t="s">
        <v>4972</v>
      </c>
      <c r="BU6412" s="61" t="s">
        <v>11599</v>
      </c>
      <c r="BV6412" s="61" t="s">
        <v>864</v>
      </c>
      <c r="BW6412" s="61" t="s">
        <v>4972</v>
      </c>
    </row>
    <row r="6413" spans="51:75">
      <c r="AY6413" s="89" t="e">
        <f>VLOOKUP(C6413,#REF!, 2,FALSE)</f>
        <v>#REF!</v>
      </c>
      <c r="BM6413" s="61" t="s">
        <v>11600</v>
      </c>
      <c r="BN6413" s="61" t="s">
        <v>619</v>
      </c>
      <c r="BO6413" s="61" t="s">
        <v>2985</v>
      </c>
      <c r="BU6413" s="61" t="s">
        <v>11600</v>
      </c>
      <c r="BV6413" s="61" t="s">
        <v>619</v>
      </c>
      <c r="BW6413" s="61" t="s">
        <v>2985</v>
      </c>
    </row>
    <row r="6414" spans="51:75">
      <c r="AY6414" s="89" t="e">
        <f>VLOOKUP(C6414,#REF!, 2,FALSE)</f>
        <v>#REF!</v>
      </c>
      <c r="BM6414" s="61" t="s">
        <v>11601</v>
      </c>
      <c r="BN6414" s="61" t="s">
        <v>619</v>
      </c>
      <c r="BO6414" s="61" t="s">
        <v>2985</v>
      </c>
      <c r="BU6414" s="61" t="s">
        <v>11601</v>
      </c>
      <c r="BV6414" s="61" t="s">
        <v>619</v>
      </c>
      <c r="BW6414" s="61" t="s">
        <v>2985</v>
      </c>
    </row>
    <row r="6415" spans="51:75">
      <c r="AY6415" s="89" t="e">
        <f>VLOOKUP(C6415,#REF!, 2,FALSE)</f>
        <v>#REF!</v>
      </c>
      <c r="BM6415" s="61" t="s">
        <v>11602</v>
      </c>
      <c r="BN6415" s="61" t="s">
        <v>1344</v>
      </c>
      <c r="BO6415" s="61" t="s">
        <v>3645</v>
      </c>
      <c r="BU6415" s="61" t="s">
        <v>11602</v>
      </c>
      <c r="BV6415" s="61" t="s">
        <v>1344</v>
      </c>
      <c r="BW6415" s="61" t="s">
        <v>3645</v>
      </c>
    </row>
    <row r="6416" spans="51:75">
      <c r="AY6416" s="89" t="e">
        <f>VLOOKUP(C6416,#REF!, 2,FALSE)</f>
        <v>#REF!</v>
      </c>
      <c r="BM6416" s="61" t="s">
        <v>11603</v>
      </c>
      <c r="BN6416" s="61" t="s">
        <v>665</v>
      </c>
      <c r="BO6416" s="61" t="s">
        <v>2985</v>
      </c>
      <c r="BU6416" s="61" t="s">
        <v>11603</v>
      </c>
      <c r="BV6416" s="61" t="s">
        <v>665</v>
      </c>
      <c r="BW6416" s="61" t="s">
        <v>2985</v>
      </c>
    </row>
    <row r="6417" spans="51:75">
      <c r="AY6417" s="89" t="e">
        <f>VLOOKUP(C6417,#REF!, 2,FALSE)</f>
        <v>#REF!</v>
      </c>
      <c r="BM6417" s="61" t="s">
        <v>11604</v>
      </c>
      <c r="BN6417" s="61" t="s">
        <v>665</v>
      </c>
      <c r="BO6417" s="61" t="s">
        <v>2985</v>
      </c>
      <c r="BU6417" s="61" t="s">
        <v>11604</v>
      </c>
      <c r="BV6417" s="61" t="s">
        <v>665</v>
      </c>
      <c r="BW6417" s="61" t="s">
        <v>2985</v>
      </c>
    </row>
    <row r="6418" spans="51:75">
      <c r="AY6418" s="89" t="e">
        <f>VLOOKUP(C6418,#REF!, 2,FALSE)</f>
        <v>#REF!</v>
      </c>
      <c r="BM6418" s="61" t="s">
        <v>11605</v>
      </c>
      <c r="BN6418" s="61" t="s">
        <v>665</v>
      </c>
      <c r="BO6418" s="61" t="s">
        <v>11606</v>
      </c>
      <c r="BU6418" s="61" t="s">
        <v>11605</v>
      </c>
      <c r="BV6418" s="61" t="s">
        <v>665</v>
      </c>
      <c r="BW6418" s="61" t="s">
        <v>11606</v>
      </c>
    </row>
    <row r="6419" spans="51:75">
      <c r="AY6419" s="89" t="e">
        <f>VLOOKUP(C6419,#REF!, 2,FALSE)</f>
        <v>#REF!</v>
      </c>
      <c r="BM6419" s="61" t="s">
        <v>11607</v>
      </c>
      <c r="BN6419" s="61" t="s">
        <v>864</v>
      </c>
      <c r="BO6419" s="61" t="s">
        <v>11608</v>
      </c>
      <c r="BU6419" s="61" t="s">
        <v>11607</v>
      </c>
      <c r="BV6419" s="61" t="s">
        <v>864</v>
      </c>
      <c r="BW6419" s="61" t="s">
        <v>11608</v>
      </c>
    </row>
    <row r="6420" spans="51:75">
      <c r="AY6420" s="89" t="e">
        <f>VLOOKUP(C6420,#REF!, 2,FALSE)</f>
        <v>#REF!</v>
      </c>
      <c r="BM6420" s="61" t="s">
        <v>2044</v>
      </c>
      <c r="BN6420" s="61" t="s">
        <v>625</v>
      </c>
      <c r="BO6420" s="61" t="s">
        <v>11609</v>
      </c>
      <c r="BU6420" s="61" t="s">
        <v>2044</v>
      </c>
      <c r="BV6420" s="61" t="s">
        <v>625</v>
      </c>
      <c r="BW6420" s="61" t="s">
        <v>11609</v>
      </c>
    </row>
    <row r="6421" spans="51:75">
      <c r="AY6421" s="89" t="e">
        <f>VLOOKUP(C6421,#REF!, 2,FALSE)</f>
        <v>#REF!</v>
      </c>
      <c r="BM6421" s="61" t="s">
        <v>11610</v>
      </c>
      <c r="BN6421" s="61" t="s">
        <v>3089</v>
      </c>
      <c r="BO6421" s="61" t="s">
        <v>2985</v>
      </c>
      <c r="BU6421" s="61" t="s">
        <v>11610</v>
      </c>
      <c r="BV6421" s="61" t="s">
        <v>3089</v>
      </c>
      <c r="BW6421" s="61" t="s">
        <v>2985</v>
      </c>
    </row>
    <row r="6422" spans="51:75">
      <c r="AY6422" s="89" t="e">
        <f>VLOOKUP(C6422,#REF!, 2,FALSE)</f>
        <v>#REF!</v>
      </c>
      <c r="BM6422" s="61" t="s">
        <v>11611</v>
      </c>
      <c r="BN6422" s="61" t="s">
        <v>660</v>
      </c>
      <c r="BO6422" s="61" t="s">
        <v>1336</v>
      </c>
      <c r="BU6422" s="61" t="s">
        <v>11611</v>
      </c>
      <c r="BV6422" s="61" t="s">
        <v>660</v>
      </c>
      <c r="BW6422" s="61" t="s">
        <v>1336</v>
      </c>
    </row>
    <row r="6423" spans="51:75">
      <c r="AY6423" s="89" t="e">
        <f>VLOOKUP(C6423,#REF!, 2,FALSE)</f>
        <v>#REF!</v>
      </c>
      <c r="BM6423" s="61" t="s">
        <v>11612</v>
      </c>
      <c r="BN6423" s="61" t="s">
        <v>660</v>
      </c>
      <c r="BO6423" s="61" t="s">
        <v>6496</v>
      </c>
      <c r="BU6423" s="61" t="s">
        <v>11612</v>
      </c>
      <c r="BV6423" s="61" t="s">
        <v>660</v>
      </c>
      <c r="BW6423" s="61" t="s">
        <v>6496</v>
      </c>
    </row>
    <row r="6424" spans="51:75">
      <c r="AY6424" s="89" t="e">
        <f>VLOOKUP(C6424,#REF!, 2,FALSE)</f>
        <v>#REF!</v>
      </c>
      <c r="BM6424" s="61" t="s">
        <v>11613</v>
      </c>
      <c r="BN6424" s="61" t="s">
        <v>733</v>
      </c>
      <c r="BO6424" s="61" t="s">
        <v>2644</v>
      </c>
      <c r="BU6424" s="61" t="s">
        <v>11613</v>
      </c>
      <c r="BV6424" s="61" t="s">
        <v>733</v>
      </c>
      <c r="BW6424" s="61" t="s">
        <v>2644</v>
      </c>
    </row>
    <row r="6425" spans="51:75">
      <c r="AY6425" s="89" t="e">
        <f>VLOOKUP(C6425,#REF!, 2,FALSE)</f>
        <v>#REF!</v>
      </c>
      <c r="BM6425" s="61" t="s">
        <v>11614</v>
      </c>
      <c r="BN6425" s="61" t="s">
        <v>633</v>
      </c>
      <c r="BO6425" s="61" t="s">
        <v>11322</v>
      </c>
      <c r="BU6425" s="61" t="s">
        <v>11614</v>
      </c>
      <c r="BV6425" s="61" t="s">
        <v>633</v>
      </c>
      <c r="BW6425" s="61" t="s">
        <v>11322</v>
      </c>
    </row>
    <row r="6426" spans="51:75">
      <c r="AY6426" s="89" t="e">
        <f>VLOOKUP(C6426,#REF!, 2,FALSE)</f>
        <v>#REF!</v>
      </c>
      <c r="BM6426" s="61" t="s">
        <v>11615</v>
      </c>
      <c r="BN6426" s="61" t="s">
        <v>782</v>
      </c>
      <c r="BO6426" s="61" t="s">
        <v>11616</v>
      </c>
      <c r="BU6426" s="61" t="s">
        <v>11615</v>
      </c>
      <c r="BV6426" s="61" t="s">
        <v>782</v>
      </c>
      <c r="BW6426" s="61" t="s">
        <v>11616</v>
      </c>
    </row>
    <row r="6427" spans="51:75">
      <c r="AY6427" s="89" t="e">
        <f>VLOOKUP(C6427,#REF!, 2,FALSE)</f>
        <v>#REF!</v>
      </c>
      <c r="BM6427" s="61" t="s">
        <v>2045</v>
      </c>
      <c r="BN6427" s="61" t="s">
        <v>854</v>
      </c>
      <c r="BO6427" s="61" t="s">
        <v>9941</v>
      </c>
      <c r="BU6427" s="61" t="s">
        <v>2045</v>
      </c>
      <c r="BV6427" s="61" t="s">
        <v>854</v>
      </c>
      <c r="BW6427" s="61" t="s">
        <v>9941</v>
      </c>
    </row>
    <row r="6428" spans="51:75">
      <c r="AY6428" s="89" t="e">
        <f>VLOOKUP(C6428,#REF!, 2,FALSE)</f>
        <v>#REF!</v>
      </c>
      <c r="BM6428" s="61" t="s">
        <v>11617</v>
      </c>
      <c r="BN6428" s="61" t="s">
        <v>780</v>
      </c>
      <c r="BO6428" s="61" t="s">
        <v>10849</v>
      </c>
      <c r="BU6428" s="61" t="s">
        <v>11617</v>
      </c>
      <c r="BV6428" s="61" t="s">
        <v>780</v>
      </c>
      <c r="BW6428" s="61" t="s">
        <v>10849</v>
      </c>
    </row>
    <row r="6429" spans="51:75">
      <c r="AY6429" s="89" t="e">
        <f>VLOOKUP(C6429,#REF!, 2,FALSE)</f>
        <v>#REF!</v>
      </c>
      <c r="BM6429" s="61" t="s">
        <v>11618</v>
      </c>
      <c r="BN6429" s="61" t="s">
        <v>930</v>
      </c>
      <c r="BO6429" s="61" t="s">
        <v>5326</v>
      </c>
      <c r="BU6429" s="61" t="s">
        <v>11618</v>
      </c>
      <c r="BV6429" s="61" t="s">
        <v>930</v>
      </c>
      <c r="BW6429" s="61" t="s">
        <v>5326</v>
      </c>
    </row>
    <row r="6430" spans="51:75">
      <c r="AY6430" s="89" t="e">
        <f>VLOOKUP(C6430,#REF!, 2,FALSE)</f>
        <v>#REF!</v>
      </c>
      <c r="BM6430" s="61" t="s">
        <v>11619</v>
      </c>
      <c r="BN6430" s="61" t="s">
        <v>780</v>
      </c>
      <c r="BO6430" s="61" t="s">
        <v>11620</v>
      </c>
      <c r="BU6430" s="61" t="s">
        <v>11619</v>
      </c>
      <c r="BV6430" s="61" t="s">
        <v>780</v>
      </c>
      <c r="BW6430" s="61" t="s">
        <v>11620</v>
      </c>
    </row>
    <row r="6431" spans="51:75">
      <c r="AY6431" s="89" t="e">
        <f>VLOOKUP(C6431,#REF!, 2,FALSE)</f>
        <v>#REF!</v>
      </c>
      <c r="BM6431" s="61" t="s">
        <v>11621</v>
      </c>
      <c r="BN6431" s="61" t="s">
        <v>738</v>
      </c>
      <c r="BO6431" s="61" t="s">
        <v>11622</v>
      </c>
      <c r="BU6431" s="61" t="s">
        <v>11621</v>
      </c>
      <c r="BV6431" s="61" t="s">
        <v>738</v>
      </c>
      <c r="BW6431" s="61" t="s">
        <v>11622</v>
      </c>
    </row>
    <row r="6432" spans="51:75">
      <c r="AY6432" s="89" t="e">
        <f>VLOOKUP(C6432,#REF!, 2,FALSE)</f>
        <v>#REF!</v>
      </c>
      <c r="BM6432" s="61" t="s">
        <v>11623</v>
      </c>
      <c r="BN6432" s="61" t="s">
        <v>738</v>
      </c>
      <c r="BO6432" s="61" t="s">
        <v>2985</v>
      </c>
      <c r="BU6432" s="61" t="s">
        <v>11623</v>
      </c>
      <c r="BV6432" s="61" t="s">
        <v>738</v>
      </c>
      <c r="BW6432" s="61" t="s">
        <v>2985</v>
      </c>
    </row>
    <row r="6433" spans="51:75">
      <c r="AY6433" s="89" t="e">
        <f>VLOOKUP(C6433,#REF!, 2,FALSE)</f>
        <v>#REF!</v>
      </c>
      <c r="BM6433" s="61" t="s">
        <v>11624</v>
      </c>
      <c r="BN6433" s="61" t="s">
        <v>2981</v>
      </c>
      <c r="BO6433" s="61" t="s">
        <v>2012</v>
      </c>
      <c r="BU6433" s="61" t="s">
        <v>11624</v>
      </c>
      <c r="BV6433" s="61" t="s">
        <v>2981</v>
      </c>
      <c r="BW6433" s="61" t="s">
        <v>2012</v>
      </c>
    </row>
    <row r="6434" spans="51:75">
      <c r="AY6434" s="89" t="e">
        <f>VLOOKUP(C6434,#REF!, 2,FALSE)</f>
        <v>#REF!</v>
      </c>
      <c r="BM6434" s="61" t="s">
        <v>11625</v>
      </c>
      <c r="BN6434" s="61" t="s">
        <v>1141</v>
      </c>
      <c r="BO6434" s="61" t="s">
        <v>11626</v>
      </c>
      <c r="BU6434" s="61" t="s">
        <v>11625</v>
      </c>
      <c r="BV6434" s="61" t="s">
        <v>1141</v>
      </c>
      <c r="BW6434" s="61" t="s">
        <v>11626</v>
      </c>
    </row>
    <row r="6435" spans="51:75">
      <c r="AY6435" s="89" t="e">
        <f>VLOOKUP(C6435,#REF!, 2,FALSE)</f>
        <v>#REF!</v>
      </c>
      <c r="BM6435" s="61" t="s">
        <v>11627</v>
      </c>
      <c r="BN6435" s="61" t="s">
        <v>780</v>
      </c>
      <c r="BO6435" s="61" t="s">
        <v>11628</v>
      </c>
      <c r="BU6435" s="61" t="s">
        <v>11627</v>
      </c>
      <c r="BV6435" s="61" t="s">
        <v>780</v>
      </c>
      <c r="BW6435" s="61" t="s">
        <v>11628</v>
      </c>
    </row>
    <row r="6436" spans="51:75">
      <c r="AY6436" s="89" t="e">
        <f>VLOOKUP(C6436,#REF!, 2,FALSE)</f>
        <v>#REF!</v>
      </c>
      <c r="BM6436" s="61" t="s">
        <v>11629</v>
      </c>
      <c r="BN6436" s="61" t="s">
        <v>789</v>
      </c>
      <c r="BO6436" s="61" t="s">
        <v>11630</v>
      </c>
      <c r="BU6436" s="61" t="s">
        <v>11629</v>
      </c>
      <c r="BV6436" s="61" t="s">
        <v>789</v>
      </c>
      <c r="BW6436" s="61" t="s">
        <v>11630</v>
      </c>
    </row>
    <row r="6437" spans="51:75">
      <c r="AY6437" s="89" t="e">
        <f>VLOOKUP(C6437,#REF!, 2,FALSE)</f>
        <v>#REF!</v>
      </c>
      <c r="BM6437" s="61" t="s">
        <v>11631</v>
      </c>
      <c r="BN6437" s="61" t="s">
        <v>777</v>
      </c>
      <c r="BO6437" s="61" t="s">
        <v>5720</v>
      </c>
      <c r="BU6437" s="61" t="s">
        <v>11631</v>
      </c>
      <c r="BV6437" s="61" t="s">
        <v>777</v>
      </c>
      <c r="BW6437" s="61" t="s">
        <v>5720</v>
      </c>
    </row>
    <row r="6438" spans="51:75">
      <c r="AY6438" s="89" t="e">
        <f>VLOOKUP(C6438,#REF!, 2,FALSE)</f>
        <v>#REF!</v>
      </c>
      <c r="BM6438" s="61" t="s">
        <v>11632</v>
      </c>
      <c r="BN6438" s="61" t="s">
        <v>805</v>
      </c>
      <c r="BO6438" s="61" t="s">
        <v>1088</v>
      </c>
      <c r="BU6438" s="61" t="s">
        <v>11632</v>
      </c>
      <c r="BV6438" s="61" t="s">
        <v>805</v>
      </c>
      <c r="BW6438" s="61" t="s">
        <v>1088</v>
      </c>
    </row>
    <row r="6439" spans="51:75">
      <c r="AY6439" s="89" t="e">
        <f>VLOOKUP(C6439,#REF!, 2,FALSE)</f>
        <v>#REF!</v>
      </c>
      <c r="BM6439" s="61" t="s">
        <v>11633</v>
      </c>
      <c r="BN6439" s="61" t="s">
        <v>854</v>
      </c>
      <c r="BO6439" s="61" t="s">
        <v>3624</v>
      </c>
      <c r="BU6439" s="61" t="s">
        <v>11633</v>
      </c>
      <c r="BV6439" s="61" t="s">
        <v>854</v>
      </c>
      <c r="BW6439" s="61" t="s">
        <v>3624</v>
      </c>
    </row>
    <row r="6440" spans="51:75">
      <c r="AY6440" s="89" t="e">
        <f>VLOOKUP(C6440,#REF!, 2,FALSE)</f>
        <v>#REF!</v>
      </c>
      <c r="BM6440" s="61" t="s">
        <v>11634</v>
      </c>
      <c r="BN6440" s="61" t="s">
        <v>777</v>
      </c>
      <c r="BO6440" s="61" t="s">
        <v>6116</v>
      </c>
      <c r="BU6440" s="61" t="s">
        <v>11634</v>
      </c>
      <c r="BV6440" s="61" t="s">
        <v>777</v>
      </c>
      <c r="BW6440" s="61" t="s">
        <v>6116</v>
      </c>
    </row>
    <row r="6441" spans="51:75">
      <c r="AY6441" s="89" t="e">
        <f>VLOOKUP(C6441,#REF!, 2,FALSE)</f>
        <v>#REF!</v>
      </c>
      <c r="BM6441" s="61" t="s">
        <v>11635</v>
      </c>
      <c r="BN6441" s="61" t="s">
        <v>633</v>
      </c>
      <c r="BO6441" s="61" t="s">
        <v>11322</v>
      </c>
      <c r="BU6441" s="61" t="s">
        <v>11635</v>
      </c>
      <c r="BV6441" s="61" t="s">
        <v>633</v>
      </c>
      <c r="BW6441" s="61" t="s">
        <v>11322</v>
      </c>
    </row>
    <row r="6442" spans="51:75">
      <c r="AY6442" s="89" t="e">
        <f>VLOOKUP(C6442,#REF!, 2,FALSE)</f>
        <v>#REF!</v>
      </c>
      <c r="BM6442" s="61" t="s">
        <v>11636</v>
      </c>
      <c r="BN6442" s="61" t="s">
        <v>618</v>
      </c>
      <c r="BO6442" s="61" t="s">
        <v>11322</v>
      </c>
      <c r="BU6442" s="61" t="s">
        <v>11636</v>
      </c>
      <c r="BV6442" s="61" t="s">
        <v>618</v>
      </c>
      <c r="BW6442" s="61" t="s">
        <v>11322</v>
      </c>
    </row>
    <row r="6443" spans="51:75">
      <c r="AY6443" s="89" t="e">
        <f>VLOOKUP(C6443,#REF!, 2,FALSE)</f>
        <v>#REF!</v>
      </c>
      <c r="BM6443" s="61" t="s">
        <v>11637</v>
      </c>
      <c r="BN6443" s="61" t="s">
        <v>1735</v>
      </c>
      <c r="BO6443" s="61" t="s">
        <v>11638</v>
      </c>
      <c r="BU6443" s="61" t="s">
        <v>11637</v>
      </c>
      <c r="BV6443" s="61" t="s">
        <v>1735</v>
      </c>
      <c r="BW6443" s="61" t="s">
        <v>11638</v>
      </c>
    </row>
    <row r="6444" spans="51:75">
      <c r="AY6444" s="89" t="e">
        <f>VLOOKUP(C6444,#REF!, 2,FALSE)</f>
        <v>#REF!</v>
      </c>
      <c r="BM6444" s="61" t="s">
        <v>11639</v>
      </c>
      <c r="BN6444" s="61" t="s">
        <v>1735</v>
      </c>
      <c r="BO6444" s="61" t="s">
        <v>2985</v>
      </c>
      <c r="BU6444" s="61" t="s">
        <v>11639</v>
      </c>
      <c r="BV6444" s="61" t="s">
        <v>1735</v>
      </c>
      <c r="BW6444" s="61" t="s">
        <v>2985</v>
      </c>
    </row>
    <row r="6445" spans="51:75">
      <c r="AY6445" s="89" t="e">
        <f>VLOOKUP(C6445,#REF!, 2,FALSE)</f>
        <v>#REF!</v>
      </c>
      <c r="BM6445" s="61" t="s">
        <v>11640</v>
      </c>
      <c r="BN6445" s="61" t="s">
        <v>630</v>
      </c>
      <c r="BO6445" s="61" t="s">
        <v>7707</v>
      </c>
      <c r="BU6445" s="61" t="s">
        <v>11640</v>
      </c>
      <c r="BV6445" s="61" t="s">
        <v>630</v>
      </c>
      <c r="BW6445" s="61" t="s">
        <v>7707</v>
      </c>
    </row>
    <row r="6446" spans="51:75">
      <c r="AY6446" s="89" t="e">
        <f>VLOOKUP(C6446,#REF!, 2,FALSE)</f>
        <v>#REF!</v>
      </c>
      <c r="BM6446" s="61" t="s">
        <v>11641</v>
      </c>
      <c r="BN6446" s="61" t="s">
        <v>1735</v>
      </c>
      <c r="BO6446" s="61" t="s">
        <v>11642</v>
      </c>
      <c r="BU6446" s="61" t="s">
        <v>11641</v>
      </c>
      <c r="BV6446" s="61" t="s">
        <v>1735</v>
      </c>
      <c r="BW6446" s="61" t="s">
        <v>11642</v>
      </c>
    </row>
    <row r="6447" spans="51:75">
      <c r="AY6447" s="89" t="e">
        <f>VLOOKUP(C6447,#REF!, 2,FALSE)</f>
        <v>#REF!</v>
      </c>
      <c r="BM6447" s="61" t="s">
        <v>11643</v>
      </c>
      <c r="BN6447" s="61" t="s">
        <v>1735</v>
      </c>
      <c r="BO6447" s="61" t="s">
        <v>11644</v>
      </c>
      <c r="BU6447" s="61" t="s">
        <v>11643</v>
      </c>
      <c r="BV6447" s="61" t="s">
        <v>1735</v>
      </c>
      <c r="BW6447" s="61" t="s">
        <v>11644</v>
      </c>
    </row>
    <row r="6448" spans="51:75">
      <c r="AY6448" s="89" t="e">
        <f>VLOOKUP(C6448,#REF!, 2,FALSE)</f>
        <v>#REF!</v>
      </c>
      <c r="BM6448" s="61" t="s">
        <v>432</v>
      </c>
      <c r="BN6448" s="61" t="s">
        <v>1735</v>
      </c>
      <c r="BO6448" s="61" t="s">
        <v>2985</v>
      </c>
      <c r="BU6448" s="61" t="s">
        <v>432</v>
      </c>
      <c r="BV6448" s="61" t="s">
        <v>1735</v>
      </c>
      <c r="BW6448" s="61" t="s">
        <v>2985</v>
      </c>
    </row>
    <row r="6449" spans="51:75">
      <c r="AY6449" s="89" t="e">
        <f>VLOOKUP(C6449,#REF!, 2,FALSE)</f>
        <v>#REF!</v>
      </c>
      <c r="BM6449" s="61" t="s">
        <v>11645</v>
      </c>
      <c r="BN6449" s="61" t="s">
        <v>664</v>
      </c>
      <c r="BO6449" s="61" t="s">
        <v>1212</v>
      </c>
      <c r="BU6449" s="61" t="s">
        <v>11645</v>
      </c>
      <c r="BV6449" s="61" t="s">
        <v>664</v>
      </c>
      <c r="BW6449" s="61" t="s">
        <v>1212</v>
      </c>
    </row>
    <row r="6450" spans="51:75">
      <c r="AY6450" s="89" t="e">
        <f>VLOOKUP(C6450,#REF!, 2,FALSE)</f>
        <v>#REF!</v>
      </c>
      <c r="BM6450" s="61" t="s">
        <v>2046</v>
      </c>
      <c r="BN6450" s="61" t="s">
        <v>928</v>
      </c>
      <c r="BO6450" s="61" t="s">
        <v>11646</v>
      </c>
      <c r="BU6450" s="61" t="s">
        <v>2046</v>
      </c>
      <c r="BV6450" s="61" t="s">
        <v>928</v>
      </c>
      <c r="BW6450" s="61" t="s">
        <v>11646</v>
      </c>
    </row>
    <row r="6451" spans="51:75">
      <c r="AY6451" s="89" t="e">
        <f>VLOOKUP(C6451,#REF!, 2,FALSE)</f>
        <v>#REF!</v>
      </c>
      <c r="BM6451" s="61" t="s">
        <v>11647</v>
      </c>
      <c r="BN6451" s="61" t="s">
        <v>799</v>
      </c>
      <c r="BO6451" s="61" t="s">
        <v>2985</v>
      </c>
      <c r="BU6451" s="61" t="s">
        <v>11647</v>
      </c>
      <c r="BV6451" s="61" t="s">
        <v>799</v>
      </c>
      <c r="BW6451" s="61" t="s">
        <v>2985</v>
      </c>
    </row>
    <row r="6452" spans="51:75">
      <c r="AY6452" s="89" t="e">
        <f>VLOOKUP(C6452,#REF!, 2,FALSE)</f>
        <v>#REF!</v>
      </c>
      <c r="BM6452" s="61" t="s">
        <v>11648</v>
      </c>
      <c r="BN6452" s="61" t="s">
        <v>801</v>
      </c>
      <c r="BO6452" s="61" t="s">
        <v>11475</v>
      </c>
      <c r="BU6452" s="61" t="s">
        <v>11648</v>
      </c>
      <c r="BV6452" s="61" t="s">
        <v>801</v>
      </c>
      <c r="BW6452" s="61" t="s">
        <v>11475</v>
      </c>
    </row>
    <row r="6453" spans="51:75">
      <c r="AY6453" s="89" t="e">
        <f>VLOOKUP(C6453,#REF!, 2,FALSE)</f>
        <v>#REF!</v>
      </c>
      <c r="BM6453" s="61" t="s">
        <v>11649</v>
      </c>
      <c r="BN6453" s="61" t="s">
        <v>801</v>
      </c>
      <c r="BO6453" s="61" t="s">
        <v>3352</v>
      </c>
      <c r="BU6453" s="61" t="s">
        <v>11649</v>
      </c>
      <c r="BV6453" s="61" t="s">
        <v>801</v>
      </c>
      <c r="BW6453" s="61" t="s">
        <v>3352</v>
      </c>
    </row>
    <row r="6454" spans="51:75">
      <c r="AY6454" s="89" t="e">
        <f>VLOOKUP(C6454,#REF!, 2,FALSE)</f>
        <v>#REF!</v>
      </c>
      <c r="BM6454" s="61" t="s">
        <v>11650</v>
      </c>
      <c r="BN6454" s="61" t="s">
        <v>663</v>
      </c>
      <c r="BO6454" s="61" t="s">
        <v>1539</v>
      </c>
      <c r="BU6454" s="61" t="s">
        <v>11650</v>
      </c>
      <c r="BV6454" s="61" t="s">
        <v>663</v>
      </c>
      <c r="BW6454" s="61" t="s">
        <v>1539</v>
      </c>
    </row>
    <row r="6455" spans="51:75">
      <c r="AY6455" s="89" t="e">
        <f>VLOOKUP(C6455,#REF!, 2,FALSE)</f>
        <v>#REF!</v>
      </c>
      <c r="BM6455" s="61" t="s">
        <v>11651</v>
      </c>
      <c r="BN6455" s="61" t="s">
        <v>801</v>
      </c>
      <c r="BO6455" s="61" t="s">
        <v>6149</v>
      </c>
      <c r="BU6455" s="61" t="s">
        <v>11651</v>
      </c>
      <c r="BV6455" s="61" t="s">
        <v>801</v>
      </c>
      <c r="BW6455" s="61" t="s">
        <v>6149</v>
      </c>
    </row>
    <row r="6456" spans="51:75">
      <c r="AY6456" s="89" t="e">
        <f>VLOOKUP(C6456,#REF!, 2,FALSE)</f>
        <v>#REF!</v>
      </c>
      <c r="BM6456" s="61" t="s">
        <v>11652</v>
      </c>
      <c r="BN6456" s="61" t="s">
        <v>3004</v>
      </c>
      <c r="BO6456" s="61" t="s">
        <v>11653</v>
      </c>
      <c r="BU6456" s="61" t="s">
        <v>11652</v>
      </c>
      <c r="BV6456" s="61" t="s">
        <v>3004</v>
      </c>
      <c r="BW6456" s="61" t="s">
        <v>11653</v>
      </c>
    </row>
    <row r="6457" spans="51:75">
      <c r="AY6457" s="89" t="e">
        <f>VLOOKUP(C6457,#REF!, 2,FALSE)</f>
        <v>#REF!</v>
      </c>
      <c r="BM6457" s="61" t="s">
        <v>11654</v>
      </c>
      <c r="BN6457" s="61" t="s">
        <v>1141</v>
      </c>
      <c r="BO6457" s="61" t="s">
        <v>11655</v>
      </c>
      <c r="BU6457" s="61" t="s">
        <v>11654</v>
      </c>
      <c r="BV6457" s="61" t="s">
        <v>1141</v>
      </c>
      <c r="BW6457" s="61" t="s">
        <v>11655</v>
      </c>
    </row>
    <row r="6458" spans="51:75">
      <c r="AY6458" s="89" t="e">
        <f>VLOOKUP(C6458,#REF!, 2,FALSE)</f>
        <v>#REF!</v>
      </c>
      <c r="BM6458" s="61" t="s">
        <v>11656</v>
      </c>
      <c r="BN6458" s="61" t="s">
        <v>930</v>
      </c>
      <c r="BO6458" s="61" t="s">
        <v>2985</v>
      </c>
      <c r="BU6458" s="61" t="s">
        <v>11656</v>
      </c>
      <c r="BV6458" s="61" t="s">
        <v>930</v>
      </c>
      <c r="BW6458" s="61" t="s">
        <v>2985</v>
      </c>
    </row>
    <row r="6459" spans="51:75">
      <c r="AY6459" s="89" t="e">
        <f>VLOOKUP(C6459,#REF!, 2,FALSE)</f>
        <v>#REF!</v>
      </c>
      <c r="BM6459" s="61" t="s">
        <v>11657</v>
      </c>
      <c r="BN6459" s="61" t="s">
        <v>1269</v>
      </c>
      <c r="BO6459" s="61" t="s">
        <v>2985</v>
      </c>
      <c r="BU6459" s="61" t="s">
        <v>11657</v>
      </c>
      <c r="BV6459" s="61" t="s">
        <v>1269</v>
      </c>
      <c r="BW6459" s="61" t="s">
        <v>2985</v>
      </c>
    </row>
    <row r="6460" spans="51:75">
      <c r="AY6460" s="89" t="e">
        <f>VLOOKUP(C6460,#REF!, 2,FALSE)</f>
        <v>#REF!</v>
      </c>
      <c r="BM6460" s="61" t="s">
        <v>11658</v>
      </c>
      <c r="BN6460" s="61" t="s">
        <v>3007</v>
      </c>
      <c r="BO6460" s="61" t="s">
        <v>5873</v>
      </c>
      <c r="BU6460" s="61" t="s">
        <v>11658</v>
      </c>
      <c r="BV6460" s="61" t="s">
        <v>3007</v>
      </c>
      <c r="BW6460" s="61" t="s">
        <v>5873</v>
      </c>
    </row>
    <row r="6461" spans="51:75">
      <c r="AY6461" s="89" t="e">
        <f>VLOOKUP(C6461,#REF!, 2,FALSE)</f>
        <v>#REF!</v>
      </c>
      <c r="BM6461" s="61" t="s">
        <v>11659</v>
      </c>
      <c r="BN6461" s="61" t="s">
        <v>16990</v>
      </c>
      <c r="BO6461" s="61" t="s">
        <v>7004</v>
      </c>
      <c r="BU6461" s="61" t="s">
        <v>11659</v>
      </c>
      <c r="BV6461" s="61" t="s">
        <v>16990</v>
      </c>
      <c r="BW6461" s="61" t="s">
        <v>7004</v>
      </c>
    </row>
    <row r="6462" spans="51:75">
      <c r="AY6462" s="89" t="e">
        <f>VLOOKUP(C6462,#REF!, 2,FALSE)</f>
        <v>#REF!</v>
      </c>
      <c r="BM6462" s="61" t="s">
        <v>11660</v>
      </c>
      <c r="BN6462" s="61" t="s">
        <v>1269</v>
      </c>
      <c r="BO6462" s="61" t="s">
        <v>11661</v>
      </c>
      <c r="BU6462" s="61" t="s">
        <v>11660</v>
      </c>
      <c r="BV6462" s="61" t="s">
        <v>1269</v>
      </c>
      <c r="BW6462" s="61" t="s">
        <v>11661</v>
      </c>
    </row>
    <row r="6463" spans="51:75">
      <c r="AY6463" s="89" t="e">
        <f>VLOOKUP(C6463,#REF!, 2,FALSE)</f>
        <v>#REF!</v>
      </c>
      <c r="BM6463" s="61" t="s">
        <v>11662</v>
      </c>
      <c r="BN6463" s="61" t="s">
        <v>1141</v>
      </c>
      <c r="BO6463" s="61" t="s">
        <v>617</v>
      </c>
      <c r="BU6463" s="61" t="s">
        <v>11662</v>
      </c>
      <c r="BV6463" s="61" t="s">
        <v>1141</v>
      </c>
      <c r="BW6463" s="61" t="s">
        <v>617</v>
      </c>
    </row>
    <row r="6464" spans="51:75">
      <c r="AY6464" s="89" t="e">
        <f>VLOOKUP(C6464,#REF!, 2,FALSE)</f>
        <v>#REF!</v>
      </c>
      <c r="BM6464" s="61" t="s">
        <v>11663</v>
      </c>
      <c r="BN6464" s="61" t="s">
        <v>1269</v>
      </c>
      <c r="BO6464" s="61" t="s">
        <v>2985</v>
      </c>
      <c r="BU6464" s="61" t="s">
        <v>11663</v>
      </c>
      <c r="BV6464" s="61" t="s">
        <v>1269</v>
      </c>
      <c r="BW6464" s="61" t="s">
        <v>2985</v>
      </c>
    </row>
    <row r="6465" spans="51:75">
      <c r="AY6465" s="89" t="e">
        <f>VLOOKUP(C6465,#REF!, 2,FALSE)</f>
        <v>#REF!</v>
      </c>
      <c r="BM6465" s="61" t="s">
        <v>11664</v>
      </c>
      <c r="BN6465" s="61" t="s">
        <v>3007</v>
      </c>
      <c r="BO6465" s="61" t="s">
        <v>617</v>
      </c>
      <c r="BU6465" s="61" t="s">
        <v>11664</v>
      </c>
      <c r="BV6465" s="61" t="s">
        <v>3007</v>
      </c>
      <c r="BW6465" s="61" t="s">
        <v>617</v>
      </c>
    </row>
    <row r="6466" spans="51:75">
      <c r="AY6466" s="89" t="e">
        <f>VLOOKUP(C6466,#REF!, 2,FALSE)</f>
        <v>#REF!</v>
      </c>
      <c r="BM6466" s="61" t="s">
        <v>11665</v>
      </c>
      <c r="BN6466" s="61" t="s">
        <v>717</v>
      </c>
      <c r="BO6466" s="61" t="s">
        <v>3809</v>
      </c>
      <c r="BU6466" s="61" t="s">
        <v>11665</v>
      </c>
      <c r="BV6466" s="61" t="s">
        <v>717</v>
      </c>
      <c r="BW6466" s="61" t="s">
        <v>3809</v>
      </c>
    </row>
    <row r="6467" spans="51:75">
      <c r="AY6467" s="89" t="e">
        <f>VLOOKUP(C6467,#REF!, 2,FALSE)</f>
        <v>#REF!</v>
      </c>
      <c r="BM6467" s="61" t="s">
        <v>11666</v>
      </c>
      <c r="BN6467" s="61" t="s">
        <v>616</v>
      </c>
      <c r="BO6467" s="61" t="s">
        <v>11667</v>
      </c>
      <c r="BU6467" s="61" t="s">
        <v>11666</v>
      </c>
      <c r="BV6467" s="61" t="s">
        <v>616</v>
      </c>
      <c r="BW6467" s="61" t="s">
        <v>11667</v>
      </c>
    </row>
    <row r="6468" spans="51:75">
      <c r="AY6468" s="89" t="e">
        <f>VLOOKUP(C6468,#REF!, 2,FALSE)</f>
        <v>#REF!</v>
      </c>
      <c r="BM6468" s="61" t="s">
        <v>11668</v>
      </c>
      <c r="BN6468" s="61" t="s">
        <v>16990</v>
      </c>
      <c r="BO6468" s="61" t="s">
        <v>11669</v>
      </c>
      <c r="BU6468" s="61" t="s">
        <v>11668</v>
      </c>
      <c r="BV6468" s="61" t="s">
        <v>16990</v>
      </c>
      <c r="BW6468" s="61" t="s">
        <v>11669</v>
      </c>
    </row>
    <row r="6469" spans="51:75">
      <c r="AY6469" s="89" t="e">
        <f>VLOOKUP(C6469,#REF!, 2,FALSE)</f>
        <v>#REF!</v>
      </c>
      <c r="BM6469" s="61" t="s">
        <v>11670</v>
      </c>
      <c r="BN6469" s="61" t="s">
        <v>638</v>
      </c>
      <c r="BO6469" s="61" t="s">
        <v>949</v>
      </c>
      <c r="BU6469" s="61" t="s">
        <v>11670</v>
      </c>
      <c r="BV6469" s="61" t="s">
        <v>638</v>
      </c>
      <c r="BW6469" s="61" t="s">
        <v>949</v>
      </c>
    </row>
    <row r="6470" spans="51:75">
      <c r="AY6470" s="89" t="e">
        <f>VLOOKUP(C6470,#REF!, 2,FALSE)</f>
        <v>#REF!</v>
      </c>
      <c r="BM6470" s="61" t="s">
        <v>11671</v>
      </c>
      <c r="BN6470" s="61" t="s">
        <v>16990</v>
      </c>
      <c r="BO6470" s="61" t="s">
        <v>3900</v>
      </c>
      <c r="BU6470" s="61" t="s">
        <v>11671</v>
      </c>
      <c r="BV6470" s="61" t="s">
        <v>16990</v>
      </c>
      <c r="BW6470" s="61" t="s">
        <v>3900</v>
      </c>
    </row>
    <row r="6471" spans="51:75">
      <c r="AY6471" s="89" t="e">
        <f>VLOOKUP(C6471,#REF!, 2,FALSE)</f>
        <v>#REF!</v>
      </c>
      <c r="BM6471" s="61" t="s">
        <v>11672</v>
      </c>
      <c r="BN6471" s="61" t="s">
        <v>799</v>
      </c>
      <c r="BO6471" s="61" t="s">
        <v>3585</v>
      </c>
      <c r="BU6471" s="61" t="s">
        <v>11672</v>
      </c>
      <c r="BV6471" s="61" t="s">
        <v>799</v>
      </c>
      <c r="BW6471" s="61" t="s">
        <v>3585</v>
      </c>
    </row>
    <row r="6472" spans="51:75">
      <c r="AY6472" s="89" t="e">
        <f>VLOOKUP(C6472,#REF!, 2,FALSE)</f>
        <v>#REF!</v>
      </c>
      <c r="BM6472" s="61" t="s">
        <v>11673</v>
      </c>
      <c r="BN6472" s="61" t="s">
        <v>638</v>
      </c>
      <c r="BO6472" s="61" t="s">
        <v>11674</v>
      </c>
      <c r="BU6472" s="61" t="s">
        <v>11673</v>
      </c>
      <c r="BV6472" s="61" t="s">
        <v>638</v>
      </c>
      <c r="BW6472" s="61" t="s">
        <v>11674</v>
      </c>
    </row>
    <row r="6473" spans="51:75">
      <c r="AY6473" s="89" t="e">
        <f>VLOOKUP(C6473,#REF!, 2,FALSE)</f>
        <v>#REF!</v>
      </c>
      <c r="BM6473" s="61" t="s">
        <v>11675</v>
      </c>
      <c r="BN6473" s="61" t="s">
        <v>638</v>
      </c>
      <c r="BO6473" s="61" t="s">
        <v>5322</v>
      </c>
      <c r="BU6473" s="61" t="s">
        <v>11675</v>
      </c>
      <c r="BV6473" s="61" t="s">
        <v>638</v>
      </c>
      <c r="BW6473" s="61" t="s">
        <v>5322</v>
      </c>
    </row>
    <row r="6474" spans="51:75">
      <c r="AY6474" s="89" t="e">
        <f>VLOOKUP(C6474,#REF!, 2,FALSE)</f>
        <v>#REF!</v>
      </c>
      <c r="BM6474" s="61" t="s">
        <v>11676</v>
      </c>
      <c r="BN6474" s="61" t="s">
        <v>3004</v>
      </c>
      <c r="BO6474" s="61" t="s">
        <v>1778</v>
      </c>
      <c r="BU6474" s="61" t="s">
        <v>11676</v>
      </c>
      <c r="BV6474" s="61" t="s">
        <v>3004</v>
      </c>
      <c r="BW6474" s="61" t="s">
        <v>1778</v>
      </c>
    </row>
    <row r="6475" spans="51:75">
      <c r="AY6475" s="89" t="e">
        <f>VLOOKUP(C6475,#REF!, 2,FALSE)</f>
        <v>#REF!</v>
      </c>
      <c r="BM6475" s="61" t="s">
        <v>433</v>
      </c>
      <c r="BN6475" s="61" t="s">
        <v>638</v>
      </c>
      <c r="BO6475" s="61" t="s">
        <v>2985</v>
      </c>
      <c r="BU6475" s="61" t="s">
        <v>433</v>
      </c>
      <c r="BV6475" s="61" t="s">
        <v>638</v>
      </c>
      <c r="BW6475" s="61" t="s">
        <v>2985</v>
      </c>
    </row>
    <row r="6476" spans="51:75">
      <c r="AY6476" s="89" t="e">
        <f>VLOOKUP(C6476,#REF!, 2,FALSE)</f>
        <v>#REF!</v>
      </c>
      <c r="BM6476" s="61" t="s">
        <v>11677</v>
      </c>
      <c r="BN6476" s="61" t="s">
        <v>638</v>
      </c>
      <c r="BO6476" s="61" t="s">
        <v>910</v>
      </c>
      <c r="BU6476" s="61" t="s">
        <v>11677</v>
      </c>
      <c r="BV6476" s="61" t="s">
        <v>638</v>
      </c>
      <c r="BW6476" s="61" t="s">
        <v>910</v>
      </c>
    </row>
    <row r="6477" spans="51:75">
      <c r="AY6477" s="89" t="e">
        <f>VLOOKUP(C6477,#REF!, 2,FALSE)</f>
        <v>#REF!</v>
      </c>
      <c r="BM6477" s="61" t="s">
        <v>11678</v>
      </c>
      <c r="BN6477" s="61" t="s">
        <v>1447</v>
      </c>
      <c r="BO6477" s="61" t="s">
        <v>637</v>
      </c>
      <c r="BU6477" s="61" t="s">
        <v>11678</v>
      </c>
      <c r="BV6477" s="61" t="s">
        <v>1447</v>
      </c>
      <c r="BW6477" s="61" t="s">
        <v>637</v>
      </c>
    </row>
    <row r="6478" spans="51:75">
      <c r="AY6478" s="89" t="e">
        <f>VLOOKUP(C6478,#REF!, 2,FALSE)</f>
        <v>#REF!</v>
      </c>
      <c r="BM6478" s="61" t="s">
        <v>408</v>
      </c>
      <c r="BN6478" s="61" t="s">
        <v>1693</v>
      </c>
      <c r="BO6478" s="61" t="s">
        <v>5137</v>
      </c>
      <c r="BU6478" s="61" t="s">
        <v>408</v>
      </c>
      <c r="BV6478" s="61" t="s">
        <v>1693</v>
      </c>
      <c r="BW6478" s="61" t="s">
        <v>5137</v>
      </c>
    </row>
    <row r="6479" spans="51:75">
      <c r="AY6479" s="89" t="e">
        <f>VLOOKUP(C6479,#REF!, 2,FALSE)</f>
        <v>#REF!</v>
      </c>
      <c r="BM6479" s="61" t="s">
        <v>11679</v>
      </c>
      <c r="BN6479" s="61" t="s">
        <v>942</v>
      </c>
      <c r="BO6479" s="61" t="s">
        <v>6327</v>
      </c>
      <c r="BU6479" s="61" t="s">
        <v>11679</v>
      </c>
      <c r="BV6479" s="61" t="s">
        <v>942</v>
      </c>
      <c r="BW6479" s="61" t="s">
        <v>6327</v>
      </c>
    </row>
    <row r="6480" spans="51:75">
      <c r="AY6480" s="89" t="e">
        <f>VLOOKUP(C6480,#REF!, 2,FALSE)</f>
        <v>#REF!</v>
      </c>
      <c r="BM6480" s="61" t="s">
        <v>11680</v>
      </c>
      <c r="BN6480" s="61" t="s">
        <v>3007</v>
      </c>
      <c r="BO6480" s="61" t="s">
        <v>4218</v>
      </c>
      <c r="BU6480" s="61" t="s">
        <v>11680</v>
      </c>
      <c r="BV6480" s="61" t="s">
        <v>3007</v>
      </c>
      <c r="BW6480" s="61" t="s">
        <v>4218</v>
      </c>
    </row>
    <row r="6481" spans="51:75">
      <c r="AY6481" s="89" t="e">
        <f>VLOOKUP(C6481,#REF!, 2,FALSE)</f>
        <v>#REF!</v>
      </c>
      <c r="BM6481" s="61" t="s">
        <v>11681</v>
      </c>
      <c r="BN6481" s="61" t="s">
        <v>1693</v>
      </c>
      <c r="BO6481" s="61" t="s">
        <v>11682</v>
      </c>
      <c r="BU6481" s="61" t="s">
        <v>11681</v>
      </c>
      <c r="BV6481" s="61" t="s">
        <v>1693</v>
      </c>
      <c r="BW6481" s="61" t="s">
        <v>11682</v>
      </c>
    </row>
    <row r="6482" spans="51:75">
      <c r="AY6482" s="89" t="e">
        <f>VLOOKUP(C6482,#REF!, 2,FALSE)</f>
        <v>#REF!</v>
      </c>
      <c r="BM6482" s="61" t="s">
        <v>2047</v>
      </c>
      <c r="BN6482" s="61" t="s">
        <v>633</v>
      </c>
      <c r="BO6482" s="61" t="s">
        <v>2139</v>
      </c>
      <c r="BU6482" s="61" t="s">
        <v>2047</v>
      </c>
      <c r="BV6482" s="61" t="s">
        <v>633</v>
      </c>
      <c r="BW6482" s="61" t="s">
        <v>2139</v>
      </c>
    </row>
    <row r="6483" spans="51:75">
      <c r="AY6483" s="89" t="e">
        <f>VLOOKUP(C6483,#REF!, 2,FALSE)</f>
        <v>#REF!</v>
      </c>
      <c r="BM6483" s="61" t="s">
        <v>11683</v>
      </c>
      <c r="BN6483" s="61" t="s">
        <v>930</v>
      </c>
      <c r="BO6483" s="61" t="s">
        <v>2985</v>
      </c>
      <c r="BU6483" s="61" t="s">
        <v>11683</v>
      </c>
      <c r="BV6483" s="61" t="s">
        <v>930</v>
      </c>
      <c r="BW6483" s="61" t="s">
        <v>2985</v>
      </c>
    </row>
    <row r="6484" spans="51:75">
      <c r="AY6484" s="89" t="e">
        <f>VLOOKUP(C6484,#REF!, 2,FALSE)</f>
        <v>#REF!</v>
      </c>
      <c r="BM6484" s="61" t="s">
        <v>2048</v>
      </c>
      <c r="BN6484" s="61" t="s">
        <v>702</v>
      </c>
      <c r="BO6484" s="61" t="s">
        <v>2985</v>
      </c>
      <c r="BU6484" s="61" t="s">
        <v>2048</v>
      </c>
      <c r="BV6484" s="61" t="s">
        <v>702</v>
      </c>
      <c r="BW6484" s="61" t="s">
        <v>2985</v>
      </c>
    </row>
    <row r="6485" spans="51:75">
      <c r="AY6485" s="89" t="e">
        <f>VLOOKUP(C6485,#REF!, 2,FALSE)</f>
        <v>#REF!</v>
      </c>
      <c r="BM6485" s="61" t="s">
        <v>11684</v>
      </c>
      <c r="BN6485" s="61" t="s">
        <v>16990</v>
      </c>
      <c r="BO6485" s="61" t="s">
        <v>5263</v>
      </c>
      <c r="BU6485" s="61" t="s">
        <v>11684</v>
      </c>
      <c r="BV6485" s="61" t="s">
        <v>16990</v>
      </c>
      <c r="BW6485" s="61" t="s">
        <v>5263</v>
      </c>
    </row>
    <row r="6486" spans="51:75">
      <c r="AY6486" s="89" t="e">
        <f>VLOOKUP(C6486,#REF!, 2,FALSE)</f>
        <v>#REF!</v>
      </c>
      <c r="BM6486" s="61" t="s">
        <v>11685</v>
      </c>
      <c r="BN6486" s="61" t="s">
        <v>633</v>
      </c>
      <c r="BO6486" s="61" t="s">
        <v>932</v>
      </c>
      <c r="BU6486" s="61" t="s">
        <v>11685</v>
      </c>
      <c r="BV6486" s="61" t="s">
        <v>633</v>
      </c>
      <c r="BW6486" s="61" t="s">
        <v>932</v>
      </c>
    </row>
    <row r="6487" spans="51:75">
      <c r="AY6487" s="89" t="e">
        <f>VLOOKUP(C6487,#REF!, 2,FALSE)</f>
        <v>#REF!</v>
      </c>
      <c r="BM6487" s="61" t="s">
        <v>11686</v>
      </c>
      <c r="BN6487" s="61" t="s">
        <v>696</v>
      </c>
      <c r="BO6487" s="61" t="s">
        <v>2985</v>
      </c>
      <c r="BU6487" s="61" t="s">
        <v>11686</v>
      </c>
      <c r="BV6487" s="61" t="s">
        <v>696</v>
      </c>
      <c r="BW6487" s="61" t="s">
        <v>2985</v>
      </c>
    </row>
    <row r="6488" spans="51:75">
      <c r="AY6488" s="89" t="e">
        <f>VLOOKUP(C6488,#REF!, 2,FALSE)</f>
        <v>#REF!</v>
      </c>
      <c r="BM6488" s="61" t="s">
        <v>2049</v>
      </c>
      <c r="BN6488" s="61" t="s">
        <v>638</v>
      </c>
      <c r="BO6488" s="61" t="s">
        <v>6271</v>
      </c>
      <c r="BU6488" s="61" t="s">
        <v>2049</v>
      </c>
      <c r="BV6488" s="61" t="s">
        <v>638</v>
      </c>
      <c r="BW6488" s="61" t="s">
        <v>6271</v>
      </c>
    </row>
    <row r="6489" spans="51:75">
      <c r="AY6489" s="89" t="e">
        <f>VLOOKUP(C6489,#REF!, 2,FALSE)</f>
        <v>#REF!</v>
      </c>
      <c r="BM6489" s="61" t="s">
        <v>11687</v>
      </c>
      <c r="BN6489" s="61" t="s">
        <v>3004</v>
      </c>
      <c r="BO6489" s="61" t="s">
        <v>11688</v>
      </c>
      <c r="BU6489" s="61" t="s">
        <v>11687</v>
      </c>
      <c r="BV6489" s="61" t="s">
        <v>3004</v>
      </c>
      <c r="BW6489" s="61" t="s">
        <v>11688</v>
      </c>
    </row>
    <row r="6490" spans="51:75">
      <c r="AY6490" s="89" t="e">
        <f>VLOOKUP(C6490,#REF!, 2,FALSE)</f>
        <v>#REF!</v>
      </c>
      <c r="BM6490" s="61" t="s">
        <v>11689</v>
      </c>
      <c r="BN6490" s="61" t="s">
        <v>3007</v>
      </c>
      <c r="BO6490" s="61" t="s">
        <v>5010</v>
      </c>
      <c r="BU6490" s="61" t="s">
        <v>11689</v>
      </c>
      <c r="BV6490" s="61" t="s">
        <v>3007</v>
      </c>
      <c r="BW6490" s="61" t="s">
        <v>5010</v>
      </c>
    </row>
    <row r="6491" spans="51:75">
      <c r="AY6491" s="89" t="e">
        <f>VLOOKUP(C6491,#REF!, 2,FALSE)</f>
        <v>#REF!</v>
      </c>
      <c r="BM6491" s="61" t="s">
        <v>11690</v>
      </c>
      <c r="BN6491" s="61" t="s">
        <v>3254</v>
      </c>
      <c r="BO6491" s="61" t="s">
        <v>8269</v>
      </c>
      <c r="BU6491" s="61" t="s">
        <v>11690</v>
      </c>
      <c r="BV6491" s="61" t="s">
        <v>3254</v>
      </c>
      <c r="BW6491" s="61" t="s">
        <v>8269</v>
      </c>
    </row>
    <row r="6492" spans="51:75">
      <c r="AY6492" s="89" t="e">
        <f>VLOOKUP(C6492,#REF!, 2,FALSE)</f>
        <v>#REF!</v>
      </c>
      <c r="BM6492" s="61" t="s">
        <v>11691</v>
      </c>
      <c r="BN6492" s="61" t="s">
        <v>615</v>
      </c>
      <c r="BO6492" s="61" t="s">
        <v>1859</v>
      </c>
      <c r="BU6492" s="61" t="s">
        <v>11691</v>
      </c>
      <c r="BV6492" s="61" t="s">
        <v>615</v>
      </c>
      <c r="BW6492" s="61" t="s">
        <v>1859</v>
      </c>
    </row>
    <row r="6493" spans="51:75">
      <c r="AY6493" s="89" t="e">
        <f>VLOOKUP(C6493,#REF!, 2,FALSE)</f>
        <v>#REF!</v>
      </c>
      <c r="BM6493" s="61" t="s">
        <v>11692</v>
      </c>
      <c r="BN6493" s="61" t="s">
        <v>3254</v>
      </c>
      <c r="BO6493" s="61" t="s">
        <v>3918</v>
      </c>
      <c r="BU6493" s="61" t="s">
        <v>11692</v>
      </c>
      <c r="BV6493" s="61" t="s">
        <v>3254</v>
      </c>
      <c r="BW6493" s="61" t="s">
        <v>3918</v>
      </c>
    </row>
    <row r="6494" spans="51:75">
      <c r="AY6494" s="89" t="e">
        <f>VLOOKUP(C6494,#REF!, 2,FALSE)</f>
        <v>#REF!</v>
      </c>
      <c r="BM6494" s="61" t="s">
        <v>11693</v>
      </c>
      <c r="BN6494" s="61" t="s">
        <v>3254</v>
      </c>
      <c r="BO6494" s="61" t="s">
        <v>6169</v>
      </c>
      <c r="BU6494" s="61" t="s">
        <v>11693</v>
      </c>
      <c r="BV6494" s="61" t="s">
        <v>3254</v>
      </c>
      <c r="BW6494" s="61" t="s">
        <v>6169</v>
      </c>
    </row>
    <row r="6495" spans="51:75">
      <c r="AY6495" s="89" t="e">
        <f>VLOOKUP(C6495,#REF!, 2,FALSE)</f>
        <v>#REF!</v>
      </c>
      <c r="BM6495" s="61" t="s">
        <v>11694</v>
      </c>
      <c r="BN6495" s="61" t="s">
        <v>707</v>
      </c>
      <c r="BO6495" s="61" t="s">
        <v>11695</v>
      </c>
      <c r="BU6495" s="61" t="s">
        <v>11694</v>
      </c>
      <c r="BV6495" s="61" t="s">
        <v>707</v>
      </c>
      <c r="BW6495" s="61" t="s">
        <v>11695</v>
      </c>
    </row>
    <row r="6496" spans="51:75">
      <c r="AY6496" s="89" t="e">
        <f>VLOOKUP(C6496,#REF!, 2,FALSE)</f>
        <v>#REF!</v>
      </c>
      <c r="BM6496" s="61" t="s">
        <v>11696</v>
      </c>
      <c r="BN6496" s="61" t="s">
        <v>669</v>
      </c>
      <c r="BO6496" s="61" t="s">
        <v>2985</v>
      </c>
      <c r="BU6496" s="61" t="s">
        <v>11696</v>
      </c>
      <c r="BV6496" s="61" t="s">
        <v>669</v>
      </c>
      <c r="BW6496" s="61" t="s">
        <v>2985</v>
      </c>
    </row>
    <row r="6497" spans="51:75">
      <c r="AY6497" s="89" t="e">
        <f>VLOOKUP(C6497,#REF!, 2,FALSE)</f>
        <v>#REF!</v>
      </c>
      <c r="BM6497" s="61" t="s">
        <v>11697</v>
      </c>
      <c r="BN6497" s="61" t="s">
        <v>16990</v>
      </c>
      <c r="BO6497" s="61" t="s">
        <v>11698</v>
      </c>
      <c r="BU6497" s="61" t="s">
        <v>11697</v>
      </c>
      <c r="BV6497" s="61" t="s">
        <v>16990</v>
      </c>
      <c r="BW6497" s="61" t="s">
        <v>11698</v>
      </c>
    </row>
    <row r="6498" spans="51:75">
      <c r="AY6498" s="89" t="e">
        <f>VLOOKUP(C6498,#REF!, 2,FALSE)</f>
        <v>#REF!</v>
      </c>
      <c r="BM6498" s="61" t="s">
        <v>11699</v>
      </c>
      <c r="BN6498" s="61" t="s">
        <v>942</v>
      </c>
      <c r="BO6498" s="61" t="s">
        <v>11700</v>
      </c>
      <c r="BU6498" s="61" t="s">
        <v>11699</v>
      </c>
      <c r="BV6498" s="61" t="s">
        <v>942</v>
      </c>
      <c r="BW6498" s="61" t="s">
        <v>11700</v>
      </c>
    </row>
    <row r="6499" spans="51:75">
      <c r="AY6499" s="89" t="e">
        <f>VLOOKUP(C6499,#REF!, 2,FALSE)</f>
        <v>#REF!</v>
      </c>
      <c r="BM6499" s="61" t="s">
        <v>11701</v>
      </c>
      <c r="BN6499" s="61" t="s">
        <v>16990</v>
      </c>
      <c r="BO6499" s="61" t="s">
        <v>11702</v>
      </c>
      <c r="BU6499" s="61" t="s">
        <v>11701</v>
      </c>
      <c r="BV6499" s="61" t="s">
        <v>16990</v>
      </c>
      <c r="BW6499" s="61" t="s">
        <v>11702</v>
      </c>
    </row>
    <row r="6500" spans="51:75">
      <c r="AY6500" s="89" t="e">
        <f>VLOOKUP(C6500,#REF!, 2,FALSE)</f>
        <v>#REF!</v>
      </c>
      <c r="BM6500" s="61" t="s">
        <v>11703</v>
      </c>
      <c r="BN6500" s="61" t="s">
        <v>3007</v>
      </c>
      <c r="BO6500" s="61" t="s">
        <v>2985</v>
      </c>
      <c r="BU6500" s="61" t="s">
        <v>11703</v>
      </c>
      <c r="BV6500" s="61" t="s">
        <v>3007</v>
      </c>
      <c r="BW6500" s="61" t="s">
        <v>2985</v>
      </c>
    </row>
    <row r="6501" spans="51:75">
      <c r="AY6501" s="89" t="e">
        <f>VLOOKUP(C6501,#REF!, 2,FALSE)</f>
        <v>#REF!</v>
      </c>
      <c r="BM6501" s="61" t="s">
        <v>11704</v>
      </c>
      <c r="BN6501" s="61" t="s">
        <v>942</v>
      </c>
      <c r="BO6501" s="61" t="s">
        <v>8081</v>
      </c>
      <c r="BU6501" s="61" t="s">
        <v>11704</v>
      </c>
      <c r="BV6501" s="61" t="s">
        <v>942</v>
      </c>
      <c r="BW6501" s="61" t="s">
        <v>8081</v>
      </c>
    </row>
    <row r="6502" spans="51:75">
      <c r="AY6502" s="89" t="e">
        <f>VLOOKUP(C6502,#REF!, 2,FALSE)</f>
        <v>#REF!</v>
      </c>
      <c r="BM6502" s="61" t="s">
        <v>11705</v>
      </c>
      <c r="BN6502" s="61" t="s">
        <v>3254</v>
      </c>
      <c r="BO6502" s="61" t="s">
        <v>1975</v>
      </c>
      <c r="BU6502" s="61" t="s">
        <v>11705</v>
      </c>
      <c r="BV6502" s="61" t="s">
        <v>3254</v>
      </c>
      <c r="BW6502" s="61" t="s">
        <v>1975</v>
      </c>
    </row>
    <row r="6503" spans="51:75">
      <c r="AY6503" s="89" t="e">
        <f>VLOOKUP(C6503,#REF!, 2,FALSE)</f>
        <v>#REF!</v>
      </c>
      <c r="BM6503" s="61" t="s">
        <v>11706</v>
      </c>
      <c r="BN6503" s="61" t="s">
        <v>3254</v>
      </c>
      <c r="BO6503" s="61" t="s">
        <v>4810</v>
      </c>
      <c r="BU6503" s="61" t="s">
        <v>11706</v>
      </c>
      <c r="BV6503" s="61" t="s">
        <v>3254</v>
      </c>
      <c r="BW6503" s="61" t="s">
        <v>4810</v>
      </c>
    </row>
    <row r="6504" spans="51:75">
      <c r="AY6504" s="89" t="e">
        <f>VLOOKUP(C6504,#REF!, 2,FALSE)</f>
        <v>#REF!</v>
      </c>
      <c r="BM6504" s="61" t="s">
        <v>11707</v>
      </c>
      <c r="BN6504" s="61" t="s">
        <v>3007</v>
      </c>
      <c r="BO6504" s="61" t="s">
        <v>1674</v>
      </c>
      <c r="BU6504" s="61" t="s">
        <v>11707</v>
      </c>
      <c r="BV6504" s="61" t="s">
        <v>3007</v>
      </c>
      <c r="BW6504" s="61" t="s">
        <v>1674</v>
      </c>
    </row>
    <row r="6505" spans="51:75">
      <c r="AY6505" s="89" t="e">
        <f>VLOOKUP(C6505,#REF!, 2,FALSE)</f>
        <v>#REF!</v>
      </c>
      <c r="BM6505" s="61" t="s">
        <v>2050</v>
      </c>
      <c r="BN6505" s="61" t="s">
        <v>696</v>
      </c>
      <c r="BO6505" s="61" t="s">
        <v>11708</v>
      </c>
      <c r="BU6505" s="61" t="s">
        <v>2050</v>
      </c>
      <c r="BV6505" s="61" t="s">
        <v>696</v>
      </c>
      <c r="BW6505" s="61" t="s">
        <v>11708</v>
      </c>
    </row>
    <row r="6506" spans="51:75">
      <c r="AY6506" s="89" t="e">
        <f>VLOOKUP(C6506,#REF!, 2,FALSE)</f>
        <v>#REF!</v>
      </c>
      <c r="BM6506" s="61" t="s">
        <v>11709</v>
      </c>
      <c r="BN6506" s="61" t="s">
        <v>3007</v>
      </c>
      <c r="BO6506" s="61" t="s">
        <v>2985</v>
      </c>
      <c r="BU6506" s="61" t="s">
        <v>11709</v>
      </c>
      <c r="BV6506" s="61" t="s">
        <v>3007</v>
      </c>
      <c r="BW6506" s="61" t="s">
        <v>2985</v>
      </c>
    </row>
    <row r="6507" spans="51:75">
      <c r="AY6507" s="89" t="e">
        <f>VLOOKUP(C6507,#REF!, 2,FALSE)</f>
        <v>#REF!</v>
      </c>
      <c r="BM6507" s="61" t="s">
        <v>11710</v>
      </c>
      <c r="BN6507" s="61" t="s">
        <v>3254</v>
      </c>
      <c r="BO6507" s="61" t="s">
        <v>1421</v>
      </c>
      <c r="BU6507" s="61" t="s">
        <v>11710</v>
      </c>
      <c r="BV6507" s="61" t="s">
        <v>3254</v>
      </c>
      <c r="BW6507" s="61" t="s">
        <v>1421</v>
      </c>
    </row>
    <row r="6508" spans="51:75">
      <c r="AY6508" s="89" t="e">
        <f>VLOOKUP(C6508,#REF!, 2,FALSE)</f>
        <v>#REF!</v>
      </c>
      <c r="BM6508" s="61" t="s">
        <v>11711</v>
      </c>
      <c r="BN6508" s="61" t="s">
        <v>1141</v>
      </c>
      <c r="BO6508" s="61" t="s">
        <v>6959</v>
      </c>
      <c r="BU6508" s="61" t="s">
        <v>11711</v>
      </c>
      <c r="BV6508" s="61" t="s">
        <v>1141</v>
      </c>
      <c r="BW6508" s="61" t="s">
        <v>6959</v>
      </c>
    </row>
    <row r="6509" spans="51:75">
      <c r="AY6509" s="89" t="e">
        <f>VLOOKUP(C6509,#REF!, 2,FALSE)</f>
        <v>#REF!</v>
      </c>
      <c r="BM6509" s="61" t="s">
        <v>11712</v>
      </c>
      <c r="BN6509" s="61" t="s">
        <v>665</v>
      </c>
      <c r="BO6509" s="61" t="s">
        <v>11713</v>
      </c>
      <c r="BU6509" s="61" t="s">
        <v>11712</v>
      </c>
      <c r="BV6509" s="61" t="s">
        <v>665</v>
      </c>
      <c r="BW6509" s="61" t="s">
        <v>11713</v>
      </c>
    </row>
    <row r="6510" spans="51:75">
      <c r="AY6510" s="89" t="e">
        <f>VLOOKUP(C6510,#REF!, 2,FALSE)</f>
        <v>#REF!</v>
      </c>
      <c r="BM6510" s="61" t="s">
        <v>11714</v>
      </c>
      <c r="BN6510" s="61" t="s">
        <v>3204</v>
      </c>
      <c r="BO6510" s="61" t="s">
        <v>11292</v>
      </c>
      <c r="BU6510" s="61" t="s">
        <v>11714</v>
      </c>
      <c r="BV6510" s="61" t="s">
        <v>3204</v>
      </c>
      <c r="BW6510" s="61" t="s">
        <v>11292</v>
      </c>
    </row>
    <row r="6511" spans="51:75">
      <c r="AY6511" s="89" t="e">
        <f>VLOOKUP(C6511,#REF!, 2,FALSE)</f>
        <v>#REF!</v>
      </c>
      <c r="BM6511" s="61" t="s">
        <v>11715</v>
      </c>
      <c r="BN6511" s="61" t="s">
        <v>1072</v>
      </c>
      <c r="BO6511" s="61" t="s">
        <v>11716</v>
      </c>
      <c r="BU6511" s="61" t="s">
        <v>11715</v>
      </c>
      <c r="BV6511" s="61" t="s">
        <v>1072</v>
      </c>
      <c r="BW6511" s="61" t="s">
        <v>11716</v>
      </c>
    </row>
    <row r="6512" spans="51:75">
      <c r="AY6512" s="89" t="e">
        <f>VLOOKUP(C6512,#REF!, 2,FALSE)</f>
        <v>#REF!</v>
      </c>
      <c r="BM6512" s="61" t="s">
        <v>11717</v>
      </c>
      <c r="BN6512" s="61" t="s">
        <v>659</v>
      </c>
      <c r="BO6512" s="61" t="s">
        <v>2985</v>
      </c>
      <c r="BU6512" s="61" t="s">
        <v>11717</v>
      </c>
      <c r="BV6512" s="61" t="s">
        <v>659</v>
      </c>
      <c r="BW6512" s="61" t="s">
        <v>2985</v>
      </c>
    </row>
    <row r="6513" spans="51:75">
      <c r="AY6513" s="89" t="e">
        <f>VLOOKUP(C6513,#REF!, 2,FALSE)</f>
        <v>#REF!</v>
      </c>
      <c r="BM6513" s="61" t="s">
        <v>11718</v>
      </c>
      <c r="BN6513" s="61" t="s">
        <v>1498</v>
      </c>
      <c r="BO6513" s="61" t="s">
        <v>3916</v>
      </c>
      <c r="BU6513" s="61" t="s">
        <v>11718</v>
      </c>
      <c r="BV6513" s="61" t="s">
        <v>1498</v>
      </c>
      <c r="BW6513" s="61" t="s">
        <v>3916</v>
      </c>
    </row>
    <row r="6514" spans="51:75">
      <c r="AY6514" s="89" t="e">
        <f>VLOOKUP(C6514,#REF!, 2,FALSE)</f>
        <v>#REF!</v>
      </c>
      <c r="BM6514" s="61" t="s">
        <v>2051</v>
      </c>
      <c r="BN6514" s="61" t="s">
        <v>627</v>
      </c>
      <c r="BO6514" s="61" t="s">
        <v>2985</v>
      </c>
      <c r="BU6514" s="61" t="s">
        <v>2051</v>
      </c>
      <c r="BV6514" s="61" t="s">
        <v>627</v>
      </c>
      <c r="BW6514" s="61" t="s">
        <v>2985</v>
      </c>
    </row>
    <row r="6515" spans="51:75">
      <c r="AY6515" s="89" t="e">
        <f>VLOOKUP(C6515,#REF!, 2,FALSE)</f>
        <v>#REF!</v>
      </c>
      <c r="BM6515" s="61" t="s">
        <v>11720</v>
      </c>
      <c r="BN6515" s="61" t="s">
        <v>641</v>
      </c>
      <c r="BO6515" s="61" t="s">
        <v>9520</v>
      </c>
      <c r="BU6515" s="61" t="s">
        <v>11720</v>
      </c>
      <c r="BV6515" s="61" t="s">
        <v>641</v>
      </c>
      <c r="BW6515" s="61" t="s">
        <v>9520</v>
      </c>
    </row>
    <row r="6516" spans="51:75">
      <c r="AY6516" s="89" t="e">
        <f>VLOOKUP(C6516,#REF!, 2,FALSE)</f>
        <v>#REF!</v>
      </c>
      <c r="BM6516" s="61" t="s">
        <v>11721</v>
      </c>
      <c r="BN6516" s="61" t="s">
        <v>3007</v>
      </c>
      <c r="BO6516" s="61" t="s">
        <v>7755</v>
      </c>
      <c r="BU6516" s="61" t="s">
        <v>11721</v>
      </c>
      <c r="BV6516" s="61" t="s">
        <v>3007</v>
      </c>
      <c r="BW6516" s="61" t="s">
        <v>7755</v>
      </c>
    </row>
    <row r="6517" spans="51:75">
      <c r="AY6517" s="89" t="e">
        <f>VLOOKUP(C6517,#REF!, 2,FALSE)</f>
        <v>#REF!</v>
      </c>
      <c r="BM6517" s="61" t="s">
        <v>11722</v>
      </c>
      <c r="BN6517" s="61" t="s">
        <v>615</v>
      </c>
      <c r="BO6517" s="61" t="s">
        <v>6886</v>
      </c>
      <c r="BU6517" s="61" t="s">
        <v>11722</v>
      </c>
      <c r="BV6517" s="61" t="s">
        <v>615</v>
      </c>
      <c r="BW6517" s="61" t="s">
        <v>6886</v>
      </c>
    </row>
    <row r="6518" spans="51:75">
      <c r="AY6518" s="89" t="e">
        <f>VLOOKUP(C6518,#REF!, 2,FALSE)</f>
        <v>#REF!</v>
      </c>
      <c r="BM6518" s="61" t="s">
        <v>2052</v>
      </c>
      <c r="BN6518" s="61" t="s">
        <v>641</v>
      </c>
      <c r="BO6518" s="61" t="s">
        <v>1659</v>
      </c>
      <c r="BU6518" s="61" t="s">
        <v>2052</v>
      </c>
      <c r="BV6518" s="61" t="s">
        <v>641</v>
      </c>
      <c r="BW6518" s="61" t="s">
        <v>1659</v>
      </c>
    </row>
    <row r="6519" spans="51:75">
      <c r="AY6519" s="89" t="e">
        <f>VLOOKUP(C6519,#REF!, 2,FALSE)</f>
        <v>#REF!</v>
      </c>
      <c r="BM6519" s="61" t="s">
        <v>11723</v>
      </c>
      <c r="BN6519" s="61" t="s">
        <v>16990</v>
      </c>
      <c r="BO6519" s="61" t="s">
        <v>11724</v>
      </c>
      <c r="BU6519" s="61" t="s">
        <v>11723</v>
      </c>
      <c r="BV6519" s="61" t="s">
        <v>16990</v>
      </c>
      <c r="BW6519" s="61" t="s">
        <v>11724</v>
      </c>
    </row>
    <row r="6520" spans="51:75">
      <c r="AY6520" s="89" t="e">
        <f>VLOOKUP(C6520,#REF!, 2,FALSE)</f>
        <v>#REF!</v>
      </c>
      <c r="BM6520" s="61" t="s">
        <v>11725</v>
      </c>
      <c r="BN6520" s="61" t="s">
        <v>664</v>
      </c>
      <c r="BO6520" s="61" t="s">
        <v>2985</v>
      </c>
      <c r="BU6520" s="61" t="s">
        <v>11725</v>
      </c>
      <c r="BV6520" s="61" t="s">
        <v>664</v>
      </c>
      <c r="BW6520" s="61" t="s">
        <v>2985</v>
      </c>
    </row>
    <row r="6521" spans="51:75">
      <c r="AY6521" s="89" t="e">
        <f>VLOOKUP(C6521,#REF!, 2,FALSE)</f>
        <v>#REF!</v>
      </c>
      <c r="BM6521" s="61" t="s">
        <v>11726</v>
      </c>
      <c r="BN6521" s="61" t="s">
        <v>698</v>
      </c>
      <c r="BO6521" s="61" t="s">
        <v>866</v>
      </c>
      <c r="BU6521" s="61" t="s">
        <v>11726</v>
      </c>
      <c r="BV6521" s="61" t="s">
        <v>698</v>
      </c>
      <c r="BW6521" s="61" t="s">
        <v>866</v>
      </c>
    </row>
    <row r="6522" spans="51:75">
      <c r="AY6522" s="89" t="e">
        <f>VLOOKUP(C6522,#REF!, 2,FALSE)</f>
        <v>#REF!</v>
      </c>
      <c r="BM6522" s="61" t="s">
        <v>434</v>
      </c>
      <c r="BN6522" s="61" t="s">
        <v>942</v>
      </c>
      <c r="BO6522" s="61" t="s">
        <v>2985</v>
      </c>
      <c r="BU6522" s="61" t="s">
        <v>434</v>
      </c>
      <c r="BV6522" s="61" t="s">
        <v>942</v>
      </c>
      <c r="BW6522" s="61" t="s">
        <v>2985</v>
      </c>
    </row>
    <row r="6523" spans="51:75">
      <c r="AY6523" s="89" t="e">
        <f>VLOOKUP(C6523,#REF!, 2,FALSE)</f>
        <v>#REF!</v>
      </c>
      <c r="BM6523" s="61" t="s">
        <v>11727</v>
      </c>
      <c r="BN6523" s="61" t="s">
        <v>1141</v>
      </c>
      <c r="BO6523" s="61" t="s">
        <v>3104</v>
      </c>
      <c r="BU6523" s="61" t="s">
        <v>11727</v>
      </c>
      <c r="BV6523" s="61" t="s">
        <v>1141</v>
      </c>
      <c r="BW6523" s="61" t="s">
        <v>3104</v>
      </c>
    </row>
    <row r="6524" spans="51:75">
      <c r="AY6524" s="89" t="e">
        <f>VLOOKUP(C6524,#REF!, 2,FALSE)</f>
        <v>#REF!</v>
      </c>
      <c r="BM6524" s="61" t="s">
        <v>11728</v>
      </c>
      <c r="BN6524" s="61" t="s">
        <v>2224</v>
      </c>
      <c r="BO6524" s="61" t="s">
        <v>2985</v>
      </c>
      <c r="BU6524" s="61" t="s">
        <v>11728</v>
      </c>
      <c r="BV6524" s="61" t="s">
        <v>2224</v>
      </c>
      <c r="BW6524" s="61" t="s">
        <v>2985</v>
      </c>
    </row>
    <row r="6525" spans="51:75">
      <c r="AY6525" s="89" t="e">
        <f>VLOOKUP(C6525,#REF!, 2,FALSE)</f>
        <v>#REF!</v>
      </c>
      <c r="BM6525" s="61" t="s">
        <v>11729</v>
      </c>
      <c r="BN6525" s="61" t="s">
        <v>1784</v>
      </c>
      <c r="BO6525" s="61" t="s">
        <v>11730</v>
      </c>
      <c r="BU6525" s="61" t="s">
        <v>11729</v>
      </c>
      <c r="BV6525" s="61" t="s">
        <v>1784</v>
      </c>
      <c r="BW6525" s="61" t="s">
        <v>11730</v>
      </c>
    </row>
    <row r="6526" spans="51:75">
      <c r="AY6526" s="89" t="e">
        <f>VLOOKUP(C6526,#REF!, 2,FALSE)</f>
        <v>#REF!</v>
      </c>
      <c r="BM6526" s="61" t="s">
        <v>11731</v>
      </c>
      <c r="BN6526" s="61" t="s">
        <v>1735</v>
      </c>
      <c r="BO6526" s="61" t="s">
        <v>2892</v>
      </c>
      <c r="BU6526" s="61" t="s">
        <v>11731</v>
      </c>
      <c r="BV6526" s="61" t="s">
        <v>1735</v>
      </c>
      <c r="BW6526" s="61" t="s">
        <v>2892</v>
      </c>
    </row>
    <row r="6527" spans="51:75">
      <c r="AY6527" s="89" t="e">
        <f>VLOOKUP(C6527,#REF!, 2,FALSE)</f>
        <v>#REF!</v>
      </c>
      <c r="BM6527" s="61" t="s">
        <v>11732</v>
      </c>
      <c r="BN6527" s="61" t="s">
        <v>1735</v>
      </c>
      <c r="BO6527" s="61" t="s">
        <v>11322</v>
      </c>
      <c r="BU6527" s="61" t="s">
        <v>11732</v>
      </c>
      <c r="BV6527" s="61" t="s">
        <v>1735</v>
      </c>
      <c r="BW6527" s="61" t="s">
        <v>11322</v>
      </c>
    </row>
    <row r="6528" spans="51:75">
      <c r="AY6528" s="89" t="e">
        <f>VLOOKUP(C6528,#REF!, 2,FALSE)</f>
        <v>#REF!</v>
      </c>
      <c r="BM6528" s="61" t="s">
        <v>11733</v>
      </c>
      <c r="BN6528" s="61" t="s">
        <v>799</v>
      </c>
      <c r="BO6528" s="61" t="s">
        <v>11322</v>
      </c>
      <c r="BU6528" s="61" t="s">
        <v>11733</v>
      </c>
      <c r="BV6528" s="61" t="s">
        <v>799</v>
      </c>
      <c r="BW6528" s="61" t="s">
        <v>11322</v>
      </c>
    </row>
    <row r="6529" spans="51:75">
      <c r="AY6529" s="89" t="e">
        <f>VLOOKUP(C6529,#REF!, 2,FALSE)</f>
        <v>#REF!</v>
      </c>
      <c r="BM6529" s="61" t="s">
        <v>11734</v>
      </c>
      <c r="BN6529" s="61" t="s">
        <v>799</v>
      </c>
      <c r="BO6529" s="61" t="s">
        <v>4735</v>
      </c>
      <c r="BU6529" s="61" t="s">
        <v>11734</v>
      </c>
      <c r="BV6529" s="61" t="s">
        <v>799</v>
      </c>
      <c r="BW6529" s="61" t="s">
        <v>4735</v>
      </c>
    </row>
    <row r="6530" spans="51:75">
      <c r="AY6530" s="89" t="e">
        <f>VLOOKUP(C6530,#REF!, 2,FALSE)</f>
        <v>#REF!</v>
      </c>
      <c r="BM6530" s="61" t="s">
        <v>11735</v>
      </c>
      <c r="BN6530" s="61" t="s">
        <v>665</v>
      </c>
      <c r="BO6530" s="61" t="s">
        <v>11736</v>
      </c>
      <c r="BU6530" s="61" t="s">
        <v>11735</v>
      </c>
      <c r="BV6530" s="61" t="s">
        <v>665</v>
      </c>
      <c r="BW6530" s="61" t="s">
        <v>11736</v>
      </c>
    </row>
    <row r="6531" spans="51:75">
      <c r="AY6531" s="89" t="e">
        <f>VLOOKUP(C6531,#REF!, 2,FALSE)</f>
        <v>#REF!</v>
      </c>
      <c r="BM6531" s="61" t="s">
        <v>11737</v>
      </c>
      <c r="BN6531" s="61" t="s">
        <v>799</v>
      </c>
      <c r="BO6531" s="61" t="s">
        <v>4561</v>
      </c>
      <c r="BU6531" s="61" t="s">
        <v>11737</v>
      </c>
      <c r="BV6531" s="61" t="s">
        <v>799</v>
      </c>
      <c r="BW6531" s="61" t="s">
        <v>4561</v>
      </c>
    </row>
    <row r="6532" spans="51:75">
      <c r="AY6532" s="89" t="e">
        <f>VLOOKUP(C6532,#REF!, 2,FALSE)</f>
        <v>#REF!</v>
      </c>
      <c r="BM6532" s="61" t="s">
        <v>11738</v>
      </c>
      <c r="BN6532" s="61" t="s">
        <v>799</v>
      </c>
      <c r="BO6532" s="61" t="s">
        <v>775</v>
      </c>
      <c r="BU6532" s="61" t="s">
        <v>11738</v>
      </c>
      <c r="BV6532" s="61" t="s">
        <v>799</v>
      </c>
      <c r="BW6532" s="61" t="s">
        <v>775</v>
      </c>
    </row>
    <row r="6533" spans="51:75">
      <c r="AY6533" s="89" t="e">
        <f>VLOOKUP(C6533,#REF!, 2,FALSE)</f>
        <v>#REF!</v>
      </c>
      <c r="BM6533" s="61" t="s">
        <v>11739</v>
      </c>
      <c r="BN6533" s="61" t="s">
        <v>799</v>
      </c>
      <c r="BO6533" s="61" t="s">
        <v>2055</v>
      </c>
      <c r="BU6533" s="61" t="s">
        <v>11739</v>
      </c>
      <c r="BV6533" s="61" t="s">
        <v>799</v>
      </c>
      <c r="BW6533" s="61" t="s">
        <v>2055</v>
      </c>
    </row>
    <row r="6534" spans="51:75">
      <c r="AY6534" s="89" t="e">
        <f>VLOOKUP(C6534,#REF!, 2,FALSE)</f>
        <v>#REF!</v>
      </c>
      <c r="BM6534" s="61" t="s">
        <v>11740</v>
      </c>
      <c r="BN6534" s="61" t="s">
        <v>2981</v>
      </c>
      <c r="BO6534" s="61" t="s">
        <v>11741</v>
      </c>
      <c r="BU6534" s="61" t="s">
        <v>11740</v>
      </c>
      <c r="BV6534" s="61" t="s">
        <v>2981</v>
      </c>
      <c r="BW6534" s="61" t="s">
        <v>11741</v>
      </c>
    </row>
    <row r="6535" spans="51:75">
      <c r="AY6535" s="89" t="e">
        <f>VLOOKUP(C6535,#REF!, 2,FALSE)</f>
        <v>#REF!</v>
      </c>
      <c r="BM6535" s="61" t="s">
        <v>450</v>
      </c>
      <c r="BN6535" s="61" t="s">
        <v>2981</v>
      </c>
      <c r="BO6535" s="61" t="s">
        <v>1285</v>
      </c>
      <c r="BU6535" s="61" t="s">
        <v>450</v>
      </c>
      <c r="BV6535" s="61" t="s">
        <v>2981</v>
      </c>
      <c r="BW6535" s="61" t="s">
        <v>1285</v>
      </c>
    </row>
    <row r="6536" spans="51:75">
      <c r="AY6536" s="89" t="e">
        <f>VLOOKUP(C6536,#REF!, 2,FALSE)</f>
        <v>#REF!</v>
      </c>
      <c r="BM6536" s="61" t="s">
        <v>11742</v>
      </c>
      <c r="BN6536" s="61" t="s">
        <v>799</v>
      </c>
      <c r="BO6536" s="61" t="s">
        <v>2985</v>
      </c>
      <c r="BU6536" s="61" t="s">
        <v>11742</v>
      </c>
      <c r="BV6536" s="61" t="s">
        <v>799</v>
      </c>
      <c r="BW6536" s="61" t="s">
        <v>2985</v>
      </c>
    </row>
    <row r="6537" spans="51:75">
      <c r="AY6537" s="89" t="e">
        <f>VLOOKUP(C6537,#REF!, 2,FALSE)</f>
        <v>#REF!</v>
      </c>
      <c r="BM6537" s="61" t="s">
        <v>11743</v>
      </c>
      <c r="BN6537" s="61" t="s">
        <v>799</v>
      </c>
      <c r="BO6537" s="61" t="s">
        <v>11494</v>
      </c>
      <c r="BU6537" s="61" t="s">
        <v>11743</v>
      </c>
      <c r="BV6537" s="61" t="s">
        <v>799</v>
      </c>
      <c r="BW6537" s="61" t="s">
        <v>11494</v>
      </c>
    </row>
    <row r="6538" spans="51:75">
      <c r="AY6538" s="89" t="e">
        <f>VLOOKUP(C6538,#REF!, 2,FALSE)</f>
        <v>#REF!</v>
      </c>
      <c r="BM6538" s="61" t="s">
        <v>11744</v>
      </c>
      <c r="BN6538" s="61" t="s">
        <v>801</v>
      </c>
      <c r="BO6538" s="61" t="s">
        <v>11638</v>
      </c>
      <c r="BU6538" s="61" t="s">
        <v>11744</v>
      </c>
      <c r="BV6538" s="61" t="s">
        <v>801</v>
      </c>
      <c r="BW6538" s="61" t="s">
        <v>11638</v>
      </c>
    </row>
    <row r="6539" spans="51:75">
      <c r="AY6539" s="89" t="e">
        <f>VLOOKUP(C6539,#REF!, 2,FALSE)</f>
        <v>#REF!</v>
      </c>
      <c r="BM6539" s="61" t="s">
        <v>11745</v>
      </c>
      <c r="BN6539" s="61" t="s">
        <v>799</v>
      </c>
      <c r="BO6539" s="61" t="s">
        <v>2985</v>
      </c>
      <c r="BU6539" s="61" t="s">
        <v>11745</v>
      </c>
      <c r="BV6539" s="61" t="s">
        <v>799</v>
      </c>
      <c r="BW6539" s="61" t="s">
        <v>2985</v>
      </c>
    </row>
    <row r="6540" spans="51:75">
      <c r="AY6540" s="89" t="e">
        <f>VLOOKUP(C6540,#REF!, 2,FALSE)</f>
        <v>#REF!</v>
      </c>
      <c r="BM6540" s="61" t="s">
        <v>11746</v>
      </c>
      <c r="BN6540" s="61" t="s">
        <v>799</v>
      </c>
      <c r="BO6540" s="61" t="s">
        <v>2447</v>
      </c>
      <c r="BU6540" s="61" t="s">
        <v>11746</v>
      </c>
      <c r="BV6540" s="61" t="s">
        <v>799</v>
      </c>
      <c r="BW6540" s="61" t="s">
        <v>2447</v>
      </c>
    </row>
    <row r="6541" spans="51:75">
      <c r="AY6541" s="89" t="e">
        <f>VLOOKUP(C6541,#REF!, 2,FALSE)</f>
        <v>#REF!</v>
      </c>
      <c r="BM6541" s="61" t="s">
        <v>11747</v>
      </c>
      <c r="BN6541" s="61" t="s">
        <v>664</v>
      </c>
      <c r="BO6541" s="61" t="s">
        <v>11748</v>
      </c>
      <c r="BU6541" s="61" t="s">
        <v>11747</v>
      </c>
      <c r="BV6541" s="61" t="s">
        <v>664</v>
      </c>
      <c r="BW6541" s="61" t="s">
        <v>11748</v>
      </c>
    </row>
    <row r="6542" spans="51:75">
      <c r="AY6542" s="89" t="e">
        <f>VLOOKUP(C6542,#REF!, 2,FALSE)</f>
        <v>#REF!</v>
      </c>
      <c r="BM6542" s="61" t="s">
        <v>11749</v>
      </c>
      <c r="BN6542" s="61" t="s">
        <v>664</v>
      </c>
      <c r="BO6542" s="61" t="s">
        <v>11748</v>
      </c>
      <c r="BU6542" s="61" t="s">
        <v>11749</v>
      </c>
      <c r="BV6542" s="61" t="s">
        <v>664</v>
      </c>
      <c r="BW6542" s="61" t="s">
        <v>11748</v>
      </c>
    </row>
    <row r="6543" spans="51:75">
      <c r="AY6543" s="89" t="e">
        <f>VLOOKUP(C6543,#REF!, 2,FALSE)</f>
        <v>#REF!</v>
      </c>
      <c r="BM6543" s="61" t="s">
        <v>11750</v>
      </c>
      <c r="BN6543" s="61" t="s">
        <v>664</v>
      </c>
      <c r="BO6543" s="61" t="s">
        <v>7501</v>
      </c>
      <c r="BU6543" s="61" t="s">
        <v>11750</v>
      </c>
      <c r="BV6543" s="61" t="s">
        <v>664</v>
      </c>
      <c r="BW6543" s="61" t="s">
        <v>7501</v>
      </c>
    </row>
    <row r="6544" spans="51:75">
      <c r="AY6544" s="89" t="e">
        <f>VLOOKUP(C6544,#REF!, 2,FALSE)</f>
        <v>#REF!</v>
      </c>
      <c r="BM6544" s="61" t="s">
        <v>11751</v>
      </c>
      <c r="BN6544" s="61" t="s">
        <v>664</v>
      </c>
      <c r="BO6544" s="61" t="s">
        <v>11564</v>
      </c>
      <c r="BU6544" s="61" t="s">
        <v>11751</v>
      </c>
      <c r="BV6544" s="61" t="s">
        <v>664</v>
      </c>
      <c r="BW6544" s="61" t="s">
        <v>11564</v>
      </c>
    </row>
    <row r="6545" spans="51:75">
      <c r="AY6545" s="89" t="e">
        <f>VLOOKUP(C6545,#REF!, 2,FALSE)</f>
        <v>#REF!</v>
      </c>
      <c r="BM6545" s="61" t="s">
        <v>401</v>
      </c>
      <c r="BN6545" s="61" t="s">
        <v>738</v>
      </c>
      <c r="BO6545" s="61" t="s">
        <v>11752</v>
      </c>
      <c r="BU6545" s="61" t="s">
        <v>401</v>
      </c>
      <c r="BV6545" s="61" t="s">
        <v>738</v>
      </c>
      <c r="BW6545" s="61" t="s">
        <v>11752</v>
      </c>
    </row>
    <row r="6546" spans="51:75">
      <c r="AY6546" s="89" t="e">
        <f>VLOOKUP(C6546,#REF!, 2,FALSE)</f>
        <v>#REF!</v>
      </c>
      <c r="BM6546" s="61" t="s">
        <v>11753</v>
      </c>
      <c r="BN6546" s="61" t="s">
        <v>930</v>
      </c>
      <c r="BO6546" s="61" t="s">
        <v>11754</v>
      </c>
      <c r="BU6546" s="61" t="s">
        <v>11753</v>
      </c>
      <c r="BV6546" s="61" t="s">
        <v>930</v>
      </c>
      <c r="BW6546" s="61" t="s">
        <v>11754</v>
      </c>
    </row>
    <row r="6547" spans="51:75">
      <c r="AY6547" s="89" t="e">
        <f>VLOOKUP(C6547,#REF!, 2,FALSE)</f>
        <v>#REF!</v>
      </c>
      <c r="BM6547" s="61" t="s">
        <v>2053</v>
      </c>
      <c r="BN6547" s="61" t="s">
        <v>641</v>
      </c>
      <c r="BO6547" s="61" t="s">
        <v>1400</v>
      </c>
      <c r="BU6547" s="61" t="s">
        <v>2053</v>
      </c>
      <c r="BV6547" s="61" t="s">
        <v>641</v>
      </c>
      <c r="BW6547" s="61" t="s">
        <v>1400</v>
      </c>
    </row>
    <row r="6548" spans="51:75">
      <c r="AY6548" s="89" t="e">
        <f>VLOOKUP(C6548,#REF!, 2,FALSE)</f>
        <v>#REF!</v>
      </c>
      <c r="BM6548" s="61" t="s">
        <v>11755</v>
      </c>
      <c r="BN6548" s="61" t="s">
        <v>641</v>
      </c>
      <c r="BO6548" s="61" t="s">
        <v>4225</v>
      </c>
      <c r="BU6548" s="61" t="s">
        <v>11755</v>
      </c>
      <c r="BV6548" s="61" t="s">
        <v>641</v>
      </c>
      <c r="BW6548" s="61" t="s">
        <v>4225</v>
      </c>
    </row>
    <row r="6549" spans="51:75">
      <c r="AY6549" s="89" t="e">
        <f>VLOOKUP(C6549,#REF!, 2,FALSE)</f>
        <v>#REF!</v>
      </c>
      <c r="BM6549" s="61" t="s">
        <v>11756</v>
      </c>
      <c r="BN6549" s="61" t="s">
        <v>615</v>
      </c>
      <c r="BO6549" s="61" t="s">
        <v>3430</v>
      </c>
      <c r="BU6549" s="61" t="s">
        <v>11756</v>
      </c>
      <c r="BV6549" s="61" t="s">
        <v>615</v>
      </c>
      <c r="BW6549" s="61" t="s">
        <v>3430</v>
      </c>
    </row>
    <row r="6550" spans="51:75">
      <c r="AY6550" s="89" t="e">
        <f>VLOOKUP(C6550,#REF!, 2,FALSE)</f>
        <v>#REF!</v>
      </c>
      <c r="BM6550" s="61" t="s">
        <v>11757</v>
      </c>
      <c r="BN6550" s="61" t="s">
        <v>641</v>
      </c>
      <c r="BO6550" s="61" t="s">
        <v>2656</v>
      </c>
      <c r="BU6550" s="61" t="s">
        <v>11757</v>
      </c>
      <c r="BV6550" s="61" t="s">
        <v>641</v>
      </c>
      <c r="BW6550" s="61" t="s">
        <v>2656</v>
      </c>
    </row>
    <row r="6551" spans="51:75">
      <c r="AY6551" s="89" t="e">
        <f>VLOOKUP(C6551,#REF!, 2,FALSE)</f>
        <v>#REF!</v>
      </c>
      <c r="BM6551" s="61" t="s">
        <v>11758</v>
      </c>
      <c r="BN6551" s="61" t="s">
        <v>641</v>
      </c>
      <c r="BO6551" s="61" t="s">
        <v>1021</v>
      </c>
      <c r="BU6551" s="61" t="s">
        <v>11758</v>
      </c>
      <c r="BV6551" s="61" t="s">
        <v>641</v>
      </c>
      <c r="BW6551" s="61" t="s">
        <v>1021</v>
      </c>
    </row>
    <row r="6552" spans="51:75">
      <c r="AY6552" s="89" t="e">
        <f>VLOOKUP(C6552,#REF!, 2,FALSE)</f>
        <v>#REF!</v>
      </c>
      <c r="BM6552" s="61" t="s">
        <v>2054</v>
      </c>
      <c r="BN6552" s="61" t="s">
        <v>621</v>
      </c>
      <c r="BO6552" s="61" t="s">
        <v>2547</v>
      </c>
      <c r="BU6552" s="61" t="s">
        <v>2054</v>
      </c>
      <c r="BV6552" s="61" t="s">
        <v>621</v>
      </c>
      <c r="BW6552" s="61" t="s">
        <v>2547</v>
      </c>
    </row>
    <row r="6553" spans="51:75">
      <c r="AY6553" s="89" t="e">
        <f>VLOOKUP(C6553,#REF!, 2,FALSE)</f>
        <v>#REF!</v>
      </c>
      <c r="BM6553" s="61" t="s">
        <v>11759</v>
      </c>
      <c r="BN6553" s="61" t="s">
        <v>638</v>
      </c>
      <c r="BO6553" s="61" t="s">
        <v>844</v>
      </c>
      <c r="BU6553" s="61" t="s">
        <v>11759</v>
      </c>
      <c r="BV6553" s="61" t="s">
        <v>638</v>
      </c>
      <c r="BW6553" s="61" t="s">
        <v>844</v>
      </c>
    </row>
    <row r="6554" spans="51:75">
      <c r="AY6554" s="89" t="e">
        <f>VLOOKUP(C6554,#REF!, 2,FALSE)</f>
        <v>#REF!</v>
      </c>
      <c r="BM6554" s="61" t="s">
        <v>11760</v>
      </c>
      <c r="BN6554" s="61" t="s">
        <v>3254</v>
      </c>
      <c r="BO6554" s="61" t="s">
        <v>2569</v>
      </c>
      <c r="BU6554" s="61" t="s">
        <v>11760</v>
      </c>
      <c r="BV6554" s="61" t="s">
        <v>3254</v>
      </c>
      <c r="BW6554" s="61" t="s">
        <v>2569</v>
      </c>
    </row>
    <row r="6555" spans="51:75">
      <c r="AY6555" s="89" t="e">
        <f>VLOOKUP(C6555,#REF!, 2,FALSE)</f>
        <v>#REF!</v>
      </c>
      <c r="BM6555" s="61" t="s">
        <v>11761</v>
      </c>
      <c r="BN6555" s="61" t="s">
        <v>1274</v>
      </c>
      <c r="BO6555" s="61" t="s">
        <v>2640</v>
      </c>
      <c r="BU6555" s="61" t="s">
        <v>11761</v>
      </c>
      <c r="BV6555" s="61" t="s">
        <v>1274</v>
      </c>
      <c r="BW6555" s="61" t="s">
        <v>2640</v>
      </c>
    </row>
    <row r="6556" spans="51:75">
      <c r="AY6556" s="89" t="e">
        <f>VLOOKUP(C6556,#REF!, 2,FALSE)</f>
        <v>#REF!</v>
      </c>
      <c r="BM6556" s="61" t="s">
        <v>11762</v>
      </c>
      <c r="BN6556" s="61" t="s">
        <v>804</v>
      </c>
      <c r="BO6556" s="61" t="s">
        <v>10700</v>
      </c>
      <c r="BU6556" s="61" t="s">
        <v>11762</v>
      </c>
      <c r="BV6556" s="61" t="s">
        <v>804</v>
      </c>
      <c r="BW6556" s="61" t="s">
        <v>10700</v>
      </c>
    </row>
    <row r="6557" spans="51:75">
      <c r="AY6557" s="89" t="e">
        <f>VLOOKUP(C6557,#REF!, 2,FALSE)</f>
        <v>#REF!</v>
      </c>
      <c r="BM6557" s="61" t="s">
        <v>2073</v>
      </c>
      <c r="BN6557" s="61" t="s">
        <v>1784</v>
      </c>
      <c r="BO6557" s="61" t="s">
        <v>2985</v>
      </c>
      <c r="BU6557" s="61" t="s">
        <v>2073</v>
      </c>
      <c r="BV6557" s="61" t="s">
        <v>1784</v>
      </c>
      <c r="BW6557" s="61" t="s">
        <v>2985</v>
      </c>
    </row>
    <row r="6558" spans="51:75">
      <c r="AY6558" s="89" t="e">
        <f>VLOOKUP(C6558,#REF!, 2,FALSE)</f>
        <v>#REF!</v>
      </c>
      <c r="BM6558" s="61" t="s">
        <v>11763</v>
      </c>
      <c r="BN6558" s="61" t="s">
        <v>659</v>
      </c>
      <c r="BO6558" s="61" t="s">
        <v>2758</v>
      </c>
      <c r="BU6558" s="61" t="s">
        <v>11763</v>
      </c>
      <c r="BV6558" s="61" t="s">
        <v>659</v>
      </c>
      <c r="BW6558" s="61" t="s">
        <v>2758</v>
      </c>
    </row>
    <row r="6559" spans="51:75">
      <c r="AY6559" s="89" t="e">
        <f>VLOOKUP(C6559,#REF!, 2,FALSE)</f>
        <v>#REF!</v>
      </c>
      <c r="BM6559" s="61" t="s">
        <v>2074</v>
      </c>
      <c r="BN6559" s="61" t="s">
        <v>663</v>
      </c>
      <c r="BO6559" s="61" t="s">
        <v>1343</v>
      </c>
      <c r="BU6559" s="61" t="s">
        <v>2074</v>
      </c>
      <c r="BV6559" s="61" t="s">
        <v>663</v>
      </c>
      <c r="BW6559" s="61" t="s">
        <v>1343</v>
      </c>
    </row>
    <row r="6560" spans="51:75">
      <c r="AY6560" s="89" t="e">
        <f>VLOOKUP(C6560,#REF!, 2,FALSE)</f>
        <v>#REF!</v>
      </c>
      <c r="BM6560" s="61" t="s">
        <v>11764</v>
      </c>
      <c r="BN6560" s="61" t="s">
        <v>623</v>
      </c>
      <c r="BO6560" s="61" t="s">
        <v>2985</v>
      </c>
      <c r="BU6560" s="61" t="s">
        <v>11764</v>
      </c>
      <c r="BV6560" s="61" t="s">
        <v>623</v>
      </c>
      <c r="BW6560" s="61" t="s">
        <v>2985</v>
      </c>
    </row>
    <row r="6561" spans="51:75">
      <c r="AY6561" s="89" t="e">
        <f>VLOOKUP(C6561,#REF!, 2,FALSE)</f>
        <v>#REF!</v>
      </c>
      <c r="BM6561" s="61" t="s">
        <v>2075</v>
      </c>
      <c r="BN6561" s="61" t="s">
        <v>669</v>
      </c>
      <c r="BO6561" s="61" t="s">
        <v>6345</v>
      </c>
      <c r="BU6561" s="61" t="s">
        <v>2075</v>
      </c>
      <c r="BV6561" s="61" t="s">
        <v>669</v>
      </c>
      <c r="BW6561" s="61" t="s">
        <v>6345</v>
      </c>
    </row>
    <row r="6562" spans="51:75">
      <c r="AY6562" s="89" t="e">
        <f>VLOOKUP(C6562,#REF!, 2,FALSE)</f>
        <v>#REF!</v>
      </c>
      <c r="BM6562" s="61" t="s">
        <v>11765</v>
      </c>
      <c r="BN6562" s="61" t="s">
        <v>3089</v>
      </c>
      <c r="BO6562" s="61" t="s">
        <v>9652</v>
      </c>
      <c r="BU6562" s="61" t="s">
        <v>11765</v>
      </c>
      <c r="BV6562" s="61" t="s">
        <v>3089</v>
      </c>
      <c r="BW6562" s="61" t="s">
        <v>9652</v>
      </c>
    </row>
    <row r="6563" spans="51:75">
      <c r="AY6563" s="89" t="e">
        <f>VLOOKUP(C6563,#REF!, 2,FALSE)</f>
        <v>#REF!</v>
      </c>
      <c r="BM6563" s="61" t="s">
        <v>11766</v>
      </c>
      <c r="BN6563" s="61" t="s">
        <v>799</v>
      </c>
      <c r="BO6563" s="61" t="s">
        <v>2985</v>
      </c>
      <c r="BU6563" s="61" t="s">
        <v>11766</v>
      </c>
      <c r="BV6563" s="61" t="s">
        <v>799</v>
      </c>
      <c r="BW6563" s="61" t="s">
        <v>2985</v>
      </c>
    </row>
    <row r="6564" spans="51:75">
      <c r="AY6564" s="89" t="e">
        <f>VLOOKUP(C6564,#REF!, 2,FALSE)</f>
        <v>#REF!</v>
      </c>
      <c r="BM6564" s="61" t="s">
        <v>11767</v>
      </c>
      <c r="BN6564" s="61" t="s">
        <v>799</v>
      </c>
      <c r="BO6564" s="61" t="s">
        <v>11768</v>
      </c>
      <c r="BU6564" s="61" t="s">
        <v>11767</v>
      </c>
      <c r="BV6564" s="61" t="s">
        <v>799</v>
      </c>
      <c r="BW6564" s="61" t="s">
        <v>11768</v>
      </c>
    </row>
    <row r="6565" spans="51:75">
      <c r="AY6565" s="89" t="e">
        <f>VLOOKUP(C6565,#REF!, 2,FALSE)</f>
        <v>#REF!</v>
      </c>
      <c r="BM6565" s="61" t="s">
        <v>11769</v>
      </c>
      <c r="BN6565" s="61" t="s">
        <v>664</v>
      </c>
      <c r="BO6565" s="61" t="s">
        <v>11771</v>
      </c>
      <c r="BU6565" s="61" t="s">
        <v>11769</v>
      </c>
      <c r="BV6565" s="61" t="s">
        <v>664</v>
      </c>
      <c r="BW6565" s="61" t="s">
        <v>11771</v>
      </c>
    </row>
    <row r="6566" spans="51:75">
      <c r="AY6566" s="89" t="e">
        <f>VLOOKUP(C6566,#REF!, 2,FALSE)</f>
        <v>#REF!</v>
      </c>
      <c r="BM6566" s="61" t="s">
        <v>11772</v>
      </c>
      <c r="BN6566" s="61" t="s">
        <v>664</v>
      </c>
      <c r="BO6566" s="61" t="s">
        <v>2985</v>
      </c>
      <c r="BU6566" s="61" t="s">
        <v>11772</v>
      </c>
      <c r="BV6566" s="61" t="s">
        <v>664</v>
      </c>
      <c r="BW6566" s="61" t="s">
        <v>2985</v>
      </c>
    </row>
    <row r="6567" spans="51:75">
      <c r="AY6567" s="89" t="e">
        <f>VLOOKUP(C6567,#REF!, 2,FALSE)</f>
        <v>#REF!</v>
      </c>
      <c r="BM6567" s="61" t="s">
        <v>409</v>
      </c>
      <c r="BN6567" s="61" t="s">
        <v>664</v>
      </c>
      <c r="BO6567" s="61" t="s">
        <v>11322</v>
      </c>
      <c r="BU6567" s="61" t="s">
        <v>409</v>
      </c>
      <c r="BV6567" s="61" t="s">
        <v>664</v>
      </c>
      <c r="BW6567" s="61" t="s">
        <v>11322</v>
      </c>
    </row>
    <row r="6568" spans="51:75">
      <c r="AY6568" s="89" t="e">
        <f>VLOOKUP(C6568,#REF!, 2,FALSE)</f>
        <v>#REF!</v>
      </c>
      <c r="BM6568" s="61" t="s">
        <v>11773</v>
      </c>
      <c r="BN6568" s="61" t="s">
        <v>668</v>
      </c>
      <c r="BO6568" s="61" t="s">
        <v>11655</v>
      </c>
      <c r="BU6568" s="61" t="s">
        <v>11773</v>
      </c>
      <c r="BV6568" s="61" t="s">
        <v>668</v>
      </c>
      <c r="BW6568" s="61" t="s">
        <v>11655</v>
      </c>
    </row>
    <row r="6569" spans="51:75">
      <c r="AY6569" s="89" t="e">
        <f>VLOOKUP(C6569,#REF!, 2,FALSE)</f>
        <v>#REF!</v>
      </c>
      <c r="BM6569" s="61" t="s">
        <v>11774</v>
      </c>
      <c r="BN6569" s="61" t="s">
        <v>789</v>
      </c>
      <c r="BO6569" s="61" t="s">
        <v>11655</v>
      </c>
      <c r="BU6569" s="61" t="s">
        <v>11774</v>
      </c>
      <c r="BV6569" s="61" t="s">
        <v>789</v>
      </c>
      <c r="BW6569" s="61" t="s">
        <v>11655</v>
      </c>
    </row>
    <row r="6570" spans="51:75">
      <c r="AY6570" s="89" t="e">
        <f>VLOOKUP(C6570,#REF!, 2,FALSE)</f>
        <v>#REF!</v>
      </c>
      <c r="BM6570" s="61" t="s">
        <v>11775</v>
      </c>
      <c r="BN6570" s="61" t="s">
        <v>812</v>
      </c>
      <c r="BO6570" s="61" t="s">
        <v>932</v>
      </c>
      <c r="BU6570" s="61" t="s">
        <v>11775</v>
      </c>
      <c r="BV6570" s="61" t="s">
        <v>812</v>
      </c>
      <c r="BW6570" s="61" t="s">
        <v>932</v>
      </c>
    </row>
    <row r="6571" spans="51:75">
      <c r="AY6571" s="89" t="e">
        <f>VLOOKUP(C6571,#REF!, 2,FALSE)</f>
        <v>#REF!</v>
      </c>
      <c r="BM6571" s="61" t="s">
        <v>11776</v>
      </c>
      <c r="BN6571" s="61" t="s">
        <v>812</v>
      </c>
      <c r="BO6571" s="61" t="s">
        <v>5131</v>
      </c>
      <c r="BU6571" s="61" t="s">
        <v>11776</v>
      </c>
      <c r="BV6571" s="61" t="s">
        <v>812</v>
      </c>
      <c r="BW6571" s="61" t="s">
        <v>5131</v>
      </c>
    </row>
    <row r="6572" spans="51:75">
      <c r="AY6572" s="89" t="e">
        <f>VLOOKUP(C6572,#REF!, 2,FALSE)</f>
        <v>#REF!</v>
      </c>
      <c r="BM6572" s="61" t="s">
        <v>11777</v>
      </c>
      <c r="BN6572" s="61" t="s">
        <v>3007</v>
      </c>
      <c r="BO6572" s="61" t="s">
        <v>11778</v>
      </c>
      <c r="BU6572" s="61" t="s">
        <v>11777</v>
      </c>
      <c r="BV6572" s="61" t="s">
        <v>3007</v>
      </c>
      <c r="BW6572" s="61" t="s">
        <v>11778</v>
      </c>
    </row>
    <row r="6573" spans="51:75">
      <c r="AY6573" s="89" t="e">
        <f>VLOOKUP(C6573,#REF!, 2,FALSE)</f>
        <v>#REF!</v>
      </c>
      <c r="BM6573" s="61" t="s">
        <v>11779</v>
      </c>
      <c r="BN6573" s="61" t="s">
        <v>16990</v>
      </c>
      <c r="BO6573" s="61" t="s">
        <v>2985</v>
      </c>
      <c r="BU6573" s="61" t="s">
        <v>11779</v>
      </c>
      <c r="BV6573" s="61" t="s">
        <v>16990</v>
      </c>
      <c r="BW6573" s="61" t="s">
        <v>2985</v>
      </c>
    </row>
    <row r="6574" spans="51:75">
      <c r="AY6574" s="89" t="e">
        <f>VLOOKUP(C6574,#REF!, 2,FALSE)</f>
        <v>#REF!</v>
      </c>
      <c r="BM6574" s="61" t="s">
        <v>11780</v>
      </c>
      <c r="BN6574" s="61" t="s">
        <v>16990</v>
      </c>
      <c r="BO6574" s="61" t="s">
        <v>2985</v>
      </c>
      <c r="BU6574" s="61" t="s">
        <v>11780</v>
      </c>
      <c r="BV6574" s="61" t="s">
        <v>16990</v>
      </c>
      <c r="BW6574" s="61" t="s">
        <v>2985</v>
      </c>
    </row>
    <row r="6575" spans="51:75">
      <c r="AY6575" s="89" t="e">
        <f>VLOOKUP(C6575,#REF!, 2,FALSE)</f>
        <v>#REF!</v>
      </c>
      <c r="BM6575" s="61" t="s">
        <v>11781</v>
      </c>
      <c r="BN6575" s="61" t="s">
        <v>1015</v>
      </c>
      <c r="BO6575" s="61" t="s">
        <v>2985</v>
      </c>
      <c r="BU6575" s="61" t="s">
        <v>11781</v>
      </c>
      <c r="BV6575" s="61" t="s">
        <v>1015</v>
      </c>
      <c r="BW6575" s="61" t="s">
        <v>2985</v>
      </c>
    </row>
    <row r="6576" spans="51:75">
      <c r="AY6576" s="89" t="e">
        <f>VLOOKUP(C6576,#REF!, 2,FALSE)</f>
        <v>#REF!</v>
      </c>
      <c r="BM6576" s="61" t="s">
        <v>11782</v>
      </c>
      <c r="BN6576" s="61" t="s">
        <v>3254</v>
      </c>
      <c r="BO6576" s="61" t="s">
        <v>2985</v>
      </c>
      <c r="BU6576" s="61" t="s">
        <v>11782</v>
      </c>
      <c r="BV6576" s="61" t="s">
        <v>3254</v>
      </c>
      <c r="BW6576" s="61" t="s">
        <v>2985</v>
      </c>
    </row>
    <row r="6577" spans="51:75">
      <c r="AY6577" s="89" t="e">
        <f>VLOOKUP(C6577,#REF!, 2,FALSE)</f>
        <v>#REF!</v>
      </c>
      <c r="BM6577" s="61" t="s">
        <v>2076</v>
      </c>
      <c r="BN6577" s="61" t="s">
        <v>618</v>
      </c>
      <c r="BO6577" s="61" t="s">
        <v>11783</v>
      </c>
      <c r="BU6577" s="61" t="s">
        <v>2076</v>
      </c>
      <c r="BV6577" s="61" t="s">
        <v>618</v>
      </c>
      <c r="BW6577" s="61" t="s">
        <v>11783</v>
      </c>
    </row>
    <row r="6578" spans="51:75">
      <c r="AY6578" s="89" t="e">
        <f>VLOOKUP(C6578,#REF!, 2,FALSE)</f>
        <v>#REF!</v>
      </c>
      <c r="BM6578" s="61" t="s">
        <v>11784</v>
      </c>
      <c r="BN6578" s="61" t="s">
        <v>3007</v>
      </c>
      <c r="BO6578" s="61" t="s">
        <v>6131</v>
      </c>
      <c r="BU6578" s="61" t="s">
        <v>11784</v>
      </c>
      <c r="BV6578" s="61" t="s">
        <v>3007</v>
      </c>
      <c r="BW6578" s="61" t="s">
        <v>6131</v>
      </c>
    </row>
    <row r="6579" spans="51:75">
      <c r="AY6579" s="89" t="e">
        <f>VLOOKUP(C6579,#REF!, 2,FALSE)</f>
        <v>#REF!</v>
      </c>
      <c r="BM6579" s="61" t="s">
        <v>451</v>
      </c>
      <c r="BN6579" s="61" t="s">
        <v>665</v>
      </c>
      <c r="BO6579" s="61" t="s">
        <v>11785</v>
      </c>
      <c r="BU6579" s="61" t="s">
        <v>451</v>
      </c>
      <c r="BV6579" s="61" t="s">
        <v>665</v>
      </c>
      <c r="BW6579" s="61" t="s">
        <v>11785</v>
      </c>
    </row>
    <row r="6580" spans="51:75">
      <c r="AY6580" s="89" t="e">
        <f>VLOOKUP(C6580,#REF!, 2,FALSE)</f>
        <v>#REF!</v>
      </c>
      <c r="BM6580" s="61" t="s">
        <v>452</v>
      </c>
      <c r="BN6580" s="61" t="s">
        <v>665</v>
      </c>
      <c r="BO6580" s="61" t="s">
        <v>2985</v>
      </c>
      <c r="BU6580" s="61" t="s">
        <v>452</v>
      </c>
      <c r="BV6580" s="61" t="s">
        <v>665</v>
      </c>
      <c r="BW6580" s="61" t="s">
        <v>2985</v>
      </c>
    </row>
    <row r="6581" spans="51:75">
      <c r="AY6581" s="89" t="e">
        <f>VLOOKUP(C6581,#REF!, 2,FALSE)</f>
        <v>#REF!</v>
      </c>
      <c r="BM6581" s="61" t="s">
        <v>435</v>
      </c>
      <c r="BN6581" s="61" t="s">
        <v>7076</v>
      </c>
      <c r="BO6581" s="61" t="s">
        <v>2985</v>
      </c>
      <c r="BU6581" s="61" t="s">
        <v>435</v>
      </c>
      <c r="BV6581" s="61" t="s">
        <v>7076</v>
      </c>
      <c r="BW6581" s="61" t="s">
        <v>2985</v>
      </c>
    </row>
    <row r="6582" spans="51:75">
      <c r="AY6582" s="89" t="e">
        <f>VLOOKUP(C6582,#REF!, 2,FALSE)</f>
        <v>#REF!</v>
      </c>
      <c r="BM6582" s="61" t="s">
        <v>11786</v>
      </c>
      <c r="BN6582" s="61" t="s">
        <v>796</v>
      </c>
      <c r="BO6582" s="61" t="s">
        <v>8118</v>
      </c>
      <c r="BU6582" s="61" t="s">
        <v>11786</v>
      </c>
      <c r="BV6582" s="61" t="s">
        <v>796</v>
      </c>
      <c r="BW6582" s="61" t="s">
        <v>8118</v>
      </c>
    </row>
    <row r="6583" spans="51:75">
      <c r="AY6583" s="89" t="e">
        <f>VLOOKUP(C6583,#REF!, 2,FALSE)</f>
        <v>#REF!</v>
      </c>
      <c r="BM6583" s="61" t="s">
        <v>436</v>
      </c>
      <c r="BN6583" s="61" t="s">
        <v>738</v>
      </c>
      <c r="BO6583" s="61" t="s">
        <v>11787</v>
      </c>
      <c r="BU6583" s="61" t="s">
        <v>436</v>
      </c>
      <c r="BV6583" s="61" t="s">
        <v>738</v>
      </c>
      <c r="BW6583" s="61" t="s">
        <v>11787</v>
      </c>
    </row>
    <row r="6584" spans="51:75">
      <c r="AY6584" s="89" t="e">
        <f>VLOOKUP(C6584,#REF!, 2,FALSE)</f>
        <v>#REF!</v>
      </c>
      <c r="BM6584" s="61" t="s">
        <v>11789</v>
      </c>
      <c r="BN6584" s="61" t="s">
        <v>3007</v>
      </c>
      <c r="BO6584" s="61" t="s">
        <v>11790</v>
      </c>
      <c r="BU6584" s="61" t="s">
        <v>11789</v>
      </c>
      <c r="BV6584" s="61" t="s">
        <v>3007</v>
      </c>
      <c r="BW6584" s="61" t="s">
        <v>11790</v>
      </c>
    </row>
    <row r="6585" spans="51:75">
      <c r="AY6585" s="89" t="e">
        <f>VLOOKUP(C6585,#REF!, 2,FALSE)</f>
        <v>#REF!</v>
      </c>
      <c r="BM6585" s="61" t="s">
        <v>11791</v>
      </c>
      <c r="BN6585" s="61" t="s">
        <v>3007</v>
      </c>
      <c r="BO6585" s="61" t="s">
        <v>11790</v>
      </c>
      <c r="BU6585" s="61" t="s">
        <v>11791</v>
      </c>
      <c r="BV6585" s="61" t="s">
        <v>3007</v>
      </c>
      <c r="BW6585" s="61" t="s">
        <v>11790</v>
      </c>
    </row>
    <row r="6586" spans="51:75">
      <c r="AY6586" s="89" t="e">
        <f>VLOOKUP(C6586,#REF!, 2,FALSE)</f>
        <v>#REF!</v>
      </c>
      <c r="BM6586" s="61" t="s">
        <v>11792</v>
      </c>
      <c r="BN6586" s="61" t="s">
        <v>712</v>
      </c>
      <c r="BO6586" s="61" t="s">
        <v>2985</v>
      </c>
      <c r="BU6586" s="61" t="s">
        <v>11792</v>
      </c>
      <c r="BV6586" s="61" t="s">
        <v>712</v>
      </c>
      <c r="BW6586" s="61" t="s">
        <v>2985</v>
      </c>
    </row>
    <row r="6587" spans="51:75">
      <c r="AY6587" s="89" t="e">
        <f>VLOOKUP(C6587,#REF!, 2,FALSE)</f>
        <v>#REF!</v>
      </c>
      <c r="BM6587" s="61" t="s">
        <v>11793</v>
      </c>
      <c r="BN6587" s="61" t="s">
        <v>804</v>
      </c>
      <c r="BO6587" s="61" t="s">
        <v>11171</v>
      </c>
      <c r="BU6587" s="61" t="s">
        <v>11793</v>
      </c>
      <c r="BV6587" s="61" t="s">
        <v>804</v>
      </c>
      <c r="BW6587" s="61" t="s">
        <v>11171</v>
      </c>
    </row>
    <row r="6588" spans="51:75">
      <c r="AY6588" s="89" t="e">
        <f>VLOOKUP(C6588,#REF!, 2,FALSE)</f>
        <v>#REF!</v>
      </c>
      <c r="BM6588" s="61" t="s">
        <v>11794</v>
      </c>
      <c r="BN6588" s="61" t="s">
        <v>804</v>
      </c>
      <c r="BO6588" s="61" t="s">
        <v>11171</v>
      </c>
      <c r="BU6588" s="61" t="s">
        <v>11794</v>
      </c>
      <c r="BV6588" s="61" t="s">
        <v>804</v>
      </c>
      <c r="BW6588" s="61" t="s">
        <v>11171</v>
      </c>
    </row>
    <row r="6589" spans="51:75">
      <c r="AY6589" s="89" t="e">
        <f>VLOOKUP(C6589,#REF!, 2,FALSE)</f>
        <v>#REF!</v>
      </c>
      <c r="BM6589" s="61" t="s">
        <v>11795</v>
      </c>
      <c r="BN6589" s="61" t="s">
        <v>3007</v>
      </c>
      <c r="BO6589" s="61" t="s">
        <v>859</v>
      </c>
      <c r="BU6589" s="61" t="s">
        <v>11795</v>
      </c>
      <c r="BV6589" s="61" t="s">
        <v>3007</v>
      </c>
      <c r="BW6589" s="61" t="s">
        <v>859</v>
      </c>
    </row>
    <row r="6590" spans="51:75">
      <c r="AY6590" s="89" t="e">
        <f>VLOOKUP(C6590,#REF!, 2,FALSE)</f>
        <v>#REF!</v>
      </c>
      <c r="BM6590" s="61" t="s">
        <v>11796</v>
      </c>
      <c r="BN6590" s="61" t="s">
        <v>3254</v>
      </c>
      <c r="BO6590" s="61" t="s">
        <v>859</v>
      </c>
      <c r="BU6590" s="61" t="s">
        <v>11796</v>
      </c>
      <c r="BV6590" s="61" t="s">
        <v>3254</v>
      </c>
      <c r="BW6590" s="61" t="s">
        <v>859</v>
      </c>
    </row>
    <row r="6591" spans="51:75">
      <c r="AY6591" s="89" t="e">
        <f>VLOOKUP(C6591,#REF!, 2,FALSE)</f>
        <v>#REF!</v>
      </c>
      <c r="BM6591" s="61" t="s">
        <v>11797</v>
      </c>
      <c r="BN6591" s="61" t="s">
        <v>16990</v>
      </c>
      <c r="BO6591" s="61" t="s">
        <v>2368</v>
      </c>
      <c r="BU6591" s="61" t="s">
        <v>11797</v>
      </c>
      <c r="BV6591" s="61" t="s">
        <v>16990</v>
      </c>
      <c r="BW6591" s="61" t="s">
        <v>2368</v>
      </c>
    </row>
    <row r="6592" spans="51:75">
      <c r="AY6592" s="89" t="e">
        <f>VLOOKUP(C6592,#REF!, 2,FALSE)</f>
        <v>#REF!</v>
      </c>
      <c r="BM6592" s="61" t="s">
        <v>11798</v>
      </c>
      <c r="BN6592" s="61" t="s">
        <v>16990</v>
      </c>
      <c r="BO6592" s="61" t="s">
        <v>2368</v>
      </c>
      <c r="BU6592" s="61" t="s">
        <v>11798</v>
      </c>
      <c r="BV6592" s="61" t="s">
        <v>16990</v>
      </c>
      <c r="BW6592" s="61" t="s">
        <v>2368</v>
      </c>
    </row>
    <row r="6593" spans="51:75">
      <c r="AY6593" s="89" t="e">
        <f>VLOOKUP(C6593,#REF!, 2,FALSE)</f>
        <v>#REF!</v>
      </c>
      <c r="BM6593" s="61" t="s">
        <v>11799</v>
      </c>
      <c r="BN6593" s="61" t="s">
        <v>16990</v>
      </c>
      <c r="BO6593" s="61" t="s">
        <v>2368</v>
      </c>
      <c r="BU6593" s="61" t="s">
        <v>11799</v>
      </c>
      <c r="BV6593" s="61" t="s">
        <v>16990</v>
      </c>
      <c r="BW6593" s="61" t="s">
        <v>2368</v>
      </c>
    </row>
    <row r="6594" spans="51:75">
      <c r="AY6594" s="89" t="e">
        <f>VLOOKUP(C6594,#REF!, 2,FALSE)</f>
        <v>#REF!</v>
      </c>
      <c r="BM6594" s="61" t="s">
        <v>11800</v>
      </c>
      <c r="BN6594" s="61" t="s">
        <v>16990</v>
      </c>
      <c r="BO6594" s="61" t="s">
        <v>2368</v>
      </c>
      <c r="BU6594" s="61" t="s">
        <v>11800</v>
      </c>
      <c r="BV6594" s="61" t="s">
        <v>16990</v>
      </c>
      <c r="BW6594" s="61" t="s">
        <v>2368</v>
      </c>
    </row>
    <row r="6595" spans="51:75">
      <c r="AY6595" s="89" t="e">
        <f>VLOOKUP(C6595,#REF!, 2,FALSE)</f>
        <v>#REF!</v>
      </c>
      <c r="BM6595" s="61" t="s">
        <v>11801</v>
      </c>
      <c r="BN6595" s="61" t="s">
        <v>16990</v>
      </c>
      <c r="BO6595" s="61" t="s">
        <v>2368</v>
      </c>
      <c r="BU6595" s="61" t="s">
        <v>11801</v>
      </c>
      <c r="BV6595" s="61" t="s">
        <v>16990</v>
      </c>
      <c r="BW6595" s="61" t="s">
        <v>2368</v>
      </c>
    </row>
    <row r="6596" spans="51:75">
      <c r="AY6596" s="89" t="e">
        <f>VLOOKUP(C6596,#REF!, 2,FALSE)</f>
        <v>#REF!</v>
      </c>
      <c r="BM6596" s="61" t="s">
        <v>11802</v>
      </c>
      <c r="BN6596" s="61" t="s">
        <v>16990</v>
      </c>
      <c r="BO6596" s="61" t="s">
        <v>2368</v>
      </c>
      <c r="BU6596" s="61" t="s">
        <v>11802</v>
      </c>
      <c r="BV6596" s="61" t="s">
        <v>16990</v>
      </c>
      <c r="BW6596" s="61" t="s">
        <v>2368</v>
      </c>
    </row>
    <row r="6597" spans="51:75">
      <c r="AY6597" s="89" t="e">
        <f>VLOOKUP(C6597,#REF!, 2,FALSE)</f>
        <v>#REF!</v>
      </c>
      <c r="BM6597" s="61" t="s">
        <v>11803</v>
      </c>
      <c r="BN6597" s="61" t="s">
        <v>16990</v>
      </c>
      <c r="BO6597" s="61" t="s">
        <v>2368</v>
      </c>
      <c r="BU6597" s="61" t="s">
        <v>11803</v>
      </c>
      <c r="BV6597" s="61" t="s">
        <v>16990</v>
      </c>
      <c r="BW6597" s="61" t="s">
        <v>2368</v>
      </c>
    </row>
    <row r="6598" spans="51:75">
      <c r="AY6598" s="89" t="e">
        <f>VLOOKUP(C6598,#REF!, 2,FALSE)</f>
        <v>#REF!</v>
      </c>
      <c r="BM6598" s="61" t="s">
        <v>11804</v>
      </c>
      <c r="BN6598" s="61" t="s">
        <v>638</v>
      </c>
      <c r="BO6598" s="61" t="s">
        <v>2368</v>
      </c>
      <c r="BU6598" s="61" t="s">
        <v>11804</v>
      </c>
      <c r="BV6598" s="61" t="s">
        <v>638</v>
      </c>
      <c r="BW6598" s="61" t="s">
        <v>2368</v>
      </c>
    </row>
    <row r="6599" spans="51:75">
      <c r="AY6599" s="89" t="e">
        <f>VLOOKUP(C6599,#REF!, 2,FALSE)</f>
        <v>#REF!</v>
      </c>
      <c r="BM6599" s="61" t="s">
        <v>11805</v>
      </c>
      <c r="BN6599" s="61" t="s">
        <v>785</v>
      </c>
      <c r="BO6599" s="61" t="s">
        <v>2985</v>
      </c>
      <c r="BU6599" s="61" t="s">
        <v>11805</v>
      </c>
      <c r="BV6599" s="61" t="s">
        <v>785</v>
      </c>
      <c r="BW6599" s="61" t="s">
        <v>2985</v>
      </c>
    </row>
    <row r="6600" spans="51:75">
      <c r="AY6600" s="89" t="e">
        <f>VLOOKUP(C6600,#REF!, 2,FALSE)</f>
        <v>#REF!</v>
      </c>
      <c r="BM6600" s="61" t="s">
        <v>11806</v>
      </c>
      <c r="BN6600" s="61" t="s">
        <v>733</v>
      </c>
      <c r="BO6600" s="61" t="s">
        <v>2985</v>
      </c>
      <c r="BU6600" s="61" t="s">
        <v>11806</v>
      </c>
      <c r="BV6600" s="61" t="s">
        <v>733</v>
      </c>
      <c r="BW6600" s="61" t="s">
        <v>2985</v>
      </c>
    </row>
    <row r="6601" spans="51:75">
      <c r="AY6601" s="89" t="e">
        <f>VLOOKUP(C6601,#REF!, 2,FALSE)</f>
        <v>#REF!</v>
      </c>
      <c r="BM6601" s="61" t="s">
        <v>11807</v>
      </c>
      <c r="BN6601" s="61" t="s">
        <v>660</v>
      </c>
      <c r="BO6601" s="61" t="s">
        <v>2985</v>
      </c>
      <c r="BU6601" s="61" t="s">
        <v>11807</v>
      </c>
      <c r="BV6601" s="61" t="s">
        <v>660</v>
      </c>
      <c r="BW6601" s="61" t="s">
        <v>2985</v>
      </c>
    </row>
    <row r="6602" spans="51:75">
      <c r="AY6602" s="89" t="e">
        <f>VLOOKUP(C6602,#REF!, 2,FALSE)</f>
        <v>#REF!</v>
      </c>
      <c r="BM6602" s="61" t="s">
        <v>453</v>
      </c>
      <c r="BN6602" s="61" t="s">
        <v>843</v>
      </c>
      <c r="BO6602" s="61" t="s">
        <v>2985</v>
      </c>
      <c r="BU6602" s="61" t="s">
        <v>453</v>
      </c>
      <c r="BV6602" s="61" t="s">
        <v>843</v>
      </c>
      <c r="BW6602" s="61" t="s">
        <v>2985</v>
      </c>
    </row>
    <row r="6603" spans="51:75">
      <c r="AY6603" s="89" t="e">
        <f>VLOOKUP(C6603,#REF!, 2,FALSE)</f>
        <v>#REF!</v>
      </c>
      <c r="BM6603" s="61" t="s">
        <v>11808</v>
      </c>
      <c r="BN6603" s="61" t="s">
        <v>2985</v>
      </c>
      <c r="BO6603" s="61" t="s">
        <v>2985</v>
      </c>
      <c r="BU6603" s="61" t="s">
        <v>11808</v>
      </c>
      <c r="BV6603" s="61" t="s">
        <v>2985</v>
      </c>
      <c r="BW6603" s="61" t="s">
        <v>2985</v>
      </c>
    </row>
    <row r="6604" spans="51:75">
      <c r="AY6604" s="89" t="e">
        <f>VLOOKUP(C6604,#REF!, 2,FALSE)</f>
        <v>#REF!</v>
      </c>
      <c r="BM6604" s="61" t="s">
        <v>11809</v>
      </c>
      <c r="BN6604" s="61" t="s">
        <v>3085</v>
      </c>
      <c r="BO6604" s="61" t="s">
        <v>2985</v>
      </c>
      <c r="BU6604" s="61" t="s">
        <v>11809</v>
      </c>
      <c r="BV6604" s="61" t="s">
        <v>3085</v>
      </c>
      <c r="BW6604" s="61" t="s">
        <v>2985</v>
      </c>
    </row>
    <row r="6605" spans="51:75">
      <c r="AY6605" s="89" t="e">
        <f>VLOOKUP(C6605,#REF!, 2,FALSE)</f>
        <v>#REF!</v>
      </c>
      <c r="BM6605" s="61" t="s">
        <v>11810</v>
      </c>
      <c r="BN6605" s="61" t="s">
        <v>2985</v>
      </c>
      <c r="BO6605" s="61" t="s">
        <v>2985</v>
      </c>
      <c r="BU6605" s="61" t="s">
        <v>11810</v>
      </c>
      <c r="BV6605" s="61" t="s">
        <v>2985</v>
      </c>
      <c r="BW6605" s="61" t="s">
        <v>2985</v>
      </c>
    </row>
    <row r="6606" spans="51:75">
      <c r="AY6606" s="89" t="e">
        <f>VLOOKUP(C6606,#REF!, 2,FALSE)</f>
        <v>#REF!</v>
      </c>
      <c r="BM6606" s="61" t="s">
        <v>11811</v>
      </c>
      <c r="BN6606" s="61" t="s">
        <v>3089</v>
      </c>
      <c r="BO6606" s="61" t="s">
        <v>11812</v>
      </c>
      <c r="BU6606" s="61" t="s">
        <v>11811</v>
      </c>
      <c r="BV6606" s="61" t="s">
        <v>3089</v>
      </c>
      <c r="BW6606" s="61" t="s">
        <v>11812</v>
      </c>
    </row>
    <row r="6607" spans="51:75">
      <c r="AY6607" s="89" t="e">
        <f>VLOOKUP(C6607,#REF!, 2,FALSE)</f>
        <v>#REF!</v>
      </c>
      <c r="BM6607" s="61" t="s">
        <v>11813</v>
      </c>
      <c r="BN6607" s="61" t="s">
        <v>669</v>
      </c>
      <c r="BO6607" s="61" t="s">
        <v>845</v>
      </c>
      <c r="BU6607" s="61" t="s">
        <v>11813</v>
      </c>
      <c r="BV6607" s="61" t="s">
        <v>669</v>
      </c>
      <c r="BW6607" s="61" t="s">
        <v>845</v>
      </c>
    </row>
    <row r="6608" spans="51:75">
      <c r="AY6608" s="89" t="e">
        <f>VLOOKUP(C6608,#REF!, 2,FALSE)</f>
        <v>#REF!</v>
      </c>
      <c r="BM6608" s="61" t="s">
        <v>11814</v>
      </c>
      <c r="BN6608" s="61" t="s">
        <v>633</v>
      </c>
      <c r="BO6608" s="61" t="s">
        <v>772</v>
      </c>
      <c r="BU6608" s="61" t="s">
        <v>11814</v>
      </c>
      <c r="BV6608" s="61" t="s">
        <v>633</v>
      </c>
      <c r="BW6608" s="61" t="s">
        <v>772</v>
      </c>
    </row>
    <row r="6609" spans="51:75">
      <c r="AY6609" s="89" t="e">
        <f>VLOOKUP(C6609,#REF!, 2,FALSE)</f>
        <v>#REF!</v>
      </c>
      <c r="BM6609" s="61" t="s">
        <v>11815</v>
      </c>
      <c r="BN6609" s="61" t="s">
        <v>930</v>
      </c>
      <c r="BO6609" s="61" t="s">
        <v>861</v>
      </c>
      <c r="BU6609" s="61" t="s">
        <v>11815</v>
      </c>
      <c r="BV6609" s="61" t="s">
        <v>930</v>
      </c>
      <c r="BW6609" s="61" t="s">
        <v>861</v>
      </c>
    </row>
    <row r="6610" spans="51:75">
      <c r="AY6610" s="89" t="e">
        <f>VLOOKUP(C6610,#REF!, 2,FALSE)</f>
        <v>#REF!</v>
      </c>
      <c r="BM6610" s="61" t="s">
        <v>11816</v>
      </c>
      <c r="BN6610" s="61" t="s">
        <v>1015</v>
      </c>
      <c r="BO6610" s="61" t="s">
        <v>694</v>
      </c>
      <c r="BU6610" s="61" t="s">
        <v>11816</v>
      </c>
      <c r="BV6610" s="61" t="s">
        <v>1015</v>
      </c>
      <c r="BW6610" s="61" t="s">
        <v>694</v>
      </c>
    </row>
    <row r="6611" spans="51:75">
      <c r="AY6611" s="89" t="e">
        <f>VLOOKUP(C6611,#REF!, 2,FALSE)</f>
        <v>#REF!</v>
      </c>
      <c r="BM6611" s="61" t="s">
        <v>11817</v>
      </c>
      <c r="BN6611" s="61" t="s">
        <v>16990</v>
      </c>
      <c r="BO6611" s="61" t="s">
        <v>6801</v>
      </c>
      <c r="BU6611" s="61" t="s">
        <v>11817</v>
      </c>
      <c r="BV6611" s="61" t="s">
        <v>16990</v>
      </c>
      <c r="BW6611" s="61" t="s">
        <v>6801</v>
      </c>
    </row>
    <row r="6612" spans="51:75">
      <c r="AY6612" s="89" t="e">
        <f>VLOOKUP(C6612,#REF!, 2,FALSE)</f>
        <v>#REF!</v>
      </c>
      <c r="BM6612" s="61" t="s">
        <v>402</v>
      </c>
      <c r="BN6612" s="61" t="s">
        <v>1269</v>
      </c>
      <c r="BO6612" s="61" t="s">
        <v>2985</v>
      </c>
      <c r="BU6612" s="61" t="s">
        <v>402</v>
      </c>
      <c r="BV6612" s="61" t="s">
        <v>1269</v>
      </c>
      <c r="BW6612" s="61" t="s">
        <v>2985</v>
      </c>
    </row>
    <row r="6613" spans="51:75">
      <c r="AY6613" s="89" t="e">
        <f>VLOOKUP(C6613,#REF!, 2,FALSE)</f>
        <v>#REF!</v>
      </c>
      <c r="BM6613" s="61" t="s">
        <v>2077</v>
      </c>
      <c r="BN6613" s="61" t="s">
        <v>785</v>
      </c>
      <c r="BO6613" s="61" t="s">
        <v>11818</v>
      </c>
      <c r="BU6613" s="61" t="s">
        <v>2077</v>
      </c>
      <c r="BV6613" s="61" t="s">
        <v>785</v>
      </c>
      <c r="BW6613" s="61" t="s">
        <v>11818</v>
      </c>
    </row>
    <row r="6614" spans="51:75">
      <c r="AY6614" s="89" t="e">
        <f>VLOOKUP(C6614,#REF!, 2,FALSE)</f>
        <v>#REF!</v>
      </c>
      <c r="BM6614" s="61" t="s">
        <v>11819</v>
      </c>
      <c r="BN6614" s="61" t="s">
        <v>930</v>
      </c>
      <c r="BO6614" s="61" t="s">
        <v>5165</v>
      </c>
      <c r="BU6614" s="61" t="s">
        <v>11819</v>
      </c>
      <c r="BV6614" s="61" t="s">
        <v>930</v>
      </c>
      <c r="BW6614" s="61" t="s">
        <v>5165</v>
      </c>
    </row>
    <row r="6615" spans="51:75">
      <c r="AY6615" s="89" t="e">
        <f>VLOOKUP(C6615,#REF!, 2,FALSE)</f>
        <v>#REF!</v>
      </c>
      <c r="BM6615" s="61" t="s">
        <v>11820</v>
      </c>
      <c r="BN6615" s="61" t="s">
        <v>928</v>
      </c>
      <c r="BO6615" s="61" t="s">
        <v>5370</v>
      </c>
      <c r="BU6615" s="61" t="s">
        <v>11820</v>
      </c>
      <c r="BV6615" s="61" t="s">
        <v>928</v>
      </c>
      <c r="BW6615" s="61" t="s">
        <v>5370</v>
      </c>
    </row>
    <row r="6616" spans="51:75">
      <c r="AY6616" s="89" t="e">
        <f>VLOOKUP(C6616,#REF!, 2,FALSE)</f>
        <v>#REF!</v>
      </c>
      <c r="BM6616" s="61" t="s">
        <v>11821</v>
      </c>
      <c r="BN6616" s="61" t="s">
        <v>3007</v>
      </c>
      <c r="BO6616" s="61" t="s">
        <v>2985</v>
      </c>
      <c r="BU6616" s="61" t="s">
        <v>11821</v>
      </c>
      <c r="BV6616" s="61" t="s">
        <v>3007</v>
      </c>
      <c r="BW6616" s="61" t="s">
        <v>2985</v>
      </c>
    </row>
    <row r="6617" spans="51:75">
      <c r="AY6617" s="89" t="e">
        <f>VLOOKUP(C6617,#REF!, 2,FALSE)</f>
        <v>#REF!</v>
      </c>
      <c r="BM6617" s="61" t="s">
        <v>11822</v>
      </c>
      <c r="BN6617" s="61" t="s">
        <v>1015</v>
      </c>
      <c r="BO6617" s="61" t="s">
        <v>11823</v>
      </c>
      <c r="BU6617" s="61" t="s">
        <v>11822</v>
      </c>
      <c r="BV6617" s="61" t="s">
        <v>1015</v>
      </c>
      <c r="BW6617" s="61" t="s">
        <v>11823</v>
      </c>
    </row>
    <row r="6618" spans="51:75">
      <c r="AY6618" s="89" t="e">
        <f>VLOOKUP(C6618,#REF!, 2,FALSE)</f>
        <v>#REF!</v>
      </c>
      <c r="BM6618" s="61" t="s">
        <v>11824</v>
      </c>
      <c r="BN6618" s="61" t="s">
        <v>773</v>
      </c>
      <c r="BO6618" s="61" t="s">
        <v>11825</v>
      </c>
      <c r="BU6618" s="61" t="s">
        <v>11824</v>
      </c>
      <c r="BV6618" s="61" t="s">
        <v>773</v>
      </c>
      <c r="BW6618" s="61" t="s">
        <v>11825</v>
      </c>
    </row>
    <row r="6619" spans="51:75">
      <c r="AY6619" s="89" t="e">
        <f>VLOOKUP(C6619,#REF!, 2,FALSE)</f>
        <v>#REF!</v>
      </c>
      <c r="BM6619" s="61" t="s">
        <v>11826</v>
      </c>
      <c r="BN6619" s="61" t="s">
        <v>3047</v>
      </c>
      <c r="BO6619" s="61" t="s">
        <v>7553</v>
      </c>
      <c r="BU6619" s="61" t="s">
        <v>11826</v>
      </c>
      <c r="BV6619" s="61" t="s">
        <v>3047</v>
      </c>
      <c r="BW6619" s="61" t="s">
        <v>7553</v>
      </c>
    </row>
    <row r="6620" spans="51:75">
      <c r="AY6620" s="89" t="e">
        <f>VLOOKUP(C6620,#REF!, 2,FALSE)</f>
        <v>#REF!</v>
      </c>
      <c r="BM6620" s="61" t="s">
        <v>2078</v>
      </c>
      <c r="BN6620" s="61" t="s">
        <v>1344</v>
      </c>
      <c r="BO6620" s="61" t="s">
        <v>11827</v>
      </c>
      <c r="BU6620" s="61" t="s">
        <v>2078</v>
      </c>
      <c r="BV6620" s="61" t="s">
        <v>1344</v>
      </c>
      <c r="BW6620" s="61" t="s">
        <v>11827</v>
      </c>
    </row>
    <row r="6621" spans="51:75">
      <c r="AY6621" s="89" t="e">
        <f>VLOOKUP(C6621,#REF!, 2,FALSE)</f>
        <v>#REF!</v>
      </c>
      <c r="BM6621" s="61" t="s">
        <v>2079</v>
      </c>
      <c r="BN6621" s="61" t="s">
        <v>3204</v>
      </c>
      <c r="BO6621" s="61" t="s">
        <v>711</v>
      </c>
      <c r="BU6621" s="61" t="s">
        <v>2079</v>
      </c>
      <c r="BV6621" s="61" t="s">
        <v>3204</v>
      </c>
      <c r="BW6621" s="61" t="s">
        <v>711</v>
      </c>
    </row>
    <row r="6622" spans="51:75">
      <c r="AY6622" s="89" t="e">
        <f>VLOOKUP(C6622,#REF!, 2,FALSE)</f>
        <v>#REF!</v>
      </c>
      <c r="BM6622" s="61" t="s">
        <v>2080</v>
      </c>
      <c r="BN6622" s="61" t="s">
        <v>641</v>
      </c>
      <c r="BO6622" s="61" t="s">
        <v>11828</v>
      </c>
      <c r="BU6622" s="61" t="s">
        <v>2080</v>
      </c>
      <c r="BV6622" s="61" t="s">
        <v>641</v>
      </c>
      <c r="BW6622" s="61" t="s">
        <v>11828</v>
      </c>
    </row>
    <row r="6623" spans="51:75">
      <c r="AY6623" s="89" t="e">
        <f>VLOOKUP(C6623,#REF!, 2,FALSE)</f>
        <v>#REF!</v>
      </c>
      <c r="BM6623" s="61" t="s">
        <v>2081</v>
      </c>
      <c r="BN6623" s="61" t="s">
        <v>1271</v>
      </c>
      <c r="BO6623" s="61" t="s">
        <v>11829</v>
      </c>
      <c r="BU6623" s="61" t="s">
        <v>2081</v>
      </c>
      <c r="BV6623" s="61" t="s">
        <v>1271</v>
      </c>
      <c r="BW6623" s="61" t="s">
        <v>11829</v>
      </c>
    </row>
    <row r="6624" spans="51:75">
      <c r="AY6624" s="89" t="e">
        <f>VLOOKUP(C6624,#REF!, 2,FALSE)</f>
        <v>#REF!</v>
      </c>
      <c r="BM6624" s="61" t="s">
        <v>2082</v>
      </c>
      <c r="BN6624" s="61" t="s">
        <v>671</v>
      </c>
      <c r="BO6624" s="61" t="s">
        <v>5621</v>
      </c>
      <c r="BU6624" s="61" t="s">
        <v>2082</v>
      </c>
      <c r="BV6624" s="61" t="s">
        <v>671</v>
      </c>
      <c r="BW6624" s="61" t="s">
        <v>5621</v>
      </c>
    </row>
    <row r="6625" spans="51:75">
      <c r="AY6625" s="89" t="e">
        <f>VLOOKUP(C6625,#REF!, 2,FALSE)</f>
        <v>#REF!</v>
      </c>
      <c r="BM6625" s="61" t="s">
        <v>2083</v>
      </c>
      <c r="BN6625" s="61" t="s">
        <v>627</v>
      </c>
      <c r="BO6625" s="61" t="s">
        <v>7839</v>
      </c>
      <c r="BU6625" s="61" t="s">
        <v>2083</v>
      </c>
      <c r="BV6625" s="61" t="s">
        <v>627</v>
      </c>
      <c r="BW6625" s="61" t="s">
        <v>7839</v>
      </c>
    </row>
    <row r="6626" spans="51:75">
      <c r="AY6626" s="89" t="e">
        <f>VLOOKUP(C6626,#REF!, 2,FALSE)</f>
        <v>#REF!</v>
      </c>
      <c r="BM6626" s="61" t="s">
        <v>11830</v>
      </c>
      <c r="BN6626" s="61" t="s">
        <v>2981</v>
      </c>
      <c r="BO6626" s="61" t="s">
        <v>11831</v>
      </c>
      <c r="BU6626" s="61" t="s">
        <v>11830</v>
      </c>
      <c r="BV6626" s="61" t="s">
        <v>2981</v>
      </c>
      <c r="BW6626" s="61" t="s">
        <v>11831</v>
      </c>
    </row>
    <row r="6627" spans="51:75">
      <c r="AY6627" s="89" t="e">
        <f>VLOOKUP(C6627,#REF!, 2,FALSE)</f>
        <v>#REF!</v>
      </c>
      <c r="BM6627" s="61" t="s">
        <v>11832</v>
      </c>
      <c r="BN6627" s="61" t="s">
        <v>669</v>
      </c>
      <c r="BO6627" s="61" t="s">
        <v>2985</v>
      </c>
      <c r="BU6627" s="61" t="s">
        <v>11832</v>
      </c>
      <c r="BV6627" s="61" t="s">
        <v>669</v>
      </c>
      <c r="BW6627" s="61" t="s">
        <v>2985</v>
      </c>
    </row>
    <row r="6628" spans="51:75">
      <c r="AY6628" s="89" t="e">
        <f>VLOOKUP(C6628,#REF!, 2,FALSE)</f>
        <v>#REF!</v>
      </c>
      <c r="BM6628" s="61" t="s">
        <v>11833</v>
      </c>
      <c r="BN6628" s="61" t="s">
        <v>639</v>
      </c>
      <c r="BO6628" s="61" t="s">
        <v>2985</v>
      </c>
      <c r="BU6628" s="61" t="s">
        <v>11833</v>
      </c>
      <c r="BV6628" s="61" t="s">
        <v>639</v>
      </c>
      <c r="BW6628" s="61" t="s">
        <v>2985</v>
      </c>
    </row>
    <row r="6629" spans="51:75">
      <c r="AY6629" s="89" t="e">
        <f>VLOOKUP(C6629,#REF!, 2,FALSE)</f>
        <v>#REF!</v>
      </c>
      <c r="BM6629" s="61" t="s">
        <v>11834</v>
      </c>
      <c r="BN6629" s="61" t="s">
        <v>671</v>
      </c>
      <c r="BO6629" s="61" t="s">
        <v>1058</v>
      </c>
      <c r="BU6629" s="61" t="s">
        <v>11834</v>
      </c>
      <c r="BV6629" s="61" t="s">
        <v>671</v>
      </c>
      <c r="BW6629" s="61" t="s">
        <v>1058</v>
      </c>
    </row>
    <row r="6630" spans="51:75">
      <c r="AY6630" s="89" t="e">
        <f>VLOOKUP(C6630,#REF!, 2,FALSE)</f>
        <v>#REF!</v>
      </c>
      <c r="BM6630" s="61" t="s">
        <v>11835</v>
      </c>
      <c r="BN6630" s="61" t="s">
        <v>671</v>
      </c>
      <c r="BO6630" s="61" t="s">
        <v>2985</v>
      </c>
      <c r="BU6630" s="61" t="s">
        <v>11835</v>
      </c>
      <c r="BV6630" s="61" t="s">
        <v>671</v>
      </c>
      <c r="BW6630" s="61" t="s">
        <v>2985</v>
      </c>
    </row>
    <row r="6631" spans="51:75">
      <c r="AY6631" s="89" t="e">
        <f>VLOOKUP(C6631,#REF!, 2,FALSE)</f>
        <v>#REF!</v>
      </c>
      <c r="BM6631" s="61" t="s">
        <v>11836</v>
      </c>
      <c r="BN6631" s="61" t="s">
        <v>864</v>
      </c>
      <c r="BO6631" s="61" t="s">
        <v>11365</v>
      </c>
      <c r="BU6631" s="61" t="s">
        <v>11836</v>
      </c>
      <c r="BV6631" s="61" t="s">
        <v>864</v>
      </c>
      <c r="BW6631" s="61" t="s">
        <v>11365</v>
      </c>
    </row>
    <row r="6632" spans="51:75">
      <c r="AY6632" s="89" t="e">
        <f>VLOOKUP(C6632,#REF!, 2,FALSE)</f>
        <v>#REF!</v>
      </c>
      <c r="BM6632" s="61" t="s">
        <v>11837</v>
      </c>
      <c r="BN6632" s="61" t="s">
        <v>1141</v>
      </c>
      <c r="BO6632" s="61" t="s">
        <v>11838</v>
      </c>
      <c r="BU6632" s="61" t="s">
        <v>11837</v>
      </c>
      <c r="BV6632" s="61" t="s">
        <v>1141</v>
      </c>
      <c r="BW6632" s="61" t="s">
        <v>11838</v>
      </c>
    </row>
    <row r="6633" spans="51:75">
      <c r="AY6633" s="89" t="e">
        <f>VLOOKUP(C6633,#REF!, 2,FALSE)</f>
        <v>#REF!</v>
      </c>
      <c r="BM6633" s="61" t="s">
        <v>11839</v>
      </c>
      <c r="BN6633" s="61" t="s">
        <v>2981</v>
      </c>
      <c r="BO6633" s="61" t="s">
        <v>11840</v>
      </c>
      <c r="BU6633" s="61" t="s">
        <v>11839</v>
      </c>
      <c r="BV6633" s="61" t="s">
        <v>2981</v>
      </c>
      <c r="BW6633" s="61" t="s">
        <v>11840</v>
      </c>
    </row>
    <row r="6634" spans="51:75">
      <c r="AY6634" s="89" t="e">
        <f>VLOOKUP(C6634,#REF!, 2,FALSE)</f>
        <v>#REF!</v>
      </c>
      <c r="BM6634" s="61" t="s">
        <v>2084</v>
      </c>
      <c r="BN6634" s="61" t="s">
        <v>3204</v>
      </c>
      <c r="BO6634" s="61" t="s">
        <v>6110</v>
      </c>
      <c r="BU6634" s="61" t="s">
        <v>2084</v>
      </c>
      <c r="BV6634" s="61" t="s">
        <v>3204</v>
      </c>
      <c r="BW6634" s="61" t="s">
        <v>6110</v>
      </c>
    </row>
    <row r="6635" spans="51:75">
      <c r="AY6635" s="89" t="e">
        <f>VLOOKUP(C6635,#REF!, 2,FALSE)</f>
        <v>#REF!</v>
      </c>
      <c r="BM6635" s="61" t="s">
        <v>437</v>
      </c>
      <c r="BN6635" s="61" t="s">
        <v>1693</v>
      </c>
      <c r="BO6635" s="61" t="s">
        <v>2374</v>
      </c>
      <c r="BU6635" s="61" t="s">
        <v>437</v>
      </c>
      <c r="BV6635" s="61" t="s">
        <v>1693</v>
      </c>
      <c r="BW6635" s="61" t="s">
        <v>2374</v>
      </c>
    </row>
    <row r="6636" spans="51:75">
      <c r="AY6636" s="89" t="e">
        <f>VLOOKUP(C6636,#REF!, 2,FALSE)</f>
        <v>#REF!</v>
      </c>
      <c r="BM6636" s="61" t="s">
        <v>11841</v>
      </c>
      <c r="BN6636" s="61" t="s">
        <v>1693</v>
      </c>
      <c r="BO6636" s="61" t="s">
        <v>5354</v>
      </c>
      <c r="BU6636" s="61" t="s">
        <v>11841</v>
      </c>
      <c r="BV6636" s="61" t="s">
        <v>1693</v>
      </c>
      <c r="BW6636" s="61" t="s">
        <v>5354</v>
      </c>
    </row>
    <row r="6637" spans="51:75">
      <c r="AY6637" s="89" t="e">
        <f>VLOOKUP(C6637,#REF!, 2,FALSE)</f>
        <v>#REF!</v>
      </c>
      <c r="BM6637" s="61" t="s">
        <v>11842</v>
      </c>
      <c r="BN6637" s="61" t="s">
        <v>1693</v>
      </c>
      <c r="BO6637" s="61" t="s">
        <v>7903</v>
      </c>
      <c r="BU6637" s="61" t="s">
        <v>11842</v>
      </c>
      <c r="BV6637" s="61" t="s">
        <v>1693</v>
      </c>
      <c r="BW6637" s="61" t="s">
        <v>7903</v>
      </c>
    </row>
    <row r="6638" spans="51:75">
      <c r="AY6638" s="89" t="e">
        <f>VLOOKUP(C6638,#REF!, 2,FALSE)</f>
        <v>#REF!</v>
      </c>
      <c r="BM6638" s="61" t="s">
        <v>11843</v>
      </c>
      <c r="BN6638" s="61" t="s">
        <v>1693</v>
      </c>
      <c r="BO6638" s="61" t="s">
        <v>7903</v>
      </c>
      <c r="BU6638" s="61" t="s">
        <v>11843</v>
      </c>
      <c r="BV6638" s="61" t="s">
        <v>1693</v>
      </c>
      <c r="BW6638" s="61" t="s">
        <v>7903</v>
      </c>
    </row>
    <row r="6639" spans="51:75">
      <c r="AY6639" s="89" t="e">
        <f>VLOOKUP(C6639,#REF!, 2,FALSE)</f>
        <v>#REF!</v>
      </c>
      <c r="BM6639" s="61" t="s">
        <v>11845</v>
      </c>
      <c r="BN6639" s="61" t="s">
        <v>1693</v>
      </c>
      <c r="BO6639" s="61" t="s">
        <v>2985</v>
      </c>
      <c r="BU6639" s="61" t="s">
        <v>11845</v>
      </c>
      <c r="BV6639" s="61" t="s">
        <v>1693</v>
      </c>
      <c r="BW6639" s="61" t="s">
        <v>2985</v>
      </c>
    </row>
    <row r="6640" spans="51:75">
      <c r="AY6640" s="89" t="e">
        <f>VLOOKUP(C6640,#REF!, 2,FALSE)</f>
        <v>#REF!</v>
      </c>
      <c r="BM6640" s="61" t="s">
        <v>11846</v>
      </c>
      <c r="BN6640" s="61" t="s">
        <v>785</v>
      </c>
      <c r="BO6640" s="61" t="s">
        <v>6423</v>
      </c>
      <c r="BU6640" s="61" t="s">
        <v>11846</v>
      </c>
      <c r="BV6640" s="61" t="s">
        <v>785</v>
      </c>
      <c r="BW6640" s="61" t="s">
        <v>6423</v>
      </c>
    </row>
    <row r="6641" spans="51:75">
      <c r="AY6641" s="89" t="e">
        <f>VLOOKUP(C6641,#REF!, 2,FALSE)</f>
        <v>#REF!</v>
      </c>
      <c r="BM6641" s="61" t="s">
        <v>410</v>
      </c>
      <c r="BN6641" s="61" t="s">
        <v>3007</v>
      </c>
      <c r="BO6641" s="61" t="s">
        <v>2068</v>
      </c>
      <c r="BU6641" s="61" t="s">
        <v>410</v>
      </c>
      <c r="BV6641" s="61" t="s">
        <v>3007</v>
      </c>
      <c r="BW6641" s="61" t="s">
        <v>2068</v>
      </c>
    </row>
    <row r="6642" spans="51:75">
      <c r="AY6642" s="89" t="e">
        <f>VLOOKUP(C6642,#REF!, 2,FALSE)</f>
        <v>#REF!</v>
      </c>
      <c r="BM6642" s="61" t="s">
        <v>11847</v>
      </c>
      <c r="BN6642" s="61" t="s">
        <v>659</v>
      </c>
      <c r="BO6642" s="61" t="s">
        <v>11848</v>
      </c>
      <c r="BU6642" s="61" t="s">
        <v>11847</v>
      </c>
      <c r="BV6642" s="61" t="s">
        <v>659</v>
      </c>
      <c r="BW6642" s="61" t="s">
        <v>11848</v>
      </c>
    </row>
    <row r="6643" spans="51:75">
      <c r="AY6643" s="89" t="e">
        <f>VLOOKUP(C6643,#REF!, 2,FALSE)</f>
        <v>#REF!</v>
      </c>
      <c r="BM6643" s="61" t="s">
        <v>11849</v>
      </c>
      <c r="BN6643" s="61" t="s">
        <v>799</v>
      </c>
      <c r="BO6643" s="61" t="s">
        <v>640</v>
      </c>
      <c r="BU6643" s="61" t="s">
        <v>11849</v>
      </c>
      <c r="BV6643" s="61" t="s">
        <v>799</v>
      </c>
      <c r="BW6643" s="61" t="s">
        <v>640</v>
      </c>
    </row>
    <row r="6644" spans="51:75">
      <c r="AY6644" s="89" t="e">
        <f>VLOOKUP(C6644,#REF!, 2,FALSE)</f>
        <v>#REF!</v>
      </c>
      <c r="BM6644" s="61" t="s">
        <v>11850</v>
      </c>
      <c r="BN6644" s="61" t="s">
        <v>633</v>
      </c>
      <c r="BO6644" s="61" t="s">
        <v>11851</v>
      </c>
      <c r="BU6644" s="61" t="s">
        <v>11850</v>
      </c>
      <c r="BV6644" s="61" t="s">
        <v>633</v>
      </c>
      <c r="BW6644" s="61" t="s">
        <v>11851</v>
      </c>
    </row>
    <row r="6645" spans="51:75">
      <c r="AY6645" s="89" t="e">
        <f>VLOOKUP(C6645,#REF!, 2,FALSE)</f>
        <v>#REF!</v>
      </c>
      <c r="BM6645" s="61" t="s">
        <v>11852</v>
      </c>
      <c r="BN6645" s="61" t="s">
        <v>696</v>
      </c>
      <c r="BO6645" s="61" t="s">
        <v>699</v>
      </c>
      <c r="BU6645" s="61" t="s">
        <v>11852</v>
      </c>
      <c r="BV6645" s="61" t="s">
        <v>696</v>
      </c>
      <c r="BW6645" s="61" t="s">
        <v>699</v>
      </c>
    </row>
    <row r="6646" spans="51:75">
      <c r="AY6646" s="89" t="e">
        <f>VLOOKUP(C6646,#REF!, 2,FALSE)</f>
        <v>#REF!</v>
      </c>
      <c r="BM6646" s="61" t="s">
        <v>11853</v>
      </c>
      <c r="BN6646" s="61" t="s">
        <v>633</v>
      </c>
      <c r="BO6646" s="61" t="s">
        <v>11854</v>
      </c>
      <c r="BU6646" s="61" t="s">
        <v>11853</v>
      </c>
      <c r="BV6646" s="61" t="s">
        <v>633</v>
      </c>
      <c r="BW6646" s="61" t="s">
        <v>11854</v>
      </c>
    </row>
    <row r="6647" spans="51:75">
      <c r="AY6647" s="89" t="e">
        <f>VLOOKUP(C6647,#REF!, 2,FALSE)</f>
        <v>#REF!</v>
      </c>
      <c r="BM6647" s="61" t="s">
        <v>11855</v>
      </c>
      <c r="BN6647" s="61" t="s">
        <v>615</v>
      </c>
      <c r="BO6647" s="61" t="s">
        <v>5344</v>
      </c>
      <c r="BU6647" s="61" t="s">
        <v>11855</v>
      </c>
      <c r="BV6647" s="61" t="s">
        <v>615</v>
      </c>
      <c r="BW6647" s="61" t="s">
        <v>5344</v>
      </c>
    </row>
    <row r="6648" spans="51:75">
      <c r="AY6648" s="89" t="e">
        <f>VLOOKUP(C6648,#REF!, 2,FALSE)</f>
        <v>#REF!</v>
      </c>
      <c r="BM6648" s="61" t="s">
        <v>403</v>
      </c>
      <c r="BN6648" s="61" t="s">
        <v>664</v>
      </c>
      <c r="BO6648" s="61" t="s">
        <v>699</v>
      </c>
      <c r="BU6648" s="61" t="s">
        <v>403</v>
      </c>
      <c r="BV6648" s="61" t="s">
        <v>664</v>
      </c>
      <c r="BW6648" s="61" t="s">
        <v>699</v>
      </c>
    </row>
    <row r="6649" spans="51:75">
      <c r="AY6649" s="89" t="e">
        <f>VLOOKUP(C6649,#REF!, 2,FALSE)</f>
        <v>#REF!</v>
      </c>
      <c r="BM6649" s="61" t="s">
        <v>404</v>
      </c>
      <c r="BN6649" s="61" t="s">
        <v>641</v>
      </c>
      <c r="BO6649" s="61" t="s">
        <v>995</v>
      </c>
      <c r="BU6649" s="61" t="s">
        <v>404</v>
      </c>
      <c r="BV6649" s="61" t="s">
        <v>641</v>
      </c>
      <c r="BW6649" s="61" t="s">
        <v>995</v>
      </c>
    </row>
    <row r="6650" spans="51:75">
      <c r="AY6650" s="89" t="e">
        <f>VLOOKUP(C6650,#REF!, 2,FALSE)</f>
        <v>#REF!</v>
      </c>
      <c r="BM6650" s="61" t="s">
        <v>11856</v>
      </c>
      <c r="BN6650" s="61" t="s">
        <v>641</v>
      </c>
      <c r="BO6650" s="61" t="s">
        <v>11646</v>
      </c>
      <c r="BU6650" s="61" t="s">
        <v>11856</v>
      </c>
      <c r="BV6650" s="61" t="s">
        <v>641</v>
      </c>
      <c r="BW6650" s="61" t="s">
        <v>11646</v>
      </c>
    </row>
    <row r="6651" spans="51:75">
      <c r="AY6651" s="89" t="e">
        <f>VLOOKUP(C6651,#REF!, 2,FALSE)</f>
        <v>#REF!</v>
      </c>
      <c r="BM6651" s="61" t="s">
        <v>11857</v>
      </c>
      <c r="BN6651" s="61" t="s">
        <v>618</v>
      </c>
      <c r="BO6651" s="61" t="s">
        <v>2985</v>
      </c>
      <c r="BU6651" s="61" t="s">
        <v>11857</v>
      </c>
      <c r="BV6651" s="61" t="s">
        <v>618</v>
      </c>
      <c r="BW6651" s="61" t="s">
        <v>2985</v>
      </c>
    </row>
    <row r="6652" spans="51:75">
      <c r="AY6652" s="89" t="e">
        <f>VLOOKUP(C6652,#REF!, 2,FALSE)</f>
        <v>#REF!</v>
      </c>
      <c r="BM6652" s="61" t="s">
        <v>11858</v>
      </c>
      <c r="BN6652" s="61" t="s">
        <v>618</v>
      </c>
      <c r="BO6652" s="61" t="s">
        <v>2985</v>
      </c>
      <c r="BU6652" s="61" t="s">
        <v>11858</v>
      </c>
      <c r="BV6652" s="61" t="s">
        <v>618</v>
      </c>
      <c r="BW6652" s="61" t="s">
        <v>2985</v>
      </c>
    </row>
    <row r="6653" spans="51:75">
      <c r="AY6653" s="89" t="e">
        <f>VLOOKUP(C6653,#REF!, 2,FALSE)</f>
        <v>#REF!</v>
      </c>
      <c r="BM6653" s="61" t="s">
        <v>11859</v>
      </c>
      <c r="BN6653" s="61" t="s">
        <v>799</v>
      </c>
      <c r="BO6653" s="61" t="s">
        <v>2362</v>
      </c>
      <c r="BU6653" s="61" t="s">
        <v>11859</v>
      </c>
      <c r="BV6653" s="61" t="s">
        <v>799</v>
      </c>
      <c r="BW6653" s="61" t="s">
        <v>2362</v>
      </c>
    </row>
    <row r="6654" spans="51:75">
      <c r="AY6654" s="89" t="e">
        <f>VLOOKUP(C6654,#REF!, 2,FALSE)</f>
        <v>#REF!</v>
      </c>
      <c r="BM6654" s="61" t="s">
        <v>11860</v>
      </c>
      <c r="BN6654" s="61" t="s">
        <v>799</v>
      </c>
      <c r="BO6654" s="61" t="s">
        <v>1286</v>
      </c>
      <c r="BU6654" s="61" t="s">
        <v>11860</v>
      </c>
      <c r="BV6654" s="61" t="s">
        <v>799</v>
      </c>
      <c r="BW6654" s="61" t="s">
        <v>1286</v>
      </c>
    </row>
    <row r="6655" spans="51:75">
      <c r="AY6655" s="89" t="e">
        <f>VLOOKUP(C6655,#REF!, 2,FALSE)</f>
        <v>#REF!</v>
      </c>
      <c r="BM6655" s="61" t="s">
        <v>438</v>
      </c>
      <c r="BN6655" s="61" t="s">
        <v>799</v>
      </c>
      <c r="BO6655" s="61" t="s">
        <v>8013</v>
      </c>
      <c r="BU6655" s="61" t="s">
        <v>438</v>
      </c>
      <c r="BV6655" s="61" t="s">
        <v>799</v>
      </c>
      <c r="BW6655" s="61" t="s">
        <v>8013</v>
      </c>
    </row>
    <row r="6656" spans="51:75">
      <c r="AY6656" s="89" t="e">
        <f>VLOOKUP(C6656,#REF!, 2,FALSE)</f>
        <v>#REF!</v>
      </c>
      <c r="BM6656" s="61" t="s">
        <v>11862</v>
      </c>
      <c r="BN6656" s="61" t="s">
        <v>799</v>
      </c>
      <c r="BO6656" s="61" t="s">
        <v>1286</v>
      </c>
      <c r="BU6656" s="61" t="s">
        <v>11862</v>
      </c>
      <c r="BV6656" s="61" t="s">
        <v>799</v>
      </c>
      <c r="BW6656" s="61" t="s">
        <v>1286</v>
      </c>
    </row>
    <row r="6657" spans="51:75">
      <c r="AY6657" s="89" t="e">
        <f>VLOOKUP(C6657,#REF!, 2,FALSE)</f>
        <v>#REF!</v>
      </c>
      <c r="BM6657" s="61" t="s">
        <v>11863</v>
      </c>
      <c r="BN6657" s="61" t="s">
        <v>799</v>
      </c>
      <c r="BO6657" s="61" t="s">
        <v>1128</v>
      </c>
      <c r="BU6657" s="61" t="s">
        <v>11863</v>
      </c>
      <c r="BV6657" s="61" t="s">
        <v>799</v>
      </c>
      <c r="BW6657" s="61" t="s">
        <v>1128</v>
      </c>
    </row>
    <row r="6658" spans="51:75">
      <c r="AY6658" s="89" t="e">
        <f>VLOOKUP(C6658,#REF!, 2,FALSE)</f>
        <v>#REF!</v>
      </c>
      <c r="BM6658" s="61" t="s">
        <v>11864</v>
      </c>
      <c r="BN6658" s="61" t="s">
        <v>2981</v>
      </c>
      <c r="BO6658" s="61" t="s">
        <v>11865</v>
      </c>
      <c r="BU6658" s="61" t="s">
        <v>11864</v>
      </c>
      <c r="BV6658" s="61" t="s">
        <v>2981</v>
      </c>
      <c r="BW6658" s="61" t="s">
        <v>11865</v>
      </c>
    </row>
    <row r="6659" spans="51:75">
      <c r="AY6659" s="89" t="e">
        <f>VLOOKUP(C6659,#REF!, 2,FALSE)</f>
        <v>#REF!</v>
      </c>
      <c r="BM6659" s="61" t="s">
        <v>11866</v>
      </c>
      <c r="BN6659" s="61" t="s">
        <v>1344</v>
      </c>
      <c r="BO6659" s="61" t="s">
        <v>11867</v>
      </c>
      <c r="BU6659" s="61" t="s">
        <v>11866</v>
      </c>
      <c r="BV6659" s="61" t="s">
        <v>1344</v>
      </c>
      <c r="BW6659" s="61" t="s">
        <v>11867</v>
      </c>
    </row>
    <row r="6660" spans="51:75">
      <c r="AY6660" s="89" t="e">
        <f>VLOOKUP(C6660,#REF!, 2,FALSE)</f>
        <v>#REF!</v>
      </c>
      <c r="BM6660" s="61" t="s">
        <v>11868</v>
      </c>
      <c r="BN6660" s="61" t="s">
        <v>1271</v>
      </c>
      <c r="BO6660" s="61" t="s">
        <v>11869</v>
      </c>
      <c r="BU6660" s="61" t="s">
        <v>11868</v>
      </c>
      <c r="BV6660" s="61" t="s">
        <v>1271</v>
      </c>
      <c r="BW6660" s="61" t="s">
        <v>11869</v>
      </c>
    </row>
    <row r="6661" spans="51:75">
      <c r="AY6661" s="89" t="e">
        <f>VLOOKUP(C6661,#REF!, 2,FALSE)</f>
        <v>#REF!</v>
      </c>
      <c r="BM6661" s="61" t="s">
        <v>11870</v>
      </c>
      <c r="BN6661" s="61" t="s">
        <v>1269</v>
      </c>
      <c r="BO6661" s="61" t="s">
        <v>9528</v>
      </c>
      <c r="BU6661" s="61" t="s">
        <v>11870</v>
      </c>
      <c r="BV6661" s="61" t="s">
        <v>1269</v>
      </c>
      <c r="BW6661" s="61" t="s">
        <v>9528</v>
      </c>
    </row>
    <row r="6662" spans="51:75">
      <c r="AY6662" s="89" t="e">
        <f>VLOOKUP(C6662,#REF!, 2,FALSE)</f>
        <v>#REF!</v>
      </c>
      <c r="BM6662" s="61" t="s">
        <v>11871</v>
      </c>
      <c r="BN6662" s="61" t="s">
        <v>1344</v>
      </c>
      <c r="BO6662" s="61" t="s">
        <v>11872</v>
      </c>
      <c r="BU6662" s="61" t="s">
        <v>11871</v>
      </c>
      <c r="BV6662" s="61" t="s">
        <v>1344</v>
      </c>
      <c r="BW6662" s="61" t="s">
        <v>11872</v>
      </c>
    </row>
    <row r="6663" spans="51:75">
      <c r="AY6663" s="89" t="e">
        <f>VLOOKUP(C6663,#REF!, 2,FALSE)</f>
        <v>#REF!</v>
      </c>
      <c r="BM6663" s="61" t="s">
        <v>11873</v>
      </c>
      <c r="BN6663" s="61" t="s">
        <v>639</v>
      </c>
      <c r="BO6663" s="61" t="s">
        <v>11874</v>
      </c>
      <c r="BU6663" s="61" t="s">
        <v>11873</v>
      </c>
      <c r="BV6663" s="61" t="s">
        <v>639</v>
      </c>
      <c r="BW6663" s="61" t="s">
        <v>11874</v>
      </c>
    </row>
    <row r="6664" spans="51:75">
      <c r="AY6664" s="89" t="e">
        <f>VLOOKUP(C6664,#REF!, 2,FALSE)</f>
        <v>#REF!</v>
      </c>
      <c r="BM6664" s="61" t="s">
        <v>11875</v>
      </c>
      <c r="BN6664" s="61" t="s">
        <v>623</v>
      </c>
      <c r="BO6664" s="61" t="s">
        <v>11876</v>
      </c>
      <c r="BU6664" s="61" t="s">
        <v>11875</v>
      </c>
      <c r="BV6664" s="61" t="s">
        <v>623</v>
      </c>
      <c r="BW6664" s="61" t="s">
        <v>11876</v>
      </c>
    </row>
    <row r="6665" spans="51:75">
      <c r="AY6665" s="89" t="e">
        <f>VLOOKUP(C6665,#REF!, 2,FALSE)</f>
        <v>#REF!</v>
      </c>
      <c r="BM6665" s="61" t="s">
        <v>11877</v>
      </c>
      <c r="BN6665" s="61" t="s">
        <v>782</v>
      </c>
      <c r="BO6665" s="61" t="s">
        <v>11878</v>
      </c>
      <c r="BU6665" s="61" t="s">
        <v>11877</v>
      </c>
      <c r="BV6665" s="61" t="s">
        <v>782</v>
      </c>
      <c r="BW6665" s="61" t="s">
        <v>11878</v>
      </c>
    </row>
    <row r="6666" spans="51:75">
      <c r="AY6666" s="89" t="e">
        <f>VLOOKUP(C6666,#REF!, 2,FALSE)</f>
        <v>#REF!</v>
      </c>
      <c r="BM6666" s="61" t="s">
        <v>11879</v>
      </c>
      <c r="BN6666" s="61" t="s">
        <v>789</v>
      </c>
      <c r="BO6666" s="61" t="s">
        <v>6171</v>
      </c>
      <c r="BU6666" s="61" t="s">
        <v>11879</v>
      </c>
      <c r="BV6666" s="61" t="s">
        <v>789</v>
      </c>
      <c r="BW6666" s="61" t="s">
        <v>6171</v>
      </c>
    </row>
    <row r="6667" spans="51:75">
      <c r="AY6667" s="89" t="e">
        <f>VLOOKUP(C6667,#REF!, 2,FALSE)</f>
        <v>#REF!</v>
      </c>
      <c r="BM6667" s="61" t="s">
        <v>11880</v>
      </c>
      <c r="BN6667" s="61" t="s">
        <v>782</v>
      </c>
      <c r="BO6667" s="61" t="s">
        <v>2985</v>
      </c>
      <c r="BU6667" s="61" t="s">
        <v>11880</v>
      </c>
      <c r="BV6667" s="61" t="s">
        <v>782</v>
      </c>
      <c r="BW6667" s="61" t="s">
        <v>2985</v>
      </c>
    </row>
    <row r="6668" spans="51:75">
      <c r="AY6668" s="89" t="e">
        <f>VLOOKUP(C6668,#REF!, 2,FALSE)</f>
        <v>#REF!</v>
      </c>
      <c r="BM6668" s="61" t="s">
        <v>11881</v>
      </c>
      <c r="BN6668" s="61" t="s">
        <v>996</v>
      </c>
      <c r="BO6668" s="61" t="s">
        <v>2985</v>
      </c>
      <c r="BU6668" s="61" t="s">
        <v>11881</v>
      </c>
      <c r="BV6668" s="61" t="s">
        <v>996</v>
      </c>
      <c r="BW6668" s="61" t="s">
        <v>2985</v>
      </c>
    </row>
    <row r="6669" spans="51:75">
      <c r="AY6669" s="89" t="e">
        <f>VLOOKUP(C6669,#REF!, 2,FALSE)</f>
        <v>#REF!</v>
      </c>
      <c r="BM6669" s="61" t="s">
        <v>11882</v>
      </c>
      <c r="BN6669" s="61" t="s">
        <v>812</v>
      </c>
      <c r="BO6669" s="61" t="s">
        <v>2985</v>
      </c>
      <c r="BU6669" s="61" t="s">
        <v>11882</v>
      </c>
      <c r="BV6669" s="61" t="s">
        <v>812</v>
      </c>
      <c r="BW6669" s="61" t="s">
        <v>2985</v>
      </c>
    </row>
    <row r="6670" spans="51:75">
      <c r="AY6670" s="89" t="e">
        <f>VLOOKUP(C6670,#REF!, 2,FALSE)</f>
        <v>#REF!</v>
      </c>
      <c r="BM6670" s="61" t="s">
        <v>11883</v>
      </c>
      <c r="BN6670" s="61" t="s">
        <v>615</v>
      </c>
      <c r="BO6670" s="61" t="s">
        <v>5442</v>
      </c>
      <c r="BU6670" s="61" t="s">
        <v>11883</v>
      </c>
      <c r="BV6670" s="61" t="s">
        <v>615</v>
      </c>
      <c r="BW6670" s="61" t="s">
        <v>5442</v>
      </c>
    </row>
    <row r="6671" spans="51:75">
      <c r="AY6671" s="89" t="e">
        <f>VLOOKUP(C6671,#REF!, 2,FALSE)</f>
        <v>#REF!</v>
      </c>
      <c r="BM6671" s="61" t="s">
        <v>11884</v>
      </c>
      <c r="BN6671" s="61" t="s">
        <v>638</v>
      </c>
      <c r="BO6671" s="61" t="s">
        <v>9864</v>
      </c>
      <c r="BU6671" s="61" t="s">
        <v>11884</v>
      </c>
      <c r="BV6671" s="61" t="s">
        <v>638</v>
      </c>
      <c r="BW6671" s="61" t="s">
        <v>9864</v>
      </c>
    </row>
    <row r="6672" spans="51:75">
      <c r="AY6672" s="89" t="e">
        <f>VLOOKUP(C6672,#REF!, 2,FALSE)</f>
        <v>#REF!</v>
      </c>
      <c r="BM6672" s="61" t="s">
        <v>11885</v>
      </c>
      <c r="BN6672" s="61" t="s">
        <v>633</v>
      </c>
      <c r="BO6672" s="61" t="s">
        <v>11322</v>
      </c>
      <c r="BU6672" s="61" t="s">
        <v>11885</v>
      </c>
      <c r="BV6672" s="61" t="s">
        <v>633</v>
      </c>
      <c r="BW6672" s="61" t="s">
        <v>11322</v>
      </c>
    </row>
    <row r="6673" spans="51:75">
      <c r="AY6673" s="89" t="e">
        <f>VLOOKUP(C6673,#REF!, 2,FALSE)</f>
        <v>#REF!</v>
      </c>
      <c r="BM6673" s="61" t="s">
        <v>11886</v>
      </c>
      <c r="BN6673" s="61" t="s">
        <v>633</v>
      </c>
      <c r="BO6673" s="61" t="s">
        <v>11322</v>
      </c>
      <c r="BU6673" s="61" t="s">
        <v>11886</v>
      </c>
      <c r="BV6673" s="61" t="s">
        <v>633</v>
      </c>
      <c r="BW6673" s="61" t="s">
        <v>11322</v>
      </c>
    </row>
    <row r="6674" spans="51:75">
      <c r="AY6674" s="89" t="e">
        <f>VLOOKUP(C6674,#REF!, 2,FALSE)</f>
        <v>#REF!</v>
      </c>
      <c r="BM6674" s="61" t="s">
        <v>11887</v>
      </c>
      <c r="BN6674" s="61" t="s">
        <v>641</v>
      </c>
      <c r="BO6674" s="61" t="s">
        <v>11322</v>
      </c>
      <c r="BU6674" s="61" t="s">
        <v>11887</v>
      </c>
      <c r="BV6674" s="61" t="s">
        <v>641</v>
      </c>
      <c r="BW6674" s="61" t="s">
        <v>11322</v>
      </c>
    </row>
    <row r="6675" spans="51:75">
      <c r="AY6675" s="89" t="e">
        <f>VLOOKUP(C6675,#REF!, 2,FALSE)</f>
        <v>#REF!</v>
      </c>
      <c r="BM6675" s="61" t="s">
        <v>11888</v>
      </c>
      <c r="BN6675" s="61" t="s">
        <v>633</v>
      </c>
      <c r="BO6675" s="61" t="s">
        <v>11322</v>
      </c>
      <c r="BU6675" s="61" t="s">
        <v>11888</v>
      </c>
      <c r="BV6675" s="61" t="s">
        <v>633</v>
      </c>
      <c r="BW6675" s="61" t="s">
        <v>11322</v>
      </c>
    </row>
    <row r="6676" spans="51:75">
      <c r="AY6676" s="89" t="e">
        <f>VLOOKUP(C6676,#REF!, 2,FALSE)</f>
        <v>#REF!</v>
      </c>
      <c r="BM6676" s="61" t="s">
        <v>11889</v>
      </c>
      <c r="BN6676" s="61" t="s">
        <v>805</v>
      </c>
      <c r="BO6676" s="61" t="s">
        <v>11890</v>
      </c>
      <c r="BU6676" s="61" t="s">
        <v>11889</v>
      </c>
      <c r="BV6676" s="61" t="s">
        <v>805</v>
      </c>
      <c r="BW6676" s="61" t="s">
        <v>11890</v>
      </c>
    </row>
    <row r="6677" spans="51:75">
      <c r="AY6677" s="89" t="e">
        <f>VLOOKUP(C6677,#REF!, 2,FALSE)</f>
        <v>#REF!</v>
      </c>
      <c r="BM6677" s="61" t="s">
        <v>11891</v>
      </c>
      <c r="BN6677" s="61" t="s">
        <v>777</v>
      </c>
      <c r="BO6677" s="61" t="s">
        <v>3266</v>
      </c>
      <c r="BU6677" s="61" t="s">
        <v>11891</v>
      </c>
      <c r="BV6677" s="61" t="s">
        <v>777</v>
      </c>
      <c r="BW6677" s="61" t="s">
        <v>3266</v>
      </c>
    </row>
    <row r="6678" spans="51:75">
      <c r="AY6678" s="89" t="e">
        <f>VLOOKUP(C6678,#REF!, 2,FALSE)</f>
        <v>#REF!</v>
      </c>
      <c r="BM6678" s="61" t="s">
        <v>11892</v>
      </c>
      <c r="BN6678" s="61" t="s">
        <v>805</v>
      </c>
      <c r="BO6678" s="61" t="s">
        <v>11893</v>
      </c>
      <c r="BU6678" s="61" t="s">
        <v>11892</v>
      </c>
      <c r="BV6678" s="61" t="s">
        <v>805</v>
      </c>
      <c r="BW6678" s="61" t="s">
        <v>11893</v>
      </c>
    </row>
    <row r="6679" spans="51:75">
      <c r="AY6679" s="89" t="e">
        <f>VLOOKUP(C6679,#REF!, 2,FALSE)</f>
        <v>#REF!</v>
      </c>
      <c r="BM6679" s="61" t="s">
        <v>11894</v>
      </c>
      <c r="BN6679" s="61" t="s">
        <v>854</v>
      </c>
      <c r="BO6679" s="61" t="s">
        <v>5298</v>
      </c>
      <c r="BU6679" s="61" t="s">
        <v>11894</v>
      </c>
      <c r="BV6679" s="61" t="s">
        <v>854</v>
      </c>
      <c r="BW6679" s="61" t="s">
        <v>5298</v>
      </c>
    </row>
    <row r="6680" spans="51:75">
      <c r="AY6680" s="89" t="e">
        <f>VLOOKUP(C6680,#REF!, 2,FALSE)</f>
        <v>#REF!</v>
      </c>
      <c r="BM6680" s="61" t="s">
        <v>11895</v>
      </c>
      <c r="BN6680" s="61" t="s">
        <v>616</v>
      </c>
      <c r="BO6680" s="61" t="s">
        <v>11896</v>
      </c>
      <c r="BU6680" s="61" t="s">
        <v>11895</v>
      </c>
      <c r="BV6680" s="61" t="s">
        <v>616</v>
      </c>
      <c r="BW6680" s="61" t="s">
        <v>11896</v>
      </c>
    </row>
    <row r="6681" spans="51:75">
      <c r="AY6681" s="89" t="e">
        <f>VLOOKUP(C6681,#REF!, 2,FALSE)</f>
        <v>#REF!</v>
      </c>
      <c r="BM6681" s="61" t="s">
        <v>11897</v>
      </c>
      <c r="BN6681" s="61" t="s">
        <v>16990</v>
      </c>
      <c r="BO6681" s="61" t="s">
        <v>11898</v>
      </c>
      <c r="BU6681" s="61" t="s">
        <v>11897</v>
      </c>
      <c r="BV6681" s="61" t="s">
        <v>16990</v>
      </c>
      <c r="BW6681" s="61" t="s">
        <v>11898</v>
      </c>
    </row>
    <row r="6682" spans="51:75">
      <c r="AY6682" s="89" t="e">
        <f>VLOOKUP(C6682,#REF!, 2,FALSE)</f>
        <v>#REF!</v>
      </c>
      <c r="BM6682" s="61" t="s">
        <v>11899</v>
      </c>
      <c r="BN6682" s="61" t="s">
        <v>805</v>
      </c>
      <c r="BO6682" s="61" t="s">
        <v>11900</v>
      </c>
      <c r="BU6682" s="61" t="s">
        <v>11899</v>
      </c>
      <c r="BV6682" s="61" t="s">
        <v>805</v>
      </c>
      <c r="BW6682" s="61" t="s">
        <v>11900</v>
      </c>
    </row>
    <row r="6683" spans="51:75">
      <c r="AY6683" s="89" t="e">
        <f>VLOOKUP(C6683,#REF!, 2,FALSE)</f>
        <v>#REF!</v>
      </c>
      <c r="BM6683" s="61" t="s">
        <v>405</v>
      </c>
      <c r="BN6683" s="61" t="s">
        <v>638</v>
      </c>
      <c r="BO6683" s="61" t="s">
        <v>2065</v>
      </c>
      <c r="BU6683" s="61" t="s">
        <v>405</v>
      </c>
      <c r="BV6683" s="61" t="s">
        <v>638</v>
      </c>
      <c r="BW6683" s="61" t="s">
        <v>2065</v>
      </c>
    </row>
    <row r="6684" spans="51:75">
      <c r="AY6684" s="89" t="e">
        <f>VLOOKUP(C6684,#REF!, 2,FALSE)</f>
        <v>#REF!</v>
      </c>
      <c r="BM6684" s="61" t="s">
        <v>11901</v>
      </c>
      <c r="BN6684" s="61" t="s">
        <v>638</v>
      </c>
      <c r="BO6684" s="61" t="s">
        <v>11322</v>
      </c>
      <c r="BU6684" s="61" t="s">
        <v>11901</v>
      </c>
      <c r="BV6684" s="61" t="s">
        <v>638</v>
      </c>
      <c r="BW6684" s="61" t="s">
        <v>11322</v>
      </c>
    </row>
    <row r="6685" spans="51:75">
      <c r="AY6685" s="89" t="e">
        <f>VLOOKUP(C6685,#REF!, 2,FALSE)</f>
        <v>#REF!</v>
      </c>
      <c r="BM6685" s="61" t="s">
        <v>11902</v>
      </c>
      <c r="BN6685" s="61" t="s">
        <v>638</v>
      </c>
      <c r="BO6685" s="61" t="s">
        <v>11322</v>
      </c>
      <c r="BU6685" s="61" t="s">
        <v>11902</v>
      </c>
      <c r="BV6685" s="61" t="s">
        <v>638</v>
      </c>
      <c r="BW6685" s="61" t="s">
        <v>11322</v>
      </c>
    </row>
    <row r="6686" spans="51:75">
      <c r="AY6686" s="89" t="e">
        <f>VLOOKUP(C6686,#REF!, 2,FALSE)</f>
        <v>#REF!</v>
      </c>
      <c r="BM6686" s="61" t="s">
        <v>11903</v>
      </c>
      <c r="BN6686" s="61" t="s">
        <v>633</v>
      </c>
      <c r="BO6686" s="61" t="s">
        <v>11322</v>
      </c>
      <c r="BU6686" s="61" t="s">
        <v>11903</v>
      </c>
      <c r="BV6686" s="61" t="s">
        <v>633</v>
      </c>
      <c r="BW6686" s="61" t="s">
        <v>11322</v>
      </c>
    </row>
    <row r="6687" spans="51:75">
      <c r="AY6687" s="89" t="e">
        <f>VLOOKUP(C6687,#REF!, 2,FALSE)</f>
        <v>#REF!</v>
      </c>
      <c r="BM6687" s="61" t="s">
        <v>11904</v>
      </c>
      <c r="BN6687" s="61" t="s">
        <v>641</v>
      </c>
      <c r="BO6687" s="61" t="s">
        <v>11905</v>
      </c>
      <c r="BU6687" s="61" t="s">
        <v>11904</v>
      </c>
      <c r="BV6687" s="61" t="s">
        <v>641</v>
      </c>
      <c r="BW6687" s="61" t="s">
        <v>11905</v>
      </c>
    </row>
    <row r="6688" spans="51:75">
      <c r="AY6688" s="89" t="e">
        <f>VLOOKUP(C6688,#REF!, 2,FALSE)</f>
        <v>#REF!</v>
      </c>
      <c r="BM6688" s="61" t="s">
        <v>2085</v>
      </c>
      <c r="BN6688" s="61" t="s">
        <v>638</v>
      </c>
      <c r="BO6688" s="61" t="s">
        <v>4317</v>
      </c>
      <c r="BU6688" s="61" t="s">
        <v>2085</v>
      </c>
      <c r="BV6688" s="61" t="s">
        <v>638</v>
      </c>
      <c r="BW6688" s="61" t="s">
        <v>4317</v>
      </c>
    </row>
    <row r="6689" spans="51:75">
      <c r="AY6689" s="89" t="e">
        <f>VLOOKUP(C6689,#REF!, 2,FALSE)</f>
        <v>#REF!</v>
      </c>
      <c r="BM6689" s="61" t="s">
        <v>11906</v>
      </c>
      <c r="BN6689" s="61" t="s">
        <v>615</v>
      </c>
      <c r="BO6689" s="61" t="s">
        <v>8409</v>
      </c>
      <c r="BU6689" s="61" t="s">
        <v>11906</v>
      </c>
      <c r="BV6689" s="61" t="s">
        <v>615</v>
      </c>
      <c r="BW6689" s="61" t="s">
        <v>8409</v>
      </c>
    </row>
    <row r="6690" spans="51:75">
      <c r="AY6690" s="89" t="e">
        <f>VLOOKUP(C6690,#REF!, 2,FALSE)</f>
        <v>#REF!</v>
      </c>
      <c r="BM6690" s="61" t="s">
        <v>2086</v>
      </c>
      <c r="BN6690" s="61" t="s">
        <v>638</v>
      </c>
      <c r="BO6690" s="61" t="s">
        <v>2985</v>
      </c>
      <c r="BU6690" s="61" t="s">
        <v>2086</v>
      </c>
      <c r="BV6690" s="61" t="s">
        <v>638</v>
      </c>
      <c r="BW6690" s="61" t="s">
        <v>2985</v>
      </c>
    </row>
    <row r="6691" spans="51:75">
      <c r="AY6691" s="89" t="e">
        <f>VLOOKUP(C6691,#REF!, 2,FALSE)</f>
        <v>#REF!</v>
      </c>
      <c r="BM6691" s="61" t="s">
        <v>2087</v>
      </c>
      <c r="BN6691" s="61" t="s">
        <v>641</v>
      </c>
      <c r="BO6691" s="61" t="s">
        <v>1456</v>
      </c>
      <c r="BU6691" s="61" t="s">
        <v>2087</v>
      </c>
      <c r="BV6691" s="61" t="s">
        <v>641</v>
      </c>
      <c r="BW6691" s="61" t="s">
        <v>1456</v>
      </c>
    </row>
    <row r="6692" spans="51:75">
      <c r="AY6692" s="89" t="e">
        <f>VLOOKUP(C6692,#REF!, 2,FALSE)</f>
        <v>#REF!</v>
      </c>
      <c r="BM6692" s="61" t="s">
        <v>11907</v>
      </c>
      <c r="BN6692" s="61" t="s">
        <v>638</v>
      </c>
      <c r="BO6692" s="61" t="s">
        <v>3971</v>
      </c>
      <c r="BU6692" s="61" t="s">
        <v>11907</v>
      </c>
      <c r="BV6692" s="61" t="s">
        <v>638</v>
      </c>
      <c r="BW6692" s="61" t="s">
        <v>3971</v>
      </c>
    </row>
    <row r="6693" spans="51:75">
      <c r="AY6693" s="89" t="e">
        <f>VLOOKUP(C6693,#REF!, 2,FALSE)</f>
        <v>#REF!</v>
      </c>
      <c r="BM6693" s="61" t="s">
        <v>11908</v>
      </c>
      <c r="BN6693" s="61" t="s">
        <v>633</v>
      </c>
      <c r="BO6693" s="61" t="s">
        <v>11909</v>
      </c>
      <c r="BU6693" s="61" t="s">
        <v>11908</v>
      </c>
      <c r="BV6693" s="61" t="s">
        <v>633</v>
      </c>
      <c r="BW6693" s="61" t="s">
        <v>11909</v>
      </c>
    </row>
    <row r="6694" spans="51:75">
      <c r="AY6694" s="89" t="e">
        <f>VLOOKUP(C6694,#REF!, 2,FALSE)</f>
        <v>#REF!</v>
      </c>
      <c r="BM6694" s="61" t="s">
        <v>11910</v>
      </c>
      <c r="BN6694" s="61" t="s">
        <v>1521</v>
      </c>
      <c r="BO6694" s="61" t="s">
        <v>2985</v>
      </c>
      <c r="BU6694" s="61" t="s">
        <v>11910</v>
      </c>
      <c r="BV6694" s="61" t="s">
        <v>1521</v>
      </c>
      <c r="BW6694" s="61" t="s">
        <v>2985</v>
      </c>
    </row>
    <row r="6695" spans="51:75">
      <c r="AY6695" s="89" t="e">
        <f>VLOOKUP(C6695,#REF!, 2,FALSE)</f>
        <v>#REF!</v>
      </c>
      <c r="BM6695" s="61" t="s">
        <v>2088</v>
      </c>
      <c r="BN6695" s="61" t="s">
        <v>3007</v>
      </c>
      <c r="BO6695" s="61" t="s">
        <v>774</v>
      </c>
      <c r="BU6695" s="61" t="s">
        <v>2088</v>
      </c>
      <c r="BV6695" s="61" t="s">
        <v>3007</v>
      </c>
      <c r="BW6695" s="61" t="s">
        <v>774</v>
      </c>
    </row>
    <row r="6696" spans="51:75">
      <c r="AY6696" s="89" t="e">
        <f>VLOOKUP(C6696,#REF!, 2,FALSE)</f>
        <v>#REF!</v>
      </c>
      <c r="BM6696" s="61" t="s">
        <v>11911</v>
      </c>
      <c r="BN6696" s="61" t="s">
        <v>3254</v>
      </c>
      <c r="BO6696" s="61" t="s">
        <v>11788</v>
      </c>
      <c r="BU6696" s="61" t="s">
        <v>11911</v>
      </c>
      <c r="BV6696" s="61" t="s">
        <v>3254</v>
      </c>
      <c r="BW6696" s="61" t="s">
        <v>11788</v>
      </c>
    </row>
    <row r="6697" spans="51:75">
      <c r="AY6697" s="89" t="e">
        <f>VLOOKUP(C6697,#REF!, 2,FALSE)</f>
        <v>#REF!</v>
      </c>
      <c r="BM6697" s="61" t="s">
        <v>11912</v>
      </c>
      <c r="BN6697" s="61" t="s">
        <v>663</v>
      </c>
      <c r="BO6697" s="61" t="s">
        <v>1495</v>
      </c>
      <c r="BU6697" s="61" t="s">
        <v>11912</v>
      </c>
      <c r="BV6697" s="61" t="s">
        <v>663</v>
      </c>
      <c r="BW6697" s="61" t="s">
        <v>1495</v>
      </c>
    </row>
    <row r="6698" spans="51:75">
      <c r="AY6698" s="89" t="e">
        <f>VLOOKUP(C6698,#REF!, 2,FALSE)</f>
        <v>#REF!</v>
      </c>
      <c r="BM6698" s="61" t="s">
        <v>11913</v>
      </c>
      <c r="BN6698" s="61" t="s">
        <v>633</v>
      </c>
      <c r="BO6698" s="61" t="s">
        <v>2985</v>
      </c>
      <c r="BU6698" s="61" t="s">
        <v>11913</v>
      </c>
      <c r="BV6698" s="61" t="s">
        <v>633</v>
      </c>
      <c r="BW6698" s="61" t="s">
        <v>2985</v>
      </c>
    </row>
    <row r="6699" spans="51:75">
      <c r="AY6699" s="89" t="e">
        <f>VLOOKUP(C6699,#REF!, 2,FALSE)</f>
        <v>#REF!</v>
      </c>
      <c r="BM6699" s="61" t="s">
        <v>11914</v>
      </c>
      <c r="BN6699" s="61" t="s">
        <v>3254</v>
      </c>
      <c r="BO6699" s="61" t="s">
        <v>9952</v>
      </c>
      <c r="BU6699" s="61" t="s">
        <v>11914</v>
      </c>
      <c r="BV6699" s="61" t="s">
        <v>3254</v>
      </c>
      <c r="BW6699" s="61" t="s">
        <v>9952</v>
      </c>
    </row>
    <row r="6700" spans="51:75">
      <c r="AY6700" s="89" t="e">
        <f>VLOOKUP(C6700,#REF!, 2,FALSE)</f>
        <v>#REF!</v>
      </c>
      <c r="BM6700" s="61" t="s">
        <v>11915</v>
      </c>
      <c r="BN6700" s="61" t="s">
        <v>773</v>
      </c>
      <c r="BO6700" s="61" t="s">
        <v>2985</v>
      </c>
      <c r="BU6700" s="61" t="s">
        <v>11915</v>
      </c>
      <c r="BV6700" s="61" t="s">
        <v>773</v>
      </c>
      <c r="BW6700" s="61" t="s">
        <v>2985</v>
      </c>
    </row>
    <row r="6701" spans="51:75">
      <c r="AY6701" s="89" t="e">
        <f>VLOOKUP(C6701,#REF!, 2,FALSE)</f>
        <v>#REF!</v>
      </c>
      <c r="BM6701" s="61" t="s">
        <v>11916</v>
      </c>
      <c r="BN6701" s="61" t="s">
        <v>3007</v>
      </c>
      <c r="BO6701" s="61" t="s">
        <v>2142</v>
      </c>
      <c r="BU6701" s="61" t="s">
        <v>11916</v>
      </c>
      <c r="BV6701" s="61" t="s">
        <v>3007</v>
      </c>
      <c r="BW6701" s="61" t="s">
        <v>2142</v>
      </c>
    </row>
    <row r="6702" spans="51:75">
      <c r="AY6702" s="89" t="e">
        <f>VLOOKUP(C6702,#REF!, 2,FALSE)</f>
        <v>#REF!</v>
      </c>
      <c r="BM6702" s="61" t="s">
        <v>11917</v>
      </c>
      <c r="BN6702" s="61" t="s">
        <v>805</v>
      </c>
      <c r="BO6702" s="61" t="s">
        <v>2985</v>
      </c>
      <c r="BU6702" s="61" t="s">
        <v>11917</v>
      </c>
      <c r="BV6702" s="61" t="s">
        <v>805</v>
      </c>
      <c r="BW6702" s="61" t="s">
        <v>2985</v>
      </c>
    </row>
    <row r="6703" spans="51:75">
      <c r="AY6703" s="89" t="e">
        <f>VLOOKUP(C6703,#REF!, 2,FALSE)</f>
        <v>#REF!</v>
      </c>
      <c r="BM6703" s="61" t="s">
        <v>11918</v>
      </c>
      <c r="BN6703" s="61" t="s">
        <v>1141</v>
      </c>
      <c r="BO6703" s="61" t="s">
        <v>1424</v>
      </c>
      <c r="BU6703" s="61" t="s">
        <v>11918</v>
      </c>
      <c r="BV6703" s="61" t="s">
        <v>1141</v>
      </c>
      <c r="BW6703" s="61" t="s">
        <v>1424</v>
      </c>
    </row>
    <row r="6704" spans="51:75">
      <c r="AY6704" s="89" t="e">
        <f>VLOOKUP(C6704,#REF!, 2,FALSE)</f>
        <v>#REF!</v>
      </c>
      <c r="BM6704" s="61" t="s">
        <v>11919</v>
      </c>
      <c r="BN6704" s="61" t="s">
        <v>1141</v>
      </c>
      <c r="BO6704" s="61" t="s">
        <v>937</v>
      </c>
      <c r="BU6704" s="61" t="s">
        <v>11919</v>
      </c>
      <c r="BV6704" s="61" t="s">
        <v>1141</v>
      </c>
      <c r="BW6704" s="61" t="s">
        <v>937</v>
      </c>
    </row>
    <row r="6705" spans="51:75">
      <c r="AY6705" s="89" t="e">
        <f>VLOOKUP(C6705,#REF!, 2,FALSE)</f>
        <v>#REF!</v>
      </c>
      <c r="BM6705" s="61" t="s">
        <v>11920</v>
      </c>
      <c r="BN6705" s="61" t="s">
        <v>780</v>
      </c>
      <c r="BO6705" s="61" t="s">
        <v>2696</v>
      </c>
      <c r="BU6705" s="61" t="s">
        <v>11920</v>
      </c>
      <c r="BV6705" s="61" t="s">
        <v>780</v>
      </c>
      <c r="BW6705" s="61" t="s">
        <v>2696</v>
      </c>
    </row>
    <row r="6706" spans="51:75">
      <c r="AY6706" s="89" t="e">
        <f>VLOOKUP(C6706,#REF!, 2,FALSE)</f>
        <v>#REF!</v>
      </c>
      <c r="BM6706" s="61" t="s">
        <v>11921</v>
      </c>
      <c r="BN6706" s="61" t="s">
        <v>782</v>
      </c>
      <c r="BO6706" s="61" t="s">
        <v>9514</v>
      </c>
      <c r="BU6706" s="61" t="s">
        <v>11921</v>
      </c>
      <c r="BV6706" s="61" t="s">
        <v>782</v>
      </c>
      <c r="BW6706" s="61" t="s">
        <v>9514</v>
      </c>
    </row>
    <row r="6707" spans="51:75">
      <c r="AY6707" s="89" t="e">
        <f>VLOOKUP(C6707,#REF!, 2,FALSE)</f>
        <v>#REF!</v>
      </c>
      <c r="BM6707" s="61" t="s">
        <v>11922</v>
      </c>
      <c r="BN6707" s="61" t="s">
        <v>3004</v>
      </c>
      <c r="BO6707" s="61" t="s">
        <v>11923</v>
      </c>
      <c r="BU6707" s="61" t="s">
        <v>11922</v>
      </c>
      <c r="BV6707" s="61" t="s">
        <v>3004</v>
      </c>
      <c r="BW6707" s="61" t="s">
        <v>11923</v>
      </c>
    </row>
    <row r="6708" spans="51:75">
      <c r="AY6708" s="89" t="e">
        <f>VLOOKUP(C6708,#REF!, 2,FALSE)</f>
        <v>#REF!</v>
      </c>
      <c r="BM6708" s="61" t="s">
        <v>11924</v>
      </c>
      <c r="BN6708" s="61" t="s">
        <v>782</v>
      </c>
      <c r="BO6708" s="61" t="s">
        <v>9548</v>
      </c>
      <c r="BU6708" s="61" t="s">
        <v>11924</v>
      </c>
      <c r="BV6708" s="61" t="s">
        <v>782</v>
      </c>
      <c r="BW6708" s="61" t="s">
        <v>9548</v>
      </c>
    </row>
    <row r="6709" spans="51:75">
      <c r="AY6709" s="89" t="e">
        <f>VLOOKUP(C6709,#REF!, 2,FALSE)</f>
        <v>#REF!</v>
      </c>
      <c r="BM6709" s="61" t="s">
        <v>11925</v>
      </c>
      <c r="BN6709" s="61" t="s">
        <v>3004</v>
      </c>
      <c r="BO6709" s="61" t="s">
        <v>11926</v>
      </c>
      <c r="BU6709" s="61" t="s">
        <v>11925</v>
      </c>
      <c r="BV6709" s="61" t="s">
        <v>3004</v>
      </c>
      <c r="BW6709" s="61" t="s">
        <v>11926</v>
      </c>
    </row>
    <row r="6710" spans="51:75">
      <c r="AY6710" s="89" t="e">
        <f>VLOOKUP(C6710,#REF!, 2,FALSE)</f>
        <v>#REF!</v>
      </c>
      <c r="BM6710" s="61" t="s">
        <v>11927</v>
      </c>
      <c r="BN6710" s="61" t="s">
        <v>773</v>
      </c>
      <c r="BO6710" s="61" t="s">
        <v>2985</v>
      </c>
      <c r="BU6710" s="61" t="s">
        <v>11927</v>
      </c>
      <c r="BV6710" s="61" t="s">
        <v>773</v>
      </c>
      <c r="BW6710" s="61" t="s">
        <v>2985</v>
      </c>
    </row>
    <row r="6711" spans="51:75">
      <c r="AY6711" s="89" t="e">
        <f>VLOOKUP(C6711,#REF!, 2,FALSE)</f>
        <v>#REF!</v>
      </c>
      <c r="BM6711" s="61" t="s">
        <v>11928</v>
      </c>
      <c r="BN6711" s="61" t="s">
        <v>928</v>
      </c>
      <c r="BO6711" s="61" t="s">
        <v>2985</v>
      </c>
      <c r="BU6711" s="61" t="s">
        <v>11928</v>
      </c>
      <c r="BV6711" s="61" t="s">
        <v>928</v>
      </c>
      <c r="BW6711" s="61" t="s">
        <v>2985</v>
      </c>
    </row>
    <row r="6712" spans="51:75">
      <c r="AY6712" s="89" t="e">
        <f>VLOOKUP(C6712,#REF!, 2,FALSE)</f>
        <v>#REF!</v>
      </c>
      <c r="BM6712" s="61" t="s">
        <v>11929</v>
      </c>
      <c r="BN6712" s="61" t="s">
        <v>627</v>
      </c>
      <c r="BO6712" s="61" t="s">
        <v>11930</v>
      </c>
      <c r="BU6712" s="61" t="s">
        <v>11929</v>
      </c>
      <c r="BV6712" s="61" t="s">
        <v>627</v>
      </c>
      <c r="BW6712" s="61" t="s">
        <v>11930</v>
      </c>
    </row>
    <row r="6713" spans="51:75">
      <c r="AY6713" s="89" t="e">
        <f>VLOOKUP(C6713,#REF!, 2,FALSE)</f>
        <v>#REF!</v>
      </c>
      <c r="BM6713" s="61" t="s">
        <v>11931</v>
      </c>
      <c r="BN6713" s="61" t="s">
        <v>618</v>
      </c>
      <c r="BO6713" s="61" t="s">
        <v>2985</v>
      </c>
      <c r="BU6713" s="61" t="s">
        <v>11931</v>
      </c>
      <c r="BV6713" s="61" t="s">
        <v>618</v>
      </c>
      <c r="BW6713" s="61" t="s">
        <v>2985</v>
      </c>
    </row>
    <row r="6714" spans="51:75">
      <c r="AY6714" s="89" t="e">
        <f>VLOOKUP(C6714,#REF!, 2,FALSE)</f>
        <v>#REF!</v>
      </c>
      <c r="BM6714" s="61" t="s">
        <v>2089</v>
      </c>
      <c r="BN6714" s="61" t="s">
        <v>638</v>
      </c>
      <c r="BO6714" s="61" t="s">
        <v>2985</v>
      </c>
      <c r="BU6714" s="61" t="s">
        <v>2089</v>
      </c>
      <c r="BV6714" s="61" t="s">
        <v>638</v>
      </c>
      <c r="BW6714" s="61" t="s">
        <v>2985</v>
      </c>
    </row>
    <row r="6715" spans="51:75">
      <c r="AY6715" s="89" t="e">
        <f>VLOOKUP(C6715,#REF!, 2,FALSE)</f>
        <v>#REF!</v>
      </c>
      <c r="BM6715" s="61" t="s">
        <v>11933</v>
      </c>
      <c r="BN6715" s="61" t="s">
        <v>1521</v>
      </c>
      <c r="BO6715" s="61" t="s">
        <v>2985</v>
      </c>
      <c r="BU6715" s="61" t="s">
        <v>11933</v>
      </c>
      <c r="BV6715" s="61" t="s">
        <v>1521</v>
      </c>
      <c r="BW6715" s="61" t="s">
        <v>2985</v>
      </c>
    </row>
    <row r="6716" spans="51:75">
      <c r="AY6716" s="89" t="e">
        <f>VLOOKUP(C6716,#REF!, 2,FALSE)</f>
        <v>#REF!</v>
      </c>
      <c r="BM6716" s="61" t="s">
        <v>11934</v>
      </c>
      <c r="BN6716" s="61" t="s">
        <v>1005</v>
      </c>
      <c r="BO6716" s="61" t="s">
        <v>2985</v>
      </c>
      <c r="BU6716" s="61" t="s">
        <v>11934</v>
      </c>
      <c r="BV6716" s="61" t="s">
        <v>1005</v>
      </c>
      <c r="BW6716" s="61" t="s">
        <v>2985</v>
      </c>
    </row>
    <row r="6717" spans="51:75">
      <c r="AY6717" s="89" t="e">
        <f>VLOOKUP(C6717,#REF!, 2,FALSE)</f>
        <v>#REF!</v>
      </c>
      <c r="BM6717" s="61" t="s">
        <v>11936</v>
      </c>
      <c r="BN6717" s="61" t="s">
        <v>1521</v>
      </c>
      <c r="BO6717" s="61" t="s">
        <v>11937</v>
      </c>
      <c r="BU6717" s="61" t="s">
        <v>11936</v>
      </c>
      <c r="BV6717" s="61" t="s">
        <v>1521</v>
      </c>
      <c r="BW6717" s="61" t="s">
        <v>11937</v>
      </c>
    </row>
    <row r="6718" spans="51:75">
      <c r="AY6718" s="89" t="e">
        <f>VLOOKUP(C6718,#REF!, 2,FALSE)</f>
        <v>#REF!</v>
      </c>
      <c r="BM6718" s="61" t="s">
        <v>11938</v>
      </c>
      <c r="BN6718" s="61" t="s">
        <v>1005</v>
      </c>
      <c r="BO6718" s="61" t="s">
        <v>11937</v>
      </c>
      <c r="BU6718" s="61" t="s">
        <v>11938</v>
      </c>
      <c r="BV6718" s="61" t="s">
        <v>1005</v>
      </c>
      <c r="BW6718" s="61" t="s">
        <v>11937</v>
      </c>
    </row>
    <row r="6719" spans="51:75">
      <c r="AY6719" s="89" t="e">
        <f>VLOOKUP(C6719,#REF!, 2,FALSE)</f>
        <v>#REF!</v>
      </c>
      <c r="BM6719" s="61" t="s">
        <v>11939</v>
      </c>
      <c r="BN6719" s="61" t="s">
        <v>1521</v>
      </c>
      <c r="BO6719" s="61" t="s">
        <v>10648</v>
      </c>
      <c r="BU6719" s="61" t="s">
        <v>11939</v>
      </c>
      <c r="BV6719" s="61" t="s">
        <v>1521</v>
      </c>
      <c r="BW6719" s="61" t="s">
        <v>10648</v>
      </c>
    </row>
    <row r="6720" spans="51:75">
      <c r="AY6720" s="89" t="e">
        <f>VLOOKUP(C6720,#REF!, 2,FALSE)</f>
        <v>#REF!</v>
      </c>
      <c r="BM6720" s="61" t="s">
        <v>411</v>
      </c>
      <c r="BN6720" s="61" t="s">
        <v>1005</v>
      </c>
      <c r="BO6720" s="61" t="s">
        <v>2985</v>
      </c>
      <c r="BU6720" s="61" t="s">
        <v>411</v>
      </c>
      <c r="BV6720" s="61" t="s">
        <v>1005</v>
      </c>
      <c r="BW6720" s="61" t="s">
        <v>2985</v>
      </c>
    </row>
    <row r="6721" spans="51:75">
      <c r="AY6721" s="89" t="e">
        <f>VLOOKUP(C6721,#REF!, 2,FALSE)</f>
        <v>#REF!</v>
      </c>
      <c r="BM6721" s="61" t="s">
        <v>11940</v>
      </c>
      <c r="BN6721" s="61" t="s">
        <v>1521</v>
      </c>
      <c r="BO6721" s="61" t="s">
        <v>11322</v>
      </c>
      <c r="BU6721" s="61" t="s">
        <v>11940</v>
      </c>
      <c r="BV6721" s="61" t="s">
        <v>1521</v>
      </c>
      <c r="BW6721" s="61" t="s">
        <v>11322</v>
      </c>
    </row>
    <row r="6722" spans="51:75">
      <c r="AY6722" s="89" t="e">
        <f>VLOOKUP(C6722,#REF!, 2,FALSE)</f>
        <v>#REF!</v>
      </c>
      <c r="BM6722" s="61" t="s">
        <v>2090</v>
      </c>
      <c r="BN6722" s="61" t="s">
        <v>733</v>
      </c>
      <c r="BO6722" s="61" t="s">
        <v>2985</v>
      </c>
      <c r="BU6722" s="61" t="s">
        <v>2090</v>
      </c>
      <c r="BV6722" s="61" t="s">
        <v>733</v>
      </c>
      <c r="BW6722" s="61" t="s">
        <v>2985</v>
      </c>
    </row>
    <row r="6723" spans="51:75">
      <c r="AY6723" s="89" t="e">
        <f>VLOOKUP(C6723,#REF!, 2,FALSE)</f>
        <v>#REF!</v>
      </c>
      <c r="BM6723" s="61" t="s">
        <v>11941</v>
      </c>
      <c r="BN6723" s="61" t="s">
        <v>11942</v>
      </c>
      <c r="BO6723" s="61" t="s">
        <v>7670</v>
      </c>
      <c r="BU6723" s="61" t="s">
        <v>11941</v>
      </c>
      <c r="BV6723" s="61" t="s">
        <v>11942</v>
      </c>
      <c r="BW6723" s="61" t="s">
        <v>7670</v>
      </c>
    </row>
    <row r="6724" spans="51:75">
      <c r="AY6724" s="89" t="e">
        <f>VLOOKUP(C6724,#REF!, 2,FALSE)</f>
        <v>#REF!</v>
      </c>
      <c r="BM6724" s="61" t="s">
        <v>11943</v>
      </c>
      <c r="BN6724" s="61" t="s">
        <v>843</v>
      </c>
      <c r="BO6724" s="61" t="s">
        <v>2985</v>
      </c>
      <c r="BU6724" s="61" t="s">
        <v>11943</v>
      </c>
      <c r="BV6724" s="61" t="s">
        <v>843</v>
      </c>
      <c r="BW6724" s="61" t="s">
        <v>2985</v>
      </c>
    </row>
    <row r="6725" spans="51:75">
      <c r="AY6725" s="89" t="e">
        <f>VLOOKUP(C6725,#REF!, 2,FALSE)</f>
        <v>#REF!</v>
      </c>
      <c r="BM6725" s="61" t="s">
        <v>439</v>
      </c>
      <c r="BN6725" s="61" t="s">
        <v>944</v>
      </c>
      <c r="BO6725" s="61" t="s">
        <v>2985</v>
      </c>
      <c r="BU6725" s="61" t="s">
        <v>439</v>
      </c>
      <c r="BV6725" s="61" t="s">
        <v>944</v>
      </c>
      <c r="BW6725" s="61" t="s">
        <v>2985</v>
      </c>
    </row>
    <row r="6726" spans="51:75">
      <c r="AY6726" s="89" t="e">
        <f>VLOOKUP(C6726,#REF!, 2,FALSE)</f>
        <v>#REF!</v>
      </c>
      <c r="BM6726" s="61" t="s">
        <v>11944</v>
      </c>
      <c r="BN6726" s="61" t="s">
        <v>773</v>
      </c>
      <c r="BO6726" s="61" t="s">
        <v>11290</v>
      </c>
      <c r="BU6726" s="61" t="s">
        <v>11944</v>
      </c>
      <c r="BV6726" s="61" t="s">
        <v>773</v>
      </c>
      <c r="BW6726" s="61" t="s">
        <v>11290</v>
      </c>
    </row>
    <row r="6727" spans="51:75">
      <c r="AY6727" s="89" t="e">
        <f>VLOOKUP(C6727,#REF!, 2,FALSE)</f>
        <v>#REF!</v>
      </c>
      <c r="BM6727" s="61" t="s">
        <v>2091</v>
      </c>
      <c r="BN6727" s="61" t="s">
        <v>660</v>
      </c>
      <c r="BO6727" s="61" t="s">
        <v>4922</v>
      </c>
      <c r="BU6727" s="61" t="s">
        <v>2091</v>
      </c>
      <c r="BV6727" s="61" t="s">
        <v>660</v>
      </c>
      <c r="BW6727" s="61" t="s">
        <v>4922</v>
      </c>
    </row>
    <row r="6728" spans="51:75">
      <c r="AY6728" s="89" t="e">
        <f>VLOOKUP(C6728,#REF!, 2,FALSE)</f>
        <v>#REF!</v>
      </c>
      <c r="BM6728" s="61" t="s">
        <v>11945</v>
      </c>
      <c r="BN6728" s="61" t="s">
        <v>1423</v>
      </c>
      <c r="BO6728" s="61" t="s">
        <v>10491</v>
      </c>
      <c r="BU6728" s="61" t="s">
        <v>11945</v>
      </c>
      <c r="BV6728" s="61" t="s">
        <v>1423</v>
      </c>
      <c r="BW6728" s="61" t="s">
        <v>10491</v>
      </c>
    </row>
    <row r="6729" spans="51:75">
      <c r="AY6729" s="89" t="e">
        <f>VLOOKUP(C6729,#REF!, 2,FALSE)</f>
        <v>#REF!</v>
      </c>
      <c r="BM6729" s="61" t="s">
        <v>11946</v>
      </c>
      <c r="BN6729" s="61" t="s">
        <v>1423</v>
      </c>
      <c r="BO6729" s="61" t="s">
        <v>8354</v>
      </c>
      <c r="BU6729" s="61" t="s">
        <v>11946</v>
      </c>
      <c r="BV6729" s="61" t="s">
        <v>1423</v>
      </c>
      <c r="BW6729" s="61" t="s">
        <v>8354</v>
      </c>
    </row>
    <row r="6730" spans="51:75">
      <c r="AY6730" s="89" t="e">
        <f>VLOOKUP(C6730,#REF!, 2,FALSE)</f>
        <v>#REF!</v>
      </c>
      <c r="BM6730" s="61" t="s">
        <v>11947</v>
      </c>
      <c r="BN6730" s="61" t="s">
        <v>1423</v>
      </c>
      <c r="BO6730" s="61" t="s">
        <v>11948</v>
      </c>
      <c r="BU6730" s="61" t="s">
        <v>11947</v>
      </c>
      <c r="BV6730" s="61" t="s">
        <v>1423</v>
      </c>
      <c r="BW6730" s="61" t="s">
        <v>11948</v>
      </c>
    </row>
    <row r="6731" spans="51:75">
      <c r="AY6731" s="89" t="e">
        <f>VLOOKUP(C6731,#REF!, 2,FALSE)</f>
        <v>#REF!</v>
      </c>
      <c r="BM6731" s="61" t="s">
        <v>11949</v>
      </c>
      <c r="BN6731" s="61" t="s">
        <v>1447</v>
      </c>
      <c r="BO6731" s="61" t="s">
        <v>2985</v>
      </c>
      <c r="BU6731" s="61" t="s">
        <v>11949</v>
      </c>
      <c r="BV6731" s="61" t="s">
        <v>1447</v>
      </c>
      <c r="BW6731" s="61" t="s">
        <v>2985</v>
      </c>
    </row>
    <row r="6732" spans="51:75">
      <c r="AY6732" s="89" t="e">
        <f>VLOOKUP(C6732,#REF!, 2,FALSE)</f>
        <v>#REF!</v>
      </c>
      <c r="BM6732" s="61" t="s">
        <v>11950</v>
      </c>
      <c r="BN6732" s="61" t="s">
        <v>1693</v>
      </c>
      <c r="BO6732" s="61" t="s">
        <v>2873</v>
      </c>
      <c r="BU6732" s="61" t="s">
        <v>11950</v>
      </c>
      <c r="BV6732" s="61" t="s">
        <v>1693</v>
      </c>
      <c r="BW6732" s="61" t="s">
        <v>2873</v>
      </c>
    </row>
    <row r="6733" spans="51:75">
      <c r="AY6733" s="89" t="e">
        <f>VLOOKUP(C6733,#REF!, 2,FALSE)</f>
        <v>#REF!</v>
      </c>
      <c r="BM6733" s="61" t="s">
        <v>11951</v>
      </c>
      <c r="BN6733" s="61" t="s">
        <v>1423</v>
      </c>
      <c r="BO6733" s="61" t="s">
        <v>2985</v>
      </c>
      <c r="BU6733" s="61" t="s">
        <v>11951</v>
      </c>
      <c r="BV6733" s="61" t="s">
        <v>1423</v>
      </c>
      <c r="BW6733" s="61" t="s">
        <v>2985</v>
      </c>
    </row>
    <row r="6734" spans="51:75">
      <c r="AY6734" s="89" t="e">
        <f>VLOOKUP(C6734,#REF!, 2,FALSE)</f>
        <v>#REF!</v>
      </c>
      <c r="BM6734" s="61" t="s">
        <v>11952</v>
      </c>
      <c r="BN6734" s="61" t="s">
        <v>2141</v>
      </c>
      <c r="BO6734" s="61" t="s">
        <v>2985</v>
      </c>
      <c r="BU6734" s="61" t="s">
        <v>11952</v>
      </c>
      <c r="BV6734" s="61" t="s">
        <v>2141</v>
      </c>
      <c r="BW6734" s="61" t="s">
        <v>2985</v>
      </c>
    </row>
    <row r="6735" spans="51:75">
      <c r="AY6735" s="89" t="e">
        <f>VLOOKUP(C6735,#REF!, 2,FALSE)</f>
        <v>#REF!</v>
      </c>
      <c r="BM6735" s="61" t="s">
        <v>11955</v>
      </c>
      <c r="BN6735" s="61" t="s">
        <v>2141</v>
      </c>
      <c r="BO6735" s="61" t="s">
        <v>2985</v>
      </c>
      <c r="BU6735" s="61" t="s">
        <v>11955</v>
      </c>
      <c r="BV6735" s="61" t="s">
        <v>2141</v>
      </c>
      <c r="BW6735" s="61" t="s">
        <v>2985</v>
      </c>
    </row>
    <row r="6736" spans="51:75">
      <c r="AY6736" s="89" t="e">
        <f>VLOOKUP(C6736,#REF!, 2,FALSE)</f>
        <v>#REF!</v>
      </c>
      <c r="BM6736" s="61" t="s">
        <v>11956</v>
      </c>
      <c r="BN6736" s="61" t="s">
        <v>1447</v>
      </c>
      <c r="BO6736" s="61" t="s">
        <v>11957</v>
      </c>
      <c r="BU6736" s="61" t="s">
        <v>11956</v>
      </c>
      <c r="BV6736" s="61" t="s">
        <v>1447</v>
      </c>
      <c r="BW6736" s="61" t="s">
        <v>11957</v>
      </c>
    </row>
    <row r="6737" spans="51:75">
      <c r="AY6737" s="89" t="e">
        <f>VLOOKUP(C6737,#REF!, 2,FALSE)</f>
        <v>#REF!</v>
      </c>
      <c r="BM6737" s="61" t="s">
        <v>11958</v>
      </c>
      <c r="BN6737" s="61" t="s">
        <v>1447</v>
      </c>
      <c r="BO6737" s="61" t="s">
        <v>11957</v>
      </c>
      <c r="BU6737" s="61" t="s">
        <v>11958</v>
      </c>
      <c r="BV6737" s="61" t="s">
        <v>1447</v>
      </c>
      <c r="BW6737" s="61" t="s">
        <v>11957</v>
      </c>
    </row>
    <row r="6738" spans="51:75">
      <c r="AY6738" s="89" t="e">
        <f>VLOOKUP(C6738,#REF!, 2,FALSE)</f>
        <v>#REF!</v>
      </c>
      <c r="BM6738" s="61" t="s">
        <v>11959</v>
      </c>
      <c r="BN6738" s="61" t="s">
        <v>944</v>
      </c>
      <c r="BO6738" s="61" t="s">
        <v>1835</v>
      </c>
      <c r="BU6738" s="61" t="s">
        <v>11959</v>
      </c>
      <c r="BV6738" s="61" t="s">
        <v>944</v>
      </c>
      <c r="BW6738" s="61" t="s">
        <v>1835</v>
      </c>
    </row>
    <row r="6739" spans="51:75">
      <c r="AY6739" s="89" t="e">
        <f>VLOOKUP(C6739,#REF!, 2,FALSE)</f>
        <v>#REF!</v>
      </c>
      <c r="BM6739" s="61" t="s">
        <v>11960</v>
      </c>
      <c r="BN6739" s="61" t="s">
        <v>665</v>
      </c>
      <c r="BO6739" s="61" t="s">
        <v>2985</v>
      </c>
      <c r="BU6739" s="61" t="s">
        <v>11960</v>
      </c>
      <c r="BV6739" s="61" t="s">
        <v>665</v>
      </c>
      <c r="BW6739" s="61" t="s">
        <v>2985</v>
      </c>
    </row>
    <row r="6740" spans="51:75">
      <c r="AY6740" s="89" t="e">
        <f>VLOOKUP(C6740,#REF!, 2,FALSE)</f>
        <v>#REF!</v>
      </c>
      <c r="BM6740" s="61" t="s">
        <v>11961</v>
      </c>
      <c r="BN6740" s="61" t="s">
        <v>3007</v>
      </c>
      <c r="BO6740" s="61" t="s">
        <v>2985</v>
      </c>
      <c r="BU6740" s="61" t="s">
        <v>11961</v>
      </c>
      <c r="BV6740" s="61" t="s">
        <v>3007</v>
      </c>
      <c r="BW6740" s="61" t="s">
        <v>2985</v>
      </c>
    </row>
    <row r="6741" spans="51:75">
      <c r="AY6741" s="89" t="e">
        <f>VLOOKUP(C6741,#REF!, 2,FALSE)</f>
        <v>#REF!</v>
      </c>
      <c r="BM6741" s="61" t="s">
        <v>11962</v>
      </c>
      <c r="BN6741" s="61" t="s">
        <v>3007</v>
      </c>
      <c r="BO6741" s="61" t="s">
        <v>2985</v>
      </c>
      <c r="BU6741" s="61" t="s">
        <v>11962</v>
      </c>
      <c r="BV6741" s="61" t="s">
        <v>3007</v>
      </c>
      <c r="BW6741" s="61" t="s">
        <v>2985</v>
      </c>
    </row>
    <row r="6742" spans="51:75">
      <c r="AY6742" s="89" t="e">
        <f>VLOOKUP(C6742,#REF!, 2,FALSE)</f>
        <v>#REF!</v>
      </c>
      <c r="BM6742" s="61" t="s">
        <v>11963</v>
      </c>
      <c r="BN6742" s="61" t="s">
        <v>3004</v>
      </c>
      <c r="BO6742" s="61" t="s">
        <v>5214</v>
      </c>
      <c r="BU6742" s="61" t="s">
        <v>11963</v>
      </c>
      <c r="BV6742" s="61" t="s">
        <v>3004</v>
      </c>
      <c r="BW6742" s="61" t="s">
        <v>5214</v>
      </c>
    </row>
    <row r="6743" spans="51:75">
      <c r="AY6743" s="89" t="e">
        <f>VLOOKUP(C6743,#REF!, 2,FALSE)</f>
        <v>#REF!</v>
      </c>
      <c r="BM6743" s="61" t="s">
        <v>11964</v>
      </c>
      <c r="BN6743" s="61" t="s">
        <v>3007</v>
      </c>
      <c r="BO6743" s="61" t="s">
        <v>2985</v>
      </c>
      <c r="BU6743" s="61" t="s">
        <v>11964</v>
      </c>
      <c r="BV6743" s="61" t="s">
        <v>3007</v>
      </c>
      <c r="BW6743" s="61" t="s">
        <v>2985</v>
      </c>
    </row>
    <row r="6744" spans="51:75">
      <c r="AY6744" s="89" t="e">
        <f>VLOOKUP(C6744,#REF!, 2,FALSE)</f>
        <v>#REF!</v>
      </c>
      <c r="BM6744" s="61" t="s">
        <v>2103</v>
      </c>
      <c r="BN6744" s="61" t="s">
        <v>851</v>
      </c>
      <c r="BO6744" s="61" t="s">
        <v>2985</v>
      </c>
      <c r="BU6744" s="61" t="s">
        <v>2103</v>
      </c>
      <c r="BV6744" s="61" t="s">
        <v>851</v>
      </c>
      <c r="BW6744" s="61" t="s">
        <v>2985</v>
      </c>
    </row>
    <row r="6745" spans="51:75">
      <c r="AY6745" s="89" t="e">
        <f>VLOOKUP(C6745,#REF!, 2,FALSE)</f>
        <v>#REF!</v>
      </c>
      <c r="BM6745" s="61" t="s">
        <v>11965</v>
      </c>
      <c r="BN6745" s="61" t="s">
        <v>16990</v>
      </c>
      <c r="BO6745" s="61" t="s">
        <v>11966</v>
      </c>
      <c r="BU6745" s="61" t="s">
        <v>11965</v>
      </c>
      <c r="BV6745" s="61" t="s">
        <v>16990</v>
      </c>
      <c r="BW6745" s="61" t="s">
        <v>11966</v>
      </c>
    </row>
    <row r="6746" spans="51:75">
      <c r="AY6746" s="89" t="e">
        <f>VLOOKUP(C6746,#REF!, 2,FALSE)</f>
        <v>#REF!</v>
      </c>
      <c r="BM6746" s="61" t="s">
        <v>440</v>
      </c>
      <c r="BN6746" s="61" t="s">
        <v>664</v>
      </c>
      <c r="BO6746" s="61" t="s">
        <v>4756</v>
      </c>
      <c r="BU6746" s="61" t="s">
        <v>440</v>
      </c>
      <c r="BV6746" s="61" t="s">
        <v>664</v>
      </c>
      <c r="BW6746" s="61" t="s">
        <v>4756</v>
      </c>
    </row>
    <row r="6747" spans="51:75">
      <c r="AY6747" s="89" t="e">
        <f>VLOOKUP(C6747,#REF!, 2,FALSE)</f>
        <v>#REF!</v>
      </c>
      <c r="BM6747" s="61" t="s">
        <v>11968</v>
      </c>
      <c r="BN6747" s="61" t="s">
        <v>615</v>
      </c>
      <c r="BO6747" s="61" t="s">
        <v>6316</v>
      </c>
      <c r="BU6747" s="61" t="s">
        <v>11968</v>
      </c>
      <c r="BV6747" s="61" t="s">
        <v>615</v>
      </c>
      <c r="BW6747" s="61" t="s">
        <v>6316</v>
      </c>
    </row>
    <row r="6748" spans="51:75">
      <c r="AY6748" s="89" t="e">
        <f>VLOOKUP(C6748,#REF!, 2,FALSE)</f>
        <v>#REF!</v>
      </c>
      <c r="BM6748" s="61" t="s">
        <v>11970</v>
      </c>
      <c r="BN6748" s="61" t="s">
        <v>664</v>
      </c>
      <c r="BO6748" s="61" t="s">
        <v>2304</v>
      </c>
      <c r="BU6748" s="61" t="s">
        <v>11970</v>
      </c>
      <c r="BV6748" s="61" t="s">
        <v>664</v>
      </c>
      <c r="BW6748" s="61" t="s">
        <v>2304</v>
      </c>
    </row>
    <row r="6749" spans="51:75">
      <c r="AY6749" s="89" t="e">
        <f>VLOOKUP(C6749,#REF!, 2,FALSE)</f>
        <v>#REF!</v>
      </c>
      <c r="BM6749" s="61" t="s">
        <v>2104</v>
      </c>
      <c r="BN6749" s="61" t="s">
        <v>641</v>
      </c>
      <c r="BO6749" s="61" t="s">
        <v>2827</v>
      </c>
      <c r="BU6749" s="61" t="s">
        <v>2104</v>
      </c>
      <c r="BV6749" s="61" t="s">
        <v>641</v>
      </c>
      <c r="BW6749" s="61" t="s">
        <v>2827</v>
      </c>
    </row>
    <row r="6750" spans="51:75">
      <c r="AY6750" s="89" t="e">
        <f>VLOOKUP(C6750,#REF!, 2,FALSE)</f>
        <v>#REF!</v>
      </c>
      <c r="BM6750" s="61" t="s">
        <v>11971</v>
      </c>
      <c r="BN6750" s="61" t="s">
        <v>664</v>
      </c>
      <c r="BO6750" s="61" t="s">
        <v>1286</v>
      </c>
      <c r="BU6750" s="61" t="s">
        <v>11971</v>
      </c>
      <c r="BV6750" s="61" t="s">
        <v>664</v>
      </c>
      <c r="BW6750" s="61" t="s">
        <v>1286</v>
      </c>
    </row>
    <row r="6751" spans="51:75">
      <c r="AY6751" s="89" t="e">
        <f>VLOOKUP(C6751,#REF!, 2,FALSE)</f>
        <v>#REF!</v>
      </c>
      <c r="BM6751" s="61" t="s">
        <v>11972</v>
      </c>
      <c r="BN6751" s="61" t="s">
        <v>633</v>
      </c>
      <c r="BO6751" s="61" t="s">
        <v>2056</v>
      </c>
      <c r="BU6751" s="61" t="s">
        <v>11972</v>
      </c>
      <c r="BV6751" s="61" t="s">
        <v>633</v>
      </c>
      <c r="BW6751" s="61" t="s">
        <v>2056</v>
      </c>
    </row>
    <row r="6752" spans="51:75">
      <c r="AY6752" s="89" t="e">
        <f>VLOOKUP(C6752,#REF!, 2,FALSE)</f>
        <v>#REF!</v>
      </c>
      <c r="BM6752" s="61" t="s">
        <v>11973</v>
      </c>
      <c r="BN6752" s="61" t="s">
        <v>633</v>
      </c>
      <c r="BO6752" s="61" t="s">
        <v>2298</v>
      </c>
      <c r="BU6752" s="61" t="s">
        <v>11973</v>
      </c>
      <c r="BV6752" s="61" t="s">
        <v>633</v>
      </c>
      <c r="BW6752" s="61" t="s">
        <v>2298</v>
      </c>
    </row>
    <row r="6753" spans="51:75">
      <c r="AY6753" s="89" t="e">
        <f>VLOOKUP(C6753,#REF!, 2,FALSE)</f>
        <v>#REF!</v>
      </c>
      <c r="BM6753" s="61" t="s">
        <v>11974</v>
      </c>
      <c r="BN6753" s="61" t="s">
        <v>799</v>
      </c>
      <c r="BO6753" s="61" t="s">
        <v>2304</v>
      </c>
      <c r="BU6753" s="61" t="s">
        <v>11974</v>
      </c>
      <c r="BV6753" s="61" t="s">
        <v>799</v>
      </c>
      <c r="BW6753" s="61" t="s">
        <v>2304</v>
      </c>
    </row>
    <row r="6754" spans="51:75">
      <c r="AY6754" s="89" t="e">
        <f>VLOOKUP(C6754,#REF!, 2,FALSE)</f>
        <v>#REF!</v>
      </c>
      <c r="BM6754" s="61" t="s">
        <v>11975</v>
      </c>
      <c r="BN6754" s="61" t="s">
        <v>633</v>
      </c>
      <c r="BO6754" s="61" t="s">
        <v>11322</v>
      </c>
      <c r="BU6754" s="61" t="s">
        <v>11975</v>
      </c>
      <c r="BV6754" s="61" t="s">
        <v>633</v>
      </c>
      <c r="BW6754" s="61" t="s">
        <v>11322</v>
      </c>
    </row>
    <row r="6755" spans="51:75">
      <c r="AY6755" s="89" t="e">
        <f>VLOOKUP(C6755,#REF!, 2,FALSE)</f>
        <v>#REF!</v>
      </c>
      <c r="BM6755" s="61" t="s">
        <v>11976</v>
      </c>
      <c r="BN6755" s="61" t="s">
        <v>615</v>
      </c>
      <c r="BO6755" s="61" t="s">
        <v>8217</v>
      </c>
      <c r="BU6755" s="61" t="s">
        <v>11976</v>
      </c>
      <c r="BV6755" s="61" t="s">
        <v>615</v>
      </c>
      <c r="BW6755" s="61" t="s">
        <v>8217</v>
      </c>
    </row>
    <row r="6756" spans="51:75">
      <c r="AY6756" s="89" t="e">
        <f>VLOOKUP(C6756,#REF!, 2,FALSE)</f>
        <v>#REF!</v>
      </c>
      <c r="BM6756" s="61" t="s">
        <v>412</v>
      </c>
      <c r="BN6756" s="61" t="s">
        <v>615</v>
      </c>
      <c r="BO6756" s="61" t="s">
        <v>2985</v>
      </c>
      <c r="BU6756" s="61" t="s">
        <v>412</v>
      </c>
      <c r="BV6756" s="61" t="s">
        <v>615</v>
      </c>
      <c r="BW6756" s="61" t="s">
        <v>2985</v>
      </c>
    </row>
    <row r="6757" spans="51:75">
      <c r="AY6757" s="89" t="e">
        <f>VLOOKUP(C6757,#REF!, 2,FALSE)</f>
        <v>#REF!</v>
      </c>
      <c r="BM6757" s="61" t="s">
        <v>11977</v>
      </c>
      <c r="BN6757" s="61" t="s">
        <v>615</v>
      </c>
      <c r="BO6757" s="61" t="s">
        <v>4492</v>
      </c>
      <c r="BU6757" s="61" t="s">
        <v>11977</v>
      </c>
      <c r="BV6757" s="61" t="s">
        <v>615</v>
      </c>
      <c r="BW6757" s="61" t="s">
        <v>4492</v>
      </c>
    </row>
    <row r="6758" spans="51:75">
      <c r="AY6758" s="89" t="e">
        <f>VLOOKUP(C6758,#REF!, 2,FALSE)</f>
        <v>#REF!</v>
      </c>
      <c r="BM6758" s="61" t="s">
        <v>11978</v>
      </c>
      <c r="BN6758" s="61" t="s">
        <v>615</v>
      </c>
      <c r="BO6758" s="61" t="s">
        <v>1286</v>
      </c>
      <c r="BU6758" s="61" t="s">
        <v>11978</v>
      </c>
      <c r="BV6758" s="61" t="s">
        <v>615</v>
      </c>
      <c r="BW6758" s="61" t="s">
        <v>1286</v>
      </c>
    </row>
    <row r="6759" spans="51:75">
      <c r="AY6759" s="89" t="e">
        <f>VLOOKUP(C6759,#REF!, 2,FALSE)</f>
        <v>#REF!</v>
      </c>
      <c r="BM6759" s="61" t="s">
        <v>11979</v>
      </c>
      <c r="BN6759" s="61" t="s">
        <v>641</v>
      </c>
      <c r="BO6759" s="61" t="s">
        <v>11980</v>
      </c>
      <c r="BU6759" s="61" t="s">
        <v>11979</v>
      </c>
      <c r="BV6759" s="61" t="s">
        <v>641</v>
      </c>
      <c r="BW6759" s="61" t="s">
        <v>11980</v>
      </c>
    </row>
    <row r="6760" spans="51:75">
      <c r="AY6760" s="89" t="e">
        <f>VLOOKUP(C6760,#REF!, 2,FALSE)</f>
        <v>#REF!</v>
      </c>
      <c r="BM6760" s="61" t="s">
        <v>11981</v>
      </c>
      <c r="BN6760" s="61" t="s">
        <v>615</v>
      </c>
      <c r="BO6760" s="61" t="s">
        <v>2985</v>
      </c>
      <c r="BU6760" s="61" t="s">
        <v>11981</v>
      </c>
      <c r="BV6760" s="61" t="s">
        <v>615</v>
      </c>
      <c r="BW6760" s="61" t="s">
        <v>2985</v>
      </c>
    </row>
    <row r="6761" spans="51:75">
      <c r="AY6761" s="89" t="e">
        <f>VLOOKUP(C6761,#REF!, 2,FALSE)</f>
        <v>#REF!</v>
      </c>
      <c r="BM6761" s="61" t="s">
        <v>11982</v>
      </c>
      <c r="BN6761" s="61" t="s">
        <v>615</v>
      </c>
      <c r="BO6761" s="61" t="s">
        <v>11312</v>
      </c>
      <c r="BU6761" s="61" t="s">
        <v>11982</v>
      </c>
      <c r="BV6761" s="61" t="s">
        <v>615</v>
      </c>
      <c r="BW6761" s="61" t="s">
        <v>11312</v>
      </c>
    </row>
    <row r="6762" spans="51:75">
      <c r="AY6762" s="89" t="e">
        <f>VLOOKUP(C6762,#REF!, 2,FALSE)</f>
        <v>#REF!</v>
      </c>
      <c r="BM6762" s="61" t="s">
        <v>11983</v>
      </c>
      <c r="BN6762" s="61" t="s">
        <v>3089</v>
      </c>
      <c r="BO6762" s="61" t="s">
        <v>11812</v>
      </c>
      <c r="BU6762" s="61" t="s">
        <v>11983</v>
      </c>
      <c r="BV6762" s="61" t="s">
        <v>3089</v>
      </c>
      <c r="BW6762" s="61" t="s">
        <v>11812</v>
      </c>
    </row>
    <row r="6763" spans="51:75">
      <c r="AY6763" s="89" t="e">
        <f>VLOOKUP(C6763,#REF!, 2,FALSE)</f>
        <v>#REF!</v>
      </c>
      <c r="BM6763" s="61" t="s">
        <v>11984</v>
      </c>
      <c r="BN6763" s="61" t="s">
        <v>782</v>
      </c>
      <c r="BO6763" s="61" t="s">
        <v>2985</v>
      </c>
      <c r="BU6763" s="61" t="s">
        <v>11984</v>
      </c>
      <c r="BV6763" s="61" t="s">
        <v>782</v>
      </c>
      <c r="BW6763" s="61" t="s">
        <v>2985</v>
      </c>
    </row>
    <row r="6764" spans="51:75">
      <c r="AY6764" s="89" t="e">
        <f>VLOOKUP(C6764,#REF!, 2,FALSE)</f>
        <v>#REF!</v>
      </c>
      <c r="BM6764" s="61" t="s">
        <v>11985</v>
      </c>
      <c r="BN6764" s="61" t="s">
        <v>665</v>
      </c>
      <c r="BO6764" s="61" t="s">
        <v>5929</v>
      </c>
      <c r="BU6764" s="61" t="s">
        <v>11985</v>
      </c>
      <c r="BV6764" s="61" t="s">
        <v>665</v>
      </c>
      <c r="BW6764" s="61" t="s">
        <v>5929</v>
      </c>
    </row>
    <row r="6765" spans="51:75">
      <c r="AY6765" s="89" t="e">
        <f>VLOOKUP(C6765,#REF!, 2,FALSE)</f>
        <v>#REF!</v>
      </c>
      <c r="BM6765" s="61" t="s">
        <v>2105</v>
      </c>
      <c r="BN6765" s="61" t="s">
        <v>3007</v>
      </c>
      <c r="BO6765" s="61" t="s">
        <v>11987</v>
      </c>
      <c r="BU6765" s="61" t="s">
        <v>2105</v>
      </c>
      <c r="BV6765" s="61" t="s">
        <v>3007</v>
      </c>
      <c r="BW6765" s="61" t="s">
        <v>11987</v>
      </c>
    </row>
    <row r="6766" spans="51:75">
      <c r="AY6766" s="89" t="e">
        <f>VLOOKUP(C6766,#REF!, 2,FALSE)</f>
        <v>#REF!</v>
      </c>
      <c r="BM6766" s="61" t="s">
        <v>11988</v>
      </c>
      <c r="BN6766" s="61" t="s">
        <v>721</v>
      </c>
      <c r="BO6766" s="61" t="s">
        <v>2985</v>
      </c>
      <c r="BU6766" s="61" t="s">
        <v>11988</v>
      </c>
      <c r="BV6766" s="61" t="s">
        <v>721</v>
      </c>
      <c r="BW6766" s="61" t="s">
        <v>2985</v>
      </c>
    </row>
    <row r="6767" spans="51:75">
      <c r="AY6767" s="89" t="e">
        <f>VLOOKUP(C6767,#REF!, 2,FALSE)</f>
        <v>#REF!</v>
      </c>
      <c r="BM6767" s="61" t="s">
        <v>2106</v>
      </c>
      <c r="BN6767" s="61" t="s">
        <v>2981</v>
      </c>
      <c r="BO6767" s="61" t="s">
        <v>8779</v>
      </c>
      <c r="BU6767" s="61" t="s">
        <v>2106</v>
      </c>
      <c r="BV6767" s="61" t="s">
        <v>2981</v>
      </c>
      <c r="BW6767" s="61" t="s">
        <v>8779</v>
      </c>
    </row>
    <row r="6768" spans="51:75">
      <c r="AY6768" s="89" t="e">
        <f>VLOOKUP(C6768,#REF!, 2,FALSE)</f>
        <v>#REF!</v>
      </c>
      <c r="BM6768" s="61" t="s">
        <v>11989</v>
      </c>
      <c r="BN6768" s="61" t="s">
        <v>3007</v>
      </c>
      <c r="BO6768" s="61" t="s">
        <v>11990</v>
      </c>
      <c r="BU6768" s="61" t="s">
        <v>11989</v>
      </c>
      <c r="BV6768" s="61" t="s">
        <v>3007</v>
      </c>
      <c r="BW6768" s="61" t="s">
        <v>11990</v>
      </c>
    </row>
    <row r="6769" spans="51:75">
      <c r="AY6769" s="89" t="e">
        <f>VLOOKUP(C6769,#REF!, 2,FALSE)</f>
        <v>#REF!</v>
      </c>
      <c r="BM6769" s="61" t="s">
        <v>11991</v>
      </c>
      <c r="BN6769" s="61" t="s">
        <v>1141</v>
      </c>
      <c r="BO6769" s="61" t="s">
        <v>2647</v>
      </c>
      <c r="BU6769" s="61" t="s">
        <v>11991</v>
      </c>
      <c r="BV6769" s="61" t="s">
        <v>1141</v>
      </c>
      <c r="BW6769" s="61" t="s">
        <v>2647</v>
      </c>
    </row>
    <row r="6770" spans="51:75">
      <c r="AY6770" s="89" t="e">
        <f>VLOOKUP(C6770,#REF!, 2,FALSE)</f>
        <v>#REF!</v>
      </c>
      <c r="BM6770" s="61" t="s">
        <v>11992</v>
      </c>
      <c r="BN6770" s="61" t="s">
        <v>1141</v>
      </c>
      <c r="BO6770" s="61" t="s">
        <v>923</v>
      </c>
      <c r="BU6770" s="61" t="s">
        <v>11992</v>
      </c>
      <c r="BV6770" s="61" t="s">
        <v>1141</v>
      </c>
      <c r="BW6770" s="61" t="s">
        <v>923</v>
      </c>
    </row>
    <row r="6771" spans="51:75">
      <c r="AY6771" s="89" t="e">
        <f>VLOOKUP(C6771,#REF!, 2,FALSE)</f>
        <v>#REF!</v>
      </c>
      <c r="BM6771" s="61" t="s">
        <v>2107</v>
      </c>
      <c r="BN6771" s="61" t="s">
        <v>1141</v>
      </c>
      <c r="BO6771" s="61" t="s">
        <v>4486</v>
      </c>
      <c r="BU6771" s="61" t="s">
        <v>2107</v>
      </c>
      <c r="BV6771" s="61" t="s">
        <v>1141</v>
      </c>
      <c r="BW6771" s="61" t="s">
        <v>4486</v>
      </c>
    </row>
    <row r="6772" spans="51:75">
      <c r="AY6772" s="89" t="e">
        <f>VLOOKUP(C6772,#REF!, 2,FALSE)</f>
        <v>#REF!</v>
      </c>
      <c r="BM6772" s="61" t="s">
        <v>11993</v>
      </c>
      <c r="BN6772" s="61" t="s">
        <v>1271</v>
      </c>
      <c r="BO6772" s="61" t="s">
        <v>3038</v>
      </c>
      <c r="BU6772" s="61" t="s">
        <v>11993</v>
      </c>
      <c r="BV6772" s="61" t="s">
        <v>1271</v>
      </c>
      <c r="BW6772" s="61" t="s">
        <v>3038</v>
      </c>
    </row>
    <row r="6773" spans="51:75">
      <c r="AY6773" s="89" t="e">
        <f>VLOOKUP(C6773,#REF!, 2,FALSE)</f>
        <v>#REF!</v>
      </c>
      <c r="BM6773" s="61" t="s">
        <v>11994</v>
      </c>
      <c r="BN6773" s="61" t="s">
        <v>665</v>
      </c>
      <c r="BO6773" s="61" t="s">
        <v>2985</v>
      </c>
      <c r="BU6773" s="61" t="s">
        <v>11994</v>
      </c>
      <c r="BV6773" s="61" t="s">
        <v>665</v>
      </c>
      <c r="BW6773" s="61" t="s">
        <v>2985</v>
      </c>
    </row>
    <row r="6774" spans="51:75">
      <c r="AY6774" s="89" t="e">
        <f>VLOOKUP(C6774,#REF!, 2,FALSE)</f>
        <v>#REF!</v>
      </c>
      <c r="BM6774" s="61" t="s">
        <v>11995</v>
      </c>
      <c r="BN6774" s="61" t="s">
        <v>663</v>
      </c>
      <c r="BO6774" s="61" t="s">
        <v>8783</v>
      </c>
      <c r="BU6774" s="61" t="s">
        <v>11995</v>
      </c>
      <c r="BV6774" s="61" t="s">
        <v>663</v>
      </c>
      <c r="BW6774" s="61" t="s">
        <v>8783</v>
      </c>
    </row>
    <row r="6775" spans="51:75">
      <c r="AY6775" s="89" t="e">
        <f>VLOOKUP(C6775,#REF!, 2,FALSE)</f>
        <v>#REF!</v>
      </c>
      <c r="BM6775" s="61" t="s">
        <v>11997</v>
      </c>
      <c r="BN6775" s="61" t="s">
        <v>705</v>
      </c>
      <c r="BO6775" s="61" t="s">
        <v>11998</v>
      </c>
      <c r="BU6775" s="61" t="s">
        <v>11997</v>
      </c>
      <c r="BV6775" s="61" t="s">
        <v>705</v>
      </c>
      <c r="BW6775" s="61" t="s">
        <v>11998</v>
      </c>
    </row>
    <row r="6776" spans="51:75">
      <c r="AY6776" s="89" t="e">
        <f>VLOOKUP(C6776,#REF!, 2,FALSE)</f>
        <v>#REF!</v>
      </c>
      <c r="BM6776" s="61" t="s">
        <v>11999</v>
      </c>
      <c r="BN6776" s="61" t="s">
        <v>16990</v>
      </c>
      <c r="BO6776" s="61" t="s">
        <v>9085</v>
      </c>
      <c r="BU6776" s="61" t="s">
        <v>11999</v>
      </c>
      <c r="BV6776" s="61" t="s">
        <v>16990</v>
      </c>
      <c r="BW6776" s="61" t="s">
        <v>9085</v>
      </c>
    </row>
    <row r="6777" spans="51:75">
      <c r="AY6777" s="89" t="e">
        <f>VLOOKUP(C6777,#REF!, 2,FALSE)</f>
        <v>#REF!</v>
      </c>
      <c r="BM6777" s="61" t="s">
        <v>2108</v>
      </c>
      <c r="BN6777" s="61" t="s">
        <v>944</v>
      </c>
      <c r="BO6777" s="61" t="s">
        <v>2359</v>
      </c>
      <c r="BU6777" s="61" t="s">
        <v>2108</v>
      </c>
      <c r="BV6777" s="61" t="s">
        <v>944</v>
      </c>
      <c r="BW6777" s="61" t="s">
        <v>2359</v>
      </c>
    </row>
    <row r="6778" spans="51:75">
      <c r="AY6778" s="89" t="e">
        <f>VLOOKUP(C6778,#REF!, 2,FALSE)</f>
        <v>#REF!</v>
      </c>
      <c r="BM6778" s="61" t="s">
        <v>12000</v>
      </c>
      <c r="BN6778" s="61" t="s">
        <v>1735</v>
      </c>
      <c r="BO6778" s="61" t="s">
        <v>9287</v>
      </c>
      <c r="BU6778" s="61" t="s">
        <v>12000</v>
      </c>
      <c r="BV6778" s="61" t="s">
        <v>1735</v>
      </c>
      <c r="BW6778" s="61" t="s">
        <v>9287</v>
      </c>
    </row>
    <row r="6779" spans="51:75">
      <c r="AY6779" s="89" t="e">
        <f>VLOOKUP(C6779,#REF!, 2,FALSE)</f>
        <v>#REF!</v>
      </c>
      <c r="BM6779" s="61" t="s">
        <v>413</v>
      </c>
      <c r="BN6779" s="61" t="s">
        <v>733</v>
      </c>
      <c r="BO6779" s="61" t="s">
        <v>9975</v>
      </c>
      <c r="BU6779" s="61" t="s">
        <v>413</v>
      </c>
      <c r="BV6779" s="61" t="s">
        <v>733</v>
      </c>
      <c r="BW6779" s="61" t="s">
        <v>9975</v>
      </c>
    </row>
    <row r="6780" spans="51:75">
      <c r="AY6780" s="89" t="e">
        <f>VLOOKUP(C6780,#REF!, 2,FALSE)</f>
        <v>#REF!</v>
      </c>
      <c r="BM6780" s="61" t="s">
        <v>12001</v>
      </c>
      <c r="BN6780" s="61" t="s">
        <v>812</v>
      </c>
      <c r="BO6780" s="61" t="s">
        <v>4514</v>
      </c>
      <c r="BU6780" s="61" t="s">
        <v>12001</v>
      </c>
      <c r="BV6780" s="61" t="s">
        <v>812</v>
      </c>
      <c r="BW6780" s="61" t="s">
        <v>4514</v>
      </c>
    </row>
    <row r="6781" spans="51:75">
      <c r="AY6781" s="89" t="e">
        <f>VLOOKUP(C6781,#REF!, 2,FALSE)</f>
        <v>#REF!</v>
      </c>
      <c r="BM6781" s="61" t="s">
        <v>12002</v>
      </c>
      <c r="BN6781" s="61" t="s">
        <v>16990</v>
      </c>
      <c r="BO6781" s="61" t="s">
        <v>1966</v>
      </c>
      <c r="BU6781" s="61" t="s">
        <v>12002</v>
      </c>
      <c r="BV6781" s="61" t="s">
        <v>16990</v>
      </c>
      <c r="BW6781" s="61" t="s">
        <v>1966</v>
      </c>
    </row>
    <row r="6782" spans="51:75">
      <c r="AY6782" s="89" t="e">
        <f>VLOOKUP(C6782,#REF!, 2,FALSE)</f>
        <v>#REF!</v>
      </c>
      <c r="BM6782" s="61" t="s">
        <v>12003</v>
      </c>
      <c r="BN6782" s="61" t="s">
        <v>864</v>
      </c>
      <c r="BO6782" s="61" t="s">
        <v>3288</v>
      </c>
      <c r="BU6782" s="61" t="s">
        <v>12003</v>
      </c>
      <c r="BV6782" s="61" t="s">
        <v>864</v>
      </c>
      <c r="BW6782" s="61" t="s">
        <v>3288</v>
      </c>
    </row>
    <row r="6783" spans="51:75">
      <c r="AY6783" s="89" t="e">
        <f>VLOOKUP(C6783,#REF!, 2,FALSE)</f>
        <v>#REF!</v>
      </c>
      <c r="BM6783" s="61" t="s">
        <v>12004</v>
      </c>
      <c r="BN6783" s="61" t="s">
        <v>773</v>
      </c>
      <c r="BO6783" s="61" t="s">
        <v>12005</v>
      </c>
      <c r="BU6783" s="61" t="s">
        <v>12004</v>
      </c>
      <c r="BV6783" s="61" t="s">
        <v>773</v>
      </c>
      <c r="BW6783" s="61" t="s">
        <v>12005</v>
      </c>
    </row>
    <row r="6784" spans="51:75">
      <c r="AY6784" s="89" t="e">
        <f>VLOOKUP(C6784,#REF!, 2,FALSE)</f>
        <v>#REF!</v>
      </c>
      <c r="BM6784" s="61" t="s">
        <v>12006</v>
      </c>
      <c r="BN6784" s="61" t="s">
        <v>801</v>
      </c>
      <c r="BO6784" s="61" t="s">
        <v>2190</v>
      </c>
      <c r="BU6784" s="61" t="s">
        <v>12006</v>
      </c>
      <c r="BV6784" s="61" t="s">
        <v>801</v>
      </c>
      <c r="BW6784" s="61" t="s">
        <v>2190</v>
      </c>
    </row>
    <row r="6785" spans="51:75">
      <c r="AY6785" s="89" t="e">
        <f>VLOOKUP(C6785,#REF!, 2,FALSE)</f>
        <v>#REF!</v>
      </c>
      <c r="BM6785" s="61" t="s">
        <v>12007</v>
      </c>
      <c r="BN6785" s="61" t="s">
        <v>1271</v>
      </c>
      <c r="BO6785" s="61" t="s">
        <v>12008</v>
      </c>
      <c r="BU6785" s="61" t="s">
        <v>12007</v>
      </c>
      <c r="BV6785" s="61" t="s">
        <v>1271</v>
      </c>
      <c r="BW6785" s="61" t="s">
        <v>12008</v>
      </c>
    </row>
    <row r="6786" spans="51:75">
      <c r="AY6786" s="89" t="e">
        <f>VLOOKUP(C6786,#REF!, 2,FALSE)</f>
        <v>#REF!</v>
      </c>
      <c r="BM6786" s="61" t="s">
        <v>12009</v>
      </c>
      <c r="BN6786" s="61" t="s">
        <v>2981</v>
      </c>
      <c r="BO6786" s="61" t="s">
        <v>5242</v>
      </c>
      <c r="BU6786" s="61" t="s">
        <v>12009</v>
      </c>
      <c r="BV6786" s="61" t="s">
        <v>2981</v>
      </c>
      <c r="BW6786" s="61" t="s">
        <v>5242</v>
      </c>
    </row>
    <row r="6787" spans="51:75">
      <c r="AY6787" s="89" t="e">
        <f>VLOOKUP(C6787,#REF!, 2,FALSE)</f>
        <v>#REF!</v>
      </c>
      <c r="BM6787" s="61" t="s">
        <v>12010</v>
      </c>
      <c r="BN6787" s="61" t="s">
        <v>2981</v>
      </c>
      <c r="BO6787" s="61" t="s">
        <v>5151</v>
      </c>
      <c r="BU6787" s="61" t="s">
        <v>12010</v>
      </c>
      <c r="BV6787" s="61" t="s">
        <v>2981</v>
      </c>
      <c r="BW6787" s="61" t="s">
        <v>5151</v>
      </c>
    </row>
    <row r="6788" spans="51:75">
      <c r="AY6788" s="89" t="e">
        <f>VLOOKUP(C6788,#REF!, 2,FALSE)</f>
        <v>#REF!</v>
      </c>
      <c r="BM6788" s="61" t="s">
        <v>12011</v>
      </c>
      <c r="BN6788" s="61" t="s">
        <v>717</v>
      </c>
      <c r="BO6788" s="61" t="s">
        <v>12012</v>
      </c>
      <c r="BU6788" s="61" t="s">
        <v>12011</v>
      </c>
      <c r="BV6788" s="61" t="s">
        <v>717</v>
      </c>
      <c r="BW6788" s="61" t="s">
        <v>12012</v>
      </c>
    </row>
    <row r="6789" spans="51:75">
      <c r="AY6789" s="89" t="e">
        <f>VLOOKUP(C6789,#REF!, 2,FALSE)</f>
        <v>#REF!</v>
      </c>
      <c r="BM6789" s="61" t="s">
        <v>12013</v>
      </c>
      <c r="BN6789" s="61" t="s">
        <v>738</v>
      </c>
      <c r="BO6789" s="61" t="s">
        <v>2985</v>
      </c>
      <c r="BU6789" s="61" t="s">
        <v>12013</v>
      </c>
      <c r="BV6789" s="61" t="s">
        <v>738</v>
      </c>
      <c r="BW6789" s="61" t="s">
        <v>2985</v>
      </c>
    </row>
    <row r="6790" spans="51:75">
      <c r="AY6790" s="89" t="e">
        <f>VLOOKUP(C6790,#REF!, 2,FALSE)</f>
        <v>#REF!</v>
      </c>
      <c r="BM6790" s="61" t="s">
        <v>406</v>
      </c>
      <c r="BN6790" s="61" t="s">
        <v>2981</v>
      </c>
      <c r="BO6790" s="61" t="s">
        <v>1399</v>
      </c>
      <c r="BU6790" s="61" t="s">
        <v>406</v>
      </c>
      <c r="BV6790" s="61" t="s">
        <v>2981</v>
      </c>
      <c r="BW6790" s="61" t="s">
        <v>1399</v>
      </c>
    </row>
    <row r="6791" spans="51:75">
      <c r="AY6791" s="89" t="e">
        <f>VLOOKUP(C6791,#REF!, 2,FALSE)</f>
        <v>#REF!</v>
      </c>
      <c r="BM6791" s="61" t="s">
        <v>12014</v>
      </c>
      <c r="BN6791" s="61" t="s">
        <v>914</v>
      </c>
      <c r="BO6791" s="61" t="s">
        <v>2985</v>
      </c>
      <c r="BU6791" s="61" t="s">
        <v>12014</v>
      </c>
      <c r="BV6791" s="61" t="s">
        <v>914</v>
      </c>
      <c r="BW6791" s="61" t="s">
        <v>2985</v>
      </c>
    </row>
    <row r="6792" spans="51:75">
      <c r="AY6792" s="89" t="e">
        <f>VLOOKUP(C6792,#REF!, 2,FALSE)</f>
        <v>#REF!</v>
      </c>
      <c r="BM6792" s="61" t="s">
        <v>12015</v>
      </c>
      <c r="BN6792" s="61" t="s">
        <v>2981</v>
      </c>
      <c r="BO6792" s="61" t="s">
        <v>12016</v>
      </c>
      <c r="BU6792" s="61" t="s">
        <v>12015</v>
      </c>
      <c r="BV6792" s="61" t="s">
        <v>2981</v>
      </c>
      <c r="BW6792" s="61" t="s">
        <v>12016</v>
      </c>
    </row>
    <row r="6793" spans="51:75">
      <c r="AY6793" s="89" t="e">
        <f>VLOOKUP(C6793,#REF!, 2,FALSE)</f>
        <v>#REF!</v>
      </c>
      <c r="BM6793" s="61" t="s">
        <v>12017</v>
      </c>
      <c r="BN6793" s="61" t="s">
        <v>663</v>
      </c>
      <c r="BO6793" s="61" t="s">
        <v>12018</v>
      </c>
      <c r="BU6793" s="61" t="s">
        <v>12017</v>
      </c>
      <c r="BV6793" s="61" t="s">
        <v>663</v>
      </c>
      <c r="BW6793" s="61" t="s">
        <v>12018</v>
      </c>
    </row>
    <row r="6794" spans="51:75">
      <c r="AY6794" s="89" t="e">
        <f>VLOOKUP(C6794,#REF!, 2,FALSE)</f>
        <v>#REF!</v>
      </c>
      <c r="BM6794" s="61" t="s">
        <v>454</v>
      </c>
      <c r="BN6794" s="61" t="s">
        <v>3004</v>
      </c>
      <c r="BO6794" s="61" t="s">
        <v>3507</v>
      </c>
      <c r="BU6794" s="61" t="s">
        <v>454</v>
      </c>
      <c r="BV6794" s="61" t="s">
        <v>3004</v>
      </c>
      <c r="BW6794" s="61" t="s">
        <v>3507</v>
      </c>
    </row>
    <row r="6795" spans="51:75">
      <c r="AY6795" s="89" t="e">
        <f>VLOOKUP(C6795,#REF!, 2,FALSE)</f>
        <v>#REF!</v>
      </c>
      <c r="BM6795" s="61" t="s">
        <v>12019</v>
      </c>
      <c r="BN6795" s="61" t="s">
        <v>996</v>
      </c>
      <c r="BO6795" s="61" t="s">
        <v>2985</v>
      </c>
      <c r="BU6795" s="61" t="s">
        <v>12019</v>
      </c>
      <c r="BV6795" s="61" t="s">
        <v>996</v>
      </c>
      <c r="BW6795" s="61" t="s">
        <v>2985</v>
      </c>
    </row>
    <row r="6796" spans="51:75">
      <c r="AY6796" s="89" t="e">
        <f>VLOOKUP(C6796,#REF!, 2,FALSE)</f>
        <v>#REF!</v>
      </c>
      <c r="BM6796" s="61" t="s">
        <v>441</v>
      </c>
      <c r="BN6796" s="61" t="s">
        <v>663</v>
      </c>
      <c r="BO6796" s="61" t="s">
        <v>3735</v>
      </c>
      <c r="BU6796" s="61" t="s">
        <v>441</v>
      </c>
      <c r="BV6796" s="61" t="s">
        <v>663</v>
      </c>
      <c r="BW6796" s="61" t="s">
        <v>3735</v>
      </c>
    </row>
    <row r="6797" spans="51:75">
      <c r="AY6797" s="89" t="e">
        <f>VLOOKUP(C6797,#REF!, 2,FALSE)</f>
        <v>#REF!</v>
      </c>
      <c r="BM6797" s="61" t="s">
        <v>12020</v>
      </c>
      <c r="BN6797" s="61" t="s">
        <v>789</v>
      </c>
      <c r="BO6797" s="61" t="s">
        <v>2985</v>
      </c>
      <c r="BU6797" s="61" t="s">
        <v>12020</v>
      </c>
      <c r="BV6797" s="61" t="s">
        <v>789</v>
      </c>
      <c r="BW6797" s="61" t="s">
        <v>2985</v>
      </c>
    </row>
    <row r="6798" spans="51:75">
      <c r="AY6798" s="89" t="e">
        <f>VLOOKUP(C6798,#REF!, 2,FALSE)</f>
        <v>#REF!</v>
      </c>
      <c r="BM6798" s="61" t="s">
        <v>12021</v>
      </c>
      <c r="BN6798" s="61" t="s">
        <v>3204</v>
      </c>
      <c r="BO6798" s="61" t="s">
        <v>12022</v>
      </c>
      <c r="BU6798" s="61" t="s">
        <v>12021</v>
      </c>
      <c r="BV6798" s="61" t="s">
        <v>3204</v>
      </c>
      <c r="BW6798" s="61" t="s">
        <v>12022</v>
      </c>
    </row>
    <row r="6799" spans="51:75">
      <c r="AY6799" s="89" t="e">
        <f>VLOOKUP(C6799,#REF!, 2,FALSE)</f>
        <v>#REF!</v>
      </c>
      <c r="BM6799" s="61" t="s">
        <v>12023</v>
      </c>
      <c r="BN6799" s="61" t="s">
        <v>2981</v>
      </c>
      <c r="BO6799" s="61" t="s">
        <v>8507</v>
      </c>
      <c r="BU6799" s="61" t="s">
        <v>12023</v>
      </c>
      <c r="BV6799" s="61" t="s">
        <v>2981</v>
      </c>
      <c r="BW6799" s="61" t="s">
        <v>8507</v>
      </c>
    </row>
    <row r="6800" spans="51:75">
      <c r="AY6800" s="89" t="e">
        <f>VLOOKUP(C6800,#REF!, 2,FALSE)</f>
        <v>#REF!</v>
      </c>
      <c r="BM6800" s="61" t="s">
        <v>12024</v>
      </c>
      <c r="BN6800" s="61" t="s">
        <v>1271</v>
      </c>
      <c r="BO6800" s="61" t="s">
        <v>3931</v>
      </c>
      <c r="BU6800" s="61" t="s">
        <v>12024</v>
      </c>
      <c r="BV6800" s="61" t="s">
        <v>1271</v>
      </c>
      <c r="BW6800" s="61" t="s">
        <v>3931</v>
      </c>
    </row>
    <row r="6801" spans="51:75">
      <c r="AY6801" s="89" t="e">
        <f>VLOOKUP(C6801,#REF!, 2,FALSE)</f>
        <v>#REF!</v>
      </c>
      <c r="BM6801" s="61" t="s">
        <v>12025</v>
      </c>
      <c r="BN6801" s="61" t="s">
        <v>1005</v>
      </c>
      <c r="BO6801" s="61" t="s">
        <v>2985</v>
      </c>
      <c r="BU6801" s="61" t="s">
        <v>12025</v>
      </c>
      <c r="BV6801" s="61" t="s">
        <v>1005</v>
      </c>
      <c r="BW6801" s="61" t="s">
        <v>2985</v>
      </c>
    </row>
    <row r="6802" spans="51:75">
      <c r="AY6802" s="89" t="e">
        <f>VLOOKUP(C6802,#REF!, 2,FALSE)</f>
        <v>#REF!</v>
      </c>
      <c r="BM6802" s="61" t="s">
        <v>12026</v>
      </c>
      <c r="BN6802" s="61" t="s">
        <v>773</v>
      </c>
      <c r="BO6802" s="61" t="s">
        <v>8485</v>
      </c>
      <c r="BU6802" s="61" t="s">
        <v>12026</v>
      </c>
      <c r="BV6802" s="61" t="s">
        <v>773</v>
      </c>
      <c r="BW6802" s="61" t="s">
        <v>8485</v>
      </c>
    </row>
    <row r="6803" spans="51:75">
      <c r="AY6803" s="89" t="e">
        <f>VLOOKUP(C6803,#REF!, 2,FALSE)</f>
        <v>#REF!</v>
      </c>
      <c r="BM6803" s="61" t="s">
        <v>12027</v>
      </c>
      <c r="BN6803" s="61" t="s">
        <v>1141</v>
      </c>
      <c r="BO6803" s="61" t="s">
        <v>3916</v>
      </c>
      <c r="BU6803" s="61" t="s">
        <v>12027</v>
      </c>
      <c r="BV6803" s="61" t="s">
        <v>1141</v>
      </c>
      <c r="BW6803" s="61" t="s">
        <v>3916</v>
      </c>
    </row>
    <row r="6804" spans="51:75">
      <c r="AY6804" s="89" t="e">
        <f>VLOOKUP(C6804,#REF!, 2,FALSE)</f>
        <v>#REF!</v>
      </c>
      <c r="BM6804" s="61" t="s">
        <v>12028</v>
      </c>
      <c r="BN6804" s="61" t="s">
        <v>1005</v>
      </c>
      <c r="BO6804" s="61" t="s">
        <v>2985</v>
      </c>
      <c r="BU6804" s="61" t="s">
        <v>12028</v>
      </c>
      <c r="BV6804" s="61" t="s">
        <v>1005</v>
      </c>
      <c r="BW6804" s="61" t="s">
        <v>2985</v>
      </c>
    </row>
    <row r="6805" spans="51:75">
      <c r="AY6805" s="89" t="e">
        <f>VLOOKUP(C6805,#REF!, 2,FALSE)</f>
        <v>#REF!</v>
      </c>
      <c r="BM6805" s="61" t="s">
        <v>12029</v>
      </c>
      <c r="BN6805" s="61" t="s">
        <v>3254</v>
      </c>
      <c r="BO6805" s="61" t="s">
        <v>3868</v>
      </c>
      <c r="BU6805" s="61" t="s">
        <v>12029</v>
      </c>
      <c r="BV6805" s="61" t="s">
        <v>3254</v>
      </c>
      <c r="BW6805" s="61" t="s">
        <v>3868</v>
      </c>
    </row>
    <row r="6806" spans="51:75">
      <c r="AY6806" s="89" t="e">
        <f>VLOOKUP(C6806,#REF!, 2,FALSE)</f>
        <v>#REF!</v>
      </c>
      <c r="BM6806" s="61" t="s">
        <v>12030</v>
      </c>
      <c r="BN6806" s="61" t="s">
        <v>3254</v>
      </c>
      <c r="BO6806" s="61" t="s">
        <v>2653</v>
      </c>
      <c r="BU6806" s="61" t="s">
        <v>12030</v>
      </c>
      <c r="BV6806" s="61" t="s">
        <v>3254</v>
      </c>
      <c r="BW6806" s="61" t="s">
        <v>2653</v>
      </c>
    </row>
    <row r="6807" spans="51:75">
      <c r="AY6807" s="89" t="e">
        <f>VLOOKUP(C6807,#REF!, 2,FALSE)</f>
        <v>#REF!</v>
      </c>
      <c r="BM6807" s="61" t="s">
        <v>12032</v>
      </c>
      <c r="BN6807" s="61" t="s">
        <v>1344</v>
      </c>
      <c r="BO6807" s="61" t="s">
        <v>9677</v>
      </c>
      <c r="BU6807" s="61" t="s">
        <v>12032</v>
      </c>
      <c r="BV6807" s="61" t="s">
        <v>1344</v>
      </c>
      <c r="BW6807" s="61" t="s">
        <v>9677</v>
      </c>
    </row>
    <row r="6808" spans="51:75">
      <c r="AY6808" s="89" t="e">
        <f>VLOOKUP(C6808,#REF!, 2,FALSE)</f>
        <v>#REF!</v>
      </c>
      <c r="BM6808" s="61" t="s">
        <v>12033</v>
      </c>
      <c r="BN6808" s="61" t="s">
        <v>3047</v>
      </c>
      <c r="BO6808" s="61" t="s">
        <v>711</v>
      </c>
      <c r="BU6808" s="61" t="s">
        <v>12033</v>
      </c>
      <c r="BV6808" s="61" t="s">
        <v>3047</v>
      </c>
      <c r="BW6808" s="61" t="s">
        <v>711</v>
      </c>
    </row>
    <row r="6809" spans="51:75">
      <c r="AY6809" s="89" t="e">
        <f>VLOOKUP(C6809,#REF!, 2,FALSE)</f>
        <v>#REF!</v>
      </c>
      <c r="BM6809" s="61" t="s">
        <v>12034</v>
      </c>
      <c r="BN6809" s="61" t="s">
        <v>621</v>
      </c>
      <c r="BO6809" s="61" t="s">
        <v>2985</v>
      </c>
      <c r="BU6809" s="61" t="s">
        <v>12034</v>
      </c>
      <c r="BV6809" s="61" t="s">
        <v>621</v>
      </c>
      <c r="BW6809" s="61" t="s">
        <v>2985</v>
      </c>
    </row>
    <row r="6810" spans="51:75">
      <c r="AY6810" s="89" t="e">
        <f>VLOOKUP(C6810,#REF!, 2,FALSE)</f>
        <v>#REF!</v>
      </c>
      <c r="BM6810" s="61" t="s">
        <v>12036</v>
      </c>
      <c r="BN6810" s="61" t="s">
        <v>1271</v>
      </c>
      <c r="BO6810" s="61" t="s">
        <v>7032</v>
      </c>
      <c r="BU6810" s="61" t="s">
        <v>12036</v>
      </c>
      <c r="BV6810" s="61" t="s">
        <v>1271</v>
      </c>
      <c r="BW6810" s="61" t="s">
        <v>7032</v>
      </c>
    </row>
    <row r="6811" spans="51:75">
      <c r="AY6811" s="89" t="e">
        <f>VLOOKUP(C6811,#REF!, 2,FALSE)</f>
        <v>#REF!</v>
      </c>
      <c r="BM6811" s="61" t="s">
        <v>12037</v>
      </c>
      <c r="BN6811" s="61" t="s">
        <v>1344</v>
      </c>
      <c r="BO6811" s="61" t="s">
        <v>7140</v>
      </c>
      <c r="BU6811" s="61" t="s">
        <v>12037</v>
      </c>
      <c r="BV6811" s="61" t="s">
        <v>1344</v>
      </c>
      <c r="BW6811" s="61" t="s">
        <v>7140</v>
      </c>
    </row>
    <row r="6812" spans="51:75">
      <c r="AY6812" s="89" t="e">
        <f>VLOOKUP(C6812,#REF!, 2,FALSE)</f>
        <v>#REF!</v>
      </c>
      <c r="BM6812" s="61" t="s">
        <v>12038</v>
      </c>
      <c r="BN6812" s="61" t="s">
        <v>1141</v>
      </c>
      <c r="BO6812" s="61" t="s">
        <v>1022</v>
      </c>
      <c r="BU6812" s="61" t="s">
        <v>12038</v>
      </c>
      <c r="BV6812" s="61" t="s">
        <v>1141</v>
      </c>
      <c r="BW6812" s="61" t="s">
        <v>1022</v>
      </c>
    </row>
    <row r="6813" spans="51:75">
      <c r="AY6813" s="89" t="e">
        <f>VLOOKUP(C6813,#REF!, 2,FALSE)</f>
        <v>#REF!</v>
      </c>
      <c r="BM6813" s="61" t="s">
        <v>2112</v>
      </c>
      <c r="BN6813" s="61" t="s">
        <v>1271</v>
      </c>
      <c r="BO6813" s="61" t="s">
        <v>936</v>
      </c>
      <c r="BU6813" s="61" t="s">
        <v>2112</v>
      </c>
      <c r="BV6813" s="61" t="s">
        <v>1271</v>
      </c>
      <c r="BW6813" s="61" t="s">
        <v>936</v>
      </c>
    </row>
    <row r="6814" spans="51:75">
      <c r="AY6814" s="89" t="e">
        <f>VLOOKUP(C6814,#REF!, 2,FALSE)</f>
        <v>#REF!</v>
      </c>
      <c r="BM6814" s="61" t="s">
        <v>12039</v>
      </c>
      <c r="BN6814" s="61" t="s">
        <v>721</v>
      </c>
      <c r="BO6814" s="61" t="s">
        <v>2101</v>
      </c>
      <c r="BU6814" s="61" t="s">
        <v>12039</v>
      </c>
      <c r="BV6814" s="61" t="s">
        <v>721</v>
      </c>
      <c r="BW6814" s="61" t="s">
        <v>2101</v>
      </c>
    </row>
    <row r="6815" spans="51:75">
      <c r="AY6815" s="89" t="e">
        <f>VLOOKUP(C6815,#REF!, 2,FALSE)</f>
        <v>#REF!</v>
      </c>
      <c r="BM6815" s="61" t="s">
        <v>12040</v>
      </c>
      <c r="BN6815" s="61" t="s">
        <v>627</v>
      </c>
      <c r="BO6815" s="61" t="s">
        <v>1062</v>
      </c>
      <c r="BU6815" s="61" t="s">
        <v>12040</v>
      </c>
      <c r="BV6815" s="61" t="s">
        <v>627</v>
      </c>
      <c r="BW6815" s="61" t="s">
        <v>1062</v>
      </c>
    </row>
    <row r="6816" spans="51:75">
      <c r="AY6816" s="89" t="e">
        <f>VLOOKUP(C6816,#REF!, 2,FALSE)</f>
        <v>#REF!</v>
      </c>
      <c r="BM6816" s="61" t="s">
        <v>12041</v>
      </c>
      <c r="BN6816" s="61" t="s">
        <v>663</v>
      </c>
      <c r="BO6816" s="61" t="s">
        <v>12042</v>
      </c>
      <c r="BU6816" s="61" t="s">
        <v>12041</v>
      </c>
      <c r="BV6816" s="61" t="s">
        <v>663</v>
      </c>
      <c r="BW6816" s="61" t="s">
        <v>12042</v>
      </c>
    </row>
    <row r="6817" spans="51:75">
      <c r="AY6817" s="89" t="e">
        <f>VLOOKUP(C6817,#REF!, 2,FALSE)</f>
        <v>#REF!</v>
      </c>
      <c r="BM6817" s="61" t="s">
        <v>12043</v>
      </c>
      <c r="BN6817" s="61" t="s">
        <v>1344</v>
      </c>
      <c r="BO6817" s="61" t="s">
        <v>12044</v>
      </c>
      <c r="BU6817" s="61" t="s">
        <v>12043</v>
      </c>
      <c r="BV6817" s="61" t="s">
        <v>1344</v>
      </c>
      <c r="BW6817" s="61" t="s">
        <v>12044</v>
      </c>
    </row>
    <row r="6818" spans="51:75">
      <c r="AY6818" s="89" t="e">
        <f>VLOOKUP(C6818,#REF!, 2,FALSE)</f>
        <v>#REF!</v>
      </c>
      <c r="BM6818" s="61" t="s">
        <v>12045</v>
      </c>
      <c r="BN6818" s="61" t="s">
        <v>663</v>
      </c>
      <c r="BO6818" s="61" t="s">
        <v>10049</v>
      </c>
      <c r="BU6818" s="61" t="s">
        <v>12045</v>
      </c>
      <c r="BV6818" s="61" t="s">
        <v>663</v>
      </c>
      <c r="BW6818" s="61" t="s">
        <v>10049</v>
      </c>
    </row>
    <row r="6819" spans="51:75">
      <c r="AY6819" s="89" t="e">
        <f>VLOOKUP(C6819,#REF!, 2,FALSE)</f>
        <v>#REF!</v>
      </c>
      <c r="BM6819" s="61" t="s">
        <v>2113</v>
      </c>
      <c r="BN6819" s="61" t="s">
        <v>2011</v>
      </c>
      <c r="BO6819" s="61" t="s">
        <v>2985</v>
      </c>
      <c r="BU6819" s="61" t="s">
        <v>2113</v>
      </c>
      <c r="BV6819" s="61" t="s">
        <v>2011</v>
      </c>
      <c r="BW6819" s="61" t="s">
        <v>2985</v>
      </c>
    </row>
    <row r="6820" spans="51:75">
      <c r="AY6820" s="89" t="e">
        <f>VLOOKUP(C6820,#REF!, 2,FALSE)</f>
        <v>#REF!</v>
      </c>
      <c r="BM6820" s="61" t="s">
        <v>12046</v>
      </c>
      <c r="BN6820" s="61" t="s">
        <v>733</v>
      </c>
      <c r="BO6820" s="61" t="s">
        <v>2985</v>
      </c>
      <c r="BU6820" s="61" t="s">
        <v>12046</v>
      </c>
      <c r="BV6820" s="61" t="s">
        <v>733</v>
      </c>
      <c r="BW6820" s="61" t="s">
        <v>2985</v>
      </c>
    </row>
    <row r="6821" spans="51:75">
      <c r="AY6821" s="89" t="e">
        <f>VLOOKUP(C6821,#REF!, 2,FALSE)</f>
        <v>#REF!</v>
      </c>
      <c r="BM6821" s="61" t="s">
        <v>12047</v>
      </c>
      <c r="BN6821" s="61" t="s">
        <v>616</v>
      </c>
      <c r="BO6821" s="61" t="s">
        <v>9081</v>
      </c>
      <c r="BU6821" s="61" t="s">
        <v>12047</v>
      </c>
      <c r="BV6821" s="61" t="s">
        <v>616</v>
      </c>
      <c r="BW6821" s="61" t="s">
        <v>9081</v>
      </c>
    </row>
    <row r="6822" spans="51:75">
      <c r="AY6822" s="89" t="e">
        <f>VLOOKUP(C6822,#REF!, 2,FALSE)</f>
        <v>#REF!</v>
      </c>
      <c r="BM6822" s="61" t="s">
        <v>12048</v>
      </c>
      <c r="BN6822" s="61" t="s">
        <v>16990</v>
      </c>
      <c r="BO6822" s="61" t="s">
        <v>3902</v>
      </c>
      <c r="BU6822" s="61" t="s">
        <v>12048</v>
      </c>
      <c r="BV6822" s="61" t="s">
        <v>16990</v>
      </c>
      <c r="BW6822" s="61" t="s">
        <v>3902</v>
      </c>
    </row>
    <row r="6823" spans="51:75">
      <c r="AY6823" s="89" t="e">
        <f>VLOOKUP(C6823,#REF!, 2,FALSE)</f>
        <v>#REF!</v>
      </c>
      <c r="BM6823" s="61" t="s">
        <v>12050</v>
      </c>
      <c r="BN6823" s="61" t="s">
        <v>799</v>
      </c>
      <c r="BO6823" s="61" t="s">
        <v>2368</v>
      </c>
      <c r="BU6823" s="61" t="s">
        <v>12050</v>
      </c>
      <c r="BV6823" s="61" t="s">
        <v>799</v>
      </c>
      <c r="BW6823" s="61" t="s">
        <v>2368</v>
      </c>
    </row>
    <row r="6824" spans="51:75">
      <c r="AY6824" s="89" t="e">
        <f>VLOOKUP(C6824,#REF!, 2,FALSE)</f>
        <v>#REF!</v>
      </c>
      <c r="BM6824" s="61" t="s">
        <v>2114</v>
      </c>
      <c r="BN6824" s="61" t="s">
        <v>1072</v>
      </c>
      <c r="BO6824" s="61" t="s">
        <v>1670</v>
      </c>
      <c r="BU6824" s="61" t="s">
        <v>2114</v>
      </c>
      <c r="BV6824" s="61" t="s">
        <v>1072</v>
      </c>
      <c r="BW6824" s="61" t="s">
        <v>1670</v>
      </c>
    </row>
    <row r="6825" spans="51:75">
      <c r="AY6825" s="89" t="e">
        <f>VLOOKUP(C6825,#REF!, 2,FALSE)</f>
        <v>#REF!</v>
      </c>
      <c r="BM6825" s="61" t="s">
        <v>12051</v>
      </c>
      <c r="BN6825" s="61" t="s">
        <v>659</v>
      </c>
      <c r="BO6825" s="61" t="s">
        <v>5007</v>
      </c>
      <c r="BU6825" s="61" t="s">
        <v>12051</v>
      </c>
      <c r="BV6825" s="61" t="s">
        <v>659</v>
      </c>
      <c r="BW6825" s="61" t="s">
        <v>5007</v>
      </c>
    </row>
    <row r="6826" spans="51:75">
      <c r="AY6826" s="89" t="e">
        <f>VLOOKUP(C6826,#REF!, 2,FALSE)</f>
        <v>#REF!</v>
      </c>
      <c r="BM6826" s="61" t="s">
        <v>407</v>
      </c>
      <c r="BN6826" s="61" t="s">
        <v>663</v>
      </c>
      <c r="BO6826" s="61" t="s">
        <v>918</v>
      </c>
      <c r="BU6826" s="61" t="s">
        <v>407</v>
      </c>
      <c r="BV6826" s="61" t="s">
        <v>663</v>
      </c>
      <c r="BW6826" s="61" t="s">
        <v>918</v>
      </c>
    </row>
    <row r="6827" spans="51:75">
      <c r="AY6827" s="89" t="e">
        <f>VLOOKUP(C6827,#REF!, 2,FALSE)</f>
        <v>#REF!</v>
      </c>
      <c r="BM6827" s="61" t="s">
        <v>12052</v>
      </c>
      <c r="BN6827" s="61" t="s">
        <v>621</v>
      </c>
      <c r="BO6827" s="61" t="s">
        <v>7285</v>
      </c>
      <c r="BU6827" s="61" t="s">
        <v>12052</v>
      </c>
      <c r="BV6827" s="61" t="s">
        <v>621</v>
      </c>
      <c r="BW6827" s="61" t="s">
        <v>7285</v>
      </c>
    </row>
    <row r="6828" spans="51:75">
      <c r="AY6828" s="89" t="e">
        <f>VLOOKUP(C6828,#REF!, 2,FALSE)</f>
        <v>#REF!</v>
      </c>
      <c r="BM6828" s="61" t="s">
        <v>12053</v>
      </c>
      <c r="BN6828" s="61" t="s">
        <v>621</v>
      </c>
      <c r="BO6828" s="61" t="s">
        <v>2985</v>
      </c>
      <c r="BU6828" s="61" t="s">
        <v>12053</v>
      </c>
      <c r="BV6828" s="61" t="s">
        <v>621</v>
      </c>
      <c r="BW6828" s="61" t="s">
        <v>2985</v>
      </c>
    </row>
    <row r="6829" spans="51:75">
      <c r="AY6829" s="89" t="e">
        <f>VLOOKUP(C6829,#REF!, 2,FALSE)</f>
        <v>#REF!</v>
      </c>
      <c r="BM6829" s="61" t="s">
        <v>12054</v>
      </c>
      <c r="BN6829" s="61" t="s">
        <v>641</v>
      </c>
      <c r="BO6829" s="61" t="s">
        <v>2985</v>
      </c>
      <c r="BU6829" s="61" t="s">
        <v>12054</v>
      </c>
      <c r="BV6829" s="61" t="s">
        <v>641</v>
      </c>
      <c r="BW6829" s="61" t="s">
        <v>2985</v>
      </c>
    </row>
    <row r="6830" spans="51:75">
      <c r="AY6830" s="89" t="e">
        <f>VLOOKUP(C6830,#REF!, 2,FALSE)</f>
        <v>#REF!</v>
      </c>
      <c r="BM6830" s="61" t="s">
        <v>2115</v>
      </c>
      <c r="BN6830" s="61" t="s">
        <v>638</v>
      </c>
      <c r="BO6830" s="61" t="s">
        <v>3763</v>
      </c>
      <c r="BU6830" s="61" t="s">
        <v>2115</v>
      </c>
      <c r="BV6830" s="61" t="s">
        <v>638</v>
      </c>
      <c r="BW6830" s="61" t="s">
        <v>3763</v>
      </c>
    </row>
    <row r="6831" spans="51:75">
      <c r="AY6831" s="89" t="e">
        <f>VLOOKUP(C6831,#REF!, 2,FALSE)</f>
        <v>#REF!</v>
      </c>
      <c r="BM6831" s="61" t="s">
        <v>12055</v>
      </c>
      <c r="BN6831" s="61" t="s">
        <v>641</v>
      </c>
      <c r="BO6831" s="61" t="s">
        <v>2985</v>
      </c>
      <c r="BU6831" s="61" t="s">
        <v>12055</v>
      </c>
      <c r="BV6831" s="61" t="s">
        <v>641</v>
      </c>
      <c r="BW6831" s="61" t="s">
        <v>2985</v>
      </c>
    </row>
    <row r="6832" spans="51:75">
      <c r="AY6832" s="89" t="e">
        <f>VLOOKUP(C6832,#REF!, 2,FALSE)</f>
        <v>#REF!</v>
      </c>
      <c r="BM6832" s="61" t="s">
        <v>12056</v>
      </c>
      <c r="BN6832" s="61" t="s">
        <v>633</v>
      </c>
      <c r="BO6832" s="61" t="s">
        <v>2985</v>
      </c>
      <c r="BU6832" s="61" t="s">
        <v>12056</v>
      </c>
      <c r="BV6832" s="61" t="s">
        <v>633</v>
      </c>
      <c r="BW6832" s="61" t="s">
        <v>2985</v>
      </c>
    </row>
    <row r="6833" spans="51:75">
      <c r="AY6833" s="89" t="e">
        <f>VLOOKUP(C6833,#REF!, 2,FALSE)</f>
        <v>#REF!</v>
      </c>
      <c r="BM6833" s="61" t="s">
        <v>12057</v>
      </c>
      <c r="BN6833" s="61" t="s">
        <v>633</v>
      </c>
      <c r="BO6833" s="61" t="s">
        <v>2985</v>
      </c>
      <c r="BU6833" s="61" t="s">
        <v>12057</v>
      </c>
      <c r="BV6833" s="61" t="s">
        <v>633</v>
      </c>
      <c r="BW6833" s="61" t="s">
        <v>2985</v>
      </c>
    </row>
    <row r="6834" spans="51:75">
      <c r="AY6834" s="89" t="e">
        <f>VLOOKUP(C6834,#REF!, 2,FALSE)</f>
        <v>#REF!</v>
      </c>
      <c r="BM6834" s="61" t="s">
        <v>12058</v>
      </c>
      <c r="BN6834" s="61" t="s">
        <v>633</v>
      </c>
      <c r="BO6834" s="61" t="s">
        <v>2985</v>
      </c>
      <c r="BU6834" s="61" t="s">
        <v>12058</v>
      </c>
      <c r="BV6834" s="61" t="s">
        <v>633</v>
      </c>
      <c r="BW6834" s="61" t="s">
        <v>2985</v>
      </c>
    </row>
    <row r="6835" spans="51:75">
      <c r="AY6835" s="89" t="e">
        <f>VLOOKUP(C6835,#REF!, 2,FALSE)</f>
        <v>#REF!</v>
      </c>
      <c r="BM6835" s="61" t="s">
        <v>12059</v>
      </c>
      <c r="BN6835" s="61" t="s">
        <v>633</v>
      </c>
      <c r="BO6835" s="61" t="s">
        <v>2985</v>
      </c>
      <c r="BU6835" s="61" t="s">
        <v>12059</v>
      </c>
      <c r="BV6835" s="61" t="s">
        <v>633</v>
      </c>
      <c r="BW6835" s="61" t="s">
        <v>2985</v>
      </c>
    </row>
    <row r="6836" spans="51:75">
      <c r="AY6836" s="89" t="e">
        <f>VLOOKUP(C6836,#REF!, 2,FALSE)</f>
        <v>#REF!</v>
      </c>
      <c r="BM6836" s="61" t="s">
        <v>12060</v>
      </c>
      <c r="BN6836" s="61" t="s">
        <v>3007</v>
      </c>
      <c r="BO6836" s="61" t="s">
        <v>12061</v>
      </c>
      <c r="BU6836" s="61" t="s">
        <v>12060</v>
      </c>
      <c r="BV6836" s="61" t="s">
        <v>3007</v>
      </c>
      <c r="BW6836" s="61" t="s">
        <v>12061</v>
      </c>
    </row>
    <row r="6837" spans="51:75">
      <c r="AY6837" s="89" t="e">
        <f>VLOOKUP(C6837,#REF!, 2,FALSE)</f>
        <v>#REF!</v>
      </c>
      <c r="BM6837" s="61" t="s">
        <v>12062</v>
      </c>
      <c r="BN6837" s="61" t="s">
        <v>3007</v>
      </c>
      <c r="BO6837" s="61" t="s">
        <v>7599</v>
      </c>
      <c r="BU6837" s="61" t="s">
        <v>12062</v>
      </c>
      <c r="BV6837" s="61" t="s">
        <v>3007</v>
      </c>
      <c r="BW6837" s="61" t="s">
        <v>7599</v>
      </c>
    </row>
    <row r="6838" spans="51:75">
      <c r="AY6838" s="89" t="e">
        <f>VLOOKUP(C6838,#REF!, 2,FALSE)</f>
        <v>#REF!</v>
      </c>
      <c r="BM6838" s="61" t="s">
        <v>12063</v>
      </c>
      <c r="BN6838" s="61" t="s">
        <v>799</v>
      </c>
      <c r="BO6838" s="61" t="s">
        <v>859</v>
      </c>
      <c r="BU6838" s="61" t="s">
        <v>12063</v>
      </c>
      <c r="BV6838" s="61" t="s">
        <v>799</v>
      </c>
      <c r="BW6838" s="61" t="s">
        <v>859</v>
      </c>
    </row>
    <row r="6839" spans="51:75">
      <c r="AY6839" s="89" t="e">
        <f>VLOOKUP(C6839,#REF!, 2,FALSE)</f>
        <v>#REF!</v>
      </c>
      <c r="BM6839" s="61" t="s">
        <v>414</v>
      </c>
      <c r="BN6839" s="61" t="s">
        <v>664</v>
      </c>
      <c r="BO6839" s="61" t="s">
        <v>2549</v>
      </c>
      <c r="BU6839" s="61" t="s">
        <v>414</v>
      </c>
      <c r="BV6839" s="61" t="s">
        <v>664</v>
      </c>
      <c r="BW6839" s="61" t="s">
        <v>2549</v>
      </c>
    </row>
    <row r="6840" spans="51:75">
      <c r="AY6840" s="89" t="e">
        <f>VLOOKUP(C6840,#REF!, 2,FALSE)</f>
        <v>#REF!</v>
      </c>
      <c r="BM6840" s="61" t="s">
        <v>12064</v>
      </c>
      <c r="BN6840" s="61" t="s">
        <v>1281</v>
      </c>
      <c r="BO6840" s="61" t="s">
        <v>2985</v>
      </c>
      <c r="BU6840" s="61" t="s">
        <v>12064</v>
      </c>
      <c r="BV6840" s="61" t="s">
        <v>1281</v>
      </c>
      <c r="BW6840" s="61" t="s">
        <v>2985</v>
      </c>
    </row>
    <row r="6841" spans="51:75">
      <c r="AY6841" s="89" t="e">
        <f>VLOOKUP(C6841,#REF!, 2,FALSE)</f>
        <v>#REF!</v>
      </c>
      <c r="BM6841" s="61" t="s">
        <v>12065</v>
      </c>
      <c r="BN6841" s="61" t="s">
        <v>1281</v>
      </c>
      <c r="BO6841" s="61" t="s">
        <v>12066</v>
      </c>
      <c r="BU6841" s="61" t="s">
        <v>12065</v>
      </c>
      <c r="BV6841" s="61" t="s">
        <v>1281</v>
      </c>
      <c r="BW6841" s="61" t="s">
        <v>12066</v>
      </c>
    </row>
    <row r="6842" spans="51:75">
      <c r="AY6842" s="89" t="e">
        <f>VLOOKUP(C6842,#REF!, 2,FALSE)</f>
        <v>#REF!</v>
      </c>
      <c r="BM6842" s="61" t="s">
        <v>12067</v>
      </c>
      <c r="BN6842" s="61" t="s">
        <v>615</v>
      </c>
      <c r="BO6842" s="61" t="s">
        <v>3763</v>
      </c>
      <c r="BU6842" s="61" t="s">
        <v>12067</v>
      </c>
      <c r="BV6842" s="61" t="s">
        <v>615</v>
      </c>
      <c r="BW6842" s="61" t="s">
        <v>3763</v>
      </c>
    </row>
    <row r="6843" spans="51:75">
      <c r="AY6843" s="89" t="e">
        <f>VLOOKUP(C6843,#REF!, 2,FALSE)</f>
        <v>#REF!</v>
      </c>
      <c r="BM6843" s="61" t="s">
        <v>12068</v>
      </c>
      <c r="BN6843" s="61" t="s">
        <v>3254</v>
      </c>
      <c r="BO6843" s="61" t="s">
        <v>8243</v>
      </c>
      <c r="BU6843" s="61" t="s">
        <v>12068</v>
      </c>
      <c r="BV6843" s="61" t="s">
        <v>3254</v>
      </c>
      <c r="BW6843" s="61" t="s">
        <v>8243</v>
      </c>
    </row>
    <row r="6844" spans="51:75">
      <c r="AY6844" s="89" t="e">
        <f>VLOOKUP(C6844,#REF!, 2,FALSE)</f>
        <v>#REF!</v>
      </c>
      <c r="BM6844" s="61" t="s">
        <v>2116</v>
      </c>
      <c r="BN6844" s="61" t="s">
        <v>615</v>
      </c>
      <c r="BO6844" s="61" t="s">
        <v>3763</v>
      </c>
      <c r="BU6844" s="61" t="s">
        <v>2116</v>
      </c>
      <c r="BV6844" s="61" t="s">
        <v>615</v>
      </c>
      <c r="BW6844" s="61" t="s">
        <v>3763</v>
      </c>
    </row>
    <row r="6845" spans="51:75">
      <c r="AY6845" s="89" t="e">
        <f>VLOOKUP(C6845,#REF!, 2,FALSE)</f>
        <v>#REF!</v>
      </c>
      <c r="BM6845" s="61" t="s">
        <v>12069</v>
      </c>
      <c r="BN6845" s="61" t="s">
        <v>1015</v>
      </c>
      <c r="BO6845" s="61" t="s">
        <v>12070</v>
      </c>
      <c r="BU6845" s="61" t="s">
        <v>12069</v>
      </c>
      <c r="BV6845" s="61" t="s">
        <v>1015</v>
      </c>
      <c r="BW6845" s="61" t="s">
        <v>12070</v>
      </c>
    </row>
    <row r="6846" spans="51:75">
      <c r="AY6846" s="89" t="e">
        <f>VLOOKUP(C6846,#REF!, 2,FALSE)</f>
        <v>#REF!</v>
      </c>
      <c r="BM6846" s="61" t="s">
        <v>12071</v>
      </c>
      <c r="BN6846" s="61" t="s">
        <v>619</v>
      </c>
      <c r="BO6846" s="61" t="s">
        <v>12072</v>
      </c>
      <c r="BU6846" s="61" t="s">
        <v>12071</v>
      </c>
      <c r="BV6846" s="61" t="s">
        <v>619</v>
      </c>
      <c r="BW6846" s="61" t="s">
        <v>12072</v>
      </c>
    </row>
    <row r="6847" spans="51:75">
      <c r="AY6847" s="89" t="e">
        <f>VLOOKUP(C6847,#REF!, 2,FALSE)</f>
        <v>#REF!</v>
      </c>
      <c r="BM6847" s="61" t="s">
        <v>12073</v>
      </c>
      <c r="BN6847" s="61" t="s">
        <v>928</v>
      </c>
      <c r="BO6847" s="61" t="s">
        <v>2985</v>
      </c>
      <c r="BU6847" s="61" t="s">
        <v>12073</v>
      </c>
      <c r="BV6847" s="61" t="s">
        <v>928</v>
      </c>
      <c r="BW6847" s="61" t="s">
        <v>2985</v>
      </c>
    </row>
    <row r="6848" spans="51:75">
      <c r="AY6848" s="89" t="e">
        <f>VLOOKUP(C6848,#REF!, 2,FALSE)</f>
        <v>#REF!</v>
      </c>
      <c r="BM6848" s="61" t="s">
        <v>12074</v>
      </c>
      <c r="BN6848" s="61" t="s">
        <v>638</v>
      </c>
      <c r="BO6848" s="61" t="s">
        <v>2985</v>
      </c>
      <c r="BU6848" s="61" t="s">
        <v>12074</v>
      </c>
      <c r="BV6848" s="61" t="s">
        <v>638</v>
      </c>
      <c r="BW6848" s="61" t="s">
        <v>2985</v>
      </c>
    </row>
    <row r="6849" spans="51:75">
      <c r="AY6849" s="89" t="e">
        <f>VLOOKUP(C6849,#REF!, 2,FALSE)</f>
        <v>#REF!</v>
      </c>
      <c r="BM6849" s="61" t="s">
        <v>12075</v>
      </c>
      <c r="BN6849" s="61" t="s">
        <v>705</v>
      </c>
      <c r="BO6849" s="61" t="s">
        <v>6218</v>
      </c>
      <c r="BU6849" s="61" t="s">
        <v>12075</v>
      </c>
      <c r="BV6849" s="61" t="s">
        <v>705</v>
      </c>
      <c r="BW6849" s="61" t="s">
        <v>6218</v>
      </c>
    </row>
    <row r="6850" spans="51:75">
      <c r="AY6850" s="89" t="e">
        <f>VLOOKUP(C6850,#REF!, 2,FALSE)</f>
        <v>#REF!</v>
      </c>
      <c r="BM6850" s="61" t="s">
        <v>12076</v>
      </c>
      <c r="BN6850" s="61" t="s">
        <v>928</v>
      </c>
      <c r="BO6850" s="61" t="s">
        <v>2985</v>
      </c>
      <c r="BU6850" s="61" t="s">
        <v>12076</v>
      </c>
      <c r="BV6850" s="61" t="s">
        <v>928</v>
      </c>
      <c r="BW6850" s="61" t="s">
        <v>2985</v>
      </c>
    </row>
    <row r="6851" spans="51:75">
      <c r="AY6851" s="89" t="e">
        <f>VLOOKUP(C6851,#REF!, 2,FALSE)</f>
        <v>#REF!</v>
      </c>
      <c r="BM6851" s="61" t="s">
        <v>12077</v>
      </c>
      <c r="BN6851" s="61" t="s">
        <v>1141</v>
      </c>
      <c r="BO6851" s="61" t="s">
        <v>12078</v>
      </c>
      <c r="BU6851" s="61" t="s">
        <v>12077</v>
      </c>
      <c r="BV6851" s="61" t="s">
        <v>1141</v>
      </c>
      <c r="BW6851" s="61" t="s">
        <v>12078</v>
      </c>
    </row>
    <row r="6852" spans="51:75">
      <c r="AY6852" s="89" t="e">
        <f>VLOOKUP(C6852,#REF!, 2,FALSE)</f>
        <v>#REF!</v>
      </c>
      <c r="BM6852" s="61" t="s">
        <v>12079</v>
      </c>
      <c r="BN6852" s="61" t="s">
        <v>1141</v>
      </c>
      <c r="BO6852" s="61" t="s">
        <v>2461</v>
      </c>
      <c r="BU6852" s="61" t="s">
        <v>12079</v>
      </c>
      <c r="BV6852" s="61" t="s">
        <v>1141</v>
      </c>
      <c r="BW6852" s="61" t="s">
        <v>2461</v>
      </c>
    </row>
    <row r="6853" spans="51:75">
      <c r="AY6853" s="89" t="e">
        <f>VLOOKUP(C6853,#REF!, 2,FALSE)</f>
        <v>#REF!</v>
      </c>
      <c r="BM6853" s="61" t="s">
        <v>2117</v>
      </c>
      <c r="BN6853" s="61" t="s">
        <v>1141</v>
      </c>
      <c r="BO6853" s="61" t="s">
        <v>8925</v>
      </c>
      <c r="BU6853" s="61" t="s">
        <v>2117</v>
      </c>
      <c r="BV6853" s="61" t="s">
        <v>1141</v>
      </c>
      <c r="BW6853" s="61" t="s">
        <v>8925</v>
      </c>
    </row>
    <row r="6854" spans="51:75">
      <c r="AY6854" s="89" t="e">
        <f>VLOOKUP(C6854,#REF!, 2,FALSE)</f>
        <v>#REF!</v>
      </c>
      <c r="BM6854" s="61" t="s">
        <v>12080</v>
      </c>
      <c r="BN6854" s="61" t="s">
        <v>3254</v>
      </c>
      <c r="BO6854" s="61" t="s">
        <v>1201</v>
      </c>
      <c r="BU6854" s="61" t="s">
        <v>12080</v>
      </c>
      <c r="BV6854" s="61" t="s">
        <v>3254</v>
      </c>
      <c r="BW6854" s="61" t="s">
        <v>1201</v>
      </c>
    </row>
    <row r="6855" spans="51:75">
      <c r="AY6855" s="89" t="e">
        <f>VLOOKUP(C6855,#REF!, 2,FALSE)</f>
        <v>#REF!</v>
      </c>
      <c r="BM6855" s="61" t="s">
        <v>12081</v>
      </c>
      <c r="BN6855" s="61" t="s">
        <v>939</v>
      </c>
      <c r="BO6855" s="61" t="s">
        <v>1339</v>
      </c>
      <c r="BU6855" s="61" t="s">
        <v>12081</v>
      </c>
      <c r="BV6855" s="61" t="s">
        <v>939</v>
      </c>
      <c r="BW6855" s="61" t="s">
        <v>1339</v>
      </c>
    </row>
    <row r="6856" spans="51:75">
      <c r="AY6856" s="89" t="e">
        <f>VLOOKUP(C6856,#REF!, 2,FALSE)</f>
        <v>#REF!</v>
      </c>
      <c r="BM6856" s="61" t="s">
        <v>12082</v>
      </c>
      <c r="BN6856" s="61" t="s">
        <v>948</v>
      </c>
      <c r="BO6856" s="61" t="s">
        <v>995</v>
      </c>
      <c r="BU6856" s="61" t="s">
        <v>12082</v>
      </c>
      <c r="BV6856" s="61" t="s">
        <v>948</v>
      </c>
      <c r="BW6856" s="61" t="s">
        <v>995</v>
      </c>
    </row>
    <row r="6857" spans="51:75">
      <c r="AY6857" s="89" t="e">
        <f>VLOOKUP(C6857,#REF!, 2,FALSE)</f>
        <v>#REF!</v>
      </c>
      <c r="BM6857" s="61" t="s">
        <v>12083</v>
      </c>
      <c r="BN6857" s="61" t="s">
        <v>812</v>
      </c>
      <c r="BO6857" s="61" t="s">
        <v>1073</v>
      </c>
      <c r="BU6857" s="61" t="s">
        <v>12083</v>
      </c>
      <c r="BV6857" s="61" t="s">
        <v>812</v>
      </c>
      <c r="BW6857" s="61" t="s">
        <v>1073</v>
      </c>
    </row>
    <row r="6858" spans="51:75">
      <c r="AY6858" s="89" t="e">
        <f>VLOOKUP(C6858,#REF!, 2,FALSE)</f>
        <v>#REF!</v>
      </c>
      <c r="BM6858" s="61" t="s">
        <v>12084</v>
      </c>
      <c r="BN6858" s="61" t="s">
        <v>948</v>
      </c>
      <c r="BO6858" s="61" t="s">
        <v>995</v>
      </c>
      <c r="BU6858" s="61" t="s">
        <v>12084</v>
      </c>
      <c r="BV6858" s="61" t="s">
        <v>948</v>
      </c>
      <c r="BW6858" s="61" t="s">
        <v>995</v>
      </c>
    </row>
    <row r="6859" spans="51:75">
      <c r="AY6859" s="89" t="e">
        <f>VLOOKUP(C6859,#REF!, 2,FALSE)</f>
        <v>#REF!</v>
      </c>
      <c r="BM6859" s="61" t="s">
        <v>12085</v>
      </c>
      <c r="BN6859" s="61" t="s">
        <v>1498</v>
      </c>
      <c r="BO6859" s="61" t="s">
        <v>1339</v>
      </c>
      <c r="BU6859" s="61" t="s">
        <v>12085</v>
      </c>
      <c r="BV6859" s="61" t="s">
        <v>1498</v>
      </c>
      <c r="BW6859" s="61" t="s">
        <v>1339</v>
      </c>
    </row>
    <row r="6860" spans="51:75">
      <c r="AY6860" s="89" t="e">
        <f>VLOOKUP(C6860,#REF!, 2,FALSE)</f>
        <v>#REF!</v>
      </c>
      <c r="BM6860" s="61" t="s">
        <v>12086</v>
      </c>
      <c r="BN6860" s="61" t="s">
        <v>928</v>
      </c>
      <c r="BO6860" s="61" t="s">
        <v>2985</v>
      </c>
      <c r="BU6860" s="61" t="s">
        <v>12086</v>
      </c>
      <c r="BV6860" s="61" t="s">
        <v>928</v>
      </c>
      <c r="BW6860" s="61" t="s">
        <v>2985</v>
      </c>
    </row>
    <row r="6861" spans="51:75">
      <c r="AY6861" s="89" t="e">
        <f>VLOOKUP(C6861,#REF!, 2,FALSE)</f>
        <v>#REF!</v>
      </c>
      <c r="BM6861" s="61" t="s">
        <v>12087</v>
      </c>
      <c r="BN6861" s="61" t="s">
        <v>3254</v>
      </c>
      <c r="BO6861" s="61" t="s">
        <v>2985</v>
      </c>
      <c r="BU6861" s="61" t="s">
        <v>12087</v>
      </c>
      <c r="BV6861" s="61" t="s">
        <v>3254</v>
      </c>
      <c r="BW6861" s="61" t="s">
        <v>2985</v>
      </c>
    </row>
    <row r="6862" spans="51:75">
      <c r="AY6862" s="89" t="e">
        <f>VLOOKUP(C6862,#REF!, 2,FALSE)</f>
        <v>#REF!</v>
      </c>
      <c r="BM6862" s="61" t="s">
        <v>12088</v>
      </c>
      <c r="BN6862" s="61" t="s">
        <v>639</v>
      </c>
      <c r="BO6862" s="61" t="s">
        <v>5232</v>
      </c>
      <c r="BU6862" s="61" t="s">
        <v>12088</v>
      </c>
      <c r="BV6862" s="61" t="s">
        <v>639</v>
      </c>
      <c r="BW6862" s="61" t="s">
        <v>5232</v>
      </c>
    </row>
    <row r="6863" spans="51:75">
      <c r="AY6863" s="89" t="e">
        <f>VLOOKUP(C6863,#REF!, 2,FALSE)</f>
        <v>#REF!</v>
      </c>
      <c r="BM6863" s="61" t="s">
        <v>12089</v>
      </c>
      <c r="BN6863" s="61" t="s">
        <v>615</v>
      </c>
      <c r="BO6863" s="61" t="s">
        <v>8039</v>
      </c>
      <c r="BU6863" s="61" t="s">
        <v>12089</v>
      </c>
      <c r="BV6863" s="61" t="s">
        <v>615</v>
      </c>
      <c r="BW6863" s="61" t="s">
        <v>8039</v>
      </c>
    </row>
    <row r="6864" spans="51:75">
      <c r="AY6864" s="89" t="e">
        <f>VLOOKUP(C6864,#REF!, 2,FALSE)</f>
        <v>#REF!</v>
      </c>
      <c r="BM6864" s="61" t="s">
        <v>12090</v>
      </c>
      <c r="BN6864" s="61" t="s">
        <v>638</v>
      </c>
      <c r="BO6864" s="61" t="s">
        <v>12092</v>
      </c>
      <c r="BU6864" s="61" t="s">
        <v>12090</v>
      </c>
      <c r="BV6864" s="61" t="s">
        <v>638</v>
      </c>
      <c r="BW6864" s="61" t="s">
        <v>12092</v>
      </c>
    </row>
    <row r="6865" spans="51:75">
      <c r="AY6865" s="89" t="e">
        <f>VLOOKUP(C6865,#REF!, 2,FALSE)</f>
        <v>#REF!</v>
      </c>
      <c r="BM6865" s="61" t="s">
        <v>2118</v>
      </c>
      <c r="BN6865" s="61" t="s">
        <v>668</v>
      </c>
      <c r="BO6865" s="61" t="s">
        <v>2509</v>
      </c>
      <c r="BU6865" s="61" t="s">
        <v>2118</v>
      </c>
      <c r="BV6865" s="61" t="s">
        <v>668</v>
      </c>
      <c r="BW6865" s="61" t="s">
        <v>2509</v>
      </c>
    </row>
    <row r="6866" spans="51:75">
      <c r="AY6866" s="89" t="e">
        <f>VLOOKUP(C6866,#REF!, 2,FALSE)</f>
        <v>#REF!</v>
      </c>
      <c r="BM6866" s="61" t="s">
        <v>12094</v>
      </c>
      <c r="BN6866" s="61" t="s">
        <v>948</v>
      </c>
      <c r="BO6866" s="61" t="s">
        <v>10313</v>
      </c>
      <c r="BU6866" s="61" t="s">
        <v>12094</v>
      </c>
      <c r="BV6866" s="61" t="s">
        <v>948</v>
      </c>
      <c r="BW6866" s="61" t="s">
        <v>10313</v>
      </c>
    </row>
    <row r="6867" spans="51:75">
      <c r="AY6867" s="89" t="e">
        <f>VLOOKUP(C6867,#REF!, 2,FALSE)</f>
        <v>#REF!</v>
      </c>
      <c r="BM6867" s="61" t="s">
        <v>445</v>
      </c>
      <c r="BN6867" s="61" t="s">
        <v>698</v>
      </c>
      <c r="BO6867" s="61" t="s">
        <v>4068</v>
      </c>
      <c r="BU6867" s="61" t="s">
        <v>445</v>
      </c>
      <c r="BV6867" s="61" t="s">
        <v>698</v>
      </c>
      <c r="BW6867" s="61" t="s">
        <v>4068</v>
      </c>
    </row>
    <row r="6868" spans="51:75">
      <c r="AY6868" s="89" t="e">
        <f>VLOOKUP(C6868,#REF!, 2,FALSE)</f>
        <v>#REF!</v>
      </c>
      <c r="BM6868" s="61" t="s">
        <v>12095</v>
      </c>
      <c r="BN6868" s="61" t="s">
        <v>660</v>
      </c>
      <c r="BO6868" s="61" t="s">
        <v>2985</v>
      </c>
      <c r="BU6868" s="61" t="s">
        <v>12095</v>
      </c>
      <c r="BV6868" s="61" t="s">
        <v>660</v>
      </c>
      <c r="BW6868" s="61" t="s">
        <v>2985</v>
      </c>
    </row>
    <row r="6869" spans="51:75">
      <c r="AY6869" s="89" t="e">
        <f>VLOOKUP(C6869,#REF!, 2,FALSE)</f>
        <v>#REF!</v>
      </c>
      <c r="BM6869" s="61" t="s">
        <v>12096</v>
      </c>
      <c r="BN6869" s="61" t="s">
        <v>780</v>
      </c>
      <c r="BO6869" s="61" t="s">
        <v>2449</v>
      </c>
      <c r="BU6869" s="61" t="s">
        <v>12096</v>
      </c>
      <c r="BV6869" s="61" t="s">
        <v>780</v>
      </c>
      <c r="BW6869" s="61" t="s">
        <v>2449</v>
      </c>
    </row>
    <row r="6870" spans="51:75">
      <c r="AY6870" s="89" t="e">
        <f>VLOOKUP(C6870,#REF!, 2,FALSE)</f>
        <v>#REF!</v>
      </c>
      <c r="BM6870" s="61" t="s">
        <v>415</v>
      </c>
      <c r="BN6870" s="61" t="s">
        <v>773</v>
      </c>
      <c r="BO6870" s="61" t="s">
        <v>5424</v>
      </c>
      <c r="BU6870" s="61" t="s">
        <v>415</v>
      </c>
      <c r="BV6870" s="61" t="s">
        <v>773</v>
      </c>
      <c r="BW6870" s="61" t="s">
        <v>5424</v>
      </c>
    </row>
    <row r="6871" spans="51:75">
      <c r="AY6871" s="89" t="e">
        <f>VLOOKUP(C6871,#REF!, 2,FALSE)</f>
        <v>#REF!</v>
      </c>
      <c r="BM6871" s="61" t="s">
        <v>12097</v>
      </c>
      <c r="BN6871" s="61" t="s">
        <v>618</v>
      </c>
      <c r="BO6871" s="61" t="s">
        <v>8789</v>
      </c>
      <c r="BU6871" s="61" t="s">
        <v>12097</v>
      </c>
      <c r="BV6871" s="61" t="s">
        <v>618</v>
      </c>
      <c r="BW6871" s="61" t="s">
        <v>8789</v>
      </c>
    </row>
    <row r="6872" spans="51:75">
      <c r="AY6872" s="89" t="e">
        <f>VLOOKUP(C6872,#REF!, 2,FALSE)</f>
        <v>#REF!</v>
      </c>
      <c r="BM6872" s="61" t="s">
        <v>12098</v>
      </c>
      <c r="BN6872" s="61" t="s">
        <v>618</v>
      </c>
      <c r="BO6872" s="61" t="s">
        <v>12099</v>
      </c>
      <c r="BU6872" s="61" t="s">
        <v>12098</v>
      </c>
      <c r="BV6872" s="61" t="s">
        <v>618</v>
      </c>
      <c r="BW6872" s="61" t="s">
        <v>12099</v>
      </c>
    </row>
    <row r="6873" spans="51:75">
      <c r="AY6873" s="89" t="e">
        <f>VLOOKUP(C6873,#REF!, 2,FALSE)</f>
        <v>#REF!</v>
      </c>
      <c r="BM6873" s="61" t="s">
        <v>12100</v>
      </c>
      <c r="BN6873" s="61" t="s">
        <v>944</v>
      </c>
      <c r="BO6873" s="61" t="s">
        <v>2985</v>
      </c>
      <c r="BU6873" s="61" t="s">
        <v>12100</v>
      </c>
      <c r="BV6873" s="61" t="s">
        <v>944</v>
      </c>
      <c r="BW6873" s="61" t="s">
        <v>2985</v>
      </c>
    </row>
    <row r="6874" spans="51:75">
      <c r="AY6874" s="89" t="e">
        <f>VLOOKUP(C6874,#REF!, 2,FALSE)</f>
        <v>#REF!</v>
      </c>
      <c r="BM6874" s="61" t="s">
        <v>12101</v>
      </c>
      <c r="BN6874" s="61" t="s">
        <v>664</v>
      </c>
      <c r="BO6874" s="61" t="s">
        <v>5748</v>
      </c>
      <c r="BU6874" s="61" t="s">
        <v>12101</v>
      </c>
      <c r="BV6874" s="61" t="s">
        <v>664</v>
      </c>
      <c r="BW6874" s="61" t="s">
        <v>5748</v>
      </c>
    </row>
    <row r="6875" spans="51:75">
      <c r="AY6875" s="89" t="e">
        <f>VLOOKUP(C6875,#REF!, 2,FALSE)</f>
        <v>#REF!</v>
      </c>
      <c r="BM6875" s="61" t="s">
        <v>12102</v>
      </c>
      <c r="BN6875" s="61" t="s">
        <v>799</v>
      </c>
      <c r="BO6875" s="61" t="s">
        <v>4270</v>
      </c>
      <c r="BU6875" s="61" t="s">
        <v>12102</v>
      </c>
      <c r="BV6875" s="61" t="s">
        <v>799</v>
      </c>
      <c r="BW6875" s="61" t="s">
        <v>4270</v>
      </c>
    </row>
    <row r="6876" spans="51:75">
      <c r="AY6876" s="89" t="e">
        <f>VLOOKUP(C6876,#REF!, 2,FALSE)</f>
        <v>#REF!</v>
      </c>
      <c r="BM6876" s="61" t="s">
        <v>12103</v>
      </c>
      <c r="BN6876" s="61" t="s">
        <v>664</v>
      </c>
      <c r="BO6876" s="61" t="s">
        <v>1408</v>
      </c>
      <c r="BU6876" s="61" t="s">
        <v>12103</v>
      </c>
      <c r="BV6876" s="61" t="s">
        <v>664</v>
      </c>
      <c r="BW6876" s="61" t="s">
        <v>1408</v>
      </c>
    </row>
    <row r="6877" spans="51:75">
      <c r="AY6877" s="89" t="e">
        <f>VLOOKUP(C6877,#REF!, 2,FALSE)</f>
        <v>#REF!</v>
      </c>
      <c r="BM6877" s="61" t="s">
        <v>12104</v>
      </c>
      <c r="BN6877" s="61" t="s">
        <v>615</v>
      </c>
      <c r="BO6877" s="61" t="s">
        <v>7973</v>
      </c>
      <c r="BU6877" s="61" t="s">
        <v>12104</v>
      </c>
      <c r="BV6877" s="61" t="s">
        <v>615</v>
      </c>
      <c r="BW6877" s="61" t="s">
        <v>7973</v>
      </c>
    </row>
    <row r="6878" spans="51:75">
      <c r="AY6878" s="89" t="e">
        <f>VLOOKUP(C6878,#REF!, 2,FALSE)</f>
        <v>#REF!</v>
      </c>
      <c r="BM6878" s="61" t="s">
        <v>12105</v>
      </c>
      <c r="BN6878" s="61" t="s">
        <v>780</v>
      </c>
      <c r="BO6878" s="61" t="s">
        <v>2985</v>
      </c>
      <c r="BU6878" s="61" t="s">
        <v>12105</v>
      </c>
      <c r="BV6878" s="61" t="s">
        <v>780</v>
      </c>
      <c r="BW6878" s="61" t="s">
        <v>2985</v>
      </c>
    </row>
    <row r="6879" spans="51:75">
      <c r="AY6879" s="89" t="e">
        <f>VLOOKUP(C6879,#REF!, 2,FALSE)</f>
        <v>#REF!</v>
      </c>
      <c r="BM6879" s="61" t="s">
        <v>12106</v>
      </c>
      <c r="BN6879" s="61" t="s">
        <v>16990</v>
      </c>
      <c r="BO6879" s="61" t="s">
        <v>1908</v>
      </c>
      <c r="BU6879" s="61" t="s">
        <v>12106</v>
      </c>
      <c r="BV6879" s="61" t="s">
        <v>16990</v>
      </c>
      <c r="BW6879" s="61" t="s">
        <v>1908</v>
      </c>
    </row>
    <row r="6880" spans="51:75">
      <c r="AY6880" s="89" t="e">
        <f>VLOOKUP(C6880,#REF!, 2,FALSE)</f>
        <v>#REF!</v>
      </c>
      <c r="BM6880" s="61" t="s">
        <v>446</v>
      </c>
      <c r="BN6880" s="61" t="s">
        <v>812</v>
      </c>
      <c r="BO6880" s="61" t="s">
        <v>12107</v>
      </c>
      <c r="BU6880" s="61" t="s">
        <v>446</v>
      </c>
      <c r="BV6880" s="61" t="s">
        <v>812</v>
      </c>
      <c r="BW6880" s="61" t="s">
        <v>12107</v>
      </c>
    </row>
    <row r="6881" spans="51:75">
      <c r="AY6881" s="89" t="e">
        <f>VLOOKUP(C6881,#REF!, 2,FALSE)</f>
        <v>#REF!</v>
      </c>
      <c r="BM6881" s="61" t="s">
        <v>12108</v>
      </c>
      <c r="BN6881" s="61" t="s">
        <v>16990</v>
      </c>
      <c r="BO6881" s="61" t="s">
        <v>662</v>
      </c>
      <c r="BU6881" s="61" t="s">
        <v>12108</v>
      </c>
      <c r="BV6881" s="61" t="s">
        <v>16990</v>
      </c>
      <c r="BW6881" s="61" t="s">
        <v>662</v>
      </c>
    </row>
    <row r="6882" spans="51:75">
      <c r="AY6882" s="89" t="e">
        <f>VLOOKUP(C6882,#REF!, 2,FALSE)</f>
        <v>#REF!</v>
      </c>
      <c r="BM6882" s="61" t="s">
        <v>12109</v>
      </c>
      <c r="BN6882" s="61" t="s">
        <v>785</v>
      </c>
      <c r="BO6882" s="61" t="s">
        <v>2985</v>
      </c>
      <c r="BU6882" s="61" t="s">
        <v>12109</v>
      </c>
      <c r="BV6882" s="61" t="s">
        <v>785</v>
      </c>
      <c r="BW6882" s="61" t="s">
        <v>2985</v>
      </c>
    </row>
    <row r="6883" spans="51:75">
      <c r="AY6883" s="89" t="e">
        <f>VLOOKUP(C6883,#REF!, 2,FALSE)</f>
        <v>#REF!</v>
      </c>
      <c r="BM6883" s="61" t="s">
        <v>12110</v>
      </c>
      <c r="BN6883" s="61" t="s">
        <v>928</v>
      </c>
      <c r="BO6883" s="61" t="s">
        <v>2985</v>
      </c>
      <c r="BU6883" s="61" t="s">
        <v>12110</v>
      </c>
      <c r="BV6883" s="61" t="s">
        <v>928</v>
      </c>
      <c r="BW6883" s="61" t="s">
        <v>2985</v>
      </c>
    </row>
    <row r="6884" spans="51:75">
      <c r="AY6884" s="89" t="e">
        <f>VLOOKUP(C6884,#REF!, 2,FALSE)</f>
        <v>#REF!</v>
      </c>
      <c r="BM6884" s="61" t="s">
        <v>12111</v>
      </c>
      <c r="BN6884" s="61" t="s">
        <v>3085</v>
      </c>
      <c r="BO6884" s="61" t="s">
        <v>2985</v>
      </c>
      <c r="BU6884" s="61" t="s">
        <v>12111</v>
      </c>
      <c r="BV6884" s="61" t="s">
        <v>3085</v>
      </c>
      <c r="BW6884" s="61" t="s">
        <v>2985</v>
      </c>
    </row>
    <row r="6885" spans="51:75">
      <c r="AY6885" s="89" t="e">
        <f>VLOOKUP(C6885,#REF!, 2,FALSE)</f>
        <v>#REF!</v>
      </c>
      <c r="BM6885" s="61" t="s">
        <v>416</v>
      </c>
      <c r="BN6885" s="61" t="s">
        <v>2981</v>
      </c>
      <c r="BO6885" s="61" t="s">
        <v>11932</v>
      </c>
      <c r="BU6885" s="61" t="s">
        <v>416</v>
      </c>
      <c r="BV6885" s="61" t="s">
        <v>2981</v>
      </c>
      <c r="BW6885" s="61" t="s">
        <v>11932</v>
      </c>
    </row>
    <row r="6886" spans="51:75">
      <c r="AY6886" s="89" t="e">
        <f>VLOOKUP(C6886,#REF!, 2,FALSE)</f>
        <v>#REF!</v>
      </c>
      <c r="BM6886" s="61" t="s">
        <v>12113</v>
      </c>
      <c r="BN6886" s="61" t="s">
        <v>659</v>
      </c>
      <c r="BO6886" s="61" t="s">
        <v>1208</v>
      </c>
      <c r="BU6886" s="61" t="s">
        <v>12113</v>
      </c>
      <c r="BV6886" s="61" t="s">
        <v>659</v>
      </c>
      <c r="BW6886" s="61" t="s">
        <v>1208</v>
      </c>
    </row>
    <row r="6887" spans="51:75">
      <c r="AY6887" s="89" t="e">
        <f>VLOOKUP(C6887,#REF!, 2,FALSE)</f>
        <v>#REF!</v>
      </c>
      <c r="BM6887" s="61" t="s">
        <v>12114</v>
      </c>
      <c r="BN6887" s="61" t="s">
        <v>1274</v>
      </c>
      <c r="BO6887" s="61" t="s">
        <v>2985</v>
      </c>
      <c r="BU6887" s="61" t="s">
        <v>12114</v>
      </c>
      <c r="BV6887" s="61" t="s">
        <v>1274</v>
      </c>
      <c r="BW6887" s="61" t="s">
        <v>2985</v>
      </c>
    </row>
    <row r="6888" spans="51:75">
      <c r="AY6888" s="89" t="e">
        <f>VLOOKUP(C6888,#REF!, 2,FALSE)</f>
        <v>#REF!</v>
      </c>
      <c r="BM6888" s="61" t="s">
        <v>12115</v>
      </c>
      <c r="BN6888" s="61" t="s">
        <v>914</v>
      </c>
      <c r="BO6888" s="61" t="s">
        <v>1598</v>
      </c>
      <c r="BU6888" s="61" t="s">
        <v>12115</v>
      </c>
      <c r="BV6888" s="61" t="s">
        <v>914</v>
      </c>
      <c r="BW6888" s="61" t="s">
        <v>1598</v>
      </c>
    </row>
    <row r="6889" spans="51:75">
      <c r="AY6889" s="89" t="e">
        <f>VLOOKUP(C6889,#REF!, 2,FALSE)</f>
        <v>#REF!</v>
      </c>
      <c r="BM6889" s="61" t="s">
        <v>417</v>
      </c>
      <c r="BN6889" s="61" t="s">
        <v>944</v>
      </c>
      <c r="BO6889" s="61" t="s">
        <v>2985</v>
      </c>
      <c r="BU6889" s="61" t="s">
        <v>417</v>
      </c>
      <c r="BV6889" s="61" t="s">
        <v>944</v>
      </c>
      <c r="BW6889" s="61" t="s">
        <v>2985</v>
      </c>
    </row>
    <row r="6890" spans="51:75">
      <c r="AY6890" s="89" t="e">
        <f>VLOOKUP(C6890,#REF!, 2,FALSE)</f>
        <v>#REF!</v>
      </c>
      <c r="BM6890" s="61" t="s">
        <v>12116</v>
      </c>
      <c r="BN6890" s="61" t="s">
        <v>733</v>
      </c>
      <c r="BO6890" s="61" t="s">
        <v>719</v>
      </c>
      <c r="BU6890" s="61" t="s">
        <v>12116</v>
      </c>
      <c r="BV6890" s="61" t="s">
        <v>733</v>
      </c>
      <c r="BW6890" s="61" t="s">
        <v>719</v>
      </c>
    </row>
    <row r="6891" spans="51:75">
      <c r="AY6891" s="89" t="e">
        <f>VLOOKUP(C6891,#REF!, 2,FALSE)</f>
        <v>#REF!</v>
      </c>
      <c r="BM6891" s="61" t="s">
        <v>12117</v>
      </c>
      <c r="BN6891" s="61" t="s">
        <v>698</v>
      </c>
      <c r="BO6891" s="61" t="s">
        <v>2985</v>
      </c>
      <c r="BU6891" s="61" t="s">
        <v>12117</v>
      </c>
      <c r="BV6891" s="61" t="s">
        <v>698</v>
      </c>
      <c r="BW6891" s="61" t="s">
        <v>2985</v>
      </c>
    </row>
    <row r="6892" spans="51:75">
      <c r="AY6892" s="89" t="e">
        <f>VLOOKUP(C6892,#REF!, 2,FALSE)</f>
        <v>#REF!</v>
      </c>
      <c r="BM6892" s="61" t="s">
        <v>12118</v>
      </c>
      <c r="BN6892" s="61" t="s">
        <v>663</v>
      </c>
      <c r="BO6892" s="61" t="s">
        <v>6205</v>
      </c>
      <c r="BU6892" s="61" t="s">
        <v>12118</v>
      </c>
      <c r="BV6892" s="61" t="s">
        <v>663</v>
      </c>
      <c r="BW6892" s="61" t="s">
        <v>6205</v>
      </c>
    </row>
    <row r="6893" spans="51:75">
      <c r="AY6893" s="89" t="e">
        <f>VLOOKUP(C6893,#REF!, 2,FALSE)</f>
        <v>#REF!</v>
      </c>
      <c r="BM6893" s="61" t="s">
        <v>12119</v>
      </c>
      <c r="BN6893" s="61" t="s">
        <v>663</v>
      </c>
      <c r="BO6893" s="61" t="s">
        <v>12120</v>
      </c>
      <c r="BU6893" s="61" t="s">
        <v>12119</v>
      </c>
      <c r="BV6893" s="61" t="s">
        <v>663</v>
      </c>
      <c r="BW6893" s="61" t="s">
        <v>12120</v>
      </c>
    </row>
    <row r="6894" spans="51:75">
      <c r="AY6894" s="89" t="e">
        <f>VLOOKUP(C6894,#REF!, 2,FALSE)</f>
        <v>#REF!</v>
      </c>
      <c r="BM6894" s="61" t="s">
        <v>12121</v>
      </c>
      <c r="BN6894" s="61" t="s">
        <v>618</v>
      </c>
      <c r="BO6894" s="61" t="s">
        <v>2985</v>
      </c>
      <c r="BU6894" s="61" t="s">
        <v>12121</v>
      </c>
      <c r="BV6894" s="61" t="s">
        <v>618</v>
      </c>
      <c r="BW6894" s="61" t="s">
        <v>2985</v>
      </c>
    </row>
    <row r="6895" spans="51:75">
      <c r="AY6895" s="89" t="e">
        <f>VLOOKUP(C6895,#REF!, 2,FALSE)</f>
        <v>#REF!</v>
      </c>
      <c r="BM6895" s="61" t="s">
        <v>12122</v>
      </c>
      <c r="BN6895" s="61" t="s">
        <v>3047</v>
      </c>
      <c r="BO6895" s="61" t="s">
        <v>12123</v>
      </c>
      <c r="BU6895" s="61" t="s">
        <v>12122</v>
      </c>
      <c r="BV6895" s="61" t="s">
        <v>3047</v>
      </c>
      <c r="BW6895" s="61" t="s">
        <v>12123</v>
      </c>
    </row>
    <row r="6896" spans="51:75">
      <c r="AY6896" s="89" t="e">
        <f>VLOOKUP(C6896,#REF!, 2,FALSE)</f>
        <v>#REF!</v>
      </c>
      <c r="BM6896" s="61" t="s">
        <v>12124</v>
      </c>
      <c r="BN6896" s="61" t="s">
        <v>619</v>
      </c>
      <c r="BO6896" s="61" t="s">
        <v>2985</v>
      </c>
      <c r="BU6896" s="61" t="s">
        <v>12124</v>
      </c>
      <c r="BV6896" s="61" t="s">
        <v>619</v>
      </c>
      <c r="BW6896" s="61" t="s">
        <v>2985</v>
      </c>
    </row>
    <row r="6897" spans="51:75">
      <c r="AY6897" s="89" t="e">
        <f>VLOOKUP(C6897,#REF!, 2,FALSE)</f>
        <v>#REF!</v>
      </c>
      <c r="BM6897" s="61" t="s">
        <v>12125</v>
      </c>
      <c r="BN6897" s="61" t="s">
        <v>3007</v>
      </c>
      <c r="BO6897" s="61" t="s">
        <v>8118</v>
      </c>
      <c r="BU6897" s="61" t="s">
        <v>12125</v>
      </c>
      <c r="BV6897" s="61" t="s">
        <v>3007</v>
      </c>
      <c r="BW6897" s="61" t="s">
        <v>8118</v>
      </c>
    </row>
    <row r="6898" spans="51:75">
      <c r="AY6898" s="89" t="e">
        <f>VLOOKUP(C6898,#REF!, 2,FALSE)</f>
        <v>#REF!</v>
      </c>
      <c r="BM6898" s="61" t="s">
        <v>12126</v>
      </c>
      <c r="BN6898" s="61" t="s">
        <v>3004</v>
      </c>
      <c r="BO6898" s="61" t="s">
        <v>11280</v>
      </c>
      <c r="BU6898" s="61" t="s">
        <v>12126</v>
      </c>
      <c r="BV6898" s="61" t="s">
        <v>3004</v>
      </c>
      <c r="BW6898" s="61" t="s">
        <v>11280</v>
      </c>
    </row>
    <row r="6899" spans="51:75">
      <c r="AY6899" s="89" t="e">
        <f>VLOOKUP(C6899,#REF!, 2,FALSE)</f>
        <v>#REF!</v>
      </c>
      <c r="BM6899" s="61" t="s">
        <v>12127</v>
      </c>
      <c r="BN6899" s="61" t="s">
        <v>3254</v>
      </c>
      <c r="BO6899" s="61" t="s">
        <v>12128</v>
      </c>
      <c r="BU6899" s="61" t="s">
        <v>12127</v>
      </c>
      <c r="BV6899" s="61" t="s">
        <v>3254</v>
      </c>
      <c r="BW6899" s="61" t="s">
        <v>12128</v>
      </c>
    </row>
    <row r="6900" spans="51:75">
      <c r="AY6900" s="89" t="e">
        <f>VLOOKUP(C6900,#REF!, 2,FALSE)</f>
        <v>#REF!</v>
      </c>
      <c r="BM6900" s="61" t="s">
        <v>12129</v>
      </c>
      <c r="BN6900" s="61" t="s">
        <v>864</v>
      </c>
      <c r="BO6900" s="61" t="s">
        <v>11588</v>
      </c>
      <c r="BU6900" s="61" t="s">
        <v>12129</v>
      </c>
      <c r="BV6900" s="61" t="s">
        <v>864</v>
      </c>
      <c r="BW6900" s="61" t="s">
        <v>11588</v>
      </c>
    </row>
    <row r="6901" spans="51:75">
      <c r="AY6901" s="89" t="e">
        <f>VLOOKUP(C6901,#REF!, 2,FALSE)</f>
        <v>#REF!</v>
      </c>
      <c r="BM6901" s="61" t="s">
        <v>12130</v>
      </c>
      <c r="BN6901" s="61" t="s">
        <v>925</v>
      </c>
      <c r="BO6901" s="61" t="s">
        <v>2985</v>
      </c>
      <c r="BU6901" s="61" t="s">
        <v>12130</v>
      </c>
      <c r="BV6901" s="61" t="s">
        <v>925</v>
      </c>
      <c r="BW6901" s="61" t="s">
        <v>2985</v>
      </c>
    </row>
    <row r="6902" spans="51:75">
      <c r="AY6902" s="89" t="e">
        <f>VLOOKUP(C6902,#REF!, 2,FALSE)</f>
        <v>#REF!</v>
      </c>
      <c r="BM6902" s="61" t="s">
        <v>418</v>
      </c>
      <c r="BN6902" s="61" t="s">
        <v>2981</v>
      </c>
      <c r="BO6902" s="61" t="s">
        <v>12131</v>
      </c>
      <c r="BU6902" s="61" t="s">
        <v>418</v>
      </c>
      <c r="BV6902" s="61" t="s">
        <v>2981</v>
      </c>
      <c r="BW6902" s="61" t="s">
        <v>12131</v>
      </c>
    </row>
    <row r="6903" spans="51:75">
      <c r="AY6903" s="89" t="e">
        <f>VLOOKUP(C6903,#REF!, 2,FALSE)</f>
        <v>#REF!</v>
      </c>
      <c r="BM6903" s="61" t="s">
        <v>12132</v>
      </c>
      <c r="BN6903" s="61" t="s">
        <v>3007</v>
      </c>
      <c r="BO6903" s="61" t="s">
        <v>2930</v>
      </c>
      <c r="BU6903" s="61" t="s">
        <v>12132</v>
      </c>
      <c r="BV6903" s="61" t="s">
        <v>3007</v>
      </c>
      <c r="BW6903" s="61" t="s">
        <v>2930</v>
      </c>
    </row>
    <row r="6904" spans="51:75">
      <c r="AY6904" s="89" t="e">
        <f>VLOOKUP(C6904,#REF!, 2,FALSE)</f>
        <v>#REF!</v>
      </c>
      <c r="BM6904" s="61" t="s">
        <v>12133</v>
      </c>
      <c r="BN6904" s="61" t="s">
        <v>2981</v>
      </c>
      <c r="BO6904" s="61" t="s">
        <v>12018</v>
      </c>
      <c r="BU6904" s="61" t="s">
        <v>12133</v>
      </c>
      <c r="BV6904" s="61" t="s">
        <v>2981</v>
      </c>
      <c r="BW6904" s="61" t="s">
        <v>12018</v>
      </c>
    </row>
    <row r="6905" spans="51:75">
      <c r="AY6905" s="89" t="e">
        <f>VLOOKUP(C6905,#REF!, 2,FALSE)</f>
        <v>#REF!</v>
      </c>
      <c r="BM6905" s="61" t="s">
        <v>12134</v>
      </c>
      <c r="BN6905" s="61" t="s">
        <v>1344</v>
      </c>
      <c r="BO6905" s="61" t="s">
        <v>5779</v>
      </c>
      <c r="BU6905" s="61" t="s">
        <v>12134</v>
      </c>
      <c r="BV6905" s="61" t="s">
        <v>1344</v>
      </c>
      <c r="BW6905" s="61" t="s">
        <v>5779</v>
      </c>
    </row>
    <row r="6906" spans="51:75">
      <c r="AY6906" s="89" t="e">
        <f>VLOOKUP(C6906,#REF!, 2,FALSE)</f>
        <v>#REF!</v>
      </c>
      <c r="BM6906" s="61" t="s">
        <v>12135</v>
      </c>
      <c r="BN6906" s="61" t="s">
        <v>1141</v>
      </c>
      <c r="BO6906" s="61" t="s">
        <v>6116</v>
      </c>
      <c r="BU6906" s="61" t="s">
        <v>12135</v>
      </c>
      <c r="BV6906" s="61" t="s">
        <v>1141</v>
      </c>
      <c r="BW6906" s="61" t="s">
        <v>6116</v>
      </c>
    </row>
    <row r="6907" spans="51:75">
      <c r="AY6907" s="89" t="e">
        <f>VLOOKUP(C6907,#REF!, 2,FALSE)</f>
        <v>#REF!</v>
      </c>
      <c r="BM6907" s="61" t="s">
        <v>12136</v>
      </c>
      <c r="BN6907" s="61" t="s">
        <v>2981</v>
      </c>
      <c r="BO6907" s="61" t="s">
        <v>3014</v>
      </c>
      <c r="BU6907" s="61" t="s">
        <v>12136</v>
      </c>
      <c r="BV6907" s="61" t="s">
        <v>2981</v>
      </c>
      <c r="BW6907" s="61" t="s">
        <v>3014</v>
      </c>
    </row>
    <row r="6908" spans="51:75">
      <c r="AY6908" s="89" t="e">
        <f>VLOOKUP(C6908,#REF!, 2,FALSE)</f>
        <v>#REF!</v>
      </c>
      <c r="BM6908" s="61" t="s">
        <v>12137</v>
      </c>
      <c r="BN6908" s="61" t="s">
        <v>864</v>
      </c>
      <c r="BO6908" s="61" t="s">
        <v>12138</v>
      </c>
      <c r="BU6908" s="61" t="s">
        <v>12137</v>
      </c>
      <c r="BV6908" s="61" t="s">
        <v>864</v>
      </c>
      <c r="BW6908" s="61" t="s">
        <v>12138</v>
      </c>
    </row>
    <row r="6909" spans="51:75">
      <c r="AY6909" s="89" t="e">
        <f>VLOOKUP(C6909,#REF!, 2,FALSE)</f>
        <v>#REF!</v>
      </c>
      <c r="BM6909" s="61" t="s">
        <v>12139</v>
      </c>
      <c r="BN6909" s="61" t="s">
        <v>996</v>
      </c>
      <c r="BO6909" s="61" t="s">
        <v>2985</v>
      </c>
      <c r="BU6909" s="61" t="s">
        <v>12139</v>
      </c>
      <c r="BV6909" s="61" t="s">
        <v>996</v>
      </c>
      <c r="BW6909" s="61" t="s">
        <v>2985</v>
      </c>
    </row>
    <row r="6910" spans="51:75">
      <c r="AY6910" s="89" t="e">
        <f>VLOOKUP(C6910,#REF!, 2,FALSE)</f>
        <v>#REF!</v>
      </c>
      <c r="BM6910" s="61" t="s">
        <v>12140</v>
      </c>
      <c r="BN6910" s="61" t="s">
        <v>707</v>
      </c>
      <c r="BO6910" s="61" t="s">
        <v>3643</v>
      </c>
      <c r="BU6910" s="61" t="s">
        <v>12140</v>
      </c>
      <c r="BV6910" s="61" t="s">
        <v>707</v>
      </c>
      <c r="BW6910" s="61" t="s">
        <v>3643</v>
      </c>
    </row>
    <row r="6911" spans="51:75">
      <c r="AY6911" s="89" t="e">
        <f>VLOOKUP(C6911,#REF!, 2,FALSE)</f>
        <v>#REF!</v>
      </c>
      <c r="BM6911" s="61" t="s">
        <v>12141</v>
      </c>
      <c r="BN6911" s="61" t="s">
        <v>3089</v>
      </c>
      <c r="BO6911" s="61" t="s">
        <v>7997</v>
      </c>
      <c r="BU6911" s="61" t="s">
        <v>12141</v>
      </c>
      <c r="BV6911" s="61" t="s">
        <v>3089</v>
      </c>
      <c r="BW6911" s="61" t="s">
        <v>7997</v>
      </c>
    </row>
    <row r="6912" spans="51:75">
      <c r="AY6912" s="89" t="e">
        <f>VLOOKUP(C6912,#REF!, 2,FALSE)</f>
        <v>#REF!</v>
      </c>
      <c r="BM6912" s="61" t="s">
        <v>12142</v>
      </c>
      <c r="BN6912" s="61" t="s">
        <v>996</v>
      </c>
      <c r="BO6912" s="61" t="s">
        <v>5910</v>
      </c>
      <c r="BU6912" s="61" t="s">
        <v>12142</v>
      </c>
      <c r="BV6912" s="61" t="s">
        <v>996</v>
      </c>
      <c r="BW6912" s="61" t="s">
        <v>5910</v>
      </c>
    </row>
    <row r="6913" spans="51:75">
      <c r="AY6913" s="89" t="e">
        <f>VLOOKUP(C6913,#REF!, 2,FALSE)</f>
        <v>#REF!</v>
      </c>
      <c r="BM6913" s="61" t="s">
        <v>12143</v>
      </c>
      <c r="BN6913" s="61" t="s">
        <v>942</v>
      </c>
      <c r="BO6913" s="61" t="s">
        <v>2985</v>
      </c>
      <c r="BU6913" s="61" t="s">
        <v>12143</v>
      </c>
      <c r="BV6913" s="61" t="s">
        <v>942</v>
      </c>
      <c r="BW6913" s="61" t="s">
        <v>2985</v>
      </c>
    </row>
    <row r="6914" spans="51:75">
      <c r="AY6914" s="89" t="e">
        <f>VLOOKUP(C6914,#REF!, 2,FALSE)</f>
        <v>#REF!</v>
      </c>
      <c r="BM6914" s="61" t="s">
        <v>12144</v>
      </c>
      <c r="BN6914" s="61" t="s">
        <v>942</v>
      </c>
      <c r="BO6914" s="61" t="s">
        <v>2985</v>
      </c>
      <c r="BU6914" s="61" t="s">
        <v>12144</v>
      </c>
      <c r="BV6914" s="61" t="s">
        <v>942</v>
      </c>
      <c r="BW6914" s="61" t="s">
        <v>2985</v>
      </c>
    </row>
    <row r="6915" spans="51:75">
      <c r="AY6915" s="89" t="e">
        <f>VLOOKUP(C6915,#REF!, 2,FALSE)</f>
        <v>#REF!</v>
      </c>
      <c r="BM6915" s="61" t="s">
        <v>12145</v>
      </c>
      <c r="BN6915" s="61" t="s">
        <v>3254</v>
      </c>
      <c r="BO6915" s="61" t="s">
        <v>12146</v>
      </c>
      <c r="BU6915" s="61" t="s">
        <v>12145</v>
      </c>
      <c r="BV6915" s="61" t="s">
        <v>3254</v>
      </c>
      <c r="BW6915" s="61" t="s">
        <v>12146</v>
      </c>
    </row>
    <row r="6916" spans="51:75">
      <c r="AY6916" s="89" t="e">
        <f>VLOOKUP(C6916,#REF!, 2,FALSE)</f>
        <v>#REF!</v>
      </c>
      <c r="BM6916" s="61" t="s">
        <v>12147</v>
      </c>
      <c r="BN6916" s="61" t="s">
        <v>705</v>
      </c>
      <c r="BO6916" s="61" t="s">
        <v>2985</v>
      </c>
      <c r="BU6916" s="61" t="s">
        <v>12147</v>
      </c>
      <c r="BV6916" s="61" t="s">
        <v>705</v>
      </c>
      <c r="BW6916" s="61" t="s">
        <v>2985</v>
      </c>
    </row>
    <row r="6917" spans="51:75">
      <c r="AY6917" s="89" t="e">
        <f>VLOOKUP(C6917,#REF!, 2,FALSE)</f>
        <v>#REF!</v>
      </c>
      <c r="BM6917" s="61" t="s">
        <v>2122</v>
      </c>
      <c r="BN6917" s="61" t="s">
        <v>3004</v>
      </c>
      <c r="BO6917" s="61" t="s">
        <v>3065</v>
      </c>
      <c r="BU6917" s="61" t="s">
        <v>2122</v>
      </c>
      <c r="BV6917" s="61" t="s">
        <v>3004</v>
      </c>
      <c r="BW6917" s="61" t="s">
        <v>3065</v>
      </c>
    </row>
    <row r="6918" spans="51:75">
      <c r="AY6918" s="89" t="e">
        <f>VLOOKUP(C6918,#REF!, 2,FALSE)</f>
        <v>#REF!</v>
      </c>
      <c r="BM6918" s="61" t="s">
        <v>12148</v>
      </c>
      <c r="BN6918" s="61" t="s">
        <v>785</v>
      </c>
      <c r="BO6918" s="61" t="s">
        <v>2985</v>
      </c>
      <c r="BU6918" s="61" t="s">
        <v>12148</v>
      </c>
      <c r="BV6918" s="61" t="s">
        <v>785</v>
      </c>
      <c r="BW6918" s="61" t="s">
        <v>2985</v>
      </c>
    </row>
    <row r="6919" spans="51:75">
      <c r="AY6919" s="89" t="e">
        <f>VLOOKUP(C6919,#REF!, 2,FALSE)</f>
        <v>#REF!</v>
      </c>
      <c r="BM6919" s="61" t="s">
        <v>2123</v>
      </c>
      <c r="BN6919" s="61" t="s">
        <v>3007</v>
      </c>
      <c r="BO6919" s="61" t="s">
        <v>1744</v>
      </c>
      <c r="BU6919" s="61" t="s">
        <v>2123</v>
      </c>
      <c r="BV6919" s="61" t="s">
        <v>3007</v>
      </c>
      <c r="BW6919" s="61" t="s">
        <v>1744</v>
      </c>
    </row>
    <row r="6920" spans="51:75">
      <c r="AY6920" s="89" t="e">
        <f>VLOOKUP(C6920,#REF!, 2,FALSE)</f>
        <v>#REF!</v>
      </c>
      <c r="BM6920" s="61" t="s">
        <v>12149</v>
      </c>
      <c r="BN6920" s="61" t="s">
        <v>3254</v>
      </c>
      <c r="BO6920" s="61" t="s">
        <v>3980</v>
      </c>
      <c r="BU6920" s="61" t="s">
        <v>12149</v>
      </c>
      <c r="BV6920" s="61" t="s">
        <v>3254</v>
      </c>
      <c r="BW6920" s="61" t="s">
        <v>3980</v>
      </c>
    </row>
    <row r="6921" spans="51:75">
      <c r="AY6921" s="89" t="e">
        <f>VLOOKUP(C6921,#REF!, 2,FALSE)</f>
        <v>#REF!</v>
      </c>
      <c r="BM6921" s="61" t="s">
        <v>12150</v>
      </c>
      <c r="BN6921" s="61" t="s">
        <v>1693</v>
      </c>
      <c r="BO6921" s="61" t="s">
        <v>2985</v>
      </c>
      <c r="BU6921" s="61" t="s">
        <v>12150</v>
      </c>
      <c r="BV6921" s="61" t="s">
        <v>1693</v>
      </c>
      <c r="BW6921" s="61" t="s">
        <v>2985</v>
      </c>
    </row>
    <row r="6922" spans="51:75">
      <c r="AY6922" s="89" t="e">
        <f>VLOOKUP(C6922,#REF!, 2,FALSE)</f>
        <v>#REF!</v>
      </c>
      <c r="BM6922" s="61" t="s">
        <v>12151</v>
      </c>
      <c r="BN6922" s="61" t="s">
        <v>780</v>
      </c>
      <c r="BO6922" s="61" t="s">
        <v>5154</v>
      </c>
      <c r="BU6922" s="61" t="s">
        <v>12151</v>
      </c>
      <c r="BV6922" s="61" t="s">
        <v>780</v>
      </c>
      <c r="BW6922" s="61" t="s">
        <v>5154</v>
      </c>
    </row>
    <row r="6923" spans="51:75">
      <c r="AY6923" s="89" t="e">
        <f>VLOOKUP(C6923,#REF!, 2,FALSE)</f>
        <v>#REF!</v>
      </c>
      <c r="BM6923" s="61" t="s">
        <v>12152</v>
      </c>
      <c r="BN6923" s="61" t="s">
        <v>3254</v>
      </c>
      <c r="BO6923" s="61" t="s">
        <v>2772</v>
      </c>
      <c r="BU6923" s="61" t="s">
        <v>12152</v>
      </c>
      <c r="BV6923" s="61" t="s">
        <v>3254</v>
      </c>
      <c r="BW6923" s="61" t="s">
        <v>2772</v>
      </c>
    </row>
    <row r="6924" spans="51:75">
      <c r="AY6924" s="89" t="e">
        <f>VLOOKUP(C6924,#REF!, 2,FALSE)</f>
        <v>#REF!</v>
      </c>
      <c r="BM6924" s="61" t="s">
        <v>12153</v>
      </c>
      <c r="BN6924" s="61" t="s">
        <v>3007</v>
      </c>
      <c r="BO6924" s="61" t="s">
        <v>2772</v>
      </c>
      <c r="BU6924" s="61" t="s">
        <v>12153</v>
      </c>
      <c r="BV6924" s="61" t="s">
        <v>3007</v>
      </c>
      <c r="BW6924" s="61" t="s">
        <v>2772</v>
      </c>
    </row>
    <row r="6925" spans="51:75">
      <c r="AY6925" s="89" t="e">
        <f>VLOOKUP(C6925,#REF!, 2,FALSE)</f>
        <v>#REF!</v>
      </c>
      <c r="BM6925" s="61" t="s">
        <v>12154</v>
      </c>
      <c r="BN6925" s="61" t="s">
        <v>942</v>
      </c>
      <c r="BO6925" s="61" t="s">
        <v>10265</v>
      </c>
      <c r="BU6925" s="61" t="s">
        <v>12154</v>
      </c>
      <c r="BV6925" s="61" t="s">
        <v>942</v>
      </c>
      <c r="BW6925" s="61" t="s">
        <v>10265</v>
      </c>
    </row>
    <row r="6926" spans="51:75">
      <c r="AY6926" s="89" t="e">
        <f>VLOOKUP(C6926,#REF!, 2,FALSE)</f>
        <v>#REF!</v>
      </c>
      <c r="BM6926" s="61" t="s">
        <v>12155</v>
      </c>
      <c r="BN6926" s="61" t="s">
        <v>16990</v>
      </c>
      <c r="BO6926" s="61" t="s">
        <v>8817</v>
      </c>
      <c r="BU6926" s="61" t="s">
        <v>12155</v>
      </c>
      <c r="BV6926" s="61" t="s">
        <v>16990</v>
      </c>
      <c r="BW6926" s="61" t="s">
        <v>8817</v>
      </c>
    </row>
    <row r="6927" spans="51:75">
      <c r="AY6927" s="89" t="e">
        <f>VLOOKUP(C6927,#REF!, 2,FALSE)</f>
        <v>#REF!</v>
      </c>
      <c r="BM6927" s="61" t="s">
        <v>12156</v>
      </c>
      <c r="BN6927" s="61" t="s">
        <v>1141</v>
      </c>
      <c r="BO6927" s="61" t="s">
        <v>9105</v>
      </c>
      <c r="BU6927" s="61" t="s">
        <v>12156</v>
      </c>
      <c r="BV6927" s="61" t="s">
        <v>1141</v>
      </c>
      <c r="BW6927" s="61" t="s">
        <v>9105</v>
      </c>
    </row>
    <row r="6928" spans="51:75">
      <c r="AY6928" s="89" t="e">
        <f>VLOOKUP(C6928,#REF!, 2,FALSE)</f>
        <v>#REF!</v>
      </c>
      <c r="BM6928" s="61" t="s">
        <v>2124</v>
      </c>
      <c r="BN6928" s="61" t="s">
        <v>733</v>
      </c>
      <c r="BO6928" s="61" t="s">
        <v>2985</v>
      </c>
      <c r="BU6928" s="61" t="s">
        <v>2124</v>
      </c>
      <c r="BV6928" s="61" t="s">
        <v>733</v>
      </c>
      <c r="BW6928" s="61" t="s">
        <v>2985</v>
      </c>
    </row>
    <row r="6929" spans="51:75">
      <c r="AY6929" s="89" t="e">
        <f>VLOOKUP(C6929,#REF!, 2,FALSE)</f>
        <v>#REF!</v>
      </c>
      <c r="BM6929" s="61" t="s">
        <v>12157</v>
      </c>
      <c r="BN6929" s="61" t="s">
        <v>3204</v>
      </c>
      <c r="BO6929" s="61" t="s">
        <v>3232</v>
      </c>
      <c r="BU6929" s="61" t="s">
        <v>12157</v>
      </c>
      <c r="BV6929" s="61" t="s">
        <v>3204</v>
      </c>
      <c r="BW6929" s="61" t="s">
        <v>3232</v>
      </c>
    </row>
    <row r="6930" spans="51:75">
      <c r="AY6930" s="89" t="e">
        <f>VLOOKUP(C6930,#REF!, 2,FALSE)</f>
        <v>#REF!</v>
      </c>
      <c r="BM6930" s="61" t="s">
        <v>12158</v>
      </c>
      <c r="BN6930" s="61" t="s">
        <v>3089</v>
      </c>
      <c r="BO6930" s="61" t="s">
        <v>2985</v>
      </c>
      <c r="BU6930" s="61" t="s">
        <v>12158</v>
      </c>
      <c r="BV6930" s="61" t="s">
        <v>3089</v>
      </c>
      <c r="BW6930" s="61" t="s">
        <v>2985</v>
      </c>
    </row>
    <row r="6931" spans="51:75">
      <c r="AY6931" s="89" t="e">
        <f>VLOOKUP(C6931,#REF!, 2,FALSE)</f>
        <v>#REF!</v>
      </c>
      <c r="BM6931" s="61" t="s">
        <v>12159</v>
      </c>
      <c r="BN6931" s="61" t="s">
        <v>1141</v>
      </c>
      <c r="BO6931" s="61" t="s">
        <v>12160</v>
      </c>
      <c r="BU6931" s="61" t="s">
        <v>12159</v>
      </c>
      <c r="BV6931" s="61" t="s">
        <v>1141</v>
      </c>
      <c r="BW6931" s="61" t="s">
        <v>12160</v>
      </c>
    </row>
    <row r="6932" spans="51:75">
      <c r="AY6932" s="89" t="e">
        <f>VLOOKUP(C6932,#REF!, 2,FALSE)</f>
        <v>#REF!</v>
      </c>
      <c r="BM6932" s="61" t="s">
        <v>12161</v>
      </c>
      <c r="BN6932" s="61" t="s">
        <v>3089</v>
      </c>
      <c r="BO6932" s="61" t="s">
        <v>2985</v>
      </c>
      <c r="BU6932" s="61" t="s">
        <v>12161</v>
      </c>
      <c r="BV6932" s="61" t="s">
        <v>3089</v>
      </c>
      <c r="BW6932" s="61" t="s">
        <v>2985</v>
      </c>
    </row>
    <row r="6933" spans="51:75">
      <c r="AY6933" s="89" t="e">
        <f>VLOOKUP(C6933,#REF!, 2,FALSE)</f>
        <v>#REF!</v>
      </c>
      <c r="BM6933" s="61" t="s">
        <v>12162</v>
      </c>
      <c r="BN6933" s="61" t="s">
        <v>627</v>
      </c>
      <c r="BO6933" s="61" t="s">
        <v>2644</v>
      </c>
      <c r="BU6933" s="61" t="s">
        <v>12162</v>
      </c>
      <c r="BV6933" s="61" t="s">
        <v>627</v>
      </c>
      <c r="BW6933" s="61" t="s">
        <v>2644</v>
      </c>
    </row>
    <row r="6934" spans="51:75">
      <c r="AY6934" s="89" t="e">
        <f>VLOOKUP(C6934,#REF!, 2,FALSE)</f>
        <v>#REF!</v>
      </c>
      <c r="BM6934" s="61" t="s">
        <v>12163</v>
      </c>
      <c r="BN6934" s="61" t="s">
        <v>854</v>
      </c>
      <c r="BO6934" s="61" t="s">
        <v>2985</v>
      </c>
      <c r="BU6934" s="61" t="s">
        <v>12163</v>
      </c>
      <c r="BV6934" s="61" t="s">
        <v>854</v>
      </c>
      <c r="BW6934" s="61" t="s">
        <v>2985</v>
      </c>
    </row>
    <row r="6935" spans="51:75">
      <c r="AY6935" s="89" t="e">
        <f>VLOOKUP(C6935,#REF!, 2,FALSE)</f>
        <v>#REF!</v>
      </c>
      <c r="BM6935" s="61" t="s">
        <v>12164</v>
      </c>
      <c r="BN6935" s="61" t="s">
        <v>3047</v>
      </c>
      <c r="BO6935" s="61" t="s">
        <v>2985</v>
      </c>
      <c r="BU6935" s="61" t="s">
        <v>12164</v>
      </c>
      <c r="BV6935" s="61" t="s">
        <v>3047</v>
      </c>
      <c r="BW6935" s="61" t="s">
        <v>2985</v>
      </c>
    </row>
    <row r="6936" spans="51:75">
      <c r="AY6936" s="89" t="e">
        <f>VLOOKUP(C6936,#REF!, 2,FALSE)</f>
        <v>#REF!</v>
      </c>
      <c r="BM6936" s="61" t="s">
        <v>12165</v>
      </c>
      <c r="BN6936" s="61" t="s">
        <v>1141</v>
      </c>
      <c r="BO6936" s="61" t="s">
        <v>2985</v>
      </c>
      <c r="BU6936" s="61" t="s">
        <v>12165</v>
      </c>
      <c r="BV6936" s="61" t="s">
        <v>1141</v>
      </c>
      <c r="BW6936" s="61" t="s">
        <v>2985</v>
      </c>
    </row>
    <row r="6937" spans="51:75">
      <c r="AY6937" s="89" t="e">
        <f>VLOOKUP(C6937,#REF!, 2,FALSE)</f>
        <v>#REF!</v>
      </c>
      <c r="BM6937" s="61" t="s">
        <v>12166</v>
      </c>
      <c r="BN6937" s="61" t="s">
        <v>627</v>
      </c>
      <c r="BO6937" s="61" t="s">
        <v>12167</v>
      </c>
      <c r="BU6937" s="61" t="s">
        <v>12166</v>
      </c>
      <c r="BV6937" s="61" t="s">
        <v>627</v>
      </c>
      <c r="BW6937" s="61" t="s">
        <v>12167</v>
      </c>
    </row>
    <row r="6938" spans="51:75">
      <c r="AY6938" s="89" t="e">
        <f>VLOOKUP(C6938,#REF!, 2,FALSE)</f>
        <v>#REF!</v>
      </c>
      <c r="BM6938" s="61" t="s">
        <v>12168</v>
      </c>
      <c r="BN6938" s="61" t="s">
        <v>616</v>
      </c>
      <c r="BO6938" s="61" t="s">
        <v>2985</v>
      </c>
      <c r="BU6938" s="61" t="s">
        <v>12168</v>
      </c>
      <c r="BV6938" s="61" t="s">
        <v>616</v>
      </c>
      <c r="BW6938" s="61" t="s">
        <v>2985</v>
      </c>
    </row>
    <row r="6939" spans="51:75">
      <c r="AY6939" s="89" t="e">
        <f>VLOOKUP(C6939,#REF!, 2,FALSE)</f>
        <v>#REF!</v>
      </c>
      <c r="BM6939" s="61" t="s">
        <v>12169</v>
      </c>
      <c r="BN6939" s="61" t="s">
        <v>1015</v>
      </c>
      <c r="BO6939" s="61" t="s">
        <v>2985</v>
      </c>
      <c r="BU6939" s="61" t="s">
        <v>12169</v>
      </c>
      <c r="BV6939" s="61" t="s">
        <v>1015</v>
      </c>
      <c r="BW6939" s="61" t="s">
        <v>2985</v>
      </c>
    </row>
    <row r="6940" spans="51:75">
      <c r="AY6940" s="89" t="e">
        <f>VLOOKUP(C6940,#REF!, 2,FALSE)</f>
        <v>#REF!</v>
      </c>
      <c r="BM6940" s="61" t="s">
        <v>12170</v>
      </c>
      <c r="BN6940" s="61" t="s">
        <v>1141</v>
      </c>
      <c r="BO6940" s="61" t="s">
        <v>12171</v>
      </c>
      <c r="BU6940" s="61" t="s">
        <v>12170</v>
      </c>
      <c r="BV6940" s="61" t="s">
        <v>1141</v>
      </c>
      <c r="BW6940" s="61" t="s">
        <v>12171</v>
      </c>
    </row>
    <row r="6941" spans="51:75">
      <c r="AY6941" s="89" t="e">
        <f>VLOOKUP(C6941,#REF!, 2,FALSE)</f>
        <v>#REF!</v>
      </c>
      <c r="BM6941" s="61" t="s">
        <v>12172</v>
      </c>
      <c r="BN6941" s="61" t="s">
        <v>671</v>
      </c>
      <c r="BO6941" s="61" t="s">
        <v>5564</v>
      </c>
      <c r="BU6941" s="61" t="s">
        <v>12172</v>
      </c>
      <c r="BV6941" s="61" t="s">
        <v>671</v>
      </c>
      <c r="BW6941" s="61" t="s">
        <v>5564</v>
      </c>
    </row>
    <row r="6942" spans="51:75">
      <c r="AY6942" s="89" t="e">
        <f>VLOOKUP(C6942,#REF!, 2,FALSE)</f>
        <v>#REF!</v>
      </c>
      <c r="BM6942" s="61" t="s">
        <v>12173</v>
      </c>
      <c r="BN6942" s="61" t="s">
        <v>660</v>
      </c>
      <c r="BO6942" s="61" t="s">
        <v>12174</v>
      </c>
      <c r="BU6942" s="61" t="s">
        <v>12173</v>
      </c>
      <c r="BV6942" s="61" t="s">
        <v>660</v>
      </c>
      <c r="BW6942" s="61" t="s">
        <v>12174</v>
      </c>
    </row>
    <row r="6943" spans="51:75">
      <c r="AY6943" s="89" t="e">
        <f>VLOOKUP(C6943,#REF!, 2,FALSE)</f>
        <v>#REF!</v>
      </c>
      <c r="BM6943" s="61" t="s">
        <v>12175</v>
      </c>
      <c r="BN6943" s="61" t="s">
        <v>660</v>
      </c>
      <c r="BO6943" s="61" t="s">
        <v>12176</v>
      </c>
      <c r="BU6943" s="61" t="s">
        <v>12175</v>
      </c>
      <c r="BV6943" s="61" t="s">
        <v>660</v>
      </c>
      <c r="BW6943" s="61" t="s">
        <v>12176</v>
      </c>
    </row>
    <row r="6944" spans="51:75">
      <c r="AY6944" s="89" t="e">
        <f>VLOOKUP(C6944,#REF!, 2,FALSE)</f>
        <v>#REF!</v>
      </c>
      <c r="BM6944" s="61" t="s">
        <v>12177</v>
      </c>
      <c r="BN6944" s="61" t="s">
        <v>657</v>
      </c>
      <c r="BO6944" s="61" t="s">
        <v>2649</v>
      </c>
      <c r="BU6944" s="61" t="s">
        <v>12177</v>
      </c>
      <c r="BV6944" s="61" t="s">
        <v>657</v>
      </c>
      <c r="BW6944" s="61" t="s">
        <v>2649</v>
      </c>
    </row>
    <row r="6945" spans="51:75">
      <c r="AY6945" s="89" t="e">
        <f>VLOOKUP(C6945,#REF!, 2,FALSE)</f>
        <v>#REF!</v>
      </c>
      <c r="BM6945" s="61" t="s">
        <v>419</v>
      </c>
      <c r="BN6945" s="61" t="s">
        <v>671</v>
      </c>
      <c r="BO6945" s="61" t="s">
        <v>12112</v>
      </c>
      <c r="BU6945" s="61" t="s">
        <v>419</v>
      </c>
      <c r="BV6945" s="61" t="s">
        <v>671</v>
      </c>
      <c r="BW6945" s="61" t="s">
        <v>12112</v>
      </c>
    </row>
    <row r="6946" spans="51:75">
      <c r="AY6946" s="89" t="e">
        <f>VLOOKUP(C6946,#REF!, 2,FALSE)</f>
        <v>#REF!</v>
      </c>
      <c r="BM6946" s="61" t="s">
        <v>12178</v>
      </c>
      <c r="BN6946" s="61" t="s">
        <v>3007</v>
      </c>
      <c r="BO6946" s="61" t="s">
        <v>12179</v>
      </c>
      <c r="BU6946" s="61" t="s">
        <v>12178</v>
      </c>
      <c r="BV6946" s="61" t="s">
        <v>3007</v>
      </c>
      <c r="BW6946" s="61" t="s">
        <v>12179</v>
      </c>
    </row>
    <row r="6947" spans="51:75">
      <c r="AY6947" s="89" t="e">
        <f>VLOOKUP(C6947,#REF!, 2,FALSE)</f>
        <v>#REF!</v>
      </c>
      <c r="BM6947" s="61" t="s">
        <v>2127</v>
      </c>
      <c r="BN6947" s="61" t="s">
        <v>657</v>
      </c>
      <c r="BO6947" s="61" t="s">
        <v>3072</v>
      </c>
      <c r="BU6947" s="61" t="s">
        <v>2127</v>
      </c>
      <c r="BV6947" s="61" t="s">
        <v>657</v>
      </c>
      <c r="BW6947" s="61" t="s">
        <v>3072</v>
      </c>
    </row>
    <row r="6948" spans="51:75">
      <c r="AY6948" s="89" t="e">
        <f>VLOOKUP(C6948,#REF!, 2,FALSE)</f>
        <v>#REF!</v>
      </c>
      <c r="BM6948" s="61" t="s">
        <v>12180</v>
      </c>
      <c r="BN6948" s="61" t="s">
        <v>3007</v>
      </c>
      <c r="BO6948" s="61" t="s">
        <v>12181</v>
      </c>
      <c r="BU6948" s="61" t="s">
        <v>12180</v>
      </c>
      <c r="BV6948" s="61" t="s">
        <v>3007</v>
      </c>
      <c r="BW6948" s="61" t="s">
        <v>12181</v>
      </c>
    </row>
    <row r="6949" spans="51:75">
      <c r="AY6949" s="89" t="e">
        <f>VLOOKUP(C6949,#REF!, 2,FALSE)</f>
        <v>#REF!</v>
      </c>
      <c r="BM6949" s="61" t="s">
        <v>12182</v>
      </c>
      <c r="BN6949" s="61" t="s">
        <v>3254</v>
      </c>
      <c r="BO6949" s="61" t="s">
        <v>12183</v>
      </c>
      <c r="BU6949" s="61" t="s">
        <v>12182</v>
      </c>
      <c r="BV6949" s="61" t="s">
        <v>3254</v>
      </c>
      <c r="BW6949" s="61" t="s">
        <v>12183</v>
      </c>
    </row>
    <row r="6950" spans="51:75">
      <c r="AY6950" s="89" t="e">
        <f>VLOOKUP(C6950,#REF!, 2,FALSE)</f>
        <v>#REF!</v>
      </c>
      <c r="BM6950" s="61" t="s">
        <v>12184</v>
      </c>
      <c r="BN6950" s="61" t="s">
        <v>3254</v>
      </c>
      <c r="BO6950" s="61" t="s">
        <v>12185</v>
      </c>
      <c r="BU6950" s="61" t="s">
        <v>12184</v>
      </c>
      <c r="BV6950" s="61" t="s">
        <v>3254</v>
      </c>
      <c r="BW6950" s="61" t="s">
        <v>12185</v>
      </c>
    </row>
    <row r="6951" spans="51:75">
      <c r="AY6951" s="89" t="e">
        <f>VLOOKUP(C6951,#REF!, 2,FALSE)</f>
        <v>#REF!</v>
      </c>
      <c r="BM6951" s="61" t="s">
        <v>12186</v>
      </c>
      <c r="BN6951" s="61" t="s">
        <v>3254</v>
      </c>
      <c r="BO6951" s="61" t="s">
        <v>2985</v>
      </c>
      <c r="BU6951" s="61" t="s">
        <v>12186</v>
      </c>
      <c r="BV6951" s="61" t="s">
        <v>3254</v>
      </c>
      <c r="BW6951" s="61" t="s">
        <v>2985</v>
      </c>
    </row>
    <row r="6952" spans="51:75">
      <c r="AY6952" s="89" t="e">
        <f>VLOOKUP(C6952,#REF!, 2,FALSE)</f>
        <v>#REF!</v>
      </c>
      <c r="BM6952" s="61" t="s">
        <v>12187</v>
      </c>
      <c r="BN6952" s="61" t="s">
        <v>3047</v>
      </c>
      <c r="BO6952" s="61" t="s">
        <v>2985</v>
      </c>
      <c r="BU6952" s="61" t="s">
        <v>12187</v>
      </c>
      <c r="BV6952" s="61" t="s">
        <v>3047</v>
      </c>
      <c r="BW6952" s="61" t="s">
        <v>2985</v>
      </c>
    </row>
    <row r="6953" spans="51:75">
      <c r="AY6953" s="89" t="e">
        <f>VLOOKUP(C6953,#REF!, 2,FALSE)</f>
        <v>#REF!</v>
      </c>
      <c r="BM6953" s="61" t="s">
        <v>12188</v>
      </c>
      <c r="BN6953" s="61" t="s">
        <v>1141</v>
      </c>
      <c r="BO6953" s="61" t="s">
        <v>7140</v>
      </c>
      <c r="BU6953" s="61" t="s">
        <v>12188</v>
      </c>
      <c r="BV6953" s="61" t="s">
        <v>1141</v>
      </c>
      <c r="BW6953" s="61" t="s">
        <v>7140</v>
      </c>
    </row>
    <row r="6954" spans="51:75">
      <c r="AY6954" s="89" t="e">
        <f>VLOOKUP(C6954,#REF!, 2,FALSE)</f>
        <v>#REF!</v>
      </c>
      <c r="BM6954" s="61" t="s">
        <v>12189</v>
      </c>
      <c r="BN6954" s="61" t="s">
        <v>671</v>
      </c>
      <c r="BO6954" s="61" t="s">
        <v>1336</v>
      </c>
      <c r="BU6954" s="61" t="s">
        <v>12189</v>
      </c>
      <c r="BV6954" s="61" t="s">
        <v>671</v>
      </c>
      <c r="BW6954" s="61" t="s">
        <v>1336</v>
      </c>
    </row>
    <row r="6955" spans="51:75">
      <c r="AY6955" s="89" t="e">
        <f>VLOOKUP(C6955,#REF!, 2,FALSE)</f>
        <v>#REF!</v>
      </c>
      <c r="BM6955" s="61" t="s">
        <v>12190</v>
      </c>
      <c r="BN6955" s="61" t="s">
        <v>864</v>
      </c>
      <c r="BO6955" s="61" t="s">
        <v>2985</v>
      </c>
      <c r="BU6955" s="61" t="s">
        <v>12190</v>
      </c>
      <c r="BV6955" s="61" t="s">
        <v>864</v>
      </c>
      <c r="BW6955" s="61" t="s">
        <v>2985</v>
      </c>
    </row>
    <row r="6956" spans="51:75">
      <c r="AY6956" s="89" t="e">
        <f>VLOOKUP(C6956,#REF!, 2,FALSE)</f>
        <v>#REF!</v>
      </c>
      <c r="BM6956" s="61" t="s">
        <v>12191</v>
      </c>
      <c r="BN6956" s="61" t="s">
        <v>3204</v>
      </c>
      <c r="BO6956" s="61" t="s">
        <v>12192</v>
      </c>
      <c r="BU6956" s="61" t="s">
        <v>12191</v>
      </c>
      <c r="BV6956" s="61" t="s">
        <v>3204</v>
      </c>
      <c r="BW6956" s="61" t="s">
        <v>12192</v>
      </c>
    </row>
    <row r="6957" spans="51:75">
      <c r="AY6957" s="89" t="e">
        <f>VLOOKUP(C6957,#REF!, 2,FALSE)</f>
        <v>#REF!</v>
      </c>
      <c r="BM6957" s="61" t="s">
        <v>12193</v>
      </c>
      <c r="BN6957" s="61" t="s">
        <v>627</v>
      </c>
      <c r="BO6957" s="61" t="s">
        <v>2985</v>
      </c>
      <c r="BU6957" s="61" t="s">
        <v>12193</v>
      </c>
      <c r="BV6957" s="61" t="s">
        <v>627</v>
      </c>
      <c r="BW6957" s="61" t="s">
        <v>2985</v>
      </c>
    </row>
    <row r="6958" spans="51:75">
      <c r="AY6958" s="89" t="e">
        <f>VLOOKUP(C6958,#REF!, 2,FALSE)</f>
        <v>#REF!</v>
      </c>
      <c r="BM6958" s="61" t="s">
        <v>12194</v>
      </c>
      <c r="BN6958" s="61" t="s">
        <v>663</v>
      </c>
      <c r="BO6958" s="61" t="s">
        <v>4457</v>
      </c>
      <c r="BU6958" s="61" t="s">
        <v>12194</v>
      </c>
      <c r="BV6958" s="61" t="s">
        <v>663</v>
      </c>
      <c r="BW6958" s="61" t="s">
        <v>4457</v>
      </c>
    </row>
    <row r="6959" spans="51:75">
      <c r="AY6959" s="89" t="e">
        <f>VLOOKUP(C6959,#REF!, 2,FALSE)</f>
        <v>#REF!</v>
      </c>
      <c r="BM6959" s="61" t="s">
        <v>12195</v>
      </c>
      <c r="BN6959" s="61" t="s">
        <v>625</v>
      </c>
      <c r="BO6959" s="61" t="s">
        <v>2644</v>
      </c>
      <c r="BU6959" s="61" t="s">
        <v>12195</v>
      </c>
      <c r="BV6959" s="61" t="s">
        <v>625</v>
      </c>
      <c r="BW6959" s="61" t="s">
        <v>2644</v>
      </c>
    </row>
    <row r="6960" spans="51:75">
      <c r="AY6960" s="89" t="e">
        <f>VLOOKUP(C6960,#REF!, 2,FALSE)</f>
        <v>#REF!</v>
      </c>
      <c r="BM6960" s="61" t="s">
        <v>12196</v>
      </c>
      <c r="BN6960" s="61" t="s">
        <v>707</v>
      </c>
      <c r="BO6960" s="61" t="s">
        <v>1750</v>
      </c>
      <c r="BU6960" s="61" t="s">
        <v>12196</v>
      </c>
      <c r="BV6960" s="61" t="s">
        <v>707</v>
      </c>
      <c r="BW6960" s="61" t="s">
        <v>1750</v>
      </c>
    </row>
    <row r="6961" spans="51:75">
      <c r="AY6961" s="89" t="e">
        <f>VLOOKUP(C6961,#REF!, 2,FALSE)</f>
        <v>#REF!</v>
      </c>
      <c r="BM6961" s="61" t="s">
        <v>12197</v>
      </c>
      <c r="BN6961" s="61" t="s">
        <v>707</v>
      </c>
      <c r="BO6961" s="61" t="s">
        <v>2649</v>
      </c>
      <c r="BU6961" s="61" t="s">
        <v>12197</v>
      </c>
      <c r="BV6961" s="61" t="s">
        <v>707</v>
      </c>
      <c r="BW6961" s="61" t="s">
        <v>2649</v>
      </c>
    </row>
    <row r="6962" spans="51:75">
      <c r="AY6962" s="89" t="e">
        <f>VLOOKUP(C6962,#REF!, 2,FALSE)</f>
        <v>#REF!</v>
      </c>
      <c r="BM6962" s="61" t="s">
        <v>12198</v>
      </c>
      <c r="BN6962" s="61" t="s">
        <v>659</v>
      </c>
      <c r="BO6962" s="61" t="s">
        <v>631</v>
      </c>
      <c r="BU6962" s="61" t="s">
        <v>12198</v>
      </c>
      <c r="BV6962" s="61" t="s">
        <v>659</v>
      </c>
      <c r="BW6962" s="61" t="s">
        <v>631</v>
      </c>
    </row>
    <row r="6963" spans="51:75">
      <c r="AY6963" s="89" t="e">
        <f>VLOOKUP(C6963,#REF!, 2,FALSE)</f>
        <v>#REF!</v>
      </c>
      <c r="BM6963" s="61" t="s">
        <v>12199</v>
      </c>
      <c r="BN6963" s="61" t="s">
        <v>2985</v>
      </c>
      <c r="BO6963" s="61" t="s">
        <v>2985</v>
      </c>
      <c r="BU6963" s="61" t="s">
        <v>12199</v>
      </c>
      <c r="BV6963" s="61" t="s">
        <v>2985</v>
      </c>
      <c r="BW6963" s="61" t="s">
        <v>2985</v>
      </c>
    </row>
    <row r="6964" spans="51:75">
      <c r="AY6964" s="89" t="e">
        <f>VLOOKUP(C6964,#REF!, 2,FALSE)</f>
        <v>#REF!</v>
      </c>
      <c r="BM6964" s="61" t="s">
        <v>12200</v>
      </c>
      <c r="BN6964" s="61" t="s">
        <v>663</v>
      </c>
      <c r="BO6964" s="61" t="s">
        <v>2985</v>
      </c>
      <c r="BU6964" s="61" t="s">
        <v>12200</v>
      </c>
      <c r="BV6964" s="61" t="s">
        <v>663</v>
      </c>
      <c r="BW6964" s="61" t="s">
        <v>2985</v>
      </c>
    </row>
    <row r="6965" spans="51:75">
      <c r="AY6965" s="89" t="e">
        <f>VLOOKUP(C6965,#REF!, 2,FALSE)</f>
        <v>#REF!</v>
      </c>
      <c r="BM6965" s="61" t="s">
        <v>12201</v>
      </c>
      <c r="BN6965" s="61" t="s">
        <v>738</v>
      </c>
      <c r="BO6965" s="61" t="s">
        <v>2985</v>
      </c>
      <c r="BU6965" s="61" t="s">
        <v>12201</v>
      </c>
      <c r="BV6965" s="61" t="s">
        <v>738</v>
      </c>
      <c r="BW6965" s="61" t="s">
        <v>2985</v>
      </c>
    </row>
    <row r="6966" spans="51:75">
      <c r="AY6966" s="89" t="e">
        <f>VLOOKUP(C6966,#REF!, 2,FALSE)</f>
        <v>#REF!</v>
      </c>
      <c r="BM6966" s="61" t="s">
        <v>12202</v>
      </c>
      <c r="BN6966" s="61" t="s">
        <v>717</v>
      </c>
      <c r="BO6966" s="61" t="s">
        <v>12203</v>
      </c>
      <c r="BU6966" s="61" t="s">
        <v>12202</v>
      </c>
      <c r="BV6966" s="61" t="s">
        <v>717</v>
      </c>
      <c r="BW6966" s="61" t="s">
        <v>12203</v>
      </c>
    </row>
    <row r="6967" spans="51:75">
      <c r="AY6967" s="89" t="e">
        <f>VLOOKUP(C6967,#REF!, 2,FALSE)</f>
        <v>#REF!</v>
      </c>
      <c r="BM6967" s="61" t="s">
        <v>12204</v>
      </c>
      <c r="BN6967" s="61" t="s">
        <v>944</v>
      </c>
      <c r="BO6967" s="61" t="s">
        <v>2985</v>
      </c>
      <c r="BU6967" s="61" t="s">
        <v>12204</v>
      </c>
      <c r="BV6967" s="61" t="s">
        <v>944</v>
      </c>
      <c r="BW6967" s="61" t="s">
        <v>2985</v>
      </c>
    </row>
    <row r="6968" spans="51:75">
      <c r="AY6968" s="89" t="e">
        <f>VLOOKUP(C6968,#REF!, 2,FALSE)</f>
        <v>#REF!</v>
      </c>
      <c r="BM6968" s="61" t="s">
        <v>12205</v>
      </c>
      <c r="BN6968" s="61" t="s">
        <v>16990</v>
      </c>
      <c r="BO6968" s="61" t="s">
        <v>6420</v>
      </c>
      <c r="BU6968" s="61" t="s">
        <v>12205</v>
      </c>
      <c r="BV6968" s="61" t="s">
        <v>16990</v>
      </c>
      <c r="BW6968" s="61" t="s">
        <v>6420</v>
      </c>
    </row>
    <row r="6969" spans="51:75">
      <c r="AY6969" s="89" t="e">
        <f>VLOOKUP(C6969,#REF!, 2,FALSE)</f>
        <v>#REF!</v>
      </c>
      <c r="BM6969" s="61" t="s">
        <v>12206</v>
      </c>
      <c r="BN6969" s="61" t="s">
        <v>16990</v>
      </c>
      <c r="BO6969" s="61" t="s">
        <v>12207</v>
      </c>
      <c r="BU6969" s="61" t="s">
        <v>12206</v>
      </c>
      <c r="BV6969" s="61" t="s">
        <v>16990</v>
      </c>
      <c r="BW6969" s="61" t="s">
        <v>12207</v>
      </c>
    </row>
    <row r="6970" spans="51:75">
      <c r="AY6970" s="89" t="e">
        <f>VLOOKUP(C6970,#REF!, 2,FALSE)</f>
        <v>#REF!</v>
      </c>
      <c r="BM6970" s="61" t="s">
        <v>12208</v>
      </c>
      <c r="BN6970" s="61" t="s">
        <v>16990</v>
      </c>
      <c r="BO6970" s="61" t="s">
        <v>3758</v>
      </c>
      <c r="BU6970" s="61" t="s">
        <v>12208</v>
      </c>
      <c r="BV6970" s="61" t="s">
        <v>16990</v>
      </c>
      <c r="BW6970" s="61" t="s">
        <v>3758</v>
      </c>
    </row>
    <row r="6971" spans="51:75">
      <c r="AY6971" s="89" t="e">
        <f>VLOOKUP(C6971,#REF!, 2,FALSE)</f>
        <v>#REF!</v>
      </c>
      <c r="BM6971" s="61" t="s">
        <v>12209</v>
      </c>
      <c r="BN6971" s="61" t="s">
        <v>3004</v>
      </c>
      <c r="BO6971" s="61" t="s">
        <v>772</v>
      </c>
      <c r="BU6971" s="61" t="s">
        <v>12209</v>
      </c>
      <c r="BV6971" s="61" t="s">
        <v>3004</v>
      </c>
      <c r="BW6971" s="61" t="s">
        <v>772</v>
      </c>
    </row>
    <row r="6972" spans="51:75">
      <c r="AY6972" s="89" t="e">
        <f>VLOOKUP(C6972,#REF!, 2,FALSE)</f>
        <v>#REF!</v>
      </c>
      <c r="BM6972" s="61" t="s">
        <v>12210</v>
      </c>
      <c r="BN6972" s="61" t="s">
        <v>3254</v>
      </c>
      <c r="BO6972" s="61" t="s">
        <v>2985</v>
      </c>
      <c r="BU6972" s="61" t="s">
        <v>12210</v>
      </c>
      <c r="BV6972" s="61" t="s">
        <v>3254</v>
      </c>
      <c r="BW6972" s="61" t="s">
        <v>2985</v>
      </c>
    </row>
    <row r="6973" spans="51:75">
      <c r="AY6973" s="89" t="e">
        <f>VLOOKUP(C6973,#REF!, 2,FALSE)</f>
        <v>#REF!</v>
      </c>
      <c r="BM6973" s="61" t="s">
        <v>2128</v>
      </c>
      <c r="BN6973" s="61" t="s">
        <v>660</v>
      </c>
      <c r="BO6973" s="61" t="s">
        <v>12211</v>
      </c>
      <c r="BU6973" s="61" t="s">
        <v>2128</v>
      </c>
      <c r="BV6973" s="61" t="s">
        <v>660</v>
      </c>
      <c r="BW6973" s="61" t="s">
        <v>12211</v>
      </c>
    </row>
    <row r="6974" spans="51:75">
      <c r="AY6974" s="89" t="e">
        <f>VLOOKUP(C6974,#REF!, 2,FALSE)</f>
        <v>#REF!</v>
      </c>
      <c r="BM6974" s="61" t="s">
        <v>12212</v>
      </c>
      <c r="BN6974" s="61" t="s">
        <v>1784</v>
      </c>
      <c r="BO6974" s="61" t="s">
        <v>12213</v>
      </c>
      <c r="BU6974" s="61" t="s">
        <v>12212</v>
      </c>
      <c r="BV6974" s="61" t="s">
        <v>1784</v>
      </c>
      <c r="BW6974" s="61" t="s">
        <v>12213</v>
      </c>
    </row>
    <row r="6975" spans="51:75">
      <c r="AY6975" s="89" t="e">
        <f>VLOOKUP(C6975,#REF!, 2,FALSE)</f>
        <v>#REF!</v>
      </c>
      <c r="BM6975" s="61" t="s">
        <v>12214</v>
      </c>
      <c r="BN6975" s="61" t="s">
        <v>1784</v>
      </c>
      <c r="BO6975" s="61" t="s">
        <v>2985</v>
      </c>
      <c r="BU6975" s="61" t="s">
        <v>12214</v>
      </c>
      <c r="BV6975" s="61" t="s">
        <v>1784</v>
      </c>
      <c r="BW6975" s="61" t="s">
        <v>2985</v>
      </c>
    </row>
    <row r="6976" spans="51:75">
      <c r="AY6976" s="89" t="e">
        <f>VLOOKUP(C6976,#REF!, 2,FALSE)</f>
        <v>#REF!</v>
      </c>
      <c r="BM6976" s="61" t="s">
        <v>12215</v>
      </c>
      <c r="BN6976" s="61" t="s">
        <v>1735</v>
      </c>
      <c r="BO6976" s="61" t="s">
        <v>12216</v>
      </c>
      <c r="BU6976" s="61" t="s">
        <v>12215</v>
      </c>
      <c r="BV6976" s="61" t="s">
        <v>1735</v>
      </c>
      <c r="BW6976" s="61" t="s">
        <v>12216</v>
      </c>
    </row>
    <row r="6977" spans="51:75">
      <c r="AY6977" s="89" t="e">
        <f>VLOOKUP(C6977,#REF!, 2,FALSE)</f>
        <v>#REF!</v>
      </c>
      <c r="BM6977" s="61" t="s">
        <v>12217</v>
      </c>
      <c r="BN6977" s="61" t="s">
        <v>1784</v>
      </c>
      <c r="BO6977" s="61" t="s">
        <v>12218</v>
      </c>
      <c r="BU6977" s="61" t="s">
        <v>12217</v>
      </c>
      <c r="BV6977" s="61" t="s">
        <v>1784</v>
      </c>
      <c r="BW6977" s="61" t="s">
        <v>12218</v>
      </c>
    </row>
    <row r="6978" spans="51:75">
      <c r="AY6978" s="89" t="e">
        <f>VLOOKUP(C6978,#REF!, 2,FALSE)</f>
        <v>#REF!</v>
      </c>
      <c r="BM6978" s="61" t="s">
        <v>12219</v>
      </c>
      <c r="BN6978" s="61" t="s">
        <v>1735</v>
      </c>
      <c r="BO6978" s="61" t="s">
        <v>2985</v>
      </c>
      <c r="BU6978" s="61" t="s">
        <v>12219</v>
      </c>
      <c r="BV6978" s="61" t="s">
        <v>1735</v>
      </c>
      <c r="BW6978" s="61" t="s">
        <v>2985</v>
      </c>
    </row>
    <row r="6979" spans="51:75">
      <c r="AY6979" s="89" t="e">
        <f>VLOOKUP(C6979,#REF!, 2,FALSE)</f>
        <v>#REF!</v>
      </c>
      <c r="BM6979" s="61" t="s">
        <v>12220</v>
      </c>
      <c r="BN6979" s="61" t="s">
        <v>1784</v>
      </c>
      <c r="BO6979" s="61" t="s">
        <v>12221</v>
      </c>
      <c r="BU6979" s="61" t="s">
        <v>12220</v>
      </c>
      <c r="BV6979" s="61" t="s">
        <v>1784</v>
      </c>
      <c r="BW6979" s="61" t="s">
        <v>12221</v>
      </c>
    </row>
    <row r="6980" spans="51:75">
      <c r="AY6980" s="89" t="e">
        <f>VLOOKUP(C6980,#REF!, 2,FALSE)</f>
        <v>#REF!</v>
      </c>
      <c r="BM6980" s="61" t="s">
        <v>447</v>
      </c>
      <c r="BN6980" s="61" t="s">
        <v>930</v>
      </c>
      <c r="BO6980" s="61" t="s">
        <v>10313</v>
      </c>
      <c r="BU6980" s="61" t="s">
        <v>447</v>
      </c>
      <c r="BV6980" s="61" t="s">
        <v>930</v>
      </c>
      <c r="BW6980" s="61" t="s">
        <v>10313</v>
      </c>
    </row>
    <row r="6981" spans="51:75">
      <c r="AY6981" s="89" t="e">
        <f>VLOOKUP(C6981,#REF!, 2,FALSE)</f>
        <v>#REF!</v>
      </c>
      <c r="BM6981" s="61" t="s">
        <v>12222</v>
      </c>
      <c r="BN6981" s="61" t="s">
        <v>3007</v>
      </c>
      <c r="BO6981" s="61" t="s">
        <v>729</v>
      </c>
      <c r="BU6981" s="61" t="s">
        <v>12222</v>
      </c>
      <c r="BV6981" s="61" t="s">
        <v>3007</v>
      </c>
      <c r="BW6981" s="61" t="s">
        <v>729</v>
      </c>
    </row>
    <row r="6982" spans="51:75">
      <c r="AY6982" s="89" t="e">
        <f>VLOOKUP(C6982,#REF!, 2,FALSE)</f>
        <v>#REF!</v>
      </c>
      <c r="BM6982" s="61" t="s">
        <v>420</v>
      </c>
      <c r="BN6982" s="61" t="s">
        <v>1735</v>
      </c>
      <c r="BO6982" s="61" t="s">
        <v>2985</v>
      </c>
      <c r="BU6982" s="61" t="s">
        <v>420</v>
      </c>
      <c r="BV6982" s="61" t="s">
        <v>1735</v>
      </c>
      <c r="BW6982" s="61" t="s">
        <v>2985</v>
      </c>
    </row>
    <row r="6983" spans="51:75">
      <c r="AY6983" s="89" t="e">
        <f>VLOOKUP(C6983,#REF!, 2,FALSE)</f>
        <v>#REF!</v>
      </c>
      <c r="BM6983" s="61" t="s">
        <v>12223</v>
      </c>
      <c r="BN6983" s="61" t="s">
        <v>669</v>
      </c>
      <c r="BO6983" s="61" t="s">
        <v>2985</v>
      </c>
      <c r="BU6983" s="61" t="s">
        <v>12223</v>
      </c>
      <c r="BV6983" s="61" t="s">
        <v>669</v>
      </c>
      <c r="BW6983" s="61" t="s">
        <v>2985</v>
      </c>
    </row>
    <row r="6984" spans="51:75">
      <c r="AY6984" s="89" t="e">
        <f>VLOOKUP(C6984,#REF!, 2,FALSE)</f>
        <v>#REF!</v>
      </c>
      <c r="BM6984" s="61" t="s">
        <v>12224</v>
      </c>
      <c r="BN6984" s="61" t="s">
        <v>1735</v>
      </c>
      <c r="BO6984" s="61" t="s">
        <v>9730</v>
      </c>
      <c r="BU6984" s="61" t="s">
        <v>12224</v>
      </c>
      <c r="BV6984" s="61" t="s">
        <v>1735</v>
      </c>
      <c r="BW6984" s="61" t="s">
        <v>9730</v>
      </c>
    </row>
    <row r="6985" spans="51:75">
      <c r="AY6985" s="89" t="e">
        <f>VLOOKUP(C6985,#REF!, 2,FALSE)</f>
        <v>#REF!</v>
      </c>
      <c r="BM6985" s="61" t="s">
        <v>12225</v>
      </c>
      <c r="BN6985" s="61" t="s">
        <v>16990</v>
      </c>
      <c r="BO6985" s="61" t="s">
        <v>10498</v>
      </c>
      <c r="BU6985" s="61" t="s">
        <v>12225</v>
      </c>
      <c r="BV6985" s="61" t="s">
        <v>16990</v>
      </c>
      <c r="BW6985" s="61" t="s">
        <v>10498</v>
      </c>
    </row>
    <row r="6986" spans="51:75">
      <c r="AY6986" s="89" t="e">
        <f>VLOOKUP(C6986,#REF!, 2,FALSE)</f>
        <v>#REF!</v>
      </c>
      <c r="BM6986" s="61" t="s">
        <v>12226</v>
      </c>
      <c r="BN6986" s="61" t="s">
        <v>619</v>
      </c>
      <c r="BO6986" s="61" t="s">
        <v>2805</v>
      </c>
      <c r="BU6986" s="61" t="s">
        <v>12226</v>
      </c>
      <c r="BV6986" s="61" t="s">
        <v>619</v>
      </c>
      <c r="BW6986" s="61" t="s">
        <v>2805</v>
      </c>
    </row>
    <row r="6987" spans="51:75">
      <c r="AY6987" s="89" t="e">
        <f>VLOOKUP(C6987,#REF!, 2,FALSE)</f>
        <v>#REF!</v>
      </c>
      <c r="BM6987" s="61" t="s">
        <v>12227</v>
      </c>
      <c r="BN6987" s="61" t="s">
        <v>3007</v>
      </c>
      <c r="BO6987" s="61" t="s">
        <v>12228</v>
      </c>
      <c r="BU6987" s="61" t="s">
        <v>12227</v>
      </c>
      <c r="BV6987" s="61" t="s">
        <v>3007</v>
      </c>
      <c r="BW6987" s="61" t="s">
        <v>12228</v>
      </c>
    </row>
    <row r="6988" spans="51:75">
      <c r="AY6988" s="89" t="e">
        <f>VLOOKUP(C6988,#REF!, 2,FALSE)</f>
        <v>#REF!</v>
      </c>
      <c r="BM6988" s="61" t="s">
        <v>12229</v>
      </c>
      <c r="BN6988" s="61" t="s">
        <v>801</v>
      </c>
      <c r="BO6988" s="61" t="s">
        <v>1445</v>
      </c>
      <c r="BU6988" s="61" t="s">
        <v>12229</v>
      </c>
      <c r="BV6988" s="61" t="s">
        <v>801</v>
      </c>
      <c r="BW6988" s="61" t="s">
        <v>1445</v>
      </c>
    </row>
    <row r="6989" spans="51:75">
      <c r="AY6989" s="89" t="e">
        <f>VLOOKUP(C6989,#REF!, 2,FALSE)</f>
        <v>#REF!</v>
      </c>
      <c r="BM6989" s="61" t="s">
        <v>12230</v>
      </c>
      <c r="BN6989" s="61" t="s">
        <v>789</v>
      </c>
      <c r="BO6989" s="61" t="s">
        <v>3057</v>
      </c>
      <c r="BU6989" s="61" t="s">
        <v>12230</v>
      </c>
      <c r="BV6989" s="61" t="s">
        <v>789</v>
      </c>
      <c r="BW6989" s="61" t="s">
        <v>3057</v>
      </c>
    </row>
    <row r="6990" spans="51:75">
      <c r="AY6990" s="89" t="e">
        <f>VLOOKUP(C6990,#REF!, 2,FALSE)</f>
        <v>#REF!</v>
      </c>
      <c r="BM6990" s="61" t="s">
        <v>12231</v>
      </c>
      <c r="BN6990" s="61" t="s">
        <v>641</v>
      </c>
      <c r="BO6990" s="61" t="s">
        <v>1906</v>
      </c>
      <c r="BU6990" s="61" t="s">
        <v>12231</v>
      </c>
      <c r="BV6990" s="61" t="s">
        <v>641</v>
      </c>
      <c r="BW6990" s="61" t="s">
        <v>1906</v>
      </c>
    </row>
    <row r="6991" spans="51:75">
      <c r="AY6991" s="89" t="e">
        <f>VLOOKUP(C6991,#REF!, 2,FALSE)</f>
        <v>#REF!</v>
      </c>
      <c r="BM6991" s="61" t="s">
        <v>12232</v>
      </c>
      <c r="BN6991" s="61" t="s">
        <v>738</v>
      </c>
      <c r="BO6991" s="61" t="s">
        <v>12233</v>
      </c>
      <c r="BU6991" s="61" t="s">
        <v>12232</v>
      </c>
      <c r="BV6991" s="61" t="s">
        <v>738</v>
      </c>
      <c r="BW6991" s="61" t="s">
        <v>12233</v>
      </c>
    </row>
    <row r="6992" spans="51:75">
      <c r="AY6992" s="89" t="e">
        <f>VLOOKUP(C6992,#REF!, 2,FALSE)</f>
        <v>#REF!</v>
      </c>
      <c r="BM6992" s="61" t="s">
        <v>12234</v>
      </c>
      <c r="BN6992" s="61" t="s">
        <v>799</v>
      </c>
      <c r="BO6992" s="61" t="s">
        <v>1128</v>
      </c>
      <c r="BU6992" s="61" t="s">
        <v>12234</v>
      </c>
      <c r="BV6992" s="61" t="s">
        <v>799</v>
      </c>
      <c r="BW6992" s="61" t="s">
        <v>1128</v>
      </c>
    </row>
    <row r="6993" spans="51:75">
      <c r="AY6993" s="89" t="e">
        <f>VLOOKUP(C6993,#REF!, 2,FALSE)</f>
        <v>#REF!</v>
      </c>
      <c r="BM6993" s="61" t="s">
        <v>2129</v>
      </c>
      <c r="BN6993" s="61" t="s">
        <v>616</v>
      </c>
      <c r="BO6993" s="61" t="s">
        <v>12235</v>
      </c>
      <c r="BU6993" s="61" t="s">
        <v>2129</v>
      </c>
      <c r="BV6993" s="61" t="s">
        <v>616</v>
      </c>
      <c r="BW6993" s="61" t="s">
        <v>12235</v>
      </c>
    </row>
    <row r="6994" spans="51:75">
      <c r="AY6994" s="89" t="e">
        <f>VLOOKUP(C6994,#REF!, 2,FALSE)</f>
        <v>#REF!</v>
      </c>
      <c r="BM6994" s="61" t="s">
        <v>12236</v>
      </c>
      <c r="BN6994" s="61" t="s">
        <v>799</v>
      </c>
      <c r="BO6994" s="61" t="s">
        <v>1128</v>
      </c>
      <c r="BU6994" s="61" t="s">
        <v>12236</v>
      </c>
      <c r="BV6994" s="61" t="s">
        <v>799</v>
      </c>
      <c r="BW6994" s="61" t="s">
        <v>1128</v>
      </c>
    </row>
    <row r="6995" spans="51:75">
      <c r="AY6995" s="89" t="e">
        <f>VLOOKUP(C6995,#REF!, 2,FALSE)</f>
        <v>#REF!</v>
      </c>
      <c r="BM6995" s="61" t="s">
        <v>442</v>
      </c>
      <c r="BN6995" s="61" t="s">
        <v>799</v>
      </c>
      <c r="BO6995" s="61" t="s">
        <v>1128</v>
      </c>
      <c r="BU6995" s="61" t="s">
        <v>442</v>
      </c>
      <c r="BV6995" s="61" t="s">
        <v>799</v>
      </c>
      <c r="BW6995" s="61" t="s">
        <v>1128</v>
      </c>
    </row>
    <row r="6996" spans="51:75">
      <c r="AY6996" s="89" t="e">
        <f>VLOOKUP(C6996,#REF!, 2,FALSE)</f>
        <v>#REF!</v>
      </c>
      <c r="BM6996" s="61" t="s">
        <v>12237</v>
      </c>
      <c r="BN6996" s="61" t="s">
        <v>799</v>
      </c>
      <c r="BO6996" s="61" t="s">
        <v>1128</v>
      </c>
      <c r="BU6996" s="61" t="s">
        <v>12237</v>
      </c>
      <c r="BV6996" s="61" t="s">
        <v>799</v>
      </c>
      <c r="BW6996" s="61" t="s">
        <v>1128</v>
      </c>
    </row>
    <row r="6997" spans="51:75">
      <c r="AY6997" s="89" t="e">
        <f>VLOOKUP(C6997,#REF!, 2,FALSE)</f>
        <v>#REF!</v>
      </c>
      <c r="BM6997" s="61" t="s">
        <v>12238</v>
      </c>
      <c r="BN6997" s="61" t="s">
        <v>799</v>
      </c>
      <c r="BO6997" s="61" t="s">
        <v>1128</v>
      </c>
      <c r="BU6997" s="61" t="s">
        <v>12238</v>
      </c>
      <c r="BV6997" s="61" t="s">
        <v>799</v>
      </c>
      <c r="BW6997" s="61" t="s">
        <v>1128</v>
      </c>
    </row>
    <row r="6998" spans="51:75">
      <c r="AY6998" s="89" t="e">
        <f>VLOOKUP(C6998,#REF!, 2,FALSE)</f>
        <v>#REF!</v>
      </c>
      <c r="BM6998" s="61" t="s">
        <v>12239</v>
      </c>
      <c r="BN6998" s="61" t="s">
        <v>623</v>
      </c>
      <c r="BO6998" s="61" t="s">
        <v>3546</v>
      </c>
      <c r="BU6998" s="61" t="s">
        <v>12239</v>
      </c>
      <c r="BV6998" s="61" t="s">
        <v>623</v>
      </c>
      <c r="BW6998" s="61" t="s">
        <v>3546</v>
      </c>
    </row>
    <row r="6999" spans="51:75">
      <c r="AY6999" s="89" t="e">
        <f>VLOOKUP(C6999,#REF!, 2,FALSE)</f>
        <v>#REF!</v>
      </c>
      <c r="BM6999" s="61" t="s">
        <v>12240</v>
      </c>
      <c r="BN6999" s="61" t="s">
        <v>638</v>
      </c>
      <c r="BO6999" s="61" t="s">
        <v>5357</v>
      </c>
      <c r="BU6999" s="61" t="s">
        <v>12240</v>
      </c>
      <c r="BV6999" s="61" t="s">
        <v>638</v>
      </c>
      <c r="BW6999" s="61" t="s">
        <v>5357</v>
      </c>
    </row>
    <row r="7000" spans="51:75">
      <c r="AY7000" s="89" t="e">
        <f>VLOOKUP(C7000,#REF!, 2,FALSE)</f>
        <v>#REF!</v>
      </c>
      <c r="BM7000" s="61" t="s">
        <v>2130</v>
      </c>
      <c r="BN7000" s="61" t="s">
        <v>782</v>
      </c>
      <c r="BO7000" s="61" t="s">
        <v>935</v>
      </c>
      <c r="BU7000" s="61" t="s">
        <v>2130</v>
      </c>
      <c r="BV7000" s="61" t="s">
        <v>782</v>
      </c>
      <c r="BW7000" s="61" t="s">
        <v>935</v>
      </c>
    </row>
    <row r="7001" spans="51:75">
      <c r="AY7001" s="89" t="e">
        <f>VLOOKUP(C7001,#REF!, 2,FALSE)</f>
        <v>#REF!</v>
      </c>
      <c r="BM7001" s="61" t="s">
        <v>12241</v>
      </c>
      <c r="BN7001" s="61" t="s">
        <v>3089</v>
      </c>
      <c r="BO7001" s="61" t="s">
        <v>2985</v>
      </c>
      <c r="BU7001" s="61" t="s">
        <v>12241</v>
      </c>
      <c r="BV7001" s="61" t="s">
        <v>3089</v>
      </c>
      <c r="BW7001" s="61" t="s">
        <v>2985</v>
      </c>
    </row>
    <row r="7002" spans="51:75">
      <c r="AY7002" s="89" t="e">
        <f>VLOOKUP(C7002,#REF!, 2,FALSE)</f>
        <v>#REF!</v>
      </c>
      <c r="BM7002" s="61" t="s">
        <v>12242</v>
      </c>
      <c r="BN7002" s="61" t="s">
        <v>799</v>
      </c>
      <c r="BO7002" s="61" t="s">
        <v>1906</v>
      </c>
      <c r="BU7002" s="61" t="s">
        <v>12242</v>
      </c>
      <c r="BV7002" s="61" t="s">
        <v>799</v>
      </c>
      <c r="BW7002" s="61" t="s">
        <v>1906</v>
      </c>
    </row>
    <row r="7003" spans="51:75">
      <c r="AY7003" s="89" t="e">
        <f>VLOOKUP(C7003,#REF!, 2,FALSE)</f>
        <v>#REF!</v>
      </c>
      <c r="BM7003" s="61" t="s">
        <v>12243</v>
      </c>
      <c r="BN7003" s="61" t="s">
        <v>799</v>
      </c>
      <c r="BO7003" s="61" t="s">
        <v>1906</v>
      </c>
      <c r="BU7003" s="61" t="s">
        <v>12243</v>
      </c>
      <c r="BV7003" s="61" t="s">
        <v>799</v>
      </c>
      <c r="BW7003" s="61" t="s">
        <v>1906</v>
      </c>
    </row>
    <row r="7004" spans="51:75">
      <c r="AY7004" s="89" t="e">
        <f>VLOOKUP(C7004,#REF!, 2,FALSE)</f>
        <v>#REF!</v>
      </c>
      <c r="BM7004" s="61" t="s">
        <v>2131</v>
      </c>
      <c r="BN7004" s="61" t="s">
        <v>619</v>
      </c>
      <c r="BO7004" s="61" t="s">
        <v>2190</v>
      </c>
      <c r="BU7004" s="61" t="s">
        <v>2131</v>
      </c>
      <c r="BV7004" s="61" t="s">
        <v>619</v>
      </c>
      <c r="BW7004" s="61" t="s">
        <v>2190</v>
      </c>
    </row>
    <row r="7005" spans="51:75">
      <c r="AY7005" s="89" t="e">
        <f>VLOOKUP(C7005,#REF!, 2,FALSE)</f>
        <v>#REF!</v>
      </c>
      <c r="BM7005" s="61" t="s">
        <v>12244</v>
      </c>
      <c r="BN7005" s="61" t="s">
        <v>799</v>
      </c>
      <c r="BO7005" s="61" t="s">
        <v>1286</v>
      </c>
      <c r="BU7005" s="61" t="s">
        <v>12244</v>
      </c>
      <c r="BV7005" s="61" t="s">
        <v>799</v>
      </c>
      <c r="BW7005" s="61" t="s">
        <v>1286</v>
      </c>
    </row>
    <row r="7006" spans="51:75">
      <c r="AY7006" s="89" t="e">
        <f>VLOOKUP(C7006,#REF!, 2,FALSE)</f>
        <v>#REF!</v>
      </c>
      <c r="BM7006" s="61" t="s">
        <v>12245</v>
      </c>
      <c r="BN7006" s="61" t="s">
        <v>621</v>
      </c>
      <c r="BO7006" s="61" t="s">
        <v>1740</v>
      </c>
      <c r="BU7006" s="61" t="s">
        <v>12245</v>
      </c>
      <c r="BV7006" s="61" t="s">
        <v>621</v>
      </c>
      <c r="BW7006" s="61" t="s">
        <v>1740</v>
      </c>
    </row>
    <row r="7007" spans="51:75">
      <c r="AY7007" s="89" t="e">
        <f>VLOOKUP(C7007,#REF!, 2,FALSE)</f>
        <v>#REF!</v>
      </c>
      <c r="BM7007" s="61" t="s">
        <v>2132</v>
      </c>
      <c r="BN7007" s="61" t="s">
        <v>843</v>
      </c>
      <c r="BO7007" s="61" t="s">
        <v>933</v>
      </c>
      <c r="BU7007" s="61" t="s">
        <v>2132</v>
      </c>
      <c r="BV7007" s="61" t="s">
        <v>843</v>
      </c>
      <c r="BW7007" s="61" t="s">
        <v>933</v>
      </c>
    </row>
    <row r="7008" spans="51:75">
      <c r="AY7008" s="89" t="e">
        <f>VLOOKUP(C7008,#REF!, 2,FALSE)</f>
        <v>#REF!</v>
      </c>
      <c r="BM7008" s="61" t="s">
        <v>12246</v>
      </c>
      <c r="BN7008" s="61" t="s">
        <v>785</v>
      </c>
      <c r="BO7008" s="61" t="s">
        <v>2368</v>
      </c>
      <c r="BU7008" s="61" t="s">
        <v>12246</v>
      </c>
      <c r="BV7008" s="61" t="s">
        <v>785</v>
      </c>
      <c r="BW7008" s="61" t="s">
        <v>2368</v>
      </c>
    </row>
    <row r="7009" spans="51:75">
      <c r="AY7009" s="89" t="e">
        <f>VLOOKUP(C7009,#REF!, 2,FALSE)</f>
        <v>#REF!</v>
      </c>
      <c r="BM7009" s="61" t="s">
        <v>12247</v>
      </c>
      <c r="BN7009" s="61" t="s">
        <v>16990</v>
      </c>
      <c r="BO7009" s="61" t="s">
        <v>12248</v>
      </c>
      <c r="BU7009" s="61" t="s">
        <v>12247</v>
      </c>
      <c r="BV7009" s="61" t="s">
        <v>16990</v>
      </c>
      <c r="BW7009" s="61" t="s">
        <v>12248</v>
      </c>
    </row>
    <row r="7010" spans="51:75">
      <c r="AY7010" s="89" t="e">
        <f>VLOOKUP(C7010,#REF!, 2,FALSE)</f>
        <v>#REF!</v>
      </c>
      <c r="BM7010" s="61" t="s">
        <v>12249</v>
      </c>
      <c r="BN7010" s="61" t="s">
        <v>812</v>
      </c>
      <c r="BO7010" s="61" t="s">
        <v>4180</v>
      </c>
      <c r="BU7010" s="61" t="s">
        <v>12249</v>
      </c>
      <c r="BV7010" s="61" t="s">
        <v>812</v>
      </c>
      <c r="BW7010" s="61" t="s">
        <v>4180</v>
      </c>
    </row>
    <row r="7011" spans="51:75">
      <c r="AY7011" s="89" t="e">
        <f>VLOOKUP(C7011,#REF!, 2,FALSE)</f>
        <v>#REF!</v>
      </c>
      <c r="BM7011" s="61" t="s">
        <v>443</v>
      </c>
      <c r="BN7011" s="61" t="s">
        <v>641</v>
      </c>
      <c r="BO7011" s="61" t="s">
        <v>2985</v>
      </c>
      <c r="BU7011" s="61" t="s">
        <v>443</v>
      </c>
      <c r="BV7011" s="61" t="s">
        <v>641</v>
      </c>
      <c r="BW7011" s="61" t="s">
        <v>2985</v>
      </c>
    </row>
    <row r="7012" spans="51:75">
      <c r="AY7012" s="89" t="e">
        <f>VLOOKUP(C7012,#REF!, 2,FALSE)</f>
        <v>#REF!</v>
      </c>
      <c r="BM7012" s="61" t="s">
        <v>12250</v>
      </c>
      <c r="BN7012" s="61" t="s">
        <v>633</v>
      </c>
      <c r="BO7012" s="61" t="s">
        <v>2985</v>
      </c>
      <c r="BU7012" s="61" t="s">
        <v>12250</v>
      </c>
      <c r="BV7012" s="61" t="s">
        <v>633</v>
      </c>
      <c r="BW7012" s="61" t="s">
        <v>2985</v>
      </c>
    </row>
    <row r="7013" spans="51:75">
      <c r="AY7013" s="89" t="e">
        <f>VLOOKUP(C7013,#REF!, 2,FALSE)</f>
        <v>#REF!</v>
      </c>
      <c r="BM7013" s="61" t="s">
        <v>12251</v>
      </c>
      <c r="BN7013" s="61" t="s">
        <v>3254</v>
      </c>
      <c r="BO7013" s="61" t="s">
        <v>2794</v>
      </c>
      <c r="BU7013" s="61" t="s">
        <v>12251</v>
      </c>
      <c r="BV7013" s="61" t="s">
        <v>3254</v>
      </c>
      <c r="BW7013" s="61" t="s">
        <v>2794</v>
      </c>
    </row>
    <row r="7014" spans="51:75">
      <c r="AY7014" s="89" t="e">
        <f>VLOOKUP(C7014,#REF!, 2,FALSE)</f>
        <v>#REF!</v>
      </c>
      <c r="BM7014" s="61" t="s">
        <v>12252</v>
      </c>
      <c r="BN7014" s="61" t="s">
        <v>942</v>
      </c>
      <c r="BO7014" s="61" t="s">
        <v>2985</v>
      </c>
      <c r="BU7014" s="61" t="s">
        <v>12252</v>
      </c>
      <c r="BV7014" s="61" t="s">
        <v>942</v>
      </c>
      <c r="BW7014" s="61" t="s">
        <v>2985</v>
      </c>
    </row>
    <row r="7015" spans="51:75">
      <c r="AY7015" s="89" t="e">
        <f>VLOOKUP(C7015,#REF!, 2,FALSE)</f>
        <v>#REF!</v>
      </c>
      <c r="BM7015" s="61" t="s">
        <v>12254</v>
      </c>
      <c r="BN7015" s="61" t="s">
        <v>627</v>
      </c>
      <c r="BO7015" s="61" t="s">
        <v>12255</v>
      </c>
      <c r="BU7015" s="61" t="s">
        <v>12254</v>
      </c>
      <c r="BV7015" s="61" t="s">
        <v>627</v>
      </c>
      <c r="BW7015" s="61" t="s">
        <v>12255</v>
      </c>
    </row>
    <row r="7016" spans="51:75">
      <c r="AY7016" s="89" t="e">
        <f>VLOOKUP(C7016,#REF!, 2,FALSE)</f>
        <v>#REF!</v>
      </c>
      <c r="BM7016" s="61" t="s">
        <v>421</v>
      </c>
      <c r="BN7016" s="61" t="s">
        <v>16990</v>
      </c>
      <c r="BO7016" s="61" t="s">
        <v>7879</v>
      </c>
      <c r="BU7016" s="61" t="s">
        <v>421</v>
      </c>
      <c r="BV7016" s="61" t="s">
        <v>16990</v>
      </c>
      <c r="BW7016" s="61" t="s">
        <v>7879</v>
      </c>
    </row>
    <row r="7017" spans="51:75">
      <c r="AY7017" s="89" t="e">
        <f>VLOOKUP(C7017,#REF!, 2,FALSE)</f>
        <v>#REF!</v>
      </c>
      <c r="BM7017" s="61" t="s">
        <v>12256</v>
      </c>
      <c r="BN7017" s="61" t="s">
        <v>641</v>
      </c>
      <c r="BO7017" s="61" t="s">
        <v>12258</v>
      </c>
      <c r="BU7017" s="61" t="s">
        <v>12256</v>
      </c>
      <c r="BV7017" s="61" t="s">
        <v>641</v>
      </c>
      <c r="BW7017" s="61" t="s">
        <v>12258</v>
      </c>
    </row>
    <row r="7018" spans="51:75">
      <c r="AY7018" s="89" t="e">
        <f>VLOOKUP(C7018,#REF!, 2,FALSE)</f>
        <v>#REF!</v>
      </c>
      <c r="BM7018" s="61" t="s">
        <v>12259</v>
      </c>
      <c r="BN7018" s="61" t="s">
        <v>16990</v>
      </c>
      <c r="BO7018" s="61" t="s">
        <v>12260</v>
      </c>
      <c r="BU7018" s="61" t="s">
        <v>12259</v>
      </c>
      <c r="BV7018" s="61" t="s">
        <v>16990</v>
      </c>
      <c r="BW7018" s="61" t="s">
        <v>12260</v>
      </c>
    </row>
    <row r="7019" spans="51:75">
      <c r="AY7019" s="89" t="e">
        <f>VLOOKUP(C7019,#REF!, 2,FALSE)</f>
        <v>#REF!</v>
      </c>
      <c r="BM7019" s="61" t="s">
        <v>12261</v>
      </c>
      <c r="BN7019" s="61" t="s">
        <v>1344</v>
      </c>
      <c r="BO7019" s="61" t="s">
        <v>12262</v>
      </c>
      <c r="BU7019" s="61" t="s">
        <v>12261</v>
      </c>
      <c r="BV7019" s="61" t="s">
        <v>1344</v>
      </c>
      <c r="BW7019" s="61" t="s">
        <v>12262</v>
      </c>
    </row>
    <row r="7020" spans="51:75">
      <c r="AY7020" s="89" t="e">
        <f>VLOOKUP(C7020,#REF!, 2,FALSE)</f>
        <v>#REF!</v>
      </c>
      <c r="BM7020" s="61" t="s">
        <v>12263</v>
      </c>
      <c r="BN7020" s="61" t="s">
        <v>3004</v>
      </c>
      <c r="BO7020" s="61" t="s">
        <v>12264</v>
      </c>
      <c r="BU7020" s="61" t="s">
        <v>12263</v>
      </c>
      <c r="BV7020" s="61" t="s">
        <v>3004</v>
      </c>
      <c r="BW7020" s="61" t="s">
        <v>12264</v>
      </c>
    </row>
    <row r="7021" spans="51:75">
      <c r="AY7021" s="89" t="e">
        <f>VLOOKUP(C7021,#REF!, 2,FALSE)</f>
        <v>#REF!</v>
      </c>
      <c r="BM7021" s="61" t="s">
        <v>423</v>
      </c>
      <c r="BN7021" s="61" t="s">
        <v>669</v>
      </c>
      <c r="BO7021" s="61" t="s">
        <v>2985</v>
      </c>
      <c r="BU7021" s="61" t="s">
        <v>423</v>
      </c>
      <c r="BV7021" s="61" t="s">
        <v>669</v>
      </c>
      <c r="BW7021" s="61" t="s">
        <v>2985</v>
      </c>
    </row>
    <row r="7022" spans="51:75">
      <c r="AY7022" s="89" t="e">
        <f>VLOOKUP(C7022,#REF!, 2,FALSE)</f>
        <v>#REF!</v>
      </c>
      <c r="BM7022" s="61" t="s">
        <v>12265</v>
      </c>
      <c r="BN7022" s="61" t="s">
        <v>3004</v>
      </c>
      <c r="BO7022" s="61" t="s">
        <v>2985</v>
      </c>
      <c r="BU7022" s="61" t="s">
        <v>12265</v>
      </c>
      <c r="BV7022" s="61" t="s">
        <v>3004</v>
      </c>
      <c r="BW7022" s="61" t="s">
        <v>2985</v>
      </c>
    </row>
    <row r="7023" spans="51:75">
      <c r="AY7023" s="89" t="e">
        <f>VLOOKUP(C7023,#REF!, 2,FALSE)</f>
        <v>#REF!</v>
      </c>
      <c r="BM7023" s="61" t="s">
        <v>12266</v>
      </c>
      <c r="BN7023" s="61" t="s">
        <v>1015</v>
      </c>
      <c r="BO7023" s="61" t="s">
        <v>4722</v>
      </c>
      <c r="BU7023" s="61" t="s">
        <v>12266</v>
      </c>
      <c r="BV7023" s="61" t="s">
        <v>1015</v>
      </c>
      <c r="BW7023" s="61" t="s">
        <v>4722</v>
      </c>
    </row>
    <row r="7024" spans="51:75">
      <c r="AY7024" s="89" t="e">
        <f>VLOOKUP(C7024,#REF!, 2,FALSE)</f>
        <v>#REF!</v>
      </c>
      <c r="BM7024" s="61" t="s">
        <v>12267</v>
      </c>
      <c r="BN7024" s="61" t="s">
        <v>16990</v>
      </c>
      <c r="BO7024" s="61" t="s">
        <v>10667</v>
      </c>
      <c r="BU7024" s="61" t="s">
        <v>12267</v>
      </c>
      <c r="BV7024" s="61" t="s">
        <v>16990</v>
      </c>
      <c r="BW7024" s="61" t="s">
        <v>10667</v>
      </c>
    </row>
    <row r="7025" spans="51:75">
      <c r="AY7025" s="89" t="e">
        <f>VLOOKUP(C7025,#REF!, 2,FALSE)</f>
        <v>#REF!</v>
      </c>
      <c r="BM7025" s="61" t="s">
        <v>2133</v>
      </c>
      <c r="BN7025" s="61" t="s">
        <v>805</v>
      </c>
      <c r="BO7025" s="61" t="s">
        <v>12268</v>
      </c>
      <c r="BU7025" s="61" t="s">
        <v>2133</v>
      </c>
      <c r="BV7025" s="61" t="s">
        <v>805</v>
      </c>
      <c r="BW7025" s="61" t="s">
        <v>12268</v>
      </c>
    </row>
    <row r="7026" spans="51:75">
      <c r="AY7026" s="89" t="e">
        <f>VLOOKUP(C7026,#REF!, 2,FALSE)</f>
        <v>#REF!</v>
      </c>
      <c r="BM7026" s="61" t="s">
        <v>12269</v>
      </c>
      <c r="BN7026" s="61" t="s">
        <v>1269</v>
      </c>
      <c r="BO7026" s="61" t="s">
        <v>1617</v>
      </c>
      <c r="BU7026" s="61" t="s">
        <v>12269</v>
      </c>
      <c r="BV7026" s="61" t="s">
        <v>1269</v>
      </c>
      <c r="BW7026" s="61" t="s">
        <v>1617</v>
      </c>
    </row>
    <row r="7027" spans="51:75">
      <c r="AY7027" s="89" t="e">
        <f>VLOOKUP(C7027,#REF!, 2,FALSE)</f>
        <v>#REF!</v>
      </c>
      <c r="BM7027" s="61" t="s">
        <v>12270</v>
      </c>
      <c r="BN7027" s="61" t="s">
        <v>930</v>
      </c>
      <c r="BO7027" s="61" t="s">
        <v>12271</v>
      </c>
      <c r="BU7027" s="61" t="s">
        <v>12270</v>
      </c>
      <c r="BV7027" s="61" t="s">
        <v>930</v>
      </c>
      <c r="BW7027" s="61" t="s">
        <v>12271</v>
      </c>
    </row>
    <row r="7028" spans="51:75">
      <c r="AY7028" s="89" t="e">
        <f>VLOOKUP(C7028,#REF!, 2,FALSE)</f>
        <v>#REF!</v>
      </c>
      <c r="BM7028" s="61" t="s">
        <v>422</v>
      </c>
      <c r="BN7028" s="61" t="s">
        <v>705</v>
      </c>
      <c r="BO7028" s="61" t="s">
        <v>12272</v>
      </c>
      <c r="BU7028" s="61" t="s">
        <v>422</v>
      </c>
      <c r="BV7028" s="61" t="s">
        <v>705</v>
      </c>
      <c r="BW7028" s="61" t="s">
        <v>12272</v>
      </c>
    </row>
    <row r="7029" spans="51:75">
      <c r="AY7029" s="89" t="e">
        <f>VLOOKUP(C7029,#REF!, 2,FALSE)</f>
        <v>#REF!</v>
      </c>
      <c r="BM7029" s="61" t="s">
        <v>12273</v>
      </c>
      <c r="BN7029" s="61" t="s">
        <v>623</v>
      </c>
      <c r="BO7029" s="61" t="s">
        <v>2985</v>
      </c>
      <c r="BU7029" s="61" t="s">
        <v>12273</v>
      </c>
      <c r="BV7029" s="61" t="s">
        <v>623</v>
      </c>
      <c r="BW7029" s="61" t="s">
        <v>2985</v>
      </c>
    </row>
    <row r="7030" spans="51:75">
      <c r="AY7030" s="89" t="e">
        <f>VLOOKUP(C7030,#REF!, 2,FALSE)</f>
        <v>#REF!</v>
      </c>
      <c r="BM7030" s="61" t="s">
        <v>12274</v>
      </c>
      <c r="BN7030" s="61" t="s">
        <v>854</v>
      </c>
      <c r="BO7030" s="61" t="s">
        <v>1906</v>
      </c>
      <c r="BU7030" s="61" t="s">
        <v>12274</v>
      </c>
      <c r="BV7030" s="61" t="s">
        <v>854</v>
      </c>
      <c r="BW7030" s="61" t="s">
        <v>1906</v>
      </c>
    </row>
    <row r="7031" spans="51:75">
      <c r="AY7031" s="89" t="e">
        <f>VLOOKUP(C7031,#REF!, 2,FALSE)</f>
        <v>#REF!</v>
      </c>
      <c r="BM7031" s="61" t="s">
        <v>12275</v>
      </c>
      <c r="BN7031" s="61" t="s">
        <v>738</v>
      </c>
      <c r="BO7031" s="61" t="s">
        <v>1738</v>
      </c>
      <c r="BU7031" s="61" t="s">
        <v>12275</v>
      </c>
      <c r="BV7031" s="61" t="s">
        <v>738</v>
      </c>
      <c r="BW7031" s="61" t="s">
        <v>1738</v>
      </c>
    </row>
    <row r="7032" spans="51:75">
      <c r="AY7032" s="89" t="e">
        <f>VLOOKUP(C7032,#REF!, 2,FALSE)</f>
        <v>#REF!</v>
      </c>
      <c r="BM7032" s="61" t="s">
        <v>12276</v>
      </c>
      <c r="BN7032" s="61" t="s">
        <v>1011</v>
      </c>
      <c r="BO7032" s="61" t="s">
        <v>1445</v>
      </c>
      <c r="BU7032" s="61" t="s">
        <v>12276</v>
      </c>
      <c r="BV7032" s="61" t="s">
        <v>1011</v>
      </c>
      <c r="BW7032" s="61" t="s">
        <v>1445</v>
      </c>
    </row>
    <row r="7033" spans="51:75">
      <c r="AY7033" s="89" t="e">
        <f>VLOOKUP(C7033,#REF!, 2,FALSE)</f>
        <v>#REF!</v>
      </c>
      <c r="BM7033" s="61" t="s">
        <v>12277</v>
      </c>
      <c r="BN7033" s="61" t="s">
        <v>799</v>
      </c>
      <c r="BO7033" s="61" t="s">
        <v>3022</v>
      </c>
      <c r="BU7033" s="61" t="s">
        <v>12277</v>
      </c>
      <c r="BV7033" s="61" t="s">
        <v>799</v>
      </c>
      <c r="BW7033" s="61" t="s">
        <v>3022</v>
      </c>
    </row>
    <row r="7034" spans="51:75">
      <c r="AY7034" s="89" t="e">
        <f>VLOOKUP(C7034,#REF!, 2,FALSE)</f>
        <v>#REF!</v>
      </c>
      <c r="BM7034" s="61" t="s">
        <v>12278</v>
      </c>
      <c r="BN7034" s="61" t="s">
        <v>799</v>
      </c>
      <c r="BO7034" s="61" t="s">
        <v>11646</v>
      </c>
      <c r="BU7034" s="61" t="s">
        <v>12278</v>
      </c>
      <c r="BV7034" s="61" t="s">
        <v>799</v>
      </c>
      <c r="BW7034" s="61" t="s">
        <v>11646</v>
      </c>
    </row>
    <row r="7035" spans="51:75">
      <c r="AY7035" s="89" t="e">
        <f>VLOOKUP(C7035,#REF!, 2,FALSE)</f>
        <v>#REF!</v>
      </c>
      <c r="BM7035" s="61" t="s">
        <v>12279</v>
      </c>
      <c r="BN7035" s="61" t="s">
        <v>799</v>
      </c>
      <c r="BO7035" s="61" t="s">
        <v>11646</v>
      </c>
      <c r="BU7035" s="61" t="s">
        <v>12279</v>
      </c>
      <c r="BV7035" s="61" t="s">
        <v>799</v>
      </c>
      <c r="BW7035" s="61" t="s">
        <v>11646</v>
      </c>
    </row>
    <row r="7036" spans="51:75">
      <c r="AY7036" s="89" t="e">
        <f>VLOOKUP(C7036,#REF!, 2,FALSE)</f>
        <v>#REF!</v>
      </c>
      <c r="BM7036" s="61" t="s">
        <v>12280</v>
      </c>
      <c r="BN7036" s="61" t="s">
        <v>799</v>
      </c>
      <c r="BO7036" s="61" t="s">
        <v>11646</v>
      </c>
      <c r="BU7036" s="61" t="s">
        <v>12280</v>
      </c>
      <c r="BV7036" s="61" t="s">
        <v>799</v>
      </c>
      <c r="BW7036" s="61" t="s">
        <v>11646</v>
      </c>
    </row>
    <row r="7037" spans="51:75">
      <c r="AY7037" s="89" t="e">
        <f>VLOOKUP(C7037,#REF!, 2,FALSE)</f>
        <v>#REF!</v>
      </c>
      <c r="BM7037" s="61" t="s">
        <v>12282</v>
      </c>
      <c r="BN7037" s="61" t="s">
        <v>854</v>
      </c>
      <c r="BO7037" s="61" t="s">
        <v>4545</v>
      </c>
      <c r="BU7037" s="61" t="s">
        <v>12282</v>
      </c>
      <c r="BV7037" s="61" t="s">
        <v>854</v>
      </c>
      <c r="BW7037" s="61" t="s">
        <v>4545</v>
      </c>
    </row>
    <row r="7038" spans="51:75">
      <c r="AY7038" s="89" t="e">
        <f>VLOOKUP(C7038,#REF!, 2,FALSE)</f>
        <v>#REF!</v>
      </c>
      <c r="BM7038" s="61" t="s">
        <v>12283</v>
      </c>
      <c r="BN7038" s="61" t="s">
        <v>789</v>
      </c>
      <c r="BO7038" s="61" t="s">
        <v>12284</v>
      </c>
      <c r="BU7038" s="61" t="s">
        <v>12283</v>
      </c>
      <c r="BV7038" s="61" t="s">
        <v>789</v>
      </c>
      <c r="BW7038" s="61" t="s">
        <v>12284</v>
      </c>
    </row>
    <row r="7039" spans="51:75">
      <c r="AY7039" s="89" t="e">
        <f>VLOOKUP(C7039,#REF!, 2,FALSE)</f>
        <v>#REF!</v>
      </c>
      <c r="BM7039" s="61" t="s">
        <v>12285</v>
      </c>
      <c r="BN7039" s="61" t="s">
        <v>665</v>
      </c>
      <c r="BO7039" s="61" t="s">
        <v>12286</v>
      </c>
      <c r="BU7039" s="61" t="s">
        <v>12285</v>
      </c>
      <c r="BV7039" s="61" t="s">
        <v>665</v>
      </c>
      <c r="BW7039" s="61" t="s">
        <v>12286</v>
      </c>
    </row>
    <row r="7040" spans="51:75">
      <c r="AY7040" s="89" t="e">
        <f>VLOOKUP(C7040,#REF!, 2,FALSE)</f>
        <v>#REF!</v>
      </c>
      <c r="BM7040" s="61" t="s">
        <v>12287</v>
      </c>
      <c r="BN7040" s="61" t="s">
        <v>1011</v>
      </c>
      <c r="BO7040" s="61" t="s">
        <v>1445</v>
      </c>
      <c r="BU7040" s="61" t="s">
        <v>12287</v>
      </c>
      <c r="BV7040" s="61" t="s">
        <v>1011</v>
      </c>
      <c r="BW7040" s="61" t="s">
        <v>1445</v>
      </c>
    </row>
    <row r="7041" spans="51:75">
      <c r="AY7041" s="89" t="e">
        <f>VLOOKUP(C7041,#REF!, 2,FALSE)</f>
        <v>#REF!</v>
      </c>
      <c r="BM7041" s="61" t="s">
        <v>12288</v>
      </c>
      <c r="BN7041" s="61" t="s">
        <v>789</v>
      </c>
      <c r="BO7041" s="61" t="s">
        <v>1279</v>
      </c>
      <c r="BU7041" s="61" t="s">
        <v>12288</v>
      </c>
      <c r="BV7041" s="61" t="s">
        <v>789</v>
      </c>
      <c r="BW7041" s="61" t="s">
        <v>1279</v>
      </c>
    </row>
    <row r="7042" spans="51:75">
      <c r="AY7042" s="89" t="e">
        <f>VLOOKUP(C7042,#REF!, 2,FALSE)</f>
        <v>#REF!</v>
      </c>
      <c r="BM7042" s="61" t="s">
        <v>424</v>
      </c>
      <c r="BN7042" s="61" t="s">
        <v>1011</v>
      </c>
      <c r="BO7042" s="61" t="s">
        <v>7837</v>
      </c>
      <c r="BU7042" s="61" t="s">
        <v>424</v>
      </c>
      <c r="BV7042" s="61" t="s">
        <v>1011</v>
      </c>
      <c r="BW7042" s="61" t="s">
        <v>7837</v>
      </c>
    </row>
    <row r="7043" spans="51:75">
      <c r="AY7043" s="89" t="e">
        <f>VLOOKUP(C7043,#REF!, 2,FALSE)</f>
        <v>#REF!</v>
      </c>
      <c r="BM7043" s="61" t="s">
        <v>12289</v>
      </c>
      <c r="BN7043" s="61" t="s">
        <v>789</v>
      </c>
      <c r="BO7043" s="61" t="s">
        <v>2985</v>
      </c>
      <c r="BU7043" s="61" t="s">
        <v>12289</v>
      </c>
      <c r="BV7043" s="61" t="s">
        <v>789</v>
      </c>
      <c r="BW7043" s="61" t="s">
        <v>2985</v>
      </c>
    </row>
    <row r="7044" spans="51:75">
      <c r="AY7044" s="89" t="e">
        <f>VLOOKUP(C7044,#REF!, 2,FALSE)</f>
        <v>#REF!</v>
      </c>
      <c r="BM7044" s="61" t="s">
        <v>12290</v>
      </c>
      <c r="BN7044" s="61" t="s">
        <v>805</v>
      </c>
      <c r="BO7044" s="61" t="s">
        <v>1200</v>
      </c>
      <c r="BU7044" s="61" t="s">
        <v>12290</v>
      </c>
      <c r="BV7044" s="61" t="s">
        <v>805</v>
      </c>
      <c r="BW7044" s="61" t="s">
        <v>1200</v>
      </c>
    </row>
    <row r="7045" spans="51:75">
      <c r="AY7045" s="89" t="e">
        <f>VLOOKUP(C7045,#REF!, 2,FALSE)</f>
        <v>#REF!</v>
      </c>
      <c r="BM7045" s="61" t="s">
        <v>12291</v>
      </c>
      <c r="BN7045" s="61" t="s">
        <v>780</v>
      </c>
      <c r="BO7045" s="61" t="s">
        <v>6402</v>
      </c>
      <c r="BU7045" s="61" t="s">
        <v>12291</v>
      </c>
      <c r="BV7045" s="61" t="s">
        <v>780</v>
      </c>
      <c r="BW7045" s="61" t="s">
        <v>6402</v>
      </c>
    </row>
    <row r="7046" spans="51:75">
      <c r="AY7046" s="89" t="e">
        <f>VLOOKUP(C7046,#REF!, 2,FALSE)</f>
        <v>#REF!</v>
      </c>
      <c r="BM7046" s="61" t="s">
        <v>12292</v>
      </c>
      <c r="BN7046" s="61" t="s">
        <v>780</v>
      </c>
      <c r="BO7046" s="61" t="s">
        <v>2985</v>
      </c>
      <c r="BU7046" s="61" t="s">
        <v>12292</v>
      </c>
      <c r="BV7046" s="61" t="s">
        <v>780</v>
      </c>
      <c r="BW7046" s="61" t="s">
        <v>2985</v>
      </c>
    </row>
    <row r="7047" spans="51:75">
      <c r="AY7047" s="89" t="e">
        <f>VLOOKUP(C7047,#REF!, 2,FALSE)</f>
        <v>#REF!</v>
      </c>
      <c r="BM7047" s="61" t="s">
        <v>12293</v>
      </c>
      <c r="BN7047" s="61" t="s">
        <v>777</v>
      </c>
      <c r="BO7047" s="61" t="s">
        <v>2985</v>
      </c>
      <c r="BU7047" s="61" t="s">
        <v>12293</v>
      </c>
      <c r="BV7047" s="61" t="s">
        <v>777</v>
      </c>
      <c r="BW7047" s="61" t="s">
        <v>2985</v>
      </c>
    </row>
    <row r="7048" spans="51:75">
      <c r="AY7048" s="89" t="e">
        <f>VLOOKUP(C7048,#REF!, 2,FALSE)</f>
        <v>#REF!</v>
      </c>
      <c r="BM7048" s="61" t="s">
        <v>12294</v>
      </c>
      <c r="BN7048" s="61" t="s">
        <v>3254</v>
      </c>
      <c r="BO7048" s="61" t="s">
        <v>11573</v>
      </c>
      <c r="BU7048" s="61" t="s">
        <v>12294</v>
      </c>
      <c r="BV7048" s="61" t="s">
        <v>3254</v>
      </c>
      <c r="BW7048" s="61" t="s">
        <v>11573</v>
      </c>
    </row>
    <row r="7049" spans="51:75">
      <c r="AY7049" s="89" t="e">
        <f>VLOOKUP(C7049,#REF!, 2,FALSE)</f>
        <v>#REF!</v>
      </c>
      <c r="BM7049" s="61" t="s">
        <v>12295</v>
      </c>
      <c r="BN7049" s="61" t="s">
        <v>843</v>
      </c>
      <c r="BO7049" s="61" t="s">
        <v>1004</v>
      </c>
      <c r="BU7049" s="61" t="s">
        <v>12295</v>
      </c>
      <c r="BV7049" s="61" t="s">
        <v>843</v>
      </c>
      <c r="BW7049" s="61" t="s">
        <v>1004</v>
      </c>
    </row>
    <row r="7050" spans="51:75">
      <c r="AY7050" s="89" t="e">
        <f>VLOOKUP(C7050,#REF!, 2,FALSE)</f>
        <v>#REF!</v>
      </c>
      <c r="BM7050" s="61" t="s">
        <v>12296</v>
      </c>
      <c r="BN7050" s="61" t="s">
        <v>616</v>
      </c>
      <c r="BO7050" s="61" t="s">
        <v>4091</v>
      </c>
      <c r="BU7050" s="61" t="s">
        <v>12296</v>
      </c>
      <c r="BV7050" s="61" t="s">
        <v>616</v>
      </c>
      <c r="BW7050" s="61" t="s">
        <v>4091</v>
      </c>
    </row>
    <row r="7051" spans="51:75">
      <c r="AY7051" s="89" t="e">
        <f>VLOOKUP(C7051,#REF!, 2,FALSE)</f>
        <v>#REF!</v>
      </c>
      <c r="BM7051" s="61" t="s">
        <v>12297</v>
      </c>
      <c r="BN7051" s="61" t="s">
        <v>621</v>
      </c>
      <c r="BO7051" s="61" t="s">
        <v>2985</v>
      </c>
      <c r="BU7051" s="61" t="s">
        <v>12297</v>
      </c>
      <c r="BV7051" s="61" t="s">
        <v>621</v>
      </c>
      <c r="BW7051" s="61" t="s">
        <v>2985</v>
      </c>
    </row>
    <row r="7052" spans="51:75">
      <c r="AY7052" s="89" t="e">
        <f>VLOOKUP(C7052,#REF!, 2,FALSE)</f>
        <v>#REF!</v>
      </c>
      <c r="BM7052" s="61" t="s">
        <v>12298</v>
      </c>
      <c r="BN7052" s="61" t="s">
        <v>619</v>
      </c>
      <c r="BO7052" s="61" t="s">
        <v>2985</v>
      </c>
      <c r="BU7052" s="61" t="s">
        <v>12298</v>
      </c>
      <c r="BV7052" s="61" t="s">
        <v>619</v>
      </c>
      <c r="BW7052" s="61" t="s">
        <v>2985</v>
      </c>
    </row>
    <row r="7053" spans="51:75">
      <c r="AY7053" s="89" t="e">
        <f>VLOOKUP(C7053,#REF!, 2,FALSE)</f>
        <v>#REF!</v>
      </c>
      <c r="BM7053" s="61" t="s">
        <v>12299</v>
      </c>
      <c r="BN7053" s="61" t="s">
        <v>616</v>
      </c>
      <c r="BO7053" s="61" t="s">
        <v>12300</v>
      </c>
      <c r="BU7053" s="61" t="s">
        <v>12299</v>
      </c>
      <c r="BV7053" s="61" t="s">
        <v>616</v>
      </c>
      <c r="BW7053" s="61" t="s">
        <v>12300</v>
      </c>
    </row>
    <row r="7054" spans="51:75">
      <c r="AY7054" s="89" t="e">
        <f>VLOOKUP(C7054,#REF!, 2,FALSE)</f>
        <v>#REF!</v>
      </c>
      <c r="BM7054" s="61" t="s">
        <v>12301</v>
      </c>
      <c r="BN7054" s="61" t="s">
        <v>864</v>
      </c>
      <c r="BO7054" s="61" t="s">
        <v>2985</v>
      </c>
      <c r="BU7054" s="61" t="s">
        <v>12301</v>
      </c>
      <c r="BV7054" s="61" t="s">
        <v>864</v>
      </c>
      <c r="BW7054" s="61" t="s">
        <v>2985</v>
      </c>
    </row>
    <row r="7055" spans="51:75">
      <c r="AY7055" s="89" t="e">
        <f>VLOOKUP(C7055,#REF!, 2,FALSE)</f>
        <v>#REF!</v>
      </c>
      <c r="BM7055" s="61" t="s">
        <v>12302</v>
      </c>
      <c r="BN7055" s="61" t="s">
        <v>805</v>
      </c>
      <c r="BO7055" s="61" t="s">
        <v>4414</v>
      </c>
      <c r="BU7055" s="61" t="s">
        <v>12302</v>
      </c>
      <c r="BV7055" s="61" t="s">
        <v>805</v>
      </c>
      <c r="BW7055" s="61" t="s">
        <v>4414</v>
      </c>
    </row>
    <row r="7056" spans="51:75">
      <c r="AY7056" s="89" t="e">
        <f>VLOOKUP(C7056,#REF!, 2,FALSE)</f>
        <v>#REF!</v>
      </c>
      <c r="BM7056" s="61" t="s">
        <v>425</v>
      </c>
      <c r="BN7056" s="61" t="s">
        <v>669</v>
      </c>
      <c r="BO7056" s="61" t="s">
        <v>12303</v>
      </c>
      <c r="BU7056" s="61" t="s">
        <v>425</v>
      </c>
      <c r="BV7056" s="61" t="s">
        <v>669</v>
      </c>
      <c r="BW7056" s="61" t="s">
        <v>12303</v>
      </c>
    </row>
    <row r="7057" spans="51:75">
      <c r="AY7057" s="89" t="e">
        <f>VLOOKUP(C7057,#REF!, 2,FALSE)</f>
        <v>#REF!</v>
      </c>
      <c r="BM7057" s="61" t="s">
        <v>12304</v>
      </c>
      <c r="BN7057" s="61" t="s">
        <v>16990</v>
      </c>
      <c r="BO7057" s="61" t="s">
        <v>12306</v>
      </c>
      <c r="BU7057" s="61" t="s">
        <v>12304</v>
      </c>
      <c r="BV7057" s="61" t="s">
        <v>16990</v>
      </c>
      <c r="BW7057" s="61" t="s">
        <v>12306</v>
      </c>
    </row>
    <row r="7058" spans="51:75">
      <c r="AY7058" s="89" t="e">
        <f>VLOOKUP(C7058,#REF!, 2,FALSE)</f>
        <v>#REF!</v>
      </c>
      <c r="BM7058" s="61" t="s">
        <v>12307</v>
      </c>
      <c r="BN7058" s="61" t="s">
        <v>3007</v>
      </c>
      <c r="BO7058" s="61" t="s">
        <v>2985</v>
      </c>
      <c r="BU7058" s="61" t="s">
        <v>12307</v>
      </c>
      <c r="BV7058" s="61" t="s">
        <v>3007</v>
      </c>
      <c r="BW7058" s="61" t="s">
        <v>2985</v>
      </c>
    </row>
    <row r="7059" spans="51:75">
      <c r="AY7059" s="89" t="e">
        <f>VLOOKUP(C7059,#REF!, 2,FALSE)</f>
        <v>#REF!</v>
      </c>
      <c r="BM7059" s="61" t="s">
        <v>12308</v>
      </c>
      <c r="BN7059" s="61" t="s">
        <v>12309</v>
      </c>
      <c r="BO7059" s="61" t="s">
        <v>1502</v>
      </c>
      <c r="BU7059" s="61" t="s">
        <v>12308</v>
      </c>
      <c r="BV7059" s="61" t="s">
        <v>12309</v>
      </c>
      <c r="BW7059" s="61" t="s">
        <v>1502</v>
      </c>
    </row>
    <row r="7060" spans="51:75">
      <c r="AY7060" s="89" t="e">
        <f>VLOOKUP(C7060,#REF!, 2,FALSE)</f>
        <v>#REF!</v>
      </c>
      <c r="BM7060" s="61" t="s">
        <v>12310</v>
      </c>
      <c r="BN7060" s="61" t="s">
        <v>664</v>
      </c>
      <c r="BO7060" s="61" t="s">
        <v>2985</v>
      </c>
      <c r="BU7060" s="61" t="s">
        <v>12310</v>
      </c>
      <c r="BV7060" s="61" t="s">
        <v>664</v>
      </c>
      <c r="BW7060" s="61" t="s">
        <v>2985</v>
      </c>
    </row>
    <row r="7061" spans="51:75">
      <c r="AY7061" s="89" t="e">
        <f>VLOOKUP(C7061,#REF!, 2,FALSE)</f>
        <v>#REF!</v>
      </c>
      <c r="BM7061" s="61" t="s">
        <v>12311</v>
      </c>
      <c r="BN7061" s="61" t="s">
        <v>633</v>
      </c>
      <c r="BO7061" s="61" t="s">
        <v>8675</v>
      </c>
      <c r="BU7061" s="61" t="s">
        <v>12311</v>
      </c>
      <c r="BV7061" s="61" t="s">
        <v>633</v>
      </c>
      <c r="BW7061" s="61" t="s">
        <v>8675</v>
      </c>
    </row>
    <row r="7062" spans="51:75">
      <c r="AY7062" s="89" t="e">
        <f>VLOOKUP(C7062,#REF!, 2,FALSE)</f>
        <v>#REF!</v>
      </c>
      <c r="BM7062" s="61" t="s">
        <v>12312</v>
      </c>
      <c r="BN7062" s="61" t="s">
        <v>944</v>
      </c>
      <c r="BO7062" s="61" t="s">
        <v>2985</v>
      </c>
      <c r="BU7062" s="61" t="s">
        <v>12312</v>
      </c>
      <c r="BV7062" s="61" t="s">
        <v>944</v>
      </c>
      <c r="BW7062" s="61" t="s">
        <v>2985</v>
      </c>
    </row>
    <row r="7063" spans="51:75">
      <c r="AY7063" s="89" t="e">
        <f>VLOOKUP(C7063,#REF!, 2,FALSE)</f>
        <v>#REF!</v>
      </c>
      <c r="BM7063" s="61" t="s">
        <v>12313</v>
      </c>
      <c r="BN7063" s="61" t="s">
        <v>618</v>
      </c>
      <c r="BO7063" s="61" t="s">
        <v>2985</v>
      </c>
      <c r="BU7063" s="61" t="s">
        <v>12313</v>
      </c>
      <c r="BV7063" s="61" t="s">
        <v>618</v>
      </c>
      <c r="BW7063" s="61" t="s">
        <v>2985</v>
      </c>
    </row>
    <row r="7064" spans="51:75">
      <c r="AY7064" s="89" t="e">
        <f>VLOOKUP(C7064,#REF!, 2,FALSE)</f>
        <v>#REF!</v>
      </c>
      <c r="BM7064" s="61" t="s">
        <v>12314</v>
      </c>
      <c r="BN7064" s="61" t="s">
        <v>930</v>
      </c>
      <c r="BO7064" s="61" t="s">
        <v>11499</v>
      </c>
      <c r="BU7064" s="61" t="s">
        <v>12314</v>
      </c>
      <c r="BV7064" s="61" t="s">
        <v>930</v>
      </c>
      <c r="BW7064" s="61" t="s">
        <v>11499</v>
      </c>
    </row>
    <row r="7065" spans="51:75">
      <c r="AY7065" s="89" t="e">
        <f>VLOOKUP(C7065,#REF!, 2,FALSE)</f>
        <v>#REF!</v>
      </c>
      <c r="BM7065" s="61" t="s">
        <v>2134</v>
      </c>
      <c r="BN7065" s="61" t="s">
        <v>3089</v>
      </c>
      <c r="BO7065" s="61" t="s">
        <v>5134</v>
      </c>
      <c r="BU7065" s="61" t="s">
        <v>2134</v>
      </c>
      <c r="BV7065" s="61" t="s">
        <v>3089</v>
      </c>
      <c r="BW7065" s="61" t="s">
        <v>5134</v>
      </c>
    </row>
    <row r="7066" spans="51:75">
      <c r="AY7066" s="89" t="e">
        <f>VLOOKUP(C7066,#REF!, 2,FALSE)</f>
        <v>#REF!</v>
      </c>
      <c r="BM7066" s="61" t="s">
        <v>12315</v>
      </c>
      <c r="BN7066" s="61" t="s">
        <v>1269</v>
      </c>
      <c r="BO7066" s="61" t="s">
        <v>2985</v>
      </c>
      <c r="BU7066" s="61" t="s">
        <v>12315</v>
      </c>
      <c r="BV7066" s="61" t="s">
        <v>1269</v>
      </c>
      <c r="BW7066" s="61" t="s">
        <v>2985</v>
      </c>
    </row>
    <row r="7067" spans="51:75">
      <c r="AY7067" s="89" t="e">
        <f>VLOOKUP(C7067,#REF!, 2,FALSE)</f>
        <v>#REF!</v>
      </c>
      <c r="BM7067" s="61" t="s">
        <v>2135</v>
      </c>
      <c r="BN7067" s="61" t="s">
        <v>630</v>
      </c>
      <c r="BO7067" s="61" t="s">
        <v>2985</v>
      </c>
      <c r="BU7067" s="61" t="s">
        <v>2135</v>
      </c>
      <c r="BV7067" s="61" t="s">
        <v>630</v>
      </c>
      <c r="BW7067" s="61" t="s">
        <v>2985</v>
      </c>
    </row>
    <row r="7068" spans="51:75">
      <c r="AY7068" s="89" t="e">
        <f>VLOOKUP(C7068,#REF!, 2,FALSE)</f>
        <v>#REF!</v>
      </c>
      <c r="BM7068" s="61" t="s">
        <v>2136</v>
      </c>
      <c r="BN7068" s="61" t="s">
        <v>614</v>
      </c>
      <c r="BO7068" s="61" t="s">
        <v>2985</v>
      </c>
      <c r="BU7068" s="61" t="s">
        <v>2136</v>
      </c>
      <c r="BV7068" s="61" t="s">
        <v>614</v>
      </c>
      <c r="BW7068" s="61" t="s">
        <v>2985</v>
      </c>
    </row>
    <row r="7069" spans="51:75">
      <c r="AY7069" s="89" t="e">
        <f>VLOOKUP(C7069,#REF!, 2,FALSE)</f>
        <v>#REF!</v>
      </c>
      <c r="BM7069" s="61" t="s">
        <v>12316</v>
      </c>
      <c r="BN7069" s="61" t="s">
        <v>1015</v>
      </c>
      <c r="BO7069" s="61" t="s">
        <v>12317</v>
      </c>
      <c r="BU7069" s="61" t="s">
        <v>12316</v>
      </c>
      <c r="BV7069" s="61" t="s">
        <v>1015</v>
      </c>
      <c r="BW7069" s="61" t="s">
        <v>12317</v>
      </c>
    </row>
    <row r="7070" spans="51:75">
      <c r="AY7070" s="89" t="e">
        <f>VLOOKUP(C7070,#REF!, 2,FALSE)</f>
        <v>#REF!</v>
      </c>
      <c r="BM7070" s="61" t="s">
        <v>12318</v>
      </c>
      <c r="BN7070" s="61" t="s">
        <v>3007</v>
      </c>
      <c r="BO7070" s="61" t="s">
        <v>5342</v>
      </c>
      <c r="BU7070" s="61" t="s">
        <v>12318</v>
      </c>
      <c r="BV7070" s="61" t="s">
        <v>3007</v>
      </c>
      <c r="BW7070" s="61" t="s">
        <v>5342</v>
      </c>
    </row>
    <row r="7071" spans="51:75">
      <c r="AY7071" s="89" t="e">
        <f>VLOOKUP(C7071,#REF!, 2,FALSE)</f>
        <v>#REF!</v>
      </c>
      <c r="BM7071" s="61" t="s">
        <v>12319</v>
      </c>
      <c r="BN7071" s="61" t="s">
        <v>3089</v>
      </c>
      <c r="BO7071" s="61" t="s">
        <v>1346</v>
      </c>
      <c r="BU7071" s="61" t="s">
        <v>12319</v>
      </c>
      <c r="BV7071" s="61" t="s">
        <v>3089</v>
      </c>
      <c r="BW7071" s="61" t="s">
        <v>1346</v>
      </c>
    </row>
    <row r="7072" spans="51:75">
      <c r="AY7072" s="89" t="e">
        <f>VLOOKUP(C7072,#REF!, 2,FALSE)</f>
        <v>#REF!</v>
      </c>
      <c r="BM7072" s="61" t="s">
        <v>12320</v>
      </c>
      <c r="BN7072" s="61" t="s">
        <v>738</v>
      </c>
      <c r="BO7072" s="61" t="s">
        <v>2985</v>
      </c>
      <c r="BU7072" s="61" t="s">
        <v>12320</v>
      </c>
      <c r="BV7072" s="61" t="s">
        <v>738</v>
      </c>
      <c r="BW7072" s="61" t="s">
        <v>2985</v>
      </c>
    </row>
    <row r="7073" spans="51:75">
      <c r="AY7073" s="89" t="e">
        <f>VLOOKUP(C7073,#REF!, 2,FALSE)</f>
        <v>#REF!</v>
      </c>
      <c r="BM7073" s="61" t="s">
        <v>12321</v>
      </c>
      <c r="BN7073" s="61" t="s">
        <v>3089</v>
      </c>
      <c r="BO7073" s="61" t="s">
        <v>12322</v>
      </c>
      <c r="BU7073" s="61" t="s">
        <v>12321</v>
      </c>
      <c r="BV7073" s="61" t="s">
        <v>3089</v>
      </c>
      <c r="BW7073" s="61" t="s">
        <v>12322</v>
      </c>
    </row>
    <row r="7074" spans="51:75">
      <c r="AY7074" s="89" t="e">
        <f>VLOOKUP(C7074,#REF!, 2,FALSE)</f>
        <v>#REF!</v>
      </c>
      <c r="BM7074" s="61" t="s">
        <v>12323</v>
      </c>
      <c r="BN7074" s="61" t="s">
        <v>1784</v>
      </c>
      <c r="BO7074" s="61" t="s">
        <v>2985</v>
      </c>
      <c r="BU7074" s="61" t="s">
        <v>12323</v>
      </c>
      <c r="BV7074" s="61" t="s">
        <v>1784</v>
      </c>
      <c r="BW7074" s="61" t="s">
        <v>2985</v>
      </c>
    </row>
    <row r="7075" spans="51:75">
      <c r="AY7075" s="89" t="e">
        <f>VLOOKUP(C7075,#REF!, 2,FALSE)</f>
        <v>#REF!</v>
      </c>
      <c r="BM7075" s="61" t="s">
        <v>12324</v>
      </c>
      <c r="BN7075" s="61" t="s">
        <v>1784</v>
      </c>
      <c r="BO7075" s="61" t="s">
        <v>2985</v>
      </c>
      <c r="BU7075" s="61" t="s">
        <v>12324</v>
      </c>
      <c r="BV7075" s="61" t="s">
        <v>1784</v>
      </c>
      <c r="BW7075" s="61" t="s">
        <v>2985</v>
      </c>
    </row>
    <row r="7076" spans="51:75">
      <c r="AY7076" s="89" t="e">
        <f>VLOOKUP(C7076,#REF!, 2,FALSE)</f>
        <v>#REF!</v>
      </c>
      <c r="BM7076" s="61" t="s">
        <v>12325</v>
      </c>
      <c r="BN7076" s="61" t="s">
        <v>3007</v>
      </c>
      <c r="BO7076" s="61" t="s">
        <v>3648</v>
      </c>
      <c r="BU7076" s="61" t="s">
        <v>12325</v>
      </c>
      <c r="BV7076" s="61" t="s">
        <v>3007</v>
      </c>
      <c r="BW7076" s="61" t="s">
        <v>3648</v>
      </c>
    </row>
    <row r="7077" spans="51:75">
      <c r="AY7077" s="89" t="e">
        <f>VLOOKUP(C7077,#REF!, 2,FALSE)</f>
        <v>#REF!</v>
      </c>
      <c r="BM7077" s="61" t="s">
        <v>12326</v>
      </c>
      <c r="BN7077" s="61" t="s">
        <v>615</v>
      </c>
      <c r="BO7077" s="61" t="s">
        <v>714</v>
      </c>
      <c r="BU7077" s="61" t="s">
        <v>12326</v>
      </c>
      <c r="BV7077" s="61" t="s">
        <v>615</v>
      </c>
      <c r="BW7077" s="61" t="s">
        <v>714</v>
      </c>
    </row>
    <row r="7078" spans="51:75">
      <c r="AY7078" s="89" t="e">
        <f>VLOOKUP(C7078,#REF!, 2,FALSE)</f>
        <v>#REF!</v>
      </c>
      <c r="BM7078" s="61" t="s">
        <v>12327</v>
      </c>
      <c r="BN7078" s="61" t="s">
        <v>633</v>
      </c>
      <c r="BO7078" s="61" t="s">
        <v>1743</v>
      </c>
      <c r="BU7078" s="61" t="s">
        <v>12327</v>
      </c>
      <c r="BV7078" s="61" t="s">
        <v>633</v>
      </c>
      <c r="BW7078" s="61" t="s">
        <v>1743</v>
      </c>
    </row>
    <row r="7079" spans="51:75">
      <c r="AY7079" s="89" t="e">
        <f>VLOOKUP(C7079,#REF!, 2,FALSE)</f>
        <v>#REF!</v>
      </c>
      <c r="BM7079" s="61" t="s">
        <v>12328</v>
      </c>
      <c r="BN7079" s="61" t="s">
        <v>660</v>
      </c>
      <c r="BO7079" s="61" t="s">
        <v>2985</v>
      </c>
      <c r="BU7079" s="61" t="s">
        <v>12328</v>
      </c>
      <c r="BV7079" s="61" t="s">
        <v>660</v>
      </c>
      <c r="BW7079" s="61" t="s">
        <v>2985</v>
      </c>
    </row>
    <row r="7080" spans="51:75">
      <c r="AY7080" s="89" t="e">
        <f>VLOOKUP(C7080,#REF!, 2,FALSE)</f>
        <v>#REF!</v>
      </c>
      <c r="BM7080" s="61" t="s">
        <v>12329</v>
      </c>
      <c r="BN7080" s="61" t="s">
        <v>785</v>
      </c>
      <c r="BO7080" s="61" t="s">
        <v>12330</v>
      </c>
      <c r="BU7080" s="61" t="s">
        <v>12329</v>
      </c>
      <c r="BV7080" s="61" t="s">
        <v>785</v>
      </c>
      <c r="BW7080" s="61" t="s">
        <v>12330</v>
      </c>
    </row>
    <row r="7081" spans="51:75">
      <c r="AY7081" s="89" t="e">
        <f>VLOOKUP(C7081,#REF!, 2,FALSE)</f>
        <v>#REF!</v>
      </c>
      <c r="BM7081" s="61" t="s">
        <v>12331</v>
      </c>
      <c r="BN7081" s="61" t="s">
        <v>16990</v>
      </c>
      <c r="BO7081" s="61" t="s">
        <v>11379</v>
      </c>
      <c r="BU7081" s="61" t="s">
        <v>12331</v>
      </c>
      <c r="BV7081" s="61" t="s">
        <v>16990</v>
      </c>
      <c r="BW7081" s="61" t="s">
        <v>11379</v>
      </c>
    </row>
    <row r="7082" spans="51:75">
      <c r="AY7082" s="89" t="e">
        <f>VLOOKUP(C7082,#REF!, 2,FALSE)</f>
        <v>#REF!</v>
      </c>
      <c r="BM7082" s="61" t="s">
        <v>12332</v>
      </c>
      <c r="BN7082" s="61" t="s">
        <v>638</v>
      </c>
      <c r="BO7082" s="61" t="s">
        <v>3118</v>
      </c>
      <c r="BU7082" s="61" t="s">
        <v>12332</v>
      </c>
      <c r="BV7082" s="61" t="s">
        <v>638</v>
      </c>
      <c r="BW7082" s="61" t="s">
        <v>3118</v>
      </c>
    </row>
    <row r="7083" spans="51:75">
      <c r="AY7083" s="89" t="e">
        <f>VLOOKUP(C7083,#REF!, 2,FALSE)</f>
        <v>#REF!</v>
      </c>
      <c r="BM7083" s="61" t="s">
        <v>444</v>
      </c>
      <c r="BN7083" s="61" t="s">
        <v>638</v>
      </c>
      <c r="BO7083" s="61" t="s">
        <v>2985</v>
      </c>
      <c r="BU7083" s="61" t="s">
        <v>444</v>
      </c>
      <c r="BV7083" s="61" t="s">
        <v>638</v>
      </c>
      <c r="BW7083" s="61" t="s">
        <v>2985</v>
      </c>
    </row>
    <row r="7084" spans="51:75">
      <c r="AY7084" s="89" t="e">
        <f>VLOOKUP(C7084,#REF!, 2,FALSE)</f>
        <v>#REF!</v>
      </c>
      <c r="BM7084" s="61" t="s">
        <v>12333</v>
      </c>
      <c r="BN7084" s="61" t="s">
        <v>785</v>
      </c>
      <c r="BO7084" s="61" t="s">
        <v>2985</v>
      </c>
      <c r="BU7084" s="61" t="s">
        <v>12333</v>
      </c>
      <c r="BV7084" s="61" t="s">
        <v>785</v>
      </c>
      <c r="BW7084" s="61" t="s">
        <v>2985</v>
      </c>
    </row>
    <row r="7085" spans="51:75">
      <c r="AY7085" s="89" t="e">
        <f>VLOOKUP(C7085,#REF!, 2,FALSE)</f>
        <v>#REF!</v>
      </c>
      <c r="BM7085" s="61" t="s">
        <v>426</v>
      </c>
      <c r="BN7085" s="61" t="s">
        <v>773</v>
      </c>
      <c r="BO7085" s="61" t="s">
        <v>3798</v>
      </c>
      <c r="BU7085" s="61" t="s">
        <v>426</v>
      </c>
      <c r="BV7085" s="61" t="s">
        <v>773</v>
      </c>
      <c r="BW7085" s="61" t="s">
        <v>3798</v>
      </c>
    </row>
    <row r="7086" spans="51:75">
      <c r="AY7086" s="89" t="e">
        <f>VLOOKUP(C7086,#REF!, 2,FALSE)</f>
        <v>#REF!</v>
      </c>
      <c r="BM7086" s="61" t="s">
        <v>2137</v>
      </c>
      <c r="BN7086" s="61" t="s">
        <v>660</v>
      </c>
      <c r="BO7086" s="61" t="s">
        <v>5114</v>
      </c>
      <c r="BU7086" s="61" t="s">
        <v>2137</v>
      </c>
      <c r="BV7086" s="61" t="s">
        <v>660</v>
      </c>
      <c r="BW7086" s="61" t="s">
        <v>5114</v>
      </c>
    </row>
    <row r="7087" spans="51:75">
      <c r="AY7087" s="89" t="e">
        <f>VLOOKUP(C7087,#REF!, 2,FALSE)</f>
        <v>#REF!</v>
      </c>
      <c r="BM7087" s="61" t="s">
        <v>12334</v>
      </c>
      <c r="BN7087" s="61" t="s">
        <v>1344</v>
      </c>
      <c r="BO7087" s="61" t="s">
        <v>662</v>
      </c>
      <c r="BU7087" s="61" t="s">
        <v>12334</v>
      </c>
      <c r="BV7087" s="61" t="s">
        <v>1344</v>
      </c>
      <c r="BW7087" s="61" t="s">
        <v>662</v>
      </c>
    </row>
    <row r="7088" spans="51:75">
      <c r="AY7088" s="89" t="e">
        <f>VLOOKUP(C7088,#REF!, 2,FALSE)</f>
        <v>#REF!</v>
      </c>
      <c r="BM7088" s="61" t="s">
        <v>12335</v>
      </c>
      <c r="BN7088" s="61" t="s">
        <v>944</v>
      </c>
      <c r="BO7088" s="61" t="s">
        <v>2985</v>
      </c>
      <c r="BU7088" s="61" t="s">
        <v>12335</v>
      </c>
      <c r="BV7088" s="61" t="s">
        <v>944</v>
      </c>
      <c r="BW7088" s="61" t="s">
        <v>2985</v>
      </c>
    </row>
    <row r="7089" spans="51:75">
      <c r="AY7089" s="89" t="e">
        <f>VLOOKUP(C7089,#REF!, 2,FALSE)</f>
        <v>#REF!</v>
      </c>
      <c r="BM7089" s="61" t="s">
        <v>12336</v>
      </c>
      <c r="BN7089" s="61" t="s">
        <v>2985</v>
      </c>
      <c r="BO7089" s="61" t="s">
        <v>12337</v>
      </c>
      <c r="BU7089" s="61" t="s">
        <v>12336</v>
      </c>
      <c r="BV7089" s="61" t="s">
        <v>2985</v>
      </c>
      <c r="BW7089" s="61" t="s">
        <v>12337</v>
      </c>
    </row>
    <row r="7090" spans="51:75">
      <c r="AY7090" s="89" t="e">
        <f>VLOOKUP(C7090,#REF!, 2,FALSE)</f>
        <v>#REF!</v>
      </c>
      <c r="BM7090" s="61" t="s">
        <v>12338</v>
      </c>
      <c r="BN7090" s="61" t="s">
        <v>638</v>
      </c>
      <c r="BO7090" s="61" t="s">
        <v>12339</v>
      </c>
      <c r="BU7090" s="61" t="s">
        <v>12338</v>
      </c>
      <c r="BV7090" s="61" t="s">
        <v>638</v>
      </c>
      <c r="BW7090" s="61" t="s">
        <v>12339</v>
      </c>
    </row>
    <row r="7091" spans="51:75">
      <c r="AY7091" s="89" t="e">
        <f>VLOOKUP(C7091,#REF!, 2,FALSE)</f>
        <v>#REF!</v>
      </c>
      <c r="BM7091" s="61" t="s">
        <v>12340</v>
      </c>
      <c r="BN7091" s="61" t="s">
        <v>16990</v>
      </c>
      <c r="BO7091" s="61" t="s">
        <v>2365</v>
      </c>
      <c r="BU7091" s="61" t="s">
        <v>12340</v>
      </c>
      <c r="BV7091" s="61" t="s">
        <v>16990</v>
      </c>
      <c r="BW7091" s="61" t="s">
        <v>2365</v>
      </c>
    </row>
    <row r="7092" spans="51:75">
      <c r="AY7092" s="89" t="e">
        <f>VLOOKUP(C7092,#REF!, 2,FALSE)</f>
        <v>#REF!</v>
      </c>
      <c r="BM7092" s="61" t="s">
        <v>12341</v>
      </c>
      <c r="BN7092" s="61" t="s">
        <v>2985</v>
      </c>
      <c r="BO7092" s="61" t="s">
        <v>7173</v>
      </c>
      <c r="BU7092" s="61" t="s">
        <v>12341</v>
      </c>
      <c r="BV7092" s="61" t="s">
        <v>2985</v>
      </c>
      <c r="BW7092" s="61" t="s">
        <v>7173</v>
      </c>
    </row>
    <row r="7093" spans="51:75">
      <c r="AY7093" s="89" t="e">
        <f>VLOOKUP(C7093,#REF!, 2,FALSE)</f>
        <v>#REF!</v>
      </c>
      <c r="BM7093" s="61" t="s">
        <v>12342</v>
      </c>
      <c r="BN7093" s="61" t="s">
        <v>789</v>
      </c>
      <c r="BO7093" s="61" t="s">
        <v>10088</v>
      </c>
      <c r="BU7093" s="61" t="s">
        <v>12342</v>
      </c>
      <c r="BV7093" s="61" t="s">
        <v>789</v>
      </c>
      <c r="BW7093" s="61" t="s">
        <v>10088</v>
      </c>
    </row>
    <row r="7094" spans="51:75">
      <c r="AY7094" s="89" t="e">
        <f>VLOOKUP(C7094,#REF!, 2,FALSE)</f>
        <v>#REF!</v>
      </c>
      <c r="BM7094" s="61" t="s">
        <v>12343</v>
      </c>
      <c r="BN7094" s="61" t="s">
        <v>16990</v>
      </c>
      <c r="BO7094" s="61" t="s">
        <v>8738</v>
      </c>
      <c r="BU7094" s="61" t="s">
        <v>12343</v>
      </c>
      <c r="BV7094" s="61" t="s">
        <v>16990</v>
      </c>
      <c r="BW7094" s="61" t="s">
        <v>8738</v>
      </c>
    </row>
    <row r="7095" spans="51:75">
      <c r="AY7095" s="89" t="e">
        <f>VLOOKUP(C7095,#REF!, 2,FALSE)</f>
        <v>#REF!</v>
      </c>
      <c r="BM7095" s="61" t="s">
        <v>12344</v>
      </c>
      <c r="BN7095" s="61" t="s">
        <v>16990</v>
      </c>
      <c r="BO7095" s="61" t="s">
        <v>12337</v>
      </c>
      <c r="BU7095" s="61" t="s">
        <v>12344</v>
      </c>
      <c r="BV7095" s="61" t="s">
        <v>16990</v>
      </c>
      <c r="BW7095" s="61" t="s">
        <v>12337</v>
      </c>
    </row>
    <row r="7096" spans="51:75">
      <c r="AY7096" s="89" t="e">
        <f>VLOOKUP(C7096,#REF!, 2,FALSE)</f>
        <v>#REF!</v>
      </c>
      <c r="BM7096" s="61" t="s">
        <v>12345</v>
      </c>
      <c r="BN7096" s="61" t="s">
        <v>16990</v>
      </c>
      <c r="BO7096" s="61" t="s">
        <v>6926</v>
      </c>
      <c r="BU7096" s="61" t="s">
        <v>12345</v>
      </c>
      <c r="BV7096" s="61" t="s">
        <v>16990</v>
      </c>
      <c r="BW7096" s="61" t="s">
        <v>6926</v>
      </c>
    </row>
    <row r="7097" spans="51:75">
      <c r="AY7097" s="89" t="e">
        <f>VLOOKUP(C7097,#REF!, 2,FALSE)</f>
        <v>#REF!</v>
      </c>
      <c r="BM7097" s="61" t="s">
        <v>12346</v>
      </c>
      <c r="BN7097" s="61" t="s">
        <v>16990</v>
      </c>
      <c r="BO7097" s="61" t="s">
        <v>2380</v>
      </c>
      <c r="BU7097" s="61" t="s">
        <v>12346</v>
      </c>
      <c r="BV7097" s="61" t="s">
        <v>16990</v>
      </c>
      <c r="BW7097" s="61" t="s">
        <v>2380</v>
      </c>
    </row>
    <row r="7098" spans="51:75">
      <c r="AY7098" s="89" t="e">
        <f>VLOOKUP(C7098,#REF!, 2,FALSE)</f>
        <v>#REF!</v>
      </c>
      <c r="BM7098" s="61" t="s">
        <v>12347</v>
      </c>
      <c r="BN7098" s="61" t="s">
        <v>16990</v>
      </c>
      <c r="BO7098" s="61" t="s">
        <v>4838</v>
      </c>
      <c r="BU7098" s="61" t="s">
        <v>12347</v>
      </c>
      <c r="BV7098" s="61" t="s">
        <v>16990</v>
      </c>
      <c r="BW7098" s="61" t="s">
        <v>4838</v>
      </c>
    </row>
    <row r="7099" spans="51:75">
      <c r="AY7099" s="89" t="e">
        <f>VLOOKUP(C7099,#REF!, 2,FALSE)</f>
        <v>#REF!</v>
      </c>
      <c r="BM7099" s="61" t="s">
        <v>12348</v>
      </c>
      <c r="BN7099" s="61" t="s">
        <v>2985</v>
      </c>
      <c r="BO7099" s="61" t="s">
        <v>1600</v>
      </c>
      <c r="BU7099" s="61" t="s">
        <v>12348</v>
      </c>
      <c r="BV7099" s="61" t="s">
        <v>2985</v>
      </c>
      <c r="BW7099" s="61" t="s">
        <v>1600</v>
      </c>
    </row>
    <row r="7100" spans="51:75">
      <c r="AY7100" s="89" t="e">
        <f>VLOOKUP(C7100,#REF!, 2,FALSE)</f>
        <v>#REF!</v>
      </c>
      <c r="BM7100" s="61" t="s">
        <v>12349</v>
      </c>
      <c r="BN7100" s="61" t="s">
        <v>2985</v>
      </c>
      <c r="BO7100" s="61" t="s">
        <v>2356</v>
      </c>
      <c r="BU7100" s="61" t="s">
        <v>12349</v>
      </c>
      <c r="BV7100" s="61" t="s">
        <v>2985</v>
      </c>
      <c r="BW7100" s="61" t="s">
        <v>2356</v>
      </c>
    </row>
    <row r="7101" spans="51:75">
      <c r="AY7101" s="89" t="e">
        <f>VLOOKUP(C7101,#REF!, 2,FALSE)</f>
        <v>#REF!</v>
      </c>
      <c r="BM7101" s="61" t="s">
        <v>43</v>
      </c>
      <c r="BN7101" s="61" t="s">
        <v>805</v>
      </c>
      <c r="BO7101" s="61" t="s">
        <v>3719</v>
      </c>
      <c r="BU7101" s="61" t="s">
        <v>43</v>
      </c>
      <c r="BV7101" s="61" t="s">
        <v>805</v>
      </c>
      <c r="BW7101" s="61" t="s">
        <v>3719</v>
      </c>
    </row>
    <row r="7102" spans="51:75">
      <c r="AY7102" s="89" t="e">
        <f>VLOOKUP(C7102,#REF!, 2,FALSE)</f>
        <v>#REF!</v>
      </c>
      <c r="BM7102" s="61" t="s">
        <v>12350</v>
      </c>
      <c r="BN7102" s="61" t="s">
        <v>2985</v>
      </c>
      <c r="BO7102" s="61" t="s">
        <v>12351</v>
      </c>
      <c r="BU7102" s="61" t="s">
        <v>12350</v>
      </c>
      <c r="BV7102" s="61" t="s">
        <v>2985</v>
      </c>
      <c r="BW7102" s="61" t="s">
        <v>12351</v>
      </c>
    </row>
    <row r="7103" spans="51:75">
      <c r="AY7103" s="89" t="e">
        <f>VLOOKUP(C7103,#REF!, 2,FALSE)</f>
        <v>#REF!</v>
      </c>
      <c r="BM7103" s="61" t="s">
        <v>12352</v>
      </c>
      <c r="BN7103" s="61" t="s">
        <v>2985</v>
      </c>
      <c r="BO7103" s="61" t="s">
        <v>12353</v>
      </c>
      <c r="BU7103" s="61" t="s">
        <v>12352</v>
      </c>
      <c r="BV7103" s="61" t="s">
        <v>2985</v>
      </c>
      <c r="BW7103" s="61" t="s">
        <v>12353</v>
      </c>
    </row>
    <row r="7104" spans="51:75">
      <c r="AY7104" s="89" t="e">
        <f>VLOOKUP(C7104,#REF!, 2,FALSE)</f>
        <v>#REF!</v>
      </c>
      <c r="BM7104" s="61" t="s">
        <v>42</v>
      </c>
      <c r="BN7104" s="61" t="s">
        <v>2985</v>
      </c>
      <c r="BO7104" s="61" t="s">
        <v>12354</v>
      </c>
      <c r="BU7104" s="61" t="s">
        <v>42</v>
      </c>
      <c r="BV7104" s="61" t="s">
        <v>2985</v>
      </c>
      <c r="BW7104" s="61" t="s">
        <v>12354</v>
      </c>
    </row>
    <row r="7105" spans="51:75">
      <c r="AY7105" s="89" t="e">
        <f>VLOOKUP(C7105,#REF!, 2,FALSE)</f>
        <v>#REF!</v>
      </c>
      <c r="BM7105" s="61" t="s">
        <v>12356</v>
      </c>
      <c r="BN7105" s="61" t="s">
        <v>2985</v>
      </c>
      <c r="BO7105" s="61" t="s">
        <v>1914</v>
      </c>
      <c r="BU7105" s="61" t="s">
        <v>12356</v>
      </c>
      <c r="BV7105" s="61" t="s">
        <v>2985</v>
      </c>
      <c r="BW7105" s="61" t="s">
        <v>1914</v>
      </c>
    </row>
    <row r="7106" spans="51:75">
      <c r="AY7106" s="89" t="e">
        <f>VLOOKUP(C7106,#REF!, 2,FALSE)</f>
        <v>#REF!</v>
      </c>
      <c r="BM7106" s="61" t="s">
        <v>12357</v>
      </c>
      <c r="BN7106" s="61" t="s">
        <v>2985</v>
      </c>
      <c r="BO7106" s="61" t="s">
        <v>7821</v>
      </c>
      <c r="BU7106" s="61" t="s">
        <v>12357</v>
      </c>
      <c r="BV7106" s="61" t="s">
        <v>2985</v>
      </c>
      <c r="BW7106" s="61" t="s">
        <v>7821</v>
      </c>
    </row>
    <row r="7107" spans="51:75">
      <c r="AY7107" s="89" t="e">
        <f>VLOOKUP(C7107,#REF!, 2,FALSE)</f>
        <v>#REF!</v>
      </c>
      <c r="BM7107" s="61" t="s">
        <v>12358</v>
      </c>
      <c r="BN7107" s="61" t="s">
        <v>2985</v>
      </c>
      <c r="BO7107" s="61" t="s">
        <v>2985</v>
      </c>
      <c r="BU7107" s="61" t="s">
        <v>12358</v>
      </c>
      <c r="BV7107" s="61" t="s">
        <v>2985</v>
      </c>
      <c r="BW7107" s="61" t="s">
        <v>2985</v>
      </c>
    </row>
    <row r="7108" spans="51:75">
      <c r="AY7108" s="89" t="e">
        <f>VLOOKUP(C7108,#REF!, 2,FALSE)</f>
        <v>#REF!</v>
      </c>
      <c r="BM7108" s="61" t="s">
        <v>12359</v>
      </c>
      <c r="BN7108" s="61" t="s">
        <v>2985</v>
      </c>
      <c r="BO7108" s="61" t="s">
        <v>2985</v>
      </c>
      <c r="BU7108" s="61" t="s">
        <v>12359</v>
      </c>
      <c r="BV7108" s="61" t="s">
        <v>2985</v>
      </c>
      <c r="BW7108" s="61" t="s">
        <v>2985</v>
      </c>
    </row>
    <row r="7109" spans="51:75">
      <c r="AY7109" s="89" t="e">
        <f>VLOOKUP(C7109,#REF!, 2,FALSE)</f>
        <v>#REF!</v>
      </c>
      <c r="BM7109" s="61" t="s">
        <v>12360</v>
      </c>
      <c r="BN7109" s="61" t="s">
        <v>2985</v>
      </c>
      <c r="BO7109" s="61" t="s">
        <v>2985</v>
      </c>
      <c r="BU7109" s="61" t="s">
        <v>12360</v>
      </c>
      <c r="BV7109" s="61" t="s">
        <v>2985</v>
      </c>
      <c r="BW7109" s="61" t="s">
        <v>2985</v>
      </c>
    </row>
    <row r="7110" spans="51:75">
      <c r="AY7110" s="89" t="e">
        <f>VLOOKUP(C7110,#REF!, 2,FALSE)</f>
        <v>#REF!</v>
      </c>
      <c r="BM7110" s="61" t="s">
        <v>12361</v>
      </c>
      <c r="BN7110" s="61" t="s">
        <v>2985</v>
      </c>
      <c r="BO7110" s="61" t="s">
        <v>9946</v>
      </c>
      <c r="BU7110" s="61" t="s">
        <v>12361</v>
      </c>
      <c r="BV7110" s="61" t="s">
        <v>2985</v>
      </c>
      <c r="BW7110" s="61" t="s">
        <v>9946</v>
      </c>
    </row>
    <row r="7111" spans="51:75">
      <c r="AY7111" s="89" t="e">
        <f>VLOOKUP(C7111,#REF!, 2,FALSE)</f>
        <v>#REF!</v>
      </c>
      <c r="BM7111" s="61" t="s">
        <v>12362</v>
      </c>
      <c r="BN7111" s="61" t="s">
        <v>2985</v>
      </c>
      <c r="BO7111" s="61" t="s">
        <v>2985</v>
      </c>
      <c r="BU7111" s="61" t="s">
        <v>12362</v>
      </c>
      <c r="BV7111" s="61" t="s">
        <v>2985</v>
      </c>
      <c r="BW7111" s="61" t="s">
        <v>2985</v>
      </c>
    </row>
    <row r="7112" spans="51:75">
      <c r="AY7112" s="89" t="e">
        <f>VLOOKUP(C7112,#REF!, 2,FALSE)</f>
        <v>#REF!</v>
      </c>
      <c r="BM7112" s="61" t="s">
        <v>37</v>
      </c>
      <c r="BN7112" s="61" t="s">
        <v>2985</v>
      </c>
      <c r="BO7112" s="61" t="s">
        <v>2393</v>
      </c>
      <c r="BU7112" s="61" t="s">
        <v>37</v>
      </c>
      <c r="BV7112" s="61" t="s">
        <v>2985</v>
      </c>
      <c r="BW7112" s="61" t="s">
        <v>2393</v>
      </c>
    </row>
    <row r="7113" spans="51:75">
      <c r="AY7113" s="89" t="e">
        <f>VLOOKUP(C7113,#REF!, 2,FALSE)</f>
        <v>#REF!</v>
      </c>
      <c r="BM7113" s="61" t="s">
        <v>2144</v>
      </c>
      <c r="BN7113" s="61" t="s">
        <v>2985</v>
      </c>
      <c r="BO7113" s="61" t="s">
        <v>6311</v>
      </c>
      <c r="BU7113" s="61" t="s">
        <v>2144</v>
      </c>
      <c r="BV7113" s="61" t="s">
        <v>2985</v>
      </c>
      <c r="BW7113" s="61" t="s">
        <v>6311</v>
      </c>
    </row>
    <row r="7114" spans="51:75">
      <c r="AY7114" s="89" t="e">
        <f>VLOOKUP(C7114,#REF!, 2,FALSE)</f>
        <v>#REF!</v>
      </c>
      <c r="BM7114" s="61" t="s">
        <v>12363</v>
      </c>
      <c r="BN7114" s="61" t="s">
        <v>2985</v>
      </c>
      <c r="BO7114" s="61" t="s">
        <v>10969</v>
      </c>
      <c r="BU7114" s="61" t="s">
        <v>12363</v>
      </c>
      <c r="BV7114" s="61" t="s">
        <v>2985</v>
      </c>
      <c r="BW7114" s="61" t="s">
        <v>10969</v>
      </c>
    </row>
    <row r="7115" spans="51:75">
      <c r="AY7115" s="89" t="e">
        <f>VLOOKUP(C7115,#REF!, 2,FALSE)</f>
        <v>#REF!</v>
      </c>
      <c r="BM7115" s="61" t="s">
        <v>12364</v>
      </c>
      <c r="BN7115" s="61" t="s">
        <v>2985</v>
      </c>
      <c r="BO7115" s="61" t="s">
        <v>2577</v>
      </c>
      <c r="BU7115" s="61" t="s">
        <v>12364</v>
      </c>
      <c r="BV7115" s="61" t="s">
        <v>2985</v>
      </c>
      <c r="BW7115" s="61" t="s">
        <v>2577</v>
      </c>
    </row>
    <row r="7116" spans="51:75">
      <c r="AY7116" s="89" t="e">
        <f>VLOOKUP(C7116,#REF!, 2,FALSE)</f>
        <v>#REF!</v>
      </c>
      <c r="BM7116" s="61" t="s">
        <v>12365</v>
      </c>
      <c r="BN7116" s="61" t="s">
        <v>2981</v>
      </c>
      <c r="BO7116" s="61" t="s">
        <v>1228</v>
      </c>
      <c r="BU7116" s="61" t="s">
        <v>12365</v>
      </c>
      <c r="BV7116" s="61" t="s">
        <v>2981</v>
      </c>
      <c r="BW7116" s="61" t="s">
        <v>1228</v>
      </c>
    </row>
    <row r="7117" spans="51:75">
      <c r="AY7117" s="89" t="e">
        <f>VLOOKUP(C7117,#REF!, 2,FALSE)</f>
        <v>#REF!</v>
      </c>
      <c r="BM7117" s="61" t="s">
        <v>12366</v>
      </c>
      <c r="BN7117" s="61" t="s">
        <v>2985</v>
      </c>
      <c r="BO7117" s="61" t="s">
        <v>12367</v>
      </c>
      <c r="BU7117" s="61" t="s">
        <v>12366</v>
      </c>
      <c r="BV7117" s="61" t="s">
        <v>2985</v>
      </c>
      <c r="BW7117" s="61" t="s">
        <v>12367</v>
      </c>
    </row>
    <row r="7118" spans="51:75">
      <c r="AY7118" s="89" t="e">
        <f>VLOOKUP(C7118,#REF!, 2,FALSE)</f>
        <v>#REF!</v>
      </c>
      <c r="BM7118" s="61" t="s">
        <v>12368</v>
      </c>
      <c r="BN7118" s="61" t="s">
        <v>2985</v>
      </c>
      <c r="BO7118" s="61" t="s">
        <v>2937</v>
      </c>
      <c r="BU7118" s="61" t="s">
        <v>12368</v>
      </c>
      <c r="BV7118" s="61" t="s">
        <v>2985</v>
      </c>
      <c r="BW7118" s="61" t="s">
        <v>2937</v>
      </c>
    </row>
    <row r="7119" spans="51:75">
      <c r="AY7119" s="89" t="e">
        <f>VLOOKUP(C7119,#REF!, 2,FALSE)</f>
        <v>#REF!</v>
      </c>
      <c r="BM7119" s="61" t="s">
        <v>49</v>
      </c>
      <c r="BN7119" s="61" t="s">
        <v>2981</v>
      </c>
      <c r="BO7119" s="61" t="s">
        <v>1613</v>
      </c>
      <c r="BU7119" s="61" t="s">
        <v>49</v>
      </c>
      <c r="BV7119" s="61" t="s">
        <v>2981</v>
      </c>
      <c r="BW7119" s="61" t="s">
        <v>1613</v>
      </c>
    </row>
    <row r="7120" spans="51:75">
      <c r="AY7120" s="89" t="e">
        <f>VLOOKUP(C7120,#REF!, 2,FALSE)</f>
        <v>#REF!</v>
      </c>
      <c r="BM7120" s="61" t="s">
        <v>2145</v>
      </c>
      <c r="BN7120" s="61" t="s">
        <v>1141</v>
      </c>
      <c r="BO7120" s="61" t="s">
        <v>2449</v>
      </c>
      <c r="BU7120" s="61" t="s">
        <v>2145</v>
      </c>
      <c r="BV7120" s="61" t="s">
        <v>1141</v>
      </c>
      <c r="BW7120" s="61" t="s">
        <v>2449</v>
      </c>
    </row>
    <row r="7121" spans="51:75">
      <c r="AY7121" s="89" t="e">
        <f>VLOOKUP(C7121,#REF!, 2,FALSE)</f>
        <v>#REF!</v>
      </c>
      <c r="BM7121" s="61" t="s">
        <v>12369</v>
      </c>
      <c r="BN7121" s="61" t="s">
        <v>696</v>
      </c>
      <c r="BO7121" s="61" t="s">
        <v>8251</v>
      </c>
      <c r="BU7121" s="61" t="s">
        <v>12369</v>
      </c>
      <c r="BV7121" s="61" t="s">
        <v>696</v>
      </c>
      <c r="BW7121" s="61" t="s">
        <v>8251</v>
      </c>
    </row>
    <row r="7122" spans="51:75">
      <c r="AY7122" s="89" t="e">
        <f>VLOOKUP(C7122,#REF!, 2,FALSE)</f>
        <v>#REF!</v>
      </c>
      <c r="BM7122" s="61" t="s">
        <v>12370</v>
      </c>
      <c r="BN7122" s="61" t="s">
        <v>930</v>
      </c>
      <c r="BO7122" s="61" t="s">
        <v>4572</v>
      </c>
      <c r="BU7122" s="61" t="s">
        <v>12370</v>
      </c>
      <c r="BV7122" s="61" t="s">
        <v>930</v>
      </c>
      <c r="BW7122" s="61" t="s">
        <v>4572</v>
      </c>
    </row>
    <row r="7123" spans="51:75">
      <c r="AY7123" s="89" t="e">
        <f>VLOOKUP(C7123,#REF!, 2,FALSE)</f>
        <v>#REF!</v>
      </c>
      <c r="BM7123" s="61" t="s">
        <v>35</v>
      </c>
      <c r="BN7123" s="61" t="s">
        <v>1141</v>
      </c>
      <c r="BO7123" s="61" t="s">
        <v>12371</v>
      </c>
      <c r="BU7123" s="61" t="s">
        <v>35</v>
      </c>
      <c r="BV7123" s="61" t="s">
        <v>1141</v>
      </c>
      <c r="BW7123" s="61" t="s">
        <v>12371</v>
      </c>
    </row>
    <row r="7124" spans="51:75">
      <c r="AY7124" s="89" t="e">
        <f>VLOOKUP(C7124,#REF!, 2,FALSE)</f>
        <v>#REF!</v>
      </c>
      <c r="BM7124" s="61" t="s">
        <v>50</v>
      </c>
      <c r="BN7124" s="61" t="s">
        <v>616</v>
      </c>
      <c r="BO7124" s="61" t="s">
        <v>1613</v>
      </c>
      <c r="BU7124" s="61" t="s">
        <v>50</v>
      </c>
      <c r="BV7124" s="61" t="s">
        <v>616</v>
      </c>
      <c r="BW7124" s="61" t="s">
        <v>1613</v>
      </c>
    </row>
    <row r="7125" spans="51:75">
      <c r="AY7125" s="89" t="e">
        <f>VLOOKUP(C7125,#REF!, 2,FALSE)</f>
        <v>#REF!</v>
      </c>
      <c r="BM7125" s="61" t="s">
        <v>12372</v>
      </c>
      <c r="BN7125" s="61" t="s">
        <v>2985</v>
      </c>
      <c r="BO7125" s="61" t="s">
        <v>1835</v>
      </c>
      <c r="BU7125" s="61" t="s">
        <v>12372</v>
      </c>
      <c r="BV7125" s="61" t="s">
        <v>2985</v>
      </c>
      <c r="BW7125" s="61" t="s">
        <v>1835</v>
      </c>
    </row>
    <row r="7126" spans="51:75">
      <c r="AY7126" s="89" t="e">
        <f>VLOOKUP(C7126,#REF!, 2,FALSE)</f>
        <v>#REF!</v>
      </c>
      <c r="BM7126" s="61" t="s">
        <v>12373</v>
      </c>
      <c r="BN7126" s="61" t="s">
        <v>2985</v>
      </c>
      <c r="BO7126" s="61" t="s">
        <v>8352</v>
      </c>
      <c r="BU7126" s="61" t="s">
        <v>12373</v>
      </c>
      <c r="BV7126" s="61" t="s">
        <v>2985</v>
      </c>
      <c r="BW7126" s="61" t="s">
        <v>8352</v>
      </c>
    </row>
    <row r="7127" spans="51:75">
      <c r="AY7127" s="89" t="e">
        <f>VLOOKUP(C7127,#REF!, 2,FALSE)</f>
        <v>#REF!</v>
      </c>
      <c r="BM7127" s="61" t="s">
        <v>12374</v>
      </c>
      <c r="BN7127" s="61" t="s">
        <v>2985</v>
      </c>
      <c r="BO7127" s="61" t="s">
        <v>6917</v>
      </c>
      <c r="BU7127" s="61" t="s">
        <v>12374</v>
      </c>
      <c r="BV7127" s="61" t="s">
        <v>2985</v>
      </c>
      <c r="BW7127" s="61" t="s">
        <v>6917</v>
      </c>
    </row>
    <row r="7128" spans="51:75">
      <c r="AY7128" s="89" t="e">
        <f>VLOOKUP(C7128,#REF!, 2,FALSE)</f>
        <v>#REF!</v>
      </c>
      <c r="BM7128" s="61" t="s">
        <v>12375</v>
      </c>
      <c r="BN7128" s="61" t="s">
        <v>782</v>
      </c>
      <c r="BO7128" s="61" t="s">
        <v>11937</v>
      </c>
      <c r="BU7128" s="61" t="s">
        <v>12375</v>
      </c>
      <c r="BV7128" s="61" t="s">
        <v>782</v>
      </c>
      <c r="BW7128" s="61" t="s">
        <v>11937</v>
      </c>
    </row>
    <row r="7129" spans="51:75">
      <c r="AY7129" s="89" t="e">
        <f>VLOOKUP(C7129,#REF!, 2,FALSE)</f>
        <v>#REF!</v>
      </c>
      <c r="BM7129" s="61" t="s">
        <v>12376</v>
      </c>
      <c r="BN7129" s="61" t="s">
        <v>2985</v>
      </c>
      <c r="BO7129" s="61" t="s">
        <v>2985</v>
      </c>
      <c r="BU7129" s="61" t="s">
        <v>12376</v>
      </c>
      <c r="BV7129" s="61" t="s">
        <v>2985</v>
      </c>
      <c r="BW7129" s="61" t="s">
        <v>2985</v>
      </c>
    </row>
    <row r="7130" spans="51:75">
      <c r="AY7130" s="89" t="e">
        <f>VLOOKUP(C7130,#REF!, 2,FALSE)</f>
        <v>#REF!</v>
      </c>
      <c r="BM7130" s="61" t="s">
        <v>2146</v>
      </c>
      <c r="BN7130" s="61" t="s">
        <v>668</v>
      </c>
      <c r="BO7130" s="61" t="s">
        <v>2985</v>
      </c>
      <c r="BU7130" s="61" t="s">
        <v>2146</v>
      </c>
      <c r="BV7130" s="61" t="s">
        <v>668</v>
      </c>
      <c r="BW7130" s="61" t="s">
        <v>2985</v>
      </c>
    </row>
    <row r="7131" spans="51:75">
      <c r="AY7131" s="89" t="e">
        <f>VLOOKUP(C7131,#REF!, 2,FALSE)</f>
        <v>#REF!</v>
      </c>
      <c r="BM7131" s="61" t="s">
        <v>12377</v>
      </c>
      <c r="BN7131" s="61" t="s">
        <v>780</v>
      </c>
      <c r="BO7131" s="61" t="s">
        <v>2985</v>
      </c>
      <c r="BU7131" s="61" t="s">
        <v>12377</v>
      </c>
      <c r="BV7131" s="61" t="s">
        <v>780</v>
      </c>
      <c r="BW7131" s="61" t="s">
        <v>2985</v>
      </c>
    </row>
    <row r="7132" spans="51:75">
      <c r="AY7132" s="89" t="e">
        <f>VLOOKUP(C7132,#REF!, 2,FALSE)</f>
        <v>#REF!</v>
      </c>
      <c r="BM7132" s="61" t="s">
        <v>12378</v>
      </c>
      <c r="BN7132" s="61" t="s">
        <v>616</v>
      </c>
      <c r="BO7132" s="61" t="s">
        <v>2985</v>
      </c>
      <c r="BU7132" s="61" t="s">
        <v>12378</v>
      </c>
      <c r="BV7132" s="61" t="s">
        <v>616</v>
      </c>
      <c r="BW7132" s="61" t="s">
        <v>2985</v>
      </c>
    </row>
    <row r="7133" spans="51:75">
      <c r="AY7133" s="89" t="e">
        <f>VLOOKUP(C7133,#REF!, 2,FALSE)</f>
        <v>#REF!</v>
      </c>
      <c r="BM7133" s="61" t="s">
        <v>12379</v>
      </c>
      <c r="BN7133" s="61" t="s">
        <v>1015</v>
      </c>
      <c r="BO7133" s="61" t="s">
        <v>2985</v>
      </c>
      <c r="BU7133" s="61" t="s">
        <v>12379</v>
      </c>
      <c r="BV7133" s="61" t="s">
        <v>1015</v>
      </c>
      <c r="BW7133" s="61" t="s">
        <v>2985</v>
      </c>
    </row>
    <row r="7134" spans="51:75">
      <c r="AY7134" s="89" t="e">
        <f>VLOOKUP(C7134,#REF!, 2,FALSE)</f>
        <v>#REF!</v>
      </c>
      <c r="BM7134" s="61" t="s">
        <v>12380</v>
      </c>
      <c r="BN7134" s="61" t="s">
        <v>669</v>
      </c>
      <c r="BO7134" s="61" t="s">
        <v>2985</v>
      </c>
      <c r="BU7134" s="61" t="s">
        <v>12380</v>
      </c>
      <c r="BV7134" s="61" t="s">
        <v>669</v>
      </c>
      <c r="BW7134" s="61" t="s">
        <v>2985</v>
      </c>
    </row>
    <row r="7135" spans="51:75">
      <c r="AY7135" s="89" t="e">
        <f>VLOOKUP(C7135,#REF!, 2,FALSE)</f>
        <v>#REF!</v>
      </c>
      <c r="BM7135" s="61" t="s">
        <v>12381</v>
      </c>
      <c r="BN7135" s="61" t="s">
        <v>2985</v>
      </c>
      <c r="BO7135" s="61" t="s">
        <v>2985</v>
      </c>
      <c r="BU7135" s="61" t="s">
        <v>12381</v>
      </c>
      <c r="BV7135" s="61" t="s">
        <v>2985</v>
      </c>
      <c r="BW7135" s="61" t="s">
        <v>2985</v>
      </c>
    </row>
    <row r="7136" spans="51:75">
      <c r="AY7136" s="89" t="e">
        <f>VLOOKUP(C7136,#REF!, 2,FALSE)</f>
        <v>#REF!</v>
      </c>
      <c r="BM7136" s="61" t="s">
        <v>12382</v>
      </c>
      <c r="BN7136" s="61" t="s">
        <v>2985</v>
      </c>
      <c r="BO7136" s="61" t="s">
        <v>2985</v>
      </c>
      <c r="BU7136" s="61" t="s">
        <v>12382</v>
      </c>
      <c r="BV7136" s="61" t="s">
        <v>2985</v>
      </c>
      <c r="BW7136" s="61" t="s">
        <v>2985</v>
      </c>
    </row>
    <row r="7137" spans="51:75">
      <c r="AY7137" s="89" t="e">
        <f>VLOOKUP(C7137,#REF!, 2,FALSE)</f>
        <v>#REF!</v>
      </c>
      <c r="BM7137" s="61" t="s">
        <v>12383</v>
      </c>
      <c r="BN7137" s="61" t="s">
        <v>1072</v>
      </c>
      <c r="BO7137" s="61" t="s">
        <v>2985</v>
      </c>
      <c r="BU7137" s="61" t="s">
        <v>12383</v>
      </c>
      <c r="BV7137" s="61" t="s">
        <v>1072</v>
      </c>
      <c r="BW7137" s="61" t="s">
        <v>2985</v>
      </c>
    </row>
    <row r="7138" spans="51:75">
      <c r="AY7138" s="89" t="e">
        <f>VLOOKUP(C7138,#REF!, 2,FALSE)</f>
        <v>#REF!</v>
      </c>
      <c r="BM7138" s="61" t="s">
        <v>12384</v>
      </c>
      <c r="BN7138" s="61" t="s">
        <v>2985</v>
      </c>
      <c r="BO7138" s="61" t="s">
        <v>2985</v>
      </c>
      <c r="BU7138" s="61" t="s">
        <v>12384</v>
      </c>
      <c r="BV7138" s="61" t="s">
        <v>2985</v>
      </c>
      <c r="BW7138" s="61" t="s">
        <v>2985</v>
      </c>
    </row>
    <row r="7139" spans="51:75">
      <c r="AY7139" s="89" t="e">
        <f>VLOOKUP(C7139,#REF!, 2,FALSE)</f>
        <v>#REF!</v>
      </c>
      <c r="BM7139" s="61" t="s">
        <v>12385</v>
      </c>
      <c r="BN7139" s="61" t="s">
        <v>3047</v>
      </c>
      <c r="BO7139" s="61" t="s">
        <v>2355</v>
      </c>
      <c r="BU7139" s="61" t="s">
        <v>12385</v>
      </c>
      <c r="BV7139" s="61" t="s">
        <v>3047</v>
      </c>
      <c r="BW7139" s="61" t="s">
        <v>2355</v>
      </c>
    </row>
    <row r="7140" spans="51:75">
      <c r="AY7140" s="89" t="e">
        <f>VLOOKUP(C7140,#REF!, 2,FALSE)</f>
        <v>#REF!</v>
      </c>
      <c r="BM7140" s="61" t="s">
        <v>12386</v>
      </c>
      <c r="BN7140" s="61" t="s">
        <v>2985</v>
      </c>
      <c r="BO7140" s="61" t="s">
        <v>12387</v>
      </c>
      <c r="BU7140" s="61" t="s">
        <v>12386</v>
      </c>
      <c r="BV7140" s="61" t="s">
        <v>2985</v>
      </c>
      <c r="BW7140" s="61" t="s">
        <v>12387</v>
      </c>
    </row>
    <row r="7141" spans="51:75">
      <c r="AY7141" s="89" t="e">
        <f>VLOOKUP(C7141,#REF!, 2,FALSE)</f>
        <v>#REF!</v>
      </c>
      <c r="BM7141" s="61" t="s">
        <v>12388</v>
      </c>
      <c r="BN7141" s="61" t="s">
        <v>2985</v>
      </c>
      <c r="BO7141" s="61" t="s">
        <v>2544</v>
      </c>
      <c r="BU7141" s="61" t="s">
        <v>12388</v>
      </c>
      <c r="BV7141" s="61" t="s">
        <v>2985</v>
      </c>
      <c r="BW7141" s="61" t="s">
        <v>2544</v>
      </c>
    </row>
    <row r="7142" spans="51:75">
      <c r="AY7142" s="89" t="e">
        <f>VLOOKUP(C7142,#REF!, 2,FALSE)</f>
        <v>#REF!</v>
      </c>
      <c r="BM7142" s="61" t="s">
        <v>12389</v>
      </c>
      <c r="BN7142" s="61" t="s">
        <v>2985</v>
      </c>
      <c r="BO7142" s="61" t="s">
        <v>10259</v>
      </c>
      <c r="BU7142" s="61" t="s">
        <v>12389</v>
      </c>
      <c r="BV7142" s="61" t="s">
        <v>2985</v>
      </c>
      <c r="BW7142" s="61" t="s">
        <v>10259</v>
      </c>
    </row>
    <row r="7143" spans="51:75">
      <c r="AY7143" s="89" t="e">
        <f>VLOOKUP(C7143,#REF!, 2,FALSE)</f>
        <v>#REF!</v>
      </c>
      <c r="BM7143" s="61" t="s">
        <v>12390</v>
      </c>
      <c r="BN7143" s="61" t="s">
        <v>2985</v>
      </c>
      <c r="BO7143" s="61" t="s">
        <v>4422</v>
      </c>
      <c r="BU7143" s="61" t="s">
        <v>12390</v>
      </c>
      <c r="BV7143" s="61" t="s">
        <v>2985</v>
      </c>
      <c r="BW7143" s="61" t="s">
        <v>4422</v>
      </c>
    </row>
    <row r="7144" spans="51:75">
      <c r="AY7144" s="89" t="e">
        <f>VLOOKUP(C7144,#REF!, 2,FALSE)</f>
        <v>#REF!</v>
      </c>
      <c r="BM7144" s="61" t="s">
        <v>12392</v>
      </c>
      <c r="BN7144" s="61" t="s">
        <v>2985</v>
      </c>
      <c r="BO7144" s="61" t="s">
        <v>6818</v>
      </c>
      <c r="BU7144" s="61" t="s">
        <v>12392</v>
      </c>
      <c r="BV7144" s="61" t="s">
        <v>2985</v>
      </c>
      <c r="BW7144" s="61" t="s">
        <v>6818</v>
      </c>
    </row>
    <row r="7145" spans="51:75">
      <c r="AY7145" s="89" t="e">
        <f>VLOOKUP(C7145,#REF!, 2,FALSE)</f>
        <v>#REF!</v>
      </c>
      <c r="BM7145" s="61" t="s">
        <v>2147</v>
      </c>
      <c r="BN7145" s="61" t="s">
        <v>698</v>
      </c>
      <c r="BO7145" s="61" t="s">
        <v>12393</v>
      </c>
      <c r="BU7145" s="61" t="s">
        <v>2147</v>
      </c>
      <c r="BV7145" s="61" t="s">
        <v>698</v>
      </c>
      <c r="BW7145" s="61" t="s">
        <v>12393</v>
      </c>
    </row>
    <row r="7146" spans="51:75">
      <c r="AY7146" s="89" t="e">
        <f>VLOOKUP(C7146,#REF!, 2,FALSE)</f>
        <v>#REF!</v>
      </c>
      <c r="BM7146" s="61" t="s">
        <v>12394</v>
      </c>
      <c r="BN7146" s="61" t="s">
        <v>2985</v>
      </c>
      <c r="BO7146" s="61" t="s">
        <v>2305</v>
      </c>
      <c r="BU7146" s="61" t="s">
        <v>12394</v>
      </c>
      <c r="BV7146" s="61" t="s">
        <v>2985</v>
      </c>
      <c r="BW7146" s="61" t="s">
        <v>2305</v>
      </c>
    </row>
    <row r="7147" spans="51:75">
      <c r="AY7147" s="89" t="e">
        <f>VLOOKUP(C7147,#REF!, 2,FALSE)</f>
        <v>#REF!</v>
      </c>
      <c r="BM7147" s="61" t="s">
        <v>2148</v>
      </c>
      <c r="BN7147" s="61" t="s">
        <v>2985</v>
      </c>
      <c r="BO7147" s="61" t="s">
        <v>9175</v>
      </c>
      <c r="BU7147" s="61" t="s">
        <v>2148</v>
      </c>
      <c r="BV7147" s="61" t="s">
        <v>2985</v>
      </c>
      <c r="BW7147" s="61" t="s">
        <v>9175</v>
      </c>
    </row>
    <row r="7148" spans="51:75">
      <c r="AY7148" s="89" t="e">
        <f>VLOOKUP(C7148,#REF!, 2,FALSE)</f>
        <v>#REF!</v>
      </c>
      <c r="BM7148" s="61" t="s">
        <v>12395</v>
      </c>
      <c r="BN7148" s="61" t="s">
        <v>2985</v>
      </c>
      <c r="BO7148" s="61" t="s">
        <v>3335</v>
      </c>
      <c r="BU7148" s="61" t="s">
        <v>12395</v>
      </c>
      <c r="BV7148" s="61" t="s">
        <v>2985</v>
      </c>
      <c r="BW7148" s="61" t="s">
        <v>3335</v>
      </c>
    </row>
    <row r="7149" spans="51:75">
      <c r="AY7149" s="89" t="e">
        <f>VLOOKUP(C7149,#REF!, 2,FALSE)</f>
        <v>#REF!</v>
      </c>
      <c r="BM7149" s="61" t="s">
        <v>12396</v>
      </c>
      <c r="BN7149" s="61" t="s">
        <v>2985</v>
      </c>
      <c r="BO7149" s="61" t="s">
        <v>12397</v>
      </c>
      <c r="BU7149" s="61" t="s">
        <v>12396</v>
      </c>
      <c r="BV7149" s="61" t="s">
        <v>2985</v>
      </c>
      <c r="BW7149" s="61" t="s">
        <v>12397</v>
      </c>
    </row>
    <row r="7150" spans="51:75">
      <c r="AY7150" s="89" t="e">
        <f>VLOOKUP(C7150,#REF!, 2,FALSE)</f>
        <v>#REF!</v>
      </c>
      <c r="BM7150" s="61" t="s">
        <v>12398</v>
      </c>
      <c r="BN7150" s="61" t="s">
        <v>2985</v>
      </c>
      <c r="BO7150" s="61" t="s">
        <v>12399</v>
      </c>
      <c r="BU7150" s="61" t="s">
        <v>12398</v>
      </c>
      <c r="BV7150" s="61" t="s">
        <v>2985</v>
      </c>
      <c r="BW7150" s="61" t="s">
        <v>12399</v>
      </c>
    </row>
    <row r="7151" spans="51:75">
      <c r="AY7151" s="89" t="e">
        <f>VLOOKUP(C7151,#REF!, 2,FALSE)</f>
        <v>#REF!</v>
      </c>
      <c r="BM7151" s="61" t="s">
        <v>12400</v>
      </c>
      <c r="BN7151" s="61" t="s">
        <v>2985</v>
      </c>
      <c r="BO7151" s="61" t="s">
        <v>8674</v>
      </c>
      <c r="BU7151" s="61" t="s">
        <v>12400</v>
      </c>
      <c r="BV7151" s="61" t="s">
        <v>2985</v>
      </c>
      <c r="BW7151" s="61" t="s">
        <v>8674</v>
      </c>
    </row>
    <row r="7152" spans="51:75">
      <c r="AY7152" s="89" t="e">
        <f>VLOOKUP(C7152,#REF!, 2,FALSE)</f>
        <v>#REF!</v>
      </c>
      <c r="BM7152" s="61" t="s">
        <v>12401</v>
      </c>
      <c r="BN7152" s="61" t="s">
        <v>2985</v>
      </c>
      <c r="BO7152" s="61" t="s">
        <v>5160</v>
      </c>
      <c r="BU7152" s="61" t="s">
        <v>12401</v>
      </c>
      <c r="BV7152" s="61" t="s">
        <v>2985</v>
      </c>
      <c r="BW7152" s="61" t="s">
        <v>5160</v>
      </c>
    </row>
    <row r="7153" spans="51:75">
      <c r="AY7153" s="89" t="e">
        <f>VLOOKUP(C7153,#REF!, 2,FALSE)</f>
        <v>#REF!</v>
      </c>
      <c r="BM7153" s="61" t="s">
        <v>12402</v>
      </c>
      <c r="BN7153" s="61" t="s">
        <v>2985</v>
      </c>
      <c r="BO7153" s="61" t="s">
        <v>12403</v>
      </c>
      <c r="BU7153" s="61" t="s">
        <v>12402</v>
      </c>
      <c r="BV7153" s="61" t="s">
        <v>2985</v>
      </c>
      <c r="BW7153" s="61" t="s">
        <v>12403</v>
      </c>
    </row>
    <row r="7154" spans="51:75">
      <c r="AY7154" s="89" t="e">
        <f>VLOOKUP(C7154,#REF!, 2,FALSE)</f>
        <v>#REF!</v>
      </c>
      <c r="BM7154" s="61" t="s">
        <v>2149</v>
      </c>
      <c r="BN7154" s="61" t="s">
        <v>2985</v>
      </c>
      <c r="BO7154" s="61" t="s">
        <v>2985</v>
      </c>
      <c r="BU7154" s="61" t="s">
        <v>2149</v>
      </c>
      <c r="BV7154" s="61" t="s">
        <v>2985</v>
      </c>
      <c r="BW7154" s="61" t="s">
        <v>2985</v>
      </c>
    </row>
    <row r="7155" spans="51:75">
      <c r="AY7155" s="89" t="e">
        <f>VLOOKUP(C7155,#REF!, 2,FALSE)</f>
        <v>#REF!</v>
      </c>
      <c r="BM7155" s="61" t="s">
        <v>12404</v>
      </c>
      <c r="BN7155" s="61" t="s">
        <v>777</v>
      </c>
      <c r="BO7155" s="61" t="s">
        <v>3315</v>
      </c>
      <c r="BU7155" s="61" t="s">
        <v>12404</v>
      </c>
      <c r="BV7155" s="61" t="s">
        <v>777</v>
      </c>
      <c r="BW7155" s="61" t="s">
        <v>3315</v>
      </c>
    </row>
    <row r="7156" spans="51:75">
      <c r="AY7156" s="89" t="e">
        <f>VLOOKUP(C7156,#REF!, 2,FALSE)</f>
        <v>#REF!</v>
      </c>
      <c r="BM7156" s="61" t="s">
        <v>12405</v>
      </c>
      <c r="BN7156" s="61" t="s">
        <v>2985</v>
      </c>
      <c r="BO7156" s="61" t="s">
        <v>2985</v>
      </c>
      <c r="BU7156" s="61" t="s">
        <v>12405</v>
      </c>
      <c r="BV7156" s="61" t="s">
        <v>2985</v>
      </c>
      <c r="BW7156" s="61" t="s">
        <v>2985</v>
      </c>
    </row>
    <row r="7157" spans="51:75">
      <c r="AY7157" s="89" t="e">
        <f>VLOOKUP(C7157,#REF!, 2,FALSE)</f>
        <v>#REF!</v>
      </c>
      <c r="BM7157" s="61" t="s">
        <v>12406</v>
      </c>
      <c r="BN7157" s="61" t="s">
        <v>2985</v>
      </c>
      <c r="BO7157" s="61" t="s">
        <v>2985</v>
      </c>
      <c r="BU7157" s="61" t="s">
        <v>12406</v>
      </c>
      <c r="BV7157" s="61" t="s">
        <v>2985</v>
      </c>
      <c r="BW7157" s="61" t="s">
        <v>2985</v>
      </c>
    </row>
    <row r="7158" spans="51:75">
      <c r="AY7158" s="89" t="e">
        <f>VLOOKUP(C7158,#REF!, 2,FALSE)</f>
        <v>#REF!</v>
      </c>
      <c r="BM7158" s="61" t="s">
        <v>12407</v>
      </c>
      <c r="BN7158" s="61" t="s">
        <v>3004</v>
      </c>
      <c r="BO7158" s="61" t="s">
        <v>12408</v>
      </c>
      <c r="BU7158" s="61" t="s">
        <v>12407</v>
      </c>
      <c r="BV7158" s="61" t="s">
        <v>3004</v>
      </c>
      <c r="BW7158" s="61" t="s">
        <v>12408</v>
      </c>
    </row>
    <row r="7159" spans="51:75">
      <c r="AY7159" s="89" t="e">
        <f>VLOOKUP(C7159,#REF!, 2,FALSE)</f>
        <v>#REF!</v>
      </c>
      <c r="BM7159" s="61" t="s">
        <v>12409</v>
      </c>
      <c r="BN7159" s="61" t="s">
        <v>2985</v>
      </c>
      <c r="BO7159" s="61" t="s">
        <v>2985</v>
      </c>
      <c r="BU7159" s="61" t="s">
        <v>12409</v>
      </c>
      <c r="BV7159" s="61" t="s">
        <v>2985</v>
      </c>
      <c r="BW7159" s="61" t="s">
        <v>2985</v>
      </c>
    </row>
    <row r="7160" spans="51:75">
      <c r="AY7160" s="89" t="e">
        <f>VLOOKUP(C7160,#REF!, 2,FALSE)</f>
        <v>#REF!</v>
      </c>
      <c r="BM7160" s="61" t="s">
        <v>12410</v>
      </c>
      <c r="BN7160" s="61" t="s">
        <v>614</v>
      </c>
      <c r="BO7160" s="61" t="s">
        <v>8025</v>
      </c>
      <c r="BU7160" s="61" t="s">
        <v>12410</v>
      </c>
      <c r="BV7160" s="61" t="s">
        <v>614</v>
      </c>
      <c r="BW7160" s="61" t="s">
        <v>8025</v>
      </c>
    </row>
    <row r="7161" spans="51:75">
      <c r="AY7161" s="89" t="e">
        <f>VLOOKUP(C7161,#REF!, 2,FALSE)</f>
        <v>#REF!</v>
      </c>
      <c r="BM7161" s="61" t="s">
        <v>2150</v>
      </c>
      <c r="BN7161" s="61" t="s">
        <v>2985</v>
      </c>
      <c r="BO7161" s="61" t="s">
        <v>1404</v>
      </c>
      <c r="BU7161" s="61" t="s">
        <v>2150</v>
      </c>
      <c r="BV7161" s="61" t="s">
        <v>2985</v>
      </c>
      <c r="BW7161" s="61" t="s">
        <v>1404</v>
      </c>
    </row>
    <row r="7162" spans="51:75">
      <c r="AY7162" s="89" t="e">
        <f>VLOOKUP(C7162,#REF!, 2,FALSE)</f>
        <v>#REF!</v>
      </c>
      <c r="BM7162" s="61" t="s">
        <v>41</v>
      </c>
      <c r="BN7162" s="61" t="s">
        <v>621</v>
      </c>
      <c r="BO7162" s="61" t="s">
        <v>857</v>
      </c>
      <c r="BU7162" s="61" t="s">
        <v>41</v>
      </c>
      <c r="BV7162" s="61" t="s">
        <v>621</v>
      </c>
      <c r="BW7162" s="61" t="s">
        <v>857</v>
      </c>
    </row>
    <row r="7163" spans="51:75">
      <c r="AY7163" s="89" t="e">
        <f>VLOOKUP(C7163,#REF!, 2,FALSE)</f>
        <v>#REF!</v>
      </c>
      <c r="BM7163" s="61" t="s">
        <v>12413</v>
      </c>
      <c r="BN7163" s="61" t="s">
        <v>16990</v>
      </c>
      <c r="BO7163" s="61" t="s">
        <v>4068</v>
      </c>
      <c r="BU7163" s="61" t="s">
        <v>12413</v>
      </c>
      <c r="BV7163" s="61" t="s">
        <v>16990</v>
      </c>
      <c r="BW7163" s="61" t="s">
        <v>4068</v>
      </c>
    </row>
    <row r="7164" spans="51:75">
      <c r="AY7164" s="89" t="e">
        <f>VLOOKUP(C7164,#REF!, 2,FALSE)</f>
        <v>#REF!</v>
      </c>
      <c r="BM7164" s="61" t="s">
        <v>12414</v>
      </c>
      <c r="BN7164" s="61" t="s">
        <v>16990</v>
      </c>
      <c r="BO7164" s="61" t="s">
        <v>786</v>
      </c>
      <c r="BU7164" s="61" t="s">
        <v>12414</v>
      </c>
      <c r="BV7164" s="61" t="s">
        <v>16990</v>
      </c>
      <c r="BW7164" s="61" t="s">
        <v>786</v>
      </c>
    </row>
    <row r="7165" spans="51:75">
      <c r="AY7165" s="89" t="e">
        <f>VLOOKUP(C7165,#REF!, 2,FALSE)</f>
        <v>#REF!</v>
      </c>
      <c r="BM7165" s="61" t="s">
        <v>44</v>
      </c>
      <c r="BN7165" s="61" t="s">
        <v>16990</v>
      </c>
      <c r="BO7165" s="61" t="s">
        <v>5910</v>
      </c>
      <c r="BU7165" s="61" t="s">
        <v>44</v>
      </c>
      <c r="BV7165" s="61" t="s">
        <v>16990</v>
      </c>
      <c r="BW7165" s="61" t="s">
        <v>5910</v>
      </c>
    </row>
    <row r="7166" spans="51:75">
      <c r="AY7166" s="89" t="e">
        <f>VLOOKUP(C7166,#REF!, 2,FALSE)</f>
        <v>#REF!</v>
      </c>
      <c r="BM7166" s="61" t="s">
        <v>12415</v>
      </c>
      <c r="BN7166" s="61" t="s">
        <v>812</v>
      </c>
      <c r="BO7166" s="61" t="s">
        <v>662</v>
      </c>
      <c r="BU7166" s="61" t="s">
        <v>12415</v>
      </c>
      <c r="BV7166" s="61" t="s">
        <v>812</v>
      </c>
      <c r="BW7166" s="61" t="s">
        <v>662</v>
      </c>
    </row>
    <row r="7167" spans="51:75">
      <c r="AY7167" s="89" t="e">
        <f>VLOOKUP(C7167,#REF!, 2,FALSE)</f>
        <v>#REF!</v>
      </c>
      <c r="BM7167" s="61" t="s">
        <v>12416</v>
      </c>
      <c r="BN7167" s="61" t="s">
        <v>669</v>
      </c>
      <c r="BO7167" s="61" t="s">
        <v>12417</v>
      </c>
      <c r="BU7167" s="61" t="s">
        <v>12416</v>
      </c>
      <c r="BV7167" s="61" t="s">
        <v>669</v>
      </c>
      <c r="BW7167" s="61" t="s">
        <v>12417</v>
      </c>
    </row>
    <row r="7168" spans="51:75">
      <c r="AY7168" s="89" t="e">
        <f>VLOOKUP(C7168,#REF!, 2,FALSE)</f>
        <v>#REF!</v>
      </c>
      <c r="BM7168" s="61" t="s">
        <v>12418</v>
      </c>
      <c r="BN7168" s="61" t="s">
        <v>698</v>
      </c>
      <c r="BO7168" s="61" t="s">
        <v>4368</v>
      </c>
      <c r="BU7168" s="61" t="s">
        <v>12418</v>
      </c>
      <c r="BV7168" s="61" t="s">
        <v>698</v>
      </c>
      <c r="BW7168" s="61" t="s">
        <v>4368</v>
      </c>
    </row>
    <row r="7169" spans="51:75">
      <c r="AY7169" s="89" t="e">
        <f>VLOOKUP(C7169,#REF!, 2,FALSE)</f>
        <v>#REF!</v>
      </c>
      <c r="BM7169" s="61" t="s">
        <v>12419</v>
      </c>
      <c r="BN7169" s="61" t="s">
        <v>614</v>
      </c>
      <c r="BO7169" s="61" t="s">
        <v>786</v>
      </c>
      <c r="BU7169" s="61" t="s">
        <v>12419</v>
      </c>
      <c r="BV7169" s="61" t="s">
        <v>614</v>
      </c>
      <c r="BW7169" s="61" t="s">
        <v>786</v>
      </c>
    </row>
    <row r="7170" spans="51:75">
      <c r="AY7170" s="89" t="e">
        <f>VLOOKUP(C7170,#REF!, 2,FALSE)</f>
        <v>#REF!</v>
      </c>
      <c r="BM7170" s="61" t="s">
        <v>2151</v>
      </c>
      <c r="BN7170" s="61" t="s">
        <v>843</v>
      </c>
      <c r="BO7170" s="61" t="s">
        <v>2985</v>
      </c>
      <c r="BU7170" s="61" t="s">
        <v>2151</v>
      </c>
      <c r="BV7170" s="61" t="s">
        <v>843</v>
      </c>
      <c r="BW7170" s="61" t="s">
        <v>2985</v>
      </c>
    </row>
    <row r="7171" spans="51:75">
      <c r="AY7171" s="89" t="e">
        <f>VLOOKUP(C7171,#REF!, 2,FALSE)</f>
        <v>#REF!</v>
      </c>
      <c r="BM7171" s="61" t="s">
        <v>12420</v>
      </c>
      <c r="BN7171" s="61" t="s">
        <v>614</v>
      </c>
      <c r="BO7171" s="61" t="s">
        <v>7921</v>
      </c>
      <c r="BU7171" s="61" t="s">
        <v>12420</v>
      </c>
      <c r="BV7171" s="61" t="s">
        <v>614</v>
      </c>
      <c r="BW7171" s="61" t="s">
        <v>7921</v>
      </c>
    </row>
    <row r="7172" spans="51:75">
      <c r="AY7172" s="89" t="e">
        <f>VLOOKUP(C7172,#REF!, 2,FALSE)</f>
        <v>#REF!</v>
      </c>
      <c r="BM7172" s="61" t="s">
        <v>12421</v>
      </c>
      <c r="BN7172" s="61" t="s">
        <v>16990</v>
      </c>
      <c r="BO7172" s="61" t="s">
        <v>7921</v>
      </c>
      <c r="BU7172" s="61" t="s">
        <v>12421</v>
      </c>
      <c r="BV7172" s="61" t="s">
        <v>16990</v>
      </c>
      <c r="BW7172" s="61" t="s">
        <v>7921</v>
      </c>
    </row>
    <row r="7173" spans="51:75">
      <c r="AY7173" s="89" t="e">
        <f>VLOOKUP(C7173,#REF!, 2,FALSE)</f>
        <v>#REF!</v>
      </c>
      <c r="BM7173" s="61" t="s">
        <v>12422</v>
      </c>
      <c r="BN7173" s="61" t="s">
        <v>16990</v>
      </c>
      <c r="BO7173" s="61" t="s">
        <v>4368</v>
      </c>
      <c r="BU7173" s="61" t="s">
        <v>12422</v>
      </c>
      <c r="BV7173" s="61" t="s">
        <v>16990</v>
      </c>
      <c r="BW7173" s="61" t="s">
        <v>4368</v>
      </c>
    </row>
    <row r="7174" spans="51:75">
      <c r="AY7174" s="89" t="e">
        <f>VLOOKUP(C7174,#REF!, 2,FALSE)</f>
        <v>#REF!</v>
      </c>
      <c r="BM7174" s="61" t="s">
        <v>12423</v>
      </c>
      <c r="BN7174" s="61" t="s">
        <v>3007</v>
      </c>
      <c r="BO7174" s="61" t="s">
        <v>1285</v>
      </c>
      <c r="BU7174" s="61" t="s">
        <v>12423</v>
      </c>
      <c r="BV7174" s="61" t="s">
        <v>3007</v>
      </c>
      <c r="BW7174" s="61" t="s">
        <v>1285</v>
      </c>
    </row>
    <row r="7175" spans="51:75">
      <c r="AY7175" s="89" t="e">
        <f>VLOOKUP(C7175,#REF!, 2,FALSE)</f>
        <v>#REF!</v>
      </c>
      <c r="BM7175" s="61" t="s">
        <v>12424</v>
      </c>
      <c r="BN7175" s="61" t="s">
        <v>3007</v>
      </c>
      <c r="BO7175" s="61" t="s">
        <v>6338</v>
      </c>
      <c r="BU7175" s="61" t="s">
        <v>12424</v>
      </c>
      <c r="BV7175" s="61" t="s">
        <v>3007</v>
      </c>
      <c r="BW7175" s="61" t="s">
        <v>6338</v>
      </c>
    </row>
    <row r="7176" spans="51:75">
      <c r="AY7176" s="89" t="e">
        <f>VLOOKUP(C7176,#REF!, 2,FALSE)</f>
        <v>#REF!</v>
      </c>
      <c r="BM7176" s="61" t="s">
        <v>12425</v>
      </c>
      <c r="BN7176" s="61" t="s">
        <v>3254</v>
      </c>
      <c r="BO7176" s="61" t="s">
        <v>12426</v>
      </c>
      <c r="BU7176" s="61" t="s">
        <v>12425</v>
      </c>
      <c r="BV7176" s="61" t="s">
        <v>3254</v>
      </c>
      <c r="BW7176" s="61" t="s">
        <v>12426</v>
      </c>
    </row>
    <row r="7177" spans="51:75">
      <c r="AY7177" s="89" t="e">
        <f>VLOOKUP(C7177,#REF!, 2,FALSE)</f>
        <v>#REF!</v>
      </c>
      <c r="BM7177" s="61" t="s">
        <v>12427</v>
      </c>
      <c r="BN7177" s="61" t="s">
        <v>3254</v>
      </c>
      <c r="BO7177" s="61" t="s">
        <v>12428</v>
      </c>
      <c r="BU7177" s="61" t="s">
        <v>12427</v>
      </c>
      <c r="BV7177" s="61" t="s">
        <v>3254</v>
      </c>
      <c r="BW7177" s="61" t="s">
        <v>12428</v>
      </c>
    </row>
    <row r="7178" spans="51:75">
      <c r="AY7178" s="89" t="e">
        <f>VLOOKUP(C7178,#REF!, 2,FALSE)</f>
        <v>#REF!</v>
      </c>
      <c r="BM7178" s="61" t="s">
        <v>12429</v>
      </c>
      <c r="BN7178" s="61" t="s">
        <v>2985</v>
      </c>
      <c r="BO7178" s="61" t="s">
        <v>5464</v>
      </c>
      <c r="BU7178" s="61" t="s">
        <v>12429</v>
      </c>
      <c r="BV7178" s="61" t="s">
        <v>2985</v>
      </c>
      <c r="BW7178" s="61" t="s">
        <v>5464</v>
      </c>
    </row>
    <row r="7179" spans="51:75">
      <c r="AY7179" s="89" t="e">
        <f>VLOOKUP(C7179,#REF!, 2,FALSE)</f>
        <v>#REF!</v>
      </c>
      <c r="BM7179" s="61" t="s">
        <v>12430</v>
      </c>
      <c r="BN7179" s="61" t="s">
        <v>2985</v>
      </c>
      <c r="BO7179" s="61" t="s">
        <v>12431</v>
      </c>
      <c r="BU7179" s="61" t="s">
        <v>12430</v>
      </c>
      <c r="BV7179" s="61" t="s">
        <v>2985</v>
      </c>
      <c r="BW7179" s="61" t="s">
        <v>12431</v>
      </c>
    </row>
    <row r="7180" spans="51:75">
      <c r="AY7180" s="89" t="e">
        <f>VLOOKUP(C7180,#REF!, 2,FALSE)</f>
        <v>#REF!</v>
      </c>
      <c r="BM7180" s="61" t="s">
        <v>12432</v>
      </c>
      <c r="BN7180" s="61" t="s">
        <v>2985</v>
      </c>
      <c r="BO7180" s="61" t="s">
        <v>5616</v>
      </c>
      <c r="BU7180" s="61" t="s">
        <v>12432</v>
      </c>
      <c r="BV7180" s="61" t="s">
        <v>2985</v>
      </c>
      <c r="BW7180" s="61" t="s">
        <v>5616</v>
      </c>
    </row>
    <row r="7181" spans="51:75">
      <c r="AY7181" s="89" t="e">
        <f>VLOOKUP(C7181,#REF!, 2,FALSE)</f>
        <v>#REF!</v>
      </c>
      <c r="BM7181" s="61" t="s">
        <v>12433</v>
      </c>
      <c r="BN7181" s="61" t="s">
        <v>2985</v>
      </c>
      <c r="BO7181" s="61" t="s">
        <v>4107</v>
      </c>
      <c r="BU7181" s="61" t="s">
        <v>12433</v>
      </c>
      <c r="BV7181" s="61" t="s">
        <v>2985</v>
      </c>
      <c r="BW7181" s="61" t="s">
        <v>4107</v>
      </c>
    </row>
    <row r="7182" spans="51:75">
      <c r="AY7182" s="89" t="e">
        <f>VLOOKUP(C7182,#REF!, 2,FALSE)</f>
        <v>#REF!</v>
      </c>
      <c r="BM7182" s="61" t="s">
        <v>12434</v>
      </c>
      <c r="BN7182" s="61" t="s">
        <v>2985</v>
      </c>
      <c r="BO7182" s="61" t="s">
        <v>9490</v>
      </c>
      <c r="BU7182" s="61" t="s">
        <v>12434</v>
      </c>
      <c r="BV7182" s="61" t="s">
        <v>2985</v>
      </c>
      <c r="BW7182" s="61" t="s">
        <v>9490</v>
      </c>
    </row>
    <row r="7183" spans="51:75">
      <c r="AY7183" s="89" t="e">
        <f>VLOOKUP(C7183,#REF!, 2,FALSE)</f>
        <v>#REF!</v>
      </c>
      <c r="BM7183" s="61" t="s">
        <v>12435</v>
      </c>
      <c r="BN7183" s="61" t="s">
        <v>2985</v>
      </c>
      <c r="BO7183" s="61" t="s">
        <v>7346</v>
      </c>
      <c r="BU7183" s="61" t="s">
        <v>12435</v>
      </c>
      <c r="BV7183" s="61" t="s">
        <v>2985</v>
      </c>
      <c r="BW7183" s="61" t="s">
        <v>7346</v>
      </c>
    </row>
    <row r="7184" spans="51:75">
      <c r="AY7184" s="89" t="e">
        <f>VLOOKUP(C7184,#REF!, 2,FALSE)</f>
        <v>#REF!</v>
      </c>
      <c r="BM7184" s="61" t="s">
        <v>12436</v>
      </c>
      <c r="BN7184" s="61" t="s">
        <v>2985</v>
      </c>
      <c r="BO7184" s="61" t="s">
        <v>2071</v>
      </c>
      <c r="BU7184" s="61" t="s">
        <v>12436</v>
      </c>
      <c r="BV7184" s="61" t="s">
        <v>2985</v>
      </c>
      <c r="BW7184" s="61" t="s">
        <v>2071</v>
      </c>
    </row>
    <row r="7185" spans="51:75">
      <c r="AY7185" s="89" t="e">
        <f>VLOOKUP(C7185,#REF!, 2,FALSE)</f>
        <v>#REF!</v>
      </c>
      <c r="BM7185" s="61" t="s">
        <v>12437</v>
      </c>
      <c r="BN7185" s="61" t="s">
        <v>2985</v>
      </c>
      <c r="BO7185" s="61" t="s">
        <v>11967</v>
      </c>
      <c r="BU7185" s="61" t="s">
        <v>12437</v>
      </c>
      <c r="BV7185" s="61" t="s">
        <v>2985</v>
      </c>
      <c r="BW7185" s="61" t="s">
        <v>11967</v>
      </c>
    </row>
    <row r="7186" spans="51:75">
      <c r="AY7186" s="89" t="e">
        <f>VLOOKUP(C7186,#REF!, 2,FALSE)</f>
        <v>#REF!</v>
      </c>
      <c r="BM7186" s="61" t="s">
        <v>12438</v>
      </c>
      <c r="BN7186" s="61" t="s">
        <v>2985</v>
      </c>
      <c r="BO7186" s="61" t="s">
        <v>2753</v>
      </c>
      <c r="BU7186" s="61" t="s">
        <v>12438</v>
      </c>
      <c r="BV7186" s="61" t="s">
        <v>2985</v>
      </c>
      <c r="BW7186" s="61" t="s">
        <v>2753</v>
      </c>
    </row>
    <row r="7187" spans="51:75">
      <c r="AY7187" s="89" t="e">
        <f>VLOOKUP(C7187,#REF!, 2,FALSE)</f>
        <v>#REF!</v>
      </c>
      <c r="BM7187" s="61" t="s">
        <v>12439</v>
      </c>
      <c r="BN7187" s="61" t="s">
        <v>2985</v>
      </c>
      <c r="BO7187" s="61" t="s">
        <v>700</v>
      </c>
      <c r="BU7187" s="61" t="s">
        <v>12439</v>
      </c>
      <c r="BV7187" s="61" t="s">
        <v>2985</v>
      </c>
      <c r="BW7187" s="61" t="s">
        <v>700</v>
      </c>
    </row>
    <row r="7188" spans="51:75">
      <c r="AY7188" s="89" t="e">
        <f>VLOOKUP(C7188,#REF!, 2,FALSE)</f>
        <v>#REF!</v>
      </c>
      <c r="BM7188" s="61" t="s">
        <v>12440</v>
      </c>
      <c r="BN7188" s="61" t="s">
        <v>2985</v>
      </c>
      <c r="BO7188" s="61" t="s">
        <v>12441</v>
      </c>
      <c r="BU7188" s="61" t="s">
        <v>12440</v>
      </c>
      <c r="BV7188" s="61" t="s">
        <v>2985</v>
      </c>
      <c r="BW7188" s="61" t="s">
        <v>12441</v>
      </c>
    </row>
    <row r="7189" spans="51:75">
      <c r="AY7189" s="89" t="e">
        <f>VLOOKUP(C7189,#REF!, 2,FALSE)</f>
        <v>#REF!</v>
      </c>
      <c r="BM7189" s="61" t="s">
        <v>12442</v>
      </c>
      <c r="BN7189" s="61" t="s">
        <v>2985</v>
      </c>
      <c r="BO7189" s="61" t="s">
        <v>12443</v>
      </c>
      <c r="BU7189" s="61" t="s">
        <v>12442</v>
      </c>
      <c r="BV7189" s="61" t="s">
        <v>2985</v>
      </c>
      <c r="BW7189" s="61" t="s">
        <v>12443</v>
      </c>
    </row>
    <row r="7190" spans="51:75">
      <c r="AY7190" s="89" t="e">
        <f>VLOOKUP(C7190,#REF!, 2,FALSE)</f>
        <v>#REF!</v>
      </c>
      <c r="BM7190" s="61" t="s">
        <v>12445</v>
      </c>
      <c r="BN7190" s="61" t="s">
        <v>2985</v>
      </c>
      <c r="BO7190" s="61" t="s">
        <v>4397</v>
      </c>
      <c r="BU7190" s="61" t="s">
        <v>12445</v>
      </c>
      <c r="BV7190" s="61" t="s">
        <v>2985</v>
      </c>
      <c r="BW7190" s="61" t="s">
        <v>4397</v>
      </c>
    </row>
    <row r="7191" spans="51:75">
      <c r="AY7191" s="89" t="e">
        <f>VLOOKUP(C7191,#REF!, 2,FALSE)</f>
        <v>#REF!</v>
      </c>
      <c r="BM7191" s="61" t="s">
        <v>12447</v>
      </c>
      <c r="BN7191" s="61" t="s">
        <v>2985</v>
      </c>
      <c r="BO7191" s="61" t="s">
        <v>2070</v>
      </c>
      <c r="BU7191" s="61" t="s">
        <v>12447</v>
      </c>
      <c r="BV7191" s="61" t="s">
        <v>2985</v>
      </c>
      <c r="BW7191" s="61" t="s">
        <v>2070</v>
      </c>
    </row>
    <row r="7192" spans="51:75">
      <c r="AY7192" s="89" t="e">
        <f>VLOOKUP(C7192,#REF!, 2,FALSE)</f>
        <v>#REF!</v>
      </c>
      <c r="BM7192" s="61" t="s">
        <v>12448</v>
      </c>
      <c r="BN7192" s="61" t="s">
        <v>2985</v>
      </c>
      <c r="BO7192" s="61" t="s">
        <v>12449</v>
      </c>
      <c r="BU7192" s="61" t="s">
        <v>12448</v>
      </c>
      <c r="BV7192" s="61" t="s">
        <v>2985</v>
      </c>
      <c r="BW7192" s="61" t="s">
        <v>12449</v>
      </c>
    </row>
    <row r="7193" spans="51:75">
      <c r="AY7193" s="89" t="e">
        <f>VLOOKUP(C7193,#REF!, 2,FALSE)</f>
        <v>#REF!</v>
      </c>
      <c r="BM7193" s="61" t="s">
        <v>12450</v>
      </c>
      <c r="BN7193" s="61" t="s">
        <v>2985</v>
      </c>
      <c r="BO7193" s="61" t="s">
        <v>8473</v>
      </c>
      <c r="BU7193" s="61" t="s">
        <v>12450</v>
      </c>
      <c r="BV7193" s="61" t="s">
        <v>2985</v>
      </c>
      <c r="BW7193" s="61" t="s">
        <v>8473</v>
      </c>
    </row>
    <row r="7194" spans="51:75">
      <c r="AY7194" s="89" t="e">
        <f>VLOOKUP(C7194,#REF!, 2,FALSE)</f>
        <v>#REF!</v>
      </c>
      <c r="BM7194" s="61" t="s">
        <v>2152</v>
      </c>
      <c r="BN7194" s="61" t="s">
        <v>2985</v>
      </c>
      <c r="BO7194" s="61" t="s">
        <v>10169</v>
      </c>
      <c r="BU7194" s="61" t="s">
        <v>2152</v>
      </c>
      <c r="BV7194" s="61" t="s">
        <v>2985</v>
      </c>
      <c r="BW7194" s="61" t="s">
        <v>10169</v>
      </c>
    </row>
    <row r="7195" spans="51:75">
      <c r="AY7195" s="89" t="e">
        <f>VLOOKUP(C7195,#REF!, 2,FALSE)</f>
        <v>#REF!</v>
      </c>
      <c r="BM7195" s="61" t="s">
        <v>12451</v>
      </c>
      <c r="BN7195" s="61" t="s">
        <v>2985</v>
      </c>
      <c r="BO7195" s="61" t="s">
        <v>7961</v>
      </c>
      <c r="BU7195" s="61" t="s">
        <v>12451</v>
      </c>
      <c r="BV7195" s="61" t="s">
        <v>2985</v>
      </c>
      <c r="BW7195" s="61" t="s">
        <v>7961</v>
      </c>
    </row>
    <row r="7196" spans="51:75">
      <c r="AY7196" s="89" t="e">
        <f>VLOOKUP(C7196,#REF!, 2,FALSE)</f>
        <v>#REF!</v>
      </c>
      <c r="BM7196" s="61" t="s">
        <v>12452</v>
      </c>
      <c r="BN7196" s="61" t="s">
        <v>2985</v>
      </c>
      <c r="BO7196" s="61" t="s">
        <v>8406</v>
      </c>
      <c r="BU7196" s="61" t="s">
        <v>12452</v>
      </c>
      <c r="BV7196" s="61" t="s">
        <v>2985</v>
      </c>
      <c r="BW7196" s="61" t="s">
        <v>8406</v>
      </c>
    </row>
    <row r="7197" spans="51:75">
      <c r="AY7197" s="89" t="e">
        <f>VLOOKUP(C7197,#REF!, 2,FALSE)</f>
        <v>#REF!</v>
      </c>
      <c r="BM7197" s="61" t="s">
        <v>12453</v>
      </c>
      <c r="BN7197" s="61" t="s">
        <v>2985</v>
      </c>
      <c r="BO7197" s="61" t="s">
        <v>12454</v>
      </c>
      <c r="BU7197" s="61" t="s">
        <v>12453</v>
      </c>
      <c r="BV7197" s="61" t="s">
        <v>2985</v>
      </c>
      <c r="BW7197" s="61" t="s">
        <v>12454</v>
      </c>
    </row>
    <row r="7198" spans="51:75">
      <c r="AY7198" s="89" t="e">
        <f>VLOOKUP(C7198,#REF!, 2,FALSE)</f>
        <v>#REF!</v>
      </c>
      <c r="BM7198" s="61" t="s">
        <v>2153</v>
      </c>
      <c r="BN7198" s="61" t="s">
        <v>2985</v>
      </c>
      <c r="BO7198" s="61" t="s">
        <v>12455</v>
      </c>
      <c r="BU7198" s="61" t="s">
        <v>2153</v>
      </c>
      <c r="BV7198" s="61" t="s">
        <v>2985</v>
      </c>
      <c r="BW7198" s="61" t="s">
        <v>12455</v>
      </c>
    </row>
    <row r="7199" spans="51:75">
      <c r="AY7199" s="89" t="e">
        <f>VLOOKUP(C7199,#REF!, 2,FALSE)</f>
        <v>#REF!</v>
      </c>
      <c r="BM7199" s="61" t="s">
        <v>12456</v>
      </c>
      <c r="BN7199" s="61" t="s">
        <v>2985</v>
      </c>
      <c r="BO7199" s="61" t="s">
        <v>3691</v>
      </c>
      <c r="BU7199" s="61" t="s">
        <v>12456</v>
      </c>
      <c r="BV7199" s="61" t="s">
        <v>2985</v>
      </c>
      <c r="BW7199" s="61" t="s">
        <v>3691</v>
      </c>
    </row>
    <row r="7200" spans="51:75">
      <c r="AY7200" s="89" t="e">
        <f>VLOOKUP(C7200,#REF!, 2,FALSE)</f>
        <v>#REF!</v>
      </c>
      <c r="BM7200" s="61" t="s">
        <v>12457</v>
      </c>
      <c r="BN7200" s="61" t="s">
        <v>2985</v>
      </c>
      <c r="BO7200" s="61" t="s">
        <v>12458</v>
      </c>
      <c r="BU7200" s="61" t="s">
        <v>12457</v>
      </c>
      <c r="BV7200" s="61" t="s">
        <v>2985</v>
      </c>
      <c r="BW7200" s="61" t="s">
        <v>12458</v>
      </c>
    </row>
    <row r="7201" spans="51:75">
      <c r="AY7201" s="89" t="e">
        <f>VLOOKUP(C7201,#REF!, 2,FALSE)</f>
        <v>#REF!</v>
      </c>
      <c r="BM7201" s="61" t="s">
        <v>12459</v>
      </c>
      <c r="BN7201" s="61" t="s">
        <v>2985</v>
      </c>
      <c r="BO7201" s="61" t="s">
        <v>12460</v>
      </c>
      <c r="BU7201" s="61" t="s">
        <v>12459</v>
      </c>
      <c r="BV7201" s="61" t="s">
        <v>2985</v>
      </c>
      <c r="BW7201" s="61" t="s">
        <v>12460</v>
      </c>
    </row>
    <row r="7202" spans="51:75">
      <c r="AY7202" s="89" t="e">
        <f>VLOOKUP(C7202,#REF!, 2,FALSE)</f>
        <v>#REF!</v>
      </c>
      <c r="BM7202" s="61" t="s">
        <v>12461</v>
      </c>
      <c r="BN7202" s="61" t="s">
        <v>2985</v>
      </c>
      <c r="BO7202" s="61" t="s">
        <v>922</v>
      </c>
      <c r="BU7202" s="61" t="s">
        <v>12461</v>
      </c>
      <c r="BV7202" s="61" t="s">
        <v>2985</v>
      </c>
      <c r="BW7202" s="61" t="s">
        <v>922</v>
      </c>
    </row>
    <row r="7203" spans="51:75">
      <c r="AY7203" s="89" t="e">
        <f>VLOOKUP(C7203,#REF!, 2,FALSE)</f>
        <v>#REF!</v>
      </c>
      <c r="BM7203" s="61" t="s">
        <v>12462</v>
      </c>
      <c r="BN7203" s="61" t="s">
        <v>2985</v>
      </c>
      <c r="BO7203" s="61" t="s">
        <v>2985</v>
      </c>
      <c r="BU7203" s="61" t="s">
        <v>12462</v>
      </c>
      <c r="BV7203" s="61" t="s">
        <v>2985</v>
      </c>
      <c r="BW7203" s="61" t="s">
        <v>2985</v>
      </c>
    </row>
    <row r="7204" spans="51:75">
      <c r="AY7204" s="89" t="e">
        <f>VLOOKUP(C7204,#REF!, 2,FALSE)</f>
        <v>#REF!</v>
      </c>
      <c r="BM7204" s="61" t="s">
        <v>12463</v>
      </c>
      <c r="BN7204" s="61" t="s">
        <v>2985</v>
      </c>
      <c r="BO7204" s="61" t="s">
        <v>7905</v>
      </c>
      <c r="BU7204" s="61" t="s">
        <v>12463</v>
      </c>
      <c r="BV7204" s="61" t="s">
        <v>2985</v>
      </c>
      <c r="BW7204" s="61" t="s">
        <v>7905</v>
      </c>
    </row>
    <row r="7205" spans="51:75">
      <c r="AY7205" s="89" t="e">
        <f>VLOOKUP(C7205,#REF!, 2,FALSE)</f>
        <v>#REF!</v>
      </c>
      <c r="BM7205" s="61" t="s">
        <v>12464</v>
      </c>
      <c r="BN7205" s="61" t="s">
        <v>2985</v>
      </c>
      <c r="BO7205" s="61" t="s">
        <v>12465</v>
      </c>
      <c r="BU7205" s="61" t="s">
        <v>12464</v>
      </c>
      <c r="BV7205" s="61" t="s">
        <v>2985</v>
      </c>
      <c r="BW7205" s="61" t="s">
        <v>12465</v>
      </c>
    </row>
    <row r="7206" spans="51:75">
      <c r="AY7206" s="89" t="e">
        <f>VLOOKUP(C7206,#REF!, 2,FALSE)</f>
        <v>#REF!</v>
      </c>
      <c r="BM7206" s="61" t="s">
        <v>12466</v>
      </c>
      <c r="BN7206" s="61" t="s">
        <v>2985</v>
      </c>
      <c r="BO7206" s="61" t="s">
        <v>8892</v>
      </c>
      <c r="BU7206" s="61" t="s">
        <v>12466</v>
      </c>
      <c r="BV7206" s="61" t="s">
        <v>2985</v>
      </c>
      <c r="BW7206" s="61" t="s">
        <v>8892</v>
      </c>
    </row>
    <row r="7207" spans="51:75">
      <c r="AY7207" s="89" t="e">
        <f>VLOOKUP(C7207,#REF!, 2,FALSE)</f>
        <v>#REF!</v>
      </c>
      <c r="BM7207" s="61" t="s">
        <v>2154</v>
      </c>
      <c r="BN7207" s="61" t="s">
        <v>2985</v>
      </c>
      <c r="BO7207" s="61" t="s">
        <v>5926</v>
      </c>
      <c r="BU7207" s="61" t="s">
        <v>2154</v>
      </c>
      <c r="BV7207" s="61" t="s">
        <v>2985</v>
      </c>
      <c r="BW7207" s="61" t="s">
        <v>5926</v>
      </c>
    </row>
    <row r="7208" spans="51:75">
      <c r="AY7208" s="89" t="e">
        <f>VLOOKUP(C7208,#REF!, 2,FALSE)</f>
        <v>#REF!</v>
      </c>
      <c r="BM7208" s="61" t="s">
        <v>12467</v>
      </c>
      <c r="BN7208" s="61" t="s">
        <v>2985</v>
      </c>
      <c r="BO7208" s="61" t="s">
        <v>7625</v>
      </c>
      <c r="BU7208" s="61" t="s">
        <v>12467</v>
      </c>
      <c r="BV7208" s="61" t="s">
        <v>2985</v>
      </c>
      <c r="BW7208" s="61" t="s">
        <v>7625</v>
      </c>
    </row>
    <row r="7209" spans="51:75">
      <c r="AY7209" s="89" t="e">
        <f>VLOOKUP(C7209,#REF!, 2,FALSE)</f>
        <v>#REF!</v>
      </c>
      <c r="BM7209" s="61" t="s">
        <v>12468</v>
      </c>
      <c r="BN7209" s="61" t="s">
        <v>2985</v>
      </c>
      <c r="BO7209" s="61" t="s">
        <v>12469</v>
      </c>
      <c r="BU7209" s="61" t="s">
        <v>12468</v>
      </c>
      <c r="BV7209" s="61" t="s">
        <v>2985</v>
      </c>
      <c r="BW7209" s="61" t="s">
        <v>12469</v>
      </c>
    </row>
    <row r="7210" spans="51:75">
      <c r="AY7210" s="89" t="e">
        <f>VLOOKUP(C7210,#REF!, 2,FALSE)</f>
        <v>#REF!</v>
      </c>
      <c r="BM7210" s="61" t="s">
        <v>12470</v>
      </c>
      <c r="BN7210" s="61" t="s">
        <v>2985</v>
      </c>
      <c r="BO7210" s="61" t="s">
        <v>10717</v>
      </c>
      <c r="BU7210" s="61" t="s">
        <v>12470</v>
      </c>
      <c r="BV7210" s="61" t="s">
        <v>2985</v>
      </c>
      <c r="BW7210" s="61" t="s">
        <v>10717</v>
      </c>
    </row>
    <row r="7211" spans="51:75">
      <c r="AY7211" s="89" t="e">
        <f>VLOOKUP(C7211,#REF!, 2,FALSE)</f>
        <v>#REF!</v>
      </c>
      <c r="BM7211" s="61" t="s">
        <v>12471</v>
      </c>
      <c r="BN7211" s="61" t="s">
        <v>804</v>
      </c>
      <c r="BO7211" s="61" t="s">
        <v>8679</v>
      </c>
      <c r="BU7211" s="61" t="s">
        <v>12471</v>
      </c>
      <c r="BV7211" s="61" t="s">
        <v>804</v>
      </c>
      <c r="BW7211" s="61" t="s">
        <v>8679</v>
      </c>
    </row>
    <row r="7212" spans="51:75">
      <c r="AY7212" s="89" t="e">
        <f>VLOOKUP(C7212,#REF!, 2,FALSE)</f>
        <v>#REF!</v>
      </c>
      <c r="BM7212" s="61" t="s">
        <v>12472</v>
      </c>
      <c r="BN7212" s="61" t="s">
        <v>801</v>
      </c>
      <c r="BO7212" s="61" t="s">
        <v>9579</v>
      </c>
      <c r="BU7212" s="61" t="s">
        <v>12472</v>
      </c>
      <c r="BV7212" s="61" t="s">
        <v>801</v>
      </c>
      <c r="BW7212" s="61" t="s">
        <v>9579</v>
      </c>
    </row>
    <row r="7213" spans="51:75">
      <c r="AY7213" s="89" t="e">
        <f>VLOOKUP(C7213,#REF!, 2,FALSE)</f>
        <v>#REF!</v>
      </c>
      <c r="BM7213" s="61" t="s">
        <v>12473</v>
      </c>
      <c r="BN7213" s="61" t="s">
        <v>2985</v>
      </c>
      <c r="BO7213" s="61" t="s">
        <v>1836</v>
      </c>
      <c r="BU7213" s="61" t="s">
        <v>12473</v>
      </c>
      <c r="BV7213" s="61" t="s">
        <v>2985</v>
      </c>
      <c r="BW7213" s="61" t="s">
        <v>1836</v>
      </c>
    </row>
    <row r="7214" spans="51:75">
      <c r="AY7214" s="89" t="e">
        <f>VLOOKUP(C7214,#REF!, 2,FALSE)</f>
        <v>#REF!</v>
      </c>
      <c r="BM7214" s="61" t="s">
        <v>12474</v>
      </c>
      <c r="BN7214" s="61" t="s">
        <v>2985</v>
      </c>
      <c r="BO7214" s="61" t="s">
        <v>12475</v>
      </c>
      <c r="BU7214" s="61" t="s">
        <v>12474</v>
      </c>
      <c r="BV7214" s="61" t="s">
        <v>2985</v>
      </c>
      <c r="BW7214" s="61" t="s">
        <v>12475</v>
      </c>
    </row>
    <row r="7215" spans="51:75">
      <c r="AY7215" s="89" t="e">
        <f>VLOOKUP(C7215,#REF!, 2,FALSE)</f>
        <v>#REF!</v>
      </c>
      <c r="BM7215" s="61" t="s">
        <v>12476</v>
      </c>
      <c r="BN7215" s="61" t="s">
        <v>2985</v>
      </c>
      <c r="BO7215" s="61" t="s">
        <v>1444</v>
      </c>
      <c r="BU7215" s="61" t="s">
        <v>12476</v>
      </c>
      <c r="BV7215" s="61" t="s">
        <v>2985</v>
      </c>
      <c r="BW7215" s="61" t="s">
        <v>1444</v>
      </c>
    </row>
    <row r="7216" spans="51:75">
      <c r="AY7216" s="89" t="e">
        <f>VLOOKUP(C7216,#REF!, 2,FALSE)</f>
        <v>#REF!</v>
      </c>
      <c r="BM7216" s="61" t="s">
        <v>12477</v>
      </c>
      <c r="BN7216" s="61" t="s">
        <v>2985</v>
      </c>
      <c r="BO7216" s="61" t="s">
        <v>12478</v>
      </c>
      <c r="BU7216" s="61" t="s">
        <v>12477</v>
      </c>
      <c r="BV7216" s="61" t="s">
        <v>2985</v>
      </c>
      <c r="BW7216" s="61" t="s">
        <v>12478</v>
      </c>
    </row>
    <row r="7217" spans="51:75">
      <c r="AY7217" s="89" t="e">
        <f>VLOOKUP(C7217,#REF!, 2,FALSE)</f>
        <v>#REF!</v>
      </c>
      <c r="BM7217" s="61" t="s">
        <v>12479</v>
      </c>
      <c r="BN7217" s="61" t="s">
        <v>2985</v>
      </c>
      <c r="BO7217" s="61" t="s">
        <v>12480</v>
      </c>
      <c r="BU7217" s="61" t="s">
        <v>12479</v>
      </c>
      <c r="BV7217" s="61" t="s">
        <v>2985</v>
      </c>
      <c r="BW7217" s="61" t="s">
        <v>12480</v>
      </c>
    </row>
    <row r="7218" spans="51:75">
      <c r="AY7218" s="89" t="e">
        <f>VLOOKUP(C7218,#REF!, 2,FALSE)</f>
        <v>#REF!</v>
      </c>
      <c r="BM7218" s="61" t="s">
        <v>12481</v>
      </c>
      <c r="BN7218" s="61" t="s">
        <v>2985</v>
      </c>
      <c r="BO7218" s="61" t="s">
        <v>940</v>
      </c>
      <c r="BU7218" s="61" t="s">
        <v>12481</v>
      </c>
      <c r="BV7218" s="61" t="s">
        <v>2985</v>
      </c>
      <c r="BW7218" s="61" t="s">
        <v>940</v>
      </c>
    </row>
    <row r="7219" spans="51:75">
      <c r="AY7219" s="89" t="e">
        <f>VLOOKUP(C7219,#REF!, 2,FALSE)</f>
        <v>#REF!</v>
      </c>
      <c r="BM7219" s="61" t="s">
        <v>12482</v>
      </c>
      <c r="BN7219" s="61" t="s">
        <v>2985</v>
      </c>
      <c r="BO7219" s="61" t="s">
        <v>1202</v>
      </c>
      <c r="BU7219" s="61" t="s">
        <v>12482</v>
      </c>
      <c r="BV7219" s="61" t="s">
        <v>2985</v>
      </c>
      <c r="BW7219" s="61" t="s">
        <v>1202</v>
      </c>
    </row>
    <row r="7220" spans="51:75">
      <c r="AY7220" s="89" t="e">
        <f>VLOOKUP(C7220,#REF!, 2,FALSE)</f>
        <v>#REF!</v>
      </c>
      <c r="BM7220" s="61" t="s">
        <v>12483</v>
      </c>
      <c r="BN7220" s="61" t="s">
        <v>2985</v>
      </c>
      <c r="BO7220" s="61" t="s">
        <v>2069</v>
      </c>
      <c r="BU7220" s="61" t="s">
        <v>12483</v>
      </c>
      <c r="BV7220" s="61" t="s">
        <v>2985</v>
      </c>
      <c r="BW7220" s="61" t="s">
        <v>2069</v>
      </c>
    </row>
    <row r="7221" spans="51:75">
      <c r="AY7221" s="89" t="e">
        <f>VLOOKUP(C7221,#REF!, 2,FALSE)</f>
        <v>#REF!</v>
      </c>
      <c r="BM7221" s="61" t="s">
        <v>2155</v>
      </c>
      <c r="BN7221" s="61" t="s">
        <v>2985</v>
      </c>
      <c r="BO7221" s="61" t="s">
        <v>12484</v>
      </c>
      <c r="BU7221" s="61" t="s">
        <v>2155</v>
      </c>
      <c r="BV7221" s="61" t="s">
        <v>2985</v>
      </c>
      <c r="BW7221" s="61" t="s">
        <v>12484</v>
      </c>
    </row>
    <row r="7222" spans="51:75">
      <c r="AY7222" s="89" t="e">
        <f>VLOOKUP(C7222,#REF!, 2,FALSE)</f>
        <v>#REF!</v>
      </c>
      <c r="BM7222" s="61" t="s">
        <v>12485</v>
      </c>
      <c r="BN7222" s="61" t="s">
        <v>3007</v>
      </c>
      <c r="BO7222" s="61" t="s">
        <v>2139</v>
      </c>
      <c r="BU7222" s="61" t="s">
        <v>12485</v>
      </c>
      <c r="BV7222" s="61" t="s">
        <v>3007</v>
      </c>
      <c r="BW7222" s="61" t="s">
        <v>2139</v>
      </c>
    </row>
    <row r="7223" spans="51:75">
      <c r="AY7223" s="89" t="e">
        <f>VLOOKUP(C7223,#REF!, 2,FALSE)</f>
        <v>#REF!</v>
      </c>
      <c r="BM7223" s="61" t="s">
        <v>12486</v>
      </c>
      <c r="BN7223" s="61" t="s">
        <v>2985</v>
      </c>
      <c r="BO7223" s="61" t="s">
        <v>5082</v>
      </c>
      <c r="BU7223" s="61" t="s">
        <v>12486</v>
      </c>
      <c r="BV7223" s="61" t="s">
        <v>2985</v>
      </c>
      <c r="BW7223" s="61" t="s">
        <v>5082</v>
      </c>
    </row>
    <row r="7224" spans="51:75">
      <c r="AY7224" s="89" t="e">
        <f>VLOOKUP(C7224,#REF!, 2,FALSE)</f>
        <v>#REF!</v>
      </c>
      <c r="BM7224" s="61" t="s">
        <v>12487</v>
      </c>
      <c r="BN7224" s="61" t="s">
        <v>2985</v>
      </c>
      <c r="BO7224" s="61" t="s">
        <v>7320</v>
      </c>
      <c r="BU7224" s="61" t="s">
        <v>12487</v>
      </c>
      <c r="BV7224" s="61" t="s">
        <v>2985</v>
      </c>
      <c r="BW7224" s="61" t="s">
        <v>7320</v>
      </c>
    </row>
    <row r="7225" spans="51:75">
      <c r="AY7225" s="89" t="e">
        <f>VLOOKUP(C7225,#REF!, 2,FALSE)</f>
        <v>#REF!</v>
      </c>
      <c r="BM7225" s="61" t="s">
        <v>12488</v>
      </c>
      <c r="BN7225" s="61" t="s">
        <v>2985</v>
      </c>
      <c r="BO7225" s="61" t="s">
        <v>2985</v>
      </c>
      <c r="BU7225" s="61" t="s">
        <v>12488</v>
      </c>
      <c r="BV7225" s="61" t="s">
        <v>2985</v>
      </c>
      <c r="BW7225" s="61" t="s">
        <v>2985</v>
      </c>
    </row>
    <row r="7226" spans="51:75">
      <c r="AY7226" s="89" t="e">
        <f>VLOOKUP(C7226,#REF!, 2,FALSE)</f>
        <v>#REF!</v>
      </c>
      <c r="BM7226" s="61" t="s">
        <v>2156</v>
      </c>
      <c r="BN7226" s="61" t="s">
        <v>2985</v>
      </c>
      <c r="BO7226" s="61" t="s">
        <v>3527</v>
      </c>
      <c r="BU7226" s="61" t="s">
        <v>2156</v>
      </c>
      <c r="BV7226" s="61" t="s">
        <v>2985</v>
      </c>
      <c r="BW7226" s="61" t="s">
        <v>3527</v>
      </c>
    </row>
    <row r="7227" spans="51:75">
      <c r="AY7227" s="89" t="e">
        <f>VLOOKUP(C7227,#REF!, 2,FALSE)</f>
        <v>#REF!</v>
      </c>
      <c r="BM7227" s="61" t="s">
        <v>2157</v>
      </c>
      <c r="BN7227" s="61" t="s">
        <v>738</v>
      </c>
      <c r="BO7227" s="61" t="s">
        <v>12489</v>
      </c>
      <c r="BU7227" s="61" t="s">
        <v>2157</v>
      </c>
      <c r="BV7227" s="61" t="s">
        <v>738</v>
      </c>
      <c r="BW7227" s="61" t="s">
        <v>12489</v>
      </c>
    </row>
    <row r="7228" spans="51:75">
      <c r="AY7228" s="89" t="e">
        <f>VLOOKUP(C7228,#REF!, 2,FALSE)</f>
        <v>#REF!</v>
      </c>
      <c r="BM7228" s="61" t="s">
        <v>12490</v>
      </c>
      <c r="BN7228" s="61" t="s">
        <v>2985</v>
      </c>
      <c r="BO7228" s="61" t="s">
        <v>12491</v>
      </c>
      <c r="BU7228" s="61" t="s">
        <v>12490</v>
      </c>
      <c r="BV7228" s="61" t="s">
        <v>2985</v>
      </c>
      <c r="BW7228" s="61" t="s">
        <v>12491</v>
      </c>
    </row>
    <row r="7229" spans="51:75">
      <c r="AY7229" s="89" t="e">
        <f>VLOOKUP(C7229,#REF!, 2,FALSE)</f>
        <v>#REF!</v>
      </c>
      <c r="BM7229" s="61" t="s">
        <v>12492</v>
      </c>
      <c r="BN7229" s="61" t="s">
        <v>638</v>
      </c>
      <c r="BO7229" s="61" t="s">
        <v>11861</v>
      </c>
      <c r="BU7229" s="61" t="s">
        <v>12492</v>
      </c>
      <c r="BV7229" s="61" t="s">
        <v>638</v>
      </c>
      <c r="BW7229" s="61" t="s">
        <v>11861</v>
      </c>
    </row>
    <row r="7230" spans="51:75">
      <c r="AY7230" s="89" t="e">
        <f>VLOOKUP(C7230,#REF!, 2,FALSE)</f>
        <v>#REF!</v>
      </c>
      <c r="BM7230" s="61" t="s">
        <v>47</v>
      </c>
      <c r="BN7230" s="61" t="s">
        <v>2985</v>
      </c>
      <c r="BO7230" s="61" t="s">
        <v>11460</v>
      </c>
      <c r="BU7230" s="61" t="s">
        <v>47</v>
      </c>
      <c r="BV7230" s="61" t="s">
        <v>2985</v>
      </c>
      <c r="BW7230" s="61" t="s">
        <v>11460</v>
      </c>
    </row>
    <row r="7231" spans="51:75">
      <c r="AY7231" s="89" t="e">
        <f>VLOOKUP(C7231,#REF!, 2,FALSE)</f>
        <v>#REF!</v>
      </c>
      <c r="BM7231" s="61" t="s">
        <v>12493</v>
      </c>
      <c r="BN7231" s="61" t="s">
        <v>2985</v>
      </c>
      <c r="BO7231" s="61" t="s">
        <v>2190</v>
      </c>
      <c r="BU7231" s="61" t="s">
        <v>12493</v>
      </c>
      <c r="BV7231" s="61" t="s">
        <v>2985</v>
      </c>
      <c r="BW7231" s="61" t="s">
        <v>2190</v>
      </c>
    </row>
    <row r="7232" spans="51:75">
      <c r="AY7232" s="89" t="e">
        <f>VLOOKUP(C7232,#REF!, 2,FALSE)</f>
        <v>#REF!</v>
      </c>
      <c r="BM7232" s="61" t="s">
        <v>12494</v>
      </c>
      <c r="BN7232" s="61" t="s">
        <v>2985</v>
      </c>
      <c r="BO7232" s="61" t="s">
        <v>8316</v>
      </c>
      <c r="BU7232" s="61" t="s">
        <v>12494</v>
      </c>
      <c r="BV7232" s="61" t="s">
        <v>2985</v>
      </c>
      <c r="BW7232" s="61" t="s">
        <v>8316</v>
      </c>
    </row>
    <row r="7233" spans="51:75">
      <c r="AY7233" s="89" t="e">
        <f>VLOOKUP(C7233,#REF!, 2,FALSE)</f>
        <v>#REF!</v>
      </c>
      <c r="BM7233" s="61" t="s">
        <v>12495</v>
      </c>
      <c r="BN7233" s="61" t="s">
        <v>2985</v>
      </c>
      <c r="BO7233" s="61" t="s">
        <v>5164</v>
      </c>
      <c r="BU7233" s="61" t="s">
        <v>12495</v>
      </c>
      <c r="BV7233" s="61" t="s">
        <v>2985</v>
      </c>
      <c r="BW7233" s="61" t="s">
        <v>5164</v>
      </c>
    </row>
    <row r="7234" spans="51:75">
      <c r="AY7234" s="89" t="e">
        <f>VLOOKUP(C7234,#REF!, 2,FALSE)</f>
        <v>#REF!</v>
      </c>
      <c r="BM7234" s="61" t="s">
        <v>2158</v>
      </c>
      <c r="BN7234" s="61" t="s">
        <v>2985</v>
      </c>
      <c r="BO7234" s="61" t="s">
        <v>5641</v>
      </c>
      <c r="BU7234" s="61" t="s">
        <v>2158</v>
      </c>
      <c r="BV7234" s="61" t="s">
        <v>2985</v>
      </c>
      <c r="BW7234" s="61" t="s">
        <v>5641</v>
      </c>
    </row>
    <row r="7235" spans="51:75">
      <c r="AY7235" s="89" t="e">
        <f>VLOOKUP(C7235,#REF!, 2,FALSE)</f>
        <v>#REF!</v>
      </c>
      <c r="BM7235" s="61" t="s">
        <v>12496</v>
      </c>
      <c r="BN7235" s="61" t="s">
        <v>2985</v>
      </c>
      <c r="BO7235" s="61" t="s">
        <v>8804</v>
      </c>
      <c r="BU7235" s="61" t="s">
        <v>12496</v>
      </c>
      <c r="BV7235" s="61" t="s">
        <v>2985</v>
      </c>
      <c r="BW7235" s="61" t="s">
        <v>8804</v>
      </c>
    </row>
    <row r="7236" spans="51:75">
      <c r="AY7236" s="89" t="e">
        <f>VLOOKUP(C7236,#REF!, 2,FALSE)</f>
        <v>#REF!</v>
      </c>
      <c r="BM7236" s="61" t="s">
        <v>12497</v>
      </c>
      <c r="BN7236" s="61" t="s">
        <v>2985</v>
      </c>
      <c r="BO7236" s="61" t="s">
        <v>10258</v>
      </c>
      <c r="BU7236" s="61" t="s">
        <v>12497</v>
      </c>
      <c r="BV7236" s="61" t="s">
        <v>2985</v>
      </c>
      <c r="BW7236" s="61" t="s">
        <v>10258</v>
      </c>
    </row>
    <row r="7237" spans="51:75">
      <c r="AY7237" s="89" t="e">
        <f>VLOOKUP(C7237,#REF!, 2,FALSE)</f>
        <v>#REF!</v>
      </c>
      <c r="BM7237" s="61" t="s">
        <v>12498</v>
      </c>
      <c r="BN7237" s="61" t="s">
        <v>2985</v>
      </c>
      <c r="BO7237" s="61" t="s">
        <v>12093</v>
      </c>
      <c r="BU7237" s="61" t="s">
        <v>12498</v>
      </c>
      <c r="BV7237" s="61" t="s">
        <v>2985</v>
      </c>
      <c r="BW7237" s="61" t="s">
        <v>12093</v>
      </c>
    </row>
    <row r="7238" spans="51:75">
      <c r="AY7238" s="89" t="e">
        <f>VLOOKUP(C7238,#REF!, 2,FALSE)</f>
        <v>#REF!</v>
      </c>
      <c r="BM7238" s="61" t="s">
        <v>12499</v>
      </c>
      <c r="BN7238" s="61" t="s">
        <v>2985</v>
      </c>
      <c r="BO7238" s="61" t="s">
        <v>7378</v>
      </c>
      <c r="BU7238" s="61" t="s">
        <v>12499</v>
      </c>
      <c r="BV7238" s="61" t="s">
        <v>2985</v>
      </c>
      <c r="BW7238" s="61" t="s">
        <v>7378</v>
      </c>
    </row>
    <row r="7239" spans="51:75">
      <c r="AY7239" s="89" t="e">
        <f>VLOOKUP(C7239,#REF!, 2,FALSE)</f>
        <v>#REF!</v>
      </c>
      <c r="BM7239" s="61" t="s">
        <v>12500</v>
      </c>
      <c r="BN7239" s="61" t="s">
        <v>2985</v>
      </c>
      <c r="BO7239" s="61" t="s">
        <v>12501</v>
      </c>
      <c r="BU7239" s="61" t="s">
        <v>12500</v>
      </c>
      <c r="BV7239" s="61" t="s">
        <v>2985</v>
      </c>
      <c r="BW7239" s="61" t="s">
        <v>12501</v>
      </c>
    </row>
    <row r="7240" spans="51:75">
      <c r="AY7240" s="89" t="e">
        <f>VLOOKUP(C7240,#REF!, 2,FALSE)</f>
        <v>#REF!</v>
      </c>
      <c r="BM7240" s="61" t="s">
        <v>12502</v>
      </c>
      <c r="BN7240" s="61" t="s">
        <v>2985</v>
      </c>
      <c r="BO7240" s="61" t="s">
        <v>12503</v>
      </c>
      <c r="BU7240" s="61" t="s">
        <v>12502</v>
      </c>
      <c r="BV7240" s="61" t="s">
        <v>2985</v>
      </c>
      <c r="BW7240" s="61" t="s">
        <v>12503</v>
      </c>
    </row>
    <row r="7241" spans="51:75">
      <c r="AY7241" s="89" t="e">
        <f>VLOOKUP(C7241,#REF!, 2,FALSE)</f>
        <v>#REF!</v>
      </c>
      <c r="BM7241" s="61" t="s">
        <v>12504</v>
      </c>
      <c r="BN7241" s="61" t="s">
        <v>2985</v>
      </c>
      <c r="BO7241" s="61" t="s">
        <v>9481</v>
      </c>
      <c r="BU7241" s="61" t="s">
        <v>12504</v>
      </c>
      <c r="BV7241" s="61" t="s">
        <v>2985</v>
      </c>
      <c r="BW7241" s="61" t="s">
        <v>9481</v>
      </c>
    </row>
    <row r="7242" spans="51:75">
      <c r="AY7242" s="89" t="e">
        <f>VLOOKUP(C7242,#REF!, 2,FALSE)</f>
        <v>#REF!</v>
      </c>
      <c r="BM7242" s="61" t="s">
        <v>39</v>
      </c>
      <c r="BN7242" s="61" t="s">
        <v>2985</v>
      </c>
      <c r="BO7242" s="61" t="s">
        <v>4355</v>
      </c>
      <c r="BU7242" s="61" t="s">
        <v>39</v>
      </c>
      <c r="BV7242" s="61" t="s">
        <v>2985</v>
      </c>
      <c r="BW7242" s="61" t="s">
        <v>4355</v>
      </c>
    </row>
    <row r="7243" spans="51:75">
      <c r="AY7243" s="89" t="e">
        <f>VLOOKUP(C7243,#REF!, 2,FALSE)</f>
        <v>#REF!</v>
      </c>
      <c r="BM7243" s="61" t="s">
        <v>12505</v>
      </c>
      <c r="BN7243" s="61" t="s">
        <v>2985</v>
      </c>
      <c r="BO7243" s="61" t="s">
        <v>2805</v>
      </c>
      <c r="BU7243" s="61" t="s">
        <v>12505</v>
      </c>
      <c r="BV7243" s="61" t="s">
        <v>2985</v>
      </c>
      <c r="BW7243" s="61" t="s">
        <v>2805</v>
      </c>
    </row>
    <row r="7244" spans="51:75">
      <c r="AY7244" s="89" t="e">
        <f>VLOOKUP(C7244,#REF!, 2,FALSE)</f>
        <v>#REF!</v>
      </c>
      <c r="BM7244" s="61" t="s">
        <v>2159</v>
      </c>
      <c r="BN7244" s="61" t="s">
        <v>2985</v>
      </c>
      <c r="BO7244" s="61" t="s">
        <v>8461</v>
      </c>
      <c r="BU7244" s="61" t="s">
        <v>2159</v>
      </c>
      <c r="BV7244" s="61" t="s">
        <v>2985</v>
      </c>
      <c r="BW7244" s="61" t="s">
        <v>8461</v>
      </c>
    </row>
    <row r="7245" spans="51:75">
      <c r="AY7245" s="89" t="e">
        <f>VLOOKUP(C7245,#REF!, 2,FALSE)</f>
        <v>#REF!</v>
      </c>
      <c r="BM7245" s="61" t="s">
        <v>12506</v>
      </c>
      <c r="BN7245" s="61" t="s">
        <v>2985</v>
      </c>
      <c r="BO7245" s="61" t="s">
        <v>8890</v>
      </c>
      <c r="BU7245" s="61" t="s">
        <v>12506</v>
      </c>
      <c r="BV7245" s="61" t="s">
        <v>2985</v>
      </c>
      <c r="BW7245" s="61" t="s">
        <v>8890</v>
      </c>
    </row>
    <row r="7246" spans="51:75">
      <c r="AY7246" s="89" t="e">
        <f>VLOOKUP(C7246,#REF!, 2,FALSE)</f>
        <v>#REF!</v>
      </c>
      <c r="BM7246" s="61" t="s">
        <v>12507</v>
      </c>
      <c r="BN7246" s="61" t="s">
        <v>2985</v>
      </c>
      <c r="BO7246" s="61" t="s">
        <v>7910</v>
      </c>
      <c r="BU7246" s="61" t="s">
        <v>12507</v>
      </c>
      <c r="BV7246" s="61" t="s">
        <v>2985</v>
      </c>
      <c r="BW7246" s="61" t="s">
        <v>7910</v>
      </c>
    </row>
    <row r="7247" spans="51:75">
      <c r="AY7247" s="89" t="e">
        <f>VLOOKUP(C7247,#REF!, 2,FALSE)</f>
        <v>#REF!</v>
      </c>
      <c r="BM7247" s="61" t="s">
        <v>12508</v>
      </c>
      <c r="BN7247" s="61" t="s">
        <v>2985</v>
      </c>
      <c r="BO7247" s="61" t="s">
        <v>11953</v>
      </c>
      <c r="BU7247" s="61" t="s">
        <v>12508</v>
      </c>
      <c r="BV7247" s="61" t="s">
        <v>2985</v>
      </c>
      <c r="BW7247" s="61" t="s">
        <v>11953</v>
      </c>
    </row>
    <row r="7248" spans="51:75">
      <c r="AY7248" s="89" t="e">
        <f>VLOOKUP(C7248,#REF!, 2,FALSE)</f>
        <v>#REF!</v>
      </c>
      <c r="BM7248" s="61" t="s">
        <v>12509</v>
      </c>
      <c r="BN7248" s="61" t="s">
        <v>2985</v>
      </c>
      <c r="BO7248" s="61" t="s">
        <v>12510</v>
      </c>
      <c r="BU7248" s="61" t="s">
        <v>12509</v>
      </c>
      <c r="BV7248" s="61" t="s">
        <v>2985</v>
      </c>
      <c r="BW7248" s="61" t="s">
        <v>12510</v>
      </c>
    </row>
    <row r="7249" spans="51:75">
      <c r="AY7249" s="89" t="e">
        <f>VLOOKUP(C7249,#REF!, 2,FALSE)</f>
        <v>#REF!</v>
      </c>
      <c r="BM7249" s="61" t="s">
        <v>12511</v>
      </c>
      <c r="BN7249" s="61" t="s">
        <v>2985</v>
      </c>
      <c r="BO7249" s="61" t="s">
        <v>6141</v>
      </c>
      <c r="BU7249" s="61" t="s">
        <v>12511</v>
      </c>
      <c r="BV7249" s="61" t="s">
        <v>2985</v>
      </c>
      <c r="BW7249" s="61" t="s">
        <v>6141</v>
      </c>
    </row>
    <row r="7250" spans="51:75">
      <c r="AY7250" s="89" t="e">
        <f>VLOOKUP(C7250,#REF!, 2,FALSE)</f>
        <v>#REF!</v>
      </c>
      <c r="BM7250" s="61" t="s">
        <v>12512</v>
      </c>
      <c r="BN7250" s="61" t="s">
        <v>2985</v>
      </c>
      <c r="BO7250" s="61" t="s">
        <v>5263</v>
      </c>
      <c r="BU7250" s="61" t="s">
        <v>12512</v>
      </c>
      <c r="BV7250" s="61" t="s">
        <v>2985</v>
      </c>
      <c r="BW7250" s="61" t="s">
        <v>5263</v>
      </c>
    </row>
    <row r="7251" spans="51:75">
      <c r="AY7251" s="89" t="e">
        <f>VLOOKUP(C7251,#REF!, 2,FALSE)</f>
        <v>#REF!</v>
      </c>
      <c r="BM7251" s="61" t="s">
        <v>12513</v>
      </c>
      <c r="BN7251" s="61" t="s">
        <v>2985</v>
      </c>
      <c r="BO7251" s="61" t="s">
        <v>8742</v>
      </c>
      <c r="BU7251" s="61" t="s">
        <v>12513</v>
      </c>
      <c r="BV7251" s="61" t="s">
        <v>2985</v>
      </c>
      <c r="BW7251" s="61" t="s">
        <v>8742</v>
      </c>
    </row>
    <row r="7252" spans="51:75">
      <c r="AY7252" s="89" t="e">
        <f>VLOOKUP(C7252,#REF!, 2,FALSE)</f>
        <v>#REF!</v>
      </c>
      <c r="BM7252" s="61" t="s">
        <v>12514</v>
      </c>
      <c r="BN7252" s="61" t="s">
        <v>2985</v>
      </c>
      <c r="BO7252" s="61" t="s">
        <v>1444</v>
      </c>
      <c r="BU7252" s="61" t="s">
        <v>12514</v>
      </c>
      <c r="BV7252" s="61" t="s">
        <v>2985</v>
      </c>
      <c r="BW7252" s="61" t="s">
        <v>1444</v>
      </c>
    </row>
    <row r="7253" spans="51:75">
      <c r="AY7253" s="89" t="e">
        <f>VLOOKUP(C7253,#REF!, 2,FALSE)</f>
        <v>#REF!</v>
      </c>
      <c r="BM7253" s="61" t="s">
        <v>46</v>
      </c>
      <c r="BN7253" s="61" t="s">
        <v>2985</v>
      </c>
      <c r="BO7253" s="61" t="s">
        <v>1491</v>
      </c>
      <c r="BU7253" s="61" t="s">
        <v>46</v>
      </c>
      <c r="BV7253" s="61" t="s">
        <v>2985</v>
      </c>
      <c r="BW7253" s="61" t="s">
        <v>1491</v>
      </c>
    </row>
    <row r="7254" spans="51:75">
      <c r="AY7254" s="89" t="e">
        <f>VLOOKUP(C7254,#REF!, 2,FALSE)</f>
        <v>#REF!</v>
      </c>
      <c r="BM7254" s="61" t="s">
        <v>12515</v>
      </c>
      <c r="BN7254" s="61" t="s">
        <v>2985</v>
      </c>
      <c r="BO7254" s="61" t="s">
        <v>8154</v>
      </c>
      <c r="BU7254" s="61" t="s">
        <v>12515</v>
      </c>
      <c r="BV7254" s="61" t="s">
        <v>2985</v>
      </c>
      <c r="BW7254" s="61" t="s">
        <v>8154</v>
      </c>
    </row>
    <row r="7255" spans="51:75">
      <c r="AY7255" s="89" t="e">
        <f>VLOOKUP(C7255,#REF!, 2,FALSE)</f>
        <v>#REF!</v>
      </c>
      <c r="BM7255" s="61" t="s">
        <v>12516</v>
      </c>
      <c r="BN7255" s="61" t="s">
        <v>2985</v>
      </c>
      <c r="BO7255" s="61" t="s">
        <v>2985</v>
      </c>
      <c r="BU7255" s="61" t="s">
        <v>12516</v>
      </c>
      <c r="BV7255" s="61" t="s">
        <v>2985</v>
      </c>
      <c r="BW7255" s="61" t="s">
        <v>2985</v>
      </c>
    </row>
    <row r="7256" spans="51:75">
      <c r="AY7256" s="89" t="e">
        <f>VLOOKUP(C7256,#REF!, 2,FALSE)</f>
        <v>#REF!</v>
      </c>
      <c r="BM7256" s="61" t="s">
        <v>12517</v>
      </c>
      <c r="BN7256" s="61" t="s">
        <v>2985</v>
      </c>
      <c r="BO7256" s="61" t="s">
        <v>662</v>
      </c>
      <c r="BU7256" s="61" t="s">
        <v>12517</v>
      </c>
      <c r="BV7256" s="61" t="s">
        <v>2985</v>
      </c>
      <c r="BW7256" s="61" t="s">
        <v>662</v>
      </c>
    </row>
    <row r="7257" spans="51:75">
      <c r="AY7257" s="89" t="e">
        <f>VLOOKUP(C7257,#REF!, 2,FALSE)</f>
        <v>#REF!</v>
      </c>
      <c r="BM7257" s="61" t="s">
        <v>12518</v>
      </c>
      <c r="BN7257" s="61" t="s">
        <v>2985</v>
      </c>
      <c r="BO7257" s="61" t="s">
        <v>1692</v>
      </c>
      <c r="BU7257" s="61" t="s">
        <v>12518</v>
      </c>
      <c r="BV7257" s="61" t="s">
        <v>2985</v>
      </c>
      <c r="BW7257" s="61" t="s">
        <v>1692</v>
      </c>
    </row>
    <row r="7258" spans="51:75">
      <c r="AY7258" s="89" t="e">
        <f>VLOOKUP(C7258,#REF!, 2,FALSE)</f>
        <v>#REF!</v>
      </c>
      <c r="BM7258" s="61" t="s">
        <v>12519</v>
      </c>
      <c r="BN7258" s="61" t="s">
        <v>2985</v>
      </c>
      <c r="BO7258" s="61" t="s">
        <v>12520</v>
      </c>
      <c r="BU7258" s="61" t="s">
        <v>12519</v>
      </c>
      <c r="BV7258" s="61" t="s">
        <v>2985</v>
      </c>
      <c r="BW7258" s="61" t="s">
        <v>12520</v>
      </c>
    </row>
    <row r="7259" spans="51:75">
      <c r="AY7259" s="89" t="e">
        <f>VLOOKUP(C7259,#REF!, 2,FALSE)</f>
        <v>#REF!</v>
      </c>
      <c r="BM7259" s="61" t="s">
        <v>12521</v>
      </c>
      <c r="BN7259" s="61" t="s">
        <v>2985</v>
      </c>
      <c r="BO7259" s="61" t="s">
        <v>12522</v>
      </c>
      <c r="BU7259" s="61" t="s">
        <v>12521</v>
      </c>
      <c r="BV7259" s="61" t="s">
        <v>2985</v>
      </c>
      <c r="BW7259" s="61" t="s">
        <v>12522</v>
      </c>
    </row>
    <row r="7260" spans="51:75">
      <c r="AY7260" s="89" t="e">
        <f>VLOOKUP(C7260,#REF!, 2,FALSE)</f>
        <v>#REF!</v>
      </c>
      <c r="BM7260" s="61" t="s">
        <v>12523</v>
      </c>
      <c r="BN7260" s="61" t="s">
        <v>2985</v>
      </c>
      <c r="BO7260" s="61" t="s">
        <v>2985</v>
      </c>
      <c r="BU7260" s="61" t="s">
        <v>12523</v>
      </c>
      <c r="BV7260" s="61" t="s">
        <v>2985</v>
      </c>
      <c r="BW7260" s="61" t="s">
        <v>2985</v>
      </c>
    </row>
    <row r="7261" spans="51:75">
      <c r="AY7261" s="89" t="e">
        <f>VLOOKUP(C7261,#REF!, 2,FALSE)</f>
        <v>#REF!</v>
      </c>
      <c r="BM7261" s="61" t="s">
        <v>12524</v>
      </c>
      <c r="BN7261" s="61" t="s">
        <v>2985</v>
      </c>
      <c r="BO7261" s="61" t="s">
        <v>4364</v>
      </c>
      <c r="BU7261" s="61" t="s">
        <v>12524</v>
      </c>
      <c r="BV7261" s="61" t="s">
        <v>2985</v>
      </c>
      <c r="BW7261" s="61" t="s">
        <v>4364</v>
      </c>
    </row>
    <row r="7262" spans="51:75">
      <c r="AY7262" s="89" t="e">
        <f>VLOOKUP(C7262,#REF!, 2,FALSE)</f>
        <v>#REF!</v>
      </c>
      <c r="BM7262" s="61" t="s">
        <v>12525</v>
      </c>
      <c r="BN7262" s="61" t="s">
        <v>2985</v>
      </c>
      <c r="BO7262" s="61" t="s">
        <v>794</v>
      </c>
      <c r="BU7262" s="61" t="s">
        <v>12525</v>
      </c>
      <c r="BV7262" s="61" t="s">
        <v>2985</v>
      </c>
      <c r="BW7262" s="61" t="s">
        <v>794</v>
      </c>
    </row>
    <row r="7263" spans="51:75">
      <c r="AY7263" s="89" t="e">
        <f>VLOOKUP(C7263,#REF!, 2,FALSE)</f>
        <v>#REF!</v>
      </c>
      <c r="BM7263" s="61" t="s">
        <v>12526</v>
      </c>
      <c r="BN7263" s="61" t="s">
        <v>2985</v>
      </c>
      <c r="BO7263" s="61" t="s">
        <v>3712</v>
      </c>
      <c r="BU7263" s="61" t="s">
        <v>12526</v>
      </c>
      <c r="BV7263" s="61" t="s">
        <v>2985</v>
      </c>
      <c r="BW7263" s="61" t="s">
        <v>3712</v>
      </c>
    </row>
    <row r="7264" spans="51:75">
      <c r="AY7264" s="89" t="e">
        <f>VLOOKUP(C7264,#REF!, 2,FALSE)</f>
        <v>#REF!</v>
      </c>
      <c r="BM7264" s="61" t="s">
        <v>12527</v>
      </c>
      <c r="BN7264" s="61" t="s">
        <v>2985</v>
      </c>
      <c r="BO7264" s="61" t="s">
        <v>12528</v>
      </c>
      <c r="BU7264" s="61" t="s">
        <v>12527</v>
      </c>
      <c r="BV7264" s="61" t="s">
        <v>2985</v>
      </c>
      <c r="BW7264" s="61" t="s">
        <v>12528</v>
      </c>
    </row>
    <row r="7265" spans="51:75">
      <c r="AY7265" s="89" t="e">
        <f>VLOOKUP(C7265,#REF!, 2,FALSE)</f>
        <v>#REF!</v>
      </c>
      <c r="BM7265" s="61" t="s">
        <v>12529</v>
      </c>
      <c r="BN7265" s="61" t="s">
        <v>2985</v>
      </c>
      <c r="BO7265" s="61" t="s">
        <v>10553</v>
      </c>
      <c r="BU7265" s="61" t="s">
        <v>12529</v>
      </c>
      <c r="BV7265" s="61" t="s">
        <v>2985</v>
      </c>
      <c r="BW7265" s="61" t="s">
        <v>10553</v>
      </c>
    </row>
    <row r="7266" spans="51:75">
      <c r="AY7266" s="89" t="e">
        <f>VLOOKUP(C7266,#REF!, 2,FALSE)</f>
        <v>#REF!</v>
      </c>
      <c r="BM7266" s="61" t="s">
        <v>2160</v>
      </c>
      <c r="BN7266" s="61" t="s">
        <v>2985</v>
      </c>
      <c r="BO7266" s="61" t="s">
        <v>9575</v>
      </c>
      <c r="BU7266" s="61" t="s">
        <v>2160</v>
      </c>
      <c r="BV7266" s="61" t="s">
        <v>2985</v>
      </c>
      <c r="BW7266" s="61" t="s">
        <v>9575</v>
      </c>
    </row>
    <row r="7267" spans="51:75">
      <c r="AY7267" s="89" t="e">
        <f>VLOOKUP(C7267,#REF!, 2,FALSE)</f>
        <v>#REF!</v>
      </c>
      <c r="BM7267" s="61" t="s">
        <v>12530</v>
      </c>
      <c r="BN7267" s="61" t="s">
        <v>2985</v>
      </c>
      <c r="BO7267" s="61" t="s">
        <v>2071</v>
      </c>
      <c r="BU7267" s="61" t="s">
        <v>12530</v>
      </c>
      <c r="BV7267" s="61" t="s">
        <v>2985</v>
      </c>
      <c r="BW7267" s="61" t="s">
        <v>2071</v>
      </c>
    </row>
    <row r="7268" spans="51:75">
      <c r="AY7268" s="89" t="e">
        <f>VLOOKUP(C7268,#REF!, 2,FALSE)</f>
        <v>#REF!</v>
      </c>
      <c r="BM7268" s="61" t="s">
        <v>12531</v>
      </c>
      <c r="BN7268" s="61" t="s">
        <v>2985</v>
      </c>
      <c r="BO7268" s="61" t="s">
        <v>12532</v>
      </c>
      <c r="BU7268" s="61" t="s">
        <v>12531</v>
      </c>
      <c r="BV7268" s="61" t="s">
        <v>2985</v>
      </c>
      <c r="BW7268" s="61" t="s">
        <v>12532</v>
      </c>
    </row>
    <row r="7269" spans="51:75">
      <c r="AY7269" s="89" t="e">
        <f>VLOOKUP(C7269,#REF!, 2,FALSE)</f>
        <v>#REF!</v>
      </c>
      <c r="BM7269" s="61" t="s">
        <v>12533</v>
      </c>
      <c r="BN7269" s="61" t="s">
        <v>2985</v>
      </c>
      <c r="BO7269" s="61" t="s">
        <v>11231</v>
      </c>
      <c r="BU7269" s="61" t="s">
        <v>12533</v>
      </c>
      <c r="BV7269" s="61" t="s">
        <v>2985</v>
      </c>
      <c r="BW7269" s="61" t="s">
        <v>11231</v>
      </c>
    </row>
    <row r="7270" spans="51:75">
      <c r="AY7270" s="89" t="e">
        <f>VLOOKUP(C7270,#REF!, 2,FALSE)</f>
        <v>#REF!</v>
      </c>
      <c r="BM7270" s="61" t="s">
        <v>12534</v>
      </c>
      <c r="BN7270" s="61" t="s">
        <v>2985</v>
      </c>
      <c r="BO7270" s="61" t="s">
        <v>6925</v>
      </c>
      <c r="BU7270" s="61" t="s">
        <v>12534</v>
      </c>
      <c r="BV7270" s="61" t="s">
        <v>2985</v>
      </c>
      <c r="BW7270" s="61" t="s">
        <v>6925</v>
      </c>
    </row>
    <row r="7271" spans="51:75">
      <c r="AY7271" s="89" t="e">
        <f>VLOOKUP(C7271,#REF!, 2,FALSE)</f>
        <v>#REF!</v>
      </c>
      <c r="BM7271" s="61" t="s">
        <v>12535</v>
      </c>
      <c r="BN7271" s="61" t="s">
        <v>2985</v>
      </c>
      <c r="BO7271" s="61" t="s">
        <v>5431</v>
      </c>
      <c r="BU7271" s="61" t="s">
        <v>12535</v>
      </c>
      <c r="BV7271" s="61" t="s">
        <v>2985</v>
      </c>
      <c r="BW7271" s="61" t="s">
        <v>5431</v>
      </c>
    </row>
    <row r="7272" spans="51:75">
      <c r="AY7272" s="89" t="e">
        <f>VLOOKUP(C7272,#REF!, 2,FALSE)</f>
        <v>#REF!</v>
      </c>
      <c r="BM7272" s="61" t="s">
        <v>12536</v>
      </c>
      <c r="BN7272" s="61" t="s">
        <v>2985</v>
      </c>
      <c r="BO7272" s="61" t="s">
        <v>2376</v>
      </c>
      <c r="BU7272" s="61" t="s">
        <v>12536</v>
      </c>
      <c r="BV7272" s="61" t="s">
        <v>2985</v>
      </c>
      <c r="BW7272" s="61" t="s">
        <v>2376</v>
      </c>
    </row>
    <row r="7273" spans="51:75">
      <c r="AY7273" s="89" t="e">
        <f>VLOOKUP(C7273,#REF!, 2,FALSE)</f>
        <v>#REF!</v>
      </c>
      <c r="BM7273" s="61" t="s">
        <v>12537</v>
      </c>
      <c r="BN7273" s="61" t="s">
        <v>2985</v>
      </c>
      <c r="BO7273" s="61" t="s">
        <v>3016</v>
      </c>
      <c r="BU7273" s="61" t="s">
        <v>12537</v>
      </c>
      <c r="BV7273" s="61" t="s">
        <v>2985</v>
      </c>
      <c r="BW7273" s="61" t="s">
        <v>3016</v>
      </c>
    </row>
    <row r="7274" spans="51:75">
      <c r="AY7274" s="89" t="e">
        <f>VLOOKUP(C7274,#REF!, 2,FALSE)</f>
        <v>#REF!</v>
      </c>
      <c r="BM7274" s="61" t="s">
        <v>12538</v>
      </c>
      <c r="BN7274" s="61" t="s">
        <v>2985</v>
      </c>
      <c r="BO7274" s="61" t="s">
        <v>8909</v>
      </c>
      <c r="BU7274" s="61" t="s">
        <v>12538</v>
      </c>
      <c r="BV7274" s="61" t="s">
        <v>2985</v>
      </c>
      <c r="BW7274" s="61" t="s">
        <v>8909</v>
      </c>
    </row>
    <row r="7275" spans="51:75">
      <c r="AY7275" s="89" t="e">
        <f>VLOOKUP(C7275,#REF!, 2,FALSE)</f>
        <v>#REF!</v>
      </c>
      <c r="BM7275" s="61" t="s">
        <v>2161</v>
      </c>
      <c r="BN7275" s="61" t="s">
        <v>2985</v>
      </c>
      <c r="BO7275" s="61" t="s">
        <v>11280</v>
      </c>
      <c r="BU7275" s="61" t="s">
        <v>2161</v>
      </c>
      <c r="BV7275" s="61" t="s">
        <v>2985</v>
      </c>
      <c r="BW7275" s="61" t="s">
        <v>11280</v>
      </c>
    </row>
    <row r="7276" spans="51:75">
      <c r="AY7276" s="89" t="e">
        <f>VLOOKUP(C7276,#REF!, 2,FALSE)</f>
        <v>#REF!</v>
      </c>
      <c r="BM7276" s="61" t="s">
        <v>12540</v>
      </c>
      <c r="BN7276" s="61" t="s">
        <v>2985</v>
      </c>
      <c r="BO7276" s="61" t="s">
        <v>11790</v>
      </c>
      <c r="BU7276" s="61" t="s">
        <v>12540</v>
      </c>
      <c r="BV7276" s="61" t="s">
        <v>2985</v>
      </c>
      <c r="BW7276" s="61" t="s">
        <v>11790</v>
      </c>
    </row>
    <row r="7277" spans="51:75">
      <c r="AY7277" s="89" t="e">
        <f>VLOOKUP(C7277,#REF!, 2,FALSE)</f>
        <v>#REF!</v>
      </c>
      <c r="BM7277" s="61" t="s">
        <v>12541</v>
      </c>
      <c r="BN7277" s="61" t="s">
        <v>2985</v>
      </c>
      <c r="BO7277" s="61" t="s">
        <v>2985</v>
      </c>
      <c r="BU7277" s="61" t="s">
        <v>12541</v>
      </c>
      <c r="BV7277" s="61" t="s">
        <v>2985</v>
      </c>
      <c r="BW7277" s="61" t="s">
        <v>2985</v>
      </c>
    </row>
    <row r="7278" spans="51:75">
      <c r="AY7278" s="89" t="e">
        <f>VLOOKUP(C7278,#REF!, 2,FALSE)</f>
        <v>#REF!</v>
      </c>
      <c r="BM7278" s="61" t="s">
        <v>12542</v>
      </c>
      <c r="BN7278" s="61" t="s">
        <v>2985</v>
      </c>
      <c r="BO7278" s="61" t="s">
        <v>3489</v>
      </c>
      <c r="BU7278" s="61" t="s">
        <v>12542</v>
      </c>
      <c r="BV7278" s="61" t="s">
        <v>2985</v>
      </c>
      <c r="BW7278" s="61" t="s">
        <v>3489</v>
      </c>
    </row>
    <row r="7279" spans="51:75">
      <c r="AY7279" s="89" t="e">
        <f>VLOOKUP(C7279,#REF!, 2,FALSE)</f>
        <v>#REF!</v>
      </c>
      <c r="BM7279" s="61" t="s">
        <v>12543</v>
      </c>
      <c r="BN7279" s="61" t="s">
        <v>2985</v>
      </c>
      <c r="BO7279" s="61" t="s">
        <v>12544</v>
      </c>
      <c r="BU7279" s="61" t="s">
        <v>12543</v>
      </c>
      <c r="BV7279" s="61" t="s">
        <v>2985</v>
      </c>
      <c r="BW7279" s="61" t="s">
        <v>12544</v>
      </c>
    </row>
    <row r="7280" spans="51:75">
      <c r="AY7280" s="89" t="e">
        <f>VLOOKUP(C7280,#REF!, 2,FALSE)</f>
        <v>#REF!</v>
      </c>
      <c r="BM7280" s="61" t="s">
        <v>12545</v>
      </c>
      <c r="BN7280" s="61" t="s">
        <v>2985</v>
      </c>
      <c r="BO7280" s="61" t="s">
        <v>1068</v>
      </c>
      <c r="BU7280" s="61" t="s">
        <v>12545</v>
      </c>
      <c r="BV7280" s="61" t="s">
        <v>2985</v>
      </c>
      <c r="BW7280" s="61" t="s">
        <v>1068</v>
      </c>
    </row>
    <row r="7281" spans="51:75">
      <c r="AY7281" s="89" t="e">
        <f>VLOOKUP(C7281,#REF!, 2,FALSE)</f>
        <v>#REF!</v>
      </c>
      <c r="BM7281" s="61" t="s">
        <v>12546</v>
      </c>
      <c r="BN7281" s="61" t="s">
        <v>2985</v>
      </c>
      <c r="BO7281" s="61" t="s">
        <v>2985</v>
      </c>
      <c r="BU7281" s="61" t="s">
        <v>12546</v>
      </c>
      <c r="BV7281" s="61" t="s">
        <v>2985</v>
      </c>
      <c r="BW7281" s="61" t="s">
        <v>2985</v>
      </c>
    </row>
    <row r="7282" spans="51:75">
      <c r="AY7282" s="89" t="e">
        <f>VLOOKUP(C7282,#REF!, 2,FALSE)</f>
        <v>#REF!</v>
      </c>
      <c r="BM7282" s="61" t="s">
        <v>12547</v>
      </c>
      <c r="BN7282" s="61" t="s">
        <v>2985</v>
      </c>
      <c r="BO7282" s="61" t="s">
        <v>2655</v>
      </c>
      <c r="BU7282" s="61" t="s">
        <v>12547</v>
      </c>
      <c r="BV7282" s="61" t="s">
        <v>2985</v>
      </c>
      <c r="BW7282" s="61" t="s">
        <v>2655</v>
      </c>
    </row>
    <row r="7283" spans="51:75">
      <c r="AY7283" s="89" t="e">
        <f>VLOOKUP(C7283,#REF!, 2,FALSE)</f>
        <v>#REF!</v>
      </c>
      <c r="BM7283" s="61" t="s">
        <v>12548</v>
      </c>
      <c r="BN7283" s="61" t="s">
        <v>738</v>
      </c>
      <c r="BO7283" s="61" t="s">
        <v>7394</v>
      </c>
      <c r="BU7283" s="61" t="s">
        <v>12548</v>
      </c>
      <c r="BV7283" s="61" t="s">
        <v>738</v>
      </c>
      <c r="BW7283" s="61" t="s">
        <v>7394</v>
      </c>
    </row>
    <row r="7284" spans="51:75">
      <c r="AY7284" s="89" t="e">
        <f>VLOOKUP(C7284,#REF!, 2,FALSE)</f>
        <v>#REF!</v>
      </c>
      <c r="BM7284" s="61" t="s">
        <v>12549</v>
      </c>
      <c r="BN7284" s="61" t="s">
        <v>1269</v>
      </c>
      <c r="BO7284" s="61" t="s">
        <v>3495</v>
      </c>
      <c r="BU7284" s="61" t="s">
        <v>12549</v>
      </c>
      <c r="BV7284" s="61" t="s">
        <v>1269</v>
      </c>
      <c r="BW7284" s="61" t="s">
        <v>3495</v>
      </c>
    </row>
    <row r="7285" spans="51:75">
      <c r="AY7285" s="89" t="e">
        <f>VLOOKUP(C7285,#REF!, 2,FALSE)</f>
        <v>#REF!</v>
      </c>
      <c r="BM7285" s="61" t="s">
        <v>12550</v>
      </c>
      <c r="BN7285" s="61" t="s">
        <v>773</v>
      </c>
      <c r="BO7285" s="61" t="s">
        <v>9676</v>
      </c>
      <c r="BU7285" s="61" t="s">
        <v>12550</v>
      </c>
      <c r="BV7285" s="61" t="s">
        <v>773</v>
      </c>
      <c r="BW7285" s="61" t="s">
        <v>9676</v>
      </c>
    </row>
    <row r="7286" spans="51:75">
      <c r="AY7286" s="89" t="e">
        <f>VLOOKUP(C7286,#REF!, 2,FALSE)</f>
        <v>#REF!</v>
      </c>
      <c r="BM7286" s="61" t="s">
        <v>12551</v>
      </c>
      <c r="BN7286" s="61" t="s">
        <v>669</v>
      </c>
      <c r="BO7286" s="61" t="s">
        <v>11954</v>
      </c>
      <c r="BU7286" s="61" t="s">
        <v>12551</v>
      </c>
      <c r="BV7286" s="61" t="s">
        <v>669</v>
      </c>
      <c r="BW7286" s="61" t="s">
        <v>11954</v>
      </c>
    </row>
    <row r="7287" spans="51:75">
      <c r="AY7287" s="89" t="e">
        <f>VLOOKUP(C7287,#REF!, 2,FALSE)</f>
        <v>#REF!</v>
      </c>
      <c r="BM7287" s="61" t="s">
        <v>12552</v>
      </c>
      <c r="BN7287" s="61" t="s">
        <v>619</v>
      </c>
      <c r="BO7287" s="61" t="s">
        <v>5910</v>
      </c>
      <c r="BU7287" s="61" t="s">
        <v>12552</v>
      </c>
      <c r="BV7287" s="61" t="s">
        <v>619</v>
      </c>
      <c r="BW7287" s="61" t="s">
        <v>5910</v>
      </c>
    </row>
    <row r="7288" spans="51:75">
      <c r="AY7288" s="89" t="e">
        <f>VLOOKUP(C7288,#REF!, 2,FALSE)</f>
        <v>#REF!</v>
      </c>
      <c r="BM7288" s="61" t="s">
        <v>12553</v>
      </c>
      <c r="BN7288" s="61" t="s">
        <v>2985</v>
      </c>
      <c r="BO7288" s="61" t="s">
        <v>10229</v>
      </c>
      <c r="BU7288" s="61" t="s">
        <v>12553</v>
      </c>
      <c r="BV7288" s="61" t="s">
        <v>2985</v>
      </c>
      <c r="BW7288" s="61" t="s">
        <v>10229</v>
      </c>
    </row>
    <row r="7289" spans="51:75">
      <c r="AY7289" s="89" t="e">
        <f>VLOOKUP(C7289,#REF!, 2,FALSE)</f>
        <v>#REF!</v>
      </c>
      <c r="BM7289" s="61" t="s">
        <v>12554</v>
      </c>
      <c r="BN7289" s="61" t="s">
        <v>619</v>
      </c>
      <c r="BO7289" s="61" t="s">
        <v>2985</v>
      </c>
      <c r="BU7289" s="61" t="s">
        <v>12554</v>
      </c>
      <c r="BV7289" s="61" t="s">
        <v>619</v>
      </c>
      <c r="BW7289" s="61" t="s">
        <v>2985</v>
      </c>
    </row>
    <row r="7290" spans="51:75">
      <c r="AY7290" s="89" t="e">
        <f>VLOOKUP(C7290,#REF!, 2,FALSE)</f>
        <v>#REF!</v>
      </c>
      <c r="BM7290" s="61" t="s">
        <v>2162</v>
      </c>
      <c r="BN7290" s="61" t="s">
        <v>2985</v>
      </c>
      <c r="BO7290" s="61" t="s">
        <v>2790</v>
      </c>
      <c r="BU7290" s="61" t="s">
        <v>2162</v>
      </c>
      <c r="BV7290" s="61" t="s">
        <v>2985</v>
      </c>
      <c r="BW7290" s="61" t="s">
        <v>2790</v>
      </c>
    </row>
    <row r="7291" spans="51:75">
      <c r="AY7291" s="89" t="e">
        <f>VLOOKUP(C7291,#REF!, 2,FALSE)</f>
        <v>#REF!</v>
      </c>
      <c r="BM7291" s="61" t="s">
        <v>2163</v>
      </c>
      <c r="BN7291" s="61" t="s">
        <v>812</v>
      </c>
      <c r="BO7291" s="61" t="s">
        <v>4003</v>
      </c>
      <c r="BU7291" s="61" t="s">
        <v>2163</v>
      </c>
      <c r="BV7291" s="61" t="s">
        <v>812</v>
      </c>
      <c r="BW7291" s="61" t="s">
        <v>4003</v>
      </c>
    </row>
    <row r="7292" spans="51:75">
      <c r="AY7292" s="89" t="e">
        <f>VLOOKUP(C7292,#REF!, 2,FALSE)</f>
        <v>#REF!</v>
      </c>
      <c r="BM7292" s="61" t="s">
        <v>12555</v>
      </c>
      <c r="BN7292" s="61" t="s">
        <v>914</v>
      </c>
      <c r="BO7292" s="61" t="s">
        <v>12556</v>
      </c>
      <c r="BU7292" s="61" t="s">
        <v>12555</v>
      </c>
      <c r="BV7292" s="61" t="s">
        <v>914</v>
      </c>
      <c r="BW7292" s="61" t="s">
        <v>12556</v>
      </c>
    </row>
    <row r="7293" spans="51:75">
      <c r="AY7293" s="89" t="e">
        <f>VLOOKUP(C7293,#REF!, 2,FALSE)</f>
        <v>#REF!</v>
      </c>
      <c r="BM7293" s="61" t="s">
        <v>12557</v>
      </c>
      <c r="BN7293" s="61" t="s">
        <v>914</v>
      </c>
      <c r="BO7293" s="61" t="s">
        <v>12558</v>
      </c>
      <c r="BU7293" s="61" t="s">
        <v>12557</v>
      </c>
      <c r="BV7293" s="61" t="s">
        <v>914</v>
      </c>
      <c r="BW7293" s="61" t="s">
        <v>12558</v>
      </c>
    </row>
    <row r="7294" spans="51:75">
      <c r="AY7294" s="89" t="e">
        <f>VLOOKUP(C7294,#REF!, 2,FALSE)</f>
        <v>#REF!</v>
      </c>
      <c r="BM7294" s="61" t="s">
        <v>12559</v>
      </c>
      <c r="BN7294" s="61" t="s">
        <v>854</v>
      </c>
      <c r="BO7294" s="61" t="s">
        <v>7162</v>
      </c>
      <c r="BU7294" s="61" t="s">
        <v>12559</v>
      </c>
      <c r="BV7294" s="61" t="s">
        <v>854</v>
      </c>
      <c r="BW7294" s="61" t="s">
        <v>7162</v>
      </c>
    </row>
    <row r="7295" spans="51:75">
      <c r="AY7295" s="89" t="e">
        <f>VLOOKUP(C7295,#REF!, 2,FALSE)</f>
        <v>#REF!</v>
      </c>
      <c r="BM7295" s="61" t="s">
        <v>12560</v>
      </c>
      <c r="BN7295" s="61" t="s">
        <v>664</v>
      </c>
      <c r="BO7295" s="61" t="s">
        <v>1857</v>
      </c>
      <c r="BU7295" s="61" t="s">
        <v>12560</v>
      </c>
      <c r="BV7295" s="61" t="s">
        <v>664</v>
      </c>
      <c r="BW7295" s="61" t="s">
        <v>1857</v>
      </c>
    </row>
    <row r="7296" spans="51:75">
      <c r="AY7296" s="89" t="e">
        <f>VLOOKUP(C7296,#REF!, 2,FALSE)</f>
        <v>#REF!</v>
      </c>
      <c r="BM7296" s="61" t="s">
        <v>12561</v>
      </c>
      <c r="BN7296" s="61" t="s">
        <v>2985</v>
      </c>
      <c r="BO7296" s="61" t="s">
        <v>2985</v>
      </c>
      <c r="BU7296" s="61" t="s">
        <v>12561</v>
      </c>
      <c r="BV7296" s="61" t="s">
        <v>2985</v>
      </c>
      <c r="BW7296" s="61" t="s">
        <v>2985</v>
      </c>
    </row>
    <row r="7297" spans="51:75">
      <c r="AY7297" s="89" t="e">
        <f>VLOOKUP(C7297,#REF!, 2,FALSE)</f>
        <v>#REF!</v>
      </c>
      <c r="BM7297" s="61" t="s">
        <v>12562</v>
      </c>
      <c r="BN7297" s="61" t="s">
        <v>2985</v>
      </c>
      <c r="BO7297" s="61" t="s">
        <v>2985</v>
      </c>
      <c r="BU7297" s="61" t="s">
        <v>12562</v>
      </c>
      <c r="BV7297" s="61" t="s">
        <v>2985</v>
      </c>
      <c r="BW7297" s="61" t="s">
        <v>2985</v>
      </c>
    </row>
    <row r="7298" spans="51:75">
      <c r="AY7298" s="89" t="e">
        <f>VLOOKUP(C7298,#REF!, 2,FALSE)</f>
        <v>#REF!</v>
      </c>
      <c r="BM7298" s="61" t="s">
        <v>12563</v>
      </c>
      <c r="BN7298" s="61" t="s">
        <v>2985</v>
      </c>
      <c r="BO7298" s="61" t="s">
        <v>2435</v>
      </c>
      <c r="BU7298" s="61" t="s">
        <v>12563</v>
      </c>
      <c r="BV7298" s="61" t="s">
        <v>2985</v>
      </c>
      <c r="BW7298" s="61" t="s">
        <v>2435</v>
      </c>
    </row>
    <row r="7299" spans="51:75">
      <c r="AY7299" s="89" t="e">
        <f>VLOOKUP(C7299,#REF!, 2,FALSE)</f>
        <v>#REF!</v>
      </c>
      <c r="BM7299" s="61" t="s">
        <v>2164</v>
      </c>
      <c r="BN7299" s="61" t="s">
        <v>2985</v>
      </c>
      <c r="BO7299" s="61" t="s">
        <v>1598</v>
      </c>
      <c r="BU7299" s="61" t="s">
        <v>2164</v>
      </c>
      <c r="BV7299" s="61" t="s">
        <v>2985</v>
      </c>
      <c r="BW7299" s="61" t="s">
        <v>1598</v>
      </c>
    </row>
    <row r="7300" spans="51:75">
      <c r="AY7300" s="89" t="e">
        <f>VLOOKUP(C7300,#REF!, 2,FALSE)</f>
        <v>#REF!</v>
      </c>
      <c r="BM7300" s="61" t="s">
        <v>2178</v>
      </c>
      <c r="BN7300" s="61" t="s">
        <v>2985</v>
      </c>
      <c r="BO7300" s="61" t="s">
        <v>2357</v>
      </c>
      <c r="BU7300" s="61" t="s">
        <v>2178</v>
      </c>
      <c r="BV7300" s="61" t="s">
        <v>2985</v>
      </c>
      <c r="BW7300" s="61" t="s">
        <v>2357</v>
      </c>
    </row>
    <row r="7301" spans="51:75">
      <c r="AY7301" s="89" t="e">
        <f>VLOOKUP(C7301,#REF!, 2,FALSE)</f>
        <v>#REF!</v>
      </c>
      <c r="BM7301" s="61" t="s">
        <v>2179</v>
      </c>
      <c r="BN7301" s="61" t="s">
        <v>2985</v>
      </c>
      <c r="BO7301" s="61" t="s">
        <v>10379</v>
      </c>
      <c r="BU7301" s="61" t="s">
        <v>2179</v>
      </c>
      <c r="BV7301" s="61" t="s">
        <v>2985</v>
      </c>
      <c r="BW7301" s="61" t="s">
        <v>10379</v>
      </c>
    </row>
    <row r="7302" spans="51:75">
      <c r="AY7302" s="89" t="e">
        <f>VLOOKUP(C7302,#REF!, 2,FALSE)</f>
        <v>#REF!</v>
      </c>
      <c r="BM7302" s="61" t="s">
        <v>2180</v>
      </c>
      <c r="BN7302" s="61" t="s">
        <v>2985</v>
      </c>
      <c r="BO7302" s="61" t="s">
        <v>2985</v>
      </c>
      <c r="BU7302" s="61" t="s">
        <v>2180</v>
      </c>
      <c r="BV7302" s="61" t="s">
        <v>2985</v>
      </c>
      <c r="BW7302" s="61" t="s">
        <v>2985</v>
      </c>
    </row>
    <row r="7303" spans="51:75">
      <c r="AY7303" s="89" t="e">
        <f>VLOOKUP(C7303,#REF!, 2,FALSE)</f>
        <v>#REF!</v>
      </c>
      <c r="BM7303" s="61" t="s">
        <v>12564</v>
      </c>
      <c r="BN7303" s="61" t="s">
        <v>2985</v>
      </c>
      <c r="BO7303" s="61" t="s">
        <v>1504</v>
      </c>
      <c r="BU7303" s="61" t="s">
        <v>12564</v>
      </c>
      <c r="BV7303" s="61" t="s">
        <v>2985</v>
      </c>
      <c r="BW7303" s="61" t="s">
        <v>1504</v>
      </c>
    </row>
    <row r="7304" spans="51:75">
      <c r="AY7304" s="89" t="e">
        <f>VLOOKUP(C7304,#REF!, 2,FALSE)</f>
        <v>#REF!</v>
      </c>
      <c r="BM7304" s="61" t="s">
        <v>12565</v>
      </c>
      <c r="BN7304" s="61" t="s">
        <v>2985</v>
      </c>
      <c r="BO7304" s="61" t="s">
        <v>1229</v>
      </c>
      <c r="BU7304" s="61" t="s">
        <v>12565</v>
      </c>
      <c r="BV7304" s="61" t="s">
        <v>2985</v>
      </c>
      <c r="BW7304" s="61" t="s">
        <v>1229</v>
      </c>
    </row>
    <row r="7305" spans="51:75">
      <c r="AY7305" s="89" t="e">
        <f>VLOOKUP(C7305,#REF!, 2,FALSE)</f>
        <v>#REF!</v>
      </c>
      <c r="BM7305" s="61" t="s">
        <v>12566</v>
      </c>
      <c r="BN7305" s="61" t="s">
        <v>2985</v>
      </c>
      <c r="BO7305" s="61" t="s">
        <v>12567</v>
      </c>
      <c r="BU7305" s="61" t="s">
        <v>12566</v>
      </c>
      <c r="BV7305" s="61" t="s">
        <v>2985</v>
      </c>
      <c r="BW7305" s="61" t="s">
        <v>12567</v>
      </c>
    </row>
    <row r="7306" spans="51:75">
      <c r="AY7306" s="89" t="e">
        <f>VLOOKUP(C7306,#REF!, 2,FALSE)</f>
        <v>#REF!</v>
      </c>
      <c r="BM7306" s="61" t="s">
        <v>12568</v>
      </c>
      <c r="BN7306" s="61" t="s">
        <v>2985</v>
      </c>
      <c r="BO7306" s="61" t="s">
        <v>11082</v>
      </c>
      <c r="BU7306" s="61" t="s">
        <v>12568</v>
      </c>
      <c r="BV7306" s="61" t="s">
        <v>2985</v>
      </c>
      <c r="BW7306" s="61" t="s">
        <v>11082</v>
      </c>
    </row>
    <row r="7307" spans="51:75">
      <c r="AY7307" s="89" t="e">
        <f>VLOOKUP(C7307,#REF!, 2,FALSE)</f>
        <v>#REF!</v>
      </c>
      <c r="BM7307" s="61" t="s">
        <v>12569</v>
      </c>
      <c r="BN7307" s="61" t="s">
        <v>2985</v>
      </c>
      <c r="BO7307" s="61" t="s">
        <v>12570</v>
      </c>
      <c r="BU7307" s="61" t="s">
        <v>12569</v>
      </c>
      <c r="BV7307" s="61" t="s">
        <v>2985</v>
      </c>
      <c r="BW7307" s="61" t="s">
        <v>12570</v>
      </c>
    </row>
    <row r="7308" spans="51:75">
      <c r="AY7308" s="89" t="e">
        <f>VLOOKUP(C7308,#REF!, 2,FALSE)</f>
        <v>#REF!</v>
      </c>
      <c r="BM7308" s="61" t="s">
        <v>12571</v>
      </c>
      <c r="BN7308" s="61" t="s">
        <v>2985</v>
      </c>
      <c r="BO7308" s="61" t="s">
        <v>2985</v>
      </c>
      <c r="BU7308" s="61" t="s">
        <v>12571</v>
      </c>
      <c r="BV7308" s="61" t="s">
        <v>2985</v>
      </c>
      <c r="BW7308" s="61" t="s">
        <v>2985</v>
      </c>
    </row>
    <row r="7309" spans="51:75">
      <c r="AY7309" s="89" t="e">
        <f>VLOOKUP(C7309,#REF!, 2,FALSE)</f>
        <v>#REF!</v>
      </c>
      <c r="BM7309" s="61" t="s">
        <v>12572</v>
      </c>
      <c r="BN7309" s="61" t="s">
        <v>2985</v>
      </c>
      <c r="BO7309" s="61" t="s">
        <v>2435</v>
      </c>
      <c r="BU7309" s="61" t="s">
        <v>12572</v>
      </c>
      <c r="BV7309" s="61" t="s">
        <v>2985</v>
      </c>
      <c r="BW7309" s="61" t="s">
        <v>2435</v>
      </c>
    </row>
    <row r="7310" spans="51:75">
      <c r="AY7310" s="89" t="e">
        <f>VLOOKUP(C7310,#REF!, 2,FALSE)</f>
        <v>#REF!</v>
      </c>
      <c r="BM7310" s="61" t="s">
        <v>12573</v>
      </c>
      <c r="BN7310" s="61" t="s">
        <v>2985</v>
      </c>
      <c r="BO7310" s="61" t="s">
        <v>1859</v>
      </c>
      <c r="BU7310" s="61" t="s">
        <v>12573</v>
      </c>
      <c r="BV7310" s="61" t="s">
        <v>2985</v>
      </c>
      <c r="BW7310" s="61" t="s">
        <v>1859</v>
      </c>
    </row>
    <row r="7311" spans="51:75">
      <c r="AY7311" s="89" t="e">
        <f>VLOOKUP(C7311,#REF!, 2,FALSE)</f>
        <v>#REF!</v>
      </c>
      <c r="BM7311" s="61" t="s">
        <v>12574</v>
      </c>
      <c r="BN7311" s="61" t="s">
        <v>2985</v>
      </c>
      <c r="BO7311" s="61" t="s">
        <v>2193</v>
      </c>
      <c r="BU7311" s="61" t="s">
        <v>12574</v>
      </c>
      <c r="BV7311" s="61" t="s">
        <v>2985</v>
      </c>
      <c r="BW7311" s="61" t="s">
        <v>2193</v>
      </c>
    </row>
    <row r="7312" spans="51:75">
      <c r="AY7312" s="89" t="e">
        <f>VLOOKUP(C7312,#REF!, 2,FALSE)</f>
        <v>#REF!</v>
      </c>
      <c r="BM7312" s="61" t="s">
        <v>2181</v>
      </c>
      <c r="BN7312" s="61" t="s">
        <v>2985</v>
      </c>
      <c r="BO7312" s="61" t="s">
        <v>1289</v>
      </c>
      <c r="BU7312" s="61" t="s">
        <v>2181</v>
      </c>
      <c r="BV7312" s="61" t="s">
        <v>2985</v>
      </c>
      <c r="BW7312" s="61" t="s">
        <v>1289</v>
      </c>
    </row>
    <row r="7313" spans="51:75">
      <c r="AY7313" s="89" t="e">
        <f>VLOOKUP(C7313,#REF!, 2,FALSE)</f>
        <v>#REF!</v>
      </c>
      <c r="BM7313" s="61" t="s">
        <v>12575</v>
      </c>
      <c r="BN7313" s="61" t="s">
        <v>2985</v>
      </c>
      <c r="BO7313" s="61" t="s">
        <v>1658</v>
      </c>
      <c r="BU7313" s="61" t="s">
        <v>12575</v>
      </c>
      <c r="BV7313" s="61" t="s">
        <v>2985</v>
      </c>
      <c r="BW7313" s="61" t="s">
        <v>1658</v>
      </c>
    </row>
    <row r="7314" spans="51:75">
      <c r="AY7314" s="89" t="e">
        <f>VLOOKUP(C7314,#REF!, 2,FALSE)</f>
        <v>#REF!</v>
      </c>
      <c r="BM7314" s="61" t="s">
        <v>12576</v>
      </c>
      <c r="BN7314" s="61" t="s">
        <v>2985</v>
      </c>
      <c r="BO7314" s="61" t="s">
        <v>6888</v>
      </c>
      <c r="BU7314" s="61" t="s">
        <v>12576</v>
      </c>
      <c r="BV7314" s="61" t="s">
        <v>2985</v>
      </c>
      <c r="BW7314" s="61" t="s">
        <v>6888</v>
      </c>
    </row>
    <row r="7315" spans="51:75">
      <c r="AY7315" s="89" t="e">
        <f>VLOOKUP(C7315,#REF!, 2,FALSE)</f>
        <v>#REF!</v>
      </c>
      <c r="BM7315" s="61" t="s">
        <v>51</v>
      </c>
      <c r="BN7315" s="61" t="s">
        <v>2985</v>
      </c>
      <c r="BO7315" s="61" t="s">
        <v>4107</v>
      </c>
      <c r="BU7315" s="61" t="s">
        <v>51</v>
      </c>
      <c r="BV7315" s="61" t="s">
        <v>2985</v>
      </c>
      <c r="BW7315" s="61" t="s">
        <v>4107</v>
      </c>
    </row>
    <row r="7316" spans="51:75">
      <c r="AY7316" s="89" t="e">
        <f>VLOOKUP(C7316,#REF!, 2,FALSE)</f>
        <v>#REF!</v>
      </c>
      <c r="BM7316" s="61" t="s">
        <v>12577</v>
      </c>
      <c r="BN7316" s="61" t="s">
        <v>2985</v>
      </c>
      <c r="BO7316" s="61" t="s">
        <v>12578</v>
      </c>
      <c r="BU7316" s="61" t="s">
        <v>12577</v>
      </c>
      <c r="BV7316" s="61" t="s">
        <v>2985</v>
      </c>
      <c r="BW7316" s="61" t="s">
        <v>12578</v>
      </c>
    </row>
    <row r="7317" spans="51:75">
      <c r="AY7317" s="89" t="e">
        <f>VLOOKUP(C7317,#REF!, 2,FALSE)</f>
        <v>#REF!</v>
      </c>
      <c r="BM7317" s="61" t="s">
        <v>2182</v>
      </c>
      <c r="BN7317" s="61" t="s">
        <v>2985</v>
      </c>
      <c r="BO7317" s="61" t="s">
        <v>12579</v>
      </c>
      <c r="BU7317" s="61" t="s">
        <v>2182</v>
      </c>
      <c r="BV7317" s="61" t="s">
        <v>2985</v>
      </c>
      <c r="BW7317" s="61" t="s">
        <v>12579</v>
      </c>
    </row>
    <row r="7318" spans="51:75">
      <c r="AY7318" s="89" t="e">
        <f>VLOOKUP(C7318,#REF!, 2,FALSE)</f>
        <v>#REF!</v>
      </c>
      <c r="BM7318" s="61" t="s">
        <v>2183</v>
      </c>
      <c r="BN7318" s="61" t="s">
        <v>2985</v>
      </c>
      <c r="BO7318" s="61" t="s">
        <v>7914</v>
      </c>
      <c r="BU7318" s="61" t="s">
        <v>2183</v>
      </c>
      <c r="BV7318" s="61" t="s">
        <v>2985</v>
      </c>
      <c r="BW7318" s="61" t="s">
        <v>7914</v>
      </c>
    </row>
    <row r="7319" spans="51:75">
      <c r="AY7319" s="89" t="e">
        <f>VLOOKUP(C7319,#REF!, 2,FALSE)</f>
        <v>#REF!</v>
      </c>
      <c r="BM7319" s="61" t="s">
        <v>2184</v>
      </c>
      <c r="BN7319" s="61" t="s">
        <v>2985</v>
      </c>
      <c r="BO7319" s="61" t="s">
        <v>12581</v>
      </c>
      <c r="BU7319" s="61" t="s">
        <v>2184</v>
      </c>
      <c r="BV7319" s="61" t="s">
        <v>2985</v>
      </c>
      <c r="BW7319" s="61" t="s">
        <v>12581</v>
      </c>
    </row>
    <row r="7320" spans="51:75">
      <c r="AY7320" s="89" t="e">
        <f>VLOOKUP(C7320,#REF!, 2,FALSE)</f>
        <v>#REF!</v>
      </c>
      <c r="BM7320" s="61" t="s">
        <v>48</v>
      </c>
      <c r="BN7320" s="61" t="s">
        <v>2985</v>
      </c>
      <c r="BO7320" s="61" t="s">
        <v>2985</v>
      </c>
      <c r="BU7320" s="61" t="s">
        <v>48</v>
      </c>
      <c r="BV7320" s="61" t="s">
        <v>2985</v>
      </c>
      <c r="BW7320" s="61" t="s">
        <v>2985</v>
      </c>
    </row>
    <row r="7321" spans="51:75">
      <c r="AY7321" s="89" t="e">
        <f>VLOOKUP(C7321,#REF!, 2,FALSE)</f>
        <v>#REF!</v>
      </c>
      <c r="BM7321" s="61" t="s">
        <v>12582</v>
      </c>
      <c r="BN7321" s="61" t="s">
        <v>2985</v>
      </c>
      <c r="BO7321" s="61" t="s">
        <v>2985</v>
      </c>
      <c r="BU7321" s="61" t="s">
        <v>12582</v>
      </c>
      <c r="BV7321" s="61" t="s">
        <v>2985</v>
      </c>
      <c r="BW7321" s="61" t="s">
        <v>2985</v>
      </c>
    </row>
    <row r="7322" spans="51:75">
      <c r="AY7322" s="89" t="e">
        <f>VLOOKUP(C7322,#REF!, 2,FALSE)</f>
        <v>#REF!</v>
      </c>
      <c r="BM7322" s="61" t="s">
        <v>12583</v>
      </c>
      <c r="BN7322" s="61" t="s">
        <v>2985</v>
      </c>
      <c r="BO7322" s="61" t="s">
        <v>2985</v>
      </c>
      <c r="BU7322" s="61" t="s">
        <v>12583</v>
      </c>
      <c r="BV7322" s="61" t="s">
        <v>2985</v>
      </c>
      <c r="BW7322" s="61" t="s">
        <v>2985</v>
      </c>
    </row>
    <row r="7323" spans="51:75">
      <c r="AY7323" s="89" t="e">
        <f>VLOOKUP(C7323,#REF!, 2,FALSE)</f>
        <v>#REF!</v>
      </c>
      <c r="BM7323" s="61" t="s">
        <v>12584</v>
      </c>
      <c r="BN7323" s="61" t="s">
        <v>2985</v>
      </c>
      <c r="BO7323" s="61" t="s">
        <v>12585</v>
      </c>
      <c r="BU7323" s="61" t="s">
        <v>12584</v>
      </c>
      <c r="BV7323" s="61" t="s">
        <v>2985</v>
      </c>
      <c r="BW7323" s="61" t="s">
        <v>12585</v>
      </c>
    </row>
    <row r="7324" spans="51:75">
      <c r="AY7324" s="89" t="e">
        <f>VLOOKUP(C7324,#REF!, 2,FALSE)</f>
        <v>#REF!</v>
      </c>
      <c r="BM7324" s="61" t="s">
        <v>2185</v>
      </c>
      <c r="BN7324" s="61" t="s">
        <v>2985</v>
      </c>
      <c r="BO7324" s="61" t="s">
        <v>2985</v>
      </c>
      <c r="BU7324" s="61" t="s">
        <v>2185</v>
      </c>
      <c r="BV7324" s="61" t="s">
        <v>2985</v>
      </c>
      <c r="BW7324" s="61" t="s">
        <v>2985</v>
      </c>
    </row>
    <row r="7325" spans="51:75">
      <c r="AY7325" s="89" t="e">
        <f>VLOOKUP(C7325,#REF!, 2,FALSE)</f>
        <v>#REF!</v>
      </c>
      <c r="BM7325" s="61" t="s">
        <v>2186</v>
      </c>
      <c r="BN7325" s="61" t="s">
        <v>2985</v>
      </c>
      <c r="BO7325" s="61" t="s">
        <v>10135</v>
      </c>
      <c r="BU7325" s="61" t="s">
        <v>2186</v>
      </c>
      <c r="BV7325" s="61" t="s">
        <v>2985</v>
      </c>
      <c r="BW7325" s="61" t="s">
        <v>10135</v>
      </c>
    </row>
    <row r="7326" spans="51:75">
      <c r="AY7326" s="89" t="e">
        <f>VLOOKUP(C7326,#REF!, 2,FALSE)</f>
        <v>#REF!</v>
      </c>
      <c r="BM7326" s="61" t="s">
        <v>12586</v>
      </c>
      <c r="BN7326" s="61" t="s">
        <v>2985</v>
      </c>
      <c r="BO7326" s="61" t="s">
        <v>12587</v>
      </c>
      <c r="BU7326" s="61" t="s">
        <v>12586</v>
      </c>
      <c r="BV7326" s="61" t="s">
        <v>2985</v>
      </c>
      <c r="BW7326" s="61" t="s">
        <v>12587</v>
      </c>
    </row>
    <row r="7327" spans="51:75">
      <c r="AY7327" s="89" t="e">
        <f>VLOOKUP(C7327,#REF!, 2,FALSE)</f>
        <v>#REF!</v>
      </c>
      <c r="BM7327" s="61" t="s">
        <v>12588</v>
      </c>
      <c r="BN7327" s="61" t="s">
        <v>2985</v>
      </c>
      <c r="BO7327" s="61" t="s">
        <v>926</v>
      </c>
      <c r="BU7327" s="61" t="s">
        <v>12588</v>
      </c>
      <c r="BV7327" s="61" t="s">
        <v>2985</v>
      </c>
      <c r="BW7327" s="61" t="s">
        <v>926</v>
      </c>
    </row>
    <row r="7328" spans="51:75">
      <c r="AY7328" s="89" t="e">
        <f>VLOOKUP(C7328,#REF!, 2,FALSE)</f>
        <v>#REF!</v>
      </c>
      <c r="BM7328" s="61" t="s">
        <v>12589</v>
      </c>
      <c r="BN7328" s="61" t="s">
        <v>2985</v>
      </c>
      <c r="BO7328" s="61" t="s">
        <v>2985</v>
      </c>
      <c r="BU7328" s="61" t="s">
        <v>12589</v>
      </c>
      <c r="BV7328" s="61" t="s">
        <v>2985</v>
      </c>
      <c r="BW7328" s="61" t="s">
        <v>2985</v>
      </c>
    </row>
    <row r="7329" spans="51:75">
      <c r="AY7329" s="89" t="e">
        <f>VLOOKUP(C7329,#REF!, 2,FALSE)</f>
        <v>#REF!</v>
      </c>
      <c r="BM7329" s="61" t="s">
        <v>12590</v>
      </c>
      <c r="BN7329" s="61" t="s">
        <v>773</v>
      </c>
      <c r="BO7329" s="61" t="s">
        <v>12591</v>
      </c>
      <c r="BU7329" s="61" t="s">
        <v>12590</v>
      </c>
      <c r="BV7329" s="61" t="s">
        <v>773</v>
      </c>
      <c r="BW7329" s="61" t="s">
        <v>12591</v>
      </c>
    </row>
    <row r="7330" spans="51:75">
      <c r="AY7330" s="89" t="e">
        <f>VLOOKUP(C7330,#REF!, 2,FALSE)</f>
        <v>#REF!</v>
      </c>
      <c r="BM7330" s="61" t="s">
        <v>12592</v>
      </c>
      <c r="BN7330" s="61" t="s">
        <v>705</v>
      </c>
      <c r="BO7330" s="61" t="s">
        <v>2071</v>
      </c>
      <c r="BU7330" s="61" t="s">
        <v>12592</v>
      </c>
      <c r="BV7330" s="61" t="s">
        <v>705</v>
      </c>
      <c r="BW7330" s="61" t="s">
        <v>2071</v>
      </c>
    </row>
    <row r="7331" spans="51:75">
      <c r="AY7331" s="89" t="e">
        <f>VLOOKUP(C7331,#REF!, 2,FALSE)</f>
        <v>#REF!</v>
      </c>
      <c r="BM7331" s="61" t="s">
        <v>2187</v>
      </c>
      <c r="BN7331" s="61" t="s">
        <v>705</v>
      </c>
      <c r="BO7331" s="61" t="s">
        <v>3719</v>
      </c>
      <c r="BU7331" s="61" t="s">
        <v>2187</v>
      </c>
      <c r="BV7331" s="61" t="s">
        <v>705</v>
      </c>
      <c r="BW7331" s="61" t="s">
        <v>3719</v>
      </c>
    </row>
    <row r="7332" spans="51:75">
      <c r="AY7332" s="89" t="e">
        <f>VLOOKUP(C7332,#REF!, 2,FALSE)</f>
        <v>#REF!</v>
      </c>
      <c r="BM7332" s="61" t="s">
        <v>12593</v>
      </c>
      <c r="BN7332" s="61" t="s">
        <v>1269</v>
      </c>
      <c r="BO7332" s="61" t="s">
        <v>10881</v>
      </c>
      <c r="BU7332" s="61" t="s">
        <v>12593</v>
      </c>
      <c r="BV7332" s="61" t="s">
        <v>1269</v>
      </c>
      <c r="BW7332" s="61" t="s">
        <v>10881</v>
      </c>
    </row>
    <row r="7333" spans="51:75">
      <c r="AY7333" s="89" t="e">
        <f>VLOOKUP(C7333,#REF!, 2,FALSE)</f>
        <v>#REF!</v>
      </c>
      <c r="BM7333" s="61" t="s">
        <v>12594</v>
      </c>
      <c r="BN7333" s="61" t="s">
        <v>2985</v>
      </c>
      <c r="BO7333" s="61" t="s">
        <v>10151</v>
      </c>
      <c r="BU7333" s="61" t="s">
        <v>12594</v>
      </c>
      <c r="BV7333" s="61" t="s">
        <v>2985</v>
      </c>
      <c r="BW7333" s="61" t="s">
        <v>10151</v>
      </c>
    </row>
    <row r="7334" spans="51:75">
      <c r="AY7334" s="89" t="e">
        <f>VLOOKUP(C7334,#REF!, 2,FALSE)</f>
        <v>#REF!</v>
      </c>
      <c r="BM7334" s="61" t="s">
        <v>12595</v>
      </c>
      <c r="BN7334" s="61" t="s">
        <v>2985</v>
      </c>
      <c r="BO7334" s="61" t="s">
        <v>2985</v>
      </c>
      <c r="BU7334" s="61" t="s">
        <v>12595</v>
      </c>
      <c r="BV7334" s="61" t="s">
        <v>2985</v>
      </c>
      <c r="BW7334" s="61" t="s">
        <v>2985</v>
      </c>
    </row>
    <row r="7335" spans="51:75">
      <c r="AY7335" s="89" t="e">
        <f>VLOOKUP(C7335,#REF!, 2,FALSE)</f>
        <v>#REF!</v>
      </c>
      <c r="BM7335" s="61" t="s">
        <v>12596</v>
      </c>
      <c r="BN7335" s="61" t="s">
        <v>2985</v>
      </c>
      <c r="BO7335" s="61" t="s">
        <v>3987</v>
      </c>
      <c r="BU7335" s="61" t="s">
        <v>12596</v>
      </c>
      <c r="BV7335" s="61" t="s">
        <v>2985</v>
      </c>
      <c r="BW7335" s="61" t="s">
        <v>3987</v>
      </c>
    </row>
    <row r="7336" spans="51:75">
      <c r="AY7336" s="89" t="e">
        <f>VLOOKUP(C7336,#REF!, 2,FALSE)</f>
        <v>#REF!</v>
      </c>
      <c r="BM7336" s="61" t="s">
        <v>12597</v>
      </c>
      <c r="BN7336" s="61" t="s">
        <v>1269</v>
      </c>
      <c r="BO7336" s="61" t="s">
        <v>12391</v>
      </c>
      <c r="BU7336" s="61" t="s">
        <v>12597</v>
      </c>
      <c r="BV7336" s="61" t="s">
        <v>1269</v>
      </c>
      <c r="BW7336" s="61" t="s">
        <v>12391</v>
      </c>
    </row>
    <row r="7337" spans="51:75">
      <c r="AY7337" s="89" t="e">
        <f>VLOOKUP(C7337,#REF!, 2,FALSE)</f>
        <v>#REF!</v>
      </c>
      <c r="BM7337" s="61" t="s">
        <v>12598</v>
      </c>
      <c r="BN7337" s="61" t="s">
        <v>2985</v>
      </c>
      <c r="BO7337" s="61" t="s">
        <v>2985</v>
      </c>
      <c r="BU7337" s="61" t="s">
        <v>12598</v>
      </c>
      <c r="BV7337" s="61" t="s">
        <v>2985</v>
      </c>
      <c r="BW7337" s="61" t="s">
        <v>2985</v>
      </c>
    </row>
    <row r="7338" spans="51:75">
      <c r="AY7338" s="89" t="e">
        <f>VLOOKUP(C7338,#REF!, 2,FALSE)</f>
        <v>#REF!</v>
      </c>
      <c r="BM7338" s="61" t="s">
        <v>12599</v>
      </c>
      <c r="BN7338" s="61" t="s">
        <v>2985</v>
      </c>
      <c r="BO7338" s="61" t="s">
        <v>803</v>
      </c>
      <c r="BU7338" s="61" t="s">
        <v>12599</v>
      </c>
      <c r="BV7338" s="61" t="s">
        <v>2985</v>
      </c>
      <c r="BW7338" s="61" t="s">
        <v>803</v>
      </c>
    </row>
    <row r="7339" spans="51:75">
      <c r="AY7339" s="89" t="e">
        <f>VLOOKUP(C7339,#REF!, 2,FALSE)</f>
        <v>#REF!</v>
      </c>
      <c r="BM7339" s="61" t="s">
        <v>12600</v>
      </c>
      <c r="BN7339" s="61" t="s">
        <v>2985</v>
      </c>
      <c r="BO7339" s="61" t="s">
        <v>4810</v>
      </c>
      <c r="BU7339" s="61" t="s">
        <v>12600</v>
      </c>
      <c r="BV7339" s="61" t="s">
        <v>2985</v>
      </c>
      <c r="BW7339" s="61" t="s">
        <v>4810</v>
      </c>
    </row>
    <row r="7340" spans="51:75">
      <c r="AY7340" s="89" t="e">
        <f>VLOOKUP(C7340,#REF!, 2,FALSE)</f>
        <v>#REF!</v>
      </c>
      <c r="BM7340" s="61" t="s">
        <v>12601</v>
      </c>
      <c r="BN7340" s="61" t="s">
        <v>2985</v>
      </c>
      <c r="BO7340" s="61" t="s">
        <v>2985</v>
      </c>
      <c r="BU7340" s="61" t="s">
        <v>12601</v>
      </c>
      <c r="BV7340" s="61" t="s">
        <v>2985</v>
      </c>
      <c r="BW7340" s="61" t="s">
        <v>2985</v>
      </c>
    </row>
    <row r="7341" spans="51:75">
      <c r="AY7341" s="89" t="e">
        <f>VLOOKUP(C7341,#REF!, 2,FALSE)</f>
        <v>#REF!</v>
      </c>
      <c r="BM7341" s="61" t="s">
        <v>12602</v>
      </c>
      <c r="BN7341" s="61" t="s">
        <v>2985</v>
      </c>
      <c r="BO7341" s="61" t="s">
        <v>2985</v>
      </c>
      <c r="BU7341" s="61" t="s">
        <v>12602</v>
      </c>
      <c r="BV7341" s="61" t="s">
        <v>2985</v>
      </c>
      <c r="BW7341" s="61" t="s">
        <v>2985</v>
      </c>
    </row>
    <row r="7342" spans="51:75">
      <c r="AY7342" s="89" t="e">
        <f>VLOOKUP(C7342,#REF!, 2,FALSE)</f>
        <v>#REF!</v>
      </c>
      <c r="BM7342" s="61" t="s">
        <v>12603</v>
      </c>
      <c r="BN7342" s="61" t="s">
        <v>2985</v>
      </c>
      <c r="BO7342" s="61" t="s">
        <v>2985</v>
      </c>
      <c r="BU7342" s="61" t="s">
        <v>12603</v>
      </c>
      <c r="BV7342" s="61" t="s">
        <v>2985</v>
      </c>
      <c r="BW7342" s="61" t="s">
        <v>2985</v>
      </c>
    </row>
    <row r="7343" spans="51:75">
      <c r="AY7343" s="89" t="e">
        <f>VLOOKUP(C7343,#REF!, 2,FALSE)</f>
        <v>#REF!</v>
      </c>
      <c r="BM7343" s="61" t="s">
        <v>12604</v>
      </c>
      <c r="BN7343" s="61" t="s">
        <v>3004</v>
      </c>
      <c r="BO7343" s="61" t="s">
        <v>2985</v>
      </c>
      <c r="BU7343" s="61" t="s">
        <v>12604</v>
      </c>
      <c r="BV7343" s="61" t="s">
        <v>3004</v>
      </c>
      <c r="BW7343" s="61" t="s">
        <v>2985</v>
      </c>
    </row>
    <row r="7344" spans="51:75">
      <c r="AY7344" s="89" t="e">
        <f>VLOOKUP(C7344,#REF!, 2,FALSE)</f>
        <v>#REF!</v>
      </c>
      <c r="BM7344" s="61" t="s">
        <v>12605</v>
      </c>
      <c r="BN7344" s="61" t="s">
        <v>3007</v>
      </c>
      <c r="BO7344" s="61" t="s">
        <v>2985</v>
      </c>
      <c r="BU7344" s="61" t="s">
        <v>12605</v>
      </c>
      <c r="BV7344" s="61" t="s">
        <v>3007</v>
      </c>
      <c r="BW7344" s="61" t="s">
        <v>2985</v>
      </c>
    </row>
    <row r="7345" spans="51:75">
      <c r="AY7345" s="89" t="e">
        <f>VLOOKUP(C7345,#REF!, 2,FALSE)</f>
        <v>#REF!</v>
      </c>
      <c r="BM7345" s="61" t="s">
        <v>12606</v>
      </c>
      <c r="BN7345" s="61" t="s">
        <v>2981</v>
      </c>
      <c r="BO7345" s="61" t="s">
        <v>12607</v>
      </c>
      <c r="BU7345" s="61" t="s">
        <v>12606</v>
      </c>
      <c r="BV7345" s="61" t="s">
        <v>2981</v>
      </c>
      <c r="BW7345" s="61" t="s">
        <v>12607</v>
      </c>
    </row>
    <row r="7346" spans="51:75">
      <c r="AY7346" s="89" t="e">
        <f>VLOOKUP(C7346,#REF!, 2,FALSE)</f>
        <v>#REF!</v>
      </c>
      <c r="BM7346" s="61" t="s">
        <v>2188</v>
      </c>
      <c r="BN7346" s="61" t="s">
        <v>3099</v>
      </c>
      <c r="BO7346" s="61" t="s">
        <v>3893</v>
      </c>
      <c r="BU7346" s="61" t="s">
        <v>2188</v>
      </c>
      <c r="BV7346" s="61" t="s">
        <v>3099</v>
      </c>
      <c r="BW7346" s="61" t="s">
        <v>3893</v>
      </c>
    </row>
    <row r="7347" spans="51:75">
      <c r="AY7347" s="89" t="e">
        <f>VLOOKUP(C7347,#REF!, 2,FALSE)</f>
        <v>#REF!</v>
      </c>
      <c r="BM7347" s="61" t="s">
        <v>12608</v>
      </c>
      <c r="BN7347" s="61" t="s">
        <v>3004</v>
      </c>
      <c r="BO7347" s="61" t="s">
        <v>2985</v>
      </c>
      <c r="BU7347" s="61" t="s">
        <v>12608</v>
      </c>
      <c r="BV7347" s="61" t="s">
        <v>3004</v>
      </c>
      <c r="BW7347" s="61" t="s">
        <v>2985</v>
      </c>
    </row>
    <row r="7348" spans="51:75">
      <c r="AY7348" s="89" t="e">
        <f>VLOOKUP(C7348,#REF!, 2,FALSE)</f>
        <v>#REF!</v>
      </c>
      <c r="BM7348" s="61" t="s">
        <v>12609</v>
      </c>
      <c r="BN7348" s="61" t="s">
        <v>3004</v>
      </c>
      <c r="BO7348" s="61" t="s">
        <v>2985</v>
      </c>
      <c r="BU7348" s="61" t="s">
        <v>12609</v>
      </c>
      <c r="BV7348" s="61" t="s">
        <v>3004</v>
      </c>
      <c r="BW7348" s="61" t="s">
        <v>2985</v>
      </c>
    </row>
    <row r="7349" spans="51:75">
      <c r="AY7349" s="89" t="e">
        <f>VLOOKUP(C7349,#REF!, 2,FALSE)</f>
        <v>#REF!</v>
      </c>
      <c r="BM7349" s="61" t="s">
        <v>12610</v>
      </c>
      <c r="BN7349" s="61" t="s">
        <v>3007</v>
      </c>
      <c r="BO7349" s="61" t="s">
        <v>12611</v>
      </c>
      <c r="BU7349" s="61" t="s">
        <v>12610</v>
      </c>
      <c r="BV7349" s="61" t="s">
        <v>3007</v>
      </c>
      <c r="BW7349" s="61" t="s">
        <v>12611</v>
      </c>
    </row>
    <row r="7350" spans="51:75">
      <c r="AY7350" s="89" t="e">
        <f>VLOOKUP(C7350,#REF!, 2,FALSE)</f>
        <v>#REF!</v>
      </c>
      <c r="BM7350" s="61" t="s">
        <v>12612</v>
      </c>
      <c r="BN7350" s="61" t="s">
        <v>3007</v>
      </c>
      <c r="BO7350" s="61" t="s">
        <v>12613</v>
      </c>
      <c r="BU7350" s="61" t="s">
        <v>12612</v>
      </c>
      <c r="BV7350" s="61" t="s">
        <v>3007</v>
      </c>
      <c r="BW7350" s="61" t="s">
        <v>12613</v>
      </c>
    </row>
    <row r="7351" spans="51:75">
      <c r="AY7351" s="89" t="e">
        <f>VLOOKUP(C7351,#REF!, 2,FALSE)</f>
        <v>#REF!</v>
      </c>
      <c r="BM7351" s="61" t="s">
        <v>12614</v>
      </c>
      <c r="BN7351" s="61" t="s">
        <v>2981</v>
      </c>
      <c r="BO7351" s="61" t="s">
        <v>12615</v>
      </c>
      <c r="BU7351" s="61" t="s">
        <v>12614</v>
      </c>
      <c r="BV7351" s="61" t="s">
        <v>2981</v>
      </c>
      <c r="BW7351" s="61" t="s">
        <v>12615</v>
      </c>
    </row>
    <row r="7352" spans="51:75">
      <c r="AY7352" s="89" t="e">
        <f>VLOOKUP(C7352,#REF!, 2,FALSE)</f>
        <v>#REF!</v>
      </c>
      <c r="BM7352" s="61" t="s">
        <v>12616</v>
      </c>
      <c r="BN7352" s="61" t="s">
        <v>2981</v>
      </c>
      <c r="BO7352" s="61" t="s">
        <v>2985</v>
      </c>
      <c r="BU7352" s="61" t="s">
        <v>12616</v>
      </c>
      <c r="BV7352" s="61" t="s">
        <v>2981</v>
      </c>
      <c r="BW7352" s="61" t="s">
        <v>2985</v>
      </c>
    </row>
    <row r="7353" spans="51:75">
      <c r="AY7353" s="89" t="e">
        <f>VLOOKUP(C7353,#REF!, 2,FALSE)</f>
        <v>#REF!</v>
      </c>
      <c r="BM7353" s="61" t="s">
        <v>12617</v>
      </c>
      <c r="BN7353" s="61" t="s">
        <v>2981</v>
      </c>
      <c r="BO7353" s="61" t="s">
        <v>12618</v>
      </c>
      <c r="BU7353" s="61" t="s">
        <v>12617</v>
      </c>
      <c r="BV7353" s="61" t="s">
        <v>2981</v>
      </c>
      <c r="BW7353" s="61" t="s">
        <v>12618</v>
      </c>
    </row>
    <row r="7354" spans="51:75">
      <c r="AY7354" s="89" t="e">
        <f>VLOOKUP(C7354,#REF!, 2,FALSE)</f>
        <v>#REF!</v>
      </c>
      <c r="BM7354" s="61" t="s">
        <v>12619</v>
      </c>
      <c r="BN7354" s="61" t="s">
        <v>3254</v>
      </c>
      <c r="BO7354" s="61" t="s">
        <v>10379</v>
      </c>
      <c r="BU7354" s="61" t="s">
        <v>12619</v>
      </c>
      <c r="BV7354" s="61" t="s">
        <v>3254</v>
      </c>
      <c r="BW7354" s="61" t="s">
        <v>10379</v>
      </c>
    </row>
    <row r="7355" spans="51:75">
      <c r="AY7355" s="89" t="e">
        <f>VLOOKUP(C7355,#REF!, 2,FALSE)</f>
        <v>#REF!</v>
      </c>
      <c r="BM7355" s="61" t="s">
        <v>12620</v>
      </c>
      <c r="BN7355" s="61" t="s">
        <v>615</v>
      </c>
      <c r="BO7355" s="61" t="s">
        <v>2985</v>
      </c>
      <c r="BU7355" s="61" t="s">
        <v>12620</v>
      </c>
      <c r="BV7355" s="61" t="s">
        <v>615</v>
      </c>
      <c r="BW7355" s="61" t="s">
        <v>2985</v>
      </c>
    </row>
    <row r="7356" spans="51:75">
      <c r="AY7356" s="89" t="e">
        <f>VLOOKUP(C7356,#REF!, 2,FALSE)</f>
        <v>#REF!</v>
      </c>
      <c r="BM7356" s="61" t="s">
        <v>12621</v>
      </c>
      <c r="BN7356" s="61" t="s">
        <v>3089</v>
      </c>
      <c r="BO7356" s="61" t="s">
        <v>2648</v>
      </c>
      <c r="BU7356" s="61" t="s">
        <v>12621</v>
      </c>
      <c r="BV7356" s="61" t="s">
        <v>3089</v>
      </c>
      <c r="BW7356" s="61" t="s">
        <v>2648</v>
      </c>
    </row>
    <row r="7357" spans="51:75">
      <c r="AY7357" s="89" t="e">
        <f>VLOOKUP(C7357,#REF!, 2,FALSE)</f>
        <v>#REF!</v>
      </c>
      <c r="BM7357" s="61" t="s">
        <v>12622</v>
      </c>
      <c r="BN7357" s="61" t="s">
        <v>1498</v>
      </c>
      <c r="BO7357" s="61" t="s">
        <v>2985</v>
      </c>
      <c r="BU7357" s="61" t="s">
        <v>12622</v>
      </c>
      <c r="BV7357" s="61" t="s">
        <v>1498</v>
      </c>
      <c r="BW7357" s="61" t="s">
        <v>2985</v>
      </c>
    </row>
    <row r="7358" spans="51:75">
      <c r="AY7358" s="89" t="e">
        <f>VLOOKUP(C7358,#REF!, 2,FALSE)</f>
        <v>#REF!</v>
      </c>
      <c r="BM7358" s="61" t="s">
        <v>12623</v>
      </c>
      <c r="BN7358" s="61" t="s">
        <v>1735</v>
      </c>
      <c r="BO7358" s="61" t="s">
        <v>2985</v>
      </c>
      <c r="BU7358" s="61" t="s">
        <v>12623</v>
      </c>
      <c r="BV7358" s="61" t="s">
        <v>1735</v>
      </c>
      <c r="BW7358" s="61" t="s">
        <v>2985</v>
      </c>
    </row>
    <row r="7359" spans="51:75">
      <c r="AY7359" s="89" t="e">
        <f>VLOOKUP(C7359,#REF!, 2,FALSE)</f>
        <v>#REF!</v>
      </c>
      <c r="BM7359" s="61" t="s">
        <v>12624</v>
      </c>
      <c r="BN7359" s="61" t="s">
        <v>1784</v>
      </c>
      <c r="BO7359" s="61" t="s">
        <v>2985</v>
      </c>
      <c r="BU7359" s="61" t="s">
        <v>12624</v>
      </c>
      <c r="BV7359" s="61" t="s">
        <v>1784</v>
      </c>
      <c r="BW7359" s="61" t="s">
        <v>2985</v>
      </c>
    </row>
    <row r="7360" spans="51:75">
      <c r="AY7360" s="89" t="e">
        <f>VLOOKUP(C7360,#REF!, 2,FALSE)</f>
        <v>#REF!</v>
      </c>
      <c r="BM7360" s="61" t="s">
        <v>12625</v>
      </c>
      <c r="BN7360" s="61" t="s">
        <v>618</v>
      </c>
      <c r="BO7360" s="61" t="s">
        <v>813</v>
      </c>
      <c r="BU7360" s="61" t="s">
        <v>12625</v>
      </c>
      <c r="BV7360" s="61" t="s">
        <v>618</v>
      </c>
      <c r="BW7360" s="61" t="s">
        <v>813</v>
      </c>
    </row>
    <row r="7361" spans="51:75">
      <c r="AY7361" s="89" t="e">
        <f>VLOOKUP(C7361,#REF!, 2,FALSE)</f>
        <v>#REF!</v>
      </c>
      <c r="BM7361" s="61" t="s">
        <v>2189</v>
      </c>
      <c r="BN7361" s="61" t="s">
        <v>928</v>
      </c>
      <c r="BO7361" s="61" t="s">
        <v>2985</v>
      </c>
      <c r="BU7361" s="61" t="s">
        <v>2189</v>
      </c>
      <c r="BV7361" s="61" t="s">
        <v>928</v>
      </c>
      <c r="BW7361" s="61" t="s">
        <v>2985</v>
      </c>
    </row>
    <row r="7362" spans="51:75">
      <c r="AY7362" s="89" t="e">
        <f>VLOOKUP(C7362,#REF!, 2,FALSE)</f>
        <v>#REF!</v>
      </c>
      <c r="BM7362" s="61" t="s">
        <v>12627</v>
      </c>
      <c r="BN7362" s="61" t="s">
        <v>789</v>
      </c>
      <c r="BO7362" s="61" t="s">
        <v>12628</v>
      </c>
      <c r="BU7362" s="61" t="s">
        <v>12627</v>
      </c>
      <c r="BV7362" s="61" t="s">
        <v>789</v>
      </c>
      <c r="BW7362" s="61" t="s">
        <v>12628</v>
      </c>
    </row>
    <row r="7363" spans="51:75">
      <c r="AY7363" s="89" t="e">
        <f>VLOOKUP(C7363,#REF!, 2,FALSE)</f>
        <v>#REF!</v>
      </c>
      <c r="BM7363" s="61" t="s">
        <v>12629</v>
      </c>
      <c r="BN7363" s="61" t="s">
        <v>1423</v>
      </c>
      <c r="BO7363" s="61" t="s">
        <v>2985</v>
      </c>
      <c r="BU7363" s="61" t="s">
        <v>12629</v>
      </c>
      <c r="BV7363" s="61" t="s">
        <v>1423</v>
      </c>
      <c r="BW7363" s="61" t="s">
        <v>2985</v>
      </c>
    </row>
    <row r="7364" spans="51:75">
      <c r="AY7364" s="89" t="e">
        <f>VLOOKUP(C7364,#REF!, 2,FALSE)</f>
        <v>#REF!</v>
      </c>
      <c r="BM7364" s="61" t="s">
        <v>12630</v>
      </c>
      <c r="BN7364" s="61" t="s">
        <v>1423</v>
      </c>
      <c r="BO7364" s="61" t="s">
        <v>2985</v>
      </c>
      <c r="BU7364" s="61" t="s">
        <v>12630</v>
      </c>
      <c r="BV7364" s="61" t="s">
        <v>1423</v>
      </c>
      <c r="BW7364" s="61" t="s">
        <v>2985</v>
      </c>
    </row>
    <row r="7365" spans="51:75">
      <c r="AY7365" s="89" t="e">
        <f>VLOOKUP(C7365,#REF!, 2,FALSE)</f>
        <v>#REF!</v>
      </c>
      <c r="BM7365" s="61" t="s">
        <v>354</v>
      </c>
      <c r="BN7365" s="61" t="s">
        <v>914</v>
      </c>
      <c r="BO7365" s="61" t="s">
        <v>2985</v>
      </c>
      <c r="BU7365" s="61" t="s">
        <v>354</v>
      </c>
      <c r="BV7365" s="61" t="s">
        <v>914</v>
      </c>
      <c r="BW7365" s="61" t="s">
        <v>2985</v>
      </c>
    </row>
    <row r="7366" spans="51:75">
      <c r="AY7366" s="89" t="e">
        <f>VLOOKUP(C7366,#REF!, 2,FALSE)</f>
        <v>#REF!</v>
      </c>
      <c r="BM7366" s="61" t="s">
        <v>12632</v>
      </c>
      <c r="BN7366" s="61" t="s">
        <v>1693</v>
      </c>
      <c r="BO7366" s="61" t="s">
        <v>2985</v>
      </c>
      <c r="BU7366" s="61" t="s">
        <v>12632</v>
      </c>
      <c r="BV7366" s="61" t="s">
        <v>1693</v>
      </c>
      <c r="BW7366" s="61" t="s">
        <v>2985</v>
      </c>
    </row>
    <row r="7367" spans="51:75">
      <c r="AY7367" s="89" t="e">
        <f>VLOOKUP(C7367,#REF!, 2,FALSE)</f>
        <v>#REF!</v>
      </c>
      <c r="BM7367" s="61" t="s">
        <v>12633</v>
      </c>
      <c r="BN7367" s="61" t="s">
        <v>618</v>
      </c>
      <c r="BO7367" s="61" t="s">
        <v>2985</v>
      </c>
      <c r="BU7367" s="61" t="s">
        <v>12633</v>
      </c>
      <c r="BV7367" s="61" t="s">
        <v>618</v>
      </c>
      <c r="BW7367" s="61" t="s">
        <v>2985</v>
      </c>
    </row>
    <row r="7368" spans="51:75">
      <c r="AY7368" s="89" t="e">
        <f>VLOOKUP(C7368,#REF!, 2,FALSE)</f>
        <v>#REF!</v>
      </c>
      <c r="BM7368" s="61" t="s">
        <v>12634</v>
      </c>
      <c r="BN7368" s="61" t="s">
        <v>3254</v>
      </c>
      <c r="BO7368" s="61" t="s">
        <v>4645</v>
      </c>
      <c r="BU7368" s="61" t="s">
        <v>12634</v>
      </c>
      <c r="BV7368" s="61" t="s">
        <v>3254</v>
      </c>
      <c r="BW7368" s="61" t="s">
        <v>4645</v>
      </c>
    </row>
    <row r="7369" spans="51:75">
      <c r="AY7369" s="89" t="e">
        <f>VLOOKUP(C7369,#REF!, 2,FALSE)</f>
        <v>#REF!</v>
      </c>
      <c r="BM7369" s="61" t="s">
        <v>12635</v>
      </c>
      <c r="BN7369" s="61" t="s">
        <v>914</v>
      </c>
      <c r="BO7369" s="61" t="s">
        <v>12636</v>
      </c>
      <c r="BU7369" s="61" t="s">
        <v>12635</v>
      </c>
      <c r="BV7369" s="61" t="s">
        <v>914</v>
      </c>
      <c r="BW7369" s="61" t="s">
        <v>12636</v>
      </c>
    </row>
    <row r="7370" spans="51:75">
      <c r="AY7370" s="89" t="e">
        <f>VLOOKUP(C7370,#REF!, 2,FALSE)</f>
        <v>#REF!</v>
      </c>
      <c r="BM7370" s="61" t="s">
        <v>341</v>
      </c>
      <c r="BN7370" s="61" t="s">
        <v>1423</v>
      </c>
      <c r="BO7370" s="61" t="s">
        <v>2985</v>
      </c>
      <c r="BU7370" s="61" t="s">
        <v>341</v>
      </c>
      <c r="BV7370" s="61" t="s">
        <v>1423</v>
      </c>
      <c r="BW7370" s="61" t="s">
        <v>2985</v>
      </c>
    </row>
    <row r="7371" spans="51:75">
      <c r="AY7371" s="89" t="e">
        <f>VLOOKUP(C7371,#REF!, 2,FALSE)</f>
        <v>#REF!</v>
      </c>
      <c r="BM7371" s="61" t="s">
        <v>340</v>
      </c>
      <c r="BN7371" s="61" t="s">
        <v>1447</v>
      </c>
      <c r="BO7371" s="61" t="s">
        <v>2985</v>
      </c>
      <c r="BU7371" s="61" t="s">
        <v>340</v>
      </c>
      <c r="BV7371" s="61" t="s">
        <v>1447</v>
      </c>
      <c r="BW7371" s="61" t="s">
        <v>2985</v>
      </c>
    </row>
    <row r="7372" spans="51:75">
      <c r="AY7372" s="89" t="e">
        <f>VLOOKUP(C7372,#REF!, 2,FALSE)</f>
        <v>#REF!</v>
      </c>
      <c r="BM7372" s="61" t="s">
        <v>12637</v>
      </c>
      <c r="BN7372" s="61" t="s">
        <v>633</v>
      </c>
      <c r="BO7372" s="61" t="s">
        <v>2985</v>
      </c>
      <c r="BU7372" s="61" t="s">
        <v>12637</v>
      </c>
      <c r="BV7372" s="61" t="s">
        <v>633</v>
      </c>
      <c r="BW7372" s="61" t="s">
        <v>2985</v>
      </c>
    </row>
    <row r="7373" spans="51:75">
      <c r="AY7373" s="89" t="e">
        <f>VLOOKUP(C7373,#REF!, 2,FALSE)</f>
        <v>#REF!</v>
      </c>
      <c r="BM7373" s="61" t="s">
        <v>12638</v>
      </c>
      <c r="BN7373" s="61" t="s">
        <v>633</v>
      </c>
      <c r="BO7373" s="61" t="s">
        <v>2985</v>
      </c>
      <c r="BU7373" s="61" t="s">
        <v>12638</v>
      </c>
      <c r="BV7373" s="61" t="s">
        <v>633</v>
      </c>
      <c r="BW7373" s="61" t="s">
        <v>2985</v>
      </c>
    </row>
    <row r="7374" spans="51:75">
      <c r="AY7374" s="89" t="e">
        <f>VLOOKUP(C7374,#REF!, 2,FALSE)</f>
        <v>#REF!</v>
      </c>
      <c r="BM7374" s="61" t="s">
        <v>12640</v>
      </c>
      <c r="BN7374" s="61" t="s">
        <v>638</v>
      </c>
      <c r="BO7374" s="61" t="s">
        <v>2985</v>
      </c>
      <c r="BU7374" s="61" t="s">
        <v>12640</v>
      </c>
      <c r="BV7374" s="61" t="s">
        <v>638</v>
      </c>
      <c r="BW7374" s="61" t="s">
        <v>2985</v>
      </c>
    </row>
    <row r="7375" spans="51:75">
      <c r="AY7375" s="89" t="e">
        <f>VLOOKUP(C7375,#REF!, 2,FALSE)</f>
        <v>#REF!</v>
      </c>
      <c r="BM7375" s="61" t="s">
        <v>12641</v>
      </c>
      <c r="BN7375" s="61" t="s">
        <v>3085</v>
      </c>
      <c r="BO7375" s="61" t="s">
        <v>1261</v>
      </c>
      <c r="BU7375" s="61" t="s">
        <v>12641</v>
      </c>
      <c r="BV7375" s="61" t="s">
        <v>3085</v>
      </c>
      <c r="BW7375" s="61" t="s">
        <v>1261</v>
      </c>
    </row>
    <row r="7376" spans="51:75">
      <c r="AY7376" s="89" t="e">
        <f>VLOOKUP(C7376,#REF!, 2,FALSE)</f>
        <v>#REF!</v>
      </c>
      <c r="BM7376" s="61" t="s">
        <v>12642</v>
      </c>
      <c r="BN7376" s="61" t="s">
        <v>1015</v>
      </c>
      <c r="BO7376" s="61" t="s">
        <v>12643</v>
      </c>
      <c r="BU7376" s="61" t="s">
        <v>12642</v>
      </c>
      <c r="BV7376" s="61" t="s">
        <v>1015</v>
      </c>
      <c r="BW7376" s="61" t="s">
        <v>12643</v>
      </c>
    </row>
    <row r="7377" spans="51:75">
      <c r="AY7377" s="89" t="e">
        <f>VLOOKUP(C7377,#REF!, 2,FALSE)</f>
        <v>#REF!</v>
      </c>
      <c r="BM7377" s="61" t="s">
        <v>12644</v>
      </c>
      <c r="BN7377" s="61" t="s">
        <v>3089</v>
      </c>
      <c r="BO7377" s="61" t="s">
        <v>2767</v>
      </c>
      <c r="BU7377" s="61" t="s">
        <v>12644</v>
      </c>
      <c r="BV7377" s="61" t="s">
        <v>3089</v>
      </c>
      <c r="BW7377" s="61" t="s">
        <v>2767</v>
      </c>
    </row>
    <row r="7378" spans="51:75">
      <c r="AY7378" s="89" t="e">
        <f>VLOOKUP(C7378,#REF!, 2,FALSE)</f>
        <v>#REF!</v>
      </c>
      <c r="BM7378" s="61" t="s">
        <v>12645</v>
      </c>
      <c r="BN7378" s="61" t="s">
        <v>843</v>
      </c>
      <c r="BO7378" s="61" t="s">
        <v>2985</v>
      </c>
      <c r="BU7378" s="61" t="s">
        <v>12645</v>
      </c>
      <c r="BV7378" s="61" t="s">
        <v>843</v>
      </c>
      <c r="BW7378" s="61" t="s">
        <v>2985</v>
      </c>
    </row>
    <row r="7379" spans="51:75">
      <c r="AY7379" s="89" t="e">
        <f>VLOOKUP(C7379,#REF!, 2,FALSE)</f>
        <v>#REF!</v>
      </c>
      <c r="BM7379" s="61" t="s">
        <v>12646</v>
      </c>
      <c r="BN7379" s="61" t="s">
        <v>780</v>
      </c>
      <c r="BO7379" s="61" t="s">
        <v>858</v>
      </c>
      <c r="BU7379" s="61" t="s">
        <v>12646</v>
      </c>
      <c r="BV7379" s="61" t="s">
        <v>780</v>
      </c>
      <c r="BW7379" s="61" t="s">
        <v>858</v>
      </c>
    </row>
    <row r="7380" spans="51:75">
      <c r="AY7380" s="89" t="e">
        <f>VLOOKUP(C7380,#REF!, 2,FALSE)</f>
        <v>#REF!</v>
      </c>
      <c r="BM7380" s="61" t="s">
        <v>12647</v>
      </c>
      <c r="BN7380" s="61" t="s">
        <v>1344</v>
      </c>
      <c r="BO7380" s="61" t="s">
        <v>12648</v>
      </c>
      <c r="BU7380" s="61" t="s">
        <v>12647</v>
      </c>
      <c r="BV7380" s="61" t="s">
        <v>1344</v>
      </c>
      <c r="BW7380" s="61" t="s">
        <v>12648</v>
      </c>
    </row>
    <row r="7381" spans="51:75">
      <c r="AY7381" s="89" t="e">
        <f>VLOOKUP(C7381,#REF!, 2,FALSE)</f>
        <v>#REF!</v>
      </c>
      <c r="BM7381" s="61" t="s">
        <v>12649</v>
      </c>
      <c r="BN7381" s="61" t="s">
        <v>782</v>
      </c>
      <c r="BO7381" s="61" t="s">
        <v>2985</v>
      </c>
      <c r="BU7381" s="61" t="s">
        <v>12649</v>
      </c>
      <c r="BV7381" s="61" t="s">
        <v>782</v>
      </c>
      <c r="BW7381" s="61" t="s">
        <v>2985</v>
      </c>
    </row>
    <row r="7382" spans="51:75">
      <c r="AY7382" s="89" t="e">
        <f>VLOOKUP(C7382,#REF!, 2,FALSE)</f>
        <v>#REF!</v>
      </c>
      <c r="BM7382" s="61" t="s">
        <v>12650</v>
      </c>
      <c r="BN7382" s="61" t="s">
        <v>2981</v>
      </c>
      <c r="BO7382" s="61" t="s">
        <v>2985</v>
      </c>
      <c r="BU7382" s="61" t="s">
        <v>12650</v>
      </c>
      <c r="BV7382" s="61" t="s">
        <v>2981</v>
      </c>
      <c r="BW7382" s="61" t="s">
        <v>2985</v>
      </c>
    </row>
    <row r="7383" spans="51:75">
      <c r="AY7383" s="89" t="e">
        <f>VLOOKUP(C7383,#REF!, 2,FALSE)</f>
        <v>#REF!</v>
      </c>
      <c r="BM7383" s="61" t="s">
        <v>12651</v>
      </c>
      <c r="BN7383" s="61" t="s">
        <v>3004</v>
      </c>
      <c r="BO7383" s="61" t="s">
        <v>2985</v>
      </c>
      <c r="BU7383" s="61" t="s">
        <v>12651</v>
      </c>
      <c r="BV7383" s="61" t="s">
        <v>3004</v>
      </c>
      <c r="BW7383" s="61" t="s">
        <v>2985</v>
      </c>
    </row>
    <row r="7384" spans="51:75">
      <c r="AY7384" s="89" t="e">
        <f>VLOOKUP(C7384,#REF!, 2,FALSE)</f>
        <v>#REF!</v>
      </c>
      <c r="BM7384" s="61" t="s">
        <v>12652</v>
      </c>
      <c r="BN7384" s="61" t="s">
        <v>633</v>
      </c>
      <c r="BO7384" s="61" t="s">
        <v>2094</v>
      </c>
      <c r="BU7384" s="61" t="s">
        <v>12652</v>
      </c>
      <c r="BV7384" s="61" t="s">
        <v>633</v>
      </c>
      <c r="BW7384" s="61" t="s">
        <v>2094</v>
      </c>
    </row>
    <row r="7385" spans="51:75">
      <c r="AY7385" s="89" t="e">
        <f>VLOOKUP(C7385,#REF!, 2,FALSE)</f>
        <v>#REF!</v>
      </c>
      <c r="BM7385" s="61" t="s">
        <v>2199</v>
      </c>
      <c r="BN7385" s="61" t="s">
        <v>2985</v>
      </c>
      <c r="BO7385" s="61" t="s">
        <v>5797</v>
      </c>
      <c r="BU7385" s="61" t="s">
        <v>2199</v>
      </c>
      <c r="BV7385" s="61" t="s">
        <v>2985</v>
      </c>
      <c r="BW7385" s="61" t="s">
        <v>5797</v>
      </c>
    </row>
    <row r="7386" spans="51:75">
      <c r="AY7386" s="89" t="e">
        <f>VLOOKUP(C7386,#REF!, 2,FALSE)</f>
        <v>#REF!</v>
      </c>
      <c r="BM7386" s="61" t="s">
        <v>12653</v>
      </c>
      <c r="BN7386" s="61" t="s">
        <v>782</v>
      </c>
      <c r="BO7386" s="61" t="s">
        <v>2377</v>
      </c>
      <c r="BU7386" s="61" t="s">
        <v>12653</v>
      </c>
      <c r="BV7386" s="61" t="s">
        <v>782</v>
      </c>
      <c r="BW7386" s="61" t="s">
        <v>2377</v>
      </c>
    </row>
    <row r="7387" spans="51:75">
      <c r="AY7387" s="89" t="e">
        <f>VLOOKUP(C7387,#REF!, 2,FALSE)</f>
        <v>#REF!</v>
      </c>
      <c r="BM7387" s="61" t="s">
        <v>12654</v>
      </c>
      <c r="BN7387" s="61" t="s">
        <v>812</v>
      </c>
      <c r="BO7387" s="61" t="s">
        <v>2985</v>
      </c>
      <c r="BU7387" s="61" t="s">
        <v>12654</v>
      </c>
      <c r="BV7387" s="61" t="s">
        <v>812</v>
      </c>
      <c r="BW7387" s="61" t="s">
        <v>2985</v>
      </c>
    </row>
    <row r="7388" spans="51:75">
      <c r="AY7388" s="89" t="e">
        <f>VLOOKUP(C7388,#REF!, 2,FALSE)</f>
        <v>#REF!</v>
      </c>
      <c r="BM7388" s="61" t="s">
        <v>12655</v>
      </c>
      <c r="BN7388" s="61" t="s">
        <v>3007</v>
      </c>
      <c r="BO7388" s="61" t="s">
        <v>2985</v>
      </c>
      <c r="BU7388" s="61" t="s">
        <v>12655</v>
      </c>
      <c r="BV7388" s="61" t="s">
        <v>3007</v>
      </c>
      <c r="BW7388" s="61" t="s">
        <v>2985</v>
      </c>
    </row>
    <row r="7389" spans="51:75">
      <c r="AY7389" s="89" t="e">
        <f>VLOOKUP(C7389,#REF!, 2,FALSE)</f>
        <v>#REF!</v>
      </c>
      <c r="BM7389" s="61" t="s">
        <v>12656</v>
      </c>
      <c r="BN7389" s="61" t="s">
        <v>3007</v>
      </c>
      <c r="BO7389" s="61" t="s">
        <v>5282</v>
      </c>
      <c r="BU7389" s="61" t="s">
        <v>12656</v>
      </c>
      <c r="BV7389" s="61" t="s">
        <v>3007</v>
      </c>
      <c r="BW7389" s="61" t="s">
        <v>5282</v>
      </c>
    </row>
    <row r="7390" spans="51:75">
      <c r="AY7390" s="89" t="e">
        <f>VLOOKUP(C7390,#REF!, 2,FALSE)</f>
        <v>#REF!</v>
      </c>
      <c r="BM7390" s="61" t="s">
        <v>2200</v>
      </c>
      <c r="BN7390" s="61" t="s">
        <v>3204</v>
      </c>
      <c r="BO7390" s="61" t="s">
        <v>2985</v>
      </c>
      <c r="BU7390" s="61" t="s">
        <v>2200</v>
      </c>
      <c r="BV7390" s="61" t="s">
        <v>3204</v>
      </c>
      <c r="BW7390" s="61" t="s">
        <v>2985</v>
      </c>
    </row>
    <row r="7391" spans="51:75">
      <c r="AY7391" s="89" t="e">
        <f>VLOOKUP(C7391,#REF!, 2,FALSE)</f>
        <v>#REF!</v>
      </c>
      <c r="BM7391" s="61" t="s">
        <v>12657</v>
      </c>
      <c r="BN7391" s="61" t="s">
        <v>773</v>
      </c>
      <c r="BO7391" s="61" t="s">
        <v>2985</v>
      </c>
      <c r="BU7391" s="61" t="s">
        <v>12657</v>
      </c>
      <c r="BV7391" s="61" t="s">
        <v>773</v>
      </c>
      <c r="BW7391" s="61" t="s">
        <v>2985</v>
      </c>
    </row>
    <row r="7392" spans="51:75">
      <c r="AY7392" s="89" t="e">
        <f>VLOOKUP(C7392,#REF!, 2,FALSE)</f>
        <v>#REF!</v>
      </c>
      <c r="BM7392" s="61" t="s">
        <v>2201</v>
      </c>
      <c r="BN7392" s="61" t="s">
        <v>3007</v>
      </c>
      <c r="BO7392" s="61" t="s">
        <v>2985</v>
      </c>
      <c r="BU7392" s="61" t="s">
        <v>2201</v>
      </c>
      <c r="BV7392" s="61" t="s">
        <v>3007</v>
      </c>
      <c r="BW7392" s="61" t="s">
        <v>2985</v>
      </c>
    </row>
    <row r="7393" spans="51:75">
      <c r="AY7393" s="89" t="e">
        <f>VLOOKUP(C7393,#REF!, 2,FALSE)</f>
        <v>#REF!</v>
      </c>
      <c r="BM7393" s="61" t="s">
        <v>12658</v>
      </c>
      <c r="BN7393" s="61" t="s">
        <v>3007</v>
      </c>
      <c r="BO7393" s="61" t="s">
        <v>2985</v>
      </c>
      <c r="BU7393" s="61" t="s">
        <v>12658</v>
      </c>
      <c r="BV7393" s="61" t="s">
        <v>3007</v>
      </c>
      <c r="BW7393" s="61" t="s">
        <v>2985</v>
      </c>
    </row>
    <row r="7394" spans="51:75">
      <c r="AY7394" s="89" t="e">
        <f>VLOOKUP(C7394,#REF!, 2,FALSE)</f>
        <v>#REF!</v>
      </c>
      <c r="BM7394" s="61" t="s">
        <v>12659</v>
      </c>
      <c r="BN7394" s="61" t="s">
        <v>3007</v>
      </c>
      <c r="BO7394" s="61" t="s">
        <v>2985</v>
      </c>
      <c r="BU7394" s="61" t="s">
        <v>12659</v>
      </c>
      <c r="BV7394" s="61" t="s">
        <v>3007</v>
      </c>
      <c r="BW7394" s="61" t="s">
        <v>2985</v>
      </c>
    </row>
    <row r="7395" spans="51:75">
      <c r="AY7395" s="89" t="e">
        <f>VLOOKUP(C7395,#REF!, 2,FALSE)</f>
        <v>#REF!</v>
      </c>
      <c r="BM7395" s="61" t="s">
        <v>12660</v>
      </c>
      <c r="BN7395" s="61" t="s">
        <v>1271</v>
      </c>
      <c r="BO7395" s="61" t="s">
        <v>2985</v>
      </c>
      <c r="BU7395" s="61" t="s">
        <v>12660</v>
      </c>
      <c r="BV7395" s="61" t="s">
        <v>1271</v>
      </c>
      <c r="BW7395" s="61" t="s">
        <v>2985</v>
      </c>
    </row>
    <row r="7396" spans="51:75">
      <c r="AY7396" s="89" t="e">
        <f>VLOOKUP(C7396,#REF!, 2,FALSE)</f>
        <v>#REF!</v>
      </c>
      <c r="BM7396" s="61" t="s">
        <v>12661</v>
      </c>
      <c r="BN7396" s="61" t="s">
        <v>2224</v>
      </c>
      <c r="BO7396" s="61" t="s">
        <v>2985</v>
      </c>
      <c r="BU7396" s="61" t="s">
        <v>12661</v>
      </c>
      <c r="BV7396" s="61" t="s">
        <v>2224</v>
      </c>
      <c r="BW7396" s="61" t="s">
        <v>2985</v>
      </c>
    </row>
    <row r="7397" spans="51:75">
      <c r="AY7397" s="89" t="e">
        <f>VLOOKUP(C7397,#REF!, 2,FALSE)</f>
        <v>#REF!</v>
      </c>
      <c r="BM7397" s="61" t="s">
        <v>12662</v>
      </c>
      <c r="BN7397" s="61" t="s">
        <v>638</v>
      </c>
      <c r="BO7397" s="61" t="s">
        <v>2985</v>
      </c>
      <c r="BU7397" s="61" t="s">
        <v>12662</v>
      </c>
      <c r="BV7397" s="61" t="s">
        <v>638</v>
      </c>
      <c r="BW7397" s="61" t="s">
        <v>2985</v>
      </c>
    </row>
    <row r="7398" spans="51:75">
      <c r="AY7398" s="89" t="e">
        <f>VLOOKUP(C7398,#REF!, 2,FALSE)</f>
        <v>#REF!</v>
      </c>
      <c r="BM7398" s="61" t="s">
        <v>12663</v>
      </c>
      <c r="BN7398" s="61" t="s">
        <v>615</v>
      </c>
      <c r="BO7398" s="61" t="s">
        <v>3232</v>
      </c>
      <c r="BU7398" s="61" t="s">
        <v>12663</v>
      </c>
      <c r="BV7398" s="61" t="s">
        <v>615</v>
      </c>
      <c r="BW7398" s="61" t="s">
        <v>3232</v>
      </c>
    </row>
    <row r="7399" spans="51:75">
      <c r="AY7399" s="89" t="e">
        <f>VLOOKUP(C7399,#REF!, 2,FALSE)</f>
        <v>#REF!</v>
      </c>
      <c r="BM7399" s="61" t="s">
        <v>2202</v>
      </c>
      <c r="BN7399" s="61" t="s">
        <v>1402</v>
      </c>
      <c r="BO7399" s="61" t="s">
        <v>2985</v>
      </c>
      <c r="BU7399" s="61" t="s">
        <v>2202</v>
      </c>
      <c r="BV7399" s="61" t="s">
        <v>1402</v>
      </c>
      <c r="BW7399" s="61" t="s">
        <v>2985</v>
      </c>
    </row>
    <row r="7400" spans="51:75">
      <c r="AY7400" s="89" t="e">
        <f>VLOOKUP(C7400,#REF!, 2,FALSE)</f>
        <v>#REF!</v>
      </c>
      <c r="BM7400" s="61" t="s">
        <v>12664</v>
      </c>
      <c r="BN7400" s="61" t="s">
        <v>925</v>
      </c>
      <c r="BO7400" s="61" t="s">
        <v>1751</v>
      </c>
      <c r="BU7400" s="61" t="s">
        <v>12664</v>
      </c>
      <c r="BV7400" s="61" t="s">
        <v>925</v>
      </c>
      <c r="BW7400" s="61" t="s">
        <v>1751</v>
      </c>
    </row>
    <row r="7401" spans="51:75">
      <c r="AY7401" s="89" t="e">
        <f>VLOOKUP(C7401,#REF!, 2,FALSE)</f>
        <v>#REF!</v>
      </c>
      <c r="BM7401" s="61" t="s">
        <v>12665</v>
      </c>
      <c r="BN7401" s="61" t="s">
        <v>663</v>
      </c>
      <c r="BO7401" s="61" t="s">
        <v>1751</v>
      </c>
      <c r="BU7401" s="61" t="s">
        <v>12665</v>
      </c>
      <c r="BV7401" s="61" t="s">
        <v>663</v>
      </c>
      <c r="BW7401" s="61" t="s">
        <v>1751</v>
      </c>
    </row>
    <row r="7402" spans="51:75">
      <c r="AY7402" s="89" t="e">
        <f>VLOOKUP(C7402,#REF!, 2,FALSE)</f>
        <v>#REF!</v>
      </c>
      <c r="BM7402" s="61" t="s">
        <v>12666</v>
      </c>
      <c r="BN7402" s="61" t="s">
        <v>925</v>
      </c>
      <c r="BO7402" s="61" t="s">
        <v>2985</v>
      </c>
      <c r="BU7402" s="61" t="s">
        <v>12666</v>
      </c>
      <c r="BV7402" s="61" t="s">
        <v>925</v>
      </c>
      <c r="BW7402" s="61" t="s">
        <v>2985</v>
      </c>
    </row>
    <row r="7403" spans="51:75">
      <c r="AY7403" s="89" t="e">
        <f>VLOOKUP(C7403,#REF!, 2,FALSE)</f>
        <v>#REF!</v>
      </c>
      <c r="BM7403" s="61" t="s">
        <v>12667</v>
      </c>
      <c r="BN7403" s="61" t="s">
        <v>639</v>
      </c>
      <c r="BO7403" s="61" t="s">
        <v>2985</v>
      </c>
      <c r="BU7403" s="61" t="s">
        <v>12667</v>
      </c>
      <c r="BV7403" s="61" t="s">
        <v>639</v>
      </c>
      <c r="BW7403" s="61" t="s">
        <v>2985</v>
      </c>
    </row>
    <row r="7404" spans="51:75">
      <c r="AY7404" s="89" t="e">
        <f>VLOOKUP(C7404,#REF!, 2,FALSE)</f>
        <v>#REF!</v>
      </c>
      <c r="BM7404" s="61" t="s">
        <v>12668</v>
      </c>
      <c r="BN7404" s="61" t="s">
        <v>733</v>
      </c>
      <c r="BO7404" s="61" t="s">
        <v>2985</v>
      </c>
      <c r="BU7404" s="61" t="s">
        <v>12668</v>
      </c>
      <c r="BV7404" s="61" t="s">
        <v>733</v>
      </c>
      <c r="BW7404" s="61" t="s">
        <v>2985</v>
      </c>
    </row>
    <row r="7405" spans="51:75">
      <c r="AY7405" s="89" t="e">
        <f>VLOOKUP(C7405,#REF!, 2,FALSE)</f>
        <v>#REF!</v>
      </c>
      <c r="BM7405" s="61" t="s">
        <v>12669</v>
      </c>
      <c r="BN7405" s="61" t="s">
        <v>851</v>
      </c>
      <c r="BO7405" s="61" t="s">
        <v>2985</v>
      </c>
      <c r="BU7405" s="61" t="s">
        <v>12669</v>
      </c>
      <c r="BV7405" s="61" t="s">
        <v>851</v>
      </c>
      <c r="BW7405" s="61" t="s">
        <v>2985</v>
      </c>
    </row>
    <row r="7406" spans="51:75">
      <c r="AY7406" s="89" t="e">
        <f>VLOOKUP(C7406,#REF!, 2,FALSE)</f>
        <v>#REF!</v>
      </c>
      <c r="BM7406" s="61" t="s">
        <v>12670</v>
      </c>
      <c r="BN7406" s="61" t="s">
        <v>3085</v>
      </c>
      <c r="BO7406" s="61" t="s">
        <v>2985</v>
      </c>
      <c r="BU7406" s="61" t="s">
        <v>12670</v>
      </c>
      <c r="BV7406" s="61" t="s">
        <v>3085</v>
      </c>
      <c r="BW7406" s="61" t="s">
        <v>2985</v>
      </c>
    </row>
    <row r="7407" spans="51:75">
      <c r="AY7407" s="89" t="e">
        <f>VLOOKUP(C7407,#REF!, 2,FALSE)</f>
        <v>#REF!</v>
      </c>
      <c r="BM7407" s="61" t="s">
        <v>2203</v>
      </c>
      <c r="BN7407" s="61" t="s">
        <v>3085</v>
      </c>
      <c r="BO7407" s="61" t="s">
        <v>12671</v>
      </c>
      <c r="BU7407" s="61" t="s">
        <v>2203</v>
      </c>
      <c r="BV7407" s="61" t="s">
        <v>3085</v>
      </c>
      <c r="BW7407" s="61" t="s">
        <v>12671</v>
      </c>
    </row>
    <row r="7408" spans="51:75">
      <c r="AY7408" s="89" t="e">
        <f>VLOOKUP(C7408,#REF!, 2,FALSE)</f>
        <v>#REF!</v>
      </c>
      <c r="BM7408" s="61" t="s">
        <v>12672</v>
      </c>
      <c r="BN7408" s="61" t="s">
        <v>2985</v>
      </c>
      <c r="BO7408" s="61" t="s">
        <v>4492</v>
      </c>
      <c r="BU7408" s="61" t="s">
        <v>12672</v>
      </c>
      <c r="BV7408" s="61" t="s">
        <v>2985</v>
      </c>
      <c r="BW7408" s="61" t="s">
        <v>4492</v>
      </c>
    </row>
    <row r="7409" spans="51:75">
      <c r="AY7409" s="89" t="e">
        <f>VLOOKUP(C7409,#REF!, 2,FALSE)</f>
        <v>#REF!</v>
      </c>
      <c r="BM7409" s="61" t="s">
        <v>12673</v>
      </c>
      <c r="BN7409" s="61" t="s">
        <v>663</v>
      </c>
      <c r="BO7409" s="61" t="s">
        <v>2985</v>
      </c>
      <c r="BU7409" s="61" t="s">
        <v>12673</v>
      </c>
      <c r="BV7409" s="61" t="s">
        <v>663</v>
      </c>
      <c r="BW7409" s="61" t="s">
        <v>2985</v>
      </c>
    </row>
    <row r="7410" spans="51:75">
      <c r="AY7410" s="89" t="e">
        <f>VLOOKUP(C7410,#REF!, 2,FALSE)</f>
        <v>#REF!</v>
      </c>
      <c r="BM7410" s="61" t="s">
        <v>12674</v>
      </c>
      <c r="BN7410" s="61" t="s">
        <v>1447</v>
      </c>
      <c r="BO7410" s="61" t="s">
        <v>2985</v>
      </c>
      <c r="BU7410" s="61" t="s">
        <v>12674</v>
      </c>
      <c r="BV7410" s="61" t="s">
        <v>1447</v>
      </c>
      <c r="BW7410" s="61" t="s">
        <v>2985</v>
      </c>
    </row>
    <row r="7411" spans="51:75">
      <c r="AY7411" s="89" t="e">
        <f>VLOOKUP(C7411,#REF!, 2,FALSE)</f>
        <v>#REF!</v>
      </c>
      <c r="BM7411" s="61" t="s">
        <v>12675</v>
      </c>
      <c r="BN7411" s="61" t="s">
        <v>625</v>
      </c>
      <c r="BO7411" s="61" t="s">
        <v>2985</v>
      </c>
      <c r="BU7411" s="61" t="s">
        <v>12675</v>
      </c>
      <c r="BV7411" s="61" t="s">
        <v>625</v>
      </c>
      <c r="BW7411" s="61" t="s">
        <v>2985</v>
      </c>
    </row>
    <row r="7412" spans="51:75">
      <c r="AY7412" s="89" t="e">
        <f>VLOOKUP(C7412,#REF!, 2,FALSE)</f>
        <v>#REF!</v>
      </c>
      <c r="BM7412" s="61" t="s">
        <v>12676</v>
      </c>
      <c r="BN7412" s="61" t="s">
        <v>633</v>
      </c>
      <c r="BO7412" s="61" t="s">
        <v>2985</v>
      </c>
      <c r="BU7412" s="61" t="s">
        <v>12676</v>
      </c>
      <c r="BV7412" s="61" t="s">
        <v>633</v>
      </c>
      <c r="BW7412" s="61" t="s">
        <v>2985</v>
      </c>
    </row>
    <row r="7413" spans="51:75">
      <c r="AY7413" s="89" t="e">
        <f>VLOOKUP(C7413,#REF!, 2,FALSE)</f>
        <v>#REF!</v>
      </c>
      <c r="BM7413" s="61" t="s">
        <v>12677</v>
      </c>
      <c r="BN7413" s="61" t="s">
        <v>2981</v>
      </c>
      <c r="BO7413" s="61" t="s">
        <v>2985</v>
      </c>
      <c r="BU7413" s="61" t="s">
        <v>12677</v>
      </c>
      <c r="BV7413" s="61" t="s">
        <v>2981</v>
      </c>
      <c r="BW7413" s="61" t="s">
        <v>2985</v>
      </c>
    </row>
    <row r="7414" spans="51:75">
      <c r="AY7414" s="89" t="e">
        <f>VLOOKUP(C7414,#REF!, 2,FALSE)</f>
        <v>#REF!</v>
      </c>
      <c r="BM7414" s="61" t="s">
        <v>12678</v>
      </c>
      <c r="BN7414" s="61" t="s">
        <v>621</v>
      </c>
      <c r="BO7414" s="61" t="s">
        <v>12339</v>
      </c>
      <c r="BU7414" s="61" t="s">
        <v>12678</v>
      </c>
      <c r="BV7414" s="61" t="s">
        <v>621</v>
      </c>
      <c r="BW7414" s="61" t="s">
        <v>12339</v>
      </c>
    </row>
    <row r="7415" spans="51:75">
      <c r="AY7415" s="89" t="e">
        <f>VLOOKUP(C7415,#REF!, 2,FALSE)</f>
        <v>#REF!</v>
      </c>
      <c r="BM7415" s="61" t="s">
        <v>12679</v>
      </c>
      <c r="BN7415" s="61" t="s">
        <v>621</v>
      </c>
      <c r="BO7415" s="61" t="s">
        <v>2985</v>
      </c>
      <c r="BU7415" s="61" t="s">
        <v>12679</v>
      </c>
      <c r="BV7415" s="61" t="s">
        <v>621</v>
      </c>
      <c r="BW7415" s="61" t="s">
        <v>2985</v>
      </c>
    </row>
    <row r="7416" spans="51:75">
      <c r="AY7416" s="89" t="e">
        <f>VLOOKUP(C7416,#REF!, 2,FALSE)</f>
        <v>#REF!</v>
      </c>
      <c r="BM7416" s="61" t="s">
        <v>12680</v>
      </c>
      <c r="BN7416" s="61" t="s">
        <v>812</v>
      </c>
      <c r="BO7416" s="61" t="s">
        <v>2985</v>
      </c>
      <c r="BU7416" s="61" t="s">
        <v>12680</v>
      </c>
      <c r="BV7416" s="61" t="s">
        <v>812</v>
      </c>
      <c r="BW7416" s="61" t="s">
        <v>2985</v>
      </c>
    </row>
    <row r="7417" spans="51:75">
      <c r="AY7417" s="89" t="e">
        <f>VLOOKUP(C7417,#REF!, 2,FALSE)</f>
        <v>#REF!</v>
      </c>
      <c r="BM7417" s="61" t="s">
        <v>12681</v>
      </c>
      <c r="BN7417" s="61" t="s">
        <v>668</v>
      </c>
      <c r="BO7417" s="61" t="s">
        <v>2985</v>
      </c>
      <c r="BU7417" s="61" t="s">
        <v>12681</v>
      </c>
      <c r="BV7417" s="61" t="s">
        <v>668</v>
      </c>
      <c r="BW7417" s="61" t="s">
        <v>2985</v>
      </c>
    </row>
    <row r="7418" spans="51:75">
      <c r="AY7418" s="89" t="e">
        <f>VLOOKUP(C7418,#REF!, 2,FALSE)</f>
        <v>#REF!</v>
      </c>
      <c r="BM7418" s="61" t="s">
        <v>12682</v>
      </c>
      <c r="BN7418" s="61" t="s">
        <v>3007</v>
      </c>
      <c r="BO7418" s="61" t="s">
        <v>2985</v>
      </c>
      <c r="BU7418" s="61" t="s">
        <v>12682</v>
      </c>
      <c r="BV7418" s="61" t="s">
        <v>3007</v>
      </c>
      <c r="BW7418" s="61" t="s">
        <v>2985</v>
      </c>
    </row>
    <row r="7419" spans="51:75">
      <c r="AY7419" s="89" t="e">
        <f>VLOOKUP(C7419,#REF!, 2,FALSE)</f>
        <v>#REF!</v>
      </c>
      <c r="BM7419" s="61" t="s">
        <v>12683</v>
      </c>
      <c r="BN7419" s="61" t="s">
        <v>3004</v>
      </c>
      <c r="BO7419" s="61" t="s">
        <v>2985</v>
      </c>
      <c r="BU7419" s="61" t="s">
        <v>12683</v>
      </c>
      <c r="BV7419" s="61" t="s">
        <v>3004</v>
      </c>
      <c r="BW7419" s="61" t="s">
        <v>2985</v>
      </c>
    </row>
    <row r="7420" spans="51:75">
      <c r="AY7420" s="89" t="e">
        <f>VLOOKUP(C7420,#REF!, 2,FALSE)</f>
        <v>#REF!</v>
      </c>
      <c r="BM7420" s="61" t="s">
        <v>2204</v>
      </c>
      <c r="BN7420" s="61" t="s">
        <v>639</v>
      </c>
      <c r="BO7420" s="61" t="s">
        <v>2985</v>
      </c>
      <c r="BU7420" s="61" t="s">
        <v>2204</v>
      </c>
      <c r="BV7420" s="61" t="s">
        <v>639</v>
      </c>
      <c r="BW7420" s="61" t="s">
        <v>2985</v>
      </c>
    </row>
    <row r="7421" spans="51:75">
      <c r="AY7421" s="89" t="e">
        <f>VLOOKUP(C7421,#REF!, 2,FALSE)</f>
        <v>#REF!</v>
      </c>
      <c r="BM7421" s="61" t="s">
        <v>12684</v>
      </c>
      <c r="BN7421" s="61" t="s">
        <v>3007</v>
      </c>
      <c r="BO7421" s="61" t="s">
        <v>2985</v>
      </c>
      <c r="BU7421" s="61" t="s">
        <v>12684</v>
      </c>
      <c r="BV7421" s="61" t="s">
        <v>3007</v>
      </c>
      <c r="BW7421" s="61" t="s">
        <v>2985</v>
      </c>
    </row>
    <row r="7422" spans="51:75">
      <c r="AY7422" s="89" t="e">
        <f>VLOOKUP(C7422,#REF!, 2,FALSE)</f>
        <v>#REF!</v>
      </c>
      <c r="BM7422" s="61" t="s">
        <v>12685</v>
      </c>
      <c r="BN7422" s="61" t="s">
        <v>3007</v>
      </c>
      <c r="BO7422" s="61" t="s">
        <v>2985</v>
      </c>
      <c r="BU7422" s="61" t="s">
        <v>12685</v>
      </c>
      <c r="BV7422" s="61" t="s">
        <v>3007</v>
      </c>
      <c r="BW7422" s="61" t="s">
        <v>2985</v>
      </c>
    </row>
    <row r="7423" spans="51:75">
      <c r="AY7423" s="89" t="e">
        <f>VLOOKUP(C7423,#REF!, 2,FALSE)</f>
        <v>#REF!</v>
      </c>
      <c r="BM7423" s="61" t="s">
        <v>12686</v>
      </c>
      <c r="BN7423" s="61" t="s">
        <v>707</v>
      </c>
      <c r="BO7423" s="61" t="s">
        <v>2985</v>
      </c>
      <c r="BU7423" s="61" t="s">
        <v>12686</v>
      </c>
      <c r="BV7423" s="61" t="s">
        <v>707</v>
      </c>
      <c r="BW7423" s="61" t="s">
        <v>2985</v>
      </c>
    </row>
    <row r="7424" spans="51:75">
      <c r="AY7424" s="89" t="e">
        <f>VLOOKUP(C7424,#REF!, 2,FALSE)</f>
        <v>#REF!</v>
      </c>
      <c r="BM7424" s="61" t="s">
        <v>347</v>
      </c>
      <c r="BN7424" s="61" t="s">
        <v>738</v>
      </c>
      <c r="BO7424" s="61" t="s">
        <v>2985</v>
      </c>
      <c r="BU7424" s="61" t="s">
        <v>347</v>
      </c>
      <c r="BV7424" s="61" t="s">
        <v>738</v>
      </c>
      <c r="BW7424" s="61" t="s">
        <v>2985</v>
      </c>
    </row>
    <row r="7425" spans="51:75">
      <c r="AY7425" s="89" t="e">
        <f>VLOOKUP(C7425,#REF!, 2,FALSE)</f>
        <v>#REF!</v>
      </c>
      <c r="BM7425" s="61" t="s">
        <v>12687</v>
      </c>
      <c r="BN7425" s="61" t="s">
        <v>3254</v>
      </c>
      <c r="BO7425" s="61" t="s">
        <v>4478</v>
      </c>
      <c r="BU7425" s="61" t="s">
        <v>12687</v>
      </c>
      <c r="BV7425" s="61" t="s">
        <v>3254</v>
      </c>
      <c r="BW7425" s="61" t="s">
        <v>4478</v>
      </c>
    </row>
    <row r="7426" spans="51:75">
      <c r="AY7426" s="89" t="e">
        <f>VLOOKUP(C7426,#REF!, 2,FALSE)</f>
        <v>#REF!</v>
      </c>
      <c r="BM7426" s="61" t="s">
        <v>12688</v>
      </c>
      <c r="BN7426" s="61" t="s">
        <v>773</v>
      </c>
      <c r="BO7426" s="61" t="s">
        <v>2985</v>
      </c>
      <c r="BU7426" s="61" t="s">
        <v>12688</v>
      </c>
      <c r="BV7426" s="61" t="s">
        <v>773</v>
      </c>
      <c r="BW7426" s="61" t="s">
        <v>2985</v>
      </c>
    </row>
    <row r="7427" spans="51:75">
      <c r="AY7427" s="89" t="e">
        <f>VLOOKUP(C7427,#REF!, 2,FALSE)</f>
        <v>#REF!</v>
      </c>
      <c r="BM7427" s="61" t="s">
        <v>12689</v>
      </c>
      <c r="BN7427" s="61" t="s">
        <v>854</v>
      </c>
      <c r="BO7427" s="61" t="s">
        <v>2985</v>
      </c>
      <c r="BU7427" s="61" t="s">
        <v>12689</v>
      </c>
      <c r="BV7427" s="61" t="s">
        <v>854</v>
      </c>
      <c r="BW7427" s="61" t="s">
        <v>2985</v>
      </c>
    </row>
    <row r="7428" spans="51:75">
      <c r="AY7428" s="89" t="e">
        <f>VLOOKUP(C7428,#REF!, 2,FALSE)</f>
        <v>#REF!</v>
      </c>
      <c r="BM7428" s="61" t="s">
        <v>12690</v>
      </c>
      <c r="BN7428" s="61" t="s">
        <v>930</v>
      </c>
      <c r="BO7428" s="61" t="s">
        <v>2985</v>
      </c>
      <c r="BU7428" s="61" t="s">
        <v>12690</v>
      </c>
      <c r="BV7428" s="61" t="s">
        <v>930</v>
      </c>
      <c r="BW7428" s="61" t="s">
        <v>2985</v>
      </c>
    </row>
    <row r="7429" spans="51:75">
      <c r="AY7429" s="89" t="e">
        <f>VLOOKUP(C7429,#REF!, 2,FALSE)</f>
        <v>#REF!</v>
      </c>
      <c r="BM7429" s="61" t="s">
        <v>12691</v>
      </c>
      <c r="BN7429" s="61" t="s">
        <v>785</v>
      </c>
      <c r="BO7429" s="61" t="s">
        <v>2985</v>
      </c>
      <c r="BU7429" s="61" t="s">
        <v>12691</v>
      </c>
      <c r="BV7429" s="61" t="s">
        <v>785</v>
      </c>
      <c r="BW7429" s="61" t="s">
        <v>2985</v>
      </c>
    </row>
    <row r="7430" spans="51:75">
      <c r="AY7430" s="89" t="e">
        <f>VLOOKUP(C7430,#REF!, 2,FALSE)</f>
        <v>#REF!</v>
      </c>
      <c r="BM7430" s="61" t="s">
        <v>12692</v>
      </c>
      <c r="BN7430" s="61" t="s">
        <v>1344</v>
      </c>
      <c r="BO7430" s="61" t="s">
        <v>2985</v>
      </c>
      <c r="BU7430" s="61" t="s">
        <v>12692</v>
      </c>
      <c r="BV7430" s="61" t="s">
        <v>1344</v>
      </c>
      <c r="BW7430" s="61" t="s">
        <v>2985</v>
      </c>
    </row>
    <row r="7431" spans="51:75">
      <c r="AY7431" s="89" t="e">
        <f>VLOOKUP(C7431,#REF!, 2,FALSE)</f>
        <v>#REF!</v>
      </c>
      <c r="BM7431" s="61" t="s">
        <v>12694</v>
      </c>
      <c r="BN7431" s="61" t="s">
        <v>616</v>
      </c>
      <c r="BO7431" s="61" t="s">
        <v>2985</v>
      </c>
      <c r="BU7431" s="61" t="s">
        <v>12694</v>
      </c>
      <c r="BV7431" s="61" t="s">
        <v>616</v>
      </c>
      <c r="BW7431" s="61" t="s">
        <v>2985</v>
      </c>
    </row>
    <row r="7432" spans="51:75">
      <c r="AY7432" s="89" t="e">
        <f>VLOOKUP(C7432,#REF!, 2,FALSE)</f>
        <v>#REF!</v>
      </c>
      <c r="BM7432" s="61" t="s">
        <v>12695</v>
      </c>
      <c r="BN7432" s="61" t="s">
        <v>660</v>
      </c>
      <c r="BO7432" s="61" t="s">
        <v>2985</v>
      </c>
      <c r="BU7432" s="61" t="s">
        <v>12695</v>
      </c>
      <c r="BV7432" s="61" t="s">
        <v>660</v>
      </c>
      <c r="BW7432" s="61" t="s">
        <v>2985</v>
      </c>
    </row>
    <row r="7433" spans="51:75">
      <c r="AY7433" s="89" t="e">
        <f>VLOOKUP(C7433,#REF!, 2,FALSE)</f>
        <v>#REF!</v>
      </c>
      <c r="BM7433" s="61" t="s">
        <v>2205</v>
      </c>
      <c r="BN7433" s="61" t="s">
        <v>1269</v>
      </c>
      <c r="BO7433" s="61" t="s">
        <v>2985</v>
      </c>
      <c r="BU7433" s="61" t="s">
        <v>2205</v>
      </c>
      <c r="BV7433" s="61" t="s">
        <v>1269</v>
      </c>
      <c r="BW7433" s="61" t="s">
        <v>2985</v>
      </c>
    </row>
    <row r="7434" spans="51:75">
      <c r="AY7434" s="89" t="e">
        <f>VLOOKUP(C7434,#REF!, 2,FALSE)</f>
        <v>#REF!</v>
      </c>
      <c r="BM7434" s="61" t="s">
        <v>12696</v>
      </c>
      <c r="BN7434" s="61" t="s">
        <v>805</v>
      </c>
      <c r="BO7434" s="61" t="s">
        <v>2985</v>
      </c>
      <c r="BU7434" s="61" t="s">
        <v>12696</v>
      </c>
      <c r="BV7434" s="61" t="s">
        <v>805</v>
      </c>
      <c r="BW7434" s="61" t="s">
        <v>2985</v>
      </c>
    </row>
    <row r="7435" spans="51:75">
      <c r="AY7435" s="89" t="e">
        <f>VLOOKUP(C7435,#REF!, 2,FALSE)</f>
        <v>#REF!</v>
      </c>
      <c r="BM7435" s="61" t="s">
        <v>12697</v>
      </c>
      <c r="BN7435" s="61" t="s">
        <v>854</v>
      </c>
      <c r="BO7435" s="61" t="s">
        <v>2985</v>
      </c>
      <c r="BU7435" s="61" t="s">
        <v>12697</v>
      </c>
      <c r="BV7435" s="61" t="s">
        <v>854</v>
      </c>
      <c r="BW7435" s="61" t="s">
        <v>2985</v>
      </c>
    </row>
    <row r="7436" spans="51:75">
      <c r="AY7436" s="89" t="e">
        <f>VLOOKUP(C7436,#REF!, 2,FALSE)</f>
        <v>#REF!</v>
      </c>
      <c r="BM7436" s="61" t="s">
        <v>2206</v>
      </c>
      <c r="BN7436" s="61" t="s">
        <v>3089</v>
      </c>
      <c r="BO7436" s="61" t="s">
        <v>2985</v>
      </c>
      <c r="BU7436" s="61" t="s">
        <v>2206</v>
      </c>
      <c r="BV7436" s="61" t="s">
        <v>3089</v>
      </c>
      <c r="BW7436" s="61" t="s">
        <v>2985</v>
      </c>
    </row>
    <row r="7437" spans="51:75">
      <c r="AY7437" s="89" t="e">
        <f>VLOOKUP(C7437,#REF!, 2,FALSE)</f>
        <v>#REF!</v>
      </c>
      <c r="BM7437" s="61" t="s">
        <v>12698</v>
      </c>
      <c r="BN7437" s="61" t="s">
        <v>3004</v>
      </c>
      <c r="BO7437" s="61" t="s">
        <v>2985</v>
      </c>
      <c r="BU7437" s="61" t="s">
        <v>12698</v>
      </c>
      <c r="BV7437" s="61" t="s">
        <v>3004</v>
      </c>
      <c r="BW7437" s="61" t="s">
        <v>2985</v>
      </c>
    </row>
    <row r="7438" spans="51:75">
      <c r="AY7438" s="89" t="e">
        <f>VLOOKUP(C7438,#REF!, 2,FALSE)</f>
        <v>#REF!</v>
      </c>
      <c r="BM7438" s="61" t="s">
        <v>12699</v>
      </c>
      <c r="BN7438" s="61" t="s">
        <v>733</v>
      </c>
      <c r="BO7438" s="61" t="s">
        <v>2985</v>
      </c>
      <c r="BU7438" s="61" t="s">
        <v>12699</v>
      </c>
      <c r="BV7438" s="61" t="s">
        <v>733</v>
      </c>
      <c r="BW7438" s="61" t="s">
        <v>2985</v>
      </c>
    </row>
    <row r="7439" spans="51:75">
      <c r="AY7439" s="89" t="e">
        <f>VLOOKUP(C7439,#REF!, 2,FALSE)</f>
        <v>#REF!</v>
      </c>
      <c r="BM7439" s="61" t="s">
        <v>351</v>
      </c>
      <c r="BN7439" s="61" t="s">
        <v>782</v>
      </c>
      <c r="BO7439" s="61" t="s">
        <v>2985</v>
      </c>
      <c r="BU7439" s="61" t="s">
        <v>351</v>
      </c>
      <c r="BV7439" s="61" t="s">
        <v>782</v>
      </c>
      <c r="BW7439" s="61" t="s">
        <v>2985</v>
      </c>
    </row>
    <row r="7440" spans="51:75">
      <c r="AY7440" s="89" t="e">
        <f>VLOOKUP(C7440,#REF!, 2,FALSE)</f>
        <v>#REF!</v>
      </c>
      <c r="BM7440" s="61" t="s">
        <v>12700</v>
      </c>
      <c r="BN7440" s="61" t="s">
        <v>777</v>
      </c>
      <c r="BO7440" s="61" t="s">
        <v>2985</v>
      </c>
      <c r="BU7440" s="61" t="s">
        <v>12700</v>
      </c>
      <c r="BV7440" s="61" t="s">
        <v>777</v>
      </c>
      <c r="BW7440" s="61" t="s">
        <v>2985</v>
      </c>
    </row>
    <row r="7441" spans="51:75">
      <c r="AY7441" s="89" t="e">
        <f>VLOOKUP(C7441,#REF!, 2,FALSE)</f>
        <v>#REF!</v>
      </c>
      <c r="BM7441" s="61" t="s">
        <v>12701</v>
      </c>
      <c r="BN7441" s="61" t="s">
        <v>3089</v>
      </c>
      <c r="BO7441" s="61" t="s">
        <v>2985</v>
      </c>
      <c r="BU7441" s="61" t="s">
        <v>12701</v>
      </c>
      <c r="BV7441" s="61" t="s">
        <v>3089</v>
      </c>
      <c r="BW7441" s="61" t="s">
        <v>2985</v>
      </c>
    </row>
    <row r="7442" spans="51:75">
      <c r="AY7442" s="89" t="e">
        <f>VLOOKUP(C7442,#REF!, 2,FALSE)</f>
        <v>#REF!</v>
      </c>
      <c r="BM7442" s="61" t="s">
        <v>12702</v>
      </c>
      <c r="BN7442" s="61" t="s">
        <v>780</v>
      </c>
      <c r="BO7442" s="61" t="s">
        <v>2985</v>
      </c>
      <c r="BU7442" s="61" t="s">
        <v>12702</v>
      </c>
      <c r="BV7442" s="61" t="s">
        <v>780</v>
      </c>
      <c r="BW7442" s="61" t="s">
        <v>2985</v>
      </c>
    </row>
    <row r="7443" spans="51:75">
      <c r="AY7443" s="89" t="e">
        <f>VLOOKUP(C7443,#REF!, 2,FALSE)</f>
        <v>#REF!</v>
      </c>
      <c r="BM7443" s="61" t="s">
        <v>2207</v>
      </c>
      <c r="BN7443" s="61" t="s">
        <v>3007</v>
      </c>
      <c r="BO7443" s="61" t="s">
        <v>2985</v>
      </c>
      <c r="BU7443" s="61" t="s">
        <v>2207</v>
      </c>
      <c r="BV7443" s="61" t="s">
        <v>3007</v>
      </c>
      <c r="BW7443" s="61" t="s">
        <v>2985</v>
      </c>
    </row>
    <row r="7444" spans="51:75">
      <c r="AY7444" s="89" t="e">
        <f>VLOOKUP(C7444,#REF!, 2,FALSE)</f>
        <v>#REF!</v>
      </c>
      <c r="BM7444" s="61" t="s">
        <v>12703</v>
      </c>
      <c r="BN7444" s="61" t="s">
        <v>3085</v>
      </c>
      <c r="BO7444" s="61" t="s">
        <v>12704</v>
      </c>
      <c r="BU7444" s="61" t="s">
        <v>12703</v>
      </c>
      <c r="BV7444" s="61" t="s">
        <v>3085</v>
      </c>
      <c r="BW7444" s="61" t="s">
        <v>12704</v>
      </c>
    </row>
    <row r="7445" spans="51:75">
      <c r="AY7445" s="89" t="e">
        <f>VLOOKUP(C7445,#REF!, 2,FALSE)</f>
        <v>#REF!</v>
      </c>
      <c r="BM7445" s="61" t="s">
        <v>12705</v>
      </c>
      <c r="BN7445" s="61" t="s">
        <v>2985</v>
      </c>
      <c r="BO7445" s="61" t="s">
        <v>12706</v>
      </c>
      <c r="BU7445" s="61" t="s">
        <v>12705</v>
      </c>
      <c r="BV7445" s="61" t="s">
        <v>2985</v>
      </c>
      <c r="BW7445" s="61" t="s">
        <v>12706</v>
      </c>
    </row>
    <row r="7446" spans="51:75">
      <c r="AY7446" s="89" t="e">
        <f>VLOOKUP(C7446,#REF!, 2,FALSE)</f>
        <v>#REF!</v>
      </c>
      <c r="BM7446" s="61" t="s">
        <v>12707</v>
      </c>
      <c r="BN7446" s="61" t="s">
        <v>733</v>
      </c>
      <c r="BO7446" s="61" t="s">
        <v>923</v>
      </c>
      <c r="BU7446" s="61" t="s">
        <v>12707</v>
      </c>
      <c r="BV7446" s="61" t="s">
        <v>733</v>
      </c>
      <c r="BW7446" s="61" t="s">
        <v>923</v>
      </c>
    </row>
    <row r="7447" spans="51:75">
      <c r="AY7447" s="89" t="e">
        <f>VLOOKUP(C7447,#REF!, 2,FALSE)</f>
        <v>#REF!</v>
      </c>
      <c r="BM7447" s="61" t="s">
        <v>12708</v>
      </c>
      <c r="BN7447" s="61" t="s">
        <v>671</v>
      </c>
      <c r="BO7447" s="61" t="s">
        <v>5277</v>
      </c>
      <c r="BU7447" s="61" t="s">
        <v>12708</v>
      </c>
      <c r="BV7447" s="61" t="s">
        <v>671</v>
      </c>
      <c r="BW7447" s="61" t="s">
        <v>5277</v>
      </c>
    </row>
    <row r="7448" spans="51:75">
      <c r="AY7448" s="89" t="e">
        <f>VLOOKUP(C7448,#REF!, 2,FALSE)</f>
        <v>#REF!</v>
      </c>
      <c r="BM7448" s="61" t="s">
        <v>2208</v>
      </c>
      <c r="BN7448" s="61" t="s">
        <v>3007</v>
      </c>
      <c r="BO7448" s="61" t="s">
        <v>12709</v>
      </c>
      <c r="BU7448" s="61" t="s">
        <v>2208</v>
      </c>
      <c r="BV7448" s="61" t="s">
        <v>3007</v>
      </c>
      <c r="BW7448" s="61" t="s">
        <v>12709</v>
      </c>
    </row>
    <row r="7449" spans="51:75">
      <c r="AY7449" s="89" t="e">
        <f>VLOOKUP(C7449,#REF!, 2,FALSE)</f>
        <v>#REF!</v>
      </c>
      <c r="BM7449" s="61" t="s">
        <v>2209</v>
      </c>
      <c r="BN7449" s="61" t="s">
        <v>3007</v>
      </c>
      <c r="BO7449" s="61" t="s">
        <v>847</v>
      </c>
      <c r="BU7449" s="61" t="s">
        <v>2209</v>
      </c>
      <c r="BV7449" s="61" t="s">
        <v>3007</v>
      </c>
      <c r="BW7449" s="61" t="s">
        <v>847</v>
      </c>
    </row>
    <row r="7450" spans="51:75">
      <c r="AY7450" s="89" t="e">
        <f>VLOOKUP(C7450,#REF!, 2,FALSE)</f>
        <v>#REF!</v>
      </c>
      <c r="BM7450" s="61" t="s">
        <v>12710</v>
      </c>
      <c r="BN7450" s="61" t="s">
        <v>3089</v>
      </c>
      <c r="BO7450" s="61" t="s">
        <v>12711</v>
      </c>
      <c r="BU7450" s="61" t="s">
        <v>12710</v>
      </c>
      <c r="BV7450" s="61" t="s">
        <v>3089</v>
      </c>
      <c r="BW7450" s="61" t="s">
        <v>12711</v>
      </c>
    </row>
    <row r="7451" spans="51:75">
      <c r="AY7451" s="89" t="e">
        <f>VLOOKUP(C7451,#REF!, 2,FALSE)</f>
        <v>#REF!</v>
      </c>
      <c r="BM7451" s="61" t="s">
        <v>12712</v>
      </c>
      <c r="BN7451" s="61" t="s">
        <v>3007</v>
      </c>
      <c r="BO7451" s="61" t="s">
        <v>12713</v>
      </c>
      <c r="BU7451" s="61" t="s">
        <v>12712</v>
      </c>
      <c r="BV7451" s="61" t="s">
        <v>3007</v>
      </c>
      <c r="BW7451" s="61" t="s">
        <v>12713</v>
      </c>
    </row>
    <row r="7452" spans="51:75">
      <c r="AY7452" s="89" t="e">
        <f>VLOOKUP(C7452,#REF!, 2,FALSE)</f>
        <v>#REF!</v>
      </c>
      <c r="BM7452" s="61" t="s">
        <v>2210</v>
      </c>
      <c r="BN7452" s="61" t="s">
        <v>3085</v>
      </c>
      <c r="BO7452" s="61" t="s">
        <v>12714</v>
      </c>
      <c r="BU7452" s="61" t="s">
        <v>2210</v>
      </c>
      <c r="BV7452" s="61" t="s">
        <v>3085</v>
      </c>
      <c r="BW7452" s="61" t="s">
        <v>12714</v>
      </c>
    </row>
    <row r="7453" spans="51:75">
      <c r="AY7453" s="89" t="e">
        <f>VLOOKUP(C7453,#REF!, 2,FALSE)</f>
        <v>#REF!</v>
      </c>
      <c r="BM7453" s="61" t="s">
        <v>12715</v>
      </c>
      <c r="BN7453" s="61" t="s">
        <v>16990</v>
      </c>
      <c r="BO7453" s="61" t="s">
        <v>12716</v>
      </c>
      <c r="BU7453" s="61" t="s">
        <v>12715</v>
      </c>
      <c r="BV7453" s="61" t="s">
        <v>16990</v>
      </c>
      <c r="BW7453" s="61" t="s">
        <v>12716</v>
      </c>
    </row>
    <row r="7454" spans="51:75">
      <c r="AY7454" s="89" t="e">
        <f>VLOOKUP(C7454,#REF!, 2,FALSE)</f>
        <v>#REF!</v>
      </c>
      <c r="BM7454" s="61" t="s">
        <v>12717</v>
      </c>
      <c r="BN7454" s="61" t="s">
        <v>3089</v>
      </c>
      <c r="BO7454" s="61" t="s">
        <v>12718</v>
      </c>
      <c r="BU7454" s="61" t="s">
        <v>12717</v>
      </c>
      <c r="BV7454" s="61" t="s">
        <v>3089</v>
      </c>
      <c r="BW7454" s="61" t="s">
        <v>12718</v>
      </c>
    </row>
    <row r="7455" spans="51:75">
      <c r="AY7455" s="89" t="e">
        <f>VLOOKUP(C7455,#REF!, 2,FALSE)</f>
        <v>#REF!</v>
      </c>
      <c r="BM7455" s="61" t="s">
        <v>2211</v>
      </c>
      <c r="BN7455" s="61" t="s">
        <v>3089</v>
      </c>
      <c r="BO7455" s="61" t="s">
        <v>12719</v>
      </c>
      <c r="BU7455" s="61" t="s">
        <v>2211</v>
      </c>
      <c r="BV7455" s="61" t="s">
        <v>3089</v>
      </c>
      <c r="BW7455" s="61" t="s">
        <v>12719</v>
      </c>
    </row>
    <row r="7456" spans="51:75">
      <c r="AY7456" s="89" t="e">
        <f>VLOOKUP(C7456,#REF!, 2,FALSE)</f>
        <v>#REF!</v>
      </c>
      <c r="BM7456" s="61" t="s">
        <v>12720</v>
      </c>
      <c r="BN7456" s="61" t="s">
        <v>3085</v>
      </c>
      <c r="BO7456" s="61" t="s">
        <v>1388</v>
      </c>
      <c r="BU7456" s="61" t="s">
        <v>12720</v>
      </c>
      <c r="BV7456" s="61" t="s">
        <v>3085</v>
      </c>
      <c r="BW7456" s="61" t="s">
        <v>1388</v>
      </c>
    </row>
    <row r="7457" spans="51:75">
      <c r="AY7457" s="89" t="e">
        <f>VLOOKUP(C7457,#REF!, 2,FALSE)</f>
        <v>#REF!</v>
      </c>
      <c r="BM7457" s="61" t="s">
        <v>12721</v>
      </c>
      <c r="BN7457" s="61" t="s">
        <v>3089</v>
      </c>
      <c r="BO7457" s="61" t="s">
        <v>10038</v>
      </c>
      <c r="BU7457" s="61" t="s">
        <v>12721</v>
      </c>
      <c r="BV7457" s="61" t="s">
        <v>3089</v>
      </c>
      <c r="BW7457" s="61" t="s">
        <v>10038</v>
      </c>
    </row>
    <row r="7458" spans="51:75">
      <c r="AY7458" s="89" t="e">
        <f>VLOOKUP(C7458,#REF!, 2,FALSE)</f>
        <v>#REF!</v>
      </c>
      <c r="BM7458" s="61" t="s">
        <v>12722</v>
      </c>
      <c r="BN7458" s="61" t="s">
        <v>785</v>
      </c>
      <c r="BO7458" s="61" t="s">
        <v>2985</v>
      </c>
      <c r="BU7458" s="61" t="s">
        <v>12722</v>
      </c>
      <c r="BV7458" s="61" t="s">
        <v>785</v>
      </c>
      <c r="BW7458" s="61" t="s">
        <v>2985</v>
      </c>
    </row>
    <row r="7459" spans="51:75">
      <c r="AY7459" s="89" t="e">
        <f>VLOOKUP(C7459,#REF!, 2,FALSE)</f>
        <v>#REF!</v>
      </c>
      <c r="BM7459" s="61" t="s">
        <v>12723</v>
      </c>
      <c r="BN7459" s="61" t="s">
        <v>801</v>
      </c>
      <c r="BO7459" s="61" t="s">
        <v>2985</v>
      </c>
      <c r="BU7459" s="61" t="s">
        <v>12723</v>
      </c>
      <c r="BV7459" s="61" t="s">
        <v>801</v>
      </c>
      <c r="BW7459" s="61" t="s">
        <v>2985</v>
      </c>
    </row>
    <row r="7460" spans="51:75">
      <c r="AY7460" s="89" t="e">
        <f>VLOOKUP(C7460,#REF!, 2,FALSE)</f>
        <v>#REF!</v>
      </c>
      <c r="BM7460" s="61" t="s">
        <v>12724</v>
      </c>
      <c r="BN7460" s="61" t="s">
        <v>3085</v>
      </c>
      <c r="BO7460" s="61" t="s">
        <v>2372</v>
      </c>
      <c r="BU7460" s="61" t="s">
        <v>12724</v>
      </c>
      <c r="BV7460" s="61" t="s">
        <v>3085</v>
      </c>
      <c r="BW7460" s="61" t="s">
        <v>2372</v>
      </c>
    </row>
    <row r="7461" spans="51:75">
      <c r="AY7461" s="89" t="e">
        <f>VLOOKUP(C7461,#REF!, 2,FALSE)</f>
        <v>#REF!</v>
      </c>
      <c r="BM7461" s="61" t="s">
        <v>12725</v>
      </c>
      <c r="BN7461" s="61" t="s">
        <v>628</v>
      </c>
      <c r="BO7461" s="61" t="s">
        <v>2985</v>
      </c>
      <c r="BU7461" s="61" t="s">
        <v>12725</v>
      </c>
      <c r="BV7461" s="61" t="s">
        <v>628</v>
      </c>
      <c r="BW7461" s="61" t="s">
        <v>2985</v>
      </c>
    </row>
    <row r="7462" spans="51:75">
      <c r="AY7462" s="89" t="e">
        <f>VLOOKUP(C7462,#REF!, 2,FALSE)</f>
        <v>#REF!</v>
      </c>
      <c r="BM7462" s="61" t="s">
        <v>12727</v>
      </c>
      <c r="BN7462" s="61" t="s">
        <v>801</v>
      </c>
      <c r="BO7462" s="61" t="s">
        <v>9487</v>
      </c>
      <c r="BU7462" s="61" t="s">
        <v>12727</v>
      </c>
      <c r="BV7462" s="61" t="s">
        <v>801</v>
      </c>
      <c r="BW7462" s="61" t="s">
        <v>9487</v>
      </c>
    </row>
    <row r="7463" spans="51:75">
      <c r="AY7463" s="89" t="e">
        <f>VLOOKUP(C7463,#REF!, 2,FALSE)</f>
        <v>#REF!</v>
      </c>
      <c r="BM7463" s="61" t="s">
        <v>12728</v>
      </c>
      <c r="BN7463" s="61" t="s">
        <v>3007</v>
      </c>
      <c r="BO7463" s="61" t="s">
        <v>7793</v>
      </c>
      <c r="BU7463" s="61" t="s">
        <v>12728</v>
      </c>
      <c r="BV7463" s="61" t="s">
        <v>3007</v>
      </c>
      <c r="BW7463" s="61" t="s">
        <v>7793</v>
      </c>
    </row>
    <row r="7464" spans="51:75">
      <c r="AY7464" s="89" t="e">
        <f>VLOOKUP(C7464,#REF!, 2,FALSE)</f>
        <v>#REF!</v>
      </c>
      <c r="BM7464" s="61" t="s">
        <v>12729</v>
      </c>
      <c r="BN7464" s="61" t="s">
        <v>2981</v>
      </c>
      <c r="BO7464" s="61" t="s">
        <v>2985</v>
      </c>
      <c r="BU7464" s="61" t="s">
        <v>12729</v>
      </c>
      <c r="BV7464" s="61" t="s">
        <v>2981</v>
      </c>
      <c r="BW7464" s="61" t="s">
        <v>2985</v>
      </c>
    </row>
    <row r="7465" spans="51:75">
      <c r="AY7465" s="89" t="e">
        <f>VLOOKUP(C7465,#REF!, 2,FALSE)</f>
        <v>#REF!</v>
      </c>
      <c r="BM7465" s="61" t="s">
        <v>12730</v>
      </c>
      <c r="BN7465" s="61" t="s">
        <v>1141</v>
      </c>
      <c r="BO7465" s="61" t="s">
        <v>4795</v>
      </c>
      <c r="BU7465" s="61" t="s">
        <v>12730</v>
      </c>
      <c r="BV7465" s="61" t="s">
        <v>1141</v>
      </c>
      <c r="BW7465" s="61" t="s">
        <v>4795</v>
      </c>
    </row>
    <row r="7466" spans="51:75">
      <c r="AY7466" s="89" t="e">
        <f>VLOOKUP(C7466,#REF!, 2,FALSE)</f>
        <v>#REF!</v>
      </c>
      <c r="BM7466" s="61" t="s">
        <v>12731</v>
      </c>
      <c r="BN7466" s="61" t="s">
        <v>3089</v>
      </c>
      <c r="BO7466" s="61" t="s">
        <v>12732</v>
      </c>
      <c r="BU7466" s="61" t="s">
        <v>12731</v>
      </c>
      <c r="BV7466" s="61" t="s">
        <v>3089</v>
      </c>
      <c r="BW7466" s="61" t="s">
        <v>12732</v>
      </c>
    </row>
    <row r="7467" spans="51:75">
      <c r="AY7467" s="89" t="e">
        <f>VLOOKUP(C7467,#REF!, 2,FALSE)</f>
        <v>#REF!</v>
      </c>
      <c r="BM7467" s="61" t="s">
        <v>12733</v>
      </c>
      <c r="BN7467" s="61" t="s">
        <v>3007</v>
      </c>
      <c r="BO7467" s="61" t="s">
        <v>10599</v>
      </c>
      <c r="BU7467" s="61" t="s">
        <v>12733</v>
      </c>
      <c r="BV7467" s="61" t="s">
        <v>3007</v>
      </c>
      <c r="BW7467" s="61" t="s">
        <v>10599</v>
      </c>
    </row>
    <row r="7468" spans="51:75">
      <c r="AY7468" s="89" t="e">
        <f>VLOOKUP(C7468,#REF!, 2,FALSE)</f>
        <v>#REF!</v>
      </c>
      <c r="BM7468" s="61" t="s">
        <v>12734</v>
      </c>
      <c r="BN7468" s="61" t="s">
        <v>3007</v>
      </c>
      <c r="BO7468" s="61" t="s">
        <v>10599</v>
      </c>
      <c r="BU7468" s="61" t="s">
        <v>12734</v>
      </c>
      <c r="BV7468" s="61" t="s">
        <v>3007</v>
      </c>
      <c r="BW7468" s="61" t="s">
        <v>10599</v>
      </c>
    </row>
    <row r="7469" spans="51:75">
      <c r="AY7469" s="89" t="e">
        <f>VLOOKUP(C7469,#REF!, 2,FALSE)</f>
        <v>#REF!</v>
      </c>
      <c r="BM7469" s="61" t="s">
        <v>12735</v>
      </c>
      <c r="BN7469" s="61" t="s">
        <v>3047</v>
      </c>
      <c r="BO7469" s="61" t="s">
        <v>12736</v>
      </c>
      <c r="BU7469" s="61" t="s">
        <v>12735</v>
      </c>
      <c r="BV7469" s="61" t="s">
        <v>3047</v>
      </c>
      <c r="BW7469" s="61" t="s">
        <v>12736</v>
      </c>
    </row>
    <row r="7470" spans="51:75">
      <c r="AY7470" s="89" t="e">
        <f>VLOOKUP(C7470,#REF!, 2,FALSE)</f>
        <v>#REF!</v>
      </c>
      <c r="BM7470" s="61" t="s">
        <v>12737</v>
      </c>
      <c r="BN7470" s="61" t="s">
        <v>3085</v>
      </c>
      <c r="BO7470" s="61" t="s">
        <v>6384</v>
      </c>
      <c r="BU7470" s="61" t="s">
        <v>12737</v>
      </c>
      <c r="BV7470" s="61" t="s">
        <v>3085</v>
      </c>
      <c r="BW7470" s="61" t="s">
        <v>6384</v>
      </c>
    </row>
    <row r="7471" spans="51:75">
      <c r="AY7471" s="89" t="e">
        <f>VLOOKUP(C7471,#REF!, 2,FALSE)</f>
        <v>#REF!</v>
      </c>
      <c r="BM7471" s="61" t="s">
        <v>12738</v>
      </c>
      <c r="BN7471" s="61" t="s">
        <v>3085</v>
      </c>
      <c r="BO7471" s="61" t="s">
        <v>1964</v>
      </c>
      <c r="BU7471" s="61" t="s">
        <v>12738</v>
      </c>
      <c r="BV7471" s="61" t="s">
        <v>3085</v>
      </c>
      <c r="BW7471" s="61" t="s">
        <v>1964</v>
      </c>
    </row>
    <row r="7472" spans="51:75">
      <c r="AY7472" s="89" t="e">
        <f>VLOOKUP(C7472,#REF!, 2,FALSE)</f>
        <v>#REF!</v>
      </c>
      <c r="BM7472" s="61" t="s">
        <v>12739</v>
      </c>
      <c r="BN7472" s="61" t="s">
        <v>785</v>
      </c>
      <c r="BO7472" s="61" t="s">
        <v>2985</v>
      </c>
      <c r="BU7472" s="61" t="s">
        <v>12739</v>
      </c>
      <c r="BV7472" s="61" t="s">
        <v>785</v>
      </c>
      <c r="BW7472" s="61" t="s">
        <v>2985</v>
      </c>
    </row>
    <row r="7473" spans="51:75">
      <c r="AY7473" s="89" t="e">
        <f>VLOOKUP(C7473,#REF!, 2,FALSE)</f>
        <v>#REF!</v>
      </c>
      <c r="BM7473" s="61" t="s">
        <v>12740</v>
      </c>
      <c r="BN7473" s="61" t="s">
        <v>3007</v>
      </c>
      <c r="BO7473" s="61" t="s">
        <v>2176</v>
      </c>
      <c r="BU7473" s="61" t="s">
        <v>12740</v>
      </c>
      <c r="BV7473" s="61" t="s">
        <v>3007</v>
      </c>
      <c r="BW7473" s="61" t="s">
        <v>2176</v>
      </c>
    </row>
    <row r="7474" spans="51:75">
      <c r="AY7474" s="89" t="e">
        <f>VLOOKUP(C7474,#REF!, 2,FALSE)</f>
        <v>#REF!</v>
      </c>
      <c r="BM7474" s="61" t="s">
        <v>12741</v>
      </c>
      <c r="BN7474" s="61" t="s">
        <v>3089</v>
      </c>
      <c r="BO7474" s="61" t="s">
        <v>12742</v>
      </c>
      <c r="BU7474" s="61" t="s">
        <v>12741</v>
      </c>
      <c r="BV7474" s="61" t="s">
        <v>3089</v>
      </c>
      <c r="BW7474" s="61" t="s">
        <v>12742</v>
      </c>
    </row>
    <row r="7475" spans="51:75">
      <c r="AY7475" s="89" t="e">
        <f>VLOOKUP(C7475,#REF!, 2,FALSE)</f>
        <v>#REF!</v>
      </c>
      <c r="BM7475" s="61" t="s">
        <v>12743</v>
      </c>
      <c r="BN7475" s="61" t="s">
        <v>3007</v>
      </c>
      <c r="BO7475" s="61" t="s">
        <v>12742</v>
      </c>
      <c r="BU7475" s="61" t="s">
        <v>12743</v>
      </c>
      <c r="BV7475" s="61" t="s">
        <v>3007</v>
      </c>
      <c r="BW7475" s="61" t="s">
        <v>12742</v>
      </c>
    </row>
    <row r="7476" spans="51:75">
      <c r="AY7476" s="89" t="e">
        <f>VLOOKUP(C7476,#REF!, 2,FALSE)</f>
        <v>#REF!</v>
      </c>
      <c r="BM7476" s="61" t="s">
        <v>12744</v>
      </c>
      <c r="BN7476" s="61" t="s">
        <v>3007</v>
      </c>
      <c r="BO7476" s="61" t="s">
        <v>1386</v>
      </c>
      <c r="BU7476" s="61" t="s">
        <v>12744</v>
      </c>
      <c r="BV7476" s="61" t="s">
        <v>3007</v>
      </c>
      <c r="BW7476" s="61" t="s">
        <v>1386</v>
      </c>
    </row>
    <row r="7477" spans="51:75">
      <c r="AY7477" s="89" t="e">
        <f>VLOOKUP(C7477,#REF!, 2,FALSE)</f>
        <v>#REF!</v>
      </c>
      <c r="BM7477" s="61" t="s">
        <v>12745</v>
      </c>
      <c r="BN7477" s="61" t="s">
        <v>3089</v>
      </c>
      <c r="BO7477" s="61" t="s">
        <v>9548</v>
      </c>
      <c r="BU7477" s="61" t="s">
        <v>12745</v>
      </c>
      <c r="BV7477" s="61" t="s">
        <v>3089</v>
      </c>
      <c r="BW7477" s="61" t="s">
        <v>9548</v>
      </c>
    </row>
    <row r="7478" spans="51:75">
      <c r="AY7478" s="89" t="e">
        <f>VLOOKUP(C7478,#REF!, 2,FALSE)</f>
        <v>#REF!</v>
      </c>
      <c r="BM7478" s="61" t="s">
        <v>12746</v>
      </c>
      <c r="BN7478" s="61" t="s">
        <v>3004</v>
      </c>
      <c r="BO7478" s="61" t="s">
        <v>2985</v>
      </c>
      <c r="BU7478" s="61" t="s">
        <v>12746</v>
      </c>
      <c r="BV7478" s="61" t="s">
        <v>3004</v>
      </c>
      <c r="BW7478" s="61" t="s">
        <v>2985</v>
      </c>
    </row>
    <row r="7479" spans="51:75">
      <c r="AY7479" s="89" t="e">
        <f>VLOOKUP(C7479,#REF!, 2,FALSE)</f>
        <v>#REF!</v>
      </c>
      <c r="BM7479" s="61" t="s">
        <v>12747</v>
      </c>
      <c r="BN7479" s="61" t="s">
        <v>3254</v>
      </c>
      <c r="BO7479" s="61" t="s">
        <v>1381</v>
      </c>
      <c r="BU7479" s="61" t="s">
        <v>12747</v>
      </c>
      <c r="BV7479" s="61" t="s">
        <v>3254</v>
      </c>
      <c r="BW7479" s="61" t="s">
        <v>1381</v>
      </c>
    </row>
    <row r="7480" spans="51:75">
      <c r="AY7480" s="89" t="e">
        <f>VLOOKUP(C7480,#REF!, 2,FALSE)</f>
        <v>#REF!</v>
      </c>
      <c r="BM7480" s="61" t="s">
        <v>12748</v>
      </c>
      <c r="BN7480" s="61" t="s">
        <v>3007</v>
      </c>
      <c r="BO7480" s="61" t="s">
        <v>2985</v>
      </c>
      <c r="BU7480" s="61" t="s">
        <v>12748</v>
      </c>
      <c r="BV7480" s="61" t="s">
        <v>3007</v>
      </c>
      <c r="BW7480" s="61" t="s">
        <v>2985</v>
      </c>
    </row>
    <row r="7481" spans="51:75">
      <c r="AY7481" s="89" t="e">
        <f>VLOOKUP(C7481,#REF!, 2,FALSE)</f>
        <v>#REF!</v>
      </c>
      <c r="BM7481" s="61" t="s">
        <v>12749</v>
      </c>
      <c r="BN7481" s="61" t="s">
        <v>619</v>
      </c>
      <c r="BO7481" s="61" t="s">
        <v>2985</v>
      </c>
      <c r="BU7481" s="61" t="s">
        <v>12749</v>
      </c>
      <c r="BV7481" s="61" t="s">
        <v>619</v>
      </c>
      <c r="BW7481" s="61" t="s">
        <v>2985</v>
      </c>
    </row>
    <row r="7482" spans="51:75">
      <c r="AY7482" s="89" t="e">
        <f>VLOOKUP(C7482,#REF!, 2,FALSE)</f>
        <v>#REF!</v>
      </c>
      <c r="BM7482" s="61" t="s">
        <v>12750</v>
      </c>
      <c r="BN7482" s="61" t="s">
        <v>3007</v>
      </c>
      <c r="BO7482" s="61" t="s">
        <v>1611</v>
      </c>
      <c r="BU7482" s="61" t="s">
        <v>12750</v>
      </c>
      <c r="BV7482" s="61" t="s">
        <v>3007</v>
      </c>
      <c r="BW7482" s="61" t="s">
        <v>1611</v>
      </c>
    </row>
    <row r="7483" spans="51:75">
      <c r="AY7483" s="89" t="e">
        <f>VLOOKUP(C7483,#REF!, 2,FALSE)</f>
        <v>#REF!</v>
      </c>
      <c r="BM7483" s="61" t="s">
        <v>12751</v>
      </c>
      <c r="BN7483" s="61" t="s">
        <v>3085</v>
      </c>
      <c r="BO7483" s="61" t="s">
        <v>2878</v>
      </c>
      <c r="BU7483" s="61" t="s">
        <v>12751</v>
      </c>
      <c r="BV7483" s="61" t="s">
        <v>3085</v>
      </c>
      <c r="BW7483" s="61" t="s">
        <v>2878</v>
      </c>
    </row>
    <row r="7484" spans="51:75">
      <c r="AY7484" s="89" t="e">
        <f>VLOOKUP(C7484,#REF!, 2,FALSE)</f>
        <v>#REF!</v>
      </c>
      <c r="BM7484" s="61" t="s">
        <v>12752</v>
      </c>
      <c r="BN7484" s="61" t="s">
        <v>3089</v>
      </c>
      <c r="BO7484" s="61" t="s">
        <v>7242</v>
      </c>
      <c r="BU7484" s="61" t="s">
        <v>12752</v>
      </c>
      <c r="BV7484" s="61" t="s">
        <v>3089</v>
      </c>
      <c r="BW7484" s="61" t="s">
        <v>7242</v>
      </c>
    </row>
    <row r="7485" spans="51:75">
      <c r="AY7485" s="89" t="e">
        <f>VLOOKUP(C7485,#REF!, 2,FALSE)</f>
        <v>#REF!</v>
      </c>
      <c r="BM7485" s="61" t="s">
        <v>12753</v>
      </c>
      <c r="BN7485" s="61" t="s">
        <v>3004</v>
      </c>
      <c r="BO7485" s="61" t="s">
        <v>12754</v>
      </c>
      <c r="BU7485" s="61" t="s">
        <v>12753</v>
      </c>
      <c r="BV7485" s="61" t="s">
        <v>3004</v>
      </c>
      <c r="BW7485" s="61" t="s">
        <v>12754</v>
      </c>
    </row>
    <row r="7486" spans="51:75">
      <c r="AY7486" s="89" t="e">
        <f>VLOOKUP(C7486,#REF!, 2,FALSE)</f>
        <v>#REF!</v>
      </c>
      <c r="BM7486" s="61" t="s">
        <v>12755</v>
      </c>
      <c r="BN7486" s="61" t="s">
        <v>3085</v>
      </c>
      <c r="BO7486" s="61" t="s">
        <v>6708</v>
      </c>
      <c r="BU7486" s="61" t="s">
        <v>12755</v>
      </c>
      <c r="BV7486" s="61" t="s">
        <v>3085</v>
      </c>
      <c r="BW7486" s="61" t="s">
        <v>6708</v>
      </c>
    </row>
    <row r="7487" spans="51:75">
      <c r="AY7487" s="89" t="e">
        <f>VLOOKUP(C7487,#REF!, 2,FALSE)</f>
        <v>#REF!</v>
      </c>
      <c r="BM7487" s="61" t="s">
        <v>12756</v>
      </c>
      <c r="BN7487" s="61" t="s">
        <v>805</v>
      </c>
      <c r="BO7487" s="61" t="s">
        <v>2985</v>
      </c>
      <c r="BU7487" s="61" t="s">
        <v>12756</v>
      </c>
      <c r="BV7487" s="61" t="s">
        <v>805</v>
      </c>
      <c r="BW7487" s="61" t="s">
        <v>2985</v>
      </c>
    </row>
    <row r="7488" spans="51:75">
      <c r="AY7488" s="89" t="e">
        <f>VLOOKUP(C7488,#REF!, 2,FALSE)</f>
        <v>#REF!</v>
      </c>
      <c r="BM7488" s="61" t="s">
        <v>12757</v>
      </c>
      <c r="BN7488" s="61" t="s">
        <v>3004</v>
      </c>
      <c r="BO7488" s="61" t="s">
        <v>12758</v>
      </c>
      <c r="BU7488" s="61" t="s">
        <v>12757</v>
      </c>
      <c r="BV7488" s="61" t="s">
        <v>3004</v>
      </c>
      <c r="BW7488" s="61" t="s">
        <v>12758</v>
      </c>
    </row>
    <row r="7489" spans="51:75">
      <c r="AY7489" s="89" t="e">
        <f>VLOOKUP(C7489,#REF!, 2,FALSE)</f>
        <v>#REF!</v>
      </c>
      <c r="BM7489" s="61" t="s">
        <v>12759</v>
      </c>
      <c r="BN7489" s="61" t="s">
        <v>3007</v>
      </c>
      <c r="BO7489" s="61" t="s">
        <v>2985</v>
      </c>
      <c r="BU7489" s="61" t="s">
        <v>12759</v>
      </c>
      <c r="BV7489" s="61" t="s">
        <v>3007</v>
      </c>
      <c r="BW7489" s="61" t="s">
        <v>2985</v>
      </c>
    </row>
    <row r="7490" spans="51:75">
      <c r="AY7490" s="89" t="e">
        <f>VLOOKUP(C7490,#REF!, 2,FALSE)</f>
        <v>#REF!</v>
      </c>
      <c r="BM7490" s="61" t="s">
        <v>12760</v>
      </c>
      <c r="BN7490" s="61" t="s">
        <v>641</v>
      </c>
      <c r="BO7490" s="61" t="s">
        <v>2985</v>
      </c>
      <c r="BU7490" s="61" t="s">
        <v>12760</v>
      </c>
      <c r="BV7490" s="61" t="s">
        <v>641</v>
      </c>
      <c r="BW7490" s="61" t="s">
        <v>2985</v>
      </c>
    </row>
    <row r="7491" spans="51:75">
      <c r="AY7491" s="89" t="e">
        <f>VLOOKUP(C7491,#REF!, 2,FALSE)</f>
        <v>#REF!</v>
      </c>
      <c r="BM7491" s="61" t="s">
        <v>12761</v>
      </c>
      <c r="BN7491" s="61" t="s">
        <v>3085</v>
      </c>
      <c r="BO7491" s="61" t="s">
        <v>2985</v>
      </c>
      <c r="BU7491" s="61" t="s">
        <v>12761</v>
      </c>
      <c r="BV7491" s="61" t="s">
        <v>3085</v>
      </c>
      <c r="BW7491" s="61" t="s">
        <v>2985</v>
      </c>
    </row>
    <row r="7492" spans="51:75">
      <c r="AY7492" s="89" t="e">
        <f>VLOOKUP(C7492,#REF!, 2,FALSE)</f>
        <v>#REF!</v>
      </c>
      <c r="BM7492" s="61" t="s">
        <v>12762</v>
      </c>
      <c r="BN7492" s="61" t="s">
        <v>3047</v>
      </c>
      <c r="BO7492" s="61" t="s">
        <v>2985</v>
      </c>
      <c r="BU7492" s="61" t="s">
        <v>12762</v>
      </c>
      <c r="BV7492" s="61" t="s">
        <v>3047</v>
      </c>
      <c r="BW7492" s="61" t="s">
        <v>2985</v>
      </c>
    </row>
    <row r="7493" spans="51:75">
      <c r="AY7493" s="89" t="e">
        <f>VLOOKUP(C7493,#REF!, 2,FALSE)</f>
        <v>#REF!</v>
      </c>
      <c r="BM7493" s="61" t="s">
        <v>12763</v>
      </c>
      <c r="BN7493" s="61" t="s">
        <v>3085</v>
      </c>
      <c r="BO7493" s="61" t="s">
        <v>6171</v>
      </c>
      <c r="BU7493" s="61" t="s">
        <v>12763</v>
      </c>
      <c r="BV7493" s="61" t="s">
        <v>3085</v>
      </c>
      <c r="BW7493" s="61" t="s">
        <v>6171</v>
      </c>
    </row>
    <row r="7494" spans="51:75">
      <c r="AY7494" s="89" t="e">
        <f>VLOOKUP(C7494,#REF!, 2,FALSE)</f>
        <v>#REF!</v>
      </c>
      <c r="BM7494" s="61" t="s">
        <v>12764</v>
      </c>
      <c r="BN7494" s="61" t="s">
        <v>3004</v>
      </c>
      <c r="BO7494" s="61" t="s">
        <v>2985</v>
      </c>
      <c r="BU7494" s="61" t="s">
        <v>12764</v>
      </c>
      <c r="BV7494" s="61" t="s">
        <v>3004</v>
      </c>
      <c r="BW7494" s="61" t="s">
        <v>2985</v>
      </c>
    </row>
    <row r="7495" spans="51:75">
      <c r="AY7495" s="89" t="e">
        <f>VLOOKUP(C7495,#REF!, 2,FALSE)</f>
        <v>#REF!</v>
      </c>
      <c r="BM7495" s="61" t="s">
        <v>12765</v>
      </c>
      <c r="BN7495" s="61" t="s">
        <v>3085</v>
      </c>
      <c r="BO7495" s="61" t="s">
        <v>2014</v>
      </c>
      <c r="BU7495" s="61" t="s">
        <v>12765</v>
      </c>
      <c r="BV7495" s="61" t="s">
        <v>3085</v>
      </c>
      <c r="BW7495" s="61" t="s">
        <v>2014</v>
      </c>
    </row>
    <row r="7496" spans="51:75">
      <c r="AY7496" s="89" t="e">
        <f>VLOOKUP(C7496,#REF!, 2,FALSE)</f>
        <v>#REF!</v>
      </c>
      <c r="BM7496" s="61" t="s">
        <v>12766</v>
      </c>
      <c r="BN7496" s="61" t="s">
        <v>1344</v>
      </c>
      <c r="BO7496" s="61" t="s">
        <v>7244</v>
      </c>
      <c r="BU7496" s="61" t="s">
        <v>12766</v>
      </c>
      <c r="BV7496" s="61" t="s">
        <v>1344</v>
      </c>
      <c r="BW7496" s="61" t="s">
        <v>7244</v>
      </c>
    </row>
    <row r="7497" spans="51:75">
      <c r="AY7497" s="89" t="e">
        <f>VLOOKUP(C7497,#REF!, 2,FALSE)</f>
        <v>#REF!</v>
      </c>
      <c r="BM7497" s="61" t="s">
        <v>12767</v>
      </c>
      <c r="BN7497" s="61" t="s">
        <v>630</v>
      </c>
      <c r="BO7497" s="61" t="s">
        <v>2985</v>
      </c>
      <c r="BU7497" s="61" t="s">
        <v>12767</v>
      </c>
      <c r="BV7497" s="61" t="s">
        <v>630</v>
      </c>
      <c r="BW7497" s="61" t="s">
        <v>2985</v>
      </c>
    </row>
    <row r="7498" spans="51:75">
      <c r="AY7498" s="89" t="e">
        <f>VLOOKUP(C7498,#REF!, 2,FALSE)</f>
        <v>#REF!</v>
      </c>
      <c r="BM7498" s="61" t="s">
        <v>12768</v>
      </c>
      <c r="BN7498" s="61" t="s">
        <v>1141</v>
      </c>
      <c r="BO7498" s="61" t="s">
        <v>12611</v>
      </c>
      <c r="BU7498" s="61" t="s">
        <v>12768</v>
      </c>
      <c r="BV7498" s="61" t="s">
        <v>1141</v>
      </c>
      <c r="BW7498" s="61" t="s">
        <v>12611</v>
      </c>
    </row>
    <row r="7499" spans="51:75">
      <c r="AY7499" s="89" t="e">
        <f>VLOOKUP(C7499,#REF!, 2,FALSE)</f>
        <v>#REF!</v>
      </c>
      <c r="BM7499" s="61" t="s">
        <v>12770</v>
      </c>
      <c r="BN7499" s="61" t="s">
        <v>705</v>
      </c>
      <c r="BO7499" s="61" t="s">
        <v>12771</v>
      </c>
      <c r="BU7499" s="61" t="s">
        <v>12770</v>
      </c>
      <c r="BV7499" s="61" t="s">
        <v>705</v>
      </c>
      <c r="BW7499" s="61" t="s">
        <v>12771</v>
      </c>
    </row>
    <row r="7500" spans="51:75">
      <c r="AY7500" s="89" t="e">
        <f>VLOOKUP(C7500,#REF!, 2,FALSE)</f>
        <v>#REF!</v>
      </c>
      <c r="BM7500" s="61" t="s">
        <v>12772</v>
      </c>
      <c r="BN7500" s="61" t="s">
        <v>3007</v>
      </c>
      <c r="BO7500" s="61" t="s">
        <v>11557</v>
      </c>
      <c r="BU7500" s="61" t="s">
        <v>12772</v>
      </c>
      <c r="BV7500" s="61" t="s">
        <v>3007</v>
      </c>
      <c r="BW7500" s="61" t="s">
        <v>11557</v>
      </c>
    </row>
    <row r="7501" spans="51:75">
      <c r="AY7501" s="89" t="e">
        <f>VLOOKUP(C7501,#REF!, 2,FALSE)</f>
        <v>#REF!</v>
      </c>
      <c r="BM7501" s="61" t="s">
        <v>12773</v>
      </c>
      <c r="BN7501" s="61" t="s">
        <v>3099</v>
      </c>
      <c r="BO7501" s="61" t="s">
        <v>1062</v>
      </c>
      <c r="BU7501" s="61" t="s">
        <v>12773</v>
      </c>
      <c r="BV7501" s="61" t="s">
        <v>3099</v>
      </c>
      <c r="BW7501" s="61" t="s">
        <v>1062</v>
      </c>
    </row>
    <row r="7502" spans="51:75">
      <c r="AY7502" s="89" t="e">
        <f>VLOOKUP(C7502,#REF!, 2,FALSE)</f>
        <v>#REF!</v>
      </c>
      <c r="BM7502" s="61" t="s">
        <v>12774</v>
      </c>
      <c r="BN7502" s="61" t="s">
        <v>773</v>
      </c>
      <c r="BO7502" s="61" t="s">
        <v>10393</v>
      </c>
      <c r="BU7502" s="61" t="s">
        <v>12774</v>
      </c>
      <c r="BV7502" s="61" t="s">
        <v>773</v>
      </c>
      <c r="BW7502" s="61" t="s">
        <v>10393</v>
      </c>
    </row>
    <row r="7503" spans="51:75">
      <c r="AY7503" s="89" t="e">
        <f>VLOOKUP(C7503,#REF!, 2,FALSE)</f>
        <v>#REF!</v>
      </c>
      <c r="BM7503" s="61" t="s">
        <v>12775</v>
      </c>
      <c r="BN7503" s="61" t="s">
        <v>3004</v>
      </c>
      <c r="BO7503" s="61" t="s">
        <v>2985</v>
      </c>
      <c r="BU7503" s="61" t="s">
        <v>12775</v>
      </c>
      <c r="BV7503" s="61" t="s">
        <v>3004</v>
      </c>
      <c r="BW7503" s="61" t="s">
        <v>2985</v>
      </c>
    </row>
    <row r="7504" spans="51:75">
      <c r="AY7504" s="89" t="e">
        <f>VLOOKUP(C7504,#REF!, 2,FALSE)</f>
        <v>#REF!</v>
      </c>
      <c r="BM7504" s="61" t="s">
        <v>12776</v>
      </c>
      <c r="BN7504" s="61" t="s">
        <v>3004</v>
      </c>
      <c r="BO7504" s="61" t="s">
        <v>12777</v>
      </c>
      <c r="BU7504" s="61" t="s">
        <v>12776</v>
      </c>
      <c r="BV7504" s="61" t="s">
        <v>3004</v>
      </c>
      <c r="BW7504" s="61" t="s">
        <v>12777</v>
      </c>
    </row>
    <row r="7505" spans="51:75">
      <c r="AY7505" s="89" t="e">
        <f>VLOOKUP(C7505,#REF!, 2,FALSE)</f>
        <v>#REF!</v>
      </c>
      <c r="BM7505" s="61" t="s">
        <v>12778</v>
      </c>
      <c r="BN7505" s="61" t="s">
        <v>665</v>
      </c>
      <c r="BO7505" s="61" t="s">
        <v>2985</v>
      </c>
      <c r="BU7505" s="61" t="s">
        <v>12778</v>
      </c>
      <c r="BV7505" s="61" t="s">
        <v>665</v>
      </c>
      <c r="BW7505" s="61" t="s">
        <v>2985</v>
      </c>
    </row>
    <row r="7506" spans="51:75">
      <c r="AY7506" s="89" t="e">
        <f>VLOOKUP(C7506,#REF!, 2,FALSE)</f>
        <v>#REF!</v>
      </c>
      <c r="BM7506" s="61" t="s">
        <v>12779</v>
      </c>
      <c r="BN7506" s="61" t="s">
        <v>3004</v>
      </c>
      <c r="BO7506" s="61" t="s">
        <v>1013</v>
      </c>
      <c r="BU7506" s="61" t="s">
        <v>12779</v>
      </c>
      <c r="BV7506" s="61" t="s">
        <v>3004</v>
      </c>
      <c r="BW7506" s="61" t="s">
        <v>1013</v>
      </c>
    </row>
    <row r="7507" spans="51:75">
      <c r="AY7507" s="89" t="e">
        <f>VLOOKUP(C7507,#REF!, 2,FALSE)</f>
        <v>#REF!</v>
      </c>
      <c r="BM7507" s="61" t="s">
        <v>2212</v>
      </c>
      <c r="BN7507" s="61" t="s">
        <v>1269</v>
      </c>
      <c r="BO7507" s="61" t="s">
        <v>2985</v>
      </c>
      <c r="BU7507" s="61" t="s">
        <v>2212</v>
      </c>
      <c r="BV7507" s="61" t="s">
        <v>1269</v>
      </c>
      <c r="BW7507" s="61" t="s">
        <v>2985</v>
      </c>
    </row>
    <row r="7508" spans="51:75">
      <c r="AY7508" s="89" t="e">
        <f>VLOOKUP(C7508,#REF!, 2,FALSE)</f>
        <v>#REF!</v>
      </c>
      <c r="BM7508" s="61" t="s">
        <v>12780</v>
      </c>
      <c r="BN7508" s="61" t="s">
        <v>2985</v>
      </c>
      <c r="BO7508" s="61" t="s">
        <v>8932</v>
      </c>
      <c r="BU7508" s="61" t="s">
        <v>12780</v>
      </c>
      <c r="BV7508" s="61" t="s">
        <v>2985</v>
      </c>
      <c r="BW7508" s="61" t="s">
        <v>8932</v>
      </c>
    </row>
    <row r="7509" spans="51:75">
      <c r="AY7509" s="89" t="e">
        <f>VLOOKUP(C7509,#REF!, 2,FALSE)</f>
        <v>#REF!</v>
      </c>
      <c r="BM7509" s="61" t="s">
        <v>12781</v>
      </c>
      <c r="BN7509" s="61" t="s">
        <v>657</v>
      </c>
      <c r="BO7509" s="61" t="s">
        <v>858</v>
      </c>
      <c r="BU7509" s="61" t="s">
        <v>12781</v>
      </c>
      <c r="BV7509" s="61" t="s">
        <v>657</v>
      </c>
      <c r="BW7509" s="61" t="s">
        <v>858</v>
      </c>
    </row>
    <row r="7510" spans="51:75">
      <c r="AY7510" s="89" t="e">
        <f>VLOOKUP(C7510,#REF!, 2,FALSE)</f>
        <v>#REF!</v>
      </c>
      <c r="BM7510" s="61" t="s">
        <v>12782</v>
      </c>
      <c r="BN7510" s="61" t="s">
        <v>3089</v>
      </c>
      <c r="BO7510" s="61" t="s">
        <v>12783</v>
      </c>
      <c r="BU7510" s="61" t="s">
        <v>12782</v>
      </c>
      <c r="BV7510" s="61" t="s">
        <v>3089</v>
      </c>
      <c r="BW7510" s="61" t="s">
        <v>12783</v>
      </c>
    </row>
    <row r="7511" spans="51:75">
      <c r="AY7511" s="89" t="e">
        <f>VLOOKUP(C7511,#REF!, 2,FALSE)</f>
        <v>#REF!</v>
      </c>
      <c r="BM7511" s="61" t="s">
        <v>12784</v>
      </c>
      <c r="BN7511" s="61" t="s">
        <v>3089</v>
      </c>
      <c r="BO7511" s="61" t="s">
        <v>12783</v>
      </c>
      <c r="BU7511" s="61" t="s">
        <v>12784</v>
      </c>
      <c r="BV7511" s="61" t="s">
        <v>3089</v>
      </c>
      <c r="BW7511" s="61" t="s">
        <v>12783</v>
      </c>
    </row>
    <row r="7512" spans="51:75">
      <c r="AY7512" s="89" t="e">
        <f>VLOOKUP(C7512,#REF!, 2,FALSE)</f>
        <v>#REF!</v>
      </c>
      <c r="BM7512" s="61" t="s">
        <v>12785</v>
      </c>
      <c r="BN7512" s="61" t="s">
        <v>3085</v>
      </c>
      <c r="BO7512" s="61" t="s">
        <v>11493</v>
      </c>
      <c r="BU7512" s="61" t="s">
        <v>12785</v>
      </c>
      <c r="BV7512" s="61" t="s">
        <v>3085</v>
      </c>
      <c r="BW7512" s="61" t="s">
        <v>11493</v>
      </c>
    </row>
    <row r="7513" spans="51:75">
      <c r="AY7513" s="89" t="e">
        <f>VLOOKUP(C7513,#REF!, 2,FALSE)</f>
        <v>#REF!</v>
      </c>
      <c r="BM7513" s="61" t="s">
        <v>12786</v>
      </c>
      <c r="BN7513" s="61" t="s">
        <v>3089</v>
      </c>
      <c r="BO7513" s="61" t="s">
        <v>1790</v>
      </c>
      <c r="BU7513" s="61" t="s">
        <v>12786</v>
      </c>
      <c r="BV7513" s="61" t="s">
        <v>3089</v>
      </c>
      <c r="BW7513" s="61" t="s">
        <v>1790</v>
      </c>
    </row>
    <row r="7514" spans="51:75">
      <c r="AY7514" s="89" t="e">
        <f>VLOOKUP(C7514,#REF!, 2,FALSE)</f>
        <v>#REF!</v>
      </c>
      <c r="BM7514" s="61" t="s">
        <v>12787</v>
      </c>
      <c r="BN7514" s="61" t="s">
        <v>3085</v>
      </c>
      <c r="BO7514" s="61" t="s">
        <v>12788</v>
      </c>
      <c r="BU7514" s="61" t="s">
        <v>12787</v>
      </c>
      <c r="BV7514" s="61" t="s">
        <v>3085</v>
      </c>
      <c r="BW7514" s="61" t="s">
        <v>12788</v>
      </c>
    </row>
    <row r="7515" spans="51:75">
      <c r="AY7515" s="89" t="e">
        <f>VLOOKUP(C7515,#REF!, 2,FALSE)</f>
        <v>#REF!</v>
      </c>
      <c r="BM7515" s="61" t="s">
        <v>12789</v>
      </c>
      <c r="BN7515" s="61" t="s">
        <v>2985</v>
      </c>
      <c r="BO7515" s="61" t="s">
        <v>2772</v>
      </c>
      <c r="BU7515" s="61" t="s">
        <v>12789</v>
      </c>
      <c r="BV7515" s="61" t="s">
        <v>2985</v>
      </c>
      <c r="BW7515" s="61" t="s">
        <v>2772</v>
      </c>
    </row>
    <row r="7516" spans="51:75">
      <c r="AY7516" s="89" t="e">
        <f>VLOOKUP(C7516,#REF!, 2,FALSE)</f>
        <v>#REF!</v>
      </c>
      <c r="BM7516" s="61" t="s">
        <v>12790</v>
      </c>
      <c r="BN7516" s="61" t="s">
        <v>3085</v>
      </c>
      <c r="BO7516" s="61" t="s">
        <v>12791</v>
      </c>
      <c r="BU7516" s="61" t="s">
        <v>12790</v>
      </c>
      <c r="BV7516" s="61" t="s">
        <v>3085</v>
      </c>
      <c r="BW7516" s="61" t="s">
        <v>12791</v>
      </c>
    </row>
    <row r="7517" spans="51:75">
      <c r="AY7517" s="89" t="e">
        <f>VLOOKUP(C7517,#REF!, 2,FALSE)</f>
        <v>#REF!</v>
      </c>
      <c r="BM7517" s="61" t="s">
        <v>12792</v>
      </c>
      <c r="BN7517" s="61" t="s">
        <v>664</v>
      </c>
      <c r="BO7517" s="61" t="s">
        <v>2985</v>
      </c>
      <c r="BU7517" s="61" t="s">
        <v>12792</v>
      </c>
      <c r="BV7517" s="61" t="s">
        <v>664</v>
      </c>
      <c r="BW7517" s="61" t="s">
        <v>2985</v>
      </c>
    </row>
    <row r="7518" spans="51:75">
      <c r="AY7518" s="89" t="e">
        <f>VLOOKUP(C7518,#REF!, 2,FALSE)</f>
        <v>#REF!</v>
      </c>
      <c r="BM7518" s="61" t="s">
        <v>2213</v>
      </c>
      <c r="BN7518" s="61" t="s">
        <v>698</v>
      </c>
      <c r="BO7518" s="61" t="s">
        <v>2985</v>
      </c>
      <c r="BU7518" s="61" t="s">
        <v>2213</v>
      </c>
      <c r="BV7518" s="61" t="s">
        <v>698</v>
      </c>
      <c r="BW7518" s="61" t="s">
        <v>2985</v>
      </c>
    </row>
    <row r="7519" spans="51:75">
      <c r="AY7519" s="89" t="e">
        <f>VLOOKUP(C7519,#REF!, 2,FALSE)</f>
        <v>#REF!</v>
      </c>
      <c r="BM7519" s="61" t="s">
        <v>2214</v>
      </c>
      <c r="BN7519" s="61" t="s">
        <v>698</v>
      </c>
      <c r="BO7519" s="61" t="s">
        <v>2985</v>
      </c>
      <c r="BU7519" s="61" t="s">
        <v>2214</v>
      </c>
      <c r="BV7519" s="61" t="s">
        <v>698</v>
      </c>
      <c r="BW7519" s="61" t="s">
        <v>2985</v>
      </c>
    </row>
    <row r="7520" spans="51:75">
      <c r="AY7520" s="89" t="e">
        <f>VLOOKUP(C7520,#REF!, 2,FALSE)</f>
        <v>#REF!</v>
      </c>
      <c r="BM7520" s="61" t="s">
        <v>12793</v>
      </c>
      <c r="BN7520" s="61" t="s">
        <v>996</v>
      </c>
      <c r="BO7520" s="61" t="s">
        <v>2985</v>
      </c>
      <c r="BU7520" s="61" t="s">
        <v>12793</v>
      </c>
      <c r="BV7520" s="61" t="s">
        <v>996</v>
      </c>
      <c r="BW7520" s="61" t="s">
        <v>2985</v>
      </c>
    </row>
    <row r="7521" spans="51:75">
      <c r="AY7521" s="89" t="e">
        <f>VLOOKUP(C7521,#REF!, 2,FALSE)</f>
        <v>#REF!</v>
      </c>
      <c r="BM7521" s="61" t="s">
        <v>2215</v>
      </c>
      <c r="BN7521" s="61" t="s">
        <v>696</v>
      </c>
      <c r="BO7521" s="61" t="s">
        <v>2985</v>
      </c>
      <c r="BU7521" s="61" t="s">
        <v>2215</v>
      </c>
      <c r="BV7521" s="61" t="s">
        <v>696</v>
      </c>
      <c r="BW7521" s="61" t="s">
        <v>2985</v>
      </c>
    </row>
    <row r="7522" spans="51:75">
      <c r="AY7522" s="89" t="e">
        <f>VLOOKUP(C7522,#REF!, 2,FALSE)</f>
        <v>#REF!</v>
      </c>
      <c r="BM7522" s="61" t="s">
        <v>12794</v>
      </c>
      <c r="BN7522" s="61" t="s">
        <v>996</v>
      </c>
      <c r="BO7522" s="61" t="s">
        <v>2985</v>
      </c>
      <c r="BU7522" s="61" t="s">
        <v>12794</v>
      </c>
      <c r="BV7522" s="61" t="s">
        <v>996</v>
      </c>
      <c r="BW7522" s="61" t="s">
        <v>2985</v>
      </c>
    </row>
    <row r="7523" spans="51:75">
      <c r="AY7523" s="89" t="e">
        <f>VLOOKUP(C7523,#REF!, 2,FALSE)</f>
        <v>#REF!</v>
      </c>
      <c r="BM7523" s="61" t="s">
        <v>2216</v>
      </c>
      <c r="BN7523" s="61" t="s">
        <v>696</v>
      </c>
      <c r="BO7523" s="61" t="s">
        <v>2985</v>
      </c>
      <c r="BU7523" s="61" t="s">
        <v>2216</v>
      </c>
      <c r="BV7523" s="61" t="s">
        <v>696</v>
      </c>
      <c r="BW7523" s="61" t="s">
        <v>2985</v>
      </c>
    </row>
    <row r="7524" spans="51:75">
      <c r="AY7524" s="89" t="e">
        <f>VLOOKUP(C7524,#REF!, 2,FALSE)</f>
        <v>#REF!</v>
      </c>
      <c r="BM7524" s="61" t="s">
        <v>12795</v>
      </c>
      <c r="BN7524" s="61" t="s">
        <v>996</v>
      </c>
      <c r="BO7524" s="61" t="s">
        <v>2985</v>
      </c>
      <c r="BU7524" s="61" t="s">
        <v>12795</v>
      </c>
      <c r="BV7524" s="61" t="s">
        <v>996</v>
      </c>
      <c r="BW7524" s="61" t="s">
        <v>2985</v>
      </c>
    </row>
    <row r="7525" spans="51:75">
      <c r="AY7525" s="89" t="e">
        <f>VLOOKUP(C7525,#REF!, 2,FALSE)</f>
        <v>#REF!</v>
      </c>
      <c r="BM7525" s="61" t="s">
        <v>12796</v>
      </c>
      <c r="BN7525" s="61" t="s">
        <v>996</v>
      </c>
      <c r="BO7525" s="61" t="s">
        <v>2985</v>
      </c>
      <c r="BU7525" s="61" t="s">
        <v>12796</v>
      </c>
      <c r="BV7525" s="61" t="s">
        <v>996</v>
      </c>
      <c r="BW7525" s="61" t="s">
        <v>2985</v>
      </c>
    </row>
    <row r="7526" spans="51:75">
      <c r="AY7526" s="89" t="e">
        <f>VLOOKUP(C7526,#REF!, 2,FALSE)</f>
        <v>#REF!</v>
      </c>
      <c r="BM7526" s="61" t="s">
        <v>12797</v>
      </c>
      <c r="BN7526" s="61" t="s">
        <v>2981</v>
      </c>
      <c r="BO7526" s="61" t="s">
        <v>2985</v>
      </c>
      <c r="BU7526" s="61" t="s">
        <v>12797</v>
      </c>
      <c r="BV7526" s="61" t="s">
        <v>2981</v>
      </c>
      <c r="BW7526" s="61" t="s">
        <v>2985</v>
      </c>
    </row>
    <row r="7527" spans="51:75">
      <c r="AY7527" s="89" t="e">
        <f>VLOOKUP(C7527,#REF!, 2,FALSE)</f>
        <v>#REF!</v>
      </c>
      <c r="BM7527" s="61" t="s">
        <v>350</v>
      </c>
      <c r="BN7527" s="61" t="s">
        <v>942</v>
      </c>
      <c r="BO7527" s="61" t="s">
        <v>2985</v>
      </c>
      <c r="BU7527" s="61" t="s">
        <v>350</v>
      </c>
      <c r="BV7527" s="61" t="s">
        <v>942</v>
      </c>
      <c r="BW7527" s="61" t="s">
        <v>2985</v>
      </c>
    </row>
    <row r="7528" spans="51:75">
      <c r="AY7528" s="89" t="e">
        <f>VLOOKUP(C7528,#REF!, 2,FALSE)</f>
        <v>#REF!</v>
      </c>
      <c r="BM7528" s="61" t="s">
        <v>12798</v>
      </c>
      <c r="BN7528" s="61" t="s">
        <v>942</v>
      </c>
      <c r="BO7528" s="61" t="s">
        <v>2985</v>
      </c>
      <c r="BU7528" s="61" t="s">
        <v>12798</v>
      </c>
      <c r="BV7528" s="61" t="s">
        <v>942</v>
      </c>
      <c r="BW7528" s="61" t="s">
        <v>2985</v>
      </c>
    </row>
    <row r="7529" spans="51:75">
      <c r="AY7529" s="89" t="e">
        <f>VLOOKUP(C7529,#REF!, 2,FALSE)</f>
        <v>#REF!</v>
      </c>
      <c r="BM7529" s="61" t="s">
        <v>12799</v>
      </c>
      <c r="BN7529" s="61" t="s">
        <v>777</v>
      </c>
      <c r="BO7529" s="61" t="s">
        <v>2985</v>
      </c>
      <c r="BU7529" s="61" t="s">
        <v>12799</v>
      </c>
      <c r="BV7529" s="61" t="s">
        <v>777</v>
      </c>
      <c r="BW7529" s="61" t="s">
        <v>2985</v>
      </c>
    </row>
    <row r="7530" spans="51:75">
      <c r="AY7530" s="89" t="e">
        <f>VLOOKUP(C7530,#REF!, 2,FALSE)</f>
        <v>#REF!</v>
      </c>
      <c r="BM7530" s="61" t="s">
        <v>12800</v>
      </c>
      <c r="BN7530" s="61" t="s">
        <v>3085</v>
      </c>
      <c r="BO7530" s="61" t="s">
        <v>945</v>
      </c>
      <c r="BU7530" s="61" t="s">
        <v>12800</v>
      </c>
      <c r="BV7530" s="61" t="s">
        <v>3085</v>
      </c>
      <c r="BW7530" s="61" t="s">
        <v>945</v>
      </c>
    </row>
    <row r="7531" spans="51:75">
      <c r="AY7531" s="89" t="e">
        <f>VLOOKUP(C7531,#REF!, 2,FALSE)</f>
        <v>#REF!</v>
      </c>
      <c r="BM7531" s="61" t="s">
        <v>12801</v>
      </c>
      <c r="BN7531" s="61" t="s">
        <v>3007</v>
      </c>
      <c r="BO7531" s="61" t="s">
        <v>3057</v>
      </c>
      <c r="BU7531" s="61" t="s">
        <v>12801</v>
      </c>
      <c r="BV7531" s="61" t="s">
        <v>3007</v>
      </c>
      <c r="BW7531" s="61" t="s">
        <v>3057</v>
      </c>
    </row>
    <row r="7532" spans="51:75">
      <c r="AY7532" s="89" t="e">
        <f>VLOOKUP(C7532,#REF!, 2,FALSE)</f>
        <v>#REF!</v>
      </c>
      <c r="BM7532" s="61" t="s">
        <v>12802</v>
      </c>
      <c r="BN7532" s="61" t="s">
        <v>3007</v>
      </c>
      <c r="BO7532" s="61" t="s">
        <v>2985</v>
      </c>
      <c r="BU7532" s="61" t="s">
        <v>12802</v>
      </c>
      <c r="BV7532" s="61" t="s">
        <v>3007</v>
      </c>
      <c r="BW7532" s="61" t="s">
        <v>2985</v>
      </c>
    </row>
    <row r="7533" spans="51:75">
      <c r="AY7533" s="89" t="e">
        <f>VLOOKUP(C7533,#REF!, 2,FALSE)</f>
        <v>#REF!</v>
      </c>
      <c r="BM7533" s="61" t="s">
        <v>2217</v>
      </c>
      <c r="BN7533" s="61" t="s">
        <v>930</v>
      </c>
      <c r="BO7533" s="61" t="s">
        <v>3032</v>
      </c>
      <c r="BU7533" s="61" t="s">
        <v>2217</v>
      </c>
      <c r="BV7533" s="61" t="s">
        <v>930</v>
      </c>
      <c r="BW7533" s="61" t="s">
        <v>3032</v>
      </c>
    </row>
    <row r="7534" spans="51:75">
      <c r="AY7534" s="89" t="e">
        <f>VLOOKUP(C7534,#REF!, 2,FALSE)</f>
        <v>#REF!</v>
      </c>
      <c r="BM7534" s="61" t="s">
        <v>12803</v>
      </c>
      <c r="BN7534" s="61" t="s">
        <v>3085</v>
      </c>
      <c r="BO7534" s="61" t="s">
        <v>617</v>
      </c>
      <c r="BU7534" s="61" t="s">
        <v>12803</v>
      </c>
      <c r="BV7534" s="61" t="s">
        <v>3085</v>
      </c>
      <c r="BW7534" s="61" t="s">
        <v>617</v>
      </c>
    </row>
    <row r="7535" spans="51:75">
      <c r="AY7535" s="89" t="e">
        <f>VLOOKUP(C7535,#REF!, 2,FALSE)</f>
        <v>#REF!</v>
      </c>
      <c r="BM7535" s="61" t="s">
        <v>12804</v>
      </c>
      <c r="BN7535" s="61" t="s">
        <v>3254</v>
      </c>
      <c r="BO7535" s="61" t="s">
        <v>1869</v>
      </c>
      <c r="BU7535" s="61" t="s">
        <v>12804</v>
      </c>
      <c r="BV7535" s="61" t="s">
        <v>3254</v>
      </c>
      <c r="BW7535" s="61" t="s">
        <v>1869</v>
      </c>
    </row>
    <row r="7536" spans="51:75">
      <c r="AY7536" s="89" t="e">
        <f>VLOOKUP(C7536,#REF!, 2,FALSE)</f>
        <v>#REF!</v>
      </c>
      <c r="BM7536" s="61" t="s">
        <v>12805</v>
      </c>
      <c r="BN7536" s="61" t="s">
        <v>615</v>
      </c>
      <c r="BO7536" s="61" t="s">
        <v>2985</v>
      </c>
      <c r="BU7536" s="61" t="s">
        <v>12805</v>
      </c>
      <c r="BV7536" s="61" t="s">
        <v>615</v>
      </c>
      <c r="BW7536" s="61" t="s">
        <v>2985</v>
      </c>
    </row>
    <row r="7537" spans="51:75">
      <c r="AY7537" s="89" t="e">
        <f>VLOOKUP(C7537,#REF!, 2,FALSE)</f>
        <v>#REF!</v>
      </c>
      <c r="BM7537" s="61" t="s">
        <v>12806</v>
      </c>
      <c r="BN7537" s="61" t="s">
        <v>799</v>
      </c>
      <c r="BO7537" s="61" t="s">
        <v>2985</v>
      </c>
      <c r="BU7537" s="61" t="s">
        <v>12806</v>
      </c>
      <c r="BV7537" s="61" t="s">
        <v>799</v>
      </c>
      <c r="BW7537" s="61" t="s">
        <v>2985</v>
      </c>
    </row>
    <row r="7538" spans="51:75">
      <c r="AY7538" s="89" t="e">
        <f>VLOOKUP(C7538,#REF!, 2,FALSE)</f>
        <v>#REF!</v>
      </c>
      <c r="BM7538" s="61" t="s">
        <v>12807</v>
      </c>
      <c r="BN7538" s="61" t="s">
        <v>702</v>
      </c>
      <c r="BO7538" s="61" t="s">
        <v>6777</v>
      </c>
      <c r="BU7538" s="61" t="s">
        <v>12807</v>
      </c>
      <c r="BV7538" s="61" t="s">
        <v>702</v>
      </c>
      <c r="BW7538" s="61" t="s">
        <v>6777</v>
      </c>
    </row>
    <row r="7539" spans="51:75">
      <c r="AY7539" s="89" t="e">
        <f>VLOOKUP(C7539,#REF!, 2,FALSE)</f>
        <v>#REF!</v>
      </c>
      <c r="BM7539" s="61" t="s">
        <v>12808</v>
      </c>
      <c r="BN7539" s="61" t="s">
        <v>702</v>
      </c>
      <c r="BO7539" s="61" t="s">
        <v>2985</v>
      </c>
      <c r="BU7539" s="61" t="s">
        <v>12808</v>
      </c>
      <c r="BV7539" s="61" t="s">
        <v>702</v>
      </c>
      <c r="BW7539" s="61" t="s">
        <v>2985</v>
      </c>
    </row>
    <row r="7540" spans="51:75">
      <c r="AY7540" s="89" t="e">
        <f>VLOOKUP(C7540,#REF!, 2,FALSE)</f>
        <v>#REF!</v>
      </c>
      <c r="BM7540" s="61" t="s">
        <v>12809</v>
      </c>
      <c r="BN7540" s="61" t="s">
        <v>628</v>
      </c>
      <c r="BO7540" s="61" t="s">
        <v>2985</v>
      </c>
      <c r="BU7540" s="61" t="s">
        <v>12809</v>
      </c>
      <c r="BV7540" s="61" t="s">
        <v>628</v>
      </c>
      <c r="BW7540" s="61" t="s">
        <v>2985</v>
      </c>
    </row>
    <row r="7541" spans="51:75">
      <c r="AY7541" s="89" t="e">
        <f>VLOOKUP(C7541,#REF!, 2,FALSE)</f>
        <v>#REF!</v>
      </c>
      <c r="BM7541" s="61" t="s">
        <v>12810</v>
      </c>
      <c r="BN7541" s="61" t="s">
        <v>1274</v>
      </c>
      <c r="BO7541" s="61" t="s">
        <v>656</v>
      </c>
      <c r="BU7541" s="61" t="s">
        <v>12810</v>
      </c>
      <c r="BV7541" s="61" t="s">
        <v>1274</v>
      </c>
      <c r="BW7541" s="61" t="s">
        <v>656</v>
      </c>
    </row>
    <row r="7542" spans="51:75">
      <c r="AY7542" s="89" t="e">
        <f>VLOOKUP(C7542,#REF!, 2,FALSE)</f>
        <v>#REF!</v>
      </c>
      <c r="BM7542" s="61" t="s">
        <v>12811</v>
      </c>
      <c r="BN7542" s="61" t="s">
        <v>628</v>
      </c>
      <c r="BO7542" s="61" t="s">
        <v>2985</v>
      </c>
      <c r="BU7542" s="61" t="s">
        <v>12811</v>
      </c>
      <c r="BV7542" s="61" t="s">
        <v>628</v>
      </c>
      <c r="BW7542" s="61" t="s">
        <v>2985</v>
      </c>
    </row>
    <row r="7543" spans="51:75">
      <c r="AY7543" s="89" t="e">
        <f>VLOOKUP(C7543,#REF!, 2,FALSE)</f>
        <v>#REF!</v>
      </c>
      <c r="BM7543" s="61" t="s">
        <v>12812</v>
      </c>
      <c r="BN7543" s="61" t="s">
        <v>702</v>
      </c>
      <c r="BO7543" s="61" t="s">
        <v>656</v>
      </c>
      <c r="BU7543" s="61" t="s">
        <v>12812</v>
      </c>
      <c r="BV7543" s="61" t="s">
        <v>702</v>
      </c>
      <c r="BW7543" s="61" t="s">
        <v>656</v>
      </c>
    </row>
    <row r="7544" spans="51:75">
      <c r="AY7544" s="89" t="e">
        <f>VLOOKUP(C7544,#REF!, 2,FALSE)</f>
        <v>#REF!</v>
      </c>
      <c r="BM7544" s="61" t="s">
        <v>2218</v>
      </c>
      <c r="BN7544" s="61" t="s">
        <v>702</v>
      </c>
      <c r="BO7544" s="61" t="s">
        <v>2985</v>
      </c>
      <c r="BU7544" s="61" t="s">
        <v>2218</v>
      </c>
      <c r="BV7544" s="61" t="s">
        <v>702</v>
      </c>
      <c r="BW7544" s="61" t="s">
        <v>2985</v>
      </c>
    </row>
    <row r="7545" spans="51:75">
      <c r="AY7545" s="89" t="e">
        <f>VLOOKUP(C7545,#REF!, 2,FALSE)</f>
        <v>#REF!</v>
      </c>
      <c r="BM7545" s="61" t="s">
        <v>12813</v>
      </c>
      <c r="BN7545" s="61" t="s">
        <v>3085</v>
      </c>
      <c r="BO7545" s="61" t="s">
        <v>2722</v>
      </c>
      <c r="BU7545" s="61" t="s">
        <v>12813</v>
      </c>
      <c r="BV7545" s="61" t="s">
        <v>3085</v>
      </c>
      <c r="BW7545" s="61" t="s">
        <v>2722</v>
      </c>
    </row>
    <row r="7546" spans="51:75">
      <c r="AY7546" s="89" t="e">
        <f>VLOOKUP(C7546,#REF!, 2,FALSE)</f>
        <v>#REF!</v>
      </c>
      <c r="BM7546" s="61" t="s">
        <v>12814</v>
      </c>
      <c r="BN7546" s="61" t="s">
        <v>625</v>
      </c>
      <c r="BO7546" s="61" t="s">
        <v>2985</v>
      </c>
      <c r="BU7546" s="61" t="s">
        <v>12814</v>
      </c>
      <c r="BV7546" s="61" t="s">
        <v>625</v>
      </c>
      <c r="BW7546" s="61" t="s">
        <v>2985</v>
      </c>
    </row>
    <row r="7547" spans="51:75">
      <c r="AY7547" s="89" t="e">
        <f>VLOOKUP(C7547,#REF!, 2,FALSE)</f>
        <v>#REF!</v>
      </c>
      <c r="BM7547" s="61" t="s">
        <v>12815</v>
      </c>
      <c r="BN7547" s="61" t="s">
        <v>3085</v>
      </c>
      <c r="BO7547" s="61" t="s">
        <v>12816</v>
      </c>
      <c r="BU7547" s="61" t="s">
        <v>12815</v>
      </c>
      <c r="BV7547" s="61" t="s">
        <v>3085</v>
      </c>
      <c r="BW7547" s="61" t="s">
        <v>12816</v>
      </c>
    </row>
    <row r="7548" spans="51:75">
      <c r="AY7548" s="89" t="e">
        <f>VLOOKUP(C7548,#REF!, 2,FALSE)</f>
        <v>#REF!</v>
      </c>
      <c r="BM7548" s="61" t="s">
        <v>12817</v>
      </c>
      <c r="BN7548" s="61" t="s">
        <v>2985</v>
      </c>
      <c r="BO7548" s="61" t="s">
        <v>9320</v>
      </c>
      <c r="BU7548" s="61" t="s">
        <v>12817</v>
      </c>
      <c r="BV7548" s="61" t="s">
        <v>2985</v>
      </c>
      <c r="BW7548" s="61" t="s">
        <v>9320</v>
      </c>
    </row>
    <row r="7549" spans="51:75">
      <c r="AY7549" s="89" t="e">
        <f>VLOOKUP(C7549,#REF!, 2,FALSE)</f>
        <v>#REF!</v>
      </c>
      <c r="BM7549" s="61" t="s">
        <v>12818</v>
      </c>
      <c r="BN7549" s="61" t="s">
        <v>3004</v>
      </c>
      <c r="BO7549" s="61" t="s">
        <v>2874</v>
      </c>
      <c r="BU7549" s="61" t="s">
        <v>12818</v>
      </c>
      <c r="BV7549" s="61" t="s">
        <v>3004</v>
      </c>
      <c r="BW7549" s="61" t="s">
        <v>2874</v>
      </c>
    </row>
    <row r="7550" spans="51:75">
      <c r="AY7550" s="89" t="e">
        <f>VLOOKUP(C7550,#REF!, 2,FALSE)</f>
        <v>#REF!</v>
      </c>
      <c r="BM7550" s="61" t="s">
        <v>12819</v>
      </c>
      <c r="BN7550" s="61" t="s">
        <v>3085</v>
      </c>
      <c r="BO7550" s="61" t="s">
        <v>3906</v>
      </c>
      <c r="BU7550" s="61" t="s">
        <v>12819</v>
      </c>
      <c r="BV7550" s="61" t="s">
        <v>3085</v>
      </c>
      <c r="BW7550" s="61" t="s">
        <v>3906</v>
      </c>
    </row>
    <row r="7551" spans="51:75">
      <c r="AY7551" s="89" t="e">
        <f>VLOOKUP(C7551,#REF!, 2,FALSE)</f>
        <v>#REF!</v>
      </c>
      <c r="BM7551" s="61" t="s">
        <v>12820</v>
      </c>
      <c r="BN7551" s="61" t="s">
        <v>3007</v>
      </c>
      <c r="BO7551" s="61" t="s">
        <v>2985</v>
      </c>
      <c r="BU7551" s="61" t="s">
        <v>12820</v>
      </c>
      <c r="BV7551" s="61" t="s">
        <v>3007</v>
      </c>
      <c r="BW7551" s="61" t="s">
        <v>2985</v>
      </c>
    </row>
    <row r="7552" spans="51:75">
      <c r="AY7552" s="89" t="e">
        <f>VLOOKUP(C7552,#REF!, 2,FALSE)</f>
        <v>#REF!</v>
      </c>
      <c r="BM7552" s="61" t="s">
        <v>12821</v>
      </c>
      <c r="BN7552" s="61" t="s">
        <v>3007</v>
      </c>
      <c r="BO7552" s="61" t="s">
        <v>2985</v>
      </c>
      <c r="BU7552" s="61" t="s">
        <v>12821</v>
      </c>
      <c r="BV7552" s="61" t="s">
        <v>3007</v>
      </c>
      <c r="BW7552" s="61" t="s">
        <v>2985</v>
      </c>
    </row>
    <row r="7553" spans="51:75">
      <c r="AY7553" s="89" t="e">
        <f>VLOOKUP(C7553,#REF!, 2,FALSE)</f>
        <v>#REF!</v>
      </c>
      <c r="BM7553" s="61" t="s">
        <v>12822</v>
      </c>
      <c r="BN7553" s="61" t="s">
        <v>639</v>
      </c>
      <c r="BO7553" s="61" t="s">
        <v>2985</v>
      </c>
      <c r="BU7553" s="61" t="s">
        <v>12822</v>
      </c>
      <c r="BV7553" s="61" t="s">
        <v>639</v>
      </c>
      <c r="BW7553" s="61" t="s">
        <v>2985</v>
      </c>
    </row>
    <row r="7554" spans="51:75">
      <c r="AY7554" s="89" t="e">
        <f>VLOOKUP(C7554,#REF!, 2,FALSE)</f>
        <v>#REF!</v>
      </c>
      <c r="BM7554" s="61" t="s">
        <v>12823</v>
      </c>
      <c r="BN7554" s="61" t="s">
        <v>3007</v>
      </c>
      <c r="BO7554" s="61" t="s">
        <v>2985</v>
      </c>
      <c r="BU7554" s="61" t="s">
        <v>12823</v>
      </c>
      <c r="BV7554" s="61" t="s">
        <v>3007</v>
      </c>
      <c r="BW7554" s="61" t="s">
        <v>2985</v>
      </c>
    </row>
    <row r="7555" spans="51:75">
      <c r="AY7555" s="89" t="e">
        <f>VLOOKUP(C7555,#REF!, 2,FALSE)</f>
        <v>#REF!</v>
      </c>
      <c r="BM7555" s="61" t="s">
        <v>12824</v>
      </c>
      <c r="BN7555" s="61" t="s">
        <v>3007</v>
      </c>
      <c r="BO7555" s="61" t="s">
        <v>4521</v>
      </c>
      <c r="BU7555" s="61" t="s">
        <v>12824</v>
      </c>
      <c r="BV7555" s="61" t="s">
        <v>3007</v>
      </c>
      <c r="BW7555" s="61" t="s">
        <v>4521</v>
      </c>
    </row>
    <row r="7556" spans="51:75">
      <c r="AY7556" s="89" t="e">
        <f>VLOOKUP(C7556,#REF!, 2,FALSE)</f>
        <v>#REF!</v>
      </c>
      <c r="BM7556" s="61" t="s">
        <v>12825</v>
      </c>
      <c r="BN7556" s="61" t="s">
        <v>999</v>
      </c>
      <c r="BO7556" s="61" t="s">
        <v>1789</v>
      </c>
      <c r="BU7556" s="61" t="s">
        <v>12825</v>
      </c>
      <c r="BV7556" s="61" t="s">
        <v>999</v>
      </c>
      <c r="BW7556" s="61" t="s">
        <v>1789</v>
      </c>
    </row>
    <row r="7557" spans="51:75">
      <c r="AY7557" s="89" t="e">
        <f>VLOOKUP(C7557,#REF!, 2,FALSE)</f>
        <v>#REF!</v>
      </c>
      <c r="BM7557" s="61" t="s">
        <v>12826</v>
      </c>
      <c r="BN7557" s="61" t="s">
        <v>3089</v>
      </c>
      <c r="BO7557" s="61" t="s">
        <v>694</v>
      </c>
      <c r="BU7557" s="61" t="s">
        <v>12826</v>
      </c>
      <c r="BV7557" s="61" t="s">
        <v>3089</v>
      </c>
      <c r="BW7557" s="61" t="s">
        <v>694</v>
      </c>
    </row>
    <row r="7558" spans="51:75">
      <c r="AY7558" s="89" t="e">
        <f>VLOOKUP(C7558,#REF!, 2,FALSE)</f>
        <v>#REF!</v>
      </c>
      <c r="BM7558" s="61" t="s">
        <v>2219</v>
      </c>
      <c r="BN7558" s="61" t="s">
        <v>2985</v>
      </c>
      <c r="BO7558" s="61" t="s">
        <v>2936</v>
      </c>
      <c r="BU7558" s="61" t="s">
        <v>2219</v>
      </c>
      <c r="BV7558" s="61" t="s">
        <v>2985</v>
      </c>
      <c r="BW7558" s="61" t="s">
        <v>2936</v>
      </c>
    </row>
    <row r="7559" spans="51:75">
      <c r="AY7559" s="89" t="e">
        <f>VLOOKUP(C7559,#REF!, 2,FALSE)</f>
        <v>#REF!</v>
      </c>
      <c r="BM7559" s="61" t="s">
        <v>12827</v>
      </c>
      <c r="BN7559" s="61" t="s">
        <v>1498</v>
      </c>
      <c r="BO7559" s="61" t="s">
        <v>12828</v>
      </c>
      <c r="BU7559" s="61" t="s">
        <v>12827</v>
      </c>
      <c r="BV7559" s="61" t="s">
        <v>1498</v>
      </c>
      <c r="BW7559" s="61" t="s">
        <v>12828</v>
      </c>
    </row>
    <row r="7560" spans="51:75">
      <c r="AY7560" s="89" t="e">
        <f>VLOOKUP(C7560,#REF!, 2,FALSE)</f>
        <v>#REF!</v>
      </c>
      <c r="BM7560" s="61" t="s">
        <v>12829</v>
      </c>
      <c r="BN7560" s="61" t="s">
        <v>16990</v>
      </c>
      <c r="BO7560" s="61" t="s">
        <v>662</v>
      </c>
      <c r="BU7560" s="61" t="s">
        <v>12829</v>
      </c>
      <c r="BV7560" s="61" t="s">
        <v>16990</v>
      </c>
      <c r="BW7560" s="61" t="s">
        <v>662</v>
      </c>
    </row>
    <row r="7561" spans="51:75">
      <c r="AY7561" s="89" t="e">
        <f>VLOOKUP(C7561,#REF!, 2,FALSE)</f>
        <v>#REF!</v>
      </c>
      <c r="BM7561" s="61" t="s">
        <v>12830</v>
      </c>
      <c r="BN7561" s="61" t="s">
        <v>1735</v>
      </c>
      <c r="BO7561" s="61" t="s">
        <v>4070</v>
      </c>
      <c r="BU7561" s="61" t="s">
        <v>12830</v>
      </c>
      <c r="BV7561" s="61" t="s">
        <v>1735</v>
      </c>
      <c r="BW7561" s="61" t="s">
        <v>4070</v>
      </c>
    </row>
    <row r="7562" spans="51:75">
      <c r="AY7562" s="89" t="e">
        <f>VLOOKUP(C7562,#REF!, 2,FALSE)</f>
        <v>#REF!</v>
      </c>
      <c r="BM7562" s="61" t="s">
        <v>12831</v>
      </c>
      <c r="BN7562" s="61" t="s">
        <v>12832</v>
      </c>
      <c r="BO7562" s="61" t="s">
        <v>624</v>
      </c>
      <c r="BU7562" s="61" t="s">
        <v>12831</v>
      </c>
      <c r="BV7562" s="61" t="s">
        <v>12832</v>
      </c>
      <c r="BW7562" s="61" t="s">
        <v>624</v>
      </c>
    </row>
    <row r="7563" spans="51:75">
      <c r="AY7563" s="89" t="e">
        <f>VLOOKUP(C7563,#REF!, 2,FALSE)</f>
        <v>#REF!</v>
      </c>
      <c r="BM7563" s="61" t="s">
        <v>12833</v>
      </c>
      <c r="BN7563" s="61" t="s">
        <v>3089</v>
      </c>
      <c r="BO7563" s="61" t="s">
        <v>3733</v>
      </c>
      <c r="BU7563" s="61" t="s">
        <v>12833</v>
      </c>
      <c r="BV7563" s="61" t="s">
        <v>3089</v>
      </c>
      <c r="BW7563" s="61" t="s">
        <v>3733</v>
      </c>
    </row>
    <row r="7564" spans="51:75">
      <c r="AY7564" s="89" t="e">
        <f>VLOOKUP(C7564,#REF!, 2,FALSE)</f>
        <v>#REF!</v>
      </c>
      <c r="BM7564" s="61" t="s">
        <v>12834</v>
      </c>
      <c r="BN7564" s="61" t="s">
        <v>796</v>
      </c>
      <c r="BO7564" s="61" t="s">
        <v>1334</v>
      </c>
      <c r="BU7564" s="61" t="s">
        <v>12834</v>
      </c>
      <c r="BV7564" s="61" t="s">
        <v>796</v>
      </c>
      <c r="BW7564" s="61" t="s">
        <v>1334</v>
      </c>
    </row>
    <row r="7565" spans="51:75">
      <c r="AY7565" s="89" t="e">
        <f>VLOOKUP(C7565,#REF!, 2,FALSE)</f>
        <v>#REF!</v>
      </c>
      <c r="BM7565" s="61" t="s">
        <v>12835</v>
      </c>
      <c r="BN7565" s="61" t="s">
        <v>3085</v>
      </c>
      <c r="BO7565" s="61" t="s">
        <v>2935</v>
      </c>
      <c r="BU7565" s="61" t="s">
        <v>12835</v>
      </c>
      <c r="BV7565" s="61" t="s">
        <v>3085</v>
      </c>
      <c r="BW7565" s="61" t="s">
        <v>2935</v>
      </c>
    </row>
    <row r="7566" spans="51:75">
      <c r="AY7566" s="89" t="e">
        <f>VLOOKUP(C7566,#REF!, 2,FALSE)</f>
        <v>#REF!</v>
      </c>
      <c r="BM7566" s="61" t="s">
        <v>12836</v>
      </c>
      <c r="BN7566" s="61" t="s">
        <v>3089</v>
      </c>
      <c r="BO7566" s="61" t="s">
        <v>1334</v>
      </c>
      <c r="BU7566" s="61" t="s">
        <v>12836</v>
      </c>
      <c r="BV7566" s="61" t="s">
        <v>3089</v>
      </c>
      <c r="BW7566" s="61" t="s">
        <v>1334</v>
      </c>
    </row>
    <row r="7567" spans="51:75">
      <c r="AY7567" s="89" t="e">
        <f>VLOOKUP(C7567,#REF!, 2,FALSE)</f>
        <v>#REF!</v>
      </c>
      <c r="BM7567" s="61" t="s">
        <v>12837</v>
      </c>
      <c r="BN7567" s="61" t="s">
        <v>3089</v>
      </c>
      <c r="BO7567" s="61" t="s">
        <v>2170</v>
      </c>
      <c r="BU7567" s="61" t="s">
        <v>12837</v>
      </c>
      <c r="BV7567" s="61" t="s">
        <v>3089</v>
      </c>
      <c r="BW7567" s="61" t="s">
        <v>2170</v>
      </c>
    </row>
    <row r="7568" spans="51:75">
      <c r="AY7568" s="89" t="e">
        <f>VLOOKUP(C7568,#REF!, 2,FALSE)</f>
        <v>#REF!</v>
      </c>
      <c r="BM7568" s="61" t="s">
        <v>12838</v>
      </c>
      <c r="BN7568" s="61" t="s">
        <v>641</v>
      </c>
      <c r="BO7568" s="61" t="s">
        <v>12839</v>
      </c>
      <c r="BU7568" s="61" t="s">
        <v>12838</v>
      </c>
      <c r="BV7568" s="61" t="s">
        <v>641</v>
      </c>
      <c r="BW7568" s="61" t="s">
        <v>12839</v>
      </c>
    </row>
    <row r="7569" spans="51:75">
      <c r="AY7569" s="89" t="e">
        <f>VLOOKUP(C7569,#REF!, 2,FALSE)</f>
        <v>#REF!</v>
      </c>
      <c r="BM7569" s="61" t="s">
        <v>12840</v>
      </c>
      <c r="BN7569" s="61" t="s">
        <v>3085</v>
      </c>
      <c r="BO7569" s="61" t="s">
        <v>6066</v>
      </c>
      <c r="BU7569" s="61" t="s">
        <v>12840</v>
      </c>
      <c r="BV7569" s="61" t="s">
        <v>3085</v>
      </c>
      <c r="BW7569" s="61" t="s">
        <v>6066</v>
      </c>
    </row>
    <row r="7570" spans="51:75">
      <c r="AY7570" s="89" t="e">
        <f>VLOOKUP(C7570,#REF!, 2,FALSE)</f>
        <v>#REF!</v>
      </c>
      <c r="BM7570" s="61" t="s">
        <v>12841</v>
      </c>
      <c r="BN7570" s="61" t="s">
        <v>641</v>
      </c>
      <c r="BO7570" s="61" t="s">
        <v>2170</v>
      </c>
      <c r="BU7570" s="61" t="s">
        <v>12841</v>
      </c>
      <c r="BV7570" s="61" t="s">
        <v>641</v>
      </c>
      <c r="BW7570" s="61" t="s">
        <v>2170</v>
      </c>
    </row>
    <row r="7571" spans="51:75">
      <c r="AY7571" s="89" t="e">
        <f>VLOOKUP(C7571,#REF!, 2,FALSE)</f>
        <v>#REF!</v>
      </c>
      <c r="BM7571" s="61" t="s">
        <v>12842</v>
      </c>
      <c r="BN7571" s="61" t="s">
        <v>799</v>
      </c>
      <c r="BO7571" s="61" t="s">
        <v>6066</v>
      </c>
      <c r="BU7571" s="61" t="s">
        <v>12842</v>
      </c>
      <c r="BV7571" s="61" t="s">
        <v>799</v>
      </c>
      <c r="BW7571" s="61" t="s">
        <v>6066</v>
      </c>
    </row>
    <row r="7572" spans="51:75">
      <c r="AY7572" s="89" t="e">
        <f>VLOOKUP(C7572,#REF!, 2,FALSE)</f>
        <v>#REF!</v>
      </c>
      <c r="BM7572" s="61" t="s">
        <v>12843</v>
      </c>
      <c r="BN7572" s="61" t="s">
        <v>625</v>
      </c>
      <c r="BO7572" s="61" t="s">
        <v>2985</v>
      </c>
      <c r="BU7572" s="61" t="s">
        <v>12843</v>
      </c>
      <c r="BV7572" s="61" t="s">
        <v>625</v>
      </c>
      <c r="BW7572" s="61" t="s">
        <v>2985</v>
      </c>
    </row>
    <row r="7573" spans="51:75">
      <c r="AY7573" s="89" t="e">
        <f>VLOOKUP(C7573,#REF!, 2,FALSE)</f>
        <v>#REF!</v>
      </c>
      <c r="BM7573" s="61" t="s">
        <v>12844</v>
      </c>
      <c r="BN7573" s="61" t="s">
        <v>628</v>
      </c>
      <c r="BO7573" s="61" t="s">
        <v>2985</v>
      </c>
      <c r="BU7573" s="61" t="s">
        <v>12844</v>
      </c>
      <c r="BV7573" s="61" t="s">
        <v>628</v>
      </c>
      <c r="BW7573" s="61" t="s">
        <v>2985</v>
      </c>
    </row>
    <row r="7574" spans="51:75">
      <c r="AY7574" s="89" t="e">
        <f>VLOOKUP(C7574,#REF!, 2,FALSE)</f>
        <v>#REF!</v>
      </c>
      <c r="BM7574" s="61" t="s">
        <v>2220</v>
      </c>
      <c r="BN7574" s="61" t="s">
        <v>930</v>
      </c>
      <c r="BO7574" s="61" t="s">
        <v>2985</v>
      </c>
      <c r="BU7574" s="61" t="s">
        <v>2220</v>
      </c>
      <c r="BV7574" s="61" t="s">
        <v>930</v>
      </c>
      <c r="BW7574" s="61" t="s">
        <v>2985</v>
      </c>
    </row>
    <row r="7575" spans="51:75">
      <c r="AY7575" s="89" t="e">
        <f>VLOOKUP(C7575,#REF!, 2,FALSE)</f>
        <v>#REF!</v>
      </c>
      <c r="BM7575" s="61" t="s">
        <v>2221</v>
      </c>
      <c r="BN7575" s="61" t="s">
        <v>928</v>
      </c>
      <c r="BO7575" s="61" t="s">
        <v>2985</v>
      </c>
      <c r="BU7575" s="61" t="s">
        <v>2221</v>
      </c>
      <c r="BV7575" s="61" t="s">
        <v>928</v>
      </c>
      <c r="BW7575" s="61" t="s">
        <v>2985</v>
      </c>
    </row>
    <row r="7576" spans="51:75">
      <c r="AY7576" s="89" t="e">
        <f>VLOOKUP(C7576,#REF!, 2,FALSE)</f>
        <v>#REF!</v>
      </c>
      <c r="BM7576" s="61" t="s">
        <v>12845</v>
      </c>
      <c r="BN7576" s="61" t="s">
        <v>785</v>
      </c>
      <c r="BO7576" s="61" t="s">
        <v>2985</v>
      </c>
      <c r="BU7576" s="61" t="s">
        <v>12845</v>
      </c>
      <c r="BV7576" s="61" t="s">
        <v>785</v>
      </c>
      <c r="BW7576" s="61" t="s">
        <v>2985</v>
      </c>
    </row>
    <row r="7577" spans="51:75">
      <c r="AY7577" s="89" t="e">
        <f>VLOOKUP(C7577,#REF!, 2,FALSE)</f>
        <v>#REF!</v>
      </c>
      <c r="BM7577" s="61" t="s">
        <v>12846</v>
      </c>
      <c r="BN7577" s="61" t="s">
        <v>3004</v>
      </c>
      <c r="BO7577" s="61" t="s">
        <v>2985</v>
      </c>
      <c r="BU7577" s="61" t="s">
        <v>12846</v>
      </c>
      <c r="BV7577" s="61" t="s">
        <v>3004</v>
      </c>
      <c r="BW7577" s="61" t="s">
        <v>2985</v>
      </c>
    </row>
    <row r="7578" spans="51:75">
      <c r="AY7578" s="89" t="e">
        <f>VLOOKUP(C7578,#REF!, 2,FALSE)</f>
        <v>#REF!</v>
      </c>
      <c r="BM7578" s="61" t="s">
        <v>2222</v>
      </c>
      <c r="BN7578" s="61" t="s">
        <v>3007</v>
      </c>
      <c r="BO7578" s="61" t="s">
        <v>2985</v>
      </c>
      <c r="BU7578" s="61" t="s">
        <v>2222</v>
      </c>
      <c r="BV7578" s="61" t="s">
        <v>3007</v>
      </c>
      <c r="BW7578" s="61" t="s">
        <v>2985</v>
      </c>
    </row>
    <row r="7579" spans="51:75">
      <c r="AY7579" s="89" t="e">
        <f>VLOOKUP(C7579,#REF!, 2,FALSE)</f>
        <v>#REF!</v>
      </c>
      <c r="BM7579" s="61" t="s">
        <v>12847</v>
      </c>
      <c r="BN7579" s="61" t="s">
        <v>2985</v>
      </c>
      <c r="BO7579" s="61" t="s">
        <v>5594</v>
      </c>
      <c r="BU7579" s="61" t="s">
        <v>12847</v>
      </c>
      <c r="BV7579" s="61" t="s">
        <v>2985</v>
      </c>
      <c r="BW7579" s="61" t="s">
        <v>5594</v>
      </c>
    </row>
    <row r="7580" spans="51:75">
      <c r="AY7580" s="89" t="e">
        <f>VLOOKUP(C7580,#REF!, 2,FALSE)</f>
        <v>#REF!</v>
      </c>
      <c r="BM7580" s="61" t="s">
        <v>12848</v>
      </c>
      <c r="BN7580" s="61" t="s">
        <v>3085</v>
      </c>
      <c r="BO7580" s="61" t="s">
        <v>12849</v>
      </c>
      <c r="BU7580" s="61" t="s">
        <v>12848</v>
      </c>
      <c r="BV7580" s="61" t="s">
        <v>3085</v>
      </c>
      <c r="BW7580" s="61" t="s">
        <v>12849</v>
      </c>
    </row>
    <row r="7581" spans="51:75">
      <c r="AY7581" s="89" t="e">
        <f>VLOOKUP(C7581,#REF!, 2,FALSE)</f>
        <v>#REF!</v>
      </c>
      <c r="BM7581" s="61" t="s">
        <v>12850</v>
      </c>
      <c r="BN7581" s="61" t="s">
        <v>1271</v>
      </c>
      <c r="BO7581" s="61" t="s">
        <v>2985</v>
      </c>
      <c r="BU7581" s="61" t="s">
        <v>12850</v>
      </c>
      <c r="BV7581" s="61" t="s">
        <v>1271</v>
      </c>
      <c r="BW7581" s="61" t="s">
        <v>2985</v>
      </c>
    </row>
    <row r="7582" spans="51:75">
      <c r="AY7582" s="89" t="e">
        <f>VLOOKUP(C7582,#REF!, 2,FALSE)</f>
        <v>#REF!</v>
      </c>
      <c r="BM7582" s="61" t="s">
        <v>12851</v>
      </c>
      <c r="BN7582" s="61" t="s">
        <v>3004</v>
      </c>
      <c r="BO7582" s="61" t="s">
        <v>2985</v>
      </c>
      <c r="BU7582" s="61" t="s">
        <v>12851</v>
      </c>
      <c r="BV7582" s="61" t="s">
        <v>3004</v>
      </c>
      <c r="BW7582" s="61" t="s">
        <v>2985</v>
      </c>
    </row>
    <row r="7583" spans="51:75">
      <c r="AY7583" s="89" t="e">
        <f>VLOOKUP(C7583,#REF!, 2,FALSE)</f>
        <v>#REF!</v>
      </c>
      <c r="BM7583" s="61" t="s">
        <v>12852</v>
      </c>
      <c r="BN7583" s="61" t="s">
        <v>3004</v>
      </c>
      <c r="BO7583" s="61" t="s">
        <v>12853</v>
      </c>
      <c r="BU7583" s="61" t="s">
        <v>12852</v>
      </c>
      <c r="BV7583" s="61" t="s">
        <v>3004</v>
      </c>
      <c r="BW7583" s="61" t="s">
        <v>12853</v>
      </c>
    </row>
    <row r="7584" spans="51:75">
      <c r="AY7584" s="89" t="e">
        <f>VLOOKUP(C7584,#REF!, 2,FALSE)</f>
        <v>#REF!</v>
      </c>
      <c r="BM7584" s="61" t="s">
        <v>12854</v>
      </c>
      <c r="BN7584" s="61" t="s">
        <v>1344</v>
      </c>
      <c r="BO7584" s="61" t="s">
        <v>2985</v>
      </c>
      <c r="BU7584" s="61" t="s">
        <v>12854</v>
      </c>
      <c r="BV7584" s="61" t="s">
        <v>1344</v>
      </c>
      <c r="BW7584" s="61" t="s">
        <v>2985</v>
      </c>
    </row>
    <row r="7585" spans="51:75">
      <c r="AY7585" s="89" t="e">
        <f>VLOOKUP(C7585,#REF!, 2,FALSE)</f>
        <v>#REF!</v>
      </c>
      <c r="BM7585" s="61" t="s">
        <v>12855</v>
      </c>
      <c r="BN7585" s="61" t="s">
        <v>3004</v>
      </c>
      <c r="BO7585" s="61" t="s">
        <v>12856</v>
      </c>
      <c r="BU7585" s="61" t="s">
        <v>12855</v>
      </c>
      <c r="BV7585" s="61" t="s">
        <v>3004</v>
      </c>
      <c r="BW7585" s="61" t="s">
        <v>12856</v>
      </c>
    </row>
    <row r="7586" spans="51:75">
      <c r="AY7586" s="89" t="e">
        <f>VLOOKUP(C7586,#REF!, 2,FALSE)</f>
        <v>#REF!</v>
      </c>
      <c r="BM7586" s="61" t="s">
        <v>12857</v>
      </c>
      <c r="BN7586" s="61" t="s">
        <v>2985</v>
      </c>
      <c r="BO7586" s="61" t="s">
        <v>2985</v>
      </c>
      <c r="BU7586" s="61" t="s">
        <v>12857</v>
      </c>
      <c r="BV7586" s="61" t="s">
        <v>2985</v>
      </c>
      <c r="BW7586" s="61" t="s">
        <v>2985</v>
      </c>
    </row>
    <row r="7587" spans="51:75">
      <c r="AY7587" s="89" t="e">
        <f>VLOOKUP(C7587,#REF!, 2,FALSE)</f>
        <v>#REF!</v>
      </c>
      <c r="BM7587" s="61" t="s">
        <v>12858</v>
      </c>
      <c r="BN7587" s="61" t="s">
        <v>812</v>
      </c>
      <c r="BO7587" s="61" t="s">
        <v>2985</v>
      </c>
      <c r="BU7587" s="61" t="s">
        <v>12858</v>
      </c>
      <c r="BV7587" s="61" t="s">
        <v>812</v>
      </c>
      <c r="BW7587" s="61" t="s">
        <v>2985</v>
      </c>
    </row>
    <row r="7588" spans="51:75">
      <c r="AY7588" s="89" t="e">
        <f>VLOOKUP(C7588,#REF!, 2,FALSE)</f>
        <v>#REF!</v>
      </c>
      <c r="BM7588" s="61" t="s">
        <v>12859</v>
      </c>
      <c r="BN7588" s="61" t="s">
        <v>660</v>
      </c>
      <c r="BO7588" s="61" t="s">
        <v>2985</v>
      </c>
      <c r="BU7588" s="61" t="s">
        <v>12859</v>
      </c>
      <c r="BV7588" s="61" t="s">
        <v>660</v>
      </c>
      <c r="BW7588" s="61" t="s">
        <v>2985</v>
      </c>
    </row>
    <row r="7589" spans="51:75">
      <c r="AY7589" s="89" t="e">
        <f>VLOOKUP(C7589,#REF!, 2,FALSE)</f>
        <v>#REF!</v>
      </c>
      <c r="BM7589" s="61" t="s">
        <v>12860</v>
      </c>
      <c r="BN7589" s="61" t="s">
        <v>3254</v>
      </c>
      <c r="BO7589" s="61" t="s">
        <v>1197</v>
      </c>
      <c r="BU7589" s="61" t="s">
        <v>12860</v>
      </c>
      <c r="BV7589" s="61" t="s">
        <v>3254</v>
      </c>
      <c r="BW7589" s="61" t="s">
        <v>1197</v>
      </c>
    </row>
    <row r="7590" spans="51:75">
      <c r="AY7590" s="89" t="e">
        <f>VLOOKUP(C7590,#REF!, 2,FALSE)</f>
        <v>#REF!</v>
      </c>
      <c r="BM7590" s="61" t="s">
        <v>12861</v>
      </c>
      <c r="BN7590" s="61" t="s">
        <v>799</v>
      </c>
      <c r="BO7590" s="61" t="s">
        <v>2985</v>
      </c>
      <c r="BU7590" s="61" t="s">
        <v>12861</v>
      </c>
      <c r="BV7590" s="61" t="s">
        <v>799</v>
      </c>
      <c r="BW7590" s="61" t="s">
        <v>2985</v>
      </c>
    </row>
    <row r="7591" spans="51:75">
      <c r="AY7591" s="89" t="e">
        <f>VLOOKUP(C7591,#REF!, 2,FALSE)</f>
        <v>#REF!</v>
      </c>
      <c r="BM7591" s="61" t="s">
        <v>12863</v>
      </c>
      <c r="BN7591" s="61" t="s">
        <v>664</v>
      </c>
      <c r="BO7591" s="61" t="s">
        <v>2985</v>
      </c>
      <c r="BU7591" s="61" t="s">
        <v>12863</v>
      </c>
      <c r="BV7591" s="61" t="s">
        <v>664</v>
      </c>
      <c r="BW7591" s="61" t="s">
        <v>2985</v>
      </c>
    </row>
    <row r="7592" spans="51:75">
      <c r="AY7592" s="89" t="e">
        <f>VLOOKUP(C7592,#REF!, 2,FALSE)</f>
        <v>#REF!</v>
      </c>
      <c r="BM7592" s="61" t="s">
        <v>2225</v>
      </c>
      <c r="BN7592" s="61" t="s">
        <v>930</v>
      </c>
      <c r="BO7592" s="61" t="s">
        <v>2985</v>
      </c>
      <c r="BU7592" s="61" t="s">
        <v>2225</v>
      </c>
      <c r="BV7592" s="61" t="s">
        <v>930</v>
      </c>
      <c r="BW7592" s="61" t="s">
        <v>2985</v>
      </c>
    </row>
    <row r="7593" spans="51:75">
      <c r="AY7593" s="89" t="e">
        <f>VLOOKUP(C7593,#REF!, 2,FALSE)</f>
        <v>#REF!</v>
      </c>
      <c r="BM7593" s="61" t="s">
        <v>2226</v>
      </c>
      <c r="BN7593" s="61" t="s">
        <v>3007</v>
      </c>
      <c r="BO7593" s="61" t="s">
        <v>2985</v>
      </c>
      <c r="BU7593" s="61" t="s">
        <v>2226</v>
      </c>
      <c r="BV7593" s="61" t="s">
        <v>3007</v>
      </c>
      <c r="BW7593" s="61" t="s">
        <v>2985</v>
      </c>
    </row>
    <row r="7594" spans="51:75">
      <c r="AY7594" s="89" t="e">
        <f>VLOOKUP(C7594,#REF!, 2,FALSE)</f>
        <v>#REF!</v>
      </c>
      <c r="BM7594" s="61" t="s">
        <v>12864</v>
      </c>
      <c r="BN7594" s="61" t="s">
        <v>3007</v>
      </c>
      <c r="BO7594" s="61" t="s">
        <v>2985</v>
      </c>
      <c r="BU7594" s="61" t="s">
        <v>12864</v>
      </c>
      <c r="BV7594" s="61" t="s">
        <v>3007</v>
      </c>
      <c r="BW7594" s="61" t="s">
        <v>2985</v>
      </c>
    </row>
    <row r="7595" spans="51:75">
      <c r="AY7595" s="89" t="e">
        <f>VLOOKUP(C7595,#REF!, 2,FALSE)</f>
        <v>#REF!</v>
      </c>
      <c r="BM7595" s="61" t="s">
        <v>12865</v>
      </c>
      <c r="BN7595" s="61" t="s">
        <v>3085</v>
      </c>
      <c r="BO7595" s="61" t="s">
        <v>938</v>
      </c>
      <c r="BU7595" s="61" t="s">
        <v>12865</v>
      </c>
      <c r="BV7595" s="61" t="s">
        <v>3085</v>
      </c>
      <c r="BW7595" s="61" t="s">
        <v>938</v>
      </c>
    </row>
    <row r="7596" spans="51:75">
      <c r="AY7596" s="89" t="e">
        <f>VLOOKUP(C7596,#REF!, 2,FALSE)</f>
        <v>#REF!</v>
      </c>
      <c r="BM7596" s="61" t="s">
        <v>12866</v>
      </c>
      <c r="BN7596" s="61" t="s">
        <v>3085</v>
      </c>
      <c r="BO7596" s="61" t="s">
        <v>8843</v>
      </c>
      <c r="BU7596" s="61" t="s">
        <v>12866</v>
      </c>
      <c r="BV7596" s="61" t="s">
        <v>3085</v>
      </c>
      <c r="BW7596" s="61" t="s">
        <v>8843</v>
      </c>
    </row>
    <row r="7597" spans="51:75">
      <c r="AY7597" s="89" t="e">
        <f>VLOOKUP(C7597,#REF!, 2,FALSE)</f>
        <v>#REF!</v>
      </c>
      <c r="BM7597" s="61" t="s">
        <v>12867</v>
      </c>
      <c r="BN7597" s="61" t="s">
        <v>3089</v>
      </c>
      <c r="BO7597" s="61" t="s">
        <v>6708</v>
      </c>
      <c r="BU7597" s="61" t="s">
        <v>12867</v>
      </c>
      <c r="BV7597" s="61" t="s">
        <v>3089</v>
      </c>
      <c r="BW7597" s="61" t="s">
        <v>6708</v>
      </c>
    </row>
    <row r="7598" spans="51:75">
      <c r="AY7598" s="89" t="e">
        <f>VLOOKUP(C7598,#REF!, 2,FALSE)</f>
        <v>#REF!</v>
      </c>
      <c r="BM7598" s="61" t="s">
        <v>12868</v>
      </c>
      <c r="BN7598" s="61" t="s">
        <v>3085</v>
      </c>
      <c r="BO7598" s="61" t="s">
        <v>6303</v>
      </c>
      <c r="BU7598" s="61" t="s">
        <v>12868</v>
      </c>
      <c r="BV7598" s="61" t="s">
        <v>3085</v>
      </c>
      <c r="BW7598" s="61" t="s">
        <v>6303</v>
      </c>
    </row>
    <row r="7599" spans="51:75">
      <c r="AY7599" s="89" t="e">
        <f>VLOOKUP(C7599,#REF!, 2,FALSE)</f>
        <v>#REF!</v>
      </c>
      <c r="BM7599" s="61" t="s">
        <v>12869</v>
      </c>
      <c r="BN7599" s="61" t="s">
        <v>2985</v>
      </c>
      <c r="BO7599" s="61" t="s">
        <v>12870</v>
      </c>
      <c r="BU7599" s="61" t="s">
        <v>12869</v>
      </c>
      <c r="BV7599" s="61" t="s">
        <v>2985</v>
      </c>
      <c r="BW7599" s="61" t="s">
        <v>12870</v>
      </c>
    </row>
    <row r="7600" spans="51:75">
      <c r="AY7600" s="89" t="e">
        <f>VLOOKUP(C7600,#REF!, 2,FALSE)</f>
        <v>#REF!</v>
      </c>
      <c r="BM7600" s="61" t="s">
        <v>12871</v>
      </c>
      <c r="BN7600" s="61" t="s">
        <v>2985</v>
      </c>
      <c r="BO7600" s="61" t="s">
        <v>12872</v>
      </c>
      <c r="BU7600" s="61" t="s">
        <v>12871</v>
      </c>
      <c r="BV7600" s="61" t="s">
        <v>2985</v>
      </c>
      <c r="BW7600" s="61" t="s">
        <v>12872</v>
      </c>
    </row>
    <row r="7601" spans="51:75">
      <c r="AY7601" s="89" t="e">
        <f>VLOOKUP(C7601,#REF!, 2,FALSE)</f>
        <v>#REF!</v>
      </c>
      <c r="BM7601" s="61" t="s">
        <v>12873</v>
      </c>
      <c r="BN7601" s="61" t="s">
        <v>671</v>
      </c>
      <c r="BO7601" s="61" t="s">
        <v>3553</v>
      </c>
      <c r="BU7601" s="61" t="s">
        <v>12873</v>
      </c>
      <c r="BV7601" s="61" t="s">
        <v>671</v>
      </c>
      <c r="BW7601" s="61" t="s">
        <v>3553</v>
      </c>
    </row>
    <row r="7602" spans="51:75">
      <c r="AY7602" s="89" t="e">
        <f>VLOOKUP(C7602,#REF!, 2,FALSE)</f>
        <v>#REF!</v>
      </c>
      <c r="BM7602" s="61" t="s">
        <v>12874</v>
      </c>
      <c r="BN7602" s="61" t="s">
        <v>3007</v>
      </c>
      <c r="BO7602" s="61" t="s">
        <v>12875</v>
      </c>
      <c r="BU7602" s="61" t="s">
        <v>12874</v>
      </c>
      <c r="BV7602" s="61" t="s">
        <v>3007</v>
      </c>
      <c r="BW7602" s="61" t="s">
        <v>12875</v>
      </c>
    </row>
    <row r="7603" spans="51:75">
      <c r="AY7603" s="89" t="e">
        <f>VLOOKUP(C7603,#REF!, 2,FALSE)</f>
        <v>#REF!</v>
      </c>
      <c r="BM7603" s="61" t="s">
        <v>12876</v>
      </c>
      <c r="BN7603" s="61" t="s">
        <v>3004</v>
      </c>
      <c r="BO7603" s="61" t="s">
        <v>1491</v>
      </c>
      <c r="BU7603" s="61" t="s">
        <v>12876</v>
      </c>
      <c r="BV7603" s="61" t="s">
        <v>3004</v>
      </c>
      <c r="BW7603" s="61" t="s">
        <v>1491</v>
      </c>
    </row>
    <row r="7604" spans="51:75">
      <c r="AY7604" s="89" t="e">
        <f>VLOOKUP(C7604,#REF!, 2,FALSE)</f>
        <v>#REF!</v>
      </c>
      <c r="BM7604" s="61" t="s">
        <v>12877</v>
      </c>
      <c r="BN7604" s="61" t="s">
        <v>996</v>
      </c>
      <c r="BO7604" s="61" t="s">
        <v>2985</v>
      </c>
      <c r="BU7604" s="61" t="s">
        <v>12877</v>
      </c>
      <c r="BV7604" s="61" t="s">
        <v>996</v>
      </c>
      <c r="BW7604" s="61" t="s">
        <v>2985</v>
      </c>
    </row>
    <row r="7605" spans="51:75">
      <c r="AY7605" s="89" t="e">
        <f>VLOOKUP(C7605,#REF!, 2,FALSE)</f>
        <v>#REF!</v>
      </c>
      <c r="BM7605" s="61" t="s">
        <v>12878</v>
      </c>
      <c r="BN7605" s="61" t="s">
        <v>996</v>
      </c>
      <c r="BO7605" s="61" t="s">
        <v>2985</v>
      </c>
      <c r="BU7605" s="61" t="s">
        <v>12878</v>
      </c>
      <c r="BV7605" s="61" t="s">
        <v>996</v>
      </c>
      <c r="BW7605" s="61" t="s">
        <v>2985</v>
      </c>
    </row>
    <row r="7606" spans="51:75">
      <c r="AY7606" s="89" t="e">
        <f>VLOOKUP(C7606,#REF!, 2,FALSE)</f>
        <v>#REF!</v>
      </c>
      <c r="BM7606" s="61" t="s">
        <v>12879</v>
      </c>
      <c r="BN7606" s="61" t="s">
        <v>785</v>
      </c>
      <c r="BO7606" s="61" t="s">
        <v>9530</v>
      </c>
      <c r="BU7606" s="61" t="s">
        <v>12879</v>
      </c>
      <c r="BV7606" s="61" t="s">
        <v>785</v>
      </c>
      <c r="BW7606" s="61" t="s">
        <v>9530</v>
      </c>
    </row>
    <row r="7607" spans="51:75">
      <c r="AY7607" s="89" t="e">
        <f>VLOOKUP(C7607,#REF!, 2,FALSE)</f>
        <v>#REF!</v>
      </c>
      <c r="BM7607" s="61" t="s">
        <v>2227</v>
      </c>
      <c r="BN7607" s="61" t="s">
        <v>996</v>
      </c>
      <c r="BO7607" s="61" t="s">
        <v>9645</v>
      </c>
      <c r="BU7607" s="61" t="s">
        <v>2227</v>
      </c>
      <c r="BV7607" s="61" t="s">
        <v>996</v>
      </c>
      <c r="BW7607" s="61" t="s">
        <v>9645</v>
      </c>
    </row>
    <row r="7608" spans="51:75">
      <c r="AY7608" s="89" t="e">
        <f>VLOOKUP(C7608,#REF!, 2,FALSE)</f>
        <v>#REF!</v>
      </c>
      <c r="BM7608" s="61" t="s">
        <v>12880</v>
      </c>
      <c r="BN7608" s="61" t="s">
        <v>638</v>
      </c>
      <c r="BO7608" s="61" t="s">
        <v>2985</v>
      </c>
      <c r="BU7608" s="61" t="s">
        <v>12880</v>
      </c>
      <c r="BV7608" s="61" t="s">
        <v>638</v>
      </c>
      <c r="BW7608" s="61" t="s">
        <v>2985</v>
      </c>
    </row>
    <row r="7609" spans="51:75">
      <c r="AY7609" s="89" t="e">
        <f>VLOOKUP(C7609,#REF!, 2,FALSE)</f>
        <v>#REF!</v>
      </c>
      <c r="BM7609" s="61" t="s">
        <v>12881</v>
      </c>
      <c r="BN7609" s="61" t="s">
        <v>641</v>
      </c>
      <c r="BO7609" s="61" t="s">
        <v>2985</v>
      </c>
      <c r="BU7609" s="61" t="s">
        <v>12881</v>
      </c>
      <c r="BV7609" s="61" t="s">
        <v>641</v>
      </c>
      <c r="BW7609" s="61" t="s">
        <v>2985</v>
      </c>
    </row>
    <row r="7610" spans="51:75">
      <c r="AY7610" s="89" t="e">
        <f>VLOOKUP(C7610,#REF!, 2,FALSE)</f>
        <v>#REF!</v>
      </c>
      <c r="BM7610" s="61" t="s">
        <v>12882</v>
      </c>
      <c r="BN7610" s="61" t="s">
        <v>3047</v>
      </c>
      <c r="BO7610" s="61" t="s">
        <v>12883</v>
      </c>
      <c r="BU7610" s="61" t="s">
        <v>12882</v>
      </c>
      <c r="BV7610" s="61" t="s">
        <v>3047</v>
      </c>
      <c r="BW7610" s="61" t="s">
        <v>12883</v>
      </c>
    </row>
    <row r="7611" spans="51:75">
      <c r="AY7611" s="89" t="e">
        <f>VLOOKUP(C7611,#REF!, 2,FALSE)</f>
        <v>#REF!</v>
      </c>
      <c r="BM7611" s="61" t="s">
        <v>12884</v>
      </c>
      <c r="BN7611" s="61" t="s">
        <v>3007</v>
      </c>
      <c r="BO7611" s="61" t="s">
        <v>2985</v>
      </c>
      <c r="BU7611" s="61" t="s">
        <v>12884</v>
      </c>
      <c r="BV7611" s="61" t="s">
        <v>3007</v>
      </c>
      <c r="BW7611" s="61" t="s">
        <v>2985</v>
      </c>
    </row>
    <row r="7612" spans="51:75">
      <c r="AY7612" s="89" t="e">
        <f>VLOOKUP(C7612,#REF!, 2,FALSE)</f>
        <v>#REF!</v>
      </c>
      <c r="BM7612" s="61" t="s">
        <v>12885</v>
      </c>
      <c r="BN7612" s="61" t="s">
        <v>2985</v>
      </c>
      <c r="BO7612" s="61" t="s">
        <v>2256</v>
      </c>
      <c r="BU7612" s="61" t="s">
        <v>12885</v>
      </c>
      <c r="BV7612" s="61" t="s">
        <v>2985</v>
      </c>
      <c r="BW7612" s="61" t="s">
        <v>2256</v>
      </c>
    </row>
    <row r="7613" spans="51:75">
      <c r="AY7613" s="89" t="e">
        <f>VLOOKUP(C7613,#REF!, 2,FALSE)</f>
        <v>#REF!</v>
      </c>
      <c r="BM7613" s="61" t="s">
        <v>12886</v>
      </c>
      <c r="BN7613" s="61" t="s">
        <v>633</v>
      </c>
      <c r="BO7613" s="61" t="s">
        <v>2985</v>
      </c>
      <c r="BU7613" s="61" t="s">
        <v>12886</v>
      </c>
      <c r="BV7613" s="61" t="s">
        <v>633</v>
      </c>
      <c r="BW7613" s="61" t="s">
        <v>2985</v>
      </c>
    </row>
    <row r="7614" spans="51:75">
      <c r="AY7614" s="89" t="e">
        <f>VLOOKUP(C7614,#REF!, 2,FALSE)</f>
        <v>#REF!</v>
      </c>
      <c r="BM7614" s="61" t="s">
        <v>12887</v>
      </c>
      <c r="BN7614" s="61" t="s">
        <v>1269</v>
      </c>
      <c r="BO7614" s="61" t="s">
        <v>2985</v>
      </c>
      <c r="BU7614" s="61" t="s">
        <v>12887</v>
      </c>
      <c r="BV7614" s="61" t="s">
        <v>1269</v>
      </c>
      <c r="BW7614" s="61" t="s">
        <v>2985</v>
      </c>
    </row>
    <row r="7615" spans="51:75">
      <c r="AY7615" s="89" t="e">
        <f>VLOOKUP(C7615,#REF!, 2,FALSE)</f>
        <v>#REF!</v>
      </c>
      <c r="BM7615" s="61" t="s">
        <v>12888</v>
      </c>
      <c r="BN7615" s="61" t="s">
        <v>1463</v>
      </c>
      <c r="BO7615" s="61" t="s">
        <v>2985</v>
      </c>
      <c r="BU7615" s="61" t="s">
        <v>12888</v>
      </c>
      <c r="BV7615" s="61" t="s">
        <v>1463</v>
      </c>
      <c r="BW7615" s="61" t="s">
        <v>2985</v>
      </c>
    </row>
    <row r="7616" spans="51:75">
      <c r="AY7616" s="89" t="e">
        <f>VLOOKUP(C7616,#REF!, 2,FALSE)</f>
        <v>#REF!</v>
      </c>
      <c r="BM7616" s="61" t="s">
        <v>12889</v>
      </c>
      <c r="BN7616" s="61" t="s">
        <v>702</v>
      </c>
      <c r="BO7616" s="61" t="s">
        <v>9530</v>
      </c>
      <c r="BU7616" s="61" t="s">
        <v>12889</v>
      </c>
      <c r="BV7616" s="61" t="s">
        <v>702</v>
      </c>
      <c r="BW7616" s="61" t="s">
        <v>9530</v>
      </c>
    </row>
    <row r="7617" spans="51:75">
      <c r="AY7617" s="89" t="e">
        <f>VLOOKUP(C7617,#REF!, 2,FALSE)</f>
        <v>#REF!</v>
      </c>
      <c r="BM7617" s="61" t="s">
        <v>2228</v>
      </c>
      <c r="BN7617" s="61" t="s">
        <v>773</v>
      </c>
      <c r="BO7617" s="61" t="s">
        <v>2985</v>
      </c>
      <c r="BU7617" s="61" t="s">
        <v>2228</v>
      </c>
      <c r="BV7617" s="61" t="s">
        <v>773</v>
      </c>
      <c r="BW7617" s="61" t="s">
        <v>2985</v>
      </c>
    </row>
    <row r="7618" spans="51:75">
      <c r="AY7618" s="89" t="e">
        <f>VLOOKUP(C7618,#REF!, 2,FALSE)</f>
        <v>#REF!</v>
      </c>
      <c r="BM7618" s="61" t="s">
        <v>12890</v>
      </c>
      <c r="BN7618" s="61" t="s">
        <v>702</v>
      </c>
      <c r="BO7618" s="61" t="s">
        <v>2985</v>
      </c>
      <c r="BU7618" s="61" t="s">
        <v>12890</v>
      </c>
      <c r="BV7618" s="61" t="s">
        <v>702</v>
      </c>
      <c r="BW7618" s="61" t="s">
        <v>2985</v>
      </c>
    </row>
    <row r="7619" spans="51:75">
      <c r="AY7619" s="89" t="e">
        <f>VLOOKUP(C7619,#REF!, 2,FALSE)</f>
        <v>#REF!</v>
      </c>
      <c r="BM7619" s="61" t="s">
        <v>12891</v>
      </c>
      <c r="BN7619" s="61" t="s">
        <v>702</v>
      </c>
      <c r="BO7619" s="61" t="s">
        <v>2985</v>
      </c>
      <c r="BU7619" s="61" t="s">
        <v>12891</v>
      </c>
      <c r="BV7619" s="61" t="s">
        <v>702</v>
      </c>
      <c r="BW7619" s="61" t="s">
        <v>2985</v>
      </c>
    </row>
    <row r="7620" spans="51:75">
      <c r="AY7620" s="89" t="e">
        <f>VLOOKUP(C7620,#REF!, 2,FALSE)</f>
        <v>#REF!</v>
      </c>
      <c r="BM7620" s="61" t="s">
        <v>12892</v>
      </c>
      <c r="BN7620" s="61" t="s">
        <v>3204</v>
      </c>
      <c r="BO7620" s="61" t="s">
        <v>2985</v>
      </c>
      <c r="BU7620" s="61" t="s">
        <v>12892</v>
      </c>
      <c r="BV7620" s="61" t="s">
        <v>3204</v>
      </c>
      <c r="BW7620" s="61" t="s">
        <v>2985</v>
      </c>
    </row>
    <row r="7621" spans="51:75">
      <c r="AY7621" s="89" t="e">
        <f>VLOOKUP(C7621,#REF!, 2,FALSE)</f>
        <v>#REF!</v>
      </c>
      <c r="BM7621" s="61" t="s">
        <v>12893</v>
      </c>
      <c r="BN7621" s="61" t="s">
        <v>3254</v>
      </c>
      <c r="BO7621" s="61" t="s">
        <v>2985</v>
      </c>
      <c r="BU7621" s="61" t="s">
        <v>12893</v>
      </c>
      <c r="BV7621" s="61" t="s">
        <v>3254</v>
      </c>
      <c r="BW7621" s="61" t="s">
        <v>2985</v>
      </c>
    </row>
    <row r="7622" spans="51:75">
      <c r="AY7622" s="89" t="e">
        <f>VLOOKUP(C7622,#REF!, 2,FALSE)</f>
        <v>#REF!</v>
      </c>
      <c r="BM7622" s="61" t="s">
        <v>12894</v>
      </c>
      <c r="BN7622" s="61" t="s">
        <v>641</v>
      </c>
      <c r="BO7622" s="61" t="s">
        <v>2985</v>
      </c>
      <c r="BU7622" s="61" t="s">
        <v>12894</v>
      </c>
      <c r="BV7622" s="61" t="s">
        <v>641</v>
      </c>
      <c r="BW7622" s="61" t="s">
        <v>2985</v>
      </c>
    </row>
    <row r="7623" spans="51:75">
      <c r="AY7623" s="89" t="e">
        <f>VLOOKUP(C7623,#REF!, 2,FALSE)</f>
        <v>#REF!</v>
      </c>
      <c r="BM7623" s="61" t="s">
        <v>12895</v>
      </c>
      <c r="BN7623" s="61" t="s">
        <v>925</v>
      </c>
      <c r="BO7623" s="61" t="s">
        <v>2985</v>
      </c>
      <c r="BU7623" s="61" t="s">
        <v>12895</v>
      </c>
      <c r="BV7623" s="61" t="s">
        <v>925</v>
      </c>
      <c r="BW7623" s="61" t="s">
        <v>2985</v>
      </c>
    </row>
    <row r="7624" spans="51:75">
      <c r="AY7624" s="89" t="e">
        <f>VLOOKUP(C7624,#REF!, 2,FALSE)</f>
        <v>#REF!</v>
      </c>
      <c r="BM7624" s="61" t="s">
        <v>12896</v>
      </c>
      <c r="BN7624" s="61" t="s">
        <v>3007</v>
      </c>
      <c r="BO7624" s="61" t="s">
        <v>2985</v>
      </c>
      <c r="BU7624" s="61" t="s">
        <v>12896</v>
      </c>
      <c r="BV7624" s="61" t="s">
        <v>3007</v>
      </c>
      <c r="BW7624" s="61" t="s">
        <v>2985</v>
      </c>
    </row>
    <row r="7625" spans="51:75">
      <c r="AY7625" s="89" t="e">
        <f>VLOOKUP(C7625,#REF!, 2,FALSE)</f>
        <v>#REF!</v>
      </c>
      <c r="BM7625" s="61" t="s">
        <v>2229</v>
      </c>
      <c r="BN7625" s="61" t="s">
        <v>696</v>
      </c>
      <c r="BO7625" s="61" t="s">
        <v>2985</v>
      </c>
      <c r="BU7625" s="61" t="s">
        <v>2229</v>
      </c>
      <c r="BV7625" s="61" t="s">
        <v>696</v>
      </c>
      <c r="BW7625" s="61" t="s">
        <v>2985</v>
      </c>
    </row>
    <row r="7626" spans="51:75">
      <c r="AY7626" s="89" t="e">
        <f>VLOOKUP(C7626,#REF!, 2,FALSE)</f>
        <v>#REF!</v>
      </c>
      <c r="BM7626" s="61" t="s">
        <v>12898</v>
      </c>
      <c r="BN7626" s="61" t="s">
        <v>3085</v>
      </c>
      <c r="BO7626" s="61" t="s">
        <v>9071</v>
      </c>
      <c r="BU7626" s="61" t="s">
        <v>12898</v>
      </c>
      <c r="BV7626" s="61" t="s">
        <v>3085</v>
      </c>
      <c r="BW7626" s="61" t="s">
        <v>9071</v>
      </c>
    </row>
    <row r="7627" spans="51:75">
      <c r="AY7627" s="89" t="e">
        <f>VLOOKUP(C7627,#REF!, 2,FALSE)</f>
        <v>#REF!</v>
      </c>
      <c r="BM7627" s="61" t="s">
        <v>12899</v>
      </c>
      <c r="BN7627" s="61" t="s">
        <v>3085</v>
      </c>
      <c r="BO7627" s="61" t="s">
        <v>12900</v>
      </c>
      <c r="BU7627" s="61" t="s">
        <v>12899</v>
      </c>
      <c r="BV7627" s="61" t="s">
        <v>3085</v>
      </c>
      <c r="BW7627" s="61" t="s">
        <v>12900</v>
      </c>
    </row>
    <row r="7628" spans="51:75">
      <c r="AY7628" s="89" t="e">
        <f>VLOOKUP(C7628,#REF!, 2,FALSE)</f>
        <v>#REF!</v>
      </c>
      <c r="BM7628" s="61" t="s">
        <v>12901</v>
      </c>
      <c r="BN7628" s="61" t="s">
        <v>3007</v>
      </c>
      <c r="BO7628" s="61" t="s">
        <v>5482</v>
      </c>
      <c r="BU7628" s="61" t="s">
        <v>12901</v>
      </c>
      <c r="BV7628" s="61" t="s">
        <v>3007</v>
      </c>
      <c r="BW7628" s="61" t="s">
        <v>5482</v>
      </c>
    </row>
    <row r="7629" spans="51:75">
      <c r="AY7629" s="89" t="e">
        <f>VLOOKUP(C7629,#REF!, 2,FALSE)</f>
        <v>#REF!</v>
      </c>
      <c r="BM7629" s="61" t="s">
        <v>12902</v>
      </c>
      <c r="BN7629" s="61" t="s">
        <v>925</v>
      </c>
      <c r="BO7629" s="61" t="s">
        <v>4677</v>
      </c>
      <c r="BU7629" s="61" t="s">
        <v>12902</v>
      </c>
      <c r="BV7629" s="61" t="s">
        <v>925</v>
      </c>
      <c r="BW7629" s="61" t="s">
        <v>4677</v>
      </c>
    </row>
    <row r="7630" spans="51:75">
      <c r="AY7630" s="89" t="e">
        <f>VLOOKUP(C7630,#REF!, 2,FALSE)</f>
        <v>#REF!</v>
      </c>
      <c r="BM7630" s="61" t="s">
        <v>12903</v>
      </c>
      <c r="BN7630" s="61" t="s">
        <v>3085</v>
      </c>
      <c r="BO7630" s="61" t="s">
        <v>11327</v>
      </c>
      <c r="BU7630" s="61" t="s">
        <v>12903</v>
      </c>
      <c r="BV7630" s="61" t="s">
        <v>3085</v>
      </c>
      <c r="BW7630" s="61" t="s">
        <v>11327</v>
      </c>
    </row>
    <row r="7631" spans="51:75">
      <c r="AY7631" s="89" t="e">
        <f>VLOOKUP(C7631,#REF!, 2,FALSE)</f>
        <v>#REF!</v>
      </c>
      <c r="BM7631" s="61" t="s">
        <v>12904</v>
      </c>
      <c r="BN7631" s="61" t="s">
        <v>1271</v>
      </c>
      <c r="BO7631" s="61" t="s">
        <v>3414</v>
      </c>
      <c r="BU7631" s="61" t="s">
        <v>12904</v>
      </c>
      <c r="BV7631" s="61" t="s">
        <v>1271</v>
      </c>
      <c r="BW7631" s="61" t="s">
        <v>3414</v>
      </c>
    </row>
    <row r="7632" spans="51:75">
      <c r="AY7632" s="89" t="e">
        <f>VLOOKUP(C7632,#REF!, 2,FALSE)</f>
        <v>#REF!</v>
      </c>
      <c r="BM7632" s="61" t="s">
        <v>12905</v>
      </c>
      <c r="BN7632" s="61" t="s">
        <v>2985</v>
      </c>
      <c r="BO7632" s="61" t="s">
        <v>2756</v>
      </c>
      <c r="BU7632" s="61" t="s">
        <v>12905</v>
      </c>
      <c r="BV7632" s="61" t="s">
        <v>2985</v>
      </c>
      <c r="BW7632" s="61" t="s">
        <v>2756</v>
      </c>
    </row>
    <row r="7633" spans="51:75">
      <c r="AY7633" s="89" t="e">
        <f>VLOOKUP(C7633,#REF!, 2,FALSE)</f>
        <v>#REF!</v>
      </c>
      <c r="BM7633" s="61" t="s">
        <v>12906</v>
      </c>
      <c r="BN7633" s="61" t="s">
        <v>3204</v>
      </c>
      <c r="BO7633" s="61" t="s">
        <v>2305</v>
      </c>
      <c r="BU7633" s="61" t="s">
        <v>12906</v>
      </c>
      <c r="BV7633" s="61" t="s">
        <v>3204</v>
      </c>
      <c r="BW7633" s="61" t="s">
        <v>2305</v>
      </c>
    </row>
    <row r="7634" spans="51:75">
      <c r="AY7634" s="89" t="e">
        <f>VLOOKUP(C7634,#REF!, 2,FALSE)</f>
        <v>#REF!</v>
      </c>
      <c r="BM7634" s="61" t="s">
        <v>12907</v>
      </c>
      <c r="BN7634" s="61" t="s">
        <v>3204</v>
      </c>
      <c r="BO7634" s="61" t="s">
        <v>4281</v>
      </c>
      <c r="BU7634" s="61" t="s">
        <v>12907</v>
      </c>
      <c r="BV7634" s="61" t="s">
        <v>3204</v>
      </c>
      <c r="BW7634" s="61" t="s">
        <v>4281</v>
      </c>
    </row>
    <row r="7635" spans="51:75">
      <c r="AY7635" s="89" t="e">
        <f>VLOOKUP(C7635,#REF!, 2,FALSE)</f>
        <v>#REF!</v>
      </c>
      <c r="BM7635" s="61" t="s">
        <v>12908</v>
      </c>
      <c r="BN7635" s="61" t="s">
        <v>3004</v>
      </c>
      <c r="BO7635" s="61" t="s">
        <v>1279</v>
      </c>
      <c r="BU7635" s="61" t="s">
        <v>12908</v>
      </c>
      <c r="BV7635" s="61" t="s">
        <v>3004</v>
      </c>
      <c r="BW7635" s="61" t="s">
        <v>1279</v>
      </c>
    </row>
    <row r="7636" spans="51:75">
      <c r="AY7636" s="89" t="e">
        <f>VLOOKUP(C7636,#REF!, 2,FALSE)</f>
        <v>#REF!</v>
      </c>
      <c r="BM7636" s="61" t="s">
        <v>12909</v>
      </c>
      <c r="BN7636" s="61" t="s">
        <v>671</v>
      </c>
      <c r="BO7636" s="61" t="s">
        <v>2985</v>
      </c>
      <c r="BU7636" s="61" t="s">
        <v>12909</v>
      </c>
      <c r="BV7636" s="61" t="s">
        <v>671</v>
      </c>
      <c r="BW7636" s="61" t="s">
        <v>2985</v>
      </c>
    </row>
    <row r="7637" spans="51:75">
      <c r="AY7637" s="89" t="e">
        <f>VLOOKUP(C7637,#REF!, 2,FALSE)</f>
        <v>#REF!</v>
      </c>
      <c r="BM7637" s="61" t="s">
        <v>12910</v>
      </c>
      <c r="BN7637" s="61" t="s">
        <v>625</v>
      </c>
      <c r="BO7637" s="61" t="s">
        <v>2985</v>
      </c>
      <c r="BU7637" s="61" t="s">
        <v>12910</v>
      </c>
      <c r="BV7637" s="61" t="s">
        <v>625</v>
      </c>
      <c r="BW7637" s="61" t="s">
        <v>2985</v>
      </c>
    </row>
    <row r="7638" spans="51:75">
      <c r="AY7638" s="89" t="e">
        <f>VLOOKUP(C7638,#REF!, 2,FALSE)</f>
        <v>#REF!</v>
      </c>
      <c r="BM7638" s="61" t="s">
        <v>12911</v>
      </c>
      <c r="BN7638" s="61" t="s">
        <v>996</v>
      </c>
      <c r="BO7638" s="61" t="s">
        <v>2985</v>
      </c>
      <c r="BU7638" s="61" t="s">
        <v>12911</v>
      </c>
      <c r="BV7638" s="61" t="s">
        <v>996</v>
      </c>
      <c r="BW7638" s="61" t="s">
        <v>2985</v>
      </c>
    </row>
    <row r="7639" spans="51:75">
      <c r="AY7639" s="89" t="e">
        <f>VLOOKUP(C7639,#REF!, 2,FALSE)</f>
        <v>#REF!</v>
      </c>
      <c r="BM7639" s="61" t="s">
        <v>12913</v>
      </c>
      <c r="BN7639" s="61" t="s">
        <v>942</v>
      </c>
      <c r="BO7639" s="61" t="s">
        <v>2985</v>
      </c>
      <c r="BU7639" s="61" t="s">
        <v>12913</v>
      </c>
      <c r="BV7639" s="61" t="s">
        <v>942</v>
      </c>
      <c r="BW7639" s="61" t="s">
        <v>2985</v>
      </c>
    </row>
    <row r="7640" spans="51:75">
      <c r="AY7640" s="89" t="e">
        <f>VLOOKUP(C7640,#REF!, 2,FALSE)</f>
        <v>#REF!</v>
      </c>
      <c r="BM7640" s="61" t="s">
        <v>12914</v>
      </c>
      <c r="BN7640" s="61" t="s">
        <v>3007</v>
      </c>
      <c r="BO7640" s="61" t="s">
        <v>2169</v>
      </c>
      <c r="BU7640" s="61" t="s">
        <v>12914</v>
      </c>
      <c r="BV7640" s="61" t="s">
        <v>3007</v>
      </c>
      <c r="BW7640" s="61" t="s">
        <v>2169</v>
      </c>
    </row>
    <row r="7641" spans="51:75">
      <c r="AY7641" s="89" t="e">
        <f>VLOOKUP(C7641,#REF!, 2,FALSE)</f>
        <v>#REF!</v>
      </c>
      <c r="BM7641" s="61" t="s">
        <v>12915</v>
      </c>
      <c r="BN7641" s="61" t="s">
        <v>3089</v>
      </c>
      <c r="BO7641" s="61" t="s">
        <v>2985</v>
      </c>
      <c r="BU7641" s="61" t="s">
        <v>12915</v>
      </c>
      <c r="BV7641" s="61" t="s">
        <v>3089</v>
      </c>
      <c r="BW7641" s="61" t="s">
        <v>2985</v>
      </c>
    </row>
    <row r="7642" spans="51:75">
      <c r="AY7642" s="89" t="e">
        <f>VLOOKUP(C7642,#REF!, 2,FALSE)</f>
        <v>#REF!</v>
      </c>
      <c r="BM7642" s="61" t="s">
        <v>12916</v>
      </c>
      <c r="BN7642" s="61" t="s">
        <v>1447</v>
      </c>
      <c r="BO7642" s="61" t="s">
        <v>2985</v>
      </c>
      <c r="BU7642" s="61" t="s">
        <v>12916</v>
      </c>
      <c r="BV7642" s="61" t="s">
        <v>1447</v>
      </c>
      <c r="BW7642" s="61" t="s">
        <v>2985</v>
      </c>
    </row>
    <row r="7643" spans="51:75">
      <c r="AY7643" s="89" t="e">
        <f>VLOOKUP(C7643,#REF!, 2,FALSE)</f>
        <v>#REF!</v>
      </c>
      <c r="BM7643" s="61" t="s">
        <v>12918</v>
      </c>
      <c r="BN7643" s="61" t="s">
        <v>2981</v>
      </c>
      <c r="BO7643" s="61" t="s">
        <v>12919</v>
      </c>
      <c r="BU7643" s="61" t="s">
        <v>12918</v>
      </c>
      <c r="BV7643" s="61" t="s">
        <v>2981</v>
      </c>
      <c r="BW7643" s="61" t="s">
        <v>12919</v>
      </c>
    </row>
    <row r="7644" spans="51:75">
      <c r="AY7644" s="89" t="e">
        <f>VLOOKUP(C7644,#REF!, 2,FALSE)</f>
        <v>#REF!</v>
      </c>
      <c r="BM7644" s="61" t="s">
        <v>12920</v>
      </c>
      <c r="BN7644" s="61" t="s">
        <v>3007</v>
      </c>
      <c r="BO7644" s="61" t="s">
        <v>12921</v>
      </c>
      <c r="BU7644" s="61" t="s">
        <v>12920</v>
      </c>
      <c r="BV7644" s="61" t="s">
        <v>3007</v>
      </c>
      <c r="BW7644" s="61" t="s">
        <v>12921</v>
      </c>
    </row>
    <row r="7645" spans="51:75">
      <c r="AY7645" s="89" t="e">
        <f>VLOOKUP(C7645,#REF!, 2,FALSE)</f>
        <v>#REF!</v>
      </c>
      <c r="BM7645" s="61" t="s">
        <v>2230</v>
      </c>
      <c r="BN7645" s="61" t="s">
        <v>1269</v>
      </c>
      <c r="BO7645" s="61" t="s">
        <v>2985</v>
      </c>
      <c r="BU7645" s="61" t="s">
        <v>2230</v>
      </c>
      <c r="BV7645" s="61" t="s">
        <v>1269</v>
      </c>
      <c r="BW7645" s="61" t="s">
        <v>2985</v>
      </c>
    </row>
    <row r="7646" spans="51:75">
      <c r="AY7646" s="89" t="e">
        <f>VLOOKUP(C7646,#REF!, 2,FALSE)</f>
        <v>#REF!</v>
      </c>
      <c r="BM7646" s="61" t="s">
        <v>12922</v>
      </c>
      <c r="BN7646" s="61" t="s">
        <v>3004</v>
      </c>
      <c r="BO7646" s="61" t="s">
        <v>2985</v>
      </c>
      <c r="BU7646" s="61" t="s">
        <v>12922</v>
      </c>
      <c r="BV7646" s="61" t="s">
        <v>3004</v>
      </c>
      <c r="BW7646" s="61" t="s">
        <v>2985</v>
      </c>
    </row>
    <row r="7647" spans="51:75">
      <c r="AY7647" s="89" t="e">
        <f>VLOOKUP(C7647,#REF!, 2,FALSE)</f>
        <v>#REF!</v>
      </c>
      <c r="BM7647" s="61" t="s">
        <v>12923</v>
      </c>
      <c r="BN7647" s="61" t="s">
        <v>3004</v>
      </c>
      <c r="BO7647" s="61" t="s">
        <v>2985</v>
      </c>
      <c r="BU7647" s="61" t="s">
        <v>12923</v>
      </c>
      <c r="BV7647" s="61" t="s">
        <v>3004</v>
      </c>
      <c r="BW7647" s="61" t="s">
        <v>2985</v>
      </c>
    </row>
    <row r="7648" spans="51:75">
      <c r="AY7648" s="89" t="e">
        <f>VLOOKUP(C7648,#REF!, 2,FALSE)</f>
        <v>#REF!</v>
      </c>
      <c r="BM7648" s="61" t="s">
        <v>2231</v>
      </c>
      <c r="BN7648" s="61" t="s">
        <v>1843</v>
      </c>
      <c r="BO7648" s="61" t="s">
        <v>4089</v>
      </c>
      <c r="BU7648" s="61" t="s">
        <v>2231</v>
      </c>
      <c r="BV7648" s="61" t="s">
        <v>1843</v>
      </c>
      <c r="BW7648" s="61" t="s">
        <v>4089</v>
      </c>
    </row>
    <row r="7649" spans="51:75">
      <c r="AY7649" s="89" t="e">
        <f>VLOOKUP(C7649,#REF!, 2,FALSE)</f>
        <v>#REF!</v>
      </c>
      <c r="BM7649" s="61" t="s">
        <v>2232</v>
      </c>
      <c r="BN7649" s="61" t="s">
        <v>721</v>
      </c>
      <c r="BO7649" s="61" t="s">
        <v>2985</v>
      </c>
      <c r="BU7649" s="61" t="s">
        <v>2232</v>
      </c>
      <c r="BV7649" s="61" t="s">
        <v>721</v>
      </c>
      <c r="BW7649" s="61" t="s">
        <v>2985</v>
      </c>
    </row>
    <row r="7650" spans="51:75">
      <c r="AY7650" s="89" t="e">
        <f>VLOOKUP(C7650,#REF!, 2,FALSE)</f>
        <v>#REF!</v>
      </c>
      <c r="BM7650" s="61" t="s">
        <v>12924</v>
      </c>
      <c r="BN7650" s="61" t="s">
        <v>721</v>
      </c>
      <c r="BO7650" s="61" t="s">
        <v>2985</v>
      </c>
      <c r="BU7650" s="61" t="s">
        <v>12924</v>
      </c>
      <c r="BV7650" s="61" t="s">
        <v>721</v>
      </c>
      <c r="BW7650" s="61" t="s">
        <v>2985</v>
      </c>
    </row>
    <row r="7651" spans="51:75">
      <c r="AY7651" s="89" t="e">
        <f>VLOOKUP(C7651,#REF!, 2,FALSE)</f>
        <v>#REF!</v>
      </c>
      <c r="BM7651" s="61" t="s">
        <v>12925</v>
      </c>
      <c r="BN7651" s="61" t="s">
        <v>1274</v>
      </c>
      <c r="BO7651" s="61" t="s">
        <v>2985</v>
      </c>
      <c r="BU7651" s="61" t="s">
        <v>12925</v>
      </c>
      <c r="BV7651" s="61" t="s">
        <v>1274</v>
      </c>
      <c r="BW7651" s="61" t="s">
        <v>2985</v>
      </c>
    </row>
    <row r="7652" spans="51:75">
      <c r="AY7652" s="89" t="e">
        <f>VLOOKUP(C7652,#REF!, 2,FALSE)</f>
        <v>#REF!</v>
      </c>
      <c r="BM7652" s="61" t="s">
        <v>12926</v>
      </c>
      <c r="BN7652" s="61" t="s">
        <v>1141</v>
      </c>
      <c r="BO7652" s="61" t="s">
        <v>2985</v>
      </c>
      <c r="BU7652" s="61" t="s">
        <v>12926</v>
      </c>
      <c r="BV7652" s="61" t="s">
        <v>1141</v>
      </c>
      <c r="BW7652" s="61" t="s">
        <v>2985</v>
      </c>
    </row>
    <row r="7653" spans="51:75">
      <c r="AY7653" s="89" t="e">
        <f>VLOOKUP(C7653,#REF!, 2,FALSE)</f>
        <v>#REF!</v>
      </c>
      <c r="BM7653" s="61" t="s">
        <v>12927</v>
      </c>
      <c r="BN7653" s="61" t="s">
        <v>3004</v>
      </c>
      <c r="BO7653" s="61" t="s">
        <v>6423</v>
      </c>
      <c r="BU7653" s="61" t="s">
        <v>12927</v>
      </c>
      <c r="BV7653" s="61" t="s">
        <v>3004</v>
      </c>
      <c r="BW7653" s="61" t="s">
        <v>6423</v>
      </c>
    </row>
    <row r="7654" spans="51:75">
      <c r="AY7654" s="89" t="e">
        <f>VLOOKUP(C7654,#REF!, 2,FALSE)</f>
        <v>#REF!</v>
      </c>
      <c r="BM7654" s="61" t="s">
        <v>12928</v>
      </c>
      <c r="BN7654" s="61" t="s">
        <v>3007</v>
      </c>
      <c r="BO7654" s="61" t="s">
        <v>12929</v>
      </c>
      <c r="BU7654" s="61" t="s">
        <v>12928</v>
      </c>
      <c r="BV7654" s="61" t="s">
        <v>3007</v>
      </c>
      <c r="BW7654" s="61" t="s">
        <v>12929</v>
      </c>
    </row>
    <row r="7655" spans="51:75">
      <c r="AY7655" s="89" t="e">
        <f>VLOOKUP(C7655,#REF!, 2,FALSE)</f>
        <v>#REF!</v>
      </c>
      <c r="BM7655" s="61" t="s">
        <v>12930</v>
      </c>
      <c r="BN7655" s="61" t="s">
        <v>618</v>
      </c>
      <c r="BO7655" s="61" t="s">
        <v>2985</v>
      </c>
      <c r="BU7655" s="61" t="s">
        <v>12930</v>
      </c>
      <c r="BV7655" s="61" t="s">
        <v>618</v>
      </c>
      <c r="BW7655" s="61" t="s">
        <v>2985</v>
      </c>
    </row>
    <row r="7656" spans="51:75">
      <c r="AY7656" s="89" t="e">
        <f>VLOOKUP(C7656,#REF!, 2,FALSE)</f>
        <v>#REF!</v>
      </c>
      <c r="BM7656" s="61" t="s">
        <v>12931</v>
      </c>
      <c r="BN7656" s="61" t="s">
        <v>2224</v>
      </c>
      <c r="BO7656" s="61" t="s">
        <v>2985</v>
      </c>
      <c r="BU7656" s="61" t="s">
        <v>12931</v>
      </c>
      <c r="BV7656" s="61" t="s">
        <v>2224</v>
      </c>
      <c r="BW7656" s="61" t="s">
        <v>2985</v>
      </c>
    </row>
    <row r="7657" spans="51:75">
      <c r="AY7657" s="89" t="e">
        <f>VLOOKUP(C7657,#REF!, 2,FALSE)</f>
        <v>#REF!</v>
      </c>
      <c r="BM7657" s="61" t="s">
        <v>352</v>
      </c>
      <c r="BN7657" s="61" t="s">
        <v>796</v>
      </c>
      <c r="BO7657" s="61" t="s">
        <v>2985</v>
      </c>
      <c r="BU7657" s="61" t="s">
        <v>352</v>
      </c>
      <c r="BV7657" s="61" t="s">
        <v>796</v>
      </c>
      <c r="BW7657" s="61" t="s">
        <v>2985</v>
      </c>
    </row>
    <row r="7658" spans="51:75">
      <c r="AY7658" s="89" t="e">
        <f>VLOOKUP(C7658,#REF!, 2,FALSE)</f>
        <v>#REF!</v>
      </c>
      <c r="BM7658" s="61" t="s">
        <v>353</v>
      </c>
      <c r="BN7658" s="61" t="s">
        <v>796</v>
      </c>
      <c r="BO7658" s="61" t="s">
        <v>2985</v>
      </c>
      <c r="BU7658" s="61" t="s">
        <v>353</v>
      </c>
      <c r="BV7658" s="61" t="s">
        <v>796</v>
      </c>
      <c r="BW7658" s="61" t="s">
        <v>2985</v>
      </c>
    </row>
    <row r="7659" spans="51:75">
      <c r="AY7659" s="89" t="e">
        <f>VLOOKUP(C7659,#REF!, 2,FALSE)</f>
        <v>#REF!</v>
      </c>
      <c r="BM7659" s="61" t="s">
        <v>12933</v>
      </c>
      <c r="BN7659" s="61" t="s">
        <v>639</v>
      </c>
      <c r="BO7659" s="61" t="s">
        <v>4059</v>
      </c>
      <c r="BU7659" s="61" t="s">
        <v>12933</v>
      </c>
      <c r="BV7659" s="61" t="s">
        <v>639</v>
      </c>
      <c r="BW7659" s="61" t="s">
        <v>4059</v>
      </c>
    </row>
    <row r="7660" spans="51:75">
      <c r="AY7660" s="89" t="e">
        <f>VLOOKUP(C7660,#REF!, 2,FALSE)</f>
        <v>#REF!</v>
      </c>
      <c r="BM7660" s="61" t="s">
        <v>12934</v>
      </c>
      <c r="BN7660" s="61" t="s">
        <v>785</v>
      </c>
      <c r="BO7660" s="61" t="s">
        <v>1603</v>
      </c>
      <c r="BU7660" s="61" t="s">
        <v>12934</v>
      </c>
      <c r="BV7660" s="61" t="s">
        <v>785</v>
      </c>
      <c r="BW7660" s="61" t="s">
        <v>1603</v>
      </c>
    </row>
    <row r="7661" spans="51:75">
      <c r="AY7661" s="89" t="e">
        <f>VLOOKUP(C7661,#REF!, 2,FALSE)</f>
        <v>#REF!</v>
      </c>
      <c r="BM7661" s="61" t="s">
        <v>12935</v>
      </c>
      <c r="BN7661" s="61" t="s">
        <v>707</v>
      </c>
      <c r="BO7661" s="61" t="s">
        <v>2985</v>
      </c>
      <c r="BU7661" s="61" t="s">
        <v>12935</v>
      </c>
      <c r="BV7661" s="61" t="s">
        <v>707</v>
      </c>
      <c r="BW7661" s="61" t="s">
        <v>2985</v>
      </c>
    </row>
    <row r="7662" spans="51:75">
      <c r="AY7662" s="89" t="e">
        <f>VLOOKUP(C7662,#REF!, 2,FALSE)</f>
        <v>#REF!</v>
      </c>
      <c r="BM7662" s="61" t="s">
        <v>2233</v>
      </c>
      <c r="BN7662" s="61" t="s">
        <v>2981</v>
      </c>
      <c r="BO7662" s="61" t="s">
        <v>2985</v>
      </c>
      <c r="BU7662" s="61" t="s">
        <v>2233</v>
      </c>
      <c r="BV7662" s="61" t="s">
        <v>2981</v>
      </c>
      <c r="BW7662" s="61" t="s">
        <v>2985</v>
      </c>
    </row>
    <row r="7663" spans="51:75">
      <c r="AY7663" s="89" t="e">
        <f>VLOOKUP(C7663,#REF!, 2,FALSE)</f>
        <v>#REF!</v>
      </c>
      <c r="BM7663" s="61" t="s">
        <v>12936</v>
      </c>
      <c r="BN7663" s="61" t="s">
        <v>3089</v>
      </c>
      <c r="BO7663" s="61" t="s">
        <v>624</v>
      </c>
      <c r="BU7663" s="61" t="s">
        <v>12936</v>
      </c>
      <c r="BV7663" s="61" t="s">
        <v>3089</v>
      </c>
      <c r="BW7663" s="61" t="s">
        <v>624</v>
      </c>
    </row>
    <row r="7664" spans="51:75">
      <c r="AY7664" s="89" t="e">
        <f>VLOOKUP(C7664,#REF!, 2,FALSE)</f>
        <v>#REF!</v>
      </c>
      <c r="BM7664" s="61" t="s">
        <v>12937</v>
      </c>
      <c r="BN7664" s="61" t="s">
        <v>843</v>
      </c>
      <c r="BO7664" s="61" t="s">
        <v>2985</v>
      </c>
      <c r="BU7664" s="61" t="s">
        <v>12937</v>
      </c>
      <c r="BV7664" s="61" t="s">
        <v>843</v>
      </c>
      <c r="BW7664" s="61" t="s">
        <v>2985</v>
      </c>
    </row>
    <row r="7665" spans="51:75">
      <c r="AY7665" s="89" t="e">
        <f>VLOOKUP(C7665,#REF!, 2,FALSE)</f>
        <v>#REF!</v>
      </c>
      <c r="BM7665" s="61" t="s">
        <v>12938</v>
      </c>
      <c r="BN7665" s="61" t="s">
        <v>3004</v>
      </c>
      <c r="BO7665" s="61" t="s">
        <v>12939</v>
      </c>
      <c r="BU7665" s="61" t="s">
        <v>12938</v>
      </c>
      <c r="BV7665" s="61" t="s">
        <v>3004</v>
      </c>
      <c r="BW7665" s="61" t="s">
        <v>12939</v>
      </c>
    </row>
    <row r="7666" spans="51:75">
      <c r="AY7666" s="89" t="e">
        <f>VLOOKUP(C7666,#REF!, 2,FALSE)</f>
        <v>#REF!</v>
      </c>
      <c r="BM7666" s="61" t="s">
        <v>2234</v>
      </c>
      <c r="BN7666" s="61" t="s">
        <v>616</v>
      </c>
      <c r="BO7666" s="61" t="s">
        <v>2985</v>
      </c>
      <c r="BU7666" s="61" t="s">
        <v>2234</v>
      </c>
      <c r="BV7666" s="61" t="s">
        <v>616</v>
      </c>
      <c r="BW7666" s="61" t="s">
        <v>2985</v>
      </c>
    </row>
    <row r="7667" spans="51:75">
      <c r="AY7667" s="89" t="e">
        <f>VLOOKUP(C7667,#REF!, 2,FALSE)</f>
        <v>#REF!</v>
      </c>
      <c r="BM7667" s="61" t="s">
        <v>12940</v>
      </c>
      <c r="BN7667" s="61" t="s">
        <v>1447</v>
      </c>
      <c r="BO7667" s="61" t="s">
        <v>2985</v>
      </c>
      <c r="BU7667" s="61" t="s">
        <v>12940</v>
      </c>
      <c r="BV7667" s="61" t="s">
        <v>1447</v>
      </c>
      <c r="BW7667" s="61" t="s">
        <v>2985</v>
      </c>
    </row>
    <row r="7668" spans="51:75">
      <c r="AY7668" s="89" t="e">
        <f>VLOOKUP(C7668,#REF!, 2,FALSE)</f>
        <v>#REF!</v>
      </c>
      <c r="BM7668" s="61" t="s">
        <v>2235</v>
      </c>
      <c r="BN7668" s="61" t="s">
        <v>698</v>
      </c>
      <c r="BO7668" s="61" t="s">
        <v>2985</v>
      </c>
      <c r="BU7668" s="61" t="s">
        <v>2235</v>
      </c>
      <c r="BV7668" s="61" t="s">
        <v>698</v>
      </c>
      <c r="BW7668" s="61" t="s">
        <v>2985</v>
      </c>
    </row>
    <row r="7669" spans="51:75">
      <c r="AY7669" s="89" t="e">
        <f>VLOOKUP(C7669,#REF!, 2,FALSE)</f>
        <v>#REF!</v>
      </c>
      <c r="BM7669" s="61" t="s">
        <v>2236</v>
      </c>
      <c r="BN7669" s="61" t="s">
        <v>696</v>
      </c>
      <c r="BO7669" s="61" t="s">
        <v>2985</v>
      </c>
      <c r="BU7669" s="61" t="s">
        <v>2236</v>
      </c>
      <c r="BV7669" s="61" t="s">
        <v>696</v>
      </c>
      <c r="BW7669" s="61" t="s">
        <v>2985</v>
      </c>
    </row>
    <row r="7670" spans="51:75">
      <c r="AY7670" s="89" t="e">
        <f>VLOOKUP(C7670,#REF!, 2,FALSE)</f>
        <v>#REF!</v>
      </c>
      <c r="BM7670" s="61" t="s">
        <v>12941</v>
      </c>
      <c r="BN7670" s="61" t="s">
        <v>1447</v>
      </c>
      <c r="BO7670" s="61" t="s">
        <v>2985</v>
      </c>
      <c r="BU7670" s="61" t="s">
        <v>12941</v>
      </c>
      <c r="BV7670" s="61" t="s">
        <v>1447</v>
      </c>
      <c r="BW7670" s="61" t="s">
        <v>2985</v>
      </c>
    </row>
    <row r="7671" spans="51:75">
      <c r="AY7671" s="89" t="e">
        <f>VLOOKUP(C7671,#REF!, 2,FALSE)</f>
        <v>#REF!</v>
      </c>
      <c r="BM7671" s="61" t="s">
        <v>12942</v>
      </c>
      <c r="BN7671" s="61" t="s">
        <v>625</v>
      </c>
      <c r="BO7671" s="61" t="s">
        <v>1412</v>
      </c>
      <c r="BU7671" s="61" t="s">
        <v>12942</v>
      </c>
      <c r="BV7671" s="61" t="s">
        <v>625</v>
      </c>
      <c r="BW7671" s="61" t="s">
        <v>1412</v>
      </c>
    </row>
    <row r="7672" spans="51:75">
      <c r="AY7672" s="89" t="e">
        <f>VLOOKUP(C7672,#REF!, 2,FALSE)</f>
        <v>#REF!</v>
      </c>
      <c r="BM7672" s="61" t="s">
        <v>12943</v>
      </c>
      <c r="BN7672" s="61" t="s">
        <v>789</v>
      </c>
      <c r="BO7672" s="61" t="s">
        <v>2985</v>
      </c>
      <c r="BU7672" s="61" t="s">
        <v>12943</v>
      </c>
      <c r="BV7672" s="61" t="s">
        <v>789</v>
      </c>
      <c r="BW7672" s="61" t="s">
        <v>2985</v>
      </c>
    </row>
    <row r="7673" spans="51:75">
      <c r="AY7673" s="89" t="e">
        <f>VLOOKUP(C7673,#REF!, 2,FALSE)</f>
        <v>#REF!</v>
      </c>
      <c r="BM7673" s="61" t="s">
        <v>12944</v>
      </c>
      <c r="BN7673" s="61" t="s">
        <v>615</v>
      </c>
      <c r="BO7673" s="61" t="s">
        <v>2985</v>
      </c>
      <c r="BU7673" s="61" t="s">
        <v>12944</v>
      </c>
      <c r="BV7673" s="61" t="s">
        <v>615</v>
      </c>
      <c r="BW7673" s="61" t="s">
        <v>2985</v>
      </c>
    </row>
    <row r="7674" spans="51:75">
      <c r="AY7674" s="89" t="e">
        <f>VLOOKUP(C7674,#REF!, 2,FALSE)</f>
        <v>#REF!</v>
      </c>
      <c r="BM7674" s="61" t="s">
        <v>12945</v>
      </c>
      <c r="BN7674" s="61" t="s">
        <v>2985</v>
      </c>
      <c r="BO7674" s="61" t="s">
        <v>2449</v>
      </c>
      <c r="BU7674" s="61" t="s">
        <v>12945</v>
      </c>
      <c r="BV7674" s="61" t="s">
        <v>2985</v>
      </c>
      <c r="BW7674" s="61" t="s">
        <v>2449</v>
      </c>
    </row>
    <row r="7675" spans="51:75">
      <c r="AY7675" s="89" t="e">
        <f>VLOOKUP(C7675,#REF!, 2,FALSE)</f>
        <v>#REF!</v>
      </c>
      <c r="BM7675" s="61" t="s">
        <v>12946</v>
      </c>
      <c r="BN7675" s="61" t="s">
        <v>2985</v>
      </c>
      <c r="BO7675" s="61" t="s">
        <v>2985</v>
      </c>
      <c r="BU7675" s="61" t="s">
        <v>12946</v>
      </c>
      <c r="BV7675" s="61" t="s">
        <v>2985</v>
      </c>
      <c r="BW7675" s="61" t="s">
        <v>2985</v>
      </c>
    </row>
    <row r="7676" spans="51:75">
      <c r="AY7676" s="89" t="e">
        <f>VLOOKUP(C7676,#REF!, 2,FALSE)</f>
        <v>#REF!</v>
      </c>
      <c r="BM7676" s="61" t="s">
        <v>12947</v>
      </c>
      <c r="BN7676" s="61" t="s">
        <v>641</v>
      </c>
      <c r="BO7676" s="61" t="s">
        <v>2985</v>
      </c>
      <c r="BU7676" s="61" t="s">
        <v>12947</v>
      </c>
      <c r="BV7676" s="61" t="s">
        <v>641</v>
      </c>
      <c r="BW7676" s="61" t="s">
        <v>2985</v>
      </c>
    </row>
    <row r="7677" spans="51:75">
      <c r="AY7677" s="89" t="e">
        <f>VLOOKUP(C7677,#REF!, 2,FALSE)</f>
        <v>#REF!</v>
      </c>
      <c r="BM7677" s="61" t="s">
        <v>12948</v>
      </c>
      <c r="BN7677" s="61" t="s">
        <v>805</v>
      </c>
      <c r="BO7677" s="61" t="s">
        <v>662</v>
      </c>
      <c r="BU7677" s="61" t="s">
        <v>12948</v>
      </c>
      <c r="BV7677" s="61" t="s">
        <v>805</v>
      </c>
      <c r="BW7677" s="61" t="s">
        <v>662</v>
      </c>
    </row>
    <row r="7678" spans="51:75">
      <c r="AY7678" s="89" t="e">
        <f>VLOOKUP(C7678,#REF!, 2,FALSE)</f>
        <v>#REF!</v>
      </c>
      <c r="BM7678" s="61" t="s">
        <v>12949</v>
      </c>
      <c r="BN7678" s="61" t="s">
        <v>789</v>
      </c>
      <c r="BO7678" s="61" t="s">
        <v>2985</v>
      </c>
      <c r="BU7678" s="61" t="s">
        <v>12949</v>
      </c>
      <c r="BV7678" s="61" t="s">
        <v>789</v>
      </c>
      <c r="BW7678" s="61" t="s">
        <v>2985</v>
      </c>
    </row>
    <row r="7679" spans="51:75">
      <c r="AY7679" s="89" t="e">
        <f>VLOOKUP(C7679,#REF!, 2,FALSE)</f>
        <v>#REF!</v>
      </c>
      <c r="BM7679" s="61" t="s">
        <v>12950</v>
      </c>
      <c r="BN7679" s="61" t="s">
        <v>663</v>
      </c>
      <c r="BO7679" s="61" t="s">
        <v>3115</v>
      </c>
      <c r="BU7679" s="61" t="s">
        <v>12950</v>
      </c>
      <c r="BV7679" s="61" t="s">
        <v>663</v>
      </c>
      <c r="BW7679" s="61" t="s">
        <v>3115</v>
      </c>
    </row>
    <row r="7680" spans="51:75">
      <c r="AY7680" s="89" t="e">
        <f>VLOOKUP(C7680,#REF!, 2,FALSE)</f>
        <v>#REF!</v>
      </c>
      <c r="BM7680" s="61" t="s">
        <v>12951</v>
      </c>
      <c r="BN7680" s="61" t="s">
        <v>2985</v>
      </c>
      <c r="BO7680" s="61" t="s">
        <v>12952</v>
      </c>
      <c r="BU7680" s="61" t="s">
        <v>12951</v>
      </c>
      <c r="BV7680" s="61" t="s">
        <v>2985</v>
      </c>
      <c r="BW7680" s="61" t="s">
        <v>12952</v>
      </c>
    </row>
    <row r="7681" spans="51:75">
      <c r="AY7681" s="89" t="e">
        <f>VLOOKUP(C7681,#REF!, 2,FALSE)</f>
        <v>#REF!</v>
      </c>
      <c r="BM7681" s="61" t="s">
        <v>12953</v>
      </c>
      <c r="BN7681" s="61" t="s">
        <v>3007</v>
      </c>
      <c r="BO7681" s="61" t="s">
        <v>2985</v>
      </c>
      <c r="BU7681" s="61" t="s">
        <v>12953</v>
      </c>
      <c r="BV7681" s="61" t="s">
        <v>3007</v>
      </c>
      <c r="BW7681" s="61" t="s">
        <v>2985</v>
      </c>
    </row>
    <row r="7682" spans="51:75">
      <c r="AY7682" s="89" t="e">
        <f>VLOOKUP(C7682,#REF!, 2,FALSE)</f>
        <v>#REF!</v>
      </c>
      <c r="BM7682" s="61" t="s">
        <v>12954</v>
      </c>
      <c r="BN7682" s="61" t="s">
        <v>3085</v>
      </c>
      <c r="BO7682" s="61" t="s">
        <v>12955</v>
      </c>
      <c r="BU7682" s="61" t="s">
        <v>12954</v>
      </c>
      <c r="BV7682" s="61" t="s">
        <v>3085</v>
      </c>
      <c r="BW7682" s="61" t="s">
        <v>12955</v>
      </c>
    </row>
    <row r="7683" spans="51:75">
      <c r="AY7683" s="89" t="e">
        <f>VLOOKUP(C7683,#REF!, 2,FALSE)</f>
        <v>#REF!</v>
      </c>
      <c r="BM7683" s="61" t="s">
        <v>2237</v>
      </c>
      <c r="BN7683" s="61" t="s">
        <v>657</v>
      </c>
      <c r="BO7683" s="61" t="s">
        <v>12956</v>
      </c>
      <c r="BU7683" s="61" t="s">
        <v>2237</v>
      </c>
      <c r="BV7683" s="61" t="s">
        <v>657</v>
      </c>
      <c r="BW7683" s="61" t="s">
        <v>12956</v>
      </c>
    </row>
    <row r="7684" spans="51:75">
      <c r="AY7684" s="89" t="e">
        <f>VLOOKUP(C7684,#REF!, 2,FALSE)</f>
        <v>#REF!</v>
      </c>
      <c r="BM7684" s="61" t="s">
        <v>2238</v>
      </c>
      <c r="BN7684" s="61" t="s">
        <v>1274</v>
      </c>
      <c r="BO7684" s="61" t="s">
        <v>2985</v>
      </c>
      <c r="BU7684" s="61" t="s">
        <v>2238</v>
      </c>
      <c r="BV7684" s="61" t="s">
        <v>1274</v>
      </c>
      <c r="BW7684" s="61" t="s">
        <v>2985</v>
      </c>
    </row>
    <row r="7685" spans="51:75">
      <c r="AY7685" s="89" t="e">
        <f>VLOOKUP(C7685,#REF!, 2,FALSE)</f>
        <v>#REF!</v>
      </c>
      <c r="BM7685" s="61" t="s">
        <v>2239</v>
      </c>
      <c r="BN7685" s="61" t="s">
        <v>3007</v>
      </c>
      <c r="BO7685" s="61" t="s">
        <v>12957</v>
      </c>
      <c r="BU7685" s="61" t="s">
        <v>2239</v>
      </c>
      <c r="BV7685" s="61" t="s">
        <v>3007</v>
      </c>
      <c r="BW7685" s="61" t="s">
        <v>12957</v>
      </c>
    </row>
    <row r="7686" spans="51:75">
      <c r="AY7686" s="89" t="e">
        <f>VLOOKUP(C7686,#REF!, 2,FALSE)</f>
        <v>#REF!</v>
      </c>
      <c r="BM7686" s="61" t="s">
        <v>12958</v>
      </c>
      <c r="BN7686" s="61" t="s">
        <v>3089</v>
      </c>
      <c r="BO7686" s="61" t="s">
        <v>12959</v>
      </c>
      <c r="BU7686" s="61" t="s">
        <v>12958</v>
      </c>
      <c r="BV7686" s="61" t="s">
        <v>3089</v>
      </c>
      <c r="BW7686" s="61" t="s">
        <v>12959</v>
      </c>
    </row>
    <row r="7687" spans="51:75">
      <c r="AY7687" s="89" t="e">
        <f>VLOOKUP(C7687,#REF!, 2,FALSE)</f>
        <v>#REF!</v>
      </c>
      <c r="BM7687" s="61" t="s">
        <v>12960</v>
      </c>
      <c r="BN7687" s="61" t="s">
        <v>671</v>
      </c>
      <c r="BO7687" s="61" t="s">
        <v>12959</v>
      </c>
      <c r="BU7687" s="61" t="s">
        <v>12960</v>
      </c>
      <c r="BV7687" s="61" t="s">
        <v>671</v>
      </c>
      <c r="BW7687" s="61" t="s">
        <v>12959</v>
      </c>
    </row>
    <row r="7688" spans="51:75">
      <c r="AY7688" s="89" t="e">
        <f>VLOOKUP(C7688,#REF!, 2,FALSE)</f>
        <v>#REF!</v>
      </c>
      <c r="BM7688" s="61" t="s">
        <v>2240</v>
      </c>
      <c r="BN7688" s="61" t="s">
        <v>3085</v>
      </c>
      <c r="BO7688" s="61" t="s">
        <v>12961</v>
      </c>
      <c r="BU7688" s="61" t="s">
        <v>2240</v>
      </c>
      <c r="BV7688" s="61" t="s">
        <v>3085</v>
      </c>
      <c r="BW7688" s="61" t="s">
        <v>12961</v>
      </c>
    </row>
    <row r="7689" spans="51:75">
      <c r="AY7689" s="89" t="e">
        <f>VLOOKUP(C7689,#REF!, 2,FALSE)</f>
        <v>#REF!</v>
      </c>
      <c r="BM7689" s="61" t="s">
        <v>12962</v>
      </c>
      <c r="BN7689" s="61" t="s">
        <v>3007</v>
      </c>
      <c r="BO7689" s="61" t="s">
        <v>12963</v>
      </c>
      <c r="BU7689" s="61" t="s">
        <v>12962</v>
      </c>
      <c r="BV7689" s="61" t="s">
        <v>3007</v>
      </c>
      <c r="BW7689" s="61" t="s">
        <v>12963</v>
      </c>
    </row>
    <row r="7690" spans="51:75">
      <c r="AY7690" s="89" t="e">
        <f>VLOOKUP(C7690,#REF!, 2,FALSE)</f>
        <v>#REF!</v>
      </c>
      <c r="BM7690" s="61" t="s">
        <v>12964</v>
      </c>
      <c r="BN7690" s="61" t="s">
        <v>3085</v>
      </c>
      <c r="BO7690" s="61" t="s">
        <v>12965</v>
      </c>
      <c r="BU7690" s="61" t="s">
        <v>12964</v>
      </c>
      <c r="BV7690" s="61" t="s">
        <v>3085</v>
      </c>
      <c r="BW7690" s="61" t="s">
        <v>12965</v>
      </c>
    </row>
    <row r="7691" spans="51:75">
      <c r="AY7691" s="89" t="e">
        <f>VLOOKUP(C7691,#REF!, 2,FALSE)</f>
        <v>#REF!</v>
      </c>
      <c r="BM7691" s="61" t="s">
        <v>2241</v>
      </c>
      <c r="BN7691" s="61" t="s">
        <v>3085</v>
      </c>
      <c r="BO7691" s="61" t="s">
        <v>7760</v>
      </c>
      <c r="BU7691" s="61" t="s">
        <v>2241</v>
      </c>
      <c r="BV7691" s="61" t="s">
        <v>3085</v>
      </c>
      <c r="BW7691" s="61" t="s">
        <v>7760</v>
      </c>
    </row>
    <row r="7692" spans="51:75">
      <c r="AY7692" s="89" t="e">
        <f>VLOOKUP(C7692,#REF!, 2,FALSE)</f>
        <v>#REF!</v>
      </c>
      <c r="BM7692" s="61" t="s">
        <v>12966</v>
      </c>
      <c r="BN7692" s="61" t="s">
        <v>3085</v>
      </c>
      <c r="BO7692" s="61" t="s">
        <v>12539</v>
      </c>
      <c r="BU7692" s="61" t="s">
        <v>12966</v>
      </c>
      <c r="BV7692" s="61" t="s">
        <v>3085</v>
      </c>
      <c r="BW7692" s="61" t="s">
        <v>12539</v>
      </c>
    </row>
    <row r="7693" spans="51:75">
      <c r="AY7693" s="89" t="e">
        <f>VLOOKUP(C7693,#REF!, 2,FALSE)</f>
        <v>#REF!</v>
      </c>
      <c r="BM7693" s="61" t="s">
        <v>12967</v>
      </c>
      <c r="BN7693" s="61" t="s">
        <v>3089</v>
      </c>
      <c r="BO7693" s="61" t="s">
        <v>12968</v>
      </c>
      <c r="BU7693" s="61" t="s">
        <v>12967</v>
      </c>
      <c r="BV7693" s="61" t="s">
        <v>3089</v>
      </c>
      <c r="BW7693" s="61" t="s">
        <v>12968</v>
      </c>
    </row>
    <row r="7694" spans="51:75">
      <c r="AY7694" s="89" t="e">
        <f>VLOOKUP(C7694,#REF!, 2,FALSE)</f>
        <v>#REF!</v>
      </c>
      <c r="BM7694" s="61" t="s">
        <v>12969</v>
      </c>
      <c r="BN7694" s="61" t="s">
        <v>1447</v>
      </c>
      <c r="BO7694" s="61" t="s">
        <v>2985</v>
      </c>
      <c r="BU7694" s="61" t="s">
        <v>12969</v>
      </c>
      <c r="BV7694" s="61" t="s">
        <v>1447</v>
      </c>
      <c r="BW7694" s="61" t="s">
        <v>2985</v>
      </c>
    </row>
    <row r="7695" spans="51:75">
      <c r="AY7695" s="89" t="e">
        <f>VLOOKUP(C7695,#REF!, 2,FALSE)</f>
        <v>#REF!</v>
      </c>
      <c r="BM7695" s="61" t="s">
        <v>12970</v>
      </c>
      <c r="BN7695" s="61" t="s">
        <v>3007</v>
      </c>
      <c r="BO7695" s="61" t="s">
        <v>2985</v>
      </c>
      <c r="BU7695" s="61" t="s">
        <v>12970</v>
      </c>
      <c r="BV7695" s="61" t="s">
        <v>3007</v>
      </c>
      <c r="BW7695" s="61" t="s">
        <v>2985</v>
      </c>
    </row>
    <row r="7696" spans="51:75">
      <c r="AY7696" s="89" t="e">
        <f>VLOOKUP(C7696,#REF!, 2,FALSE)</f>
        <v>#REF!</v>
      </c>
      <c r="BM7696" s="61" t="s">
        <v>12971</v>
      </c>
      <c r="BN7696" s="61" t="s">
        <v>3204</v>
      </c>
      <c r="BO7696" s="61" t="s">
        <v>2985</v>
      </c>
      <c r="BU7696" s="61" t="s">
        <v>12971</v>
      </c>
      <c r="BV7696" s="61" t="s">
        <v>3204</v>
      </c>
      <c r="BW7696" s="61" t="s">
        <v>2985</v>
      </c>
    </row>
    <row r="7697" spans="51:75">
      <c r="AY7697" s="89" t="e">
        <f>VLOOKUP(C7697,#REF!, 2,FALSE)</f>
        <v>#REF!</v>
      </c>
      <c r="BM7697" s="61" t="s">
        <v>12972</v>
      </c>
      <c r="BN7697" s="61" t="s">
        <v>16990</v>
      </c>
      <c r="BO7697" s="61" t="s">
        <v>2985</v>
      </c>
      <c r="BU7697" s="61" t="s">
        <v>12972</v>
      </c>
      <c r="BV7697" s="61" t="s">
        <v>16990</v>
      </c>
      <c r="BW7697" s="61" t="s">
        <v>2985</v>
      </c>
    </row>
    <row r="7698" spans="51:75">
      <c r="AY7698" s="89" t="e">
        <f>VLOOKUP(C7698,#REF!, 2,FALSE)</f>
        <v>#REF!</v>
      </c>
      <c r="BM7698" s="61" t="s">
        <v>2244</v>
      </c>
      <c r="BN7698" s="61" t="s">
        <v>628</v>
      </c>
      <c r="BO7698" s="61" t="s">
        <v>2985</v>
      </c>
      <c r="BU7698" s="61" t="s">
        <v>2244</v>
      </c>
      <c r="BV7698" s="61" t="s">
        <v>628</v>
      </c>
      <c r="BW7698" s="61" t="s">
        <v>2985</v>
      </c>
    </row>
    <row r="7699" spans="51:75">
      <c r="AY7699" s="89" t="e">
        <f>VLOOKUP(C7699,#REF!, 2,FALSE)</f>
        <v>#REF!</v>
      </c>
      <c r="BM7699" s="61" t="s">
        <v>2245</v>
      </c>
      <c r="BN7699" s="61" t="s">
        <v>702</v>
      </c>
      <c r="BO7699" s="61" t="s">
        <v>2985</v>
      </c>
      <c r="BU7699" s="61" t="s">
        <v>2245</v>
      </c>
      <c r="BV7699" s="61" t="s">
        <v>702</v>
      </c>
      <c r="BW7699" s="61" t="s">
        <v>2985</v>
      </c>
    </row>
    <row r="7700" spans="51:75">
      <c r="AY7700" s="89" t="e">
        <f>VLOOKUP(C7700,#REF!, 2,FALSE)</f>
        <v>#REF!</v>
      </c>
      <c r="BM7700" s="61" t="s">
        <v>2246</v>
      </c>
      <c r="BN7700" s="61" t="s">
        <v>721</v>
      </c>
      <c r="BO7700" s="61" t="s">
        <v>2985</v>
      </c>
      <c r="BU7700" s="61" t="s">
        <v>2246</v>
      </c>
      <c r="BV7700" s="61" t="s">
        <v>721</v>
      </c>
      <c r="BW7700" s="61" t="s">
        <v>2985</v>
      </c>
    </row>
    <row r="7701" spans="51:75">
      <c r="AY7701" s="89" t="e">
        <f>VLOOKUP(C7701,#REF!, 2,FALSE)</f>
        <v>#REF!</v>
      </c>
      <c r="BM7701" s="61" t="s">
        <v>348</v>
      </c>
      <c r="BN7701" s="61" t="s">
        <v>625</v>
      </c>
      <c r="BO7701" s="61" t="s">
        <v>2985</v>
      </c>
      <c r="BU7701" s="61" t="s">
        <v>348</v>
      </c>
      <c r="BV7701" s="61" t="s">
        <v>625</v>
      </c>
      <c r="BW7701" s="61" t="s">
        <v>2985</v>
      </c>
    </row>
    <row r="7702" spans="51:75">
      <c r="AY7702" s="89" t="e">
        <f>VLOOKUP(C7702,#REF!, 2,FALSE)</f>
        <v>#REF!</v>
      </c>
      <c r="BM7702" s="61" t="s">
        <v>12974</v>
      </c>
      <c r="BN7702" s="61" t="s">
        <v>3089</v>
      </c>
      <c r="BO7702" s="61" t="s">
        <v>2985</v>
      </c>
      <c r="BU7702" s="61" t="s">
        <v>12974</v>
      </c>
      <c r="BV7702" s="61" t="s">
        <v>3089</v>
      </c>
      <c r="BW7702" s="61" t="s">
        <v>2985</v>
      </c>
    </row>
    <row r="7703" spans="51:75">
      <c r="AY7703" s="89" t="e">
        <f>VLOOKUP(C7703,#REF!, 2,FALSE)</f>
        <v>#REF!</v>
      </c>
      <c r="BM7703" s="61" t="s">
        <v>12975</v>
      </c>
      <c r="BN7703" s="61" t="s">
        <v>633</v>
      </c>
      <c r="BO7703" s="61" t="s">
        <v>2985</v>
      </c>
      <c r="BU7703" s="61" t="s">
        <v>12975</v>
      </c>
      <c r="BV7703" s="61" t="s">
        <v>633</v>
      </c>
      <c r="BW7703" s="61" t="s">
        <v>2985</v>
      </c>
    </row>
    <row r="7704" spans="51:75">
      <c r="AY7704" s="89" t="e">
        <f>VLOOKUP(C7704,#REF!, 2,FALSE)</f>
        <v>#REF!</v>
      </c>
      <c r="BM7704" s="61" t="s">
        <v>12976</v>
      </c>
      <c r="BN7704" s="61" t="s">
        <v>3254</v>
      </c>
      <c r="BO7704" s="61" t="s">
        <v>2985</v>
      </c>
      <c r="BU7704" s="61" t="s">
        <v>12976</v>
      </c>
      <c r="BV7704" s="61" t="s">
        <v>3254</v>
      </c>
      <c r="BW7704" s="61" t="s">
        <v>2985</v>
      </c>
    </row>
    <row r="7705" spans="51:75">
      <c r="AY7705" s="89" t="e">
        <f>VLOOKUP(C7705,#REF!, 2,FALSE)</f>
        <v>#REF!</v>
      </c>
      <c r="BM7705" s="61" t="s">
        <v>12977</v>
      </c>
      <c r="BN7705" s="61" t="s">
        <v>615</v>
      </c>
      <c r="BO7705" s="61" t="s">
        <v>2985</v>
      </c>
      <c r="BU7705" s="61" t="s">
        <v>12977</v>
      </c>
      <c r="BV7705" s="61" t="s">
        <v>615</v>
      </c>
      <c r="BW7705" s="61" t="s">
        <v>2985</v>
      </c>
    </row>
    <row r="7706" spans="51:75">
      <c r="AY7706" s="89" t="e">
        <f>VLOOKUP(C7706,#REF!, 2,FALSE)</f>
        <v>#REF!</v>
      </c>
      <c r="BM7706" s="61" t="s">
        <v>12978</v>
      </c>
      <c r="BN7706" s="61" t="s">
        <v>702</v>
      </c>
      <c r="BO7706" s="61" t="s">
        <v>2985</v>
      </c>
      <c r="BU7706" s="61" t="s">
        <v>12978</v>
      </c>
      <c r="BV7706" s="61" t="s">
        <v>702</v>
      </c>
      <c r="BW7706" s="61" t="s">
        <v>2985</v>
      </c>
    </row>
    <row r="7707" spans="51:75">
      <c r="AY7707" s="89" t="e">
        <f>VLOOKUP(C7707,#REF!, 2,FALSE)</f>
        <v>#REF!</v>
      </c>
      <c r="BM7707" s="61" t="s">
        <v>12979</v>
      </c>
      <c r="BN7707" s="61" t="s">
        <v>638</v>
      </c>
      <c r="BO7707" s="61" t="s">
        <v>2985</v>
      </c>
      <c r="BU7707" s="61" t="s">
        <v>12979</v>
      </c>
      <c r="BV7707" s="61" t="s">
        <v>638</v>
      </c>
      <c r="BW7707" s="61" t="s">
        <v>2985</v>
      </c>
    </row>
    <row r="7708" spans="51:75">
      <c r="AY7708" s="89" t="e">
        <f>VLOOKUP(C7708,#REF!, 2,FALSE)</f>
        <v>#REF!</v>
      </c>
      <c r="BM7708" s="61" t="s">
        <v>12980</v>
      </c>
      <c r="BN7708" s="61" t="s">
        <v>702</v>
      </c>
      <c r="BO7708" s="61" t="s">
        <v>2985</v>
      </c>
      <c r="BU7708" s="61" t="s">
        <v>12980</v>
      </c>
      <c r="BV7708" s="61" t="s">
        <v>702</v>
      </c>
      <c r="BW7708" s="61" t="s">
        <v>2985</v>
      </c>
    </row>
    <row r="7709" spans="51:75">
      <c r="AY7709" s="89" t="e">
        <f>VLOOKUP(C7709,#REF!, 2,FALSE)</f>
        <v>#REF!</v>
      </c>
      <c r="BM7709" s="61" t="s">
        <v>12982</v>
      </c>
      <c r="BN7709" s="61" t="s">
        <v>633</v>
      </c>
      <c r="BO7709" s="61" t="s">
        <v>2985</v>
      </c>
      <c r="BU7709" s="61" t="s">
        <v>12982</v>
      </c>
      <c r="BV7709" s="61" t="s">
        <v>633</v>
      </c>
      <c r="BW7709" s="61" t="s">
        <v>2985</v>
      </c>
    </row>
    <row r="7710" spans="51:75">
      <c r="AY7710" s="89" t="e">
        <f>VLOOKUP(C7710,#REF!, 2,FALSE)</f>
        <v>#REF!</v>
      </c>
      <c r="BM7710" s="61" t="s">
        <v>12983</v>
      </c>
      <c r="BN7710" s="61" t="s">
        <v>625</v>
      </c>
      <c r="BO7710" s="61" t="s">
        <v>2985</v>
      </c>
      <c r="BU7710" s="61" t="s">
        <v>12983</v>
      </c>
      <c r="BV7710" s="61" t="s">
        <v>625</v>
      </c>
      <c r="BW7710" s="61" t="s">
        <v>2985</v>
      </c>
    </row>
    <row r="7711" spans="51:75">
      <c r="AY7711" s="89" t="e">
        <f>VLOOKUP(C7711,#REF!, 2,FALSE)</f>
        <v>#REF!</v>
      </c>
      <c r="BM7711" s="61" t="s">
        <v>2247</v>
      </c>
      <c r="BN7711" s="61" t="s">
        <v>625</v>
      </c>
      <c r="BO7711" s="61" t="s">
        <v>2985</v>
      </c>
      <c r="BU7711" s="61" t="s">
        <v>2247</v>
      </c>
      <c r="BV7711" s="61" t="s">
        <v>625</v>
      </c>
      <c r="BW7711" s="61" t="s">
        <v>2985</v>
      </c>
    </row>
    <row r="7712" spans="51:75">
      <c r="AY7712" s="89" t="e">
        <f>VLOOKUP(C7712,#REF!, 2,FALSE)</f>
        <v>#REF!</v>
      </c>
      <c r="BM7712" s="61" t="s">
        <v>12984</v>
      </c>
      <c r="BN7712" s="61" t="s">
        <v>3004</v>
      </c>
      <c r="BO7712" s="61" t="s">
        <v>1615</v>
      </c>
      <c r="BU7712" s="61" t="s">
        <v>12984</v>
      </c>
      <c r="BV7712" s="61" t="s">
        <v>3004</v>
      </c>
      <c r="BW7712" s="61" t="s">
        <v>1615</v>
      </c>
    </row>
    <row r="7713" spans="51:75">
      <c r="AY7713" s="89" t="e">
        <f>VLOOKUP(C7713,#REF!, 2,FALSE)</f>
        <v>#REF!</v>
      </c>
      <c r="BM7713" s="61" t="s">
        <v>12985</v>
      </c>
      <c r="BN7713" s="61" t="s">
        <v>16990</v>
      </c>
      <c r="BO7713" s="61" t="s">
        <v>772</v>
      </c>
      <c r="BU7713" s="61" t="s">
        <v>12985</v>
      </c>
      <c r="BV7713" s="61" t="s">
        <v>16990</v>
      </c>
      <c r="BW7713" s="61" t="s">
        <v>772</v>
      </c>
    </row>
    <row r="7714" spans="51:75">
      <c r="AY7714" s="89" t="e">
        <f>VLOOKUP(C7714,#REF!, 2,FALSE)</f>
        <v>#REF!</v>
      </c>
      <c r="BM7714" s="61" t="s">
        <v>12986</v>
      </c>
      <c r="BN7714" s="61" t="s">
        <v>638</v>
      </c>
      <c r="BO7714" s="61" t="s">
        <v>12987</v>
      </c>
      <c r="BU7714" s="61" t="s">
        <v>12986</v>
      </c>
      <c r="BV7714" s="61" t="s">
        <v>638</v>
      </c>
      <c r="BW7714" s="61" t="s">
        <v>12987</v>
      </c>
    </row>
    <row r="7715" spans="51:75">
      <c r="AY7715" s="89" t="e">
        <f>VLOOKUP(C7715,#REF!, 2,FALSE)</f>
        <v>#REF!</v>
      </c>
      <c r="BM7715" s="61" t="s">
        <v>12988</v>
      </c>
      <c r="BN7715" s="61" t="s">
        <v>3004</v>
      </c>
      <c r="BO7715" s="61" t="s">
        <v>8632</v>
      </c>
      <c r="BU7715" s="61" t="s">
        <v>12988</v>
      </c>
      <c r="BV7715" s="61" t="s">
        <v>3004</v>
      </c>
      <c r="BW7715" s="61" t="s">
        <v>8632</v>
      </c>
    </row>
    <row r="7716" spans="51:75">
      <c r="AY7716" s="89" t="e">
        <f>VLOOKUP(C7716,#REF!, 2,FALSE)</f>
        <v>#REF!</v>
      </c>
      <c r="BM7716" s="61" t="s">
        <v>12989</v>
      </c>
      <c r="BN7716" s="61" t="s">
        <v>3254</v>
      </c>
      <c r="BO7716" s="61" t="s">
        <v>772</v>
      </c>
      <c r="BU7716" s="61" t="s">
        <v>12989</v>
      </c>
      <c r="BV7716" s="61" t="s">
        <v>3254</v>
      </c>
      <c r="BW7716" s="61" t="s">
        <v>772</v>
      </c>
    </row>
    <row r="7717" spans="51:75">
      <c r="AY7717" s="89" t="e">
        <f>VLOOKUP(C7717,#REF!, 2,FALSE)</f>
        <v>#REF!</v>
      </c>
      <c r="BM7717" s="61" t="s">
        <v>12990</v>
      </c>
      <c r="BN7717" s="61" t="s">
        <v>16990</v>
      </c>
      <c r="BO7717" s="61" t="s">
        <v>857</v>
      </c>
      <c r="BU7717" s="61" t="s">
        <v>12990</v>
      </c>
      <c r="BV7717" s="61" t="s">
        <v>16990</v>
      </c>
      <c r="BW7717" s="61" t="s">
        <v>857</v>
      </c>
    </row>
    <row r="7718" spans="51:75">
      <c r="AY7718" s="89" t="e">
        <f>VLOOKUP(C7718,#REF!, 2,FALSE)</f>
        <v>#REF!</v>
      </c>
      <c r="BM7718" s="61" t="s">
        <v>12991</v>
      </c>
      <c r="BN7718" s="61" t="s">
        <v>16990</v>
      </c>
      <c r="BO7718" s="61" t="s">
        <v>2820</v>
      </c>
      <c r="BU7718" s="61" t="s">
        <v>12991</v>
      </c>
      <c r="BV7718" s="61" t="s">
        <v>16990</v>
      </c>
      <c r="BW7718" s="61" t="s">
        <v>2820</v>
      </c>
    </row>
    <row r="7719" spans="51:75">
      <c r="AY7719" s="89" t="e">
        <f>VLOOKUP(C7719,#REF!, 2,FALSE)</f>
        <v>#REF!</v>
      </c>
      <c r="BM7719" s="61" t="s">
        <v>12992</v>
      </c>
      <c r="BN7719" s="61" t="s">
        <v>16990</v>
      </c>
      <c r="BO7719" s="61" t="s">
        <v>772</v>
      </c>
      <c r="BU7719" s="61" t="s">
        <v>12992</v>
      </c>
      <c r="BV7719" s="61" t="s">
        <v>16990</v>
      </c>
      <c r="BW7719" s="61" t="s">
        <v>772</v>
      </c>
    </row>
    <row r="7720" spans="51:75">
      <c r="AY7720" s="89" t="e">
        <f>VLOOKUP(C7720,#REF!, 2,FALSE)</f>
        <v>#REF!</v>
      </c>
      <c r="BM7720" s="61" t="s">
        <v>12993</v>
      </c>
      <c r="BN7720" s="61" t="s">
        <v>3004</v>
      </c>
      <c r="BO7720" s="61" t="s">
        <v>3841</v>
      </c>
      <c r="BU7720" s="61" t="s">
        <v>12993</v>
      </c>
      <c r="BV7720" s="61" t="s">
        <v>3004</v>
      </c>
      <c r="BW7720" s="61" t="s">
        <v>3841</v>
      </c>
    </row>
    <row r="7721" spans="51:75">
      <c r="AY7721" s="89" t="e">
        <f>VLOOKUP(C7721,#REF!, 2,FALSE)</f>
        <v>#REF!</v>
      </c>
      <c r="BM7721" s="61" t="s">
        <v>12994</v>
      </c>
      <c r="BN7721" s="61" t="s">
        <v>16990</v>
      </c>
      <c r="BO7721" s="61" t="s">
        <v>772</v>
      </c>
      <c r="BU7721" s="61" t="s">
        <v>12994</v>
      </c>
      <c r="BV7721" s="61" t="s">
        <v>16990</v>
      </c>
      <c r="BW7721" s="61" t="s">
        <v>772</v>
      </c>
    </row>
    <row r="7722" spans="51:75">
      <c r="AY7722" s="89" t="e">
        <f>VLOOKUP(C7722,#REF!, 2,FALSE)</f>
        <v>#REF!</v>
      </c>
      <c r="BM7722" s="61" t="s">
        <v>12995</v>
      </c>
      <c r="BN7722" s="61" t="s">
        <v>777</v>
      </c>
      <c r="BO7722" s="61" t="s">
        <v>2985</v>
      </c>
      <c r="BU7722" s="61" t="s">
        <v>12995</v>
      </c>
      <c r="BV7722" s="61" t="s">
        <v>777</v>
      </c>
      <c r="BW7722" s="61" t="s">
        <v>2985</v>
      </c>
    </row>
    <row r="7723" spans="51:75">
      <c r="AY7723" s="89" t="e">
        <f>VLOOKUP(C7723,#REF!, 2,FALSE)</f>
        <v>#REF!</v>
      </c>
      <c r="BM7723" s="61" t="s">
        <v>2248</v>
      </c>
      <c r="BN7723" s="61" t="s">
        <v>16990</v>
      </c>
      <c r="BO7723" s="61" t="s">
        <v>1197</v>
      </c>
      <c r="BU7723" s="61" t="s">
        <v>2248</v>
      </c>
      <c r="BV7723" s="61" t="s">
        <v>16990</v>
      </c>
      <c r="BW7723" s="61" t="s">
        <v>1197</v>
      </c>
    </row>
    <row r="7724" spans="51:75">
      <c r="AY7724" s="89" t="e">
        <f>VLOOKUP(C7724,#REF!, 2,FALSE)</f>
        <v>#REF!</v>
      </c>
      <c r="BM7724" s="61" t="s">
        <v>12996</v>
      </c>
      <c r="BN7724" s="61" t="s">
        <v>16990</v>
      </c>
      <c r="BO7724" s="61" t="s">
        <v>2985</v>
      </c>
      <c r="BU7724" s="61" t="s">
        <v>12996</v>
      </c>
      <c r="BV7724" s="61" t="s">
        <v>16990</v>
      </c>
      <c r="BW7724" s="61" t="s">
        <v>2985</v>
      </c>
    </row>
    <row r="7725" spans="51:75">
      <c r="AY7725" s="89" t="e">
        <f>VLOOKUP(C7725,#REF!, 2,FALSE)</f>
        <v>#REF!</v>
      </c>
      <c r="BM7725" s="61" t="s">
        <v>12997</v>
      </c>
      <c r="BN7725" s="61" t="s">
        <v>3004</v>
      </c>
      <c r="BO7725" s="61" t="s">
        <v>5765</v>
      </c>
      <c r="BU7725" s="61" t="s">
        <v>12997</v>
      </c>
      <c r="BV7725" s="61" t="s">
        <v>3004</v>
      </c>
      <c r="BW7725" s="61" t="s">
        <v>5765</v>
      </c>
    </row>
    <row r="7726" spans="51:75">
      <c r="AY7726" s="89" t="e">
        <f>VLOOKUP(C7726,#REF!, 2,FALSE)</f>
        <v>#REF!</v>
      </c>
      <c r="BM7726" s="61" t="s">
        <v>2249</v>
      </c>
      <c r="BN7726" s="61" t="s">
        <v>3099</v>
      </c>
      <c r="BO7726" s="61" t="s">
        <v>711</v>
      </c>
      <c r="BU7726" s="61" t="s">
        <v>2249</v>
      </c>
      <c r="BV7726" s="61" t="s">
        <v>3099</v>
      </c>
      <c r="BW7726" s="61" t="s">
        <v>711</v>
      </c>
    </row>
    <row r="7727" spans="51:75">
      <c r="AY7727" s="89" t="e">
        <f>VLOOKUP(C7727,#REF!, 2,FALSE)</f>
        <v>#REF!</v>
      </c>
      <c r="BM7727" s="61" t="s">
        <v>12998</v>
      </c>
      <c r="BN7727" s="61" t="s">
        <v>3254</v>
      </c>
      <c r="BO7727" s="61" t="s">
        <v>2985</v>
      </c>
      <c r="BU7727" s="61" t="s">
        <v>12998</v>
      </c>
      <c r="BV7727" s="61" t="s">
        <v>3254</v>
      </c>
      <c r="BW7727" s="61" t="s">
        <v>2985</v>
      </c>
    </row>
    <row r="7728" spans="51:75">
      <c r="AY7728" s="89" t="e">
        <f>VLOOKUP(C7728,#REF!, 2,FALSE)</f>
        <v>#REF!</v>
      </c>
      <c r="BM7728" s="61" t="s">
        <v>12999</v>
      </c>
      <c r="BN7728" s="61" t="s">
        <v>925</v>
      </c>
      <c r="BO7728" s="61" t="s">
        <v>1961</v>
      </c>
      <c r="BU7728" s="61" t="s">
        <v>12999</v>
      </c>
      <c r="BV7728" s="61" t="s">
        <v>925</v>
      </c>
      <c r="BW7728" s="61" t="s">
        <v>1961</v>
      </c>
    </row>
    <row r="7729" spans="51:75">
      <c r="AY7729" s="89" t="e">
        <f>VLOOKUP(C7729,#REF!, 2,FALSE)</f>
        <v>#REF!</v>
      </c>
      <c r="BM7729" s="61" t="s">
        <v>2250</v>
      </c>
      <c r="BN7729" s="61" t="s">
        <v>663</v>
      </c>
      <c r="BO7729" s="61" t="s">
        <v>1085</v>
      </c>
      <c r="BU7729" s="61" t="s">
        <v>2250</v>
      </c>
      <c r="BV7729" s="61" t="s">
        <v>663</v>
      </c>
      <c r="BW7729" s="61" t="s">
        <v>1085</v>
      </c>
    </row>
    <row r="7730" spans="51:75">
      <c r="AY7730" s="89" t="e">
        <f>VLOOKUP(C7730,#REF!, 2,FALSE)</f>
        <v>#REF!</v>
      </c>
      <c r="BM7730" s="61" t="s">
        <v>13000</v>
      </c>
      <c r="BN7730" s="61" t="s">
        <v>16990</v>
      </c>
      <c r="BO7730" s="61" t="s">
        <v>13001</v>
      </c>
      <c r="BU7730" s="61" t="s">
        <v>13000</v>
      </c>
      <c r="BV7730" s="61" t="s">
        <v>16990</v>
      </c>
      <c r="BW7730" s="61" t="s">
        <v>13001</v>
      </c>
    </row>
    <row r="7731" spans="51:75">
      <c r="AY7731" s="89" t="e">
        <f>VLOOKUP(C7731,#REF!, 2,FALSE)</f>
        <v>#REF!</v>
      </c>
      <c r="BM7731" s="61" t="s">
        <v>13002</v>
      </c>
      <c r="BN7731" s="61" t="s">
        <v>702</v>
      </c>
      <c r="BO7731" s="61" t="s">
        <v>2985</v>
      </c>
      <c r="BU7731" s="61" t="s">
        <v>13002</v>
      </c>
      <c r="BV7731" s="61" t="s">
        <v>702</v>
      </c>
      <c r="BW7731" s="61" t="s">
        <v>2985</v>
      </c>
    </row>
    <row r="7732" spans="51:75">
      <c r="AY7732" s="89" t="e">
        <f>VLOOKUP(C7732,#REF!, 2,FALSE)</f>
        <v>#REF!</v>
      </c>
      <c r="BM7732" s="61" t="s">
        <v>13003</v>
      </c>
      <c r="BN7732" s="61" t="s">
        <v>16990</v>
      </c>
      <c r="BO7732" s="61" t="s">
        <v>2985</v>
      </c>
      <c r="BU7732" s="61" t="s">
        <v>13003</v>
      </c>
      <c r="BV7732" s="61" t="s">
        <v>16990</v>
      </c>
      <c r="BW7732" s="61" t="s">
        <v>2985</v>
      </c>
    </row>
    <row r="7733" spans="51:75">
      <c r="AY7733" s="89" t="e">
        <f>VLOOKUP(C7733,#REF!, 2,FALSE)</f>
        <v>#REF!</v>
      </c>
      <c r="BM7733" s="61" t="s">
        <v>13004</v>
      </c>
      <c r="BN7733" s="61" t="s">
        <v>16990</v>
      </c>
      <c r="BO7733" s="61" t="s">
        <v>11051</v>
      </c>
      <c r="BU7733" s="61" t="s">
        <v>13004</v>
      </c>
      <c r="BV7733" s="61" t="s">
        <v>16990</v>
      </c>
      <c r="BW7733" s="61" t="s">
        <v>11051</v>
      </c>
    </row>
    <row r="7734" spans="51:75">
      <c r="AY7734" s="89" t="e">
        <f>VLOOKUP(C7734,#REF!, 2,FALSE)</f>
        <v>#REF!</v>
      </c>
      <c r="BM7734" s="61" t="s">
        <v>13005</v>
      </c>
      <c r="BN7734" s="61" t="s">
        <v>16990</v>
      </c>
      <c r="BO7734" s="61" t="s">
        <v>2985</v>
      </c>
      <c r="BU7734" s="61" t="s">
        <v>13005</v>
      </c>
      <c r="BV7734" s="61" t="s">
        <v>16990</v>
      </c>
      <c r="BW7734" s="61" t="s">
        <v>2985</v>
      </c>
    </row>
    <row r="7735" spans="51:75">
      <c r="AY7735" s="89" t="e">
        <f>VLOOKUP(C7735,#REF!, 2,FALSE)</f>
        <v>#REF!</v>
      </c>
      <c r="BM7735" s="61" t="s">
        <v>13006</v>
      </c>
      <c r="BN7735" s="61" t="s">
        <v>16990</v>
      </c>
      <c r="BO7735" s="61" t="s">
        <v>13007</v>
      </c>
      <c r="BU7735" s="61" t="s">
        <v>13006</v>
      </c>
      <c r="BV7735" s="61" t="s">
        <v>16990</v>
      </c>
      <c r="BW7735" s="61" t="s">
        <v>13007</v>
      </c>
    </row>
    <row r="7736" spans="51:75">
      <c r="AY7736" s="89" t="e">
        <f>VLOOKUP(C7736,#REF!, 2,FALSE)</f>
        <v>#REF!</v>
      </c>
      <c r="BM7736" s="61" t="s">
        <v>13008</v>
      </c>
      <c r="BN7736" s="61" t="s">
        <v>660</v>
      </c>
      <c r="BO7736" s="61" t="s">
        <v>10439</v>
      </c>
      <c r="BU7736" s="61" t="s">
        <v>13008</v>
      </c>
      <c r="BV7736" s="61" t="s">
        <v>660</v>
      </c>
      <c r="BW7736" s="61" t="s">
        <v>10439</v>
      </c>
    </row>
    <row r="7737" spans="51:75">
      <c r="AY7737" s="89" t="e">
        <f>VLOOKUP(C7737,#REF!, 2,FALSE)</f>
        <v>#REF!</v>
      </c>
      <c r="BM7737" s="61" t="s">
        <v>13009</v>
      </c>
      <c r="BN7737" s="61" t="s">
        <v>16990</v>
      </c>
      <c r="BO7737" s="61" t="s">
        <v>7250</v>
      </c>
      <c r="BU7737" s="61" t="s">
        <v>13009</v>
      </c>
      <c r="BV7737" s="61" t="s">
        <v>16990</v>
      </c>
      <c r="BW7737" s="61" t="s">
        <v>7250</v>
      </c>
    </row>
    <row r="7738" spans="51:75">
      <c r="AY7738" s="89" t="e">
        <f>VLOOKUP(C7738,#REF!, 2,FALSE)</f>
        <v>#REF!</v>
      </c>
      <c r="BM7738" s="61" t="s">
        <v>13010</v>
      </c>
      <c r="BN7738" s="61" t="s">
        <v>16990</v>
      </c>
      <c r="BO7738" s="61" t="s">
        <v>2985</v>
      </c>
      <c r="BU7738" s="61" t="s">
        <v>13010</v>
      </c>
      <c r="BV7738" s="61" t="s">
        <v>16990</v>
      </c>
      <c r="BW7738" s="61" t="s">
        <v>2985</v>
      </c>
    </row>
    <row r="7739" spans="51:75">
      <c r="AY7739" s="89" t="e">
        <f>VLOOKUP(C7739,#REF!, 2,FALSE)</f>
        <v>#REF!</v>
      </c>
      <c r="BM7739" s="61" t="s">
        <v>13011</v>
      </c>
      <c r="BN7739" s="61" t="s">
        <v>2985</v>
      </c>
      <c r="BO7739" s="61" t="s">
        <v>2298</v>
      </c>
      <c r="BU7739" s="61" t="s">
        <v>13011</v>
      </c>
      <c r="BV7739" s="61" t="s">
        <v>2985</v>
      </c>
      <c r="BW7739" s="61" t="s">
        <v>2298</v>
      </c>
    </row>
    <row r="7740" spans="51:75">
      <c r="AY7740" s="89" t="e">
        <f>VLOOKUP(C7740,#REF!, 2,FALSE)</f>
        <v>#REF!</v>
      </c>
      <c r="BM7740" s="61" t="s">
        <v>13012</v>
      </c>
      <c r="BN7740" s="61" t="s">
        <v>16990</v>
      </c>
      <c r="BO7740" s="61" t="s">
        <v>772</v>
      </c>
      <c r="BU7740" s="61" t="s">
        <v>13012</v>
      </c>
      <c r="BV7740" s="61" t="s">
        <v>16990</v>
      </c>
      <c r="BW7740" s="61" t="s">
        <v>772</v>
      </c>
    </row>
    <row r="7741" spans="51:75">
      <c r="AY7741" s="89" t="e">
        <f>VLOOKUP(C7741,#REF!, 2,FALSE)</f>
        <v>#REF!</v>
      </c>
      <c r="BM7741" s="61" t="s">
        <v>13013</v>
      </c>
      <c r="BN7741" s="61" t="s">
        <v>1271</v>
      </c>
      <c r="BO7741" s="61" t="s">
        <v>8863</v>
      </c>
      <c r="BU7741" s="61" t="s">
        <v>13013</v>
      </c>
      <c r="BV7741" s="61" t="s">
        <v>1271</v>
      </c>
      <c r="BW7741" s="61" t="s">
        <v>8863</v>
      </c>
    </row>
    <row r="7742" spans="51:75">
      <c r="AY7742" s="89" t="e">
        <f>VLOOKUP(C7742,#REF!, 2,FALSE)</f>
        <v>#REF!</v>
      </c>
      <c r="BM7742" s="61" t="s">
        <v>13014</v>
      </c>
      <c r="BN7742" s="61" t="s">
        <v>782</v>
      </c>
      <c r="BO7742" s="61" t="s">
        <v>11996</v>
      </c>
      <c r="BU7742" s="61" t="s">
        <v>13014</v>
      </c>
      <c r="BV7742" s="61" t="s">
        <v>782</v>
      </c>
      <c r="BW7742" s="61" t="s">
        <v>11996</v>
      </c>
    </row>
    <row r="7743" spans="51:75">
      <c r="AY7743" s="89" t="e">
        <f>VLOOKUP(C7743,#REF!, 2,FALSE)</f>
        <v>#REF!</v>
      </c>
      <c r="BM7743" s="61" t="s">
        <v>13015</v>
      </c>
      <c r="BN7743" s="61" t="s">
        <v>16990</v>
      </c>
      <c r="BO7743" s="61" t="s">
        <v>13016</v>
      </c>
      <c r="BU7743" s="61" t="s">
        <v>13015</v>
      </c>
      <c r="BV7743" s="61" t="s">
        <v>16990</v>
      </c>
      <c r="BW7743" s="61" t="s">
        <v>13016</v>
      </c>
    </row>
    <row r="7744" spans="51:75">
      <c r="AY7744" s="89" t="e">
        <f>VLOOKUP(C7744,#REF!, 2,FALSE)</f>
        <v>#REF!</v>
      </c>
      <c r="BM7744" s="61" t="s">
        <v>344</v>
      </c>
      <c r="BN7744" s="61" t="s">
        <v>16990</v>
      </c>
      <c r="BO7744" s="61" t="s">
        <v>3400</v>
      </c>
      <c r="BU7744" s="61" t="s">
        <v>344</v>
      </c>
      <c r="BV7744" s="61" t="s">
        <v>16990</v>
      </c>
      <c r="BW7744" s="61" t="s">
        <v>3400</v>
      </c>
    </row>
    <row r="7745" spans="51:75">
      <c r="AY7745" s="89" t="e">
        <f>VLOOKUP(C7745,#REF!, 2,FALSE)</f>
        <v>#REF!</v>
      </c>
      <c r="BM7745" s="61" t="s">
        <v>13017</v>
      </c>
      <c r="BN7745" s="61" t="s">
        <v>3004</v>
      </c>
      <c r="BO7745" s="61" t="s">
        <v>3387</v>
      </c>
      <c r="BU7745" s="61" t="s">
        <v>13017</v>
      </c>
      <c r="BV7745" s="61" t="s">
        <v>3004</v>
      </c>
      <c r="BW7745" s="61" t="s">
        <v>3387</v>
      </c>
    </row>
    <row r="7746" spans="51:75">
      <c r="AY7746" s="89" t="e">
        <f>VLOOKUP(C7746,#REF!, 2,FALSE)</f>
        <v>#REF!</v>
      </c>
      <c r="BM7746" s="61" t="s">
        <v>13019</v>
      </c>
      <c r="BN7746" s="61" t="s">
        <v>3204</v>
      </c>
      <c r="BO7746" s="61" t="s">
        <v>10539</v>
      </c>
      <c r="BU7746" s="61" t="s">
        <v>13019</v>
      </c>
      <c r="BV7746" s="61" t="s">
        <v>3204</v>
      </c>
      <c r="BW7746" s="61" t="s">
        <v>10539</v>
      </c>
    </row>
    <row r="7747" spans="51:75">
      <c r="AY7747" s="89" t="e">
        <f>VLOOKUP(C7747,#REF!, 2,FALSE)</f>
        <v>#REF!</v>
      </c>
      <c r="BM7747" s="61" t="s">
        <v>2252</v>
      </c>
      <c r="BN7747" s="61" t="s">
        <v>2985</v>
      </c>
      <c r="BO7747" s="61" t="s">
        <v>2985</v>
      </c>
      <c r="BU7747" s="61" t="s">
        <v>2252</v>
      </c>
      <c r="BV7747" s="61" t="s">
        <v>2985</v>
      </c>
      <c r="BW7747" s="61" t="s">
        <v>2985</v>
      </c>
    </row>
    <row r="7748" spans="51:75">
      <c r="AY7748" s="89" t="e">
        <f>VLOOKUP(C7748,#REF!, 2,FALSE)</f>
        <v>#REF!</v>
      </c>
      <c r="BM7748" s="61" t="s">
        <v>2253</v>
      </c>
      <c r="BN7748" s="61" t="s">
        <v>618</v>
      </c>
      <c r="BO7748" s="61" t="s">
        <v>1128</v>
      </c>
      <c r="BU7748" s="61" t="s">
        <v>2253</v>
      </c>
      <c r="BV7748" s="61" t="s">
        <v>618</v>
      </c>
      <c r="BW7748" s="61" t="s">
        <v>1128</v>
      </c>
    </row>
    <row r="7749" spans="51:75">
      <c r="AY7749" s="89" t="e">
        <f>VLOOKUP(C7749,#REF!, 2,FALSE)</f>
        <v>#REF!</v>
      </c>
      <c r="BM7749" s="61" t="s">
        <v>13020</v>
      </c>
      <c r="BN7749" s="61" t="s">
        <v>16990</v>
      </c>
      <c r="BO7749" s="61" t="s">
        <v>13022</v>
      </c>
      <c r="BU7749" s="61" t="s">
        <v>13020</v>
      </c>
      <c r="BV7749" s="61" t="s">
        <v>16990</v>
      </c>
      <c r="BW7749" s="61" t="s">
        <v>13022</v>
      </c>
    </row>
    <row r="7750" spans="51:75">
      <c r="AY7750" s="89" t="e">
        <f>VLOOKUP(C7750,#REF!, 2,FALSE)</f>
        <v>#REF!</v>
      </c>
      <c r="BM7750" s="61" t="s">
        <v>13023</v>
      </c>
      <c r="BN7750" s="61" t="s">
        <v>16990</v>
      </c>
      <c r="BO7750" s="61" t="s">
        <v>13024</v>
      </c>
      <c r="BU7750" s="61" t="s">
        <v>13023</v>
      </c>
      <c r="BV7750" s="61" t="s">
        <v>16990</v>
      </c>
      <c r="BW7750" s="61" t="s">
        <v>13024</v>
      </c>
    </row>
    <row r="7751" spans="51:75">
      <c r="AY7751" s="89" t="e">
        <f>VLOOKUP(C7751,#REF!, 2,FALSE)</f>
        <v>#REF!</v>
      </c>
      <c r="BM7751" s="61" t="s">
        <v>13025</v>
      </c>
      <c r="BN7751" s="61" t="s">
        <v>16990</v>
      </c>
      <c r="BO7751" s="61" t="s">
        <v>2547</v>
      </c>
      <c r="BU7751" s="61" t="s">
        <v>13025</v>
      </c>
      <c r="BV7751" s="61" t="s">
        <v>16990</v>
      </c>
      <c r="BW7751" s="61" t="s">
        <v>2547</v>
      </c>
    </row>
    <row r="7752" spans="51:75">
      <c r="AY7752" s="89" t="e">
        <f>VLOOKUP(C7752,#REF!, 2,FALSE)</f>
        <v>#REF!</v>
      </c>
      <c r="BM7752" s="61" t="s">
        <v>13026</v>
      </c>
      <c r="BN7752" s="61" t="s">
        <v>16990</v>
      </c>
      <c r="BO7752" s="61" t="s">
        <v>13027</v>
      </c>
      <c r="BU7752" s="61" t="s">
        <v>13026</v>
      </c>
      <c r="BV7752" s="61" t="s">
        <v>16990</v>
      </c>
      <c r="BW7752" s="61" t="s">
        <v>13027</v>
      </c>
    </row>
    <row r="7753" spans="51:75">
      <c r="AY7753" s="89" t="e">
        <f>VLOOKUP(C7753,#REF!, 2,FALSE)</f>
        <v>#REF!</v>
      </c>
      <c r="BM7753" s="61" t="s">
        <v>13028</v>
      </c>
      <c r="BN7753" s="61" t="s">
        <v>2985</v>
      </c>
      <c r="BO7753" s="61" t="s">
        <v>772</v>
      </c>
      <c r="BU7753" s="61" t="s">
        <v>13028</v>
      </c>
      <c r="BV7753" s="61" t="s">
        <v>2985</v>
      </c>
      <c r="BW7753" s="61" t="s">
        <v>772</v>
      </c>
    </row>
    <row r="7754" spans="51:75">
      <c r="AY7754" s="89" t="e">
        <f>VLOOKUP(C7754,#REF!, 2,FALSE)</f>
        <v>#REF!</v>
      </c>
      <c r="BM7754" s="61" t="s">
        <v>13029</v>
      </c>
      <c r="BN7754" s="61" t="s">
        <v>668</v>
      </c>
      <c r="BO7754" s="61" t="s">
        <v>7088</v>
      </c>
      <c r="BU7754" s="61" t="s">
        <v>13029</v>
      </c>
      <c r="BV7754" s="61" t="s">
        <v>668</v>
      </c>
      <c r="BW7754" s="61" t="s">
        <v>7088</v>
      </c>
    </row>
    <row r="7755" spans="51:75">
      <c r="AY7755" s="89" t="e">
        <f>VLOOKUP(C7755,#REF!, 2,FALSE)</f>
        <v>#REF!</v>
      </c>
      <c r="BM7755" s="61" t="s">
        <v>13030</v>
      </c>
      <c r="BN7755" s="61" t="s">
        <v>854</v>
      </c>
      <c r="BO7755" s="61" t="s">
        <v>10816</v>
      </c>
      <c r="BU7755" s="61" t="s">
        <v>13030</v>
      </c>
      <c r="BV7755" s="61" t="s">
        <v>854</v>
      </c>
      <c r="BW7755" s="61" t="s">
        <v>10816</v>
      </c>
    </row>
    <row r="7756" spans="51:75">
      <c r="AY7756" s="89" t="e">
        <f>VLOOKUP(C7756,#REF!, 2,FALSE)</f>
        <v>#REF!</v>
      </c>
      <c r="BM7756" s="61" t="s">
        <v>2254</v>
      </c>
      <c r="BN7756" s="61" t="s">
        <v>16990</v>
      </c>
      <c r="BO7756" s="61" t="s">
        <v>2397</v>
      </c>
      <c r="BU7756" s="61" t="s">
        <v>2254</v>
      </c>
      <c r="BV7756" s="61" t="s">
        <v>16990</v>
      </c>
      <c r="BW7756" s="61" t="s">
        <v>2397</v>
      </c>
    </row>
    <row r="7757" spans="51:75">
      <c r="AY7757" s="89" t="e">
        <f>VLOOKUP(C7757,#REF!, 2,FALSE)</f>
        <v>#REF!</v>
      </c>
      <c r="BM7757" s="61" t="s">
        <v>2255</v>
      </c>
      <c r="BN7757" s="61" t="s">
        <v>733</v>
      </c>
      <c r="BO7757" s="61" t="s">
        <v>2985</v>
      </c>
      <c r="BU7757" s="61" t="s">
        <v>2255</v>
      </c>
      <c r="BV7757" s="61" t="s">
        <v>733</v>
      </c>
      <c r="BW7757" s="61" t="s">
        <v>2985</v>
      </c>
    </row>
    <row r="7758" spans="51:75">
      <c r="AY7758" s="89" t="e">
        <f>VLOOKUP(C7758,#REF!, 2,FALSE)</f>
        <v>#REF!</v>
      </c>
      <c r="BM7758" s="61" t="s">
        <v>13031</v>
      </c>
      <c r="BN7758" s="61" t="s">
        <v>3004</v>
      </c>
      <c r="BO7758" s="61" t="s">
        <v>2985</v>
      </c>
      <c r="BU7758" s="61" t="s">
        <v>13031</v>
      </c>
      <c r="BV7758" s="61" t="s">
        <v>3004</v>
      </c>
      <c r="BW7758" s="61" t="s">
        <v>2985</v>
      </c>
    </row>
    <row r="7759" spans="51:75">
      <c r="AY7759" s="89" t="e">
        <f>VLOOKUP(C7759,#REF!, 2,FALSE)</f>
        <v>#REF!</v>
      </c>
      <c r="BM7759" s="61" t="s">
        <v>13032</v>
      </c>
      <c r="BN7759" s="61" t="s">
        <v>621</v>
      </c>
      <c r="BO7759" s="61" t="s">
        <v>2985</v>
      </c>
      <c r="BU7759" s="61" t="s">
        <v>13032</v>
      </c>
      <c r="BV7759" s="61" t="s">
        <v>621</v>
      </c>
      <c r="BW7759" s="61" t="s">
        <v>2985</v>
      </c>
    </row>
    <row r="7760" spans="51:75">
      <c r="AY7760" s="89" t="e">
        <f>VLOOKUP(C7760,#REF!, 2,FALSE)</f>
        <v>#REF!</v>
      </c>
      <c r="BM7760" s="61" t="s">
        <v>13033</v>
      </c>
      <c r="BN7760" s="61" t="s">
        <v>3254</v>
      </c>
      <c r="BO7760" s="61" t="s">
        <v>1596</v>
      </c>
      <c r="BU7760" s="61" t="s">
        <v>13033</v>
      </c>
      <c r="BV7760" s="61" t="s">
        <v>3254</v>
      </c>
      <c r="BW7760" s="61" t="s">
        <v>1596</v>
      </c>
    </row>
    <row r="7761" spans="51:75">
      <c r="AY7761" s="89" t="e">
        <f>VLOOKUP(C7761,#REF!, 2,FALSE)</f>
        <v>#REF!</v>
      </c>
      <c r="BM7761" s="61" t="s">
        <v>13034</v>
      </c>
      <c r="BN7761" s="61" t="s">
        <v>621</v>
      </c>
      <c r="BO7761" s="61" t="s">
        <v>2985</v>
      </c>
      <c r="BU7761" s="61" t="s">
        <v>13034</v>
      </c>
      <c r="BV7761" s="61" t="s">
        <v>621</v>
      </c>
      <c r="BW7761" s="61" t="s">
        <v>2985</v>
      </c>
    </row>
    <row r="7762" spans="51:75">
      <c r="AY7762" s="89" t="e">
        <f>VLOOKUP(C7762,#REF!, 2,FALSE)</f>
        <v>#REF!</v>
      </c>
      <c r="BM7762" s="61" t="s">
        <v>13035</v>
      </c>
      <c r="BN7762" s="61" t="s">
        <v>3007</v>
      </c>
      <c r="BO7762" s="61" t="s">
        <v>7346</v>
      </c>
      <c r="BU7762" s="61" t="s">
        <v>13035</v>
      </c>
      <c r="BV7762" s="61" t="s">
        <v>3007</v>
      </c>
      <c r="BW7762" s="61" t="s">
        <v>7346</v>
      </c>
    </row>
    <row r="7763" spans="51:75">
      <c r="AY7763" s="89" t="e">
        <f>VLOOKUP(C7763,#REF!, 2,FALSE)</f>
        <v>#REF!</v>
      </c>
      <c r="BM7763" s="61" t="s">
        <v>13036</v>
      </c>
      <c r="BN7763" s="61" t="s">
        <v>3254</v>
      </c>
      <c r="BO7763" s="61" t="s">
        <v>4124</v>
      </c>
      <c r="BU7763" s="61" t="s">
        <v>13036</v>
      </c>
      <c r="BV7763" s="61" t="s">
        <v>3254</v>
      </c>
      <c r="BW7763" s="61" t="s">
        <v>4124</v>
      </c>
    </row>
    <row r="7764" spans="51:75">
      <c r="AY7764" s="89" t="e">
        <f>VLOOKUP(C7764,#REF!, 2,FALSE)</f>
        <v>#REF!</v>
      </c>
      <c r="BM7764" s="61" t="s">
        <v>13037</v>
      </c>
      <c r="BN7764" s="61" t="s">
        <v>16990</v>
      </c>
      <c r="BO7764" s="61" t="s">
        <v>2985</v>
      </c>
      <c r="BU7764" s="61" t="s">
        <v>13037</v>
      </c>
      <c r="BV7764" s="61" t="s">
        <v>16990</v>
      </c>
      <c r="BW7764" s="61" t="s">
        <v>2985</v>
      </c>
    </row>
    <row r="7765" spans="51:75">
      <c r="AY7765" s="89" t="e">
        <f>VLOOKUP(C7765,#REF!, 2,FALSE)</f>
        <v>#REF!</v>
      </c>
      <c r="BM7765" s="61" t="s">
        <v>13038</v>
      </c>
      <c r="BN7765" s="61" t="s">
        <v>16990</v>
      </c>
      <c r="BO7765" s="61" t="s">
        <v>13039</v>
      </c>
      <c r="BU7765" s="61" t="s">
        <v>13038</v>
      </c>
      <c r="BV7765" s="61" t="s">
        <v>16990</v>
      </c>
      <c r="BW7765" s="61" t="s">
        <v>13039</v>
      </c>
    </row>
    <row r="7766" spans="51:75">
      <c r="AY7766" s="89" t="e">
        <f>VLOOKUP(C7766,#REF!, 2,FALSE)</f>
        <v>#REF!</v>
      </c>
      <c r="BM7766" s="61" t="s">
        <v>13040</v>
      </c>
      <c r="BN7766" s="61" t="s">
        <v>705</v>
      </c>
      <c r="BO7766" s="61" t="s">
        <v>4033</v>
      </c>
      <c r="BU7766" s="61" t="s">
        <v>13040</v>
      </c>
      <c r="BV7766" s="61" t="s">
        <v>705</v>
      </c>
      <c r="BW7766" s="61" t="s">
        <v>4033</v>
      </c>
    </row>
    <row r="7767" spans="51:75">
      <c r="AY7767" s="89" t="e">
        <f>VLOOKUP(C7767,#REF!, 2,FALSE)</f>
        <v>#REF!</v>
      </c>
      <c r="BM7767" s="61" t="s">
        <v>13041</v>
      </c>
      <c r="BN7767" s="61" t="s">
        <v>705</v>
      </c>
      <c r="BO7767" s="61" t="s">
        <v>2985</v>
      </c>
      <c r="BU7767" s="61" t="s">
        <v>13041</v>
      </c>
      <c r="BV7767" s="61" t="s">
        <v>705</v>
      </c>
      <c r="BW7767" s="61" t="s">
        <v>2985</v>
      </c>
    </row>
    <row r="7768" spans="51:75">
      <c r="AY7768" s="89" t="e">
        <f>VLOOKUP(C7768,#REF!, 2,FALSE)</f>
        <v>#REF!</v>
      </c>
      <c r="BM7768" s="61" t="s">
        <v>13042</v>
      </c>
      <c r="BN7768" s="61" t="s">
        <v>16990</v>
      </c>
      <c r="BO7768" s="61" t="s">
        <v>2452</v>
      </c>
      <c r="BU7768" s="61" t="s">
        <v>13042</v>
      </c>
      <c r="BV7768" s="61" t="s">
        <v>16990</v>
      </c>
      <c r="BW7768" s="61" t="s">
        <v>2452</v>
      </c>
    </row>
    <row r="7769" spans="51:75">
      <c r="AY7769" s="89" t="e">
        <f>VLOOKUP(C7769,#REF!, 2,FALSE)</f>
        <v>#REF!</v>
      </c>
      <c r="BM7769" s="61" t="s">
        <v>13044</v>
      </c>
      <c r="BN7769" s="61" t="s">
        <v>16990</v>
      </c>
      <c r="BO7769" s="61" t="s">
        <v>1610</v>
      </c>
      <c r="BU7769" s="61" t="s">
        <v>13044</v>
      </c>
      <c r="BV7769" s="61" t="s">
        <v>16990</v>
      </c>
      <c r="BW7769" s="61" t="s">
        <v>1610</v>
      </c>
    </row>
    <row r="7770" spans="51:75">
      <c r="AY7770" s="89" t="e">
        <f>VLOOKUP(C7770,#REF!, 2,FALSE)</f>
        <v>#REF!</v>
      </c>
      <c r="BM7770" s="61" t="s">
        <v>13045</v>
      </c>
      <c r="BN7770" s="61" t="s">
        <v>16990</v>
      </c>
      <c r="BO7770" s="61" t="s">
        <v>8136</v>
      </c>
      <c r="BU7770" s="61" t="s">
        <v>13045</v>
      </c>
      <c r="BV7770" s="61" t="s">
        <v>16990</v>
      </c>
      <c r="BW7770" s="61" t="s">
        <v>8136</v>
      </c>
    </row>
    <row r="7771" spans="51:75">
      <c r="AY7771" s="89" t="e">
        <f>VLOOKUP(C7771,#REF!, 2,FALSE)</f>
        <v>#REF!</v>
      </c>
      <c r="BM7771" s="61" t="s">
        <v>13046</v>
      </c>
      <c r="BN7771" s="61" t="s">
        <v>16990</v>
      </c>
      <c r="BO7771" s="61" t="s">
        <v>921</v>
      </c>
      <c r="BU7771" s="61" t="s">
        <v>13046</v>
      </c>
      <c r="BV7771" s="61" t="s">
        <v>16990</v>
      </c>
      <c r="BW7771" s="61" t="s">
        <v>921</v>
      </c>
    </row>
    <row r="7772" spans="51:75">
      <c r="AY7772" s="89" t="e">
        <f>VLOOKUP(C7772,#REF!, 2,FALSE)</f>
        <v>#REF!</v>
      </c>
      <c r="BM7772" s="61" t="s">
        <v>13048</v>
      </c>
      <c r="BN7772" s="61" t="s">
        <v>16990</v>
      </c>
      <c r="BO7772" s="61" t="s">
        <v>2126</v>
      </c>
      <c r="BU7772" s="61" t="s">
        <v>13048</v>
      </c>
      <c r="BV7772" s="61" t="s">
        <v>16990</v>
      </c>
      <c r="BW7772" s="61" t="s">
        <v>2126</v>
      </c>
    </row>
    <row r="7773" spans="51:75">
      <c r="AY7773" s="89" t="e">
        <f>VLOOKUP(C7773,#REF!, 2,FALSE)</f>
        <v>#REF!</v>
      </c>
      <c r="BM7773" s="61" t="s">
        <v>13049</v>
      </c>
      <c r="BN7773" s="61" t="s">
        <v>16990</v>
      </c>
      <c r="BO7773" s="61" t="s">
        <v>846</v>
      </c>
      <c r="BU7773" s="61" t="s">
        <v>13049</v>
      </c>
      <c r="BV7773" s="61" t="s">
        <v>16990</v>
      </c>
      <c r="BW7773" s="61" t="s">
        <v>846</v>
      </c>
    </row>
    <row r="7774" spans="51:75">
      <c r="AY7774" s="89" t="e">
        <f>VLOOKUP(C7774,#REF!, 2,FALSE)</f>
        <v>#REF!</v>
      </c>
      <c r="BM7774" s="61" t="s">
        <v>13050</v>
      </c>
      <c r="BN7774" s="61" t="s">
        <v>618</v>
      </c>
      <c r="BO7774" s="61" t="s">
        <v>13021</v>
      </c>
      <c r="BU7774" s="61" t="s">
        <v>13050</v>
      </c>
      <c r="BV7774" s="61" t="s">
        <v>618</v>
      </c>
      <c r="BW7774" s="61" t="s">
        <v>13021</v>
      </c>
    </row>
    <row r="7775" spans="51:75">
      <c r="AY7775" s="89" t="e">
        <f>VLOOKUP(C7775,#REF!, 2,FALSE)</f>
        <v>#REF!</v>
      </c>
      <c r="BM7775" s="61" t="s">
        <v>13051</v>
      </c>
      <c r="BN7775" s="61" t="s">
        <v>16990</v>
      </c>
      <c r="BO7775" s="61" t="s">
        <v>1070</v>
      </c>
      <c r="BU7775" s="61" t="s">
        <v>13051</v>
      </c>
      <c r="BV7775" s="61" t="s">
        <v>16990</v>
      </c>
      <c r="BW7775" s="61" t="s">
        <v>1070</v>
      </c>
    </row>
    <row r="7776" spans="51:75">
      <c r="AY7776" s="89" t="e">
        <f>VLOOKUP(C7776,#REF!, 2,FALSE)</f>
        <v>#REF!</v>
      </c>
      <c r="BM7776" s="61" t="s">
        <v>13052</v>
      </c>
      <c r="BN7776" s="61" t="s">
        <v>665</v>
      </c>
      <c r="BO7776" s="61" t="s">
        <v>3022</v>
      </c>
      <c r="BU7776" s="61" t="s">
        <v>13052</v>
      </c>
      <c r="BV7776" s="61" t="s">
        <v>665</v>
      </c>
      <c r="BW7776" s="61" t="s">
        <v>3022</v>
      </c>
    </row>
    <row r="7777" spans="51:75">
      <c r="AY7777" s="89" t="e">
        <f>VLOOKUP(C7777,#REF!, 2,FALSE)</f>
        <v>#REF!</v>
      </c>
      <c r="BM7777" s="61" t="s">
        <v>13053</v>
      </c>
      <c r="BN7777" s="61" t="s">
        <v>773</v>
      </c>
      <c r="BO7777" s="61" t="s">
        <v>626</v>
      </c>
      <c r="BU7777" s="61" t="s">
        <v>13053</v>
      </c>
      <c r="BV7777" s="61" t="s">
        <v>773</v>
      </c>
      <c r="BW7777" s="61" t="s">
        <v>626</v>
      </c>
    </row>
    <row r="7778" spans="51:75">
      <c r="AY7778" s="89" t="e">
        <f>VLOOKUP(C7778,#REF!, 2,FALSE)</f>
        <v>#REF!</v>
      </c>
      <c r="BM7778" s="61" t="s">
        <v>13054</v>
      </c>
      <c r="BN7778" s="61" t="s">
        <v>665</v>
      </c>
      <c r="BO7778" s="61" t="s">
        <v>2257</v>
      </c>
      <c r="BU7778" s="61" t="s">
        <v>13054</v>
      </c>
      <c r="BV7778" s="61" t="s">
        <v>665</v>
      </c>
      <c r="BW7778" s="61" t="s">
        <v>2257</v>
      </c>
    </row>
    <row r="7779" spans="51:75">
      <c r="AY7779" s="89" t="e">
        <f>VLOOKUP(C7779,#REF!, 2,FALSE)</f>
        <v>#REF!</v>
      </c>
      <c r="BM7779" s="61" t="s">
        <v>13055</v>
      </c>
      <c r="BN7779" s="61" t="s">
        <v>663</v>
      </c>
      <c r="BO7779" s="61" t="s">
        <v>1070</v>
      </c>
      <c r="BU7779" s="61" t="s">
        <v>13055</v>
      </c>
      <c r="BV7779" s="61" t="s">
        <v>663</v>
      </c>
      <c r="BW7779" s="61" t="s">
        <v>1070</v>
      </c>
    </row>
    <row r="7780" spans="51:75">
      <c r="AY7780" s="89" t="e">
        <f>VLOOKUP(C7780,#REF!, 2,FALSE)</f>
        <v>#REF!</v>
      </c>
      <c r="BM7780" s="61" t="s">
        <v>13056</v>
      </c>
      <c r="BN7780" s="61" t="s">
        <v>668</v>
      </c>
      <c r="BO7780" s="61" t="s">
        <v>1338</v>
      </c>
      <c r="BU7780" s="61" t="s">
        <v>13056</v>
      </c>
      <c r="BV7780" s="61" t="s">
        <v>668</v>
      </c>
      <c r="BW7780" s="61" t="s">
        <v>1338</v>
      </c>
    </row>
    <row r="7781" spans="51:75">
      <c r="AY7781" s="89" t="e">
        <f>VLOOKUP(C7781,#REF!, 2,FALSE)</f>
        <v>#REF!</v>
      </c>
      <c r="BM7781" s="61" t="s">
        <v>13057</v>
      </c>
      <c r="BN7781" s="61" t="s">
        <v>616</v>
      </c>
      <c r="BO7781" s="61" t="s">
        <v>2298</v>
      </c>
      <c r="BU7781" s="61" t="s">
        <v>13057</v>
      </c>
      <c r="BV7781" s="61" t="s">
        <v>616</v>
      </c>
      <c r="BW7781" s="61" t="s">
        <v>2298</v>
      </c>
    </row>
    <row r="7782" spans="51:75">
      <c r="AY7782" s="89" t="e">
        <f>VLOOKUP(C7782,#REF!, 2,FALSE)</f>
        <v>#REF!</v>
      </c>
      <c r="BM7782" s="61" t="s">
        <v>13058</v>
      </c>
      <c r="BN7782" s="61" t="s">
        <v>17005</v>
      </c>
      <c r="BO7782" s="61" t="s">
        <v>994</v>
      </c>
      <c r="BU7782" s="61" t="s">
        <v>13058</v>
      </c>
      <c r="BV7782" s="61" t="s">
        <v>17005</v>
      </c>
      <c r="BW7782" s="61" t="s">
        <v>994</v>
      </c>
    </row>
    <row r="7783" spans="51:75">
      <c r="AY7783" s="89" t="e">
        <f>VLOOKUP(C7783,#REF!, 2,FALSE)</f>
        <v>#REF!</v>
      </c>
      <c r="BM7783" s="61" t="s">
        <v>13059</v>
      </c>
      <c r="BN7783" s="61" t="s">
        <v>618</v>
      </c>
      <c r="BO7783" s="61" t="s">
        <v>2257</v>
      </c>
      <c r="BU7783" s="61" t="s">
        <v>13059</v>
      </c>
      <c r="BV7783" s="61" t="s">
        <v>618</v>
      </c>
      <c r="BW7783" s="61" t="s">
        <v>2257</v>
      </c>
    </row>
    <row r="7784" spans="51:75">
      <c r="AY7784" s="89" t="e">
        <f>VLOOKUP(C7784,#REF!, 2,FALSE)</f>
        <v>#REF!</v>
      </c>
      <c r="BM7784" s="61" t="s">
        <v>13061</v>
      </c>
      <c r="BN7784" s="61" t="s">
        <v>3254</v>
      </c>
      <c r="BO7784" s="61" t="s">
        <v>2985</v>
      </c>
      <c r="BU7784" s="61" t="s">
        <v>13061</v>
      </c>
      <c r="BV7784" s="61" t="s">
        <v>3254</v>
      </c>
      <c r="BW7784" s="61" t="s">
        <v>2985</v>
      </c>
    </row>
    <row r="7785" spans="51:75">
      <c r="AY7785" s="89" t="e">
        <f>VLOOKUP(C7785,#REF!, 2,FALSE)</f>
        <v>#REF!</v>
      </c>
      <c r="BM7785" s="61" t="s">
        <v>13062</v>
      </c>
      <c r="BN7785" s="61" t="s">
        <v>621</v>
      </c>
      <c r="BO7785" s="61" t="s">
        <v>2985</v>
      </c>
      <c r="BU7785" s="61" t="s">
        <v>13062</v>
      </c>
      <c r="BV7785" s="61" t="s">
        <v>621</v>
      </c>
      <c r="BW7785" s="61" t="s">
        <v>2985</v>
      </c>
    </row>
    <row r="7786" spans="51:75">
      <c r="AY7786" s="89" t="e">
        <f>VLOOKUP(C7786,#REF!, 2,FALSE)</f>
        <v>#REF!</v>
      </c>
      <c r="BM7786" s="61" t="s">
        <v>13063</v>
      </c>
      <c r="BN7786" s="61" t="s">
        <v>854</v>
      </c>
      <c r="BO7786" s="61" t="s">
        <v>2985</v>
      </c>
      <c r="BU7786" s="61" t="s">
        <v>13063</v>
      </c>
      <c r="BV7786" s="61" t="s">
        <v>854</v>
      </c>
      <c r="BW7786" s="61" t="s">
        <v>2985</v>
      </c>
    </row>
    <row r="7787" spans="51:75">
      <c r="AY7787" s="89" t="e">
        <f>VLOOKUP(C7787,#REF!, 2,FALSE)</f>
        <v>#REF!</v>
      </c>
      <c r="BM7787" s="61" t="s">
        <v>13064</v>
      </c>
      <c r="BN7787" s="61" t="s">
        <v>925</v>
      </c>
      <c r="BO7787" s="61" t="s">
        <v>2985</v>
      </c>
      <c r="BU7787" s="61" t="s">
        <v>13064</v>
      </c>
      <c r="BV7787" s="61" t="s">
        <v>925</v>
      </c>
      <c r="BW7787" s="61" t="s">
        <v>2985</v>
      </c>
    </row>
    <row r="7788" spans="51:75">
      <c r="AY7788" s="89" t="e">
        <f>VLOOKUP(C7788,#REF!, 2,FALSE)</f>
        <v>#REF!</v>
      </c>
      <c r="BM7788" s="61" t="s">
        <v>2259</v>
      </c>
      <c r="BN7788" s="61" t="s">
        <v>2985</v>
      </c>
      <c r="BO7788" s="61" t="s">
        <v>2985</v>
      </c>
      <c r="BU7788" s="61" t="s">
        <v>2259</v>
      </c>
      <c r="BV7788" s="61" t="s">
        <v>2985</v>
      </c>
      <c r="BW7788" s="61" t="s">
        <v>2985</v>
      </c>
    </row>
    <row r="7789" spans="51:75">
      <c r="AY7789" s="89" t="e">
        <f>VLOOKUP(C7789,#REF!, 2,FALSE)</f>
        <v>#REF!</v>
      </c>
      <c r="BM7789" s="61" t="s">
        <v>13065</v>
      </c>
      <c r="BN7789" s="61" t="s">
        <v>2985</v>
      </c>
      <c r="BO7789" s="61" t="s">
        <v>2985</v>
      </c>
      <c r="BU7789" s="61" t="s">
        <v>13065</v>
      </c>
      <c r="BV7789" s="61" t="s">
        <v>2985</v>
      </c>
      <c r="BW7789" s="61" t="s">
        <v>2985</v>
      </c>
    </row>
    <row r="7790" spans="51:75">
      <c r="AY7790" s="89" t="e">
        <f>VLOOKUP(C7790,#REF!, 2,FALSE)</f>
        <v>#REF!</v>
      </c>
      <c r="BM7790" s="61" t="s">
        <v>13066</v>
      </c>
      <c r="BN7790" s="61" t="s">
        <v>2985</v>
      </c>
      <c r="BO7790" s="61" t="s">
        <v>1399</v>
      </c>
      <c r="BU7790" s="61" t="s">
        <v>13066</v>
      </c>
      <c r="BV7790" s="61" t="s">
        <v>2985</v>
      </c>
      <c r="BW7790" s="61" t="s">
        <v>1399</v>
      </c>
    </row>
    <row r="7791" spans="51:75">
      <c r="AY7791" s="89" t="e">
        <f>VLOOKUP(C7791,#REF!, 2,FALSE)</f>
        <v>#REF!</v>
      </c>
      <c r="BM7791" s="61" t="s">
        <v>2260</v>
      </c>
      <c r="BN7791" s="61" t="s">
        <v>2985</v>
      </c>
      <c r="BO7791" s="61" t="s">
        <v>3902</v>
      </c>
      <c r="BU7791" s="61" t="s">
        <v>2260</v>
      </c>
      <c r="BV7791" s="61" t="s">
        <v>2985</v>
      </c>
      <c r="BW7791" s="61" t="s">
        <v>3902</v>
      </c>
    </row>
    <row r="7792" spans="51:75">
      <c r="AY7792" s="89" t="e">
        <f>VLOOKUP(C7792,#REF!, 2,FALSE)</f>
        <v>#REF!</v>
      </c>
      <c r="BM7792" s="61" t="s">
        <v>2261</v>
      </c>
      <c r="BN7792" s="61" t="s">
        <v>2985</v>
      </c>
      <c r="BO7792" s="61" t="s">
        <v>11489</v>
      </c>
      <c r="BU7792" s="61" t="s">
        <v>2261</v>
      </c>
      <c r="BV7792" s="61" t="s">
        <v>2985</v>
      </c>
      <c r="BW7792" s="61" t="s">
        <v>11489</v>
      </c>
    </row>
    <row r="7793" spans="51:75">
      <c r="AY7793" s="89" t="e">
        <f>VLOOKUP(C7793,#REF!, 2,FALSE)</f>
        <v>#REF!</v>
      </c>
      <c r="BM7793" s="61" t="s">
        <v>2263</v>
      </c>
      <c r="BN7793" s="61" t="s">
        <v>2985</v>
      </c>
      <c r="BO7793" s="61" t="s">
        <v>1224</v>
      </c>
      <c r="BU7793" s="61" t="s">
        <v>2263</v>
      </c>
      <c r="BV7793" s="61" t="s">
        <v>2985</v>
      </c>
      <c r="BW7793" s="61" t="s">
        <v>1224</v>
      </c>
    </row>
    <row r="7794" spans="51:75">
      <c r="AY7794" s="89" t="e">
        <f>VLOOKUP(C7794,#REF!, 2,FALSE)</f>
        <v>#REF!</v>
      </c>
      <c r="BM7794" s="61" t="s">
        <v>13067</v>
      </c>
      <c r="BN7794" s="61" t="s">
        <v>2985</v>
      </c>
      <c r="BO7794" s="61" t="s">
        <v>2929</v>
      </c>
      <c r="BU7794" s="61" t="s">
        <v>13067</v>
      </c>
      <c r="BV7794" s="61" t="s">
        <v>2985</v>
      </c>
      <c r="BW7794" s="61" t="s">
        <v>2929</v>
      </c>
    </row>
    <row r="7795" spans="51:75">
      <c r="AY7795" s="89" t="e">
        <f>VLOOKUP(C7795,#REF!, 2,FALSE)</f>
        <v>#REF!</v>
      </c>
      <c r="BM7795" s="61" t="s">
        <v>2264</v>
      </c>
      <c r="BN7795" s="61" t="s">
        <v>2985</v>
      </c>
      <c r="BO7795" s="61" t="s">
        <v>10340</v>
      </c>
      <c r="BU7795" s="61" t="s">
        <v>2264</v>
      </c>
      <c r="BV7795" s="61" t="s">
        <v>2985</v>
      </c>
      <c r="BW7795" s="61" t="s">
        <v>10340</v>
      </c>
    </row>
    <row r="7796" spans="51:75">
      <c r="AY7796" s="89" t="e">
        <f>VLOOKUP(C7796,#REF!, 2,FALSE)</f>
        <v>#REF!</v>
      </c>
      <c r="BM7796" s="61" t="s">
        <v>2265</v>
      </c>
      <c r="BN7796" s="61" t="s">
        <v>2985</v>
      </c>
      <c r="BO7796" s="61" t="s">
        <v>8830</v>
      </c>
      <c r="BU7796" s="61" t="s">
        <v>2265</v>
      </c>
      <c r="BV7796" s="61" t="s">
        <v>2985</v>
      </c>
      <c r="BW7796" s="61" t="s">
        <v>8830</v>
      </c>
    </row>
    <row r="7797" spans="51:75">
      <c r="AY7797" s="89" t="e">
        <f>VLOOKUP(C7797,#REF!, 2,FALSE)</f>
        <v>#REF!</v>
      </c>
      <c r="BM7797" s="61" t="s">
        <v>2266</v>
      </c>
      <c r="BN7797" s="61" t="s">
        <v>16990</v>
      </c>
      <c r="BO7797" s="61" t="s">
        <v>13069</v>
      </c>
      <c r="BU7797" s="61" t="s">
        <v>2266</v>
      </c>
      <c r="BV7797" s="61" t="s">
        <v>16990</v>
      </c>
      <c r="BW7797" s="61" t="s">
        <v>13069</v>
      </c>
    </row>
    <row r="7798" spans="51:75">
      <c r="AY7798" s="89" t="e">
        <f>VLOOKUP(C7798,#REF!, 2,FALSE)</f>
        <v>#REF!</v>
      </c>
      <c r="BM7798" s="61" t="s">
        <v>13070</v>
      </c>
      <c r="BN7798" s="61" t="s">
        <v>2985</v>
      </c>
      <c r="BO7798" s="61" t="s">
        <v>1778</v>
      </c>
      <c r="BU7798" s="61" t="s">
        <v>13070</v>
      </c>
      <c r="BV7798" s="61" t="s">
        <v>2985</v>
      </c>
      <c r="BW7798" s="61" t="s">
        <v>1778</v>
      </c>
    </row>
    <row r="7799" spans="51:75">
      <c r="AY7799" s="89" t="e">
        <f>VLOOKUP(C7799,#REF!, 2,FALSE)</f>
        <v>#REF!</v>
      </c>
      <c r="BM7799" s="61" t="s">
        <v>13071</v>
      </c>
      <c r="BN7799" s="61" t="s">
        <v>2985</v>
      </c>
      <c r="BO7799" s="61" t="s">
        <v>13072</v>
      </c>
      <c r="BU7799" s="61" t="s">
        <v>13071</v>
      </c>
      <c r="BV7799" s="61" t="s">
        <v>2985</v>
      </c>
      <c r="BW7799" s="61" t="s">
        <v>13072</v>
      </c>
    </row>
    <row r="7800" spans="51:75">
      <c r="AY7800" s="89" t="e">
        <f>VLOOKUP(C7800,#REF!, 2,FALSE)</f>
        <v>#REF!</v>
      </c>
      <c r="BM7800" s="61" t="s">
        <v>13073</v>
      </c>
      <c r="BN7800" s="61" t="s">
        <v>2985</v>
      </c>
      <c r="BO7800" s="61" t="s">
        <v>1403</v>
      </c>
      <c r="BU7800" s="61" t="s">
        <v>13073</v>
      </c>
      <c r="BV7800" s="61" t="s">
        <v>2985</v>
      </c>
      <c r="BW7800" s="61" t="s">
        <v>1403</v>
      </c>
    </row>
    <row r="7801" spans="51:75">
      <c r="AY7801" s="89" t="e">
        <f>VLOOKUP(C7801,#REF!, 2,FALSE)</f>
        <v>#REF!</v>
      </c>
      <c r="BM7801" s="61" t="s">
        <v>13074</v>
      </c>
      <c r="BN7801" s="61" t="s">
        <v>3004</v>
      </c>
      <c r="BO7801" s="61" t="s">
        <v>2985</v>
      </c>
      <c r="BU7801" s="61" t="s">
        <v>13074</v>
      </c>
      <c r="BV7801" s="61" t="s">
        <v>3004</v>
      </c>
      <c r="BW7801" s="61" t="s">
        <v>2985</v>
      </c>
    </row>
    <row r="7802" spans="51:75">
      <c r="AY7802" s="89" t="e">
        <f>VLOOKUP(C7802,#REF!, 2,FALSE)</f>
        <v>#REF!</v>
      </c>
      <c r="BM7802" s="61" t="s">
        <v>13075</v>
      </c>
      <c r="BN7802" s="61" t="s">
        <v>659</v>
      </c>
      <c r="BO7802" s="61" t="s">
        <v>1070</v>
      </c>
      <c r="BU7802" s="61" t="s">
        <v>13075</v>
      </c>
      <c r="BV7802" s="61" t="s">
        <v>659</v>
      </c>
      <c r="BW7802" s="61" t="s">
        <v>1070</v>
      </c>
    </row>
    <row r="7803" spans="51:75">
      <c r="AY7803" s="89" t="e">
        <f>VLOOKUP(C7803,#REF!, 2,FALSE)</f>
        <v>#REF!</v>
      </c>
      <c r="BM7803" s="61" t="s">
        <v>13076</v>
      </c>
      <c r="BN7803" s="61" t="s">
        <v>925</v>
      </c>
      <c r="BO7803" s="61" t="s">
        <v>1070</v>
      </c>
      <c r="BU7803" s="61" t="s">
        <v>13076</v>
      </c>
      <c r="BV7803" s="61" t="s">
        <v>925</v>
      </c>
      <c r="BW7803" s="61" t="s">
        <v>1070</v>
      </c>
    </row>
    <row r="7804" spans="51:75">
      <c r="AY7804" s="89" t="e">
        <f>VLOOKUP(C7804,#REF!, 2,FALSE)</f>
        <v>#REF!</v>
      </c>
      <c r="BM7804" s="61" t="s">
        <v>2268</v>
      </c>
      <c r="BN7804" s="61" t="s">
        <v>928</v>
      </c>
      <c r="BO7804" s="61" t="s">
        <v>1070</v>
      </c>
      <c r="BU7804" s="61" t="s">
        <v>2268</v>
      </c>
      <c r="BV7804" s="61" t="s">
        <v>928</v>
      </c>
      <c r="BW7804" s="61" t="s">
        <v>1070</v>
      </c>
    </row>
    <row r="7805" spans="51:75">
      <c r="AY7805" s="89" t="e">
        <f>VLOOKUP(C7805,#REF!, 2,FALSE)</f>
        <v>#REF!</v>
      </c>
      <c r="BM7805" s="61" t="s">
        <v>13077</v>
      </c>
      <c r="BN7805" s="61" t="s">
        <v>1269</v>
      </c>
      <c r="BO7805" s="61" t="s">
        <v>1070</v>
      </c>
      <c r="BU7805" s="61" t="s">
        <v>13077</v>
      </c>
      <c r="BV7805" s="61" t="s">
        <v>1269</v>
      </c>
      <c r="BW7805" s="61" t="s">
        <v>1070</v>
      </c>
    </row>
    <row r="7806" spans="51:75">
      <c r="AY7806" s="89" t="e">
        <f>VLOOKUP(C7806,#REF!, 2,FALSE)</f>
        <v>#REF!</v>
      </c>
      <c r="BM7806" s="61" t="s">
        <v>2269</v>
      </c>
      <c r="BN7806" s="61" t="s">
        <v>925</v>
      </c>
      <c r="BO7806" s="61" t="s">
        <v>1070</v>
      </c>
      <c r="BU7806" s="61" t="s">
        <v>2269</v>
      </c>
      <c r="BV7806" s="61" t="s">
        <v>925</v>
      </c>
      <c r="BW7806" s="61" t="s">
        <v>1070</v>
      </c>
    </row>
    <row r="7807" spans="51:75">
      <c r="AY7807" s="89" t="e">
        <f>VLOOKUP(C7807,#REF!, 2,FALSE)</f>
        <v>#REF!</v>
      </c>
      <c r="BM7807" s="61" t="s">
        <v>346</v>
      </c>
      <c r="BN7807" s="61" t="s">
        <v>777</v>
      </c>
      <c r="BO7807" s="61" t="s">
        <v>3906</v>
      </c>
      <c r="BU7807" s="61" t="s">
        <v>346</v>
      </c>
      <c r="BV7807" s="61" t="s">
        <v>777</v>
      </c>
      <c r="BW7807" s="61" t="s">
        <v>3906</v>
      </c>
    </row>
    <row r="7808" spans="51:75">
      <c r="AY7808" s="89" t="e">
        <f>VLOOKUP(C7808,#REF!, 2,FALSE)</f>
        <v>#REF!</v>
      </c>
      <c r="BM7808" s="61" t="s">
        <v>13078</v>
      </c>
      <c r="BN7808" s="61" t="s">
        <v>812</v>
      </c>
      <c r="BO7808" s="61" t="s">
        <v>1051</v>
      </c>
      <c r="BU7808" s="61" t="s">
        <v>13078</v>
      </c>
      <c r="BV7808" s="61" t="s">
        <v>812</v>
      </c>
      <c r="BW7808" s="61" t="s">
        <v>1051</v>
      </c>
    </row>
    <row r="7809" spans="51:75">
      <c r="AY7809" s="89" t="e">
        <f>VLOOKUP(C7809,#REF!, 2,FALSE)</f>
        <v>#REF!</v>
      </c>
      <c r="BM7809" s="61" t="s">
        <v>13079</v>
      </c>
      <c r="BN7809" s="61" t="s">
        <v>668</v>
      </c>
      <c r="BO7809" s="61" t="s">
        <v>1338</v>
      </c>
      <c r="BU7809" s="61" t="s">
        <v>13079</v>
      </c>
      <c r="BV7809" s="61" t="s">
        <v>668</v>
      </c>
      <c r="BW7809" s="61" t="s">
        <v>1338</v>
      </c>
    </row>
    <row r="7810" spans="51:75">
      <c r="AY7810" s="89" t="e">
        <f>VLOOKUP(C7810,#REF!, 2,FALSE)</f>
        <v>#REF!</v>
      </c>
      <c r="BM7810" s="61" t="s">
        <v>13080</v>
      </c>
      <c r="BN7810" s="61" t="s">
        <v>639</v>
      </c>
      <c r="BO7810" s="61" t="s">
        <v>1665</v>
      </c>
      <c r="BU7810" s="61" t="s">
        <v>13080</v>
      </c>
      <c r="BV7810" s="61" t="s">
        <v>639</v>
      </c>
      <c r="BW7810" s="61" t="s">
        <v>1665</v>
      </c>
    </row>
    <row r="7811" spans="51:75">
      <c r="AY7811" s="89" t="e">
        <f>VLOOKUP(C7811,#REF!, 2,FALSE)</f>
        <v>#REF!</v>
      </c>
      <c r="BM7811" s="61" t="s">
        <v>2270</v>
      </c>
      <c r="BN7811" s="61" t="s">
        <v>16990</v>
      </c>
      <c r="BO7811" s="61" t="s">
        <v>9315</v>
      </c>
      <c r="BU7811" s="61" t="s">
        <v>2270</v>
      </c>
      <c r="BV7811" s="61" t="s">
        <v>16990</v>
      </c>
      <c r="BW7811" s="61" t="s">
        <v>9315</v>
      </c>
    </row>
    <row r="7812" spans="51:75">
      <c r="AY7812" s="89" t="e">
        <f>VLOOKUP(C7812,#REF!, 2,FALSE)</f>
        <v>#REF!</v>
      </c>
      <c r="BM7812" s="61" t="s">
        <v>2271</v>
      </c>
      <c r="BN7812" s="61" t="s">
        <v>16990</v>
      </c>
      <c r="BO7812" s="61" t="s">
        <v>1665</v>
      </c>
      <c r="BU7812" s="61" t="s">
        <v>2271</v>
      </c>
      <c r="BV7812" s="61" t="s">
        <v>16990</v>
      </c>
      <c r="BW7812" s="61" t="s">
        <v>1665</v>
      </c>
    </row>
    <row r="7813" spans="51:75">
      <c r="AY7813" s="89" t="e">
        <f>VLOOKUP(C7813,#REF!, 2,FALSE)</f>
        <v>#REF!</v>
      </c>
      <c r="BM7813" s="61" t="s">
        <v>13081</v>
      </c>
      <c r="BN7813" s="61" t="s">
        <v>785</v>
      </c>
      <c r="BO7813" s="61" t="s">
        <v>1070</v>
      </c>
      <c r="BU7813" s="61" t="s">
        <v>13081</v>
      </c>
      <c r="BV7813" s="61" t="s">
        <v>785</v>
      </c>
      <c r="BW7813" s="61" t="s">
        <v>1070</v>
      </c>
    </row>
    <row r="7814" spans="51:75">
      <c r="AY7814" s="89" t="e">
        <f>VLOOKUP(C7814,#REF!, 2,FALSE)</f>
        <v>#REF!</v>
      </c>
      <c r="BM7814" s="61" t="s">
        <v>13082</v>
      </c>
      <c r="BN7814" s="61" t="s">
        <v>785</v>
      </c>
      <c r="BO7814" s="61" t="s">
        <v>1070</v>
      </c>
      <c r="BU7814" s="61" t="s">
        <v>13082</v>
      </c>
      <c r="BV7814" s="61" t="s">
        <v>785</v>
      </c>
      <c r="BW7814" s="61" t="s">
        <v>1070</v>
      </c>
    </row>
    <row r="7815" spans="51:75">
      <c r="AY7815" s="89" t="e">
        <f>VLOOKUP(C7815,#REF!, 2,FALSE)</f>
        <v>#REF!</v>
      </c>
      <c r="BM7815" s="61" t="s">
        <v>13083</v>
      </c>
      <c r="BN7815" s="61" t="s">
        <v>619</v>
      </c>
      <c r="BO7815" s="61" t="s">
        <v>1070</v>
      </c>
      <c r="BU7815" s="61" t="s">
        <v>13083</v>
      </c>
      <c r="BV7815" s="61" t="s">
        <v>619</v>
      </c>
      <c r="BW7815" s="61" t="s">
        <v>1070</v>
      </c>
    </row>
    <row r="7816" spans="51:75">
      <c r="AY7816" s="89" t="e">
        <f>VLOOKUP(C7816,#REF!, 2,FALSE)</f>
        <v>#REF!</v>
      </c>
      <c r="BM7816" s="61" t="s">
        <v>13084</v>
      </c>
      <c r="BN7816" s="61" t="s">
        <v>665</v>
      </c>
      <c r="BO7816" s="61" t="s">
        <v>1070</v>
      </c>
      <c r="BU7816" s="61" t="s">
        <v>13084</v>
      </c>
      <c r="BV7816" s="61" t="s">
        <v>665</v>
      </c>
      <c r="BW7816" s="61" t="s">
        <v>1070</v>
      </c>
    </row>
    <row r="7817" spans="51:75">
      <c r="AY7817" s="89" t="e">
        <f>VLOOKUP(C7817,#REF!, 2,FALSE)</f>
        <v>#REF!</v>
      </c>
      <c r="BM7817" s="61" t="s">
        <v>13085</v>
      </c>
      <c r="BN7817" s="61" t="s">
        <v>789</v>
      </c>
      <c r="BO7817" s="61" t="s">
        <v>1070</v>
      </c>
      <c r="BU7817" s="61" t="s">
        <v>13085</v>
      </c>
      <c r="BV7817" s="61" t="s">
        <v>789</v>
      </c>
      <c r="BW7817" s="61" t="s">
        <v>1070</v>
      </c>
    </row>
    <row r="7818" spans="51:75">
      <c r="AY7818" s="89" t="e">
        <f>VLOOKUP(C7818,#REF!, 2,FALSE)</f>
        <v>#REF!</v>
      </c>
      <c r="BM7818" s="61" t="s">
        <v>13086</v>
      </c>
      <c r="BN7818" s="61" t="s">
        <v>668</v>
      </c>
      <c r="BO7818" s="61" t="s">
        <v>1073</v>
      </c>
      <c r="BU7818" s="61" t="s">
        <v>13086</v>
      </c>
      <c r="BV7818" s="61" t="s">
        <v>668</v>
      </c>
      <c r="BW7818" s="61" t="s">
        <v>1073</v>
      </c>
    </row>
    <row r="7819" spans="51:75">
      <c r="AY7819" s="89" t="e">
        <f>VLOOKUP(C7819,#REF!, 2,FALSE)</f>
        <v>#REF!</v>
      </c>
      <c r="BM7819" s="61" t="s">
        <v>13087</v>
      </c>
      <c r="BN7819" s="61" t="s">
        <v>812</v>
      </c>
      <c r="BO7819" s="61" t="s">
        <v>4760</v>
      </c>
      <c r="BU7819" s="61" t="s">
        <v>13087</v>
      </c>
      <c r="BV7819" s="61" t="s">
        <v>812</v>
      </c>
      <c r="BW7819" s="61" t="s">
        <v>4760</v>
      </c>
    </row>
    <row r="7820" spans="51:75">
      <c r="AY7820" s="89" t="e">
        <f>VLOOKUP(C7820,#REF!, 2,FALSE)</f>
        <v>#REF!</v>
      </c>
      <c r="BM7820" s="61" t="s">
        <v>2272</v>
      </c>
      <c r="BN7820" s="61" t="s">
        <v>16990</v>
      </c>
      <c r="BO7820" s="61" t="s">
        <v>1665</v>
      </c>
      <c r="BU7820" s="61" t="s">
        <v>2272</v>
      </c>
      <c r="BV7820" s="61" t="s">
        <v>16990</v>
      </c>
      <c r="BW7820" s="61" t="s">
        <v>1665</v>
      </c>
    </row>
    <row r="7821" spans="51:75">
      <c r="AY7821" s="89" t="e">
        <f>VLOOKUP(C7821,#REF!, 2,FALSE)</f>
        <v>#REF!</v>
      </c>
      <c r="BM7821" s="61" t="s">
        <v>2273</v>
      </c>
      <c r="BN7821" s="61" t="s">
        <v>705</v>
      </c>
      <c r="BO7821" s="61" t="s">
        <v>1665</v>
      </c>
      <c r="BU7821" s="61" t="s">
        <v>2273</v>
      </c>
      <c r="BV7821" s="61" t="s">
        <v>705</v>
      </c>
      <c r="BW7821" s="61" t="s">
        <v>1665</v>
      </c>
    </row>
    <row r="7822" spans="51:75">
      <c r="AY7822" s="89" t="e">
        <f>VLOOKUP(C7822,#REF!, 2,FALSE)</f>
        <v>#REF!</v>
      </c>
      <c r="BM7822" s="61" t="s">
        <v>2274</v>
      </c>
      <c r="BN7822" s="61" t="s">
        <v>705</v>
      </c>
      <c r="BO7822" s="61" t="s">
        <v>8549</v>
      </c>
      <c r="BU7822" s="61" t="s">
        <v>2274</v>
      </c>
      <c r="BV7822" s="61" t="s">
        <v>705</v>
      </c>
      <c r="BW7822" s="61" t="s">
        <v>8549</v>
      </c>
    </row>
    <row r="7823" spans="51:75">
      <c r="AY7823" s="89" t="e">
        <f>VLOOKUP(C7823,#REF!, 2,FALSE)</f>
        <v>#REF!</v>
      </c>
      <c r="BM7823" s="61" t="s">
        <v>13088</v>
      </c>
      <c r="BN7823" s="61" t="s">
        <v>930</v>
      </c>
      <c r="BO7823" s="61" t="s">
        <v>1665</v>
      </c>
      <c r="BU7823" s="61" t="s">
        <v>13088</v>
      </c>
      <c r="BV7823" s="61" t="s">
        <v>930</v>
      </c>
      <c r="BW7823" s="61" t="s">
        <v>1665</v>
      </c>
    </row>
    <row r="7824" spans="51:75">
      <c r="AY7824" s="89" t="e">
        <f>VLOOKUP(C7824,#REF!, 2,FALSE)</f>
        <v>#REF!</v>
      </c>
      <c r="BM7824" s="61" t="s">
        <v>13089</v>
      </c>
      <c r="BN7824" s="61" t="s">
        <v>928</v>
      </c>
      <c r="BO7824" s="61" t="s">
        <v>995</v>
      </c>
      <c r="BU7824" s="61" t="s">
        <v>13089</v>
      </c>
      <c r="BV7824" s="61" t="s">
        <v>928</v>
      </c>
      <c r="BW7824" s="61" t="s">
        <v>995</v>
      </c>
    </row>
    <row r="7825" spans="51:75">
      <c r="AY7825" s="89" t="e">
        <f>VLOOKUP(C7825,#REF!, 2,FALSE)</f>
        <v>#REF!</v>
      </c>
      <c r="BM7825" s="61" t="s">
        <v>13090</v>
      </c>
      <c r="BN7825" s="61" t="s">
        <v>812</v>
      </c>
      <c r="BO7825" s="61" t="s">
        <v>1073</v>
      </c>
      <c r="BU7825" s="61" t="s">
        <v>13090</v>
      </c>
      <c r="BV7825" s="61" t="s">
        <v>812</v>
      </c>
      <c r="BW7825" s="61" t="s">
        <v>1073</v>
      </c>
    </row>
    <row r="7826" spans="51:75">
      <c r="AY7826" s="89" t="e">
        <f>VLOOKUP(C7826,#REF!, 2,FALSE)</f>
        <v>#REF!</v>
      </c>
      <c r="BM7826" s="61" t="s">
        <v>13091</v>
      </c>
      <c r="BN7826" s="61" t="s">
        <v>780</v>
      </c>
      <c r="BO7826" s="61" t="s">
        <v>1665</v>
      </c>
      <c r="BU7826" s="61" t="s">
        <v>13091</v>
      </c>
      <c r="BV7826" s="61" t="s">
        <v>780</v>
      </c>
      <c r="BW7826" s="61" t="s">
        <v>1665</v>
      </c>
    </row>
    <row r="7827" spans="51:75">
      <c r="AY7827" s="89" t="e">
        <f>VLOOKUP(C7827,#REF!, 2,FALSE)</f>
        <v>#REF!</v>
      </c>
      <c r="BM7827" s="61" t="s">
        <v>2275</v>
      </c>
      <c r="BN7827" s="61" t="s">
        <v>928</v>
      </c>
      <c r="BO7827" s="61" t="s">
        <v>1609</v>
      </c>
      <c r="BU7827" s="61" t="s">
        <v>2275</v>
      </c>
      <c r="BV7827" s="61" t="s">
        <v>928</v>
      </c>
      <c r="BW7827" s="61" t="s">
        <v>1609</v>
      </c>
    </row>
    <row r="7828" spans="51:75">
      <c r="AY7828" s="89" t="e">
        <f>VLOOKUP(C7828,#REF!, 2,FALSE)</f>
        <v>#REF!</v>
      </c>
      <c r="BM7828" s="61" t="s">
        <v>13092</v>
      </c>
      <c r="BN7828" s="61" t="s">
        <v>1269</v>
      </c>
      <c r="BO7828" s="61" t="s">
        <v>4026</v>
      </c>
      <c r="BU7828" s="61" t="s">
        <v>13092</v>
      </c>
      <c r="BV7828" s="61" t="s">
        <v>1269</v>
      </c>
      <c r="BW7828" s="61" t="s">
        <v>4026</v>
      </c>
    </row>
    <row r="7829" spans="51:75">
      <c r="AY7829" s="89" t="e">
        <f>VLOOKUP(C7829,#REF!, 2,FALSE)</f>
        <v>#REF!</v>
      </c>
      <c r="BM7829" s="61" t="s">
        <v>2276</v>
      </c>
      <c r="BN7829" s="61" t="s">
        <v>668</v>
      </c>
      <c r="BO7829" s="61" t="s">
        <v>8025</v>
      </c>
      <c r="BU7829" s="61" t="s">
        <v>2276</v>
      </c>
      <c r="BV7829" s="61" t="s">
        <v>668</v>
      </c>
      <c r="BW7829" s="61" t="s">
        <v>8025</v>
      </c>
    </row>
    <row r="7830" spans="51:75">
      <c r="AY7830" s="89" t="e">
        <f>VLOOKUP(C7830,#REF!, 2,FALSE)</f>
        <v>#REF!</v>
      </c>
      <c r="BM7830" s="61" t="s">
        <v>13093</v>
      </c>
      <c r="BN7830" s="61" t="s">
        <v>1271</v>
      </c>
      <c r="BO7830" s="61" t="s">
        <v>6357</v>
      </c>
      <c r="BU7830" s="61" t="s">
        <v>13093</v>
      </c>
      <c r="BV7830" s="61" t="s">
        <v>1271</v>
      </c>
      <c r="BW7830" s="61" t="s">
        <v>6357</v>
      </c>
    </row>
    <row r="7831" spans="51:75">
      <c r="AY7831" s="89" t="e">
        <f>VLOOKUP(C7831,#REF!, 2,FALSE)</f>
        <v>#REF!</v>
      </c>
      <c r="BM7831" s="61" t="s">
        <v>13094</v>
      </c>
      <c r="BN7831" s="61" t="s">
        <v>805</v>
      </c>
      <c r="BO7831" s="61" t="s">
        <v>13095</v>
      </c>
      <c r="BU7831" s="61" t="s">
        <v>13094</v>
      </c>
      <c r="BV7831" s="61" t="s">
        <v>805</v>
      </c>
      <c r="BW7831" s="61" t="s">
        <v>13095</v>
      </c>
    </row>
    <row r="7832" spans="51:75">
      <c r="AY7832" s="89" t="e">
        <f>VLOOKUP(C7832,#REF!, 2,FALSE)</f>
        <v>#REF!</v>
      </c>
      <c r="BM7832" s="61" t="s">
        <v>13096</v>
      </c>
      <c r="BN7832" s="61" t="s">
        <v>3007</v>
      </c>
      <c r="BO7832" s="61" t="s">
        <v>13097</v>
      </c>
      <c r="BU7832" s="61" t="s">
        <v>13096</v>
      </c>
      <c r="BV7832" s="61" t="s">
        <v>3007</v>
      </c>
      <c r="BW7832" s="61" t="s">
        <v>13097</v>
      </c>
    </row>
    <row r="7833" spans="51:75">
      <c r="AY7833" s="89" t="e">
        <f>VLOOKUP(C7833,#REF!, 2,FALSE)</f>
        <v>#REF!</v>
      </c>
      <c r="BM7833" s="61" t="s">
        <v>13098</v>
      </c>
      <c r="BN7833" s="61" t="s">
        <v>665</v>
      </c>
      <c r="BO7833" s="61" t="s">
        <v>13097</v>
      </c>
      <c r="BU7833" s="61" t="s">
        <v>13098</v>
      </c>
      <c r="BV7833" s="61" t="s">
        <v>665</v>
      </c>
      <c r="BW7833" s="61" t="s">
        <v>13097</v>
      </c>
    </row>
    <row r="7834" spans="51:75">
      <c r="AY7834" s="89" t="e">
        <f>VLOOKUP(C7834,#REF!, 2,FALSE)</f>
        <v>#REF!</v>
      </c>
      <c r="BM7834" s="61" t="s">
        <v>13099</v>
      </c>
      <c r="BN7834" s="61" t="s">
        <v>3004</v>
      </c>
      <c r="BO7834" s="61" t="s">
        <v>13100</v>
      </c>
      <c r="BU7834" s="61" t="s">
        <v>13099</v>
      </c>
      <c r="BV7834" s="61" t="s">
        <v>3004</v>
      </c>
      <c r="BW7834" s="61" t="s">
        <v>13100</v>
      </c>
    </row>
    <row r="7835" spans="51:75">
      <c r="AY7835" s="89" t="e">
        <f>VLOOKUP(C7835,#REF!, 2,FALSE)</f>
        <v>#REF!</v>
      </c>
      <c r="BM7835" s="61" t="s">
        <v>13101</v>
      </c>
      <c r="BN7835" s="61" t="s">
        <v>3047</v>
      </c>
      <c r="BO7835" s="61" t="s">
        <v>2696</v>
      </c>
      <c r="BU7835" s="61" t="s">
        <v>13101</v>
      </c>
      <c r="BV7835" s="61" t="s">
        <v>3047</v>
      </c>
      <c r="BW7835" s="61" t="s">
        <v>2696</v>
      </c>
    </row>
    <row r="7836" spans="51:75">
      <c r="AY7836" s="89" t="e">
        <f>VLOOKUP(C7836,#REF!, 2,FALSE)</f>
        <v>#REF!</v>
      </c>
      <c r="BM7836" s="61" t="s">
        <v>13102</v>
      </c>
      <c r="BN7836" s="61" t="s">
        <v>3254</v>
      </c>
      <c r="BO7836" s="61" t="s">
        <v>10306</v>
      </c>
      <c r="BU7836" s="61" t="s">
        <v>13102</v>
      </c>
      <c r="BV7836" s="61" t="s">
        <v>3254</v>
      </c>
      <c r="BW7836" s="61" t="s">
        <v>10306</v>
      </c>
    </row>
    <row r="7837" spans="51:75">
      <c r="AY7837" s="89" t="e">
        <f>VLOOKUP(C7837,#REF!, 2,FALSE)</f>
        <v>#REF!</v>
      </c>
      <c r="BM7837" s="61" t="s">
        <v>13103</v>
      </c>
      <c r="BN7837" s="61" t="s">
        <v>1271</v>
      </c>
      <c r="BO7837" s="61" t="s">
        <v>3755</v>
      </c>
      <c r="BU7837" s="61" t="s">
        <v>13103</v>
      </c>
      <c r="BV7837" s="61" t="s">
        <v>1271</v>
      </c>
      <c r="BW7837" s="61" t="s">
        <v>3755</v>
      </c>
    </row>
    <row r="7838" spans="51:75">
      <c r="AY7838" s="89" t="e">
        <f>VLOOKUP(C7838,#REF!, 2,FALSE)</f>
        <v>#REF!</v>
      </c>
      <c r="BM7838" s="61" t="s">
        <v>13104</v>
      </c>
      <c r="BN7838" s="61" t="s">
        <v>1271</v>
      </c>
      <c r="BO7838" s="61" t="s">
        <v>1381</v>
      </c>
      <c r="BU7838" s="61" t="s">
        <v>13104</v>
      </c>
      <c r="BV7838" s="61" t="s">
        <v>1271</v>
      </c>
      <c r="BW7838" s="61" t="s">
        <v>1381</v>
      </c>
    </row>
    <row r="7839" spans="51:75">
      <c r="AY7839" s="89" t="e">
        <f>VLOOKUP(C7839,#REF!, 2,FALSE)</f>
        <v>#REF!</v>
      </c>
      <c r="BM7839" s="61" t="s">
        <v>379</v>
      </c>
      <c r="BN7839" s="61" t="s">
        <v>638</v>
      </c>
      <c r="BO7839" s="61" t="s">
        <v>13105</v>
      </c>
      <c r="BU7839" s="61" t="s">
        <v>379</v>
      </c>
      <c r="BV7839" s="61" t="s">
        <v>638</v>
      </c>
      <c r="BW7839" s="61" t="s">
        <v>13105</v>
      </c>
    </row>
    <row r="7840" spans="51:75">
      <c r="AY7840" s="89" t="e">
        <f>VLOOKUP(C7840,#REF!, 2,FALSE)</f>
        <v>#REF!</v>
      </c>
      <c r="BM7840" s="61" t="s">
        <v>13106</v>
      </c>
      <c r="BN7840" s="61" t="s">
        <v>659</v>
      </c>
      <c r="BO7840" s="61" t="s">
        <v>1491</v>
      </c>
      <c r="BU7840" s="61" t="s">
        <v>13106</v>
      </c>
      <c r="BV7840" s="61" t="s">
        <v>659</v>
      </c>
      <c r="BW7840" s="61" t="s">
        <v>1491</v>
      </c>
    </row>
    <row r="7841" spans="51:75">
      <c r="AY7841" s="89" t="e">
        <f>VLOOKUP(C7841,#REF!, 2,FALSE)</f>
        <v>#REF!</v>
      </c>
      <c r="BM7841" s="61" t="s">
        <v>13107</v>
      </c>
      <c r="BN7841" s="61" t="s">
        <v>1344</v>
      </c>
      <c r="BO7841" s="61" t="s">
        <v>13108</v>
      </c>
      <c r="BU7841" s="61" t="s">
        <v>13107</v>
      </c>
      <c r="BV7841" s="61" t="s">
        <v>1344</v>
      </c>
      <c r="BW7841" s="61" t="s">
        <v>13108</v>
      </c>
    </row>
    <row r="7842" spans="51:75">
      <c r="AY7842" s="89" t="e">
        <f>VLOOKUP(C7842,#REF!, 2,FALSE)</f>
        <v>#REF!</v>
      </c>
      <c r="BM7842" s="61" t="s">
        <v>2277</v>
      </c>
      <c r="BN7842" s="61" t="s">
        <v>2981</v>
      </c>
      <c r="BO7842" s="61" t="s">
        <v>1339</v>
      </c>
      <c r="BU7842" s="61" t="s">
        <v>2277</v>
      </c>
      <c r="BV7842" s="61" t="s">
        <v>2981</v>
      </c>
      <c r="BW7842" s="61" t="s">
        <v>1339</v>
      </c>
    </row>
    <row r="7843" spans="51:75">
      <c r="AY7843" s="89" t="e">
        <f>VLOOKUP(C7843,#REF!, 2,FALSE)</f>
        <v>#REF!</v>
      </c>
      <c r="BM7843" s="61" t="s">
        <v>2278</v>
      </c>
      <c r="BN7843" s="61" t="s">
        <v>1271</v>
      </c>
      <c r="BO7843" s="61" t="s">
        <v>9036</v>
      </c>
      <c r="BU7843" s="61" t="s">
        <v>2278</v>
      </c>
      <c r="BV7843" s="61" t="s">
        <v>1271</v>
      </c>
      <c r="BW7843" s="61" t="s">
        <v>9036</v>
      </c>
    </row>
    <row r="7844" spans="51:75">
      <c r="AY7844" s="89" t="e">
        <f>VLOOKUP(C7844,#REF!, 2,FALSE)</f>
        <v>#REF!</v>
      </c>
      <c r="BM7844" s="61" t="s">
        <v>13109</v>
      </c>
      <c r="BN7844" s="61" t="s">
        <v>3204</v>
      </c>
      <c r="BO7844" s="61" t="s">
        <v>4478</v>
      </c>
      <c r="BU7844" s="61" t="s">
        <v>13109</v>
      </c>
      <c r="BV7844" s="61" t="s">
        <v>3204</v>
      </c>
      <c r="BW7844" s="61" t="s">
        <v>4478</v>
      </c>
    </row>
    <row r="7845" spans="51:75">
      <c r="AY7845" s="89" t="e">
        <f>VLOOKUP(C7845,#REF!, 2,FALSE)</f>
        <v>#REF!</v>
      </c>
      <c r="BM7845" s="61" t="s">
        <v>13110</v>
      </c>
      <c r="BN7845" s="61" t="s">
        <v>1344</v>
      </c>
      <c r="BO7845" s="61" t="s">
        <v>3808</v>
      </c>
      <c r="BU7845" s="61" t="s">
        <v>13110</v>
      </c>
      <c r="BV7845" s="61" t="s">
        <v>1344</v>
      </c>
      <c r="BW7845" s="61" t="s">
        <v>3808</v>
      </c>
    </row>
    <row r="7846" spans="51:75">
      <c r="AY7846" s="89" t="e">
        <f>VLOOKUP(C7846,#REF!, 2,FALSE)</f>
        <v>#REF!</v>
      </c>
      <c r="BM7846" s="61" t="s">
        <v>13111</v>
      </c>
      <c r="BN7846" s="61" t="s">
        <v>805</v>
      </c>
      <c r="BO7846" s="61" t="s">
        <v>13112</v>
      </c>
      <c r="BU7846" s="61" t="s">
        <v>13111</v>
      </c>
      <c r="BV7846" s="61" t="s">
        <v>805</v>
      </c>
      <c r="BW7846" s="61" t="s">
        <v>13112</v>
      </c>
    </row>
    <row r="7847" spans="51:75">
      <c r="AY7847" s="89" t="e">
        <f>VLOOKUP(C7847,#REF!, 2,FALSE)</f>
        <v>#REF!</v>
      </c>
      <c r="BM7847" s="61" t="s">
        <v>376</v>
      </c>
      <c r="BN7847" s="61" t="s">
        <v>623</v>
      </c>
      <c r="BO7847" s="61" t="s">
        <v>13113</v>
      </c>
      <c r="BU7847" s="61" t="s">
        <v>376</v>
      </c>
      <c r="BV7847" s="61" t="s">
        <v>623</v>
      </c>
      <c r="BW7847" s="61" t="s">
        <v>13113</v>
      </c>
    </row>
    <row r="7848" spans="51:75">
      <c r="AY7848" s="89" t="e">
        <f>VLOOKUP(C7848,#REF!, 2,FALSE)</f>
        <v>#REF!</v>
      </c>
      <c r="BM7848" s="61" t="s">
        <v>13114</v>
      </c>
      <c r="BN7848" s="61" t="s">
        <v>665</v>
      </c>
      <c r="BO7848" s="61" t="s">
        <v>1346</v>
      </c>
      <c r="BU7848" s="61" t="s">
        <v>13114</v>
      </c>
      <c r="BV7848" s="61" t="s">
        <v>665</v>
      </c>
      <c r="BW7848" s="61" t="s">
        <v>1346</v>
      </c>
    </row>
    <row r="7849" spans="51:75">
      <c r="AY7849" s="89" t="e">
        <f>VLOOKUP(C7849,#REF!, 2,FALSE)</f>
        <v>#REF!</v>
      </c>
      <c r="BM7849" s="61" t="s">
        <v>13115</v>
      </c>
      <c r="BN7849" s="61" t="s">
        <v>738</v>
      </c>
      <c r="BO7849" s="61" t="s">
        <v>10677</v>
      </c>
      <c r="BU7849" s="61" t="s">
        <v>13115</v>
      </c>
      <c r="BV7849" s="61" t="s">
        <v>738</v>
      </c>
      <c r="BW7849" s="61" t="s">
        <v>10677</v>
      </c>
    </row>
    <row r="7850" spans="51:75">
      <c r="AY7850" s="89" t="e">
        <f>VLOOKUP(C7850,#REF!, 2,FALSE)</f>
        <v>#REF!</v>
      </c>
      <c r="BM7850" s="61" t="s">
        <v>13116</v>
      </c>
      <c r="BN7850" s="61" t="s">
        <v>3204</v>
      </c>
      <c r="BO7850" s="61" t="s">
        <v>6945</v>
      </c>
      <c r="BU7850" s="61" t="s">
        <v>13116</v>
      </c>
      <c r="BV7850" s="61" t="s">
        <v>3204</v>
      </c>
      <c r="BW7850" s="61" t="s">
        <v>6945</v>
      </c>
    </row>
    <row r="7851" spans="51:75">
      <c r="AY7851" s="89" t="e">
        <f>VLOOKUP(C7851,#REF!, 2,FALSE)</f>
        <v>#REF!</v>
      </c>
      <c r="BM7851" s="61" t="s">
        <v>13117</v>
      </c>
      <c r="BN7851" s="61" t="s">
        <v>633</v>
      </c>
      <c r="BO7851" s="61" t="s">
        <v>1915</v>
      </c>
      <c r="BU7851" s="61" t="s">
        <v>13117</v>
      </c>
      <c r="BV7851" s="61" t="s">
        <v>633</v>
      </c>
      <c r="BW7851" s="61" t="s">
        <v>1915</v>
      </c>
    </row>
    <row r="7852" spans="51:75">
      <c r="AY7852" s="89" t="e">
        <f>VLOOKUP(C7852,#REF!, 2,FALSE)</f>
        <v>#REF!</v>
      </c>
      <c r="BM7852" s="61" t="s">
        <v>13118</v>
      </c>
      <c r="BN7852" s="61" t="s">
        <v>3254</v>
      </c>
      <c r="BO7852" s="61" t="s">
        <v>1915</v>
      </c>
      <c r="BU7852" s="61" t="s">
        <v>13118</v>
      </c>
      <c r="BV7852" s="61" t="s">
        <v>3254</v>
      </c>
      <c r="BW7852" s="61" t="s">
        <v>1915</v>
      </c>
    </row>
    <row r="7853" spans="51:75">
      <c r="AY7853" s="89" t="e">
        <f>VLOOKUP(C7853,#REF!, 2,FALSE)</f>
        <v>#REF!</v>
      </c>
      <c r="BM7853" s="61" t="s">
        <v>2279</v>
      </c>
      <c r="BN7853" s="61" t="s">
        <v>928</v>
      </c>
      <c r="BO7853" s="61" t="s">
        <v>13119</v>
      </c>
      <c r="BU7853" s="61" t="s">
        <v>2279</v>
      </c>
      <c r="BV7853" s="61" t="s">
        <v>928</v>
      </c>
      <c r="BW7853" s="61" t="s">
        <v>13119</v>
      </c>
    </row>
    <row r="7854" spans="51:75">
      <c r="AY7854" s="89" t="e">
        <f>VLOOKUP(C7854,#REF!, 2,FALSE)</f>
        <v>#REF!</v>
      </c>
      <c r="BM7854" s="61" t="s">
        <v>13120</v>
      </c>
      <c r="BN7854" s="61" t="s">
        <v>3204</v>
      </c>
      <c r="BO7854" s="61" t="s">
        <v>3321</v>
      </c>
      <c r="BU7854" s="61" t="s">
        <v>13120</v>
      </c>
      <c r="BV7854" s="61" t="s">
        <v>3204</v>
      </c>
      <c r="BW7854" s="61" t="s">
        <v>3321</v>
      </c>
    </row>
    <row r="7855" spans="51:75">
      <c r="AY7855" s="89" t="e">
        <f>VLOOKUP(C7855,#REF!, 2,FALSE)</f>
        <v>#REF!</v>
      </c>
      <c r="BM7855" s="61" t="s">
        <v>13121</v>
      </c>
      <c r="BN7855" s="61" t="s">
        <v>3204</v>
      </c>
      <c r="BO7855" s="61" t="s">
        <v>13122</v>
      </c>
      <c r="BU7855" s="61" t="s">
        <v>13121</v>
      </c>
      <c r="BV7855" s="61" t="s">
        <v>3204</v>
      </c>
      <c r="BW7855" s="61" t="s">
        <v>13122</v>
      </c>
    </row>
    <row r="7856" spans="51:75">
      <c r="AY7856" s="89" t="e">
        <f>VLOOKUP(C7856,#REF!, 2,FALSE)</f>
        <v>#REF!</v>
      </c>
      <c r="BM7856" s="61" t="s">
        <v>13123</v>
      </c>
      <c r="BN7856" s="61" t="s">
        <v>1344</v>
      </c>
      <c r="BO7856" s="61" t="s">
        <v>3307</v>
      </c>
      <c r="BU7856" s="61" t="s">
        <v>13123</v>
      </c>
      <c r="BV7856" s="61" t="s">
        <v>1344</v>
      </c>
      <c r="BW7856" s="61" t="s">
        <v>3307</v>
      </c>
    </row>
    <row r="7857" spans="51:75">
      <c r="AY7857" s="89" t="e">
        <f>VLOOKUP(C7857,#REF!, 2,FALSE)</f>
        <v>#REF!</v>
      </c>
      <c r="BM7857" s="61" t="s">
        <v>2280</v>
      </c>
      <c r="BN7857" s="61" t="s">
        <v>1344</v>
      </c>
      <c r="BO7857" s="61" t="s">
        <v>13124</v>
      </c>
      <c r="BU7857" s="61" t="s">
        <v>2280</v>
      </c>
      <c r="BV7857" s="61" t="s">
        <v>1344</v>
      </c>
      <c r="BW7857" s="61" t="s">
        <v>13124</v>
      </c>
    </row>
    <row r="7858" spans="51:75">
      <c r="AY7858" s="89" t="e">
        <f>VLOOKUP(C7858,#REF!, 2,FALSE)</f>
        <v>#REF!</v>
      </c>
      <c r="BM7858" s="61" t="s">
        <v>13125</v>
      </c>
      <c r="BN7858" s="61" t="s">
        <v>1344</v>
      </c>
      <c r="BO7858" s="61" t="s">
        <v>13126</v>
      </c>
      <c r="BU7858" s="61" t="s">
        <v>13125</v>
      </c>
      <c r="BV7858" s="61" t="s">
        <v>1344</v>
      </c>
      <c r="BW7858" s="61" t="s">
        <v>13126</v>
      </c>
    </row>
    <row r="7859" spans="51:75">
      <c r="AY7859" s="89" t="e">
        <f>VLOOKUP(C7859,#REF!, 2,FALSE)</f>
        <v>#REF!</v>
      </c>
      <c r="BM7859" s="61" t="s">
        <v>13127</v>
      </c>
      <c r="BN7859" s="61" t="s">
        <v>738</v>
      </c>
      <c r="BO7859" s="61" t="s">
        <v>4154</v>
      </c>
      <c r="BU7859" s="61" t="s">
        <v>13127</v>
      </c>
      <c r="BV7859" s="61" t="s">
        <v>738</v>
      </c>
      <c r="BW7859" s="61" t="s">
        <v>4154</v>
      </c>
    </row>
    <row r="7860" spans="51:75">
      <c r="AY7860" s="89" t="e">
        <f>VLOOKUP(C7860,#REF!, 2,FALSE)</f>
        <v>#REF!</v>
      </c>
      <c r="BM7860" s="61" t="s">
        <v>13128</v>
      </c>
      <c r="BN7860" s="61" t="s">
        <v>621</v>
      </c>
      <c r="BO7860" s="61" t="s">
        <v>13129</v>
      </c>
      <c r="BU7860" s="61" t="s">
        <v>13128</v>
      </c>
      <c r="BV7860" s="61" t="s">
        <v>621</v>
      </c>
      <c r="BW7860" s="61" t="s">
        <v>13129</v>
      </c>
    </row>
    <row r="7861" spans="51:75">
      <c r="AY7861" s="89" t="e">
        <f>VLOOKUP(C7861,#REF!, 2,FALSE)</f>
        <v>#REF!</v>
      </c>
      <c r="BM7861" s="61" t="s">
        <v>13130</v>
      </c>
      <c r="BN7861" s="61" t="s">
        <v>3254</v>
      </c>
      <c r="BO7861" s="61" t="s">
        <v>13131</v>
      </c>
      <c r="BU7861" s="61" t="s">
        <v>13130</v>
      </c>
      <c r="BV7861" s="61" t="s">
        <v>3254</v>
      </c>
      <c r="BW7861" s="61" t="s">
        <v>13131</v>
      </c>
    </row>
    <row r="7862" spans="51:75">
      <c r="AY7862" s="89" t="e">
        <f>VLOOKUP(C7862,#REF!, 2,FALSE)</f>
        <v>#REF!</v>
      </c>
      <c r="BM7862" s="61" t="s">
        <v>13132</v>
      </c>
      <c r="BN7862" s="61" t="s">
        <v>805</v>
      </c>
      <c r="BO7862" s="61" t="s">
        <v>4070</v>
      </c>
      <c r="BU7862" s="61" t="s">
        <v>13132</v>
      </c>
      <c r="BV7862" s="61" t="s">
        <v>805</v>
      </c>
      <c r="BW7862" s="61" t="s">
        <v>4070</v>
      </c>
    </row>
    <row r="7863" spans="51:75">
      <c r="AY7863" s="89" t="e">
        <f>VLOOKUP(C7863,#REF!, 2,FALSE)</f>
        <v>#REF!</v>
      </c>
      <c r="BM7863" s="61" t="s">
        <v>13133</v>
      </c>
      <c r="BN7863" s="61" t="s">
        <v>999</v>
      </c>
      <c r="BO7863" s="61" t="s">
        <v>9160</v>
      </c>
      <c r="BU7863" s="61" t="s">
        <v>13133</v>
      </c>
      <c r="BV7863" s="61" t="s">
        <v>999</v>
      </c>
      <c r="BW7863" s="61" t="s">
        <v>9160</v>
      </c>
    </row>
    <row r="7864" spans="51:75">
      <c r="AY7864" s="89" t="e">
        <f>VLOOKUP(C7864,#REF!, 2,FALSE)</f>
        <v>#REF!</v>
      </c>
      <c r="BM7864" s="61" t="s">
        <v>13134</v>
      </c>
      <c r="BN7864" s="61" t="s">
        <v>3204</v>
      </c>
      <c r="BO7864" s="61" t="s">
        <v>13135</v>
      </c>
      <c r="BU7864" s="61" t="s">
        <v>13134</v>
      </c>
      <c r="BV7864" s="61" t="s">
        <v>3204</v>
      </c>
      <c r="BW7864" s="61" t="s">
        <v>13135</v>
      </c>
    </row>
    <row r="7865" spans="51:75">
      <c r="AY7865" s="89" t="e">
        <f>VLOOKUP(C7865,#REF!, 2,FALSE)</f>
        <v>#REF!</v>
      </c>
      <c r="BM7865" s="61" t="s">
        <v>13136</v>
      </c>
      <c r="BN7865" s="61" t="s">
        <v>702</v>
      </c>
      <c r="BO7865" s="61" t="s">
        <v>11043</v>
      </c>
      <c r="BU7865" s="61" t="s">
        <v>13136</v>
      </c>
      <c r="BV7865" s="61" t="s">
        <v>702</v>
      </c>
      <c r="BW7865" s="61" t="s">
        <v>11043</v>
      </c>
    </row>
    <row r="7866" spans="51:75">
      <c r="AY7866" s="89" t="e">
        <f>VLOOKUP(C7866,#REF!, 2,FALSE)</f>
        <v>#REF!</v>
      </c>
      <c r="BM7866" s="61" t="s">
        <v>13137</v>
      </c>
      <c r="BN7866" s="61" t="s">
        <v>1344</v>
      </c>
      <c r="BO7866" s="61" t="s">
        <v>13138</v>
      </c>
      <c r="BU7866" s="61" t="s">
        <v>13137</v>
      </c>
      <c r="BV7866" s="61" t="s">
        <v>1344</v>
      </c>
      <c r="BW7866" s="61" t="s">
        <v>13138</v>
      </c>
    </row>
    <row r="7867" spans="51:75">
      <c r="AY7867" s="89" t="e">
        <f>VLOOKUP(C7867,#REF!, 2,FALSE)</f>
        <v>#REF!</v>
      </c>
      <c r="BM7867" s="61" t="s">
        <v>13139</v>
      </c>
      <c r="BN7867" s="61" t="s">
        <v>1344</v>
      </c>
      <c r="BO7867" s="61" t="s">
        <v>1327</v>
      </c>
      <c r="BU7867" s="61" t="s">
        <v>13139</v>
      </c>
      <c r="BV7867" s="61" t="s">
        <v>1344</v>
      </c>
      <c r="BW7867" s="61" t="s">
        <v>1327</v>
      </c>
    </row>
    <row r="7868" spans="51:75">
      <c r="AY7868" s="89" t="e">
        <f>VLOOKUP(C7868,#REF!, 2,FALSE)</f>
        <v>#REF!</v>
      </c>
      <c r="BM7868" s="61" t="s">
        <v>13140</v>
      </c>
      <c r="BN7868" s="61" t="s">
        <v>3047</v>
      </c>
      <c r="BO7868" s="61" t="s">
        <v>2985</v>
      </c>
      <c r="BU7868" s="61" t="s">
        <v>13140</v>
      </c>
      <c r="BV7868" s="61" t="s">
        <v>3047</v>
      </c>
      <c r="BW7868" s="61" t="s">
        <v>2985</v>
      </c>
    </row>
    <row r="7869" spans="51:75">
      <c r="AY7869" s="89" t="e">
        <f>VLOOKUP(C7869,#REF!, 2,FALSE)</f>
        <v>#REF!</v>
      </c>
      <c r="BM7869" s="61" t="s">
        <v>13141</v>
      </c>
      <c r="BN7869" s="61" t="s">
        <v>942</v>
      </c>
      <c r="BO7869" s="61" t="s">
        <v>13142</v>
      </c>
      <c r="BU7869" s="61" t="s">
        <v>13141</v>
      </c>
      <c r="BV7869" s="61" t="s">
        <v>942</v>
      </c>
      <c r="BW7869" s="61" t="s">
        <v>13142</v>
      </c>
    </row>
    <row r="7870" spans="51:75">
      <c r="AY7870" s="89" t="e">
        <f>VLOOKUP(C7870,#REF!, 2,FALSE)</f>
        <v>#REF!</v>
      </c>
      <c r="BM7870" s="61" t="s">
        <v>13144</v>
      </c>
      <c r="BN7870" s="61" t="s">
        <v>942</v>
      </c>
      <c r="BO7870" s="61" t="s">
        <v>13142</v>
      </c>
      <c r="BU7870" s="61" t="s">
        <v>13144</v>
      </c>
      <c r="BV7870" s="61" t="s">
        <v>942</v>
      </c>
      <c r="BW7870" s="61" t="s">
        <v>13142</v>
      </c>
    </row>
    <row r="7871" spans="51:75">
      <c r="AY7871" s="89" t="e">
        <f>VLOOKUP(C7871,#REF!, 2,FALSE)</f>
        <v>#REF!</v>
      </c>
      <c r="BM7871" s="61" t="s">
        <v>13145</v>
      </c>
      <c r="BN7871" s="61" t="s">
        <v>930</v>
      </c>
      <c r="BO7871" s="61" t="s">
        <v>8977</v>
      </c>
      <c r="BU7871" s="61" t="s">
        <v>13145</v>
      </c>
      <c r="BV7871" s="61" t="s">
        <v>930</v>
      </c>
      <c r="BW7871" s="61" t="s">
        <v>8977</v>
      </c>
    </row>
    <row r="7872" spans="51:75">
      <c r="AY7872" s="89" t="e">
        <f>VLOOKUP(C7872,#REF!, 2,FALSE)</f>
        <v>#REF!</v>
      </c>
      <c r="BM7872" s="61" t="s">
        <v>2281</v>
      </c>
      <c r="BN7872" s="61" t="s">
        <v>785</v>
      </c>
      <c r="BO7872" s="61" t="s">
        <v>2985</v>
      </c>
      <c r="BU7872" s="61" t="s">
        <v>2281</v>
      </c>
      <c r="BV7872" s="61" t="s">
        <v>785</v>
      </c>
      <c r="BW7872" s="61" t="s">
        <v>2985</v>
      </c>
    </row>
    <row r="7873" spans="51:75">
      <c r="AY7873" s="89" t="e">
        <f>VLOOKUP(C7873,#REF!, 2,FALSE)</f>
        <v>#REF!</v>
      </c>
      <c r="BM7873" s="61" t="s">
        <v>13146</v>
      </c>
      <c r="BN7873" s="61" t="s">
        <v>3204</v>
      </c>
      <c r="BO7873" s="61" t="s">
        <v>8641</v>
      </c>
      <c r="BU7873" s="61" t="s">
        <v>13146</v>
      </c>
      <c r="BV7873" s="61" t="s">
        <v>3204</v>
      </c>
      <c r="BW7873" s="61" t="s">
        <v>8641</v>
      </c>
    </row>
    <row r="7874" spans="51:75">
      <c r="AY7874" s="89" t="e">
        <f>VLOOKUP(C7874,#REF!, 2,FALSE)</f>
        <v>#REF!</v>
      </c>
      <c r="BM7874" s="61" t="s">
        <v>13147</v>
      </c>
      <c r="BN7874" s="61" t="s">
        <v>1344</v>
      </c>
      <c r="BO7874" s="61" t="s">
        <v>13148</v>
      </c>
      <c r="BU7874" s="61" t="s">
        <v>13147</v>
      </c>
      <c r="BV7874" s="61" t="s">
        <v>1344</v>
      </c>
      <c r="BW7874" s="61" t="s">
        <v>13148</v>
      </c>
    </row>
    <row r="7875" spans="51:75">
      <c r="AY7875" s="89" t="e">
        <f>VLOOKUP(C7875,#REF!, 2,FALSE)</f>
        <v>#REF!</v>
      </c>
      <c r="BM7875" s="61" t="s">
        <v>13149</v>
      </c>
      <c r="BN7875" s="61" t="s">
        <v>616</v>
      </c>
      <c r="BO7875" s="61" t="s">
        <v>13150</v>
      </c>
      <c r="BU7875" s="61" t="s">
        <v>13149</v>
      </c>
      <c r="BV7875" s="61" t="s">
        <v>616</v>
      </c>
      <c r="BW7875" s="61" t="s">
        <v>13150</v>
      </c>
    </row>
    <row r="7876" spans="51:75">
      <c r="AY7876" s="89" t="e">
        <f>VLOOKUP(C7876,#REF!, 2,FALSE)</f>
        <v>#REF!</v>
      </c>
      <c r="BM7876" s="61" t="s">
        <v>13151</v>
      </c>
      <c r="BN7876" s="61" t="s">
        <v>1693</v>
      </c>
      <c r="BO7876" s="61" t="s">
        <v>13152</v>
      </c>
      <c r="BU7876" s="61" t="s">
        <v>13151</v>
      </c>
      <c r="BV7876" s="61" t="s">
        <v>1693</v>
      </c>
      <c r="BW7876" s="61" t="s">
        <v>13152</v>
      </c>
    </row>
    <row r="7877" spans="51:75">
      <c r="AY7877" s="89" t="e">
        <f>VLOOKUP(C7877,#REF!, 2,FALSE)</f>
        <v>#REF!</v>
      </c>
      <c r="BM7877" s="61" t="s">
        <v>2282</v>
      </c>
      <c r="BN7877" s="61" t="s">
        <v>1344</v>
      </c>
      <c r="BO7877" s="61" t="s">
        <v>13153</v>
      </c>
      <c r="BU7877" s="61" t="s">
        <v>2282</v>
      </c>
      <c r="BV7877" s="61" t="s">
        <v>1344</v>
      </c>
      <c r="BW7877" s="61" t="s">
        <v>13153</v>
      </c>
    </row>
    <row r="7878" spans="51:75">
      <c r="AY7878" s="89" t="e">
        <f>VLOOKUP(C7878,#REF!, 2,FALSE)</f>
        <v>#REF!</v>
      </c>
      <c r="BM7878" s="61" t="s">
        <v>2283</v>
      </c>
      <c r="BN7878" s="61" t="s">
        <v>1344</v>
      </c>
      <c r="BO7878" s="61" t="s">
        <v>1672</v>
      </c>
      <c r="BU7878" s="61" t="s">
        <v>2283</v>
      </c>
      <c r="BV7878" s="61" t="s">
        <v>1344</v>
      </c>
      <c r="BW7878" s="61" t="s">
        <v>1672</v>
      </c>
    </row>
    <row r="7879" spans="51:75">
      <c r="AY7879" s="89" t="e">
        <f>VLOOKUP(C7879,#REF!, 2,FALSE)</f>
        <v>#REF!</v>
      </c>
      <c r="BM7879" s="61" t="s">
        <v>13154</v>
      </c>
      <c r="BN7879" s="61" t="s">
        <v>638</v>
      </c>
      <c r="BO7879" s="61" t="s">
        <v>8341</v>
      </c>
      <c r="BU7879" s="61" t="s">
        <v>13154</v>
      </c>
      <c r="BV7879" s="61" t="s">
        <v>638</v>
      </c>
      <c r="BW7879" s="61" t="s">
        <v>8341</v>
      </c>
    </row>
    <row r="7880" spans="51:75">
      <c r="AY7880" s="89" t="e">
        <f>VLOOKUP(C7880,#REF!, 2,FALSE)</f>
        <v>#REF!</v>
      </c>
      <c r="BM7880" s="61" t="s">
        <v>13155</v>
      </c>
      <c r="BN7880" s="61" t="s">
        <v>1344</v>
      </c>
      <c r="BO7880" s="61" t="s">
        <v>1339</v>
      </c>
      <c r="BU7880" s="61" t="s">
        <v>13155</v>
      </c>
      <c r="BV7880" s="61" t="s">
        <v>1344</v>
      </c>
      <c r="BW7880" s="61" t="s">
        <v>1339</v>
      </c>
    </row>
    <row r="7881" spans="51:75">
      <c r="AY7881" s="89" t="e">
        <f>VLOOKUP(C7881,#REF!, 2,FALSE)</f>
        <v>#REF!</v>
      </c>
      <c r="BM7881" s="61" t="s">
        <v>13156</v>
      </c>
      <c r="BN7881" s="61" t="s">
        <v>1344</v>
      </c>
      <c r="BO7881" s="61" t="s">
        <v>1339</v>
      </c>
      <c r="BU7881" s="61" t="s">
        <v>13156</v>
      </c>
      <c r="BV7881" s="61" t="s">
        <v>1344</v>
      </c>
      <c r="BW7881" s="61" t="s">
        <v>1339</v>
      </c>
    </row>
    <row r="7882" spans="51:75">
      <c r="AY7882" s="89" t="e">
        <f>VLOOKUP(C7882,#REF!, 2,FALSE)</f>
        <v>#REF!</v>
      </c>
      <c r="BM7882" s="61" t="s">
        <v>2284</v>
      </c>
      <c r="BN7882" s="61" t="s">
        <v>1344</v>
      </c>
      <c r="BO7882" s="61" t="s">
        <v>13157</v>
      </c>
      <c r="BU7882" s="61" t="s">
        <v>2284</v>
      </c>
      <c r="BV7882" s="61" t="s">
        <v>1344</v>
      </c>
      <c r="BW7882" s="61" t="s">
        <v>13157</v>
      </c>
    </row>
    <row r="7883" spans="51:75">
      <c r="AY7883" s="89" t="e">
        <f>VLOOKUP(C7883,#REF!, 2,FALSE)</f>
        <v>#REF!</v>
      </c>
      <c r="BM7883" s="61" t="s">
        <v>13158</v>
      </c>
      <c r="BN7883" s="61" t="s">
        <v>3089</v>
      </c>
      <c r="BO7883" s="61" t="s">
        <v>13159</v>
      </c>
      <c r="BU7883" s="61" t="s">
        <v>13158</v>
      </c>
      <c r="BV7883" s="61" t="s">
        <v>3089</v>
      </c>
      <c r="BW7883" s="61" t="s">
        <v>13159</v>
      </c>
    </row>
    <row r="7884" spans="51:75">
      <c r="AY7884" s="89" t="e">
        <f>VLOOKUP(C7884,#REF!, 2,FALSE)</f>
        <v>#REF!</v>
      </c>
      <c r="BM7884" s="61" t="s">
        <v>13160</v>
      </c>
      <c r="BN7884" s="61" t="s">
        <v>3204</v>
      </c>
      <c r="BO7884" s="61" t="s">
        <v>1966</v>
      </c>
      <c r="BU7884" s="61" t="s">
        <v>13160</v>
      </c>
      <c r="BV7884" s="61" t="s">
        <v>3204</v>
      </c>
      <c r="BW7884" s="61" t="s">
        <v>1966</v>
      </c>
    </row>
    <row r="7885" spans="51:75">
      <c r="AY7885" s="89" t="e">
        <f>VLOOKUP(C7885,#REF!, 2,FALSE)</f>
        <v>#REF!</v>
      </c>
      <c r="BM7885" s="61" t="s">
        <v>13161</v>
      </c>
      <c r="BN7885" s="61" t="s">
        <v>1344</v>
      </c>
      <c r="BO7885" s="61" t="s">
        <v>2985</v>
      </c>
      <c r="BU7885" s="61" t="s">
        <v>13161</v>
      </c>
      <c r="BV7885" s="61" t="s">
        <v>1344</v>
      </c>
      <c r="BW7885" s="61" t="s">
        <v>2985</v>
      </c>
    </row>
    <row r="7886" spans="51:75">
      <c r="AY7886" s="89" t="e">
        <f>VLOOKUP(C7886,#REF!, 2,FALSE)</f>
        <v>#REF!</v>
      </c>
      <c r="BM7886" s="61" t="s">
        <v>13162</v>
      </c>
      <c r="BN7886" s="61" t="s">
        <v>1344</v>
      </c>
      <c r="BO7886" s="61" t="s">
        <v>3359</v>
      </c>
      <c r="BU7886" s="61" t="s">
        <v>13162</v>
      </c>
      <c r="BV7886" s="61" t="s">
        <v>1344</v>
      </c>
      <c r="BW7886" s="61" t="s">
        <v>3359</v>
      </c>
    </row>
    <row r="7887" spans="51:75">
      <c r="AY7887" s="89" t="e">
        <f>VLOOKUP(C7887,#REF!, 2,FALSE)</f>
        <v>#REF!</v>
      </c>
      <c r="BM7887" s="61" t="s">
        <v>13164</v>
      </c>
      <c r="BN7887" s="61" t="s">
        <v>1344</v>
      </c>
      <c r="BO7887" s="61" t="s">
        <v>1601</v>
      </c>
      <c r="BU7887" s="61" t="s">
        <v>13164</v>
      </c>
      <c r="BV7887" s="61" t="s">
        <v>1344</v>
      </c>
      <c r="BW7887" s="61" t="s">
        <v>1601</v>
      </c>
    </row>
    <row r="7888" spans="51:75">
      <c r="AY7888" s="89" t="e">
        <f>VLOOKUP(C7888,#REF!, 2,FALSE)</f>
        <v>#REF!</v>
      </c>
      <c r="BM7888" s="61" t="s">
        <v>13165</v>
      </c>
      <c r="BN7888" s="61" t="s">
        <v>1344</v>
      </c>
      <c r="BO7888" s="61" t="s">
        <v>1594</v>
      </c>
      <c r="BU7888" s="61" t="s">
        <v>13165</v>
      </c>
      <c r="BV7888" s="61" t="s">
        <v>1344</v>
      </c>
      <c r="BW7888" s="61" t="s">
        <v>1594</v>
      </c>
    </row>
    <row r="7889" spans="51:75">
      <c r="AY7889" s="89" t="e">
        <f>VLOOKUP(C7889,#REF!, 2,FALSE)</f>
        <v>#REF!</v>
      </c>
      <c r="BM7889" s="61" t="s">
        <v>378</v>
      </c>
      <c r="BN7889" s="61" t="s">
        <v>1344</v>
      </c>
      <c r="BO7889" s="61" t="s">
        <v>922</v>
      </c>
      <c r="BU7889" s="61" t="s">
        <v>378</v>
      </c>
      <c r="BV7889" s="61" t="s">
        <v>1344</v>
      </c>
      <c r="BW7889" s="61" t="s">
        <v>922</v>
      </c>
    </row>
    <row r="7890" spans="51:75">
      <c r="AY7890" s="89" t="e">
        <f>VLOOKUP(C7890,#REF!, 2,FALSE)</f>
        <v>#REF!</v>
      </c>
      <c r="BM7890" s="61" t="s">
        <v>374</v>
      </c>
      <c r="BN7890" s="61" t="s">
        <v>738</v>
      </c>
      <c r="BO7890" s="61" t="s">
        <v>2640</v>
      </c>
      <c r="BU7890" s="61" t="s">
        <v>374</v>
      </c>
      <c r="BV7890" s="61" t="s">
        <v>738</v>
      </c>
      <c r="BW7890" s="61" t="s">
        <v>2640</v>
      </c>
    </row>
    <row r="7891" spans="51:75">
      <c r="AY7891" s="89" t="e">
        <f>VLOOKUP(C7891,#REF!, 2,FALSE)</f>
        <v>#REF!</v>
      </c>
      <c r="BM7891" s="61" t="s">
        <v>13166</v>
      </c>
      <c r="BN7891" s="61" t="s">
        <v>1344</v>
      </c>
      <c r="BO7891" s="61" t="s">
        <v>13167</v>
      </c>
      <c r="BU7891" s="61" t="s">
        <v>13166</v>
      </c>
      <c r="BV7891" s="61" t="s">
        <v>1344</v>
      </c>
      <c r="BW7891" s="61" t="s">
        <v>13167</v>
      </c>
    </row>
    <row r="7892" spans="51:75">
      <c r="AY7892" s="89" t="e">
        <f>VLOOKUP(C7892,#REF!, 2,FALSE)</f>
        <v>#REF!</v>
      </c>
      <c r="BM7892" s="61" t="s">
        <v>13168</v>
      </c>
      <c r="BN7892" s="61" t="s">
        <v>2981</v>
      </c>
      <c r="BO7892" s="61" t="s">
        <v>13169</v>
      </c>
      <c r="BU7892" s="61" t="s">
        <v>13168</v>
      </c>
      <c r="BV7892" s="61" t="s">
        <v>2981</v>
      </c>
      <c r="BW7892" s="61" t="s">
        <v>13169</v>
      </c>
    </row>
    <row r="7893" spans="51:75">
      <c r="AY7893" s="89" t="e">
        <f>VLOOKUP(C7893,#REF!, 2,FALSE)</f>
        <v>#REF!</v>
      </c>
      <c r="BM7893" s="61" t="s">
        <v>13170</v>
      </c>
      <c r="BN7893" s="61" t="s">
        <v>3004</v>
      </c>
      <c r="BO7893" s="61" t="s">
        <v>13171</v>
      </c>
      <c r="BU7893" s="61" t="s">
        <v>13170</v>
      </c>
      <c r="BV7893" s="61" t="s">
        <v>3004</v>
      </c>
      <c r="BW7893" s="61" t="s">
        <v>13171</v>
      </c>
    </row>
    <row r="7894" spans="51:75">
      <c r="AY7894" s="89" t="e">
        <f>VLOOKUP(C7894,#REF!, 2,FALSE)</f>
        <v>#REF!</v>
      </c>
      <c r="BM7894" s="61" t="s">
        <v>2285</v>
      </c>
      <c r="BN7894" s="61" t="s">
        <v>3204</v>
      </c>
      <c r="BO7894" s="61" t="s">
        <v>4054</v>
      </c>
      <c r="BU7894" s="61" t="s">
        <v>2285</v>
      </c>
      <c r="BV7894" s="61" t="s">
        <v>3204</v>
      </c>
      <c r="BW7894" s="61" t="s">
        <v>4054</v>
      </c>
    </row>
    <row r="7895" spans="51:75">
      <c r="AY7895" s="89" t="e">
        <f>VLOOKUP(C7895,#REF!, 2,FALSE)</f>
        <v>#REF!</v>
      </c>
      <c r="BM7895" s="61" t="s">
        <v>13172</v>
      </c>
      <c r="BN7895" s="61" t="s">
        <v>616</v>
      </c>
      <c r="BO7895" s="61" t="s">
        <v>2555</v>
      </c>
      <c r="BU7895" s="61" t="s">
        <v>13172</v>
      </c>
      <c r="BV7895" s="61" t="s">
        <v>616</v>
      </c>
      <c r="BW7895" s="61" t="s">
        <v>2555</v>
      </c>
    </row>
    <row r="7896" spans="51:75">
      <c r="AY7896" s="89" t="e">
        <f>VLOOKUP(C7896,#REF!, 2,FALSE)</f>
        <v>#REF!</v>
      </c>
      <c r="BM7896" s="61" t="s">
        <v>13173</v>
      </c>
      <c r="BN7896" s="61" t="s">
        <v>948</v>
      </c>
      <c r="BO7896" s="61" t="s">
        <v>13174</v>
      </c>
      <c r="BU7896" s="61" t="s">
        <v>13173</v>
      </c>
      <c r="BV7896" s="61" t="s">
        <v>948</v>
      </c>
      <c r="BW7896" s="61" t="s">
        <v>13174</v>
      </c>
    </row>
    <row r="7897" spans="51:75">
      <c r="AY7897" s="89" t="e">
        <f>VLOOKUP(C7897,#REF!, 2,FALSE)</f>
        <v>#REF!</v>
      </c>
      <c r="BM7897" s="61" t="s">
        <v>13175</v>
      </c>
      <c r="BN7897" s="61" t="s">
        <v>864</v>
      </c>
      <c r="BO7897" s="61" t="s">
        <v>1689</v>
      </c>
      <c r="BU7897" s="61" t="s">
        <v>13175</v>
      </c>
      <c r="BV7897" s="61" t="s">
        <v>864</v>
      </c>
      <c r="BW7897" s="61" t="s">
        <v>1689</v>
      </c>
    </row>
    <row r="7898" spans="51:75">
      <c r="AY7898" s="89" t="e">
        <f>VLOOKUP(C7898,#REF!, 2,FALSE)</f>
        <v>#REF!</v>
      </c>
      <c r="BM7898" s="61" t="s">
        <v>13176</v>
      </c>
      <c r="BN7898" s="61" t="s">
        <v>660</v>
      </c>
      <c r="BO7898" s="61" t="s">
        <v>2985</v>
      </c>
      <c r="BU7898" s="61" t="s">
        <v>13176</v>
      </c>
      <c r="BV7898" s="61" t="s">
        <v>660</v>
      </c>
      <c r="BW7898" s="61" t="s">
        <v>2985</v>
      </c>
    </row>
    <row r="7899" spans="51:75">
      <c r="AY7899" s="89" t="e">
        <f>VLOOKUP(C7899,#REF!, 2,FALSE)</f>
        <v>#REF!</v>
      </c>
      <c r="BM7899" s="61" t="s">
        <v>13177</v>
      </c>
      <c r="BN7899" s="61" t="s">
        <v>1344</v>
      </c>
      <c r="BO7899" s="61" t="s">
        <v>2985</v>
      </c>
      <c r="BU7899" s="61" t="s">
        <v>13177</v>
      </c>
      <c r="BV7899" s="61" t="s">
        <v>1344</v>
      </c>
      <c r="BW7899" s="61" t="s">
        <v>2985</v>
      </c>
    </row>
    <row r="7900" spans="51:75">
      <c r="AY7900" s="89" t="e">
        <f>VLOOKUP(C7900,#REF!, 2,FALSE)</f>
        <v>#REF!</v>
      </c>
      <c r="BM7900" s="61" t="s">
        <v>13178</v>
      </c>
      <c r="BN7900" s="61" t="s">
        <v>3204</v>
      </c>
      <c r="BO7900" s="61" t="s">
        <v>13179</v>
      </c>
      <c r="BU7900" s="61" t="s">
        <v>13178</v>
      </c>
      <c r="BV7900" s="61" t="s">
        <v>3204</v>
      </c>
      <c r="BW7900" s="61" t="s">
        <v>13179</v>
      </c>
    </row>
    <row r="7901" spans="51:75">
      <c r="AY7901" s="89" t="e">
        <f>VLOOKUP(C7901,#REF!, 2,FALSE)</f>
        <v>#REF!</v>
      </c>
      <c r="BM7901" s="61" t="s">
        <v>13180</v>
      </c>
      <c r="BN7901" s="61" t="s">
        <v>3047</v>
      </c>
      <c r="BO7901" s="61" t="s">
        <v>13181</v>
      </c>
      <c r="BU7901" s="61" t="s">
        <v>13180</v>
      </c>
      <c r="BV7901" s="61" t="s">
        <v>3047</v>
      </c>
      <c r="BW7901" s="61" t="s">
        <v>13181</v>
      </c>
    </row>
    <row r="7902" spans="51:75">
      <c r="AY7902" s="89" t="e">
        <f>VLOOKUP(C7902,#REF!, 2,FALSE)</f>
        <v>#REF!</v>
      </c>
      <c r="BM7902" s="61" t="s">
        <v>13182</v>
      </c>
      <c r="BN7902" s="61" t="s">
        <v>1344</v>
      </c>
      <c r="BO7902" s="61" t="s">
        <v>6418</v>
      </c>
      <c r="BU7902" s="61" t="s">
        <v>13182</v>
      </c>
      <c r="BV7902" s="61" t="s">
        <v>1344</v>
      </c>
      <c r="BW7902" s="61" t="s">
        <v>6418</v>
      </c>
    </row>
    <row r="7903" spans="51:75">
      <c r="AY7903" s="89" t="e">
        <f>VLOOKUP(C7903,#REF!, 2,FALSE)</f>
        <v>#REF!</v>
      </c>
      <c r="BM7903" s="61" t="s">
        <v>13183</v>
      </c>
      <c r="BN7903" s="61" t="s">
        <v>1344</v>
      </c>
      <c r="BO7903" s="61" t="s">
        <v>6418</v>
      </c>
      <c r="BU7903" s="61" t="s">
        <v>13183</v>
      </c>
      <c r="BV7903" s="61" t="s">
        <v>1344</v>
      </c>
      <c r="BW7903" s="61" t="s">
        <v>6418</v>
      </c>
    </row>
    <row r="7904" spans="51:75">
      <c r="AY7904" s="89" t="e">
        <f>VLOOKUP(C7904,#REF!, 2,FALSE)</f>
        <v>#REF!</v>
      </c>
      <c r="BM7904" s="61" t="s">
        <v>13184</v>
      </c>
      <c r="BN7904" s="61" t="s">
        <v>3004</v>
      </c>
      <c r="BO7904" s="61" t="s">
        <v>6876</v>
      </c>
      <c r="BU7904" s="61" t="s">
        <v>13184</v>
      </c>
      <c r="BV7904" s="61" t="s">
        <v>3004</v>
      </c>
      <c r="BW7904" s="61" t="s">
        <v>6876</v>
      </c>
    </row>
    <row r="7905" spans="51:75">
      <c r="AY7905" s="89" t="e">
        <f>VLOOKUP(C7905,#REF!, 2,FALSE)</f>
        <v>#REF!</v>
      </c>
      <c r="BM7905" s="61" t="s">
        <v>13185</v>
      </c>
      <c r="BN7905" s="61" t="s">
        <v>1344</v>
      </c>
      <c r="BO7905" s="61" t="s">
        <v>6418</v>
      </c>
      <c r="BU7905" s="61" t="s">
        <v>13185</v>
      </c>
      <c r="BV7905" s="61" t="s">
        <v>1344</v>
      </c>
      <c r="BW7905" s="61" t="s">
        <v>6418</v>
      </c>
    </row>
    <row r="7906" spans="51:75">
      <c r="AY7906" s="89" t="e">
        <f>VLOOKUP(C7906,#REF!, 2,FALSE)</f>
        <v>#REF!</v>
      </c>
      <c r="BM7906" s="61" t="s">
        <v>13186</v>
      </c>
      <c r="BN7906" s="61" t="s">
        <v>1271</v>
      </c>
      <c r="BO7906" s="61" t="s">
        <v>13187</v>
      </c>
      <c r="BU7906" s="61" t="s">
        <v>13186</v>
      </c>
      <c r="BV7906" s="61" t="s">
        <v>1271</v>
      </c>
      <c r="BW7906" s="61" t="s">
        <v>13187</v>
      </c>
    </row>
    <row r="7907" spans="51:75">
      <c r="AY7907" s="89" t="e">
        <f>VLOOKUP(C7907,#REF!, 2,FALSE)</f>
        <v>#REF!</v>
      </c>
      <c r="BM7907" s="61" t="s">
        <v>13188</v>
      </c>
      <c r="BN7907" s="61" t="s">
        <v>3089</v>
      </c>
      <c r="BO7907" s="61" t="s">
        <v>922</v>
      </c>
      <c r="BU7907" s="61" t="s">
        <v>13188</v>
      </c>
      <c r="BV7907" s="61" t="s">
        <v>3089</v>
      </c>
      <c r="BW7907" s="61" t="s">
        <v>922</v>
      </c>
    </row>
    <row r="7908" spans="51:75">
      <c r="AY7908" s="89" t="e">
        <f>VLOOKUP(C7908,#REF!, 2,FALSE)</f>
        <v>#REF!</v>
      </c>
      <c r="BM7908" s="61" t="s">
        <v>13189</v>
      </c>
      <c r="BN7908" s="61" t="s">
        <v>1015</v>
      </c>
      <c r="BO7908" s="61" t="s">
        <v>4757</v>
      </c>
      <c r="BU7908" s="61" t="s">
        <v>13189</v>
      </c>
      <c r="BV7908" s="61" t="s">
        <v>1015</v>
      </c>
      <c r="BW7908" s="61" t="s">
        <v>4757</v>
      </c>
    </row>
    <row r="7909" spans="51:75">
      <c r="AY7909" s="89" t="e">
        <f>VLOOKUP(C7909,#REF!, 2,FALSE)</f>
        <v>#REF!</v>
      </c>
      <c r="BM7909" s="61" t="s">
        <v>2286</v>
      </c>
      <c r="BN7909" s="61" t="s">
        <v>928</v>
      </c>
      <c r="BO7909" s="61" t="s">
        <v>13190</v>
      </c>
      <c r="BU7909" s="61" t="s">
        <v>2286</v>
      </c>
      <c r="BV7909" s="61" t="s">
        <v>928</v>
      </c>
      <c r="BW7909" s="61" t="s">
        <v>13190</v>
      </c>
    </row>
    <row r="7910" spans="51:75">
      <c r="AY7910" s="89" t="e">
        <f>VLOOKUP(C7910,#REF!, 2,FALSE)</f>
        <v>#REF!</v>
      </c>
      <c r="BM7910" s="61" t="s">
        <v>13191</v>
      </c>
      <c r="BN7910" s="61" t="s">
        <v>3204</v>
      </c>
      <c r="BO7910" s="61" t="s">
        <v>4478</v>
      </c>
      <c r="BU7910" s="61" t="s">
        <v>13191</v>
      </c>
      <c r="BV7910" s="61" t="s">
        <v>3204</v>
      </c>
      <c r="BW7910" s="61" t="s">
        <v>4478</v>
      </c>
    </row>
    <row r="7911" spans="51:75">
      <c r="AY7911" s="89" t="e">
        <f>VLOOKUP(C7911,#REF!, 2,FALSE)</f>
        <v>#REF!</v>
      </c>
      <c r="BM7911" s="61" t="s">
        <v>13192</v>
      </c>
      <c r="BN7911" s="61" t="s">
        <v>1015</v>
      </c>
      <c r="BO7911" s="61" t="s">
        <v>4757</v>
      </c>
      <c r="BU7911" s="61" t="s">
        <v>13192</v>
      </c>
      <c r="BV7911" s="61" t="s">
        <v>1015</v>
      </c>
      <c r="BW7911" s="61" t="s">
        <v>4757</v>
      </c>
    </row>
    <row r="7912" spans="51:75">
      <c r="AY7912" s="89" t="e">
        <f>VLOOKUP(C7912,#REF!, 2,FALSE)</f>
        <v>#REF!</v>
      </c>
      <c r="BM7912" s="61" t="s">
        <v>13193</v>
      </c>
      <c r="BN7912" s="61" t="s">
        <v>3254</v>
      </c>
      <c r="BO7912" s="61" t="s">
        <v>1678</v>
      </c>
      <c r="BU7912" s="61" t="s">
        <v>13193</v>
      </c>
      <c r="BV7912" s="61" t="s">
        <v>3254</v>
      </c>
      <c r="BW7912" s="61" t="s">
        <v>1678</v>
      </c>
    </row>
    <row r="7913" spans="51:75">
      <c r="AY7913" s="89" t="e">
        <f>VLOOKUP(C7913,#REF!, 2,FALSE)</f>
        <v>#REF!</v>
      </c>
      <c r="BM7913" s="61" t="s">
        <v>13194</v>
      </c>
      <c r="BN7913" s="61" t="s">
        <v>3204</v>
      </c>
      <c r="BO7913" s="61" t="s">
        <v>13195</v>
      </c>
      <c r="BU7913" s="61" t="s">
        <v>13194</v>
      </c>
      <c r="BV7913" s="61" t="s">
        <v>3204</v>
      </c>
      <c r="BW7913" s="61" t="s">
        <v>13195</v>
      </c>
    </row>
    <row r="7914" spans="51:75">
      <c r="AY7914" s="89" t="e">
        <f>VLOOKUP(C7914,#REF!, 2,FALSE)</f>
        <v>#REF!</v>
      </c>
      <c r="BM7914" s="61" t="s">
        <v>13196</v>
      </c>
      <c r="BN7914" s="61" t="s">
        <v>3204</v>
      </c>
      <c r="BO7914" s="61" t="s">
        <v>7603</v>
      </c>
      <c r="BU7914" s="61" t="s">
        <v>13196</v>
      </c>
      <c r="BV7914" s="61" t="s">
        <v>3204</v>
      </c>
      <c r="BW7914" s="61" t="s">
        <v>7603</v>
      </c>
    </row>
    <row r="7915" spans="51:75">
      <c r="AY7915" s="89" t="e">
        <f>VLOOKUP(C7915,#REF!, 2,FALSE)</f>
        <v>#REF!</v>
      </c>
      <c r="BM7915" s="61" t="s">
        <v>13197</v>
      </c>
      <c r="BN7915" s="61" t="s">
        <v>1344</v>
      </c>
      <c r="BO7915" s="61" t="s">
        <v>2072</v>
      </c>
      <c r="BU7915" s="61" t="s">
        <v>13197</v>
      </c>
      <c r="BV7915" s="61" t="s">
        <v>1344</v>
      </c>
      <c r="BW7915" s="61" t="s">
        <v>2072</v>
      </c>
    </row>
    <row r="7916" spans="51:75">
      <c r="AY7916" s="89" t="e">
        <f>VLOOKUP(C7916,#REF!, 2,FALSE)</f>
        <v>#REF!</v>
      </c>
      <c r="BM7916" s="61" t="s">
        <v>13198</v>
      </c>
      <c r="BN7916" s="61" t="s">
        <v>789</v>
      </c>
      <c r="BO7916" s="61" t="s">
        <v>11364</v>
      </c>
      <c r="BU7916" s="61" t="s">
        <v>13198</v>
      </c>
      <c r="BV7916" s="61" t="s">
        <v>789</v>
      </c>
      <c r="BW7916" s="61" t="s">
        <v>11364</v>
      </c>
    </row>
    <row r="7917" spans="51:75">
      <c r="AY7917" s="89" t="e">
        <f>VLOOKUP(C7917,#REF!, 2,FALSE)</f>
        <v>#REF!</v>
      </c>
      <c r="BM7917" s="61" t="s">
        <v>13199</v>
      </c>
      <c r="BN7917" s="61" t="s">
        <v>3204</v>
      </c>
      <c r="BO7917" s="61" t="s">
        <v>13200</v>
      </c>
      <c r="BU7917" s="61" t="s">
        <v>13199</v>
      </c>
      <c r="BV7917" s="61" t="s">
        <v>3204</v>
      </c>
      <c r="BW7917" s="61" t="s">
        <v>13200</v>
      </c>
    </row>
    <row r="7918" spans="51:75">
      <c r="AY7918" s="89" t="e">
        <f>VLOOKUP(C7918,#REF!, 2,FALSE)</f>
        <v>#REF!</v>
      </c>
      <c r="BM7918" s="61" t="s">
        <v>2287</v>
      </c>
      <c r="BN7918" s="61" t="s">
        <v>3204</v>
      </c>
      <c r="BO7918" s="61" t="s">
        <v>2393</v>
      </c>
      <c r="BU7918" s="61" t="s">
        <v>2287</v>
      </c>
      <c r="BV7918" s="61" t="s">
        <v>3204</v>
      </c>
      <c r="BW7918" s="61" t="s">
        <v>2393</v>
      </c>
    </row>
    <row r="7919" spans="51:75">
      <c r="AY7919" s="89" t="e">
        <f>VLOOKUP(C7919,#REF!, 2,FALSE)</f>
        <v>#REF!</v>
      </c>
      <c r="BM7919" s="61" t="s">
        <v>13201</v>
      </c>
      <c r="BN7919" s="61" t="s">
        <v>843</v>
      </c>
      <c r="BO7919" s="61" t="s">
        <v>9026</v>
      </c>
      <c r="BU7919" s="61" t="s">
        <v>13201</v>
      </c>
      <c r="BV7919" s="61" t="s">
        <v>843</v>
      </c>
      <c r="BW7919" s="61" t="s">
        <v>9026</v>
      </c>
    </row>
    <row r="7920" spans="51:75">
      <c r="AY7920" s="89" t="e">
        <f>VLOOKUP(C7920,#REF!, 2,FALSE)</f>
        <v>#REF!</v>
      </c>
      <c r="BM7920" s="61" t="s">
        <v>13202</v>
      </c>
      <c r="BN7920" s="61" t="s">
        <v>16990</v>
      </c>
      <c r="BO7920" s="61" t="s">
        <v>1066</v>
      </c>
      <c r="BU7920" s="61" t="s">
        <v>13202</v>
      </c>
      <c r="BV7920" s="61" t="s">
        <v>16990</v>
      </c>
      <c r="BW7920" s="61" t="s">
        <v>1066</v>
      </c>
    </row>
    <row r="7921" spans="51:75">
      <c r="AY7921" s="89" t="e">
        <f>VLOOKUP(C7921,#REF!, 2,FALSE)</f>
        <v>#REF!</v>
      </c>
      <c r="BM7921" s="61" t="s">
        <v>13203</v>
      </c>
      <c r="BN7921" s="61" t="s">
        <v>16990</v>
      </c>
      <c r="BO7921" s="61" t="s">
        <v>10930</v>
      </c>
      <c r="BU7921" s="61" t="s">
        <v>13203</v>
      </c>
      <c r="BV7921" s="61" t="s">
        <v>16990</v>
      </c>
      <c r="BW7921" s="61" t="s">
        <v>10930</v>
      </c>
    </row>
    <row r="7922" spans="51:75">
      <c r="AY7922" s="89" t="e">
        <f>VLOOKUP(C7922,#REF!, 2,FALSE)</f>
        <v>#REF!</v>
      </c>
      <c r="BM7922" s="61" t="s">
        <v>2288</v>
      </c>
      <c r="BN7922" s="61" t="s">
        <v>16990</v>
      </c>
      <c r="BO7922" s="61" t="s">
        <v>2794</v>
      </c>
      <c r="BU7922" s="61" t="s">
        <v>2288</v>
      </c>
      <c r="BV7922" s="61" t="s">
        <v>16990</v>
      </c>
      <c r="BW7922" s="61" t="s">
        <v>2794</v>
      </c>
    </row>
    <row r="7923" spans="51:75">
      <c r="AY7923" s="89" t="e">
        <f>VLOOKUP(C7923,#REF!, 2,FALSE)</f>
        <v>#REF!</v>
      </c>
      <c r="BM7923" s="61" t="s">
        <v>13204</v>
      </c>
      <c r="BN7923" s="61" t="s">
        <v>1344</v>
      </c>
      <c r="BO7923" s="61" t="s">
        <v>10026</v>
      </c>
      <c r="BU7923" s="61" t="s">
        <v>13204</v>
      </c>
      <c r="BV7923" s="61" t="s">
        <v>1344</v>
      </c>
      <c r="BW7923" s="61" t="s">
        <v>10026</v>
      </c>
    </row>
    <row r="7924" spans="51:75">
      <c r="AY7924" s="89" t="e">
        <f>VLOOKUP(C7924,#REF!, 2,FALSE)</f>
        <v>#REF!</v>
      </c>
      <c r="BM7924" s="61" t="s">
        <v>2289</v>
      </c>
      <c r="BN7924" s="61" t="s">
        <v>925</v>
      </c>
      <c r="BO7924" s="61" t="s">
        <v>13205</v>
      </c>
      <c r="BU7924" s="61" t="s">
        <v>2289</v>
      </c>
      <c r="BV7924" s="61" t="s">
        <v>925</v>
      </c>
      <c r="BW7924" s="61" t="s">
        <v>13205</v>
      </c>
    </row>
    <row r="7925" spans="51:75">
      <c r="AY7925" s="89" t="e">
        <f>VLOOKUP(C7925,#REF!, 2,FALSE)</f>
        <v>#REF!</v>
      </c>
      <c r="BM7925" s="61" t="s">
        <v>2290</v>
      </c>
      <c r="BN7925" s="61" t="s">
        <v>928</v>
      </c>
      <c r="BO7925" s="61" t="s">
        <v>2985</v>
      </c>
      <c r="BU7925" s="61" t="s">
        <v>2290</v>
      </c>
      <c r="BV7925" s="61" t="s">
        <v>928</v>
      </c>
      <c r="BW7925" s="61" t="s">
        <v>2985</v>
      </c>
    </row>
    <row r="7926" spans="51:75">
      <c r="AY7926" s="89" t="e">
        <f>VLOOKUP(C7926,#REF!, 2,FALSE)</f>
        <v>#REF!</v>
      </c>
      <c r="BM7926" s="61" t="s">
        <v>2291</v>
      </c>
      <c r="BN7926" s="61" t="s">
        <v>928</v>
      </c>
      <c r="BO7926" s="61" t="s">
        <v>2985</v>
      </c>
      <c r="BU7926" s="61" t="s">
        <v>2291</v>
      </c>
      <c r="BV7926" s="61" t="s">
        <v>928</v>
      </c>
      <c r="BW7926" s="61" t="s">
        <v>2985</v>
      </c>
    </row>
    <row r="7927" spans="51:75">
      <c r="AY7927" s="89" t="e">
        <f>VLOOKUP(C7927,#REF!, 2,FALSE)</f>
        <v>#REF!</v>
      </c>
      <c r="BM7927" s="61" t="s">
        <v>13207</v>
      </c>
      <c r="BN7927" s="61" t="s">
        <v>621</v>
      </c>
      <c r="BO7927" s="61" t="s">
        <v>2985</v>
      </c>
      <c r="BU7927" s="61" t="s">
        <v>13207</v>
      </c>
      <c r="BV7927" s="61" t="s">
        <v>621</v>
      </c>
      <c r="BW7927" s="61" t="s">
        <v>2985</v>
      </c>
    </row>
    <row r="7928" spans="51:75">
      <c r="AY7928" s="89" t="e">
        <f>VLOOKUP(C7928,#REF!, 2,FALSE)</f>
        <v>#REF!</v>
      </c>
      <c r="BM7928" s="61" t="s">
        <v>13208</v>
      </c>
      <c r="BN7928" s="61" t="s">
        <v>3204</v>
      </c>
      <c r="BO7928" s="61" t="s">
        <v>8867</v>
      </c>
      <c r="BU7928" s="61" t="s">
        <v>13208</v>
      </c>
      <c r="BV7928" s="61" t="s">
        <v>3204</v>
      </c>
      <c r="BW7928" s="61" t="s">
        <v>8867</v>
      </c>
    </row>
    <row r="7929" spans="51:75">
      <c r="AY7929" s="89" t="e">
        <f>VLOOKUP(C7929,#REF!, 2,FALSE)</f>
        <v>#REF!</v>
      </c>
      <c r="BM7929" s="61" t="s">
        <v>13209</v>
      </c>
      <c r="BN7929" s="61" t="s">
        <v>621</v>
      </c>
      <c r="BO7929" s="61" t="s">
        <v>2985</v>
      </c>
      <c r="BU7929" s="61" t="s">
        <v>13209</v>
      </c>
      <c r="BV7929" s="61" t="s">
        <v>621</v>
      </c>
      <c r="BW7929" s="61" t="s">
        <v>2985</v>
      </c>
    </row>
    <row r="7930" spans="51:75">
      <c r="AY7930" s="89" t="e">
        <f>VLOOKUP(C7930,#REF!, 2,FALSE)</f>
        <v>#REF!</v>
      </c>
      <c r="BM7930" s="61" t="s">
        <v>13210</v>
      </c>
      <c r="BN7930" s="61" t="s">
        <v>2981</v>
      </c>
      <c r="BO7930" s="61" t="s">
        <v>2071</v>
      </c>
      <c r="BU7930" s="61" t="s">
        <v>13210</v>
      </c>
      <c r="BV7930" s="61" t="s">
        <v>2981</v>
      </c>
      <c r="BW7930" s="61" t="s">
        <v>2071</v>
      </c>
    </row>
    <row r="7931" spans="51:75">
      <c r="AY7931" s="89" t="e">
        <f>VLOOKUP(C7931,#REF!, 2,FALSE)</f>
        <v>#REF!</v>
      </c>
      <c r="BM7931" s="61" t="s">
        <v>13211</v>
      </c>
      <c r="BN7931" s="61" t="s">
        <v>16990</v>
      </c>
      <c r="BO7931" s="61" t="s">
        <v>2071</v>
      </c>
      <c r="BU7931" s="61" t="s">
        <v>13211</v>
      </c>
      <c r="BV7931" s="61" t="s">
        <v>16990</v>
      </c>
      <c r="BW7931" s="61" t="s">
        <v>2071</v>
      </c>
    </row>
    <row r="7932" spans="51:75">
      <c r="AY7932" s="89" t="e">
        <f>VLOOKUP(C7932,#REF!, 2,FALSE)</f>
        <v>#REF!</v>
      </c>
      <c r="BM7932" s="61" t="s">
        <v>13212</v>
      </c>
      <c r="BN7932" s="61" t="s">
        <v>2985</v>
      </c>
      <c r="BO7932" s="61" t="s">
        <v>2985</v>
      </c>
      <c r="BU7932" s="61" t="s">
        <v>13212</v>
      </c>
      <c r="BV7932" s="61" t="s">
        <v>2985</v>
      </c>
      <c r="BW7932" s="61" t="s">
        <v>2985</v>
      </c>
    </row>
    <row r="7933" spans="51:75">
      <c r="AY7933" s="89" t="e">
        <f>VLOOKUP(C7933,#REF!, 2,FALSE)</f>
        <v>#REF!</v>
      </c>
      <c r="BM7933" s="61" t="s">
        <v>2292</v>
      </c>
      <c r="BN7933" s="61" t="s">
        <v>16990</v>
      </c>
      <c r="BO7933" s="61" t="s">
        <v>8504</v>
      </c>
      <c r="BU7933" s="61" t="s">
        <v>2292</v>
      </c>
      <c r="BV7933" s="61" t="s">
        <v>16990</v>
      </c>
      <c r="BW7933" s="61" t="s">
        <v>8504</v>
      </c>
    </row>
    <row r="7934" spans="51:75">
      <c r="AY7934" s="89" t="e">
        <f>VLOOKUP(C7934,#REF!, 2,FALSE)</f>
        <v>#REF!</v>
      </c>
      <c r="BM7934" s="61" t="s">
        <v>2293</v>
      </c>
      <c r="BN7934" s="61" t="s">
        <v>3047</v>
      </c>
      <c r="BO7934" s="61" t="s">
        <v>10010</v>
      </c>
      <c r="BU7934" s="61" t="s">
        <v>2293</v>
      </c>
      <c r="BV7934" s="61" t="s">
        <v>3047</v>
      </c>
      <c r="BW7934" s="61" t="s">
        <v>10010</v>
      </c>
    </row>
    <row r="7935" spans="51:75">
      <c r="AY7935" s="89" t="e">
        <f>VLOOKUP(C7935,#REF!, 2,FALSE)</f>
        <v>#REF!</v>
      </c>
      <c r="BM7935" s="61" t="s">
        <v>2294</v>
      </c>
      <c r="BN7935" s="61" t="s">
        <v>2985</v>
      </c>
      <c r="BO7935" s="61" t="s">
        <v>1606</v>
      </c>
      <c r="BU7935" s="61" t="s">
        <v>2294</v>
      </c>
      <c r="BV7935" s="61" t="s">
        <v>2985</v>
      </c>
      <c r="BW7935" s="61" t="s">
        <v>1606</v>
      </c>
    </row>
    <row r="7936" spans="51:75">
      <c r="AY7936" s="89" t="e">
        <f>VLOOKUP(C7936,#REF!, 2,FALSE)</f>
        <v>#REF!</v>
      </c>
      <c r="BM7936" s="61" t="s">
        <v>2295</v>
      </c>
      <c r="BN7936" s="61" t="s">
        <v>618</v>
      </c>
      <c r="BO7936" s="61" t="s">
        <v>2985</v>
      </c>
      <c r="BU7936" s="61" t="s">
        <v>2295</v>
      </c>
      <c r="BV7936" s="61" t="s">
        <v>618</v>
      </c>
      <c r="BW7936" s="61" t="s">
        <v>2985</v>
      </c>
    </row>
    <row r="7937" spans="51:75">
      <c r="AY7937" s="89" t="e">
        <f>VLOOKUP(C7937,#REF!, 2,FALSE)</f>
        <v>#REF!</v>
      </c>
      <c r="BM7937" s="61" t="s">
        <v>2296</v>
      </c>
      <c r="BN7937" s="61" t="s">
        <v>618</v>
      </c>
      <c r="BO7937" s="61" t="s">
        <v>2985</v>
      </c>
      <c r="BU7937" s="61" t="s">
        <v>2296</v>
      </c>
      <c r="BV7937" s="61" t="s">
        <v>618</v>
      </c>
      <c r="BW7937" s="61" t="s">
        <v>2985</v>
      </c>
    </row>
    <row r="7938" spans="51:75">
      <c r="AY7938" s="89" t="e">
        <f>VLOOKUP(C7938,#REF!, 2,FALSE)</f>
        <v>#REF!</v>
      </c>
      <c r="BM7938" s="61" t="s">
        <v>13214</v>
      </c>
      <c r="BN7938" s="61" t="s">
        <v>16990</v>
      </c>
      <c r="BO7938" s="61" t="s">
        <v>13215</v>
      </c>
      <c r="BU7938" s="61" t="s">
        <v>13214</v>
      </c>
      <c r="BV7938" s="61" t="s">
        <v>16990</v>
      </c>
      <c r="BW7938" s="61" t="s">
        <v>13215</v>
      </c>
    </row>
    <row r="7939" spans="51:75">
      <c r="AY7939" s="89" t="e">
        <f>VLOOKUP(C7939,#REF!, 2,FALSE)</f>
        <v>#REF!</v>
      </c>
      <c r="BM7939" s="61" t="s">
        <v>13216</v>
      </c>
      <c r="BN7939" s="61" t="s">
        <v>782</v>
      </c>
      <c r="BO7939" s="61" t="s">
        <v>5285</v>
      </c>
      <c r="BU7939" s="61" t="s">
        <v>13216</v>
      </c>
      <c r="BV7939" s="61" t="s">
        <v>782</v>
      </c>
      <c r="BW7939" s="61" t="s">
        <v>5285</v>
      </c>
    </row>
    <row r="7940" spans="51:75">
      <c r="AY7940" s="89" t="e">
        <f>VLOOKUP(C7940,#REF!, 2,FALSE)</f>
        <v>#REF!</v>
      </c>
      <c r="BM7940" s="61" t="s">
        <v>2306</v>
      </c>
      <c r="BN7940" s="61" t="s">
        <v>2981</v>
      </c>
      <c r="BO7940" s="61" t="s">
        <v>13217</v>
      </c>
      <c r="BU7940" s="61" t="s">
        <v>2306</v>
      </c>
      <c r="BV7940" s="61" t="s">
        <v>2981</v>
      </c>
      <c r="BW7940" s="61" t="s">
        <v>13217</v>
      </c>
    </row>
    <row r="7941" spans="51:75">
      <c r="AY7941" s="89" t="e">
        <f>VLOOKUP(C7941,#REF!, 2,FALSE)</f>
        <v>#REF!</v>
      </c>
      <c r="BM7941" s="61" t="s">
        <v>13218</v>
      </c>
      <c r="BN7941" s="61" t="s">
        <v>1344</v>
      </c>
      <c r="BO7941" s="61" t="s">
        <v>13219</v>
      </c>
      <c r="BU7941" s="61" t="s">
        <v>13218</v>
      </c>
      <c r="BV7941" s="61" t="s">
        <v>1344</v>
      </c>
      <c r="BW7941" s="61" t="s">
        <v>13219</v>
      </c>
    </row>
    <row r="7942" spans="51:75">
      <c r="AY7942" s="89" t="e">
        <f>VLOOKUP(C7942,#REF!, 2,FALSE)</f>
        <v>#REF!</v>
      </c>
      <c r="BM7942" s="61" t="s">
        <v>13220</v>
      </c>
      <c r="BN7942" s="61" t="s">
        <v>3204</v>
      </c>
      <c r="BO7942" s="61" t="s">
        <v>9245</v>
      </c>
      <c r="BU7942" s="61" t="s">
        <v>13220</v>
      </c>
      <c r="BV7942" s="61" t="s">
        <v>3204</v>
      </c>
      <c r="BW7942" s="61" t="s">
        <v>9245</v>
      </c>
    </row>
    <row r="7943" spans="51:75">
      <c r="AY7943" s="89" t="e">
        <f>VLOOKUP(C7943,#REF!, 2,FALSE)</f>
        <v>#REF!</v>
      </c>
      <c r="BM7943" s="61" t="s">
        <v>13221</v>
      </c>
      <c r="BN7943" s="61" t="s">
        <v>3254</v>
      </c>
      <c r="BO7943" s="61" t="s">
        <v>9867</v>
      </c>
      <c r="BU7943" s="61" t="s">
        <v>13221</v>
      </c>
      <c r="BV7943" s="61" t="s">
        <v>3254</v>
      </c>
      <c r="BW7943" s="61" t="s">
        <v>9867</v>
      </c>
    </row>
    <row r="7944" spans="51:75">
      <c r="AY7944" s="89" t="e">
        <f>VLOOKUP(C7944,#REF!, 2,FALSE)</f>
        <v>#REF!</v>
      </c>
      <c r="BM7944" s="61" t="s">
        <v>2307</v>
      </c>
      <c r="BN7944" s="61" t="s">
        <v>16992</v>
      </c>
      <c r="BO7944" s="61" t="s">
        <v>2382</v>
      </c>
      <c r="BU7944" s="61" t="s">
        <v>2307</v>
      </c>
      <c r="BV7944" s="61" t="s">
        <v>16992</v>
      </c>
      <c r="BW7944" s="61" t="s">
        <v>2382</v>
      </c>
    </row>
    <row r="7945" spans="51:75">
      <c r="AY7945" s="89" t="e">
        <f>VLOOKUP(C7945,#REF!, 2,FALSE)</f>
        <v>#REF!</v>
      </c>
      <c r="BM7945" s="61" t="s">
        <v>2308</v>
      </c>
      <c r="BN7945" s="61" t="s">
        <v>2985</v>
      </c>
      <c r="BO7945" s="61" t="s">
        <v>3916</v>
      </c>
      <c r="BU7945" s="61" t="s">
        <v>2308</v>
      </c>
      <c r="BV7945" s="61" t="s">
        <v>2985</v>
      </c>
      <c r="BW7945" s="61" t="s">
        <v>3916</v>
      </c>
    </row>
    <row r="7946" spans="51:75">
      <c r="AY7946" s="89" t="e">
        <f>VLOOKUP(C7946,#REF!, 2,FALSE)</f>
        <v>#REF!</v>
      </c>
      <c r="BM7946" s="61" t="s">
        <v>13222</v>
      </c>
      <c r="BN7946" s="61" t="s">
        <v>2985</v>
      </c>
      <c r="BO7946" s="61" t="s">
        <v>2985</v>
      </c>
      <c r="BU7946" s="61" t="s">
        <v>13222</v>
      </c>
      <c r="BV7946" s="61" t="s">
        <v>2985</v>
      </c>
      <c r="BW7946" s="61" t="s">
        <v>2985</v>
      </c>
    </row>
    <row r="7947" spans="51:75">
      <c r="AY7947" s="89" t="e">
        <f>VLOOKUP(C7947,#REF!, 2,FALSE)</f>
        <v>#REF!</v>
      </c>
      <c r="BM7947" s="61" t="s">
        <v>13223</v>
      </c>
      <c r="BN7947" s="61" t="s">
        <v>2985</v>
      </c>
      <c r="BO7947" s="61" t="s">
        <v>2985</v>
      </c>
      <c r="BU7947" s="61" t="s">
        <v>13223</v>
      </c>
      <c r="BV7947" s="61" t="s">
        <v>2985</v>
      </c>
      <c r="BW7947" s="61" t="s">
        <v>2985</v>
      </c>
    </row>
    <row r="7948" spans="51:75">
      <c r="AY7948" s="89" t="e">
        <f>VLOOKUP(C7948,#REF!, 2,FALSE)</f>
        <v>#REF!</v>
      </c>
      <c r="BM7948" s="61" t="s">
        <v>13224</v>
      </c>
      <c r="BN7948" s="61" t="s">
        <v>2985</v>
      </c>
      <c r="BO7948" s="61" t="s">
        <v>2985</v>
      </c>
      <c r="BU7948" s="61" t="s">
        <v>13224</v>
      </c>
      <c r="BV7948" s="61" t="s">
        <v>2985</v>
      </c>
      <c r="BW7948" s="61" t="s">
        <v>2985</v>
      </c>
    </row>
    <row r="7949" spans="51:75">
      <c r="AY7949" s="89" t="e">
        <f>VLOOKUP(C7949,#REF!, 2,FALSE)</f>
        <v>#REF!</v>
      </c>
      <c r="BM7949" s="61" t="s">
        <v>13225</v>
      </c>
      <c r="BN7949" s="61" t="s">
        <v>3047</v>
      </c>
      <c r="BO7949" s="61" t="s">
        <v>1049</v>
      </c>
      <c r="BU7949" s="61" t="s">
        <v>13225</v>
      </c>
      <c r="BV7949" s="61" t="s">
        <v>3047</v>
      </c>
      <c r="BW7949" s="61" t="s">
        <v>1049</v>
      </c>
    </row>
    <row r="7950" spans="51:75">
      <c r="AY7950" s="89" t="e">
        <f>VLOOKUP(C7950,#REF!, 2,FALSE)</f>
        <v>#REF!</v>
      </c>
      <c r="BM7950" s="61" t="s">
        <v>13226</v>
      </c>
      <c r="BN7950" s="61" t="s">
        <v>777</v>
      </c>
      <c r="BO7950" s="61" t="s">
        <v>11828</v>
      </c>
      <c r="BU7950" s="61" t="s">
        <v>13226</v>
      </c>
      <c r="BV7950" s="61" t="s">
        <v>777</v>
      </c>
      <c r="BW7950" s="61" t="s">
        <v>11828</v>
      </c>
    </row>
    <row r="7951" spans="51:75">
      <c r="AY7951" s="89" t="e">
        <f>VLOOKUP(C7951,#REF!, 2,FALSE)</f>
        <v>#REF!</v>
      </c>
      <c r="BM7951" s="61" t="s">
        <v>13227</v>
      </c>
      <c r="BN7951" s="61" t="s">
        <v>2981</v>
      </c>
      <c r="BO7951" s="61" t="s">
        <v>9290</v>
      </c>
      <c r="BU7951" s="61" t="s">
        <v>13227</v>
      </c>
      <c r="BV7951" s="61" t="s">
        <v>2981</v>
      </c>
      <c r="BW7951" s="61" t="s">
        <v>9290</v>
      </c>
    </row>
    <row r="7952" spans="51:75">
      <c r="AY7952" s="89" t="e">
        <f>VLOOKUP(C7952,#REF!, 2,FALSE)</f>
        <v>#REF!</v>
      </c>
      <c r="BM7952" s="61" t="s">
        <v>13228</v>
      </c>
      <c r="BN7952" s="61" t="s">
        <v>2981</v>
      </c>
      <c r="BO7952" s="61" t="s">
        <v>2693</v>
      </c>
      <c r="BU7952" s="61" t="s">
        <v>13228</v>
      </c>
      <c r="BV7952" s="61" t="s">
        <v>2981</v>
      </c>
      <c r="BW7952" s="61" t="s">
        <v>2693</v>
      </c>
    </row>
    <row r="7953" spans="51:75">
      <c r="AY7953" s="89" t="e">
        <f>VLOOKUP(C7953,#REF!, 2,FALSE)</f>
        <v>#REF!</v>
      </c>
      <c r="BM7953" s="61" t="s">
        <v>13229</v>
      </c>
      <c r="BN7953" s="61" t="s">
        <v>789</v>
      </c>
      <c r="BO7953" s="61" t="s">
        <v>2985</v>
      </c>
      <c r="BU7953" s="61" t="s">
        <v>13229</v>
      </c>
      <c r="BV7953" s="61" t="s">
        <v>789</v>
      </c>
      <c r="BW7953" s="61" t="s">
        <v>2985</v>
      </c>
    </row>
    <row r="7954" spans="51:75">
      <c r="AY7954" s="89" t="e">
        <f>VLOOKUP(C7954,#REF!, 2,FALSE)</f>
        <v>#REF!</v>
      </c>
      <c r="BM7954" s="61" t="s">
        <v>2309</v>
      </c>
      <c r="BN7954" s="61" t="s">
        <v>3204</v>
      </c>
      <c r="BO7954" s="61" t="s">
        <v>1910</v>
      </c>
      <c r="BU7954" s="61" t="s">
        <v>2309</v>
      </c>
      <c r="BV7954" s="61" t="s">
        <v>3204</v>
      </c>
      <c r="BW7954" s="61" t="s">
        <v>1910</v>
      </c>
    </row>
    <row r="7955" spans="51:75">
      <c r="AY7955" s="89" t="e">
        <f>VLOOKUP(C7955,#REF!, 2,FALSE)</f>
        <v>#REF!</v>
      </c>
      <c r="BM7955" s="61" t="s">
        <v>13230</v>
      </c>
      <c r="BN7955" s="61" t="s">
        <v>705</v>
      </c>
      <c r="BO7955" s="61" t="s">
        <v>13231</v>
      </c>
      <c r="BU7955" s="61" t="s">
        <v>13230</v>
      </c>
      <c r="BV7955" s="61" t="s">
        <v>705</v>
      </c>
      <c r="BW7955" s="61" t="s">
        <v>13231</v>
      </c>
    </row>
    <row r="7956" spans="51:75">
      <c r="AY7956" s="89" t="e">
        <f>VLOOKUP(C7956,#REF!, 2,FALSE)</f>
        <v>#REF!</v>
      </c>
      <c r="BM7956" s="61" t="s">
        <v>2310</v>
      </c>
      <c r="BN7956" s="61" t="s">
        <v>2981</v>
      </c>
      <c r="BO7956" s="61" t="s">
        <v>3106</v>
      </c>
      <c r="BU7956" s="61" t="s">
        <v>2310</v>
      </c>
      <c r="BV7956" s="61" t="s">
        <v>2981</v>
      </c>
      <c r="BW7956" s="61" t="s">
        <v>3106</v>
      </c>
    </row>
    <row r="7957" spans="51:75">
      <c r="AY7957" s="89" t="e">
        <f>VLOOKUP(C7957,#REF!, 2,FALSE)</f>
        <v>#REF!</v>
      </c>
      <c r="BM7957" s="61" t="s">
        <v>377</v>
      </c>
      <c r="BN7957" s="61" t="s">
        <v>3204</v>
      </c>
      <c r="BO7957" s="61" t="s">
        <v>13232</v>
      </c>
      <c r="BU7957" s="61" t="s">
        <v>377</v>
      </c>
      <c r="BV7957" s="61" t="s">
        <v>3204</v>
      </c>
      <c r="BW7957" s="61" t="s">
        <v>13232</v>
      </c>
    </row>
    <row r="7958" spans="51:75">
      <c r="AY7958" s="89" t="e">
        <f>VLOOKUP(C7958,#REF!, 2,FALSE)</f>
        <v>#REF!</v>
      </c>
      <c r="BM7958" s="61" t="s">
        <v>13234</v>
      </c>
      <c r="BN7958" s="61" t="s">
        <v>2981</v>
      </c>
      <c r="BO7958" s="61" t="s">
        <v>5168</v>
      </c>
      <c r="BU7958" s="61" t="s">
        <v>13234</v>
      </c>
      <c r="BV7958" s="61" t="s">
        <v>2981</v>
      </c>
      <c r="BW7958" s="61" t="s">
        <v>5168</v>
      </c>
    </row>
    <row r="7959" spans="51:75">
      <c r="AY7959" s="89" t="e">
        <f>VLOOKUP(C7959,#REF!, 2,FALSE)</f>
        <v>#REF!</v>
      </c>
      <c r="BM7959" s="61" t="s">
        <v>2315</v>
      </c>
      <c r="BN7959" s="61" t="s">
        <v>1344</v>
      </c>
      <c r="BO7959" s="61" t="s">
        <v>2101</v>
      </c>
      <c r="BU7959" s="61" t="s">
        <v>2315</v>
      </c>
      <c r="BV7959" s="61" t="s">
        <v>1344</v>
      </c>
      <c r="BW7959" s="61" t="s">
        <v>2101</v>
      </c>
    </row>
    <row r="7960" spans="51:75">
      <c r="AY7960" s="89" t="e">
        <f>VLOOKUP(C7960,#REF!, 2,FALSE)</f>
        <v>#REF!</v>
      </c>
      <c r="BM7960" s="61" t="s">
        <v>13235</v>
      </c>
      <c r="BN7960" s="61" t="s">
        <v>1344</v>
      </c>
      <c r="BO7960" s="61" t="s">
        <v>2101</v>
      </c>
      <c r="BU7960" s="61" t="s">
        <v>13235</v>
      </c>
      <c r="BV7960" s="61" t="s">
        <v>1344</v>
      </c>
      <c r="BW7960" s="61" t="s">
        <v>2101</v>
      </c>
    </row>
    <row r="7961" spans="51:75">
      <c r="AY7961" s="89" t="e">
        <f>VLOOKUP(C7961,#REF!, 2,FALSE)</f>
        <v>#REF!</v>
      </c>
      <c r="BM7961" s="61" t="s">
        <v>13236</v>
      </c>
      <c r="BN7961" s="61" t="s">
        <v>3204</v>
      </c>
      <c r="BO7961" s="61" t="s">
        <v>10906</v>
      </c>
      <c r="BU7961" s="61" t="s">
        <v>13236</v>
      </c>
      <c r="BV7961" s="61" t="s">
        <v>3204</v>
      </c>
      <c r="BW7961" s="61" t="s">
        <v>10906</v>
      </c>
    </row>
    <row r="7962" spans="51:75">
      <c r="AY7962" s="89" t="e">
        <f>VLOOKUP(C7962,#REF!, 2,FALSE)</f>
        <v>#REF!</v>
      </c>
      <c r="BM7962" s="61" t="s">
        <v>13237</v>
      </c>
      <c r="BN7962" s="61" t="s">
        <v>3254</v>
      </c>
      <c r="BO7962" s="61" t="s">
        <v>10972</v>
      </c>
      <c r="BU7962" s="61" t="s">
        <v>13237</v>
      </c>
      <c r="BV7962" s="61" t="s">
        <v>3254</v>
      </c>
      <c r="BW7962" s="61" t="s">
        <v>10972</v>
      </c>
    </row>
    <row r="7963" spans="51:75">
      <c r="AY7963" s="89" t="e">
        <f>VLOOKUP(C7963,#REF!, 2,FALSE)</f>
        <v>#REF!</v>
      </c>
      <c r="BM7963" s="61" t="s">
        <v>373</v>
      </c>
      <c r="BN7963" s="61" t="s">
        <v>1141</v>
      </c>
      <c r="BO7963" s="61" t="s">
        <v>13238</v>
      </c>
      <c r="BU7963" s="61" t="s">
        <v>373</v>
      </c>
      <c r="BV7963" s="61" t="s">
        <v>1141</v>
      </c>
      <c r="BW7963" s="61" t="s">
        <v>13238</v>
      </c>
    </row>
    <row r="7964" spans="51:75">
      <c r="AY7964" s="89" t="e">
        <f>VLOOKUP(C7964,#REF!, 2,FALSE)</f>
        <v>#REF!</v>
      </c>
      <c r="BM7964" s="61" t="s">
        <v>13239</v>
      </c>
      <c r="BN7964" s="61" t="s">
        <v>2981</v>
      </c>
      <c r="BO7964" s="61" t="s">
        <v>13238</v>
      </c>
      <c r="BU7964" s="61" t="s">
        <v>13239</v>
      </c>
      <c r="BV7964" s="61" t="s">
        <v>2981</v>
      </c>
      <c r="BW7964" s="61" t="s">
        <v>13238</v>
      </c>
    </row>
    <row r="7965" spans="51:75">
      <c r="AY7965" s="89" t="e">
        <f>VLOOKUP(C7965,#REF!, 2,FALSE)</f>
        <v>#REF!</v>
      </c>
      <c r="BM7965" s="61" t="s">
        <v>13240</v>
      </c>
      <c r="BN7965" s="61" t="s">
        <v>3047</v>
      </c>
      <c r="BO7965" s="61" t="s">
        <v>13241</v>
      </c>
      <c r="BU7965" s="61" t="s">
        <v>13240</v>
      </c>
      <c r="BV7965" s="61" t="s">
        <v>3047</v>
      </c>
      <c r="BW7965" s="61" t="s">
        <v>13241</v>
      </c>
    </row>
    <row r="7966" spans="51:75">
      <c r="AY7966" s="89" t="e">
        <f>VLOOKUP(C7966,#REF!, 2,FALSE)</f>
        <v>#REF!</v>
      </c>
      <c r="BM7966" s="61" t="s">
        <v>13242</v>
      </c>
      <c r="BN7966" s="61" t="s">
        <v>1344</v>
      </c>
      <c r="BO7966" s="61" t="s">
        <v>3797</v>
      </c>
      <c r="BU7966" s="61" t="s">
        <v>13242</v>
      </c>
      <c r="BV7966" s="61" t="s">
        <v>1344</v>
      </c>
      <c r="BW7966" s="61" t="s">
        <v>3797</v>
      </c>
    </row>
    <row r="7967" spans="51:75">
      <c r="AY7967" s="89" t="e">
        <f>VLOOKUP(C7967,#REF!, 2,FALSE)</f>
        <v>#REF!</v>
      </c>
      <c r="BM7967" s="61" t="s">
        <v>13243</v>
      </c>
      <c r="BN7967" s="61" t="s">
        <v>2985</v>
      </c>
      <c r="BO7967" s="61" t="s">
        <v>2985</v>
      </c>
      <c r="BU7967" s="61" t="s">
        <v>13243</v>
      </c>
      <c r="BV7967" s="61" t="s">
        <v>2985</v>
      </c>
      <c r="BW7967" s="61" t="s">
        <v>2985</v>
      </c>
    </row>
    <row r="7968" spans="51:75">
      <c r="AY7968" s="89" t="e">
        <f>VLOOKUP(C7968,#REF!, 2,FALSE)</f>
        <v>#REF!</v>
      </c>
      <c r="BM7968" s="61" t="s">
        <v>13244</v>
      </c>
      <c r="BN7968" s="61" t="s">
        <v>3204</v>
      </c>
      <c r="BO7968" s="61" t="s">
        <v>1606</v>
      </c>
      <c r="BU7968" s="61" t="s">
        <v>13244</v>
      </c>
      <c r="BV7968" s="61" t="s">
        <v>3204</v>
      </c>
      <c r="BW7968" s="61" t="s">
        <v>1606</v>
      </c>
    </row>
    <row r="7969" spans="51:75">
      <c r="AY7969" s="89" t="e">
        <f>VLOOKUP(C7969,#REF!, 2,FALSE)</f>
        <v>#REF!</v>
      </c>
      <c r="BM7969" s="61" t="s">
        <v>2316</v>
      </c>
      <c r="BN7969" s="61" t="s">
        <v>3204</v>
      </c>
      <c r="BO7969" s="61" t="s">
        <v>1606</v>
      </c>
      <c r="BU7969" s="61" t="s">
        <v>2316</v>
      </c>
      <c r="BV7969" s="61" t="s">
        <v>3204</v>
      </c>
      <c r="BW7969" s="61" t="s">
        <v>1606</v>
      </c>
    </row>
    <row r="7970" spans="51:75">
      <c r="AY7970" s="89" t="e">
        <f>VLOOKUP(C7970,#REF!, 2,FALSE)</f>
        <v>#REF!</v>
      </c>
      <c r="BM7970" s="61" t="s">
        <v>2317</v>
      </c>
      <c r="BN7970" s="61" t="s">
        <v>3204</v>
      </c>
      <c r="BO7970" s="61" t="s">
        <v>10906</v>
      </c>
      <c r="BU7970" s="61" t="s">
        <v>2317</v>
      </c>
      <c r="BV7970" s="61" t="s">
        <v>3204</v>
      </c>
      <c r="BW7970" s="61" t="s">
        <v>10906</v>
      </c>
    </row>
    <row r="7971" spans="51:75">
      <c r="AY7971" s="89" t="e">
        <f>VLOOKUP(C7971,#REF!, 2,FALSE)</f>
        <v>#REF!</v>
      </c>
      <c r="BM7971" s="61" t="s">
        <v>13245</v>
      </c>
      <c r="BN7971" s="61" t="s">
        <v>780</v>
      </c>
      <c r="BO7971" s="61" t="s">
        <v>5625</v>
      </c>
      <c r="BU7971" s="61" t="s">
        <v>13245</v>
      </c>
      <c r="BV7971" s="61" t="s">
        <v>780</v>
      </c>
      <c r="BW7971" s="61" t="s">
        <v>5625</v>
      </c>
    </row>
    <row r="7972" spans="51:75">
      <c r="AY7972" s="89" t="e">
        <f>VLOOKUP(C7972,#REF!, 2,FALSE)</f>
        <v>#REF!</v>
      </c>
      <c r="BM7972" s="61" t="s">
        <v>13246</v>
      </c>
      <c r="BN7972" s="61" t="s">
        <v>3047</v>
      </c>
      <c r="BO7972" s="61" t="s">
        <v>7154</v>
      </c>
      <c r="BU7972" s="61" t="s">
        <v>13246</v>
      </c>
      <c r="BV7972" s="61" t="s">
        <v>3047</v>
      </c>
      <c r="BW7972" s="61" t="s">
        <v>7154</v>
      </c>
    </row>
    <row r="7973" spans="51:75">
      <c r="AY7973" s="89" t="e">
        <f>VLOOKUP(C7973,#REF!, 2,FALSE)</f>
        <v>#REF!</v>
      </c>
      <c r="BM7973" s="61" t="s">
        <v>2318</v>
      </c>
      <c r="BN7973" s="61" t="s">
        <v>3204</v>
      </c>
      <c r="BO7973" s="61" t="s">
        <v>1732</v>
      </c>
      <c r="BU7973" s="61" t="s">
        <v>2318</v>
      </c>
      <c r="BV7973" s="61" t="s">
        <v>3204</v>
      </c>
      <c r="BW7973" s="61" t="s">
        <v>1732</v>
      </c>
    </row>
    <row r="7974" spans="51:75">
      <c r="AY7974" s="89" t="e">
        <f>VLOOKUP(C7974,#REF!, 2,FALSE)</f>
        <v>#REF!</v>
      </c>
      <c r="BM7974" s="61" t="s">
        <v>13247</v>
      </c>
      <c r="BN7974" s="61" t="s">
        <v>16990</v>
      </c>
      <c r="BO7974" s="61" t="s">
        <v>9483</v>
      </c>
      <c r="BU7974" s="61" t="s">
        <v>13247</v>
      </c>
      <c r="BV7974" s="61" t="s">
        <v>16990</v>
      </c>
      <c r="BW7974" s="61" t="s">
        <v>9483</v>
      </c>
    </row>
    <row r="7975" spans="51:75">
      <c r="AY7975" s="89" t="e">
        <f>VLOOKUP(C7975,#REF!, 2,FALSE)</f>
        <v>#REF!</v>
      </c>
      <c r="BM7975" s="61" t="s">
        <v>13248</v>
      </c>
      <c r="BN7975" s="61" t="s">
        <v>3204</v>
      </c>
      <c r="BO7975" s="61" t="s">
        <v>8738</v>
      </c>
      <c r="BU7975" s="61" t="s">
        <v>13248</v>
      </c>
      <c r="BV7975" s="61" t="s">
        <v>3204</v>
      </c>
      <c r="BW7975" s="61" t="s">
        <v>8738</v>
      </c>
    </row>
    <row r="7976" spans="51:75">
      <c r="AY7976" s="89" t="e">
        <f>VLOOKUP(C7976,#REF!, 2,FALSE)</f>
        <v>#REF!</v>
      </c>
      <c r="BM7976" s="61" t="s">
        <v>13249</v>
      </c>
      <c r="BN7976" s="61" t="s">
        <v>16990</v>
      </c>
      <c r="BO7976" s="61" t="s">
        <v>2426</v>
      </c>
      <c r="BU7976" s="61" t="s">
        <v>13249</v>
      </c>
      <c r="BV7976" s="61" t="s">
        <v>16990</v>
      </c>
      <c r="BW7976" s="61" t="s">
        <v>2426</v>
      </c>
    </row>
    <row r="7977" spans="51:75">
      <c r="AY7977" s="89" t="e">
        <f>VLOOKUP(C7977,#REF!, 2,FALSE)</f>
        <v>#REF!</v>
      </c>
      <c r="BM7977" s="61" t="s">
        <v>13250</v>
      </c>
      <c r="BN7977" s="61" t="s">
        <v>1344</v>
      </c>
      <c r="BO7977" s="61" t="s">
        <v>5002</v>
      </c>
      <c r="BU7977" s="61" t="s">
        <v>13250</v>
      </c>
      <c r="BV7977" s="61" t="s">
        <v>1344</v>
      </c>
      <c r="BW7977" s="61" t="s">
        <v>5002</v>
      </c>
    </row>
    <row r="7978" spans="51:75">
      <c r="AY7978" s="89" t="e">
        <f>VLOOKUP(C7978,#REF!, 2,FALSE)</f>
        <v>#REF!</v>
      </c>
      <c r="BM7978" s="61" t="s">
        <v>13252</v>
      </c>
      <c r="BN7978" s="61" t="s">
        <v>3204</v>
      </c>
      <c r="BO7978" s="61" t="s">
        <v>8821</v>
      </c>
      <c r="BU7978" s="61" t="s">
        <v>13252</v>
      </c>
      <c r="BV7978" s="61" t="s">
        <v>3204</v>
      </c>
      <c r="BW7978" s="61" t="s">
        <v>8821</v>
      </c>
    </row>
    <row r="7979" spans="51:75">
      <c r="AY7979" s="89" t="e">
        <f>VLOOKUP(C7979,#REF!, 2,FALSE)</f>
        <v>#REF!</v>
      </c>
      <c r="BM7979" s="61" t="s">
        <v>13253</v>
      </c>
      <c r="BN7979" s="61" t="s">
        <v>2981</v>
      </c>
      <c r="BO7979" s="61" t="s">
        <v>8821</v>
      </c>
      <c r="BU7979" s="61" t="s">
        <v>13253</v>
      </c>
      <c r="BV7979" s="61" t="s">
        <v>2981</v>
      </c>
      <c r="BW7979" s="61" t="s">
        <v>8821</v>
      </c>
    </row>
    <row r="7980" spans="51:75">
      <c r="AY7980" s="89" t="e">
        <f>VLOOKUP(C7980,#REF!, 2,FALSE)</f>
        <v>#REF!</v>
      </c>
      <c r="BM7980" s="61" t="s">
        <v>13254</v>
      </c>
      <c r="BN7980" s="61" t="s">
        <v>2981</v>
      </c>
      <c r="BO7980" s="61" t="s">
        <v>4082</v>
      </c>
      <c r="BU7980" s="61" t="s">
        <v>13254</v>
      </c>
      <c r="BV7980" s="61" t="s">
        <v>2981</v>
      </c>
      <c r="BW7980" s="61" t="s">
        <v>4082</v>
      </c>
    </row>
    <row r="7981" spans="51:75">
      <c r="AY7981" s="89" t="e">
        <f>VLOOKUP(C7981,#REF!, 2,FALSE)</f>
        <v>#REF!</v>
      </c>
      <c r="BM7981" s="61" t="s">
        <v>13255</v>
      </c>
      <c r="BN7981" s="61" t="s">
        <v>3204</v>
      </c>
      <c r="BO7981" s="61" t="s">
        <v>8821</v>
      </c>
      <c r="BU7981" s="61" t="s">
        <v>13255</v>
      </c>
      <c r="BV7981" s="61" t="s">
        <v>3204</v>
      </c>
      <c r="BW7981" s="61" t="s">
        <v>8821</v>
      </c>
    </row>
    <row r="7982" spans="51:75">
      <c r="AY7982" s="89" t="e">
        <f>VLOOKUP(C7982,#REF!, 2,FALSE)</f>
        <v>#REF!</v>
      </c>
      <c r="BM7982" s="61" t="s">
        <v>13256</v>
      </c>
      <c r="BN7982" s="61" t="s">
        <v>2981</v>
      </c>
      <c r="BO7982" s="61" t="s">
        <v>8821</v>
      </c>
      <c r="BU7982" s="61" t="s">
        <v>13256</v>
      </c>
      <c r="BV7982" s="61" t="s">
        <v>2981</v>
      </c>
      <c r="BW7982" s="61" t="s">
        <v>8821</v>
      </c>
    </row>
    <row r="7983" spans="51:75">
      <c r="AY7983" s="89" t="e">
        <f>VLOOKUP(C7983,#REF!, 2,FALSE)</f>
        <v>#REF!</v>
      </c>
      <c r="BM7983" s="61" t="s">
        <v>13257</v>
      </c>
      <c r="BN7983" s="61" t="s">
        <v>3204</v>
      </c>
      <c r="BO7983" s="61" t="s">
        <v>8821</v>
      </c>
      <c r="BU7983" s="61" t="s">
        <v>13257</v>
      </c>
      <c r="BV7983" s="61" t="s">
        <v>3204</v>
      </c>
      <c r="BW7983" s="61" t="s">
        <v>8821</v>
      </c>
    </row>
    <row r="7984" spans="51:75">
      <c r="AY7984" s="89" t="e">
        <f>VLOOKUP(C7984,#REF!, 2,FALSE)</f>
        <v>#REF!</v>
      </c>
      <c r="BM7984" s="61" t="s">
        <v>13258</v>
      </c>
      <c r="BN7984" s="61" t="s">
        <v>2981</v>
      </c>
      <c r="BO7984" s="61" t="s">
        <v>4492</v>
      </c>
      <c r="BU7984" s="61" t="s">
        <v>13258</v>
      </c>
      <c r="BV7984" s="61" t="s">
        <v>2981</v>
      </c>
      <c r="BW7984" s="61" t="s">
        <v>4492</v>
      </c>
    </row>
    <row r="7985" spans="51:75">
      <c r="AY7985" s="89" t="e">
        <f>VLOOKUP(C7985,#REF!, 2,FALSE)</f>
        <v>#REF!</v>
      </c>
      <c r="BM7985" s="61" t="s">
        <v>2319</v>
      </c>
      <c r="BN7985" s="61" t="s">
        <v>3204</v>
      </c>
      <c r="BO7985" s="61" t="s">
        <v>13213</v>
      </c>
      <c r="BU7985" s="61" t="s">
        <v>2319</v>
      </c>
      <c r="BV7985" s="61" t="s">
        <v>3204</v>
      </c>
      <c r="BW7985" s="61" t="s">
        <v>13213</v>
      </c>
    </row>
    <row r="7986" spans="51:75">
      <c r="AY7986" s="89" t="e">
        <f>VLOOKUP(C7986,#REF!, 2,FALSE)</f>
        <v>#REF!</v>
      </c>
      <c r="BM7986" s="61" t="s">
        <v>13259</v>
      </c>
      <c r="BN7986" s="61" t="s">
        <v>2985</v>
      </c>
      <c r="BO7986" s="61" t="s">
        <v>2985</v>
      </c>
      <c r="BU7986" s="61" t="s">
        <v>13259</v>
      </c>
      <c r="BV7986" s="61" t="s">
        <v>2985</v>
      </c>
      <c r="BW7986" s="61" t="s">
        <v>2985</v>
      </c>
    </row>
    <row r="7987" spans="51:75">
      <c r="AY7987" s="89" t="e">
        <f>VLOOKUP(C7987,#REF!, 2,FALSE)</f>
        <v>#REF!</v>
      </c>
      <c r="BM7987" s="61" t="s">
        <v>13260</v>
      </c>
      <c r="BN7987" s="61" t="s">
        <v>2985</v>
      </c>
      <c r="BO7987" s="61" t="s">
        <v>2985</v>
      </c>
      <c r="BU7987" s="61" t="s">
        <v>13260</v>
      </c>
      <c r="BV7987" s="61" t="s">
        <v>2985</v>
      </c>
      <c r="BW7987" s="61" t="s">
        <v>2985</v>
      </c>
    </row>
    <row r="7988" spans="51:75">
      <c r="AY7988" s="89" t="e">
        <f>VLOOKUP(C7988,#REF!, 2,FALSE)</f>
        <v>#REF!</v>
      </c>
      <c r="BM7988" s="61" t="s">
        <v>13261</v>
      </c>
      <c r="BN7988" s="61" t="s">
        <v>2985</v>
      </c>
      <c r="BO7988" s="61" t="s">
        <v>2985</v>
      </c>
      <c r="BU7988" s="61" t="s">
        <v>13261</v>
      </c>
      <c r="BV7988" s="61" t="s">
        <v>2985</v>
      </c>
      <c r="BW7988" s="61" t="s">
        <v>2985</v>
      </c>
    </row>
    <row r="7989" spans="51:75">
      <c r="AY7989" s="89" t="e">
        <f>VLOOKUP(C7989,#REF!, 2,FALSE)</f>
        <v>#REF!</v>
      </c>
      <c r="BM7989" s="61" t="s">
        <v>13262</v>
      </c>
      <c r="BN7989" s="61" t="s">
        <v>2985</v>
      </c>
      <c r="BO7989" s="61" t="s">
        <v>2985</v>
      </c>
      <c r="BU7989" s="61" t="s">
        <v>13262</v>
      </c>
      <c r="BV7989" s="61" t="s">
        <v>2985</v>
      </c>
      <c r="BW7989" s="61" t="s">
        <v>2985</v>
      </c>
    </row>
    <row r="7990" spans="51:75">
      <c r="AY7990" s="89" t="e">
        <f>VLOOKUP(C7990,#REF!, 2,FALSE)</f>
        <v>#REF!</v>
      </c>
      <c r="BM7990" s="61" t="s">
        <v>13263</v>
      </c>
      <c r="BN7990" s="61" t="s">
        <v>2985</v>
      </c>
      <c r="BO7990" s="61" t="s">
        <v>2985</v>
      </c>
      <c r="BU7990" s="61" t="s">
        <v>13263</v>
      </c>
      <c r="BV7990" s="61" t="s">
        <v>2985</v>
      </c>
      <c r="BW7990" s="61" t="s">
        <v>2985</v>
      </c>
    </row>
    <row r="7991" spans="51:75">
      <c r="AY7991" s="89" t="e">
        <f>VLOOKUP(C7991,#REF!, 2,FALSE)</f>
        <v>#REF!</v>
      </c>
      <c r="BM7991" s="61" t="s">
        <v>13264</v>
      </c>
      <c r="BN7991" s="61" t="s">
        <v>2985</v>
      </c>
      <c r="BO7991" s="61" t="s">
        <v>2985</v>
      </c>
      <c r="BU7991" s="61" t="s">
        <v>13264</v>
      </c>
      <c r="BV7991" s="61" t="s">
        <v>2985</v>
      </c>
      <c r="BW7991" s="61" t="s">
        <v>2985</v>
      </c>
    </row>
    <row r="7992" spans="51:75">
      <c r="AY7992" s="89" t="e">
        <f>VLOOKUP(C7992,#REF!, 2,FALSE)</f>
        <v>#REF!</v>
      </c>
      <c r="BM7992" s="61" t="s">
        <v>13265</v>
      </c>
      <c r="BN7992" s="61" t="s">
        <v>2985</v>
      </c>
      <c r="BO7992" s="61" t="s">
        <v>2985</v>
      </c>
      <c r="BU7992" s="61" t="s">
        <v>13265</v>
      </c>
      <c r="BV7992" s="61" t="s">
        <v>2985</v>
      </c>
      <c r="BW7992" s="61" t="s">
        <v>2985</v>
      </c>
    </row>
    <row r="7993" spans="51:75">
      <c r="AY7993" s="89" t="e">
        <f>VLOOKUP(C7993,#REF!, 2,FALSE)</f>
        <v>#REF!</v>
      </c>
      <c r="BM7993" s="61" t="s">
        <v>13266</v>
      </c>
      <c r="BN7993" s="61" t="s">
        <v>2985</v>
      </c>
      <c r="BO7993" s="61" t="s">
        <v>2985</v>
      </c>
      <c r="BU7993" s="61" t="s">
        <v>13266</v>
      </c>
      <c r="BV7993" s="61" t="s">
        <v>2985</v>
      </c>
      <c r="BW7993" s="61" t="s">
        <v>2985</v>
      </c>
    </row>
    <row r="7994" spans="51:75">
      <c r="AY7994" s="89" t="e">
        <f>VLOOKUP(C7994,#REF!, 2,FALSE)</f>
        <v>#REF!</v>
      </c>
      <c r="BM7994" s="61" t="s">
        <v>13267</v>
      </c>
      <c r="BN7994" s="61" t="s">
        <v>2985</v>
      </c>
      <c r="BO7994" s="61" t="s">
        <v>2985</v>
      </c>
      <c r="BU7994" s="61" t="s">
        <v>13267</v>
      </c>
      <c r="BV7994" s="61" t="s">
        <v>2985</v>
      </c>
      <c r="BW7994" s="61" t="s">
        <v>2985</v>
      </c>
    </row>
    <row r="7995" spans="51:75">
      <c r="AY7995" s="89" t="e">
        <f>VLOOKUP(C7995,#REF!, 2,FALSE)</f>
        <v>#REF!</v>
      </c>
      <c r="BM7995" s="61" t="s">
        <v>13268</v>
      </c>
      <c r="BN7995" s="61" t="s">
        <v>2985</v>
      </c>
      <c r="BO7995" s="61" t="s">
        <v>2985</v>
      </c>
      <c r="BU7995" s="61" t="s">
        <v>13268</v>
      </c>
      <c r="BV7995" s="61" t="s">
        <v>2985</v>
      </c>
      <c r="BW7995" s="61" t="s">
        <v>2985</v>
      </c>
    </row>
    <row r="7996" spans="51:75">
      <c r="AY7996" s="89" t="e">
        <f>VLOOKUP(C7996,#REF!, 2,FALSE)</f>
        <v>#REF!</v>
      </c>
      <c r="BM7996" s="61" t="s">
        <v>13269</v>
      </c>
      <c r="BN7996" s="61" t="s">
        <v>2985</v>
      </c>
      <c r="BO7996" s="61" t="s">
        <v>2985</v>
      </c>
      <c r="BU7996" s="61" t="s">
        <v>13269</v>
      </c>
      <c r="BV7996" s="61" t="s">
        <v>2985</v>
      </c>
      <c r="BW7996" s="61" t="s">
        <v>2985</v>
      </c>
    </row>
    <row r="7997" spans="51:75">
      <c r="AY7997" s="89" t="e">
        <f>VLOOKUP(C7997,#REF!, 2,FALSE)</f>
        <v>#REF!</v>
      </c>
      <c r="BM7997" s="61" t="s">
        <v>13270</v>
      </c>
      <c r="BN7997" s="61" t="s">
        <v>2985</v>
      </c>
      <c r="BO7997" s="61" t="s">
        <v>2985</v>
      </c>
      <c r="BU7997" s="61" t="s">
        <v>13270</v>
      </c>
      <c r="BV7997" s="61" t="s">
        <v>2985</v>
      </c>
      <c r="BW7997" s="61" t="s">
        <v>2985</v>
      </c>
    </row>
    <row r="7998" spans="51:75">
      <c r="AY7998" s="89" t="e">
        <f>VLOOKUP(C7998,#REF!, 2,FALSE)</f>
        <v>#REF!</v>
      </c>
      <c r="BM7998" s="61" t="s">
        <v>13271</v>
      </c>
      <c r="BN7998" s="61" t="s">
        <v>2985</v>
      </c>
      <c r="BO7998" s="61" t="s">
        <v>2985</v>
      </c>
      <c r="BU7998" s="61" t="s">
        <v>13271</v>
      </c>
      <c r="BV7998" s="61" t="s">
        <v>2985</v>
      </c>
      <c r="BW7998" s="61" t="s">
        <v>2985</v>
      </c>
    </row>
    <row r="7999" spans="51:75">
      <c r="AY7999" s="89" t="e">
        <f>VLOOKUP(C7999,#REF!, 2,FALSE)</f>
        <v>#REF!</v>
      </c>
      <c r="BM7999" s="61" t="s">
        <v>13272</v>
      </c>
      <c r="BN7999" s="61" t="s">
        <v>2985</v>
      </c>
      <c r="BO7999" s="61" t="s">
        <v>2985</v>
      </c>
      <c r="BU7999" s="61" t="s">
        <v>13272</v>
      </c>
      <c r="BV7999" s="61" t="s">
        <v>2985</v>
      </c>
      <c r="BW7999" s="61" t="s">
        <v>2985</v>
      </c>
    </row>
    <row r="8000" spans="51:75">
      <c r="AY8000" s="89" t="e">
        <f>VLOOKUP(C8000,#REF!, 2,FALSE)</f>
        <v>#REF!</v>
      </c>
      <c r="BM8000" s="61" t="s">
        <v>13273</v>
      </c>
      <c r="BN8000" s="61" t="s">
        <v>2985</v>
      </c>
      <c r="BO8000" s="61" t="s">
        <v>2985</v>
      </c>
      <c r="BU8000" s="61" t="s">
        <v>13273</v>
      </c>
      <c r="BV8000" s="61" t="s">
        <v>2985</v>
      </c>
      <c r="BW8000" s="61" t="s">
        <v>2985</v>
      </c>
    </row>
    <row r="8001" spans="51:75">
      <c r="AY8001" s="89" t="e">
        <f>VLOOKUP(C8001,#REF!, 2,FALSE)</f>
        <v>#REF!</v>
      </c>
      <c r="BM8001" s="61" t="s">
        <v>13274</v>
      </c>
      <c r="BN8001" s="61" t="s">
        <v>2985</v>
      </c>
      <c r="BO8001" s="61" t="s">
        <v>2985</v>
      </c>
      <c r="BU8001" s="61" t="s">
        <v>13274</v>
      </c>
      <c r="BV8001" s="61" t="s">
        <v>2985</v>
      </c>
      <c r="BW8001" s="61" t="s">
        <v>2985</v>
      </c>
    </row>
    <row r="8002" spans="51:75">
      <c r="AY8002" s="89" t="e">
        <f>VLOOKUP(C8002,#REF!, 2,FALSE)</f>
        <v>#REF!</v>
      </c>
      <c r="BM8002" s="61" t="s">
        <v>202</v>
      </c>
      <c r="BN8002" s="61" t="s">
        <v>3047</v>
      </c>
      <c r="BO8002" s="61" t="s">
        <v>1525</v>
      </c>
      <c r="BU8002" s="61" t="s">
        <v>202</v>
      </c>
      <c r="BV8002" s="61" t="s">
        <v>3047</v>
      </c>
      <c r="BW8002" s="61" t="s">
        <v>1525</v>
      </c>
    </row>
    <row r="8003" spans="51:75">
      <c r="AY8003" s="89" t="e">
        <f>VLOOKUP(C8003,#REF!, 2,FALSE)</f>
        <v>#REF!</v>
      </c>
      <c r="BM8003" s="61" t="s">
        <v>13275</v>
      </c>
      <c r="BN8003" s="61" t="s">
        <v>16990</v>
      </c>
      <c r="BO8003" s="61" t="s">
        <v>1338</v>
      </c>
      <c r="BU8003" s="61" t="s">
        <v>13275</v>
      </c>
      <c r="BV8003" s="61" t="s">
        <v>16990</v>
      </c>
      <c r="BW8003" s="61" t="s">
        <v>1338</v>
      </c>
    </row>
    <row r="8004" spans="51:75">
      <c r="AY8004" s="89" t="e">
        <f>VLOOKUP(C8004,#REF!, 2,FALSE)</f>
        <v>#REF!</v>
      </c>
      <c r="BM8004" s="61" t="s">
        <v>13277</v>
      </c>
      <c r="BN8004" s="61" t="s">
        <v>3047</v>
      </c>
      <c r="BO8004" s="61" t="s">
        <v>1202</v>
      </c>
      <c r="BU8004" s="61" t="s">
        <v>13277</v>
      </c>
      <c r="BV8004" s="61" t="s">
        <v>3047</v>
      </c>
      <c r="BW8004" s="61" t="s">
        <v>1202</v>
      </c>
    </row>
    <row r="8005" spans="51:75">
      <c r="AY8005" s="89" t="e">
        <f>VLOOKUP(C8005,#REF!, 2,FALSE)</f>
        <v>#REF!</v>
      </c>
      <c r="BM8005" s="61" t="s">
        <v>13278</v>
      </c>
      <c r="BN8005" s="61" t="s">
        <v>864</v>
      </c>
      <c r="BO8005" s="61" t="s">
        <v>8885</v>
      </c>
      <c r="BU8005" s="61" t="s">
        <v>13278</v>
      </c>
      <c r="BV8005" s="61" t="s">
        <v>864</v>
      </c>
      <c r="BW8005" s="61" t="s">
        <v>8885</v>
      </c>
    </row>
    <row r="8006" spans="51:75">
      <c r="AY8006" s="89" t="e">
        <f>VLOOKUP(C8006,#REF!, 2,FALSE)</f>
        <v>#REF!</v>
      </c>
      <c r="BM8006" s="61" t="s">
        <v>13279</v>
      </c>
      <c r="BN8006" s="61" t="s">
        <v>16990</v>
      </c>
      <c r="BO8006" s="61" t="s">
        <v>1522</v>
      </c>
      <c r="BU8006" s="61" t="s">
        <v>13279</v>
      </c>
      <c r="BV8006" s="61" t="s">
        <v>16990</v>
      </c>
      <c r="BW8006" s="61" t="s">
        <v>1522</v>
      </c>
    </row>
    <row r="8007" spans="51:75">
      <c r="AY8007" s="89" t="e">
        <f>VLOOKUP(C8007,#REF!, 2,FALSE)</f>
        <v>#REF!</v>
      </c>
      <c r="BM8007" s="61" t="s">
        <v>13280</v>
      </c>
      <c r="BN8007" s="61" t="s">
        <v>2985</v>
      </c>
      <c r="BO8007" s="61" t="s">
        <v>13281</v>
      </c>
      <c r="BU8007" s="61" t="s">
        <v>13280</v>
      </c>
      <c r="BV8007" s="61" t="s">
        <v>2985</v>
      </c>
      <c r="BW8007" s="61" t="s">
        <v>13281</v>
      </c>
    </row>
    <row r="8008" spans="51:75">
      <c r="AY8008" s="89" t="e">
        <f>VLOOKUP(C8008,#REF!, 2,FALSE)</f>
        <v>#REF!</v>
      </c>
      <c r="BM8008" s="61" t="s">
        <v>2320</v>
      </c>
      <c r="BN8008" s="61" t="s">
        <v>16990</v>
      </c>
      <c r="BO8008" s="61" t="s">
        <v>8253</v>
      </c>
      <c r="BU8008" s="61" t="s">
        <v>2320</v>
      </c>
      <c r="BV8008" s="61" t="s">
        <v>16990</v>
      </c>
      <c r="BW8008" s="61" t="s">
        <v>8253</v>
      </c>
    </row>
    <row r="8009" spans="51:75">
      <c r="AY8009" s="89" t="e">
        <f>VLOOKUP(C8009,#REF!, 2,FALSE)</f>
        <v>#REF!</v>
      </c>
      <c r="BM8009" s="61" t="s">
        <v>13282</v>
      </c>
      <c r="BN8009" s="61" t="s">
        <v>3099</v>
      </c>
      <c r="BO8009" s="61" t="s">
        <v>2985</v>
      </c>
      <c r="BU8009" s="61" t="s">
        <v>13282</v>
      </c>
      <c r="BV8009" s="61" t="s">
        <v>3099</v>
      </c>
      <c r="BW8009" s="61" t="s">
        <v>2985</v>
      </c>
    </row>
    <row r="8010" spans="51:75">
      <c r="AY8010" s="89" t="e">
        <f>VLOOKUP(C8010,#REF!, 2,FALSE)</f>
        <v>#REF!</v>
      </c>
      <c r="BM8010" s="61" t="s">
        <v>13283</v>
      </c>
      <c r="BN8010" s="61" t="s">
        <v>3099</v>
      </c>
      <c r="BO8010" s="61" t="s">
        <v>3548</v>
      </c>
      <c r="BU8010" s="61" t="s">
        <v>13283</v>
      </c>
      <c r="BV8010" s="61" t="s">
        <v>3099</v>
      </c>
      <c r="BW8010" s="61" t="s">
        <v>3548</v>
      </c>
    </row>
    <row r="8011" spans="51:75">
      <c r="AY8011" s="89" t="e">
        <f>VLOOKUP(C8011,#REF!, 2,FALSE)</f>
        <v>#REF!</v>
      </c>
      <c r="BM8011" s="61" t="s">
        <v>13284</v>
      </c>
      <c r="BN8011" s="61" t="s">
        <v>3099</v>
      </c>
      <c r="BO8011" s="61" t="s">
        <v>2985</v>
      </c>
      <c r="BU8011" s="61" t="s">
        <v>13284</v>
      </c>
      <c r="BV8011" s="61" t="s">
        <v>3099</v>
      </c>
      <c r="BW8011" s="61" t="s">
        <v>2985</v>
      </c>
    </row>
    <row r="8012" spans="51:75">
      <c r="AY8012" s="89" t="e">
        <f>VLOOKUP(C8012,#REF!, 2,FALSE)</f>
        <v>#REF!</v>
      </c>
      <c r="BM8012" s="61" t="s">
        <v>13285</v>
      </c>
      <c r="BN8012" s="61" t="s">
        <v>639</v>
      </c>
      <c r="BO8012" s="61" t="s">
        <v>2985</v>
      </c>
      <c r="BU8012" s="61" t="s">
        <v>13285</v>
      </c>
      <c r="BV8012" s="61" t="s">
        <v>639</v>
      </c>
      <c r="BW8012" s="61" t="s">
        <v>2985</v>
      </c>
    </row>
    <row r="8013" spans="51:75">
      <c r="AY8013" s="89" t="e">
        <f>VLOOKUP(C8013,#REF!, 2,FALSE)</f>
        <v>#REF!</v>
      </c>
      <c r="BM8013" s="61" t="s">
        <v>13286</v>
      </c>
      <c r="BN8013" s="61" t="s">
        <v>1141</v>
      </c>
      <c r="BO8013" s="61" t="s">
        <v>6284</v>
      </c>
      <c r="BU8013" s="61" t="s">
        <v>13286</v>
      </c>
      <c r="BV8013" s="61" t="s">
        <v>1141</v>
      </c>
      <c r="BW8013" s="61" t="s">
        <v>6284</v>
      </c>
    </row>
    <row r="8014" spans="51:75">
      <c r="AY8014" s="89" t="e">
        <f>VLOOKUP(C8014,#REF!, 2,FALSE)</f>
        <v>#REF!</v>
      </c>
      <c r="BM8014" s="61" t="s">
        <v>13287</v>
      </c>
      <c r="BN8014" s="61" t="s">
        <v>2985</v>
      </c>
      <c r="BO8014" s="61" t="s">
        <v>13288</v>
      </c>
      <c r="BU8014" s="61" t="s">
        <v>13287</v>
      </c>
      <c r="BV8014" s="61" t="s">
        <v>2985</v>
      </c>
      <c r="BW8014" s="61" t="s">
        <v>13288</v>
      </c>
    </row>
    <row r="8015" spans="51:75">
      <c r="AY8015" s="89" t="e">
        <f>VLOOKUP(C8015,#REF!, 2,FALSE)</f>
        <v>#REF!</v>
      </c>
      <c r="BM8015" s="61" t="s">
        <v>13289</v>
      </c>
      <c r="BN8015" s="61" t="s">
        <v>2985</v>
      </c>
      <c r="BO8015" s="61" t="s">
        <v>2985</v>
      </c>
      <c r="BU8015" s="61" t="s">
        <v>13289</v>
      </c>
      <c r="BV8015" s="61" t="s">
        <v>2985</v>
      </c>
      <c r="BW8015" s="61" t="s">
        <v>2985</v>
      </c>
    </row>
    <row r="8016" spans="51:75">
      <c r="AY8016" s="89" t="e">
        <f>VLOOKUP(C8016,#REF!, 2,FALSE)</f>
        <v>#REF!</v>
      </c>
      <c r="BM8016" s="61" t="s">
        <v>13290</v>
      </c>
      <c r="BN8016" s="61" t="s">
        <v>2985</v>
      </c>
      <c r="BO8016" s="61" t="s">
        <v>2985</v>
      </c>
      <c r="BU8016" s="61" t="s">
        <v>13290</v>
      </c>
      <c r="BV8016" s="61" t="s">
        <v>2985</v>
      </c>
      <c r="BW8016" s="61" t="s">
        <v>2985</v>
      </c>
    </row>
    <row r="8017" spans="51:75">
      <c r="AY8017" s="89" t="e">
        <f>VLOOKUP(C8017,#REF!, 2,FALSE)</f>
        <v>#REF!</v>
      </c>
      <c r="BM8017" s="61" t="s">
        <v>13291</v>
      </c>
      <c r="BN8017" s="61" t="s">
        <v>2985</v>
      </c>
      <c r="BO8017" s="61" t="s">
        <v>2377</v>
      </c>
      <c r="BU8017" s="61" t="s">
        <v>13291</v>
      </c>
      <c r="BV8017" s="61" t="s">
        <v>2985</v>
      </c>
      <c r="BW8017" s="61" t="s">
        <v>2377</v>
      </c>
    </row>
    <row r="8018" spans="51:75">
      <c r="AY8018" s="89" t="e">
        <f>VLOOKUP(C8018,#REF!, 2,FALSE)</f>
        <v>#REF!</v>
      </c>
      <c r="BM8018" s="61" t="s">
        <v>13292</v>
      </c>
      <c r="BN8018" s="61" t="s">
        <v>2985</v>
      </c>
      <c r="BO8018" s="61" t="s">
        <v>13293</v>
      </c>
      <c r="BU8018" s="61" t="s">
        <v>13292</v>
      </c>
      <c r="BV8018" s="61" t="s">
        <v>2985</v>
      </c>
      <c r="BW8018" s="61" t="s">
        <v>13293</v>
      </c>
    </row>
    <row r="8019" spans="51:75">
      <c r="AY8019" s="89" t="e">
        <f>VLOOKUP(C8019,#REF!, 2,FALSE)</f>
        <v>#REF!</v>
      </c>
      <c r="BM8019" s="61" t="s">
        <v>13294</v>
      </c>
      <c r="BN8019" s="61" t="s">
        <v>2985</v>
      </c>
      <c r="BO8019" s="61" t="s">
        <v>3488</v>
      </c>
      <c r="BU8019" s="61" t="s">
        <v>13294</v>
      </c>
      <c r="BV8019" s="61" t="s">
        <v>2985</v>
      </c>
      <c r="BW8019" s="61" t="s">
        <v>3488</v>
      </c>
    </row>
    <row r="8020" spans="51:75">
      <c r="AY8020" s="89" t="e">
        <f>VLOOKUP(C8020,#REF!, 2,FALSE)</f>
        <v>#REF!</v>
      </c>
      <c r="BM8020" s="61" t="s">
        <v>13295</v>
      </c>
      <c r="BN8020" s="61" t="s">
        <v>2985</v>
      </c>
      <c r="BO8020" s="61" t="s">
        <v>13296</v>
      </c>
      <c r="BU8020" s="61" t="s">
        <v>13295</v>
      </c>
      <c r="BV8020" s="61" t="s">
        <v>2985</v>
      </c>
      <c r="BW8020" s="61" t="s">
        <v>13296</v>
      </c>
    </row>
    <row r="8021" spans="51:75">
      <c r="AY8021" s="89" t="e">
        <f>VLOOKUP(C8021,#REF!, 2,FALSE)</f>
        <v>#REF!</v>
      </c>
      <c r="BM8021" s="61" t="s">
        <v>13297</v>
      </c>
      <c r="BN8021" s="61" t="s">
        <v>2985</v>
      </c>
      <c r="BO8021" s="61" t="s">
        <v>866</v>
      </c>
      <c r="BU8021" s="61" t="s">
        <v>13297</v>
      </c>
      <c r="BV8021" s="61" t="s">
        <v>2985</v>
      </c>
      <c r="BW8021" s="61" t="s">
        <v>866</v>
      </c>
    </row>
    <row r="8022" spans="51:75">
      <c r="AY8022" s="89" t="e">
        <f>VLOOKUP(C8022,#REF!, 2,FALSE)</f>
        <v>#REF!</v>
      </c>
      <c r="BM8022" s="61" t="s">
        <v>13298</v>
      </c>
      <c r="BN8022" s="61" t="s">
        <v>3007</v>
      </c>
      <c r="BO8022" s="61" t="s">
        <v>2985</v>
      </c>
      <c r="BU8022" s="61" t="s">
        <v>13298</v>
      </c>
      <c r="BV8022" s="61" t="s">
        <v>3007</v>
      </c>
      <c r="BW8022" s="61" t="s">
        <v>2985</v>
      </c>
    </row>
    <row r="8023" spans="51:75">
      <c r="AY8023" s="89" t="e">
        <f>VLOOKUP(C8023,#REF!, 2,FALSE)</f>
        <v>#REF!</v>
      </c>
      <c r="BM8023" s="61" t="s">
        <v>13299</v>
      </c>
      <c r="BN8023" s="61" t="s">
        <v>669</v>
      </c>
      <c r="BO8023" s="61" t="s">
        <v>2985</v>
      </c>
      <c r="BU8023" s="61" t="s">
        <v>13299</v>
      </c>
      <c r="BV8023" s="61" t="s">
        <v>669</v>
      </c>
      <c r="BW8023" s="61" t="s">
        <v>2985</v>
      </c>
    </row>
    <row r="8024" spans="51:75">
      <c r="AY8024" s="89" t="e">
        <f>VLOOKUP(C8024,#REF!, 2,FALSE)</f>
        <v>#REF!</v>
      </c>
      <c r="BM8024" s="61" t="s">
        <v>13300</v>
      </c>
      <c r="BN8024" s="61" t="s">
        <v>2985</v>
      </c>
      <c r="BO8024" s="61" t="s">
        <v>2985</v>
      </c>
      <c r="BU8024" s="61" t="s">
        <v>13300</v>
      </c>
      <c r="BV8024" s="61" t="s">
        <v>2985</v>
      </c>
      <c r="BW8024" s="61" t="s">
        <v>2985</v>
      </c>
    </row>
    <row r="8025" spans="51:75">
      <c r="AY8025" s="89" t="e">
        <f>VLOOKUP(C8025,#REF!, 2,FALSE)</f>
        <v>#REF!</v>
      </c>
      <c r="BM8025" s="61" t="s">
        <v>13301</v>
      </c>
      <c r="BN8025" s="61" t="s">
        <v>615</v>
      </c>
      <c r="BO8025" s="61" t="s">
        <v>10907</v>
      </c>
      <c r="BU8025" s="61" t="s">
        <v>13301</v>
      </c>
      <c r="BV8025" s="61" t="s">
        <v>615</v>
      </c>
      <c r="BW8025" s="61" t="s">
        <v>10907</v>
      </c>
    </row>
    <row r="8026" spans="51:75">
      <c r="AY8026" s="89" t="e">
        <f>VLOOKUP(C8026,#REF!, 2,FALSE)</f>
        <v>#REF!</v>
      </c>
      <c r="BM8026" s="61" t="s">
        <v>13302</v>
      </c>
      <c r="BN8026" s="61" t="s">
        <v>2985</v>
      </c>
      <c r="BO8026" s="61" t="s">
        <v>8881</v>
      </c>
      <c r="BU8026" s="61" t="s">
        <v>13302</v>
      </c>
      <c r="BV8026" s="61" t="s">
        <v>2985</v>
      </c>
      <c r="BW8026" s="61" t="s">
        <v>8881</v>
      </c>
    </row>
    <row r="8027" spans="51:75">
      <c r="AY8027" s="89" t="e">
        <f>VLOOKUP(C8027,#REF!, 2,FALSE)</f>
        <v>#REF!</v>
      </c>
      <c r="BM8027" s="61" t="s">
        <v>13303</v>
      </c>
      <c r="BN8027" s="61" t="s">
        <v>16990</v>
      </c>
      <c r="BO8027" s="61" t="s">
        <v>2985</v>
      </c>
      <c r="BU8027" s="61" t="s">
        <v>13303</v>
      </c>
      <c r="BV8027" s="61" t="s">
        <v>16990</v>
      </c>
      <c r="BW8027" s="61" t="s">
        <v>2985</v>
      </c>
    </row>
    <row r="8028" spans="51:75">
      <c r="AY8028" s="89" t="e">
        <f>VLOOKUP(C8028,#REF!, 2,FALSE)</f>
        <v>#REF!</v>
      </c>
      <c r="BM8028" s="61" t="s">
        <v>13304</v>
      </c>
      <c r="BN8028" s="61" t="s">
        <v>16990</v>
      </c>
      <c r="BO8028" s="61" t="s">
        <v>13305</v>
      </c>
      <c r="BU8028" s="61" t="s">
        <v>13304</v>
      </c>
      <c r="BV8028" s="61" t="s">
        <v>16990</v>
      </c>
      <c r="BW8028" s="61" t="s">
        <v>13305</v>
      </c>
    </row>
    <row r="8029" spans="51:75">
      <c r="AY8029" s="89" t="e">
        <f>VLOOKUP(C8029,#REF!, 2,FALSE)</f>
        <v>#REF!</v>
      </c>
      <c r="BM8029" s="61" t="s">
        <v>13306</v>
      </c>
      <c r="BN8029" s="61" t="s">
        <v>2985</v>
      </c>
      <c r="BO8029" s="61" t="s">
        <v>2985</v>
      </c>
      <c r="BU8029" s="61" t="s">
        <v>13306</v>
      </c>
      <c r="BV8029" s="61" t="s">
        <v>2985</v>
      </c>
      <c r="BW8029" s="61" t="s">
        <v>2985</v>
      </c>
    </row>
    <row r="8030" spans="51:75">
      <c r="AY8030" s="89" t="e">
        <f>VLOOKUP(C8030,#REF!, 2,FALSE)</f>
        <v>#REF!</v>
      </c>
      <c r="BM8030" s="61" t="s">
        <v>13307</v>
      </c>
      <c r="BN8030" s="61" t="s">
        <v>2985</v>
      </c>
      <c r="BO8030" s="61" t="s">
        <v>1288</v>
      </c>
      <c r="BU8030" s="61" t="s">
        <v>13307</v>
      </c>
      <c r="BV8030" s="61" t="s">
        <v>2985</v>
      </c>
      <c r="BW8030" s="61" t="s">
        <v>1288</v>
      </c>
    </row>
    <row r="8031" spans="51:75">
      <c r="AY8031" s="89" t="e">
        <f>VLOOKUP(C8031,#REF!, 2,FALSE)</f>
        <v>#REF!</v>
      </c>
      <c r="BM8031" s="61" t="s">
        <v>13308</v>
      </c>
      <c r="BN8031" s="61" t="s">
        <v>2985</v>
      </c>
      <c r="BO8031" s="61" t="s">
        <v>1214</v>
      </c>
      <c r="BU8031" s="61" t="s">
        <v>13308</v>
      </c>
      <c r="BV8031" s="61" t="s">
        <v>2985</v>
      </c>
      <c r="BW8031" s="61" t="s">
        <v>1214</v>
      </c>
    </row>
    <row r="8032" spans="51:75">
      <c r="AY8032" s="89" t="e">
        <f>VLOOKUP(C8032,#REF!, 2,FALSE)</f>
        <v>#REF!</v>
      </c>
      <c r="BM8032" s="61" t="s">
        <v>13309</v>
      </c>
      <c r="BN8032" s="61" t="s">
        <v>3047</v>
      </c>
      <c r="BO8032" s="61" t="s">
        <v>13310</v>
      </c>
      <c r="BU8032" s="61" t="s">
        <v>13309</v>
      </c>
      <c r="BV8032" s="61" t="s">
        <v>3047</v>
      </c>
      <c r="BW8032" s="61" t="s">
        <v>13310</v>
      </c>
    </row>
    <row r="8033" spans="51:75">
      <c r="AY8033" s="89" t="e">
        <f>VLOOKUP(C8033,#REF!, 2,FALSE)</f>
        <v>#REF!</v>
      </c>
      <c r="BM8033" s="61" t="s">
        <v>13311</v>
      </c>
      <c r="BN8033" s="61" t="s">
        <v>2985</v>
      </c>
      <c r="BO8033" s="61" t="s">
        <v>2985</v>
      </c>
      <c r="BU8033" s="61" t="s">
        <v>13311</v>
      </c>
      <c r="BV8033" s="61" t="s">
        <v>2985</v>
      </c>
      <c r="BW8033" s="61" t="s">
        <v>2985</v>
      </c>
    </row>
    <row r="8034" spans="51:75">
      <c r="AY8034" s="89" t="e">
        <f>VLOOKUP(C8034,#REF!, 2,FALSE)</f>
        <v>#REF!</v>
      </c>
      <c r="BM8034" s="61" t="s">
        <v>13312</v>
      </c>
      <c r="BN8034" s="61" t="s">
        <v>1141</v>
      </c>
      <c r="BO8034" s="61" t="s">
        <v>5015</v>
      </c>
      <c r="BU8034" s="61" t="s">
        <v>13312</v>
      </c>
      <c r="BV8034" s="61" t="s">
        <v>1141</v>
      </c>
      <c r="BW8034" s="61" t="s">
        <v>5015</v>
      </c>
    </row>
    <row r="8035" spans="51:75">
      <c r="AY8035" s="89" t="e">
        <f>VLOOKUP(C8035,#REF!, 2,FALSE)</f>
        <v>#REF!</v>
      </c>
      <c r="BM8035" s="61" t="s">
        <v>13313</v>
      </c>
      <c r="BN8035" s="61" t="s">
        <v>2985</v>
      </c>
      <c r="BO8035" s="61" t="s">
        <v>4858</v>
      </c>
      <c r="BU8035" s="61" t="s">
        <v>13313</v>
      </c>
      <c r="BV8035" s="61" t="s">
        <v>2985</v>
      </c>
      <c r="BW8035" s="61" t="s">
        <v>4858</v>
      </c>
    </row>
    <row r="8036" spans="51:75">
      <c r="AY8036" s="89" t="e">
        <f>VLOOKUP(C8036,#REF!, 2,FALSE)</f>
        <v>#REF!</v>
      </c>
      <c r="BM8036" s="61" t="s">
        <v>13314</v>
      </c>
      <c r="BN8036" s="61" t="s">
        <v>2985</v>
      </c>
      <c r="BO8036" s="61" t="s">
        <v>13315</v>
      </c>
      <c r="BU8036" s="61" t="s">
        <v>13314</v>
      </c>
      <c r="BV8036" s="61" t="s">
        <v>2985</v>
      </c>
      <c r="BW8036" s="61" t="s">
        <v>13315</v>
      </c>
    </row>
    <row r="8037" spans="51:75">
      <c r="AY8037" s="89" t="e">
        <f>VLOOKUP(C8037,#REF!, 2,FALSE)</f>
        <v>#REF!</v>
      </c>
      <c r="BM8037" s="61" t="s">
        <v>2321</v>
      </c>
      <c r="BN8037" s="61" t="s">
        <v>2985</v>
      </c>
      <c r="BO8037" s="61" t="s">
        <v>1496</v>
      </c>
      <c r="BU8037" s="61" t="s">
        <v>2321</v>
      </c>
      <c r="BV8037" s="61" t="s">
        <v>2985</v>
      </c>
      <c r="BW8037" s="61" t="s">
        <v>1496</v>
      </c>
    </row>
    <row r="8038" spans="51:75">
      <c r="AY8038" s="89" t="e">
        <f>VLOOKUP(C8038,#REF!, 2,FALSE)</f>
        <v>#REF!</v>
      </c>
      <c r="BM8038" s="61" t="s">
        <v>13316</v>
      </c>
      <c r="BN8038" s="61" t="s">
        <v>16992</v>
      </c>
      <c r="BO8038" s="61" t="s">
        <v>5080</v>
      </c>
      <c r="BU8038" s="61" t="s">
        <v>13316</v>
      </c>
      <c r="BV8038" s="61" t="s">
        <v>16992</v>
      </c>
      <c r="BW8038" s="61" t="s">
        <v>5080</v>
      </c>
    </row>
    <row r="8039" spans="51:75">
      <c r="AY8039" s="89" t="e">
        <f>VLOOKUP(C8039,#REF!, 2,FALSE)</f>
        <v>#REF!</v>
      </c>
      <c r="BM8039" s="61" t="s">
        <v>185</v>
      </c>
      <c r="BN8039" s="61" t="s">
        <v>2985</v>
      </c>
      <c r="BO8039" s="61" t="s">
        <v>2058</v>
      </c>
      <c r="BU8039" s="61" t="s">
        <v>185</v>
      </c>
      <c r="BV8039" s="61" t="s">
        <v>2985</v>
      </c>
      <c r="BW8039" s="61" t="s">
        <v>2058</v>
      </c>
    </row>
    <row r="8040" spans="51:75">
      <c r="AY8040" s="89" t="e">
        <f>VLOOKUP(C8040,#REF!, 2,FALSE)</f>
        <v>#REF!</v>
      </c>
      <c r="BM8040" s="61" t="s">
        <v>13317</v>
      </c>
      <c r="BN8040" s="61" t="s">
        <v>2985</v>
      </c>
      <c r="BO8040" s="61" t="s">
        <v>13318</v>
      </c>
      <c r="BU8040" s="61" t="s">
        <v>13317</v>
      </c>
      <c r="BV8040" s="61" t="s">
        <v>2985</v>
      </c>
      <c r="BW8040" s="61" t="s">
        <v>13318</v>
      </c>
    </row>
    <row r="8041" spans="51:75">
      <c r="AY8041" s="89" t="e">
        <f>VLOOKUP(C8041,#REF!, 2,FALSE)</f>
        <v>#REF!</v>
      </c>
      <c r="BM8041" s="61" t="s">
        <v>13319</v>
      </c>
      <c r="BN8041" s="61" t="s">
        <v>2985</v>
      </c>
      <c r="BO8041" s="61" t="s">
        <v>1729</v>
      </c>
      <c r="BU8041" s="61" t="s">
        <v>13319</v>
      </c>
      <c r="BV8041" s="61" t="s">
        <v>2985</v>
      </c>
      <c r="BW8041" s="61" t="s">
        <v>1729</v>
      </c>
    </row>
    <row r="8042" spans="51:75">
      <c r="AY8042" s="89" t="e">
        <f>VLOOKUP(C8042,#REF!, 2,FALSE)</f>
        <v>#REF!</v>
      </c>
      <c r="BM8042" s="61" t="s">
        <v>13320</v>
      </c>
      <c r="BN8042" s="61" t="s">
        <v>2985</v>
      </c>
      <c r="BO8042" s="61" t="s">
        <v>13321</v>
      </c>
      <c r="BU8042" s="61" t="s">
        <v>13320</v>
      </c>
      <c r="BV8042" s="61" t="s">
        <v>2985</v>
      </c>
      <c r="BW8042" s="61" t="s">
        <v>13321</v>
      </c>
    </row>
    <row r="8043" spans="51:75">
      <c r="AY8043" s="89" t="e">
        <f>VLOOKUP(C8043,#REF!, 2,FALSE)</f>
        <v>#REF!</v>
      </c>
      <c r="BM8043" s="61" t="s">
        <v>13322</v>
      </c>
      <c r="BN8043" s="61" t="s">
        <v>2985</v>
      </c>
      <c r="BO8043" s="61" t="s">
        <v>13323</v>
      </c>
      <c r="BU8043" s="61" t="s">
        <v>13322</v>
      </c>
      <c r="BV8043" s="61" t="s">
        <v>2985</v>
      </c>
      <c r="BW8043" s="61" t="s">
        <v>13323</v>
      </c>
    </row>
    <row r="8044" spans="51:75">
      <c r="AY8044" s="89" t="e">
        <f>VLOOKUP(C8044,#REF!, 2,FALSE)</f>
        <v>#REF!</v>
      </c>
      <c r="BM8044" s="61" t="s">
        <v>13324</v>
      </c>
      <c r="BN8044" s="61" t="s">
        <v>2985</v>
      </c>
      <c r="BO8044" s="61" t="s">
        <v>1594</v>
      </c>
      <c r="BU8044" s="61" t="s">
        <v>13324</v>
      </c>
      <c r="BV8044" s="61" t="s">
        <v>2985</v>
      </c>
      <c r="BW8044" s="61" t="s">
        <v>1594</v>
      </c>
    </row>
    <row r="8045" spans="51:75">
      <c r="AY8045" s="89" t="e">
        <f>VLOOKUP(C8045,#REF!, 2,FALSE)</f>
        <v>#REF!</v>
      </c>
      <c r="BM8045" s="61" t="s">
        <v>13325</v>
      </c>
      <c r="BN8045" s="61" t="s">
        <v>2985</v>
      </c>
      <c r="BO8045" s="61" t="s">
        <v>13326</v>
      </c>
      <c r="BU8045" s="61" t="s">
        <v>13325</v>
      </c>
      <c r="BV8045" s="61" t="s">
        <v>2985</v>
      </c>
      <c r="BW8045" s="61" t="s">
        <v>13326</v>
      </c>
    </row>
    <row r="8046" spans="51:75">
      <c r="AY8046" s="89" t="e">
        <f>VLOOKUP(C8046,#REF!, 2,FALSE)</f>
        <v>#REF!</v>
      </c>
      <c r="BM8046" s="61" t="s">
        <v>13327</v>
      </c>
      <c r="BN8046" s="61" t="s">
        <v>2985</v>
      </c>
      <c r="BO8046" s="61" t="s">
        <v>13328</v>
      </c>
      <c r="BU8046" s="61" t="s">
        <v>13327</v>
      </c>
      <c r="BV8046" s="61" t="s">
        <v>2985</v>
      </c>
      <c r="BW8046" s="61" t="s">
        <v>13328</v>
      </c>
    </row>
    <row r="8047" spans="51:75">
      <c r="AY8047" s="89" t="e">
        <f>VLOOKUP(C8047,#REF!, 2,FALSE)</f>
        <v>#REF!</v>
      </c>
      <c r="BM8047" s="61" t="s">
        <v>13329</v>
      </c>
      <c r="BN8047" s="61" t="s">
        <v>2985</v>
      </c>
      <c r="BO8047" s="61" t="s">
        <v>2985</v>
      </c>
      <c r="BU8047" s="61" t="s">
        <v>13329</v>
      </c>
      <c r="BV8047" s="61" t="s">
        <v>2985</v>
      </c>
      <c r="BW8047" s="61" t="s">
        <v>2985</v>
      </c>
    </row>
    <row r="8048" spans="51:75">
      <c r="AY8048" s="89" t="e">
        <f>VLOOKUP(C8048,#REF!, 2,FALSE)</f>
        <v>#REF!</v>
      </c>
      <c r="BM8048" s="61" t="s">
        <v>13330</v>
      </c>
      <c r="BN8048" s="61" t="s">
        <v>2985</v>
      </c>
      <c r="BO8048" s="61" t="s">
        <v>2985</v>
      </c>
      <c r="BU8048" s="61" t="s">
        <v>13330</v>
      </c>
      <c r="BV8048" s="61" t="s">
        <v>2985</v>
      </c>
      <c r="BW8048" s="61" t="s">
        <v>2985</v>
      </c>
    </row>
    <row r="8049" spans="51:75">
      <c r="AY8049" s="89" t="e">
        <f>VLOOKUP(C8049,#REF!, 2,FALSE)</f>
        <v>#REF!</v>
      </c>
      <c r="BM8049" s="61" t="s">
        <v>13331</v>
      </c>
      <c r="BN8049" s="61" t="s">
        <v>801</v>
      </c>
      <c r="BO8049" s="61" t="s">
        <v>1497</v>
      </c>
      <c r="BU8049" s="61" t="s">
        <v>13331</v>
      </c>
      <c r="BV8049" s="61" t="s">
        <v>801</v>
      </c>
      <c r="BW8049" s="61" t="s">
        <v>1497</v>
      </c>
    </row>
    <row r="8050" spans="51:75">
      <c r="AY8050" s="89" t="e">
        <f>VLOOKUP(C8050,#REF!, 2,FALSE)</f>
        <v>#REF!</v>
      </c>
      <c r="BM8050" s="61" t="s">
        <v>2322</v>
      </c>
      <c r="BN8050" s="61" t="s">
        <v>664</v>
      </c>
      <c r="BO8050" s="61" t="s">
        <v>2362</v>
      </c>
      <c r="BU8050" s="61" t="s">
        <v>2322</v>
      </c>
      <c r="BV8050" s="61" t="s">
        <v>664</v>
      </c>
      <c r="BW8050" s="61" t="s">
        <v>2362</v>
      </c>
    </row>
    <row r="8051" spans="51:75">
      <c r="AY8051" s="89" t="e">
        <f>VLOOKUP(C8051,#REF!, 2,FALSE)</f>
        <v>#REF!</v>
      </c>
      <c r="BM8051" s="61" t="s">
        <v>13332</v>
      </c>
      <c r="BN8051" s="61" t="s">
        <v>2985</v>
      </c>
      <c r="BO8051" s="61" t="s">
        <v>2985</v>
      </c>
      <c r="BU8051" s="61" t="s">
        <v>13332</v>
      </c>
      <c r="BV8051" s="61" t="s">
        <v>2985</v>
      </c>
      <c r="BW8051" s="61" t="s">
        <v>2985</v>
      </c>
    </row>
    <row r="8052" spans="51:75">
      <c r="AY8052" s="89" t="e">
        <f>VLOOKUP(C8052,#REF!, 2,FALSE)</f>
        <v>#REF!</v>
      </c>
      <c r="BM8052" s="61" t="s">
        <v>13333</v>
      </c>
      <c r="BN8052" s="61" t="s">
        <v>641</v>
      </c>
      <c r="BO8052" s="61" t="s">
        <v>790</v>
      </c>
      <c r="BU8052" s="61" t="s">
        <v>13333</v>
      </c>
      <c r="BV8052" s="61" t="s">
        <v>641</v>
      </c>
      <c r="BW8052" s="61" t="s">
        <v>790</v>
      </c>
    </row>
    <row r="8053" spans="51:75">
      <c r="AY8053" s="89" t="e">
        <f>VLOOKUP(C8053,#REF!, 2,FALSE)</f>
        <v>#REF!</v>
      </c>
      <c r="BM8053" s="61" t="s">
        <v>2323</v>
      </c>
      <c r="BN8053" s="61" t="s">
        <v>2985</v>
      </c>
      <c r="BO8053" s="61" t="s">
        <v>13334</v>
      </c>
      <c r="BU8053" s="61" t="s">
        <v>2323</v>
      </c>
      <c r="BV8053" s="61" t="s">
        <v>2985</v>
      </c>
      <c r="BW8053" s="61" t="s">
        <v>13334</v>
      </c>
    </row>
    <row r="8054" spans="51:75">
      <c r="AY8054" s="89" t="e">
        <f>VLOOKUP(C8054,#REF!, 2,FALSE)</f>
        <v>#REF!</v>
      </c>
      <c r="BM8054" s="61" t="s">
        <v>13335</v>
      </c>
      <c r="BN8054" s="61" t="s">
        <v>2985</v>
      </c>
      <c r="BO8054" s="61" t="s">
        <v>624</v>
      </c>
      <c r="BU8054" s="61" t="s">
        <v>13335</v>
      </c>
      <c r="BV8054" s="61" t="s">
        <v>2985</v>
      </c>
      <c r="BW8054" s="61" t="s">
        <v>624</v>
      </c>
    </row>
    <row r="8055" spans="51:75">
      <c r="AY8055" s="89" t="e">
        <f>VLOOKUP(C8055,#REF!, 2,FALSE)</f>
        <v>#REF!</v>
      </c>
      <c r="BM8055" s="61" t="s">
        <v>13336</v>
      </c>
      <c r="BN8055" s="61" t="s">
        <v>696</v>
      </c>
      <c r="BO8055" s="61" t="s">
        <v>1013</v>
      </c>
      <c r="BU8055" s="61" t="s">
        <v>13336</v>
      </c>
      <c r="BV8055" s="61" t="s">
        <v>696</v>
      </c>
      <c r="BW8055" s="61" t="s">
        <v>1013</v>
      </c>
    </row>
    <row r="8056" spans="51:75">
      <c r="AY8056" s="89" t="e">
        <f>VLOOKUP(C8056,#REF!, 2,FALSE)</f>
        <v>#REF!</v>
      </c>
      <c r="BM8056" s="61" t="s">
        <v>13337</v>
      </c>
      <c r="BN8056" s="61" t="s">
        <v>2985</v>
      </c>
      <c r="BO8056" s="61" t="s">
        <v>4339</v>
      </c>
      <c r="BU8056" s="61" t="s">
        <v>13337</v>
      </c>
      <c r="BV8056" s="61" t="s">
        <v>2985</v>
      </c>
      <c r="BW8056" s="61" t="s">
        <v>4339</v>
      </c>
    </row>
    <row r="8057" spans="51:75">
      <c r="AY8057" s="89" t="e">
        <f>VLOOKUP(C8057,#REF!, 2,FALSE)</f>
        <v>#REF!</v>
      </c>
      <c r="BM8057" s="61" t="s">
        <v>2324</v>
      </c>
      <c r="BN8057" s="61" t="s">
        <v>914</v>
      </c>
      <c r="BO8057" s="61" t="s">
        <v>1618</v>
      </c>
      <c r="BU8057" s="61" t="s">
        <v>2324</v>
      </c>
      <c r="BV8057" s="61" t="s">
        <v>914</v>
      </c>
      <c r="BW8057" s="61" t="s">
        <v>1618</v>
      </c>
    </row>
    <row r="8058" spans="51:75">
      <c r="AY8058" s="89" t="e">
        <f>VLOOKUP(C8058,#REF!, 2,FALSE)</f>
        <v>#REF!</v>
      </c>
      <c r="BM8058" s="61" t="s">
        <v>13339</v>
      </c>
      <c r="BN8058" s="61" t="s">
        <v>615</v>
      </c>
      <c r="BO8058" s="61" t="s">
        <v>3533</v>
      </c>
      <c r="BU8058" s="61" t="s">
        <v>13339</v>
      </c>
      <c r="BV8058" s="61" t="s">
        <v>615</v>
      </c>
      <c r="BW8058" s="61" t="s">
        <v>3533</v>
      </c>
    </row>
    <row r="8059" spans="51:75">
      <c r="AY8059" s="89" t="e">
        <f>VLOOKUP(C8059,#REF!, 2,FALSE)</f>
        <v>#REF!</v>
      </c>
      <c r="BM8059" s="61" t="s">
        <v>13340</v>
      </c>
      <c r="BN8059" s="61" t="s">
        <v>2985</v>
      </c>
      <c r="BO8059" s="61" t="s">
        <v>2313</v>
      </c>
      <c r="BU8059" s="61" t="s">
        <v>13340</v>
      </c>
      <c r="BV8059" s="61" t="s">
        <v>2985</v>
      </c>
      <c r="BW8059" s="61" t="s">
        <v>2313</v>
      </c>
    </row>
    <row r="8060" spans="51:75">
      <c r="AY8060" s="89" t="e">
        <f>VLOOKUP(C8060,#REF!, 2,FALSE)</f>
        <v>#REF!</v>
      </c>
      <c r="BM8060" s="61" t="s">
        <v>13341</v>
      </c>
      <c r="BN8060" s="61" t="s">
        <v>2985</v>
      </c>
      <c r="BO8060" s="61" t="s">
        <v>2170</v>
      </c>
      <c r="BU8060" s="61" t="s">
        <v>13341</v>
      </c>
      <c r="BV8060" s="61" t="s">
        <v>2985</v>
      </c>
      <c r="BW8060" s="61" t="s">
        <v>2170</v>
      </c>
    </row>
    <row r="8061" spans="51:75">
      <c r="AY8061" s="89" t="e">
        <f>VLOOKUP(C8061,#REF!, 2,FALSE)</f>
        <v>#REF!</v>
      </c>
      <c r="BM8061" s="61" t="s">
        <v>13342</v>
      </c>
      <c r="BN8061" s="61" t="s">
        <v>2985</v>
      </c>
      <c r="BO8061" s="61" t="s">
        <v>911</v>
      </c>
      <c r="BU8061" s="61" t="s">
        <v>13342</v>
      </c>
      <c r="BV8061" s="61" t="s">
        <v>2985</v>
      </c>
      <c r="BW8061" s="61" t="s">
        <v>911</v>
      </c>
    </row>
    <row r="8062" spans="51:75">
      <c r="AY8062" s="89" t="e">
        <f>VLOOKUP(C8062,#REF!, 2,FALSE)</f>
        <v>#REF!</v>
      </c>
      <c r="BM8062" s="61" t="s">
        <v>13343</v>
      </c>
      <c r="BN8062" s="61" t="s">
        <v>2985</v>
      </c>
      <c r="BO8062" s="61" t="s">
        <v>13344</v>
      </c>
      <c r="BU8062" s="61" t="s">
        <v>13343</v>
      </c>
      <c r="BV8062" s="61" t="s">
        <v>2985</v>
      </c>
      <c r="BW8062" s="61" t="s">
        <v>13344</v>
      </c>
    </row>
    <row r="8063" spans="51:75">
      <c r="AY8063" s="89" t="e">
        <f>VLOOKUP(C8063,#REF!, 2,FALSE)</f>
        <v>#REF!</v>
      </c>
      <c r="BM8063" s="61" t="s">
        <v>13345</v>
      </c>
      <c r="BN8063" s="61" t="s">
        <v>2985</v>
      </c>
      <c r="BO8063" s="61" t="s">
        <v>2985</v>
      </c>
      <c r="BU8063" s="61" t="s">
        <v>13345</v>
      </c>
      <c r="BV8063" s="61" t="s">
        <v>2985</v>
      </c>
      <c r="BW8063" s="61" t="s">
        <v>2985</v>
      </c>
    </row>
    <row r="8064" spans="51:75">
      <c r="AY8064" s="89" t="e">
        <f>VLOOKUP(C8064,#REF!, 2,FALSE)</f>
        <v>#REF!</v>
      </c>
      <c r="BM8064" s="61" t="s">
        <v>13346</v>
      </c>
      <c r="BN8064" s="61" t="s">
        <v>16990</v>
      </c>
      <c r="BO8064" s="61" t="s">
        <v>5853</v>
      </c>
      <c r="BU8064" s="61" t="s">
        <v>13346</v>
      </c>
      <c r="BV8064" s="61" t="s">
        <v>16990</v>
      </c>
      <c r="BW8064" s="61" t="s">
        <v>5853</v>
      </c>
    </row>
    <row r="8065" spans="51:75">
      <c r="AY8065" s="89" t="e">
        <f>VLOOKUP(C8065,#REF!, 2,FALSE)</f>
        <v>#REF!</v>
      </c>
      <c r="BM8065" s="61" t="s">
        <v>13347</v>
      </c>
      <c r="BN8065" s="61" t="s">
        <v>2985</v>
      </c>
      <c r="BO8065" s="61" t="s">
        <v>2748</v>
      </c>
      <c r="BU8065" s="61" t="s">
        <v>13347</v>
      </c>
      <c r="BV8065" s="61" t="s">
        <v>2985</v>
      </c>
      <c r="BW8065" s="61" t="s">
        <v>2748</v>
      </c>
    </row>
    <row r="8066" spans="51:75">
      <c r="AY8066" s="89" t="e">
        <f>VLOOKUP(C8066,#REF!, 2,FALSE)</f>
        <v>#REF!</v>
      </c>
      <c r="BM8066" s="61" t="s">
        <v>13348</v>
      </c>
      <c r="BN8066" s="61" t="s">
        <v>2985</v>
      </c>
      <c r="BO8066" s="61" t="s">
        <v>2366</v>
      </c>
      <c r="BU8066" s="61" t="s">
        <v>13348</v>
      </c>
      <c r="BV8066" s="61" t="s">
        <v>2985</v>
      </c>
      <c r="BW8066" s="61" t="s">
        <v>2366</v>
      </c>
    </row>
    <row r="8067" spans="51:75">
      <c r="AY8067" s="89" t="e">
        <f>VLOOKUP(C8067,#REF!, 2,FALSE)</f>
        <v>#REF!</v>
      </c>
      <c r="BM8067" s="61" t="s">
        <v>13349</v>
      </c>
      <c r="BN8067" s="61" t="s">
        <v>698</v>
      </c>
      <c r="BO8067" s="61" t="s">
        <v>13350</v>
      </c>
      <c r="BU8067" s="61" t="s">
        <v>13349</v>
      </c>
      <c r="BV8067" s="61" t="s">
        <v>698</v>
      </c>
      <c r="BW8067" s="61" t="s">
        <v>13350</v>
      </c>
    </row>
    <row r="8068" spans="51:75">
      <c r="AY8068" s="89" t="e">
        <f>VLOOKUP(C8068,#REF!, 2,FALSE)</f>
        <v>#REF!</v>
      </c>
      <c r="BM8068" s="61" t="s">
        <v>2325</v>
      </c>
      <c r="BN8068" s="61" t="s">
        <v>696</v>
      </c>
      <c r="BO8068" s="61" t="s">
        <v>7501</v>
      </c>
      <c r="BU8068" s="61" t="s">
        <v>2325</v>
      </c>
      <c r="BV8068" s="61" t="s">
        <v>696</v>
      </c>
      <c r="BW8068" s="61" t="s">
        <v>7501</v>
      </c>
    </row>
    <row r="8069" spans="51:75">
      <c r="AY8069" s="89" t="e">
        <f>VLOOKUP(C8069,#REF!, 2,FALSE)</f>
        <v>#REF!</v>
      </c>
      <c r="BM8069" s="61" t="s">
        <v>13351</v>
      </c>
      <c r="BN8069" s="61" t="s">
        <v>2985</v>
      </c>
      <c r="BO8069" s="61" t="s">
        <v>2985</v>
      </c>
      <c r="BU8069" s="61" t="s">
        <v>13351</v>
      </c>
      <c r="BV8069" s="61" t="s">
        <v>2985</v>
      </c>
      <c r="BW8069" s="61" t="s">
        <v>2985</v>
      </c>
    </row>
    <row r="8070" spans="51:75">
      <c r="AY8070" s="89" t="e">
        <f>VLOOKUP(C8070,#REF!, 2,FALSE)</f>
        <v>#REF!</v>
      </c>
      <c r="BM8070" s="61" t="s">
        <v>2326</v>
      </c>
      <c r="BN8070" s="61" t="s">
        <v>2985</v>
      </c>
      <c r="BO8070" s="61" t="s">
        <v>13352</v>
      </c>
      <c r="BU8070" s="61" t="s">
        <v>2326</v>
      </c>
      <c r="BV8070" s="61" t="s">
        <v>2985</v>
      </c>
      <c r="BW8070" s="61" t="s">
        <v>13352</v>
      </c>
    </row>
    <row r="8071" spans="51:75">
      <c r="AY8071" s="89" t="e">
        <f>VLOOKUP(C8071,#REF!, 2,FALSE)</f>
        <v>#REF!</v>
      </c>
      <c r="BM8071" s="61" t="s">
        <v>2327</v>
      </c>
      <c r="BN8071" s="61" t="s">
        <v>2985</v>
      </c>
      <c r="BO8071" s="61" t="s">
        <v>13354</v>
      </c>
      <c r="BU8071" s="61" t="s">
        <v>2327</v>
      </c>
      <c r="BV8071" s="61" t="s">
        <v>2985</v>
      </c>
      <c r="BW8071" s="61" t="s">
        <v>13354</v>
      </c>
    </row>
    <row r="8072" spans="51:75">
      <c r="AY8072" s="89" t="e">
        <f>VLOOKUP(C8072,#REF!, 2,FALSE)</f>
        <v>#REF!</v>
      </c>
      <c r="BM8072" s="61" t="s">
        <v>13355</v>
      </c>
      <c r="BN8072" s="61" t="s">
        <v>2985</v>
      </c>
      <c r="BO8072" s="61" t="s">
        <v>1226</v>
      </c>
      <c r="BU8072" s="61" t="s">
        <v>13355</v>
      </c>
      <c r="BV8072" s="61" t="s">
        <v>2985</v>
      </c>
      <c r="BW8072" s="61" t="s">
        <v>1226</v>
      </c>
    </row>
    <row r="8073" spans="51:75">
      <c r="AY8073" s="89" t="e">
        <f>VLOOKUP(C8073,#REF!, 2,FALSE)</f>
        <v>#REF!</v>
      </c>
      <c r="BM8073" s="61" t="s">
        <v>13356</v>
      </c>
      <c r="BN8073" s="61" t="s">
        <v>2985</v>
      </c>
      <c r="BO8073" s="61" t="s">
        <v>2985</v>
      </c>
      <c r="BU8073" s="61" t="s">
        <v>13356</v>
      </c>
      <c r="BV8073" s="61" t="s">
        <v>2985</v>
      </c>
      <c r="BW8073" s="61" t="s">
        <v>2985</v>
      </c>
    </row>
    <row r="8074" spans="51:75">
      <c r="AY8074" s="89" t="e">
        <f>VLOOKUP(C8074,#REF!, 2,FALSE)</f>
        <v>#REF!</v>
      </c>
      <c r="BM8074" s="61" t="s">
        <v>2328</v>
      </c>
      <c r="BN8074" s="61" t="s">
        <v>2985</v>
      </c>
      <c r="BO8074" s="61" t="s">
        <v>2363</v>
      </c>
      <c r="BU8074" s="61" t="s">
        <v>2328</v>
      </c>
      <c r="BV8074" s="61" t="s">
        <v>2985</v>
      </c>
      <c r="BW8074" s="61" t="s">
        <v>2363</v>
      </c>
    </row>
    <row r="8075" spans="51:75">
      <c r="AY8075" s="89" t="e">
        <f>VLOOKUP(C8075,#REF!, 2,FALSE)</f>
        <v>#REF!</v>
      </c>
      <c r="BM8075" s="61" t="s">
        <v>13357</v>
      </c>
      <c r="BN8075" s="61" t="s">
        <v>2985</v>
      </c>
      <c r="BO8075" s="61" t="s">
        <v>13358</v>
      </c>
      <c r="BU8075" s="61" t="s">
        <v>13357</v>
      </c>
      <c r="BV8075" s="61" t="s">
        <v>2985</v>
      </c>
      <c r="BW8075" s="61" t="s">
        <v>13358</v>
      </c>
    </row>
    <row r="8076" spans="51:75">
      <c r="AY8076" s="89" t="e">
        <f>VLOOKUP(C8076,#REF!, 2,FALSE)</f>
        <v>#REF!</v>
      </c>
      <c r="BM8076" s="61" t="s">
        <v>13359</v>
      </c>
      <c r="BN8076" s="61" t="s">
        <v>2985</v>
      </c>
      <c r="BO8076" s="61" t="s">
        <v>13360</v>
      </c>
      <c r="BU8076" s="61" t="s">
        <v>13359</v>
      </c>
      <c r="BV8076" s="61" t="s">
        <v>2985</v>
      </c>
      <c r="BW8076" s="61" t="s">
        <v>13360</v>
      </c>
    </row>
    <row r="8077" spans="51:75">
      <c r="AY8077" s="89" t="e">
        <f>VLOOKUP(C8077,#REF!, 2,FALSE)</f>
        <v>#REF!</v>
      </c>
      <c r="BM8077" s="61" t="s">
        <v>13361</v>
      </c>
      <c r="BN8077" s="61" t="s">
        <v>2985</v>
      </c>
      <c r="BO8077" s="61" t="s">
        <v>1006</v>
      </c>
      <c r="BU8077" s="61" t="s">
        <v>13361</v>
      </c>
      <c r="BV8077" s="61" t="s">
        <v>2985</v>
      </c>
      <c r="BW8077" s="61" t="s">
        <v>1006</v>
      </c>
    </row>
    <row r="8078" spans="51:75">
      <c r="AY8078" s="89" t="e">
        <f>VLOOKUP(C8078,#REF!, 2,FALSE)</f>
        <v>#REF!</v>
      </c>
      <c r="BM8078" s="61" t="s">
        <v>13362</v>
      </c>
      <c r="BN8078" s="61" t="s">
        <v>2985</v>
      </c>
      <c r="BO8078" s="61" t="s">
        <v>2985</v>
      </c>
      <c r="BU8078" s="61" t="s">
        <v>13362</v>
      </c>
      <c r="BV8078" s="61" t="s">
        <v>2985</v>
      </c>
      <c r="BW8078" s="61" t="s">
        <v>2985</v>
      </c>
    </row>
    <row r="8079" spans="51:75">
      <c r="AY8079" s="89" t="e">
        <f>VLOOKUP(C8079,#REF!, 2,FALSE)</f>
        <v>#REF!</v>
      </c>
      <c r="BM8079" s="61" t="s">
        <v>13363</v>
      </c>
      <c r="BN8079" s="61" t="s">
        <v>2985</v>
      </c>
      <c r="BO8079" s="61" t="s">
        <v>917</v>
      </c>
      <c r="BU8079" s="61" t="s">
        <v>13363</v>
      </c>
      <c r="BV8079" s="61" t="s">
        <v>2985</v>
      </c>
      <c r="BW8079" s="61" t="s">
        <v>917</v>
      </c>
    </row>
    <row r="8080" spans="51:75">
      <c r="AY8080" s="89" t="e">
        <f>VLOOKUP(C8080,#REF!, 2,FALSE)</f>
        <v>#REF!</v>
      </c>
      <c r="BM8080" s="61" t="s">
        <v>13364</v>
      </c>
      <c r="BN8080" s="61" t="s">
        <v>2985</v>
      </c>
      <c r="BO8080" s="61" t="s">
        <v>7547</v>
      </c>
      <c r="BU8080" s="61" t="s">
        <v>13364</v>
      </c>
      <c r="BV8080" s="61" t="s">
        <v>2985</v>
      </c>
      <c r="BW8080" s="61" t="s">
        <v>7547</v>
      </c>
    </row>
    <row r="8081" spans="51:75">
      <c r="AY8081" s="89" t="e">
        <f>VLOOKUP(C8081,#REF!, 2,FALSE)</f>
        <v>#REF!</v>
      </c>
      <c r="BM8081" s="61" t="s">
        <v>2329</v>
      </c>
      <c r="BN8081" s="61" t="s">
        <v>2985</v>
      </c>
      <c r="BO8081" s="61" t="s">
        <v>2985</v>
      </c>
      <c r="BU8081" s="61" t="s">
        <v>2329</v>
      </c>
      <c r="BV8081" s="61" t="s">
        <v>2985</v>
      </c>
      <c r="BW8081" s="61" t="s">
        <v>2985</v>
      </c>
    </row>
    <row r="8082" spans="51:75">
      <c r="AY8082" s="89" t="e">
        <f>VLOOKUP(C8082,#REF!, 2,FALSE)</f>
        <v>#REF!</v>
      </c>
      <c r="BM8082" s="61" t="s">
        <v>13365</v>
      </c>
      <c r="BN8082" s="61" t="s">
        <v>2985</v>
      </c>
      <c r="BO8082" s="61" t="s">
        <v>617</v>
      </c>
      <c r="BU8082" s="61" t="s">
        <v>13365</v>
      </c>
      <c r="BV8082" s="61" t="s">
        <v>2985</v>
      </c>
      <c r="BW8082" s="61" t="s">
        <v>617</v>
      </c>
    </row>
    <row r="8083" spans="51:75">
      <c r="AY8083" s="89" t="e">
        <f>VLOOKUP(C8083,#REF!, 2,FALSE)</f>
        <v>#REF!</v>
      </c>
      <c r="BM8083" s="61" t="s">
        <v>2330</v>
      </c>
      <c r="BN8083" s="61" t="s">
        <v>942</v>
      </c>
      <c r="BO8083" s="61" t="s">
        <v>4981</v>
      </c>
      <c r="BU8083" s="61" t="s">
        <v>2330</v>
      </c>
      <c r="BV8083" s="61" t="s">
        <v>942</v>
      </c>
      <c r="BW8083" s="61" t="s">
        <v>4981</v>
      </c>
    </row>
    <row r="8084" spans="51:75">
      <c r="AY8084" s="89" t="e">
        <f>VLOOKUP(C8084,#REF!, 2,FALSE)</f>
        <v>#REF!</v>
      </c>
      <c r="BM8084" s="61" t="s">
        <v>2331</v>
      </c>
      <c r="BN8084" s="61" t="s">
        <v>1281</v>
      </c>
      <c r="BO8084" s="61" t="s">
        <v>13367</v>
      </c>
      <c r="BU8084" s="61" t="s">
        <v>2331</v>
      </c>
      <c r="BV8084" s="61" t="s">
        <v>1281</v>
      </c>
      <c r="BW8084" s="61" t="s">
        <v>13367</v>
      </c>
    </row>
    <row r="8085" spans="51:75">
      <c r="AY8085" s="89" t="e">
        <f>VLOOKUP(C8085,#REF!, 2,FALSE)</f>
        <v>#REF!</v>
      </c>
      <c r="BM8085" s="61" t="s">
        <v>2332</v>
      </c>
      <c r="BN8085" s="61" t="s">
        <v>2985</v>
      </c>
      <c r="BO8085" s="61" t="s">
        <v>2985</v>
      </c>
      <c r="BU8085" s="61" t="s">
        <v>2332</v>
      </c>
      <c r="BV8085" s="61" t="s">
        <v>2985</v>
      </c>
      <c r="BW8085" s="61" t="s">
        <v>2985</v>
      </c>
    </row>
    <row r="8086" spans="51:75">
      <c r="AY8086" s="89" t="e">
        <f>VLOOKUP(C8086,#REF!, 2,FALSE)</f>
        <v>#REF!</v>
      </c>
      <c r="BM8086" s="61" t="s">
        <v>13368</v>
      </c>
      <c r="BN8086" s="61" t="s">
        <v>914</v>
      </c>
      <c r="BO8086" s="61" t="s">
        <v>13369</v>
      </c>
      <c r="BU8086" s="61" t="s">
        <v>13368</v>
      </c>
      <c r="BV8086" s="61" t="s">
        <v>914</v>
      </c>
      <c r="BW8086" s="61" t="s">
        <v>13369</v>
      </c>
    </row>
    <row r="8087" spans="51:75">
      <c r="AY8087" s="89" t="e">
        <f>VLOOKUP(C8087,#REF!, 2,FALSE)</f>
        <v>#REF!</v>
      </c>
      <c r="BM8087" s="61" t="s">
        <v>2333</v>
      </c>
      <c r="BN8087" s="61" t="s">
        <v>2369</v>
      </c>
      <c r="BO8087" s="61" t="s">
        <v>13370</v>
      </c>
      <c r="BU8087" s="61" t="s">
        <v>2333</v>
      </c>
      <c r="BV8087" s="61" t="s">
        <v>2369</v>
      </c>
      <c r="BW8087" s="61" t="s">
        <v>13370</v>
      </c>
    </row>
    <row r="8088" spans="51:75">
      <c r="AY8088" s="89" t="e">
        <f>VLOOKUP(C8088,#REF!, 2,FALSE)</f>
        <v>#REF!</v>
      </c>
      <c r="BM8088" s="61" t="s">
        <v>13371</v>
      </c>
      <c r="BN8088" s="61" t="s">
        <v>1274</v>
      </c>
      <c r="BO8088" s="61" t="s">
        <v>10402</v>
      </c>
      <c r="BU8088" s="61" t="s">
        <v>13371</v>
      </c>
      <c r="BV8088" s="61" t="s">
        <v>1274</v>
      </c>
      <c r="BW8088" s="61" t="s">
        <v>10402</v>
      </c>
    </row>
    <row r="8089" spans="51:75">
      <c r="AY8089" s="89" t="e">
        <f>VLOOKUP(C8089,#REF!, 2,FALSE)</f>
        <v>#REF!</v>
      </c>
      <c r="BM8089" s="61" t="s">
        <v>13372</v>
      </c>
      <c r="BN8089" s="61" t="s">
        <v>2985</v>
      </c>
      <c r="BO8089" s="61" t="s">
        <v>2985</v>
      </c>
      <c r="BU8089" s="61" t="s">
        <v>13372</v>
      </c>
      <c r="BV8089" s="61" t="s">
        <v>2985</v>
      </c>
      <c r="BW8089" s="61" t="s">
        <v>2985</v>
      </c>
    </row>
    <row r="8090" spans="51:75">
      <c r="AY8090" s="89" t="e">
        <f>VLOOKUP(C8090,#REF!, 2,FALSE)</f>
        <v>#REF!</v>
      </c>
      <c r="BM8090" s="61" t="s">
        <v>13373</v>
      </c>
      <c r="BN8090" s="61" t="s">
        <v>639</v>
      </c>
      <c r="BO8090" s="61" t="s">
        <v>1340</v>
      </c>
      <c r="BU8090" s="61" t="s">
        <v>13373</v>
      </c>
      <c r="BV8090" s="61" t="s">
        <v>639</v>
      </c>
      <c r="BW8090" s="61" t="s">
        <v>1340</v>
      </c>
    </row>
    <row r="8091" spans="51:75">
      <c r="AY8091" s="89" t="e">
        <f>VLOOKUP(C8091,#REF!, 2,FALSE)</f>
        <v>#REF!</v>
      </c>
      <c r="BM8091" s="61" t="s">
        <v>2334</v>
      </c>
      <c r="BN8091" s="61" t="s">
        <v>2985</v>
      </c>
      <c r="BO8091" s="61" t="s">
        <v>13375</v>
      </c>
      <c r="BU8091" s="61" t="s">
        <v>2334</v>
      </c>
      <c r="BV8091" s="61" t="s">
        <v>2985</v>
      </c>
      <c r="BW8091" s="61" t="s">
        <v>13375</v>
      </c>
    </row>
    <row r="8092" spans="51:75">
      <c r="AY8092" s="89" t="e">
        <f>VLOOKUP(C8092,#REF!, 2,FALSE)</f>
        <v>#REF!</v>
      </c>
      <c r="BM8092" s="61" t="s">
        <v>2335</v>
      </c>
      <c r="BN8092" s="61" t="s">
        <v>939</v>
      </c>
      <c r="BO8092" s="61" t="s">
        <v>4365</v>
      </c>
      <c r="BU8092" s="61" t="s">
        <v>2335</v>
      </c>
      <c r="BV8092" s="61" t="s">
        <v>939</v>
      </c>
      <c r="BW8092" s="61" t="s">
        <v>4365</v>
      </c>
    </row>
    <row r="8093" spans="51:75">
      <c r="AY8093" s="89" t="e">
        <f>VLOOKUP(C8093,#REF!, 2,FALSE)</f>
        <v>#REF!</v>
      </c>
      <c r="BM8093" s="61" t="s">
        <v>13376</v>
      </c>
      <c r="BN8093" s="61" t="s">
        <v>16990</v>
      </c>
      <c r="BO8093" s="61" t="s">
        <v>5008</v>
      </c>
      <c r="BU8093" s="61" t="s">
        <v>13376</v>
      </c>
      <c r="BV8093" s="61" t="s">
        <v>16990</v>
      </c>
      <c r="BW8093" s="61" t="s">
        <v>5008</v>
      </c>
    </row>
    <row r="8094" spans="51:75">
      <c r="AY8094" s="89" t="e">
        <f>VLOOKUP(C8094,#REF!, 2,FALSE)</f>
        <v>#REF!</v>
      </c>
      <c r="BM8094" s="61" t="s">
        <v>13377</v>
      </c>
      <c r="BN8094" s="61" t="s">
        <v>2985</v>
      </c>
      <c r="BO8094" s="61" t="s">
        <v>1211</v>
      </c>
      <c r="BU8094" s="61" t="s">
        <v>13377</v>
      </c>
      <c r="BV8094" s="61" t="s">
        <v>2985</v>
      </c>
      <c r="BW8094" s="61" t="s">
        <v>1211</v>
      </c>
    </row>
    <row r="8095" spans="51:75">
      <c r="AY8095" s="89" t="e">
        <f>VLOOKUP(C8095,#REF!, 2,FALSE)</f>
        <v>#REF!</v>
      </c>
      <c r="BM8095" s="61" t="s">
        <v>13378</v>
      </c>
      <c r="BN8095" s="61" t="s">
        <v>2985</v>
      </c>
      <c r="BO8095" s="61" t="s">
        <v>2985</v>
      </c>
      <c r="BU8095" s="61" t="s">
        <v>13378</v>
      </c>
      <c r="BV8095" s="61" t="s">
        <v>2985</v>
      </c>
      <c r="BW8095" s="61" t="s">
        <v>2985</v>
      </c>
    </row>
    <row r="8096" spans="51:75">
      <c r="AY8096" s="89" t="e">
        <f>VLOOKUP(C8096,#REF!, 2,FALSE)</f>
        <v>#REF!</v>
      </c>
      <c r="BM8096" s="61" t="s">
        <v>2336</v>
      </c>
      <c r="BN8096" s="61" t="s">
        <v>1344</v>
      </c>
      <c r="BO8096" s="61" t="s">
        <v>2371</v>
      </c>
      <c r="BU8096" s="61" t="s">
        <v>2336</v>
      </c>
      <c r="BV8096" s="61" t="s">
        <v>1344</v>
      </c>
      <c r="BW8096" s="61" t="s">
        <v>2371</v>
      </c>
    </row>
    <row r="8097" spans="51:75">
      <c r="AY8097" s="89" t="e">
        <f>VLOOKUP(C8097,#REF!, 2,FALSE)</f>
        <v>#REF!</v>
      </c>
      <c r="BM8097" s="61" t="s">
        <v>13379</v>
      </c>
      <c r="BN8097" s="61" t="s">
        <v>3089</v>
      </c>
      <c r="BO8097" s="61" t="s">
        <v>8885</v>
      </c>
      <c r="BU8097" s="61" t="s">
        <v>13379</v>
      </c>
      <c r="BV8097" s="61" t="s">
        <v>3089</v>
      </c>
      <c r="BW8097" s="61" t="s">
        <v>8885</v>
      </c>
    </row>
    <row r="8098" spans="51:75">
      <c r="AY8098" s="89" t="e">
        <f>VLOOKUP(C8098,#REF!, 2,FALSE)</f>
        <v>#REF!</v>
      </c>
      <c r="BM8098" s="61" t="s">
        <v>13380</v>
      </c>
      <c r="BN8098" s="61" t="s">
        <v>2985</v>
      </c>
      <c r="BO8098" s="61" t="s">
        <v>5449</v>
      </c>
      <c r="BU8098" s="61" t="s">
        <v>13380</v>
      </c>
      <c r="BV8098" s="61" t="s">
        <v>2985</v>
      </c>
      <c r="BW8098" s="61" t="s">
        <v>5449</v>
      </c>
    </row>
    <row r="8099" spans="51:75">
      <c r="AY8099" s="89" t="e">
        <f>VLOOKUP(C8099,#REF!, 2,FALSE)</f>
        <v>#REF!</v>
      </c>
      <c r="BM8099" s="61" t="s">
        <v>13381</v>
      </c>
      <c r="BN8099" s="61" t="s">
        <v>2985</v>
      </c>
      <c r="BO8099" s="61" t="s">
        <v>13382</v>
      </c>
      <c r="BU8099" s="61" t="s">
        <v>13381</v>
      </c>
      <c r="BV8099" s="61" t="s">
        <v>2985</v>
      </c>
      <c r="BW8099" s="61" t="s">
        <v>13382</v>
      </c>
    </row>
    <row r="8100" spans="51:75">
      <c r="AY8100" s="89" t="e">
        <f>VLOOKUP(C8100,#REF!, 2,FALSE)</f>
        <v>#REF!</v>
      </c>
      <c r="BM8100" s="61" t="s">
        <v>13383</v>
      </c>
      <c r="BN8100" s="61" t="s">
        <v>2985</v>
      </c>
      <c r="BO8100" s="61" t="s">
        <v>6300</v>
      </c>
      <c r="BU8100" s="61" t="s">
        <v>13383</v>
      </c>
      <c r="BV8100" s="61" t="s">
        <v>2985</v>
      </c>
      <c r="BW8100" s="61" t="s">
        <v>6300</v>
      </c>
    </row>
    <row r="8101" spans="51:75">
      <c r="AY8101" s="89" t="e">
        <f>VLOOKUP(C8101,#REF!, 2,FALSE)</f>
        <v>#REF!</v>
      </c>
      <c r="BM8101" s="61" t="s">
        <v>13384</v>
      </c>
      <c r="BN8101" s="61" t="s">
        <v>2985</v>
      </c>
      <c r="BO8101" s="61" t="s">
        <v>2985</v>
      </c>
      <c r="BU8101" s="61" t="s">
        <v>13384</v>
      </c>
      <c r="BV8101" s="61" t="s">
        <v>2985</v>
      </c>
      <c r="BW8101" s="61" t="s">
        <v>2985</v>
      </c>
    </row>
    <row r="8102" spans="51:75">
      <c r="AY8102" s="89" t="e">
        <f>VLOOKUP(C8102,#REF!, 2,FALSE)</f>
        <v>#REF!</v>
      </c>
      <c r="BM8102" s="61" t="s">
        <v>13385</v>
      </c>
      <c r="BN8102" s="61" t="s">
        <v>2985</v>
      </c>
      <c r="BO8102" s="61" t="s">
        <v>13386</v>
      </c>
      <c r="BU8102" s="61" t="s">
        <v>13385</v>
      </c>
      <c r="BV8102" s="61" t="s">
        <v>2985</v>
      </c>
      <c r="BW8102" s="61" t="s">
        <v>13386</v>
      </c>
    </row>
    <row r="8103" spans="51:75">
      <c r="AY8103" s="89" t="e">
        <f>VLOOKUP(C8103,#REF!, 2,FALSE)</f>
        <v>#REF!</v>
      </c>
      <c r="BM8103" s="61" t="s">
        <v>13387</v>
      </c>
      <c r="BN8103" s="61" t="s">
        <v>2985</v>
      </c>
      <c r="BO8103" s="61" t="s">
        <v>7723</v>
      </c>
      <c r="BU8103" s="61" t="s">
        <v>13387</v>
      </c>
      <c r="BV8103" s="61" t="s">
        <v>2985</v>
      </c>
      <c r="BW8103" s="61" t="s">
        <v>7723</v>
      </c>
    </row>
    <row r="8104" spans="51:75">
      <c r="AY8104" s="89" t="e">
        <f>VLOOKUP(C8104,#REF!, 2,FALSE)</f>
        <v>#REF!</v>
      </c>
      <c r="BM8104" s="61" t="s">
        <v>13388</v>
      </c>
      <c r="BN8104" s="61" t="s">
        <v>2985</v>
      </c>
      <c r="BO8104" s="61" t="s">
        <v>2985</v>
      </c>
      <c r="BU8104" s="61" t="s">
        <v>13388</v>
      </c>
      <c r="BV8104" s="61" t="s">
        <v>2985</v>
      </c>
      <c r="BW8104" s="61" t="s">
        <v>2985</v>
      </c>
    </row>
    <row r="8105" spans="51:75">
      <c r="AY8105" s="89" t="e">
        <f>VLOOKUP(C8105,#REF!, 2,FALSE)</f>
        <v>#REF!</v>
      </c>
      <c r="BM8105" s="61" t="s">
        <v>13389</v>
      </c>
      <c r="BN8105" s="61" t="s">
        <v>1271</v>
      </c>
      <c r="BO8105" s="61" t="s">
        <v>4457</v>
      </c>
      <c r="BU8105" s="61" t="s">
        <v>13389</v>
      </c>
      <c r="BV8105" s="61" t="s">
        <v>1271</v>
      </c>
      <c r="BW8105" s="61" t="s">
        <v>4457</v>
      </c>
    </row>
    <row r="8106" spans="51:75">
      <c r="AY8106" s="89" t="e">
        <f>VLOOKUP(C8106,#REF!, 2,FALSE)</f>
        <v>#REF!</v>
      </c>
      <c r="BM8106" s="61" t="s">
        <v>2337</v>
      </c>
      <c r="BN8106" s="61" t="s">
        <v>1141</v>
      </c>
      <c r="BO8106" s="61" t="s">
        <v>2985</v>
      </c>
      <c r="BU8106" s="61" t="s">
        <v>2337</v>
      </c>
      <c r="BV8106" s="61" t="s">
        <v>1141</v>
      </c>
      <c r="BW8106" s="61" t="s">
        <v>2985</v>
      </c>
    </row>
    <row r="8107" spans="51:75">
      <c r="AY8107" s="89" t="e">
        <f>VLOOKUP(C8107,#REF!, 2,FALSE)</f>
        <v>#REF!</v>
      </c>
      <c r="BM8107" s="61" t="s">
        <v>13390</v>
      </c>
      <c r="BN8107" s="61" t="s">
        <v>2985</v>
      </c>
      <c r="BO8107" s="61" t="s">
        <v>2985</v>
      </c>
      <c r="BU8107" s="61" t="s">
        <v>13390</v>
      </c>
      <c r="BV8107" s="61" t="s">
        <v>2985</v>
      </c>
      <c r="BW8107" s="61" t="s">
        <v>2985</v>
      </c>
    </row>
    <row r="8108" spans="51:75">
      <c r="AY8108" s="89" t="e">
        <f>VLOOKUP(C8108,#REF!, 2,FALSE)</f>
        <v>#REF!</v>
      </c>
      <c r="BM8108" s="61" t="s">
        <v>13391</v>
      </c>
      <c r="BN8108" s="61" t="s">
        <v>2985</v>
      </c>
      <c r="BO8108" s="61" t="s">
        <v>2985</v>
      </c>
      <c r="BU8108" s="61" t="s">
        <v>13391</v>
      </c>
      <c r="BV8108" s="61" t="s">
        <v>2985</v>
      </c>
      <c r="BW8108" s="61" t="s">
        <v>2985</v>
      </c>
    </row>
    <row r="8109" spans="51:75">
      <c r="AY8109" s="89" t="e">
        <f>VLOOKUP(C8109,#REF!, 2,FALSE)</f>
        <v>#REF!</v>
      </c>
      <c r="BM8109" s="61" t="s">
        <v>13392</v>
      </c>
      <c r="BN8109" s="61" t="s">
        <v>2985</v>
      </c>
      <c r="BO8109" s="61" t="s">
        <v>2985</v>
      </c>
      <c r="BU8109" s="61" t="s">
        <v>13392</v>
      </c>
      <c r="BV8109" s="61" t="s">
        <v>2985</v>
      </c>
      <c r="BW8109" s="61" t="s">
        <v>2985</v>
      </c>
    </row>
    <row r="8110" spans="51:75">
      <c r="AY8110" s="89" t="e">
        <f>VLOOKUP(C8110,#REF!, 2,FALSE)</f>
        <v>#REF!</v>
      </c>
      <c r="BM8110" s="61" t="s">
        <v>13393</v>
      </c>
      <c r="BN8110" s="61" t="s">
        <v>2985</v>
      </c>
      <c r="BO8110" s="61" t="s">
        <v>11431</v>
      </c>
      <c r="BU8110" s="61" t="s">
        <v>13393</v>
      </c>
      <c r="BV8110" s="61" t="s">
        <v>2985</v>
      </c>
      <c r="BW8110" s="61" t="s">
        <v>11431</v>
      </c>
    </row>
    <row r="8111" spans="51:75">
      <c r="AY8111" s="89" t="e">
        <f>VLOOKUP(C8111,#REF!, 2,FALSE)</f>
        <v>#REF!</v>
      </c>
      <c r="BM8111" s="61" t="s">
        <v>13394</v>
      </c>
      <c r="BN8111" s="61" t="s">
        <v>664</v>
      </c>
      <c r="BO8111" s="61" t="s">
        <v>13395</v>
      </c>
      <c r="BU8111" s="61" t="s">
        <v>13394</v>
      </c>
      <c r="BV8111" s="61" t="s">
        <v>664</v>
      </c>
      <c r="BW8111" s="61" t="s">
        <v>13395</v>
      </c>
    </row>
    <row r="8112" spans="51:75">
      <c r="AY8112" s="89" t="e">
        <f>VLOOKUP(C8112,#REF!, 2,FALSE)</f>
        <v>#REF!</v>
      </c>
      <c r="BM8112" s="61" t="s">
        <v>2338</v>
      </c>
      <c r="BN8112" s="61" t="s">
        <v>2985</v>
      </c>
      <c r="BO8112" s="61" t="s">
        <v>7193</v>
      </c>
      <c r="BU8112" s="61" t="s">
        <v>2338</v>
      </c>
      <c r="BV8112" s="61" t="s">
        <v>2985</v>
      </c>
      <c r="BW8112" s="61" t="s">
        <v>7193</v>
      </c>
    </row>
    <row r="8113" spans="51:75">
      <c r="AY8113" s="89" t="e">
        <f>VLOOKUP(C8113,#REF!, 2,FALSE)</f>
        <v>#REF!</v>
      </c>
      <c r="BM8113" s="61" t="s">
        <v>13396</v>
      </c>
      <c r="BN8113" s="61" t="s">
        <v>738</v>
      </c>
      <c r="BO8113" s="61" t="s">
        <v>3063</v>
      </c>
      <c r="BU8113" s="61" t="s">
        <v>13396</v>
      </c>
      <c r="BV8113" s="61" t="s">
        <v>738</v>
      </c>
      <c r="BW8113" s="61" t="s">
        <v>3063</v>
      </c>
    </row>
    <row r="8114" spans="51:75">
      <c r="AY8114" s="89" t="e">
        <f>VLOOKUP(C8114,#REF!, 2,FALSE)</f>
        <v>#REF!</v>
      </c>
      <c r="BM8114" s="61" t="s">
        <v>13397</v>
      </c>
      <c r="BN8114" s="61" t="s">
        <v>2985</v>
      </c>
      <c r="BO8114" s="61" t="s">
        <v>2428</v>
      </c>
      <c r="BU8114" s="61" t="s">
        <v>13397</v>
      </c>
      <c r="BV8114" s="61" t="s">
        <v>2985</v>
      </c>
      <c r="BW8114" s="61" t="s">
        <v>2428</v>
      </c>
    </row>
    <row r="8115" spans="51:75">
      <c r="AY8115" s="89" t="e">
        <f>VLOOKUP(C8115,#REF!, 2,FALSE)</f>
        <v>#REF!</v>
      </c>
      <c r="BM8115" s="61" t="s">
        <v>13398</v>
      </c>
      <c r="BN8115" s="61" t="s">
        <v>782</v>
      </c>
      <c r="BO8115" s="61" t="s">
        <v>4828</v>
      </c>
      <c r="BU8115" s="61" t="s">
        <v>13398</v>
      </c>
      <c r="BV8115" s="61" t="s">
        <v>782</v>
      </c>
      <c r="BW8115" s="61" t="s">
        <v>4828</v>
      </c>
    </row>
    <row r="8116" spans="51:75">
      <c r="AY8116" s="89" t="e">
        <f>VLOOKUP(C8116,#REF!, 2,FALSE)</f>
        <v>#REF!</v>
      </c>
      <c r="BM8116" s="61" t="s">
        <v>13399</v>
      </c>
      <c r="BN8116" s="61" t="s">
        <v>799</v>
      </c>
      <c r="BO8116" s="61" t="s">
        <v>1052</v>
      </c>
      <c r="BU8116" s="61" t="s">
        <v>13399</v>
      </c>
      <c r="BV8116" s="61" t="s">
        <v>799</v>
      </c>
      <c r="BW8116" s="61" t="s">
        <v>1052</v>
      </c>
    </row>
    <row r="8117" spans="51:75">
      <c r="AY8117" s="89" t="e">
        <f>VLOOKUP(C8117,#REF!, 2,FALSE)</f>
        <v>#REF!</v>
      </c>
      <c r="BM8117" s="61" t="s">
        <v>2339</v>
      </c>
      <c r="BN8117" s="61" t="s">
        <v>2985</v>
      </c>
      <c r="BO8117" s="61" t="s">
        <v>2985</v>
      </c>
      <c r="BU8117" s="61" t="s">
        <v>2339</v>
      </c>
      <c r="BV8117" s="61" t="s">
        <v>2985</v>
      </c>
      <c r="BW8117" s="61" t="s">
        <v>2985</v>
      </c>
    </row>
    <row r="8118" spans="51:75">
      <c r="AY8118" s="89" t="e">
        <f>VLOOKUP(C8118,#REF!, 2,FALSE)</f>
        <v>#REF!</v>
      </c>
      <c r="BM8118" s="61" t="s">
        <v>13401</v>
      </c>
      <c r="BN8118" s="61" t="s">
        <v>639</v>
      </c>
      <c r="BO8118" s="61" t="s">
        <v>2721</v>
      </c>
      <c r="BU8118" s="61" t="s">
        <v>13401</v>
      </c>
      <c r="BV8118" s="61" t="s">
        <v>639</v>
      </c>
      <c r="BW8118" s="61" t="s">
        <v>2721</v>
      </c>
    </row>
    <row r="8119" spans="51:75">
      <c r="AY8119" s="89" t="e">
        <f>VLOOKUP(C8119,#REF!, 2,FALSE)</f>
        <v>#REF!</v>
      </c>
      <c r="BM8119" s="61" t="s">
        <v>2340</v>
      </c>
      <c r="BN8119" s="61" t="s">
        <v>696</v>
      </c>
      <c r="BO8119" s="61" t="s">
        <v>8095</v>
      </c>
      <c r="BU8119" s="61" t="s">
        <v>2340</v>
      </c>
      <c r="BV8119" s="61" t="s">
        <v>696</v>
      </c>
      <c r="BW8119" s="61" t="s">
        <v>8095</v>
      </c>
    </row>
    <row r="8120" spans="51:75">
      <c r="AY8120" s="89" t="e">
        <f>VLOOKUP(C8120,#REF!, 2,FALSE)</f>
        <v>#REF!</v>
      </c>
      <c r="BM8120" s="61" t="s">
        <v>13402</v>
      </c>
      <c r="BN8120" s="61" t="s">
        <v>614</v>
      </c>
      <c r="BO8120" s="61" t="s">
        <v>13403</v>
      </c>
      <c r="BU8120" s="61" t="s">
        <v>13402</v>
      </c>
      <c r="BV8120" s="61" t="s">
        <v>614</v>
      </c>
      <c r="BW8120" s="61" t="s">
        <v>13403</v>
      </c>
    </row>
    <row r="8121" spans="51:75">
      <c r="AY8121" s="89" t="e">
        <f>VLOOKUP(C8121,#REF!, 2,FALSE)</f>
        <v>#REF!</v>
      </c>
      <c r="BM8121" s="61" t="s">
        <v>2341</v>
      </c>
      <c r="BN8121" s="61" t="s">
        <v>1735</v>
      </c>
      <c r="BO8121" s="61" t="s">
        <v>13404</v>
      </c>
      <c r="BU8121" s="61" t="s">
        <v>2341</v>
      </c>
      <c r="BV8121" s="61" t="s">
        <v>1735</v>
      </c>
      <c r="BW8121" s="61" t="s">
        <v>13404</v>
      </c>
    </row>
    <row r="8122" spans="51:75">
      <c r="AY8122" s="89" t="e">
        <f>VLOOKUP(C8122,#REF!, 2,FALSE)</f>
        <v>#REF!</v>
      </c>
      <c r="BM8122" s="61" t="s">
        <v>2342</v>
      </c>
      <c r="BN8122" s="61" t="s">
        <v>1693</v>
      </c>
      <c r="BO8122" s="61" t="s">
        <v>12355</v>
      </c>
      <c r="BU8122" s="61" t="s">
        <v>2342</v>
      </c>
      <c r="BV8122" s="61" t="s">
        <v>1693</v>
      </c>
      <c r="BW8122" s="61" t="s">
        <v>12355</v>
      </c>
    </row>
    <row r="8123" spans="51:75">
      <c r="AY8123" s="89" t="e">
        <f>VLOOKUP(C8123,#REF!, 2,FALSE)</f>
        <v>#REF!</v>
      </c>
      <c r="BM8123" s="61" t="s">
        <v>13405</v>
      </c>
      <c r="BN8123" s="61" t="s">
        <v>2985</v>
      </c>
      <c r="BO8123" s="61" t="s">
        <v>13406</v>
      </c>
      <c r="BU8123" s="61" t="s">
        <v>13405</v>
      </c>
      <c r="BV8123" s="61" t="s">
        <v>2985</v>
      </c>
      <c r="BW8123" s="61" t="s">
        <v>13406</v>
      </c>
    </row>
    <row r="8124" spans="51:75">
      <c r="AY8124" s="89" t="e">
        <f>VLOOKUP(C8124,#REF!, 2,FALSE)</f>
        <v>#REF!</v>
      </c>
      <c r="BM8124" s="61" t="s">
        <v>13407</v>
      </c>
      <c r="BN8124" s="61" t="s">
        <v>801</v>
      </c>
      <c r="BO8124" s="61" t="s">
        <v>13408</v>
      </c>
      <c r="BU8124" s="61" t="s">
        <v>13407</v>
      </c>
      <c r="BV8124" s="61" t="s">
        <v>801</v>
      </c>
      <c r="BW8124" s="61" t="s">
        <v>13408</v>
      </c>
    </row>
    <row r="8125" spans="51:75">
      <c r="AY8125" s="89" t="e">
        <f>VLOOKUP(C8125,#REF!, 2,FALSE)</f>
        <v>#REF!</v>
      </c>
      <c r="BM8125" s="61" t="s">
        <v>13409</v>
      </c>
      <c r="BN8125" s="61" t="s">
        <v>801</v>
      </c>
      <c r="BO8125" s="61" t="s">
        <v>13410</v>
      </c>
      <c r="BU8125" s="61" t="s">
        <v>13409</v>
      </c>
      <c r="BV8125" s="61" t="s">
        <v>801</v>
      </c>
      <c r="BW8125" s="61" t="s">
        <v>13410</v>
      </c>
    </row>
    <row r="8126" spans="51:75">
      <c r="AY8126" s="89" t="e">
        <f>VLOOKUP(C8126,#REF!, 2,FALSE)</f>
        <v>#REF!</v>
      </c>
      <c r="BM8126" s="61" t="s">
        <v>13411</v>
      </c>
      <c r="BN8126" s="61" t="s">
        <v>801</v>
      </c>
      <c r="BO8126" s="61" t="s">
        <v>13412</v>
      </c>
      <c r="BU8126" s="61" t="s">
        <v>13411</v>
      </c>
      <c r="BV8126" s="61" t="s">
        <v>801</v>
      </c>
      <c r="BW8126" s="61" t="s">
        <v>13412</v>
      </c>
    </row>
    <row r="8127" spans="51:75">
      <c r="AY8127" s="89" t="e">
        <f>VLOOKUP(C8127,#REF!, 2,FALSE)</f>
        <v>#REF!</v>
      </c>
      <c r="BM8127" s="61" t="s">
        <v>2343</v>
      </c>
      <c r="BN8127" s="61" t="s">
        <v>641</v>
      </c>
      <c r="BO8127" s="61" t="s">
        <v>10184</v>
      </c>
      <c r="BU8127" s="61" t="s">
        <v>2343</v>
      </c>
      <c r="BV8127" s="61" t="s">
        <v>641</v>
      </c>
      <c r="BW8127" s="61" t="s">
        <v>10184</v>
      </c>
    </row>
    <row r="8128" spans="51:75">
      <c r="AY8128" s="89" t="e">
        <f>VLOOKUP(C8128,#REF!, 2,FALSE)</f>
        <v>#REF!</v>
      </c>
      <c r="BM8128" s="61" t="s">
        <v>13413</v>
      </c>
      <c r="BN8128" s="61" t="s">
        <v>801</v>
      </c>
      <c r="BO8128" s="61" t="s">
        <v>13414</v>
      </c>
      <c r="BU8128" s="61" t="s">
        <v>13413</v>
      </c>
      <c r="BV8128" s="61" t="s">
        <v>801</v>
      </c>
      <c r="BW8128" s="61" t="s">
        <v>13414</v>
      </c>
    </row>
    <row r="8129" spans="51:75">
      <c r="AY8129" s="89" t="e">
        <f>VLOOKUP(C8129,#REF!, 2,FALSE)</f>
        <v>#REF!</v>
      </c>
      <c r="BM8129" s="61" t="s">
        <v>13415</v>
      </c>
      <c r="BN8129" s="61" t="s">
        <v>641</v>
      </c>
      <c r="BO8129" s="61" t="s">
        <v>3493</v>
      </c>
      <c r="BU8129" s="61" t="s">
        <v>13415</v>
      </c>
      <c r="BV8129" s="61" t="s">
        <v>641</v>
      </c>
      <c r="BW8129" s="61" t="s">
        <v>3493</v>
      </c>
    </row>
    <row r="8130" spans="51:75">
      <c r="AY8130" s="89" t="e">
        <f>VLOOKUP(C8130,#REF!, 2,FALSE)</f>
        <v>#REF!</v>
      </c>
      <c r="BM8130" s="61" t="s">
        <v>13416</v>
      </c>
      <c r="BN8130" s="61" t="s">
        <v>1344</v>
      </c>
      <c r="BO8130" s="61" t="s">
        <v>3754</v>
      </c>
      <c r="BU8130" s="61" t="s">
        <v>13416</v>
      </c>
      <c r="BV8130" s="61" t="s">
        <v>1344</v>
      </c>
      <c r="BW8130" s="61" t="s">
        <v>3754</v>
      </c>
    </row>
    <row r="8131" spans="51:75">
      <c r="AY8131" s="89" t="e">
        <f>VLOOKUP(C8131,#REF!, 2,FALSE)</f>
        <v>#REF!</v>
      </c>
      <c r="BM8131" s="61" t="s">
        <v>13417</v>
      </c>
      <c r="BN8131" s="61" t="s">
        <v>1015</v>
      </c>
      <c r="BO8131" s="61" t="s">
        <v>947</v>
      </c>
      <c r="BU8131" s="61" t="s">
        <v>13417</v>
      </c>
      <c r="BV8131" s="61" t="s">
        <v>1015</v>
      </c>
      <c r="BW8131" s="61" t="s">
        <v>947</v>
      </c>
    </row>
    <row r="8132" spans="51:75">
      <c r="AY8132" s="89" t="e">
        <f>VLOOKUP(C8132,#REF!, 2,FALSE)</f>
        <v>#REF!</v>
      </c>
      <c r="BM8132" s="61" t="s">
        <v>13418</v>
      </c>
      <c r="BN8132" s="61" t="s">
        <v>925</v>
      </c>
      <c r="BO8132" s="61" t="s">
        <v>1198</v>
      </c>
      <c r="BU8132" s="61" t="s">
        <v>13418</v>
      </c>
      <c r="BV8132" s="61" t="s">
        <v>925</v>
      </c>
      <c r="BW8132" s="61" t="s">
        <v>1198</v>
      </c>
    </row>
    <row r="8133" spans="51:75">
      <c r="AY8133" s="89" t="e">
        <f>VLOOKUP(C8133,#REF!, 2,FALSE)</f>
        <v>#REF!</v>
      </c>
      <c r="BM8133" s="61" t="s">
        <v>13419</v>
      </c>
      <c r="BN8133" s="61" t="s">
        <v>639</v>
      </c>
      <c r="BO8133" s="61" t="s">
        <v>13420</v>
      </c>
      <c r="BU8133" s="61" t="s">
        <v>13419</v>
      </c>
      <c r="BV8133" s="61" t="s">
        <v>639</v>
      </c>
      <c r="BW8133" s="61" t="s">
        <v>13420</v>
      </c>
    </row>
    <row r="8134" spans="51:75">
      <c r="AY8134" s="89" t="e">
        <f>VLOOKUP(C8134,#REF!, 2,FALSE)</f>
        <v>#REF!</v>
      </c>
      <c r="BM8134" s="61" t="s">
        <v>13421</v>
      </c>
      <c r="BN8134" s="61" t="s">
        <v>2985</v>
      </c>
      <c r="BO8134" s="61" t="s">
        <v>2985</v>
      </c>
      <c r="BU8134" s="61" t="s">
        <v>13421</v>
      </c>
      <c r="BV8134" s="61" t="s">
        <v>2985</v>
      </c>
      <c r="BW8134" s="61" t="s">
        <v>2985</v>
      </c>
    </row>
    <row r="8135" spans="51:75">
      <c r="AY8135" s="89" t="e">
        <f>VLOOKUP(C8135,#REF!, 2,FALSE)</f>
        <v>#REF!</v>
      </c>
      <c r="BM8135" s="61" t="s">
        <v>13422</v>
      </c>
      <c r="BN8135" s="61" t="s">
        <v>3047</v>
      </c>
      <c r="BO8135" s="61" t="s">
        <v>699</v>
      </c>
      <c r="BU8135" s="61" t="s">
        <v>13422</v>
      </c>
      <c r="BV8135" s="61" t="s">
        <v>3047</v>
      </c>
      <c r="BW8135" s="61" t="s">
        <v>699</v>
      </c>
    </row>
    <row r="8136" spans="51:75">
      <c r="AY8136" s="89" t="e">
        <f>VLOOKUP(C8136,#REF!, 2,FALSE)</f>
        <v>#REF!</v>
      </c>
      <c r="BM8136" s="61" t="s">
        <v>13423</v>
      </c>
      <c r="BN8136" s="61" t="s">
        <v>705</v>
      </c>
      <c r="BO8136" s="61" t="s">
        <v>13424</v>
      </c>
      <c r="BU8136" s="61" t="s">
        <v>13423</v>
      </c>
      <c r="BV8136" s="61" t="s">
        <v>705</v>
      </c>
      <c r="BW8136" s="61" t="s">
        <v>13424</v>
      </c>
    </row>
    <row r="8137" spans="51:75">
      <c r="AY8137" s="89" t="e">
        <f>VLOOKUP(C8137,#REF!, 2,FALSE)</f>
        <v>#REF!</v>
      </c>
      <c r="BM8137" s="61" t="s">
        <v>13425</v>
      </c>
      <c r="BN8137" s="61" t="s">
        <v>1344</v>
      </c>
      <c r="BO8137" s="61" t="s">
        <v>5092</v>
      </c>
      <c r="BU8137" s="61" t="s">
        <v>13425</v>
      </c>
      <c r="BV8137" s="61" t="s">
        <v>1344</v>
      </c>
      <c r="BW8137" s="61" t="s">
        <v>5092</v>
      </c>
    </row>
    <row r="8138" spans="51:75">
      <c r="AY8138" s="89" t="e">
        <f>VLOOKUP(C8138,#REF!, 2,FALSE)</f>
        <v>#REF!</v>
      </c>
      <c r="BM8138" s="61" t="s">
        <v>13426</v>
      </c>
      <c r="BN8138" s="61" t="s">
        <v>3254</v>
      </c>
      <c r="BO8138" s="61" t="s">
        <v>6503</v>
      </c>
      <c r="BU8138" s="61" t="s">
        <v>13426</v>
      </c>
      <c r="BV8138" s="61" t="s">
        <v>3254</v>
      </c>
      <c r="BW8138" s="61" t="s">
        <v>6503</v>
      </c>
    </row>
    <row r="8139" spans="51:75">
      <c r="AY8139" s="89" t="e">
        <f>VLOOKUP(C8139,#REF!, 2,FALSE)</f>
        <v>#REF!</v>
      </c>
      <c r="BM8139" s="61" t="s">
        <v>13427</v>
      </c>
      <c r="BN8139" s="61" t="s">
        <v>3254</v>
      </c>
      <c r="BO8139" s="61" t="s">
        <v>13428</v>
      </c>
      <c r="BU8139" s="61" t="s">
        <v>13427</v>
      </c>
      <c r="BV8139" s="61" t="s">
        <v>3254</v>
      </c>
      <c r="BW8139" s="61" t="s">
        <v>13428</v>
      </c>
    </row>
    <row r="8140" spans="51:75">
      <c r="AY8140" s="89" t="e">
        <f>VLOOKUP(C8140,#REF!, 2,FALSE)</f>
        <v>#REF!</v>
      </c>
      <c r="BM8140" s="61" t="s">
        <v>13429</v>
      </c>
      <c r="BN8140" s="61" t="s">
        <v>2985</v>
      </c>
      <c r="BO8140" s="61" t="s">
        <v>2985</v>
      </c>
      <c r="BU8140" s="61" t="s">
        <v>13429</v>
      </c>
      <c r="BV8140" s="61" t="s">
        <v>2985</v>
      </c>
      <c r="BW8140" s="61" t="s">
        <v>2985</v>
      </c>
    </row>
    <row r="8141" spans="51:75">
      <c r="AY8141" s="89" t="e">
        <f>VLOOKUP(C8141,#REF!, 2,FALSE)</f>
        <v>#REF!</v>
      </c>
      <c r="BM8141" s="61" t="s">
        <v>13430</v>
      </c>
      <c r="BN8141" s="61" t="s">
        <v>1271</v>
      </c>
      <c r="BO8141" s="61" t="s">
        <v>11398</v>
      </c>
      <c r="BU8141" s="61" t="s">
        <v>13430</v>
      </c>
      <c r="BV8141" s="61" t="s">
        <v>1271</v>
      </c>
      <c r="BW8141" s="61" t="s">
        <v>11398</v>
      </c>
    </row>
    <row r="8142" spans="51:75">
      <c r="AY8142" s="89" t="e">
        <f>VLOOKUP(C8142,#REF!, 2,FALSE)</f>
        <v>#REF!</v>
      </c>
      <c r="BM8142" s="61" t="s">
        <v>13431</v>
      </c>
      <c r="BN8142" s="61" t="s">
        <v>3007</v>
      </c>
      <c r="BO8142" s="61" t="s">
        <v>1739</v>
      </c>
      <c r="BU8142" s="61" t="s">
        <v>13431</v>
      </c>
      <c r="BV8142" s="61" t="s">
        <v>3007</v>
      </c>
      <c r="BW8142" s="61" t="s">
        <v>1739</v>
      </c>
    </row>
    <row r="8143" spans="51:75">
      <c r="AY8143" s="89" t="e">
        <f>VLOOKUP(C8143,#REF!, 2,FALSE)</f>
        <v>#REF!</v>
      </c>
      <c r="BM8143" s="61" t="s">
        <v>2344</v>
      </c>
      <c r="BN8143" s="61" t="s">
        <v>1344</v>
      </c>
      <c r="BO8143" s="61" t="s">
        <v>1001</v>
      </c>
      <c r="BU8143" s="61" t="s">
        <v>2344</v>
      </c>
      <c r="BV8143" s="61" t="s">
        <v>1344</v>
      </c>
      <c r="BW8143" s="61" t="s">
        <v>1001</v>
      </c>
    </row>
    <row r="8144" spans="51:75">
      <c r="AY8144" s="89" t="e">
        <f>VLOOKUP(C8144,#REF!, 2,FALSE)</f>
        <v>#REF!</v>
      </c>
      <c r="BM8144" s="61" t="s">
        <v>13432</v>
      </c>
      <c r="BN8144" s="61" t="s">
        <v>2985</v>
      </c>
      <c r="BO8144" s="61" t="s">
        <v>13433</v>
      </c>
      <c r="BU8144" s="61" t="s">
        <v>13432</v>
      </c>
      <c r="BV8144" s="61" t="s">
        <v>2985</v>
      </c>
      <c r="BW8144" s="61" t="s">
        <v>13433</v>
      </c>
    </row>
    <row r="8145" spans="51:75">
      <c r="AY8145" s="89" t="e">
        <f>VLOOKUP(C8145,#REF!, 2,FALSE)</f>
        <v>#REF!</v>
      </c>
      <c r="BM8145" s="61" t="s">
        <v>13434</v>
      </c>
      <c r="BN8145" s="61" t="s">
        <v>2985</v>
      </c>
      <c r="BO8145" s="61" t="s">
        <v>2401</v>
      </c>
      <c r="BU8145" s="61" t="s">
        <v>13434</v>
      </c>
      <c r="BV8145" s="61" t="s">
        <v>2985</v>
      </c>
      <c r="BW8145" s="61" t="s">
        <v>2401</v>
      </c>
    </row>
    <row r="8146" spans="51:75">
      <c r="AY8146" s="89" t="e">
        <f>VLOOKUP(C8146,#REF!, 2,FALSE)</f>
        <v>#REF!</v>
      </c>
      <c r="BM8146" s="61" t="s">
        <v>2345</v>
      </c>
      <c r="BN8146" s="61" t="s">
        <v>2985</v>
      </c>
      <c r="BO8146" s="61" t="s">
        <v>1782</v>
      </c>
      <c r="BU8146" s="61" t="s">
        <v>2345</v>
      </c>
      <c r="BV8146" s="61" t="s">
        <v>2985</v>
      </c>
      <c r="BW8146" s="61" t="s">
        <v>1782</v>
      </c>
    </row>
    <row r="8147" spans="51:75">
      <c r="AY8147" s="89" t="e">
        <f>VLOOKUP(C8147,#REF!, 2,FALSE)</f>
        <v>#REF!</v>
      </c>
      <c r="BM8147" s="61" t="s">
        <v>13435</v>
      </c>
      <c r="BN8147" s="61" t="s">
        <v>2985</v>
      </c>
      <c r="BO8147" s="61" t="s">
        <v>2985</v>
      </c>
      <c r="BU8147" s="61" t="s">
        <v>13435</v>
      </c>
      <c r="BV8147" s="61" t="s">
        <v>2985</v>
      </c>
      <c r="BW8147" s="61" t="s">
        <v>2985</v>
      </c>
    </row>
    <row r="8148" spans="51:75">
      <c r="AY8148" s="89" t="e">
        <f>VLOOKUP(C8148,#REF!, 2,FALSE)</f>
        <v>#REF!</v>
      </c>
      <c r="BM8148" s="61" t="s">
        <v>13436</v>
      </c>
      <c r="BN8148" s="61" t="s">
        <v>2985</v>
      </c>
      <c r="BO8148" s="61" t="s">
        <v>4067</v>
      </c>
      <c r="BU8148" s="61" t="s">
        <v>13436</v>
      </c>
      <c r="BV8148" s="61" t="s">
        <v>2985</v>
      </c>
      <c r="BW8148" s="61" t="s">
        <v>4067</v>
      </c>
    </row>
    <row r="8149" spans="51:75">
      <c r="AY8149" s="89" t="e">
        <f>VLOOKUP(C8149,#REF!, 2,FALSE)</f>
        <v>#REF!</v>
      </c>
      <c r="BM8149" s="61" t="s">
        <v>2346</v>
      </c>
      <c r="BN8149" s="61" t="s">
        <v>1447</v>
      </c>
      <c r="BO8149" s="61" t="s">
        <v>13437</v>
      </c>
      <c r="BU8149" s="61" t="s">
        <v>2346</v>
      </c>
      <c r="BV8149" s="61" t="s">
        <v>1447</v>
      </c>
      <c r="BW8149" s="61" t="s">
        <v>13437</v>
      </c>
    </row>
    <row r="8150" spans="51:75">
      <c r="AY8150" s="89" t="e">
        <f>VLOOKUP(C8150,#REF!, 2,FALSE)</f>
        <v>#REF!</v>
      </c>
      <c r="BM8150" s="61" t="s">
        <v>13438</v>
      </c>
      <c r="BN8150" s="61" t="s">
        <v>2985</v>
      </c>
      <c r="BO8150" s="61" t="s">
        <v>3537</v>
      </c>
      <c r="BU8150" s="61" t="s">
        <v>13438</v>
      </c>
      <c r="BV8150" s="61" t="s">
        <v>2985</v>
      </c>
      <c r="BW8150" s="61" t="s">
        <v>3537</v>
      </c>
    </row>
    <row r="8151" spans="51:75">
      <c r="AY8151" s="89" t="e">
        <f>VLOOKUP(C8151,#REF!, 2,FALSE)</f>
        <v>#REF!</v>
      </c>
      <c r="BM8151" s="61" t="s">
        <v>13439</v>
      </c>
      <c r="BN8151" s="61" t="s">
        <v>2985</v>
      </c>
      <c r="BO8151" s="61" t="s">
        <v>2985</v>
      </c>
      <c r="BU8151" s="61" t="s">
        <v>13439</v>
      </c>
      <c r="BV8151" s="61" t="s">
        <v>2985</v>
      </c>
      <c r="BW8151" s="61" t="s">
        <v>2985</v>
      </c>
    </row>
    <row r="8152" spans="51:75">
      <c r="AY8152" s="89" t="e">
        <f>VLOOKUP(C8152,#REF!, 2,FALSE)</f>
        <v>#REF!</v>
      </c>
      <c r="BM8152" s="61" t="s">
        <v>13440</v>
      </c>
      <c r="BN8152" s="61" t="s">
        <v>2985</v>
      </c>
      <c r="BO8152" s="61" t="s">
        <v>13441</v>
      </c>
      <c r="BU8152" s="61" t="s">
        <v>13440</v>
      </c>
      <c r="BV8152" s="61" t="s">
        <v>2985</v>
      </c>
      <c r="BW8152" s="61" t="s">
        <v>13441</v>
      </c>
    </row>
    <row r="8153" spans="51:75">
      <c r="AY8153" s="89" t="e">
        <f>VLOOKUP(C8153,#REF!, 2,FALSE)</f>
        <v>#REF!</v>
      </c>
      <c r="BM8153" s="61" t="s">
        <v>13442</v>
      </c>
      <c r="BN8153" s="61" t="s">
        <v>615</v>
      </c>
      <c r="BO8153" s="61" t="s">
        <v>3371</v>
      </c>
      <c r="BU8153" s="61" t="s">
        <v>13442</v>
      </c>
      <c r="BV8153" s="61" t="s">
        <v>615</v>
      </c>
      <c r="BW8153" s="61" t="s">
        <v>3371</v>
      </c>
    </row>
    <row r="8154" spans="51:75">
      <c r="AY8154" s="89" t="e">
        <f>VLOOKUP(C8154,#REF!, 2,FALSE)</f>
        <v>#REF!</v>
      </c>
      <c r="BM8154" s="61" t="s">
        <v>13443</v>
      </c>
      <c r="BN8154" s="61" t="s">
        <v>2985</v>
      </c>
      <c r="BO8154" s="61" t="s">
        <v>2985</v>
      </c>
      <c r="BU8154" s="61" t="s">
        <v>13443</v>
      </c>
      <c r="BV8154" s="61" t="s">
        <v>2985</v>
      </c>
      <c r="BW8154" s="61" t="s">
        <v>2985</v>
      </c>
    </row>
    <row r="8155" spans="51:75">
      <c r="AY8155" s="89" t="e">
        <f>VLOOKUP(C8155,#REF!, 2,FALSE)</f>
        <v>#REF!</v>
      </c>
      <c r="BM8155" s="61" t="s">
        <v>13444</v>
      </c>
      <c r="BN8155" s="61" t="s">
        <v>2985</v>
      </c>
      <c r="BO8155" s="61" t="s">
        <v>2985</v>
      </c>
      <c r="BU8155" s="61" t="s">
        <v>13444</v>
      </c>
      <c r="BV8155" s="61" t="s">
        <v>2985</v>
      </c>
      <c r="BW8155" s="61" t="s">
        <v>2985</v>
      </c>
    </row>
    <row r="8156" spans="51:75">
      <c r="AY8156" s="89" t="e">
        <f>VLOOKUP(C8156,#REF!, 2,FALSE)</f>
        <v>#REF!</v>
      </c>
      <c r="BM8156" s="61" t="s">
        <v>13445</v>
      </c>
      <c r="BN8156" s="61" t="s">
        <v>2985</v>
      </c>
      <c r="BO8156" s="61" t="s">
        <v>2985</v>
      </c>
      <c r="BU8156" s="61" t="s">
        <v>13445</v>
      </c>
      <c r="BV8156" s="61" t="s">
        <v>2985</v>
      </c>
      <c r="BW8156" s="61" t="s">
        <v>2985</v>
      </c>
    </row>
    <row r="8157" spans="51:75">
      <c r="AY8157" s="89" t="e">
        <f>VLOOKUP(C8157,#REF!, 2,FALSE)</f>
        <v>#REF!</v>
      </c>
      <c r="BM8157" s="61" t="s">
        <v>13446</v>
      </c>
      <c r="BN8157" s="61" t="s">
        <v>2985</v>
      </c>
      <c r="BO8157" s="61" t="s">
        <v>2985</v>
      </c>
      <c r="BU8157" s="61" t="s">
        <v>13446</v>
      </c>
      <c r="BV8157" s="61" t="s">
        <v>2985</v>
      </c>
      <c r="BW8157" s="61" t="s">
        <v>2985</v>
      </c>
    </row>
    <row r="8158" spans="51:75">
      <c r="AY8158" s="89" t="e">
        <f>VLOOKUP(C8158,#REF!, 2,FALSE)</f>
        <v>#REF!</v>
      </c>
      <c r="BM8158" s="61" t="s">
        <v>2347</v>
      </c>
      <c r="BN8158" s="61" t="s">
        <v>2224</v>
      </c>
      <c r="BO8158" s="61" t="s">
        <v>1264</v>
      </c>
      <c r="BU8158" s="61" t="s">
        <v>2347</v>
      </c>
      <c r="BV8158" s="61" t="s">
        <v>2224</v>
      </c>
      <c r="BW8158" s="61" t="s">
        <v>1264</v>
      </c>
    </row>
    <row r="8159" spans="51:75">
      <c r="AY8159" s="89" t="e">
        <f>VLOOKUP(C8159,#REF!, 2,FALSE)</f>
        <v>#REF!</v>
      </c>
      <c r="BM8159" s="61" t="s">
        <v>13447</v>
      </c>
      <c r="BN8159" s="61" t="s">
        <v>793</v>
      </c>
      <c r="BO8159" s="61" t="s">
        <v>2380</v>
      </c>
      <c r="BU8159" s="61" t="s">
        <v>13447</v>
      </c>
      <c r="BV8159" s="61" t="s">
        <v>793</v>
      </c>
      <c r="BW8159" s="61" t="s">
        <v>2380</v>
      </c>
    </row>
    <row r="8160" spans="51:75">
      <c r="AY8160" s="89" t="e">
        <f>VLOOKUP(C8160,#REF!, 2,FALSE)</f>
        <v>#REF!</v>
      </c>
      <c r="BM8160" s="61" t="s">
        <v>2348</v>
      </c>
      <c r="BN8160" s="61" t="s">
        <v>1402</v>
      </c>
      <c r="BO8160" s="61" t="s">
        <v>3800</v>
      </c>
      <c r="BU8160" s="61" t="s">
        <v>2348</v>
      </c>
      <c r="BV8160" s="61" t="s">
        <v>1402</v>
      </c>
      <c r="BW8160" s="61" t="s">
        <v>3800</v>
      </c>
    </row>
    <row r="8161" spans="51:75">
      <c r="AY8161" s="89" t="e">
        <f>VLOOKUP(C8161,#REF!, 2,FALSE)</f>
        <v>#REF!</v>
      </c>
      <c r="BM8161" s="61" t="s">
        <v>2349</v>
      </c>
      <c r="BN8161" s="61" t="s">
        <v>2224</v>
      </c>
      <c r="BO8161" s="61" t="s">
        <v>6937</v>
      </c>
      <c r="BU8161" s="61" t="s">
        <v>2349</v>
      </c>
      <c r="BV8161" s="61" t="s">
        <v>2224</v>
      </c>
      <c r="BW8161" s="61" t="s">
        <v>6937</v>
      </c>
    </row>
    <row r="8162" spans="51:75">
      <c r="AY8162" s="89" t="e">
        <f>VLOOKUP(C8162,#REF!, 2,FALSE)</f>
        <v>#REF!</v>
      </c>
      <c r="BM8162" s="61" t="s">
        <v>13448</v>
      </c>
      <c r="BN8162" s="61" t="s">
        <v>996</v>
      </c>
      <c r="BO8162" s="61" t="s">
        <v>7219</v>
      </c>
      <c r="BU8162" s="61" t="s">
        <v>13448</v>
      </c>
      <c r="BV8162" s="61" t="s">
        <v>996</v>
      </c>
      <c r="BW8162" s="61" t="s">
        <v>7219</v>
      </c>
    </row>
    <row r="8163" spans="51:75">
      <c r="AY8163" s="89" t="e">
        <f>VLOOKUP(C8163,#REF!, 2,FALSE)</f>
        <v>#REF!</v>
      </c>
      <c r="BM8163" s="61" t="s">
        <v>13449</v>
      </c>
      <c r="BN8163" s="61" t="s">
        <v>3254</v>
      </c>
      <c r="BO8163" s="61" t="s">
        <v>2429</v>
      </c>
      <c r="BU8163" s="61" t="s">
        <v>13449</v>
      </c>
      <c r="BV8163" s="61" t="s">
        <v>3254</v>
      </c>
      <c r="BW8163" s="61" t="s">
        <v>2429</v>
      </c>
    </row>
    <row r="8164" spans="51:75">
      <c r="AY8164" s="89" t="e">
        <f>VLOOKUP(C8164,#REF!, 2,FALSE)</f>
        <v>#REF!</v>
      </c>
      <c r="BM8164" s="61" t="s">
        <v>13450</v>
      </c>
      <c r="BN8164" s="61" t="s">
        <v>3089</v>
      </c>
      <c r="BO8164" s="61" t="s">
        <v>1674</v>
      </c>
      <c r="BU8164" s="61" t="s">
        <v>13450</v>
      </c>
      <c r="BV8164" s="61" t="s">
        <v>3089</v>
      </c>
      <c r="BW8164" s="61" t="s">
        <v>1674</v>
      </c>
    </row>
    <row r="8165" spans="51:75">
      <c r="AY8165" s="89" t="e">
        <f>VLOOKUP(C8165,#REF!, 2,FALSE)</f>
        <v>#REF!</v>
      </c>
      <c r="BM8165" s="61" t="s">
        <v>13451</v>
      </c>
      <c r="BN8165" s="61" t="s">
        <v>799</v>
      </c>
      <c r="BO8165" s="61" t="s">
        <v>7940</v>
      </c>
      <c r="BU8165" s="61" t="s">
        <v>13451</v>
      </c>
      <c r="BV8165" s="61" t="s">
        <v>799</v>
      </c>
      <c r="BW8165" s="61" t="s">
        <v>7940</v>
      </c>
    </row>
    <row r="8166" spans="51:75">
      <c r="AY8166" s="89" t="e">
        <f>VLOOKUP(C8166,#REF!, 2,FALSE)</f>
        <v>#REF!</v>
      </c>
      <c r="BM8166" s="61" t="s">
        <v>13452</v>
      </c>
      <c r="BN8166" s="61" t="s">
        <v>621</v>
      </c>
      <c r="BO8166" s="61" t="s">
        <v>3104</v>
      </c>
      <c r="BU8166" s="61" t="s">
        <v>13452</v>
      </c>
      <c r="BV8166" s="61" t="s">
        <v>621</v>
      </c>
      <c r="BW8166" s="61" t="s">
        <v>3104</v>
      </c>
    </row>
    <row r="8167" spans="51:75">
      <c r="AY8167" s="89" t="e">
        <f>VLOOKUP(C8167,#REF!, 2,FALSE)</f>
        <v>#REF!</v>
      </c>
      <c r="BM8167" s="61" t="s">
        <v>2350</v>
      </c>
      <c r="BN8167" s="61" t="s">
        <v>942</v>
      </c>
      <c r="BO8167" s="61" t="s">
        <v>13453</v>
      </c>
      <c r="BU8167" s="61" t="s">
        <v>2350</v>
      </c>
      <c r="BV8167" s="61" t="s">
        <v>942</v>
      </c>
      <c r="BW8167" s="61" t="s">
        <v>13453</v>
      </c>
    </row>
    <row r="8168" spans="51:75">
      <c r="AY8168" s="89" t="e">
        <f>VLOOKUP(C8168,#REF!, 2,FALSE)</f>
        <v>#REF!</v>
      </c>
      <c r="BM8168" s="61" t="s">
        <v>13454</v>
      </c>
      <c r="BN8168" s="61" t="s">
        <v>789</v>
      </c>
      <c r="BO8168" s="61" t="s">
        <v>1140</v>
      </c>
      <c r="BU8168" s="61" t="s">
        <v>13454</v>
      </c>
      <c r="BV8168" s="61" t="s">
        <v>789</v>
      </c>
      <c r="BW8168" s="61" t="s">
        <v>1140</v>
      </c>
    </row>
    <row r="8169" spans="51:75">
      <c r="AY8169" s="89" t="e">
        <f>VLOOKUP(C8169,#REF!, 2,FALSE)</f>
        <v>#REF!</v>
      </c>
      <c r="BM8169" s="61" t="s">
        <v>13455</v>
      </c>
      <c r="BN8169" s="61" t="s">
        <v>801</v>
      </c>
      <c r="BO8169" s="61" t="s">
        <v>13456</v>
      </c>
      <c r="BU8169" s="61" t="s">
        <v>13455</v>
      </c>
      <c r="BV8169" s="61" t="s">
        <v>801</v>
      </c>
      <c r="BW8169" s="61" t="s">
        <v>13456</v>
      </c>
    </row>
    <row r="8170" spans="51:75">
      <c r="AY8170" s="89" t="e">
        <f>VLOOKUP(C8170,#REF!, 2,FALSE)</f>
        <v>#REF!</v>
      </c>
      <c r="BM8170" s="61" t="s">
        <v>205</v>
      </c>
      <c r="BN8170" s="61" t="s">
        <v>614</v>
      </c>
      <c r="BO8170" s="61" t="s">
        <v>5816</v>
      </c>
      <c r="BU8170" s="61" t="s">
        <v>205</v>
      </c>
      <c r="BV8170" s="61" t="s">
        <v>614</v>
      </c>
      <c r="BW8170" s="61" t="s">
        <v>5816</v>
      </c>
    </row>
    <row r="8171" spans="51:75">
      <c r="AY8171" s="89" t="e">
        <f>VLOOKUP(C8171,#REF!, 2,FALSE)</f>
        <v>#REF!</v>
      </c>
      <c r="BM8171" s="61" t="s">
        <v>13457</v>
      </c>
      <c r="BN8171" s="61" t="s">
        <v>664</v>
      </c>
      <c r="BO8171" s="61" t="s">
        <v>13458</v>
      </c>
      <c r="BU8171" s="61" t="s">
        <v>13457</v>
      </c>
      <c r="BV8171" s="61" t="s">
        <v>664</v>
      </c>
      <c r="BW8171" s="61" t="s">
        <v>13458</v>
      </c>
    </row>
    <row r="8172" spans="51:75">
      <c r="AY8172" s="89" t="e">
        <f>VLOOKUP(C8172,#REF!, 2,FALSE)</f>
        <v>#REF!</v>
      </c>
      <c r="BM8172" s="61" t="s">
        <v>13459</v>
      </c>
      <c r="BN8172" s="61" t="s">
        <v>2985</v>
      </c>
      <c r="BO8172" s="61" t="s">
        <v>2194</v>
      </c>
      <c r="BU8172" s="61" t="s">
        <v>13459</v>
      </c>
      <c r="BV8172" s="61" t="s">
        <v>2985</v>
      </c>
      <c r="BW8172" s="61" t="s">
        <v>2194</v>
      </c>
    </row>
    <row r="8173" spans="51:75">
      <c r="AY8173" s="89" t="e">
        <f>VLOOKUP(C8173,#REF!, 2,FALSE)</f>
        <v>#REF!</v>
      </c>
      <c r="BM8173" s="61" t="s">
        <v>13460</v>
      </c>
      <c r="BN8173" s="61" t="s">
        <v>3254</v>
      </c>
      <c r="BO8173" s="61" t="s">
        <v>13461</v>
      </c>
      <c r="BU8173" s="61" t="s">
        <v>13460</v>
      </c>
      <c r="BV8173" s="61" t="s">
        <v>3254</v>
      </c>
      <c r="BW8173" s="61" t="s">
        <v>13461</v>
      </c>
    </row>
    <row r="8174" spans="51:75">
      <c r="AY8174" s="89" t="e">
        <f>VLOOKUP(C8174,#REF!, 2,FALSE)</f>
        <v>#REF!</v>
      </c>
      <c r="BM8174" s="61" t="s">
        <v>2351</v>
      </c>
      <c r="BN8174" s="61" t="s">
        <v>942</v>
      </c>
      <c r="BO8174" s="61" t="s">
        <v>9097</v>
      </c>
      <c r="BU8174" s="61" t="s">
        <v>2351</v>
      </c>
      <c r="BV8174" s="61" t="s">
        <v>942</v>
      </c>
      <c r="BW8174" s="61" t="s">
        <v>9097</v>
      </c>
    </row>
    <row r="8175" spans="51:75">
      <c r="AY8175" s="89" t="e">
        <f>VLOOKUP(C8175,#REF!, 2,FALSE)</f>
        <v>#REF!</v>
      </c>
      <c r="BM8175" s="61" t="s">
        <v>2352</v>
      </c>
      <c r="BN8175" s="61" t="s">
        <v>1011</v>
      </c>
      <c r="BO8175" s="61" t="s">
        <v>11770</v>
      </c>
      <c r="BU8175" s="61" t="s">
        <v>2352</v>
      </c>
      <c r="BV8175" s="61" t="s">
        <v>1011</v>
      </c>
      <c r="BW8175" s="61" t="s">
        <v>11770</v>
      </c>
    </row>
    <row r="8176" spans="51:75">
      <c r="AY8176" s="89" t="e">
        <f>VLOOKUP(C8176,#REF!, 2,FALSE)</f>
        <v>#REF!</v>
      </c>
      <c r="BM8176" s="61" t="s">
        <v>13462</v>
      </c>
      <c r="BN8176" s="61" t="s">
        <v>2985</v>
      </c>
      <c r="BO8176" s="61" t="s">
        <v>8549</v>
      </c>
      <c r="BU8176" s="61" t="s">
        <v>13462</v>
      </c>
      <c r="BV8176" s="61" t="s">
        <v>2985</v>
      </c>
      <c r="BW8176" s="61" t="s">
        <v>8549</v>
      </c>
    </row>
    <row r="8177" spans="51:75">
      <c r="AY8177" s="89" t="e">
        <f>VLOOKUP(C8177,#REF!, 2,FALSE)</f>
        <v>#REF!</v>
      </c>
      <c r="BM8177" s="61" t="s">
        <v>2353</v>
      </c>
      <c r="BN8177" s="61" t="s">
        <v>639</v>
      </c>
      <c r="BO8177" s="61" t="s">
        <v>13463</v>
      </c>
      <c r="BU8177" s="61" t="s">
        <v>2353</v>
      </c>
      <c r="BV8177" s="61" t="s">
        <v>639</v>
      </c>
      <c r="BW8177" s="61" t="s">
        <v>13463</v>
      </c>
    </row>
    <row r="8178" spans="51:75">
      <c r="AY8178" s="89" t="e">
        <f>VLOOKUP(C8178,#REF!, 2,FALSE)</f>
        <v>#REF!</v>
      </c>
      <c r="BM8178" s="61" t="s">
        <v>2384</v>
      </c>
      <c r="BN8178" s="61" t="s">
        <v>1344</v>
      </c>
      <c r="BO8178" s="61" t="s">
        <v>946</v>
      </c>
      <c r="BU8178" s="61" t="s">
        <v>2384</v>
      </c>
      <c r="BV8178" s="61" t="s">
        <v>1344</v>
      </c>
      <c r="BW8178" s="61" t="s">
        <v>946</v>
      </c>
    </row>
    <row r="8179" spans="51:75">
      <c r="AY8179" s="89" t="e">
        <f>VLOOKUP(C8179,#REF!, 2,FALSE)</f>
        <v>#REF!</v>
      </c>
      <c r="BM8179" s="61" t="s">
        <v>13464</v>
      </c>
      <c r="BN8179" s="61" t="s">
        <v>630</v>
      </c>
      <c r="BO8179" s="61" t="s">
        <v>13068</v>
      </c>
      <c r="BU8179" s="61" t="s">
        <v>13464</v>
      </c>
      <c r="BV8179" s="61" t="s">
        <v>630</v>
      </c>
      <c r="BW8179" s="61" t="s">
        <v>13068</v>
      </c>
    </row>
    <row r="8180" spans="51:75">
      <c r="AY8180" s="89" t="e">
        <f>VLOOKUP(C8180,#REF!, 2,FALSE)</f>
        <v>#REF!</v>
      </c>
      <c r="BM8180" s="61" t="s">
        <v>13465</v>
      </c>
      <c r="BN8180" s="61" t="s">
        <v>641</v>
      </c>
      <c r="BO8180" s="61" t="s">
        <v>4189</v>
      </c>
      <c r="BU8180" s="61" t="s">
        <v>13465</v>
      </c>
      <c r="BV8180" s="61" t="s">
        <v>641</v>
      </c>
      <c r="BW8180" s="61" t="s">
        <v>4189</v>
      </c>
    </row>
    <row r="8181" spans="51:75">
      <c r="AY8181" s="89" t="e">
        <f>VLOOKUP(C8181,#REF!, 2,FALSE)</f>
        <v>#REF!</v>
      </c>
      <c r="BM8181" s="61" t="s">
        <v>13466</v>
      </c>
      <c r="BN8181" s="61" t="s">
        <v>3085</v>
      </c>
      <c r="BO8181" s="61" t="s">
        <v>13467</v>
      </c>
      <c r="BU8181" s="61" t="s">
        <v>13466</v>
      </c>
      <c r="BV8181" s="61" t="s">
        <v>3085</v>
      </c>
      <c r="BW8181" s="61" t="s">
        <v>13467</v>
      </c>
    </row>
    <row r="8182" spans="51:75">
      <c r="AY8182" s="89" t="e">
        <f>VLOOKUP(C8182,#REF!, 2,FALSE)</f>
        <v>#REF!</v>
      </c>
      <c r="BM8182" s="61" t="s">
        <v>13468</v>
      </c>
      <c r="BN8182" s="61" t="s">
        <v>777</v>
      </c>
      <c r="BO8182" s="61" t="s">
        <v>732</v>
      </c>
      <c r="BU8182" s="61" t="s">
        <v>13468</v>
      </c>
      <c r="BV8182" s="61" t="s">
        <v>777</v>
      </c>
      <c r="BW8182" s="61" t="s">
        <v>732</v>
      </c>
    </row>
    <row r="8183" spans="51:75">
      <c r="AY8183" s="89" t="e">
        <f>VLOOKUP(C8183,#REF!, 2,FALSE)</f>
        <v>#REF!</v>
      </c>
      <c r="BM8183" s="61" t="s">
        <v>13469</v>
      </c>
      <c r="BN8183" s="61" t="s">
        <v>2981</v>
      </c>
      <c r="BO8183" s="61" t="s">
        <v>2985</v>
      </c>
      <c r="BU8183" s="61" t="s">
        <v>13469</v>
      </c>
      <c r="BV8183" s="61" t="s">
        <v>2981</v>
      </c>
      <c r="BW8183" s="61" t="s">
        <v>2985</v>
      </c>
    </row>
    <row r="8184" spans="51:75">
      <c r="AY8184" s="89" t="e">
        <f>VLOOKUP(C8184,#REF!, 2,FALSE)</f>
        <v>#REF!</v>
      </c>
      <c r="BM8184" s="61" t="s">
        <v>13470</v>
      </c>
      <c r="BN8184" s="61" t="s">
        <v>2985</v>
      </c>
      <c r="BO8184" s="61" t="s">
        <v>2985</v>
      </c>
      <c r="BU8184" s="61" t="s">
        <v>13470</v>
      </c>
      <c r="BV8184" s="61" t="s">
        <v>2985</v>
      </c>
      <c r="BW8184" s="61" t="s">
        <v>2985</v>
      </c>
    </row>
    <row r="8185" spans="51:75">
      <c r="AY8185" s="89" t="e">
        <f>VLOOKUP(C8185,#REF!, 2,FALSE)</f>
        <v>#REF!</v>
      </c>
      <c r="BM8185" s="61" t="s">
        <v>13471</v>
      </c>
      <c r="BN8185" s="61" t="s">
        <v>789</v>
      </c>
      <c r="BO8185" s="61" t="s">
        <v>2059</v>
      </c>
      <c r="BU8185" s="61" t="s">
        <v>13471</v>
      </c>
      <c r="BV8185" s="61" t="s">
        <v>789</v>
      </c>
      <c r="BW8185" s="61" t="s">
        <v>2059</v>
      </c>
    </row>
    <row r="8186" spans="51:75">
      <c r="AY8186" s="89" t="e">
        <f>VLOOKUP(C8186,#REF!, 2,FALSE)</f>
        <v>#REF!</v>
      </c>
      <c r="BM8186" s="61" t="s">
        <v>13472</v>
      </c>
      <c r="BN8186" s="61" t="s">
        <v>669</v>
      </c>
      <c r="BO8186" s="61" t="s">
        <v>2433</v>
      </c>
      <c r="BU8186" s="61" t="s">
        <v>13472</v>
      </c>
      <c r="BV8186" s="61" t="s">
        <v>669</v>
      </c>
      <c r="BW8186" s="61" t="s">
        <v>2433</v>
      </c>
    </row>
    <row r="8187" spans="51:75">
      <c r="AY8187" s="89" t="e">
        <f>VLOOKUP(C8187,#REF!, 2,FALSE)</f>
        <v>#REF!</v>
      </c>
      <c r="BM8187" s="61" t="s">
        <v>13473</v>
      </c>
      <c r="BN8187" s="61" t="s">
        <v>639</v>
      </c>
      <c r="BO8187" s="61" t="s">
        <v>2985</v>
      </c>
      <c r="BU8187" s="61" t="s">
        <v>13473</v>
      </c>
      <c r="BV8187" s="61" t="s">
        <v>639</v>
      </c>
      <c r="BW8187" s="61" t="s">
        <v>2985</v>
      </c>
    </row>
    <row r="8188" spans="51:75">
      <c r="AY8188" s="89" t="e">
        <f>VLOOKUP(C8188,#REF!, 2,FALSE)</f>
        <v>#REF!</v>
      </c>
      <c r="BM8188" s="61" t="s">
        <v>13474</v>
      </c>
      <c r="BN8188" s="61" t="s">
        <v>660</v>
      </c>
      <c r="BO8188" s="61" t="s">
        <v>2985</v>
      </c>
      <c r="BU8188" s="61" t="s">
        <v>13474</v>
      </c>
      <c r="BV8188" s="61" t="s">
        <v>660</v>
      </c>
      <c r="BW8188" s="61" t="s">
        <v>2985</v>
      </c>
    </row>
    <row r="8189" spans="51:75">
      <c r="AY8189" s="89" t="e">
        <f>VLOOKUP(C8189,#REF!, 2,FALSE)</f>
        <v>#REF!</v>
      </c>
      <c r="BM8189" s="61" t="s">
        <v>13475</v>
      </c>
      <c r="BN8189" s="61" t="s">
        <v>663</v>
      </c>
      <c r="BO8189" s="61" t="s">
        <v>629</v>
      </c>
      <c r="BU8189" s="61" t="s">
        <v>13475</v>
      </c>
      <c r="BV8189" s="61" t="s">
        <v>663</v>
      </c>
      <c r="BW8189" s="61" t="s">
        <v>629</v>
      </c>
    </row>
    <row r="8190" spans="51:75">
      <c r="AY8190" s="89" t="e">
        <f>VLOOKUP(C8190,#REF!, 2,FALSE)</f>
        <v>#REF!</v>
      </c>
      <c r="BM8190" s="61" t="s">
        <v>13476</v>
      </c>
      <c r="BN8190" s="61" t="s">
        <v>660</v>
      </c>
      <c r="BO8190" s="61" t="s">
        <v>3058</v>
      </c>
      <c r="BU8190" s="61" t="s">
        <v>13476</v>
      </c>
      <c r="BV8190" s="61" t="s">
        <v>660</v>
      </c>
      <c r="BW8190" s="61" t="s">
        <v>3058</v>
      </c>
    </row>
    <row r="8191" spans="51:75">
      <c r="AY8191" s="89" t="e">
        <f>VLOOKUP(C8191,#REF!, 2,FALSE)</f>
        <v>#REF!</v>
      </c>
      <c r="BM8191" s="61" t="s">
        <v>13477</v>
      </c>
      <c r="BN8191" s="61" t="s">
        <v>2985</v>
      </c>
      <c r="BO8191" s="61" t="s">
        <v>2985</v>
      </c>
      <c r="BU8191" s="61" t="s">
        <v>13477</v>
      </c>
      <c r="BV8191" s="61" t="s">
        <v>2985</v>
      </c>
      <c r="BW8191" s="61" t="s">
        <v>2985</v>
      </c>
    </row>
    <row r="8192" spans="51:75">
      <c r="AY8192" s="89" t="e">
        <f>VLOOKUP(C8192,#REF!, 2,FALSE)</f>
        <v>#REF!</v>
      </c>
      <c r="BM8192" s="61" t="s">
        <v>13478</v>
      </c>
      <c r="BN8192" s="61" t="s">
        <v>2985</v>
      </c>
      <c r="BO8192" s="61" t="s">
        <v>2377</v>
      </c>
      <c r="BU8192" s="61" t="s">
        <v>13478</v>
      </c>
      <c r="BV8192" s="61" t="s">
        <v>2985</v>
      </c>
      <c r="BW8192" s="61" t="s">
        <v>2377</v>
      </c>
    </row>
    <row r="8193" spans="51:75">
      <c r="AY8193" s="89" t="e">
        <f>VLOOKUP(C8193,#REF!, 2,FALSE)</f>
        <v>#REF!</v>
      </c>
      <c r="BM8193" s="61" t="s">
        <v>13479</v>
      </c>
      <c r="BN8193" s="61" t="s">
        <v>3047</v>
      </c>
      <c r="BO8193" s="61" t="s">
        <v>13480</v>
      </c>
      <c r="BU8193" s="61" t="s">
        <v>13479</v>
      </c>
      <c r="BV8193" s="61" t="s">
        <v>3047</v>
      </c>
      <c r="BW8193" s="61" t="s">
        <v>13480</v>
      </c>
    </row>
    <row r="8194" spans="51:75">
      <c r="AY8194" s="89" t="e">
        <f>VLOOKUP(C8194,#REF!, 2,FALSE)</f>
        <v>#REF!</v>
      </c>
      <c r="BM8194" s="61" t="s">
        <v>13481</v>
      </c>
      <c r="BN8194" s="61" t="s">
        <v>1344</v>
      </c>
      <c r="BO8194" s="61" t="s">
        <v>1206</v>
      </c>
      <c r="BU8194" s="61" t="s">
        <v>13481</v>
      </c>
      <c r="BV8194" s="61" t="s">
        <v>1344</v>
      </c>
      <c r="BW8194" s="61" t="s">
        <v>1206</v>
      </c>
    </row>
    <row r="8195" spans="51:75">
      <c r="AY8195" s="89" t="e">
        <f>VLOOKUP(C8195,#REF!, 2,FALSE)</f>
        <v>#REF!</v>
      </c>
      <c r="BM8195" s="61" t="s">
        <v>13482</v>
      </c>
      <c r="BN8195" s="61" t="s">
        <v>3089</v>
      </c>
      <c r="BO8195" s="61" t="s">
        <v>2985</v>
      </c>
      <c r="BU8195" s="61" t="s">
        <v>13482</v>
      </c>
      <c r="BV8195" s="61" t="s">
        <v>3089</v>
      </c>
      <c r="BW8195" s="61" t="s">
        <v>2985</v>
      </c>
    </row>
    <row r="8196" spans="51:75">
      <c r="AY8196" s="89" t="e">
        <f>VLOOKUP(C8196,#REF!, 2,FALSE)</f>
        <v>#REF!</v>
      </c>
      <c r="BM8196" s="61" t="s">
        <v>13483</v>
      </c>
      <c r="BN8196" s="61" t="s">
        <v>777</v>
      </c>
      <c r="BO8196" s="61" t="s">
        <v>3931</v>
      </c>
      <c r="BU8196" s="61" t="s">
        <v>13483</v>
      </c>
      <c r="BV8196" s="61" t="s">
        <v>777</v>
      </c>
      <c r="BW8196" s="61" t="s">
        <v>3931</v>
      </c>
    </row>
    <row r="8197" spans="51:75">
      <c r="AY8197" s="89" t="e">
        <f>VLOOKUP(C8197,#REF!, 2,FALSE)</f>
        <v>#REF!</v>
      </c>
      <c r="BM8197" s="61" t="s">
        <v>13484</v>
      </c>
      <c r="BN8197" s="61" t="s">
        <v>2985</v>
      </c>
      <c r="BO8197" s="61" t="s">
        <v>5165</v>
      </c>
      <c r="BU8197" s="61" t="s">
        <v>13484</v>
      </c>
      <c r="BV8197" s="61" t="s">
        <v>2985</v>
      </c>
      <c r="BW8197" s="61" t="s">
        <v>5165</v>
      </c>
    </row>
    <row r="8198" spans="51:75">
      <c r="AY8198" s="89" t="e">
        <f>VLOOKUP(C8198,#REF!, 2,FALSE)</f>
        <v>#REF!</v>
      </c>
      <c r="BM8198" s="61" t="s">
        <v>13485</v>
      </c>
      <c r="BN8198" s="61" t="s">
        <v>641</v>
      </c>
      <c r="BO8198" s="61" t="s">
        <v>13486</v>
      </c>
      <c r="BU8198" s="61" t="s">
        <v>13485</v>
      </c>
      <c r="BV8198" s="61" t="s">
        <v>641</v>
      </c>
      <c r="BW8198" s="61" t="s">
        <v>13486</v>
      </c>
    </row>
    <row r="8199" spans="51:75">
      <c r="AY8199" s="89" t="e">
        <f>VLOOKUP(C8199,#REF!, 2,FALSE)</f>
        <v>#REF!</v>
      </c>
      <c r="BM8199" s="61" t="s">
        <v>13487</v>
      </c>
      <c r="BN8199" s="61" t="s">
        <v>1344</v>
      </c>
      <c r="BO8199" s="61" t="s">
        <v>2989</v>
      </c>
      <c r="BU8199" s="61" t="s">
        <v>13487</v>
      </c>
      <c r="BV8199" s="61" t="s">
        <v>1344</v>
      </c>
      <c r="BW8199" s="61" t="s">
        <v>2989</v>
      </c>
    </row>
    <row r="8200" spans="51:75">
      <c r="AY8200" s="89" t="e">
        <f>VLOOKUP(C8200,#REF!, 2,FALSE)</f>
        <v>#REF!</v>
      </c>
      <c r="BM8200" s="61" t="s">
        <v>13488</v>
      </c>
      <c r="BN8200" s="61" t="s">
        <v>942</v>
      </c>
      <c r="BO8200" s="61" t="s">
        <v>3740</v>
      </c>
      <c r="BU8200" s="61" t="s">
        <v>13488</v>
      </c>
      <c r="BV8200" s="61" t="s">
        <v>942</v>
      </c>
      <c r="BW8200" s="61" t="s">
        <v>3740</v>
      </c>
    </row>
    <row r="8201" spans="51:75">
      <c r="AY8201" s="89" t="e">
        <f>VLOOKUP(C8201,#REF!, 2,FALSE)</f>
        <v>#REF!</v>
      </c>
      <c r="BM8201" s="61" t="s">
        <v>13489</v>
      </c>
      <c r="BN8201" s="61" t="s">
        <v>2985</v>
      </c>
      <c r="BO8201" s="61" t="s">
        <v>2644</v>
      </c>
      <c r="BU8201" s="61" t="s">
        <v>13489</v>
      </c>
      <c r="BV8201" s="61" t="s">
        <v>2985</v>
      </c>
      <c r="BW8201" s="61" t="s">
        <v>2644</v>
      </c>
    </row>
    <row r="8202" spans="51:75">
      <c r="AY8202" s="89" t="e">
        <f>VLOOKUP(C8202,#REF!, 2,FALSE)</f>
        <v>#REF!</v>
      </c>
      <c r="BM8202" s="61" t="s">
        <v>2385</v>
      </c>
      <c r="BN8202" s="61" t="s">
        <v>630</v>
      </c>
      <c r="BO8202" s="61" t="s">
        <v>2936</v>
      </c>
      <c r="BU8202" s="61" t="s">
        <v>2385</v>
      </c>
      <c r="BV8202" s="61" t="s">
        <v>630</v>
      </c>
      <c r="BW8202" s="61" t="s">
        <v>2936</v>
      </c>
    </row>
    <row r="8203" spans="51:75">
      <c r="AY8203" s="89" t="e">
        <f>VLOOKUP(C8203,#REF!, 2,FALSE)</f>
        <v>#REF!</v>
      </c>
      <c r="BM8203" s="61" t="s">
        <v>13490</v>
      </c>
      <c r="BN8203" s="61" t="s">
        <v>2985</v>
      </c>
      <c r="BO8203" s="61" t="s">
        <v>10639</v>
      </c>
      <c r="BU8203" s="61" t="s">
        <v>13490</v>
      </c>
      <c r="BV8203" s="61" t="s">
        <v>2985</v>
      </c>
      <c r="BW8203" s="61" t="s">
        <v>10639</v>
      </c>
    </row>
    <row r="8204" spans="51:75">
      <c r="AY8204" s="89" t="e">
        <f>VLOOKUP(C8204,#REF!, 2,FALSE)</f>
        <v>#REF!</v>
      </c>
      <c r="BM8204" s="61" t="s">
        <v>13491</v>
      </c>
      <c r="BN8204" s="61" t="s">
        <v>2985</v>
      </c>
      <c r="BO8204" s="61" t="s">
        <v>6547</v>
      </c>
      <c r="BU8204" s="61" t="s">
        <v>13491</v>
      </c>
      <c r="BV8204" s="61" t="s">
        <v>2985</v>
      </c>
      <c r="BW8204" s="61" t="s">
        <v>6547</v>
      </c>
    </row>
    <row r="8205" spans="51:75">
      <c r="AY8205" s="89" t="e">
        <f>VLOOKUP(C8205,#REF!, 2,FALSE)</f>
        <v>#REF!</v>
      </c>
      <c r="BM8205" s="61" t="s">
        <v>13492</v>
      </c>
      <c r="BN8205" s="61" t="s">
        <v>664</v>
      </c>
      <c r="BO8205" s="61" t="s">
        <v>1412</v>
      </c>
      <c r="BU8205" s="61" t="s">
        <v>13492</v>
      </c>
      <c r="BV8205" s="61" t="s">
        <v>664</v>
      </c>
      <c r="BW8205" s="61" t="s">
        <v>1412</v>
      </c>
    </row>
    <row r="8206" spans="51:75">
      <c r="AY8206" s="89" t="e">
        <f>VLOOKUP(C8206,#REF!, 2,FALSE)</f>
        <v>#REF!</v>
      </c>
      <c r="BM8206" s="61" t="s">
        <v>2386</v>
      </c>
      <c r="BN8206" s="61" t="s">
        <v>2985</v>
      </c>
      <c r="BO8206" s="61" t="s">
        <v>858</v>
      </c>
      <c r="BU8206" s="61" t="s">
        <v>2386</v>
      </c>
      <c r="BV8206" s="61" t="s">
        <v>2985</v>
      </c>
      <c r="BW8206" s="61" t="s">
        <v>858</v>
      </c>
    </row>
    <row r="8207" spans="51:75">
      <c r="AY8207" s="89" t="e">
        <f>VLOOKUP(C8207,#REF!, 2,FALSE)</f>
        <v>#REF!</v>
      </c>
      <c r="BM8207" s="61" t="s">
        <v>2387</v>
      </c>
      <c r="BN8207" s="61" t="s">
        <v>2985</v>
      </c>
      <c r="BO8207" s="61" t="s">
        <v>1420</v>
      </c>
      <c r="BU8207" s="61" t="s">
        <v>2387</v>
      </c>
      <c r="BV8207" s="61" t="s">
        <v>2985</v>
      </c>
      <c r="BW8207" s="61" t="s">
        <v>1420</v>
      </c>
    </row>
    <row r="8208" spans="51:75">
      <c r="AY8208" s="89" t="e">
        <f>VLOOKUP(C8208,#REF!, 2,FALSE)</f>
        <v>#REF!</v>
      </c>
      <c r="BM8208" s="61" t="s">
        <v>207</v>
      </c>
      <c r="BN8208" s="61" t="s">
        <v>3085</v>
      </c>
      <c r="BO8208" s="61" t="s">
        <v>2985</v>
      </c>
      <c r="BU8208" s="61" t="s">
        <v>207</v>
      </c>
      <c r="BV8208" s="61" t="s">
        <v>3085</v>
      </c>
      <c r="BW8208" s="61" t="s">
        <v>2985</v>
      </c>
    </row>
    <row r="8209" spans="51:75">
      <c r="AY8209" s="89" t="e">
        <f>VLOOKUP(C8209,#REF!, 2,FALSE)</f>
        <v>#REF!</v>
      </c>
      <c r="BM8209" s="61" t="s">
        <v>13493</v>
      </c>
      <c r="BN8209" s="61" t="s">
        <v>996</v>
      </c>
      <c r="BO8209" s="61" t="s">
        <v>4980</v>
      </c>
      <c r="BU8209" s="61" t="s">
        <v>13493</v>
      </c>
      <c r="BV8209" s="61" t="s">
        <v>996</v>
      </c>
      <c r="BW8209" s="61" t="s">
        <v>4980</v>
      </c>
    </row>
    <row r="8210" spans="51:75">
      <c r="AY8210" s="89" t="e">
        <f>VLOOKUP(C8210,#REF!, 2,FALSE)</f>
        <v>#REF!</v>
      </c>
      <c r="BM8210" s="61" t="s">
        <v>13494</v>
      </c>
      <c r="BN8210" s="61" t="s">
        <v>2985</v>
      </c>
      <c r="BO8210" s="61" t="s">
        <v>13495</v>
      </c>
      <c r="BU8210" s="61" t="s">
        <v>13494</v>
      </c>
      <c r="BV8210" s="61" t="s">
        <v>2985</v>
      </c>
      <c r="BW8210" s="61" t="s">
        <v>13495</v>
      </c>
    </row>
    <row r="8211" spans="51:75">
      <c r="AY8211" s="89" t="e">
        <f>VLOOKUP(C8211,#REF!, 2,FALSE)</f>
        <v>#REF!</v>
      </c>
      <c r="BM8211" s="61" t="s">
        <v>13496</v>
      </c>
      <c r="BN8211" s="61" t="s">
        <v>2985</v>
      </c>
      <c r="BO8211" s="61" t="s">
        <v>2985</v>
      </c>
      <c r="BU8211" s="61" t="s">
        <v>13496</v>
      </c>
      <c r="BV8211" s="61" t="s">
        <v>2985</v>
      </c>
      <c r="BW8211" s="61" t="s">
        <v>2985</v>
      </c>
    </row>
    <row r="8212" spans="51:75">
      <c r="AY8212" s="89" t="e">
        <f>VLOOKUP(C8212,#REF!, 2,FALSE)</f>
        <v>#REF!</v>
      </c>
      <c r="BM8212" s="61" t="s">
        <v>13497</v>
      </c>
      <c r="BN8212" s="61" t="s">
        <v>2985</v>
      </c>
      <c r="BO8212" s="61" t="s">
        <v>2695</v>
      </c>
      <c r="BU8212" s="61" t="s">
        <v>13497</v>
      </c>
      <c r="BV8212" s="61" t="s">
        <v>2985</v>
      </c>
      <c r="BW8212" s="61" t="s">
        <v>2695</v>
      </c>
    </row>
    <row r="8213" spans="51:75">
      <c r="AY8213" s="89" t="e">
        <f>VLOOKUP(C8213,#REF!, 2,FALSE)</f>
        <v>#REF!</v>
      </c>
      <c r="BM8213" s="61" t="s">
        <v>2388</v>
      </c>
      <c r="BN8213" s="61" t="s">
        <v>2395</v>
      </c>
      <c r="BO8213" s="61" t="s">
        <v>13498</v>
      </c>
      <c r="BU8213" s="61" t="s">
        <v>2388</v>
      </c>
      <c r="BV8213" s="61" t="s">
        <v>2395</v>
      </c>
      <c r="BW8213" s="61" t="s">
        <v>13498</v>
      </c>
    </row>
    <row r="8214" spans="51:75">
      <c r="AY8214" s="89" t="e">
        <f>VLOOKUP(C8214,#REF!, 2,FALSE)</f>
        <v>#REF!</v>
      </c>
      <c r="BM8214" s="61" t="s">
        <v>13499</v>
      </c>
      <c r="BN8214" s="61" t="s">
        <v>1015</v>
      </c>
      <c r="BO8214" s="61" t="s">
        <v>2985</v>
      </c>
      <c r="BU8214" s="61" t="s">
        <v>13499</v>
      </c>
      <c r="BV8214" s="61" t="s">
        <v>1015</v>
      </c>
      <c r="BW8214" s="61" t="s">
        <v>2985</v>
      </c>
    </row>
    <row r="8215" spans="51:75">
      <c r="AY8215" s="89" t="e">
        <f>VLOOKUP(C8215,#REF!, 2,FALSE)</f>
        <v>#REF!</v>
      </c>
      <c r="BM8215" s="61" t="s">
        <v>13500</v>
      </c>
      <c r="BN8215" s="61" t="s">
        <v>777</v>
      </c>
      <c r="BO8215" s="61" t="s">
        <v>2985</v>
      </c>
      <c r="BU8215" s="61" t="s">
        <v>13500</v>
      </c>
      <c r="BV8215" s="61" t="s">
        <v>777</v>
      </c>
      <c r="BW8215" s="61" t="s">
        <v>2985</v>
      </c>
    </row>
    <row r="8216" spans="51:75">
      <c r="AY8216" s="89" t="e">
        <f>VLOOKUP(C8216,#REF!, 2,FALSE)</f>
        <v>#REF!</v>
      </c>
      <c r="BM8216" s="61" t="s">
        <v>13501</v>
      </c>
      <c r="BN8216" s="61" t="s">
        <v>799</v>
      </c>
      <c r="BO8216" s="61" t="s">
        <v>2985</v>
      </c>
      <c r="BU8216" s="61" t="s">
        <v>13501</v>
      </c>
      <c r="BV8216" s="61" t="s">
        <v>799</v>
      </c>
      <c r="BW8216" s="61" t="s">
        <v>2985</v>
      </c>
    </row>
    <row r="8217" spans="51:75">
      <c r="AY8217" s="89" t="e">
        <f>VLOOKUP(C8217,#REF!, 2,FALSE)</f>
        <v>#REF!</v>
      </c>
      <c r="BM8217" s="61" t="s">
        <v>13502</v>
      </c>
      <c r="BN8217" s="61" t="s">
        <v>2985</v>
      </c>
      <c r="BO8217" s="61" t="s">
        <v>2985</v>
      </c>
      <c r="BU8217" s="61" t="s">
        <v>13502</v>
      </c>
      <c r="BV8217" s="61" t="s">
        <v>2985</v>
      </c>
      <c r="BW8217" s="61" t="s">
        <v>2985</v>
      </c>
    </row>
    <row r="8218" spans="51:75">
      <c r="AY8218" s="89" t="e">
        <f>VLOOKUP(C8218,#REF!, 2,FALSE)</f>
        <v>#REF!</v>
      </c>
      <c r="BM8218" s="61" t="s">
        <v>13504</v>
      </c>
      <c r="BN8218" s="61" t="s">
        <v>5962</v>
      </c>
      <c r="BO8218" s="61" t="s">
        <v>13505</v>
      </c>
      <c r="BU8218" s="61" t="s">
        <v>13504</v>
      </c>
      <c r="BV8218" s="61" t="s">
        <v>5962</v>
      </c>
      <c r="BW8218" s="61" t="s">
        <v>13505</v>
      </c>
    </row>
    <row r="8219" spans="51:75">
      <c r="AY8219" s="89" t="e">
        <f>VLOOKUP(C8219,#REF!, 2,FALSE)</f>
        <v>#REF!</v>
      </c>
      <c r="BM8219" s="61" t="s">
        <v>13506</v>
      </c>
      <c r="BN8219" s="61" t="s">
        <v>944</v>
      </c>
      <c r="BO8219" s="61" t="s">
        <v>13507</v>
      </c>
      <c r="BU8219" s="61" t="s">
        <v>13506</v>
      </c>
      <c r="BV8219" s="61" t="s">
        <v>944</v>
      </c>
      <c r="BW8219" s="61" t="s">
        <v>13507</v>
      </c>
    </row>
    <row r="8220" spans="51:75">
      <c r="AY8220" s="89" t="e">
        <f>VLOOKUP(C8220,#REF!, 2,FALSE)</f>
        <v>#REF!</v>
      </c>
      <c r="BM8220" s="61" t="s">
        <v>13508</v>
      </c>
      <c r="BN8220" s="61" t="s">
        <v>1503</v>
      </c>
      <c r="BO8220" s="61" t="s">
        <v>13509</v>
      </c>
      <c r="BU8220" s="61" t="s">
        <v>13508</v>
      </c>
      <c r="BV8220" s="61" t="s">
        <v>1503</v>
      </c>
      <c r="BW8220" s="61" t="s">
        <v>13509</v>
      </c>
    </row>
    <row r="8221" spans="51:75">
      <c r="AY8221" s="89" t="e">
        <f>VLOOKUP(C8221,#REF!, 2,FALSE)</f>
        <v>#REF!</v>
      </c>
      <c r="BM8221" s="61" t="s">
        <v>13510</v>
      </c>
      <c r="BN8221" s="61" t="s">
        <v>2985</v>
      </c>
      <c r="BO8221" s="61" t="s">
        <v>13511</v>
      </c>
      <c r="BU8221" s="61" t="s">
        <v>13510</v>
      </c>
      <c r="BV8221" s="61" t="s">
        <v>2985</v>
      </c>
      <c r="BW8221" s="61" t="s">
        <v>13511</v>
      </c>
    </row>
    <row r="8222" spans="51:75">
      <c r="AY8222" s="89" t="e">
        <f>VLOOKUP(C8222,#REF!, 2,FALSE)</f>
        <v>#REF!</v>
      </c>
      <c r="BM8222" s="61" t="s">
        <v>13512</v>
      </c>
      <c r="BN8222" s="61" t="s">
        <v>2985</v>
      </c>
      <c r="BO8222" s="61" t="s">
        <v>10594</v>
      </c>
      <c r="BU8222" s="61" t="s">
        <v>13512</v>
      </c>
      <c r="BV8222" s="61" t="s">
        <v>2985</v>
      </c>
      <c r="BW8222" s="61" t="s">
        <v>10594</v>
      </c>
    </row>
    <row r="8223" spans="51:75">
      <c r="AY8223" s="89" t="e">
        <f>VLOOKUP(C8223,#REF!, 2,FALSE)</f>
        <v>#REF!</v>
      </c>
      <c r="BM8223" s="61" t="s">
        <v>13513</v>
      </c>
      <c r="BN8223" s="61" t="s">
        <v>2985</v>
      </c>
      <c r="BO8223" s="61" t="s">
        <v>3931</v>
      </c>
      <c r="BU8223" s="61" t="s">
        <v>13513</v>
      </c>
      <c r="BV8223" s="61" t="s">
        <v>2985</v>
      </c>
      <c r="BW8223" s="61" t="s">
        <v>3931</v>
      </c>
    </row>
    <row r="8224" spans="51:75">
      <c r="AY8224" s="89" t="e">
        <f>VLOOKUP(C8224,#REF!, 2,FALSE)</f>
        <v>#REF!</v>
      </c>
      <c r="BM8224" s="61" t="s">
        <v>208</v>
      </c>
      <c r="BN8224" s="61" t="s">
        <v>2985</v>
      </c>
      <c r="BO8224" s="61" t="s">
        <v>13514</v>
      </c>
      <c r="BU8224" s="61" t="s">
        <v>208</v>
      </c>
      <c r="BV8224" s="61" t="s">
        <v>2985</v>
      </c>
      <c r="BW8224" s="61" t="s">
        <v>13514</v>
      </c>
    </row>
    <row r="8225" spans="51:75">
      <c r="AY8225" s="89" t="e">
        <f>VLOOKUP(C8225,#REF!, 2,FALSE)</f>
        <v>#REF!</v>
      </c>
      <c r="BM8225" s="61" t="s">
        <v>13515</v>
      </c>
      <c r="BN8225" s="61" t="s">
        <v>2985</v>
      </c>
      <c r="BO8225" s="61" t="s">
        <v>4371</v>
      </c>
      <c r="BU8225" s="61" t="s">
        <v>13515</v>
      </c>
      <c r="BV8225" s="61" t="s">
        <v>2985</v>
      </c>
      <c r="BW8225" s="61" t="s">
        <v>4371</v>
      </c>
    </row>
    <row r="8226" spans="51:75">
      <c r="AY8226" s="89" t="e">
        <f>VLOOKUP(C8226,#REF!, 2,FALSE)</f>
        <v>#REF!</v>
      </c>
      <c r="BM8226" s="61" t="s">
        <v>13516</v>
      </c>
      <c r="BN8226" s="61" t="s">
        <v>939</v>
      </c>
      <c r="BO8226" s="61" t="s">
        <v>1599</v>
      </c>
      <c r="BU8226" s="61" t="s">
        <v>13516</v>
      </c>
      <c r="BV8226" s="61" t="s">
        <v>939</v>
      </c>
      <c r="BW8226" s="61" t="s">
        <v>1599</v>
      </c>
    </row>
    <row r="8227" spans="51:75">
      <c r="AY8227" s="89" t="e">
        <f>VLOOKUP(C8227,#REF!, 2,FALSE)</f>
        <v>#REF!</v>
      </c>
      <c r="BM8227" s="61" t="s">
        <v>13517</v>
      </c>
      <c r="BN8227" s="61" t="s">
        <v>2985</v>
      </c>
      <c r="BO8227" s="61" t="s">
        <v>13518</v>
      </c>
      <c r="BU8227" s="61" t="s">
        <v>13517</v>
      </c>
      <c r="BV8227" s="61" t="s">
        <v>2985</v>
      </c>
      <c r="BW8227" s="61" t="s">
        <v>13518</v>
      </c>
    </row>
    <row r="8228" spans="51:75">
      <c r="AY8228" s="89" t="e">
        <f>VLOOKUP(C8228,#REF!, 2,FALSE)</f>
        <v>#REF!</v>
      </c>
      <c r="BM8228" s="61" t="s">
        <v>13519</v>
      </c>
      <c r="BN8228" s="61" t="s">
        <v>2985</v>
      </c>
      <c r="BO8228" s="61" t="s">
        <v>3287</v>
      </c>
      <c r="BU8228" s="61" t="s">
        <v>13519</v>
      </c>
      <c r="BV8228" s="61" t="s">
        <v>2985</v>
      </c>
      <c r="BW8228" s="61" t="s">
        <v>3287</v>
      </c>
    </row>
    <row r="8229" spans="51:75">
      <c r="AY8229" s="89" t="e">
        <f>VLOOKUP(C8229,#REF!, 2,FALSE)</f>
        <v>#REF!</v>
      </c>
      <c r="BM8229" s="61" t="s">
        <v>13520</v>
      </c>
      <c r="BN8229" s="61" t="s">
        <v>2985</v>
      </c>
      <c r="BO8229" s="61" t="s">
        <v>9024</v>
      </c>
      <c r="BU8229" s="61" t="s">
        <v>13520</v>
      </c>
      <c r="BV8229" s="61" t="s">
        <v>2985</v>
      </c>
      <c r="BW8229" s="61" t="s">
        <v>9024</v>
      </c>
    </row>
    <row r="8230" spans="51:75">
      <c r="AY8230" s="89" t="e">
        <f>VLOOKUP(C8230,#REF!, 2,FALSE)</f>
        <v>#REF!</v>
      </c>
      <c r="BM8230" s="61" t="s">
        <v>13521</v>
      </c>
      <c r="BN8230" s="61" t="s">
        <v>2985</v>
      </c>
      <c r="BO8230" s="61" t="s">
        <v>1066</v>
      </c>
      <c r="BU8230" s="61" t="s">
        <v>13521</v>
      </c>
      <c r="BV8230" s="61" t="s">
        <v>2985</v>
      </c>
      <c r="BW8230" s="61" t="s">
        <v>1066</v>
      </c>
    </row>
    <row r="8231" spans="51:75">
      <c r="AY8231" s="89" t="e">
        <f>VLOOKUP(C8231,#REF!, 2,FALSE)</f>
        <v>#REF!</v>
      </c>
      <c r="BM8231" s="61" t="s">
        <v>13523</v>
      </c>
      <c r="BN8231" s="61" t="s">
        <v>2985</v>
      </c>
      <c r="BO8231" s="61" t="s">
        <v>1802</v>
      </c>
      <c r="BU8231" s="61" t="s">
        <v>13523</v>
      </c>
      <c r="BV8231" s="61" t="s">
        <v>2985</v>
      </c>
      <c r="BW8231" s="61" t="s">
        <v>1802</v>
      </c>
    </row>
    <row r="8232" spans="51:75">
      <c r="AY8232" s="89" t="e">
        <f>VLOOKUP(C8232,#REF!, 2,FALSE)</f>
        <v>#REF!</v>
      </c>
      <c r="BM8232" s="61" t="s">
        <v>13524</v>
      </c>
      <c r="BN8232" s="61" t="s">
        <v>2985</v>
      </c>
      <c r="BO8232" s="61" t="s">
        <v>2985</v>
      </c>
      <c r="BU8232" s="61" t="s">
        <v>13524</v>
      </c>
      <c r="BV8232" s="61" t="s">
        <v>2985</v>
      </c>
      <c r="BW8232" s="61" t="s">
        <v>2985</v>
      </c>
    </row>
    <row r="8233" spans="51:75">
      <c r="AY8233" s="89" t="e">
        <f>VLOOKUP(C8233,#REF!, 2,FALSE)</f>
        <v>#REF!</v>
      </c>
      <c r="BM8233" s="61" t="s">
        <v>13525</v>
      </c>
      <c r="BN8233" s="61" t="s">
        <v>2985</v>
      </c>
      <c r="BO8233" s="61" t="s">
        <v>1445</v>
      </c>
      <c r="BU8233" s="61" t="s">
        <v>13525</v>
      </c>
      <c r="BV8233" s="61" t="s">
        <v>2985</v>
      </c>
      <c r="BW8233" s="61" t="s">
        <v>1445</v>
      </c>
    </row>
    <row r="8234" spans="51:75">
      <c r="AY8234" s="89" t="e">
        <f>VLOOKUP(C8234,#REF!, 2,FALSE)</f>
        <v>#REF!</v>
      </c>
      <c r="BM8234" s="61" t="s">
        <v>13526</v>
      </c>
      <c r="BN8234" s="61" t="s">
        <v>2985</v>
      </c>
      <c r="BO8234" s="61" t="s">
        <v>2985</v>
      </c>
      <c r="BU8234" s="61" t="s">
        <v>13526</v>
      </c>
      <c r="BV8234" s="61" t="s">
        <v>2985</v>
      </c>
      <c r="BW8234" s="61" t="s">
        <v>2985</v>
      </c>
    </row>
    <row r="8235" spans="51:75">
      <c r="AY8235" s="89" t="e">
        <f>VLOOKUP(C8235,#REF!, 2,FALSE)</f>
        <v>#REF!</v>
      </c>
      <c r="BM8235" s="61" t="s">
        <v>13527</v>
      </c>
      <c r="BN8235" s="61" t="s">
        <v>2985</v>
      </c>
      <c r="BO8235" s="61" t="s">
        <v>994</v>
      </c>
      <c r="BU8235" s="61" t="s">
        <v>13527</v>
      </c>
      <c r="BV8235" s="61" t="s">
        <v>2985</v>
      </c>
      <c r="BW8235" s="61" t="s">
        <v>994</v>
      </c>
    </row>
    <row r="8236" spans="51:75">
      <c r="AY8236" s="89" t="e">
        <f>VLOOKUP(C8236,#REF!, 2,FALSE)</f>
        <v>#REF!</v>
      </c>
      <c r="BM8236" s="61" t="s">
        <v>13528</v>
      </c>
      <c r="BN8236" s="61" t="s">
        <v>1005</v>
      </c>
      <c r="BO8236" s="61" t="s">
        <v>11478</v>
      </c>
      <c r="BU8236" s="61" t="s">
        <v>13528</v>
      </c>
      <c r="BV8236" s="61" t="s">
        <v>1005</v>
      </c>
      <c r="BW8236" s="61" t="s">
        <v>11478</v>
      </c>
    </row>
    <row r="8237" spans="51:75">
      <c r="AY8237" s="89" t="e">
        <f>VLOOKUP(C8237,#REF!, 2,FALSE)</f>
        <v>#REF!</v>
      </c>
      <c r="BM8237" s="61" t="s">
        <v>2389</v>
      </c>
      <c r="BN8237" s="61" t="s">
        <v>2985</v>
      </c>
      <c r="BO8237" s="61" t="s">
        <v>2397</v>
      </c>
      <c r="BU8237" s="61" t="s">
        <v>2389</v>
      </c>
      <c r="BV8237" s="61" t="s">
        <v>2985</v>
      </c>
      <c r="BW8237" s="61" t="s">
        <v>2397</v>
      </c>
    </row>
    <row r="8238" spans="51:75">
      <c r="AY8238" s="89" t="e">
        <f>VLOOKUP(C8238,#REF!, 2,FALSE)</f>
        <v>#REF!</v>
      </c>
      <c r="BM8238" s="61" t="s">
        <v>2390</v>
      </c>
      <c r="BN8238" s="61" t="s">
        <v>1005</v>
      </c>
      <c r="BO8238" s="61" t="s">
        <v>7953</v>
      </c>
      <c r="BU8238" s="61" t="s">
        <v>2390</v>
      </c>
      <c r="BV8238" s="61" t="s">
        <v>1005</v>
      </c>
      <c r="BW8238" s="61" t="s">
        <v>7953</v>
      </c>
    </row>
    <row r="8239" spans="51:75">
      <c r="AY8239" s="89" t="e">
        <f>VLOOKUP(C8239,#REF!, 2,FALSE)</f>
        <v>#REF!</v>
      </c>
      <c r="BM8239" s="61" t="s">
        <v>13529</v>
      </c>
      <c r="BN8239" s="61" t="s">
        <v>799</v>
      </c>
      <c r="BO8239" s="61" t="s">
        <v>13530</v>
      </c>
      <c r="BU8239" s="61" t="s">
        <v>13529</v>
      </c>
      <c r="BV8239" s="61" t="s">
        <v>799</v>
      </c>
      <c r="BW8239" s="61" t="s">
        <v>13530</v>
      </c>
    </row>
    <row r="8240" spans="51:75">
      <c r="AY8240" s="89" t="e">
        <f>VLOOKUP(C8240,#REF!, 2,FALSE)</f>
        <v>#REF!</v>
      </c>
      <c r="BM8240" s="61" t="s">
        <v>13531</v>
      </c>
      <c r="BN8240" s="61" t="s">
        <v>705</v>
      </c>
      <c r="BO8240" s="61" t="s">
        <v>2889</v>
      </c>
      <c r="BU8240" s="61" t="s">
        <v>13531</v>
      </c>
      <c r="BV8240" s="61" t="s">
        <v>705</v>
      </c>
      <c r="BW8240" s="61" t="s">
        <v>2889</v>
      </c>
    </row>
    <row r="8241" spans="51:75">
      <c r="AY8241" s="89" t="e">
        <f>VLOOKUP(C8241,#REF!, 2,FALSE)</f>
        <v>#REF!</v>
      </c>
      <c r="BM8241" s="61" t="s">
        <v>2391</v>
      </c>
      <c r="BN8241" s="61" t="s">
        <v>2985</v>
      </c>
      <c r="BO8241" s="61" t="s">
        <v>2985</v>
      </c>
      <c r="BU8241" s="61" t="s">
        <v>2391</v>
      </c>
      <c r="BV8241" s="61" t="s">
        <v>2985</v>
      </c>
      <c r="BW8241" s="61" t="s">
        <v>2985</v>
      </c>
    </row>
    <row r="8242" spans="51:75">
      <c r="AY8242" s="89" t="e">
        <f>VLOOKUP(C8242,#REF!, 2,FALSE)</f>
        <v>#REF!</v>
      </c>
      <c r="BM8242" s="61" t="s">
        <v>13532</v>
      </c>
      <c r="BN8242" s="61" t="s">
        <v>805</v>
      </c>
      <c r="BO8242" s="61" t="s">
        <v>4368</v>
      </c>
      <c r="BU8242" s="61" t="s">
        <v>13532</v>
      </c>
      <c r="BV8242" s="61" t="s">
        <v>805</v>
      </c>
      <c r="BW8242" s="61" t="s">
        <v>4368</v>
      </c>
    </row>
    <row r="8243" spans="51:75">
      <c r="AY8243" s="89" t="e">
        <f>VLOOKUP(C8243,#REF!, 2,FALSE)</f>
        <v>#REF!</v>
      </c>
      <c r="BM8243" s="61" t="s">
        <v>13533</v>
      </c>
      <c r="BN8243" s="61" t="s">
        <v>616</v>
      </c>
      <c r="BO8243" s="61" t="s">
        <v>11239</v>
      </c>
      <c r="BU8243" s="61" t="s">
        <v>13533</v>
      </c>
      <c r="BV8243" s="61" t="s">
        <v>616</v>
      </c>
      <c r="BW8243" s="61" t="s">
        <v>11239</v>
      </c>
    </row>
    <row r="8244" spans="51:75">
      <c r="AY8244" s="89" t="e">
        <f>VLOOKUP(C8244,#REF!, 2,FALSE)</f>
        <v>#REF!</v>
      </c>
      <c r="BM8244" s="61" t="s">
        <v>13534</v>
      </c>
      <c r="BN8244" s="61" t="s">
        <v>2985</v>
      </c>
      <c r="BO8244" s="61" t="s">
        <v>2063</v>
      </c>
      <c r="BU8244" s="61" t="s">
        <v>13534</v>
      </c>
      <c r="BV8244" s="61" t="s">
        <v>2985</v>
      </c>
      <c r="BW8244" s="61" t="s">
        <v>2063</v>
      </c>
    </row>
    <row r="8245" spans="51:75">
      <c r="AY8245" s="89" t="e">
        <f>VLOOKUP(C8245,#REF!, 2,FALSE)</f>
        <v>#REF!</v>
      </c>
      <c r="BM8245" s="61" t="s">
        <v>2392</v>
      </c>
      <c r="BN8245" s="61" t="s">
        <v>1281</v>
      </c>
      <c r="BO8245" s="61" t="s">
        <v>13535</v>
      </c>
      <c r="BU8245" s="61" t="s">
        <v>2392</v>
      </c>
      <c r="BV8245" s="61" t="s">
        <v>1281</v>
      </c>
      <c r="BW8245" s="61" t="s">
        <v>13535</v>
      </c>
    </row>
    <row r="8246" spans="51:75">
      <c r="AY8246" s="89" t="e">
        <f>VLOOKUP(C8246,#REF!, 2,FALSE)</f>
        <v>#REF!</v>
      </c>
      <c r="BM8246" s="61" t="s">
        <v>13536</v>
      </c>
      <c r="BN8246" s="61" t="s">
        <v>2985</v>
      </c>
      <c r="BO8246" s="61" t="s">
        <v>13537</v>
      </c>
      <c r="BU8246" s="61" t="s">
        <v>13536</v>
      </c>
      <c r="BV8246" s="61" t="s">
        <v>2985</v>
      </c>
      <c r="BW8246" s="61" t="s">
        <v>13537</v>
      </c>
    </row>
    <row r="8247" spans="51:75">
      <c r="AY8247" s="89" t="e">
        <f>VLOOKUP(C8247,#REF!, 2,FALSE)</f>
        <v>#REF!</v>
      </c>
      <c r="BM8247" s="61" t="s">
        <v>13538</v>
      </c>
      <c r="BN8247" s="61" t="s">
        <v>16990</v>
      </c>
      <c r="BO8247" s="61" t="s">
        <v>844</v>
      </c>
      <c r="BU8247" s="61" t="s">
        <v>13538</v>
      </c>
      <c r="BV8247" s="61" t="s">
        <v>16990</v>
      </c>
      <c r="BW8247" s="61" t="s">
        <v>844</v>
      </c>
    </row>
    <row r="8248" spans="51:75">
      <c r="AY8248" s="89" t="e">
        <f>VLOOKUP(C8248,#REF!, 2,FALSE)</f>
        <v>#REF!</v>
      </c>
      <c r="BM8248" s="61" t="s">
        <v>13539</v>
      </c>
      <c r="BN8248" s="61" t="s">
        <v>3254</v>
      </c>
      <c r="BO8248" s="61" t="s">
        <v>13540</v>
      </c>
      <c r="BU8248" s="61" t="s">
        <v>13539</v>
      </c>
      <c r="BV8248" s="61" t="s">
        <v>3254</v>
      </c>
      <c r="BW8248" s="61" t="s">
        <v>13540</v>
      </c>
    </row>
    <row r="8249" spans="51:75">
      <c r="AY8249" s="89" t="e">
        <f>VLOOKUP(C8249,#REF!, 2,FALSE)</f>
        <v>#REF!</v>
      </c>
      <c r="BM8249" s="61" t="s">
        <v>13541</v>
      </c>
      <c r="BN8249" s="61" t="s">
        <v>16990</v>
      </c>
      <c r="BO8249" s="61" t="s">
        <v>13542</v>
      </c>
      <c r="BU8249" s="61" t="s">
        <v>13541</v>
      </c>
      <c r="BV8249" s="61" t="s">
        <v>16990</v>
      </c>
      <c r="BW8249" s="61" t="s">
        <v>13542</v>
      </c>
    </row>
    <row r="8250" spans="51:75">
      <c r="AY8250" s="89" t="e">
        <f>VLOOKUP(C8250,#REF!, 2,FALSE)</f>
        <v>#REF!</v>
      </c>
      <c r="BM8250" s="61" t="s">
        <v>13543</v>
      </c>
      <c r="BN8250" s="61" t="s">
        <v>2985</v>
      </c>
      <c r="BO8250" s="61" t="s">
        <v>2985</v>
      </c>
      <c r="BU8250" s="61" t="s">
        <v>13543</v>
      </c>
      <c r="BV8250" s="61" t="s">
        <v>2985</v>
      </c>
      <c r="BW8250" s="61" t="s">
        <v>2985</v>
      </c>
    </row>
    <row r="8251" spans="51:75">
      <c r="AY8251" s="89" t="e">
        <f>VLOOKUP(C8251,#REF!, 2,FALSE)</f>
        <v>#REF!</v>
      </c>
      <c r="BM8251" s="61" t="s">
        <v>2399</v>
      </c>
      <c r="BN8251" s="61" t="s">
        <v>615</v>
      </c>
      <c r="BO8251" s="61" t="s">
        <v>13544</v>
      </c>
      <c r="BU8251" s="61" t="s">
        <v>2399</v>
      </c>
      <c r="BV8251" s="61" t="s">
        <v>615</v>
      </c>
      <c r="BW8251" s="61" t="s">
        <v>13544</v>
      </c>
    </row>
    <row r="8252" spans="51:75">
      <c r="AY8252" s="89" t="e">
        <f>VLOOKUP(C8252,#REF!, 2,FALSE)</f>
        <v>#REF!</v>
      </c>
      <c r="BM8252" s="61" t="s">
        <v>13545</v>
      </c>
      <c r="BN8252" s="61" t="s">
        <v>638</v>
      </c>
      <c r="BO8252" s="61" t="s">
        <v>4582</v>
      </c>
      <c r="BU8252" s="61" t="s">
        <v>13545</v>
      </c>
      <c r="BV8252" s="61" t="s">
        <v>638</v>
      </c>
      <c r="BW8252" s="61" t="s">
        <v>4582</v>
      </c>
    </row>
    <row r="8253" spans="51:75">
      <c r="AY8253" s="89" t="e">
        <f>VLOOKUP(C8253,#REF!, 2,FALSE)</f>
        <v>#REF!</v>
      </c>
      <c r="BM8253" s="61" t="s">
        <v>13546</v>
      </c>
      <c r="BN8253" s="61" t="s">
        <v>2985</v>
      </c>
      <c r="BO8253" s="61" t="s">
        <v>13547</v>
      </c>
      <c r="BU8253" s="61" t="s">
        <v>13546</v>
      </c>
      <c r="BV8253" s="61" t="s">
        <v>2985</v>
      </c>
      <c r="BW8253" s="61" t="s">
        <v>13547</v>
      </c>
    </row>
    <row r="8254" spans="51:75">
      <c r="AY8254" s="89" t="e">
        <f>VLOOKUP(C8254,#REF!, 2,FALSE)</f>
        <v>#REF!</v>
      </c>
      <c r="BM8254" s="61" t="s">
        <v>13548</v>
      </c>
      <c r="BN8254" s="61" t="s">
        <v>2985</v>
      </c>
      <c r="BO8254" s="61" t="s">
        <v>3841</v>
      </c>
      <c r="BU8254" s="61" t="s">
        <v>13548</v>
      </c>
      <c r="BV8254" s="61" t="s">
        <v>2985</v>
      </c>
      <c r="BW8254" s="61" t="s">
        <v>3841</v>
      </c>
    </row>
    <row r="8255" spans="51:75">
      <c r="AY8255" s="89" t="e">
        <f>VLOOKUP(C8255,#REF!, 2,FALSE)</f>
        <v>#REF!</v>
      </c>
      <c r="BM8255" s="61" t="s">
        <v>203</v>
      </c>
      <c r="BN8255" s="61" t="s">
        <v>2985</v>
      </c>
      <c r="BO8255" s="61" t="s">
        <v>2985</v>
      </c>
      <c r="BU8255" s="61" t="s">
        <v>203</v>
      </c>
      <c r="BV8255" s="61" t="s">
        <v>2985</v>
      </c>
      <c r="BW8255" s="61" t="s">
        <v>2985</v>
      </c>
    </row>
    <row r="8256" spans="51:75">
      <c r="AY8256" s="89" t="e">
        <f>VLOOKUP(C8256,#REF!, 2,FALSE)</f>
        <v>#REF!</v>
      </c>
      <c r="BM8256" s="61" t="s">
        <v>13549</v>
      </c>
      <c r="BN8256" s="61" t="s">
        <v>1447</v>
      </c>
      <c r="BO8256" s="61" t="s">
        <v>3028</v>
      </c>
      <c r="BU8256" s="61" t="s">
        <v>13549</v>
      </c>
      <c r="BV8256" s="61" t="s">
        <v>1447</v>
      </c>
      <c r="BW8256" s="61" t="s">
        <v>3028</v>
      </c>
    </row>
    <row r="8257" spans="51:75">
      <c r="AY8257" s="89" t="e">
        <f>VLOOKUP(C8257,#REF!, 2,FALSE)</f>
        <v>#REF!</v>
      </c>
      <c r="BM8257" s="61" t="s">
        <v>13550</v>
      </c>
      <c r="BN8257" s="61" t="s">
        <v>773</v>
      </c>
      <c r="BO8257" s="61" t="s">
        <v>923</v>
      </c>
      <c r="BU8257" s="61" t="s">
        <v>13550</v>
      </c>
      <c r="BV8257" s="61" t="s">
        <v>773</v>
      </c>
      <c r="BW8257" s="61" t="s">
        <v>923</v>
      </c>
    </row>
    <row r="8258" spans="51:75">
      <c r="AY8258" s="89" t="e">
        <f>VLOOKUP(C8258,#REF!, 2,FALSE)</f>
        <v>#REF!</v>
      </c>
      <c r="BM8258" s="61" t="s">
        <v>13551</v>
      </c>
      <c r="BN8258" s="61" t="s">
        <v>1015</v>
      </c>
      <c r="BO8258" s="61" t="s">
        <v>8535</v>
      </c>
      <c r="BU8258" s="61" t="s">
        <v>13551</v>
      </c>
      <c r="BV8258" s="61" t="s">
        <v>1015</v>
      </c>
      <c r="BW8258" s="61" t="s">
        <v>8535</v>
      </c>
    </row>
    <row r="8259" spans="51:75">
      <c r="AY8259" s="89" t="e">
        <f>VLOOKUP(C8259,#REF!, 2,FALSE)</f>
        <v>#REF!</v>
      </c>
      <c r="BM8259" s="61" t="s">
        <v>13552</v>
      </c>
      <c r="BN8259" s="61" t="s">
        <v>780</v>
      </c>
      <c r="BO8259" s="61" t="s">
        <v>11233</v>
      </c>
      <c r="BU8259" s="61" t="s">
        <v>13552</v>
      </c>
      <c r="BV8259" s="61" t="s">
        <v>780</v>
      </c>
      <c r="BW8259" s="61" t="s">
        <v>11233</v>
      </c>
    </row>
    <row r="8260" spans="51:75">
      <c r="AY8260" s="89" t="e">
        <f>VLOOKUP(C8260,#REF!, 2,FALSE)</f>
        <v>#REF!</v>
      </c>
      <c r="BM8260" s="61" t="s">
        <v>13553</v>
      </c>
      <c r="BN8260" s="61" t="s">
        <v>2985</v>
      </c>
      <c r="BO8260" s="61" t="s">
        <v>2985</v>
      </c>
      <c r="BU8260" s="61" t="s">
        <v>13553</v>
      </c>
      <c r="BV8260" s="61" t="s">
        <v>2985</v>
      </c>
      <c r="BW8260" s="61" t="s">
        <v>2985</v>
      </c>
    </row>
    <row r="8261" spans="51:75">
      <c r="AY8261" s="89" t="e">
        <f>VLOOKUP(C8261,#REF!, 2,FALSE)</f>
        <v>#REF!</v>
      </c>
      <c r="BM8261" s="61" t="s">
        <v>13554</v>
      </c>
      <c r="BN8261" s="61" t="s">
        <v>1015</v>
      </c>
      <c r="BO8261" s="61" t="s">
        <v>5251</v>
      </c>
      <c r="BU8261" s="61" t="s">
        <v>13554</v>
      </c>
      <c r="BV8261" s="61" t="s">
        <v>1015</v>
      </c>
      <c r="BW8261" s="61" t="s">
        <v>5251</v>
      </c>
    </row>
    <row r="8262" spans="51:75">
      <c r="AY8262" s="89" t="e">
        <f>VLOOKUP(C8262,#REF!, 2,FALSE)</f>
        <v>#REF!</v>
      </c>
      <c r="BM8262" s="61" t="s">
        <v>13555</v>
      </c>
      <c r="BN8262" s="61" t="s">
        <v>2985</v>
      </c>
      <c r="BO8262" s="61" t="s">
        <v>2985</v>
      </c>
      <c r="BU8262" s="61" t="s">
        <v>13555</v>
      </c>
      <c r="BV8262" s="61" t="s">
        <v>2985</v>
      </c>
      <c r="BW8262" s="61" t="s">
        <v>2985</v>
      </c>
    </row>
    <row r="8263" spans="51:75">
      <c r="AY8263" s="89" t="e">
        <f>VLOOKUP(C8263,#REF!, 2,FALSE)</f>
        <v>#REF!</v>
      </c>
      <c r="BM8263" s="61" t="s">
        <v>13556</v>
      </c>
      <c r="BN8263" s="61" t="s">
        <v>630</v>
      </c>
      <c r="BO8263" s="61" t="s">
        <v>2969</v>
      </c>
      <c r="BU8263" s="61" t="s">
        <v>13556</v>
      </c>
      <c r="BV8263" s="61" t="s">
        <v>630</v>
      </c>
      <c r="BW8263" s="61" t="s">
        <v>2969</v>
      </c>
    </row>
    <row r="8264" spans="51:75">
      <c r="AY8264" s="89" t="e">
        <f>VLOOKUP(C8264,#REF!, 2,FALSE)</f>
        <v>#REF!</v>
      </c>
      <c r="BM8264" s="61" t="s">
        <v>204</v>
      </c>
      <c r="BN8264" s="61" t="s">
        <v>615</v>
      </c>
      <c r="BO8264" s="61" t="s">
        <v>1204</v>
      </c>
      <c r="BU8264" s="61" t="s">
        <v>204</v>
      </c>
      <c r="BV8264" s="61" t="s">
        <v>615</v>
      </c>
      <c r="BW8264" s="61" t="s">
        <v>1204</v>
      </c>
    </row>
    <row r="8265" spans="51:75">
      <c r="AY8265" s="89" t="e">
        <f>VLOOKUP(C8265,#REF!, 2,FALSE)</f>
        <v>#REF!</v>
      </c>
      <c r="BM8265" s="61" t="s">
        <v>201</v>
      </c>
      <c r="BN8265" s="61" t="s">
        <v>638</v>
      </c>
      <c r="BO8265" s="61" t="s">
        <v>1204</v>
      </c>
      <c r="BU8265" s="61" t="s">
        <v>201</v>
      </c>
      <c r="BV8265" s="61" t="s">
        <v>638</v>
      </c>
      <c r="BW8265" s="61" t="s">
        <v>1204</v>
      </c>
    </row>
    <row r="8266" spans="51:75">
      <c r="AY8266" s="89" t="e">
        <f>VLOOKUP(C8266,#REF!, 2,FALSE)</f>
        <v>#REF!</v>
      </c>
      <c r="BM8266" s="61" t="s">
        <v>13557</v>
      </c>
      <c r="BN8266" s="61" t="s">
        <v>2985</v>
      </c>
      <c r="BO8266" s="61" t="s">
        <v>772</v>
      </c>
      <c r="BU8266" s="61" t="s">
        <v>13557</v>
      </c>
      <c r="BV8266" s="61" t="s">
        <v>2985</v>
      </c>
      <c r="BW8266" s="61" t="s">
        <v>772</v>
      </c>
    </row>
    <row r="8267" spans="51:75">
      <c r="AY8267" s="89" t="e">
        <f>VLOOKUP(C8267,#REF!, 2,FALSE)</f>
        <v>#REF!</v>
      </c>
      <c r="BM8267" s="61" t="s">
        <v>13558</v>
      </c>
      <c r="BN8267" s="61" t="s">
        <v>3254</v>
      </c>
      <c r="BO8267" s="61" t="s">
        <v>1412</v>
      </c>
      <c r="BU8267" s="61" t="s">
        <v>13558</v>
      </c>
      <c r="BV8267" s="61" t="s">
        <v>3254</v>
      </c>
      <c r="BW8267" s="61" t="s">
        <v>1412</v>
      </c>
    </row>
    <row r="8268" spans="51:75">
      <c r="AY8268" s="89" t="e">
        <f>VLOOKUP(C8268,#REF!, 2,FALSE)</f>
        <v>#REF!</v>
      </c>
      <c r="BM8268" s="61" t="s">
        <v>13559</v>
      </c>
      <c r="BN8268" s="61" t="s">
        <v>3007</v>
      </c>
      <c r="BO8268" s="61" t="s">
        <v>13560</v>
      </c>
      <c r="BU8268" s="61" t="s">
        <v>13559</v>
      </c>
      <c r="BV8268" s="61" t="s">
        <v>3007</v>
      </c>
      <c r="BW8268" s="61" t="s">
        <v>13560</v>
      </c>
    </row>
    <row r="8269" spans="51:75">
      <c r="AY8269" s="89" t="e">
        <f>VLOOKUP(C8269,#REF!, 2,FALSE)</f>
        <v>#REF!</v>
      </c>
      <c r="BM8269" s="61" t="s">
        <v>13561</v>
      </c>
      <c r="BN8269" s="61" t="s">
        <v>630</v>
      </c>
      <c r="BO8269" s="61" t="s">
        <v>2985</v>
      </c>
      <c r="BU8269" s="61" t="s">
        <v>13561</v>
      </c>
      <c r="BV8269" s="61" t="s">
        <v>630</v>
      </c>
      <c r="BW8269" s="61" t="s">
        <v>2985</v>
      </c>
    </row>
    <row r="8270" spans="51:75">
      <c r="AY8270" s="89" t="e">
        <f>VLOOKUP(C8270,#REF!, 2,FALSE)</f>
        <v>#REF!</v>
      </c>
      <c r="BM8270" s="61" t="s">
        <v>13562</v>
      </c>
      <c r="BN8270" s="61" t="s">
        <v>639</v>
      </c>
      <c r="BO8270" s="61" t="s">
        <v>617</v>
      </c>
      <c r="BU8270" s="61" t="s">
        <v>13562</v>
      </c>
      <c r="BV8270" s="61" t="s">
        <v>639</v>
      </c>
      <c r="BW8270" s="61" t="s">
        <v>617</v>
      </c>
    </row>
    <row r="8271" spans="51:75">
      <c r="AY8271" s="89" t="e">
        <f>VLOOKUP(C8271,#REF!, 2,FALSE)</f>
        <v>#REF!</v>
      </c>
      <c r="BM8271" s="61" t="s">
        <v>13563</v>
      </c>
      <c r="BN8271" s="61" t="s">
        <v>2985</v>
      </c>
      <c r="BO8271" s="61" t="s">
        <v>917</v>
      </c>
      <c r="BU8271" s="61" t="s">
        <v>13563</v>
      </c>
      <c r="BV8271" s="61" t="s">
        <v>2985</v>
      </c>
      <c r="BW8271" s="61" t="s">
        <v>917</v>
      </c>
    </row>
    <row r="8272" spans="51:75">
      <c r="AY8272" s="89" t="e">
        <f>VLOOKUP(C8272,#REF!, 2,FALSE)</f>
        <v>#REF!</v>
      </c>
      <c r="BM8272" s="61" t="s">
        <v>13564</v>
      </c>
      <c r="BN8272" s="61" t="s">
        <v>641</v>
      </c>
      <c r="BO8272" s="61" t="s">
        <v>1806</v>
      </c>
      <c r="BU8272" s="61" t="s">
        <v>13564</v>
      </c>
      <c r="BV8272" s="61" t="s">
        <v>641</v>
      </c>
      <c r="BW8272" s="61" t="s">
        <v>1806</v>
      </c>
    </row>
    <row r="8273" spans="51:75">
      <c r="AY8273" s="89" t="e">
        <f>VLOOKUP(C8273,#REF!, 2,FALSE)</f>
        <v>#REF!</v>
      </c>
      <c r="BM8273" s="61" t="s">
        <v>13565</v>
      </c>
      <c r="BN8273" s="61" t="s">
        <v>1344</v>
      </c>
      <c r="BO8273" s="61" t="s">
        <v>784</v>
      </c>
      <c r="BU8273" s="61" t="s">
        <v>13565</v>
      </c>
      <c r="BV8273" s="61" t="s">
        <v>1344</v>
      </c>
      <c r="BW8273" s="61" t="s">
        <v>784</v>
      </c>
    </row>
    <row r="8274" spans="51:75">
      <c r="AY8274" s="89" t="e">
        <f>VLOOKUP(C8274,#REF!, 2,FALSE)</f>
        <v>#REF!</v>
      </c>
      <c r="BM8274" s="61" t="s">
        <v>13566</v>
      </c>
      <c r="BN8274" s="61" t="s">
        <v>2985</v>
      </c>
      <c r="BO8274" s="61" t="s">
        <v>1124</v>
      </c>
      <c r="BU8274" s="61" t="s">
        <v>13566</v>
      </c>
      <c r="BV8274" s="61" t="s">
        <v>2985</v>
      </c>
      <c r="BW8274" s="61" t="s">
        <v>1124</v>
      </c>
    </row>
    <row r="8275" spans="51:75">
      <c r="AY8275" s="89" t="e">
        <f>VLOOKUP(C8275,#REF!, 2,FALSE)</f>
        <v>#REF!</v>
      </c>
      <c r="BM8275" s="61" t="s">
        <v>13567</v>
      </c>
      <c r="BN8275" s="61" t="s">
        <v>2985</v>
      </c>
      <c r="BO8275" s="61" t="s">
        <v>784</v>
      </c>
      <c r="BU8275" s="61" t="s">
        <v>13567</v>
      </c>
      <c r="BV8275" s="61" t="s">
        <v>2985</v>
      </c>
      <c r="BW8275" s="61" t="s">
        <v>784</v>
      </c>
    </row>
    <row r="8276" spans="51:75">
      <c r="AY8276" s="89" t="e">
        <f>VLOOKUP(C8276,#REF!, 2,FALSE)</f>
        <v>#REF!</v>
      </c>
      <c r="BM8276" s="61" t="s">
        <v>13568</v>
      </c>
      <c r="BN8276" s="61" t="s">
        <v>2985</v>
      </c>
      <c r="BO8276" s="61" t="s">
        <v>6708</v>
      </c>
      <c r="BU8276" s="61" t="s">
        <v>13568</v>
      </c>
      <c r="BV8276" s="61" t="s">
        <v>2985</v>
      </c>
      <c r="BW8276" s="61" t="s">
        <v>6708</v>
      </c>
    </row>
    <row r="8277" spans="51:75">
      <c r="AY8277" s="89" t="e">
        <f>VLOOKUP(C8277,#REF!, 2,FALSE)</f>
        <v>#REF!</v>
      </c>
      <c r="BM8277" s="61" t="s">
        <v>13569</v>
      </c>
      <c r="BN8277" s="61" t="s">
        <v>2985</v>
      </c>
      <c r="BO8277" s="61" t="s">
        <v>7167</v>
      </c>
      <c r="BU8277" s="61" t="s">
        <v>13569</v>
      </c>
      <c r="BV8277" s="61" t="s">
        <v>2985</v>
      </c>
      <c r="BW8277" s="61" t="s">
        <v>7167</v>
      </c>
    </row>
    <row r="8278" spans="51:75">
      <c r="AY8278" s="89" t="e">
        <f>VLOOKUP(C8278,#REF!, 2,FALSE)</f>
        <v>#REF!</v>
      </c>
      <c r="BM8278" s="61" t="s">
        <v>13571</v>
      </c>
      <c r="BN8278" s="61" t="s">
        <v>2985</v>
      </c>
      <c r="BO8278" s="61" t="s">
        <v>13572</v>
      </c>
      <c r="BU8278" s="61" t="s">
        <v>13571</v>
      </c>
      <c r="BV8278" s="61" t="s">
        <v>2985</v>
      </c>
      <c r="BW8278" s="61" t="s">
        <v>13572</v>
      </c>
    </row>
    <row r="8279" spans="51:75">
      <c r="AY8279" s="89" t="e">
        <f>VLOOKUP(C8279,#REF!, 2,FALSE)</f>
        <v>#REF!</v>
      </c>
      <c r="BM8279" s="61" t="s">
        <v>13573</v>
      </c>
      <c r="BN8279" s="61" t="s">
        <v>2985</v>
      </c>
      <c r="BO8279" s="61" t="s">
        <v>13574</v>
      </c>
      <c r="BU8279" s="61" t="s">
        <v>13573</v>
      </c>
      <c r="BV8279" s="61" t="s">
        <v>2985</v>
      </c>
      <c r="BW8279" s="61" t="s">
        <v>13574</v>
      </c>
    </row>
    <row r="8280" spans="51:75">
      <c r="AY8280" s="89" t="e">
        <f>VLOOKUP(C8280,#REF!, 2,FALSE)</f>
        <v>#REF!</v>
      </c>
      <c r="BM8280" s="61" t="s">
        <v>13575</v>
      </c>
      <c r="BN8280" s="61" t="s">
        <v>733</v>
      </c>
      <c r="BO8280" s="61" t="s">
        <v>13576</v>
      </c>
      <c r="BU8280" s="61" t="s">
        <v>13575</v>
      </c>
      <c r="BV8280" s="61" t="s">
        <v>733</v>
      </c>
      <c r="BW8280" s="61" t="s">
        <v>13576</v>
      </c>
    </row>
    <row r="8281" spans="51:75">
      <c r="AY8281" s="89" t="e">
        <f>VLOOKUP(C8281,#REF!, 2,FALSE)</f>
        <v>#REF!</v>
      </c>
      <c r="BM8281" s="61" t="s">
        <v>13577</v>
      </c>
      <c r="BN8281" s="61" t="s">
        <v>1735</v>
      </c>
      <c r="BO8281" s="61" t="s">
        <v>8738</v>
      </c>
      <c r="BU8281" s="61" t="s">
        <v>13577</v>
      </c>
      <c r="BV8281" s="61" t="s">
        <v>1735</v>
      </c>
      <c r="BW8281" s="61" t="s">
        <v>8738</v>
      </c>
    </row>
    <row r="8282" spans="51:75">
      <c r="AY8282" s="89" t="e">
        <f>VLOOKUP(C8282,#REF!, 2,FALSE)</f>
        <v>#REF!</v>
      </c>
      <c r="BM8282" s="61" t="s">
        <v>2400</v>
      </c>
      <c r="BN8282" s="61" t="s">
        <v>1344</v>
      </c>
      <c r="BO8282" s="61" t="s">
        <v>13578</v>
      </c>
      <c r="BU8282" s="61" t="s">
        <v>2400</v>
      </c>
      <c r="BV8282" s="61" t="s">
        <v>1344</v>
      </c>
      <c r="BW8282" s="61" t="s">
        <v>13578</v>
      </c>
    </row>
    <row r="8283" spans="51:75">
      <c r="AY8283" s="89" t="e">
        <f>VLOOKUP(C8283,#REF!, 2,FALSE)</f>
        <v>#REF!</v>
      </c>
      <c r="BM8283" s="61" t="s">
        <v>13579</v>
      </c>
      <c r="BN8283" s="61" t="s">
        <v>2985</v>
      </c>
      <c r="BO8283" s="61" t="s">
        <v>1522</v>
      </c>
      <c r="BU8283" s="61" t="s">
        <v>13579</v>
      </c>
      <c r="BV8283" s="61" t="s">
        <v>2985</v>
      </c>
      <c r="BW8283" s="61" t="s">
        <v>1522</v>
      </c>
    </row>
    <row r="8284" spans="51:75">
      <c r="AY8284" s="89" t="e">
        <f>VLOOKUP(C8284,#REF!, 2,FALSE)</f>
        <v>#REF!</v>
      </c>
      <c r="BM8284" s="61" t="s">
        <v>13580</v>
      </c>
      <c r="BN8284" s="61" t="s">
        <v>2985</v>
      </c>
      <c r="BO8284" s="61" t="s">
        <v>718</v>
      </c>
      <c r="BU8284" s="61" t="s">
        <v>13580</v>
      </c>
      <c r="BV8284" s="61" t="s">
        <v>2985</v>
      </c>
      <c r="BW8284" s="61" t="s">
        <v>718</v>
      </c>
    </row>
    <row r="8285" spans="51:75">
      <c r="AY8285" s="89" t="e">
        <f>VLOOKUP(C8285,#REF!, 2,FALSE)</f>
        <v>#REF!</v>
      </c>
      <c r="BM8285" s="61" t="s">
        <v>13581</v>
      </c>
      <c r="BN8285" s="61" t="s">
        <v>2985</v>
      </c>
      <c r="BO8285" s="61" t="s">
        <v>2985</v>
      </c>
      <c r="BU8285" s="61" t="s">
        <v>13581</v>
      </c>
      <c r="BV8285" s="61" t="s">
        <v>2985</v>
      </c>
      <c r="BW8285" s="61" t="s">
        <v>2985</v>
      </c>
    </row>
    <row r="8286" spans="51:75">
      <c r="AY8286" s="89" t="e">
        <f>VLOOKUP(C8286,#REF!, 2,FALSE)</f>
        <v>#REF!</v>
      </c>
      <c r="BM8286" s="61" t="s">
        <v>13582</v>
      </c>
      <c r="BN8286" s="61" t="s">
        <v>2985</v>
      </c>
      <c r="BO8286" s="61" t="s">
        <v>3902</v>
      </c>
      <c r="BU8286" s="61" t="s">
        <v>13582</v>
      </c>
      <c r="BV8286" s="61" t="s">
        <v>2985</v>
      </c>
      <c r="BW8286" s="61" t="s">
        <v>3902</v>
      </c>
    </row>
    <row r="8287" spans="51:75">
      <c r="AY8287" s="89" t="e">
        <f>VLOOKUP(C8287,#REF!, 2,FALSE)</f>
        <v>#REF!</v>
      </c>
      <c r="BM8287" s="61" t="s">
        <v>13583</v>
      </c>
      <c r="BN8287" s="61" t="s">
        <v>2985</v>
      </c>
      <c r="BO8287" s="61" t="s">
        <v>667</v>
      </c>
      <c r="BU8287" s="61" t="s">
        <v>13583</v>
      </c>
      <c r="BV8287" s="61" t="s">
        <v>2985</v>
      </c>
      <c r="BW8287" s="61" t="s">
        <v>667</v>
      </c>
    </row>
    <row r="8288" spans="51:75">
      <c r="AY8288" s="89" t="e">
        <f>VLOOKUP(C8288,#REF!, 2,FALSE)</f>
        <v>#REF!</v>
      </c>
      <c r="BM8288" s="61" t="s">
        <v>13584</v>
      </c>
      <c r="BN8288" s="61" t="s">
        <v>664</v>
      </c>
      <c r="BO8288" s="61" t="s">
        <v>1749</v>
      </c>
      <c r="BU8288" s="61" t="s">
        <v>13584</v>
      </c>
      <c r="BV8288" s="61" t="s">
        <v>664</v>
      </c>
      <c r="BW8288" s="61" t="s">
        <v>1749</v>
      </c>
    </row>
    <row r="8289" spans="51:75">
      <c r="AY8289" s="89" t="e">
        <f>VLOOKUP(C8289,#REF!, 2,FALSE)</f>
        <v>#REF!</v>
      </c>
      <c r="BM8289" s="61" t="s">
        <v>13586</v>
      </c>
      <c r="BN8289" s="61" t="s">
        <v>2985</v>
      </c>
      <c r="BO8289" s="61" t="s">
        <v>2985</v>
      </c>
      <c r="BU8289" s="61" t="s">
        <v>13586</v>
      </c>
      <c r="BV8289" s="61" t="s">
        <v>2985</v>
      </c>
      <c r="BW8289" s="61" t="s">
        <v>2985</v>
      </c>
    </row>
    <row r="8290" spans="51:75">
      <c r="AY8290" s="89" t="e">
        <f>VLOOKUP(C8290,#REF!, 2,FALSE)</f>
        <v>#REF!</v>
      </c>
      <c r="BM8290" s="61" t="s">
        <v>13587</v>
      </c>
      <c r="BN8290" s="61" t="s">
        <v>782</v>
      </c>
      <c r="BO8290" s="61" t="s">
        <v>13588</v>
      </c>
      <c r="BU8290" s="61" t="s">
        <v>13587</v>
      </c>
      <c r="BV8290" s="61" t="s">
        <v>782</v>
      </c>
      <c r="BW8290" s="61" t="s">
        <v>13588</v>
      </c>
    </row>
    <row r="8291" spans="51:75">
      <c r="AY8291" s="89" t="e">
        <f>VLOOKUP(C8291,#REF!, 2,FALSE)</f>
        <v>#REF!</v>
      </c>
      <c r="BM8291" s="61" t="s">
        <v>13589</v>
      </c>
      <c r="BN8291" s="61" t="s">
        <v>1271</v>
      </c>
      <c r="BO8291" s="61" t="s">
        <v>13590</v>
      </c>
      <c r="BU8291" s="61" t="s">
        <v>13589</v>
      </c>
      <c r="BV8291" s="61" t="s">
        <v>1271</v>
      </c>
      <c r="BW8291" s="61" t="s">
        <v>13590</v>
      </c>
    </row>
    <row r="8292" spans="51:75">
      <c r="AY8292" s="89" t="e">
        <f>VLOOKUP(C8292,#REF!, 2,FALSE)</f>
        <v>#REF!</v>
      </c>
      <c r="BM8292" s="61" t="s">
        <v>13591</v>
      </c>
      <c r="BN8292" s="61" t="s">
        <v>3254</v>
      </c>
      <c r="BO8292" s="61" t="s">
        <v>1339</v>
      </c>
      <c r="BU8292" s="61" t="s">
        <v>13591</v>
      </c>
      <c r="BV8292" s="61" t="s">
        <v>3254</v>
      </c>
      <c r="BW8292" s="61" t="s">
        <v>1339</v>
      </c>
    </row>
    <row r="8293" spans="51:75">
      <c r="AY8293" s="89" t="e">
        <f>VLOOKUP(C8293,#REF!, 2,FALSE)</f>
        <v>#REF!</v>
      </c>
      <c r="BM8293" s="61" t="s">
        <v>13592</v>
      </c>
      <c r="BN8293" s="61" t="s">
        <v>1141</v>
      </c>
      <c r="BO8293" s="61" t="s">
        <v>13593</v>
      </c>
      <c r="BU8293" s="61" t="s">
        <v>13592</v>
      </c>
      <c r="BV8293" s="61" t="s">
        <v>1141</v>
      </c>
      <c r="BW8293" s="61" t="s">
        <v>13593</v>
      </c>
    </row>
    <row r="8294" spans="51:75">
      <c r="AY8294" s="89" t="e">
        <f>VLOOKUP(C8294,#REF!, 2,FALSE)</f>
        <v>#REF!</v>
      </c>
      <c r="BM8294" s="61" t="s">
        <v>13594</v>
      </c>
      <c r="BN8294" s="61" t="s">
        <v>2981</v>
      </c>
      <c r="BO8294" s="61" t="s">
        <v>6874</v>
      </c>
      <c r="BU8294" s="61" t="s">
        <v>13594</v>
      </c>
      <c r="BV8294" s="61" t="s">
        <v>2981</v>
      </c>
      <c r="BW8294" s="61" t="s">
        <v>6874</v>
      </c>
    </row>
    <row r="8295" spans="51:75">
      <c r="AY8295" s="89" t="e">
        <f>VLOOKUP(C8295,#REF!, 2,FALSE)</f>
        <v>#REF!</v>
      </c>
      <c r="BM8295" s="61" t="s">
        <v>2403</v>
      </c>
      <c r="BN8295" s="61" t="s">
        <v>2985</v>
      </c>
      <c r="BO8295" s="61" t="s">
        <v>2985</v>
      </c>
      <c r="BU8295" s="61" t="s">
        <v>2403</v>
      </c>
      <c r="BV8295" s="61" t="s">
        <v>2985</v>
      </c>
      <c r="BW8295" s="61" t="s">
        <v>2985</v>
      </c>
    </row>
    <row r="8296" spans="51:75">
      <c r="AY8296" s="89" t="e">
        <f>VLOOKUP(C8296,#REF!, 2,FALSE)</f>
        <v>#REF!</v>
      </c>
      <c r="BM8296" s="61" t="s">
        <v>2404</v>
      </c>
      <c r="BN8296" s="61" t="s">
        <v>641</v>
      </c>
      <c r="BO8296" s="61" t="s">
        <v>2359</v>
      </c>
      <c r="BU8296" s="61" t="s">
        <v>2404</v>
      </c>
      <c r="BV8296" s="61" t="s">
        <v>641</v>
      </c>
      <c r="BW8296" s="61" t="s">
        <v>2359</v>
      </c>
    </row>
    <row r="8297" spans="51:75">
      <c r="AY8297" s="89" t="e">
        <f>VLOOKUP(C8297,#REF!, 2,FALSE)</f>
        <v>#REF!</v>
      </c>
      <c r="BM8297" s="61" t="s">
        <v>2405</v>
      </c>
      <c r="BN8297" s="61" t="s">
        <v>2425</v>
      </c>
      <c r="BO8297" s="61" t="s">
        <v>13595</v>
      </c>
      <c r="BU8297" s="61" t="s">
        <v>2405</v>
      </c>
      <c r="BV8297" s="61" t="s">
        <v>2425</v>
      </c>
      <c r="BW8297" s="61" t="s">
        <v>13595</v>
      </c>
    </row>
    <row r="8298" spans="51:75">
      <c r="AY8298" s="89" t="e">
        <f>VLOOKUP(C8298,#REF!, 2,FALSE)</f>
        <v>#REF!</v>
      </c>
      <c r="BM8298" s="61" t="s">
        <v>13596</v>
      </c>
      <c r="BN8298" s="61" t="s">
        <v>641</v>
      </c>
      <c r="BO8298" s="61" t="s">
        <v>10490</v>
      </c>
      <c r="BU8298" s="61" t="s">
        <v>13596</v>
      </c>
      <c r="BV8298" s="61" t="s">
        <v>641</v>
      </c>
      <c r="BW8298" s="61" t="s">
        <v>10490</v>
      </c>
    </row>
    <row r="8299" spans="51:75">
      <c r="AY8299" s="89" t="e">
        <f>VLOOKUP(C8299,#REF!, 2,FALSE)</f>
        <v>#REF!</v>
      </c>
      <c r="BM8299" s="61" t="s">
        <v>13597</v>
      </c>
      <c r="BN8299" s="61" t="s">
        <v>2985</v>
      </c>
      <c r="BO8299" s="61" t="s">
        <v>13598</v>
      </c>
      <c r="BU8299" s="61" t="s">
        <v>13597</v>
      </c>
      <c r="BV8299" s="61" t="s">
        <v>2985</v>
      </c>
      <c r="BW8299" s="61" t="s">
        <v>13598</v>
      </c>
    </row>
    <row r="8300" spans="51:75">
      <c r="AY8300" s="89" t="e">
        <f>VLOOKUP(C8300,#REF!, 2,FALSE)</f>
        <v>#REF!</v>
      </c>
      <c r="BM8300" s="61" t="s">
        <v>13599</v>
      </c>
      <c r="BN8300" s="61" t="s">
        <v>2985</v>
      </c>
      <c r="BO8300" s="61" t="s">
        <v>2985</v>
      </c>
      <c r="BU8300" s="61" t="s">
        <v>13599</v>
      </c>
      <c r="BV8300" s="61" t="s">
        <v>2985</v>
      </c>
      <c r="BW8300" s="61" t="s">
        <v>2985</v>
      </c>
    </row>
    <row r="8301" spans="51:75">
      <c r="AY8301" s="89" t="e">
        <f>VLOOKUP(C8301,#REF!, 2,FALSE)</f>
        <v>#REF!</v>
      </c>
      <c r="BM8301" s="61" t="s">
        <v>13600</v>
      </c>
      <c r="BN8301" s="61" t="s">
        <v>2985</v>
      </c>
      <c r="BO8301" s="61" t="s">
        <v>2985</v>
      </c>
      <c r="BU8301" s="61" t="s">
        <v>13600</v>
      </c>
      <c r="BV8301" s="61" t="s">
        <v>2985</v>
      </c>
      <c r="BW8301" s="61" t="s">
        <v>2985</v>
      </c>
    </row>
    <row r="8302" spans="51:75">
      <c r="AY8302" s="89" t="e">
        <f>VLOOKUP(C8302,#REF!, 2,FALSE)</f>
        <v>#REF!</v>
      </c>
      <c r="BM8302" s="61" t="s">
        <v>13601</v>
      </c>
      <c r="BN8302" s="61" t="s">
        <v>1344</v>
      </c>
      <c r="BO8302" s="61" t="s">
        <v>13602</v>
      </c>
      <c r="BU8302" s="61" t="s">
        <v>13601</v>
      </c>
      <c r="BV8302" s="61" t="s">
        <v>1344</v>
      </c>
      <c r="BW8302" s="61" t="s">
        <v>13602</v>
      </c>
    </row>
    <row r="8303" spans="51:75">
      <c r="AY8303" s="89" t="e">
        <f>VLOOKUP(C8303,#REF!, 2,FALSE)</f>
        <v>#REF!</v>
      </c>
      <c r="BM8303" s="61" t="s">
        <v>13603</v>
      </c>
      <c r="BN8303" s="61" t="s">
        <v>942</v>
      </c>
      <c r="BO8303" s="61" t="s">
        <v>3010</v>
      </c>
      <c r="BU8303" s="61" t="s">
        <v>13603</v>
      </c>
      <c r="BV8303" s="61" t="s">
        <v>942</v>
      </c>
      <c r="BW8303" s="61" t="s">
        <v>3010</v>
      </c>
    </row>
    <row r="8304" spans="51:75">
      <c r="AY8304" s="89" t="e">
        <f>VLOOKUP(C8304,#REF!, 2,FALSE)</f>
        <v>#REF!</v>
      </c>
      <c r="BM8304" s="61" t="s">
        <v>13604</v>
      </c>
      <c r="BN8304" s="61" t="s">
        <v>799</v>
      </c>
      <c r="BO8304" s="61" t="s">
        <v>7558</v>
      </c>
      <c r="BU8304" s="61" t="s">
        <v>13604</v>
      </c>
      <c r="BV8304" s="61" t="s">
        <v>799</v>
      </c>
      <c r="BW8304" s="61" t="s">
        <v>7558</v>
      </c>
    </row>
    <row r="8305" spans="51:75">
      <c r="AY8305" s="89" t="e">
        <f>VLOOKUP(C8305,#REF!, 2,FALSE)</f>
        <v>#REF!</v>
      </c>
      <c r="BM8305" s="61" t="s">
        <v>13605</v>
      </c>
      <c r="BN8305" s="61" t="s">
        <v>864</v>
      </c>
      <c r="BO8305" s="61" t="s">
        <v>1677</v>
      </c>
      <c r="BU8305" s="61" t="s">
        <v>13605</v>
      </c>
      <c r="BV8305" s="61" t="s">
        <v>864</v>
      </c>
      <c r="BW8305" s="61" t="s">
        <v>1677</v>
      </c>
    </row>
    <row r="8306" spans="51:75">
      <c r="AY8306" s="89" t="e">
        <f>VLOOKUP(C8306,#REF!, 2,FALSE)</f>
        <v>#REF!</v>
      </c>
      <c r="BM8306" s="61" t="s">
        <v>13606</v>
      </c>
      <c r="BN8306" s="61" t="s">
        <v>999</v>
      </c>
      <c r="BO8306" s="61" t="s">
        <v>8482</v>
      </c>
      <c r="BU8306" s="61" t="s">
        <v>13606</v>
      </c>
      <c r="BV8306" s="61" t="s">
        <v>999</v>
      </c>
      <c r="BW8306" s="61" t="s">
        <v>8482</v>
      </c>
    </row>
    <row r="8307" spans="51:75">
      <c r="AY8307" s="89" t="e">
        <f>VLOOKUP(C8307,#REF!, 2,FALSE)</f>
        <v>#REF!</v>
      </c>
      <c r="BM8307" s="61" t="s">
        <v>13607</v>
      </c>
      <c r="BN8307" s="61" t="s">
        <v>2985</v>
      </c>
      <c r="BO8307" s="61" t="s">
        <v>13608</v>
      </c>
      <c r="BU8307" s="61" t="s">
        <v>13607</v>
      </c>
      <c r="BV8307" s="61" t="s">
        <v>2985</v>
      </c>
      <c r="BW8307" s="61" t="s">
        <v>13608</v>
      </c>
    </row>
    <row r="8308" spans="51:75">
      <c r="AY8308" s="89" t="e">
        <f>VLOOKUP(C8308,#REF!, 2,FALSE)</f>
        <v>#REF!</v>
      </c>
      <c r="BM8308" s="61" t="s">
        <v>13609</v>
      </c>
      <c r="BN8308" s="61" t="s">
        <v>2985</v>
      </c>
      <c r="BO8308" s="61" t="s">
        <v>4367</v>
      </c>
      <c r="BU8308" s="61" t="s">
        <v>13609</v>
      </c>
      <c r="BV8308" s="61" t="s">
        <v>2985</v>
      </c>
      <c r="BW8308" s="61" t="s">
        <v>4367</v>
      </c>
    </row>
    <row r="8309" spans="51:75">
      <c r="AY8309" s="89" t="e">
        <f>VLOOKUP(C8309,#REF!, 2,FALSE)</f>
        <v>#REF!</v>
      </c>
      <c r="BM8309" s="61" t="s">
        <v>13610</v>
      </c>
      <c r="BN8309" s="61" t="s">
        <v>2985</v>
      </c>
      <c r="BO8309" s="61" t="s">
        <v>2985</v>
      </c>
      <c r="BU8309" s="61" t="s">
        <v>13610</v>
      </c>
      <c r="BV8309" s="61" t="s">
        <v>2985</v>
      </c>
      <c r="BW8309" s="61" t="s">
        <v>2985</v>
      </c>
    </row>
    <row r="8310" spans="51:75">
      <c r="AY8310" s="89" t="e">
        <f>VLOOKUP(C8310,#REF!, 2,FALSE)</f>
        <v>#REF!</v>
      </c>
      <c r="BM8310" s="61" t="s">
        <v>13611</v>
      </c>
      <c r="BN8310" s="61" t="s">
        <v>1141</v>
      </c>
      <c r="BO8310" s="61" t="s">
        <v>2805</v>
      </c>
      <c r="BU8310" s="61" t="s">
        <v>13611</v>
      </c>
      <c r="BV8310" s="61" t="s">
        <v>1141</v>
      </c>
      <c r="BW8310" s="61" t="s">
        <v>2805</v>
      </c>
    </row>
    <row r="8311" spans="51:75">
      <c r="AY8311" s="89" t="e">
        <f>VLOOKUP(C8311,#REF!, 2,FALSE)</f>
        <v>#REF!</v>
      </c>
      <c r="BM8311" s="61" t="s">
        <v>13612</v>
      </c>
      <c r="BN8311" s="61" t="s">
        <v>639</v>
      </c>
      <c r="BO8311" s="61" t="s">
        <v>1100</v>
      </c>
      <c r="BU8311" s="61" t="s">
        <v>13612</v>
      </c>
      <c r="BV8311" s="61" t="s">
        <v>639</v>
      </c>
      <c r="BW8311" s="61" t="s">
        <v>1100</v>
      </c>
    </row>
    <row r="8312" spans="51:75">
      <c r="AY8312" s="89" t="e">
        <f>VLOOKUP(C8312,#REF!, 2,FALSE)</f>
        <v>#REF!</v>
      </c>
      <c r="BM8312" s="61" t="s">
        <v>13613</v>
      </c>
      <c r="BN8312" s="61" t="s">
        <v>619</v>
      </c>
      <c r="BO8312" s="61" t="s">
        <v>5863</v>
      </c>
      <c r="BU8312" s="61" t="s">
        <v>13613</v>
      </c>
      <c r="BV8312" s="61" t="s">
        <v>619</v>
      </c>
      <c r="BW8312" s="61" t="s">
        <v>5863</v>
      </c>
    </row>
    <row r="8313" spans="51:75">
      <c r="AY8313" s="89" t="e">
        <f>VLOOKUP(C8313,#REF!, 2,FALSE)</f>
        <v>#REF!</v>
      </c>
      <c r="BM8313" s="61" t="s">
        <v>13614</v>
      </c>
      <c r="BN8313" s="61" t="s">
        <v>665</v>
      </c>
      <c r="BO8313" s="61" t="s">
        <v>5863</v>
      </c>
      <c r="BU8313" s="61" t="s">
        <v>13614</v>
      </c>
      <c r="BV8313" s="61" t="s">
        <v>665</v>
      </c>
      <c r="BW8313" s="61" t="s">
        <v>5863</v>
      </c>
    </row>
    <row r="8314" spans="51:75">
      <c r="AY8314" s="89" t="e">
        <f>VLOOKUP(C8314,#REF!, 2,FALSE)</f>
        <v>#REF!</v>
      </c>
      <c r="BM8314" s="61" t="s">
        <v>13615</v>
      </c>
      <c r="BN8314" s="61" t="s">
        <v>2985</v>
      </c>
      <c r="BO8314" s="61" t="s">
        <v>11986</v>
      </c>
      <c r="BU8314" s="61" t="s">
        <v>13615</v>
      </c>
      <c r="BV8314" s="61" t="s">
        <v>2985</v>
      </c>
      <c r="BW8314" s="61" t="s">
        <v>11986</v>
      </c>
    </row>
    <row r="8315" spans="51:75">
      <c r="AY8315" s="89" t="e">
        <f>VLOOKUP(C8315,#REF!, 2,FALSE)</f>
        <v>#REF!</v>
      </c>
      <c r="BM8315" s="61" t="s">
        <v>13616</v>
      </c>
      <c r="BN8315" s="61" t="s">
        <v>618</v>
      </c>
      <c r="BO8315" s="61" t="s">
        <v>5165</v>
      </c>
      <c r="BU8315" s="61" t="s">
        <v>13616</v>
      </c>
      <c r="BV8315" s="61" t="s">
        <v>618</v>
      </c>
      <c r="BW8315" s="61" t="s">
        <v>5165</v>
      </c>
    </row>
    <row r="8316" spans="51:75">
      <c r="AY8316" s="89" t="e">
        <f>VLOOKUP(C8316,#REF!, 2,FALSE)</f>
        <v>#REF!</v>
      </c>
      <c r="BM8316" s="61" t="s">
        <v>13617</v>
      </c>
      <c r="BN8316" s="61" t="s">
        <v>843</v>
      </c>
      <c r="BO8316" s="61" t="s">
        <v>6633</v>
      </c>
      <c r="BU8316" s="61" t="s">
        <v>13617</v>
      </c>
      <c r="BV8316" s="61" t="s">
        <v>843</v>
      </c>
      <c r="BW8316" s="61" t="s">
        <v>6633</v>
      </c>
    </row>
    <row r="8317" spans="51:75">
      <c r="AY8317" s="89" t="e">
        <f>VLOOKUP(C8317,#REF!, 2,FALSE)</f>
        <v>#REF!</v>
      </c>
      <c r="BM8317" s="61" t="s">
        <v>13618</v>
      </c>
      <c r="BN8317" s="61" t="s">
        <v>2985</v>
      </c>
      <c r="BO8317" s="61" t="s">
        <v>772</v>
      </c>
      <c r="BU8317" s="61" t="s">
        <v>13618</v>
      </c>
      <c r="BV8317" s="61" t="s">
        <v>2985</v>
      </c>
      <c r="BW8317" s="61" t="s">
        <v>772</v>
      </c>
    </row>
    <row r="8318" spans="51:75">
      <c r="AY8318" s="89" t="e">
        <f>VLOOKUP(C8318,#REF!, 2,FALSE)</f>
        <v>#REF!</v>
      </c>
      <c r="BM8318" s="61" t="s">
        <v>13619</v>
      </c>
      <c r="BN8318" s="61" t="s">
        <v>2985</v>
      </c>
      <c r="BO8318" s="61" t="s">
        <v>7746</v>
      </c>
      <c r="BU8318" s="61" t="s">
        <v>13619</v>
      </c>
      <c r="BV8318" s="61" t="s">
        <v>2985</v>
      </c>
      <c r="BW8318" s="61" t="s">
        <v>7746</v>
      </c>
    </row>
    <row r="8319" spans="51:75">
      <c r="AY8319" s="89" t="e">
        <f>VLOOKUP(C8319,#REF!, 2,FALSE)</f>
        <v>#REF!</v>
      </c>
      <c r="BM8319" s="61" t="s">
        <v>13620</v>
      </c>
      <c r="BN8319" s="61" t="s">
        <v>2985</v>
      </c>
      <c r="BO8319" s="61" t="s">
        <v>10538</v>
      </c>
      <c r="BU8319" s="61" t="s">
        <v>13620</v>
      </c>
      <c r="BV8319" s="61" t="s">
        <v>2985</v>
      </c>
      <c r="BW8319" s="61" t="s">
        <v>10538</v>
      </c>
    </row>
    <row r="8320" spans="51:75">
      <c r="AY8320" s="89" t="e">
        <f>VLOOKUP(C8320,#REF!, 2,FALSE)</f>
        <v>#REF!</v>
      </c>
      <c r="BM8320" s="61" t="s">
        <v>13621</v>
      </c>
      <c r="BN8320" s="61" t="s">
        <v>16990</v>
      </c>
      <c r="BO8320" s="61" t="s">
        <v>13622</v>
      </c>
      <c r="BU8320" s="61" t="s">
        <v>13621</v>
      </c>
      <c r="BV8320" s="61" t="s">
        <v>16990</v>
      </c>
      <c r="BW8320" s="61" t="s">
        <v>13622</v>
      </c>
    </row>
    <row r="8321" spans="51:75">
      <c r="AY8321" s="89" t="e">
        <f>VLOOKUP(C8321,#REF!, 2,FALSE)</f>
        <v>#REF!</v>
      </c>
      <c r="BM8321" s="61" t="s">
        <v>13623</v>
      </c>
      <c r="BN8321" s="61" t="s">
        <v>2985</v>
      </c>
      <c r="BO8321" s="61" t="s">
        <v>2985</v>
      </c>
      <c r="BU8321" s="61" t="s">
        <v>13623</v>
      </c>
      <c r="BV8321" s="61" t="s">
        <v>2985</v>
      </c>
      <c r="BW8321" s="61" t="s">
        <v>2985</v>
      </c>
    </row>
    <row r="8322" spans="51:75">
      <c r="AY8322" s="89" t="e">
        <f>VLOOKUP(C8322,#REF!, 2,FALSE)</f>
        <v>#REF!</v>
      </c>
      <c r="BM8322" s="61" t="s">
        <v>13624</v>
      </c>
      <c r="BN8322" s="61" t="s">
        <v>614</v>
      </c>
      <c r="BO8322" s="61" t="s">
        <v>13625</v>
      </c>
      <c r="BU8322" s="61" t="s">
        <v>13624</v>
      </c>
      <c r="BV8322" s="61" t="s">
        <v>614</v>
      </c>
      <c r="BW8322" s="61" t="s">
        <v>13625</v>
      </c>
    </row>
    <row r="8323" spans="51:75">
      <c r="AY8323" s="89" t="e">
        <f>VLOOKUP(C8323,#REF!, 2,FALSE)</f>
        <v>#REF!</v>
      </c>
      <c r="BM8323" s="61" t="s">
        <v>13626</v>
      </c>
      <c r="BN8323" s="61" t="s">
        <v>1344</v>
      </c>
      <c r="BO8323" s="61" t="s">
        <v>13627</v>
      </c>
      <c r="BU8323" s="61" t="s">
        <v>13626</v>
      </c>
      <c r="BV8323" s="61" t="s">
        <v>1344</v>
      </c>
      <c r="BW8323" s="61" t="s">
        <v>13627</v>
      </c>
    </row>
    <row r="8324" spans="51:75">
      <c r="AY8324" s="89" t="e">
        <f>VLOOKUP(C8324,#REF!, 2,FALSE)</f>
        <v>#REF!</v>
      </c>
      <c r="BM8324" s="61" t="s">
        <v>2406</v>
      </c>
      <c r="BN8324" s="61" t="s">
        <v>2985</v>
      </c>
      <c r="BO8324" s="61" t="s">
        <v>13628</v>
      </c>
      <c r="BU8324" s="61" t="s">
        <v>2406</v>
      </c>
      <c r="BV8324" s="61" t="s">
        <v>2985</v>
      </c>
      <c r="BW8324" s="61" t="s">
        <v>13628</v>
      </c>
    </row>
    <row r="8325" spans="51:75">
      <c r="AY8325" s="89" t="e">
        <f>VLOOKUP(C8325,#REF!, 2,FALSE)</f>
        <v>#REF!</v>
      </c>
      <c r="BM8325" s="61" t="s">
        <v>13629</v>
      </c>
      <c r="BN8325" s="61" t="s">
        <v>2985</v>
      </c>
      <c r="BO8325" s="61" t="s">
        <v>13630</v>
      </c>
      <c r="BU8325" s="61" t="s">
        <v>13629</v>
      </c>
      <c r="BV8325" s="61" t="s">
        <v>2985</v>
      </c>
      <c r="BW8325" s="61" t="s">
        <v>13630</v>
      </c>
    </row>
    <row r="8326" spans="51:75">
      <c r="AY8326" s="89" t="e">
        <f>VLOOKUP(C8326,#REF!, 2,FALSE)</f>
        <v>#REF!</v>
      </c>
      <c r="BM8326" s="61" t="s">
        <v>13631</v>
      </c>
      <c r="BN8326" s="61" t="s">
        <v>16990</v>
      </c>
      <c r="BO8326" s="61" t="s">
        <v>1160</v>
      </c>
      <c r="BU8326" s="61" t="s">
        <v>13631</v>
      </c>
      <c r="BV8326" s="61" t="s">
        <v>16990</v>
      </c>
      <c r="BW8326" s="61" t="s">
        <v>1160</v>
      </c>
    </row>
    <row r="8327" spans="51:75">
      <c r="AY8327" s="89" t="e">
        <f>VLOOKUP(C8327,#REF!, 2,FALSE)</f>
        <v>#REF!</v>
      </c>
      <c r="BM8327" s="61" t="s">
        <v>191</v>
      </c>
      <c r="BN8327" s="61" t="s">
        <v>1344</v>
      </c>
      <c r="BO8327" s="61" t="s">
        <v>3624</v>
      </c>
      <c r="BU8327" s="61" t="s">
        <v>191</v>
      </c>
      <c r="BV8327" s="61" t="s">
        <v>1344</v>
      </c>
      <c r="BW8327" s="61" t="s">
        <v>3624</v>
      </c>
    </row>
    <row r="8328" spans="51:75">
      <c r="AY8328" s="89" t="e">
        <f>VLOOKUP(C8328,#REF!, 2,FALSE)</f>
        <v>#REF!</v>
      </c>
      <c r="BM8328" s="61" t="s">
        <v>13632</v>
      </c>
      <c r="BN8328" s="61" t="s">
        <v>843</v>
      </c>
      <c r="BO8328" s="61" t="s">
        <v>8697</v>
      </c>
      <c r="BU8328" s="61" t="s">
        <v>13632</v>
      </c>
      <c r="BV8328" s="61" t="s">
        <v>843</v>
      </c>
      <c r="BW8328" s="61" t="s">
        <v>8697</v>
      </c>
    </row>
    <row r="8329" spans="51:75">
      <c r="AY8329" s="89" t="e">
        <f>VLOOKUP(C8329,#REF!, 2,FALSE)</f>
        <v>#REF!</v>
      </c>
      <c r="BM8329" s="61" t="s">
        <v>13633</v>
      </c>
      <c r="BN8329" s="61" t="s">
        <v>3254</v>
      </c>
      <c r="BO8329" s="61" t="s">
        <v>10025</v>
      </c>
      <c r="BU8329" s="61" t="s">
        <v>13633</v>
      </c>
      <c r="BV8329" s="61" t="s">
        <v>3254</v>
      </c>
      <c r="BW8329" s="61" t="s">
        <v>10025</v>
      </c>
    </row>
    <row r="8330" spans="51:75">
      <c r="AY8330" s="89" t="e">
        <f>VLOOKUP(C8330,#REF!, 2,FALSE)</f>
        <v>#REF!</v>
      </c>
      <c r="BM8330" s="61" t="s">
        <v>13634</v>
      </c>
      <c r="BN8330" s="61" t="s">
        <v>2985</v>
      </c>
      <c r="BO8330" s="61" t="s">
        <v>2985</v>
      </c>
      <c r="BU8330" s="61" t="s">
        <v>13634</v>
      </c>
      <c r="BV8330" s="61" t="s">
        <v>2985</v>
      </c>
      <c r="BW8330" s="61" t="s">
        <v>2985</v>
      </c>
    </row>
    <row r="8331" spans="51:75">
      <c r="AY8331" s="89" t="e">
        <f>VLOOKUP(C8331,#REF!, 2,FALSE)</f>
        <v>#REF!</v>
      </c>
      <c r="BM8331" s="61" t="s">
        <v>13635</v>
      </c>
      <c r="BN8331" s="61" t="s">
        <v>16990</v>
      </c>
      <c r="BO8331" s="61" t="s">
        <v>6240</v>
      </c>
      <c r="BU8331" s="61" t="s">
        <v>13635</v>
      </c>
      <c r="BV8331" s="61" t="s">
        <v>16990</v>
      </c>
      <c r="BW8331" s="61" t="s">
        <v>6240</v>
      </c>
    </row>
    <row r="8332" spans="51:75">
      <c r="AY8332" s="89" t="e">
        <f>VLOOKUP(C8332,#REF!, 2,FALSE)</f>
        <v>#REF!</v>
      </c>
      <c r="BM8332" s="61" t="s">
        <v>13636</v>
      </c>
      <c r="BN8332" s="61" t="s">
        <v>2985</v>
      </c>
      <c r="BO8332" s="61" t="s">
        <v>2790</v>
      </c>
      <c r="BU8332" s="61" t="s">
        <v>13636</v>
      </c>
      <c r="BV8332" s="61" t="s">
        <v>2985</v>
      </c>
      <c r="BW8332" s="61" t="s">
        <v>2790</v>
      </c>
    </row>
    <row r="8333" spans="51:75">
      <c r="AY8333" s="89" t="e">
        <f>VLOOKUP(C8333,#REF!, 2,FALSE)</f>
        <v>#REF!</v>
      </c>
      <c r="BM8333" s="61" t="s">
        <v>13637</v>
      </c>
      <c r="BN8333" s="61" t="s">
        <v>664</v>
      </c>
      <c r="BO8333" s="61" t="s">
        <v>9064</v>
      </c>
      <c r="BU8333" s="61" t="s">
        <v>13637</v>
      </c>
      <c r="BV8333" s="61" t="s">
        <v>664</v>
      </c>
      <c r="BW8333" s="61" t="s">
        <v>9064</v>
      </c>
    </row>
    <row r="8334" spans="51:75">
      <c r="AY8334" s="89" t="e">
        <f>VLOOKUP(C8334,#REF!, 2,FALSE)</f>
        <v>#REF!</v>
      </c>
      <c r="BM8334" s="61" t="s">
        <v>2407</v>
      </c>
      <c r="BN8334" s="61" t="s">
        <v>2985</v>
      </c>
      <c r="BO8334" s="61" t="s">
        <v>7670</v>
      </c>
      <c r="BU8334" s="61" t="s">
        <v>2407</v>
      </c>
      <c r="BV8334" s="61" t="s">
        <v>2985</v>
      </c>
      <c r="BW8334" s="61" t="s">
        <v>7670</v>
      </c>
    </row>
    <row r="8335" spans="51:75">
      <c r="AY8335" s="89" t="e">
        <f>VLOOKUP(C8335,#REF!, 2,FALSE)</f>
        <v>#REF!</v>
      </c>
      <c r="BM8335" s="61" t="s">
        <v>13638</v>
      </c>
      <c r="BN8335" s="61" t="s">
        <v>615</v>
      </c>
      <c r="BO8335" s="61" t="s">
        <v>13639</v>
      </c>
      <c r="BU8335" s="61" t="s">
        <v>13638</v>
      </c>
      <c r="BV8335" s="61" t="s">
        <v>615</v>
      </c>
      <c r="BW8335" s="61" t="s">
        <v>13639</v>
      </c>
    </row>
    <row r="8336" spans="51:75">
      <c r="AY8336" s="89" t="e">
        <f>VLOOKUP(C8336,#REF!, 2,FALSE)</f>
        <v>#REF!</v>
      </c>
      <c r="BM8336" s="61" t="s">
        <v>13641</v>
      </c>
      <c r="BN8336" s="61" t="s">
        <v>633</v>
      </c>
      <c r="BO8336" s="61" t="s">
        <v>13642</v>
      </c>
      <c r="BU8336" s="61" t="s">
        <v>13641</v>
      </c>
      <c r="BV8336" s="61" t="s">
        <v>633</v>
      </c>
      <c r="BW8336" s="61" t="s">
        <v>13642</v>
      </c>
    </row>
    <row r="8337" spans="51:75">
      <c r="AY8337" s="89" t="e">
        <f>VLOOKUP(C8337,#REF!, 2,FALSE)</f>
        <v>#REF!</v>
      </c>
      <c r="BM8337" s="61" t="s">
        <v>13643</v>
      </c>
      <c r="BN8337" s="61" t="s">
        <v>1344</v>
      </c>
      <c r="BO8337" s="61" t="s">
        <v>670</v>
      </c>
      <c r="BU8337" s="61" t="s">
        <v>13643</v>
      </c>
      <c r="BV8337" s="61" t="s">
        <v>1344</v>
      </c>
      <c r="BW8337" s="61" t="s">
        <v>670</v>
      </c>
    </row>
    <row r="8338" spans="51:75">
      <c r="AY8338" s="89" t="e">
        <f>VLOOKUP(C8338,#REF!, 2,FALSE)</f>
        <v>#REF!</v>
      </c>
      <c r="BM8338" s="61" t="s">
        <v>13644</v>
      </c>
      <c r="BN8338" s="61" t="s">
        <v>664</v>
      </c>
      <c r="BO8338" s="61" t="s">
        <v>958</v>
      </c>
      <c r="BU8338" s="61" t="s">
        <v>13644</v>
      </c>
      <c r="BV8338" s="61" t="s">
        <v>664</v>
      </c>
      <c r="BW8338" s="61" t="s">
        <v>958</v>
      </c>
    </row>
    <row r="8339" spans="51:75">
      <c r="AY8339" s="89" t="e">
        <f>VLOOKUP(C8339,#REF!, 2,FALSE)</f>
        <v>#REF!</v>
      </c>
      <c r="BM8339" s="61" t="s">
        <v>2408</v>
      </c>
      <c r="BN8339" s="61" t="s">
        <v>2985</v>
      </c>
      <c r="BO8339" s="61" t="s">
        <v>703</v>
      </c>
      <c r="BU8339" s="61" t="s">
        <v>2408</v>
      </c>
      <c r="BV8339" s="61" t="s">
        <v>2985</v>
      </c>
      <c r="BW8339" s="61" t="s">
        <v>703</v>
      </c>
    </row>
    <row r="8340" spans="51:75">
      <c r="AY8340" s="89" t="e">
        <f>VLOOKUP(C8340,#REF!, 2,FALSE)</f>
        <v>#REF!</v>
      </c>
      <c r="BM8340" s="61" t="s">
        <v>13645</v>
      </c>
      <c r="BN8340" s="61" t="s">
        <v>2985</v>
      </c>
      <c r="BO8340" s="61" t="s">
        <v>1860</v>
      </c>
      <c r="BU8340" s="61" t="s">
        <v>13645</v>
      </c>
      <c r="BV8340" s="61" t="s">
        <v>2985</v>
      </c>
      <c r="BW8340" s="61" t="s">
        <v>1860</v>
      </c>
    </row>
    <row r="8341" spans="51:75">
      <c r="AY8341" s="89" t="e">
        <f>VLOOKUP(C8341,#REF!, 2,FALSE)</f>
        <v>#REF!</v>
      </c>
      <c r="BM8341" s="61" t="s">
        <v>13646</v>
      </c>
      <c r="BN8341" s="61" t="s">
        <v>638</v>
      </c>
      <c r="BO8341" s="61" t="s">
        <v>5787</v>
      </c>
      <c r="BU8341" s="61" t="s">
        <v>13646</v>
      </c>
      <c r="BV8341" s="61" t="s">
        <v>638</v>
      </c>
      <c r="BW8341" s="61" t="s">
        <v>5787</v>
      </c>
    </row>
    <row r="8342" spans="51:75">
      <c r="AY8342" s="89" t="e">
        <f>VLOOKUP(C8342,#REF!, 2,FALSE)</f>
        <v>#REF!</v>
      </c>
      <c r="BM8342" s="61" t="s">
        <v>13648</v>
      </c>
      <c r="BN8342" s="61" t="s">
        <v>2985</v>
      </c>
      <c r="BO8342" s="61" t="s">
        <v>3472</v>
      </c>
      <c r="BU8342" s="61" t="s">
        <v>13648</v>
      </c>
      <c r="BV8342" s="61" t="s">
        <v>2985</v>
      </c>
      <c r="BW8342" s="61" t="s">
        <v>3472</v>
      </c>
    </row>
    <row r="8343" spans="51:75">
      <c r="AY8343" s="89" t="e">
        <f>VLOOKUP(C8343,#REF!, 2,FALSE)</f>
        <v>#REF!</v>
      </c>
      <c r="BM8343" s="61" t="s">
        <v>13649</v>
      </c>
      <c r="BN8343" s="61" t="s">
        <v>1344</v>
      </c>
      <c r="BO8343" s="61" t="s">
        <v>4559</v>
      </c>
      <c r="BU8343" s="61" t="s">
        <v>13649</v>
      </c>
      <c r="BV8343" s="61" t="s">
        <v>1344</v>
      </c>
      <c r="BW8343" s="61" t="s">
        <v>4559</v>
      </c>
    </row>
    <row r="8344" spans="51:75">
      <c r="AY8344" s="89" t="e">
        <f>VLOOKUP(C8344,#REF!, 2,FALSE)</f>
        <v>#REF!</v>
      </c>
      <c r="BM8344" s="61" t="s">
        <v>13650</v>
      </c>
      <c r="BN8344" s="61" t="s">
        <v>799</v>
      </c>
      <c r="BO8344" s="61" t="s">
        <v>3902</v>
      </c>
      <c r="BU8344" s="61" t="s">
        <v>13650</v>
      </c>
      <c r="BV8344" s="61" t="s">
        <v>799</v>
      </c>
      <c r="BW8344" s="61" t="s">
        <v>3902</v>
      </c>
    </row>
    <row r="8345" spans="51:75">
      <c r="AY8345" s="89" t="e">
        <f>VLOOKUP(C8345,#REF!, 2,FALSE)</f>
        <v>#REF!</v>
      </c>
      <c r="BM8345" s="61" t="s">
        <v>13651</v>
      </c>
      <c r="BN8345" s="61" t="s">
        <v>615</v>
      </c>
      <c r="BO8345" s="61" t="s">
        <v>13060</v>
      </c>
      <c r="BU8345" s="61" t="s">
        <v>13651</v>
      </c>
      <c r="BV8345" s="61" t="s">
        <v>615</v>
      </c>
      <c r="BW8345" s="61" t="s">
        <v>13060</v>
      </c>
    </row>
    <row r="8346" spans="51:75">
      <c r="AY8346" s="89" t="e">
        <f>VLOOKUP(C8346,#REF!, 2,FALSE)</f>
        <v>#REF!</v>
      </c>
      <c r="BM8346" s="61" t="s">
        <v>13652</v>
      </c>
      <c r="BN8346" s="61" t="s">
        <v>2981</v>
      </c>
      <c r="BO8346" s="61" t="s">
        <v>2985</v>
      </c>
      <c r="BU8346" s="61" t="s">
        <v>13652</v>
      </c>
      <c r="BV8346" s="61" t="s">
        <v>2981</v>
      </c>
      <c r="BW8346" s="61" t="s">
        <v>2985</v>
      </c>
    </row>
    <row r="8347" spans="51:75">
      <c r="AY8347" s="89" t="e">
        <f>VLOOKUP(C8347,#REF!, 2,FALSE)</f>
        <v>#REF!</v>
      </c>
      <c r="BM8347" s="61" t="s">
        <v>13653</v>
      </c>
      <c r="BN8347" s="61" t="s">
        <v>641</v>
      </c>
      <c r="BO8347" s="61" t="s">
        <v>2383</v>
      </c>
      <c r="BU8347" s="61" t="s">
        <v>13653</v>
      </c>
      <c r="BV8347" s="61" t="s">
        <v>641</v>
      </c>
      <c r="BW8347" s="61" t="s">
        <v>2383</v>
      </c>
    </row>
    <row r="8348" spans="51:75">
      <c r="AY8348" s="89" t="e">
        <f>VLOOKUP(C8348,#REF!, 2,FALSE)</f>
        <v>#REF!</v>
      </c>
      <c r="BM8348" s="61" t="s">
        <v>2409</v>
      </c>
      <c r="BN8348" s="61" t="s">
        <v>615</v>
      </c>
      <c r="BO8348" s="61" t="s">
        <v>3175</v>
      </c>
      <c r="BU8348" s="61" t="s">
        <v>2409</v>
      </c>
      <c r="BV8348" s="61" t="s">
        <v>615</v>
      </c>
      <c r="BW8348" s="61" t="s">
        <v>3175</v>
      </c>
    </row>
    <row r="8349" spans="51:75">
      <c r="AY8349" s="89" t="e">
        <f>VLOOKUP(C8349,#REF!, 2,FALSE)</f>
        <v>#REF!</v>
      </c>
      <c r="BM8349" s="61" t="s">
        <v>2410</v>
      </c>
      <c r="BN8349" s="61" t="s">
        <v>615</v>
      </c>
      <c r="BO8349" s="61" t="s">
        <v>2197</v>
      </c>
      <c r="BU8349" s="61" t="s">
        <v>2410</v>
      </c>
      <c r="BV8349" s="61" t="s">
        <v>615</v>
      </c>
      <c r="BW8349" s="61" t="s">
        <v>2197</v>
      </c>
    </row>
    <row r="8350" spans="51:75">
      <c r="AY8350" s="89" t="e">
        <f>VLOOKUP(C8350,#REF!, 2,FALSE)</f>
        <v>#REF!</v>
      </c>
      <c r="BM8350" s="61" t="s">
        <v>13654</v>
      </c>
      <c r="BN8350" s="61" t="s">
        <v>641</v>
      </c>
      <c r="BO8350" s="61" t="s">
        <v>1807</v>
      </c>
      <c r="BU8350" s="61" t="s">
        <v>13654</v>
      </c>
      <c r="BV8350" s="61" t="s">
        <v>641</v>
      </c>
      <c r="BW8350" s="61" t="s">
        <v>1807</v>
      </c>
    </row>
    <row r="8351" spans="51:75">
      <c r="AY8351" s="89" t="e">
        <f>VLOOKUP(C8351,#REF!, 2,FALSE)</f>
        <v>#REF!</v>
      </c>
      <c r="BM8351" s="61" t="s">
        <v>13655</v>
      </c>
      <c r="BN8351" s="61" t="s">
        <v>641</v>
      </c>
      <c r="BO8351" s="61" t="s">
        <v>4763</v>
      </c>
      <c r="BU8351" s="61" t="s">
        <v>13655</v>
      </c>
      <c r="BV8351" s="61" t="s">
        <v>641</v>
      </c>
      <c r="BW8351" s="61" t="s">
        <v>4763</v>
      </c>
    </row>
    <row r="8352" spans="51:75">
      <c r="AY8352" s="89" t="e">
        <f>VLOOKUP(C8352,#REF!, 2,FALSE)</f>
        <v>#REF!</v>
      </c>
      <c r="BM8352" s="61" t="s">
        <v>13656</v>
      </c>
      <c r="BN8352" s="61" t="s">
        <v>3047</v>
      </c>
      <c r="BO8352" s="61" t="s">
        <v>13657</v>
      </c>
      <c r="BU8352" s="61" t="s">
        <v>13656</v>
      </c>
      <c r="BV8352" s="61" t="s">
        <v>3047</v>
      </c>
      <c r="BW8352" s="61" t="s">
        <v>13657</v>
      </c>
    </row>
    <row r="8353" spans="51:75">
      <c r="AY8353" s="89" t="e">
        <f>VLOOKUP(C8353,#REF!, 2,FALSE)</f>
        <v>#REF!</v>
      </c>
      <c r="BM8353" s="61" t="s">
        <v>13658</v>
      </c>
      <c r="BN8353" s="61" t="s">
        <v>789</v>
      </c>
      <c r="BO8353" s="61" t="s">
        <v>1688</v>
      </c>
      <c r="BU8353" s="61" t="s">
        <v>13658</v>
      </c>
      <c r="BV8353" s="61" t="s">
        <v>789</v>
      </c>
      <c r="BW8353" s="61" t="s">
        <v>1688</v>
      </c>
    </row>
    <row r="8354" spans="51:75">
      <c r="AY8354" s="89" t="e">
        <f>VLOOKUP(C8354,#REF!, 2,FALSE)</f>
        <v>#REF!</v>
      </c>
      <c r="BM8354" s="61" t="s">
        <v>13659</v>
      </c>
      <c r="BN8354" s="61" t="s">
        <v>668</v>
      </c>
      <c r="BO8354" s="61" t="s">
        <v>13660</v>
      </c>
      <c r="BU8354" s="61" t="s">
        <v>13659</v>
      </c>
      <c r="BV8354" s="61" t="s">
        <v>668</v>
      </c>
      <c r="BW8354" s="61" t="s">
        <v>13660</v>
      </c>
    </row>
    <row r="8355" spans="51:75">
      <c r="AY8355" s="89" t="e">
        <f>VLOOKUP(C8355,#REF!, 2,FALSE)</f>
        <v>#REF!</v>
      </c>
      <c r="BM8355" s="61" t="s">
        <v>13661</v>
      </c>
      <c r="BN8355" s="61" t="s">
        <v>2985</v>
      </c>
      <c r="BO8355" s="61" t="s">
        <v>12072</v>
      </c>
      <c r="BU8355" s="61" t="s">
        <v>13661</v>
      </c>
      <c r="BV8355" s="61" t="s">
        <v>2985</v>
      </c>
      <c r="BW8355" s="61" t="s">
        <v>12072</v>
      </c>
    </row>
    <row r="8356" spans="51:75">
      <c r="AY8356" s="89" t="e">
        <f>VLOOKUP(C8356,#REF!, 2,FALSE)</f>
        <v>#REF!</v>
      </c>
      <c r="BM8356" s="61" t="s">
        <v>13662</v>
      </c>
      <c r="BN8356" s="61" t="s">
        <v>668</v>
      </c>
      <c r="BO8356" s="61" t="s">
        <v>924</v>
      </c>
      <c r="BU8356" s="61" t="s">
        <v>13662</v>
      </c>
      <c r="BV8356" s="61" t="s">
        <v>668</v>
      </c>
      <c r="BW8356" s="61" t="s">
        <v>924</v>
      </c>
    </row>
    <row r="8357" spans="51:75">
      <c r="AY8357" s="89" t="e">
        <f>VLOOKUP(C8357,#REF!, 2,FALSE)</f>
        <v>#REF!</v>
      </c>
      <c r="BM8357" s="61" t="s">
        <v>13663</v>
      </c>
      <c r="BN8357" s="61" t="s">
        <v>2985</v>
      </c>
      <c r="BO8357" s="61" t="s">
        <v>6099</v>
      </c>
      <c r="BU8357" s="61" t="s">
        <v>13663</v>
      </c>
      <c r="BV8357" s="61" t="s">
        <v>2985</v>
      </c>
      <c r="BW8357" s="61" t="s">
        <v>6099</v>
      </c>
    </row>
    <row r="8358" spans="51:75">
      <c r="AY8358" s="89" t="e">
        <f>VLOOKUP(C8358,#REF!, 2,FALSE)</f>
        <v>#REF!</v>
      </c>
      <c r="BM8358" s="61" t="s">
        <v>13664</v>
      </c>
      <c r="BN8358" s="61" t="s">
        <v>2985</v>
      </c>
      <c r="BO8358" s="61" t="s">
        <v>2373</v>
      </c>
      <c r="BU8358" s="61" t="s">
        <v>13664</v>
      </c>
      <c r="BV8358" s="61" t="s">
        <v>2985</v>
      </c>
      <c r="BW8358" s="61" t="s">
        <v>2373</v>
      </c>
    </row>
    <row r="8359" spans="51:75">
      <c r="AY8359" s="89" t="e">
        <f>VLOOKUP(C8359,#REF!, 2,FALSE)</f>
        <v>#REF!</v>
      </c>
      <c r="BM8359" s="61" t="s">
        <v>13665</v>
      </c>
      <c r="BN8359" s="61" t="s">
        <v>785</v>
      </c>
      <c r="BO8359" s="61" t="s">
        <v>5735</v>
      </c>
      <c r="BU8359" s="61" t="s">
        <v>13665</v>
      </c>
      <c r="BV8359" s="61" t="s">
        <v>785</v>
      </c>
      <c r="BW8359" s="61" t="s">
        <v>5735</v>
      </c>
    </row>
    <row r="8360" spans="51:75">
      <c r="AY8360" s="89" t="e">
        <f>VLOOKUP(C8360,#REF!, 2,FALSE)</f>
        <v>#REF!</v>
      </c>
      <c r="BM8360" s="61" t="s">
        <v>13666</v>
      </c>
      <c r="BN8360" s="61" t="s">
        <v>669</v>
      </c>
      <c r="BO8360" s="61" t="s">
        <v>2298</v>
      </c>
      <c r="BU8360" s="61" t="s">
        <v>13666</v>
      </c>
      <c r="BV8360" s="61" t="s">
        <v>669</v>
      </c>
      <c r="BW8360" s="61" t="s">
        <v>2298</v>
      </c>
    </row>
    <row r="8361" spans="51:75">
      <c r="AY8361" s="89" t="e">
        <f>VLOOKUP(C8361,#REF!, 2,FALSE)</f>
        <v>#REF!</v>
      </c>
      <c r="BM8361" s="61" t="s">
        <v>13667</v>
      </c>
      <c r="BN8361" s="61" t="s">
        <v>799</v>
      </c>
      <c r="BO8361" s="61" t="s">
        <v>2876</v>
      </c>
      <c r="BU8361" s="61" t="s">
        <v>13667</v>
      </c>
      <c r="BV8361" s="61" t="s">
        <v>799</v>
      </c>
      <c r="BW8361" s="61" t="s">
        <v>2876</v>
      </c>
    </row>
    <row r="8362" spans="51:75">
      <c r="AY8362" s="89" t="e">
        <f>VLOOKUP(C8362,#REF!, 2,FALSE)</f>
        <v>#REF!</v>
      </c>
      <c r="BM8362" s="61" t="s">
        <v>13668</v>
      </c>
      <c r="BN8362" s="61" t="s">
        <v>799</v>
      </c>
      <c r="BO8362" s="61" t="s">
        <v>8240</v>
      </c>
      <c r="BU8362" s="61" t="s">
        <v>13668</v>
      </c>
      <c r="BV8362" s="61" t="s">
        <v>799</v>
      </c>
      <c r="BW8362" s="61" t="s">
        <v>8240</v>
      </c>
    </row>
    <row r="8363" spans="51:75">
      <c r="AY8363" s="89" t="e">
        <f>VLOOKUP(C8363,#REF!, 2,FALSE)</f>
        <v>#REF!</v>
      </c>
      <c r="BM8363" s="61" t="s">
        <v>2411</v>
      </c>
      <c r="BN8363" s="61" t="s">
        <v>2985</v>
      </c>
      <c r="BO8363" s="61" t="s">
        <v>13669</v>
      </c>
      <c r="BU8363" s="61" t="s">
        <v>2411</v>
      </c>
      <c r="BV8363" s="61" t="s">
        <v>2985</v>
      </c>
      <c r="BW8363" s="61" t="s">
        <v>13669</v>
      </c>
    </row>
    <row r="8364" spans="51:75">
      <c r="AY8364" s="89" t="e">
        <f>VLOOKUP(C8364,#REF!, 2,FALSE)</f>
        <v>#REF!</v>
      </c>
      <c r="BM8364" s="61" t="s">
        <v>2412</v>
      </c>
      <c r="BN8364" s="61" t="s">
        <v>2985</v>
      </c>
      <c r="BO8364" s="61" t="s">
        <v>2985</v>
      </c>
      <c r="BU8364" s="61" t="s">
        <v>2412</v>
      </c>
      <c r="BV8364" s="61" t="s">
        <v>2985</v>
      </c>
      <c r="BW8364" s="61" t="s">
        <v>2985</v>
      </c>
    </row>
    <row r="8365" spans="51:75">
      <c r="AY8365" s="89" t="e">
        <f>VLOOKUP(C8365,#REF!, 2,FALSE)</f>
        <v>#REF!</v>
      </c>
      <c r="BM8365" s="61" t="s">
        <v>13670</v>
      </c>
      <c r="BN8365" s="61" t="s">
        <v>1503</v>
      </c>
      <c r="BO8365" s="61" t="s">
        <v>13671</v>
      </c>
      <c r="BU8365" s="61" t="s">
        <v>13670</v>
      </c>
      <c r="BV8365" s="61" t="s">
        <v>1503</v>
      </c>
      <c r="BW8365" s="61" t="s">
        <v>13671</v>
      </c>
    </row>
    <row r="8366" spans="51:75">
      <c r="AY8366" s="89" t="e">
        <f>VLOOKUP(C8366,#REF!, 2,FALSE)</f>
        <v>#REF!</v>
      </c>
      <c r="BM8366" s="61" t="s">
        <v>13672</v>
      </c>
      <c r="BN8366" s="61" t="s">
        <v>3004</v>
      </c>
      <c r="BO8366" s="61" t="s">
        <v>5239</v>
      </c>
      <c r="BU8366" s="61" t="s">
        <v>13672</v>
      </c>
      <c r="BV8366" s="61" t="s">
        <v>3004</v>
      </c>
      <c r="BW8366" s="61" t="s">
        <v>5239</v>
      </c>
    </row>
    <row r="8367" spans="51:75">
      <c r="AY8367" s="89" t="e">
        <f>VLOOKUP(C8367,#REF!, 2,FALSE)</f>
        <v>#REF!</v>
      </c>
      <c r="BM8367" s="61" t="s">
        <v>13673</v>
      </c>
      <c r="BN8367" s="61" t="s">
        <v>1271</v>
      </c>
      <c r="BO8367" s="61" t="s">
        <v>9536</v>
      </c>
      <c r="BU8367" s="61" t="s">
        <v>13673</v>
      </c>
      <c r="BV8367" s="61" t="s">
        <v>1271</v>
      </c>
      <c r="BW8367" s="61" t="s">
        <v>9536</v>
      </c>
    </row>
    <row r="8368" spans="51:75">
      <c r="AY8368" s="89" t="e">
        <f>VLOOKUP(C8368,#REF!, 2,FALSE)</f>
        <v>#REF!</v>
      </c>
      <c r="BM8368" s="61" t="s">
        <v>13674</v>
      </c>
      <c r="BN8368" s="61" t="s">
        <v>799</v>
      </c>
      <c r="BO8368" s="61" t="s">
        <v>13675</v>
      </c>
      <c r="BU8368" s="61" t="s">
        <v>13674</v>
      </c>
      <c r="BV8368" s="61" t="s">
        <v>799</v>
      </c>
      <c r="BW8368" s="61" t="s">
        <v>13675</v>
      </c>
    </row>
    <row r="8369" spans="51:75">
      <c r="AY8369" s="89" t="e">
        <f>VLOOKUP(C8369,#REF!, 2,FALSE)</f>
        <v>#REF!</v>
      </c>
      <c r="BM8369" s="61" t="s">
        <v>13677</v>
      </c>
      <c r="BN8369" s="61" t="s">
        <v>2985</v>
      </c>
      <c r="BO8369" s="61" t="s">
        <v>2985</v>
      </c>
      <c r="BU8369" s="61" t="s">
        <v>13677</v>
      </c>
      <c r="BV8369" s="61" t="s">
        <v>2985</v>
      </c>
      <c r="BW8369" s="61" t="s">
        <v>2985</v>
      </c>
    </row>
    <row r="8370" spans="51:75">
      <c r="AY8370" s="89" t="e">
        <f>VLOOKUP(C8370,#REF!, 2,FALSE)</f>
        <v>#REF!</v>
      </c>
      <c r="BM8370" s="61" t="s">
        <v>13678</v>
      </c>
      <c r="BN8370" s="61" t="s">
        <v>2985</v>
      </c>
      <c r="BO8370" s="61" t="s">
        <v>13679</v>
      </c>
      <c r="BU8370" s="61" t="s">
        <v>13678</v>
      </c>
      <c r="BV8370" s="61" t="s">
        <v>2985</v>
      </c>
      <c r="BW8370" s="61" t="s">
        <v>13679</v>
      </c>
    </row>
    <row r="8371" spans="51:75">
      <c r="AY8371" s="89" t="e">
        <f>VLOOKUP(C8371,#REF!, 2,FALSE)</f>
        <v>#REF!</v>
      </c>
      <c r="BM8371" s="61" t="s">
        <v>13680</v>
      </c>
      <c r="BN8371" s="61" t="s">
        <v>1733</v>
      </c>
      <c r="BO8371" s="61" t="s">
        <v>13681</v>
      </c>
      <c r="BU8371" s="61" t="s">
        <v>13680</v>
      </c>
      <c r="BV8371" s="61" t="s">
        <v>1733</v>
      </c>
      <c r="BW8371" s="61" t="s">
        <v>13681</v>
      </c>
    </row>
    <row r="8372" spans="51:75">
      <c r="AY8372" s="89" t="e">
        <f>VLOOKUP(C8372,#REF!, 2,FALSE)</f>
        <v>#REF!</v>
      </c>
      <c r="BM8372" s="61" t="s">
        <v>13682</v>
      </c>
      <c r="BN8372" s="61" t="s">
        <v>1344</v>
      </c>
      <c r="BO8372" s="61" t="s">
        <v>13683</v>
      </c>
      <c r="BU8372" s="61" t="s">
        <v>13682</v>
      </c>
      <c r="BV8372" s="61" t="s">
        <v>1344</v>
      </c>
      <c r="BW8372" s="61" t="s">
        <v>13683</v>
      </c>
    </row>
    <row r="8373" spans="51:75">
      <c r="AY8373" s="89" t="e">
        <f>VLOOKUP(C8373,#REF!, 2,FALSE)</f>
        <v>#REF!</v>
      </c>
      <c r="BM8373" s="61" t="s">
        <v>13684</v>
      </c>
      <c r="BN8373" s="61" t="s">
        <v>1344</v>
      </c>
      <c r="BO8373" s="61" t="s">
        <v>2243</v>
      </c>
      <c r="BU8373" s="61" t="s">
        <v>13684</v>
      </c>
      <c r="BV8373" s="61" t="s">
        <v>1344</v>
      </c>
      <c r="BW8373" s="61" t="s">
        <v>2243</v>
      </c>
    </row>
    <row r="8374" spans="51:75">
      <c r="AY8374" s="89" t="e">
        <f>VLOOKUP(C8374,#REF!, 2,FALSE)</f>
        <v>#REF!</v>
      </c>
      <c r="BM8374" s="61" t="s">
        <v>13685</v>
      </c>
      <c r="BN8374" s="61" t="s">
        <v>799</v>
      </c>
      <c r="BO8374" s="61" t="s">
        <v>13686</v>
      </c>
      <c r="BU8374" s="61" t="s">
        <v>13685</v>
      </c>
      <c r="BV8374" s="61" t="s">
        <v>799</v>
      </c>
      <c r="BW8374" s="61" t="s">
        <v>13686</v>
      </c>
    </row>
    <row r="8375" spans="51:75">
      <c r="AY8375" s="89" t="e">
        <f>VLOOKUP(C8375,#REF!, 2,FALSE)</f>
        <v>#REF!</v>
      </c>
      <c r="BM8375" s="61" t="s">
        <v>13687</v>
      </c>
      <c r="BN8375" s="61" t="s">
        <v>930</v>
      </c>
      <c r="BO8375" s="61" t="s">
        <v>2985</v>
      </c>
      <c r="BU8375" s="61" t="s">
        <v>13687</v>
      </c>
      <c r="BV8375" s="61" t="s">
        <v>930</v>
      </c>
      <c r="BW8375" s="61" t="s">
        <v>2985</v>
      </c>
    </row>
    <row r="8376" spans="51:75">
      <c r="AY8376" s="89" t="e">
        <f>VLOOKUP(C8376,#REF!, 2,FALSE)</f>
        <v>#REF!</v>
      </c>
      <c r="BM8376" s="61" t="s">
        <v>13688</v>
      </c>
      <c r="BN8376" s="61" t="s">
        <v>638</v>
      </c>
      <c r="BO8376" s="61" t="s">
        <v>13689</v>
      </c>
      <c r="BU8376" s="61" t="s">
        <v>13688</v>
      </c>
      <c r="BV8376" s="61" t="s">
        <v>638</v>
      </c>
      <c r="BW8376" s="61" t="s">
        <v>13689</v>
      </c>
    </row>
    <row r="8377" spans="51:75">
      <c r="AY8377" s="89" t="e">
        <f>VLOOKUP(C8377,#REF!, 2,FALSE)</f>
        <v>#REF!</v>
      </c>
      <c r="BM8377" s="61" t="s">
        <v>13690</v>
      </c>
      <c r="BN8377" s="61" t="s">
        <v>2985</v>
      </c>
      <c r="BO8377" s="61" t="s">
        <v>2368</v>
      </c>
      <c r="BU8377" s="61" t="s">
        <v>13690</v>
      </c>
      <c r="BV8377" s="61" t="s">
        <v>2985</v>
      </c>
      <c r="BW8377" s="61" t="s">
        <v>2368</v>
      </c>
    </row>
    <row r="8378" spans="51:75">
      <c r="AY8378" s="89" t="e">
        <f>VLOOKUP(C8378,#REF!, 2,FALSE)</f>
        <v>#REF!</v>
      </c>
      <c r="BM8378" s="61" t="s">
        <v>192</v>
      </c>
      <c r="BN8378" s="61" t="s">
        <v>621</v>
      </c>
      <c r="BO8378" s="61" t="s">
        <v>3996</v>
      </c>
      <c r="BU8378" s="61" t="s">
        <v>192</v>
      </c>
      <c r="BV8378" s="61" t="s">
        <v>621</v>
      </c>
      <c r="BW8378" s="61" t="s">
        <v>3996</v>
      </c>
    </row>
    <row r="8379" spans="51:75">
      <c r="AY8379" s="89" t="e">
        <f>VLOOKUP(C8379,#REF!, 2,FALSE)</f>
        <v>#REF!</v>
      </c>
      <c r="BM8379" s="61" t="s">
        <v>13691</v>
      </c>
      <c r="BN8379" s="61" t="s">
        <v>664</v>
      </c>
      <c r="BO8379" s="61" t="s">
        <v>13692</v>
      </c>
      <c r="BU8379" s="61" t="s">
        <v>13691</v>
      </c>
      <c r="BV8379" s="61" t="s">
        <v>664</v>
      </c>
      <c r="BW8379" s="61" t="s">
        <v>13692</v>
      </c>
    </row>
    <row r="8380" spans="51:75">
      <c r="AY8380" s="89" t="e">
        <f>VLOOKUP(C8380,#REF!, 2,FALSE)</f>
        <v>#REF!</v>
      </c>
      <c r="BM8380" s="61" t="s">
        <v>13693</v>
      </c>
      <c r="BN8380" s="61" t="s">
        <v>621</v>
      </c>
      <c r="BO8380" s="61" t="s">
        <v>2941</v>
      </c>
      <c r="BU8380" s="61" t="s">
        <v>13693</v>
      </c>
      <c r="BV8380" s="61" t="s">
        <v>621</v>
      </c>
      <c r="BW8380" s="61" t="s">
        <v>2941</v>
      </c>
    </row>
    <row r="8381" spans="51:75">
      <c r="AY8381" s="89" t="e">
        <f>VLOOKUP(C8381,#REF!, 2,FALSE)</f>
        <v>#REF!</v>
      </c>
      <c r="BM8381" s="61" t="s">
        <v>13694</v>
      </c>
      <c r="BN8381" s="61" t="s">
        <v>2985</v>
      </c>
      <c r="BO8381" s="61" t="s">
        <v>5672</v>
      </c>
      <c r="BU8381" s="61" t="s">
        <v>13694</v>
      </c>
      <c r="BV8381" s="61" t="s">
        <v>2985</v>
      </c>
      <c r="BW8381" s="61" t="s">
        <v>5672</v>
      </c>
    </row>
    <row r="8382" spans="51:75">
      <c r="AY8382" s="89" t="e">
        <f>VLOOKUP(C8382,#REF!, 2,FALSE)</f>
        <v>#REF!</v>
      </c>
      <c r="BM8382" s="61" t="s">
        <v>13695</v>
      </c>
      <c r="BN8382" s="61" t="s">
        <v>3254</v>
      </c>
      <c r="BO8382" s="61" t="s">
        <v>13696</v>
      </c>
      <c r="BU8382" s="61" t="s">
        <v>13695</v>
      </c>
      <c r="BV8382" s="61" t="s">
        <v>3254</v>
      </c>
      <c r="BW8382" s="61" t="s">
        <v>13696</v>
      </c>
    </row>
    <row r="8383" spans="51:75">
      <c r="AY8383" s="89" t="e">
        <f>VLOOKUP(C8383,#REF!, 2,FALSE)</f>
        <v>#REF!</v>
      </c>
      <c r="BM8383" s="61" t="s">
        <v>13697</v>
      </c>
      <c r="BN8383" s="61" t="s">
        <v>3007</v>
      </c>
      <c r="BO8383" s="61" t="s">
        <v>13698</v>
      </c>
      <c r="BU8383" s="61" t="s">
        <v>13697</v>
      </c>
      <c r="BV8383" s="61" t="s">
        <v>3007</v>
      </c>
      <c r="BW8383" s="61" t="s">
        <v>13698</v>
      </c>
    </row>
    <row r="8384" spans="51:75">
      <c r="AY8384" s="89" t="e">
        <f>VLOOKUP(C8384,#REF!, 2,FALSE)</f>
        <v>#REF!</v>
      </c>
      <c r="BM8384" s="61" t="s">
        <v>13699</v>
      </c>
      <c r="BN8384" s="61" t="s">
        <v>3254</v>
      </c>
      <c r="BO8384" s="61" t="s">
        <v>13700</v>
      </c>
      <c r="BU8384" s="61" t="s">
        <v>13699</v>
      </c>
      <c r="BV8384" s="61" t="s">
        <v>3254</v>
      </c>
      <c r="BW8384" s="61" t="s">
        <v>13700</v>
      </c>
    </row>
    <row r="8385" spans="51:75">
      <c r="AY8385" s="89" t="e">
        <f>VLOOKUP(C8385,#REF!, 2,FALSE)</f>
        <v>#REF!</v>
      </c>
      <c r="BM8385" s="61" t="s">
        <v>13701</v>
      </c>
      <c r="BN8385" s="61" t="s">
        <v>16990</v>
      </c>
      <c r="BO8385" s="61" t="s">
        <v>13702</v>
      </c>
      <c r="BU8385" s="61" t="s">
        <v>13701</v>
      </c>
      <c r="BV8385" s="61" t="s">
        <v>16990</v>
      </c>
      <c r="BW8385" s="61" t="s">
        <v>13702</v>
      </c>
    </row>
    <row r="8386" spans="51:75">
      <c r="AY8386" s="89" t="e">
        <f>VLOOKUP(C8386,#REF!, 2,FALSE)</f>
        <v>#REF!</v>
      </c>
      <c r="BM8386" s="61" t="s">
        <v>13703</v>
      </c>
      <c r="BN8386" s="61" t="s">
        <v>2985</v>
      </c>
      <c r="BO8386" s="61" t="s">
        <v>2985</v>
      </c>
      <c r="BU8386" s="61" t="s">
        <v>13703</v>
      </c>
      <c r="BV8386" s="61" t="s">
        <v>2985</v>
      </c>
      <c r="BW8386" s="61" t="s">
        <v>2985</v>
      </c>
    </row>
    <row r="8387" spans="51:75">
      <c r="AY8387" s="89" t="e">
        <f>VLOOKUP(C8387,#REF!, 2,FALSE)</f>
        <v>#REF!</v>
      </c>
      <c r="BM8387" s="61" t="s">
        <v>13704</v>
      </c>
      <c r="BN8387" s="61" t="s">
        <v>2985</v>
      </c>
      <c r="BO8387" s="61" t="s">
        <v>7646</v>
      </c>
      <c r="BU8387" s="61" t="s">
        <v>13704</v>
      </c>
      <c r="BV8387" s="61" t="s">
        <v>2985</v>
      </c>
      <c r="BW8387" s="61" t="s">
        <v>7646</v>
      </c>
    </row>
    <row r="8388" spans="51:75">
      <c r="AY8388" s="89" t="e">
        <f>VLOOKUP(C8388,#REF!, 2,FALSE)</f>
        <v>#REF!</v>
      </c>
      <c r="BM8388" s="61" t="s">
        <v>2413</v>
      </c>
      <c r="BN8388" s="61" t="s">
        <v>2430</v>
      </c>
      <c r="BO8388" s="61" t="s">
        <v>3737</v>
      </c>
      <c r="BU8388" s="61" t="s">
        <v>2413</v>
      </c>
      <c r="BV8388" s="61" t="s">
        <v>2430</v>
      </c>
      <c r="BW8388" s="61" t="s">
        <v>3737</v>
      </c>
    </row>
    <row r="8389" spans="51:75">
      <c r="AY8389" s="89" t="e">
        <f>VLOOKUP(C8389,#REF!, 2,FALSE)</f>
        <v>#REF!</v>
      </c>
      <c r="BM8389" s="61" t="s">
        <v>13705</v>
      </c>
      <c r="BN8389" s="61" t="s">
        <v>801</v>
      </c>
      <c r="BO8389" s="61" t="s">
        <v>699</v>
      </c>
      <c r="BU8389" s="61" t="s">
        <v>13705</v>
      </c>
      <c r="BV8389" s="61" t="s">
        <v>801</v>
      </c>
      <c r="BW8389" s="61" t="s">
        <v>699</v>
      </c>
    </row>
    <row r="8390" spans="51:75">
      <c r="AY8390" s="89" t="e">
        <f>VLOOKUP(C8390,#REF!, 2,FALSE)</f>
        <v>#REF!</v>
      </c>
      <c r="BM8390" s="61" t="s">
        <v>13706</v>
      </c>
      <c r="BN8390" s="61" t="s">
        <v>914</v>
      </c>
      <c r="BO8390" s="61" t="s">
        <v>3473</v>
      </c>
      <c r="BU8390" s="61" t="s">
        <v>13706</v>
      </c>
      <c r="BV8390" s="61" t="s">
        <v>914</v>
      </c>
      <c r="BW8390" s="61" t="s">
        <v>3473</v>
      </c>
    </row>
    <row r="8391" spans="51:75">
      <c r="AY8391" s="89" t="e">
        <f>VLOOKUP(C8391,#REF!, 2,FALSE)</f>
        <v>#REF!</v>
      </c>
      <c r="BM8391" s="61" t="s">
        <v>13707</v>
      </c>
      <c r="BN8391" s="61" t="s">
        <v>8074</v>
      </c>
      <c r="BO8391" s="61" t="s">
        <v>916</v>
      </c>
      <c r="BU8391" s="61" t="s">
        <v>13707</v>
      </c>
      <c r="BV8391" s="61" t="s">
        <v>8074</v>
      </c>
      <c r="BW8391" s="61" t="s">
        <v>916</v>
      </c>
    </row>
    <row r="8392" spans="51:75">
      <c r="AY8392" s="89" t="e">
        <f>VLOOKUP(C8392,#REF!, 2,FALSE)</f>
        <v>#REF!</v>
      </c>
      <c r="BM8392" s="61" t="s">
        <v>13708</v>
      </c>
      <c r="BN8392" s="61" t="s">
        <v>2985</v>
      </c>
      <c r="BO8392" s="61" t="s">
        <v>2985</v>
      </c>
      <c r="BU8392" s="61" t="s">
        <v>13708</v>
      </c>
      <c r="BV8392" s="61" t="s">
        <v>2985</v>
      </c>
      <c r="BW8392" s="61" t="s">
        <v>2985</v>
      </c>
    </row>
    <row r="8393" spans="51:75">
      <c r="AY8393" s="89" t="e">
        <f>VLOOKUP(C8393,#REF!, 2,FALSE)</f>
        <v>#REF!</v>
      </c>
      <c r="BM8393" s="61" t="s">
        <v>13709</v>
      </c>
      <c r="BN8393" s="61" t="s">
        <v>2985</v>
      </c>
      <c r="BO8393" s="61" t="s">
        <v>4457</v>
      </c>
      <c r="BU8393" s="61" t="s">
        <v>13709</v>
      </c>
      <c r="BV8393" s="61" t="s">
        <v>2985</v>
      </c>
      <c r="BW8393" s="61" t="s">
        <v>4457</v>
      </c>
    </row>
    <row r="8394" spans="51:75">
      <c r="AY8394" s="89" t="e">
        <f>VLOOKUP(C8394,#REF!, 2,FALSE)</f>
        <v>#REF!</v>
      </c>
      <c r="BM8394" s="61" t="s">
        <v>13710</v>
      </c>
      <c r="BN8394" s="61" t="s">
        <v>13503</v>
      </c>
      <c r="BO8394" s="61" t="s">
        <v>13711</v>
      </c>
      <c r="BU8394" s="61" t="s">
        <v>13710</v>
      </c>
      <c r="BV8394" s="61" t="s">
        <v>13503</v>
      </c>
      <c r="BW8394" s="61" t="s">
        <v>13711</v>
      </c>
    </row>
    <row r="8395" spans="51:75">
      <c r="AY8395" s="89" t="e">
        <f>VLOOKUP(C8395,#REF!, 2,FALSE)</f>
        <v>#REF!</v>
      </c>
      <c r="BM8395" s="61" t="s">
        <v>13712</v>
      </c>
      <c r="BN8395" s="61" t="s">
        <v>2985</v>
      </c>
      <c r="BO8395" s="61" t="s">
        <v>2985</v>
      </c>
      <c r="BU8395" s="61" t="s">
        <v>13712</v>
      </c>
      <c r="BV8395" s="61" t="s">
        <v>2985</v>
      </c>
      <c r="BW8395" s="61" t="s">
        <v>2985</v>
      </c>
    </row>
    <row r="8396" spans="51:75">
      <c r="AY8396" s="89" t="e">
        <f>VLOOKUP(C8396,#REF!, 2,FALSE)</f>
        <v>#REF!</v>
      </c>
      <c r="BM8396" s="61" t="s">
        <v>13713</v>
      </c>
      <c r="BN8396" s="61" t="s">
        <v>2985</v>
      </c>
      <c r="BO8396" s="61" t="s">
        <v>13714</v>
      </c>
      <c r="BU8396" s="61" t="s">
        <v>13713</v>
      </c>
      <c r="BV8396" s="61" t="s">
        <v>2985</v>
      </c>
      <c r="BW8396" s="61" t="s">
        <v>13714</v>
      </c>
    </row>
    <row r="8397" spans="51:75">
      <c r="AY8397" s="89" t="e">
        <f>VLOOKUP(C8397,#REF!, 2,FALSE)</f>
        <v>#REF!</v>
      </c>
      <c r="BM8397" s="61" t="s">
        <v>13715</v>
      </c>
      <c r="BN8397" s="61" t="s">
        <v>2985</v>
      </c>
      <c r="BO8397" s="61" t="s">
        <v>922</v>
      </c>
      <c r="BU8397" s="61" t="s">
        <v>13715</v>
      </c>
      <c r="BV8397" s="61" t="s">
        <v>2985</v>
      </c>
      <c r="BW8397" s="61" t="s">
        <v>922</v>
      </c>
    </row>
    <row r="8398" spans="51:75">
      <c r="AY8398" s="89" t="e">
        <f>VLOOKUP(C8398,#REF!, 2,FALSE)</f>
        <v>#REF!</v>
      </c>
      <c r="BM8398" s="61" t="s">
        <v>13716</v>
      </c>
      <c r="BN8398" s="61" t="s">
        <v>633</v>
      </c>
      <c r="BO8398" s="61" t="s">
        <v>711</v>
      </c>
      <c r="BU8398" s="61" t="s">
        <v>13716</v>
      </c>
      <c r="BV8398" s="61" t="s">
        <v>633</v>
      </c>
      <c r="BW8398" s="61" t="s">
        <v>711</v>
      </c>
    </row>
    <row r="8399" spans="51:75">
      <c r="AY8399" s="89" t="e">
        <f>VLOOKUP(C8399,#REF!, 2,FALSE)</f>
        <v>#REF!</v>
      </c>
      <c r="BM8399" s="61" t="s">
        <v>13717</v>
      </c>
      <c r="BN8399" s="61" t="s">
        <v>2985</v>
      </c>
      <c r="BO8399" s="61" t="s">
        <v>2985</v>
      </c>
      <c r="BU8399" s="61" t="s">
        <v>13717</v>
      </c>
      <c r="BV8399" s="61" t="s">
        <v>2985</v>
      </c>
      <c r="BW8399" s="61" t="s">
        <v>2985</v>
      </c>
    </row>
    <row r="8400" spans="51:75">
      <c r="AY8400" s="89" t="e">
        <f>VLOOKUP(C8400,#REF!, 2,FALSE)</f>
        <v>#REF!</v>
      </c>
      <c r="BM8400" s="61" t="s">
        <v>13718</v>
      </c>
      <c r="BN8400" s="61" t="s">
        <v>2985</v>
      </c>
      <c r="BO8400" s="61" t="s">
        <v>5554</v>
      </c>
      <c r="BU8400" s="61" t="s">
        <v>13718</v>
      </c>
      <c r="BV8400" s="61" t="s">
        <v>2985</v>
      </c>
      <c r="BW8400" s="61" t="s">
        <v>5554</v>
      </c>
    </row>
    <row r="8401" spans="51:75">
      <c r="AY8401" s="89" t="e">
        <f>VLOOKUP(C8401,#REF!, 2,FALSE)</f>
        <v>#REF!</v>
      </c>
      <c r="BM8401" s="61" t="s">
        <v>13719</v>
      </c>
      <c r="BN8401" s="61" t="s">
        <v>2985</v>
      </c>
      <c r="BO8401" s="61" t="s">
        <v>2985</v>
      </c>
      <c r="BU8401" s="61" t="s">
        <v>13719</v>
      </c>
      <c r="BV8401" s="61" t="s">
        <v>2985</v>
      </c>
      <c r="BW8401" s="61" t="s">
        <v>2985</v>
      </c>
    </row>
    <row r="8402" spans="51:75">
      <c r="AY8402" s="89" t="e">
        <f>VLOOKUP(C8402,#REF!, 2,FALSE)</f>
        <v>#REF!</v>
      </c>
      <c r="BM8402" s="61" t="s">
        <v>13720</v>
      </c>
      <c r="BN8402" s="61" t="s">
        <v>621</v>
      </c>
      <c r="BO8402" s="61" t="s">
        <v>10684</v>
      </c>
      <c r="BU8402" s="61" t="s">
        <v>13720</v>
      </c>
      <c r="BV8402" s="61" t="s">
        <v>621</v>
      </c>
      <c r="BW8402" s="61" t="s">
        <v>10684</v>
      </c>
    </row>
    <row r="8403" spans="51:75">
      <c r="AY8403" s="89" t="e">
        <f>VLOOKUP(C8403,#REF!, 2,FALSE)</f>
        <v>#REF!</v>
      </c>
      <c r="BM8403" s="61" t="s">
        <v>13721</v>
      </c>
      <c r="BN8403" s="61" t="s">
        <v>2985</v>
      </c>
      <c r="BO8403" s="61" t="s">
        <v>2500</v>
      </c>
      <c r="BU8403" s="61" t="s">
        <v>13721</v>
      </c>
      <c r="BV8403" s="61" t="s">
        <v>2985</v>
      </c>
      <c r="BW8403" s="61" t="s">
        <v>2500</v>
      </c>
    </row>
    <row r="8404" spans="51:75">
      <c r="AY8404" s="89" t="e">
        <f>VLOOKUP(C8404,#REF!, 2,FALSE)</f>
        <v>#REF!</v>
      </c>
      <c r="BM8404" s="61" t="s">
        <v>13722</v>
      </c>
      <c r="BN8404" s="61" t="s">
        <v>2985</v>
      </c>
      <c r="BO8404" s="61" t="s">
        <v>2985</v>
      </c>
      <c r="BU8404" s="61" t="s">
        <v>13722</v>
      </c>
      <c r="BV8404" s="61" t="s">
        <v>2985</v>
      </c>
      <c r="BW8404" s="61" t="s">
        <v>2985</v>
      </c>
    </row>
    <row r="8405" spans="51:75">
      <c r="AY8405" s="89" t="e">
        <f>VLOOKUP(C8405,#REF!, 2,FALSE)</f>
        <v>#REF!</v>
      </c>
      <c r="BM8405" s="61" t="s">
        <v>13723</v>
      </c>
      <c r="BN8405" s="61" t="s">
        <v>942</v>
      </c>
      <c r="BO8405" s="61" t="s">
        <v>710</v>
      </c>
      <c r="BU8405" s="61" t="s">
        <v>13723</v>
      </c>
      <c r="BV8405" s="61" t="s">
        <v>942</v>
      </c>
      <c r="BW8405" s="61" t="s">
        <v>710</v>
      </c>
    </row>
    <row r="8406" spans="51:75">
      <c r="AY8406" s="89" t="e">
        <f>VLOOKUP(C8406,#REF!, 2,FALSE)</f>
        <v>#REF!</v>
      </c>
      <c r="BM8406" s="61" t="s">
        <v>13724</v>
      </c>
      <c r="BN8406" s="61" t="s">
        <v>618</v>
      </c>
      <c r="BO8406" s="61" t="s">
        <v>2985</v>
      </c>
      <c r="BU8406" s="61" t="s">
        <v>13724</v>
      </c>
      <c r="BV8406" s="61" t="s">
        <v>618</v>
      </c>
      <c r="BW8406" s="61" t="s">
        <v>2985</v>
      </c>
    </row>
    <row r="8407" spans="51:75">
      <c r="AY8407" s="89" t="e">
        <f>VLOOKUP(C8407,#REF!, 2,FALSE)</f>
        <v>#REF!</v>
      </c>
      <c r="BM8407" s="61" t="s">
        <v>13725</v>
      </c>
      <c r="BN8407" s="61" t="s">
        <v>928</v>
      </c>
      <c r="BO8407" s="61" t="s">
        <v>1522</v>
      </c>
      <c r="BU8407" s="61" t="s">
        <v>13725</v>
      </c>
      <c r="BV8407" s="61" t="s">
        <v>928</v>
      </c>
      <c r="BW8407" s="61" t="s">
        <v>1522</v>
      </c>
    </row>
    <row r="8408" spans="51:75">
      <c r="AY8408" s="89" t="e">
        <f>VLOOKUP(C8408,#REF!, 2,FALSE)</f>
        <v>#REF!</v>
      </c>
      <c r="BM8408" s="61" t="s">
        <v>13726</v>
      </c>
      <c r="BN8408" s="61" t="s">
        <v>705</v>
      </c>
      <c r="BO8408" s="61" t="s">
        <v>3308</v>
      </c>
      <c r="BU8408" s="61" t="s">
        <v>13726</v>
      </c>
      <c r="BV8408" s="61" t="s">
        <v>705</v>
      </c>
      <c r="BW8408" s="61" t="s">
        <v>3308</v>
      </c>
    </row>
    <row r="8409" spans="51:75">
      <c r="AY8409" s="89" t="e">
        <f>VLOOKUP(C8409,#REF!, 2,FALSE)</f>
        <v>#REF!</v>
      </c>
      <c r="BM8409" s="61" t="s">
        <v>13727</v>
      </c>
      <c r="BN8409" s="61" t="s">
        <v>930</v>
      </c>
      <c r="BO8409" s="61" t="s">
        <v>3971</v>
      </c>
      <c r="BU8409" s="61" t="s">
        <v>13727</v>
      </c>
      <c r="BV8409" s="61" t="s">
        <v>930</v>
      </c>
      <c r="BW8409" s="61" t="s">
        <v>3971</v>
      </c>
    </row>
    <row r="8410" spans="51:75">
      <c r="AY8410" s="89" t="e">
        <f>VLOOKUP(C8410,#REF!, 2,FALSE)</f>
        <v>#REF!</v>
      </c>
      <c r="BM8410" s="61" t="s">
        <v>13728</v>
      </c>
      <c r="BN8410" s="61" t="s">
        <v>777</v>
      </c>
      <c r="BO8410" s="61" t="s">
        <v>3548</v>
      </c>
      <c r="BU8410" s="61" t="s">
        <v>13728</v>
      </c>
      <c r="BV8410" s="61" t="s">
        <v>777</v>
      </c>
      <c r="BW8410" s="61" t="s">
        <v>3548</v>
      </c>
    </row>
    <row r="8411" spans="51:75">
      <c r="AY8411" s="89" t="e">
        <f>VLOOKUP(C8411,#REF!, 2,FALSE)</f>
        <v>#REF!</v>
      </c>
      <c r="BM8411" s="61" t="s">
        <v>13729</v>
      </c>
      <c r="BN8411" s="61" t="s">
        <v>633</v>
      </c>
      <c r="BO8411" s="61" t="s">
        <v>13730</v>
      </c>
      <c r="BU8411" s="61" t="s">
        <v>13729</v>
      </c>
      <c r="BV8411" s="61" t="s">
        <v>633</v>
      </c>
      <c r="BW8411" s="61" t="s">
        <v>13730</v>
      </c>
    </row>
    <row r="8412" spans="51:75">
      <c r="AY8412" s="89" t="e">
        <f>VLOOKUP(C8412,#REF!, 2,FALSE)</f>
        <v>#REF!</v>
      </c>
      <c r="BM8412" s="61" t="s">
        <v>13731</v>
      </c>
      <c r="BN8412" s="61" t="s">
        <v>633</v>
      </c>
      <c r="BO8412" s="61" t="s">
        <v>13293</v>
      </c>
      <c r="BU8412" s="61" t="s">
        <v>13731</v>
      </c>
      <c r="BV8412" s="61" t="s">
        <v>633</v>
      </c>
      <c r="BW8412" s="61" t="s">
        <v>13293</v>
      </c>
    </row>
    <row r="8413" spans="51:75">
      <c r="AY8413" s="89" t="e">
        <f>VLOOKUP(C8413,#REF!, 2,FALSE)</f>
        <v>#REF!</v>
      </c>
      <c r="BM8413" s="61" t="s">
        <v>13732</v>
      </c>
      <c r="BN8413" s="61" t="s">
        <v>641</v>
      </c>
      <c r="BO8413" s="61" t="s">
        <v>11309</v>
      </c>
      <c r="BU8413" s="61" t="s">
        <v>13732</v>
      </c>
      <c r="BV8413" s="61" t="s">
        <v>641</v>
      </c>
      <c r="BW8413" s="61" t="s">
        <v>11309</v>
      </c>
    </row>
    <row r="8414" spans="51:75">
      <c r="AY8414" s="89" t="e">
        <f>VLOOKUP(C8414,#REF!, 2,FALSE)</f>
        <v>#REF!</v>
      </c>
      <c r="BM8414" s="61" t="s">
        <v>13733</v>
      </c>
      <c r="BN8414" s="61" t="s">
        <v>3089</v>
      </c>
      <c r="BO8414" s="61" t="s">
        <v>1021</v>
      </c>
      <c r="BU8414" s="61" t="s">
        <v>13733</v>
      </c>
      <c r="BV8414" s="61" t="s">
        <v>3089</v>
      </c>
      <c r="BW8414" s="61" t="s">
        <v>1021</v>
      </c>
    </row>
    <row r="8415" spans="51:75">
      <c r="AY8415" s="89" t="e">
        <f>VLOOKUP(C8415,#REF!, 2,FALSE)</f>
        <v>#REF!</v>
      </c>
      <c r="BM8415" s="61" t="s">
        <v>13734</v>
      </c>
      <c r="BN8415" s="61" t="s">
        <v>3099</v>
      </c>
      <c r="BO8415" s="61" t="s">
        <v>13735</v>
      </c>
      <c r="BU8415" s="61" t="s">
        <v>13734</v>
      </c>
      <c r="BV8415" s="61" t="s">
        <v>3099</v>
      </c>
      <c r="BW8415" s="61" t="s">
        <v>13735</v>
      </c>
    </row>
    <row r="8416" spans="51:75">
      <c r="AY8416" s="89" t="e">
        <f>VLOOKUP(C8416,#REF!, 2,FALSE)</f>
        <v>#REF!</v>
      </c>
      <c r="BM8416" s="61" t="s">
        <v>2414</v>
      </c>
      <c r="BN8416" s="61" t="s">
        <v>3254</v>
      </c>
      <c r="BO8416" s="61" t="s">
        <v>2068</v>
      </c>
      <c r="BU8416" s="61" t="s">
        <v>2414</v>
      </c>
      <c r="BV8416" s="61" t="s">
        <v>3254</v>
      </c>
      <c r="BW8416" s="61" t="s">
        <v>2068</v>
      </c>
    </row>
    <row r="8417" spans="51:75">
      <c r="AY8417" s="89" t="e">
        <f>VLOOKUP(C8417,#REF!, 2,FALSE)</f>
        <v>#REF!</v>
      </c>
      <c r="BM8417" s="61" t="s">
        <v>13736</v>
      </c>
      <c r="BN8417" s="61" t="s">
        <v>668</v>
      </c>
      <c r="BO8417" s="61" t="s">
        <v>5449</v>
      </c>
      <c r="BU8417" s="61" t="s">
        <v>13736</v>
      </c>
      <c r="BV8417" s="61" t="s">
        <v>668</v>
      </c>
      <c r="BW8417" s="61" t="s">
        <v>5449</v>
      </c>
    </row>
    <row r="8418" spans="51:75">
      <c r="AY8418" s="89" t="e">
        <f>VLOOKUP(C8418,#REF!, 2,FALSE)</f>
        <v>#REF!</v>
      </c>
      <c r="BM8418" s="61" t="s">
        <v>13737</v>
      </c>
      <c r="BN8418" s="61" t="s">
        <v>3254</v>
      </c>
      <c r="BO8418" s="61" t="s">
        <v>1048</v>
      </c>
      <c r="BU8418" s="61" t="s">
        <v>13737</v>
      </c>
      <c r="BV8418" s="61" t="s">
        <v>3254</v>
      </c>
      <c r="BW8418" s="61" t="s">
        <v>1048</v>
      </c>
    </row>
    <row r="8419" spans="51:75">
      <c r="AY8419" s="89" t="e">
        <f>VLOOKUP(C8419,#REF!, 2,FALSE)</f>
        <v>#REF!</v>
      </c>
      <c r="BM8419" s="61" t="s">
        <v>13738</v>
      </c>
      <c r="BN8419" s="61" t="s">
        <v>3099</v>
      </c>
      <c r="BO8419" s="61" t="s">
        <v>5449</v>
      </c>
      <c r="BU8419" s="61" t="s">
        <v>13738</v>
      </c>
      <c r="BV8419" s="61" t="s">
        <v>3099</v>
      </c>
      <c r="BW8419" s="61" t="s">
        <v>5449</v>
      </c>
    </row>
    <row r="8420" spans="51:75">
      <c r="AY8420" s="89" t="e">
        <f>VLOOKUP(C8420,#REF!, 2,FALSE)</f>
        <v>#REF!</v>
      </c>
      <c r="BM8420" s="61" t="s">
        <v>13739</v>
      </c>
      <c r="BN8420" s="61" t="s">
        <v>3089</v>
      </c>
      <c r="BO8420" s="61" t="s">
        <v>2985</v>
      </c>
      <c r="BU8420" s="61" t="s">
        <v>13739</v>
      </c>
      <c r="BV8420" s="61" t="s">
        <v>3089</v>
      </c>
      <c r="BW8420" s="61" t="s">
        <v>2985</v>
      </c>
    </row>
    <row r="8421" spans="51:75">
      <c r="AY8421" s="89" t="e">
        <f>VLOOKUP(C8421,#REF!, 2,FALSE)</f>
        <v>#REF!</v>
      </c>
      <c r="BM8421" s="61" t="s">
        <v>13740</v>
      </c>
      <c r="BN8421" s="61" t="s">
        <v>1344</v>
      </c>
      <c r="BO8421" s="61" t="s">
        <v>2985</v>
      </c>
      <c r="BU8421" s="61" t="s">
        <v>13740</v>
      </c>
      <c r="BV8421" s="61" t="s">
        <v>1344</v>
      </c>
      <c r="BW8421" s="61" t="s">
        <v>2985</v>
      </c>
    </row>
    <row r="8422" spans="51:75">
      <c r="AY8422" s="89" t="e">
        <f>VLOOKUP(C8422,#REF!, 2,FALSE)</f>
        <v>#REF!</v>
      </c>
      <c r="BM8422" s="61" t="s">
        <v>13741</v>
      </c>
      <c r="BN8422" s="61" t="s">
        <v>665</v>
      </c>
      <c r="BO8422" s="61" t="s">
        <v>2985</v>
      </c>
      <c r="BU8422" s="61" t="s">
        <v>13741</v>
      </c>
      <c r="BV8422" s="61" t="s">
        <v>665</v>
      </c>
      <c r="BW8422" s="61" t="s">
        <v>2985</v>
      </c>
    </row>
    <row r="8423" spans="51:75">
      <c r="AY8423" s="89" t="e">
        <f>VLOOKUP(C8423,#REF!, 2,FALSE)</f>
        <v>#REF!</v>
      </c>
      <c r="BM8423" s="61" t="s">
        <v>13742</v>
      </c>
      <c r="BN8423" s="61" t="s">
        <v>3007</v>
      </c>
      <c r="BO8423" s="61" t="s">
        <v>13743</v>
      </c>
      <c r="BU8423" s="61" t="s">
        <v>13742</v>
      </c>
      <c r="BV8423" s="61" t="s">
        <v>3007</v>
      </c>
      <c r="BW8423" s="61" t="s">
        <v>13743</v>
      </c>
    </row>
    <row r="8424" spans="51:75">
      <c r="AY8424" s="89" t="e">
        <f>VLOOKUP(C8424,#REF!, 2,FALSE)</f>
        <v>#REF!</v>
      </c>
      <c r="BM8424" s="61" t="s">
        <v>13744</v>
      </c>
      <c r="BN8424" s="61" t="s">
        <v>619</v>
      </c>
      <c r="BO8424" s="61" t="s">
        <v>2985</v>
      </c>
      <c r="BU8424" s="61" t="s">
        <v>13744</v>
      </c>
      <c r="BV8424" s="61" t="s">
        <v>619</v>
      </c>
      <c r="BW8424" s="61" t="s">
        <v>2985</v>
      </c>
    </row>
    <row r="8425" spans="51:75">
      <c r="AY8425" s="89" t="e">
        <f>VLOOKUP(C8425,#REF!, 2,FALSE)</f>
        <v>#REF!</v>
      </c>
      <c r="BM8425" s="61" t="s">
        <v>13745</v>
      </c>
      <c r="BN8425" s="61" t="s">
        <v>2985</v>
      </c>
      <c r="BO8425" s="61" t="s">
        <v>3574</v>
      </c>
      <c r="BU8425" s="61" t="s">
        <v>13745</v>
      </c>
      <c r="BV8425" s="61" t="s">
        <v>2985</v>
      </c>
      <c r="BW8425" s="61" t="s">
        <v>3574</v>
      </c>
    </row>
    <row r="8426" spans="51:75">
      <c r="AY8426" s="89" t="e">
        <f>VLOOKUP(C8426,#REF!, 2,FALSE)</f>
        <v>#REF!</v>
      </c>
      <c r="BM8426" s="61" t="s">
        <v>13746</v>
      </c>
      <c r="BN8426" s="61" t="s">
        <v>3099</v>
      </c>
      <c r="BO8426" s="61" t="s">
        <v>2985</v>
      </c>
      <c r="BU8426" s="61" t="s">
        <v>13746</v>
      </c>
      <c r="BV8426" s="61" t="s">
        <v>3099</v>
      </c>
      <c r="BW8426" s="61" t="s">
        <v>2985</v>
      </c>
    </row>
    <row r="8427" spans="51:75">
      <c r="AY8427" s="89" t="e">
        <f>VLOOKUP(C8427,#REF!, 2,FALSE)</f>
        <v>#REF!</v>
      </c>
      <c r="BM8427" s="61" t="s">
        <v>13747</v>
      </c>
      <c r="BN8427" s="61" t="s">
        <v>854</v>
      </c>
      <c r="BO8427" s="61" t="s">
        <v>5449</v>
      </c>
      <c r="BU8427" s="61" t="s">
        <v>13747</v>
      </c>
      <c r="BV8427" s="61" t="s">
        <v>854</v>
      </c>
      <c r="BW8427" s="61" t="s">
        <v>5449</v>
      </c>
    </row>
    <row r="8428" spans="51:75">
      <c r="AY8428" s="89" t="e">
        <f>VLOOKUP(C8428,#REF!, 2,FALSE)</f>
        <v>#REF!</v>
      </c>
      <c r="BM8428" s="61" t="s">
        <v>13748</v>
      </c>
      <c r="BN8428" s="61" t="s">
        <v>773</v>
      </c>
      <c r="BO8428" s="61" t="s">
        <v>2985</v>
      </c>
      <c r="BU8428" s="61" t="s">
        <v>13748</v>
      </c>
      <c r="BV8428" s="61" t="s">
        <v>773</v>
      </c>
      <c r="BW8428" s="61" t="s">
        <v>2985</v>
      </c>
    </row>
    <row r="8429" spans="51:75">
      <c r="AY8429" s="89" t="e">
        <f>VLOOKUP(C8429,#REF!, 2,FALSE)</f>
        <v>#REF!</v>
      </c>
      <c r="BM8429" s="61" t="s">
        <v>13749</v>
      </c>
      <c r="BN8429" s="61" t="s">
        <v>705</v>
      </c>
      <c r="BO8429" s="61" t="s">
        <v>1408</v>
      </c>
      <c r="BU8429" s="61" t="s">
        <v>13749</v>
      </c>
      <c r="BV8429" s="61" t="s">
        <v>705</v>
      </c>
      <c r="BW8429" s="61" t="s">
        <v>1408</v>
      </c>
    </row>
    <row r="8430" spans="51:75">
      <c r="AY8430" s="89" t="e">
        <f>VLOOKUP(C8430,#REF!, 2,FALSE)</f>
        <v>#REF!</v>
      </c>
      <c r="BM8430" s="61" t="s">
        <v>13750</v>
      </c>
      <c r="BN8430" s="61" t="s">
        <v>16993</v>
      </c>
      <c r="BO8430" s="61" t="s">
        <v>2985</v>
      </c>
      <c r="BU8430" s="61" t="s">
        <v>13750</v>
      </c>
      <c r="BV8430" s="61" t="s">
        <v>16993</v>
      </c>
      <c r="BW8430" s="61" t="s">
        <v>2985</v>
      </c>
    </row>
    <row r="8431" spans="51:75">
      <c r="AY8431" s="89" t="e">
        <f>VLOOKUP(C8431,#REF!, 2,FALSE)</f>
        <v>#REF!</v>
      </c>
      <c r="BM8431" s="61" t="s">
        <v>13751</v>
      </c>
      <c r="BN8431" s="61" t="s">
        <v>996</v>
      </c>
      <c r="BO8431" s="61" t="s">
        <v>2985</v>
      </c>
      <c r="BU8431" s="61" t="s">
        <v>13751</v>
      </c>
      <c r="BV8431" s="61" t="s">
        <v>996</v>
      </c>
      <c r="BW8431" s="61" t="s">
        <v>2985</v>
      </c>
    </row>
    <row r="8432" spans="51:75">
      <c r="AY8432" s="89" t="e">
        <f>VLOOKUP(C8432,#REF!, 2,FALSE)</f>
        <v>#REF!</v>
      </c>
      <c r="BM8432" s="61" t="s">
        <v>13752</v>
      </c>
      <c r="BN8432" s="61" t="s">
        <v>3030</v>
      </c>
      <c r="BO8432" s="61" t="s">
        <v>2985</v>
      </c>
      <c r="BU8432" s="61" t="s">
        <v>13752</v>
      </c>
      <c r="BV8432" s="61" t="s">
        <v>3030</v>
      </c>
      <c r="BW8432" s="61" t="s">
        <v>2985</v>
      </c>
    </row>
    <row r="8433" spans="51:75">
      <c r="AY8433" s="89" t="e">
        <f>VLOOKUP(C8433,#REF!, 2,FALSE)</f>
        <v>#REF!</v>
      </c>
      <c r="BM8433" s="61" t="s">
        <v>13753</v>
      </c>
      <c r="BN8433" s="61" t="s">
        <v>2985</v>
      </c>
      <c r="BO8433" s="61" t="s">
        <v>2985</v>
      </c>
      <c r="BU8433" s="61" t="s">
        <v>13753</v>
      </c>
      <c r="BV8433" s="61" t="s">
        <v>2985</v>
      </c>
      <c r="BW8433" s="61" t="s">
        <v>2985</v>
      </c>
    </row>
    <row r="8434" spans="51:75">
      <c r="AY8434" s="89" t="e">
        <f>VLOOKUP(C8434,#REF!, 2,FALSE)</f>
        <v>#REF!</v>
      </c>
      <c r="BM8434" s="61" t="s">
        <v>13754</v>
      </c>
      <c r="BN8434" s="61" t="s">
        <v>615</v>
      </c>
      <c r="BO8434" s="61" t="s">
        <v>2985</v>
      </c>
      <c r="BU8434" s="61" t="s">
        <v>13754</v>
      </c>
      <c r="BV8434" s="61" t="s">
        <v>615</v>
      </c>
      <c r="BW8434" s="61" t="s">
        <v>2985</v>
      </c>
    </row>
    <row r="8435" spans="51:75">
      <c r="AY8435" s="89" t="e">
        <f>VLOOKUP(C8435,#REF!, 2,FALSE)</f>
        <v>#REF!</v>
      </c>
      <c r="BM8435" s="61" t="s">
        <v>13755</v>
      </c>
      <c r="BN8435" s="61" t="s">
        <v>668</v>
      </c>
      <c r="BO8435" s="61" t="s">
        <v>2985</v>
      </c>
      <c r="BU8435" s="61" t="s">
        <v>13755</v>
      </c>
      <c r="BV8435" s="61" t="s">
        <v>668</v>
      </c>
      <c r="BW8435" s="61" t="s">
        <v>2985</v>
      </c>
    </row>
    <row r="8436" spans="51:75">
      <c r="AY8436" s="89" t="e">
        <f>VLOOKUP(C8436,#REF!, 2,FALSE)</f>
        <v>#REF!</v>
      </c>
      <c r="BM8436" s="61" t="s">
        <v>2415</v>
      </c>
      <c r="BN8436" s="61" t="s">
        <v>864</v>
      </c>
      <c r="BO8436" s="61" t="s">
        <v>2985</v>
      </c>
      <c r="BU8436" s="61" t="s">
        <v>2415</v>
      </c>
      <c r="BV8436" s="61" t="s">
        <v>864</v>
      </c>
      <c r="BW8436" s="61" t="s">
        <v>2985</v>
      </c>
    </row>
    <row r="8437" spans="51:75">
      <c r="AY8437" s="89" t="e">
        <f>VLOOKUP(C8437,#REF!, 2,FALSE)</f>
        <v>#REF!</v>
      </c>
      <c r="BM8437" s="61" t="s">
        <v>13756</v>
      </c>
      <c r="BN8437" s="61" t="s">
        <v>2985</v>
      </c>
      <c r="BO8437" s="61" t="s">
        <v>13757</v>
      </c>
      <c r="BU8437" s="61" t="s">
        <v>13756</v>
      </c>
      <c r="BV8437" s="61" t="s">
        <v>2985</v>
      </c>
      <c r="BW8437" s="61" t="s">
        <v>13757</v>
      </c>
    </row>
    <row r="8438" spans="51:75">
      <c r="AY8438" s="89" t="e">
        <f>VLOOKUP(C8438,#REF!, 2,FALSE)</f>
        <v>#REF!</v>
      </c>
      <c r="BM8438" s="61" t="s">
        <v>13758</v>
      </c>
      <c r="BN8438" s="61" t="s">
        <v>668</v>
      </c>
      <c r="BO8438" s="61" t="s">
        <v>13360</v>
      </c>
      <c r="BU8438" s="61" t="s">
        <v>13758</v>
      </c>
      <c r="BV8438" s="61" t="s">
        <v>668</v>
      </c>
      <c r="BW8438" s="61" t="s">
        <v>13360</v>
      </c>
    </row>
    <row r="8439" spans="51:75">
      <c r="AY8439" s="89" t="e">
        <f>VLOOKUP(C8439,#REF!, 2,FALSE)</f>
        <v>#REF!</v>
      </c>
      <c r="BM8439" s="61" t="s">
        <v>13759</v>
      </c>
      <c r="BN8439" s="61" t="s">
        <v>782</v>
      </c>
      <c r="BO8439" s="61" t="s">
        <v>2985</v>
      </c>
      <c r="BU8439" s="61" t="s">
        <v>13759</v>
      </c>
      <c r="BV8439" s="61" t="s">
        <v>782</v>
      </c>
      <c r="BW8439" s="61" t="s">
        <v>2985</v>
      </c>
    </row>
    <row r="8440" spans="51:75">
      <c r="AY8440" s="89" t="e">
        <f>VLOOKUP(C8440,#REF!, 2,FALSE)</f>
        <v>#REF!</v>
      </c>
      <c r="BM8440" s="61" t="s">
        <v>13760</v>
      </c>
      <c r="BN8440" s="61" t="s">
        <v>3254</v>
      </c>
      <c r="BO8440" s="61" t="s">
        <v>662</v>
      </c>
      <c r="BU8440" s="61" t="s">
        <v>13760</v>
      </c>
      <c r="BV8440" s="61" t="s">
        <v>3254</v>
      </c>
      <c r="BW8440" s="61" t="s">
        <v>662</v>
      </c>
    </row>
    <row r="8441" spans="51:75">
      <c r="AY8441" s="89" t="e">
        <f>VLOOKUP(C8441,#REF!, 2,FALSE)</f>
        <v>#REF!</v>
      </c>
      <c r="BM8441" s="61" t="s">
        <v>13761</v>
      </c>
      <c r="BN8441" s="61" t="s">
        <v>3007</v>
      </c>
      <c r="BO8441" s="61" t="s">
        <v>2985</v>
      </c>
      <c r="BU8441" s="61" t="s">
        <v>13761</v>
      </c>
      <c r="BV8441" s="61" t="s">
        <v>3007</v>
      </c>
      <c r="BW8441" s="61" t="s">
        <v>2985</v>
      </c>
    </row>
    <row r="8442" spans="51:75">
      <c r="AY8442" s="89" t="e">
        <f>VLOOKUP(C8442,#REF!, 2,FALSE)</f>
        <v>#REF!</v>
      </c>
      <c r="BM8442" s="61" t="s">
        <v>13762</v>
      </c>
      <c r="BN8442" s="61" t="s">
        <v>812</v>
      </c>
      <c r="BO8442" s="61" t="s">
        <v>2985</v>
      </c>
      <c r="BU8442" s="61" t="s">
        <v>13762</v>
      </c>
      <c r="BV8442" s="61" t="s">
        <v>812</v>
      </c>
      <c r="BW8442" s="61" t="s">
        <v>2985</v>
      </c>
    </row>
    <row r="8443" spans="51:75">
      <c r="AY8443" s="89" t="e">
        <f>VLOOKUP(C8443,#REF!, 2,FALSE)</f>
        <v>#REF!</v>
      </c>
      <c r="BM8443" s="61" t="s">
        <v>13763</v>
      </c>
      <c r="BN8443" s="61" t="s">
        <v>864</v>
      </c>
      <c r="BO8443" s="61" t="s">
        <v>2985</v>
      </c>
      <c r="BU8443" s="61" t="s">
        <v>13763</v>
      </c>
      <c r="BV8443" s="61" t="s">
        <v>864</v>
      </c>
      <c r="BW8443" s="61" t="s">
        <v>2985</v>
      </c>
    </row>
    <row r="8444" spans="51:75">
      <c r="AY8444" s="89" t="e">
        <f>VLOOKUP(C8444,#REF!, 2,FALSE)</f>
        <v>#REF!</v>
      </c>
      <c r="BM8444" s="61" t="s">
        <v>13764</v>
      </c>
      <c r="BN8444" s="61" t="s">
        <v>2985</v>
      </c>
      <c r="BO8444" s="61" t="s">
        <v>2985</v>
      </c>
      <c r="BU8444" s="61" t="s">
        <v>13764</v>
      </c>
      <c r="BV8444" s="61" t="s">
        <v>2985</v>
      </c>
      <c r="BW8444" s="61" t="s">
        <v>2985</v>
      </c>
    </row>
    <row r="8445" spans="51:75">
      <c r="AY8445" s="89" t="e">
        <f>VLOOKUP(C8445,#REF!, 2,FALSE)</f>
        <v>#REF!</v>
      </c>
      <c r="BM8445" s="61" t="s">
        <v>13765</v>
      </c>
      <c r="BN8445" s="61" t="s">
        <v>864</v>
      </c>
      <c r="BO8445" s="61" t="s">
        <v>6547</v>
      </c>
      <c r="BU8445" s="61" t="s">
        <v>13765</v>
      </c>
      <c r="BV8445" s="61" t="s">
        <v>864</v>
      </c>
      <c r="BW8445" s="61" t="s">
        <v>6547</v>
      </c>
    </row>
    <row r="8446" spans="51:75">
      <c r="AY8446" s="89" t="e">
        <f>VLOOKUP(C8446,#REF!, 2,FALSE)</f>
        <v>#REF!</v>
      </c>
      <c r="BM8446" s="61" t="s">
        <v>13766</v>
      </c>
      <c r="BN8446" s="61" t="s">
        <v>925</v>
      </c>
      <c r="BO8446" s="61" t="s">
        <v>13767</v>
      </c>
      <c r="BU8446" s="61" t="s">
        <v>13766</v>
      </c>
      <c r="BV8446" s="61" t="s">
        <v>925</v>
      </c>
      <c r="BW8446" s="61" t="s">
        <v>13767</v>
      </c>
    </row>
    <row r="8447" spans="51:75">
      <c r="AY8447" s="89" t="e">
        <f>VLOOKUP(C8447,#REF!, 2,FALSE)</f>
        <v>#REF!</v>
      </c>
      <c r="BM8447" s="61" t="s">
        <v>13768</v>
      </c>
      <c r="BN8447" s="61" t="s">
        <v>3004</v>
      </c>
      <c r="BO8447" s="61" t="s">
        <v>1277</v>
      </c>
      <c r="BU8447" s="61" t="s">
        <v>13768</v>
      </c>
      <c r="BV8447" s="61" t="s">
        <v>3004</v>
      </c>
      <c r="BW8447" s="61" t="s">
        <v>1277</v>
      </c>
    </row>
    <row r="8448" spans="51:75">
      <c r="AY8448" s="89" t="e">
        <f>VLOOKUP(C8448,#REF!, 2,FALSE)</f>
        <v>#REF!</v>
      </c>
      <c r="BM8448" s="61" t="s">
        <v>13769</v>
      </c>
      <c r="BN8448" s="61" t="s">
        <v>623</v>
      </c>
      <c r="BO8448" s="61" t="s">
        <v>13522</v>
      </c>
      <c r="BU8448" s="61" t="s">
        <v>13769</v>
      </c>
      <c r="BV8448" s="61" t="s">
        <v>623</v>
      </c>
      <c r="BW8448" s="61" t="s">
        <v>13522</v>
      </c>
    </row>
    <row r="8449" spans="51:75">
      <c r="AY8449" s="89" t="e">
        <f>VLOOKUP(C8449,#REF!, 2,FALSE)</f>
        <v>#REF!</v>
      </c>
      <c r="BM8449" s="61" t="s">
        <v>13770</v>
      </c>
      <c r="BN8449" s="61" t="s">
        <v>623</v>
      </c>
      <c r="BO8449" s="61" t="s">
        <v>4478</v>
      </c>
      <c r="BU8449" s="61" t="s">
        <v>13770</v>
      </c>
      <c r="BV8449" s="61" t="s">
        <v>623</v>
      </c>
      <c r="BW8449" s="61" t="s">
        <v>4478</v>
      </c>
    </row>
    <row r="8450" spans="51:75">
      <c r="AY8450" s="89" t="e">
        <f>VLOOKUP(C8450,#REF!, 2,FALSE)</f>
        <v>#REF!</v>
      </c>
      <c r="BM8450" s="61" t="s">
        <v>13771</v>
      </c>
      <c r="BN8450" s="61" t="s">
        <v>623</v>
      </c>
      <c r="BO8450" s="61" t="s">
        <v>1014</v>
      </c>
      <c r="BU8450" s="61" t="s">
        <v>13771</v>
      </c>
      <c r="BV8450" s="61" t="s">
        <v>623</v>
      </c>
      <c r="BW8450" s="61" t="s">
        <v>1014</v>
      </c>
    </row>
    <row r="8451" spans="51:75">
      <c r="AY8451" s="89" t="e">
        <f>VLOOKUP(C8451,#REF!, 2,FALSE)</f>
        <v>#REF!</v>
      </c>
      <c r="BM8451" s="61" t="s">
        <v>13772</v>
      </c>
      <c r="BN8451" s="61" t="s">
        <v>623</v>
      </c>
      <c r="BO8451" s="61" t="s">
        <v>13773</v>
      </c>
      <c r="BU8451" s="61" t="s">
        <v>13772</v>
      </c>
      <c r="BV8451" s="61" t="s">
        <v>623</v>
      </c>
      <c r="BW8451" s="61" t="s">
        <v>13773</v>
      </c>
    </row>
    <row r="8452" spans="51:75">
      <c r="AY8452" s="89" t="e">
        <f>VLOOKUP(C8452,#REF!, 2,FALSE)</f>
        <v>#REF!</v>
      </c>
      <c r="BM8452" s="61" t="s">
        <v>13774</v>
      </c>
      <c r="BN8452" s="61" t="s">
        <v>2985</v>
      </c>
      <c r="BO8452" s="61" t="s">
        <v>797</v>
      </c>
      <c r="BU8452" s="61" t="s">
        <v>13774</v>
      </c>
      <c r="BV8452" s="61" t="s">
        <v>2985</v>
      </c>
      <c r="BW8452" s="61" t="s">
        <v>797</v>
      </c>
    </row>
    <row r="8453" spans="51:75">
      <c r="AY8453" s="89" t="e">
        <f>VLOOKUP(C8453,#REF!, 2,FALSE)</f>
        <v>#REF!</v>
      </c>
      <c r="BM8453" s="61" t="s">
        <v>13775</v>
      </c>
      <c r="BN8453" s="61" t="s">
        <v>3030</v>
      </c>
      <c r="BO8453" s="61" t="s">
        <v>2985</v>
      </c>
      <c r="BU8453" s="61" t="s">
        <v>13775</v>
      </c>
      <c r="BV8453" s="61" t="s">
        <v>3030</v>
      </c>
      <c r="BW8453" s="61" t="s">
        <v>2985</v>
      </c>
    </row>
    <row r="8454" spans="51:75">
      <c r="AY8454" s="89" t="e">
        <f>VLOOKUP(C8454,#REF!, 2,FALSE)</f>
        <v>#REF!</v>
      </c>
      <c r="BM8454" s="61" t="s">
        <v>13776</v>
      </c>
      <c r="BN8454" s="61" t="s">
        <v>628</v>
      </c>
      <c r="BO8454" s="61" t="s">
        <v>13777</v>
      </c>
      <c r="BU8454" s="61" t="s">
        <v>13776</v>
      </c>
      <c r="BV8454" s="61" t="s">
        <v>628</v>
      </c>
      <c r="BW8454" s="61" t="s">
        <v>13777</v>
      </c>
    </row>
    <row r="8455" spans="51:75">
      <c r="AY8455" s="89" t="e">
        <f>VLOOKUP(C8455,#REF!, 2,FALSE)</f>
        <v>#REF!</v>
      </c>
      <c r="BM8455" s="61" t="s">
        <v>2416</v>
      </c>
      <c r="BN8455" s="61" t="s">
        <v>1005</v>
      </c>
      <c r="BO8455" s="61" t="s">
        <v>2985</v>
      </c>
      <c r="BU8455" s="61" t="s">
        <v>2416</v>
      </c>
      <c r="BV8455" s="61" t="s">
        <v>1005</v>
      </c>
      <c r="BW8455" s="61" t="s">
        <v>2985</v>
      </c>
    </row>
    <row r="8456" spans="51:75">
      <c r="AY8456" s="89" t="e">
        <f>VLOOKUP(C8456,#REF!, 2,FALSE)</f>
        <v>#REF!</v>
      </c>
      <c r="BM8456" s="61" t="s">
        <v>2417</v>
      </c>
      <c r="BN8456" s="61" t="s">
        <v>1344</v>
      </c>
      <c r="BO8456" s="61" t="s">
        <v>13778</v>
      </c>
      <c r="BU8456" s="61" t="s">
        <v>2417</v>
      </c>
      <c r="BV8456" s="61" t="s">
        <v>1344</v>
      </c>
      <c r="BW8456" s="61" t="s">
        <v>13778</v>
      </c>
    </row>
    <row r="8457" spans="51:75">
      <c r="AY8457" s="89" t="e">
        <f>VLOOKUP(C8457,#REF!, 2,FALSE)</f>
        <v>#REF!</v>
      </c>
      <c r="BM8457" s="61" t="s">
        <v>13779</v>
      </c>
      <c r="BN8457" s="61" t="s">
        <v>2985</v>
      </c>
      <c r="BO8457" s="61" t="s">
        <v>2985</v>
      </c>
      <c r="BU8457" s="61" t="s">
        <v>13779</v>
      </c>
      <c r="BV8457" s="61" t="s">
        <v>2985</v>
      </c>
      <c r="BW8457" s="61" t="s">
        <v>2985</v>
      </c>
    </row>
    <row r="8458" spans="51:75">
      <c r="AY8458" s="89" t="e">
        <f>VLOOKUP(C8458,#REF!, 2,FALSE)</f>
        <v>#REF!</v>
      </c>
      <c r="BM8458" s="61" t="s">
        <v>13780</v>
      </c>
      <c r="BN8458" s="61" t="s">
        <v>2985</v>
      </c>
      <c r="BO8458" s="61" t="s">
        <v>2985</v>
      </c>
      <c r="BU8458" s="61" t="s">
        <v>13780</v>
      </c>
      <c r="BV8458" s="61" t="s">
        <v>2985</v>
      </c>
      <c r="BW8458" s="61" t="s">
        <v>2985</v>
      </c>
    </row>
    <row r="8459" spans="51:75">
      <c r="AY8459" s="89" t="e">
        <f>VLOOKUP(C8459,#REF!, 2,FALSE)</f>
        <v>#REF!</v>
      </c>
      <c r="BM8459" s="61" t="s">
        <v>2418</v>
      </c>
      <c r="BN8459" s="61" t="s">
        <v>864</v>
      </c>
      <c r="BO8459" s="61" t="s">
        <v>13781</v>
      </c>
      <c r="BU8459" s="61" t="s">
        <v>2418</v>
      </c>
      <c r="BV8459" s="61" t="s">
        <v>864</v>
      </c>
      <c r="BW8459" s="61" t="s">
        <v>13781</v>
      </c>
    </row>
    <row r="8460" spans="51:75">
      <c r="AY8460" s="89" t="e">
        <f>VLOOKUP(C8460,#REF!, 2,FALSE)</f>
        <v>#REF!</v>
      </c>
      <c r="BM8460" s="61" t="s">
        <v>210</v>
      </c>
      <c r="BN8460" s="61" t="s">
        <v>789</v>
      </c>
      <c r="BO8460" s="61" t="s">
        <v>13782</v>
      </c>
      <c r="BU8460" s="61" t="s">
        <v>210</v>
      </c>
      <c r="BV8460" s="61" t="s">
        <v>789</v>
      </c>
      <c r="BW8460" s="61" t="s">
        <v>13782</v>
      </c>
    </row>
    <row r="8461" spans="51:75">
      <c r="AY8461" s="89" t="e">
        <f>VLOOKUP(C8461,#REF!, 2,FALSE)</f>
        <v>#REF!</v>
      </c>
      <c r="BM8461" s="61" t="s">
        <v>13783</v>
      </c>
      <c r="BN8461" s="61" t="s">
        <v>843</v>
      </c>
      <c r="BO8461" s="61" t="s">
        <v>10549</v>
      </c>
      <c r="BU8461" s="61" t="s">
        <v>13783</v>
      </c>
      <c r="BV8461" s="61" t="s">
        <v>843</v>
      </c>
      <c r="BW8461" s="61" t="s">
        <v>10549</v>
      </c>
    </row>
    <row r="8462" spans="51:75">
      <c r="AY8462" s="89" t="e">
        <f>VLOOKUP(C8462,#REF!, 2,FALSE)</f>
        <v>#REF!</v>
      </c>
      <c r="BM8462" s="61" t="s">
        <v>13784</v>
      </c>
      <c r="BN8462" s="61" t="s">
        <v>2985</v>
      </c>
      <c r="BO8462" s="61" t="s">
        <v>626</v>
      </c>
      <c r="BU8462" s="61" t="s">
        <v>13784</v>
      </c>
      <c r="BV8462" s="61" t="s">
        <v>2985</v>
      </c>
      <c r="BW8462" s="61" t="s">
        <v>626</v>
      </c>
    </row>
    <row r="8463" spans="51:75">
      <c r="AY8463" s="89" t="e">
        <f>VLOOKUP(C8463,#REF!, 2,FALSE)</f>
        <v>#REF!</v>
      </c>
      <c r="BM8463" s="61" t="s">
        <v>13785</v>
      </c>
      <c r="BN8463" s="61" t="s">
        <v>2985</v>
      </c>
      <c r="BO8463" s="61" t="s">
        <v>1450</v>
      </c>
      <c r="BU8463" s="61" t="s">
        <v>13785</v>
      </c>
      <c r="BV8463" s="61" t="s">
        <v>2985</v>
      </c>
      <c r="BW8463" s="61" t="s">
        <v>1450</v>
      </c>
    </row>
    <row r="8464" spans="51:75">
      <c r="AY8464" s="89" t="e">
        <f>VLOOKUP(C8464,#REF!, 2,FALSE)</f>
        <v>#REF!</v>
      </c>
      <c r="BM8464" s="61" t="s">
        <v>2419</v>
      </c>
      <c r="BN8464" s="61" t="s">
        <v>2985</v>
      </c>
      <c r="BO8464" s="61" t="s">
        <v>5462</v>
      </c>
      <c r="BU8464" s="61" t="s">
        <v>2419</v>
      </c>
      <c r="BV8464" s="61" t="s">
        <v>2985</v>
      </c>
      <c r="BW8464" s="61" t="s">
        <v>5462</v>
      </c>
    </row>
    <row r="8465" spans="51:75">
      <c r="AY8465" s="89" t="e">
        <f>VLOOKUP(C8465,#REF!, 2,FALSE)</f>
        <v>#REF!</v>
      </c>
      <c r="BM8465" s="61" t="s">
        <v>13786</v>
      </c>
      <c r="BN8465" s="61" t="s">
        <v>2985</v>
      </c>
      <c r="BO8465" s="61" t="s">
        <v>13787</v>
      </c>
      <c r="BU8465" s="61" t="s">
        <v>13786</v>
      </c>
      <c r="BV8465" s="61" t="s">
        <v>2985</v>
      </c>
      <c r="BW8465" s="61" t="s">
        <v>13787</v>
      </c>
    </row>
    <row r="8466" spans="51:75">
      <c r="AY8466" s="89" t="e">
        <f>VLOOKUP(C8466,#REF!, 2,FALSE)</f>
        <v>#REF!</v>
      </c>
      <c r="BM8466" s="61" t="s">
        <v>13788</v>
      </c>
      <c r="BN8466" s="61" t="s">
        <v>2985</v>
      </c>
      <c r="BO8466" s="61" t="s">
        <v>13789</v>
      </c>
      <c r="BU8466" s="61" t="s">
        <v>13788</v>
      </c>
      <c r="BV8466" s="61" t="s">
        <v>2985</v>
      </c>
      <c r="BW8466" s="61" t="s">
        <v>13789</v>
      </c>
    </row>
    <row r="8467" spans="51:75">
      <c r="AY8467" s="89" t="e">
        <f>VLOOKUP(C8467,#REF!, 2,FALSE)</f>
        <v>#REF!</v>
      </c>
      <c r="BM8467" s="61" t="s">
        <v>13790</v>
      </c>
      <c r="BN8467" s="61" t="s">
        <v>2985</v>
      </c>
      <c r="BO8467" s="61" t="s">
        <v>13791</v>
      </c>
      <c r="BU8467" s="61" t="s">
        <v>13790</v>
      </c>
      <c r="BV8467" s="61" t="s">
        <v>2985</v>
      </c>
      <c r="BW8467" s="61" t="s">
        <v>13791</v>
      </c>
    </row>
    <row r="8468" spans="51:75">
      <c r="AY8468" s="89" t="e">
        <f>VLOOKUP(C8468,#REF!, 2,FALSE)</f>
        <v>#REF!</v>
      </c>
      <c r="BM8468" s="61" t="s">
        <v>13792</v>
      </c>
      <c r="BN8468" s="61" t="s">
        <v>2985</v>
      </c>
      <c r="BO8468" s="61" t="s">
        <v>3667</v>
      </c>
      <c r="BU8468" s="61" t="s">
        <v>13792</v>
      </c>
      <c r="BV8468" s="61" t="s">
        <v>2985</v>
      </c>
      <c r="BW8468" s="61" t="s">
        <v>3667</v>
      </c>
    </row>
    <row r="8469" spans="51:75">
      <c r="AY8469" s="89" t="e">
        <f>VLOOKUP(C8469,#REF!, 2,FALSE)</f>
        <v>#REF!</v>
      </c>
      <c r="BM8469" s="61" t="s">
        <v>13793</v>
      </c>
      <c r="BN8469" s="61" t="s">
        <v>1141</v>
      </c>
      <c r="BO8469" s="61" t="s">
        <v>13794</v>
      </c>
      <c r="BU8469" s="61" t="s">
        <v>13793</v>
      </c>
      <c r="BV8469" s="61" t="s">
        <v>1141</v>
      </c>
      <c r="BW8469" s="61" t="s">
        <v>13794</v>
      </c>
    </row>
    <row r="8470" spans="51:75">
      <c r="AY8470" s="89" t="e">
        <f>VLOOKUP(C8470,#REF!, 2,FALSE)</f>
        <v>#REF!</v>
      </c>
      <c r="BM8470" s="61" t="s">
        <v>13795</v>
      </c>
      <c r="BN8470" s="61" t="s">
        <v>1141</v>
      </c>
      <c r="BO8470" s="61" t="s">
        <v>10441</v>
      </c>
      <c r="BU8470" s="61" t="s">
        <v>13795</v>
      </c>
      <c r="BV8470" s="61" t="s">
        <v>1141</v>
      </c>
      <c r="BW8470" s="61" t="s">
        <v>10441</v>
      </c>
    </row>
    <row r="8471" spans="51:75">
      <c r="AY8471" s="89" t="e">
        <f>VLOOKUP(C8471,#REF!, 2,FALSE)</f>
        <v>#REF!</v>
      </c>
      <c r="BM8471" s="61" t="s">
        <v>13796</v>
      </c>
      <c r="BN8471" s="61" t="s">
        <v>16990</v>
      </c>
      <c r="BO8471" s="61" t="s">
        <v>13797</v>
      </c>
      <c r="BU8471" s="61" t="s">
        <v>13796</v>
      </c>
      <c r="BV8471" s="61" t="s">
        <v>16990</v>
      </c>
      <c r="BW8471" s="61" t="s">
        <v>13797</v>
      </c>
    </row>
    <row r="8472" spans="51:75">
      <c r="AY8472" s="89" t="e">
        <f>VLOOKUP(C8472,#REF!, 2,FALSE)</f>
        <v>#REF!</v>
      </c>
      <c r="BM8472" s="61" t="s">
        <v>13798</v>
      </c>
      <c r="BN8472" s="61" t="s">
        <v>805</v>
      </c>
      <c r="BO8472" s="61" t="s">
        <v>2985</v>
      </c>
      <c r="BU8472" s="61" t="s">
        <v>13798</v>
      </c>
      <c r="BV8472" s="61" t="s">
        <v>805</v>
      </c>
      <c r="BW8472" s="61" t="s">
        <v>2985</v>
      </c>
    </row>
    <row r="8473" spans="51:75">
      <c r="AY8473" s="89" t="e">
        <f>VLOOKUP(C8473,#REF!, 2,FALSE)</f>
        <v>#REF!</v>
      </c>
      <c r="BM8473" s="61" t="s">
        <v>13799</v>
      </c>
      <c r="BN8473" s="61" t="s">
        <v>696</v>
      </c>
      <c r="BO8473" s="61" t="s">
        <v>13800</v>
      </c>
      <c r="BU8473" s="61" t="s">
        <v>13799</v>
      </c>
      <c r="BV8473" s="61" t="s">
        <v>696</v>
      </c>
      <c r="BW8473" s="61" t="s">
        <v>13800</v>
      </c>
    </row>
    <row r="8474" spans="51:75">
      <c r="AY8474" s="89" t="e">
        <f>VLOOKUP(C8474,#REF!, 2,FALSE)</f>
        <v>#REF!</v>
      </c>
      <c r="BM8474" s="61" t="s">
        <v>2420</v>
      </c>
      <c r="BN8474" s="61" t="s">
        <v>1274</v>
      </c>
      <c r="BO8474" s="61" t="s">
        <v>7515</v>
      </c>
      <c r="BU8474" s="61" t="s">
        <v>2420</v>
      </c>
      <c r="BV8474" s="61" t="s">
        <v>1274</v>
      </c>
      <c r="BW8474" s="61" t="s">
        <v>7515</v>
      </c>
    </row>
    <row r="8475" spans="51:75">
      <c r="AY8475" s="89" t="e">
        <f>VLOOKUP(C8475,#REF!, 2,FALSE)</f>
        <v>#REF!</v>
      </c>
      <c r="BM8475" s="61" t="s">
        <v>13801</v>
      </c>
      <c r="BN8475" s="61" t="s">
        <v>782</v>
      </c>
      <c r="BO8475" s="61" t="s">
        <v>8651</v>
      </c>
      <c r="BU8475" s="61" t="s">
        <v>13801</v>
      </c>
      <c r="BV8475" s="61" t="s">
        <v>782</v>
      </c>
      <c r="BW8475" s="61" t="s">
        <v>8651</v>
      </c>
    </row>
    <row r="8476" spans="51:75">
      <c r="AY8476" s="89" t="e">
        <f>VLOOKUP(C8476,#REF!, 2,FALSE)</f>
        <v>#REF!</v>
      </c>
      <c r="BM8476" s="61" t="s">
        <v>13802</v>
      </c>
      <c r="BN8476" s="61" t="s">
        <v>664</v>
      </c>
      <c r="BO8476" s="61" t="s">
        <v>13803</v>
      </c>
      <c r="BU8476" s="61" t="s">
        <v>13802</v>
      </c>
      <c r="BV8476" s="61" t="s">
        <v>664</v>
      </c>
      <c r="BW8476" s="61" t="s">
        <v>13803</v>
      </c>
    </row>
    <row r="8477" spans="51:75">
      <c r="AY8477" s="89" t="e">
        <f>VLOOKUP(C8477,#REF!, 2,FALSE)</f>
        <v>#REF!</v>
      </c>
      <c r="BM8477" s="61" t="s">
        <v>13804</v>
      </c>
      <c r="BN8477" s="61" t="s">
        <v>2985</v>
      </c>
      <c r="BO8477" s="61" t="s">
        <v>2985</v>
      </c>
      <c r="BU8477" s="61" t="s">
        <v>13804</v>
      </c>
      <c r="BV8477" s="61" t="s">
        <v>2985</v>
      </c>
      <c r="BW8477" s="61" t="s">
        <v>2985</v>
      </c>
    </row>
    <row r="8478" spans="51:75">
      <c r="AY8478" s="89" t="e">
        <f>VLOOKUP(C8478,#REF!, 2,FALSE)</f>
        <v>#REF!</v>
      </c>
      <c r="BM8478" s="61" t="s">
        <v>13805</v>
      </c>
      <c r="BN8478" s="61" t="s">
        <v>3254</v>
      </c>
      <c r="BO8478" s="61" t="s">
        <v>13806</v>
      </c>
      <c r="BU8478" s="61" t="s">
        <v>13805</v>
      </c>
      <c r="BV8478" s="61" t="s">
        <v>3254</v>
      </c>
      <c r="BW8478" s="61" t="s">
        <v>13806</v>
      </c>
    </row>
    <row r="8479" spans="51:75">
      <c r="AY8479" s="89" t="e">
        <f>VLOOKUP(C8479,#REF!, 2,FALSE)</f>
        <v>#REF!</v>
      </c>
      <c r="BM8479" s="61" t="s">
        <v>13807</v>
      </c>
      <c r="BN8479" s="61" t="s">
        <v>2985</v>
      </c>
      <c r="BO8479" s="61" t="s">
        <v>2985</v>
      </c>
      <c r="BU8479" s="61" t="s">
        <v>13807</v>
      </c>
      <c r="BV8479" s="61" t="s">
        <v>2985</v>
      </c>
      <c r="BW8479" s="61" t="s">
        <v>2985</v>
      </c>
    </row>
    <row r="8480" spans="51:75">
      <c r="AY8480" s="89" t="e">
        <f>VLOOKUP(C8480,#REF!, 2,FALSE)</f>
        <v>#REF!</v>
      </c>
      <c r="BM8480" s="61" t="s">
        <v>13808</v>
      </c>
      <c r="BN8480" s="61" t="s">
        <v>1344</v>
      </c>
      <c r="BO8480" s="61" t="s">
        <v>4178</v>
      </c>
      <c r="BU8480" s="61" t="s">
        <v>13808</v>
      </c>
      <c r="BV8480" s="61" t="s">
        <v>1344</v>
      </c>
      <c r="BW8480" s="61" t="s">
        <v>4178</v>
      </c>
    </row>
    <row r="8481" spans="51:75">
      <c r="AY8481" s="89" t="e">
        <f>VLOOKUP(C8481,#REF!, 2,FALSE)</f>
        <v>#REF!</v>
      </c>
      <c r="BM8481" s="61" t="s">
        <v>13809</v>
      </c>
      <c r="BN8481" s="61" t="s">
        <v>789</v>
      </c>
      <c r="BO8481" s="61" t="s">
        <v>13810</v>
      </c>
      <c r="BU8481" s="61" t="s">
        <v>13809</v>
      </c>
      <c r="BV8481" s="61" t="s">
        <v>789</v>
      </c>
      <c r="BW8481" s="61" t="s">
        <v>13810</v>
      </c>
    </row>
    <row r="8482" spans="51:75">
      <c r="AY8482" s="89" t="e">
        <f>VLOOKUP(C8482,#REF!, 2,FALSE)</f>
        <v>#REF!</v>
      </c>
      <c r="BM8482" s="61" t="s">
        <v>13811</v>
      </c>
      <c r="BN8482" s="61" t="s">
        <v>2985</v>
      </c>
      <c r="BO8482" s="61" t="s">
        <v>2985</v>
      </c>
      <c r="BU8482" s="61" t="s">
        <v>13811</v>
      </c>
      <c r="BV8482" s="61" t="s">
        <v>2985</v>
      </c>
      <c r="BW8482" s="61" t="s">
        <v>2985</v>
      </c>
    </row>
    <row r="8483" spans="51:75">
      <c r="AY8483" s="89" t="e">
        <f>VLOOKUP(C8483,#REF!, 2,FALSE)</f>
        <v>#REF!</v>
      </c>
      <c r="BM8483" s="61" t="s">
        <v>13812</v>
      </c>
      <c r="BN8483" s="61" t="s">
        <v>2985</v>
      </c>
      <c r="BO8483" s="61" t="s">
        <v>2985</v>
      </c>
      <c r="BU8483" s="61" t="s">
        <v>13812</v>
      </c>
      <c r="BV8483" s="61" t="s">
        <v>2985</v>
      </c>
      <c r="BW8483" s="61" t="s">
        <v>2985</v>
      </c>
    </row>
    <row r="8484" spans="51:75">
      <c r="AY8484" s="89" t="e">
        <f>VLOOKUP(C8484,#REF!, 2,FALSE)</f>
        <v>#REF!</v>
      </c>
      <c r="BM8484" s="61" t="s">
        <v>13813</v>
      </c>
      <c r="BN8484" s="61" t="s">
        <v>2981</v>
      </c>
      <c r="BO8484" s="61" t="s">
        <v>13814</v>
      </c>
      <c r="BU8484" s="61" t="s">
        <v>13813</v>
      </c>
      <c r="BV8484" s="61" t="s">
        <v>2981</v>
      </c>
      <c r="BW8484" s="61" t="s">
        <v>13814</v>
      </c>
    </row>
    <row r="8485" spans="51:75">
      <c r="AY8485" s="89" t="e">
        <f>VLOOKUP(C8485,#REF!, 2,FALSE)</f>
        <v>#REF!</v>
      </c>
      <c r="BM8485" s="61" t="s">
        <v>13815</v>
      </c>
      <c r="BN8485" s="61" t="s">
        <v>2985</v>
      </c>
      <c r="BO8485" s="61" t="s">
        <v>2300</v>
      </c>
      <c r="BU8485" s="61" t="s">
        <v>13815</v>
      </c>
      <c r="BV8485" s="61" t="s">
        <v>2985</v>
      </c>
      <c r="BW8485" s="61" t="s">
        <v>2300</v>
      </c>
    </row>
    <row r="8486" spans="51:75">
      <c r="AY8486" s="89" t="e">
        <f>VLOOKUP(C8486,#REF!, 2,FALSE)</f>
        <v>#REF!</v>
      </c>
      <c r="BM8486" s="61" t="s">
        <v>13816</v>
      </c>
      <c r="BN8486" s="61" t="s">
        <v>2981</v>
      </c>
      <c r="BO8486" s="61" t="s">
        <v>3751</v>
      </c>
      <c r="BU8486" s="61" t="s">
        <v>13816</v>
      </c>
      <c r="BV8486" s="61" t="s">
        <v>2981</v>
      </c>
      <c r="BW8486" s="61" t="s">
        <v>3751</v>
      </c>
    </row>
    <row r="8487" spans="51:75">
      <c r="AY8487" s="89" t="e">
        <f>VLOOKUP(C8487,#REF!, 2,FALSE)</f>
        <v>#REF!</v>
      </c>
      <c r="BM8487" s="61" t="s">
        <v>13817</v>
      </c>
      <c r="BN8487" s="61" t="s">
        <v>733</v>
      </c>
      <c r="BO8487" s="61" t="s">
        <v>2985</v>
      </c>
      <c r="BU8487" s="61" t="s">
        <v>13817</v>
      </c>
      <c r="BV8487" s="61" t="s">
        <v>733</v>
      </c>
      <c r="BW8487" s="61" t="s">
        <v>2985</v>
      </c>
    </row>
    <row r="8488" spans="51:75">
      <c r="AY8488" s="89" t="e">
        <f>VLOOKUP(C8488,#REF!, 2,FALSE)</f>
        <v>#REF!</v>
      </c>
      <c r="BM8488" s="61" t="s">
        <v>13818</v>
      </c>
      <c r="BN8488" s="61" t="s">
        <v>3099</v>
      </c>
      <c r="BO8488" s="61" t="s">
        <v>1392</v>
      </c>
      <c r="BU8488" s="61" t="s">
        <v>13818</v>
      </c>
      <c r="BV8488" s="61" t="s">
        <v>3099</v>
      </c>
      <c r="BW8488" s="61" t="s">
        <v>1392</v>
      </c>
    </row>
    <row r="8489" spans="51:75">
      <c r="AY8489" s="89" t="e">
        <f>VLOOKUP(C8489,#REF!, 2,FALSE)</f>
        <v>#REF!</v>
      </c>
      <c r="BM8489" s="61" t="s">
        <v>13819</v>
      </c>
      <c r="BN8489" s="61" t="s">
        <v>663</v>
      </c>
      <c r="BO8489" s="61" t="s">
        <v>13293</v>
      </c>
      <c r="BU8489" s="61" t="s">
        <v>13819</v>
      </c>
      <c r="BV8489" s="61" t="s">
        <v>663</v>
      </c>
      <c r="BW8489" s="61" t="s">
        <v>13293</v>
      </c>
    </row>
    <row r="8490" spans="51:75">
      <c r="AY8490" s="89" t="e">
        <f>VLOOKUP(C8490,#REF!, 2,FALSE)</f>
        <v>#REF!</v>
      </c>
      <c r="BM8490" s="61" t="s">
        <v>13820</v>
      </c>
      <c r="BN8490" s="61" t="s">
        <v>2985</v>
      </c>
      <c r="BO8490" s="61" t="s">
        <v>13821</v>
      </c>
      <c r="BU8490" s="61" t="s">
        <v>13820</v>
      </c>
      <c r="BV8490" s="61" t="s">
        <v>2985</v>
      </c>
      <c r="BW8490" s="61" t="s">
        <v>13821</v>
      </c>
    </row>
    <row r="8491" spans="51:75">
      <c r="AY8491" s="89" t="e">
        <f>VLOOKUP(C8491,#REF!, 2,FALSE)</f>
        <v>#REF!</v>
      </c>
      <c r="BM8491" s="61" t="s">
        <v>13822</v>
      </c>
      <c r="BN8491" s="61" t="s">
        <v>928</v>
      </c>
      <c r="BO8491" s="61" t="s">
        <v>2985</v>
      </c>
      <c r="BU8491" s="61" t="s">
        <v>13822</v>
      </c>
      <c r="BV8491" s="61" t="s">
        <v>928</v>
      </c>
      <c r="BW8491" s="61" t="s">
        <v>2985</v>
      </c>
    </row>
    <row r="8492" spans="51:75">
      <c r="AY8492" s="89" t="e">
        <f>VLOOKUP(C8492,#REF!, 2,FALSE)</f>
        <v>#REF!</v>
      </c>
      <c r="BM8492" s="61" t="s">
        <v>13823</v>
      </c>
      <c r="BN8492" s="61" t="s">
        <v>2985</v>
      </c>
      <c r="BO8492" s="61" t="s">
        <v>2985</v>
      </c>
      <c r="BU8492" s="61" t="s">
        <v>13823</v>
      </c>
      <c r="BV8492" s="61" t="s">
        <v>2985</v>
      </c>
      <c r="BW8492" s="61" t="s">
        <v>2985</v>
      </c>
    </row>
    <row r="8493" spans="51:75">
      <c r="AY8493" s="89" t="e">
        <f>VLOOKUP(C8493,#REF!, 2,FALSE)</f>
        <v>#REF!</v>
      </c>
      <c r="BM8493" s="61" t="s">
        <v>13824</v>
      </c>
      <c r="BN8493" s="61" t="s">
        <v>3254</v>
      </c>
      <c r="BO8493" s="61" t="s">
        <v>1391</v>
      </c>
      <c r="BU8493" s="61" t="s">
        <v>13824</v>
      </c>
      <c r="BV8493" s="61" t="s">
        <v>3254</v>
      </c>
      <c r="BW8493" s="61" t="s">
        <v>1391</v>
      </c>
    </row>
    <row r="8494" spans="51:75">
      <c r="AY8494" s="89" t="e">
        <f>VLOOKUP(C8494,#REF!, 2,FALSE)</f>
        <v>#REF!</v>
      </c>
      <c r="BM8494" s="61" t="s">
        <v>13825</v>
      </c>
      <c r="BN8494" s="61" t="s">
        <v>3099</v>
      </c>
      <c r="BO8494" s="61" t="s">
        <v>2985</v>
      </c>
      <c r="BU8494" s="61" t="s">
        <v>13825</v>
      </c>
      <c r="BV8494" s="61" t="s">
        <v>3099</v>
      </c>
      <c r="BW8494" s="61" t="s">
        <v>2985</v>
      </c>
    </row>
    <row r="8495" spans="51:75">
      <c r="AY8495" s="89" t="e">
        <f>VLOOKUP(C8495,#REF!, 2,FALSE)</f>
        <v>#REF!</v>
      </c>
      <c r="BM8495" s="61" t="s">
        <v>13826</v>
      </c>
      <c r="BN8495" s="61" t="s">
        <v>669</v>
      </c>
      <c r="BO8495" s="61" t="s">
        <v>2985</v>
      </c>
      <c r="BU8495" s="61" t="s">
        <v>13826</v>
      </c>
      <c r="BV8495" s="61" t="s">
        <v>669</v>
      </c>
      <c r="BW8495" s="61" t="s">
        <v>2985</v>
      </c>
    </row>
    <row r="8496" spans="51:75">
      <c r="AY8496" s="89" t="e">
        <f>VLOOKUP(C8496,#REF!, 2,FALSE)</f>
        <v>#REF!</v>
      </c>
      <c r="BM8496" s="61" t="s">
        <v>13827</v>
      </c>
      <c r="BN8496" s="61" t="s">
        <v>2985</v>
      </c>
      <c r="BO8496" s="61" t="s">
        <v>2985</v>
      </c>
      <c r="BU8496" s="61" t="s">
        <v>13827</v>
      </c>
      <c r="BV8496" s="61" t="s">
        <v>2985</v>
      </c>
      <c r="BW8496" s="61" t="s">
        <v>2985</v>
      </c>
    </row>
    <row r="8497" spans="51:75">
      <c r="AY8497" s="89" t="e">
        <f>VLOOKUP(C8497,#REF!, 2,FALSE)</f>
        <v>#REF!</v>
      </c>
      <c r="BM8497" s="61" t="s">
        <v>13828</v>
      </c>
      <c r="BN8497" s="61" t="s">
        <v>8074</v>
      </c>
      <c r="BO8497" s="61" t="s">
        <v>13829</v>
      </c>
      <c r="BU8497" s="61" t="s">
        <v>13828</v>
      </c>
      <c r="BV8497" s="61" t="s">
        <v>8074</v>
      </c>
      <c r="BW8497" s="61" t="s">
        <v>13829</v>
      </c>
    </row>
    <row r="8498" spans="51:75">
      <c r="AY8498" s="89" t="e">
        <f>VLOOKUP(C8498,#REF!, 2,FALSE)</f>
        <v>#REF!</v>
      </c>
      <c r="BM8498" s="61" t="s">
        <v>13830</v>
      </c>
      <c r="BN8498" s="61" t="s">
        <v>16990</v>
      </c>
      <c r="BO8498" s="61" t="s">
        <v>1275</v>
      </c>
      <c r="BU8498" s="61" t="s">
        <v>13830</v>
      </c>
      <c r="BV8498" s="61" t="s">
        <v>16990</v>
      </c>
      <c r="BW8498" s="61" t="s">
        <v>1275</v>
      </c>
    </row>
    <row r="8499" spans="51:75">
      <c r="AY8499" s="89" t="e">
        <f>VLOOKUP(C8499,#REF!, 2,FALSE)</f>
        <v>#REF!</v>
      </c>
      <c r="BM8499" s="61" t="s">
        <v>13831</v>
      </c>
      <c r="BN8499" s="61" t="s">
        <v>2985</v>
      </c>
      <c r="BO8499" s="61" t="s">
        <v>2300</v>
      </c>
      <c r="BU8499" s="61" t="s">
        <v>13831</v>
      </c>
      <c r="BV8499" s="61" t="s">
        <v>2985</v>
      </c>
      <c r="BW8499" s="61" t="s">
        <v>2300</v>
      </c>
    </row>
    <row r="8500" spans="51:75">
      <c r="AY8500" s="89" t="e">
        <f>VLOOKUP(C8500,#REF!, 2,FALSE)</f>
        <v>#REF!</v>
      </c>
      <c r="BM8500" s="61" t="s">
        <v>13832</v>
      </c>
      <c r="BN8500" s="61" t="s">
        <v>665</v>
      </c>
      <c r="BO8500" s="61" t="s">
        <v>4199</v>
      </c>
      <c r="BU8500" s="61" t="s">
        <v>13832</v>
      </c>
      <c r="BV8500" s="61" t="s">
        <v>665</v>
      </c>
      <c r="BW8500" s="61" t="s">
        <v>4199</v>
      </c>
    </row>
    <row r="8501" spans="51:75">
      <c r="AY8501" s="89" t="e">
        <f>VLOOKUP(C8501,#REF!, 2,FALSE)</f>
        <v>#REF!</v>
      </c>
      <c r="BM8501" s="61" t="s">
        <v>13833</v>
      </c>
      <c r="BN8501" s="61" t="s">
        <v>2985</v>
      </c>
      <c r="BO8501" s="61" t="s">
        <v>2820</v>
      </c>
      <c r="BU8501" s="61" t="s">
        <v>13833</v>
      </c>
      <c r="BV8501" s="61" t="s">
        <v>2985</v>
      </c>
      <c r="BW8501" s="61" t="s">
        <v>2820</v>
      </c>
    </row>
    <row r="8502" spans="51:75">
      <c r="AY8502" s="89" t="e">
        <f>VLOOKUP(C8502,#REF!, 2,FALSE)</f>
        <v>#REF!</v>
      </c>
      <c r="BM8502" s="61" t="s">
        <v>13834</v>
      </c>
      <c r="BN8502" s="61" t="s">
        <v>2985</v>
      </c>
      <c r="BO8502" s="61" t="s">
        <v>1058</v>
      </c>
      <c r="BU8502" s="61" t="s">
        <v>13834</v>
      </c>
      <c r="BV8502" s="61" t="s">
        <v>2985</v>
      </c>
      <c r="BW8502" s="61" t="s">
        <v>1058</v>
      </c>
    </row>
    <row r="8503" spans="51:75">
      <c r="AY8503" s="89" t="e">
        <f>VLOOKUP(C8503,#REF!, 2,FALSE)</f>
        <v>#REF!</v>
      </c>
      <c r="BM8503" s="61" t="s">
        <v>13835</v>
      </c>
      <c r="BN8503" s="61" t="s">
        <v>2985</v>
      </c>
      <c r="BO8503" s="61" t="s">
        <v>11364</v>
      </c>
      <c r="BU8503" s="61" t="s">
        <v>13835</v>
      </c>
      <c r="BV8503" s="61" t="s">
        <v>2985</v>
      </c>
      <c r="BW8503" s="61" t="s">
        <v>11364</v>
      </c>
    </row>
    <row r="8504" spans="51:75">
      <c r="AY8504" s="89" t="e">
        <f>VLOOKUP(C8504,#REF!, 2,FALSE)</f>
        <v>#REF!</v>
      </c>
      <c r="BM8504" s="61" t="s">
        <v>13836</v>
      </c>
      <c r="BN8504" s="61" t="s">
        <v>3007</v>
      </c>
      <c r="BO8504" s="61" t="s">
        <v>2820</v>
      </c>
      <c r="BU8504" s="61" t="s">
        <v>13836</v>
      </c>
      <c r="BV8504" s="61" t="s">
        <v>3007</v>
      </c>
      <c r="BW8504" s="61" t="s">
        <v>2820</v>
      </c>
    </row>
    <row r="8505" spans="51:75">
      <c r="AY8505" s="89" t="e">
        <f>VLOOKUP(C8505,#REF!, 2,FALSE)</f>
        <v>#REF!</v>
      </c>
      <c r="BM8505" s="61" t="s">
        <v>13837</v>
      </c>
      <c r="BN8505" s="61" t="s">
        <v>1141</v>
      </c>
      <c r="BO8505" s="61" t="s">
        <v>9053</v>
      </c>
      <c r="BU8505" s="61" t="s">
        <v>13837</v>
      </c>
      <c r="BV8505" s="61" t="s">
        <v>1141</v>
      </c>
      <c r="BW8505" s="61" t="s">
        <v>9053</v>
      </c>
    </row>
    <row r="8506" spans="51:75">
      <c r="AY8506" s="89" t="e">
        <f>VLOOKUP(C8506,#REF!, 2,FALSE)</f>
        <v>#REF!</v>
      </c>
      <c r="BM8506" s="61" t="s">
        <v>13839</v>
      </c>
      <c r="BN8506" s="61" t="s">
        <v>664</v>
      </c>
      <c r="BO8506" s="61" t="s">
        <v>2194</v>
      </c>
      <c r="BU8506" s="61" t="s">
        <v>13839</v>
      </c>
      <c r="BV8506" s="61" t="s">
        <v>664</v>
      </c>
      <c r="BW8506" s="61" t="s">
        <v>2194</v>
      </c>
    </row>
    <row r="8507" spans="51:75">
      <c r="AY8507" s="89" t="e">
        <f>VLOOKUP(C8507,#REF!, 2,FALSE)</f>
        <v>#REF!</v>
      </c>
      <c r="BM8507" s="61" t="s">
        <v>211</v>
      </c>
      <c r="BN8507" s="61" t="s">
        <v>2985</v>
      </c>
      <c r="BO8507" s="61" t="s">
        <v>1835</v>
      </c>
      <c r="BU8507" s="61" t="s">
        <v>211</v>
      </c>
      <c r="BV8507" s="61" t="s">
        <v>2985</v>
      </c>
      <c r="BW8507" s="61" t="s">
        <v>1835</v>
      </c>
    </row>
    <row r="8508" spans="51:75">
      <c r="AY8508" s="89" t="e">
        <f>VLOOKUP(C8508,#REF!, 2,FALSE)</f>
        <v>#REF!</v>
      </c>
      <c r="BM8508" s="61" t="s">
        <v>13840</v>
      </c>
      <c r="BN8508" s="61" t="s">
        <v>2985</v>
      </c>
      <c r="BO8508" s="61" t="s">
        <v>13841</v>
      </c>
      <c r="BU8508" s="61" t="s">
        <v>13840</v>
      </c>
      <c r="BV8508" s="61" t="s">
        <v>2985</v>
      </c>
      <c r="BW8508" s="61" t="s">
        <v>13841</v>
      </c>
    </row>
    <row r="8509" spans="51:75">
      <c r="AY8509" s="89" t="e">
        <f>VLOOKUP(C8509,#REF!, 2,FALSE)</f>
        <v>#REF!</v>
      </c>
      <c r="BM8509" s="61" t="s">
        <v>13842</v>
      </c>
      <c r="BN8509" s="61" t="s">
        <v>2985</v>
      </c>
      <c r="BO8509" s="61" t="s">
        <v>1196</v>
      </c>
      <c r="BU8509" s="61" t="s">
        <v>13842</v>
      </c>
      <c r="BV8509" s="61" t="s">
        <v>2985</v>
      </c>
      <c r="BW8509" s="61" t="s">
        <v>1196</v>
      </c>
    </row>
    <row r="8510" spans="51:75">
      <c r="AY8510" s="89" t="e">
        <f>VLOOKUP(C8510,#REF!, 2,FALSE)</f>
        <v>#REF!</v>
      </c>
      <c r="BM8510" s="61" t="s">
        <v>13843</v>
      </c>
      <c r="BN8510" s="61" t="s">
        <v>2985</v>
      </c>
      <c r="BO8510" s="61" t="s">
        <v>13844</v>
      </c>
      <c r="BU8510" s="61" t="s">
        <v>13843</v>
      </c>
      <c r="BV8510" s="61" t="s">
        <v>2985</v>
      </c>
      <c r="BW8510" s="61" t="s">
        <v>13844</v>
      </c>
    </row>
    <row r="8511" spans="51:75">
      <c r="AY8511" s="89" t="e">
        <f>VLOOKUP(C8511,#REF!, 2,FALSE)</f>
        <v>#REF!</v>
      </c>
      <c r="BM8511" s="61" t="s">
        <v>13845</v>
      </c>
      <c r="BN8511" s="61" t="s">
        <v>16992</v>
      </c>
      <c r="BO8511" s="61" t="s">
        <v>1000</v>
      </c>
      <c r="BU8511" s="61" t="s">
        <v>13845</v>
      </c>
      <c r="BV8511" s="61" t="s">
        <v>16992</v>
      </c>
      <c r="BW8511" s="61" t="s">
        <v>1000</v>
      </c>
    </row>
    <row r="8512" spans="51:75">
      <c r="AY8512" s="89" t="e">
        <f>VLOOKUP(C8512,#REF!, 2,FALSE)</f>
        <v>#REF!</v>
      </c>
      <c r="BM8512" s="61" t="s">
        <v>13846</v>
      </c>
      <c r="BN8512" s="61" t="s">
        <v>2985</v>
      </c>
      <c r="BO8512" s="61" t="s">
        <v>961</v>
      </c>
      <c r="BU8512" s="61" t="s">
        <v>13846</v>
      </c>
      <c r="BV8512" s="61" t="s">
        <v>2985</v>
      </c>
      <c r="BW8512" s="61" t="s">
        <v>961</v>
      </c>
    </row>
    <row r="8513" spans="51:75">
      <c r="AY8513" s="89" t="e">
        <f>VLOOKUP(C8513,#REF!, 2,FALSE)</f>
        <v>#REF!</v>
      </c>
      <c r="BM8513" s="61" t="s">
        <v>13847</v>
      </c>
      <c r="BN8513" s="61" t="s">
        <v>16990</v>
      </c>
      <c r="BO8513" s="61" t="s">
        <v>13848</v>
      </c>
      <c r="BU8513" s="61" t="s">
        <v>13847</v>
      </c>
      <c r="BV8513" s="61" t="s">
        <v>16990</v>
      </c>
      <c r="BW8513" s="61" t="s">
        <v>13848</v>
      </c>
    </row>
    <row r="8514" spans="51:75">
      <c r="AY8514" s="89" t="e">
        <f>VLOOKUP(C8514,#REF!, 2,FALSE)</f>
        <v>#REF!</v>
      </c>
      <c r="BM8514" s="61" t="s">
        <v>209</v>
      </c>
      <c r="BN8514" s="61" t="s">
        <v>664</v>
      </c>
      <c r="BO8514" s="61" t="s">
        <v>915</v>
      </c>
      <c r="BU8514" s="61" t="s">
        <v>209</v>
      </c>
      <c r="BV8514" s="61" t="s">
        <v>664</v>
      </c>
      <c r="BW8514" s="61" t="s">
        <v>915</v>
      </c>
    </row>
    <row r="8515" spans="51:75">
      <c r="AY8515" s="89" t="e">
        <f>VLOOKUP(C8515,#REF!, 2,FALSE)</f>
        <v>#REF!</v>
      </c>
      <c r="BM8515" s="61" t="s">
        <v>13849</v>
      </c>
      <c r="BN8515" s="61" t="s">
        <v>2985</v>
      </c>
      <c r="BO8515" s="61" t="s">
        <v>2985</v>
      </c>
      <c r="BU8515" s="61" t="s">
        <v>13849</v>
      </c>
      <c r="BV8515" s="61" t="s">
        <v>2985</v>
      </c>
      <c r="BW8515" s="61" t="s">
        <v>2985</v>
      </c>
    </row>
    <row r="8516" spans="51:75">
      <c r="AY8516" s="89" t="e">
        <f>VLOOKUP(C8516,#REF!, 2,FALSE)</f>
        <v>#REF!</v>
      </c>
      <c r="BM8516" s="61" t="s">
        <v>13850</v>
      </c>
      <c r="BN8516" s="61" t="s">
        <v>618</v>
      </c>
      <c r="BO8516" s="61" t="s">
        <v>1128</v>
      </c>
      <c r="BU8516" s="61" t="s">
        <v>13850</v>
      </c>
      <c r="BV8516" s="61" t="s">
        <v>618</v>
      </c>
      <c r="BW8516" s="61" t="s">
        <v>1128</v>
      </c>
    </row>
    <row r="8517" spans="51:75">
      <c r="AY8517" s="89" t="e">
        <f>VLOOKUP(C8517,#REF!, 2,FALSE)</f>
        <v>#REF!</v>
      </c>
      <c r="BM8517" s="61" t="s">
        <v>13851</v>
      </c>
      <c r="BN8517" s="61" t="s">
        <v>16990</v>
      </c>
      <c r="BO8517" s="61" t="s">
        <v>2063</v>
      </c>
      <c r="BU8517" s="61" t="s">
        <v>13851</v>
      </c>
      <c r="BV8517" s="61" t="s">
        <v>16990</v>
      </c>
      <c r="BW8517" s="61" t="s">
        <v>2063</v>
      </c>
    </row>
    <row r="8518" spans="51:75">
      <c r="AY8518" s="89" t="e">
        <f>VLOOKUP(C8518,#REF!, 2,FALSE)</f>
        <v>#REF!</v>
      </c>
      <c r="BM8518" s="61" t="s">
        <v>13852</v>
      </c>
      <c r="BN8518" s="61" t="s">
        <v>16990</v>
      </c>
      <c r="BO8518" s="61" t="s">
        <v>2985</v>
      </c>
      <c r="BU8518" s="61" t="s">
        <v>13852</v>
      </c>
      <c r="BV8518" s="61" t="s">
        <v>16990</v>
      </c>
      <c r="BW8518" s="61" t="s">
        <v>2985</v>
      </c>
    </row>
    <row r="8519" spans="51:75">
      <c r="AY8519" s="89" t="e">
        <f>VLOOKUP(C8519,#REF!, 2,FALSE)</f>
        <v>#REF!</v>
      </c>
      <c r="BM8519" s="61" t="s">
        <v>13853</v>
      </c>
      <c r="BN8519" s="61" t="s">
        <v>942</v>
      </c>
      <c r="BO8519" s="61" t="s">
        <v>1070</v>
      </c>
      <c r="BU8519" s="61" t="s">
        <v>13853</v>
      </c>
      <c r="BV8519" s="61" t="s">
        <v>942</v>
      </c>
      <c r="BW8519" s="61" t="s">
        <v>1070</v>
      </c>
    </row>
    <row r="8520" spans="51:75">
      <c r="AY8520" s="89" t="e">
        <f>VLOOKUP(C8520,#REF!, 2,FALSE)</f>
        <v>#REF!</v>
      </c>
      <c r="BM8520" s="61" t="s">
        <v>2421</v>
      </c>
      <c r="BN8520" s="61" t="s">
        <v>639</v>
      </c>
      <c r="BO8520" s="61" t="s">
        <v>2985</v>
      </c>
      <c r="BU8520" s="61" t="s">
        <v>2421</v>
      </c>
      <c r="BV8520" s="61" t="s">
        <v>639</v>
      </c>
      <c r="BW8520" s="61" t="s">
        <v>2985</v>
      </c>
    </row>
    <row r="8521" spans="51:75">
      <c r="AY8521" s="89" t="e">
        <f>VLOOKUP(C8521,#REF!, 2,FALSE)</f>
        <v>#REF!</v>
      </c>
      <c r="BM8521" s="61" t="s">
        <v>13854</v>
      </c>
      <c r="BN8521" s="61" t="s">
        <v>3089</v>
      </c>
      <c r="BO8521" s="61" t="s">
        <v>2985</v>
      </c>
      <c r="BU8521" s="61" t="s">
        <v>13854</v>
      </c>
      <c r="BV8521" s="61" t="s">
        <v>3089</v>
      </c>
      <c r="BW8521" s="61" t="s">
        <v>2985</v>
      </c>
    </row>
    <row r="8522" spans="51:75">
      <c r="AY8522" s="89" t="e">
        <f>VLOOKUP(C8522,#REF!, 2,FALSE)</f>
        <v>#REF!</v>
      </c>
      <c r="BM8522" s="61" t="s">
        <v>13855</v>
      </c>
      <c r="BN8522" s="61" t="s">
        <v>16993</v>
      </c>
      <c r="BO8522" s="61" t="s">
        <v>1729</v>
      </c>
      <c r="BU8522" s="61" t="s">
        <v>13855</v>
      </c>
      <c r="BV8522" s="61" t="s">
        <v>16993</v>
      </c>
      <c r="BW8522" s="61" t="s">
        <v>1729</v>
      </c>
    </row>
    <row r="8523" spans="51:75">
      <c r="AY8523" s="89" t="e">
        <f>VLOOKUP(C8523,#REF!, 2,FALSE)</f>
        <v>#REF!</v>
      </c>
      <c r="BM8523" s="61" t="s">
        <v>13856</v>
      </c>
      <c r="BN8523" s="61" t="s">
        <v>3030</v>
      </c>
      <c r="BO8523" s="61" t="s">
        <v>2985</v>
      </c>
      <c r="BU8523" s="61" t="s">
        <v>13856</v>
      </c>
      <c r="BV8523" s="61" t="s">
        <v>3030</v>
      </c>
      <c r="BW8523" s="61" t="s">
        <v>2985</v>
      </c>
    </row>
    <row r="8524" spans="51:75">
      <c r="AY8524" s="89" t="e">
        <f>VLOOKUP(C8524,#REF!, 2,FALSE)</f>
        <v>#REF!</v>
      </c>
      <c r="BM8524" s="61" t="s">
        <v>2422</v>
      </c>
      <c r="BN8524" s="61" t="s">
        <v>615</v>
      </c>
      <c r="BO8524" s="61" t="s">
        <v>9206</v>
      </c>
      <c r="BU8524" s="61" t="s">
        <v>2422</v>
      </c>
      <c r="BV8524" s="61" t="s">
        <v>615</v>
      </c>
      <c r="BW8524" s="61" t="s">
        <v>9206</v>
      </c>
    </row>
    <row r="8525" spans="51:75">
      <c r="AY8525" s="89" t="e">
        <f>VLOOKUP(C8525,#REF!, 2,FALSE)</f>
        <v>#REF!</v>
      </c>
      <c r="BM8525" s="61" t="s">
        <v>13857</v>
      </c>
      <c r="BN8525" s="61" t="s">
        <v>799</v>
      </c>
      <c r="BO8525" s="61" t="s">
        <v>6650</v>
      </c>
      <c r="BU8525" s="61" t="s">
        <v>13857</v>
      </c>
      <c r="BV8525" s="61" t="s">
        <v>799</v>
      </c>
      <c r="BW8525" s="61" t="s">
        <v>6650</v>
      </c>
    </row>
    <row r="8526" spans="51:75">
      <c r="AY8526" s="89" t="e">
        <f>VLOOKUP(C8526,#REF!, 2,FALSE)</f>
        <v>#REF!</v>
      </c>
      <c r="BM8526" s="61" t="s">
        <v>13858</v>
      </c>
      <c r="BN8526" s="61" t="s">
        <v>799</v>
      </c>
      <c r="BO8526" s="61" t="s">
        <v>6650</v>
      </c>
      <c r="BU8526" s="61" t="s">
        <v>13858</v>
      </c>
      <c r="BV8526" s="61" t="s">
        <v>799</v>
      </c>
      <c r="BW8526" s="61" t="s">
        <v>6650</v>
      </c>
    </row>
    <row r="8527" spans="51:75">
      <c r="AY8527" s="89" t="e">
        <f>VLOOKUP(C8527,#REF!, 2,FALSE)</f>
        <v>#REF!</v>
      </c>
      <c r="BM8527" s="61" t="s">
        <v>13859</v>
      </c>
      <c r="BN8527" s="61" t="s">
        <v>801</v>
      </c>
      <c r="BO8527" s="61" t="s">
        <v>9085</v>
      </c>
      <c r="BU8527" s="61" t="s">
        <v>13859</v>
      </c>
      <c r="BV8527" s="61" t="s">
        <v>801</v>
      </c>
      <c r="BW8527" s="61" t="s">
        <v>9085</v>
      </c>
    </row>
    <row r="8528" spans="51:75">
      <c r="AY8528" s="89" t="e">
        <f>VLOOKUP(C8528,#REF!, 2,FALSE)</f>
        <v>#REF!</v>
      </c>
      <c r="BM8528" s="61" t="s">
        <v>13860</v>
      </c>
      <c r="BN8528" s="61" t="s">
        <v>2985</v>
      </c>
      <c r="BO8528" s="61" t="s">
        <v>1808</v>
      </c>
      <c r="BU8528" s="61" t="s">
        <v>13860</v>
      </c>
      <c r="BV8528" s="61" t="s">
        <v>2985</v>
      </c>
      <c r="BW8528" s="61" t="s">
        <v>1808</v>
      </c>
    </row>
    <row r="8529" spans="51:75">
      <c r="AY8529" s="89" t="e">
        <f>VLOOKUP(C8529,#REF!, 2,FALSE)</f>
        <v>#REF!</v>
      </c>
      <c r="BM8529" s="61" t="s">
        <v>13861</v>
      </c>
      <c r="BN8529" s="61" t="s">
        <v>2985</v>
      </c>
      <c r="BO8529" s="61" t="s">
        <v>2985</v>
      </c>
      <c r="BU8529" s="61" t="s">
        <v>13861</v>
      </c>
      <c r="BV8529" s="61" t="s">
        <v>2985</v>
      </c>
      <c r="BW8529" s="61" t="s">
        <v>2985</v>
      </c>
    </row>
    <row r="8530" spans="51:75">
      <c r="AY8530" s="89" t="e">
        <f>VLOOKUP(C8530,#REF!, 2,FALSE)</f>
        <v>#REF!</v>
      </c>
      <c r="BM8530" s="61" t="s">
        <v>13862</v>
      </c>
      <c r="BN8530" s="61" t="s">
        <v>2985</v>
      </c>
      <c r="BO8530" s="61" t="s">
        <v>8399</v>
      </c>
      <c r="BU8530" s="61" t="s">
        <v>13862</v>
      </c>
      <c r="BV8530" s="61" t="s">
        <v>2985</v>
      </c>
      <c r="BW8530" s="61" t="s">
        <v>8399</v>
      </c>
    </row>
    <row r="8531" spans="51:75">
      <c r="AY8531" s="89" t="e">
        <f>VLOOKUP(C8531,#REF!, 2,FALSE)</f>
        <v>#REF!</v>
      </c>
      <c r="BM8531" s="61" t="s">
        <v>13863</v>
      </c>
      <c r="BN8531" s="61" t="s">
        <v>664</v>
      </c>
      <c r="BO8531" s="61" t="s">
        <v>2177</v>
      </c>
      <c r="BU8531" s="61" t="s">
        <v>13863</v>
      </c>
      <c r="BV8531" s="61" t="s">
        <v>664</v>
      </c>
      <c r="BW8531" s="61" t="s">
        <v>2177</v>
      </c>
    </row>
    <row r="8532" spans="51:75">
      <c r="AY8532" s="89" t="e">
        <f>VLOOKUP(C8532,#REF!, 2,FALSE)</f>
        <v>#REF!</v>
      </c>
      <c r="BM8532" s="61" t="s">
        <v>2423</v>
      </c>
      <c r="BN8532" s="61" t="s">
        <v>615</v>
      </c>
      <c r="BO8532" s="61" t="s">
        <v>1808</v>
      </c>
      <c r="BU8532" s="61" t="s">
        <v>2423</v>
      </c>
      <c r="BV8532" s="61" t="s">
        <v>615</v>
      </c>
      <c r="BW8532" s="61" t="s">
        <v>1808</v>
      </c>
    </row>
    <row r="8533" spans="51:75">
      <c r="AY8533" s="89" t="e">
        <f>VLOOKUP(C8533,#REF!, 2,FALSE)</f>
        <v>#REF!</v>
      </c>
      <c r="BM8533" s="61" t="s">
        <v>13864</v>
      </c>
      <c r="BN8533" s="61" t="s">
        <v>664</v>
      </c>
      <c r="BO8533" s="61" t="s">
        <v>1808</v>
      </c>
      <c r="BU8533" s="61" t="s">
        <v>13864</v>
      </c>
      <c r="BV8533" s="61" t="s">
        <v>664</v>
      </c>
      <c r="BW8533" s="61" t="s">
        <v>1808</v>
      </c>
    </row>
    <row r="8534" spans="51:75">
      <c r="AY8534" s="89" t="e">
        <f>VLOOKUP(C8534,#REF!, 2,FALSE)</f>
        <v>#REF!</v>
      </c>
      <c r="BM8534" s="61" t="s">
        <v>13865</v>
      </c>
      <c r="BN8534" s="61" t="s">
        <v>799</v>
      </c>
      <c r="BO8534" s="61" t="s">
        <v>13866</v>
      </c>
      <c r="BU8534" s="61" t="s">
        <v>13865</v>
      </c>
      <c r="BV8534" s="61" t="s">
        <v>799</v>
      </c>
      <c r="BW8534" s="61" t="s">
        <v>13866</v>
      </c>
    </row>
    <row r="8535" spans="51:75">
      <c r="AY8535" s="89" t="e">
        <f>VLOOKUP(C8535,#REF!, 2,FALSE)</f>
        <v>#REF!</v>
      </c>
      <c r="BM8535" s="61" t="s">
        <v>13867</v>
      </c>
      <c r="BN8535" s="61" t="s">
        <v>2985</v>
      </c>
      <c r="BO8535" s="61" t="s">
        <v>2985</v>
      </c>
      <c r="BU8535" s="61" t="s">
        <v>13867</v>
      </c>
      <c r="BV8535" s="61" t="s">
        <v>2985</v>
      </c>
      <c r="BW8535" s="61" t="s">
        <v>2985</v>
      </c>
    </row>
    <row r="8536" spans="51:75">
      <c r="AY8536" s="89" t="e">
        <f>VLOOKUP(C8536,#REF!, 2,FALSE)</f>
        <v>#REF!</v>
      </c>
      <c r="BM8536" s="61" t="s">
        <v>13868</v>
      </c>
      <c r="BN8536" s="61" t="s">
        <v>638</v>
      </c>
      <c r="BO8536" s="61" t="s">
        <v>8410</v>
      </c>
      <c r="BU8536" s="61" t="s">
        <v>13868</v>
      </c>
      <c r="BV8536" s="61" t="s">
        <v>638</v>
      </c>
      <c r="BW8536" s="61" t="s">
        <v>8410</v>
      </c>
    </row>
    <row r="8537" spans="51:75">
      <c r="AY8537" s="89" t="e">
        <f>VLOOKUP(C8537,#REF!, 2,FALSE)</f>
        <v>#REF!</v>
      </c>
      <c r="BM8537" s="61" t="s">
        <v>193</v>
      </c>
      <c r="BN8537" s="61" t="s">
        <v>633</v>
      </c>
      <c r="BO8537" s="61" t="s">
        <v>13869</v>
      </c>
      <c r="BU8537" s="61" t="s">
        <v>193</v>
      </c>
      <c r="BV8537" s="61" t="s">
        <v>633</v>
      </c>
      <c r="BW8537" s="61" t="s">
        <v>13869</v>
      </c>
    </row>
    <row r="8538" spans="51:75">
      <c r="AY8538" s="89" t="e">
        <f>VLOOKUP(C8538,#REF!, 2,FALSE)</f>
        <v>#REF!</v>
      </c>
      <c r="BM8538" s="61" t="s">
        <v>194</v>
      </c>
      <c r="BN8538" s="61" t="s">
        <v>638</v>
      </c>
      <c r="BO8538" s="61" t="s">
        <v>8568</v>
      </c>
      <c r="BU8538" s="61" t="s">
        <v>194</v>
      </c>
      <c r="BV8538" s="61" t="s">
        <v>638</v>
      </c>
      <c r="BW8538" s="61" t="s">
        <v>8568</v>
      </c>
    </row>
    <row r="8539" spans="51:75">
      <c r="AY8539" s="89" t="e">
        <f>VLOOKUP(C8539,#REF!, 2,FALSE)</f>
        <v>#REF!</v>
      </c>
      <c r="BM8539" s="61" t="s">
        <v>13870</v>
      </c>
      <c r="BN8539" s="61" t="s">
        <v>621</v>
      </c>
      <c r="BO8539" s="61" t="s">
        <v>3906</v>
      </c>
      <c r="BU8539" s="61" t="s">
        <v>13870</v>
      </c>
      <c r="BV8539" s="61" t="s">
        <v>621</v>
      </c>
      <c r="BW8539" s="61" t="s">
        <v>3906</v>
      </c>
    </row>
    <row r="8540" spans="51:75">
      <c r="AY8540" s="89" t="e">
        <f>VLOOKUP(C8540,#REF!, 2,FALSE)</f>
        <v>#REF!</v>
      </c>
      <c r="BM8540" s="61" t="s">
        <v>13871</v>
      </c>
      <c r="BN8540" s="61" t="s">
        <v>638</v>
      </c>
      <c r="BO8540" s="61" t="s">
        <v>2942</v>
      </c>
      <c r="BU8540" s="61" t="s">
        <v>13871</v>
      </c>
      <c r="BV8540" s="61" t="s">
        <v>638</v>
      </c>
      <c r="BW8540" s="61" t="s">
        <v>2942</v>
      </c>
    </row>
    <row r="8541" spans="51:75">
      <c r="AY8541" s="89" t="e">
        <f>VLOOKUP(C8541,#REF!, 2,FALSE)</f>
        <v>#REF!</v>
      </c>
      <c r="BM8541" s="61" t="s">
        <v>13872</v>
      </c>
      <c r="BN8541" s="61" t="s">
        <v>638</v>
      </c>
      <c r="BO8541" s="61" t="s">
        <v>4848</v>
      </c>
      <c r="BU8541" s="61" t="s">
        <v>13872</v>
      </c>
      <c r="BV8541" s="61" t="s">
        <v>638</v>
      </c>
      <c r="BW8541" s="61" t="s">
        <v>4848</v>
      </c>
    </row>
    <row r="8542" spans="51:75">
      <c r="AY8542" s="89" t="e">
        <f>VLOOKUP(C8542,#REF!, 2,FALSE)</f>
        <v>#REF!</v>
      </c>
      <c r="BM8542" s="61" t="s">
        <v>13873</v>
      </c>
      <c r="BN8542" s="61" t="s">
        <v>615</v>
      </c>
      <c r="BO8542" s="61" t="s">
        <v>1162</v>
      </c>
      <c r="BU8542" s="61" t="s">
        <v>13873</v>
      </c>
      <c r="BV8542" s="61" t="s">
        <v>615</v>
      </c>
      <c r="BW8542" s="61" t="s">
        <v>1162</v>
      </c>
    </row>
    <row r="8543" spans="51:75">
      <c r="AY8543" s="89" t="e">
        <f>VLOOKUP(C8543,#REF!, 2,FALSE)</f>
        <v>#REF!</v>
      </c>
      <c r="BM8543" s="61" t="s">
        <v>206</v>
      </c>
      <c r="BN8543" s="61" t="s">
        <v>3047</v>
      </c>
      <c r="BO8543" s="61" t="s">
        <v>4062</v>
      </c>
      <c r="BU8543" s="61" t="s">
        <v>206</v>
      </c>
      <c r="BV8543" s="61" t="s">
        <v>3047</v>
      </c>
      <c r="BW8543" s="61" t="s">
        <v>4062</v>
      </c>
    </row>
    <row r="8544" spans="51:75">
      <c r="AY8544" s="89" t="e">
        <f>VLOOKUP(C8544,#REF!, 2,FALSE)</f>
        <v>#REF!</v>
      </c>
      <c r="BM8544" s="61" t="s">
        <v>13874</v>
      </c>
      <c r="BN8544" s="61" t="s">
        <v>664</v>
      </c>
      <c r="BO8544" s="61" t="s">
        <v>1065</v>
      </c>
      <c r="BU8544" s="61" t="s">
        <v>13874</v>
      </c>
      <c r="BV8544" s="61" t="s">
        <v>664</v>
      </c>
      <c r="BW8544" s="61" t="s">
        <v>1065</v>
      </c>
    </row>
    <row r="8545" spans="51:75">
      <c r="AY8545" s="89" t="e">
        <f>VLOOKUP(C8545,#REF!, 2,FALSE)</f>
        <v>#REF!</v>
      </c>
      <c r="BM8545" s="61" t="s">
        <v>13875</v>
      </c>
      <c r="BN8545" s="61" t="s">
        <v>641</v>
      </c>
      <c r="BO8545" s="61" t="s">
        <v>4062</v>
      </c>
      <c r="BU8545" s="61" t="s">
        <v>13875</v>
      </c>
      <c r="BV8545" s="61" t="s">
        <v>641</v>
      </c>
      <c r="BW8545" s="61" t="s">
        <v>4062</v>
      </c>
    </row>
    <row r="8546" spans="51:75">
      <c r="AY8546" s="89" t="e">
        <f>VLOOKUP(C8546,#REF!, 2,FALSE)</f>
        <v>#REF!</v>
      </c>
      <c r="BM8546" s="61" t="s">
        <v>13876</v>
      </c>
      <c r="BN8546" s="61" t="s">
        <v>930</v>
      </c>
      <c r="BO8546" s="61" t="s">
        <v>12769</v>
      </c>
      <c r="BU8546" s="61" t="s">
        <v>13876</v>
      </c>
      <c r="BV8546" s="61" t="s">
        <v>930</v>
      </c>
      <c r="BW8546" s="61" t="s">
        <v>12769</v>
      </c>
    </row>
    <row r="8547" spans="51:75">
      <c r="AY8547" s="89" t="e">
        <f>VLOOKUP(C8547,#REF!, 2,FALSE)</f>
        <v>#REF!</v>
      </c>
      <c r="BM8547" s="61" t="s">
        <v>13877</v>
      </c>
      <c r="BN8547" s="61" t="s">
        <v>16990</v>
      </c>
      <c r="BO8547" s="61" t="s">
        <v>1066</v>
      </c>
      <c r="BU8547" s="61" t="s">
        <v>13877</v>
      </c>
      <c r="BV8547" s="61" t="s">
        <v>16990</v>
      </c>
      <c r="BW8547" s="61" t="s">
        <v>1066</v>
      </c>
    </row>
    <row r="8548" spans="51:75">
      <c r="AY8548" s="89" t="e">
        <f>VLOOKUP(C8548,#REF!, 2,FALSE)</f>
        <v>#REF!</v>
      </c>
      <c r="BM8548" s="61" t="s">
        <v>13878</v>
      </c>
      <c r="BN8548" s="61" t="s">
        <v>16992</v>
      </c>
      <c r="BO8548" s="61" t="s">
        <v>1612</v>
      </c>
      <c r="BU8548" s="61" t="s">
        <v>13878</v>
      </c>
      <c r="BV8548" s="61" t="s">
        <v>16992</v>
      </c>
      <c r="BW8548" s="61" t="s">
        <v>1612</v>
      </c>
    </row>
    <row r="8549" spans="51:75">
      <c r="AY8549" s="89" t="e">
        <f>VLOOKUP(C8549,#REF!, 2,FALSE)</f>
        <v>#REF!</v>
      </c>
      <c r="BM8549" s="61" t="s">
        <v>13879</v>
      </c>
      <c r="BN8549" s="61" t="s">
        <v>1271</v>
      </c>
      <c r="BO8549" s="61" t="s">
        <v>5014</v>
      </c>
      <c r="BU8549" s="61" t="s">
        <v>13879</v>
      </c>
      <c r="BV8549" s="61" t="s">
        <v>1271</v>
      </c>
      <c r="BW8549" s="61" t="s">
        <v>5014</v>
      </c>
    </row>
    <row r="8550" spans="51:75">
      <c r="AY8550" s="89" t="e">
        <f>VLOOKUP(C8550,#REF!, 2,FALSE)</f>
        <v>#REF!</v>
      </c>
      <c r="BM8550" s="61" t="s">
        <v>13880</v>
      </c>
      <c r="BN8550" s="61" t="s">
        <v>665</v>
      </c>
      <c r="BO8550" s="61" t="s">
        <v>6300</v>
      </c>
      <c r="BU8550" s="61" t="s">
        <v>13880</v>
      </c>
      <c r="BV8550" s="61" t="s">
        <v>665</v>
      </c>
      <c r="BW8550" s="61" t="s">
        <v>6300</v>
      </c>
    </row>
    <row r="8551" spans="51:75">
      <c r="AY8551" s="89" t="e">
        <f>VLOOKUP(C8551,#REF!, 2,FALSE)</f>
        <v>#REF!</v>
      </c>
      <c r="BM8551" s="61" t="s">
        <v>13881</v>
      </c>
      <c r="BN8551" s="61" t="s">
        <v>2985</v>
      </c>
      <c r="BO8551" s="61" t="s">
        <v>4424</v>
      </c>
      <c r="BU8551" s="61" t="s">
        <v>13881</v>
      </c>
      <c r="BV8551" s="61" t="s">
        <v>2985</v>
      </c>
      <c r="BW8551" s="61" t="s">
        <v>4424</v>
      </c>
    </row>
    <row r="8552" spans="51:75">
      <c r="AY8552" s="89" t="e">
        <f>VLOOKUP(C8552,#REF!, 2,FALSE)</f>
        <v>#REF!</v>
      </c>
      <c r="BM8552" s="61" t="s">
        <v>13882</v>
      </c>
      <c r="BN8552" s="61" t="s">
        <v>948</v>
      </c>
      <c r="BO8552" s="61" t="s">
        <v>1748</v>
      </c>
      <c r="BU8552" s="61" t="s">
        <v>13882</v>
      </c>
      <c r="BV8552" s="61" t="s">
        <v>948</v>
      </c>
      <c r="BW8552" s="61" t="s">
        <v>1748</v>
      </c>
    </row>
    <row r="8553" spans="51:75">
      <c r="AY8553" s="89" t="e">
        <f>VLOOKUP(C8553,#REF!, 2,FALSE)</f>
        <v>#REF!</v>
      </c>
      <c r="BM8553" s="61" t="s">
        <v>13883</v>
      </c>
      <c r="BN8553" s="61" t="s">
        <v>2985</v>
      </c>
      <c r="BO8553" s="61" t="s">
        <v>2985</v>
      </c>
      <c r="BU8553" s="61" t="s">
        <v>13883</v>
      </c>
      <c r="BV8553" s="61" t="s">
        <v>2985</v>
      </c>
      <c r="BW8553" s="61" t="s">
        <v>2985</v>
      </c>
    </row>
    <row r="8554" spans="51:75">
      <c r="AY8554" s="89" t="e">
        <f>VLOOKUP(C8554,#REF!, 2,FALSE)</f>
        <v>#REF!</v>
      </c>
      <c r="BM8554" s="61" t="s">
        <v>13884</v>
      </c>
      <c r="BN8554" s="61" t="s">
        <v>3204</v>
      </c>
      <c r="BO8554" s="61" t="s">
        <v>5698</v>
      </c>
      <c r="BU8554" s="61" t="s">
        <v>13884</v>
      </c>
      <c r="BV8554" s="61" t="s">
        <v>3204</v>
      </c>
      <c r="BW8554" s="61" t="s">
        <v>5698</v>
      </c>
    </row>
    <row r="8555" spans="51:75">
      <c r="AY8555" s="89" t="e">
        <f>VLOOKUP(C8555,#REF!, 2,FALSE)</f>
        <v>#REF!</v>
      </c>
      <c r="BM8555" s="61" t="s">
        <v>13885</v>
      </c>
      <c r="BN8555" s="61" t="s">
        <v>2985</v>
      </c>
      <c r="BO8555" s="61" t="s">
        <v>5082</v>
      </c>
      <c r="BU8555" s="61" t="s">
        <v>13885</v>
      </c>
      <c r="BV8555" s="61" t="s">
        <v>2985</v>
      </c>
      <c r="BW8555" s="61" t="s">
        <v>5082</v>
      </c>
    </row>
    <row r="8556" spans="51:75">
      <c r="AY8556" s="89" t="e">
        <f>VLOOKUP(C8556,#REF!, 2,FALSE)</f>
        <v>#REF!</v>
      </c>
      <c r="BM8556" s="61" t="s">
        <v>13886</v>
      </c>
      <c r="BN8556" s="61" t="s">
        <v>3047</v>
      </c>
      <c r="BO8556" s="61" t="s">
        <v>9687</v>
      </c>
      <c r="BU8556" s="61" t="s">
        <v>13886</v>
      </c>
      <c r="BV8556" s="61" t="s">
        <v>3047</v>
      </c>
      <c r="BW8556" s="61" t="s">
        <v>9687</v>
      </c>
    </row>
    <row r="8557" spans="51:75">
      <c r="AY8557" s="89" t="e">
        <f>VLOOKUP(C8557,#REF!, 2,FALSE)</f>
        <v>#REF!</v>
      </c>
      <c r="BM8557" s="61" t="s">
        <v>195</v>
      </c>
      <c r="BN8557" s="61" t="s">
        <v>2985</v>
      </c>
      <c r="BO8557" s="61" t="s">
        <v>2985</v>
      </c>
      <c r="BU8557" s="61" t="s">
        <v>195</v>
      </c>
      <c r="BV8557" s="61" t="s">
        <v>2985</v>
      </c>
      <c r="BW8557" s="61" t="s">
        <v>2985</v>
      </c>
    </row>
    <row r="8558" spans="51:75">
      <c r="AY8558" s="89" t="e">
        <f>VLOOKUP(C8558,#REF!, 2,FALSE)</f>
        <v>#REF!</v>
      </c>
      <c r="BM8558" s="61" t="s">
        <v>13887</v>
      </c>
      <c r="BN8558" s="61" t="s">
        <v>2985</v>
      </c>
      <c r="BO8558" s="61" t="s">
        <v>2985</v>
      </c>
      <c r="BU8558" s="61" t="s">
        <v>13887</v>
      </c>
      <c r="BV8558" s="61" t="s">
        <v>2985</v>
      </c>
      <c r="BW8558" s="61" t="s">
        <v>2985</v>
      </c>
    </row>
    <row r="8559" spans="51:75">
      <c r="AY8559" s="89" t="e">
        <f>VLOOKUP(C8559,#REF!, 2,FALSE)</f>
        <v>#REF!</v>
      </c>
      <c r="BM8559" s="61" t="s">
        <v>2424</v>
      </c>
      <c r="BN8559" s="61" t="s">
        <v>633</v>
      </c>
      <c r="BO8559" s="61" t="s">
        <v>13888</v>
      </c>
      <c r="BU8559" s="61" t="s">
        <v>2424</v>
      </c>
      <c r="BV8559" s="61" t="s">
        <v>633</v>
      </c>
      <c r="BW8559" s="61" t="s">
        <v>13888</v>
      </c>
    </row>
    <row r="8560" spans="51:75">
      <c r="AY8560" s="89" t="e">
        <f>VLOOKUP(C8560,#REF!, 2,FALSE)</f>
        <v>#REF!</v>
      </c>
      <c r="BM8560" s="61" t="s">
        <v>13889</v>
      </c>
      <c r="BN8560" s="61" t="s">
        <v>3007</v>
      </c>
      <c r="BO8560" s="61" t="s">
        <v>13890</v>
      </c>
      <c r="BU8560" s="61" t="s">
        <v>13889</v>
      </c>
      <c r="BV8560" s="61" t="s">
        <v>3007</v>
      </c>
      <c r="BW8560" s="61" t="s">
        <v>13890</v>
      </c>
    </row>
    <row r="8561" spans="51:75">
      <c r="AY8561" s="89" t="e">
        <f>VLOOKUP(C8561,#REF!, 2,FALSE)</f>
        <v>#REF!</v>
      </c>
      <c r="BM8561" s="61" t="s">
        <v>13891</v>
      </c>
      <c r="BN8561" s="61" t="s">
        <v>2985</v>
      </c>
      <c r="BO8561" s="61" t="s">
        <v>1388</v>
      </c>
      <c r="BU8561" s="61" t="s">
        <v>13891</v>
      </c>
      <c r="BV8561" s="61" t="s">
        <v>2985</v>
      </c>
      <c r="BW8561" s="61" t="s">
        <v>1388</v>
      </c>
    </row>
    <row r="8562" spans="51:75">
      <c r="AY8562" s="89" t="e">
        <f>VLOOKUP(C8562,#REF!, 2,FALSE)</f>
        <v>#REF!</v>
      </c>
      <c r="BM8562" s="61" t="s">
        <v>13892</v>
      </c>
      <c r="BN8562" s="61" t="s">
        <v>16990</v>
      </c>
      <c r="BO8562" s="61" t="s">
        <v>1204</v>
      </c>
      <c r="BU8562" s="61" t="s">
        <v>13892</v>
      </c>
      <c r="BV8562" s="61" t="s">
        <v>16990</v>
      </c>
      <c r="BW8562" s="61" t="s">
        <v>1204</v>
      </c>
    </row>
    <row r="8563" spans="51:75">
      <c r="AY8563" s="89" t="e">
        <f>VLOOKUP(C8563,#REF!, 2,FALSE)</f>
        <v>#REF!</v>
      </c>
      <c r="BM8563" s="61" t="s">
        <v>13893</v>
      </c>
      <c r="BN8563" s="61" t="s">
        <v>2985</v>
      </c>
      <c r="BO8563" s="61" t="s">
        <v>9530</v>
      </c>
      <c r="BU8563" s="61" t="s">
        <v>13893</v>
      </c>
      <c r="BV8563" s="61" t="s">
        <v>2985</v>
      </c>
      <c r="BW8563" s="61" t="s">
        <v>9530</v>
      </c>
    </row>
    <row r="8564" spans="51:75">
      <c r="AY8564" s="89" t="e">
        <f>VLOOKUP(C8564,#REF!, 2,FALSE)</f>
        <v>#REF!</v>
      </c>
      <c r="BM8564" s="61" t="s">
        <v>13894</v>
      </c>
      <c r="BN8564" s="61" t="s">
        <v>2985</v>
      </c>
      <c r="BO8564" s="61" t="s">
        <v>8868</v>
      </c>
      <c r="BU8564" s="61" t="s">
        <v>13894</v>
      </c>
      <c r="BV8564" s="61" t="s">
        <v>2985</v>
      </c>
      <c r="BW8564" s="61" t="s">
        <v>8868</v>
      </c>
    </row>
    <row r="8565" spans="51:75">
      <c r="AY8565" s="89" t="e">
        <f>VLOOKUP(C8565,#REF!, 2,FALSE)</f>
        <v>#REF!</v>
      </c>
      <c r="BM8565" s="61" t="s">
        <v>2436</v>
      </c>
      <c r="BN8565" s="61" t="s">
        <v>1011</v>
      </c>
      <c r="BO8565" s="61" t="s">
        <v>3902</v>
      </c>
      <c r="BU8565" s="61" t="s">
        <v>2436</v>
      </c>
      <c r="BV8565" s="61" t="s">
        <v>1011</v>
      </c>
      <c r="BW8565" s="61" t="s">
        <v>3902</v>
      </c>
    </row>
    <row r="8566" spans="51:75">
      <c r="AY8566" s="89" t="e">
        <f>VLOOKUP(C8566,#REF!, 2,FALSE)</f>
        <v>#REF!</v>
      </c>
      <c r="BM8566" s="61" t="s">
        <v>213</v>
      </c>
      <c r="BN8566" s="61" t="s">
        <v>2985</v>
      </c>
      <c r="BO8566" s="61" t="s">
        <v>2394</v>
      </c>
      <c r="BU8566" s="61" t="s">
        <v>213</v>
      </c>
      <c r="BV8566" s="61" t="s">
        <v>2985</v>
      </c>
      <c r="BW8566" s="61" t="s">
        <v>2394</v>
      </c>
    </row>
    <row r="8567" spans="51:75">
      <c r="AY8567" s="89" t="e">
        <f>VLOOKUP(C8567,#REF!, 2,FALSE)</f>
        <v>#REF!</v>
      </c>
      <c r="BM8567" s="61" t="s">
        <v>2437</v>
      </c>
      <c r="BN8567" s="61" t="s">
        <v>2985</v>
      </c>
      <c r="BO8567" s="61" t="s">
        <v>3232</v>
      </c>
      <c r="BU8567" s="61" t="s">
        <v>2437</v>
      </c>
      <c r="BV8567" s="61" t="s">
        <v>2985</v>
      </c>
      <c r="BW8567" s="61" t="s">
        <v>3232</v>
      </c>
    </row>
    <row r="8568" spans="51:75">
      <c r="AY8568" s="89" t="e">
        <f>VLOOKUP(C8568,#REF!, 2,FALSE)</f>
        <v>#REF!</v>
      </c>
      <c r="BM8568" s="61" t="s">
        <v>13895</v>
      </c>
      <c r="BN8568" s="61" t="s">
        <v>3047</v>
      </c>
      <c r="BO8568" s="61" t="s">
        <v>13896</v>
      </c>
      <c r="BU8568" s="61" t="s">
        <v>13895</v>
      </c>
      <c r="BV8568" s="61" t="s">
        <v>3047</v>
      </c>
      <c r="BW8568" s="61" t="s">
        <v>13896</v>
      </c>
    </row>
    <row r="8569" spans="51:75">
      <c r="AY8569" s="89" t="e">
        <f>VLOOKUP(C8569,#REF!, 2,FALSE)</f>
        <v>#REF!</v>
      </c>
      <c r="BM8569" s="61" t="s">
        <v>13897</v>
      </c>
      <c r="BN8569" s="61" t="s">
        <v>2985</v>
      </c>
      <c r="BO8569" s="61" t="s">
        <v>2985</v>
      </c>
      <c r="BU8569" s="61" t="s">
        <v>13897</v>
      </c>
      <c r="BV8569" s="61" t="s">
        <v>2985</v>
      </c>
      <c r="BW8569" s="61" t="s">
        <v>2985</v>
      </c>
    </row>
    <row r="8570" spans="51:75">
      <c r="AY8570" s="89" t="e">
        <f>VLOOKUP(C8570,#REF!, 2,FALSE)</f>
        <v>#REF!</v>
      </c>
      <c r="BM8570" s="61" t="s">
        <v>197</v>
      </c>
      <c r="BN8570" s="61" t="s">
        <v>2985</v>
      </c>
      <c r="BO8570" s="61" t="s">
        <v>2819</v>
      </c>
      <c r="BU8570" s="61" t="s">
        <v>197</v>
      </c>
      <c r="BV8570" s="61" t="s">
        <v>2985</v>
      </c>
      <c r="BW8570" s="61" t="s">
        <v>2819</v>
      </c>
    </row>
    <row r="8571" spans="51:75">
      <c r="AY8571" s="89" t="e">
        <f>VLOOKUP(C8571,#REF!, 2,FALSE)</f>
        <v>#REF!</v>
      </c>
      <c r="BM8571" s="61" t="s">
        <v>13898</v>
      </c>
      <c r="BN8571" s="61" t="s">
        <v>854</v>
      </c>
      <c r="BO8571" s="61" t="s">
        <v>719</v>
      </c>
      <c r="BU8571" s="61" t="s">
        <v>13898</v>
      </c>
      <c r="BV8571" s="61" t="s">
        <v>854</v>
      </c>
      <c r="BW8571" s="61" t="s">
        <v>719</v>
      </c>
    </row>
    <row r="8572" spans="51:75">
      <c r="AY8572" s="89" t="e">
        <f>VLOOKUP(C8572,#REF!, 2,FALSE)</f>
        <v>#REF!</v>
      </c>
      <c r="BM8572" s="61" t="s">
        <v>13899</v>
      </c>
      <c r="BN8572" s="61" t="s">
        <v>2985</v>
      </c>
      <c r="BO8572" s="61" t="s">
        <v>920</v>
      </c>
      <c r="BU8572" s="61" t="s">
        <v>13899</v>
      </c>
      <c r="BV8572" s="61" t="s">
        <v>2985</v>
      </c>
      <c r="BW8572" s="61" t="s">
        <v>920</v>
      </c>
    </row>
    <row r="8573" spans="51:75">
      <c r="AY8573" s="89" t="e">
        <f>VLOOKUP(C8573,#REF!, 2,FALSE)</f>
        <v>#REF!</v>
      </c>
      <c r="BM8573" s="61" t="s">
        <v>13900</v>
      </c>
      <c r="BN8573" s="61" t="s">
        <v>2985</v>
      </c>
      <c r="BO8573" s="61" t="s">
        <v>1006</v>
      </c>
      <c r="BU8573" s="61" t="s">
        <v>13900</v>
      </c>
      <c r="BV8573" s="61" t="s">
        <v>2985</v>
      </c>
      <c r="BW8573" s="61" t="s">
        <v>1006</v>
      </c>
    </row>
    <row r="8574" spans="51:75">
      <c r="AY8574" s="89" t="e">
        <f>VLOOKUP(C8574,#REF!, 2,FALSE)</f>
        <v>#REF!</v>
      </c>
      <c r="BM8574" s="61" t="s">
        <v>2438</v>
      </c>
      <c r="BN8574" s="61" t="s">
        <v>16990</v>
      </c>
      <c r="BO8574" s="61" t="s">
        <v>13730</v>
      </c>
      <c r="BU8574" s="61" t="s">
        <v>2438</v>
      </c>
      <c r="BV8574" s="61" t="s">
        <v>16990</v>
      </c>
      <c r="BW8574" s="61" t="s">
        <v>13730</v>
      </c>
    </row>
    <row r="8575" spans="51:75">
      <c r="AY8575" s="89" t="e">
        <f>VLOOKUP(C8575,#REF!, 2,FALSE)</f>
        <v>#REF!</v>
      </c>
      <c r="BM8575" s="61" t="s">
        <v>13901</v>
      </c>
      <c r="BN8575" s="61" t="s">
        <v>3047</v>
      </c>
      <c r="BO8575" s="61" t="s">
        <v>3552</v>
      </c>
      <c r="BU8575" s="61" t="s">
        <v>13901</v>
      </c>
      <c r="BV8575" s="61" t="s">
        <v>3047</v>
      </c>
      <c r="BW8575" s="61" t="s">
        <v>3552</v>
      </c>
    </row>
    <row r="8576" spans="51:75">
      <c r="AY8576" s="89" t="e">
        <f>VLOOKUP(C8576,#REF!, 2,FALSE)</f>
        <v>#REF!</v>
      </c>
      <c r="BM8576" s="61" t="s">
        <v>13902</v>
      </c>
      <c r="BN8576" s="61" t="s">
        <v>2985</v>
      </c>
      <c r="BO8576" s="61" t="s">
        <v>13903</v>
      </c>
      <c r="BU8576" s="61" t="s">
        <v>13902</v>
      </c>
      <c r="BV8576" s="61" t="s">
        <v>2985</v>
      </c>
      <c r="BW8576" s="61" t="s">
        <v>13903</v>
      </c>
    </row>
    <row r="8577" spans="51:75">
      <c r="AY8577" s="89" t="e">
        <f>VLOOKUP(C8577,#REF!, 2,FALSE)</f>
        <v>#REF!</v>
      </c>
      <c r="BM8577" s="61" t="s">
        <v>13904</v>
      </c>
      <c r="BN8577" s="61" t="s">
        <v>2985</v>
      </c>
      <c r="BO8577" s="61" t="s">
        <v>11135</v>
      </c>
      <c r="BU8577" s="61" t="s">
        <v>13904</v>
      </c>
      <c r="BV8577" s="61" t="s">
        <v>2985</v>
      </c>
      <c r="BW8577" s="61" t="s">
        <v>11135</v>
      </c>
    </row>
    <row r="8578" spans="51:75">
      <c r="AY8578" s="89" t="e">
        <f>VLOOKUP(C8578,#REF!, 2,FALSE)</f>
        <v>#REF!</v>
      </c>
      <c r="BM8578" s="61" t="s">
        <v>13905</v>
      </c>
      <c r="BN8578" s="61" t="s">
        <v>2430</v>
      </c>
      <c r="BO8578" s="61" t="s">
        <v>13906</v>
      </c>
      <c r="BU8578" s="61" t="s">
        <v>13905</v>
      </c>
      <c r="BV8578" s="61" t="s">
        <v>2430</v>
      </c>
      <c r="BW8578" s="61" t="s">
        <v>13906</v>
      </c>
    </row>
    <row r="8579" spans="51:75">
      <c r="AY8579" s="89" t="e">
        <f>VLOOKUP(C8579,#REF!, 2,FALSE)</f>
        <v>#REF!</v>
      </c>
      <c r="BM8579" s="61" t="s">
        <v>13907</v>
      </c>
      <c r="BN8579" s="61" t="s">
        <v>2985</v>
      </c>
      <c r="BO8579" s="61" t="s">
        <v>12932</v>
      </c>
      <c r="BU8579" s="61" t="s">
        <v>13907</v>
      </c>
      <c r="BV8579" s="61" t="s">
        <v>2985</v>
      </c>
      <c r="BW8579" s="61" t="s">
        <v>12932</v>
      </c>
    </row>
    <row r="8580" spans="51:75">
      <c r="AY8580" s="89" t="e">
        <f>VLOOKUP(C8580,#REF!, 2,FALSE)</f>
        <v>#REF!</v>
      </c>
      <c r="BM8580" s="61" t="s">
        <v>2439</v>
      </c>
      <c r="BN8580" s="61" t="s">
        <v>641</v>
      </c>
      <c r="BO8580" s="61" t="s">
        <v>2013</v>
      </c>
      <c r="BU8580" s="61" t="s">
        <v>2439</v>
      </c>
      <c r="BV8580" s="61" t="s">
        <v>641</v>
      </c>
      <c r="BW8580" s="61" t="s">
        <v>2013</v>
      </c>
    </row>
    <row r="8581" spans="51:75">
      <c r="AY8581" s="89" t="e">
        <f>VLOOKUP(C8581,#REF!, 2,FALSE)</f>
        <v>#REF!</v>
      </c>
      <c r="BM8581" s="61" t="s">
        <v>2440</v>
      </c>
      <c r="BN8581" s="61" t="s">
        <v>2985</v>
      </c>
      <c r="BO8581" s="61" t="s">
        <v>2312</v>
      </c>
      <c r="BU8581" s="61" t="s">
        <v>2440</v>
      </c>
      <c r="BV8581" s="61" t="s">
        <v>2985</v>
      </c>
      <c r="BW8581" s="61" t="s">
        <v>2312</v>
      </c>
    </row>
    <row r="8582" spans="51:75">
      <c r="AY8582" s="89" t="e">
        <f>VLOOKUP(C8582,#REF!, 2,FALSE)</f>
        <v>#REF!</v>
      </c>
      <c r="BM8582" s="61" t="s">
        <v>13908</v>
      </c>
      <c r="BN8582" s="61" t="s">
        <v>2985</v>
      </c>
      <c r="BO8582" s="61" t="s">
        <v>2985</v>
      </c>
      <c r="BU8582" s="61" t="s">
        <v>13908</v>
      </c>
      <c r="BV8582" s="61" t="s">
        <v>2985</v>
      </c>
      <c r="BW8582" s="61" t="s">
        <v>2985</v>
      </c>
    </row>
    <row r="8583" spans="51:75">
      <c r="AY8583" s="89" t="e">
        <f>VLOOKUP(C8583,#REF!, 2,FALSE)</f>
        <v>#REF!</v>
      </c>
      <c r="BM8583" s="61" t="s">
        <v>13909</v>
      </c>
      <c r="BN8583" s="61" t="s">
        <v>2985</v>
      </c>
      <c r="BO8583" s="61" t="s">
        <v>2985</v>
      </c>
      <c r="BU8583" s="61" t="s">
        <v>13909</v>
      </c>
      <c r="BV8583" s="61" t="s">
        <v>2985</v>
      </c>
      <c r="BW8583" s="61" t="s">
        <v>2985</v>
      </c>
    </row>
    <row r="8584" spans="51:75">
      <c r="AY8584" s="89" t="e">
        <f>VLOOKUP(C8584,#REF!, 2,FALSE)</f>
        <v>#REF!</v>
      </c>
      <c r="BM8584" s="61" t="s">
        <v>13910</v>
      </c>
      <c r="BN8584" s="61" t="s">
        <v>2985</v>
      </c>
      <c r="BO8584" s="61" t="s">
        <v>2985</v>
      </c>
      <c r="BU8584" s="61" t="s">
        <v>13910</v>
      </c>
      <c r="BV8584" s="61" t="s">
        <v>2985</v>
      </c>
      <c r="BW8584" s="61" t="s">
        <v>2985</v>
      </c>
    </row>
    <row r="8585" spans="51:75">
      <c r="AY8585" s="89" t="e">
        <f>VLOOKUP(C8585,#REF!, 2,FALSE)</f>
        <v>#REF!</v>
      </c>
      <c r="BM8585" s="61" t="s">
        <v>13911</v>
      </c>
      <c r="BN8585" s="61" t="s">
        <v>928</v>
      </c>
      <c r="BO8585" s="61" t="s">
        <v>2305</v>
      </c>
      <c r="BU8585" s="61" t="s">
        <v>13911</v>
      </c>
      <c r="BV8585" s="61" t="s">
        <v>928</v>
      </c>
      <c r="BW8585" s="61" t="s">
        <v>2305</v>
      </c>
    </row>
    <row r="8586" spans="51:75">
      <c r="AY8586" s="89" t="e">
        <f>VLOOKUP(C8586,#REF!, 2,FALSE)</f>
        <v>#REF!</v>
      </c>
      <c r="BM8586" s="61" t="s">
        <v>13912</v>
      </c>
      <c r="BN8586" s="61" t="s">
        <v>864</v>
      </c>
      <c r="BO8586" s="61" t="s">
        <v>711</v>
      </c>
      <c r="BU8586" s="61" t="s">
        <v>13912</v>
      </c>
      <c r="BV8586" s="61" t="s">
        <v>864</v>
      </c>
      <c r="BW8586" s="61" t="s">
        <v>711</v>
      </c>
    </row>
    <row r="8587" spans="51:75">
      <c r="AY8587" s="89" t="e">
        <f>VLOOKUP(C8587,#REF!, 2,FALSE)</f>
        <v>#REF!</v>
      </c>
      <c r="BM8587" s="61" t="s">
        <v>13913</v>
      </c>
      <c r="BN8587" s="61" t="s">
        <v>3254</v>
      </c>
      <c r="BO8587" s="61" t="s">
        <v>2099</v>
      </c>
      <c r="BU8587" s="61" t="s">
        <v>13913</v>
      </c>
      <c r="BV8587" s="61" t="s">
        <v>3254</v>
      </c>
      <c r="BW8587" s="61" t="s">
        <v>2099</v>
      </c>
    </row>
    <row r="8588" spans="51:75">
      <c r="AY8588" s="89" t="e">
        <f>VLOOKUP(C8588,#REF!, 2,FALSE)</f>
        <v>#REF!</v>
      </c>
      <c r="BM8588" s="61" t="s">
        <v>13914</v>
      </c>
      <c r="BN8588" s="61" t="s">
        <v>3254</v>
      </c>
      <c r="BO8588" s="61" t="s">
        <v>694</v>
      </c>
      <c r="BU8588" s="61" t="s">
        <v>13914</v>
      </c>
      <c r="BV8588" s="61" t="s">
        <v>3254</v>
      </c>
      <c r="BW8588" s="61" t="s">
        <v>694</v>
      </c>
    </row>
    <row r="8589" spans="51:75">
      <c r="AY8589" s="89" t="e">
        <f>VLOOKUP(C8589,#REF!, 2,FALSE)</f>
        <v>#REF!</v>
      </c>
      <c r="BM8589" s="61" t="s">
        <v>13915</v>
      </c>
      <c r="BN8589" s="61" t="s">
        <v>630</v>
      </c>
      <c r="BO8589" s="61" t="s">
        <v>2985</v>
      </c>
      <c r="BU8589" s="61" t="s">
        <v>13915</v>
      </c>
      <c r="BV8589" s="61" t="s">
        <v>630</v>
      </c>
      <c r="BW8589" s="61" t="s">
        <v>2985</v>
      </c>
    </row>
    <row r="8590" spans="51:75">
      <c r="AY8590" s="89" t="e">
        <f>VLOOKUP(C8590,#REF!, 2,FALSE)</f>
        <v>#REF!</v>
      </c>
      <c r="BM8590" s="61" t="s">
        <v>13916</v>
      </c>
      <c r="BN8590" s="61" t="s">
        <v>16993</v>
      </c>
      <c r="BO8590" s="61" t="s">
        <v>2985</v>
      </c>
      <c r="BU8590" s="61" t="s">
        <v>13916</v>
      </c>
      <c r="BV8590" s="61" t="s">
        <v>16993</v>
      </c>
      <c r="BW8590" s="61" t="s">
        <v>2985</v>
      </c>
    </row>
    <row r="8591" spans="51:75">
      <c r="AY8591" s="89" t="e">
        <f>VLOOKUP(C8591,#REF!, 2,FALSE)</f>
        <v>#REF!</v>
      </c>
      <c r="BM8591" s="61" t="s">
        <v>13917</v>
      </c>
      <c r="BN8591" s="61" t="s">
        <v>630</v>
      </c>
      <c r="BO8591" s="61" t="s">
        <v>2985</v>
      </c>
      <c r="BU8591" s="61" t="s">
        <v>13917</v>
      </c>
      <c r="BV8591" s="61" t="s">
        <v>630</v>
      </c>
      <c r="BW8591" s="61" t="s">
        <v>2985</v>
      </c>
    </row>
    <row r="8592" spans="51:75">
      <c r="AY8592" s="89" t="e">
        <f>VLOOKUP(C8592,#REF!, 2,FALSE)</f>
        <v>#REF!</v>
      </c>
      <c r="BM8592" s="61" t="s">
        <v>13918</v>
      </c>
      <c r="BN8592" s="61" t="s">
        <v>641</v>
      </c>
      <c r="BO8592" s="61" t="s">
        <v>2985</v>
      </c>
      <c r="BU8592" s="61" t="s">
        <v>13918</v>
      </c>
      <c r="BV8592" s="61" t="s">
        <v>641</v>
      </c>
      <c r="BW8592" s="61" t="s">
        <v>2985</v>
      </c>
    </row>
    <row r="8593" spans="51:75">
      <c r="AY8593" s="89" t="e">
        <f>VLOOKUP(C8593,#REF!, 2,FALSE)</f>
        <v>#REF!</v>
      </c>
      <c r="BM8593" s="61" t="s">
        <v>2441</v>
      </c>
      <c r="BN8593" s="61" t="s">
        <v>799</v>
      </c>
      <c r="BO8593" s="61" t="s">
        <v>13919</v>
      </c>
      <c r="BU8593" s="61" t="s">
        <v>2441</v>
      </c>
      <c r="BV8593" s="61" t="s">
        <v>799</v>
      </c>
      <c r="BW8593" s="61" t="s">
        <v>13919</v>
      </c>
    </row>
    <row r="8594" spans="51:75">
      <c r="AY8594" s="89" t="e">
        <f>VLOOKUP(C8594,#REF!, 2,FALSE)</f>
        <v>#REF!</v>
      </c>
      <c r="BM8594" s="61" t="s">
        <v>13920</v>
      </c>
      <c r="BN8594" s="61" t="s">
        <v>799</v>
      </c>
      <c r="BO8594" s="61" t="s">
        <v>2985</v>
      </c>
      <c r="BU8594" s="61" t="s">
        <v>13920</v>
      </c>
      <c r="BV8594" s="61" t="s">
        <v>799</v>
      </c>
      <c r="BW8594" s="61" t="s">
        <v>2985</v>
      </c>
    </row>
    <row r="8595" spans="51:75">
      <c r="AY8595" s="89" t="e">
        <f>VLOOKUP(C8595,#REF!, 2,FALSE)</f>
        <v>#REF!</v>
      </c>
      <c r="BM8595" s="61" t="s">
        <v>13921</v>
      </c>
      <c r="BN8595" s="61" t="s">
        <v>773</v>
      </c>
      <c r="BO8595" s="61" t="s">
        <v>2985</v>
      </c>
      <c r="BU8595" s="61" t="s">
        <v>13921</v>
      </c>
      <c r="BV8595" s="61" t="s">
        <v>773</v>
      </c>
      <c r="BW8595" s="61" t="s">
        <v>2985</v>
      </c>
    </row>
    <row r="8596" spans="51:75">
      <c r="AY8596" s="89" t="e">
        <f>VLOOKUP(C8596,#REF!, 2,FALSE)</f>
        <v>#REF!</v>
      </c>
      <c r="BM8596" s="61" t="s">
        <v>2442</v>
      </c>
      <c r="BN8596" s="61" t="s">
        <v>16993</v>
      </c>
      <c r="BO8596" s="61" t="s">
        <v>2985</v>
      </c>
      <c r="BU8596" s="61" t="s">
        <v>2442</v>
      </c>
      <c r="BV8596" s="61" t="s">
        <v>16993</v>
      </c>
      <c r="BW8596" s="61" t="s">
        <v>2985</v>
      </c>
    </row>
    <row r="8597" spans="51:75">
      <c r="AY8597" s="89" t="e">
        <f>VLOOKUP(C8597,#REF!, 2,FALSE)</f>
        <v>#REF!</v>
      </c>
      <c r="BM8597" s="61" t="s">
        <v>13922</v>
      </c>
      <c r="BN8597" s="61" t="s">
        <v>16993</v>
      </c>
      <c r="BO8597" s="61" t="s">
        <v>13923</v>
      </c>
      <c r="BU8597" s="61" t="s">
        <v>13922</v>
      </c>
      <c r="BV8597" s="61" t="s">
        <v>16993</v>
      </c>
      <c r="BW8597" s="61" t="s">
        <v>13923</v>
      </c>
    </row>
    <row r="8598" spans="51:75">
      <c r="AY8598" s="89" t="e">
        <f>VLOOKUP(C8598,#REF!, 2,FALSE)</f>
        <v>#REF!</v>
      </c>
      <c r="BM8598" s="61" t="s">
        <v>2443</v>
      </c>
      <c r="BN8598" s="61" t="s">
        <v>843</v>
      </c>
      <c r="BO8598" s="61" t="s">
        <v>2985</v>
      </c>
      <c r="BU8598" s="61" t="s">
        <v>2443</v>
      </c>
      <c r="BV8598" s="61" t="s">
        <v>843</v>
      </c>
      <c r="BW8598" s="61" t="s">
        <v>2985</v>
      </c>
    </row>
    <row r="8599" spans="51:75">
      <c r="AY8599" s="89" t="e">
        <f>VLOOKUP(C8599,#REF!, 2,FALSE)</f>
        <v>#REF!</v>
      </c>
      <c r="BM8599" s="61" t="s">
        <v>13924</v>
      </c>
      <c r="BN8599" s="61" t="s">
        <v>789</v>
      </c>
      <c r="BO8599" s="61" t="s">
        <v>2985</v>
      </c>
      <c r="BU8599" s="61" t="s">
        <v>13924</v>
      </c>
      <c r="BV8599" s="61" t="s">
        <v>789</v>
      </c>
      <c r="BW8599" s="61" t="s">
        <v>2985</v>
      </c>
    </row>
    <row r="8600" spans="51:75">
      <c r="AY8600" s="89" t="e">
        <f>VLOOKUP(C8600,#REF!, 2,FALSE)</f>
        <v>#REF!</v>
      </c>
      <c r="BM8600" s="61" t="s">
        <v>13925</v>
      </c>
      <c r="BN8600" s="61" t="s">
        <v>1269</v>
      </c>
      <c r="BO8600" s="61" t="s">
        <v>2985</v>
      </c>
      <c r="BU8600" s="61" t="s">
        <v>13925</v>
      </c>
      <c r="BV8600" s="61" t="s">
        <v>1269</v>
      </c>
      <c r="BW8600" s="61" t="s">
        <v>2985</v>
      </c>
    </row>
    <row r="8601" spans="51:75">
      <c r="AY8601" s="89" t="e">
        <f>VLOOKUP(C8601,#REF!, 2,FALSE)</f>
        <v>#REF!</v>
      </c>
      <c r="BM8601" s="61" t="s">
        <v>13926</v>
      </c>
      <c r="BN8601" s="61" t="s">
        <v>616</v>
      </c>
      <c r="BO8601" s="61" t="s">
        <v>2985</v>
      </c>
      <c r="BU8601" s="61" t="s">
        <v>13926</v>
      </c>
      <c r="BV8601" s="61" t="s">
        <v>616</v>
      </c>
      <c r="BW8601" s="61" t="s">
        <v>2985</v>
      </c>
    </row>
    <row r="8602" spans="51:75">
      <c r="AY8602" s="89" t="e">
        <f>VLOOKUP(C8602,#REF!, 2,FALSE)</f>
        <v>#REF!</v>
      </c>
      <c r="BM8602" s="61" t="s">
        <v>13927</v>
      </c>
      <c r="BN8602" s="61" t="s">
        <v>621</v>
      </c>
      <c r="BO8602" s="61" t="s">
        <v>2985</v>
      </c>
      <c r="BU8602" s="61" t="s">
        <v>13927</v>
      </c>
      <c r="BV8602" s="61" t="s">
        <v>621</v>
      </c>
      <c r="BW8602" s="61" t="s">
        <v>2985</v>
      </c>
    </row>
    <row r="8603" spans="51:75">
      <c r="AY8603" s="89" t="e">
        <f>VLOOKUP(C8603,#REF!, 2,FALSE)</f>
        <v>#REF!</v>
      </c>
      <c r="BM8603" s="61" t="s">
        <v>13928</v>
      </c>
      <c r="BN8603" s="61" t="s">
        <v>2985</v>
      </c>
      <c r="BO8603" s="61" t="s">
        <v>2985</v>
      </c>
      <c r="BU8603" s="61" t="s">
        <v>13928</v>
      </c>
      <c r="BV8603" s="61" t="s">
        <v>2985</v>
      </c>
      <c r="BW8603" s="61" t="s">
        <v>2985</v>
      </c>
    </row>
    <row r="8604" spans="51:75">
      <c r="AY8604" s="89" t="e">
        <f>VLOOKUP(C8604,#REF!, 2,FALSE)</f>
        <v>#REF!</v>
      </c>
      <c r="BM8604" s="61" t="s">
        <v>13929</v>
      </c>
      <c r="BN8604" s="61" t="s">
        <v>16993</v>
      </c>
      <c r="BO8604" s="61" t="s">
        <v>2985</v>
      </c>
      <c r="BU8604" s="61" t="s">
        <v>13929</v>
      </c>
      <c r="BV8604" s="61" t="s">
        <v>16993</v>
      </c>
      <c r="BW8604" s="61" t="s">
        <v>2985</v>
      </c>
    </row>
    <row r="8605" spans="51:75">
      <c r="AY8605" s="89" t="e">
        <f>VLOOKUP(C8605,#REF!, 2,FALSE)</f>
        <v>#REF!</v>
      </c>
      <c r="BM8605" s="61" t="s">
        <v>13930</v>
      </c>
      <c r="BN8605" s="61" t="s">
        <v>630</v>
      </c>
      <c r="BO8605" s="61" t="s">
        <v>2985</v>
      </c>
      <c r="BU8605" s="61" t="s">
        <v>13930</v>
      </c>
      <c r="BV8605" s="61" t="s">
        <v>630</v>
      </c>
      <c r="BW8605" s="61" t="s">
        <v>2985</v>
      </c>
    </row>
    <row r="8606" spans="51:75">
      <c r="AY8606" s="89" t="e">
        <f>VLOOKUP(C8606,#REF!, 2,FALSE)</f>
        <v>#REF!</v>
      </c>
      <c r="BM8606" s="61" t="s">
        <v>2444</v>
      </c>
      <c r="BN8606" s="61" t="s">
        <v>804</v>
      </c>
      <c r="BO8606" s="61" t="s">
        <v>13931</v>
      </c>
      <c r="BU8606" s="61" t="s">
        <v>2444</v>
      </c>
      <c r="BV8606" s="61" t="s">
        <v>804</v>
      </c>
      <c r="BW8606" s="61" t="s">
        <v>13931</v>
      </c>
    </row>
    <row r="8607" spans="51:75">
      <c r="AY8607" s="89" t="e">
        <f>VLOOKUP(C8607,#REF!, 2,FALSE)</f>
        <v>#REF!</v>
      </c>
      <c r="BM8607" s="61" t="s">
        <v>2445</v>
      </c>
      <c r="BN8607" s="61" t="s">
        <v>641</v>
      </c>
      <c r="BO8607" s="61" t="s">
        <v>2362</v>
      </c>
      <c r="BU8607" s="61" t="s">
        <v>2445</v>
      </c>
      <c r="BV8607" s="61" t="s">
        <v>641</v>
      </c>
      <c r="BW8607" s="61" t="s">
        <v>2362</v>
      </c>
    </row>
    <row r="8608" spans="51:75">
      <c r="AY8608" s="89" t="e">
        <f>VLOOKUP(C8608,#REF!, 2,FALSE)</f>
        <v>#REF!</v>
      </c>
      <c r="BM8608" s="61" t="s">
        <v>13932</v>
      </c>
      <c r="BN8608" s="61" t="s">
        <v>663</v>
      </c>
      <c r="BO8608" s="61" t="s">
        <v>5514</v>
      </c>
      <c r="BU8608" s="61" t="s">
        <v>13932</v>
      </c>
      <c r="BV8608" s="61" t="s">
        <v>663</v>
      </c>
      <c r="BW8608" s="61" t="s">
        <v>5514</v>
      </c>
    </row>
    <row r="8609" spans="51:75">
      <c r="AY8609" s="89" t="e">
        <f>VLOOKUP(C8609,#REF!, 2,FALSE)</f>
        <v>#REF!</v>
      </c>
      <c r="BM8609" s="61" t="s">
        <v>2446</v>
      </c>
      <c r="BN8609" s="61" t="s">
        <v>663</v>
      </c>
      <c r="BO8609" s="61" t="s">
        <v>2985</v>
      </c>
      <c r="BU8609" s="61" t="s">
        <v>2446</v>
      </c>
      <c r="BV8609" s="61" t="s">
        <v>663</v>
      </c>
      <c r="BW8609" s="61" t="s">
        <v>2985</v>
      </c>
    </row>
    <row r="8610" spans="51:75">
      <c r="AY8610" s="89" t="e">
        <f>VLOOKUP(C8610,#REF!, 2,FALSE)</f>
        <v>#REF!</v>
      </c>
      <c r="BM8610" s="61" t="s">
        <v>13933</v>
      </c>
      <c r="BN8610" s="61" t="s">
        <v>2985</v>
      </c>
      <c r="BO8610" s="61" t="s">
        <v>2985</v>
      </c>
      <c r="BU8610" s="61" t="s">
        <v>13933</v>
      </c>
      <c r="BV8610" s="61" t="s">
        <v>2985</v>
      </c>
      <c r="BW8610" s="61" t="s">
        <v>2985</v>
      </c>
    </row>
    <row r="8611" spans="51:75">
      <c r="AY8611" s="89" t="e">
        <f>VLOOKUP(C8611,#REF!, 2,FALSE)</f>
        <v>#REF!</v>
      </c>
      <c r="BM8611" s="61" t="s">
        <v>13934</v>
      </c>
      <c r="BN8611" s="61" t="s">
        <v>2985</v>
      </c>
      <c r="BO8611" s="61" t="s">
        <v>2985</v>
      </c>
      <c r="BU8611" s="61" t="s">
        <v>13934</v>
      </c>
      <c r="BV8611" s="61" t="s">
        <v>2985</v>
      </c>
      <c r="BW8611" s="61" t="s">
        <v>2985</v>
      </c>
    </row>
    <row r="8612" spans="51:75">
      <c r="AY8612" s="89" t="e">
        <f>VLOOKUP(C8612,#REF!, 2,FALSE)</f>
        <v>#REF!</v>
      </c>
      <c r="BM8612" s="61" t="s">
        <v>13935</v>
      </c>
      <c r="BN8612" s="61" t="s">
        <v>2985</v>
      </c>
      <c r="BO8612" s="61" t="s">
        <v>2985</v>
      </c>
      <c r="BU8612" s="61" t="s">
        <v>13935</v>
      </c>
      <c r="BV8612" s="61" t="s">
        <v>2985</v>
      </c>
      <c r="BW8612" s="61" t="s">
        <v>2985</v>
      </c>
    </row>
    <row r="8613" spans="51:75">
      <c r="AY8613" s="89" t="e">
        <f>VLOOKUP(C8613,#REF!, 2,FALSE)</f>
        <v>#REF!</v>
      </c>
      <c r="BM8613" s="61" t="s">
        <v>13936</v>
      </c>
      <c r="BN8613" s="61" t="s">
        <v>16990</v>
      </c>
      <c r="BO8613" s="61" t="s">
        <v>13937</v>
      </c>
      <c r="BU8613" s="61" t="s">
        <v>13936</v>
      </c>
      <c r="BV8613" s="61" t="s">
        <v>16990</v>
      </c>
      <c r="BW8613" s="61" t="s">
        <v>13937</v>
      </c>
    </row>
    <row r="8614" spans="51:75">
      <c r="AY8614" s="89" t="e">
        <f>VLOOKUP(C8614,#REF!, 2,FALSE)</f>
        <v>#REF!</v>
      </c>
      <c r="BM8614" s="61" t="s">
        <v>13938</v>
      </c>
      <c r="BN8614" s="61" t="s">
        <v>615</v>
      </c>
      <c r="BO8614" s="61" t="s">
        <v>12411</v>
      </c>
      <c r="BU8614" s="61" t="s">
        <v>13938</v>
      </c>
      <c r="BV8614" s="61" t="s">
        <v>615</v>
      </c>
      <c r="BW8614" s="61" t="s">
        <v>12411</v>
      </c>
    </row>
    <row r="8615" spans="51:75">
      <c r="AY8615" s="89" t="e">
        <f>VLOOKUP(C8615,#REF!, 2,FALSE)</f>
        <v>#REF!</v>
      </c>
      <c r="BM8615" s="61" t="s">
        <v>13939</v>
      </c>
      <c r="BN8615" s="61" t="s">
        <v>638</v>
      </c>
      <c r="BO8615" s="61" t="s">
        <v>1070</v>
      </c>
      <c r="BU8615" s="61" t="s">
        <v>13939</v>
      </c>
      <c r="BV8615" s="61" t="s">
        <v>638</v>
      </c>
      <c r="BW8615" s="61" t="s">
        <v>1070</v>
      </c>
    </row>
    <row r="8616" spans="51:75">
      <c r="AY8616" s="89" t="e">
        <f>VLOOKUP(C8616,#REF!, 2,FALSE)</f>
        <v>#REF!</v>
      </c>
      <c r="BM8616" s="61" t="s">
        <v>13940</v>
      </c>
      <c r="BN8616" s="61" t="s">
        <v>702</v>
      </c>
      <c r="BO8616" s="61" t="s">
        <v>2985</v>
      </c>
      <c r="BU8616" s="61" t="s">
        <v>13940</v>
      </c>
      <c r="BV8616" s="61" t="s">
        <v>702</v>
      </c>
      <c r="BW8616" s="61" t="s">
        <v>2985</v>
      </c>
    </row>
    <row r="8617" spans="51:75">
      <c r="AY8617" s="89" t="e">
        <f>VLOOKUP(C8617,#REF!, 2,FALSE)</f>
        <v>#REF!</v>
      </c>
      <c r="BM8617" s="61" t="s">
        <v>13941</v>
      </c>
      <c r="BN8617" s="61" t="s">
        <v>2985</v>
      </c>
      <c r="BO8617" s="61" t="s">
        <v>2985</v>
      </c>
      <c r="BU8617" s="61" t="s">
        <v>13941</v>
      </c>
      <c r="BV8617" s="61" t="s">
        <v>2985</v>
      </c>
      <c r="BW8617" s="61" t="s">
        <v>2985</v>
      </c>
    </row>
    <row r="8618" spans="51:75">
      <c r="AY8618" s="89" t="e">
        <f>VLOOKUP(C8618,#REF!, 2,FALSE)</f>
        <v>#REF!</v>
      </c>
      <c r="BM8618" s="61" t="s">
        <v>13942</v>
      </c>
      <c r="BN8618" s="61" t="s">
        <v>3007</v>
      </c>
      <c r="BO8618" s="61" t="s">
        <v>5970</v>
      </c>
      <c r="BU8618" s="61" t="s">
        <v>13942</v>
      </c>
      <c r="BV8618" s="61" t="s">
        <v>3007</v>
      </c>
      <c r="BW8618" s="61" t="s">
        <v>5970</v>
      </c>
    </row>
    <row r="8619" spans="51:75">
      <c r="AY8619" s="89" t="e">
        <f>VLOOKUP(C8619,#REF!, 2,FALSE)</f>
        <v>#REF!</v>
      </c>
      <c r="BM8619" s="61" t="s">
        <v>196</v>
      </c>
      <c r="BN8619" s="61" t="s">
        <v>698</v>
      </c>
      <c r="BO8619" s="61" t="s">
        <v>13943</v>
      </c>
      <c r="BU8619" s="61" t="s">
        <v>196</v>
      </c>
      <c r="BV8619" s="61" t="s">
        <v>698</v>
      </c>
      <c r="BW8619" s="61" t="s">
        <v>13943</v>
      </c>
    </row>
    <row r="8620" spans="51:75">
      <c r="AY8620" s="89" t="e">
        <f>VLOOKUP(C8620,#REF!, 2,FALSE)</f>
        <v>#REF!</v>
      </c>
      <c r="BM8620" s="61" t="s">
        <v>13944</v>
      </c>
      <c r="BN8620" s="61" t="s">
        <v>721</v>
      </c>
      <c r="BO8620" s="61" t="s">
        <v>940</v>
      </c>
      <c r="BU8620" s="61" t="s">
        <v>13944</v>
      </c>
      <c r="BV8620" s="61" t="s">
        <v>721</v>
      </c>
      <c r="BW8620" s="61" t="s">
        <v>940</v>
      </c>
    </row>
    <row r="8621" spans="51:75">
      <c r="AY8621" s="89" t="e">
        <f>VLOOKUP(C8621,#REF!, 2,FALSE)</f>
        <v>#REF!</v>
      </c>
      <c r="BM8621" s="61" t="s">
        <v>13945</v>
      </c>
      <c r="BN8621" s="61" t="s">
        <v>2891</v>
      </c>
      <c r="BO8621" s="61" t="s">
        <v>2985</v>
      </c>
      <c r="BU8621" s="61" t="s">
        <v>13945</v>
      </c>
      <c r="BV8621" s="61" t="s">
        <v>2891</v>
      </c>
      <c r="BW8621" s="61" t="s">
        <v>2985</v>
      </c>
    </row>
    <row r="8622" spans="51:75">
      <c r="AY8622" s="89" t="e">
        <f>VLOOKUP(C8622,#REF!, 2,FALSE)</f>
        <v>#REF!</v>
      </c>
      <c r="BM8622" s="61" t="s">
        <v>13946</v>
      </c>
      <c r="BN8622" s="61" t="s">
        <v>1271</v>
      </c>
      <c r="BO8622" s="61" t="s">
        <v>2985</v>
      </c>
      <c r="BU8622" s="61" t="s">
        <v>13946</v>
      </c>
      <c r="BV8622" s="61" t="s">
        <v>1271</v>
      </c>
      <c r="BW8622" s="61" t="s">
        <v>2985</v>
      </c>
    </row>
    <row r="8623" spans="51:75">
      <c r="AY8623" s="89" t="e">
        <f>VLOOKUP(C8623,#REF!, 2,FALSE)</f>
        <v>#REF!</v>
      </c>
      <c r="BM8623" s="61" t="s">
        <v>13947</v>
      </c>
      <c r="BN8623" s="61" t="s">
        <v>1141</v>
      </c>
      <c r="BO8623" s="61" t="s">
        <v>13948</v>
      </c>
      <c r="BU8623" s="61" t="s">
        <v>13947</v>
      </c>
      <c r="BV8623" s="61" t="s">
        <v>1141</v>
      </c>
      <c r="BW8623" s="61" t="s">
        <v>13948</v>
      </c>
    </row>
    <row r="8624" spans="51:75">
      <c r="AY8624" s="89" t="e">
        <f>VLOOKUP(C8624,#REF!, 2,FALSE)</f>
        <v>#REF!</v>
      </c>
      <c r="BM8624" s="61" t="s">
        <v>13949</v>
      </c>
      <c r="BN8624" s="61" t="s">
        <v>16990</v>
      </c>
      <c r="BO8624" s="61" t="s">
        <v>13950</v>
      </c>
      <c r="BU8624" s="61" t="s">
        <v>13949</v>
      </c>
      <c r="BV8624" s="61" t="s">
        <v>16990</v>
      </c>
      <c r="BW8624" s="61" t="s">
        <v>13950</v>
      </c>
    </row>
    <row r="8625" spans="51:75">
      <c r="AY8625" s="89" t="e">
        <f>VLOOKUP(C8625,#REF!, 2,FALSE)</f>
        <v>#REF!</v>
      </c>
      <c r="BM8625" s="61" t="s">
        <v>13951</v>
      </c>
      <c r="BN8625" s="61" t="s">
        <v>1447</v>
      </c>
      <c r="BO8625" s="61" t="s">
        <v>13952</v>
      </c>
      <c r="BU8625" s="61" t="s">
        <v>13951</v>
      </c>
      <c r="BV8625" s="61" t="s">
        <v>1447</v>
      </c>
      <c r="BW8625" s="61" t="s">
        <v>13952</v>
      </c>
    </row>
    <row r="8626" spans="51:75">
      <c r="AY8626" s="89" t="e">
        <f>VLOOKUP(C8626,#REF!, 2,FALSE)</f>
        <v>#REF!</v>
      </c>
      <c r="BM8626" s="61" t="s">
        <v>13953</v>
      </c>
      <c r="BN8626" s="61" t="s">
        <v>2985</v>
      </c>
      <c r="BO8626" s="61" t="s">
        <v>10339</v>
      </c>
      <c r="BU8626" s="61" t="s">
        <v>13953</v>
      </c>
      <c r="BV8626" s="61" t="s">
        <v>2985</v>
      </c>
      <c r="BW8626" s="61" t="s">
        <v>10339</v>
      </c>
    </row>
    <row r="8627" spans="51:75">
      <c r="AY8627" s="89" t="e">
        <f>VLOOKUP(C8627,#REF!, 2,FALSE)</f>
        <v>#REF!</v>
      </c>
      <c r="BM8627" s="61" t="s">
        <v>13954</v>
      </c>
      <c r="BN8627" s="61" t="s">
        <v>2985</v>
      </c>
      <c r="BO8627" s="61" t="s">
        <v>13956</v>
      </c>
      <c r="BU8627" s="61" t="s">
        <v>13954</v>
      </c>
      <c r="BV8627" s="61" t="s">
        <v>2985</v>
      </c>
      <c r="BW8627" s="61" t="s">
        <v>13956</v>
      </c>
    </row>
    <row r="8628" spans="51:75">
      <c r="AY8628" s="89" t="e">
        <f>VLOOKUP(C8628,#REF!, 2,FALSE)</f>
        <v>#REF!</v>
      </c>
      <c r="BM8628" s="61" t="s">
        <v>13957</v>
      </c>
      <c r="BN8628" s="61" t="s">
        <v>2985</v>
      </c>
      <c r="BO8628" s="61" t="s">
        <v>1525</v>
      </c>
      <c r="BU8628" s="61" t="s">
        <v>13957</v>
      </c>
      <c r="BV8628" s="61" t="s">
        <v>2985</v>
      </c>
      <c r="BW8628" s="61" t="s">
        <v>1525</v>
      </c>
    </row>
    <row r="8629" spans="51:75">
      <c r="AY8629" s="89" t="e">
        <f>VLOOKUP(C8629,#REF!, 2,FALSE)</f>
        <v>#REF!</v>
      </c>
      <c r="BM8629" s="61" t="s">
        <v>13958</v>
      </c>
      <c r="BN8629" s="61" t="s">
        <v>996</v>
      </c>
      <c r="BO8629" s="61" t="s">
        <v>8378</v>
      </c>
      <c r="BU8629" s="61" t="s">
        <v>13958</v>
      </c>
      <c r="BV8629" s="61" t="s">
        <v>996</v>
      </c>
      <c r="BW8629" s="61" t="s">
        <v>8378</v>
      </c>
    </row>
    <row r="8630" spans="51:75">
      <c r="AY8630" s="89" t="e">
        <f>VLOOKUP(C8630,#REF!, 2,FALSE)</f>
        <v>#REF!</v>
      </c>
      <c r="BM8630" s="61" t="s">
        <v>13959</v>
      </c>
      <c r="BN8630" s="61" t="s">
        <v>812</v>
      </c>
      <c r="BO8630" s="61" t="s">
        <v>13960</v>
      </c>
      <c r="BU8630" s="61" t="s">
        <v>13959</v>
      </c>
      <c r="BV8630" s="61" t="s">
        <v>812</v>
      </c>
      <c r="BW8630" s="61" t="s">
        <v>13960</v>
      </c>
    </row>
    <row r="8631" spans="51:75">
      <c r="AY8631" s="89" t="e">
        <f>VLOOKUP(C8631,#REF!, 2,FALSE)</f>
        <v>#REF!</v>
      </c>
      <c r="BM8631" s="61" t="s">
        <v>13961</v>
      </c>
      <c r="BN8631" s="61" t="s">
        <v>812</v>
      </c>
      <c r="BO8631" s="61" t="s">
        <v>4828</v>
      </c>
      <c r="BU8631" s="61" t="s">
        <v>13961</v>
      </c>
      <c r="BV8631" s="61" t="s">
        <v>812</v>
      </c>
      <c r="BW8631" s="61" t="s">
        <v>4828</v>
      </c>
    </row>
    <row r="8632" spans="51:75">
      <c r="AY8632" s="89" t="e">
        <f>VLOOKUP(C8632,#REF!, 2,FALSE)</f>
        <v>#REF!</v>
      </c>
      <c r="BM8632" s="61" t="s">
        <v>13963</v>
      </c>
      <c r="BN8632" s="61" t="s">
        <v>16990</v>
      </c>
      <c r="BO8632" s="61" t="s">
        <v>4343</v>
      </c>
      <c r="BU8632" s="61" t="s">
        <v>13963</v>
      </c>
      <c r="BV8632" s="61" t="s">
        <v>16990</v>
      </c>
      <c r="BW8632" s="61" t="s">
        <v>4343</v>
      </c>
    </row>
    <row r="8633" spans="51:75">
      <c r="AY8633" s="89" t="e">
        <f>VLOOKUP(C8633,#REF!, 2,FALSE)</f>
        <v>#REF!</v>
      </c>
      <c r="BM8633" s="61" t="s">
        <v>13964</v>
      </c>
      <c r="BN8633" s="61" t="s">
        <v>914</v>
      </c>
      <c r="BO8633" s="61" t="s">
        <v>1070</v>
      </c>
      <c r="BU8633" s="61" t="s">
        <v>13964</v>
      </c>
      <c r="BV8633" s="61" t="s">
        <v>914</v>
      </c>
      <c r="BW8633" s="61" t="s">
        <v>1070</v>
      </c>
    </row>
    <row r="8634" spans="51:75">
      <c r="AY8634" s="89" t="e">
        <f>VLOOKUP(C8634,#REF!, 2,FALSE)</f>
        <v>#REF!</v>
      </c>
      <c r="BM8634" s="61" t="s">
        <v>13965</v>
      </c>
      <c r="BN8634" s="61" t="s">
        <v>621</v>
      </c>
      <c r="BO8634" s="61" t="s">
        <v>2985</v>
      </c>
      <c r="BU8634" s="61" t="s">
        <v>13965</v>
      </c>
      <c r="BV8634" s="61" t="s">
        <v>621</v>
      </c>
      <c r="BW8634" s="61" t="s">
        <v>2985</v>
      </c>
    </row>
    <row r="8635" spans="51:75">
      <c r="AY8635" s="89" t="e">
        <f>VLOOKUP(C8635,#REF!, 2,FALSE)</f>
        <v>#REF!</v>
      </c>
      <c r="BM8635" s="61" t="s">
        <v>13966</v>
      </c>
      <c r="BN8635" s="61" t="s">
        <v>2985</v>
      </c>
      <c r="BO8635" s="61" t="s">
        <v>13967</v>
      </c>
      <c r="BU8635" s="61" t="s">
        <v>13966</v>
      </c>
      <c r="BV8635" s="61" t="s">
        <v>2985</v>
      </c>
      <c r="BW8635" s="61" t="s">
        <v>13967</v>
      </c>
    </row>
    <row r="8636" spans="51:75">
      <c r="AY8636" s="89" t="e">
        <f>VLOOKUP(C8636,#REF!, 2,FALSE)</f>
        <v>#REF!</v>
      </c>
      <c r="BM8636" s="61" t="s">
        <v>13968</v>
      </c>
      <c r="BN8636" s="61" t="s">
        <v>2985</v>
      </c>
      <c r="BO8636" s="61" t="s">
        <v>7347</v>
      </c>
      <c r="BU8636" s="61" t="s">
        <v>13968</v>
      </c>
      <c r="BV8636" s="61" t="s">
        <v>2985</v>
      </c>
      <c r="BW8636" s="61" t="s">
        <v>7347</v>
      </c>
    </row>
    <row r="8637" spans="51:75">
      <c r="AY8637" s="89" t="e">
        <f>VLOOKUP(C8637,#REF!, 2,FALSE)</f>
        <v>#REF!</v>
      </c>
      <c r="BM8637" s="61" t="s">
        <v>13969</v>
      </c>
      <c r="BN8637" s="61" t="s">
        <v>2985</v>
      </c>
      <c r="BO8637" s="61" t="s">
        <v>8996</v>
      </c>
      <c r="BU8637" s="61" t="s">
        <v>13969</v>
      </c>
      <c r="BV8637" s="61" t="s">
        <v>2985</v>
      </c>
      <c r="BW8637" s="61" t="s">
        <v>8996</v>
      </c>
    </row>
    <row r="8638" spans="51:75">
      <c r="AY8638" s="89" t="e">
        <f>VLOOKUP(C8638,#REF!, 2,FALSE)</f>
        <v>#REF!</v>
      </c>
      <c r="BM8638" s="61" t="s">
        <v>13970</v>
      </c>
      <c r="BN8638" s="61" t="s">
        <v>1402</v>
      </c>
      <c r="BO8638" s="61" t="s">
        <v>8540</v>
      </c>
      <c r="BU8638" s="61" t="s">
        <v>13970</v>
      </c>
      <c r="BV8638" s="61" t="s">
        <v>1402</v>
      </c>
      <c r="BW8638" s="61" t="s">
        <v>8540</v>
      </c>
    </row>
    <row r="8639" spans="51:75">
      <c r="AY8639" s="89" t="e">
        <f>VLOOKUP(C8639,#REF!, 2,FALSE)</f>
        <v>#REF!</v>
      </c>
      <c r="BM8639" s="61" t="s">
        <v>13971</v>
      </c>
      <c r="BN8639" s="61" t="s">
        <v>671</v>
      </c>
      <c r="BO8639" s="61" t="s">
        <v>13972</v>
      </c>
      <c r="BU8639" s="61" t="s">
        <v>13971</v>
      </c>
      <c r="BV8639" s="61" t="s">
        <v>671</v>
      </c>
      <c r="BW8639" s="61" t="s">
        <v>13972</v>
      </c>
    </row>
    <row r="8640" spans="51:75">
      <c r="AY8640" s="89" t="e">
        <f>VLOOKUP(C8640,#REF!, 2,FALSE)</f>
        <v>#REF!</v>
      </c>
      <c r="BM8640" s="61" t="s">
        <v>13973</v>
      </c>
      <c r="BN8640" s="61" t="s">
        <v>664</v>
      </c>
      <c r="BO8640" s="61" t="s">
        <v>13974</v>
      </c>
      <c r="BU8640" s="61" t="s">
        <v>13973</v>
      </c>
      <c r="BV8640" s="61" t="s">
        <v>664</v>
      </c>
      <c r="BW8640" s="61" t="s">
        <v>13974</v>
      </c>
    </row>
    <row r="8641" spans="51:75">
      <c r="AY8641" s="89" t="e">
        <f>VLOOKUP(C8641,#REF!, 2,FALSE)</f>
        <v>#REF!</v>
      </c>
      <c r="BM8641" s="61" t="s">
        <v>13975</v>
      </c>
      <c r="BN8641" s="61" t="s">
        <v>668</v>
      </c>
      <c r="BO8641" s="61" t="s">
        <v>13976</v>
      </c>
      <c r="BU8641" s="61" t="s">
        <v>13975</v>
      </c>
      <c r="BV8641" s="61" t="s">
        <v>668</v>
      </c>
      <c r="BW8641" s="61" t="s">
        <v>13976</v>
      </c>
    </row>
    <row r="8642" spans="51:75">
      <c r="AY8642" s="89" t="e">
        <f>VLOOKUP(C8642,#REF!, 2,FALSE)</f>
        <v>#REF!</v>
      </c>
      <c r="BM8642" s="61" t="s">
        <v>13977</v>
      </c>
      <c r="BN8642" s="61" t="s">
        <v>1269</v>
      </c>
      <c r="BO8642" s="61" t="s">
        <v>1020</v>
      </c>
      <c r="BU8642" s="61" t="s">
        <v>13977</v>
      </c>
      <c r="BV8642" s="61" t="s">
        <v>1269</v>
      </c>
      <c r="BW8642" s="61" t="s">
        <v>1020</v>
      </c>
    </row>
    <row r="8643" spans="51:75">
      <c r="AY8643" s="89" t="e">
        <f>VLOOKUP(C8643,#REF!, 2,FALSE)</f>
        <v>#REF!</v>
      </c>
      <c r="BM8643" s="61" t="s">
        <v>13978</v>
      </c>
      <c r="BN8643" s="61" t="s">
        <v>2985</v>
      </c>
      <c r="BO8643" s="61" t="s">
        <v>2985</v>
      </c>
      <c r="BU8643" s="61" t="s">
        <v>13978</v>
      </c>
      <c r="BV8643" s="61" t="s">
        <v>2985</v>
      </c>
      <c r="BW8643" s="61" t="s">
        <v>2985</v>
      </c>
    </row>
    <row r="8644" spans="51:75">
      <c r="AY8644" s="89" t="e">
        <f>VLOOKUP(C8644,#REF!, 2,FALSE)</f>
        <v>#REF!</v>
      </c>
      <c r="BM8644" s="61" t="s">
        <v>13979</v>
      </c>
      <c r="BN8644" s="61" t="s">
        <v>3007</v>
      </c>
      <c r="BO8644" s="61" t="s">
        <v>2985</v>
      </c>
      <c r="BU8644" s="61" t="s">
        <v>13979</v>
      </c>
      <c r="BV8644" s="61" t="s">
        <v>3007</v>
      </c>
      <c r="BW8644" s="61" t="s">
        <v>2985</v>
      </c>
    </row>
    <row r="8645" spans="51:75">
      <c r="AY8645" s="89" t="e">
        <f>VLOOKUP(C8645,#REF!, 2,FALSE)</f>
        <v>#REF!</v>
      </c>
      <c r="BM8645" s="61" t="s">
        <v>13980</v>
      </c>
      <c r="BN8645" s="61" t="s">
        <v>812</v>
      </c>
      <c r="BO8645" s="61" t="s">
        <v>13981</v>
      </c>
      <c r="BU8645" s="61" t="s">
        <v>13980</v>
      </c>
      <c r="BV8645" s="61" t="s">
        <v>812</v>
      </c>
      <c r="BW8645" s="61" t="s">
        <v>13981</v>
      </c>
    </row>
    <row r="8646" spans="51:75">
      <c r="AY8646" s="89" t="e">
        <f>VLOOKUP(C8646,#REF!, 2,FALSE)</f>
        <v>#REF!</v>
      </c>
      <c r="BM8646" s="61" t="s">
        <v>13982</v>
      </c>
      <c r="BN8646" s="61" t="s">
        <v>1072</v>
      </c>
      <c r="BO8646" s="61" t="s">
        <v>3360</v>
      </c>
      <c r="BU8646" s="61" t="s">
        <v>13982</v>
      </c>
      <c r="BV8646" s="61" t="s">
        <v>1072</v>
      </c>
      <c r="BW8646" s="61" t="s">
        <v>3360</v>
      </c>
    </row>
    <row r="8647" spans="51:75">
      <c r="AY8647" s="89" t="e">
        <f>VLOOKUP(C8647,#REF!, 2,FALSE)</f>
        <v>#REF!</v>
      </c>
      <c r="BM8647" s="61" t="s">
        <v>13983</v>
      </c>
      <c r="BN8647" s="61" t="s">
        <v>789</v>
      </c>
      <c r="BO8647" s="61" t="s">
        <v>2985</v>
      </c>
      <c r="BU8647" s="61" t="s">
        <v>13983</v>
      </c>
      <c r="BV8647" s="61" t="s">
        <v>789</v>
      </c>
      <c r="BW8647" s="61" t="s">
        <v>2985</v>
      </c>
    </row>
    <row r="8648" spans="51:75">
      <c r="AY8648" s="89" t="e">
        <f>VLOOKUP(C8648,#REF!, 2,FALSE)</f>
        <v>#REF!</v>
      </c>
      <c r="BM8648" s="61" t="s">
        <v>13984</v>
      </c>
      <c r="BN8648" s="61" t="s">
        <v>3254</v>
      </c>
      <c r="BO8648" s="61" t="s">
        <v>13985</v>
      </c>
      <c r="BU8648" s="61" t="s">
        <v>13984</v>
      </c>
      <c r="BV8648" s="61" t="s">
        <v>3254</v>
      </c>
      <c r="BW8648" s="61" t="s">
        <v>13985</v>
      </c>
    </row>
    <row r="8649" spans="51:75">
      <c r="AY8649" s="89" t="e">
        <f>VLOOKUP(C8649,#REF!, 2,FALSE)</f>
        <v>#REF!</v>
      </c>
      <c r="BM8649" s="61" t="s">
        <v>13986</v>
      </c>
      <c r="BN8649" s="61" t="s">
        <v>3254</v>
      </c>
      <c r="BO8649" s="61" t="s">
        <v>4803</v>
      </c>
      <c r="BU8649" s="61" t="s">
        <v>13986</v>
      </c>
      <c r="BV8649" s="61" t="s">
        <v>3254</v>
      </c>
      <c r="BW8649" s="61" t="s">
        <v>4803</v>
      </c>
    </row>
    <row r="8650" spans="51:75">
      <c r="AY8650" s="89" t="e">
        <f>VLOOKUP(C8650,#REF!, 2,FALSE)</f>
        <v>#REF!</v>
      </c>
      <c r="BM8650" s="61" t="s">
        <v>13987</v>
      </c>
      <c r="BN8650" s="61" t="s">
        <v>2985</v>
      </c>
      <c r="BO8650" s="61" t="s">
        <v>10951</v>
      </c>
      <c r="BU8650" s="61" t="s">
        <v>13987</v>
      </c>
      <c r="BV8650" s="61" t="s">
        <v>2985</v>
      </c>
      <c r="BW8650" s="61" t="s">
        <v>10951</v>
      </c>
    </row>
    <row r="8651" spans="51:75">
      <c r="AY8651" s="89" t="e">
        <f>VLOOKUP(C8651,#REF!, 2,FALSE)</f>
        <v>#REF!</v>
      </c>
      <c r="BM8651" s="61" t="s">
        <v>13988</v>
      </c>
      <c r="BN8651" s="61" t="s">
        <v>930</v>
      </c>
      <c r="BO8651" s="61" t="s">
        <v>1969</v>
      </c>
      <c r="BU8651" s="61" t="s">
        <v>13988</v>
      </c>
      <c r="BV8651" s="61" t="s">
        <v>930</v>
      </c>
      <c r="BW8651" s="61" t="s">
        <v>1969</v>
      </c>
    </row>
    <row r="8652" spans="51:75">
      <c r="AY8652" s="89" t="e">
        <f>VLOOKUP(C8652,#REF!, 2,FALSE)</f>
        <v>#REF!</v>
      </c>
      <c r="BM8652" s="61" t="s">
        <v>13989</v>
      </c>
      <c r="BN8652" s="61" t="s">
        <v>2985</v>
      </c>
      <c r="BO8652" s="61" t="s">
        <v>2985</v>
      </c>
      <c r="BU8652" s="61" t="s">
        <v>13989</v>
      </c>
      <c r="BV8652" s="61" t="s">
        <v>2985</v>
      </c>
      <c r="BW8652" s="61" t="s">
        <v>2985</v>
      </c>
    </row>
    <row r="8653" spans="51:75">
      <c r="AY8653" s="89" t="e">
        <f>VLOOKUP(C8653,#REF!, 2,FALSE)</f>
        <v>#REF!</v>
      </c>
      <c r="BM8653" s="61" t="s">
        <v>13990</v>
      </c>
      <c r="BN8653" s="61" t="s">
        <v>3047</v>
      </c>
      <c r="BO8653" s="61" t="s">
        <v>5384</v>
      </c>
      <c r="BU8653" s="61" t="s">
        <v>13990</v>
      </c>
      <c r="BV8653" s="61" t="s">
        <v>3047</v>
      </c>
      <c r="BW8653" s="61" t="s">
        <v>5384</v>
      </c>
    </row>
    <row r="8654" spans="51:75">
      <c r="AY8654" s="89" t="e">
        <f>VLOOKUP(C8654,#REF!, 2,FALSE)</f>
        <v>#REF!</v>
      </c>
      <c r="BM8654" s="61" t="s">
        <v>13991</v>
      </c>
      <c r="BN8654" s="61" t="s">
        <v>2985</v>
      </c>
      <c r="BO8654" s="61" t="s">
        <v>2985</v>
      </c>
      <c r="BU8654" s="61" t="s">
        <v>13991</v>
      </c>
      <c r="BV8654" s="61" t="s">
        <v>2985</v>
      </c>
      <c r="BW8654" s="61" t="s">
        <v>2985</v>
      </c>
    </row>
    <row r="8655" spans="51:75">
      <c r="AY8655" s="89" t="e">
        <f>VLOOKUP(C8655,#REF!, 2,FALSE)</f>
        <v>#REF!</v>
      </c>
      <c r="BM8655" s="61" t="s">
        <v>13992</v>
      </c>
      <c r="BN8655" s="61" t="s">
        <v>2985</v>
      </c>
      <c r="BO8655" s="61" t="s">
        <v>2985</v>
      </c>
      <c r="BU8655" s="61" t="s">
        <v>13992</v>
      </c>
      <c r="BV8655" s="61" t="s">
        <v>2985</v>
      </c>
      <c r="BW8655" s="61" t="s">
        <v>2985</v>
      </c>
    </row>
    <row r="8656" spans="51:75">
      <c r="AY8656" s="89" t="e">
        <f>VLOOKUP(C8656,#REF!, 2,FALSE)</f>
        <v>#REF!</v>
      </c>
      <c r="BM8656" s="61" t="s">
        <v>13993</v>
      </c>
      <c r="BN8656" s="61" t="s">
        <v>659</v>
      </c>
      <c r="BO8656" s="61" t="s">
        <v>2097</v>
      </c>
      <c r="BU8656" s="61" t="s">
        <v>13993</v>
      </c>
      <c r="BV8656" s="61" t="s">
        <v>659</v>
      </c>
      <c r="BW8656" s="61" t="s">
        <v>2097</v>
      </c>
    </row>
    <row r="8657" spans="51:75">
      <c r="AY8657" s="89" t="e">
        <f>VLOOKUP(C8657,#REF!, 2,FALSE)</f>
        <v>#REF!</v>
      </c>
      <c r="BM8657" s="61" t="s">
        <v>13994</v>
      </c>
      <c r="BN8657" s="61" t="s">
        <v>659</v>
      </c>
      <c r="BO8657" s="61" t="s">
        <v>1059</v>
      </c>
      <c r="BU8657" s="61" t="s">
        <v>13994</v>
      </c>
      <c r="BV8657" s="61" t="s">
        <v>659</v>
      </c>
      <c r="BW8657" s="61" t="s">
        <v>1059</v>
      </c>
    </row>
    <row r="8658" spans="51:75">
      <c r="AY8658" s="89" t="e">
        <f>VLOOKUP(C8658,#REF!, 2,FALSE)</f>
        <v>#REF!</v>
      </c>
      <c r="BM8658" s="61" t="s">
        <v>188</v>
      </c>
      <c r="BN8658" s="61" t="s">
        <v>657</v>
      </c>
      <c r="BO8658" s="61" t="s">
        <v>4578</v>
      </c>
      <c r="BU8658" s="61" t="s">
        <v>188</v>
      </c>
      <c r="BV8658" s="61" t="s">
        <v>657</v>
      </c>
      <c r="BW8658" s="61" t="s">
        <v>4578</v>
      </c>
    </row>
    <row r="8659" spans="51:75">
      <c r="AY8659" s="89" t="e">
        <f>VLOOKUP(C8659,#REF!, 2,FALSE)</f>
        <v>#REF!</v>
      </c>
      <c r="BM8659" s="61" t="s">
        <v>13995</v>
      </c>
      <c r="BN8659" s="61" t="s">
        <v>1447</v>
      </c>
      <c r="BO8659" s="61" t="s">
        <v>8506</v>
      </c>
      <c r="BU8659" s="61" t="s">
        <v>13995</v>
      </c>
      <c r="BV8659" s="61" t="s">
        <v>1447</v>
      </c>
      <c r="BW8659" s="61" t="s">
        <v>8506</v>
      </c>
    </row>
    <row r="8660" spans="51:75">
      <c r="AY8660" s="89" t="e">
        <f>VLOOKUP(C8660,#REF!, 2,FALSE)</f>
        <v>#REF!</v>
      </c>
      <c r="BM8660" s="61" t="s">
        <v>13996</v>
      </c>
      <c r="BN8660" s="61" t="s">
        <v>2985</v>
      </c>
      <c r="BO8660" s="61" t="s">
        <v>8907</v>
      </c>
      <c r="BU8660" s="61" t="s">
        <v>13996</v>
      </c>
      <c r="BV8660" s="61" t="s">
        <v>2985</v>
      </c>
      <c r="BW8660" s="61" t="s">
        <v>8907</v>
      </c>
    </row>
    <row r="8661" spans="51:75">
      <c r="AY8661" s="89" t="e">
        <f>VLOOKUP(C8661,#REF!, 2,FALSE)</f>
        <v>#REF!</v>
      </c>
      <c r="BM8661" s="61" t="s">
        <v>13997</v>
      </c>
      <c r="BN8661" s="61" t="s">
        <v>1843</v>
      </c>
      <c r="BO8661" s="61" t="s">
        <v>13998</v>
      </c>
      <c r="BU8661" s="61" t="s">
        <v>13997</v>
      </c>
      <c r="BV8661" s="61" t="s">
        <v>1843</v>
      </c>
      <c r="BW8661" s="61" t="s">
        <v>13998</v>
      </c>
    </row>
    <row r="8662" spans="51:75">
      <c r="AY8662" s="89" t="e">
        <f>VLOOKUP(C8662,#REF!, 2,FALSE)</f>
        <v>#REF!</v>
      </c>
      <c r="BM8662" s="61" t="s">
        <v>13999</v>
      </c>
      <c r="BN8662" s="61" t="s">
        <v>664</v>
      </c>
      <c r="BO8662" s="61" t="s">
        <v>9234</v>
      </c>
      <c r="BU8662" s="61" t="s">
        <v>13999</v>
      </c>
      <c r="BV8662" s="61" t="s">
        <v>664</v>
      </c>
      <c r="BW8662" s="61" t="s">
        <v>9234</v>
      </c>
    </row>
    <row r="8663" spans="51:75">
      <c r="AY8663" s="89" t="e">
        <f>VLOOKUP(C8663,#REF!, 2,FALSE)</f>
        <v>#REF!</v>
      </c>
      <c r="BM8663" s="61" t="s">
        <v>14000</v>
      </c>
      <c r="BN8663" s="61" t="s">
        <v>1402</v>
      </c>
      <c r="BO8663" s="61" t="s">
        <v>14001</v>
      </c>
      <c r="BU8663" s="61" t="s">
        <v>14000</v>
      </c>
      <c r="BV8663" s="61" t="s">
        <v>1402</v>
      </c>
      <c r="BW8663" s="61" t="s">
        <v>14001</v>
      </c>
    </row>
    <row r="8664" spans="51:75">
      <c r="AY8664" s="89" t="e">
        <f>VLOOKUP(C8664,#REF!, 2,FALSE)</f>
        <v>#REF!</v>
      </c>
      <c r="BM8664" s="61" t="s">
        <v>14002</v>
      </c>
      <c r="BN8664" s="61" t="s">
        <v>843</v>
      </c>
      <c r="BO8664" s="61" t="s">
        <v>14003</v>
      </c>
      <c r="BU8664" s="61" t="s">
        <v>14002</v>
      </c>
      <c r="BV8664" s="61" t="s">
        <v>843</v>
      </c>
      <c r="BW8664" s="61" t="s">
        <v>14003</v>
      </c>
    </row>
    <row r="8665" spans="51:75">
      <c r="AY8665" s="89" t="e">
        <f>VLOOKUP(C8665,#REF!, 2,FALSE)</f>
        <v>#REF!</v>
      </c>
      <c r="BM8665" s="61" t="s">
        <v>14004</v>
      </c>
      <c r="BN8665" s="61" t="s">
        <v>2985</v>
      </c>
      <c r="BO8665" s="61" t="s">
        <v>2985</v>
      </c>
      <c r="BU8665" s="61" t="s">
        <v>14004</v>
      </c>
      <c r="BV8665" s="61" t="s">
        <v>2985</v>
      </c>
      <c r="BW8665" s="61" t="s">
        <v>2985</v>
      </c>
    </row>
    <row r="8666" spans="51:75">
      <c r="AY8666" s="89" t="e">
        <f>VLOOKUP(C8666,#REF!, 2,FALSE)</f>
        <v>#REF!</v>
      </c>
      <c r="BM8666" s="61" t="s">
        <v>14006</v>
      </c>
      <c r="BN8666" s="61" t="s">
        <v>2985</v>
      </c>
      <c r="BO8666" s="61" t="s">
        <v>2985</v>
      </c>
      <c r="BU8666" s="61" t="s">
        <v>14006</v>
      </c>
      <c r="BV8666" s="61" t="s">
        <v>2985</v>
      </c>
      <c r="BW8666" s="61" t="s">
        <v>2985</v>
      </c>
    </row>
    <row r="8667" spans="51:75">
      <c r="AY8667" s="89" t="e">
        <f>VLOOKUP(C8667,#REF!, 2,FALSE)</f>
        <v>#REF!</v>
      </c>
      <c r="BM8667" s="61" t="s">
        <v>14007</v>
      </c>
      <c r="BN8667" s="61" t="s">
        <v>633</v>
      </c>
      <c r="BO8667" s="61" t="s">
        <v>2985</v>
      </c>
      <c r="BU8667" s="61" t="s">
        <v>14007</v>
      </c>
      <c r="BV8667" s="61" t="s">
        <v>633</v>
      </c>
      <c r="BW8667" s="61" t="s">
        <v>2985</v>
      </c>
    </row>
    <row r="8668" spans="51:75">
      <c r="AY8668" s="89" t="e">
        <f>VLOOKUP(C8668,#REF!, 2,FALSE)</f>
        <v>#REF!</v>
      </c>
      <c r="BM8668" s="61" t="s">
        <v>14008</v>
      </c>
      <c r="BN8668" s="61" t="s">
        <v>2985</v>
      </c>
      <c r="BO8668" s="61" t="s">
        <v>14009</v>
      </c>
      <c r="BU8668" s="61" t="s">
        <v>14008</v>
      </c>
      <c r="BV8668" s="61" t="s">
        <v>2985</v>
      </c>
      <c r="BW8668" s="61" t="s">
        <v>14009</v>
      </c>
    </row>
    <row r="8669" spans="51:75">
      <c r="AY8669" s="89" t="e">
        <f>VLOOKUP(C8669,#REF!, 2,FALSE)</f>
        <v>#REF!</v>
      </c>
      <c r="BM8669" s="61" t="s">
        <v>14010</v>
      </c>
      <c r="BN8669" s="61" t="s">
        <v>2985</v>
      </c>
      <c r="BO8669" s="61" t="s">
        <v>2985</v>
      </c>
      <c r="BU8669" s="61" t="s">
        <v>14010</v>
      </c>
      <c r="BV8669" s="61" t="s">
        <v>2985</v>
      </c>
      <c r="BW8669" s="61" t="s">
        <v>2985</v>
      </c>
    </row>
    <row r="8670" spans="51:75">
      <c r="AY8670" s="89" t="e">
        <f>VLOOKUP(C8670,#REF!, 2,FALSE)</f>
        <v>#REF!</v>
      </c>
      <c r="BM8670" s="61" t="s">
        <v>14011</v>
      </c>
      <c r="BN8670" s="61" t="s">
        <v>2985</v>
      </c>
      <c r="BO8670" s="61" t="s">
        <v>14012</v>
      </c>
      <c r="BU8670" s="61" t="s">
        <v>14011</v>
      </c>
      <c r="BV8670" s="61" t="s">
        <v>2985</v>
      </c>
      <c r="BW8670" s="61" t="s">
        <v>14012</v>
      </c>
    </row>
    <row r="8671" spans="51:75">
      <c r="AY8671" s="89" t="e">
        <f>VLOOKUP(C8671,#REF!, 2,FALSE)</f>
        <v>#REF!</v>
      </c>
      <c r="BM8671" s="61" t="s">
        <v>2450</v>
      </c>
      <c r="BN8671" s="61" t="s">
        <v>2453</v>
      </c>
      <c r="BO8671" s="61" t="s">
        <v>14013</v>
      </c>
      <c r="BU8671" s="61" t="s">
        <v>2450</v>
      </c>
      <c r="BV8671" s="61" t="s">
        <v>2453</v>
      </c>
      <c r="BW8671" s="61" t="s">
        <v>14013</v>
      </c>
    </row>
    <row r="8672" spans="51:75">
      <c r="AY8672" s="89" t="e">
        <f>VLOOKUP(C8672,#REF!, 2,FALSE)</f>
        <v>#REF!</v>
      </c>
      <c r="BM8672" s="61" t="s">
        <v>2451</v>
      </c>
      <c r="BN8672" s="61" t="s">
        <v>2985</v>
      </c>
      <c r="BO8672" s="61" t="s">
        <v>8490</v>
      </c>
      <c r="BU8672" s="61" t="s">
        <v>2451</v>
      </c>
      <c r="BV8672" s="61" t="s">
        <v>2985</v>
      </c>
      <c r="BW8672" s="61" t="s">
        <v>8490</v>
      </c>
    </row>
    <row r="8673" spans="51:75">
      <c r="AY8673" s="89" t="e">
        <f>VLOOKUP(C8673,#REF!, 2,FALSE)</f>
        <v>#REF!</v>
      </c>
      <c r="BM8673" s="61" t="s">
        <v>14015</v>
      </c>
      <c r="BN8673" s="61" t="s">
        <v>659</v>
      </c>
      <c r="BO8673" s="61" t="s">
        <v>12639</v>
      </c>
      <c r="BU8673" s="61" t="s">
        <v>14015</v>
      </c>
      <c r="BV8673" s="61" t="s">
        <v>659</v>
      </c>
      <c r="BW8673" s="61" t="s">
        <v>12639</v>
      </c>
    </row>
    <row r="8674" spans="51:75">
      <c r="AY8674" s="89" t="e">
        <f>VLOOKUP(C8674,#REF!, 2,FALSE)</f>
        <v>#REF!</v>
      </c>
      <c r="BM8674" s="61" t="s">
        <v>14016</v>
      </c>
      <c r="BN8674" s="61" t="s">
        <v>780</v>
      </c>
      <c r="BO8674" s="61" t="s">
        <v>4420</v>
      </c>
      <c r="BU8674" s="61" t="s">
        <v>14016</v>
      </c>
      <c r="BV8674" s="61" t="s">
        <v>780</v>
      </c>
      <c r="BW8674" s="61" t="s">
        <v>4420</v>
      </c>
    </row>
    <row r="8675" spans="51:75">
      <c r="AY8675" s="89" t="e">
        <f>VLOOKUP(C8675,#REF!, 2,FALSE)</f>
        <v>#REF!</v>
      </c>
      <c r="BM8675" s="61" t="s">
        <v>14017</v>
      </c>
      <c r="BN8675" s="61" t="s">
        <v>805</v>
      </c>
      <c r="BO8675" s="61" t="s">
        <v>2649</v>
      </c>
      <c r="BU8675" s="61" t="s">
        <v>14017</v>
      </c>
      <c r="BV8675" s="61" t="s">
        <v>805</v>
      </c>
      <c r="BW8675" s="61" t="s">
        <v>2649</v>
      </c>
    </row>
    <row r="8676" spans="51:75">
      <c r="AY8676" s="89" t="e">
        <f>VLOOKUP(C8676,#REF!, 2,FALSE)</f>
        <v>#REF!</v>
      </c>
      <c r="BM8676" s="61" t="s">
        <v>14018</v>
      </c>
      <c r="BN8676" s="61" t="s">
        <v>2985</v>
      </c>
      <c r="BO8676" s="61" t="s">
        <v>3427</v>
      </c>
      <c r="BU8676" s="61" t="s">
        <v>14018</v>
      </c>
      <c r="BV8676" s="61" t="s">
        <v>2985</v>
      </c>
      <c r="BW8676" s="61" t="s">
        <v>3427</v>
      </c>
    </row>
    <row r="8677" spans="51:75">
      <c r="AY8677" s="89" t="e">
        <f>VLOOKUP(C8677,#REF!, 2,FALSE)</f>
        <v>#REF!</v>
      </c>
      <c r="BM8677" s="61" t="s">
        <v>14019</v>
      </c>
      <c r="BN8677" s="61" t="s">
        <v>2985</v>
      </c>
      <c r="BO8677" s="61" t="s">
        <v>2985</v>
      </c>
      <c r="BU8677" s="61" t="s">
        <v>14019</v>
      </c>
      <c r="BV8677" s="61" t="s">
        <v>2985</v>
      </c>
      <c r="BW8677" s="61" t="s">
        <v>2985</v>
      </c>
    </row>
    <row r="8678" spans="51:75">
      <c r="AY8678" s="89" t="e">
        <f>VLOOKUP(C8678,#REF!, 2,FALSE)</f>
        <v>#REF!</v>
      </c>
      <c r="BM8678" s="61" t="s">
        <v>14020</v>
      </c>
      <c r="BN8678" s="61" t="s">
        <v>14021</v>
      </c>
      <c r="BO8678" s="61" t="s">
        <v>1064</v>
      </c>
      <c r="BU8678" s="61" t="s">
        <v>14020</v>
      </c>
      <c r="BV8678" s="61" t="s">
        <v>14021</v>
      </c>
      <c r="BW8678" s="61" t="s">
        <v>1064</v>
      </c>
    </row>
    <row r="8679" spans="51:75">
      <c r="AY8679" s="89" t="e">
        <f>VLOOKUP(C8679,#REF!, 2,FALSE)</f>
        <v>#REF!</v>
      </c>
      <c r="BM8679" s="61" t="s">
        <v>2455</v>
      </c>
      <c r="BN8679" s="61" t="s">
        <v>1271</v>
      </c>
      <c r="BO8679" s="61" t="s">
        <v>2940</v>
      </c>
      <c r="BU8679" s="61" t="s">
        <v>2455</v>
      </c>
      <c r="BV8679" s="61" t="s">
        <v>1271</v>
      </c>
      <c r="BW8679" s="61" t="s">
        <v>2940</v>
      </c>
    </row>
    <row r="8680" spans="51:75">
      <c r="AY8680" s="89" t="e">
        <f>VLOOKUP(C8680,#REF!, 2,FALSE)</f>
        <v>#REF!</v>
      </c>
      <c r="BM8680" s="61" t="s">
        <v>14022</v>
      </c>
      <c r="BN8680" s="61" t="s">
        <v>16990</v>
      </c>
      <c r="BO8680" s="61" t="s">
        <v>4828</v>
      </c>
      <c r="BU8680" s="61" t="s">
        <v>14022</v>
      </c>
      <c r="BV8680" s="61" t="s">
        <v>16990</v>
      </c>
      <c r="BW8680" s="61" t="s">
        <v>4828</v>
      </c>
    </row>
    <row r="8681" spans="51:75">
      <c r="AY8681" s="89" t="e">
        <f>VLOOKUP(C8681,#REF!, 2,FALSE)</f>
        <v>#REF!</v>
      </c>
      <c r="BM8681" s="61" t="s">
        <v>14023</v>
      </c>
      <c r="BN8681" s="61" t="s">
        <v>2985</v>
      </c>
      <c r="BO8681" s="61" t="s">
        <v>14024</v>
      </c>
      <c r="BU8681" s="61" t="s">
        <v>14023</v>
      </c>
      <c r="BV8681" s="61" t="s">
        <v>2985</v>
      </c>
      <c r="BW8681" s="61" t="s">
        <v>14024</v>
      </c>
    </row>
    <row r="8682" spans="51:75">
      <c r="AY8682" s="89" t="e">
        <f>VLOOKUP(C8682,#REF!, 2,FALSE)</f>
        <v>#REF!</v>
      </c>
      <c r="BM8682" s="61" t="s">
        <v>14025</v>
      </c>
      <c r="BN8682" s="61" t="s">
        <v>780</v>
      </c>
      <c r="BO8682" s="61" t="s">
        <v>2985</v>
      </c>
      <c r="BU8682" s="61" t="s">
        <v>14025</v>
      </c>
      <c r="BV8682" s="61" t="s">
        <v>780</v>
      </c>
      <c r="BW8682" s="61" t="s">
        <v>2985</v>
      </c>
    </row>
    <row r="8683" spans="51:75">
      <c r="AY8683" s="89" t="e">
        <f>VLOOKUP(C8683,#REF!, 2,FALSE)</f>
        <v>#REF!</v>
      </c>
      <c r="BM8683" s="61" t="s">
        <v>217</v>
      </c>
      <c r="BN8683" s="61" t="s">
        <v>789</v>
      </c>
      <c r="BO8683" s="61" t="s">
        <v>2985</v>
      </c>
      <c r="BU8683" s="61" t="s">
        <v>217</v>
      </c>
      <c r="BV8683" s="61" t="s">
        <v>789</v>
      </c>
      <c r="BW8683" s="61" t="s">
        <v>2985</v>
      </c>
    </row>
    <row r="8684" spans="51:75">
      <c r="AY8684" s="89" t="e">
        <f>VLOOKUP(C8684,#REF!, 2,FALSE)</f>
        <v>#REF!</v>
      </c>
      <c r="BM8684" s="61" t="s">
        <v>14026</v>
      </c>
      <c r="BN8684" s="61" t="s">
        <v>1141</v>
      </c>
      <c r="BO8684" s="61" t="s">
        <v>2985</v>
      </c>
      <c r="BU8684" s="61" t="s">
        <v>14026</v>
      </c>
      <c r="BV8684" s="61" t="s">
        <v>1141</v>
      </c>
      <c r="BW8684" s="61" t="s">
        <v>2985</v>
      </c>
    </row>
    <row r="8685" spans="51:75">
      <c r="AY8685" s="89" t="e">
        <f>VLOOKUP(C8685,#REF!, 2,FALSE)</f>
        <v>#REF!</v>
      </c>
      <c r="BM8685" s="61" t="s">
        <v>14027</v>
      </c>
      <c r="BN8685" s="61" t="s">
        <v>2985</v>
      </c>
      <c r="BO8685" s="61" t="s">
        <v>2985</v>
      </c>
      <c r="BU8685" s="61" t="s">
        <v>14027</v>
      </c>
      <c r="BV8685" s="61" t="s">
        <v>2985</v>
      </c>
      <c r="BW8685" s="61" t="s">
        <v>2985</v>
      </c>
    </row>
    <row r="8686" spans="51:75">
      <c r="AY8686" s="89" t="e">
        <f>VLOOKUP(C8686,#REF!, 2,FALSE)</f>
        <v>#REF!</v>
      </c>
      <c r="BM8686" s="61" t="s">
        <v>14028</v>
      </c>
      <c r="BN8686" s="61" t="s">
        <v>1271</v>
      </c>
      <c r="BO8686" s="61" t="s">
        <v>14029</v>
      </c>
      <c r="BU8686" s="61" t="s">
        <v>14028</v>
      </c>
      <c r="BV8686" s="61" t="s">
        <v>1271</v>
      </c>
      <c r="BW8686" s="61" t="s">
        <v>14029</v>
      </c>
    </row>
    <row r="8687" spans="51:75">
      <c r="AY8687" s="89" t="e">
        <f>VLOOKUP(C8687,#REF!, 2,FALSE)</f>
        <v>#REF!</v>
      </c>
      <c r="BM8687" s="61" t="s">
        <v>14030</v>
      </c>
      <c r="BN8687" s="61" t="s">
        <v>2985</v>
      </c>
      <c r="BO8687" s="61" t="s">
        <v>3498</v>
      </c>
      <c r="BU8687" s="61" t="s">
        <v>14030</v>
      </c>
      <c r="BV8687" s="61" t="s">
        <v>2985</v>
      </c>
      <c r="BW8687" s="61" t="s">
        <v>3498</v>
      </c>
    </row>
    <row r="8688" spans="51:75">
      <c r="AY8688" s="89" t="e">
        <f>VLOOKUP(C8688,#REF!, 2,FALSE)</f>
        <v>#REF!</v>
      </c>
      <c r="BM8688" s="61" t="s">
        <v>14031</v>
      </c>
      <c r="BN8688" s="61" t="s">
        <v>1271</v>
      </c>
      <c r="BO8688" s="61" t="s">
        <v>2985</v>
      </c>
      <c r="BU8688" s="61" t="s">
        <v>14031</v>
      </c>
      <c r="BV8688" s="61" t="s">
        <v>1271</v>
      </c>
      <c r="BW8688" s="61" t="s">
        <v>2985</v>
      </c>
    </row>
    <row r="8689" spans="51:75">
      <c r="AY8689" s="89" t="e">
        <f>VLOOKUP(C8689,#REF!, 2,FALSE)</f>
        <v>#REF!</v>
      </c>
      <c r="BM8689" s="61" t="s">
        <v>14032</v>
      </c>
      <c r="BN8689" s="61" t="s">
        <v>1344</v>
      </c>
      <c r="BO8689" s="61" t="s">
        <v>3431</v>
      </c>
      <c r="BU8689" s="61" t="s">
        <v>14032</v>
      </c>
      <c r="BV8689" s="61" t="s">
        <v>1344</v>
      </c>
      <c r="BW8689" s="61" t="s">
        <v>3431</v>
      </c>
    </row>
    <row r="8690" spans="51:75">
      <c r="AY8690" s="89" t="e">
        <f>VLOOKUP(C8690,#REF!, 2,FALSE)</f>
        <v>#REF!</v>
      </c>
      <c r="BM8690" s="61" t="s">
        <v>14033</v>
      </c>
      <c r="BN8690" s="61" t="s">
        <v>3007</v>
      </c>
      <c r="BO8690" s="61" t="s">
        <v>14034</v>
      </c>
      <c r="BU8690" s="61" t="s">
        <v>14033</v>
      </c>
      <c r="BV8690" s="61" t="s">
        <v>3007</v>
      </c>
      <c r="BW8690" s="61" t="s">
        <v>14034</v>
      </c>
    </row>
    <row r="8691" spans="51:75">
      <c r="AY8691" s="89" t="e">
        <f>VLOOKUP(C8691,#REF!, 2,FALSE)</f>
        <v>#REF!</v>
      </c>
      <c r="BM8691" s="61" t="s">
        <v>14035</v>
      </c>
      <c r="BN8691" s="61" t="s">
        <v>785</v>
      </c>
      <c r="BO8691" s="61" t="s">
        <v>14036</v>
      </c>
      <c r="BU8691" s="61" t="s">
        <v>14035</v>
      </c>
      <c r="BV8691" s="61" t="s">
        <v>785</v>
      </c>
      <c r="BW8691" s="61" t="s">
        <v>14036</v>
      </c>
    </row>
    <row r="8692" spans="51:75">
      <c r="AY8692" s="89" t="e">
        <f>VLOOKUP(C8692,#REF!, 2,FALSE)</f>
        <v>#REF!</v>
      </c>
      <c r="BM8692" s="61" t="s">
        <v>2456</v>
      </c>
      <c r="BN8692" s="61" t="s">
        <v>2981</v>
      </c>
      <c r="BO8692" s="61" t="s">
        <v>14037</v>
      </c>
      <c r="BU8692" s="61" t="s">
        <v>2456</v>
      </c>
      <c r="BV8692" s="61" t="s">
        <v>2981</v>
      </c>
      <c r="BW8692" s="61" t="s">
        <v>14037</v>
      </c>
    </row>
    <row r="8693" spans="51:75">
      <c r="AY8693" s="89" t="e">
        <f>VLOOKUP(C8693,#REF!, 2,FALSE)</f>
        <v>#REF!</v>
      </c>
      <c r="BM8693" s="61" t="s">
        <v>14038</v>
      </c>
      <c r="BN8693" s="61" t="s">
        <v>663</v>
      </c>
      <c r="BO8693" s="61" t="s">
        <v>5031</v>
      </c>
      <c r="BU8693" s="61" t="s">
        <v>14038</v>
      </c>
      <c r="BV8693" s="61" t="s">
        <v>663</v>
      </c>
      <c r="BW8693" s="61" t="s">
        <v>5031</v>
      </c>
    </row>
    <row r="8694" spans="51:75">
      <c r="AY8694" s="89" t="e">
        <f>VLOOKUP(C8694,#REF!, 2,FALSE)</f>
        <v>#REF!</v>
      </c>
      <c r="BM8694" s="61" t="s">
        <v>2457</v>
      </c>
      <c r="BN8694" s="61" t="s">
        <v>1141</v>
      </c>
      <c r="BO8694" s="61" t="s">
        <v>2985</v>
      </c>
      <c r="BU8694" s="61" t="s">
        <v>2457</v>
      </c>
      <c r="BV8694" s="61" t="s">
        <v>1141</v>
      </c>
      <c r="BW8694" s="61" t="s">
        <v>2985</v>
      </c>
    </row>
    <row r="8695" spans="51:75">
      <c r="AY8695" s="89" t="e">
        <f>VLOOKUP(C8695,#REF!, 2,FALSE)</f>
        <v>#REF!</v>
      </c>
      <c r="BM8695" s="61" t="s">
        <v>2458</v>
      </c>
      <c r="BN8695" s="61" t="s">
        <v>1447</v>
      </c>
      <c r="BO8695" s="61" t="s">
        <v>14039</v>
      </c>
      <c r="BU8695" s="61" t="s">
        <v>2458</v>
      </c>
      <c r="BV8695" s="61" t="s">
        <v>1447</v>
      </c>
      <c r="BW8695" s="61" t="s">
        <v>14039</v>
      </c>
    </row>
    <row r="8696" spans="51:75">
      <c r="AY8696" s="89" t="e">
        <f>VLOOKUP(C8696,#REF!, 2,FALSE)</f>
        <v>#REF!</v>
      </c>
      <c r="BM8696" s="61" t="s">
        <v>14040</v>
      </c>
      <c r="BN8696" s="61" t="s">
        <v>3254</v>
      </c>
      <c r="BO8696" s="61" t="s">
        <v>1008</v>
      </c>
      <c r="BU8696" s="61" t="s">
        <v>14040</v>
      </c>
      <c r="BV8696" s="61" t="s">
        <v>3254</v>
      </c>
      <c r="BW8696" s="61" t="s">
        <v>1008</v>
      </c>
    </row>
    <row r="8697" spans="51:75">
      <c r="AY8697" s="89" t="e">
        <f>VLOOKUP(C8697,#REF!, 2,FALSE)</f>
        <v>#REF!</v>
      </c>
      <c r="BM8697" s="61" t="s">
        <v>14041</v>
      </c>
      <c r="BN8697" s="61" t="s">
        <v>3004</v>
      </c>
      <c r="BO8697" s="61" t="s">
        <v>9419</v>
      </c>
      <c r="BU8697" s="61" t="s">
        <v>14041</v>
      </c>
      <c r="BV8697" s="61" t="s">
        <v>3004</v>
      </c>
      <c r="BW8697" s="61" t="s">
        <v>9419</v>
      </c>
    </row>
    <row r="8698" spans="51:75">
      <c r="AY8698" s="89" t="e">
        <f>VLOOKUP(C8698,#REF!, 2,FALSE)</f>
        <v>#REF!</v>
      </c>
      <c r="BM8698" s="61" t="s">
        <v>14042</v>
      </c>
      <c r="BN8698" s="61" t="s">
        <v>944</v>
      </c>
      <c r="BO8698" s="61" t="s">
        <v>14043</v>
      </c>
      <c r="BU8698" s="61" t="s">
        <v>14042</v>
      </c>
      <c r="BV8698" s="61" t="s">
        <v>944</v>
      </c>
      <c r="BW8698" s="61" t="s">
        <v>14043</v>
      </c>
    </row>
    <row r="8699" spans="51:75">
      <c r="AY8699" s="89" t="e">
        <f>VLOOKUP(C8699,#REF!, 2,FALSE)</f>
        <v>#REF!</v>
      </c>
      <c r="BM8699" s="61" t="s">
        <v>14044</v>
      </c>
      <c r="BN8699" s="61" t="s">
        <v>2985</v>
      </c>
      <c r="BO8699" s="61" t="s">
        <v>14045</v>
      </c>
      <c r="BU8699" s="61" t="s">
        <v>14044</v>
      </c>
      <c r="BV8699" s="61" t="s">
        <v>2985</v>
      </c>
      <c r="BW8699" s="61" t="s">
        <v>14045</v>
      </c>
    </row>
    <row r="8700" spans="51:75">
      <c r="AY8700" s="89" t="e">
        <f>VLOOKUP(C8700,#REF!, 2,FALSE)</f>
        <v>#REF!</v>
      </c>
      <c r="BM8700" s="61" t="s">
        <v>14046</v>
      </c>
      <c r="BN8700" s="61" t="s">
        <v>2985</v>
      </c>
      <c r="BO8700" s="61" t="s">
        <v>14047</v>
      </c>
      <c r="BU8700" s="61" t="s">
        <v>14046</v>
      </c>
      <c r="BV8700" s="61" t="s">
        <v>2985</v>
      </c>
      <c r="BW8700" s="61" t="s">
        <v>14047</v>
      </c>
    </row>
    <row r="8701" spans="51:75">
      <c r="AY8701" s="89" t="e">
        <f>VLOOKUP(C8701,#REF!, 2,FALSE)</f>
        <v>#REF!</v>
      </c>
      <c r="BM8701" s="61" t="s">
        <v>14048</v>
      </c>
      <c r="BN8701" s="61" t="s">
        <v>638</v>
      </c>
      <c r="BO8701" s="61" t="s">
        <v>2985</v>
      </c>
      <c r="BU8701" s="61" t="s">
        <v>14048</v>
      </c>
      <c r="BV8701" s="61" t="s">
        <v>638</v>
      </c>
      <c r="BW8701" s="61" t="s">
        <v>2985</v>
      </c>
    </row>
    <row r="8702" spans="51:75">
      <c r="AY8702" s="89" t="e">
        <f>VLOOKUP(C8702,#REF!, 2,FALSE)</f>
        <v>#REF!</v>
      </c>
      <c r="BM8702" s="61" t="s">
        <v>14049</v>
      </c>
      <c r="BN8702" s="61" t="s">
        <v>615</v>
      </c>
      <c r="BO8702" s="61" t="s">
        <v>2985</v>
      </c>
      <c r="BU8702" s="61" t="s">
        <v>14049</v>
      </c>
      <c r="BV8702" s="61" t="s">
        <v>615</v>
      </c>
      <c r="BW8702" s="61" t="s">
        <v>2985</v>
      </c>
    </row>
    <row r="8703" spans="51:75">
      <c r="AY8703" s="89" t="e">
        <f>VLOOKUP(C8703,#REF!, 2,FALSE)</f>
        <v>#REF!</v>
      </c>
      <c r="BM8703" s="61" t="s">
        <v>14050</v>
      </c>
      <c r="BN8703" s="61" t="s">
        <v>2985</v>
      </c>
      <c r="BO8703" s="61" t="s">
        <v>2985</v>
      </c>
      <c r="BU8703" s="61" t="s">
        <v>14050</v>
      </c>
      <c r="BV8703" s="61" t="s">
        <v>2985</v>
      </c>
      <c r="BW8703" s="61" t="s">
        <v>2985</v>
      </c>
    </row>
    <row r="8704" spans="51:75">
      <c r="AY8704" s="89" t="e">
        <f>VLOOKUP(C8704,#REF!, 2,FALSE)</f>
        <v>#REF!</v>
      </c>
      <c r="BM8704" s="61" t="s">
        <v>14051</v>
      </c>
      <c r="BN8704" s="61" t="s">
        <v>2985</v>
      </c>
      <c r="BO8704" s="61" t="s">
        <v>10032</v>
      </c>
      <c r="BU8704" s="61" t="s">
        <v>14051</v>
      </c>
      <c r="BV8704" s="61" t="s">
        <v>2985</v>
      </c>
      <c r="BW8704" s="61" t="s">
        <v>10032</v>
      </c>
    </row>
    <row r="8705" spans="51:75">
      <c r="AY8705" s="89" t="e">
        <f>VLOOKUP(C8705,#REF!, 2,FALSE)</f>
        <v>#REF!</v>
      </c>
      <c r="BM8705" s="61" t="s">
        <v>14052</v>
      </c>
      <c r="BN8705" s="61" t="s">
        <v>621</v>
      </c>
      <c r="BO8705" s="61" t="s">
        <v>14053</v>
      </c>
      <c r="BU8705" s="61" t="s">
        <v>14052</v>
      </c>
      <c r="BV8705" s="61" t="s">
        <v>621</v>
      </c>
      <c r="BW8705" s="61" t="s">
        <v>14053</v>
      </c>
    </row>
    <row r="8706" spans="51:75">
      <c r="AY8706" s="89" t="e">
        <f>VLOOKUP(C8706,#REF!, 2,FALSE)</f>
        <v>#REF!</v>
      </c>
      <c r="BM8706" s="61" t="s">
        <v>14054</v>
      </c>
      <c r="BN8706" s="61" t="s">
        <v>1344</v>
      </c>
      <c r="BO8706" s="61" t="s">
        <v>6388</v>
      </c>
      <c r="BU8706" s="61" t="s">
        <v>14054</v>
      </c>
      <c r="BV8706" s="61" t="s">
        <v>1344</v>
      </c>
      <c r="BW8706" s="61" t="s">
        <v>6388</v>
      </c>
    </row>
    <row r="8707" spans="51:75">
      <c r="AY8707" s="89" t="e">
        <f>VLOOKUP(C8707,#REF!, 2,FALSE)</f>
        <v>#REF!</v>
      </c>
      <c r="BM8707" s="61" t="s">
        <v>14055</v>
      </c>
      <c r="BN8707" s="61" t="s">
        <v>615</v>
      </c>
      <c r="BO8707" s="61" t="s">
        <v>14056</v>
      </c>
      <c r="BU8707" s="61" t="s">
        <v>14055</v>
      </c>
      <c r="BV8707" s="61" t="s">
        <v>615</v>
      </c>
      <c r="BW8707" s="61" t="s">
        <v>14056</v>
      </c>
    </row>
    <row r="8708" spans="51:75">
      <c r="AY8708" s="89" t="e">
        <f>VLOOKUP(C8708,#REF!, 2,FALSE)</f>
        <v>#REF!</v>
      </c>
      <c r="BM8708" s="61" t="s">
        <v>14057</v>
      </c>
      <c r="BN8708" s="61" t="s">
        <v>3254</v>
      </c>
      <c r="BO8708" s="61" t="s">
        <v>6128</v>
      </c>
      <c r="BU8708" s="61" t="s">
        <v>14057</v>
      </c>
      <c r="BV8708" s="61" t="s">
        <v>3254</v>
      </c>
      <c r="BW8708" s="61" t="s">
        <v>6128</v>
      </c>
    </row>
    <row r="8709" spans="51:75">
      <c r="AY8709" s="89" t="e">
        <f>VLOOKUP(C8709,#REF!, 2,FALSE)</f>
        <v>#REF!</v>
      </c>
      <c r="BM8709" s="61" t="s">
        <v>14058</v>
      </c>
      <c r="BN8709" s="61" t="s">
        <v>3047</v>
      </c>
      <c r="BO8709" s="61" t="s">
        <v>857</v>
      </c>
      <c r="BU8709" s="61" t="s">
        <v>14058</v>
      </c>
      <c r="BV8709" s="61" t="s">
        <v>3047</v>
      </c>
      <c r="BW8709" s="61" t="s">
        <v>857</v>
      </c>
    </row>
    <row r="8710" spans="51:75">
      <c r="AY8710" s="89" t="e">
        <f>VLOOKUP(C8710,#REF!, 2,FALSE)</f>
        <v>#REF!</v>
      </c>
      <c r="BM8710" s="61" t="s">
        <v>215</v>
      </c>
      <c r="BN8710" s="61" t="s">
        <v>799</v>
      </c>
      <c r="BO8710" s="61" t="s">
        <v>3878</v>
      </c>
      <c r="BU8710" s="61" t="s">
        <v>215</v>
      </c>
      <c r="BV8710" s="61" t="s">
        <v>799</v>
      </c>
      <c r="BW8710" s="61" t="s">
        <v>3878</v>
      </c>
    </row>
    <row r="8711" spans="51:75">
      <c r="AY8711" s="89" t="e">
        <f>VLOOKUP(C8711,#REF!, 2,FALSE)</f>
        <v>#REF!</v>
      </c>
      <c r="BM8711" s="61" t="s">
        <v>14059</v>
      </c>
      <c r="BN8711" s="61" t="s">
        <v>799</v>
      </c>
      <c r="BO8711" s="61" t="s">
        <v>697</v>
      </c>
      <c r="BU8711" s="61" t="s">
        <v>14059</v>
      </c>
      <c r="BV8711" s="61" t="s">
        <v>799</v>
      </c>
      <c r="BW8711" s="61" t="s">
        <v>697</v>
      </c>
    </row>
    <row r="8712" spans="51:75">
      <c r="AY8712" s="89" t="e">
        <f>VLOOKUP(C8712,#REF!, 2,FALSE)</f>
        <v>#REF!</v>
      </c>
      <c r="BM8712" s="61" t="s">
        <v>14060</v>
      </c>
      <c r="BN8712" s="61" t="s">
        <v>2985</v>
      </c>
      <c r="BO8712" s="61" t="s">
        <v>2985</v>
      </c>
      <c r="BU8712" s="61" t="s">
        <v>14060</v>
      </c>
      <c r="BV8712" s="61" t="s">
        <v>2985</v>
      </c>
      <c r="BW8712" s="61" t="s">
        <v>2985</v>
      </c>
    </row>
    <row r="8713" spans="51:75">
      <c r="AY8713" s="89" t="e">
        <f>VLOOKUP(C8713,#REF!, 2,FALSE)</f>
        <v>#REF!</v>
      </c>
      <c r="BM8713" s="61" t="s">
        <v>14061</v>
      </c>
      <c r="BN8713" s="61" t="s">
        <v>665</v>
      </c>
      <c r="BO8713" s="61" t="s">
        <v>13962</v>
      </c>
      <c r="BU8713" s="61" t="s">
        <v>14061</v>
      </c>
      <c r="BV8713" s="61" t="s">
        <v>665</v>
      </c>
      <c r="BW8713" s="61" t="s">
        <v>13962</v>
      </c>
    </row>
    <row r="8714" spans="51:75">
      <c r="AY8714" s="89" t="e">
        <f>VLOOKUP(C8714,#REF!, 2,FALSE)</f>
        <v>#REF!</v>
      </c>
      <c r="BM8714" s="61" t="s">
        <v>14062</v>
      </c>
      <c r="BN8714" s="61" t="s">
        <v>3047</v>
      </c>
      <c r="BO8714" s="61" t="s">
        <v>4622</v>
      </c>
      <c r="BU8714" s="61" t="s">
        <v>14062</v>
      </c>
      <c r="BV8714" s="61" t="s">
        <v>3047</v>
      </c>
      <c r="BW8714" s="61" t="s">
        <v>4622</v>
      </c>
    </row>
    <row r="8715" spans="51:75">
      <c r="AY8715" s="89" t="e">
        <f>VLOOKUP(C8715,#REF!, 2,FALSE)</f>
        <v>#REF!</v>
      </c>
      <c r="BM8715" s="61" t="s">
        <v>14063</v>
      </c>
      <c r="BN8715" s="61" t="s">
        <v>1344</v>
      </c>
      <c r="BO8715" s="61" t="s">
        <v>1165</v>
      </c>
      <c r="BU8715" s="61" t="s">
        <v>14063</v>
      </c>
      <c r="BV8715" s="61" t="s">
        <v>1344</v>
      </c>
      <c r="BW8715" s="61" t="s">
        <v>1165</v>
      </c>
    </row>
    <row r="8716" spans="51:75">
      <c r="AY8716" s="89" t="e">
        <f>VLOOKUP(C8716,#REF!, 2,FALSE)</f>
        <v>#REF!</v>
      </c>
      <c r="BM8716" s="61" t="s">
        <v>14064</v>
      </c>
      <c r="BN8716" s="61" t="s">
        <v>2985</v>
      </c>
      <c r="BO8716" s="61" t="s">
        <v>14065</v>
      </c>
      <c r="BU8716" s="61" t="s">
        <v>14064</v>
      </c>
      <c r="BV8716" s="61" t="s">
        <v>2985</v>
      </c>
      <c r="BW8716" s="61" t="s">
        <v>14065</v>
      </c>
    </row>
    <row r="8717" spans="51:75">
      <c r="AY8717" s="89" t="e">
        <f>VLOOKUP(C8717,#REF!, 2,FALSE)</f>
        <v>#REF!</v>
      </c>
      <c r="BM8717" s="61" t="s">
        <v>14066</v>
      </c>
      <c r="BN8717" s="61" t="s">
        <v>3254</v>
      </c>
      <c r="BO8717" s="61" t="s">
        <v>14067</v>
      </c>
      <c r="BU8717" s="61" t="s">
        <v>14066</v>
      </c>
      <c r="BV8717" s="61" t="s">
        <v>3254</v>
      </c>
      <c r="BW8717" s="61" t="s">
        <v>14067</v>
      </c>
    </row>
    <row r="8718" spans="51:75">
      <c r="AY8718" s="89" t="e">
        <f>VLOOKUP(C8718,#REF!, 2,FALSE)</f>
        <v>#REF!</v>
      </c>
      <c r="BM8718" s="61" t="s">
        <v>14068</v>
      </c>
      <c r="BN8718" s="61" t="s">
        <v>782</v>
      </c>
      <c r="BO8718" s="61" t="s">
        <v>14069</v>
      </c>
      <c r="BU8718" s="61" t="s">
        <v>14068</v>
      </c>
      <c r="BV8718" s="61" t="s">
        <v>782</v>
      </c>
      <c r="BW8718" s="61" t="s">
        <v>14069</v>
      </c>
    </row>
    <row r="8719" spans="51:75">
      <c r="AY8719" s="89" t="e">
        <f>VLOOKUP(C8719,#REF!, 2,FALSE)</f>
        <v>#REF!</v>
      </c>
      <c r="BM8719" s="61" t="s">
        <v>14070</v>
      </c>
      <c r="BN8719" s="61" t="s">
        <v>668</v>
      </c>
      <c r="BO8719" s="61" t="s">
        <v>14071</v>
      </c>
      <c r="BU8719" s="61" t="s">
        <v>14070</v>
      </c>
      <c r="BV8719" s="61" t="s">
        <v>668</v>
      </c>
      <c r="BW8719" s="61" t="s">
        <v>14071</v>
      </c>
    </row>
    <row r="8720" spans="51:75">
      <c r="AY8720" s="89" t="e">
        <f>VLOOKUP(C8720,#REF!, 2,FALSE)</f>
        <v>#REF!</v>
      </c>
      <c r="BM8720" s="61" t="s">
        <v>14072</v>
      </c>
      <c r="BN8720" s="61" t="s">
        <v>3007</v>
      </c>
      <c r="BO8720" s="61" t="s">
        <v>1003</v>
      </c>
      <c r="BU8720" s="61" t="s">
        <v>14072</v>
      </c>
      <c r="BV8720" s="61" t="s">
        <v>3007</v>
      </c>
      <c r="BW8720" s="61" t="s">
        <v>1003</v>
      </c>
    </row>
    <row r="8721" spans="51:75">
      <c r="AY8721" s="89" t="e">
        <f>VLOOKUP(C8721,#REF!, 2,FALSE)</f>
        <v>#REF!</v>
      </c>
      <c r="BM8721" s="61" t="s">
        <v>14073</v>
      </c>
      <c r="BN8721" s="61" t="s">
        <v>657</v>
      </c>
      <c r="BO8721" s="61" t="s">
        <v>12856</v>
      </c>
      <c r="BU8721" s="61" t="s">
        <v>14073</v>
      </c>
      <c r="BV8721" s="61" t="s">
        <v>657</v>
      </c>
      <c r="BW8721" s="61" t="s">
        <v>12856</v>
      </c>
    </row>
    <row r="8722" spans="51:75">
      <c r="AY8722" s="89" t="e">
        <f>VLOOKUP(C8722,#REF!, 2,FALSE)</f>
        <v>#REF!</v>
      </c>
      <c r="BM8722" s="61" t="s">
        <v>14074</v>
      </c>
      <c r="BN8722" s="61" t="s">
        <v>1015</v>
      </c>
      <c r="BO8722" s="61" t="s">
        <v>14075</v>
      </c>
      <c r="BU8722" s="61" t="s">
        <v>14074</v>
      </c>
      <c r="BV8722" s="61" t="s">
        <v>1015</v>
      </c>
      <c r="BW8722" s="61" t="s">
        <v>14075</v>
      </c>
    </row>
    <row r="8723" spans="51:75">
      <c r="AY8723" s="89" t="e">
        <f>VLOOKUP(C8723,#REF!, 2,FALSE)</f>
        <v>#REF!</v>
      </c>
      <c r="BM8723" s="61" t="s">
        <v>14076</v>
      </c>
      <c r="BN8723" s="61" t="s">
        <v>2985</v>
      </c>
      <c r="BO8723" s="61" t="s">
        <v>9177</v>
      </c>
      <c r="BU8723" s="61" t="s">
        <v>14076</v>
      </c>
      <c r="BV8723" s="61" t="s">
        <v>2985</v>
      </c>
      <c r="BW8723" s="61" t="s">
        <v>9177</v>
      </c>
    </row>
    <row r="8724" spans="51:75">
      <c r="AY8724" s="89" t="e">
        <f>VLOOKUP(C8724,#REF!, 2,FALSE)</f>
        <v>#REF!</v>
      </c>
      <c r="BM8724" s="61" t="s">
        <v>14077</v>
      </c>
      <c r="BN8724" s="61" t="s">
        <v>2985</v>
      </c>
      <c r="BO8724" s="61" t="s">
        <v>7209</v>
      </c>
      <c r="BU8724" s="61" t="s">
        <v>14077</v>
      </c>
      <c r="BV8724" s="61" t="s">
        <v>2985</v>
      </c>
      <c r="BW8724" s="61" t="s">
        <v>7209</v>
      </c>
    </row>
    <row r="8725" spans="51:75">
      <c r="AY8725" s="89" t="e">
        <f>VLOOKUP(C8725,#REF!, 2,FALSE)</f>
        <v>#REF!</v>
      </c>
      <c r="BM8725" s="61" t="s">
        <v>14078</v>
      </c>
      <c r="BN8725" s="61" t="s">
        <v>638</v>
      </c>
      <c r="BO8725" s="61" t="s">
        <v>14079</v>
      </c>
      <c r="BU8725" s="61" t="s">
        <v>14078</v>
      </c>
      <c r="BV8725" s="61" t="s">
        <v>638</v>
      </c>
      <c r="BW8725" s="61" t="s">
        <v>14079</v>
      </c>
    </row>
    <row r="8726" spans="51:75">
      <c r="AY8726" s="89" t="e">
        <f>VLOOKUP(C8726,#REF!, 2,FALSE)</f>
        <v>#REF!</v>
      </c>
      <c r="BM8726" s="61" t="s">
        <v>14080</v>
      </c>
      <c r="BN8726" s="61" t="s">
        <v>944</v>
      </c>
      <c r="BO8726" s="61" t="s">
        <v>14081</v>
      </c>
      <c r="BU8726" s="61" t="s">
        <v>14080</v>
      </c>
      <c r="BV8726" s="61" t="s">
        <v>944</v>
      </c>
      <c r="BW8726" s="61" t="s">
        <v>14081</v>
      </c>
    </row>
    <row r="8727" spans="51:75">
      <c r="AY8727" s="89" t="e">
        <f>VLOOKUP(C8727,#REF!, 2,FALSE)</f>
        <v>#REF!</v>
      </c>
      <c r="BM8727" s="61" t="s">
        <v>14082</v>
      </c>
      <c r="BN8727" s="61" t="s">
        <v>1271</v>
      </c>
      <c r="BO8727" s="61" t="s">
        <v>8872</v>
      </c>
      <c r="BU8727" s="61" t="s">
        <v>14082</v>
      </c>
      <c r="BV8727" s="61" t="s">
        <v>1271</v>
      </c>
      <c r="BW8727" s="61" t="s">
        <v>8872</v>
      </c>
    </row>
    <row r="8728" spans="51:75">
      <c r="AY8728" s="89" t="e">
        <f>VLOOKUP(C8728,#REF!, 2,FALSE)</f>
        <v>#REF!</v>
      </c>
      <c r="BM8728" s="61" t="s">
        <v>14083</v>
      </c>
      <c r="BN8728" s="61" t="s">
        <v>780</v>
      </c>
      <c r="BO8728" s="61" t="s">
        <v>14084</v>
      </c>
      <c r="BU8728" s="61" t="s">
        <v>14083</v>
      </c>
      <c r="BV8728" s="61" t="s">
        <v>780</v>
      </c>
      <c r="BW8728" s="61" t="s">
        <v>14084</v>
      </c>
    </row>
    <row r="8729" spans="51:75">
      <c r="AY8729" s="89" t="e">
        <f>VLOOKUP(C8729,#REF!, 2,FALSE)</f>
        <v>#REF!</v>
      </c>
      <c r="BM8729" s="61" t="s">
        <v>14085</v>
      </c>
      <c r="BN8729" s="61" t="s">
        <v>3007</v>
      </c>
      <c r="BO8729" s="61" t="s">
        <v>14086</v>
      </c>
      <c r="BU8729" s="61" t="s">
        <v>14085</v>
      </c>
      <c r="BV8729" s="61" t="s">
        <v>3007</v>
      </c>
      <c r="BW8729" s="61" t="s">
        <v>14086</v>
      </c>
    </row>
    <row r="8730" spans="51:75">
      <c r="AY8730" s="89" t="e">
        <f>VLOOKUP(C8730,#REF!, 2,FALSE)</f>
        <v>#REF!</v>
      </c>
      <c r="BM8730" s="61" t="s">
        <v>2462</v>
      </c>
      <c r="BN8730" s="61" t="s">
        <v>1843</v>
      </c>
      <c r="BO8730" s="61" t="s">
        <v>913</v>
      </c>
      <c r="BU8730" s="61" t="s">
        <v>2462</v>
      </c>
      <c r="BV8730" s="61" t="s">
        <v>1843</v>
      </c>
      <c r="BW8730" s="61" t="s">
        <v>913</v>
      </c>
    </row>
    <row r="8731" spans="51:75">
      <c r="AY8731" s="89" t="e">
        <f>VLOOKUP(C8731,#REF!, 2,FALSE)</f>
        <v>#REF!</v>
      </c>
      <c r="BM8731" s="61" t="s">
        <v>14087</v>
      </c>
      <c r="BN8731" s="61" t="s">
        <v>2985</v>
      </c>
      <c r="BO8731" s="61" t="s">
        <v>2985</v>
      </c>
      <c r="BU8731" s="61" t="s">
        <v>14087</v>
      </c>
      <c r="BV8731" s="61" t="s">
        <v>2985</v>
      </c>
      <c r="BW8731" s="61" t="s">
        <v>2985</v>
      </c>
    </row>
    <row r="8732" spans="51:75">
      <c r="AY8732" s="89" t="e">
        <f>VLOOKUP(C8732,#REF!, 2,FALSE)</f>
        <v>#REF!</v>
      </c>
      <c r="BM8732" s="61" t="s">
        <v>2463</v>
      </c>
      <c r="BN8732" s="61" t="s">
        <v>1843</v>
      </c>
      <c r="BO8732" s="61" t="s">
        <v>2464</v>
      </c>
      <c r="BU8732" s="61" t="s">
        <v>2463</v>
      </c>
      <c r="BV8732" s="61" t="s">
        <v>1843</v>
      </c>
      <c r="BW8732" s="61" t="s">
        <v>2464</v>
      </c>
    </row>
    <row r="8733" spans="51:75">
      <c r="AY8733" s="89" t="e">
        <f>VLOOKUP(C8733,#REF!, 2,FALSE)</f>
        <v>#REF!</v>
      </c>
      <c r="BM8733" s="61" t="s">
        <v>14088</v>
      </c>
      <c r="BN8733" s="61" t="s">
        <v>2985</v>
      </c>
      <c r="BO8733" s="61" t="s">
        <v>2985</v>
      </c>
      <c r="BU8733" s="61" t="s">
        <v>14088</v>
      </c>
      <c r="BV8733" s="61" t="s">
        <v>2985</v>
      </c>
      <c r="BW8733" s="61" t="s">
        <v>2985</v>
      </c>
    </row>
    <row r="8734" spans="51:75">
      <c r="AY8734" s="89" t="e">
        <f>VLOOKUP(C8734,#REF!, 2,FALSE)</f>
        <v>#REF!</v>
      </c>
      <c r="BM8734" s="61" t="s">
        <v>14089</v>
      </c>
      <c r="BN8734" s="61" t="s">
        <v>668</v>
      </c>
      <c r="BO8734" s="61" t="s">
        <v>14090</v>
      </c>
      <c r="BU8734" s="61" t="s">
        <v>14089</v>
      </c>
      <c r="BV8734" s="61" t="s">
        <v>668</v>
      </c>
      <c r="BW8734" s="61" t="s">
        <v>14090</v>
      </c>
    </row>
    <row r="8735" spans="51:75">
      <c r="AY8735" s="89" t="e">
        <f>VLOOKUP(C8735,#REF!, 2,FALSE)</f>
        <v>#REF!</v>
      </c>
      <c r="BM8735" s="61" t="s">
        <v>14091</v>
      </c>
      <c r="BN8735" s="61" t="s">
        <v>2985</v>
      </c>
      <c r="BO8735" s="61" t="s">
        <v>2985</v>
      </c>
      <c r="BU8735" s="61" t="s">
        <v>14091</v>
      </c>
      <c r="BV8735" s="61" t="s">
        <v>2985</v>
      </c>
      <c r="BW8735" s="61" t="s">
        <v>2985</v>
      </c>
    </row>
    <row r="8736" spans="51:75">
      <c r="AY8736" s="89" t="e">
        <f>VLOOKUP(C8736,#REF!, 2,FALSE)</f>
        <v>#REF!</v>
      </c>
      <c r="BM8736" s="61" t="s">
        <v>14092</v>
      </c>
      <c r="BN8736" s="61" t="s">
        <v>999</v>
      </c>
      <c r="BO8736" s="61" t="s">
        <v>14093</v>
      </c>
      <c r="BU8736" s="61" t="s">
        <v>14092</v>
      </c>
      <c r="BV8736" s="61" t="s">
        <v>999</v>
      </c>
      <c r="BW8736" s="61" t="s">
        <v>14093</v>
      </c>
    </row>
    <row r="8737" spans="51:75">
      <c r="AY8737" s="89" t="e">
        <f>VLOOKUP(C8737,#REF!, 2,FALSE)</f>
        <v>#REF!</v>
      </c>
      <c r="BM8737" s="61" t="s">
        <v>14094</v>
      </c>
      <c r="BN8737" s="61" t="s">
        <v>999</v>
      </c>
      <c r="BO8737" s="61" t="s">
        <v>6234</v>
      </c>
      <c r="BU8737" s="61" t="s">
        <v>14094</v>
      </c>
      <c r="BV8737" s="61" t="s">
        <v>999</v>
      </c>
      <c r="BW8737" s="61" t="s">
        <v>6234</v>
      </c>
    </row>
    <row r="8738" spans="51:75">
      <c r="AY8738" s="89" t="e">
        <f>VLOOKUP(C8738,#REF!, 2,FALSE)</f>
        <v>#REF!</v>
      </c>
      <c r="BM8738" s="61" t="s">
        <v>2465</v>
      </c>
      <c r="BN8738" s="61" t="s">
        <v>2985</v>
      </c>
      <c r="BO8738" s="61" t="s">
        <v>9092</v>
      </c>
      <c r="BU8738" s="61" t="s">
        <v>2465</v>
      </c>
      <c r="BV8738" s="61" t="s">
        <v>2985</v>
      </c>
      <c r="BW8738" s="61" t="s">
        <v>9092</v>
      </c>
    </row>
    <row r="8739" spans="51:75">
      <c r="AY8739" s="89" t="e">
        <f>VLOOKUP(C8739,#REF!, 2,FALSE)</f>
        <v>#REF!</v>
      </c>
      <c r="BM8739" s="61" t="s">
        <v>14095</v>
      </c>
      <c r="BN8739" s="61" t="s">
        <v>2981</v>
      </c>
      <c r="BO8739" s="61" t="s">
        <v>14096</v>
      </c>
      <c r="BU8739" s="61" t="s">
        <v>14095</v>
      </c>
      <c r="BV8739" s="61" t="s">
        <v>2981</v>
      </c>
      <c r="BW8739" s="61" t="s">
        <v>14096</v>
      </c>
    </row>
    <row r="8740" spans="51:75">
      <c r="AY8740" s="89" t="e">
        <f>VLOOKUP(C8740,#REF!, 2,FALSE)</f>
        <v>#REF!</v>
      </c>
      <c r="BM8740" s="61" t="s">
        <v>14097</v>
      </c>
      <c r="BN8740" s="61" t="s">
        <v>2985</v>
      </c>
      <c r="BO8740" s="61" t="s">
        <v>14098</v>
      </c>
      <c r="BU8740" s="61" t="s">
        <v>14097</v>
      </c>
      <c r="BV8740" s="61" t="s">
        <v>2985</v>
      </c>
      <c r="BW8740" s="61" t="s">
        <v>14098</v>
      </c>
    </row>
    <row r="8741" spans="51:75">
      <c r="AY8741" s="89" t="e">
        <f>VLOOKUP(C8741,#REF!, 2,FALSE)</f>
        <v>#REF!</v>
      </c>
      <c r="BM8741" s="61" t="s">
        <v>2466</v>
      </c>
      <c r="BN8741" s="61" t="s">
        <v>2985</v>
      </c>
      <c r="BO8741" s="61" t="s">
        <v>1339</v>
      </c>
      <c r="BU8741" s="61" t="s">
        <v>2466</v>
      </c>
      <c r="BV8741" s="61" t="s">
        <v>2985</v>
      </c>
      <c r="BW8741" s="61" t="s">
        <v>1339</v>
      </c>
    </row>
    <row r="8742" spans="51:75">
      <c r="AY8742" s="89" t="e">
        <f>VLOOKUP(C8742,#REF!, 2,FALSE)</f>
        <v>#REF!</v>
      </c>
      <c r="BM8742" s="61" t="s">
        <v>14099</v>
      </c>
      <c r="BN8742" s="61" t="s">
        <v>799</v>
      </c>
      <c r="BO8742" s="61" t="s">
        <v>8217</v>
      </c>
      <c r="BU8742" s="61" t="s">
        <v>14099</v>
      </c>
      <c r="BV8742" s="61" t="s">
        <v>799</v>
      </c>
      <c r="BW8742" s="61" t="s">
        <v>8217</v>
      </c>
    </row>
    <row r="8743" spans="51:75">
      <c r="AY8743" s="89" t="e">
        <f>VLOOKUP(C8743,#REF!, 2,FALSE)</f>
        <v>#REF!</v>
      </c>
      <c r="BM8743" s="61" t="s">
        <v>14100</v>
      </c>
      <c r="BN8743" s="61" t="s">
        <v>625</v>
      </c>
      <c r="BO8743" s="61" t="s">
        <v>7626</v>
      </c>
      <c r="BU8743" s="61" t="s">
        <v>14100</v>
      </c>
      <c r="BV8743" s="61" t="s">
        <v>625</v>
      </c>
      <c r="BW8743" s="61" t="s">
        <v>7626</v>
      </c>
    </row>
    <row r="8744" spans="51:75">
      <c r="AY8744" s="89" t="e">
        <f>VLOOKUP(C8744,#REF!, 2,FALSE)</f>
        <v>#REF!</v>
      </c>
      <c r="BM8744" s="61" t="s">
        <v>14101</v>
      </c>
      <c r="BN8744" s="61" t="s">
        <v>16990</v>
      </c>
      <c r="BO8744" s="61" t="s">
        <v>2985</v>
      </c>
      <c r="BU8744" s="61" t="s">
        <v>14101</v>
      </c>
      <c r="BV8744" s="61" t="s">
        <v>16990</v>
      </c>
      <c r="BW8744" s="61" t="s">
        <v>2985</v>
      </c>
    </row>
    <row r="8745" spans="51:75">
      <c r="AY8745" s="89" t="e">
        <f>VLOOKUP(C8745,#REF!, 2,FALSE)</f>
        <v>#REF!</v>
      </c>
      <c r="BM8745" s="61" t="s">
        <v>14102</v>
      </c>
      <c r="BN8745" s="61" t="s">
        <v>707</v>
      </c>
      <c r="BO8745" s="61" t="s">
        <v>2718</v>
      </c>
      <c r="BU8745" s="61" t="s">
        <v>14102</v>
      </c>
      <c r="BV8745" s="61" t="s">
        <v>707</v>
      </c>
      <c r="BW8745" s="61" t="s">
        <v>2718</v>
      </c>
    </row>
    <row r="8746" spans="51:75">
      <c r="AY8746" s="89" t="e">
        <f>VLOOKUP(C8746,#REF!, 2,FALSE)</f>
        <v>#REF!</v>
      </c>
      <c r="BM8746" s="61" t="s">
        <v>14103</v>
      </c>
      <c r="BN8746" s="61" t="s">
        <v>1344</v>
      </c>
      <c r="BO8746" s="61" t="s">
        <v>6715</v>
      </c>
      <c r="BU8746" s="61" t="s">
        <v>14103</v>
      </c>
      <c r="BV8746" s="61" t="s">
        <v>1344</v>
      </c>
      <c r="BW8746" s="61" t="s">
        <v>6715</v>
      </c>
    </row>
    <row r="8747" spans="51:75">
      <c r="AY8747" s="89" t="e">
        <f>VLOOKUP(C8747,#REF!, 2,FALSE)</f>
        <v>#REF!</v>
      </c>
      <c r="BM8747" s="61" t="s">
        <v>14104</v>
      </c>
      <c r="BN8747" s="61" t="s">
        <v>733</v>
      </c>
      <c r="BO8747" s="61" t="s">
        <v>2433</v>
      </c>
      <c r="BU8747" s="61" t="s">
        <v>14104</v>
      </c>
      <c r="BV8747" s="61" t="s">
        <v>733</v>
      </c>
      <c r="BW8747" s="61" t="s">
        <v>2433</v>
      </c>
    </row>
    <row r="8748" spans="51:75">
      <c r="AY8748" s="89" t="e">
        <f>VLOOKUP(C8748,#REF!, 2,FALSE)</f>
        <v>#REF!</v>
      </c>
      <c r="BM8748" s="61" t="s">
        <v>14105</v>
      </c>
      <c r="BN8748" s="61" t="s">
        <v>639</v>
      </c>
      <c r="BO8748" s="61" t="s">
        <v>2985</v>
      </c>
      <c r="BU8748" s="61" t="s">
        <v>14105</v>
      </c>
      <c r="BV8748" s="61" t="s">
        <v>639</v>
      </c>
      <c r="BW8748" s="61" t="s">
        <v>2985</v>
      </c>
    </row>
    <row r="8749" spans="51:75">
      <c r="AY8749" s="89" t="e">
        <f>VLOOKUP(C8749,#REF!, 2,FALSE)</f>
        <v>#REF!</v>
      </c>
      <c r="BM8749" s="61" t="s">
        <v>14106</v>
      </c>
      <c r="BN8749" s="61" t="s">
        <v>2985</v>
      </c>
      <c r="BO8749" s="61" t="s">
        <v>1073</v>
      </c>
      <c r="BU8749" s="61" t="s">
        <v>14106</v>
      </c>
      <c r="BV8749" s="61" t="s">
        <v>2985</v>
      </c>
      <c r="BW8749" s="61" t="s">
        <v>1073</v>
      </c>
    </row>
    <row r="8750" spans="51:75">
      <c r="AY8750" s="89" t="e">
        <f>VLOOKUP(C8750,#REF!, 2,FALSE)</f>
        <v>#REF!</v>
      </c>
      <c r="BM8750" s="61" t="s">
        <v>14107</v>
      </c>
      <c r="BN8750" s="61" t="s">
        <v>2985</v>
      </c>
      <c r="BO8750" s="61" t="s">
        <v>14108</v>
      </c>
      <c r="BU8750" s="61" t="s">
        <v>14107</v>
      </c>
      <c r="BV8750" s="61" t="s">
        <v>2985</v>
      </c>
      <c r="BW8750" s="61" t="s">
        <v>14108</v>
      </c>
    </row>
    <row r="8751" spans="51:75">
      <c r="AY8751" s="89" t="e">
        <f>VLOOKUP(C8751,#REF!, 2,FALSE)</f>
        <v>#REF!</v>
      </c>
      <c r="BM8751" s="61" t="s">
        <v>14109</v>
      </c>
      <c r="BN8751" s="61" t="s">
        <v>2985</v>
      </c>
      <c r="BO8751" s="61" t="s">
        <v>13353</v>
      </c>
      <c r="BU8751" s="61" t="s">
        <v>14109</v>
      </c>
      <c r="BV8751" s="61" t="s">
        <v>2985</v>
      </c>
      <c r="BW8751" s="61" t="s">
        <v>13353</v>
      </c>
    </row>
    <row r="8752" spans="51:75">
      <c r="AY8752" s="89" t="e">
        <f>VLOOKUP(C8752,#REF!, 2,FALSE)</f>
        <v>#REF!</v>
      </c>
      <c r="BM8752" s="61" t="s">
        <v>14110</v>
      </c>
      <c r="BN8752" s="61" t="s">
        <v>2985</v>
      </c>
      <c r="BO8752" s="61" t="s">
        <v>994</v>
      </c>
      <c r="BU8752" s="61" t="s">
        <v>14110</v>
      </c>
      <c r="BV8752" s="61" t="s">
        <v>2985</v>
      </c>
      <c r="BW8752" s="61" t="s">
        <v>994</v>
      </c>
    </row>
    <row r="8753" spans="51:75">
      <c r="AY8753" s="89" t="e">
        <f>VLOOKUP(C8753,#REF!, 2,FALSE)</f>
        <v>#REF!</v>
      </c>
      <c r="BM8753" s="61" t="s">
        <v>14111</v>
      </c>
      <c r="BN8753" s="61" t="s">
        <v>2985</v>
      </c>
      <c r="BO8753" s="61" t="s">
        <v>2985</v>
      </c>
      <c r="BU8753" s="61" t="s">
        <v>14111</v>
      </c>
      <c r="BV8753" s="61" t="s">
        <v>2985</v>
      </c>
      <c r="BW8753" s="61" t="s">
        <v>2985</v>
      </c>
    </row>
    <row r="8754" spans="51:75">
      <c r="AY8754" s="89" t="e">
        <f>VLOOKUP(C8754,#REF!, 2,FALSE)</f>
        <v>#REF!</v>
      </c>
      <c r="BM8754" s="61" t="s">
        <v>14112</v>
      </c>
      <c r="BN8754" s="61" t="s">
        <v>2985</v>
      </c>
      <c r="BO8754" s="61" t="s">
        <v>2985</v>
      </c>
      <c r="BU8754" s="61" t="s">
        <v>14112</v>
      </c>
      <c r="BV8754" s="61" t="s">
        <v>2985</v>
      </c>
      <c r="BW8754" s="61" t="s">
        <v>2985</v>
      </c>
    </row>
    <row r="8755" spans="51:75">
      <c r="AY8755" s="89" t="e">
        <f>VLOOKUP(C8755,#REF!, 2,FALSE)</f>
        <v>#REF!</v>
      </c>
      <c r="BM8755" s="61" t="s">
        <v>14113</v>
      </c>
      <c r="BN8755" s="61" t="s">
        <v>2985</v>
      </c>
      <c r="BO8755" s="61" t="s">
        <v>2070</v>
      </c>
      <c r="BU8755" s="61" t="s">
        <v>14113</v>
      </c>
      <c r="BV8755" s="61" t="s">
        <v>2985</v>
      </c>
      <c r="BW8755" s="61" t="s">
        <v>2070</v>
      </c>
    </row>
    <row r="8756" spans="51:75">
      <c r="AY8756" s="89" t="e">
        <f>VLOOKUP(C8756,#REF!, 2,FALSE)</f>
        <v>#REF!</v>
      </c>
      <c r="BM8756" s="61" t="s">
        <v>14114</v>
      </c>
      <c r="BN8756" s="61" t="s">
        <v>3089</v>
      </c>
      <c r="BO8756" s="61" t="s">
        <v>1491</v>
      </c>
      <c r="BU8756" s="61" t="s">
        <v>14114</v>
      </c>
      <c r="BV8756" s="61" t="s">
        <v>3089</v>
      </c>
      <c r="BW8756" s="61" t="s">
        <v>1491</v>
      </c>
    </row>
    <row r="8757" spans="51:75">
      <c r="AY8757" s="89" t="e">
        <f>VLOOKUP(C8757,#REF!, 2,FALSE)</f>
        <v>#REF!</v>
      </c>
      <c r="BM8757" s="61" t="s">
        <v>2467</v>
      </c>
      <c r="BN8757" s="61" t="s">
        <v>2985</v>
      </c>
      <c r="BO8757" s="61" t="s">
        <v>14115</v>
      </c>
      <c r="BU8757" s="61" t="s">
        <v>2467</v>
      </c>
      <c r="BV8757" s="61" t="s">
        <v>2985</v>
      </c>
      <c r="BW8757" s="61" t="s">
        <v>14115</v>
      </c>
    </row>
    <row r="8758" spans="51:75">
      <c r="AY8758" s="89" t="e">
        <f>VLOOKUP(C8758,#REF!, 2,FALSE)</f>
        <v>#REF!</v>
      </c>
      <c r="BM8758" s="61" t="s">
        <v>14116</v>
      </c>
      <c r="BN8758" s="61" t="s">
        <v>2985</v>
      </c>
      <c r="BO8758" s="61" t="s">
        <v>1102</v>
      </c>
      <c r="BU8758" s="61" t="s">
        <v>14116</v>
      </c>
      <c r="BV8758" s="61" t="s">
        <v>2985</v>
      </c>
      <c r="BW8758" s="61" t="s">
        <v>1102</v>
      </c>
    </row>
    <row r="8759" spans="51:75">
      <c r="AY8759" s="89" t="e">
        <f>VLOOKUP(C8759,#REF!, 2,FALSE)</f>
        <v>#REF!</v>
      </c>
      <c r="BM8759" s="61" t="s">
        <v>2468</v>
      </c>
      <c r="BN8759" s="61" t="s">
        <v>2985</v>
      </c>
      <c r="BO8759" s="61" t="s">
        <v>858</v>
      </c>
      <c r="BU8759" s="61" t="s">
        <v>2468</v>
      </c>
      <c r="BV8759" s="61" t="s">
        <v>2985</v>
      </c>
      <c r="BW8759" s="61" t="s">
        <v>858</v>
      </c>
    </row>
    <row r="8760" spans="51:75">
      <c r="AY8760" s="89" t="e">
        <f>VLOOKUP(C8760,#REF!, 2,FALSE)</f>
        <v>#REF!</v>
      </c>
      <c r="BM8760" s="61" t="s">
        <v>14117</v>
      </c>
      <c r="BN8760" s="61" t="s">
        <v>2985</v>
      </c>
      <c r="BO8760" s="61" t="s">
        <v>12035</v>
      </c>
      <c r="BU8760" s="61" t="s">
        <v>14117</v>
      </c>
      <c r="BV8760" s="61" t="s">
        <v>2985</v>
      </c>
      <c r="BW8760" s="61" t="s">
        <v>12035</v>
      </c>
    </row>
    <row r="8761" spans="51:75">
      <c r="AY8761" s="89" t="e">
        <f>VLOOKUP(C8761,#REF!, 2,FALSE)</f>
        <v>#REF!</v>
      </c>
      <c r="BM8761" s="61" t="s">
        <v>14118</v>
      </c>
      <c r="BN8761" s="61" t="s">
        <v>2985</v>
      </c>
      <c r="BO8761" s="61" t="s">
        <v>8285</v>
      </c>
      <c r="BU8761" s="61" t="s">
        <v>14118</v>
      </c>
      <c r="BV8761" s="61" t="s">
        <v>2985</v>
      </c>
      <c r="BW8761" s="61" t="s">
        <v>8285</v>
      </c>
    </row>
    <row r="8762" spans="51:75">
      <c r="AY8762" s="89" t="e">
        <f>VLOOKUP(C8762,#REF!, 2,FALSE)</f>
        <v>#REF!</v>
      </c>
      <c r="BM8762" s="61" t="s">
        <v>14119</v>
      </c>
      <c r="BN8762" s="61" t="s">
        <v>2985</v>
      </c>
      <c r="BO8762" s="61" t="s">
        <v>2696</v>
      </c>
      <c r="BU8762" s="61" t="s">
        <v>14119</v>
      </c>
      <c r="BV8762" s="61" t="s">
        <v>2985</v>
      </c>
      <c r="BW8762" s="61" t="s">
        <v>2696</v>
      </c>
    </row>
    <row r="8763" spans="51:75">
      <c r="AY8763" s="89" t="e">
        <f>VLOOKUP(C8763,#REF!, 2,FALSE)</f>
        <v>#REF!</v>
      </c>
      <c r="BM8763" s="61" t="s">
        <v>14120</v>
      </c>
      <c r="BN8763" s="61" t="s">
        <v>2985</v>
      </c>
      <c r="BO8763" s="61" t="s">
        <v>7945</v>
      </c>
      <c r="BU8763" s="61" t="s">
        <v>14120</v>
      </c>
      <c r="BV8763" s="61" t="s">
        <v>2985</v>
      </c>
      <c r="BW8763" s="61" t="s">
        <v>7945</v>
      </c>
    </row>
    <row r="8764" spans="51:75">
      <c r="AY8764" s="89" t="e">
        <f>VLOOKUP(C8764,#REF!, 2,FALSE)</f>
        <v>#REF!</v>
      </c>
      <c r="BM8764" s="61" t="s">
        <v>14121</v>
      </c>
      <c r="BN8764" s="61" t="s">
        <v>2985</v>
      </c>
      <c r="BO8764" s="61" t="s">
        <v>6851</v>
      </c>
      <c r="BU8764" s="61" t="s">
        <v>14121</v>
      </c>
      <c r="BV8764" s="61" t="s">
        <v>2985</v>
      </c>
      <c r="BW8764" s="61" t="s">
        <v>6851</v>
      </c>
    </row>
    <row r="8765" spans="51:75">
      <c r="AY8765" s="89" t="e">
        <f>VLOOKUP(C8765,#REF!, 2,FALSE)</f>
        <v>#REF!</v>
      </c>
      <c r="BM8765" s="61" t="s">
        <v>2469</v>
      </c>
      <c r="BN8765" s="61" t="s">
        <v>914</v>
      </c>
      <c r="BO8765" s="61" t="s">
        <v>12408</v>
      </c>
      <c r="BU8765" s="61" t="s">
        <v>2469</v>
      </c>
      <c r="BV8765" s="61" t="s">
        <v>914</v>
      </c>
      <c r="BW8765" s="61" t="s">
        <v>12408</v>
      </c>
    </row>
    <row r="8766" spans="51:75">
      <c r="AY8766" s="89" t="e">
        <f>VLOOKUP(C8766,#REF!, 2,FALSE)</f>
        <v>#REF!</v>
      </c>
      <c r="BM8766" s="61" t="s">
        <v>14122</v>
      </c>
      <c r="BN8766" s="61" t="s">
        <v>2985</v>
      </c>
      <c r="BO8766" s="61" t="s">
        <v>2985</v>
      </c>
      <c r="BU8766" s="61" t="s">
        <v>14122</v>
      </c>
      <c r="BV8766" s="61" t="s">
        <v>2985</v>
      </c>
      <c r="BW8766" s="61" t="s">
        <v>2985</v>
      </c>
    </row>
    <row r="8767" spans="51:75">
      <c r="AY8767" s="89" t="e">
        <f>VLOOKUP(C8767,#REF!, 2,FALSE)</f>
        <v>#REF!</v>
      </c>
      <c r="BM8767" s="61" t="s">
        <v>14123</v>
      </c>
      <c r="BN8767" s="61" t="s">
        <v>2985</v>
      </c>
      <c r="BO8767" s="61" t="s">
        <v>10309</v>
      </c>
      <c r="BU8767" s="61" t="s">
        <v>14123</v>
      </c>
      <c r="BV8767" s="61" t="s">
        <v>2985</v>
      </c>
      <c r="BW8767" s="61" t="s">
        <v>10309</v>
      </c>
    </row>
    <row r="8768" spans="51:75">
      <c r="AY8768" s="89" t="e">
        <f>VLOOKUP(C8768,#REF!, 2,FALSE)</f>
        <v>#REF!</v>
      </c>
      <c r="BM8768" s="61" t="s">
        <v>14124</v>
      </c>
      <c r="BN8768" s="61" t="s">
        <v>1271</v>
      </c>
      <c r="BO8768" s="61" t="s">
        <v>14125</v>
      </c>
      <c r="BU8768" s="61" t="s">
        <v>14124</v>
      </c>
      <c r="BV8768" s="61" t="s">
        <v>1271</v>
      </c>
      <c r="BW8768" s="61" t="s">
        <v>14125</v>
      </c>
    </row>
    <row r="8769" spans="51:75">
      <c r="AY8769" s="89" t="e">
        <f>VLOOKUP(C8769,#REF!, 2,FALSE)</f>
        <v>#REF!</v>
      </c>
      <c r="BM8769" s="61" t="s">
        <v>14126</v>
      </c>
      <c r="BN8769" s="61" t="s">
        <v>1344</v>
      </c>
      <c r="BO8769" s="61" t="s">
        <v>14127</v>
      </c>
      <c r="BU8769" s="61" t="s">
        <v>14126</v>
      </c>
      <c r="BV8769" s="61" t="s">
        <v>1344</v>
      </c>
      <c r="BW8769" s="61" t="s">
        <v>14127</v>
      </c>
    </row>
    <row r="8770" spans="51:75">
      <c r="AY8770" s="89" t="e">
        <f>VLOOKUP(C8770,#REF!, 2,FALSE)</f>
        <v>#REF!</v>
      </c>
      <c r="BM8770" s="61" t="s">
        <v>14128</v>
      </c>
      <c r="BN8770" s="61" t="s">
        <v>2985</v>
      </c>
      <c r="BO8770" s="61" t="s">
        <v>2985</v>
      </c>
      <c r="BU8770" s="61" t="s">
        <v>14128</v>
      </c>
      <c r="BV8770" s="61" t="s">
        <v>2985</v>
      </c>
      <c r="BW8770" s="61" t="s">
        <v>2985</v>
      </c>
    </row>
    <row r="8771" spans="51:75">
      <c r="AY8771" s="89" t="e">
        <f>VLOOKUP(C8771,#REF!, 2,FALSE)</f>
        <v>#REF!</v>
      </c>
      <c r="BM8771" s="61" t="s">
        <v>2470</v>
      </c>
      <c r="BN8771" s="61" t="s">
        <v>2985</v>
      </c>
      <c r="BO8771" s="61" t="s">
        <v>14129</v>
      </c>
      <c r="BU8771" s="61" t="s">
        <v>2470</v>
      </c>
      <c r="BV8771" s="61" t="s">
        <v>2985</v>
      </c>
      <c r="BW8771" s="61" t="s">
        <v>14129</v>
      </c>
    </row>
    <row r="8772" spans="51:75">
      <c r="AY8772" s="89" t="e">
        <f>VLOOKUP(C8772,#REF!, 2,FALSE)</f>
        <v>#REF!</v>
      </c>
      <c r="BM8772" s="61" t="s">
        <v>14130</v>
      </c>
      <c r="BN8772" s="61" t="s">
        <v>1344</v>
      </c>
      <c r="BO8772" s="61" t="s">
        <v>1600</v>
      </c>
      <c r="BU8772" s="61" t="s">
        <v>14130</v>
      </c>
      <c r="BV8772" s="61" t="s">
        <v>1344</v>
      </c>
      <c r="BW8772" s="61" t="s">
        <v>1600</v>
      </c>
    </row>
    <row r="8773" spans="51:75">
      <c r="AY8773" s="89" t="e">
        <f>VLOOKUP(C8773,#REF!, 2,FALSE)</f>
        <v>#REF!</v>
      </c>
      <c r="BM8773" s="61" t="s">
        <v>14131</v>
      </c>
      <c r="BN8773" s="61" t="s">
        <v>1005</v>
      </c>
      <c r="BO8773" s="61" t="s">
        <v>2985</v>
      </c>
      <c r="BU8773" s="61" t="s">
        <v>14131</v>
      </c>
      <c r="BV8773" s="61" t="s">
        <v>1005</v>
      </c>
      <c r="BW8773" s="61" t="s">
        <v>2985</v>
      </c>
    </row>
    <row r="8774" spans="51:75">
      <c r="AY8774" s="89" t="e">
        <f>VLOOKUP(C8774,#REF!, 2,FALSE)</f>
        <v>#REF!</v>
      </c>
      <c r="BM8774" s="61" t="s">
        <v>2471</v>
      </c>
      <c r="BN8774" s="61" t="s">
        <v>1005</v>
      </c>
      <c r="BO8774" s="61" t="s">
        <v>8476</v>
      </c>
      <c r="BU8774" s="61" t="s">
        <v>2471</v>
      </c>
      <c r="BV8774" s="61" t="s">
        <v>1005</v>
      </c>
      <c r="BW8774" s="61" t="s">
        <v>8476</v>
      </c>
    </row>
    <row r="8775" spans="51:75">
      <c r="AY8775" s="89" t="e">
        <f>VLOOKUP(C8775,#REF!, 2,FALSE)</f>
        <v>#REF!</v>
      </c>
      <c r="BM8775" s="61" t="s">
        <v>2472</v>
      </c>
      <c r="BN8775" s="61" t="s">
        <v>696</v>
      </c>
      <c r="BO8775" s="61" t="s">
        <v>2985</v>
      </c>
      <c r="BU8775" s="61" t="s">
        <v>2472</v>
      </c>
      <c r="BV8775" s="61" t="s">
        <v>696</v>
      </c>
      <c r="BW8775" s="61" t="s">
        <v>2985</v>
      </c>
    </row>
    <row r="8776" spans="51:75">
      <c r="AY8776" s="89" t="e">
        <f>VLOOKUP(C8776,#REF!, 2,FALSE)</f>
        <v>#REF!</v>
      </c>
      <c r="BM8776" s="61" t="s">
        <v>216</v>
      </c>
      <c r="BN8776" s="61" t="s">
        <v>1005</v>
      </c>
      <c r="BO8776" s="61" t="s">
        <v>6703</v>
      </c>
      <c r="BU8776" s="61" t="s">
        <v>216</v>
      </c>
      <c r="BV8776" s="61" t="s">
        <v>1005</v>
      </c>
      <c r="BW8776" s="61" t="s">
        <v>6703</v>
      </c>
    </row>
    <row r="8777" spans="51:75">
      <c r="AY8777" s="89" t="e">
        <f>VLOOKUP(C8777,#REF!, 2,FALSE)</f>
        <v>#REF!</v>
      </c>
      <c r="BM8777" s="61" t="s">
        <v>14132</v>
      </c>
      <c r="BN8777" s="61" t="s">
        <v>2985</v>
      </c>
      <c r="BO8777" s="61" t="s">
        <v>2985</v>
      </c>
      <c r="BU8777" s="61" t="s">
        <v>14132</v>
      </c>
      <c r="BV8777" s="61" t="s">
        <v>2985</v>
      </c>
      <c r="BW8777" s="61" t="s">
        <v>2985</v>
      </c>
    </row>
    <row r="8778" spans="51:75">
      <c r="AY8778" s="89" t="e">
        <f>VLOOKUP(C8778,#REF!, 2,FALSE)</f>
        <v>#REF!</v>
      </c>
      <c r="BM8778" s="61" t="s">
        <v>14133</v>
      </c>
      <c r="BN8778" s="61" t="s">
        <v>928</v>
      </c>
      <c r="BO8778" s="61" t="s">
        <v>2985</v>
      </c>
      <c r="BU8778" s="61" t="s">
        <v>14133</v>
      </c>
      <c r="BV8778" s="61" t="s">
        <v>928</v>
      </c>
      <c r="BW8778" s="61" t="s">
        <v>2985</v>
      </c>
    </row>
    <row r="8779" spans="51:75">
      <c r="AY8779" s="89" t="e">
        <f>VLOOKUP(C8779,#REF!, 2,FALSE)</f>
        <v>#REF!</v>
      </c>
      <c r="BM8779" s="61" t="s">
        <v>14134</v>
      </c>
      <c r="BN8779" s="61" t="s">
        <v>1521</v>
      </c>
      <c r="BO8779" s="61" t="s">
        <v>2985</v>
      </c>
      <c r="BU8779" s="61" t="s">
        <v>14134</v>
      </c>
      <c r="BV8779" s="61" t="s">
        <v>1521</v>
      </c>
      <c r="BW8779" s="61" t="s">
        <v>2985</v>
      </c>
    </row>
    <row r="8780" spans="51:75">
      <c r="AY8780" s="89" t="e">
        <f>VLOOKUP(C8780,#REF!, 2,FALSE)</f>
        <v>#REF!</v>
      </c>
      <c r="BM8780" s="61" t="s">
        <v>14135</v>
      </c>
      <c r="BN8780" s="61" t="s">
        <v>2224</v>
      </c>
      <c r="BO8780" s="61" t="s">
        <v>2985</v>
      </c>
      <c r="BU8780" s="61" t="s">
        <v>14135</v>
      </c>
      <c r="BV8780" s="61" t="s">
        <v>2224</v>
      </c>
      <c r="BW8780" s="61" t="s">
        <v>2985</v>
      </c>
    </row>
    <row r="8781" spans="51:75">
      <c r="AY8781" s="89" t="e">
        <f>VLOOKUP(C8781,#REF!, 2,FALSE)</f>
        <v>#REF!</v>
      </c>
      <c r="BM8781" s="61" t="s">
        <v>14136</v>
      </c>
      <c r="BN8781" s="61" t="s">
        <v>2224</v>
      </c>
      <c r="BO8781" s="61" t="s">
        <v>2985</v>
      </c>
      <c r="BU8781" s="61" t="s">
        <v>14136</v>
      </c>
      <c r="BV8781" s="61" t="s">
        <v>2224</v>
      </c>
      <c r="BW8781" s="61" t="s">
        <v>2985</v>
      </c>
    </row>
    <row r="8782" spans="51:75">
      <c r="AY8782" s="89" t="e">
        <f>VLOOKUP(C8782,#REF!, 2,FALSE)</f>
        <v>#REF!</v>
      </c>
      <c r="BM8782" s="61" t="s">
        <v>2473</v>
      </c>
      <c r="BN8782" s="61" t="s">
        <v>2224</v>
      </c>
      <c r="BO8782" s="61" t="s">
        <v>2985</v>
      </c>
      <c r="BU8782" s="61" t="s">
        <v>2473</v>
      </c>
      <c r="BV8782" s="61" t="s">
        <v>2224</v>
      </c>
      <c r="BW8782" s="61" t="s">
        <v>2985</v>
      </c>
    </row>
    <row r="8783" spans="51:75">
      <c r="AY8783" s="89" t="e">
        <f>VLOOKUP(C8783,#REF!, 2,FALSE)</f>
        <v>#REF!</v>
      </c>
      <c r="BM8783" s="61" t="s">
        <v>2474</v>
      </c>
      <c r="BN8783" s="61" t="s">
        <v>2985</v>
      </c>
      <c r="BO8783" s="61" t="s">
        <v>14137</v>
      </c>
      <c r="BU8783" s="61" t="s">
        <v>2474</v>
      </c>
      <c r="BV8783" s="61" t="s">
        <v>2985</v>
      </c>
      <c r="BW8783" s="61" t="s">
        <v>14137</v>
      </c>
    </row>
    <row r="8784" spans="51:75">
      <c r="AY8784" s="89" t="e">
        <f>VLOOKUP(C8784,#REF!, 2,FALSE)</f>
        <v>#REF!</v>
      </c>
      <c r="BM8784" s="61" t="s">
        <v>14138</v>
      </c>
      <c r="BN8784" s="61" t="s">
        <v>1005</v>
      </c>
      <c r="BO8784" s="61" t="s">
        <v>14139</v>
      </c>
      <c r="BU8784" s="61" t="s">
        <v>14138</v>
      </c>
      <c r="BV8784" s="61" t="s">
        <v>1005</v>
      </c>
      <c r="BW8784" s="61" t="s">
        <v>14139</v>
      </c>
    </row>
    <row r="8785" spans="51:75">
      <c r="AY8785" s="89" t="e">
        <f>VLOOKUP(C8785,#REF!, 2,FALSE)</f>
        <v>#REF!</v>
      </c>
      <c r="BM8785" s="61" t="s">
        <v>14140</v>
      </c>
      <c r="BN8785" s="61" t="s">
        <v>1447</v>
      </c>
      <c r="BO8785" s="61" t="s">
        <v>14141</v>
      </c>
      <c r="BU8785" s="61" t="s">
        <v>14140</v>
      </c>
      <c r="BV8785" s="61" t="s">
        <v>1447</v>
      </c>
      <c r="BW8785" s="61" t="s">
        <v>14141</v>
      </c>
    </row>
    <row r="8786" spans="51:75">
      <c r="AY8786" s="89" t="e">
        <f>VLOOKUP(C8786,#REF!, 2,FALSE)</f>
        <v>#REF!</v>
      </c>
      <c r="BM8786" s="61" t="s">
        <v>14142</v>
      </c>
      <c r="BN8786" s="61" t="s">
        <v>2985</v>
      </c>
      <c r="BO8786" s="61" t="s">
        <v>2985</v>
      </c>
      <c r="BU8786" s="61" t="s">
        <v>14142</v>
      </c>
      <c r="BV8786" s="61" t="s">
        <v>2985</v>
      </c>
      <c r="BW8786" s="61" t="s">
        <v>2985</v>
      </c>
    </row>
    <row r="8787" spans="51:75">
      <c r="AY8787" s="89" t="e">
        <f>VLOOKUP(C8787,#REF!, 2,FALSE)</f>
        <v>#REF!</v>
      </c>
      <c r="BM8787" s="61" t="s">
        <v>14143</v>
      </c>
      <c r="BN8787" s="61" t="s">
        <v>2985</v>
      </c>
      <c r="BO8787" s="61" t="s">
        <v>14144</v>
      </c>
      <c r="BU8787" s="61" t="s">
        <v>14143</v>
      </c>
      <c r="BV8787" s="61" t="s">
        <v>2985</v>
      </c>
      <c r="BW8787" s="61" t="s">
        <v>14144</v>
      </c>
    </row>
    <row r="8788" spans="51:75">
      <c r="AY8788" s="89" t="e">
        <f>VLOOKUP(C8788,#REF!, 2,FALSE)</f>
        <v>#REF!</v>
      </c>
      <c r="BM8788" s="61" t="s">
        <v>200</v>
      </c>
      <c r="BN8788" s="61" t="s">
        <v>614</v>
      </c>
      <c r="BO8788" s="61" t="s">
        <v>2109</v>
      </c>
      <c r="BU8788" s="61" t="s">
        <v>200</v>
      </c>
      <c r="BV8788" s="61" t="s">
        <v>614</v>
      </c>
      <c r="BW8788" s="61" t="s">
        <v>2109</v>
      </c>
    </row>
    <row r="8789" spans="51:75">
      <c r="AY8789" s="89" t="e">
        <f>VLOOKUP(C8789,#REF!, 2,FALSE)</f>
        <v>#REF!</v>
      </c>
      <c r="BM8789" s="61" t="s">
        <v>14145</v>
      </c>
      <c r="BN8789" s="61" t="s">
        <v>698</v>
      </c>
      <c r="BO8789" s="61" t="s">
        <v>14146</v>
      </c>
      <c r="BU8789" s="61" t="s">
        <v>14145</v>
      </c>
      <c r="BV8789" s="61" t="s">
        <v>698</v>
      </c>
      <c r="BW8789" s="61" t="s">
        <v>14146</v>
      </c>
    </row>
    <row r="8790" spans="51:75">
      <c r="AY8790" s="89" t="e">
        <f>VLOOKUP(C8790,#REF!, 2,FALSE)</f>
        <v>#REF!</v>
      </c>
      <c r="BM8790" s="61" t="s">
        <v>14148</v>
      </c>
      <c r="BN8790" s="61" t="s">
        <v>614</v>
      </c>
      <c r="BO8790" s="61" t="s">
        <v>14149</v>
      </c>
      <c r="BU8790" s="61" t="s">
        <v>14148</v>
      </c>
      <c r="BV8790" s="61" t="s">
        <v>614</v>
      </c>
      <c r="BW8790" s="61" t="s">
        <v>14149</v>
      </c>
    </row>
    <row r="8791" spans="51:75">
      <c r="AY8791" s="89" t="e">
        <f>VLOOKUP(C8791,#REF!, 2,FALSE)</f>
        <v>#REF!</v>
      </c>
      <c r="BM8791" s="61" t="s">
        <v>14150</v>
      </c>
      <c r="BN8791" s="61" t="s">
        <v>696</v>
      </c>
      <c r="BO8791" s="61" t="s">
        <v>14151</v>
      </c>
      <c r="BU8791" s="61" t="s">
        <v>14150</v>
      </c>
      <c r="BV8791" s="61" t="s">
        <v>696</v>
      </c>
      <c r="BW8791" s="61" t="s">
        <v>14151</v>
      </c>
    </row>
    <row r="8792" spans="51:75">
      <c r="AY8792" s="89" t="e">
        <f>VLOOKUP(C8792,#REF!, 2,FALSE)</f>
        <v>#REF!</v>
      </c>
      <c r="BM8792" s="61" t="s">
        <v>14152</v>
      </c>
      <c r="BN8792" s="61" t="s">
        <v>944</v>
      </c>
      <c r="BO8792" s="61" t="s">
        <v>14153</v>
      </c>
      <c r="BU8792" s="61" t="s">
        <v>14152</v>
      </c>
      <c r="BV8792" s="61" t="s">
        <v>944</v>
      </c>
      <c r="BW8792" s="61" t="s">
        <v>14153</v>
      </c>
    </row>
    <row r="8793" spans="51:75">
      <c r="AY8793" s="89" t="e">
        <f>VLOOKUP(C8793,#REF!, 2,FALSE)</f>
        <v>#REF!</v>
      </c>
      <c r="BM8793" s="61" t="s">
        <v>14154</v>
      </c>
      <c r="BN8793" s="61" t="s">
        <v>2985</v>
      </c>
      <c r="BO8793" s="61" t="s">
        <v>7884</v>
      </c>
      <c r="BU8793" s="61" t="s">
        <v>14154</v>
      </c>
      <c r="BV8793" s="61" t="s">
        <v>2985</v>
      </c>
      <c r="BW8793" s="61" t="s">
        <v>7884</v>
      </c>
    </row>
    <row r="8794" spans="51:75">
      <c r="AY8794" s="89" t="e">
        <f>VLOOKUP(C8794,#REF!, 2,FALSE)</f>
        <v>#REF!</v>
      </c>
      <c r="BM8794" s="61" t="s">
        <v>14155</v>
      </c>
      <c r="BN8794" s="61" t="s">
        <v>2985</v>
      </c>
      <c r="BO8794" s="61" t="s">
        <v>14156</v>
      </c>
      <c r="BU8794" s="61" t="s">
        <v>14155</v>
      </c>
      <c r="BV8794" s="61" t="s">
        <v>2985</v>
      </c>
      <c r="BW8794" s="61" t="s">
        <v>14156</v>
      </c>
    </row>
    <row r="8795" spans="51:75">
      <c r="AY8795" s="89" t="e">
        <f>VLOOKUP(C8795,#REF!, 2,FALSE)</f>
        <v>#REF!</v>
      </c>
      <c r="BM8795" s="61" t="s">
        <v>14157</v>
      </c>
      <c r="BN8795" s="61" t="s">
        <v>8074</v>
      </c>
      <c r="BO8795" s="61" t="s">
        <v>14158</v>
      </c>
      <c r="BU8795" s="61" t="s">
        <v>14157</v>
      </c>
      <c r="BV8795" s="61" t="s">
        <v>8074</v>
      </c>
      <c r="BW8795" s="61" t="s">
        <v>14158</v>
      </c>
    </row>
    <row r="8796" spans="51:75">
      <c r="AY8796" s="89" t="e">
        <f>VLOOKUP(C8796,#REF!, 2,FALSE)</f>
        <v>#REF!</v>
      </c>
      <c r="BM8796" s="61" t="s">
        <v>14159</v>
      </c>
      <c r="BN8796" s="61" t="s">
        <v>928</v>
      </c>
      <c r="BO8796" s="61" t="s">
        <v>1660</v>
      </c>
      <c r="BU8796" s="61" t="s">
        <v>14159</v>
      </c>
      <c r="BV8796" s="61" t="s">
        <v>928</v>
      </c>
      <c r="BW8796" s="61" t="s">
        <v>1660</v>
      </c>
    </row>
    <row r="8797" spans="51:75">
      <c r="AY8797" s="89" t="e">
        <f>VLOOKUP(C8797,#REF!, 2,FALSE)</f>
        <v>#REF!</v>
      </c>
      <c r="BM8797" s="61" t="s">
        <v>14160</v>
      </c>
      <c r="BN8797" s="61" t="s">
        <v>914</v>
      </c>
      <c r="BO8797" s="61" t="s">
        <v>14161</v>
      </c>
      <c r="BU8797" s="61" t="s">
        <v>14160</v>
      </c>
      <c r="BV8797" s="61" t="s">
        <v>914</v>
      </c>
      <c r="BW8797" s="61" t="s">
        <v>14161</v>
      </c>
    </row>
    <row r="8798" spans="51:75">
      <c r="AY8798" s="89" t="e">
        <f>VLOOKUP(C8798,#REF!, 2,FALSE)</f>
        <v>#REF!</v>
      </c>
      <c r="BM8798" s="61" t="s">
        <v>2477</v>
      </c>
      <c r="BN8798" s="61" t="s">
        <v>707</v>
      </c>
      <c r="BO8798" s="61" t="s">
        <v>14162</v>
      </c>
      <c r="BU8798" s="61" t="s">
        <v>2477</v>
      </c>
      <c r="BV8798" s="61" t="s">
        <v>707</v>
      </c>
      <c r="BW8798" s="61" t="s">
        <v>14162</v>
      </c>
    </row>
    <row r="8799" spans="51:75">
      <c r="AY8799" s="89" t="e">
        <f>VLOOKUP(C8799,#REF!, 2,FALSE)</f>
        <v>#REF!</v>
      </c>
      <c r="BM8799" s="61" t="s">
        <v>14163</v>
      </c>
      <c r="BN8799" s="61" t="s">
        <v>733</v>
      </c>
      <c r="BO8799" s="61" t="s">
        <v>14164</v>
      </c>
      <c r="BU8799" s="61" t="s">
        <v>14163</v>
      </c>
      <c r="BV8799" s="61" t="s">
        <v>733</v>
      </c>
      <c r="BW8799" s="61" t="s">
        <v>14164</v>
      </c>
    </row>
    <row r="8800" spans="51:75">
      <c r="AY8800" s="89" t="e">
        <f>VLOOKUP(C8800,#REF!, 2,FALSE)</f>
        <v>#REF!</v>
      </c>
      <c r="BM8800" s="61" t="s">
        <v>14165</v>
      </c>
      <c r="BN8800" s="61" t="s">
        <v>663</v>
      </c>
      <c r="BO8800" s="61" t="s">
        <v>5522</v>
      </c>
      <c r="BU8800" s="61" t="s">
        <v>14165</v>
      </c>
      <c r="BV8800" s="61" t="s">
        <v>663</v>
      </c>
      <c r="BW8800" s="61" t="s">
        <v>5522</v>
      </c>
    </row>
    <row r="8801" spans="51:75">
      <c r="AY8801" s="89" t="e">
        <f>VLOOKUP(C8801,#REF!, 2,FALSE)</f>
        <v>#REF!</v>
      </c>
      <c r="BM8801" s="61" t="s">
        <v>14166</v>
      </c>
      <c r="BN8801" s="61" t="s">
        <v>1271</v>
      </c>
      <c r="BO8801" s="61" t="s">
        <v>11034</v>
      </c>
      <c r="BU8801" s="61" t="s">
        <v>14166</v>
      </c>
      <c r="BV8801" s="61" t="s">
        <v>1271</v>
      </c>
      <c r="BW8801" s="61" t="s">
        <v>11034</v>
      </c>
    </row>
    <row r="8802" spans="51:75">
      <c r="AY8802" s="89" t="e">
        <f>VLOOKUP(C8802,#REF!, 2,FALSE)</f>
        <v>#REF!</v>
      </c>
      <c r="BM8802" s="61" t="s">
        <v>14167</v>
      </c>
      <c r="BN8802" s="61" t="s">
        <v>925</v>
      </c>
      <c r="BO8802" s="61" t="s">
        <v>624</v>
      </c>
      <c r="BU8802" s="61" t="s">
        <v>14167</v>
      </c>
      <c r="BV8802" s="61" t="s">
        <v>925</v>
      </c>
      <c r="BW8802" s="61" t="s">
        <v>624</v>
      </c>
    </row>
    <row r="8803" spans="51:75">
      <c r="AY8803" s="89" t="e">
        <f>VLOOKUP(C8803,#REF!, 2,FALSE)</f>
        <v>#REF!</v>
      </c>
      <c r="BM8803" s="61" t="s">
        <v>14168</v>
      </c>
      <c r="BN8803" s="61" t="s">
        <v>944</v>
      </c>
      <c r="BO8803" s="61" t="s">
        <v>14169</v>
      </c>
      <c r="BU8803" s="61" t="s">
        <v>14168</v>
      </c>
      <c r="BV8803" s="61" t="s">
        <v>944</v>
      </c>
      <c r="BW8803" s="61" t="s">
        <v>14169</v>
      </c>
    </row>
    <row r="8804" spans="51:75">
      <c r="AY8804" s="89" t="e">
        <f>VLOOKUP(C8804,#REF!, 2,FALSE)</f>
        <v>#REF!</v>
      </c>
      <c r="BM8804" s="61" t="s">
        <v>14170</v>
      </c>
      <c r="BN8804" s="61" t="s">
        <v>2985</v>
      </c>
      <c r="BO8804" s="61" t="s">
        <v>5120</v>
      </c>
      <c r="BU8804" s="61" t="s">
        <v>14170</v>
      </c>
      <c r="BV8804" s="61" t="s">
        <v>2985</v>
      </c>
      <c r="BW8804" s="61" t="s">
        <v>5120</v>
      </c>
    </row>
    <row r="8805" spans="51:75">
      <c r="AY8805" s="89" t="e">
        <f>VLOOKUP(C8805,#REF!, 2,FALSE)</f>
        <v>#REF!</v>
      </c>
      <c r="BM8805" s="61" t="s">
        <v>14171</v>
      </c>
      <c r="BN8805" s="61" t="s">
        <v>1271</v>
      </c>
      <c r="BO8805" s="61" t="s">
        <v>1728</v>
      </c>
      <c r="BU8805" s="61" t="s">
        <v>14171</v>
      </c>
      <c r="BV8805" s="61" t="s">
        <v>1271</v>
      </c>
      <c r="BW8805" s="61" t="s">
        <v>1728</v>
      </c>
    </row>
    <row r="8806" spans="51:75">
      <c r="AY8806" s="89" t="e">
        <f>VLOOKUP(C8806,#REF!, 2,FALSE)</f>
        <v>#REF!</v>
      </c>
      <c r="BM8806" s="61" t="s">
        <v>14172</v>
      </c>
      <c r="BN8806" s="61" t="s">
        <v>664</v>
      </c>
      <c r="BO8806" s="61" t="s">
        <v>14173</v>
      </c>
      <c r="BU8806" s="61" t="s">
        <v>14172</v>
      </c>
      <c r="BV8806" s="61" t="s">
        <v>664</v>
      </c>
      <c r="BW8806" s="61" t="s">
        <v>14173</v>
      </c>
    </row>
    <row r="8807" spans="51:75">
      <c r="AY8807" s="89" t="e">
        <f>VLOOKUP(C8807,#REF!, 2,FALSE)</f>
        <v>#REF!</v>
      </c>
      <c r="BM8807" s="61" t="s">
        <v>14174</v>
      </c>
      <c r="BN8807" s="61" t="s">
        <v>621</v>
      </c>
      <c r="BO8807" s="61" t="s">
        <v>2985</v>
      </c>
      <c r="BU8807" s="61" t="s">
        <v>14174</v>
      </c>
      <c r="BV8807" s="61" t="s">
        <v>621</v>
      </c>
      <c r="BW8807" s="61" t="s">
        <v>2985</v>
      </c>
    </row>
    <row r="8808" spans="51:75">
      <c r="AY8808" s="89" t="e">
        <f>VLOOKUP(C8808,#REF!, 2,FALSE)</f>
        <v>#REF!</v>
      </c>
      <c r="BM8808" s="61" t="s">
        <v>14175</v>
      </c>
      <c r="BN8808" s="61" t="s">
        <v>2981</v>
      </c>
      <c r="BO8808" s="61" t="s">
        <v>14176</v>
      </c>
      <c r="BU8808" s="61" t="s">
        <v>14175</v>
      </c>
      <c r="BV8808" s="61" t="s">
        <v>2981</v>
      </c>
      <c r="BW8808" s="61" t="s">
        <v>14176</v>
      </c>
    </row>
    <row r="8809" spans="51:75">
      <c r="AY8809" s="89" t="e">
        <f>VLOOKUP(C8809,#REF!, 2,FALSE)</f>
        <v>#REF!</v>
      </c>
      <c r="BM8809" s="61" t="s">
        <v>14177</v>
      </c>
      <c r="BN8809" s="61" t="s">
        <v>7954</v>
      </c>
      <c r="BO8809" s="61" t="s">
        <v>11114</v>
      </c>
      <c r="BU8809" s="61" t="s">
        <v>14177</v>
      </c>
      <c r="BV8809" s="61" t="s">
        <v>7954</v>
      </c>
      <c r="BW8809" s="61" t="s">
        <v>11114</v>
      </c>
    </row>
    <row r="8810" spans="51:75">
      <c r="AY8810" s="89" t="e">
        <f>VLOOKUP(C8810,#REF!, 2,FALSE)</f>
        <v>#REF!</v>
      </c>
      <c r="BM8810" s="61" t="s">
        <v>14178</v>
      </c>
      <c r="BN8810" s="61" t="s">
        <v>621</v>
      </c>
      <c r="BO8810" s="61" t="s">
        <v>2985</v>
      </c>
      <c r="BU8810" s="61" t="s">
        <v>14178</v>
      </c>
      <c r="BV8810" s="61" t="s">
        <v>621</v>
      </c>
      <c r="BW8810" s="61" t="s">
        <v>2985</v>
      </c>
    </row>
    <row r="8811" spans="51:75">
      <c r="AY8811" s="89" t="e">
        <f>VLOOKUP(C8811,#REF!, 2,FALSE)</f>
        <v>#REF!</v>
      </c>
      <c r="BM8811" s="61" t="s">
        <v>14179</v>
      </c>
      <c r="BN8811" s="61" t="s">
        <v>2985</v>
      </c>
      <c r="BO8811" s="61" t="s">
        <v>14180</v>
      </c>
      <c r="BU8811" s="61" t="s">
        <v>14179</v>
      </c>
      <c r="BV8811" s="61" t="s">
        <v>2985</v>
      </c>
      <c r="BW8811" s="61" t="s">
        <v>14180</v>
      </c>
    </row>
    <row r="8812" spans="51:75">
      <c r="AY8812" s="89" t="e">
        <f>VLOOKUP(C8812,#REF!, 2,FALSE)</f>
        <v>#REF!</v>
      </c>
      <c r="BM8812" s="61" t="s">
        <v>14181</v>
      </c>
      <c r="BN8812" s="61" t="s">
        <v>2981</v>
      </c>
      <c r="BO8812" s="61" t="s">
        <v>961</v>
      </c>
      <c r="BU8812" s="61" t="s">
        <v>14181</v>
      </c>
      <c r="BV8812" s="61" t="s">
        <v>2981</v>
      </c>
      <c r="BW8812" s="61" t="s">
        <v>961</v>
      </c>
    </row>
    <row r="8813" spans="51:75">
      <c r="AY8813" s="89" t="e">
        <f>VLOOKUP(C8813,#REF!, 2,FALSE)</f>
        <v>#REF!</v>
      </c>
      <c r="BM8813" s="61" t="s">
        <v>14182</v>
      </c>
      <c r="BN8813" s="61" t="s">
        <v>785</v>
      </c>
      <c r="BO8813" s="61" t="s">
        <v>14183</v>
      </c>
      <c r="BU8813" s="61" t="s">
        <v>14182</v>
      </c>
      <c r="BV8813" s="61" t="s">
        <v>785</v>
      </c>
      <c r="BW8813" s="61" t="s">
        <v>14183</v>
      </c>
    </row>
    <row r="8814" spans="51:75">
      <c r="AY8814" s="89" t="e">
        <f>VLOOKUP(C8814,#REF!, 2,FALSE)</f>
        <v>#REF!</v>
      </c>
      <c r="BM8814" s="61" t="s">
        <v>14184</v>
      </c>
      <c r="BN8814" s="61" t="s">
        <v>2985</v>
      </c>
      <c r="BO8814" s="61" t="s">
        <v>14185</v>
      </c>
      <c r="BU8814" s="61" t="s">
        <v>14184</v>
      </c>
      <c r="BV8814" s="61" t="s">
        <v>2985</v>
      </c>
      <c r="BW8814" s="61" t="s">
        <v>14185</v>
      </c>
    </row>
    <row r="8815" spans="51:75">
      <c r="AY8815" s="89" t="e">
        <f>VLOOKUP(C8815,#REF!, 2,FALSE)</f>
        <v>#REF!</v>
      </c>
      <c r="BM8815" s="61" t="s">
        <v>14186</v>
      </c>
      <c r="BN8815" s="61" t="s">
        <v>2985</v>
      </c>
      <c r="BO8815" s="61" t="s">
        <v>2985</v>
      </c>
      <c r="BU8815" s="61" t="s">
        <v>14186</v>
      </c>
      <c r="BV8815" s="61" t="s">
        <v>2985</v>
      </c>
      <c r="BW8815" s="61" t="s">
        <v>2985</v>
      </c>
    </row>
    <row r="8816" spans="51:75">
      <c r="AY8816" s="89" t="e">
        <f>VLOOKUP(C8816,#REF!, 2,FALSE)</f>
        <v>#REF!</v>
      </c>
      <c r="BM8816" s="61" t="s">
        <v>2479</v>
      </c>
      <c r="BN8816" s="61" t="s">
        <v>2985</v>
      </c>
      <c r="BO8816" s="61" t="s">
        <v>2985</v>
      </c>
      <c r="BU8816" s="61" t="s">
        <v>2479</v>
      </c>
      <c r="BV8816" s="61" t="s">
        <v>2985</v>
      </c>
      <c r="BW8816" s="61" t="s">
        <v>2985</v>
      </c>
    </row>
    <row r="8817" spans="51:75">
      <c r="AY8817" s="89" t="e">
        <f>VLOOKUP(C8817,#REF!, 2,FALSE)</f>
        <v>#REF!</v>
      </c>
      <c r="BM8817" s="61" t="s">
        <v>14187</v>
      </c>
      <c r="BN8817" s="61" t="s">
        <v>2985</v>
      </c>
      <c r="BO8817" s="61" t="s">
        <v>2985</v>
      </c>
      <c r="BU8817" s="61" t="s">
        <v>14187</v>
      </c>
      <c r="BV8817" s="61" t="s">
        <v>2985</v>
      </c>
      <c r="BW8817" s="61" t="s">
        <v>2985</v>
      </c>
    </row>
    <row r="8818" spans="51:75">
      <c r="AY8818" s="89" t="e">
        <f>VLOOKUP(C8818,#REF!, 2,FALSE)</f>
        <v>#REF!</v>
      </c>
      <c r="BM8818" s="61" t="s">
        <v>14188</v>
      </c>
      <c r="BN8818" s="61" t="s">
        <v>2985</v>
      </c>
      <c r="BO8818" s="61" t="s">
        <v>2985</v>
      </c>
      <c r="BU8818" s="61" t="s">
        <v>14188</v>
      </c>
      <c r="BV8818" s="61" t="s">
        <v>2985</v>
      </c>
      <c r="BW8818" s="61" t="s">
        <v>2985</v>
      </c>
    </row>
    <row r="8819" spans="51:75">
      <c r="AY8819" s="89" t="e">
        <f>VLOOKUP(C8819,#REF!, 2,FALSE)</f>
        <v>#REF!</v>
      </c>
      <c r="BM8819" s="61" t="s">
        <v>2481</v>
      </c>
      <c r="BN8819" s="61" t="s">
        <v>2985</v>
      </c>
      <c r="BO8819" s="61" t="s">
        <v>2883</v>
      </c>
      <c r="BU8819" s="61" t="s">
        <v>2481</v>
      </c>
      <c r="BV8819" s="61" t="s">
        <v>2985</v>
      </c>
      <c r="BW8819" s="61" t="s">
        <v>2883</v>
      </c>
    </row>
    <row r="8820" spans="51:75">
      <c r="AY8820" s="89" t="e">
        <f>VLOOKUP(C8820,#REF!, 2,FALSE)</f>
        <v>#REF!</v>
      </c>
      <c r="BM8820" s="61" t="s">
        <v>2482</v>
      </c>
      <c r="BN8820" s="61" t="s">
        <v>1005</v>
      </c>
      <c r="BO8820" s="61" t="s">
        <v>2985</v>
      </c>
      <c r="BU8820" s="61" t="s">
        <v>2482</v>
      </c>
      <c r="BV8820" s="61" t="s">
        <v>1005</v>
      </c>
      <c r="BW8820" s="61" t="s">
        <v>2985</v>
      </c>
    </row>
    <row r="8821" spans="51:75">
      <c r="AY8821" s="89" t="e">
        <f>VLOOKUP(C8821,#REF!, 2,FALSE)</f>
        <v>#REF!</v>
      </c>
      <c r="BM8821" s="61" t="s">
        <v>14189</v>
      </c>
      <c r="BN8821" s="61" t="s">
        <v>615</v>
      </c>
      <c r="BO8821" s="61" t="s">
        <v>1497</v>
      </c>
      <c r="BU8821" s="61" t="s">
        <v>14189</v>
      </c>
      <c r="BV8821" s="61" t="s">
        <v>615</v>
      </c>
      <c r="BW8821" s="61" t="s">
        <v>1497</v>
      </c>
    </row>
    <row r="8822" spans="51:75">
      <c r="AY8822" s="89" t="e">
        <f>VLOOKUP(C8822,#REF!, 2,FALSE)</f>
        <v>#REF!</v>
      </c>
      <c r="BM8822" s="61" t="s">
        <v>14190</v>
      </c>
      <c r="BN8822" s="61" t="s">
        <v>2985</v>
      </c>
      <c r="BO8822" s="61" t="s">
        <v>2985</v>
      </c>
      <c r="BU8822" s="61" t="s">
        <v>14190</v>
      </c>
      <c r="BV8822" s="61" t="s">
        <v>2985</v>
      </c>
      <c r="BW8822" s="61" t="s">
        <v>2985</v>
      </c>
    </row>
    <row r="8823" spans="51:75">
      <c r="AY8823" s="89" t="e">
        <f>VLOOKUP(C8823,#REF!, 2,FALSE)</f>
        <v>#REF!</v>
      </c>
      <c r="BM8823" s="61" t="s">
        <v>14191</v>
      </c>
      <c r="BN8823" s="61" t="s">
        <v>2985</v>
      </c>
      <c r="BO8823" s="61" t="s">
        <v>4496</v>
      </c>
      <c r="BU8823" s="61" t="s">
        <v>14191</v>
      </c>
      <c r="BV8823" s="61" t="s">
        <v>2985</v>
      </c>
      <c r="BW8823" s="61" t="s">
        <v>4496</v>
      </c>
    </row>
    <row r="8824" spans="51:75">
      <c r="AY8824" s="89" t="e">
        <f>VLOOKUP(C8824,#REF!, 2,FALSE)</f>
        <v>#REF!</v>
      </c>
      <c r="BM8824" s="61" t="s">
        <v>14192</v>
      </c>
      <c r="BN8824" s="61" t="s">
        <v>2985</v>
      </c>
      <c r="BO8824" s="61" t="s">
        <v>2985</v>
      </c>
      <c r="BU8824" s="61" t="s">
        <v>14192</v>
      </c>
      <c r="BV8824" s="61" t="s">
        <v>2985</v>
      </c>
      <c r="BW8824" s="61" t="s">
        <v>2985</v>
      </c>
    </row>
    <row r="8825" spans="51:75">
      <c r="AY8825" s="89" t="e">
        <f>VLOOKUP(C8825,#REF!, 2,FALSE)</f>
        <v>#REF!</v>
      </c>
      <c r="BM8825" s="61" t="s">
        <v>14193</v>
      </c>
      <c r="BN8825" s="61" t="s">
        <v>641</v>
      </c>
      <c r="BO8825" s="61" t="s">
        <v>6021</v>
      </c>
      <c r="BU8825" s="61" t="s">
        <v>14193</v>
      </c>
      <c r="BV8825" s="61" t="s">
        <v>641</v>
      </c>
      <c r="BW8825" s="61" t="s">
        <v>6021</v>
      </c>
    </row>
    <row r="8826" spans="51:75">
      <c r="AY8826" s="89" t="e">
        <f>VLOOKUP(C8826,#REF!, 2,FALSE)</f>
        <v>#REF!</v>
      </c>
      <c r="BM8826" s="61" t="s">
        <v>186</v>
      </c>
      <c r="BN8826" s="61" t="s">
        <v>707</v>
      </c>
      <c r="BO8826" s="61" t="s">
        <v>12897</v>
      </c>
      <c r="BU8826" s="61" t="s">
        <v>186</v>
      </c>
      <c r="BV8826" s="61" t="s">
        <v>707</v>
      </c>
      <c r="BW8826" s="61" t="s">
        <v>12897</v>
      </c>
    </row>
    <row r="8827" spans="51:75">
      <c r="AY8827" s="89" t="e">
        <f>VLOOKUP(C8827,#REF!, 2,FALSE)</f>
        <v>#REF!</v>
      </c>
      <c r="BM8827" s="61" t="s">
        <v>2483</v>
      </c>
      <c r="BN8827" s="61" t="s">
        <v>671</v>
      </c>
      <c r="BO8827" s="61" t="s">
        <v>662</v>
      </c>
      <c r="BU8827" s="61" t="s">
        <v>2483</v>
      </c>
      <c r="BV8827" s="61" t="s">
        <v>671</v>
      </c>
      <c r="BW8827" s="61" t="s">
        <v>662</v>
      </c>
    </row>
    <row r="8828" spans="51:75">
      <c r="AY8828" s="89" t="e">
        <f>VLOOKUP(C8828,#REF!, 2,FALSE)</f>
        <v>#REF!</v>
      </c>
      <c r="BM8828" s="61" t="s">
        <v>14194</v>
      </c>
      <c r="BN8828" s="61" t="s">
        <v>2985</v>
      </c>
      <c r="BO8828" s="61" t="s">
        <v>2985</v>
      </c>
      <c r="BU8828" s="61" t="s">
        <v>14194</v>
      </c>
      <c r="BV8828" s="61" t="s">
        <v>2985</v>
      </c>
      <c r="BW8828" s="61" t="s">
        <v>2985</v>
      </c>
    </row>
    <row r="8829" spans="51:75">
      <c r="AY8829" s="89" t="e">
        <f>VLOOKUP(C8829,#REF!, 2,FALSE)</f>
        <v>#REF!</v>
      </c>
      <c r="BM8829" s="61" t="s">
        <v>14195</v>
      </c>
      <c r="BN8829" s="61" t="s">
        <v>16990</v>
      </c>
      <c r="BO8829" s="61" t="s">
        <v>772</v>
      </c>
      <c r="BU8829" s="61" t="s">
        <v>14195</v>
      </c>
      <c r="BV8829" s="61" t="s">
        <v>16990</v>
      </c>
      <c r="BW8829" s="61" t="s">
        <v>772</v>
      </c>
    </row>
    <row r="8830" spans="51:75">
      <c r="AY8830" s="89" t="e">
        <f>VLOOKUP(C8830,#REF!, 2,FALSE)</f>
        <v>#REF!</v>
      </c>
      <c r="BM8830" s="61" t="s">
        <v>14196</v>
      </c>
      <c r="BN8830" s="61" t="s">
        <v>799</v>
      </c>
      <c r="BO8830" s="61" t="s">
        <v>14197</v>
      </c>
      <c r="BU8830" s="61" t="s">
        <v>14196</v>
      </c>
      <c r="BV8830" s="61" t="s">
        <v>799</v>
      </c>
      <c r="BW8830" s="61" t="s">
        <v>14197</v>
      </c>
    </row>
    <row r="8831" spans="51:75">
      <c r="AY8831" s="89" t="e">
        <f>VLOOKUP(C8831,#REF!, 2,FALSE)</f>
        <v>#REF!</v>
      </c>
      <c r="BM8831" s="61" t="s">
        <v>14198</v>
      </c>
      <c r="BN8831" s="61" t="s">
        <v>3047</v>
      </c>
      <c r="BO8831" s="61" t="s">
        <v>14199</v>
      </c>
      <c r="BU8831" s="61" t="s">
        <v>14198</v>
      </c>
      <c r="BV8831" s="61" t="s">
        <v>3047</v>
      </c>
      <c r="BW8831" s="61" t="s">
        <v>14199</v>
      </c>
    </row>
    <row r="8832" spans="51:75">
      <c r="AY8832" s="89" t="e">
        <f>VLOOKUP(C8832,#REF!, 2,FALSE)</f>
        <v>#REF!</v>
      </c>
      <c r="BM8832" s="61" t="s">
        <v>14200</v>
      </c>
      <c r="BN8832" s="61" t="s">
        <v>664</v>
      </c>
      <c r="BO8832" s="61" t="s">
        <v>14201</v>
      </c>
      <c r="BU8832" s="61" t="s">
        <v>14200</v>
      </c>
      <c r="BV8832" s="61" t="s">
        <v>664</v>
      </c>
      <c r="BW8832" s="61" t="s">
        <v>14201</v>
      </c>
    </row>
    <row r="8833" spans="51:75">
      <c r="AY8833" s="89" t="e">
        <f>VLOOKUP(C8833,#REF!, 2,FALSE)</f>
        <v>#REF!</v>
      </c>
      <c r="BM8833" s="61" t="s">
        <v>14202</v>
      </c>
      <c r="BN8833" s="61" t="s">
        <v>799</v>
      </c>
      <c r="BO8833" s="61" t="s">
        <v>14203</v>
      </c>
      <c r="BU8833" s="61" t="s">
        <v>14202</v>
      </c>
      <c r="BV8833" s="61" t="s">
        <v>799</v>
      </c>
      <c r="BW8833" s="61" t="s">
        <v>14203</v>
      </c>
    </row>
    <row r="8834" spans="51:75">
      <c r="AY8834" s="89" t="e">
        <f>VLOOKUP(C8834,#REF!, 2,FALSE)</f>
        <v>#REF!</v>
      </c>
      <c r="BM8834" s="61" t="s">
        <v>14204</v>
      </c>
      <c r="BN8834" s="61" t="s">
        <v>3047</v>
      </c>
      <c r="BO8834" s="61" t="s">
        <v>2985</v>
      </c>
      <c r="BU8834" s="61" t="s">
        <v>14204</v>
      </c>
      <c r="BV8834" s="61" t="s">
        <v>3047</v>
      </c>
      <c r="BW8834" s="61" t="s">
        <v>2985</v>
      </c>
    </row>
    <row r="8835" spans="51:75">
      <c r="AY8835" s="89" t="e">
        <f>VLOOKUP(C8835,#REF!, 2,FALSE)</f>
        <v>#REF!</v>
      </c>
      <c r="BM8835" s="61" t="s">
        <v>14205</v>
      </c>
      <c r="BN8835" s="61" t="s">
        <v>664</v>
      </c>
      <c r="BO8835" s="61" t="s">
        <v>14206</v>
      </c>
      <c r="BU8835" s="61" t="s">
        <v>14205</v>
      </c>
      <c r="BV8835" s="61" t="s">
        <v>664</v>
      </c>
      <c r="BW8835" s="61" t="s">
        <v>14206</v>
      </c>
    </row>
    <row r="8836" spans="51:75">
      <c r="AY8836" s="89" t="e">
        <f>VLOOKUP(C8836,#REF!, 2,FALSE)</f>
        <v>#REF!</v>
      </c>
      <c r="BM8836" s="61" t="s">
        <v>14207</v>
      </c>
      <c r="BN8836" s="61" t="s">
        <v>2985</v>
      </c>
      <c r="BO8836" s="61" t="s">
        <v>2985</v>
      </c>
      <c r="BU8836" s="61" t="s">
        <v>14207</v>
      </c>
      <c r="BV8836" s="61" t="s">
        <v>2985</v>
      </c>
      <c r="BW8836" s="61" t="s">
        <v>2985</v>
      </c>
    </row>
    <row r="8837" spans="51:75">
      <c r="AY8837" s="89" t="e">
        <f>VLOOKUP(C8837,#REF!, 2,FALSE)</f>
        <v>#REF!</v>
      </c>
      <c r="BM8837" s="61" t="s">
        <v>14208</v>
      </c>
      <c r="BN8837" s="61" t="s">
        <v>702</v>
      </c>
      <c r="BO8837" s="61" t="s">
        <v>4305</v>
      </c>
      <c r="BU8837" s="61" t="s">
        <v>14208</v>
      </c>
      <c r="BV8837" s="61" t="s">
        <v>702</v>
      </c>
      <c r="BW8837" s="61" t="s">
        <v>4305</v>
      </c>
    </row>
    <row r="8838" spans="51:75">
      <c r="AY8838" s="89" t="e">
        <f>VLOOKUP(C8838,#REF!, 2,FALSE)</f>
        <v>#REF!</v>
      </c>
      <c r="BM8838" s="61" t="s">
        <v>14209</v>
      </c>
      <c r="BN8838" s="61" t="s">
        <v>641</v>
      </c>
      <c r="BO8838" s="61" t="s">
        <v>2751</v>
      </c>
      <c r="BU8838" s="61" t="s">
        <v>14209</v>
      </c>
      <c r="BV8838" s="61" t="s">
        <v>641</v>
      </c>
      <c r="BW8838" s="61" t="s">
        <v>2751</v>
      </c>
    </row>
    <row r="8839" spans="51:75">
      <c r="AY8839" s="89" t="e">
        <f>VLOOKUP(C8839,#REF!, 2,FALSE)</f>
        <v>#REF!</v>
      </c>
      <c r="BM8839" s="61" t="s">
        <v>14210</v>
      </c>
      <c r="BN8839" s="61" t="s">
        <v>2985</v>
      </c>
      <c r="BO8839" s="61" t="s">
        <v>2985</v>
      </c>
      <c r="BU8839" s="61" t="s">
        <v>14210</v>
      </c>
      <c r="BV8839" s="61" t="s">
        <v>2985</v>
      </c>
      <c r="BW8839" s="61" t="s">
        <v>2985</v>
      </c>
    </row>
    <row r="8840" spans="51:75">
      <c r="AY8840" s="89" t="e">
        <f>VLOOKUP(C8840,#REF!, 2,FALSE)</f>
        <v>#REF!</v>
      </c>
      <c r="BM8840" s="61" t="s">
        <v>187</v>
      </c>
      <c r="BN8840" s="61" t="s">
        <v>2985</v>
      </c>
      <c r="BO8840" s="61" t="s">
        <v>2985</v>
      </c>
      <c r="BU8840" s="61" t="s">
        <v>187</v>
      </c>
      <c r="BV8840" s="61" t="s">
        <v>2985</v>
      </c>
      <c r="BW8840" s="61" t="s">
        <v>2985</v>
      </c>
    </row>
    <row r="8841" spans="51:75">
      <c r="AY8841" s="89" t="e">
        <f>VLOOKUP(C8841,#REF!, 2,FALSE)</f>
        <v>#REF!</v>
      </c>
      <c r="BM8841" s="61" t="s">
        <v>14211</v>
      </c>
      <c r="BN8841" s="61" t="s">
        <v>2985</v>
      </c>
      <c r="BO8841" s="61" t="s">
        <v>2985</v>
      </c>
      <c r="BU8841" s="61" t="s">
        <v>14211</v>
      </c>
      <c r="BV8841" s="61" t="s">
        <v>2985</v>
      </c>
      <c r="BW8841" s="61" t="s">
        <v>2985</v>
      </c>
    </row>
    <row r="8842" spans="51:75">
      <c r="AY8842" s="89" t="e">
        <f>VLOOKUP(C8842,#REF!, 2,FALSE)</f>
        <v>#REF!</v>
      </c>
      <c r="BM8842" s="61" t="s">
        <v>14212</v>
      </c>
      <c r="BN8842" s="61" t="s">
        <v>2985</v>
      </c>
      <c r="BO8842" s="61" t="s">
        <v>2985</v>
      </c>
      <c r="BU8842" s="61" t="s">
        <v>14212</v>
      </c>
      <c r="BV8842" s="61" t="s">
        <v>2985</v>
      </c>
      <c r="BW8842" s="61" t="s">
        <v>2985</v>
      </c>
    </row>
    <row r="8843" spans="51:75">
      <c r="AY8843" s="89" t="e">
        <f>VLOOKUP(C8843,#REF!, 2,FALSE)</f>
        <v>#REF!</v>
      </c>
      <c r="BM8843" s="61" t="s">
        <v>14213</v>
      </c>
      <c r="BN8843" s="61" t="s">
        <v>2985</v>
      </c>
      <c r="BO8843" s="61" t="s">
        <v>2985</v>
      </c>
      <c r="BU8843" s="61" t="s">
        <v>14213</v>
      </c>
      <c r="BV8843" s="61" t="s">
        <v>2985</v>
      </c>
      <c r="BW8843" s="61" t="s">
        <v>2985</v>
      </c>
    </row>
    <row r="8844" spans="51:75">
      <c r="AY8844" s="89" t="e">
        <f>VLOOKUP(C8844,#REF!, 2,FALSE)</f>
        <v>#REF!</v>
      </c>
      <c r="BM8844" s="61" t="s">
        <v>14214</v>
      </c>
      <c r="BN8844" s="61" t="s">
        <v>2985</v>
      </c>
      <c r="BO8844" s="61" t="s">
        <v>2985</v>
      </c>
      <c r="BU8844" s="61" t="s">
        <v>14214</v>
      </c>
      <c r="BV8844" s="61" t="s">
        <v>2985</v>
      </c>
      <c r="BW8844" s="61" t="s">
        <v>2985</v>
      </c>
    </row>
    <row r="8845" spans="51:75">
      <c r="AY8845" s="89" t="e">
        <f>VLOOKUP(C8845,#REF!, 2,FALSE)</f>
        <v>#REF!</v>
      </c>
      <c r="BM8845" s="61" t="s">
        <v>14215</v>
      </c>
      <c r="BN8845" s="61" t="s">
        <v>2985</v>
      </c>
      <c r="BO8845" s="61" t="s">
        <v>2985</v>
      </c>
      <c r="BU8845" s="61" t="s">
        <v>14215</v>
      </c>
      <c r="BV8845" s="61" t="s">
        <v>2985</v>
      </c>
      <c r="BW8845" s="61" t="s">
        <v>2985</v>
      </c>
    </row>
    <row r="8846" spans="51:75">
      <c r="AY8846" s="89" t="e">
        <f>VLOOKUP(C8846,#REF!, 2,FALSE)</f>
        <v>#REF!</v>
      </c>
      <c r="BM8846" s="61" t="s">
        <v>2484</v>
      </c>
      <c r="BN8846" s="61" t="s">
        <v>665</v>
      </c>
      <c r="BO8846" s="61" t="s">
        <v>14216</v>
      </c>
      <c r="BU8846" s="61" t="s">
        <v>2484</v>
      </c>
      <c r="BV8846" s="61" t="s">
        <v>665</v>
      </c>
      <c r="BW8846" s="61" t="s">
        <v>14216</v>
      </c>
    </row>
    <row r="8847" spans="51:75">
      <c r="AY8847" s="89" t="e">
        <f>VLOOKUP(C8847,#REF!, 2,FALSE)</f>
        <v>#REF!</v>
      </c>
      <c r="BM8847" s="61" t="s">
        <v>14217</v>
      </c>
      <c r="BN8847" s="61" t="s">
        <v>2985</v>
      </c>
      <c r="BO8847" s="61" t="s">
        <v>2985</v>
      </c>
      <c r="BU8847" s="61" t="s">
        <v>14217</v>
      </c>
      <c r="BV8847" s="61" t="s">
        <v>2985</v>
      </c>
      <c r="BW8847" s="61" t="s">
        <v>2985</v>
      </c>
    </row>
    <row r="8848" spans="51:75">
      <c r="AY8848" s="89" t="e">
        <f>VLOOKUP(C8848,#REF!, 2,FALSE)</f>
        <v>#REF!</v>
      </c>
      <c r="BM8848" s="61" t="s">
        <v>14218</v>
      </c>
      <c r="BN8848" s="61" t="s">
        <v>773</v>
      </c>
      <c r="BO8848" s="61" t="s">
        <v>1905</v>
      </c>
      <c r="BU8848" s="61" t="s">
        <v>14218</v>
      </c>
      <c r="BV8848" s="61" t="s">
        <v>773</v>
      </c>
      <c r="BW8848" s="61" t="s">
        <v>1905</v>
      </c>
    </row>
    <row r="8849" spans="51:75">
      <c r="AY8849" s="89" t="e">
        <f>VLOOKUP(C8849,#REF!, 2,FALSE)</f>
        <v>#REF!</v>
      </c>
      <c r="BM8849" s="61" t="s">
        <v>14219</v>
      </c>
      <c r="BN8849" s="61" t="s">
        <v>1281</v>
      </c>
      <c r="BO8849" s="61" t="s">
        <v>2985</v>
      </c>
      <c r="BU8849" s="61" t="s">
        <v>14219</v>
      </c>
      <c r="BV8849" s="61" t="s">
        <v>1281</v>
      </c>
      <c r="BW8849" s="61" t="s">
        <v>2985</v>
      </c>
    </row>
    <row r="8850" spans="51:75">
      <c r="AY8850" s="89" t="e">
        <f>VLOOKUP(C8850,#REF!, 2,FALSE)</f>
        <v>#REF!</v>
      </c>
      <c r="BM8850" s="61" t="s">
        <v>14220</v>
      </c>
      <c r="BN8850" s="61" t="s">
        <v>702</v>
      </c>
      <c r="BO8850" s="61" t="s">
        <v>14221</v>
      </c>
      <c r="BU8850" s="61" t="s">
        <v>14220</v>
      </c>
      <c r="BV8850" s="61" t="s">
        <v>702</v>
      </c>
      <c r="BW8850" s="61" t="s">
        <v>14221</v>
      </c>
    </row>
    <row r="8851" spans="51:75">
      <c r="AY8851" s="89" t="e">
        <f>VLOOKUP(C8851,#REF!, 2,FALSE)</f>
        <v>#REF!</v>
      </c>
      <c r="BM8851" s="61" t="s">
        <v>14222</v>
      </c>
      <c r="BN8851" s="61" t="s">
        <v>1447</v>
      </c>
      <c r="BO8851" s="61" t="s">
        <v>2985</v>
      </c>
      <c r="BU8851" s="61" t="s">
        <v>14222</v>
      </c>
      <c r="BV8851" s="61" t="s">
        <v>1447</v>
      </c>
      <c r="BW8851" s="61" t="s">
        <v>2985</v>
      </c>
    </row>
    <row r="8852" spans="51:75">
      <c r="AY8852" s="89" t="e">
        <f>VLOOKUP(C8852,#REF!, 2,FALSE)</f>
        <v>#REF!</v>
      </c>
      <c r="BM8852" s="61" t="s">
        <v>14223</v>
      </c>
      <c r="BN8852" s="61" t="s">
        <v>914</v>
      </c>
      <c r="BO8852" s="61" t="s">
        <v>14224</v>
      </c>
      <c r="BU8852" s="61" t="s">
        <v>14223</v>
      </c>
      <c r="BV8852" s="61" t="s">
        <v>914</v>
      </c>
      <c r="BW8852" s="61" t="s">
        <v>14224</v>
      </c>
    </row>
    <row r="8853" spans="51:75">
      <c r="AY8853" s="89" t="e">
        <f>VLOOKUP(C8853,#REF!, 2,FALSE)</f>
        <v>#REF!</v>
      </c>
      <c r="BM8853" s="61" t="s">
        <v>2485</v>
      </c>
      <c r="BN8853" s="61" t="s">
        <v>1447</v>
      </c>
      <c r="BO8853" s="61" t="s">
        <v>2748</v>
      </c>
      <c r="BU8853" s="61" t="s">
        <v>2485</v>
      </c>
      <c r="BV8853" s="61" t="s">
        <v>1447</v>
      </c>
      <c r="BW8853" s="61" t="s">
        <v>2748</v>
      </c>
    </row>
    <row r="8854" spans="51:75">
      <c r="AY8854" s="89" t="e">
        <f>VLOOKUP(C8854,#REF!, 2,FALSE)</f>
        <v>#REF!</v>
      </c>
      <c r="BM8854" s="61" t="s">
        <v>14225</v>
      </c>
      <c r="BN8854" s="61" t="s">
        <v>1447</v>
      </c>
      <c r="BO8854" s="61" t="s">
        <v>14147</v>
      </c>
      <c r="BU8854" s="61" t="s">
        <v>14225</v>
      </c>
      <c r="BV8854" s="61" t="s">
        <v>1447</v>
      </c>
      <c r="BW8854" s="61" t="s">
        <v>14147</v>
      </c>
    </row>
    <row r="8855" spans="51:75">
      <c r="AY8855" s="89" t="e">
        <f>VLOOKUP(C8855,#REF!, 2,FALSE)</f>
        <v>#REF!</v>
      </c>
      <c r="BM8855" s="61" t="s">
        <v>14227</v>
      </c>
      <c r="BN8855" s="61" t="s">
        <v>2985</v>
      </c>
      <c r="BO8855" s="61" t="s">
        <v>2985</v>
      </c>
      <c r="BU8855" s="61" t="s">
        <v>14227</v>
      </c>
      <c r="BV8855" s="61" t="s">
        <v>2985</v>
      </c>
      <c r="BW8855" s="61" t="s">
        <v>2985</v>
      </c>
    </row>
    <row r="8856" spans="51:75">
      <c r="AY8856" s="89" t="e">
        <f>VLOOKUP(C8856,#REF!, 2,FALSE)</f>
        <v>#REF!</v>
      </c>
      <c r="BM8856" s="61" t="s">
        <v>14228</v>
      </c>
      <c r="BN8856" s="61" t="s">
        <v>641</v>
      </c>
      <c r="BO8856" s="61" t="s">
        <v>2985</v>
      </c>
      <c r="BU8856" s="61" t="s">
        <v>14228</v>
      </c>
      <c r="BV8856" s="61" t="s">
        <v>641</v>
      </c>
      <c r="BW8856" s="61" t="s">
        <v>2985</v>
      </c>
    </row>
    <row r="8857" spans="51:75">
      <c r="AY8857" s="89" t="e">
        <f>VLOOKUP(C8857,#REF!, 2,FALSE)</f>
        <v>#REF!</v>
      </c>
      <c r="BM8857" s="61" t="s">
        <v>14229</v>
      </c>
      <c r="BN8857" s="61" t="s">
        <v>2985</v>
      </c>
      <c r="BO8857" s="61" t="s">
        <v>2985</v>
      </c>
      <c r="BU8857" s="61" t="s">
        <v>14229</v>
      </c>
      <c r="BV8857" s="61" t="s">
        <v>2985</v>
      </c>
      <c r="BW8857" s="61" t="s">
        <v>2985</v>
      </c>
    </row>
    <row r="8858" spans="51:75">
      <c r="AY8858" s="89" t="e">
        <f>VLOOKUP(C8858,#REF!, 2,FALSE)</f>
        <v>#REF!</v>
      </c>
      <c r="BM8858" s="61" t="s">
        <v>14230</v>
      </c>
      <c r="BN8858" s="61" t="s">
        <v>614</v>
      </c>
      <c r="BO8858" s="61" t="s">
        <v>2985</v>
      </c>
      <c r="BU8858" s="61" t="s">
        <v>14230</v>
      </c>
      <c r="BV8858" s="61" t="s">
        <v>614</v>
      </c>
      <c r="BW8858" s="61" t="s">
        <v>2985</v>
      </c>
    </row>
    <row r="8859" spans="51:75">
      <c r="AY8859" s="89" t="e">
        <f>VLOOKUP(C8859,#REF!, 2,FALSE)</f>
        <v>#REF!</v>
      </c>
      <c r="BM8859" s="61" t="s">
        <v>2486</v>
      </c>
      <c r="BN8859" s="61" t="s">
        <v>696</v>
      </c>
      <c r="BO8859" s="61" t="s">
        <v>14231</v>
      </c>
      <c r="BU8859" s="61" t="s">
        <v>2486</v>
      </c>
      <c r="BV8859" s="61" t="s">
        <v>696</v>
      </c>
      <c r="BW8859" s="61" t="s">
        <v>14231</v>
      </c>
    </row>
    <row r="8860" spans="51:75">
      <c r="AY8860" s="89" t="e">
        <f>VLOOKUP(C8860,#REF!, 2,FALSE)</f>
        <v>#REF!</v>
      </c>
      <c r="BM8860" s="61" t="s">
        <v>14232</v>
      </c>
      <c r="BN8860" s="61" t="s">
        <v>2985</v>
      </c>
      <c r="BO8860" s="61" t="s">
        <v>2985</v>
      </c>
      <c r="BU8860" s="61" t="s">
        <v>14232</v>
      </c>
      <c r="BV8860" s="61" t="s">
        <v>2985</v>
      </c>
      <c r="BW8860" s="61" t="s">
        <v>2985</v>
      </c>
    </row>
    <row r="8861" spans="51:75">
      <c r="AY8861" s="89" t="e">
        <f>VLOOKUP(C8861,#REF!, 2,FALSE)</f>
        <v>#REF!</v>
      </c>
      <c r="BM8861" s="61" t="s">
        <v>14233</v>
      </c>
      <c r="BN8861" s="61" t="s">
        <v>2985</v>
      </c>
      <c r="BO8861" s="61" t="s">
        <v>2985</v>
      </c>
      <c r="BU8861" s="61" t="s">
        <v>14233</v>
      </c>
      <c r="BV8861" s="61" t="s">
        <v>2985</v>
      </c>
      <c r="BW8861" s="61" t="s">
        <v>2985</v>
      </c>
    </row>
    <row r="8862" spans="51:75">
      <c r="AY8862" s="89" t="e">
        <f>VLOOKUP(C8862,#REF!, 2,FALSE)</f>
        <v>#REF!</v>
      </c>
      <c r="BM8862" s="61" t="s">
        <v>2487</v>
      </c>
      <c r="BN8862" s="61" t="s">
        <v>1262</v>
      </c>
      <c r="BO8862" s="61" t="s">
        <v>9848</v>
      </c>
      <c r="BU8862" s="61" t="s">
        <v>2487</v>
      </c>
      <c r="BV8862" s="61" t="s">
        <v>1262</v>
      </c>
      <c r="BW8862" s="61" t="s">
        <v>9848</v>
      </c>
    </row>
    <row r="8863" spans="51:75">
      <c r="AY8863" s="89" t="e">
        <f>VLOOKUP(C8863,#REF!, 2,FALSE)</f>
        <v>#REF!</v>
      </c>
      <c r="BM8863" s="61" t="s">
        <v>14234</v>
      </c>
      <c r="BN8863" s="61" t="s">
        <v>664</v>
      </c>
      <c r="BO8863" s="61" t="s">
        <v>14235</v>
      </c>
      <c r="BU8863" s="61" t="s">
        <v>14234</v>
      </c>
      <c r="BV8863" s="61" t="s">
        <v>664</v>
      </c>
      <c r="BW8863" s="61" t="s">
        <v>14235</v>
      </c>
    </row>
    <row r="8864" spans="51:75">
      <c r="AY8864" s="89" t="e">
        <f>VLOOKUP(C8864,#REF!, 2,FALSE)</f>
        <v>#REF!</v>
      </c>
      <c r="BM8864" s="61" t="s">
        <v>14236</v>
      </c>
      <c r="BN8864" s="61" t="s">
        <v>633</v>
      </c>
      <c r="BO8864" s="61" t="s">
        <v>14237</v>
      </c>
      <c r="BU8864" s="61" t="s">
        <v>14236</v>
      </c>
      <c r="BV8864" s="61" t="s">
        <v>633</v>
      </c>
      <c r="BW8864" s="61" t="s">
        <v>14237</v>
      </c>
    </row>
    <row r="8865" spans="51:75">
      <c r="AY8865" s="89" t="e">
        <f>VLOOKUP(C8865,#REF!, 2,FALSE)</f>
        <v>#REF!</v>
      </c>
      <c r="BM8865" s="61" t="s">
        <v>14238</v>
      </c>
      <c r="BN8865" s="61" t="s">
        <v>2985</v>
      </c>
      <c r="BO8865" s="61" t="s">
        <v>2985</v>
      </c>
      <c r="BU8865" s="61" t="s">
        <v>14238</v>
      </c>
      <c r="BV8865" s="61" t="s">
        <v>2985</v>
      </c>
      <c r="BW8865" s="61" t="s">
        <v>2985</v>
      </c>
    </row>
    <row r="8866" spans="51:75">
      <c r="AY8866" s="89" t="e">
        <f>VLOOKUP(C8866,#REF!, 2,FALSE)</f>
        <v>#REF!</v>
      </c>
      <c r="BM8866" s="61" t="s">
        <v>14239</v>
      </c>
      <c r="BN8866" s="61" t="s">
        <v>641</v>
      </c>
      <c r="BO8866" s="61" t="s">
        <v>14240</v>
      </c>
      <c r="BU8866" s="61" t="s">
        <v>14239</v>
      </c>
      <c r="BV8866" s="61" t="s">
        <v>641</v>
      </c>
      <c r="BW8866" s="61" t="s">
        <v>14240</v>
      </c>
    </row>
    <row r="8867" spans="51:75">
      <c r="AY8867" s="89" t="e">
        <f>VLOOKUP(C8867,#REF!, 2,FALSE)</f>
        <v>#REF!</v>
      </c>
      <c r="BM8867" s="61" t="s">
        <v>14241</v>
      </c>
      <c r="BN8867" s="61" t="s">
        <v>3254</v>
      </c>
      <c r="BO8867" s="61" t="s">
        <v>1387</v>
      </c>
      <c r="BU8867" s="61" t="s">
        <v>14241</v>
      </c>
      <c r="BV8867" s="61" t="s">
        <v>3254</v>
      </c>
      <c r="BW8867" s="61" t="s">
        <v>1387</v>
      </c>
    </row>
    <row r="8868" spans="51:75">
      <c r="AY8868" s="89" t="e">
        <f>VLOOKUP(C8868,#REF!, 2,FALSE)</f>
        <v>#REF!</v>
      </c>
      <c r="BM8868" s="61" t="s">
        <v>14242</v>
      </c>
      <c r="BN8868" s="61" t="s">
        <v>3254</v>
      </c>
      <c r="BO8868" s="61" t="s">
        <v>14243</v>
      </c>
      <c r="BU8868" s="61" t="s">
        <v>14242</v>
      </c>
      <c r="BV8868" s="61" t="s">
        <v>3254</v>
      </c>
      <c r="BW8868" s="61" t="s">
        <v>14243</v>
      </c>
    </row>
    <row r="8869" spans="51:75">
      <c r="AY8869" s="89" t="e">
        <f>VLOOKUP(C8869,#REF!, 2,FALSE)</f>
        <v>#REF!</v>
      </c>
      <c r="BM8869" s="61" t="s">
        <v>14244</v>
      </c>
      <c r="BN8869" s="61" t="s">
        <v>1141</v>
      </c>
      <c r="BO8869" s="61" t="s">
        <v>2094</v>
      </c>
      <c r="BU8869" s="61" t="s">
        <v>14244</v>
      </c>
      <c r="BV8869" s="61" t="s">
        <v>1141</v>
      </c>
      <c r="BW8869" s="61" t="s">
        <v>2094</v>
      </c>
    </row>
    <row r="8870" spans="51:75">
      <c r="AY8870" s="89" t="e">
        <f>VLOOKUP(C8870,#REF!, 2,FALSE)</f>
        <v>#REF!</v>
      </c>
      <c r="BM8870" s="61" t="s">
        <v>2488</v>
      </c>
      <c r="BN8870" s="61" t="s">
        <v>999</v>
      </c>
      <c r="BO8870" s="61" t="s">
        <v>14245</v>
      </c>
      <c r="BU8870" s="61" t="s">
        <v>2488</v>
      </c>
      <c r="BV8870" s="61" t="s">
        <v>999</v>
      </c>
      <c r="BW8870" s="61" t="s">
        <v>14245</v>
      </c>
    </row>
    <row r="8871" spans="51:75">
      <c r="AY8871" s="89" t="e">
        <f>VLOOKUP(C8871,#REF!, 2,FALSE)</f>
        <v>#REF!</v>
      </c>
      <c r="BM8871" s="61" t="s">
        <v>14246</v>
      </c>
      <c r="BN8871" s="61" t="s">
        <v>3204</v>
      </c>
      <c r="BO8871" s="61" t="s">
        <v>4008</v>
      </c>
      <c r="BU8871" s="61" t="s">
        <v>14246</v>
      </c>
      <c r="BV8871" s="61" t="s">
        <v>3204</v>
      </c>
      <c r="BW8871" s="61" t="s">
        <v>4008</v>
      </c>
    </row>
    <row r="8872" spans="51:75">
      <c r="AY8872" s="89" t="e">
        <f>VLOOKUP(C8872,#REF!, 2,FALSE)</f>
        <v>#REF!</v>
      </c>
      <c r="BM8872" s="61" t="s">
        <v>14247</v>
      </c>
      <c r="BN8872" s="61" t="s">
        <v>3004</v>
      </c>
      <c r="BO8872" s="61" t="s">
        <v>8576</v>
      </c>
      <c r="BU8872" s="61" t="s">
        <v>14247</v>
      </c>
      <c r="BV8872" s="61" t="s">
        <v>3004</v>
      </c>
      <c r="BW8872" s="61" t="s">
        <v>8576</v>
      </c>
    </row>
    <row r="8873" spans="51:75">
      <c r="AY8873" s="89" t="e">
        <f>VLOOKUP(C8873,#REF!, 2,FALSE)</f>
        <v>#REF!</v>
      </c>
      <c r="BM8873" s="61" t="s">
        <v>14248</v>
      </c>
      <c r="BN8873" s="61" t="s">
        <v>3254</v>
      </c>
      <c r="BO8873" s="61" t="s">
        <v>10339</v>
      </c>
      <c r="BU8873" s="61" t="s">
        <v>14248</v>
      </c>
      <c r="BV8873" s="61" t="s">
        <v>3254</v>
      </c>
      <c r="BW8873" s="61" t="s">
        <v>10339</v>
      </c>
    </row>
    <row r="8874" spans="51:75">
      <c r="AY8874" s="89" t="e">
        <f>VLOOKUP(C8874,#REF!, 2,FALSE)</f>
        <v>#REF!</v>
      </c>
      <c r="BM8874" s="61" t="s">
        <v>14249</v>
      </c>
      <c r="BN8874" s="61" t="s">
        <v>2985</v>
      </c>
      <c r="BO8874" s="61" t="s">
        <v>5251</v>
      </c>
      <c r="BU8874" s="61" t="s">
        <v>14249</v>
      </c>
      <c r="BV8874" s="61" t="s">
        <v>2985</v>
      </c>
      <c r="BW8874" s="61" t="s">
        <v>5251</v>
      </c>
    </row>
    <row r="8875" spans="51:75">
      <c r="AY8875" s="89" t="e">
        <f>VLOOKUP(C8875,#REF!, 2,FALSE)</f>
        <v>#REF!</v>
      </c>
      <c r="BM8875" s="61" t="s">
        <v>14250</v>
      </c>
      <c r="BN8875" s="61" t="s">
        <v>2985</v>
      </c>
      <c r="BO8875" s="61" t="s">
        <v>14251</v>
      </c>
      <c r="BU8875" s="61" t="s">
        <v>14250</v>
      </c>
      <c r="BV8875" s="61" t="s">
        <v>2985</v>
      </c>
      <c r="BW8875" s="61" t="s">
        <v>14251</v>
      </c>
    </row>
    <row r="8876" spans="51:75">
      <c r="AY8876" s="89" t="e">
        <f>VLOOKUP(C8876,#REF!, 2,FALSE)</f>
        <v>#REF!</v>
      </c>
      <c r="BM8876" s="61" t="s">
        <v>14252</v>
      </c>
      <c r="BN8876" s="61" t="s">
        <v>2985</v>
      </c>
      <c r="BO8876" s="61" t="s">
        <v>13544</v>
      </c>
      <c r="BU8876" s="61" t="s">
        <v>14252</v>
      </c>
      <c r="BV8876" s="61" t="s">
        <v>2985</v>
      </c>
      <c r="BW8876" s="61" t="s">
        <v>13544</v>
      </c>
    </row>
    <row r="8877" spans="51:75">
      <c r="AY8877" s="89" t="e">
        <f>VLOOKUP(C8877,#REF!, 2,FALSE)</f>
        <v>#REF!</v>
      </c>
      <c r="BM8877" s="61" t="s">
        <v>14253</v>
      </c>
      <c r="BN8877" s="61" t="s">
        <v>3254</v>
      </c>
      <c r="BO8877" s="61" t="s">
        <v>3539</v>
      </c>
      <c r="BU8877" s="61" t="s">
        <v>14253</v>
      </c>
      <c r="BV8877" s="61" t="s">
        <v>3254</v>
      </c>
      <c r="BW8877" s="61" t="s">
        <v>3539</v>
      </c>
    </row>
    <row r="8878" spans="51:75">
      <c r="AY8878" s="89" t="e">
        <f>VLOOKUP(C8878,#REF!, 2,FALSE)</f>
        <v>#REF!</v>
      </c>
      <c r="BM8878" s="61" t="s">
        <v>14254</v>
      </c>
      <c r="BN8878" s="61" t="s">
        <v>2985</v>
      </c>
      <c r="BO8878" s="61" t="s">
        <v>2985</v>
      </c>
      <c r="BU8878" s="61" t="s">
        <v>14254</v>
      </c>
      <c r="BV8878" s="61" t="s">
        <v>2985</v>
      </c>
      <c r="BW8878" s="61" t="s">
        <v>2985</v>
      </c>
    </row>
    <row r="8879" spans="51:75">
      <c r="AY8879" s="89" t="e">
        <f>VLOOKUP(C8879,#REF!, 2,FALSE)</f>
        <v>#REF!</v>
      </c>
      <c r="BM8879" s="61" t="s">
        <v>14255</v>
      </c>
      <c r="BN8879" s="61" t="s">
        <v>2985</v>
      </c>
      <c r="BO8879" s="61" t="s">
        <v>2985</v>
      </c>
      <c r="BU8879" s="61" t="s">
        <v>14255</v>
      </c>
      <c r="BV8879" s="61" t="s">
        <v>2985</v>
      </c>
      <c r="BW8879" s="61" t="s">
        <v>2985</v>
      </c>
    </row>
    <row r="8880" spans="51:75">
      <c r="AY8880" s="89" t="e">
        <f>VLOOKUP(C8880,#REF!, 2,FALSE)</f>
        <v>#REF!</v>
      </c>
      <c r="BM8880" s="61" t="s">
        <v>14256</v>
      </c>
      <c r="BN8880" s="61" t="s">
        <v>1344</v>
      </c>
      <c r="BO8880" s="61" t="s">
        <v>2097</v>
      </c>
      <c r="BU8880" s="61" t="s">
        <v>14256</v>
      </c>
      <c r="BV8880" s="61" t="s">
        <v>1344</v>
      </c>
      <c r="BW8880" s="61" t="s">
        <v>2097</v>
      </c>
    </row>
    <row r="8881" spans="51:75">
      <c r="AY8881" s="89" t="e">
        <f>VLOOKUP(C8881,#REF!, 2,FALSE)</f>
        <v>#REF!</v>
      </c>
      <c r="BM8881" s="61" t="s">
        <v>14257</v>
      </c>
      <c r="BN8881" s="61" t="s">
        <v>2985</v>
      </c>
      <c r="BO8881" s="61" t="s">
        <v>2985</v>
      </c>
      <c r="BU8881" s="61" t="s">
        <v>14257</v>
      </c>
      <c r="BV8881" s="61" t="s">
        <v>2985</v>
      </c>
      <c r="BW8881" s="61" t="s">
        <v>2985</v>
      </c>
    </row>
    <row r="8882" spans="51:75">
      <c r="AY8882" s="89" t="e">
        <f>VLOOKUP(C8882,#REF!, 2,FALSE)</f>
        <v>#REF!</v>
      </c>
      <c r="BM8882" s="61" t="s">
        <v>14258</v>
      </c>
      <c r="BN8882" s="61" t="s">
        <v>2985</v>
      </c>
      <c r="BO8882" s="61" t="s">
        <v>2985</v>
      </c>
      <c r="BU8882" s="61" t="s">
        <v>14258</v>
      </c>
      <c r="BV8882" s="61" t="s">
        <v>2985</v>
      </c>
      <c r="BW8882" s="61" t="s">
        <v>2985</v>
      </c>
    </row>
    <row r="8883" spans="51:75">
      <c r="AY8883" s="89" t="e">
        <f>VLOOKUP(C8883,#REF!, 2,FALSE)</f>
        <v>#REF!</v>
      </c>
      <c r="BM8883" s="61" t="s">
        <v>14259</v>
      </c>
      <c r="BN8883" s="61" t="s">
        <v>2985</v>
      </c>
      <c r="BO8883" s="61" t="s">
        <v>2985</v>
      </c>
      <c r="BU8883" s="61" t="s">
        <v>14259</v>
      </c>
      <c r="BV8883" s="61" t="s">
        <v>2985</v>
      </c>
      <c r="BW8883" s="61" t="s">
        <v>2985</v>
      </c>
    </row>
    <row r="8884" spans="51:75">
      <c r="AY8884" s="89" t="e">
        <f>VLOOKUP(C8884,#REF!, 2,FALSE)</f>
        <v>#REF!</v>
      </c>
      <c r="BM8884" s="61" t="s">
        <v>2489</v>
      </c>
      <c r="BN8884" s="61" t="s">
        <v>705</v>
      </c>
      <c r="BO8884" s="61" t="s">
        <v>14260</v>
      </c>
      <c r="BU8884" s="61" t="s">
        <v>2489</v>
      </c>
      <c r="BV8884" s="61" t="s">
        <v>705</v>
      </c>
      <c r="BW8884" s="61" t="s">
        <v>14260</v>
      </c>
    </row>
    <row r="8885" spans="51:75">
      <c r="AY8885" s="89" t="e">
        <f>VLOOKUP(C8885,#REF!, 2,FALSE)</f>
        <v>#REF!</v>
      </c>
      <c r="BM8885" s="61" t="s">
        <v>14261</v>
      </c>
      <c r="BN8885" s="61" t="s">
        <v>717</v>
      </c>
      <c r="BO8885" s="61" t="s">
        <v>14262</v>
      </c>
      <c r="BU8885" s="61" t="s">
        <v>14261</v>
      </c>
      <c r="BV8885" s="61" t="s">
        <v>717</v>
      </c>
      <c r="BW8885" s="61" t="s">
        <v>14262</v>
      </c>
    </row>
    <row r="8886" spans="51:75">
      <c r="AY8886" s="89" t="e">
        <f>VLOOKUP(C8886,#REF!, 2,FALSE)</f>
        <v>#REF!</v>
      </c>
      <c r="BM8886" s="61" t="s">
        <v>14263</v>
      </c>
      <c r="BN8886" s="61" t="s">
        <v>2985</v>
      </c>
      <c r="BO8886" s="61" t="s">
        <v>2985</v>
      </c>
      <c r="BU8886" s="61" t="s">
        <v>14263</v>
      </c>
      <c r="BV8886" s="61" t="s">
        <v>2985</v>
      </c>
      <c r="BW8886" s="61" t="s">
        <v>2985</v>
      </c>
    </row>
    <row r="8887" spans="51:75">
      <c r="AY8887" s="89" t="e">
        <f>VLOOKUP(C8887,#REF!, 2,FALSE)</f>
        <v>#REF!</v>
      </c>
      <c r="BM8887" s="61" t="s">
        <v>14264</v>
      </c>
      <c r="BN8887" s="61" t="s">
        <v>2985</v>
      </c>
      <c r="BO8887" s="61" t="s">
        <v>2985</v>
      </c>
      <c r="BU8887" s="61" t="s">
        <v>14264</v>
      </c>
      <c r="BV8887" s="61" t="s">
        <v>2985</v>
      </c>
      <c r="BW8887" s="61" t="s">
        <v>2985</v>
      </c>
    </row>
    <row r="8888" spans="51:75">
      <c r="AY8888" s="89" t="e">
        <f>VLOOKUP(C8888,#REF!, 2,FALSE)</f>
        <v>#REF!</v>
      </c>
      <c r="BM8888" s="61" t="s">
        <v>14265</v>
      </c>
      <c r="BN8888" s="61" t="s">
        <v>2985</v>
      </c>
      <c r="BO8888" s="61" t="s">
        <v>2985</v>
      </c>
      <c r="BU8888" s="61" t="s">
        <v>14265</v>
      </c>
      <c r="BV8888" s="61" t="s">
        <v>2985</v>
      </c>
      <c r="BW8888" s="61" t="s">
        <v>2985</v>
      </c>
    </row>
    <row r="8889" spans="51:75">
      <c r="AY8889" s="89" t="e">
        <f>VLOOKUP(C8889,#REF!, 2,FALSE)</f>
        <v>#REF!</v>
      </c>
      <c r="BM8889" s="61" t="s">
        <v>14266</v>
      </c>
      <c r="BN8889" s="61" t="s">
        <v>3254</v>
      </c>
      <c r="BO8889" s="61" t="s">
        <v>5100</v>
      </c>
      <c r="BU8889" s="61" t="s">
        <v>14266</v>
      </c>
      <c r="BV8889" s="61" t="s">
        <v>3254</v>
      </c>
      <c r="BW8889" s="61" t="s">
        <v>5100</v>
      </c>
    </row>
    <row r="8890" spans="51:75">
      <c r="AY8890" s="89" t="e">
        <f>VLOOKUP(C8890,#REF!, 2,FALSE)</f>
        <v>#REF!</v>
      </c>
      <c r="BM8890" s="61" t="s">
        <v>189</v>
      </c>
      <c r="BN8890" s="61" t="s">
        <v>702</v>
      </c>
      <c r="BO8890" s="61" t="s">
        <v>2985</v>
      </c>
      <c r="BU8890" s="61" t="s">
        <v>189</v>
      </c>
      <c r="BV8890" s="61" t="s">
        <v>702</v>
      </c>
      <c r="BW8890" s="61" t="s">
        <v>2985</v>
      </c>
    </row>
    <row r="8891" spans="51:75">
      <c r="AY8891" s="89" t="e">
        <f>VLOOKUP(C8891,#REF!, 2,FALSE)</f>
        <v>#REF!</v>
      </c>
      <c r="BM8891" s="61" t="s">
        <v>14267</v>
      </c>
      <c r="BN8891" s="61" t="s">
        <v>3007</v>
      </c>
      <c r="BO8891" s="61" t="s">
        <v>12257</v>
      </c>
      <c r="BU8891" s="61" t="s">
        <v>14267</v>
      </c>
      <c r="BV8891" s="61" t="s">
        <v>3007</v>
      </c>
      <c r="BW8891" s="61" t="s">
        <v>12257</v>
      </c>
    </row>
    <row r="8892" spans="51:75">
      <c r="AY8892" s="89" t="e">
        <f>VLOOKUP(C8892,#REF!, 2,FALSE)</f>
        <v>#REF!</v>
      </c>
      <c r="BM8892" s="61" t="s">
        <v>14268</v>
      </c>
      <c r="BN8892" s="61" t="s">
        <v>782</v>
      </c>
      <c r="BO8892" s="61" t="s">
        <v>6411</v>
      </c>
      <c r="BU8892" s="61" t="s">
        <v>14268</v>
      </c>
      <c r="BV8892" s="61" t="s">
        <v>782</v>
      </c>
      <c r="BW8892" s="61" t="s">
        <v>6411</v>
      </c>
    </row>
    <row r="8893" spans="51:75">
      <c r="AY8893" s="89" t="e">
        <f>VLOOKUP(C8893,#REF!, 2,FALSE)</f>
        <v>#REF!</v>
      </c>
      <c r="BM8893" s="61" t="s">
        <v>14269</v>
      </c>
      <c r="BN8893" s="61" t="s">
        <v>1344</v>
      </c>
      <c r="BO8893" s="61" t="s">
        <v>2102</v>
      </c>
      <c r="BU8893" s="61" t="s">
        <v>14269</v>
      </c>
      <c r="BV8893" s="61" t="s">
        <v>1344</v>
      </c>
      <c r="BW8893" s="61" t="s">
        <v>2102</v>
      </c>
    </row>
    <row r="8894" spans="51:75">
      <c r="AY8894" s="89" t="e">
        <f>VLOOKUP(C8894,#REF!, 2,FALSE)</f>
        <v>#REF!</v>
      </c>
      <c r="BM8894" s="61" t="s">
        <v>14270</v>
      </c>
      <c r="BN8894" s="61" t="s">
        <v>2985</v>
      </c>
      <c r="BO8894" s="61" t="s">
        <v>14271</v>
      </c>
      <c r="BU8894" s="61" t="s">
        <v>14270</v>
      </c>
      <c r="BV8894" s="61" t="s">
        <v>2985</v>
      </c>
      <c r="BW8894" s="61" t="s">
        <v>14271</v>
      </c>
    </row>
    <row r="8895" spans="51:75">
      <c r="AY8895" s="89" t="e">
        <f>VLOOKUP(C8895,#REF!, 2,FALSE)</f>
        <v>#REF!</v>
      </c>
      <c r="BM8895" s="61" t="s">
        <v>14272</v>
      </c>
      <c r="BN8895" s="61" t="s">
        <v>619</v>
      </c>
      <c r="BO8895" s="61" t="s">
        <v>1842</v>
      </c>
      <c r="BU8895" s="61" t="s">
        <v>14272</v>
      </c>
      <c r="BV8895" s="61" t="s">
        <v>619</v>
      </c>
      <c r="BW8895" s="61" t="s">
        <v>1842</v>
      </c>
    </row>
    <row r="8896" spans="51:75">
      <c r="AY8896" s="89" t="e">
        <f>VLOOKUP(C8896,#REF!, 2,FALSE)</f>
        <v>#REF!</v>
      </c>
      <c r="BM8896" s="61" t="s">
        <v>14274</v>
      </c>
      <c r="BN8896" s="61" t="s">
        <v>812</v>
      </c>
      <c r="BO8896" s="61" t="s">
        <v>14275</v>
      </c>
      <c r="BU8896" s="61" t="s">
        <v>14274</v>
      </c>
      <c r="BV8896" s="61" t="s">
        <v>812</v>
      </c>
      <c r="BW8896" s="61" t="s">
        <v>14275</v>
      </c>
    </row>
    <row r="8897" spans="51:75">
      <c r="AY8897" s="89" t="e">
        <f>VLOOKUP(C8897,#REF!, 2,FALSE)</f>
        <v>#REF!</v>
      </c>
      <c r="BM8897" s="61" t="s">
        <v>14276</v>
      </c>
      <c r="BN8897" s="61" t="s">
        <v>638</v>
      </c>
      <c r="BO8897" s="61" t="s">
        <v>14277</v>
      </c>
      <c r="BU8897" s="61" t="s">
        <v>14276</v>
      </c>
      <c r="BV8897" s="61" t="s">
        <v>638</v>
      </c>
      <c r="BW8897" s="61" t="s">
        <v>14277</v>
      </c>
    </row>
    <row r="8898" spans="51:75">
      <c r="AY8898" s="89" t="e">
        <f>VLOOKUP(C8898,#REF!, 2,FALSE)</f>
        <v>#REF!</v>
      </c>
      <c r="BM8898" s="61" t="s">
        <v>14278</v>
      </c>
      <c r="BN8898" s="61" t="s">
        <v>1141</v>
      </c>
      <c r="BO8898" s="61" t="s">
        <v>14279</v>
      </c>
      <c r="BU8898" s="61" t="s">
        <v>14278</v>
      </c>
      <c r="BV8898" s="61" t="s">
        <v>1141</v>
      </c>
      <c r="BW8898" s="61" t="s">
        <v>14279</v>
      </c>
    </row>
    <row r="8899" spans="51:75">
      <c r="AY8899" s="89" t="e">
        <f>VLOOKUP(C8899,#REF!, 2,FALSE)</f>
        <v>#REF!</v>
      </c>
      <c r="BM8899" s="61" t="s">
        <v>2490</v>
      </c>
      <c r="BN8899" s="61" t="s">
        <v>633</v>
      </c>
      <c r="BO8899" s="61" t="s">
        <v>14280</v>
      </c>
      <c r="BU8899" s="61" t="s">
        <v>2490</v>
      </c>
      <c r="BV8899" s="61" t="s">
        <v>633</v>
      </c>
      <c r="BW8899" s="61" t="s">
        <v>14280</v>
      </c>
    </row>
    <row r="8900" spans="51:75">
      <c r="AY8900" s="89" t="e">
        <f>VLOOKUP(C8900,#REF!, 2,FALSE)</f>
        <v>#REF!</v>
      </c>
      <c r="BM8900" s="61" t="s">
        <v>2491</v>
      </c>
      <c r="BN8900" s="61" t="s">
        <v>2985</v>
      </c>
      <c r="BO8900" s="61" t="s">
        <v>14281</v>
      </c>
      <c r="BU8900" s="61" t="s">
        <v>2491</v>
      </c>
      <c r="BV8900" s="61" t="s">
        <v>2985</v>
      </c>
      <c r="BW8900" s="61" t="s">
        <v>14281</v>
      </c>
    </row>
    <row r="8901" spans="51:75">
      <c r="AY8901" s="89" t="e">
        <f>VLOOKUP(C8901,#REF!, 2,FALSE)</f>
        <v>#REF!</v>
      </c>
      <c r="BM8901" s="61" t="s">
        <v>14282</v>
      </c>
      <c r="BN8901" s="61" t="s">
        <v>16990</v>
      </c>
      <c r="BO8901" s="61" t="s">
        <v>2985</v>
      </c>
      <c r="BU8901" s="61" t="s">
        <v>14282</v>
      </c>
      <c r="BV8901" s="61" t="s">
        <v>16990</v>
      </c>
      <c r="BW8901" s="61" t="s">
        <v>2985</v>
      </c>
    </row>
    <row r="8902" spans="51:75">
      <c r="AY8902" s="89" t="e">
        <f>VLOOKUP(C8902,#REF!, 2,FALSE)</f>
        <v>#REF!</v>
      </c>
      <c r="BM8902" s="61" t="s">
        <v>14283</v>
      </c>
      <c r="BN8902" s="61" t="s">
        <v>2985</v>
      </c>
      <c r="BO8902" s="61" t="s">
        <v>998</v>
      </c>
      <c r="BU8902" s="61" t="s">
        <v>14283</v>
      </c>
      <c r="BV8902" s="61" t="s">
        <v>2985</v>
      </c>
      <c r="BW8902" s="61" t="s">
        <v>998</v>
      </c>
    </row>
    <row r="8903" spans="51:75">
      <c r="AY8903" s="89" t="e">
        <f>VLOOKUP(C8903,#REF!, 2,FALSE)</f>
        <v>#REF!</v>
      </c>
      <c r="BM8903" s="61" t="s">
        <v>14284</v>
      </c>
      <c r="BN8903" s="61" t="s">
        <v>2985</v>
      </c>
      <c r="BO8903" s="61" t="s">
        <v>4910</v>
      </c>
      <c r="BU8903" s="61" t="s">
        <v>14284</v>
      </c>
      <c r="BV8903" s="61" t="s">
        <v>2985</v>
      </c>
      <c r="BW8903" s="61" t="s">
        <v>4910</v>
      </c>
    </row>
    <row r="8904" spans="51:75">
      <c r="AY8904" s="89" t="e">
        <f>VLOOKUP(C8904,#REF!, 2,FALSE)</f>
        <v>#REF!</v>
      </c>
      <c r="BM8904" s="61" t="s">
        <v>14285</v>
      </c>
      <c r="BN8904" s="61" t="s">
        <v>799</v>
      </c>
      <c r="BO8904" s="61" t="s">
        <v>2125</v>
      </c>
      <c r="BU8904" s="61" t="s">
        <v>14285</v>
      </c>
      <c r="BV8904" s="61" t="s">
        <v>799</v>
      </c>
      <c r="BW8904" s="61" t="s">
        <v>2125</v>
      </c>
    </row>
    <row r="8905" spans="51:75">
      <c r="AY8905" s="89" t="e">
        <f>VLOOKUP(C8905,#REF!, 2,FALSE)</f>
        <v>#REF!</v>
      </c>
      <c r="BM8905" s="61" t="s">
        <v>14286</v>
      </c>
      <c r="BN8905" s="61" t="s">
        <v>2985</v>
      </c>
      <c r="BO8905" s="61" t="s">
        <v>2985</v>
      </c>
      <c r="BU8905" s="61" t="s">
        <v>14286</v>
      </c>
      <c r="BV8905" s="61" t="s">
        <v>2985</v>
      </c>
      <c r="BW8905" s="61" t="s">
        <v>2985</v>
      </c>
    </row>
    <row r="8906" spans="51:75">
      <c r="AY8906" s="89" t="e">
        <f>VLOOKUP(C8906,#REF!, 2,FALSE)</f>
        <v>#REF!</v>
      </c>
      <c r="BM8906" s="61" t="s">
        <v>14287</v>
      </c>
      <c r="BN8906" s="61" t="s">
        <v>621</v>
      </c>
      <c r="BO8906" s="61" t="s">
        <v>795</v>
      </c>
      <c r="BU8906" s="61" t="s">
        <v>14287</v>
      </c>
      <c r="BV8906" s="61" t="s">
        <v>621</v>
      </c>
      <c r="BW8906" s="61" t="s">
        <v>795</v>
      </c>
    </row>
    <row r="8907" spans="51:75">
      <c r="AY8907" s="89" t="e">
        <f>VLOOKUP(C8907,#REF!, 2,FALSE)</f>
        <v>#REF!</v>
      </c>
      <c r="BM8907" s="61" t="s">
        <v>14288</v>
      </c>
      <c r="BN8907" s="61" t="s">
        <v>16990</v>
      </c>
      <c r="BO8907" s="61" t="s">
        <v>998</v>
      </c>
      <c r="BU8907" s="61" t="s">
        <v>14288</v>
      </c>
      <c r="BV8907" s="61" t="s">
        <v>16990</v>
      </c>
      <c r="BW8907" s="61" t="s">
        <v>998</v>
      </c>
    </row>
    <row r="8908" spans="51:75">
      <c r="AY8908" s="89" t="e">
        <f>VLOOKUP(C8908,#REF!, 2,FALSE)</f>
        <v>#REF!</v>
      </c>
      <c r="BM8908" s="61" t="s">
        <v>14289</v>
      </c>
      <c r="BN8908" s="61" t="s">
        <v>2985</v>
      </c>
      <c r="BO8908" s="61" t="s">
        <v>2985</v>
      </c>
      <c r="BU8908" s="61" t="s">
        <v>14289</v>
      </c>
      <c r="BV8908" s="61" t="s">
        <v>2985</v>
      </c>
      <c r="BW8908" s="61" t="s">
        <v>2985</v>
      </c>
    </row>
    <row r="8909" spans="51:75">
      <c r="AY8909" s="89" t="e">
        <f>VLOOKUP(C8909,#REF!, 2,FALSE)</f>
        <v>#REF!</v>
      </c>
      <c r="BM8909" s="61" t="s">
        <v>14290</v>
      </c>
      <c r="BN8909" s="61" t="s">
        <v>942</v>
      </c>
      <c r="BO8909" s="61" t="s">
        <v>2303</v>
      </c>
      <c r="BU8909" s="61" t="s">
        <v>14290</v>
      </c>
      <c r="BV8909" s="61" t="s">
        <v>942</v>
      </c>
      <c r="BW8909" s="61" t="s">
        <v>2303</v>
      </c>
    </row>
    <row r="8910" spans="51:75">
      <c r="AY8910" s="89" t="e">
        <f>VLOOKUP(C8910,#REF!, 2,FALSE)</f>
        <v>#REF!</v>
      </c>
      <c r="BM8910" s="61" t="s">
        <v>14291</v>
      </c>
      <c r="BN8910" s="61" t="s">
        <v>3254</v>
      </c>
      <c r="BO8910" s="61" t="s">
        <v>6128</v>
      </c>
      <c r="BU8910" s="61" t="s">
        <v>14291</v>
      </c>
      <c r="BV8910" s="61" t="s">
        <v>3254</v>
      </c>
      <c r="BW8910" s="61" t="s">
        <v>6128</v>
      </c>
    </row>
    <row r="8911" spans="51:75">
      <c r="AY8911" s="89" t="e">
        <f>VLOOKUP(C8911,#REF!, 2,FALSE)</f>
        <v>#REF!</v>
      </c>
      <c r="BM8911" s="61" t="s">
        <v>14292</v>
      </c>
      <c r="BN8911" s="61" t="s">
        <v>2985</v>
      </c>
      <c r="BO8911" s="61" t="s">
        <v>774</v>
      </c>
      <c r="BU8911" s="61" t="s">
        <v>14292</v>
      </c>
      <c r="BV8911" s="61" t="s">
        <v>2985</v>
      </c>
      <c r="BW8911" s="61" t="s">
        <v>774</v>
      </c>
    </row>
    <row r="8912" spans="51:75">
      <c r="AY8912" s="89" t="e">
        <f>VLOOKUP(C8912,#REF!, 2,FALSE)</f>
        <v>#REF!</v>
      </c>
      <c r="BM8912" s="61" t="s">
        <v>14293</v>
      </c>
      <c r="BN8912" s="61" t="s">
        <v>914</v>
      </c>
      <c r="BO8912" s="61" t="s">
        <v>1392</v>
      </c>
      <c r="BU8912" s="61" t="s">
        <v>14293</v>
      </c>
      <c r="BV8912" s="61" t="s">
        <v>914</v>
      </c>
      <c r="BW8912" s="61" t="s">
        <v>1392</v>
      </c>
    </row>
    <row r="8913" spans="51:75">
      <c r="AY8913" s="89" t="e">
        <f>VLOOKUP(C8913,#REF!, 2,FALSE)</f>
        <v>#REF!</v>
      </c>
      <c r="BM8913" s="61" t="s">
        <v>14294</v>
      </c>
      <c r="BN8913" s="61" t="s">
        <v>996</v>
      </c>
      <c r="BO8913" s="61" t="s">
        <v>14295</v>
      </c>
      <c r="BU8913" s="61" t="s">
        <v>14294</v>
      </c>
      <c r="BV8913" s="61" t="s">
        <v>996</v>
      </c>
      <c r="BW8913" s="61" t="s">
        <v>14295</v>
      </c>
    </row>
    <row r="8914" spans="51:75">
      <c r="AY8914" s="89" t="e">
        <f>VLOOKUP(C8914,#REF!, 2,FALSE)</f>
        <v>#REF!</v>
      </c>
      <c r="BM8914" s="61" t="s">
        <v>2492</v>
      </c>
      <c r="BN8914" s="61" t="s">
        <v>638</v>
      </c>
      <c r="BO8914" s="61" t="s">
        <v>774</v>
      </c>
      <c r="BU8914" s="61" t="s">
        <v>2492</v>
      </c>
      <c r="BV8914" s="61" t="s">
        <v>638</v>
      </c>
      <c r="BW8914" s="61" t="s">
        <v>774</v>
      </c>
    </row>
    <row r="8915" spans="51:75">
      <c r="AY8915" s="89" t="e">
        <f>VLOOKUP(C8915,#REF!, 2,FALSE)</f>
        <v>#REF!</v>
      </c>
      <c r="BM8915" s="61" t="s">
        <v>14296</v>
      </c>
      <c r="BN8915" s="61" t="s">
        <v>1447</v>
      </c>
      <c r="BO8915" s="61" t="s">
        <v>1277</v>
      </c>
      <c r="BU8915" s="61" t="s">
        <v>14296</v>
      </c>
      <c r="BV8915" s="61" t="s">
        <v>1447</v>
      </c>
      <c r="BW8915" s="61" t="s">
        <v>1277</v>
      </c>
    </row>
    <row r="8916" spans="51:75">
      <c r="AY8916" s="89" t="e">
        <f>VLOOKUP(C8916,#REF!, 2,FALSE)</f>
        <v>#REF!</v>
      </c>
      <c r="BM8916" s="61" t="s">
        <v>14297</v>
      </c>
      <c r="BN8916" s="61" t="s">
        <v>777</v>
      </c>
      <c r="BO8916" s="61" t="s">
        <v>2985</v>
      </c>
      <c r="BU8916" s="61" t="s">
        <v>14297</v>
      </c>
      <c r="BV8916" s="61" t="s">
        <v>777</v>
      </c>
      <c r="BW8916" s="61" t="s">
        <v>2985</v>
      </c>
    </row>
    <row r="8917" spans="51:75">
      <c r="AY8917" s="89" t="e">
        <f>VLOOKUP(C8917,#REF!, 2,FALSE)</f>
        <v>#REF!</v>
      </c>
      <c r="BM8917" s="61" t="s">
        <v>14298</v>
      </c>
      <c r="BN8917" s="61" t="s">
        <v>2985</v>
      </c>
      <c r="BO8917" s="61" t="s">
        <v>12973</v>
      </c>
      <c r="BU8917" s="61" t="s">
        <v>14298</v>
      </c>
      <c r="BV8917" s="61" t="s">
        <v>2985</v>
      </c>
      <c r="BW8917" s="61" t="s">
        <v>12973</v>
      </c>
    </row>
    <row r="8918" spans="51:75">
      <c r="AY8918" s="89" t="e">
        <f>VLOOKUP(C8918,#REF!, 2,FALSE)</f>
        <v>#REF!</v>
      </c>
      <c r="BM8918" s="61" t="s">
        <v>14299</v>
      </c>
      <c r="BN8918" s="61" t="s">
        <v>1344</v>
      </c>
      <c r="BO8918" s="61" t="s">
        <v>727</v>
      </c>
      <c r="BU8918" s="61" t="s">
        <v>14299</v>
      </c>
      <c r="BV8918" s="61" t="s">
        <v>1344</v>
      </c>
      <c r="BW8918" s="61" t="s">
        <v>727</v>
      </c>
    </row>
    <row r="8919" spans="51:75">
      <c r="AY8919" s="89" t="e">
        <f>VLOOKUP(C8919,#REF!, 2,FALSE)</f>
        <v>#REF!</v>
      </c>
      <c r="BM8919" s="61" t="s">
        <v>14300</v>
      </c>
      <c r="BN8919" s="61" t="s">
        <v>2985</v>
      </c>
      <c r="BO8919" s="61" t="s">
        <v>14301</v>
      </c>
      <c r="BU8919" s="61" t="s">
        <v>14300</v>
      </c>
      <c r="BV8919" s="61" t="s">
        <v>2985</v>
      </c>
      <c r="BW8919" s="61" t="s">
        <v>14301</v>
      </c>
    </row>
    <row r="8920" spans="51:75">
      <c r="AY8920" s="89" t="e">
        <f>VLOOKUP(C8920,#REF!, 2,FALSE)</f>
        <v>#REF!</v>
      </c>
      <c r="BM8920" s="61" t="s">
        <v>14302</v>
      </c>
      <c r="BN8920" s="61" t="s">
        <v>2985</v>
      </c>
      <c r="BO8920" s="61" t="s">
        <v>3407</v>
      </c>
      <c r="BU8920" s="61" t="s">
        <v>14302</v>
      </c>
      <c r="BV8920" s="61" t="s">
        <v>2985</v>
      </c>
      <c r="BW8920" s="61" t="s">
        <v>3407</v>
      </c>
    </row>
    <row r="8921" spans="51:75">
      <c r="AY8921" s="89" t="e">
        <f>VLOOKUP(C8921,#REF!, 2,FALSE)</f>
        <v>#REF!</v>
      </c>
      <c r="BM8921" s="61" t="s">
        <v>2493</v>
      </c>
      <c r="BN8921" s="61" t="s">
        <v>2985</v>
      </c>
      <c r="BO8921" s="61" t="s">
        <v>14303</v>
      </c>
      <c r="BU8921" s="61" t="s">
        <v>2493</v>
      </c>
      <c r="BV8921" s="61" t="s">
        <v>2985</v>
      </c>
      <c r="BW8921" s="61" t="s">
        <v>14303</v>
      </c>
    </row>
    <row r="8922" spans="51:75">
      <c r="AY8922" s="89" t="e">
        <f>VLOOKUP(C8922,#REF!, 2,FALSE)</f>
        <v>#REF!</v>
      </c>
      <c r="BM8922" s="61" t="s">
        <v>14304</v>
      </c>
      <c r="BN8922" s="61" t="s">
        <v>2985</v>
      </c>
      <c r="BO8922" s="61" t="s">
        <v>4808</v>
      </c>
      <c r="BU8922" s="61" t="s">
        <v>14304</v>
      </c>
      <c r="BV8922" s="61" t="s">
        <v>2985</v>
      </c>
      <c r="BW8922" s="61" t="s">
        <v>4808</v>
      </c>
    </row>
    <row r="8923" spans="51:75">
      <c r="AY8923" s="89" t="e">
        <f>VLOOKUP(C8923,#REF!, 2,FALSE)</f>
        <v>#REF!</v>
      </c>
      <c r="BM8923" s="61" t="s">
        <v>14305</v>
      </c>
      <c r="BN8923" s="61" t="s">
        <v>2985</v>
      </c>
      <c r="BO8923" s="61" t="s">
        <v>14306</v>
      </c>
      <c r="BU8923" s="61" t="s">
        <v>14305</v>
      </c>
      <c r="BV8923" s="61" t="s">
        <v>2985</v>
      </c>
      <c r="BW8923" s="61" t="s">
        <v>14306</v>
      </c>
    </row>
    <row r="8924" spans="51:75">
      <c r="AY8924" s="89" t="e">
        <f>VLOOKUP(C8924,#REF!, 2,FALSE)</f>
        <v>#REF!</v>
      </c>
      <c r="BM8924" s="61" t="s">
        <v>14307</v>
      </c>
      <c r="BN8924" s="61" t="s">
        <v>2985</v>
      </c>
      <c r="BO8924" s="61" t="s">
        <v>2398</v>
      </c>
      <c r="BU8924" s="61" t="s">
        <v>14307</v>
      </c>
      <c r="BV8924" s="61" t="s">
        <v>2985</v>
      </c>
      <c r="BW8924" s="61" t="s">
        <v>2398</v>
      </c>
    </row>
    <row r="8925" spans="51:75">
      <c r="AY8925" s="89" t="e">
        <f>VLOOKUP(C8925,#REF!, 2,FALSE)</f>
        <v>#REF!</v>
      </c>
      <c r="BM8925" s="61" t="s">
        <v>14308</v>
      </c>
      <c r="BN8925" s="61" t="s">
        <v>2985</v>
      </c>
      <c r="BO8925" s="61" t="s">
        <v>4261</v>
      </c>
      <c r="BU8925" s="61" t="s">
        <v>14308</v>
      </c>
      <c r="BV8925" s="61" t="s">
        <v>2985</v>
      </c>
      <c r="BW8925" s="61" t="s">
        <v>4261</v>
      </c>
    </row>
    <row r="8926" spans="51:75">
      <c r="AY8926" s="89" t="e">
        <f>VLOOKUP(C8926,#REF!, 2,FALSE)</f>
        <v>#REF!</v>
      </c>
      <c r="BM8926" s="61" t="s">
        <v>14309</v>
      </c>
      <c r="BN8926" s="61" t="s">
        <v>2985</v>
      </c>
      <c r="BO8926" s="61" t="s">
        <v>8401</v>
      </c>
      <c r="BU8926" s="61" t="s">
        <v>14309</v>
      </c>
      <c r="BV8926" s="61" t="s">
        <v>2985</v>
      </c>
      <c r="BW8926" s="61" t="s">
        <v>8401</v>
      </c>
    </row>
    <row r="8927" spans="51:75">
      <c r="AY8927" s="89" t="e">
        <f>VLOOKUP(C8927,#REF!, 2,FALSE)</f>
        <v>#REF!</v>
      </c>
      <c r="BM8927" s="61" t="s">
        <v>14310</v>
      </c>
      <c r="BN8927" s="61" t="s">
        <v>2985</v>
      </c>
      <c r="BO8927" s="61" t="s">
        <v>7077</v>
      </c>
      <c r="BU8927" s="61" t="s">
        <v>14310</v>
      </c>
      <c r="BV8927" s="61" t="s">
        <v>2985</v>
      </c>
      <c r="BW8927" s="61" t="s">
        <v>7077</v>
      </c>
    </row>
    <row r="8928" spans="51:75">
      <c r="AY8928" s="89" t="e">
        <f>VLOOKUP(C8928,#REF!, 2,FALSE)</f>
        <v>#REF!</v>
      </c>
      <c r="BM8928" s="61" t="s">
        <v>2494</v>
      </c>
      <c r="BN8928" s="61" t="s">
        <v>2985</v>
      </c>
      <c r="BO8928" s="61" t="s">
        <v>2942</v>
      </c>
      <c r="BU8928" s="61" t="s">
        <v>2494</v>
      </c>
      <c r="BV8928" s="61" t="s">
        <v>2985</v>
      </c>
      <c r="BW8928" s="61" t="s">
        <v>2942</v>
      </c>
    </row>
    <row r="8929" spans="51:75">
      <c r="AY8929" s="89" t="e">
        <f>VLOOKUP(C8929,#REF!, 2,FALSE)</f>
        <v>#REF!</v>
      </c>
      <c r="BM8929" s="61" t="s">
        <v>2495</v>
      </c>
      <c r="BN8929" s="61" t="s">
        <v>2985</v>
      </c>
      <c r="BO8929" s="61" t="s">
        <v>14311</v>
      </c>
      <c r="BU8929" s="61" t="s">
        <v>2495</v>
      </c>
      <c r="BV8929" s="61" t="s">
        <v>2985</v>
      </c>
      <c r="BW8929" s="61" t="s">
        <v>14311</v>
      </c>
    </row>
    <row r="8930" spans="51:75">
      <c r="AY8930" s="89" t="e">
        <f>VLOOKUP(C8930,#REF!, 2,FALSE)</f>
        <v>#REF!</v>
      </c>
      <c r="BM8930" s="61" t="s">
        <v>14312</v>
      </c>
      <c r="BN8930" s="61" t="s">
        <v>2985</v>
      </c>
      <c r="BO8930" s="61" t="s">
        <v>14313</v>
      </c>
      <c r="BU8930" s="61" t="s">
        <v>14312</v>
      </c>
      <c r="BV8930" s="61" t="s">
        <v>2985</v>
      </c>
      <c r="BW8930" s="61" t="s">
        <v>14313</v>
      </c>
    </row>
    <row r="8931" spans="51:75">
      <c r="AY8931" s="89" t="e">
        <f>VLOOKUP(C8931,#REF!, 2,FALSE)</f>
        <v>#REF!</v>
      </c>
      <c r="BM8931" s="61" t="s">
        <v>14314</v>
      </c>
      <c r="BN8931" s="61" t="s">
        <v>2985</v>
      </c>
      <c r="BO8931" s="61" t="s">
        <v>14315</v>
      </c>
      <c r="BU8931" s="61" t="s">
        <v>14314</v>
      </c>
      <c r="BV8931" s="61" t="s">
        <v>2985</v>
      </c>
      <c r="BW8931" s="61" t="s">
        <v>14315</v>
      </c>
    </row>
    <row r="8932" spans="51:75">
      <c r="AY8932" s="89" t="e">
        <f>VLOOKUP(C8932,#REF!, 2,FALSE)</f>
        <v>#REF!</v>
      </c>
      <c r="BM8932" s="61" t="s">
        <v>14316</v>
      </c>
      <c r="BN8932" s="61" t="s">
        <v>2985</v>
      </c>
      <c r="BO8932" s="61" t="s">
        <v>8013</v>
      </c>
      <c r="BU8932" s="61" t="s">
        <v>14316</v>
      </c>
      <c r="BV8932" s="61" t="s">
        <v>2985</v>
      </c>
      <c r="BW8932" s="61" t="s">
        <v>8013</v>
      </c>
    </row>
    <row r="8933" spans="51:75">
      <c r="AY8933" s="89" t="e">
        <f>VLOOKUP(C8933,#REF!, 2,FALSE)</f>
        <v>#REF!</v>
      </c>
      <c r="BM8933" s="61" t="s">
        <v>14317</v>
      </c>
      <c r="BN8933" s="61" t="s">
        <v>2985</v>
      </c>
      <c r="BO8933" s="61" t="s">
        <v>9022</v>
      </c>
      <c r="BU8933" s="61" t="s">
        <v>14317</v>
      </c>
      <c r="BV8933" s="61" t="s">
        <v>2985</v>
      </c>
      <c r="BW8933" s="61" t="s">
        <v>9022</v>
      </c>
    </row>
    <row r="8934" spans="51:75">
      <c r="AY8934" s="89" t="e">
        <f>VLOOKUP(C8934,#REF!, 2,FALSE)</f>
        <v>#REF!</v>
      </c>
      <c r="BM8934" s="61" t="s">
        <v>14318</v>
      </c>
      <c r="BN8934" s="61" t="s">
        <v>2985</v>
      </c>
      <c r="BO8934" s="61" t="s">
        <v>9022</v>
      </c>
      <c r="BU8934" s="61" t="s">
        <v>14318</v>
      </c>
      <c r="BV8934" s="61" t="s">
        <v>2985</v>
      </c>
      <c r="BW8934" s="61" t="s">
        <v>9022</v>
      </c>
    </row>
    <row r="8935" spans="51:75">
      <c r="AY8935" s="89" t="e">
        <f>VLOOKUP(C8935,#REF!, 2,FALSE)</f>
        <v>#REF!</v>
      </c>
      <c r="BM8935" s="61" t="s">
        <v>14319</v>
      </c>
      <c r="BN8935" s="61" t="s">
        <v>2985</v>
      </c>
      <c r="BO8935" s="61" t="s">
        <v>14320</v>
      </c>
      <c r="BU8935" s="61" t="s">
        <v>14319</v>
      </c>
      <c r="BV8935" s="61" t="s">
        <v>2985</v>
      </c>
      <c r="BW8935" s="61" t="s">
        <v>14320</v>
      </c>
    </row>
    <row r="8936" spans="51:75">
      <c r="AY8936" s="89" t="e">
        <f>VLOOKUP(C8936,#REF!, 2,FALSE)</f>
        <v>#REF!</v>
      </c>
      <c r="BM8936" s="61" t="s">
        <v>14321</v>
      </c>
      <c r="BN8936" s="61" t="s">
        <v>2985</v>
      </c>
      <c r="BO8936" s="61" t="s">
        <v>7346</v>
      </c>
      <c r="BU8936" s="61" t="s">
        <v>14321</v>
      </c>
      <c r="BV8936" s="61" t="s">
        <v>2985</v>
      </c>
      <c r="BW8936" s="61" t="s">
        <v>7346</v>
      </c>
    </row>
    <row r="8937" spans="51:75">
      <c r="AY8937" s="89" t="e">
        <f>VLOOKUP(C8937,#REF!, 2,FALSE)</f>
        <v>#REF!</v>
      </c>
      <c r="BM8937" s="61" t="s">
        <v>14322</v>
      </c>
      <c r="BN8937" s="61" t="s">
        <v>2985</v>
      </c>
      <c r="BO8937" s="61" t="s">
        <v>6198</v>
      </c>
      <c r="BU8937" s="61" t="s">
        <v>14322</v>
      </c>
      <c r="BV8937" s="61" t="s">
        <v>2985</v>
      </c>
      <c r="BW8937" s="61" t="s">
        <v>6198</v>
      </c>
    </row>
    <row r="8938" spans="51:75">
      <c r="AY8938" s="89" t="e">
        <f>VLOOKUP(C8938,#REF!, 2,FALSE)</f>
        <v>#REF!</v>
      </c>
      <c r="BM8938" s="61" t="s">
        <v>14323</v>
      </c>
      <c r="BN8938" s="61" t="s">
        <v>1141</v>
      </c>
      <c r="BO8938" s="61" t="s">
        <v>2985</v>
      </c>
      <c r="BU8938" s="61" t="s">
        <v>14323</v>
      </c>
      <c r="BV8938" s="61" t="s">
        <v>1141</v>
      </c>
      <c r="BW8938" s="61" t="s">
        <v>2985</v>
      </c>
    </row>
    <row r="8939" spans="51:75">
      <c r="AY8939" s="89" t="e">
        <f>VLOOKUP(C8939,#REF!, 2,FALSE)</f>
        <v>#REF!</v>
      </c>
      <c r="BM8939" s="61" t="s">
        <v>14324</v>
      </c>
      <c r="BN8939" s="61" t="s">
        <v>2985</v>
      </c>
      <c r="BO8939" s="61" t="s">
        <v>6781</v>
      </c>
      <c r="BU8939" s="61" t="s">
        <v>14324</v>
      </c>
      <c r="BV8939" s="61" t="s">
        <v>2985</v>
      </c>
      <c r="BW8939" s="61" t="s">
        <v>6781</v>
      </c>
    </row>
    <row r="8940" spans="51:75">
      <c r="AY8940" s="89" t="e">
        <f>VLOOKUP(C8940,#REF!, 2,FALSE)</f>
        <v>#REF!</v>
      </c>
      <c r="BM8940" s="61" t="s">
        <v>2496</v>
      </c>
      <c r="BN8940" s="61" t="s">
        <v>1269</v>
      </c>
      <c r="BO8940" s="61" t="s">
        <v>728</v>
      </c>
      <c r="BU8940" s="61" t="s">
        <v>2496</v>
      </c>
      <c r="BV8940" s="61" t="s">
        <v>1269</v>
      </c>
      <c r="BW8940" s="61" t="s">
        <v>728</v>
      </c>
    </row>
    <row r="8941" spans="51:75">
      <c r="AY8941" s="89" t="e">
        <f>VLOOKUP(C8941,#REF!, 2,FALSE)</f>
        <v>#REF!</v>
      </c>
      <c r="BM8941" s="61" t="s">
        <v>14325</v>
      </c>
      <c r="BN8941" s="61" t="s">
        <v>843</v>
      </c>
      <c r="BO8941" s="61" t="s">
        <v>14326</v>
      </c>
      <c r="BU8941" s="61" t="s">
        <v>14325</v>
      </c>
      <c r="BV8941" s="61" t="s">
        <v>843</v>
      </c>
      <c r="BW8941" s="61" t="s">
        <v>14326</v>
      </c>
    </row>
    <row r="8942" spans="51:75">
      <c r="AY8942" s="89" t="e">
        <f>VLOOKUP(C8942,#REF!, 2,FALSE)</f>
        <v>#REF!</v>
      </c>
      <c r="BM8942" s="61" t="s">
        <v>14327</v>
      </c>
      <c r="BN8942" s="61" t="s">
        <v>2985</v>
      </c>
      <c r="BO8942" s="61" t="s">
        <v>14328</v>
      </c>
      <c r="BU8942" s="61" t="s">
        <v>14327</v>
      </c>
      <c r="BV8942" s="61" t="s">
        <v>2985</v>
      </c>
      <c r="BW8942" s="61" t="s">
        <v>14328</v>
      </c>
    </row>
    <row r="8943" spans="51:75">
      <c r="AY8943" s="89" t="e">
        <f>VLOOKUP(C8943,#REF!, 2,FALSE)</f>
        <v>#REF!</v>
      </c>
      <c r="BM8943" s="61" t="s">
        <v>14329</v>
      </c>
      <c r="BN8943" s="61" t="s">
        <v>2985</v>
      </c>
      <c r="BO8943" s="61" t="s">
        <v>7173</v>
      </c>
      <c r="BU8943" s="61" t="s">
        <v>14329</v>
      </c>
      <c r="BV8943" s="61" t="s">
        <v>2985</v>
      </c>
      <c r="BW8943" s="61" t="s">
        <v>7173</v>
      </c>
    </row>
    <row r="8944" spans="51:75">
      <c r="AY8944" s="89" t="e">
        <f>VLOOKUP(C8944,#REF!, 2,FALSE)</f>
        <v>#REF!</v>
      </c>
      <c r="BM8944" s="61" t="s">
        <v>14330</v>
      </c>
      <c r="BN8944" s="61" t="s">
        <v>2985</v>
      </c>
      <c r="BO8944" s="61" t="s">
        <v>2985</v>
      </c>
      <c r="BU8944" s="61" t="s">
        <v>14330</v>
      </c>
      <c r="BV8944" s="61" t="s">
        <v>2985</v>
      </c>
      <c r="BW8944" s="61" t="s">
        <v>2985</v>
      </c>
    </row>
    <row r="8945" spans="51:75">
      <c r="AY8945" s="89" t="e">
        <f>VLOOKUP(C8945,#REF!, 2,FALSE)</f>
        <v>#REF!</v>
      </c>
      <c r="BM8945" s="61" t="s">
        <v>14331</v>
      </c>
      <c r="BN8945" s="61" t="s">
        <v>2985</v>
      </c>
      <c r="BO8945" s="61" t="s">
        <v>14332</v>
      </c>
      <c r="BU8945" s="61" t="s">
        <v>14331</v>
      </c>
      <c r="BV8945" s="61" t="s">
        <v>2985</v>
      </c>
      <c r="BW8945" s="61" t="s">
        <v>14332</v>
      </c>
    </row>
    <row r="8946" spans="51:75">
      <c r="AY8946" s="89" t="e">
        <f>VLOOKUP(C8946,#REF!, 2,FALSE)</f>
        <v>#REF!</v>
      </c>
      <c r="BM8946" s="61" t="s">
        <v>14333</v>
      </c>
      <c r="BN8946" s="61" t="s">
        <v>2985</v>
      </c>
      <c r="BO8946" s="61" t="s">
        <v>11054</v>
      </c>
      <c r="BU8946" s="61" t="s">
        <v>14333</v>
      </c>
      <c r="BV8946" s="61" t="s">
        <v>2985</v>
      </c>
      <c r="BW8946" s="61" t="s">
        <v>11054</v>
      </c>
    </row>
    <row r="8947" spans="51:75">
      <c r="AY8947" s="89" t="e">
        <f>VLOOKUP(C8947,#REF!, 2,FALSE)</f>
        <v>#REF!</v>
      </c>
      <c r="BM8947" s="61" t="s">
        <v>14334</v>
      </c>
      <c r="BN8947" s="61" t="s">
        <v>2985</v>
      </c>
      <c r="BO8947" s="61" t="s">
        <v>2985</v>
      </c>
      <c r="BU8947" s="61" t="s">
        <v>14334</v>
      </c>
      <c r="BV8947" s="61" t="s">
        <v>2985</v>
      </c>
      <c r="BW8947" s="61" t="s">
        <v>2985</v>
      </c>
    </row>
    <row r="8948" spans="51:75">
      <c r="AY8948" s="89" t="e">
        <f>VLOOKUP(C8948,#REF!, 2,FALSE)</f>
        <v>#REF!</v>
      </c>
      <c r="BM8948" s="61" t="s">
        <v>14334</v>
      </c>
      <c r="BN8948" s="61" t="s">
        <v>2985</v>
      </c>
      <c r="BO8948" s="61" t="s">
        <v>2985</v>
      </c>
      <c r="BU8948" s="61" t="s">
        <v>14334</v>
      </c>
      <c r="BV8948" s="61" t="s">
        <v>2985</v>
      </c>
      <c r="BW8948" s="61" t="s">
        <v>2985</v>
      </c>
    </row>
    <row r="8949" spans="51:75">
      <c r="AY8949" s="89" t="e">
        <f>VLOOKUP(C8949,#REF!, 2,FALSE)</f>
        <v>#REF!</v>
      </c>
      <c r="BM8949" s="61" t="s">
        <v>14335</v>
      </c>
      <c r="BN8949" s="61" t="s">
        <v>2985</v>
      </c>
      <c r="BO8949" s="61" t="s">
        <v>2985</v>
      </c>
      <c r="BU8949" s="61" t="s">
        <v>14335</v>
      </c>
      <c r="BV8949" s="61" t="s">
        <v>2985</v>
      </c>
      <c r="BW8949" s="61" t="s">
        <v>2985</v>
      </c>
    </row>
    <row r="8950" spans="51:75">
      <c r="AY8950" s="89" t="e">
        <f>VLOOKUP(C8950,#REF!, 2,FALSE)</f>
        <v>#REF!</v>
      </c>
      <c r="BM8950" s="61" t="s">
        <v>14335</v>
      </c>
      <c r="BN8950" s="61" t="s">
        <v>2985</v>
      </c>
      <c r="BO8950" s="61" t="s">
        <v>2985</v>
      </c>
      <c r="BU8950" s="61" t="s">
        <v>14335</v>
      </c>
      <c r="BV8950" s="61" t="s">
        <v>2985</v>
      </c>
      <c r="BW8950" s="61" t="s">
        <v>2985</v>
      </c>
    </row>
    <row r="8951" spans="51:75">
      <c r="AY8951" s="89" t="e">
        <f>VLOOKUP(C8951,#REF!, 2,FALSE)</f>
        <v>#REF!</v>
      </c>
      <c r="BM8951" s="61" t="s">
        <v>14336</v>
      </c>
      <c r="BN8951" s="61" t="s">
        <v>2985</v>
      </c>
      <c r="BO8951" s="61" t="s">
        <v>2985</v>
      </c>
      <c r="BU8951" s="61" t="s">
        <v>14336</v>
      </c>
      <c r="BV8951" s="61" t="s">
        <v>2985</v>
      </c>
      <c r="BW8951" s="61" t="s">
        <v>2985</v>
      </c>
    </row>
    <row r="8952" spans="51:75">
      <c r="AY8952" s="89" t="e">
        <f>VLOOKUP(C8952,#REF!, 2,FALSE)</f>
        <v>#REF!</v>
      </c>
      <c r="BM8952" s="61" t="s">
        <v>14336</v>
      </c>
      <c r="BN8952" s="61" t="s">
        <v>2985</v>
      </c>
      <c r="BO8952" s="61" t="s">
        <v>2985</v>
      </c>
      <c r="BU8952" s="61" t="s">
        <v>14336</v>
      </c>
      <c r="BV8952" s="61" t="s">
        <v>2985</v>
      </c>
      <c r="BW8952" s="61" t="s">
        <v>2985</v>
      </c>
    </row>
    <row r="8953" spans="51:75">
      <c r="AY8953" s="89" t="e">
        <f>VLOOKUP(C8953,#REF!, 2,FALSE)</f>
        <v>#REF!</v>
      </c>
      <c r="BM8953" s="61" t="s">
        <v>14337</v>
      </c>
      <c r="BN8953" s="61" t="s">
        <v>2985</v>
      </c>
      <c r="BO8953" s="61" t="s">
        <v>8842</v>
      </c>
      <c r="BU8953" s="61" t="s">
        <v>14337</v>
      </c>
      <c r="BV8953" s="61" t="s">
        <v>2985</v>
      </c>
      <c r="BW8953" s="61" t="s">
        <v>8842</v>
      </c>
    </row>
    <row r="8954" spans="51:75">
      <c r="AY8954" s="89" t="e">
        <f>VLOOKUP(C8954,#REF!, 2,FALSE)</f>
        <v>#REF!</v>
      </c>
      <c r="BM8954" s="61" t="s">
        <v>14337</v>
      </c>
      <c r="BN8954" s="61" t="s">
        <v>2985</v>
      </c>
      <c r="BO8954" s="61" t="s">
        <v>8842</v>
      </c>
      <c r="BU8954" s="61" t="s">
        <v>14337</v>
      </c>
      <c r="BV8954" s="61" t="s">
        <v>2985</v>
      </c>
      <c r="BW8954" s="61" t="s">
        <v>8842</v>
      </c>
    </row>
    <row r="8955" spans="51:75">
      <c r="AY8955" s="89" t="e">
        <f>VLOOKUP(C8955,#REF!, 2,FALSE)</f>
        <v>#REF!</v>
      </c>
      <c r="BM8955" s="61" t="s">
        <v>2497</v>
      </c>
      <c r="BN8955" s="61" t="s">
        <v>2985</v>
      </c>
      <c r="BO8955" s="61" t="s">
        <v>14338</v>
      </c>
      <c r="BU8955" s="61" t="s">
        <v>2497</v>
      </c>
      <c r="BV8955" s="61" t="s">
        <v>2985</v>
      </c>
      <c r="BW8955" s="61" t="s">
        <v>14338</v>
      </c>
    </row>
    <row r="8956" spans="51:75">
      <c r="AY8956" s="89" t="e">
        <f>VLOOKUP(C8956,#REF!, 2,FALSE)</f>
        <v>#REF!</v>
      </c>
      <c r="BM8956" s="61" t="s">
        <v>2497</v>
      </c>
      <c r="BN8956" s="61" t="s">
        <v>2985</v>
      </c>
      <c r="BO8956" s="61" t="s">
        <v>14338</v>
      </c>
      <c r="BU8956" s="61" t="s">
        <v>2497</v>
      </c>
      <c r="BV8956" s="61" t="s">
        <v>2985</v>
      </c>
      <c r="BW8956" s="61" t="s">
        <v>14338</v>
      </c>
    </row>
    <row r="8957" spans="51:75">
      <c r="AY8957" s="89" t="e">
        <f>VLOOKUP(C8957,#REF!, 2,FALSE)</f>
        <v>#REF!</v>
      </c>
      <c r="BM8957" s="61" t="s">
        <v>2498</v>
      </c>
      <c r="BN8957" s="61" t="s">
        <v>2985</v>
      </c>
      <c r="BO8957" s="61" t="s">
        <v>14339</v>
      </c>
      <c r="BU8957" s="61" t="s">
        <v>2498</v>
      </c>
      <c r="BV8957" s="61" t="s">
        <v>2985</v>
      </c>
      <c r="BW8957" s="61" t="s">
        <v>14339</v>
      </c>
    </row>
    <row r="8958" spans="51:75">
      <c r="AY8958" s="89" t="e">
        <f>VLOOKUP(C8958,#REF!, 2,FALSE)</f>
        <v>#REF!</v>
      </c>
      <c r="BM8958" s="61" t="s">
        <v>2498</v>
      </c>
      <c r="BN8958" s="61" t="s">
        <v>2985</v>
      </c>
      <c r="BO8958" s="61" t="s">
        <v>14339</v>
      </c>
      <c r="BU8958" s="61" t="s">
        <v>2498</v>
      </c>
      <c r="BV8958" s="61" t="s">
        <v>2985</v>
      </c>
      <c r="BW8958" s="61" t="s">
        <v>14339</v>
      </c>
    </row>
    <row r="8959" spans="51:75">
      <c r="AY8959" s="89" t="e">
        <f>VLOOKUP(C8959,#REF!, 2,FALSE)</f>
        <v>#REF!</v>
      </c>
      <c r="BM8959" s="61" t="s">
        <v>14340</v>
      </c>
      <c r="BN8959" s="61" t="s">
        <v>2985</v>
      </c>
      <c r="BO8959" s="61" t="s">
        <v>14341</v>
      </c>
      <c r="BU8959" s="61" t="s">
        <v>14340</v>
      </c>
      <c r="BV8959" s="61" t="s">
        <v>2985</v>
      </c>
      <c r="BW8959" s="61" t="s">
        <v>14341</v>
      </c>
    </row>
    <row r="8960" spans="51:75">
      <c r="AY8960" s="89" t="e">
        <f>VLOOKUP(C8960,#REF!, 2,FALSE)</f>
        <v>#REF!</v>
      </c>
      <c r="BM8960" s="61" t="s">
        <v>14340</v>
      </c>
      <c r="BN8960" s="61" t="s">
        <v>2985</v>
      </c>
      <c r="BO8960" s="61" t="s">
        <v>14341</v>
      </c>
      <c r="BU8960" s="61" t="s">
        <v>14340</v>
      </c>
      <c r="BV8960" s="61" t="s">
        <v>2985</v>
      </c>
      <c r="BW8960" s="61" t="s">
        <v>14341</v>
      </c>
    </row>
    <row r="8961" spans="51:75">
      <c r="AY8961" s="89" t="e">
        <f>VLOOKUP(C8961,#REF!, 2,FALSE)</f>
        <v>#REF!</v>
      </c>
      <c r="BM8961" s="61" t="s">
        <v>14342</v>
      </c>
      <c r="BN8961" s="61" t="s">
        <v>16990</v>
      </c>
      <c r="BO8961" s="61" t="s">
        <v>14343</v>
      </c>
      <c r="BU8961" s="61" t="s">
        <v>14342</v>
      </c>
      <c r="BV8961" s="61" t="s">
        <v>16990</v>
      </c>
      <c r="BW8961" s="61" t="s">
        <v>14343</v>
      </c>
    </row>
    <row r="8962" spans="51:75">
      <c r="AY8962" s="89" t="e">
        <f>VLOOKUP(C8962,#REF!, 2,FALSE)</f>
        <v>#REF!</v>
      </c>
      <c r="BM8962" s="61" t="s">
        <v>14342</v>
      </c>
      <c r="BN8962" s="61" t="s">
        <v>16990</v>
      </c>
      <c r="BO8962" s="61" t="s">
        <v>14343</v>
      </c>
      <c r="BU8962" s="61" t="s">
        <v>14342</v>
      </c>
      <c r="BV8962" s="61" t="s">
        <v>16990</v>
      </c>
      <c r="BW8962" s="61" t="s">
        <v>14343</v>
      </c>
    </row>
    <row r="8963" spans="51:75">
      <c r="AY8963" s="89" t="e">
        <f>VLOOKUP(C8963,#REF!, 2,FALSE)</f>
        <v>#REF!</v>
      </c>
      <c r="BM8963" s="61" t="s">
        <v>14344</v>
      </c>
      <c r="BN8963" s="61" t="s">
        <v>16990</v>
      </c>
      <c r="BO8963" s="61" t="s">
        <v>2877</v>
      </c>
      <c r="BU8963" s="61" t="s">
        <v>14344</v>
      </c>
      <c r="BV8963" s="61" t="s">
        <v>16990</v>
      </c>
      <c r="BW8963" s="61" t="s">
        <v>2877</v>
      </c>
    </row>
    <row r="8964" spans="51:75">
      <c r="AY8964" s="89" t="e">
        <f>VLOOKUP(C8964,#REF!, 2,FALSE)</f>
        <v>#REF!</v>
      </c>
      <c r="BM8964" s="61" t="s">
        <v>14344</v>
      </c>
      <c r="BN8964" s="61" t="s">
        <v>16990</v>
      </c>
      <c r="BO8964" s="61" t="s">
        <v>2877</v>
      </c>
      <c r="BU8964" s="61" t="s">
        <v>14344</v>
      </c>
      <c r="BV8964" s="61" t="s">
        <v>16990</v>
      </c>
      <c r="BW8964" s="61" t="s">
        <v>2877</v>
      </c>
    </row>
    <row r="8965" spans="51:75">
      <c r="AY8965" s="89" t="e">
        <f>VLOOKUP(C8965,#REF!, 2,FALSE)</f>
        <v>#REF!</v>
      </c>
      <c r="BM8965" s="61" t="s">
        <v>14345</v>
      </c>
      <c r="BN8965" s="61" t="s">
        <v>16990</v>
      </c>
      <c r="BO8965" s="61" t="s">
        <v>6333</v>
      </c>
      <c r="BU8965" s="61" t="s">
        <v>14345</v>
      </c>
      <c r="BV8965" s="61" t="s">
        <v>16990</v>
      </c>
      <c r="BW8965" s="61" t="s">
        <v>6333</v>
      </c>
    </row>
    <row r="8966" spans="51:75">
      <c r="AY8966" s="89" t="e">
        <f>VLOOKUP(C8966,#REF!, 2,FALSE)</f>
        <v>#REF!</v>
      </c>
      <c r="BM8966" s="61" t="s">
        <v>14345</v>
      </c>
      <c r="BN8966" s="61" t="s">
        <v>16990</v>
      </c>
      <c r="BO8966" s="61" t="s">
        <v>6333</v>
      </c>
      <c r="BU8966" s="61" t="s">
        <v>14345</v>
      </c>
      <c r="BV8966" s="61" t="s">
        <v>16990</v>
      </c>
      <c r="BW8966" s="61" t="s">
        <v>6333</v>
      </c>
    </row>
    <row r="8967" spans="51:75">
      <c r="AY8967" s="89" t="e">
        <f>VLOOKUP(C8967,#REF!, 2,FALSE)</f>
        <v>#REF!</v>
      </c>
      <c r="BM8967" s="61" t="s">
        <v>14346</v>
      </c>
      <c r="BN8967" s="61" t="s">
        <v>2985</v>
      </c>
      <c r="BO8967" s="61" t="s">
        <v>2985</v>
      </c>
      <c r="BU8967" s="61" t="s">
        <v>14346</v>
      </c>
      <c r="BV8967" s="61" t="s">
        <v>2985</v>
      </c>
      <c r="BW8967" s="61" t="s">
        <v>2985</v>
      </c>
    </row>
    <row r="8968" spans="51:75">
      <c r="AY8968" s="89" t="e">
        <f>VLOOKUP(C8968,#REF!, 2,FALSE)</f>
        <v>#REF!</v>
      </c>
      <c r="BM8968" s="61" t="s">
        <v>14346</v>
      </c>
      <c r="BN8968" s="61" t="s">
        <v>2985</v>
      </c>
      <c r="BO8968" s="61" t="s">
        <v>2985</v>
      </c>
      <c r="BU8968" s="61" t="s">
        <v>14346</v>
      </c>
      <c r="BV8968" s="61" t="s">
        <v>2985</v>
      </c>
      <c r="BW8968" s="61" t="s">
        <v>2985</v>
      </c>
    </row>
    <row r="8969" spans="51:75">
      <c r="AY8969" s="89" t="e">
        <f>VLOOKUP(C8969,#REF!, 2,FALSE)</f>
        <v>#REF!</v>
      </c>
      <c r="BM8969" s="61" t="s">
        <v>14347</v>
      </c>
      <c r="BN8969" s="61" t="s">
        <v>16990</v>
      </c>
      <c r="BO8969" s="61" t="s">
        <v>9211</v>
      </c>
      <c r="BU8969" s="61" t="s">
        <v>14347</v>
      </c>
      <c r="BV8969" s="61" t="s">
        <v>16990</v>
      </c>
      <c r="BW8969" s="61" t="s">
        <v>9211</v>
      </c>
    </row>
    <row r="8970" spans="51:75">
      <c r="AY8970" s="89" t="e">
        <f>VLOOKUP(C8970,#REF!, 2,FALSE)</f>
        <v>#REF!</v>
      </c>
      <c r="BM8970" s="61" t="s">
        <v>14347</v>
      </c>
      <c r="BN8970" s="61" t="s">
        <v>16990</v>
      </c>
      <c r="BO8970" s="61" t="s">
        <v>9211</v>
      </c>
      <c r="BU8970" s="61" t="s">
        <v>14347</v>
      </c>
      <c r="BV8970" s="61" t="s">
        <v>16990</v>
      </c>
      <c r="BW8970" s="61" t="s">
        <v>9211</v>
      </c>
    </row>
    <row r="8971" spans="51:75">
      <c r="AY8971" s="89" t="e">
        <f>VLOOKUP(C8971,#REF!, 2,FALSE)</f>
        <v>#REF!</v>
      </c>
      <c r="BM8971" s="61" t="s">
        <v>14348</v>
      </c>
      <c r="BN8971" s="61" t="s">
        <v>665</v>
      </c>
      <c r="BO8971" s="61" t="s">
        <v>2985</v>
      </c>
      <c r="BU8971" s="61" t="s">
        <v>14348</v>
      </c>
      <c r="BV8971" s="61" t="s">
        <v>665</v>
      </c>
      <c r="BW8971" s="61" t="s">
        <v>2985</v>
      </c>
    </row>
    <row r="8972" spans="51:75">
      <c r="AY8972" s="89" t="e">
        <f>VLOOKUP(C8972,#REF!, 2,FALSE)</f>
        <v>#REF!</v>
      </c>
      <c r="BM8972" s="61" t="s">
        <v>14348</v>
      </c>
      <c r="BN8972" s="61" t="s">
        <v>665</v>
      </c>
      <c r="BO8972" s="61" t="s">
        <v>2985</v>
      </c>
      <c r="BU8972" s="61" t="s">
        <v>14348</v>
      </c>
      <c r="BV8972" s="61" t="s">
        <v>665</v>
      </c>
      <c r="BW8972" s="61" t="s">
        <v>2985</v>
      </c>
    </row>
    <row r="8973" spans="51:75">
      <c r="AY8973" s="89" t="e">
        <f>VLOOKUP(C8973,#REF!, 2,FALSE)</f>
        <v>#REF!</v>
      </c>
      <c r="BM8973" s="61" t="s">
        <v>14349</v>
      </c>
      <c r="BN8973" s="61" t="s">
        <v>2985</v>
      </c>
      <c r="BO8973" s="61" t="s">
        <v>2985</v>
      </c>
      <c r="BU8973" s="61" t="s">
        <v>14349</v>
      </c>
      <c r="BV8973" s="61" t="s">
        <v>2985</v>
      </c>
      <c r="BW8973" s="61" t="s">
        <v>2985</v>
      </c>
    </row>
    <row r="8974" spans="51:75">
      <c r="AY8974" s="89" t="e">
        <f>VLOOKUP(C8974,#REF!, 2,FALSE)</f>
        <v>#REF!</v>
      </c>
      <c r="BM8974" s="61" t="s">
        <v>14349</v>
      </c>
      <c r="BN8974" s="61" t="s">
        <v>2985</v>
      </c>
      <c r="BO8974" s="61" t="s">
        <v>2985</v>
      </c>
      <c r="BU8974" s="61" t="s">
        <v>14349</v>
      </c>
      <c r="BV8974" s="61" t="s">
        <v>2985</v>
      </c>
      <c r="BW8974" s="61" t="s">
        <v>2985</v>
      </c>
    </row>
    <row r="8975" spans="51:75">
      <c r="AY8975" s="89" t="e">
        <f>VLOOKUP(C8975,#REF!, 2,FALSE)</f>
        <v>#REF!</v>
      </c>
      <c r="BM8975" s="61" t="s">
        <v>14350</v>
      </c>
      <c r="BN8975" s="61" t="s">
        <v>668</v>
      </c>
      <c r="BO8975" s="61" t="s">
        <v>2985</v>
      </c>
      <c r="BU8975" s="61" t="s">
        <v>14350</v>
      </c>
      <c r="BV8975" s="61" t="s">
        <v>668</v>
      </c>
      <c r="BW8975" s="61" t="s">
        <v>2985</v>
      </c>
    </row>
    <row r="8976" spans="51:75">
      <c r="AY8976" s="89" t="e">
        <f>VLOOKUP(C8976,#REF!, 2,FALSE)</f>
        <v>#REF!</v>
      </c>
      <c r="BM8976" s="61" t="s">
        <v>14350</v>
      </c>
      <c r="BN8976" s="61" t="s">
        <v>668</v>
      </c>
      <c r="BO8976" s="61" t="s">
        <v>2985</v>
      </c>
      <c r="BU8976" s="61" t="s">
        <v>14350</v>
      </c>
      <c r="BV8976" s="61" t="s">
        <v>668</v>
      </c>
      <c r="BW8976" s="61" t="s">
        <v>2985</v>
      </c>
    </row>
    <row r="8977" spans="51:75">
      <c r="AY8977" s="89" t="e">
        <f>VLOOKUP(C8977,#REF!, 2,FALSE)</f>
        <v>#REF!</v>
      </c>
      <c r="BM8977" s="61" t="s">
        <v>14351</v>
      </c>
      <c r="BN8977" s="61" t="s">
        <v>639</v>
      </c>
      <c r="BO8977" s="61" t="s">
        <v>2985</v>
      </c>
      <c r="BU8977" s="61" t="s">
        <v>14351</v>
      </c>
      <c r="BV8977" s="61" t="s">
        <v>639</v>
      </c>
      <c r="BW8977" s="61" t="s">
        <v>2985</v>
      </c>
    </row>
    <row r="8978" spans="51:75">
      <c r="AY8978" s="89" t="e">
        <f>VLOOKUP(C8978,#REF!, 2,FALSE)</f>
        <v>#REF!</v>
      </c>
      <c r="BM8978" s="61" t="s">
        <v>14351</v>
      </c>
      <c r="BN8978" s="61" t="s">
        <v>639</v>
      </c>
      <c r="BO8978" s="61" t="s">
        <v>2985</v>
      </c>
      <c r="BU8978" s="61" t="s">
        <v>14351</v>
      </c>
      <c r="BV8978" s="61" t="s">
        <v>639</v>
      </c>
      <c r="BW8978" s="61" t="s">
        <v>2985</v>
      </c>
    </row>
    <row r="8979" spans="51:75">
      <c r="AY8979" s="89" t="e">
        <f>VLOOKUP(C8979,#REF!, 2,FALSE)</f>
        <v>#REF!</v>
      </c>
      <c r="BM8979" s="61" t="s">
        <v>14352</v>
      </c>
      <c r="BN8979" s="61" t="s">
        <v>16990</v>
      </c>
      <c r="BO8979" s="61" t="s">
        <v>2985</v>
      </c>
      <c r="BU8979" s="61" t="s">
        <v>14352</v>
      </c>
      <c r="BV8979" s="61" t="s">
        <v>16990</v>
      </c>
      <c r="BW8979" s="61" t="s">
        <v>2985</v>
      </c>
    </row>
    <row r="8980" spans="51:75">
      <c r="AY8980" s="89" t="e">
        <f>VLOOKUP(C8980,#REF!, 2,FALSE)</f>
        <v>#REF!</v>
      </c>
      <c r="BM8980" s="61" t="s">
        <v>14352</v>
      </c>
      <c r="BN8980" s="61" t="s">
        <v>16990</v>
      </c>
      <c r="BO8980" s="61" t="s">
        <v>2985</v>
      </c>
      <c r="BU8980" s="61" t="s">
        <v>14352</v>
      </c>
      <c r="BV8980" s="61" t="s">
        <v>16990</v>
      </c>
      <c r="BW8980" s="61" t="s">
        <v>2985</v>
      </c>
    </row>
    <row r="8981" spans="51:75">
      <c r="AY8981" s="89" t="e">
        <f>VLOOKUP(C8981,#REF!, 2,FALSE)</f>
        <v>#REF!</v>
      </c>
      <c r="BM8981" s="61" t="s">
        <v>14353</v>
      </c>
      <c r="BN8981" s="61" t="s">
        <v>2985</v>
      </c>
      <c r="BO8981" s="61" t="s">
        <v>11309</v>
      </c>
      <c r="BU8981" s="61" t="s">
        <v>14353</v>
      </c>
      <c r="BV8981" s="61" t="s">
        <v>2985</v>
      </c>
      <c r="BW8981" s="61" t="s">
        <v>11309</v>
      </c>
    </row>
    <row r="8982" spans="51:75">
      <c r="AY8982" s="89" t="e">
        <f>VLOOKUP(C8982,#REF!, 2,FALSE)</f>
        <v>#REF!</v>
      </c>
      <c r="BM8982" s="61" t="s">
        <v>14353</v>
      </c>
      <c r="BN8982" s="61" t="s">
        <v>2985</v>
      </c>
      <c r="BO8982" s="61" t="s">
        <v>11309</v>
      </c>
      <c r="BU8982" s="61" t="s">
        <v>14353</v>
      </c>
      <c r="BV8982" s="61" t="s">
        <v>2985</v>
      </c>
      <c r="BW8982" s="61" t="s">
        <v>11309</v>
      </c>
    </row>
    <row r="8983" spans="51:75">
      <c r="AY8983" s="89" t="e">
        <f>VLOOKUP(C8983,#REF!, 2,FALSE)</f>
        <v>#REF!</v>
      </c>
      <c r="BM8983" s="61" t="s">
        <v>14354</v>
      </c>
      <c r="BN8983" s="61" t="s">
        <v>16990</v>
      </c>
      <c r="BO8983" s="61" t="s">
        <v>8546</v>
      </c>
      <c r="BU8983" s="61" t="s">
        <v>14354</v>
      </c>
      <c r="BV8983" s="61" t="s">
        <v>16990</v>
      </c>
      <c r="BW8983" s="61" t="s">
        <v>8546</v>
      </c>
    </row>
    <row r="8984" spans="51:75">
      <c r="AY8984" s="89" t="e">
        <f>VLOOKUP(C8984,#REF!, 2,FALSE)</f>
        <v>#REF!</v>
      </c>
      <c r="BM8984" s="61" t="s">
        <v>14354</v>
      </c>
      <c r="BN8984" s="61" t="s">
        <v>16990</v>
      </c>
      <c r="BO8984" s="61" t="s">
        <v>8546</v>
      </c>
      <c r="BU8984" s="61" t="s">
        <v>14354</v>
      </c>
      <c r="BV8984" s="61" t="s">
        <v>16990</v>
      </c>
      <c r="BW8984" s="61" t="s">
        <v>8546</v>
      </c>
    </row>
    <row r="8985" spans="51:75">
      <c r="AY8985" s="89" t="e">
        <f>VLOOKUP(C8985,#REF!, 2,FALSE)</f>
        <v>#REF!</v>
      </c>
      <c r="BM8985" s="61" t="s">
        <v>14355</v>
      </c>
      <c r="BN8985" s="61" t="s">
        <v>2985</v>
      </c>
      <c r="BO8985" s="61" t="s">
        <v>2985</v>
      </c>
      <c r="BU8985" s="61" t="s">
        <v>14355</v>
      </c>
      <c r="BV8985" s="61" t="s">
        <v>2985</v>
      </c>
      <c r="BW8985" s="61" t="s">
        <v>2985</v>
      </c>
    </row>
    <row r="8986" spans="51:75">
      <c r="AY8986" s="89" t="e">
        <f>VLOOKUP(C8986,#REF!, 2,FALSE)</f>
        <v>#REF!</v>
      </c>
      <c r="BM8986" s="61" t="s">
        <v>14355</v>
      </c>
      <c r="BN8986" s="61" t="s">
        <v>2985</v>
      </c>
      <c r="BO8986" s="61" t="s">
        <v>2985</v>
      </c>
      <c r="BU8986" s="61" t="s">
        <v>14355</v>
      </c>
      <c r="BV8986" s="61" t="s">
        <v>2985</v>
      </c>
      <c r="BW8986" s="61" t="s">
        <v>2985</v>
      </c>
    </row>
    <row r="8987" spans="51:75">
      <c r="AY8987" s="89" t="e">
        <f>VLOOKUP(C8987,#REF!, 2,FALSE)</f>
        <v>#REF!</v>
      </c>
      <c r="BM8987" s="61" t="s">
        <v>2504</v>
      </c>
      <c r="BN8987" s="61" t="s">
        <v>2985</v>
      </c>
      <c r="BO8987" s="61" t="s">
        <v>13778</v>
      </c>
      <c r="BU8987" s="61" t="s">
        <v>2504</v>
      </c>
      <c r="BV8987" s="61" t="s">
        <v>2985</v>
      </c>
      <c r="BW8987" s="61" t="s">
        <v>13778</v>
      </c>
    </row>
    <row r="8988" spans="51:75">
      <c r="AY8988" s="89" t="e">
        <f>VLOOKUP(C8988,#REF!, 2,FALSE)</f>
        <v>#REF!</v>
      </c>
      <c r="BM8988" s="61" t="s">
        <v>2504</v>
      </c>
      <c r="BN8988" s="61" t="s">
        <v>2985</v>
      </c>
      <c r="BO8988" s="61" t="s">
        <v>13778</v>
      </c>
      <c r="BU8988" s="61" t="s">
        <v>2504</v>
      </c>
      <c r="BV8988" s="61" t="s">
        <v>2985</v>
      </c>
      <c r="BW8988" s="61" t="s">
        <v>13778</v>
      </c>
    </row>
    <row r="8989" spans="51:75">
      <c r="AY8989" s="89" t="e">
        <f>VLOOKUP(C8989,#REF!, 2,FALSE)</f>
        <v>#REF!</v>
      </c>
      <c r="BM8989" s="61" t="s">
        <v>14356</v>
      </c>
      <c r="BN8989" s="61" t="s">
        <v>2985</v>
      </c>
      <c r="BO8989" s="61" t="s">
        <v>14357</v>
      </c>
      <c r="BU8989" s="61" t="s">
        <v>14356</v>
      </c>
      <c r="BV8989" s="61" t="s">
        <v>2985</v>
      </c>
      <c r="BW8989" s="61" t="s">
        <v>14357</v>
      </c>
    </row>
    <row r="8990" spans="51:75">
      <c r="AY8990" s="89" t="e">
        <f>VLOOKUP(C8990,#REF!, 2,FALSE)</f>
        <v>#REF!</v>
      </c>
      <c r="BM8990" s="61" t="s">
        <v>14356</v>
      </c>
      <c r="BN8990" s="61" t="s">
        <v>2985</v>
      </c>
      <c r="BO8990" s="61" t="s">
        <v>14357</v>
      </c>
      <c r="BU8990" s="61" t="s">
        <v>14356</v>
      </c>
      <c r="BV8990" s="61" t="s">
        <v>2985</v>
      </c>
      <c r="BW8990" s="61" t="s">
        <v>14357</v>
      </c>
    </row>
    <row r="8991" spans="51:75">
      <c r="AY8991" s="89" t="e">
        <f>VLOOKUP(C8991,#REF!, 2,FALSE)</f>
        <v>#REF!</v>
      </c>
      <c r="BM8991" s="61" t="s">
        <v>2505</v>
      </c>
      <c r="BN8991" s="61" t="s">
        <v>2985</v>
      </c>
      <c r="BO8991" s="61" t="s">
        <v>14358</v>
      </c>
      <c r="BU8991" s="61" t="s">
        <v>2505</v>
      </c>
      <c r="BV8991" s="61" t="s">
        <v>2985</v>
      </c>
      <c r="BW8991" s="61" t="s">
        <v>14358</v>
      </c>
    </row>
    <row r="8992" spans="51:75">
      <c r="AY8992" s="89" t="e">
        <f>VLOOKUP(C8992,#REF!, 2,FALSE)</f>
        <v>#REF!</v>
      </c>
      <c r="BM8992" s="61" t="s">
        <v>2505</v>
      </c>
      <c r="BN8992" s="61" t="s">
        <v>2985</v>
      </c>
      <c r="BO8992" s="61" t="s">
        <v>14358</v>
      </c>
      <c r="BU8992" s="61" t="s">
        <v>2505</v>
      </c>
      <c r="BV8992" s="61" t="s">
        <v>2985</v>
      </c>
      <c r="BW8992" s="61" t="s">
        <v>14358</v>
      </c>
    </row>
    <row r="8993" spans="51:75">
      <c r="AY8993" s="89" t="e">
        <f>VLOOKUP(C8993,#REF!, 2,FALSE)</f>
        <v>#REF!</v>
      </c>
      <c r="BM8993" s="61" t="s">
        <v>14359</v>
      </c>
      <c r="BN8993" s="61" t="s">
        <v>3254</v>
      </c>
      <c r="BO8993" s="61" t="s">
        <v>14360</v>
      </c>
      <c r="BU8993" s="61" t="s">
        <v>14359</v>
      </c>
      <c r="BV8993" s="61" t="s">
        <v>3254</v>
      </c>
      <c r="BW8993" s="61" t="s">
        <v>14360</v>
      </c>
    </row>
    <row r="8994" spans="51:75">
      <c r="AY8994" s="89" t="e">
        <f>VLOOKUP(C8994,#REF!, 2,FALSE)</f>
        <v>#REF!</v>
      </c>
      <c r="BM8994" s="61" t="s">
        <v>14359</v>
      </c>
      <c r="BN8994" s="61" t="s">
        <v>3254</v>
      </c>
      <c r="BO8994" s="61" t="s">
        <v>14360</v>
      </c>
      <c r="BU8994" s="61" t="s">
        <v>14359</v>
      </c>
      <c r="BV8994" s="61" t="s">
        <v>3254</v>
      </c>
      <c r="BW8994" s="61" t="s">
        <v>14360</v>
      </c>
    </row>
    <row r="8995" spans="51:75">
      <c r="AY8995" s="89" t="e">
        <f>VLOOKUP(C8995,#REF!, 2,FALSE)</f>
        <v>#REF!</v>
      </c>
      <c r="BM8995" s="61" t="s">
        <v>14361</v>
      </c>
      <c r="BN8995" s="61" t="s">
        <v>2985</v>
      </c>
      <c r="BO8995" s="61" t="s">
        <v>1204</v>
      </c>
      <c r="BU8995" s="61" t="s">
        <v>14361</v>
      </c>
      <c r="BV8995" s="61" t="s">
        <v>2985</v>
      </c>
      <c r="BW8995" s="61" t="s">
        <v>1204</v>
      </c>
    </row>
    <row r="8996" spans="51:75">
      <c r="AY8996" s="89" t="e">
        <f>VLOOKUP(C8996,#REF!, 2,FALSE)</f>
        <v>#REF!</v>
      </c>
      <c r="BM8996" s="61" t="s">
        <v>14362</v>
      </c>
      <c r="BN8996" s="61" t="s">
        <v>805</v>
      </c>
      <c r="BO8996" s="61" t="s">
        <v>1493</v>
      </c>
      <c r="BU8996" s="61" t="s">
        <v>14362</v>
      </c>
      <c r="BV8996" s="61" t="s">
        <v>805</v>
      </c>
      <c r="BW8996" s="61" t="s">
        <v>1493</v>
      </c>
    </row>
    <row r="8997" spans="51:75">
      <c r="AY8997" s="89" t="e">
        <f>VLOOKUP(C8997,#REF!, 2,FALSE)</f>
        <v>#REF!</v>
      </c>
      <c r="BM8997" s="61" t="s">
        <v>14363</v>
      </c>
      <c r="BN8997" s="61" t="s">
        <v>773</v>
      </c>
      <c r="BO8997" s="61" t="s">
        <v>1412</v>
      </c>
      <c r="BU8997" s="61" t="s">
        <v>14363</v>
      </c>
      <c r="BV8997" s="61" t="s">
        <v>773</v>
      </c>
      <c r="BW8997" s="61" t="s">
        <v>1412</v>
      </c>
    </row>
    <row r="8998" spans="51:75">
      <c r="AY8998" s="89" t="e">
        <f>VLOOKUP(C8998,#REF!, 2,FALSE)</f>
        <v>#REF!</v>
      </c>
      <c r="BM8998" s="61" t="s">
        <v>14364</v>
      </c>
      <c r="BN8998" s="61" t="s">
        <v>1269</v>
      </c>
      <c r="BO8998" s="61" t="s">
        <v>1008</v>
      </c>
      <c r="BU8998" s="61" t="s">
        <v>14364</v>
      </c>
      <c r="BV8998" s="61" t="s">
        <v>1269</v>
      </c>
      <c r="BW8998" s="61" t="s">
        <v>1008</v>
      </c>
    </row>
    <row r="8999" spans="51:75">
      <c r="AY8999" s="89" t="e">
        <f>VLOOKUP(C8999,#REF!, 2,FALSE)</f>
        <v>#REF!</v>
      </c>
      <c r="BM8999" s="61" t="s">
        <v>14365</v>
      </c>
      <c r="BN8999" s="61" t="s">
        <v>1269</v>
      </c>
      <c r="BO8999" s="61" t="s">
        <v>1412</v>
      </c>
      <c r="BU8999" s="61" t="s">
        <v>14365</v>
      </c>
      <c r="BV8999" s="61" t="s">
        <v>1269</v>
      </c>
      <c r="BW8999" s="61" t="s">
        <v>1412</v>
      </c>
    </row>
    <row r="9000" spans="51:75">
      <c r="AY9000" s="89" t="e">
        <f>VLOOKUP(C9000,#REF!, 2,FALSE)</f>
        <v>#REF!</v>
      </c>
      <c r="BM9000" s="61" t="s">
        <v>14366</v>
      </c>
      <c r="BN9000" s="61" t="s">
        <v>738</v>
      </c>
      <c r="BO9000" s="61" t="s">
        <v>3916</v>
      </c>
      <c r="BU9000" s="61" t="s">
        <v>14366</v>
      </c>
      <c r="BV9000" s="61" t="s">
        <v>738</v>
      </c>
      <c r="BW9000" s="61" t="s">
        <v>3916</v>
      </c>
    </row>
    <row r="9001" spans="51:75">
      <c r="AY9001" s="89" t="e">
        <f>VLOOKUP(C9001,#REF!, 2,FALSE)</f>
        <v>#REF!</v>
      </c>
      <c r="BM9001" s="61" t="s">
        <v>2506</v>
      </c>
      <c r="BN9001" s="61" t="s">
        <v>633</v>
      </c>
      <c r="BO9001" s="61" t="s">
        <v>8395</v>
      </c>
      <c r="BU9001" s="61" t="s">
        <v>2506</v>
      </c>
      <c r="BV9001" s="61" t="s">
        <v>633</v>
      </c>
      <c r="BW9001" s="61" t="s">
        <v>8395</v>
      </c>
    </row>
    <row r="9002" spans="51:75">
      <c r="AY9002" s="89" t="e">
        <f>VLOOKUP(C9002,#REF!, 2,FALSE)</f>
        <v>#REF!</v>
      </c>
      <c r="BM9002" s="61" t="s">
        <v>2506</v>
      </c>
      <c r="BN9002" s="61" t="s">
        <v>633</v>
      </c>
      <c r="BO9002" s="61" t="s">
        <v>8395</v>
      </c>
      <c r="BU9002" s="61" t="s">
        <v>2506</v>
      </c>
      <c r="BV9002" s="61" t="s">
        <v>633</v>
      </c>
      <c r="BW9002" s="61" t="s">
        <v>8395</v>
      </c>
    </row>
    <row r="9003" spans="51:75">
      <c r="AY9003" s="89" t="e">
        <f>VLOOKUP(C9003,#REF!, 2,FALSE)</f>
        <v>#REF!</v>
      </c>
      <c r="BM9003" s="61" t="s">
        <v>14367</v>
      </c>
      <c r="BN9003" s="61" t="s">
        <v>616</v>
      </c>
      <c r="BO9003" s="61" t="s">
        <v>9533</v>
      </c>
      <c r="BU9003" s="61" t="s">
        <v>14367</v>
      </c>
      <c r="BV9003" s="61" t="s">
        <v>616</v>
      </c>
      <c r="BW9003" s="61" t="s">
        <v>9533</v>
      </c>
    </row>
    <row r="9004" spans="51:75">
      <c r="AY9004" s="89" t="e">
        <f>VLOOKUP(C9004,#REF!, 2,FALSE)</f>
        <v>#REF!</v>
      </c>
      <c r="BM9004" s="61" t="s">
        <v>14367</v>
      </c>
      <c r="BN9004" s="61" t="s">
        <v>616</v>
      </c>
      <c r="BO9004" s="61" t="s">
        <v>9533</v>
      </c>
      <c r="BU9004" s="61" t="s">
        <v>14367</v>
      </c>
      <c r="BV9004" s="61" t="s">
        <v>616</v>
      </c>
      <c r="BW9004" s="61" t="s">
        <v>9533</v>
      </c>
    </row>
    <row r="9005" spans="51:75">
      <c r="AY9005" s="89" t="e">
        <f>VLOOKUP(C9005,#REF!, 2,FALSE)</f>
        <v>#REF!</v>
      </c>
      <c r="BM9005" s="61" t="s">
        <v>2507</v>
      </c>
      <c r="BN9005" s="61" t="s">
        <v>773</v>
      </c>
      <c r="BO9005" s="61" t="s">
        <v>2510</v>
      </c>
      <c r="BU9005" s="61" t="s">
        <v>2507</v>
      </c>
      <c r="BV9005" s="61" t="s">
        <v>773</v>
      </c>
      <c r="BW9005" s="61" t="s">
        <v>2510</v>
      </c>
    </row>
    <row r="9006" spans="51:75">
      <c r="AY9006" s="89" t="e">
        <f>VLOOKUP(C9006,#REF!, 2,FALSE)</f>
        <v>#REF!</v>
      </c>
      <c r="BM9006" s="61" t="s">
        <v>2507</v>
      </c>
      <c r="BN9006" s="61" t="s">
        <v>773</v>
      </c>
      <c r="BO9006" s="61" t="s">
        <v>2510</v>
      </c>
      <c r="BU9006" s="61" t="s">
        <v>2507</v>
      </c>
      <c r="BV9006" s="61" t="s">
        <v>773</v>
      </c>
      <c r="BW9006" s="61" t="s">
        <v>2510</v>
      </c>
    </row>
    <row r="9007" spans="51:75">
      <c r="AY9007" s="89" t="e">
        <f>VLOOKUP(C9007,#REF!, 2,FALSE)</f>
        <v>#REF!</v>
      </c>
      <c r="BM9007" s="61" t="s">
        <v>14368</v>
      </c>
      <c r="BN9007" s="61" t="s">
        <v>705</v>
      </c>
      <c r="BO9007" s="61" t="s">
        <v>3468</v>
      </c>
      <c r="BU9007" s="61" t="s">
        <v>14368</v>
      </c>
      <c r="BV9007" s="61" t="s">
        <v>705</v>
      </c>
      <c r="BW9007" s="61" t="s">
        <v>3468</v>
      </c>
    </row>
    <row r="9008" spans="51:75">
      <c r="AY9008" s="89" t="e">
        <f>VLOOKUP(C9008,#REF!, 2,FALSE)</f>
        <v>#REF!</v>
      </c>
      <c r="BM9008" s="61" t="s">
        <v>14368</v>
      </c>
      <c r="BN9008" s="61" t="s">
        <v>705</v>
      </c>
      <c r="BO9008" s="61" t="s">
        <v>3468</v>
      </c>
      <c r="BU9008" s="61" t="s">
        <v>14368</v>
      </c>
      <c r="BV9008" s="61" t="s">
        <v>705</v>
      </c>
      <c r="BW9008" s="61" t="s">
        <v>3468</v>
      </c>
    </row>
    <row r="9009" spans="51:75">
      <c r="AY9009" s="89" t="e">
        <f>VLOOKUP(C9009,#REF!, 2,FALSE)</f>
        <v>#REF!</v>
      </c>
      <c r="BM9009" s="61" t="s">
        <v>14369</v>
      </c>
      <c r="BN9009" s="61" t="s">
        <v>928</v>
      </c>
      <c r="BO9009" s="61" t="s">
        <v>9149</v>
      </c>
      <c r="BU9009" s="61" t="s">
        <v>14369</v>
      </c>
      <c r="BV9009" s="61" t="s">
        <v>928</v>
      </c>
      <c r="BW9009" s="61" t="s">
        <v>9149</v>
      </c>
    </row>
    <row r="9010" spans="51:75">
      <c r="AY9010" s="89" t="e">
        <f>VLOOKUP(C9010,#REF!, 2,FALSE)</f>
        <v>#REF!</v>
      </c>
      <c r="BM9010" s="61" t="s">
        <v>14369</v>
      </c>
      <c r="BN9010" s="61" t="s">
        <v>928</v>
      </c>
      <c r="BO9010" s="61" t="s">
        <v>9149</v>
      </c>
      <c r="BU9010" s="61" t="s">
        <v>14369</v>
      </c>
      <c r="BV9010" s="61" t="s">
        <v>928</v>
      </c>
      <c r="BW9010" s="61" t="s">
        <v>9149</v>
      </c>
    </row>
    <row r="9011" spans="51:75">
      <c r="AY9011" s="89" t="e">
        <f>VLOOKUP(C9011,#REF!, 2,FALSE)</f>
        <v>#REF!</v>
      </c>
      <c r="BM9011" s="61" t="s">
        <v>14370</v>
      </c>
      <c r="BN9011" s="61" t="s">
        <v>789</v>
      </c>
      <c r="BO9011" s="61" t="s">
        <v>1021</v>
      </c>
      <c r="BU9011" s="61" t="s">
        <v>14370</v>
      </c>
      <c r="BV9011" s="61" t="s">
        <v>789</v>
      </c>
      <c r="BW9011" s="61" t="s">
        <v>1021</v>
      </c>
    </row>
    <row r="9012" spans="51:75">
      <c r="AY9012" s="89" t="e">
        <f>VLOOKUP(C9012,#REF!, 2,FALSE)</f>
        <v>#REF!</v>
      </c>
      <c r="BM9012" s="61" t="s">
        <v>14370</v>
      </c>
      <c r="BN9012" s="61" t="s">
        <v>789</v>
      </c>
      <c r="BO9012" s="61" t="s">
        <v>1021</v>
      </c>
      <c r="BU9012" s="61" t="s">
        <v>14370</v>
      </c>
      <c r="BV9012" s="61" t="s">
        <v>789</v>
      </c>
      <c r="BW9012" s="61" t="s">
        <v>1021</v>
      </c>
    </row>
    <row r="9013" spans="51:75">
      <c r="AY9013" s="89" t="e">
        <f>VLOOKUP(C9013,#REF!, 2,FALSE)</f>
        <v>#REF!</v>
      </c>
      <c r="BM9013" s="61" t="s">
        <v>14371</v>
      </c>
      <c r="BN9013" s="61" t="s">
        <v>782</v>
      </c>
      <c r="BO9013" s="61" t="s">
        <v>10677</v>
      </c>
      <c r="BU9013" s="61" t="s">
        <v>14371</v>
      </c>
      <c r="BV9013" s="61" t="s">
        <v>782</v>
      </c>
      <c r="BW9013" s="61" t="s">
        <v>10677</v>
      </c>
    </row>
    <row r="9014" spans="51:75">
      <c r="AY9014" s="89" t="e">
        <f>VLOOKUP(C9014,#REF!, 2,FALSE)</f>
        <v>#REF!</v>
      </c>
      <c r="BM9014" s="61" t="s">
        <v>14371</v>
      </c>
      <c r="BN9014" s="61" t="s">
        <v>782</v>
      </c>
      <c r="BO9014" s="61" t="s">
        <v>10677</v>
      </c>
      <c r="BU9014" s="61" t="s">
        <v>14371</v>
      </c>
      <c r="BV9014" s="61" t="s">
        <v>782</v>
      </c>
      <c r="BW9014" s="61" t="s">
        <v>10677</v>
      </c>
    </row>
    <row r="9015" spans="51:75">
      <c r="AY9015" s="89" t="e">
        <f>VLOOKUP(C9015,#REF!, 2,FALSE)</f>
        <v>#REF!</v>
      </c>
      <c r="BM9015" s="61" t="s">
        <v>14372</v>
      </c>
      <c r="BN9015" s="61" t="s">
        <v>16992</v>
      </c>
      <c r="BO9015" s="61" t="s">
        <v>14373</v>
      </c>
      <c r="BU9015" s="61" t="s">
        <v>14372</v>
      </c>
      <c r="BV9015" s="61" t="s">
        <v>16992</v>
      </c>
      <c r="BW9015" s="61" t="s">
        <v>14373</v>
      </c>
    </row>
    <row r="9016" spans="51:75">
      <c r="AY9016" s="89" t="e">
        <f>VLOOKUP(C9016,#REF!, 2,FALSE)</f>
        <v>#REF!</v>
      </c>
      <c r="BM9016" s="61" t="s">
        <v>14372</v>
      </c>
      <c r="BN9016" s="61" t="s">
        <v>16992</v>
      </c>
      <c r="BO9016" s="61" t="s">
        <v>14373</v>
      </c>
      <c r="BU9016" s="61" t="s">
        <v>14372</v>
      </c>
      <c r="BV9016" s="61" t="s">
        <v>16992</v>
      </c>
      <c r="BW9016" s="61" t="s">
        <v>14373</v>
      </c>
    </row>
    <row r="9017" spans="51:75">
      <c r="AY9017" s="89" t="e">
        <f>VLOOKUP(C9017,#REF!, 2,FALSE)</f>
        <v>#REF!</v>
      </c>
      <c r="BM9017" s="61" t="s">
        <v>198</v>
      </c>
      <c r="BN9017" s="61" t="s">
        <v>773</v>
      </c>
      <c r="BO9017" s="61" t="s">
        <v>12726</v>
      </c>
      <c r="BU9017" s="61" t="s">
        <v>198</v>
      </c>
      <c r="BV9017" s="61" t="s">
        <v>773</v>
      </c>
      <c r="BW9017" s="61" t="s">
        <v>12726</v>
      </c>
    </row>
    <row r="9018" spans="51:75">
      <c r="AY9018" s="89" t="e">
        <f>VLOOKUP(C9018,#REF!, 2,FALSE)</f>
        <v>#REF!</v>
      </c>
      <c r="BM9018" s="61" t="s">
        <v>198</v>
      </c>
      <c r="BN9018" s="61" t="s">
        <v>773</v>
      </c>
      <c r="BO9018" s="61" t="s">
        <v>12726</v>
      </c>
      <c r="BU9018" s="61" t="s">
        <v>198</v>
      </c>
      <c r="BV9018" s="61" t="s">
        <v>773</v>
      </c>
      <c r="BW9018" s="61" t="s">
        <v>12726</v>
      </c>
    </row>
    <row r="9019" spans="51:75">
      <c r="AY9019" s="89" t="e">
        <f>VLOOKUP(C9019,#REF!, 2,FALSE)</f>
        <v>#REF!</v>
      </c>
      <c r="BM9019" s="61" t="s">
        <v>14374</v>
      </c>
      <c r="BN9019" s="61" t="s">
        <v>705</v>
      </c>
      <c r="BO9019" s="61" t="s">
        <v>3791</v>
      </c>
      <c r="BU9019" s="61" t="s">
        <v>14374</v>
      </c>
      <c r="BV9019" s="61" t="s">
        <v>705</v>
      </c>
      <c r="BW9019" s="61" t="s">
        <v>3791</v>
      </c>
    </row>
    <row r="9020" spans="51:75">
      <c r="AY9020" s="89" t="e">
        <f>VLOOKUP(C9020,#REF!, 2,FALSE)</f>
        <v>#REF!</v>
      </c>
      <c r="BM9020" s="61" t="s">
        <v>14374</v>
      </c>
      <c r="BN9020" s="61" t="s">
        <v>705</v>
      </c>
      <c r="BO9020" s="61" t="s">
        <v>3791</v>
      </c>
      <c r="BU9020" s="61" t="s">
        <v>14374</v>
      </c>
      <c r="BV9020" s="61" t="s">
        <v>705</v>
      </c>
      <c r="BW9020" s="61" t="s">
        <v>3791</v>
      </c>
    </row>
    <row r="9021" spans="51:75">
      <c r="AY9021" s="89" t="e">
        <f>VLOOKUP(C9021,#REF!, 2,FALSE)</f>
        <v>#REF!</v>
      </c>
      <c r="BM9021" s="61" t="s">
        <v>14375</v>
      </c>
      <c r="BN9021" s="61" t="s">
        <v>705</v>
      </c>
      <c r="BO9021" s="61" t="s">
        <v>14377</v>
      </c>
      <c r="BU9021" s="61" t="s">
        <v>14375</v>
      </c>
      <c r="BV9021" s="61" t="s">
        <v>705</v>
      </c>
      <c r="BW9021" s="61" t="s">
        <v>14377</v>
      </c>
    </row>
    <row r="9022" spans="51:75">
      <c r="AY9022" s="89" t="e">
        <f>VLOOKUP(C9022,#REF!, 2,FALSE)</f>
        <v>#REF!</v>
      </c>
      <c r="BM9022" s="61" t="s">
        <v>14375</v>
      </c>
      <c r="BN9022" s="61" t="s">
        <v>705</v>
      </c>
      <c r="BO9022" s="61" t="s">
        <v>14377</v>
      </c>
      <c r="BU9022" s="61" t="s">
        <v>14375</v>
      </c>
      <c r="BV9022" s="61" t="s">
        <v>705</v>
      </c>
      <c r="BW9022" s="61" t="s">
        <v>14377</v>
      </c>
    </row>
    <row r="9023" spans="51:75">
      <c r="AY9023" s="89" t="e">
        <f>VLOOKUP(C9023,#REF!, 2,FALSE)</f>
        <v>#REF!</v>
      </c>
      <c r="BM9023" s="61" t="s">
        <v>14378</v>
      </c>
      <c r="BN9023" s="61" t="s">
        <v>641</v>
      </c>
      <c r="BO9023" s="61" t="s">
        <v>1021</v>
      </c>
      <c r="BU9023" s="61" t="s">
        <v>14378</v>
      </c>
      <c r="BV9023" s="61" t="s">
        <v>641</v>
      </c>
      <c r="BW9023" s="61" t="s">
        <v>1021</v>
      </c>
    </row>
    <row r="9024" spans="51:75">
      <c r="AY9024" s="89" t="e">
        <f>VLOOKUP(C9024,#REF!, 2,FALSE)</f>
        <v>#REF!</v>
      </c>
      <c r="BM9024" s="61" t="s">
        <v>14378</v>
      </c>
      <c r="BN9024" s="61" t="s">
        <v>641</v>
      </c>
      <c r="BO9024" s="61" t="s">
        <v>1021</v>
      </c>
      <c r="BU9024" s="61" t="s">
        <v>14378</v>
      </c>
      <c r="BV9024" s="61" t="s">
        <v>641</v>
      </c>
      <c r="BW9024" s="61" t="s">
        <v>1021</v>
      </c>
    </row>
    <row r="9025" spans="51:75">
      <c r="AY9025" s="89" t="e">
        <f>VLOOKUP(C9025,#REF!, 2,FALSE)</f>
        <v>#REF!</v>
      </c>
      <c r="BM9025" s="61" t="s">
        <v>14379</v>
      </c>
      <c r="BN9025" s="61" t="s">
        <v>615</v>
      </c>
      <c r="BO9025" s="61" t="s">
        <v>14380</v>
      </c>
      <c r="BU9025" s="61" t="s">
        <v>14379</v>
      </c>
      <c r="BV9025" s="61" t="s">
        <v>615</v>
      </c>
      <c r="BW9025" s="61" t="s">
        <v>14380</v>
      </c>
    </row>
    <row r="9026" spans="51:75">
      <c r="AY9026" s="89" t="e">
        <f>VLOOKUP(C9026,#REF!, 2,FALSE)</f>
        <v>#REF!</v>
      </c>
      <c r="BM9026" s="61" t="s">
        <v>14379</v>
      </c>
      <c r="BN9026" s="61" t="s">
        <v>615</v>
      </c>
      <c r="BO9026" s="61" t="s">
        <v>14380</v>
      </c>
      <c r="BU9026" s="61" t="s">
        <v>14379</v>
      </c>
      <c r="BV9026" s="61" t="s">
        <v>615</v>
      </c>
      <c r="BW9026" s="61" t="s">
        <v>14380</v>
      </c>
    </row>
    <row r="9027" spans="51:75">
      <c r="AY9027" s="89" t="e">
        <f>VLOOKUP(C9027,#REF!, 2,FALSE)</f>
        <v>#REF!</v>
      </c>
      <c r="BM9027" s="61" t="s">
        <v>14381</v>
      </c>
      <c r="BN9027" s="61" t="s">
        <v>665</v>
      </c>
      <c r="BO9027" s="61" t="s">
        <v>14382</v>
      </c>
      <c r="BU9027" s="61" t="s">
        <v>14381</v>
      </c>
      <c r="BV9027" s="61" t="s">
        <v>665</v>
      </c>
      <c r="BW9027" s="61" t="s">
        <v>14382</v>
      </c>
    </row>
    <row r="9028" spans="51:75">
      <c r="AY9028" s="89" t="e">
        <f>VLOOKUP(C9028,#REF!, 2,FALSE)</f>
        <v>#REF!</v>
      </c>
      <c r="BM9028" s="61" t="s">
        <v>14381</v>
      </c>
      <c r="BN9028" s="61" t="s">
        <v>665</v>
      </c>
      <c r="BO9028" s="61" t="s">
        <v>14382</v>
      </c>
      <c r="BU9028" s="61" t="s">
        <v>14381</v>
      </c>
      <c r="BV9028" s="61" t="s">
        <v>665</v>
      </c>
      <c r="BW9028" s="61" t="s">
        <v>14382</v>
      </c>
    </row>
    <row r="9029" spans="51:75">
      <c r="AY9029" s="89" t="e">
        <f>VLOOKUP(C9029,#REF!, 2,FALSE)</f>
        <v>#REF!</v>
      </c>
      <c r="BM9029" s="61" t="s">
        <v>14383</v>
      </c>
      <c r="BN9029" s="61" t="s">
        <v>665</v>
      </c>
      <c r="BO9029" s="61" t="s">
        <v>10707</v>
      </c>
      <c r="BU9029" s="61" t="s">
        <v>14383</v>
      </c>
      <c r="BV9029" s="61" t="s">
        <v>665</v>
      </c>
      <c r="BW9029" s="61" t="s">
        <v>10707</v>
      </c>
    </row>
    <row r="9030" spans="51:75">
      <c r="AY9030" s="89" t="e">
        <f>VLOOKUP(C9030,#REF!, 2,FALSE)</f>
        <v>#REF!</v>
      </c>
      <c r="BM9030" s="61" t="s">
        <v>14383</v>
      </c>
      <c r="BN9030" s="61" t="s">
        <v>665</v>
      </c>
      <c r="BO9030" s="61" t="s">
        <v>10707</v>
      </c>
      <c r="BU9030" s="61" t="s">
        <v>14383</v>
      </c>
      <c r="BV9030" s="61" t="s">
        <v>665</v>
      </c>
      <c r="BW9030" s="61" t="s">
        <v>10707</v>
      </c>
    </row>
    <row r="9031" spans="51:75">
      <c r="AY9031" s="89" t="e">
        <f>VLOOKUP(C9031,#REF!, 2,FALSE)</f>
        <v>#REF!</v>
      </c>
      <c r="BM9031" s="61" t="s">
        <v>14384</v>
      </c>
      <c r="BN9031" s="61" t="s">
        <v>801</v>
      </c>
      <c r="BO9031" s="61" t="s">
        <v>9294</v>
      </c>
      <c r="BU9031" s="61" t="s">
        <v>14384</v>
      </c>
      <c r="BV9031" s="61" t="s">
        <v>801</v>
      </c>
      <c r="BW9031" s="61" t="s">
        <v>9294</v>
      </c>
    </row>
    <row r="9032" spans="51:75">
      <c r="AY9032" s="89" t="e">
        <f>VLOOKUP(C9032,#REF!, 2,FALSE)</f>
        <v>#REF!</v>
      </c>
      <c r="BM9032" s="61" t="s">
        <v>14384</v>
      </c>
      <c r="BN9032" s="61" t="s">
        <v>801</v>
      </c>
      <c r="BO9032" s="61" t="s">
        <v>9294</v>
      </c>
      <c r="BU9032" s="61" t="s">
        <v>14384</v>
      </c>
      <c r="BV9032" s="61" t="s">
        <v>801</v>
      </c>
      <c r="BW9032" s="61" t="s">
        <v>9294</v>
      </c>
    </row>
    <row r="9033" spans="51:75">
      <c r="AY9033" s="89" t="e">
        <f>VLOOKUP(C9033,#REF!, 2,FALSE)</f>
        <v>#REF!</v>
      </c>
      <c r="BM9033" s="61" t="s">
        <v>2508</v>
      </c>
      <c r="BN9033" s="61" t="s">
        <v>638</v>
      </c>
      <c r="BO9033" s="61" t="s">
        <v>1445</v>
      </c>
      <c r="BU9033" s="61" t="s">
        <v>2508</v>
      </c>
      <c r="BV9033" s="61" t="s">
        <v>638</v>
      </c>
      <c r="BW9033" s="61" t="s">
        <v>1445</v>
      </c>
    </row>
    <row r="9034" spans="51:75">
      <c r="AY9034" s="89" t="e">
        <f>VLOOKUP(C9034,#REF!, 2,FALSE)</f>
        <v>#REF!</v>
      </c>
      <c r="BM9034" s="61" t="s">
        <v>2508</v>
      </c>
      <c r="BN9034" s="61" t="s">
        <v>638</v>
      </c>
      <c r="BO9034" s="61" t="s">
        <v>1445</v>
      </c>
      <c r="BU9034" s="61" t="s">
        <v>2508</v>
      </c>
      <c r="BV9034" s="61" t="s">
        <v>638</v>
      </c>
      <c r="BW9034" s="61" t="s">
        <v>1445</v>
      </c>
    </row>
    <row r="9035" spans="51:75">
      <c r="AY9035" s="89" t="e">
        <f>VLOOKUP(C9035,#REF!, 2,FALSE)</f>
        <v>#REF!</v>
      </c>
      <c r="BM9035" s="61" t="s">
        <v>214</v>
      </c>
      <c r="BN9035" s="61" t="s">
        <v>2985</v>
      </c>
      <c r="BO9035" s="61" t="s">
        <v>2985</v>
      </c>
      <c r="BU9035" s="61" t="s">
        <v>214</v>
      </c>
      <c r="BV9035" s="61" t="s">
        <v>2985</v>
      </c>
      <c r="BW9035" s="61" t="s">
        <v>2985</v>
      </c>
    </row>
    <row r="9036" spans="51:75">
      <c r="AY9036" s="89" t="e">
        <f>VLOOKUP(C9036,#REF!, 2,FALSE)</f>
        <v>#REF!</v>
      </c>
      <c r="BM9036" s="61" t="s">
        <v>214</v>
      </c>
      <c r="BN9036" s="61" t="s">
        <v>2985</v>
      </c>
      <c r="BO9036" s="61" t="s">
        <v>2985</v>
      </c>
      <c r="BU9036" s="61" t="s">
        <v>214</v>
      </c>
      <c r="BV9036" s="61" t="s">
        <v>2985</v>
      </c>
      <c r="BW9036" s="61" t="s">
        <v>2985</v>
      </c>
    </row>
    <row r="9037" spans="51:75">
      <c r="AY9037" s="89" t="e">
        <f>VLOOKUP(C9037,#REF!, 2,FALSE)</f>
        <v>#REF!</v>
      </c>
      <c r="BM9037" s="61" t="s">
        <v>14385</v>
      </c>
      <c r="BN9037" s="61" t="s">
        <v>928</v>
      </c>
      <c r="BO9037" s="61" t="s">
        <v>1673</v>
      </c>
      <c r="BU9037" s="61" t="s">
        <v>14385</v>
      </c>
      <c r="BV9037" s="61" t="s">
        <v>928</v>
      </c>
      <c r="BW9037" s="61" t="s">
        <v>1673</v>
      </c>
    </row>
    <row r="9038" spans="51:75">
      <c r="AY9038" s="89" t="e">
        <f>VLOOKUP(C9038,#REF!, 2,FALSE)</f>
        <v>#REF!</v>
      </c>
      <c r="BM9038" s="61" t="s">
        <v>14385</v>
      </c>
      <c r="BN9038" s="61" t="s">
        <v>928</v>
      </c>
      <c r="BO9038" s="61" t="s">
        <v>1673</v>
      </c>
      <c r="BU9038" s="61" t="s">
        <v>14385</v>
      </c>
      <c r="BV9038" s="61" t="s">
        <v>928</v>
      </c>
      <c r="BW9038" s="61" t="s">
        <v>1673</v>
      </c>
    </row>
    <row r="9039" spans="51:75">
      <c r="AY9039" s="89" t="e">
        <f>VLOOKUP(C9039,#REF!, 2,FALSE)</f>
        <v>#REF!</v>
      </c>
      <c r="BM9039" s="61" t="s">
        <v>2513</v>
      </c>
      <c r="BN9039" s="61" t="s">
        <v>928</v>
      </c>
      <c r="BO9039" s="61" t="s">
        <v>4457</v>
      </c>
      <c r="BU9039" s="61" t="s">
        <v>2513</v>
      </c>
      <c r="BV9039" s="61" t="s">
        <v>928</v>
      </c>
      <c r="BW9039" s="61" t="s">
        <v>4457</v>
      </c>
    </row>
    <row r="9040" spans="51:75">
      <c r="AY9040" s="89" t="e">
        <f>VLOOKUP(C9040,#REF!, 2,FALSE)</f>
        <v>#REF!</v>
      </c>
      <c r="BM9040" s="61" t="s">
        <v>2513</v>
      </c>
      <c r="BN9040" s="61" t="s">
        <v>928</v>
      </c>
      <c r="BO9040" s="61" t="s">
        <v>4457</v>
      </c>
      <c r="BU9040" s="61" t="s">
        <v>2513</v>
      </c>
      <c r="BV9040" s="61" t="s">
        <v>928</v>
      </c>
      <c r="BW9040" s="61" t="s">
        <v>4457</v>
      </c>
    </row>
    <row r="9041" spans="51:75">
      <c r="AY9041" s="89" t="e">
        <f>VLOOKUP(C9041,#REF!, 2,FALSE)</f>
        <v>#REF!</v>
      </c>
      <c r="BM9041" s="61" t="s">
        <v>2514</v>
      </c>
      <c r="BN9041" s="61" t="s">
        <v>925</v>
      </c>
      <c r="BO9041" s="61" t="s">
        <v>4457</v>
      </c>
      <c r="BU9041" s="61" t="s">
        <v>2514</v>
      </c>
      <c r="BV9041" s="61" t="s">
        <v>925</v>
      </c>
      <c r="BW9041" s="61" t="s">
        <v>4457</v>
      </c>
    </row>
    <row r="9042" spans="51:75">
      <c r="AY9042" s="89" t="e">
        <f>VLOOKUP(C9042,#REF!, 2,FALSE)</f>
        <v>#REF!</v>
      </c>
      <c r="BM9042" s="61" t="s">
        <v>2514</v>
      </c>
      <c r="BN9042" s="61" t="s">
        <v>925</v>
      </c>
      <c r="BO9042" s="61" t="s">
        <v>4457</v>
      </c>
      <c r="BU9042" s="61" t="s">
        <v>2514</v>
      </c>
      <c r="BV9042" s="61" t="s">
        <v>925</v>
      </c>
      <c r="BW9042" s="61" t="s">
        <v>4457</v>
      </c>
    </row>
    <row r="9043" spans="51:75">
      <c r="AY9043" s="89" t="e">
        <f>VLOOKUP(C9043,#REF!, 2,FALSE)</f>
        <v>#REF!</v>
      </c>
      <c r="BM9043" s="61" t="s">
        <v>14386</v>
      </c>
      <c r="BN9043" s="61" t="s">
        <v>659</v>
      </c>
      <c r="BO9043" s="61" t="s">
        <v>13047</v>
      </c>
      <c r="BU9043" s="61" t="s">
        <v>14386</v>
      </c>
      <c r="BV9043" s="61" t="s">
        <v>659</v>
      </c>
      <c r="BW9043" s="61" t="s">
        <v>13047</v>
      </c>
    </row>
    <row r="9044" spans="51:75">
      <c r="AY9044" s="89" t="e">
        <f>VLOOKUP(C9044,#REF!, 2,FALSE)</f>
        <v>#REF!</v>
      </c>
      <c r="BM9044" s="61" t="s">
        <v>14386</v>
      </c>
      <c r="BN9044" s="61" t="s">
        <v>659</v>
      </c>
      <c r="BO9044" s="61" t="s">
        <v>13047</v>
      </c>
      <c r="BU9044" s="61" t="s">
        <v>14386</v>
      </c>
      <c r="BV9044" s="61" t="s">
        <v>659</v>
      </c>
      <c r="BW9044" s="61" t="s">
        <v>13047</v>
      </c>
    </row>
    <row r="9045" spans="51:75">
      <c r="AY9045" s="89" t="e">
        <f>VLOOKUP(C9045,#REF!, 2,FALSE)</f>
        <v>#REF!</v>
      </c>
      <c r="BM9045" s="61" t="s">
        <v>14387</v>
      </c>
      <c r="BN9045" s="61" t="s">
        <v>663</v>
      </c>
      <c r="BO9045" s="61" t="s">
        <v>1597</v>
      </c>
      <c r="BU9045" s="61" t="s">
        <v>14387</v>
      </c>
      <c r="BV9045" s="61" t="s">
        <v>663</v>
      </c>
      <c r="BW9045" s="61" t="s">
        <v>1597</v>
      </c>
    </row>
    <row r="9046" spans="51:75">
      <c r="AY9046" s="89" t="e">
        <f>VLOOKUP(C9046,#REF!, 2,FALSE)</f>
        <v>#REF!</v>
      </c>
      <c r="BM9046" s="61" t="s">
        <v>14387</v>
      </c>
      <c r="BN9046" s="61" t="s">
        <v>663</v>
      </c>
      <c r="BO9046" s="61" t="s">
        <v>1597</v>
      </c>
      <c r="BU9046" s="61" t="s">
        <v>14387</v>
      </c>
      <c r="BV9046" s="61" t="s">
        <v>663</v>
      </c>
      <c r="BW9046" s="61" t="s">
        <v>1597</v>
      </c>
    </row>
    <row r="9047" spans="51:75">
      <c r="AY9047" s="89" t="e">
        <f>VLOOKUP(C9047,#REF!, 2,FALSE)</f>
        <v>#REF!</v>
      </c>
      <c r="BM9047" s="61" t="s">
        <v>14388</v>
      </c>
      <c r="BN9047" s="61" t="s">
        <v>2985</v>
      </c>
      <c r="BO9047" s="61" t="s">
        <v>14389</v>
      </c>
      <c r="BU9047" s="61" t="s">
        <v>14388</v>
      </c>
      <c r="BV9047" s="61" t="s">
        <v>2985</v>
      </c>
      <c r="BW9047" s="61" t="s">
        <v>14389</v>
      </c>
    </row>
    <row r="9048" spans="51:75">
      <c r="AY9048" s="89" t="e">
        <f>VLOOKUP(C9048,#REF!, 2,FALSE)</f>
        <v>#REF!</v>
      </c>
      <c r="BM9048" s="61" t="s">
        <v>14390</v>
      </c>
      <c r="BN9048" s="61" t="s">
        <v>2985</v>
      </c>
      <c r="BO9048" s="61" t="s">
        <v>14391</v>
      </c>
      <c r="BU9048" s="61" t="s">
        <v>14390</v>
      </c>
      <c r="BV9048" s="61" t="s">
        <v>2985</v>
      </c>
      <c r="BW9048" s="61" t="s">
        <v>14391</v>
      </c>
    </row>
    <row r="9049" spans="51:75">
      <c r="AY9049" s="89" t="e">
        <f>VLOOKUP(C9049,#REF!, 2,FALSE)</f>
        <v>#REF!</v>
      </c>
      <c r="BM9049" s="61" t="s">
        <v>2515</v>
      </c>
      <c r="BN9049" s="61" t="s">
        <v>2985</v>
      </c>
      <c r="BO9049" s="61" t="s">
        <v>14392</v>
      </c>
      <c r="BU9049" s="61" t="s">
        <v>2515</v>
      </c>
      <c r="BV9049" s="61" t="s">
        <v>2985</v>
      </c>
      <c r="BW9049" s="61" t="s">
        <v>14392</v>
      </c>
    </row>
    <row r="9050" spans="51:75">
      <c r="AY9050" s="89" t="e">
        <f>VLOOKUP(C9050,#REF!, 2,FALSE)</f>
        <v>#REF!</v>
      </c>
      <c r="BM9050" s="61" t="s">
        <v>14393</v>
      </c>
      <c r="BN9050" s="61" t="s">
        <v>2985</v>
      </c>
      <c r="BO9050" s="61" t="s">
        <v>1835</v>
      </c>
      <c r="BU9050" s="61" t="s">
        <v>14393</v>
      </c>
      <c r="BV9050" s="61" t="s">
        <v>2985</v>
      </c>
      <c r="BW9050" s="61" t="s">
        <v>1835</v>
      </c>
    </row>
    <row r="9051" spans="51:75">
      <c r="AY9051" s="89" t="e">
        <f>VLOOKUP(C9051,#REF!, 2,FALSE)</f>
        <v>#REF!</v>
      </c>
      <c r="BM9051" s="61" t="s">
        <v>2516</v>
      </c>
      <c r="BN9051" s="61" t="s">
        <v>2985</v>
      </c>
      <c r="BO9051" s="61" t="s">
        <v>8871</v>
      </c>
      <c r="BU9051" s="61" t="s">
        <v>2516</v>
      </c>
      <c r="BV9051" s="61" t="s">
        <v>2985</v>
      </c>
      <c r="BW9051" s="61" t="s">
        <v>8871</v>
      </c>
    </row>
    <row r="9052" spans="51:75">
      <c r="AY9052" s="89" t="e">
        <f>VLOOKUP(C9052,#REF!, 2,FALSE)</f>
        <v>#REF!</v>
      </c>
      <c r="BM9052" s="61" t="s">
        <v>2517</v>
      </c>
      <c r="BN9052" s="61" t="s">
        <v>2985</v>
      </c>
      <c r="BO9052" s="61" t="s">
        <v>14394</v>
      </c>
      <c r="BU9052" s="61" t="s">
        <v>2517</v>
      </c>
      <c r="BV9052" s="61" t="s">
        <v>2985</v>
      </c>
      <c r="BW9052" s="61" t="s">
        <v>14394</v>
      </c>
    </row>
    <row r="9053" spans="51:75">
      <c r="AY9053" s="89" t="e">
        <f>VLOOKUP(C9053,#REF!, 2,FALSE)</f>
        <v>#REF!</v>
      </c>
      <c r="BM9053" s="61" t="s">
        <v>14395</v>
      </c>
      <c r="BN9053" s="61" t="s">
        <v>2985</v>
      </c>
      <c r="BO9053" s="61" t="s">
        <v>4715</v>
      </c>
      <c r="BU9053" s="61" t="s">
        <v>14395</v>
      </c>
      <c r="BV9053" s="61" t="s">
        <v>2985</v>
      </c>
      <c r="BW9053" s="61" t="s">
        <v>4715</v>
      </c>
    </row>
    <row r="9054" spans="51:75">
      <c r="AY9054" s="89" t="e">
        <f>VLOOKUP(C9054,#REF!, 2,FALSE)</f>
        <v>#REF!</v>
      </c>
      <c r="BM9054" s="61" t="s">
        <v>14396</v>
      </c>
      <c r="BN9054" s="61" t="s">
        <v>2985</v>
      </c>
      <c r="BO9054" s="61" t="s">
        <v>14397</v>
      </c>
      <c r="BU9054" s="61" t="s">
        <v>14396</v>
      </c>
      <c r="BV9054" s="61" t="s">
        <v>2985</v>
      </c>
      <c r="BW9054" s="61" t="s">
        <v>14397</v>
      </c>
    </row>
    <row r="9055" spans="51:75">
      <c r="AY9055" s="89" t="e">
        <f>VLOOKUP(C9055,#REF!, 2,FALSE)</f>
        <v>#REF!</v>
      </c>
      <c r="BM9055" s="61" t="s">
        <v>14396</v>
      </c>
      <c r="BN9055" s="61" t="s">
        <v>2985</v>
      </c>
      <c r="BO9055" s="61" t="s">
        <v>14397</v>
      </c>
      <c r="BU9055" s="61" t="s">
        <v>14396</v>
      </c>
      <c r="BV9055" s="61" t="s">
        <v>2985</v>
      </c>
      <c r="BW9055" s="61" t="s">
        <v>14397</v>
      </c>
    </row>
    <row r="9056" spans="51:75">
      <c r="AY9056" s="89" t="e">
        <f>VLOOKUP(C9056,#REF!, 2,FALSE)</f>
        <v>#REF!</v>
      </c>
      <c r="BM9056" s="61" t="s">
        <v>2518</v>
      </c>
      <c r="BN9056" s="61" t="s">
        <v>1402</v>
      </c>
      <c r="BO9056" s="61" t="s">
        <v>7173</v>
      </c>
      <c r="BU9056" s="61" t="s">
        <v>2518</v>
      </c>
      <c r="BV9056" s="61" t="s">
        <v>1402</v>
      </c>
      <c r="BW9056" s="61" t="s">
        <v>7173</v>
      </c>
    </row>
    <row r="9057" spans="51:75">
      <c r="AY9057" s="89" t="e">
        <f>VLOOKUP(C9057,#REF!, 2,FALSE)</f>
        <v>#REF!</v>
      </c>
      <c r="BM9057" s="61" t="s">
        <v>2518</v>
      </c>
      <c r="BN9057" s="61" t="s">
        <v>1402</v>
      </c>
      <c r="BO9057" s="61" t="s">
        <v>7173</v>
      </c>
      <c r="BU9057" s="61" t="s">
        <v>2518</v>
      </c>
      <c r="BV9057" s="61" t="s">
        <v>1402</v>
      </c>
      <c r="BW9057" s="61" t="s">
        <v>7173</v>
      </c>
    </row>
    <row r="9058" spans="51:75">
      <c r="AY9058" s="89" t="e">
        <f>VLOOKUP(C9058,#REF!, 2,FALSE)</f>
        <v>#REF!</v>
      </c>
      <c r="BM9058" s="61" t="s">
        <v>2519</v>
      </c>
      <c r="BN9058" s="61" t="s">
        <v>2985</v>
      </c>
      <c r="BO9058" s="61" t="s">
        <v>14398</v>
      </c>
      <c r="BU9058" s="61" t="s">
        <v>2519</v>
      </c>
      <c r="BV9058" s="61" t="s">
        <v>2985</v>
      </c>
      <c r="BW9058" s="61" t="s">
        <v>14398</v>
      </c>
    </row>
    <row r="9059" spans="51:75">
      <c r="AY9059" s="89" t="e">
        <f>VLOOKUP(C9059,#REF!, 2,FALSE)</f>
        <v>#REF!</v>
      </c>
      <c r="BM9059" s="61" t="s">
        <v>2519</v>
      </c>
      <c r="BN9059" s="61" t="s">
        <v>2985</v>
      </c>
      <c r="BO9059" s="61" t="s">
        <v>14398</v>
      </c>
      <c r="BU9059" s="61" t="s">
        <v>2519</v>
      </c>
      <c r="BV9059" s="61" t="s">
        <v>2985</v>
      </c>
      <c r="BW9059" s="61" t="s">
        <v>14398</v>
      </c>
    </row>
    <row r="9060" spans="51:75">
      <c r="AY9060" s="89" t="e">
        <f>VLOOKUP(C9060,#REF!, 2,FALSE)</f>
        <v>#REF!</v>
      </c>
      <c r="BM9060" s="61" t="s">
        <v>14399</v>
      </c>
      <c r="BN9060" s="61" t="s">
        <v>799</v>
      </c>
      <c r="BO9060" s="61" t="s">
        <v>14400</v>
      </c>
      <c r="BU9060" s="61" t="s">
        <v>14399</v>
      </c>
      <c r="BV9060" s="61" t="s">
        <v>799</v>
      </c>
      <c r="BW9060" s="61" t="s">
        <v>14400</v>
      </c>
    </row>
    <row r="9061" spans="51:75">
      <c r="AY9061" s="89" t="e">
        <f>VLOOKUP(C9061,#REF!, 2,FALSE)</f>
        <v>#REF!</v>
      </c>
      <c r="BM9061" s="61" t="s">
        <v>14399</v>
      </c>
      <c r="BN9061" s="61" t="s">
        <v>799</v>
      </c>
      <c r="BO9061" s="61" t="s">
        <v>14400</v>
      </c>
      <c r="BU9061" s="61" t="s">
        <v>14399</v>
      </c>
      <c r="BV9061" s="61" t="s">
        <v>799</v>
      </c>
      <c r="BW9061" s="61" t="s">
        <v>14400</v>
      </c>
    </row>
    <row r="9062" spans="51:75">
      <c r="AY9062" s="89" t="e">
        <f>VLOOKUP(C9062,#REF!, 2,FALSE)</f>
        <v>#REF!</v>
      </c>
      <c r="BM9062" s="61" t="s">
        <v>14401</v>
      </c>
      <c r="BN9062" s="61" t="s">
        <v>664</v>
      </c>
      <c r="BO9062" s="61" t="s">
        <v>5110</v>
      </c>
      <c r="BU9062" s="61" t="s">
        <v>14401</v>
      </c>
      <c r="BV9062" s="61" t="s">
        <v>664</v>
      </c>
      <c r="BW9062" s="61" t="s">
        <v>5110</v>
      </c>
    </row>
    <row r="9063" spans="51:75">
      <c r="AY9063" s="89" t="e">
        <f>VLOOKUP(C9063,#REF!, 2,FALSE)</f>
        <v>#REF!</v>
      </c>
      <c r="BM9063" s="61" t="s">
        <v>14401</v>
      </c>
      <c r="BN9063" s="61" t="s">
        <v>664</v>
      </c>
      <c r="BO9063" s="61" t="s">
        <v>5110</v>
      </c>
      <c r="BU9063" s="61" t="s">
        <v>14401</v>
      </c>
      <c r="BV9063" s="61" t="s">
        <v>664</v>
      </c>
      <c r="BW9063" s="61" t="s">
        <v>5110</v>
      </c>
    </row>
    <row r="9064" spans="51:75">
      <c r="AY9064" s="89" t="e">
        <f>VLOOKUP(C9064,#REF!, 2,FALSE)</f>
        <v>#REF!</v>
      </c>
      <c r="BM9064" s="61" t="s">
        <v>14402</v>
      </c>
      <c r="BN9064" s="61" t="s">
        <v>16990</v>
      </c>
      <c r="BO9064" s="61" t="s">
        <v>14403</v>
      </c>
      <c r="BU9064" s="61" t="s">
        <v>14402</v>
      </c>
      <c r="BV9064" s="61" t="s">
        <v>16990</v>
      </c>
      <c r="BW9064" s="61" t="s">
        <v>14403</v>
      </c>
    </row>
    <row r="9065" spans="51:75">
      <c r="AY9065" s="89" t="e">
        <f>VLOOKUP(C9065,#REF!, 2,FALSE)</f>
        <v>#REF!</v>
      </c>
      <c r="BM9065" s="61" t="s">
        <v>14402</v>
      </c>
      <c r="BN9065" s="61" t="s">
        <v>16990</v>
      </c>
      <c r="BO9065" s="61" t="s">
        <v>14403</v>
      </c>
      <c r="BU9065" s="61" t="s">
        <v>14402</v>
      </c>
      <c r="BV9065" s="61" t="s">
        <v>16990</v>
      </c>
      <c r="BW9065" s="61" t="s">
        <v>14403</v>
      </c>
    </row>
    <row r="9066" spans="51:75">
      <c r="AY9066" s="89" t="e">
        <f>VLOOKUP(C9066,#REF!, 2,FALSE)</f>
        <v>#REF!</v>
      </c>
      <c r="BM9066" s="61" t="s">
        <v>14404</v>
      </c>
      <c r="BN9066" s="61" t="s">
        <v>615</v>
      </c>
      <c r="BO9066" s="61" t="s">
        <v>2985</v>
      </c>
      <c r="BU9066" s="61" t="s">
        <v>14404</v>
      </c>
      <c r="BV9066" s="61" t="s">
        <v>615</v>
      </c>
      <c r="BW9066" s="61" t="s">
        <v>2985</v>
      </c>
    </row>
    <row r="9067" spans="51:75">
      <c r="AY9067" s="89" t="e">
        <f>VLOOKUP(C9067,#REF!, 2,FALSE)</f>
        <v>#REF!</v>
      </c>
      <c r="BM9067" s="61" t="s">
        <v>14404</v>
      </c>
      <c r="BN9067" s="61" t="s">
        <v>615</v>
      </c>
      <c r="BO9067" s="61" t="s">
        <v>2985</v>
      </c>
      <c r="BU9067" s="61" t="s">
        <v>14404</v>
      </c>
      <c r="BV9067" s="61" t="s">
        <v>615</v>
      </c>
      <c r="BW9067" s="61" t="s">
        <v>2985</v>
      </c>
    </row>
    <row r="9068" spans="51:75">
      <c r="AY9068" s="89" t="e">
        <f>VLOOKUP(C9068,#REF!, 2,FALSE)</f>
        <v>#REF!</v>
      </c>
      <c r="BM9068" s="61" t="s">
        <v>14405</v>
      </c>
      <c r="BN9068" s="61" t="s">
        <v>16990</v>
      </c>
      <c r="BO9068" s="61" t="s">
        <v>8054</v>
      </c>
      <c r="BU9068" s="61" t="s">
        <v>14405</v>
      </c>
      <c r="BV9068" s="61" t="s">
        <v>16990</v>
      </c>
      <c r="BW9068" s="61" t="s">
        <v>8054</v>
      </c>
    </row>
    <row r="9069" spans="51:75">
      <c r="AY9069" s="89" t="e">
        <f>VLOOKUP(C9069,#REF!, 2,FALSE)</f>
        <v>#REF!</v>
      </c>
      <c r="BM9069" s="61" t="s">
        <v>14405</v>
      </c>
      <c r="BN9069" s="61" t="s">
        <v>16990</v>
      </c>
      <c r="BO9069" s="61" t="s">
        <v>8054</v>
      </c>
      <c r="BU9069" s="61" t="s">
        <v>14405</v>
      </c>
      <c r="BV9069" s="61" t="s">
        <v>16990</v>
      </c>
      <c r="BW9069" s="61" t="s">
        <v>8054</v>
      </c>
    </row>
    <row r="9070" spans="51:75">
      <c r="AY9070" s="89" t="e">
        <f>VLOOKUP(C9070,#REF!, 2,FALSE)</f>
        <v>#REF!</v>
      </c>
      <c r="BM9070" s="61" t="s">
        <v>14406</v>
      </c>
      <c r="BN9070" s="61" t="s">
        <v>16990</v>
      </c>
      <c r="BO9070" s="61" t="s">
        <v>14407</v>
      </c>
      <c r="BU9070" s="61" t="s">
        <v>14406</v>
      </c>
      <c r="BV9070" s="61" t="s">
        <v>16990</v>
      </c>
      <c r="BW9070" s="61" t="s">
        <v>14407</v>
      </c>
    </row>
    <row r="9071" spans="51:75">
      <c r="AY9071" s="89" t="e">
        <f>VLOOKUP(C9071,#REF!, 2,FALSE)</f>
        <v>#REF!</v>
      </c>
      <c r="BM9071" s="61" t="s">
        <v>14406</v>
      </c>
      <c r="BN9071" s="61" t="s">
        <v>16990</v>
      </c>
      <c r="BO9071" s="61" t="s">
        <v>14407</v>
      </c>
      <c r="BU9071" s="61" t="s">
        <v>14406</v>
      </c>
      <c r="BV9071" s="61" t="s">
        <v>16990</v>
      </c>
      <c r="BW9071" s="61" t="s">
        <v>14407</v>
      </c>
    </row>
    <row r="9072" spans="51:75">
      <c r="AY9072" s="89" t="e">
        <f>VLOOKUP(C9072,#REF!, 2,FALSE)</f>
        <v>#REF!</v>
      </c>
      <c r="BM9072" s="61" t="s">
        <v>14408</v>
      </c>
      <c r="BN9072" s="61" t="s">
        <v>16990</v>
      </c>
      <c r="BO9072" s="61" t="s">
        <v>14409</v>
      </c>
      <c r="BU9072" s="61" t="s">
        <v>14408</v>
      </c>
      <c r="BV9072" s="61" t="s">
        <v>16990</v>
      </c>
      <c r="BW9072" s="61" t="s">
        <v>14409</v>
      </c>
    </row>
    <row r="9073" spans="51:75">
      <c r="AY9073" s="89" t="e">
        <f>VLOOKUP(C9073,#REF!, 2,FALSE)</f>
        <v>#REF!</v>
      </c>
      <c r="BM9073" s="61" t="s">
        <v>14408</v>
      </c>
      <c r="BN9073" s="61" t="s">
        <v>16990</v>
      </c>
      <c r="BO9073" s="61" t="s">
        <v>14409</v>
      </c>
      <c r="BU9073" s="61" t="s">
        <v>14408</v>
      </c>
      <c r="BV9073" s="61" t="s">
        <v>16990</v>
      </c>
      <c r="BW9073" s="61" t="s">
        <v>14409</v>
      </c>
    </row>
    <row r="9074" spans="51:75">
      <c r="AY9074" s="89" t="e">
        <f>VLOOKUP(C9074,#REF!, 2,FALSE)</f>
        <v>#REF!</v>
      </c>
      <c r="BM9074" s="61" t="s">
        <v>14410</v>
      </c>
      <c r="BN9074" s="61" t="s">
        <v>996</v>
      </c>
      <c r="BO9074" s="61" t="s">
        <v>2985</v>
      </c>
      <c r="BU9074" s="61" t="s">
        <v>14410</v>
      </c>
      <c r="BV9074" s="61" t="s">
        <v>996</v>
      </c>
      <c r="BW9074" s="61" t="s">
        <v>2985</v>
      </c>
    </row>
    <row r="9075" spans="51:75">
      <c r="AY9075" s="89" t="e">
        <f>VLOOKUP(C9075,#REF!, 2,FALSE)</f>
        <v>#REF!</v>
      </c>
      <c r="BM9075" s="61" t="s">
        <v>14410</v>
      </c>
      <c r="BN9075" s="61" t="s">
        <v>996</v>
      </c>
      <c r="BO9075" s="61" t="s">
        <v>2985</v>
      </c>
      <c r="BU9075" s="61" t="s">
        <v>14410</v>
      </c>
      <c r="BV9075" s="61" t="s">
        <v>996</v>
      </c>
      <c r="BW9075" s="61" t="s">
        <v>2985</v>
      </c>
    </row>
    <row r="9076" spans="51:75">
      <c r="AY9076" s="89" t="e">
        <f>VLOOKUP(C9076,#REF!, 2,FALSE)</f>
        <v>#REF!</v>
      </c>
      <c r="BM9076" s="61" t="s">
        <v>14411</v>
      </c>
      <c r="BN9076" s="61" t="s">
        <v>16990</v>
      </c>
      <c r="BO9076" s="61" t="s">
        <v>3941</v>
      </c>
      <c r="BU9076" s="61" t="s">
        <v>14411</v>
      </c>
      <c r="BV9076" s="61" t="s">
        <v>16990</v>
      </c>
      <c r="BW9076" s="61" t="s">
        <v>3941</v>
      </c>
    </row>
    <row r="9077" spans="51:75">
      <c r="AY9077" s="89" t="e">
        <f>VLOOKUP(C9077,#REF!, 2,FALSE)</f>
        <v>#REF!</v>
      </c>
      <c r="BM9077" s="61" t="s">
        <v>14411</v>
      </c>
      <c r="BN9077" s="61" t="s">
        <v>16990</v>
      </c>
      <c r="BO9077" s="61" t="s">
        <v>3941</v>
      </c>
      <c r="BU9077" s="61" t="s">
        <v>14411</v>
      </c>
      <c r="BV9077" s="61" t="s">
        <v>16990</v>
      </c>
      <c r="BW9077" s="61" t="s">
        <v>3941</v>
      </c>
    </row>
    <row r="9078" spans="51:75">
      <c r="AY9078" s="89" t="e">
        <f>VLOOKUP(C9078,#REF!, 2,FALSE)</f>
        <v>#REF!</v>
      </c>
      <c r="BM9078" s="61" t="s">
        <v>14412</v>
      </c>
      <c r="BN9078" s="61" t="s">
        <v>16990</v>
      </c>
      <c r="BO9078" s="61" t="s">
        <v>14413</v>
      </c>
      <c r="BU9078" s="61" t="s">
        <v>14412</v>
      </c>
      <c r="BV9078" s="61" t="s">
        <v>16990</v>
      </c>
      <c r="BW9078" s="61" t="s">
        <v>14413</v>
      </c>
    </row>
    <row r="9079" spans="51:75">
      <c r="AY9079" s="89" t="e">
        <f>VLOOKUP(C9079,#REF!, 2,FALSE)</f>
        <v>#REF!</v>
      </c>
      <c r="BM9079" s="61" t="s">
        <v>14412</v>
      </c>
      <c r="BN9079" s="61" t="s">
        <v>16990</v>
      </c>
      <c r="BO9079" s="61" t="s">
        <v>14413</v>
      </c>
      <c r="BU9079" s="61" t="s">
        <v>14412</v>
      </c>
      <c r="BV9079" s="61" t="s">
        <v>16990</v>
      </c>
      <c r="BW9079" s="61" t="s">
        <v>14413</v>
      </c>
    </row>
    <row r="9080" spans="51:75">
      <c r="AY9080" s="89" t="e">
        <f>VLOOKUP(C9080,#REF!, 2,FALSE)</f>
        <v>#REF!</v>
      </c>
      <c r="BM9080" s="61" t="s">
        <v>14414</v>
      </c>
      <c r="BN9080" s="61" t="s">
        <v>1344</v>
      </c>
      <c r="BO9080" s="61" t="s">
        <v>2985</v>
      </c>
      <c r="BU9080" s="61" t="s">
        <v>14414</v>
      </c>
      <c r="BV9080" s="61" t="s">
        <v>1344</v>
      </c>
      <c r="BW9080" s="61" t="s">
        <v>2985</v>
      </c>
    </row>
    <row r="9081" spans="51:75">
      <c r="AY9081" s="89" t="e">
        <f>VLOOKUP(C9081,#REF!, 2,FALSE)</f>
        <v>#REF!</v>
      </c>
      <c r="BM9081" s="61" t="s">
        <v>14414</v>
      </c>
      <c r="BN9081" s="61" t="s">
        <v>1344</v>
      </c>
      <c r="BO9081" s="61" t="s">
        <v>2985</v>
      </c>
      <c r="BU9081" s="61" t="s">
        <v>14414</v>
      </c>
      <c r="BV9081" s="61" t="s">
        <v>1344</v>
      </c>
      <c r="BW9081" s="61" t="s">
        <v>2985</v>
      </c>
    </row>
    <row r="9082" spans="51:75">
      <c r="AY9082" s="89" t="e">
        <f>VLOOKUP(C9082,#REF!, 2,FALSE)</f>
        <v>#REF!</v>
      </c>
      <c r="BM9082" s="61" t="s">
        <v>14415</v>
      </c>
      <c r="BN9082" s="61" t="s">
        <v>2985</v>
      </c>
      <c r="BO9082" s="61" t="s">
        <v>7494</v>
      </c>
      <c r="BU9082" s="61" t="s">
        <v>14415</v>
      </c>
      <c r="BV9082" s="61" t="s">
        <v>2985</v>
      </c>
      <c r="BW9082" s="61" t="s">
        <v>7494</v>
      </c>
    </row>
    <row r="9083" spans="51:75">
      <c r="AY9083" s="89" t="e">
        <f>VLOOKUP(C9083,#REF!, 2,FALSE)</f>
        <v>#REF!</v>
      </c>
      <c r="BM9083" s="61" t="s">
        <v>14415</v>
      </c>
      <c r="BN9083" s="61" t="s">
        <v>2985</v>
      </c>
      <c r="BO9083" s="61" t="s">
        <v>7494</v>
      </c>
      <c r="BU9083" s="61" t="s">
        <v>14415</v>
      </c>
      <c r="BV9083" s="61" t="s">
        <v>2985</v>
      </c>
      <c r="BW9083" s="61" t="s">
        <v>7494</v>
      </c>
    </row>
    <row r="9084" spans="51:75">
      <c r="AY9084" s="89" t="e">
        <f>VLOOKUP(C9084,#REF!, 2,FALSE)</f>
        <v>#REF!</v>
      </c>
      <c r="BM9084" s="61" t="s">
        <v>218</v>
      </c>
      <c r="BN9084" s="61" t="s">
        <v>2985</v>
      </c>
      <c r="BO9084" s="61" t="s">
        <v>3580</v>
      </c>
      <c r="BU9084" s="61" t="s">
        <v>218</v>
      </c>
      <c r="BV9084" s="61" t="s">
        <v>2985</v>
      </c>
      <c r="BW9084" s="61" t="s">
        <v>3580</v>
      </c>
    </row>
    <row r="9085" spans="51:75">
      <c r="AY9085" s="89" t="e">
        <f>VLOOKUP(C9085,#REF!, 2,FALSE)</f>
        <v>#REF!</v>
      </c>
      <c r="BM9085" s="61" t="s">
        <v>218</v>
      </c>
      <c r="BN9085" s="61" t="s">
        <v>2985</v>
      </c>
      <c r="BO9085" s="61" t="s">
        <v>3580</v>
      </c>
      <c r="BU9085" s="61" t="s">
        <v>218</v>
      </c>
      <c r="BV9085" s="61" t="s">
        <v>2985</v>
      </c>
      <c r="BW9085" s="61" t="s">
        <v>3580</v>
      </c>
    </row>
    <row r="9086" spans="51:75">
      <c r="AY9086" s="89" t="e">
        <f>VLOOKUP(C9086,#REF!, 2,FALSE)</f>
        <v>#REF!</v>
      </c>
      <c r="BM9086" s="61" t="s">
        <v>14416</v>
      </c>
      <c r="BN9086" s="61" t="s">
        <v>942</v>
      </c>
      <c r="BO9086" s="61" t="s">
        <v>2985</v>
      </c>
      <c r="BU9086" s="61" t="s">
        <v>14416</v>
      </c>
      <c r="BV9086" s="61" t="s">
        <v>942</v>
      </c>
      <c r="BW9086" s="61" t="s">
        <v>2985</v>
      </c>
    </row>
    <row r="9087" spans="51:75">
      <c r="AY9087" s="89" t="e">
        <f>VLOOKUP(C9087,#REF!, 2,FALSE)</f>
        <v>#REF!</v>
      </c>
      <c r="BM9087" s="61" t="s">
        <v>14416</v>
      </c>
      <c r="BN9087" s="61" t="s">
        <v>942</v>
      </c>
      <c r="BO9087" s="61" t="s">
        <v>2985</v>
      </c>
      <c r="BU9087" s="61" t="s">
        <v>14416</v>
      </c>
      <c r="BV9087" s="61" t="s">
        <v>942</v>
      </c>
      <c r="BW9087" s="61" t="s">
        <v>2985</v>
      </c>
    </row>
    <row r="9088" spans="51:75">
      <c r="AY9088" s="89" t="e">
        <f>VLOOKUP(C9088,#REF!, 2,FALSE)</f>
        <v>#REF!</v>
      </c>
      <c r="BM9088" s="61" t="s">
        <v>14417</v>
      </c>
      <c r="BN9088" s="61" t="s">
        <v>2985</v>
      </c>
      <c r="BO9088" s="61" t="s">
        <v>2985</v>
      </c>
      <c r="BU9088" s="61" t="s">
        <v>14417</v>
      </c>
      <c r="BV9088" s="61" t="s">
        <v>2985</v>
      </c>
      <c r="BW9088" s="61" t="s">
        <v>2985</v>
      </c>
    </row>
    <row r="9089" spans="51:75">
      <c r="AY9089" s="89" t="e">
        <f>VLOOKUP(C9089,#REF!, 2,FALSE)</f>
        <v>#REF!</v>
      </c>
      <c r="BM9089" s="61" t="s">
        <v>14417</v>
      </c>
      <c r="BN9089" s="61" t="s">
        <v>2985</v>
      </c>
      <c r="BO9089" s="61" t="s">
        <v>2985</v>
      </c>
      <c r="BU9089" s="61" t="s">
        <v>14417</v>
      </c>
      <c r="BV9089" s="61" t="s">
        <v>2985</v>
      </c>
      <c r="BW9089" s="61" t="s">
        <v>2985</v>
      </c>
    </row>
    <row r="9090" spans="51:75">
      <c r="AY9090" s="89" t="e">
        <f>VLOOKUP(C9090,#REF!, 2,FALSE)</f>
        <v>#REF!</v>
      </c>
      <c r="BM9090" s="61" t="s">
        <v>14418</v>
      </c>
      <c r="BN9090" s="61" t="s">
        <v>2985</v>
      </c>
      <c r="BO9090" s="61" t="s">
        <v>2985</v>
      </c>
      <c r="BU9090" s="61" t="s">
        <v>14418</v>
      </c>
      <c r="BV9090" s="61" t="s">
        <v>2985</v>
      </c>
      <c r="BW9090" s="61" t="s">
        <v>2985</v>
      </c>
    </row>
    <row r="9091" spans="51:75">
      <c r="AY9091" s="89" t="e">
        <f>VLOOKUP(C9091,#REF!, 2,FALSE)</f>
        <v>#REF!</v>
      </c>
      <c r="BM9091" s="61" t="s">
        <v>14418</v>
      </c>
      <c r="BN9091" s="61" t="s">
        <v>2985</v>
      </c>
      <c r="BO9091" s="61" t="s">
        <v>2985</v>
      </c>
      <c r="BU9091" s="61" t="s">
        <v>14418</v>
      </c>
      <c r="BV9091" s="61" t="s">
        <v>2985</v>
      </c>
      <c r="BW9091" s="61" t="s">
        <v>2985</v>
      </c>
    </row>
    <row r="9092" spans="51:75">
      <c r="AY9092" s="89" t="e">
        <f>VLOOKUP(C9092,#REF!, 2,FALSE)</f>
        <v>#REF!</v>
      </c>
      <c r="BM9092" s="61" t="s">
        <v>14419</v>
      </c>
      <c r="BN9092" s="61" t="s">
        <v>2985</v>
      </c>
      <c r="BO9092" s="61" t="s">
        <v>3349</v>
      </c>
      <c r="BU9092" s="61" t="s">
        <v>14419</v>
      </c>
      <c r="BV9092" s="61" t="s">
        <v>2985</v>
      </c>
      <c r="BW9092" s="61" t="s">
        <v>3349</v>
      </c>
    </row>
    <row r="9093" spans="51:75">
      <c r="AY9093" s="89" t="e">
        <f>VLOOKUP(C9093,#REF!, 2,FALSE)</f>
        <v>#REF!</v>
      </c>
      <c r="BM9093" s="61" t="s">
        <v>14419</v>
      </c>
      <c r="BN9093" s="61" t="s">
        <v>2985</v>
      </c>
      <c r="BO9093" s="61" t="s">
        <v>3349</v>
      </c>
      <c r="BU9093" s="61" t="s">
        <v>14419</v>
      </c>
      <c r="BV9093" s="61" t="s">
        <v>2985</v>
      </c>
      <c r="BW9093" s="61" t="s">
        <v>3349</v>
      </c>
    </row>
    <row r="9094" spans="51:75">
      <c r="AY9094" s="89" t="e">
        <f>VLOOKUP(C9094,#REF!, 2,FALSE)</f>
        <v>#REF!</v>
      </c>
      <c r="BM9094" s="61" t="s">
        <v>14420</v>
      </c>
      <c r="BN9094" s="61" t="s">
        <v>2985</v>
      </c>
      <c r="BO9094" s="61" t="s">
        <v>4028</v>
      </c>
      <c r="BU9094" s="61" t="s">
        <v>14420</v>
      </c>
      <c r="BV9094" s="61" t="s">
        <v>2985</v>
      </c>
      <c r="BW9094" s="61" t="s">
        <v>4028</v>
      </c>
    </row>
    <row r="9095" spans="51:75">
      <c r="AY9095" s="89" t="e">
        <f>VLOOKUP(C9095,#REF!, 2,FALSE)</f>
        <v>#REF!</v>
      </c>
      <c r="BM9095" s="61" t="s">
        <v>14420</v>
      </c>
      <c r="BN9095" s="61" t="s">
        <v>2985</v>
      </c>
      <c r="BO9095" s="61" t="s">
        <v>4028</v>
      </c>
      <c r="BU9095" s="61" t="s">
        <v>14420</v>
      </c>
      <c r="BV9095" s="61" t="s">
        <v>2985</v>
      </c>
      <c r="BW9095" s="61" t="s">
        <v>4028</v>
      </c>
    </row>
    <row r="9096" spans="51:75">
      <c r="AY9096" s="89" t="e">
        <f>VLOOKUP(C9096,#REF!, 2,FALSE)</f>
        <v>#REF!</v>
      </c>
      <c r="BM9096" s="61" t="s">
        <v>14421</v>
      </c>
      <c r="BN9096" s="61" t="s">
        <v>3204</v>
      </c>
      <c r="BO9096" s="61" t="s">
        <v>2985</v>
      </c>
      <c r="BU9096" s="61" t="s">
        <v>14421</v>
      </c>
      <c r="BV9096" s="61" t="s">
        <v>3204</v>
      </c>
      <c r="BW9096" s="61" t="s">
        <v>2985</v>
      </c>
    </row>
    <row r="9097" spans="51:75">
      <c r="AY9097" s="89" t="e">
        <f>VLOOKUP(C9097,#REF!, 2,FALSE)</f>
        <v>#REF!</v>
      </c>
      <c r="BM9097" s="61" t="s">
        <v>14422</v>
      </c>
      <c r="BN9097" s="61" t="s">
        <v>638</v>
      </c>
      <c r="BO9097" s="61" t="s">
        <v>2111</v>
      </c>
      <c r="BU9097" s="61" t="s">
        <v>14422</v>
      </c>
      <c r="BV9097" s="61" t="s">
        <v>638</v>
      </c>
      <c r="BW9097" s="61" t="s">
        <v>2111</v>
      </c>
    </row>
    <row r="9098" spans="51:75">
      <c r="AY9098" s="89" t="e">
        <f>VLOOKUP(C9098,#REF!, 2,FALSE)</f>
        <v>#REF!</v>
      </c>
      <c r="BM9098" s="61" t="s">
        <v>14423</v>
      </c>
      <c r="BN9098" s="61" t="s">
        <v>2981</v>
      </c>
      <c r="BO9098" s="61" t="s">
        <v>4331</v>
      </c>
      <c r="BU9098" s="61" t="s">
        <v>14423</v>
      </c>
      <c r="BV9098" s="61" t="s">
        <v>2981</v>
      </c>
      <c r="BW9098" s="61" t="s">
        <v>4331</v>
      </c>
    </row>
    <row r="9099" spans="51:75">
      <c r="AY9099" s="89" t="e">
        <f>VLOOKUP(C9099,#REF!, 2,FALSE)</f>
        <v>#REF!</v>
      </c>
      <c r="BM9099" s="61" t="s">
        <v>2520</v>
      </c>
      <c r="BN9099" s="61" t="s">
        <v>928</v>
      </c>
      <c r="BO9099" s="61" t="s">
        <v>2985</v>
      </c>
      <c r="BU9099" s="61" t="s">
        <v>2520</v>
      </c>
      <c r="BV9099" s="61" t="s">
        <v>928</v>
      </c>
      <c r="BW9099" s="61" t="s">
        <v>2985</v>
      </c>
    </row>
    <row r="9100" spans="51:75">
      <c r="AY9100" s="89" t="e">
        <f>VLOOKUP(C9100,#REF!, 2,FALSE)</f>
        <v>#REF!</v>
      </c>
      <c r="BM9100" s="61" t="s">
        <v>14424</v>
      </c>
      <c r="BN9100" s="61" t="s">
        <v>3204</v>
      </c>
      <c r="BO9100" s="61" t="s">
        <v>2111</v>
      </c>
      <c r="BU9100" s="61" t="s">
        <v>14424</v>
      </c>
      <c r="BV9100" s="61" t="s">
        <v>3204</v>
      </c>
      <c r="BW9100" s="61" t="s">
        <v>2111</v>
      </c>
    </row>
    <row r="9101" spans="51:75">
      <c r="AY9101" s="89" t="e">
        <f>VLOOKUP(C9101,#REF!, 2,FALSE)</f>
        <v>#REF!</v>
      </c>
      <c r="BM9101" s="61" t="s">
        <v>14425</v>
      </c>
      <c r="BN9101" s="61" t="s">
        <v>3204</v>
      </c>
      <c r="BO9101" s="61" t="s">
        <v>2985</v>
      </c>
      <c r="BU9101" s="61" t="s">
        <v>14425</v>
      </c>
      <c r="BV9101" s="61" t="s">
        <v>3204</v>
      </c>
      <c r="BW9101" s="61" t="s">
        <v>2985</v>
      </c>
    </row>
    <row r="9102" spans="51:75">
      <c r="AY9102" s="89" t="e">
        <f>VLOOKUP(C9102,#REF!, 2,FALSE)</f>
        <v>#REF!</v>
      </c>
      <c r="BM9102" s="61" t="s">
        <v>14426</v>
      </c>
      <c r="BN9102" s="61" t="s">
        <v>805</v>
      </c>
      <c r="BO9102" s="61" t="s">
        <v>1958</v>
      </c>
      <c r="BU9102" s="61" t="s">
        <v>14426</v>
      </c>
      <c r="BV9102" s="61" t="s">
        <v>805</v>
      </c>
      <c r="BW9102" s="61" t="s">
        <v>1958</v>
      </c>
    </row>
    <row r="9103" spans="51:75">
      <c r="AY9103" s="89" t="e">
        <f>VLOOKUP(C9103,#REF!, 2,FALSE)</f>
        <v>#REF!</v>
      </c>
      <c r="BM9103" s="61" t="s">
        <v>2521</v>
      </c>
      <c r="BN9103" s="61" t="s">
        <v>773</v>
      </c>
      <c r="BO9103" s="61" t="s">
        <v>2435</v>
      </c>
      <c r="BU9103" s="61" t="s">
        <v>2521</v>
      </c>
      <c r="BV9103" s="61" t="s">
        <v>773</v>
      </c>
      <c r="BW9103" s="61" t="s">
        <v>2435</v>
      </c>
    </row>
    <row r="9104" spans="51:75">
      <c r="AY9104" s="89" t="e">
        <f>VLOOKUP(C9104,#REF!, 2,FALSE)</f>
        <v>#REF!</v>
      </c>
      <c r="BM9104" s="61" t="s">
        <v>2522</v>
      </c>
      <c r="BN9104" s="61" t="s">
        <v>925</v>
      </c>
      <c r="BO9104" s="61" t="s">
        <v>14273</v>
      </c>
      <c r="BU9104" s="61" t="s">
        <v>2522</v>
      </c>
      <c r="BV9104" s="61" t="s">
        <v>925</v>
      </c>
      <c r="BW9104" s="61" t="s">
        <v>14273</v>
      </c>
    </row>
    <row r="9105" spans="51:75">
      <c r="AY9105" s="89" t="e">
        <f>VLOOKUP(C9105,#REF!, 2,FALSE)</f>
        <v>#REF!</v>
      </c>
      <c r="BM9105" s="61" t="s">
        <v>14427</v>
      </c>
      <c r="BN9105" s="61" t="s">
        <v>668</v>
      </c>
      <c r="BO9105" s="61" t="s">
        <v>14428</v>
      </c>
      <c r="BU9105" s="61" t="s">
        <v>14427</v>
      </c>
      <c r="BV9105" s="61" t="s">
        <v>668</v>
      </c>
      <c r="BW9105" s="61" t="s">
        <v>14428</v>
      </c>
    </row>
    <row r="9106" spans="51:75">
      <c r="AY9106" s="89" t="e">
        <f>VLOOKUP(C9106,#REF!, 2,FALSE)</f>
        <v>#REF!</v>
      </c>
      <c r="BM9106" s="61" t="s">
        <v>14429</v>
      </c>
      <c r="BN9106" s="61" t="s">
        <v>663</v>
      </c>
      <c r="BO9106" s="61" t="s">
        <v>14430</v>
      </c>
      <c r="BU9106" s="61" t="s">
        <v>14429</v>
      </c>
      <c r="BV9106" s="61" t="s">
        <v>663</v>
      </c>
      <c r="BW9106" s="61" t="s">
        <v>14430</v>
      </c>
    </row>
    <row r="9107" spans="51:75">
      <c r="AY9107" s="89" t="e">
        <f>VLOOKUP(C9107,#REF!, 2,FALSE)</f>
        <v>#REF!</v>
      </c>
      <c r="BM9107" s="61" t="s">
        <v>14431</v>
      </c>
      <c r="BN9107" s="61" t="s">
        <v>925</v>
      </c>
      <c r="BO9107" s="61" t="s">
        <v>2985</v>
      </c>
      <c r="BU9107" s="61" t="s">
        <v>14431</v>
      </c>
      <c r="BV9107" s="61" t="s">
        <v>925</v>
      </c>
      <c r="BW9107" s="61" t="s">
        <v>2985</v>
      </c>
    </row>
    <row r="9108" spans="51:75">
      <c r="AY9108" s="89" t="e">
        <f>VLOOKUP(C9108,#REF!, 2,FALSE)</f>
        <v>#REF!</v>
      </c>
      <c r="BM9108" s="61" t="s">
        <v>14432</v>
      </c>
      <c r="BN9108" s="61" t="s">
        <v>780</v>
      </c>
      <c r="BO9108" s="61" t="s">
        <v>2985</v>
      </c>
      <c r="BU9108" s="61" t="s">
        <v>14432</v>
      </c>
      <c r="BV9108" s="61" t="s">
        <v>780</v>
      </c>
      <c r="BW9108" s="61" t="s">
        <v>2985</v>
      </c>
    </row>
    <row r="9109" spans="51:75">
      <c r="AY9109" s="89" t="e">
        <f>VLOOKUP(C9109,#REF!, 2,FALSE)</f>
        <v>#REF!</v>
      </c>
      <c r="BM9109" s="61" t="s">
        <v>14433</v>
      </c>
      <c r="BN9109" s="61" t="s">
        <v>812</v>
      </c>
      <c r="BO9109" s="61" t="s">
        <v>2985</v>
      </c>
      <c r="BU9109" s="61" t="s">
        <v>14433</v>
      </c>
      <c r="BV9109" s="61" t="s">
        <v>812</v>
      </c>
      <c r="BW9109" s="61" t="s">
        <v>2985</v>
      </c>
    </row>
    <row r="9110" spans="51:75">
      <c r="AY9110" s="89" t="e">
        <f>VLOOKUP(C9110,#REF!, 2,FALSE)</f>
        <v>#REF!</v>
      </c>
      <c r="BM9110" s="61" t="s">
        <v>2523</v>
      </c>
      <c r="BN9110" s="61" t="s">
        <v>1269</v>
      </c>
      <c r="BO9110" s="61" t="s">
        <v>2985</v>
      </c>
      <c r="BU9110" s="61" t="s">
        <v>2523</v>
      </c>
      <c r="BV9110" s="61" t="s">
        <v>1269</v>
      </c>
      <c r="BW9110" s="61" t="s">
        <v>2985</v>
      </c>
    </row>
    <row r="9111" spans="51:75">
      <c r="AY9111" s="89" t="e">
        <f>VLOOKUP(C9111,#REF!, 2,FALSE)</f>
        <v>#REF!</v>
      </c>
      <c r="BM9111" s="61" t="s">
        <v>14434</v>
      </c>
      <c r="BN9111" s="61" t="s">
        <v>668</v>
      </c>
      <c r="BO9111" s="61" t="s">
        <v>2985</v>
      </c>
      <c r="BU9111" s="61" t="s">
        <v>14434</v>
      </c>
      <c r="BV9111" s="61" t="s">
        <v>668</v>
      </c>
      <c r="BW9111" s="61" t="s">
        <v>2985</v>
      </c>
    </row>
    <row r="9112" spans="51:75">
      <c r="AY9112" s="89" t="e">
        <f>VLOOKUP(C9112,#REF!, 2,FALSE)</f>
        <v>#REF!</v>
      </c>
      <c r="BM9112" s="61" t="s">
        <v>14435</v>
      </c>
      <c r="BN9112" s="61" t="s">
        <v>668</v>
      </c>
      <c r="BO9112" s="61" t="s">
        <v>2985</v>
      </c>
      <c r="BU9112" s="61" t="s">
        <v>14435</v>
      </c>
      <c r="BV9112" s="61" t="s">
        <v>668</v>
      </c>
      <c r="BW9112" s="61" t="s">
        <v>2985</v>
      </c>
    </row>
    <row r="9113" spans="51:75">
      <c r="AY9113" s="89" t="e">
        <f>VLOOKUP(C9113,#REF!, 2,FALSE)</f>
        <v>#REF!</v>
      </c>
      <c r="BM9113" s="61" t="s">
        <v>14436</v>
      </c>
      <c r="BN9113" s="61" t="s">
        <v>733</v>
      </c>
      <c r="BO9113" s="61" t="s">
        <v>2985</v>
      </c>
      <c r="BU9113" s="61" t="s">
        <v>14436</v>
      </c>
      <c r="BV9113" s="61" t="s">
        <v>733</v>
      </c>
      <c r="BW9113" s="61" t="s">
        <v>2985</v>
      </c>
    </row>
    <row r="9114" spans="51:75">
      <c r="AY9114" s="89" t="e">
        <f>VLOOKUP(C9114,#REF!, 2,FALSE)</f>
        <v>#REF!</v>
      </c>
      <c r="BM9114" s="61" t="s">
        <v>14437</v>
      </c>
      <c r="BN9114" s="61" t="s">
        <v>657</v>
      </c>
      <c r="BO9114" s="61" t="s">
        <v>2985</v>
      </c>
      <c r="BU9114" s="61" t="s">
        <v>14437</v>
      </c>
      <c r="BV9114" s="61" t="s">
        <v>657</v>
      </c>
      <c r="BW9114" s="61" t="s">
        <v>2985</v>
      </c>
    </row>
    <row r="9115" spans="51:75">
      <c r="AY9115" s="89" t="e">
        <f>VLOOKUP(C9115,#REF!, 2,FALSE)</f>
        <v>#REF!</v>
      </c>
      <c r="BM9115" s="61" t="s">
        <v>14438</v>
      </c>
      <c r="BN9115" s="61" t="s">
        <v>669</v>
      </c>
      <c r="BO9115" s="61" t="s">
        <v>2985</v>
      </c>
      <c r="BU9115" s="61" t="s">
        <v>14438</v>
      </c>
      <c r="BV9115" s="61" t="s">
        <v>669</v>
      </c>
      <c r="BW9115" s="61" t="s">
        <v>2985</v>
      </c>
    </row>
    <row r="9116" spans="51:75">
      <c r="AY9116" s="89" t="e">
        <f>VLOOKUP(C9116,#REF!, 2,FALSE)</f>
        <v>#REF!</v>
      </c>
      <c r="BM9116" s="61" t="s">
        <v>14439</v>
      </c>
      <c r="BN9116" s="61" t="s">
        <v>660</v>
      </c>
      <c r="BO9116" s="61" t="s">
        <v>2985</v>
      </c>
      <c r="BU9116" s="61" t="s">
        <v>14439</v>
      </c>
      <c r="BV9116" s="61" t="s">
        <v>660</v>
      </c>
      <c r="BW9116" s="61" t="s">
        <v>2985</v>
      </c>
    </row>
    <row r="9117" spans="51:75">
      <c r="AY9117" s="89" t="e">
        <f>VLOOKUP(C9117,#REF!, 2,FALSE)</f>
        <v>#REF!</v>
      </c>
      <c r="BM9117" s="61" t="s">
        <v>14440</v>
      </c>
      <c r="BN9117" s="61" t="s">
        <v>627</v>
      </c>
      <c r="BO9117" s="61" t="s">
        <v>8423</v>
      </c>
      <c r="BU9117" s="61" t="s">
        <v>14440</v>
      </c>
      <c r="BV9117" s="61" t="s">
        <v>627</v>
      </c>
      <c r="BW9117" s="61" t="s">
        <v>8423</v>
      </c>
    </row>
    <row r="9118" spans="51:75">
      <c r="AY9118" s="89" t="e">
        <f>VLOOKUP(C9118,#REF!, 2,FALSE)</f>
        <v>#REF!</v>
      </c>
      <c r="BM9118" s="61" t="s">
        <v>236</v>
      </c>
      <c r="BN9118" s="61" t="s">
        <v>864</v>
      </c>
      <c r="BO9118" s="61" t="s">
        <v>14441</v>
      </c>
      <c r="BU9118" s="61" t="s">
        <v>236</v>
      </c>
      <c r="BV9118" s="61" t="s">
        <v>864</v>
      </c>
      <c r="BW9118" s="61" t="s">
        <v>14441</v>
      </c>
    </row>
    <row r="9119" spans="51:75">
      <c r="AY9119" s="89" t="e">
        <f>VLOOKUP(C9119,#REF!, 2,FALSE)</f>
        <v>#REF!</v>
      </c>
      <c r="BM9119" s="61" t="s">
        <v>2524</v>
      </c>
      <c r="BN9119" s="61" t="s">
        <v>777</v>
      </c>
      <c r="BO9119" s="61" t="s">
        <v>2985</v>
      </c>
      <c r="BU9119" s="61" t="s">
        <v>2524</v>
      </c>
      <c r="BV9119" s="61" t="s">
        <v>777</v>
      </c>
      <c r="BW9119" s="61" t="s">
        <v>2985</v>
      </c>
    </row>
    <row r="9120" spans="51:75">
      <c r="AY9120" s="89" t="e">
        <f>VLOOKUP(C9120,#REF!, 2,FALSE)</f>
        <v>#REF!</v>
      </c>
      <c r="BM9120" s="61" t="s">
        <v>14442</v>
      </c>
      <c r="BN9120" s="61" t="s">
        <v>812</v>
      </c>
      <c r="BO9120" s="61" t="s">
        <v>13757</v>
      </c>
      <c r="BU9120" s="61" t="s">
        <v>14442</v>
      </c>
      <c r="BV9120" s="61" t="s">
        <v>812</v>
      </c>
      <c r="BW9120" s="61" t="s">
        <v>13757</v>
      </c>
    </row>
    <row r="9121" spans="51:75">
      <c r="AY9121" s="89" t="e">
        <f>VLOOKUP(C9121,#REF!, 2,FALSE)</f>
        <v>#REF!</v>
      </c>
      <c r="BM9121" s="61" t="s">
        <v>14443</v>
      </c>
      <c r="BN9121" s="61" t="s">
        <v>3004</v>
      </c>
      <c r="BO9121" s="61" t="s">
        <v>2985</v>
      </c>
      <c r="BU9121" s="61" t="s">
        <v>14443</v>
      </c>
      <c r="BV9121" s="61" t="s">
        <v>3004</v>
      </c>
      <c r="BW9121" s="61" t="s">
        <v>2985</v>
      </c>
    </row>
    <row r="9122" spans="51:75">
      <c r="AY9122" s="89" t="e">
        <f>VLOOKUP(C9122,#REF!, 2,FALSE)</f>
        <v>#REF!</v>
      </c>
      <c r="BM9122" s="61" t="s">
        <v>2525</v>
      </c>
      <c r="BN9122" s="61" t="s">
        <v>928</v>
      </c>
      <c r="BO9122" s="61" t="s">
        <v>2985</v>
      </c>
      <c r="BU9122" s="61" t="s">
        <v>2525</v>
      </c>
      <c r="BV9122" s="61" t="s">
        <v>928</v>
      </c>
      <c r="BW9122" s="61" t="s">
        <v>2985</v>
      </c>
    </row>
    <row r="9123" spans="51:75">
      <c r="AY9123" s="89" t="e">
        <f>VLOOKUP(C9123,#REF!, 2,FALSE)</f>
        <v>#REF!</v>
      </c>
      <c r="BM9123" s="61" t="s">
        <v>2526</v>
      </c>
      <c r="BN9123" s="61" t="s">
        <v>738</v>
      </c>
      <c r="BO9123" s="61" t="s">
        <v>2985</v>
      </c>
      <c r="BU9123" s="61" t="s">
        <v>2526</v>
      </c>
      <c r="BV9123" s="61" t="s">
        <v>738</v>
      </c>
      <c r="BW9123" s="61" t="s">
        <v>2985</v>
      </c>
    </row>
    <row r="9124" spans="51:75">
      <c r="AY9124" s="89" t="e">
        <f>VLOOKUP(C9124,#REF!, 2,FALSE)</f>
        <v>#REF!</v>
      </c>
      <c r="BM9124" s="61" t="s">
        <v>14444</v>
      </c>
      <c r="BN9124" s="61" t="s">
        <v>777</v>
      </c>
      <c r="BO9124" s="61" t="s">
        <v>2985</v>
      </c>
      <c r="BU9124" s="61" t="s">
        <v>14444</v>
      </c>
      <c r="BV9124" s="61" t="s">
        <v>777</v>
      </c>
      <c r="BW9124" s="61" t="s">
        <v>2985</v>
      </c>
    </row>
    <row r="9125" spans="51:75">
      <c r="AY9125" s="89" t="e">
        <f>VLOOKUP(C9125,#REF!, 2,FALSE)</f>
        <v>#REF!</v>
      </c>
      <c r="BM9125" s="61" t="s">
        <v>14445</v>
      </c>
      <c r="BN9125" s="61" t="s">
        <v>854</v>
      </c>
      <c r="BO9125" s="61" t="s">
        <v>2985</v>
      </c>
      <c r="BU9125" s="61" t="s">
        <v>14445</v>
      </c>
      <c r="BV9125" s="61" t="s">
        <v>854</v>
      </c>
      <c r="BW9125" s="61" t="s">
        <v>2985</v>
      </c>
    </row>
    <row r="9126" spans="51:75">
      <c r="AY9126" s="89" t="e">
        <f>VLOOKUP(C9126,#REF!, 2,FALSE)</f>
        <v>#REF!</v>
      </c>
      <c r="BM9126" s="61" t="s">
        <v>14446</v>
      </c>
      <c r="BN9126" s="61" t="s">
        <v>623</v>
      </c>
      <c r="BO9126" s="61" t="s">
        <v>2985</v>
      </c>
      <c r="BU9126" s="61" t="s">
        <v>14446</v>
      </c>
      <c r="BV9126" s="61" t="s">
        <v>623</v>
      </c>
      <c r="BW9126" s="61" t="s">
        <v>2985</v>
      </c>
    </row>
    <row r="9127" spans="51:75">
      <c r="AY9127" s="89" t="e">
        <f>VLOOKUP(C9127,#REF!, 2,FALSE)</f>
        <v>#REF!</v>
      </c>
      <c r="BM9127" s="61" t="s">
        <v>2527</v>
      </c>
      <c r="BN9127" s="61" t="s">
        <v>705</v>
      </c>
      <c r="BO9127" s="61" t="s">
        <v>2985</v>
      </c>
      <c r="BU9127" s="61" t="s">
        <v>2527</v>
      </c>
      <c r="BV9127" s="61" t="s">
        <v>705</v>
      </c>
      <c r="BW9127" s="61" t="s">
        <v>2985</v>
      </c>
    </row>
    <row r="9128" spans="51:75">
      <c r="AY9128" s="89" t="e">
        <f>VLOOKUP(C9128,#REF!, 2,FALSE)</f>
        <v>#REF!</v>
      </c>
      <c r="BM9128" s="61" t="s">
        <v>14447</v>
      </c>
      <c r="BN9128" s="61" t="s">
        <v>639</v>
      </c>
      <c r="BO9128" s="61" t="s">
        <v>2985</v>
      </c>
      <c r="BU9128" s="61" t="s">
        <v>14447</v>
      </c>
      <c r="BV9128" s="61" t="s">
        <v>639</v>
      </c>
      <c r="BW9128" s="61" t="s">
        <v>2985</v>
      </c>
    </row>
    <row r="9129" spans="51:75">
      <c r="AY9129" s="89" t="e">
        <f>VLOOKUP(C9129,#REF!, 2,FALSE)</f>
        <v>#REF!</v>
      </c>
      <c r="BM9129" s="61" t="s">
        <v>14448</v>
      </c>
      <c r="BN9129" s="61" t="s">
        <v>930</v>
      </c>
      <c r="BO9129" s="61" t="s">
        <v>2985</v>
      </c>
      <c r="BU9129" s="61" t="s">
        <v>14448</v>
      </c>
      <c r="BV9129" s="61" t="s">
        <v>930</v>
      </c>
      <c r="BW9129" s="61" t="s">
        <v>2985</v>
      </c>
    </row>
    <row r="9130" spans="51:75">
      <c r="AY9130" s="89" t="e">
        <f>VLOOKUP(C9130,#REF!, 2,FALSE)</f>
        <v>#REF!</v>
      </c>
      <c r="BM9130" s="61" t="s">
        <v>14449</v>
      </c>
      <c r="BN9130" s="61" t="s">
        <v>3004</v>
      </c>
      <c r="BO9130" s="61" t="s">
        <v>2985</v>
      </c>
      <c r="BU9130" s="61" t="s">
        <v>14449</v>
      </c>
      <c r="BV9130" s="61" t="s">
        <v>3004</v>
      </c>
      <c r="BW9130" s="61" t="s">
        <v>2985</v>
      </c>
    </row>
    <row r="9131" spans="51:75">
      <c r="AY9131" s="89" t="e">
        <f>VLOOKUP(C9131,#REF!, 2,FALSE)</f>
        <v>#REF!</v>
      </c>
      <c r="BM9131" s="61" t="s">
        <v>14450</v>
      </c>
      <c r="BN9131" s="61" t="s">
        <v>928</v>
      </c>
      <c r="BO9131" s="61" t="s">
        <v>2985</v>
      </c>
      <c r="BU9131" s="61" t="s">
        <v>14450</v>
      </c>
      <c r="BV9131" s="61" t="s">
        <v>928</v>
      </c>
      <c r="BW9131" s="61" t="s">
        <v>2985</v>
      </c>
    </row>
    <row r="9132" spans="51:75">
      <c r="AY9132" s="89" t="e">
        <f>VLOOKUP(C9132,#REF!, 2,FALSE)</f>
        <v>#REF!</v>
      </c>
      <c r="BM9132" s="61" t="s">
        <v>14451</v>
      </c>
      <c r="BN9132" s="61" t="s">
        <v>785</v>
      </c>
      <c r="BO9132" s="61" t="s">
        <v>2985</v>
      </c>
      <c r="BU9132" s="61" t="s">
        <v>14451</v>
      </c>
      <c r="BV9132" s="61" t="s">
        <v>785</v>
      </c>
      <c r="BW9132" s="61" t="s">
        <v>2985</v>
      </c>
    </row>
    <row r="9133" spans="51:75">
      <c r="AY9133" s="89" t="e">
        <f>VLOOKUP(C9133,#REF!, 2,FALSE)</f>
        <v>#REF!</v>
      </c>
      <c r="BM9133" s="61" t="s">
        <v>14452</v>
      </c>
      <c r="BN9133" s="61" t="s">
        <v>657</v>
      </c>
      <c r="BO9133" s="61" t="s">
        <v>2985</v>
      </c>
      <c r="BU9133" s="61" t="s">
        <v>14452</v>
      </c>
      <c r="BV9133" s="61" t="s">
        <v>657</v>
      </c>
      <c r="BW9133" s="61" t="s">
        <v>2985</v>
      </c>
    </row>
    <row r="9134" spans="51:75">
      <c r="AY9134" s="89" t="e">
        <f>VLOOKUP(C9134,#REF!, 2,FALSE)</f>
        <v>#REF!</v>
      </c>
      <c r="BM9134" s="61" t="s">
        <v>14453</v>
      </c>
      <c r="BN9134" s="61" t="s">
        <v>925</v>
      </c>
      <c r="BO9134" s="61" t="s">
        <v>2985</v>
      </c>
      <c r="BU9134" s="61" t="s">
        <v>14453</v>
      </c>
      <c r="BV9134" s="61" t="s">
        <v>925</v>
      </c>
      <c r="BW9134" s="61" t="s">
        <v>2985</v>
      </c>
    </row>
    <row r="9135" spans="51:75">
      <c r="AY9135" s="89" t="e">
        <f>VLOOKUP(C9135,#REF!, 2,FALSE)</f>
        <v>#REF!</v>
      </c>
      <c r="BM9135" s="61" t="s">
        <v>14454</v>
      </c>
      <c r="BN9135" s="61" t="s">
        <v>628</v>
      </c>
      <c r="BO9135" s="61" t="s">
        <v>2985</v>
      </c>
      <c r="BU9135" s="61" t="s">
        <v>14454</v>
      </c>
      <c r="BV9135" s="61" t="s">
        <v>628</v>
      </c>
      <c r="BW9135" s="61" t="s">
        <v>2985</v>
      </c>
    </row>
    <row r="9136" spans="51:75">
      <c r="AY9136" s="89" t="e">
        <f>VLOOKUP(C9136,#REF!, 2,FALSE)</f>
        <v>#REF!</v>
      </c>
      <c r="BM9136" s="61" t="s">
        <v>14456</v>
      </c>
      <c r="BN9136" s="61" t="s">
        <v>2985</v>
      </c>
      <c r="BO9136" s="61" t="s">
        <v>2985</v>
      </c>
      <c r="BU9136" s="61" t="s">
        <v>14456</v>
      </c>
      <c r="BV9136" s="61" t="s">
        <v>2985</v>
      </c>
      <c r="BW9136" s="61" t="s">
        <v>2985</v>
      </c>
    </row>
    <row r="9137" spans="51:75">
      <c r="AY9137" s="89" t="e">
        <f>VLOOKUP(C9137,#REF!, 2,FALSE)</f>
        <v>#REF!</v>
      </c>
      <c r="BM9137" s="61" t="s">
        <v>14457</v>
      </c>
      <c r="BN9137" s="61" t="s">
        <v>16990</v>
      </c>
      <c r="BO9137" s="61" t="s">
        <v>2985</v>
      </c>
      <c r="BU9137" s="61" t="s">
        <v>14457</v>
      </c>
      <c r="BV9137" s="61" t="s">
        <v>16990</v>
      </c>
      <c r="BW9137" s="61" t="s">
        <v>2985</v>
      </c>
    </row>
    <row r="9138" spans="51:75">
      <c r="AY9138" s="89" t="e">
        <f>VLOOKUP(C9138,#REF!, 2,FALSE)</f>
        <v>#REF!</v>
      </c>
      <c r="BM9138" s="61" t="s">
        <v>14458</v>
      </c>
      <c r="BN9138" s="61" t="s">
        <v>3004</v>
      </c>
      <c r="BO9138" s="61" t="s">
        <v>2985</v>
      </c>
      <c r="BU9138" s="61" t="s">
        <v>14458</v>
      </c>
      <c r="BV9138" s="61" t="s">
        <v>3004</v>
      </c>
      <c r="BW9138" s="61" t="s">
        <v>2985</v>
      </c>
    </row>
    <row r="9139" spans="51:75">
      <c r="AY9139" s="89" t="e">
        <f>VLOOKUP(C9139,#REF!, 2,FALSE)</f>
        <v>#REF!</v>
      </c>
      <c r="BM9139" s="61" t="s">
        <v>14459</v>
      </c>
      <c r="BN9139" s="61" t="s">
        <v>616</v>
      </c>
      <c r="BO9139" s="61" t="s">
        <v>2985</v>
      </c>
      <c r="BU9139" s="61" t="s">
        <v>14459</v>
      </c>
      <c r="BV9139" s="61" t="s">
        <v>616</v>
      </c>
      <c r="BW9139" s="61" t="s">
        <v>2985</v>
      </c>
    </row>
    <row r="9140" spans="51:75">
      <c r="AY9140" s="89" t="e">
        <f>VLOOKUP(C9140,#REF!, 2,FALSE)</f>
        <v>#REF!</v>
      </c>
      <c r="BM9140" s="61" t="s">
        <v>248</v>
      </c>
      <c r="BN9140" s="61" t="s">
        <v>805</v>
      </c>
      <c r="BO9140" s="61" t="s">
        <v>11221</v>
      </c>
      <c r="BU9140" s="61" t="s">
        <v>248</v>
      </c>
      <c r="BV9140" s="61" t="s">
        <v>805</v>
      </c>
      <c r="BW9140" s="61" t="s">
        <v>11221</v>
      </c>
    </row>
    <row r="9141" spans="51:75">
      <c r="AY9141" s="89" t="e">
        <f>VLOOKUP(C9141,#REF!, 2,FALSE)</f>
        <v>#REF!</v>
      </c>
      <c r="BM9141" s="61" t="s">
        <v>14460</v>
      </c>
      <c r="BN9141" s="61" t="s">
        <v>1015</v>
      </c>
      <c r="BO9141" s="61" t="s">
        <v>2985</v>
      </c>
      <c r="BU9141" s="61" t="s">
        <v>14460</v>
      </c>
      <c r="BV9141" s="61" t="s">
        <v>1015</v>
      </c>
      <c r="BW9141" s="61" t="s">
        <v>2985</v>
      </c>
    </row>
    <row r="9142" spans="51:75">
      <c r="AY9142" s="89" t="e">
        <f>VLOOKUP(C9142,#REF!, 2,FALSE)</f>
        <v>#REF!</v>
      </c>
      <c r="BM9142" s="61" t="s">
        <v>14461</v>
      </c>
      <c r="BN9142" s="61" t="s">
        <v>805</v>
      </c>
      <c r="BO9142" s="61" t="s">
        <v>14462</v>
      </c>
      <c r="BU9142" s="61" t="s">
        <v>14461</v>
      </c>
      <c r="BV9142" s="61" t="s">
        <v>805</v>
      </c>
      <c r="BW9142" s="61" t="s">
        <v>14462</v>
      </c>
    </row>
    <row r="9143" spans="51:75">
      <c r="AY9143" s="89" t="e">
        <f>VLOOKUP(C9143,#REF!, 2,FALSE)</f>
        <v>#REF!</v>
      </c>
      <c r="BM9143" s="61" t="s">
        <v>14463</v>
      </c>
      <c r="BN9143" s="61" t="s">
        <v>944</v>
      </c>
      <c r="BO9143" s="61" t="s">
        <v>14464</v>
      </c>
      <c r="BU9143" s="61" t="s">
        <v>14463</v>
      </c>
      <c r="BV9143" s="61" t="s">
        <v>944</v>
      </c>
      <c r="BW9143" s="61" t="s">
        <v>14464</v>
      </c>
    </row>
    <row r="9144" spans="51:75">
      <c r="AY9144" s="89" t="e">
        <f>VLOOKUP(C9144,#REF!, 2,FALSE)</f>
        <v>#REF!</v>
      </c>
      <c r="BM9144" s="61" t="s">
        <v>250</v>
      </c>
      <c r="BN9144" s="61" t="s">
        <v>854</v>
      </c>
      <c r="BO9144" s="61" t="s">
        <v>8544</v>
      </c>
      <c r="BU9144" s="61" t="s">
        <v>250</v>
      </c>
      <c r="BV9144" s="61" t="s">
        <v>854</v>
      </c>
      <c r="BW9144" s="61" t="s">
        <v>8544</v>
      </c>
    </row>
    <row r="9145" spans="51:75">
      <c r="AY9145" s="89" t="e">
        <f>VLOOKUP(C9145,#REF!, 2,FALSE)</f>
        <v>#REF!</v>
      </c>
      <c r="BM9145" s="61" t="s">
        <v>2528</v>
      </c>
      <c r="BN9145" s="61" t="s">
        <v>1269</v>
      </c>
      <c r="BO9145" s="61" t="s">
        <v>6816</v>
      </c>
      <c r="BU9145" s="61" t="s">
        <v>2528</v>
      </c>
      <c r="BV9145" s="61" t="s">
        <v>1269</v>
      </c>
      <c r="BW9145" s="61" t="s">
        <v>6816</v>
      </c>
    </row>
    <row r="9146" spans="51:75">
      <c r="AY9146" s="89" t="e">
        <f>VLOOKUP(C9146,#REF!, 2,FALSE)</f>
        <v>#REF!</v>
      </c>
      <c r="BM9146" s="61" t="s">
        <v>14465</v>
      </c>
      <c r="BN9146" s="61" t="s">
        <v>805</v>
      </c>
      <c r="BO9146" s="61" t="s">
        <v>922</v>
      </c>
      <c r="BU9146" s="61" t="s">
        <v>14465</v>
      </c>
      <c r="BV9146" s="61" t="s">
        <v>805</v>
      </c>
      <c r="BW9146" s="61" t="s">
        <v>922</v>
      </c>
    </row>
    <row r="9147" spans="51:75">
      <c r="AY9147" s="89" t="e">
        <f>VLOOKUP(C9147,#REF!, 2,FALSE)</f>
        <v>#REF!</v>
      </c>
      <c r="BM9147" s="61" t="s">
        <v>14466</v>
      </c>
      <c r="BN9147" s="61" t="s">
        <v>616</v>
      </c>
      <c r="BO9147" s="61" t="s">
        <v>10985</v>
      </c>
      <c r="BU9147" s="61" t="s">
        <v>14466</v>
      </c>
      <c r="BV9147" s="61" t="s">
        <v>616</v>
      </c>
      <c r="BW9147" s="61" t="s">
        <v>10985</v>
      </c>
    </row>
    <row r="9148" spans="51:75">
      <c r="AY9148" s="89" t="e">
        <f>VLOOKUP(C9148,#REF!, 2,FALSE)</f>
        <v>#REF!</v>
      </c>
      <c r="BM9148" s="61" t="s">
        <v>14467</v>
      </c>
      <c r="BN9148" s="61" t="s">
        <v>616</v>
      </c>
      <c r="BO9148" s="61" t="s">
        <v>14468</v>
      </c>
      <c r="BU9148" s="61" t="s">
        <v>14467</v>
      </c>
      <c r="BV9148" s="61" t="s">
        <v>616</v>
      </c>
      <c r="BW9148" s="61" t="s">
        <v>14468</v>
      </c>
    </row>
    <row r="9149" spans="51:75">
      <c r="AY9149" s="89" t="e">
        <f>VLOOKUP(C9149,#REF!, 2,FALSE)</f>
        <v>#REF!</v>
      </c>
      <c r="BM9149" s="61" t="s">
        <v>14469</v>
      </c>
      <c r="BN9149" s="61" t="s">
        <v>738</v>
      </c>
      <c r="BO9149" s="61" t="s">
        <v>3691</v>
      </c>
      <c r="BU9149" s="61" t="s">
        <v>14469</v>
      </c>
      <c r="BV9149" s="61" t="s">
        <v>738</v>
      </c>
      <c r="BW9149" s="61" t="s">
        <v>3691</v>
      </c>
    </row>
    <row r="9150" spans="51:75">
      <c r="AY9150" s="89" t="e">
        <f>VLOOKUP(C9150,#REF!, 2,FALSE)</f>
        <v>#REF!</v>
      </c>
      <c r="BM9150" s="61" t="s">
        <v>14470</v>
      </c>
      <c r="BN9150" s="61" t="s">
        <v>1015</v>
      </c>
      <c r="BO9150" s="61" t="s">
        <v>960</v>
      </c>
      <c r="BU9150" s="61" t="s">
        <v>14470</v>
      </c>
      <c r="BV9150" s="61" t="s">
        <v>1015</v>
      </c>
      <c r="BW9150" s="61" t="s">
        <v>960</v>
      </c>
    </row>
    <row r="9151" spans="51:75">
      <c r="AY9151" s="89" t="e">
        <f>VLOOKUP(C9151,#REF!, 2,FALSE)</f>
        <v>#REF!</v>
      </c>
      <c r="BM9151" s="61" t="s">
        <v>14472</v>
      </c>
      <c r="BN9151" s="61" t="s">
        <v>623</v>
      </c>
      <c r="BO9151" s="61" t="s">
        <v>14473</v>
      </c>
      <c r="BU9151" s="61" t="s">
        <v>14472</v>
      </c>
      <c r="BV9151" s="61" t="s">
        <v>623</v>
      </c>
      <c r="BW9151" s="61" t="s">
        <v>14473</v>
      </c>
    </row>
    <row r="9152" spans="51:75">
      <c r="AY9152" s="89" t="e">
        <f>VLOOKUP(C9152,#REF!, 2,FALSE)</f>
        <v>#REF!</v>
      </c>
      <c r="BM9152" s="61" t="s">
        <v>14474</v>
      </c>
      <c r="BN9152" s="61" t="s">
        <v>2985</v>
      </c>
      <c r="BO9152" s="61" t="s">
        <v>14475</v>
      </c>
      <c r="BU9152" s="61" t="s">
        <v>14474</v>
      </c>
      <c r="BV9152" s="61" t="s">
        <v>2985</v>
      </c>
      <c r="BW9152" s="61" t="s">
        <v>14475</v>
      </c>
    </row>
    <row r="9153" spans="51:75">
      <c r="AY9153" s="89" t="e">
        <f>VLOOKUP(C9153,#REF!, 2,FALSE)</f>
        <v>#REF!</v>
      </c>
      <c r="BM9153" s="61" t="s">
        <v>14476</v>
      </c>
      <c r="BN9153" s="61" t="s">
        <v>615</v>
      </c>
      <c r="BO9153" s="61" t="s">
        <v>7325</v>
      </c>
      <c r="BU9153" s="61" t="s">
        <v>14476</v>
      </c>
      <c r="BV9153" s="61" t="s">
        <v>615</v>
      </c>
      <c r="BW9153" s="61" t="s">
        <v>7325</v>
      </c>
    </row>
    <row r="9154" spans="51:75">
      <c r="AY9154" s="89" t="e">
        <f>VLOOKUP(C9154,#REF!, 2,FALSE)</f>
        <v>#REF!</v>
      </c>
      <c r="BM9154" s="61" t="s">
        <v>2529</v>
      </c>
      <c r="BN9154" s="61" t="s">
        <v>16990</v>
      </c>
      <c r="BO9154" s="61" t="s">
        <v>7325</v>
      </c>
      <c r="BU9154" s="61" t="s">
        <v>2529</v>
      </c>
      <c r="BV9154" s="61" t="s">
        <v>16990</v>
      </c>
      <c r="BW9154" s="61" t="s">
        <v>7325</v>
      </c>
    </row>
    <row r="9155" spans="51:75">
      <c r="AY9155" s="89" t="e">
        <f>VLOOKUP(C9155,#REF!, 2,FALSE)</f>
        <v>#REF!</v>
      </c>
      <c r="BM9155" s="61" t="s">
        <v>14477</v>
      </c>
      <c r="BN9155" s="61" t="s">
        <v>16990</v>
      </c>
      <c r="BO9155" s="61" t="s">
        <v>14478</v>
      </c>
      <c r="BU9155" s="61" t="s">
        <v>14477</v>
      </c>
      <c r="BV9155" s="61" t="s">
        <v>16990</v>
      </c>
      <c r="BW9155" s="61" t="s">
        <v>14478</v>
      </c>
    </row>
    <row r="9156" spans="51:75">
      <c r="AY9156" s="89" t="e">
        <f>VLOOKUP(C9156,#REF!, 2,FALSE)</f>
        <v>#REF!</v>
      </c>
      <c r="BM9156" s="61" t="s">
        <v>14479</v>
      </c>
      <c r="BN9156" s="61" t="s">
        <v>16990</v>
      </c>
      <c r="BO9156" s="61" t="s">
        <v>14480</v>
      </c>
      <c r="BU9156" s="61" t="s">
        <v>14479</v>
      </c>
      <c r="BV9156" s="61" t="s">
        <v>16990</v>
      </c>
      <c r="BW9156" s="61" t="s">
        <v>14480</v>
      </c>
    </row>
    <row r="9157" spans="51:75">
      <c r="AY9157" s="89" t="e">
        <f>VLOOKUP(C9157,#REF!, 2,FALSE)</f>
        <v>#REF!</v>
      </c>
      <c r="BM9157" s="61" t="s">
        <v>2530</v>
      </c>
      <c r="BN9157" s="61" t="s">
        <v>16990</v>
      </c>
      <c r="BO9157" s="61" t="s">
        <v>14481</v>
      </c>
      <c r="BU9157" s="61" t="s">
        <v>2530</v>
      </c>
      <c r="BV9157" s="61" t="s">
        <v>16990</v>
      </c>
      <c r="BW9157" s="61" t="s">
        <v>14481</v>
      </c>
    </row>
    <row r="9158" spans="51:75">
      <c r="AY9158" s="89" t="e">
        <f>VLOOKUP(C9158,#REF!, 2,FALSE)</f>
        <v>#REF!</v>
      </c>
      <c r="BM9158" s="61" t="s">
        <v>14482</v>
      </c>
      <c r="BN9158" s="61" t="s">
        <v>16990</v>
      </c>
      <c r="BO9158" s="61" t="s">
        <v>14483</v>
      </c>
      <c r="BU9158" s="61" t="s">
        <v>14482</v>
      </c>
      <c r="BV9158" s="61" t="s">
        <v>16990</v>
      </c>
      <c r="BW9158" s="61" t="s">
        <v>14483</v>
      </c>
    </row>
    <row r="9159" spans="51:75">
      <c r="AY9159" s="89" t="e">
        <f>VLOOKUP(C9159,#REF!, 2,FALSE)</f>
        <v>#REF!</v>
      </c>
      <c r="BM9159" s="61" t="s">
        <v>14484</v>
      </c>
      <c r="BN9159" s="61" t="s">
        <v>16990</v>
      </c>
      <c r="BO9159" s="61" t="s">
        <v>5255</v>
      </c>
      <c r="BU9159" s="61" t="s">
        <v>14484</v>
      </c>
      <c r="BV9159" s="61" t="s">
        <v>16990</v>
      </c>
      <c r="BW9159" s="61" t="s">
        <v>5255</v>
      </c>
    </row>
    <row r="9160" spans="51:75">
      <c r="AY9160" s="89" t="e">
        <f>VLOOKUP(C9160,#REF!, 2,FALSE)</f>
        <v>#REF!</v>
      </c>
      <c r="BM9160" s="61" t="s">
        <v>14485</v>
      </c>
      <c r="BN9160" s="61" t="s">
        <v>16990</v>
      </c>
      <c r="BO9160" s="61" t="s">
        <v>5263</v>
      </c>
      <c r="BU9160" s="61" t="s">
        <v>14485</v>
      </c>
      <c r="BV9160" s="61" t="s">
        <v>16990</v>
      </c>
      <c r="BW9160" s="61" t="s">
        <v>5263</v>
      </c>
    </row>
    <row r="9161" spans="51:75">
      <c r="AY9161" s="89" t="e">
        <f>VLOOKUP(C9161,#REF!, 2,FALSE)</f>
        <v>#REF!</v>
      </c>
      <c r="BM9161" s="61" t="s">
        <v>14486</v>
      </c>
      <c r="BN9161" s="61" t="s">
        <v>16990</v>
      </c>
      <c r="BO9161" s="61" t="s">
        <v>7361</v>
      </c>
      <c r="BU9161" s="61" t="s">
        <v>14486</v>
      </c>
      <c r="BV9161" s="61" t="s">
        <v>16990</v>
      </c>
      <c r="BW9161" s="61" t="s">
        <v>7361</v>
      </c>
    </row>
    <row r="9162" spans="51:75">
      <c r="AY9162" s="89" t="e">
        <f>VLOOKUP(C9162,#REF!, 2,FALSE)</f>
        <v>#REF!</v>
      </c>
      <c r="BM9162" s="61" t="s">
        <v>14487</v>
      </c>
      <c r="BN9162" s="61" t="s">
        <v>2985</v>
      </c>
      <c r="BO9162" s="61" t="s">
        <v>2985</v>
      </c>
      <c r="BU9162" s="61" t="s">
        <v>14487</v>
      </c>
      <c r="BV9162" s="61" t="s">
        <v>2985</v>
      </c>
      <c r="BW9162" s="61" t="s">
        <v>2985</v>
      </c>
    </row>
    <row r="9163" spans="51:75">
      <c r="AY9163" s="89" t="e">
        <f>VLOOKUP(C9163,#REF!, 2,FALSE)</f>
        <v>#REF!</v>
      </c>
      <c r="BM9163" s="61" t="s">
        <v>14488</v>
      </c>
      <c r="BN9163" s="61" t="s">
        <v>16990</v>
      </c>
      <c r="BO9163" s="61" t="s">
        <v>13097</v>
      </c>
      <c r="BU9163" s="61" t="s">
        <v>14488</v>
      </c>
      <c r="BV9163" s="61" t="s">
        <v>16990</v>
      </c>
      <c r="BW9163" s="61" t="s">
        <v>13097</v>
      </c>
    </row>
    <row r="9164" spans="51:75">
      <c r="AY9164" s="89" t="e">
        <f>VLOOKUP(C9164,#REF!, 2,FALSE)</f>
        <v>#REF!</v>
      </c>
      <c r="BM9164" s="61" t="s">
        <v>2531</v>
      </c>
      <c r="BN9164" s="61" t="s">
        <v>942</v>
      </c>
      <c r="BO9164" s="61" t="s">
        <v>6794</v>
      </c>
      <c r="BU9164" s="61" t="s">
        <v>2531</v>
      </c>
      <c r="BV9164" s="61" t="s">
        <v>942</v>
      </c>
      <c r="BW9164" s="61" t="s">
        <v>6794</v>
      </c>
    </row>
    <row r="9165" spans="51:75">
      <c r="AY9165" s="89" t="e">
        <f>VLOOKUP(C9165,#REF!, 2,FALSE)</f>
        <v>#REF!</v>
      </c>
      <c r="BM9165" s="61" t="s">
        <v>14489</v>
      </c>
      <c r="BN9165" s="61" t="s">
        <v>16990</v>
      </c>
      <c r="BO9165" s="61" t="s">
        <v>4015</v>
      </c>
      <c r="BU9165" s="61" t="s">
        <v>14489</v>
      </c>
      <c r="BV9165" s="61" t="s">
        <v>16990</v>
      </c>
      <c r="BW9165" s="61" t="s">
        <v>4015</v>
      </c>
    </row>
    <row r="9166" spans="51:75">
      <c r="AY9166" s="89" t="e">
        <f>VLOOKUP(C9166,#REF!, 2,FALSE)</f>
        <v>#REF!</v>
      </c>
      <c r="BM9166" s="61" t="s">
        <v>14490</v>
      </c>
      <c r="BN9166" s="61" t="s">
        <v>16990</v>
      </c>
      <c r="BO9166" s="61" t="s">
        <v>12769</v>
      </c>
      <c r="BU9166" s="61" t="s">
        <v>14490</v>
      </c>
      <c r="BV9166" s="61" t="s">
        <v>16990</v>
      </c>
      <c r="BW9166" s="61" t="s">
        <v>12769</v>
      </c>
    </row>
    <row r="9167" spans="51:75">
      <c r="AY9167" s="89" t="e">
        <f>VLOOKUP(C9167,#REF!, 2,FALSE)</f>
        <v>#REF!</v>
      </c>
      <c r="BM9167" s="61" t="s">
        <v>14491</v>
      </c>
      <c r="BN9167" s="61" t="s">
        <v>16990</v>
      </c>
      <c r="BO9167" s="61" t="s">
        <v>14492</v>
      </c>
      <c r="BU9167" s="61" t="s">
        <v>14491</v>
      </c>
      <c r="BV9167" s="61" t="s">
        <v>16990</v>
      </c>
      <c r="BW9167" s="61" t="s">
        <v>14492</v>
      </c>
    </row>
    <row r="9168" spans="51:75">
      <c r="AY9168" s="89" t="e">
        <f>VLOOKUP(C9168,#REF!, 2,FALSE)</f>
        <v>#REF!</v>
      </c>
      <c r="BM9168" s="61" t="s">
        <v>14493</v>
      </c>
      <c r="BN9168" s="61" t="s">
        <v>16990</v>
      </c>
      <c r="BO9168" s="61" t="s">
        <v>11930</v>
      </c>
      <c r="BU9168" s="61" t="s">
        <v>14493</v>
      </c>
      <c r="BV9168" s="61" t="s">
        <v>16990</v>
      </c>
      <c r="BW9168" s="61" t="s">
        <v>11930</v>
      </c>
    </row>
    <row r="9169" spans="51:75">
      <c r="AY9169" s="89" t="e">
        <f>VLOOKUP(C9169,#REF!, 2,FALSE)</f>
        <v>#REF!</v>
      </c>
      <c r="BM9169" s="61" t="s">
        <v>14494</v>
      </c>
      <c r="BN9169" s="61" t="s">
        <v>2985</v>
      </c>
      <c r="BO9169" s="61" t="s">
        <v>14495</v>
      </c>
      <c r="BU9169" s="61" t="s">
        <v>14494</v>
      </c>
      <c r="BV9169" s="61" t="s">
        <v>2985</v>
      </c>
      <c r="BW9169" s="61" t="s">
        <v>14495</v>
      </c>
    </row>
    <row r="9170" spans="51:75">
      <c r="AY9170" s="89" t="e">
        <f>VLOOKUP(C9170,#REF!, 2,FALSE)</f>
        <v>#REF!</v>
      </c>
      <c r="BM9170" s="61" t="s">
        <v>14496</v>
      </c>
      <c r="BN9170" s="61" t="s">
        <v>2985</v>
      </c>
      <c r="BO9170" s="61" t="s">
        <v>14497</v>
      </c>
      <c r="BU9170" s="61" t="s">
        <v>14496</v>
      </c>
      <c r="BV9170" s="61" t="s">
        <v>2985</v>
      </c>
      <c r="BW9170" s="61" t="s">
        <v>14497</v>
      </c>
    </row>
    <row r="9171" spans="51:75">
      <c r="AY9171" s="89" t="e">
        <f>VLOOKUP(C9171,#REF!, 2,FALSE)</f>
        <v>#REF!</v>
      </c>
      <c r="BM9171" s="61" t="s">
        <v>14498</v>
      </c>
      <c r="BN9171" s="61" t="s">
        <v>2985</v>
      </c>
      <c r="BO9171" s="61" t="s">
        <v>14499</v>
      </c>
      <c r="BU9171" s="61" t="s">
        <v>14498</v>
      </c>
      <c r="BV9171" s="61" t="s">
        <v>2985</v>
      </c>
      <c r="BW9171" s="61" t="s">
        <v>14499</v>
      </c>
    </row>
    <row r="9172" spans="51:75">
      <c r="AY9172" s="89" t="e">
        <f>VLOOKUP(C9172,#REF!, 2,FALSE)</f>
        <v>#REF!</v>
      </c>
      <c r="BM9172" s="61" t="s">
        <v>14500</v>
      </c>
      <c r="BN9172" s="61" t="s">
        <v>2985</v>
      </c>
      <c r="BO9172" s="61" t="s">
        <v>3321</v>
      </c>
      <c r="BU9172" s="61" t="s">
        <v>14500</v>
      </c>
      <c r="BV9172" s="61" t="s">
        <v>2985</v>
      </c>
      <c r="BW9172" s="61" t="s">
        <v>3321</v>
      </c>
    </row>
    <row r="9173" spans="51:75">
      <c r="AY9173" s="89" t="e">
        <f>VLOOKUP(C9173,#REF!, 2,FALSE)</f>
        <v>#REF!</v>
      </c>
      <c r="BM9173" s="61" t="s">
        <v>14501</v>
      </c>
      <c r="BN9173" s="61" t="s">
        <v>2985</v>
      </c>
      <c r="BO9173" s="61" t="s">
        <v>2794</v>
      </c>
      <c r="BU9173" s="61" t="s">
        <v>14501</v>
      </c>
      <c r="BV9173" s="61" t="s">
        <v>2985</v>
      </c>
      <c r="BW9173" s="61" t="s">
        <v>2794</v>
      </c>
    </row>
    <row r="9174" spans="51:75">
      <c r="AY9174" s="89" t="e">
        <f>VLOOKUP(C9174,#REF!, 2,FALSE)</f>
        <v>#REF!</v>
      </c>
      <c r="BM9174" s="61" t="s">
        <v>14502</v>
      </c>
      <c r="BN9174" s="61" t="s">
        <v>2985</v>
      </c>
      <c r="BO9174" s="61" t="s">
        <v>13043</v>
      </c>
      <c r="BU9174" s="61" t="s">
        <v>14502</v>
      </c>
      <c r="BV9174" s="61" t="s">
        <v>2985</v>
      </c>
      <c r="BW9174" s="61" t="s">
        <v>13043</v>
      </c>
    </row>
    <row r="9175" spans="51:75">
      <c r="AY9175" s="89" t="e">
        <f>VLOOKUP(C9175,#REF!, 2,FALSE)</f>
        <v>#REF!</v>
      </c>
      <c r="BM9175" s="61" t="s">
        <v>14503</v>
      </c>
      <c r="BN9175" s="61" t="s">
        <v>2985</v>
      </c>
      <c r="BO9175" s="61" t="s">
        <v>14504</v>
      </c>
      <c r="BU9175" s="61" t="s">
        <v>14503</v>
      </c>
      <c r="BV9175" s="61" t="s">
        <v>2985</v>
      </c>
      <c r="BW9175" s="61" t="s">
        <v>14504</v>
      </c>
    </row>
    <row r="9176" spans="51:75">
      <c r="AY9176" s="89" t="e">
        <f>VLOOKUP(C9176,#REF!, 2,FALSE)</f>
        <v>#REF!</v>
      </c>
      <c r="BM9176" s="61" t="s">
        <v>14505</v>
      </c>
      <c r="BN9176" s="61" t="s">
        <v>2985</v>
      </c>
      <c r="BO9176" s="61" t="s">
        <v>14507</v>
      </c>
      <c r="BU9176" s="61" t="s">
        <v>14505</v>
      </c>
      <c r="BV9176" s="61" t="s">
        <v>2985</v>
      </c>
      <c r="BW9176" s="61" t="s">
        <v>14507</v>
      </c>
    </row>
    <row r="9177" spans="51:75">
      <c r="AY9177" s="89" t="e">
        <f>VLOOKUP(C9177,#REF!, 2,FALSE)</f>
        <v>#REF!</v>
      </c>
      <c r="BM9177" s="61" t="s">
        <v>14508</v>
      </c>
      <c r="BN9177" s="61" t="s">
        <v>2985</v>
      </c>
      <c r="BO9177" s="61" t="s">
        <v>8136</v>
      </c>
      <c r="BU9177" s="61" t="s">
        <v>14508</v>
      </c>
      <c r="BV9177" s="61" t="s">
        <v>2985</v>
      </c>
      <c r="BW9177" s="61" t="s">
        <v>8136</v>
      </c>
    </row>
    <row r="9178" spans="51:75">
      <c r="AY9178" s="89" t="e">
        <f>VLOOKUP(C9178,#REF!, 2,FALSE)</f>
        <v>#REF!</v>
      </c>
      <c r="BM9178" s="61" t="s">
        <v>14509</v>
      </c>
      <c r="BN9178" s="61" t="s">
        <v>2985</v>
      </c>
      <c r="BO9178" s="61" t="s">
        <v>2985</v>
      </c>
      <c r="BU9178" s="61" t="s">
        <v>14509</v>
      </c>
      <c r="BV9178" s="61" t="s">
        <v>2985</v>
      </c>
      <c r="BW9178" s="61" t="s">
        <v>2985</v>
      </c>
    </row>
    <row r="9179" spans="51:75">
      <c r="AY9179" s="89" t="e">
        <f>VLOOKUP(C9179,#REF!, 2,FALSE)</f>
        <v>#REF!</v>
      </c>
      <c r="BM9179" s="61" t="s">
        <v>14510</v>
      </c>
      <c r="BN9179" s="61" t="s">
        <v>2985</v>
      </c>
      <c r="BO9179" s="61" t="s">
        <v>2985</v>
      </c>
      <c r="BU9179" s="61" t="s">
        <v>14510</v>
      </c>
      <c r="BV9179" s="61" t="s">
        <v>2985</v>
      </c>
      <c r="BW9179" s="61" t="s">
        <v>2985</v>
      </c>
    </row>
    <row r="9180" spans="51:75">
      <c r="AY9180" s="89" t="e">
        <f>VLOOKUP(C9180,#REF!, 2,FALSE)</f>
        <v>#REF!</v>
      </c>
      <c r="BM9180" s="61" t="s">
        <v>14511</v>
      </c>
      <c r="BN9180" s="61" t="s">
        <v>2985</v>
      </c>
      <c r="BO9180" s="61" t="s">
        <v>3906</v>
      </c>
      <c r="BU9180" s="61" t="s">
        <v>14511</v>
      </c>
      <c r="BV9180" s="61" t="s">
        <v>2985</v>
      </c>
      <c r="BW9180" s="61" t="s">
        <v>3906</v>
      </c>
    </row>
    <row r="9181" spans="51:75">
      <c r="AY9181" s="89" t="e">
        <f>VLOOKUP(C9181,#REF!, 2,FALSE)</f>
        <v>#REF!</v>
      </c>
      <c r="BM9181" s="61" t="s">
        <v>14512</v>
      </c>
      <c r="BN9181" s="61" t="s">
        <v>2985</v>
      </c>
      <c r="BO9181" s="61" t="s">
        <v>2985</v>
      </c>
      <c r="BU9181" s="61" t="s">
        <v>14512</v>
      </c>
      <c r="BV9181" s="61" t="s">
        <v>2985</v>
      </c>
      <c r="BW9181" s="61" t="s">
        <v>2985</v>
      </c>
    </row>
    <row r="9182" spans="51:75">
      <c r="AY9182" s="89" t="e">
        <f>VLOOKUP(C9182,#REF!, 2,FALSE)</f>
        <v>#REF!</v>
      </c>
      <c r="BM9182" s="61" t="s">
        <v>14513</v>
      </c>
      <c r="BN9182" s="61" t="s">
        <v>2985</v>
      </c>
      <c r="BO9182" s="61" t="s">
        <v>6198</v>
      </c>
      <c r="BU9182" s="61" t="s">
        <v>14513</v>
      </c>
      <c r="BV9182" s="61" t="s">
        <v>2985</v>
      </c>
      <c r="BW9182" s="61" t="s">
        <v>6198</v>
      </c>
    </row>
    <row r="9183" spans="51:75">
      <c r="AY9183" s="89" t="e">
        <f>VLOOKUP(C9183,#REF!, 2,FALSE)</f>
        <v>#REF!</v>
      </c>
      <c r="BM9183" s="61" t="s">
        <v>14514</v>
      </c>
      <c r="BN9183" s="61" t="s">
        <v>2985</v>
      </c>
      <c r="BO9183" s="61" t="s">
        <v>6198</v>
      </c>
      <c r="BU9183" s="61" t="s">
        <v>14514</v>
      </c>
      <c r="BV9183" s="61" t="s">
        <v>2985</v>
      </c>
      <c r="BW9183" s="61" t="s">
        <v>6198</v>
      </c>
    </row>
    <row r="9184" spans="51:75">
      <c r="AY9184" s="89" t="e">
        <f>VLOOKUP(C9184,#REF!, 2,FALSE)</f>
        <v>#REF!</v>
      </c>
      <c r="BM9184" s="61" t="s">
        <v>14515</v>
      </c>
      <c r="BN9184" s="61" t="s">
        <v>2985</v>
      </c>
      <c r="BO9184" s="61" t="s">
        <v>772</v>
      </c>
      <c r="BU9184" s="61" t="s">
        <v>14515</v>
      </c>
      <c r="BV9184" s="61" t="s">
        <v>2985</v>
      </c>
      <c r="BW9184" s="61" t="s">
        <v>772</v>
      </c>
    </row>
    <row r="9185" spans="51:75">
      <c r="AY9185" s="89" t="e">
        <f>VLOOKUP(C9185,#REF!, 2,FALSE)</f>
        <v>#REF!</v>
      </c>
      <c r="BM9185" s="61" t="s">
        <v>14516</v>
      </c>
      <c r="BN9185" s="61" t="s">
        <v>16990</v>
      </c>
      <c r="BO9185" s="61" t="s">
        <v>5876</v>
      </c>
      <c r="BU9185" s="61" t="s">
        <v>14516</v>
      </c>
      <c r="BV9185" s="61" t="s">
        <v>16990</v>
      </c>
      <c r="BW9185" s="61" t="s">
        <v>5876</v>
      </c>
    </row>
    <row r="9186" spans="51:75">
      <c r="AY9186" s="89" t="e">
        <f>VLOOKUP(C9186,#REF!, 2,FALSE)</f>
        <v>#REF!</v>
      </c>
      <c r="BM9186" s="61" t="s">
        <v>14517</v>
      </c>
      <c r="BN9186" s="61" t="s">
        <v>16990</v>
      </c>
      <c r="BO9186" s="61" t="s">
        <v>4255</v>
      </c>
      <c r="BU9186" s="61" t="s">
        <v>14517</v>
      </c>
      <c r="BV9186" s="61" t="s">
        <v>16990</v>
      </c>
      <c r="BW9186" s="61" t="s">
        <v>4255</v>
      </c>
    </row>
    <row r="9187" spans="51:75">
      <c r="AY9187" s="89" t="e">
        <f>VLOOKUP(C9187,#REF!, 2,FALSE)</f>
        <v>#REF!</v>
      </c>
      <c r="BM9187" s="61" t="s">
        <v>14518</v>
      </c>
      <c r="BN9187" s="61" t="s">
        <v>2985</v>
      </c>
      <c r="BO9187" s="61" t="s">
        <v>6914</v>
      </c>
      <c r="BU9187" s="61" t="s">
        <v>14518</v>
      </c>
      <c r="BV9187" s="61" t="s">
        <v>2985</v>
      </c>
      <c r="BW9187" s="61" t="s">
        <v>6914</v>
      </c>
    </row>
    <row r="9188" spans="51:75">
      <c r="AY9188" s="89" t="e">
        <f>VLOOKUP(C9188,#REF!, 2,FALSE)</f>
        <v>#REF!</v>
      </c>
      <c r="BM9188" s="61" t="s">
        <v>14519</v>
      </c>
      <c r="BN9188" s="61" t="s">
        <v>16990</v>
      </c>
      <c r="BO9188" s="61" t="s">
        <v>14520</v>
      </c>
      <c r="BU9188" s="61" t="s">
        <v>14519</v>
      </c>
      <c r="BV9188" s="61" t="s">
        <v>16990</v>
      </c>
      <c r="BW9188" s="61" t="s">
        <v>14520</v>
      </c>
    </row>
    <row r="9189" spans="51:75">
      <c r="AY9189" s="89" t="e">
        <f>VLOOKUP(C9189,#REF!, 2,FALSE)</f>
        <v>#REF!</v>
      </c>
      <c r="BM9189" s="61" t="s">
        <v>14521</v>
      </c>
      <c r="BN9189" s="61" t="s">
        <v>16990</v>
      </c>
      <c r="BO9189" s="61" t="s">
        <v>10579</v>
      </c>
      <c r="BU9189" s="61" t="s">
        <v>14521</v>
      </c>
      <c r="BV9189" s="61" t="s">
        <v>16990</v>
      </c>
      <c r="BW9189" s="61" t="s">
        <v>10579</v>
      </c>
    </row>
    <row r="9190" spans="51:75">
      <c r="AY9190" s="89" t="e">
        <f>VLOOKUP(C9190,#REF!, 2,FALSE)</f>
        <v>#REF!</v>
      </c>
      <c r="BM9190" s="61" t="s">
        <v>14522</v>
      </c>
      <c r="BN9190" s="61" t="s">
        <v>16990</v>
      </c>
      <c r="BO9190" s="61" t="s">
        <v>14523</v>
      </c>
      <c r="BU9190" s="61" t="s">
        <v>14522</v>
      </c>
      <c r="BV9190" s="61" t="s">
        <v>16990</v>
      </c>
      <c r="BW9190" s="61" t="s">
        <v>14523</v>
      </c>
    </row>
    <row r="9191" spans="51:75">
      <c r="AY9191" s="89" t="e">
        <f>VLOOKUP(C9191,#REF!, 2,FALSE)</f>
        <v>#REF!</v>
      </c>
      <c r="BM9191" s="61" t="s">
        <v>14524</v>
      </c>
      <c r="BN9191" s="61" t="s">
        <v>16990</v>
      </c>
      <c r="BO9191" s="61" t="s">
        <v>5181</v>
      </c>
      <c r="BU9191" s="61" t="s">
        <v>14524</v>
      </c>
      <c r="BV9191" s="61" t="s">
        <v>16990</v>
      </c>
      <c r="BW9191" s="61" t="s">
        <v>5181</v>
      </c>
    </row>
    <row r="9192" spans="51:75">
      <c r="AY9192" s="89" t="e">
        <f>VLOOKUP(C9192,#REF!, 2,FALSE)</f>
        <v>#REF!</v>
      </c>
      <c r="BM9192" s="61" t="s">
        <v>14525</v>
      </c>
      <c r="BN9192" s="61" t="s">
        <v>16990</v>
      </c>
      <c r="BO9192" s="61" t="s">
        <v>10091</v>
      </c>
      <c r="BU9192" s="61" t="s">
        <v>14525</v>
      </c>
      <c r="BV9192" s="61" t="s">
        <v>16990</v>
      </c>
      <c r="BW9192" s="61" t="s">
        <v>10091</v>
      </c>
    </row>
    <row r="9193" spans="51:75">
      <c r="AY9193" s="89" t="e">
        <f>VLOOKUP(C9193,#REF!, 2,FALSE)</f>
        <v>#REF!</v>
      </c>
      <c r="BM9193" s="61" t="s">
        <v>14526</v>
      </c>
      <c r="BN9193" s="61" t="s">
        <v>16990</v>
      </c>
      <c r="BO9193" s="61" t="s">
        <v>13143</v>
      </c>
      <c r="BU9193" s="61" t="s">
        <v>14526</v>
      </c>
      <c r="BV9193" s="61" t="s">
        <v>16990</v>
      </c>
      <c r="BW9193" s="61" t="s">
        <v>13143</v>
      </c>
    </row>
    <row r="9194" spans="51:75">
      <c r="AY9194" s="89" t="e">
        <f>VLOOKUP(C9194,#REF!, 2,FALSE)</f>
        <v>#REF!</v>
      </c>
      <c r="BM9194" s="61" t="s">
        <v>14527</v>
      </c>
      <c r="BN9194" s="61" t="s">
        <v>805</v>
      </c>
      <c r="BO9194" s="61" t="s">
        <v>14528</v>
      </c>
      <c r="BU9194" s="61" t="s">
        <v>14527</v>
      </c>
      <c r="BV9194" s="61" t="s">
        <v>805</v>
      </c>
      <c r="BW9194" s="61" t="s">
        <v>14528</v>
      </c>
    </row>
    <row r="9195" spans="51:75">
      <c r="AY9195" s="89" t="e">
        <f>VLOOKUP(C9195,#REF!, 2,FALSE)</f>
        <v>#REF!</v>
      </c>
      <c r="BM9195" s="61" t="s">
        <v>14529</v>
      </c>
      <c r="BN9195" s="61" t="s">
        <v>16990</v>
      </c>
      <c r="BO9195" s="61" t="s">
        <v>14530</v>
      </c>
      <c r="BU9195" s="61" t="s">
        <v>14529</v>
      </c>
      <c r="BV9195" s="61" t="s">
        <v>16990</v>
      </c>
      <c r="BW9195" s="61" t="s">
        <v>14530</v>
      </c>
    </row>
    <row r="9196" spans="51:75">
      <c r="AY9196" s="89" t="e">
        <f>VLOOKUP(C9196,#REF!, 2,FALSE)</f>
        <v>#REF!</v>
      </c>
      <c r="BM9196" s="61" t="s">
        <v>14531</v>
      </c>
      <c r="BN9196" s="61" t="s">
        <v>16990</v>
      </c>
      <c r="BO9196" s="61" t="s">
        <v>772</v>
      </c>
      <c r="BU9196" s="61" t="s">
        <v>14531</v>
      </c>
      <c r="BV9196" s="61" t="s">
        <v>16990</v>
      </c>
      <c r="BW9196" s="61" t="s">
        <v>772</v>
      </c>
    </row>
    <row r="9197" spans="51:75">
      <c r="AY9197" s="89" t="e">
        <f>VLOOKUP(C9197,#REF!, 2,FALSE)</f>
        <v>#REF!</v>
      </c>
      <c r="BM9197" s="61" t="s">
        <v>14532</v>
      </c>
      <c r="BN9197" s="61" t="s">
        <v>16990</v>
      </c>
      <c r="BO9197" s="61" t="s">
        <v>1794</v>
      </c>
      <c r="BU9197" s="61" t="s">
        <v>14532</v>
      </c>
      <c r="BV9197" s="61" t="s">
        <v>16990</v>
      </c>
      <c r="BW9197" s="61" t="s">
        <v>1794</v>
      </c>
    </row>
    <row r="9198" spans="51:75">
      <c r="AY9198" s="89" t="e">
        <f>VLOOKUP(C9198,#REF!, 2,FALSE)</f>
        <v>#REF!</v>
      </c>
      <c r="BM9198" s="61" t="s">
        <v>14533</v>
      </c>
      <c r="BN9198" s="61" t="s">
        <v>16990</v>
      </c>
      <c r="BO9198" s="61" t="s">
        <v>2985</v>
      </c>
      <c r="BU9198" s="61" t="s">
        <v>14533</v>
      </c>
      <c r="BV9198" s="61" t="s">
        <v>16990</v>
      </c>
      <c r="BW9198" s="61" t="s">
        <v>2985</v>
      </c>
    </row>
    <row r="9199" spans="51:75">
      <c r="AY9199" s="89" t="e">
        <f>VLOOKUP(C9199,#REF!, 2,FALSE)</f>
        <v>#REF!</v>
      </c>
      <c r="BM9199" s="61" t="s">
        <v>14534</v>
      </c>
      <c r="BN9199" s="61" t="s">
        <v>16990</v>
      </c>
      <c r="BO9199" s="61" t="s">
        <v>772</v>
      </c>
      <c r="BU9199" s="61" t="s">
        <v>14534</v>
      </c>
      <c r="BV9199" s="61" t="s">
        <v>16990</v>
      </c>
      <c r="BW9199" s="61" t="s">
        <v>772</v>
      </c>
    </row>
    <row r="9200" spans="51:75">
      <c r="AY9200" s="89" t="e">
        <f>VLOOKUP(C9200,#REF!, 2,FALSE)</f>
        <v>#REF!</v>
      </c>
      <c r="BM9200" s="61" t="s">
        <v>2532</v>
      </c>
      <c r="BN9200" s="61" t="s">
        <v>16990</v>
      </c>
      <c r="BO9200" s="61" t="s">
        <v>14535</v>
      </c>
      <c r="BU9200" s="61" t="s">
        <v>2532</v>
      </c>
      <c r="BV9200" s="61" t="s">
        <v>16990</v>
      </c>
      <c r="BW9200" s="61" t="s">
        <v>14535</v>
      </c>
    </row>
    <row r="9201" spans="51:75">
      <c r="AY9201" s="89" t="e">
        <f>VLOOKUP(C9201,#REF!, 2,FALSE)</f>
        <v>#REF!</v>
      </c>
      <c r="BM9201" s="61" t="s">
        <v>14536</v>
      </c>
      <c r="BN9201" s="61" t="s">
        <v>16990</v>
      </c>
      <c r="BO9201" s="61" t="s">
        <v>14537</v>
      </c>
      <c r="BU9201" s="61" t="s">
        <v>14536</v>
      </c>
      <c r="BV9201" s="61" t="s">
        <v>16990</v>
      </c>
      <c r="BW9201" s="61" t="s">
        <v>14537</v>
      </c>
    </row>
    <row r="9202" spans="51:75">
      <c r="AY9202" s="89" t="e">
        <f>VLOOKUP(C9202,#REF!, 2,FALSE)</f>
        <v>#REF!</v>
      </c>
      <c r="BM9202" s="61" t="s">
        <v>14538</v>
      </c>
      <c r="BN9202" s="61" t="s">
        <v>16990</v>
      </c>
      <c r="BO9202" s="61" t="s">
        <v>14539</v>
      </c>
      <c r="BU9202" s="61" t="s">
        <v>14538</v>
      </c>
      <c r="BV9202" s="61" t="s">
        <v>16990</v>
      </c>
      <c r="BW9202" s="61" t="s">
        <v>14539</v>
      </c>
    </row>
    <row r="9203" spans="51:75">
      <c r="AY9203" s="89" t="e">
        <f>VLOOKUP(C9203,#REF!, 2,FALSE)</f>
        <v>#REF!</v>
      </c>
      <c r="BM9203" s="61" t="s">
        <v>14540</v>
      </c>
      <c r="BN9203" s="61" t="s">
        <v>641</v>
      </c>
      <c r="BO9203" s="61" t="s">
        <v>772</v>
      </c>
      <c r="BU9203" s="61" t="s">
        <v>14540</v>
      </c>
      <c r="BV9203" s="61" t="s">
        <v>641</v>
      </c>
      <c r="BW9203" s="61" t="s">
        <v>772</v>
      </c>
    </row>
    <row r="9204" spans="51:75">
      <c r="AY9204" s="89" t="e">
        <f>VLOOKUP(C9204,#REF!, 2,FALSE)</f>
        <v>#REF!</v>
      </c>
      <c r="BM9204" s="61" t="s">
        <v>14541</v>
      </c>
      <c r="BN9204" s="61" t="s">
        <v>16990</v>
      </c>
      <c r="BO9204" s="61" t="s">
        <v>14542</v>
      </c>
      <c r="BU9204" s="61" t="s">
        <v>14541</v>
      </c>
      <c r="BV9204" s="61" t="s">
        <v>16990</v>
      </c>
      <c r="BW9204" s="61" t="s">
        <v>14542</v>
      </c>
    </row>
    <row r="9205" spans="51:75">
      <c r="AY9205" s="89" t="e">
        <f>VLOOKUP(C9205,#REF!, 2,FALSE)</f>
        <v>#REF!</v>
      </c>
      <c r="BM9205" s="61" t="s">
        <v>14543</v>
      </c>
      <c r="BN9205" s="61" t="s">
        <v>1344</v>
      </c>
      <c r="BO9205" s="61" t="s">
        <v>14544</v>
      </c>
      <c r="BU9205" s="61" t="s">
        <v>14543</v>
      </c>
      <c r="BV9205" s="61" t="s">
        <v>1344</v>
      </c>
      <c r="BW9205" s="61" t="s">
        <v>14544</v>
      </c>
    </row>
    <row r="9206" spans="51:75">
      <c r="AY9206" s="89" t="e">
        <f>VLOOKUP(C9206,#REF!, 2,FALSE)</f>
        <v>#REF!</v>
      </c>
      <c r="BM9206" s="61" t="s">
        <v>14545</v>
      </c>
      <c r="BN9206" s="61" t="s">
        <v>16990</v>
      </c>
      <c r="BO9206" s="61" t="s">
        <v>7839</v>
      </c>
      <c r="BU9206" s="61" t="s">
        <v>14545</v>
      </c>
      <c r="BV9206" s="61" t="s">
        <v>16990</v>
      </c>
      <c r="BW9206" s="61" t="s">
        <v>7839</v>
      </c>
    </row>
    <row r="9207" spans="51:75">
      <c r="AY9207" s="89" t="e">
        <f>VLOOKUP(C9207,#REF!, 2,FALSE)</f>
        <v>#REF!</v>
      </c>
      <c r="BM9207" s="61" t="s">
        <v>14546</v>
      </c>
      <c r="BN9207" s="61" t="s">
        <v>16990</v>
      </c>
      <c r="BO9207" s="61" t="s">
        <v>14547</v>
      </c>
      <c r="BU9207" s="61" t="s">
        <v>14546</v>
      </c>
      <c r="BV9207" s="61" t="s">
        <v>16990</v>
      </c>
      <c r="BW9207" s="61" t="s">
        <v>14547</v>
      </c>
    </row>
    <row r="9208" spans="51:75">
      <c r="AY9208" s="89" t="e">
        <f>VLOOKUP(C9208,#REF!, 2,FALSE)</f>
        <v>#REF!</v>
      </c>
      <c r="BM9208" s="61" t="s">
        <v>14548</v>
      </c>
      <c r="BN9208" s="61" t="s">
        <v>930</v>
      </c>
      <c r="BO9208" s="61" t="s">
        <v>3117</v>
      </c>
      <c r="BU9208" s="61" t="s">
        <v>14548</v>
      </c>
      <c r="BV9208" s="61" t="s">
        <v>930</v>
      </c>
      <c r="BW9208" s="61" t="s">
        <v>3117</v>
      </c>
    </row>
    <row r="9209" spans="51:75">
      <c r="AY9209" s="89" t="e">
        <f>VLOOKUP(C9209,#REF!, 2,FALSE)</f>
        <v>#REF!</v>
      </c>
      <c r="BM9209" s="61" t="s">
        <v>14549</v>
      </c>
      <c r="BN9209" s="61" t="s">
        <v>782</v>
      </c>
      <c r="BO9209" s="61" t="s">
        <v>3691</v>
      </c>
      <c r="BU9209" s="61" t="s">
        <v>14549</v>
      </c>
      <c r="BV9209" s="61" t="s">
        <v>782</v>
      </c>
      <c r="BW9209" s="61" t="s">
        <v>3691</v>
      </c>
    </row>
    <row r="9210" spans="51:75">
      <c r="AY9210" s="89" t="e">
        <f>VLOOKUP(C9210,#REF!, 2,FALSE)</f>
        <v>#REF!</v>
      </c>
      <c r="BM9210" s="61" t="s">
        <v>14550</v>
      </c>
      <c r="BN9210" s="61" t="s">
        <v>3004</v>
      </c>
      <c r="BO9210" s="61" t="s">
        <v>14551</v>
      </c>
      <c r="BU9210" s="61" t="s">
        <v>14550</v>
      </c>
      <c r="BV9210" s="61" t="s">
        <v>3004</v>
      </c>
      <c r="BW9210" s="61" t="s">
        <v>14551</v>
      </c>
    </row>
    <row r="9211" spans="51:75">
      <c r="AY9211" s="89" t="e">
        <f>VLOOKUP(C9211,#REF!, 2,FALSE)</f>
        <v>#REF!</v>
      </c>
      <c r="BM9211" s="61" t="s">
        <v>14552</v>
      </c>
      <c r="BN9211" s="61" t="s">
        <v>1141</v>
      </c>
      <c r="BO9211" s="61" t="s">
        <v>850</v>
      </c>
      <c r="BU9211" s="61" t="s">
        <v>14552</v>
      </c>
      <c r="BV9211" s="61" t="s">
        <v>1141</v>
      </c>
      <c r="BW9211" s="61" t="s">
        <v>850</v>
      </c>
    </row>
    <row r="9212" spans="51:75">
      <c r="AY9212" s="89" t="e">
        <f>VLOOKUP(C9212,#REF!, 2,FALSE)</f>
        <v>#REF!</v>
      </c>
      <c r="BM9212" s="61" t="s">
        <v>14553</v>
      </c>
      <c r="BN9212" s="61" t="s">
        <v>3004</v>
      </c>
      <c r="BO9212" s="61" t="s">
        <v>14554</v>
      </c>
      <c r="BU9212" s="61" t="s">
        <v>14553</v>
      </c>
      <c r="BV9212" s="61" t="s">
        <v>3004</v>
      </c>
      <c r="BW9212" s="61" t="s">
        <v>14554</v>
      </c>
    </row>
    <row r="9213" spans="51:75">
      <c r="AY9213" s="89" t="e">
        <f>VLOOKUP(C9213,#REF!, 2,FALSE)</f>
        <v>#REF!</v>
      </c>
      <c r="BM9213" s="61" t="s">
        <v>2533</v>
      </c>
      <c r="BN9213" s="61" t="s">
        <v>3089</v>
      </c>
      <c r="BO9213" s="61" t="s">
        <v>14555</v>
      </c>
      <c r="BU9213" s="61" t="s">
        <v>2533</v>
      </c>
      <c r="BV9213" s="61" t="s">
        <v>3089</v>
      </c>
      <c r="BW9213" s="61" t="s">
        <v>14555</v>
      </c>
    </row>
    <row r="9214" spans="51:75">
      <c r="AY9214" s="89" t="e">
        <f>VLOOKUP(C9214,#REF!, 2,FALSE)</f>
        <v>#REF!</v>
      </c>
      <c r="BM9214" s="61" t="s">
        <v>14556</v>
      </c>
      <c r="BN9214" s="61" t="s">
        <v>1141</v>
      </c>
      <c r="BO9214" s="61" t="s">
        <v>14557</v>
      </c>
      <c r="BU9214" s="61" t="s">
        <v>14556</v>
      </c>
      <c r="BV9214" s="61" t="s">
        <v>1141</v>
      </c>
      <c r="BW9214" s="61" t="s">
        <v>14557</v>
      </c>
    </row>
    <row r="9215" spans="51:75">
      <c r="AY9215" s="89" t="e">
        <f>VLOOKUP(C9215,#REF!, 2,FALSE)</f>
        <v>#REF!</v>
      </c>
      <c r="BM9215" s="61" t="s">
        <v>237</v>
      </c>
      <c r="BN9215" s="61" t="s">
        <v>3047</v>
      </c>
      <c r="BO9215" s="61" t="s">
        <v>14558</v>
      </c>
      <c r="BU9215" s="61" t="s">
        <v>237</v>
      </c>
      <c r="BV9215" s="61" t="s">
        <v>3047</v>
      </c>
      <c r="BW9215" s="61" t="s">
        <v>14558</v>
      </c>
    </row>
    <row r="9216" spans="51:75">
      <c r="AY9216" s="89" t="e">
        <f>VLOOKUP(C9216,#REF!, 2,FALSE)</f>
        <v>#REF!</v>
      </c>
      <c r="BM9216" s="61" t="s">
        <v>14559</v>
      </c>
      <c r="BN9216" s="61" t="s">
        <v>2981</v>
      </c>
      <c r="BO9216" s="61" t="s">
        <v>14560</v>
      </c>
      <c r="BU9216" s="61" t="s">
        <v>14559</v>
      </c>
      <c r="BV9216" s="61" t="s">
        <v>2981</v>
      </c>
      <c r="BW9216" s="61" t="s">
        <v>14560</v>
      </c>
    </row>
    <row r="9217" spans="51:75">
      <c r="AY9217" s="89" t="e">
        <f>VLOOKUP(C9217,#REF!, 2,FALSE)</f>
        <v>#REF!</v>
      </c>
      <c r="BM9217" s="61" t="s">
        <v>14561</v>
      </c>
      <c r="BN9217" s="61" t="s">
        <v>3254</v>
      </c>
      <c r="BO9217" s="61" t="s">
        <v>14562</v>
      </c>
      <c r="BU9217" s="61" t="s">
        <v>14561</v>
      </c>
      <c r="BV9217" s="61" t="s">
        <v>3254</v>
      </c>
      <c r="BW9217" s="61" t="s">
        <v>14562</v>
      </c>
    </row>
    <row r="9218" spans="51:75">
      <c r="AY9218" s="89" t="e">
        <f>VLOOKUP(C9218,#REF!, 2,FALSE)</f>
        <v>#REF!</v>
      </c>
      <c r="BM9218" s="61" t="s">
        <v>14563</v>
      </c>
      <c r="BN9218" s="61" t="s">
        <v>3004</v>
      </c>
      <c r="BO9218" s="61" t="s">
        <v>4255</v>
      </c>
      <c r="BU9218" s="61" t="s">
        <v>14563</v>
      </c>
      <c r="BV9218" s="61" t="s">
        <v>3004</v>
      </c>
      <c r="BW9218" s="61" t="s">
        <v>4255</v>
      </c>
    </row>
    <row r="9219" spans="51:75">
      <c r="AY9219" s="89" t="e">
        <f>VLOOKUP(C9219,#REF!, 2,FALSE)</f>
        <v>#REF!</v>
      </c>
      <c r="BM9219" s="61" t="s">
        <v>14564</v>
      </c>
      <c r="BN9219" s="61" t="s">
        <v>3089</v>
      </c>
      <c r="BO9219" s="61" t="s">
        <v>11134</v>
      </c>
      <c r="BU9219" s="61" t="s">
        <v>14564</v>
      </c>
      <c r="BV9219" s="61" t="s">
        <v>3089</v>
      </c>
      <c r="BW9219" s="61" t="s">
        <v>11134</v>
      </c>
    </row>
    <row r="9220" spans="51:75">
      <c r="AY9220" s="89" t="e">
        <f>VLOOKUP(C9220,#REF!, 2,FALSE)</f>
        <v>#REF!</v>
      </c>
      <c r="BM9220" s="61" t="s">
        <v>14565</v>
      </c>
      <c r="BN9220" s="61" t="s">
        <v>3004</v>
      </c>
      <c r="BO9220" s="61" t="s">
        <v>2366</v>
      </c>
      <c r="BU9220" s="61" t="s">
        <v>14565</v>
      </c>
      <c r="BV9220" s="61" t="s">
        <v>3004</v>
      </c>
      <c r="BW9220" s="61" t="s">
        <v>2366</v>
      </c>
    </row>
    <row r="9221" spans="51:75">
      <c r="AY9221" s="89" t="e">
        <f>VLOOKUP(C9221,#REF!, 2,FALSE)</f>
        <v>#REF!</v>
      </c>
      <c r="BM9221" s="61" t="s">
        <v>14566</v>
      </c>
      <c r="BN9221" s="61" t="s">
        <v>2981</v>
      </c>
      <c r="BO9221" s="61" t="s">
        <v>5345</v>
      </c>
      <c r="BU9221" s="61" t="s">
        <v>14566</v>
      </c>
      <c r="BV9221" s="61" t="s">
        <v>2981</v>
      </c>
      <c r="BW9221" s="61" t="s">
        <v>5345</v>
      </c>
    </row>
    <row r="9222" spans="51:75">
      <c r="AY9222" s="89" t="e">
        <f>VLOOKUP(C9222,#REF!, 2,FALSE)</f>
        <v>#REF!</v>
      </c>
      <c r="BM9222" s="61" t="s">
        <v>14567</v>
      </c>
      <c r="BN9222" s="61" t="s">
        <v>633</v>
      </c>
      <c r="BO9222" s="61" t="s">
        <v>10402</v>
      </c>
      <c r="BU9222" s="61" t="s">
        <v>14567</v>
      </c>
      <c r="BV9222" s="61" t="s">
        <v>633</v>
      </c>
      <c r="BW9222" s="61" t="s">
        <v>10402</v>
      </c>
    </row>
    <row r="9223" spans="51:75">
      <c r="AY9223" s="89" t="e">
        <f>VLOOKUP(C9223,#REF!, 2,FALSE)</f>
        <v>#REF!</v>
      </c>
      <c r="BM9223" s="61" t="s">
        <v>14568</v>
      </c>
      <c r="BN9223" s="61" t="s">
        <v>627</v>
      </c>
      <c r="BO9223" s="61" t="s">
        <v>918</v>
      </c>
      <c r="BU9223" s="61" t="s">
        <v>14568</v>
      </c>
      <c r="BV9223" s="61" t="s">
        <v>627</v>
      </c>
      <c r="BW9223" s="61" t="s">
        <v>918</v>
      </c>
    </row>
    <row r="9224" spans="51:75">
      <c r="AY9224" s="89" t="e">
        <f>VLOOKUP(C9224,#REF!, 2,FALSE)</f>
        <v>#REF!</v>
      </c>
      <c r="BM9224" s="61" t="s">
        <v>14569</v>
      </c>
      <c r="BN9224" s="61" t="s">
        <v>621</v>
      </c>
      <c r="BO9224" s="61" t="s">
        <v>13126</v>
      </c>
      <c r="BU9224" s="61" t="s">
        <v>14569</v>
      </c>
      <c r="BV9224" s="61" t="s">
        <v>621</v>
      </c>
      <c r="BW9224" s="61" t="s">
        <v>13126</v>
      </c>
    </row>
    <row r="9225" spans="51:75">
      <c r="AY9225" s="89" t="e">
        <f>VLOOKUP(C9225,#REF!, 2,FALSE)</f>
        <v>#REF!</v>
      </c>
      <c r="BM9225" s="61" t="s">
        <v>14571</v>
      </c>
      <c r="BN9225" s="61" t="s">
        <v>780</v>
      </c>
      <c r="BO9225" s="61" t="s">
        <v>2985</v>
      </c>
      <c r="BU9225" s="61" t="s">
        <v>14571</v>
      </c>
      <c r="BV9225" s="61" t="s">
        <v>780</v>
      </c>
      <c r="BW9225" s="61" t="s">
        <v>2985</v>
      </c>
    </row>
    <row r="9226" spans="51:75">
      <c r="AY9226" s="89" t="e">
        <f>VLOOKUP(C9226,#REF!, 2,FALSE)</f>
        <v>#REF!</v>
      </c>
      <c r="BM9226" s="61" t="s">
        <v>14572</v>
      </c>
      <c r="BN9226" s="61" t="s">
        <v>669</v>
      </c>
      <c r="BO9226" s="61" t="s">
        <v>14573</v>
      </c>
      <c r="BU9226" s="61" t="s">
        <v>14572</v>
      </c>
      <c r="BV9226" s="61" t="s">
        <v>669</v>
      </c>
      <c r="BW9226" s="61" t="s">
        <v>14573</v>
      </c>
    </row>
    <row r="9227" spans="51:75">
      <c r="AY9227" s="89" t="e">
        <f>VLOOKUP(C9227,#REF!, 2,FALSE)</f>
        <v>#REF!</v>
      </c>
      <c r="BM9227" s="61" t="s">
        <v>14574</v>
      </c>
      <c r="BN9227" s="61" t="s">
        <v>16990</v>
      </c>
      <c r="BO9227" s="61" t="s">
        <v>14575</v>
      </c>
      <c r="BU9227" s="61" t="s">
        <v>14574</v>
      </c>
      <c r="BV9227" s="61" t="s">
        <v>16990</v>
      </c>
      <c r="BW9227" s="61" t="s">
        <v>14575</v>
      </c>
    </row>
    <row r="9228" spans="51:75">
      <c r="AY9228" s="89" t="e">
        <f>VLOOKUP(C9228,#REF!, 2,FALSE)</f>
        <v>#REF!</v>
      </c>
      <c r="BM9228" s="61" t="s">
        <v>14576</v>
      </c>
      <c r="BN9228" s="61" t="s">
        <v>2985</v>
      </c>
      <c r="BO9228" s="61" t="s">
        <v>2985</v>
      </c>
      <c r="BU9228" s="61" t="s">
        <v>14576</v>
      </c>
      <c r="BV9228" s="61" t="s">
        <v>2985</v>
      </c>
      <c r="BW9228" s="61" t="s">
        <v>2985</v>
      </c>
    </row>
    <row r="9229" spans="51:75">
      <c r="AY9229" s="89" t="e">
        <f>VLOOKUP(C9229,#REF!, 2,FALSE)</f>
        <v>#REF!</v>
      </c>
      <c r="BM9229" s="61" t="s">
        <v>14577</v>
      </c>
      <c r="BN9229" s="61" t="s">
        <v>2985</v>
      </c>
      <c r="BO9229" s="61" t="s">
        <v>2985</v>
      </c>
      <c r="BU9229" s="61" t="s">
        <v>14577</v>
      </c>
      <c r="BV9229" s="61" t="s">
        <v>2985</v>
      </c>
      <c r="BW9229" s="61" t="s">
        <v>2985</v>
      </c>
    </row>
    <row r="9230" spans="51:75">
      <c r="AY9230" s="89" t="e">
        <f>VLOOKUP(C9230,#REF!, 2,FALSE)</f>
        <v>#REF!</v>
      </c>
      <c r="BM9230" s="61" t="s">
        <v>14578</v>
      </c>
      <c r="BN9230" s="61" t="s">
        <v>2985</v>
      </c>
      <c r="BO9230" s="61" t="s">
        <v>2985</v>
      </c>
      <c r="BU9230" s="61" t="s">
        <v>14578</v>
      </c>
      <c r="BV9230" s="61" t="s">
        <v>2985</v>
      </c>
      <c r="BW9230" s="61" t="s">
        <v>2985</v>
      </c>
    </row>
    <row r="9231" spans="51:75">
      <c r="AY9231" s="89" t="e">
        <f>VLOOKUP(C9231,#REF!, 2,FALSE)</f>
        <v>#REF!</v>
      </c>
      <c r="BM9231" s="61" t="s">
        <v>14579</v>
      </c>
      <c r="BN9231" s="61" t="s">
        <v>2985</v>
      </c>
      <c r="BO9231" s="61" t="s">
        <v>2985</v>
      </c>
      <c r="BU9231" s="61" t="s">
        <v>14579</v>
      </c>
      <c r="BV9231" s="61" t="s">
        <v>2985</v>
      </c>
      <c r="BW9231" s="61" t="s">
        <v>2985</v>
      </c>
    </row>
    <row r="9232" spans="51:75">
      <c r="AY9232" s="89" t="e">
        <f>VLOOKUP(C9232,#REF!, 2,FALSE)</f>
        <v>#REF!</v>
      </c>
      <c r="BM9232" s="61" t="s">
        <v>14580</v>
      </c>
      <c r="BN9232" s="61" t="s">
        <v>668</v>
      </c>
      <c r="BO9232" s="61" t="s">
        <v>8227</v>
      </c>
      <c r="BU9232" s="61" t="s">
        <v>14580</v>
      </c>
      <c r="BV9232" s="61" t="s">
        <v>668</v>
      </c>
      <c r="BW9232" s="61" t="s">
        <v>8227</v>
      </c>
    </row>
    <row r="9233" spans="51:75">
      <c r="AY9233" s="89" t="e">
        <f>VLOOKUP(C9233,#REF!, 2,FALSE)</f>
        <v>#REF!</v>
      </c>
      <c r="BM9233" s="61" t="s">
        <v>14581</v>
      </c>
      <c r="BN9233" s="61" t="s">
        <v>669</v>
      </c>
      <c r="BO9233" s="61" t="s">
        <v>3497</v>
      </c>
      <c r="BU9233" s="61" t="s">
        <v>14581</v>
      </c>
      <c r="BV9233" s="61" t="s">
        <v>669</v>
      </c>
      <c r="BW9233" s="61" t="s">
        <v>3497</v>
      </c>
    </row>
    <row r="9234" spans="51:75">
      <c r="AY9234" s="89" t="e">
        <f>VLOOKUP(C9234,#REF!, 2,FALSE)</f>
        <v>#REF!</v>
      </c>
      <c r="BM9234" s="61" t="s">
        <v>14582</v>
      </c>
      <c r="BN9234" s="61" t="s">
        <v>864</v>
      </c>
      <c r="BO9234" s="61" t="s">
        <v>14583</v>
      </c>
      <c r="BU9234" s="61" t="s">
        <v>14582</v>
      </c>
      <c r="BV9234" s="61" t="s">
        <v>864</v>
      </c>
      <c r="BW9234" s="61" t="s">
        <v>14583</v>
      </c>
    </row>
    <row r="9235" spans="51:75">
      <c r="AY9235" s="89" t="e">
        <f>VLOOKUP(C9235,#REF!, 2,FALSE)</f>
        <v>#REF!</v>
      </c>
      <c r="BM9235" s="61" t="s">
        <v>2534</v>
      </c>
      <c r="BN9235" s="61" t="s">
        <v>2981</v>
      </c>
      <c r="BO9235" s="61" t="s">
        <v>14584</v>
      </c>
      <c r="BU9235" s="61" t="s">
        <v>2534</v>
      </c>
      <c r="BV9235" s="61" t="s">
        <v>2981</v>
      </c>
      <c r="BW9235" s="61" t="s">
        <v>14584</v>
      </c>
    </row>
    <row r="9236" spans="51:75">
      <c r="AY9236" s="89" t="e">
        <f>VLOOKUP(C9236,#REF!, 2,FALSE)</f>
        <v>#REF!</v>
      </c>
      <c r="BM9236" s="61" t="s">
        <v>14585</v>
      </c>
      <c r="BN9236" s="61" t="s">
        <v>3007</v>
      </c>
      <c r="BO9236" s="61" t="s">
        <v>2256</v>
      </c>
      <c r="BU9236" s="61" t="s">
        <v>14585</v>
      </c>
      <c r="BV9236" s="61" t="s">
        <v>3007</v>
      </c>
      <c r="BW9236" s="61" t="s">
        <v>2256</v>
      </c>
    </row>
    <row r="9237" spans="51:75">
      <c r="AY9237" s="89" t="e">
        <f>VLOOKUP(C9237,#REF!, 2,FALSE)</f>
        <v>#REF!</v>
      </c>
      <c r="BM9237" s="61" t="s">
        <v>14586</v>
      </c>
      <c r="BN9237" s="61" t="s">
        <v>2985</v>
      </c>
      <c r="BO9237" s="61" t="s">
        <v>14587</v>
      </c>
      <c r="BU9237" s="61" t="s">
        <v>14586</v>
      </c>
      <c r="BV9237" s="61" t="s">
        <v>2985</v>
      </c>
      <c r="BW9237" s="61" t="s">
        <v>14587</v>
      </c>
    </row>
    <row r="9238" spans="51:75">
      <c r="AY9238" s="89" t="e">
        <f>VLOOKUP(C9238,#REF!, 2,FALSE)</f>
        <v>#REF!</v>
      </c>
      <c r="BM9238" s="61" t="s">
        <v>14588</v>
      </c>
      <c r="BN9238" s="61" t="s">
        <v>930</v>
      </c>
      <c r="BO9238" s="61" t="s">
        <v>11278</v>
      </c>
      <c r="BU9238" s="61" t="s">
        <v>14588</v>
      </c>
      <c r="BV9238" s="61" t="s">
        <v>930</v>
      </c>
      <c r="BW9238" s="61" t="s">
        <v>11278</v>
      </c>
    </row>
    <row r="9239" spans="51:75">
      <c r="AY9239" s="89" t="e">
        <f>VLOOKUP(C9239,#REF!, 2,FALSE)</f>
        <v>#REF!</v>
      </c>
      <c r="BM9239" s="61" t="s">
        <v>14589</v>
      </c>
      <c r="BN9239" s="61" t="s">
        <v>1269</v>
      </c>
      <c r="BO9239" s="61" t="s">
        <v>5322</v>
      </c>
      <c r="BU9239" s="61" t="s">
        <v>14589</v>
      </c>
      <c r="BV9239" s="61" t="s">
        <v>1269</v>
      </c>
      <c r="BW9239" s="61" t="s">
        <v>5322</v>
      </c>
    </row>
    <row r="9240" spans="51:75">
      <c r="AY9240" s="89" t="e">
        <f>VLOOKUP(C9240,#REF!, 2,FALSE)</f>
        <v>#REF!</v>
      </c>
      <c r="BM9240" s="61" t="s">
        <v>2535</v>
      </c>
      <c r="BN9240" s="61" t="s">
        <v>3007</v>
      </c>
      <c r="BO9240" s="61" t="s">
        <v>8813</v>
      </c>
      <c r="BU9240" s="61" t="s">
        <v>2535</v>
      </c>
      <c r="BV9240" s="61" t="s">
        <v>3007</v>
      </c>
      <c r="BW9240" s="61" t="s">
        <v>8813</v>
      </c>
    </row>
    <row r="9241" spans="51:75">
      <c r="AY9241" s="89" t="e">
        <f>VLOOKUP(C9241,#REF!, 2,FALSE)</f>
        <v>#REF!</v>
      </c>
      <c r="BM9241" s="61" t="s">
        <v>251</v>
      </c>
      <c r="BN9241" s="61" t="s">
        <v>1269</v>
      </c>
      <c r="BO9241" s="61" t="s">
        <v>2552</v>
      </c>
      <c r="BU9241" s="61" t="s">
        <v>251</v>
      </c>
      <c r="BV9241" s="61" t="s">
        <v>1269</v>
      </c>
      <c r="BW9241" s="61" t="s">
        <v>2552</v>
      </c>
    </row>
    <row r="9242" spans="51:75">
      <c r="AY9242" s="89" t="e">
        <f>VLOOKUP(C9242,#REF!, 2,FALSE)</f>
        <v>#REF!</v>
      </c>
      <c r="BM9242" s="61" t="s">
        <v>228</v>
      </c>
      <c r="BN9242" s="61" t="s">
        <v>2985</v>
      </c>
      <c r="BO9242" s="61" t="s">
        <v>14590</v>
      </c>
      <c r="BU9242" s="61" t="s">
        <v>228</v>
      </c>
      <c r="BV9242" s="61" t="s">
        <v>2985</v>
      </c>
      <c r="BW9242" s="61" t="s">
        <v>14590</v>
      </c>
    </row>
    <row r="9243" spans="51:75">
      <c r="AY9243" s="89" t="e">
        <f>VLOOKUP(C9243,#REF!, 2,FALSE)</f>
        <v>#REF!</v>
      </c>
      <c r="BM9243" s="61" t="s">
        <v>14591</v>
      </c>
      <c r="BN9243" s="61" t="s">
        <v>1141</v>
      </c>
      <c r="BO9243" s="61" t="s">
        <v>14592</v>
      </c>
      <c r="BU9243" s="61" t="s">
        <v>14591</v>
      </c>
      <c r="BV9243" s="61" t="s">
        <v>1141</v>
      </c>
      <c r="BW9243" s="61" t="s">
        <v>14592</v>
      </c>
    </row>
    <row r="9244" spans="51:75">
      <c r="AY9244" s="89" t="e">
        <f>VLOOKUP(C9244,#REF!, 2,FALSE)</f>
        <v>#REF!</v>
      </c>
      <c r="BM9244" s="61" t="s">
        <v>14593</v>
      </c>
      <c r="BN9244" s="61" t="s">
        <v>663</v>
      </c>
      <c r="BO9244" s="61" t="s">
        <v>13338</v>
      </c>
      <c r="BU9244" s="61" t="s">
        <v>14593</v>
      </c>
      <c r="BV9244" s="61" t="s">
        <v>663</v>
      </c>
      <c r="BW9244" s="61" t="s">
        <v>13338</v>
      </c>
    </row>
    <row r="9245" spans="51:75">
      <c r="AY9245" s="89" t="e">
        <f>VLOOKUP(C9245,#REF!, 2,FALSE)</f>
        <v>#REF!</v>
      </c>
      <c r="BM9245" s="61" t="s">
        <v>14594</v>
      </c>
      <c r="BN9245" s="61" t="s">
        <v>619</v>
      </c>
      <c r="BO9245" s="61" t="s">
        <v>711</v>
      </c>
      <c r="BU9245" s="61" t="s">
        <v>14594</v>
      </c>
      <c r="BV9245" s="61" t="s">
        <v>619</v>
      </c>
      <c r="BW9245" s="61" t="s">
        <v>711</v>
      </c>
    </row>
    <row r="9246" spans="51:75">
      <c r="AY9246" s="89" t="e">
        <f>VLOOKUP(C9246,#REF!, 2,FALSE)</f>
        <v>#REF!</v>
      </c>
      <c r="BM9246" s="61" t="s">
        <v>14595</v>
      </c>
      <c r="BN9246" s="61" t="s">
        <v>616</v>
      </c>
      <c r="BO9246" s="61" t="s">
        <v>772</v>
      </c>
      <c r="BU9246" s="61" t="s">
        <v>14595</v>
      </c>
      <c r="BV9246" s="61" t="s">
        <v>616</v>
      </c>
      <c r="BW9246" s="61" t="s">
        <v>772</v>
      </c>
    </row>
    <row r="9247" spans="51:75">
      <c r="AY9247" s="89" t="e">
        <f>VLOOKUP(C9247,#REF!, 2,FALSE)</f>
        <v>#REF!</v>
      </c>
      <c r="BM9247" s="61" t="s">
        <v>14596</v>
      </c>
      <c r="BN9247" s="61" t="s">
        <v>618</v>
      </c>
      <c r="BO9247" s="61" t="s">
        <v>14597</v>
      </c>
      <c r="BU9247" s="61" t="s">
        <v>14596</v>
      </c>
      <c r="BV9247" s="61" t="s">
        <v>618</v>
      </c>
      <c r="BW9247" s="61" t="s">
        <v>14597</v>
      </c>
    </row>
    <row r="9248" spans="51:75">
      <c r="AY9248" s="89" t="e">
        <f>VLOOKUP(C9248,#REF!, 2,FALSE)</f>
        <v>#REF!</v>
      </c>
      <c r="BM9248" s="61" t="s">
        <v>14598</v>
      </c>
      <c r="BN9248" s="61" t="s">
        <v>864</v>
      </c>
      <c r="BO9248" s="61" t="s">
        <v>9864</v>
      </c>
      <c r="BU9248" s="61" t="s">
        <v>14598</v>
      </c>
      <c r="BV9248" s="61" t="s">
        <v>864</v>
      </c>
      <c r="BW9248" s="61" t="s">
        <v>9864</v>
      </c>
    </row>
    <row r="9249" spans="51:75">
      <c r="AY9249" s="89" t="e">
        <f>VLOOKUP(C9249,#REF!, 2,FALSE)</f>
        <v>#REF!</v>
      </c>
      <c r="BM9249" s="61" t="s">
        <v>14599</v>
      </c>
      <c r="BN9249" s="61" t="s">
        <v>864</v>
      </c>
      <c r="BO9249" s="61" t="s">
        <v>5390</v>
      </c>
      <c r="BU9249" s="61" t="s">
        <v>14599</v>
      </c>
      <c r="BV9249" s="61" t="s">
        <v>864</v>
      </c>
      <c r="BW9249" s="61" t="s">
        <v>5390</v>
      </c>
    </row>
    <row r="9250" spans="51:75">
      <c r="AY9250" s="89" t="e">
        <f>VLOOKUP(C9250,#REF!, 2,FALSE)</f>
        <v>#REF!</v>
      </c>
      <c r="BM9250" s="61" t="s">
        <v>14600</v>
      </c>
      <c r="BN9250" s="61" t="s">
        <v>616</v>
      </c>
      <c r="BO9250" s="61" t="s">
        <v>2985</v>
      </c>
      <c r="BU9250" s="61" t="s">
        <v>14600</v>
      </c>
      <c r="BV9250" s="61" t="s">
        <v>616</v>
      </c>
      <c r="BW9250" s="61" t="s">
        <v>2985</v>
      </c>
    </row>
    <row r="9251" spans="51:75">
      <c r="AY9251" s="89" t="e">
        <f>VLOOKUP(C9251,#REF!, 2,FALSE)</f>
        <v>#REF!</v>
      </c>
      <c r="BM9251" s="61" t="s">
        <v>14601</v>
      </c>
      <c r="BN9251" s="61" t="s">
        <v>2985</v>
      </c>
      <c r="BO9251" s="61" t="s">
        <v>2985</v>
      </c>
      <c r="BU9251" s="61" t="s">
        <v>14601</v>
      </c>
      <c r="BV9251" s="61" t="s">
        <v>2985</v>
      </c>
      <c r="BW9251" s="61" t="s">
        <v>2985</v>
      </c>
    </row>
    <row r="9252" spans="51:75">
      <c r="AY9252" s="89" t="e">
        <f>VLOOKUP(C9252,#REF!, 2,FALSE)</f>
        <v>#REF!</v>
      </c>
      <c r="BM9252" s="61" t="s">
        <v>14602</v>
      </c>
      <c r="BN9252" s="61" t="s">
        <v>2985</v>
      </c>
      <c r="BO9252" s="61" t="s">
        <v>2985</v>
      </c>
      <c r="BU9252" s="61" t="s">
        <v>14602</v>
      </c>
      <c r="BV9252" s="61" t="s">
        <v>2985</v>
      </c>
      <c r="BW9252" s="61" t="s">
        <v>2985</v>
      </c>
    </row>
    <row r="9253" spans="51:75">
      <c r="AY9253" s="89" t="e">
        <f>VLOOKUP(C9253,#REF!, 2,FALSE)</f>
        <v>#REF!</v>
      </c>
      <c r="BM9253" s="61" t="s">
        <v>14603</v>
      </c>
      <c r="BN9253" s="61" t="s">
        <v>2985</v>
      </c>
      <c r="BO9253" s="61" t="s">
        <v>2985</v>
      </c>
      <c r="BU9253" s="61" t="s">
        <v>14603</v>
      </c>
      <c r="BV9253" s="61" t="s">
        <v>2985</v>
      </c>
      <c r="BW9253" s="61" t="s">
        <v>2985</v>
      </c>
    </row>
    <row r="9254" spans="51:75">
      <c r="AY9254" s="89" t="e">
        <f>VLOOKUP(C9254,#REF!, 2,FALSE)</f>
        <v>#REF!</v>
      </c>
      <c r="BM9254" s="61" t="s">
        <v>14604</v>
      </c>
      <c r="BN9254" s="61" t="s">
        <v>2985</v>
      </c>
      <c r="BO9254" s="61" t="s">
        <v>2985</v>
      </c>
      <c r="BU9254" s="61" t="s">
        <v>14604</v>
      </c>
      <c r="BV9254" s="61" t="s">
        <v>2985</v>
      </c>
      <c r="BW9254" s="61" t="s">
        <v>2985</v>
      </c>
    </row>
    <row r="9255" spans="51:75">
      <c r="AY9255" s="89" t="e">
        <f>VLOOKUP(C9255,#REF!, 2,FALSE)</f>
        <v>#REF!</v>
      </c>
      <c r="BM9255" s="61" t="s">
        <v>14605</v>
      </c>
      <c r="BN9255" s="61" t="s">
        <v>2985</v>
      </c>
      <c r="BO9255" s="61" t="s">
        <v>2985</v>
      </c>
      <c r="BU9255" s="61" t="s">
        <v>14605</v>
      </c>
      <c r="BV9255" s="61" t="s">
        <v>2985</v>
      </c>
      <c r="BW9255" s="61" t="s">
        <v>2985</v>
      </c>
    </row>
    <row r="9256" spans="51:75">
      <c r="AY9256" s="89" t="e">
        <f>VLOOKUP(C9256,#REF!, 2,FALSE)</f>
        <v>#REF!</v>
      </c>
      <c r="BM9256" s="61" t="s">
        <v>14606</v>
      </c>
      <c r="BN9256" s="61" t="s">
        <v>2985</v>
      </c>
      <c r="BO9256" s="61" t="s">
        <v>2985</v>
      </c>
      <c r="BU9256" s="61" t="s">
        <v>14606</v>
      </c>
      <c r="BV9256" s="61" t="s">
        <v>2985</v>
      </c>
      <c r="BW9256" s="61" t="s">
        <v>2985</v>
      </c>
    </row>
    <row r="9257" spans="51:75">
      <c r="AY9257" s="89" t="e">
        <f>VLOOKUP(C9257,#REF!, 2,FALSE)</f>
        <v>#REF!</v>
      </c>
      <c r="BM9257" s="61" t="s">
        <v>14607</v>
      </c>
      <c r="BN9257" s="61" t="s">
        <v>2985</v>
      </c>
      <c r="BO9257" s="61" t="s">
        <v>2985</v>
      </c>
      <c r="BU9257" s="61" t="s">
        <v>14607</v>
      </c>
      <c r="BV9257" s="61" t="s">
        <v>2985</v>
      </c>
      <c r="BW9257" s="61" t="s">
        <v>2985</v>
      </c>
    </row>
    <row r="9258" spans="51:75">
      <c r="AY9258" s="89" t="e">
        <f>VLOOKUP(C9258,#REF!, 2,FALSE)</f>
        <v>#REF!</v>
      </c>
      <c r="BM9258" s="61" t="s">
        <v>14608</v>
      </c>
      <c r="BN9258" s="61" t="s">
        <v>2985</v>
      </c>
      <c r="BO9258" s="61" t="s">
        <v>2985</v>
      </c>
      <c r="BU9258" s="61" t="s">
        <v>14608</v>
      </c>
      <c r="BV9258" s="61" t="s">
        <v>2985</v>
      </c>
      <c r="BW9258" s="61" t="s">
        <v>2985</v>
      </c>
    </row>
    <row r="9259" spans="51:75">
      <c r="AY9259" s="89" t="e">
        <f>VLOOKUP(C9259,#REF!, 2,FALSE)</f>
        <v>#REF!</v>
      </c>
      <c r="BM9259" s="61" t="s">
        <v>14609</v>
      </c>
      <c r="BN9259" s="61" t="s">
        <v>2985</v>
      </c>
      <c r="BO9259" s="61" t="s">
        <v>2985</v>
      </c>
      <c r="BU9259" s="61" t="s">
        <v>14609</v>
      </c>
      <c r="BV9259" s="61" t="s">
        <v>2985</v>
      </c>
      <c r="BW9259" s="61" t="s">
        <v>2985</v>
      </c>
    </row>
    <row r="9260" spans="51:75">
      <c r="AY9260" s="89" t="e">
        <f>VLOOKUP(C9260,#REF!, 2,FALSE)</f>
        <v>#REF!</v>
      </c>
      <c r="BM9260" s="61" t="s">
        <v>14610</v>
      </c>
      <c r="BN9260" s="61" t="s">
        <v>2985</v>
      </c>
      <c r="BO9260" s="61" t="s">
        <v>2985</v>
      </c>
      <c r="BU9260" s="61" t="s">
        <v>14610</v>
      </c>
      <c r="BV9260" s="61" t="s">
        <v>2985</v>
      </c>
      <c r="BW9260" s="61" t="s">
        <v>2985</v>
      </c>
    </row>
    <row r="9261" spans="51:75">
      <c r="AY9261" s="89" t="e">
        <f>VLOOKUP(C9261,#REF!, 2,FALSE)</f>
        <v>#REF!</v>
      </c>
      <c r="BM9261" s="61" t="s">
        <v>14611</v>
      </c>
      <c r="BN9261" s="61" t="s">
        <v>3007</v>
      </c>
      <c r="BO9261" s="61" t="s">
        <v>6411</v>
      </c>
      <c r="BU9261" s="61" t="s">
        <v>14611</v>
      </c>
      <c r="BV9261" s="61" t="s">
        <v>3007</v>
      </c>
      <c r="BW9261" s="61" t="s">
        <v>6411</v>
      </c>
    </row>
    <row r="9262" spans="51:75">
      <c r="AY9262" s="89" t="e">
        <f>VLOOKUP(C9262,#REF!, 2,FALSE)</f>
        <v>#REF!</v>
      </c>
      <c r="BM9262" s="61" t="s">
        <v>14612</v>
      </c>
      <c r="BN9262" s="61" t="s">
        <v>16990</v>
      </c>
      <c r="BO9262" s="61" t="s">
        <v>14613</v>
      </c>
      <c r="BU9262" s="61" t="s">
        <v>14612</v>
      </c>
      <c r="BV9262" s="61" t="s">
        <v>16990</v>
      </c>
      <c r="BW9262" s="61" t="s">
        <v>14613</v>
      </c>
    </row>
    <row r="9263" spans="51:75">
      <c r="AY9263" s="89" t="e">
        <f>VLOOKUP(C9263,#REF!, 2,FALSE)</f>
        <v>#REF!</v>
      </c>
      <c r="BM9263" s="61" t="s">
        <v>247</v>
      </c>
      <c r="BN9263" s="61" t="s">
        <v>1015</v>
      </c>
      <c r="BO9263" s="61" t="s">
        <v>10235</v>
      </c>
      <c r="BU9263" s="61" t="s">
        <v>247</v>
      </c>
      <c r="BV9263" s="61" t="s">
        <v>1015</v>
      </c>
      <c r="BW9263" s="61" t="s">
        <v>10235</v>
      </c>
    </row>
    <row r="9264" spans="51:75">
      <c r="AY9264" s="89" t="e">
        <f>VLOOKUP(C9264,#REF!, 2,FALSE)</f>
        <v>#REF!</v>
      </c>
      <c r="BM9264" s="61" t="s">
        <v>14614</v>
      </c>
      <c r="BN9264" s="61" t="s">
        <v>3004</v>
      </c>
      <c r="BO9264" s="61" t="s">
        <v>11376</v>
      </c>
      <c r="BU9264" s="61" t="s">
        <v>14614</v>
      </c>
      <c r="BV9264" s="61" t="s">
        <v>3004</v>
      </c>
      <c r="BW9264" s="61" t="s">
        <v>11376</v>
      </c>
    </row>
    <row r="9265" spans="51:75">
      <c r="AY9265" s="89" t="e">
        <f>VLOOKUP(C9265,#REF!, 2,FALSE)</f>
        <v>#REF!</v>
      </c>
      <c r="BM9265" s="61" t="s">
        <v>14615</v>
      </c>
      <c r="BN9265" s="61" t="s">
        <v>616</v>
      </c>
      <c r="BO9265" s="61" t="s">
        <v>14616</v>
      </c>
      <c r="BU9265" s="61" t="s">
        <v>14615</v>
      </c>
      <c r="BV9265" s="61" t="s">
        <v>616</v>
      </c>
      <c r="BW9265" s="61" t="s">
        <v>14616</v>
      </c>
    </row>
    <row r="9266" spans="51:75">
      <c r="AY9266" s="89" t="e">
        <f>VLOOKUP(C9266,#REF!, 2,FALSE)</f>
        <v>#REF!</v>
      </c>
      <c r="BM9266" s="61" t="s">
        <v>2536</v>
      </c>
      <c r="BN9266" s="61" t="s">
        <v>864</v>
      </c>
      <c r="BO9266" s="61" t="s">
        <v>14617</v>
      </c>
      <c r="BU9266" s="61" t="s">
        <v>2536</v>
      </c>
      <c r="BV9266" s="61" t="s">
        <v>864</v>
      </c>
      <c r="BW9266" s="61" t="s">
        <v>14617</v>
      </c>
    </row>
    <row r="9267" spans="51:75">
      <c r="AY9267" s="89" t="e">
        <f>VLOOKUP(C9267,#REF!, 2,FALSE)</f>
        <v>#REF!</v>
      </c>
      <c r="BM9267" s="61" t="s">
        <v>14618</v>
      </c>
      <c r="BN9267" s="61" t="s">
        <v>3007</v>
      </c>
      <c r="BO9267" s="61" t="s">
        <v>14619</v>
      </c>
      <c r="BU9267" s="61" t="s">
        <v>14618</v>
      </c>
      <c r="BV9267" s="61" t="s">
        <v>3007</v>
      </c>
      <c r="BW9267" s="61" t="s">
        <v>14619</v>
      </c>
    </row>
    <row r="9268" spans="51:75">
      <c r="AY9268" s="89" t="e">
        <f>VLOOKUP(C9268,#REF!, 2,FALSE)</f>
        <v>#REF!</v>
      </c>
      <c r="BM9268" s="61" t="s">
        <v>14620</v>
      </c>
      <c r="BN9268" s="61" t="s">
        <v>3004</v>
      </c>
      <c r="BO9268" s="61" t="s">
        <v>1403</v>
      </c>
      <c r="BU9268" s="61" t="s">
        <v>14620</v>
      </c>
      <c r="BV9268" s="61" t="s">
        <v>3004</v>
      </c>
      <c r="BW9268" s="61" t="s">
        <v>1403</v>
      </c>
    </row>
    <row r="9269" spans="51:75">
      <c r="AY9269" s="89" t="e">
        <f>VLOOKUP(C9269,#REF!, 2,FALSE)</f>
        <v>#REF!</v>
      </c>
      <c r="BM9269" s="61" t="s">
        <v>14621</v>
      </c>
      <c r="BN9269" s="61" t="s">
        <v>669</v>
      </c>
      <c r="BO9269" s="61" t="s">
        <v>14622</v>
      </c>
      <c r="BU9269" s="61" t="s">
        <v>14621</v>
      </c>
      <c r="BV9269" s="61" t="s">
        <v>669</v>
      </c>
      <c r="BW9269" s="61" t="s">
        <v>14622</v>
      </c>
    </row>
    <row r="9270" spans="51:75">
      <c r="AY9270" s="89" t="e">
        <f>VLOOKUP(C9270,#REF!, 2,FALSE)</f>
        <v>#REF!</v>
      </c>
      <c r="BM9270" s="61" t="s">
        <v>2537</v>
      </c>
      <c r="BN9270" s="61" t="s">
        <v>16990</v>
      </c>
      <c r="BO9270" s="61" t="s">
        <v>14623</v>
      </c>
      <c r="BU9270" s="61" t="s">
        <v>2537</v>
      </c>
      <c r="BV9270" s="61" t="s">
        <v>16990</v>
      </c>
      <c r="BW9270" s="61" t="s">
        <v>14623</v>
      </c>
    </row>
    <row r="9271" spans="51:75">
      <c r="AY9271" s="89" t="e">
        <f>VLOOKUP(C9271,#REF!, 2,FALSE)</f>
        <v>#REF!</v>
      </c>
      <c r="BM9271" s="61" t="s">
        <v>14624</v>
      </c>
      <c r="BN9271" s="61" t="s">
        <v>804</v>
      </c>
      <c r="BO9271" s="61" t="s">
        <v>3070</v>
      </c>
      <c r="BU9271" s="61" t="s">
        <v>14624</v>
      </c>
      <c r="BV9271" s="61" t="s">
        <v>804</v>
      </c>
      <c r="BW9271" s="61" t="s">
        <v>3070</v>
      </c>
    </row>
    <row r="9272" spans="51:75">
      <c r="AY9272" s="89" t="e">
        <f>VLOOKUP(C9272,#REF!, 2,FALSE)</f>
        <v>#REF!</v>
      </c>
      <c r="BM9272" s="61" t="s">
        <v>14625</v>
      </c>
      <c r="BN9272" s="61" t="s">
        <v>2985</v>
      </c>
      <c r="BO9272" s="61" t="s">
        <v>10969</v>
      </c>
      <c r="BU9272" s="61" t="s">
        <v>14625</v>
      </c>
      <c r="BV9272" s="61" t="s">
        <v>2985</v>
      </c>
      <c r="BW9272" s="61" t="s">
        <v>10969</v>
      </c>
    </row>
    <row r="9273" spans="51:75">
      <c r="AY9273" s="89" t="e">
        <f>VLOOKUP(C9273,#REF!, 2,FALSE)</f>
        <v>#REF!</v>
      </c>
      <c r="BM9273" s="61" t="s">
        <v>14626</v>
      </c>
      <c r="BN9273" s="61" t="s">
        <v>805</v>
      </c>
      <c r="BO9273" s="61" t="s">
        <v>14627</v>
      </c>
      <c r="BU9273" s="61" t="s">
        <v>14626</v>
      </c>
      <c r="BV9273" s="61" t="s">
        <v>805</v>
      </c>
      <c r="BW9273" s="61" t="s">
        <v>14627</v>
      </c>
    </row>
    <row r="9274" spans="51:75">
      <c r="AY9274" s="89" t="e">
        <f>VLOOKUP(C9274,#REF!, 2,FALSE)</f>
        <v>#REF!</v>
      </c>
      <c r="BM9274" s="61" t="s">
        <v>14628</v>
      </c>
      <c r="BN9274" s="61" t="s">
        <v>930</v>
      </c>
      <c r="BO9274" s="61" t="s">
        <v>1690</v>
      </c>
      <c r="BU9274" s="61" t="s">
        <v>14628</v>
      </c>
      <c r="BV9274" s="61" t="s">
        <v>930</v>
      </c>
      <c r="BW9274" s="61" t="s">
        <v>1690</v>
      </c>
    </row>
    <row r="9275" spans="51:75">
      <c r="AY9275" s="89" t="e">
        <f>VLOOKUP(C9275,#REF!, 2,FALSE)</f>
        <v>#REF!</v>
      </c>
      <c r="BM9275" s="61" t="s">
        <v>14629</v>
      </c>
      <c r="BN9275" s="61" t="s">
        <v>16990</v>
      </c>
      <c r="BO9275" s="61" t="s">
        <v>14630</v>
      </c>
      <c r="BU9275" s="61" t="s">
        <v>14629</v>
      </c>
      <c r="BV9275" s="61" t="s">
        <v>16990</v>
      </c>
      <c r="BW9275" s="61" t="s">
        <v>14630</v>
      </c>
    </row>
    <row r="9276" spans="51:75">
      <c r="AY9276" s="89" t="e">
        <f>VLOOKUP(C9276,#REF!, 2,FALSE)</f>
        <v>#REF!</v>
      </c>
      <c r="BM9276" s="61" t="s">
        <v>14631</v>
      </c>
      <c r="BN9276" s="61" t="s">
        <v>3004</v>
      </c>
      <c r="BO9276" s="61" t="s">
        <v>11719</v>
      </c>
      <c r="BU9276" s="61" t="s">
        <v>14631</v>
      </c>
      <c r="BV9276" s="61" t="s">
        <v>3004</v>
      </c>
      <c r="BW9276" s="61" t="s">
        <v>11719</v>
      </c>
    </row>
    <row r="9277" spans="51:75">
      <c r="AY9277" s="89" t="e">
        <f>VLOOKUP(C9277,#REF!, 2,FALSE)</f>
        <v>#REF!</v>
      </c>
      <c r="BM9277" s="61" t="s">
        <v>14632</v>
      </c>
      <c r="BN9277" s="61" t="s">
        <v>805</v>
      </c>
      <c r="BO9277" s="61" t="s">
        <v>4202</v>
      </c>
      <c r="BU9277" s="61" t="s">
        <v>14632</v>
      </c>
      <c r="BV9277" s="61" t="s">
        <v>805</v>
      </c>
      <c r="BW9277" s="61" t="s">
        <v>4202</v>
      </c>
    </row>
    <row r="9278" spans="51:75">
      <c r="AY9278" s="89" t="e">
        <f>VLOOKUP(C9278,#REF!, 2,FALSE)</f>
        <v>#REF!</v>
      </c>
      <c r="BM9278" s="61" t="s">
        <v>14633</v>
      </c>
      <c r="BN9278" s="61" t="s">
        <v>3204</v>
      </c>
      <c r="BO9278" s="61" t="s">
        <v>772</v>
      </c>
      <c r="BU9278" s="61" t="s">
        <v>14633</v>
      </c>
      <c r="BV9278" s="61" t="s">
        <v>3204</v>
      </c>
      <c r="BW9278" s="61" t="s">
        <v>772</v>
      </c>
    </row>
    <row r="9279" spans="51:75">
      <c r="AY9279" s="89" t="e">
        <f>VLOOKUP(C9279,#REF!, 2,FALSE)</f>
        <v>#REF!</v>
      </c>
      <c r="BM9279" s="61" t="s">
        <v>14634</v>
      </c>
      <c r="BN9279" s="61" t="s">
        <v>665</v>
      </c>
      <c r="BO9279" s="61" t="s">
        <v>14635</v>
      </c>
      <c r="BU9279" s="61" t="s">
        <v>14634</v>
      </c>
      <c r="BV9279" s="61" t="s">
        <v>665</v>
      </c>
      <c r="BW9279" s="61" t="s">
        <v>14635</v>
      </c>
    </row>
    <row r="9280" spans="51:75">
      <c r="AY9280" s="89" t="e">
        <f>VLOOKUP(C9280,#REF!, 2,FALSE)</f>
        <v>#REF!</v>
      </c>
      <c r="BM9280" s="61" t="s">
        <v>14636</v>
      </c>
      <c r="BN9280" s="61" t="s">
        <v>3004</v>
      </c>
      <c r="BO9280" s="61" t="s">
        <v>2930</v>
      </c>
      <c r="BU9280" s="61" t="s">
        <v>14636</v>
      </c>
      <c r="BV9280" s="61" t="s">
        <v>3004</v>
      </c>
      <c r="BW9280" s="61" t="s">
        <v>2930</v>
      </c>
    </row>
    <row r="9281" spans="51:75">
      <c r="AY9281" s="89" t="e">
        <f>VLOOKUP(C9281,#REF!, 2,FALSE)</f>
        <v>#REF!</v>
      </c>
      <c r="BM9281" s="61" t="s">
        <v>14637</v>
      </c>
      <c r="BN9281" s="61" t="s">
        <v>738</v>
      </c>
      <c r="BO9281" s="61" t="s">
        <v>4226</v>
      </c>
      <c r="BU9281" s="61" t="s">
        <v>14637</v>
      </c>
      <c r="BV9281" s="61" t="s">
        <v>738</v>
      </c>
      <c r="BW9281" s="61" t="s">
        <v>4226</v>
      </c>
    </row>
    <row r="9282" spans="51:75">
      <c r="AY9282" s="89" t="e">
        <f>VLOOKUP(C9282,#REF!, 2,FALSE)</f>
        <v>#REF!</v>
      </c>
      <c r="BM9282" s="61" t="s">
        <v>14638</v>
      </c>
      <c r="BN9282" s="61" t="s">
        <v>16990</v>
      </c>
      <c r="BO9282" s="61" t="s">
        <v>8055</v>
      </c>
      <c r="BU9282" s="61" t="s">
        <v>14638</v>
      </c>
      <c r="BV9282" s="61" t="s">
        <v>16990</v>
      </c>
      <c r="BW9282" s="61" t="s">
        <v>8055</v>
      </c>
    </row>
    <row r="9283" spans="51:75">
      <c r="AY9283" s="89" t="e">
        <f>VLOOKUP(C9283,#REF!, 2,FALSE)</f>
        <v>#REF!</v>
      </c>
      <c r="BM9283" s="61" t="s">
        <v>14639</v>
      </c>
      <c r="BN9283" s="61" t="s">
        <v>16990</v>
      </c>
      <c r="BO9283" s="61" t="s">
        <v>3897</v>
      </c>
      <c r="BU9283" s="61" t="s">
        <v>14639</v>
      </c>
      <c r="BV9283" s="61" t="s">
        <v>16990</v>
      </c>
      <c r="BW9283" s="61" t="s">
        <v>3897</v>
      </c>
    </row>
    <row r="9284" spans="51:75">
      <c r="AY9284" s="89" t="e">
        <f>VLOOKUP(C9284,#REF!, 2,FALSE)</f>
        <v>#REF!</v>
      </c>
      <c r="BM9284" s="61" t="s">
        <v>14640</v>
      </c>
      <c r="BN9284" s="61" t="s">
        <v>3007</v>
      </c>
      <c r="BO9284" s="61" t="s">
        <v>4386</v>
      </c>
      <c r="BU9284" s="61" t="s">
        <v>14640</v>
      </c>
      <c r="BV9284" s="61" t="s">
        <v>3007</v>
      </c>
      <c r="BW9284" s="61" t="s">
        <v>4386</v>
      </c>
    </row>
    <row r="9285" spans="51:75">
      <c r="AY9285" s="89" t="e">
        <f>VLOOKUP(C9285,#REF!, 2,FALSE)</f>
        <v>#REF!</v>
      </c>
      <c r="BM9285" s="61" t="s">
        <v>2538</v>
      </c>
      <c r="BN9285" s="61" t="s">
        <v>864</v>
      </c>
      <c r="BO9285" s="61" t="s">
        <v>14641</v>
      </c>
      <c r="BU9285" s="61" t="s">
        <v>2538</v>
      </c>
      <c r="BV9285" s="61" t="s">
        <v>864</v>
      </c>
      <c r="BW9285" s="61" t="s">
        <v>14641</v>
      </c>
    </row>
    <row r="9286" spans="51:75">
      <c r="AY9286" s="89" t="e">
        <f>VLOOKUP(C9286,#REF!, 2,FALSE)</f>
        <v>#REF!</v>
      </c>
      <c r="BM9286" s="61" t="s">
        <v>14642</v>
      </c>
      <c r="BN9286" s="61" t="s">
        <v>925</v>
      </c>
      <c r="BO9286" s="61" t="s">
        <v>6436</v>
      </c>
      <c r="BU9286" s="61" t="s">
        <v>14642</v>
      </c>
      <c r="BV9286" s="61" t="s">
        <v>925</v>
      </c>
      <c r="BW9286" s="61" t="s">
        <v>6436</v>
      </c>
    </row>
    <row r="9287" spans="51:75">
      <c r="AY9287" s="89" t="e">
        <f>VLOOKUP(C9287,#REF!, 2,FALSE)</f>
        <v>#REF!</v>
      </c>
      <c r="BM9287" s="61" t="s">
        <v>14643</v>
      </c>
      <c r="BN9287" s="61" t="s">
        <v>3004</v>
      </c>
      <c r="BO9287" s="61" t="s">
        <v>14644</v>
      </c>
      <c r="BU9287" s="61" t="s">
        <v>14643</v>
      </c>
      <c r="BV9287" s="61" t="s">
        <v>3004</v>
      </c>
      <c r="BW9287" s="61" t="s">
        <v>14644</v>
      </c>
    </row>
    <row r="9288" spans="51:75">
      <c r="AY9288" s="89" t="e">
        <f>VLOOKUP(C9288,#REF!, 2,FALSE)</f>
        <v>#REF!</v>
      </c>
      <c r="BM9288" s="61" t="s">
        <v>2539</v>
      </c>
      <c r="BN9288" s="61" t="s">
        <v>864</v>
      </c>
      <c r="BO9288" s="61" t="s">
        <v>4807</v>
      </c>
      <c r="BU9288" s="61" t="s">
        <v>2539</v>
      </c>
      <c r="BV9288" s="61" t="s">
        <v>864</v>
      </c>
      <c r="BW9288" s="61" t="s">
        <v>4807</v>
      </c>
    </row>
    <row r="9289" spans="51:75">
      <c r="AY9289" s="89" t="e">
        <f>VLOOKUP(C9289,#REF!, 2,FALSE)</f>
        <v>#REF!</v>
      </c>
      <c r="BM9289" s="61" t="s">
        <v>14645</v>
      </c>
      <c r="BN9289" s="61" t="s">
        <v>3004</v>
      </c>
      <c r="BO9289" s="61" t="s">
        <v>1019</v>
      </c>
      <c r="BU9289" s="61" t="s">
        <v>14645</v>
      </c>
      <c r="BV9289" s="61" t="s">
        <v>3004</v>
      </c>
      <c r="BW9289" s="61" t="s">
        <v>1019</v>
      </c>
    </row>
    <row r="9290" spans="51:75">
      <c r="AY9290" s="89" t="e">
        <f>VLOOKUP(C9290,#REF!, 2,FALSE)</f>
        <v>#REF!</v>
      </c>
      <c r="BM9290" s="61" t="s">
        <v>14646</v>
      </c>
      <c r="BN9290" s="61" t="s">
        <v>3254</v>
      </c>
      <c r="BO9290" s="61" t="s">
        <v>3498</v>
      </c>
      <c r="BU9290" s="61" t="s">
        <v>14646</v>
      </c>
      <c r="BV9290" s="61" t="s">
        <v>3254</v>
      </c>
      <c r="BW9290" s="61" t="s">
        <v>3498</v>
      </c>
    </row>
    <row r="9291" spans="51:75">
      <c r="AY9291" s="89" t="e">
        <f>VLOOKUP(C9291,#REF!, 2,FALSE)</f>
        <v>#REF!</v>
      </c>
      <c r="BM9291" s="61" t="s">
        <v>2540</v>
      </c>
      <c r="BN9291" s="61" t="s">
        <v>3254</v>
      </c>
      <c r="BO9291" s="61" t="s">
        <v>12305</v>
      </c>
      <c r="BU9291" s="61" t="s">
        <v>2540</v>
      </c>
      <c r="BV9291" s="61" t="s">
        <v>3254</v>
      </c>
      <c r="BW9291" s="61" t="s">
        <v>12305</v>
      </c>
    </row>
    <row r="9292" spans="51:75">
      <c r="AY9292" s="89" t="e">
        <f>VLOOKUP(C9292,#REF!, 2,FALSE)</f>
        <v>#REF!</v>
      </c>
      <c r="BM9292" s="61" t="s">
        <v>14647</v>
      </c>
      <c r="BN9292" s="61" t="s">
        <v>928</v>
      </c>
      <c r="BO9292" s="61" t="s">
        <v>2985</v>
      </c>
      <c r="BU9292" s="61" t="s">
        <v>14647</v>
      </c>
      <c r="BV9292" s="61" t="s">
        <v>928</v>
      </c>
      <c r="BW9292" s="61" t="s">
        <v>2985</v>
      </c>
    </row>
    <row r="9293" spans="51:75">
      <c r="AY9293" s="89" t="e">
        <f>VLOOKUP(C9293,#REF!, 2,FALSE)</f>
        <v>#REF!</v>
      </c>
      <c r="BM9293" s="61" t="s">
        <v>14648</v>
      </c>
      <c r="BN9293" s="61" t="s">
        <v>1269</v>
      </c>
      <c r="BO9293" s="61" t="s">
        <v>2985</v>
      </c>
      <c r="BU9293" s="61" t="s">
        <v>14648</v>
      </c>
      <c r="BV9293" s="61" t="s">
        <v>1269</v>
      </c>
      <c r="BW9293" s="61" t="s">
        <v>2985</v>
      </c>
    </row>
    <row r="9294" spans="51:75">
      <c r="AY9294" s="89" t="e">
        <f>VLOOKUP(C9294,#REF!, 2,FALSE)</f>
        <v>#REF!</v>
      </c>
      <c r="BM9294" s="61" t="s">
        <v>14649</v>
      </c>
      <c r="BN9294" s="61" t="s">
        <v>2985</v>
      </c>
      <c r="BO9294" s="61" t="s">
        <v>2985</v>
      </c>
      <c r="BU9294" s="61" t="s">
        <v>14649</v>
      </c>
      <c r="BV9294" s="61" t="s">
        <v>2985</v>
      </c>
      <c r="BW9294" s="61" t="s">
        <v>2985</v>
      </c>
    </row>
    <row r="9295" spans="51:75">
      <c r="AY9295" s="89" t="e">
        <f>VLOOKUP(C9295,#REF!, 2,FALSE)</f>
        <v>#REF!</v>
      </c>
      <c r="BM9295" s="61" t="s">
        <v>14650</v>
      </c>
      <c r="BN9295" s="61" t="s">
        <v>1344</v>
      </c>
      <c r="BO9295" s="61" t="s">
        <v>14651</v>
      </c>
      <c r="BU9295" s="61" t="s">
        <v>14650</v>
      </c>
      <c r="BV9295" s="61" t="s">
        <v>1344</v>
      </c>
      <c r="BW9295" s="61" t="s">
        <v>14651</v>
      </c>
    </row>
    <row r="9296" spans="51:75">
      <c r="AY9296" s="89" t="e">
        <f>VLOOKUP(C9296,#REF!, 2,FALSE)</f>
        <v>#REF!</v>
      </c>
      <c r="BM9296" s="61" t="s">
        <v>14652</v>
      </c>
      <c r="BN9296" s="61" t="s">
        <v>785</v>
      </c>
      <c r="BO9296" s="61" t="s">
        <v>5352</v>
      </c>
      <c r="BU9296" s="61" t="s">
        <v>14652</v>
      </c>
      <c r="BV9296" s="61" t="s">
        <v>785</v>
      </c>
      <c r="BW9296" s="61" t="s">
        <v>5352</v>
      </c>
    </row>
    <row r="9297" spans="51:75">
      <c r="AY9297" s="89" t="e">
        <f>VLOOKUP(C9297,#REF!, 2,FALSE)</f>
        <v>#REF!</v>
      </c>
      <c r="BM9297" s="61" t="s">
        <v>14653</v>
      </c>
      <c r="BN9297" s="61" t="s">
        <v>854</v>
      </c>
      <c r="BO9297" s="61" t="s">
        <v>14654</v>
      </c>
      <c r="BU9297" s="61" t="s">
        <v>14653</v>
      </c>
      <c r="BV9297" s="61" t="s">
        <v>854</v>
      </c>
      <c r="BW9297" s="61" t="s">
        <v>14654</v>
      </c>
    </row>
    <row r="9298" spans="51:75">
      <c r="AY9298" s="89" t="e">
        <f>VLOOKUP(C9298,#REF!, 2,FALSE)</f>
        <v>#REF!</v>
      </c>
      <c r="BM9298" s="61" t="s">
        <v>14655</v>
      </c>
      <c r="BN9298" s="61" t="s">
        <v>1271</v>
      </c>
      <c r="BO9298" s="61" t="s">
        <v>1058</v>
      </c>
      <c r="BU9298" s="61" t="s">
        <v>14655</v>
      </c>
      <c r="BV9298" s="61" t="s">
        <v>1271</v>
      </c>
      <c r="BW9298" s="61" t="s">
        <v>1058</v>
      </c>
    </row>
    <row r="9299" spans="51:75">
      <c r="AY9299" s="89" t="e">
        <f>VLOOKUP(C9299,#REF!, 2,FALSE)</f>
        <v>#REF!</v>
      </c>
      <c r="BM9299" s="61" t="s">
        <v>2541</v>
      </c>
      <c r="BN9299" s="61" t="s">
        <v>1015</v>
      </c>
      <c r="BO9299" s="61" t="s">
        <v>14656</v>
      </c>
      <c r="BU9299" s="61" t="s">
        <v>2541</v>
      </c>
      <c r="BV9299" s="61" t="s">
        <v>1015</v>
      </c>
      <c r="BW9299" s="61" t="s">
        <v>14656</v>
      </c>
    </row>
    <row r="9300" spans="51:75">
      <c r="AY9300" s="89" t="e">
        <f>VLOOKUP(C9300,#REF!, 2,FALSE)</f>
        <v>#REF!</v>
      </c>
      <c r="BM9300" s="61" t="s">
        <v>14657</v>
      </c>
      <c r="BN9300" s="61" t="s">
        <v>3047</v>
      </c>
      <c r="BO9300" s="61" t="s">
        <v>14658</v>
      </c>
      <c r="BU9300" s="61" t="s">
        <v>14657</v>
      </c>
      <c r="BV9300" s="61" t="s">
        <v>3047</v>
      </c>
      <c r="BW9300" s="61" t="s">
        <v>14658</v>
      </c>
    </row>
    <row r="9301" spans="51:75">
      <c r="AY9301" s="89" t="e">
        <f>VLOOKUP(C9301,#REF!, 2,FALSE)</f>
        <v>#REF!</v>
      </c>
      <c r="BM9301" s="61" t="s">
        <v>14659</v>
      </c>
      <c r="BN9301" s="61" t="s">
        <v>1344</v>
      </c>
      <c r="BO9301" s="61" t="s">
        <v>3791</v>
      </c>
      <c r="BU9301" s="61" t="s">
        <v>14659</v>
      </c>
      <c r="BV9301" s="61" t="s">
        <v>1344</v>
      </c>
      <c r="BW9301" s="61" t="s">
        <v>3791</v>
      </c>
    </row>
    <row r="9302" spans="51:75">
      <c r="AY9302" s="89" t="e">
        <f>VLOOKUP(C9302,#REF!, 2,FALSE)</f>
        <v>#REF!</v>
      </c>
      <c r="BM9302" s="61" t="s">
        <v>14660</v>
      </c>
      <c r="BN9302" s="61" t="s">
        <v>1269</v>
      </c>
      <c r="BO9302" s="61" t="s">
        <v>14661</v>
      </c>
      <c r="BU9302" s="61" t="s">
        <v>14660</v>
      </c>
      <c r="BV9302" s="61" t="s">
        <v>1269</v>
      </c>
      <c r="BW9302" s="61" t="s">
        <v>14661</v>
      </c>
    </row>
    <row r="9303" spans="51:75">
      <c r="AY9303" s="89" t="e">
        <f>VLOOKUP(C9303,#REF!, 2,FALSE)</f>
        <v>#REF!</v>
      </c>
      <c r="BM9303" s="61" t="s">
        <v>14663</v>
      </c>
      <c r="BN9303" s="61" t="s">
        <v>925</v>
      </c>
      <c r="BO9303" s="61" t="s">
        <v>6621</v>
      </c>
      <c r="BU9303" s="61" t="s">
        <v>14663</v>
      </c>
      <c r="BV9303" s="61" t="s">
        <v>925</v>
      </c>
      <c r="BW9303" s="61" t="s">
        <v>6621</v>
      </c>
    </row>
    <row r="9304" spans="51:75">
      <c r="AY9304" s="89" t="e">
        <f>VLOOKUP(C9304,#REF!, 2,FALSE)</f>
        <v>#REF!</v>
      </c>
      <c r="BM9304" s="61" t="s">
        <v>14664</v>
      </c>
      <c r="BN9304" s="61" t="s">
        <v>785</v>
      </c>
      <c r="BO9304" s="61" t="s">
        <v>14665</v>
      </c>
      <c r="BU9304" s="61" t="s">
        <v>14664</v>
      </c>
      <c r="BV9304" s="61" t="s">
        <v>785</v>
      </c>
      <c r="BW9304" s="61" t="s">
        <v>14665</v>
      </c>
    </row>
    <row r="9305" spans="51:75">
      <c r="AY9305" s="89" t="e">
        <f>VLOOKUP(C9305,#REF!, 2,FALSE)</f>
        <v>#REF!</v>
      </c>
      <c r="BM9305" s="61" t="s">
        <v>14666</v>
      </c>
      <c r="BN9305" s="61" t="s">
        <v>1015</v>
      </c>
      <c r="BO9305" s="61" t="s">
        <v>929</v>
      </c>
      <c r="BU9305" s="61" t="s">
        <v>14666</v>
      </c>
      <c r="BV9305" s="61" t="s">
        <v>1015</v>
      </c>
      <c r="BW9305" s="61" t="s">
        <v>929</v>
      </c>
    </row>
    <row r="9306" spans="51:75">
      <c r="AY9306" s="89" t="e">
        <f>VLOOKUP(C9306,#REF!, 2,FALSE)</f>
        <v>#REF!</v>
      </c>
      <c r="BM9306" s="61" t="s">
        <v>14668</v>
      </c>
      <c r="BN9306" s="61" t="s">
        <v>619</v>
      </c>
      <c r="BO9306" s="61" t="s">
        <v>11844</v>
      </c>
      <c r="BU9306" s="61" t="s">
        <v>14668</v>
      </c>
      <c r="BV9306" s="61" t="s">
        <v>619</v>
      </c>
      <c r="BW9306" s="61" t="s">
        <v>11844</v>
      </c>
    </row>
    <row r="9307" spans="51:75">
      <c r="AY9307" s="89" t="e">
        <f>VLOOKUP(C9307,#REF!, 2,FALSE)</f>
        <v>#REF!</v>
      </c>
      <c r="BM9307" s="61" t="s">
        <v>14669</v>
      </c>
      <c r="BN9307" s="61" t="s">
        <v>615</v>
      </c>
      <c r="BO9307" s="61" t="s">
        <v>3093</v>
      </c>
      <c r="BU9307" s="61" t="s">
        <v>14669</v>
      </c>
      <c r="BV9307" s="61" t="s">
        <v>615</v>
      </c>
      <c r="BW9307" s="61" t="s">
        <v>3093</v>
      </c>
    </row>
    <row r="9308" spans="51:75">
      <c r="AY9308" s="89" t="e">
        <f>VLOOKUP(C9308,#REF!, 2,FALSE)</f>
        <v>#REF!</v>
      </c>
      <c r="BM9308" s="61" t="s">
        <v>2542</v>
      </c>
      <c r="BN9308" s="61" t="s">
        <v>930</v>
      </c>
      <c r="BO9308" s="61" t="s">
        <v>14670</v>
      </c>
      <c r="BU9308" s="61" t="s">
        <v>2542</v>
      </c>
      <c r="BV9308" s="61" t="s">
        <v>930</v>
      </c>
      <c r="BW9308" s="61" t="s">
        <v>14670</v>
      </c>
    </row>
    <row r="9309" spans="51:75">
      <c r="AY9309" s="89" t="e">
        <f>VLOOKUP(C9309,#REF!, 2,FALSE)</f>
        <v>#REF!</v>
      </c>
      <c r="BM9309" s="61" t="s">
        <v>14672</v>
      </c>
      <c r="BN9309" s="61" t="s">
        <v>639</v>
      </c>
      <c r="BO9309" s="61" t="s">
        <v>1332</v>
      </c>
      <c r="BU9309" s="61" t="s">
        <v>14672</v>
      </c>
      <c r="BV9309" s="61" t="s">
        <v>639</v>
      </c>
      <c r="BW9309" s="61" t="s">
        <v>1332</v>
      </c>
    </row>
    <row r="9310" spans="51:75">
      <c r="AY9310" s="89" t="e">
        <f>VLOOKUP(C9310,#REF!, 2,FALSE)</f>
        <v>#REF!</v>
      </c>
      <c r="BM9310" s="61" t="s">
        <v>14673</v>
      </c>
      <c r="BN9310" s="61" t="s">
        <v>669</v>
      </c>
      <c r="BO9310" s="61" t="s">
        <v>1332</v>
      </c>
      <c r="BU9310" s="61" t="s">
        <v>14673</v>
      </c>
      <c r="BV9310" s="61" t="s">
        <v>669</v>
      </c>
      <c r="BW9310" s="61" t="s">
        <v>1332</v>
      </c>
    </row>
    <row r="9311" spans="51:75">
      <c r="AY9311" s="89" t="e">
        <f>VLOOKUP(C9311,#REF!, 2,FALSE)</f>
        <v>#REF!</v>
      </c>
      <c r="BM9311" s="61" t="s">
        <v>14674</v>
      </c>
      <c r="BN9311" s="61" t="s">
        <v>621</v>
      </c>
      <c r="BO9311" s="61" t="s">
        <v>1910</v>
      </c>
      <c r="BU9311" s="61" t="s">
        <v>14674</v>
      </c>
      <c r="BV9311" s="61" t="s">
        <v>621</v>
      </c>
      <c r="BW9311" s="61" t="s">
        <v>1910</v>
      </c>
    </row>
    <row r="9312" spans="51:75">
      <c r="AY9312" s="89" t="e">
        <f>VLOOKUP(C9312,#REF!, 2,FALSE)</f>
        <v>#REF!</v>
      </c>
      <c r="BM9312" s="61" t="s">
        <v>14675</v>
      </c>
      <c r="BN9312" s="61" t="s">
        <v>621</v>
      </c>
      <c r="BO9312" s="61" t="s">
        <v>711</v>
      </c>
      <c r="BU9312" s="61" t="s">
        <v>14675</v>
      </c>
      <c r="BV9312" s="61" t="s">
        <v>621</v>
      </c>
      <c r="BW9312" s="61" t="s">
        <v>711</v>
      </c>
    </row>
    <row r="9313" spans="51:75">
      <c r="AY9313" s="89" t="e">
        <f>VLOOKUP(C9313,#REF!, 2,FALSE)</f>
        <v>#REF!</v>
      </c>
      <c r="BM9313" s="61" t="s">
        <v>227</v>
      </c>
      <c r="BN9313" s="61" t="s">
        <v>665</v>
      </c>
      <c r="BO9313" s="61" t="s">
        <v>3903</v>
      </c>
      <c r="BU9313" s="61" t="s">
        <v>227</v>
      </c>
      <c r="BV9313" s="61" t="s">
        <v>665</v>
      </c>
      <c r="BW9313" s="61" t="s">
        <v>3903</v>
      </c>
    </row>
    <row r="9314" spans="51:75">
      <c r="AY9314" s="89" t="e">
        <f>VLOOKUP(C9314,#REF!, 2,FALSE)</f>
        <v>#REF!</v>
      </c>
      <c r="BM9314" s="61" t="s">
        <v>243</v>
      </c>
      <c r="BN9314" s="61" t="s">
        <v>668</v>
      </c>
      <c r="BO9314" s="61" t="s">
        <v>7864</v>
      </c>
      <c r="BU9314" s="61" t="s">
        <v>243</v>
      </c>
      <c r="BV9314" s="61" t="s">
        <v>668</v>
      </c>
      <c r="BW9314" s="61" t="s">
        <v>7864</v>
      </c>
    </row>
    <row r="9315" spans="51:75">
      <c r="AY9315" s="89" t="e">
        <f>VLOOKUP(C9315,#REF!, 2,FALSE)</f>
        <v>#REF!</v>
      </c>
      <c r="BM9315" s="61" t="s">
        <v>240</v>
      </c>
      <c r="BN9315" s="61" t="s">
        <v>738</v>
      </c>
      <c r="BO9315" s="61" t="s">
        <v>2376</v>
      </c>
      <c r="BU9315" s="61" t="s">
        <v>240</v>
      </c>
      <c r="BV9315" s="61" t="s">
        <v>738</v>
      </c>
      <c r="BW9315" s="61" t="s">
        <v>2376</v>
      </c>
    </row>
    <row r="9316" spans="51:75">
      <c r="AY9316" s="89" t="e">
        <f>VLOOKUP(C9316,#REF!, 2,FALSE)</f>
        <v>#REF!</v>
      </c>
      <c r="BM9316" s="61" t="s">
        <v>2543</v>
      </c>
      <c r="BN9316" s="61" t="s">
        <v>1015</v>
      </c>
      <c r="BO9316" s="61" t="s">
        <v>849</v>
      </c>
      <c r="BU9316" s="61" t="s">
        <v>2543</v>
      </c>
      <c r="BV9316" s="61" t="s">
        <v>1015</v>
      </c>
      <c r="BW9316" s="61" t="s">
        <v>849</v>
      </c>
    </row>
    <row r="9317" spans="51:75">
      <c r="AY9317" s="89" t="e">
        <f>VLOOKUP(C9317,#REF!, 2,FALSE)</f>
        <v>#REF!</v>
      </c>
      <c r="BM9317" s="61" t="s">
        <v>14676</v>
      </c>
      <c r="BN9317" s="61" t="s">
        <v>738</v>
      </c>
      <c r="BO9317" s="61" t="s">
        <v>849</v>
      </c>
      <c r="BU9317" s="61" t="s">
        <v>14676</v>
      </c>
      <c r="BV9317" s="61" t="s">
        <v>738</v>
      </c>
      <c r="BW9317" s="61" t="s">
        <v>849</v>
      </c>
    </row>
    <row r="9318" spans="51:75">
      <c r="AY9318" s="89" t="e">
        <f>VLOOKUP(C9318,#REF!, 2,FALSE)</f>
        <v>#REF!</v>
      </c>
      <c r="BM9318" s="61" t="s">
        <v>14677</v>
      </c>
      <c r="BN9318" s="61" t="s">
        <v>623</v>
      </c>
      <c r="BO9318" s="61" t="s">
        <v>9428</v>
      </c>
      <c r="BU9318" s="61" t="s">
        <v>14677</v>
      </c>
      <c r="BV9318" s="61" t="s">
        <v>623</v>
      </c>
      <c r="BW9318" s="61" t="s">
        <v>9428</v>
      </c>
    </row>
    <row r="9319" spans="51:75">
      <c r="AY9319" s="89" t="e">
        <f>VLOOKUP(C9319,#REF!, 2,FALSE)</f>
        <v>#REF!</v>
      </c>
      <c r="BM9319" s="61" t="s">
        <v>14678</v>
      </c>
      <c r="BN9319" s="61" t="s">
        <v>663</v>
      </c>
      <c r="BO9319" s="61" t="s">
        <v>2933</v>
      </c>
      <c r="BU9319" s="61" t="s">
        <v>14678</v>
      </c>
      <c r="BV9319" s="61" t="s">
        <v>663</v>
      </c>
      <c r="BW9319" s="61" t="s">
        <v>2933</v>
      </c>
    </row>
    <row r="9320" spans="51:75">
      <c r="AY9320" s="89" t="e">
        <f>VLOOKUP(C9320,#REF!, 2,FALSE)</f>
        <v>#REF!</v>
      </c>
      <c r="BM9320" s="61" t="s">
        <v>14679</v>
      </c>
      <c r="BN9320" s="61" t="s">
        <v>843</v>
      </c>
      <c r="BO9320" s="61" t="s">
        <v>14680</v>
      </c>
      <c r="BU9320" s="61" t="s">
        <v>14679</v>
      </c>
      <c r="BV9320" s="61" t="s">
        <v>843</v>
      </c>
      <c r="BW9320" s="61" t="s">
        <v>14680</v>
      </c>
    </row>
    <row r="9321" spans="51:75">
      <c r="AY9321" s="89" t="e">
        <f>VLOOKUP(C9321,#REF!, 2,FALSE)</f>
        <v>#REF!</v>
      </c>
      <c r="BM9321" s="61" t="s">
        <v>14681</v>
      </c>
      <c r="BN9321" s="61" t="s">
        <v>1015</v>
      </c>
      <c r="BO9321" s="61" t="s">
        <v>4352</v>
      </c>
      <c r="BU9321" s="61" t="s">
        <v>14681</v>
      </c>
      <c r="BV9321" s="61" t="s">
        <v>1015</v>
      </c>
      <c r="BW9321" s="61" t="s">
        <v>4352</v>
      </c>
    </row>
    <row r="9322" spans="51:75">
      <c r="AY9322" s="89" t="e">
        <f>VLOOKUP(C9322,#REF!, 2,FALSE)</f>
        <v>#REF!</v>
      </c>
      <c r="BM9322" s="61" t="s">
        <v>2557</v>
      </c>
      <c r="BN9322" s="61" t="s">
        <v>705</v>
      </c>
      <c r="BO9322" s="61" t="s">
        <v>14682</v>
      </c>
      <c r="BU9322" s="61" t="s">
        <v>2557</v>
      </c>
      <c r="BV9322" s="61" t="s">
        <v>705</v>
      </c>
      <c r="BW9322" s="61" t="s">
        <v>14682</v>
      </c>
    </row>
    <row r="9323" spans="51:75">
      <c r="AY9323" s="89" t="e">
        <f>VLOOKUP(C9323,#REF!, 2,FALSE)</f>
        <v>#REF!</v>
      </c>
      <c r="BM9323" s="61" t="s">
        <v>2558</v>
      </c>
      <c r="BN9323" s="61" t="s">
        <v>928</v>
      </c>
      <c r="BO9323" s="61" t="s">
        <v>4352</v>
      </c>
      <c r="BU9323" s="61" t="s">
        <v>2558</v>
      </c>
      <c r="BV9323" s="61" t="s">
        <v>928</v>
      </c>
      <c r="BW9323" s="61" t="s">
        <v>4352</v>
      </c>
    </row>
    <row r="9324" spans="51:75">
      <c r="AY9324" s="89" t="e">
        <f>VLOOKUP(C9324,#REF!, 2,FALSE)</f>
        <v>#REF!</v>
      </c>
      <c r="BM9324" s="61" t="s">
        <v>14683</v>
      </c>
      <c r="BN9324" s="61" t="s">
        <v>623</v>
      </c>
      <c r="BO9324" s="61" t="s">
        <v>4583</v>
      </c>
      <c r="BU9324" s="61" t="s">
        <v>14683</v>
      </c>
      <c r="BV9324" s="61" t="s">
        <v>623</v>
      </c>
      <c r="BW9324" s="61" t="s">
        <v>4583</v>
      </c>
    </row>
    <row r="9325" spans="51:75">
      <c r="AY9325" s="89" t="e">
        <f>VLOOKUP(C9325,#REF!, 2,FALSE)</f>
        <v>#REF!</v>
      </c>
      <c r="BM9325" s="61" t="s">
        <v>233</v>
      </c>
      <c r="BN9325" s="61" t="s">
        <v>782</v>
      </c>
      <c r="BO9325" s="61" t="s">
        <v>14684</v>
      </c>
      <c r="BU9325" s="61" t="s">
        <v>233</v>
      </c>
      <c r="BV9325" s="61" t="s">
        <v>782</v>
      </c>
      <c r="BW9325" s="61" t="s">
        <v>14684</v>
      </c>
    </row>
    <row r="9326" spans="51:75">
      <c r="AY9326" s="89" t="e">
        <f>VLOOKUP(C9326,#REF!, 2,FALSE)</f>
        <v>#REF!</v>
      </c>
      <c r="BM9326" s="61" t="s">
        <v>14685</v>
      </c>
      <c r="BN9326" s="61" t="s">
        <v>777</v>
      </c>
      <c r="BO9326" s="61" t="s">
        <v>14686</v>
      </c>
      <c r="BU9326" s="61" t="s">
        <v>14685</v>
      </c>
      <c r="BV9326" s="61" t="s">
        <v>777</v>
      </c>
      <c r="BW9326" s="61" t="s">
        <v>14686</v>
      </c>
    </row>
    <row r="9327" spans="51:75">
      <c r="AY9327" s="89" t="e">
        <f>VLOOKUP(C9327,#REF!, 2,FALSE)</f>
        <v>#REF!</v>
      </c>
      <c r="BM9327" s="61" t="s">
        <v>14687</v>
      </c>
      <c r="BN9327" s="61" t="s">
        <v>777</v>
      </c>
      <c r="BO9327" s="61" t="s">
        <v>2193</v>
      </c>
      <c r="BU9327" s="61" t="s">
        <v>14687</v>
      </c>
      <c r="BV9327" s="61" t="s">
        <v>777</v>
      </c>
      <c r="BW9327" s="61" t="s">
        <v>2193</v>
      </c>
    </row>
    <row r="9328" spans="51:75">
      <c r="AY9328" s="89" t="e">
        <f>VLOOKUP(C9328,#REF!, 2,FALSE)</f>
        <v>#REF!</v>
      </c>
      <c r="BM9328" s="61" t="s">
        <v>14688</v>
      </c>
      <c r="BN9328" s="61" t="s">
        <v>777</v>
      </c>
      <c r="BO9328" s="61" t="s">
        <v>14689</v>
      </c>
      <c r="BU9328" s="61" t="s">
        <v>14688</v>
      </c>
      <c r="BV9328" s="61" t="s">
        <v>777</v>
      </c>
      <c r="BW9328" s="61" t="s">
        <v>14689</v>
      </c>
    </row>
    <row r="9329" spans="51:75">
      <c r="AY9329" s="89" t="e">
        <f>VLOOKUP(C9329,#REF!, 2,FALSE)</f>
        <v>#REF!</v>
      </c>
      <c r="BM9329" s="61" t="s">
        <v>14690</v>
      </c>
      <c r="BN9329" s="61" t="s">
        <v>805</v>
      </c>
      <c r="BO9329" s="61" t="s">
        <v>9739</v>
      </c>
      <c r="BU9329" s="61" t="s">
        <v>14690</v>
      </c>
      <c r="BV9329" s="61" t="s">
        <v>805</v>
      </c>
      <c r="BW9329" s="61" t="s">
        <v>9739</v>
      </c>
    </row>
    <row r="9330" spans="51:75">
      <c r="AY9330" s="89" t="e">
        <f>VLOOKUP(C9330,#REF!, 2,FALSE)</f>
        <v>#REF!</v>
      </c>
      <c r="BM9330" s="61" t="s">
        <v>14691</v>
      </c>
      <c r="BN9330" s="61" t="s">
        <v>616</v>
      </c>
      <c r="BO9330" s="61" t="s">
        <v>5635</v>
      </c>
      <c r="BU9330" s="61" t="s">
        <v>14691</v>
      </c>
      <c r="BV9330" s="61" t="s">
        <v>616</v>
      </c>
      <c r="BW9330" s="61" t="s">
        <v>5635</v>
      </c>
    </row>
    <row r="9331" spans="51:75">
      <c r="AY9331" s="89" t="e">
        <f>VLOOKUP(C9331,#REF!, 2,FALSE)</f>
        <v>#REF!</v>
      </c>
      <c r="BM9331" s="61" t="s">
        <v>14692</v>
      </c>
      <c r="BN9331" s="61" t="s">
        <v>738</v>
      </c>
      <c r="BO9331" s="61" t="s">
        <v>14694</v>
      </c>
      <c r="BU9331" s="61" t="s">
        <v>14692</v>
      </c>
      <c r="BV9331" s="61" t="s">
        <v>738</v>
      </c>
      <c r="BW9331" s="61" t="s">
        <v>14694</v>
      </c>
    </row>
    <row r="9332" spans="51:75">
      <c r="AY9332" s="89" t="e">
        <f>VLOOKUP(C9332,#REF!, 2,FALSE)</f>
        <v>#REF!</v>
      </c>
      <c r="BM9332" s="61" t="s">
        <v>14695</v>
      </c>
      <c r="BN9332" s="61" t="s">
        <v>738</v>
      </c>
      <c r="BO9332" s="61" t="s">
        <v>14696</v>
      </c>
      <c r="BU9332" s="61" t="s">
        <v>14695</v>
      </c>
      <c r="BV9332" s="61" t="s">
        <v>738</v>
      </c>
      <c r="BW9332" s="61" t="s">
        <v>14696</v>
      </c>
    </row>
    <row r="9333" spans="51:75">
      <c r="AY9333" s="89" t="e">
        <f>VLOOKUP(C9333,#REF!, 2,FALSE)</f>
        <v>#REF!</v>
      </c>
      <c r="BM9333" s="61" t="s">
        <v>14697</v>
      </c>
      <c r="BN9333" s="61" t="s">
        <v>618</v>
      </c>
      <c r="BO9333" s="61" t="s">
        <v>1691</v>
      </c>
      <c r="BU9333" s="61" t="s">
        <v>14697</v>
      </c>
      <c r="BV9333" s="61" t="s">
        <v>618</v>
      </c>
      <c r="BW9333" s="61" t="s">
        <v>1691</v>
      </c>
    </row>
    <row r="9334" spans="51:75">
      <c r="AY9334" s="89" t="e">
        <f>VLOOKUP(C9334,#REF!, 2,FALSE)</f>
        <v>#REF!</v>
      </c>
      <c r="BM9334" s="61" t="s">
        <v>14698</v>
      </c>
      <c r="BN9334" s="61" t="s">
        <v>3254</v>
      </c>
      <c r="BO9334" s="61" t="s">
        <v>14699</v>
      </c>
      <c r="BU9334" s="61" t="s">
        <v>14698</v>
      </c>
      <c r="BV9334" s="61" t="s">
        <v>3254</v>
      </c>
      <c r="BW9334" s="61" t="s">
        <v>14699</v>
      </c>
    </row>
    <row r="9335" spans="51:75">
      <c r="AY9335" s="89" t="e">
        <f>VLOOKUP(C9335,#REF!, 2,FALSE)</f>
        <v>#REF!</v>
      </c>
      <c r="BM9335" s="61" t="s">
        <v>14700</v>
      </c>
      <c r="BN9335" s="61" t="s">
        <v>928</v>
      </c>
      <c r="BO9335" s="61" t="s">
        <v>8271</v>
      </c>
      <c r="BU9335" s="61" t="s">
        <v>14700</v>
      </c>
      <c r="BV9335" s="61" t="s">
        <v>928</v>
      </c>
      <c r="BW9335" s="61" t="s">
        <v>8271</v>
      </c>
    </row>
    <row r="9336" spans="51:75">
      <c r="AY9336" s="89" t="e">
        <f>VLOOKUP(C9336,#REF!, 2,FALSE)</f>
        <v>#REF!</v>
      </c>
      <c r="BM9336" s="61" t="s">
        <v>2559</v>
      </c>
      <c r="BN9336" s="61" t="s">
        <v>1015</v>
      </c>
      <c r="BO9336" s="61" t="s">
        <v>2985</v>
      </c>
      <c r="BU9336" s="61" t="s">
        <v>2559</v>
      </c>
      <c r="BV9336" s="61" t="s">
        <v>1015</v>
      </c>
      <c r="BW9336" s="61" t="s">
        <v>2985</v>
      </c>
    </row>
    <row r="9337" spans="51:75">
      <c r="AY9337" s="89" t="e">
        <f>VLOOKUP(C9337,#REF!, 2,FALSE)</f>
        <v>#REF!</v>
      </c>
      <c r="BM9337" s="61" t="s">
        <v>14701</v>
      </c>
      <c r="BN9337" s="61" t="s">
        <v>630</v>
      </c>
      <c r="BO9337" s="61" t="s">
        <v>4451</v>
      </c>
      <c r="BU9337" s="61" t="s">
        <v>14701</v>
      </c>
      <c r="BV9337" s="61" t="s">
        <v>630</v>
      </c>
      <c r="BW9337" s="61" t="s">
        <v>4451</v>
      </c>
    </row>
    <row r="9338" spans="51:75">
      <c r="AY9338" s="89" t="e">
        <f>VLOOKUP(C9338,#REF!, 2,FALSE)</f>
        <v>#REF!</v>
      </c>
      <c r="BM9338" s="61" t="s">
        <v>14702</v>
      </c>
      <c r="BN9338" s="61" t="s">
        <v>3204</v>
      </c>
      <c r="BO9338" s="61" t="s">
        <v>14703</v>
      </c>
      <c r="BU9338" s="61" t="s">
        <v>14702</v>
      </c>
      <c r="BV9338" s="61" t="s">
        <v>3204</v>
      </c>
      <c r="BW9338" s="61" t="s">
        <v>14703</v>
      </c>
    </row>
    <row r="9339" spans="51:75">
      <c r="AY9339" s="89" t="e">
        <f>VLOOKUP(C9339,#REF!, 2,FALSE)</f>
        <v>#REF!</v>
      </c>
      <c r="BM9339" s="61" t="s">
        <v>14704</v>
      </c>
      <c r="BN9339" s="61" t="s">
        <v>639</v>
      </c>
      <c r="BO9339" s="61" t="s">
        <v>14703</v>
      </c>
      <c r="BU9339" s="61" t="s">
        <v>14704</v>
      </c>
      <c r="BV9339" s="61" t="s">
        <v>639</v>
      </c>
      <c r="BW9339" s="61" t="s">
        <v>14703</v>
      </c>
    </row>
    <row r="9340" spans="51:75">
      <c r="AY9340" s="89" t="e">
        <f>VLOOKUP(C9340,#REF!, 2,FALSE)</f>
        <v>#REF!</v>
      </c>
      <c r="BM9340" s="61" t="s">
        <v>2560</v>
      </c>
      <c r="BN9340" s="61" t="s">
        <v>925</v>
      </c>
      <c r="BO9340" s="61" t="s">
        <v>2985</v>
      </c>
      <c r="BU9340" s="61" t="s">
        <v>2560</v>
      </c>
      <c r="BV9340" s="61" t="s">
        <v>925</v>
      </c>
      <c r="BW9340" s="61" t="s">
        <v>2985</v>
      </c>
    </row>
    <row r="9341" spans="51:75">
      <c r="AY9341" s="89" t="e">
        <f>VLOOKUP(C9341,#REF!, 2,FALSE)</f>
        <v>#REF!</v>
      </c>
      <c r="BM9341" s="61" t="s">
        <v>2561</v>
      </c>
      <c r="BN9341" s="61" t="s">
        <v>705</v>
      </c>
      <c r="BO9341" s="61" t="s">
        <v>14705</v>
      </c>
      <c r="BU9341" s="61" t="s">
        <v>2561</v>
      </c>
      <c r="BV9341" s="61" t="s">
        <v>705</v>
      </c>
      <c r="BW9341" s="61" t="s">
        <v>14705</v>
      </c>
    </row>
    <row r="9342" spans="51:75">
      <c r="AY9342" s="89" t="e">
        <f>VLOOKUP(C9342,#REF!, 2,FALSE)</f>
        <v>#REF!</v>
      </c>
      <c r="BM9342" s="61" t="s">
        <v>14706</v>
      </c>
      <c r="BN9342" s="61" t="s">
        <v>618</v>
      </c>
      <c r="BO9342" s="61" t="s">
        <v>14707</v>
      </c>
      <c r="BU9342" s="61" t="s">
        <v>14706</v>
      </c>
      <c r="BV9342" s="61" t="s">
        <v>618</v>
      </c>
      <c r="BW9342" s="61" t="s">
        <v>14707</v>
      </c>
    </row>
    <row r="9343" spans="51:75">
      <c r="AY9343" s="89" t="e">
        <f>VLOOKUP(C9343,#REF!, 2,FALSE)</f>
        <v>#REF!</v>
      </c>
      <c r="BM9343" s="61" t="s">
        <v>14708</v>
      </c>
      <c r="BN9343" s="61" t="s">
        <v>789</v>
      </c>
      <c r="BO9343" s="61" t="s">
        <v>1837</v>
      </c>
      <c r="BU9343" s="61" t="s">
        <v>14708</v>
      </c>
      <c r="BV9343" s="61" t="s">
        <v>789</v>
      </c>
      <c r="BW9343" s="61" t="s">
        <v>1837</v>
      </c>
    </row>
    <row r="9344" spans="51:75">
      <c r="AY9344" s="89" t="e">
        <f>VLOOKUP(C9344,#REF!, 2,FALSE)</f>
        <v>#REF!</v>
      </c>
      <c r="BM9344" s="61" t="s">
        <v>14709</v>
      </c>
      <c r="BN9344" s="61" t="s">
        <v>2981</v>
      </c>
      <c r="BO9344" s="61" t="s">
        <v>2393</v>
      </c>
      <c r="BU9344" s="61" t="s">
        <v>14709</v>
      </c>
      <c r="BV9344" s="61" t="s">
        <v>2981</v>
      </c>
      <c r="BW9344" s="61" t="s">
        <v>2393</v>
      </c>
    </row>
    <row r="9345" spans="51:75">
      <c r="AY9345" s="89" t="e">
        <f>VLOOKUP(C9345,#REF!, 2,FALSE)</f>
        <v>#REF!</v>
      </c>
      <c r="BM9345" s="61" t="s">
        <v>14710</v>
      </c>
      <c r="BN9345" s="61" t="s">
        <v>789</v>
      </c>
      <c r="BO9345" s="61" t="s">
        <v>14711</v>
      </c>
      <c r="BU9345" s="61" t="s">
        <v>14710</v>
      </c>
      <c r="BV9345" s="61" t="s">
        <v>789</v>
      </c>
      <c r="BW9345" s="61" t="s">
        <v>14711</v>
      </c>
    </row>
    <row r="9346" spans="51:75">
      <c r="AY9346" s="89" t="e">
        <f>VLOOKUP(C9346,#REF!, 2,FALSE)</f>
        <v>#REF!</v>
      </c>
      <c r="BM9346" s="61" t="s">
        <v>14712</v>
      </c>
      <c r="BN9346" s="61" t="s">
        <v>3204</v>
      </c>
      <c r="BO9346" s="61" t="s">
        <v>622</v>
      </c>
      <c r="BU9346" s="61" t="s">
        <v>14712</v>
      </c>
      <c r="BV9346" s="61" t="s">
        <v>3204</v>
      </c>
      <c r="BW9346" s="61" t="s">
        <v>622</v>
      </c>
    </row>
    <row r="9347" spans="51:75">
      <c r="AY9347" s="89" t="e">
        <f>VLOOKUP(C9347,#REF!, 2,FALSE)</f>
        <v>#REF!</v>
      </c>
      <c r="BM9347" s="61" t="s">
        <v>14713</v>
      </c>
      <c r="BN9347" s="61" t="s">
        <v>789</v>
      </c>
      <c r="BO9347" s="61" t="s">
        <v>14714</v>
      </c>
      <c r="BU9347" s="61" t="s">
        <v>14713</v>
      </c>
      <c r="BV9347" s="61" t="s">
        <v>789</v>
      </c>
      <c r="BW9347" s="61" t="s">
        <v>14714</v>
      </c>
    </row>
    <row r="9348" spans="51:75">
      <c r="AY9348" s="89" t="e">
        <f>VLOOKUP(C9348,#REF!, 2,FALSE)</f>
        <v>#REF!</v>
      </c>
      <c r="BM9348" s="61" t="s">
        <v>2562</v>
      </c>
      <c r="BN9348" s="61" t="s">
        <v>717</v>
      </c>
      <c r="BO9348" s="61" t="s">
        <v>14715</v>
      </c>
      <c r="BU9348" s="61" t="s">
        <v>2562</v>
      </c>
      <c r="BV9348" s="61" t="s">
        <v>717</v>
      </c>
      <c r="BW9348" s="61" t="s">
        <v>14715</v>
      </c>
    </row>
    <row r="9349" spans="51:75">
      <c r="AY9349" s="89" t="e">
        <f>VLOOKUP(C9349,#REF!, 2,FALSE)</f>
        <v>#REF!</v>
      </c>
      <c r="BM9349" s="61" t="s">
        <v>14716</v>
      </c>
      <c r="BN9349" s="61" t="s">
        <v>630</v>
      </c>
      <c r="BO9349" s="61" t="s">
        <v>14717</v>
      </c>
      <c r="BU9349" s="61" t="s">
        <v>14716</v>
      </c>
      <c r="BV9349" s="61" t="s">
        <v>630</v>
      </c>
      <c r="BW9349" s="61" t="s">
        <v>14717</v>
      </c>
    </row>
    <row r="9350" spans="51:75">
      <c r="AY9350" s="89" t="e">
        <f>VLOOKUP(C9350,#REF!, 2,FALSE)</f>
        <v>#REF!</v>
      </c>
      <c r="BM9350" s="61" t="s">
        <v>14718</v>
      </c>
      <c r="BN9350" s="61" t="s">
        <v>1344</v>
      </c>
      <c r="BO9350" s="61" t="s">
        <v>14719</v>
      </c>
      <c r="BU9350" s="61" t="s">
        <v>14718</v>
      </c>
      <c r="BV9350" s="61" t="s">
        <v>1344</v>
      </c>
      <c r="BW9350" s="61" t="s">
        <v>14719</v>
      </c>
    </row>
    <row r="9351" spans="51:75">
      <c r="AY9351" s="89" t="e">
        <f>VLOOKUP(C9351,#REF!, 2,FALSE)</f>
        <v>#REF!</v>
      </c>
      <c r="BM9351" s="61" t="s">
        <v>14720</v>
      </c>
      <c r="BN9351" s="61" t="s">
        <v>3047</v>
      </c>
      <c r="BO9351" s="61" t="s">
        <v>11260</v>
      </c>
      <c r="BU9351" s="61" t="s">
        <v>14720</v>
      </c>
      <c r="BV9351" s="61" t="s">
        <v>3047</v>
      </c>
      <c r="BW9351" s="61" t="s">
        <v>11260</v>
      </c>
    </row>
    <row r="9352" spans="51:75">
      <c r="AY9352" s="89" t="e">
        <f>VLOOKUP(C9352,#REF!, 2,FALSE)</f>
        <v>#REF!</v>
      </c>
      <c r="BM9352" s="61" t="s">
        <v>14721</v>
      </c>
      <c r="BN9352" s="61" t="s">
        <v>1271</v>
      </c>
      <c r="BO9352" s="61" t="s">
        <v>14722</v>
      </c>
      <c r="BU9352" s="61" t="s">
        <v>14721</v>
      </c>
      <c r="BV9352" s="61" t="s">
        <v>1271</v>
      </c>
      <c r="BW9352" s="61" t="s">
        <v>14722</v>
      </c>
    </row>
    <row r="9353" spans="51:75">
      <c r="AY9353" s="89" t="e">
        <f>VLOOKUP(C9353,#REF!, 2,FALSE)</f>
        <v>#REF!</v>
      </c>
      <c r="BM9353" s="61" t="s">
        <v>14723</v>
      </c>
      <c r="BN9353" s="61" t="s">
        <v>619</v>
      </c>
      <c r="BO9353" s="61" t="s">
        <v>7582</v>
      </c>
      <c r="BU9353" s="61" t="s">
        <v>14723</v>
      </c>
      <c r="BV9353" s="61" t="s">
        <v>619</v>
      </c>
      <c r="BW9353" s="61" t="s">
        <v>7582</v>
      </c>
    </row>
    <row r="9354" spans="51:75">
      <c r="AY9354" s="89" t="e">
        <f>VLOOKUP(C9354,#REF!, 2,FALSE)</f>
        <v>#REF!</v>
      </c>
      <c r="BM9354" s="61" t="s">
        <v>14724</v>
      </c>
      <c r="BN9354" s="61" t="s">
        <v>3204</v>
      </c>
      <c r="BO9354" s="61" t="s">
        <v>11195</v>
      </c>
      <c r="BU9354" s="61" t="s">
        <v>14724</v>
      </c>
      <c r="BV9354" s="61" t="s">
        <v>3204</v>
      </c>
      <c r="BW9354" s="61" t="s">
        <v>11195</v>
      </c>
    </row>
    <row r="9355" spans="51:75">
      <c r="AY9355" s="89" t="e">
        <f>VLOOKUP(C9355,#REF!, 2,FALSE)</f>
        <v>#REF!</v>
      </c>
      <c r="BM9355" s="61" t="s">
        <v>14725</v>
      </c>
      <c r="BN9355" s="61" t="s">
        <v>2985</v>
      </c>
      <c r="BO9355" s="61" t="s">
        <v>14726</v>
      </c>
      <c r="BU9355" s="61" t="s">
        <v>14725</v>
      </c>
      <c r="BV9355" s="61" t="s">
        <v>2985</v>
      </c>
      <c r="BW9355" s="61" t="s">
        <v>14726</v>
      </c>
    </row>
    <row r="9356" spans="51:75">
      <c r="AY9356" s="89" t="e">
        <f>VLOOKUP(C9356,#REF!, 2,FALSE)</f>
        <v>#REF!</v>
      </c>
      <c r="BM9356" s="61" t="s">
        <v>14727</v>
      </c>
      <c r="BN9356" s="61" t="s">
        <v>2985</v>
      </c>
      <c r="BO9356" s="61" t="s">
        <v>2985</v>
      </c>
      <c r="BU9356" s="61" t="s">
        <v>14727</v>
      </c>
      <c r="BV9356" s="61" t="s">
        <v>2985</v>
      </c>
      <c r="BW9356" s="61" t="s">
        <v>2985</v>
      </c>
    </row>
    <row r="9357" spans="51:75">
      <c r="AY9357" s="89" t="e">
        <f>VLOOKUP(C9357,#REF!, 2,FALSE)</f>
        <v>#REF!</v>
      </c>
      <c r="BM9357" s="61" t="s">
        <v>14728</v>
      </c>
      <c r="BN9357" s="61" t="s">
        <v>707</v>
      </c>
      <c r="BO9357" s="61" t="s">
        <v>14729</v>
      </c>
      <c r="BU9357" s="61" t="s">
        <v>14728</v>
      </c>
      <c r="BV9357" s="61" t="s">
        <v>707</v>
      </c>
      <c r="BW9357" s="61" t="s">
        <v>14729</v>
      </c>
    </row>
    <row r="9358" spans="51:75">
      <c r="AY9358" s="89" t="e">
        <f>VLOOKUP(C9358,#REF!, 2,FALSE)</f>
        <v>#REF!</v>
      </c>
      <c r="BM9358" s="61" t="s">
        <v>14730</v>
      </c>
      <c r="BN9358" s="61" t="s">
        <v>2985</v>
      </c>
      <c r="BO9358" s="61" t="s">
        <v>2985</v>
      </c>
      <c r="BU9358" s="61" t="s">
        <v>14730</v>
      </c>
      <c r="BV9358" s="61" t="s">
        <v>2985</v>
      </c>
      <c r="BW9358" s="61" t="s">
        <v>2985</v>
      </c>
    </row>
    <row r="9359" spans="51:75">
      <c r="AY9359" s="89" t="e">
        <f>VLOOKUP(C9359,#REF!, 2,FALSE)</f>
        <v>#REF!</v>
      </c>
      <c r="BM9359" s="61" t="s">
        <v>14731</v>
      </c>
      <c r="BN9359" s="61" t="s">
        <v>665</v>
      </c>
      <c r="BO9359" s="61" t="s">
        <v>2985</v>
      </c>
      <c r="BU9359" s="61" t="s">
        <v>14731</v>
      </c>
      <c r="BV9359" s="61" t="s">
        <v>665</v>
      </c>
      <c r="BW9359" s="61" t="s">
        <v>2985</v>
      </c>
    </row>
    <row r="9360" spans="51:75">
      <c r="AY9360" s="89" t="e">
        <f>VLOOKUP(C9360,#REF!, 2,FALSE)</f>
        <v>#REF!</v>
      </c>
      <c r="BM9360" s="61" t="s">
        <v>14732</v>
      </c>
      <c r="BN9360" s="61" t="s">
        <v>618</v>
      </c>
      <c r="BO9360" s="61" t="s">
        <v>2985</v>
      </c>
      <c r="BU9360" s="61" t="s">
        <v>14732</v>
      </c>
      <c r="BV9360" s="61" t="s">
        <v>618</v>
      </c>
      <c r="BW9360" s="61" t="s">
        <v>2985</v>
      </c>
    </row>
    <row r="9361" spans="51:75">
      <c r="AY9361" s="89" t="e">
        <f>VLOOKUP(C9361,#REF!, 2,FALSE)</f>
        <v>#REF!</v>
      </c>
      <c r="BM9361" s="61" t="s">
        <v>14733</v>
      </c>
      <c r="BN9361" s="61" t="s">
        <v>616</v>
      </c>
      <c r="BO9361" s="61" t="s">
        <v>14734</v>
      </c>
      <c r="BU9361" s="61" t="s">
        <v>14733</v>
      </c>
      <c r="BV9361" s="61" t="s">
        <v>616</v>
      </c>
      <c r="BW9361" s="61" t="s">
        <v>14734</v>
      </c>
    </row>
    <row r="9362" spans="51:75">
      <c r="AY9362" s="89" t="e">
        <f>VLOOKUP(C9362,#REF!, 2,FALSE)</f>
        <v>#REF!</v>
      </c>
      <c r="BM9362" s="61" t="s">
        <v>225</v>
      </c>
      <c r="BN9362" s="61" t="s">
        <v>619</v>
      </c>
      <c r="BO9362" s="61" t="s">
        <v>2985</v>
      </c>
      <c r="BU9362" s="61" t="s">
        <v>225</v>
      </c>
      <c r="BV9362" s="61" t="s">
        <v>619</v>
      </c>
      <c r="BW9362" s="61" t="s">
        <v>2985</v>
      </c>
    </row>
    <row r="9363" spans="51:75">
      <c r="AY9363" s="89" t="e">
        <f>VLOOKUP(C9363,#REF!, 2,FALSE)</f>
        <v>#REF!</v>
      </c>
      <c r="BM9363" s="61" t="s">
        <v>14735</v>
      </c>
      <c r="BN9363" s="61" t="s">
        <v>664</v>
      </c>
      <c r="BO9363" s="61" t="s">
        <v>1130</v>
      </c>
      <c r="BU9363" s="61" t="s">
        <v>14735</v>
      </c>
      <c r="BV9363" s="61" t="s">
        <v>664</v>
      </c>
      <c r="BW9363" s="61" t="s">
        <v>1130</v>
      </c>
    </row>
    <row r="9364" spans="51:75">
      <c r="AY9364" s="89" t="e">
        <f>VLOOKUP(C9364,#REF!, 2,FALSE)</f>
        <v>#REF!</v>
      </c>
      <c r="BM9364" s="61" t="s">
        <v>14736</v>
      </c>
      <c r="BN9364" s="61" t="s">
        <v>618</v>
      </c>
      <c r="BO9364" s="61" t="s">
        <v>2985</v>
      </c>
      <c r="BU9364" s="61" t="s">
        <v>14736</v>
      </c>
      <c r="BV9364" s="61" t="s">
        <v>618</v>
      </c>
      <c r="BW9364" s="61" t="s">
        <v>2985</v>
      </c>
    </row>
    <row r="9365" spans="51:75">
      <c r="AY9365" s="89" t="e">
        <f>VLOOKUP(C9365,#REF!, 2,FALSE)</f>
        <v>#REF!</v>
      </c>
      <c r="BM9365" s="61" t="s">
        <v>14737</v>
      </c>
      <c r="BN9365" s="61" t="s">
        <v>16990</v>
      </c>
      <c r="BO9365" s="61" t="s">
        <v>4094</v>
      </c>
      <c r="BU9365" s="61" t="s">
        <v>14737</v>
      </c>
      <c r="BV9365" s="61" t="s">
        <v>16990</v>
      </c>
      <c r="BW9365" s="61" t="s">
        <v>4094</v>
      </c>
    </row>
    <row r="9366" spans="51:75">
      <c r="AY9366" s="89" t="e">
        <f>VLOOKUP(C9366,#REF!, 2,FALSE)</f>
        <v>#REF!</v>
      </c>
      <c r="BM9366" s="61" t="s">
        <v>14738</v>
      </c>
      <c r="BN9366" s="61" t="s">
        <v>777</v>
      </c>
      <c r="BO9366" s="61" t="s">
        <v>2985</v>
      </c>
      <c r="BU9366" s="61" t="s">
        <v>14738</v>
      </c>
      <c r="BV9366" s="61" t="s">
        <v>777</v>
      </c>
      <c r="BW9366" s="61" t="s">
        <v>2985</v>
      </c>
    </row>
    <row r="9367" spans="51:75">
      <c r="AY9367" s="89" t="e">
        <f>VLOOKUP(C9367,#REF!, 2,FALSE)</f>
        <v>#REF!</v>
      </c>
      <c r="BM9367" s="61" t="s">
        <v>2563</v>
      </c>
      <c r="BN9367" s="61" t="s">
        <v>782</v>
      </c>
      <c r="BO9367" s="61" t="s">
        <v>2985</v>
      </c>
      <c r="BU9367" s="61" t="s">
        <v>2563</v>
      </c>
      <c r="BV9367" s="61" t="s">
        <v>782</v>
      </c>
      <c r="BW9367" s="61" t="s">
        <v>2985</v>
      </c>
    </row>
    <row r="9368" spans="51:75">
      <c r="AY9368" s="89" t="e">
        <f>VLOOKUP(C9368,#REF!, 2,FALSE)</f>
        <v>#REF!</v>
      </c>
      <c r="BM9368" s="61" t="s">
        <v>2564</v>
      </c>
      <c r="BN9368" s="61" t="s">
        <v>705</v>
      </c>
      <c r="BO9368" s="61" t="s">
        <v>2985</v>
      </c>
      <c r="BU9368" s="61" t="s">
        <v>2564</v>
      </c>
      <c r="BV9368" s="61" t="s">
        <v>705</v>
      </c>
      <c r="BW9368" s="61" t="s">
        <v>2985</v>
      </c>
    </row>
    <row r="9369" spans="51:75">
      <c r="AY9369" s="89" t="e">
        <f>VLOOKUP(C9369,#REF!, 2,FALSE)</f>
        <v>#REF!</v>
      </c>
      <c r="BM9369" s="61" t="s">
        <v>14739</v>
      </c>
      <c r="BN9369" s="61" t="s">
        <v>789</v>
      </c>
      <c r="BO9369" s="61" t="s">
        <v>2985</v>
      </c>
      <c r="BU9369" s="61" t="s">
        <v>14739</v>
      </c>
      <c r="BV9369" s="61" t="s">
        <v>789</v>
      </c>
      <c r="BW9369" s="61" t="s">
        <v>2985</v>
      </c>
    </row>
    <row r="9370" spans="51:75">
      <c r="AY9370" s="89" t="e">
        <f>VLOOKUP(C9370,#REF!, 2,FALSE)</f>
        <v>#REF!</v>
      </c>
      <c r="BM9370" s="61" t="s">
        <v>2565</v>
      </c>
      <c r="BN9370" s="61" t="s">
        <v>633</v>
      </c>
      <c r="BO9370" s="61" t="s">
        <v>2985</v>
      </c>
      <c r="BU9370" s="61" t="s">
        <v>2565</v>
      </c>
      <c r="BV9370" s="61" t="s">
        <v>633</v>
      </c>
      <c r="BW9370" s="61" t="s">
        <v>2985</v>
      </c>
    </row>
    <row r="9371" spans="51:75">
      <c r="AY9371" s="89" t="e">
        <f>VLOOKUP(C9371,#REF!, 2,FALSE)</f>
        <v>#REF!</v>
      </c>
      <c r="BM9371" s="61" t="s">
        <v>14740</v>
      </c>
      <c r="BN9371" s="61" t="s">
        <v>633</v>
      </c>
      <c r="BO9371" s="61" t="s">
        <v>2985</v>
      </c>
      <c r="BU9371" s="61" t="s">
        <v>14740</v>
      </c>
      <c r="BV9371" s="61" t="s">
        <v>633</v>
      </c>
      <c r="BW9371" s="61" t="s">
        <v>2985</v>
      </c>
    </row>
    <row r="9372" spans="51:75">
      <c r="AY9372" s="89" t="e">
        <f>VLOOKUP(C9372,#REF!, 2,FALSE)</f>
        <v>#REF!</v>
      </c>
      <c r="BM9372" s="61" t="s">
        <v>14741</v>
      </c>
      <c r="BN9372" s="61" t="s">
        <v>777</v>
      </c>
      <c r="BO9372" s="61" t="s">
        <v>14742</v>
      </c>
      <c r="BU9372" s="61" t="s">
        <v>14741</v>
      </c>
      <c r="BV9372" s="61" t="s">
        <v>777</v>
      </c>
      <c r="BW9372" s="61" t="s">
        <v>14742</v>
      </c>
    </row>
    <row r="9373" spans="51:75">
      <c r="AY9373" s="89" t="e">
        <f>VLOOKUP(C9373,#REF!, 2,FALSE)</f>
        <v>#REF!</v>
      </c>
      <c r="BM9373" s="61" t="s">
        <v>14743</v>
      </c>
      <c r="BN9373" s="61" t="s">
        <v>733</v>
      </c>
      <c r="BO9373" s="61" t="s">
        <v>14744</v>
      </c>
      <c r="BU9373" s="61" t="s">
        <v>14743</v>
      </c>
      <c r="BV9373" s="61" t="s">
        <v>733</v>
      </c>
      <c r="BW9373" s="61" t="s">
        <v>14744</v>
      </c>
    </row>
    <row r="9374" spans="51:75">
      <c r="AY9374" s="89" t="e">
        <f>VLOOKUP(C9374,#REF!, 2,FALSE)</f>
        <v>#REF!</v>
      </c>
      <c r="BM9374" s="61" t="s">
        <v>14745</v>
      </c>
      <c r="BN9374" s="61" t="s">
        <v>2985</v>
      </c>
      <c r="BO9374" s="61" t="s">
        <v>2985</v>
      </c>
      <c r="BU9374" s="61" t="s">
        <v>14745</v>
      </c>
      <c r="BV9374" s="61" t="s">
        <v>2985</v>
      </c>
      <c r="BW9374" s="61" t="s">
        <v>2985</v>
      </c>
    </row>
    <row r="9375" spans="51:75">
      <c r="AY9375" s="89" t="e">
        <f>VLOOKUP(C9375,#REF!, 2,FALSE)</f>
        <v>#REF!</v>
      </c>
      <c r="BM9375" s="61" t="s">
        <v>14746</v>
      </c>
      <c r="BN9375" s="61" t="s">
        <v>2985</v>
      </c>
      <c r="BO9375" s="61" t="s">
        <v>2985</v>
      </c>
      <c r="BU9375" s="61" t="s">
        <v>14746</v>
      </c>
      <c r="BV9375" s="61" t="s">
        <v>2985</v>
      </c>
      <c r="BW9375" s="61" t="s">
        <v>2985</v>
      </c>
    </row>
    <row r="9376" spans="51:75">
      <c r="AY9376" s="89" t="e">
        <f>VLOOKUP(C9376,#REF!, 2,FALSE)</f>
        <v>#REF!</v>
      </c>
      <c r="BM9376" s="61" t="s">
        <v>14747</v>
      </c>
      <c r="BN9376" s="61" t="s">
        <v>2985</v>
      </c>
      <c r="BO9376" s="61" t="s">
        <v>2985</v>
      </c>
      <c r="BU9376" s="61" t="s">
        <v>14747</v>
      </c>
      <c r="BV9376" s="61" t="s">
        <v>2985</v>
      </c>
      <c r="BW9376" s="61" t="s">
        <v>2985</v>
      </c>
    </row>
    <row r="9377" spans="51:75">
      <c r="AY9377" s="89" t="e">
        <f>VLOOKUP(C9377,#REF!, 2,FALSE)</f>
        <v>#REF!</v>
      </c>
      <c r="BM9377" s="61" t="s">
        <v>14748</v>
      </c>
      <c r="BN9377" s="61" t="s">
        <v>2985</v>
      </c>
      <c r="BO9377" s="61" t="s">
        <v>2985</v>
      </c>
      <c r="BU9377" s="61" t="s">
        <v>14748</v>
      </c>
      <c r="BV9377" s="61" t="s">
        <v>2985</v>
      </c>
      <c r="BW9377" s="61" t="s">
        <v>2985</v>
      </c>
    </row>
    <row r="9378" spans="51:75">
      <c r="AY9378" s="89" t="e">
        <f>VLOOKUP(C9378,#REF!, 2,FALSE)</f>
        <v>#REF!</v>
      </c>
      <c r="BM9378" s="61" t="s">
        <v>2566</v>
      </c>
      <c r="BN9378" s="61" t="s">
        <v>782</v>
      </c>
      <c r="BO9378" s="61" t="s">
        <v>14749</v>
      </c>
      <c r="BU9378" s="61" t="s">
        <v>2566</v>
      </c>
      <c r="BV9378" s="61" t="s">
        <v>782</v>
      </c>
      <c r="BW9378" s="61" t="s">
        <v>14749</v>
      </c>
    </row>
    <row r="9379" spans="51:75">
      <c r="AY9379" s="89" t="e">
        <f>VLOOKUP(C9379,#REF!, 2,FALSE)</f>
        <v>#REF!</v>
      </c>
      <c r="BM9379" s="61" t="s">
        <v>14750</v>
      </c>
      <c r="BN9379" s="61" t="s">
        <v>3254</v>
      </c>
      <c r="BO9379" s="61" t="s">
        <v>2985</v>
      </c>
      <c r="BU9379" s="61" t="s">
        <v>14750</v>
      </c>
      <c r="BV9379" s="61" t="s">
        <v>3254</v>
      </c>
      <c r="BW9379" s="61" t="s">
        <v>2985</v>
      </c>
    </row>
    <row r="9380" spans="51:75">
      <c r="AY9380" s="89" t="e">
        <f>VLOOKUP(C9380,#REF!, 2,FALSE)</f>
        <v>#REF!</v>
      </c>
      <c r="BM9380" s="61" t="s">
        <v>14751</v>
      </c>
      <c r="BN9380" s="61" t="s">
        <v>2981</v>
      </c>
      <c r="BO9380" s="61" t="s">
        <v>14752</v>
      </c>
      <c r="BU9380" s="61" t="s">
        <v>14751</v>
      </c>
      <c r="BV9380" s="61" t="s">
        <v>2981</v>
      </c>
      <c r="BW9380" s="61" t="s">
        <v>14752</v>
      </c>
    </row>
    <row r="9381" spans="51:75">
      <c r="AY9381" s="89" t="e">
        <f>VLOOKUP(C9381,#REF!, 2,FALSE)</f>
        <v>#REF!</v>
      </c>
      <c r="BM9381" s="61" t="s">
        <v>2567</v>
      </c>
      <c r="BN9381" s="61" t="s">
        <v>925</v>
      </c>
      <c r="BO9381" s="61" t="s">
        <v>2985</v>
      </c>
      <c r="BU9381" s="61" t="s">
        <v>2567</v>
      </c>
      <c r="BV9381" s="61" t="s">
        <v>925</v>
      </c>
      <c r="BW9381" s="61" t="s">
        <v>2985</v>
      </c>
    </row>
    <row r="9382" spans="51:75">
      <c r="AY9382" s="89" t="e">
        <f>VLOOKUP(C9382,#REF!, 2,FALSE)</f>
        <v>#REF!</v>
      </c>
      <c r="BM9382" s="61" t="s">
        <v>2568</v>
      </c>
      <c r="BN9382" s="61" t="s">
        <v>621</v>
      </c>
      <c r="BO9382" s="61" t="s">
        <v>7755</v>
      </c>
      <c r="BU9382" s="61" t="s">
        <v>2568</v>
      </c>
      <c r="BV9382" s="61" t="s">
        <v>621</v>
      </c>
      <c r="BW9382" s="61" t="s">
        <v>7755</v>
      </c>
    </row>
    <row r="9383" spans="51:75">
      <c r="AY9383" s="89" t="e">
        <f>VLOOKUP(C9383,#REF!, 2,FALSE)</f>
        <v>#REF!</v>
      </c>
      <c r="BM9383" s="61" t="s">
        <v>14753</v>
      </c>
      <c r="BN9383" s="61" t="s">
        <v>621</v>
      </c>
      <c r="BO9383" s="61" t="s">
        <v>2985</v>
      </c>
      <c r="BU9383" s="61" t="s">
        <v>14753</v>
      </c>
      <c r="BV9383" s="61" t="s">
        <v>621</v>
      </c>
      <c r="BW9383" s="61" t="s">
        <v>2985</v>
      </c>
    </row>
    <row r="9384" spans="51:75">
      <c r="AY9384" s="89" t="e">
        <f>VLOOKUP(C9384,#REF!, 2,FALSE)</f>
        <v>#REF!</v>
      </c>
      <c r="BM9384" s="61" t="s">
        <v>14754</v>
      </c>
      <c r="BN9384" s="61" t="s">
        <v>663</v>
      </c>
      <c r="BO9384" s="61" t="s">
        <v>14755</v>
      </c>
      <c r="BU9384" s="61" t="s">
        <v>14754</v>
      </c>
      <c r="BV9384" s="61" t="s">
        <v>663</v>
      </c>
      <c r="BW9384" s="61" t="s">
        <v>14755</v>
      </c>
    </row>
    <row r="9385" spans="51:75">
      <c r="AY9385" s="89" t="e">
        <f>VLOOKUP(C9385,#REF!, 2,FALSE)</f>
        <v>#REF!</v>
      </c>
      <c r="BM9385" s="61" t="s">
        <v>14756</v>
      </c>
      <c r="BN9385" s="61" t="s">
        <v>2985</v>
      </c>
      <c r="BO9385" s="61" t="s">
        <v>2985</v>
      </c>
      <c r="BU9385" s="61" t="s">
        <v>14756</v>
      </c>
      <c r="BV9385" s="61" t="s">
        <v>2985</v>
      </c>
      <c r="BW9385" s="61" t="s">
        <v>2985</v>
      </c>
    </row>
    <row r="9386" spans="51:75">
      <c r="AY9386" s="89" t="e">
        <f>VLOOKUP(C9386,#REF!, 2,FALSE)</f>
        <v>#REF!</v>
      </c>
      <c r="BM9386" s="61" t="s">
        <v>14757</v>
      </c>
      <c r="BN9386" s="61" t="s">
        <v>623</v>
      </c>
      <c r="BO9386" s="61" t="s">
        <v>2985</v>
      </c>
      <c r="BU9386" s="61" t="s">
        <v>14757</v>
      </c>
      <c r="BV9386" s="61" t="s">
        <v>623</v>
      </c>
      <c r="BW9386" s="61" t="s">
        <v>2985</v>
      </c>
    </row>
    <row r="9387" spans="51:75">
      <c r="AY9387" s="89" t="e">
        <f>VLOOKUP(C9387,#REF!, 2,FALSE)</f>
        <v>#REF!</v>
      </c>
      <c r="BM9387" s="61" t="s">
        <v>14758</v>
      </c>
      <c r="BN9387" s="61" t="s">
        <v>663</v>
      </c>
      <c r="BO9387" s="61" t="s">
        <v>2985</v>
      </c>
      <c r="BU9387" s="61" t="s">
        <v>14758</v>
      </c>
      <c r="BV9387" s="61" t="s">
        <v>663</v>
      </c>
      <c r="BW9387" s="61" t="s">
        <v>2985</v>
      </c>
    </row>
    <row r="9388" spans="51:75">
      <c r="AY9388" s="89" t="e">
        <f>VLOOKUP(C9388,#REF!, 2,FALSE)</f>
        <v>#REF!</v>
      </c>
      <c r="BM9388" s="61" t="s">
        <v>14759</v>
      </c>
      <c r="BN9388" s="61" t="s">
        <v>669</v>
      </c>
      <c r="BO9388" s="61" t="s">
        <v>2985</v>
      </c>
      <c r="BU9388" s="61" t="s">
        <v>14759</v>
      </c>
      <c r="BV9388" s="61" t="s">
        <v>669</v>
      </c>
      <c r="BW9388" s="61" t="s">
        <v>2985</v>
      </c>
    </row>
    <row r="9389" spans="51:75">
      <c r="AY9389" s="89" t="e">
        <f>VLOOKUP(C9389,#REF!, 2,FALSE)</f>
        <v>#REF!</v>
      </c>
      <c r="BM9389" s="61" t="s">
        <v>14760</v>
      </c>
      <c r="BN9389" s="61" t="s">
        <v>851</v>
      </c>
      <c r="BO9389" s="61" t="s">
        <v>14761</v>
      </c>
      <c r="BU9389" s="61" t="s">
        <v>14760</v>
      </c>
      <c r="BV9389" s="61" t="s">
        <v>851</v>
      </c>
      <c r="BW9389" s="61" t="s">
        <v>14761</v>
      </c>
    </row>
    <row r="9390" spans="51:75">
      <c r="AY9390" s="89" t="e">
        <f>VLOOKUP(C9390,#REF!, 2,FALSE)</f>
        <v>#REF!</v>
      </c>
      <c r="BM9390" s="61" t="s">
        <v>14762</v>
      </c>
      <c r="BN9390" s="61" t="s">
        <v>780</v>
      </c>
      <c r="BO9390" s="61" t="s">
        <v>2985</v>
      </c>
      <c r="BU9390" s="61" t="s">
        <v>14762</v>
      </c>
      <c r="BV9390" s="61" t="s">
        <v>780</v>
      </c>
      <c r="BW9390" s="61" t="s">
        <v>2985</v>
      </c>
    </row>
    <row r="9391" spans="51:75">
      <c r="AY9391" s="89" t="e">
        <f>VLOOKUP(C9391,#REF!, 2,FALSE)</f>
        <v>#REF!</v>
      </c>
      <c r="BM9391" s="61" t="s">
        <v>14763</v>
      </c>
      <c r="BN9391" s="61" t="s">
        <v>738</v>
      </c>
      <c r="BO9391" s="61" t="s">
        <v>2985</v>
      </c>
      <c r="BU9391" s="61" t="s">
        <v>14763</v>
      </c>
      <c r="BV9391" s="61" t="s">
        <v>738</v>
      </c>
      <c r="BW9391" s="61" t="s">
        <v>2985</v>
      </c>
    </row>
    <row r="9392" spans="51:75">
      <c r="AY9392" s="89" t="e">
        <f>VLOOKUP(C9392,#REF!, 2,FALSE)</f>
        <v>#REF!</v>
      </c>
      <c r="BM9392" s="61" t="s">
        <v>14764</v>
      </c>
      <c r="BN9392" s="61" t="s">
        <v>789</v>
      </c>
      <c r="BO9392" s="61" t="s">
        <v>4397</v>
      </c>
      <c r="BU9392" s="61" t="s">
        <v>14764</v>
      </c>
      <c r="BV9392" s="61" t="s">
        <v>789</v>
      </c>
      <c r="BW9392" s="61" t="s">
        <v>4397</v>
      </c>
    </row>
    <row r="9393" spans="51:75">
      <c r="AY9393" s="89" t="e">
        <f>VLOOKUP(C9393,#REF!, 2,FALSE)</f>
        <v>#REF!</v>
      </c>
      <c r="BM9393" s="61" t="s">
        <v>14765</v>
      </c>
      <c r="BN9393" s="61" t="s">
        <v>2985</v>
      </c>
      <c r="BO9393" s="61" t="s">
        <v>14766</v>
      </c>
      <c r="BU9393" s="61" t="s">
        <v>14765</v>
      </c>
      <c r="BV9393" s="61" t="s">
        <v>2985</v>
      </c>
      <c r="BW9393" s="61" t="s">
        <v>14766</v>
      </c>
    </row>
    <row r="9394" spans="51:75">
      <c r="AY9394" s="89" t="e">
        <f>VLOOKUP(C9394,#REF!, 2,FALSE)</f>
        <v>#REF!</v>
      </c>
      <c r="BM9394" s="61" t="s">
        <v>14767</v>
      </c>
      <c r="BN9394" s="61" t="s">
        <v>2985</v>
      </c>
      <c r="BO9394" s="61" t="s">
        <v>1557</v>
      </c>
      <c r="BU9394" s="61" t="s">
        <v>14767</v>
      </c>
      <c r="BV9394" s="61" t="s">
        <v>2985</v>
      </c>
      <c r="BW9394" s="61" t="s">
        <v>1557</v>
      </c>
    </row>
    <row r="9395" spans="51:75">
      <c r="AY9395" s="89" t="e">
        <f>VLOOKUP(C9395,#REF!, 2,FALSE)</f>
        <v>#REF!</v>
      </c>
      <c r="BM9395" s="61" t="s">
        <v>14768</v>
      </c>
      <c r="BN9395" s="61" t="s">
        <v>843</v>
      </c>
      <c r="BO9395" s="61" t="s">
        <v>3016</v>
      </c>
      <c r="BU9395" s="61" t="s">
        <v>14768</v>
      </c>
      <c r="BV9395" s="61" t="s">
        <v>843</v>
      </c>
      <c r="BW9395" s="61" t="s">
        <v>3016</v>
      </c>
    </row>
    <row r="9396" spans="51:75">
      <c r="AY9396" s="89" t="e">
        <f>VLOOKUP(C9396,#REF!, 2,FALSE)</f>
        <v>#REF!</v>
      </c>
      <c r="BM9396" s="61" t="s">
        <v>14769</v>
      </c>
      <c r="BN9396" s="61" t="s">
        <v>2985</v>
      </c>
      <c r="BO9396" s="61" t="s">
        <v>14770</v>
      </c>
      <c r="BU9396" s="61" t="s">
        <v>14769</v>
      </c>
      <c r="BV9396" s="61" t="s">
        <v>2985</v>
      </c>
      <c r="BW9396" s="61" t="s">
        <v>14770</v>
      </c>
    </row>
    <row r="9397" spans="51:75">
      <c r="AY9397" s="89" t="e">
        <f>VLOOKUP(C9397,#REF!, 2,FALSE)</f>
        <v>#REF!</v>
      </c>
      <c r="BM9397" s="61" t="s">
        <v>14772</v>
      </c>
      <c r="BN9397" s="61" t="s">
        <v>2985</v>
      </c>
      <c r="BO9397" s="61" t="s">
        <v>11273</v>
      </c>
      <c r="BU9397" s="61" t="s">
        <v>14772</v>
      </c>
      <c r="BV9397" s="61" t="s">
        <v>2985</v>
      </c>
      <c r="BW9397" s="61" t="s">
        <v>11273</v>
      </c>
    </row>
    <row r="9398" spans="51:75">
      <c r="AY9398" s="89" t="e">
        <f>VLOOKUP(C9398,#REF!, 2,FALSE)</f>
        <v>#REF!</v>
      </c>
      <c r="BM9398" s="61" t="s">
        <v>14773</v>
      </c>
      <c r="BN9398" s="61" t="s">
        <v>2985</v>
      </c>
      <c r="BO9398" s="61" t="s">
        <v>14774</v>
      </c>
      <c r="BU9398" s="61" t="s">
        <v>14773</v>
      </c>
      <c r="BV9398" s="61" t="s">
        <v>2985</v>
      </c>
      <c r="BW9398" s="61" t="s">
        <v>14774</v>
      </c>
    </row>
    <row r="9399" spans="51:75">
      <c r="AY9399" s="89" t="e">
        <f>VLOOKUP(C9399,#REF!, 2,FALSE)</f>
        <v>#REF!</v>
      </c>
      <c r="BM9399" s="61" t="s">
        <v>242</v>
      </c>
      <c r="BN9399" s="61" t="s">
        <v>2985</v>
      </c>
      <c r="BO9399" s="61" t="s">
        <v>14775</v>
      </c>
      <c r="BU9399" s="61" t="s">
        <v>242</v>
      </c>
      <c r="BV9399" s="61" t="s">
        <v>2985</v>
      </c>
      <c r="BW9399" s="61" t="s">
        <v>14775</v>
      </c>
    </row>
    <row r="9400" spans="51:75">
      <c r="AY9400" s="89" t="e">
        <f>VLOOKUP(C9400,#REF!, 2,FALSE)</f>
        <v>#REF!</v>
      </c>
      <c r="BM9400" s="61" t="s">
        <v>14776</v>
      </c>
      <c r="BN9400" s="61" t="s">
        <v>2985</v>
      </c>
      <c r="BO9400" s="61" t="s">
        <v>2985</v>
      </c>
      <c r="BU9400" s="61" t="s">
        <v>14776</v>
      </c>
      <c r="BV9400" s="61" t="s">
        <v>2985</v>
      </c>
      <c r="BW9400" s="61" t="s">
        <v>2985</v>
      </c>
    </row>
    <row r="9401" spans="51:75">
      <c r="AY9401" s="89" t="e">
        <f>VLOOKUP(C9401,#REF!, 2,FALSE)</f>
        <v>#REF!</v>
      </c>
      <c r="BM9401" s="61" t="s">
        <v>14778</v>
      </c>
      <c r="BN9401" s="61" t="s">
        <v>930</v>
      </c>
      <c r="BO9401" s="61" t="s">
        <v>8183</v>
      </c>
      <c r="BU9401" s="61" t="s">
        <v>14778</v>
      </c>
      <c r="BV9401" s="61" t="s">
        <v>930</v>
      </c>
      <c r="BW9401" s="61" t="s">
        <v>8183</v>
      </c>
    </row>
    <row r="9402" spans="51:75">
      <c r="AY9402" s="89" t="e">
        <f>VLOOKUP(C9402,#REF!, 2,FALSE)</f>
        <v>#REF!</v>
      </c>
      <c r="BM9402" s="61" t="s">
        <v>14779</v>
      </c>
      <c r="BN9402" s="61" t="s">
        <v>930</v>
      </c>
      <c r="BO9402" s="61" t="s">
        <v>3077</v>
      </c>
      <c r="BU9402" s="61" t="s">
        <v>14779</v>
      </c>
      <c r="BV9402" s="61" t="s">
        <v>930</v>
      </c>
      <c r="BW9402" s="61" t="s">
        <v>3077</v>
      </c>
    </row>
    <row r="9403" spans="51:75">
      <c r="AY9403" s="89" t="e">
        <f>VLOOKUP(C9403,#REF!, 2,FALSE)</f>
        <v>#REF!</v>
      </c>
      <c r="BM9403" s="61" t="s">
        <v>2571</v>
      </c>
      <c r="BN9403" s="61" t="s">
        <v>3007</v>
      </c>
      <c r="BO9403" s="61" t="s">
        <v>14780</v>
      </c>
      <c r="BU9403" s="61" t="s">
        <v>2571</v>
      </c>
      <c r="BV9403" s="61" t="s">
        <v>3007</v>
      </c>
      <c r="BW9403" s="61" t="s">
        <v>14780</v>
      </c>
    </row>
    <row r="9404" spans="51:75">
      <c r="AY9404" s="89" t="e">
        <f>VLOOKUP(C9404,#REF!, 2,FALSE)</f>
        <v>#REF!</v>
      </c>
      <c r="BM9404" s="61" t="s">
        <v>14781</v>
      </c>
      <c r="BN9404" s="61" t="s">
        <v>3254</v>
      </c>
      <c r="BO9404" s="61" t="s">
        <v>2985</v>
      </c>
      <c r="BU9404" s="61" t="s">
        <v>14781</v>
      </c>
      <c r="BV9404" s="61" t="s">
        <v>3254</v>
      </c>
      <c r="BW9404" s="61" t="s">
        <v>2985</v>
      </c>
    </row>
    <row r="9405" spans="51:75">
      <c r="AY9405" s="89" t="e">
        <f>VLOOKUP(C9405,#REF!, 2,FALSE)</f>
        <v>#REF!</v>
      </c>
      <c r="BM9405" s="61" t="s">
        <v>14782</v>
      </c>
      <c r="BN9405" s="61" t="s">
        <v>2985</v>
      </c>
      <c r="BO9405" s="61" t="s">
        <v>2985</v>
      </c>
      <c r="BU9405" s="61" t="s">
        <v>14782</v>
      </c>
      <c r="BV9405" s="61" t="s">
        <v>2985</v>
      </c>
      <c r="BW9405" s="61" t="s">
        <v>2985</v>
      </c>
    </row>
    <row r="9406" spans="51:75">
      <c r="AY9406" s="89" t="e">
        <f>VLOOKUP(C9406,#REF!, 2,FALSE)</f>
        <v>#REF!</v>
      </c>
      <c r="BM9406" s="61" t="s">
        <v>14783</v>
      </c>
      <c r="BN9406" s="61" t="s">
        <v>2985</v>
      </c>
      <c r="BO9406" s="61" t="s">
        <v>2985</v>
      </c>
      <c r="BU9406" s="61" t="s">
        <v>14783</v>
      </c>
      <c r="BV9406" s="61" t="s">
        <v>2985</v>
      </c>
      <c r="BW9406" s="61" t="s">
        <v>2985</v>
      </c>
    </row>
    <row r="9407" spans="51:75">
      <c r="AY9407" s="89" t="e">
        <f>VLOOKUP(C9407,#REF!, 2,FALSE)</f>
        <v>#REF!</v>
      </c>
      <c r="BM9407" s="61" t="s">
        <v>14784</v>
      </c>
      <c r="BN9407" s="61" t="s">
        <v>663</v>
      </c>
      <c r="BO9407" s="61" t="s">
        <v>2985</v>
      </c>
      <c r="BU9407" s="61" t="s">
        <v>14784</v>
      </c>
      <c r="BV9407" s="61" t="s">
        <v>663</v>
      </c>
      <c r="BW9407" s="61" t="s">
        <v>2985</v>
      </c>
    </row>
    <row r="9408" spans="51:75">
      <c r="AY9408" s="89" t="e">
        <f>VLOOKUP(C9408,#REF!, 2,FALSE)</f>
        <v>#REF!</v>
      </c>
      <c r="BM9408" s="61" t="s">
        <v>14785</v>
      </c>
      <c r="BN9408" s="61" t="s">
        <v>2985</v>
      </c>
      <c r="BO9408" s="61" t="s">
        <v>14786</v>
      </c>
      <c r="BU9408" s="61" t="s">
        <v>14785</v>
      </c>
      <c r="BV9408" s="61" t="s">
        <v>2985</v>
      </c>
      <c r="BW9408" s="61" t="s">
        <v>14786</v>
      </c>
    </row>
    <row r="9409" spans="51:75">
      <c r="AY9409" s="89" t="e">
        <f>VLOOKUP(C9409,#REF!, 2,FALSE)</f>
        <v>#REF!</v>
      </c>
      <c r="BM9409" s="61" t="s">
        <v>14787</v>
      </c>
      <c r="BN9409" s="61" t="s">
        <v>2985</v>
      </c>
      <c r="BO9409" s="61" t="s">
        <v>14495</v>
      </c>
      <c r="BU9409" s="61" t="s">
        <v>14787</v>
      </c>
      <c r="BV9409" s="61" t="s">
        <v>2985</v>
      </c>
      <c r="BW9409" s="61" t="s">
        <v>14495</v>
      </c>
    </row>
    <row r="9410" spans="51:75">
      <c r="AY9410" s="89" t="e">
        <f>VLOOKUP(C9410,#REF!, 2,FALSE)</f>
        <v>#REF!</v>
      </c>
      <c r="BM9410" s="61" t="s">
        <v>14788</v>
      </c>
      <c r="BN9410" s="61" t="s">
        <v>2985</v>
      </c>
      <c r="BO9410" s="61" t="s">
        <v>14789</v>
      </c>
      <c r="BU9410" s="61" t="s">
        <v>14788</v>
      </c>
      <c r="BV9410" s="61" t="s">
        <v>2985</v>
      </c>
      <c r="BW9410" s="61" t="s">
        <v>14789</v>
      </c>
    </row>
    <row r="9411" spans="51:75">
      <c r="AY9411" s="89" t="e">
        <f>VLOOKUP(C9411,#REF!, 2,FALSE)</f>
        <v>#REF!</v>
      </c>
      <c r="BM9411" s="61" t="s">
        <v>14790</v>
      </c>
      <c r="BN9411" s="61" t="s">
        <v>1015</v>
      </c>
      <c r="BO9411" s="61" t="s">
        <v>2985</v>
      </c>
      <c r="BU9411" s="61" t="s">
        <v>14790</v>
      </c>
      <c r="BV9411" s="61" t="s">
        <v>1015</v>
      </c>
      <c r="BW9411" s="61" t="s">
        <v>2985</v>
      </c>
    </row>
    <row r="9412" spans="51:75">
      <c r="AY9412" s="89" t="e">
        <f>VLOOKUP(C9412,#REF!, 2,FALSE)</f>
        <v>#REF!</v>
      </c>
      <c r="BM9412" s="61" t="s">
        <v>14791</v>
      </c>
      <c r="BN9412" s="61" t="s">
        <v>2985</v>
      </c>
      <c r="BO9412" s="61" t="s">
        <v>14792</v>
      </c>
      <c r="BU9412" s="61" t="s">
        <v>14791</v>
      </c>
      <c r="BV9412" s="61" t="s">
        <v>2985</v>
      </c>
      <c r="BW9412" s="61" t="s">
        <v>14792</v>
      </c>
    </row>
    <row r="9413" spans="51:75">
      <c r="AY9413" s="89" t="e">
        <f>VLOOKUP(C9413,#REF!, 2,FALSE)</f>
        <v>#REF!</v>
      </c>
      <c r="BM9413" s="61" t="s">
        <v>2572</v>
      </c>
      <c r="BN9413" s="61" t="s">
        <v>930</v>
      </c>
      <c r="BO9413" s="61" t="s">
        <v>2985</v>
      </c>
      <c r="BU9413" s="61" t="s">
        <v>2572</v>
      </c>
      <c r="BV9413" s="61" t="s">
        <v>930</v>
      </c>
      <c r="BW9413" s="61" t="s">
        <v>2985</v>
      </c>
    </row>
    <row r="9414" spans="51:75">
      <c r="AY9414" s="89" t="e">
        <f>VLOOKUP(C9414,#REF!, 2,FALSE)</f>
        <v>#REF!</v>
      </c>
      <c r="BM9414" s="61" t="s">
        <v>14793</v>
      </c>
      <c r="BN9414" s="61" t="s">
        <v>1274</v>
      </c>
      <c r="BO9414" s="61" t="s">
        <v>14794</v>
      </c>
      <c r="BU9414" s="61" t="s">
        <v>14793</v>
      </c>
      <c r="BV9414" s="61" t="s">
        <v>1274</v>
      </c>
      <c r="BW9414" s="61" t="s">
        <v>14794</v>
      </c>
    </row>
    <row r="9415" spans="51:75">
      <c r="AY9415" s="89" t="e">
        <f>VLOOKUP(C9415,#REF!, 2,FALSE)</f>
        <v>#REF!</v>
      </c>
      <c r="BM9415" s="61" t="s">
        <v>14795</v>
      </c>
      <c r="BN9415" s="61" t="s">
        <v>738</v>
      </c>
      <c r="BO9415" s="61" t="s">
        <v>2985</v>
      </c>
      <c r="BU9415" s="61" t="s">
        <v>14795</v>
      </c>
      <c r="BV9415" s="61" t="s">
        <v>738</v>
      </c>
      <c r="BW9415" s="61" t="s">
        <v>2985</v>
      </c>
    </row>
    <row r="9416" spans="51:75">
      <c r="AY9416" s="89" t="e">
        <f>VLOOKUP(C9416,#REF!, 2,FALSE)</f>
        <v>#REF!</v>
      </c>
      <c r="BM9416" s="61" t="s">
        <v>14796</v>
      </c>
      <c r="BN9416" s="61" t="s">
        <v>854</v>
      </c>
      <c r="BO9416" s="61" t="s">
        <v>2985</v>
      </c>
      <c r="BU9416" s="61" t="s">
        <v>14796</v>
      </c>
      <c r="BV9416" s="61" t="s">
        <v>854</v>
      </c>
      <c r="BW9416" s="61" t="s">
        <v>2985</v>
      </c>
    </row>
    <row r="9417" spans="51:75">
      <c r="AY9417" s="89" t="e">
        <f>VLOOKUP(C9417,#REF!, 2,FALSE)</f>
        <v>#REF!</v>
      </c>
      <c r="BM9417" s="61" t="s">
        <v>14797</v>
      </c>
      <c r="BN9417" s="61" t="s">
        <v>2985</v>
      </c>
      <c r="BO9417" s="61" t="s">
        <v>2985</v>
      </c>
      <c r="BU9417" s="61" t="s">
        <v>14797</v>
      </c>
      <c r="BV9417" s="61" t="s">
        <v>2985</v>
      </c>
      <c r="BW9417" s="61" t="s">
        <v>2985</v>
      </c>
    </row>
    <row r="9418" spans="51:75">
      <c r="AY9418" s="89" t="e">
        <f>VLOOKUP(C9418,#REF!, 2,FALSE)</f>
        <v>#REF!</v>
      </c>
      <c r="BM9418" s="61" t="s">
        <v>14798</v>
      </c>
      <c r="BN9418" s="61" t="s">
        <v>3007</v>
      </c>
      <c r="BO9418" s="61" t="s">
        <v>2985</v>
      </c>
      <c r="BU9418" s="61" t="s">
        <v>14798</v>
      </c>
      <c r="BV9418" s="61" t="s">
        <v>3007</v>
      </c>
      <c r="BW9418" s="61" t="s">
        <v>2985</v>
      </c>
    </row>
    <row r="9419" spans="51:75">
      <c r="AY9419" s="89" t="e">
        <f>VLOOKUP(C9419,#REF!, 2,FALSE)</f>
        <v>#REF!</v>
      </c>
      <c r="BM9419" s="61" t="s">
        <v>14799</v>
      </c>
      <c r="BN9419" s="61" t="s">
        <v>3254</v>
      </c>
      <c r="BO9419" s="61" t="s">
        <v>2985</v>
      </c>
      <c r="BU9419" s="61" t="s">
        <v>14799</v>
      </c>
      <c r="BV9419" s="61" t="s">
        <v>3254</v>
      </c>
      <c r="BW9419" s="61" t="s">
        <v>2985</v>
      </c>
    </row>
    <row r="9420" spans="51:75">
      <c r="AY9420" s="89" t="e">
        <f>VLOOKUP(C9420,#REF!, 2,FALSE)</f>
        <v>#REF!</v>
      </c>
      <c r="BM9420" s="61" t="s">
        <v>241</v>
      </c>
      <c r="BN9420" s="61" t="s">
        <v>854</v>
      </c>
      <c r="BO9420" s="61" t="s">
        <v>2985</v>
      </c>
      <c r="BU9420" s="61" t="s">
        <v>241</v>
      </c>
      <c r="BV9420" s="61" t="s">
        <v>854</v>
      </c>
      <c r="BW9420" s="61" t="s">
        <v>2985</v>
      </c>
    </row>
    <row r="9421" spans="51:75">
      <c r="AY9421" s="89" t="e">
        <f>VLOOKUP(C9421,#REF!, 2,FALSE)</f>
        <v>#REF!</v>
      </c>
      <c r="BM9421" s="61" t="s">
        <v>14800</v>
      </c>
      <c r="BN9421" s="61" t="s">
        <v>3007</v>
      </c>
      <c r="BO9421" s="61" t="s">
        <v>2985</v>
      </c>
      <c r="BU9421" s="61" t="s">
        <v>14800</v>
      </c>
      <c r="BV9421" s="61" t="s">
        <v>3007</v>
      </c>
      <c r="BW9421" s="61" t="s">
        <v>2985</v>
      </c>
    </row>
    <row r="9422" spans="51:75">
      <c r="AY9422" s="89" t="e">
        <f>VLOOKUP(C9422,#REF!, 2,FALSE)</f>
        <v>#REF!</v>
      </c>
      <c r="BM9422" s="61" t="s">
        <v>14801</v>
      </c>
      <c r="BN9422" s="61" t="s">
        <v>2985</v>
      </c>
      <c r="BO9422" s="61" t="s">
        <v>2985</v>
      </c>
      <c r="BU9422" s="61" t="s">
        <v>14801</v>
      </c>
      <c r="BV9422" s="61" t="s">
        <v>2985</v>
      </c>
      <c r="BW9422" s="61" t="s">
        <v>2985</v>
      </c>
    </row>
    <row r="9423" spans="51:75">
      <c r="AY9423" s="89" t="e">
        <f>VLOOKUP(C9423,#REF!, 2,FALSE)</f>
        <v>#REF!</v>
      </c>
      <c r="BM9423" s="61" t="s">
        <v>14802</v>
      </c>
      <c r="BN9423" s="61" t="s">
        <v>16998</v>
      </c>
      <c r="BO9423" s="61" t="s">
        <v>14803</v>
      </c>
      <c r="BU9423" s="61" t="s">
        <v>14802</v>
      </c>
      <c r="BV9423" s="61" t="s">
        <v>16998</v>
      </c>
      <c r="BW9423" s="61" t="s">
        <v>14803</v>
      </c>
    </row>
    <row r="9424" spans="51:75">
      <c r="AY9424" s="89" t="e">
        <f>VLOOKUP(C9424,#REF!, 2,FALSE)</f>
        <v>#REF!</v>
      </c>
      <c r="BM9424" s="61" t="s">
        <v>14804</v>
      </c>
      <c r="BN9424" s="61" t="s">
        <v>2985</v>
      </c>
      <c r="BO9424" s="61" t="s">
        <v>3844</v>
      </c>
      <c r="BU9424" s="61" t="s">
        <v>14804</v>
      </c>
      <c r="BV9424" s="61" t="s">
        <v>2985</v>
      </c>
      <c r="BW9424" s="61" t="s">
        <v>3844</v>
      </c>
    </row>
    <row r="9425" spans="51:75">
      <c r="AY9425" s="89" t="e">
        <f>VLOOKUP(C9425,#REF!, 2,FALSE)</f>
        <v>#REF!</v>
      </c>
      <c r="BM9425" s="61" t="s">
        <v>14805</v>
      </c>
      <c r="BN9425" s="61" t="s">
        <v>2985</v>
      </c>
      <c r="BO9425" s="61" t="s">
        <v>1214</v>
      </c>
      <c r="BU9425" s="61" t="s">
        <v>14805</v>
      </c>
      <c r="BV9425" s="61" t="s">
        <v>2985</v>
      </c>
      <c r="BW9425" s="61" t="s">
        <v>1214</v>
      </c>
    </row>
    <row r="9426" spans="51:75">
      <c r="AY9426" s="89" t="e">
        <f>VLOOKUP(C9426,#REF!, 2,FALSE)</f>
        <v>#REF!</v>
      </c>
      <c r="BM9426" s="61" t="s">
        <v>14806</v>
      </c>
      <c r="BN9426" s="61" t="s">
        <v>2985</v>
      </c>
      <c r="BO9426" s="61" t="s">
        <v>2985</v>
      </c>
      <c r="BU9426" s="61" t="s">
        <v>14806</v>
      </c>
      <c r="BV9426" s="61" t="s">
        <v>2985</v>
      </c>
      <c r="BW9426" s="61" t="s">
        <v>2985</v>
      </c>
    </row>
    <row r="9427" spans="51:75">
      <c r="AY9427" s="89" t="e">
        <f>VLOOKUP(C9427,#REF!, 2,FALSE)</f>
        <v>#REF!</v>
      </c>
      <c r="BM9427" s="61" t="s">
        <v>14807</v>
      </c>
      <c r="BN9427" s="61" t="s">
        <v>2985</v>
      </c>
      <c r="BO9427" s="61" t="s">
        <v>2985</v>
      </c>
      <c r="BU9427" s="61" t="s">
        <v>14807</v>
      </c>
      <c r="BV9427" s="61" t="s">
        <v>2985</v>
      </c>
      <c r="BW9427" s="61" t="s">
        <v>2985</v>
      </c>
    </row>
    <row r="9428" spans="51:75">
      <c r="AY9428" s="89" t="e">
        <f>VLOOKUP(C9428,#REF!, 2,FALSE)</f>
        <v>#REF!</v>
      </c>
      <c r="BM9428" s="61" t="s">
        <v>14808</v>
      </c>
      <c r="BN9428" s="61" t="s">
        <v>2985</v>
      </c>
      <c r="BO9428" s="61" t="s">
        <v>2985</v>
      </c>
      <c r="BU9428" s="61" t="s">
        <v>14808</v>
      </c>
      <c r="BV9428" s="61" t="s">
        <v>2985</v>
      </c>
      <c r="BW9428" s="61" t="s">
        <v>2985</v>
      </c>
    </row>
    <row r="9429" spans="51:75">
      <c r="AY9429" s="89" t="e">
        <f>VLOOKUP(C9429,#REF!, 2,FALSE)</f>
        <v>#REF!</v>
      </c>
      <c r="BM9429" s="61" t="s">
        <v>14809</v>
      </c>
      <c r="BN9429" s="61" t="s">
        <v>2985</v>
      </c>
      <c r="BO9429" s="61" t="s">
        <v>2985</v>
      </c>
      <c r="BU9429" s="61" t="s">
        <v>14809</v>
      </c>
      <c r="BV9429" s="61" t="s">
        <v>2985</v>
      </c>
      <c r="BW9429" s="61" t="s">
        <v>2985</v>
      </c>
    </row>
    <row r="9430" spans="51:75">
      <c r="AY9430" s="89" t="e">
        <f>VLOOKUP(C9430,#REF!, 2,FALSE)</f>
        <v>#REF!</v>
      </c>
      <c r="BM9430" s="61" t="s">
        <v>14810</v>
      </c>
      <c r="BN9430" s="61" t="s">
        <v>2985</v>
      </c>
      <c r="BO9430" s="61" t="s">
        <v>2985</v>
      </c>
      <c r="BU9430" s="61" t="s">
        <v>14810</v>
      </c>
      <c r="BV9430" s="61" t="s">
        <v>2985</v>
      </c>
      <c r="BW9430" s="61" t="s">
        <v>2985</v>
      </c>
    </row>
    <row r="9431" spans="51:75">
      <c r="AY9431" s="89" t="e">
        <f>VLOOKUP(C9431,#REF!, 2,FALSE)</f>
        <v>#REF!</v>
      </c>
      <c r="BM9431" s="61" t="s">
        <v>2573</v>
      </c>
      <c r="BN9431" s="61" t="s">
        <v>1015</v>
      </c>
      <c r="BO9431" s="61" t="s">
        <v>2985</v>
      </c>
      <c r="BU9431" s="61" t="s">
        <v>2573</v>
      </c>
      <c r="BV9431" s="61" t="s">
        <v>1015</v>
      </c>
      <c r="BW9431" s="61" t="s">
        <v>2985</v>
      </c>
    </row>
    <row r="9432" spans="51:75">
      <c r="AY9432" s="89" t="e">
        <f>VLOOKUP(C9432,#REF!, 2,FALSE)</f>
        <v>#REF!</v>
      </c>
      <c r="BM9432" s="61" t="s">
        <v>2574</v>
      </c>
      <c r="BN9432" s="61" t="s">
        <v>2985</v>
      </c>
      <c r="BO9432" s="61" t="s">
        <v>14811</v>
      </c>
      <c r="BU9432" s="61" t="s">
        <v>2574</v>
      </c>
      <c r="BV9432" s="61" t="s">
        <v>2985</v>
      </c>
      <c r="BW9432" s="61" t="s">
        <v>14811</v>
      </c>
    </row>
    <row r="9433" spans="51:75">
      <c r="AY9433" s="89" t="e">
        <f>VLOOKUP(C9433,#REF!, 2,FALSE)</f>
        <v>#REF!</v>
      </c>
      <c r="BM9433" s="61" t="s">
        <v>14812</v>
      </c>
      <c r="BN9433" s="61" t="s">
        <v>2985</v>
      </c>
      <c r="BO9433" s="61" t="s">
        <v>14813</v>
      </c>
      <c r="BU9433" s="61" t="s">
        <v>14812</v>
      </c>
      <c r="BV9433" s="61" t="s">
        <v>2985</v>
      </c>
      <c r="BW9433" s="61" t="s">
        <v>14813</v>
      </c>
    </row>
    <row r="9434" spans="51:75">
      <c r="AY9434" s="89" t="e">
        <f>VLOOKUP(C9434,#REF!, 2,FALSE)</f>
        <v>#REF!</v>
      </c>
      <c r="BM9434" s="61" t="s">
        <v>245</v>
      </c>
      <c r="BN9434" s="61" t="s">
        <v>2985</v>
      </c>
      <c r="BO9434" s="61" t="s">
        <v>719</v>
      </c>
      <c r="BU9434" s="61" t="s">
        <v>245</v>
      </c>
      <c r="BV9434" s="61" t="s">
        <v>2985</v>
      </c>
      <c r="BW9434" s="61" t="s">
        <v>719</v>
      </c>
    </row>
    <row r="9435" spans="51:75">
      <c r="AY9435" s="89" t="e">
        <f>VLOOKUP(C9435,#REF!, 2,FALSE)</f>
        <v>#REF!</v>
      </c>
      <c r="BM9435" s="61" t="s">
        <v>2575</v>
      </c>
      <c r="BN9435" s="61" t="s">
        <v>928</v>
      </c>
      <c r="BO9435" s="61" t="s">
        <v>2985</v>
      </c>
      <c r="BU9435" s="61" t="s">
        <v>2575</v>
      </c>
      <c r="BV9435" s="61" t="s">
        <v>928</v>
      </c>
      <c r="BW9435" s="61" t="s">
        <v>2985</v>
      </c>
    </row>
    <row r="9436" spans="51:75">
      <c r="AY9436" s="89" t="e">
        <f>VLOOKUP(C9436,#REF!, 2,FALSE)</f>
        <v>#REF!</v>
      </c>
      <c r="BM9436" s="61" t="s">
        <v>14814</v>
      </c>
      <c r="BN9436" s="61" t="s">
        <v>2985</v>
      </c>
      <c r="BO9436" s="61" t="s">
        <v>2985</v>
      </c>
      <c r="BU9436" s="61" t="s">
        <v>14814</v>
      </c>
      <c r="BV9436" s="61" t="s">
        <v>2985</v>
      </c>
      <c r="BW9436" s="61" t="s">
        <v>2985</v>
      </c>
    </row>
    <row r="9437" spans="51:75">
      <c r="AY9437" s="89" t="e">
        <f>VLOOKUP(C9437,#REF!, 2,FALSE)</f>
        <v>#REF!</v>
      </c>
      <c r="BM9437" s="61" t="s">
        <v>14815</v>
      </c>
      <c r="BN9437" s="61" t="s">
        <v>2985</v>
      </c>
      <c r="BO9437" s="61" t="s">
        <v>2985</v>
      </c>
      <c r="BU9437" s="61" t="s">
        <v>14815</v>
      </c>
      <c r="BV9437" s="61" t="s">
        <v>2985</v>
      </c>
      <c r="BW9437" s="61" t="s">
        <v>2985</v>
      </c>
    </row>
    <row r="9438" spans="51:75">
      <c r="AY9438" s="89" t="e">
        <f>VLOOKUP(C9438,#REF!, 2,FALSE)</f>
        <v>#REF!</v>
      </c>
      <c r="BM9438" s="61" t="s">
        <v>14816</v>
      </c>
      <c r="BN9438" s="61" t="s">
        <v>799</v>
      </c>
      <c r="BO9438" s="61" t="s">
        <v>2985</v>
      </c>
      <c r="BU9438" s="61" t="s">
        <v>14816</v>
      </c>
      <c r="BV9438" s="61" t="s">
        <v>799</v>
      </c>
      <c r="BW9438" s="61" t="s">
        <v>2985</v>
      </c>
    </row>
    <row r="9439" spans="51:75">
      <c r="AY9439" s="89" t="e">
        <f>VLOOKUP(C9439,#REF!, 2,FALSE)</f>
        <v>#REF!</v>
      </c>
      <c r="BM9439" s="61" t="s">
        <v>14817</v>
      </c>
      <c r="BN9439" s="61" t="s">
        <v>789</v>
      </c>
      <c r="BO9439" s="61" t="s">
        <v>14818</v>
      </c>
      <c r="BU9439" s="61" t="s">
        <v>14817</v>
      </c>
      <c r="BV9439" s="61" t="s">
        <v>789</v>
      </c>
      <c r="BW9439" s="61" t="s">
        <v>14818</v>
      </c>
    </row>
    <row r="9440" spans="51:75">
      <c r="AY9440" s="89" t="e">
        <f>VLOOKUP(C9440,#REF!, 2,FALSE)</f>
        <v>#REF!</v>
      </c>
      <c r="BM9440" s="61" t="s">
        <v>2576</v>
      </c>
      <c r="BN9440" s="61" t="s">
        <v>3254</v>
      </c>
      <c r="BO9440" s="61" t="s">
        <v>14819</v>
      </c>
      <c r="BU9440" s="61" t="s">
        <v>2576</v>
      </c>
      <c r="BV9440" s="61" t="s">
        <v>3254</v>
      </c>
      <c r="BW9440" s="61" t="s">
        <v>14819</v>
      </c>
    </row>
    <row r="9441" spans="51:75">
      <c r="AY9441" s="89" t="e">
        <f>VLOOKUP(C9441,#REF!, 2,FALSE)</f>
        <v>#REF!</v>
      </c>
      <c r="BM9441" s="61" t="s">
        <v>14820</v>
      </c>
      <c r="BN9441" s="61" t="s">
        <v>707</v>
      </c>
      <c r="BO9441" s="61" t="s">
        <v>2985</v>
      </c>
      <c r="BU9441" s="61" t="s">
        <v>14820</v>
      </c>
      <c r="BV9441" s="61" t="s">
        <v>707</v>
      </c>
      <c r="BW9441" s="61" t="s">
        <v>2985</v>
      </c>
    </row>
    <row r="9442" spans="51:75">
      <c r="AY9442" s="89" t="e">
        <f>VLOOKUP(C9442,#REF!, 2,FALSE)</f>
        <v>#REF!</v>
      </c>
      <c r="BM9442" s="61" t="s">
        <v>14821</v>
      </c>
      <c r="BN9442" s="61" t="s">
        <v>777</v>
      </c>
      <c r="BO9442" s="61" t="s">
        <v>2985</v>
      </c>
      <c r="BU9442" s="61" t="s">
        <v>14821</v>
      </c>
      <c r="BV9442" s="61" t="s">
        <v>777</v>
      </c>
      <c r="BW9442" s="61" t="s">
        <v>2985</v>
      </c>
    </row>
    <row r="9443" spans="51:75">
      <c r="AY9443" s="89" t="e">
        <f>VLOOKUP(C9443,#REF!, 2,FALSE)</f>
        <v>#REF!</v>
      </c>
      <c r="BM9443" s="61" t="s">
        <v>14822</v>
      </c>
      <c r="BN9443" s="61" t="s">
        <v>805</v>
      </c>
      <c r="BO9443" s="61" t="s">
        <v>2985</v>
      </c>
      <c r="BU9443" s="61" t="s">
        <v>14822</v>
      </c>
      <c r="BV9443" s="61" t="s">
        <v>805</v>
      </c>
      <c r="BW9443" s="61" t="s">
        <v>2985</v>
      </c>
    </row>
    <row r="9444" spans="51:75">
      <c r="AY9444" s="89" t="e">
        <f>VLOOKUP(C9444,#REF!, 2,FALSE)</f>
        <v>#REF!</v>
      </c>
      <c r="BM9444" s="61" t="s">
        <v>14823</v>
      </c>
      <c r="BN9444" s="61" t="s">
        <v>616</v>
      </c>
      <c r="BO9444" s="61" t="s">
        <v>2985</v>
      </c>
      <c r="BU9444" s="61" t="s">
        <v>14823</v>
      </c>
      <c r="BV9444" s="61" t="s">
        <v>616</v>
      </c>
      <c r="BW9444" s="61" t="s">
        <v>2985</v>
      </c>
    </row>
    <row r="9445" spans="51:75">
      <c r="AY9445" s="89" t="e">
        <f>VLOOKUP(C9445,#REF!, 2,FALSE)</f>
        <v>#REF!</v>
      </c>
      <c r="BM9445" s="61" t="s">
        <v>14824</v>
      </c>
      <c r="BN9445" s="61" t="s">
        <v>2985</v>
      </c>
      <c r="BO9445" s="61" t="s">
        <v>2985</v>
      </c>
      <c r="BU9445" s="61" t="s">
        <v>14824</v>
      </c>
      <c r="BV9445" s="61" t="s">
        <v>2985</v>
      </c>
      <c r="BW9445" s="61" t="s">
        <v>2985</v>
      </c>
    </row>
    <row r="9446" spans="51:75">
      <c r="AY9446" s="89" t="e">
        <f>VLOOKUP(C9446,#REF!, 2,FALSE)</f>
        <v>#REF!</v>
      </c>
      <c r="BM9446" s="61" t="s">
        <v>14825</v>
      </c>
      <c r="BN9446" s="61" t="s">
        <v>2985</v>
      </c>
      <c r="BO9446" s="61" t="s">
        <v>2985</v>
      </c>
      <c r="BU9446" s="61" t="s">
        <v>14825</v>
      </c>
      <c r="BV9446" s="61" t="s">
        <v>2985</v>
      </c>
      <c r="BW9446" s="61" t="s">
        <v>2985</v>
      </c>
    </row>
    <row r="9447" spans="51:75">
      <c r="AY9447" s="89" t="e">
        <f>VLOOKUP(C9447,#REF!, 2,FALSE)</f>
        <v>#REF!</v>
      </c>
      <c r="BM9447" s="61" t="s">
        <v>14826</v>
      </c>
      <c r="BN9447" s="61" t="s">
        <v>707</v>
      </c>
      <c r="BO9447" s="61" t="s">
        <v>14827</v>
      </c>
      <c r="BU9447" s="61" t="s">
        <v>14826</v>
      </c>
      <c r="BV9447" s="61" t="s">
        <v>707</v>
      </c>
      <c r="BW9447" s="61" t="s">
        <v>14827</v>
      </c>
    </row>
    <row r="9448" spans="51:75">
      <c r="AY9448" s="89" t="e">
        <f>VLOOKUP(C9448,#REF!, 2,FALSE)</f>
        <v>#REF!</v>
      </c>
      <c r="BM9448" s="61" t="s">
        <v>14828</v>
      </c>
      <c r="BN9448" s="61" t="s">
        <v>705</v>
      </c>
      <c r="BO9448" s="61" t="s">
        <v>2985</v>
      </c>
      <c r="BU9448" s="61" t="s">
        <v>14828</v>
      </c>
      <c r="BV9448" s="61" t="s">
        <v>705</v>
      </c>
      <c r="BW9448" s="61" t="s">
        <v>2985</v>
      </c>
    </row>
    <row r="9449" spans="51:75">
      <c r="AY9449" s="89" t="e">
        <f>VLOOKUP(C9449,#REF!, 2,FALSE)</f>
        <v>#REF!</v>
      </c>
      <c r="BM9449" s="61" t="s">
        <v>14829</v>
      </c>
      <c r="BN9449" s="61" t="s">
        <v>1271</v>
      </c>
      <c r="BO9449" s="61" t="s">
        <v>14830</v>
      </c>
      <c r="BU9449" s="61" t="s">
        <v>14829</v>
      </c>
      <c r="BV9449" s="61" t="s">
        <v>1271</v>
      </c>
      <c r="BW9449" s="61" t="s">
        <v>14830</v>
      </c>
    </row>
    <row r="9450" spans="51:75">
      <c r="AY9450" s="89" t="e">
        <f>VLOOKUP(C9450,#REF!, 2,FALSE)</f>
        <v>#REF!</v>
      </c>
      <c r="BM9450" s="61" t="s">
        <v>14831</v>
      </c>
      <c r="BN9450" s="61" t="s">
        <v>789</v>
      </c>
      <c r="BO9450" s="61" t="s">
        <v>14832</v>
      </c>
      <c r="BU9450" s="61" t="s">
        <v>14831</v>
      </c>
      <c r="BV9450" s="61" t="s">
        <v>789</v>
      </c>
      <c r="BW9450" s="61" t="s">
        <v>14832</v>
      </c>
    </row>
    <row r="9451" spans="51:75">
      <c r="AY9451" s="89" t="e">
        <f>VLOOKUP(C9451,#REF!, 2,FALSE)</f>
        <v>#REF!</v>
      </c>
      <c r="BM9451" s="61" t="s">
        <v>14833</v>
      </c>
      <c r="BN9451" s="61" t="s">
        <v>854</v>
      </c>
      <c r="BO9451" s="61" t="s">
        <v>2985</v>
      </c>
      <c r="BU9451" s="61" t="s">
        <v>14833</v>
      </c>
      <c r="BV9451" s="61" t="s">
        <v>854</v>
      </c>
      <c r="BW9451" s="61" t="s">
        <v>2985</v>
      </c>
    </row>
    <row r="9452" spans="51:75">
      <c r="AY9452" s="89" t="e">
        <f>VLOOKUP(C9452,#REF!, 2,FALSE)</f>
        <v>#REF!</v>
      </c>
      <c r="BM9452" s="61" t="s">
        <v>14834</v>
      </c>
      <c r="BN9452" s="61" t="s">
        <v>1141</v>
      </c>
      <c r="BO9452" s="61" t="s">
        <v>14835</v>
      </c>
      <c r="BU9452" s="61" t="s">
        <v>14834</v>
      </c>
      <c r="BV9452" s="61" t="s">
        <v>1141</v>
      </c>
      <c r="BW9452" s="61" t="s">
        <v>14835</v>
      </c>
    </row>
    <row r="9453" spans="51:75">
      <c r="AY9453" s="89" t="e">
        <f>VLOOKUP(C9453,#REF!, 2,FALSE)</f>
        <v>#REF!</v>
      </c>
      <c r="BM9453" s="61" t="s">
        <v>246</v>
      </c>
      <c r="BN9453" s="61" t="s">
        <v>616</v>
      </c>
      <c r="BO9453" s="61" t="s">
        <v>2985</v>
      </c>
      <c r="BU9453" s="61" t="s">
        <v>246</v>
      </c>
      <c r="BV9453" s="61" t="s">
        <v>616</v>
      </c>
      <c r="BW9453" s="61" t="s">
        <v>2985</v>
      </c>
    </row>
    <row r="9454" spans="51:75">
      <c r="AY9454" s="89" t="e">
        <f>VLOOKUP(C9454,#REF!, 2,FALSE)</f>
        <v>#REF!</v>
      </c>
      <c r="BM9454" s="61" t="s">
        <v>14836</v>
      </c>
      <c r="BN9454" s="61" t="s">
        <v>1344</v>
      </c>
      <c r="BO9454" s="61" t="s">
        <v>14837</v>
      </c>
      <c r="BU9454" s="61" t="s">
        <v>14836</v>
      </c>
      <c r="BV9454" s="61" t="s">
        <v>1344</v>
      </c>
      <c r="BW9454" s="61" t="s">
        <v>14837</v>
      </c>
    </row>
    <row r="9455" spans="51:75">
      <c r="AY9455" s="89" t="e">
        <f>VLOOKUP(C9455,#REF!, 2,FALSE)</f>
        <v>#REF!</v>
      </c>
      <c r="BM9455" s="61" t="s">
        <v>14838</v>
      </c>
      <c r="BN9455" s="61" t="s">
        <v>1344</v>
      </c>
      <c r="BO9455" s="61" t="s">
        <v>14839</v>
      </c>
      <c r="BU9455" s="61" t="s">
        <v>14838</v>
      </c>
      <c r="BV9455" s="61" t="s">
        <v>1344</v>
      </c>
      <c r="BW9455" s="61" t="s">
        <v>14839</v>
      </c>
    </row>
    <row r="9456" spans="51:75">
      <c r="AY9456" s="89" t="e">
        <f>VLOOKUP(C9456,#REF!, 2,FALSE)</f>
        <v>#REF!</v>
      </c>
      <c r="BM9456" s="61" t="s">
        <v>226</v>
      </c>
      <c r="BN9456" s="61" t="s">
        <v>638</v>
      </c>
      <c r="BO9456" s="61" t="s">
        <v>2985</v>
      </c>
      <c r="BU9456" s="61" t="s">
        <v>226</v>
      </c>
      <c r="BV9456" s="61" t="s">
        <v>638</v>
      </c>
      <c r="BW9456" s="61" t="s">
        <v>2985</v>
      </c>
    </row>
    <row r="9457" spans="51:75">
      <c r="AY9457" s="89" t="e">
        <f>VLOOKUP(C9457,#REF!, 2,FALSE)</f>
        <v>#REF!</v>
      </c>
      <c r="BM9457" s="61" t="s">
        <v>14840</v>
      </c>
      <c r="BN9457" s="61" t="s">
        <v>621</v>
      </c>
      <c r="BO9457" s="61" t="s">
        <v>2985</v>
      </c>
      <c r="BU9457" s="61" t="s">
        <v>14840</v>
      </c>
      <c r="BV9457" s="61" t="s">
        <v>621</v>
      </c>
      <c r="BW9457" s="61" t="s">
        <v>2985</v>
      </c>
    </row>
    <row r="9458" spans="51:75">
      <c r="AY9458" s="89" t="e">
        <f>VLOOKUP(C9458,#REF!, 2,FALSE)</f>
        <v>#REF!</v>
      </c>
      <c r="BM9458" s="61" t="s">
        <v>14841</v>
      </c>
      <c r="BN9458" s="61" t="s">
        <v>638</v>
      </c>
      <c r="BO9458" s="61" t="s">
        <v>2985</v>
      </c>
      <c r="BU9458" s="61" t="s">
        <v>14841</v>
      </c>
      <c r="BV9458" s="61" t="s">
        <v>638</v>
      </c>
      <c r="BW9458" s="61" t="s">
        <v>2985</v>
      </c>
    </row>
    <row r="9459" spans="51:75">
      <c r="AY9459" s="89" t="e">
        <f>VLOOKUP(C9459,#REF!, 2,FALSE)</f>
        <v>#REF!</v>
      </c>
      <c r="BM9459" s="61" t="s">
        <v>14842</v>
      </c>
      <c r="BN9459" s="61" t="s">
        <v>621</v>
      </c>
      <c r="BO9459" s="61" t="s">
        <v>2985</v>
      </c>
      <c r="BU9459" s="61" t="s">
        <v>14842</v>
      </c>
      <c r="BV9459" s="61" t="s">
        <v>621</v>
      </c>
      <c r="BW9459" s="61" t="s">
        <v>2985</v>
      </c>
    </row>
    <row r="9460" spans="51:75">
      <c r="AY9460" s="89" t="e">
        <f>VLOOKUP(C9460,#REF!, 2,FALSE)</f>
        <v>#REF!</v>
      </c>
      <c r="BM9460" s="61" t="s">
        <v>14843</v>
      </c>
      <c r="BN9460" s="61" t="s">
        <v>619</v>
      </c>
      <c r="BO9460" s="61" t="s">
        <v>2985</v>
      </c>
      <c r="BU9460" s="61" t="s">
        <v>14843</v>
      </c>
      <c r="BV9460" s="61" t="s">
        <v>619</v>
      </c>
      <c r="BW9460" s="61" t="s">
        <v>2985</v>
      </c>
    </row>
    <row r="9461" spans="51:75">
      <c r="AY9461" s="89" t="e">
        <f>VLOOKUP(C9461,#REF!, 2,FALSE)</f>
        <v>#REF!</v>
      </c>
      <c r="BM9461" s="61" t="s">
        <v>14844</v>
      </c>
      <c r="BN9461" s="61" t="s">
        <v>665</v>
      </c>
      <c r="BO9461" s="61" t="s">
        <v>2985</v>
      </c>
      <c r="BU9461" s="61" t="s">
        <v>14844</v>
      </c>
      <c r="BV9461" s="61" t="s">
        <v>665</v>
      </c>
      <c r="BW9461" s="61" t="s">
        <v>2985</v>
      </c>
    </row>
    <row r="9462" spans="51:75">
      <c r="AY9462" s="89" t="e">
        <f>VLOOKUP(C9462,#REF!, 2,FALSE)</f>
        <v>#REF!</v>
      </c>
      <c r="BM9462" s="61" t="s">
        <v>14845</v>
      </c>
      <c r="BN9462" s="61" t="s">
        <v>665</v>
      </c>
      <c r="BO9462" s="61" t="s">
        <v>2985</v>
      </c>
      <c r="BU9462" s="61" t="s">
        <v>14845</v>
      </c>
      <c r="BV9462" s="61" t="s">
        <v>665</v>
      </c>
      <c r="BW9462" s="61" t="s">
        <v>2985</v>
      </c>
    </row>
    <row r="9463" spans="51:75">
      <c r="AY9463" s="89" t="e">
        <f>VLOOKUP(C9463,#REF!, 2,FALSE)</f>
        <v>#REF!</v>
      </c>
      <c r="BM9463" s="61" t="s">
        <v>2580</v>
      </c>
      <c r="BN9463" s="61" t="s">
        <v>782</v>
      </c>
      <c r="BO9463" s="61" t="s">
        <v>772</v>
      </c>
      <c r="BU9463" s="61" t="s">
        <v>2580</v>
      </c>
      <c r="BV9463" s="61" t="s">
        <v>782</v>
      </c>
      <c r="BW9463" s="61" t="s">
        <v>772</v>
      </c>
    </row>
    <row r="9464" spans="51:75">
      <c r="AY9464" s="89" t="e">
        <f>VLOOKUP(C9464,#REF!, 2,FALSE)</f>
        <v>#REF!</v>
      </c>
      <c r="BM9464" s="61" t="s">
        <v>14846</v>
      </c>
      <c r="BN9464" s="61" t="s">
        <v>619</v>
      </c>
      <c r="BO9464" s="61" t="s">
        <v>1273</v>
      </c>
      <c r="BU9464" s="61" t="s">
        <v>14846</v>
      </c>
      <c r="BV9464" s="61" t="s">
        <v>619</v>
      </c>
      <c r="BW9464" s="61" t="s">
        <v>1273</v>
      </c>
    </row>
    <row r="9465" spans="51:75">
      <c r="AY9465" s="89" t="e">
        <f>VLOOKUP(C9465,#REF!, 2,FALSE)</f>
        <v>#REF!</v>
      </c>
      <c r="BM9465" s="61" t="s">
        <v>14847</v>
      </c>
      <c r="BN9465" s="61" t="s">
        <v>780</v>
      </c>
      <c r="BO9465" s="61" t="s">
        <v>1835</v>
      </c>
      <c r="BU9465" s="61" t="s">
        <v>14847</v>
      </c>
      <c r="BV9465" s="61" t="s">
        <v>780</v>
      </c>
      <c r="BW9465" s="61" t="s">
        <v>1835</v>
      </c>
    </row>
    <row r="9466" spans="51:75">
      <c r="AY9466" s="89" t="e">
        <f>VLOOKUP(C9466,#REF!, 2,FALSE)</f>
        <v>#REF!</v>
      </c>
      <c r="BM9466" s="61" t="s">
        <v>2581</v>
      </c>
      <c r="BN9466" s="61" t="s">
        <v>1269</v>
      </c>
      <c r="BO9466" s="61" t="s">
        <v>2985</v>
      </c>
      <c r="BU9466" s="61" t="s">
        <v>2581</v>
      </c>
      <c r="BV9466" s="61" t="s">
        <v>1269</v>
      </c>
      <c r="BW9466" s="61" t="s">
        <v>2985</v>
      </c>
    </row>
    <row r="9467" spans="51:75">
      <c r="AY9467" s="89" t="e">
        <f>VLOOKUP(C9467,#REF!, 2,FALSE)</f>
        <v>#REF!</v>
      </c>
      <c r="BM9467" s="61" t="s">
        <v>2582</v>
      </c>
      <c r="BN9467" s="61" t="s">
        <v>1269</v>
      </c>
      <c r="BO9467" s="61" t="s">
        <v>2985</v>
      </c>
      <c r="BU9467" s="61" t="s">
        <v>2582</v>
      </c>
      <c r="BV9467" s="61" t="s">
        <v>1269</v>
      </c>
      <c r="BW9467" s="61" t="s">
        <v>2985</v>
      </c>
    </row>
    <row r="9468" spans="51:75">
      <c r="AY9468" s="89" t="e">
        <f>VLOOKUP(C9468,#REF!, 2,FALSE)</f>
        <v>#REF!</v>
      </c>
      <c r="BM9468" s="61" t="s">
        <v>244</v>
      </c>
      <c r="BN9468" s="61" t="s">
        <v>777</v>
      </c>
      <c r="BO9468" s="61" t="s">
        <v>14848</v>
      </c>
      <c r="BU9468" s="61" t="s">
        <v>244</v>
      </c>
      <c r="BV9468" s="61" t="s">
        <v>777</v>
      </c>
      <c r="BW9468" s="61" t="s">
        <v>14848</v>
      </c>
    </row>
    <row r="9469" spans="51:75">
      <c r="AY9469" s="89" t="e">
        <f>VLOOKUP(C9469,#REF!, 2,FALSE)</f>
        <v>#REF!</v>
      </c>
      <c r="BM9469" s="61" t="s">
        <v>14849</v>
      </c>
      <c r="BN9469" s="61" t="s">
        <v>638</v>
      </c>
      <c r="BO9469" s="61" t="s">
        <v>2985</v>
      </c>
      <c r="BU9469" s="61" t="s">
        <v>14849</v>
      </c>
      <c r="BV9469" s="61" t="s">
        <v>638</v>
      </c>
      <c r="BW9469" s="61" t="s">
        <v>2985</v>
      </c>
    </row>
    <row r="9470" spans="51:75">
      <c r="AY9470" s="89" t="e">
        <f>VLOOKUP(C9470,#REF!, 2,FALSE)</f>
        <v>#REF!</v>
      </c>
      <c r="BM9470" s="61" t="s">
        <v>14850</v>
      </c>
      <c r="BN9470" s="61" t="s">
        <v>641</v>
      </c>
      <c r="BO9470" s="61" t="s">
        <v>14851</v>
      </c>
      <c r="BU9470" s="61" t="s">
        <v>14850</v>
      </c>
      <c r="BV9470" s="61" t="s">
        <v>641</v>
      </c>
      <c r="BW9470" s="61" t="s">
        <v>14851</v>
      </c>
    </row>
    <row r="9471" spans="51:75">
      <c r="AY9471" s="89" t="e">
        <f>VLOOKUP(C9471,#REF!, 2,FALSE)</f>
        <v>#REF!</v>
      </c>
      <c r="BM9471" s="61" t="s">
        <v>2583</v>
      </c>
      <c r="BN9471" s="61" t="s">
        <v>3254</v>
      </c>
      <c r="BO9471" s="61" t="s">
        <v>772</v>
      </c>
      <c r="BU9471" s="61" t="s">
        <v>2583</v>
      </c>
      <c r="BV9471" s="61" t="s">
        <v>3254</v>
      </c>
      <c r="BW9471" s="61" t="s">
        <v>772</v>
      </c>
    </row>
    <row r="9472" spans="51:75">
      <c r="AY9472" s="89" t="e">
        <f>VLOOKUP(C9472,#REF!, 2,FALSE)</f>
        <v>#REF!</v>
      </c>
      <c r="BM9472" s="61" t="s">
        <v>14852</v>
      </c>
      <c r="BN9472" s="61" t="s">
        <v>1015</v>
      </c>
      <c r="BO9472" s="61" t="s">
        <v>1553</v>
      </c>
      <c r="BU9472" s="61" t="s">
        <v>14852</v>
      </c>
      <c r="BV9472" s="61" t="s">
        <v>1015</v>
      </c>
      <c r="BW9472" s="61" t="s">
        <v>1553</v>
      </c>
    </row>
    <row r="9473" spans="51:75">
      <c r="AY9473" s="89" t="e">
        <f>VLOOKUP(C9473,#REF!, 2,FALSE)</f>
        <v>#REF!</v>
      </c>
      <c r="BM9473" s="61" t="s">
        <v>14853</v>
      </c>
      <c r="BN9473" s="61" t="s">
        <v>738</v>
      </c>
      <c r="BO9473" s="61" t="s">
        <v>2985</v>
      </c>
      <c r="BU9473" s="61" t="s">
        <v>14853</v>
      </c>
      <c r="BV9473" s="61" t="s">
        <v>738</v>
      </c>
      <c r="BW9473" s="61" t="s">
        <v>2985</v>
      </c>
    </row>
    <row r="9474" spans="51:75">
      <c r="AY9474" s="89" t="e">
        <f>VLOOKUP(C9474,#REF!, 2,FALSE)</f>
        <v>#REF!</v>
      </c>
      <c r="BM9474" s="61" t="s">
        <v>2584</v>
      </c>
      <c r="BN9474" s="61" t="s">
        <v>1009</v>
      </c>
      <c r="BO9474" s="61" t="s">
        <v>12031</v>
      </c>
      <c r="BU9474" s="61" t="s">
        <v>2584</v>
      </c>
      <c r="BV9474" s="61" t="s">
        <v>1009</v>
      </c>
      <c r="BW9474" s="61" t="s">
        <v>12031</v>
      </c>
    </row>
    <row r="9475" spans="51:75">
      <c r="AY9475" s="89" t="e">
        <f>VLOOKUP(C9475,#REF!, 2,FALSE)</f>
        <v>#REF!</v>
      </c>
      <c r="BM9475" s="61" t="s">
        <v>14854</v>
      </c>
      <c r="BN9475" s="61" t="s">
        <v>621</v>
      </c>
      <c r="BO9475" s="61" t="s">
        <v>13276</v>
      </c>
      <c r="BU9475" s="61" t="s">
        <v>14854</v>
      </c>
      <c r="BV9475" s="61" t="s">
        <v>621</v>
      </c>
      <c r="BW9475" s="61" t="s">
        <v>13276</v>
      </c>
    </row>
    <row r="9476" spans="51:75">
      <c r="AY9476" s="89" t="e">
        <f>VLOOKUP(C9476,#REF!, 2,FALSE)</f>
        <v>#REF!</v>
      </c>
      <c r="BM9476" s="61" t="s">
        <v>14855</v>
      </c>
      <c r="BN9476" s="61" t="s">
        <v>782</v>
      </c>
      <c r="BO9476" s="61" t="s">
        <v>14856</v>
      </c>
      <c r="BU9476" s="61" t="s">
        <v>14855</v>
      </c>
      <c r="BV9476" s="61" t="s">
        <v>782</v>
      </c>
      <c r="BW9476" s="61" t="s">
        <v>14856</v>
      </c>
    </row>
    <row r="9477" spans="51:75">
      <c r="AY9477" s="89" t="e">
        <f>VLOOKUP(C9477,#REF!, 2,FALSE)</f>
        <v>#REF!</v>
      </c>
      <c r="BM9477" s="61" t="s">
        <v>14857</v>
      </c>
      <c r="BN9477" s="61" t="s">
        <v>618</v>
      </c>
      <c r="BO9477" s="61" t="s">
        <v>14858</v>
      </c>
      <c r="BU9477" s="61" t="s">
        <v>14857</v>
      </c>
      <c r="BV9477" s="61" t="s">
        <v>618</v>
      </c>
      <c r="BW9477" s="61" t="s">
        <v>14858</v>
      </c>
    </row>
    <row r="9478" spans="51:75">
      <c r="AY9478" s="89" t="e">
        <f>VLOOKUP(C9478,#REF!, 2,FALSE)</f>
        <v>#REF!</v>
      </c>
      <c r="BM9478" s="61" t="s">
        <v>14859</v>
      </c>
      <c r="BN9478" s="61" t="s">
        <v>638</v>
      </c>
      <c r="BO9478" s="61" t="s">
        <v>14860</v>
      </c>
      <c r="BU9478" s="61" t="s">
        <v>14859</v>
      </c>
      <c r="BV9478" s="61" t="s">
        <v>638</v>
      </c>
      <c r="BW9478" s="61" t="s">
        <v>14860</v>
      </c>
    </row>
    <row r="9479" spans="51:75">
      <c r="AY9479" s="89" t="e">
        <f>VLOOKUP(C9479,#REF!, 2,FALSE)</f>
        <v>#REF!</v>
      </c>
      <c r="BM9479" s="61" t="s">
        <v>14861</v>
      </c>
      <c r="BN9479" s="61" t="s">
        <v>3204</v>
      </c>
      <c r="BO9479" s="61" t="s">
        <v>14862</v>
      </c>
      <c r="BU9479" s="61" t="s">
        <v>14861</v>
      </c>
      <c r="BV9479" s="61" t="s">
        <v>3204</v>
      </c>
      <c r="BW9479" s="61" t="s">
        <v>14862</v>
      </c>
    </row>
    <row r="9480" spans="51:75">
      <c r="AY9480" s="89" t="e">
        <f>VLOOKUP(C9480,#REF!, 2,FALSE)</f>
        <v>#REF!</v>
      </c>
      <c r="BM9480" s="61" t="s">
        <v>14863</v>
      </c>
      <c r="BN9480" s="61" t="s">
        <v>3204</v>
      </c>
      <c r="BO9480" s="61" t="s">
        <v>6618</v>
      </c>
      <c r="BU9480" s="61" t="s">
        <v>14863</v>
      </c>
      <c r="BV9480" s="61" t="s">
        <v>3204</v>
      </c>
      <c r="BW9480" s="61" t="s">
        <v>6618</v>
      </c>
    </row>
    <row r="9481" spans="51:75">
      <c r="AY9481" s="89" t="e">
        <f>VLOOKUP(C9481,#REF!, 2,FALSE)</f>
        <v>#REF!</v>
      </c>
      <c r="BM9481" s="61" t="s">
        <v>234</v>
      </c>
      <c r="BN9481" s="61" t="s">
        <v>619</v>
      </c>
      <c r="BO9481" s="61" t="s">
        <v>14864</v>
      </c>
      <c r="BU9481" s="61" t="s">
        <v>234</v>
      </c>
      <c r="BV9481" s="61" t="s">
        <v>619</v>
      </c>
      <c r="BW9481" s="61" t="s">
        <v>14864</v>
      </c>
    </row>
    <row r="9482" spans="51:75">
      <c r="AY9482" s="89" t="e">
        <f>VLOOKUP(C9482,#REF!, 2,FALSE)</f>
        <v>#REF!</v>
      </c>
      <c r="BM9482" s="61" t="s">
        <v>14865</v>
      </c>
      <c r="BN9482" s="61" t="s">
        <v>641</v>
      </c>
      <c r="BO9482" s="61" t="s">
        <v>4489</v>
      </c>
      <c r="BU9482" s="61" t="s">
        <v>14865</v>
      </c>
      <c r="BV9482" s="61" t="s">
        <v>641</v>
      </c>
      <c r="BW9482" s="61" t="s">
        <v>4489</v>
      </c>
    </row>
    <row r="9483" spans="51:75">
      <c r="AY9483" s="89" t="e">
        <f>VLOOKUP(C9483,#REF!, 2,FALSE)</f>
        <v>#REF!</v>
      </c>
      <c r="BM9483" s="61" t="s">
        <v>14866</v>
      </c>
      <c r="BN9483" s="61" t="s">
        <v>854</v>
      </c>
      <c r="BO9483" s="61" t="s">
        <v>2192</v>
      </c>
      <c r="BU9483" s="61" t="s">
        <v>14866</v>
      </c>
      <c r="BV9483" s="61" t="s">
        <v>854</v>
      </c>
      <c r="BW9483" s="61" t="s">
        <v>2192</v>
      </c>
    </row>
    <row r="9484" spans="51:75">
      <c r="AY9484" s="89" t="e">
        <f>VLOOKUP(C9484,#REF!, 2,FALSE)</f>
        <v>#REF!</v>
      </c>
      <c r="BM9484" s="61" t="s">
        <v>14867</v>
      </c>
      <c r="BN9484" s="61" t="s">
        <v>1344</v>
      </c>
      <c r="BO9484" s="61" t="s">
        <v>9443</v>
      </c>
      <c r="BU9484" s="61" t="s">
        <v>14867</v>
      </c>
      <c r="BV9484" s="61" t="s">
        <v>1344</v>
      </c>
      <c r="BW9484" s="61" t="s">
        <v>9443</v>
      </c>
    </row>
    <row r="9485" spans="51:75">
      <c r="AY9485" s="89" t="e">
        <f>VLOOKUP(C9485,#REF!, 2,FALSE)</f>
        <v>#REF!</v>
      </c>
      <c r="BM9485" s="61" t="s">
        <v>14868</v>
      </c>
      <c r="BN9485" s="61" t="s">
        <v>854</v>
      </c>
      <c r="BO9485" s="61" t="s">
        <v>1970</v>
      </c>
      <c r="BU9485" s="61" t="s">
        <v>14868</v>
      </c>
      <c r="BV9485" s="61" t="s">
        <v>854</v>
      </c>
      <c r="BW9485" s="61" t="s">
        <v>1970</v>
      </c>
    </row>
    <row r="9486" spans="51:75">
      <c r="AY9486" s="89" t="e">
        <f>VLOOKUP(C9486,#REF!, 2,FALSE)</f>
        <v>#REF!</v>
      </c>
      <c r="BM9486" s="61" t="s">
        <v>14869</v>
      </c>
      <c r="BN9486" s="61" t="s">
        <v>3047</v>
      </c>
      <c r="BO9486" s="61" t="s">
        <v>14870</v>
      </c>
      <c r="BU9486" s="61" t="s">
        <v>14869</v>
      </c>
      <c r="BV9486" s="61" t="s">
        <v>3047</v>
      </c>
      <c r="BW9486" s="61" t="s">
        <v>14870</v>
      </c>
    </row>
    <row r="9487" spans="51:75">
      <c r="AY9487" s="89" t="e">
        <f>VLOOKUP(C9487,#REF!, 2,FALSE)</f>
        <v>#REF!</v>
      </c>
      <c r="BM9487" s="61" t="s">
        <v>14871</v>
      </c>
      <c r="BN9487" s="61" t="s">
        <v>3204</v>
      </c>
      <c r="BO9487" s="61" t="s">
        <v>9421</v>
      </c>
      <c r="BU9487" s="61" t="s">
        <v>14871</v>
      </c>
      <c r="BV9487" s="61" t="s">
        <v>3204</v>
      </c>
      <c r="BW9487" s="61" t="s">
        <v>9421</v>
      </c>
    </row>
    <row r="9488" spans="51:75">
      <c r="AY9488" s="89" t="e">
        <f>VLOOKUP(C9488,#REF!, 2,FALSE)</f>
        <v>#REF!</v>
      </c>
      <c r="BM9488" s="61" t="s">
        <v>14872</v>
      </c>
      <c r="BN9488" s="61" t="s">
        <v>925</v>
      </c>
      <c r="BO9488" s="61" t="s">
        <v>14873</v>
      </c>
      <c r="BU9488" s="61" t="s">
        <v>14872</v>
      </c>
      <c r="BV9488" s="61" t="s">
        <v>925</v>
      </c>
      <c r="BW9488" s="61" t="s">
        <v>14873</v>
      </c>
    </row>
    <row r="9489" spans="51:75">
      <c r="AY9489" s="89" t="e">
        <f>VLOOKUP(C9489,#REF!, 2,FALSE)</f>
        <v>#REF!</v>
      </c>
      <c r="BM9489" s="61" t="s">
        <v>14874</v>
      </c>
      <c r="BN9489" s="61" t="s">
        <v>799</v>
      </c>
      <c r="BO9489" s="61" t="s">
        <v>14875</v>
      </c>
      <c r="BU9489" s="61" t="s">
        <v>14874</v>
      </c>
      <c r="BV9489" s="61" t="s">
        <v>799</v>
      </c>
      <c r="BW9489" s="61" t="s">
        <v>14875</v>
      </c>
    </row>
    <row r="9490" spans="51:75">
      <c r="AY9490" s="89" t="e">
        <f>VLOOKUP(C9490,#REF!, 2,FALSE)</f>
        <v>#REF!</v>
      </c>
      <c r="BM9490" s="61" t="s">
        <v>2585</v>
      </c>
      <c r="BN9490" s="61" t="s">
        <v>928</v>
      </c>
      <c r="BO9490" s="61" t="s">
        <v>14876</v>
      </c>
      <c r="BU9490" s="61" t="s">
        <v>2585</v>
      </c>
      <c r="BV9490" s="61" t="s">
        <v>928</v>
      </c>
      <c r="BW9490" s="61" t="s">
        <v>14876</v>
      </c>
    </row>
    <row r="9491" spans="51:75">
      <c r="AY9491" s="89" t="e">
        <f>VLOOKUP(C9491,#REF!, 2,FALSE)</f>
        <v>#REF!</v>
      </c>
      <c r="BM9491" s="61" t="s">
        <v>14877</v>
      </c>
      <c r="BN9491" s="61" t="s">
        <v>3047</v>
      </c>
      <c r="BO9491" s="61" t="s">
        <v>3341</v>
      </c>
      <c r="BU9491" s="61" t="s">
        <v>14877</v>
      </c>
      <c r="BV9491" s="61" t="s">
        <v>3047</v>
      </c>
      <c r="BW9491" s="61" t="s">
        <v>3341</v>
      </c>
    </row>
    <row r="9492" spans="51:75">
      <c r="AY9492" s="89" t="e">
        <f>VLOOKUP(C9492,#REF!, 2,FALSE)</f>
        <v>#REF!</v>
      </c>
      <c r="BM9492" s="61" t="s">
        <v>2586</v>
      </c>
      <c r="BN9492" s="61" t="s">
        <v>799</v>
      </c>
      <c r="BO9492" s="61" t="s">
        <v>1334</v>
      </c>
      <c r="BU9492" s="61" t="s">
        <v>2586</v>
      </c>
      <c r="BV9492" s="61" t="s">
        <v>799</v>
      </c>
      <c r="BW9492" s="61" t="s">
        <v>1334</v>
      </c>
    </row>
    <row r="9493" spans="51:75">
      <c r="AY9493" s="89" t="e">
        <f>VLOOKUP(C9493,#REF!, 2,FALSE)</f>
        <v>#REF!</v>
      </c>
      <c r="BM9493" s="61" t="s">
        <v>14878</v>
      </c>
      <c r="BN9493" s="61" t="s">
        <v>668</v>
      </c>
      <c r="BO9493" s="61" t="s">
        <v>14879</v>
      </c>
      <c r="BU9493" s="61" t="s">
        <v>14878</v>
      </c>
      <c r="BV9493" s="61" t="s">
        <v>668</v>
      </c>
      <c r="BW9493" s="61" t="s">
        <v>14879</v>
      </c>
    </row>
    <row r="9494" spans="51:75">
      <c r="AY9494" s="89" t="e">
        <f>VLOOKUP(C9494,#REF!, 2,FALSE)</f>
        <v>#REF!</v>
      </c>
      <c r="BM9494" s="61" t="s">
        <v>14880</v>
      </c>
      <c r="BN9494" s="61" t="s">
        <v>2985</v>
      </c>
      <c r="BO9494" s="61" t="s">
        <v>12981</v>
      </c>
      <c r="BU9494" s="61" t="s">
        <v>14880</v>
      </c>
      <c r="BV9494" s="61" t="s">
        <v>2985</v>
      </c>
      <c r="BW9494" s="61" t="s">
        <v>12981</v>
      </c>
    </row>
    <row r="9495" spans="51:75">
      <c r="AY9495" s="89" t="e">
        <f>VLOOKUP(C9495,#REF!, 2,FALSE)</f>
        <v>#REF!</v>
      </c>
      <c r="BM9495" s="61" t="s">
        <v>14881</v>
      </c>
      <c r="BN9495" s="61" t="s">
        <v>16990</v>
      </c>
      <c r="BO9495" s="61" t="s">
        <v>14882</v>
      </c>
      <c r="BU9495" s="61" t="s">
        <v>14881</v>
      </c>
      <c r="BV9495" s="61" t="s">
        <v>16990</v>
      </c>
      <c r="BW9495" s="61" t="s">
        <v>14882</v>
      </c>
    </row>
    <row r="9496" spans="51:75">
      <c r="AY9496" s="89" t="e">
        <f>VLOOKUP(C9496,#REF!, 2,FALSE)</f>
        <v>#REF!</v>
      </c>
      <c r="BM9496" s="61" t="s">
        <v>14883</v>
      </c>
      <c r="BN9496" s="61" t="s">
        <v>2985</v>
      </c>
      <c r="BO9496" s="61" t="s">
        <v>14884</v>
      </c>
      <c r="BU9496" s="61" t="s">
        <v>14883</v>
      </c>
      <c r="BV9496" s="61" t="s">
        <v>2985</v>
      </c>
      <c r="BW9496" s="61" t="s">
        <v>14884</v>
      </c>
    </row>
    <row r="9497" spans="51:75">
      <c r="AY9497" s="89" t="e">
        <f>VLOOKUP(C9497,#REF!, 2,FALSE)</f>
        <v>#REF!</v>
      </c>
      <c r="BM9497" s="61" t="s">
        <v>14885</v>
      </c>
      <c r="BN9497" s="61" t="s">
        <v>3047</v>
      </c>
      <c r="BO9497" s="61" t="s">
        <v>7916</v>
      </c>
      <c r="BU9497" s="61" t="s">
        <v>14885</v>
      </c>
      <c r="BV9497" s="61" t="s">
        <v>3047</v>
      </c>
      <c r="BW9497" s="61" t="s">
        <v>7916</v>
      </c>
    </row>
    <row r="9498" spans="51:75">
      <c r="AY9498" s="89" t="e">
        <f>VLOOKUP(C9498,#REF!, 2,FALSE)</f>
        <v>#REF!</v>
      </c>
      <c r="BM9498" s="61" t="s">
        <v>14886</v>
      </c>
      <c r="BN9498" s="61" t="s">
        <v>3007</v>
      </c>
      <c r="BO9498" s="61" t="s">
        <v>14887</v>
      </c>
      <c r="BU9498" s="61" t="s">
        <v>14886</v>
      </c>
      <c r="BV9498" s="61" t="s">
        <v>3007</v>
      </c>
      <c r="BW9498" s="61" t="s">
        <v>14887</v>
      </c>
    </row>
    <row r="9499" spans="51:75">
      <c r="AY9499" s="89" t="e">
        <f>VLOOKUP(C9499,#REF!, 2,FALSE)</f>
        <v>#REF!</v>
      </c>
      <c r="BM9499" s="61" t="s">
        <v>14888</v>
      </c>
      <c r="BN9499" s="61" t="s">
        <v>16990</v>
      </c>
      <c r="BO9499" s="61" t="s">
        <v>12018</v>
      </c>
      <c r="BU9499" s="61" t="s">
        <v>14888</v>
      </c>
      <c r="BV9499" s="61" t="s">
        <v>16990</v>
      </c>
      <c r="BW9499" s="61" t="s">
        <v>12018</v>
      </c>
    </row>
    <row r="9500" spans="51:75">
      <c r="AY9500" s="89" t="e">
        <f>VLOOKUP(C9500,#REF!, 2,FALSE)</f>
        <v>#REF!</v>
      </c>
      <c r="BM9500" s="61" t="s">
        <v>14889</v>
      </c>
      <c r="BN9500" s="61" t="s">
        <v>16990</v>
      </c>
      <c r="BO9500" s="61" t="s">
        <v>14890</v>
      </c>
      <c r="BU9500" s="61" t="s">
        <v>14889</v>
      </c>
      <c r="BV9500" s="61" t="s">
        <v>16990</v>
      </c>
      <c r="BW9500" s="61" t="s">
        <v>14890</v>
      </c>
    </row>
    <row r="9501" spans="51:75">
      <c r="AY9501" s="89" t="e">
        <f>VLOOKUP(C9501,#REF!, 2,FALSE)</f>
        <v>#REF!</v>
      </c>
      <c r="BM9501" s="61" t="s">
        <v>14891</v>
      </c>
      <c r="BN9501" s="61" t="s">
        <v>16990</v>
      </c>
      <c r="BO9501" s="61" t="s">
        <v>7916</v>
      </c>
      <c r="BU9501" s="61" t="s">
        <v>14891</v>
      </c>
      <c r="BV9501" s="61" t="s">
        <v>16990</v>
      </c>
      <c r="BW9501" s="61" t="s">
        <v>7916</v>
      </c>
    </row>
    <row r="9502" spans="51:75">
      <c r="AY9502" s="89" t="e">
        <f>VLOOKUP(C9502,#REF!, 2,FALSE)</f>
        <v>#REF!</v>
      </c>
      <c r="BM9502" s="61" t="s">
        <v>14893</v>
      </c>
      <c r="BN9502" s="61" t="s">
        <v>2985</v>
      </c>
      <c r="BO9502" s="61" t="s">
        <v>14894</v>
      </c>
      <c r="BU9502" s="61" t="s">
        <v>14893</v>
      </c>
      <c r="BV9502" s="61" t="s">
        <v>2985</v>
      </c>
      <c r="BW9502" s="61" t="s">
        <v>14894</v>
      </c>
    </row>
    <row r="9503" spans="51:75">
      <c r="AY9503" s="89" t="e">
        <f>VLOOKUP(C9503,#REF!, 2,FALSE)</f>
        <v>#REF!</v>
      </c>
      <c r="BM9503" s="61" t="s">
        <v>2587</v>
      </c>
      <c r="BN9503" s="61" t="s">
        <v>2985</v>
      </c>
      <c r="BO9503" s="61" t="s">
        <v>3606</v>
      </c>
      <c r="BU9503" s="61" t="s">
        <v>2587</v>
      </c>
      <c r="BV9503" s="61" t="s">
        <v>2985</v>
      </c>
      <c r="BW9503" s="61" t="s">
        <v>3606</v>
      </c>
    </row>
    <row r="9504" spans="51:75">
      <c r="AY9504" s="89" t="e">
        <f>VLOOKUP(C9504,#REF!, 2,FALSE)</f>
        <v>#REF!</v>
      </c>
      <c r="BM9504" s="61" t="s">
        <v>14895</v>
      </c>
      <c r="BN9504" s="61" t="s">
        <v>16990</v>
      </c>
      <c r="BO9504" s="61" t="s">
        <v>14896</v>
      </c>
      <c r="BU9504" s="61" t="s">
        <v>14895</v>
      </c>
      <c r="BV9504" s="61" t="s">
        <v>16990</v>
      </c>
      <c r="BW9504" s="61" t="s">
        <v>14896</v>
      </c>
    </row>
    <row r="9505" spans="51:75">
      <c r="AY9505" s="89" t="e">
        <f>VLOOKUP(C9505,#REF!, 2,FALSE)</f>
        <v>#REF!</v>
      </c>
      <c r="BM9505" s="61" t="s">
        <v>2588</v>
      </c>
      <c r="BN9505" s="61" t="s">
        <v>16990</v>
      </c>
      <c r="BO9505" s="61" t="s">
        <v>4472</v>
      </c>
      <c r="BU9505" s="61" t="s">
        <v>2588</v>
      </c>
      <c r="BV9505" s="61" t="s">
        <v>16990</v>
      </c>
      <c r="BW9505" s="61" t="s">
        <v>4472</v>
      </c>
    </row>
    <row r="9506" spans="51:75">
      <c r="AY9506" s="89" t="e">
        <f>VLOOKUP(C9506,#REF!, 2,FALSE)</f>
        <v>#REF!</v>
      </c>
      <c r="BM9506" s="61" t="s">
        <v>14897</v>
      </c>
      <c r="BN9506" s="61" t="s">
        <v>782</v>
      </c>
      <c r="BO9506" s="61" t="s">
        <v>14898</v>
      </c>
      <c r="BU9506" s="61" t="s">
        <v>14897</v>
      </c>
      <c r="BV9506" s="61" t="s">
        <v>782</v>
      </c>
      <c r="BW9506" s="61" t="s">
        <v>14898</v>
      </c>
    </row>
    <row r="9507" spans="51:75">
      <c r="AY9507" s="89" t="e">
        <f>VLOOKUP(C9507,#REF!, 2,FALSE)</f>
        <v>#REF!</v>
      </c>
      <c r="BM9507" s="61" t="s">
        <v>14899</v>
      </c>
      <c r="BN9507" s="61" t="s">
        <v>16990</v>
      </c>
      <c r="BO9507" s="61" t="s">
        <v>14900</v>
      </c>
      <c r="BU9507" s="61" t="s">
        <v>14899</v>
      </c>
      <c r="BV9507" s="61" t="s">
        <v>16990</v>
      </c>
      <c r="BW9507" s="61" t="s">
        <v>14900</v>
      </c>
    </row>
    <row r="9508" spans="51:75">
      <c r="AY9508" s="89" t="e">
        <f>VLOOKUP(C9508,#REF!, 2,FALSE)</f>
        <v>#REF!</v>
      </c>
      <c r="BM9508" s="61" t="s">
        <v>14901</v>
      </c>
      <c r="BN9508" s="61" t="s">
        <v>3204</v>
      </c>
      <c r="BO9508" s="61" t="s">
        <v>14902</v>
      </c>
      <c r="BU9508" s="61" t="s">
        <v>14901</v>
      </c>
      <c r="BV9508" s="61" t="s">
        <v>3204</v>
      </c>
      <c r="BW9508" s="61" t="s">
        <v>14902</v>
      </c>
    </row>
    <row r="9509" spans="51:75">
      <c r="AY9509" s="89" t="e">
        <f>VLOOKUP(C9509,#REF!, 2,FALSE)</f>
        <v>#REF!</v>
      </c>
      <c r="BM9509" s="61" t="s">
        <v>14903</v>
      </c>
      <c r="BN9509" s="61" t="s">
        <v>2985</v>
      </c>
      <c r="BO9509" s="61" t="s">
        <v>14904</v>
      </c>
      <c r="BU9509" s="61" t="s">
        <v>14903</v>
      </c>
      <c r="BV9509" s="61" t="s">
        <v>2985</v>
      </c>
      <c r="BW9509" s="61" t="s">
        <v>14904</v>
      </c>
    </row>
    <row r="9510" spans="51:75">
      <c r="AY9510" s="89" t="e">
        <f>VLOOKUP(C9510,#REF!, 2,FALSE)</f>
        <v>#REF!</v>
      </c>
      <c r="BM9510" s="61" t="s">
        <v>14905</v>
      </c>
      <c r="BN9510" s="61" t="s">
        <v>799</v>
      </c>
      <c r="BO9510" s="61" t="s">
        <v>14777</v>
      </c>
      <c r="BU9510" s="61" t="s">
        <v>14905</v>
      </c>
      <c r="BV9510" s="61" t="s">
        <v>799</v>
      </c>
      <c r="BW9510" s="61" t="s">
        <v>14777</v>
      </c>
    </row>
    <row r="9511" spans="51:75">
      <c r="AY9511" s="89" t="e">
        <f>VLOOKUP(C9511,#REF!, 2,FALSE)</f>
        <v>#REF!</v>
      </c>
      <c r="BM9511" s="61" t="s">
        <v>14906</v>
      </c>
      <c r="BN9511" s="61" t="s">
        <v>1141</v>
      </c>
      <c r="BO9511" s="61" t="s">
        <v>14907</v>
      </c>
      <c r="BU9511" s="61" t="s">
        <v>14906</v>
      </c>
      <c r="BV9511" s="61" t="s">
        <v>1141</v>
      </c>
      <c r="BW9511" s="61" t="s">
        <v>14907</v>
      </c>
    </row>
    <row r="9512" spans="51:75">
      <c r="AY9512" s="89" t="e">
        <f>VLOOKUP(C9512,#REF!, 2,FALSE)</f>
        <v>#REF!</v>
      </c>
      <c r="BM9512" s="61" t="s">
        <v>14908</v>
      </c>
      <c r="BN9512" s="61" t="s">
        <v>1344</v>
      </c>
      <c r="BO9512" s="61" t="s">
        <v>9024</v>
      </c>
      <c r="BU9512" s="61" t="s">
        <v>14908</v>
      </c>
      <c r="BV9512" s="61" t="s">
        <v>1344</v>
      </c>
      <c r="BW9512" s="61" t="s">
        <v>9024</v>
      </c>
    </row>
    <row r="9513" spans="51:75">
      <c r="AY9513" s="89" t="e">
        <f>VLOOKUP(C9513,#REF!, 2,FALSE)</f>
        <v>#REF!</v>
      </c>
      <c r="BM9513" s="61" t="s">
        <v>14909</v>
      </c>
      <c r="BN9513" s="61" t="s">
        <v>668</v>
      </c>
      <c r="BO9513" s="61" t="s">
        <v>14910</v>
      </c>
      <c r="BU9513" s="61" t="s">
        <v>14909</v>
      </c>
      <c r="BV9513" s="61" t="s">
        <v>668</v>
      </c>
      <c r="BW9513" s="61" t="s">
        <v>14910</v>
      </c>
    </row>
    <row r="9514" spans="51:75">
      <c r="AY9514" s="89" t="e">
        <f>VLOOKUP(C9514,#REF!, 2,FALSE)</f>
        <v>#REF!</v>
      </c>
      <c r="BM9514" s="61" t="s">
        <v>2589</v>
      </c>
      <c r="BN9514" s="61" t="s">
        <v>789</v>
      </c>
      <c r="BO9514" s="61" t="s">
        <v>14911</v>
      </c>
      <c r="BU9514" s="61" t="s">
        <v>2589</v>
      </c>
      <c r="BV9514" s="61" t="s">
        <v>789</v>
      </c>
      <c r="BW9514" s="61" t="s">
        <v>14911</v>
      </c>
    </row>
    <row r="9515" spans="51:75">
      <c r="AY9515" s="89" t="e">
        <f>VLOOKUP(C9515,#REF!, 2,FALSE)</f>
        <v>#REF!</v>
      </c>
      <c r="BM9515" s="61" t="s">
        <v>14912</v>
      </c>
      <c r="BN9515" s="61" t="s">
        <v>930</v>
      </c>
      <c r="BO9515" s="61" t="s">
        <v>14913</v>
      </c>
      <c r="BU9515" s="61" t="s">
        <v>14912</v>
      </c>
      <c r="BV9515" s="61" t="s">
        <v>930</v>
      </c>
      <c r="BW9515" s="61" t="s">
        <v>14913</v>
      </c>
    </row>
    <row r="9516" spans="51:75">
      <c r="AY9516" s="89" t="e">
        <f>VLOOKUP(C9516,#REF!, 2,FALSE)</f>
        <v>#REF!</v>
      </c>
      <c r="BM9516" s="61" t="s">
        <v>2590</v>
      </c>
      <c r="BN9516" s="61" t="s">
        <v>780</v>
      </c>
      <c r="BO9516" s="61" t="s">
        <v>14914</v>
      </c>
      <c r="BU9516" s="61" t="s">
        <v>2590</v>
      </c>
      <c r="BV9516" s="61" t="s">
        <v>780</v>
      </c>
      <c r="BW9516" s="61" t="s">
        <v>14914</v>
      </c>
    </row>
    <row r="9517" spans="51:75">
      <c r="AY9517" s="89" t="e">
        <f>VLOOKUP(C9517,#REF!, 2,FALSE)</f>
        <v>#REF!</v>
      </c>
      <c r="BM9517" s="61" t="s">
        <v>14915</v>
      </c>
      <c r="BN9517" s="61" t="s">
        <v>3007</v>
      </c>
      <c r="BO9517" s="61" t="s">
        <v>9252</v>
      </c>
      <c r="BU9517" s="61" t="s">
        <v>14915</v>
      </c>
      <c r="BV9517" s="61" t="s">
        <v>3007</v>
      </c>
      <c r="BW9517" s="61" t="s">
        <v>9252</v>
      </c>
    </row>
    <row r="9518" spans="51:75">
      <c r="AY9518" s="89" t="e">
        <f>VLOOKUP(C9518,#REF!, 2,FALSE)</f>
        <v>#REF!</v>
      </c>
      <c r="BM9518" s="61" t="s">
        <v>14916</v>
      </c>
      <c r="BN9518" s="61" t="s">
        <v>3254</v>
      </c>
      <c r="BO9518" s="61" t="s">
        <v>14917</v>
      </c>
      <c r="BU9518" s="61" t="s">
        <v>14916</v>
      </c>
      <c r="BV9518" s="61" t="s">
        <v>3254</v>
      </c>
      <c r="BW9518" s="61" t="s">
        <v>14917</v>
      </c>
    </row>
    <row r="9519" spans="51:75">
      <c r="AY9519" s="89" t="e">
        <f>VLOOKUP(C9519,#REF!, 2,FALSE)</f>
        <v>#REF!</v>
      </c>
      <c r="BM9519" s="61" t="s">
        <v>14918</v>
      </c>
      <c r="BN9519" s="61" t="s">
        <v>3204</v>
      </c>
      <c r="BO9519" s="61" t="s">
        <v>14919</v>
      </c>
      <c r="BU9519" s="61" t="s">
        <v>14918</v>
      </c>
      <c r="BV9519" s="61" t="s">
        <v>3204</v>
      </c>
      <c r="BW9519" s="61" t="s">
        <v>14919</v>
      </c>
    </row>
    <row r="9520" spans="51:75">
      <c r="AY9520" s="89" t="e">
        <f>VLOOKUP(C9520,#REF!, 2,FALSE)</f>
        <v>#REF!</v>
      </c>
      <c r="BM9520" s="61" t="s">
        <v>2591</v>
      </c>
      <c r="BN9520" s="61" t="s">
        <v>16992</v>
      </c>
      <c r="BO9520" s="61" t="s">
        <v>9435</v>
      </c>
      <c r="BU9520" s="61" t="s">
        <v>2591</v>
      </c>
      <c r="BV9520" s="61" t="s">
        <v>16992</v>
      </c>
      <c r="BW9520" s="61" t="s">
        <v>9435</v>
      </c>
    </row>
    <row r="9521" spans="51:75">
      <c r="AY9521" s="89" t="e">
        <f>VLOOKUP(C9521,#REF!, 2,FALSE)</f>
        <v>#REF!</v>
      </c>
      <c r="BM9521" s="61" t="s">
        <v>14920</v>
      </c>
      <c r="BN9521" s="61" t="s">
        <v>2985</v>
      </c>
      <c r="BO9521" s="61" t="s">
        <v>14921</v>
      </c>
      <c r="BU9521" s="61" t="s">
        <v>14920</v>
      </c>
      <c r="BV9521" s="61" t="s">
        <v>2985</v>
      </c>
      <c r="BW9521" s="61" t="s">
        <v>14921</v>
      </c>
    </row>
    <row r="9522" spans="51:75">
      <c r="AY9522" s="89" t="e">
        <f>VLOOKUP(C9522,#REF!, 2,FALSE)</f>
        <v>#REF!</v>
      </c>
      <c r="BM9522" s="61" t="s">
        <v>14922</v>
      </c>
      <c r="BN9522" s="61" t="s">
        <v>3204</v>
      </c>
      <c r="BO9522" s="61" t="s">
        <v>14923</v>
      </c>
      <c r="BU9522" s="61" t="s">
        <v>14922</v>
      </c>
      <c r="BV9522" s="61" t="s">
        <v>3204</v>
      </c>
      <c r="BW9522" s="61" t="s">
        <v>14923</v>
      </c>
    </row>
    <row r="9523" spans="51:75">
      <c r="AY9523" s="89" t="e">
        <f>VLOOKUP(C9523,#REF!, 2,FALSE)</f>
        <v>#REF!</v>
      </c>
      <c r="BM9523" s="61" t="s">
        <v>14924</v>
      </c>
      <c r="BN9523" s="61" t="s">
        <v>16990</v>
      </c>
      <c r="BO9523" s="61" t="s">
        <v>14925</v>
      </c>
      <c r="BU9523" s="61" t="s">
        <v>14924</v>
      </c>
      <c r="BV9523" s="61" t="s">
        <v>16990</v>
      </c>
      <c r="BW9523" s="61" t="s">
        <v>14925</v>
      </c>
    </row>
    <row r="9524" spans="51:75">
      <c r="AY9524" s="89" t="e">
        <f>VLOOKUP(C9524,#REF!, 2,FALSE)</f>
        <v>#REF!</v>
      </c>
      <c r="BM9524" s="61" t="s">
        <v>14926</v>
      </c>
      <c r="BN9524" s="61" t="s">
        <v>3007</v>
      </c>
      <c r="BO9524" s="61" t="s">
        <v>11790</v>
      </c>
      <c r="BU9524" s="61" t="s">
        <v>14926</v>
      </c>
      <c r="BV9524" s="61" t="s">
        <v>3007</v>
      </c>
      <c r="BW9524" s="61" t="s">
        <v>11790</v>
      </c>
    </row>
    <row r="9525" spans="51:75">
      <c r="AY9525" s="89" t="e">
        <f>VLOOKUP(C9525,#REF!, 2,FALSE)</f>
        <v>#REF!</v>
      </c>
      <c r="BM9525" s="61" t="s">
        <v>14927</v>
      </c>
      <c r="BN9525" s="61" t="s">
        <v>16990</v>
      </c>
      <c r="BO9525" s="61" t="s">
        <v>9495</v>
      </c>
      <c r="BU9525" s="61" t="s">
        <v>14927</v>
      </c>
      <c r="BV9525" s="61" t="s">
        <v>16990</v>
      </c>
      <c r="BW9525" s="61" t="s">
        <v>9495</v>
      </c>
    </row>
    <row r="9526" spans="51:75">
      <c r="AY9526" s="89" t="e">
        <f>VLOOKUP(C9526,#REF!, 2,FALSE)</f>
        <v>#REF!</v>
      </c>
      <c r="BM9526" s="61" t="s">
        <v>14928</v>
      </c>
      <c r="BN9526" s="61" t="s">
        <v>3007</v>
      </c>
      <c r="BO9526" s="61" t="s">
        <v>12693</v>
      </c>
      <c r="BU9526" s="61" t="s">
        <v>14928</v>
      </c>
      <c r="BV9526" s="61" t="s">
        <v>3007</v>
      </c>
      <c r="BW9526" s="61" t="s">
        <v>12693</v>
      </c>
    </row>
    <row r="9527" spans="51:75">
      <c r="AY9527" s="89" t="e">
        <f>VLOOKUP(C9527,#REF!, 2,FALSE)</f>
        <v>#REF!</v>
      </c>
      <c r="BM9527" s="61" t="s">
        <v>14929</v>
      </c>
      <c r="BN9527" s="61" t="s">
        <v>633</v>
      </c>
      <c r="BO9527" s="61" t="s">
        <v>7505</v>
      </c>
      <c r="BU9527" s="61" t="s">
        <v>14929</v>
      </c>
      <c r="BV9527" s="61" t="s">
        <v>633</v>
      </c>
      <c r="BW9527" s="61" t="s">
        <v>7505</v>
      </c>
    </row>
    <row r="9528" spans="51:75">
      <c r="AY9528" s="89" t="e">
        <f>VLOOKUP(C9528,#REF!, 2,FALSE)</f>
        <v>#REF!</v>
      </c>
      <c r="BM9528" s="61" t="s">
        <v>14930</v>
      </c>
      <c r="BN9528" s="61" t="s">
        <v>16990</v>
      </c>
      <c r="BO9528" s="61" t="s">
        <v>12912</v>
      </c>
      <c r="BU9528" s="61" t="s">
        <v>14930</v>
      </c>
      <c r="BV9528" s="61" t="s">
        <v>16990</v>
      </c>
      <c r="BW9528" s="61" t="s">
        <v>12912</v>
      </c>
    </row>
    <row r="9529" spans="51:75">
      <c r="AY9529" s="89" t="e">
        <f>VLOOKUP(C9529,#REF!, 2,FALSE)</f>
        <v>#REF!</v>
      </c>
      <c r="BM9529" s="61" t="s">
        <v>14931</v>
      </c>
      <c r="BN9529" s="61" t="s">
        <v>16990</v>
      </c>
      <c r="BO9529" s="61" t="s">
        <v>14932</v>
      </c>
      <c r="BU9529" s="61" t="s">
        <v>14931</v>
      </c>
      <c r="BV9529" s="61" t="s">
        <v>16990</v>
      </c>
      <c r="BW9529" s="61" t="s">
        <v>14932</v>
      </c>
    </row>
    <row r="9530" spans="51:75">
      <c r="AY9530" s="89" t="e">
        <f>VLOOKUP(C9530,#REF!, 2,FALSE)</f>
        <v>#REF!</v>
      </c>
      <c r="BM9530" s="61" t="s">
        <v>14933</v>
      </c>
      <c r="BN9530" s="61" t="s">
        <v>3004</v>
      </c>
      <c r="BO9530" s="61" t="s">
        <v>14934</v>
      </c>
      <c r="BU9530" s="61" t="s">
        <v>14933</v>
      </c>
      <c r="BV9530" s="61" t="s">
        <v>3004</v>
      </c>
      <c r="BW9530" s="61" t="s">
        <v>14934</v>
      </c>
    </row>
    <row r="9531" spans="51:75">
      <c r="AY9531" s="89" t="e">
        <f>VLOOKUP(C9531,#REF!, 2,FALSE)</f>
        <v>#REF!</v>
      </c>
      <c r="BM9531" s="61" t="s">
        <v>14935</v>
      </c>
      <c r="BN9531" s="61" t="s">
        <v>3254</v>
      </c>
      <c r="BO9531" s="61" t="s">
        <v>14936</v>
      </c>
      <c r="BU9531" s="61" t="s">
        <v>14935</v>
      </c>
      <c r="BV9531" s="61" t="s">
        <v>3254</v>
      </c>
      <c r="BW9531" s="61" t="s">
        <v>14936</v>
      </c>
    </row>
    <row r="9532" spans="51:75">
      <c r="AY9532" s="89" t="e">
        <f>VLOOKUP(C9532,#REF!, 2,FALSE)</f>
        <v>#REF!</v>
      </c>
      <c r="BM9532" s="61" t="s">
        <v>14937</v>
      </c>
      <c r="BN9532" s="61" t="s">
        <v>3007</v>
      </c>
      <c r="BO9532" s="61" t="s">
        <v>2642</v>
      </c>
      <c r="BU9532" s="61" t="s">
        <v>14937</v>
      </c>
      <c r="BV9532" s="61" t="s">
        <v>3007</v>
      </c>
      <c r="BW9532" s="61" t="s">
        <v>2642</v>
      </c>
    </row>
    <row r="9533" spans="51:75">
      <c r="AY9533" s="89" t="e">
        <f>VLOOKUP(C9533,#REF!, 2,FALSE)</f>
        <v>#REF!</v>
      </c>
      <c r="BM9533" s="61" t="s">
        <v>2592</v>
      </c>
      <c r="BN9533" s="61" t="s">
        <v>789</v>
      </c>
      <c r="BO9533" s="61" t="s">
        <v>1778</v>
      </c>
      <c r="BU9533" s="61" t="s">
        <v>2592</v>
      </c>
      <c r="BV9533" s="61" t="s">
        <v>789</v>
      </c>
      <c r="BW9533" s="61" t="s">
        <v>1778</v>
      </c>
    </row>
    <row r="9534" spans="51:75">
      <c r="AY9534" s="89" t="e">
        <f>VLOOKUP(C9534,#REF!, 2,FALSE)</f>
        <v>#REF!</v>
      </c>
      <c r="BM9534" s="61" t="s">
        <v>238</v>
      </c>
      <c r="BN9534" s="61" t="s">
        <v>3047</v>
      </c>
      <c r="BO9534" s="61" t="s">
        <v>14938</v>
      </c>
      <c r="BU9534" s="61" t="s">
        <v>238</v>
      </c>
      <c r="BV9534" s="61" t="s">
        <v>3047</v>
      </c>
      <c r="BW9534" s="61" t="s">
        <v>14938</v>
      </c>
    </row>
    <row r="9535" spans="51:75">
      <c r="AY9535" s="89" t="e">
        <f>VLOOKUP(C9535,#REF!, 2,FALSE)</f>
        <v>#REF!</v>
      </c>
      <c r="BM9535" s="61" t="s">
        <v>14939</v>
      </c>
      <c r="BN9535" s="61" t="s">
        <v>16990</v>
      </c>
      <c r="BO9535" s="61" t="s">
        <v>1913</v>
      </c>
      <c r="BU9535" s="61" t="s">
        <v>14939</v>
      </c>
      <c r="BV9535" s="61" t="s">
        <v>16990</v>
      </c>
      <c r="BW9535" s="61" t="s">
        <v>1913</v>
      </c>
    </row>
    <row r="9536" spans="51:75">
      <c r="AY9536" s="89" t="e">
        <f>VLOOKUP(C9536,#REF!, 2,FALSE)</f>
        <v>#REF!</v>
      </c>
      <c r="BM9536" s="61" t="s">
        <v>2593</v>
      </c>
      <c r="BN9536" s="61" t="s">
        <v>3007</v>
      </c>
      <c r="BO9536" s="61" t="s">
        <v>14940</v>
      </c>
      <c r="BU9536" s="61" t="s">
        <v>2593</v>
      </c>
      <c r="BV9536" s="61" t="s">
        <v>3007</v>
      </c>
      <c r="BW9536" s="61" t="s">
        <v>14940</v>
      </c>
    </row>
    <row r="9537" spans="51:75">
      <c r="AY9537" s="89" t="e">
        <f>VLOOKUP(C9537,#REF!, 2,FALSE)</f>
        <v>#REF!</v>
      </c>
      <c r="BM9537" s="61" t="s">
        <v>14941</v>
      </c>
      <c r="BN9537" s="61" t="s">
        <v>3204</v>
      </c>
      <c r="BO9537" s="61" t="s">
        <v>1200</v>
      </c>
      <c r="BU9537" s="61" t="s">
        <v>14941</v>
      </c>
      <c r="BV9537" s="61" t="s">
        <v>3204</v>
      </c>
      <c r="BW9537" s="61" t="s">
        <v>1200</v>
      </c>
    </row>
    <row r="9538" spans="51:75">
      <c r="AY9538" s="89" t="e">
        <f>VLOOKUP(C9538,#REF!, 2,FALSE)</f>
        <v>#REF!</v>
      </c>
      <c r="BM9538" s="61" t="s">
        <v>14942</v>
      </c>
      <c r="BN9538" s="61" t="s">
        <v>1141</v>
      </c>
      <c r="BO9538" s="61" t="s">
        <v>14943</v>
      </c>
      <c r="BU9538" s="61" t="s">
        <v>14942</v>
      </c>
      <c r="BV9538" s="61" t="s">
        <v>1141</v>
      </c>
      <c r="BW9538" s="61" t="s">
        <v>14943</v>
      </c>
    </row>
    <row r="9539" spans="51:75">
      <c r="AY9539" s="89" t="e">
        <f>VLOOKUP(C9539,#REF!, 2,FALSE)</f>
        <v>#REF!</v>
      </c>
      <c r="BM9539" s="61" t="s">
        <v>14944</v>
      </c>
      <c r="BN9539" s="61" t="s">
        <v>16990</v>
      </c>
      <c r="BO9539" s="61" t="s">
        <v>7575</v>
      </c>
      <c r="BU9539" s="61" t="s">
        <v>14944</v>
      </c>
      <c r="BV9539" s="61" t="s">
        <v>16990</v>
      </c>
      <c r="BW9539" s="61" t="s">
        <v>7575</v>
      </c>
    </row>
    <row r="9540" spans="51:75">
      <c r="AY9540" s="89" t="e">
        <f>VLOOKUP(C9540,#REF!, 2,FALSE)</f>
        <v>#REF!</v>
      </c>
      <c r="BM9540" s="61" t="s">
        <v>14945</v>
      </c>
      <c r="BN9540" s="61" t="s">
        <v>3047</v>
      </c>
      <c r="BO9540" s="61" t="s">
        <v>14946</v>
      </c>
      <c r="BU9540" s="61" t="s">
        <v>14945</v>
      </c>
      <c r="BV9540" s="61" t="s">
        <v>3047</v>
      </c>
      <c r="BW9540" s="61" t="s">
        <v>14946</v>
      </c>
    </row>
    <row r="9541" spans="51:75">
      <c r="AY9541" s="89" t="e">
        <f>VLOOKUP(C9541,#REF!, 2,FALSE)</f>
        <v>#REF!</v>
      </c>
      <c r="BM9541" s="61" t="s">
        <v>14947</v>
      </c>
      <c r="BN9541" s="61" t="s">
        <v>3007</v>
      </c>
      <c r="BO9541" s="61" t="s">
        <v>14948</v>
      </c>
      <c r="BU9541" s="61" t="s">
        <v>14947</v>
      </c>
      <c r="BV9541" s="61" t="s">
        <v>3007</v>
      </c>
      <c r="BW9541" s="61" t="s">
        <v>14948</v>
      </c>
    </row>
    <row r="9542" spans="51:75">
      <c r="AY9542" s="89" t="e">
        <f>VLOOKUP(C9542,#REF!, 2,FALSE)</f>
        <v>#REF!</v>
      </c>
      <c r="BM9542" s="61" t="s">
        <v>14949</v>
      </c>
      <c r="BN9542" s="61" t="s">
        <v>3254</v>
      </c>
      <c r="BO9542" s="61" t="s">
        <v>14950</v>
      </c>
      <c r="BU9542" s="61" t="s">
        <v>14949</v>
      </c>
      <c r="BV9542" s="61" t="s">
        <v>3254</v>
      </c>
      <c r="BW9542" s="61" t="s">
        <v>14950</v>
      </c>
    </row>
    <row r="9543" spans="51:75">
      <c r="AY9543" s="89" t="e">
        <f>VLOOKUP(C9543,#REF!, 2,FALSE)</f>
        <v>#REF!</v>
      </c>
      <c r="BM9543" s="61" t="s">
        <v>232</v>
      </c>
      <c r="BN9543" s="61" t="s">
        <v>3254</v>
      </c>
      <c r="BO9543" s="61" t="s">
        <v>14951</v>
      </c>
      <c r="BU9543" s="61" t="s">
        <v>232</v>
      </c>
      <c r="BV9543" s="61" t="s">
        <v>3254</v>
      </c>
      <c r="BW9543" s="61" t="s">
        <v>14951</v>
      </c>
    </row>
    <row r="9544" spans="51:75">
      <c r="AY9544" s="89" t="e">
        <f>VLOOKUP(C9544,#REF!, 2,FALSE)</f>
        <v>#REF!</v>
      </c>
      <c r="BM9544" s="61" t="s">
        <v>2594</v>
      </c>
      <c r="BN9544" s="61" t="s">
        <v>16990</v>
      </c>
      <c r="BO9544" s="61" t="s">
        <v>14952</v>
      </c>
      <c r="BU9544" s="61" t="s">
        <v>2594</v>
      </c>
      <c r="BV9544" s="61" t="s">
        <v>16990</v>
      </c>
      <c r="BW9544" s="61" t="s">
        <v>14952</v>
      </c>
    </row>
    <row r="9545" spans="51:75">
      <c r="AY9545" s="89" t="e">
        <f>VLOOKUP(C9545,#REF!, 2,FALSE)</f>
        <v>#REF!</v>
      </c>
      <c r="BM9545" s="61" t="s">
        <v>2595</v>
      </c>
      <c r="BN9545" s="61" t="s">
        <v>16990</v>
      </c>
      <c r="BO9545" s="61" t="s">
        <v>1965</v>
      </c>
      <c r="BU9545" s="61" t="s">
        <v>2595</v>
      </c>
      <c r="BV9545" s="61" t="s">
        <v>16990</v>
      </c>
      <c r="BW9545" s="61" t="s">
        <v>1965</v>
      </c>
    </row>
    <row r="9546" spans="51:75">
      <c r="AY9546" s="89" t="e">
        <f>VLOOKUP(C9546,#REF!, 2,FALSE)</f>
        <v>#REF!</v>
      </c>
      <c r="BM9546" s="61" t="s">
        <v>14953</v>
      </c>
      <c r="BN9546" s="61" t="s">
        <v>3254</v>
      </c>
      <c r="BO9546" s="61" t="s">
        <v>14954</v>
      </c>
      <c r="BU9546" s="61" t="s">
        <v>14953</v>
      </c>
      <c r="BV9546" s="61" t="s">
        <v>3254</v>
      </c>
      <c r="BW9546" s="61" t="s">
        <v>14954</v>
      </c>
    </row>
    <row r="9547" spans="51:75">
      <c r="AY9547" s="89" t="e">
        <f>VLOOKUP(C9547,#REF!, 2,FALSE)</f>
        <v>#REF!</v>
      </c>
      <c r="BM9547" s="61" t="s">
        <v>252</v>
      </c>
      <c r="BN9547" s="61" t="s">
        <v>3254</v>
      </c>
      <c r="BO9547" s="61" t="s">
        <v>14955</v>
      </c>
      <c r="BU9547" s="61" t="s">
        <v>252</v>
      </c>
      <c r="BV9547" s="61" t="s">
        <v>3254</v>
      </c>
      <c r="BW9547" s="61" t="s">
        <v>14955</v>
      </c>
    </row>
    <row r="9548" spans="51:75">
      <c r="AY9548" s="89" t="e">
        <f>VLOOKUP(C9548,#REF!, 2,FALSE)</f>
        <v>#REF!</v>
      </c>
      <c r="BM9548" s="61" t="s">
        <v>14956</v>
      </c>
      <c r="BN9548" s="61" t="s">
        <v>2981</v>
      </c>
      <c r="BO9548" s="61" t="s">
        <v>2312</v>
      </c>
      <c r="BU9548" s="61" t="s">
        <v>14956</v>
      </c>
      <c r="BV9548" s="61" t="s">
        <v>2981</v>
      </c>
      <c r="BW9548" s="61" t="s">
        <v>2312</v>
      </c>
    </row>
    <row r="9549" spans="51:75">
      <c r="AY9549" s="89" t="e">
        <f>VLOOKUP(C9549,#REF!, 2,FALSE)</f>
        <v>#REF!</v>
      </c>
      <c r="BM9549" s="61" t="s">
        <v>2596</v>
      </c>
      <c r="BN9549" s="61" t="s">
        <v>3254</v>
      </c>
      <c r="BO9549" s="61" t="s">
        <v>2311</v>
      </c>
      <c r="BU9549" s="61" t="s">
        <v>2596</v>
      </c>
      <c r="BV9549" s="61" t="s">
        <v>3254</v>
      </c>
      <c r="BW9549" s="61" t="s">
        <v>2311</v>
      </c>
    </row>
    <row r="9550" spans="51:75">
      <c r="AY9550" s="89" t="e">
        <f>VLOOKUP(C9550,#REF!, 2,FALSE)</f>
        <v>#REF!</v>
      </c>
      <c r="BM9550" s="61" t="s">
        <v>14957</v>
      </c>
      <c r="BN9550" s="61" t="s">
        <v>1344</v>
      </c>
      <c r="BO9550" s="61" t="s">
        <v>14958</v>
      </c>
      <c r="BU9550" s="61" t="s">
        <v>14957</v>
      </c>
      <c r="BV9550" s="61" t="s">
        <v>1344</v>
      </c>
      <c r="BW9550" s="61" t="s">
        <v>14958</v>
      </c>
    </row>
    <row r="9551" spans="51:75">
      <c r="AY9551" s="89" t="e">
        <f>VLOOKUP(C9551,#REF!, 2,FALSE)</f>
        <v>#REF!</v>
      </c>
      <c r="BM9551" s="61" t="s">
        <v>14959</v>
      </c>
      <c r="BN9551" s="61" t="s">
        <v>3047</v>
      </c>
      <c r="BO9551" s="61" t="s">
        <v>14954</v>
      </c>
      <c r="BU9551" s="61" t="s">
        <v>14959</v>
      </c>
      <c r="BV9551" s="61" t="s">
        <v>3047</v>
      </c>
      <c r="BW9551" s="61" t="s">
        <v>14954</v>
      </c>
    </row>
    <row r="9552" spans="51:75">
      <c r="AY9552" s="89" t="e">
        <f>VLOOKUP(C9552,#REF!, 2,FALSE)</f>
        <v>#REF!</v>
      </c>
      <c r="BM9552" s="61" t="s">
        <v>14960</v>
      </c>
      <c r="BN9552" s="61" t="s">
        <v>16990</v>
      </c>
      <c r="BO9552" s="61" t="s">
        <v>14961</v>
      </c>
      <c r="BU9552" s="61" t="s">
        <v>14960</v>
      </c>
      <c r="BV9552" s="61" t="s">
        <v>16990</v>
      </c>
      <c r="BW9552" s="61" t="s">
        <v>14961</v>
      </c>
    </row>
    <row r="9553" spans="51:75">
      <c r="AY9553" s="89" t="e">
        <f>VLOOKUP(C9553,#REF!, 2,FALSE)</f>
        <v>#REF!</v>
      </c>
      <c r="BM9553" s="61" t="s">
        <v>14962</v>
      </c>
      <c r="BN9553" s="61" t="s">
        <v>2981</v>
      </c>
      <c r="BO9553" s="61" t="s">
        <v>14954</v>
      </c>
      <c r="BU9553" s="61" t="s">
        <v>14962</v>
      </c>
      <c r="BV9553" s="61" t="s">
        <v>2981</v>
      </c>
      <c r="BW9553" s="61" t="s">
        <v>14954</v>
      </c>
    </row>
    <row r="9554" spans="51:75">
      <c r="AY9554" s="89" t="e">
        <f>VLOOKUP(C9554,#REF!, 2,FALSE)</f>
        <v>#REF!</v>
      </c>
      <c r="BM9554" s="61" t="s">
        <v>14963</v>
      </c>
      <c r="BN9554" s="61" t="s">
        <v>1271</v>
      </c>
      <c r="BO9554" s="61" t="s">
        <v>14964</v>
      </c>
      <c r="BU9554" s="61" t="s">
        <v>14963</v>
      </c>
      <c r="BV9554" s="61" t="s">
        <v>1271</v>
      </c>
      <c r="BW9554" s="61" t="s">
        <v>14964</v>
      </c>
    </row>
    <row r="9555" spans="51:75">
      <c r="AY9555" s="89" t="e">
        <f>VLOOKUP(C9555,#REF!, 2,FALSE)</f>
        <v>#REF!</v>
      </c>
      <c r="BM9555" s="61" t="s">
        <v>2600</v>
      </c>
      <c r="BN9555" s="61" t="s">
        <v>3254</v>
      </c>
      <c r="BO9555" s="61" t="s">
        <v>14965</v>
      </c>
      <c r="BU9555" s="61" t="s">
        <v>2600</v>
      </c>
      <c r="BV9555" s="61" t="s">
        <v>3254</v>
      </c>
      <c r="BW9555" s="61" t="s">
        <v>14965</v>
      </c>
    </row>
    <row r="9556" spans="51:75">
      <c r="AY9556" s="89" t="e">
        <f>VLOOKUP(C9556,#REF!, 2,FALSE)</f>
        <v>#REF!</v>
      </c>
      <c r="BM9556" s="61" t="s">
        <v>14966</v>
      </c>
      <c r="BN9556" s="61" t="s">
        <v>1271</v>
      </c>
      <c r="BO9556" s="61" t="s">
        <v>14967</v>
      </c>
      <c r="BU9556" s="61" t="s">
        <v>14966</v>
      </c>
      <c r="BV9556" s="61" t="s">
        <v>1271</v>
      </c>
      <c r="BW9556" s="61" t="s">
        <v>14967</v>
      </c>
    </row>
    <row r="9557" spans="51:75">
      <c r="AY9557" s="89" t="e">
        <f>VLOOKUP(C9557,#REF!, 2,FALSE)</f>
        <v>#REF!</v>
      </c>
      <c r="BM9557" s="61" t="s">
        <v>14968</v>
      </c>
      <c r="BN9557" s="61" t="s">
        <v>3007</v>
      </c>
      <c r="BO9557" s="61" t="s">
        <v>14969</v>
      </c>
      <c r="BU9557" s="61" t="s">
        <v>14968</v>
      </c>
      <c r="BV9557" s="61" t="s">
        <v>3007</v>
      </c>
      <c r="BW9557" s="61" t="s">
        <v>14969</v>
      </c>
    </row>
    <row r="9558" spans="51:75">
      <c r="AY9558" s="89" t="e">
        <f>VLOOKUP(C9558,#REF!, 2,FALSE)</f>
        <v>#REF!</v>
      </c>
      <c r="BM9558" s="61" t="s">
        <v>14970</v>
      </c>
      <c r="BN9558" s="61" t="s">
        <v>3254</v>
      </c>
      <c r="BO9558" s="61" t="s">
        <v>14971</v>
      </c>
      <c r="BU9558" s="61" t="s">
        <v>14970</v>
      </c>
      <c r="BV9558" s="61" t="s">
        <v>3254</v>
      </c>
      <c r="BW9558" s="61" t="s">
        <v>14971</v>
      </c>
    </row>
    <row r="9559" spans="51:75">
      <c r="AY9559" s="89" t="e">
        <f>VLOOKUP(C9559,#REF!, 2,FALSE)</f>
        <v>#REF!</v>
      </c>
      <c r="BM9559" s="61" t="s">
        <v>14972</v>
      </c>
      <c r="BN9559" s="61" t="s">
        <v>3254</v>
      </c>
      <c r="BO9559" s="61" t="s">
        <v>10913</v>
      </c>
      <c r="BU9559" s="61" t="s">
        <v>14972</v>
      </c>
      <c r="BV9559" s="61" t="s">
        <v>3254</v>
      </c>
      <c r="BW9559" s="61" t="s">
        <v>10913</v>
      </c>
    </row>
    <row r="9560" spans="51:75">
      <c r="AY9560" s="89" t="e">
        <f>VLOOKUP(C9560,#REF!, 2,FALSE)</f>
        <v>#REF!</v>
      </c>
      <c r="BM9560" s="61" t="s">
        <v>14973</v>
      </c>
      <c r="BN9560" s="61" t="s">
        <v>16990</v>
      </c>
      <c r="BO9560" s="61" t="s">
        <v>14974</v>
      </c>
      <c r="BU9560" s="61" t="s">
        <v>14973</v>
      </c>
      <c r="BV9560" s="61" t="s">
        <v>16990</v>
      </c>
      <c r="BW9560" s="61" t="s">
        <v>14974</v>
      </c>
    </row>
    <row r="9561" spans="51:75">
      <c r="AY9561" s="89" t="e">
        <f>VLOOKUP(C9561,#REF!, 2,FALSE)</f>
        <v>#REF!</v>
      </c>
      <c r="BM9561" s="61" t="s">
        <v>14975</v>
      </c>
      <c r="BN9561" s="61" t="s">
        <v>663</v>
      </c>
      <c r="BO9561" s="61" t="s">
        <v>14976</v>
      </c>
      <c r="BU9561" s="61" t="s">
        <v>14975</v>
      </c>
      <c r="BV9561" s="61" t="s">
        <v>663</v>
      </c>
      <c r="BW9561" s="61" t="s">
        <v>14976</v>
      </c>
    </row>
    <row r="9562" spans="51:75">
      <c r="AY9562" s="89" t="e">
        <f>VLOOKUP(C9562,#REF!, 2,FALSE)</f>
        <v>#REF!</v>
      </c>
      <c r="BM9562" s="61" t="s">
        <v>14977</v>
      </c>
      <c r="BN9562" s="61" t="s">
        <v>1141</v>
      </c>
      <c r="BO9562" s="61" t="s">
        <v>2698</v>
      </c>
      <c r="BU9562" s="61" t="s">
        <v>14977</v>
      </c>
      <c r="BV9562" s="61" t="s">
        <v>1141</v>
      </c>
      <c r="BW9562" s="61" t="s">
        <v>2698</v>
      </c>
    </row>
    <row r="9563" spans="51:75">
      <c r="AY9563" s="89" t="e">
        <f>VLOOKUP(C9563,#REF!, 2,FALSE)</f>
        <v>#REF!</v>
      </c>
      <c r="BM9563" s="61" t="s">
        <v>14978</v>
      </c>
      <c r="BN9563" s="61" t="s">
        <v>2985</v>
      </c>
      <c r="BO9563" s="61" t="s">
        <v>2985</v>
      </c>
      <c r="BU9563" s="61" t="s">
        <v>14978</v>
      </c>
      <c r="BV9563" s="61" t="s">
        <v>2985</v>
      </c>
      <c r="BW9563" s="61" t="s">
        <v>2985</v>
      </c>
    </row>
    <row r="9564" spans="51:75">
      <c r="AY9564" s="89" t="e">
        <f>VLOOKUP(C9564,#REF!, 2,FALSE)</f>
        <v>#REF!</v>
      </c>
      <c r="BM9564" s="61" t="s">
        <v>14979</v>
      </c>
      <c r="BN9564" s="61" t="s">
        <v>16990</v>
      </c>
      <c r="BO9564" s="61" t="s">
        <v>10379</v>
      </c>
      <c r="BU9564" s="61" t="s">
        <v>14979</v>
      </c>
      <c r="BV9564" s="61" t="s">
        <v>16990</v>
      </c>
      <c r="BW9564" s="61" t="s">
        <v>10379</v>
      </c>
    </row>
    <row r="9565" spans="51:75">
      <c r="AY9565" s="89" t="e">
        <f>VLOOKUP(C9565,#REF!, 2,FALSE)</f>
        <v>#REF!</v>
      </c>
      <c r="BM9565" s="61" t="s">
        <v>14980</v>
      </c>
      <c r="BN9565" s="61" t="s">
        <v>1344</v>
      </c>
      <c r="BO9565" s="61" t="s">
        <v>14981</v>
      </c>
      <c r="BU9565" s="61" t="s">
        <v>14980</v>
      </c>
      <c r="BV9565" s="61" t="s">
        <v>1344</v>
      </c>
      <c r="BW9565" s="61" t="s">
        <v>14981</v>
      </c>
    </row>
    <row r="9566" spans="51:75">
      <c r="AY9566" s="89" t="e">
        <f>VLOOKUP(C9566,#REF!, 2,FALSE)</f>
        <v>#REF!</v>
      </c>
      <c r="BM9566" s="61" t="s">
        <v>2601</v>
      </c>
      <c r="BN9566" s="61" t="s">
        <v>3254</v>
      </c>
      <c r="BO9566" s="61" t="s">
        <v>14982</v>
      </c>
      <c r="BU9566" s="61" t="s">
        <v>2601</v>
      </c>
      <c r="BV9566" s="61" t="s">
        <v>3254</v>
      </c>
      <c r="BW9566" s="61" t="s">
        <v>14982</v>
      </c>
    </row>
    <row r="9567" spans="51:75">
      <c r="AY9567" s="89" t="e">
        <f>VLOOKUP(C9567,#REF!, 2,FALSE)</f>
        <v>#REF!</v>
      </c>
      <c r="BM9567" s="61" t="s">
        <v>14983</v>
      </c>
      <c r="BN9567" s="61" t="s">
        <v>3254</v>
      </c>
      <c r="BO9567" s="61" t="s">
        <v>14984</v>
      </c>
      <c r="BU9567" s="61" t="s">
        <v>14983</v>
      </c>
      <c r="BV9567" s="61" t="s">
        <v>3254</v>
      </c>
      <c r="BW9567" s="61" t="s">
        <v>14984</v>
      </c>
    </row>
    <row r="9568" spans="51:75">
      <c r="AY9568" s="89" t="e">
        <f>VLOOKUP(C9568,#REF!, 2,FALSE)</f>
        <v>#REF!</v>
      </c>
      <c r="BM9568" s="61" t="s">
        <v>14985</v>
      </c>
      <c r="BN9568" s="61" t="s">
        <v>2985</v>
      </c>
      <c r="BO9568" s="61" t="s">
        <v>2985</v>
      </c>
      <c r="BU9568" s="61" t="s">
        <v>14985</v>
      </c>
      <c r="BV9568" s="61" t="s">
        <v>2985</v>
      </c>
      <c r="BW9568" s="61" t="s">
        <v>2985</v>
      </c>
    </row>
    <row r="9569" spans="51:75">
      <c r="AY9569" s="89" t="e">
        <f>VLOOKUP(C9569,#REF!, 2,FALSE)</f>
        <v>#REF!</v>
      </c>
      <c r="BM9569" s="61" t="s">
        <v>14986</v>
      </c>
      <c r="BN9569" s="61" t="s">
        <v>3254</v>
      </c>
      <c r="BO9569" s="61" t="s">
        <v>3677</v>
      </c>
      <c r="BU9569" s="61" t="s">
        <v>14986</v>
      </c>
      <c r="BV9569" s="61" t="s">
        <v>3254</v>
      </c>
      <c r="BW9569" s="61" t="s">
        <v>3677</v>
      </c>
    </row>
    <row r="9570" spans="51:75">
      <c r="AY9570" s="89" t="e">
        <f>VLOOKUP(C9570,#REF!, 2,FALSE)</f>
        <v>#REF!</v>
      </c>
      <c r="BM9570" s="61" t="s">
        <v>14987</v>
      </c>
      <c r="BN9570" s="61" t="s">
        <v>3204</v>
      </c>
      <c r="BO9570" s="61" t="s">
        <v>9705</v>
      </c>
      <c r="BU9570" s="61" t="s">
        <v>14987</v>
      </c>
      <c r="BV9570" s="61" t="s">
        <v>3204</v>
      </c>
      <c r="BW9570" s="61" t="s">
        <v>9705</v>
      </c>
    </row>
    <row r="9571" spans="51:75">
      <c r="AY9571" s="89" t="e">
        <f>VLOOKUP(C9571,#REF!, 2,FALSE)</f>
        <v>#REF!</v>
      </c>
      <c r="BM9571" s="61" t="s">
        <v>14988</v>
      </c>
      <c r="BN9571" s="61" t="s">
        <v>3254</v>
      </c>
      <c r="BO9571" s="61" t="s">
        <v>14989</v>
      </c>
      <c r="BU9571" s="61" t="s">
        <v>14988</v>
      </c>
      <c r="BV9571" s="61" t="s">
        <v>3254</v>
      </c>
      <c r="BW9571" s="61" t="s">
        <v>14989</v>
      </c>
    </row>
    <row r="9572" spans="51:75">
      <c r="AY9572" s="89" t="e">
        <f>VLOOKUP(C9572,#REF!, 2,FALSE)</f>
        <v>#REF!</v>
      </c>
      <c r="BM9572" s="61" t="s">
        <v>14990</v>
      </c>
      <c r="BN9572" s="61" t="s">
        <v>16990</v>
      </c>
      <c r="BO9572" s="61" t="s">
        <v>13163</v>
      </c>
      <c r="BU9572" s="61" t="s">
        <v>14990</v>
      </c>
      <c r="BV9572" s="61" t="s">
        <v>16990</v>
      </c>
      <c r="BW9572" s="61" t="s">
        <v>13163</v>
      </c>
    </row>
    <row r="9573" spans="51:75">
      <c r="AY9573" s="89" t="e">
        <f>VLOOKUP(C9573,#REF!, 2,FALSE)</f>
        <v>#REF!</v>
      </c>
      <c r="BM9573" s="61" t="s">
        <v>2602</v>
      </c>
      <c r="BN9573" s="61" t="s">
        <v>942</v>
      </c>
      <c r="BO9573" s="61" t="s">
        <v>3475</v>
      </c>
      <c r="BU9573" s="61" t="s">
        <v>2602</v>
      </c>
      <c r="BV9573" s="61" t="s">
        <v>942</v>
      </c>
      <c r="BW9573" s="61" t="s">
        <v>3475</v>
      </c>
    </row>
    <row r="9574" spans="51:75">
      <c r="AY9574" s="89" t="e">
        <f>VLOOKUP(C9574,#REF!, 2,FALSE)</f>
        <v>#REF!</v>
      </c>
      <c r="BM9574" s="61" t="s">
        <v>14991</v>
      </c>
      <c r="BN9574" s="61" t="s">
        <v>3254</v>
      </c>
      <c r="BO9574" s="61" t="s">
        <v>14992</v>
      </c>
      <c r="BU9574" s="61" t="s">
        <v>14991</v>
      </c>
      <c r="BV9574" s="61" t="s">
        <v>3254</v>
      </c>
      <c r="BW9574" s="61" t="s">
        <v>14992</v>
      </c>
    </row>
    <row r="9575" spans="51:75">
      <c r="AY9575" s="89" t="e">
        <f>VLOOKUP(C9575,#REF!, 2,FALSE)</f>
        <v>#REF!</v>
      </c>
      <c r="BM9575" s="61" t="s">
        <v>14993</v>
      </c>
      <c r="BN9575" s="61" t="s">
        <v>3204</v>
      </c>
      <c r="BO9575" s="61" t="s">
        <v>14994</v>
      </c>
      <c r="BU9575" s="61" t="s">
        <v>14993</v>
      </c>
      <c r="BV9575" s="61" t="s">
        <v>3204</v>
      </c>
      <c r="BW9575" s="61" t="s">
        <v>14994</v>
      </c>
    </row>
    <row r="9576" spans="51:75">
      <c r="AY9576" s="89" t="e">
        <f>VLOOKUP(C9576,#REF!, 2,FALSE)</f>
        <v>#REF!</v>
      </c>
      <c r="BM9576" s="61" t="s">
        <v>14995</v>
      </c>
      <c r="BN9576" s="61" t="s">
        <v>630</v>
      </c>
      <c r="BO9576" s="61" t="s">
        <v>14996</v>
      </c>
      <c r="BU9576" s="61" t="s">
        <v>14995</v>
      </c>
      <c r="BV9576" s="61" t="s">
        <v>630</v>
      </c>
      <c r="BW9576" s="61" t="s">
        <v>14996</v>
      </c>
    </row>
    <row r="9577" spans="51:75">
      <c r="AY9577" s="89" t="e">
        <f>VLOOKUP(C9577,#REF!, 2,FALSE)</f>
        <v>#REF!</v>
      </c>
      <c r="BM9577" s="61" t="s">
        <v>14997</v>
      </c>
      <c r="BN9577" s="61" t="s">
        <v>3007</v>
      </c>
      <c r="BO9577" s="61" t="s">
        <v>2363</v>
      </c>
      <c r="BU9577" s="61" t="s">
        <v>14997</v>
      </c>
      <c r="BV9577" s="61" t="s">
        <v>3007</v>
      </c>
      <c r="BW9577" s="61" t="s">
        <v>2363</v>
      </c>
    </row>
    <row r="9578" spans="51:75">
      <c r="AY9578" s="89" t="e">
        <f>VLOOKUP(C9578,#REF!, 2,FALSE)</f>
        <v>#REF!</v>
      </c>
      <c r="BM9578" s="61" t="s">
        <v>2603</v>
      </c>
      <c r="BN9578" s="61" t="s">
        <v>16990</v>
      </c>
      <c r="BO9578" s="61" t="s">
        <v>4317</v>
      </c>
      <c r="BU9578" s="61" t="s">
        <v>2603</v>
      </c>
      <c r="BV9578" s="61" t="s">
        <v>16990</v>
      </c>
      <c r="BW9578" s="61" t="s">
        <v>4317</v>
      </c>
    </row>
    <row r="9579" spans="51:75">
      <c r="AY9579" s="89" t="e">
        <f>VLOOKUP(C9579,#REF!, 2,FALSE)</f>
        <v>#REF!</v>
      </c>
      <c r="BM9579" s="61" t="s">
        <v>14998</v>
      </c>
      <c r="BN9579" s="61" t="s">
        <v>3204</v>
      </c>
      <c r="BO9579" s="61" t="s">
        <v>14999</v>
      </c>
      <c r="BU9579" s="61" t="s">
        <v>14998</v>
      </c>
      <c r="BV9579" s="61" t="s">
        <v>3204</v>
      </c>
      <c r="BW9579" s="61" t="s">
        <v>14999</v>
      </c>
    </row>
    <row r="9580" spans="51:75">
      <c r="AY9580" s="89" t="e">
        <f>VLOOKUP(C9580,#REF!, 2,FALSE)</f>
        <v>#REF!</v>
      </c>
      <c r="BM9580" s="61" t="s">
        <v>15000</v>
      </c>
      <c r="BN9580" s="61" t="s">
        <v>782</v>
      </c>
      <c r="BO9580" s="61" t="s">
        <v>15001</v>
      </c>
      <c r="BU9580" s="61" t="s">
        <v>15000</v>
      </c>
      <c r="BV9580" s="61" t="s">
        <v>782</v>
      </c>
      <c r="BW9580" s="61" t="s">
        <v>15001</v>
      </c>
    </row>
    <row r="9581" spans="51:75">
      <c r="AY9581" s="89" t="e">
        <f>VLOOKUP(C9581,#REF!, 2,FALSE)</f>
        <v>#REF!</v>
      </c>
      <c r="BM9581" s="61" t="s">
        <v>2604</v>
      </c>
      <c r="BN9581" s="61" t="s">
        <v>2985</v>
      </c>
      <c r="BO9581" s="61" t="s">
        <v>15002</v>
      </c>
      <c r="BU9581" s="61" t="s">
        <v>2604</v>
      </c>
      <c r="BV9581" s="61" t="s">
        <v>2985</v>
      </c>
      <c r="BW9581" s="61" t="s">
        <v>15002</v>
      </c>
    </row>
    <row r="9582" spans="51:75">
      <c r="AY9582" s="89" t="e">
        <f>VLOOKUP(C9582,#REF!, 2,FALSE)</f>
        <v>#REF!</v>
      </c>
      <c r="BM9582" s="61" t="s">
        <v>2605</v>
      </c>
      <c r="BN9582" s="61" t="s">
        <v>930</v>
      </c>
      <c r="BO9582" s="61" t="s">
        <v>7905</v>
      </c>
      <c r="BU9582" s="61" t="s">
        <v>2605</v>
      </c>
      <c r="BV9582" s="61" t="s">
        <v>930</v>
      </c>
      <c r="BW9582" s="61" t="s">
        <v>7905</v>
      </c>
    </row>
    <row r="9583" spans="51:75">
      <c r="AY9583" s="89" t="e">
        <f>VLOOKUP(C9583,#REF!, 2,FALSE)</f>
        <v>#REF!</v>
      </c>
      <c r="BM9583" s="61" t="s">
        <v>15003</v>
      </c>
      <c r="BN9583" s="61" t="s">
        <v>3007</v>
      </c>
      <c r="BO9583" s="61" t="s">
        <v>8352</v>
      </c>
      <c r="BU9583" s="61" t="s">
        <v>15003</v>
      </c>
      <c r="BV9583" s="61" t="s">
        <v>3007</v>
      </c>
      <c r="BW9583" s="61" t="s">
        <v>8352</v>
      </c>
    </row>
    <row r="9584" spans="51:75">
      <c r="AY9584" s="89" t="e">
        <f>VLOOKUP(C9584,#REF!, 2,FALSE)</f>
        <v>#REF!</v>
      </c>
      <c r="BM9584" s="61" t="s">
        <v>15004</v>
      </c>
      <c r="BN9584" s="61" t="s">
        <v>619</v>
      </c>
      <c r="BO9584" s="61" t="s">
        <v>15005</v>
      </c>
      <c r="BU9584" s="61" t="s">
        <v>15004</v>
      </c>
      <c r="BV9584" s="61" t="s">
        <v>619</v>
      </c>
      <c r="BW9584" s="61" t="s">
        <v>15005</v>
      </c>
    </row>
    <row r="9585" spans="51:75">
      <c r="AY9585" s="89" t="e">
        <f>VLOOKUP(C9585,#REF!, 2,FALSE)</f>
        <v>#REF!</v>
      </c>
      <c r="BM9585" s="61" t="s">
        <v>15006</v>
      </c>
      <c r="BN9585" s="61" t="s">
        <v>671</v>
      </c>
      <c r="BO9585" s="61" t="s">
        <v>15007</v>
      </c>
      <c r="BU9585" s="61" t="s">
        <v>15006</v>
      </c>
      <c r="BV9585" s="61" t="s">
        <v>671</v>
      </c>
      <c r="BW9585" s="61" t="s">
        <v>15007</v>
      </c>
    </row>
    <row r="9586" spans="51:75">
      <c r="AY9586" s="89" t="e">
        <f>VLOOKUP(C9586,#REF!, 2,FALSE)</f>
        <v>#REF!</v>
      </c>
      <c r="BM9586" s="61" t="s">
        <v>15008</v>
      </c>
      <c r="BN9586" s="61" t="s">
        <v>2985</v>
      </c>
      <c r="BO9586" s="61" t="s">
        <v>15009</v>
      </c>
      <c r="BU9586" s="61" t="s">
        <v>15008</v>
      </c>
      <c r="BV9586" s="61" t="s">
        <v>2985</v>
      </c>
      <c r="BW9586" s="61" t="s">
        <v>15009</v>
      </c>
    </row>
    <row r="9587" spans="51:75">
      <c r="AY9587" s="89" t="e">
        <f>VLOOKUP(C9587,#REF!, 2,FALSE)</f>
        <v>#REF!</v>
      </c>
      <c r="BM9587" s="61" t="s">
        <v>15010</v>
      </c>
      <c r="BN9587" s="61" t="s">
        <v>2981</v>
      </c>
      <c r="BO9587" s="61" t="s">
        <v>15011</v>
      </c>
      <c r="BU9587" s="61" t="s">
        <v>15010</v>
      </c>
      <c r="BV9587" s="61" t="s">
        <v>2981</v>
      </c>
      <c r="BW9587" s="61" t="s">
        <v>15011</v>
      </c>
    </row>
    <row r="9588" spans="51:75">
      <c r="AY9588" s="89" t="e">
        <f>VLOOKUP(C9588,#REF!, 2,FALSE)</f>
        <v>#REF!</v>
      </c>
      <c r="BM9588" s="61" t="s">
        <v>15012</v>
      </c>
      <c r="BN9588" s="61" t="s">
        <v>2985</v>
      </c>
      <c r="BO9588" s="61" t="s">
        <v>15013</v>
      </c>
      <c r="BU9588" s="61" t="s">
        <v>15012</v>
      </c>
      <c r="BV9588" s="61" t="s">
        <v>2985</v>
      </c>
      <c r="BW9588" s="61" t="s">
        <v>15013</v>
      </c>
    </row>
    <row r="9589" spans="51:75">
      <c r="AY9589" s="89" t="e">
        <f>VLOOKUP(C9589,#REF!, 2,FALSE)</f>
        <v>#REF!</v>
      </c>
      <c r="BM9589" s="61" t="s">
        <v>15014</v>
      </c>
      <c r="BN9589" s="61" t="s">
        <v>738</v>
      </c>
      <c r="BO9589" s="61" t="s">
        <v>15015</v>
      </c>
      <c r="BU9589" s="61" t="s">
        <v>15014</v>
      </c>
      <c r="BV9589" s="61" t="s">
        <v>738</v>
      </c>
      <c r="BW9589" s="61" t="s">
        <v>15015</v>
      </c>
    </row>
    <row r="9590" spans="51:75">
      <c r="AY9590" s="89" t="e">
        <f>VLOOKUP(C9590,#REF!, 2,FALSE)</f>
        <v>#REF!</v>
      </c>
      <c r="BM9590" s="61" t="s">
        <v>15016</v>
      </c>
      <c r="BN9590" s="61" t="s">
        <v>1271</v>
      </c>
      <c r="BO9590" s="61" t="s">
        <v>15017</v>
      </c>
      <c r="BU9590" s="61" t="s">
        <v>15016</v>
      </c>
      <c r="BV9590" s="61" t="s">
        <v>1271</v>
      </c>
      <c r="BW9590" s="61" t="s">
        <v>15017</v>
      </c>
    </row>
    <row r="9591" spans="51:75">
      <c r="AY9591" s="89" t="e">
        <f>VLOOKUP(C9591,#REF!, 2,FALSE)</f>
        <v>#REF!</v>
      </c>
      <c r="BM9591" s="61" t="s">
        <v>15018</v>
      </c>
      <c r="BN9591" s="61" t="s">
        <v>1271</v>
      </c>
      <c r="BO9591" s="61" t="s">
        <v>15019</v>
      </c>
      <c r="BU9591" s="61" t="s">
        <v>15018</v>
      </c>
      <c r="BV9591" s="61" t="s">
        <v>1271</v>
      </c>
      <c r="BW9591" s="61" t="s">
        <v>15019</v>
      </c>
    </row>
    <row r="9592" spans="51:75">
      <c r="AY9592" s="89" t="e">
        <f>VLOOKUP(C9592,#REF!, 2,FALSE)</f>
        <v>#REF!</v>
      </c>
      <c r="BM9592" s="61" t="s">
        <v>2606</v>
      </c>
      <c r="BN9592" s="61" t="s">
        <v>2985</v>
      </c>
      <c r="BO9592" s="61" t="s">
        <v>6522</v>
      </c>
      <c r="BU9592" s="61" t="s">
        <v>2606</v>
      </c>
      <c r="BV9592" s="61" t="s">
        <v>2985</v>
      </c>
      <c r="BW9592" s="61" t="s">
        <v>6522</v>
      </c>
    </row>
    <row r="9593" spans="51:75">
      <c r="AY9593" s="89" t="e">
        <f>VLOOKUP(C9593,#REF!, 2,FALSE)</f>
        <v>#REF!</v>
      </c>
      <c r="BM9593" s="61" t="s">
        <v>229</v>
      </c>
      <c r="BN9593" s="61" t="s">
        <v>1344</v>
      </c>
      <c r="BO9593" s="61" t="s">
        <v>6176</v>
      </c>
      <c r="BU9593" s="61" t="s">
        <v>229</v>
      </c>
      <c r="BV9593" s="61" t="s">
        <v>1344</v>
      </c>
      <c r="BW9593" s="61" t="s">
        <v>6176</v>
      </c>
    </row>
    <row r="9594" spans="51:75">
      <c r="AY9594" s="89" t="e">
        <f>VLOOKUP(C9594,#REF!, 2,FALSE)</f>
        <v>#REF!</v>
      </c>
      <c r="BM9594" s="61" t="s">
        <v>15020</v>
      </c>
      <c r="BN9594" s="61" t="s">
        <v>3204</v>
      </c>
      <c r="BO9594" s="61" t="s">
        <v>1163</v>
      </c>
      <c r="BU9594" s="61" t="s">
        <v>15020</v>
      </c>
      <c r="BV9594" s="61" t="s">
        <v>3204</v>
      </c>
      <c r="BW9594" s="61" t="s">
        <v>1163</v>
      </c>
    </row>
    <row r="9595" spans="51:75">
      <c r="AY9595" s="89" t="e">
        <f>VLOOKUP(C9595,#REF!, 2,FALSE)</f>
        <v>#REF!</v>
      </c>
      <c r="BM9595" s="61" t="s">
        <v>15021</v>
      </c>
      <c r="BN9595" s="61" t="s">
        <v>16990</v>
      </c>
      <c r="BO9595" s="61" t="s">
        <v>4073</v>
      </c>
      <c r="BU9595" s="61" t="s">
        <v>15021</v>
      </c>
      <c r="BV9595" s="61" t="s">
        <v>16990</v>
      </c>
      <c r="BW9595" s="61" t="s">
        <v>4073</v>
      </c>
    </row>
    <row r="9596" spans="51:75">
      <c r="AY9596" s="89" t="e">
        <f>VLOOKUP(C9596,#REF!, 2,FALSE)</f>
        <v>#REF!</v>
      </c>
      <c r="BM9596" s="61" t="s">
        <v>15022</v>
      </c>
      <c r="BN9596" s="61" t="s">
        <v>843</v>
      </c>
      <c r="BO9596" s="61" t="s">
        <v>15023</v>
      </c>
      <c r="BU9596" s="61" t="s">
        <v>15022</v>
      </c>
      <c r="BV9596" s="61" t="s">
        <v>843</v>
      </c>
      <c r="BW9596" s="61" t="s">
        <v>15023</v>
      </c>
    </row>
    <row r="9597" spans="51:75">
      <c r="AY9597" s="89" t="e">
        <f>VLOOKUP(C9597,#REF!, 2,FALSE)</f>
        <v>#REF!</v>
      </c>
      <c r="BM9597" s="61" t="s">
        <v>15024</v>
      </c>
      <c r="BN9597" s="61" t="s">
        <v>2985</v>
      </c>
      <c r="BO9597" s="61" t="s">
        <v>2985</v>
      </c>
      <c r="BU9597" s="61" t="s">
        <v>15024</v>
      </c>
      <c r="BV9597" s="61" t="s">
        <v>2985</v>
      </c>
      <c r="BW9597" s="61" t="s">
        <v>2985</v>
      </c>
    </row>
    <row r="9598" spans="51:75">
      <c r="AY9598" s="89" t="e">
        <f>VLOOKUP(C9598,#REF!, 2,FALSE)</f>
        <v>#REF!</v>
      </c>
      <c r="BM9598" s="61" t="s">
        <v>2607</v>
      </c>
      <c r="BN9598" s="61" t="s">
        <v>1344</v>
      </c>
      <c r="BO9598" s="61" t="s">
        <v>1691</v>
      </c>
      <c r="BU9598" s="61" t="s">
        <v>2607</v>
      </c>
      <c r="BV9598" s="61" t="s">
        <v>1344</v>
      </c>
      <c r="BW9598" s="61" t="s">
        <v>1691</v>
      </c>
    </row>
    <row r="9599" spans="51:75">
      <c r="AY9599" s="89" t="e">
        <f>VLOOKUP(C9599,#REF!, 2,FALSE)</f>
        <v>#REF!</v>
      </c>
      <c r="BM9599" s="61" t="s">
        <v>253</v>
      </c>
      <c r="BN9599" s="61" t="s">
        <v>1141</v>
      </c>
      <c r="BO9599" s="61" t="s">
        <v>15025</v>
      </c>
      <c r="BU9599" s="61" t="s">
        <v>253</v>
      </c>
      <c r="BV9599" s="61" t="s">
        <v>1141</v>
      </c>
      <c r="BW9599" s="61" t="s">
        <v>15025</v>
      </c>
    </row>
    <row r="9600" spans="51:75">
      <c r="AY9600" s="89" t="e">
        <f>VLOOKUP(C9600,#REF!, 2,FALSE)</f>
        <v>#REF!</v>
      </c>
      <c r="BM9600" s="61" t="s">
        <v>15026</v>
      </c>
      <c r="BN9600" s="61" t="s">
        <v>16990</v>
      </c>
      <c r="BO9600" s="61" t="s">
        <v>3902</v>
      </c>
      <c r="BU9600" s="61" t="s">
        <v>15026</v>
      </c>
      <c r="BV9600" s="61" t="s">
        <v>16990</v>
      </c>
      <c r="BW9600" s="61" t="s">
        <v>3902</v>
      </c>
    </row>
    <row r="9601" spans="51:75">
      <c r="AY9601" s="89" t="e">
        <f>VLOOKUP(C9601,#REF!, 2,FALSE)</f>
        <v>#REF!</v>
      </c>
      <c r="BM9601" s="61" t="s">
        <v>255</v>
      </c>
      <c r="BN9601" s="61" t="s">
        <v>16990</v>
      </c>
      <c r="BO9601" s="61" t="s">
        <v>1671</v>
      </c>
      <c r="BU9601" s="61" t="s">
        <v>255</v>
      </c>
      <c r="BV9601" s="61" t="s">
        <v>16990</v>
      </c>
      <c r="BW9601" s="61" t="s">
        <v>1671</v>
      </c>
    </row>
    <row r="9602" spans="51:75">
      <c r="AY9602" s="89" t="e">
        <f>VLOOKUP(C9602,#REF!, 2,FALSE)</f>
        <v>#REF!</v>
      </c>
      <c r="BM9602" s="61" t="s">
        <v>15027</v>
      </c>
      <c r="BN9602" s="61" t="s">
        <v>641</v>
      </c>
      <c r="BO9602" s="61" t="s">
        <v>15028</v>
      </c>
      <c r="BU9602" s="61" t="s">
        <v>15027</v>
      </c>
      <c r="BV9602" s="61" t="s">
        <v>641</v>
      </c>
      <c r="BW9602" s="61" t="s">
        <v>15028</v>
      </c>
    </row>
    <row r="9603" spans="51:75">
      <c r="AY9603" s="89" t="e">
        <f>VLOOKUP(C9603,#REF!, 2,FALSE)</f>
        <v>#REF!</v>
      </c>
      <c r="BM9603" s="61" t="s">
        <v>254</v>
      </c>
      <c r="BN9603" s="61" t="s">
        <v>638</v>
      </c>
      <c r="BO9603" s="61" t="s">
        <v>6522</v>
      </c>
      <c r="BU9603" s="61" t="s">
        <v>254</v>
      </c>
      <c r="BV9603" s="61" t="s">
        <v>638</v>
      </c>
      <c r="BW9603" s="61" t="s">
        <v>6522</v>
      </c>
    </row>
    <row r="9604" spans="51:75">
      <c r="AY9604" s="89" t="e">
        <f>VLOOKUP(C9604,#REF!, 2,FALSE)</f>
        <v>#REF!</v>
      </c>
      <c r="BM9604" s="61" t="s">
        <v>15029</v>
      </c>
      <c r="BN9604" s="61" t="s">
        <v>2985</v>
      </c>
      <c r="BO9604" s="61" t="s">
        <v>10250</v>
      </c>
      <c r="BU9604" s="61" t="s">
        <v>15029</v>
      </c>
      <c r="BV9604" s="61" t="s">
        <v>2985</v>
      </c>
      <c r="BW9604" s="61" t="s">
        <v>10250</v>
      </c>
    </row>
    <row r="9605" spans="51:75">
      <c r="AY9605" s="89" t="e">
        <f>VLOOKUP(C9605,#REF!, 2,FALSE)</f>
        <v>#REF!</v>
      </c>
      <c r="BM9605" s="61" t="s">
        <v>15030</v>
      </c>
      <c r="BN9605" s="61" t="s">
        <v>665</v>
      </c>
      <c r="BO9605" s="61" t="s">
        <v>2985</v>
      </c>
      <c r="BU9605" s="61" t="s">
        <v>15030</v>
      </c>
      <c r="BV9605" s="61" t="s">
        <v>665</v>
      </c>
      <c r="BW9605" s="61" t="s">
        <v>2985</v>
      </c>
    </row>
    <row r="9606" spans="51:75">
      <c r="AY9606" s="89" t="e">
        <f>VLOOKUP(C9606,#REF!, 2,FALSE)</f>
        <v>#REF!</v>
      </c>
      <c r="BM9606" s="61" t="s">
        <v>15031</v>
      </c>
      <c r="BN9606" s="61" t="s">
        <v>3047</v>
      </c>
      <c r="BO9606" s="61" t="s">
        <v>2934</v>
      </c>
      <c r="BU9606" s="61" t="s">
        <v>15031</v>
      </c>
      <c r="BV9606" s="61" t="s">
        <v>3047</v>
      </c>
      <c r="BW9606" s="61" t="s">
        <v>2934</v>
      </c>
    </row>
    <row r="9607" spans="51:75">
      <c r="AY9607" s="89" t="e">
        <f>VLOOKUP(C9607,#REF!, 2,FALSE)</f>
        <v>#REF!</v>
      </c>
      <c r="BM9607" s="61" t="s">
        <v>230</v>
      </c>
      <c r="BN9607" s="61" t="s">
        <v>3047</v>
      </c>
      <c r="BO9607" s="61" t="s">
        <v>667</v>
      </c>
      <c r="BU9607" s="61" t="s">
        <v>230</v>
      </c>
      <c r="BV9607" s="61" t="s">
        <v>3047</v>
      </c>
      <c r="BW9607" s="61" t="s">
        <v>667</v>
      </c>
    </row>
    <row r="9608" spans="51:75">
      <c r="AY9608" s="89" t="e">
        <f>VLOOKUP(C9608,#REF!, 2,FALSE)</f>
        <v>#REF!</v>
      </c>
      <c r="BM9608" s="61" t="s">
        <v>15032</v>
      </c>
      <c r="BN9608" s="61" t="s">
        <v>851</v>
      </c>
      <c r="BO9608" s="61" t="s">
        <v>2175</v>
      </c>
      <c r="BU9608" s="61" t="s">
        <v>15032</v>
      </c>
      <c r="BV9608" s="61" t="s">
        <v>851</v>
      </c>
      <c r="BW9608" s="61" t="s">
        <v>2175</v>
      </c>
    </row>
    <row r="9609" spans="51:75">
      <c r="AY9609" s="89" t="e">
        <f>VLOOKUP(C9609,#REF!, 2,FALSE)</f>
        <v>#REF!</v>
      </c>
      <c r="BM9609" s="61" t="s">
        <v>2608</v>
      </c>
      <c r="BN9609" s="61" t="s">
        <v>801</v>
      </c>
      <c r="BO9609" s="61" t="s">
        <v>4079</v>
      </c>
      <c r="BU9609" s="61" t="s">
        <v>2608</v>
      </c>
      <c r="BV9609" s="61" t="s">
        <v>801</v>
      </c>
      <c r="BW9609" s="61" t="s">
        <v>4079</v>
      </c>
    </row>
    <row r="9610" spans="51:75">
      <c r="AY9610" s="89" t="e">
        <f>VLOOKUP(C9610,#REF!, 2,FALSE)</f>
        <v>#REF!</v>
      </c>
      <c r="BM9610" s="61" t="s">
        <v>15033</v>
      </c>
      <c r="BN9610" s="61" t="s">
        <v>3007</v>
      </c>
      <c r="BO9610" s="61" t="s">
        <v>15034</v>
      </c>
      <c r="BU9610" s="61" t="s">
        <v>15033</v>
      </c>
      <c r="BV9610" s="61" t="s">
        <v>3007</v>
      </c>
      <c r="BW9610" s="61" t="s">
        <v>15034</v>
      </c>
    </row>
    <row r="9611" spans="51:75">
      <c r="AY9611" s="89" t="e">
        <f>VLOOKUP(C9611,#REF!, 2,FALSE)</f>
        <v>#REF!</v>
      </c>
      <c r="BM9611" s="61" t="s">
        <v>15035</v>
      </c>
      <c r="BN9611" s="61" t="s">
        <v>618</v>
      </c>
      <c r="BO9611" s="61" t="s">
        <v>1592</v>
      </c>
      <c r="BU9611" s="61" t="s">
        <v>15035</v>
      </c>
      <c r="BV9611" s="61" t="s">
        <v>618</v>
      </c>
      <c r="BW9611" s="61" t="s">
        <v>1592</v>
      </c>
    </row>
    <row r="9612" spans="51:75">
      <c r="AY9612" s="89" t="e">
        <f>VLOOKUP(C9612,#REF!, 2,FALSE)</f>
        <v>#REF!</v>
      </c>
      <c r="BM9612" s="61" t="s">
        <v>15037</v>
      </c>
      <c r="BN9612" s="61" t="s">
        <v>3007</v>
      </c>
      <c r="BO9612" s="61" t="s">
        <v>3498</v>
      </c>
      <c r="BU9612" s="61" t="s">
        <v>15037</v>
      </c>
      <c r="BV9612" s="61" t="s">
        <v>3007</v>
      </c>
      <c r="BW9612" s="61" t="s">
        <v>3498</v>
      </c>
    </row>
    <row r="9613" spans="51:75">
      <c r="AY9613" s="89" t="e">
        <f>VLOOKUP(C9613,#REF!, 2,FALSE)</f>
        <v>#REF!</v>
      </c>
      <c r="BM9613" s="61" t="s">
        <v>2609</v>
      </c>
      <c r="BN9613" s="61" t="s">
        <v>3204</v>
      </c>
      <c r="BO9613" s="61" t="s">
        <v>15038</v>
      </c>
      <c r="BU9613" s="61" t="s">
        <v>2609</v>
      </c>
      <c r="BV9613" s="61" t="s">
        <v>3204</v>
      </c>
      <c r="BW9613" s="61" t="s">
        <v>15038</v>
      </c>
    </row>
    <row r="9614" spans="51:75">
      <c r="AY9614" s="89" t="e">
        <f>VLOOKUP(C9614,#REF!, 2,FALSE)</f>
        <v>#REF!</v>
      </c>
      <c r="BM9614" s="61" t="s">
        <v>15040</v>
      </c>
      <c r="BN9614" s="61" t="s">
        <v>641</v>
      </c>
      <c r="BO9614" s="61" t="s">
        <v>3002</v>
      </c>
      <c r="BU9614" s="61" t="s">
        <v>15040</v>
      </c>
      <c r="BV9614" s="61" t="s">
        <v>641</v>
      </c>
      <c r="BW9614" s="61" t="s">
        <v>3002</v>
      </c>
    </row>
    <row r="9615" spans="51:75">
      <c r="AY9615" s="89" t="e">
        <f>VLOOKUP(C9615,#REF!, 2,FALSE)</f>
        <v>#REF!</v>
      </c>
      <c r="BM9615" s="61" t="s">
        <v>15041</v>
      </c>
      <c r="BN9615" s="61" t="s">
        <v>641</v>
      </c>
      <c r="BO9615" s="61" t="s">
        <v>4503</v>
      </c>
      <c r="BU9615" s="61" t="s">
        <v>15041</v>
      </c>
      <c r="BV9615" s="61" t="s">
        <v>641</v>
      </c>
      <c r="BW9615" s="61" t="s">
        <v>4503</v>
      </c>
    </row>
    <row r="9616" spans="51:75">
      <c r="AY9616" s="89" t="e">
        <f>VLOOKUP(C9616,#REF!, 2,FALSE)</f>
        <v>#REF!</v>
      </c>
      <c r="BM9616" s="61" t="s">
        <v>15042</v>
      </c>
      <c r="BN9616" s="61" t="s">
        <v>1141</v>
      </c>
      <c r="BO9616" s="61" t="s">
        <v>3134</v>
      </c>
      <c r="BU9616" s="61" t="s">
        <v>15042</v>
      </c>
      <c r="BV9616" s="61" t="s">
        <v>1141</v>
      </c>
      <c r="BW9616" s="61" t="s">
        <v>3134</v>
      </c>
    </row>
    <row r="9617" spans="51:75">
      <c r="AY9617" s="89" t="e">
        <f>VLOOKUP(C9617,#REF!, 2,FALSE)</f>
        <v>#REF!</v>
      </c>
      <c r="BM9617" s="61" t="s">
        <v>15043</v>
      </c>
      <c r="BN9617" s="61" t="s">
        <v>2985</v>
      </c>
      <c r="BO9617" s="61" t="s">
        <v>4798</v>
      </c>
      <c r="BU9617" s="61" t="s">
        <v>15043</v>
      </c>
      <c r="BV9617" s="61" t="s">
        <v>2985</v>
      </c>
      <c r="BW9617" s="61" t="s">
        <v>4798</v>
      </c>
    </row>
    <row r="9618" spans="51:75">
      <c r="AY9618" s="89" t="e">
        <f>VLOOKUP(C9618,#REF!, 2,FALSE)</f>
        <v>#REF!</v>
      </c>
      <c r="BM9618" s="61" t="s">
        <v>15044</v>
      </c>
      <c r="BN9618" s="61" t="s">
        <v>1141</v>
      </c>
      <c r="BO9618" s="61" t="s">
        <v>1614</v>
      </c>
      <c r="BU9618" s="61" t="s">
        <v>15044</v>
      </c>
      <c r="BV9618" s="61" t="s">
        <v>1141</v>
      </c>
      <c r="BW9618" s="61" t="s">
        <v>1614</v>
      </c>
    </row>
    <row r="9619" spans="51:75">
      <c r="AY9619" s="89" t="e">
        <f>VLOOKUP(C9619,#REF!, 2,FALSE)</f>
        <v>#REF!</v>
      </c>
      <c r="BM9619" s="61" t="s">
        <v>15045</v>
      </c>
      <c r="BN9619" s="61" t="s">
        <v>3204</v>
      </c>
      <c r="BO9619" s="61" t="s">
        <v>15046</v>
      </c>
      <c r="BU9619" s="61" t="s">
        <v>15045</v>
      </c>
      <c r="BV9619" s="61" t="s">
        <v>3204</v>
      </c>
      <c r="BW9619" s="61" t="s">
        <v>15046</v>
      </c>
    </row>
    <row r="9620" spans="51:75">
      <c r="AY9620" s="89" t="e">
        <f>VLOOKUP(C9620,#REF!, 2,FALSE)</f>
        <v>#REF!</v>
      </c>
      <c r="BM9620" s="61" t="s">
        <v>2610</v>
      </c>
      <c r="BN9620" s="61" t="s">
        <v>2985</v>
      </c>
      <c r="BO9620" s="61" t="s">
        <v>15047</v>
      </c>
      <c r="BU9620" s="61" t="s">
        <v>2610</v>
      </c>
      <c r="BV9620" s="61" t="s">
        <v>2985</v>
      </c>
      <c r="BW9620" s="61" t="s">
        <v>15047</v>
      </c>
    </row>
    <row r="9621" spans="51:75">
      <c r="AY9621" s="89" t="e">
        <f>VLOOKUP(C9621,#REF!, 2,FALSE)</f>
        <v>#REF!</v>
      </c>
      <c r="BM9621" s="61" t="s">
        <v>2611</v>
      </c>
      <c r="BN9621" s="61" t="s">
        <v>2985</v>
      </c>
      <c r="BO9621" s="61" t="s">
        <v>15048</v>
      </c>
      <c r="BU9621" s="61" t="s">
        <v>2611</v>
      </c>
      <c r="BV9621" s="61" t="s">
        <v>2985</v>
      </c>
      <c r="BW9621" s="61" t="s">
        <v>15048</v>
      </c>
    </row>
    <row r="9622" spans="51:75">
      <c r="AY9622" s="89" t="e">
        <f>VLOOKUP(C9622,#REF!, 2,FALSE)</f>
        <v>#REF!</v>
      </c>
      <c r="BM9622" s="61" t="s">
        <v>15049</v>
      </c>
      <c r="BN9622" s="61" t="s">
        <v>2981</v>
      </c>
      <c r="BO9622" s="61" t="s">
        <v>7435</v>
      </c>
      <c r="BU9622" s="61" t="s">
        <v>15049</v>
      </c>
      <c r="BV9622" s="61" t="s">
        <v>2981</v>
      </c>
      <c r="BW9622" s="61" t="s">
        <v>7435</v>
      </c>
    </row>
    <row r="9623" spans="51:75">
      <c r="AY9623" s="89" t="e">
        <f>VLOOKUP(C9623,#REF!, 2,FALSE)</f>
        <v>#REF!</v>
      </c>
      <c r="BM9623" s="61" t="s">
        <v>2612</v>
      </c>
      <c r="BN9623" s="61" t="s">
        <v>2985</v>
      </c>
      <c r="BO9623" s="61" t="s">
        <v>15047</v>
      </c>
      <c r="BU9623" s="61" t="s">
        <v>2612</v>
      </c>
      <c r="BV9623" s="61" t="s">
        <v>2985</v>
      </c>
      <c r="BW9623" s="61" t="s">
        <v>15047</v>
      </c>
    </row>
    <row r="9624" spans="51:75">
      <c r="AY9624" s="89" t="e">
        <f>VLOOKUP(C9624,#REF!, 2,FALSE)</f>
        <v>#REF!</v>
      </c>
      <c r="BM9624" s="61" t="s">
        <v>15050</v>
      </c>
      <c r="BN9624" s="61" t="s">
        <v>3254</v>
      </c>
      <c r="BO9624" s="61" t="s">
        <v>15051</v>
      </c>
      <c r="BU9624" s="61" t="s">
        <v>15050</v>
      </c>
      <c r="BV9624" s="61" t="s">
        <v>3254</v>
      </c>
      <c r="BW9624" s="61" t="s">
        <v>15051</v>
      </c>
    </row>
    <row r="9625" spans="51:75">
      <c r="AY9625" s="89" t="e">
        <f>VLOOKUP(C9625,#REF!, 2,FALSE)</f>
        <v>#REF!</v>
      </c>
      <c r="BM9625" s="61" t="s">
        <v>15052</v>
      </c>
      <c r="BN9625" s="61" t="s">
        <v>2985</v>
      </c>
      <c r="BO9625" s="61" t="s">
        <v>9788</v>
      </c>
      <c r="BU9625" s="61" t="s">
        <v>15052</v>
      </c>
      <c r="BV9625" s="61" t="s">
        <v>2985</v>
      </c>
      <c r="BW9625" s="61" t="s">
        <v>9788</v>
      </c>
    </row>
    <row r="9626" spans="51:75">
      <c r="AY9626" s="89" t="e">
        <f>VLOOKUP(C9626,#REF!, 2,FALSE)</f>
        <v>#REF!</v>
      </c>
      <c r="BM9626" s="61" t="s">
        <v>15053</v>
      </c>
      <c r="BN9626" s="61" t="s">
        <v>669</v>
      </c>
      <c r="BO9626" s="61" t="s">
        <v>15048</v>
      </c>
      <c r="BU9626" s="61" t="s">
        <v>15053</v>
      </c>
      <c r="BV9626" s="61" t="s">
        <v>669</v>
      </c>
      <c r="BW9626" s="61" t="s">
        <v>15048</v>
      </c>
    </row>
    <row r="9627" spans="51:75">
      <c r="AY9627" s="89" t="e">
        <f>VLOOKUP(C9627,#REF!, 2,FALSE)</f>
        <v>#REF!</v>
      </c>
      <c r="BM9627" s="61" t="s">
        <v>15054</v>
      </c>
      <c r="BN9627" s="61" t="s">
        <v>2985</v>
      </c>
      <c r="BO9627" s="61" t="s">
        <v>15055</v>
      </c>
      <c r="BU9627" s="61" t="s">
        <v>15054</v>
      </c>
      <c r="BV9627" s="61" t="s">
        <v>2985</v>
      </c>
      <c r="BW9627" s="61" t="s">
        <v>15055</v>
      </c>
    </row>
    <row r="9628" spans="51:75">
      <c r="AY9628" s="89" t="e">
        <f>VLOOKUP(C9628,#REF!, 2,FALSE)</f>
        <v>#REF!</v>
      </c>
      <c r="BM9628" s="61" t="s">
        <v>15056</v>
      </c>
      <c r="BN9628" s="61" t="s">
        <v>928</v>
      </c>
      <c r="BO9628" s="61" t="s">
        <v>15057</v>
      </c>
      <c r="BU9628" s="61" t="s">
        <v>15056</v>
      </c>
      <c r="BV9628" s="61" t="s">
        <v>928</v>
      </c>
      <c r="BW9628" s="61" t="s">
        <v>15057</v>
      </c>
    </row>
    <row r="9629" spans="51:75">
      <c r="AY9629" s="89" t="e">
        <f>VLOOKUP(C9629,#REF!, 2,FALSE)</f>
        <v>#REF!</v>
      </c>
      <c r="BM9629" s="61" t="s">
        <v>2613</v>
      </c>
      <c r="BN9629" s="61" t="s">
        <v>930</v>
      </c>
      <c r="BO9629" s="61" t="s">
        <v>15058</v>
      </c>
      <c r="BU9629" s="61" t="s">
        <v>2613</v>
      </c>
      <c r="BV9629" s="61" t="s">
        <v>930</v>
      </c>
      <c r="BW9629" s="61" t="s">
        <v>15058</v>
      </c>
    </row>
    <row r="9630" spans="51:75">
      <c r="AY9630" s="89" t="e">
        <f>VLOOKUP(C9630,#REF!, 2,FALSE)</f>
        <v>#REF!</v>
      </c>
      <c r="BM9630" s="61" t="s">
        <v>15059</v>
      </c>
      <c r="BN9630" s="61" t="s">
        <v>2985</v>
      </c>
      <c r="BO9630" s="61" t="s">
        <v>8421</v>
      </c>
      <c r="BU9630" s="61" t="s">
        <v>15059</v>
      </c>
      <c r="BV9630" s="61" t="s">
        <v>2985</v>
      </c>
      <c r="BW9630" s="61" t="s">
        <v>8421</v>
      </c>
    </row>
    <row r="9631" spans="51:75">
      <c r="AY9631" s="89" t="e">
        <f>VLOOKUP(C9631,#REF!, 2,FALSE)</f>
        <v>#REF!</v>
      </c>
      <c r="BM9631" s="61" t="s">
        <v>239</v>
      </c>
      <c r="BN9631" s="61" t="s">
        <v>2985</v>
      </c>
      <c r="BO9631" s="61" t="s">
        <v>15060</v>
      </c>
      <c r="BU9631" s="61" t="s">
        <v>239</v>
      </c>
      <c r="BV9631" s="61" t="s">
        <v>2985</v>
      </c>
      <c r="BW9631" s="61" t="s">
        <v>15060</v>
      </c>
    </row>
    <row r="9632" spans="51:75">
      <c r="AY9632" s="89" t="e">
        <f>VLOOKUP(C9632,#REF!, 2,FALSE)</f>
        <v>#REF!</v>
      </c>
      <c r="BM9632" s="61" t="s">
        <v>231</v>
      </c>
      <c r="BN9632" s="61" t="s">
        <v>633</v>
      </c>
      <c r="BO9632" s="61" t="s">
        <v>9036</v>
      </c>
      <c r="BU9632" s="61" t="s">
        <v>231</v>
      </c>
      <c r="BV9632" s="61" t="s">
        <v>633</v>
      </c>
      <c r="BW9632" s="61" t="s">
        <v>9036</v>
      </c>
    </row>
    <row r="9633" spans="51:75">
      <c r="AY9633" s="89" t="e">
        <f>VLOOKUP(C9633,#REF!, 2,FALSE)</f>
        <v>#REF!</v>
      </c>
      <c r="BM9633" s="61" t="s">
        <v>15061</v>
      </c>
      <c r="BN9633" s="61" t="s">
        <v>2985</v>
      </c>
      <c r="BO9633" s="61" t="s">
        <v>9987</v>
      </c>
      <c r="BU9633" s="61" t="s">
        <v>15061</v>
      </c>
      <c r="BV9633" s="61" t="s">
        <v>2985</v>
      </c>
      <c r="BW9633" s="61" t="s">
        <v>9987</v>
      </c>
    </row>
    <row r="9634" spans="51:75">
      <c r="AY9634" s="89" t="e">
        <f>VLOOKUP(C9634,#REF!, 2,FALSE)</f>
        <v>#REF!</v>
      </c>
      <c r="BM9634" s="61" t="s">
        <v>15062</v>
      </c>
      <c r="BN9634" s="61" t="s">
        <v>707</v>
      </c>
      <c r="BO9634" s="61" t="s">
        <v>15063</v>
      </c>
      <c r="BU9634" s="61" t="s">
        <v>15062</v>
      </c>
      <c r="BV9634" s="61" t="s">
        <v>707</v>
      </c>
      <c r="BW9634" s="61" t="s">
        <v>15063</v>
      </c>
    </row>
    <row r="9635" spans="51:75">
      <c r="AY9635" s="89" t="e">
        <f>VLOOKUP(C9635,#REF!, 2,FALSE)</f>
        <v>#REF!</v>
      </c>
      <c r="BM9635" s="61" t="s">
        <v>2614</v>
      </c>
      <c r="BN9635" s="61" t="s">
        <v>2985</v>
      </c>
      <c r="BO9635" s="61" t="s">
        <v>6851</v>
      </c>
      <c r="BU9635" s="61" t="s">
        <v>2614</v>
      </c>
      <c r="BV9635" s="61" t="s">
        <v>2985</v>
      </c>
      <c r="BW9635" s="61" t="s">
        <v>6851</v>
      </c>
    </row>
    <row r="9636" spans="51:75">
      <c r="AY9636" s="89" t="e">
        <f>VLOOKUP(C9636,#REF!, 2,FALSE)</f>
        <v>#REF!</v>
      </c>
      <c r="BM9636" s="61" t="s">
        <v>15064</v>
      </c>
      <c r="BN9636" s="61" t="s">
        <v>2985</v>
      </c>
      <c r="BO9636" s="61" t="s">
        <v>15065</v>
      </c>
      <c r="BU9636" s="61" t="s">
        <v>15064</v>
      </c>
      <c r="BV9636" s="61" t="s">
        <v>2985</v>
      </c>
      <c r="BW9636" s="61" t="s">
        <v>15065</v>
      </c>
    </row>
    <row r="9637" spans="51:75">
      <c r="AY9637" s="89" t="e">
        <f>VLOOKUP(C9637,#REF!, 2,FALSE)</f>
        <v>#REF!</v>
      </c>
      <c r="BM9637" s="61" t="s">
        <v>15066</v>
      </c>
      <c r="BN9637" s="61" t="s">
        <v>2985</v>
      </c>
      <c r="BO9637" s="61" t="s">
        <v>1613</v>
      </c>
      <c r="BU9637" s="61" t="s">
        <v>15066</v>
      </c>
      <c r="BV9637" s="61" t="s">
        <v>2985</v>
      </c>
      <c r="BW9637" s="61" t="s">
        <v>1613</v>
      </c>
    </row>
    <row r="9638" spans="51:75">
      <c r="AY9638" s="89" t="e">
        <f>VLOOKUP(C9638,#REF!, 2,FALSE)</f>
        <v>#REF!</v>
      </c>
      <c r="BM9638" s="61" t="s">
        <v>256</v>
      </c>
      <c r="BN9638" s="61" t="s">
        <v>659</v>
      </c>
      <c r="BO9638" s="61" t="s">
        <v>15067</v>
      </c>
      <c r="BU9638" s="61" t="s">
        <v>256</v>
      </c>
      <c r="BV9638" s="61" t="s">
        <v>659</v>
      </c>
      <c r="BW9638" s="61" t="s">
        <v>15067</v>
      </c>
    </row>
    <row r="9639" spans="51:75">
      <c r="AY9639" s="89" t="e">
        <f>VLOOKUP(C9639,#REF!, 2,FALSE)</f>
        <v>#REF!</v>
      </c>
      <c r="BM9639" s="61" t="s">
        <v>15068</v>
      </c>
      <c r="BN9639" s="61" t="s">
        <v>2985</v>
      </c>
      <c r="BO9639" s="61" t="s">
        <v>7528</v>
      </c>
      <c r="BU9639" s="61" t="s">
        <v>15068</v>
      </c>
      <c r="BV9639" s="61" t="s">
        <v>2985</v>
      </c>
      <c r="BW9639" s="61" t="s">
        <v>7528</v>
      </c>
    </row>
    <row r="9640" spans="51:75">
      <c r="AY9640" s="89" t="e">
        <f>VLOOKUP(C9640,#REF!, 2,FALSE)</f>
        <v>#REF!</v>
      </c>
      <c r="BM9640" s="61" t="s">
        <v>15069</v>
      </c>
      <c r="BN9640" s="61" t="s">
        <v>2985</v>
      </c>
      <c r="BO9640" s="61" t="s">
        <v>15070</v>
      </c>
      <c r="BU9640" s="61" t="s">
        <v>15069</v>
      </c>
      <c r="BV9640" s="61" t="s">
        <v>2985</v>
      </c>
      <c r="BW9640" s="61" t="s">
        <v>15070</v>
      </c>
    </row>
    <row r="9641" spans="51:75">
      <c r="AY9641" s="89" t="e">
        <f>VLOOKUP(C9641,#REF!, 2,FALSE)</f>
        <v>#REF!</v>
      </c>
      <c r="BM9641" s="61" t="s">
        <v>15071</v>
      </c>
      <c r="BN9641" s="61" t="s">
        <v>2985</v>
      </c>
      <c r="BO9641" s="61" t="s">
        <v>15072</v>
      </c>
      <c r="BU9641" s="61" t="s">
        <v>15071</v>
      </c>
      <c r="BV9641" s="61" t="s">
        <v>2985</v>
      </c>
      <c r="BW9641" s="61" t="s">
        <v>15072</v>
      </c>
    </row>
    <row r="9642" spans="51:75">
      <c r="AY9642" s="89" t="e">
        <f>VLOOKUP(C9642,#REF!, 2,FALSE)</f>
        <v>#REF!</v>
      </c>
      <c r="BM9642" s="61" t="s">
        <v>15073</v>
      </c>
      <c r="BN9642" s="61" t="s">
        <v>2985</v>
      </c>
      <c r="BO9642" s="61" t="s">
        <v>2985</v>
      </c>
      <c r="BU9642" s="61" t="s">
        <v>15073</v>
      </c>
      <c r="BV9642" s="61" t="s">
        <v>2985</v>
      </c>
      <c r="BW9642" s="61" t="s">
        <v>2985</v>
      </c>
    </row>
    <row r="9643" spans="51:75">
      <c r="AY9643" s="89" t="e">
        <f>VLOOKUP(C9643,#REF!, 2,FALSE)</f>
        <v>#REF!</v>
      </c>
      <c r="BM9643" s="61" t="s">
        <v>15074</v>
      </c>
      <c r="BN9643" s="61" t="s">
        <v>630</v>
      </c>
      <c r="BO9643" s="61" t="s">
        <v>15075</v>
      </c>
      <c r="BU9643" s="61" t="s">
        <v>15074</v>
      </c>
      <c r="BV9643" s="61" t="s">
        <v>630</v>
      </c>
      <c r="BW9643" s="61" t="s">
        <v>15075</v>
      </c>
    </row>
    <row r="9644" spans="51:75">
      <c r="AY9644" s="89" t="e">
        <f>VLOOKUP(C9644,#REF!, 2,FALSE)</f>
        <v>#REF!</v>
      </c>
      <c r="BM9644" s="61" t="s">
        <v>15076</v>
      </c>
      <c r="BN9644" s="61" t="s">
        <v>2985</v>
      </c>
      <c r="BO9644" s="61" t="s">
        <v>1662</v>
      </c>
      <c r="BU9644" s="61" t="s">
        <v>15076</v>
      </c>
      <c r="BV9644" s="61" t="s">
        <v>2985</v>
      </c>
      <c r="BW9644" s="61" t="s">
        <v>1662</v>
      </c>
    </row>
    <row r="9645" spans="51:75">
      <c r="AY9645" s="89" t="e">
        <f>VLOOKUP(C9645,#REF!, 2,FALSE)</f>
        <v>#REF!</v>
      </c>
      <c r="BM9645" s="61" t="s">
        <v>15077</v>
      </c>
      <c r="BN9645" s="61" t="s">
        <v>641</v>
      </c>
      <c r="BO9645" s="61" t="s">
        <v>792</v>
      </c>
      <c r="BU9645" s="61" t="s">
        <v>15077</v>
      </c>
      <c r="BV9645" s="61" t="s">
        <v>641</v>
      </c>
      <c r="BW9645" s="61" t="s">
        <v>792</v>
      </c>
    </row>
    <row r="9646" spans="51:75">
      <c r="AY9646" s="89" t="e">
        <f>VLOOKUP(C9646,#REF!, 2,FALSE)</f>
        <v>#REF!</v>
      </c>
      <c r="BM9646" s="61" t="s">
        <v>15078</v>
      </c>
      <c r="BN9646" s="61" t="s">
        <v>16990</v>
      </c>
      <c r="BO9646" s="61" t="s">
        <v>9454</v>
      </c>
      <c r="BU9646" s="61" t="s">
        <v>15078</v>
      </c>
      <c r="BV9646" s="61" t="s">
        <v>16990</v>
      </c>
      <c r="BW9646" s="61" t="s">
        <v>9454</v>
      </c>
    </row>
    <row r="9647" spans="51:75">
      <c r="AY9647" s="89" t="e">
        <f>VLOOKUP(C9647,#REF!, 2,FALSE)</f>
        <v>#REF!</v>
      </c>
      <c r="BM9647" s="61" t="s">
        <v>15079</v>
      </c>
      <c r="BN9647" s="61" t="s">
        <v>2985</v>
      </c>
      <c r="BO9647" s="61" t="s">
        <v>15080</v>
      </c>
      <c r="BU9647" s="61" t="s">
        <v>15079</v>
      </c>
      <c r="BV9647" s="61" t="s">
        <v>2985</v>
      </c>
      <c r="BW9647" s="61" t="s">
        <v>15080</v>
      </c>
    </row>
    <row r="9648" spans="51:75">
      <c r="AY9648" s="89" t="e">
        <f>VLOOKUP(C9648,#REF!, 2,FALSE)</f>
        <v>#REF!</v>
      </c>
      <c r="BM9648" s="61" t="s">
        <v>15081</v>
      </c>
      <c r="BN9648" s="61" t="s">
        <v>671</v>
      </c>
      <c r="BO9648" s="61" t="s">
        <v>15082</v>
      </c>
      <c r="BU9648" s="61" t="s">
        <v>15081</v>
      </c>
      <c r="BV9648" s="61" t="s">
        <v>671</v>
      </c>
      <c r="BW9648" s="61" t="s">
        <v>15082</v>
      </c>
    </row>
    <row r="9649" spans="51:75">
      <c r="AY9649" s="89" t="e">
        <f>VLOOKUP(C9649,#REF!, 2,FALSE)</f>
        <v>#REF!</v>
      </c>
      <c r="BM9649" s="61" t="s">
        <v>15083</v>
      </c>
      <c r="BN9649" s="61" t="s">
        <v>2985</v>
      </c>
      <c r="BO9649" s="61" t="s">
        <v>10124</v>
      </c>
      <c r="BU9649" s="61" t="s">
        <v>15083</v>
      </c>
      <c r="BV9649" s="61" t="s">
        <v>2985</v>
      </c>
      <c r="BW9649" s="61" t="s">
        <v>10124</v>
      </c>
    </row>
    <row r="9650" spans="51:75">
      <c r="AY9650" s="89" t="e">
        <f>VLOOKUP(C9650,#REF!, 2,FALSE)</f>
        <v>#REF!</v>
      </c>
      <c r="BM9650" s="61" t="s">
        <v>15084</v>
      </c>
      <c r="BN9650" s="61" t="s">
        <v>799</v>
      </c>
      <c r="BO9650" s="61" t="s">
        <v>10320</v>
      </c>
      <c r="BU9650" s="61" t="s">
        <v>15084</v>
      </c>
      <c r="BV9650" s="61" t="s">
        <v>799</v>
      </c>
      <c r="BW9650" s="61" t="s">
        <v>10320</v>
      </c>
    </row>
    <row r="9651" spans="51:75">
      <c r="AY9651" s="89" t="e">
        <f>VLOOKUP(C9651,#REF!, 2,FALSE)</f>
        <v>#REF!</v>
      </c>
      <c r="BM9651" s="61" t="s">
        <v>15085</v>
      </c>
      <c r="BN9651" s="61" t="s">
        <v>2985</v>
      </c>
      <c r="BO9651" s="61" t="s">
        <v>5062</v>
      </c>
      <c r="BU9651" s="61" t="s">
        <v>15085</v>
      </c>
      <c r="BV9651" s="61" t="s">
        <v>2985</v>
      </c>
      <c r="BW9651" s="61" t="s">
        <v>5062</v>
      </c>
    </row>
    <row r="9652" spans="51:75">
      <c r="AY9652" s="89" t="e">
        <f>VLOOKUP(C9652,#REF!, 2,FALSE)</f>
        <v>#REF!</v>
      </c>
      <c r="BM9652" s="61" t="s">
        <v>15086</v>
      </c>
      <c r="BN9652" s="61" t="s">
        <v>805</v>
      </c>
      <c r="BO9652" s="61" t="s">
        <v>4582</v>
      </c>
      <c r="BU9652" s="61" t="s">
        <v>15086</v>
      </c>
      <c r="BV9652" s="61" t="s">
        <v>805</v>
      </c>
      <c r="BW9652" s="61" t="s">
        <v>4582</v>
      </c>
    </row>
    <row r="9653" spans="51:75">
      <c r="AY9653" s="89" t="e">
        <f>VLOOKUP(C9653,#REF!, 2,FALSE)</f>
        <v>#REF!</v>
      </c>
      <c r="BM9653" s="61" t="s">
        <v>15087</v>
      </c>
      <c r="BN9653" s="61" t="s">
        <v>854</v>
      </c>
      <c r="BO9653" s="61" t="s">
        <v>1422</v>
      </c>
      <c r="BU9653" s="61" t="s">
        <v>15087</v>
      </c>
      <c r="BV9653" s="61" t="s">
        <v>854</v>
      </c>
      <c r="BW9653" s="61" t="s">
        <v>1422</v>
      </c>
    </row>
    <row r="9654" spans="51:75">
      <c r="AY9654" s="89" t="e">
        <f>VLOOKUP(C9654,#REF!, 2,FALSE)</f>
        <v>#REF!</v>
      </c>
      <c r="BM9654" s="61" t="s">
        <v>15088</v>
      </c>
      <c r="BN9654" s="61" t="s">
        <v>854</v>
      </c>
      <c r="BO9654" s="61" t="s">
        <v>14471</v>
      </c>
      <c r="BU9654" s="61" t="s">
        <v>15088</v>
      </c>
      <c r="BV9654" s="61" t="s">
        <v>854</v>
      </c>
      <c r="BW9654" s="61" t="s">
        <v>14471</v>
      </c>
    </row>
    <row r="9655" spans="51:75">
      <c r="AY9655" s="89" t="e">
        <f>VLOOKUP(C9655,#REF!, 2,FALSE)</f>
        <v>#REF!</v>
      </c>
      <c r="BM9655" s="61" t="s">
        <v>15089</v>
      </c>
      <c r="BN9655" s="61" t="s">
        <v>854</v>
      </c>
      <c r="BO9655" s="61" t="s">
        <v>15090</v>
      </c>
      <c r="BU9655" s="61" t="s">
        <v>15089</v>
      </c>
      <c r="BV9655" s="61" t="s">
        <v>854</v>
      </c>
      <c r="BW9655" s="61" t="s">
        <v>15090</v>
      </c>
    </row>
    <row r="9656" spans="51:75">
      <c r="AY9656" s="89" t="e">
        <f>VLOOKUP(C9656,#REF!, 2,FALSE)</f>
        <v>#REF!</v>
      </c>
      <c r="BM9656" s="61" t="s">
        <v>2615</v>
      </c>
      <c r="BN9656" s="61" t="s">
        <v>705</v>
      </c>
      <c r="BO9656" s="61" t="s">
        <v>4405</v>
      </c>
      <c r="BU9656" s="61" t="s">
        <v>2615</v>
      </c>
      <c r="BV9656" s="61" t="s">
        <v>705</v>
      </c>
      <c r="BW9656" s="61" t="s">
        <v>4405</v>
      </c>
    </row>
    <row r="9657" spans="51:75">
      <c r="AY9657" s="89" t="e">
        <f>VLOOKUP(C9657,#REF!, 2,FALSE)</f>
        <v>#REF!</v>
      </c>
      <c r="BM9657" s="61" t="s">
        <v>15091</v>
      </c>
      <c r="BN9657" s="61" t="s">
        <v>616</v>
      </c>
      <c r="BO9657" s="61" t="s">
        <v>3971</v>
      </c>
      <c r="BU9657" s="61" t="s">
        <v>15091</v>
      </c>
      <c r="BV9657" s="61" t="s">
        <v>616</v>
      </c>
      <c r="BW9657" s="61" t="s">
        <v>3971</v>
      </c>
    </row>
    <row r="9658" spans="51:75">
      <c r="AY9658" s="89" t="e">
        <f>VLOOKUP(C9658,#REF!, 2,FALSE)</f>
        <v>#REF!</v>
      </c>
      <c r="BM9658" s="61" t="s">
        <v>15092</v>
      </c>
      <c r="BN9658" s="61" t="s">
        <v>1015</v>
      </c>
      <c r="BO9658" s="61" t="s">
        <v>3375</v>
      </c>
      <c r="BU9658" s="61" t="s">
        <v>15092</v>
      </c>
      <c r="BV9658" s="61" t="s">
        <v>1015</v>
      </c>
      <c r="BW9658" s="61" t="s">
        <v>3375</v>
      </c>
    </row>
    <row r="9659" spans="51:75">
      <c r="AY9659" s="89" t="e">
        <f>VLOOKUP(C9659,#REF!, 2,FALSE)</f>
        <v>#REF!</v>
      </c>
      <c r="BM9659" s="61" t="s">
        <v>15093</v>
      </c>
      <c r="BN9659" s="61" t="s">
        <v>1015</v>
      </c>
      <c r="BO9659" s="61" t="s">
        <v>12411</v>
      </c>
      <c r="BU9659" s="61" t="s">
        <v>15093</v>
      </c>
      <c r="BV9659" s="61" t="s">
        <v>1015</v>
      </c>
      <c r="BW9659" s="61" t="s">
        <v>12411</v>
      </c>
    </row>
    <row r="9660" spans="51:75">
      <c r="AY9660" s="89" t="e">
        <f>VLOOKUP(C9660,#REF!, 2,FALSE)</f>
        <v>#REF!</v>
      </c>
      <c r="BM9660" s="61" t="s">
        <v>2616</v>
      </c>
      <c r="BN9660" s="61" t="s">
        <v>616</v>
      </c>
      <c r="BO9660" s="61" t="s">
        <v>15094</v>
      </c>
      <c r="BU9660" s="61" t="s">
        <v>2616</v>
      </c>
      <c r="BV9660" s="61" t="s">
        <v>616</v>
      </c>
      <c r="BW9660" s="61" t="s">
        <v>15094</v>
      </c>
    </row>
    <row r="9661" spans="51:75">
      <c r="AY9661" s="89" t="e">
        <f>VLOOKUP(C9661,#REF!, 2,FALSE)</f>
        <v>#REF!</v>
      </c>
      <c r="BM9661" s="61" t="s">
        <v>2617</v>
      </c>
      <c r="BN9661" s="61" t="s">
        <v>1015</v>
      </c>
      <c r="BO9661" s="61" t="s">
        <v>15095</v>
      </c>
      <c r="BU9661" s="61" t="s">
        <v>2617</v>
      </c>
      <c r="BV9661" s="61" t="s">
        <v>1015</v>
      </c>
      <c r="BW9661" s="61" t="s">
        <v>15095</v>
      </c>
    </row>
    <row r="9662" spans="51:75">
      <c r="AY9662" s="89" t="e">
        <f>VLOOKUP(C9662,#REF!, 2,FALSE)</f>
        <v>#REF!</v>
      </c>
      <c r="BM9662" s="61" t="s">
        <v>15096</v>
      </c>
      <c r="BN9662" s="61" t="s">
        <v>738</v>
      </c>
      <c r="BO9662" s="61" t="s">
        <v>15097</v>
      </c>
      <c r="BU9662" s="61" t="s">
        <v>15096</v>
      </c>
      <c r="BV9662" s="61" t="s">
        <v>738</v>
      </c>
      <c r="BW9662" s="61" t="s">
        <v>15097</v>
      </c>
    </row>
    <row r="9663" spans="51:75">
      <c r="AY9663" s="89" t="e">
        <f>VLOOKUP(C9663,#REF!, 2,FALSE)</f>
        <v>#REF!</v>
      </c>
      <c r="BM9663" s="61" t="s">
        <v>15098</v>
      </c>
      <c r="BN9663" s="61" t="s">
        <v>705</v>
      </c>
      <c r="BO9663" s="61" t="s">
        <v>10806</v>
      </c>
      <c r="BU9663" s="61" t="s">
        <v>15098</v>
      </c>
      <c r="BV9663" s="61" t="s">
        <v>705</v>
      </c>
      <c r="BW9663" s="61" t="s">
        <v>10806</v>
      </c>
    </row>
    <row r="9664" spans="51:75">
      <c r="AY9664" s="89" t="e">
        <f>VLOOKUP(C9664,#REF!, 2,FALSE)</f>
        <v>#REF!</v>
      </c>
      <c r="BM9664" s="61" t="s">
        <v>15099</v>
      </c>
      <c r="BN9664" s="61" t="s">
        <v>780</v>
      </c>
      <c r="BO9664" s="61" t="s">
        <v>6462</v>
      </c>
      <c r="BU9664" s="61" t="s">
        <v>15099</v>
      </c>
      <c r="BV9664" s="61" t="s">
        <v>780</v>
      </c>
      <c r="BW9664" s="61" t="s">
        <v>6462</v>
      </c>
    </row>
    <row r="9665" spans="51:75">
      <c r="AY9665" s="89" t="e">
        <f>VLOOKUP(C9665,#REF!, 2,FALSE)</f>
        <v>#REF!</v>
      </c>
      <c r="BM9665" s="61" t="s">
        <v>15100</v>
      </c>
      <c r="BN9665" s="61" t="s">
        <v>705</v>
      </c>
      <c r="BO9665" s="61" t="s">
        <v>15101</v>
      </c>
      <c r="BU9665" s="61" t="s">
        <v>15100</v>
      </c>
      <c r="BV9665" s="61" t="s">
        <v>705</v>
      </c>
      <c r="BW9665" s="61" t="s">
        <v>15101</v>
      </c>
    </row>
    <row r="9666" spans="51:75">
      <c r="AY9666" s="89" t="e">
        <f>VLOOKUP(C9666,#REF!, 2,FALSE)</f>
        <v>#REF!</v>
      </c>
      <c r="BM9666" s="61" t="s">
        <v>15102</v>
      </c>
      <c r="BN9666" s="61" t="s">
        <v>773</v>
      </c>
      <c r="BO9666" s="61" t="s">
        <v>4919</v>
      </c>
      <c r="BU9666" s="61" t="s">
        <v>15102</v>
      </c>
      <c r="BV9666" s="61" t="s">
        <v>773</v>
      </c>
      <c r="BW9666" s="61" t="s">
        <v>4919</v>
      </c>
    </row>
    <row r="9667" spans="51:75">
      <c r="AY9667" s="89" t="e">
        <f>VLOOKUP(C9667,#REF!, 2,FALSE)</f>
        <v>#REF!</v>
      </c>
      <c r="BM9667" s="61" t="s">
        <v>2618</v>
      </c>
      <c r="BN9667" s="61" t="s">
        <v>705</v>
      </c>
      <c r="BO9667" s="61" t="s">
        <v>15103</v>
      </c>
      <c r="BU9667" s="61" t="s">
        <v>2618</v>
      </c>
      <c r="BV9667" s="61" t="s">
        <v>705</v>
      </c>
      <c r="BW9667" s="61" t="s">
        <v>15103</v>
      </c>
    </row>
    <row r="9668" spans="51:75">
      <c r="AY9668" s="89" t="e">
        <f>VLOOKUP(C9668,#REF!, 2,FALSE)</f>
        <v>#REF!</v>
      </c>
      <c r="BM9668" s="61" t="s">
        <v>2619</v>
      </c>
      <c r="BN9668" s="61" t="s">
        <v>705</v>
      </c>
      <c r="BO9668" s="61" t="s">
        <v>15104</v>
      </c>
      <c r="BU9668" s="61" t="s">
        <v>2619</v>
      </c>
      <c r="BV9668" s="61" t="s">
        <v>705</v>
      </c>
      <c r="BW9668" s="61" t="s">
        <v>15104</v>
      </c>
    </row>
    <row r="9669" spans="51:75">
      <c r="AY9669" s="89" t="e">
        <f>VLOOKUP(C9669,#REF!, 2,FALSE)</f>
        <v>#REF!</v>
      </c>
      <c r="BM9669" s="61" t="s">
        <v>2620</v>
      </c>
      <c r="BN9669" s="61" t="s">
        <v>705</v>
      </c>
      <c r="BO9669" s="61" t="s">
        <v>15105</v>
      </c>
      <c r="BU9669" s="61" t="s">
        <v>2620</v>
      </c>
      <c r="BV9669" s="61" t="s">
        <v>705</v>
      </c>
      <c r="BW9669" s="61" t="s">
        <v>15105</v>
      </c>
    </row>
    <row r="9670" spans="51:75">
      <c r="AY9670" s="89" t="e">
        <f>VLOOKUP(C9670,#REF!, 2,FALSE)</f>
        <v>#REF!</v>
      </c>
      <c r="BM9670" s="61" t="s">
        <v>2621</v>
      </c>
      <c r="BN9670" s="61" t="s">
        <v>930</v>
      </c>
      <c r="BO9670" s="61" t="s">
        <v>5524</v>
      </c>
      <c r="BU9670" s="61" t="s">
        <v>2621</v>
      </c>
      <c r="BV9670" s="61" t="s">
        <v>930</v>
      </c>
      <c r="BW9670" s="61" t="s">
        <v>5524</v>
      </c>
    </row>
    <row r="9671" spans="51:75">
      <c r="AY9671" s="89" t="e">
        <f>VLOOKUP(C9671,#REF!, 2,FALSE)</f>
        <v>#REF!</v>
      </c>
      <c r="BM9671" s="61" t="s">
        <v>2622</v>
      </c>
      <c r="BN9671" s="61" t="s">
        <v>928</v>
      </c>
      <c r="BO9671" s="61" t="s">
        <v>10771</v>
      </c>
      <c r="BU9671" s="61" t="s">
        <v>2622</v>
      </c>
      <c r="BV9671" s="61" t="s">
        <v>928</v>
      </c>
      <c r="BW9671" s="61" t="s">
        <v>10771</v>
      </c>
    </row>
    <row r="9672" spans="51:75">
      <c r="AY9672" s="89" t="e">
        <f>VLOOKUP(C9672,#REF!, 2,FALSE)</f>
        <v>#REF!</v>
      </c>
      <c r="BM9672" s="61" t="s">
        <v>2623</v>
      </c>
      <c r="BN9672" s="61" t="s">
        <v>1269</v>
      </c>
      <c r="BO9672" s="61" t="s">
        <v>6504</v>
      </c>
      <c r="BU9672" s="61" t="s">
        <v>2623</v>
      </c>
      <c r="BV9672" s="61" t="s">
        <v>1269</v>
      </c>
      <c r="BW9672" s="61" t="s">
        <v>6504</v>
      </c>
    </row>
    <row r="9673" spans="51:75">
      <c r="AY9673" s="89" t="e">
        <f>VLOOKUP(C9673,#REF!, 2,FALSE)</f>
        <v>#REF!</v>
      </c>
      <c r="BM9673" s="61" t="s">
        <v>15106</v>
      </c>
      <c r="BN9673" s="61" t="s">
        <v>639</v>
      </c>
      <c r="BO9673" s="61" t="s">
        <v>15107</v>
      </c>
      <c r="BU9673" s="61" t="s">
        <v>15106</v>
      </c>
      <c r="BV9673" s="61" t="s">
        <v>639</v>
      </c>
      <c r="BW9673" s="61" t="s">
        <v>15107</v>
      </c>
    </row>
    <row r="9674" spans="51:75">
      <c r="AY9674" s="89" t="e">
        <f>VLOOKUP(C9674,#REF!, 2,FALSE)</f>
        <v>#REF!</v>
      </c>
      <c r="BM9674" s="61" t="s">
        <v>15108</v>
      </c>
      <c r="BN9674" s="61" t="s">
        <v>780</v>
      </c>
      <c r="BO9674" s="61" t="s">
        <v>15090</v>
      </c>
      <c r="BU9674" s="61" t="s">
        <v>15108</v>
      </c>
      <c r="BV9674" s="61" t="s">
        <v>780</v>
      </c>
      <c r="BW9674" s="61" t="s">
        <v>15090</v>
      </c>
    </row>
    <row r="9675" spans="51:75">
      <c r="AY9675" s="89" t="e">
        <f>VLOOKUP(C9675,#REF!, 2,FALSE)</f>
        <v>#REF!</v>
      </c>
      <c r="BM9675" s="61" t="s">
        <v>321</v>
      </c>
      <c r="BN9675" s="61" t="s">
        <v>925</v>
      </c>
      <c r="BO9675" s="61" t="s">
        <v>15109</v>
      </c>
      <c r="BU9675" s="61" t="s">
        <v>321</v>
      </c>
      <c r="BV9675" s="61" t="s">
        <v>925</v>
      </c>
      <c r="BW9675" s="61" t="s">
        <v>15109</v>
      </c>
    </row>
    <row r="9676" spans="51:75">
      <c r="AY9676" s="89" t="e">
        <f>VLOOKUP(C9676,#REF!, 2,FALSE)</f>
        <v>#REF!</v>
      </c>
      <c r="BM9676" s="61" t="s">
        <v>15110</v>
      </c>
      <c r="BN9676" s="61" t="s">
        <v>925</v>
      </c>
      <c r="BO9676" s="61" t="s">
        <v>15111</v>
      </c>
      <c r="BU9676" s="61" t="s">
        <v>15110</v>
      </c>
      <c r="BV9676" s="61" t="s">
        <v>925</v>
      </c>
      <c r="BW9676" s="61" t="s">
        <v>15111</v>
      </c>
    </row>
    <row r="9677" spans="51:75">
      <c r="AY9677" s="89" t="e">
        <f>VLOOKUP(C9677,#REF!, 2,FALSE)</f>
        <v>#REF!</v>
      </c>
      <c r="BM9677" s="61" t="s">
        <v>15112</v>
      </c>
      <c r="BN9677" s="61" t="s">
        <v>623</v>
      </c>
      <c r="BO9677" s="61" t="s">
        <v>15107</v>
      </c>
      <c r="BU9677" s="61" t="s">
        <v>15112</v>
      </c>
      <c r="BV9677" s="61" t="s">
        <v>623</v>
      </c>
      <c r="BW9677" s="61" t="s">
        <v>15107</v>
      </c>
    </row>
    <row r="9678" spans="51:75">
      <c r="AY9678" s="89" t="e">
        <f>VLOOKUP(C9678,#REF!, 2,FALSE)</f>
        <v>#REF!</v>
      </c>
      <c r="BM9678" s="61" t="s">
        <v>323</v>
      </c>
      <c r="BN9678" s="61" t="s">
        <v>1269</v>
      </c>
      <c r="BO9678" s="61" t="s">
        <v>4420</v>
      </c>
      <c r="BU9678" s="61" t="s">
        <v>323</v>
      </c>
      <c r="BV9678" s="61" t="s">
        <v>1269</v>
      </c>
      <c r="BW9678" s="61" t="s">
        <v>4420</v>
      </c>
    </row>
    <row r="9679" spans="51:75">
      <c r="AY9679" s="89" t="e">
        <f>VLOOKUP(C9679,#REF!, 2,FALSE)</f>
        <v>#REF!</v>
      </c>
      <c r="BM9679" s="61" t="s">
        <v>317</v>
      </c>
      <c r="BN9679" s="61" t="s">
        <v>702</v>
      </c>
      <c r="BO9679" s="61" t="s">
        <v>15107</v>
      </c>
      <c r="BU9679" s="61" t="s">
        <v>317</v>
      </c>
      <c r="BV9679" s="61" t="s">
        <v>702</v>
      </c>
      <c r="BW9679" s="61" t="s">
        <v>15107</v>
      </c>
    </row>
    <row r="9680" spans="51:75">
      <c r="AY9680" s="89" t="e">
        <f>VLOOKUP(C9680,#REF!, 2,FALSE)</f>
        <v>#REF!</v>
      </c>
      <c r="BM9680" s="61" t="s">
        <v>15113</v>
      </c>
      <c r="BN9680" s="61" t="s">
        <v>928</v>
      </c>
      <c r="BO9680" s="61" t="s">
        <v>14226</v>
      </c>
      <c r="BU9680" s="61" t="s">
        <v>15113</v>
      </c>
      <c r="BV9680" s="61" t="s">
        <v>928</v>
      </c>
      <c r="BW9680" s="61" t="s">
        <v>14226</v>
      </c>
    </row>
    <row r="9681" spans="51:75">
      <c r="AY9681" s="89" t="e">
        <f>VLOOKUP(C9681,#REF!, 2,FALSE)</f>
        <v>#REF!</v>
      </c>
      <c r="BM9681" s="61" t="s">
        <v>322</v>
      </c>
      <c r="BN9681" s="61" t="s">
        <v>930</v>
      </c>
      <c r="BO9681" s="61" t="s">
        <v>15114</v>
      </c>
      <c r="BU9681" s="61" t="s">
        <v>322</v>
      </c>
      <c r="BV9681" s="61" t="s">
        <v>930</v>
      </c>
      <c r="BW9681" s="61" t="s">
        <v>15114</v>
      </c>
    </row>
    <row r="9682" spans="51:75">
      <c r="AY9682" s="89" t="e">
        <f>VLOOKUP(C9682,#REF!, 2,FALSE)</f>
        <v>#REF!</v>
      </c>
      <c r="BM9682" s="61" t="s">
        <v>15115</v>
      </c>
      <c r="BN9682" s="61" t="s">
        <v>930</v>
      </c>
      <c r="BO9682" s="61" t="s">
        <v>15104</v>
      </c>
      <c r="BU9682" s="61" t="s">
        <v>15115</v>
      </c>
      <c r="BV9682" s="61" t="s">
        <v>930</v>
      </c>
      <c r="BW9682" s="61" t="s">
        <v>15104</v>
      </c>
    </row>
    <row r="9683" spans="51:75">
      <c r="AY9683" s="89" t="e">
        <f>VLOOKUP(C9683,#REF!, 2,FALSE)</f>
        <v>#REF!</v>
      </c>
      <c r="BM9683" s="61" t="s">
        <v>2624</v>
      </c>
      <c r="BN9683" s="61" t="s">
        <v>777</v>
      </c>
      <c r="BO9683" s="61" t="s">
        <v>15116</v>
      </c>
      <c r="BU9683" s="61" t="s">
        <v>2624</v>
      </c>
      <c r="BV9683" s="61" t="s">
        <v>777</v>
      </c>
      <c r="BW9683" s="61" t="s">
        <v>15116</v>
      </c>
    </row>
    <row r="9684" spans="51:75">
      <c r="AY9684" s="89" t="e">
        <f>VLOOKUP(C9684,#REF!, 2,FALSE)</f>
        <v>#REF!</v>
      </c>
      <c r="BM9684" s="61" t="s">
        <v>2625</v>
      </c>
      <c r="BN9684" s="61" t="s">
        <v>777</v>
      </c>
      <c r="BO9684" s="61" t="s">
        <v>3698</v>
      </c>
      <c r="BU9684" s="61" t="s">
        <v>2625</v>
      </c>
      <c r="BV9684" s="61" t="s">
        <v>777</v>
      </c>
      <c r="BW9684" s="61" t="s">
        <v>3698</v>
      </c>
    </row>
    <row r="9685" spans="51:75">
      <c r="AY9685" s="89" t="e">
        <f>VLOOKUP(C9685,#REF!, 2,FALSE)</f>
        <v>#REF!</v>
      </c>
      <c r="BM9685" s="61" t="s">
        <v>15117</v>
      </c>
      <c r="BN9685" s="61" t="s">
        <v>805</v>
      </c>
      <c r="BO9685" s="61" t="s">
        <v>1908</v>
      </c>
      <c r="BU9685" s="61" t="s">
        <v>15117</v>
      </c>
      <c r="BV9685" s="61" t="s">
        <v>805</v>
      </c>
      <c r="BW9685" s="61" t="s">
        <v>1908</v>
      </c>
    </row>
    <row r="9686" spans="51:75">
      <c r="AY9686" s="89" t="e">
        <f>VLOOKUP(C9686,#REF!, 2,FALSE)</f>
        <v>#REF!</v>
      </c>
      <c r="BM9686" s="61" t="s">
        <v>2626</v>
      </c>
      <c r="BN9686" s="61" t="s">
        <v>780</v>
      </c>
      <c r="BO9686" s="61" t="s">
        <v>6515</v>
      </c>
      <c r="BU9686" s="61" t="s">
        <v>2626</v>
      </c>
      <c r="BV9686" s="61" t="s">
        <v>780</v>
      </c>
      <c r="BW9686" s="61" t="s">
        <v>6515</v>
      </c>
    </row>
    <row r="9687" spans="51:75">
      <c r="AY9687" s="89" t="e">
        <f>VLOOKUP(C9687,#REF!, 2,FALSE)</f>
        <v>#REF!</v>
      </c>
      <c r="BM9687" s="61" t="s">
        <v>15118</v>
      </c>
      <c r="BN9687" s="61" t="s">
        <v>1015</v>
      </c>
      <c r="BO9687" s="61" t="s">
        <v>6401</v>
      </c>
      <c r="BU9687" s="61" t="s">
        <v>15118</v>
      </c>
      <c r="BV9687" s="61" t="s">
        <v>1015</v>
      </c>
      <c r="BW9687" s="61" t="s">
        <v>6401</v>
      </c>
    </row>
    <row r="9688" spans="51:75">
      <c r="AY9688" s="89" t="e">
        <f>VLOOKUP(C9688,#REF!, 2,FALSE)</f>
        <v>#REF!</v>
      </c>
      <c r="BM9688" s="61" t="s">
        <v>15119</v>
      </c>
      <c r="BN9688" s="61" t="s">
        <v>805</v>
      </c>
      <c r="BO9688" s="61" t="s">
        <v>8651</v>
      </c>
      <c r="BU9688" s="61" t="s">
        <v>15119</v>
      </c>
      <c r="BV9688" s="61" t="s">
        <v>805</v>
      </c>
      <c r="BW9688" s="61" t="s">
        <v>8651</v>
      </c>
    </row>
    <row r="9689" spans="51:75">
      <c r="AY9689" s="89" t="e">
        <f>VLOOKUP(C9689,#REF!, 2,FALSE)</f>
        <v>#REF!</v>
      </c>
      <c r="BM9689" s="61" t="s">
        <v>15120</v>
      </c>
      <c r="BN9689" s="61" t="s">
        <v>3004</v>
      </c>
      <c r="BO9689" s="61" t="s">
        <v>13838</v>
      </c>
      <c r="BU9689" s="61" t="s">
        <v>15120</v>
      </c>
      <c r="BV9689" s="61" t="s">
        <v>3004</v>
      </c>
      <c r="BW9689" s="61" t="s">
        <v>13838</v>
      </c>
    </row>
    <row r="9690" spans="51:75">
      <c r="AY9690" s="89" t="e">
        <f>VLOOKUP(C9690,#REF!, 2,FALSE)</f>
        <v>#REF!</v>
      </c>
      <c r="BM9690" s="61" t="s">
        <v>15121</v>
      </c>
      <c r="BN9690" s="61" t="s">
        <v>3007</v>
      </c>
      <c r="BO9690" s="61" t="s">
        <v>2931</v>
      </c>
      <c r="BU9690" s="61" t="s">
        <v>15121</v>
      </c>
      <c r="BV9690" s="61" t="s">
        <v>3007</v>
      </c>
      <c r="BW9690" s="61" t="s">
        <v>2931</v>
      </c>
    </row>
    <row r="9691" spans="51:75">
      <c r="AY9691" s="89" t="e">
        <f>VLOOKUP(C9691,#REF!, 2,FALSE)</f>
        <v>#REF!</v>
      </c>
      <c r="BM9691" s="61" t="s">
        <v>15122</v>
      </c>
      <c r="BN9691" s="61" t="s">
        <v>669</v>
      </c>
      <c r="BO9691" s="61" t="s">
        <v>4499</v>
      </c>
      <c r="BU9691" s="61" t="s">
        <v>15122</v>
      </c>
      <c r="BV9691" s="61" t="s">
        <v>669</v>
      </c>
      <c r="BW9691" s="61" t="s">
        <v>4499</v>
      </c>
    </row>
    <row r="9692" spans="51:75">
      <c r="AY9692" s="89" t="e">
        <f>VLOOKUP(C9692,#REF!, 2,FALSE)</f>
        <v>#REF!</v>
      </c>
      <c r="BM9692" s="61" t="s">
        <v>15123</v>
      </c>
      <c r="BN9692" s="61" t="s">
        <v>663</v>
      </c>
      <c r="BO9692" s="61" t="s">
        <v>14671</v>
      </c>
      <c r="BU9692" s="61" t="s">
        <v>15123</v>
      </c>
      <c r="BV9692" s="61" t="s">
        <v>663</v>
      </c>
      <c r="BW9692" s="61" t="s">
        <v>14671</v>
      </c>
    </row>
    <row r="9693" spans="51:75">
      <c r="AY9693" s="89" t="e">
        <f>VLOOKUP(C9693,#REF!, 2,FALSE)</f>
        <v>#REF!</v>
      </c>
      <c r="BM9693" s="61" t="s">
        <v>15124</v>
      </c>
      <c r="BN9693" s="61" t="s">
        <v>663</v>
      </c>
      <c r="BO9693" s="61" t="s">
        <v>14892</v>
      </c>
      <c r="BU9693" s="61" t="s">
        <v>15124</v>
      </c>
      <c r="BV9693" s="61" t="s">
        <v>663</v>
      </c>
      <c r="BW9693" s="61" t="s">
        <v>14892</v>
      </c>
    </row>
    <row r="9694" spans="51:75">
      <c r="AY9694" s="89" t="e">
        <f>VLOOKUP(C9694,#REF!, 2,FALSE)</f>
        <v>#REF!</v>
      </c>
      <c r="BM9694" s="61" t="s">
        <v>15125</v>
      </c>
      <c r="BN9694" s="61" t="s">
        <v>659</v>
      </c>
      <c r="BO9694" s="61" t="s">
        <v>5272</v>
      </c>
      <c r="BU9694" s="61" t="s">
        <v>15125</v>
      </c>
      <c r="BV9694" s="61" t="s">
        <v>659</v>
      </c>
      <c r="BW9694" s="61" t="s">
        <v>5272</v>
      </c>
    </row>
    <row r="9695" spans="51:75">
      <c r="AY9695" s="89" t="e">
        <f>VLOOKUP(C9695,#REF!, 2,FALSE)</f>
        <v>#REF!</v>
      </c>
      <c r="BM9695" s="61" t="s">
        <v>15126</v>
      </c>
      <c r="BN9695" s="61" t="s">
        <v>3204</v>
      </c>
      <c r="BO9695" s="61" t="s">
        <v>2985</v>
      </c>
      <c r="BU9695" s="61" t="s">
        <v>15126</v>
      </c>
      <c r="BV9695" s="61" t="s">
        <v>3204</v>
      </c>
      <c r="BW9695" s="61" t="s">
        <v>2985</v>
      </c>
    </row>
    <row r="9696" spans="51:75">
      <c r="AY9696" s="89" t="e">
        <f>VLOOKUP(C9696,#REF!, 2,FALSE)</f>
        <v>#REF!</v>
      </c>
      <c r="BM9696" s="61" t="s">
        <v>15127</v>
      </c>
      <c r="BN9696" s="61" t="s">
        <v>663</v>
      </c>
      <c r="BO9696" s="61" t="s">
        <v>12253</v>
      </c>
      <c r="BU9696" s="61" t="s">
        <v>15127</v>
      </c>
      <c r="BV9696" s="61" t="s">
        <v>663</v>
      </c>
      <c r="BW9696" s="61" t="s">
        <v>12253</v>
      </c>
    </row>
    <row r="9697" spans="51:75">
      <c r="AY9697" s="89" t="e">
        <f>VLOOKUP(C9697,#REF!, 2,FALSE)</f>
        <v>#REF!</v>
      </c>
      <c r="BM9697" s="61" t="s">
        <v>15128</v>
      </c>
      <c r="BN9697" s="61" t="s">
        <v>663</v>
      </c>
      <c r="BO9697" s="61" t="s">
        <v>15129</v>
      </c>
      <c r="BU9697" s="61" t="s">
        <v>15128</v>
      </c>
      <c r="BV9697" s="61" t="s">
        <v>663</v>
      </c>
      <c r="BW9697" s="61" t="s">
        <v>15129</v>
      </c>
    </row>
    <row r="9698" spans="51:75">
      <c r="AY9698" s="89" t="e">
        <f>VLOOKUP(C9698,#REF!, 2,FALSE)</f>
        <v>#REF!</v>
      </c>
      <c r="BM9698" s="61" t="s">
        <v>325</v>
      </c>
      <c r="BN9698" s="61" t="s">
        <v>3007</v>
      </c>
      <c r="BO9698" s="61" t="s">
        <v>15130</v>
      </c>
      <c r="BU9698" s="61" t="s">
        <v>325</v>
      </c>
      <c r="BV9698" s="61" t="s">
        <v>3007</v>
      </c>
      <c r="BW9698" s="61" t="s">
        <v>15130</v>
      </c>
    </row>
    <row r="9699" spans="51:75">
      <c r="AY9699" s="89" t="e">
        <f>VLOOKUP(C9699,#REF!, 2,FALSE)</f>
        <v>#REF!</v>
      </c>
      <c r="BM9699" s="61" t="s">
        <v>15131</v>
      </c>
      <c r="BN9699" s="61" t="s">
        <v>3007</v>
      </c>
      <c r="BO9699" s="61" t="s">
        <v>15132</v>
      </c>
      <c r="BU9699" s="61" t="s">
        <v>15131</v>
      </c>
      <c r="BV9699" s="61" t="s">
        <v>3007</v>
      </c>
      <c r="BW9699" s="61" t="s">
        <v>15132</v>
      </c>
    </row>
    <row r="9700" spans="51:75">
      <c r="AY9700" s="89" t="e">
        <f>VLOOKUP(C9700,#REF!, 2,FALSE)</f>
        <v>#REF!</v>
      </c>
      <c r="BM9700" s="61" t="s">
        <v>319</v>
      </c>
      <c r="BN9700" s="61" t="s">
        <v>707</v>
      </c>
      <c r="BO9700" s="61" t="s">
        <v>15133</v>
      </c>
      <c r="BU9700" s="61" t="s">
        <v>319</v>
      </c>
      <c r="BV9700" s="61" t="s">
        <v>707</v>
      </c>
      <c r="BW9700" s="61" t="s">
        <v>15133</v>
      </c>
    </row>
    <row r="9701" spans="51:75">
      <c r="AY9701" s="89" t="e">
        <f>VLOOKUP(C9701,#REF!, 2,FALSE)</f>
        <v>#REF!</v>
      </c>
      <c r="BM9701" s="61" t="s">
        <v>15134</v>
      </c>
      <c r="BN9701" s="61" t="s">
        <v>930</v>
      </c>
      <c r="BO9701" s="61" t="s">
        <v>15135</v>
      </c>
      <c r="BU9701" s="61" t="s">
        <v>15134</v>
      </c>
      <c r="BV9701" s="61" t="s">
        <v>930</v>
      </c>
      <c r="BW9701" s="61" t="s">
        <v>15135</v>
      </c>
    </row>
    <row r="9702" spans="51:75">
      <c r="AY9702" s="89" t="e">
        <f>VLOOKUP(C9702,#REF!, 2,FALSE)</f>
        <v>#REF!</v>
      </c>
      <c r="BM9702" s="61" t="s">
        <v>15136</v>
      </c>
      <c r="BN9702" s="61" t="s">
        <v>623</v>
      </c>
      <c r="BO9702" s="61" t="s">
        <v>15129</v>
      </c>
      <c r="BU9702" s="61" t="s">
        <v>15136</v>
      </c>
      <c r="BV9702" s="61" t="s">
        <v>623</v>
      </c>
      <c r="BW9702" s="61" t="s">
        <v>15129</v>
      </c>
    </row>
    <row r="9703" spans="51:75">
      <c r="AY9703" s="89" t="e">
        <f>VLOOKUP(C9703,#REF!, 2,FALSE)</f>
        <v>#REF!</v>
      </c>
      <c r="BM9703" s="61" t="s">
        <v>15137</v>
      </c>
      <c r="BN9703" s="61" t="s">
        <v>3007</v>
      </c>
      <c r="BO9703" s="61" t="s">
        <v>7597</v>
      </c>
      <c r="BU9703" s="61" t="s">
        <v>15137</v>
      </c>
      <c r="BV9703" s="61" t="s">
        <v>3007</v>
      </c>
      <c r="BW9703" s="61" t="s">
        <v>7597</v>
      </c>
    </row>
    <row r="9704" spans="51:75">
      <c r="AY9704" s="89" t="e">
        <f>VLOOKUP(C9704,#REF!, 2,FALSE)</f>
        <v>#REF!</v>
      </c>
      <c r="BM9704" s="61" t="s">
        <v>15138</v>
      </c>
      <c r="BN9704" s="61" t="s">
        <v>2981</v>
      </c>
      <c r="BO9704" s="61" t="s">
        <v>13838</v>
      </c>
      <c r="BU9704" s="61" t="s">
        <v>15138</v>
      </c>
      <c r="BV9704" s="61" t="s">
        <v>2981</v>
      </c>
      <c r="BW9704" s="61" t="s">
        <v>13838</v>
      </c>
    </row>
    <row r="9705" spans="51:75">
      <c r="AY9705" s="89" t="e">
        <f>VLOOKUP(C9705,#REF!, 2,FALSE)</f>
        <v>#REF!</v>
      </c>
      <c r="BM9705" s="61" t="s">
        <v>15139</v>
      </c>
      <c r="BN9705" s="61" t="s">
        <v>639</v>
      </c>
      <c r="BO9705" s="61" t="s">
        <v>3749</v>
      </c>
      <c r="BU9705" s="61" t="s">
        <v>15139</v>
      </c>
      <c r="BV9705" s="61" t="s">
        <v>639</v>
      </c>
      <c r="BW9705" s="61" t="s">
        <v>3749</v>
      </c>
    </row>
    <row r="9706" spans="51:75">
      <c r="AY9706" s="89" t="e">
        <f>VLOOKUP(C9706,#REF!, 2,FALSE)</f>
        <v>#REF!</v>
      </c>
      <c r="BM9706" s="61" t="s">
        <v>15140</v>
      </c>
      <c r="BN9706" s="61" t="s">
        <v>785</v>
      </c>
      <c r="BO9706" s="61" t="s">
        <v>5037</v>
      </c>
      <c r="BU9706" s="61" t="s">
        <v>15140</v>
      </c>
      <c r="BV9706" s="61" t="s">
        <v>785</v>
      </c>
      <c r="BW9706" s="61" t="s">
        <v>5037</v>
      </c>
    </row>
    <row r="9707" spans="51:75">
      <c r="AY9707" s="89" t="e">
        <f>VLOOKUP(C9707,#REF!, 2,FALSE)</f>
        <v>#REF!</v>
      </c>
      <c r="BM9707" s="61" t="s">
        <v>324</v>
      </c>
      <c r="BN9707" s="61" t="s">
        <v>1072</v>
      </c>
      <c r="BO9707" s="61" t="s">
        <v>15141</v>
      </c>
      <c r="BU9707" s="61" t="s">
        <v>324</v>
      </c>
      <c r="BV9707" s="61" t="s">
        <v>1072</v>
      </c>
      <c r="BW9707" s="61" t="s">
        <v>15141</v>
      </c>
    </row>
    <row r="9708" spans="51:75">
      <c r="AY9708" s="89" t="e">
        <f>VLOOKUP(C9708,#REF!, 2,FALSE)</f>
        <v>#REF!</v>
      </c>
      <c r="BM9708" s="61" t="s">
        <v>15142</v>
      </c>
      <c r="BN9708" s="61" t="s">
        <v>702</v>
      </c>
      <c r="BO9708" s="61" t="s">
        <v>15143</v>
      </c>
      <c r="BU9708" s="61" t="s">
        <v>15142</v>
      </c>
      <c r="BV9708" s="61" t="s">
        <v>702</v>
      </c>
      <c r="BW9708" s="61" t="s">
        <v>15143</v>
      </c>
    </row>
    <row r="9709" spans="51:75">
      <c r="AY9709" s="89" t="e">
        <f>VLOOKUP(C9709,#REF!, 2,FALSE)</f>
        <v>#REF!</v>
      </c>
      <c r="BM9709" s="61" t="s">
        <v>15144</v>
      </c>
      <c r="BN9709" s="61" t="s">
        <v>721</v>
      </c>
      <c r="BO9709" s="61" t="s">
        <v>5063</v>
      </c>
      <c r="BU9709" s="61" t="s">
        <v>15144</v>
      </c>
      <c r="BV9709" s="61" t="s">
        <v>721</v>
      </c>
      <c r="BW9709" s="61" t="s">
        <v>5063</v>
      </c>
    </row>
    <row r="9710" spans="51:75">
      <c r="AY9710" s="89" t="e">
        <f>VLOOKUP(C9710,#REF!, 2,FALSE)</f>
        <v>#REF!</v>
      </c>
      <c r="BM9710" s="61" t="s">
        <v>320</v>
      </c>
      <c r="BN9710" s="61" t="s">
        <v>625</v>
      </c>
      <c r="BO9710" s="61" t="s">
        <v>15145</v>
      </c>
      <c r="BU9710" s="61" t="s">
        <v>320</v>
      </c>
      <c r="BV9710" s="61" t="s">
        <v>625</v>
      </c>
      <c r="BW9710" s="61" t="s">
        <v>15145</v>
      </c>
    </row>
    <row r="9711" spans="51:75">
      <c r="AY9711" s="89" t="e">
        <f>VLOOKUP(C9711,#REF!, 2,FALSE)</f>
        <v>#REF!</v>
      </c>
      <c r="BM9711" s="61" t="s">
        <v>15146</v>
      </c>
      <c r="BN9711" s="61" t="s">
        <v>928</v>
      </c>
      <c r="BO9711" s="61" t="s">
        <v>15135</v>
      </c>
      <c r="BU9711" s="61" t="s">
        <v>15146</v>
      </c>
      <c r="BV9711" s="61" t="s">
        <v>928</v>
      </c>
      <c r="BW9711" s="61" t="s">
        <v>15135</v>
      </c>
    </row>
    <row r="9712" spans="51:75">
      <c r="AY9712" s="89" t="e">
        <f>VLOOKUP(C9712,#REF!, 2,FALSE)</f>
        <v>#REF!</v>
      </c>
      <c r="BM9712" s="61" t="s">
        <v>15147</v>
      </c>
      <c r="BN9712" s="61" t="s">
        <v>721</v>
      </c>
      <c r="BO9712" s="61" t="s">
        <v>15148</v>
      </c>
      <c r="BU9712" s="61" t="s">
        <v>15147</v>
      </c>
      <c r="BV9712" s="61" t="s">
        <v>721</v>
      </c>
      <c r="BW9712" s="61" t="s">
        <v>15148</v>
      </c>
    </row>
    <row r="9713" spans="51:75">
      <c r="AY9713" s="89" t="e">
        <f>VLOOKUP(C9713,#REF!, 2,FALSE)</f>
        <v>#REF!</v>
      </c>
      <c r="BM9713" s="61" t="s">
        <v>15149</v>
      </c>
      <c r="BN9713" s="61" t="s">
        <v>627</v>
      </c>
      <c r="BO9713" s="61" t="s">
        <v>15150</v>
      </c>
      <c r="BU9713" s="61" t="s">
        <v>15149</v>
      </c>
      <c r="BV9713" s="61" t="s">
        <v>627</v>
      </c>
      <c r="BW9713" s="61" t="s">
        <v>15150</v>
      </c>
    </row>
    <row r="9714" spans="51:75">
      <c r="AY9714" s="89" t="e">
        <f>VLOOKUP(C9714,#REF!, 2,FALSE)</f>
        <v>#REF!</v>
      </c>
      <c r="BM9714" s="61" t="s">
        <v>15151</v>
      </c>
      <c r="BN9714" s="61" t="s">
        <v>627</v>
      </c>
      <c r="BO9714" s="61" t="s">
        <v>15152</v>
      </c>
      <c r="BU9714" s="61" t="s">
        <v>15151</v>
      </c>
      <c r="BV9714" s="61" t="s">
        <v>627</v>
      </c>
      <c r="BW9714" s="61" t="s">
        <v>15152</v>
      </c>
    </row>
    <row r="9715" spans="51:75">
      <c r="AY9715" s="89" t="e">
        <f>VLOOKUP(C9715,#REF!, 2,FALSE)</f>
        <v>#REF!</v>
      </c>
      <c r="BM9715" s="61" t="s">
        <v>15153</v>
      </c>
      <c r="BN9715" s="61" t="s">
        <v>630</v>
      </c>
      <c r="BO9715" s="61" t="s">
        <v>15154</v>
      </c>
      <c r="BU9715" s="61" t="s">
        <v>15153</v>
      </c>
      <c r="BV9715" s="61" t="s">
        <v>630</v>
      </c>
      <c r="BW9715" s="61" t="s">
        <v>15154</v>
      </c>
    </row>
    <row r="9716" spans="51:75">
      <c r="AY9716" s="89" t="e">
        <f>VLOOKUP(C9716,#REF!, 2,FALSE)</f>
        <v>#REF!</v>
      </c>
      <c r="BM9716" s="61" t="s">
        <v>318</v>
      </c>
      <c r="BN9716" s="61" t="s">
        <v>660</v>
      </c>
      <c r="BO9716" s="61" t="s">
        <v>12446</v>
      </c>
      <c r="BU9716" s="61" t="s">
        <v>318</v>
      </c>
      <c r="BV9716" s="61" t="s">
        <v>660</v>
      </c>
      <c r="BW9716" s="61" t="s">
        <v>12446</v>
      </c>
    </row>
    <row r="9717" spans="51:75">
      <c r="AY9717" s="89" t="e">
        <f>VLOOKUP(C9717,#REF!, 2,FALSE)</f>
        <v>#REF!</v>
      </c>
      <c r="BM9717" s="61" t="s">
        <v>15155</v>
      </c>
      <c r="BN9717" s="61" t="s">
        <v>639</v>
      </c>
      <c r="BO9717" s="61" t="s">
        <v>5095</v>
      </c>
      <c r="BU9717" s="61" t="s">
        <v>15155</v>
      </c>
      <c r="BV9717" s="61" t="s">
        <v>639</v>
      </c>
      <c r="BW9717" s="61" t="s">
        <v>5095</v>
      </c>
    </row>
    <row r="9718" spans="51:75">
      <c r="AY9718" s="89" t="e">
        <f>VLOOKUP(C9718,#REF!, 2,FALSE)</f>
        <v>#REF!</v>
      </c>
      <c r="BM9718" s="61" t="s">
        <v>15156</v>
      </c>
      <c r="BN9718" s="61" t="s">
        <v>928</v>
      </c>
      <c r="BO9718" s="61" t="s">
        <v>4731</v>
      </c>
      <c r="BU9718" s="61" t="s">
        <v>15156</v>
      </c>
      <c r="BV9718" s="61" t="s">
        <v>928</v>
      </c>
      <c r="BW9718" s="61" t="s">
        <v>4731</v>
      </c>
    </row>
    <row r="9719" spans="51:75">
      <c r="AY9719" s="89" t="e">
        <f>VLOOKUP(C9719,#REF!, 2,FALSE)</f>
        <v>#REF!</v>
      </c>
      <c r="BM9719" s="61" t="s">
        <v>15157</v>
      </c>
      <c r="BN9719" s="61" t="s">
        <v>785</v>
      </c>
      <c r="BO9719" s="61" t="s">
        <v>15090</v>
      </c>
      <c r="BU9719" s="61" t="s">
        <v>15157</v>
      </c>
      <c r="BV9719" s="61" t="s">
        <v>785</v>
      </c>
      <c r="BW9719" s="61" t="s">
        <v>15090</v>
      </c>
    </row>
    <row r="9720" spans="51:75">
      <c r="AY9720" s="89" t="e">
        <f>VLOOKUP(C9720,#REF!, 2,FALSE)</f>
        <v>#REF!</v>
      </c>
      <c r="BM9720" s="61" t="s">
        <v>15158</v>
      </c>
      <c r="BN9720" s="61" t="s">
        <v>623</v>
      </c>
      <c r="BO9720" s="61" t="s">
        <v>8905</v>
      </c>
      <c r="BU9720" s="61" t="s">
        <v>15158</v>
      </c>
      <c r="BV9720" s="61" t="s">
        <v>623</v>
      </c>
      <c r="BW9720" s="61" t="s">
        <v>8905</v>
      </c>
    </row>
    <row r="9721" spans="51:75">
      <c r="AY9721" s="89" t="e">
        <f>VLOOKUP(C9721,#REF!, 2,FALSE)</f>
        <v>#REF!</v>
      </c>
      <c r="BM9721" s="61" t="s">
        <v>15159</v>
      </c>
      <c r="BN9721" s="61" t="s">
        <v>733</v>
      </c>
      <c r="BO9721" s="61" t="s">
        <v>11317</v>
      </c>
      <c r="BU9721" s="61" t="s">
        <v>15159</v>
      </c>
      <c r="BV9721" s="61" t="s">
        <v>733</v>
      </c>
      <c r="BW9721" s="61" t="s">
        <v>11317</v>
      </c>
    </row>
    <row r="9722" spans="51:75">
      <c r="AY9722" s="89" t="e">
        <f>VLOOKUP(C9722,#REF!, 2,FALSE)</f>
        <v>#REF!</v>
      </c>
      <c r="BM9722" s="61" t="s">
        <v>15160</v>
      </c>
      <c r="BN9722" s="61" t="s">
        <v>2985</v>
      </c>
      <c r="BO9722" s="61" t="s">
        <v>2985</v>
      </c>
      <c r="BU9722" s="61" t="s">
        <v>15160</v>
      </c>
      <c r="BV9722" s="61" t="s">
        <v>2985</v>
      </c>
      <c r="BW9722" s="61" t="s">
        <v>2985</v>
      </c>
    </row>
    <row r="9723" spans="51:75">
      <c r="AY9723" s="89" t="e">
        <f>VLOOKUP(C9723,#REF!, 2,FALSE)</f>
        <v>#REF!</v>
      </c>
      <c r="BM9723" s="61" t="s">
        <v>15161</v>
      </c>
      <c r="BN9723" s="61" t="s">
        <v>2985</v>
      </c>
      <c r="BO9723" s="61" t="s">
        <v>2985</v>
      </c>
      <c r="BU9723" s="61" t="s">
        <v>15161</v>
      </c>
      <c r="BV9723" s="61" t="s">
        <v>2985</v>
      </c>
      <c r="BW9723" s="61" t="s">
        <v>2985</v>
      </c>
    </row>
    <row r="9724" spans="51:75">
      <c r="AY9724" s="89" t="e">
        <f>VLOOKUP(C9724,#REF!, 2,FALSE)</f>
        <v>#REF!</v>
      </c>
      <c r="BM9724" s="61" t="s">
        <v>15162</v>
      </c>
      <c r="BN9724" s="61" t="s">
        <v>773</v>
      </c>
      <c r="BO9724" s="61" t="s">
        <v>15039</v>
      </c>
      <c r="BU9724" s="61" t="s">
        <v>15162</v>
      </c>
      <c r="BV9724" s="61" t="s">
        <v>773</v>
      </c>
      <c r="BW9724" s="61" t="s">
        <v>15039</v>
      </c>
    </row>
    <row r="9725" spans="51:75">
      <c r="AY9725" s="89" t="e">
        <f>VLOOKUP(C9725,#REF!, 2,FALSE)</f>
        <v>#REF!</v>
      </c>
      <c r="BM9725" s="61" t="s">
        <v>15163</v>
      </c>
      <c r="BN9725" s="61" t="s">
        <v>928</v>
      </c>
      <c r="BO9725" s="61" t="s">
        <v>6378</v>
      </c>
      <c r="BU9725" s="61" t="s">
        <v>15163</v>
      </c>
      <c r="BV9725" s="61" t="s">
        <v>928</v>
      </c>
      <c r="BW9725" s="61" t="s">
        <v>6378</v>
      </c>
    </row>
    <row r="9726" spans="51:75">
      <c r="AY9726" s="89" t="e">
        <f>VLOOKUP(C9726,#REF!, 2,FALSE)</f>
        <v>#REF!</v>
      </c>
      <c r="BM9726" s="61" t="s">
        <v>15164</v>
      </c>
      <c r="BN9726" s="61" t="s">
        <v>1269</v>
      </c>
      <c r="BO9726" s="61" t="s">
        <v>6378</v>
      </c>
      <c r="BU9726" s="61" t="s">
        <v>15164</v>
      </c>
      <c r="BV9726" s="61" t="s">
        <v>1269</v>
      </c>
      <c r="BW9726" s="61" t="s">
        <v>6378</v>
      </c>
    </row>
    <row r="9727" spans="51:75">
      <c r="AY9727" s="89" t="e">
        <f>VLOOKUP(C9727,#REF!, 2,FALSE)</f>
        <v>#REF!</v>
      </c>
      <c r="BM9727" s="61" t="s">
        <v>2627</v>
      </c>
      <c r="BN9727" s="61" t="s">
        <v>925</v>
      </c>
      <c r="BO9727" s="61" t="s">
        <v>2650</v>
      </c>
      <c r="BU9727" s="61" t="s">
        <v>2627</v>
      </c>
      <c r="BV9727" s="61" t="s">
        <v>925</v>
      </c>
      <c r="BW9727" s="61" t="s">
        <v>2650</v>
      </c>
    </row>
    <row r="9728" spans="51:75">
      <c r="AY9728" s="89" t="e">
        <f>VLOOKUP(C9728,#REF!, 2,FALSE)</f>
        <v>#REF!</v>
      </c>
      <c r="BM9728" s="61" t="s">
        <v>15165</v>
      </c>
      <c r="BN9728" s="61" t="s">
        <v>3204</v>
      </c>
      <c r="BO9728" s="61" t="s">
        <v>2985</v>
      </c>
      <c r="BU9728" s="61" t="s">
        <v>15165</v>
      </c>
      <c r="BV9728" s="61" t="s">
        <v>3204</v>
      </c>
      <c r="BW9728" s="61" t="s">
        <v>2985</v>
      </c>
    </row>
    <row r="9729" spans="51:75">
      <c r="AY9729" s="89" t="e">
        <f>VLOOKUP(C9729,#REF!, 2,FALSE)</f>
        <v>#REF!</v>
      </c>
      <c r="BM9729" s="61" t="s">
        <v>15166</v>
      </c>
      <c r="BN9729" s="61" t="s">
        <v>3204</v>
      </c>
      <c r="BO9729" s="61" t="s">
        <v>2985</v>
      </c>
      <c r="BU9729" s="61" t="s">
        <v>15166</v>
      </c>
      <c r="BV9729" s="61" t="s">
        <v>3204</v>
      </c>
      <c r="BW9729" s="61" t="s">
        <v>2985</v>
      </c>
    </row>
    <row r="9730" spans="51:75">
      <c r="AY9730" s="89" t="e">
        <f>VLOOKUP(C9730,#REF!, 2,FALSE)</f>
        <v>#REF!</v>
      </c>
      <c r="BM9730" s="61" t="s">
        <v>15167</v>
      </c>
      <c r="BN9730" s="61" t="s">
        <v>3204</v>
      </c>
      <c r="BO9730" s="61" t="s">
        <v>2985</v>
      </c>
      <c r="BU9730" s="61" t="s">
        <v>15167</v>
      </c>
      <c r="BV9730" s="61" t="s">
        <v>3204</v>
      </c>
      <c r="BW9730" s="61" t="s">
        <v>2985</v>
      </c>
    </row>
    <row r="9731" spans="51:75">
      <c r="AY9731" s="89" t="e">
        <f>VLOOKUP(C9731,#REF!, 2,FALSE)</f>
        <v>#REF!</v>
      </c>
      <c r="BM9731" s="61" t="s">
        <v>15168</v>
      </c>
      <c r="BN9731" s="61" t="s">
        <v>3204</v>
      </c>
      <c r="BO9731" s="61" t="s">
        <v>2985</v>
      </c>
      <c r="BU9731" s="61" t="s">
        <v>15168</v>
      </c>
      <c r="BV9731" s="61" t="s">
        <v>3204</v>
      </c>
      <c r="BW9731" s="61" t="s">
        <v>2985</v>
      </c>
    </row>
    <row r="9732" spans="51:75">
      <c r="AY9732" s="89" t="e">
        <f>VLOOKUP(C9732,#REF!, 2,FALSE)</f>
        <v>#REF!</v>
      </c>
      <c r="BM9732" s="61" t="s">
        <v>15169</v>
      </c>
      <c r="BN9732" s="61" t="s">
        <v>1344</v>
      </c>
      <c r="BO9732" s="61" t="s">
        <v>2985</v>
      </c>
      <c r="BU9732" s="61" t="s">
        <v>15169</v>
      </c>
      <c r="BV9732" s="61" t="s">
        <v>1344</v>
      </c>
      <c r="BW9732" s="61" t="s">
        <v>2985</v>
      </c>
    </row>
    <row r="9733" spans="51:75">
      <c r="AY9733" s="89" t="e">
        <f>VLOOKUP(C9733,#REF!, 2,FALSE)</f>
        <v>#REF!</v>
      </c>
      <c r="BM9733" s="61" t="s">
        <v>2628</v>
      </c>
      <c r="BN9733" s="61" t="s">
        <v>3047</v>
      </c>
      <c r="BO9733" s="61" t="s">
        <v>772</v>
      </c>
      <c r="BU9733" s="61" t="s">
        <v>2628</v>
      </c>
      <c r="BV9733" s="61" t="s">
        <v>3047</v>
      </c>
      <c r="BW9733" s="61" t="s">
        <v>772</v>
      </c>
    </row>
    <row r="9734" spans="51:75">
      <c r="AY9734" s="89" t="e">
        <f>VLOOKUP(C9734,#REF!, 2,FALSE)</f>
        <v>#REF!</v>
      </c>
      <c r="BM9734" s="61" t="s">
        <v>15170</v>
      </c>
      <c r="BN9734" s="61" t="s">
        <v>780</v>
      </c>
      <c r="BO9734" s="61" t="s">
        <v>2985</v>
      </c>
      <c r="BU9734" s="61" t="s">
        <v>15170</v>
      </c>
      <c r="BV9734" s="61" t="s">
        <v>780</v>
      </c>
      <c r="BW9734" s="61" t="s">
        <v>2985</v>
      </c>
    </row>
    <row r="9735" spans="51:75">
      <c r="AY9735" s="89" t="e">
        <f>VLOOKUP(C9735,#REF!, 2,FALSE)</f>
        <v>#REF!</v>
      </c>
      <c r="BM9735" s="61" t="s">
        <v>15171</v>
      </c>
      <c r="BN9735" s="61" t="s">
        <v>1344</v>
      </c>
      <c r="BO9735" s="61" t="s">
        <v>2985</v>
      </c>
      <c r="BU9735" s="61" t="s">
        <v>15171</v>
      </c>
      <c r="BV9735" s="61" t="s">
        <v>1344</v>
      </c>
      <c r="BW9735" s="61" t="s">
        <v>2985</v>
      </c>
    </row>
    <row r="9736" spans="51:75">
      <c r="AY9736" s="89" t="e">
        <f>VLOOKUP(C9736,#REF!, 2,FALSE)</f>
        <v>#REF!</v>
      </c>
      <c r="BM9736" s="61" t="s">
        <v>15173</v>
      </c>
      <c r="BN9736" s="61" t="s">
        <v>1344</v>
      </c>
      <c r="BO9736" s="61" t="s">
        <v>2985</v>
      </c>
      <c r="BU9736" s="61" t="s">
        <v>15173</v>
      </c>
      <c r="BV9736" s="61" t="s">
        <v>1344</v>
      </c>
      <c r="BW9736" s="61" t="s">
        <v>2985</v>
      </c>
    </row>
    <row r="9737" spans="51:75">
      <c r="AY9737" s="89" t="e">
        <f>VLOOKUP(C9737,#REF!, 2,FALSE)</f>
        <v>#REF!</v>
      </c>
      <c r="BM9737" s="61" t="s">
        <v>15174</v>
      </c>
      <c r="BN9737" s="61" t="s">
        <v>1271</v>
      </c>
      <c r="BO9737" s="61" t="s">
        <v>2985</v>
      </c>
      <c r="BU9737" s="61" t="s">
        <v>15174</v>
      </c>
      <c r="BV9737" s="61" t="s">
        <v>1271</v>
      </c>
      <c r="BW9737" s="61" t="s">
        <v>2985</v>
      </c>
    </row>
    <row r="9738" spans="51:75">
      <c r="AY9738" s="89" t="e">
        <f>VLOOKUP(C9738,#REF!, 2,FALSE)</f>
        <v>#REF!</v>
      </c>
      <c r="BM9738" s="61" t="s">
        <v>2629</v>
      </c>
      <c r="BN9738" s="61" t="s">
        <v>1271</v>
      </c>
      <c r="BO9738" s="61" t="s">
        <v>2985</v>
      </c>
      <c r="BU9738" s="61" t="s">
        <v>2629</v>
      </c>
      <c r="BV9738" s="61" t="s">
        <v>1271</v>
      </c>
      <c r="BW9738" s="61" t="s">
        <v>2985</v>
      </c>
    </row>
    <row r="9739" spans="51:75">
      <c r="AY9739" s="89" t="e">
        <f>VLOOKUP(C9739,#REF!, 2,FALSE)</f>
        <v>#REF!</v>
      </c>
      <c r="BM9739" s="61" t="s">
        <v>15175</v>
      </c>
      <c r="BN9739" s="61" t="s">
        <v>1344</v>
      </c>
      <c r="BO9739" s="61" t="s">
        <v>2985</v>
      </c>
      <c r="BU9739" s="61" t="s">
        <v>15175</v>
      </c>
      <c r="BV9739" s="61" t="s">
        <v>1344</v>
      </c>
      <c r="BW9739" s="61" t="s">
        <v>2985</v>
      </c>
    </row>
    <row r="9740" spans="51:75">
      <c r="AY9740" s="89" t="e">
        <f>VLOOKUP(C9740,#REF!, 2,FALSE)</f>
        <v>#REF!</v>
      </c>
      <c r="BM9740" s="61" t="s">
        <v>15176</v>
      </c>
      <c r="BN9740" s="61" t="s">
        <v>773</v>
      </c>
      <c r="BO9740" s="61" t="s">
        <v>2985</v>
      </c>
      <c r="BU9740" s="61" t="s">
        <v>15176</v>
      </c>
      <c r="BV9740" s="61" t="s">
        <v>773</v>
      </c>
      <c r="BW9740" s="61" t="s">
        <v>2985</v>
      </c>
    </row>
    <row r="9741" spans="51:75">
      <c r="AY9741" s="89" t="e">
        <f>VLOOKUP(C9741,#REF!, 2,FALSE)</f>
        <v>#REF!</v>
      </c>
      <c r="BM9741" s="61" t="s">
        <v>15177</v>
      </c>
      <c r="BN9741" s="61" t="s">
        <v>1344</v>
      </c>
      <c r="BO9741" s="61" t="s">
        <v>2985</v>
      </c>
      <c r="BU9741" s="61" t="s">
        <v>15177</v>
      </c>
      <c r="BV9741" s="61" t="s">
        <v>1344</v>
      </c>
      <c r="BW9741" s="61" t="s">
        <v>2985</v>
      </c>
    </row>
    <row r="9742" spans="51:75">
      <c r="AY9742" s="89" t="e">
        <f>VLOOKUP(C9742,#REF!, 2,FALSE)</f>
        <v>#REF!</v>
      </c>
      <c r="BM9742" s="61" t="s">
        <v>366</v>
      </c>
      <c r="BN9742" s="61" t="s">
        <v>3047</v>
      </c>
      <c r="BO9742" s="61" t="s">
        <v>2985</v>
      </c>
      <c r="BU9742" s="61" t="s">
        <v>366</v>
      </c>
      <c r="BV9742" s="61" t="s">
        <v>3047</v>
      </c>
      <c r="BW9742" s="61" t="s">
        <v>2985</v>
      </c>
    </row>
    <row r="9743" spans="51:75">
      <c r="AY9743" s="89" t="e">
        <f>VLOOKUP(C9743,#REF!, 2,FALSE)</f>
        <v>#REF!</v>
      </c>
      <c r="BM9743" s="61" t="s">
        <v>2630</v>
      </c>
      <c r="BN9743" s="61" t="s">
        <v>1344</v>
      </c>
      <c r="BO9743" s="61" t="s">
        <v>2985</v>
      </c>
      <c r="BU9743" s="61" t="s">
        <v>2630</v>
      </c>
      <c r="BV9743" s="61" t="s">
        <v>1344</v>
      </c>
      <c r="BW9743" s="61" t="s">
        <v>2985</v>
      </c>
    </row>
    <row r="9744" spans="51:75">
      <c r="AY9744" s="89" t="e">
        <f>VLOOKUP(C9744,#REF!, 2,FALSE)</f>
        <v>#REF!</v>
      </c>
      <c r="BM9744" s="61" t="s">
        <v>15178</v>
      </c>
      <c r="BN9744" s="61" t="s">
        <v>3047</v>
      </c>
      <c r="BO9744" s="61" t="s">
        <v>3418</v>
      </c>
      <c r="BU9744" s="61" t="s">
        <v>15178</v>
      </c>
      <c r="BV9744" s="61" t="s">
        <v>3047</v>
      </c>
      <c r="BW9744" s="61" t="s">
        <v>3418</v>
      </c>
    </row>
    <row r="9745" spans="51:75">
      <c r="AY9745" s="89" t="e">
        <f>VLOOKUP(C9745,#REF!, 2,FALSE)</f>
        <v>#REF!</v>
      </c>
      <c r="BM9745" s="61" t="s">
        <v>15179</v>
      </c>
      <c r="BN9745" s="61" t="s">
        <v>3047</v>
      </c>
      <c r="BO9745" s="61" t="s">
        <v>10006</v>
      </c>
      <c r="BU9745" s="61" t="s">
        <v>15179</v>
      </c>
      <c r="BV9745" s="61" t="s">
        <v>3047</v>
      </c>
      <c r="BW9745" s="61" t="s">
        <v>10006</v>
      </c>
    </row>
    <row r="9746" spans="51:75">
      <c r="AY9746" s="89" t="e">
        <f>VLOOKUP(C9746,#REF!, 2,FALSE)</f>
        <v>#REF!</v>
      </c>
      <c r="BM9746" s="61" t="s">
        <v>2631</v>
      </c>
      <c r="BN9746" s="61" t="s">
        <v>3204</v>
      </c>
      <c r="BO9746" s="61" t="s">
        <v>2985</v>
      </c>
      <c r="BU9746" s="61" t="s">
        <v>2631</v>
      </c>
      <c r="BV9746" s="61" t="s">
        <v>3204</v>
      </c>
      <c r="BW9746" s="61" t="s">
        <v>2985</v>
      </c>
    </row>
    <row r="9747" spans="51:75">
      <c r="AY9747" s="89" t="e">
        <f>VLOOKUP(C9747,#REF!, 2,FALSE)</f>
        <v>#REF!</v>
      </c>
      <c r="BM9747" s="61" t="s">
        <v>2632</v>
      </c>
      <c r="BN9747" s="61" t="s">
        <v>3204</v>
      </c>
      <c r="BO9747" s="61" t="s">
        <v>2985</v>
      </c>
      <c r="BU9747" s="61" t="s">
        <v>2632</v>
      </c>
      <c r="BV9747" s="61" t="s">
        <v>3204</v>
      </c>
      <c r="BW9747" s="61" t="s">
        <v>2985</v>
      </c>
    </row>
    <row r="9748" spans="51:75">
      <c r="AY9748" s="89" t="e">
        <f>VLOOKUP(C9748,#REF!, 2,FALSE)</f>
        <v>#REF!</v>
      </c>
      <c r="BM9748" s="61" t="s">
        <v>15180</v>
      </c>
      <c r="BN9748" s="61" t="s">
        <v>615</v>
      </c>
      <c r="BO9748" s="61" t="s">
        <v>2985</v>
      </c>
      <c r="BU9748" s="61" t="s">
        <v>15180</v>
      </c>
      <c r="BV9748" s="61" t="s">
        <v>615</v>
      </c>
      <c r="BW9748" s="61" t="s">
        <v>2985</v>
      </c>
    </row>
    <row r="9749" spans="51:75">
      <c r="AY9749" s="89" t="e">
        <f>VLOOKUP(C9749,#REF!, 2,FALSE)</f>
        <v>#REF!</v>
      </c>
      <c r="BM9749" s="61" t="s">
        <v>15181</v>
      </c>
      <c r="BN9749" s="61" t="s">
        <v>2981</v>
      </c>
      <c r="BO9749" s="61" t="s">
        <v>1540</v>
      </c>
      <c r="BU9749" s="61" t="s">
        <v>15181</v>
      </c>
      <c r="BV9749" s="61" t="s">
        <v>2981</v>
      </c>
      <c r="BW9749" s="61" t="s">
        <v>1540</v>
      </c>
    </row>
    <row r="9750" spans="51:75">
      <c r="AY9750" s="89" t="e">
        <f>VLOOKUP(C9750,#REF!, 2,FALSE)</f>
        <v>#REF!</v>
      </c>
      <c r="BM9750" s="61" t="s">
        <v>15182</v>
      </c>
      <c r="BN9750" s="61" t="s">
        <v>3047</v>
      </c>
      <c r="BO9750" s="61" t="s">
        <v>2985</v>
      </c>
      <c r="BU9750" s="61" t="s">
        <v>15182</v>
      </c>
      <c r="BV9750" s="61" t="s">
        <v>3047</v>
      </c>
      <c r="BW9750" s="61" t="s">
        <v>2985</v>
      </c>
    </row>
    <row r="9751" spans="51:75">
      <c r="AY9751" s="89" t="e">
        <f>VLOOKUP(C9751,#REF!, 2,FALSE)</f>
        <v>#REF!</v>
      </c>
      <c r="BM9751" s="61" t="s">
        <v>15183</v>
      </c>
      <c r="BN9751" s="61" t="s">
        <v>3047</v>
      </c>
      <c r="BO9751" s="61" t="s">
        <v>2985</v>
      </c>
      <c r="BU9751" s="61" t="s">
        <v>15183</v>
      </c>
      <c r="BV9751" s="61" t="s">
        <v>3047</v>
      </c>
      <c r="BW9751" s="61" t="s">
        <v>2985</v>
      </c>
    </row>
    <row r="9752" spans="51:75">
      <c r="AY9752" s="89" t="e">
        <f>VLOOKUP(C9752,#REF!, 2,FALSE)</f>
        <v>#REF!</v>
      </c>
      <c r="BM9752" s="61" t="s">
        <v>15184</v>
      </c>
      <c r="BN9752" s="61" t="s">
        <v>3089</v>
      </c>
      <c r="BO9752" s="61" t="s">
        <v>2985</v>
      </c>
      <c r="BU9752" s="61" t="s">
        <v>15184</v>
      </c>
      <c r="BV9752" s="61" t="s">
        <v>3089</v>
      </c>
      <c r="BW9752" s="61" t="s">
        <v>2985</v>
      </c>
    </row>
    <row r="9753" spans="51:75">
      <c r="AY9753" s="89" t="e">
        <f>VLOOKUP(C9753,#REF!, 2,FALSE)</f>
        <v>#REF!</v>
      </c>
      <c r="BM9753" s="61" t="s">
        <v>15185</v>
      </c>
      <c r="BN9753" s="61" t="s">
        <v>3007</v>
      </c>
      <c r="BO9753" s="61" t="s">
        <v>2892</v>
      </c>
      <c r="BU9753" s="61" t="s">
        <v>15185</v>
      </c>
      <c r="BV9753" s="61" t="s">
        <v>3007</v>
      </c>
      <c r="BW9753" s="61" t="s">
        <v>2892</v>
      </c>
    </row>
    <row r="9754" spans="51:75">
      <c r="AY9754" s="89" t="e">
        <f>VLOOKUP(C9754,#REF!, 2,FALSE)</f>
        <v>#REF!</v>
      </c>
      <c r="BM9754" s="61" t="s">
        <v>15186</v>
      </c>
      <c r="BN9754" s="61" t="s">
        <v>3047</v>
      </c>
      <c r="BO9754" s="61" t="s">
        <v>2985</v>
      </c>
      <c r="BU9754" s="61" t="s">
        <v>15186</v>
      </c>
      <c r="BV9754" s="61" t="s">
        <v>3047</v>
      </c>
      <c r="BW9754" s="61" t="s">
        <v>2985</v>
      </c>
    </row>
    <row r="9755" spans="51:75">
      <c r="AY9755" s="89" t="e">
        <f>VLOOKUP(C9755,#REF!, 2,FALSE)</f>
        <v>#REF!</v>
      </c>
      <c r="BM9755" s="61" t="s">
        <v>15187</v>
      </c>
      <c r="BN9755" s="61" t="s">
        <v>3047</v>
      </c>
      <c r="BO9755" s="61" t="s">
        <v>2985</v>
      </c>
      <c r="BU9755" s="61" t="s">
        <v>15187</v>
      </c>
      <c r="BV9755" s="61" t="s">
        <v>3047</v>
      </c>
      <c r="BW9755" s="61" t="s">
        <v>2985</v>
      </c>
    </row>
    <row r="9756" spans="51:75">
      <c r="AY9756" s="89" t="e">
        <f>VLOOKUP(C9756,#REF!, 2,FALSE)</f>
        <v>#REF!</v>
      </c>
      <c r="BM9756" s="61" t="s">
        <v>15188</v>
      </c>
      <c r="BN9756" s="61" t="s">
        <v>1141</v>
      </c>
      <c r="BO9756" s="61" t="s">
        <v>15189</v>
      </c>
      <c r="BU9756" s="61" t="s">
        <v>15188</v>
      </c>
      <c r="BV9756" s="61" t="s">
        <v>1141</v>
      </c>
      <c r="BW9756" s="61" t="s">
        <v>15189</v>
      </c>
    </row>
    <row r="9757" spans="51:75">
      <c r="AY9757" s="89" t="e">
        <f>VLOOKUP(C9757,#REF!, 2,FALSE)</f>
        <v>#REF!</v>
      </c>
      <c r="BM9757" s="61" t="s">
        <v>15190</v>
      </c>
      <c r="BN9757" s="61" t="s">
        <v>1344</v>
      </c>
      <c r="BO9757" s="61" t="s">
        <v>15191</v>
      </c>
      <c r="BU9757" s="61" t="s">
        <v>15190</v>
      </c>
      <c r="BV9757" s="61" t="s">
        <v>1344</v>
      </c>
      <c r="BW9757" s="61" t="s">
        <v>15191</v>
      </c>
    </row>
    <row r="9758" spans="51:75">
      <c r="AY9758" s="89" t="e">
        <f>VLOOKUP(C9758,#REF!, 2,FALSE)</f>
        <v>#REF!</v>
      </c>
      <c r="BM9758" s="61" t="s">
        <v>15192</v>
      </c>
      <c r="BN9758" s="61" t="s">
        <v>1344</v>
      </c>
      <c r="BO9758" s="61" t="s">
        <v>10075</v>
      </c>
      <c r="BU9758" s="61" t="s">
        <v>15192</v>
      </c>
      <c r="BV9758" s="61" t="s">
        <v>1344</v>
      </c>
      <c r="BW9758" s="61" t="s">
        <v>10075</v>
      </c>
    </row>
    <row r="9759" spans="51:75">
      <c r="AY9759" s="89" t="e">
        <f>VLOOKUP(C9759,#REF!, 2,FALSE)</f>
        <v>#REF!</v>
      </c>
      <c r="BM9759" s="61" t="s">
        <v>15193</v>
      </c>
      <c r="BN9759" s="61" t="s">
        <v>1141</v>
      </c>
      <c r="BO9759" s="61" t="s">
        <v>9627</v>
      </c>
      <c r="BU9759" s="61" t="s">
        <v>15193</v>
      </c>
      <c r="BV9759" s="61" t="s">
        <v>1141</v>
      </c>
      <c r="BW9759" s="61" t="s">
        <v>9627</v>
      </c>
    </row>
    <row r="9760" spans="51:75">
      <c r="AY9760" s="89" t="e">
        <f>VLOOKUP(C9760,#REF!, 2,FALSE)</f>
        <v>#REF!</v>
      </c>
      <c r="BM9760" s="61" t="s">
        <v>2633</v>
      </c>
      <c r="BN9760" s="61" t="s">
        <v>3047</v>
      </c>
      <c r="BO9760" s="61" t="s">
        <v>2694</v>
      </c>
      <c r="BU9760" s="61" t="s">
        <v>2633</v>
      </c>
      <c r="BV9760" s="61" t="s">
        <v>3047</v>
      </c>
      <c r="BW9760" s="61" t="s">
        <v>2694</v>
      </c>
    </row>
    <row r="9761" spans="51:75">
      <c r="AY9761" s="89" t="e">
        <f>VLOOKUP(C9761,#REF!, 2,FALSE)</f>
        <v>#REF!</v>
      </c>
      <c r="BM9761" s="61" t="s">
        <v>2634</v>
      </c>
      <c r="BN9761" s="61" t="s">
        <v>2981</v>
      </c>
      <c r="BO9761" s="61" t="s">
        <v>15195</v>
      </c>
      <c r="BU9761" s="61" t="s">
        <v>2634</v>
      </c>
      <c r="BV9761" s="61" t="s">
        <v>2981</v>
      </c>
      <c r="BW9761" s="61" t="s">
        <v>15195</v>
      </c>
    </row>
    <row r="9762" spans="51:75">
      <c r="AY9762" s="89" t="e">
        <f>VLOOKUP(C9762,#REF!, 2,FALSE)</f>
        <v>#REF!</v>
      </c>
      <c r="BM9762" s="61" t="s">
        <v>15196</v>
      </c>
      <c r="BN9762" s="61" t="s">
        <v>3047</v>
      </c>
      <c r="BO9762" s="61" t="s">
        <v>8136</v>
      </c>
      <c r="BU9762" s="61" t="s">
        <v>15196</v>
      </c>
      <c r="BV9762" s="61" t="s">
        <v>3047</v>
      </c>
      <c r="BW9762" s="61" t="s">
        <v>8136</v>
      </c>
    </row>
    <row r="9763" spans="51:75">
      <c r="AY9763" s="89" t="e">
        <f>VLOOKUP(C9763,#REF!, 2,FALSE)</f>
        <v>#REF!</v>
      </c>
      <c r="BM9763" s="61" t="s">
        <v>15197</v>
      </c>
      <c r="BN9763" s="61" t="s">
        <v>3204</v>
      </c>
      <c r="BO9763" s="61" t="s">
        <v>9495</v>
      </c>
      <c r="BU9763" s="61" t="s">
        <v>15197</v>
      </c>
      <c r="BV9763" s="61" t="s">
        <v>3204</v>
      </c>
      <c r="BW9763" s="61" t="s">
        <v>9495</v>
      </c>
    </row>
    <row r="9764" spans="51:75">
      <c r="AY9764" s="89" t="e">
        <f>VLOOKUP(C9764,#REF!, 2,FALSE)</f>
        <v>#REF!</v>
      </c>
      <c r="BM9764" s="61" t="s">
        <v>15198</v>
      </c>
      <c r="BN9764" s="61" t="s">
        <v>660</v>
      </c>
      <c r="BO9764" s="61" t="s">
        <v>15199</v>
      </c>
      <c r="BU9764" s="61" t="s">
        <v>15198</v>
      </c>
      <c r="BV9764" s="61" t="s">
        <v>660</v>
      </c>
      <c r="BW9764" s="61" t="s">
        <v>15199</v>
      </c>
    </row>
    <row r="9765" spans="51:75">
      <c r="AY9765" s="89" t="e">
        <f>VLOOKUP(C9765,#REF!, 2,FALSE)</f>
        <v>#REF!</v>
      </c>
      <c r="BM9765" s="61" t="s">
        <v>2635</v>
      </c>
      <c r="BN9765" s="61" t="s">
        <v>3204</v>
      </c>
      <c r="BO9765" s="61" t="s">
        <v>7114</v>
      </c>
      <c r="BU9765" s="61" t="s">
        <v>2635</v>
      </c>
      <c r="BV9765" s="61" t="s">
        <v>3204</v>
      </c>
      <c r="BW9765" s="61" t="s">
        <v>7114</v>
      </c>
    </row>
    <row r="9766" spans="51:75">
      <c r="AY9766" s="89" t="e">
        <f>VLOOKUP(C9766,#REF!, 2,FALSE)</f>
        <v>#REF!</v>
      </c>
      <c r="BM9766" s="61" t="s">
        <v>15200</v>
      </c>
      <c r="BN9766" s="61" t="s">
        <v>773</v>
      </c>
      <c r="BO9766" s="61" t="s">
        <v>15201</v>
      </c>
      <c r="BU9766" s="61" t="s">
        <v>15200</v>
      </c>
      <c r="BV9766" s="61" t="s">
        <v>773</v>
      </c>
      <c r="BW9766" s="61" t="s">
        <v>15201</v>
      </c>
    </row>
    <row r="9767" spans="51:75">
      <c r="AY9767" s="89" t="e">
        <f>VLOOKUP(C9767,#REF!, 2,FALSE)</f>
        <v>#REF!</v>
      </c>
      <c r="BM9767" s="61" t="s">
        <v>15202</v>
      </c>
      <c r="BN9767" s="61" t="s">
        <v>780</v>
      </c>
      <c r="BO9767" s="61" t="s">
        <v>2892</v>
      </c>
      <c r="BU9767" s="61" t="s">
        <v>15202</v>
      </c>
      <c r="BV9767" s="61" t="s">
        <v>780</v>
      </c>
      <c r="BW9767" s="61" t="s">
        <v>2892</v>
      </c>
    </row>
    <row r="9768" spans="51:75">
      <c r="AY9768" s="89" t="e">
        <f>VLOOKUP(C9768,#REF!, 2,FALSE)</f>
        <v>#REF!</v>
      </c>
      <c r="BM9768" s="61" t="s">
        <v>15203</v>
      </c>
      <c r="BN9768" s="61" t="s">
        <v>928</v>
      </c>
      <c r="BO9768" s="61" t="s">
        <v>4759</v>
      </c>
      <c r="BU9768" s="61" t="s">
        <v>15203</v>
      </c>
      <c r="BV9768" s="61" t="s">
        <v>928</v>
      </c>
      <c r="BW9768" s="61" t="s">
        <v>4759</v>
      </c>
    </row>
    <row r="9769" spans="51:75">
      <c r="AY9769" s="89" t="e">
        <f>VLOOKUP(C9769,#REF!, 2,FALSE)</f>
        <v>#REF!</v>
      </c>
      <c r="BM9769" s="61" t="s">
        <v>15204</v>
      </c>
      <c r="BN9769" s="61" t="s">
        <v>1344</v>
      </c>
      <c r="BO9769" s="61" t="s">
        <v>3236</v>
      </c>
      <c r="BU9769" s="61" t="s">
        <v>15204</v>
      </c>
      <c r="BV9769" s="61" t="s">
        <v>1344</v>
      </c>
      <c r="BW9769" s="61" t="s">
        <v>3236</v>
      </c>
    </row>
    <row r="9770" spans="51:75">
      <c r="AY9770" s="89" t="e">
        <f>VLOOKUP(C9770,#REF!, 2,FALSE)</f>
        <v>#REF!</v>
      </c>
      <c r="BM9770" s="61" t="s">
        <v>15205</v>
      </c>
      <c r="BN9770" s="61" t="s">
        <v>3204</v>
      </c>
      <c r="BO9770" s="61" t="s">
        <v>936</v>
      </c>
      <c r="BU9770" s="61" t="s">
        <v>15205</v>
      </c>
      <c r="BV9770" s="61" t="s">
        <v>3204</v>
      </c>
      <c r="BW9770" s="61" t="s">
        <v>936</v>
      </c>
    </row>
    <row r="9771" spans="51:75">
      <c r="AY9771" s="89" t="e">
        <f>VLOOKUP(C9771,#REF!, 2,FALSE)</f>
        <v>#REF!</v>
      </c>
      <c r="BM9771" s="61" t="s">
        <v>15206</v>
      </c>
      <c r="BN9771" s="61" t="s">
        <v>3204</v>
      </c>
      <c r="BO9771" s="61" t="s">
        <v>15207</v>
      </c>
      <c r="BU9771" s="61" t="s">
        <v>15206</v>
      </c>
      <c r="BV9771" s="61" t="s">
        <v>3204</v>
      </c>
      <c r="BW9771" s="61" t="s">
        <v>15207</v>
      </c>
    </row>
    <row r="9772" spans="51:75">
      <c r="AY9772" s="89" t="e">
        <f>VLOOKUP(C9772,#REF!, 2,FALSE)</f>
        <v>#REF!</v>
      </c>
      <c r="BM9772" s="61" t="s">
        <v>15208</v>
      </c>
      <c r="BN9772" s="61" t="s">
        <v>1271</v>
      </c>
      <c r="BO9772" s="61" t="s">
        <v>15209</v>
      </c>
      <c r="BU9772" s="61" t="s">
        <v>15208</v>
      </c>
      <c r="BV9772" s="61" t="s">
        <v>1271</v>
      </c>
      <c r="BW9772" s="61" t="s">
        <v>15209</v>
      </c>
    </row>
    <row r="9773" spans="51:75">
      <c r="AY9773" s="89" t="e">
        <f>VLOOKUP(C9773,#REF!, 2,FALSE)</f>
        <v>#REF!</v>
      </c>
      <c r="BM9773" s="61" t="s">
        <v>15210</v>
      </c>
      <c r="BN9773" s="61" t="s">
        <v>3047</v>
      </c>
      <c r="BO9773" s="61" t="s">
        <v>15211</v>
      </c>
      <c r="BU9773" s="61" t="s">
        <v>15210</v>
      </c>
      <c r="BV9773" s="61" t="s">
        <v>3047</v>
      </c>
      <c r="BW9773" s="61" t="s">
        <v>15211</v>
      </c>
    </row>
    <row r="9774" spans="51:75">
      <c r="AY9774" s="89" t="e">
        <f>VLOOKUP(C9774,#REF!, 2,FALSE)</f>
        <v>#REF!</v>
      </c>
      <c r="BM9774" s="61" t="s">
        <v>15212</v>
      </c>
      <c r="BN9774" s="61" t="s">
        <v>3047</v>
      </c>
      <c r="BO9774" s="61" t="s">
        <v>4509</v>
      </c>
      <c r="BU9774" s="61" t="s">
        <v>15212</v>
      </c>
      <c r="BV9774" s="61" t="s">
        <v>3047</v>
      </c>
      <c r="BW9774" s="61" t="s">
        <v>4509</v>
      </c>
    </row>
    <row r="9775" spans="51:75">
      <c r="AY9775" s="89" t="e">
        <f>VLOOKUP(C9775,#REF!, 2,FALSE)</f>
        <v>#REF!</v>
      </c>
      <c r="BM9775" s="61" t="s">
        <v>15213</v>
      </c>
      <c r="BN9775" s="61" t="s">
        <v>1344</v>
      </c>
      <c r="BO9775" s="61" t="s">
        <v>3057</v>
      </c>
      <c r="BU9775" s="61" t="s">
        <v>15213</v>
      </c>
      <c r="BV9775" s="61" t="s">
        <v>1344</v>
      </c>
      <c r="BW9775" s="61" t="s">
        <v>3057</v>
      </c>
    </row>
    <row r="9776" spans="51:75">
      <c r="AY9776" s="89" t="e">
        <f>VLOOKUP(C9776,#REF!, 2,FALSE)</f>
        <v>#REF!</v>
      </c>
      <c r="BM9776" s="61" t="s">
        <v>2636</v>
      </c>
      <c r="BN9776" s="61" t="s">
        <v>1344</v>
      </c>
      <c r="BO9776" s="61" t="s">
        <v>9495</v>
      </c>
      <c r="BU9776" s="61" t="s">
        <v>2636</v>
      </c>
      <c r="BV9776" s="61" t="s">
        <v>1344</v>
      </c>
      <c r="BW9776" s="61" t="s">
        <v>9495</v>
      </c>
    </row>
    <row r="9777" spans="51:75">
      <c r="AY9777" s="89" t="e">
        <f>VLOOKUP(C9777,#REF!, 2,FALSE)</f>
        <v>#REF!</v>
      </c>
      <c r="BM9777" s="61" t="s">
        <v>15214</v>
      </c>
      <c r="BN9777" s="61" t="s">
        <v>3047</v>
      </c>
      <c r="BO9777" s="61" t="s">
        <v>15215</v>
      </c>
      <c r="BU9777" s="61" t="s">
        <v>15214</v>
      </c>
      <c r="BV9777" s="61" t="s">
        <v>3047</v>
      </c>
      <c r="BW9777" s="61" t="s">
        <v>15215</v>
      </c>
    </row>
    <row r="9778" spans="51:75">
      <c r="AY9778" s="89" t="e">
        <f>VLOOKUP(C9778,#REF!, 2,FALSE)</f>
        <v>#REF!</v>
      </c>
      <c r="BM9778" s="61" t="s">
        <v>15216</v>
      </c>
      <c r="BN9778" s="61" t="s">
        <v>3204</v>
      </c>
      <c r="BO9778" s="61" t="s">
        <v>15217</v>
      </c>
      <c r="BU9778" s="61" t="s">
        <v>15216</v>
      </c>
      <c r="BV9778" s="61" t="s">
        <v>3204</v>
      </c>
      <c r="BW9778" s="61" t="s">
        <v>15217</v>
      </c>
    </row>
    <row r="9779" spans="51:75">
      <c r="AY9779" s="89" t="e">
        <f>VLOOKUP(C9779,#REF!, 2,FALSE)</f>
        <v>#REF!</v>
      </c>
      <c r="BM9779" s="61" t="s">
        <v>15218</v>
      </c>
      <c r="BN9779" s="61" t="s">
        <v>1344</v>
      </c>
      <c r="BO9779" s="61" t="s">
        <v>8892</v>
      </c>
      <c r="BU9779" s="61" t="s">
        <v>15218</v>
      </c>
      <c r="BV9779" s="61" t="s">
        <v>1344</v>
      </c>
      <c r="BW9779" s="61" t="s">
        <v>8892</v>
      </c>
    </row>
    <row r="9780" spans="51:75">
      <c r="AY9780" s="89" t="e">
        <f>VLOOKUP(C9780,#REF!, 2,FALSE)</f>
        <v>#REF!</v>
      </c>
      <c r="BM9780" s="61" t="s">
        <v>15219</v>
      </c>
      <c r="BN9780" s="61" t="s">
        <v>3204</v>
      </c>
      <c r="BO9780" s="61" t="s">
        <v>11187</v>
      </c>
      <c r="BU9780" s="61" t="s">
        <v>15219</v>
      </c>
      <c r="BV9780" s="61" t="s">
        <v>3204</v>
      </c>
      <c r="BW9780" s="61" t="s">
        <v>11187</v>
      </c>
    </row>
    <row r="9781" spans="51:75">
      <c r="AY9781" s="89" t="e">
        <f>VLOOKUP(C9781,#REF!, 2,FALSE)</f>
        <v>#REF!</v>
      </c>
      <c r="BM9781" s="61" t="s">
        <v>15220</v>
      </c>
      <c r="BN9781" s="61" t="s">
        <v>1344</v>
      </c>
      <c r="BO9781" s="61" t="s">
        <v>2499</v>
      </c>
      <c r="BU9781" s="61" t="s">
        <v>15220</v>
      </c>
      <c r="BV9781" s="61" t="s">
        <v>1344</v>
      </c>
      <c r="BW9781" s="61" t="s">
        <v>2499</v>
      </c>
    </row>
    <row r="9782" spans="51:75">
      <c r="AY9782" s="89" t="e">
        <f>VLOOKUP(C9782,#REF!, 2,FALSE)</f>
        <v>#REF!</v>
      </c>
      <c r="BM9782" s="61" t="s">
        <v>15221</v>
      </c>
      <c r="BN9782" s="61" t="s">
        <v>1344</v>
      </c>
      <c r="BO9782" s="61" t="s">
        <v>10930</v>
      </c>
      <c r="BU9782" s="61" t="s">
        <v>15221</v>
      </c>
      <c r="BV9782" s="61" t="s">
        <v>1344</v>
      </c>
      <c r="BW9782" s="61" t="s">
        <v>10930</v>
      </c>
    </row>
    <row r="9783" spans="51:75">
      <c r="AY9783" s="89" t="e">
        <f>VLOOKUP(C9783,#REF!, 2,FALSE)</f>
        <v>#REF!</v>
      </c>
      <c r="BM9783" s="61" t="s">
        <v>15222</v>
      </c>
      <c r="BN9783" s="61" t="s">
        <v>3204</v>
      </c>
      <c r="BO9783" s="61" t="s">
        <v>15223</v>
      </c>
      <c r="BU9783" s="61" t="s">
        <v>15222</v>
      </c>
      <c r="BV9783" s="61" t="s">
        <v>3204</v>
      </c>
      <c r="BW9783" s="61" t="s">
        <v>15223</v>
      </c>
    </row>
    <row r="9784" spans="51:75">
      <c r="AY9784" s="89" t="e">
        <f>VLOOKUP(C9784,#REF!, 2,FALSE)</f>
        <v>#REF!</v>
      </c>
      <c r="BM9784" s="61" t="s">
        <v>15224</v>
      </c>
      <c r="BN9784" s="61" t="s">
        <v>1344</v>
      </c>
      <c r="BO9784" s="61" t="s">
        <v>8856</v>
      </c>
      <c r="BU9784" s="61" t="s">
        <v>15224</v>
      </c>
      <c r="BV9784" s="61" t="s">
        <v>1344</v>
      </c>
      <c r="BW9784" s="61" t="s">
        <v>8856</v>
      </c>
    </row>
    <row r="9785" spans="51:75">
      <c r="AY9785" s="89" t="e">
        <f>VLOOKUP(C9785,#REF!, 2,FALSE)</f>
        <v>#REF!</v>
      </c>
      <c r="BM9785" s="61" t="s">
        <v>15225</v>
      </c>
      <c r="BN9785" s="61" t="s">
        <v>3204</v>
      </c>
      <c r="BO9785" s="61" t="s">
        <v>4830</v>
      </c>
      <c r="BU9785" s="61" t="s">
        <v>15225</v>
      </c>
      <c r="BV9785" s="61" t="s">
        <v>3204</v>
      </c>
      <c r="BW9785" s="61" t="s">
        <v>4830</v>
      </c>
    </row>
    <row r="9786" spans="51:75">
      <c r="AY9786" s="89" t="e">
        <f>VLOOKUP(C9786,#REF!, 2,FALSE)</f>
        <v>#REF!</v>
      </c>
      <c r="BM9786" s="61" t="s">
        <v>2637</v>
      </c>
      <c r="BN9786" s="61" t="s">
        <v>3204</v>
      </c>
      <c r="BO9786" s="61" t="s">
        <v>2938</v>
      </c>
      <c r="BU9786" s="61" t="s">
        <v>2637</v>
      </c>
      <c r="BV9786" s="61" t="s">
        <v>3204</v>
      </c>
      <c r="BW9786" s="61" t="s">
        <v>2938</v>
      </c>
    </row>
    <row r="9787" spans="51:75">
      <c r="AY9787" s="89" t="e">
        <f>VLOOKUP(C9787,#REF!, 2,FALSE)</f>
        <v>#REF!</v>
      </c>
      <c r="BM9787" s="61" t="s">
        <v>15226</v>
      </c>
      <c r="BN9787" s="61" t="s">
        <v>660</v>
      </c>
      <c r="BO9787" s="61" t="s">
        <v>9564</v>
      </c>
      <c r="BU9787" s="61" t="s">
        <v>15226</v>
      </c>
      <c r="BV9787" s="61" t="s">
        <v>660</v>
      </c>
      <c r="BW9787" s="61" t="s">
        <v>9564</v>
      </c>
    </row>
    <row r="9788" spans="51:75">
      <c r="AY9788" s="89" t="e">
        <f>VLOOKUP(C9788,#REF!, 2,FALSE)</f>
        <v>#REF!</v>
      </c>
      <c r="BM9788" s="61" t="s">
        <v>15227</v>
      </c>
      <c r="BN9788" s="61" t="s">
        <v>669</v>
      </c>
      <c r="BO9788" s="61" t="s">
        <v>727</v>
      </c>
      <c r="BU9788" s="61" t="s">
        <v>15227</v>
      </c>
      <c r="BV9788" s="61" t="s">
        <v>669</v>
      </c>
      <c r="BW9788" s="61" t="s">
        <v>727</v>
      </c>
    </row>
    <row r="9789" spans="51:75">
      <c r="AY9789" s="89" t="e">
        <f>VLOOKUP(C9789,#REF!, 2,FALSE)</f>
        <v>#REF!</v>
      </c>
      <c r="BM9789" s="61" t="s">
        <v>15228</v>
      </c>
      <c r="BN9789" s="61" t="s">
        <v>930</v>
      </c>
      <c r="BO9789" s="61" t="s">
        <v>1403</v>
      </c>
      <c r="BU9789" s="61" t="s">
        <v>15228</v>
      </c>
      <c r="BV9789" s="61" t="s">
        <v>930</v>
      </c>
      <c r="BW9789" s="61" t="s">
        <v>1403</v>
      </c>
    </row>
    <row r="9790" spans="51:75">
      <c r="AY9790" s="89" t="e">
        <f>VLOOKUP(C9790,#REF!, 2,FALSE)</f>
        <v>#REF!</v>
      </c>
      <c r="BM9790" s="61" t="s">
        <v>15229</v>
      </c>
      <c r="BN9790" s="61" t="s">
        <v>3204</v>
      </c>
      <c r="BO9790" s="61" t="s">
        <v>15230</v>
      </c>
      <c r="BU9790" s="61" t="s">
        <v>15229</v>
      </c>
      <c r="BV9790" s="61" t="s">
        <v>3204</v>
      </c>
      <c r="BW9790" s="61" t="s">
        <v>15230</v>
      </c>
    </row>
    <row r="9791" spans="51:75">
      <c r="AY9791" s="89" t="e">
        <f>VLOOKUP(C9791,#REF!, 2,FALSE)</f>
        <v>#REF!</v>
      </c>
      <c r="BM9791" s="61" t="s">
        <v>2638</v>
      </c>
      <c r="BN9791" s="61" t="s">
        <v>671</v>
      </c>
      <c r="BO9791" s="61" t="s">
        <v>2649</v>
      </c>
      <c r="BU9791" s="61" t="s">
        <v>2638</v>
      </c>
      <c r="BV9791" s="61" t="s">
        <v>671</v>
      </c>
      <c r="BW9791" s="61" t="s">
        <v>2649</v>
      </c>
    </row>
    <row r="9792" spans="51:75">
      <c r="AY9792" s="89" t="e">
        <f>VLOOKUP(C9792,#REF!, 2,FALSE)</f>
        <v>#REF!</v>
      </c>
      <c r="BM9792" s="61" t="s">
        <v>2639</v>
      </c>
      <c r="BN9792" s="61" t="s">
        <v>707</v>
      </c>
      <c r="BO9792" s="61" t="s">
        <v>1071</v>
      </c>
      <c r="BU9792" s="61" t="s">
        <v>2639</v>
      </c>
      <c r="BV9792" s="61" t="s">
        <v>707</v>
      </c>
      <c r="BW9792" s="61" t="s">
        <v>1071</v>
      </c>
    </row>
    <row r="9793" spans="51:75">
      <c r="AY9793" s="89" t="e">
        <f>VLOOKUP(C9793,#REF!, 2,FALSE)</f>
        <v>#REF!</v>
      </c>
      <c r="BM9793" s="61" t="s">
        <v>15231</v>
      </c>
      <c r="BN9793" s="61" t="s">
        <v>3204</v>
      </c>
      <c r="BO9793" s="61" t="s">
        <v>7505</v>
      </c>
      <c r="BU9793" s="61" t="s">
        <v>15231</v>
      </c>
      <c r="BV9793" s="61" t="s">
        <v>3204</v>
      </c>
      <c r="BW9793" s="61" t="s">
        <v>7505</v>
      </c>
    </row>
    <row r="9794" spans="51:75">
      <c r="AY9794" s="89" t="e">
        <f>VLOOKUP(C9794,#REF!, 2,FALSE)</f>
        <v>#REF!</v>
      </c>
      <c r="BM9794" s="61" t="s">
        <v>15232</v>
      </c>
      <c r="BN9794" s="61" t="s">
        <v>805</v>
      </c>
      <c r="BO9794" s="61" t="s">
        <v>2193</v>
      </c>
      <c r="BU9794" s="61" t="s">
        <v>15232</v>
      </c>
      <c r="BV9794" s="61" t="s">
        <v>805</v>
      </c>
      <c r="BW9794" s="61" t="s">
        <v>2193</v>
      </c>
    </row>
    <row r="9795" spans="51:75">
      <c r="AY9795" s="89" t="e">
        <f>VLOOKUP(C9795,#REF!, 2,FALSE)</f>
        <v>#REF!</v>
      </c>
      <c r="BM9795" s="61" t="s">
        <v>15233</v>
      </c>
      <c r="BN9795" s="61" t="s">
        <v>663</v>
      </c>
      <c r="BO9795" s="61" t="s">
        <v>1062</v>
      </c>
      <c r="BU9795" s="61" t="s">
        <v>15233</v>
      </c>
      <c r="BV9795" s="61" t="s">
        <v>663</v>
      </c>
      <c r="BW9795" s="61" t="s">
        <v>1062</v>
      </c>
    </row>
    <row r="9796" spans="51:75">
      <c r="AY9796" s="89" t="e">
        <f>VLOOKUP(C9796,#REF!, 2,FALSE)</f>
        <v>#REF!</v>
      </c>
      <c r="BM9796" s="61" t="s">
        <v>2659</v>
      </c>
      <c r="BN9796" s="61" t="s">
        <v>3204</v>
      </c>
      <c r="BO9796" s="61" t="s">
        <v>1264</v>
      </c>
      <c r="BU9796" s="61" t="s">
        <v>2659</v>
      </c>
      <c r="BV9796" s="61" t="s">
        <v>3204</v>
      </c>
      <c r="BW9796" s="61" t="s">
        <v>1264</v>
      </c>
    </row>
    <row r="9797" spans="51:75">
      <c r="AY9797" s="89" t="e">
        <f>VLOOKUP(C9797,#REF!, 2,FALSE)</f>
        <v>#REF!</v>
      </c>
      <c r="BM9797" s="61" t="s">
        <v>15234</v>
      </c>
      <c r="BN9797" s="61" t="s">
        <v>3047</v>
      </c>
      <c r="BO9797" s="61" t="s">
        <v>1664</v>
      </c>
      <c r="BU9797" s="61" t="s">
        <v>15234</v>
      </c>
      <c r="BV9797" s="61" t="s">
        <v>3047</v>
      </c>
      <c r="BW9797" s="61" t="s">
        <v>1664</v>
      </c>
    </row>
    <row r="9798" spans="51:75">
      <c r="AY9798" s="89" t="e">
        <f>VLOOKUP(C9798,#REF!, 2,FALSE)</f>
        <v>#REF!</v>
      </c>
      <c r="BM9798" s="61" t="s">
        <v>2660</v>
      </c>
      <c r="BN9798" s="61" t="s">
        <v>1344</v>
      </c>
      <c r="BO9798" s="61" t="s">
        <v>5158</v>
      </c>
      <c r="BU9798" s="61" t="s">
        <v>2660</v>
      </c>
      <c r="BV9798" s="61" t="s">
        <v>1344</v>
      </c>
      <c r="BW9798" s="61" t="s">
        <v>5158</v>
      </c>
    </row>
    <row r="9799" spans="51:75">
      <c r="AY9799" s="89" t="e">
        <f>VLOOKUP(C9799,#REF!, 2,FALSE)</f>
        <v>#REF!</v>
      </c>
      <c r="BM9799" s="61" t="s">
        <v>15235</v>
      </c>
      <c r="BN9799" s="61" t="s">
        <v>1344</v>
      </c>
      <c r="BO9799" s="61" t="s">
        <v>718</v>
      </c>
      <c r="BU9799" s="61" t="s">
        <v>15235</v>
      </c>
      <c r="BV9799" s="61" t="s">
        <v>1344</v>
      </c>
      <c r="BW9799" s="61" t="s">
        <v>718</v>
      </c>
    </row>
    <row r="9800" spans="51:75">
      <c r="AY9800" s="89" t="e">
        <f>VLOOKUP(C9800,#REF!, 2,FALSE)</f>
        <v>#REF!</v>
      </c>
      <c r="BM9800" s="61" t="s">
        <v>15236</v>
      </c>
      <c r="BN9800" s="61" t="s">
        <v>1344</v>
      </c>
      <c r="BO9800" s="61" t="s">
        <v>7386</v>
      </c>
      <c r="BU9800" s="61" t="s">
        <v>15236</v>
      </c>
      <c r="BV9800" s="61" t="s">
        <v>1344</v>
      </c>
      <c r="BW9800" s="61" t="s">
        <v>7386</v>
      </c>
    </row>
    <row r="9801" spans="51:75">
      <c r="AY9801" s="89" t="e">
        <f>VLOOKUP(C9801,#REF!, 2,FALSE)</f>
        <v>#REF!</v>
      </c>
      <c r="BM9801" s="61" t="s">
        <v>15237</v>
      </c>
      <c r="BN9801" s="61" t="s">
        <v>1344</v>
      </c>
      <c r="BO9801" s="61" t="s">
        <v>1856</v>
      </c>
      <c r="BU9801" s="61" t="s">
        <v>15237</v>
      </c>
      <c r="BV9801" s="61" t="s">
        <v>1344</v>
      </c>
      <c r="BW9801" s="61" t="s">
        <v>1856</v>
      </c>
    </row>
    <row r="9802" spans="51:75">
      <c r="AY9802" s="89" t="e">
        <f>VLOOKUP(C9802,#REF!, 2,FALSE)</f>
        <v>#REF!</v>
      </c>
      <c r="BM9802" s="61" t="s">
        <v>15238</v>
      </c>
      <c r="BN9802" s="61" t="s">
        <v>3204</v>
      </c>
      <c r="BO9802" s="61" t="s">
        <v>15239</v>
      </c>
      <c r="BU9802" s="61" t="s">
        <v>15238</v>
      </c>
      <c r="BV9802" s="61" t="s">
        <v>3204</v>
      </c>
      <c r="BW9802" s="61" t="s">
        <v>15239</v>
      </c>
    </row>
    <row r="9803" spans="51:75">
      <c r="AY9803" s="89" t="e">
        <f>VLOOKUP(C9803,#REF!, 2,FALSE)</f>
        <v>#REF!</v>
      </c>
      <c r="BM9803" s="61" t="s">
        <v>2661</v>
      </c>
      <c r="BN9803" s="61" t="s">
        <v>3204</v>
      </c>
      <c r="BO9803" s="61" t="s">
        <v>2055</v>
      </c>
      <c r="BU9803" s="61" t="s">
        <v>2661</v>
      </c>
      <c r="BV9803" s="61" t="s">
        <v>3204</v>
      </c>
      <c r="BW9803" s="61" t="s">
        <v>2055</v>
      </c>
    </row>
    <row r="9804" spans="51:75">
      <c r="AY9804" s="89" t="e">
        <f>VLOOKUP(C9804,#REF!, 2,FALSE)</f>
        <v>#REF!</v>
      </c>
      <c r="BM9804" s="61" t="s">
        <v>15240</v>
      </c>
      <c r="BN9804" s="61" t="s">
        <v>3047</v>
      </c>
      <c r="BO9804" s="61" t="s">
        <v>2598</v>
      </c>
      <c r="BU9804" s="61" t="s">
        <v>15240</v>
      </c>
      <c r="BV9804" s="61" t="s">
        <v>3047</v>
      </c>
      <c r="BW9804" s="61" t="s">
        <v>2598</v>
      </c>
    </row>
    <row r="9805" spans="51:75">
      <c r="AY9805" s="89" t="e">
        <f>VLOOKUP(C9805,#REF!, 2,FALSE)</f>
        <v>#REF!</v>
      </c>
      <c r="BM9805" s="61" t="s">
        <v>15241</v>
      </c>
      <c r="BN9805" s="61" t="s">
        <v>2981</v>
      </c>
      <c r="BO9805" s="61" t="s">
        <v>9530</v>
      </c>
      <c r="BU9805" s="61" t="s">
        <v>15241</v>
      </c>
      <c r="BV9805" s="61" t="s">
        <v>2981</v>
      </c>
      <c r="BW9805" s="61" t="s">
        <v>9530</v>
      </c>
    </row>
    <row r="9806" spans="51:75">
      <c r="AY9806" s="89" t="e">
        <f>VLOOKUP(C9806,#REF!, 2,FALSE)</f>
        <v>#REF!</v>
      </c>
      <c r="BM9806" s="61" t="s">
        <v>15242</v>
      </c>
      <c r="BN9806" s="61" t="s">
        <v>1271</v>
      </c>
      <c r="BO9806" s="61" t="s">
        <v>6768</v>
      </c>
      <c r="BU9806" s="61" t="s">
        <v>15242</v>
      </c>
      <c r="BV9806" s="61" t="s">
        <v>1271</v>
      </c>
      <c r="BW9806" s="61" t="s">
        <v>6768</v>
      </c>
    </row>
    <row r="9807" spans="51:75">
      <c r="AY9807" s="89" t="e">
        <f>VLOOKUP(C9807,#REF!, 2,FALSE)</f>
        <v>#REF!</v>
      </c>
      <c r="BM9807" s="61" t="s">
        <v>15243</v>
      </c>
      <c r="BN9807" s="61" t="s">
        <v>785</v>
      </c>
      <c r="BO9807" s="61" t="s">
        <v>9677</v>
      </c>
      <c r="BU9807" s="61" t="s">
        <v>15243</v>
      </c>
      <c r="BV9807" s="61" t="s">
        <v>785</v>
      </c>
      <c r="BW9807" s="61" t="s">
        <v>9677</v>
      </c>
    </row>
    <row r="9808" spans="51:75">
      <c r="AY9808" s="89" t="e">
        <f>VLOOKUP(C9808,#REF!, 2,FALSE)</f>
        <v>#REF!</v>
      </c>
      <c r="BM9808" s="61" t="s">
        <v>15244</v>
      </c>
      <c r="BN9808" s="61" t="s">
        <v>639</v>
      </c>
      <c r="BO9808" s="61" t="s">
        <v>1749</v>
      </c>
      <c r="BU9808" s="61" t="s">
        <v>15244</v>
      </c>
      <c r="BV9808" s="61" t="s">
        <v>639</v>
      </c>
      <c r="BW9808" s="61" t="s">
        <v>1749</v>
      </c>
    </row>
    <row r="9809" spans="51:75">
      <c r="AY9809" s="89" t="e">
        <f>VLOOKUP(C9809,#REF!, 2,FALSE)</f>
        <v>#REF!</v>
      </c>
      <c r="BM9809" s="61" t="s">
        <v>15245</v>
      </c>
      <c r="BN9809" s="61" t="s">
        <v>639</v>
      </c>
      <c r="BO9809" s="61" t="s">
        <v>2749</v>
      </c>
      <c r="BU9809" s="61" t="s">
        <v>15245</v>
      </c>
      <c r="BV9809" s="61" t="s">
        <v>639</v>
      </c>
      <c r="BW9809" s="61" t="s">
        <v>2749</v>
      </c>
    </row>
    <row r="9810" spans="51:75">
      <c r="AY9810" s="89" t="e">
        <f>VLOOKUP(C9810,#REF!, 2,FALSE)</f>
        <v>#REF!</v>
      </c>
      <c r="BM9810" s="61" t="s">
        <v>15246</v>
      </c>
      <c r="BN9810" s="61" t="s">
        <v>669</v>
      </c>
      <c r="BO9810" s="61" t="s">
        <v>6388</v>
      </c>
      <c r="BU9810" s="61" t="s">
        <v>15246</v>
      </c>
      <c r="BV9810" s="61" t="s">
        <v>669</v>
      </c>
      <c r="BW9810" s="61" t="s">
        <v>6388</v>
      </c>
    </row>
    <row r="9811" spans="51:75">
      <c r="AY9811" s="89" t="e">
        <f>VLOOKUP(C9811,#REF!, 2,FALSE)</f>
        <v>#REF!</v>
      </c>
      <c r="BM9811" s="61" t="s">
        <v>15247</v>
      </c>
      <c r="BN9811" s="61" t="s">
        <v>669</v>
      </c>
      <c r="BO9811" s="61" t="s">
        <v>15248</v>
      </c>
      <c r="BU9811" s="61" t="s">
        <v>15247</v>
      </c>
      <c r="BV9811" s="61" t="s">
        <v>669</v>
      </c>
      <c r="BW9811" s="61" t="s">
        <v>15248</v>
      </c>
    </row>
    <row r="9812" spans="51:75">
      <c r="AY9812" s="89" t="e">
        <f>VLOOKUP(C9812,#REF!, 2,FALSE)</f>
        <v>#REF!</v>
      </c>
      <c r="BM9812" s="61" t="s">
        <v>15249</v>
      </c>
      <c r="BN9812" s="61" t="s">
        <v>3047</v>
      </c>
      <c r="BO9812" s="61" t="s">
        <v>3841</v>
      </c>
      <c r="BU9812" s="61" t="s">
        <v>15249</v>
      </c>
      <c r="BV9812" s="61" t="s">
        <v>3047</v>
      </c>
      <c r="BW9812" s="61" t="s">
        <v>3841</v>
      </c>
    </row>
    <row r="9813" spans="51:75">
      <c r="AY9813" s="89" t="e">
        <f>VLOOKUP(C9813,#REF!, 2,FALSE)</f>
        <v>#REF!</v>
      </c>
      <c r="BM9813" s="61" t="s">
        <v>15250</v>
      </c>
      <c r="BN9813" s="61" t="s">
        <v>1344</v>
      </c>
      <c r="BO9813" s="61" t="s">
        <v>1747</v>
      </c>
      <c r="BU9813" s="61" t="s">
        <v>15250</v>
      </c>
      <c r="BV9813" s="61" t="s">
        <v>1344</v>
      </c>
      <c r="BW9813" s="61" t="s">
        <v>1747</v>
      </c>
    </row>
    <row r="9814" spans="51:75">
      <c r="AY9814" s="89" t="e">
        <f>VLOOKUP(C9814,#REF!, 2,FALSE)</f>
        <v>#REF!</v>
      </c>
      <c r="BM9814" s="61" t="s">
        <v>2662</v>
      </c>
      <c r="BN9814" s="61" t="s">
        <v>3204</v>
      </c>
      <c r="BO9814" s="61" t="s">
        <v>8582</v>
      </c>
      <c r="BU9814" s="61" t="s">
        <v>2662</v>
      </c>
      <c r="BV9814" s="61" t="s">
        <v>3204</v>
      </c>
      <c r="BW9814" s="61" t="s">
        <v>8582</v>
      </c>
    </row>
    <row r="9815" spans="51:75">
      <c r="AY9815" s="89" t="e">
        <f>VLOOKUP(C9815,#REF!, 2,FALSE)</f>
        <v>#REF!</v>
      </c>
      <c r="BM9815" s="61" t="s">
        <v>15251</v>
      </c>
      <c r="BN9815" s="61" t="s">
        <v>1344</v>
      </c>
      <c r="BO9815" s="61" t="s">
        <v>7649</v>
      </c>
      <c r="BU9815" s="61" t="s">
        <v>15251</v>
      </c>
      <c r="BV9815" s="61" t="s">
        <v>1344</v>
      </c>
      <c r="BW9815" s="61" t="s">
        <v>7649</v>
      </c>
    </row>
    <row r="9816" spans="51:75">
      <c r="AY9816" s="89" t="e">
        <f>VLOOKUP(C9816,#REF!, 2,FALSE)</f>
        <v>#REF!</v>
      </c>
      <c r="BM9816" s="61" t="s">
        <v>2663</v>
      </c>
      <c r="BN9816" s="61" t="s">
        <v>3047</v>
      </c>
      <c r="BO9816" s="61" t="s">
        <v>5149</v>
      </c>
      <c r="BU9816" s="61" t="s">
        <v>2663</v>
      </c>
      <c r="BV9816" s="61" t="s">
        <v>3047</v>
      </c>
      <c r="BW9816" s="61" t="s">
        <v>5149</v>
      </c>
    </row>
    <row r="9817" spans="51:75">
      <c r="AY9817" s="89" t="e">
        <f>VLOOKUP(C9817,#REF!, 2,FALSE)</f>
        <v>#REF!</v>
      </c>
      <c r="BM9817" s="61" t="s">
        <v>15252</v>
      </c>
      <c r="BN9817" s="61" t="s">
        <v>782</v>
      </c>
      <c r="BO9817" s="61" t="s">
        <v>15253</v>
      </c>
      <c r="BU9817" s="61" t="s">
        <v>15252</v>
      </c>
      <c r="BV9817" s="61" t="s">
        <v>782</v>
      </c>
      <c r="BW9817" s="61" t="s">
        <v>15253</v>
      </c>
    </row>
    <row r="9818" spans="51:75">
      <c r="AY9818" s="89" t="e">
        <f>VLOOKUP(C9818,#REF!, 2,FALSE)</f>
        <v>#REF!</v>
      </c>
      <c r="BM9818" s="61" t="s">
        <v>2664</v>
      </c>
      <c r="BN9818" s="61" t="s">
        <v>3204</v>
      </c>
      <c r="BO9818" s="61" t="s">
        <v>5798</v>
      </c>
      <c r="BU9818" s="61" t="s">
        <v>2664</v>
      </c>
      <c r="BV9818" s="61" t="s">
        <v>3204</v>
      </c>
      <c r="BW9818" s="61" t="s">
        <v>5798</v>
      </c>
    </row>
    <row r="9819" spans="51:75">
      <c r="AY9819" s="89" t="e">
        <f>VLOOKUP(C9819,#REF!, 2,FALSE)</f>
        <v>#REF!</v>
      </c>
      <c r="BM9819" s="61" t="s">
        <v>15254</v>
      </c>
      <c r="BN9819" s="61" t="s">
        <v>671</v>
      </c>
      <c r="BO9819" s="61" t="s">
        <v>3416</v>
      </c>
      <c r="BU9819" s="61" t="s">
        <v>15254</v>
      </c>
      <c r="BV9819" s="61" t="s">
        <v>671</v>
      </c>
      <c r="BW9819" s="61" t="s">
        <v>3416</v>
      </c>
    </row>
    <row r="9820" spans="51:75">
      <c r="AY9820" s="89" t="e">
        <f>VLOOKUP(C9820,#REF!, 2,FALSE)</f>
        <v>#REF!</v>
      </c>
      <c r="BM9820" s="61" t="s">
        <v>15255</v>
      </c>
      <c r="BN9820" s="61" t="s">
        <v>1271</v>
      </c>
      <c r="BO9820" s="61" t="s">
        <v>10786</v>
      </c>
      <c r="BU9820" s="61" t="s">
        <v>15255</v>
      </c>
      <c r="BV9820" s="61" t="s">
        <v>1271</v>
      </c>
      <c r="BW9820" s="61" t="s">
        <v>10786</v>
      </c>
    </row>
    <row r="9821" spans="51:75">
      <c r="AY9821" s="89" t="e">
        <f>VLOOKUP(C9821,#REF!, 2,FALSE)</f>
        <v>#REF!</v>
      </c>
      <c r="BM9821" s="61" t="s">
        <v>15256</v>
      </c>
      <c r="BN9821" s="61" t="s">
        <v>2981</v>
      </c>
      <c r="BO9821" s="61" t="s">
        <v>2501</v>
      </c>
      <c r="BU9821" s="61" t="s">
        <v>15256</v>
      </c>
      <c r="BV9821" s="61" t="s">
        <v>2981</v>
      </c>
      <c r="BW9821" s="61" t="s">
        <v>2501</v>
      </c>
    </row>
    <row r="9822" spans="51:75">
      <c r="AY9822" s="89" t="e">
        <f>VLOOKUP(C9822,#REF!, 2,FALSE)</f>
        <v>#REF!</v>
      </c>
      <c r="BM9822" s="61" t="s">
        <v>15257</v>
      </c>
      <c r="BN9822" s="61" t="s">
        <v>1344</v>
      </c>
      <c r="BO9822" s="61" t="s">
        <v>3715</v>
      </c>
      <c r="BU9822" s="61" t="s">
        <v>15257</v>
      </c>
      <c r="BV9822" s="61" t="s">
        <v>1344</v>
      </c>
      <c r="BW9822" s="61" t="s">
        <v>3715</v>
      </c>
    </row>
    <row r="9823" spans="51:75">
      <c r="AY9823" s="89" t="e">
        <f>VLOOKUP(C9823,#REF!, 2,FALSE)</f>
        <v>#REF!</v>
      </c>
      <c r="BM9823" s="61" t="s">
        <v>15258</v>
      </c>
      <c r="BN9823" s="61" t="s">
        <v>2985</v>
      </c>
      <c r="BO9823" s="61" t="s">
        <v>2094</v>
      </c>
      <c r="BU9823" s="61" t="s">
        <v>15258</v>
      </c>
      <c r="BV9823" s="61" t="s">
        <v>2985</v>
      </c>
      <c r="BW9823" s="61" t="s">
        <v>2094</v>
      </c>
    </row>
    <row r="9824" spans="51:75">
      <c r="AY9824" s="89" t="e">
        <f>VLOOKUP(C9824,#REF!, 2,FALSE)</f>
        <v>#REF!</v>
      </c>
      <c r="BM9824" s="61" t="s">
        <v>15259</v>
      </c>
      <c r="BN9824" s="61" t="s">
        <v>2985</v>
      </c>
      <c r="BO9824" s="61" t="s">
        <v>2985</v>
      </c>
      <c r="BU9824" s="61" t="s">
        <v>15259</v>
      </c>
      <c r="BV9824" s="61" t="s">
        <v>2985</v>
      </c>
      <c r="BW9824" s="61" t="s">
        <v>2985</v>
      </c>
    </row>
    <row r="9825" spans="51:75">
      <c r="AY9825" s="89" t="e">
        <f>VLOOKUP(C9825,#REF!, 2,FALSE)</f>
        <v>#REF!</v>
      </c>
      <c r="BM9825" s="61" t="s">
        <v>15260</v>
      </c>
      <c r="BN9825" s="61" t="s">
        <v>1271</v>
      </c>
      <c r="BO9825" s="61" t="s">
        <v>1598</v>
      </c>
      <c r="BU9825" s="61" t="s">
        <v>15260</v>
      </c>
      <c r="BV9825" s="61" t="s">
        <v>1271</v>
      </c>
      <c r="BW9825" s="61" t="s">
        <v>1598</v>
      </c>
    </row>
    <row r="9826" spans="51:75">
      <c r="AY9826" s="89" t="e">
        <f>VLOOKUP(C9826,#REF!, 2,FALSE)</f>
        <v>#REF!</v>
      </c>
      <c r="BM9826" s="61" t="s">
        <v>15261</v>
      </c>
      <c r="BN9826" s="61" t="s">
        <v>1344</v>
      </c>
      <c r="BO9826" s="61" t="s">
        <v>7505</v>
      </c>
      <c r="BU9826" s="61" t="s">
        <v>15261</v>
      </c>
      <c r="BV9826" s="61" t="s">
        <v>1344</v>
      </c>
      <c r="BW9826" s="61" t="s">
        <v>7505</v>
      </c>
    </row>
    <row r="9827" spans="51:75">
      <c r="AY9827" s="89" t="e">
        <f>VLOOKUP(C9827,#REF!, 2,FALSE)</f>
        <v>#REF!</v>
      </c>
      <c r="BM9827" s="61" t="s">
        <v>15262</v>
      </c>
      <c r="BN9827" s="61" t="s">
        <v>930</v>
      </c>
      <c r="BO9827" s="61" t="s">
        <v>15263</v>
      </c>
      <c r="BU9827" s="61" t="s">
        <v>15262</v>
      </c>
      <c r="BV9827" s="61" t="s">
        <v>930</v>
      </c>
      <c r="BW9827" s="61" t="s">
        <v>15263</v>
      </c>
    </row>
    <row r="9828" spans="51:75">
      <c r="AY9828" s="89" t="e">
        <f>VLOOKUP(C9828,#REF!, 2,FALSE)</f>
        <v>#REF!</v>
      </c>
      <c r="BM9828" s="61" t="s">
        <v>15264</v>
      </c>
      <c r="BN9828" s="61" t="s">
        <v>1344</v>
      </c>
      <c r="BO9828" s="61" t="s">
        <v>7558</v>
      </c>
      <c r="BU9828" s="61" t="s">
        <v>15264</v>
      </c>
      <c r="BV9828" s="61" t="s">
        <v>1344</v>
      </c>
      <c r="BW9828" s="61" t="s">
        <v>7558</v>
      </c>
    </row>
    <row r="9829" spans="51:75">
      <c r="AY9829" s="89" t="e">
        <f>VLOOKUP(C9829,#REF!, 2,FALSE)</f>
        <v>#REF!</v>
      </c>
      <c r="BM9829" s="61" t="s">
        <v>15265</v>
      </c>
      <c r="BN9829" s="61" t="s">
        <v>1344</v>
      </c>
      <c r="BO9829" s="61" t="s">
        <v>7126</v>
      </c>
      <c r="BU9829" s="61" t="s">
        <v>15265</v>
      </c>
      <c r="BV9829" s="61" t="s">
        <v>1344</v>
      </c>
      <c r="BW9829" s="61" t="s">
        <v>7126</v>
      </c>
    </row>
    <row r="9830" spans="51:75">
      <c r="AY9830" s="89" t="e">
        <f>VLOOKUP(C9830,#REF!, 2,FALSE)</f>
        <v>#REF!</v>
      </c>
      <c r="BM9830" s="61" t="s">
        <v>2665</v>
      </c>
      <c r="BN9830" s="61" t="s">
        <v>3204</v>
      </c>
      <c r="BO9830" s="61" t="s">
        <v>15266</v>
      </c>
      <c r="BU9830" s="61" t="s">
        <v>2665</v>
      </c>
      <c r="BV9830" s="61" t="s">
        <v>3204</v>
      </c>
      <c r="BW9830" s="61" t="s">
        <v>15266</v>
      </c>
    </row>
    <row r="9831" spans="51:75">
      <c r="AY9831" s="89" t="e">
        <f>VLOOKUP(C9831,#REF!, 2,FALSE)</f>
        <v>#REF!</v>
      </c>
      <c r="BM9831" s="61" t="s">
        <v>2666</v>
      </c>
      <c r="BN9831" s="61" t="s">
        <v>3204</v>
      </c>
      <c r="BO9831" s="61" t="s">
        <v>15266</v>
      </c>
      <c r="BU9831" s="61" t="s">
        <v>2666</v>
      </c>
      <c r="BV9831" s="61" t="s">
        <v>3204</v>
      </c>
      <c r="BW9831" s="61" t="s">
        <v>15266</v>
      </c>
    </row>
    <row r="9832" spans="51:75">
      <c r="AY9832" s="89" t="e">
        <f>VLOOKUP(C9832,#REF!, 2,FALSE)</f>
        <v>#REF!</v>
      </c>
      <c r="BM9832" s="61" t="s">
        <v>15267</v>
      </c>
      <c r="BN9832" s="61" t="s">
        <v>3047</v>
      </c>
      <c r="BO9832" s="61" t="s">
        <v>936</v>
      </c>
      <c r="BU9832" s="61" t="s">
        <v>15267</v>
      </c>
      <c r="BV9832" s="61" t="s">
        <v>3047</v>
      </c>
      <c r="BW9832" s="61" t="s">
        <v>936</v>
      </c>
    </row>
    <row r="9833" spans="51:75">
      <c r="AY9833" s="89" t="e">
        <f>VLOOKUP(C9833,#REF!, 2,FALSE)</f>
        <v>#REF!</v>
      </c>
      <c r="BM9833" s="61" t="s">
        <v>15268</v>
      </c>
      <c r="BN9833" s="61" t="s">
        <v>668</v>
      </c>
      <c r="BO9833" s="61" t="s">
        <v>2985</v>
      </c>
      <c r="BU9833" s="61" t="s">
        <v>15268</v>
      </c>
      <c r="BV9833" s="61" t="s">
        <v>668</v>
      </c>
      <c r="BW9833" s="61" t="s">
        <v>2985</v>
      </c>
    </row>
    <row r="9834" spans="51:75">
      <c r="AY9834" s="89" t="e">
        <f>VLOOKUP(C9834,#REF!, 2,FALSE)</f>
        <v>#REF!</v>
      </c>
      <c r="BM9834" s="61" t="s">
        <v>15269</v>
      </c>
      <c r="BN9834" s="61" t="s">
        <v>782</v>
      </c>
      <c r="BO9834" s="61" t="s">
        <v>2985</v>
      </c>
      <c r="BU9834" s="61" t="s">
        <v>15269</v>
      </c>
      <c r="BV9834" s="61" t="s">
        <v>782</v>
      </c>
      <c r="BW9834" s="61" t="s">
        <v>2985</v>
      </c>
    </row>
    <row r="9835" spans="51:75">
      <c r="AY9835" s="89" t="e">
        <f>VLOOKUP(C9835,#REF!, 2,FALSE)</f>
        <v>#REF!</v>
      </c>
      <c r="BM9835" s="61" t="s">
        <v>15270</v>
      </c>
      <c r="BN9835" s="61" t="s">
        <v>705</v>
      </c>
      <c r="BO9835" s="61" t="s">
        <v>8859</v>
      </c>
      <c r="BU9835" s="61" t="s">
        <v>15270</v>
      </c>
      <c r="BV9835" s="61" t="s">
        <v>705</v>
      </c>
      <c r="BW9835" s="61" t="s">
        <v>8859</v>
      </c>
    </row>
    <row r="9836" spans="51:75">
      <c r="AY9836" s="89" t="e">
        <f>VLOOKUP(C9836,#REF!, 2,FALSE)</f>
        <v>#REF!</v>
      </c>
      <c r="BM9836" s="61" t="s">
        <v>2667</v>
      </c>
      <c r="BN9836" s="61" t="s">
        <v>3047</v>
      </c>
      <c r="BO9836" s="61" t="s">
        <v>2985</v>
      </c>
      <c r="BU9836" s="61" t="s">
        <v>2667</v>
      </c>
      <c r="BV9836" s="61" t="s">
        <v>3047</v>
      </c>
      <c r="BW9836" s="61" t="s">
        <v>2985</v>
      </c>
    </row>
    <row r="9837" spans="51:75">
      <c r="AY9837" s="89" t="e">
        <f>VLOOKUP(C9837,#REF!, 2,FALSE)</f>
        <v>#REF!</v>
      </c>
      <c r="BM9837" s="61" t="s">
        <v>15271</v>
      </c>
      <c r="BN9837" s="61" t="s">
        <v>738</v>
      </c>
      <c r="BO9837" s="61" t="s">
        <v>2985</v>
      </c>
      <c r="BU9837" s="61" t="s">
        <v>15271</v>
      </c>
      <c r="BV9837" s="61" t="s">
        <v>738</v>
      </c>
      <c r="BW9837" s="61" t="s">
        <v>2985</v>
      </c>
    </row>
    <row r="9838" spans="51:75">
      <c r="AY9838" s="89" t="e">
        <f>VLOOKUP(C9838,#REF!, 2,FALSE)</f>
        <v>#REF!</v>
      </c>
      <c r="BM9838" s="61" t="s">
        <v>370</v>
      </c>
      <c r="BN9838" s="61" t="s">
        <v>705</v>
      </c>
      <c r="BO9838" s="61" t="s">
        <v>2985</v>
      </c>
      <c r="BU9838" s="61" t="s">
        <v>370</v>
      </c>
      <c r="BV9838" s="61" t="s">
        <v>705</v>
      </c>
      <c r="BW9838" s="61" t="s">
        <v>2985</v>
      </c>
    </row>
    <row r="9839" spans="51:75">
      <c r="AY9839" s="89" t="e">
        <f>VLOOKUP(C9839,#REF!, 2,FALSE)</f>
        <v>#REF!</v>
      </c>
      <c r="BM9839" s="61" t="s">
        <v>15272</v>
      </c>
      <c r="BN9839" s="61" t="s">
        <v>930</v>
      </c>
      <c r="BO9839" s="61" t="s">
        <v>2985</v>
      </c>
      <c r="BU9839" s="61" t="s">
        <v>15272</v>
      </c>
      <c r="BV9839" s="61" t="s">
        <v>930</v>
      </c>
      <c r="BW9839" s="61" t="s">
        <v>2985</v>
      </c>
    </row>
    <row r="9840" spans="51:75">
      <c r="AY9840" s="89" t="e">
        <f>VLOOKUP(C9840,#REF!, 2,FALSE)</f>
        <v>#REF!</v>
      </c>
      <c r="BM9840" s="61" t="s">
        <v>15274</v>
      </c>
      <c r="BN9840" s="61" t="s">
        <v>3047</v>
      </c>
      <c r="BO9840" s="61" t="s">
        <v>2985</v>
      </c>
      <c r="BU9840" s="61" t="s">
        <v>15274</v>
      </c>
      <c r="BV9840" s="61" t="s">
        <v>3047</v>
      </c>
      <c r="BW9840" s="61" t="s">
        <v>2985</v>
      </c>
    </row>
    <row r="9841" spans="51:75">
      <c r="AY9841" s="89" t="e">
        <f>VLOOKUP(C9841,#REF!, 2,FALSE)</f>
        <v>#REF!</v>
      </c>
      <c r="BM9841" s="61" t="s">
        <v>15275</v>
      </c>
      <c r="BN9841" s="61" t="s">
        <v>3089</v>
      </c>
      <c r="BO9841" s="61" t="s">
        <v>2985</v>
      </c>
      <c r="BU9841" s="61" t="s">
        <v>15275</v>
      </c>
      <c r="BV9841" s="61" t="s">
        <v>3089</v>
      </c>
      <c r="BW9841" s="61" t="s">
        <v>2985</v>
      </c>
    </row>
    <row r="9842" spans="51:75">
      <c r="AY9842" s="89" t="e">
        <f>VLOOKUP(C9842,#REF!, 2,FALSE)</f>
        <v>#REF!</v>
      </c>
      <c r="BM9842" s="61" t="s">
        <v>15276</v>
      </c>
      <c r="BN9842" s="61" t="s">
        <v>785</v>
      </c>
      <c r="BO9842" s="61" t="s">
        <v>2985</v>
      </c>
      <c r="BU9842" s="61" t="s">
        <v>15276</v>
      </c>
      <c r="BV9842" s="61" t="s">
        <v>785</v>
      </c>
      <c r="BW9842" s="61" t="s">
        <v>2985</v>
      </c>
    </row>
    <row r="9843" spans="51:75">
      <c r="AY9843" s="89" t="e">
        <f>VLOOKUP(C9843,#REF!, 2,FALSE)</f>
        <v>#REF!</v>
      </c>
      <c r="BM9843" s="61" t="s">
        <v>15277</v>
      </c>
      <c r="BN9843" s="61" t="s">
        <v>623</v>
      </c>
      <c r="BO9843" s="61" t="s">
        <v>2985</v>
      </c>
      <c r="BU9843" s="61" t="s">
        <v>15277</v>
      </c>
      <c r="BV9843" s="61" t="s">
        <v>623</v>
      </c>
      <c r="BW9843" s="61" t="s">
        <v>2985</v>
      </c>
    </row>
    <row r="9844" spans="51:75">
      <c r="AY9844" s="89" t="e">
        <f>VLOOKUP(C9844,#REF!, 2,FALSE)</f>
        <v>#REF!</v>
      </c>
      <c r="BM9844" s="61" t="s">
        <v>15278</v>
      </c>
      <c r="BN9844" s="61" t="s">
        <v>3047</v>
      </c>
      <c r="BO9844" s="61" t="s">
        <v>2985</v>
      </c>
      <c r="BU9844" s="61" t="s">
        <v>15278</v>
      </c>
      <c r="BV9844" s="61" t="s">
        <v>3047</v>
      </c>
      <c r="BW9844" s="61" t="s">
        <v>2985</v>
      </c>
    </row>
    <row r="9845" spans="51:75">
      <c r="AY9845" s="89" t="e">
        <f>VLOOKUP(C9845,#REF!, 2,FALSE)</f>
        <v>#REF!</v>
      </c>
      <c r="BM9845" s="61" t="s">
        <v>15279</v>
      </c>
      <c r="BN9845" s="61" t="s">
        <v>789</v>
      </c>
      <c r="BO9845" s="61" t="s">
        <v>8985</v>
      </c>
      <c r="BU9845" s="61" t="s">
        <v>15279</v>
      </c>
      <c r="BV9845" s="61" t="s">
        <v>789</v>
      </c>
      <c r="BW9845" s="61" t="s">
        <v>8985</v>
      </c>
    </row>
    <row r="9846" spans="51:75">
      <c r="AY9846" s="89" t="e">
        <f>VLOOKUP(C9846,#REF!, 2,FALSE)</f>
        <v>#REF!</v>
      </c>
      <c r="BM9846" s="61" t="s">
        <v>15280</v>
      </c>
      <c r="BN9846" s="61" t="s">
        <v>3047</v>
      </c>
      <c r="BO9846" s="61" t="s">
        <v>2985</v>
      </c>
      <c r="BU9846" s="61" t="s">
        <v>15280</v>
      </c>
      <c r="BV9846" s="61" t="s">
        <v>3047</v>
      </c>
      <c r="BW9846" s="61" t="s">
        <v>2985</v>
      </c>
    </row>
    <row r="9847" spans="51:75">
      <c r="AY9847" s="89" t="e">
        <f>VLOOKUP(C9847,#REF!, 2,FALSE)</f>
        <v>#REF!</v>
      </c>
      <c r="BM9847" s="61" t="s">
        <v>15282</v>
      </c>
      <c r="BN9847" s="61" t="s">
        <v>1269</v>
      </c>
      <c r="BO9847" s="61" t="s">
        <v>2985</v>
      </c>
      <c r="BU9847" s="61" t="s">
        <v>15282</v>
      </c>
      <c r="BV9847" s="61" t="s">
        <v>1269</v>
      </c>
      <c r="BW9847" s="61" t="s">
        <v>2985</v>
      </c>
    </row>
    <row r="9848" spans="51:75">
      <c r="AY9848" s="89" t="e">
        <f>VLOOKUP(C9848,#REF!, 2,FALSE)</f>
        <v>#REF!</v>
      </c>
      <c r="BM9848" s="61" t="s">
        <v>15283</v>
      </c>
      <c r="BN9848" s="61" t="s">
        <v>854</v>
      </c>
      <c r="BO9848" s="61" t="s">
        <v>7635</v>
      </c>
      <c r="BU9848" s="61" t="s">
        <v>15283</v>
      </c>
      <c r="BV9848" s="61" t="s">
        <v>854</v>
      </c>
      <c r="BW9848" s="61" t="s">
        <v>7635</v>
      </c>
    </row>
    <row r="9849" spans="51:75">
      <c r="AY9849" s="89" t="e">
        <f>VLOOKUP(C9849,#REF!, 2,FALSE)</f>
        <v>#REF!</v>
      </c>
      <c r="BM9849" s="61" t="s">
        <v>15284</v>
      </c>
      <c r="BN9849" s="61" t="s">
        <v>3089</v>
      </c>
      <c r="BO9849" s="61" t="s">
        <v>15285</v>
      </c>
      <c r="BU9849" s="61" t="s">
        <v>15284</v>
      </c>
      <c r="BV9849" s="61" t="s">
        <v>3089</v>
      </c>
      <c r="BW9849" s="61" t="s">
        <v>15285</v>
      </c>
    </row>
    <row r="9850" spans="51:75">
      <c r="AY9850" s="89" t="e">
        <f>VLOOKUP(C9850,#REF!, 2,FALSE)</f>
        <v>#REF!</v>
      </c>
      <c r="BM9850" s="61" t="s">
        <v>15286</v>
      </c>
      <c r="BN9850" s="61" t="s">
        <v>3254</v>
      </c>
      <c r="BO9850" s="61" t="s">
        <v>1598</v>
      </c>
      <c r="BU9850" s="61" t="s">
        <v>15286</v>
      </c>
      <c r="BV9850" s="61" t="s">
        <v>3254</v>
      </c>
      <c r="BW9850" s="61" t="s">
        <v>1598</v>
      </c>
    </row>
    <row r="9851" spans="51:75">
      <c r="AY9851" s="89" t="e">
        <f>VLOOKUP(C9851,#REF!, 2,FALSE)</f>
        <v>#REF!</v>
      </c>
      <c r="BM9851" s="61" t="s">
        <v>2668</v>
      </c>
      <c r="BN9851" s="61" t="s">
        <v>2981</v>
      </c>
      <c r="BO9851" s="61" t="s">
        <v>1492</v>
      </c>
      <c r="BU9851" s="61" t="s">
        <v>2668</v>
      </c>
      <c r="BV9851" s="61" t="s">
        <v>2981</v>
      </c>
      <c r="BW9851" s="61" t="s">
        <v>1492</v>
      </c>
    </row>
    <row r="9852" spans="51:75">
      <c r="AY9852" s="89" t="e">
        <f>VLOOKUP(C9852,#REF!, 2,FALSE)</f>
        <v>#REF!</v>
      </c>
      <c r="BM9852" s="61" t="s">
        <v>15287</v>
      </c>
      <c r="BN9852" s="61" t="s">
        <v>1344</v>
      </c>
      <c r="BO9852" s="61" t="s">
        <v>2985</v>
      </c>
      <c r="BU9852" s="61" t="s">
        <v>15287</v>
      </c>
      <c r="BV9852" s="61" t="s">
        <v>1344</v>
      </c>
      <c r="BW9852" s="61" t="s">
        <v>2985</v>
      </c>
    </row>
    <row r="9853" spans="51:75">
      <c r="AY9853" s="89" t="e">
        <f>VLOOKUP(C9853,#REF!, 2,FALSE)</f>
        <v>#REF!</v>
      </c>
      <c r="BM9853" s="61" t="s">
        <v>15288</v>
      </c>
      <c r="BN9853" s="61" t="s">
        <v>773</v>
      </c>
      <c r="BO9853" s="61" t="s">
        <v>8727</v>
      </c>
      <c r="BU9853" s="61" t="s">
        <v>15288</v>
      </c>
      <c r="BV9853" s="61" t="s">
        <v>773</v>
      </c>
      <c r="BW9853" s="61" t="s">
        <v>8727</v>
      </c>
    </row>
    <row r="9854" spans="51:75">
      <c r="AY9854" s="89" t="e">
        <f>VLOOKUP(C9854,#REF!, 2,FALSE)</f>
        <v>#REF!</v>
      </c>
      <c r="BM9854" s="61" t="s">
        <v>2669</v>
      </c>
      <c r="BN9854" s="61" t="s">
        <v>3047</v>
      </c>
      <c r="BO9854" s="61" t="s">
        <v>2985</v>
      </c>
      <c r="BU9854" s="61" t="s">
        <v>2669</v>
      </c>
      <c r="BV9854" s="61" t="s">
        <v>3047</v>
      </c>
      <c r="BW9854" s="61" t="s">
        <v>2985</v>
      </c>
    </row>
    <row r="9855" spans="51:75">
      <c r="AY9855" s="89" t="e">
        <f>VLOOKUP(C9855,#REF!, 2,FALSE)</f>
        <v>#REF!</v>
      </c>
      <c r="BM9855" s="61" t="s">
        <v>15289</v>
      </c>
      <c r="BN9855" s="61" t="s">
        <v>1344</v>
      </c>
      <c r="BO9855" s="61" t="s">
        <v>2985</v>
      </c>
      <c r="BU9855" s="61" t="s">
        <v>15289</v>
      </c>
      <c r="BV9855" s="61" t="s">
        <v>1344</v>
      </c>
      <c r="BW9855" s="61" t="s">
        <v>2985</v>
      </c>
    </row>
    <row r="9856" spans="51:75">
      <c r="AY9856" s="89" t="e">
        <f>VLOOKUP(C9856,#REF!, 2,FALSE)</f>
        <v>#REF!</v>
      </c>
      <c r="BM9856" s="61" t="s">
        <v>365</v>
      </c>
      <c r="BN9856" s="61" t="s">
        <v>1344</v>
      </c>
      <c r="BO9856" s="61" t="s">
        <v>2985</v>
      </c>
      <c r="BU9856" s="61" t="s">
        <v>365</v>
      </c>
      <c r="BV9856" s="61" t="s">
        <v>1344</v>
      </c>
      <c r="BW9856" s="61" t="s">
        <v>2985</v>
      </c>
    </row>
    <row r="9857" spans="51:75">
      <c r="AY9857" s="89" t="e">
        <f>VLOOKUP(C9857,#REF!, 2,FALSE)</f>
        <v>#REF!</v>
      </c>
      <c r="BM9857" s="61" t="s">
        <v>15290</v>
      </c>
      <c r="BN9857" s="61" t="s">
        <v>3089</v>
      </c>
      <c r="BO9857" s="61" t="s">
        <v>2977</v>
      </c>
      <c r="BU9857" s="61" t="s">
        <v>15290</v>
      </c>
      <c r="BV9857" s="61" t="s">
        <v>3089</v>
      </c>
      <c r="BW9857" s="61" t="s">
        <v>2977</v>
      </c>
    </row>
    <row r="9858" spans="51:75">
      <c r="AY9858" s="89" t="e">
        <f>VLOOKUP(C9858,#REF!, 2,FALSE)</f>
        <v>#REF!</v>
      </c>
      <c r="BM9858" s="61" t="s">
        <v>15291</v>
      </c>
      <c r="BN9858" s="61" t="s">
        <v>621</v>
      </c>
      <c r="BO9858" s="61" t="s">
        <v>2985</v>
      </c>
      <c r="BU9858" s="61" t="s">
        <v>15291</v>
      </c>
      <c r="BV9858" s="61" t="s">
        <v>621</v>
      </c>
      <c r="BW9858" s="61" t="s">
        <v>2985</v>
      </c>
    </row>
    <row r="9859" spans="51:75">
      <c r="AY9859" s="89" t="e">
        <f>VLOOKUP(C9859,#REF!, 2,FALSE)</f>
        <v>#REF!</v>
      </c>
      <c r="BM9859" s="61" t="s">
        <v>15292</v>
      </c>
      <c r="BN9859" s="61" t="s">
        <v>3089</v>
      </c>
      <c r="BO9859" s="61" t="s">
        <v>2888</v>
      </c>
      <c r="BU9859" s="61" t="s">
        <v>15292</v>
      </c>
      <c r="BV9859" s="61" t="s">
        <v>3089</v>
      </c>
      <c r="BW9859" s="61" t="s">
        <v>2888</v>
      </c>
    </row>
    <row r="9860" spans="51:75">
      <c r="AY9860" s="89" t="e">
        <f>VLOOKUP(C9860,#REF!, 2,FALSE)</f>
        <v>#REF!</v>
      </c>
      <c r="BM9860" s="61" t="s">
        <v>15293</v>
      </c>
      <c r="BN9860" s="61" t="s">
        <v>3047</v>
      </c>
      <c r="BO9860" s="61" t="s">
        <v>5414</v>
      </c>
      <c r="BU9860" s="61" t="s">
        <v>15293</v>
      </c>
      <c r="BV9860" s="61" t="s">
        <v>3047</v>
      </c>
      <c r="BW9860" s="61" t="s">
        <v>5414</v>
      </c>
    </row>
    <row r="9861" spans="51:75">
      <c r="AY9861" s="89" t="e">
        <f>VLOOKUP(C9861,#REF!, 2,FALSE)</f>
        <v>#REF!</v>
      </c>
      <c r="BM9861" s="61" t="s">
        <v>15294</v>
      </c>
      <c r="BN9861" s="61" t="s">
        <v>3047</v>
      </c>
      <c r="BO9861" s="61" t="s">
        <v>2262</v>
      </c>
      <c r="BU9861" s="61" t="s">
        <v>15294</v>
      </c>
      <c r="BV9861" s="61" t="s">
        <v>3047</v>
      </c>
      <c r="BW9861" s="61" t="s">
        <v>2262</v>
      </c>
    </row>
    <row r="9862" spans="51:75">
      <c r="AY9862" s="89" t="e">
        <f>VLOOKUP(C9862,#REF!, 2,FALSE)</f>
        <v>#REF!</v>
      </c>
      <c r="BM9862" s="61" t="s">
        <v>15295</v>
      </c>
      <c r="BN9862" s="61" t="s">
        <v>3254</v>
      </c>
      <c r="BO9862" s="61" t="s">
        <v>9460</v>
      </c>
      <c r="BU9862" s="61" t="s">
        <v>15295</v>
      </c>
      <c r="BV9862" s="61" t="s">
        <v>3254</v>
      </c>
      <c r="BW9862" s="61" t="s">
        <v>9460</v>
      </c>
    </row>
    <row r="9863" spans="51:75">
      <c r="AY9863" s="89" t="e">
        <f>VLOOKUP(C9863,#REF!, 2,FALSE)</f>
        <v>#REF!</v>
      </c>
      <c r="BM9863" s="61" t="s">
        <v>15296</v>
      </c>
      <c r="BN9863" s="61" t="s">
        <v>3047</v>
      </c>
      <c r="BO9863" s="61" t="s">
        <v>9460</v>
      </c>
      <c r="BU9863" s="61" t="s">
        <v>15296</v>
      </c>
      <c r="BV9863" s="61" t="s">
        <v>3047</v>
      </c>
      <c r="BW9863" s="61" t="s">
        <v>9460</v>
      </c>
    </row>
    <row r="9864" spans="51:75">
      <c r="AY9864" s="89" t="e">
        <f>VLOOKUP(C9864,#REF!, 2,FALSE)</f>
        <v>#REF!</v>
      </c>
      <c r="BM9864" s="61" t="s">
        <v>15297</v>
      </c>
      <c r="BN9864" s="61" t="s">
        <v>3204</v>
      </c>
      <c r="BO9864" s="61" t="s">
        <v>1279</v>
      </c>
      <c r="BU9864" s="61" t="s">
        <v>15297</v>
      </c>
      <c r="BV9864" s="61" t="s">
        <v>3204</v>
      </c>
      <c r="BW9864" s="61" t="s">
        <v>1279</v>
      </c>
    </row>
    <row r="9865" spans="51:75">
      <c r="AY9865" s="89" t="e">
        <f>VLOOKUP(C9865,#REF!, 2,FALSE)</f>
        <v>#REF!</v>
      </c>
      <c r="BM9865" s="61" t="s">
        <v>15298</v>
      </c>
      <c r="BN9865" s="61" t="s">
        <v>1271</v>
      </c>
      <c r="BO9865" s="61" t="s">
        <v>772</v>
      </c>
      <c r="BU9865" s="61" t="s">
        <v>15298</v>
      </c>
      <c r="BV9865" s="61" t="s">
        <v>1271</v>
      </c>
      <c r="BW9865" s="61" t="s">
        <v>772</v>
      </c>
    </row>
    <row r="9866" spans="51:75">
      <c r="AY9866" s="89" t="e">
        <f>VLOOKUP(C9866,#REF!, 2,FALSE)</f>
        <v>#REF!</v>
      </c>
      <c r="BM9866" s="61" t="s">
        <v>15299</v>
      </c>
      <c r="BN9866" s="61" t="s">
        <v>1271</v>
      </c>
      <c r="BO9866" s="61" t="s">
        <v>15300</v>
      </c>
      <c r="BU9866" s="61" t="s">
        <v>15299</v>
      </c>
      <c r="BV9866" s="61" t="s">
        <v>1271</v>
      </c>
      <c r="BW9866" s="61" t="s">
        <v>15300</v>
      </c>
    </row>
    <row r="9867" spans="51:75">
      <c r="AY9867" s="89" t="e">
        <f>VLOOKUP(C9867,#REF!, 2,FALSE)</f>
        <v>#REF!</v>
      </c>
      <c r="BM9867" s="61" t="s">
        <v>15301</v>
      </c>
      <c r="BN9867" s="61" t="s">
        <v>1344</v>
      </c>
      <c r="BO9867" s="61" t="s">
        <v>3797</v>
      </c>
      <c r="BU9867" s="61" t="s">
        <v>15301</v>
      </c>
      <c r="BV9867" s="61" t="s">
        <v>1344</v>
      </c>
      <c r="BW9867" s="61" t="s">
        <v>3797</v>
      </c>
    </row>
    <row r="9868" spans="51:75">
      <c r="AY9868" s="89" t="e">
        <f>VLOOKUP(C9868,#REF!, 2,FALSE)</f>
        <v>#REF!</v>
      </c>
      <c r="BM9868" s="61" t="s">
        <v>15303</v>
      </c>
      <c r="BN9868" s="61" t="s">
        <v>2981</v>
      </c>
      <c r="BO9868" s="61" t="s">
        <v>1504</v>
      </c>
      <c r="BU9868" s="61" t="s">
        <v>15303</v>
      </c>
      <c r="BV9868" s="61" t="s">
        <v>2981</v>
      </c>
      <c r="BW9868" s="61" t="s">
        <v>1504</v>
      </c>
    </row>
    <row r="9869" spans="51:75">
      <c r="AY9869" s="89" t="e">
        <f>VLOOKUP(C9869,#REF!, 2,FALSE)</f>
        <v>#REF!</v>
      </c>
      <c r="BM9869" s="61" t="s">
        <v>15304</v>
      </c>
      <c r="BN9869" s="61" t="s">
        <v>2981</v>
      </c>
      <c r="BO9869" s="61" t="s">
        <v>1615</v>
      </c>
      <c r="BU9869" s="61" t="s">
        <v>15304</v>
      </c>
      <c r="BV9869" s="61" t="s">
        <v>2981</v>
      </c>
      <c r="BW9869" s="61" t="s">
        <v>1615</v>
      </c>
    </row>
    <row r="9870" spans="51:75">
      <c r="AY9870" s="89" t="e">
        <f>VLOOKUP(C9870,#REF!, 2,FALSE)</f>
        <v>#REF!</v>
      </c>
      <c r="BM9870" s="61" t="s">
        <v>2670</v>
      </c>
      <c r="BN9870" s="61" t="s">
        <v>3204</v>
      </c>
      <c r="BO9870" s="61" t="s">
        <v>4003</v>
      </c>
      <c r="BU9870" s="61" t="s">
        <v>2670</v>
      </c>
      <c r="BV9870" s="61" t="s">
        <v>3204</v>
      </c>
      <c r="BW9870" s="61" t="s">
        <v>4003</v>
      </c>
    </row>
    <row r="9871" spans="51:75">
      <c r="AY9871" s="89" t="e">
        <f>VLOOKUP(C9871,#REF!, 2,FALSE)</f>
        <v>#REF!</v>
      </c>
      <c r="BM9871" s="61" t="s">
        <v>2671</v>
      </c>
      <c r="BN9871" s="61" t="s">
        <v>1344</v>
      </c>
      <c r="BO9871" s="61" t="s">
        <v>3230</v>
      </c>
      <c r="BU9871" s="61" t="s">
        <v>2671</v>
      </c>
      <c r="BV9871" s="61" t="s">
        <v>1344</v>
      </c>
      <c r="BW9871" s="61" t="s">
        <v>3230</v>
      </c>
    </row>
    <row r="9872" spans="51:75">
      <c r="AY9872" s="89" t="e">
        <f>VLOOKUP(C9872,#REF!, 2,FALSE)</f>
        <v>#REF!</v>
      </c>
      <c r="BM9872" s="61" t="s">
        <v>15305</v>
      </c>
      <c r="BN9872" s="61" t="s">
        <v>3047</v>
      </c>
      <c r="BO9872" s="61" t="s">
        <v>11754</v>
      </c>
      <c r="BU9872" s="61" t="s">
        <v>15305</v>
      </c>
      <c r="BV9872" s="61" t="s">
        <v>3047</v>
      </c>
      <c r="BW9872" s="61" t="s">
        <v>11754</v>
      </c>
    </row>
    <row r="9873" spans="51:75">
      <c r="AY9873" s="89" t="e">
        <f>VLOOKUP(C9873,#REF!, 2,FALSE)</f>
        <v>#REF!</v>
      </c>
      <c r="BM9873" s="61" t="s">
        <v>15307</v>
      </c>
      <c r="BN9873" s="61" t="s">
        <v>3047</v>
      </c>
      <c r="BO9873" s="61" t="s">
        <v>1618</v>
      </c>
      <c r="BU9873" s="61" t="s">
        <v>15307</v>
      </c>
      <c r="BV9873" s="61" t="s">
        <v>3047</v>
      </c>
      <c r="BW9873" s="61" t="s">
        <v>1618</v>
      </c>
    </row>
    <row r="9874" spans="51:75">
      <c r="AY9874" s="89" t="e">
        <f>VLOOKUP(C9874,#REF!, 2,FALSE)</f>
        <v>#REF!</v>
      </c>
      <c r="BM9874" s="61" t="s">
        <v>15308</v>
      </c>
      <c r="BN9874" s="61" t="s">
        <v>1271</v>
      </c>
      <c r="BO9874" s="61" t="s">
        <v>8361</v>
      </c>
      <c r="BU9874" s="61" t="s">
        <v>15308</v>
      </c>
      <c r="BV9874" s="61" t="s">
        <v>1271</v>
      </c>
      <c r="BW9874" s="61" t="s">
        <v>8361</v>
      </c>
    </row>
    <row r="9875" spans="51:75">
      <c r="AY9875" s="89" t="e">
        <f>VLOOKUP(C9875,#REF!, 2,FALSE)</f>
        <v>#REF!</v>
      </c>
      <c r="BM9875" s="61" t="s">
        <v>15309</v>
      </c>
      <c r="BN9875" s="61" t="s">
        <v>1271</v>
      </c>
      <c r="BO9875" s="61" t="s">
        <v>9028</v>
      </c>
      <c r="BU9875" s="61" t="s">
        <v>15309</v>
      </c>
      <c r="BV9875" s="61" t="s">
        <v>1271</v>
      </c>
      <c r="BW9875" s="61" t="s">
        <v>9028</v>
      </c>
    </row>
    <row r="9876" spans="51:75">
      <c r="AY9876" s="89" t="e">
        <f>VLOOKUP(C9876,#REF!, 2,FALSE)</f>
        <v>#REF!</v>
      </c>
      <c r="BM9876" s="61" t="s">
        <v>15310</v>
      </c>
      <c r="BN9876" s="61" t="s">
        <v>3254</v>
      </c>
      <c r="BO9876" s="61" t="s">
        <v>2985</v>
      </c>
      <c r="BU9876" s="61" t="s">
        <v>15310</v>
      </c>
      <c r="BV9876" s="61" t="s">
        <v>3254</v>
      </c>
      <c r="BW9876" s="61" t="s">
        <v>2985</v>
      </c>
    </row>
    <row r="9877" spans="51:75">
      <c r="AY9877" s="89" t="e">
        <f>VLOOKUP(C9877,#REF!, 2,FALSE)</f>
        <v>#REF!</v>
      </c>
      <c r="BM9877" s="61" t="s">
        <v>15311</v>
      </c>
      <c r="BN9877" s="61" t="s">
        <v>1344</v>
      </c>
      <c r="BO9877" s="61" t="s">
        <v>2985</v>
      </c>
      <c r="BU9877" s="61" t="s">
        <v>15311</v>
      </c>
      <c r="BV9877" s="61" t="s">
        <v>1344</v>
      </c>
      <c r="BW9877" s="61" t="s">
        <v>2985</v>
      </c>
    </row>
    <row r="9878" spans="51:75">
      <c r="AY9878" s="89" t="e">
        <f>VLOOKUP(C9878,#REF!, 2,FALSE)</f>
        <v>#REF!</v>
      </c>
      <c r="BM9878" s="61" t="s">
        <v>369</v>
      </c>
      <c r="BN9878" s="61" t="s">
        <v>659</v>
      </c>
      <c r="BO9878" s="61" t="s">
        <v>2985</v>
      </c>
      <c r="BU9878" s="61" t="s">
        <v>369</v>
      </c>
      <c r="BV9878" s="61" t="s">
        <v>659</v>
      </c>
      <c r="BW9878" s="61" t="s">
        <v>2985</v>
      </c>
    </row>
    <row r="9879" spans="51:75">
      <c r="AY9879" s="89" t="e">
        <f>VLOOKUP(C9879,#REF!, 2,FALSE)</f>
        <v>#REF!</v>
      </c>
      <c r="BM9879" s="61" t="s">
        <v>2672</v>
      </c>
      <c r="BN9879" s="61" t="s">
        <v>707</v>
      </c>
      <c r="BO9879" s="61" t="s">
        <v>2985</v>
      </c>
      <c r="BU9879" s="61" t="s">
        <v>2672</v>
      </c>
      <c r="BV9879" s="61" t="s">
        <v>707</v>
      </c>
      <c r="BW9879" s="61" t="s">
        <v>2985</v>
      </c>
    </row>
    <row r="9880" spans="51:75">
      <c r="AY9880" s="89" t="e">
        <f>VLOOKUP(C9880,#REF!, 2,FALSE)</f>
        <v>#REF!</v>
      </c>
      <c r="BM9880" s="61" t="s">
        <v>15312</v>
      </c>
      <c r="BN9880" s="61" t="s">
        <v>3007</v>
      </c>
      <c r="BO9880" s="61" t="s">
        <v>15313</v>
      </c>
      <c r="BU9880" s="61" t="s">
        <v>15312</v>
      </c>
      <c r="BV9880" s="61" t="s">
        <v>3007</v>
      </c>
      <c r="BW9880" s="61" t="s">
        <v>15313</v>
      </c>
    </row>
    <row r="9881" spans="51:75">
      <c r="AY9881" s="89" t="e">
        <f>VLOOKUP(C9881,#REF!, 2,FALSE)</f>
        <v>#REF!</v>
      </c>
      <c r="BM9881" s="61" t="s">
        <v>15314</v>
      </c>
      <c r="BN9881" s="61" t="s">
        <v>3254</v>
      </c>
      <c r="BO9881" s="61" t="s">
        <v>10742</v>
      </c>
      <c r="BU9881" s="61" t="s">
        <v>15314</v>
      </c>
      <c r="BV9881" s="61" t="s">
        <v>3254</v>
      </c>
      <c r="BW9881" s="61" t="s">
        <v>10742</v>
      </c>
    </row>
    <row r="9882" spans="51:75">
      <c r="AY9882" s="89" t="e">
        <f>VLOOKUP(C9882,#REF!, 2,FALSE)</f>
        <v>#REF!</v>
      </c>
      <c r="BM9882" s="61" t="s">
        <v>15315</v>
      </c>
      <c r="BN9882" s="61" t="s">
        <v>3204</v>
      </c>
      <c r="BO9882" s="61" t="s">
        <v>5414</v>
      </c>
      <c r="BU9882" s="61" t="s">
        <v>15315</v>
      </c>
      <c r="BV9882" s="61" t="s">
        <v>3204</v>
      </c>
      <c r="BW9882" s="61" t="s">
        <v>5414</v>
      </c>
    </row>
    <row r="9883" spans="51:75">
      <c r="AY9883" s="89" t="e">
        <f>VLOOKUP(C9883,#REF!, 2,FALSE)</f>
        <v>#REF!</v>
      </c>
      <c r="BM9883" s="61" t="s">
        <v>15316</v>
      </c>
      <c r="BN9883" s="61" t="s">
        <v>1271</v>
      </c>
      <c r="BO9883" s="61" t="s">
        <v>15317</v>
      </c>
      <c r="BU9883" s="61" t="s">
        <v>15316</v>
      </c>
      <c r="BV9883" s="61" t="s">
        <v>1271</v>
      </c>
      <c r="BW9883" s="61" t="s">
        <v>15317</v>
      </c>
    </row>
    <row r="9884" spans="51:75">
      <c r="AY9884" s="89" t="e">
        <f>VLOOKUP(C9884,#REF!, 2,FALSE)</f>
        <v>#REF!</v>
      </c>
      <c r="BM9884" s="61" t="s">
        <v>15318</v>
      </c>
      <c r="BN9884" s="61" t="s">
        <v>3204</v>
      </c>
      <c r="BO9884" s="61" t="s">
        <v>4056</v>
      </c>
      <c r="BU9884" s="61" t="s">
        <v>15318</v>
      </c>
      <c r="BV9884" s="61" t="s">
        <v>3204</v>
      </c>
      <c r="BW9884" s="61" t="s">
        <v>4056</v>
      </c>
    </row>
    <row r="9885" spans="51:75">
      <c r="AY9885" s="89" t="e">
        <f>VLOOKUP(C9885,#REF!, 2,FALSE)</f>
        <v>#REF!</v>
      </c>
      <c r="BM9885" s="61" t="s">
        <v>15319</v>
      </c>
      <c r="BN9885" s="61" t="s">
        <v>1344</v>
      </c>
      <c r="BO9885" s="61" t="s">
        <v>5414</v>
      </c>
      <c r="BU9885" s="61" t="s">
        <v>15319</v>
      </c>
      <c r="BV9885" s="61" t="s">
        <v>1344</v>
      </c>
      <c r="BW9885" s="61" t="s">
        <v>5414</v>
      </c>
    </row>
    <row r="9886" spans="51:75">
      <c r="AY9886" s="89" t="e">
        <f>VLOOKUP(C9886,#REF!, 2,FALSE)</f>
        <v>#REF!</v>
      </c>
      <c r="BM9886" s="61" t="s">
        <v>2673</v>
      </c>
      <c r="BN9886" s="61" t="s">
        <v>1344</v>
      </c>
      <c r="BO9886" s="61" t="s">
        <v>778</v>
      </c>
      <c r="BU9886" s="61" t="s">
        <v>2673</v>
      </c>
      <c r="BV9886" s="61" t="s">
        <v>1344</v>
      </c>
      <c r="BW9886" s="61" t="s">
        <v>778</v>
      </c>
    </row>
    <row r="9887" spans="51:75">
      <c r="AY9887" s="89" t="e">
        <f>VLOOKUP(C9887,#REF!, 2,FALSE)</f>
        <v>#REF!</v>
      </c>
      <c r="BM9887" s="61" t="s">
        <v>2674</v>
      </c>
      <c r="BN9887" s="61" t="s">
        <v>1344</v>
      </c>
      <c r="BO9887" s="61" t="s">
        <v>3498</v>
      </c>
      <c r="BU9887" s="61" t="s">
        <v>2674</v>
      </c>
      <c r="BV9887" s="61" t="s">
        <v>1344</v>
      </c>
      <c r="BW9887" s="61" t="s">
        <v>3498</v>
      </c>
    </row>
    <row r="9888" spans="51:75">
      <c r="AY9888" s="89" t="e">
        <f>VLOOKUP(C9888,#REF!, 2,FALSE)</f>
        <v>#REF!</v>
      </c>
      <c r="BM9888" s="61" t="s">
        <v>15320</v>
      </c>
      <c r="BN9888" s="61" t="s">
        <v>1344</v>
      </c>
      <c r="BO9888" s="61" t="s">
        <v>5394</v>
      </c>
      <c r="BU9888" s="61" t="s">
        <v>15320</v>
      </c>
      <c r="BV9888" s="61" t="s">
        <v>1344</v>
      </c>
      <c r="BW9888" s="61" t="s">
        <v>5394</v>
      </c>
    </row>
    <row r="9889" spans="51:75">
      <c r="AY9889" s="89" t="e">
        <f>VLOOKUP(C9889,#REF!, 2,FALSE)</f>
        <v>#REF!</v>
      </c>
      <c r="BM9889" s="61" t="s">
        <v>15321</v>
      </c>
      <c r="BN9889" s="61" t="s">
        <v>773</v>
      </c>
      <c r="BO9889" s="61" t="s">
        <v>2985</v>
      </c>
      <c r="BU9889" s="61" t="s">
        <v>15321</v>
      </c>
      <c r="BV9889" s="61" t="s">
        <v>773</v>
      </c>
      <c r="BW9889" s="61" t="s">
        <v>2985</v>
      </c>
    </row>
    <row r="9890" spans="51:75">
      <c r="AY9890" s="89" t="e">
        <f>VLOOKUP(C9890,#REF!, 2,FALSE)</f>
        <v>#REF!</v>
      </c>
      <c r="BM9890" s="61" t="s">
        <v>15322</v>
      </c>
      <c r="BN9890" s="61" t="s">
        <v>2981</v>
      </c>
      <c r="BO9890" s="61" t="s">
        <v>2985</v>
      </c>
      <c r="BU9890" s="61" t="s">
        <v>15322</v>
      </c>
      <c r="BV9890" s="61" t="s">
        <v>2981</v>
      </c>
      <c r="BW9890" s="61" t="s">
        <v>2985</v>
      </c>
    </row>
    <row r="9891" spans="51:75">
      <c r="AY9891" s="89" t="e">
        <f>VLOOKUP(C9891,#REF!, 2,FALSE)</f>
        <v>#REF!</v>
      </c>
      <c r="BM9891" s="61" t="s">
        <v>15323</v>
      </c>
      <c r="BN9891" s="61" t="s">
        <v>3007</v>
      </c>
      <c r="BO9891" s="61" t="s">
        <v>2985</v>
      </c>
      <c r="BU9891" s="61" t="s">
        <v>15323</v>
      </c>
      <c r="BV9891" s="61" t="s">
        <v>3007</v>
      </c>
      <c r="BW9891" s="61" t="s">
        <v>2985</v>
      </c>
    </row>
    <row r="9892" spans="51:75">
      <c r="AY9892" s="89" t="e">
        <f>VLOOKUP(C9892,#REF!, 2,FALSE)</f>
        <v>#REF!</v>
      </c>
      <c r="BM9892" s="61" t="s">
        <v>15324</v>
      </c>
      <c r="BN9892" s="61" t="s">
        <v>3004</v>
      </c>
      <c r="BO9892" s="61" t="s">
        <v>15325</v>
      </c>
      <c r="BU9892" s="61" t="s">
        <v>15324</v>
      </c>
      <c r="BV9892" s="61" t="s">
        <v>3004</v>
      </c>
      <c r="BW9892" s="61" t="s">
        <v>15325</v>
      </c>
    </row>
    <row r="9893" spans="51:75">
      <c r="AY9893" s="89" t="e">
        <f>VLOOKUP(C9893,#REF!, 2,FALSE)</f>
        <v>#REF!</v>
      </c>
      <c r="BM9893" s="61" t="s">
        <v>2675</v>
      </c>
      <c r="BN9893" s="61" t="s">
        <v>669</v>
      </c>
      <c r="BO9893" s="61" t="s">
        <v>2701</v>
      </c>
      <c r="BU9893" s="61" t="s">
        <v>2675</v>
      </c>
      <c r="BV9893" s="61" t="s">
        <v>669</v>
      </c>
      <c r="BW9893" s="61" t="s">
        <v>2701</v>
      </c>
    </row>
    <row r="9894" spans="51:75">
      <c r="AY9894" s="89" t="e">
        <f>VLOOKUP(C9894,#REF!, 2,FALSE)</f>
        <v>#REF!</v>
      </c>
      <c r="BM9894" s="61" t="s">
        <v>287</v>
      </c>
      <c r="BN9894" s="61" t="s">
        <v>628</v>
      </c>
      <c r="BO9894" s="61" t="s">
        <v>15326</v>
      </c>
      <c r="BU9894" s="61" t="s">
        <v>287</v>
      </c>
      <c r="BV9894" s="61" t="s">
        <v>628</v>
      </c>
      <c r="BW9894" s="61" t="s">
        <v>15326</v>
      </c>
    </row>
    <row r="9895" spans="51:75">
      <c r="AY9895" s="89" t="e">
        <f>VLOOKUP(C9895,#REF!, 2,FALSE)</f>
        <v>#REF!</v>
      </c>
      <c r="BM9895" s="61" t="s">
        <v>2676</v>
      </c>
      <c r="BN9895" s="61" t="s">
        <v>1274</v>
      </c>
      <c r="BO9895" s="61" t="s">
        <v>15327</v>
      </c>
      <c r="BU9895" s="61" t="s">
        <v>2676</v>
      </c>
      <c r="BV9895" s="61" t="s">
        <v>1274</v>
      </c>
      <c r="BW9895" s="61" t="s">
        <v>15327</v>
      </c>
    </row>
    <row r="9896" spans="51:75">
      <c r="AY9896" s="89" t="e">
        <f>VLOOKUP(C9896,#REF!, 2,FALSE)</f>
        <v>#REF!</v>
      </c>
      <c r="BM9896" s="61" t="s">
        <v>2677</v>
      </c>
      <c r="BN9896" s="61" t="s">
        <v>864</v>
      </c>
      <c r="BO9896" s="61" t="s">
        <v>15328</v>
      </c>
      <c r="BU9896" s="61" t="s">
        <v>2677</v>
      </c>
      <c r="BV9896" s="61" t="s">
        <v>864</v>
      </c>
      <c r="BW9896" s="61" t="s">
        <v>15328</v>
      </c>
    </row>
    <row r="9897" spans="51:75">
      <c r="AY9897" s="89" t="e">
        <f>VLOOKUP(C9897,#REF!, 2,FALSE)</f>
        <v>#REF!</v>
      </c>
      <c r="BM9897" s="61" t="s">
        <v>2678</v>
      </c>
      <c r="BN9897" s="61" t="s">
        <v>628</v>
      </c>
      <c r="BO9897" s="61" t="s">
        <v>15329</v>
      </c>
      <c r="BU9897" s="61" t="s">
        <v>2678</v>
      </c>
      <c r="BV9897" s="61" t="s">
        <v>628</v>
      </c>
      <c r="BW9897" s="61" t="s">
        <v>15329</v>
      </c>
    </row>
    <row r="9898" spans="51:75">
      <c r="AY9898" s="89" t="e">
        <f>VLOOKUP(C9898,#REF!, 2,FALSE)</f>
        <v>#REF!</v>
      </c>
      <c r="BM9898" s="61" t="s">
        <v>15330</v>
      </c>
      <c r="BN9898" s="61" t="s">
        <v>17006</v>
      </c>
      <c r="BO9898" s="61" t="s">
        <v>15331</v>
      </c>
      <c r="BU9898" s="61" t="s">
        <v>15330</v>
      </c>
      <c r="BV9898" s="61" t="s">
        <v>17006</v>
      </c>
      <c r="BW9898" s="61" t="s">
        <v>15331</v>
      </c>
    </row>
    <row r="9899" spans="51:75">
      <c r="AY9899" s="89" t="e">
        <f>VLOOKUP(C9899,#REF!, 2,FALSE)</f>
        <v>#REF!</v>
      </c>
      <c r="BM9899" s="61" t="s">
        <v>15332</v>
      </c>
      <c r="BN9899" s="61" t="s">
        <v>17007</v>
      </c>
      <c r="BO9899" s="61" t="s">
        <v>2064</v>
      </c>
      <c r="BU9899" s="61" t="s">
        <v>15332</v>
      </c>
      <c r="BV9899" s="61" t="s">
        <v>17007</v>
      </c>
      <c r="BW9899" s="61" t="s">
        <v>2064</v>
      </c>
    </row>
    <row r="9900" spans="51:75">
      <c r="AY9900" s="89" t="e">
        <f>VLOOKUP(C9900,#REF!, 2,FALSE)</f>
        <v>#REF!</v>
      </c>
      <c r="BM9900" s="61" t="s">
        <v>15333</v>
      </c>
      <c r="BN9900" s="61" t="s">
        <v>669</v>
      </c>
      <c r="BO9900" s="61" t="s">
        <v>15334</v>
      </c>
      <c r="BU9900" s="61" t="s">
        <v>15333</v>
      </c>
      <c r="BV9900" s="61" t="s">
        <v>669</v>
      </c>
      <c r="BW9900" s="61" t="s">
        <v>15334</v>
      </c>
    </row>
    <row r="9901" spans="51:75">
      <c r="AY9901" s="89" t="e">
        <f>VLOOKUP(C9901,#REF!, 2,FALSE)</f>
        <v>#REF!</v>
      </c>
      <c r="BM9901" s="61" t="s">
        <v>15335</v>
      </c>
      <c r="BN9901" s="61" t="s">
        <v>3004</v>
      </c>
      <c r="BO9901" s="61" t="s">
        <v>2985</v>
      </c>
      <c r="BU9901" s="61" t="s">
        <v>15335</v>
      </c>
      <c r="BV9901" s="61" t="s">
        <v>3004</v>
      </c>
      <c r="BW9901" s="61" t="s">
        <v>2985</v>
      </c>
    </row>
    <row r="9902" spans="51:75">
      <c r="AY9902" s="89" t="e">
        <f>VLOOKUP(C9902,#REF!, 2,FALSE)</f>
        <v>#REF!</v>
      </c>
      <c r="BM9902" s="61" t="s">
        <v>279</v>
      </c>
      <c r="BN9902" s="61" t="s">
        <v>3004</v>
      </c>
      <c r="BO9902" s="61" t="s">
        <v>13787</v>
      </c>
      <c r="BU9902" s="61" t="s">
        <v>279</v>
      </c>
      <c r="BV9902" s="61" t="s">
        <v>3004</v>
      </c>
      <c r="BW9902" s="61" t="s">
        <v>13787</v>
      </c>
    </row>
    <row r="9903" spans="51:75">
      <c r="AY9903" s="89" t="e">
        <f>VLOOKUP(C9903,#REF!, 2,FALSE)</f>
        <v>#REF!</v>
      </c>
      <c r="BM9903" s="61" t="s">
        <v>15336</v>
      </c>
      <c r="BN9903" s="61" t="s">
        <v>2985</v>
      </c>
      <c r="BO9903" s="61" t="s">
        <v>2985</v>
      </c>
      <c r="BU9903" s="61" t="s">
        <v>15336</v>
      </c>
      <c r="BV9903" s="61" t="s">
        <v>2985</v>
      </c>
      <c r="BW9903" s="61" t="s">
        <v>2985</v>
      </c>
    </row>
    <row r="9904" spans="51:75">
      <c r="AY9904" s="89" t="e">
        <f>VLOOKUP(C9904,#REF!, 2,FALSE)</f>
        <v>#REF!</v>
      </c>
      <c r="BM9904" s="61" t="s">
        <v>15337</v>
      </c>
      <c r="BN9904" s="61" t="s">
        <v>717</v>
      </c>
      <c r="BO9904" s="61" t="s">
        <v>14455</v>
      </c>
      <c r="BU9904" s="61" t="s">
        <v>15337</v>
      </c>
      <c r="BV9904" s="61" t="s">
        <v>717</v>
      </c>
      <c r="BW9904" s="61" t="s">
        <v>14455</v>
      </c>
    </row>
    <row r="9905" spans="51:75">
      <c r="AY9905" s="89" t="e">
        <f>VLOOKUP(C9905,#REF!, 2,FALSE)</f>
        <v>#REF!</v>
      </c>
      <c r="BM9905" s="61" t="s">
        <v>2679</v>
      </c>
      <c r="BN9905" s="61" t="s">
        <v>3204</v>
      </c>
      <c r="BO9905" s="61" t="s">
        <v>15338</v>
      </c>
      <c r="BU9905" s="61" t="s">
        <v>2679</v>
      </c>
      <c r="BV9905" s="61" t="s">
        <v>3204</v>
      </c>
      <c r="BW9905" s="61" t="s">
        <v>15338</v>
      </c>
    </row>
    <row r="9906" spans="51:75">
      <c r="AY9906" s="89" t="e">
        <f>VLOOKUP(C9906,#REF!, 2,FALSE)</f>
        <v>#REF!</v>
      </c>
      <c r="BM9906" s="61" t="s">
        <v>2680</v>
      </c>
      <c r="BN9906" s="61" t="s">
        <v>3204</v>
      </c>
      <c r="BO9906" s="61" t="s">
        <v>15339</v>
      </c>
      <c r="BU9906" s="61" t="s">
        <v>2680</v>
      </c>
      <c r="BV9906" s="61" t="s">
        <v>3204</v>
      </c>
      <c r="BW9906" s="61" t="s">
        <v>15339</v>
      </c>
    </row>
    <row r="9907" spans="51:75">
      <c r="AY9907" s="89" t="e">
        <f>VLOOKUP(C9907,#REF!, 2,FALSE)</f>
        <v>#REF!</v>
      </c>
      <c r="BM9907" s="61" t="s">
        <v>15340</v>
      </c>
      <c r="BN9907" s="61" t="s">
        <v>3254</v>
      </c>
      <c r="BO9907" s="61" t="s">
        <v>2985</v>
      </c>
      <c r="BU9907" s="61" t="s">
        <v>15340</v>
      </c>
      <c r="BV9907" s="61" t="s">
        <v>3254</v>
      </c>
      <c r="BW9907" s="61" t="s">
        <v>2985</v>
      </c>
    </row>
    <row r="9908" spans="51:75">
      <c r="AY9908" s="89" t="e">
        <f>VLOOKUP(C9908,#REF!, 2,FALSE)</f>
        <v>#REF!</v>
      </c>
      <c r="BM9908" s="61" t="s">
        <v>2681</v>
      </c>
      <c r="BN9908" s="61" t="s">
        <v>717</v>
      </c>
      <c r="BO9908" s="61" t="s">
        <v>14506</v>
      </c>
      <c r="BU9908" s="61" t="s">
        <v>2681</v>
      </c>
      <c r="BV9908" s="61" t="s">
        <v>717</v>
      </c>
      <c r="BW9908" s="61" t="s">
        <v>14506</v>
      </c>
    </row>
    <row r="9909" spans="51:75">
      <c r="AY9909" s="89" t="e">
        <f>VLOOKUP(C9909,#REF!, 2,FALSE)</f>
        <v>#REF!</v>
      </c>
      <c r="BM9909" s="61" t="s">
        <v>15341</v>
      </c>
      <c r="BN9909" s="61" t="s">
        <v>3089</v>
      </c>
      <c r="BO9909" s="61" t="s">
        <v>15342</v>
      </c>
      <c r="BU9909" s="61" t="s">
        <v>15341</v>
      </c>
      <c r="BV9909" s="61" t="s">
        <v>3089</v>
      </c>
      <c r="BW9909" s="61" t="s">
        <v>15342</v>
      </c>
    </row>
    <row r="9910" spans="51:75">
      <c r="AY9910" s="89" t="e">
        <f>VLOOKUP(C9910,#REF!, 2,FALSE)</f>
        <v>#REF!</v>
      </c>
      <c r="BM9910" s="61" t="s">
        <v>15343</v>
      </c>
      <c r="BN9910" s="61" t="s">
        <v>3007</v>
      </c>
      <c r="BO9910" s="61" t="s">
        <v>2985</v>
      </c>
      <c r="BU9910" s="61" t="s">
        <v>15343</v>
      </c>
      <c r="BV9910" s="61" t="s">
        <v>3007</v>
      </c>
      <c r="BW9910" s="61" t="s">
        <v>2985</v>
      </c>
    </row>
    <row r="9911" spans="51:75">
      <c r="AY9911" s="89" t="e">
        <f>VLOOKUP(C9911,#REF!, 2,FALSE)</f>
        <v>#REF!</v>
      </c>
      <c r="BM9911" s="61" t="s">
        <v>15344</v>
      </c>
      <c r="BN9911" s="61" t="s">
        <v>3007</v>
      </c>
      <c r="BO9911" s="61" t="s">
        <v>2985</v>
      </c>
      <c r="BU9911" s="61" t="s">
        <v>15344</v>
      </c>
      <c r="BV9911" s="61" t="s">
        <v>3007</v>
      </c>
      <c r="BW9911" s="61" t="s">
        <v>2985</v>
      </c>
    </row>
    <row r="9912" spans="51:75">
      <c r="AY9912" s="89" t="e">
        <f>VLOOKUP(C9912,#REF!, 2,FALSE)</f>
        <v>#REF!</v>
      </c>
      <c r="BM9912" s="61" t="s">
        <v>15345</v>
      </c>
      <c r="BN9912" s="61" t="s">
        <v>663</v>
      </c>
      <c r="BO9912" s="61" t="s">
        <v>11187</v>
      </c>
      <c r="BU9912" s="61" t="s">
        <v>15345</v>
      </c>
      <c r="BV9912" s="61" t="s">
        <v>663</v>
      </c>
      <c r="BW9912" s="61" t="s">
        <v>11187</v>
      </c>
    </row>
    <row r="9913" spans="51:75">
      <c r="AY9913" s="89" t="e">
        <f>VLOOKUP(C9913,#REF!, 2,FALSE)</f>
        <v>#REF!</v>
      </c>
      <c r="BM9913" s="61" t="s">
        <v>15346</v>
      </c>
      <c r="BN9913" s="61" t="s">
        <v>2981</v>
      </c>
      <c r="BO9913" s="61" t="s">
        <v>2985</v>
      </c>
      <c r="BU9913" s="61" t="s">
        <v>15346</v>
      </c>
      <c r="BV9913" s="61" t="s">
        <v>2981</v>
      </c>
      <c r="BW9913" s="61" t="s">
        <v>2985</v>
      </c>
    </row>
    <row r="9914" spans="51:75">
      <c r="AY9914" s="89" t="e">
        <f>VLOOKUP(C9914,#REF!, 2,FALSE)</f>
        <v>#REF!</v>
      </c>
      <c r="BM9914" s="61" t="s">
        <v>15347</v>
      </c>
      <c r="BN9914" s="61" t="s">
        <v>851</v>
      </c>
      <c r="BO9914" s="61" t="s">
        <v>848</v>
      </c>
      <c r="BU9914" s="61" t="s">
        <v>15347</v>
      </c>
      <c r="BV9914" s="61" t="s">
        <v>851</v>
      </c>
      <c r="BW9914" s="61" t="s">
        <v>848</v>
      </c>
    </row>
    <row r="9915" spans="51:75">
      <c r="AY9915" s="89" t="e">
        <f>VLOOKUP(C9915,#REF!, 2,FALSE)</f>
        <v>#REF!</v>
      </c>
      <c r="BM9915" s="61" t="s">
        <v>15348</v>
      </c>
      <c r="BN9915" s="61" t="s">
        <v>1141</v>
      </c>
      <c r="BO9915" s="61" t="s">
        <v>2985</v>
      </c>
      <c r="BU9915" s="61" t="s">
        <v>15348</v>
      </c>
      <c r="BV9915" s="61" t="s">
        <v>1141</v>
      </c>
      <c r="BW9915" s="61" t="s">
        <v>2985</v>
      </c>
    </row>
    <row r="9916" spans="51:75">
      <c r="AY9916" s="89" t="e">
        <f>VLOOKUP(C9916,#REF!, 2,FALSE)</f>
        <v>#REF!</v>
      </c>
      <c r="BM9916" s="61" t="s">
        <v>15349</v>
      </c>
      <c r="BN9916" s="61" t="s">
        <v>812</v>
      </c>
      <c r="BO9916" s="61" t="s">
        <v>15350</v>
      </c>
      <c r="BU9916" s="61" t="s">
        <v>15349</v>
      </c>
      <c r="BV9916" s="61" t="s">
        <v>812</v>
      </c>
      <c r="BW9916" s="61" t="s">
        <v>15350</v>
      </c>
    </row>
    <row r="9917" spans="51:75">
      <c r="AY9917" s="89" t="e">
        <f>VLOOKUP(C9917,#REF!, 2,FALSE)</f>
        <v>#REF!</v>
      </c>
      <c r="BM9917" s="61" t="s">
        <v>15351</v>
      </c>
      <c r="BN9917" s="61" t="s">
        <v>812</v>
      </c>
      <c r="BO9917" s="61" t="s">
        <v>15350</v>
      </c>
      <c r="BU9917" s="61" t="s">
        <v>15351</v>
      </c>
      <c r="BV9917" s="61" t="s">
        <v>812</v>
      </c>
      <c r="BW9917" s="61" t="s">
        <v>15350</v>
      </c>
    </row>
    <row r="9918" spans="51:75">
      <c r="AY9918" s="89" t="e">
        <f>VLOOKUP(C9918,#REF!, 2,FALSE)</f>
        <v>#REF!</v>
      </c>
      <c r="BM9918" s="61" t="s">
        <v>15352</v>
      </c>
      <c r="BN9918" s="61" t="s">
        <v>3254</v>
      </c>
      <c r="BO9918" s="61" t="s">
        <v>2985</v>
      </c>
      <c r="BU9918" s="61" t="s">
        <v>15352</v>
      </c>
      <c r="BV9918" s="61" t="s">
        <v>3254</v>
      </c>
      <c r="BW9918" s="61" t="s">
        <v>2985</v>
      </c>
    </row>
    <row r="9919" spans="51:75">
      <c r="AY9919" s="89" t="e">
        <f>VLOOKUP(C9919,#REF!, 2,FALSE)</f>
        <v>#REF!</v>
      </c>
      <c r="BM9919" s="61" t="s">
        <v>15353</v>
      </c>
      <c r="BN9919" s="61" t="s">
        <v>854</v>
      </c>
      <c r="BO9919" s="61" t="s">
        <v>15354</v>
      </c>
      <c r="BU9919" s="61" t="s">
        <v>15353</v>
      </c>
      <c r="BV9919" s="61" t="s">
        <v>854</v>
      </c>
      <c r="BW9919" s="61" t="s">
        <v>15354</v>
      </c>
    </row>
    <row r="9920" spans="51:75">
      <c r="AY9920" s="89" t="e">
        <f>VLOOKUP(C9920,#REF!, 2,FALSE)</f>
        <v>#REF!</v>
      </c>
      <c r="BM9920" s="61" t="s">
        <v>15355</v>
      </c>
      <c r="BN9920" s="61" t="s">
        <v>2981</v>
      </c>
      <c r="BO9920" s="61" t="s">
        <v>2985</v>
      </c>
      <c r="BU9920" s="61" t="s">
        <v>15355</v>
      </c>
      <c r="BV9920" s="61" t="s">
        <v>2981</v>
      </c>
      <c r="BW9920" s="61" t="s">
        <v>2985</v>
      </c>
    </row>
    <row r="9921" spans="51:75">
      <c r="AY9921" s="89" t="e">
        <f>VLOOKUP(C9921,#REF!, 2,FALSE)</f>
        <v>#REF!</v>
      </c>
      <c r="BM9921" s="61" t="s">
        <v>15356</v>
      </c>
      <c r="BN9921" s="61" t="s">
        <v>3007</v>
      </c>
      <c r="BO9921" s="61" t="s">
        <v>2985</v>
      </c>
      <c r="BU9921" s="61" t="s">
        <v>15356</v>
      </c>
      <c r="BV9921" s="61" t="s">
        <v>3007</v>
      </c>
      <c r="BW9921" s="61" t="s">
        <v>2985</v>
      </c>
    </row>
    <row r="9922" spans="51:75">
      <c r="AY9922" s="89" t="e">
        <f>VLOOKUP(C9922,#REF!, 2,FALSE)</f>
        <v>#REF!</v>
      </c>
      <c r="BM9922" s="61" t="s">
        <v>15357</v>
      </c>
      <c r="BN9922" s="61" t="s">
        <v>3004</v>
      </c>
      <c r="BO9922" s="61" t="s">
        <v>772</v>
      </c>
      <c r="BU9922" s="61" t="s">
        <v>15357</v>
      </c>
      <c r="BV9922" s="61" t="s">
        <v>3004</v>
      </c>
      <c r="BW9922" s="61" t="s">
        <v>772</v>
      </c>
    </row>
    <row r="9923" spans="51:75">
      <c r="AY9923" s="89" t="e">
        <f>VLOOKUP(C9923,#REF!, 2,FALSE)</f>
        <v>#REF!</v>
      </c>
      <c r="BM9923" s="61" t="s">
        <v>15358</v>
      </c>
      <c r="BN9923" s="61" t="s">
        <v>1274</v>
      </c>
      <c r="BO9923" s="61" t="s">
        <v>15359</v>
      </c>
      <c r="BU9923" s="61" t="s">
        <v>15358</v>
      </c>
      <c r="BV9923" s="61" t="s">
        <v>1274</v>
      </c>
      <c r="BW9923" s="61" t="s">
        <v>15359</v>
      </c>
    </row>
    <row r="9924" spans="51:75">
      <c r="AY9924" s="89" t="e">
        <f>VLOOKUP(C9924,#REF!, 2,FALSE)</f>
        <v>#REF!</v>
      </c>
      <c r="BM9924" s="61" t="s">
        <v>2682</v>
      </c>
      <c r="BN9924" s="61" t="s">
        <v>641</v>
      </c>
      <c r="BO9924" s="61" t="s">
        <v>15360</v>
      </c>
      <c r="BU9924" s="61" t="s">
        <v>2682</v>
      </c>
      <c r="BV9924" s="61" t="s">
        <v>641</v>
      </c>
      <c r="BW9924" s="61" t="s">
        <v>15360</v>
      </c>
    </row>
    <row r="9925" spans="51:75">
      <c r="AY9925" s="89" t="e">
        <f>VLOOKUP(C9925,#REF!, 2,FALSE)</f>
        <v>#REF!</v>
      </c>
      <c r="BM9925" s="61" t="s">
        <v>2683</v>
      </c>
      <c r="BN9925" s="61" t="s">
        <v>3254</v>
      </c>
      <c r="BO9925" s="61" t="s">
        <v>2985</v>
      </c>
      <c r="BU9925" s="61" t="s">
        <v>2683</v>
      </c>
      <c r="BV9925" s="61" t="s">
        <v>3254</v>
      </c>
      <c r="BW9925" s="61" t="s">
        <v>2985</v>
      </c>
    </row>
    <row r="9926" spans="51:75">
      <c r="AY9926" s="89" t="e">
        <f>VLOOKUP(C9926,#REF!, 2,FALSE)</f>
        <v>#REF!</v>
      </c>
      <c r="BM9926" s="61" t="s">
        <v>15361</v>
      </c>
      <c r="BN9926" s="61" t="s">
        <v>16990</v>
      </c>
      <c r="BO9926" s="61" t="s">
        <v>15362</v>
      </c>
      <c r="BU9926" s="61" t="s">
        <v>15361</v>
      </c>
      <c r="BV9926" s="61" t="s">
        <v>16990</v>
      </c>
      <c r="BW9926" s="61" t="s">
        <v>15362</v>
      </c>
    </row>
    <row r="9927" spans="51:75">
      <c r="AY9927" s="89" t="e">
        <f>VLOOKUP(C9927,#REF!, 2,FALSE)</f>
        <v>#REF!</v>
      </c>
      <c r="BM9927" s="61" t="s">
        <v>15363</v>
      </c>
      <c r="BN9927" s="61" t="s">
        <v>1141</v>
      </c>
      <c r="BO9927" s="61" t="s">
        <v>2985</v>
      </c>
      <c r="BU9927" s="61" t="s">
        <v>15363</v>
      </c>
      <c r="BV9927" s="61" t="s">
        <v>1141</v>
      </c>
      <c r="BW9927" s="61" t="s">
        <v>2985</v>
      </c>
    </row>
    <row r="9928" spans="51:75">
      <c r="AY9928" s="89" t="e">
        <f>VLOOKUP(C9928,#REF!, 2,FALSE)</f>
        <v>#REF!</v>
      </c>
      <c r="BM9928" s="61" t="s">
        <v>15364</v>
      </c>
      <c r="BN9928" s="61" t="s">
        <v>3004</v>
      </c>
      <c r="BO9928" s="61" t="s">
        <v>7079</v>
      </c>
      <c r="BU9928" s="61" t="s">
        <v>15364</v>
      </c>
      <c r="BV9928" s="61" t="s">
        <v>3004</v>
      </c>
      <c r="BW9928" s="61" t="s">
        <v>7079</v>
      </c>
    </row>
    <row r="9929" spans="51:75">
      <c r="AY9929" s="89" t="e">
        <f>VLOOKUP(C9929,#REF!, 2,FALSE)</f>
        <v>#REF!</v>
      </c>
      <c r="BM9929" s="61" t="s">
        <v>15365</v>
      </c>
      <c r="BN9929" s="61" t="s">
        <v>2985</v>
      </c>
      <c r="BO9929" s="61" t="s">
        <v>2985</v>
      </c>
      <c r="BU9929" s="61" t="s">
        <v>15365</v>
      </c>
      <c r="BV9929" s="61" t="s">
        <v>2985</v>
      </c>
      <c r="BW9929" s="61" t="s">
        <v>2985</v>
      </c>
    </row>
    <row r="9930" spans="51:75">
      <c r="AY9930" s="89" t="e">
        <f>VLOOKUP(C9930,#REF!, 2,FALSE)</f>
        <v>#REF!</v>
      </c>
      <c r="BM9930" s="61" t="s">
        <v>15366</v>
      </c>
      <c r="BN9930" s="61" t="s">
        <v>2985</v>
      </c>
      <c r="BO9930" s="61" t="s">
        <v>2985</v>
      </c>
      <c r="BU9930" s="61" t="s">
        <v>15366</v>
      </c>
      <c r="BV9930" s="61" t="s">
        <v>2985</v>
      </c>
      <c r="BW9930" s="61" t="s">
        <v>2985</v>
      </c>
    </row>
    <row r="9931" spans="51:75">
      <c r="AY9931" s="89" t="e">
        <f>VLOOKUP(C9931,#REF!, 2,FALSE)</f>
        <v>#REF!</v>
      </c>
      <c r="BM9931" s="61" t="s">
        <v>15367</v>
      </c>
      <c r="BN9931" s="61" t="s">
        <v>16990</v>
      </c>
      <c r="BO9931" s="61" t="s">
        <v>2985</v>
      </c>
      <c r="BU9931" s="61" t="s">
        <v>15367</v>
      </c>
      <c r="BV9931" s="61" t="s">
        <v>16990</v>
      </c>
      <c r="BW9931" s="61" t="s">
        <v>2985</v>
      </c>
    </row>
    <row r="9932" spans="51:75">
      <c r="AY9932" s="89" t="e">
        <f>VLOOKUP(C9932,#REF!, 2,FALSE)</f>
        <v>#REF!</v>
      </c>
      <c r="BM9932" s="61" t="s">
        <v>15368</v>
      </c>
      <c r="BN9932" s="61" t="s">
        <v>2981</v>
      </c>
      <c r="BO9932" s="61" t="s">
        <v>15369</v>
      </c>
      <c r="BU9932" s="61" t="s">
        <v>15368</v>
      </c>
      <c r="BV9932" s="61" t="s">
        <v>2981</v>
      </c>
      <c r="BW9932" s="61" t="s">
        <v>15369</v>
      </c>
    </row>
    <row r="9933" spans="51:75">
      <c r="AY9933" s="89" t="e">
        <f>VLOOKUP(C9933,#REF!, 2,FALSE)</f>
        <v>#REF!</v>
      </c>
      <c r="BM9933" s="61" t="s">
        <v>15370</v>
      </c>
      <c r="BN9933" s="61" t="s">
        <v>3047</v>
      </c>
      <c r="BO9933" s="61" t="s">
        <v>15371</v>
      </c>
      <c r="BU9933" s="61" t="s">
        <v>15370</v>
      </c>
      <c r="BV9933" s="61" t="s">
        <v>3047</v>
      </c>
      <c r="BW9933" s="61" t="s">
        <v>15371</v>
      </c>
    </row>
    <row r="9934" spans="51:75">
      <c r="AY9934" s="89" t="e">
        <f>VLOOKUP(C9934,#REF!, 2,FALSE)</f>
        <v>#REF!</v>
      </c>
      <c r="BM9934" s="61" t="s">
        <v>15372</v>
      </c>
      <c r="BN9934" s="61" t="s">
        <v>3047</v>
      </c>
      <c r="BO9934" s="61" t="s">
        <v>15373</v>
      </c>
      <c r="BU9934" s="61" t="s">
        <v>15372</v>
      </c>
      <c r="BV9934" s="61" t="s">
        <v>3047</v>
      </c>
      <c r="BW9934" s="61" t="s">
        <v>15373</v>
      </c>
    </row>
    <row r="9935" spans="51:75">
      <c r="AY9935" s="89" t="e">
        <f>VLOOKUP(C9935,#REF!, 2,FALSE)</f>
        <v>#REF!</v>
      </c>
      <c r="BM9935" s="61" t="s">
        <v>2684</v>
      </c>
      <c r="BN9935" s="61" t="s">
        <v>3254</v>
      </c>
      <c r="BO9935" s="61" t="s">
        <v>2985</v>
      </c>
      <c r="BU9935" s="61" t="s">
        <v>2684</v>
      </c>
      <c r="BV9935" s="61" t="s">
        <v>3254</v>
      </c>
      <c r="BW9935" s="61" t="s">
        <v>2985</v>
      </c>
    </row>
    <row r="9936" spans="51:75">
      <c r="AY9936" s="89" t="e">
        <f>VLOOKUP(C9936,#REF!, 2,FALSE)</f>
        <v>#REF!</v>
      </c>
      <c r="BM9936" s="61" t="s">
        <v>15374</v>
      </c>
      <c r="BN9936" s="61" t="s">
        <v>1274</v>
      </c>
      <c r="BO9936" s="61" t="s">
        <v>15375</v>
      </c>
      <c r="BU9936" s="61" t="s">
        <v>15374</v>
      </c>
      <c r="BV9936" s="61" t="s">
        <v>1274</v>
      </c>
      <c r="BW9936" s="61" t="s">
        <v>15375</v>
      </c>
    </row>
    <row r="9937" spans="51:75">
      <c r="AY9937" s="89" t="e">
        <f>VLOOKUP(C9937,#REF!, 2,FALSE)</f>
        <v>#REF!</v>
      </c>
      <c r="BM9937" s="61" t="s">
        <v>15376</v>
      </c>
      <c r="BN9937" s="61" t="s">
        <v>16998</v>
      </c>
      <c r="BO9937" s="61" t="s">
        <v>7896</v>
      </c>
      <c r="BU9937" s="61" t="s">
        <v>15376</v>
      </c>
      <c r="BV9937" s="61" t="s">
        <v>16998</v>
      </c>
      <c r="BW9937" s="61" t="s">
        <v>7896</v>
      </c>
    </row>
    <row r="9938" spans="51:75">
      <c r="AY9938" s="89" t="e">
        <f>VLOOKUP(C9938,#REF!, 2,FALSE)</f>
        <v>#REF!</v>
      </c>
      <c r="BM9938" s="61" t="s">
        <v>15377</v>
      </c>
      <c r="BN9938" s="61" t="s">
        <v>3254</v>
      </c>
      <c r="BO9938" s="61" t="s">
        <v>2985</v>
      </c>
      <c r="BU9938" s="61" t="s">
        <v>15377</v>
      </c>
      <c r="BV9938" s="61" t="s">
        <v>3254</v>
      </c>
      <c r="BW9938" s="61" t="s">
        <v>2985</v>
      </c>
    </row>
    <row r="9939" spans="51:75">
      <c r="AY9939" s="89" t="e">
        <f>VLOOKUP(C9939,#REF!, 2,FALSE)</f>
        <v>#REF!</v>
      </c>
      <c r="BM9939" s="61" t="s">
        <v>15378</v>
      </c>
      <c r="BN9939" s="61" t="s">
        <v>3254</v>
      </c>
      <c r="BO9939" s="61" t="s">
        <v>2985</v>
      </c>
      <c r="BU9939" s="61" t="s">
        <v>15378</v>
      </c>
      <c r="BV9939" s="61" t="s">
        <v>3254</v>
      </c>
      <c r="BW9939" s="61" t="s">
        <v>2985</v>
      </c>
    </row>
    <row r="9940" spans="51:75">
      <c r="AY9940" s="89" t="e">
        <f>VLOOKUP(C9940,#REF!, 2,FALSE)</f>
        <v>#REF!</v>
      </c>
      <c r="BM9940" s="61" t="s">
        <v>15379</v>
      </c>
      <c r="BN9940" s="61" t="s">
        <v>630</v>
      </c>
      <c r="BO9940" s="61" t="s">
        <v>15380</v>
      </c>
      <c r="BU9940" s="61" t="s">
        <v>15379</v>
      </c>
      <c r="BV9940" s="61" t="s">
        <v>630</v>
      </c>
      <c r="BW9940" s="61" t="s">
        <v>15380</v>
      </c>
    </row>
    <row r="9941" spans="51:75">
      <c r="AY9941" s="89" t="e">
        <f>VLOOKUP(C9941,#REF!, 2,FALSE)</f>
        <v>#REF!</v>
      </c>
      <c r="BM9941" s="61" t="s">
        <v>15381</v>
      </c>
      <c r="BN9941" s="61" t="s">
        <v>1141</v>
      </c>
      <c r="BO9941" s="61" t="s">
        <v>2985</v>
      </c>
      <c r="BU9941" s="61" t="s">
        <v>15381</v>
      </c>
      <c r="BV9941" s="61" t="s">
        <v>1141</v>
      </c>
      <c r="BW9941" s="61" t="s">
        <v>2985</v>
      </c>
    </row>
    <row r="9942" spans="51:75">
      <c r="AY9942" s="89" t="e">
        <f>VLOOKUP(C9942,#REF!, 2,FALSE)</f>
        <v>#REF!</v>
      </c>
      <c r="BM9942" s="61" t="s">
        <v>268</v>
      </c>
      <c r="BN9942" s="61" t="s">
        <v>1274</v>
      </c>
      <c r="BO9942" s="61" t="s">
        <v>15382</v>
      </c>
      <c r="BU9942" s="61" t="s">
        <v>268</v>
      </c>
      <c r="BV9942" s="61" t="s">
        <v>1274</v>
      </c>
      <c r="BW9942" s="61" t="s">
        <v>15382</v>
      </c>
    </row>
    <row r="9943" spans="51:75">
      <c r="AY9943" s="89" t="e">
        <f>VLOOKUP(C9943,#REF!, 2,FALSE)</f>
        <v>#REF!</v>
      </c>
      <c r="BM9943" s="61" t="s">
        <v>15383</v>
      </c>
      <c r="BN9943" s="61" t="s">
        <v>3254</v>
      </c>
      <c r="BO9943" s="61" t="s">
        <v>2985</v>
      </c>
      <c r="BU9943" s="61" t="s">
        <v>15383</v>
      </c>
      <c r="BV9943" s="61" t="s">
        <v>3254</v>
      </c>
      <c r="BW9943" s="61" t="s">
        <v>2985</v>
      </c>
    </row>
    <row r="9944" spans="51:75">
      <c r="AY9944" s="89" t="e">
        <f>VLOOKUP(C9944,#REF!, 2,FALSE)</f>
        <v>#REF!</v>
      </c>
      <c r="BM9944" s="61" t="s">
        <v>15384</v>
      </c>
      <c r="BN9944" s="61" t="s">
        <v>3254</v>
      </c>
      <c r="BO9944" s="61" t="s">
        <v>15385</v>
      </c>
      <c r="BU9944" s="61" t="s">
        <v>15384</v>
      </c>
      <c r="BV9944" s="61" t="s">
        <v>3254</v>
      </c>
      <c r="BW9944" s="61" t="s">
        <v>15385</v>
      </c>
    </row>
    <row r="9945" spans="51:75">
      <c r="AY9945" s="89" t="e">
        <f>VLOOKUP(C9945,#REF!, 2,FALSE)</f>
        <v>#REF!</v>
      </c>
      <c r="BM9945" s="61" t="s">
        <v>15386</v>
      </c>
      <c r="BN9945" s="61" t="s">
        <v>1271</v>
      </c>
      <c r="BO9945" s="61" t="s">
        <v>1087</v>
      </c>
      <c r="BU9945" s="61" t="s">
        <v>15386</v>
      </c>
      <c r="BV9945" s="61" t="s">
        <v>1271</v>
      </c>
      <c r="BW9945" s="61" t="s">
        <v>1087</v>
      </c>
    </row>
    <row r="9946" spans="51:75">
      <c r="AY9946" s="89" t="e">
        <f>VLOOKUP(C9946,#REF!, 2,FALSE)</f>
        <v>#REF!</v>
      </c>
      <c r="BM9946" s="61" t="s">
        <v>15387</v>
      </c>
      <c r="BN9946" s="61" t="s">
        <v>3254</v>
      </c>
      <c r="BO9946" s="61" t="s">
        <v>2985</v>
      </c>
      <c r="BU9946" s="61" t="s">
        <v>15387</v>
      </c>
      <c r="BV9946" s="61" t="s">
        <v>3254</v>
      </c>
      <c r="BW9946" s="61" t="s">
        <v>2985</v>
      </c>
    </row>
    <row r="9947" spans="51:75">
      <c r="AY9947" s="89" t="e">
        <f>VLOOKUP(C9947,#REF!, 2,FALSE)</f>
        <v>#REF!</v>
      </c>
      <c r="BM9947" s="61" t="s">
        <v>15388</v>
      </c>
      <c r="BN9947" s="61" t="s">
        <v>3004</v>
      </c>
      <c r="BO9947" s="61" t="s">
        <v>15389</v>
      </c>
      <c r="BU9947" s="61" t="s">
        <v>15388</v>
      </c>
      <c r="BV9947" s="61" t="s">
        <v>3004</v>
      </c>
      <c r="BW9947" s="61" t="s">
        <v>15389</v>
      </c>
    </row>
    <row r="9948" spans="51:75">
      <c r="AY9948" s="89" t="e">
        <f>VLOOKUP(C9948,#REF!, 2,FALSE)</f>
        <v>#REF!</v>
      </c>
      <c r="BM9948" s="61" t="s">
        <v>15390</v>
      </c>
      <c r="BN9948" s="61" t="s">
        <v>3004</v>
      </c>
      <c r="BO9948" s="61" t="s">
        <v>15391</v>
      </c>
      <c r="BU9948" s="61" t="s">
        <v>15390</v>
      </c>
      <c r="BV9948" s="61" t="s">
        <v>3004</v>
      </c>
      <c r="BW9948" s="61" t="s">
        <v>15391</v>
      </c>
    </row>
    <row r="9949" spans="51:75">
      <c r="AY9949" s="89" t="e">
        <f>VLOOKUP(C9949,#REF!, 2,FALSE)</f>
        <v>#REF!</v>
      </c>
      <c r="BM9949" s="61" t="s">
        <v>15392</v>
      </c>
      <c r="BN9949" s="61" t="s">
        <v>2981</v>
      </c>
      <c r="BO9949" s="61" t="s">
        <v>2985</v>
      </c>
      <c r="BU9949" s="61" t="s">
        <v>15392</v>
      </c>
      <c r="BV9949" s="61" t="s">
        <v>2981</v>
      </c>
      <c r="BW9949" s="61" t="s">
        <v>2985</v>
      </c>
    </row>
    <row r="9950" spans="51:75">
      <c r="AY9950" s="89" t="e">
        <f>VLOOKUP(C9950,#REF!, 2,FALSE)</f>
        <v>#REF!</v>
      </c>
      <c r="BM9950" s="61" t="s">
        <v>15393</v>
      </c>
      <c r="BN9950" s="61" t="s">
        <v>17001</v>
      </c>
      <c r="BO9950" s="61" t="s">
        <v>8639</v>
      </c>
      <c r="BU9950" s="61" t="s">
        <v>15393</v>
      </c>
      <c r="BV9950" s="61" t="s">
        <v>17001</v>
      </c>
      <c r="BW9950" s="61" t="s">
        <v>8639</v>
      </c>
    </row>
    <row r="9951" spans="51:75">
      <c r="AY9951" s="89" t="e">
        <f>VLOOKUP(C9951,#REF!, 2,FALSE)</f>
        <v>#REF!</v>
      </c>
      <c r="BM9951" s="61" t="s">
        <v>15394</v>
      </c>
      <c r="BN9951" s="61" t="s">
        <v>16990</v>
      </c>
      <c r="BO9951" s="61" t="s">
        <v>5414</v>
      </c>
      <c r="BU9951" s="61" t="s">
        <v>15394</v>
      </c>
      <c r="BV9951" s="61" t="s">
        <v>16990</v>
      </c>
      <c r="BW9951" s="61" t="s">
        <v>5414</v>
      </c>
    </row>
    <row r="9952" spans="51:75">
      <c r="AY9952" s="89" t="e">
        <f>VLOOKUP(C9952,#REF!, 2,FALSE)</f>
        <v>#REF!</v>
      </c>
      <c r="BM9952" s="61" t="s">
        <v>15395</v>
      </c>
      <c r="BN9952" s="61" t="s">
        <v>17001</v>
      </c>
      <c r="BO9952" s="61" t="s">
        <v>15396</v>
      </c>
      <c r="BU9952" s="61" t="s">
        <v>15395</v>
      </c>
      <c r="BV9952" s="61" t="s">
        <v>17001</v>
      </c>
      <c r="BW9952" s="61" t="s">
        <v>15396</v>
      </c>
    </row>
    <row r="9953" spans="51:75">
      <c r="AY9953" s="89" t="e">
        <f>VLOOKUP(C9953,#REF!, 2,FALSE)</f>
        <v>#REF!</v>
      </c>
      <c r="BM9953" s="61" t="s">
        <v>15397</v>
      </c>
      <c r="BN9953" s="61" t="s">
        <v>2985</v>
      </c>
      <c r="BO9953" s="61" t="s">
        <v>5007</v>
      </c>
      <c r="BU9953" s="61" t="s">
        <v>15397</v>
      </c>
      <c r="BV9953" s="61" t="s">
        <v>2985</v>
      </c>
      <c r="BW9953" s="61" t="s">
        <v>5007</v>
      </c>
    </row>
    <row r="9954" spans="51:75">
      <c r="AY9954" s="89" t="e">
        <f>VLOOKUP(C9954,#REF!, 2,FALSE)</f>
        <v>#REF!</v>
      </c>
      <c r="BM9954" s="61" t="s">
        <v>15398</v>
      </c>
      <c r="BN9954" s="61" t="s">
        <v>2985</v>
      </c>
      <c r="BO9954" s="61" t="s">
        <v>2985</v>
      </c>
      <c r="BU9954" s="61" t="s">
        <v>15398</v>
      </c>
      <c r="BV9954" s="61" t="s">
        <v>2985</v>
      </c>
      <c r="BW9954" s="61" t="s">
        <v>2985</v>
      </c>
    </row>
    <row r="9955" spans="51:75">
      <c r="AY9955" s="89" t="e">
        <f>VLOOKUP(C9955,#REF!, 2,FALSE)</f>
        <v>#REF!</v>
      </c>
      <c r="BM9955" s="61" t="s">
        <v>15399</v>
      </c>
      <c r="BN9955" s="61" t="s">
        <v>2985</v>
      </c>
      <c r="BO9955" s="61" t="s">
        <v>2985</v>
      </c>
      <c r="BU9955" s="61" t="s">
        <v>15399</v>
      </c>
      <c r="BV9955" s="61" t="s">
        <v>2985</v>
      </c>
      <c r="BW9955" s="61" t="s">
        <v>2985</v>
      </c>
    </row>
    <row r="9956" spans="51:75">
      <c r="AY9956" s="89" t="e">
        <f>VLOOKUP(C9956,#REF!, 2,FALSE)</f>
        <v>#REF!</v>
      </c>
      <c r="BM9956" s="61" t="s">
        <v>15400</v>
      </c>
      <c r="BN9956" s="61" t="s">
        <v>698</v>
      </c>
      <c r="BO9956" s="61" t="s">
        <v>2985</v>
      </c>
      <c r="BU9956" s="61" t="s">
        <v>15400</v>
      </c>
      <c r="BV9956" s="61" t="s">
        <v>698</v>
      </c>
      <c r="BW9956" s="61" t="s">
        <v>2985</v>
      </c>
    </row>
    <row r="9957" spans="51:75">
      <c r="AY9957" s="89" t="e">
        <f>VLOOKUP(C9957,#REF!, 2,FALSE)</f>
        <v>#REF!</v>
      </c>
      <c r="BM9957" s="61" t="s">
        <v>15401</v>
      </c>
      <c r="BN9957" s="61" t="s">
        <v>2985</v>
      </c>
      <c r="BO9957" s="61" t="s">
        <v>2939</v>
      </c>
      <c r="BU9957" s="61" t="s">
        <v>15401</v>
      </c>
      <c r="BV9957" s="61" t="s">
        <v>2985</v>
      </c>
      <c r="BW9957" s="61" t="s">
        <v>2939</v>
      </c>
    </row>
    <row r="9958" spans="51:75">
      <c r="AY9958" s="89" t="e">
        <f>VLOOKUP(C9958,#REF!, 2,FALSE)</f>
        <v>#REF!</v>
      </c>
      <c r="BM9958" s="61" t="s">
        <v>15402</v>
      </c>
      <c r="BN9958" s="61" t="s">
        <v>3254</v>
      </c>
      <c r="BO9958" s="61" t="s">
        <v>7455</v>
      </c>
      <c r="BU9958" s="61" t="s">
        <v>15402</v>
      </c>
      <c r="BV9958" s="61" t="s">
        <v>3254</v>
      </c>
      <c r="BW9958" s="61" t="s">
        <v>7455</v>
      </c>
    </row>
    <row r="9959" spans="51:75">
      <c r="AY9959" s="89" t="e">
        <f>VLOOKUP(C9959,#REF!, 2,FALSE)</f>
        <v>#REF!</v>
      </c>
      <c r="BM9959" s="61" t="s">
        <v>15403</v>
      </c>
      <c r="BN9959" s="61" t="s">
        <v>3004</v>
      </c>
      <c r="BO9959" s="61" t="s">
        <v>2176</v>
      </c>
      <c r="BU9959" s="61" t="s">
        <v>15403</v>
      </c>
      <c r="BV9959" s="61" t="s">
        <v>3004</v>
      </c>
      <c r="BW9959" s="61" t="s">
        <v>2176</v>
      </c>
    </row>
    <row r="9960" spans="51:75">
      <c r="AY9960" s="89" t="e">
        <f>VLOOKUP(C9960,#REF!, 2,FALSE)</f>
        <v>#REF!</v>
      </c>
      <c r="BM9960" s="61" t="s">
        <v>15404</v>
      </c>
      <c r="BN9960" s="61" t="s">
        <v>669</v>
      </c>
      <c r="BO9960" s="61" t="s">
        <v>15405</v>
      </c>
      <c r="BU9960" s="61" t="s">
        <v>15404</v>
      </c>
      <c r="BV9960" s="61" t="s">
        <v>669</v>
      </c>
      <c r="BW9960" s="61" t="s">
        <v>15405</v>
      </c>
    </row>
    <row r="9961" spans="51:75">
      <c r="AY9961" s="89" t="e">
        <f>VLOOKUP(C9961,#REF!, 2,FALSE)</f>
        <v>#REF!</v>
      </c>
      <c r="BM9961" s="61" t="s">
        <v>15406</v>
      </c>
      <c r="BN9961" s="61" t="s">
        <v>3254</v>
      </c>
      <c r="BO9961" s="61" t="s">
        <v>2985</v>
      </c>
      <c r="BU9961" s="61" t="s">
        <v>15406</v>
      </c>
      <c r="BV9961" s="61" t="s">
        <v>3254</v>
      </c>
      <c r="BW9961" s="61" t="s">
        <v>2985</v>
      </c>
    </row>
    <row r="9962" spans="51:75">
      <c r="AY9962" s="89" t="e">
        <f>VLOOKUP(C9962,#REF!, 2,FALSE)</f>
        <v>#REF!</v>
      </c>
      <c r="BM9962" s="61" t="s">
        <v>15407</v>
      </c>
      <c r="BN9962" s="61" t="s">
        <v>3007</v>
      </c>
      <c r="BO9962" s="61" t="s">
        <v>2985</v>
      </c>
      <c r="BU9962" s="61" t="s">
        <v>15407</v>
      </c>
      <c r="BV9962" s="61" t="s">
        <v>3007</v>
      </c>
      <c r="BW9962" s="61" t="s">
        <v>2985</v>
      </c>
    </row>
    <row r="9963" spans="51:75">
      <c r="AY9963" s="89" t="e">
        <f>VLOOKUP(C9963,#REF!, 2,FALSE)</f>
        <v>#REF!</v>
      </c>
      <c r="BM9963" s="61" t="s">
        <v>2685</v>
      </c>
      <c r="BN9963" s="61" t="s">
        <v>1344</v>
      </c>
      <c r="BO9963" s="61" t="s">
        <v>15408</v>
      </c>
      <c r="BU9963" s="61" t="s">
        <v>2685</v>
      </c>
      <c r="BV9963" s="61" t="s">
        <v>1344</v>
      </c>
      <c r="BW9963" s="61" t="s">
        <v>15408</v>
      </c>
    </row>
    <row r="9964" spans="51:75">
      <c r="AY9964" s="89" t="e">
        <f>VLOOKUP(C9964,#REF!, 2,FALSE)</f>
        <v>#REF!</v>
      </c>
      <c r="BM9964" s="61" t="s">
        <v>15409</v>
      </c>
      <c r="BN9964" s="61" t="s">
        <v>928</v>
      </c>
      <c r="BO9964" s="61" t="s">
        <v>2985</v>
      </c>
      <c r="BU9964" s="61" t="s">
        <v>15409</v>
      </c>
      <c r="BV9964" s="61" t="s">
        <v>928</v>
      </c>
      <c r="BW9964" s="61" t="s">
        <v>2985</v>
      </c>
    </row>
    <row r="9965" spans="51:75">
      <c r="AY9965" s="89" t="e">
        <f>VLOOKUP(C9965,#REF!, 2,FALSE)</f>
        <v>#REF!</v>
      </c>
      <c r="BM9965" s="61" t="s">
        <v>15410</v>
      </c>
      <c r="BN9965" s="61" t="s">
        <v>3007</v>
      </c>
      <c r="BO9965" s="61" t="s">
        <v>2985</v>
      </c>
      <c r="BU9965" s="61" t="s">
        <v>15410</v>
      </c>
      <c r="BV9965" s="61" t="s">
        <v>3007</v>
      </c>
      <c r="BW9965" s="61" t="s">
        <v>2985</v>
      </c>
    </row>
    <row r="9966" spans="51:75">
      <c r="AY9966" s="89" t="e">
        <f>VLOOKUP(C9966,#REF!, 2,FALSE)</f>
        <v>#REF!</v>
      </c>
      <c r="BM9966" s="61" t="s">
        <v>15411</v>
      </c>
      <c r="BN9966" s="61" t="s">
        <v>3007</v>
      </c>
      <c r="BO9966" s="61" t="s">
        <v>2985</v>
      </c>
      <c r="BU9966" s="61" t="s">
        <v>15411</v>
      </c>
      <c r="BV9966" s="61" t="s">
        <v>3007</v>
      </c>
      <c r="BW9966" s="61" t="s">
        <v>2985</v>
      </c>
    </row>
    <row r="9967" spans="51:75">
      <c r="AY9967" s="89" t="e">
        <f>VLOOKUP(C9967,#REF!, 2,FALSE)</f>
        <v>#REF!</v>
      </c>
      <c r="BM9967" s="61" t="s">
        <v>15412</v>
      </c>
      <c r="BN9967" s="61" t="s">
        <v>16990</v>
      </c>
      <c r="BO9967" s="61" t="s">
        <v>15413</v>
      </c>
      <c r="BU9967" s="61" t="s">
        <v>15412</v>
      </c>
      <c r="BV9967" s="61" t="s">
        <v>16990</v>
      </c>
      <c r="BW9967" s="61" t="s">
        <v>15413</v>
      </c>
    </row>
    <row r="9968" spans="51:75">
      <c r="AY9968" s="89" t="e">
        <f>VLOOKUP(C9968,#REF!, 2,FALSE)</f>
        <v>#REF!</v>
      </c>
      <c r="BM9968" s="61" t="s">
        <v>15414</v>
      </c>
      <c r="BN9968" s="61" t="s">
        <v>854</v>
      </c>
      <c r="BO9968" s="61" t="s">
        <v>15415</v>
      </c>
      <c r="BU9968" s="61" t="s">
        <v>15414</v>
      </c>
      <c r="BV9968" s="61" t="s">
        <v>854</v>
      </c>
      <c r="BW9968" s="61" t="s">
        <v>15415</v>
      </c>
    </row>
    <row r="9969" spans="51:75">
      <c r="AY9969" s="89" t="e">
        <f>VLOOKUP(C9969,#REF!, 2,FALSE)</f>
        <v>#REF!</v>
      </c>
      <c r="BM9969" s="61" t="s">
        <v>15416</v>
      </c>
      <c r="BN9969" s="61" t="s">
        <v>3254</v>
      </c>
      <c r="BO9969" s="61" t="s">
        <v>2985</v>
      </c>
      <c r="BU9969" s="61" t="s">
        <v>15416</v>
      </c>
      <c r="BV9969" s="61" t="s">
        <v>3254</v>
      </c>
      <c r="BW9969" s="61" t="s">
        <v>2985</v>
      </c>
    </row>
    <row r="9970" spans="51:75">
      <c r="AY9970" s="89" t="e">
        <f>VLOOKUP(C9970,#REF!, 2,FALSE)</f>
        <v>#REF!</v>
      </c>
      <c r="BM9970" s="61" t="s">
        <v>15417</v>
      </c>
      <c r="BN9970" s="61" t="s">
        <v>3254</v>
      </c>
      <c r="BO9970" s="61" t="s">
        <v>15418</v>
      </c>
      <c r="BU9970" s="61" t="s">
        <v>15417</v>
      </c>
      <c r="BV9970" s="61" t="s">
        <v>3254</v>
      </c>
      <c r="BW9970" s="61" t="s">
        <v>15418</v>
      </c>
    </row>
    <row r="9971" spans="51:75">
      <c r="AY9971" s="89" t="e">
        <f>VLOOKUP(C9971,#REF!, 2,FALSE)</f>
        <v>#REF!</v>
      </c>
      <c r="BM9971" s="61" t="s">
        <v>15419</v>
      </c>
      <c r="BN9971" s="61" t="s">
        <v>3007</v>
      </c>
      <c r="BO9971" s="61" t="s">
        <v>2985</v>
      </c>
      <c r="BU9971" s="61" t="s">
        <v>15419</v>
      </c>
      <c r="BV9971" s="61" t="s">
        <v>3007</v>
      </c>
      <c r="BW9971" s="61" t="s">
        <v>2985</v>
      </c>
    </row>
    <row r="9972" spans="51:75">
      <c r="AY9972" s="89" t="e">
        <f>VLOOKUP(C9972,#REF!, 2,FALSE)</f>
        <v>#REF!</v>
      </c>
      <c r="BM9972" s="61" t="s">
        <v>15420</v>
      </c>
      <c r="BN9972" s="61" t="s">
        <v>1271</v>
      </c>
      <c r="BO9972" s="61" t="s">
        <v>2985</v>
      </c>
      <c r="BU9972" s="61" t="s">
        <v>15420</v>
      </c>
      <c r="BV9972" s="61" t="s">
        <v>1271</v>
      </c>
      <c r="BW9972" s="61" t="s">
        <v>2985</v>
      </c>
    </row>
    <row r="9973" spans="51:75">
      <c r="AY9973" s="89" t="e">
        <f>VLOOKUP(C9973,#REF!, 2,FALSE)</f>
        <v>#REF!</v>
      </c>
      <c r="BM9973" s="61" t="s">
        <v>15421</v>
      </c>
      <c r="BN9973" s="61" t="s">
        <v>3007</v>
      </c>
      <c r="BO9973" s="61" t="s">
        <v>2985</v>
      </c>
      <c r="BU9973" s="61" t="s">
        <v>15421</v>
      </c>
      <c r="BV9973" s="61" t="s">
        <v>3007</v>
      </c>
      <c r="BW9973" s="61" t="s">
        <v>2985</v>
      </c>
    </row>
    <row r="9974" spans="51:75">
      <c r="AY9974" s="89" t="e">
        <f>VLOOKUP(C9974,#REF!, 2,FALSE)</f>
        <v>#REF!</v>
      </c>
      <c r="BM9974" s="61" t="s">
        <v>15422</v>
      </c>
      <c r="BN9974" s="61" t="s">
        <v>1344</v>
      </c>
      <c r="BO9974" s="61" t="s">
        <v>2985</v>
      </c>
      <c r="BU9974" s="61" t="s">
        <v>15422</v>
      </c>
      <c r="BV9974" s="61" t="s">
        <v>1344</v>
      </c>
      <c r="BW9974" s="61" t="s">
        <v>2985</v>
      </c>
    </row>
    <row r="9975" spans="51:75">
      <c r="AY9975" s="89" t="e">
        <f>VLOOKUP(C9975,#REF!, 2,FALSE)</f>
        <v>#REF!</v>
      </c>
      <c r="BM9975" s="61" t="s">
        <v>15423</v>
      </c>
      <c r="BN9975" s="61" t="s">
        <v>2981</v>
      </c>
      <c r="BO9975" s="61" t="s">
        <v>2985</v>
      </c>
      <c r="BU9975" s="61" t="s">
        <v>15423</v>
      </c>
      <c r="BV9975" s="61" t="s">
        <v>2981</v>
      </c>
      <c r="BW9975" s="61" t="s">
        <v>2985</v>
      </c>
    </row>
    <row r="9976" spans="51:75">
      <c r="AY9976" s="89" t="e">
        <f>VLOOKUP(C9976,#REF!, 2,FALSE)</f>
        <v>#REF!</v>
      </c>
      <c r="BM9976" s="61" t="s">
        <v>2686</v>
      </c>
      <c r="BN9976" s="61" t="s">
        <v>16992</v>
      </c>
      <c r="BO9976" s="61" t="s">
        <v>2548</v>
      </c>
      <c r="BU9976" s="61" t="s">
        <v>2686</v>
      </c>
      <c r="BV9976" s="61" t="s">
        <v>16992</v>
      </c>
      <c r="BW9976" s="61" t="s">
        <v>2548</v>
      </c>
    </row>
    <row r="9977" spans="51:75">
      <c r="AY9977" s="89" t="e">
        <f>VLOOKUP(C9977,#REF!, 2,FALSE)</f>
        <v>#REF!</v>
      </c>
      <c r="BM9977" s="61" t="s">
        <v>2687</v>
      </c>
      <c r="BN9977" s="61" t="s">
        <v>3204</v>
      </c>
      <c r="BO9977" s="61" t="s">
        <v>2985</v>
      </c>
      <c r="BU9977" s="61" t="s">
        <v>2687</v>
      </c>
      <c r="BV9977" s="61" t="s">
        <v>3204</v>
      </c>
      <c r="BW9977" s="61" t="s">
        <v>2985</v>
      </c>
    </row>
    <row r="9978" spans="51:75">
      <c r="AY9978" s="89" t="e">
        <f>VLOOKUP(C9978,#REF!, 2,FALSE)</f>
        <v>#REF!</v>
      </c>
      <c r="BM9978" s="61" t="s">
        <v>15425</v>
      </c>
      <c r="BN9978" s="61" t="s">
        <v>1344</v>
      </c>
      <c r="BO9978" s="61" t="s">
        <v>15426</v>
      </c>
      <c r="BU9978" s="61" t="s">
        <v>15425</v>
      </c>
      <c r="BV9978" s="61" t="s">
        <v>1344</v>
      </c>
      <c r="BW9978" s="61" t="s">
        <v>15426</v>
      </c>
    </row>
    <row r="9979" spans="51:75">
      <c r="AY9979" s="89" t="e">
        <f>VLOOKUP(C9979,#REF!, 2,FALSE)</f>
        <v>#REF!</v>
      </c>
      <c r="BM9979" s="61" t="s">
        <v>15427</v>
      </c>
      <c r="BN9979" s="61" t="s">
        <v>3254</v>
      </c>
      <c r="BO9979" s="61" t="s">
        <v>2985</v>
      </c>
      <c r="BU9979" s="61" t="s">
        <v>15427</v>
      </c>
      <c r="BV9979" s="61" t="s">
        <v>3254</v>
      </c>
      <c r="BW9979" s="61" t="s">
        <v>2985</v>
      </c>
    </row>
    <row r="9980" spans="51:75">
      <c r="AY9980" s="89" t="e">
        <f>VLOOKUP(C9980,#REF!, 2,FALSE)</f>
        <v>#REF!</v>
      </c>
      <c r="BM9980" s="61" t="s">
        <v>15428</v>
      </c>
      <c r="BN9980" s="61" t="s">
        <v>3007</v>
      </c>
      <c r="BO9980" s="61" t="s">
        <v>15429</v>
      </c>
      <c r="BU9980" s="61" t="s">
        <v>15428</v>
      </c>
      <c r="BV9980" s="61" t="s">
        <v>3007</v>
      </c>
      <c r="BW9980" s="61" t="s">
        <v>15429</v>
      </c>
    </row>
    <row r="9981" spans="51:75">
      <c r="AY9981" s="89" t="e">
        <f>VLOOKUP(C9981,#REF!, 2,FALSE)</f>
        <v>#REF!</v>
      </c>
      <c r="BM9981" s="61" t="s">
        <v>15430</v>
      </c>
      <c r="BN9981" s="61" t="s">
        <v>2981</v>
      </c>
      <c r="BO9981" s="61" t="s">
        <v>2985</v>
      </c>
      <c r="BU9981" s="61" t="s">
        <v>15430</v>
      </c>
      <c r="BV9981" s="61" t="s">
        <v>2981</v>
      </c>
      <c r="BW9981" s="61" t="s">
        <v>2985</v>
      </c>
    </row>
    <row r="9982" spans="51:75">
      <c r="AY9982" s="89" t="e">
        <f>VLOOKUP(C9982,#REF!, 2,FALSE)</f>
        <v>#REF!</v>
      </c>
      <c r="BM9982" s="61" t="s">
        <v>15431</v>
      </c>
      <c r="BN9982" s="61" t="s">
        <v>619</v>
      </c>
      <c r="BO9982" s="61" t="s">
        <v>15432</v>
      </c>
      <c r="BU9982" s="61" t="s">
        <v>15431</v>
      </c>
      <c r="BV9982" s="61" t="s">
        <v>619</v>
      </c>
      <c r="BW9982" s="61" t="s">
        <v>15432</v>
      </c>
    </row>
    <row r="9983" spans="51:75">
      <c r="AY9983" s="89" t="e">
        <f>VLOOKUP(C9983,#REF!, 2,FALSE)</f>
        <v>#REF!</v>
      </c>
      <c r="BM9983" s="61" t="s">
        <v>15433</v>
      </c>
      <c r="BN9983" s="61" t="s">
        <v>3089</v>
      </c>
      <c r="BO9983" s="61" t="s">
        <v>2985</v>
      </c>
      <c r="BU9983" s="61" t="s">
        <v>15433</v>
      </c>
      <c r="BV9983" s="61" t="s">
        <v>3089</v>
      </c>
      <c r="BW9983" s="61" t="s">
        <v>2985</v>
      </c>
    </row>
    <row r="9984" spans="51:75">
      <c r="AY9984" s="89" t="e">
        <f>VLOOKUP(C9984,#REF!, 2,FALSE)</f>
        <v>#REF!</v>
      </c>
      <c r="BM9984" s="61" t="s">
        <v>15434</v>
      </c>
      <c r="BN9984" s="61" t="s">
        <v>3007</v>
      </c>
      <c r="BO9984" s="61" t="s">
        <v>2985</v>
      </c>
      <c r="BU9984" s="61" t="s">
        <v>15434</v>
      </c>
      <c r="BV9984" s="61" t="s">
        <v>3007</v>
      </c>
      <c r="BW9984" s="61" t="s">
        <v>2985</v>
      </c>
    </row>
    <row r="9985" spans="51:75">
      <c r="AY9985" s="89" t="e">
        <f>VLOOKUP(C9985,#REF!, 2,FALSE)</f>
        <v>#REF!</v>
      </c>
      <c r="BM9985" s="61" t="s">
        <v>15435</v>
      </c>
      <c r="BN9985" s="61" t="s">
        <v>3254</v>
      </c>
      <c r="BO9985" s="61" t="s">
        <v>2985</v>
      </c>
      <c r="BU9985" s="61" t="s">
        <v>15435</v>
      </c>
      <c r="BV9985" s="61" t="s">
        <v>3254</v>
      </c>
      <c r="BW9985" s="61" t="s">
        <v>2985</v>
      </c>
    </row>
    <row r="9986" spans="51:75">
      <c r="AY9986" s="89" t="e">
        <f>VLOOKUP(C9986,#REF!, 2,FALSE)</f>
        <v>#REF!</v>
      </c>
      <c r="BM9986" s="61" t="s">
        <v>15436</v>
      </c>
      <c r="BN9986" s="61" t="s">
        <v>1344</v>
      </c>
      <c r="BO9986" s="61" t="s">
        <v>2985</v>
      </c>
      <c r="BU9986" s="61" t="s">
        <v>15436</v>
      </c>
      <c r="BV9986" s="61" t="s">
        <v>1344</v>
      </c>
      <c r="BW9986" s="61" t="s">
        <v>2985</v>
      </c>
    </row>
    <row r="9987" spans="51:75">
      <c r="AY9987" s="89" t="e">
        <f>VLOOKUP(C9987,#REF!, 2,FALSE)</f>
        <v>#REF!</v>
      </c>
      <c r="BM9987" s="61" t="s">
        <v>15437</v>
      </c>
      <c r="BN9987" s="61" t="s">
        <v>3007</v>
      </c>
      <c r="BO9987" s="61" t="s">
        <v>2985</v>
      </c>
      <c r="BU9987" s="61" t="s">
        <v>15437</v>
      </c>
      <c r="BV9987" s="61" t="s">
        <v>3007</v>
      </c>
      <c r="BW9987" s="61" t="s">
        <v>2985</v>
      </c>
    </row>
    <row r="9988" spans="51:75">
      <c r="AY9988" s="89" t="e">
        <f>VLOOKUP(C9988,#REF!, 2,FALSE)</f>
        <v>#REF!</v>
      </c>
      <c r="BM9988" s="61" t="s">
        <v>15438</v>
      </c>
      <c r="BN9988" s="61" t="s">
        <v>3089</v>
      </c>
      <c r="BO9988" s="61" t="s">
        <v>13251</v>
      </c>
      <c r="BU9988" s="61" t="s">
        <v>15438</v>
      </c>
      <c r="BV9988" s="61" t="s">
        <v>3089</v>
      </c>
      <c r="BW9988" s="61" t="s">
        <v>13251</v>
      </c>
    </row>
    <row r="9989" spans="51:75">
      <c r="AY9989" s="89" t="e">
        <f>VLOOKUP(C9989,#REF!, 2,FALSE)</f>
        <v>#REF!</v>
      </c>
      <c r="BM9989" s="61" t="s">
        <v>15439</v>
      </c>
      <c r="BN9989" s="61" t="s">
        <v>627</v>
      </c>
      <c r="BO9989" s="61" t="s">
        <v>8379</v>
      </c>
      <c r="BU9989" s="61" t="s">
        <v>15439</v>
      </c>
      <c r="BV9989" s="61" t="s">
        <v>627</v>
      </c>
      <c r="BW9989" s="61" t="s">
        <v>8379</v>
      </c>
    </row>
    <row r="9990" spans="51:75">
      <c r="AY9990" s="89" t="e">
        <f>VLOOKUP(C9990,#REF!, 2,FALSE)</f>
        <v>#REF!</v>
      </c>
      <c r="BM9990" s="61" t="s">
        <v>267</v>
      </c>
      <c r="BN9990" s="61" t="s">
        <v>627</v>
      </c>
      <c r="BO9990" s="61" t="s">
        <v>11460</v>
      </c>
      <c r="BU9990" s="61" t="s">
        <v>267</v>
      </c>
      <c r="BV9990" s="61" t="s">
        <v>627</v>
      </c>
      <c r="BW9990" s="61" t="s">
        <v>11460</v>
      </c>
    </row>
    <row r="9991" spans="51:75">
      <c r="AY9991" s="89" t="e">
        <f>VLOOKUP(C9991,#REF!, 2,FALSE)</f>
        <v>#REF!</v>
      </c>
      <c r="BM9991" s="61" t="s">
        <v>15440</v>
      </c>
      <c r="BN9991" s="61" t="s">
        <v>3254</v>
      </c>
      <c r="BO9991" s="61" t="s">
        <v>2985</v>
      </c>
      <c r="BU9991" s="61" t="s">
        <v>15440</v>
      </c>
      <c r="BV9991" s="61" t="s">
        <v>3254</v>
      </c>
      <c r="BW9991" s="61" t="s">
        <v>2985</v>
      </c>
    </row>
    <row r="9992" spans="51:75">
      <c r="AY9992" s="89" t="e">
        <f>VLOOKUP(C9992,#REF!, 2,FALSE)</f>
        <v>#REF!</v>
      </c>
      <c r="BM9992" s="61" t="s">
        <v>15441</v>
      </c>
      <c r="BN9992" s="61" t="s">
        <v>717</v>
      </c>
      <c r="BO9992" s="61" t="s">
        <v>15442</v>
      </c>
      <c r="BU9992" s="61" t="s">
        <v>15441</v>
      </c>
      <c r="BV9992" s="61" t="s">
        <v>717</v>
      </c>
      <c r="BW9992" s="61" t="s">
        <v>15442</v>
      </c>
    </row>
    <row r="9993" spans="51:75">
      <c r="AY9993" s="89" t="e">
        <f>VLOOKUP(C9993,#REF!, 2,FALSE)</f>
        <v>#REF!</v>
      </c>
      <c r="BM9993" s="61" t="s">
        <v>15443</v>
      </c>
      <c r="BN9993" s="61" t="s">
        <v>1344</v>
      </c>
      <c r="BO9993" s="61" t="s">
        <v>15444</v>
      </c>
      <c r="BU9993" s="61" t="s">
        <v>15443</v>
      </c>
      <c r="BV9993" s="61" t="s">
        <v>1344</v>
      </c>
      <c r="BW9993" s="61" t="s">
        <v>15444</v>
      </c>
    </row>
    <row r="9994" spans="51:75">
      <c r="AY9994" s="89" t="e">
        <f>VLOOKUP(C9994,#REF!, 2,FALSE)</f>
        <v>#REF!</v>
      </c>
      <c r="BM9994" s="61" t="s">
        <v>15445</v>
      </c>
      <c r="BN9994" s="61" t="s">
        <v>1344</v>
      </c>
      <c r="BO9994" s="61" t="s">
        <v>15446</v>
      </c>
      <c r="BU9994" s="61" t="s">
        <v>15445</v>
      </c>
      <c r="BV9994" s="61" t="s">
        <v>1344</v>
      </c>
      <c r="BW9994" s="61" t="s">
        <v>15446</v>
      </c>
    </row>
    <row r="9995" spans="51:75">
      <c r="AY9995" s="89" t="e">
        <f>VLOOKUP(C9995,#REF!, 2,FALSE)</f>
        <v>#REF!</v>
      </c>
      <c r="BM9995" s="61" t="s">
        <v>15447</v>
      </c>
      <c r="BN9995" s="61" t="s">
        <v>717</v>
      </c>
      <c r="BO9995" s="61" t="s">
        <v>5630</v>
      </c>
      <c r="BU9995" s="61" t="s">
        <v>15447</v>
      </c>
      <c r="BV9995" s="61" t="s">
        <v>717</v>
      </c>
      <c r="BW9995" s="61" t="s">
        <v>5630</v>
      </c>
    </row>
    <row r="9996" spans="51:75">
      <c r="AY9996" s="89" t="e">
        <f>VLOOKUP(C9996,#REF!, 2,FALSE)</f>
        <v>#REF!</v>
      </c>
      <c r="BM9996" s="61" t="s">
        <v>15448</v>
      </c>
      <c r="BN9996" s="61" t="s">
        <v>3007</v>
      </c>
      <c r="BO9996" s="61" t="s">
        <v>15449</v>
      </c>
      <c r="BU9996" s="61" t="s">
        <v>15448</v>
      </c>
      <c r="BV9996" s="61" t="s">
        <v>3007</v>
      </c>
      <c r="BW9996" s="61" t="s">
        <v>15449</v>
      </c>
    </row>
    <row r="9997" spans="51:75">
      <c r="AY9997" s="89" t="e">
        <f>VLOOKUP(C9997,#REF!, 2,FALSE)</f>
        <v>#REF!</v>
      </c>
      <c r="BM9997" s="61" t="s">
        <v>15450</v>
      </c>
      <c r="BN9997" s="61" t="s">
        <v>3004</v>
      </c>
      <c r="BO9997" s="61" t="s">
        <v>15451</v>
      </c>
      <c r="BU9997" s="61" t="s">
        <v>15450</v>
      </c>
      <c r="BV9997" s="61" t="s">
        <v>3004</v>
      </c>
      <c r="BW9997" s="61" t="s">
        <v>15451</v>
      </c>
    </row>
    <row r="9998" spans="51:75">
      <c r="AY9998" s="89" t="e">
        <f>VLOOKUP(C9998,#REF!, 2,FALSE)</f>
        <v>#REF!</v>
      </c>
      <c r="BM9998" s="61" t="s">
        <v>15452</v>
      </c>
      <c r="BN9998" s="61" t="s">
        <v>3004</v>
      </c>
      <c r="BO9998" s="61" t="s">
        <v>3829</v>
      </c>
      <c r="BU9998" s="61" t="s">
        <v>15452</v>
      </c>
      <c r="BV9998" s="61" t="s">
        <v>3004</v>
      </c>
      <c r="BW9998" s="61" t="s">
        <v>3829</v>
      </c>
    </row>
    <row r="9999" spans="51:75">
      <c r="AY9999" s="89" t="e">
        <f>VLOOKUP(C9999,#REF!, 2,FALSE)</f>
        <v>#REF!</v>
      </c>
      <c r="BM9999" s="61" t="s">
        <v>2688</v>
      </c>
      <c r="BN9999" s="61" t="s">
        <v>3007</v>
      </c>
      <c r="BO9999" s="61" t="s">
        <v>730</v>
      </c>
      <c r="BU9999" s="61" t="s">
        <v>2688</v>
      </c>
      <c r="BV9999" s="61" t="s">
        <v>3007</v>
      </c>
      <c r="BW9999" s="61" t="s">
        <v>730</v>
      </c>
    </row>
    <row r="10000" spans="51:75">
      <c r="AY10000" s="89" t="e">
        <f>VLOOKUP(C10000,#REF!, 2,FALSE)</f>
        <v>#REF!</v>
      </c>
      <c r="BM10000" s="61" t="s">
        <v>15453</v>
      </c>
      <c r="BN10000" s="61" t="s">
        <v>3007</v>
      </c>
      <c r="BO10000" s="61" t="s">
        <v>6384</v>
      </c>
      <c r="BU10000" s="61" t="s">
        <v>15453</v>
      </c>
      <c r="BV10000" s="61" t="s">
        <v>3007</v>
      </c>
      <c r="BW10000" s="61" t="s">
        <v>6384</v>
      </c>
    </row>
    <row r="10001" spans="51:75">
      <c r="AY10001" s="89" t="e">
        <f>VLOOKUP(C10001,#REF!, 2,FALSE)</f>
        <v>#REF!</v>
      </c>
      <c r="BM10001" s="61" t="s">
        <v>2689</v>
      </c>
      <c r="BN10001" s="61" t="s">
        <v>717</v>
      </c>
      <c r="BO10001" s="61" t="s">
        <v>4094</v>
      </c>
      <c r="BU10001" s="61" t="s">
        <v>2689</v>
      </c>
      <c r="BV10001" s="61" t="s">
        <v>717</v>
      </c>
      <c r="BW10001" s="61" t="s">
        <v>4094</v>
      </c>
    </row>
    <row r="10002" spans="51:75">
      <c r="AY10002" s="89" t="e">
        <f>VLOOKUP(C10002,#REF!, 2,FALSE)</f>
        <v>#REF!</v>
      </c>
      <c r="BM10002" s="61" t="s">
        <v>2690</v>
      </c>
      <c r="BN10002" s="61" t="s">
        <v>864</v>
      </c>
      <c r="BO10002" s="61" t="s">
        <v>15454</v>
      </c>
      <c r="BU10002" s="61" t="s">
        <v>2690</v>
      </c>
      <c r="BV10002" s="61" t="s">
        <v>864</v>
      </c>
      <c r="BW10002" s="61" t="s">
        <v>15454</v>
      </c>
    </row>
    <row r="10003" spans="51:75">
      <c r="AY10003" s="89" t="e">
        <f>VLOOKUP(C10003,#REF!, 2,FALSE)</f>
        <v>#REF!</v>
      </c>
      <c r="BM10003" s="61" t="s">
        <v>15455</v>
      </c>
      <c r="BN10003" s="61" t="s">
        <v>1141</v>
      </c>
      <c r="BO10003" s="61" t="s">
        <v>9117</v>
      </c>
      <c r="BU10003" s="61" t="s">
        <v>15455</v>
      </c>
      <c r="BV10003" s="61" t="s">
        <v>1141</v>
      </c>
      <c r="BW10003" s="61" t="s">
        <v>9117</v>
      </c>
    </row>
    <row r="10004" spans="51:75">
      <c r="AY10004" s="89" t="e">
        <f>VLOOKUP(C10004,#REF!, 2,FALSE)</f>
        <v>#REF!</v>
      </c>
      <c r="BM10004" s="61" t="s">
        <v>15456</v>
      </c>
      <c r="BN10004" s="61" t="s">
        <v>3254</v>
      </c>
      <c r="BO10004" s="61" t="s">
        <v>10794</v>
      </c>
      <c r="BU10004" s="61" t="s">
        <v>15456</v>
      </c>
      <c r="BV10004" s="61" t="s">
        <v>3254</v>
      </c>
      <c r="BW10004" s="61" t="s">
        <v>10794</v>
      </c>
    </row>
    <row r="10005" spans="51:75">
      <c r="AY10005" s="89" t="e">
        <f>VLOOKUP(C10005,#REF!, 2,FALSE)</f>
        <v>#REF!</v>
      </c>
      <c r="BM10005" s="61" t="s">
        <v>15457</v>
      </c>
      <c r="BN10005" s="61" t="s">
        <v>3047</v>
      </c>
      <c r="BO10005" s="61" t="s">
        <v>2985</v>
      </c>
      <c r="BU10005" s="61" t="s">
        <v>15457</v>
      </c>
      <c r="BV10005" s="61" t="s">
        <v>3047</v>
      </c>
      <c r="BW10005" s="61" t="s">
        <v>2985</v>
      </c>
    </row>
    <row r="10006" spans="51:75">
      <c r="AY10006" s="89" t="e">
        <f>VLOOKUP(C10006,#REF!, 2,FALSE)</f>
        <v>#REF!</v>
      </c>
      <c r="BM10006" s="61" t="s">
        <v>15458</v>
      </c>
      <c r="BN10006" s="61" t="s">
        <v>3004</v>
      </c>
      <c r="BO10006" s="61" t="s">
        <v>15459</v>
      </c>
      <c r="BU10006" s="61" t="s">
        <v>15458</v>
      </c>
      <c r="BV10006" s="61" t="s">
        <v>3004</v>
      </c>
      <c r="BW10006" s="61" t="s">
        <v>15459</v>
      </c>
    </row>
    <row r="10007" spans="51:75">
      <c r="AY10007" s="89" t="e">
        <f>VLOOKUP(C10007,#REF!, 2,FALSE)</f>
        <v>#REF!</v>
      </c>
      <c r="BM10007" s="61" t="s">
        <v>15460</v>
      </c>
      <c r="BN10007" s="61" t="s">
        <v>3089</v>
      </c>
      <c r="BO10007" s="61" t="s">
        <v>2985</v>
      </c>
      <c r="BU10007" s="61" t="s">
        <v>15460</v>
      </c>
      <c r="BV10007" s="61" t="s">
        <v>3089</v>
      </c>
      <c r="BW10007" s="61" t="s">
        <v>2985</v>
      </c>
    </row>
    <row r="10008" spans="51:75">
      <c r="AY10008" s="89" t="e">
        <f>VLOOKUP(C10008,#REF!, 2,FALSE)</f>
        <v>#REF!</v>
      </c>
      <c r="BM10008" s="61" t="s">
        <v>15461</v>
      </c>
      <c r="BN10008" s="61" t="s">
        <v>3004</v>
      </c>
      <c r="BO10008" s="61" t="s">
        <v>15462</v>
      </c>
      <c r="BU10008" s="61" t="s">
        <v>15461</v>
      </c>
      <c r="BV10008" s="61" t="s">
        <v>3004</v>
      </c>
      <c r="BW10008" s="61" t="s">
        <v>15462</v>
      </c>
    </row>
    <row r="10009" spans="51:75">
      <c r="AY10009" s="89" t="e">
        <f>VLOOKUP(C10009,#REF!, 2,FALSE)</f>
        <v>#REF!</v>
      </c>
      <c r="BM10009" s="61" t="s">
        <v>15463</v>
      </c>
      <c r="BN10009" s="61" t="s">
        <v>3099</v>
      </c>
      <c r="BO10009" s="61" t="s">
        <v>15464</v>
      </c>
      <c r="BU10009" s="61" t="s">
        <v>15463</v>
      </c>
      <c r="BV10009" s="61" t="s">
        <v>3099</v>
      </c>
      <c r="BW10009" s="61" t="s">
        <v>15464</v>
      </c>
    </row>
    <row r="10010" spans="51:75">
      <c r="AY10010" s="89" t="e">
        <f>VLOOKUP(C10010,#REF!, 2,FALSE)</f>
        <v>#REF!</v>
      </c>
      <c r="BM10010" s="61" t="s">
        <v>15465</v>
      </c>
      <c r="BN10010" s="61" t="s">
        <v>1344</v>
      </c>
      <c r="BO10010" s="61" t="s">
        <v>15466</v>
      </c>
      <c r="BU10010" s="61" t="s">
        <v>15465</v>
      </c>
      <c r="BV10010" s="61" t="s">
        <v>1344</v>
      </c>
      <c r="BW10010" s="61" t="s">
        <v>15466</v>
      </c>
    </row>
    <row r="10011" spans="51:75">
      <c r="AY10011" s="89" t="e">
        <f>VLOOKUP(C10011,#REF!, 2,FALSE)</f>
        <v>#REF!</v>
      </c>
      <c r="BM10011" s="61" t="s">
        <v>15467</v>
      </c>
      <c r="BN10011" s="61" t="s">
        <v>3099</v>
      </c>
      <c r="BO10011" s="61" t="s">
        <v>14667</v>
      </c>
      <c r="BU10011" s="61" t="s">
        <v>15467</v>
      </c>
      <c r="BV10011" s="61" t="s">
        <v>3099</v>
      </c>
      <c r="BW10011" s="61" t="s">
        <v>14667</v>
      </c>
    </row>
    <row r="10012" spans="51:75">
      <c r="AY10012" s="89" t="e">
        <f>VLOOKUP(C10012,#REF!, 2,FALSE)</f>
        <v>#REF!</v>
      </c>
      <c r="BM10012" s="61" t="s">
        <v>15468</v>
      </c>
      <c r="BN10012" s="61" t="s">
        <v>3254</v>
      </c>
      <c r="BO10012" s="61" t="s">
        <v>4134</v>
      </c>
      <c r="BU10012" s="61" t="s">
        <v>15468</v>
      </c>
      <c r="BV10012" s="61" t="s">
        <v>3254</v>
      </c>
      <c r="BW10012" s="61" t="s">
        <v>4134</v>
      </c>
    </row>
    <row r="10013" spans="51:75">
      <c r="AY10013" s="89" t="e">
        <f>VLOOKUP(C10013,#REF!, 2,FALSE)</f>
        <v>#REF!</v>
      </c>
      <c r="BM10013" s="61" t="s">
        <v>2691</v>
      </c>
      <c r="BN10013" s="61" t="s">
        <v>3007</v>
      </c>
      <c r="BO10013" s="61" t="s">
        <v>15469</v>
      </c>
      <c r="BU10013" s="61" t="s">
        <v>2691</v>
      </c>
      <c r="BV10013" s="61" t="s">
        <v>3007</v>
      </c>
      <c r="BW10013" s="61" t="s">
        <v>15469</v>
      </c>
    </row>
    <row r="10014" spans="51:75">
      <c r="AY10014" s="89" t="e">
        <f>VLOOKUP(C10014,#REF!, 2,FALSE)</f>
        <v>#REF!</v>
      </c>
      <c r="BM10014" s="61" t="s">
        <v>2692</v>
      </c>
      <c r="BN10014" s="61" t="s">
        <v>3099</v>
      </c>
      <c r="BO10014" s="61" t="s">
        <v>15470</v>
      </c>
      <c r="BU10014" s="61" t="s">
        <v>2692</v>
      </c>
      <c r="BV10014" s="61" t="s">
        <v>3099</v>
      </c>
      <c r="BW10014" s="61" t="s">
        <v>15470</v>
      </c>
    </row>
    <row r="10015" spans="51:75">
      <c r="AY10015" s="89" t="e">
        <f>VLOOKUP(C10015,#REF!, 2,FALSE)</f>
        <v>#REF!</v>
      </c>
      <c r="BM10015" s="61" t="s">
        <v>15471</v>
      </c>
      <c r="BN10015" s="61" t="s">
        <v>705</v>
      </c>
      <c r="BO10015" s="61" t="s">
        <v>15472</v>
      </c>
      <c r="BU10015" s="61" t="s">
        <v>15471</v>
      </c>
      <c r="BV10015" s="61" t="s">
        <v>705</v>
      </c>
      <c r="BW10015" s="61" t="s">
        <v>15472</v>
      </c>
    </row>
    <row r="10016" spans="51:75">
      <c r="AY10016" s="89" t="e">
        <f>VLOOKUP(C10016,#REF!, 2,FALSE)</f>
        <v>#REF!</v>
      </c>
      <c r="BM10016" s="61" t="s">
        <v>15473</v>
      </c>
      <c r="BN10016" s="61" t="s">
        <v>668</v>
      </c>
      <c r="BO10016" s="61" t="s">
        <v>2985</v>
      </c>
      <c r="BU10016" s="61" t="s">
        <v>15473</v>
      </c>
      <c r="BV10016" s="61" t="s">
        <v>668</v>
      </c>
      <c r="BW10016" s="61" t="s">
        <v>2985</v>
      </c>
    </row>
    <row r="10017" spans="51:75">
      <c r="AY10017" s="89" t="e">
        <f>VLOOKUP(C10017,#REF!, 2,FALSE)</f>
        <v>#REF!</v>
      </c>
      <c r="BM10017" s="61" t="s">
        <v>15474</v>
      </c>
      <c r="BN10017" s="61" t="s">
        <v>1344</v>
      </c>
      <c r="BO10017" s="61" t="s">
        <v>4759</v>
      </c>
      <c r="BU10017" s="61" t="s">
        <v>15474</v>
      </c>
      <c r="BV10017" s="61" t="s">
        <v>1344</v>
      </c>
      <c r="BW10017" s="61" t="s">
        <v>4759</v>
      </c>
    </row>
    <row r="10018" spans="51:75">
      <c r="AY10018" s="89" t="e">
        <f>VLOOKUP(C10018,#REF!, 2,FALSE)</f>
        <v>#REF!</v>
      </c>
      <c r="BM10018" s="61" t="s">
        <v>15475</v>
      </c>
      <c r="BN10018" s="61" t="s">
        <v>630</v>
      </c>
      <c r="BO10018" s="61" t="s">
        <v>8026</v>
      </c>
      <c r="BU10018" s="61" t="s">
        <v>15475</v>
      </c>
      <c r="BV10018" s="61" t="s">
        <v>630</v>
      </c>
      <c r="BW10018" s="61" t="s">
        <v>8026</v>
      </c>
    </row>
    <row r="10019" spans="51:75">
      <c r="AY10019" s="89" t="e">
        <f>VLOOKUP(C10019,#REF!, 2,FALSE)</f>
        <v>#REF!</v>
      </c>
      <c r="BM10019" s="61" t="s">
        <v>15476</v>
      </c>
      <c r="BN10019" s="61" t="s">
        <v>17001</v>
      </c>
      <c r="BO10019" s="61" t="s">
        <v>3878</v>
      </c>
      <c r="BU10019" s="61" t="s">
        <v>15476</v>
      </c>
      <c r="BV10019" s="61" t="s">
        <v>17001</v>
      </c>
      <c r="BW10019" s="61" t="s">
        <v>3878</v>
      </c>
    </row>
    <row r="10020" spans="51:75">
      <c r="AY10020" s="89" t="e">
        <f>VLOOKUP(C10020,#REF!, 2,FALSE)</f>
        <v>#REF!</v>
      </c>
      <c r="BM10020" s="61" t="s">
        <v>15477</v>
      </c>
      <c r="BN10020" s="61" t="s">
        <v>3254</v>
      </c>
      <c r="BO10020" s="61" t="s">
        <v>13206</v>
      </c>
      <c r="BU10020" s="61" t="s">
        <v>15477</v>
      </c>
      <c r="BV10020" s="61" t="s">
        <v>3254</v>
      </c>
      <c r="BW10020" s="61" t="s">
        <v>13206</v>
      </c>
    </row>
    <row r="10021" spans="51:75">
      <c r="AY10021" s="89" t="e">
        <f>VLOOKUP(C10021,#REF!, 2,FALSE)</f>
        <v>#REF!</v>
      </c>
      <c r="BM10021" s="61" t="s">
        <v>15478</v>
      </c>
      <c r="BN10021" s="61" t="s">
        <v>717</v>
      </c>
      <c r="BO10021" s="61" t="s">
        <v>15479</v>
      </c>
      <c r="BU10021" s="61" t="s">
        <v>15478</v>
      </c>
      <c r="BV10021" s="61" t="s">
        <v>717</v>
      </c>
      <c r="BW10021" s="61" t="s">
        <v>15479</v>
      </c>
    </row>
    <row r="10022" spans="51:75">
      <c r="AY10022" s="89" t="e">
        <f>VLOOKUP(C10022,#REF!, 2,FALSE)</f>
        <v>#REF!</v>
      </c>
      <c r="BM10022" s="61" t="s">
        <v>15480</v>
      </c>
      <c r="BN10022" s="61" t="s">
        <v>717</v>
      </c>
      <c r="BO10022" s="61" t="s">
        <v>10980</v>
      </c>
      <c r="BU10022" s="61" t="s">
        <v>15480</v>
      </c>
      <c r="BV10022" s="61" t="s">
        <v>717</v>
      </c>
      <c r="BW10022" s="61" t="s">
        <v>10980</v>
      </c>
    </row>
    <row r="10023" spans="51:75">
      <c r="AY10023" s="89" t="e">
        <f>VLOOKUP(C10023,#REF!, 2,FALSE)</f>
        <v>#REF!</v>
      </c>
      <c r="BM10023" s="61" t="s">
        <v>15481</v>
      </c>
      <c r="BN10023" s="61" t="s">
        <v>17001</v>
      </c>
      <c r="BO10023" s="61" t="s">
        <v>15482</v>
      </c>
      <c r="BU10023" s="61" t="s">
        <v>15481</v>
      </c>
      <c r="BV10023" s="61" t="s">
        <v>17001</v>
      </c>
      <c r="BW10023" s="61" t="s">
        <v>15482</v>
      </c>
    </row>
    <row r="10024" spans="51:75">
      <c r="AY10024" s="89" t="e">
        <f>VLOOKUP(C10024,#REF!, 2,FALSE)</f>
        <v>#REF!</v>
      </c>
      <c r="BM10024" s="61" t="s">
        <v>15483</v>
      </c>
      <c r="BN10024" s="61" t="s">
        <v>628</v>
      </c>
      <c r="BO10024" s="61" t="s">
        <v>7655</v>
      </c>
      <c r="BU10024" s="61" t="s">
        <v>15483</v>
      </c>
      <c r="BV10024" s="61" t="s">
        <v>628</v>
      </c>
      <c r="BW10024" s="61" t="s">
        <v>7655</v>
      </c>
    </row>
    <row r="10025" spans="51:75">
      <c r="AY10025" s="89" t="e">
        <f>VLOOKUP(C10025,#REF!, 2,FALSE)</f>
        <v>#REF!</v>
      </c>
      <c r="BM10025" s="61" t="s">
        <v>2704</v>
      </c>
      <c r="BN10025" s="61" t="s">
        <v>1274</v>
      </c>
      <c r="BO10025" s="61" t="s">
        <v>8212</v>
      </c>
      <c r="BU10025" s="61" t="s">
        <v>2704</v>
      </c>
      <c r="BV10025" s="61" t="s">
        <v>1274</v>
      </c>
      <c r="BW10025" s="61" t="s">
        <v>8212</v>
      </c>
    </row>
    <row r="10026" spans="51:75">
      <c r="AY10026" s="89" t="e">
        <f>VLOOKUP(C10026,#REF!, 2,FALSE)</f>
        <v>#REF!</v>
      </c>
      <c r="BM10026" s="61" t="s">
        <v>15484</v>
      </c>
      <c r="BN10026" s="61" t="s">
        <v>2985</v>
      </c>
      <c r="BO10026" s="61" t="s">
        <v>11206</v>
      </c>
      <c r="BU10026" s="61" t="s">
        <v>15484</v>
      </c>
      <c r="BV10026" s="61" t="s">
        <v>2985</v>
      </c>
      <c r="BW10026" s="61" t="s">
        <v>11206</v>
      </c>
    </row>
    <row r="10027" spans="51:75">
      <c r="AY10027" s="89" t="e">
        <f>VLOOKUP(C10027,#REF!, 2,FALSE)</f>
        <v>#REF!</v>
      </c>
      <c r="BM10027" s="61" t="s">
        <v>15485</v>
      </c>
      <c r="BN10027" s="61" t="s">
        <v>628</v>
      </c>
      <c r="BO10027" s="61" t="s">
        <v>15486</v>
      </c>
      <c r="BU10027" s="61" t="s">
        <v>15485</v>
      </c>
      <c r="BV10027" s="61" t="s">
        <v>628</v>
      </c>
      <c r="BW10027" s="61" t="s">
        <v>15486</v>
      </c>
    </row>
    <row r="10028" spans="51:75">
      <c r="AY10028" s="89" t="e">
        <f>VLOOKUP(C10028,#REF!, 2,FALSE)</f>
        <v>#REF!</v>
      </c>
      <c r="BM10028" s="61" t="s">
        <v>15487</v>
      </c>
      <c r="BN10028" s="61" t="s">
        <v>628</v>
      </c>
      <c r="BO10028" s="61" t="s">
        <v>7379</v>
      </c>
      <c r="BU10028" s="61" t="s">
        <v>15487</v>
      </c>
      <c r="BV10028" s="61" t="s">
        <v>628</v>
      </c>
      <c r="BW10028" s="61" t="s">
        <v>7379</v>
      </c>
    </row>
    <row r="10029" spans="51:75">
      <c r="AY10029" s="89" t="e">
        <f>VLOOKUP(C10029,#REF!, 2,FALSE)</f>
        <v>#REF!</v>
      </c>
      <c r="BM10029" s="61" t="s">
        <v>15488</v>
      </c>
      <c r="BN10029" s="61" t="s">
        <v>630</v>
      </c>
      <c r="BO10029" s="61" t="s">
        <v>4773</v>
      </c>
      <c r="BU10029" s="61" t="s">
        <v>15488</v>
      </c>
      <c r="BV10029" s="61" t="s">
        <v>630</v>
      </c>
      <c r="BW10029" s="61" t="s">
        <v>4773</v>
      </c>
    </row>
    <row r="10030" spans="51:75">
      <c r="AY10030" s="89" t="e">
        <f>VLOOKUP(C10030,#REF!, 2,FALSE)</f>
        <v>#REF!</v>
      </c>
      <c r="BM10030" s="61" t="s">
        <v>15489</v>
      </c>
      <c r="BN10030" s="61" t="s">
        <v>628</v>
      </c>
      <c r="BO10030" s="61" t="s">
        <v>15490</v>
      </c>
      <c r="BU10030" s="61" t="s">
        <v>15489</v>
      </c>
      <c r="BV10030" s="61" t="s">
        <v>628</v>
      </c>
      <c r="BW10030" s="61" t="s">
        <v>15490</v>
      </c>
    </row>
    <row r="10031" spans="51:75">
      <c r="AY10031" s="89" t="e">
        <f>VLOOKUP(C10031,#REF!, 2,FALSE)</f>
        <v>#REF!</v>
      </c>
      <c r="BM10031" s="61" t="s">
        <v>15491</v>
      </c>
      <c r="BN10031" s="61" t="s">
        <v>3007</v>
      </c>
      <c r="BO10031" s="61" t="s">
        <v>15492</v>
      </c>
      <c r="BU10031" s="61" t="s">
        <v>15491</v>
      </c>
      <c r="BV10031" s="61" t="s">
        <v>3007</v>
      </c>
      <c r="BW10031" s="61" t="s">
        <v>15492</v>
      </c>
    </row>
    <row r="10032" spans="51:75">
      <c r="AY10032" s="89" t="e">
        <f>VLOOKUP(C10032,#REF!, 2,FALSE)</f>
        <v>#REF!</v>
      </c>
      <c r="BM10032" s="61" t="s">
        <v>15493</v>
      </c>
      <c r="BN10032" s="61" t="s">
        <v>3254</v>
      </c>
      <c r="BO10032" s="61" t="s">
        <v>4096</v>
      </c>
      <c r="BU10032" s="61" t="s">
        <v>15493</v>
      </c>
      <c r="BV10032" s="61" t="s">
        <v>3254</v>
      </c>
      <c r="BW10032" s="61" t="s">
        <v>4096</v>
      </c>
    </row>
    <row r="10033" spans="51:75">
      <c r="AY10033" s="89" t="e">
        <f>VLOOKUP(C10033,#REF!, 2,FALSE)</f>
        <v>#REF!</v>
      </c>
      <c r="BM10033" s="61" t="s">
        <v>15494</v>
      </c>
      <c r="BN10033" s="61" t="s">
        <v>628</v>
      </c>
      <c r="BO10033" s="61" t="s">
        <v>15495</v>
      </c>
      <c r="BU10033" s="61" t="s">
        <v>15494</v>
      </c>
      <c r="BV10033" s="61" t="s">
        <v>628</v>
      </c>
      <c r="BW10033" s="61" t="s">
        <v>15495</v>
      </c>
    </row>
    <row r="10034" spans="51:75">
      <c r="AY10034" s="89" t="e">
        <f>VLOOKUP(C10034,#REF!, 2,FALSE)</f>
        <v>#REF!</v>
      </c>
      <c r="BM10034" s="61" t="s">
        <v>15496</v>
      </c>
      <c r="BN10034" s="61" t="s">
        <v>17001</v>
      </c>
      <c r="BO10034" s="61" t="s">
        <v>713</v>
      </c>
      <c r="BU10034" s="61" t="s">
        <v>15496</v>
      </c>
      <c r="BV10034" s="61" t="s">
        <v>17001</v>
      </c>
      <c r="BW10034" s="61" t="s">
        <v>713</v>
      </c>
    </row>
    <row r="10035" spans="51:75">
      <c r="AY10035" s="89" t="e">
        <f>VLOOKUP(C10035,#REF!, 2,FALSE)</f>
        <v>#REF!</v>
      </c>
      <c r="BM10035" s="61" t="s">
        <v>15497</v>
      </c>
      <c r="BN10035" s="61" t="s">
        <v>1141</v>
      </c>
      <c r="BO10035" s="61" t="s">
        <v>3114</v>
      </c>
      <c r="BU10035" s="61" t="s">
        <v>15497</v>
      </c>
      <c r="BV10035" s="61" t="s">
        <v>1141</v>
      </c>
      <c r="BW10035" s="61" t="s">
        <v>3114</v>
      </c>
    </row>
    <row r="10036" spans="51:75">
      <c r="AY10036" s="89" t="e">
        <f>VLOOKUP(C10036,#REF!, 2,FALSE)</f>
        <v>#REF!</v>
      </c>
      <c r="BM10036" s="61" t="s">
        <v>15498</v>
      </c>
      <c r="BN10036" s="61" t="s">
        <v>2985</v>
      </c>
      <c r="BO10036" s="61" t="s">
        <v>2985</v>
      </c>
      <c r="BU10036" s="61" t="s">
        <v>15498</v>
      </c>
      <c r="BV10036" s="61" t="s">
        <v>2985</v>
      </c>
      <c r="BW10036" s="61" t="s">
        <v>2985</v>
      </c>
    </row>
    <row r="10037" spans="51:75">
      <c r="AY10037" s="89" t="e">
        <f>VLOOKUP(C10037,#REF!, 2,FALSE)</f>
        <v>#REF!</v>
      </c>
      <c r="BM10037" s="61" t="s">
        <v>15499</v>
      </c>
      <c r="BN10037" s="61" t="s">
        <v>3089</v>
      </c>
      <c r="BO10037" s="61" t="s">
        <v>2985</v>
      </c>
      <c r="BU10037" s="61" t="s">
        <v>15499</v>
      </c>
      <c r="BV10037" s="61" t="s">
        <v>3089</v>
      </c>
      <c r="BW10037" s="61" t="s">
        <v>2985</v>
      </c>
    </row>
    <row r="10038" spans="51:75">
      <c r="AY10038" s="89" t="e">
        <f>VLOOKUP(C10038,#REF!, 2,FALSE)</f>
        <v>#REF!</v>
      </c>
      <c r="BM10038" s="61" t="s">
        <v>15500</v>
      </c>
      <c r="BN10038" s="61" t="s">
        <v>16990</v>
      </c>
      <c r="BO10038" s="61" t="s">
        <v>2985</v>
      </c>
      <c r="BU10038" s="61" t="s">
        <v>15500</v>
      </c>
      <c r="BV10038" s="61" t="s">
        <v>16990</v>
      </c>
      <c r="BW10038" s="61" t="s">
        <v>2985</v>
      </c>
    </row>
    <row r="10039" spans="51:75">
      <c r="AY10039" s="89" t="e">
        <f>VLOOKUP(C10039,#REF!, 2,FALSE)</f>
        <v>#REF!</v>
      </c>
      <c r="BM10039" s="61" t="s">
        <v>15501</v>
      </c>
      <c r="BN10039" s="61" t="s">
        <v>1141</v>
      </c>
      <c r="BO10039" s="61" t="s">
        <v>2985</v>
      </c>
      <c r="BU10039" s="61" t="s">
        <v>15501</v>
      </c>
      <c r="BV10039" s="61" t="s">
        <v>1141</v>
      </c>
      <c r="BW10039" s="61" t="s">
        <v>2985</v>
      </c>
    </row>
    <row r="10040" spans="51:75">
      <c r="AY10040" s="89" t="e">
        <f>VLOOKUP(C10040,#REF!, 2,FALSE)</f>
        <v>#REF!</v>
      </c>
      <c r="BM10040" s="61" t="s">
        <v>15502</v>
      </c>
      <c r="BN10040" s="61" t="s">
        <v>16990</v>
      </c>
      <c r="BO10040" s="61" t="s">
        <v>2985</v>
      </c>
      <c r="BU10040" s="61" t="s">
        <v>15502</v>
      </c>
      <c r="BV10040" s="61" t="s">
        <v>16990</v>
      </c>
      <c r="BW10040" s="61" t="s">
        <v>2985</v>
      </c>
    </row>
    <row r="10041" spans="51:75">
      <c r="AY10041" s="89" t="e">
        <f>VLOOKUP(C10041,#REF!, 2,FALSE)</f>
        <v>#REF!</v>
      </c>
      <c r="BM10041" s="61" t="s">
        <v>15503</v>
      </c>
      <c r="BN10041" s="61" t="s">
        <v>2985</v>
      </c>
      <c r="BO10041" s="61" t="s">
        <v>8471</v>
      </c>
      <c r="BU10041" s="61" t="s">
        <v>15503</v>
      </c>
      <c r="BV10041" s="61" t="s">
        <v>2985</v>
      </c>
      <c r="BW10041" s="61" t="s">
        <v>8471</v>
      </c>
    </row>
    <row r="10042" spans="51:75">
      <c r="AY10042" s="89" t="e">
        <f>VLOOKUP(C10042,#REF!, 2,FALSE)</f>
        <v>#REF!</v>
      </c>
      <c r="BM10042" s="61" t="s">
        <v>15504</v>
      </c>
      <c r="BN10042" s="61" t="s">
        <v>1344</v>
      </c>
      <c r="BO10042" s="61" t="s">
        <v>2985</v>
      </c>
      <c r="BU10042" s="61" t="s">
        <v>15504</v>
      </c>
      <c r="BV10042" s="61" t="s">
        <v>1344</v>
      </c>
      <c r="BW10042" s="61" t="s">
        <v>2985</v>
      </c>
    </row>
    <row r="10043" spans="51:75">
      <c r="AY10043" s="89" t="e">
        <f>VLOOKUP(C10043,#REF!, 2,FALSE)</f>
        <v>#REF!</v>
      </c>
      <c r="BM10043" s="61" t="s">
        <v>15505</v>
      </c>
      <c r="BN10043" s="61" t="s">
        <v>1344</v>
      </c>
      <c r="BO10043" s="61" t="s">
        <v>1021</v>
      </c>
      <c r="BU10043" s="61" t="s">
        <v>15505</v>
      </c>
      <c r="BV10043" s="61" t="s">
        <v>1344</v>
      </c>
      <c r="BW10043" s="61" t="s">
        <v>1021</v>
      </c>
    </row>
    <row r="10044" spans="51:75">
      <c r="AY10044" s="89" t="e">
        <f>VLOOKUP(C10044,#REF!, 2,FALSE)</f>
        <v>#REF!</v>
      </c>
      <c r="BM10044" s="61" t="s">
        <v>15506</v>
      </c>
      <c r="BN10044" s="61" t="s">
        <v>3047</v>
      </c>
      <c r="BO10044" s="61" t="s">
        <v>2985</v>
      </c>
      <c r="BU10044" s="61" t="s">
        <v>15506</v>
      </c>
      <c r="BV10044" s="61" t="s">
        <v>3047</v>
      </c>
      <c r="BW10044" s="61" t="s">
        <v>2985</v>
      </c>
    </row>
    <row r="10045" spans="51:75">
      <c r="AY10045" s="89" t="e">
        <f>VLOOKUP(C10045,#REF!, 2,FALSE)</f>
        <v>#REF!</v>
      </c>
      <c r="BM10045" s="61" t="s">
        <v>15507</v>
      </c>
      <c r="BN10045" s="61" t="s">
        <v>1344</v>
      </c>
      <c r="BO10045" s="61" t="s">
        <v>2888</v>
      </c>
      <c r="BU10045" s="61" t="s">
        <v>15507</v>
      </c>
      <c r="BV10045" s="61" t="s">
        <v>1344</v>
      </c>
      <c r="BW10045" s="61" t="s">
        <v>2888</v>
      </c>
    </row>
    <row r="10046" spans="51:75">
      <c r="AY10046" s="89" t="e">
        <f>VLOOKUP(C10046,#REF!, 2,FALSE)</f>
        <v>#REF!</v>
      </c>
      <c r="BM10046" s="61" t="s">
        <v>15508</v>
      </c>
      <c r="BN10046" s="61" t="s">
        <v>1271</v>
      </c>
      <c r="BO10046" s="61" t="s">
        <v>4722</v>
      </c>
      <c r="BU10046" s="61" t="s">
        <v>15508</v>
      </c>
      <c r="BV10046" s="61" t="s">
        <v>1271</v>
      </c>
      <c r="BW10046" s="61" t="s">
        <v>4722</v>
      </c>
    </row>
    <row r="10047" spans="51:75">
      <c r="AY10047" s="89" t="e">
        <f>VLOOKUP(C10047,#REF!, 2,FALSE)</f>
        <v>#REF!</v>
      </c>
      <c r="BM10047" s="61" t="s">
        <v>15509</v>
      </c>
      <c r="BN10047" s="61" t="s">
        <v>2981</v>
      </c>
      <c r="BO10047" s="61" t="s">
        <v>4492</v>
      </c>
      <c r="BU10047" s="61" t="s">
        <v>15509</v>
      </c>
      <c r="BV10047" s="61" t="s">
        <v>2981</v>
      </c>
      <c r="BW10047" s="61" t="s">
        <v>4492</v>
      </c>
    </row>
    <row r="10048" spans="51:75">
      <c r="AY10048" s="89" t="e">
        <f>VLOOKUP(C10048,#REF!, 2,FALSE)</f>
        <v>#REF!</v>
      </c>
      <c r="BM10048" s="61" t="s">
        <v>15510</v>
      </c>
      <c r="BN10048" s="61" t="s">
        <v>665</v>
      </c>
      <c r="BO10048" s="61" t="s">
        <v>2985</v>
      </c>
      <c r="BU10048" s="61" t="s">
        <v>15510</v>
      </c>
      <c r="BV10048" s="61" t="s">
        <v>665</v>
      </c>
      <c r="BW10048" s="61" t="s">
        <v>2985</v>
      </c>
    </row>
    <row r="10049" spans="51:75">
      <c r="AY10049" s="89" t="e">
        <f>VLOOKUP(C10049,#REF!, 2,FALSE)</f>
        <v>#REF!</v>
      </c>
      <c r="BM10049" s="61" t="s">
        <v>272</v>
      </c>
      <c r="BN10049" s="61" t="s">
        <v>16990</v>
      </c>
      <c r="BO10049" s="61" t="s">
        <v>2985</v>
      </c>
      <c r="BU10049" s="61" t="s">
        <v>272</v>
      </c>
      <c r="BV10049" s="61" t="s">
        <v>16990</v>
      </c>
      <c r="BW10049" s="61" t="s">
        <v>2985</v>
      </c>
    </row>
    <row r="10050" spans="51:75">
      <c r="AY10050" s="89" t="e">
        <f>VLOOKUP(C10050,#REF!, 2,FALSE)</f>
        <v>#REF!</v>
      </c>
      <c r="BM10050" s="61" t="s">
        <v>273</v>
      </c>
      <c r="BN10050" s="61" t="s">
        <v>16990</v>
      </c>
      <c r="BO10050" s="61" t="s">
        <v>2985</v>
      </c>
      <c r="BU10050" s="61" t="s">
        <v>273</v>
      </c>
      <c r="BV10050" s="61" t="s">
        <v>16990</v>
      </c>
      <c r="BW10050" s="61" t="s">
        <v>2985</v>
      </c>
    </row>
    <row r="10051" spans="51:75">
      <c r="AY10051" s="89" t="e">
        <f>VLOOKUP(C10051,#REF!, 2,FALSE)</f>
        <v>#REF!</v>
      </c>
      <c r="BM10051" s="61" t="s">
        <v>281</v>
      </c>
      <c r="BN10051" s="61" t="s">
        <v>16990</v>
      </c>
      <c r="BO10051" s="61" t="s">
        <v>2985</v>
      </c>
      <c r="BU10051" s="61" t="s">
        <v>281</v>
      </c>
      <c r="BV10051" s="61" t="s">
        <v>16990</v>
      </c>
      <c r="BW10051" s="61" t="s">
        <v>2985</v>
      </c>
    </row>
    <row r="10052" spans="51:75">
      <c r="AY10052" s="89" t="e">
        <f>VLOOKUP(C10052,#REF!, 2,FALSE)</f>
        <v>#REF!</v>
      </c>
      <c r="BM10052" s="61" t="s">
        <v>15511</v>
      </c>
      <c r="BN10052" s="61" t="s">
        <v>16990</v>
      </c>
      <c r="BO10052" s="61" t="s">
        <v>2985</v>
      </c>
      <c r="BU10052" s="61" t="s">
        <v>15511</v>
      </c>
      <c r="BV10052" s="61" t="s">
        <v>16990</v>
      </c>
      <c r="BW10052" s="61" t="s">
        <v>2985</v>
      </c>
    </row>
    <row r="10053" spans="51:75">
      <c r="AY10053" s="89" t="e">
        <f>VLOOKUP(C10053,#REF!, 2,FALSE)</f>
        <v>#REF!</v>
      </c>
      <c r="BM10053" s="61" t="s">
        <v>2705</v>
      </c>
      <c r="BN10053" s="61" t="s">
        <v>668</v>
      </c>
      <c r="BO10053" s="61" t="s">
        <v>2974</v>
      </c>
      <c r="BU10053" s="61" t="s">
        <v>2705</v>
      </c>
      <c r="BV10053" s="61" t="s">
        <v>668</v>
      </c>
      <c r="BW10053" s="61" t="s">
        <v>2974</v>
      </c>
    </row>
    <row r="10054" spans="51:75">
      <c r="AY10054" s="89" t="e">
        <f>VLOOKUP(C10054,#REF!, 2,FALSE)</f>
        <v>#REF!</v>
      </c>
      <c r="BM10054" s="61" t="s">
        <v>15512</v>
      </c>
      <c r="BN10054" s="61" t="s">
        <v>3254</v>
      </c>
      <c r="BO10054" s="61" t="s">
        <v>2985</v>
      </c>
      <c r="BU10054" s="61" t="s">
        <v>15512</v>
      </c>
      <c r="BV10054" s="61" t="s">
        <v>3254</v>
      </c>
      <c r="BW10054" s="61" t="s">
        <v>2985</v>
      </c>
    </row>
    <row r="10055" spans="51:75">
      <c r="AY10055" s="89" t="e">
        <f>VLOOKUP(C10055,#REF!, 2,FALSE)</f>
        <v>#REF!</v>
      </c>
      <c r="BM10055" s="61" t="s">
        <v>15513</v>
      </c>
      <c r="BN10055" s="61" t="s">
        <v>3007</v>
      </c>
      <c r="BO10055" s="61" t="s">
        <v>2985</v>
      </c>
      <c r="BU10055" s="61" t="s">
        <v>15513</v>
      </c>
      <c r="BV10055" s="61" t="s">
        <v>3007</v>
      </c>
      <c r="BW10055" s="61" t="s">
        <v>2985</v>
      </c>
    </row>
    <row r="10056" spans="51:75">
      <c r="AY10056" s="89" t="e">
        <f>VLOOKUP(C10056,#REF!, 2,FALSE)</f>
        <v>#REF!</v>
      </c>
      <c r="BM10056" s="61" t="s">
        <v>15514</v>
      </c>
      <c r="BN10056" s="61" t="s">
        <v>812</v>
      </c>
      <c r="BO10056" s="61" t="s">
        <v>2985</v>
      </c>
      <c r="BU10056" s="61" t="s">
        <v>15514</v>
      </c>
      <c r="BV10056" s="61" t="s">
        <v>812</v>
      </c>
      <c r="BW10056" s="61" t="s">
        <v>2985</v>
      </c>
    </row>
    <row r="10057" spans="51:75">
      <c r="AY10057" s="89" t="e">
        <f>VLOOKUP(C10057,#REF!, 2,FALSE)</f>
        <v>#REF!</v>
      </c>
      <c r="BM10057" s="61" t="s">
        <v>15515</v>
      </c>
      <c r="BN10057" s="61" t="s">
        <v>777</v>
      </c>
      <c r="BO10057" s="61" t="s">
        <v>2985</v>
      </c>
      <c r="BU10057" s="61" t="s">
        <v>15515</v>
      </c>
      <c r="BV10057" s="61" t="s">
        <v>777</v>
      </c>
      <c r="BW10057" s="61" t="s">
        <v>2985</v>
      </c>
    </row>
    <row r="10058" spans="51:75">
      <c r="AY10058" s="89" t="e">
        <f>VLOOKUP(C10058,#REF!, 2,FALSE)</f>
        <v>#REF!</v>
      </c>
      <c r="BM10058" s="61" t="s">
        <v>15516</v>
      </c>
      <c r="BN10058" s="61" t="s">
        <v>854</v>
      </c>
      <c r="BO10058" s="61" t="s">
        <v>2985</v>
      </c>
      <c r="BU10058" s="61" t="s">
        <v>15516</v>
      </c>
      <c r="BV10058" s="61" t="s">
        <v>854</v>
      </c>
      <c r="BW10058" s="61" t="s">
        <v>2985</v>
      </c>
    </row>
    <row r="10059" spans="51:75">
      <c r="AY10059" s="89" t="e">
        <f>VLOOKUP(C10059,#REF!, 2,FALSE)</f>
        <v>#REF!</v>
      </c>
      <c r="BM10059" s="61" t="s">
        <v>15517</v>
      </c>
      <c r="BN10059" s="61" t="s">
        <v>1141</v>
      </c>
      <c r="BO10059" s="61" t="s">
        <v>2985</v>
      </c>
      <c r="BU10059" s="61" t="s">
        <v>15517</v>
      </c>
      <c r="BV10059" s="61" t="s">
        <v>1141</v>
      </c>
      <c r="BW10059" s="61" t="s">
        <v>2985</v>
      </c>
    </row>
    <row r="10060" spans="51:75">
      <c r="AY10060" s="89" t="e">
        <f>VLOOKUP(C10060,#REF!, 2,FALSE)</f>
        <v>#REF!</v>
      </c>
      <c r="BM10060" s="61" t="s">
        <v>15518</v>
      </c>
      <c r="BN10060" s="61" t="s">
        <v>1344</v>
      </c>
      <c r="BO10060" s="61" t="s">
        <v>2985</v>
      </c>
      <c r="BU10060" s="61" t="s">
        <v>15518</v>
      </c>
      <c r="BV10060" s="61" t="s">
        <v>1344</v>
      </c>
      <c r="BW10060" s="61" t="s">
        <v>2985</v>
      </c>
    </row>
    <row r="10061" spans="51:75">
      <c r="AY10061" s="89" t="e">
        <f>VLOOKUP(C10061,#REF!, 2,FALSE)</f>
        <v>#REF!</v>
      </c>
      <c r="BM10061" s="61" t="s">
        <v>15519</v>
      </c>
      <c r="BN10061" s="61" t="s">
        <v>721</v>
      </c>
      <c r="BO10061" s="61" t="s">
        <v>2985</v>
      </c>
      <c r="BU10061" s="61" t="s">
        <v>15519</v>
      </c>
      <c r="BV10061" s="61" t="s">
        <v>721</v>
      </c>
      <c r="BW10061" s="61" t="s">
        <v>2985</v>
      </c>
    </row>
    <row r="10062" spans="51:75">
      <c r="AY10062" s="89" t="e">
        <f>VLOOKUP(C10062,#REF!, 2,FALSE)</f>
        <v>#REF!</v>
      </c>
      <c r="BM10062" s="61" t="s">
        <v>15520</v>
      </c>
      <c r="BN10062" s="61" t="s">
        <v>3007</v>
      </c>
      <c r="BO10062" s="61" t="s">
        <v>9779</v>
      </c>
      <c r="BU10062" s="61" t="s">
        <v>15520</v>
      </c>
      <c r="BV10062" s="61" t="s">
        <v>3007</v>
      </c>
      <c r="BW10062" s="61" t="s">
        <v>9779</v>
      </c>
    </row>
    <row r="10063" spans="51:75">
      <c r="AY10063" s="89" t="e">
        <f>VLOOKUP(C10063,#REF!, 2,FALSE)</f>
        <v>#REF!</v>
      </c>
      <c r="BM10063" s="61" t="s">
        <v>15521</v>
      </c>
      <c r="BN10063" s="61" t="s">
        <v>1141</v>
      </c>
      <c r="BO10063" s="61" t="s">
        <v>2985</v>
      </c>
      <c r="BU10063" s="61" t="s">
        <v>15521</v>
      </c>
      <c r="BV10063" s="61" t="s">
        <v>1141</v>
      </c>
      <c r="BW10063" s="61" t="s">
        <v>2985</v>
      </c>
    </row>
    <row r="10064" spans="51:75">
      <c r="AY10064" s="89" t="e">
        <f>VLOOKUP(C10064,#REF!, 2,FALSE)</f>
        <v>#REF!</v>
      </c>
      <c r="BM10064" s="61" t="s">
        <v>15522</v>
      </c>
      <c r="BN10064" s="61" t="s">
        <v>3204</v>
      </c>
      <c r="BO10064" s="61" t="s">
        <v>1380</v>
      </c>
      <c r="BU10064" s="61" t="s">
        <v>15522</v>
      </c>
      <c r="BV10064" s="61" t="s">
        <v>3204</v>
      </c>
      <c r="BW10064" s="61" t="s">
        <v>1380</v>
      </c>
    </row>
    <row r="10065" spans="51:75">
      <c r="AY10065" s="89" t="e">
        <f>VLOOKUP(C10065,#REF!, 2,FALSE)</f>
        <v>#REF!</v>
      </c>
      <c r="BM10065" s="61" t="s">
        <v>15523</v>
      </c>
      <c r="BN10065" s="61" t="s">
        <v>3047</v>
      </c>
      <c r="BO10065" s="61" t="s">
        <v>8707</v>
      </c>
      <c r="BU10065" s="61" t="s">
        <v>15523</v>
      </c>
      <c r="BV10065" s="61" t="s">
        <v>3047</v>
      </c>
      <c r="BW10065" s="61" t="s">
        <v>8707</v>
      </c>
    </row>
    <row r="10066" spans="51:75">
      <c r="AY10066" s="89" t="e">
        <f>VLOOKUP(C10066,#REF!, 2,FALSE)</f>
        <v>#REF!</v>
      </c>
      <c r="BM10066" s="61" t="s">
        <v>15524</v>
      </c>
      <c r="BN10066" s="61" t="s">
        <v>3047</v>
      </c>
      <c r="BO10066" s="61" t="s">
        <v>8987</v>
      </c>
      <c r="BU10066" s="61" t="s">
        <v>15524</v>
      </c>
      <c r="BV10066" s="61" t="s">
        <v>3047</v>
      </c>
      <c r="BW10066" s="61" t="s">
        <v>8987</v>
      </c>
    </row>
    <row r="10067" spans="51:75">
      <c r="AY10067" s="89" t="e">
        <f>VLOOKUP(C10067,#REF!, 2,FALSE)</f>
        <v>#REF!</v>
      </c>
      <c r="BM10067" s="61" t="s">
        <v>15525</v>
      </c>
      <c r="BN10067" s="61" t="s">
        <v>3047</v>
      </c>
      <c r="BO10067" s="61" t="s">
        <v>7512</v>
      </c>
      <c r="BU10067" s="61" t="s">
        <v>15525</v>
      </c>
      <c r="BV10067" s="61" t="s">
        <v>3047</v>
      </c>
      <c r="BW10067" s="61" t="s">
        <v>7512</v>
      </c>
    </row>
    <row r="10068" spans="51:75">
      <c r="AY10068" s="89" t="e">
        <f>VLOOKUP(C10068,#REF!, 2,FALSE)</f>
        <v>#REF!</v>
      </c>
      <c r="BM10068" s="61" t="s">
        <v>15526</v>
      </c>
      <c r="BN10068" s="61" t="s">
        <v>3204</v>
      </c>
      <c r="BO10068" s="61" t="s">
        <v>10213</v>
      </c>
      <c r="BU10068" s="61" t="s">
        <v>15526</v>
      </c>
      <c r="BV10068" s="61" t="s">
        <v>3204</v>
      </c>
      <c r="BW10068" s="61" t="s">
        <v>10213</v>
      </c>
    </row>
    <row r="10069" spans="51:75">
      <c r="AY10069" s="89" t="e">
        <f>VLOOKUP(C10069,#REF!, 2,FALSE)</f>
        <v>#REF!</v>
      </c>
      <c r="BM10069" s="61" t="s">
        <v>15528</v>
      </c>
      <c r="BN10069" s="61" t="s">
        <v>2985</v>
      </c>
      <c r="BO10069" s="61" t="s">
        <v>15530</v>
      </c>
      <c r="BU10069" s="61" t="s">
        <v>15528</v>
      </c>
      <c r="BV10069" s="61" t="s">
        <v>2985</v>
      </c>
      <c r="BW10069" s="61" t="s">
        <v>15530</v>
      </c>
    </row>
    <row r="10070" spans="51:75">
      <c r="AY10070" s="89" t="e">
        <f>VLOOKUP(C10070,#REF!, 2,FALSE)</f>
        <v>#REF!</v>
      </c>
      <c r="BM10070" s="61" t="s">
        <v>15531</v>
      </c>
      <c r="BN10070" s="61" t="s">
        <v>663</v>
      </c>
      <c r="BO10070" s="61" t="s">
        <v>2985</v>
      </c>
      <c r="BU10070" s="61" t="s">
        <v>15531</v>
      </c>
      <c r="BV10070" s="61" t="s">
        <v>663</v>
      </c>
      <c r="BW10070" s="61" t="s">
        <v>2985</v>
      </c>
    </row>
    <row r="10071" spans="51:75">
      <c r="AY10071" s="89" t="e">
        <f>VLOOKUP(C10071,#REF!, 2,FALSE)</f>
        <v>#REF!</v>
      </c>
      <c r="BM10071" s="61" t="s">
        <v>2708</v>
      </c>
      <c r="BN10071" s="61" t="s">
        <v>628</v>
      </c>
      <c r="BO10071" s="61" t="s">
        <v>2985</v>
      </c>
      <c r="BU10071" s="61" t="s">
        <v>2708</v>
      </c>
      <c r="BV10071" s="61" t="s">
        <v>628</v>
      </c>
      <c r="BW10071" s="61" t="s">
        <v>2985</v>
      </c>
    </row>
    <row r="10072" spans="51:75">
      <c r="AY10072" s="89" t="e">
        <f>VLOOKUP(C10072,#REF!, 2,FALSE)</f>
        <v>#REF!</v>
      </c>
      <c r="BM10072" s="61" t="s">
        <v>275</v>
      </c>
      <c r="BN10072" s="61" t="s">
        <v>16990</v>
      </c>
      <c r="BO10072" s="61" t="s">
        <v>2985</v>
      </c>
      <c r="BU10072" s="61" t="s">
        <v>275</v>
      </c>
      <c r="BV10072" s="61" t="s">
        <v>16990</v>
      </c>
      <c r="BW10072" s="61" t="s">
        <v>2985</v>
      </c>
    </row>
    <row r="10073" spans="51:75">
      <c r="AY10073" s="89" t="e">
        <f>VLOOKUP(C10073,#REF!, 2,FALSE)</f>
        <v>#REF!</v>
      </c>
      <c r="BM10073" s="61" t="s">
        <v>15532</v>
      </c>
      <c r="BN10073" s="61" t="s">
        <v>1141</v>
      </c>
      <c r="BO10073" s="61" t="s">
        <v>2985</v>
      </c>
      <c r="BU10073" s="61" t="s">
        <v>15532</v>
      </c>
      <c r="BV10073" s="61" t="s">
        <v>1141</v>
      </c>
      <c r="BW10073" s="61" t="s">
        <v>2985</v>
      </c>
    </row>
    <row r="10074" spans="51:75">
      <c r="AY10074" s="89" t="e">
        <f>VLOOKUP(C10074,#REF!, 2,FALSE)</f>
        <v>#REF!</v>
      </c>
      <c r="BM10074" s="61" t="s">
        <v>15533</v>
      </c>
      <c r="BN10074" s="61" t="s">
        <v>3047</v>
      </c>
      <c r="BO10074" s="61" t="s">
        <v>772</v>
      </c>
      <c r="BU10074" s="61" t="s">
        <v>15533</v>
      </c>
      <c r="BV10074" s="61" t="s">
        <v>3047</v>
      </c>
      <c r="BW10074" s="61" t="s">
        <v>772</v>
      </c>
    </row>
    <row r="10075" spans="51:75">
      <c r="AY10075" s="89" t="e">
        <f>VLOOKUP(C10075,#REF!, 2,FALSE)</f>
        <v>#REF!</v>
      </c>
      <c r="BM10075" s="61" t="s">
        <v>15534</v>
      </c>
      <c r="BN10075" s="61" t="s">
        <v>1344</v>
      </c>
      <c r="BO10075" s="61" t="s">
        <v>772</v>
      </c>
      <c r="BU10075" s="61" t="s">
        <v>15534</v>
      </c>
      <c r="BV10075" s="61" t="s">
        <v>1344</v>
      </c>
      <c r="BW10075" s="61" t="s">
        <v>772</v>
      </c>
    </row>
    <row r="10076" spans="51:75">
      <c r="AY10076" s="89" t="e">
        <f>VLOOKUP(C10076,#REF!, 2,FALSE)</f>
        <v>#REF!</v>
      </c>
      <c r="BM10076" s="61" t="s">
        <v>15535</v>
      </c>
      <c r="BN10076" s="61" t="s">
        <v>2981</v>
      </c>
      <c r="BO10076" s="61" t="s">
        <v>772</v>
      </c>
      <c r="BU10076" s="61" t="s">
        <v>15535</v>
      </c>
      <c r="BV10076" s="61" t="s">
        <v>2981</v>
      </c>
      <c r="BW10076" s="61" t="s">
        <v>772</v>
      </c>
    </row>
    <row r="10077" spans="51:75">
      <c r="AY10077" s="89" t="e">
        <f>VLOOKUP(C10077,#REF!, 2,FALSE)</f>
        <v>#REF!</v>
      </c>
      <c r="BM10077" s="61" t="s">
        <v>15536</v>
      </c>
      <c r="BN10077" s="61" t="s">
        <v>2981</v>
      </c>
      <c r="BO10077" s="61" t="s">
        <v>772</v>
      </c>
      <c r="BU10077" s="61" t="s">
        <v>15536</v>
      </c>
      <c r="BV10077" s="61" t="s">
        <v>2981</v>
      </c>
      <c r="BW10077" s="61" t="s">
        <v>772</v>
      </c>
    </row>
    <row r="10078" spans="51:75">
      <c r="AY10078" s="89" t="e">
        <f>VLOOKUP(C10078,#REF!, 2,FALSE)</f>
        <v>#REF!</v>
      </c>
      <c r="BM10078" s="61" t="s">
        <v>15537</v>
      </c>
      <c r="BN10078" s="61" t="s">
        <v>3254</v>
      </c>
      <c r="BO10078" s="61" t="s">
        <v>15538</v>
      </c>
      <c r="BU10078" s="61" t="s">
        <v>15537</v>
      </c>
      <c r="BV10078" s="61" t="s">
        <v>3254</v>
      </c>
      <c r="BW10078" s="61" t="s">
        <v>15538</v>
      </c>
    </row>
    <row r="10079" spans="51:75">
      <c r="AY10079" s="89" t="e">
        <f>VLOOKUP(C10079,#REF!, 2,FALSE)</f>
        <v>#REF!</v>
      </c>
      <c r="BM10079" s="61" t="s">
        <v>15539</v>
      </c>
      <c r="BN10079" s="61" t="s">
        <v>3007</v>
      </c>
      <c r="BO10079" s="61" t="s">
        <v>15540</v>
      </c>
      <c r="BU10079" s="61" t="s">
        <v>15539</v>
      </c>
      <c r="BV10079" s="61" t="s">
        <v>3007</v>
      </c>
      <c r="BW10079" s="61" t="s">
        <v>15540</v>
      </c>
    </row>
    <row r="10080" spans="51:75">
      <c r="AY10080" s="89" t="e">
        <f>VLOOKUP(C10080,#REF!, 2,FALSE)</f>
        <v>#REF!</v>
      </c>
      <c r="BM10080" s="61" t="s">
        <v>15541</v>
      </c>
      <c r="BN10080" s="61" t="s">
        <v>3004</v>
      </c>
      <c r="BO10080" s="61" t="s">
        <v>15542</v>
      </c>
      <c r="BU10080" s="61" t="s">
        <v>15541</v>
      </c>
      <c r="BV10080" s="61" t="s">
        <v>3004</v>
      </c>
      <c r="BW10080" s="61" t="s">
        <v>15542</v>
      </c>
    </row>
    <row r="10081" spans="51:75">
      <c r="AY10081" s="89" t="e">
        <f>VLOOKUP(C10081,#REF!, 2,FALSE)</f>
        <v>#REF!</v>
      </c>
      <c r="BM10081" s="61" t="s">
        <v>15543</v>
      </c>
      <c r="BN10081" s="61" t="s">
        <v>3007</v>
      </c>
      <c r="BO10081" s="61" t="s">
        <v>15544</v>
      </c>
      <c r="BU10081" s="61" t="s">
        <v>15543</v>
      </c>
      <c r="BV10081" s="61" t="s">
        <v>3007</v>
      </c>
      <c r="BW10081" s="61" t="s">
        <v>15544</v>
      </c>
    </row>
    <row r="10082" spans="51:75">
      <c r="AY10082" s="89" t="e">
        <f>VLOOKUP(C10082,#REF!, 2,FALSE)</f>
        <v>#REF!</v>
      </c>
      <c r="BM10082" s="61" t="s">
        <v>15545</v>
      </c>
      <c r="BN10082" s="61" t="s">
        <v>1141</v>
      </c>
      <c r="BO10082" s="61" t="s">
        <v>15546</v>
      </c>
      <c r="BU10082" s="61" t="s">
        <v>15545</v>
      </c>
      <c r="BV10082" s="61" t="s">
        <v>1141</v>
      </c>
      <c r="BW10082" s="61" t="s">
        <v>15546</v>
      </c>
    </row>
    <row r="10083" spans="51:75">
      <c r="AY10083" s="89" t="e">
        <f>VLOOKUP(C10083,#REF!, 2,FALSE)</f>
        <v>#REF!</v>
      </c>
      <c r="BM10083" s="61" t="s">
        <v>2709</v>
      </c>
      <c r="BN10083" s="61" t="s">
        <v>3047</v>
      </c>
      <c r="BO10083" s="61" t="s">
        <v>772</v>
      </c>
      <c r="BU10083" s="61" t="s">
        <v>2709</v>
      </c>
      <c r="BV10083" s="61" t="s">
        <v>3047</v>
      </c>
      <c r="BW10083" s="61" t="s">
        <v>772</v>
      </c>
    </row>
    <row r="10084" spans="51:75">
      <c r="AY10084" s="89" t="e">
        <f>VLOOKUP(C10084,#REF!, 2,FALSE)</f>
        <v>#REF!</v>
      </c>
      <c r="BM10084" s="61" t="s">
        <v>15547</v>
      </c>
      <c r="BN10084" s="61" t="s">
        <v>1141</v>
      </c>
      <c r="BO10084" s="61" t="s">
        <v>15548</v>
      </c>
      <c r="BU10084" s="61" t="s">
        <v>15547</v>
      </c>
      <c r="BV10084" s="61" t="s">
        <v>1141</v>
      </c>
      <c r="BW10084" s="61" t="s">
        <v>15548</v>
      </c>
    </row>
    <row r="10085" spans="51:75">
      <c r="AY10085" s="89" t="e">
        <f>VLOOKUP(C10085,#REF!, 2,FALSE)</f>
        <v>#REF!</v>
      </c>
      <c r="BM10085" s="61" t="s">
        <v>15549</v>
      </c>
      <c r="BN10085" s="61" t="s">
        <v>1141</v>
      </c>
      <c r="BO10085" s="61" t="s">
        <v>772</v>
      </c>
      <c r="BU10085" s="61" t="s">
        <v>15549</v>
      </c>
      <c r="BV10085" s="61" t="s">
        <v>1141</v>
      </c>
      <c r="BW10085" s="61" t="s">
        <v>772</v>
      </c>
    </row>
    <row r="10086" spans="51:75">
      <c r="AY10086" s="89" t="e">
        <f>VLOOKUP(C10086,#REF!, 2,FALSE)</f>
        <v>#REF!</v>
      </c>
      <c r="BM10086" s="61" t="s">
        <v>15550</v>
      </c>
      <c r="BN10086" s="61" t="s">
        <v>2985</v>
      </c>
      <c r="BO10086" s="61" t="s">
        <v>6988</v>
      </c>
      <c r="BU10086" s="61" t="s">
        <v>15550</v>
      </c>
      <c r="BV10086" s="61" t="s">
        <v>2985</v>
      </c>
      <c r="BW10086" s="61" t="s">
        <v>6988</v>
      </c>
    </row>
    <row r="10087" spans="51:75">
      <c r="AY10087" s="89" t="e">
        <f>VLOOKUP(C10087,#REF!, 2,FALSE)</f>
        <v>#REF!</v>
      </c>
      <c r="BM10087" s="61" t="s">
        <v>274</v>
      </c>
      <c r="BN10087" s="61" t="s">
        <v>2985</v>
      </c>
      <c r="BO10087" s="61" t="s">
        <v>13781</v>
      </c>
      <c r="BU10087" s="61" t="s">
        <v>274</v>
      </c>
      <c r="BV10087" s="61" t="s">
        <v>2985</v>
      </c>
      <c r="BW10087" s="61" t="s">
        <v>13781</v>
      </c>
    </row>
    <row r="10088" spans="51:75">
      <c r="AY10088" s="89" t="e">
        <f>VLOOKUP(C10088,#REF!, 2,FALSE)</f>
        <v>#REF!</v>
      </c>
      <c r="BM10088" s="61" t="s">
        <v>15551</v>
      </c>
      <c r="BN10088" s="61" t="s">
        <v>3089</v>
      </c>
      <c r="BO10088" s="61" t="s">
        <v>1493</v>
      </c>
      <c r="BU10088" s="61" t="s">
        <v>15551</v>
      </c>
      <c r="BV10088" s="61" t="s">
        <v>3089</v>
      </c>
      <c r="BW10088" s="61" t="s">
        <v>1493</v>
      </c>
    </row>
    <row r="10089" spans="51:75">
      <c r="AY10089" s="89" t="e">
        <f>VLOOKUP(C10089,#REF!, 2,FALSE)</f>
        <v>#REF!</v>
      </c>
      <c r="BM10089" s="61" t="s">
        <v>15552</v>
      </c>
      <c r="BN10089" s="61" t="s">
        <v>2981</v>
      </c>
      <c r="BO10089" s="61" t="s">
        <v>772</v>
      </c>
      <c r="BU10089" s="61" t="s">
        <v>15552</v>
      </c>
      <c r="BV10089" s="61" t="s">
        <v>2981</v>
      </c>
      <c r="BW10089" s="61" t="s">
        <v>772</v>
      </c>
    </row>
    <row r="10090" spans="51:75">
      <c r="AY10090" s="89" t="e">
        <f>VLOOKUP(C10090,#REF!, 2,FALSE)</f>
        <v>#REF!</v>
      </c>
      <c r="BM10090" s="61" t="s">
        <v>15553</v>
      </c>
      <c r="BN10090" s="61" t="s">
        <v>2981</v>
      </c>
      <c r="BO10090" s="61" t="s">
        <v>772</v>
      </c>
      <c r="BU10090" s="61" t="s">
        <v>15553</v>
      </c>
      <c r="BV10090" s="61" t="s">
        <v>2981</v>
      </c>
      <c r="BW10090" s="61" t="s">
        <v>772</v>
      </c>
    </row>
    <row r="10091" spans="51:75">
      <c r="AY10091" s="89" t="e">
        <f>VLOOKUP(C10091,#REF!, 2,FALSE)</f>
        <v>#REF!</v>
      </c>
      <c r="BM10091" s="61" t="s">
        <v>15554</v>
      </c>
      <c r="BN10091" s="61" t="s">
        <v>2985</v>
      </c>
      <c r="BO10091" s="61" t="s">
        <v>9764</v>
      </c>
      <c r="BU10091" s="61" t="s">
        <v>15554</v>
      </c>
      <c r="BV10091" s="61" t="s">
        <v>2985</v>
      </c>
      <c r="BW10091" s="61" t="s">
        <v>9764</v>
      </c>
    </row>
    <row r="10092" spans="51:75">
      <c r="AY10092" s="89" t="e">
        <f>VLOOKUP(C10092,#REF!, 2,FALSE)</f>
        <v>#REF!</v>
      </c>
      <c r="BM10092" s="61" t="s">
        <v>2710</v>
      </c>
      <c r="BN10092" s="61" t="s">
        <v>16990</v>
      </c>
      <c r="BO10092" s="61" t="s">
        <v>15555</v>
      </c>
      <c r="BU10092" s="61" t="s">
        <v>2710</v>
      </c>
      <c r="BV10092" s="61" t="s">
        <v>16990</v>
      </c>
      <c r="BW10092" s="61" t="s">
        <v>15555</v>
      </c>
    </row>
    <row r="10093" spans="51:75">
      <c r="AY10093" s="89" t="e">
        <f>VLOOKUP(C10093,#REF!, 2,FALSE)</f>
        <v>#REF!</v>
      </c>
      <c r="BM10093" s="61" t="s">
        <v>15556</v>
      </c>
      <c r="BN10093" s="61" t="s">
        <v>2981</v>
      </c>
      <c r="BO10093" s="61" t="s">
        <v>15555</v>
      </c>
      <c r="BU10093" s="61" t="s">
        <v>15556</v>
      </c>
      <c r="BV10093" s="61" t="s">
        <v>2981</v>
      </c>
      <c r="BW10093" s="61" t="s">
        <v>15555</v>
      </c>
    </row>
    <row r="10094" spans="51:75">
      <c r="AY10094" s="89" t="e">
        <f>VLOOKUP(C10094,#REF!, 2,FALSE)</f>
        <v>#REF!</v>
      </c>
      <c r="BM10094" s="61" t="s">
        <v>15557</v>
      </c>
      <c r="BN10094" s="61" t="s">
        <v>2981</v>
      </c>
      <c r="BO10094" s="61" t="s">
        <v>15558</v>
      </c>
      <c r="BU10094" s="61" t="s">
        <v>15557</v>
      </c>
      <c r="BV10094" s="61" t="s">
        <v>2981</v>
      </c>
      <c r="BW10094" s="61" t="s">
        <v>15558</v>
      </c>
    </row>
    <row r="10095" spans="51:75">
      <c r="AY10095" s="89" t="e">
        <f>VLOOKUP(C10095,#REF!, 2,FALSE)</f>
        <v>#REF!</v>
      </c>
      <c r="BM10095" s="61" t="s">
        <v>15559</v>
      </c>
      <c r="BN10095" s="61" t="s">
        <v>2981</v>
      </c>
      <c r="BO10095" s="61" t="s">
        <v>5442</v>
      </c>
      <c r="BU10095" s="61" t="s">
        <v>15559</v>
      </c>
      <c r="BV10095" s="61" t="s">
        <v>2981</v>
      </c>
      <c r="BW10095" s="61" t="s">
        <v>5442</v>
      </c>
    </row>
    <row r="10096" spans="51:75">
      <c r="AY10096" s="89" t="e">
        <f>VLOOKUP(C10096,#REF!, 2,FALSE)</f>
        <v>#REF!</v>
      </c>
      <c r="BM10096" s="61" t="s">
        <v>15561</v>
      </c>
      <c r="BN10096" s="61" t="s">
        <v>2981</v>
      </c>
      <c r="BO10096" s="61" t="s">
        <v>15562</v>
      </c>
      <c r="BU10096" s="61" t="s">
        <v>15561</v>
      </c>
      <c r="BV10096" s="61" t="s">
        <v>2981</v>
      </c>
      <c r="BW10096" s="61" t="s">
        <v>15562</v>
      </c>
    </row>
    <row r="10097" spans="51:75">
      <c r="AY10097" s="89" t="e">
        <f>VLOOKUP(C10097,#REF!, 2,FALSE)</f>
        <v>#REF!</v>
      </c>
      <c r="BM10097" s="61" t="s">
        <v>15563</v>
      </c>
      <c r="BN10097" s="61" t="s">
        <v>1141</v>
      </c>
      <c r="BO10097" s="61" t="s">
        <v>2985</v>
      </c>
      <c r="BU10097" s="61" t="s">
        <v>15563</v>
      </c>
      <c r="BV10097" s="61" t="s">
        <v>1141</v>
      </c>
      <c r="BW10097" s="61" t="s">
        <v>2985</v>
      </c>
    </row>
    <row r="10098" spans="51:75">
      <c r="AY10098" s="89" t="e">
        <f>VLOOKUP(C10098,#REF!, 2,FALSE)</f>
        <v>#REF!</v>
      </c>
      <c r="BM10098" s="61" t="s">
        <v>15564</v>
      </c>
      <c r="BN10098" s="61" t="s">
        <v>707</v>
      </c>
      <c r="BO10098" s="61" t="s">
        <v>15565</v>
      </c>
      <c r="BU10098" s="61" t="s">
        <v>15564</v>
      </c>
      <c r="BV10098" s="61" t="s">
        <v>707</v>
      </c>
      <c r="BW10098" s="61" t="s">
        <v>15565</v>
      </c>
    </row>
    <row r="10099" spans="51:75">
      <c r="AY10099" s="89" t="e">
        <f>VLOOKUP(C10099,#REF!, 2,FALSE)</f>
        <v>#REF!</v>
      </c>
      <c r="BM10099" s="61" t="s">
        <v>15566</v>
      </c>
      <c r="BN10099" s="61" t="s">
        <v>707</v>
      </c>
      <c r="BO10099" s="61" t="s">
        <v>2071</v>
      </c>
      <c r="BU10099" s="61" t="s">
        <v>15566</v>
      </c>
      <c r="BV10099" s="61" t="s">
        <v>707</v>
      </c>
      <c r="BW10099" s="61" t="s">
        <v>2071</v>
      </c>
    </row>
    <row r="10100" spans="51:75">
      <c r="AY10100" s="89" t="e">
        <f>VLOOKUP(C10100,#REF!, 2,FALSE)</f>
        <v>#REF!</v>
      </c>
      <c r="BM10100" s="61" t="s">
        <v>15567</v>
      </c>
      <c r="BN10100" s="61" t="s">
        <v>3085</v>
      </c>
      <c r="BO10100" s="61" t="s">
        <v>2071</v>
      </c>
      <c r="BU10100" s="61" t="s">
        <v>15567</v>
      </c>
      <c r="BV10100" s="61" t="s">
        <v>3085</v>
      </c>
      <c r="BW10100" s="61" t="s">
        <v>2071</v>
      </c>
    </row>
    <row r="10101" spans="51:75">
      <c r="AY10101" s="89" t="e">
        <f>VLOOKUP(C10101,#REF!, 2,FALSE)</f>
        <v>#REF!</v>
      </c>
      <c r="BM10101" s="61" t="s">
        <v>2711</v>
      </c>
      <c r="BN10101" s="61" t="s">
        <v>1015</v>
      </c>
      <c r="BO10101" s="61" t="s">
        <v>15568</v>
      </c>
      <c r="BU10101" s="61" t="s">
        <v>2711</v>
      </c>
      <c r="BV10101" s="61" t="s">
        <v>1015</v>
      </c>
      <c r="BW10101" s="61" t="s">
        <v>15568</v>
      </c>
    </row>
    <row r="10102" spans="51:75">
      <c r="AY10102" s="89" t="e">
        <f>VLOOKUP(C10102,#REF!, 2,FALSE)</f>
        <v>#REF!</v>
      </c>
      <c r="BM10102" s="61" t="s">
        <v>258</v>
      </c>
      <c r="BN10102" s="61" t="s">
        <v>2985</v>
      </c>
      <c r="BO10102" s="61" t="s">
        <v>2985</v>
      </c>
      <c r="BU10102" s="61" t="s">
        <v>258</v>
      </c>
      <c r="BV10102" s="61" t="s">
        <v>2985</v>
      </c>
      <c r="BW10102" s="61" t="s">
        <v>2985</v>
      </c>
    </row>
    <row r="10103" spans="51:75">
      <c r="AY10103" s="89" t="e">
        <f>VLOOKUP(C10103,#REF!, 2,FALSE)</f>
        <v>#REF!</v>
      </c>
      <c r="BM10103" s="61" t="s">
        <v>15569</v>
      </c>
      <c r="BN10103" s="61" t="s">
        <v>733</v>
      </c>
      <c r="BO10103" s="61" t="s">
        <v>2985</v>
      </c>
      <c r="BU10103" s="61" t="s">
        <v>15569</v>
      </c>
      <c r="BV10103" s="61" t="s">
        <v>733</v>
      </c>
      <c r="BW10103" s="61" t="s">
        <v>2985</v>
      </c>
    </row>
    <row r="10104" spans="51:75">
      <c r="AY10104" s="89" t="e">
        <f>VLOOKUP(C10104,#REF!, 2,FALSE)</f>
        <v>#REF!</v>
      </c>
      <c r="BM10104" s="61" t="s">
        <v>15570</v>
      </c>
      <c r="BN10104" s="61" t="s">
        <v>785</v>
      </c>
      <c r="BO10104" s="61" t="s">
        <v>2985</v>
      </c>
      <c r="BU10104" s="61" t="s">
        <v>15570</v>
      </c>
      <c r="BV10104" s="61" t="s">
        <v>785</v>
      </c>
      <c r="BW10104" s="61" t="s">
        <v>2985</v>
      </c>
    </row>
    <row r="10105" spans="51:75">
      <c r="AY10105" s="89" t="e">
        <f>VLOOKUP(C10105,#REF!, 2,FALSE)</f>
        <v>#REF!</v>
      </c>
      <c r="BM10105" s="61" t="s">
        <v>15571</v>
      </c>
      <c r="BN10105" s="61" t="s">
        <v>1072</v>
      </c>
      <c r="BO10105" s="61" t="s">
        <v>2985</v>
      </c>
      <c r="BU10105" s="61" t="s">
        <v>15571</v>
      </c>
      <c r="BV10105" s="61" t="s">
        <v>1072</v>
      </c>
      <c r="BW10105" s="61" t="s">
        <v>2985</v>
      </c>
    </row>
    <row r="10106" spans="51:75">
      <c r="AY10106" s="89" t="e">
        <f>VLOOKUP(C10106,#REF!, 2,FALSE)</f>
        <v>#REF!</v>
      </c>
      <c r="BM10106" s="61" t="s">
        <v>15572</v>
      </c>
      <c r="BN10106" s="61" t="s">
        <v>782</v>
      </c>
      <c r="BO10106" s="61" t="s">
        <v>15573</v>
      </c>
      <c r="BU10106" s="61" t="s">
        <v>15572</v>
      </c>
      <c r="BV10106" s="61" t="s">
        <v>782</v>
      </c>
      <c r="BW10106" s="61" t="s">
        <v>15573</v>
      </c>
    </row>
    <row r="10107" spans="51:75">
      <c r="AY10107" s="89" t="e">
        <f>VLOOKUP(C10107,#REF!, 2,FALSE)</f>
        <v>#REF!</v>
      </c>
      <c r="BM10107" s="61" t="s">
        <v>15574</v>
      </c>
      <c r="BN10107" s="61" t="s">
        <v>2985</v>
      </c>
      <c r="BO10107" s="61" t="s">
        <v>15575</v>
      </c>
      <c r="BU10107" s="61" t="s">
        <v>15574</v>
      </c>
      <c r="BV10107" s="61" t="s">
        <v>2985</v>
      </c>
      <c r="BW10107" s="61" t="s">
        <v>15575</v>
      </c>
    </row>
    <row r="10108" spans="51:75">
      <c r="AY10108" s="89" t="e">
        <f>VLOOKUP(C10108,#REF!, 2,FALSE)</f>
        <v>#REF!</v>
      </c>
      <c r="BM10108" s="61" t="s">
        <v>15576</v>
      </c>
      <c r="BN10108" s="61" t="s">
        <v>785</v>
      </c>
      <c r="BO10108" s="61" t="s">
        <v>772</v>
      </c>
      <c r="BU10108" s="61" t="s">
        <v>15576</v>
      </c>
      <c r="BV10108" s="61" t="s">
        <v>785</v>
      </c>
      <c r="BW10108" s="61" t="s">
        <v>772</v>
      </c>
    </row>
    <row r="10109" spans="51:75">
      <c r="AY10109" s="89" t="e">
        <f>VLOOKUP(C10109,#REF!, 2,FALSE)</f>
        <v>#REF!</v>
      </c>
      <c r="BM10109" s="61" t="s">
        <v>15577</v>
      </c>
      <c r="BN10109" s="61" t="s">
        <v>2985</v>
      </c>
      <c r="BO10109" s="61" t="s">
        <v>15578</v>
      </c>
      <c r="BU10109" s="61" t="s">
        <v>15577</v>
      </c>
      <c r="BV10109" s="61" t="s">
        <v>2985</v>
      </c>
      <c r="BW10109" s="61" t="s">
        <v>15578</v>
      </c>
    </row>
    <row r="10110" spans="51:75">
      <c r="AY10110" s="89" t="e">
        <f>VLOOKUP(C10110,#REF!, 2,FALSE)</f>
        <v>#REF!</v>
      </c>
      <c r="BM10110" s="61" t="s">
        <v>15579</v>
      </c>
      <c r="BN10110" s="61" t="s">
        <v>785</v>
      </c>
      <c r="BO10110" s="61" t="s">
        <v>772</v>
      </c>
      <c r="BU10110" s="61" t="s">
        <v>15579</v>
      </c>
      <c r="BV10110" s="61" t="s">
        <v>785</v>
      </c>
      <c r="BW10110" s="61" t="s">
        <v>772</v>
      </c>
    </row>
    <row r="10111" spans="51:75">
      <c r="AY10111" s="89" t="e">
        <f>VLOOKUP(C10111,#REF!, 2,FALSE)</f>
        <v>#REF!</v>
      </c>
      <c r="BM10111" s="61" t="s">
        <v>278</v>
      </c>
      <c r="BN10111" s="61" t="s">
        <v>2985</v>
      </c>
      <c r="BO10111" s="61" t="s">
        <v>2985</v>
      </c>
      <c r="BU10111" s="61" t="s">
        <v>278</v>
      </c>
      <c r="BV10111" s="61" t="s">
        <v>2985</v>
      </c>
      <c r="BW10111" s="61" t="s">
        <v>2985</v>
      </c>
    </row>
    <row r="10112" spans="51:75">
      <c r="AY10112" s="89" t="e">
        <f>VLOOKUP(C10112,#REF!, 2,FALSE)</f>
        <v>#REF!</v>
      </c>
      <c r="BM10112" s="61" t="s">
        <v>286</v>
      </c>
      <c r="BN10112" s="61" t="s">
        <v>2985</v>
      </c>
      <c r="BO10112" s="61" t="s">
        <v>2985</v>
      </c>
      <c r="BU10112" s="61" t="s">
        <v>286</v>
      </c>
      <c r="BV10112" s="61" t="s">
        <v>2985</v>
      </c>
      <c r="BW10112" s="61" t="s">
        <v>2985</v>
      </c>
    </row>
    <row r="10113" spans="51:75">
      <c r="AY10113" s="89" t="e">
        <f>VLOOKUP(C10113,#REF!, 2,FALSE)</f>
        <v>#REF!</v>
      </c>
      <c r="BM10113" s="61" t="s">
        <v>15580</v>
      </c>
      <c r="BN10113" s="61" t="s">
        <v>3007</v>
      </c>
      <c r="BO10113" s="61" t="s">
        <v>2985</v>
      </c>
      <c r="BU10113" s="61" t="s">
        <v>15580</v>
      </c>
      <c r="BV10113" s="61" t="s">
        <v>3007</v>
      </c>
      <c r="BW10113" s="61" t="s">
        <v>2985</v>
      </c>
    </row>
    <row r="10114" spans="51:75">
      <c r="AY10114" s="89" t="e">
        <f>VLOOKUP(C10114,#REF!, 2,FALSE)</f>
        <v>#REF!</v>
      </c>
      <c r="BM10114" s="61" t="s">
        <v>2712</v>
      </c>
      <c r="BN10114" s="61" t="s">
        <v>628</v>
      </c>
      <c r="BO10114" s="61" t="s">
        <v>3094</v>
      </c>
      <c r="BU10114" s="61" t="s">
        <v>2712</v>
      </c>
      <c r="BV10114" s="61" t="s">
        <v>628</v>
      </c>
      <c r="BW10114" s="61" t="s">
        <v>3094</v>
      </c>
    </row>
    <row r="10115" spans="51:75">
      <c r="AY10115" s="89" t="e">
        <f>VLOOKUP(C10115,#REF!, 2,FALSE)</f>
        <v>#REF!</v>
      </c>
      <c r="BM10115" s="61" t="s">
        <v>15581</v>
      </c>
      <c r="BN10115" s="61" t="s">
        <v>17008</v>
      </c>
      <c r="BO10115" s="61" t="s">
        <v>772</v>
      </c>
      <c r="BU10115" s="61" t="s">
        <v>15581</v>
      </c>
      <c r="BV10115" s="61" t="s">
        <v>17008</v>
      </c>
      <c r="BW10115" s="61" t="s">
        <v>772</v>
      </c>
    </row>
    <row r="10116" spans="51:75">
      <c r="AY10116" s="89" t="e">
        <f>VLOOKUP(C10116,#REF!, 2,FALSE)</f>
        <v>#REF!</v>
      </c>
      <c r="BM10116" s="61" t="s">
        <v>15582</v>
      </c>
      <c r="BN10116" s="61" t="s">
        <v>16990</v>
      </c>
      <c r="BO10116" s="61" t="s">
        <v>2985</v>
      </c>
      <c r="BU10116" s="61" t="s">
        <v>15582</v>
      </c>
      <c r="BV10116" s="61" t="s">
        <v>16990</v>
      </c>
      <c r="BW10116" s="61" t="s">
        <v>2985</v>
      </c>
    </row>
    <row r="10117" spans="51:75">
      <c r="AY10117" s="89" t="e">
        <f>VLOOKUP(C10117,#REF!, 2,FALSE)</f>
        <v>#REF!</v>
      </c>
      <c r="BM10117" s="61" t="s">
        <v>15583</v>
      </c>
      <c r="BN10117" s="61" t="s">
        <v>2985</v>
      </c>
      <c r="BO10117" s="61" t="s">
        <v>2985</v>
      </c>
      <c r="BU10117" s="61" t="s">
        <v>15583</v>
      </c>
      <c r="BV10117" s="61" t="s">
        <v>2985</v>
      </c>
      <c r="BW10117" s="61" t="s">
        <v>2985</v>
      </c>
    </row>
    <row r="10118" spans="51:75">
      <c r="AY10118" s="89" t="e">
        <f>VLOOKUP(C10118,#REF!, 2,FALSE)</f>
        <v>#REF!</v>
      </c>
      <c r="BM10118" s="61" t="s">
        <v>15584</v>
      </c>
      <c r="BN10118" s="61" t="s">
        <v>17009</v>
      </c>
      <c r="BO10118" s="61" t="s">
        <v>7521</v>
      </c>
      <c r="BU10118" s="61" t="s">
        <v>15584</v>
      </c>
      <c r="BV10118" s="61" t="s">
        <v>17009</v>
      </c>
      <c r="BW10118" s="61" t="s">
        <v>7521</v>
      </c>
    </row>
    <row r="10119" spans="51:75">
      <c r="AY10119" s="89" t="e">
        <f>VLOOKUP(C10119,#REF!, 2,FALSE)</f>
        <v>#REF!</v>
      </c>
      <c r="BM10119" s="61" t="s">
        <v>2713</v>
      </c>
      <c r="BN10119" s="61" t="s">
        <v>628</v>
      </c>
      <c r="BO10119" s="61" t="s">
        <v>2722</v>
      </c>
      <c r="BU10119" s="61" t="s">
        <v>2713</v>
      </c>
      <c r="BV10119" s="61" t="s">
        <v>628</v>
      </c>
      <c r="BW10119" s="61" t="s">
        <v>2722</v>
      </c>
    </row>
    <row r="10120" spans="51:75">
      <c r="AY10120" s="89" t="e">
        <f>VLOOKUP(C10120,#REF!, 2,FALSE)</f>
        <v>#REF!</v>
      </c>
      <c r="BM10120" s="61" t="s">
        <v>15585</v>
      </c>
      <c r="BN10120" s="61" t="s">
        <v>1344</v>
      </c>
      <c r="BO10120" s="61" t="s">
        <v>2985</v>
      </c>
      <c r="BU10120" s="61" t="s">
        <v>15585</v>
      </c>
      <c r="BV10120" s="61" t="s">
        <v>1344</v>
      </c>
      <c r="BW10120" s="61" t="s">
        <v>2985</v>
      </c>
    </row>
    <row r="10121" spans="51:75">
      <c r="AY10121" s="89" t="e">
        <f>VLOOKUP(C10121,#REF!, 2,FALSE)</f>
        <v>#REF!</v>
      </c>
      <c r="BM10121" s="61" t="s">
        <v>15586</v>
      </c>
      <c r="BN10121" s="61" t="s">
        <v>2985</v>
      </c>
      <c r="BO10121" s="61" t="s">
        <v>15587</v>
      </c>
      <c r="BU10121" s="61" t="s">
        <v>15586</v>
      </c>
      <c r="BV10121" s="61" t="s">
        <v>2985</v>
      </c>
      <c r="BW10121" s="61" t="s">
        <v>15587</v>
      </c>
    </row>
    <row r="10122" spans="51:75">
      <c r="AY10122" s="89" t="e">
        <f>VLOOKUP(C10122,#REF!, 2,FALSE)</f>
        <v>#REF!</v>
      </c>
      <c r="BM10122" s="61" t="s">
        <v>15588</v>
      </c>
      <c r="BN10122" s="61" t="s">
        <v>2985</v>
      </c>
      <c r="BO10122" s="61" t="s">
        <v>2985</v>
      </c>
      <c r="BU10122" s="61" t="s">
        <v>15588</v>
      </c>
      <c r="BV10122" s="61" t="s">
        <v>2985</v>
      </c>
      <c r="BW10122" s="61" t="s">
        <v>2985</v>
      </c>
    </row>
    <row r="10123" spans="51:75">
      <c r="AY10123" s="89" t="e">
        <f>VLOOKUP(C10123,#REF!, 2,FALSE)</f>
        <v>#REF!</v>
      </c>
      <c r="BM10123" s="61" t="s">
        <v>15589</v>
      </c>
      <c r="BN10123" s="61" t="s">
        <v>2985</v>
      </c>
      <c r="BO10123" s="61" t="s">
        <v>2985</v>
      </c>
      <c r="BU10123" s="61" t="s">
        <v>15589</v>
      </c>
      <c r="BV10123" s="61" t="s">
        <v>2985</v>
      </c>
      <c r="BW10123" s="61" t="s">
        <v>2985</v>
      </c>
    </row>
    <row r="10124" spans="51:75">
      <c r="AY10124" s="89" t="e">
        <f>VLOOKUP(C10124,#REF!, 2,FALSE)</f>
        <v>#REF!</v>
      </c>
      <c r="BM10124" s="61" t="s">
        <v>15590</v>
      </c>
      <c r="BN10124" s="61" t="s">
        <v>2985</v>
      </c>
      <c r="BO10124" s="61" t="s">
        <v>2985</v>
      </c>
      <c r="BU10124" s="61" t="s">
        <v>15590</v>
      </c>
      <c r="BV10124" s="61" t="s">
        <v>2985</v>
      </c>
      <c r="BW10124" s="61" t="s">
        <v>2985</v>
      </c>
    </row>
    <row r="10125" spans="51:75">
      <c r="AY10125" s="89" t="e">
        <f>VLOOKUP(C10125,#REF!, 2,FALSE)</f>
        <v>#REF!</v>
      </c>
      <c r="BM10125" s="61" t="s">
        <v>15591</v>
      </c>
      <c r="BN10125" s="61" t="s">
        <v>16990</v>
      </c>
      <c r="BO10125" s="61" t="s">
        <v>15592</v>
      </c>
      <c r="BU10125" s="61" t="s">
        <v>15591</v>
      </c>
      <c r="BV10125" s="61" t="s">
        <v>16990</v>
      </c>
      <c r="BW10125" s="61" t="s">
        <v>15592</v>
      </c>
    </row>
    <row r="10126" spans="51:75">
      <c r="AY10126" s="89" t="e">
        <f>VLOOKUP(C10126,#REF!, 2,FALSE)</f>
        <v>#REF!</v>
      </c>
      <c r="BM10126" s="61" t="s">
        <v>15593</v>
      </c>
      <c r="BN10126" s="61" t="s">
        <v>2985</v>
      </c>
      <c r="BO10126" s="61" t="s">
        <v>2985</v>
      </c>
      <c r="BU10126" s="61" t="s">
        <v>15593</v>
      </c>
      <c r="BV10126" s="61" t="s">
        <v>2985</v>
      </c>
      <c r="BW10126" s="61" t="s">
        <v>2985</v>
      </c>
    </row>
    <row r="10127" spans="51:75">
      <c r="AY10127" s="89" t="e">
        <f>VLOOKUP(C10127,#REF!, 2,FALSE)</f>
        <v>#REF!</v>
      </c>
      <c r="BM10127" s="61" t="s">
        <v>15594</v>
      </c>
      <c r="BN10127" s="61" t="s">
        <v>2985</v>
      </c>
      <c r="BO10127" s="61" t="s">
        <v>15595</v>
      </c>
      <c r="BU10127" s="61" t="s">
        <v>15594</v>
      </c>
      <c r="BV10127" s="61" t="s">
        <v>2985</v>
      </c>
      <c r="BW10127" s="61" t="s">
        <v>15595</v>
      </c>
    </row>
    <row r="10128" spans="51:75">
      <c r="AY10128" s="89" t="e">
        <f>VLOOKUP(C10128,#REF!, 2,FALSE)</f>
        <v>#REF!</v>
      </c>
      <c r="BM10128" s="61" t="s">
        <v>15596</v>
      </c>
      <c r="BN10128" s="61" t="s">
        <v>2985</v>
      </c>
      <c r="BO10128" s="61" t="s">
        <v>2985</v>
      </c>
      <c r="BU10128" s="61" t="s">
        <v>15596</v>
      </c>
      <c r="BV10128" s="61" t="s">
        <v>2985</v>
      </c>
      <c r="BW10128" s="61" t="s">
        <v>2985</v>
      </c>
    </row>
    <row r="10129" spans="51:75">
      <c r="AY10129" s="89" t="e">
        <f>VLOOKUP(C10129,#REF!, 2,FALSE)</f>
        <v>#REF!</v>
      </c>
      <c r="BM10129" s="61" t="s">
        <v>15597</v>
      </c>
      <c r="BN10129" s="61" t="s">
        <v>16990</v>
      </c>
      <c r="BO10129" s="61" t="s">
        <v>14005</v>
      </c>
      <c r="BU10129" s="61" t="s">
        <v>15597</v>
      </c>
      <c r="BV10129" s="61" t="s">
        <v>16990</v>
      </c>
      <c r="BW10129" s="61" t="s">
        <v>14005</v>
      </c>
    </row>
    <row r="10130" spans="51:75">
      <c r="AY10130" s="89" t="e">
        <f>VLOOKUP(C10130,#REF!, 2,FALSE)</f>
        <v>#REF!</v>
      </c>
      <c r="BM10130" s="61" t="s">
        <v>15598</v>
      </c>
      <c r="BN10130" s="61" t="s">
        <v>2985</v>
      </c>
      <c r="BO10130" s="61" t="s">
        <v>2985</v>
      </c>
      <c r="BU10130" s="61" t="s">
        <v>15598</v>
      </c>
      <c r="BV10130" s="61" t="s">
        <v>2985</v>
      </c>
      <c r="BW10130" s="61" t="s">
        <v>2985</v>
      </c>
    </row>
    <row r="10131" spans="51:75">
      <c r="AY10131" s="89" t="e">
        <f>VLOOKUP(C10131,#REF!, 2,FALSE)</f>
        <v>#REF!</v>
      </c>
      <c r="BM10131" s="61" t="s">
        <v>15599</v>
      </c>
      <c r="BN10131" s="61" t="s">
        <v>2985</v>
      </c>
      <c r="BO10131" s="61" t="s">
        <v>3424</v>
      </c>
      <c r="BU10131" s="61" t="s">
        <v>15599</v>
      </c>
      <c r="BV10131" s="61" t="s">
        <v>2985</v>
      </c>
      <c r="BW10131" s="61" t="s">
        <v>3424</v>
      </c>
    </row>
    <row r="10132" spans="51:75">
      <c r="AY10132" s="89" t="e">
        <f>VLOOKUP(C10132,#REF!, 2,FALSE)</f>
        <v>#REF!</v>
      </c>
      <c r="BM10132" s="61" t="s">
        <v>15600</v>
      </c>
      <c r="BN10132" s="61" t="s">
        <v>2985</v>
      </c>
      <c r="BO10132" s="61" t="s">
        <v>2985</v>
      </c>
      <c r="BU10132" s="61" t="s">
        <v>15600</v>
      </c>
      <c r="BV10132" s="61" t="s">
        <v>2985</v>
      </c>
      <c r="BW10132" s="61" t="s">
        <v>2985</v>
      </c>
    </row>
    <row r="10133" spans="51:75">
      <c r="AY10133" s="89" t="e">
        <f>VLOOKUP(C10133,#REF!, 2,FALSE)</f>
        <v>#REF!</v>
      </c>
      <c r="BM10133" s="61" t="s">
        <v>2714</v>
      </c>
      <c r="BN10133" s="61" t="s">
        <v>2985</v>
      </c>
      <c r="BO10133" s="61" t="s">
        <v>2985</v>
      </c>
      <c r="BU10133" s="61" t="s">
        <v>2714</v>
      </c>
      <c r="BV10133" s="61" t="s">
        <v>2985</v>
      </c>
      <c r="BW10133" s="61" t="s">
        <v>2985</v>
      </c>
    </row>
    <row r="10134" spans="51:75">
      <c r="AY10134" s="89" t="e">
        <f>VLOOKUP(C10134,#REF!, 2,FALSE)</f>
        <v>#REF!</v>
      </c>
      <c r="BM10134" s="61" t="s">
        <v>15601</v>
      </c>
      <c r="BN10134" s="61" t="s">
        <v>2985</v>
      </c>
      <c r="BO10134" s="61" t="s">
        <v>2985</v>
      </c>
      <c r="BU10134" s="61" t="s">
        <v>15601</v>
      </c>
      <c r="BV10134" s="61" t="s">
        <v>2985</v>
      </c>
      <c r="BW10134" s="61" t="s">
        <v>2985</v>
      </c>
    </row>
    <row r="10135" spans="51:75">
      <c r="AY10135" s="89" t="e">
        <f>VLOOKUP(C10135,#REF!, 2,FALSE)</f>
        <v>#REF!</v>
      </c>
      <c r="BM10135" s="61" t="s">
        <v>15602</v>
      </c>
      <c r="BN10135" s="61" t="s">
        <v>2985</v>
      </c>
      <c r="BO10135" s="61" t="s">
        <v>2985</v>
      </c>
      <c r="BU10135" s="61" t="s">
        <v>15602</v>
      </c>
      <c r="BV10135" s="61" t="s">
        <v>2985</v>
      </c>
      <c r="BW10135" s="61" t="s">
        <v>2985</v>
      </c>
    </row>
    <row r="10136" spans="51:75">
      <c r="AY10136" s="89" t="e">
        <f>VLOOKUP(C10136,#REF!, 2,FALSE)</f>
        <v>#REF!</v>
      </c>
      <c r="BM10136" s="61" t="s">
        <v>15603</v>
      </c>
      <c r="BN10136" s="61" t="s">
        <v>2985</v>
      </c>
      <c r="BO10136" s="61" t="s">
        <v>2985</v>
      </c>
      <c r="BU10136" s="61" t="s">
        <v>15603</v>
      </c>
      <c r="BV10136" s="61" t="s">
        <v>2985</v>
      </c>
      <c r="BW10136" s="61" t="s">
        <v>2985</v>
      </c>
    </row>
    <row r="10137" spans="51:75">
      <c r="AY10137" s="89" t="e">
        <f>VLOOKUP(C10137,#REF!, 2,FALSE)</f>
        <v>#REF!</v>
      </c>
      <c r="BM10137" s="61" t="s">
        <v>15604</v>
      </c>
      <c r="BN10137" s="61" t="s">
        <v>2985</v>
      </c>
      <c r="BO10137" s="61" t="s">
        <v>3996</v>
      </c>
      <c r="BU10137" s="61" t="s">
        <v>15604</v>
      </c>
      <c r="BV10137" s="61" t="s">
        <v>2985</v>
      </c>
      <c r="BW10137" s="61" t="s">
        <v>3996</v>
      </c>
    </row>
    <row r="10138" spans="51:75">
      <c r="AY10138" s="89" t="e">
        <f>VLOOKUP(C10138,#REF!, 2,FALSE)</f>
        <v>#REF!</v>
      </c>
      <c r="BM10138" s="61" t="s">
        <v>15605</v>
      </c>
      <c r="BN10138" s="61" t="s">
        <v>799</v>
      </c>
      <c r="BO10138" s="61" t="s">
        <v>772</v>
      </c>
      <c r="BU10138" s="61" t="s">
        <v>15605</v>
      </c>
      <c r="BV10138" s="61" t="s">
        <v>799</v>
      </c>
      <c r="BW10138" s="61" t="s">
        <v>772</v>
      </c>
    </row>
    <row r="10139" spans="51:75">
      <c r="AY10139" s="89" t="e">
        <f>VLOOKUP(C10139,#REF!, 2,FALSE)</f>
        <v>#REF!</v>
      </c>
      <c r="BM10139" s="61" t="s">
        <v>15606</v>
      </c>
      <c r="BN10139" s="61" t="s">
        <v>843</v>
      </c>
      <c r="BO10139" s="61" t="s">
        <v>772</v>
      </c>
      <c r="BU10139" s="61" t="s">
        <v>15606</v>
      </c>
      <c r="BV10139" s="61" t="s">
        <v>843</v>
      </c>
      <c r="BW10139" s="61" t="s">
        <v>772</v>
      </c>
    </row>
    <row r="10140" spans="51:75">
      <c r="AY10140" s="89" t="e">
        <f>VLOOKUP(C10140,#REF!, 2,FALSE)</f>
        <v>#REF!</v>
      </c>
      <c r="BM10140" s="61" t="s">
        <v>15607</v>
      </c>
      <c r="BN10140" s="61" t="s">
        <v>2985</v>
      </c>
      <c r="BO10140" s="61" t="s">
        <v>2985</v>
      </c>
      <c r="BU10140" s="61" t="s">
        <v>15607</v>
      </c>
      <c r="BV10140" s="61" t="s">
        <v>2985</v>
      </c>
      <c r="BW10140" s="61" t="s">
        <v>2985</v>
      </c>
    </row>
    <row r="10141" spans="51:75">
      <c r="AY10141" s="89" t="e">
        <f>VLOOKUP(C10141,#REF!, 2,FALSE)</f>
        <v>#REF!</v>
      </c>
      <c r="BM10141" s="61" t="s">
        <v>15608</v>
      </c>
      <c r="BN10141" s="61" t="s">
        <v>2985</v>
      </c>
      <c r="BO10141" s="61" t="s">
        <v>2985</v>
      </c>
      <c r="BU10141" s="61" t="s">
        <v>15608</v>
      </c>
      <c r="BV10141" s="61" t="s">
        <v>2985</v>
      </c>
      <c r="BW10141" s="61" t="s">
        <v>2985</v>
      </c>
    </row>
    <row r="10142" spans="51:75">
      <c r="AY10142" s="89" t="e">
        <f>VLOOKUP(C10142,#REF!, 2,FALSE)</f>
        <v>#REF!</v>
      </c>
      <c r="BM10142" s="61" t="s">
        <v>15609</v>
      </c>
      <c r="BN10142" s="61" t="s">
        <v>2985</v>
      </c>
      <c r="BO10142" s="61" t="s">
        <v>2985</v>
      </c>
      <c r="BU10142" s="61" t="s">
        <v>15609</v>
      </c>
      <c r="BV10142" s="61" t="s">
        <v>2985</v>
      </c>
      <c r="BW10142" s="61" t="s">
        <v>2985</v>
      </c>
    </row>
    <row r="10143" spans="51:75">
      <c r="AY10143" s="89" t="e">
        <f>VLOOKUP(C10143,#REF!, 2,FALSE)</f>
        <v>#REF!</v>
      </c>
      <c r="BM10143" s="61" t="s">
        <v>15610</v>
      </c>
      <c r="BN10143" s="61" t="s">
        <v>1344</v>
      </c>
      <c r="BO10143" s="61" t="s">
        <v>7082</v>
      </c>
      <c r="BU10143" s="61" t="s">
        <v>15610</v>
      </c>
      <c r="BV10143" s="61" t="s">
        <v>1344</v>
      </c>
      <c r="BW10143" s="61" t="s">
        <v>7082</v>
      </c>
    </row>
    <row r="10144" spans="51:75">
      <c r="AY10144" s="89" t="e">
        <f>VLOOKUP(C10144,#REF!, 2,FALSE)</f>
        <v>#REF!</v>
      </c>
      <c r="BM10144" s="61" t="s">
        <v>15611</v>
      </c>
      <c r="BN10144" s="61" t="s">
        <v>1344</v>
      </c>
      <c r="BO10144" s="61" t="s">
        <v>7459</v>
      </c>
      <c r="BU10144" s="61" t="s">
        <v>15611</v>
      </c>
      <c r="BV10144" s="61" t="s">
        <v>1344</v>
      </c>
      <c r="BW10144" s="61" t="s">
        <v>7459</v>
      </c>
    </row>
    <row r="10145" spans="51:75">
      <c r="AY10145" s="89" t="e">
        <f>VLOOKUP(C10145,#REF!, 2,FALSE)</f>
        <v>#REF!</v>
      </c>
      <c r="BM10145" s="61" t="s">
        <v>15612</v>
      </c>
      <c r="BN10145" s="61" t="s">
        <v>1344</v>
      </c>
      <c r="BO10145" s="61" t="s">
        <v>15613</v>
      </c>
      <c r="BU10145" s="61" t="s">
        <v>15612</v>
      </c>
      <c r="BV10145" s="61" t="s">
        <v>1344</v>
      </c>
      <c r="BW10145" s="61" t="s">
        <v>15613</v>
      </c>
    </row>
    <row r="10146" spans="51:75">
      <c r="AY10146" s="89" t="e">
        <f>VLOOKUP(C10146,#REF!, 2,FALSE)</f>
        <v>#REF!</v>
      </c>
      <c r="BM10146" s="61" t="s">
        <v>15614</v>
      </c>
      <c r="BN10146" s="61" t="s">
        <v>3047</v>
      </c>
      <c r="BO10146" s="61" t="s">
        <v>1502</v>
      </c>
      <c r="BU10146" s="61" t="s">
        <v>15614</v>
      </c>
      <c r="BV10146" s="61" t="s">
        <v>3047</v>
      </c>
      <c r="BW10146" s="61" t="s">
        <v>1502</v>
      </c>
    </row>
    <row r="10147" spans="51:75">
      <c r="AY10147" s="89" t="e">
        <f>VLOOKUP(C10147,#REF!, 2,FALSE)</f>
        <v>#REF!</v>
      </c>
      <c r="BM10147" s="61" t="s">
        <v>15615</v>
      </c>
      <c r="BN10147" s="61" t="s">
        <v>2981</v>
      </c>
      <c r="BO10147" s="61" t="s">
        <v>2985</v>
      </c>
      <c r="BU10147" s="61" t="s">
        <v>15615</v>
      </c>
      <c r="BV10147" s="61" t="s">
        <v>2981</v>
      </c>
      <c r="BW10147" s="61" t="s">
        <v>2985</v>
      </c>
    </row>
    <row r="10148" spans="51:75">
      <c r="AY10148" s="89" t="e">
        <f>VLOOKUP(C10148,#REF!, 2,FALSE)</f>
        <v>#REF!</v>
      </c>
      <c r="BM10148" s="61" t="s">
        <v>15616</v>
      </c>
      <c r="BN10148" s="61" t="s">
        <v>2985</v>
      </c>
      <c r="BO10148" s="61" t="s">
        <v>15617</v>
      </c>
      <c r="BU10148" s="61" t="s">
        <v>15616</v>
      </c>
      <c r="BV10148" s="61" t="s">
        <v>2985</v>
      </c>
      <c r="BW10148" s="61" t="s">
        <v>15617</v>
      </c>
    </row>
    <row r="10149" spans="51:75">
      <c r="AY10149" s="89" t="e">
        <f>VLOOKUP(C10149,#REF!, 2,FALSE)</f>
        <v>#REF!</v>
      </c>
      <c r="BM10149" s="61" t="s">
        <v>15618</v>
      </c>
      <c r="BN10149" s="61" t="s">
        <v>785</v>
      </c>
      <c r="BO10149" s="61" t="s">
        <v>772</v>
      </c>
      <c r="BU10149" s="61" t="s">
        <v>15618</v>
      </c>
      <c r="BV10149" s="61" t="s">
        <v>785</v>
      </c>
      <c r="BW10149" s="61" t="s">
        <v>772</v>
      </c>
    </row>
    <row r="10150" spans="51:75">
      <c r="AY10150" s="89" t="e">
        <f>VLOOKUP(C10150,#REF!, 2,FALSE)</f>
        <v>#REF!</v>
      </c>
      <c r="BM10150" s="61" t="s">
        <v>15619</v>
      </c>
      <c r="BN10150" s="61" t="s">
        <v>17010</v>
      </c>
      <c r="BO10150" s="61" t="s">
        <v>772</v>
      </c>
      <c r="BU10150" s="61" t="s">
        <v>15619</v>
      </c>
      <c r="BV10150" s="61" t="s">
        <v>17010</v>
      </c>
      <c r="BW10150" s="61" t="s">
        <v>772</v>
      </c>
    </row>
    <row r="10151" spans="51:75">
      <c r="AY10151" s="89" t="e">
        <f>VLOOKUP(C10151,#REF!, 2,FALSE)</f>
        <v>#REF!</v>
      </c>
      <c r="BM10151" s="61" t="s">
        <v>15620</v>
      </c>
      <c r="BN10151" s="61" t="s">
        <v>2985</v>
      </c>
      <c r="BO10151" s="61" t="s">
        <v>2985</v>
      </c>
      <c r="BU10151" s="61" t="s">
        <v>15620</v>
      </c>
      <c r="BV10151" s="61" t="s">
        <v>2985</v>
      </c>
      <c r="BW10151" s="61" t="s">
        <v>2985</v>
      </c>
    </row>
    <row r="10152" spans="51:75">
      <c r="AY10152" s="89" t="e">
        <f>VLOOKUP(C10152,#REF!, 2,FALSE)</f>
        <v>#REF!</v>
      </c>
      <c r="BM10152" s="61" t="s">
        <v>15621</v>
      </c>
      <c r="BN10152" s="61" t="s">
        <v>2985</v>
      </c>
      <c r="BO10152" s="61" t="s">
        <v>772</v>
      </c>
      <c r="BU10152" s="61" t="s">
        <v>15621</v>
      </c>
      <c r="BV10152" s="61" t="s">
        <v>2985</v>
      </c>
      <c r="BW10152" s="61" t="s">
        <v>772</v>
      </c>
    </row>
    <row r="10153" spans="51:75">
      <c r="AY10153" s="89" t="e">
        <f>VLOOKUP(C10153,#REF!, 2,FALSE)</f>
        <v>#REF!</v>
      </c>
      <c r="BM10153" s="61" t="s">
        <v>15622</v>
      </c>
      <c r="BN10153" s="61" t="s">
        <v>615</v>
      </c>
      <c r="BO10153" s="61" t="s">
        <v>772</v>
      </c>
      <c r="BU10153" s="61" t="s">
        <v>15622</v>
      </c>
      <c r="BV10153" s="61" t="s">
        <v>615</v>
      </c>
      <c r="BW10153" s="61" t="s">
        <v>772</v>
      </c>
    </row>
    <row r="10154" spans="51:75">
      <c r="AY10154" s="89" t="e">
        <f>VLOOKUP(C10154,#REF!, 2,FALSE)</f>
        <v>#REF!</v>
      </c>
      <c r="BM10154" s="61" t="s">
        <v>15623</v>
      </c>
      <c r="BN10154" s="61" t="s">
        <v>851</v>
      </c>
      <c r="BO10154" s="61" t="s">
        <v>3879</v>
      </c>
      <c r="BU10154" s="61" t="s">
        <v>15623</v>
      </c>
      <c r="BV10154" s="61" t="s">
        <v>851</v>
      </c>
      <c r="BW10154" s="61" t="s">
        <v>3879</v>
      </c>
    </row>
    <row r="10155" spans="51:75">
      <c r="AY10155" s="89" t="e">
        <f>VLOOKUP(C10155,#REF!, 2,FALSE)</f>
        <v>#REF!</v>
      </c>
      <c r="BM10155" s="61" t="s">
        <v>15624</v>
      </c>
      <c r="BN10155" s="61" t="s">
        <v>2985</v>
      </c>
      <c r="BO10155" s="61" t="s">
        <v>15625</v>
      </c>
      <c r="BU10155" s="61" t="s">
        <v>15624</v>
      </c>
      <c r="BV10155" s="61" t="s">
        <v>2985</v>
      </c>
      <c r="BW10155" s="61" t="s">
        <v>15625</v>
      </c>
    </row>
    <row r="10156" spans="51:75">
      <c r="AY10156" s="89" t="e">
        <f>VLOOKUP(C10156,#REF!, 2,FALSE)</f>
        <v>#REF!</v>
      </c>
      <c r="BM10156" s="61" t="s">
        <v>15626</v>
      </c>
      <c r="BN10156" s="61" t="s">
        <v>799</v>
      </c>
      <c r="BO10156" s="61" t="s">
        <v>772</v>
      </c>
      <c r="BU10156" s="61" t="s">
        <v>15626</v>
      </c>
      <c r="BV10156" s="61" t="s">
        <v>799</v>
      </c>
      <c r="BW10156" s="61" t="s">
        <v>772</v>
      </c>
    </row>
    <row r="10157" spans="51:75">
      <c r="AY10157" s="89" t="e">
        <f>VLOOKUP(C10157,#REF!, 2,FALSE)</f>
        <v>#REF!</v>
      </c>
      <c r="BM10157" s="61" t="s">
        <v>2715</v>
      </c>
      <c r="BN10157" s="61" t="s">
        <v>3007</v>
      </c>
      <c r="BO10157" s="61" t="s">
        <v>2985</v>
      </c>
      <c r="BU10157" s="61" t="s">
        <v>2715</v>
      </c>
      <c r="BV10157" s="61" t="s">
        <v>3007</v>
      </c>
      <c r="BW10157" s="61" t="s">
        <v>2985</v>
      </c>
    </row>
    <row r="10158" spans="51:75">
      <c r="AY10158" s="89" t="e">
        <f>VLOOKUP(C10158,#REF!, 2,FALSE)</f>
        <v>#REF!</v>
      </c>
      <c r="BM10158" s="61" t="s">
        <v>15627</v>
      </c>
      <c r="BN10158" s="61" t="s">
        <v>3007</v>
      </c>
      <c r="BO10158" s="61" t="s">
        <v>2985</v>
      </c>
      <c r="BU10158" s="61" t="s">
        <v>15627</v>
      </c>
      <c r="BV10158" s="61" t="s">
        <v>3007</v>
      </c>
      <c r="BW10158" s="61" t="s">
        <v>2985</v>
      </c>
    </row>
    <row r="10159" spans="51:75">
      <c r="AY10159" s="89" t="e">
        <f>VLOOKUP(C10159,#REF!, 2,FALSE)</f>
        <v>#REF!</v>
      </c>
      <c r="BM10159" s="61" t="s">
        <v>2716</v>
      </c>
      <c r="BN10159" s="61" t="s">
        <v>3007</v>
      </c>
      <c r="BO10159" s="61" t="s">
        <v>2985</v>
      </c>
      <c r="BU10159" s="61" t="s">
        <v>2716</v>
      </c>
      <c r="BV10159" s="61" t="s">
        <v>3007</v>
      </c>
      <c r="BW10159" s="61" t="s">
        <v>2985</v>
      </c>
    </row>
    <row r="10160" spans="51:75">
      <c r="AY10160" s="89" t="e">
        <f>VLOOKUP(C10160,#REF!, 2,FALSE)</f>
        <v>#REF!</v>
      </c>
      <c r="BM10160" s="61" t="s">
        <v>15628</v>
      </c>
      <c r="BN10160" s="61" t="s">
        <v>2985</v>
      </c>
      <c r="BO10160" s="61" t="s">
        <v>772</v>
      </c>
      <c r="BU10160" s="61" t="s">
        <v>15628</v>
      </c>
      <c r="BV10160" s="61" t="s">
        <v>2985</v>
      </c>
      <c r="BW10160" s="61" t="s">
        <v>772</v>
      </c>
    </row>
    <row r="10161" spans="51:75">
      <c r="AY10161" s="89" t="e">
        <f>VLOOKUP(C10161,#REF!, 2,FALSE)</f>
        <v>#REF!</v>
      </c>
      <c r="BM10161" s="61" t="s">
        <v>15629</v>
      </c>
      <c r="BN10161" s="61" t="s">
        <v>2985</v>
      </c>
      <c r="BO10161" s="61" t="s">
        <v>772</v>
      </c>
      <c r="BU10161" s="61" t="s">
        <v>15629</v>
      </c>
      <c r="BV10161" s="61" t="s">
        <v>2985</v>
      </c>
      <c r="BW10161" s="61" t="s">
        <v>772</v>
      </c>
    </row>
    <row r="10162" spans="51:75">
      <c r="AY10162" s="89" t="e">
        <f>VLOOKUP(C10162,#REF!, 2,FALSE)</f>
        <v>#REF!</v>
      </c>
      <c r="BM10162" s="61" t="s">
        <v>285</v>
      </c>
      <c r="BN10162" s="61" t="s">
        <v>16990</v>
      </c>
      <c r="BO10162" s="61" t="s">
        <v>2985</v>
      </c>
      <c r="BU10162" s="61" t="s">
        <v>285</v>
      </c>
      <c r="BV10162" s="61" t="s">
        <v>16990</v>
      </c>
      <c r="BW10162" s="61" t="s">
        <v>2985</v>
      </c>
    </row>
    <row r="10163" spans="51:75">
      <c r="AY10163" s="89" t="e">
        <f>VLOOKUP(C10163,#REF!, 2,FALSE)</f>
        <v>#REF!</v>
      </c>
      <c r="BM10163" s="61" t="s">
        <v>15630</v>
      </c>
      <c r="BN10163" s="61" t="s">
        <v>2985</v>
      </c>
      <c r="BO10163" s="61" t="s">
        <v>5053</v>
      </c>
      <c r="BU10163" s="61" t="s">
        <v>15630</v>
      </c>
      <c r="BV10163" s="61" t="s">
        <v>2985</v>
      </c>
      <c r="BW10163" s="61" t="s">
        <v>5053</v>
      </c>
    </row>
    <row r="10164" spans="51:75">
      <c r="AY10164" s="89" t="e">
        <f>VLOOKUP(C10164,#REF!, 2,FALSE)</f>
        <v>#REF!</v>
      </c>
      <c r="BM10164" s="61" t="s">
        <v>15631</v>
      </c>
      <c r="BN10164" s="61" t="s">
        <v>16990</v>
      </c>
      <c r="BO10164" s="61" t="s">
        <v>2985</v>
      </c>
      <c r="BU10164" s="61" t="s">
        <v>15631</v>
      </c>
      <c r="BV10164" s="61" t="s">
        <v>16990</v>
      </c>
      <c r="BW10164" s="61" t="s">
        <v>2985</v>
      </c>
    </row>
    <row r="10165" spans="51:75">
      <c r="AY10165" s="89" t="e">
        <f>VLOOKUP(C10165,#REF!, 2,FALSE)</f>
        <v>#REF!</v>
      </c>
      <c r="BM10165" s="61" t="s">
        <v>15632</v>
      </c>
      <c r="BN10165" s="61" t="s">
        <v>16990</v>
      </c>
      <c r="BO10165" s="61" t="s">
        <v>2985</v>
      </c>
      <c r="BU10165" s="61" t="s">
        <v>15632</v>
      </c>
      <c r="BV10165" s="61" t="s">
        <v>16990</v>
      </c>
      <c r="BW10165" s="61" t="s">
        <v>2985</v>
      </c>
    </row>
    <row r="10166" spans="51:75">
      <c r="AY10166" s="89" t="e">
        <f>VLOOKUP(C10166,#REF!, 2,FALSE)</f>
        <v>#REF!</v>
      </c>
      <c r="BM10166" s="61" t="s">
        <v>15633</v>
      </c>
      <c r="BN10166" s="61" t="s">
        <v>3007</v>
      </c>
      <c r="BO10166" s="61" t="s">
        <v>2985</v>
      </c>
      <c r="BU10166" s="61" t="s">
        <v>15633</v>
      </c>
      <c r="BV10166" s="61" t="s">
        <v>3007</v>
      </c>
      <c r="BW10166" s="61" t="s">
        <v>2985</v>
      </c>
    </row>
    <row r="10167" spans="51:75">
      <c r="AY10167" s="89" t="e">
        <f>VLOOKUP(C10167,#REF!, 2,FALSE)</f>
        <v>#REF!</v>
      </c>
      <c r="BM10167" s="61" t="s">
        <v>15634</v>
      </c>
      <c r="BN10167" s="61" t="s">
        <v>1271</v>
      </c>
      <c r="BO10167" s="61" t="s">
        <v>2985</v>
      </c>
      <c r="BU10167" s="61" t="s">
        <v>15634</v>
      </c>
      <c r="BV10167" s="61" t="s">
        <v>1271</v>
      </c>
      <c r="BW10167" s="61" t="s">
        <v>2985</v>
      </c>
    </row>
    <row r="10168" spans="51:75">
      <c r="AY10168" s="89" t="e">
        <f>VLOOKUP(C10168,#REF!, 2,FALSE)</f>
        <v>#REF!</v>
      </c>
      <c r="BM10168" s="61" t="s">
        <v>15635</v>
      </c>
      <c r="BN10168" s="61" t="s">
        <v>2981</v>
      </c>
      <c r="BO10168" s="61" t="s">
        <v>2985</v>
      </c>
      <c r="BU10168" s="61" t="s">
        <v>15635</v>
      </c>
      <c r="BV10168" s="61" t="s">
        <v>2981</v>
      </c>
      <c r="BW10168" s="61" t="s">
        <v>2985</v>
      </c>
    </row>
    <row r="10169" spans="51:75">
      <c r="AY10169" s="89" t="e">
        <f>VLOOKUP(C10169,#REF!, 2,FALSE)</f>
        <v>#REF!</v>
      </c>
      <c r="BM10169" s="61" t="s">
        <v>2717</v>
      </c>
      <c r="BN10169" s="61" t="s">
        <v>2985</v>
      </c>
      <c r="BO10169" s="61" t="s">
        <v>2985</v>
      </c>
      <c r="BU10169" s="61" t="s">
        <v>2717</v>
      </c>
      <c r="BV10169" s="61" t="s">
        <v>2985</v>
      </c>
      <c r="BW10169" s="61" t="s">
        <v>2985</v>
      </c>
    </row>
    <row r="10170" spans="51:75">
      <c r="AY10170" s="89" t="e">
        <f>VLOOKUP(C10170,#REF!, 2,FALSE)</f>
        <v>#REF!</v>
      </c>
      <c r="BM10170" s="61" t="s">
        <v>15636</v>
      </c>
      <c r="BN10170" s="61" t="s">
        <v>16990</v>
      </c>
      <c r="BO10170" s="61" t="s">
        <v>2985</v>
      </c>
      <c r="BU10170" s="61" t="s">
        <v>15636</v>
      </c>
      <c r="BV10170" s="61" t="s">
        <v>16990</v>
      </c>
      <c r="BW10170" s="61" t="s">
        <v>2985</v>
      </c>
    </row>
    <row r="10171" spans="51:75">
      <c r="AY10171" s="89" t="e">
        <f>VLOOKUP(C10171,#REF!, 2,FALSE)</f>
        <v>#REF!</v>
      </c>
      <c r="BM10171" s="61" t="s">
        <v>15637</v>
      </c>
      <c r="BN10171" s="61" t="s">
        <v>3007</v>
      </c>
      <c r="BO10171" s="61" t="s">
        <v>2985</v>
      </c>
      <c r="BU10171" s="61" t="s">
        <v>15637</v>
      </c>
      <c r="BV10171" s="61" t="s">
        <v>3007</v>
      </c>
      <c r="BW10171" s="61" t="s">
        <v>2985</v>
      </c>
    </row>
    <row r="10172" spans="51:75">
      <c r="AY10172" s="89" t="e">
        <f>VLOOKUP(C10172,#REF!, 2,FALSE)</f>
        <v>#REF!</v>
      </c>
      <c r="BM10172" s="61" t="s">
        <v>15639</v>
      </c>
      <c r="BN10172" s="61" t="s">
        <v>2981</v>
      </c>
      <c r="BO10172" s="61" t="s">
        <v>2985</v>
      </c>
      <c r="BU10172" s="61" t="s">
        <v>15639</v>
      </c>
      <c r="BV10172" s="61" t="s">
        <v>2981</v>
      </c>
      <c r="BW10172" s="61" t="s">
        <v>2985</v>
      </c>
    </row>
    <row r="10173" spans="51:75">
      <c r="AY10173" s="89" t="e">
        <f>VLOOKUP(C10173,#REF!, 2,FALSE)</f>
        <v>#REF!</v>
      </c>
      <c r="BM10173" s="61" t="s">
        <v>15640</v>
      </c>
      <c r="BN10173" s="61" t="s">
        <v>928</v>
      </c>
      <c r="BO10173" s="61" t="s">
        <v>2985</v>
      </c>
      <c r="BU10173" s="61" t="s">
        <v>15640</v>
      </c>
      <c r="BV10173" s="61" t="s">
        <v>928</v>
      </c>
      <c r="BW10173" s="61" t="s">
        <v>2985</v>
      </c>
    </row>
    <row r="10174" spans="51:75">
      <c r="AY10174" s="89" t="e">
        <f>VLOOKUP(C10174,#REF!, 2,FALSE)</f>
        <v>#REF!</v>
      </c>
      <c r="BM10174" s="61" t="s">
        <v>15641</v>
      </c>
      <c r="BN10174" s="61" t="s">
        <v>2985</v>
      </c>
      <c r="BO10174" s="61" t="s">
        <v>2985</v>
      </c>
      <c r="BU10174" s="61" t="s">
        <v>15641</v>
      </c>
      <c r="BV10174" s="61" t="s">
        <v>2985</v>
      </c>
      <c r="BW10174" s="61" t="s">
        <v>2985</v>
      </c>
    </row>
    <row r="10175" spans="51:75">
      <c r="AY10175" s="89" t="e">
        <f>VLOOKUP(C10175,#REF!, 2,FALSE)</f>
        <v>#REF!</v>
      </c>
      <c r="BM10175" s="61" t="s">
        <v>15642</v>
      </c>
      <c r="BN10175" s="61" t="s">
        <v>3004</v>
      </c>
      <c r="BO10175" s="61" t="s">
        <v>772</v>
      </c>
      <c r="BU10175" s="61" t="s">
        <v>15642</v>
      </c>
      <c r="BV10175" s="61" t="s">
        <v>3004</v>
      </c>
      <c r="BW10175" s="61" t="s">
        <v>772</v>
      </c>
    </row>
    <row r="10176" spans="51:75">
      <c r="AY10176" s="89" t="e">
        <f>VLOOKUP(C10176,#REF!, 2,FALSE)</f>
        <v>#REF!</v>
      </c>
      <c r="BM10176" s="61" t="s">
        <v>15643</v>
      </c>
      <c r="BN10176" s="61" t="s">
        <v>2985</v>
      </c>
      <c r="BO10176" s="61" t="s">
        <v>2985</v>
      </c>
      <c r="BU10176" s="61" t="s">
        <v>15643</v>
      </c>
      <c r="BV10176" s="61" t="s">
        <v>2985</v>
      </c>
      <c r="BW10176" s="61" t="s">
        <v>2985</v>
      </c>
    </row>
    <row r="10177" spans="51:75">
      <c r="AY10177" s="89" t="e">
        <f>VLOOKUP(C10177,#REF!, 2,FALSE)</f>
        <v>#REF!</v>
      </c>
      <c r="BM10177" s="61" t="s">
        <v>15644</v>
      </c>
      <c r="BN10177" s="61" t="s">
        <v>2985</v>
      </c>
      <c r="BO10177" s="61" t="s">
        <v>2985</v>
      </c>
      <c r="BU10177" s="61" t="s">
        <v>15644</v>
      </c>
      <c r="BV10177" s="61" t="s">
        <v>2985</v>
      </c>
      <c r="BW10177" s="61" t="s">
        <v>2985</v>
      </c>
    </row>
    <row r="10178" spans="51:75">
      <c r="AY10178" s="89" t="e">
        <f>VLOOKUP(C10178,#REF!, 2,FALSE)</f>
        <v>#REF!</v>
      </c>
      <c r="BM10178" s="61" t="s">
        <v>15645</v>
      </c>
      <c r="BN10178" s="61" t="s">
        <v>2985</v>
      </c>
      <c r="BO10178" s="61" t="s">
        <v>2985</v>
      </c>
      <c r="BU10178" s="61" t="s">
        <v>15645</v>
      </c>
      <c r="BV10178" s="61" t="s">
        <v>2985</v>
      </c>
      <c r="BW10178" s="61" t="s">
        <v>2985</v>
      </c>
    </row>
    <row r="10179" spans="51:75">
      <c r="AY10179" s="89" t="e">
        <f>VLOOKUP(C10179,#REF!, 2,FALSE)</f>
        <v>#REF!</v>
      </c>
      <c r="BM10179" s="61" t="s">
        <v>15646</v>
      </c>
      <c r="BN10179" s="61" t="s">
        <v>789</v>
      </c>
      <c r="BO10179" s="61" t="s">
        <v>711</v>
      </c>
      <c r="BU10179" s="61" t="s">
        <v>15646</v>
      </c>
      <c r="BV10179" s="61" t="s">
        <v>789</v>
      </c>
      <c r="BW10179" s="61" t="s">
        <v>711</v>
      </c>
    </row>
    <row r="10180" spans="51:75">
      <c r="AY10180" s="89" t="e">
        <f>VLOOKUP(C10180,#REF!, 2,FALSE)</f>
        <v>#REF!</v>
      </c>
      <c r="BM10180" s="61" t="s">
        <v>15647</v>
      </c>
      <c r="BN10180" s="61" t="s">
        <v>1344</v>
      </c>
      <c r="BO10180" s="61" t="s">
        <v>2985</v>
      </c>
      <c r="BU10180" s="61" t="s">
        <v>15647</v>
      </c>
      <c r="BV10180" s="61" t="s">
        <v>1344</v>
      </c>
      <c r="BW10180" s="61" t="s">
        <v>2985</v>
      </c>
    </row>
    <row r="10181" spans="51:75">
      <c r="AY10181" s="89" t="e">
        <f>VLOOKUP(C10181,#REF!, 2,FALSE)</f>
        <v>#REF!</v>
      </c>
      <c r="BM10181" s="61" t="s">
        <v>15648</v>
      </c>
      <c r="BN10181" s="61" t="s">
        <v>738</v>
      </c>
      <c r="BO10181" s="61" t="s">
        <v>15649</v>
      </c>
      <c r="BU10181" s="61" t="s">
        <v>15648</v>
      </c>
      <c r="BV10181" s="61" t="s">
        <v>738</v>
      </c>
      <c r="BW10181" s="61" t="s">
        <v>15649</v>
      </c>
    </row>
    <row r="10182" spans="51:75">
      <c r="AY10182" s="89" t="e">
        <f>VLOOKUP(C10182,#REF!, 2,FALSE)</f>
        <v>#REF!</v>
      </c>
      <c r="BM10182" s="61" t="s">
        <v>15650</v>
      </c>
      <c r="BN10182" s="61" t="s">
        <v>616</v>
      </c>
      <c r="BO10182" s="61" t="s">
        <v>2476</v>
      </c>
      <c r="BU10182" s="61" t="s">
        <v>15650</v>
      </c>
      <c r="BV10182" s="61" t="s">
        <v>616</v>
      </c>
      <c r="BW10182" s="61" t="s">
        <v>2476</v>
      </c>
    </row>
    <row r="10183" spans="51:75">
      <c r="AY10183" s="89" t="e">
        <f>VLOOKUP(C10183,#REF!, 2,FALSE)</f>
        <v>#REF!</v>
      </c>
      <c r="BM10183" s="61" t="s">
        <v>15651</v>
      </c>
      <c r="BN10183" s="61" t="s">
        <v>16990</v>
      </c>
      <c r="BO10183" s="61" t="s">
        <v>9623</v>
      </c>
      <c r="BU10183" s="61" t="s">
        <v>15651</v>
      </c>
      <c r="BV10183" s="61" t="s">
        <v>16990</v>
      </c>
      <c r="BW10183" s="61" t="s">
        <v>9623</v>
      </c>
    </row>
    <row r="10184" spans="51:75">
      <c r="AY10184" s="89" t="e">
        <f>VLOOKUP(C10184,#REF!, 2,FALSE)</f>
        <v>#REF!</v>
      </c>
      <c r="BM10184" s="61" t="s">
        <v>15652</v>
      </c>
      <c r="BN10184" s="61" t="s">
        <v>2985</v>
      </c>
      <c r="BO10184" s="61" t="s">
        <v>15653</v>
      </c>
      <c r="BU10184" s="61" t="s">
        <v>15652</v>
      </c>
      <c r="BV10184" s="61" t="s">
        <v>2985</v>
      </c>
      <c r="BW10184" s="61" t="s">
        <v>15653</v>
      </c>
    </row>
    <row r="10185" spans="51:75">
      <c r="AY10185" s="89" t="e">
        <f>VLOOKUP(C10185,#REF!, 2,FALSE)</f>
        <v>#REF!</v>
      </c>
      <c r="BM10185" s="61" t="s">
        <v>2723</v>
      </c>
      <c r="BN10185" s="61" t="s">
        <v>628</v>
      </c>
      <c r="BO10185" s="61" t="s">
        <v>15654</v>
      </c>
      <c r="BU10185" s="61" t="s">
        <v>2723</v>
      </c>
      <c r="BV10185" s="61" t="s">
        <v>628</v>
      </c>
      <c r="BW10185" s="61" t="s">
        <v>15654</v>
      </c>
    </row>
    <row r="10186" spans="51:75">
      <c r="AY10186" s="89" t="e">
        <f>VLOOKUP(C10186,#REF!, 2,FALSE)</f>
        <v>#REF!</v>
      </c>
      <c r="BM10186" s="61" t="s">
        <v>264</v>
      </c>
      <c r="BN10186" s="61" t="s">
        <v>1274</v>
      </c>
      <c r="BO10186" s="61" t="s">
        <v>15655</v>
      </c>
      <c r="BU10186" s="61" t="s">
        <v>264</v>
      </c>
      <c r="BV10186" s="61" t="s">
        <v>1274</v>
      </c>
      <c r="BW10186" s="61" t="s">
        <v>15655</v>
      </c>
    </row>
    <row r="10187" spans="51:75">
      <c r="AY10187" s="89" t="e">
        <f>VLOOKUP(C10187,#REF!, 2,FALSE)</f>
        <v>#REF!</v>
      </c>
      <c r="BM10187" s="61" t="s">
        <v>2724</v>
      </c>
      <c r="BN10187" s="61" t="s">
        <v>2985</v>
      </c>
      <c r="BO10187" s="61" t="s">
        <v>15656</v>
      </c>
      <c r="BU10187" s="61" t="s">
        <v>2724</v>
      </c>
      <c r="BV10187" s="61" t="s">
        <v>2985</v>
      </c>
      <c r="BW10187" s="61" t="s">
        <v>15656</v>
      </c>
    </row>
    <row r="10188" spans="51:75">
      <c r="AY10188" s="89" t="e">
        <f>VLOOKUP(C10188,#REF!, 2,FALSE)</f>
        <v>#REF!</v>
      </c>
      <c r="BM10188" s="61" t="s">
        <v>15657</v>
      </c>
      <c r="BN10188" s="61" t="s">
        <v>1344</v>
      </c>
      <c r="BO10188" s="61" t="s">
        <v>3314</v>
      </c>
      <c r="BU10188" s="61" t="s">
        <v>15657</v>
      </c>
      <c r="BV10188" s="61" t="s">
        <v>1344</v>
      </c>
      <c r="BW10188" s="61" t="s">
        <v>3314</v>
      </c>
    </row>
    <row r="10189" spans="51:75">
      <c r="AY10189" s="89" t="e">
        <f>VLOOKUP(C10189,#REF!, 2,FALSE)</f>
        <v>#REF!</v>
      </c>
      <c r="BM10189" s="61" t="s">
        <v>15658</v>
      </c>
      <c r="BN10189" s="61" t="s">
        <v>3007</v>
      </c>
      <c r="BO10189" s="61" t="s">
        <v>15659</v>
      </c>
      <c r="BU10189" s="61" t="s">
        <v>15658</v>
      </c>
      <c r="BV10189" s="61" t="s">
        <v>3007</v>
      </c>
      <c r="BW10189" s="61" t="s">
        <v>15659</v>
      </c>
    </row>
    <row r="10190" spans="51:75">
      <c r="AY10190" s="89" t="e">
        <f>VLOOKUP(C10190,#REF!, 2,FALSE)</f>
        <v>#REF!</v>
      </c>
      <c r="BM10190" s="61" t="s">
        <v>15660</v>
      </c>
      <c r="BN10190" s="61" t="s">
        <v>3007</v>
      </c>
      <c r="BO10190" s="61" t="s">
        <v>2549</v>
      </c>
      <c r="BU10190" s="61" t="s">
        <v>15660</v>
      </c>
      <c r="BV10190" s="61" t="s">
        <v>3007</v>
      </c>
      <c r="BW10190" s="61" t="s">
        <v>2549</v>
      </c>
    </row>
    <row r="10191" spans="51:75">
      <c r="AY10191" s="89" t="e">
        <f>VLOOKUP(C10191,#REF!, 2,FALSE)</f>
        <v>#REF!</v>
      </c>
      <c r="BM10191" s="61" t="s">
        <v>15661</v>
      </c>
      <c r="BN10191" s="61" t="s">
        <v>780</v>
      </c>
      <c r="BO10191" s="61" t="s">
        <v>15662</v>
      </c>
      <c r="BU10191" s="61" t="s">
        <v>15661</v>
      </c>
      <c r="BV10191" s="61" t="s">
        <v>780</v>
      </c>
      <c r="BW10191" s="61" t="s">
        <v>15662</v>
      </c>
    </row>
    <row r="10192" spans="51:75">
      <c r="AY10192" s="89" t="e">
        <f>VLOOKUP(C10192,#REF!, 2,FALSE)</f>
        <v>#REF!</v>
      </c>
      <c r="BM10192" s="61" t="s">
        <v>15663</v>
      </c>
      <c r="BN10192" s="61" t="s">
        <v>2985</v>
      </c>
      <c r="BO10192" s="61" t="s">
        <v>2985</v>
      </c>
      <c r="BU10192" s="61" t="s">
        <v>15663</v>
      </c>
      <c r="BV10192" s="61" t="s">
        <v>2985</v>
      </c>
      <c r="BW10192" s="61" t="s">
        <v>2985</v>
      </c>
    </row>
    <row r="10193" spans="51:75">
      <c r="AY10193" s="89" t="e">
        <f>VLOOKUP(C10193,#REF!, 2,FALSE)</f>
        <v>#REF!</v>
      </c>
      <c r="BM10193" s="61" t="s">
        <v>15664</v>
      </c>
      <c r="BN10193" s="61" t="s">
        <v>16990</v>
      </c>
      <c r="BO10193" s="61" t="s">
        <v>8861</v>
      </c>
      <c r="BU10193" s="61" t="s">
        <v>15664</v>
      </c>
      <c r="BV10193" s="61" t="s">
        <v>16990</v>
      </c>
      <c r="BW10193" s="61" t="s">
        <v>8861</v>
      </c>
    </row>
    <row r="10194" spans="51:75">
      <c r="AY10194" s="89" t="e">
        <f>VLOOKUP(C10194,#REF!, 2,FALSE)</f>
        <v>#REF!</v>
      </c>
      <c r="BM10194" s="61" t="s">
        <v>2725</v>
      </c>
      <c r="BN10194" s="61" t="s">
        <v>2985</v>
      </c>
      <c r="BO10194" s="61" t="s">
        <v>2985</v>
      </c>
      <c r="BU10194" s="61" t="s">
        <v>2725</v>
      </c>
      <c r="BV10194" s="61" t="s">
        <v>2985</v>
      </c>
      <c r="BW10194" s="61" t="s">
        <v>2985</v>
      </c>
    </row>
    <row r="10195" spans="51:75">
      <c r="AY10195" s="89" t="e">
        <f>VLOOKUP(C10195,#REF!, 2,FALSE)</f>
        <v>#REF!</v>
      </c>
      <c r="BM10195" s="61" t="s">
        <v>15665</v>
      </c>
      <c r="BN10195" s="61" t="s">
        <v>3254</v>
      </c>
      <c r="BO10195" s="61" t="s">
        <v>4759</v>
      </c>
      <c r="BU10195" s="61" t="s">
        <v>15665</v>
      </c>
      <c r="BV10195" s="61" t="s">
        <v>3254</v>
      </c>
      <c r="BW10195" s="61" t="s">
        <v>4759</v>
      </c>
    </row>
    <row r="10196" spans="51:75">
      <c r="AY10196" s="89" t="e">
        <f>VLOOKUP(C10196,#REF!, 2,FALSE)</f>
        <v>#REF!</v>
      </c>
      <c r="BM10196" s="61" t="s">
        <v>15666</v>
      </c>
      <c r="BN10196" s="61" t="s">
        <v>2985</v>
      </c>
      <c r="BO10196" s="61" t="s">
        <v>2985</v>
      </c>
      <c r="BU10196" s="61" t="s">
        <v>15666</v>
      </c>
      <c r="BV10196" s="61" t="s">
        <v>2985</v>
      </c>
      <c r="BW10196" s="61" t="s">
        <v>2985</v>
      </c>
    </row>
    <row r="10197" spans="51:75">
      <c r="AY10197" s="89" t="e">
        <f>VLOOKUP(C10197,#REF!, 2,FALSE)</f>
        <v>#REF!</v>
      </c>
      <c r="BM10197" s="61" t="s">
        <v>15667</v>
      </c>
      <c r="BN10197" s="61" t="s">
        <v>630</v>
      </c>
      <c r="BO10197" s="61" t="s">
        <v>15668</v>
      </c>
      <c r="BU10197" s="61" t="s">
        <v>15667</v>
      </c>
      <c r="BV10197" s="61" t="s">
        <v>630</v>
      </c>
      <c r="BW10197" s="61" t="s">
        <v>15668</v>
      </c>
    </row>
    <row r="10198" spans="51:75">
      <c r="AY10198" s="89" t="e">
        <f>VLOOKUP(C10198,#REF!, 2,FALSE)</f>
        <v>#REF!</v>
      </c>
      <c r="BM10198" s="61" t="s">
        <v>265</v>
      </c>
      <c r="BN10198" s="61" t="s">
        <v>2985</v>
      </c>
      <c r="BO10198" s="61" t="s">
        <v>2985</v>
      </c>
      <c r="BU10198" s="61" t="s">
        <v>265</v>
      </c>
      <c r="BV10198" s="61" t="s">
        <v>2985</v>
      </c>
      <c r="BW10198" s="61" t="s">
        <v>2985</v>
      </c>
    </row>
    <row r="10199" spans="51:75">
      <c r="AY10199" s="89" t="e">
        <f>VLOOKUP(C10199,#REF!, 2,FALSE)</f>
        <v>#REF!</v>
      </c>
      <c r="BM10199" s="61" t="s">
        <v>15669</v>
      </c>
      <c r="BN10199" s="61" t="s">
        <v>2985</v>
      </c>
      <c r="BO10199" s="61" t="s">
        <v>2985</v>
      </c>
      <c r="BU10199" s="61" t="s">
        <v>15669</v>
      </c>
      <c r="BV10199" s="61" t="s">
        <v>2985</v>
      </c>
      <c r="BW10199" s="61" t="s">
        <v>2985</v>
      </c>
    </row>
    <row r="10200" spans="51:75">
      <c r="AY10200" s="89" t="e">
        <f>VLOOKUP(C10200,#REF!, 2,FALSE)</f>
        <v>#REF!</v>
      </c>
      <c r="BM10200" s="61" t="s">
        <v>15670</v>
      </c>
      <c r="BN10200" s="61" t="s">
        <v>1274</v>
      </c>
      <c r="BO10200" s="61" t="s">
        <v>3603</v>
      </c>
      <c r="BU10200" s="61" t="s">
        <v>15670</v>
      </c>
      <c r="BV10200" s="61" t="s">
        <v>1274</v>
      </c>
      <c r="BW10200" s="61" t="s">
        <v>3603</v>
      </c>
    </row>
    <row r="10201" spans="51:75">
      <c r="AY10201" s="89" t="e">
        <f>VLOOKUP(C10201,#REF!, 2,FALSE)</f>
        <v>#REF!</v>
      </c>
      <c r="BM10201" s="61" t="s">
        <v>15671</v>
      </c>
      <c r="BN10201" s="61" t="s">
        <v>1274</v>
      </c>
      <c r="BO10201" s="61" t="s">
        <v>15172</v>
      </c>
      <c r="BU10201" s="61" t="s">
        <v>15671</v>
      </c>
      <c r="BV10201" s="61" t="s">
        <v>1274</v>
      </c>
      <c r="BW10201" s="61" t="s">
        <v>15172</v>
      </c>
    </row>
    <row r="10202" spans="51:75">
      <c r="AY10202" s="89" t="e">
        <f>VLOOKUP(C10202,#REF!, 2,FALSE)</f>
        <v>#REF!</v>
      </c>
      <c r="BM10202" s="61" t="s">
        <v>15672</v>
      </c>
      <c r="BN10202" s="61" t="s">
        <v>621</v>
      </c>
      <c r="BO10202" s="61" t="s">
        <v>772</v>
      </c>
      <c r="BU10202" s="61" t="s">
        <v>15672</v>
      </c>
      <c r="BV10202" s="61" t="s">
        <v>621</v>
      </c>
      <c r="BW10202" s="61" t="s">
        <v>772</v>
      </c>
    </row>
    <row r="10203" spans="51:75">
      <c r="AY10203" s="89" t="e">
        <f>VLOOKUP(C10203,#REF!, 2,FALSE)</f>
        <v>#REF!</v>
      </c>
      <c r="BM10203" s="61" t="s">
        <v>15673</v>
      </c>
      <c r="BN10203" s="61" t="s">
        <v>3007</v>
      </c>
      <c r="BO10203" s="61" t="s">
        <v>15674</v>
      </c>
      <c r="BU10203" s="61" t="s">
        <v>15673</v>
      </c>
      <c r="BV10203" s="61" t="s">
        <v>3007</v>
      </c>
      <c r="BW10203" s="61" t="s">
        <v>15674</v>
      </c>
    </row>
    <row r="10204" spans="51:75">
      <c r="AY10204" s="89" t="e">
        <f>VLOOKUP(C10204,#REF!, 2,FALSE)</f>
        <v>#REF!</v>
      </c>
      <c r="BM10204" s="61" t="s">
        <v>15675</v>
      </c>
      <c r="BN10204" s="61" t="s">
        <v>1271</v>
      </c>
      <c r="BO10204" s="61" t="s">
        <v>2985</v>
      </c>
      <c r="BU10204" s="61" t="s">
        <v>15675</v>
      </c>
      <c r="BV10204" s="61" t="s">
        <v>1271</v>
      </c>
      <c r="BW10204" s="61" t="s">
        <v>2985</v>
      </c>
    </row>
    <row r="10205" spans="51:75">
      <c r="AY10205" s="89" t="e">
        <f>VLOOKUP(C10205,#REF!, 2,FALSE)</f>
        <v>#REF!</v>
      </c>
      <c r="BM10205" s="61" t="s">
        <v>15676</v>
      </c>
      <c r="BN10205" s="61" t="s">
        <v>3254</v>
      </c>
      <c r="BO10205" s="61" t="s">
        <v>2985</v>
      </c>
      <c r="BU10205" s="61" t="s">
        <v>15676</v>
      </c>
      <c r="BV10205" s="61" t="s">
        <v>3254</v>
      </c>
      <c r="BW10205" s="61" t="s">
        <v>2985</v>
      </c>
    </row>
    <row r="10206" spans="51:75">
      <c r="AY10206" s="89" t="e">
        <f>VLOOKUP(C10206,#REF!, 2,FALSE)</f>
        <v>#REF!</v>
      </c>
      <c r="BM10206" s="61" t="s">
        <v>15677</v>
      </c>
      <c r="BN10206" s="61" t="s">
        <v>1274</v>
      </c>
      <c r="BO10206" s="61" t="s">
        <v>15678</v>
      </c>
      <c r="BU10206" s="61" t="s">
        <v>15677</v>
      </c>
      <c r="BV10206" s="61" t="s">
        <v>1274</v>
      </c>
      <c r="BW10206" s="61" t="s">
        <v>15678</v>
      </c>
    </row>
    <row r="10207" spans="51:75">
      <c r="AY10207" s="89" t="e">
        <f>VLOOKUP(C10207,#REF!, 2,FALSE)</f>
        <v>#REF!</v>
      </c>
      <c r="BM10207" s="61" t="s">
        <v>15679</v>
      </c>
      <c r="BN10207" s="61" t="s">
        <v>2985</v>
      </c>
      <c r="BO10207" s="61" t="s">
        <v>2985</v>
      </c>
      <c r="BU10207" s="61" t="s">
        <v>15679</v>
      </c>
      <c r="BV10207" s="61" t="s">
        <v>2985</v>
      </c>
      <c r="BW10207" s="61" t="s">
        <v>2985</v>
      </c>
    </row>
    <row r="10208" spans="51:75">
      <c r="AY10208" s="89" t="e">
        <f>VLOOKUP(C10208,#REF!, 2,FALSE)</f>
        <v>#REF!</v>
      </c>
      <c r="BM10208" s="61" t="s">
        <v>15680</v>
      </c>
      <c r="BN10208" s="61" t="s">
        <v>789</v>
      </c>
      <c r="BO10208" s="61" t="s">
        <v>2397</v>
      </c>
      <c r="BU10208" s="61" t="s">
        <v>15680</v>
      </c>
      <c r="BV10208" s="61" t="s">
        <v>789</v>
      </c>
      <c r="BW10208" s="61" t="s">
        <v>2397</v>
      </c>
    </row>
    <row r="10209" spans="51:75">
      <c r="AY10209" s="89" t="e">
        <f>VLOOKUP(C10209,#REF!, 2,FALSE)</f>
        <v>#REF!</v>
      </c>
      <c r="BM10209" s="61" t="s">
        <v>15681</v>
      </c>
      <c r="BN10209" s="61" t="s">
        <v>2985</v>
      </c>
      <c r="BO10209" s="61" t="s">
        <v>2985</v>
      </c>
      <c r="BU10209" s="61" t="s">
        <v>15681</v>
      </c>
      <c r="BV10209" s="61" t="s">
        <v>2985</v>
      </c>
      <c r="BW10209" s="61" t="s">
        <v>2985</v>
      </c>
    </row>
    <row r="10210" spans="51:75">
      <c r="AY10210" s="89" t="e">
        <f>VLOOKUP(C10210,#REF!, 2,FALSE)</f>
        <v>#REF!</v>
      </c>
      <c r="BM10210" s="61" t="s">
        <v>15682</v>
      </c>
      <c r="BN10210" s="61" t="s">
        <v>664</v>
      </c>
      <c r="BO10210" s="61" t="s">
        <v>772</v>
      </c>
      <c r="BU10210" s="61" t="s">
        <v>15682</v>
      </c>
      <c r="BV10210" s="61" t="s">
        <v>664</v>
      </c>
      <c r="BW10210" s="61" t="s">
        <v>772</v>
      </c>
    </row>
    <row r="10211" spans="51:75">
      <c r="AY10211" s="89" t="e">
        <f>VLOOKUP(C10211,#REF!, 2,FALSE)</f>
        <v>#REF!</v>
      </c>
      <c r="BM10211" s="61" t="s">
        <v>15683</v>
      </c>
      <c r="BN10211" s="61" t="s">
        <v>2985</v>
      </c>
      <c r="BO10211" s="61" t="s">
        <v>2985</v>
      </c>
      <c r="BU10211" s="61" t="s">
        <v>15683</v>
      </c>
      <c r="BV10211" s="61" t="s">
        <v>2985</v>
      </c>
      <c r="BW10211" s="61" t="s">
        <v>2985</v>
      </c>
    </row>
    <row r="10212" spans="51:75">
      <c r="AY10212" s="89" t="e">
        <f>VLOOKUP(C10212,#REF!, 2,FALSE)</f>
        <v>#REF!</v>
      </c>
      <c r="BM10212" s="61" t="s">
        <v>15684</v>
      </c>
      <c r="BN10212" s="61" t="s">
        <v>2985</v>
      </c>
      <c r="BO10212" s="61" t="s">
        <v>2985</v>
      </c>
      <c r="BU10212" s="61" t="s">
        <v>15684</v>
      </c>
      <c r="BV10212" s="61" t="s">
        <v>2985</v>
      </c>
      <c r="BW10212" s="61" t="s">
        <v>2985</v>
      </c>
    </row>
    <row r="10213" spans="51:75">
      <c r="AY10213" s="89" t="e">
        <f>VLOOKUP(C10213,#REF!, 2,FALSE)</f>
        <v>#REF!</v>
      </c>
      <c r="BM10213" s="61" t="s">
        <v>15685</v>
      </c>
      <c r="BN10213" s="61" t="s">
        <v>2985</v>
      </c>
      <c r="BO10213" s="61" t="s">
        <v>15686</v>
      </c>
      <c r="BU10213" s="61" t="s">
        <v>15685</v>
      </c>
      <c r="BV10213" s="61" t="s">
        <v>2985</v>
      </c>
      <c r="BW10213" s="61" t="s">
        <v>15686</v>
      </c>
    </row>
    <row r="10214" spans="51:75">
      <c r="AY10214" s="89" t="e">
        <f>VLOOKUP(C10214,#REF!, 2,FALSE)</f>
        <v>#REF!</v>
      </c>
      <c r="BM10214" s="61" t="s">
        <v>15687</v>
      </c>
      <c r="BN10214" s="61" t="s">
        <v>3007</v>
      </c>
      <c r="BO10214" s="61" t="s">
        <v>2985</v>
      </c>
      <c r="BU10214" s="61" t="s">
        <v>15687</v>
      </c>
      <c r="BV10214" s="61" t="s">
        <v>3007</v>
      </c>
      <c r="BW10214" s="61" t="s">
        <v>2985</v>
      </c>
    </row>
    <row r="10215" spans="51:75">
      <c r="AY10215" s="89" t="e">
        <f>VLOOKUP(C10215,#REF!, 2,FALSE)</f>
        <v>#REF!</v>
      </c>
      <c r="BM10215" s="61" t="s">
        <v>15688</v>
      </c>
      <c r="BN10215" s="61" t="s">
        <v>2981</v>
      </c>
      <c r="BO10215" s="61" t="s">
        <v>2578</v>
      </c>
      <c r="BU10215" s="61" t="s">
        <v>15688</v>
      </c>
      <c r="BV10215" s="61" t="s">
        <v>2981</v>
      </c>
      <c r="BW10215" s="61" t="s">
        <v>2578</v>
      </c>
    </row>
    <row r="10216" spans="51:75">
      <c r="AY10216" s="89" t="e">
        <f>VLOOKUP(C10216,#REF!, 2,FALSE)</f>
        <v>#REF!</v>
      </c>
      <c r="BM10216" s="61" t="s">
        <v>15689</v>
      </c>
      <c r="BN10216" s="61" t="s">
        <v>665</v>
      </c>
      <c r="BO10216" s="61" t="s">
        <v>7898</v>
      </c>
      <c r="BU10216" s="61" t="s">
        <v>15689</v>
      </c>
      <c r="BV10216" s="61" t="s">
        <v>665</v>
      </c>
      <c r="BW10216" s="61" t="s">
        <v>7898</v>
      </c>
    </row>
    <row r="10217" spans="51:75">
      <c r="AY10217" s="89" t="e">
        <f>VLOOKUP(C10217,#REF!, 2,FALSE)</f>
        <v>#REF!</v>
      </c>
      <c r="BM10217" s="61" t="s">
        <v>15690</v>
      </c>
      <c r="BN10217" s="61" t="s">
        <v>799</v>
      </c>
      <c r="BO10217" s="61" t="s">
        <v>772</v>
      </c>
      <c r="BU10217" s="61" t="s">
        <v>15690</v>
      </c>
      <c r="BV10217" s="61" t="s">
        <v>799</v>
      </c>
      <c r="BW10217" s="61" t="s">
        <v>772</v>
      </c>
    </row>
    <row r="10218" spans="51:75">
      <c r="AY10218" s="89" t="e">
        <f>VLOOKUP(C10218,#REF!, 2,FALSE)</f>
        <v>#REF!</v>
      </c>
      <c r="BM10218" s="61" t="s">
        <v>2726</v>
      </c>
      <c r="BN10218" s="61" t="s">
        <v>2985</v>
      </c>
      <c r="BO10218" s="61" t="s">
        <v>1213</v>
      </c>
      <c r="BU10218" s="61" t="s">
        <v>2726</v>
      </c>
      <c r="BV10218" s="61" t="s">
        <v>2985</v>
      </c>
      <c r="BW10218" s="61" t="s">
        <v>1213</v>
      </c>
    </row>
    <row r="10219" spans="51:75">
      <c r="AY10219" s="89" t="e">
        <f>VLOOKUP(C10219,#REF!, 2,FALSE)</f>
        <v>#REF!</v>
      </c>
      <c r="BM10219" s="61" t="s">
        <v>15691</v>
      </c>
      <c r="BN10219" s="61" t="s">
        <v>2981</v>
      </c>
      <c r="BO10219" s="61" t="s">
        <v>15692</v>
      </c>
      <c r="BU10219" s="61" t="s">
        <v>15691</v>
      </c>
      <c r="BV10219" s="61" t="s">
        <v>2981</v>
      </c>
      <c r="BW10219" s="61" t="s">
        <v>15692</v>
      </c>
    </row>
    <row r="10220" spans="51:75">
      <c r="AY10220" s="89" t="e">
        <f>VLOOKUP(C10220,#REF!, 2,FALSE)</f>
        <v>#REF!</v>
      </c>
      <c r="BM10220" s="61" t="s">
        <v>2727</v>
      </c>
      <c r="BN10220" s="61" t="s">
        <v>785</v>
      </c>
      <c r="BO10220" s="61" t="s">
        <v>772</v>
      </c>
      <c r="BU10220" s="61" t="s">
        <v>2727</v>
      </c>
      <c r="BV10220" s="61" t="s">
        <v>785</v>
      </c>
      <c r="BW10220" s="61" t="s">
        <v>772</v>
      </c>
    </row>
    <row r="10221" spans="51:75">
      <c r="AY10221" s="89" t="e">
        <f>VLOOKUP(C10221,#REF!, 2,FALSE)</f>
        <v>#REF!</v>
      </c>
      <c r="BM10221" s="61" t="s">
        <v>15693</v>
      </c>
      <c r="BN10221" s="61" t="s">
        <v>16990</v>
      </c>
      <c r="BO10221" s="61" t="s">
        <v>15694</v>
      </c>
      <c r="BU10221" s="61" t="s">
        <v>15693</v>
      </c>
      <c r="BV10221" s="61" t="s">
        <v>16990</v>
      </c>
      <c r="BW10221" s="61" t="s">
        <v>15694</v>
      </c>
    </row>
    <row r="10222" spans="51:75">
      <c r="AY10222" s="89" t="e">
        <f>VLOOKUP(C10222,#REF!, 2,FALSE)</f>
        <v>#REF!</v>
      </c>
      <c r="BM10222" s="61" t="s">
        <v>277</v>
      </c>
      <c r="BN10222" s="61" t="s">
        <v>2985</v>
      </c>
      <c r="BO10222" s="61" t="s">
        <v>2985</v>
      </c>
      <c r="BU10222" s="61" t="s">
        <v>277</v>
      </c>
      <c r="BV10222" s="61" t="s">
        <v>2985</v>
      </c>
      <c r="BW10222" s="61" t="s">
        <v>2985</v>
      </c>
    </row>
    <row r="10223" spans="51:75">
      <c r="AY10223" s="89" t="e">
        <f>VLOOKUP(C10223,#REF!, 2,FALSE)</f>
        <v>#REF!</v>
      </c>
      <c r="BM10223" s="61" t="s">
        <v>15695</v>
      </c>
      <c r="BN10223" s="61" t="s">
        <v>16990</v>
      </c>
      <c r="BO10223" s="61" t="s">
        <v>1002</v>
      </c>
      <c r="BU10223" s="61" t="s">
        <v>15695</v>
      </c>
      <c r="BV10223" s="61" t="s">
        <v>16990</v>
      </c>
      <c r="BW10223" s="61" t="s">
        <v>1002</v>
      </c>
    </row>
    <row r="10224" spans="51:75">
      <c r="AY10224" s="89" t="e">
        <f>VLOOKUP(C10224,#REF!, 2,FALSE)</f>
        <v>#REF!</v>
      </c>
      <c r="BM10224" s="61" t="s">
        <v>15696</v>
      </c>
      <c r="BN10224" s="61" t="s">
        <v>2985</v>
      </c>
      <c r="BO10224" s="61" t="s">
        <v>2985</v>
      </c>
      <c r="BU10224" s="61" t="s">
        <v>15696</v>
      </c>
      <c r="BV10224" s="61" t="s">
        <v>2985</v>
      </c>
      <c r="BW10224" s="61" t="s">
        <v>2985</v>
      </c>
    </row>
    <row r="10225" spans="51:75">
      <c r="AY10225" s="89" t="e">
        <f>VLOOKUP(C10225,#REF!, 2,FALSE)</f>
        <v>#REF!</v>
      </c>
      <c r="BM10225" s="61" t="s">
        <v>15697</v>
      </c>
      <c r="BN10225" s="61" t="s">
        <v>948</v>
      </c>
      <c r="BO10225" s="61" t="s">
        <v>772</v>
      </c>
      <c r="BU10225" s="61" t="s">
        <v>15697</v>
      </c>
      <c r="BV10225" s="61" t="s">
        <v>948</v>
      </c>
      <c r="BW10225" s="61" t="s">
        <v>772</v>
      </c>
    </row>
    <row r="10226" spans="51:75">
      <c r="AY10226" s="89" t="e">
        <f>VLOOKUP(C10226,#REF!, 2,FALSE)</f>
        <v>#REF!</v>
      </c>
      <c r="BM10226" s="61" t="s">
        <v>15698</v>
      </c>
      <c r="BN10226" s="61" t="s">
        <v>2985</v>
      </c>
      <c r="BO10226" s="61" t="s">
        <v>2985</v>
      </c>
      <c r="BU10226" s="61" t="s">
        <v>15698</v>
      </c>
      <c r="BV10226" s="61" t="s">
        <v>2985</v>
      </c>
      <c r="BW10226" s="61" t="s">
        <v>2985</v>
      </c>
    </row>
    <row r="10227" spans="51:75">
      <c r="AY10227" s="89" t="e">
        <f>VLOOKUP(C10227,#REF!, 2,FALSE)</f>
        <v>#REF!</v>
      </c>
      <c r="BM10227" s="61" t="s">
        <v>15699</v>
      </c>
      <c r="BN10227" s="61" t="s">
        <v>2985</v>
      </c>
      <c r="BO10227" s="61" t="s">
        <v>2985</v>
      </c>
      <c r="BU10227" s="61" t="s">
        <v>15699</v>
      </c>
      <c r="BV10227" s="61" t="s">
        <v>2985</v>
      </c>
      <c r="BW10227" s="61" t="s">
        <v>2985</v>
      </c>
    </row>
    <row r="10228" spans="51:75">
      <c r="AY10228" s="89" t="e">
        <f>VLOOKUP(C10228,#REF!, 2,FALSE)</f>
        <v>#REF!</v>
      </c>
      <c r="BM10228" s="61" t="s">
        <v>15700</v>
      </c>
      <c r="BN10228" s="61" t="s">
        <v>2985</v>
      </c>
      <c r="BO10228" s="61" t="s">
        <v>2985</v>
      </c>
      <c r="BU10228" s="61" t="s">
        <v>15700</v>
      </c>
      <c r="BV10228" s="61" t="s">
        <v>2985</v>
      </c>
      <c r="BW10228" s="61" t="s">
        <v>2985</v>
      </c>
    </row>
    <row r="10229" spans="51:75">
      <c r="AY10229" s="89" t="e">
        <f>VLOOKUP(C10229,#REF!, 2,FALSE)</f>
        <v>#REF!</v>
      </c>
      <c r="BM10229" s="61" t="s">
        <v>15701</v>
      </c>
      <c r="BN10229" s="61" t="s">
        <v>639</v>
      </c>
      <c r="BO10229" s="61" t="s">
        <v>7203</v>
      </c>
      <c r="BU10229" s="61" t="s">
        <v>15701</v>
      </c>
      <c r="BV10229" s="61" t="s">
        <v>639</v>
      </c>
      <c r="BW10229" s="61" t="s">
        <v>7203</v>
      </c>
    </row>
    <row r="10230" spans="51:75">
      <c r="AY10230" s="89" t="e">
        <f>VLOOKUP(C10230,#REF!, 2,FALSE)</f>
        <v>#REF!</v>
      </c>
      <c r="BM10230" s="61" t="s">
        <v>15702</v>
      </c>
      <c r="BN10230" s="61" t="s">
        <v>639</v>
      </c>
      <c r="BO10230" s="61" t="s">
        <v>15703</v>
      </c>
      <c r="BU10230" s="61" t="s">
        <v>15702</v>
      </c>
      <c r="BV10230" s="61" t="s">
        <v>639</v>
      </c>
      <c r="BW10230" s="61" t="s">
        <v>15703</v>
      </c>
    </row>
    <row r="10231" spans="51:75">
      <c r="AY10231" s="89" t="e">
        <f>VLOOKUP(C10231,#REF!, 2,FALSE)</f>
        <v>#REF!</v>
      </c>
      <c r="BM10231" s="61" t="s">
        <v>15704</v>
      </c>
      <c r="BN10231" s="61" t="s">
        <v>928</v>
      </c>
      <c r="BO10231" s="61" t="s">
        <v>7819</v>
      </c>
      <c r="BU10231" s="61" t="s">
        <v>15704</v>
      </c>
      <c r="BV10231" s="61" t="s">
        <v>928</v>
      </c>
      <c r="BW10231" s="61" t="s">
        <v>7819</v>
      </c>
    </row>
    <row r="10232" spans="51:75">
      <c r="AY10232" s="89" t="e">
        <f>VLOOKUP(C10232,#REF!, 2,FALSE)</f>
        <v>#REF!</v>
      </c>
      <c r="BM10232" s="61" t="s">
        <v>15705</v>
      </c>
      <c r="BN10232" s="61" t="s">
        <v>16990</v>
      </c>
      <c r="BO10232" s="61" t="s">
        <v>6825</v>
      </c>
      <c r="BU10232" s="61" t="s">
        <v>15705</v>
      </c>
      <c r="BV10232" s="61" t="s">
        <v>16990</v>
      </c>
      <c r="BW10232" s="61" t="s">
        <v>6825</v>
      </c>
    </row>
    <row r="10233" spans="51:75">
      <c r="AY10233" s="89" t="e">
        <f>VLOOKUP(C10233,#REF!, 2,FALSE)</f>
        <v>#REF!</v>
      </c>
      <c r="BM10233" s="61" t="s">
        <v>15706</v>
      </c>
      <c r="BN10233" s="61" t="s">
        <v>928</v>
      </c>
      <c r="BO10233" s="61" t="s">
        <v>7387</v>
      </c>
      <c r="BU10233" s="61" t="s">
        <v>15706</v>
      </c>
      <c r="BV10233" s="61" t="s">
        <v>928</v>
      </c>
      <c r="BW10233" s="61" t="s">
        <v>7387</v>
      </c>
    </row>
    <row r="10234" spans="51:75">
      <c r="AY10234" s="89" t="e">
        <f>VLOOKUP(C10234,#REF!, 2,FALSE)</f>
        <v>#REF!</v>
      </c>
      <c r="BM10234" s="61" t="s">
        <v>15707</v>
      </c>
      <c r="BN10234" s="61" t="s">
        <v>1269</v>
      </c>
      <c r="BO10234" s="61" t="s">
        <v>7387</v>
      </c>
      <c r="BU10234" s="61" t="s">
        <v>15707</v>
      </c>
      <c r="BV10234" s="61" t="s">
        <v>1269</v>
      </c>
      <c r="BW10234" s="61" t="s">
        <v>7387</v>
      </c>
    </row>
    <row r="10235" spans="51:75">
      <c r="AY10235" s="89" t="e">
        <f>VLOOKUP(C10235,#REF!, 2,FALSE)</f>
        <v>#REF!</v>
      </c>
      <c r="BM10235" s="61" t="s">
        <v>15709</v>
      </c>
      <c r="BN10235" s="61" t="s">
        <v>1141</v>
      </c>
      <c r="BO10235" s="61" t="s">
        <v>9792</v>
      </c>
      <c r="BU10235" s="61" t="s">
        <v>15709</v>
      </c>
      <c r="BV10235" s="61" t="s">
        <v>1141</v>
      </c>
      <c r="BW10235" s="61" t="s">
        <v>9792</v>
      </c>
    </row>
    <row r="10236" spans="51:75">
      <c r="AY10236" s="89" t="e">
        <f>VLOOKUP(C10236,#REF!, 2,FALSE)</f>
        <v>#REF!</v>
      </c>
      <c r="BM10236" s="61" t="s">
        <v>15710</v>
      </c>
      <c r="BN10236" s="61" t="s">
        <v>3047</v>
      </c>
      <c r="BO10236" s="61" t="s">
        <v>2985</v>
      </c>
      <c r="BU10236" s="61" t="s">
        <v>15710</v>
      </c>
      <c r="BV10236" s="61" t="s">
        <v>3047</v>
      </c>
      <c r="BW10236" s="61" t="s">
        <v>2985</v>
      </c>
    </row>
    <row r="10237" spans="51:75">
      <c r="AY10237" s="89" t="e">
        <f>VLOOKUP(C10237,#REF!, 2,FALSE)</f>
        <v>#REF!</v>
      </c>
      <c r="BM10237" s="61" t="s">
        <v>15711</v>
      </c>
      <c r="BN10237" s="61" t="s">
        <v>738</v>
      </c>
      <c r="BO10237" s="61" t="s">
        <v>2985</v>
      </c>
      <c r="BU10237" s="61" t="s">
        <v>15711</v>
      </c>
      <c r="BV10237" s="61" t="s">
        <v>738</v>
      </c>
      <c r="BW10237" s="61" t="s">
        <v>2985</v>
      </c>
    </row>
    <row r="10238" spans="51:75">
      <c r="AY10238" s="89" t="e">
        <f>VLOOKUP(C10238,#REF!, 2,FALSE)</f>
        <v>#REF!</v>
      </c>
      <c r="BM10238" s="61" t="s">
        <v>15712</v>
      </c>
      <c r="BN10238" s="61" t="s">
        <v>2981</v>
      </c>
      <c r="BO10238" s="61" t="s">
        <v>2985</v>
      </c>
      <c r="BU10238" s="61" t="s">
        <v>15712</v>
      </c>
      <c r="BV10238" s="61" t="s">
        <v>2981</v>
      </c>
      <c r="BW10238" s="61" t="s">
        <v>2985</v>
      </c>
    </row>
    <row r="10239" spans="51:75">
      <c r="AY10239" s="89" t="e">
        <f>VLOOKUP(C10239,#REF!, 2,FALSE)</f>
        <v>#REF!</v>
      </c>
      <c r="BM10239" s="61" t="s">
        <v>15713</v>
      </c>
      <c r="BN10239" s="61" t="s">
        <v>2981</v>
      </c>
      <c r="BO10239" s="61" t="s">
        <v>2985</v>
      </c>
      <c r="BU10239" s="61" t="s">
        <v>15713</v>
      </c>
      <c r="BV10239" s="61" t="s">
        <v>2981</v>
      </c>
      <c r="BW10239" s="61" t="s">
        <v>2985</v>
      </c>
    </row>
    <row r="10240" spans="51:75">
      <c r="AY10240" s="89" t="e">
        <f>VLOOKUP(C10240,#REF!, 2,FALSE)</f>
        <v>#REF!</v>
      </c>
      <c r="BM10240" s="61" t="s">
        <v>15714</v>
      </c>
      <c r="BN10240" s="61" t="s">
        <v>864</v>
      </c>
      <c r="BO10240" s="61" t="s">
        <v>2985</v>
      </c>
      <c r="BU10240" s="61" t="s">
        <v>15714</v>
      </c>
      <c r="BV10240" s="61" t="s">
        <v>864</v>
      </c>
      <c r="BW10240" s="61" t="s">
        <v>2985</v>
      </c>
    </row>
    <row r="10241" spans="51:75">
      <c r="AY10241" s="89" t="e">
        <f>VLOOKUP(C10241,#REF!, 2,FALSE)</f>
        <v>#REF!</v>
      </c>
      <c r="BM10241" s="61" t="s">
        <v>2728</v>
      </c>
      <c r="BN10241" s="61" t="s">
        <v>639</v>
      </c>
      <c r="BO10241" s="61" t="s">
        <v>2985</v>
      </c>
      <c r="BU10241" s="61" t="s">
        <v>2728</v>
      </c>
      <c r="BV10241" s="61" t="s">
        <v>639</v>
      </c>
      <c r="BW10241" s="61" t="s">
        <v>2985</v>
      </c>
    </row>
    <row r="10242" spans="51:75">
      <c r="AY10242" s="89" t="e">
        <f>VLOOKUP(C10242,#REF!, 2,FALSE)</f>
        <v>#REF!</v>
      </c>
      <c r="BM10242" s="61" t="s">
        <v>15715</v>
      </c>
      <c r="BN10242" s="61" t="s">
        <v>1271</v>
      </c>
      <c r="BO10242" s="61" t="s">
        <v>2985</v>
      </c>
      <c r="BU10242" s="61" t="s">
        <v>15715</v>
      </c>
      <c r="BV10242" s="61" t="s">
        <v>1271</v>
      </c>
      <c r="BW10242" s="61" t="s">
        <v>2985</v>
      </c>
    </row>
    <row r="10243" spans="51:75">
      <c r="AY10243" s="89" t="e">
        <f>VLOOKUP(C10243,#REF!, 2,FALSE)</f>
        <v>#REF!</v>
      </c>
      <c r="BM10243" s="61" t="s">
        <v>15716</v>
      </c>
      <c r="BN10243" s="61" t="s">
        <v>3007</v>
      </c>
      <c r="BO10243" s="61" t="s">
        <v>2985</v>
      </c>
      <c r="BU10243" s="61" t="s">
        <v>15716</v>
      </c>
      <c r="BV10243" s="61" t="s">
        <v>3007</v>
      </c>
      <c r="BW10243" s="61" t="s">
        <v>2985</v>
      </c>
    </row>
    <row r="10244" spans="51:75">
      <c r="AY10244" s="89" t="e">
        <f>VLOOKUP(C10244,#REF!, 2,FALSE)</f>
        <v>#REF!</v>
      </c>
      <c r="BM10244" s="61" t="s">
        <v>15717</v>
      </c>
      <c r="BN10244" s="61" t="s">
        <v>789</v>
      </c>
      <c r="BO10244" s="61" t="s">
        <v>2985</v>
      </c>
      <c r="BU10244" s="61" t="s">
        <v>15717</v>
      </c>
      <c r="BV10244" s="61" t="s">
        <v>789</v>
      </c>
      <c r="BW10244" s="61" t="s">
        <v>2985</v>
      </c>
    </row>
    <row r="10245" spans="51:75">
      <c r="AY10245" s="89" t="e">
        <f>VLOOKUP(C10245,#REF!, 2,FALSE)</f>
        <v>#REF!</v>
      </c>
      <c r="BM10245" s="61" t="s">
        <v>15718</v>
      </c>
      <c r="BN10245" s="61" t="s">
        <v>3007</v>
      </c>
      <c r="BO10245" s="61" t="s">
        <v>2985</v>
      </c>
      <c r="BU10245" s="61" t="s">
        <v>15718</v>
      </c>
      <c r="BV10245" s="61" t="s">
        <v>3007</v>
      </c>
      <c r="BW10245" s="61" t="s">
        <v>2985</v>
      </c>
    </row>
    <row r="10246" spans="51:75">
      <c r="AY10246" s="89" t="e">
        <f>VLOOKUP(C10246,#REF!, 2,FALSE)</f>
        <v>#REF!</v>
      </c>
      <c r="BM10246" s="61" t="s">
        <v>15719</v>
      </c>
      <c r="BN10246" s="61" t="s">
        <v>3047</v>
      </c>
      <c r="BO10246" s="61" t="s">
        <v>2985</v>
      </c>
      <c r="BU10246" s="61" t="s">
        <v>15719</v>
      </c>
      <c r="BV10246" s="61" t="s">
        <v>3047</v>
      </c>
      <c r="BW10246" s="61" t="s">
        <v>2985</v>
      </c>
    </row>
    <row r="10247" spans="51:75">
      <c r="AY10247" s="89" t="e">
        <f>VLOOKUP(C10247,#REF!, 2,FALSE)</f>
        <v>#REF!</v>
      </c>
      <c r="BM10247" s="61" t="s">
        <v>15720</v>
      </c>
      <c r="BN10247" s="61" t="s">
        <v>864</v>
      </c>
      <c r="BO10247" s="61" t="s">
        <v>2985</v>
      </c>
      <c r="BU10247" s="61" t="s">
        <v>15720</v>
      </c>
      <c r="BV10247" s="61" t="s">
        <v>864</v>
      </c>
      <c r="BW10247" s="61" t="s">
        <v>2985</v>
      </c>
    </row>
    <row r="10248" spans="51:75">
      <c r="AY10248" s="89" t="e">
        <f>VLOOKUP(C10248,#REF!, 2,FALSE)</f>
        <v>#REF!</v>
      </c>
      <c r="BM10248" s="61" t="s">
        <v>15721</v>
      </c>
      <c r="BN10248" s="61" t="s">
        <v>633</v>
      </c>
      <c r="BO10248" s="61" t="s">
        <v>2985</v>
      </c>
      <c r="BU10248" s="61" t="s">
        <v>15721</v>
      </c>
      <c r="BV10248" s="61" t="s">
        <v>633</v>
      </c>
      <c r="BW10248" s="61" t="s">
        <v>2985</v>
      </c>
    </row>
    <row r="10249" spans="51:75">
      <c r="AY10249" s="89" t="e">
        <f>VLOOKUP(C10249,#REF!, 2,FALSE)</f>
        <v>#REF!</v>
      </c>
      <c r="BM10249" s="61" t="s">
        <v>2729</v>
      </c>
      <c r="BN10249" s="61" t="s">
        <v>3204</v>
      </c>
      <c r="BO10249" s="61" t="s">
        <v>2985</v>
      </c>
      <c r="BU10249" s="61" t="s">
        <v>2729</v>
      </c>
      <c r="BV10249" s="61" t="s">
        <v>3204</v>
      </c>
      <c r="BW10249" s="61" t="s">
        <v>2985</v>
      </c>
    </row>
    <row r="10250" spans="51:75">
      <c r="AY10250" s="89" t="e">
        <f>VLOOKUP(C10250,#REF!, 2,FALSE)</f>
        <v>#REF!</v>
      </c>
      <c r="BM10250" s="61" t="s">
        <v>15722</v>
      </c>
      <c r="BN10250" s="61" t="s">
        <v>3007</v>
      </c>
      <c r="BO10250" s="61" t="s">
        <v>2985</v>
      </c>
      <c r="BU10250" s="61" t="s">
        <v>15722</v>
      </c>
      <c r="BV10250" s="61" t="s">
        <v>3007</v>
      </c>
      <c r="BW10250" s="61" t="s">
        <v>2985</v>
      </c>
    </row>
    <row r="10251" spans="51:75">
      <c r="AY10251" s="89" t="e">
        <f>VLOOKUP(C10251,#REF!, 2,FALSE)</f>
        <v>#REF!</v>
      </c>
      <c r="BM10251" s="61" t="s">
        <v>2730</v>
      </c>
      <c r="BN10251" s="61" t="s">
        <v>3204</v>
      </c>
      <c r="BO10251" s="61" t="s">
        <v>2985</v>
      </c>
      <c r="BU10251" s="61" t="s">
        <v>2730</v>
      </c>
      <c r="BV10251" s="61" t="s">
        <v>3204</v>
      </c>
      <c r="BW10251" s="61" t="s">
        <v>2985</v>
      </c>
    </row>
    <row r="10252" spans="51:75">
      <c r="AY10252" s="89" t="e">
        <f>VLOOKUP(C10252,#REF!, 2,FALSE)</f>
        <v>#REF!</v>
      </c>
      <c r="BM10252" s="61" t="s">
        <v>2731</v>
      </c>
      <c r="BN10252" s="61" t="s">
        <v>641</v>
      </c>
      <c r="BO10252" s="61" t="s">
        <v>2985</v>
      </c>
      <c r="BU10252" s="61" t="s">
        <v>2731</v>
      </c>
      <c r="BV10252" s="61" t="s">
        <v>641</v>
      </c>
      <c r="BW10252" s="61" t="s">
        <v>2985</v>
      </c>
    </row>
    <row r="10253" spans="51:75">
      <c r="AY10253" s="89" t="e">
        <f>VLOOKUP(C10253,#REF!, 2,FALSE)</f>
        <v>#REF!</v>
      </c>
      <c r="BM10253" s="61" t="s">
        <v>2732</v>
      </c>
      <c r="BN10253" s="61" t="s">
        <v>623</v>
      </c>
      <c r="BO10253" s="61" t="s">
        <v>2985</v>
      </c>
      <c r="BU10253" s="61" t="s">
        <v>2732</v>
      </c>
      <c r="BV10253" s="61" t="s">
        <v>623</v>
      </c>
      <c r="BW10253" s="61" t="s">
        <v>2985</v>
      </c>
    </row>
    <row r="10254" spans="51:75">
      <c r="AY10254" s="89" t="e">
        <f>VLOOKUP(C10254,#REF!, 2,FALSE)</f>
        <v>#REF!</v>
      </c>
      <c r="BM10254" s="61" t="s">
        <v>15723</v>
      </c>
      <c r="BN10254" s="61" t="s">
        <v>3007</v>
      </c>
      <c r="BO10254" s="61" t="s">
        <v>2985</v>
      </c>
      <c r="BU10254" s="61" t="s">
        <v>15723</v>
      </c>
      <c r="BV10254" s="61" t="s">
        <v>3007</v>
      </c>
      <c r="BW10254" s="61" t="s">
        <v>2985</v>
      </c>
    </row>
    <row r="10255" spans="51:75">
      <c r="AY10255" s="89" t="e">
        <f>VLOOKUP(C10255,#REF!, 2,FALSE)</f>
        <v>#REF!</v>
      </c>
      <c r="BM10255" s="61" t="s">
        <v>284</v>
      </c>
      <c r="BN10255" s="61" t="s">
        <v>663</v>
      </c>
      <c r="BO10255" s="61" t="s">
        <v>2985</v>
      </c>
      <c r="BU10255" s="61" t="s">
        <v>284</v>
      </c>
      <c r="BV10255" s="61" t="s">
        <v>663</v>
      </c>
      <c r="BW10255" s="61" t="s">
        <v>2985</v>
      </c>
    </row>
    <row r="10256" spans="51:75">
      <c r="AY10256" s="89" t="e">
        <f>VLOOKUP(C10256,#REF!, 2,FALSE)</f>
        <v>#REF!</v>
      </c>
      <c r="BM10256" s="61" t="s">
        <v>15724</v>
      </c>
      <c r="BN10256" s="61" t="s">
        <v>928</v>
      </c>
      <c r="BO10256" s="61" t="s">
        <v>2985</v>
      </c>
      <c r="BU10256" s="61" t="s">
        <v>15724</v>
      </c>
      <c r="BV10256" s="61" t="s">
        <v>928</v>
      </c>
      <c r="BW10256" s="61" t="s">
        <v>2985</v>
      </c>
    </row>
    <row r="10257" spans="51:75">
      <c r="AY10257" s="89" t="e">
        <f>VLOOKUP(C10257,#REF!, 2,FALSE)</f>
        <v>#REF!</v>
      </c>
      <c r="BM10257" s="61" t="s">
        <v>15725</v>
      </c>
      <c r="BN10257" s="61" t="s">
        <v>928</v>
      </c>
      <c r="BO10257" s="61" t="s">
        <v>2985</v>
      </c>
      <c r="BU10257" s="61" t="s">
        <v>15725</v>
      </c>
      <c r="BV10257" s="61" t="s">
        <v>928</v>
      </c>
      <c r="BW10257" s="61" t="s">
        <v>2985</v>
      </c>
    </row>
    <row r="10258" spans="51:75">
      <c r="AY10258" s="89" t="e">
        <f>VLOOKUP(C10258,#REF!, 2,FALSE)</f>
        <v>#REF!</v>
      </c>
      <c r="BM10258" s="61" t="s">
        <v>15726</v>
      </c>
      <c r="BN10258" s="61" t="s">
        <v>780</v>
      </c>
      <c r="BO10258" s="61" t="s">
        <v>2985</v>
      </c>
      <c r="BU10258" s="61" t="s">
        <v>15726</v>
      </c>
      <c r="BV10258" s="61" t="s">
        <v>780</v>
      </c>
      <c r="BW10258" s="61" t="s">
        <v>2985</v>
      </c>
    </row>
    <row r="10259" spans="51:75">
      <c r="AY10259" s="89" t="e">
        <f>VLOOKUP(C10259,#REF!, 2,FALSE)</f>
        <v>#REF!</v>
      </c>
      <c r="BM10259" s="61" t="s">
        <v>15727</v>
      </c>
      <c r="BN10259" s="61" t="s">
        <v>805</v>
      </c>
      <c r="BO10259" s="61" t="s">
        <v>2985</v>
      </c>
      <c r="BU10259" s="61" t="s">
        <v>15727</v>
      </c>
      <c r="BV10259" s="61" t="s">
        <v>805</v>
      </c>
      <c r="BW10259" s="61" t="s">
        <v>2985</v>
      </c>
    </row>
    <row r="10260" spans="51:75">
      <c r="AY10260" s="89" t="e">
        <f>VLOOKUP(C10260,#REF!, 2,FALSE)</f>
        <v>#REF!</v>
      </c>
      <c r="BM10260" s="61" t="s">
        <v>15728</v>
      </c>
      <c r="BN10260" s="61" t="s">
        <v>1344</v>
      </c>
      <c r="BO10260" s="61" t="s">
        <v>2985</v>
      </c>
      <c r="BU10260" s="61" t="s">
        <v>15728</v>
      </c>
      <c r="BV10260" s="61" t="s">
        <v>1344</v>
      </c>
      <c r="BW10260" s="61" t="s">
        <v>2985</v>
      </c>
    </row>
    <row r="10261" spans="51:75">
      <c r="AY10261" s="89" t="e">
        <f>VLOOKUP(C10261,#REF!, 2,FALSE)</f>
        <v>#REF!</v>
      </c>
      <c r="BM10261" s="61" t="s">
        <v>15729</v>
      </c>
      <c r="BN10261" s="61" t="s">
        <v>3204</v>
      </c>
      <c r="BO10261" s="61" t="s">
        <v>2985</v>
      </c>
      <c r="BU10261" s="61" t="s">
        <v>15729</v>
      </c>
      <c r="BV10261" s="61" t="s">
        <v>3204</v>
      </c>
      <c r="BW10261" s="61" t="s">
        <v>2985</v>
      </c>
    </row>
    <row r="10262" spans="51:75">
      <c r="AY10262" s="89" t="e">
        <f>VLOOKUP(C10262,#REF!, 2,FALSE)</f>
        <v>#REF!</v>
      </c>
      <c r="BM10262" s="61" t="s">
        <v>15730</v>
      </c>
      <c r="BN10262" s="61" t="s">
        <v>996</v>
      </c>
      <c r="BO10262" s="61" t="s">
        <v>2985</v>
      </c>
      <c r="BU10262" s="61" t="s">
        <v>15730</v>
      </c>
      <c r="BV10262" s="61" t="s">
        <v>996</v>
      </c>
      <c r="BW10262" s="61" t="s">
        <v>2985</v>
      </c>
    </row>
    <row r="10263" spans="51:75">
      <c r="AY10263" s="89" t="e">
        <f>VLOOKUP(C10263,#REF!, 2,FALSE)</f>
        <v>#REF!</v>
      </c>
      <c r="BM10263" s="61" t="s">
        <v>15731</v>
      </c>
      <c r="BN10263" s="61" t="s">
        <v>3007</v>
      </c>
      <c r="BO10263" s="61" t="s">
        <v>2985</v>
      </c>
      <c r="BU10263" s="61" t="s">
        <v>15731</v>
      </c>
      <c r="BV10263" s="61" t="s">
        <v>3007</v>
      </c>
      <c r="BW10263" s="61" t="s">
        <v>2985</v>
      </c>
    </row>
    <row r="10264" spans="51:75">
      <c r="AY10264" s="89" t="e">
        <f>VLOOKUP(C10264,#REF!, 2,FALSE)</f>
        <v>#REF!</v>
      </c>
      <c r="BM10264" s="61" t="s">
        <v>15732</v>
      </c>
      <c r="BN10264" s="61" t="s">
        <v>789</v>
      </c>
      <c r="BO10264" s="61" t="s">
        <v>2985</v>
      </c>
      <c r="BU10264" s="61" t="s">
        <v>15732</v>
      </c>
      <c r="BV10264" s="61" t="s">
        <v>789</v>
      </c>
      <c r="BW10264" s="61" t="s">
        <v>2985</v>
      </c>
    </row>
    <row r="10265" spans="51:75">
      <c r="AY10265" s="89" t="e">
        <f>VLOOKUP(C10265,#REF!, 2,FALSE)</f>
        <v>#REF!</v>
      </c>
      <c r="BM10265" s="61" t="s">
        <v>15733</v>
      </c>
      <c r="BN10265" s="61" t="s">
        <v>630</v>
      </c>
      <c r="BO10265" s="61" t="s">
        <v>2985</v>
      </c>
      <c r="BU10265" s="61" t="s">
        <v>15733</v>
      </c>
      <c r="BV10265" s="61" t="s">
        <v>630</v>
      </c>
      <c r="BW10265" s="61" t="s">
        <v>2985</v>
      </c>
    </row>
    <row r="10266" spans="51:75">
      <c r="AY10266" s="89" t="e">
        <f>VLOOKUP(C10266,#REF!, 2,FALSE)</f>
        <v>#REF!</v>
      </c>
      <c r="BM10266" s="61" t="s">
        <v>15734</v>
      </c>
      <c r="BN10266" s="61" t="s">
        <v>3254</v>
      </c>
      <c r="BO10266" s="61" t="s">
        <v>2985</v>
      </c>
      <c r="BU10266" s="61" t="s">
        <v>15734</v>
      </c>
      <c r="BV10266" s="61" t="s">
        <v>3254</v>
      </c>
      <c r="BW10266" s="61" t="s">
        <v>2985</v>
      </c>
    </row>
    <row r="10267" spans="51:75">
      <c r="AY10267" s="89" t="e">
        <f>VLOOKUP(C10267,#REF!, 2,FALSE)</f>
        <v>#REF!</v>
      </c>
      <c r="BM10267" s="61" t="s">
        <v>15735</v>
      </c>
      <c r="BN10267" s="61" t="s">
        <v>799</v>
      </c>
      <c r="BO10267" s="61" t="s">
        <v>2985</v>
      </c>
      <c r="BU10267" s="61" t="s">
        <v>15735</v>
      </c>
      <c r="BV10267" s="61" t="s">
        <v>799</v>
      </c>
      <c r="BW10267" s="61" t="s">
        <v>2985</v>
      </c>
    </row>
    <row r="10268" spans="51:75">
      <c r="AY10268" s="89" t="e">
        <f>VLOOKUP(C10268,#REF!, 2,FALSE)</f>
        <v>#REF!</v>
      </c>
      <c r="BM10268" s="61" t="s">
        <v>15736</v>
      </c>
      <c r="BN10268" s="61" t="s">
        <v>623</v>
      </c>
      <c r="BO10268" s="61" t="s">
        <v>2985</v>
      </c>
      <c r="BU10268" s="61" t="s">
        <v>15736</v>
      </c>
      <c r="BV10268" s="61" t="s">
        <v>623</v>
      </c>
      <c r="BW10268" s="61" t="s">
        <v>2985</v>
      </c>
    </row>
    <row r="10269" spans="51:75">
      <c r="AY10269" s="89" t="e">
        <f>VLOOKUP(C10269,#REF!, 2,FALSE)</f>
        <v>#REF!</v>
      </c>
      <c r="BM10269" s="61" t="s">
        <v>15737</v>
      </c>
      <c r="BN10269" s="61" t="s">
        <v>3007</v>
      </c>
      <c r="BO10269" s="61" t="s">
        <v>2985</v>
      </c>
      <c r="BU10269" s="61" t="s">
        <v>15737</v>
      </c>
      <c r="BV10269" s="61" t="s">
        <v>3007</v>
      </c>
      <c r="BW10269" s="61" t="s">
        <v>2985</v>
      </c>
    </row>
    <row r="10270" spans="51:75">
      <c r="AY10270" s="89" t="e">
        <f>VLOOKUP(C10270,#REF!, 2,FALSE)</f>
        <v>#REF!</v>
      </c>
      <c r="BM10270" s="61" t="s">
        <v>2733</v>
      </c>
      <c r="BN10270" s="61" t="s">
        <v>639</v>
      </c>
      <c r="BO10270" s="61" t="s">
        <v>2985</v>
      </c>
      <c r="BU10270" s="61" t="s">
        <v>2733</v>
      </c>
      <c r="BV10270" s="61" t="s">
        <v>639</v>
      </c>
      <c r="BW10270" s="61" t="s">
        <v>2985</v>
      </c>
    </row>
    <row r="10271" spans="51:75">
      <c r="AY10271" s="89" t="e">
        <f>VLOOKUP(C10271,#REF!, 2,FALSE)</f>
        <v>#REF!</v>
      </c>
      <c r="BM10271" s="61" t="s">
        <v>2734</v>
      </c>
      <c r="BN10271" s="61" t="s">
        <v>639</v>
      </c>
      <c r="BO10271" s="61" t="s">
        <v>2985</v>
      </c>
      <c r="BU10271" s="61" t="s">
        <v>2734</v>
      </c>
      <c r="BV10271" s="61" t="s">
        <v>639</v>
      </c>
      <c r="BW10271" s="61" t="s">
        <v>2985</v>
      </c>
    </row>
    <row r="10272" spans="51:75">
      <c r="AY10272" s="89" t="e">
        <f>VLOOKUP(C10272,#REF!, 2,FALSE)</f>
        <v>#REF!</v>
      </c>
      <c r="BM10272" s="61" t="s">
        <v>15738</v>
      </c>
      <c r="BN10272" s="61" t="s">
        <v>738</v>
      </c>
      <c r="BO10272" s="61" t="s">
        <v>2985</v>
      </c>
      <c r="BU10272" s="61" t="s">
        <v>15738</v>
      </c>
      <c r="BV10272" s="61" t="s">
        <v>738</v>
      </c>
      <c r="BW10272" s="61" t="s">
        <v>2985</v>
      </c>
    </row>
    <row r="10273" spans="51:75">
      <c r="AY10273" s="89" t="e">
        <f>VLOOKUP(C10273,#REF!, 2,FALSE)</f>
        <v>#REF!</v>
      </c>
      <c r="BM10273" s="61" t="s">
        <v>15739</v>
      </c>
      <c r="BN10273" s="61" t="s">
        <v>660</v>
      </c>
      <c r="BO10273" s="61" t="s">
        <v>2985</v>
      </c>
      <c r="BU10273" s="61" t="s">
        <v>15739</v>
      </c>
      <c r="BV10273" s="61" t="s">
        <v>660</v>
      </c>
      <c r="BW10273" s="61" t="s">
        <v>2985</v>
      </c>
    </row>
    <row r="10274" spans="51:75">
      <c r="AY10274" s="89" t="e">
        <f>VLOOKUP(C10274,#REF!, 2,FALSE)</f>
        <v>#REF!</v>
      </c>
      <c r="BM10274" s="61" t="s">
        <v>262</v>
      </c>
      <c r="BN10274" s="61" t="s">
        <v>738</v>
      </c>
      <c r="BO10274" s="61" t="s">
        <v>2985</v>
      </c>
      <c r="BU10274" s="61" t="s">
        <v>262</v>
      </c>
      <c r="BV10274" s="61" t="s">
        <v>738</v>
      </c>
      <c r="BW10274" s="61" t="s">
        <v>2985</v>
      </c>
    </row>
    <row r="10275" spans="51:75">
      <c r="AY10275" s="89" t="e">
        <f>VLOOKUP(C10275,#REF!, 2,FALSE)</f>
        <v>#REF!</v>
      </c>
      <c r="BM10275" s="61" t="s">
        <v>15741</v>
      </c>
      <c r="BN10275" s="61" t="s">
        <v>930</v>
      </c>
      <c r="BO10275" s="61" t="s">
        <v>2985</v>
      </c>
      <c r="BU10275" s="61" t="s">
        <v>15741</v>
      </c>
      <c r="BV10275" s="61" t="s">
        <v>930</v>
      </c>
      <c r="BW10275" s="61" t="s">
        <v>2985</v>
      </c>
    </row>
    <row r="10276" spans="51:75">
      <c r="AY10276" s="89" t="e">
        <f>VLOOKUP(C10276,#REF!, 2,FALSE)</f>
        <v>#REF!</v>
      </c>
      <c r="BM10276" s="61" t="s">
        <v>15742</v>
      </c>
      <c r="BN10276" s="61" t="s">
        <v>641</v>
      </c>
      <c r="BO10276" s="61" t="s">
        <v>2985</v>
      </c>
      <c r="BU10276" s="61" t="s">
        <v>15742</v>
      </c>
      <c r="BV10276" s="61" t="s">
        <v>641</v>
      </c>
      <c r="BW10276" s="61" t="s">
        <v>2985</v>
      </c>
    </row>
    <row r="10277" spans="51:75">
      <c r="AY10277" s="89" t="e">
        <f>VLOOKUP(C10277,#REF!, 2,FALSE)</f>
        <v>#REF!</v>
      </c>
      <c r="BM10277" s="61" t="s">
        <v>15743</v>
      </c>
      <c r="BN10277" s="61" t="s">
        <v>843</v>
      </c>
      <c r="BO10277" s="61" t="s">
        <v>2985</v>
      </c>
      <c r="BU10277" s="61" t="s">
        <v>15743</v>
      </c>
      <c r="BV10277" s="61" t="s">
        <v>843</v>
      </c>
      <c r="BW10277" s="61" t="s">
        <v>2985</v>
      </c>
    </row>
    <row r="10278" spans="51:75">
      <c r="AY10278" s="89" t="e">
        <f>VLOOKUP(C10278,#REF!, 2,FALSE)</f>
        <v>#REF!</v>
      </c>
      <c r="BM10278" s="61" t="s">
        <v>15744</v>
      </c>
      <c r="BN10278" s="61" t="s">
        <v>638</v>
      </c>
      <c r="BO10278" s="61" t="s">
        <v>2985</v>
      </c>
      <c r="BU10278" s="61" t="s">
        <v>15744</v>
      </c>
      <c r="BV10278" s="61" t="s">
        <v>638</v>
      </c>
      <c r="BW10278" s="61" t="s">
        <v>2985</v>
      </c>
    </row>
    <row r="10279" spans="51:75">
      <c r="AY10279" s="89" t="e">
        <f>VLOOKUP(C10279,#REF!, 2,FALSE)</f>
        <v>#REF!</v>
      </c>
      <c r="BM10279" s="61" t="s">
        <v>15745</v>
      </c>
      <c r="BN10279" s="61" t="s">
        <v>618</v>
      </c>
      <c r="BO10279" s="61" t="s">
        <v>2985</v>
      </c>
      <c r="BU10279" s="61" t="s">
        <v>15745</v>
      </c>
      <c r="BV10279" s="61" t="s">
        <v>618</v>
      </c>
      <c r="BW10279" s="61" t="s">
        <v>2985</v>
      </c>
    </row>
    <row r="10280" spans="51:75">
      <c r="AY10280" s="89" t="e">
        <f>VLOOKUP(C10280,#REF!, 2,FALSE)</f>
        <v>#REF!</v>
      </c>
      <c r="BM10280" s="61" t="s">
        <v>15746</v>
      </c>
      <c r="BN10280" s="61" t="s">
        <v>789</v>
      </c>
      <c r="BO10280" s="61" t="s">
        <v>2985</v>
      </c>
      <c r="BU10280" s="61" t="s">
        <v>15746</v>
      </c>
      <c r="BV10280" s="61" t="s">
        <v>789</v>
      </c>
      <c r="BW10280" s="61" t="s">
        <v>2985</v>
      </c>
    </row>
    <row r="10281" spans="51:75">
      <c r="AY10281" s="89" t="e">
        <f>VLOOKUP(C10281,#REF!, 2,FALSE)</f>
        <v>#REF!</v>
      </c>
      <c r="BM10281" s="61" t="s">
        <v>15747</v>
      </c>
      <c r="BN10281" s="61" t="s">
        <v>782</v>
      </c>
      <c r="BO10281" s="61" t="s">
        <v>2985</v>
      </c>
      <c r="BU10281" s="61" t="s">
        <v>15747</v>
      </c>
      <c r="BV10281" s="61" t="s">
        <v>782</v>
      </c>
      <c r="BW10281" s="61" t="s">
        <v>2985</v>
      </c>
    </row>
    <row r="10282" spans="51:75">
      <c r="AY10282" s="89" t="e">
        <f>VLOOKUP(C10282,#REF!, 2,FALSE)</f>
        <v>#REF!</v>
      </c>
      <c r="BM10282" s="61" t="s">
        <v>15748</v>
      </c>
      <c r="BN10282" s="61" t="s">
        <v>780</v>
      </c>
      <c r="BO10282" s="61" t="s">
        <v>2985</v>
      </c>
      <c r="BU10282" s="61" t="s">
        <v>15748</v>
      </c>
      <c r="BV10282" s="61" t="s">
        <v>780</v>
      </c>
      <c r="BW10282" s="61" t="s">
        <v>2985</v>
      </c>
    </row>
    <row r="10283" spans="51:75">
      <c r="AY10283" s="89" t="e">
        <f>VLOOKUP(C10283,#REF!, 2,FALSE)</f>
        <v>#REF!</v>
      </c>
      <c r="BM10283" s="61" t="s">
        <v>15749</v>
      </c>
      <c r="BN10283" s="61" t="s">
        <v>638</v>
      </c>
      <c r="BO10283" s="61" t="s">
        <v>2985</v>
      </c>
      <c r="BU10283" s="61" t="s">
        <v>15749</v>
      </c>
      <c r="BV10283" s="61" t="s">
        <v>638</v>
      </c>
      <c r="BW10283" s="61" t="s">
        <v>2985</v>
      </c>
    </row>
    <row r="10284" spans="51:75">
      <c r="AY10284" s="89" t="e">
        <f>VLOOKUP(C10284,#REF!, 2,FALSE)</f>
        <v>#REF!</v>
      </c>
      <c r="BM10284" s="61" t="s">
        <v>15750</v>
      </c>
      <c r="BN10284" s="61" t="s">
        <v>621</v>
      </c>
      <c r="BO10284" s="61" t="s">
        <v>14343</v>
      </c>
      <c r="BU10284" s="61" t="s">
        <v>15750</v>
      </c>
      <c r="BV10284" s="61" t="s">
        <v>621</v>
      </c>
      <c r="BW10284" s="61" t="s">
        <v>14343</v>
      </c>
    </row>
    <row r="10285" spans="51:75">
      <c r="AY10285" s="89" t="e">
        <f>VLOOKUP(C10285,#REF!, 2,FALSE)</f>
        <v>#REF!</v>
      </c>
      <c r="BM10285" s="61" t="s">
        <v>276</v>
      </c>
      <c r="BN10285" s="61" t="s">
        <v>630</v>
      </c>
      <c r="BO10285" s="61" t="s">
        <v>2985</v>
      </c>
      <c r="BU10285" s="61" t="s">
        <v>276</v>
      </c>
      <c r="BV10285" s="61" t="s">
        <v>630</v>
      </c>
      <c r="BW10285" s="61" t="s">
        <v>2985</v>
      </c>
    </row>
    <row r="10286" spans="51:75">
      <c r="AY10286" s="89" t="e">
        <f>VLOOKUP(C10286,#REF!, 2,FALSE)</f>
        <v>#REF!</v>
      </c>
      <c r="BM10286" s="61" t="s">
        <v>15751</v>
      </c>
      <c r="BN10286" s="61" t="s">
        <v>619</v>
      </c>
      <c r="BO10286" s="61" t="s">
        <v>2985</v>
      </c>
      <c r="BU10286" s="61" t="s">
        <v>15751</v>
      </c>
      <c r="BV10286" s="61" t="s">
        <v>619</v>
      </c>
      <c r="BW10286" s="61" t="s">
        <v>2985</v>
      </c>
    </row>
    <row r="10287" spans="51:75">
      <c r="AY10287" s="89" t="e">
        <f>VLOOKUP(C10287,#REF!, 2,FALSE)</f>
        <v>#REF!</v>
      </c>
      <c r="BM10287" s="61" t="s">
        <v>2735</v>
      </c>
      <c r="BN10287" s="61" t="s">
        <v>630</v>
      </c>
      <c r="BO10287" s="61" t="s">
        <v>2985</v>
      </c>
      <c r="BU10287" s="61" t="s">
        <v>2735</v>
      </c>
      <c r="BV10287" s="61" t="s">
        <v>630</v>
      </c>
      <c r="BW10287" s="61" t="s">
        <v>2985</v>
      </c>
    </row>
    <row r="10288" spans="51:75">
      <c r="AY10288" s="89" t="e">
        <f>VLOOKUP(C10288,#REF!, 2,FALSE)</f>
        <v>#REF!</v>
      </c>
      <c r="BM10288" s="61" t="s">
        <v>15752</v>
      </c>
      <c r="BN10288" s="61" t="s">
        <v>665</v>
      </c>
      <c r="BO10288" s="61" t="s">
        <v>2985</v>
      </c>
      <c r="BU10288" s="61" t="s">
        <v>15752</v>
      </c>
      <c r="BV10288" s="61" t="s">
        <v>665</v>
      </c>
      <c r="BW10288" s="61" t="s">
        <v>2985</v>
      </c>
    </row>
    <row r="10289" spans="51:75">
      <c r="AY10289" s="89" t="e">
        <f>VLOOKUP(C10289,#REF!, 2,FALSE)</f>
        <v>#REF!</v>
      </c>
      <c r="BM10289" s="61" t="s">
        <v>2736</v>
      </c>
      <c r="BN10289" s="61" t="s">
        <v>665</v>
      </c>
      <c r="BO10289" s="61" t="s">
        <v>2985</v>
      </c>
      <c r="BU10289" s="61" t="s">
        <v>2736</v>
      </c>
      <c r="BV10289" s="61" t="s">
        <v>665</v>
      </c>
      <c r="BW10289" s="61" t="s">
        <v>2985</v>
      </c>
    </row>
    <row r="10290" spans="51:75">
      <c r="AY10290" s="89" t="e">
        <f>VLOOKUP(C10290,#REF!, 2,FALSE)</f>
        <v>#REF!</v>
      </c>
      <c r="BM10290" s="61" t="s">
        <v>15753</v>
      </c>
      <c r="BN10290" s="61" t="s">
        <v>864</v>
      </c>
      <c r="BO10290" s="61" t="s">
        <v>2985</v>
      </c>
      <c r="BU10290" s="61" t="s">
        <v>15753</v>
      </c>
      <c r="BV10290" s="61" t="s">
        <v>864</v>
      </c>
      <c r="BW10290" s="61" t="s">
        <v>2985</v>
      </c>
    </row>
    <row r="10291" spans="51:75">
      <c r="AY10291" s="89" t="e">
        <f>VLOOKUP(C10291,#REF!, 2,FALSE)</f>
        <v>#REF!</v>
      </c>
      <c r="BM10291" s="61" t="s">
        <v>15754</v>
      </c>
      <c r="BN10291" s="61" t="s">
        <v>3007</v>
      </c>
      <c r="BO10291" s="61" t="s">
        <v>2985</v>
      </c>
      <c r="BU10291" s="61" t="s">
        <v>15754</v>
      </c>
      <c r="BV10291" s="61" t="s">
        <v>3007</v>
      </c>
      <c r="BW10291" s="61" t="s">
        <v>2985</v>
      </c>
    </row>
    <row r="10292" spans="51:75">
      <c r="AY10292" s="89" t="e">
        <f>VLOOKUP(C10292,#REF!, 2,FALSE)</f>
        <v>#REF!</v>
      </c>
      <c r="BM10292" s="61" t="s">
        <v>15755</v>
      </c>
      <c r="BN10292" s="61" t="s">
        <v>930</v>
      </c>
      <c r="BO10292" s="61" t="s">
        <v>2985</v>
      </c>
      <c r="BU10292" s="61" t="s">
        <v>15755</v>
      </c>
      <c r="BV10292" s="61" t="s">
        <v>930</v>
      </c>
      <c r="BW10292" s="61" t="s">
        <v>2985</v>
      </c>
    </row>
    <row r="10293" spans="51:75">
      <c r="AY10293" s="89" t="e">
        <f>VLOOKUP(C10293,#REF!, 2,FALSE)</f>
        <v>#REF!</v>
      </c>
      <c r="BM10293" s="61" t="s">
        <v>15756</v>
      </c>
      <c r="BN10293" s="61" t="s">
        <v>789</v>
      </c>
      <c r="BO10293" s="61" t="s">
        <v>2985</v>
      </c>
      <c r="BU10293" s="61" t="s">
        <v>15756</v>
      </c>
      <c r="BV10293" s="61" t="s">
        <v>789</v>
      </c>
      <c r="BW10293" s="61" t="s">
        <v>2985</v>
      </c>
    </row>
    <row r="10294" spans="51:75">
      <c r="AY10294" s="89" t="e">
        <f>VLOOKUP(C10294,#REF!, 2,FALSE)</f>
        <v>#REF!</v>
      </c>
      <c r="BM10294" s="61" t="s">
        <v>15757</v>
      </c>
      <c r="BN10294" s="61" t="s">
        <v>1271</v>
      </c>
      <c r="BO10294" s="61" t="s">
        <v>2985</v>
      </c>
      <c r="BU10294" s="61" t="s">
        <v>15757</v>
      </c>
      <c r="BV10294" s="61" t="s">
        <v>1271</v>
      </c>
      <c r="BW10294" s="61" t="s">
        <v>2985</v>
      </c>
    </row>
    <row r="10295" spans="51:75">
      <c r="AY10295" s="89" t="e">
        <f>VLOOKUP(C10295,#REF!, 2,FALSE)</f>
        <v>#REF!</v>
      </c>
      <c r="BM10295" s="61" t="s">
        <v>15758</v>
      </c>
      <c r="BN10295" s="61" t="s">
        <v>3007</v>
      </c>
      <c r="BO10295" s="61" t="s">
        <v>2985</v>
      </c>
      <c r="BU10295" s="61" t="s">
        <v>15758</v>
      </c>
      <c r="BV10295" s="61" t="s">
        <v>3007</v>
      </c>
      <c r="BW10295" s="61" t="s">
        <v>2985</v>
      </c>
    </row>
    <row r="10296" spans="51:75">
      <c r="AY10296" s="89" t="e">
        <f>VLOOKUP(C10296,#REF!, 2,FALSE)</f>
        <v>#REF!</v>
      </c>
      <c r="BM10296" s="61" t="s">
        <v>15759</v>
      </c>
      <c r="BN10296" s="61" t="s">
        <v>925</v>
      </c>
      <c r="BO10296" s="61" t="s">
        <v>2985</v>
      </c>
      <c r="BU10296" s="61" t="s">
        <v>15759</v>
      </c>
      <c r="BV10296" s="61" t="s">
        <v>925</v>
      </c>
      <c r="BW10296" s="61" t="s">
        <v>2985</v>
      </c>
    </row>
    <row r="10297" spans="51:75">
      <c r="AY10297" s="89" t="e">
        <f>VLOOKUP(C10297,#REF!, 2,FALSE)</f>
        <v>#REF!</v>
      </c>
      <c r="BM10297" s="61" t="s">
        <v>15760</v>
      </c>
      <c r="BN10297" s="61" t="s">
        <v>777</v>
      </c>
      <c r="BO10297" s="61" t="s">
        <v>2985</v>
      </c>
      <c r="BU10297" s="61" t="s">
        <v>15760</v>
      </c>
      <c r="BV10297" s="61" t="s">
        <v>777</v>
      </c>
      <c r="BW10297" s="61" t="s">
        <v>2985</v>
      </c>
    </row>
    <row r="10298" spans="51:75">
      <c r="AY10298" s="89" t="e">
        <f>VLOOKUP(C10298,#REF!, 2,FALSE)</f>
        <v>#REF!</v>
      </c>
      <c r="BM10298" s="61" t="s">
        <v>15761</v>
      </c>
      <c r="BN10298" s="61" t="s">
        <v>805</v>
      </c>
      <c r="BO10298" s="61" t="s">
        <v>2985</v>
      </c>
      <c r="BU10298" s="61" t="s">
        <v>15761</v>
      </c>
      <c r="BV10298" s="61" t="s">
        <v>805</v>
      </c>
      <c r="BW10298" s="61" t="s">
        <v>2985</v>
      </c>
    </row>
    <row r="10299" spans="51:75">
      <c r="AY10299" s="89" t="e">
        <f>VLOOKUP(C10299,#REF!, 2,FALSE)</f>
        <v>#REF!</v>
      </c>
      <c r="BM10299" s="61" t="s">
        <v>2737</v>
      </c>
      <c r="BN10299" s="61" t="s">
        <v>669</v>
      </c>
      <c r="BO10299" s="61" t="s">
        <v>2985</v>
      </c>
      <c r="BU10299" s="61" t="s">
        <v>2737</v>
      </c>
      <c r="BV10299" s="61" t="s">
        <v>669</v>
      </c>
      <c r="BW10299" s="61" t="s">
        <v>2985</v>
      </c>
    </row>
    <row r="10300" spans="51:75">
      <c r="AY10300" s="89" t="e">
        <f>VLOOKUP(C10300,#REF!, 2,FALSE)</f>
        <v>#REF!</v>
      </c>
      <c r="BM10300" s="61" t="s">
        <v>15762</v>
      </c>
      <c r="BN10300" s="61" t="s">
        <v>669</v>
      </c>
      <c r="BO10300" s="61" t="s">
        <v>2985</v>
      </c>
      <c r="BU10300" s="61" t="s">
        <v>15762</v>
      </c>
      <c r="BV10300" s="61" t="s">
        <v>669</v>
      </c>
      <c r="BW10300" s="61" t="s">
        <v>2985</v>
      </c>
    </row>
    <row r="10301" spans="51:75">
      <c r="AY10301" s="89" t="e">
        <f>VLOOKUP(C10301,#REF!, 2,FALSE)</f>
        <v>#REF!</v>
      </c>
      <c r="BM10301" s="61" t="s">
        <v>15763</v>
      </c>
      <c r="BN10301" s="61" t="s">
        <v>660</v>
      </c>
      <c r="BO10301" s="61" t="s">
        <v>2985</v>
      </c>
      <c r="BU10301" s="61" t="s">
        <v>15763</v>
      </c>
      <c r="BV10301" s="61" t="s">
        <v>660</v>
      </c>
      <c r="BW10301" s="61" t="s">
        <v>2985</v>
      </c>
    </row>
    <row r="10302" spans="51:75">
      <c r="AY10302" s="89" t="e">
        <f>VLOOKUP(C10302,#REF!, 2,FALSE)</f>
        <v>#REF!</v>
      </c>
      <c r="BM10302" s="61" t="s">
        <v>2738</v>
      </c>
      <c r="BN10302" s="61" t="s">
        <v>669</v>
      </c>
      <c r="BO10302" s="61" t="s">
        <v>2985</v>
      </c>
      <c r="BU10302" s="61" t="s">
        <v>2738</v>
      </c>
      <c r="BV10302" s="61" t="s">
        <v>669</v>
      </c>
      <c r="BW10302" s="61" t="s">
        <v>2985</v>
      </c>
    </row>
    <row r="10303" spans="51:75">
      <c r="AY10303" s="89" t="e">
        <f>VLOOKUP(C10303,#REF!, 2,FALSE)</f>
        <v>#REF!</v>
      </c>
      <c r="BM10303" s="61" t="s">
        <v>15764</v>
      </c>
      <c r="BN10303" s="61" t="s">
        <v>782</v>
      </c>
      <c r="BO10303" s="61" t="s">
        <v>2985</v>
      </c>
      <c r="BU10303" s="61" t="s">
        <v>15764</v>
      </c>
      <c r="BV10303" s="61" t="s">
        <v>782</v>
      </c>
      <c r="BW10303" s="61" t="s">
        <v>2985</v>
      </c>
    </row>
    <row r="10304" spans="51:75">
      <c r="AY10304" s="89" t="e">
        <f>VLOOKUP(C10304,#REF!, 2,FALSE)</f>
        <v>#REF!</v>
      </c>
      <c r="BM10304" s="61" t="s">
        <v>15765</v>
      </c>
      <c r="BN10304" s="61" t="s">
        <v>664</v>
      </c>
      <c r="BO10304" s="61" t="s">
        <v>2985</v>
      </c>
      <c r="BU10304" s="61" t="s">
        <v>15765</v>
      </c>
      <c r="BV10304" s="61" t="s">
        <v>664</v>
      </c>
      <c r="BW10304" s="61" t="s">
        <v>2985</v>
      </c>
    </row>
    <row r="10305" spans="51:75">
      <c r="AY10305" s="89" t="e">
        <f>VLOOKUP(C10305,#REF!, 2,FALSE)</f>
        <v>#REF!</v>
      </c>
      <c r="BM10305" s="61" t="s">
        <v>15766</v>
      </c>
      <c r="BN10305" s="61" t="s">
        <v>3004</v>
      </c>
      <c r="BO10305" s="61" t="s">
        <v>2985</v>
      </c>
      <c r="BU10305" s="61" t="s">
        <v>15766</v>
      </c>
      <c r="BV10305" s="61" t="s">
        <v>3004</v>
      </c>
      <c r="BW10305" s="61" t="s">
        <v>2985</v>
      </c>
    </row>
    <row r="10306" spans="51:75">
      <c r="AY10306" s="89" t="e">
        <f>VLOOKUP(C10306,#REF!, 2,FALSE)</f>
        <v>#REF!</v>
      </c>
      <c r="BM10306" s="61" t="s">
        <v>15767</v>
      </c>
      <c r="BN10306" s="61" t="s">
        <v>812</v>
      </c>
      <c r="BO10306" s="61" t="s">
        <v>2985</v>
      </c>
      <c r="BU10306" s="61" t="s">
        <v>15767</v>
      </c>
      <c r="BV10306" s="61" t="s">
        <v>812</v>
      </c>
      <c r="BW10306" s="61" t="s">
        <v>2985</v>
      </c>
    </row>
    <row r="10307" spans="51:75">
      <c r="AY10307" s="89" t="e">
        <f>VLOOKUP(C10307,#REF!, 2,FALSE)</f>
        <v>#REF!</v>
      </c>
      <c r="BM10307" s="61" t="s">
        <v>15768</v>
      </c>
      <c r="BN10307" s="61" t="s">
        <v>780</v>
      </c>
      <c r="BO10307" s="61" t="s">
        <v>2985</v>
      </c>
      <c r="BU10307" s="61" t="s">
        <v>15768</v>
      </c>
      <c r="BV10307" s="61" t="s">
        <v>780</v>
      </c>
      <c r="BW10307" s="61" t="s">
        <v>2985</v>
      </c>
    </row>
    <row r="10308" spans="51:75">
      <c r="AY10308" s="89" t="e">
        <f>VLOOKUP(C10308,#REF!, 2,FALSE)</f>
        <v>#REF!</v>
      </c>
      <c r="BM10308" s="61" t="s">
        <v>15769</v>
      </c>
      <c r="BN10308" s="61" t="s">
        <v>3004</v>
      </c>
      <c r="BO10308" s="61" t="s">
        <v>2985</v>
      </c>
      <c r="BU10308" s="61" t="s">
        <v>15769</v>
      </c>
      <c r="BV10308" s="61" t="s">
        <v>3004</v>
      </c>
      <c r="BW10308" s="61" t="s">
        <v>2985</v>
      </c>
    </row>
    <row r="10309" spans="51:75">
      <c r="AY10309" s="89" t="e">
        <f>VLOOKUP(C10309,#REF!, 2,FALSE)</f>
        <v>#REF!</v>
      </c>
      <c r="BM10309" s="61" t="s">
        <v>15770</v>
      </c>
      <c r="BN10309" s="61" t="s">
        <v>812</v>
      </c>
      <c r="BO10309" s="61" t="s">
        <v>2985</v>
      </c>
      <c r="BU10309" s="61" t="s">
        <v>15770</v>
      </c>
      <c r="BV10309" s="61" t="s">
        <v>812</v>
      </c>
      <c r="BW10309" s="61" t="s">
        <v>2985</v>
      </c>
    </row>
    <row r="10310" spans="51:75">
      <c r="AY10310" s="89" t="e">
        <f>VLOOKUP(C10310,#REF!, 2,FALSE)</f>
        <v>#REF!</v>
      </c>
      <c r="BM10310" s="61" t="s">
        <v>15771</v>
      </c>
      <c r="BN10310" s="61" t="s">
        <v>3254</v>
      </c>
      <c r="BO10310" s="61" t="s">
        <v>2985</v>
      </c>
      <c r="BU10310" s="61" t="s">
        <v>15771</v>
      </c>
      <c r="BV10310" s="61" t="s">
        <v>3254</v>
      </c>
      <c r="BW10310" s="61" t="s">
        <v>2985</v>
      </c>
    </row>
    <row r="10311" spans="51:75">
      <c r="AY10311" s="89" t="e">
        <f>VLOOKUP(C10311,#REF!, 2,FALSE)</f>
        <v>#REF!</v>
      </c>
      <c r="BM10311" s="61" t="s">
        <v>15772</v>
      </c>
      <c r="BN10311" s="61" t="s">
        <v>854</v>
      </c>
      <c r="BO10311" s="61" t="s">
        <v>2985</v>
      </c>
      <c r="BU10311" s="61" t="s">
        <v>15772</v>
      </c>
      <c r="BV10311" s="61" t="s">
        <v>854</v>
      </c>
      <c r="BW10311" s="61" t="s">
        <v>2985</v>
      </c>
    </row>
    <row r="10312" spans="51:75">
      <c r="AY10312" s="89" t="e">
        <f>VLOOKUP(C10312,#REF!, 2,FALSE)</f>
        <v>#REF!</v>
      </c>
      <c r="BM10312" s="61" t="s">
        <v>15773</v>
      </c>
      <c r="BN10312" s="61" t="s">
        <v>3007</v>
      </c>
      <c r="BO10312" s="61" t="s">
        <v>2985</v>
      </c>
      <c r="BU10312" s="61" t="s">
        <v>15773</v>
      </c>
      <c r="BV10312" s="61" t="s">
        <v>3007</v>
      </c>
      <c r="BW10312" s="61" t="s">
        <v>2985</v>
      </c>
    </row>
    <row r="10313" spans="51:75">
      <c r="AY10313" s="89" t="e">
        <f>VLOOKUP(C10313,#REF!, 2,FALSE)</f>
        <v>#REF!</v>
      </c>
      <c r="BM10313" s="61" t="s">
        <v>15774</v>
      </c>
      <c r="BN10313" s="61" t="s">
        <v>785</v>
      </c>
      <c r="BO10313" s="61" t="s">
        <v>2985</v>
      </c>
      <c r="BU10313" s="61" t="s">
        <v>15774</v>
      </c>
      <c r="BV10313" s="61" t="s">
        <v>785</v>
      </c>
      <c r="BW10313" s="61" t="s">
        <v>2985</v>
      </c>
    </row>
    <row r="10314" spans="51:75">
      <c r="AY10314" s="89" t="e">
        <f>VLOOKUP(C10314,#REF!, 2,FALSE)</f>
        <v>#REF!</v>
      </c>
      <c r="BM10314" s="61" t="s">
        <v>15775</v>
      </c>
      <c r="BN10314" s="61" t="s">
        <v>3254</v>
      </c>
      <c r="BO10314" s="61" t="s">
        <v>2985</v>
      </c>
      <c r="BU10314" s="61" t="s">
        <v>15775</v>
      </c>
      <c r="BV10314" s="61" t="s">
        <v>3254</v>
      </c>
      <c r="BW10314" s="61" t="s">
        <v>2985</v>
      </c>
    </row>
    <row r="10315" spans="51:75">
      <c r="AY10315" s="89" t="e">
        <f>VLOOKUP(C10315,#REF!, 2,FALSE)</f>
        <v>#REF!</v>
      </c>
      <c r="BM10315" s="61" t="s">
        <v>2739</v>
      </c>
      <c r="BN10315" s="61" t="s">
        <v>785</v>
      </c>
      <c r="BO10315" s="61" t="s">
        <v>2985</v>
      </c>
      <c r="BU10315" s="61" t="s">
        <v>2739</v>
      </c>
      <c r="BV10315" s="61" t="s">
        <v>785</v>
      </c>
      <c r="BW10315" s="61" t="s">
        <v>2985</v>
      </c>
    </row>
    <row r="10316" spans="51:75">
      <c r="AY10316" s="89" t="e">
        <f>VLOOKUP(C10316,#REF!, 2,FALSE)</f>
        <v>#REF!</v>
      </c>
      <c r="BM10316" s="61" t="s">
        <v>2740</v>
      </c>
      <c r="BN10316" s="61" t="s">
        <v>669</v>
      </c>
      <c r="BO10316" s="61" t="s">
        <v>2985</v>
      </c>
      <c r="BU10316" s="61" t="s">
        <v>2740</v>
      </c>
      <c r="BV10316" s="61" t="s">
        <v>669</v>
      </c>
      <c r="BW10316" s="61" t="s">
        <v>2985</v>
      </c>
    </row>
    <row r="10317" spans="51:75">
      <c r="AY10317" s="89" t="e">
        <f>VLOOKUP(C10317,#REF!, 2,FALSE)</f>
        <v>#REF!</v>
      </c>
      <c r="BM10317" s="61" t="s">
        <v>2741</v>
      </c>
      <c r="BN10317" s="61" t="s">
        <v>669</v>
      </c>
      <c r="BO10317" s="61" t="s">
        <v>2985</v>
      </c>
      <c r="BU10317" s="61" t="s">
        <v>2741</v>
      </c>
      <c r="BV10317" s="61" t="s">
        <v>669</v>
      </c>
      <c r="BW10317" s="61" t="s">
        <v>2985</v>
      </c>
    </row>
    <row r="10318" spans="51:75">
      <c r="AY10318" s="89" t="e">
        <f>VLOOKUP(C10318,#REF!, 2,FALSE)</f>
        <v>#REF!</v>
      </c>
      <c r="BM10318" s="61" t="s">
        <v>2742</v>
      </c>
      <c r="BN10318" s="61" t="s">
        <v>663</v>
      </c>
      <c r="BO10318" s="61" t="s">
        <v>2985</v>
      </c>
      <c r="BU10318" s="61" t="s">
        <v>2742</v>
      </c>
      <c r="BV10318" s="61" t="s">
        <v>663</v>
      </c>
      <c r="BW10318" s="61" t="s">
        <v>2985</v>
      </c>
    </row>
    <row r="10319" spans="51:75">
      <c r="AY10319" s="89" t="e">
        <f>VLOOKUP(C10319,#REF!, 2,FALSE)</f>
        <v>#REF!</v>
      </c>
      <c r="BM10319" s="61" t="s">
        <v>15776</v>
      </c>
      <c r="BN10319" s="61" t="s">
        <v>3004</v>
      </c>
      <c r="BO10319" s="61" t="s">
        <v>2985</v>
      </c>
      <c r="BU10319" s="61" t="s">
        <v>15776</v>
      </c>
      <c r="BV10319" s="61" t="s">
        <v>3004</v>
      </c>
      <c r="BW10319" s="61" t="s">
        <v>2985</v>
      </c>
    </row>
    <row r="10320" spans="51:75">
      <c r="AY10320" s="89" t="e">
        <f>VLOOKUP(C10320,#REF!, 2,FALSE)</f>
        <v>#REF!</v>
      </c>
      <c r="BM10320" s="61" t="s">
        <v>15777</v>
      </c>
      <c r="BN10320" s="61" t="s">
        <v>1141</v>
      </c>
      <c r="BO10320" s="61" t="s">
        <v>3479</v>
      </c>
      <c r="BU10320" s="61" t="s">
        <v>15777</v>
      </c>
      <c r="BV10320" s="61" t="s">
        <v>1141</v>
      </c>
      <c r="BW10320" s="61" t="s">
        <v>3479</v>
      </c>
    </row>
    <row r="10321" spans="51:75">
      <c r="AY10321" s="89" t="e">
        <f>VLOOKUP(C10321,#REF!, 2,FALSE)</f>
        <v>#REF!</v>
      </c>
      <c r="BM10321" s="61" t="s">
        <v>15778</v>
      </c>
      <c r="BN10321" s="61" t="s">
        <v>773</v>
      </c>
      <c r="BO10321" s="61" t="s">
        <v>2985</v>
      </c>
      <c r="BU10321" s="61" t="s">
        <v>15778</v>
      </c>
      <c r="BV10321" s="61" t="s">
        <v>773</v>
      </c>
      <c r="BW10321" s="61" t="s">
        <v>2985</v>
      </c>
    </row>
    <row r="10322" spans="51:75">
      <c r="AY10322" s="89" t="e">
        <f>VLOOKUP(C10322,#REF!, 2,FALSE)</f>
        <v>#REF!</v>
      </c>
      <c r="BM10322" s="61" t="s">
        <v>15779</v>
      </c>
      <c r="BN10322" s="61" t="s">
        <v>738</v>
      </c>
      <c r="BO10322" s="61" t="s">
        <v>2985</v>
      </c>
      <c r="BU10322" s="61" t="s">
        <v>15779</v>
      </c>
      <c r="BV10322" s="61" t="s">
        <v>738</v>
      </c>
      <c r="BW10322" s="61" t="s">
        <v>2985</v>
      </c>
    </row>
    <row r="10323" spans="51:75">
      <c r="AY10323" s="89" t="e">
        <f>VLOOKUP(C10323,#REF!, 2,FALSE)</f>
        <v>#REF!</v>
      </c>
      <c r="BM10323" s="61" t="s">
        <v>15780</v>
      </c>
      <c r="BN10323" s="61" t="s">
        <v>777</v>
      </c>
      <c r="BO10323" s="61" t="s">
        <v>2985</v>
      </c>
      <c r="BU10323" s="61" t="s">
        <v>15780</v>
      </c>
      <c r="BV10323" s="61" t="s">
        <v>777</v>
      </c>
      <c r="BW10323" s="61" t="s">
        <v>2985</v>
      </c>
    </row>
    <row r="10324" spans="51:75">
      <c r="AY10324" s="89" t="e">
        <f>VLOOKUP(C10324,#REF!, 2,FALSE)</f>
        <v>#REF!</v>
      </c>
      <c r="BM10324" s="61" t="s">
        <v>15781</v>
      </c>
      <c r="BN10324" s="61" t="s">
        <v>705</v>
      </c>
      <c r="BO10324" s="61" t="s">
        <v>2985</v>
      </c>
      <c r="BU10324" s="61" t="s">
        <v>15781</v>
      </c>
      <c r="BV10324" s="61" t="s">
        <v>705</v>
      </c>
      <c r="BW10324" s="61" t="s">
        <v>2985</v>
      </c>
    </row>
    <row r="10325" spans="51:75">
      <c r="AY10325" s="89" t="e">
        <f>VLOOKUP(C10325,#REF!, 2,FALSE)</f>
        <v>#REF!</v>
      </c>
      <c r="BM10325" s="61" t="s">
        <v>15782</v>
      </c>
      <c r="BN10325" s="61" t="s">
        <v>705</v>
      </c>
      <c r="BO10325" s="61" t="s">
        <v>2985</v>
      </c>
      <c r="BU10325" s="61" t="s">
        <v>15782</v>
      </c>
      <c r="BV10325" s="61" t="s">
        <v>705</v>
      </c>
      <c r="BW10325" s="61" t="s">
        <v>2985</v>
      </c>
    </row>
    <row r="10326" spans="51:75">
      <c r="AY10326" s="89" t="e">
        <f>VLOOKUP(C10326,#REF!, 2,FALSE)</f>
        <v>#REF!</v>
      </c>
      <c r="BM10326" s="61" t="s">
        <v>15783</v>
      </c>
      <c r="BN10326" s="61" t="s">
        <v>930</v>
      </c>
      <c r="BO10326" s="61" t="s">
        <v>2985</v>
      </c>
      <c r="BU10326" s="61" t="s">
        <v>15783</v>
      </c>
      <c r="BV10326" s="61" t="s">
        <v>930</v>
      </c>
      <c r="BW10326" s="61" t="s">
        <v>2985</v>
      </c>
    </row>
    <row r="10327" spans="51:75">
      <c r="AY10327" s="89" t="e">
        <f>VLOOKUP(C10327,#REF!, 2,FALSE)</f>
        <v>#REF!</v>
      </c>
      <c r="BM10327" s="61" t="s">
        <v>15784</v>
      </c>
      <c r="BN10327" s="61" t="s">
        <v>930</v>
      </c>
      <c r="BO10327" s="61" t="s">
        <v>2985</v>
      </c>
      <c r="BU10327" s="61" t="s">
        <v>15784</v>
      </c>
      <c r="BV10327" s="61" t="s">
        <v>930</v>
      </c>
      <c r="BW10327" s="61" t="s">
        <v>2985</v>
      </c>
    </row>
    <row r="10328" spans="51:75">
      <c r="AY10328" s="89" t="e">
        <f>VLOOKUP(C10328,#REF!, 2,FALSE)</f>
        <v>#REF!</v>
      </c>
      <c r="BM10328" s="61" t="s">
        <v>15785</v>
      </c>
      <c r="BN10328" s="61" t="s">
        <v>864</v>
      </c>
      <c r="BO10328" s="61" t="s">
        <v>772</v>
      </c>
      <c r="BU10328" s="61" t="s">
        <v>15785</v>
      </c>
      <c r="BV10328" s="61" t="s">
        <v>864</v>
      </c>
      <c r="BW10328" s="61" t="s">
        <v>772</v>
      </c>
    </row>
    <row r="10329" spans="51:75">
      <c r="AY10329" s="89" t="e">
        <f>VLOOKUP(C10329,#REF!, 2,FALSE)</f>
        <v>#REF!</v>
      </c>
      <c r="BM10329" s="61" t="s">
        <v>15786</v>
      </c>
      <c r="BN10329" s="61" t="s">
        <v>864</v>
      </c>
      <c r="BO10329" s="61" t="s">
        <v>772</v>
      </c>
      <c r="BU10329" s="61" t="s">
        <v>15786</v>
      </c>
      <c r="BV10329" s="61" t="s">
        <v>864</v>
      </c>
      <c r="BW10329" s="61" t="s">
        <v>772</v>
      </c>
    </row>
    <row r="10330" spans="51:75">
      <c r="AY10330" s="89" t="e">
        <f>VLOOKUP(C10330,#REF!, 2,FALSE)</f>
        <v>#REF!</v>
      </c>
      <c r="BM10330" s="61" t="s">
        <v>15787</v>
      </c>
      <c r="BN10330" s="61" t="s">
        <v>864</v>
      </c>
      <c r="BO10330" s="61" t="s">
        <v>772</v>
      </c>
      <c r="BU10330" s="61" t="s">
        <v>15787</v>
      </c>
      <c r="BV10330" s="61" t="s">
        <v>864</v>
      </c>
      <c r="BW10330" s="61" t="s">
        <v>772</v>
      </c>
    </row>
    <row r="10331" spans="51:75">
      <c r="AY10331" s="89" t="e">
        <f>VLOOKUP(C10331,#REF!, 2,FALSE)</f>
        <v>#REF!</v>
      </c>
      <c r="BM10331" s="61" t="s">
        <v>15788</v>
      </c>
      <c r="BN10331" s="61" t="s">
        <v>864</v>
      </c>
      <c r="BO10331" s="61" t="s">
        <v>772</v>
      </c>
      <c r="BU10331" s="61" t="s">
        <v>15788</v>
      </c>
      <c r="BV10331" s="61" t="s">
        <v>864</v>
      </c>
      <c r="BW10331" s="61" t="s">
        <v>772</v>
      </c>
    </row>
    <row r="10332" spans="51:75">
      <c r="AY10332" s="89" t="e">
        <f>VLOOKUP(C10332,#REF!, 2,FALSE)</f>
        <v>#REF!</v>
      </c>
      <c r="BM10332" s="61" t="s">
        <v>15789</v>
      </c>
      <c r="BN10332" s="61" t="s">
        <v>1141</v>
      </c>
      <c r="BO10332" s="61" t="s">
        <v>772</v>
      </c>
      <c r="BU10332" s="61" t="s">
        <v>15789</v>
      </c>
      <c r="BV10332" s="61" t="s">
        <v>1141</v>
      </c>
      <c r="BW10332" s="61" t="s">
        <v>772</v>
      </c>
    </row>
    <row r="10333" spans="51:75">
      <c r="AY10333" s="89" t="e">
        <f>VLOOKUP(C10333,#REF!, 2,FALSE)</f>
        <v>#REF!</v>
      </c>
      <c r="BM10333" s="61" t="s">
        <v>15790</v>
      </c>
      <c r="BN10333" s="61" t="s">
        <v>3254</v>
      </c>
      <c r="BO10333" s="61" t="s">
        <v>2985</v>
      </c>
      <c r="BU10333" s="61" t="s">
        <v>15790</v>
      </c>
      <c r="BV10333" s="61" t="s">
        <v>3254</v>
      </c>
      <c r="BW10333" s="61" t="s">
        <v>2985</v>
      </c>
    </row>
    <row r="10334" spans="51:75">
      <c r="AY10334" s="89" t="e">
        <f>VLOOKUP(C10334,#REF!, 2,FALSE)</f>
        <v>#REF!</v>
      </c>
      <c r="BM10334" s="61" t="s">
        <v>15791</v>
      </c>
      <c r="BN10334" s="61" t="s">
        <v>864</v>
      </c>
      <c r="BO10334" s="61" t="s">
        <v>6909</v>
      </c>
      <c r="BU10334" s="61" t="s">
        <v>15791</v>
      </c>
      <c r="BV10334" s="61" t="s">
        <v>864</v>
      </c>
      <c r="BW10334" s="61" t="s">
        <v>6909</v>
      </c>
    </row>
    <row r="10335" spans="51:75">
      <c r="AY10335" s="89" t="e">
        <f>VLOOKUP(C10335,#REF!, 2,FALSE)</f>
        <v>#REF!</v>
      </c>
      <c r="BM10335" s="61" t="s">
        <v>15792</v>
      </c>
      <c r="BN10335" s="61" t="s">
        <v>854</v>
      </c>
      <c r="BO10335" s="61" t="s">
        <v>772</v>
      </c>
      <c r="BU10335" s="61" t="s">
        <v>15792</v>
      </c>
      <c r="BV10335" s="61" t="s">
        <v>854</v>
      </c>
      <c r="BW10335" s="61" t="s">
        <v>772</v>
      </c>
    </row>
    <row r="10336" spans="51:75">
      <c r="AY10336" s="89" t="e">
        <f>VLOOKUP(C10336,#REF!, 2,FALSE)</f>
        <v>#REF!</v>
      </c>
      <c r="BM10336" s="61" t="s">
        <v>15793</v>
      </c>
      <c r="BN10336" s="61" t="s">
        <v>3254</v>
      </c>
      <c r="BO10336" s="61" t="s">
        <v>2985</v>
      </c>
      <c r="BU10336" s="61" t="s">
        <v>15793</v>
      </c>
      <c r="BV10336" s="61" t="s">
        <v>3254</v>
      </c>
      <c r="BW10336" s="61" t="s">
        <v>2985</v>
      </c>
    </row>
    <row r="10337" spans="51:75">
      <c r="AY10337" s="89" t="e">
        <f>VLOOKUP(C10337,#REF!, 2,FALSE)</f>
        <v>#REF!</v>
      </c>
      <c r="BM10337" s="61" t="s">
        <v>2743</v>
      </c>
      <c r="BN10337" s="61" t="s">
        <v>669</v>
      </c>
      <c r="BO10337" s="61" t="s">
        <v>772</v>
      </c>
      <c r="BU10337" s="61" t="s">
        <v>2743</v>
      </c>
      <c r="BV10337" s="61" t="s">
        <v>669</v>
      </c>
      <c r="BW10337" s="61" t="s">
        <v>772</v>
      </c>
    </row>
    <row r="10338" spans="51:75">
      <c r="AY10338" s="89" t="e">
        <f>VLOOKUP(C10338,#REF!, 2,FALSE)</f>
        <v>#REF!</v>
      </c>
      <c r="BM10338" s="61" t="s">
        <v>15794</v>
      </c>
      <c r="BN10338" s="61" t="s">
        <v>3004</v>
      </c>
      <c r="BO10338" s="61" t="s">
        <v>3349</v>
      </c>
      <c r="BU10338" s="61" t="s">
        <v>15794</v>
      </c>
      <c r="BV10338" s="61" t="s">
        <v>3004</v>
      </c>
      <c r="BW10338" s="61" t="s">
        <v>3349</v>
      </c>
    </row>
    <row r="10339" spans="51:75">
      <c r="AY10339" s="89" t="e">
        <f>VLOOKUP(C10339,#REF!, 2,FALSE)</f>
        <v>#REF!</v>
      </c>
      <c r="BM10339" s="61" t="s">
        <v>282</v>
      </c>
      <c r="BN10339" s="61" t="s">
        <v>805</v>
      </c>
      <c r="BO10339" s="61" t="s">
        <v>15795</v>
      </c>
      <c r="BU10339" s="61" t="s">
        <v>282</v>
      </c>
      <c r="BV10339" s="61" t="s">
        <v>805</v>
      </c>
      <c r="BW10339" s="61" t="s">
        <v>15795</v>
      </c>
    </row>
    <row r="10340" spans="51:75">
      <c r="AY10340" s="89" t="e">
        <f>VLOOKUP(C10340,#REF!, 2,FALSE)</f>
        <v>#REF!</v>
      </c>
      <c r="BM10340" s="61" t="s">
        <v>15796</v>
      </c>
      <c r="BN10340" s="61" t="s">
        <v>1015</v>
      </c>
      <c r="BO10340" s="61" t="s">
        <v>1265</v>
      </c>
      <c r="BU10340" s="61" t="s">
        <v>15796</v>
      </c>
      <c r="BV10340" s="61" t="s">
        <v>1015</v>
      </c>
      <c r="BW10340" s="61" t="s">
        <v>1265</v>
      </c>
    </row>
    <row r="10341" spans="51:75">
      <c r="AY10341" s="89" t="e">
        <f>VLOOKUP(C10341,#REF!, 2,FALSE)</f>
        <v>#REF!</v>
      </c>
      <c r="BM10341" s="61" t="s">
        <v>15797</v>
      </c>
      <c r="BN10341" s="61" t="s">
        <v>930</v>
      </c>
      <c r="BO10341" s="61" t="s">
        <v>1399</v>
      </c>
      <c r="BU10341" s="61" t="s">
        <v>15797</v>
      </c>
      <c r="BV10341" s="61" t="s">
        <v>930</v>
      </c>
      <c r="BW10341" s="61" t="s">
        <v>1399</v>
      </c>
    </row>
    <row r="10342" spans="51:75">
      <c r="AY10342" s="89" t="e">
        <f>VLOOKUP(C10342,#REF!, 2,FALSE)</f>
        <v>#REF!</v>
      </c>
      <c r="BM10342" s="61" t="s">
        <v>15798</v>
      </c>
      <c r="BN10342" s="61" t="s">
        <v>16998</v>
      </c>
      <c r="BO10342" s="61" t="s">
        <v>1008</v>
      </c>
      <c r="BU10342" s="61" t="s">
        <v>15798</v>
      </c>
      <c r="BV10342" s="61" t="s">
        <v>16998</v>
      </c>
      <c r="BW10342" s="61" t="s">
        <v>1008</v>
      </c>
    </row>
    <row r="10343" spans="51:75">
      <c r="AY10343" s="89" t="e">
        <f>VLOOKUP(C10343,#REF!, 2,FALSE)</f>
        <v>#REF!</v>
      </c>
      <c r="BM10343" s="61" t="s">
        <v>260</v>
      </c>
      <c r="BN10343" s="61" t="s">
        <v>1344</v>
      </c>
      <c r="BO10343" s="61" t="s">
        <v>15799</v>
      </c>
      <c r="BU10343" s="61" t="s">
        <v>260</v>
      </c>
      <c r="BV10343" s="61" t="s">
        <v>1344</v>
      </c>
      <c r="BW10343" s="61" t="s">
        <v>15799</v>
      </c>
    </row>
    <row r="10344" spans="51:75">
      <c r="AY10344" s="89" t="e">
        <f>VLOOKUP(C10344,#REF!, 2,FALSE)</f>
        <v>#REF!</v>
      </c>
      <c r="BM10344" s="61" t="s">
        <v>2744</v>
      </c>
      <c r="BN10344" s="61" t="s">
        <v>1344</v>
      </c>
      <c r="BO10344" s="61" t="s">
        <v>15800</v>
      </c>
      <c r="BU10344" s="61" t="s">
        <v>2744</v>
      </c>
      <c r="BV10344" s="61" t="s">
        <v>1344</v>
      </c>
      <c r="BW10344" s="61" t="s">
        <v>15800</v>
      </c>
    </row>
    <row r="10345" spans="51:75">
      <c r="AY10345" s="89" t="e">
        <f>VLOOKUP(C10345,#REF!, 2,FALSE)</f>
        <v>#REF!</v>
      </c>
      <c r="BM10345" s="61" t="s">
        <v>283</v>
      </c>
      <c r="BN10345" s="61" t="s">
        <v>1344</v>
      </c>
      <c r="BO10345" s="61" t="s">
        <v>15801</v>
      </c>
      <c r="BU10345" s="61" t="s">
        <v>283</v>
      </c>
      <c r="BV10345" s="61" t="s">
        <v>1344</v>
      </c>
      <c r="BW10345" s="61" t="s">
        <v>15801</v>
      </c>
    </row>
    <row r="10346" spans="51:75">
      <c r="AY10346" s="89" t="e">
        <f>VLOOKUP(C10346,#REF!, 2,FALSE)</f>
        <v>#REF!</v>
      </c>
      <c r="BM10346" s="61" t="s">
        <v>15802</v>
      </c>
      <c r="BN10346" s="61" t="s">
        <v>3047</v>
      </c>
      <c r="BO10346" s="61" t="s">
        <v>9551</v>
      </c>
      <c r="BU10346" s="61" t="s">
        <v>15802</v>
      </c>
      <c r="BV10346" s="61" t="s">
        <v>3047</v>
      </c>
      <c r="BW10346" s="61" t="s">
        <v>9551</v>
      </c>
    </row>
    <row r="10347" spans="51:75">
      <c r="AY10347" s="89" t="e">
        <f>VLOOKUP(C10347,#REF!, 2,FALSE)</f>
        <v>#REF!</v>
      </c>
      <c r="BM10347" s="61" t="s">
        <v>15803</v>
      </c>
      <c r="BN10347" s="61" t="s">
        <v>3047</v>
      </c>
      <c r="BO10347" s="61" t="s">
        <v>15804</v>
      </c>
      <c r="BU10347" s="61" t="s">
        <v>15803</v>
      </c>
      <c r="BV10347" s="61" t="s">
        <v>3047</v>
      </c>
      <c r="BW10347" s="61" t="s">
        <v>15804</v>
      </c>
    </row>
    <row r="10348" spans="51:75">
      <c r="AY10348" s="89" t="e">
        <f>VLOOKUP(C10348,#REF!, 2,FALSE)</f>
        <v>#REF!</v>
      </c>
      <c r="BM10348" s="61" t="s">
        <v>15805</v>
      </c>
      <c r="BN10348" s="61" t="s">
        <v>1344</v>
      </c>
      <c r="BO10348" s="61" t="s">
        <v>15806</v>
      </c>
      <c r="BU10348" s="61" t="s">
        <v>15805</v>
      </c>
      <c r="BV10348" s="61" t="s">
        <v>1344</v>
      </c>
      <c r="BW10348" s="61" t="s">
        <v>15806</v>
      </c>
    </row>
    <row r="10349" spans="51:75">
      <c r="AY10349" s="89" t="e">
        <f>VLOOKUP(C10349,#REF!, 2,FALSE)</f>
        <v>#REF!</v>
      </c>
      <c r="BM10349" s="61" t="s">
        <v>15807</v>
      </c>
      <c r="BN10349" s="61" t="s">
        <v>3047</v>
      </c>
      <c r="BO10349" s="61" t="s">
        <v>15804</v>
      </c>
      <c r="BU10349" s="61" t="s">
        <v>15807</v>
      </c>
      <c r="BV10349" s="61" t="s">
        <v>3047</v>
      </c>
      <c r="BW10349" s="61" t="s">
        <v>15804</v>
      </c>
    </row>
    <row r="10350" spans="51:75">
      <c r="AY10350" s="89" t="e">
        <f>VLOOKUP(C10350,#REF!, 2,FALSE)</f>
        <v>#REF!</v>
      </c>
      <c r="BM10350" s="61" t="s">
        <v>15808</v>
      </c>
      <c r="BN10350" s="61" t="s">
        <v>3047</v>
      </c>
      <c r="BO10350" s="61" t="s">
        <v>3796</v>
      </c>
      <c r="BU10350" s="61" t="s">
        <v>15808</v>
      </c>
      <c r="BV10350" s="61" t="s">
        <v>3047</v>
      </c>
      <c r="BW10350" s="61" t="s">
        <v>3796</v>
      </c>
    </row>
    <row r="10351" spans="51:75">
      <c r="AY10351" s="89" t="e">
        <f>VLOOKUP(C10351,#REF!, 2,FALSE)</f>
        <v>#REF!</v>
      </c>
      <c r="BM10351" s="61" t="s">
        <v>15809</v>
      </c>
      <c r="BN10351" s="61" t="s">
        <v>1344</v>
      </c>
      <c r="BO10351" s="61" t="s">
        <v>4461</v>
      </c>
      <c r="BU10351" s="61" t="s">
        <v>15809</v>
      </c>
      <c r="BV10351" s="61" t="s">
        <v>1344</v>
      </c>
      <c r="BW10351" s="61" t="s">
        <v>4461</v>
      </c>
    </row>
    <row r="10352" spans="51:75">
      <c r="AY10352" s="89" t="e">
        <f>VLOOKUP(C10352,#REF!, 2,FALSE)</f>
        <v>#REF!</v>
      </c>
      <c r="BM10352" s="61" t="s">
        <v>15810</v>
      </c>
      <c r="BN10352" s="61" t="s">
        <v>1344</v>
      </c>
      <c r="BO10352" s="61" t="s">
        <v>1676</v>
      </c>
      <c r="BU10352" s="61" t="s">
        <v>15810</v>
      </c>
      <c r="BV10352" s="61" t="s">
        <v>1344</v>
      </c>
      <c r="BW10352" s="61" t="s">
        <v>1676</v>
      </c>
    </row>
    <row r="10353" spans="51:75">
      <c r="AY10353" s="89" t="e">
        <f>VLOOKUP(C10353,#REF!, 2,FALSE)</f>
        <v>#REF!</v>
      </c>
      <c r="BM10353" s="61" t="s">
        <v>15811</v>
      </c>
      <c r="BN10353" s="61" t="s">
        <v>1344</v>
      </c>
      <c r="BO10353" s="61" t="s">
        <v>8758</v>
      </c>
      <c r="BU10353" s="61" t="s">
        <v>15811</v>
      </c>
      <c r="BV10353" s="61" t="s">
        <v>1344</v>
      </c>
      <c r="BW10353" s="61" t="s">
        <v>8758</v>
      </c>
    </row>
    <row r="10354" spans="51:75">
      <c r="AY10354" s="89" t="e">
        <f>VLOOKUP(C10354,#REF!, 2,FALSE)</f>
        <v>#REF!</v>
      </c>
      <c r="BM10354" s="61" t="s">
        <v>15812</v>
      </c>
      <c r="BN10354" s="61" t="s">
        <v>1271</v>
      </c>
      <c r="BO10354" s="61" t="s">
        <v>8758</v>
      </c>
      <c r="BU10354" s="61" t="s">
        <v>15812</v>
      </c>
      <c r="BV10354" s="61" t="s">
        <v>1271</v>
      </c>
      <c r="BW10354" s="61" t="s">
        <v>8758</v>
      </c>
    </row>
    <row r="10355" spans="51:75">
      <c r="AY10355" s="89" t="e">
        <f>VLOOKUP(C10355,#REF!, 2,FALSE)</f>
        <v>#REF!</v>
      </c>
      <c r="BM10355" s="61" t="s">
        <v>15813</v>
      </c>
      <c r="BN10355" s="61" t="s">
        <v>1271</v>
      </c>
      <c r="BO10355" s="61" t="s">
        <v>5359</v>
      </c>
      <c r="BU10355" s="61" t="s">
        <v>15813</v>
      </c>
      <c r="BV10355" s="61" t="s">
        <v>1271</v>
      </c>
      <c r="BW10355" s="61" t="s">
        <v>5359</v>
      </c>
    </row>
    <row r="10356" spans="51:75">
      <c r="AY10356" s="89" t="e">
        <f>VLOOKUP(C10356,#REF!, 2,FALSE)</f>
        <v>#REF!</v>
      </c>
      <c r="BM10356" s="61" t="s">
        <v>15814</v>
      </c>
      <c r="BN10356" s="61" t="s">
        <v>1344</v>
      </c>
      <c r="BO10356" s="61" t="s">
        <v>13773</v>
      </c>
      <c r="BU10356" s="61" t="s">
        <v>15814</v>
      </c>
      <c r="BV10356" s="61" t="s">
        <v>1344</v>
      </c>
      <c r="BW10356" s="61" t="s">
        <v>13773</v>
      </c>
    </row>
    <row r="10357" spans="51:75">
      <c r="AY10357" s="89" t="e">
        <f>VLOOKUP(C10357,#REF!, 2,FALSE)</f>
        <v>#REF!</v>
      </c>
      <c r="BM10357" s="61" t="s">
        <v>15816</v>
      </c>
      <c r="BN10357" s="61" t="s">
        <v>2981</v>
      </c>
      <c r="BO10357" s="61" t="s">
        <v>8897</v>
      </c>
      <c r="BU10357" s="61" t="s">
        <v>15816</v>
      </c>
      <c r="BV10357" s="61" t="s">
        <v>2981</v>
      </c>
      <c r="BW10357" s="61" t="s">
        <v>8897</v>
      </c>
    </row>
    <row r="10358" spans="51:75">
      <c r="AY10358" s="89" t="e">
        <f>VLOOKUP(C10358,#REF!, 2,FALSE)</f>
        <v>#REF!</v>
      </c>
      <c r="BM10358" s="61" t="s">
        <v>15817</v>
      </c>
      <c r="BN10358" s="61" t="s">
        <v>2981</v>
      </c>
      <c r="BO10358" s="61" t="s">
        <v>15804</v>
      </c>
      <c r="BU10358" s="61" t="s">
        <v>15817</v>
      </c>
      <c r="BV10358" s="61" t="s">
        <v>2981</v>
      </c>
      <c r="BW10358" s="61" t="s">
        <v>15804</v>
      </c>
    </row>
    <row r="10359" spans="51:75">
      <c r="AY10359" s="89" t="e">
        <f>VLOOKUP(C10359,#REF!, 2,FALSE)</f>
        <v>#REF!</v>
      </c>
      <c r="BM10359" s="61" t="s">
        <v>15818</v>
      </c>
      <c r="BN10359" s="61" t="s">
        <v>2985</v>
      </c>
      <c r="BO10359" s="61" t="s">
        <v>2985</v>
      </c>
      <c r="BU10359" s="61" t="s">
        <v>15818</v>
      </c>
      <c r="BV10359" s="61" t="s">
        <v>2985</v>
      </c>
      <c r="BW10359" s="61" t="s">
        <v>2985</v>
      </c>
    </row>
    <row r="10360" spans="51:75">
      <c r="AY10360" s="89" t="e">
        <f>VLOOKUP(C10360,#REF!, 2,FALSE)</f>
        <v>#REF!</v>
      </c>
      <c r="BM10360" s="61" t="s">
        <v>15819</v>
      </c>
      <c r="BN10360" s="61" t="s">
        <v>2981</v>
      </c>
      <c r="BO10360" s="61" t="s">
        <v>15820</v>
      </c>
      <c r="BU10360" s="61" t="s">
        <v>15819</v>
      </c>
      <c r="BV10360" s="61" t="s">
        <v>2981</v>
      </c>
      <c r="BW10360" s="61" t="s">
        <v>15820</v>
      </c>
    </row>
    <row r="10361" spans="51:75">
      <c r="AY10361" s="89" t="e">
        <f>VLOOKUP(C10361,#REF!, 2,FALSE)</f>
        <v>#REF!</v>
      </c>
      <c r="BM10361" s="61" t="s">
        <v>57</v>
      </c>
      <c r="BN10361" s="61" t="s">
        <v>638</v>
      </c>
      <c r="BO10361" s="61" t="s">
        <v>772</v>
      </c>
      <c r="BU10361" s="61" t="s">
        <v>57</v>
      </c>
      <c r="BV10361" s="61" t="s">
        <v>638</v>
      </c>
      <c r="BW10361" s="61" t="s">
        <v>772</v>
      </c>
    </row>
    <row r="10362" spans="51:75">
      <c r="AY10362" s="89" t="e">
        <f>VLOOKUP(C10362,#REF!, 2,FALSE)</f>
        <v>#REF!</v>
      </c>
      <c r="BM10362" s="61" t="s">
        <v>15821</v>
      </c>
      <c r="BN10362" s="61" t="s">
        <v>16990</v>
      </c>
      <c r="BO10362" s="61" t="s">
        <v>2985</v>
      </c>
      <c r="BU10362" s="61" t="s">
        <v>15821</v>
      </c>
      <c r="BV10362" s="61" t="s">
        <v>16990</v>
      </c>
      <c r="BW10362" s="61" t="s">
        <v>2985</v>
      </c>
    </row>
    <row r="10363" spans="51:75">
      <c r="AY10363" s="89" t="e">
        <f>VLOOKUP(C10363,#REF!, 2,FALSE)</f>
        <v>#REF!</v>
      </c>
      <c r="BM10363" s="61" t="s">
        <v>15822</v>
      </c>
      <c r="BN10363" s="61" t="s">
        <v>3047</v>
      </c>
      <c r="BO10363" s="61" t="s">
        <v>15194</v>
      </c>
      <c r="BU10363" s="61" t="s">
        <v>15822</v>
      </c>
      <c r="BV10363" s="61" t="s">
        <v>3047</v>
      </c>
      <c r="BW10363" s="61" t="s">
        <v>15194</v>
      </c>
    </row>
    <row r="10364" spans="51:75">
      <c r="AY10364" s="89" t="e">
        <f>VLOOKUP(C10364,#REF!, 2,FALSE)</f>
        <v>#REF!</v>
      </c>
      <c r="BM10364" s="61" t="s">
        <v>15823</v>
      </c>
      <c r="BN10364" s="61" t="s">
        <v>3089</v>
      </c>
      <c r="BO10364" s="61" t="s">
        <v>3898</v>
      </c>
      <c r="BU10364" s="61" t="s">
        <v>15823</v>
      </c>
      <c r="BV10364" s="61" t="s">
        <v>3089</v>
      </c>
      <c r="BW10364" s="61" t="s">
        <v>3898</v>
      </c>
    </row>
    <row r="10365" spans="51:75">
      <c r="AY10365" s="89" t="e">
        <f>VLOOKUP(C10365,#REF!, 2,FALSE)</f>
        <v>#REF!</v>
      </c>
      <c r="BM10365" s="61" t="s">
        <v>15824</v>
      </c>
      <c r="BN10365" s="61" t="s">
        <v>2981</v>
      </c>
      <c r="BO10365" s="61" t="s">
        <v>15825</v>
      </c>
      <c r="BU10365" s="61" t="s">
        <v>15824</v>
      </c>
      <c r="BV10365" s="61" t="s">
        <v>2981</v>
      </c>
      <c r="BW10365" s="61" t="s">
        <v>15825</v>
      </c>
    </row>
    <row r="10366" spans="51:75">
      <c r="AY10366" s="89" t="e">
        <f>VLOOKUP(C10366,#REF!, 2,FALSE)</f>
        <v>#REF!</v>
      </c>
      <c r="BM10366" s="61" t="s">
        <v>15826</v>
      </c>
      <c r="BN10366" s="61" t="s">
        <v>3007</v>
      </c>
      <c r="BO10366" s="61" t="s">
        <v>15827</v>
      </c>
      <c r="BU10366" s="61" t="s">
        <v>15826</v>
      </c>
      <c r="BV10366" s="61" t="s">
        <v>3007</v>
      </c>
      <c r="BW10366" s="61" t="s">
        <v>15827</v>
      </c>
    </row>
    <row r="10367" spans="51:75">
      <c r="AY10367" s="89" t="e">
        <f>VLOOKUP(C10367,#REF!, 2,FALSE)</f>
        <v>#REF!</v>
      </c>
      <c r="BM10367" s="61" t="s">
        <v>15828</v>
      </c>
      <c r="BN10367" s="61" t="s">
        <v>16990</v>
      </c>
      <c r="BO10367" s="61" t="s">
        <v>2985</v>
      </c>
      <c r="BU10367" s="61" t="s">
        <v>15828</v>
      </c>
      <c r="BV10367" s="61" t="s">
        <v>16990</v>
      </c>
      <c r="BW10367" s="61" t="s">
        <v>2985</v>
      </c>
    </row>
    <row r="10368" spans="51:75">
      <c r="AY10368" s="89" t="e">
        <f>VLOOKUP(C10368,#REF!, 2,FALSE)</f>
        <v>#REF!</v>
      </c>
      <c r="BM10368" s="61" t="s">
        <v>15829</v>
      </c>
      <c r="BN10368" s="61" t="s">
        <v>16990</v>
      </c>
      <c r="BO10368" s="61" t="s">
        <v>2985</v>
      </c>
      <c r="BU10368" s="61" t="s">
        <v>15829</v>
      </c>
      <c r="BV10368" s="61" t="s">
        <v>16990</v>
      </c>
      <c r="BW10368" s="61" t="s">
        <v>2985</v>
      </c>
    </row>
    <row r="10369" spans="51:75">
      <c r="AY10369" s="89" t="e">
        <f>VLOOKUP(C10369,#REF!, 2,FALSE)</f>
        <v>#REF!</v>
      </c>
      <c r="BM10369" s="61" t="s">
        <v>15830</v>
      </c>
      <c r="BN10369" s="61" t="s">
        <v>16990</v>
      </c>
      <c r="BO10369" s="61" t="s">
        <v>2985</v>
      </c>
      <c r="BU10369" s="61" t="s">
        <v>15830</v>
      </c>
      <c r="BV10369" s="61" t="s">
        <v>16990</v>
      </c>
      <c r="BW10369" s="61" t="s">
        <v>2985</v>
      </c>
    </row>
    <row r="10370" spans="51:75">
      <c r="AY10370" s="89" t="e">
        <f>VLOOKUP(C10370,#REF!, 2,FALSE)</f>
        <v>#REF!</v>
      </c>
      <c r="BM10370" s="61" t="s">
        <v>15831</v>
      </c>
      <c r="BN10370" s="61" t="s">
        <v>1344</v>
      </c>
      <c r="BO10370" s="61" t="s">
        <v>15832</v>
      </c>
      <c r="BU10370" s="61" t="s">
        <v>15831</v>
      </c>
      <c r="BV10370" s="61" t="s">
        <v>1344</v>
      </c>
      <c r="BW10370" s="61" t="s">
        <v>15832</v>
      </c>
    </row>
    <row r="10371" spans="51:75">
      <c r="AY10371" s="89" t="e">
        <f>VLOOKUP(C10371,#REF!, 2,FALSE)</f>
        <v>#REF!</v>
      </c>
      <c r="BM10371" s="61" t="s">
        <v>15833</v>
      </c>
      <c r="BN10371" s="61" t="s">
        <v>16990</v>
      </c>
      <c r="BO10371" s="61" t="s">
        <v>772</v>
      </c>
      <c r="BU10371" s="61" t="s">
        <v>15833</v>
      </c>
      <c r="BV10371" s="61" t="s">
        <v>16990</v>
      </c>
      <c r="BW10371" s="61" t="s">
        <v>772</v>
      </c>
    </row>
    <row r="10372" spans="51:75">
      <c r="AY10372" s="89" t="e">
        <f>VLOOKUP(C10372,#REF!, 2,FALSE)</f>
        <v>#REF!</v>
      </c>
      <c r="BM10372" s="61" t="s">
        <v>15834</v>
      </c>
      <c r="BN10372" s="61" t="s">
        <v>16990</v>
      </c>
      <c r="BO10372" s="61" t="s">
        <v>2985</v>
      </c>
      <c r="BU10372" s="61" t="s">
        <v>15834</v>
      </c>
      <c r="BV10372" s="61" t="s">
        <v>16990</v>
      </c>
      <c r="BW10372" s="61" t="s">
        <v>2985</v>
      </c>
    </row>
    <row r="10373" spans="51:75">
      <c r="AY10373" s="89" t="e">
        <f>VLOOKUP(C10373,#REF!, 2,FALSE)</f>
        <v>#REF!</v>
      </c>
      <c r="BM10373" s="61" t="s">
        <v>15835</v>
      </c>
      <c r="BN10373" s="61" t="s">
        <v>16990</v>
      </c>
      <c r="BO10373" s="61" t="s">
        <v>2985</v>
      </c>
      <c r="BU10373" s="61" t="s">
        <v>15835</v>
      </c>
      <c r="BV10373" s="61" t="s">
        <v>16990</v>
      </c>
      <c r="BW10373" s="61" t="s">
        <v>2985</v>
      </c>
    </row>
    <row r="10374" spans="51:75">
      <c r="AY10374" s="89" t="e">
        <f>VLOOKUP(C10374,#REF!, 2,FALSE)</f>
        <v>#REF!</v>
      </c>
      <c r="BM10374" s="61" t="s">
        <v>15836</v>
      </c>
      <c r="BN10374" s="61" t="s">
        <v>3099</v>
      </c>
      <c r="BO10374" s="61" t="s">
        <v>772</v>
      </c>
      <c r="BU10374" s="61" t="s">
        <v>15836</v>
      </c>
      <c r="BV10374" s="61" t="s">
        <v>3099</v>
      </c>
      <c r="BW10374" s="61" t="s">
        <v>772</v>
      </c>
    </row>
    <row r="10375" spans="51:75">
      <c r="AY10375" s="89" t="e">
        <f>VLOOKUP(C10375,#REF!, 2,FALSE)</f>
        <v>#REF!</v>
      </c>
      <c r="BM10375" s="61" t="s">
        <v>15837</v>
      </c>
      <c r="BN10375" s="61" t="s">
        <v>16990</v>
      </c>
      <c r="BO10375" s="61" t="s">
        <v>2985</v>
      </c>
      <c r="BU10375" s="61" t="s">
        <v>15837</v>
      </c>
      <c r="BV10375" s="61" t="s">
        <v>16990</v>
      </c>
      <c r="BW10375" s="61" t="s">
        <v>2985</v>
      </c>
    </row>
    <row r="10376" spans="51:75">
      <c r="AY10376" s="89" t="e">
        <f>VLOOKUP(C10376,#REF!, 2,FALSE)</f>
        <v>#REF!</v>
      </c>
      <c r="BM10376" s="61" t="s">
        <v>15838</v>
      </c>
      <c r="BN10376" s="61" t="s">
        <v>1141</v>
      </c>
      <c r="BO10376" s="61" t="s">
        <v>15839</v>
      </c>
      <c r="BU10376" s="61" t="s">
        <v>15838</v>
      </c>
      <c r="BV10376" s="61" t="s">
        <v>1141</v>
      </c>
      <c r="BW10376" s="61" t="s">
        <v>15839</v>
      </c>
    </row>
    <row r="10377" spans="51:75">
      <c r="AY10377" s="89" t="e">
        <f>VLOOKUP(C10377,#REF!, 2,FALSE)</f>
        <v>#REF!</v>
      </c>
      <c r="BM10377" s="61" t="s">
        <v>15840</v>
      </c>
      <c r="BN10377" s="61" t="s">
        <v>16990</v>
      </c>
      <c r="BO10377" s="61" t="s">
        <v>9887</v>
      </c>
      <c r="BU10377" s="61" t="s">
        <v>15840</v>
      </c>
      <c r="BV10377" s="61" t="s">
        <v>16990</v>
      </c>
      <c r="BW10377" s="61" t="s">
        <v>9887</v>
      </c>
    </row>
    <row r="10378" spans="51:75">
      <c r="AY10378" s="89" t="e">
        <f>VLOOKUP(C10378,#REF!, 2,FALSE)</f>
        <v>#REF!</v>
      </c>
      <c r="BM10378" s="61" t="s">
        <v>15842</v>
      </c>
      <c r="BN10378" s="61" t="s">
        <v>16990</v>
      </c>
      <c r="BO10378" s="61" t="s">
        <v>2985</v>
      </c>
      <c r="BU10378" s="61" t="s">
        <v>15842</v>
      </c>
      <c r="BV10378" s="61" t="s">
        <v>16990</v>
      </c>
      <c r="BW10378" s="61" t="s">
        <v>2985</v>
      </c>
    </row>
    <row r="10379" spans="51:75">
      <c r="AY10379" s="89" t="e">
        <f>VLOOKUP(C10379,#REF!, 2,FALSE)</f>
        <v>#REF!</v>
      </c>
      <c r="BM10379" s="61" t="s">
        <v>15843</v>
      </c>
      <c r="BN10379" s="61" t="s">
        <v>1344</v>
      </c>
      <c r="BO10379" s="61" t="s">
        <v>2985</v>
      </c>
      <c r="BU10379" s="61" t="s">
        <v>15843</v>
      </c>
      <c r="BV10379" s="61" t="s">
        <v>1344</v>
      </c>
      <c r="BW10379" s="61" t="s">
        <v>2985</v>
      </c>
    </row>
    <row r="10380" spans="51:75">
      <c r="AY10380" s="89" t="e">
        <f>VLOOKUP(C10380,#REF!, 2,FALSE)</f>
        <v>#REF!</v>
      </c>
      <c r="BM10380" s="61" t="s">
        <v>15844</v>
      </c>
      <c r="BN10380" s="61" t="s">
        <v>3007</v>
      </c>
      <c r="BO10380" s="61" t="s">
        <v>15845</v>
      </c>
      <c r="BU10380" s="61" t="s">
        <v>15844</v>
      </c>
      <c r="BV10380" s="61" t="s">
        <v>3007</v>
      </c>
      <c r="BW10380" s="61" t="s">
        <v>15845</v>
      </c>
    </row>
    <row r="10381" spans="51:75">
      <c r="AY10381" s="89" t="e">
        <f>VLOOKUP(C10381,#REF!, 2,FALSE)</f>
        <v>#REF!</v>
      </c>
      <c r="BM10381" s="61" t="s">
        <v>65</v>
      </c>
      <c r="BN10381" s="61" t="s">
        <v>3254</v>
      </c>
      <c r="BO10381" s="61" t="s">
        <v>15846</v>
      </c>
      <c r="BU10381" s="61" t="s">
        <v>65</v>
      </c>
      <c r="BV10381" s="61" t="s">
        <v>3254</v>
      </c>
      <c r="BW10381" s="61" t="s">
        <v>15846</v>
      </c>
    </row>
    <row r="10382" spans="51:75">
      <c r="AY10382" s="89" t="e">
        <f>VLOOKUP(C10382,#REF!, 2,FALSE)</f>
        <v>#REF!</v>
      </c>
      <c r="BM10382" s="61" t="s">
        <v>15847</v>
      </c>
      <c r="BN10382" s="61" t="s">
        <v>738</v>
      </c>
      <c r="BO10382" s="61" t="s">
        <v>15848</v>
      </c>
      <c r="BU10382" s="61" t="s">
        <v>15847</v>
      </c>
      <c r="BV10382" s="61" t="s">
        <v>738</v>
      </c>
      <c r="BW10382" s="61" t="s">
        <v>15848</v>
      </c>
    </row>
    <row r="10383" spans="51:75">
      <c r="AY10383" s="89" t="e">
        <f>VLOOKUP(C10383,#REF!, 2,FALSE)</f>
        <v>#REF!</v>
      </c>
      <c r="BM10383" s="61" t="s">
        <v>15849</v>
      </c>
      <c r="BN10383" s="61" t="s">
        <v>1344</v>
      </c>
      <c r="BO10383" s="61" t="s">
        <v>14542</v>
      </c>
      <c r="BU10383" s="61" t="s">
        <v>15849</v>
      </c>
      <c r="BV10383" s="61" t="s">
        <v>1344</v>
      </c>
      <c r="BW10383" s="61" t="s">
        <v>14542</v>
      </c>
    </row>
    <row r="10384" spans="51:75">
      <c r="AY10384" s="89" t="e">
        <f>VLOOKUP(C10384,#REF!, 2,FALSE)</f>
        <v>#REF!</v>
      </c>
      <c r="BM10384" s="61" t="s">
        <v>15850</v>
      </c>
      <c r="BN10384" s="61" t="s">
        <v>3004</v>
      </c>
      <c r="BO10384" s="61" t="s">
        <v>15851</v>
      </c>
      <c r="BU10384" s="61" t="s">
        <v>15850</v>
      </c>
      <c r="BV10384" s="61" t="s">
        <v>3004</v>
      </c>
      <c r="BW10384" s="61" t="s">
        <v>15851</v>
      </c>
    </row>
    <row r="10385" spans="51:75">
      <c r="AY10385" s="89" t="e">
        <f>VLOOKUP(C10385,#REF!, 2,FALSE)</f>
        <v>#REF!</v>
      </c>
      <c r="BM10385" s="61" t="s">
        <v>15852</v>
      </c>
      <c r="BN10385" s="61" t="s">
        <v>1344</v>
      </c>
      <c r="BO10385" s="61" t="s">
        <v>15853</v>
      </c>
      <c r="BU10385" s="61" t="s">
        <v>15852</v>
      </c>
      <c r="BV10385" s="61" t="s">
        <v>1344</v>
      </c>
      <c r="BW10385" s="61" t="s">
        <v>15853</v>
      </c>
    </row>
    <row r="10386" spans="51:75">
      <c r="AY10386" s="89" t="e">
        <f>VLOOKUP(C10386,#REF!, 2,FALSE)</f>
        <v>#REF!</v>
      </c>
      <c r="BM10386" s="61" t="s">
        <v>15854</v>
      </c>
      <c r="BN10386" s="61" t="s">
        <v>3004</v>
      </c>
      <c r="BO10386" s="61" t="s">
        <v>15855</v>
      </c>
      <c r="BU10386" s="61" t="s">
        <v>15854</v>
      </c>
      <c r="BV10386" s="61" t="s">
        <v>3004</v>
      </c>
      <c r="BW10386" s="61" t="s">
        <v>15855</v>
      </c>
    </row>
    <row r="10387" spans="51:75">
      <c r="AY10387" s="89" t="e">
        <f>VLOOKUP(C10387,#REF!, 2,FALSE)</f>
        <v>#REF!</v>
      </c>
      <c r="BM10387" s="61" t="s">
        <v>15856</v>
      </c>
      <c r="BN10387" s="61" t="s">
        <v>773</v>
      </c>
      <c r="BO10387" s="61" t="s">
        <v>15857</v>
      </c>
      <c r="BU10387" s="61" t="s">
        <v>15856</v>
      </c>
      <c r="BV10387" s="61" t="s">
        <v>773</v>
      </c>
      <c r="BW10387" s="61" t="s">
        <v>15857</v>
      </c>
    </row>
    <row r="10388" spans="51:75">
      <c r="AY10388" s="89" t="e">
        <f>VLOOKUP(C10388,#REF!, 2,FALSE)</f>
        <v>#REF!</v>
      </c>
      <c r="BM10388" s="61" t="s">
        <v>2745</v>
      </c>
      <c r="BN10388" s="61" t="s">
        <v>3004</v>
      </c>
      <c r="BO10388" s="61" t="s">
        <v>15858</v>
      </c>
      <c r="BU10388" s="61" t="s">
        <v>2745</v>
      </c>
      <c r="BV10388" s="61" t="s">
        <v>3004</v>
      </c>
      <c r="BW10388" s="61" t="s">
        <v>15858</v>
      </c>
    </row>
    <row r="10389" spans="51:75">
      <c r="AY10389" s="89" t="e">
        <f>VLOOKUP(C10389,#REF!, 2,FALSE)</f>
        <v>#REF!</v>
      </c>
      <c r="BM10389" s="61" t="s">
        <v>2746</v>
      </c>
      <c r="BN10389" s="61" t="s">
        <v>3004</v>
      </c>
      <c r="BO10389" s="61" t="s">
        <v>14917</v>
      </c>
      <c r="BU10389" s="61" t="s">
        <v>2746</v>
      </c>
      <c r="BV10389" s="61" t="s">
        <v>3004</v>
      </c>
      <c r="BW10389" s="61" t="s">
        <v>14917</v>
      </c>
    </row>
    <row r="10390" spans="51:75">
      <c r="AY10390" s="89" t="e">
        <f>VLOOKUP(C10390,#REF!, 2,FALSE)</f>
        <v>#REF!</v>
      </c>
      <c r="BM10390" s="61" t="s">
        <v>2747</v>
      </c>
      <c r="BN10390" s="61" t="s">
        <v>3254</v>
      </c>
      <c r="BO10390" s="61" t="s">
        <v>15859</v>
      </c>
      <c r="BU10390" s="61" t="s">
        <v>2747</v>
      </c>
      <c r="BV10390" s="61" t="s">
        <v>3254</v>
      </c>
      <c r="BW10390" s="61" t="s">
        <v>15859</v>
      </c>
    </row>
    <row r="10391" spans="51:75">
      <c r="AY10391" s="89" t="e">
        <f>VLOOKUP(C10391,#REF!, 2,FALSE)</f>
        <v>#REF!</v>
      </c>
      <c r="BM10391" s="61" t="s">
        <v>15860</v>
      </c>
      <c r="BN10391" s="61" t="s">
        <v>812</v>
      </c>
      <c r="BO10391" s="61" t="s">
        <v>15861</v>
      </c>
      <c r="BU10391" s="61" t="s">
        <v>15860</v>
      </c>
      <c r="BV10391" s="61" t="s">
        <v>812</v>
      </c>
      <c r="BW10391" s="61" t="s">
        <v>15861</v>
      </c>
    </row>
    <row r="10392" spans="51:75">
      <c r="AY10392" s="89" t="e">
        <f>VLOOKUP(C10392,#REF!, 2,FALSE)</f>
        <v>#REF!</v>
      </c>
      <c r="BM10392" s="61" t="s">
        <v>15862</v>
      </c>
      <c r="BN10392" s="61" t="s">
        <v>1344</v>
      </c>
      <c r="BO10392" s="61" t="s">
        <v>7577</v>
      </c>
      <c r="BU10392" s="61" t="s">
        <v>15862</v>
      </c>
      <c r="BV10392" s="61" t="s">
        <v>1344</v>
      </c>
      <c r="BW10392" s="61" t="s">
        <v>7577</v>
      </c>
    </row>
    <row r="10393" spans="51:75">
      <c r="AY10393" s="89" t="e">
        <f>VLOOKUP(C10393,#REF!, 2,FALSE)</f>
        <v>#REF!</v>
      </c>
      <c r="BM10393" s="61" t="s">
        <v>15863</v>
      </c>
      <c r="BN10393" s="61" t="s">
        <v>948</v>
      </c>
      <c r="BO10393" s="61" t="s">
        <v>772</v>
      </c>
      <c r="BU10393" s="61" t="s">
        <v>15863</v>
      </c>
      <c r="BV10393" s="61" t="s">
        <v>948</v>
      </c>
      <c r="BW10393" s="61" t="s">
        <v>772</v>
      </c>
    </row>
    <row r="10394" spans="51:75">
      <c r="AY10394" s="89" t="e">
        <f>VLOOKUP(C10394,#REF!, 2,FALSE)</f>
        <v>#REF!</v>
      </c>
      <c r="BM10394" s="61" t="s">
        <v>15864</v>
      </c>
      <c r="BN10394" s="61" t="s">
        <v>16990</v>
      </c>
      <c r="BO10394" s="61" t="s">
        <v>772</v>
      </c>
      <c r="BU10394" s="61" t="s">
        <v>15864</v>
      </c>
      <c r="BV10394" s="61" t="s">
        <v>16990</v>
      </c>
      <c r="BW10394" s="61" t="s">
        <v>772</v>
      </c>
    </row>
    <row r="10395" spans="51:75">
      <c r="AY10395" s="89" t="e">
        <f>VLOOKUP(C10395,#REF!, 2,FALSE)</f>
        <v>#REF!</v>
      </c>
      <c r="BM10395" s="61" t="s">
        <v>15865</v>
      </c>
      <c r="BN10395" s="61" t="s">
        <v>799</v>
      </c>
      <c r="BO10395" s="61" t="s">
        <v>4229</v>
      </c>
      <c r="BU10395" s="61" t="s">
        <v>15865</v>
      </c>
      <c r="BV10395" s="61" t="s">
        <v>799</v>
      </c>
      <c r="BW10395" s="61" t="s">
        <v>4229</v>
      </c>
    </row>
    <row r="10396" spans="51:75">
      <c r="AY10396" s="89" t="e">
        <f>VLOOKUP(C10396,#REF!, 2,FALSE)</f>
        <v>#REF!</v>
      </c>
      <c r="BM10396" s="61" t="s">
        <v>15866</v>
      </c>
      <c r="BN10396" s="61" t="s">
        <v>3204</v>
      </c>
      <c r="BO10396" s="61" t="s">
        <v>15867</v>
      </c>
      <c r="BU10396" s="61" t="s">
        <v>15866</v>
      </c>
      <c r="BV10396" s="61" t="s">
        <v>3204</v>
      </c>
      <c r="BW10396" s="61" t="s">
        <v>15867</v>
      </c>
    </row>
    <row r="10397" spans="51:75">
      <c r="AY10397" s="89" t="e">
        <f>VLOOKUP(C10397,#REF!, 2,FALSE)</f>
        <v>#REF!</v>
      </c>
      <c r="BM10397" s="61" t="s">
        <v>2759</v>
      </c>
      <c r="BN10397" s="61" t="s">
        <v>1269</v>
      </c>
      <c r="BO10397" s="61" t="s">
        <v>772</v>
      </c>
      <c r="BU10397" s="61" t="s">
        <v>2759</v>
      </c>
      <c r="BV10397" s="61" t="s">
        <v>1269</v>
      </c>
      <c r="BW10397" s="61" t="s">
        <v>772</v>
      </c>
    </row>
    <row r="10398" spans="51:75">
      <c r="AY10398" s="89" t="e">
        <f>VLOOKUP(C10398,#REF!, 2,FALSE)</f>
        <v>#REF!</v>
      </c>
      <c r="BM10398" s="61" t="s">
        <v>15868</v>
      </c>
      <c r="BN10398" s="61" t="s">
        <v>614</v>
      </c>
      <c r="BO10398" s="61" t="s">
        <v>15869</v>
      </c>
      <c r="BU10398" s="61" t="s">
        <v>15868</v>
      </c>
      <c r="BV10398" s="61" t="s">
        <v>614</v>
      </c>
      <c r="BW10398" s="61" t="s">
        <v>15869</v>
      </c>
    </row>
    <row r="10399" spans="51:75">
      <c r="AY10399" s="89" t="e">
        <f>VLOOKUP(C10399,#REF!, 2,FALSE)</f>
        <v>#REF!</v>
      </c>
      <c r="BM10399" s="61" t="s">
        <v>15870</v>
      </c>
      <c r="BN10399" s="61" t="s">
        <v>3007</v>
      </c>
      <c r="BO10399" s="61" t="s">
        <v>772</v>
      </c>
      <c r="BU10399" s="61" t="s">
        <v>15870</v>
      </c>
      <c r="BV10399" s="61" t="s">
        <v>3007</v>
      </c>
      <c r="BW10399" s="61" t="s">
        <v>772</v>
      </c>
    </row>
    <row r="10400" spans="51:75">
      <c r="AY10400" s="89" t="e">
        <f>VLOOKUP(C10400,#REF!, 2,FALSE)</f>
        <v>#REF!</v>
      </c>
      <c r="BM10400" s="61" t="s">
        <v>15871</v>
      </c>
      <c r="BN10400" s="61" t="s">
        <v>2985</v>
      </c>
      <c r="BO10400" s="61" t="s">
        <v>8147</v>
      </c>
      <c r="BU10400" s="61" t="s">
        <v>15871</v>
      </c>
      <c r="BV10400" s="61" t="s">
        <v>2985</v>
      </c>
      <c r="BW10400" s="61" t="s">
        <v>8147</v>
      </c>
    </row>
    <row r="10401" spans="51:75">
      <c r="AY10401" s="89" t="e">
        <f>VLOOKUP(C10401,#REF!, 2,FALSE)</f>
        <v>#REF!</v>
      </c>
      <c r="BM10401" s="61" t="s">
        <v>15872</v>
      </c>
      <c r="BN10401" s="61" t="s">
        <v>16990</v>
      </c>
      <c r="BO10401" s="61" t="s">
        <v>772</v>
      </c>
      <c r="BU10401" s="61" t="s">
        <v>15872</v>
      </c>
      <c r="BV10401" s="61" t="s">
        <v>16990</v>
      </c>
      <c r="BW10401" s="61" t="s">
        <v>772</v>
      </c>
    </row>
    <row r="10402" spans="51:75">
      <c r="AY10402" s="89" t="e">
        <f>VLOOKUP(C10402,#REF!, 2,FALSE)</f>
        <v>#REF!</v>
      </c>
      <c r="BM10402" s="61" t="s">
        <v>15873</v>
      </c>
      <c r="BN10402" s="61" t="s">
        <v>2981</v>
      </c>
      <c r="BO10402" s="61" t="s">
        <v>15874</v>
      </c>
      <c r="BU10402" s="61" t="s">
        <v>15873</v>
      </c>
      <c r="BV10402" s="61" t="s">
        <v>2981</v>
      </c>
      <c r="BW10402" s="61" t="s">
        <v>15874</v>
      </c>
    </row>
    <row r="10403" spans="51:75">
      <c r="AY10403" s="89" t="e">
        <f>VLOOKUP(C10403,#REF!, 2,FALSE)</f>
        <v>#REF!</v>
      </c>
      <c r="BM10403" s="61" t="s">
        <v>15875</v>
      </c>
      <c r="BN10403" s="61" t="s">
        <v>16990</v>
      </c>
      <c r="BO10403" s="61" t="s">
        <v>620</v>
      </c>
      <c r="BU10403" s="61" t="s">
        <v>15875</v>
      </c>
      <c r="BV10403" s="61" t="s">
        <v>16990</v>
      </c>
      <c r="BW10403" s="61" t="s">
        <v>620</v>
      </c>
    </row>
    <row r="10404" spans="51:75">
      <c r="AY10404" s="89" t="e">
        <f>VLOOKUP(C10404,#REF!, 2,FALSE)</f>
        <v>#REF!</v>
      </c>
      <c r="BM10404" s="61" t="s">
        <v>15876</v>
      </c>
      <c r="BN10404" s="61" t="s">
        <v>16990</v>
      </c>
      <c r="BO10404" s="61" t="s">
        <v>11193</v>
      </c>
      <c r="BU10404" s="61" t="s">
        <v>15876</v>
      </c>
      <c r="BV10404" s="61" t="s">
        <v>16990</v>
      </c>
      <c r="BW10404" s="61" t="s">
        <v>11193</v>
      </c>
    </row>
    <row r="10405" spans="51:75">
      <c r="AY10405" s="89" t="e">
        <f>VLOOKUP(C10405,#REF!, 2,FALSE)</f>
        <v>#REF!</v>
      </c>
      <c r="BM10405" s="61" t="s">
        <v>15877</v>
      </c>
      <c r="BN10405" s="61" t="s">
        <v>1344</v>
      </c>
      <c r="BO10405" s="61" t="s">
        <v>15878</v>
      </c>
      <c r="BU10405" s="61" t="s">
        <v>15877</v>
      </c>
      <c r="BV10405" s="61" t="s">
        <v>1344</v>
      </c>
      <c r="BW10405" s="61" t="s">
        <v>15878</v>
      </c>
    </row>
    <row r="10406" spans="51:75">
      <c r="AY10406" s="89" t="e">
        <f>VLOOKUP(C10406,#REF!, 2,FALSE)</f>
        <v>#REF!</v>
      </c>
      <c r="BM10406" s="61" t="s">
        <v>15879</v>
      </c>
      <c r="BN10406" s="61" t="s">
        <v>1344</v>
      </c>
      <c r="BO10406" s="61" t="s">
        <v>2985</v>
      </c>
      <c r="BU10406" s="61" t="s">
        <v>15879</v>
      </c>
      <c r="BV10406" s="61" t="s">
        <v>1344</v>
      </c>
      <c r="BW10406" s="61" t="s">
        <v>2985</v>
      </c>
    </row>
    <row r="10407" spans="51:75">
      <c r="AY10407" s="89" t="e">
        <f>VLOOKUP(C10407,#REF!, 2,FALSE)</f>
        <v>#REF!</v>
      </c>
      <c r="BM10407" s="61" t="s">
        <v>15880</v>
      </c>
      <c r="BN10407" s="61" t="s">
        <v>1344</v>
      </c>
      <c r="BO10407" s="61" t="s">
        <v>2985</v>
      </c>
      <c r="BU10407" s="61" t="s">
        <v>15880</v>
      </c>
      <c r="BV10407" s="61" t="s">
        <v>1344</v>
      </c>
      <c r="BW10407" s="61" t="s">
        <v>2985</v>
      </c>
    </row>
    <row r="10408" spans="51:75">
      <c r="AY10408" s="89" t="e">
        <f>VLOOKUP(C10408,#REF!, 2,FALSE)</f>
        <v>#REF!</v>
      </c>
      <c r="BM10408" s="61" t="s">
        <v>15881</v>
      </c>
      <c r="BN10408" s="61" t="s">
        <v>16990</v>
      </c>
      <c r="BO10408" s="61" t="s">
        <v>1491</v>
      </c>
      <c r="BU10408" s="61" t="s">
        <v>15881</v>
      </c>
      <c r="BV10408" s="61" t="s">
        <v>16990</v>
      </c>
      <c r="BW10408" s="61" t="s">
        <v>1491</v>
      </c>
    </row>
    <row r="10409" spans="51:75">
      <c r="AY10409" s="89" t="e">
        <f>VLOOKUP(C10409,#REF!, 2,FALSE)</f>
        <v>#REF!</v>
      </c>
      <c r="BM10409" s="61" t="s">
        <v>15882</v>
      </c>
      <c r="BN10409" s="61" t="s">
        <v>782</v>
      </c>
      <c r="BO10409" s="61" t="s">
        <v>15883</v>
      </c>
      <c r="BU10409" s="61" t="s">
        <v>15882</v>
      </c>
      <c r="BV10409" s="61" t="s">
        <v>782</v>
      </c>
      <c r="BW10409" s="61" t="s">
        <v>15883</v>
      </c>
    </row>
    <row r="10410" spans="51:75">
      <c r="AY10410" s="89" t="e">
        <f>VLOOKUP(C10410,#REF!, 2,FALSE)</f>
        <v>#REF!</v>
      </c>
      <c r="BM10410" s="61" t="s">
        <v>15884</v>
      </c>
      <c r="BN10410" s="61" t="s">
        <v>16990</v>
      </c>
      <c r="BO10410" s="61" t="s">
        <v>15878</v>
      </c>
      <c r="BU10410" s="61" t="s">
        <v>15884</v>
      </c>
      <c r="BV10410" s="61" t="s">
        <v>16990</v>
      </c>
      <c r="BW10410" s="61" t="s">
        <v>15878</v>
      </c>
    </row>
    <row r="10411" spans="51:75">
      <c r="AY10411" s="89" t="e">
        <f>VLOOKUP(C10411,#REF!, 2,FALSE)</f>
        <v>#REF!</v>
      </c>
      <c r="BM10411" s="61" t="s">
        <v>15885</v>
      </c>
      <c r="BN10411" s="61" t="s">
        <v>854</v>
      </c>
      <c r="BO10411" s="61" t="s">
        <v>2577</v>
      </c>
      <c r="BU10411" s="61" t="s">
        <v>15885</v>
      </c>
      <c r="BV10411" s="61" t="s">
        <v>854</v>
      </c>
      <c r="BW10411" s="61" t="s">
        <v>2577</v>
      </c>
    </row>
    <row r="10412" spans="51:75">
      <c r="AY10412" s="89" t="e">
        <f>VLOOKUP(C10412,#REF!, 2,FALSE)</f>
        <v>#REF!</v>
      </c>
      <c r="BM10412" s="61" t="s">
        <v>15886</v>
      </c>
      <c r="BN10412" s="61" t="s">
        <v>3254</v>
      </c>
      <c r="BO10412" s="61" t="s">
        <v>2985</v>
      </c>
      <c r="BU10412" s="61" t="s">
        <v>15886</v>
      </c>
      <c r="BV10412" s="61" t="s">
        <v>3254</v>
      </c>
      <c r="BW10412" s="61" t="s">
        <v>2985</v>
      </c>
    </row>
    <row r="10413" spans="51:75">
      <c r="AY10413" s="89" t="e">
        <f>VLOOKUP(C10413,#REF!, 2,FALSE)</f>
        <v>#REF!</v>
      </c>
      <c r="BM10413" s="61" t="s">
        <v>15887</v>
      </c>
      <c r="BN10413" s="61" t="s">
        <v>16990</v>
      </c>
      <c r="BO10413" s="61" t="s">
        <v>5346</v>
      </c>
      <c r="BU10413" s="61" t="s">
        <v>15887</v>
      </c>
      <c r="BV10413" s="61" t="s">
        <v>16990</v>
      </c>
      <c r="BW10413" s="61" t="s">
        <v>5346</v>
      </c>
    </row>
    <row r="10414" spans="51:75">
      <c r="AY10414" s="89" t="e">
        <f>VLOOKUP(C10414,#REF!, 2,FALSE)</f>
        <v>#REF!</v>
      </c>
      <c r="BM10414" s="61" t="s">
        <v>15888</v>
      </c>
      <c r="BN10414" s="61" t="s">
        <v>812</v>
      </c>
      <c r="BO10414" s="61" t="s">
        <v>10127</v>
      </c>
      <c r="BU10414" s="61" t="s">
        <v>15888</v>
      </c>
      <c r="BV10414" s="61" t="s">
        <v>812</v>
      </c>
      <c r="BW10414" s="61" t="s">
        <v>10127</v>
      </c>
    </row>
    <row r="10415" spans="51:75">
      <c r="AY10415" s="89" t="e">
        <f>VLOOKUP(C10415,#REF!, 2,FALSE)</f>
        <v>#REF!</v>
      </c>
      <c r="BM10415" s="61" t="s">
        <v>15889</v>
      </c>
      <c r="BN10415" s="61" t="s">
        <v>16990</v>
      </c>
      <c r="BO10415" s="61" t="s">
        <v>802</v>
      </c>
      <c r="BU10415" s="61" t="s">
        <v>15889</v>
      </c>
      <c r="BV10415" s="61" t="s">
        <v>16990</v>
      </c>
      <c r="BW10415" s="61" t="s">
        <v>802</v>
      </c>
    </row>
    <row r="10416" spans="51:75">
      <c r="AY10416" s="89" t="e">
        <f>VLOOKUP(C10416,#REF!, 2,FALSE)</f>
        <v>#REF!</v>
      </c>
      <c r="BM10416" s="61" t="s">
        <v>15890</v>
      </c>
      <c r="BN10416" s="61" t="s">
        <v>16990</v>
      </c>
      <c r="BO10416" s="61" t="s">
        <v>15891</v>
      </c>
      <c r="BU10416" s="61" t="s">
        <v>15890</v>
      </c>
      <c r="BV10416" s="61" t="s">
        <v>16990</v>
      </c>
      <c r="BW10416" s="61" t="s">
        <v>15891</v>
      </c>
    </row>
    <row r="10417" spans="51:75">
      <c r="AY10417" s="89" t="e">
        <f>VLOOKUP(C10417,#REF!, 2,FALSE)</f>
        <v>#REF!</v>
      </c>
      <c r="BM10417" s="61" t="s">
        <v>15892</v>
      </c>
      <c r="BN10417" s="61" t="s">
        <v>782</v>
      </c>
      <c r="BO10417" s="61" t="s">
        <v>2986</v>
      </c>
      <c r="BU10417" s="61" t="s">
        <v>15892</v>
      </c>
      <c r="BV10417" s="61" t="s">
        <v>782</v>
      </c>
      <c r="BW10417" s="61" t="s">
        <v>2986</v>
      </c>
    </row>
    <row r="10418" spans="51:75">
      <c r="AY10418" s="89" t="e">
        <f>VLOOKUP(C10418,#REF!, 2,FALSE)</f>
        <v>#REF!</v>
      </c>
      <c r="BM10418" s="61" t="s">
        <v>15893</v>
      </c>
      <c r="BN10418" s="61" t="s">
        <v>639</v>
      </c>
      <c r="BO10418" s="61" t="s">
        <v>4807</v>
      </c>
      <c r="BU10418" s="61" t="s">
        <v>15893</v>
      </c>
      <c r="BV10418" s="61" t="s">
        <v>639</v>
      </c>
      <c r="BW10418" s="61" t="s">
        <v>4807</v>
      </c>
    </row>
    <row r="10419" spans="51:75">
      <c r="AY10419" s="89" t="e">
        <f>VLOOKUP(C10419,#REF!, 2,FALSE)</f>
        <v>#REF!</v>
      </c>
      <c r="BM10419" s="61" t="s">
        <v>15894</v>
      </c>
      <c r="BN10419" s="61" t="s">
        <v>1344</v>
      </c>
      <c r="BO10419" s="61" t="s">
        <v>8859</v>
      </c>
      <c r="BU10419" s="61" t="s">
        <v>15894</v>
      </c>
      <c r="BV10419" s="61" t="s">
        <v>1344</v>
      </c>
      <c r="BW10419" s="61" t="s">
        <v>8859</v>
      </c>
    </row>
    <row r="10420" spans="51:75">
      <c r="AY10420" s="89" t="e">
        <f>VLOOKUP(C10420,#REF!, 2,FALSE)</f>
        <v>#REF!</v>
      </c>
      <c r="BM10420" s="61" t="s">
        <v>15895</v>
      </c>
      <c r="BN10420" s="61" t="s">
        <v>864</v>
      </c>
      <c r="BO10420" s="61" t="s">
        <v>2459</v>
      </c>
      <c r="BU10420" s="61" t="s">
        <v>15895</v>
      </c>
      <c r="BV10420" s="61" t="s">
        <v>864</v>
      </c>
      <c r="BW10420" s="61" t="s">
        <v>2459</v>
      </c>
    </row>
    <row r="10421" spans="51:75">
      <c r="AY10421" s="89" t="e">
        <f>VLOOKUP(C10421,#REF!, 2,FALSE)</f>
        <v>#REF!</v>
      </c>
      <c r="BM10421" s="61" t="s">
        <v>15896</v>
      </c>
      <c r="BN10421" s="61" t="s">
        <v>16990</v>
      </c>
      <c r="BO10421" s="61" t="s">
        <v>15897</v>
      </c>
      <c r="BU10421" s="61" t="s">
        <v>15896</v>
      </c>
      <c r="BV10421" s="61" t="s">
        <v>16990</v>
      </c>
      <c r="BW10421" s="61" t="s">
        <v>15897</v>
      </c>
    </row>
    <row r="10422" spans="51:75">
      <c r="AY10422" s="89" t="e">
        <f>VLOOKUP(C10422,#REF!, 2,FALSE)</f>
        <v>#REF!</v>
      </c>
      <c r="BM10422" s="61" t="s">
        <v>2760</v>
      </c>
      <c r="BN10422" s="61" t="s">
        <v>16990</v>
      </c>
      <c r="BO10422" s="61" t="s">
        <v>15898</v>
      </c>
      <c r="BU10422" s="61" t="s">
        <v>2760</v>
      </c>
      <c r="BV10422" s="61" t="s">
        <v>16990</v>
      </c>
      <c r="BW10422" s="61" t="s">
        <v>15898</v>
      </c>
    </row>
    <row r="10423" spans="51:75">
      <c r="AY10423" s="89" t="e">
        <f>VLOOKUP(C10423,#REF!, 2,FALSE)</f>
        <v>#REF!</v>
      </c>
      <c r="BM10423" s="61" t="s">
        <v>15899</v>
      </c>
      <c r="BN10423" s="61" t="s">
        <v>639</v>
      </c>
      <c r="BO10423" s="61" t="s">
        <v>4807</v>
      </c>
      <c r="BU10423" s="61" t="s">
        <v>15899</v>
      </c>
      <c r="BV10423" s="61" t="s">
        <v>639</v>
      </c>
      <c r="BW10423" s="61" t="s">
        <v>4807</v>
      </c>
    </row>
    <row r="10424" spans="51:75">
      <c r="AY10424" s="89" t="e">
        <f>VLOOKUP(C10424,#REF!, 2,FALSE)</f>
        <v>#REF!</v>
      </c>
      <c r="BM10424" s="61" t="s">
        <v>15900</v>
      </c>
      <c r="BN10424" s="61" t="s">
        <v>641</v>
      </c>
      <c r="BO10424" s="61" t="s">
        <v>859</v>
      </c>
      <c r="BU10424" s="61" t="s">
        <v>15900</v>
      </c>
      <c r="BV10424" s="61" t="s">
        <v>641</v>
      </c>
      <c r="BW10424" s="61" t="s">
        <v>859</v>
      </c>
    </row>
    <row r="10425" spans="51:75">
      <c r="AY10425" s="89" t="e">
        <f>VLOOKUP(C10425,#REF!, 2,FALSE)</f>
        <v>#REF!</v>
      </c>
      <c r="BM10425" s="61" t="s">
        <v>15901</v>
      </c>
      <c r="BN10425" s="61" t="s">
        <v>665</v>
      </c>
      <c r="BO10425" s="61" t="s">
        <v>15902</v>
      </c>
      <c r="BU10425" s="61" t="s">
        <v>15901</v>
      </c>
      <c r="BV10425" s="61" t="s">
        <v>665</v>
      </c>
      <c r="BW10425" s="61" t="s">
        <v>15902</v>
      </c>
    </row>
    <row r="10426" spans="51:75">
      <c r="AY10426" s="89" t="e">
        <f>VLOOKUP(C10426,#REF!, 2,FALSE)</f>
        <v>#REF!</v>
      </c>
      <c r="BM10426" s="61" t="s">
        <v>15903</v>
      </c>
      <c r="BN10426" s="61" t="s">
        <v>928</v>
      </c>
      <c r="BO10426" s="61" t="s">
        <v>11559</v>
      </c>
      <c r="BU10426" s="61" t="s">
        <v>15903</v>
      </c>
      <c r="BV10426" s="61" t="s">
        <v>928</v>
      </c>
      <c r="BW10426" s="61" t="s">
        <v>11559</v>
      </c>
    </row>
    <row r="10427" spans="51:75">
      <c r="AY10427" s="89" t="e">
        <f>VLOOKUP(C10427,#REF!, 2,FALSE)</f>
        <v>#REF!</v>
      </c>
      <c r="BM10427" s="61" t="s">
        <v>15904</v>
      </c>
      <c r="BN10427" s="61" t="s">
        <v>705</v>
      </c>
      <c r="BO10427" s="61" t="s">
        <v>772</v>
      </c>
      <c r="BU10427" s="61" t="s">
        <v>15904</v>
      </c>
      <c r="BV10427" s="61" t="s">
        <v>705</v>
      </c>
      <c r="BW10427" s="61" t="s">
        <v>772</v>
      </c>
    </row>
    <row r="10428" spans="51:75">
      <c r="AY10428" s="89" t="e">
        <f>VLOOKUP(C10428,#REF!, 2,FALSE)</f>
        <v>#REF!</v>
      </c>
      <c r="BM10428" s="61" t="s">
        <v>61</v>
      </c>
      <c r="BN10428" s="61" t="s">
        <v>1344</v>
      </c>
      <c r="BO10428" s="61" t="s">
        <v>7969</v>
      </c>
      <c r="BU10428" s="61" t="s">
        <v>61</v>
      </c>
      <c r="BV10428" s="61" t="s">
        <v>1344</v>
      </c>
      <c r="BW10428" s="61" t="s">
        <v>7969</v>
      </c>
    </row>
    <row r="10429" spans="51:75">
      <c r="AY10429" s="89" t="e">
        <f>VLOOKUP(C10429,#REF!, 2,FALSE)</f>
        <v>#REF!</v>
      </c>
      <c r="BM10429" s="61" t="s">
        <v>15905</v>
      </c>
      <c r="BN10429" s="61" t="s">
        <v>625</v>
      </c>
      <c r="BO10429" s="61" t="s">
        <v>13585</v>
      </c>
      <c r="BU10429" s="61" t="s">
        <v>15905</v>
      </c>
      <c r="BV10429" s="61" t="s">
        <v>625</v>
      </c>
      <c r="BW10429" s="61" t="s">
        <v>13585</v>
      </c>
    </row>
    <row r="10430" spans="51:75">
      <c r="AY10430" s="89" t="e">
        <f>VLOOKUP(C10430,#REF!, 2,FALSE)</f>
        <v>#REF!</v>
      </c>
      <c r="BM10430" s="61" t="s">
        <v>15906</v>
      </c>
      <c r="BN10430" s="61" t="s">
        <v>1141</v>
      </c>
      <c r="BO10430" s="61" t="s">
        <v>15907</v>
      </c>
      <c r="BU10430" s="61" t="s">
        <v>15906</v>
      </c>
      <c r="BV10430" s="61" t="s">
        <v>1141</v>
      </c>
      <c r="BW10430" s="61" t="s">
        <v>15907</v>
      </c>
    </row>
    <row r="10431" spans="51:75">
      <c r="AY10431" s="89" t="e">
        <f>VLOOKUP(C10431,#REF!, 2,FALSE)</f>
        <v>#REF!</v>
      </c>
      <c r="BM10431" s="61" t="s">
        <v>15908</v>
      </c>
      <c r="BN10431" s="61" t="s">
        <v>628</v>
      </c>
      <c r="BO10431" s="61" t="s">
        <v>15909</v>
      </c>
      <c r="BU10431" s="61" t="s">
        <v>15908</v>
      </c>
      <c r="BV10431" s="61" t="s">
        <v>628</v>
      </c>
      <c r="BW10431" s="61" t="s">
        <v>15909</v>
      </c>
    </row>
    <row r="10432" spans="51:75">
      <c r="AY10432" s="89" t="e">
        <f>VLOOKUP(C10432,#REF!, 2,FALSE)</f>
        <v>#REF!</v>
      </c>
      <c r="BM10432" s="61" t="s">
        <v>15910</v>
      </c>
      <c r="BN10432" s="61" t="s">
        <v>664</v>
      </c>
      <c r="BO10432" s="61" t="s">
        <v>7821</v>
      </c>
      <c r="BU10432" s="61" t="s">
        <v>15910</v>
      </c>
      <c r="BV10432" s="61" t="s">
        <v>664</v>
      </c>
      <c r="BW10432" s="61" t="s">
        <v>7821</v>
      </c>
    </row>
    <row r="10433" spans="51:75">
      <c r="AY10433" s="89" t="e">
        <f>VLOOKUP(C10433,#REF!, 2,FALSE)</f>
        <v>#REF!</v>
      </c>
      <c r="BM10433" s="61" t="s">
        <v>15911</v>
      </c>
      <c r="BN10433" s="61" t="s">
        <v>16990</v>
      </c>
      <c r="BO10433" s="61" t="s">
        <v>772</v>
      </c>
      <c r="BU10433" s="61" t="s">
        <v>15911</v>
      </c>
      <c r="BV10433" s="61" t="s">
        <v>16990</v>
      </c>
      <c r="BW10433" s="61" t="s">
        <v>772</v>
      </c>
    </row>
    <row r="10434" spans="51:75">
      <c r="AY10434" s="89" t="e">
        <f>VLOOKUP(C10434,#REF!, 2,FALSE)</f>
        <v>#REF!</v>
      </c>
      <c r="BM10434" s="61" t="s">
        <v>15912</v>
      </c>
      <c r="BN10434" s="61" t="s">
        <v>16990</v>
      </c>
      <c r="BO10434" s="61" t="s">
        <v>15913</v>
      </c>
      <c r="BU10434" s="61" t="s">
        <v>15912</v>
      </c>
      <c r="BV10434" s="61" t="s">
        <v>16990</v>
      </c>
      <c r="BW10434" s="61" t="s">
        <v>15913</v>
      </c>
    </row>
    <row r="10435" spans="51:75">
      <c r="AY10435" s="89" t="e">
        <f>VLOOKUP(C10435,#REF!, 2,FALSE)</f>
        <v>#REF!</v>
      </c>
      <c r="BM10435" s="61" t="s">
        <v>15914</v>
      </c>
      <c r="BN10435" s="61" t="s">
        <v>16990</v>
      </c>
      <c r="BO10435" s="61" t="s">
        <v>772</v>
      </c>
      <c r="BU10435" s="61" t="s">
        <v>15914</v>
      </c>
      <c r="BV10435" s="61" t="s">
        <v>16990</v>
      </c>
      <c r="BW10435" s="61" t="s">
        <v>772</v>
      </c>
    </row>
    <row r="10436" spans="51:75">
      <c r="AY10436" s="89" t="e">
        <f>VLOOKUP(C10436,#REF!, 2,FALSE)</f>
        <v>#REF!</v>
      </c>
      <c r="BM10436" s="61" t="s">
        <v>15915</v>
      </c>
      <c r="BN10436" s="61" t="s">
        <v>2981</v>
      </c>
      <c r="BO10436" s="61" t="s">
        <v>3816</v>
      </c>
      <c r="BU10436" s="61" t="s">
        <v>15915</v>
      </c>
      <c r="BV10436" s="61" t="s">
        <v>2981</v>
      </c>
      <c r="BW10436" s="61" t="s">
        <v>3816</v>
      </c>
    </row>
    <row r="10437" spans="51:75">
      <c r="AY10437" s="89" t="e">
        <f>VLOOKUP(C10437,#REF!, 2,FALSE)</f>
        <v>#REF!</v>
      </c>
      <c r="BM10437" s="61" t="s">
        <v>15916</v>
      </c>
      <c r="BN10437" s="61" t="s">
        <v>2981</v>
      </c>
      <c r="BO10437" s="61" t="s">
        <v>15917</v>
      </c>
      <c r="BU10437" s="61" t="s">
        <v>15916</v>
      </c>
      <c r="BV10437" s="61" t="s">
        <v>2981</v>
      </c>
      <c r="BW10437" s="61" t="s">
        <v>15917</v>
      </c>
    </row>
    <row r="10438" spans="51:75">
      <c r="AY10438" s="89" t="e">
        <f>VLOOKUP(C10438,#REF!, 2,FALSE)</f>
        <v>#REF!</v>
      </c>
      <c r="BM10438" s="61" t="s">
        <v>15918</v>
      </c>
      <c r="BN10438" s="61" t="s">
        <v>3254</v>
      </c>
      <c r="BO10438" s="61" t="s">
        <v>2985</v>
      </c>
      <c r="BU10438" s="61" t="s">
        <v>15918</v>
      </c>
      <c r="BV10438" s="61" t="s">
        <v>3254</v>
      </c>
      <c r="BW10438" s="61" t="s">
        <v>2985</v>
      </c>
    </row>
    <row r="10439" spans="51:75">
      <c r="AY10439" s="89" t="e">
        <f>VLOOKUP(C10439,#REF!, 2,FALSE)</f>
        <v>#REF!</v>
      </c>
      <c r="BM10439" s="61" t="s">
        <v>15919</v>
      </c>
      <c r="BN10439" s="61" t="s">
        <v>669</v>
      </c>
      <c r="BO10439" s="61" t="s">
        <v>15920</v>
      </c>
      <c r="BU10439" s="61" t="s">
        <v>15919</v>
      </c>
      <c r="BV10439" s="61" t="s">
        <v>669</v>
      </c>
      <c r="BW10439" s="61" t="s">
        <v>15920</v>
      </c>
    </row>
    <row r="10440" spans="51:75">
      <c r="AY10440" s="89" t="e">
        <f>VLOOKUP(C10440,#REF!, 2,FALSE)</f>
        <v>#REF!</v>
      </c>
      <c r="BM10440" s="61" t="s">
        <v>15921</v>
      </c>
      <c r="BN10440" s="61" t="s">
        <v>3254</v>
      </c>
      <c r="BO10440" s="61" t="s">
        <v>2985</v>
      </c>
      <c r="BU10440" s="61" t="s">
        <v>15921</v>
      </c>
      <c r="BV10440" s="61" t="s">
        <v>3254</v>
      </c>
      <c r="BW10440" s="61" t="s">
        <v>2985</v>
      </c>
    </row>
    <row r="10441" spans="51:75">
      <c r="AY10441" s="89" t="e">
        <f>VLOOKUP(C10441,#REF!, 2,FALSE)</f>
        <v>#REF!</v>
      </c>
      <c r="BM10441" s="61" t="s">
        <v>15922</v>
      </c>
      <c r="BN10441" s="61" t="s">
        <v>3204</v>
      </c>
      <c r="BO10441" s="61" t="s">
        <v>15923</v>
      </c>
      <c r="BU10441" s="61" t="s">
        <v>15922</v>
      </c>
      <c r="BV10441" s="61" t="s">
        <v>3204</v>
      </c>
      <c r="BW10441" s="61" t="s">
        <v>15923</v>
      </c>
    </row>
    <row r="10442" spans="51:75">
      <c r="AY10442" s="89" t="e">
        <f>VLOOKUP(C10442,#REF!, 2,FALSE)</f>
        <v>#REF!</v>
      </c>
      <c r="BM10442" s="61" t="s">
        <v>60</v>
      </c>
      <c r="BN10442" s="61" t="s">
        <v>3254</v>
      </c>
      <c r="BO10442" s="61" t="s">
        <v>15924</v>
      </c>
      <c r="BU10442" s="61" t="s">
        <v>60</v>
      </c>
      <c r="BV10442" s="61" t="s">
        <v>3254</v>
      </c>
      <c r="BW10442" s="61" t="s">
        <v>15924</v>
      </c>
    </row>
    <row r="10443" spans="51:75">
      <c r="AY10443" s="89" t="e">
        <f>VLOOKUP(C10443,#REF!, 2,FALSE)</f>
        <v>#REF!</v>
      </c>
      <c r="BM10443" s="61" t="s">
        <v>15925</v>
      </c>
      <c r="BN10443" s="61" t="s">
        <v>16990</v>
      </c>
      <c r="BO10443" s="61" t="s">
        <v>2985</v>
      </c>
      <c r="BU10443" s="61" t="s">
        <v>15925</v>
      </c>
      <c r="BV10443" s="61" t="s">
        <v>16990</v>
      </c>
      <c r="BW10443" s="61" t="s">
        <v>2985</v>
      </c>
    </row>
    <row r="10444" spans="51:75">
      <c r="AY10444" s="89" t="e">
        <f>VLOOKUP(C10444,#REF!, 2,FALSE)</f>
        <v>#REF!</v>
      </c>
      <c r="BM10444" s="61" t="s">
        <v>15926</v>
      </c>
      <c r="BN10444" s="61" t="s">
        <v>3204</v>
      </c>
      <c r="BO10444" s="61" t="s">
        <v>15281</v>
      </c>
      <c r="BU10444" s="61" t="s">
        <v>15926</v>
      </c>
      <c r="BV10444" s="61" t="s">
        <v>3204</v>
      </c>
      <c r="BW10444" s="61" t="s">
        <v>15281</v>
      </c>
    </row>
    <row r="10445" spans="51:75">
      <c r="AY10445" s="89" t="e">
        <f>VLOOKUP(C10445,#REF!, 2,FALSE)</f>
        <v>#REF!</v>
      </c>
      <c r="BM10445" s="61" t="s">
        <v>15927</v>
      </c>
      <c r="BN10445" s="61" t="s">
        <v>16990</v>
      </c>
      <c r="BO10445" s="61" t="s">
        <v>2985</v>
      </c>
      <c r="BU10445" s="61" t="s">
        <v>15927</v>
      </c>
      <c r="BV10445" s="61" t="s">
        <v>16990</v>
      </c>
      <c r="BW10445" s="61" t="s">
        <v>2985</v>
      </c>
    </row>
    <row r="10446" spans="51:75">
      <c r="AY10446" s="89" t="e">
        <f>VLOOKUP(C10446,#REF!, 2,FALSE)</f>
        <v>#REF!</v>
      </c>
      <c r="BM10446" s="61" t="s">
        <v>15928</v>
      </c>
      <c r="BN10446" s="61" t="s">
        <v>782</v>
      </c>
      <c r="BO10446" s="61" t="s">
        <v>4559</v>
      </c>
      <c r="BU10446" s="61" t="s">
        <v>15928</v>
      </c>
      <c r="BV10446" s="61" t="s">
        <v>782</v>
      </c>
      <c r="BW10446" s="61" t="s">
        <v>4559</v>
      </c>
    </row>
    <row r="10447" spans="51:75">
      <c r="AY10447" s="89" t="e">
        <f>VLOOKUP(C10447,#REF!, 2,FALSE)</f>
        <v>#REF!</v>
      </c>
      <c r="BM10447" s="61" t="s">
        <v>15929</v>
      </c>
      <c r="BN10447" s="61" t="s">
        <v>777</v>
      </c>
      <c r="BO10447" s="61" t="s">
        <v>1279</v>
      </c>
      <c r="BU10447" s="61" t="s">
        <v>15929</v>
      </c>
      <c r="BV10447" s="61" t="s">
        <v>777</v>
      </c>
      <c r="BW10447" s="61" t="s">
        <v>1279</v>
      </c>
    </row>
    <row r="10448" spans="51:75">
      <c r="AY10448" s="89" t="e">
        <f>VLOOKUP(C10448,#REF!, 2,FALSE)</f>
        <v>#REF!</v>
      </c>
      <c r="BM10448" s="61" t="s">
        <v>15930</v>
      </c>
      <c r="BN10448" s="61" t="s">
        <v>1015</v>
      </c>
      <c r="BO10448" s="61" t="s">
        <v>8920</v>
      </c>
      <c r="BU10448" s="61" t="s">
        <v>15930</v>
      </c>
      <c r="BV10448" s="61" t="s">
        <v>1015</v>
      </c>
      <c r="BW10448" s="61" t="s">
        <v>8920</v>
      </c>
    </row>
    <row r="10449" spans="51:75">
      <c r="AY10449" s="89" t="e">
        <f>VLOOKUP(C10449,#REF!, 2,FALSE)</f>
        <v>#REF!</v>
      </c>
      <c r="BM10449" s="61" t="s">
        <v>15931</v>
      </c>
      <c r="BN10449" s="61" t="s">
        <v>2985</v>
      </c>
      <c r="BO10449" s="61" t="s">
        <v>2985</v>
      </c>
      <c r="BU10449" s="61" t="s">
        <v>15931</v>
      </c>
      <c r="BV10449" s="61" t="s">
        <v>2985</v>
      </c>
      <c r="BW10449" s="61" t="s">
        <v>2985</v>
      </c>
    </row>
    <row r="10450" spans="51:75">
      <c r="AY10450" s="89" t="e">
        <f>VLOOKUP(C10450,#REF!, 2,FALSE)</f>
        <v>#REF!</v>
      </c>
      <c r="BM10450" s="61" t="s">
        <v>15932</v>
      </c>
      <c r="BN10450" s="61" t="s">
        <v>930</v>
      </c>
      <c r="BO10450" s="61" t="s">
        <v>15933</v>
      </c>
      <c r="BU10450" s="61" t="s">
        <v>15932</v>
      </c>
      <c r="BV10450" s="61" t="s">
        <v>930</v>
      </c>
      <c r="BW10450" s="61" t="s">
        <v>15933</v>
      </c>
    </row>
    <row r="10451" spans="51:75">
      <c r="AY10451" s="89" t="e">
        <f>VLOOKUP(C10451,#REF!, 2,FALSE)</f>
        <v>#REF!</v>
      </c>
      <c r="BM10451" s="61" t="s">
        <v>15934</v>
      </c>
      <c r="BN10451" s="61" t="s">
        <v>1344</v>
      </c>
      <c r="BO10451" s="61" t="s">
        <v>8996</v>
      </c>
      <c r="BU10451" s="61" t="s">
        <v>15934</v>
      </c>
      <c r="BV10451" s="61" t="s">
        <v>1344</v>
      </c>
      <c r="BW10451" s="61" t="s">
        <v>8996</v>
      </c>
    </row>
    <row r="10452" spans="51:75">
      <c r="AY10452" s="89" t="e">
        <f>VLOOKUP(C10452,#REF!, 2,FALSE)</f>
        <v>#REF!</v>
      </c>
      <c r="BM10452" s="61" t="s">
        <v>15935</v>
      </c>
      <c r="BN10452" s="61" t="s">
        <v>3007</v>
      </c>
      <c r="BO10452" s="61" t="s">
        <v>6305</v>
      </c>
      <c r="BU10452" s="61" t="s">
        <v>15935</v>
      </c>
      <c r="BV10452" s="61" t="s">
        <v>3007</v>
      </c>
      <c r="BW10452" s="61" t="s">
        <v>6305</v>
      </c>
    </row>
    <row r="10453" spans="51:75">
      <c r="AY10453" s="89" t="e">
        <f>VLOOKUP(C10453,#REF!, 2,FALSE)</f>
        <v>#REF!</v>
      </c>
      <c r="BM10453" s="61" t="s">
        <v>15936</v>
      </c>
      <c r="BN10453" s="61" t="s">
        <v>660</v>
      </c>
      <c r="BO10453" s="61" t="s">
        <v>15937</v>
      </c>
      <c r="BU10453" s="61" t="s">
        <v>15936</v>
      </c>
      <c r="BV10453" s="61" t="s">
        <v>660</v>
      </c>
      <c r="BW10453" s="61" t="s">
        <v>15937</v>
      </c>
    </row>
    <row r="10454" spans="51:75">
      <c r="AY10454" s="89" t="e">
        <f>VLOOKUP(C10454,#REF!, 2,FALSE)</f>
        <v>#REF!</v>
      </c>
      <c r="BM10454" s="61" t="s">
        <v>15938</v>
      </c>
      <c r="BN10454" s="61" t="s">
        <v>1344</v>
      </c>
      <c r="BO10454" s="61" t="s">
        <v>5116</v>
      </c>
      <c r="BU10454" s="61" t="s">
        <v>15938</v>
      </c>
      <c r="BV10454" s="61" t="s">
        <v>1344</v>
      </c>
      <c r="BW10454" s="61" t="s">
        <v>5116</v>
      </c>
    </row>
    <row r="10455" spans="51:75">
      <c r="AY10455" s="89" t="e">
        <f>VLOOKUP(C10455,#REF!, 2,FALSE)</f>
        <v>#REF!</v>
      </c>
      <c r="BM10455" s="61" t="s">
        <v>15939</v>
      </c>
      <c r="BN10455" s="61" t="s">
        <v>3254</v>
      </c>
      <c r="BO10455" s="61" t="s">
        <v>15940</v>
      </c>
      <c r="BU10455" s="61" t="s">
        <v>15939</v>
      </c>
      <c r="BV10455" s="61" t="s">
        <v>3254</v>
      </c>
      <c r="BW10455" s="61" t="s">
        <v>15940</v>
      </c>
    </row>
    <row r="10456" spans="51:75">
      <c r="AY10456" s="89" t="e">
        <f>VLOOKUP(C10456,#REF!, 2,FALSE)</f>
        <v>#REF!</v>
      </c>
      <c r="BM10456" s="61" t="s">
        <v>15941</v>
      </c>
      <c r="BN10456" s="61" t="s">
        <v>3254</v>
      </c>
      <c r="BO10456" s="61" t="s">
        <v>8671</v>
      </c>
      <c r="BU10456" s="61" t="s">
        <v>15941</v>
      </c>
      <c r="BV10456" s="61" t="s">
        <v>3254</v>
      </c>
      <c r="BW10456" s="61" t="s">
        <v>8671</v>
      </c>
    </row>
    <row r="10457" spans="51:75">
      <c r="AY10457" s="89" t="e">
        <f>VLOOKUP(C10457,#REF!, 2,FALSE)</f>
        <v>#REF!</v>
      </c>
      <c r="BM10457" s="61" t="s">
        <v>2761</v>
      </c>
      <c r="BN10457" s="61" t="s">
        <v>3047</v>
      </c>
      <c r="BO10457" s="61" t="s">
        <v>15942</v>
      </c>
      <c r="BU10457" s="61" t="s">
        <v>2761</v>
      </c>
      <c r="BV10457" s="61" t="s">
        <v>3047</v>
      </c>
      <c r="BW10457" s="61" t="s">
        <v>15942</v>
      </c>
    </row>
    <row r="10458" spans="51:75">
      <c r="AY10458" s="89" t="e">
        <f>VLOOKUP(C10458,#REF!, 2,FALSE)</f>
        <v>#REF!</v>
      </c>
      <c r="BM10458" s="61" t="s">
        <v>15943</v>
      </c>
      <c r="BN10458" s="61" t="s">
        <v>3004</v>
      </c>
      <c r="BO10458" s="61" t="s">
        <v>10999</v>
      </c>
      <c r="BU10458" s="61" t="s">
        <v>15943</v>
      </c>
      <c r="BV10458" s="61" t="s">
        <v>3004</v>
      </c>
      <c r="BW10458" s="61" t="s">
        <v>10999</v>
      </c>
    </row>
    <row r="10459" spans="51:75">
      <c r="AY10459" s="89" t="e">
        <f>VLOOKUP(C10459,#REF!, 2,FALSE)</f>
        <v>#REF!</v>
      </c>
      <c r="BM10459" s="61" t="s">
        <v>15944</v>
      </c>
      <c r="BN10459" s="61" t="s">
        <v>3254</v>
      </c>
      <c r="BO10459" s="61" t="s">
        <v>11385</v>
      </c>
      <c r="BU10459" s="61" t="s">
        <v>15944</v>
      </c>
      <c r="BV10459" s="61" t="s">
        <v>3254</v>
      </c>
      <c r="BW10459" s="61" t="s">
        <v>11385</v>
      </c>
    </row>
    <row r="10460" spans="51:75">
      <c r="AY10460" s="89" t="e">
        <f>VLOOKUP(C10460,#REF!, 2,FALSE)</f>
        <v>#REF!</v>
      </c>
      <c r="BM10460" s="61" t="s">
        <v>15945</v>
      </c>
      <c r="BN10460" s="61" t="s">
        <v>3204</v>
      </c>
      <c r="BO10460" s="61" t="s">
        <v>2985</v>
      </c>
      <c r="BU10460" s="61" t="s">
        <v>15945</v>
      </c>
      <c r="BV10460" s="61" t="s">
        <v>3204</v>
      </c>
      <c r="BW10460" s="61" t="s">
        <v>2985</v>
      </c>
    </row>
    <row r="10461" spans="51:75">
      <c r="AY10461" s="89" t="e">
        <f>VLOOKUP(C10461,#REF!, 2,FALSE)</f>
        <v>#REF!</v>
      </c>
      <c r="BM10461" s="61" t="s">
        <v>15946</v>
      </c>
      <c r="BN10461" s="61" t="s">
        <v>16990</v>
      </c>
      <c r="BO10461" s="61" t="s">
        <v>15947</v>
      </c>
      <c r="BU10461" s="61" t="s">
        <v>15946</v>
      </c>
      <c r="BV10461" s="61" t="s">
        <v>16990</v>
      </c>
      <c r="BW10461" s="61" t="s">
        <v>15947</v>
      </c>
    </row>
    <row r="10462" spans="51:75">
      <c r="AY10462" s="89" t="e">
        <f>VLOOKUP(C10462,#REF!, 2,FALSE)</f>
        <v>#REF!</v>
      </c>
      <c r="BM10462" s="61" t="s">
        <v>15948</v>
      </c>
      <c r="BN10462" s="61" t="s">
        <v>16990</v>
      </c>
      <c r="BO10462" s="61" t="s">
        <v>720</v>
      </c>
      <c r="BU10462" s="61" t="s">
        <v>15948</v>
      </c>
      <c r="BV10462" s="61" t="s">
        <v>16990</v>
      </c>
      <c r="BW10462" s="61" t="s">
        <v>720</v>
      </c>
    </row>
    <row r="10463" spans="51:75">
      <c r="AY10463" s="89" t="e">
        <f>VLOOKUP(C10463,#REF!, 2,FALSE)</f>
        <v>#REF!</v>
      </c>
      <c r="BM10463" s="61" t="s">
        <v>15949</v>
      </c>
      <c r="BN10463" s="61" t="s">
        <v>16990</v>
      </c>
      <c r="BO10463" s="61" t="s">
        <v>9860</v>
      </c>
      <c r="BU10463" s="61" t="s">
        <v>15949</v>
      </c>
      <c r="BV10463" s="61" t="s">
        <v>16990</v>
      </c>
      <c r="BW10463" s="61" t="s">
        <v>9860</v>
      </c>
    </row>
    <row r="10464" spans="51:75">
      <c r="AY10464" s="89" t="e">
        <f>VLOOKUP(C10464,#REF!, 2,FALSE)</f>
        <v>#REF!</v>
      </c>
      <c r="BM10464" s="61" t="s">
        <v>15950</v>
      </c>
      <c r="BN10464" s="61" t="s">
        <v>16990</v>
      </c>
      <c r="BO10464" s="61" t="s">
        <v>15951</v>
      </c>
      <c r="BU10464" s="61" t="s">
        <v>15950</v>
      </c>
      <c r="BV10464" s="61" t="s">
        <v>16990</v>
      </c>
      <c r="BW10464" s="61" t="s">
        <v>15951</v>
      </c>
    </row>
    <row r="10465" spans="51:75">
      <c r="AY10465" s="89" t="e">
        <f>VLOOKUP(C10465,#REF!, 2,FALSE)</f>
        <v>#REF!</v>
      </c>
      <c r="BM10465" s="61" t="s">
        <v>15952</v>
      </c>
      <c r="BN10465" s="61" t="s">
        <v>16990</v>
      </c>
      <c r="BO10465" s="61" t="s">
        <v>772</v>
      </c>
      <c r="BU10465" s="61" t="s">
        <v>15952</v>
      </c>
      <c r="BV10465" s="61" t="s">
        <v>16990</v>
      </c>
      <c r="BW10465" s="61" t="s">
        <v>772</v>
      </c>
    </row>
    <row r="10466" spans="51:75">
      <c r="AY10466" s="89" t="e">
        <f>VLOOKUP(C10466,#REF!, 2,FALSE)</f>
        <v>#REF!</v>
      </c>
      <c r="BM10466" s="61" t="s">
        <v>15953</v>
      </c>
      <c r="BN10466" s="61" t="s">
        <v>2981</v>
      </c>
      <c r="BO10466" s="61" t="s">
        <v>15846</v>
      </c>
      <c r="BU10466" s="61" t="s">
        <v>15953</v>
      </c>
      <c r="BV10466" s="61" t="s">
        <v>2981</v>
      </c>
      <c r="BW10466" s="61" t="s">
        <v>15846</v>
      </c>
    </row>
    <row r="10467" spans="51:75">
      <c r="AY10467" s="89" t="e">
        <f>VLOOKUP(C10467,#REF!, 2,FALSE)</f>
        <v>#REF!</v>
      </c>
      <c r="BM10467" s="61" t="s">
        <v>15954</v>
      </c>
      <c r="BN10467" s="61" t="s">
        <v>1344</v>
      </c>
      <c r="BO10467" s="61" t="s">
        <v>3097</v>
      </c>
      <c r="BU10467" s="61" t="s">
        <v>15954</v>
      </c>
      <c r="BV10467" s="61" t="s">
        <v>1344</v>
      </c>
      <c r="BW10467" s="61" t="s">
        <v>3097</v>
      </c>
    </row>
    <row r="10468" spans="51:75">
      <c r="AY10468" s="89" t="e">
        <f>VLOOKUP(C10468,#REF!, 2,FALSE)</f>
        <v>#REF!</v>
      </c>
      <c r="BM10468" s="61" t="s">
        <v>15955</v>
      </c>
      <c r="BN10468" s="61" t="s">
        <v>16990</v>
      </c>
      <c r="BO10468" s="61" t="s">
        <v>2985</v>
      </c>
      <c r="BU10468" s="61" t="s">
        <v>15955</v>
      </c>
      <c r="BV10468" s="61" t="s">
        <v>16990</v>
      </c>
      <c r="BW10468" s="61" t="s">
        <v>2985</v>
      </c>
    </row>
    <row r="10469" spans="51:75">
      <c r="AY10469" s="89" t="e">
        <f>VLOOKUP(C10469,#REF!, 2,FALSE)</f>
        <v>#REF!</v>
      </c>
      <c r="BM10469" s="61" t="s">
        <v>15956</v>
      </c>
      <c r="BN10469" s="61" t="s">
        <v>16990</v>
      </c>
      <c r="BO10469" s="61" t="s">
        <v>1808</v>
      </c>
      <c r="BU10469" s="61" t="s">
        <v>15956</v>
      </c>
      <c r="BV10469" s="61" t="s">
        <v>16990</v>
      </c>
      <c r="BW10469" s="61" t="s">
        <v>1808</v>
      </c>
    </row>
    <row r="10470" spans="51:75">
      <c r="AY10470" s="89" t="e">
        <f>VLOOKUP(C10470,#REF!, 2,FALSE)</f>
        <v>#REF!</v>
      </c>
      <c r="BM10470" s="61" t="s">
        <v>15957</v>
      </c>
      <c r="BN10470" s="61" t="s">
        <v>16990</v>
      </c>
      <c r="BO10470" s="61" t="s">
        <v>4484</v>
      </c>
      <c r="BU10470" s="61" t="s">
        <v>15957</v>
      </c>
      <c r="BV10470" s="61" t="s">
        <v>16990</v>
      </c>
      <c r="BW10470" s="61" t="s">
        <v>4484</v>
      </c>
    </row>
    <row r="10471" spans="51:75">
      <c r="AY10471" s="89" t="e">
        <f>VLOOKUP(C10471,#REF!, 2,FALSE)</f>
        <v>#REF!</v>
      </c>
      <c r="BM10471" s="61" t="s">
        <v>2762</v>
      </c>
      <c r="BN10471" s="61" t="s">
        <v>1271</v>
      </c>
      <c r="BO10471" s="61" t="s">
        <v>15958</v>
      </c>
      <c r="BU10471" s="61" t="s">
        <v>2762</v>
      </c>
      <c r="BV10471" s="61" t="s">
        <v>1271</v>
      </c>
      <c r="BW10471" s="61" t="s">
        <v>15958</v>
      </c>
    </row>
    <row r="10472" spans="51:75">
      <c r="AY10472" s="89" t="e">
        <f>VLOOKUP(C10472,#REF!, 2,FALSE)</f>
        <v>#REF!</v>
      </c>
      <c r="BM10472" s="61" t="s">
        <v>2763</v>
      </c>
      <c r="BN10472" s="61" t="s">
        <v>641</v>
      </c>
      <c r="BO10472" s="61" t="s">
        <v>12281</v>
      </c>
      <c r="BU10472" s="61" t="s">
        <v>2763</v>
      </c>
      <c r="BV10472" s="61" t="s">
        <v>641</v>
      </c>
      <c r="BW10472" s="61" t="s">
        <v>12281</v>
      </c>
    </row>
    <row r="10473" spans="51:75">
      <c r="AY10473" s="89" t="e">
        <f>VLOOKUP(C10473,#REF!, 2,FALSE)</f>
        <v>#REF!</v>
      </c>
      <c r="BM10473" s="61" t="s">
        <v>15959</v>
      </c>
      <c r="BN10473" s="61" t="s">
        <v>2985</v>
      </c>
      <c r="BO10473" s="61" t="s">
        <v>2461</v>
      </c>
      <c r="BU10473" s="61" t="s">
        <v>15959</v>
      </c>
      <c r="BV10473" s="61" t="s">
        <v>2985</v>
      </c>
      <c r="BW10473" s="61" t="s">
        <v>2461</v>
      </c>
    </row>
    <row r="10474" spans="51:75">
      <c r="AY10474" s="89" t="e">
        <f>VLOOKUP(C10474,#REF!, 2,FALSE)</f>
        <v>#REF!</v>
      </c>
      <c r="BM10474" s="61" t="s">
        <v>66</v>
      </c>
      <c r="BN10474" s="61" t="s">
        <v>16990</v>
      </c>
      <c r="BO10474" s="61" t="s">
        <v>12520</v>
      </c>
      <c r="BU10474" s="61" t="s">
        <v>66</v>
      </c>
      <c r="BV10474" s="61" t="s">
        <v>16990</v>
      </c>
      <c r="BW10474" s="61" t="s">
        <v>12520</v>
      </c>
    </row>
    <row r="10475" spans="51:75">
      <c r="AY10475" s="89" t="e">
        <f>VLOOKUP(C10475,#REF!, 2,FALSE)</f>
        <v>#REF!</v>
      </c>
      <c r="BM10475" s="61" t="s">
        <v>15960</v>
      </c>
      <c r="BN10475" s="61" t="s">
        <v>618</v>
      </c>
      <c r="BO10475" s="61" t="s">
        <v>7873</v>
      </c>
      <c r="BU10475" s="61" t="s">
        <v>15960</v>
      </c>
      <c r="BV10475" s="61" t="s">
        <v>618</v>
      </c>
      <c r="BW10475" s="61" t="s">
        <v>7873</v>
      </c>
    </row>
    <row r="10476" spans="51:75">
      <c r="AY10476" s="89" t="e">
        <f>VLOOKUP(C10476,#REF!, 2,FALSE)</f>
        <v>#REF!</v>
      </c>
      <c r="BM10476" s="61" t="s">
        <v>15961</v>
      </c>
      <c r="BN10476" s="61" t="s">
        <v>2985</v>
      </c>
      <c r="BO10476" s="61" t="s">
        <v>13458</v>
      </c>
      <c r="BU10476" s="61" t="s">
        <v>15961</v>
      </c>
      <c r="BV10476" s="61" t="s">
        <v>2985</v>
      </c>
      <c r="BW10476" s="61" t="s">
        <v>13458</v>
      </c>
    </row>
    <row r="10477" spans="51:75">
      <c r="AY10477" s="89" t="e">
        <f>VLOOKUP(C10477,#REF!, 2,FALSE)</f>
        <v>#REF!</v>
      </c>
      <c r="BM10477" s="61" t="s">
        <v>58</v>
      </c>
      <c r="BN10477" s="61" t="s">
        <v>2985</v>
      </c>
      <c r="BO10477" s="61" t="s">
        <v>9756</v>
      </c>
      <c r="BU10477" s="61" t="s">
        <v>58</v>
      </c>
      <c r="BV10477" s="61" t="s">
        <v>2985</v>
      </c>
      <c r="BW10477" s="61" t="s">
        <v>9756</v>
      </c>
    </row>
    <row r="10478" spans="51:75">
      <c r="AY10478" s="89" t="e">
        <f>VLOOKUP(C10478,#REF!, 2,FALSE)</f>
        <v>#REF!</v>
      </c>
      <c r="BM10478" s="61" t="s">
        <v>15962</v>
      </c>
      <c r="BN10478" s="61" t="s">
        <v>633</v>
      </c>
      <c r="BO10478" s="61" t="s">
        <v>15963</v>
      </c>
      <c r="BU10478" s="61" t="s">
        <v>15962</v>
      </c>
      <c r="BV10478" s="61" t="s">
        <v>633</v>
      </c>
      <c r="BW10478" s="61" t="s">
        <v>15963</v>
      </c>
    </row>
    <row r="10479" spans="51:75">
      <c r="AY10479" s="89" t="e">
        <f>VLOOKUP(C10479,#REF!, 2,FALSE)</f>
        <v>#REF!</v>
      </c>
      <c r="BM10479" s="61" t="s">
        <v>15964</v>
      </c>
      <c r="BN10479" s="61" t="s">
        <v>668</v>
      </c>
      <c r="BO10479" s="61" t="s">
        <v>2644</v>
      </c>
      <c r="BU10479" s="61" t="s">
        <v>15964</v>
      </c>
      <c r="BV10479" s="61" t="s">
        <v>668</v>
      </c>
      <c r="BW10479" s="61" t="s">
        <v>2644</v>
      </c>
    </row>
    <row r="10480" spans="51:75">
      <c r="AY10480" s="89" t="e">
        <f>VLOOKUP(C10480,#REF!, 2,FALSE)</f>
        <v>#REF!</v>
      </c>
      <c r="BM10480" s="61" t="s">
        <v>15965</v>
      </c>
      <c r="BN10480" s="61" t="s">
        <v>2985</v>
      </c>
      <c r="BO10480" s="61" t="s">
        <v>15036</v>
      </c>
      <c r="BU10480" s="61" t="s">
        <v>15965</v>
      </c>
      <c r="BV10480" s="61" t="s">
        <v>2985</v>
      </c>
      <c r="BW10480" s="61" t="s">
        <v>15036</v>
      </c>
    </row>
    <row r="10481" spans="51:75">
      <c r="AY10481" s="89" t="e">
        <f>VLOOKUP(C10481,#REF!, 2,FALSE)</f>
        <v>#REF!</v>
      </c>
      <c r="BM10481" s="61" t="s">
        <v>15966</v>
      </c>
      <c r="BN10481" s="61" t="s">
        <v>2985</v>
      </c>
      <c r="BO10481" s="61" t="s">
        <v>709</v>
      </c>
      <c r="BU10481" s="61" t="s">
        <v>15966</v>
      </c>
      <c r="BV10481" s="61" t="s">
        <v>2985</v>
      </c>
      <c r="BW10481" s="61" t="s">
        <v>709</v>
      </c>
    </row>
    <row r="10482" spans="51:75">
      <c r="AY10482" s="89" t="e">
        <f>VLOOKUP(C10482,#REF!, 2,FALSE)</f>
        <v>#REF!</v>
      </c>
      <c r="BM10482" s="61" t="s">
        <v>15967</v>
      </c>
      <c r="BN10482" s="61" t="s">
        <v>2985</v>
      </c>
      <c r="BO10482" s="61" t="s">
        <v>8671</v>
      </c>
      <c r="BU10482" s="61" t="s">
        <v>15967</v>
      </c>
      <c r="BV10482" s="61" t="s">
        <v>2985</v>
      </c>
      <c r="BW10482" s="61" t="s">
        <v>8671</v>
      </c>
    </row>
    <row r="10483" spans="51:75">
      <c r="AY10483" s="89" t="e">
        <f>VLOOKUP(C10483,#REF!, 2,FALSE)</f>
        <v>#REF!</v>
      </c>
      <c r="BM10483" s="61" t="s">
        <v>15968</v>
      </c>
      <c r="BN10483" s="61" t="s">
        <v>3254</v>
      </c>
      <c r="BO10483" s="61" t="s">
        <v>15969</v>
      </c>
      <c r="BU10483" s="61" t="s">
        <v>15968</v>
      </c>
      <c r="BV10483" s="61" t="s">
        <v>3254</v>
      </c>
      <c r="BW10483" s="61" t="s">
        <v>15969</v>
      </c>
    </row>
    <row r="10484" spans="51:75">
      <c r="AY10484" s="89" t="e">
        <f>VLOOKUP(C10484,#REF!, 2,FALSE)</f>
        <v>#REF!</v>
      </c>
      <c r="BM10484" s="61" t="s">
        <v>15970</v>
      </c>
      <c r="BN10484" s="61" t="s">
        <v>16990</v>
      </c>
      <c r="BO10484" s="61" t="s">
        <v>6524</v>
      </c>
      <c r="BU10484" s="61" t="s">
        <v>15970</v>
      </c>
      <c r="BV10484" s="61" t="s">
        <v>16990</v>
      </c>
      <c r="BW10484" s="61" t="s">
        <v>6524</v>
      </c>
    </row>
    <row r="10485" spans="51:75">
      <c r="AY10485" s="89" t="e">
        <f>VLOOKUP(C10485,#REF!, 2,FALSE)</f>
        <v>#REF!</v>
      </c>
      <c r="BM10485" s="61" t="s">
        <v>15971</v>
      </c>
      <c r="BN10485" s="61" t="s">
        <v>2985</v>
      </c>
      <c r="BO10485" s="61" t="s">
        <v>10749</v>
      </c>
      <c r="BU10485" s="61" t="s">
        <v>15971</v>
      </c>
      <c r="BV10485" s="61" t="s">
        <v>2985</v>
      </c>
      <c r="BW10485" s="61" t="s">
        <v>10749</v>
      </c>
    </row>
    <row r="10486" spans="51:75">
      <c r="AY10486" s="89" t="e">
        <f>VLOOKUP(C10486,#REF!, 2,FALSE)</f>
        <v>#REF!</v>
      </c>
      <c r="BM10486" s="61" t="s">
        <v>15972</v>
      </c>
      <c r="BN10486" s="61" t="s">
        <v>665</v>
      </c>
      <c r="BO10486" s="61" t="s">
        <v>5650</v>
      </c>
      <c r="BU10486" s="61" t="s">
        <v>15972</v>
      </c>
      <c r="BV10486" s="61" t="s">
        <v>665</v>
      </c>
      <c r="BW10486" s="61" t="s">
        <v>5650</v>
      </c>
    </row>
    <row r="10487" spans="51:75">
      <c r="AY10487" s="89" t="e">
        <f>VLOOKUP(C10487,#REF!, 2,FALSE)</f>
        <v>#REF!</v>
      </c>
      <c r="BM10487" s="61" t="s">
        <v>15973</v>
      </c>
      <c r="BN10487" s="61" t="s">
        <v>16990</v>
      </c>
      <c r="BO10487" s="61" t="s">
        <v>15974</v>
      </c>
      <c r="BU10487" s="61" t="s">
        <v>15973</v>
      </c>
      <c r="BV10487" s="61" t="s">
        <v>16990</v>
      </c>
      <c r="BW10487" s="61" t="s">
        <v>15974</v>
      </c>
    </row>
    <row r="10488" spans="51:75">
      <c r="AY10488" s="89" t="e">
        <f>VLOOKUP(C10488,#REF!, 2,FALSE)</f>
        <v>#REF!</v>
      </c>
      <c r="BM10488" s="61" t="s">
        <v>15975</v>
      </c>
      <c r="BN10488" s="61" t="s">
        <v>16990</v>
      </c>
      <c r="BO10488" s="61" t="s">
        <v>2985</v>
      </c>
      <c r="BU10488" s="61" t="s">
        <v>15975</v>
      </c>
      <c r="BV10488" s="61" t="s">
        <v>16990</v>
      </c>
      <c r="BW10488" s="61" t="s">
        <v>2985</v>
      </c>
    </row>
    <row r="10489" spans="51:75">
      <c r="AY10489" s="89" t="e">
        <f>VLOOKUP(C10489,#REF!, 2,FALSE)</f>
        <v>#REF!</v>
      </c>
      <c r="BM10489" s="61" t="s">
        <v>15976</v>
      </c>
      <c r="BN10489" s="61" t="s">
        <v>16990</v>
      </c>
      <c r="BO10489" s="61" t="s">
        <v>772</v>
      </c>
      <c r="BU10489" s="61" t="s">
        <v>15976</v>
      </c>
      <c r="BV10489" s="61" t="s">
        <v>16990</v>
      </c>
      <c r="BW10489" s="61" t="s">
        <v>772</v>
      </c>
    </row>
    <row r="10490" spans="51:75">
      <c r="AY10490" s="89" t="e">
        <f>VLOOKUP(C10490,#REF!, 2,FALSE)</f>
        <v>#REF!</v>
      </c>
      <c r="BM10490" s="61" t="s">
        <v>15977</v>
      </c>
      <c r="BN10490" s="61" t="s">
        <v>16990</v>
      </c>
      <c r="BO10490" s="61" t="s">
        <v>772</v>
      </c>
      <c r="BU10490" s="61" t="s">
        <v>15977</v>
      </c>
      <c r="BV10490" s="61" t="s">
        <v>16990</v>
      </c>
      <c r="BW10490" s="61" t="s">
        <v>772</v>
      </c>
    </row>
    <row r="10491" spans="51:75">
      <c r="AY10491" s="89" t="e">
        <f>VLOOKUP(C10491,#REF!, 2,FALSE)</f>
        <v>#REF!</v>
      </c>
      <c r="BM10491" s="61" t="s">
        <v>15978</v>
      </c>
      <c r="BN10491" s="61" t="s">
        <v>16990</v>
      </c>
      <c r="BO10491" s="61" t="s">
        <v>4593</v>
      </c>
      <c r="BU10491" s="61" t="s">
        <v>15978</v>
      </c>
      <c r="BV10491" s="61" t="s">
        <v>16990</v>
      </c>
      <c r="BW10491" s="61" t="s">
        <v>4593</v>
      </c>
    </row>
    <row r="10492" spans="51:75">
      <c r="AY10492" s="89" t="e">
        <f>VLOOKUP(C10492,#REF!, 2,FALSE)</f>
        <v>#REF!</v>
      </c>
      <c r="BM10492" s="61" t="s">
        <v>15979</v>
      </c>
      <c r="BN10492" s="61" t="s">
        <v>2985</v>
      </c>
      <c r="BO10492" s="61" t="s">
        <v>2985</v>
      </c>
      <c r="BU10492" s="61" t="s">
        <v>15979</v>
      </c>
      <c r="BV10492" s="61" t="s">
        <v>2985</v>
      </c>
      <c r="BW10492" s="61" t="s">
        <v>2985</v>
      </c>
    </row>
    <row r="10493" spans="51:75">
      <c r="AY10493" s="89" t="e">
        <f>VLOOKUP(C10493,#REF!, 2,FALSE)</f>
        <v>#REF!</v>
      </c>
      <c r="BM10493" s="61" t="s">
        <v>15980</v>
      </c>
      <c r="BN10493" s="61" t="s">
        <v>2985</v>
      </c>
      <c r="BO10493" s="61" t="s">
        <v>2985</v>
      </c>
      <c r="BU10493" s="61" t="s">
        <v>15980</v>
      </c>
      <c r="BV10493" s="61" t="s">
        <v>2985</v>
      </c>
      <c r="BW10493" s="61" t="s">
        <v>2985</v>
      </c>
    </row>
    <row r="10494" spans="51:75">
      <c r="AY10494" s="89" t="e">
        <f>VLOOKUP(C10494,#REF!, 2,FALSE)</f>
        <v>#REF!</v>
      </c>
      <c r="BM10494" s="61" t="s">
        <v>15981</v>
      </c>
      <c r="BN10494" s="61" t="s">
        <v>843</v>
      </c>
      <c r="BO10494" s="61" t="s">
        <v>15982</v>
      </c>
      <c r="BU10494" s="61" t="s">
        <v>15981</v>
      </c>
      <c r="BV10494" s="61" t="s">
        <v>843</v>
      </c>
      <c r="BW10494" s="61" t="s">
        <v>15982</v>
      </c>
    </row>
    <row r="10495" spans="51:75">
      <c r="AY10495" s="89" t="e">
        <f>VLOOKUP(C10495,#REF!, 2,FALSE)</f>
        <v>#REF!</v>
      </c>
      <c r="BM10495" s="61" t="s">
        <v>15983</v>
      </c>
      <c r="BN10495" s="61" t="s">
        <v>625</v>
      </c>
      <c r="BO10495" s="61" t="s">
        <v>15984</v>
      </c>
      <c r="BU10495" s="61" t="s">
        <v>15983</v>
      </c>
      <c r="BV10495" s="61" t="s">
        <v>625</v>
      </c>
      <c r="BW10495" s="61" t="s">
        <v>15984</v>
      </c>
    </row>
    <row r="10496" spans="51:75">
      <c r="AY10496" s="89" t="e">
        <f>VLOOKUP(C10496,#REF!, 2,FALSE)</f>
        <v>#REF!</v>
      </c>
      <c r="BM10496" s="61" t="s">
        <v>15985</v>
      </c>
      <c r="BN10496" s="61" t="s">
        <v>3254</v>
      </c>
      <c r="BO10496" s="61" t="s">
        <v>4230</v>
      </c>
      <c r="BU10496" s="61" t="s">
        <v>15985</v>
      </c>
      <c r="BV10496" s="61" t="s">
        <v>3254</v>
      </c>
      <c r="BW10496" s="61" t="s">
        <v>4230</v>
      </c>
    </row>
    <row r="10497" spans="51:75">
      <c r="AY10497" s="89" t="e">
        <f>VLOOKUP(C10497,#REF!, 2,FALSE)</f>
        <v>#REF!</v>
      </c>
      <c r="BM10497" s="61" t="s">
        <v>15986</v>
      </c>
      <c r="BN10497" s="61" t="s">
        <v>3004</v>
      </c>
      <c r="BO10497" s="61" t="s">
        <v>15987</v>
      </c>
      <c r="BU10497" s="61" t="s">
        <v>15986</v>
      </c>
      <c r="BV10497" s="61" t="s">
        <v>3004</v>
      </c>
      <c r="BW10497" s="61" t="s">
        <v>15987</v>
      </c>
    </row>
    <row r="10498" spans="51:75">
      <c r="AY10498" s="89" t="e">
        <f>VLOOKUP(C10498,#REF!, 2,FALSE)</f>
        <v>#REF!</v>
      </c>
      <c r="BM10498" s="61" t="s">
        <v>15988</v>
      </c>
      <c r="BN10498" s="61" t="s">
        <v>16990</v>
      </c>
      <c r="BO10498" s="61" t="s">
        <v>772</v>
      </c>
      <c r="BU10498" s="61" t="s">
        <v>15988</v>
      </c>
      <c r="BV10498" s="61" t="s">
        <v>16990</v>
      </c>
      <c r="BW10498" s="61" t="s">
        <v>772</v>
      </c>
    </row>
    <row r="10499" spans="51:75">
      <c r="AY10499" s="89" t="e">
        <f>VLOOKUP(C10499,#REF!, 2,FALSE)</f>
        <v>#REF!</v>
      </c>
      <c r="BM10499" s="61" t="s">
        <v>15989</v>
      </c>
      <c r="BN10499" s="61" t="s">
        <v>16990</v>
      </c>
      <c r="BO10499" s="61" t="s">
        <v>12862</v>
      </c>
      <c r="BU10499" s="61" t="s">
        <v>15989</v>
      </c>
      <c r="BV10499" s="61" t="s">
        <v>16990</v>
      </c>
      <c r="BW10499" s="61" t="s">
        <v>12862</v>
      </c>
    </row>
    <row r="10500" spans="51:75">
      <c r="AY10500" s="89" t="e">
        <f>VLOOKUP(C10500,#REF!, 2,FALSE)</f>
        <v>#REF!</v>
      </c>
      <c r="BM10500" s="61" t="s">
        <v>15990</v>
      </c>
      <c r="BN10500" s="61" t="s">
        <v>1271</v>
      </c>
      <c r="BO10500" s="61" t="s">
        <v>6918</v>
      </c>
      <c r="BU10500" s="61" t="s">
        <v>15990</v>
      </c>
      <c r="BV10500" s="61" t="s">
        <v>1271</v>
      </c>
      <c r="BW10500" s="61" t="s">
        <v>6918</v>
      </c>
    </row>
    <row r="10501" spans="51:75">
      <c r="AY10501" s="89" t="e">
        <f>VLOOKUP(C10501,#REF!, 2,FALSE)</f>
        <v>#REF!</v>
      </c>
      <c r="BM10501" s="61" t="s">
        <v>2764</v>
      </c>
      <c r="BN10501" s="61" t="s">
        <v>851</v>
      </c>
      <c r="BO10501" s="61" t="s">
        <v>4184</v>
      </c>
      <c r="BU10501" s="61" t="s">
        <v>2764</v>
      </c>
      <c r="BV10501" s="61" t="s">
        <v>851</v>
      </c>
      <c r="BW10501" s="61" t="s">
        <v>4184</v>
      </c>
    </row>
    <row r="10502" spans="51:75">
      <c r="AY10502" s="89" t="e">
        <f>VLOOKUP(C10502,#REF!, 2,FALSE)</f>
        <v>#REF!</v>
      </c>
      <c r="BM10502" s="61" t="s">
        <v>15991</v>
      </c>
      <c r="BN10502" s="61" t="s">
        <v>3007</v>
      </c>
      <c r="BO10502" s="61" t="s">
        <v>4230</v>
      </c>
      <c r="BU10502" s="61" t="s">
        <v>15991</v>
      </c>
      <c r="BV10502" s="61" t="s">
        <v>3007</v>
      </c>
      <c r="BW10502" s="61" t="s">
        <v>4230</v>
      </c>
    </row>
    <row r="10503" spans="51:75">
      <c r="AY10503" s="89" t="e">
        <f>VLOOKUP(C10503,#REF!, 2,FALSE)</f>
        <v>#REF!</v>
      </c>
      <c r="BM10503" s="61" t="s">
        <v>2765</v>
      </c>
      <c r="BN10503" s="61" t="s">
        <v>928</v>
      </c>
      <c r="BO10503" s="61" t="s">
        <v>12049</v>
      </c>
      <c r="BU10503" s="61" t="s">
        <v>2765</v>
      </c>
      <c r="BV10503" s="61" t="s">
        <v>928</v>
      </c>
      <c r="BW10503" s="61" t="s">
        <v>12049</v>
      </c>
    </row>
    <row r="10504" spans="51:75">
      <c r="AY10504" s="89" t="e">
        <f>VLOOKUP(C10504,#REF!, 2,FALSE)</f>
        <v>#REF!</v>
      </c>
      <c r="BM10504" s="61" t="s">
        <v>15992</v>
      </c>
      <c r="BN10504" s="61" t="s">
        <v>785</v>
      </c>
      <c r="BO10504" s="61" t="s">
        <v>3414</v>
      </c>
      <c r="BU10504" s="61" t="s">
        <v>15992</v>
      </c>
      <c r="BV10504" s="61" t="s">
        <v>785</v>
      </c>
      <c r="BW10504" s="61" t="s">
        <v>3414</v>
      </c>
    </row>
    <row r="10505" spans="51:75">
      <c r="AY10505" s="89" t="e">
        <f>VLOOKUP(C10505,#REF!, 2,FALSE)</f>
        <v>#REF!</v>
      </c>
      <c r="BM10505" s="61" t="s">
        <v>15993</v>
      </c>
      <c r="BN10505" s="61" t="s">
        <v>639</v>
      </c>
      <c r="BO10505" s="61" t="s">
        <v>15994</v>
      </c>
      <c r="BU10505" s="61" t="s">
        <v>15993</v>
      </c>
      <c r="BV10505" s="61" t="s">
        <v>639</v>
      </c>
      <c r="BW10505" s="61" t="s">
        <v>15994</v>
      </c>
    </row>
    <row r="10506" spans="51:75">
      <c r="AY10506" s="89" t="e">
        <f>VLOOKUP(C10506,#REF!, 2,FALSE)</f>
        <v>#REF!</v>
      </c>
      <c r="BM10506" s="61" t="s">
        <v>15995</v>
      </c>
      <c r="BN10506" s="61" t="s">
        <v>663</v>
      </c>
      <c r="BO10506" s="61" t="s">
        <v>15996</v>
      </c>
      <c r="BU10506" s="61" t="s">
        <v>15995</v>
      </c>
      <c r="BV10506" s="61" t="s">
        <v>663</v>
      </c>
      <c r="BW10506" s="61" t="s">
        <v>15996</v>
      </c>
    </row>
    <row r="10507" spans="51:75">
      <c r="AY10507" s="89" t="e">
        <f>VLOOKUP(C10507,#REF!, 2,FALSE)</f>
        <v>#REF!</v>
      </c>
      <c r="BM10507" s="61" t="s">
        <v>15997</v>
      </c>
      <c r="BN10507" s="61" t="s">
        <v>780</v>
      </c>
      <c r="BO10507" s="61" t="s">
        <v>15998</v>
      </c>
      <c r="BU10507" s="61" t="s">
        <v>15997</v>
      </c>
      <c r="BV10507" s="61" t="s">
        <v>780</v>
      </c>
      <c r="BW10507" s="61" t="s">
        <v>15998</v>
      </c>
    </row>
    <row r="10508" spans="51:75">
      <c r="AY10508" s="89" t="e">
        <f>VLOOKUP(C10508,#REF!, 2,FALSE)</f>
        <v>#REF!</v>
      </c>
      <c r="BM10508" s="61" t="s">
        <v>15999</v>
      </c>
      <c r="BN10508" s="61" t="s">
        <v>1015</v>
      </c>
      <c r="BO10508" s="61" t="s">
        <v>5974</v>
      </c>
      <c r="BU10508" s="61" t="s">
        <v>15999</v>
      </c>
      <c r="BV10508" s="61" t="s">
        <v>1015</v>
      </c>
      <c r="BW10508" s="61" t="s">
        <v>5974</v>
      </c>
    </row>
    <row r="10509" spans="51:75">
      <c r="AY10509" s="89" t="e">
        <f>VLOOKUP(C10509,#REF!, 2,FALSE)</f>
        <v>#REF!</v>
      </c>
      <c r="BM10509" s="61" t="s">
        <v>16000</v>
      </c>
      <c r="BN10509" s="61" t="s">
        <v>2981</v>
      </c>
      <c r="BO10509" s="61" t="s">
        <v>16001</v>
      </c>
      <c r="BU10509" s="61" t="s">
        <v>16000</v>
      </c>
      <c r="BV10509" s="61" t="s">
        <v>2981</v>
      </c>
      <c r="BW10509" s="61" t="s">
        <v>16001</v>
      </c>
    </row>
    <row r="10510" spans="51:75">
      <c r="AY10510" s="89" t="e">
        <f>VLOOKUP(C10510,#REF!, 2,FALSE)</f>
        <v>#REF!</v>
      </c>
      <c r="BM10510" s="61" t="s">
        <v>16002</v>
      </c>
      <c r="BN10510" s="61" t="s">
        <v>616</v>
      </c>
      <c r="BO10510" s="61" t="s">
        <v>15302</v>
      </c>
      <c r="BU10510" s="61" t="s">
        <v>16002</v>
      </c>
      <c r="BV10510" s="61" t="s">
        <v>616</v>
      </c>
      <c r="BW10510" s="61" t="s">
        <v>15302</v>
      </c>
    </row>
    <row r="10511" spans="51:75">
      <c r="AY10511" s="89" t="e">
        <f>VLOOKUP(C10511,#REF!, 2,FALSE)</f>
        <v>#REF!</v>
      </c>
      <c r="BM10511" s="61" t="s">
        <v>16003</v>
      </c>
      <c r="BN10511" s="61" t="s">
        <v>16990</v>
      </c>
      <c r="BO10511" s="61" t="s">
        <v>4724</v>
      </c>
      <c r="BU10511" s="61" t="s">
        <v>16003</v>
      </c>
      <c r="BV10511" s="61" t="s">
        <v>16990</v>
      </c>
      <c r="BW10511" s="61" t="s">
        <v>4724</v>
      </c>
    </row>
    <row r="10512" spans="51:75">
      <c r="AY10512" s="89" t="e">
        <f>VLOOKUP(C10512,#REF!, 2,FALSE)</f>
        <v>#REF!</v>
      </c>
      <c r="BM10512" s="61" t="s">
        <v>16004</v>
      </c>
      <c r="BN10512" s="61" t="s">
        <v>16990</v>
      </c>
      <c r="BO10512" s="61" t="s">
        <v>15560</v>
      </c>
      <c r="BU10512" s="61" t="s">
        <v>16004</v>
      </c>
      <c r="BV10512" s="61" t="s">
        <v>16990</v>
      </c>
      <c r="BW10512" s="61" t="s">
        <v>15560</v>
      </c>
    </row>
    <row r="10513" spans="51:75">
      <c r="AY10513" s="89" t="e">
        <f>VLOOKUP(C10513,#REF!, 2,FALSE)</f>
        <v>#REF!</v>
      </c>
      <c r="BM10513" s="61" t="s">
        <v>16005</v>
      </c>
      <c r="BN10513" s="61" t="s">
        <v>738</v>
      </c>
      <c r="BO10513" s="61" t="s">
        <v>3724</v>
      </c>
      <c r="BU10513" s="61" t="s">
        <v>16005</v>
      </c>
      <c r="BV10513" s="61" t="s">
        <v>738</v>
      </c>
      <c r="BW10513" s="61" t="s">
        <v>3724</v>
      </c>
    </row>
    <row r="10514" spans="51:75">
      <c r="AY10514" s="89" t="e">
        <f>VLOOKUP(C10514,#REF!, 2,FALSE)</f>
        <v>#REF!</v>
      </c>
      <c r="BM10514" s="61" t="s">
        <v>16006</v>
      </c>
      <c r="BN10514" s="61" t="s">
        <v>2985</v>
      </c>
      <c r="BO10514" s="61" t="s">
        <v>2985</v>
      </c>
      <c r="BU10514" s="61" t="s">
        <v>16006</v>
      </c>
      <c r="BV10514" s="61" t="s">
        <v>2985</v>
      </c>
      <c r="BW10514" s="61" t="s">
        <v>2985</v>
      </c>
    </row>
    <row r="10515" spans="51:75">
      <c r="AY10515" s="89" t="e">
        <f>VLOOKUP(C10515,#REF!, 2,FALSE)</f>
        <v>#REF!</v>
      </c>
      <c r="BM10515" s="61" t="s">
        <v>16007</v>
      </c>
      <c r="BN10515" s="61" t="s">
        <v>2985</v>
      </c>
      <c r="BO10515" s="61" t="s">
        <v>2985</v>
      </c>
      <c r="BU10515" s="61" t="s">
        <v>16007</v>
      </c>
      <c r="BV10515" s="61" t="s">
        <v>2985</v>
      </c>
      <c r="BW10515" s="61" t="s">
        <v>2985</v>
      </c>
    </row>
    <row r="10516" spans="51:75">
      <c r="AY10516" s="89" t="e">
        <f>VLOOKUP(C10516,#REF!, 2,FALSE)</f>
        <v>#REF!</v>
      </c>
      <c r="BM10516" s="61" t="s">
        <v>16008</v>
      </c>
      <c r="BN10516" s="61" t="s">
        <v>2985</v>
      </c>
      <c r="BO10516" s="61" t="s">
        <v>2985</v>
      </c>
      <c r="BU10516" s="61" t="s">
        <v>16008</v>
      </c>
      <c r="BV10516" s="61" t="s">
        <v>2985</v>
      </c>
      <c r="BW10516" s="61" t="s">
        <v>2985</v>
      </c>
    </row>
    <row r="10517" spans="51:75">
      <c r="AY10517" s="89" t="e">
        <f>VLOOKUP(C10517,#REF!, 2,FALSE)</f>
        <v>#REF!</v>
      </c>
      <c r="BM10517" s="61" t="s">
        <v>16009</v>
      </c>
      <c r="BN10517" s="61" t="s">
        <v>3047</v>
      </c>
      <c r="BO10517" s="61" t="s">
        <v>16010</v>
      </c>
      <c r="BU10517" s="61" t="s">
        <v>16009</v>
      </c>
      <c r="BV10517" s="61" t="s">
        <v>3047</v>
      </c>
      <c r="BW10517" s="61" t="s">
        <v>16010</v>
      </c>
    </row>
    <row r="10518" spans="51:75">
      <c r="AY10518" s="89" t="e">
        <f>VLOOKUP(C10518,#REF!, 2,FALSE)</f>
        <v>#REF!</v>
      </c>
      <c r="BM10518" s="61" t="s">
        <v>16011</v>
      </c>
      <c r="BN10518" s="61" t="s">
        <v>2985</v>
      </c>
      <c r="BO10518" s="61" t="s">
        <v>2985</v>
      </c>
      <c r="BU10518" s="61" t="s">
        <v>16011</v>
      </c>
      <c r="BV10518" s="61" t="s">
        <v>2985</v>
      </c>
      <c r="BW10518" s="61" t="s">
        <v>2985</v>
      </c>
    </row>
    <row r="10519" spans="51:75">
      <c r="AY10519" s="89" t="e">
        <f>VLOOKUP(C10519,#REF!, 2,FALSE)</f>
        <v>#REF!</v>
      </c>
      <c r="BM10519" s="61" t="s">
        <v>16012</v>
      </c>
      <c r="BN10519" s="61" t="s">
        <v>2985</v>
      </c>
      <c r="BO10519" s="61" t="s">
        <v>16013</v>
      </c>
      <c r="BU10519" s="61" t="s">
        <v>16012</v>
      </c>
      <c r="BV10519" s="61" t="s">
        <v>2985</v>
      </c>
      <c r="BW10519" s="61" t="s">
        <v>16013</v>
      </c>
    </row>
    <row r="10520" spans="51:75">
      <c r="AY10520" s="89" t="e">
        <f>VLOOKUP(C10520,#REF!, 2,FALSE)</f>
        <v>#REF!</v>
      </c>
      <c r="BM10520" s="61" t="s">
        <v>16014</v>
      </c>
      <c r="BN10520" s="61" t="s">
        <v>2985</v>
      </c>
      <c r="BO10520" s="61" t="s">
        <v>2985</v>
      </c>
      <c r="BU10520" s="61" t="s">
        <v>16014</v>
      </c>
      <c r="BV10520" s="61" t="s">
        <v>2985</v>
      </c>
      <c r="BW10520" s="61" t="s">
        <v>2985</v>
      </c>
    </row>
    <row r="10521" spans="51:75">
      <c r="AY10521" s="89" t="e">
        <f>VLOOKUP(C10521,#REF!, 2,FALSE)</f>
        <v>#REF!</v>
      </c>
      <c r="BM10521" s="61" t="s">
        <v>16015</v>
      </c>
      <c r="BN10521" s="61" t="s">
        <v>671</v>
      </c>
      <c r="BO10521" s="61" t="s">
        <v>3349</v>
      </c>
      <c r="BU10521" s="61" t="s">
        <v>16015</v>
      </c>
      <c r="BV10521" s="61" t="s">
        <v>671</v>
      </c>
      <c r="BW10521" s="61" t="s">
        <v>3349</v>
      </c>
    </row>
    <row r="10522" spans="51:75">
      <c r="AY10522" s="89" t="e">
        <f>VLOOKUP(C10522,#REF!, 2,FALSE)</f>
        <v>#REF!</v>
      </c>
      <c r="BM10522" s="61" t="s">
        <v>16016</v>
      </c>
      <c r="BN10522" s="61" t="s">
        <v>665</v>
      </c>
      <c r="BO10522" s="61" t="s">
        <v>12510</v>
      </c>
      <c r="BU10522" s="61" t="s">
        <v>16016</v>
      </c>
      <c r="BV10522" s="61" t="s">
        <v>665</v>
      </c>
      <c r="BW10522" s="61" t="s">
        <v>12510</v>
      </c>
    </row>
    <row r="10523" spans="51:75">
      <c r="AY10523" s="89" t="e">
        <f>VLOOKUP(C10523,#REF!, 2,FALSE)</f>
        <v>#REF!</v>
      </c>
      <c r="BM10523" s="61" t="s">
        <v>16017</v>
      </c>
      <c r="BN10523" s="61" t="s">
        <v>660</v>
      </c>
      <c r="BO10523" s="61" t="s">
        <v>8814</v>
      </c>
      <c r="BU10523" s="61" t="s">
        <v>16017</v>
      </c>
      <c r="BV10523" s="61" t="s">
        <v>660</v>
      </c>
      <c r="BW10523" s="61" t="s">
        <v>8814</v>
      </c>
    </row>
    <row r="10524" spans="51:75">
      <c r="AY10524" s="89" t="e">
        <f>VLOOKUP(C10524,#REF!, 2,FALSE)</f>
        <v>#REF!</v>
      </c>
      <c r="BM10524" s="61" t="s">
        <v>16018</v>
      </c>
      <c r="BN10524" s="61" t="s">
        <v>16990</v>
      </c>
      <c r="BO10524" s="61" t="s">
        <v>3939</v>
      </c>
      <c r="BU10524" s="61" t="s">
        <v>16018</v>
      </c>
      <c r="BV10524" s="61" t="s">
        <v>16990</v>
      </c>
      <c r="BW10524" s="61" t="s">
        <v>3939</v>
      </c>
    </row>
    <row r="10525" spans="51:75">
      <c r="AY10525" s="89" t="e">
        <f>VLOOKUP(C10525,#REF!, 2,FALSE)</f>
        <v>#REF!</v>
      </c>
      <c r="BM10525" s="61" t="s">
        <v>16019</v>
      </c>
      <c r="BN10525" s="61" t="s">
        <v>16990</v>
      </c>
      <c r="BO10525" s="61" t="s">
        <v>1074</v>
      </c>
      <c r="BU10525" s="61" t="s">
        <v>16019</v>
      </c>
      <c r="BV10525" s="61" t="s">
        <v>16990</v>
      </c>
      <c r="BW10525" s="61" t="s">
        <v>1074</v>
      </c>
    </row>
    <row r="10526" spans="51:75">
      <c r="AY10526" s="89" t="e">
        <f>VLOOKUP(C10526,#REF!, 2,FALSE)</f>
        <v>#REF!</v>
      </c>
      <c r="BM10526" s="61" t="s">
        <v>16020</v>
      </c>
      <c r="BN10526" s="61" t="s">
        <v>1015</v>
      </c>
      <c r="BO10526" s="61" t="s">
        <v>14917</v>
      </c>
      <c r="BU10526" s="61" t="s">
        <v>16020</v>
      </c>
      <c r="BV10526" s="61" t="s">
        <v>1015</v>
      </c>
      <c r="BW10526" s="61" t="s">
        <v>14917</v>
      </c>
    </row>
    <row r="10527" spans="51:75">
      <c r="AY10527" s="89" t="e">
        <f>VLOOKUP(C10527,#REF!, 2,FALSE)</f>
        <v>#REF!</v>
      </c>
      <c r="BM10527" s="61" t="s">
        <v>67</v>
      </c>
      <c r="BN10527" s="61" t="s">
        <v>16990</v>
      </c>
      <c r="BO10527" s="61" t="s">
        <v>8085</v>
      </c>
      <c r="BU10527" s="61" t="s">
        <v>67</v>
      </c>
      <c r="BV10527" s="61" t="s">
        <v>16990</v>
      </c>
      <c r="BW10527" s="61" t="s">
        <v>8085</v>
      </c>
    </row>
    <row r="10528" spans="51:75">
      <c r="AY10528" s="89" t="e">
        <f>VLOOKUP(C10528,#REF!, 2,FALSE)</f>
        <v>#REF!</v>
      </c>
      <c r="BM10528" s="61" t="s">
        <v>16021</v>
      </c>
      <c r="BN10528" s="61" t="s">
        <v>668</v>
      </c>
      <c r="BO10528" s="61" t="s">
        <v>16022</v>
      </c>
      <c r="BU10528" s="61" t="s">
        <v>16021</v>
      </c>
      <c r="BV10528" s="61" t="s">
        <v>668</v>
      </c>
      <c r="BW10528" s="61" t="s">
        <v>16022</v>
      </c>
    </row>
    <row r="10529" spans="51:75">
      <c r="AY10529" s="89" t="e">
        <f>VLOOKUP(C10529,#REF!, 2,FALSE)</f>
        <v>#REF!</v>
      </c>
      <c r="BM10529" s="61" t="s">
        <v>16023</v>
      </c>
      <c r="BN10529" s="61" t="s">
        <v>16990</v>
      </c>
      <c r="BO10529" s="61" t="s">
        <v>8598</v>
      </c>
      <c r="BU10529" s="61" t="s">
        <v>16023</v>
      </c>
      <c r="BV10529" s="61" t="s">
        <v>16990</v>
      </c>
      <c r="BW10529" s="61" t="s">
        <v>8598</v>
      </c>
    </row>
    <row r="10530" spans="51:75">
      <c r="AY10530" s="89" t="e">
        <f>VLOOKUP(C10530,#REF!, 2,FALSE)</f>
        <v>#REF!</v>
      </c>
      <c r="BM10530" s="61" t="s">
        <v>2766</v>
      </c>
      <c r="BN10530" s="61" t="s">
        <v>3004</v>
      </c>
      <c r="BO10530" s="61" t="s">
        <v>10651</v>
      </c>
      <c r="BU10530" s="61" t="s">
        <v>2766</v>
      </c>
      <c r="BV10530" s="61" t="s">
        <v>3004</v>
      </c>
      <c r="BW10530" s="61" t="s">
        <v>10651</v>
      </c>
    </row>
    <row r="10531" spans="51:75">
      <c r="AY10531" s="89" t="e">
        <f>VLOOKUP(C10531,#REF!, 2,FALSE)</f>
        <v>#REF!</v>
      </c>
      <c r="BM10531" s="61" t="s">
        <v>16024</v>
      </c>
      <c r="BN10531" s="61" t="s">
        <v>3004</v>
      </c>
      <c r="BO10531" s="61" t="s">
        <v>4779</v>
      </c>
      <c r="BU10531" s="61" t="s">
        <v>16024</v>
      </c>
      <c r="BV10531" s="61" t="s">
        <v>3004</v>
      </c>
      <c r="BW10531" s="61" t="s">
        <v>4779</v>
      </c>
    </row>
    <row r="10532" spans="51:75">
      <c r="AY10532" s="89" t="e">
        <f>VLOOKUP(C10532,#REF!, 2,FALSE)</f>
        <v>#REF!</v>
      </c>
      <c r="BM10532" s="61" t="s">
        <v>16025</v>
      </c>
      <c r="BN10532" s="61" t="s">
        <v>16990</v>
      </c>
      <c r="BO10532" s="61" t="s">
        <v>3169</v>
      </c>
      <c r="BU10532" s="61" t="s">
        <v>16025</v>
      </c>
      <c r="BV10532" s="61" t="s">
        <v>16990</v>
      </c>
      <c r="BW10532" s="61" t="s">
        <v>3169</v>
      </c>
    </row>
    <row r="10533" spans="51:75">
      <c r="AY10533" s="89" t="e">
        <f>VLOOKUP(C10533,#REF!, 2,FALSE)</f>
        <v>#REF!</v>
      </c>
      <c r="BM10533" s="61" t="s">
        <v>16026</v>
      </c>
      <c r="BN10533" s="61" t="s">
        <v>16990</v>
      </c>
      <c r="BO10533" s="61" t="s">
        <v>6298</v>
      </c>
      <c r="BU10533" s="61" t="s">
        <v>16026</v>
      </c>
      <c r="BV10533" s="61" t="s">
        <v>16990</v>
      </c>
      <c r="BW10533" s="61" t="s">
        <v>6298</v>
      </c>
    </row>
    <row r="10534" spans="51:75">
      <c r="AY10534" s="89" t="e">
        <f>VLOOKUP(C10534,#REF!, 2,FALSE)</f>
        <v>#REF!</v>
      </c>
      <c r="BM10534" s="61" t="s">
        <v>2768</v>
      </c>
      <c r="BN10534" s="61" t="s">
        <v>16990</v>
      </c>
      <c r="BO10534" s="61" t="s">
        <v>12580</v>
      </c>
      <c r="BU10534" s="61" t="s">
        <v>2768</v>
      </c>
      <c r="BV10534" s="61" t="s">
        <v>16990</v>
      </c>
      <c r="BW10534" s="61" t="s">
        <v>12580</v>
      </c>
    </row>
    <row r="10535" spans="51:75">
      <c r="AY10535" s="89" t="e">
        <f>VLOOKUP(C10535,#REF!, 2,FALSE)</f>
        <v>#REF!</v>
      </c>
      <c r="BM10535" s="61" t="s">
        <v>16027</v>
      </c>
      <c r="BN10535" s="61" t="s">
        <v>16990</v>
      </c>
      <c r="BO10535" s="61" t="s">
        <v>16028</v>
      </c>
      <c r="BU10535" s="61" t="s">
        <v>16027</v>
      </c>
      <c r="BV10535" s="61" t="s">
        <v>16990</v>
      </c>
      <c r="BW10535" s="61" t="s">
        <v>16028</v>
      </c>
    </row>
    <row r="10536" spans="51:75">
      <c r="AY10536" s="89" t="e">
        <f>VLOOKUP(C10536,#REF!, 2,FALSE)</f>
        <v>#REF!</v>
      </c>
      <c r="BM10536" s="61" t="s">
        <v>16029</v>
      </c>
      <c r="BN10536" s="61" t="s">
        <v>16990</v>
      </c>
      <c r="BO10536" s="61" t="s">
        <v>12631</v>
      </c>
      <c r="BU10536" s="61" t="s">
        <v>16029</v>
      </c>
      <c r="BV10536" s="61" t="s">
        <v>16990</v>
      </c>
      <c r="BW10536" s="61" t="s">
        <v>12631</v>
      </c>
    </row>
    <row r="10537" spans="51:75">
      <c r="AY10537" s="89" t="e">
        <f>VLOOKUP(C10537,#REF!, 2,FALSE)</f>
        <v>#REF!</v>
      </c>
      <c r="BM10537" s="61" t="s">
        <v>16030</v>
      </c>
      <c r="BN10537" s="61" t="s">
        <v>618</v>
      </c>
      <c r="BO10537" s="61" t="s">
        <v>14014</v>
      </c>
      <c r="BU10537" s="61" t="s">
        <v>16030</v>
      </c>
      <c r="BV10537" s="61" t="s">
        <v>618</v>
      </c>
      <c r="BW10537" s="61" t="s">
        <v>14014</v>
      </c>
    </row>
    <row r="10538" spans="51:75">
      <c r="AY10538" s="89" t="e">
        <f>VLOOKUP(C10538,#REF!, 2,FALSE)</f>
        <v>#REF!</v>
      </c>
      <c r="BM10538" s="61" t="s">
        <v>16031</v>
      </c>
      <c r="BN10538" s="61" t="s">
        <v>16990</v>
      </c>
      <c r="BO10538" s="61" t="s">
        <v>9272</v>
      </c>
      <c r="BU10538" s="61" t="s">
        <v>16031</v>
      </c>
      <c r="BV10538" s="61" t="s">
        <v>16990</v>
      </c>
      <c r="BW10538" s="61" t="s">
        <v>9272</v>
      </c>
    </row>
    <row r="10539" spans="51:75">
      <c r="AY10539" s="89" t="e">
        <f>VLOOKUP(C10539,#REF!, 2,FALSE)</f>
        <v>#REF!</v>
      </c>
      <c r="BM10539" s="61" t="s">
        <v>16032</v>
      </c>
      <c r="BN10539" s="61" t="s">
        <v>16990</v>
      </c>
      <c r="BO10539" s="61" t="s">
        <v>4045</v>
      </c>
      <c r="BU10539" s="61" t="s">
        <v>16032</v>
      </c>
      <c r="BV10539" s="61" t="s">
        <v>16990</v>
      </c>
      <c r="BW10539" s="61" t="s">
        <v>4045</v>
      </c>
    </row>
    <row r="10540" spans="51:75">
      <c r="AY10540" s="89" t="e">
        <f>VLOOKUP(C10540,#REF!, 2,FALSE)</f>
        <v>#REF!</v>
      </c>
      <c r="BM10540" s="61" t="s">
        <v>16033</v>
      </c>
      <c r="BN10540" s="61" t="s">
        <v>16990</v>
      </c>
      <c r="BO10540" s="61" t="s">
        <v>9682</v>
      </c>
      <c r="BU10540" s="61" t="s">
        <v>16033</v>
      </c>
      <c r="BV10540" s="61" t="s">
        <v>16990</v>
      </c>
      <c r="BW10540" s="61" t="s">
        <v>9682</v>
      </c>
    </row>
    <row r="10541" spans="51:75">
      <c r="AY10541" s="89" t="e">
        <f>VLOOKUP(C10541,#REF!, 2,FALSE)</f>
        <v>#REF!</v>
      </c>
      <c r="BM10541" s="61" t="s">
        <v>2769</v>
      </c>
      <c r="BN10541" s="61" t="s">
        <v>2985</v>
      </c>
      <c r="BO10541" s="61" t="s">
        <v>9174</v>
      </c>
      <c r="BU10541" s="61" t="s">
        <v>2769</v>
      </c>
      <c r="BV10541" s="61" t="s">
        <v>2985</v>
      </c>
      <c r="BW10541" s="61" t="s">
        <v>9174</v>
      </c>
    </row>
    <row r="10542" spans="51:75">
      <c r="AY10542" s="89" t="e">
        <f>VLOOKUP(C10542,#REF!, 2,FALSE)</f>
        <v>#REF!</v>
      </c>
      <c r="BM10542" s="61" t="s">
        <v>16034</v>
      </c>
      <c r="BN10542" s="61" t="s">
        <v>3004</v>
      </c>
      <c r="BO10542" s="61" t="s">
        <v>1740</v>
      </c>
      <c r="BU10542" s="61" t="s">
        <v>16034</v>
      </c>
      <c r="BV10542" s="61" t="s">
        <v>3004</v>
      </c>
      <c r="BW10542" s="61" t="s">
        <v>1740</v>
      </c>
    </row>
    <row r="10543" spans="51:75">
      <c r="AY10543" s="89" t="e">
        <f>VLOOKUP(C10543,#REF!, 2,FALSE)</f>
        <v>#REF!</v>
      </c>
      <c r="BM10543" s="61" t="s">
        <v>2770</v>
      </c>
      <c r="BN10543" s="61" t="s">
        <v>773</v>
      </c>
      <c r="BO10543" s="61" t="s">
        <v>16035</v>
      </c>
      <c r="BU10543" s="61" t="s">
        <v>2770</v>
      </c>
      <c r="BV10543" s="61" t="s">
        <v>773</v>
      </c>
      <c r="BW10543" s="61" t="s">
        <v>16035</v>
      </c>
    </row>
    <row r="10544" spans="51:75">
      <c r="AY10544" s="89" t="e">
        <f>VLOOKUP(C10544,#REF!, 2,FALSE)</f>
        <v>#REF!</v>
      </c>
      <c r="BM10544" s="61" t="s">
        <v>16036</v>
      </c>
      <c r="BN10544" s="61" t="s">
        <v>939</v>
      </c>
      <c r="BO10544" s="61" t="s">
        <v>10309</v>
      </c>
      <c r="BU10544" s="61" t="s">
        <v>16036</v>
      </c>
      <c r="BV10544" s="61" t="s">
        <v>939</v>
      </c>
      <c r="BW10544" s="61" t="s">
        <v>10309</v>
      </c>
    </row>
    <row r="10545" spans="51:75">
      <c r="AY10545" s="89" t="e">
        <f>VLOOKUP(C10545,#REF!, 2,FALSE)</f>
        <v>#REF!</v>
      </c>
      <c r="BM10545" s="61" t="s">
        <v>16037</v>
      </c>
      <c r="BN10545" s="61" t="s">
        <v>702</v>
      </c>
      <c r="BO10545" s="61" t="s">
        <v>1400</v>
      </c>
      <c r="BU10545" s="61" t="s">
        <v>16037</v>
      </c>
      <c r="BV10545" s="61" t="s">
        <v>702</v>
      </c>
      <c r="BW10545" s="61" t="s">
        <v>1400</v>
      </c>
    </row>
    <row r="10546" spans="51:75">
      <c r="AY10546" s="89" t="e">
        <f>VLOOKUP(C10546,#REF!, 2,FALSE)</f>
        <v>#REF!</v>
      </c>
      <c r="BM10546" s="61" t="s">
        <v>2771</v>
      </c>
      <c r="BN10546" s="61" t="s">
        <v>785</v>
      </c>
      <c r="BO10546" s="61" t="s">
        <v>16038</v>
      </c>
      <c r="BU10546" s="61" t="s">
        <v>2771</v>
      </c>
      <c r="BV10546" s="61" t="s">
        <v>785</v>
      </c>
      <c r="BW10546" s="61" t="s">
        <v>16038</v>
      </c>
    </row>
    <row r="10547" spans="51:75">
      <c r="AY10547" s="89" t="e">
        <f>VLOOKUP(C10547,#REF!, 2,FALSE)</f>
        <v>#REF!</v>
      </c>
      <c r="BM10547" s="61" t="s">
        <v>16039</v>
      </c>
      <c r="BN10547" s="61" t="s">
        <v>3007</v>
      </c>
      <c r="BO10547" s="61" t="s">
        <v>1066</v>
      </c>
      <c r="BU10547" s="61" t="s">
        <v>16039</v>
      </c>
      <c r="BV10547" s="61" t="s">
        <v>3007</v>
      </c>
      <c r="BW10547" s="61" t="s">
        <v>1066</v>
      </c>
    </row>
    <row r="10548" spans="51:75">
      <c r="AY10548" s="89" t="e">
        <f>VLOOKUP(C10548,#REF!, 2,FALSE)</f>
        <v>#REF!</v>
      </c>
      <c r="BM10548" s="61" t="s">
        <v>16040</v>
      </c>
      <c r="BN10548" s="61" t="s">
        <v>16990</v>
      </c>
      <c r="BO10548" s="61" t="s">
        <v>1910</v>
      </c>
      <c r="BU10548" s="61" t="s">
        <v>16040</v>
      </c>
      <c r="BV10548" s="61" t="s">
        <v>16990</v>
      </c>
      <c r="BW10548" s="61" t="s">
        <v>1910</v>
      </c>
    </row>
    <row r="10549" spans="51:75">
      <c r="AY10549" s="89" t="e">
        <f>VLOOKUP(C10549,#REF!, 2,FALSE)</f>
        <v>#REF!</v>
      </c>
      <c r="BM10549" s="61" t="s">
        <v>16041</v>
      </c>
      <c r="BN10549" s="61" t="s">
        <v>733</v>
      </c>
      <c r="BO10549" s="61" t="s">
        <v>9307</v>
      </c>
      <c r="BU10549" s="61" t="s">
        <v>16041</v>
      </c>
      <c r="BV10549" s="61" t="s">
        <v>733</v>
      </c>
      <c r="BW10549" s="61" t="s">
        <v>9307</v>
      </c>
    </row>
    <row r="10550" spans="51:75">
      <c r="AY10550" s="89" t="e">
        <f>VLOOKUP(C10550,#REF!, 2,FALSE)</f>
        <v>#REF!</v>
      </c>
      <c r="BM10550" s="61" t="s">
        <v>16042</v>
      </c>
      <c r="BN10550" s="61" t="s">
        <v>2985</v>
      </c>
      <c r="BO10550" s="61" t="s">
        <v>2985</v>
      </c>
      <c r="BU10550" s="61" t="s">
        <v>16042</v>
      </c>
      <c r="BV10550" s="61" t="s">
        <v>2985</v>
      </c>
      <c r="BW10550" s="61" t="s">
        <v>2985</v>
      </c>
    </row>
    <row r="10551" spans="51:75">
      <c r="AY10551" s="89" t="e">
        <f>VLOOKUP(C10551,#REF!, 2,FALSE)</f>
        <v>#REF!</v>
      </c>
      <c r="BM10551" s="61" t="s">
        <v>16043</v>
      </c>
      <c r="BN10551" s="61" t="s">
        <v>2985</v>
      </c>
      <c r="BO10551" s="61" t="s">
        <v>2985</v>
      </c>
      <c r="BU10551" s="61" t="s">
        <v>16043</v>
      </c>
      <c r="BV10551" s="61" t="s">
        <v>2985</v>
      </c>
      <c r="BW10551" s="61" t="s">
        <v>2985</v>
      </c>
    </row>
    <row r="10552" spans="51:75">
      <c r="AY10552" s="89" t="e">
        <f>VLOOKUP(C10552,#REF!, 2,FALSE)</f>
        <v>#REF!</v>
      </c>
      <c r="BM10552" s="61" t="s">
        <v>16044</v>
      </c>
      <c r="BN10552" s="61" t="s">
        <v>2985</v>
      </c>
      <c r="BO10552" s="61" t="s">
        <v>2985</v>
      </c>
      <c r="BU10552" s="61" t="s">
        <v>16044</v>
      </c>
      <c r="BV10552" s="61" t="s">
        <v>2985</v>
      </c>
      <c r="BW10552" s="61" t="s">
        <v>2985</v>
      </c>
    </row>
    <row r="10553" spans="51:75">
      <c r="AY10553" s="89" t="e">
        <f>VLOOKUP(C10553,#REF!, 2,FALSE)</f>
        <v>#REF!</v>
      </c>
      <c r="BM10553" s="61" t="s">
        <v>16045</v>
      </c>
      <c r="BN10553" s="61" t="s">
        <v>2985</v>
      </c>
      <c r="BO10553" s="61" t="s">
        <v>2985</v>
      </c>
      <c r="BU10553" s="61" t="s">
        <v>16045</v>
      </c>
      <c r="BV10553" s="61" t="s">
        <v>2985</v>
      </c>
      <c r="BW10553" s="61" t="s">
        <v>2985</v>
      </c>
    </row>
    <row r="10554" spans="51:75">
      <c r="AY10554" s="89" t="e">
        <f>VLOOKUP(C10554,#REF!, 2,FALSE)</f>
        <v>#REF!</v>
      </c>
      <c r="BM10554" s="61" t="s">
        <v>16046</v>
      </c>
      <c r="BN10554" s="61" t="s">
        <v>16990</v>
      </c>
      <c r="BO10554" s="61" t="s">
        <v>2065</v>
      </c>
      <c r="BU10554" s="61" t="s">
        <v>16046</v>
      </c>
      <c r="BV10554" s="61" t="s">
        <v>16990</v>
      </c>
      <c r="BW10554" s="61" t="s">
        <v>2065</v>
      </c>
    </row>
    <row r="10555" spans="51:75">
      <c r="AY10555" s="89" t="e">
        <f>VLOOKUP(C10555,#REF!, 2,FALSE)</f>
        <v>#REF!</v>
      </c>
      <c r="BM10555" s="61" t="s">
        <v>16047</v>
      </c>
      <c r="BN10555" s="61" t="s">
        <v>843</v>
      </c>
      <c r="BO10555" s="61" t="s">
        <v>714</v>
      </c>
      <c r="BU10555" s="61" t="s">
        <v>16047</v>
      </c>
      <c r="BV10555" s="61" t="s">
        <v>843</v>
      </c>
      <c r="BW10555" s="61" t="s">
        <v>714</v>
      </c>
    </row>
    <row r="10556" spans="51:75">
      <c r="AY10556" s="89" t="e">
        <f>VLOOKUP(C10556,#REF!, 2,FALSE)</f>
        <v>#REF!</v>
      </c>
      <c r="BM10556" s="61" t="s">
        <v>16048</v>
      </c>
      <c r="BN10556" s="61" t="s">
        <v>16990</v>
      </c>
      <c r="BO10556" s="61" t="s">
        <v>1509</v>
      </c>
      <c r="BU10556" s="61" t="s">
        <v>16048</v>
      </c>
      <c r="BV10556" s="61" t="s">
        <v>16990</v>
      </c>
      <c r="BW10556" s="61" t="s">
        <v>1509</v>
      </c>
    </row>
    <row r="10557" spans="51:75">
      <c r="AY10557" s="89" t="e">
        <f>VLOOKUP(C10557,#REF!, 2,FALSE)</f>
        <v>#REF!</v>
      </c>
      <c r="BM10557" s="61" t="s">
        <v>2773</v>
      </c>
      <c r="BN10557" s="61" t="s">
        <v>16990</v>
      </c>
      <c r="BO10557" s="61" t="s">
        <v>2375</v>
      </c>
      <c r="BU10557" s="61" t="s">
        <v>2773</v>
      </c>
      <c r="BV10557" s="61" t="s">
        <v>16990</v>
      </c>
      <c r="BW10557" s="61" t="s">
        <v>2375</v>
      </c>
    </row>
    <row r="10558" spans="51:75">
      <c r="AY10558" s="89" t="e">
        <f>VLOOKUP(C10558,#REF!, 2,FALSE)</f>
        <v>#REF!</v>
      </c>
      <c r="BM10558" s="61" t="s">
        <v>16049</v>
      </c>
      <c r="BN10558" s="61" t="s">
        <v>16990</v>
      </c>
      <c r="BO10558" s="61" t="s">
        <v>3841</v>
      </c>
      <c r="BU10558" s="61" t="s">
        <v>16049</v>
      </c>
      <c r="BV10558" s="61" t="s">
        <v>16990</v>
      </c>
      <c r="BW10558" s="61" t="s">
        <v>3841</v>
      </c>
    </row>
    <row r="10559" spans="51:75">
      <c r="AY10559" s="89" t="e">
        <f>VLOOKUP(C10559,#REF!, 2,FALSE)</f>
        <v>#REF!</v>
      </c>
      <c r="BM10559" s="61" t="s">
        <v>16050</v>
      </c>
      <c r="BN10559" s="61" t="s">
        <v>3007</v>
      </c>
      <c r="BO10559" s="61" t="s">
        <v>1049</v>
      </c>
      <c r="BU10559" s="61" t="s">
        <v>16050</v>
      </c>
      <c r="BV10559" s="61" t="s">
        <v>3007</v>
      </c>
      <c r="BW10559" s="61" t="s">
        <v>1049</v>
      </c>
    </row>
    <row r="10560" spans="51:75">
      <c r="AY10560" s="89" t="e">
        <f>VLOOKUP(C10560,#REF!, 2,FALSE)</f>
        <v>#REF!</v>
      </c>
      <c r="BM10560" s="61" t="s">
        <v>2774</v>
      </c>
      <c r="BN10560" s="61" t="s">
        <v>16990</v>
      </c>
      <c r="BO10560" s="61" t="s">
        <v>1388</v>
      </c>
      <c r="BU10560" s="61" t="s">
        <v>2774</v>
      </c>
      <c r="BV10560" s="61" t="s">
        <v>16990</v>
      </c>
      <c r="BW10560" s="61" t="s">
        <v>1388</v>
      </c>
    </row>
    <row r="10561" spans="51:75">
      <c r="AY10561" s="89" t="e">
        <f>VLOOKUP(C10561,#REF!, 2,FALSE)</f>
        <v>#REF!</v>
      </c>
      <c r="BM10561" s="61" t="s">
        <v>16051</v>
      </c>
      <c r="BN10561" s="61" t="s">
        <v>733</v>
      </c>
      <c r="BO10561" s="61" t="s">
        <v>16052</v>
      </c>
      <c r="BU10561" s="61" t="s">
        <v>16051</v>
      </c>
      <c r="BV10561" s="61" t="s">
        <v>733</v>
      </c>
      <c r="BW10561" s="61" t="s">
        <v>16052</v>
      </c>
    </row>
    <row r="10562" spans="51:75">
      <c r="AY10562" s="89" t="e">
        <f>VLOOKUP(C10562,#REF!, 2,FALSE)</f>
        <v>#REF!</v>
      </c>
      <c r="BM10562" s="61" t="s">
        <v>16053</v>
      </c>
      <c r="BN10562" s="61" t="s">
        <v>789</v>
      </c>
      <c r="BO10562" s="61" t="s">
        <v>16054</v>
      </c>
      <c r="BU10562" s="61" t="s">
        <v>16053</v>
      </c>
      <c r="BV10562" s="61" t="s">
        <v>789</v>
      </c>
      <c r="BW10562" s="61" t="s">
        <v>16054</v>
      </c>
    </row>
    <row r="10563" spans="51:75">
      <c r="AY10563" s="89" t="e">
        <f>VLOOKUP(C10563,#REF!, 2,FALSE)</f>
        <v>#REF!</v>
      </c>
      <c r="BM10563" s="61" t="s">
        <v>16055</v>
      </c>
      <c r="BN10563" s="61" t="s">
        <v>2985</v>
      </c>
      <c r="BO10563" s="61" t="s">
        <v>2985</v>
      </c>
      <c r="BU10563" s="61" t="s">
        <v>16055</v>
      </c>
      <c r="BV10563" s="61" t="s">
        <v>2985</v>
      </c>
      <c r="BW10563" s="61" t="s">
        <v>2985</v>
      </c>
    </row>
    <row r="10564" spans="51:75">
      <c r="AY10564" s="89" t="e">
        <f>VLOOKUP(C10564,#REF!, 2,FALSE)</f>
        <v>#REF!</v>
      </c>
      <c r="BM10564" s="61" t="s">
        <v>16056</v>
      </c>
      <c r="BN10564" s="61" t="s">
        <v>928</v>
      </c>
      <c r="BO10564" s="61" t="s">
        <v>16057</v>
      </c>
      <c r="BU10564" s="61" t="s">
        <v>16056</v>
      </c>
      <c r="BV10564" s="61" t="s">
        <v>928</v>
      </c>
      <c r="BW10564" s="61" t="s">
        <v>16057</v>
      </c>
    </row>
    <row r="10565" spans="51:75">
      <c r="AY10565" s="89" t="e">
        <f>VLOOKUP(C10565,#REF!, 2,FALSE)</f>
        <v>#REF!</v>
      </c>
      <c r="BM10565" s="61" t="s">
        <v>16058</v>
      </c>
      <c r="BN10565" s="61" t="s">
        <v>3004</v>
      </c>
      <c r="BO10565" s="61" t="s">
        <v>16059</v>
      </c>
      <c r="BU10565" s="61" t="s">
        <v>16058</v>
      </c>
      <c r="BV10565" s="61" t="s">
        <v>3004</v>
      </c>
      <c r="BW10565" s="61" t="s">
        <v>16059</v>
      </c>
    </row>
    <row r="10566" spans="51:75">
      <c r="AY10566" s="89" t="e">
        <f>VLOOKUP(C10566,#REF!, 2,FALSE)</f>
        <v>#REF!</v>
      </c>
      <c r="BM10566" s="61" t="s">
        <v>16060</v>
      </c>
      <c r="BN10566" s="61" t="s">
        <v>3047</v>
      </c>
      <c r="BO10566" s="61" t="s">
        <v>16061</v>
      </c>
      <c r="BU10566" s="61" t="s">
        <v>16060</v>
      </c>
      <c r="BV10566" s="61" t="s">
        <v>3047</v>
      </c>
      <c r="BW10566" s="61" t="s">
        <v>16061</v>
      </c>
    </row>
    <row r="10567" spans="51:75">
      <c r="AY10567" s="89" t="e">
        <f>VLOOKUP(C10567,#REF!, 2,FALSE)</f>
        <v>#REF!</v>
      </c>
      <c r="BM10567" s="61" t="s">
        <v>16062</v>
      </c>
      <c r="BN10567" s="61" t="s">
        <v>618</v>
      </c>
      <c r="BO10567" s="61" t="s">
        <v>16054</v>
      </c>
      <c r="BU10567" s="61" t="s">
        <v>16062</v>
      </c>
      <c r="BV10567" s="61" t="s">
        <v>618</v>
      </c>
      <c r="BW10567" s="61" t="s">
        <v>16054</v>
      </c>
    </row>
    <row r="10568" spans="51:75">
      <c r="AY10568" s="89" t="e">
        <f>VLOOKUP(C10568,#REF!, 2,FALSE)</f>
        <v>#REF!</v>
      </c>
      <c r="BM10568" s="61" t="s">
        <v>16063</v>
      </c>
      <c r="BN10568" s="61" t="s">
        <v>619</v>
      </c>
      <c r="BO10568" s="61" t="s">
        <v>16064</v>
      </c>
      <c r="BU10568" s="61" t="s">
        <v>16063</v>
      </c>
      <c r="BV10568" s="61" t="s">
        <v>619</v>
      </c>
      <c r="BW10568" s="61" t="s">
        <v>16064</v>
      </c>
    </row>
    <row r="10569" spans="51:75">
      <c r="AY10569" s="89" t="e">
        <f>VLOOKUP(C10569,#REF!, 2,FALSE)</f>
        <v>#REF!</v>
      </c>
      <c r="BM10569" s="61" t="s">
        <v>2775</v>
      </c>
      <c r="BN10569" s="61" t="s">
        <v>843</v>
      </c>
      <c r="BO10569" s="61" t="s">
        <v>16065</v>
      </c>
      <c r="BU10569" s="61" t="s">
        <v>2775</v>
      </c>
      <c r="BV10569" s="61" t="s">
        <v>843</v>
      </c>
      <c r="BW10569" s="61" t="s">
        <v>16065</v>
      </c>
    </row>
    <row r="10570" spans="51:75">
      <c r="AY10570" s="89" t="e">
        <f>VLOOKUP(C10570,#REF!, 2,FALSE)</f>
        <v>#REF!</v>
      </c>
      <c r="BM10570" s="61" t="s">
        <v>16066</v>
      </c>
      <c r="BN10570" s="61" t="s">
        <v>2985</v>
      </c>
      <c r="BO10570" s="61" t="s">
        <v>2985</v>
      </c>
      <c r="BU10570" s="61" t="s">
        <v>16066</v>
      </c>
      <c r="BV10570" s="61" t="s">
        <v>2985</v>
      </c>
      <c r="BW10570" s="61" t="s">
        <v>2985</v>
      </c>
    </row>
    <row r="10571" spans="51:75">
      <c r="AY10571" s="89" t="e">
        <f>VLOOKUP(C10571,#REF!, 2,FALSE)</f>
        <v>#REF!</v>
      </c>
      <c r="BM10571" s="61" t="s">
        <v>16067</v>
      </c>
      <c r="BN10571" s="61" t="s">
        <v>2985</v>
      </c>
      <c r="BO10571" s="61" t="s">
        <v>2985</v>
      </c>
      <c r="BU10571" s="61" t="s">
        <v>16067</v>
      </c>
      <c r="BV10571" s="61" t="s">
        <v>2985</v>
      </c>
      <c r="BW10571" s="61" t="s">
        <v>2985</v>
      </c>
    </row>
    <row r="10572" spans="51:75">
      <c r="AY10572" s="89" t="e">
        <f>VLOOKUP(C10572,#REF!, 2,FALSE)</f>
        <v>#REF!</v>
      </c>
      <c r="BM10572" s="61" t="s">
        <v>16068</v>
      </c>
      <c r="BN10572" s="61" t="s">
        <v>2985</v>
      </c>
      <c r="BO10572" s="61" t="s">
        <v>2985</v>
      </c>
      <c r="BU10572" s="61" t="s">
        <v>16068</v>
      </c>
      <c r="BV10572" s="61" t="s">
        <v>2985</v>
      </c>
      <c r="BW10572" s="61" t="s">
        <v>2985</v>
      </c>
    </row>
    <row r="10573" spans="51:75">
      <c r="AY10573" s="89" t="e">
        <f>VLOOKUP(C10573,#REF!, 2,FALSE)</f>
        <v>#REF!</v>
      </c>
      <c r="BM10573" s="61" t="s">
        <v>16069</v>
      </c>
      <c r="BN10573" s="61" t="s">
        <v>2985</v>
      </c>
      <c r="BO10573" s="61" t="s">
        <v>2985</v>
      </c>
      <c r="BU10573" s="61" t="s">
        <v>16069</v>
      </c>
      <c r="BV10573" s="61" t="s">
        <v>2985</v>
      </c>
      <c r="BW10573" s="61" t="s">
        <v>2985</v>
      </c>
    </row>
    <row r="10574" spans="51:75">
      <c r="AY10574" s="89" t="e">
        <f>VLOOKUP(C10574,#REF!, 2,FALSE)</f>
        <v>#REF!</v>
      </c>
      <c r="BM10574" s="61" t="s">
        <v>2777</v>
      </c>
      <c r="BN10574" s="61" t="s">
        <v>782</v>
      </c>
      <c r="BO10574" s="61" t="s">
        <v>12255</v>
      </c>
      <c r="BU10574" s="61" t="s">
        <v>2777</v>
      </c>
      <c r="BV10574" s="61" t="s">
        <v>782</v>
      </c>
      <c r="BW10574" s="61" t="s">
        <v>12255</v>
      </c>
    </row>
    <row r="10575" spans="51:75">
      <c r="AY10575" s="89" t="e">
        <f>VLOOKUP(C10575,#REF!, 2,FALSE)</f>
        <v>#REF!</v>
      </c>
      <c r="BM10575" s="61" t="s">
        <v>16070</v>
      </c>
      <c r="BN10575" s="61" t="s">
        <v>3007</v>
      </c>
      <c r="BO10575" s="61" t="s">
        <v>16071</v>
      </c>
      <c r="BU10575" s="61" t="s">
        <v>16070</v>
      </c>
      <c r="BV10575" s="61" t="s">
        <v>3007</v>
      </c>
      <c r="BW10575" s="61" t="s">
        <v>16071</v>
      </c>
    </row>
    <row r="10576" spans="51:75">
      <c r="AY10576" s="89" t="e">
        <f>VLOOKUP(C10576,#REF!, 2,FALSE)</f>
        <v>#REF!</v>
      </c>
      <c r="BM10576" s="61" t="s">
        <v>16072</v>
      </c>
      <c r="BN10576" s="61" t="s">
        <v>668</v>
      </c>
      <c r="BO10576" s="61" t="s">
        <v>772</v>
      </c>
      <c r="BU10576" s="61" t="s">
        <v>16072</v>
      </c>
      <c r="BV10576" s="61" t="s">
        <v>668</v>
      </c>
      <c r="BW10576" s="61" t="s">
        <v>772</v>
      </c>
    </row>
    <row r="10577" spans="51:75">
      <c r="AY10577" s="89" t="e">
        <f>VLOOKUP(C10577,#REF!, 2,FALSE)</f>
        <v>#REF!</v>
      </c>
      <c r="BM10577" s="61" t="s">
        <v>16073</v>
      </c>
      <c r="BN10577" s="61" t="s">
        <v>3007</v>
      </c>
      <c r="BO10577" s="61" t="s">
        <v>11212</v>
      </c>
      <c r="BU10577" s="61" t="s">
        <v>16073</v>
      </c>
      <c r="BV10577" s="61" t="s">
        <v>3007</v>
      </c>
      <c r="BW10577" s="61" t="s">
        <v>11212</v>
      </c>
    </row>
    <row r="10578" spans="51:75">
      <c r="AY10578" s="89" t="e">
        <f>VLOOKUP(C10578,#REF!, 2,FALSE)</f>
        <v>#REF!</v>
      </c>
      <c r="BM10578" s="61" t="s">
        <v>16074</v>
      </c>
      <c r="BN10578" s="61" t="s">
        <v>773</v>
      </c>
      <c r="BO10578" s="61" t="s">
        <v>772</v>
      </c>
      <c r="BU10578" s="61" t="s">
        <v>16074</v>
      </c>
      <c r="BV10578" s="61" t="s">
        <v>773</v>
      </c>
      <c r="BW10578" s="61" t="s">
        <v>772</v>
      </c>
    </row>
    <row r="10579" spans="51:75">
      <c r="AY10579" s="89" t="e">
        <f>VLOOKUP(C10579,#REF!, 2,FALSE)</f>
        <v>#REF!</v>
      </c>
      <c r="BM10579" s="61" t="s">
        <v>16075</v>
      </c>
      <c r="BN10579" s="61" t="s">
        <v>668</v>
      </c>
      <c r="BO10579" s="61" t="s">
        <v>772</v>
      </c>
      <c r="BU10579" s="61" t="s">
        <v>16075</v>
      </c>
      <c r="BV10579" s="61" t="s">
        <v>668</v>
      </c>
      <c r="BW10579" s="61" t="s">
        <v>772</v>
      </c>
    </row>
    <row r="10580" spans="51:75">
      <c r="AY10580" s="89" t="e">
        <f>VLOOKUP(C10580,#REF!, 2,FALSE)</f>
        <v>#REF!</v>
      </c>
      <c r="BM10580" s="61" t="s">
        <v>16076</v>
      </c>
      <c r="BN10580" s="61" t="s">
        <v>16990</v>
      </c>
      <c r="BO10580" s="61" t="s">
        <v>772</v>
      </c>
      <c r="BU10580" s="61" t="s">
        <v>16076</v>
      </c>
      <c r="BV10580" s="61" t="s">
        <v>16990</v>
      </c>
      <c r="BW10580" s="61" t="s">
        <v>772</v>
      </c>
    </row>
    <row r="10581" spans="51:75">
      <c r="AY10581" s="89" t="e">
        <f>VLOOKUP(C10581,#REF!, 2,FALSE)</f>
        <v>#REF!</v>
      </c>
      <c r="BM10581" s="61" t="s">
        <v>16077</v>
      </c>
      <c r="BN10581" s="61" t="s">
        <v>3047</v>
      </c>
      <c r="BO10581" s="61" t="s">
        <v>3321</v>
      </c>
      <c r="BU10581" s="61" t="s">
        <v>16077</v>
      </c>
      <c r="BV10581" s="61" t="s">
        <v>3047</v>
      </c>
      <c r="BW10581" s="61" t="s">
        <v>3321</v>
      </c>
    </row>
    <row r="10582" spans="51:75">
      <c r="AY10582" s="89" t="e">
        <f>VLOOKUP(C10582,#REF!, 2,FALSE)</f>
        <v>#REF!</v>
      </c>
      <c r="BM10582" s="61" t="s">
        <v>16078</v>
      </c>
      <c r="BN10582" s="61" t="s">
        <v>3047</v>
      </c>
      <c r="BO10582" s="61" t="s">
        <v>14619</v>
      </c>
      <c r="BU10582" s="61" t="s">
        <v>16078</v>
      </c>
      <c r="BV10582" s="61" t="s">
        <v>3047</v>
      </c>
      <c r="BW10582" s="61" t="s">
        <v>14619</v>
      </c>
    </row>
    <row r="10583" spans="51:75">
      <c r="AY10583" s="89" t="e">
        <f>VLOOKUP(C10583,#REF!, 2,FALSE)</f>
        <v>#REF!</v>
      </c>
      <c r="BM10583" s="61" t="s">
        <v>16079</v>
      </c>
      <c r="BN10583" s="61" t="s">
        <v>3007</v>
      </c>
      <c r="BO10583" s="61" t="s">
        <v>16080</v>
      </c>
      <c r="BU10583" s="61" t="s">
        <v>16079</v>
      </c>
      <c r="BV10583" s="61" t="s">
        <v>3007</v>
      </c>
      <c r="BW10583" s="61" t="s">
        <v>16080</v>
      </c>
    </row>
    <row r="10584" spans="51:75">
      <c r="AY10584" s="89" t="e">
        <f>VLOOKUP(C10584,#REF!, 2,FALSE)</f>
        <v>#REF!</v>
      </c>
      <c r="BM10584" s="61" t="s">
        <v>16081</v>
      </c>
      <c r="BN10584" s="61" t="s">
        <v>3047</v>
      </c>
      <c r="BO10584" s="61" t="s">
        <v>10126</v>
      </c>
      <c r="BU10584" s="61" t="s">
        <v>16081</v>
      </c>
      <c r="BV10584" s="61" t="s">
        <v>3047</v>
      </c>
      <c r="BW10584" s="61" t="s">
        <v>10126</v>
      </c>
    </row>
    <row r="10585" spans="51:75">
      <c r="AY10585" s="89" t="e">
        <f>VLOOKUP(C10585,#REF!, 2,FALSE)</f>
        <v>#REF!</v>
      </c>
      <c r="BM10585" s="61" t="s">
        <v>16083</v>
      </c>
      <c r="BN10585" s="61" t="s">
        <v>3254</v>
      </c>
      <c r="BO10585" s="61" t="s">
        <v>16084</v>
      </c>
      <c r="BU10585" s="61" t="s">
        <v>16083</v>
      </c>
      <c r="BV10585" s="61" t="s">
        <v>3254</v>
      </c>
      <c r="BW10585" s="61" t="s">
        <v>16084</v>
      </c>
    </row>
    <row r="10586" spans="51:75">
      <c r="AY10586" s="89" t="e">
        <f>VLOOKUP(C10586,#REF!, 2,FALSE)</f>
        <v>#REF!</v>
      </c>
      <c r="BM10586" s="61" t="s">
        <v>16085</v>
      </c>
      <c r="BN10586" s="61" t="s">
        <v>3254</v>
      </c>
      <c r="BO10586" s="61" t="s">
        <v>9373</v>
      </c>
      <c r="BU10586" s="61" t="s">
        <v>16085</v>
      </c>
      <c r="BV10586" s="61" t="s">
        <v>3254</v>
      </c>
      <c r="BW10586" s="61" t="s">
        <v>9373</v>
      </c>
    </row>
    <row r="10587" spans="51:75">
      <c r="AY10587" s="89" t="e">
        <f>VLOOKUP(C10587,#REF!, 2,FALSE)</f>
        <v>#REF!</v>
      </c>
      <c r="BM10587" s="61" t="s">
        <v>16086</v>
      </c>
      <c r="BN10587" s="61" t="s">
        <v>3047</v>
      </c>
      <c r="BO10587" s="61" t="s">
        <v>11161</v>
      </c>
      <c r="BU10587" s="61" t="s">
        <v>16086</v>
      </c>
      <c r="BV10587" s="61" t="s">
        <v>3047</v>
      </c>
      <c r="BW10587" s="61" t="s">
        <v>11161</v>
      </c>
    </row>
    <row r="10588" spans="51:75">
      <c r="AY10588" s="89" t="e">
        <f>VLOOKUP(C10588,#REF!, 2,FALSE)</f>
        <v>#REF!</v>
      </c>
      <c r="BM10588" s="61" t="s">
        <v>16087</v>
      </c>
      <c r="BN10588" s="61" t="s">
        <v>854</v>
      </c>
      <c r="BO10588" s="61" t="s">
        <v>858</v>
      </c>
      <c r="BU10588" s="61" t="s">
        <v>16087</v>
      </c>
      <c r="BV10588" s="61" t="s">
        <v>854</v>
      </c>
      <c r="BW10588" s="61" t="s">
        <v>858</v>
      </c>
    </row>
    <row r="10589" spans="51:75">
      <c r="AY10589" s="89" t="e">
        <f>VLOOKUP(C10589,#REF!, 2,FALSE)</f>
        <v>#REF!</v>
      </c>
      <c r="BM10589" s="61" t="s">
        <v>16088</v>
      </c>
      <c r="BN10589" s="61" t="s">
        <v>616</v>
      </c>
      <c r="BO10589" s="61" t="s">
        <v>3155</v>
      </c>
      <c r="BU10589" s="61" t="s">
        <v>16088</v>
      </c>
      <c r="BV10589" s="61" t="s">
        <v>616</v>
      </c>
      <c r="BW10589" s="61" t="s">
        <v>3155</v>
      </c>
    </row>
    <row r="10590" spans="51:75">
      <c r="AY10590" s="89" t="e">
        <f>VLOOKUP(C10590,#REF!, 2,FALSE)</f>
        <v>#REF!</v>
      </c>
      <c r="BM10590" s="61" t="s">
        <v>16089</v>
      </c>
      <c r="BN10590" s="61" t="s">
        <v>1015</v>
      </c>
      <c r="BO10590" s="61" t="s">
        <v>3127</v>
      </c>
      <c r="BU10590" s="61" t="s">
        <v>16089</v>
      </c>
      <c r="BV10590" s="61" t="s">
        <v>1015</v>
      </c>
      <c r="BW10590" s="61" t="s">
        <v>3127</v>
      </c>
    </row>
    <row r="10591" spans="51:75">
      <c r="AY10591" s="89" t="e">
        <f>VLOOKUP(C10591,#REF!, 2,FALSE)</f>
        <v>#REF!</v>
      </c>
      <c r="BM10591" s="61" t="s">
        <v>2778</v>
      </c>
      <c r="BN10591" s="61" t="s">
        <v>1269</v>
      </c>
      <c r="BO10591" s="61" t="s">
        <v>5064</v>
      </c>
      <c r="BU10591" s="61" t="s">
        <v>2778</v>
      </c>
      <c r="BV10591" s="61" t="s">
        <v>1269</v>
      </c>
      <c r="BW10591" s="61" t="s">
        <v>5064</v>
      </c>
    </row>
    <row r="10592" spans="51:75">
      <c r="AY10592" s="89" t="e">
        <f>VLOOKUP(C10592,#REF!, 2,FALSE)</f>
        <v>#REF!</v>
      </c>
      <c r="BM10592" s="61" t="s">
        <v>16090</v>
      </c>
      <c r="BN10592" s="61" t="s">
        <v>2981</v>
      </c>
      <c r="BO10592" s="61" t="s">
        <v>3516</v>
      </c>
      <c r="BU10592" s="61" t="s">
        <v>16090</v>
      </c>
      <c r="BV10592" s="61" t="s">
        <v>2981</v>
      </c>
      <c r="BW10592" s="61" t="s">
        <v>3516</v>
      </c>
    </row>
    <row r="10593" spans="51:75">
      <c r="AY10593" s="89" t="e">
        <f>VLOOKUP(C10593,#REF!, 2,FALSE)</f>
        <v>#REF!</v>
      </c>
      <c r="BM10593" s="61" t="s">
        <v>16091</v>
      </c>
      <c r="BN10593" s="61" t="s">
        <v>1141</v>
      </c>
      <c r="BO10593" s="61" t="s">
        <v>5064</v>
      </c>
      <c r="BU10593" s="61" t="s">
        <v>16091</v>
      </c>
      <c r="BV10593" s="61" t="s">
        <v>1141</v>
      </c>
      <c r="BW10593" s="61" t="s">
        <v>5064</v>
      </c>
    </row>
    <row r="10594" spans="51:75">
      <c r="AY10594" s="89" t="e">
        <f>VLOOKUP(C10594,#REF!, 2,FALSE)</f>
        <v>#REF!</v>
      </c>
      <c r="BM10594" s="61" t="s">
        <v>62</v>
      </c>
      <c r="BN10594" s="61" t="s">
        <v>638</v>
      </c>
      <c r="BO10594" s="61" t="s">
        <v>9880</v>
      </c>
      <c r="BU10594" s="61" t="s">
        <v>62</v>
      </c>
      <c r="BV10594" s="61" t="s">
        <v>638</v>
      </c>
      <c r="BW10594" s="61" t="s">
        <v>9880</v>
      </c>
    </row>
    <row r="10595" spans="51:75">
      <c r="AY10595" s="89" t="e">
        <f>VLOOKUP(C10595,#REF!, 2,FALSE)</f>
        <v>#REF!</v>
      </c>
      <c r="BM10595" s="61" t="s">
        <v>16092</v>
      </c>
      <c r="BN10595" s="61" t="s">
        <v>638</v>
      </c>
      <c r="BO10595" s="61" t="s">
        <v>1195</v>
      </c>
      <c r="BU10595" s="61" t="s">
        <v>16092</v>
      </c>
      <c r="BV10595" s="61" t="s">
        <v>638</v>
      </c>
      <c r="BW10595" s="61" t="s">
        <v>1195</v>
      </c>
    </row>
    <row r="10596" spans="51:75">
      <c r="AY10596" s="89" t="e">
        <f>VLOOKUP(C10596,#REF!, 2,FALSE)</f>
        <v>#REF!</v>
      </c>
      <c r="BM10596" s="61" t="s">
        <v>16093</v>
      </c>
      <c r="BN10596" s="61" t="s">
        <v>843</v>
      </c>
      <c r="BO10596" s="61" t="s">
        <v>5316</v>
      </c>
      <c r="BU10596" s="61" t="s">
        <v>16093</v>
      </c>
      <c r="BV10596" s="61" t="s">
        <v>843</v>
      </c>
      <c r="BW10596" s="61" t="s">
        <v>5316</v>
      </c>
    </row>
    <row r="10597" spans="51:75">
      <c r="AY10597" s="89" t="e">
        <f>VLOOKUP(C10597,#REF!, 2,FALSE)</f>
        <v>#REF!</v>
      </c>
      <c r="BM10597" s="61" t="s">
        <v>16094</v>
      </c>
      <c r="BN10597" s="61" t="s">
        <v>789</v>
      </c>
      <c r="BO10597" s="61" t="s">
        <v>1595</v>
      </c>
      <c r="BU10597" s="61" t="s">
        <v>16094</v>
      </c>
      <c r="BV10597" s="61" t="s">
        <v>789</v>
      </c>
      <c r="BW10597" s="61" t="s">
        <v>1595</v>
      </c>
    </row>
    <row r="10598" spans="51:75">
      <c r="AY10598" s="89" t="e">
        <f>VLOOKUP(C10598,#REF!, 2,FALSE)</f>
        <v>#REF!</v>
      </c>
      <c r="BM10598" s="61" t="s">
        <v>16095</v>
      </c>
      <c r="BN10598" s="61" t="s">
        <v>3254</v>
      </c>
      <c r="BO10598" s="61" t="s">
        <v>2694</v>
      </c>
      <c r="BU10598" s="61" t="s">
        <v>16095</v>
      </c>
      <c r="BV10598" s="61" t="s">
        <v>3254</v>
      </c>
      <c r="BW10598" s="61" t="s">
        <v>2694</v>
      </c>
    </row>
    <row r="10599" spans="51:75">
      <c r="AY10599" s="89" t="e">
        <f>VLOOKUP(C10599,#REF!, 2,FALSE)</f>
        <v>#REF!</v>
      </c>
      <c r="BM10599" s="61" t="s">
        <v>16096</v>
      </c>
      <c r="BN10599" s="61" t="s">
        <v>16990</v>
      </c>
      <c r="BO10599" s="61" t="s">
        <v>772</v>
      </c>
      <c r="BU10599" s="61" t="s">
        <v>16096</v>
      </c>
      <c r="BV10599" s="61" t="s">
        <v>16990</v>
      </c>
      <c r="BW10599" s="61" t="s">
        <v>772</v>
      </c>
    </row>
    <row r="10600" spans="51:75">
      <c r="AY10600" s="89" t="e">
        <f>VLOOKUP(C10600,#REF!, 2,FALSE)</f>
        <v>#REF!</v>
      </c>
      <c r="BM10600" s="61" t="s">
        <v>16097</v>
      </c>
      <c r="BN10600" s="61" t="s">
        <v>669</v>
      </c>
      <c r="BO10600" s="61" t="s">
        <v>772</v>
      </c>
      <c r="BU10600" s="61" t="s">
        <v>16097</v>
      </c>
      <c r="BV10600" s="61" t="s">
        <v>669</v>
      </c>
      <c r="BW10600" s="61" t="s">
        <v>772</v>
      </c>
    </row>
    <row r="10601" spans="51:75">
      <c r="AY10601" s="89" t="e">
        <f>VLOOKUP(C10601,#REF!, 2,FALSE)</f>
        <v>#REF!</v>
      </c>
      <c r="BM10601" s="61" t="s">
        <v>16098</v>
      </c>
      <c r="BN10601" s="61" t="s">
        <v>3004</v>
      </c>
      <c r="BO10601" s="61" t="s">
        <v>772</v>
      </c>
      <c r="BU10601" s="61" t="s">
        <v>16098</v>
      </c>
      <c r="BV10601" s="61" t="s">
        <v>3004</v>
      </c>
      <c r="BW10601" s="61" t="s">
        <v>772</v>
      </c>
    </row>
    <row r="10602" spans="51:75">
      <c r="AY10602" s="89" t="e">
        <f>VLOOKUP(C10602,#REF!, 2,FALSE)</f>
        <v>#REF!</v>
      </c>
      <c r="BM10602" s="61" t="s">
        <v>68</v>
      </c>
      <c r="BN10602" s="61" t="s">
        <v>16990</v>
      </c>
      <c r="BO10602" s="61" t="s">
        <v>772</v>
      </c>
      <c r="BU10602" s="61" t="s">
        <v>68</v>
      </c>
      <c r="BV10602" s="61" t="s">
        <v>16990</v>
      </c>
      <c r="BW10602" s="61" t="s">
        <v>772</v>
      </c>
    </row>
    <row r="10603" spans="51:75">
      <c r="AY10603" s="89" t="e">
        <f>VLOOKUP(C10603,#REF!, 2,FALSE)</f>
        <v>#REF!</v>
      </c>
      <c r="BM10603" s="61" t="s">
        <v>16099</v>
      </c>
      <c r="BN10603" s="61" t="s">
        <v>16990</v>
      </c>
      <c r="BO10603" s="61" t="s">
        <v>772</v>
      </c>
      <c r="BU10603" s="61" t="s">
        <v>16099</v>
      </c>
      <c r="BV10603" s="61" t="s">
        <v>16990</v>
      </c>
      <c r="BW10603" s="61" t="s">
        <v>772</v>
      </c>
    </row>
    <row r="10604" spans="51:75">
      <c r="AY10604" s="89" t="e">
        <f>VLOOKUP(C10604,#REF!, 2,FALSE)</f>
        <v>#REF!</v>
      </c>
      <c r="BM10604" s="61" t="s">
        <v>16101</v>
      </c>
      <c r="BN10604" s="61" t="s">
        <v>16990</v>
      </c>
      <c r="BO10604" s="61" t="s">
        <v>772</v>
      </c>
      <c r="BU10604" s="61" t="s">
        <v>16101</v>
      </c>
      <c r="BV10604" s="61" t="s">
        <v>16990</v>
      </c>
      <c r="BW10604" s="61" t="s">
        <v>772</v>
      </c>
    </row>
    <row r="10605" spans="51:75">
      <c r="AY10605" s="89" t="e">
        <f>VLOOKUP(C10605,#REF!, 2,FALSE)</f>
        <v>#REF!</v>
      </c>
      <c r="BM10605" s="61" t="s">
        <v>16102</v>
      </c>
      <c r="BN10605" s="61" t="s">
        <v>16990</v>
      </c>
      <c r="BO10605" s="61" t="s">
        <v>772</v>
      </c>
      <c r="BU10605" s="61" t="s">
        <v>16102</v>
      </c>
      <c r="BV10605" s="61" t="s">
        <v>16990</v>
      </c>
      <c r="BW10605" s="61" t="s">
        <v>772</v>
      </c>
    </row>
    <row r="10606" spans="51:75">
      <c r="AY10606" s="89" t="e">
        <f>VLOOKUP(C10606,#REF!, 2,FALSE)</f>
        <v>#REF!</v>
      </c>
      <c r="BM10606" s="61" t="s">
        <v>16103</v>
      </c>
      <c r="BN10606" s="61" t="s">
        <v>3099</v>
      </c>
      <c r="BO10606" s="61" t="s">
        <v>772</v>
      </c>
      <c r="BU10606" s="61" t="s">
        <v>16103</v>
      </c>
      <c r="BV10606" s="61" t="s">
        <v>3099</v>
      </c>
      <c r="BW10606" s="61" t="s">
        <v>772</v>
      </c>
    </row>
    <row r="10607" spans="51:75">
      <c r="AY10607" s="89" t="e">
        <f>VLOOKUP(C10607,#REF!, 2,FALSE)</f>
        <v>#REF!</v>
      </c>
      <c r="BM10607" s="61" t="s">
        <v>16104</v>
      </c>
      <c r="BN10607" s="61" t="s">
        <v>619</v>
      </c>
      <c r="BO10607" s="61" t="s">
        <v>16084</v>
      </c>
      <c r="BU10607" s="61" t="s">
        <v>16104</v>
      </c>
      <c r="BV10607" s="61" t="s">
        <v>619</v>
      </c>
      <c r="BW10607" s="61" t="s">
        <v>16084</v>
      </c>
    </row>
    <row r="10608" spans="51:75">
      <c r="AY10608" s="89" t="e">
        <f>VLOOKUP(C10608,#REF!, 2,FALSE)</f>
        <v>#REF!</v>
      </c>
      <c r="BM10608" s="61" t="s">
        <v>16105</v>
      </c>
      <c r="BN10608" s="61" t="s">
        <v>663</v>
      </c>
      <c r="BO10608" s="61" t="s">
        <v>4781</v>
      </c>
      <c r="BU10608" s="61" t="s">
        <v>16105</v>
      </c>
      <c r="BV10608" s="61" t="s">
        <v>663</v>
      </c>
      <c r="BW10608" s="61" t="s">
        <v>4781</v>
      </c>
    </row>
    <row r="10609" spans="51:75">
      <c r="AY10609" s="89" t="e">
        <f>VLOOKUP(C10609,#REF!, 2,FALSE)</f>
        <v>#REF!</v>
      </c>
      <c r="BM10609" s="61" t="s">
        <v>16106</v>
      </c>
      <c r="BN10609" s="61" t="s">
        <v>638</v>
      </c>
      <c r="BO10609" s="61" t="s">
        <v>8278</v>
      </c>
      <c r="BU10609" s="61" t="s">
        <v>16106</v>
      </c>
      <c r="BV10609" s="61" t="s">
        <v>638</v>
      </c>
      <c r="BW10609" s="61" t="s">
        <v>8278</v>
      </c>
    </row>
    <row r="10610" spans="51:75">
      <c r="AY10610" s="89" t="e">
        <f>VLOOKUP(C10610,#REF!, 2,FALSE)</f>
        <v>#REF!</v>
      </c>
      <c r="BM10610" s="61" t="s">
        <v>2779</v>
      </c>
      <c r="BN10610" s="61" t="s">
        <v>657</v>
      </c>
      <c r="BO10610" s="61" t="s">
        <v>12248</v>
      </c>
      <c r="BU10610" s="61" t="s">
        <v>2779</v>
      </c>
      <c r="BV10610" s="61" t="s">
        <v>657</v>
      </c>
      <c r="BW10610" s="61" t="s">
        <v>12248</v>
      </c>
    </row>
    <row r="10611" spans="51:75">
      <c r="AY10611" s="89" t="e">
        <f>VLOOKUP(C10611,#REF!, 2,FALSE)</f>
        <v>#REF!</v>
      </c>
      <c r="BM10611" s="61" t="s">
        <v>2780</v>
      </c>
      <c r="BN10611" s="61" t="s">
        <v>3004</v>
      </c>
      <c r="BO10611" s="61" t="s">
        <v>16107</v>
      </c>
      <c r="BU10611" s="61" t="s">
        <v>2780</v>
      </c>
      <c r="BV10611" s="61" t="s">
        <v>3004</v>
      </c>
      <c r="BW10611" s="61" t="s">
        <v>16107</v>
      </c>
    </row>
    <row r="10612" spans="51:75">
      <c r="AY10612" s="89" t="e">
        <f>VLOOKUP(C10612,#REF!, 2,FALSE)</f>
        <v>#REF!</v>
      </c>
      <c r="BM10612" s="61" t="s">
        <v>16108</v>
      </c>
      <c r="BN10612" s="61" t="s">
        <v>780</v>
      </c>
      <c r="BO10612" s="61" t="s">
        <v>790</v>
      </c>
      <c r="BU10612" s="61" t="s">
        <v>16108</v>
      </c>
      <c r="BV10612" s="61" t="s">
        <v>780</v>
      </c>
      <c r="BW10612" s="61" t="s">
        <v>790</v>
      </c>
    </row>
    <row r="10613" spans="51:75">
      <c r="AY10613" s="89" t="e">
        <f>VLOOKUP(C10613,#REF!, 2,FALSE)</f>
        <v>#REF!</v>
      </c>
      <c r="BM10613" s="61" t="s">
        <v>64</v>
      </c>
      <c r="BN10613" s="61" t="s">
        <v>16990</v>
      </c>
      <c r="BO10613" s="61" t="s">
        <v>16109</v>
      </c>
      <c r="BU10613" s="61" t="s">
        <v>64</v>
      </c>
      <c r="BV10613" s="61" t="s">
        <v>16990</v>
      </c>
      <c r="BW10613" s="61" t="s">
        <v>16109</v>
      </c>
    </row>
    <row r="10614" spans="51:75">
      <c r="AY10614" s="89" t="e">
        <f>VLOOKUP(C10614,#REF!, 2,FALSE)</f>
        <v>#REF!</v>
      </c>
      <c r="BM10614" s="61" t="s">
        <v>16110</v>
      </c>
      <c r="BN10614" s="61" t="s">
        <v>657</v>
      </c>
      <c r="BO10614" s="61" t="s">
        <v>8145</v>
      </c>
      <c r="BU10614" s="61" t="s">
        <v>16110</v>
      </c>
      <c r="BV10614" s="61" t="s">
        <v>657</v>
      </c>
      <c r="BW10614" s="61" t="s">
        <v>8145</v>
      </c>
    </row>
    <row r="10615" spans="51:75">
      <c r="AY10615" s="89" t="e">
        <f>VLOOKUP(C10615,#REF!, 2,FALSE)</f>
        <v>#REF!</v>
      </c>
      <c r="BM10615" s="61" t="s">
        <v>2781</v>
      </c>
      <c r="BN10615" s="61" t="s">
        <v>621</v>
      </c>
      <c r="BO10615" s="61" t="s">
        <v>8699</v>
      </c>
      <c r="BU10615" s="61" t="s">
        <v>2781</v>
      </c>
      <c r="BV10615" s="61" t="s">
        <v>621</v>
      </c>
      <c r="BW10615" s="61" t="s">
        <v>8699</v>
      </c>
    </row>
    <row r="10616" spans="51:75">
      <c r="AY10616" s="89" t="e">
        <f>VLOOKUP(C10616,#REF!, 2,FALSE)</f>
        <v>#REF!</v>
      </c>
      <c r="BM10616" s="61" t="s">
        <v>2782</v>
      </c>
      <c r="BN10616" s="61" t="s">
        <v>621</v>
      </c>
      <c r="BO10616" s="61" t="s">
        <v>8278</v>
      </c>
      <c r="BU10616" s="61" t="s">
        <v>2782</v>
      </c>
      <c r="BV10616" s="61" t="s">
        <v>621</v>
      </c>
      <c r="BW10616" s="61" t="s">
        <v>8278</v>
      </c>
    </row>
    <row r="10617" spans="51:75">
      <c r="AY10617" s="89" t="e">
        <f>VLOOKUP(C10617,#REF!, 2,FALSE)</f>
        <v>#REF!</v>
      </c>
      <c r="BM10617" s="61" t="s">
        <v>69</v>
      </c>
      <c r="BN10617" s="61" t="s">
        <v>2981</v>
      </c>
      <c r="BO10617" s="61" t="s">
        <v>3106</v>
      </c>
      <c r="BU10617" s="61" t="s">
        <v>69</v>
      </c>
      <c r="BV10617" s="61" t="s">
        <v>2981</v>
      </c>
      <c r="BW10617" s="61" t="s">
        <v>3106</v>
      </c>
    </row>
    <row r="10618" spans="51:75">
      <c r="AY10618" s="89" t="e">
        <f>VLOOKUP(C10618,#REF!, 2,FALSE)</f>
        <v>#REF!</v>
      </c>
      <c r="BM10618" s="61" t="s">
        <v>2783</v>
      </c>
      <c r="BN10618" s="61" t="s">
        <v>618</v>
      </c>
      <c r="BO10618" s="61" t="s">
        <v>1445</v>
      </c>
      <c r="BU10618" s="61" t="s">
        <v>2783</v>
      </c>
      <c r="BV10618" s="61" t="s">
        <v>618</v>
      </c>
      <c r="BW10618" s="61" t="s">
        <v>1445</v>
      </c>
    </row>
    <row r="10619" spans="51:75">
      <c r="AY10619" s="89" t="e">
        <f>VLOOKUP(C10619,#REF!, 2,FALSE)</f>
        <v>#REF!</v>
      </c>
      <c r="BM10619" s="61" t="s">
        <v>16111</v>
      </c>
      <c r="BN10619" s="61" t="s">
        <v>1141</v>
      </c>
      <c r="BO10619" s="61" t="s">
        <v>5910</v>
      </c>
      <c r="BU10619" s="61" t="s">
        <v>16111</v>
      </c>
      <c r="BV10619" s="61" t="s">
        <v>1141</v>
      </c>
      <c r="BW10619" s="61" t="s">
        <v>5910</v>
      </c>
    </row>
    <row r="10620" spans="51:75">
      <c r="AY10620" s="89" t="e">
        <f>VLOOKUP(C10620,#REF!, 2,FALSE)</f>
        <v>#REF!</v>
      </c>
      <c r="BM10620" s="61" t="s">
        <v>16112</v>
      </c>
      <c r="BN10620" s="61" t="s">
        <v>3004</v>
      </c>
      <c r="BO10620" s="61" t="s">
        <v>2501</v>
      </c>
      <c r="BU10620" s="61" t="s">
        <v>16112</v>
      </c>
      <c r="BV10620" s="61" t="s">
        <v>3004</v>
      </c>
      <c r="BW10620" s="61" t="s">
        <v>2501</v>
      </c>
    </row>
    <row r="10621" spans="51:75">
      <c r="AY10621" s="89" t="e">
        <f>VLOOKUP(C10621,#REF!, 2,FALSE)</f>
        <v>#REF!</v>
      </c>
      <c r="BM10621" s="61" t="s">
        <v>2784</v>
      </c>
      <c r="BN10621" s="61" t="s">
        <v>1141</v>
      </c>
      <c r="BO10621" s="61" t="s">
        <v>5168</v>
      </c>
      <c r="BU10621" s="61" t="s">
        <v>2784</v>
      </c>
      <c r="BV10621" s="61" t="s">
        <v>1141</v>
      </c>
      <c r="BW10621" s="61" t="s">
        <v>5168</v>
      </c>
    </row>
    <row r="10622" spans="51:75">
      <c r="AY10622" s="89" t="e">
        <f>VLOOKUP(C10622,#REF!, 2,FALSE)</f>
        <v>#REF!</v>
      </c>
      <c r="BM10622" s="61" t="s">
        <v>16113</v>
      </c>
      <c r="BN10622" s="61" t="s">
        <v>3004</v>
      </c>
      <c r="BO10622" s="61" t="s">
        <v>5168</v>
      </c>
      <c r="BU10622" s="61" t="s">
        <v>16113</v>
      </c>
      <c r="BV10622" s="61" t="s">
        <v>3004</v>
      </c>
      <c r="BW10622" s="61" t="s">
        <v>5168</v>
      </c>
    </row>
    <row r="10623" spans="51:75">
      <c r="AY10623" s="89" t="e">
        <f>VLOOKUP(C10623,#REF!, 2,FALSE)</f>
        <v>#REF!</v>
      </c>
      <c r="BM10623" s="61" t="s">
        <v>59</v>
      </c>
      <c r="BN10623" s="61" t="s">
        <v>738</v>
      </c>
      <c r="BO10623" s="61" t="s">
        <v>12444</v>
      </c>
      <c r="BU10623" s="61" t="s">
        <v>59</v>
      </c>
      <c r="BV10623" s="61" t="s">
        <v>738</v>
      </c>
      <c r="BW10623" s="61" t="s">
        <v>12444</v>
      </c>
    </row>
    <row r="10624" spans="51:75">
      <c r="AY10624" s="89" t="e">
        <f>VLOOKUP(C10624,#REF!, 2,FALSE)</f>
        <v>#REF!</v>
      </c>
      <c r="BM10624" s="61" t="s">
        <v>16114</v>
      </c>
      <c r="BN10624" s="61" t="s">
        <v>914</v>
      </c>
      <c r="BO10624" s="61" t="s">
        <v>7923</v>
      </c>
      <c r="BU10624" s="61" t="s">
        <v>16114</v>
      </c>
      <c r="BV10624" s="61" t="s">
        <v>914</v>
      </c>
      <c r="BW10624" s="61" t="s">
        <v>7923</v>
      </c>
    </row>
    <row r="10625" spans="51:75">
      <c r="AY10625" s="89" t="e">
        <f>VLOOKUP(C10625,#REF!, 2,FALSE)</f>
        <v>#REF!</v>
      </c>
      <c r="BM10625" s="61" t="s">
        <v>16115</v>
      </c>
      <c r="BN10625" s="61" t="s">
        <v>16990</v>
      </c>
      <c r="BO10625" s="61" t="s">
        <v>772</v>
      </c>
      <c r="BU10625" s="61" t="s">
        <v>16115</v>
      </c>
      <c r="BV10625" s="61" t="s">
        <v>16990</v>
      </c>
      <c r="BW10625" s="61" t="s">
        <v>772</v>
      </c>
    </row>
    <row r="10626" spans="51:75">
      <c r="AY10626" s="89" t="e">
        <f>VLOOKUP(C10626,#REF!, 2,FALSE)</f>
        <v>#REF!</v>
      </c>
      <c r="BM10626" s="61" t="s">
        <v>2785</v>
      </c>
      <c r="BN10626" s="61" t="s">
        <v>3004</v>
      </c>
      <c r="BO10626" s="61" t="s">
        <v>1059</v>
      </c>
      <c r="BU10626" s="61" t="s">
        <v>2785</v>
      </c>
      <c r="BV10626" s="61" t="s">
        <v>3004</v>
      </c>
      <c r="BW10626" s="61" t="s">
        <v>1059</v>
      </c>
    </row>
    <row r="10627" spans="51:75">
      <c r="AY10627" s="89" t="e">
        <f>VLOOKUP(C10627,#REF!, 2,FALSE)</f>
        <v>#REF!</v>
      </c>
      <c r="BM10627" s="61" t="s">
        <v>2786</v>
      </c>
      <c r="BN10627" s="61" t="s">
        <v>1269</v>
      </c>
      <c r="BO10627" s="61" t="s">
        <v>2887</v>
      </c>
      <c r="BU10627" s="61" t="s">
        <v>2786</v>
      </c>
      <c r="BV10627" s="61" t="s">
        <v>1269</v>
      </c>
      <c r="BW10627" s="61" t="s">
        <v>2887</v>
      </c>
    </row>
    <row r="10628" spans="51:75">
      <c r="AY10628" s="89" t="e">
        <f>VLOOKUP(C10628,#REF!, 2,FALSE)</f>
        <v>#REF!</v>
      </c>
      <c r="BM10628" s="61" t="s">
        <v>16116</v>
      </c>
      <c r="BN10628" s="61" t="s">
        <v>2981</v>
      </c>
      <c r="BO10628" s="61" t="s">
        <v>7798</v>
      </c>
      <c r="BU10628" s="61" t="s">
        <v>16116</v>
      </c>
      <c r="BV10628" s="61" t="s">
        <v>2981</v>
      </c>
      <c r="BW10628" s="61" t="s">
        <v>7798</v>
      </c>
    </row>
    <row r="10629" spans="51:75">
      <c r="AY10629" s="89" t="e">
        <f>VLOOKUP(C10629,#REF!, 2,FALSE)</f>
        <v>#REF!</v>
      </c>
      <c r="BM10629" s="61" t="s">
        <v>16117</v>
      </c>
      <c r="BN10629" s="61" t="s">
        <v>925</v>
      </c>
      <c r="BO10629" s="61" t="s">
        <v>16118</v>
      </c>
      <c r="BU10629" s="61" t="s">
        <v>16117</v>
      </c>
      <c r="BV10629" s="61" t="s">
        <v>925</v>
      </c>
      <c r="BW10629" s="61" t="s">
        <v>16118</v>
      </c>
    </row>
    <row r="10630" spans="51:75">
      <c r="AY10630" s="89" t="e">
        <f>VLOOKUP(C10630,#REF!, 2,FALSE)</f>
        <v>#REF!</v>
      </c>
      <c r="BM10630" s="61" t="s">
        <v>16119</v>
      </c>
      <c r="BN10630" s="61" t="s">
        <v>925</v>
      </c>
      <c r="BO10630" s="61" t="s">
        <v>9435</v>
      </c>
      <c r="BU10630" s="61" t="s">
        <v>16119</v>
      </c>
      <c r="BV10630" s="61" t="s">
        <v>925</v>
      </c>
      <c r="BW10630" s="61" t="s">
        <v>9435</v>
      </c>
    </row>
    <row r="10631" spans="51:75">
      <c r="AY10631" s="89" t="e">
        <f>VLOOKUP(C10631,#REF!, 2,FALSE)</f>
        <v>#REF!</v>
      </c>
      <c r="BM10631" s="61" t="s">
        <v>16120</v>
      </c>
      <c r="BN10631" s="61" t="s">
        <v>925</v>
      </c>
      <c r="BO10631" s="61" t="s">
        <v>9435</v>
      </c>
      <c r="BU10631" s="61" t="s">
        <v>16120</v>
      </c>
      <c r="BV10631" s="61" t="s">
        <v>925</v>
      </c>
      <c r="BW10631" s="61" t="s">
        <v>9435</v>
      </c>
    </row>
    <row r="10632" spans="51:75">
      <c r="AY10632" s="89" t="e">
        <f>VLOOKUP(C10632,#REF!, 2,FALSE)</f>
        <v>#REF!</v>
      </c>
      <c r="BM10632" s="61" t="s">
        <v>16121</v>
      </c>
      <c r="BN10632" s="61" t="s">
        <v>1344</v>
      </c>
      <c r="BO10632" s="61" t="s">
        <v>2985</v>
      </c>
      <c r="BU10632" s="61" t="s">
        <v>16121</v>
      </c>
      <c r="BV10632" s="61" t="s">
        <v>1344</v>
      </c>
      <c r="BW10632" s="61" t="s">
        <v>2985</v>
      </c>
    </row>
    <row r="10633" spans="51:75">
      <c r="AY10633" s="89" t="e">
        <f>VLOOKUP(C10633,#REF!, 2,FALSE)</f>
        <v>#REF!</v>
      </c>
      <c r="BM10633" s="61" t="s">
        <v>16122</v>
      </c>
      <c r="BN10633" s="61" t="s">
        <v>16990</v>
      </c>
      <c r="BO10633" s="61" t="s">
        <v>772</v>
      </c>
      <c r="BU10633" s="61" t="s">
        <v>16122</v>
      </c>
      <c r="BV10633" s="61" t="s">
        <v>16990</v>
      </c>
      <c r="BW10633" s="61" t="s">
        <v>772</v>
      </c>
    </row>
    <row r="10634" spans="51:75">
      <c r="AY10634" s="89" t="e">
        <f>VLOOKUP(C10634,#REF!, 2,FALSE)</f>
        <v>#REF!</v>
      </c>
      <c r="BM10634" s="61" t="s">
        <v>16123</v>
      </c>
      <c r="BN10634" s="61" t="s">
        <v>668</v>
      </c>
      <c r="BO10634" s="61" t="s">
        <v>7438</v>
      </c>
      <c r="BU10634" s="61" t="s">
        <v>16123</v>
      </c>
      <c r="BV10634" s="61" t="s">
        <v>668</v>
      </c>
      <c r="BW10634" s="61" t="s">
        <v>7438</v>
      </c>
    </row>
    <row r="10635" spans="51:75">
      <c r="AY10635" s="89" t="e">
        <f>VLOOKUP(C10635,#REF!, 2,FALSE)</f>
        <v>#REF!</v>
      </c>
      <c r="BM10635" s="61" t="s">
        <v>16124</v>
      </c>
      <c r="BN10635" s="61" t="s">
        <v>782</v>
      </c>
      <c r="BO10635" s="61" t="s">
        <v>6198</v>
      </c>
      <c r="BU10635" s="61" t="s">
        <v>16124</v>
      </c>
      <c r="BV10635" s="61" t="s">
        <v>782</v>
      </c>
      <c r="BW10635" s="61" t="s">
        <v>6198</v>
      </c>
    </row>
    <row r="10636" spans="51:75">
      <c r="AY10636" s="89" t="e">
        <f>VLOOKUP(C10636,#REF!, 2,FALSE)</f>
        <v>#REF!</v>
      </c>
      <c r="BM10636" s="61" t="s">
        <v>16125</v>
      </c>
      <c r="BN10636" s="61" t="s">
        <v>1344</v>
      </c>
      <c r="BO10636" s="61" t="s">
        <v>2985</v>
      </c>
      <c r="BU10636" s="61" t="s">
        <v>16125</v>
      </c>
      <c r="BV10636" s="61" t="s">
        <v>1344</v>
      </c>
      <c r="BW10636" s="61" t="s">
        <v>2985</v>
      </c>
    </row>
    <row r="10637" spans="51:75">
      <c r="AY10637" s="89" t="e">
        <f>VLOOKUP(C10637,#REF!, 2,FALSE)</f>
        <v>#REF!</v>
      </c>
      <c r="BM10637" s="61" t="s">
        <v>16126</v>
      </c>
      <c r="BN10637" s="61" t="s">
        <v>16990</v>
      </c>
      <c r="BO10637" s="61" t="s">
        <v>5411</v>
      </c>
      <c r="BU10637" s="61" t="s">
        <v>16126</v>
      </c>
      <c r="BV10637" s="61" t="s">
        <v>16990</v>
      </c>
      <c r="BW10637" s="61" t="s">
        <v>5411</v>
      </c>
    </row>
    <row r="10638" spans="51:75">
      <c r="AY10638" s="89" t="e">
        <f>VLOOKUP(C10638,#REF!, 2,FALSE)</f>
        <v>#REF!</v>
      </c>
      <c r="BM10638" s="61" t="s">
        <v>2787</v>
      </c>
      <c r="BN10638" s="61" t="s">
        <v>16990</v>
      </c>
      <c r="BO10638" s="61" t="s">
        <v>772</v>
      </c>
      <c r="BU10638" s="61" t="s">
        <v>2787</v>
      </c>
      <c r="BV10638" s="61" t="s">
        <v>16990</v>
      </c>
      <c r="BW10638" s="61" t="s">
        <v>772</v>
      </c>
    </row>
    <row r="10639" spans="51:75">
      <c r="AY10639" s="89" t="e">
        <f>VLOOKUP(C10639,#REF!, 2,FALSE)</f>
        <v>#REF!</v>
      </c>
      <c r="BM10639" s="61" t="s">
        <v>2788</v>
      </c>
      <c r="BN10639" s="61" t="s">
        <v>3004</v>
      </c>
      <c r="BO10639" s="61" t="s">
        <v>16127</v>
      </c>
      <c r="BU10639" s="61" t="s">
        <v>2788</v>
      </c>
      <c r="BV10639" s="61" t="s">
        <v>3004</v>
      </c>
      <c r="BW10639" s="61" t="s">
        <v>16127</v>
      </c>
    </row>
    <row r="10640" spans="51:75">
      <c r="AY10640" s="89" t="e">
        <f>VLOOKUP(C10640,#REF!, 2,FALSE)</f>
        <v>#REF!</v>
      </c>
      <c r="BM10640" s="61" t="s">
        <v>16128</v>
      </c>
      <c r="BN10640" s="61" t="s">
        <v>780</v>
      </c>
      <c r="BO10640" s="61" t="s">
        <v>4755</v>
      </c>
      <c r="BU10640" s="61" t="s">
        <v>16128</v>
      </c>
      <c r="BV10640" s="61" t="s">
        <v>780</v>
      </c>
      <c r="BW10640" s="61" t="s">
        <v>4755</v>
      </c>
    </row>
    <row r="10641" spans="51:75">
      <c r="AY10641" s="89" t="e">
        <f>VLOOKUP(C10641,#REF!, 2,FALSE)</f>
        <v>#REF!</v>
      </c>
      <c r="BM10641" s="61" t="s">
        <v>16129</v>
      </c>
      <c r="BN10641" s="61" t="s">
        <v>780</v>
      </c>
      <c r="BO10641" s="61" t="s">
        <v>662</v>
      </c>
      <c r="BU10641" s="61" t="s">
        <v>16129</v>
      </c>
      <c r="BV10641" s="61" t="s">
        <v>780</v>
      </c>
      <c r="BW10641" s="61" t="s">
        <v>662</v>
      </c>
    </row>
    <row r="10642" spans="51:75">
      <c r="AY10642" s="89" t="e">
        <f>VLOOKUP(C10642,#REF!, 2,FALSE)</f>
        <v>#REF!</v>
      </c>
      <c r="BM10642" s="61" t="s">
        <v>16130</v>
      </c>
      <c r="BN10642" s="61" t="s">
        <v>805</v>
      </c>
      <c r="BO10642" s="61" t="s">
        <v>2985</v>
      </c>
      <c r="BU10642" s="61" t="s">
        <v>16130</v>
      </c>
      <c r="BV10642" s="61" t="s">
        <v>805</v>
      </c>
      <c r="BW10642" s="61" t="s">
        <v>2985</v>
      </c>
    </row>
    <row r="10643" spans="51:75">
      <c r="AY10643" s="89" t="e">
        <f>VLOOKUP(C10643,#REF!, 2,FALSE)</f>
        <v>#REF!</v>
      </c>
      <c r="BM10643" s="61" t="s">
        <v>16131</v>
      </c>
      <c r="BN10643" s="61" t="s">
        <v>16990</v>
      </c>
      <c r="BO10643" s="61" t="s">
        <v>2722</v>
      </c>
      <c r="BU10643" s="61" t="s">
        <v>16131</v>
      </c>
      <c r="BV10643" s="61" t="s">
        <v>16990</v>
      </c>
      <c r="BW10643" s="61" t="s">
        <v>2722</v>
      </c>
    </row>
    <row r="10644" spans="51:75">
      <c r="AY10644" s="89" t="e">
        <f>VLOOKUP(C10644,#REF!, 2,FALSE)</f>
        <v>#REF!</v>
      </c>
      <c r="BM10644" s="61" t="s">
        <v>2791</v>
      </c>
      <c r="BN10644" s="61" t="s">
        <v>16990</v>
      </c>
      <c r="BO10644" s="61" t="s">
        <v>9658</v>
      </c>
      <c r="BU10644" s="61" t="s">
        <v>2791</v>
      </c>
      <c r="BV10644" s="61" t="s">
        <v>16990</v>
      </c>
      <c r="BW10644" s="61" t="s">
        <v>9658</v>
      </c>
    </row>
    <row r="10645" spans="51:75">
      <c r="AY10645" s="89" t="e">
        <f>VLOOKUP(C10645,#REF!, 2,FALSE)</f>
        <v>#REF!</v>
      </c>
      <c r="BM10645" s="61" t="s">
        <v>63</v>
      </c>
      <c r="BN10645" s="61" t="s">
        <v>16990</v>
      </c>
      <c r="BO10645" s="61" t="s">
        <v>16132</v>
      </c>
      <c r="BU10645" s="61" t="s">
        <v>63</v>
      </c>
      <c r="BV10645" s="61" t="s">
        <v>16990</v>
      </c>
      <c r="BW10645" s="61" t="s">
        <v>16132</v>
      </c>
    </row>
    <row r="10646" spans="51:75">
      <c r="AY10646" s="89" t="e">
        <f>VLOOKUP(C10646,#REF!, 2,FALSE)</f>
        <v>#REF!</v>
      </c>
      <c r="BM10646" s="61" t="s">
        <v>16133</v>
      </c>
      <c r="BN10646" s="61" t="s">
        <v>16990</v>
      </c>
      <c r="BO10646" s="61" t="s">
        <v>16134</v>
      </c>
      <c r="BU10646" s="61" t="s">
        <v>16133</v>
      </c>
      <c r="BV10646" s="61" t="s">
        <v>16990</v>
      </c>
      <c r="BW10646" s="61" t="s">
        <v>16134</v>
      </c>
    </row>
    <row r="10647" spans="51:75">
      <c r="AY10647" s="89" t="e">
        <f>VLOOKUP(C10647,#REF!, 2,FALSE)</f>
        <v>#REF!</v>
      </c>
      <c r="BM10647" s="61" t="s">
        <v>16135</v>
      </c>
      <c r="BN10647" s="61" t="s">
        <v>16990</v>
      </c>
      <c r="BO10647" s="61" t="s">
        <v>1502</v>
      </c>
      <c r="BU10647" s="61" t="s">
        <v>16135</v>
      </c>
      <c r="BV10647" s="61" t="s">
        <v>16990</v>
      </c>
      <c r="BW10647" s="61" t="s">
        <v>1502</v>
      </c>
    </row>
    <row r="10648" spans="51:75">
      <c r="AY10648" s="89" t="e">
        <f>VLOOKUP(C10648,#REF!, 2,FALSE)</f>
        <v>#REF!</v>
      </c>
      <c r="BM10648" s="61" t="s">
        <v>16136</v>
      </c>
      <c r="BN10648" s="61" t="s">
        <v>3254</v>
      </c>
      <c r="BO10648" s="61" t="s">
        <v>4035</v>
      </c>
      <c r="BU10648" s="61" t="s">
        <v>16136</v>
      </c>
      <c r="BV10648" s="61" t="s">
        <v>3254</v>
      </c>
      <c r="BW10648" s="61" t="s">
        <v>4035</v>
      </c>
    </row>
    <row r="10649" spans="51:75">
      <c r="AY10649" s="89" t="e">
        <f>VLOOKUP(C10649,#REF!, 2,FALSE)</f>
        <v>#REF!</v>
      </c>
      <c r="BM10649" s="61" t="s">
        <v>16137</v>
      </c>
      <c r="BN10649" s="61" t="s">
        <v>625</v>
      </c>
      <c r="BO10649" s="61" t="s">
        <v>3146</v>
      </c>
      <c r="BU10649" s="61" t="s">
        <v>16137</v>
      </c>
      <c r="BV10649" s="61" t="s">
        <v>625</v>
      </c>
      <c r="BW10649" s="61" t="s">
        <v>3146</v>
      </c>
    </row>
    <row r="10650" spans="51:75">
      <c r="AY10650" s="89" t="e">
        <f>VLOOKUP(C10650,#REF!, 2,FALSE)</f>
        <v>#REF!</v>
      </c>
      <c r="BM10650" s="61" t="s">
        <v>16138</v>
      </c>
      <c r="BN10650" s="61" t="s">
        <v>16990</v>
      </c>
      <c r="BO10650" s="61" t="s">
        <v>1860</v>
      </c>
      <c r="BU10650" s="61" t="s">
        <v>16138</v>
      </c>
      <c r="BV10650" s="61" t="s">
        <v>16990</v>
      </c>
      <c r="BW10650" s="61" t="s">
        <v>1860</v>
      </c>
    </row>
    <row r="10651" spans="51:75">
      <c r="AY10651" s="89" t="e">
        <f>VLOOKUP(C10651,#REF!, 2,FALSE)</f>
        <v>#REF!</v>
      </c>
      <c r="BM10651" s="61" t="s">
        <v>16139</v>
      </c>
      <c r="BN10651" s="61" t="s">
        <v>16990</v>
      </c>
      <c r="BO10651" s="61" t="s">
        <v>4075</v>
      </c>
      <c r="BU10651" s="61" t="s">
        <v>16139</v>
      </c>
      <c r="BV10651" s="61" t="s">
        <v>16990</v>
      </c>
      <c r="BW10651" s="61" t="s">
        <v>4075</v>
      </c>
    </row>
    <row r="10652" spans="51:75">
      <c r="AY10652" s="89" t="e">
        <f>VLOOKUP(C10652,#REF!, 2,FALSE)</f>
        <v>#REF!</v>
      </c>
      <c r="BM10652" s="61" t="s">
        <v>16140</v>
      </c>
      <c r="BN10652" s="61" t="s">
        <v>16990</v>
      </c>
      <c r="BO10652" s="61" t="s">
        <v>16141</v>
      </c>
      <c r="BU10652" s="61" t="s">
        <v>16140</v>
      </c>
      <c r="BV10652" s="61" t="s">
        <v>16990</v>
      </c>
      <c r="BW10652" s="61" t="s">
        <v>16141</v>
      </c>
    </row>
    <row r="10653" spans="51:75">
      <c r="AY10653" s="89" t="e">
        <f>VLOOKUP(C10653,#REF!, 2,FALSE)</f>
        <v>#REF!</v>
      </c>
      <c r="BM10653" s="61" t="s">
        <v>16142</v>
      </c>
      <c r="BN10653" s="61" t="s">
        <v>16990</v>
      </c>
      <c r="BO10653" s="61" t="s">
        <v>3733</v>
      </c>
      <c r="BU10653" s="61" t="s">
        <v>16142</v>
      </c>
      <c r="BV10653" s="61" t="s">
        <v>16990</v>
      </c>
      <c r="BW10653" s="61" t="s">
        <v>3733</v>
      </c>
    </row>
    <row r="10654" spans="51:75">
      <c r="AY10654" s="89" t="e">
        <f>VLOOKUP(C10654,#REF!, 2,FALSE)</f>
        <v>#REF!</v>
      </c>
      <c r="BM10654" s="61" t="s">
        <v>2792</v>
      </c>
      <c r="BN10654" s="61" t="s">
        <v>16990</v>
      </c>
      <c r="BO10654" s="61" t="s">
        <v>8922</v>
      </c>
      <c r="BU10654" s="61" t="s">
        <v>2792</v>
      </c>
      <c r="BV10654" s="61" t="s">
        <v>16990</v>
      </c>
      <c r="BW10654" s="61" t="s">
        <v>8922</v>
      </c>
    </row>
    <row r="10655" spans="51:75">
      <c r="AY10655" s="89" t="e">
        <f>VLOOKUP(C10655,#REF!, 2,FALSE)</f>
        <v>#REF!</v>
      </c>
      <c r="BM10655" s="61" t="s">
        <v>16143</v>
      </c>
      <c r="BN10655" s="61" t="s">
        <v>16990</v>
      </c>
      <c r="BO10655" s="61" t="s">
        <v>8340</v>
      </c>
      <c r="BU10655" s="61" t="s">
        <v>16143</v>
      </c>
      <c r="BV10655" s="61" t="s">
        <v>16990</v>
      </c>
      <c r="BW10655" s="61" t="s">
        <v>8340</v>
      </c>
    </row>
    <row r="10656" spans="51:75">
      <c r="AY10656" s="89" t="e">
        <f>VLOOKUP(C10656,#REF!, 2,FALSE)</f>
        <v>#REF!</v>
      </c>
      <c r="BM10656" s="61" t="s">
        <v>16144</v>
      </c>
      <c r="BN10656" s="61" t="s">
        <v>16990</v>
      </c>
      <c r="BO10656" s="61" t="s">
        <v>6818</v>
      </c>
      <c r="BU10656" s="61" t="s">
        <v>16144</v>
      </c>
      <c r="BV10656" s="61" t="s">
        <v>16990</v>
      </c>
      <c r="BW10656" s="61" t="s">
        <v>6818</v>
      </c>
    </row>
    <row r="10657" spans="51:75">
      <c r="AY10657" s="89" t="e">
        <f>VLOOKUP(C10657,#REF!, 2,FALSE)</f>
        <v>#REF!</v>
      </c>
      <c r="BM10657" s="61" t="s">
        <v>16145</v>
      </c>
      <c r="BN10657" s="61" t="s">
        <v>623</v>
      </c>
      <c r="BO10657" s="61" t="s">
        <v>8922</v>
      </c>
      <c r="BU10657" s="61" t="s">
        <v>16145</v>
      </c>
      <c r="BV10657" s="61" t="s">
        <v>623</v>
      </c>
      <c r="BW10657" s="61" t="s">
        <v>8922</v>
      </c>
    </row>
    <row r="10658" spans="51:75">
      <c r="AY10658" s="89" t="e">
        <f>VLOOKUP(C10658,#REF!, 2,FALSE)</f>
        <v>#REF!</v>
      </c>
      <c r="BM10658" s="61" t="s">
        <v>16146</v>
      </c>
      <c r="BN10658" s="61" t="s">
        <v>3047</v>
      </c>
      <c r="BO10658" s="61" t="s">
        <v>3882</v>
      </c>
      <c r="BU10658" s="61" t="s">
        <v>16146</v>
      </c>
      <c r="BV10658" s="61" t="s">
        <v>3047</v>
      </c>
      <c r="BW10658" s="61" t="s">
        <v>3882</v>
      </c>
    </row>
    <row r="10659" spans="51:75">
      <c r="AY10659" s="89" t="e">
        <f>VLOOKUP(C10659,#REF!, 2,FALSE)</f>
        <v>#REF!</v>
      </c>
      <c r="BM10659" s="61" t="s">
        <v>16147</v>
      </c>
      <c r="BN10659" s="61" t="s">
        <v>3047</v>
      </c>
      <c r="BO10659" s="61" t="s">
        <v>8345</v>
      </c>
      <c r="BU10659" s="61" t="s">
        <v>16147</v>
      </c>
      <c r="BV10659" s="61" t="s">
        <v>3047</v>
      </c>
      <c r="BW10659" s="61" t="s">
        <v>8345</v>
      </c>
    </row>
    <row r="10660" spans="51:75">
      <c r="AY10660" s="89" t="e">
        <f>VLOOKUP(C10660,#REF!, 2,FALSE)</f>
        <v>#REF!</v>
      </c>
      <c r="BM10660" s="61" t="s">
        <v>16148</v>
      </c>
      <c r="BN10660" s="61" t="s">
        <v>944</v>
      </c>
      <c r="BO10660" s="61" t="s">
        <v>16149</v>
      </c>
      <c r="BU10660" s="61" t="s">
        <v>16148</v>
      </c>
      <c r="BV10660" s="61" t="s">
        <v>944</v>
      </c>
      <c r="BW10660" s="61" t="s">
        <v>16149</v>
      </c>
    </row>
    <row r="10661" spans="51:75">
      <c r="AY10661" s="89" t="e">
        <f>VLOOKUP(C10661,#REF!, 2,FALSE)</f>
        <v>#REF!</v>
      </c>
      <c r="BM10661" s="61" t="s">
        <v>16150</v>
      </c>
      <c r="BN10661" s="61" t="s">
        <v>623</v>
      </c>
      <c r="BO10661" s="61" t="s">
        <v>13931</v>
      </c>
      <c r="BU10661" s="61" t="s">
        <v>16150</v>
      </c>
      <c r="BV10661" s="61" t="s">
        <v>623</v>
      </c>
      <c r="BW10661" s="61" t="s">
        <v>13931</v>
      </c>
    </row>
    <row r="10662" spans="51:75">
      <c r="AY10662" s="89" t="e">
        <f>VLOOKUP(C10662,#REF!, 2,FALSE)</f>
        <v>#REF!</v>
      </c>
      <c r="BM10662" s="61" t="s">
        <v>16151</v>
      </c>
      <c r="BN10662" s="61" t="s">
        <v>738</v>
      </c>
      <c r="BO10662" s="61" t="s">
        <v>8389</v>
      </c>
      <c r="BU10662" s="61" t="s">
        <v>16151</v>
      </c>
      <c r="BV10662" s="61" t="s">
        <v>738</v>
      </c>
      <c r="BW10662" s="61" t="s">
        <v>8389</v>
      </c>
    </row>
    <row r="10663" spans="51:75">
      <c r="AY10663" s="89" t="e">
        <f>VLOOKUP(C10663,#REF!, 2,FALSE)</f>
        <v>#REF!</v>
      </c>
      <c r="BM10663" s="61" t="s">
        <v>16152</v>
      </c>
      <c r="BN10663" s="61" t="s">
        <v>660</v>
      </c>
      <c r="BO10663" s="61" t="s">
        <v>16153</v>
      </c>
      <c r="BU10663" s="61" t="s">
        <v>16152</v>
      </c>
      <c r="BV10663" s="61" t="s">
        <v>660</v>
      </c>
      <c r="BW10663" s="61" t="s">
        <v>16153</v>
      </c>
    </row>
    <row r="10664" spans="51:75">
      <c r="AY10664" s="89" t="e">
        <f>VLOOKUP(C10664,#REF!, 2,FALSE)</f>
        <v>#REF!</v>
      </c>
      <c r="BM10664" s="61" t="s">
        <v>496</v>
      </c>
      <c r="BN10664" s="61" t="s">
        <v>671</v>
      </c>
      <c r="BO10664" s="61" t="s">
        <v>16154</v>
      </c>
      <c r="BU10664" s="61" t="s">
        <v>496</v>
      </c>
      <c r="BV10664" s="61" t="s">
        <v>671</v>
      </c>
      <c r="BW10664" s="61" t="s">
        <v>16154</v>
      </c>
    </row>
    <row r="10665" spans="51:75">
      <c r="AY10665" s="89" t="e">
        <f>VLOOKUP(C10665,#REF!, 2,FALSE)</f>
        <v>#REF!</v>
      </c>
      <c r="BM10665" s="61" t="s">
        <v>16155</v>
      </c>
      <c r="BN10665" s="61" t="s">
        <v>630</v>
      </c>
      <c r="BO10665" s="61" t="s">
        <v>5639</v>
      </c>
      <c r="BU10665" s="61" t="s">
        <v>16155</v>
      </c>
      <c r="BV10665" s="61" t="s">
        <v>630</v>
      </c>
      <c r="BW10665" s="61" t="s">
        <v>5639</v>
      </c>
    </row>
    <row r="10666" spans="51:75">
      <c r="AY10666" s="89" t="e">
        <f>VLOOKUP(C10666,#REF!, 2,FALSE)</f>
        <v>#REF!</v>
      </c>
      <c r="BM10666" s="61" t="s">
        <v>16156</v>
      </c>
      <c r="BN10666" s="61" t="s">
        <v>659</v>
      </c>
      <c r="BO10666" s="61" t="s">
        <v>9341</v>
      </c>
      <c r="BU10666" s="61" t="s">
        <v>16156</v>
      </c>
      <c r="BV10666" s="61" t="s">
        <v>659</v>
      </c>
      <c r="BW10666" s="61" t="s">
        <v>9341</v>
      </c>
    </row>
    <row r="10667" spans="51:75">
      <c r="AY10667" s="89" t="e">
        <f>VLOOKUP(C10667,#REF!, 2,FALSE)</f>
        <v>#REF!</v>
      </c>
      <c r="BM10667" s="61" t="s">
        <v>16157</v>
      </c>
      <c r="BN10667" s="61" t="s">
        <v>1141</v>
      </c>
      <c r="BO10667" s="61" t="s">
        <v>772</v>
      </c>
      <c r="BU10667" s="61" t="s">
        <v>16157</v>
      </c>
      <c r="BV10667" s="61" t="s">
        <v>1141</v>
      </c>
      <c r="BW10667" s="61" t="s">
        <v>772</v>
      </c>
    </row>
    <row r="10668" spans="51:75">
      <c r="AY10668" s="89" t="e">
        <f>VLOOKUP(C10668,#REF!, 2,FALSE)</f>
        <v>#REF!</v>
      </c>
      <c r="BM10668" s="61" t="s">
        <v>16158</v>
      </c>
      <c r="BN10668" s="61" t="s">
        <v>3204</v>
      </c>
      <c r="BO10668" s="61" t="s">
        <v>862</v>
      </c>
      <c r="BU10668" s="61" t="s">
        <v>16158</v>
      </c>
      <c r="BV10668" s="61" t="s">
        <v>3204</v>
      </c>
      <c r="BW10668" s="61" t="s">
        <v>862</v>
      </c>
    </row>
    <row r="10669" spans="51:75">
      <c r="AY10669" s="89" t="e">
        <f>VLOOKUP(C10669,#REF!, 2,FALSE)</f>
        <v>#REF!</v>
      </c>
      <c r="BM10669" s="61" t="s">
        <v>16159</v>
      </c>
      <c r="BN10669" s="61" t="s">
        <v>671</v>
      </c>
      <c r="BO10669" s="61" t="s">
        <v>10098</v>
      </c>
      <c r="BU10669" s="61" t="s">
        <v>16159</v>
      </c>
      <c r="BV10669" s="61" t="s">
        <v>671</v>
      </c>
      <c r="BW10669" s="61" t="s">
        <v>10098</v>
      </c>
    </row>
    <row r="10670" spans="51:75">
      <c r="AY10670" s="89" t="e">
        <f>VLOOKUP(C10670,#REF!, 2,FALSE)</f>
        <v>#REF!</v>
      </c>
      <c r="BM10670" s="61" t="s">
        <v>16160</v>
      </c>
      <c r="BN10670" s="61" t="s">
        <v>707</v>
      </c>
      <c r="BO10670" s="61" t="s">
        <v>1609</v>
      </c>
      <c r="BU10670" s="61" t="s">
        <v>16160</v>
      </c>
      <c r="BV10670" s="61" t="s">
        <v>707</v>
      </c>
      <c r="BW10670" s="61" t="s">
        <v>1609</v>
      </c>
    </row>
    <row r="10671" spans="51:75">
      <c r="AY10671" s="89" t="e">
        <f>VLOOKUP(C10671,#REF!, 2,FALSE)</f>
        <v>#REF!</v>
      </c>
      <c r="BM10671" s="61" t="s">
        <v>16161</v>
      </c>
      <c r="BN10671" s="61" t="s">
        <v>864</v>
      </c>
      <c r="BO10671" s="61" t="s">
        <v>772</v>
      </c>
      <c r="BU10671" s="61" t="s">
        <v>16161</v>
      </c>
      <c r="BV10671" s="61" t="s">
        <v>864</v>
      </c>
      <c r="BW10671" s="61" t="s">
        <v>772</v>
      </c>
    </row>
    <row r="10672" spans="51:75">
      <c r="AY10672" s="89" t="e">
        <f>VLOOKUP(C10672,#REF!, 2,FALSE)</f>
        <v>#REF!</v>
      </c>
      <c r="BM10672" s="61" t="s">
        <v>16162</v>
      </c>
      <c r="BN10672" s="61" t="s">
        <v>864</v>
      </c>
      <c r="BO10672" s="61" t="s">
        <v>772</v>
      </c>
      <c r="BU10672" s="61" t="s">
        <v>16162</v>
      </c>
      <c r="BV10672" s="61" t="s">
        <v>864</v>
      </c>
      <c r="BW10672" s="61" t="s">
        <v>772</v>
      </c>
    </row>
    <row r="10673" spans="51:75">
      <c r="AY10673" s="89" t="e">
        <f>VLOOKUP(C10673,#REF!, 2,FALSE)</f>
        <v>#REF!</v>
      </c>
      <c r="BM10673" s="61" t="s">
        <v>16163</v>
      </c>
      <c r="BN10673" s="61" t="s">
        <v>864</v>
      </c>
      <c r="BO10673" s="61" t="s">
        <v>9459</v>
      </c>
      <c r="BU10673" s="61" t="s">
        <v>16163</v>
      </c>
      <c r="BV10673" s="61" t="s">
        <v>864</v>
      </c>
      <c r="BW10673" s="61" t="s">
        <v>9459</v>
      </c>
    </row>
    <row r="10674" spans="51:75">
      <c r="AY10674" s="89" t="e">
        <f>VLOOKUP(C10674,#REF!, 2,FALSE)</f>
        <v>#REF!</v>
      </c>
      <c r="BM10674" s="61" t="s">
        <v>16164</v>
      </c>
      <c r="BN10674" s="61" t="s">
        <v>2985</v>
      </c>
      <c r="BO10674" s="61" t="s">
        <v>772</v>
      </c>
      <c r="BU10674" s="61" t="s">
        <v>16164</v>
      </c>
      <c r="BV10674" s="61" t="s">
        <v>2985</v>
      </c>
      <c r="BW10674" s="61" t="s">
        <v>772</v>
      </c>
    </row>
    <row r="10675" spans="51:75">
      <c r="AY10675" s="89" t="e">
        <f>VLOOKUP(C10675,#REF!, 2,FALSE)</f>
        <v>#REF!</v>
      </c>
      <c r="BM10675" s="61" t="s">
        <v>16165</v>
      </c>
      <c r="BN10675" s="61" t="s">
        <v>1141</v>
      </c>
      <c r="BO10675" s="61" t="s">
        <v>1227</v>
      </c>
      <c r="BU10675" s="61" t="s">
        <v>16165</v>
      </c>
      <c r="BV10675" s="61" t="s">
        <v>1141</v>
      </c>
      <c r="BW10675" s="61" t="s">
        <v>1227</v>
      </c>
    </row>
    <row r="10676" spans="51:75">
      <c r="AY10676" s="89" t="e">
        <f>VLOOKUP(C10676,#REF!, 2,FALSE)</f>
        <v>#REF!</v>
      </c>
      <c r="BM10676" s="61" t="s">
        <v>16166</v>
      </c>
      <c r="BN10676" s="61" t="s">
        <v>3089</v>
      </c>
      <c r="BO10676" s="61" t="s">
        <v>16167</v>
      </c>
      <c r="BU10676" s="61" t="s">
        <v>16166</v>
      </c>
      <c r="BV10676" s="61" t="s">
        <v>3089</v>
      </c>
      <c r="BW10676" s="61" t="s">
        <v>16167</v>
      </c>
    </row>
    <row r="10677" spans="51:75">
      <c r="AY10677" s="89" t="e">
        <f>VLOOKUP(C10677,#REF!, 2,FALSE)</f>
        <v>#REF!</v>
      </c>
      <c r="BM10677" s="61" t="s">
        <v>16168</v>
      </c>
      <c r="BN10677" s="61" t="s">
        <v>16990</v>
      </c>
      <c r="BO10677" s="61" t="s">
        <v>2985</v>
      </c>
      <c r="BU10677" s="61" t="s">
        <v>16168</v>
      </c>
      <c r="BV10677" s="61" t="s">
        <v>16990</v>
      </c>
      <c r="BW10677" s="61" t="s">
        <v>2985</v>
      </c>
    </row>
    <row r="10678" spans="51:75">
      <c r="AY10678" s="89" t="e">
        <f>VLOOKUP(C10678,#REF!, 2,FALSE)</f>
        <v>#REF!</v>
      </c>
      <c r="BM10678" s="61" t="s">
        <v>16169</v>
      </c>
      <c r="BN10678" s="61" t="s">
        <v>1141</v>
      </c>
      <c r="BO10678" s="61" t="s">
        <v>772</v>
      </c>
      <c r="BU10678" s="61" t="s">
        <v>16169</v>
      </c>
      <c r="BV10678" s="61" t="s">
        <v>1141</v>
      </c>
      <c r="BW10678" s="61" t="s">
        <v>772</v>
      </c>
    </row>
    <row r="10679" spans="51:75">
      <c r="AY10679" s="89" t="e">
        <f>VLOOKUP(C10679,#REF!, 2,FALSE)</f>
        <v>#REF!</v>
      </c>
      <c r="BM10679" s="61" t="s">
        <v>16170</v>
      </c>
      <c r="BN10679" s="61" t="s">
        <v>1141</v>
      </c>
      <c r="BO10679" s="61" t="s">
        <v>772</v>
      </c>
      <c r="BU10679" s="61" t="s">
        <v>16170</v>
      </c>
      <c r="BV10679" s="61" t="s">
        <v>1141</v>
      </c>
      <c r="BW10679" s="61" t="s">
        <v>772</v>
      </c>
    </row>
    <row r="10680" spans="51:75">
      <c r="AY10680" s="89" t="e">
        <f>VLOOKUP(C10680,#REF!, 2,FALSE)</f>
        <v>#REF!</v>
      </c>
      <c r="BM10680" s="61" t="s">
        <v>16171</v>
      </c>
      <c r="BN10680" s="61" t="s">
        <v>3004</v>
      </c>
      <c r="BO10680" s="61" t="s">
        <v>772</v>
      </c>
      <c r="BU10680" s="61" t="s">
        <v>16171</v>
      </c>
      <c r="BV10680" s="61" t="s">
        <v>3004</v>
      </c>
      <c r="BW10680" s="61" t="s">
        <v>772</v>
      </c>
    </row>
    <row r="10681" spans="51:75">
      <c r="AY10681" s="89" t="e">
        <f>VLOOKUP(C10681,#REF!, 2,FALSE)</f>
        <v>#REF!</v>
      </c>
      <c r="BM10681" s="61" t="s">
        <v>2796</v>
      </c>
      <c r="BN10681" s="61" t="s">
        <v>630</v>
      </c>
      <c r="BO10681" s="61" t="s">
        <v>772</v>
      </c>
      <c r="BU10681" s="61" t="s">
        <v>2796</v>
      </c>
      <c r="BV10681" s="61" t="s">
        <v>630</v>
      </c>
      <c r="BW10681" s="61" t="s">
        <v>772</v>
      </c>
    </row>
    <row r="10682" spans="51:75">
      <c r="AY10682" s="89" t="e">
        <f>VLOOKUP(C10682,#REF!, 2,FALSE)</f>
        <v>#REF!</v>
      </c>
      <c r="BM10682" s="61" t="s">
        <v>16172</v>
      </c>
      <c r="BN10682" s="61" t="s">
        <v>3004</v>
      </c>
      <c r="BO10682" s="61" t="s">
        <v>772</v>
      </c>
      <c r="BU10682" s="61" t="s">
        <v>16172</v>
      </c>
      <c r="BV10682" s="61" t="s">
        <v>3004</v>
      </c>
      <c r="BW10682" s="61" t="s">
        <v>772</v>
      </c>
    </row>
    <row r="10683" spans="51:75">
      <c r="AY10683" s="89" t="e">
        <f>VLOOKUP(C10683,#REF!, 2,FALSE)</f>
        <v>#REF!</v>
      </c>
      <c r="BM10683" s="61" t="s">
        <v>16173</v>
      </c>
      <c r="BN10683" s="61" t="s">
        <v>16990</v>
      </c>
      <c r="BO10683" s="61" t="s">
        <v>772</v>
      </c>
      <c r="BU10683" s="61" t="s">
        <v>16173</v>
      </c>
      <c r="BV10683" s="61" t="s">
        <v>16990</v>
      </c>
      <c r="BW10683" s="61" t="s">
        <v>772</v>
      </c>
    </row>
    <row r="10684" spans="51:75">
      <c r="AY10684" s="89" t="e">
        <f>VLOOKUP(C10684,#REF!, 2,FALSE)</f>
        <v>#REF!</v>
      </c>
      <c r="BM10684" s="61" t="s">
        <v>16174</v>
      </c>
      <c r="BN10684" s="61" t="s">
        <v>3254</v>
      </c>
      <c r="BO10684" s="61" t="s">
        <v>5580</v>
      </c>
      <c r="BU10684" s="61" t="s">
        <v>16174</v>
      </c>
      <c r="BV10684" s="61" t="s">
        <v>3254</v>
      </c>
      <c r="BW10684" s="61" t="s">
        <v>5580</v>
      </c>
    </row>
    <row r="10685" spans="51:75">
      <c r="AY10685" s="89" t="e">
        <f>VLOOKUP(C10685,#REF!, 2,FALSE)</f>
        <v>#REF!</v>
      </c>
      <c r="BM10685" s="61" t="s">
        <v>16175</v>
      </c>
      <c r="BN10685" s="61" t="s">
        <v>3047</v>
      </c>
      <c r="BO10685" s="61" t="s">
        <v>772</v>
      </c>
      <c r="BU10685" s="61" t="s">
        <v>16175</v>
      </c>
      <c r="BV10685" s="61" t="s">
        <v>3047</v>
      </c>
      <c r="BW10685" s="61" t="s">
        <v>772</v>
      </c>
    </row>
    <row r="10686" spans="51:75">
      <c r="AY10686" s="89" t="e">
        <f>VLOOKUP(C10686,#REF!, 2,FALSE)</f>
        <v>#REF!</v>
      </c>
      <c r="BM10686" s="61" t="s">
        <v>16176</v>
      </c>
      <c r="BN10686" s="61" t="s">
        <v>16990</v>
      </c>
      <c r="BO10686" s="61" t="s">
        <v>5972</v>
      </c>
      <c r="BU10686" s="61" t="s">
        <v>16176</v>
      </c>
      <c r="BV10686" s="61" t="s">
        <v>16990</v>
      </c>
      <c r="BW10686" s="61" t="s">
        <v>5972</v>
      </c>
    </row>
    <row r="10687" spans="51:75">
      <c r="AY10687" s="89" t="e">
        <f>VLOOKUP(C10687,#REF!, 2,FALSE)</f>
        <v>#REF!</v>
      </c>
      <c r="BM10687" s="61" t="s">
        <v>16177</v>
      </c>
      <c r="BN10687" s="61" t="s">
        <v>3254</v>
      </c>
      <c r="BO10687" s="61" t="s">
        <v>7537</v>
      </c>
      <c r="BU10687" s="61" t="s">
        <v>16177</v>
      </c>
      <c r="BV10687" s="61" t="s">
        <v>3254</v>
      </c>
      <c r="BW10687" s="61" t="s">
        <v>7537</v>
      </c>
    </row>
    <row r="10688" spans="51:75">
      <c r="AY10688" s="89" t="e">
        <f>VLOOKUP(C10688,#REF!, 2,FALSE)</f>
        <v>#REF!</v>
      </c>
      <c r="BM10688" s="61" t="s">
        <v>16178</v>
      </c>
      <c r="BN10688" s="61" t="s">
        <v>3089</v>
      </c>
      <c r="BO10688" s="61" t="s">
        <v>16179</v>
      </c>
      <c r="BU10688" s="61" t="s">
        <v>16178</v>
      </c>
      <c r="BV10688" s="61" t="s">
        <v>3089</v>
      </c>
      <c r="BW10688" s="61" t="s">
        <v>16179</v>
      </c>
    </row>
    <row r="10689" spans="51:75">
      <c r="AY10689" s="89" t="e">
        <f>VLOOKUP(C10689,#REF!, 2,FALSE)</f>
        <v>#REF!</v>
      </c>
      <c r="BM10689" s="61" t="s">
        <v>16180</v>
      </c>
      <c r="BN10689" s="61" t="s">
        <v>3254</v>
      </c>
      <c r="BO10689" s="61" t="s">
        <v>3306</v>
      </c>
      <c r="BU10689" s="61" t="s">
        <v>16180</v>
      </c>
      <c r="BV10689" s="61" t="s">
        <v>3254</v>
      </c>
      <c r="BW10689" s="61" t="s">
        <v>3306</v>
      </c>
    </row>
    <row r="10690" spans="51:75">
      <c r="AY10690" s="89" t="e">
        <f>VLOOKUP(C10690,#REF!, 2,FALSE)</f>
        <v>#REF!</v>
      </c>
      <c r="BM10690" s="61" t="s">
        <v>16181</v>
      </c>
      <c r="BN10690" s="61" t="s">
        <v>3254</v>
      </c>
      <c r="BO10690" s="61" t="s">
        <v>16182</v>
      </c>
      <c r="BU10690" s="61" t="s">
        <v>16181</v>
      </c>
      <c r="BV10690" s="61" t="s">
        <v>3254</v>
      </c>
      <c r="BW10690" s="61" t="s">
        <v>16182</v>
      </c>
    </row>
    <row r="10691" spans="51:75">
      <c r="AY10691" s="89" t="e">
        <f>VLOOKUP(C10691,#REF!, 2,FALSE)</f>
        <v>#REF!</v>
      </c>
      <c r="BM10691" s="61" t="s">
        <v>16183</v>
      </c>
      <c r="BN10691" s="61" t="s">
        <v>3085</v>
      </c>
      <c r="BO10691" s="61" t="s">
        <v>16184</v>
      </c>
      <c r="BU10691" s="61" t="s">
        <v>16183</v>
      </c>
      <c r="BV10691" s="61" t="s">
        <v>3085</v>
      </c>
      <c r="BW10691" s="61" t="s">
        <v>16184</v>
      </c>
    </row>
    <row r="10692" spans="51:75">
      <c r="AY10692" s="89" t="e">
        <f>VLOOKUP(C10692,#REF!, 2,FALSE)</f>
        <v>#REF!</v>
      </c>
      <c r="BM10692" s="61" t="s">
        <v>2797</v>
      </c>
      <c r="BN10692" s="61" t="s">
        <v>16990</v>
      </c>
      <c r="BO10692" s="61" t="s">
        <v>3714</v>
      </c>
      <c r="BU10692" s="61" t="s">
        <v>2797</v>
      </c>
      <c r="BV10692" s="61" t="s">
        <v>16990</v>
      </c>
      <c r="BW10692" s="61" t="s">
        <v>3714</v>
      </c>
    </row>
    <row r="10693" spans="51:75">
      <c r="AY10693" s="89" t="e">
        <f>VLOOKUP(C10693,#REF!, 2,FALSE)</f>
        <v>#REF!</v>
      </c>
      <c r="BM10693" s="61" t="s">
        <v>16185</v>
      </c>
      <c r="BN10693" s="61" t="s">
        <v>657</v>
      </c>
      <c r="BO10693" s="61" t="s">
        <v>3352</v>
      </c>
      <c r="BU10693" s="61" t="s">
        <v>16185</v>
      </c>
      <c r="BV10693" s="61" t="s">
        <v>657</v>
      </c>
      <c r="BW10693" s="61" t="s">
        <v>3352</v>
      </c>
    </row>
    <row r="10694" spans="51:75">
      <c r="AY10694" s="89" t="e">
        <f>VLOOKUP(C10694,#REF!, 2,FALSE)</f>
        <v>#REF!</v>
      </c>
      <c r="BM10694" s="61" t="s">
        <v>16186</v>
      </c>
      <c r="BN10694" s="61" t="s">
        <v>669</v>
      </c>
      <c r="BO10694" s="61" t="s">
        <v>7658</v>
      </c>
      <c r="BU10694" s="61" t="s">
        <v>16186</v>
      </c>
      <c r="BV10694" s="61" t="s">
        <v>669</v>
      </c>
      <c r="BW10694" s="61" t="s">
        <v>7658</v>
      </c>
    </row>
    <row r="10695" spans="51:75">
      <c r="AY10695" s="89" t="e">
        <f>VLOOKUP(C10695,#REF!, 2,FALSE)</f>
        <v>#REF!</v>
      </c>
      <c r="BM10695" s="61" t="s">
        <v>16187</v>
      </c>
      <c r="BN10695" s="61" t="s">
        <v>851</v>
      </c>
      <c r="BO10695" s="61" t="s">
        <v>10917</v>
      </c>
      <c r="BU10695" s="61" t="s">
        <v>16187</v>
      </c>
      <c r="BV10695" s="61" t="s">
        <v>851</v>
      </c>
      <c r="BW10695" s="61" t="s">
        <v>10917</v>
      </c>
    </row>
    <row r="10696" spans="51:75">
      <c r="AY10696" s="89" t="e">
        <f>VLOOKUP(C10696,#REF!, 2,FALSE)</f>
        <v>#REF!</v>
      </c>
      <c r="BM10696" s="61" t="s">
        <v>16188</v>
      </c>
      <c r="BN10696" s="61" t="s">
        <v>16990</v>
      </c>
      <c r="BO10696" s="61" t="s">
        <v>16189</v>
      </c>
      <c r="BU10696" s="61" t="s">
        <v>16188</v>
      </c>
      <c r="BV10696" s="61" t="s">
        <v>16990</v>
      </c>
      <c r="BW10696" s="61" t="s">
        <v>16189</v>
      </c>
    </row>
    <row r="10697" spans="51:75">
      <c r="AY10697" s="89" t="e">
        <f>VLOOKUP(C10697,#REF!, 2,FALSE)</f>
        <v>#REF!</v>
      </c>
      <c r="BM10697" s="61" t="s">
        <v>16190</v>
      </c>
      <c r="BN10697" s="61" t="s">
        <v>1274</v>
      </c>
      <c r="BO10697" s="61" t="s">
        <v>772</v>
      </c>
      <c r="BU10697" s="61" t="s">
        <v>16190</v>
      </c>
      <c r="BV10697" s="61" t="s">
        <v>1274</v>
      </c>
      <c r="BW10697" s="61" t="s">
        <v>772</v>
      </c>
    </row>
    <row r="10698" spans="51:75">
      <c r="AY10698" s="89" t="e">
        <f>VLOOKUP(C10698,#REF!, 2,FALSE)</f>
        <v>#REF!</v>
      </c>
      <c r="BM10698" s="61" t="s">
        <v>16191</v>
      </c>
      <c r="BN10698" s="61" t="s">
        <v>1015</v>
      </c>
      <c r="BO10698" s="61" t="s">
        <v>772</v>
      </c>
      <c r="BU10698" s="61" t="s">
        <v>16191</v>
      </c>
      <c r="BV10698" s="61" t="s">
        <v>1015</v>
      </c>
      <c r="BW10698" s="61" t="s">
        <v>772</v>
      </c>
    </row>
    <row r="10699" spans="51:75">
      <c r="AY10699" s="89" t="e">
        <f>VLOOKUP(C10699,#REF!, 2,FALSE)</f>
        <v>#REF!</v>
      </c>
      <c r="BM10699" s="61" t="s">
        <v>16192</v>
      </c>
      <c r="BN10699" s="61" t="s">
        <v>1015</v>
      </c>
      <c r="BO10699" s="61" t="s">
        <v>3737</v>
      </c>
      <c r="BU10699" s="61" t="s">
        <v>16192</v>
      </c>
      <c r="BV10699" s="61" t="s">
        <v>1015</v>
      </c>
      <c r="BW10699" s="61" t="s">
        <v>3737</v>
      </c>
    </row>
    <row r="10700" spans="51:75">
      <c r="AY10700" s="89" t="e">
        <f>VLOOKUP(C10700,#REF!, 2,FALSE)</f>
        <v>#REF!</v>
      </c>
      <c r="BM10700" s="61" t="s">
        <v>16193</v>
      </c>
      <c r="BN10700" s="61" t="s">
        <v>16990</v>
      </c>
      <c r="BO10700" s="61" t="s">
        <v>794</v>
      </c>
      <c r="BU10700" s="61" t="s">
        <v>16193</v>
      </c>
      <c r="BV10700" s="61" t="s">
        <v>16990</v>
      </c>
      <c r="BW10700" s="61" t="s">
        <v>794</v>
      </c>
    </row>
    <row r="10701" spans="51:75">
      <c r="AY10701" s="89" t="e">
        <f>VLOOKUP(C10701,#REF!, 2,FALSE)</f>
        <v>#REF!</v>
      </c>
      <c r="BM10701" s="61" t="s">
        <v>16194</v>
      </c>
      <c r="BN10701" s="61" t="s">
        <v>16990</v>
      </c>
      <c r="BO10701" s="61" t="s">
        <v>772</v>
      </c>
      <c r="BU10701" s="61" t="s">
        <v>16194</v>
      </c>
      <c r="BV10701" s="61" t="s">
        <v>16990</v>
      </c>
      <c r="BW10701" s="61" t="s">
        <v>772</v>
      </c>
    </row>
    <row r="10702" spans="51:75">
      <c r="AY10702" s="89" t="e">
        <f>VLOOKUP(C10702,#REF!, 2,FALSE)</f>
        <v>#REF!</v>
      </c>
      <c r="BM10702" s="61" t="s">
        <v>2798</v>
      </c>
      <c r="BN10702" s="61" t="s">
        <v>2985</v>
      </c>
      <c r="BO10702" s="61" t="s">
        <v>2985</v>
      </c>
      <c r="BU10702" s="61" t="s">
        <v>2798</v>
      </c>
      <c r="BV10702" s="61" t="s">
        <v>2985</v>
      </c>
      <c r="BW10702" s="61" t="s">
        <v>2985</v>
      </c>
    </row>
    <row r="10703" spans="51:75">
      <c r="AY10703" s="89" t="e">
        <f>VLOOKUP(C10703,#REF!, 2,FALSE)</f>
        <v>#REF!</v>
      </c>
      <c r="BM10703" s="61" t="s">
        <v>16195</v>
      </c>
      <c r="BN10703" s="61" t="s">
        <v>928</v>
      </c>
      <c r="BO10703" s="61" t="s">
        <v>8594</v>
      </c>
      <c r="BU10703" s="61" t="s">
        <v>16195</v>
      </c>
      <c r="BV10703" s="61" t="s">
        <v>928</v>
      </c>
      <c r="BW10703" s="61" t="s">
        <v>8594</v>
      </c>
    </row>
    <row r="10704" spans="51:75">
      <c r="AY10704" s="89" t="e">
        <f>VLOOKUP(C10704,#REF!, 2,FALSE)</f>
        <v>#REF!</v>
      </c>
      <c r="BM10704" s="61" t="s">
        <v>2799</v>
      </c>
      <c r="BN10704" s="61" t="s">
        <v>16990</v>
      </c>
      <c r="BO10704" s="61" t="s">
        <v>2985</v>
      </c>
      <c r="BU10704" s="61" t="s">
        <v>2799</v>
      </c>
      <c r="BV10704" s="61" t="s">
        <v>16990</v>
      </c>
      <c r="BW10704" s="61" t="s">
        <v>2985</v>
      </c>
    </row>
    <row r="10705" spans="51:75">
      <c r="AY10705" s="89" t="e">
        <f>VLOOKUP(C10705,#REF!, 2,FALSE)</f>
        <v>#REF!</v>
      </c>
      <c r="BM10705" s="61" t="s">
        <v>16196</v>
      </c>
      <c r="BN10705" s="61" t="s">
        <v>616</v>
      </c>
      <c r="BO10705" s="61" t="s">
        <v>803</v>
      </c>
      <c r="BU10705" s="61" t="s">
        <v>16196</v>
      </c>
      <c r="BV10705" s="61" t="s">
        <v>616</v>
      </c>
      <c r="BW10705" s="61" t="s">
        <v>803</v>
      </c>
    </row>
    <row r="10706" spans="51:75">
      <c r="AY10706" s="89" t="e">
        <f>VLOOKUP(C10706,#REF!, 2,FALSE)</f>
        <v>#REF!</v>
      </c>
      <c r="BM10706" s="61" t="s">
        <v>16197</v>
      </c>
      <c r="BN10706" s="61" t="s">
        <v>16990</v>
      </c>
      <c r="BO10706" s="61" t="s">
        <v>2985</v>
      </c>
      <c r="BU10706" s="61" t="s">
        <v>16197</v>
      </c>
      <c r="BV10706" s="61" t="s">
        <v>16990</v>
      </c>
      <c r="BW10706" s="61" t="s">
        <v>2985</v>
      </c>
    </row>
    <row r="10707" spans="51:75">
      <c r="AY10707" s="89" t="e">
        <f>VLOOKUP(C10707,#REF!, 2,FALSE)</f>
        <v>#REF!</v>
      </c>
      <c r="BM10707" s="61" t="s">
        <v>16198</v>
      </c>
      <c r="BN10707" s="61" t="s">
        <v>2981</v>
      </c>
      <c r="BO10707" s="61" t="s">
        <v>10832</v>
      </c>
      <c r="BU10707" s="61" t="s">
        <v>16198</v>
      </c>
      <c r="BV10707" s="61" t="s">
        <v>2981</v>
      </c>
      <c r="BW10707" s="61" t="s">
        <v>10832</v>
      </c>
    </row>
    <row r="10708" spans="51:75">
      <c r="AY10708" s="89" t="e">
        <f>VLOOKUP(C10708,#REF!, 2,FALSE)</f>
        <v>#REF!</v>
      </c>
      <c r="BM10708" s="61" t="s">
        <v>16199</v>
      </c>
      <c r="BN10708" s="61" t="s">
        <v>16990</v>
      </c>
      <c r="BO10708" s="61" t="s">
        <v>2985</v>
      </c>
      <c r="BU10708" s="61" t="s">
        <v>16199</v>
      </c>
      <c r="BV10708" s="61" t="s">
        <v>16990</v>
      </c>
      <c r="BW10708" s="61" t="s">
        <v>2985</v>
      </c>
    </row>
    <row r="10709" spans="51:75">
      <c r="AY10709" s="89" t="e">
        <f>VLOOKUP(C10709,#REF!, 2,FALSE)</f>
        <v>#REF!</v>
      </c>
      <c r="BM10709" s="61" t="s">
        <v>16200</v>
      </c>
      <c r="BN10709" s="61" t="s">
        <v>925</v>
      </c>
      <c r="BO10709" s="61" t="s">
        <v>2367</v>
      </c>
      <c r="BU10709" s="61" t="s">
        <v>16200</v>
      </c>
      <c r="BV10709" s="61" t="s">
        <v>925</v>
      </c>
      <c r="BW10709" s="61" t="s">
        <v>2367</v>
      </c>
    </row>
    <row r="10710" spans="51:75">
      <c r="AY10710" s="89" t="e">
        <f>VLOOKUP(C10710,#REF!, 2,FALSE)</f>
        <v>#REF!</v>
      </c>
      <c r="BM10710" s="61" t="s">
        <v>16201</v>
      </c>
      <c r="BN10710" s="61" t="s">
        <v>1072</v>
      </c>
      <c r="BO10710" s="61" t="s">
        <v>772</v>
      </c>
      <c r="BU10710" s="61" t="s">
        <v>16201</v>
      </c>
      <c r="BV10710" s="61" t="s">
        <v>1072</v>
      </c>
      <c r="BW10710" s="61" t="s">
        <v>772</v>
      </c>
    </row>
    <row r="10711" spans="51:75">
      <c r="AY10711" s="89" t="e">
        <f>VLOOKUP(C10711,#REF!, 2,FALSE)</f>
        <v>#REF!</v>
      </c>
      <c r="BM10711" s="61" t="s">
        <v>16202</v>
      </c>
      <c r="BN10711" s="61" t="s">
        <v>16990</v>
      </c>
      <c r="BO10711" s="61" t="s">
        <v>2985</v>
      </c>
      <c r="BU10711" s="61" t="s">
        <v>16202</v>
      </c>
      <c r="BV10711" s="61" t="s">
        <v>16990</v>
      </c>
      <c r="BW10711" s="61" t="s">
        <v>2985</v>
      </c>
    </row>
    <row r="10712" spans="51:75">
      <c r="AY10712" s="89" t="e">
        <f>VLOOKUP(C10712,#REF!, 2,FALSE)</f>
        <v>#REF!</v>
      </c>
      <c r="BM10712" s="61" t="s">
        <v>16203</v>
      </c>
      <c r="BN10712" s="61" t="s">
        <v>16990</v>
      </c>
      <c r="BO10712" s="61" t="s">
        <v>2985</v>
      </c>
      <c r="BU10712" s="61" t="s">
        <v>16203</v>
      </c>
      <c r="BV10712" s="61" t="s">
        <v>16990</v>
      </c>
      <c r="BW10712" s="61" t="s">
        <v>2985</v>
      </c>
    </row>
    <row r="10713" spans="51:75">
      <c r="AY10713" s="89" t="e">
        <f>VLOOKUP(C10713,#REF!, 2,FALSE)</f>
        <v>#REF!</v>
      </c>
      <c r="BM10713" s="61" t="s">
        <v>16204</v>
      </c>
      <c r="BN10713" s="61" t="s">
        <v>16990</v>
      </c>
      <c r="BO10713" s="61" t="s">
        <v>7596</v>
      </c>
      <c r="BU10713" s="61" t="s">
        <v>16204</v>
      </c>
      <c r="BV10713" s="61" t="s">
        <v>16990</v>
      </c>
      <c r="BW10713" s="61" t="s">
        <v>7596</v>
      </c>
    </row>
    <row r="10714" spans="51:75">
      <c r="AY10714" s="89" t="e">
        <f>VLOOKUP(C10714,#REF!, 2,FALSE)</f>
        <v>#REF!</v>
      </c>
      <c r="BM10714" s="61" t="s">
        <v>2800</v>
      </c>
      <c r="BN10714" s="61" t="s">
        <v>16990</v>
      </c>
      <c r="BO10714" s="61" t="s">
        <v>2985</v>
      </c>
      <c r="BU10714" s="61" t="s">
        <v>2800</v>
      </c>
      <c r="BV10714" s="61" t="s">
        <v>16990</v>
      </c>
      <c r="BW10714" s="61" t="s">
        <v>2985</v>
      </c>
    </row>
    <row r="10715" spans="51:75">
      <c r="AY10715" s="89" t="e">
        <f>VLOOKUP(C10715,#REF!, 2,FALSE)</f>
        <v>#REF!</v>
      </c>
      <c r="BM10715" s="61" t="s">
        <v>2801</v>
      </c>
      <c r="BN10715" s="61" t="s">
        <v>623</v>
      </c>
      <c r="BO10715" s="61" t="s">
        <v>15306</v>
      </c>
      <c r="BU10715" s="61" t="s">
        <v>2801</v>
      </c>
      <c r="BV10715" s="61" t="s">
        <v>623</v>
      </c>
      <c r="BW10715" s="61" t="s">
        <v>15306</v>
      </c>
    </row>
    <row r="10716" spans="51:75">
      <c r="AY10716" s="89" t="e">
        <f>VLOOKUP(C10716,#REF!, 2,FALSE)</f>
        <v>#REF!</v>
      </c>
      <c r="BM10716" s="61" t="s">
        <v>16205</v>
      </c>
      <c r="BN10716" s="61" t="s">
        <v>1269</v>
      </c>
      <c r="BO10716" s="61" t="s">
        <v>7596</v>
      </c>
      <c r="BU10716" s="61" t="s">
        <v>16205</v>
      </c>
      <c r="BV10716" s="61" t="s">
        <v>1269</v>
      </c>
      <c r="BW10716" s="61" t="s">
        <v>7596</v>
      </c>
    </row>
    <row r="10717" spans="51:75">
      <c r="AY10717" s="89" t="e">
        <f>VLOOKUP(C10717,#REF!, 2,FALSE)</f>
        <v>#REF!</v>
      </c>
      <c r="BM10717" s="61" t="s">
        <v>16206</v>
      </c>
      <c r="BN10717" s="61" t="s">
        <v>16990</v>
      </c>
      <c r="BO10717" s="61" t="s">
        <v>772</v>
      </c>
      <c r="BU10717" s="61" t="s">
        <v>16206</v>
      </c>
      <c r="BV10717" s="61" t="s">
        <v>16990</v>
      </c>
      <c r="BW10717" s="61" t="s">
        <v>772</v>
      </c>
    </row>
    <row r="10718" spans="51:75">
      <c r="AY10718" s="89" t="e">
        <f>VLOOKUP(C10718,#REF!, 2,FALSE)</f>
        <v>#REF!</v>
      </c>
      <c r="BM10718" s="61" t="s">
        <v>16207</v>
      </c>
      <c r="BN10718" s="61" t="s">
        <v>705</v>
      </c>
      <c r="BO10718" s="61" t="s">
        <v>15306</v>
      </c>
      <c r="BU10718" s="61" t="s">
        <v>16207</v>
      </c>
      <c r="BV10718" s="61" t="s">
        <v>705</v>
      </c>
      <c r="BW10718" s="61" t="s">
        <v>15306</v>
      </c>
    </row>
    <row r="10719" spans="51:75">
      <c r="AY10719" s="89" t="e">
        <f>VLOOKUP(C10719,#REF!, 2,FALSE)</f>
        <v>#REF!</v>
      </c>
      <c r="BM10719" s="61" t="s">
        <v>16208</v>
      </c>
      <c r="BN10719" s="61" t="s">
        <v>705</v>
      </c>
      <c r="BO10719" s="61" t="s">
        <v>919</v>
      </c>
      <c r="BU10719" s="61" t="s">
        <v>16208</v>
      </c>
      <c r="BV10719" s="61" t="s">
        <v>705</v>
      </c>
      <c r="BW10719" s="61" t="s">
        <v>919</v>
      </c>
    </row>
    <row r="10720" spans="51:75">
      <c r="AY10720" s="89" t="e">
        <f>VLOOKUP(C10720,#REF!, 2,FALSE)</f>
        <v>#REF!</v>
      </c>
      <c r="BM10720" s="61" t="s">
        <v>2802</v>
      </c>
      <c r="BN10720" s="61" t="s">
        <v>16990</v>
      </c>
      <c r="BO10720" s="61" t="s">
        <v>2985</v>
      </c>
      <c r="BU10720" s="61" t="s">
        <v>2802</v>
      </c>
      <c r="BV10720" s="61" t="s">
        <v>16990</v>
      </c>
      <c r="BW10720" s="61" t="s">
        <v>2985</v>
      </c>
    </row>
    <row r="10721" spans="51:75">
      <c r="AY10721" s="89" t="e">
        <f>VLOOKUP(C10721,#REF!, 2,FALSE)</f>
        <v>#REF!</v>
      </c>
      <c r="BM10721" s="61" t="s">
        <v>16209</v>
      </c>
      <c r="BN10721" s="61" t="s">
        <v>663</v>
      </c>
      <c r="BO10721" s="61" t="s">
        <v>16210</v>
      </c>
      <c r="BU10721" s="61" t="s">
        <v>16209</v>
      </c>
      <c r="BV10721" s="61" t="s">
        <v>663</v>
      </c>
      <c r="BW10721" s="61" t="s">
        <v>16210</v>
      </c>
    </row>
    <row r="10722" spans="51:75">
      <c r="AY10722" s="89" t="e">
        <f>VLOOKUP(C10722,#REF!, 2,FALSE)</f>
        <v>#REF!</v>
      </c>
      <c r="BM10722" s="61" t="s">
        <v>2803</v>
      </c>
      <c r="BN10722" s="61" t="s">
        <v>702</v>
      </c>
      <c r="BO10722" s="61" t="s">
        <v>772</v>
      </c>
      <c r="BU10722" s="61" t="s">
        <v>2803</v>
      </c>
      <c r="BV10722" s="61" t="s">
        <v>702</v>
      </c>
      <c r="BW10722" s="61" t="s">
        <v>772</v>
      </c>
    </row>
    <row r="10723" spans="51:75">
      <c r="AY10723" s="89" t="e">
        <f>VLOOKUP(C10723,#REF!, 2,FALSE)</f>
        <v>#REF!</v>
      </c>
      <c r="BM10723" s="61" t="s">
        <v>16211</v>
      </c>
      <c r="BN10723" s="61" t="s">
        <v>639</v>
      </c>
      <c r="BO10723" s="61" t="s">
        <v>1492</v>
      </c>
      <c r="BU10723" s="61" t="s">
        <v>16211</v>
      </c>
      <c r="BV10723" s="61" t="s">
        <v>639</v>
      </c>
      <c r="BW10723" s="61" t="s">
        <v>1492</v>
      </c>
    </row>
    <row r="10724" spans="51:75">
      <c r="AY10724" s="89" t="e">
        <f>VLOOKUP(C10724,#REF!, 2,FALSE)</f>
        <v>#REF!</v>
      </c>
      <c r="BM10724" s="61" t="s">
        <v>2804</v>
      </c>
      <c r="BN10724" s="61" t="s">
        <v>1344</v>
      </c>
      <c r="BO10724" s="61" t="s">
        <v>772</v>
      </c>
      <c r="BU10724" s="61" t="s">
        <v>2804</v>
      </c>
      <c r="BV10724" s="61" t="s">
        <v>1344</v>
      </c>
      <c r="BW10724" s="61" t="s">
        <v>772</v>
      </c>
    </row>
    <row r="10725" spans="51:75">
      <c r="AY10725" s="89" t="e">
        <f>VLOOKUP(C10725,#REF!, 2,FALSE)</f>
        <v>#REF!</v>
      </c>
      <c r="BM10725" s="61" t="s">
        <v>16212</v>
      </c>
      <c r="BN10725" s="61" t="s">
        <v>16990</v>
      </c>
      <c r="BO10725" s="61" t="s">
        <v>3387</v>
      </c>
      <c r="BU10725" s="61" t="s">
        <v>16212</v>
      </c>
      <c r="BV10725" s="61" t="s">
        <v>16990</v>
      </c>
      <c r="BW10725" s="61" t="s">
        <v>3387</v>
      </c>
    </row>
    <row r="10726" spans="51:75">
      <c r="AY10726" s="89" t="e">
        <f>VLOOKUP(C10726,#REF!, 2,FALSE)</f>
        <v>#REF!</v>
      </c>
      <c r="BM10726" s="61" t="s">
        <v>16213</v>
      </c>
      <c r="BN10726" s="61" t="s">
        <v>1015</v>
      </c>
      <c r="BO10726" s="61" t="s">
        <v>1778</v>
      </c>
      <c r="BU10726" s="61" t="s">
        <v>16213</v>
      </c>
      <c r="BV10726" s="61" t="s">
        <v>1015</v>
      </c>
      <c r="BW10726" s="61" t="s">
        <v>1778</v>
      </c>
    </row>
    <row r="10727" spans="51:75">
      <c r="AY10727" s="89" t="e">
        <f>VLOOKUP(C10727,#REF!, 2,FALSE)</f>
        <v>#REF!</v>
      </c>
      <c r="BM10727" s="61" t="s">
        <v>16214</v>
      </c>
      <c r="BN10727" s="61" t="s">
        <v>930</v>
      </c>
      <c r="BO10727" s="61" t="s">
        <v>14693</v>
      </c>
      <c r="BU10727" s="61" t="s">
        <v>16214</v>
      </c>
      <c r="BV10727" s="61" t="s">
        <v>930</v>
      </c>
      <c r="BW10727" s="61" t="s">
        <v>14693</v>
      </c>
    </row>
    <row r="10728" spans="51:75">
      <c r="AY10728" s="89" t="e">
        <f>VLOOKUP(C10728,#REF!, 2,FALSE)</f>
        <v>#REF!</v>
      </c>
      <c r="BM10728" s="61" t="s">
        <v>16215</v>
      </c>
      <c r="BN10728" s="61" t="s">
        <v>733</v>
      </c>
      <c r="BO10728" s="61" t="s">
        <v>8535</v>
      </c>
      <c r="BU10728" s="61" t="s">
        <v>16215</v>
      </c>
      <c r="BV10728" s="61" t="s">
        <v>733</v>
      </c>
      <c r="BW10728" s="61" t="s">
        <v>8535</v>
      </c>
    </row>
    <row r="10729" spans="51:75">
      <c r="AY10729" s="89" t="e">
        <f>VLOOKUP(C10729,#REF!, 2,FALSE)</f>
        <v>#REF!</v>
      </c>
      <c r="BM10729" s="61" t="s">
        <v>2807</v>
      </c>
      <c r="BN10729" s="61" t="s">
        <v>639</v>
      </c>
      <c r="BO10729" s="61" t="s">
        <v>15306</v>
      </c>
      <c r="BU10729" s="61" t="s">
        <v>2807</v>
      </c>
      <c r="BV10729" s="61" t="s">
        <v>639</v>
      </c>
      <c r="BW10729" s="61" t="s">
        <v>15306</v>
      </c>
    </row>
    <row r="10730" spans="51:75">
      <c r="AY10730" s="89" t="e">
        <f>VLOOKUP(C10730,#REF!, 2,FALSE)</f>
        <v>#REF!</v>
      </c>
      <c r="BM10730" s="61" t="s">
        <v>495</v>
      </c>
      <c r="BN10730" s="61" t="s">
        <v>1015</v>
      </c>
      <c r="BO10730" s="61" t="s">
        <v>16216</v>
      </c>
      <c r="BU10730" s="61" t="s">
        <v>495</v>
      </c>
      <c r="BV10730" s="61" t="s">
        <v>1015</v>
      </c>
      <c r="BW10730" s="61" t="s">
        <v>16216</v>
      </c>
    </row>
    <row r="10731" spans="51:75">
      <c r="AY10731" s="89" t="e">
        <f>VLOOKUP(C10731,#REF!, 2,FALSE)</f>
        <v>#REF!</v>
      </c>
      <c r="BM10731" s="61" t="s">
        <v>2808</v>
      </c>
      <c r="BN10731" s="61" t="s">
        <v>623</v>
      </c>
      <c r="BO10731" s="61" t="s">
        <v>16217</v>
      </c>
      <c r="BU10731" s="61" t="s">
        <v>2808</v>
      </c>
      <c r="BV10731" s="61" t="s">
        <v>623</v>
      </c>
      <c r="BW10731" s="61" t="s">
        <v>16217</v>
      </c>
    </row>
    <row r="10732" spans="51:75">
      <c r="AY10732" s="89" t="e">
        <f>VLOOKUP(C10732,#REF!, 2,FALSE)</f>
        <v>#REF!</v>
      </c>
      <c r="BM10732" s="61" t="s">
        <v>16218</v>
      </c>
      <c r="BN10732" s="61" t="s">
        <v>16990</v>
      </c>
      <c r="BO10732" s="61" t="s">
        <v>2985</v>
      </c>
      <c r="BU10732" s="61" t="s">
        <v>16218</v>
      </c>
      <c r="BV10732" s="61" t="s">
        <v>16990</v>
      </c>
      <c r="BW10732" s="61" t="s">
        <v>2985</v>
      </c>
    </row>
    <row r="10733" spans="51:75">
      <c r="AY10733" s="89" t="e">
        <f>VLOOKUP(C10733,#REF!, 2,FALSE)</f>
        <v>#REF!</v>
      </c>
      <c r="BM10733" s="61" t="s">
        <v>16219</v>
      </c>
      <c r="BN10733" s="61" t="s">
        <v>16990</v>
      </c>
      <c r="BO10733" s="61" t="s">
        <v>1018</v>
      </c>
      <c r="BU10733" s="61" t="s">
        <v>16219</v>
      </c>
      <c r="BV10733" s="61" t="s">
        <v>16990</v>
      </c>
      <c r="BW10733" s="61" t="s">
        <v>1018</v>
      </c>
    </row>
    <row r="10734" spans="51:75">
      <c r="AY10734" s="89" t="e">
        <f>VLOOKUP(C10734,#REF!, 2,FALSE)</f>
        <v>#REF!</v>
      </c>
      <c r="BM10734" s="61" t="s">
        <v>16220</v>
      </c>
      <c r="BN10734" s="61" t="s">
        <v>16990</v>
      </c>
      <c r="BO10734" s="61" t="s">
        <v>772</v>
      </c>
      <c r="BU10734" s="61" t="s">
        <v>16220</v>
      </c>
      <c r="BV10734" s="61" t="s">
        <v>16990</v>
      </c>
      <c r="BW10734" s="61" t="s">
        <v>772</v>
      </c>
    </row>
    <row r="10735" spans="51:75">
      <c r="AY10735" s="89" t="e">
        <f>VLOOKUP(C10735,#REF!, 2,FALSE)</f>
        <v>#REF!</v>
      </c>
      <c r="BM10735" s="61" t="s">
        <v>16222</v>
      </c>
      <c r="BN10735" s="61" t="s">
        <v>1344</v>
      </c>
      <c r="BO10735" s="61" t="s">
        <v>772</v>
      </c>
      <c r="BU10735" s="61" t="s">
        <v>16222</v>
      </c>
      <c r="BV10735" s="61" t="s">
        <v>1344</v>
      </c>
      <c r="BW10735" s="61" t="s">
        <v>772</v>
      </c>
    </row>
    <row r="10736" spans="51:75">
      <c r="AY10736" s="89" t="e">
        <f>VLOOKUP(C10736,#REF!, 2,FALSE)</f>
        <v>#REF!</v>
      </c>
      <c r="BM10736" s="61" t="s">
        <v>16223</v>
      </c>
      <c r="BN10736" s="61" t="s">
        <v>780</v>
      </c>
      <c r="BO10736" s="61" t="s">
        <v>15273</v>
      </c>
      <c r="BU10736" s="61" t="s">
        <v>16223</v>
      </c>
      <c r="BV10736" s="61" t="s">
        <v>780</v>
      </c>
      <c r="BW10736" s="61" t="s">
        <v>15273</v>
      </c>
    </row>
    <row r="10737" spans="51:75">
      <c r="AY10737" s="89" t="e">
        <f>VLOOKUP(C10737,#REF!, 2,FALSE)</f>
        <v>#REF!</v>
      </c>
      <c r="BM10737" s="61" t="s">
        <v>16224</v>
      </c>
      <c r="BN10737" s="61" t="s">
        <v>944</v>
      </c>
      <c r="BO10737" s="61" t="s">
        <v>16225</v>
      </c>
      <c r="BU10737" s="61" t="s">
        <v>16224</v>
      </c>
      <c r="BV10737" s="61" t="s">
        <v>944</v>
      </c>
      <c r="BW10737" s="61" t="s">
        <v>16225</v>
      </c>
    </row>
    <row r="10738" spans="51:75">
      <c r="AY10738" s="89" t="e">
        <f>VLOOKUP(C10738,#REF!, 2,FALSE)</f>
        <v>#REF!</v>
      </c>
      <c r="BM10738" s="61" t="s">
        <v>16226</v>
      </c>
      <c r="BN10738" s="61" t="s">
        <v>812</v>
      </c>
      <c r="BO10738" s="61" t="s">
        <v>9370</v>
      </c>
      <c r="BU10738" s="61" t="s">
        <v>16226</v>
      </c>
      <c r="BV10738" s="61" t="s">
        <v>812</v>
      </c>
      <c r="BW10738" s="61" t="s">
        <v>9370</v>
      </c>
    </row>
    <row r="10739" spans="51:75">
      <c r="AY10739" s="89" t="e">
        <f>VLOOKUP(C10739,#REF!, 2,FALSE)</f>
        <v>#REF!</v>
      </c>
      <c r="BM10739" s="61" t="s">
        <v>16227</v>
      </c>
      <c r="BN10739" s="61" t="s">
        <v>944</v>
      </c>
      <c r="BO10739" s="61" t="s">
        <v>6428</v>
      </c>
      <c r="BU10739" s="61" t="s">
        <v>16227</v>
      </c>
      <c r="BV10739" s="61" t="s">
        <v>944</v>
      </c>
      <c r="BW10739" s="61" t="s">
        <v>6428</v>
      </c>
    </row>
    <row r="10740" spans="51:75">
      <c r="AY10740" s="89" t="e">
        <f>VLOOKUP(C10740,#REF!, 2,FALSE)</f>
        <v>#REF!</v>
      </c>
      <c r="BM10740" s="61" t="s">
        <v>16228</v>
      </c>
      <c r="BN10740" s="61" t="s">
        <v>944</v>
      </c>
      <c r="BO10740" s="61" t="s">
        <v>9249</v>
      </c>
      <c r="BU10740" s="61" t="s">
        <v>16228</v>
      </c>
      <c r="BV10740" s="61" t="s">
        <v>944</v>
      </c>
      <c r="BW10740" s="61" t="s">
        <v>9249</v>
      </c>
    </row>
    <row r="10741" spans="51:75">
      <c r="AY10741" s="89" t="e">
        <f>VLOOKUP(C10741,#REF!, 2,FALSE)</f>
        <v>#REF!</v>
      </c>
      <c r="BM10741" s="61" t="s">
        <v>16229</v>
      </c>
      <c r="BN10741" s="61" t="s">
        <v>633</v>
      </c>
      <c r="BO10741" s="61" t="s">
        <v>16230</v>
      </c>
      <c r="BU10741" s="61" t="s">
        <v>16229</v>
      </c>
      <c r="BV10741" s="61" t="s">
        <v>633</v>
      </c>
      <c r="BW10741" s="61" t="s">
        <v>16230</v>
      </c>
    </row>
    <row r="10742" spans="51:75">
      <c r="AY10742" s="89" t="e">
        <f>VLOOKUP(C10742,#REF!, 2,FALSE)</f>
        <v>#REF!</v>
      </c>
      <c r="BM10742" s="61" t="s">
        <v>16231</v>
      </c>
      <c r="BN10742" s="61" t="s">
        <v>2985</v>
      </c>
      <c r="BO10742" s="61" t="s">
        <v>2985</v>
      </c>
      <c r="BU10742" s="61" t="s">
        <v>16231</v>
      </c>
      <c r="BV10742" s="61" t="s">
        <v>2985</v>
      </c>
      <c r="BW10742" s="61" t="s">
        <v>2985</v>
      </c>
    </row>
    <row r="10743" spans="51:75">
      <c r="AY10743" s="89" t="e">
        <f>VLOOKUP(C10743,#REF!, 2,FALSE)</f>
        <v>#REF!</v>
      </c>
      <c r="BM10743" s="61" t="s">
        <v>16232</v>
      </c>
      <c r="BN10743" s="61" t="s">
        <v>944</v>
      </c>
      <c r="BO10743" s="61" t="s">
        <v>2597</v>
      </c>
      <c r="BU10743" s="61" t="s">
        <v>16232</v>
      </c>
      <c r="BV10743" s="61" t="s">
        <v>944</v>
      </c>
      <c r="BW10743" s="61" t="s">
        <v>2597</v>
      </c>
    </row>
    <row r="10744" spans="51:75">
      <c r="AY10744" s="89" t="e">
        <f>VLOOKUP(C10744,#REF!, 2,FALSE)</f>
        <v>#REF!</v>
      </c>
      <c r="BM10744" s="61" t="s">
        <v>16233</v>
      </c>
      <c r="BN10744" s="61" t="s">
        <v>944</v>
      </c>
      <c r="BO10744" s="61" t="s">
        <v>16234</v>
      </c>
      <c r="BU10744" s="61" t="s">
        <v>16233</v>
      </c>
      <c r="BV10744" s="61" t="s">
        <v>944</v>
      </c>
      <c r="BW10744" s="61" t="s">
        <v>16234</v>
      </c>
    </row>
    <row r="10745" spans="51:75">
      <c r="AY10745" s="89" t="e">
        <f>VLOOKUP(C10745,#REF!, 2,FALSE)</f>
        <v>#REF!</v>
      </c>
      <c r="BM10745" s="61" t="s">
        <v>494</v>
      </c>
      <c r="BN10745" s="61" t="s">
        <v>944</v>
      </c>
      <c r="BO10745" s="61" t="s">
        <v>8859</v>
      </c>
      <c r="BU10745" s="61" t="s">
        <v>494</v>
      </c>
      <c r="BV10745" s="61" t="s">
        <v>944</v>
      </c>
      <c r="BW10745" s="61" t="s">
        <v>8859</v>
      </c>
    </row>
    <row r="10746" spans="51:75">
      <c r="AY10746" s="89" t="e">
        <f>VLOOKUP(C10746,#REF!, 2,FALSE)</f>
        <v>#REF!</v>
      </c>
      <c r="BM10746" s="61" t="s">
        <v>16235</v>
      </c>
      <c r="BN10746" s="61" t="s">
        <v>944</v>
      </c>
      <c r="BO10746" s="61" t="s">
        <v>16236</v>
      </c>
      <c r="BU10746" s="61" t="s">
        <v>16235</v>
      </c>
      <c r="BV10746" s="61" t="s">
        <v>944</v>
      </c>
      <c r="BW10746" s="61" t="s">
        <v>16236</v>
      </c>
    </row>
    <row r="10747" spans="51:75">
      <c r="AY10747" s="89" t="e">
        <f>VLOOKUP(C10747,#REF!, 2,FALSE)</f>
        <v>#REF!</v>
      </c>
      <c r="BM10747" s="61" t="s">
        <v>16237</v>
      </c>
      <c r="BN10747" s="61" t="s">
        <v>1344</v>
      </c>
      <c r="BO10747" s="61" t="s">
        <v>16238</v>
      </c>
      <c r="BU10747" s="61" t="s">
        <v>16237</v>
      </c>
      <c r="BV10747" s="61" t="s">
        <v>1344</v>
      </c>
      <c r="BW10747" s="61" t="s">
        <v>16238</v>
      </c>
    </row>
    <row r="10748" spans="51:75">
      <c r="AY10748" s="89" t="e">
        <f>VLOOKUP(C10748,#REF!, 2,FALSE)</f>
        <v>#REF!</v>
      </c>
      <c r="BM10748" s="61" t="s">
        <v>16239</v>
      </c>
      <c r="BN10748" s="61" t="s">
        <v>619</v>
      </c>
      <c r="BO10748" s="61" t="s">
        <v>16240</v>
      </c>
      <c r="BU10748" s="61" t="s">
        <v>16239</v>
      </c>
      <c r="BV10748" s="61" t="s">
        <v>619</v>
      </c>
      <c r="BW10748" s="61" t="s">
        <v>16240</v>
      </c>
    </row>
    <row r="10749" spans="51:75">
      <c r="AY10749" s="89" t="e">
        <f>VLOOKUP(C10749,#REF!, 2,FALSE)</f>
        <v>#REF!</v>
      </c>
      <c r="BM10749" s="61" t="s">
        <v>2809</v>
      </c>
      <c r="BN10749" s="61" t="s">
        <v>812</v>
      </c>
      <c r="BO10749" s="61" t="s">
        <v>2720</v>
      </c>
      <c r="BU10749" s="61" t="s">
        <v>2809</v>
      </c>
      <c r="BV10749" s="61" t="s">
        <v>812</v>
      </c>
      <c r="BW10749" s="61" t="s">
        <v>2720</v>
      </c>
    </row>
    <row r="10750" spans="51:75">
      <c r="AY10750" s="89" t="e">
        <f>VLOOKUP(C10750,#REF!, 2,FALSE)</f>
        <v>#REF!</v>
      </c>
      <c r="BM10750" s="61" t="s">
        <v>16241</v>
      </c>
      <c r="BN10750" s="61" t="s">
        <v>3089</v>
      </c>
      <c r="BO10750" s="61" t="s">
        <v>772</v>
      </c>
      <c r="BU10750" s="61" t="s">
        <v>16241</v>
      </c>
      <c r="BV10750" s="61" t="s">
        <v>3089</v>
      </c>
      <c r="BW10750" s="61" t="s">
        <v>772</v>
      </c>
    </row>
    <row r="10751" spans="51:75">
      <c r="AY10751" s="89" t="e">
        <f>VLOOKUP(C10751,#REF!, 2,FALSE)</f>
        <v>#REF!</v>
      </c>
      <c r="BM10751" s="61" t="s">
        <v>16242</v>
      </c>
      <c r="BN10751" s="61" t="s">
        <v>665</v>
      </c>
      <c r="BO10751" s="61" t="s">
        <v>13366</v>
      </c>
      <c r="BU10751" s="61" t="s">
        <v>16242</v>
      </c>
      <c r="BV10751" s="61" t="s">
        <v>665</v>
      </c>
      <c r="BW10751" s="61" t="s">
        <v>13366</v>
      </c>
    </row>
    <row r="10752" spans="51:75">
      <c r="AY10752" s="89" t="e">
        <f>VLOOKUP(C10752,#REF!, 2,FALSE)</f>
        <v>#REF!</v>
      </c>
      <c r="BM10752" s="61" t="s">
        <v>2810</v>
      </c>
      <c r="BN10752" s="61" t="s">
        <v>665</v>
      </c>
      <c r="BO10752" s="61" t="s">
        <v>2985</v>
      </c>
      <c r="BU10752" s="61" t="s">
        <v>2810</v>
      </c>
      <c r="BV10752" s="61" t="s">
        <v>665</v>
      </c>
      <c r="BW10752" s="61" t="s">
        <v>2985</v>
      </c>
    </row>
    <row r="10753" spans="51:75">
      <c r="AY10753" s="89" t="e">
        <f>VLOOKUP(C10753,#REF!, 2,FALSE)</f>
        <v>#REF!</v>
      </c>
      <c r="BM10753" s="61" t="s">
        <v>2811</v>
      </c>
      <c r="BN10753" s="61" t="s">
        <v>665</v>
      </c>
      <c r="BO10753" s="61" t="s">
        <v>13366</v>
      </c>
      <c r="BU10753" s="61" t="s">
        <v>2811</v>
      </c>
      <c r="BV10753" s="61" t="s">
        <v>665</v>
      </c>
      <c r="BW10753" s="61" t="s">
        <v>13366</v>
      </c>
    </row>
    <row r="10754" spans="51:75">
      <c r="AY10754" s="89" t="e">
        <f>VLOOKUP(C10754,#REF!, 2,FALSE)</f>
        <v>#REF!</v>
      </c>
      <c r="BM10754" s="61" t="s">
        <v>16243</v>
      </c>
      <c r="BN10754" s="61" t="s">
        <v>843</v>
      </c>
      <c r="BO10754" s="61" t="s">
        <v>13640</v>
      </c>
      <c r="BU10754" s="61" t="s">
        <v>16243</v>
      </c>
      <c r="BV10754" s="61" t="s">
        <v>843</v>
      </c>
      <c r="BW10754" s="61" t="s">
        <v>13640</v>
      </c>
    </row>
    <row r="10755" spans="51:75">
      <c r="AY10755" s="89" t="e">
        <f>VLOOKUP(C10755,#REF!, 2,FALSE)</f>
        <v>#REF!</v>
      </c>
      <c r="BM10755" s="61" t="s">
        <v>16244</v>
      </c>
      <c r="BN10755" s="61" t="s">
        <v>843</v>
      </c>
      <c r="BO10755" s="61" t="s">
        <v>16245</v>
      </c>
      <c r="BU10755" s="61" t="s">
        <v>16244</v>
      </c>
      <c r="BV10755" s="61" t="s">
        <v>843</v>
      </c>
      <c r="BW10755" s="61" t="s">
        <v>16245</v>
      </c>
    </row>
    <row r="10756" spans="51:75">
      <c r="AY10756" s="89" t="e">
        <f>VLOOKUP(C10756,#REF!, 2,FALSE)</f>
        <v>#REF!</v>
      </c>
      <c r="BM10756" s="61" t="s">
        <v>16246</v>
      </c>
      <c r="BN10756" s="61" t="s">
        <v>843</v>
      </c>
      <c r="BO10756" s="61" t="s">
        <v>2720</v>
      </c>
      <c r="BU10756" s="61" t="s">
        <v>16246</v>
      </c>
      <c r="BV10756" s="61" t="s">
        <v>843</v>
      </c>
      <c r="BW10756" s="61" t="s">
        <v>2720</v>
      </c>
    </row>
    <row r="10757" spans="51:75">
      <c r="AY10757" s="89" t="e">
        <f>VLOOKUP(C10757,#REF!, 2,FALSE)</f>
        <v>#REF!</v>
      </c>
      <c r="BM10757" s="61" t="s">
        <v>16247</v>
      </c>
      <c r="BN10757" s="61" t="s">
        <v>843</v>
      </c>
      <c r="BO10757" s="61" t="s">
        <v>8996</v>
      </c>
      <c r="BU10757" s="61" t="s">
        <v>16247</v>
      </c>
      <c r="BV10757" s="61" t="s">
        <v>843</v>
      </c>
      <c r="BW10757" s="61" t="s">
        <v>8996</v>
      </c>
    </row>
    <row r="10758" spans="51:75">
      <c r="AY10758" s="89" t="e">
        <f>VLOOKUP(C10758,#REF!, 2,FALSE)</f>
        <v>#REF!</v>
      </c>
      <c r="BM10758" s="61" t="s">
        <v>16248</v>
      </c>
      <c r="BN10758" s="61" t="s">
        <v>733</v>
      </c>
      <c r="BO10758" s="61" t="s">
        <v>938</v>
      </c>
      <c r="BU10758" s="61" t="s">
        <v>16248</v>
      </c>
      <c r="BV10758" s="61" t="s">
        <v>733</v>
      </c>
      <c r="BW10758" s="61" t="s">
        <v>938</v>
      </c>
    </row>
    <row r="10759" spans="51:75">
      <c r="AY10759" s="89" t="e">
        <f>VLOOKUP(C10759,#REF!, 2,FALSE)</f>
        <v>#REF!</v>
      </c>
      <c r="BM10759" s="61" t="s">
        <v>16249</v>
      </c>
      <c r="BN10759" s="61" t="s">
        <v>663</v>
      </c>
      <c r="BO10759" s="61" t="s">
        <v>772</v>
      </c>
      <c r="BU10759" s="61" t="s">
        <v>16249</v>
      </c>
      <c r="BV10759" s="61" t="s">
        <v>663</v>
      </c>
      <c r="BW10759" s="61" t="s">
        <v>772</v>
      </c>
    </row>
    <row r="10760" spans="51:75">
      <c r="AY10760" s="89" t="e">
        <f>VLOOKUP(C10760,#REF!, 2,FALSE)</f>
        <v>#REF!</v>
      </c>
      <c r="BM10760" s="61" t="s">
        <v>16250</v>
      </c>
      <c r="BN10760" s="61" t="s">
        <v>16990</v>
      </c>
      <c r="BO10760" s="61" t="s">
        <v>16252</v>
      </c>
      <c r="BU10760" s="61" t="s">
        <v>16250</v>
      </c>
      <c r="BV10760" s="61" t="s">
        <v>16990</v>
      </c>
      <c r="BW10760" s="61" t="s">
        <v>16252</v>
      </c>
    </row>
    <row r="10761" spans="51:75">
      <c r="AY10761" s="89" t="e">
        <f>VLOOKUP(C10761,#REF!, 2,FALSE)</f>
        <v>#REF!</v>
      </c>
      <c r="BM10761" s="61" t="s">
        <v>16253</v>
      </c>
      <c r="BN10761" s="61" t="s">
        <v>705</v>
      </c>
      <c r="BO10761" s="61" t="s">
        <v>2720</v>
      </c>
      <c r="BU10761" s="61" t="s">
        <v>16253</v>
      </c>
      <c r="BV10761" s="61" t="s">
        <v>705</v>
      </c>
      <c r="BW10761" s="61" t="s">
        <v>2720</v>
      </c>
    </row>
    <row r="10762" spans="51:75">
      <c r="AY10762" s="89" t="e">
        <f>VLOOKUP(C10762,#REF!, 2,FALSE)</f>
        <v>#REF!</v>
      </c>
      <c r="BM10762" s="61" t="s">
        <v>16254</v>
      </c>
      <c r="BN10762" s="61" t="s">
        <v>930</v>
      </c>
      <c r="BO10762" s="61" t="s">
        <v>2720</v>
      </c>
      <c r="BU10762" s="61" t="s">
        <v>16254</v>
      </c>
      <c r="BV10762" s="61" t="s">
        <v>930</v>
      </c>
      <c r="BW10762" s="61" t="s">
        <v>2720</v>
      </c>
    </row>
    <row r="10763" spans="51:75">
      <c r="AY10763" s="89" t="e">
        <f>VLOOKUP(C10763,#REF!, 2,FALSE)</f>
        <v>#REF!</v>
      </c>
      <c r="BM10763" s="61" t="s">
        <v>2812</v>
      </c>
      <c r="BN10763" s="61" t="s">
        <v>785</v>
      </c>
      <c r="BO10763" s="61" t="s">
        <v>2720</v>
      </c>
      <c r="BU10763" s="61" t="s">
        <v>2812</v>
      </c>
      <c r="BV10763" s="61" t="s">
        <v>785</v>
      </c>
      <c r="BW10763" s="61" t="s">
        <v>2720</v>
      </c>
    </row>
    <row r="10764" spans="51:75">
      <c r="AY10764" s="89" t="e">
        <f>VLOOKUP(C10764,#REF!, 2,FALSE)</f>
        <v>#REF!</v>
      </c>
      <c r="BM10764" s="61" t="s">
        <v>16255</v>
      </c>
      <c r="BN10764" s="61" t="s">
        <v>812</v>
      </c>
      <c r="BO10764" s="61" t="s">
        <v>3664</v>
      </c>
      <c r="BU10764" s="61" t="s">
        <v>16255</v>
      </c>
      <c r="BV10764" s="61" t="s">
        <v>812</v>
      </c>
      <c r="BW10764" s="61" t="s">
        <v>3664</v>
      </c>
    </row>
    <row r="10765" spans="51:75">
      <c r="AY10765" s="89" t="e">
        <f>VLOOKUP(C10765,#REF!, 2,FALSE)</f>
        <v>#REF!</v>
      </c>
      <c r="BM10765" s="61" t="s">
        <v>16256</v>
      </c>
      <c r="BN10765" s="61" t="s">
        <v>633</v>
      </c>
      <c r="BO10765" s="61" t="s">
        <v>772</v>
      </c>
      <c r="BU10765" s="61" t="s">
        <v>16256</v>
      </c>
      <c r="BV10765" s="61" t="s">
        <v>633</v>
      </c>
      <c r="BW10765" s="61" t="s">
        <v>772</v>
      </c>
    </row>
    <row r="10766" spans="51:75">
      <c r="AY10766" s="89" t="e">
        <f>VLOOKUP(C10766,#REF!, 2,FALSE)</f>
        <v>#REF!</v>
      </c>
      <c r="BM10766" s="61" t="s">
        <v>16257</v>
      </c>
      <c r="BN10766" s="61" t="s">
        <v>16990</v>
      </c>
      <c r="BO10766" s="61" t="s">
        <v>772</v>
      </c>
      <c r="BU10766" s="61" t="s">
        <v>16257</v>
      </c>
      <c r="BV10766" s="61" t="s">
        <v>16990</v>
      </c>
      <c r="BW10766" s="61" t="s">
        <v>772</v>
      </c>
    </row>
    <row r="10767" spans="51:75">
      <c r="AY10767" s="89" t="e">
        <f>VLOOKUP(C10767,#REF!, 2,FALSE)</f>
        <v>#REF!</v>
      </c>
      <c r="BM10767" s="61" t="s">
        <v>16258</v>
      </c>
      <c r="BN10767" s="61" t="s">
        <v>16990</v>
      </c>
      <c r="BO10767" s="61" t="s">
        <v>772</v>
      </c>
      <c r="BU10767" s="61" t="s">
        <v>16258</v>
      </c>
      <c r="BV10767" s="61" t="s">
        <v>16990</v>
      </c>
      <c r="BW10767" s="61" t="s">
        <v>772</v>
      </c>
    </row>
    <row r="10768" spans="51:75">
      <c r="AY10768" s="89" t="e">
        <f>VLOOKUP(C10768,#REF!, 2,FALSE)</f>
        <v>#REF!</v>
      </c>
      <c r="BM10768" s="61" t="s">
        <v>2813</v>
      </c>
      <c r="BN10768" s="61" t="s">
        <v>785</v>
      </c>
      <c r="BO10768" s="61" t="s">
        <v>2985</v>
      </c>
      <c r="BU10768" s="61" t="s">
        <v>2813</v>
      </c>
      <c r="BV10768" s="61" t="s">
        <v>785</v>
      </c>
      <c r="BW10768" s="61" t="s">
        <v>2985</v>
      </c>
    </row>
    <row r="10769" spans="51:75">
      <c r="AY10769" s="89" t="e">
        <f>VLOOKUP(C10769,#REF!, 2,FALSE)</f>
        <v>#REF!</v>
      </c>
      <c r="BM10769" s="61" t="s">
        <v>16259</v>
      </c>
      <c r="BN10769" s="61" t="s">
        <v>668</v>
      </c>
      <c r="BO10769" s="61" t="s">
        <v>7619</v>
      </c>
      <c r="BU10769" s="61" t="s">
        <v>16259</v>
      </c>
      <c r="BV10769" s="61" t="s">
        <v>668</v>
      </c>
      <c r="BW10769" s="61" t="s">
        <v>7619</v>
      </c>
    </row>
    <row r="10770" spans="51:75">
      <c r="AY10770" s="89" t="e">
        <f>VLOOKUP(C10770,#REF!, 2,FALSE)</f>
        <v>#REF!</v>
      </c>
      <c r="BM10770" s="61" t="s">
        <v>16260</v>
      </c>
      <c r="BN10770" s="61" t="s">
        <v>780</v>
      </c>
      <c r="BO10770" s="61" t="s">
        <v>16261</v>
      </c>
      <c r="BU10770" s="61" t="s">
        <v>16260</v>
      </c>
      <c r="BV10770" s="61" t="s">
        <v>780</v>
      </c>
      <c r="BW10770" s="61" t="s">
        <v>16261</v>
      </c>
    </row>
    <row r="10771" spans="51:75">
      <c r="AY10771" s="89" t="e">
        <f>VLOOKUP(C10771,#REF!, 2,FALSE)</f>
        <v>#REF!</v>
      </c>
      <c r="BM10771" s="61" t="s">
        <v>16262</v>
      </c>
      <c r="BN10771" s="61" t="s">
        <v>780</v>
      </c>
      <c r="BO10771" s="61" t="s">
        <v>2985</v>
      </c>
      <c r="BU10771" s="61" t="s">
        <v>16262</v>
      </c>
      <c r="BV10771" s="61" t="s">
        <v>780</v>
      </c>
      <c r="BW10771" s="61" t="s">
        <v>2985</v>
      </c>
    </row>
    <row r="10772" spans="51:75">
      <c r="AY10772" s="89" t="e">
        <f>VLOOKUP(C10772,#REF!, 2,FALSE)</f>
        <v>#REF!</v>
      </c>
      <c r="BM10772" s="61" t="s">
        <v>16263</v>
      </c>
      <c r="BN10772" s="61" t="s">
        <v>668</v>
      </c>
      <c r="BO10772" s="61" t="s">
        <v>16264</v>
      </c>
      <c r="BU10772" s="61" t="s">
        <v>16263</v>
      </c>
      <c r="BV10772" s="61" t="s">
        <v>668</v>
      </c>
      <c r="BW10772" s="61" t="s">
        <v>16264</v>
      </c>
    </row>
    <row r="10773" spans="51:75">
      <c r="AY10773" s="89" t="e">
        <f>VLOOKUP(C10773,#REF!, 2,FALSE)</f>
        <v>#REF!</v>
      </c>
      <c r="BM10773" s="61" t="s">
        <v>16265</v>
      </c>
      <c r="BN10773" s="61" t="s">
        <v>668</v>
      </c>
      <c r="BO10773" s="61" t="s">
        <v>16266</v>
      </c>
      <c r="BU10773" s="61" t="s">
        <v>16265</v>
      </c>
      <c r="BV10773" s="61" t="s">
        <v>668</v>
      </c>
      <c r="BW10773" s="61" t="s">
        <v>16266</v>
      </c>
    </row>
    <row r="10774" spans="51:75">
      <c r="AY10774" s="89" t="e">
        <f>VLOOKUP(C10774,#REF!, 2,FALSE)</f>
        <v>#REF!</v>
      </c>
      <c r="BM10774" s="61" t="s">
        <v>16267</v>
      </c>
      <c r="BN10774" s="61" t="s">
        <v>16990</v>
      </c>
      <c r="BO10774" s="61" t="s">
        <v>772</v>
      </c>
      <c r="BU10774" s="61" t="s">
        <v>16267</v>
      </c>
      <c r="BV10774" s="61" t="s">
        <v>16990</v>
      </c>
      <c r="BW10774" s="61" t="s">
        <v>772</v>
      </c>
    </row>
    <row r="10775" spans="51:75">
      <c r="AY10775" s="89" t="e">
        <f>VLOOKUP(C10775,#REF!, 2,FALSE)</f>
        <v>#REF!</v>
      </c>
      <c r="BM10775" s="61" t="s">
        <v>16268</v>
      </c>
      <c r="BN10775" s="61" t="s">
        <v>780</v>
      </c>
      <c r="BO10775" s="61" t="s">
        <v>16269</v>
      </c>
      <c r="BU10775" s="61" t="s">
        <v>16268</v>
      </c>
      <c r="BV10775" s="61" t="s">
        <v>780</v>
      </c>
      <c r="BW10775" s="61" t="s">
        <v>16269</v>
      </c>
    </row>
    <row r="10776" spans="51:75">
      <c r="AY10776" s="89" t="e">
        <f>VLOOKUP(C10776,#REF!, 2,FALSE)</f>
        <v>#REF!</v>
      </c>
      <c r="BM10776" s="61" t="s">
        <v>16270</v>
      </c>
      <c r="BN10776" s="61" t="s">
        <v>16990</v>
      </c>
      <c r="BO10776" s="61" t="s">
        <v>772</v>
      </c>
      <c r="BU10776" s="61" t="s">
        <v>16270</v>
      </c>
      <c r="BV10776" s="61" t="s">
        <v>16990</v>
      </c>
      <c r="BW10776" s="61" t="s">
        <v>772</v>
      </c>
    </row>
    <row r="10777" spans="51:75">
      <c r="AY10777" s="89" t="e">
        <f>VLOOKUP(C10777,#REF!, 2,FALSE)</f>
        <v>#REF!</v>
      </c>
      <c r="BM10777" s="61" t="s">
        <v>2814</v>
      </c>
      <c r="BN10777" s="61" t="s">
        <v>668</v>
      </c>
      <c r="BO10777" s="61" t="s">
        <v>16264</v>
      </c>
      <c r="BU10777" s="61" t="s">
        <v>2814</v>
      </c>
      <c r="BV10777" s="61" t="s">
        <v>668</v>
      </c>
      <c r="BW10777" s="61" t="s">
        <v>16264</v>
      </c>
    </row>
    <row r="10778" spans="51:75">
      <c r="AY10778" s="89" t="e">
        <f>VLOOKUP(C10778,#REF!, 2,FALSE)</f>
        <v>#REF!</v>
      </c>
      <c r="BM10778" s="61" t="s">
        <v>2815</v>
      </c>
      <c r="BN10778" s="61" t="s">
        <v>789</v>
      </c>
      <c r="BO10778" s="61" t="s">
        <v>9756</v>
      </c>
      <c r="BU10778" s="61" t="s">
        <v>2815</v>
      </c>
      <c r="BV10778" s="61" t="s">
        <v>789</v>
      </c>
      <c r="BW10778" s="61" t="s">
        <v>9756</v>
      </c>
    </row>
    <row r="10779" spans="51:75">
      <c r="AY10779" s="89" t="e">
        <f>VLOOKUP(C10779,#REF!, 2,FALSE)</f>
        <v>#REF!</v>
      </c>
      <c r="BM10779" s="61" t="s">
        <v>2816</v>
      </c>
      <c r="BN10779" s="61" t="s">
        <v>812</v>
      </c>
      <c r="BO10779" s="61" t="s">
        <v>16264</v>
      </c>
      <c r="BU10779" s="61" t="s">
        <v>2816</v>
      </c>
      <c r="BV10779" s="61" t="s">
        <v>812</v>
      </c>
      <c r="BW10779" s="61" t="s">
        <v>16264</v>
      </c>
    </row>
    <row r="10780" spans="51:75">
      <c r="AY10780" s="89" t="e">
        <f>VLOOKUP(C10780,#REF!, 2,FALSE)</f>
        <v>#REF!</v>
      </c>
      <c r="BM10780" s="61" t="s">
        <v>16271</v>
      </c>
      <c r="BN10780" s="61" t="s">
        <v>665</v>
      </c>
      <c r="BO10780" s="61" t="s">
        <v>2703</v>
      </c>
      <c r="BU10780" s="61" t="s">
        <v>16271</v>
      </c>
      <c r="BV10780" s="61" t="s">
        <v>665</v>
      </c>
      <c r="BW10780" s="61" t="s">
        <v>2703</v>
      </c>
    </row>
    <row r="10781" spans="51:75">
      <c r="AY10781" s="89" t="e">
        <f>VLOOKUP(C10781,#REF!, 2,FALSE)</f>
        <v>#REF!</v>
      </c>
      <c r="BM10781" s="61" t="s">
        <v>16272</v>
      </c>
      <c r="BN10781" s="61" t="s">
        <v>812</v>
      </c>
      <c r="BO10781" s="61" t="s">
        <v>16273</v>
      </c>
      <c r="BU10781" s="61" t="s">
        <v>16272</v>
      </c>
      <c r="BV10781" s="61" t="s">
        <v>812</v>
      </c>
      <c r="BW10781" s="61" t="s">
        <v>16273</v>
      </c>
    </row>
    <row r="10782" spans="51:75">
      <c r="AY10782" s="89" t="e">
        <f>VLOOKUP(C10782,#REF!, 2,FALSE)</f>
        <v>#REF!</v>
      </c>
      <c r="BM10782" s="61" t="s">
        <v>2817</v>
      </c>
      <c r="BN10782" s="61" t="s">
        <v>812</v>
      </c>
      <c r="BO10782" s="61" t="s">
        <v>6936</v>
      </c>
      <c r="BU10782" s="61" t="s">
        <v>2817</v>
      </c>
      <c r="BV10782" s="61" t="s">
        <v>812</v>
      </c>
      <c r="BW10782" s="61" t="s">
        <v>6936</v>
      </c>
    </row>
    <row r="10783" spans="51:75">
      <c r="AY10783" s="89" t="e">
        <f>VLOOKUP(C10783,#REF!, 2,FALSE)</f>
        <v>#REF!</v>
      </c>
      <c r="BM10783" s="61" t="s">
        <v>2818</v>
      </c>
      <c r="BN10783" s="61" t="s">
        <v>812</v>
      </c>
      <c r="BO10783" s="61" t="s">
        <v>16264</v>
      </c>
      <c r="BU10783" s="61" t="s">
        <v>2818</v>
      </c>
      <c r="BV10783" s="61" t="s">
        <v>812</v>
      </c>
      <c r="BW10783" s="61" t="s">
        <v>16264</v>
      </c>
    </row>
    <row r="10784" spans="51:75">
      <c r="AY10784" s="89" t="e">
        <f>VLOOKUP(C10784,#REF!, 2,FALSE)</f>
        <v>#REF!</v>
      </c>
      <c r="BM10784" s="61" t="s">
        <v>16274</v>
      </c>
      <c r="BN10784" s="61" t="s">
        <v>16990</v>
      </c>
      <c r="BO10784" s="61" t="s">
        <v>772</v>
      </c>
      <c r="BU10784" s="61" t="s">
        <v>16274</v>
      </c>
      <c r="BV10784" s="61" t="s">
        <v>16990</v>
      </c>
      <c r="BW10784" s="61" t="s">
        <v>772</v>
      </c>
    </row>
    <row r="10785" spans="51:75">
      <c r="AY10785" s="89" t="e">
        <f>VLOOKUP(C10785,#REF!, 2,FALSE)</f>
        <v>#REF!</v>
      </c>
      <c r="BM10785" s="61" t="s">
        <v>16275</v>
      </c>
      <c r="BN10785" s="61" t="s">
        <v>616</v>
      </c>
      <c r="BO10785" s="61" t="s">
        <v>16276</v>
      </c>
      <c r="BU10785" s="61" t="s">
        <v>16275</v>
      </c>
      <c r="BV10785" s="61" t="s">
        <v>616</v>
      </c>
      <c r="BW10785" s="61" t="s">
        <v>16276</v>
      </c>
    </row>
    <row r="10786" spans="51:75">
      <c r="AY10786" s="89" t="e">
        <f>VLOOKUP(C10786,#REF!, 2,FALSE)</f>
        <v>#REF!</v>
      </c>
      <c r="BM10786" s="61" t="s">
        <v>16277</v>
      </c>
      <c r="BN10786" s="61" t="s">
        <v>616</v>
      </c>
      <c r="BO10786" s="61" t="s">
        <v>16264</v>
      </c>
      <c r="BU10786" s="61" t="s">
        <v>16277</v>
      </c>
      <c r="BV10786" s="61" t="s">
        <v>616</v>
      </c>
      <c r="BW10786" s="61" t="s">
        <v>16264</v>
      </c>
    </row>
    <row r="10787" spans="51:75">
      <c r="AY10787" s="89" t="e">
        <f>VLOOKUP(C10787,#REF!, 2,FALSE)</f>
        <v>#REF!</v>
      </c>
      <c r="BM10787" s="61" t="s">
        <v>16278</v>
      </c>
      <c r="BN10787" s="61" t="s">
        <v>616</v>
      </c>
      <c r="BO10787" s="61" t="s">
        <v>2985</v>
      </c>
      <c r="BU10787" s="61" t="s">
        <v>16278</v>
      </c>
      <c r="BV10787" s="61" t="s">
        <v>616</v>
      </c>
      <c r="BW10787" s="61" t="s">
        <v>2985</v>
      </c>
    </row>
    <row r="10788" spans="51:75">
      <c r="AY10788" s="89" t="e">
        <f>VLOOKUP(C10788,#REF!, 2,FALSE)</f>
        <v>#REF!</v>
      </c>
      <c r="BM10788" s="61" t="s">
        <v>16279</v>
      </c>
      <c r="BN10788" s="61" t="s">
        <v>16990</v>
      </c>
      <c r="BO10788" s="61" t="s">
        <v>772</v>
      </c>
      <c r="BU10788" s="61" t="s">
        <v>16279</v>
      </c>
      <c r="BV10788" s="61" t="s">
        <v>16990</v>
      </c>
      <c r="BW10788" s="61" t="s">
        <v>772</v>
      </c>
    </row>
    <row r="10789" spans="51:75">
      <c r="AY10789" s="89" t="e">
        <f>VLOOKUP(C10789,#REF!, 2,FALSE)</f>
        <v>#REF!</v>
      </c>
      <c r="BM10789" s="61" t="s">
        <v>16280</v>
      </c>
      <c r="BN10789" s="61" t="s">
        <v>616</v>
      </c>
      <c r="BO10789" s="61" t="s">
        <v>2985</v>
      </c>
      <c r="BU10789" s="61" t="s">
        <v>16280</v>
      </c>
      <c r="BV10789" s="61" t="s">
        <v>616</v>
      </c>
      <c r="BW10789" s="61" t="s">
        <v>2985</v>
      </c>
    </row>
    <row r="10790" spans="51:75">
      <c r="AY10790" s="89" t="e">
        <f>VLOOKUP(C10790,#REF!, 2,FALSE)</f>
        <v>#REF!</v>
      </c>
      <c r="BM10790" s="61" t="s">
        <v>16281</v>
      </c>
      <c r="BN10790" s="61" t="s">
        <v>668</v>
      </c>
      <c r="BO10790" s="61" t="s">
        <v>10137</v>
      </c>
      <c r="BU10790" s="61" t="s">
        <v>16281</v>
      </c>
      <c r="BV10790" s="61" t="s">
        <v>668</v>
      </c>
      <c r="BW10790" s="61" t="s">
        <v>10137</v>
      </c>
    </row>
    <row r="10791" spans="51:75">
      <c r="AY10791" s="89" t="e">
        <f>VLOOKUP(C10791,#REF!, 2,FALSE)</f>
        <v>#REF!</v>
      </c>
      <c r="BM10791" s="61" t="s">
        <v>16282</v>
      </c>
      <c r="BN10791" s="61" t="s">
        <v>777</v>
      </c>
      <c r="BO10791" s="61" t="s">
        <v>16264</v>
      </c>
      <c r="BU10791" s="61" t="s">
        <v>16282</v>
      </c>
      <c r="BV10791" s="61" t="s">
        <v>777</v>
      </c>
      <c r="BW10791" s="61" t="s">
        <v>16264</v>
      </c>
    </row>
    <row r="10792" spans="51:75">
      <c r="AY10792" s="89" t="e">
        <f>VLOOKUP(C10792,#REF!, 2,FALSE)</f>
        <v>#REF!</v>
      </c>
      <c r="BM10792" s="61" t="s">
        <v>16283</v>
      </c>
      <c r="BN10792" s="61" t="s">
        <v>16990</v>
      </c>
      <c r="BO10792" s="61" t="s">
        <v>2985</v>
      </c>
      <c r="BU10792" s="61" t="s">
        <v>16283</v>
      </c>
      <c r="BV10792" s="61" t="s">
        <v>16990</v>
      </c>
      <c r="BW10792" s="61" t="s">
        <v>2985</v>
      </c>
    </row>
    <row r="10793" spans="51:75">
      <c r="AY10793" s="89" t="e">
        <f>VLOOKUP(C10793,#REF!, 2,FALSE)</f>
        <v>#REF!</v>
      </c>
      <c r="BM10793" s="61" t="s">
        <v>16284</v>
      </c>
      <c r="BN10793" s="61" t="s">
        <v>777</v>
      </c>
      <c r="BO10793" s="61" t="s">
        <v>2985</v>
      </c>
      <c r="BU10793" s="61" t="s">
        <v>16284</v>
      </c>
      <c r="BV10793" s="61" t="s">
        <v>777</v>
      </c>
      <c r="BW10793" s="61" t="s">
        <v>2985</v>
      </c>
    </row>
    <row r="10794" spans="51:75">
      <c r="AY10794" s="89" t="e">
        <f>VLOOKUP(C10794,#REF!, 2,FALSE)</f>
        <v>#REF!</v>
      </c>
      <c r="BM10794" s="61" t="s">
        <v>16285</v>
      </c>
      <c r="BN10794" s="61" t="s">
        <v>16990</v>
      </c>
      <c r="BO10794" s="61" t="s">
        <v>772</v>
      </c>
      <c r="BU10794" s="61" t="s">
        <v>16285</v>
      </c>
      <c r="BV10794" s="61" t="s">
        <v>16990</v>
      </c>
      <c r="BW10794" s="61" t="s">
        <v>772</v>
      </c>
    </row>
    <row r="10795" spans="51:75">
      <c r="AY10795" s="89" t="e">
        <f>VLOOKUP(C10795,#REF!, 2,FALSE)</f>
        <v>#REF!</v>
      </c>
      <c r="BM10795" s="61" t="s">
        <v>16286</v>
      </c>
      <c r="BN10795" s="61" t="s">
        <v>782</v>
      </c>
      <c r="BO10795" s="61" t="s">
        <v>2985</v>
      </c>
      <c r="BU10795" s="61" t="s">
        <v>16286</v>
      </c>
      <c r="BV10795" s="61" t="s">
        <v>782</v>
      </c>
      <c r="BW10795" s="61" t="s">
        <v>2985</v>
      </c>
    </row>
    <row r="10796" spans="51:75">
      <c r="AY10796" s="89" t="e">
        <f>VLOOKUP(C10796,#REF!, 2,FALSE)</f>
        <v>#REF!</v>
      </c>
      <c r="BM10796" s="61" t="s">
        <v>16287</v>
      </c>
      <c r="BN10796" s="61" t="s">
        <v>777</v>
      </c>
      <c r="BO10796" s="61" t="s">
        <v>15527</v>
      </c>
      <c r="BU10796" s="61" t="s">
        <v>16287</v>
      </c>
      <c r="BV10796" s="61" t="s">
        <v>777</v>
      </c>
      <c r="BW10796" s="61" t="s">
        <v>15527</v>
      </c>
    </row>
    <row r="10797" spans="51:75">
      <c r="AY10797" s="89" t="e">
        <f>VLOOKUP(C10797,#REF!, 2,FALSE)</f>
        <v>#REF!</v>
      </c>
      <c r="BM10797" s="61" t="s">
        <v>16288</v>
      </c>
      <c r="BN10797" s="61" t="s">
        <v>668</v>
      </c>
      <c r="BO10797" s="61" t="s">
        <v>4226</v>
      </c>
      <c r="BU10797" s="61" t="s">
        <v>16288</v>
      </c>
      <c r="BV10797" s="61" t="s">
        <v>668</v>
      </c>
      <c r="BW10797" s="61" t="s">
        <v>4226</v>
      </c>
    </row>
    <row r="10798" spans="51:75">
      <c r="AY10798" s="89" t="e">
        <f>VLOOKUP(C10798,#REF!, 2,FALSE)</f>
        <v>#REF!</v>
      </c>
      <c r="BM10798" s="61" t="s">
        <v>16289</v>
      </c>
      <c r="BN10798" s="61" t="s">
        <v>668</v>
      </c>
      <c r="BO10798" s="61" t="s">
        <v>772</v>
      </c>
      <c r="BU10798" s="61" t="s">
        <v>16289</v>
      </c>
      <c r="BV10798" s="61" t="s">
        <v>668</v>
      </c>
      <c r="BW10798" s="61" t="s">
        <v>772</v>
      </c>
    </row>
    <row r="10799" spans="51:75">
      <c r="AY10799" s="89" t="e">
        <f>VLOOKUP(C10799,#REF!, 2,FALSE)</f>
        <v>#REF!</v>
      </c>
      <c r="BM10799" s="61" t="s">
        <v>16290</v>
      </c>
      <c r="BN10799" s="61" t="s">
        <v>2985</v>
      </c>
      <c r="BO10799" s="61" t="s">
        <v>2985</v>
      </c>
      <c r="BU10799" s="61" t="s">
        <v>16290</v>
      </c>
      <c r="BV10799" s="61" t="s">
        <v>2985</v>
      </c>
      <c r="BW10799" s="61" t="s">
        <v>2985</v>
      </c>
    </row>
    <row r="10800" spans="51:75">
      <c r="AY10800" s="89" t="e">
        <f>VLOOKUP(C10800,#REF!, 2,FALSE)</f>
        <v>#REF!</v>
      </c>
      <c r="BM10800" s="61" t="s">
        <v>16291</v>
      </c>
      <c r="BN10800" s="61" t="s">
        <v>668</v>
      </c>
      <c r="BO10800" s="61" t="s">
        <v>16292</v>
      </c>
      <c r="BU10800" s="61" t="s">
        <v>16291</v>
      </c>
      <c r="BV10800" s="61" t="s">
        <v>668</v>
      </c>
      <c r="BW10800" s="61" t="s">
        <v>16292</v>
      </c>
    </row>
    <row r="10801" spans="51:75">
      <c r="AY10801" s="89" t="e">
        <f>VLOOKUP(C10801,#REF!, 2,FALSE)</f>
        <v>#REF!</v>
      </c>
      <c r="BM10801" s="61" t="s">
        <v>16293</v>
      </c>
      <c r="BN10801" s="61" t="s">
        <v>3204</v>
      </c>
      <c r="BO10801" s="61" t="s">
        <v>16266</v>
      </c>
      <c r="BU10801" s="61" t="s">
        <v>16293</v>
      </c>
      <c r="BV10801" s="61" t="s">
        <v>3204</v>
      </c>
      <c r="BW10801" s="61" t="s">
        <v>16266</v>
      </c>
    </row>
    <row r="10802" spans="51:75">
      <c r="AY10802" s="89" t="e">
        <f>VLOOKUP(C10802,#REF!, 2,FALSE)</f>
        <v>#REF!</v>
      </c>
      <c r="BM10802" s="61" t="s">
        <v>16294</v>
      </c>
      <c r="BN10802" s="61" t="s">
        <v>16990</v>
      </c>
      <c r="BO10802" s="61" t="s">
        <v>772</v>
      </c>
      <c r="BU10802" s="61" t="s">
        <v>16294</v>
      </c>
      <c r="BV10802" s="61" t="s">
        <v>16990</v>
      </c>
      <c r="BW10802" s="61" t="s">
        <v>772</v>
      </c>
    </row>
    <row r="10803" spans="51:75">
      <c r="AY10803" s="89" t="e">
        <f>VLOOKUP(C10803,#REF!, 2,FALSE)</f>
        <v>#REF!</v>
      </c>
      <c r="BM10803" s="61" t="s">
        <v>16295</v>
      </c>
      <c r="BN10803" s="61" t="s">
        <v>789</v>
      </c>
      <c r="BO10803" s="61" t="s">
        <v>16296</v>
      </c>
      <c r="BU10803" s="61" t="s">
        <v>16295</v>
      </c>
      <c r="BV10803" s="61" t="s">
        <v>789</v>
      </c>
      <c r="BW10803" s="61" t="s">
        <v>16296</v>
      </c>
    </row>
    <row r="10804" spans="51:75">
      <c r="AY10804" s="89" t="e">
        <f>VLOOKUP(C10804,#REF!, 2,FALSE)</f>
        <v>#REF!</v>
      </c>
      <c r="BM10804" s="61" t="s">
        <v>2821</v>
      </c>
      <c r="BN10804" s="61" t="s">
        <v>789</v>
      </c>
      <c r="BO10804" s="61" t="s">
        <v>2985</v>
      </c>
      <c r="BU10804" s="61" t="s">
        <v>2821</v>
      </c>
      <c r="BV10804" s="61" t="s">
        <v>789</v>
      </c>
      <c r="BW10804" s="61" t="s">
        <v>2985</v>
      </c>
    </row>
    <row r="10805" spans="51:75">
      <c r="AY10805" s="89" t="e">
        <f>VLOOKUP(C10805,#REF!, 2,FALSE)</f>
        <v>#REF!</v>
      </c>
      <c r="BM10805" s="61" t="s">
        <v>16297</v>
      </c>
      <c r="BN10805" s="61" t="s">
        <v>782</v>
      </c>
      <c r="BO10805" s="61" t="s">
        <v>2985</v>
      </c>
      <c r="BU10805" s="61" t="s">
        <v>16297</v>
      </c>
      <c r="BV10805" s="61" t="s">
        <v>782</v>
      </c>
      <c r="BW10805" s="61" t="s">
        <v>2985</v>
      </c>
    </row>
    <row r="10806" spans="51:75">
      <c r="AY10806" s="89" t="e">
        <f>VLOOKUP(C10806,#REF!, 2,FALSE)</f>
        <v>#REF!</v>
      </c>
      <c r="BM10806" s="61" t="s">
        <v>16298</v>
      </c>
      <c r="BN10806" s="61" t="s">
        <v>782</v>
      </c>
      <c r="BO10806" s="61" t="s">
        <v>772</v>
      </c>
      <c r="BU10806" s="61" t="s">
        <v>16298</v>
      </c>
      <c r="BV10806" s="61" t="s">
        <v>782</v>
      </c>
      <c r="BW10806" s="61" t="s">
        <v>772</v>
      </c>
    </row>
    <row r="10807" spans="51:75">
      <c r="AY10807" s="89" t="e">
        <f>VLOOKUP(C10807,#REF!, 2,FALSE)</f>
        <v>#REF!</v>
      </c>
      <c r="BM10807" s="61" t="s">
        <v>16299</v>
      </c>
      <c r="BN10807" s="61" t="s">
        <v>789</v>
      </c>
      <c r="BO10807" s="61" t="s">
        <v>772</v>
      </c>
      <c r="BU10807" s="61" t="s">
        <v>16299</v>
      </c>
      <c r="BV10807" s="61" t="s">
        <v>789</v>
      </c>
      <c r="BW10807" s="61" t="s">
        <v>772</v>
      </c>
    </row>
    <row r="10808" spans="51:75">
      <c r="AY10808" s="89" t="e">
        <f>VLOOKUP(C10808,#REF!, 2,FALSE)</f>
        <v>#REF!</v>
      </c>
      <c r="BM10808" s="61" t="s">
        <v>16300</v>
      </c>
      <c r="BN10808" s="61" t="s">
        <v>702</v>
      </c>
      <c r="BO10808" s="61" t="s">
        <v>772</v>
      </c>
      <c r="BU10808" s="61" t="s">
        <v>16300</v>
      </c>
      <c r="BV10808" s="61" t="s">
        <v>702</v>
      </c>
      <c r="BW10808" s="61" t="s">
        <v>772</v>
      </c>
    </row>
    <row r="10809" spans="51:75">
      <c r="AY10809" s="89" t="e">
        <f>VLOOKUP(C10809,#REF!, 2,FALSE)</f>
        <v>#REF!</v>
      </c>
      <c r="BM10809" s="61" t="s">
        <v>16301</v>
      </c>
      <c r="BN10809" s="61" t="s">
        <v>668</v>
      </c>
      <c r="BO10809" s="61" t="s">
        <v>772</v>
      </c>
      <c r="BU10809" s="61" t="s">
        <v>16301</v>
      </c>
      <c r="BV10809" s="61" t="s">
        <v>668</v>
      </c>
      <c r="BW10809" s="61" t="s">
        <v>772</v>
      </c>
    </row>
    <row r="10810" spans="51:75">
      <c r="AY10810" s="89" t="e">
        <f>VLOOKUP(C10810,#REF!, 2,FALSE)</f>
        <v>#REF!</v>
      </c>
      <c r="BM10810" s="61" t="s">
        <v>16302</v>
      </c>
      <c r="BN10810" s="61" t="s">
        <v>780</v>
      </c>
      <c r="BO10810" s="61" t="s">
        <v>2985</v>
      </c>
      <c r="BU10810" s="61" t="s">
        <v>16302</v>
      </c>
      <c r="BV10810" s="61" t="s">
        <v>780</v>
      </c>
      <c r="BW10810" s="61" t="s">
        <v>2985</v>
      </c>
    </row>
    <row r="10811" spans="51:75">
      <c r="AY10811" s="89" t="e">
        <f>VLOOKUP(C10811,#REF!, 2,FALSE)</f>
        <v>#REF!</v>
      </c>
      <c r="BM10811" s="61" t="s">
        <v>16303</v>
      </c>
      <c r="BN10811" s="61" t="s">
        <v>3204</v>
      </c>
      <c r="BO10811" s="61" t="s">
        <v>772</v>
      </c>
      <c r="BU10811" s="61" t="s">
        <v>16303</v>
      </c>
      <c r="BV10811" s="61" t="s">
        <v>3204</v>
      </c>
      <c r="BW10811" s="61" t="s">
        <v>772</v>
      </c>
    </row>
    <row r="10812" spans="51:75">
      <c r="AY10812" s="89" t="e">
        <f>VLOOKUP(C10812,#REF!, 2,FALSE)</f>
        <v>#REF!</v>
      </c>
      <c r="BM10812" s="61" t="s">
        <v>16304</v>
      </c>
      <c r="BN10812" s="61" t="s">
        <v>16990</v>
      </c>
      <c r="BO10812" s="61" t="s">
        <v>772</v>
      </c>
      <c r="BU10812" s="61" t="s">
        <v>16304</v>
      </c>
      <c r="BV10812" s="61" t="s">
        <v>16990</v>
      </c>
      <c r="BW10812" s="61" t="s">
        <v>772</v>
      </c>
    </row>
    <row r="10813" spans="51:75">
      <c r="AY10813" s="89" t="e">
        <f>VLOOKUP(C10813,#REF!, 2,FALSE)</f>
        <v>#REF!</v>
      </c>
      <c r="BM10813" s="61" t="s">
        <v>16305</v>
      </c>
      <c r="BN10813" s="61" t="s">
        <v>16990</v>
      </c>
      <c r="BO10813" s="61" t="s">
        <v>772</v>
      </c>
      <c r="BU10813" s="61" t="s">
        <v>16305</v>
      </c>
      <c r="BV10813" s="61" t="s">
        <v>16990</v>
      </c>
      <c r="BW10813" s="61" t="s">
        <v>772</v>
      </c>
    </row>
    <row r="10814" spans="51:75">
      <c r="AY10814" s="89" t="e">
        <f>VLOOKUP(C10814,#REF!, 2,FALSE)</f>
        <v>#REF!</v>
      </c>
      <c r="BM10814" s="61" t="s">
        <v>16306</v>
      </c>
      <c r="BN10814" s="61" t="s">
        <v>702</v>
      </c>
      <c r="BO10814" s="61" t="s">
        <v>772</v>
      </c>
      <c r="BU10814" s="61" t="s">
        <v>16306</v>
      </c>
      <c r="BV10814" s="61" t="s">
        <v>702</v>
      </c>
      <c r="BW10814" s="61" t="s">
        <v>772</v>
      </c>
    </row>
    <row r="10815" spans="51:75">
      <c r="AY10815" s="89" t="e">
        <f>VLOOKUP(C10815,#REF!, 2,FALSE)</f>
        <v>#REF!</v>
      </c>
      <c r="BM10815" s="61" t="s">
        <v>16307</v>
      </c>
      <c r="BN10815" s="61" t="s">
        <v>780</v>
      </c>
      <c r="BO10815" s="61" t="s">
        <v>772</v>
      </c>
      <c r="BU10815" s="61" t="s">
        <v>16307</v>
      </c>
      <c r="BV10815" s="61" t="s">
        <v>780</v>
      </c>
      <c r="BW10815" s="61" t="s">
        <v>772</v>
      </c>
    </row>
    <row r="10816" spans="51:75">
      <c r="AY10816" s="89" t="e">
        <f>VLOOKUP(C10816,#REF!, 2,FALSE)</f>
        <v>#REF!</v>
      </c>
      <c r="BM10816" s="61" t="s">
        <v>16308</v>
      </c>
      <c r="BN10816" s="61" t="s">
        <v>782</v>
      </c>
      <c r="BO10816" s="61" t="s">
        <v>772</v>
      </c>
      <c r="BU10816" s="61" t="s">
        <v>16308</v>
      </c>
      <c r="BV10816" s="61" t="s">
        <v>782</v>
      </c>
      <c r="BW10816" s="61" t="s">
        <v>772</v>
      </c>
    </row>
    <row r="10817" spans="51:75">
      <c r="AY10817" s="89" t="e">
        <f>VLOOKUP(C10817,#REF!, 2,FALSE)</f>
        <v>#REF!</v>
      </c>
      <c r="BM10817" s="61" t="s">
        <v>16309</v>
      </c>
      <c r="BN10817" s="61" t="s">
        <v>812</v>
      </c>
      <c r="BO10817" s="61" t="s">
        <v>772</v>
      </c>
      <c r="BU10817" s="61" t="s">
        <v>16309</v>
      </c>
      <c r="BV10817" s="61" t="s">
        <v>812</v>
      </c>
      <c r="BW10817" s="61" t="s">
        <v>772</v>
      </c>
    </row>
    <row r="10818" spans="51:75">
      <c r="AY10818" s="89" t="e">
        <f>VLOOKUP(C10818,#REF!, 2,FALSE)</f>
        <v>#REF!</v>
      </c>
      <c r="BM10818" s="61" t="s">
        <v>16310</v>
      </c>
      <c r="BN10818" s="61" t="s">
        <v>789</v>
      </c>
      <c r="BO10818" s="61" t="s">
        <v>16311</v>
      </c>
      <c r="BU10818" s="61" t="s">
        <v>16310</v>
      </c>
      <c r="BV10818" s="61" t="s">
        <v>789</v>
      </c>
      <c r="BW10818" s="61" t="s">
        <v>16311</v>
      </c>
    </row>
    <row r="10819" spans="51:75">
      <c r="AY10819" s="89" t="e">
        <f>VLOOKUP(C10819,#REF!, 2,FALSE)</f>
        <v>#REF!</v>
      </c>
      <c r="BM10819" s="61" t="s">
        <v>16312</v>
      </c>
      <c r="BN10819" s="61" t="s">
        <v>702</v>
      </c>
      <c r="BO10819" s="61" t="s">
        <v>772</v>
      </c>
      <c r="BU10819" s="61" t="s">
        <v>16312</v>
      </c>
      <c r="BV10819" s="61" t="s">
        <v>702</v>
      </c>
      <c r="BW10819" s="61" t="s">
        <v>772</v>
      </c>
    </row>
    <row r="10820" spans="51:75">
      <c r="AY10820" s="89" t="e">
        <f>VLOOKUP(C10820,#REF!, 2,FALSE)</f>
        <v>#REF!</v>
      </c>
      <c r="BM10820" s="61" t="s">
        <v>16313</v>
      </c>
      <c r="BN10820" s="61" t="s">
        <v>812</v>
      </c>
      <c r="BO10820" s="61" t="s">
        <v>16314</v>
      </c>
      <c r="BU10820" s="61" t="s">
        <v>16313</v>
      </c>
      <c r="BV10820" s="61" t="s">
        <v>812</v>
      </c>
      <c r="BW10820" s="61" t="s">
        <v>16314</v>
      </c>
    </row>
    <row r="10821" spans="51:75">
      <c r="AY10821" s="89" t="e">
        <f>VLOOKUP(C10821,#REF!, 2,FALSE)</f>
        <v>#REF!</v>
      </c>
      <c r="BM10821" s="61" t="s">
        <v>16315</v>
      </c>
      <c r="BN10821" s="61" t="s">
        <v>782</v>
      </c>
      <c r="BO10821" s="61" t="s">
        <v>772</v>
      </c>
      <c r="BU10821" s="61" t="s">
        <v>16315</v>
      </c>
      <c r="BV10821" s="61" t="s">
        <v>782</v>
      </c>
      <c r="BW10821" s="61" t="s">
        <v>772</v>
      </c>
    </row>
    <row r="10822" spans="51:75">
      <c r="AY10822" s="89" t="e">
        <f>VLOOKUP(C10822,#REF!, 2,FALSE)</f>
        <v>#REF!</v>
      </c>
      <c r="BM10822" s="61" t="s">
        <v>16317</v>
      </c>
      <c r="BN10822" s="61" t="s">
        <v>780</v>
      </c>
      <c r="BO10822" s="61" t="s">
        <v>2985</v>
      </c>
      <c r="BU10822" s="61" t="s">
        <v>16317</v>
      </c>
      <c r="BV10822" s="61" t="s">
        <v>780</v>
      </c>
      <c r="BW10822" s="61" t="s">
        <v>2985</v>
      </c>
    </row>
    <row r="10823" spans="51:75">
      <c r="AY10823" s="89" t="e">
        <f>VLOOKUP(C10823,#REF!, 2,FALSE)</f>
        <v>#REF!</v>
      </c>
      <c r="BM10823" s="61" t="s">
        <v>16318</v>
      </c>
      <c r="BN10823" s="61" t="s">
        <v>812</v>
      </c>
      <c r="BO10823" s="61" t="s">
        <v>772</v>
      </c>
      <c r="BU10823" s="61" t="s">
        <v>16318</v>
      </c>
      <c r="BV10823" s="61" t="s">
        <v>812</v>
      </c>
      <c r="BW10823" s="61" t="s">
        <v>772</v>
      </c>
    </row>
    <row r="10824" spans="51:75">
      <c r="AY10824" s="89" t="e">
        <f>VLOOKUP(C10824,#REF!, 2,FALSE)</f>
        <v>#REF!</v>
      </c>
      <c r="BM10824" s="61" t="s">
        <v>16319</v>
      </c>
      <c r="BN10824" s="61" t="s">
        <v>668</v>
      </c>
      <c r="BO10824" s="61" t="s">
        <v>16320</v>
      </c>
      <c r="BU10824" s="61" t="s">
        <v>16319</v>
      </c>
      <c r="BV10824" s="61" t="s">
        <v>668</v>
      </c>
      <c r="BW10824" s="61" t="s">
        <v>16320</v>
      </c>
    </row>
    <row r="10825" spans="51:75">
      <c r="AY10825" s="89" t="e">
        <f>VLOOKUP(C10825,#REF!, 2,FALSE)</f>
        <v>#REF!</v>
      </c>
      <c r="BM10825" s="61" t="s">
        <v>16321</v>
      </c>
      <c r="BN10825" s="61" t="s">
        <v>665</v>
      </c>
      <c r="BO10825" s="61" t="s">
        <v>772</v>
      </c>
      <c r="BU10825" s="61" t="s">
        <v>16321</v>
      </c>
      <c r="BV10825" s="61" t="s">
        <v>665</v>
      </c>
      <c r="BW10825" s="61" t="s">
        <v>772</v>
      </c>
    </row>
    <row r="10826" spans="51:75">
      <c r="AY10826" s="89" t="e">
        <f>VLOOKUP(C10826,#REF!, 2,FALSE)</f>
        <v>#REF!</v>
      </c>
      <c r="BM10826" s="61" t="s">
        <v>16322</v>
      </c>
      <c r="BN10826" s="61" t="s">
        <v>668</v>
      </c>
      <c r="BO10826" s="61" t="s">
        <v>2985</v>
      </c>
      <c r="BU10826" s="61" t="s">
        <v>16322</v>
      </c>
      <c r="BV10826" s="61" t="s">
        <v>668</v>
      </c>
      <c r="BW10826" s="61" t="s">
        <v>2985</v>
      </c>
    </row>
    <row r="10827" spans="51:75">
      <c r="AY10827" s="89" t="e">
        <f>VLOOKUP(C10827,#REF!, 2,FALSE)</f>
        <v>#REF!</v>
      </c>
      <c r="BM10827" s="61" t="s">
        <v>16323</v>
      </c>
      <c r="BN10827" s="61" t="s">
        <v>664</v>
      </c>
      <c r="BO10827" s="61" t="s">
        <v>16324</v>
      </c>
      <c r="BU10827" s="61" t="s">
        <v>16323</v>
      </c>
      <c r="BV10827" s="61" t="s">
        <v>664</v>
      </c>
      <c r="BW10827" s="61" t="s">
        <v>16324</v>
      </c>
    </row>
    <row r="10828" spans="51:75">
      <c r="AY10828" s="89" t="e">
        <f>VLOOKUP(C10828,#REF!, 2,FALSE)</f>
        <v>#REF!</v>
      </c>
      <c r="BM10828" s="61" t="s">
        <v>497</v>
      </c>
      <c r="BN10828" s="61" t="s">
        <v>2985</v>
      </c>
      <c r="BO10828" s="61" t="s">
        <v>7963</v>
      </c>
      <c r="BU10828" s="61" t="s">
        <v>497</v>
      </c>
      <c r="BV10828" s="61" t="s">
        <v>2985</v>
      </c>
      <c r="BW10828" s="61" t="s">
        <v>7963</v>
      </c>
    </row>
    <row r="10829" spans="51:75">
      <c r="AY10829" s="89" t="e">
        <f>VLOOKUP(C10829,#REF!, 2,FALSE)</f>
        <v>#REF!</v>
      </c>
      <c r="BM10829" s="61" t="s">
        <v>16325</v>
      </c>
      <c r="BN10829" s="61" t="s">
        <v>2985</v>
      </c>
      <c r="BO10829" s="61" t="s">
        <v>2642</v>
      </c>
      <c r="BU10829" s="61" t="s">
        <v>16325</v>
      </c>
      <c r="BV10829" s="61" t="s">
        <v>2985</v>
      </c>
      <c r="BW10829" s="61" t="s">
        <v>2642</v>
      </c>
    </row>
    <row r="10830" spans="51:75">
      <c r="AY10830" s="89" t="e">
        <f>VLOOKUP(C10830,#REF!, 2,FALSE)</f>
        <v>#REF!</v>
      </c>
      <c r="BM10830" s="61" t="s">
        <v>2822</v>
      </c>
      <c r="BN10830" s="61" t="s">
        <v>16990</v>
      </c>
      <c r="BO10830" s="61" t="s">
        <v>4466</v>
      </c>
      <c r="BU10830" s="61" t="s">
        <v>2822</v>
      </c>
      <c r="BV10830" s="61" t="s">
        <v>16990</v>
      </c>
      <c r="BW10830" s="61" t="s">
        <v>4466</v>
      </c>
    </row>
    <row r="10831" spans="51:75">
      <c r="AY10831" s="89" t="e">
        <f>VLOOKUP(C10831,#REF!, 2,FALSE)</f>
        <v>#REF!</v>
      </c>
      <c r="BM10831" s="61" t="s">
        <v>16326</v>
      </c>
      <c r="BN10831" s="61" t="s">
        <v>2985</v>
      </c>
      <c r="BO10831" s="61" t="s">
        <v>9415</v>
      </c>
      <c r="BU10831" s="61" t="s">
        <v>16326</v>
      </c>
      <c r="BV10831" s="61" t="s">
        <v>2985</v>
      </c>
      <c r="BW10831" s="61" t="s">
        <v>9415</v>
      </c>
    </row>
    <row r="10832" spans="51:75">
      <c r="AY10832" s="89" t="e">
        <f>VLOOKUP(C10832,#REF!, 2,FALSE)</f>
        <v>#REF!</v>
      </c>
      <c r="BM10832" s="61" t="s">
        <v>16327</v>
      </c>
      <c r="BN10832" s="61" t="s">
        <v>16990</v>
      </c>
      <c r="BO10832" s="61" t="s">
        <v>11342</v>
      </c>
      <c r="BU10832" s="61" t="s">
        <v>16327</v>
      </c>
      <c r="BV10832" s="61" t="s">
        <v>16990</v>
      </c>
      <c r="BW10832" s="61" t="s">
        <v>11342</v>
      </c>
    </row>
    <row r="10833" spans="51:75">
      <c r="AY10833" s="89" t="e">
        <f>VLOOKUP(C10833,#REF!, 2,FALSE)</f>
        <v>#REF!</v>
      </c>
      <c r="BM10833" s="61" t="s">
        <v>16328</v>
      </c>
      <c r="BN10833" s="61" t="s">
        <v>2985</v>
      </c>
      <c r="BO10833" s="61" t="s">
        <v>2985</v>
      </c>
      <c r="BU10833" s="61" t="s">
        <v>16328</v>
      </c>
      <c r="BV10833" s="61" t="s">
        <v>2985</v>
      </c>
      <c r="BW10833" s="61" t="s">
        <v>2985</v>
      </c>
    </row>
    <row r="10834" spans="51:75">
      <c r="AY10834" s="89" t="e">
        <f>VLOOKUP(C10834,#REF!, 2,FALSE)</f>
        <v>#REF!</v>
      </c>
      <c r="BM10834" s="61" t="s">
        <v>16329</v>
      </c>
      <c r="BN10834" s="61" t="s">
        <v>2985</v>
      </c>
      <c r="BO10834" s="61" t="s">
        <v>8419</v>
      </c>
      <c r="BU10834" s="61" t="s">
        <v>16329</v>
      </c>
      <c r="BV10834" s="61" t="s">
        <v>2985</v>
      </c>
      <c r="BW10834" s="61" t="s">
        <v>8419</v>
      </c>
    </row>
    <row r="10835" spans="51:75">
      <c r="AY10835" s="89" t="e">
        <f>VLOOKUP(C10835,#REF!, 2,FALSE)</f>
        <v>#REF!</v>
      </c>
      <c r="BM10835" s="61" t="s">
        <v>16330</v>
      </c>
      <c r="BN10835" s="61" t="s">
        <v>2985</v>
      </c>
      <c r="BO10835" s="61" t="s">
        <v>7624</v>
      </c>
      <c r="BU10835" s="61" t="s">
        <v>16330</v>
      </c>
      <c r="BV10835" s="61" t="s">
        <v>2985</v>
      </c>
      <c r="BW10835" s="61" t="s">
        <v>7624</v>
      </c>
    </row>
    <row r="10836" spans="51:75">
      <c r="AY10836" s="89" t="e">
        <f>VLOOKUP(C10836,#REF!, 2,FALSE)</f>
        <v>#REF!</v>
      </c>
      <c r="BM10836" s="61" t="s">
        <v>16331</v>
      </c>
      <c r="BN10836" s="61" t="s">
        <v>2985</v>
      </c>
      <c r="BO10836" s="61" t="s">
        <v>8282</v>
      </c>
      <c r="BU10836" s="61" t="s">
        <v>16331</v>
      </c>
      <c r="BV10836" s="61" t="s">
        <v>2985</v>
      </c>
      <c r="BW10836" s="61" t="s">
        <v>8282</v>
      </c>
    </row>
    <row r="10837" spans="51:75">
      <c r="AY10837" s="89" t="e">
        <f>VLOOKUP(C10837,#REF!, 2,FALSE)</f>
        <v>#REF!</v>
      </c>
      <c r="BM10837" s="61" t="s">
        <v>16332</v>
      </c>
      <c r="BN10837" s="61" t="s">
        <v>2985</v>
      </c>
      <c r="BO10837" s="61" t="s">
        <v>12626</v>
      </c>
      <c r="BU10837" s="61" t="s">
        <v>16332</v>
      </c>
      <c r="BV10837" s="61" t="s">
        <v>2985</v>
      </c>
      <c r="BW10837" s="61" t="s">
        <v>12626</v>
      </c>
    </row>
    <row r="10838" spans="51:75">
      <c r="AY10838" s="89" t="e">
        <f>VLOOKUP(C10838,#REF!, 2,FALSE)</f>
        <v>#REF!</v>
      </c>
      <c r="BM10838" s="61" t="s">
        <v>16333</v>
      </c>
      <c r="BN10838" s="61" t="s">
        <v>2985</v>
      </c>
      <c r="BO10838" s="61" t="s">
        <v>4503</v>
      </c>
      <c r="BU10838" s="61" t="s">
        <v>16333</v>
      </c>
      <c r="BV10838" s="61" t="s">
        <v>2985</v>
      </c>
      <c r="BW10838" s="61" t="s">
        <v>4503</v>
      </c>
    </row>
    <row r="10839" spans="51:75">
      <c r="AY10839" s="89" t="e">
        <f>VLOOKUP(C10839,#REF!, 2,FALSE)</f>
        <v>#REF!</v>
      </c>
      <c r="BM10839" s="61" t="s">
        <v>16334</v>
      </c>
      <c r="BN10839" s="61" t="s">
        <v>2985</v>
      </c>
      <c r="BO10839" s="61" t="s">
        <v>4264</v>
      </c>
      <c r="BU10839" s="61" t="s">
        <v>16334</v>
      </c>
      <c r="BV10839" s="61" t="s">
        <v>2985</v>
      </c>
      <c r="BW10839" s="61" t="s">
        <v>4264</v>
      </c>
    </row>
    <row r="10840" spans="51:75">
      <c r="AY10840" s="89" t="e">
        <f>VLOOKUP(C10840,#REF!, 2,FALSE)</f>
        <v>#REF!</v>
      </c>
      <c r="BM10840" s="61" t="s">
        <v>2823</v>
      </c>
      <c r="BN10840" s="61" t="s">
        <v>16990</v>
      </c>
      <c r="BO10840" s="61" t="s">
        <v>2929</v>
      </c>
      <c r="BU10840" s="61" t="s">
        <v>2823</v>
      </c>
      <c r="BV10840" s="61" t="s">
        <v>16990</v>
      </c>
      <c r="BW10840" s="61" t="s">
        <v>2929</v>
      </c>
    </row>
    <row r="10841" spans="51:75">
      <c r="AY10841" s="89" t="e">
        <f>VLOOKUP(C10841,#REF!, 2,FALSE)</f>
        <v>#REF!</v>
      </c>
      <c r="BM10841" s="61" t="s">
        <v>16335</v>
      </c>
      <c r="BN10841" s="61" t="s">
        <v>2985</v>
      </c>
      <c r="BO10841" s="61" t="s">
        <v>2829</v>
      </c>
      <c r="BU10841" s="61" t="s">
        <v>16335</v>
      </c>
      <c r="BV10841" s="61" t="s">
        <v>2985</v>
      </c>
      <c r="BW10841" s="61" t="s">
        <v>2829</v>
      </c>
    </row>
    <row r="10842" spans="51:75">
      <c r="AY10842" s="89" t="e">
        <f>VLOOKUP(C10842,#REF!, 2,FALSE)</f>
        <v>#REF!</v>
      </c>
      <c r="BM10842" s="61" t="s">
        <v>16336</v>
      </c>
      <c r="BN10842" s="61" t="s">
        <v>2985</v>
      </c>
      <c r="BO10842" s="61" t="s">
        <v>10832</v>
      </c>
      <c r="BU10842" s="61" t="s">
        <v>16336</v>
      </c>
      <c r="BV10842" s="61" t="s">
        <v>2985</v>
      </c>
      <c r="BW10842" s="61" t="s">
        <v>10832</v>
      </c>
    </row>
    <row r="10843" spans="51:75">
      <c r="AY10843" s="89" t="e">
        <f>VLOOKUP(C10843,#REF!, 2,FALSE)</f>
        <v>#REF!</v>
      </c>
      <c r="BM10843" s="61" t="s">
        <v>16337</v>
      </c>
      <c r="BN10843" s="61" t="s">
        <v>16990</v>
      </c>
      <c r="BO10843" s="61" t="s">
        <v>4879</v>
      </c>
      <c r="BU10843" s="61" t="s">
        <v>16337</v>
      </c>
      <c r="BV10843" s="61" t="s">
        <v>16990</v>
      </c>
      <c r="BW10843" s="61" t="s">
        <v>4879</v>
      </c>
    </row>
    <row r="10844" spans="51:75">
      <c r="AY10844" s="89" t="e">
        <f>VLOOKUP(C10844,#REF!, 2,FALSE)</f>
        <v>#REF!</v>
      </c>
      <c r="BM10844" s="61" t="s">
        <v>16338</v>
      </c>
      <c r="BN10844" s="61" t="s">
        <v>16990</v>
      </c>
      <c r="BO10844" s="61" t="s">
        <v>2985</v>
      </c>
      <c r="BU10844" s="61" t="s">
        <v>16338</v>
      </c>
      <c r="BV10844" s="61" t="s">
        <v>16990</v>
      </c>
      <c r="BW10844" s="61" t="s">
        <v>2985</v>
      </c>
    </row>
    <row r="10845" spans="51:75">
      <c r="AY10845" s="89" t="e">
        <f>VLOOKUP(C10845,#REF!, 2,FALSE)</f>
        <v>#REF!</v>
      </c>
      <c r="BM10845" s="61" t="s">
        <v>2824</v>
      </c>
      <c r="BN10845" s="61" t="s">
        <v>2985</v>
      </c>
      <c r="BO10845" s="61" t="s">
        <v>7680</v>
      </c>
      <c r="BU10845" s="61" t="s">
        <v>2824</v>
      </c>
      <c r="BV10845" s="61" t="s">
        <v>2985</v>
      </c>
      <c r="BW10845" s="61" t="s">
        <v>7680</v>
      </c>
    </row>
    <row r="10846" spans="51:75">
      <c r="AY10846" s="89" t="e">
        <f>VLOOKUP(C10846,#REF!, 2,FALSE)</f>
        <v>#REF!</v>
      </c>
      <c r="BM10846" s="61" t="s">
        <v>16339</v>
      </c>
      <c r="BN10846" s="61" t="s">
        <v>16990</v>
      </c>
      <c r="BO10846" s="61" t="s">
        <v>2655</v>
      </c>
      <c r="BU10846" s="61" t="s">
        <v>16339</v>
      </c>
      <c r="BV10846" s="61" t="s">
        <v>16990</v>
      </c>
      <c r="BW10846" s="61" t="s">
        <v>2655</v>
      </c>
    </row>
    <row r="10847" spans="51:75">
      <c r="AY10847" s="89" t="e">
        <f>VLOOKUP(C10847,#REF!, 2,FALSE)</f>
        <v>#REF!</v>
      </c>
      <c r="BM10847" s="61" t="s">
        <v>2825</v>
      </c>
      <c r="BN10847" s="61" t="s">
        <v>16990</v>
      </c>
      <c r="BO10847" s="61" t="s">
        <v>16340</v>
      </c>
      <c r="BU10847" s="61" t="s">
        <v>2825</v>
      </c>
      <c r="BV10847" s="61" t="s">
        <v>16990</v>
      </c>
      <c r="BW10847" s="61" t="s">
        <v>16340</v>
      </c>
    </row>
    <row r="10848" spans="51:75">
      <c r="AY10848" s="89" t="e">
        <f>VLOOKUP(C10848,#REF!, 2,FALSE)</f>
        <v>#REF!</v>
      </c>
      <c r="BM10848" s="61" t="s">
        <v>503</v>
      </c>
      <c r="BN10848" s="61" t="s">
        <v>2985</v>
      </c>
      <c r="BO10848" s="61" t="s">
        <v>9608</v>
      </c>
      <c r="BU10848" s="61" t="s">
        <v>503</v>
      </c>
      <c r="BV10848" s="61" t="s">
        <v>2985</v>
      </c>
      <c r="BW10848" s="61" t="s">
        <v>9608</v>
      </c>
    </row>
    <row r="10849" spans="51:75">
      <c r="AY10849" s="89" t="e">
        <f>VLOOKUP(C10849,#REF!, 2,FALSE)</f>
        <v>#REF!</v>
      </c>
      <c r="BM10849" s="61" t="s">
        <v>16341</v>
      </c>
      <c r="BN10849" s="61" t="s">
        <v>16990</v>
      </c>
      <c r="BO10849" s="61" t="s">
        <v>8558</v>
      </c>
      <c r="BU10849" s="61" t="s">
        <v>16341</v>
      </c>
      <c r="BV10849" s="61" t="s">
        <v>16990</v>
      </c>
      <c r="BW10849" s="61" t="s">
        <v>8558</v>
      </c>
    </row>
    <row r="10850" spans="51:75">
      <c r="AY10850" s="89" t="e">
        <f>VLOOKUP(C10850,#REF!, 2,FALSE)</f>
        <v>#REF!</v>
      </c>
      <c r="BM10850" s="61" t="s">
        <v>16343</v>
      </c>
      <c r="BN10850" s="61" t="s">
        <v>2985</v>
      </c>
      <c r="BO10850" s="61" t="s">
        <v>2980</v>
      </c>
      <c r="BU10850" s="61" t="s">
        <v>16343</v>
      </c>
      <c r="BV10850" s="61" t="s">
        <v>2985</v>
      </c>
      <c r="BW10850" s="61" t="s">
        <v>2980</v>
      </c>
    </row>
    <row r="10851" spans="51:75">
      <c r="AY10851" s="89" t="e">
        <f>VLOOKUP(C10851,#REF!, 2,FALSE)</f>
        <v>#REF!</v>
      </c>
      <c r="BM10851" s="61" t="s">
        <v>16344</v>
      </c>
      <c r="BN10851" s="61" t="s">
        <v>2985</v>
      </c>
      <c r="BO10851" s="61" t="s">
        <v>10262</v>
      </c>
      <c r="BU10851" s="61" t="s">
        <v>16344</v>
      </c>
      <c r="BV10851" s="61" t="s">
        <v>2985</v>
      </c>
      <c r="BW10851" s="61" t="s">
        <v>10262</v>
      </c>
    </row>
    <row r="10852" spans="51:75">
      <c r="AY10852" s="89" t="e">
        <f>VLOOKUP(C10852,#REF!, 2,FALSE)</f>
        <v>#REF!</v>
      </c>
      <c r="BM10852" s="61" t="s">
        <v>16345</v>
      </c>
      <c r="BN10852" s="61" t="s">
        <v>2985</v>
      </c>
      <c r="BO10852" s="61" t="s">
        <v>15424</v>
      </c>
      <c r="BU10852" s="61" t="s">
        <v>16345</v>
      </c>
      <c r="BV10852" s="61" t="s">
        <v>2985</v>
      </c>
      <c r="BW10852" s="61" t="s">
        <v>15424</v>
      </c>
    </row>
    <row r="10853" spans="51:75">
      <c r="AY10853" s="89" t="e">
        <f>VLOOKUP(C10853,#REF!, 2,FALSE)</f>
        <v>#REF!</v>
      </c>
      <c r="BM10853" s="61" t="s">
        <v>16346</v>
      </c>
      <c r="BN10853" s="61" t="s">
        <v>2985</v>
      </c>
      <c r="BO10853" s="61" t="s">
        <v>9586</v>
      </c>
      <c r="BU10853" s="61" t="s">
        <v>16346</v>
      </c>
      <c r="BV10853" s="61" t="s">
        <v>2985</v>
      </c>
      <c r="BW10853" s="61" t="s">
        <v>9586</v>
      </c>
    </row>
    <row r="10854" spans="51:75">
      <c r="AY10854" s="89" t="e">
        <f>VLOOKUP(C10854,#REF!, 2,FALSE)</f>
        <v>#REF!</v>
      </c>
      <c r="BM10854" s="61" t="s">
        <v>16347</v>
      </c>
      <c r="BN10854" s="61" t="s">
        <v>2985</v>
      </c>
      <c r="BO10854" s="61" t="s">
        <v>7919</v>
      </c>
      <c r="BU10854" s="61" t="s">
        <v>16347</v>
      </c>
      <c r="BV10854" s="61" t="s">
        <v>2985</v>
      </c>
      <c r="BW10854" s="61" t="s">
        <v>7919</v>
      </c>
    </row>
    <row r="10855" spans="51:75">
      <c r="AY10855" s="89" t="e">
        <f>VLOOKUP(C10855,#REF!, 2,FALSE)</f>
        <v>#REF!</v>
      </c>
      <c r="BM10855" s="61" t="s">
        <v>16348</v>
      </c>
      <c r="BN10855" s="61" t="s">
        <v>2985</v>
      </c>
      <c r="BO10855" s="61" t="s">
        <v>9657</v>
      </c>
      <c r="BU10855" s="61" t="s">
        <v>16348</v>
      </c>
      <c r="BV10855" s="61" t="s">
        <v>2985</v>
      </c>
      <c r="BW10855" s="61" t="s">
        <v>9657</v>
      </c>
    </row>
    <row r="10856" spans="51:75">
      <c r="AY10856" s="89" t="e">
        <f>VLOOKUP(C10856,#REF!, 2,FALSE)</f>
        <v>#REF!</v>
      </c>
      <c r="BM10856" s="61" t="s">
        <v>16349</v>
      </c>
      <c r="BN10856" s="61" t="s">
        <v>16990</v>
      </c>
      <c r="BO10856" s="61" t="s">
        <v>4898</v>
      </c>
      <c r="BU10856" s="61" t="s">
        <v>16349</v>
      </c>
      <c r="BV10856" s="61" t="s">
        <v>16990</v>
      </c>
      <c r="BW10856" s="61" t="s">
        <v>4898</v>
      </c>
    </row>
    <row r="10857" spans="51:75">
      <c r="AY10857" s="89" t="e">
        <f>VLOOKUP(C10857,#REF!, 2,FALSE)</f>
        <v>#REF!</v>
      </c>
      <c r="BM10857" s="61" t="s">
        <v>16350</v>
      </c>
      <c r="BN10857" s="61" t="s">
        <v>789</v>
      </c>
      <c r="BO10857" s="61" t="s">
        <v>3997</v>
      </c>
      <c r="BU10857" s="61" t="s">
        <v>16350</v>
      </c>
      <c r="BV10857" s="61" t="s">
        <v>789</v>
      </c>
      <c r="BW10857" s="61" t="s">
        <v>3997</v>
      </c>
    </row>
    <row r="10858" spans="51:75">
      <c r="AY10858" s="89" t="e">
        <f>VLOOKUP(C10858,#REF!, 2,FALSE)</f>
        <v>#REF!</v>
      </c>
      <c r="BM10858" s="61" t="s">
        <v>16351</v>
      </c>
      <c r="BN10858" s="61" t="s">
        <v>2985</v>
      </c>
      <c r="BO10858" s="61" t="s">
        <v>3366</v>
      </c>
      <c r="BU10858" s="61" t="s">
        <v>16351</v>
      </c>
      <c r="BV10858" s="61" t="s">
        <v>2985</v>
      </c>
      <c r="BW10858" s="61" t="s">
        <v>3366</v>
      </c>
    </row>
    <row r="10859" spans="51:75">
      <c r="AY10859" s="89" t="e">
        <f>VLOOKUP(C10859,#REF!, 2,FALSE)</f>
        <v>#REF!</v>
      </c>
      <c r="BM10859" s="61" t="s">
        <v>16352</v>
      </c>
      <c r="BN10859" s="61" t="s">
        <v>16990</v>
      </c>
      <c r="BO10859" s="61" t="s">
        <v>8598</v>
      </c>
      <c r="BU10859" s="61" t="s">
        <v>16352</v>
      </c>
      <c r="BV10859" s="61" t="s">
        <v>16990</v>
      </c>
      <c r="BW10859" s="61" t="s">
        <v>8598</v>
      </c>
    </row>
    <row r="10860" spans="51:75">
      <c r="AY10860" s="89" t="e">
        <f>VLOOKUP(C10860,#REF!, 2,FALSE)</f>
        <v>#REF!</v>
      </c>
      <c r="BM10860" s="61" t="s">
        <v>16353</v>
      </c>
      <c r="BN10860" s="61" t="s">
        <v>657</v>
      </c>
      <c r="BO10860" s="61" t="s">
        <v>16354</v>
      </c>
      <c r="BU10860" s="61" t="s">
        <v>16353</v>
      </c>
      <c r="BV10860" s="61" t="s">
        <v>657</v>
      </c>
      <c r="BW10860" s="61" t="s">
        <v>16354</v>
      </c>
    </row>
    <row r="10861" spans="51:75">
      <c r="AY10861" s="89" t="e">
        <f>VLOOKUP(C10861,#REF!, 2,FALSE)</f>
        <v>#REF!</v>
      </c>
      <c r="BM10861" s="61" t="s">
        <v>504</v>
      </c>
      <c r="BN10861" s="61" t="s">
        <v>2985</v>
      </c>
      <c r="BO10861" s="61" t="s">
        <v>1204</v>
      </c>
      <c r="BU10861" s="61" t="s">
        <v>504</v>
      </c>
      <c r="BV10861" s="61" t="s">
        <v>2985</v>
      </c>
      <c r="BW10861" s="61" t="s">
        <v>1204</v>
      </c>
    </row>
    <row r="10862" spans="51:75">
      <c r="AY10862" s="89" t="e">
        <f>VLOOKUP(C10862,#REF!, 2,FALSE)</f>
        <v>#REF!</v>
      </c>
      <c r="BM10862" s="61" t="s">
        <v>2826</v>
      </c>
      <c r="BN10862" s="61" t="s">
        <v>2985</v>
      </c>
      <c r="BO10862" s="61" t="s">
        <v>5145</v>
      </c>
      <c r="BU10862" s="61" t="s">
        <v>2826</v>
      </c>
      <c r="BV10862" s="61" t="s">
        <v>2985</v>
      </c>
      <c r="BW10862" s="61" t="s">
        <v>5145</v>
      </c>
    </row>
    <row r="10863" spans="51:75">
      <c r="AY10863" s="89" t="e">
        <f>VLOOKUP(C10863,#REF!, 2,FALSE)</f>
        <v>#REF!</v>
      </c>
      <c r="BM10863" s="61" t="s">
        <v>2830</v>
      </c>
      <c r="BN10863" s="61" t="s">
        <v>2985</v>
      </c>
      <c r="BO10863" s="61" t="s">
        <v>7939</v>
      </c>
      <c r="BU10863" s="61" t="s">
        <v>2830</v>
      </c>
      <c r="BV10863" s="61" t="s">
        <v>2985</v>
      </c>
      <c r="BW10863" s="61" t="s">
        <v>7939</v>
      </c>
    </row>
    <row r="10864" spans="51:75">
      <c r="AY10864" s="89" t="e">
        <f>VLOOKUP(C10864,#REF!, 2,FALSE)</f>
        <v>#REF!</v>
      </c>
      <c r="BM10864" s="61" t="s">
        <v>16355</v>
      </c>
      <c r="BN10864" s="61" t="s">
        <v>2985</v>
      </c>
      <c r="BO10864" s="61" t="s">
        <v>7616</v>
      </c>
      <c r="BU10864" s="61" t="s">
        <v>16355</v>
      </c>
      <c r="BV10864" s="61" t="s">
        <v>2985</v>
      </c>
      <c r="BW10864" s="61" t="s">
        <v>7616</v>
      </c>
    </row>
    <row r="10865" spans="51:75">
      <c r="AY10865" s="89" t="e">
        <f>VLOOKUP(C10865,#REF!, 2,FALSE)</f>
        <v>#REF!</v>
      </c>
      <c r="BM10865" s="61" t="s">
        <v>2831</v>
      </c>
      <c r="BN10865" s="61" t="s">
        <v>2985</v>
      </c>
      <c r="BO10865" s="61" t="s">
        <v>2870</v>
      </c>
      <c r="BU10865" s="61" t="s">
        <v>2831</v>
      </c>
      <c r="BV10865" s="61" t="s">
        <v>2985</v>
      </c>
      <c r="BW10865" s="61" t="s">
        <v>2870</v>
      </c>
    </row>
    <row r="10866" spans="51:75">
      <c r="AY10866" s="89" t="e">
        <f>VLOOKUP(C10866,#REF!, 2,FALSE)</f>
        <v>#REF!</v>
      </c>
      <c r="BM10866" s="61" t="s">
        <v>2832</v>
      </c>
      <c r="BN10866" s="61" t="s">
        <v>2985</v>
      </c>
      <c r="BO10866" s="61" t="s">
        <v>8485</v>
      </c>
      <c r="BU10866" s="61" t="s">
        <v>2832</v>
      </c>
      <c r="BV10866" s="61" t="s">
        <v>2985</v>
      </c>
      <c r="BW10866" s="61" t="s">
        <v>8485</v>
      </c>
    </row>
    <row r="10867" spans="51:75">
      <c r="AY10867" s="89" t="e">
        <f>VLOOKUP(C10867,#REF!, 2,FALSE)</f>
        <v>#REF!</v>
      </c>
      <c r="BM10867" s="61" t="s">
        <v>16356</v>
      </c>
      <c r="BN10867" s="61" t="s">
        <v>16990</v>
      </c>
      <c r="BO10867" s="61" t="s">
        <v>16251</v>
      </c>
      <c r="BU10867" s="61" t="s">
        <v>16356</v>
      </c>
      <c r="BV10867" s="61" t="s">
        <v>16990</v>
      </c>
      <c r="BW10867" s="61" t="s">
        <v>16251</v>
      </c>
    </row>
    <row r="10868" spans="51:75">
      <c r="AY10868" s="89" t="e">
        <f>VLOOKUP(C10868,#REF!, 2,FALSE)</f>
        <v>#REF!</v>
      </c>
      <c r="BM10868" s="61" t="s">
        <v>16357</v>
      </c>
      <c r="BN10868" s="61" t="s">
        <v>702</v>
      </c>
      <c r="BO10868" s="61" t="s">
        <v>16358</v>
      </c>
      <c r="BU10868" s="61" t="s">
        <v>16357</v>
      </c>
      <c r="BV10868" s="61" t="s">
        <v>702</v>
      </c>
      <c r="BW10868" s="61" t="s">
        <v>16358</v>
      </c>
    </row>
    <row r="10869" spans="51:75">
      <c r="AY10869" s="89" t="e">
        <f>VLOOKUP(C10869,#REF!, 2,FALSE)</f>
        <v>#REF!</v>
      </c>
      <c r="BM10869" s="61" t="s">
        <v>16359</v>
      </c>
      <c r="BN10869" s="61" t="s">
        <v>2985</v>
      </c>
      <c r="BO10869" s="61" t="s">
        <v>5853</v>
      </c>
      <c r="BU10869" s="61" t="s">
        <v>16359</v>
      </c>
      <c r="BV10869" s="61" t="s">
        <v>2985</v>
      </c>
      <c r="BW10869" s="61" t="s">
        <v>5853</v>
      </c>
    </row>
    <row r="10870" spans="51:75">
      <c r="AY10870" s="89" t="e">
        <f>VLOOKUP(C10870,#REF!, 2,FALSE)</f>
        <v>#REF!</v>
      </c>
      <c r="BM10870" s="61" t="s">
        <v>16360</v>
      </c>
      <c r="BN10870" s="61" t="s">
        <v>16990</v>
      </c>
      <c r="BO10870" s="61" t="s">
        <v>2984</v>
      </c>
      <c r="BU10870" s="61" t="s">
        <v>16360</v>
      </c>
      <c r="BV10870" s="61" t="s">
        <v>16990</v>
      </c>
      <c r="BW10870" s="61" t="s">
        <v>2984</v>
      </c>
    </row>
    <row r="10871" spans="51:75">
      <c r="AY10871" s="89" t="e">
        <f>VLOOKUP(C10871,#REF!, 2,FALSE)</f>
        <v>#REF!</v>
      </c>
      <c r="BM10871" s="61" t="s">
        <v>16361</v>
      </c>
      <c r="BN10871" s="61" t="s">
        <v>16990</v>
      </c>
      <c r="BO10871" s="61" t="s">
        <v>16362</v>
      </c>
      <c r="BU10871" s="61" t="s">
        <v>16361</v>
      </c>
      <c r="BV10871" s="61" t="s">
        <v>16990</v>
      </c>
      <c r="BW10871" s="61" t="s">
        <v>16362</v>
      </c>
    </row>
    <row r="10872" spans="51:75">
      <c r="AY10872" s="89" t="e">
        <f>VLOOKUP(C10872,#REF!, 2,FALSE)</f>
        <v>#REF!</v>
      </c>
      <c r="BM10872" s="61" t="s">
        <v>16363</v>
      </c>
      <c r="BN10872" s="61" t="s">
        <v>2985</v>
      </c>
      <c r="BO10872" s="61" t="s">
        <v>2985</v>
      </c>
      <c r="BU10872" s="61" t="s">
        <v>16363</v>
      </c>
      <c r="BV10872" s="61" t="s">
        <v>2985</v>
      </c>
      <c r="BW10872" s="61" t="s">
        <v>2985</v>
      </c>
    </row>
    <row r="10873" spans="51:75">
      <c r="AY10873" s="89" t="e">
        <f>VLOOKUP(C10873,#REF!, 2,FALSE)</f>
        <v>#REF!</v>
      </c>
      <c r="BM10873" s="61" t="s">
        <v>16364</v>
      </c>
      <c r="BN10873" s="61" t="s">
        <v>2985</v>
      </c>
      <c r="BO10873" s="61" t="s">
        <v>2985</v>
      </c>
      <c r="BU10873" s="61" t="s">
        <v>16364</v>
      </c>
      <c r="BV10873" s="61" t="s">
        <v>2985</v>
      </c>
      <c r="BW10873" s="61" t="s">
        <v>2985</v>
      </c>
    </row>
    <row r="10874" spans="51:75">
      <c r="AY10874" s="89" t="e">
        <f>VLOOKUP(C10874,#REF!, 2,FALSE)</f>
        <v>#REF!</v>
      </c>
      <c r="BM10874" s="61" t="s">
        <v>16365</v>
      </c>
      <c r="BN10874" s="61" t="s">
        <v>2985</v>
      </c>
      <c r="BO10874" s="61" t="s">
        <v>2985</v>
      </c>
      <c r="BU10874" s="61" t="s">
        <v>16365</v>
      </c>
      <c r="BV10874" s="61" t="s">
        <v>2985</v>
      </c>
      <c r="BW10874" s="61" t="s">
        <v>2985</v>
      </c>
    </row>
    <row r="10875" spans="51:75">
      <c r="AY10875" s="89" t="e">
        <f>VLOOKUP(C10875,#REF!, 2,FALSE)</f>
        <v>#REF!</v>
      </c>
      <c r="BM10875" s="61" t="s">
        <v>16366</v>
      </c>
      <c r="BN10875" s="61" t="s">
        <v>2985</v>
      </c>
      <c r="BO10875" s="61" t="s">
        <v>2985</v>
      </c>
      <c r="BU10875" s="61" t="s">
        <v>16366</v>
      </c>
      <c r="BV10875" s="61" t="s">
        <v>2985</v>
      </c>
      <c r="BW10875" s="61" t="s">
        <v>2985</v>
      </c>
    </row>
    <row r="10876" spans="51:75">
      <c r="AY10876" s="89" t="e">
        <f>VLOOKUP(C10876,#REF!, 2,FALSE)</f>
        <v>#REF!</v>
      </c>
      <c r="BM10876" s="61" t="s">
        <v>16367</v>
      </c>
      <c r="BN10876" s="61" t="s">
        <v>16990</v>
      </c>
      <c r="BO10876" s="61" t="s">
        <v>2985</v>
      </c>
      <c r="BU10876" s="61" t="s">
        <v>16367</v>
      </c>
      <c r="BV10876" s="61" t="s">
        <v>16990</v>
      </c>
      <c r="BW10876" s="61" t="s">
        <v>2985</v>
      </c>
    </row>
    <row r="10877" spans="51:75">
      <c r="AY10877" s="89" t="e">
        <f>VLOOKUP(C10877,#REF!, 2,FALSE)</f>
        <v>#REF!</v>
      </c>
      <c r="BM10877" s="61" t="s">
        <v>16368</v>
      </c>
      <c r="BN10877" s="61" t="s">
        <v>16990</v>
      </c>
      <c r="BO10877" s="61" t="s">
        <v>2985</v>
      </c>
      <c r="BU10877" s="61" t="s">
        <v>16368</v>
      </c>
      <c r="BV10877" s="61" t="s">
        <v>16990</v>
      </c>
      <c r="BW10877" s="61" t="s">
        <v>2985</v>
      </c>
    </row>
    <row r="10878" spans="51:75">
      <c r="AY10878" s="89" t="e">
        <f>VLOOKUP(C10878,#REF!, 2,FALSE)</f>
        <v>#REF!</v>
      </c>
      <c r="BM10878" s="61" t="s">
        <v>16369</v>
      </c>
      <c r="BN10878" s="61" t="s">
        <v>2985</v>
      </c>
      <c r="BO10878" s="61" t="s">
        <v>2985</v>
      </c>
      <c r="BU10878" s="61" t="s">
        <v>16369</v>
      </c>
      <c r="BV10878" s="61" t="s">
        <v>2985</v>
      </c>
      <c r="BW10878" s="61" t="s">
        <v>2985</v>
      </c>
    </row>
    <row r="10879" spans="51:75">
      <c r="AY10879" s="89" t="e">
        <f>VLOOKUP(C10879,#REF!, 2,FALSE)</f>
        <v>#REF!</v>
      </c>
      <c r="BM10879" s="61" t="s">
        <v>16370</v>
      </c>
      <c r="BN10879" s="61" t="s">
        <v>2985</v>
      </c>
      <c r="BO10879" s="61" t="s">
        <v>2985</v>
      </c>
      <c r="BU10879" s="61" t="s">
        <v>16370</v>
      </c>
      <c r="BV10879" s="61" t="s">
        <v>2985</v>
      </c>
      <c r="BW10879" s="61" t="s">
        <v>2985</v>
      </c>
    </row>
    <row r="10880" spans="51:75">
      <c r="AY10880" s="89" t="e">
        <f>VLOOKUP(C10880,#REF!, 2,FALSE)</f>
        <v>#REF!</v>
      </c>
      <c r="BM10880" s="61" t="s">
        <v>16371</v>
      </c>
      <c r="BN10880" s="61" t="s">
        <v>2985</v>
      </c>
      <c r="BO10880" s="61" t="s">
        <v>2985</v>
      </c>
      <c r="BU10880" s="61" t="s">
        <v>16371</v>
      </c>
      <c r="BV10880" s="61" t="s">
        <v>2985</v>
      </c>
      <c r="BW10880" s="61" t="s">
        <v>2985</v>
      </c>
    </row>
    <row r="10881" spans="51:75">
      <c r="AY10881" s="89" t="e">
        <f>VLOOKUP(C10881,#REF!, 2,FALSE)</f>
        <v>#REF!</v>
      </c>
      <c r="BM10881" s="61" t="s">
        <v>16372</v>
      </c>
      <c r="BN10881" s="61" t="s">
        <v>2985</v>
      </c>
      <c r="BO10881" s="61" t="s">
        <v>2985</v>
      </c>
      <c r="BU10881" s="61" t="s">
        <v>16372</v>
      </c>
      <c r="BV10881" s="61" t="s">
        <v>2985</v>
      </c>
      <c r="BW10881" s="61" t="s">
        <v>2985</v>
      </c>
    </row>
    <row r="10882" spans="51:75">
      <c r="AY10882" s="89" t="e">
        <f>VLOOKUP(C10882,#REF!, 2,FALSE)</f>
        <v>#REF!</v>
      </c>
      <c r="BM10882" s="61" t="s">
        <v>16373</v>
      </c>
      <c r="BN10882" s="61" t="s">
        <v>2985</v>
      </c>
      <c r="BO10882" s="61" t="s">
        <v>2985</v>
      </c>
      <c r="BU10882" s="61" t="s">
        <v>16373</v>
      </c>
      <c r="BV10882" s="61" t="s">
        <v>2985</v>
      </c>
      <c r="BW10882" s="61" t="s">
        <v>2985</v>
      </c>
    </row>
    <row r="10883" spans="51:75">
      <c r="AY10883" s="89" t="e">
        <f>VLOOKUP(C10883,#REF!, 2,FALSE)</f>
        <v>#REF!</v>
      </c>
      <c r="BM10883" s="61" t="s">
        <v>16374</v>
      </c>
      <c r="BN10883" s="61" t="s">
        <v>2985</v>
      </c>
      <c r="BO10883" s="61" t="s">
        <v>2985</v>
      </c>
      <c r="BU10883" s="61" t="s">
        <v>16374</v>
      </c>
      <c r="BV10883" s="61" t="s">
        <v>2985</v>
      </c>
      <c r="BW10883" s="61" t="s">
        <v>2985</v>
      </c>
    </row>
    <row r="10884" spans="51:75">
      <c r="AY10884" s="89" t="e">
        <f>VLOOKUP(C10884,#REF!, 2,FALSE)</f>
        <v>#REF!</v>
      </c>
      <c r="BM10884" s="61" t="s">
        <v>16375</v>
      </c>
      <c r="BN10884" s="61" t="s">
        <v>2985</v>
      </c>
      <c r="BO10884" s="61" t="s">
        <v>2985</v>
      </c>
      <c r="BU10884" s="61" t="s">
        <v>16375</v>
      </c>
      <c r="BV10884" s="61" t="s">
        <v>2985</v>
      </c>
      <c r="BW10884" s="61" t="s">
        <v>2985</v>
      </c>
    </row>
    <row r="10885" spans="51:75">
      <c r="AY10885" s="89" t="e">
        <f>VLOOKUP(C10885,#REF!, 2,FALSE)</f>
        <v>#REF!</v>
      </c>
      <c r="BM10885" s="61" t="s">
        <v>16376</v>
      </c>
      <c r="BN10885" s="61" t="s">
        <v>2985</v>
      </c>
      <c r="BO10885" s="61" t="s">
        <v>10491</v>
      </c>
      <c r="BU10885" s="61" t="s">
        <v>16376</v>
      </c>
      <c r="BV10885" s="61" t="s">
        <v>2985</v>
      </c>
      <c r="BW10885" s="61" t="s">
        <v>10491</v>
      </c>
    </row>
    <row r="10886" spans="51:75">
      <c r="AY10886" s="89" t="e">
        <f>VLOOKUP(C10886,#REF!, 2,FALSE)</f>
        <v>#REF!</v>
      </c>
      <c r="BM10886" s="61" t="s">
        <v>16377</v>
      </c>
      <c r="BN10886" s="61" t="s">
        <v>705</v>
      </c>
      <c r="BO10886" s="61" t="s">
        <v>8511</v>
      </c>
      <c r="BU10886" s="61" t="s">
        <v>16377</v>
      </c>
      <c r="BV10886" s="61" t="s">
        <v>705</v>
      </c>
      <c r="BW10886" s="61" t="s">
        <v>8511</v>
      </c>
    </row>
    <row r="10887" spans="51:75">
      <c r="AY10887" s="89" t="e">
        <f>VLOOKUP(C10887,#REF!, 2,FALSE)</f>
        <v>#REF!</v>
      </c>
      <c r="BM10887" s="61" t="s">
        <v>16378</v>
      </c>
      <c r="BN10887" s="61" t="s">
        <v>16990</v>
      </c>
      <c r="BO10887" s="61" t="s">
        <v>6967</v>
      </c>
      <c r="BU10887" s="61" t="s">
        <v>16378</v>
      </c>
      <c r="BV10887" s="61" t="s">
        <v>16990</v>
      </c>
      <c r="BW10887" s="61" t="s">
        <v>6967</v>
      </c>
    </row>
    <row r="10888" spans="51:75">
      <c r="AY10888" s="89" t="e">
        <f>VLOOKUP(C10888,#REF!, 2,FALSE)</f>
        <v>#REF!</v>
      </c>
      <c r="BM10888" s="61" t="s">
        <v>16379</v>
      </c>
      <c r="BN10888" s="61" t="s">
        <v>705</v>
      </c>
      <c r="BO10888" s="61" t="s">
        <v>6794</v>
      </c>
      <c r="BU10888" s="61" t="s">
        <v>16379</v>
      </c>
      <c r="BV10888" s="61" t="s">
        <v>705</v>
      </c>
      <c r="BW10888" s="61" t="s">
        <v>6794</v>
      </c>
    </row>
    <row r="10889" spans="51:75">
      <c r="AY10889" s="89" t="e">
        <f>VLOOKUP(C10889,#REF!, 2,FALSE)</f>
        <v>#REF!</v>
      </c>
      <c r="BM10889" s="61" t="s">
        <v>16380</v>
      </c>
      <c r="BN10889" s="61" t="s">
        <v>925</v>
      </c>
      <c r="BO10889" s="61" t="s">
        <v>8306</v>
      </c>
      <c r="BU10889" s="61" t="s">
        <v>16380</v>
      </c>
      <c r="BV10889" s="61" t="s">
        <v>925</v>
      </c>
      <c r="BW10889" s="61" t="s">
        <v>8306</v>
      </c>
    </row>
    <row r="10890" spans="51:75">
      <c r="AY10890" s="89" t="e">
        <f>VLOOKUP(C10890,#REF!, 2,FALSE)</f>
        <v>#REF!</v>
      </c>
      <c r="BM10890" s="61" t="s">
        <v>16381</v>
      </c>
      <c r="BN10890" s="61" t="s">
        <v>625</v>
      </c>
      <c r="BO10890" s="61" t="s">
        <v>3362</v>
      </c>
      <c r="BU10890" s="61" t="s">
        <v>16381</v>
      </c>
      <c r="BV10890" s="61" t="s">
        <v>625</v>
      </c>
      <c r="BW10890" s="61" t="s">
        <v>3362</v>
      </c>
    </row>
    <row r="10891" spans="51:75">
      <c r="AY10891" s="89" t="e">
        <f>VLOOKUP(C10891,#REF!, 2,FALSE)</f>
        <v>#REF!</v>
      </c>
      <c r="BM10891" s="61" t="s">
        <v>16382</v>
      </c>
      <c r="BN10891" s="61" t="s">
        <v>663</v>
      </c>
      <c r="BO10891" s="61" t="s">
        <v>4755</v>
      </c>
      <c r="BU10891" s="61" t="s">
        <v>16382</v>
      </c>
      <c r="BV10891" s="61" t="s">
        <v>663</v>
      </c>
      <c r="BW10891" s="61" t="s">
        <v>4755</v>
      </c>
    </row>
    <row r="10892" spans="51:75">
      <c r="AY10892" s="89" t="e">
        <f>VLOOKUP(C10892,#REF!, 2,FALSE)</f>
        <v>#REF!</v>
      </c>
      <c r="BM10892" s="61" t="s">
        <v>16383</v>
      </c>
      <c r="BN10892" s="61" t="s">
        <v>928</v>
      </c>
      <c r="BO10892" s="61" t="s">
        <v>8047</v>
      </c>
      <c r="BU10892" s="61" t="s">
        <v>16383</v>
      </c>
      <c r="BV10892" s="61" t="s">
        <v>928</v>
      </c>
      <c r="BW10892" s="61" t="s">
        <v>8047</v>
      </c>
    </row>
    <row r="10893" spans="51:75">
      <c r="AY10893" s="89" t="e">
        <f>VLOOKUP(C10893,#REF!, 2,FALSE)</f>
        <v>#REF!</v>
      </c>
      <c r="BM10893" s="61" t="s">
        <v>16384</v>
      </c>
      <c r="BN10893" s="61" t="s">
        <v>851</v>
      </c>
      <c r="BO10893" s="61" t="s">
        <v>16385</v>
      </c>
      <c r="BU10893" s="61" t="s">
        <v>16384</v>
      </c>
      <c r="BV10893" s="61" t="s">
        <v>851</v>
      </c>
      <c r="BW10893" s="61" t="s">
        <v>16385</v>
      </c>
    </row>
    <row r="10894" spans="51:75">
      <c r="AY10894" s="89" t="e">
        <f>VLOOKUP(C10894,#REF!, 2,FALSE)</f>
        <v>#REF!</v>
      </c>
      <c r="BM10894" s="61" t="s">
        <v>16386</v>
      </c>
      <c r="BN10894" s="61" t="s">
        <v>663</v>
      </c>
      <c r="BO10894" s="61" t="s">
        <v>16387</v>
      </c>
      <c r="BU10894" s="61" t="s">
        <v>16386</v>
      </c>
      <c r="BV10894" s="61" t="s">
        <v>663</v>
      </c>
      <c r="BW10894" s="61" t="s">
        <v>16387</v>
      </c>
    </row>
    <row r="10895" spans="51:75">
      <c r="AY10895" s="89" t="e">
        <f>VLOOKUP(C10895,#REF!, 2,FALSE)</f>
        <v>#REF!</v>
      </c>
      <c r="BM10895" s="61" t="s">
        <v>16388</v>
      </c>
      <c r="BN10895" s="61" t="s">
        <v>1344</v>
      </c>
      <c r="BO10895" s="61" t="s">
        <v>16389</v>
      </c>
      <c r="BU10895" s="61" t="s">
        <v>16388</v>
      </c>
      <c r="BV10895" s="61" t="s">
        <v>1344</v>
      </c>
      <c r="BW10895" s="61" t="s">
        <v>16389</v>
      </c>
    </row>
    <row r="10896" spans="51:75">
      <c r="AY10896" s="89" t="e">
        <f>VLOOKUP(C10896,#REF!, 2,FALSE)</f>
        <v>#REF!</v>
      </c>
      <c r="BM10896" s="61" t="s">
        <v>16390</v>
      </c>
      <c r="BN10896" s="61" t="s">
        <v>663</v>
      </c>
      <c r="BO10896" s="61" t="s">
        <v>5825</v>
      </c>
      <c r="BU10896" s="61" t="s">
        <v>16390</v>
      </c>
      <c r="BV10896" s="61" t="s">
        <v>663</v>
      </c>
      <c r="BW10896" s="61" t="s">
        <v>5825</v>
      </c>
    </row>
    <row r="10897" spans="51:75">
      <c r="AY10897" s="89" t="e">
        <f>VLOOKUP(C10897,#REF!, 2,FALSE)</f>
        <v>#REF!</v>
      </c>
      <c r="BM10897" s="61" t="s">
        <v>16391</v>
      </c>
      <c r="BN10897" s="61" t="s">
        <v>663</v>
      </c>
      <c r="BO10897" s="61" t="s">
        <v>772</v>
      </c>
      <c r="BU10897" s="61" t="s">
        <v>16391</v>
      </c>
      <c r="BV10897" s="61" t="s">
        <v>663</v>
      </c>
      <c r="BW10897" s="61" t="s">
        <v>772</v>
      </c>
    </row>
    <row r="10898" spans="51:75">
      <c r="AY10898" s="89" t="e">
        <f>VLOOKUP(C10898,#REF!, 2,FALSE)</f>
        <v>#REF!</v>
      </c>
      <c r="BM10898" s="61" t="s">
        <v>16392</v>
      </c>
      <c r="BN10898" s="61" t="s">
        <v>2985</v>
      </c>
      <c r="BO10898" s="61" t="s">
        <v>16340</v>
      </c>
      <c r="BU10898" s="61" t="s">
        <v>16392</v>
      </c>
      <c r="BV10898" s="61" t="s">
        <v>2985</v>
      </c>
      <c r="BW10898" s="61" t="s">
        <v>16340</v>
      </c>
    </row>
    <row r="10899" spans="51:75">
      <c r="AY10899" s="89" t="e">
        <f>VLOOKUP(C10899,#REF!, 2,FALSE)</f>
        <v>#REF!</v>
      </c>
      <c r="BM10899" s="61" t="s">
        <v>16393</v>
      </c>
      <c r="BN10899" s="61" t="s">
        <v>1274</v>
      </c>
      <c r="BO10899" s="61" t="s">
        <v>7359</v>
      </c>
      <c r="BU10899" s="61" t="s">
        <v>16393</v>
      </c>
      <c r="BV10899" s="61" t="s">
        <v>1274</v>
      </c>
      <c r="BW10899" s="61" t="s">
        <v>7359</v>
      </c>
    </row>
    <row r="10900" spans="51:75">
      <c r="AY10900" s="89" t="e">
        <f>VLOOKUP(C10900,#REF!, 2,FALSE)</f>
        <v>#REF!</v>
      </c>
      <c r="BM10900" s="61" t="s">
        <v>16394</v>
      </c>
      <c r="BN10900" s="61" t="s">
        <v>16990</v>
      </c>
      <c r="BO10900" s="61" t="s">
        <v>5030</v>
      </c>
      <c r="BU10900" s="61" t="s">
        <v>16394</v>
      </c>
      <c r="BV10900" s="61" t="s">
        <v>16990</v>
      </c>
      <c r="BW10900" s="61" t="s">
        <v>5030</v>
      </c>
    </row>
    <row r="10901" spans="51:75">
      <c r="AY10901" s="89" t="e">
        <f>VLOOKUP(C10901,#REF!, 2,FALSE)</f>
        <v>#REF!</v>
      </c>
      <c r="BM10901" s="61" t="s">
        <v>16395</v>
      </c>
      <c r="BN10901" s="61" t="s">
        <v>864</v>
      </c>
      <c r="BO10901" s="61" t="s">
        <v>14771</v>
      </c>
      <c r="BU10901" s="61" t="s">
        <v>16395</v>
      </c>
      <c r="BV10901" s="61" t="s">
        <v>864</v>
      </c>
      <c r="BW10901" s="61" t="s">
        <v>14771</v>
      </c>
    </row>
    <row r="10902" spans="51:75">
      <c r="AY10902" s="89" t="e">
        <f>VLOOKUP(C10902,#REF!, 2,FALSE)</f>
        <v>#REF!</v>
      </c>
      <c r="BM10902" s="61" t="s">
        <v>16396</v>
      </c>
      <c r="BN10902" s="61" t="s">
        <v>1271</v>
      </c>
      <c r="BO10902" s="61" t="s">
        <v>8528</v>
      </c>
      <c r="BU10902" s="61" t="s">
        <v>16396</v>
      </c>
      <c r="BV10902" s="61" t="s">
        <v>1271</v>
      </c>
      <c r="BW10902" s="61" t="s">
        <v>8528</v>
      </c>
    </row>
    <row r="10903" spans="51:75">
      <c r="AY10903" s="89" t="e">
        <f>VLOOKUP(C10903,#REF!, 2,FALSE)</f>
        <v>#REF!</v>
      </c>
      <c r="BM10903" s="61" t="s">
        <v>16397</v>
      </c>
      <c r="BN10903" s="61" t="s">
        <v>3254</v>
      </c>
      <c r="BO10903" s="61" t="s">
        <v>2383</v>
      </c>
      <c r="BU10903" s="61" t="s">
        <v>16397</v>
      </c>
      <c r="BV10903" s="61" t="s">
        <v>3254</v>
      </c>
      <c r="BW10903" s="61" t="s">
        <v>2383</v>
      </c>
    </row>
    <row r="10904" spans="51:75">
      <c r="AY10904" s="89" t="e">
        <f>VLOOKUP(C10904,#REF!, 2,FALSE)</f>
        <v>#REF!</v>
      </c>
      <c r="BM10904" s="61" t="s">
        <v>16398</v>
      </c>
      <c r="BN10904" s="61" t="s">
        <v>3047</v>
      </c>
      <c r="BO10904" s="61" t="s">
        <v>1956</v>
      </c>
      <c r="BU10904" s="61" t="s">
        <v>16398</v>
      </c>
      <c r="BV10904" s="61" t="s">
        <v>3047</v>
      </c>
      <c r="BW10904" s="61" t="s">
        <v>1956</v>
      </c>
    </row>
    <row r="10905" spans="51:75">
      <c r="AY10905" s="89" t="e">
        <f>VLOOKUP(C10905,#REF!, 2,FALSE)</f>
        <v>#REF!</v>
      </c>
      <c r="BM10905" s="61" t="s">
        <v>16399</v>
      </c>
      <c r="BN10905" s="61" t="s">
        <v>707</v>
      </c>
      <c r="BO10905" s="61" t="s">
        <v>16221</v>
      </c>
      <c r="BU10905" s="61" t="s">
        <v>16399</v>
      </c>
      <c r="BV10905" s="61" t="s">
        <v>707</v>
      </c>
      <c r="BW10905" s="61" t="s">
        <v>16221</v>
      </c>
    </row>
    <row r="10906" spans="51:75">
      <c r="AY10906" s="89" t="e">
        <f>VLOOKUP(C10906,#REF!, 2,FALSE)</f>
        <v>#REF!</v>
      </c>
      <c r="BM10906" s="61" t="s">
        <v>16400</v>
      </c>
      <c r="BN10906" s="61" t="s">
        <v>628</v>
      </c>
      <c r="BO10906" s="61" t="s">
        <v>14570</v>
      </c>
      <c r="BU10906" s="61" t="s">
        <v>16400</v>
      </c>
      <c r="BV10906" s="61" t="s">
        <v>628</v>
      </c>
      <c r="BW10906" s="61" t="s">
        <v>14570</v>
      </c>
    </row>
    <row r="10907" spans="51:75">
      <c r="AY10907" s="89" t="e">
        <f>VLOOKUP(C10907,#REF!, 2,FALSE)</f>
        <v>#REF!</v>
      </c>
      <c r="BM10907" s="61" t="s">
        <v>16401</v>
      </c>
      <c r="BN10907" s="61" t="s">
        <v>3047</v>
      </c>
      <c r="BO10907" s="61" t="s">
        <v>772</v>
      </c>
      <c r="BU10907" s="61" t="s">
        <v>16401</v>
      </c>
      <c r="BV10907" s="61" t="s">
        <v>3047</v>
      </c>
      <c r="BW10907" s="61" t="s">
        <v>772</v>
      </c>
    </row>
    <row r="10908" spans="51:75">
      <c r="AY10908" s="89" t="e">
        <f>VLOOKUP(C10908,#REF!, 2,FALSE)</f>
        <v>#REF!</v>
      </c>
      <c r="BM10908" s="61" t="s">
        <v>16402</v>
      </c>
      <c r="BN10908" s="61" t="s">
        <v>3047</v>
      </c>
      <c r="BO10908" s="61" t="s">
        <v>11062</v>
      </c>
      <c r="BU10908" s="61" t="s">
        <v>16402</v>
      </c>
      <c r="BV10908" s="61" t="s">
        <v>3047</v>
      </c>
      <c r="BW10908" s="61" t="s">
        <v>11062</v>
      </c>
    </row>
    <row r="10909" spans="51:75">
      <c r="AY10909" s="89" t="e">
        <f>VLOOKUP(C10909,#REF!, 2,FALSE)</f>
        <v>#REF!</v>
      </c>
      <c r="BM10909" s="61" t="s">
        <v>16403</v>
      </c>
      <c r="BN10909" s="61" t="s">
        <v>621</v>
      </c>
      <c r="BO10909" s="61" t="s">
        <v>8158</v>
      </c>
      <c r="BU10909" s="61" t="s">
        <v>16403</v>
      </c>
      <c r="BV10909" s="61" t="s">
        <v>621</v>
      </c>
      <c r="BW10909" s="61" t="s">
        <v>8158</v>
      </c>
    </row>
    <row r="10910" spans="51:75">
      <c r="AY10910" s="89" t="e">
        <f>VLOOKUP(C10910,#REF!, 2,FALSE)</f>
        <v>#REF!</v>
      </c>
      <c r="BM10910" s="61" t="s">
        <v>16404</v>
      </c>
      <c r="BN10910" s="61" t="s">
        <v>633</v>
      </c>
      <c r="BO10910" s="61" t="s">
        <v>2985</v>
      </c>
      <c r="BU10910" s="61" t="s">
        <v>16404</v>
      </c>
      <c r="BV10910" s="61" t="s">
        <v>633</v>
      </c>
      <c r="BW10910" s="61" t="s">
        <v>2985</v>
      </c>
    </row>
    <row r="10911" spans="51:75">
      <c r="AY10911" s="89" t="e">
        <f>VLOOKUP(C10911,#REF!, 2,FALSE)</f>
        <v>#REF!</v>
      </c>
      <c r="BM10911" s="61" t="s">
        <v>16405</v>
      </c>
      <c r="BN10911" s="61" t="s">
        <v>619</v>
      </c>
      <c r="BO10911" s="61" t="s">
        <v>16406</v>
      </c>
      <c r="BU10911" s="61" t="s">
        <v>16405</v>
      </c>
      <c r="BV10911" s="61" t="s">
        <v>619</v>
      </c>
      <c r="BW10911" s="61" t="s">
        <v>16406</v>
      </c>
    </row>
    <row r="10912" spans="51:75">
      <c r="AY10912" s="89" t="e">
        <f>VLOOKUP(C10912,#REF!, 2,FALSE)</f>
        <v>#REF!</v>
      </c>
      <c r="BM10912" s="61" t="s">
        <v>16407</v>
      </c>
      <c r="BN10912" s="61" t="s">
        <v>721</v>
      </c>
      <c r="BO10912" s="61" t="s">
        <v>1265</v>
      </c>
      <c r="BU10912" s="61" t="s">
        <v>16407</v>
      </c>
      <c r="BV10912" s="61" t="s">
        <v>721</v>
      </c>
      <c r="BW10912" s="61" t="s">
        <v>1265</v>
      </c>
    </row>
    <row r="10913" spans="51:75">
      <c r="AY10913" s="89" t="e">
        <f>VLOOKUP(C10913,#REF!, 2,FALSE)</f>
        <v>#REF!</v>
      </c>
      <c r="BM10913" s="61" t="s">
        <v>16408</v>
      </c>
      <c r="BN10913" s="61" t="s">
        <v>628</v>
      </c>
      <c r="BO10913" s="61" t="s">
        <v>772</v>
      </c>
      <c r="BU10913" s="61" t="s">
        <v>16408</v>
      </c>
      <c r="BV10913" s="61" t="s">
        <v>628</v>
      </c>
      <c r="BW10913" s="61" t="s">
        <v>772</v>
      </c>
    </row>
    <row r="10914" spans="51:75">
      <c r="AY10914" s="89" t="e">
        <f>VLOOKUP(C10914,#REF!, 2,FALSE)</f>
        <v>#REF!</v>
      </c>
      <c r="BM10914" s="61" t="s">
        <v>16409</v>
      </c>
      <c r="BN10914" s="61" t="s">
        <v>3047</v>
      </c>
      <c r="BO10914" s="61" t="s">
        <v>8176</v>
      </c>
      <c r="BU10914" s="61" t="s">
        <v>16409</v>
      </c>
      <c r="BV10914" s="61" t="s">
        <v>3047</v>
      </c>
      <c r="BW10914" s="61" t="s">
        <v>8176</v>
      </c>
    </row>
    <row r="10915" spans="51:75">
      <c r="AY10915" s="89" t="e">
        <f>VLOOKUP(C10915,#REF!, 2,FALSE)</f>
        <v>#REF!</v>
      </c>
      <c r="BM10915" s="61" t="s">
        <v>16410</v>
      </c>
      <c r="BN10915" s="61" t="s">
        <v>628</v>
      </c>
      <c r="BO10915" s="61" t="s">
        <v>8332</v>
      </c>
      <c r="BU10915" s="61" t="s">
        <v>16410</v>
      </c>
      <c r="BV10915" s="61" t="s">
        <v>628</v>
      </c>
      <c r="BW10915" s="61" t="s">
        <v>8332</v>
      </c>
    </row>
    <row r="10916" spans="51:75">
      <c r="AY10916" s="89" t="e">
        <f>VLOOKUP(C10916,#REF!, 2,FALSE)</f>
        <v>#REF!</v>
      </c>
      <c r="BM10916" s="61" t="s">
        <v>16411</v>
      </c>
      <c r="BN10916" s="61" t="s">
        <v>16990</v>
      </c>
      <c r="BO10916" s="61" t="s">
        <v>16412</v>
      </c>
      <c r="BU10916" s="61" t="s">
        <v>16411</v>
      </c>
      <c r="BV10916" s="61" t="s">
        <v>16990</v>
      </c>
      <c r="BW10916" s="61" t="s">
        <v>16412</v>
      </c>
    </row>
    <row r="10917" spans="51:75">
      <c r="AY10917" s="89" t="e">
        <f>VLOOKUP(C10917,#REF!, 2,FALSE)</f>
        <v>#REF!</v>
      </c>
      <c r="BM10917" s="61" t="s">
        <v>2833</v>
      </c>
      <c r="BN10917" s="61" t="s">
        <v>1271</v>
      </c>
      <c r="BO10917" s="61" t="s">
        <v>4191</v>
      </c>
      <c r="BU10917" s="61" t="s">
        <v>2833</v>
      </c>
      <c r="BV10917" s="61" t="s">
        <v>1271</v>
      </c>
      <c r="BW10917" s="61" t="s">
        <v>4191</v>
      </c>
    </row>
    <row r="10918" spans="51:75">
      <c r="AY10918" s="89" t="e">
        <f>VLOOKUP(C10918,#REF!, 2,FALSE)</f>
        <v>#REF!</v>
      </c>
      <c r="BM10918" s="61" t="s">
        <v>16413</v>
      </c>
      <c r="BN10918" s="61" t="s">
        <v>16990</v>
      </c>
      <c r="BO10918" s="61" t="s">
        <v>16414</v>
      </c>
      <c r="BU10918" s="61" t="s">
        <v>16413</v>
      </c>
      <c r="BV10918" s="61" t="s">
        <v>16990</v>
      </c>
      <c r="BW10918" s="61" t="s">
        <v>16414</v>
      </c>
    </row>
    <row r="10919" spans="51:75">
      <c r="AY10919" s="89" t="e">
        <f>VLOOKUP(C10919,#REF!, 2,FALSE)</f>
        <v>#REF!</v>
      </c>
      <c r="BM10919" s="61" t="s">
        <v>16415</v>
      </c>
      <c r="BN10919" s="61" t="s">
        <v>1271</v>
      </c>
      <c r="BO10919" s="61" t="s">
        <v>12917</v>
      </c>
      <c r="BU10919" s="61" t="s">
        <v>16415</v>
      </c>
      <c r="BV10919" s="61" t="s">
        <v>1271</v>
      </c>
      <c r="BW10919" s="61" t="s">
        <v>12917</v>
      </c>
    </row>
    <row r="10920" spans="51:75">
      <c r="AY10920" s="89" t="e">
        <f>VLOOKUP(C10920,#REF!, 2,FALSE)</f>
        <v>#REF!</v>
      </c>
      <c r="BM10920" s="61" t="s">
        <v>16416</v>
      </c>
      <c r="BN10920" s="61" t="s">
        <v>16990</v>
      </c>
      <c r="BO10920" s="61" t="s">
        <v>5350</v>
      </c>
      <c r="BU10920" s="61" t="s">
        <v>16416</v>
      </c>
      <c r="BV10920" s="61" t="s">
        <v>16990</v>
      </c>
      <c r="BW10920" s="61" t="s">
        <v>5350</v>
      </c>
    </row>
    <row r="10921" spans="51:75">
      <c r="AY10921" s="89" t="e">
        <f>VLOOKUP(C10921,#REF!, 2,FALSE)</f>
        <v>#REF!</v>
      </c>
      <c r="BM10921" s="61" t="s">
        <v>16417</v>
      </c>
      <c r="BN10921" s="61" t="s">
        <v>619</v>
      </c>
      <c r="BO10921" s="61" t="s">
        <v>3596</v>
      </c>
      <c r="BU10921" s="61" t="s">
        <v>16417</v>
      </c>
      <c r="BV10921" s="61" t="s">
        <v>619</v>
      </c>
      <c r="BW10921" s="61" t="s">
        <v>3596</v>
      </c>
    </row>
    <row r="10922" spans="51:75">
      <c r="AY10922" s="89" t="e">
        <f>VLOOKUP(C10922,#REF!, 2,FALSE)</f>
        <v>#REF!</v>
      </c>
      <c r="BM10922" s="61" t="s">
        <v>16418</v>
      </c>
      <c r="BN10922" s="61" t="s">
        <v>16990</v>
      </c>
      <c r="BO10922" s="61" t="s">
        <v>9005</v>
      </c>
      <c r="BU10922" s="61" t="s">
        <v>16418</v>
      </c>
      <c r="BV10922" s="61" t="s">
        <v>16990</v>
      </c>
      <c r="BW10922" s="61" t="s">
        <v>9005</v>
      </c>
    </row>
    <row r="10923" spans="51:75">
      <c r="AY10923" s="89" t="e">
        <f>VLOOKUP(C10923,#REF!, 2,FALSE)</f>
        <v>#REF!</v>
      </c>
      <c r="BM10923" s="61" t="s">
        <v>16419</v>
      </c>
      <c r="BN10923" s="61" t="s">
        <v>3007</v>
      </c>
      <c r="BO10923" s="61" t="s">
        <v>706</v>
      </c>
      <c r="BU10923" s="61" t="s">
        <v>16419</v>
      </c>
      <c r="BV10923" s="61" t="s">
        <v>3007</v>
      </c>
      <c r="BW10923" s="61" t="s">
        <v>706</v>
      </c>
    </row>
    <row r="10924" spans="51:75">
      <c r="AY10924" s="89" t="e">
        <f>VLOOKUP(C10924,#REF!, 2,FALSE)</f>
        <v>#REF!</v>
      </c>
      <c r="BM10924" s="61" t="s">
        <v>16420</v>
      </c>
      <c r="BN10924" s="61" t="s">
        <v>1271</v>
      </c>
      <c r="BO10924" s="61" t="s">
        <v>5370</v>
      </c>
      <c r="BU10924" s="61" t="s">
        <v>16420</v>
      </c>
      <c r="BV10924" s="61" t="s">
        <v>1271</v>
      </c>
      <c r="BW10924" s="61" t="s">
        <v>5370</v>
      </c>
    </row>
    <row r="10925" spans="51:75">
      <c r="AY10925" s="89" t="e">
        <f>VLOOKUP(C10925,#REF!, 2,FALSE)</f>
        <v>#REF!</v>
      </c>
      <c r="BM10925" s="61" t="s">
        <v>2834</v>
      </c>
      <c r="BN10925" s="61" t="s">
        <v>1271</v>
      </c>
      <c r="BO10925" s="61" t="s">
        <v>11353</v>
      </c>
      <c r="BU10925" s="61" t="s">
        <v>2834</v>
      </c>
      <c r="BV10925" s="61" t="s">
        <v>1271</v>
      </c>
      <c r="BW10925" s="61" t="s">
        <v>11353</v>
      </c>
    </row>
    <row r="10926" spans="51:75">
      <c r="AY10926" s="89" t="e">
        <f>VLOOKUP(C10926,#REF!, 2,FALSE)</f>
        <v>#REF!</v>
      </c>
      <c r="BM10926" s="61" t="s">
        <v>16421</v>
      </c>
      <c r="BN10926" s="61" t="s">
        <v>3254</v>
      </c>
      <c r="BO10926" s="61" t="s">
        <v>2056</v>
      </c>
      <c r="BU10926" s="61" t="s">
        <v>16421</v>
      </c>
      <c r="BV10926" s="61" t="s">
        <v>3254</v>
      </c>
      <c r="BW10926" s="61" t="s">
        <v>2056</v>
      </c>
    </row>
    <row r="10927" spans="51:75">
      <c r="AY10927" s="89" t="e">
        <f>VLOOKUP(C10927,#REF!, 2,FALSE)</f>
        <v>#REF!</v>
      </c>
      <c r="BM10927" s="61" t="s">
        <v>16422</v>
      </c>
      <c r="BN10927" s="61" t="s">
        <v>1141</v>
      </c>
      <c r="BO10927" s="61" t="s">
        <v>946</v>
      </c>
      <c r="BU10927" s="61" t="s">
        <v>16422</v>
      </c>
      <c r="BV10927" s="61" t="s">
        <v>1141</v>
      </c>
      <c r="BW10927" s="61" t="s">
        <v>946</v>
      </c>
    </row>
    <row r="10928" spans="51:75">
      <c r="AY10928" s="89" t="e">
        <f>VLOOKUP(C10928,#REF!, 2,FALSE)</f>
        <v>#REF!</v>
      </c>
      <c r="BM10928" s="61" t="s">
        <v>16423</v>
      </c>
      <c r="BN10928" s="61" t="s">
        <v>1141</v>
      </c>
      <c r="BO10928" s="61" t="s">
        <v>946</v>
      </c>
      <c r="BU10928" s="61" t="s">
        <v>16423</v>
      </c>
      <c r="BV10928" s="61" t="s">
        <v>1141</v>
      </c>
      <c r="BW10928" s="61" t="s">
        <v>946</v>
      </c>
    </row>
    <row r="10929" spans="51:75">
      <c r="AY10929" s="89" t="e">
        <f>VLOOKUP(C10929,#REF!, 2,FALSE)</f>
        <v>#REF!</v>
      </c>
      <c r="BM10929" s="61" t="s">
        <v>16424</v>
      </c>
      <c r="BN10929" s="61" t="s">
        <v>1141</v>
      </c>
      <c r="BO10929" s="61" t="s">
        <v>946</v>
      </c>
      <c r="BU10929" s="61" t="s">
        <v>16424</v>
      </c>
      <c r="BV10929" s="61" t="s">
        <v>1141</v>
      </c>
      <c r="BW10929" s="61" t="s">
        <v>946</v>
      </c>
    </row>
    <row r="10930" spans="51:75">
      <c r="AY10930" s="89" t="e">
        <f>VLOOKUP(C10930,#REF!, 2,FALSE)</f>
        <v>#REF!</v>
      </c>
      <c r="BM10930" s="61" t="s">
        <v>16425</v>
      </c>
      <c r="BN10930" s="61" t="s">
        <v>16990</v>
      </c>
      <c r="BO10930" s="61" t="s">
        <v>772</v>
      </c>
      <c r="BU10930" s="61" t="s">
        <v>16425</v>
      </c>
      <c r="BV10930" s="61" t="s">
        <v>16990</v>
      </c>
      <c r="BW10930" s="61" t="s">
        <v>772</v>
      </c>
    </row>
    <row r="10931" spans="51:75">
      <c r="AY10931" s="89" t="e">
        <f>VLOOKUP(C10931,#REF!, 2,FALSE)</f>
        <v>#REF!</v>
      </c>
      <c r="BM10931" s="61" t="s">
        <v>16426</v>
      </c>
      <c r="BN10931" s="61" t="s">
        <v>2985</v>
      </c>
      <c r="BO10931" s="61" t="s">
        <v>12441</v>
      </c>
      <c r="BU10931" s="61" t="s">
        <v>16426</v>
      </c>
      <c r="BV10931" s="61" t="s">
        <v>2985</v>
      </c>
      <c r="BW10931" s="61" t="s">
        <v>12441</v>
      </c>
    </row>
    <row r="10932" spans="51:75">
      <c r="AY10932" s="89" t="e">
        <f>VLOOKUP(C10932,#REF!, 2,FALSE)</f>
        <v>#REF!</v>
      </c>
      <c r="BM10932" s="61" t="s">
        <v>16427</v>
      </c>
      <c r="BN10932" s="61" t="s">
        <v>2985</v>
      </c>
      <c r="BO10932" s="61" t="s">
        <v>2871</v>
      </c>
      <c r="BU10932" s="61" t="s">
        <v>16427</v>
      </c>
      <c r="BV10932" s="61" t="s">
        <v>2985</v>
      </c>
      <c r="BW10932" s="61" t="s">
        <v>2871</v>
      </c>
    </row>
    <row r="10933" spans="51:75">
      <c r="AY10933" s="89" t="e">
        <f>VLOOKUP(C10933,#REF!, 2,FALSE)</f>
        <v>#REF!</v>
      </c>
      <c r="BM10933" s="61" t="s">
        <v>16428</v>
      </c>
      <c r="BN10933" s="61" t="s">
        <v>2985</v>
      </c>
      <c r="BO10933" s="61" t="s">
        <v>13955</v>
      </c>
      <c r="BU10933" s="61" t="s">
        <v>16428</v>
      </c>
      <c r="BV10933" s="61" t="s">
        <v>2985</v>
      </c>
      <c r="BW10933" s="61" t="s">
        <v>13955</v>
      </c>
    </row>
    <row r="10934" spans="51:75">
      <c r="AY10934" s="89" t="e">
        <f>VLOOKUP(C10934,#REF!, 2,FALSE)</f>
        <v>#REF!</v>
      </c>
      <c r="BM10934" s="61" t="s">
        <v>16429</v>
      </c>
      <c r="BN10934" s="61" t="s">
        <v>16990</v>
      </c>
      <c r="BO10934" s="61" t="s">
        <v>3501</v>
      </c>
      <c r="BU10934" s="61" t="s">
        <v>16429</v>
      </c>
      <c r="BV10934" s="61" t="s">
        <v>16990</v>
      </c>
      <c r="BW10934" s="61" t="s">
        <v>3501</v>
      </c>
    </row>
    <row r="10935" spans="51:75">
      <c r="AY10935" s="89" t="e">
        <f>VLOOKUP(C10935,#REF!, 2,FALSE)</f>
        <v>#REF!</v>
      </c>
      <c r="BM10935" s="61" t="s">
        <v>16430</v>
      </c>
      <c r="BN10935" s="61" t="s">
        <v>16990</v>
      </c>
      <c r="BO10935" s="61" t="s">
        <v>3820</v>
      </c>
      <c r="BU10935" s="61" t="s">
        <v>16430</v>
      </c>
      <c r="BV10935" s="61" t="s">
        <v>16990</v>
      </c>
      <c r="BW10935" s="61" t="s">
        <v>3820</v>
      </c>
    </row>
    <row r="10936" spans="51:75">
      <c r="AY10936" s="89" t="e">
        <f>VLOOKUP(C10936,#REF!, 2,FALSE)</f>
        <v>#REF!</v>
      </c>
      <c r="BM10936" s="61" t="s">
        <v>16431</v>
      </c>
      <c r="BN10936" s="61" t="s">
        <v>2985</v>
      </c>
      <c r="BO10936" s="61" t="s">
        <v>794</v>
      </c>
      <c r="BU10936" s="61" t="s">
        <v>16431</v>
      </c>
      <c r="BV10936" s="61" t="s">
        <v>2985</v>
      </c>
      <c r="BW10936" s="61" t="s">
        <v>794</v>
      </c>
    </row>
    <row r="10937" spans="51:75">
      <c r="AY10937" s="89" t="e">
        <f>VLOOKUP(C10937,#REF!, 2,FALSE)</f>
        <v>#REF!</v>
      </c>
      <c r="BM10937" s="61" t="s">
        <v>16432</v>
      </c>
      <c r="BN10937" s="61" t="s">
        <v>2985</v>
      </c>
      <c r="BO10937" s="61" t="s">
        <v>2191</v>
      </c>
      <c r="BU10937" s="61" t="s">
        <v>16432</v>
      </c>
      <c r="BV10937" s="61" t="s">
        <v>2985</v>
      </c>
      <c r="BW10937" s="61" t="s">
        <v>2191</v>
      </c>
    </row>
    <row r="10938" spans="51:75">
      <c r="AY10938" s="89" t="e">
        <f>VLOOKUP(C10938,#REF!, 2,FALSE)</f>
        <v>#REF!</v>
      </c>
      <c r="BM10938" s="61" t="s">
        <v>16433</v>
      </c>
      <c r="BN10938" s="61" t="s">
        <v>1344</v>
      </c>
      <c r="BO10938" s="61" t="s">
        <v>5825</v>
      </c>
      <c r="BU10938" s="61" t="s">
        <v>16433</v>
      </c>
      <c r="BV10938" s="61" t="s">
        <v>1344</v>
      </c>
      <c r="BW10938" s="61" t="s">
        <v>5825</v>
      </c>
    </row>
    <row r="10939" spans="51:75">
      <c r="AY10939" s="89" t="e">
        <f>VLOOKUP(C10939,#REF!, 2,FALSE)</f>
        <v>#REF!</v>
      </c>
      <c r="BM10939" s="61" t="s">
        <v>16434</v>
      </c>
      <c r="BN10939" s="61" t="s">
        <v>3004</v>
      </c>
      <c r="BO10939" s="61" t="s">
        <v>772</v>
      </c>
      <c r="BU10939" s="61" t="s">
        <v>16434</v>
      </c>
      <c r="BV10939" s="61" t="s">
        <v>3004</v>
      </c>
      <c r="BW10939" s="61" t="s">
        <v>772</v>
      </c>
    </row>
    <row r="10940" spans="51:75">
      <c r="AY10940" s="89" t="e">
        <f>VLOOKUP(C10940,#REF!, 2,FALSE)</f>
        <v>#REF!</v>
      </c>
      <c r="BM10940" s="61" t="s">
        <v>16435</v>
      </c>
      <c r="BN10940" s="61" t="s">
        <v>1344</v>
      </c>
      <c r="BO10940" s="61" t="s">
        <v>3014</v>
      </c>
      <c r="BU10940" s="61" t="s">
        <v>16435</v>
      </c>
      <c r="BV10940" s="61" t="s">
        <v>1344</v>
      </c>
      <c r="BW10940" s="61" t="s">
        <v>3014</v>
      </c>
    </row>
    <row r="10941" spans="51:75">
      <c r="AY10941" s="89" t="e">
        <f>VLOOKUP(C10941,#REF!, 2,FALSE)</f>
        <v>#REF!</v>
      </c>
      <c r="BM10941" s="61" t="s">
        <v>16436</v>
      </c>
      <c r="BN10941" s="61" t="s">
        <v>623</v>
      </c>
      <c r="BO10941" s="61" t="s">
        <v>5825</v>
      </c>
      <c r="BU10941" s="61" t="s">
        <v>16436</v>
      </c>
      <c r="BV10941" s="61" t="s">
        <v>623</v>
      </c>
      <c r="BW10941" s="61" t="s">
        <v>5825</v>
      </c>
    </row>
    <row r="10942" spans="51:75">
      <c r="AY10942" s="89" t="e">
        <f>VLOOKUP(C10942,#REF!, 2,FALSE)</f>
        <v>#REF!</v>
      </c>
      <c r="BM10942" s="61" t="s">
        <v>16437</v>
      </c>
      <c r="BN10942" s="61" t="s">
        <v>707</v>
      </c>
      <c r="BO10942" s="61" t="s">
        <v>12391</v>
      </c>
      <c r="BU10942" s="61" t="s">
        <v>16437</v>
      </c>
      <c r="BV10942" s="61" t="s">
        <v>707</v>
      </c>
      <c r="BW10942" s="61" t="s">
        <v>12391</v>
      </c>
    </row>
    <row r="10943" spans="51:75">
      <c r="AY10943" s="89" t="e">
        <f>VLOOKUP(C10943,#REF!, 2,FALSE)</f>
        <v>#REF!</v>
      </c>
      <c r="BM10943" s="61" t="s">
        <v>16438</v>
      </c>
      <c r="BN10943" s="61" t="s">
        <v>657</v>
      </c>
      <c r="BO10943" s="61" t="s">
        <v>8961</v>
      </c>
      <c r="BU10943" s="61" t="s">
        <v>16438</v>
      </c>
      <c r="BV10943" s="61" t="s">
        <v>657</v>
      </c>
      <c r="BW10943" s="61" t="s">
        <v>8961</v>
      </c>
    </row>
    <row r="10944" spans="51:75">
      <c r="AY10944" s="89" t="e">
        <f>VLOOKUP(C10944,#REF!, 2,FALSE)</f>
        <v>#REF!</v>
      </c>
      <c r="BM10944" s="61" t="s">
        <v>16439</v>
      </c>
      <c r="BN10944" s="61" t="s">
        <v>657</v>
      </c>
      <c r="BO10944" s="61" t="s">
        <v>5910</v>
      </c>
      <c r="BU10944" s="61" t="s">
        <v>16439</v>
      </c>
      <c r="BV10944" s="61" t="s">
        <v>657</v>
      </c>
      <c r="BW10944" s="61" t="s">
        <v>5910</v>
      </c>
    </row>
    <row r="10945" spans="51:75">
      <c r="AY10945" s="89" t="e">
        <f>VLOOKUP(C10945,#REF!, 2,FALSE)</f>
        <v>#REF!</v>
      </c>
      <c r="BM10945" s="61" t="s">
        <v>16440</v>
      </c>
      <c r="BN10945" s="61" t="s">
        <v>707</v>
      </c>
      <c r="BO10945" s="61" t="s">
        <v>16441</v>
      </c>
      <c r="BU10945" s="61" t="s">
        <v>16440</v>
      </c>
      <c r="BV10945" s="61" t="s">
        <v>707</v>
      </c>
      <c r="BW10945" s="61" t="s">
        <v>16441</v>
      </c>
    </row>
    <row r="10946" spans="51:75">
      <c r="AY10946" s="89" t="e">
        <f>VLOOKUP(C10946,#REF!, 2,FALSE)</f>
        <v>#REF!</v>
      </c>
      <c r="BM10946" s="61" t="s">
        <v>16442</v>
      </c>
      <c r="BN10946" s="61" t="s">
        <v>659</v>
      </c>
      <c r="BO10946" s="61" t="s">
        <v>4191</v>
      </c>
      <c r="BU10946" s="61" t="s">
        <v>16442</v>
      </c>
      <c r="BV10946" s="61" t="s">
        <v>659</v>
      </c>
      <c r="BW10946" s="61" t="s">
        <v>4191</v>
      </c>
    </row>
    <row r="10947" spans="51:75">
      <c r="AY10947" s="89" t="e">
        <f>VLOOKUP(C10947,#REF!, 2,FALSE)</f>
        <v>#REF!</v>
      </c>
      <c r="BM10947" s="61" t="s">
        <v>16443</v>
      </c>
      <c r="BN10947" s="61" t="s">
        <v>1344</v>
      </c>
      <c r="BO10947" s="61" t="s">
        <v>15708</v>
      </c>
      <c r="BU10947" s="61" t="s">
        <v>16443</v>
      </c>
      <c r="BV10947" s="61" t="s">
        <v>1344</v>
      </c>
      <c r="BW10947" s="61" t="s">
        <v>15708</v>
      </c>
    </row>
    <row r="10948" spans="51:75">
      <c r="AY10948" s="89" t="e">
        <f>VLOOKUP(C10948,#REF!, 2,FALSE)</f>
        <v>#REF!</v>
      </c>
      <c r="BM10948" s="61" t="s">
        <v>16444</v>
      </c>
      <c r="BN10948" s="61" t="s">
        <v>663</v>
      </c>
      <c r="BO10948" s="61" t="s">
        <v>3328</v>
      </c>
      <c r="BU10948" s="61" t="s">
        <v>16444</v>
      </c>
      <c r="BV10948" s="61" t="s">
        <v>663</v>
      </c>
      <c r="BW10948" s="61" t="s">
        <v>3328</v>
      </c>
    </row>
    <row r="10949" spans="51:75">
      <c r="AY10949" s="89" t="e">
        <f>VLOOKUP(C10949,#REF!, 2,FALSE)</f>
        <v>#REF!</v>
      </c>
      <c r="BM10949" s="61" t="s">
        <v>16445</v>
      </c>
      <c r="BN10949" s="61" t="s">
        <v>3004</v>
      </c>
      <c r="BO10949" s="61" t="s">
        <v>772</v>
      </c>
      <c r="BU10949" s="61" t="s">
        <v>16445</v>
      </c>
      <c r="BV10949" s="61" t="s">
        <v>3004</v>
      </c>
      <c r="BW10949" s="61" t="s">
        <v>772</v>
      </c>
    </row>
    <row r="10950" spans="51:75">
      <c r="AY10950" s="89" t="e">
        <f>VLOOKUP(C10950,#REF!, 2,FALSE)</f>
        <v>#REF!</v>
      </c>
      <c r="BM10950" s="61" t="s">
        <v>16446</v>
      </c>
      <c r="BN10950" s="61" t="s">
        <v>639</v>
      </c>
      <c r="BO10950" s="61" t="s">
        <v>16447</v>
      </c>
      <c r="BU10950" s="61" t="s">
        <v>16446</v>
      </c>
      <c r="BV10950" s="61" t="s">
        <v>639</v>
      </c>
      <c r="BW10950" s="61" t="s">
        <v>16447</v>
      </c>
    </row>
    <row r="10951" spans="51:75">
      <c r="AY10951" s="89" t="e">
        <f>VLOOKUP(C10951,#REF!, 2,FALSE)</f>
        <v>#REF!</v>
      </c>
      <c r="BM10951" s="61" t="s">
        <v>16448</v>
      </c>
      <c r="BN10951" s="61" t="s">
        <v>1072</v>
      </c>
      <c r="BO10951" s="61" t="s">
        <v>10328</v>
      </c>
      <c r="BU10951" s="61" t="s">
        <v>16448</v>
      </c>
      <c r="BV10951" s="61" t="s">
        <v>1072</v>
      </c>
      <c r="BW10951" s="61" t="s">
        <v>10328</v>
      </c>
    </row>
    <row r="10952" spans="51:75">
      <c r="AY10952" s="89" t="e">
        <f>VLOOKUP(C10952,#REF!, 2,FALSE)</f>
        <v>#REF!</v>
      </c>
      <c r="BM10952" s="61" t="s">
        <v>16449</v>
      </c>
      <c r="BN10952" s="61" t="s">
        <v>623</v>
      </c>
      <c r="BO10952" s="61" t="s">
        <v>9386</v>
      </c>
      <c r="BU10952" s="61" t="s">
        <v>16449</v>
      </c>
      <c r="BV10952" s="61" t="s">
        <v>623</v>
      </c>
      <c r="BW10952" s="61" t="s">
        <v>9386</v>
      </c>
    </row>
    <row r="10953" spans="51:75">
      <c r="AY10953" s="89" t="e">
        <f>VLOOKUP(C10953,#REF!, 2,FALSE)</f>
        <v>#REF!</v>
      </c>
      <c r="BM10953" s="61" t="s">
        <v>501</v>
      </c>
      <c r="BN10953" s="61" t="s">
        <v>707</v>
      </c>
      <c r="BO10953" s="61" t="s">
        <v>9386</v>
      </c>
      <c r="BU10953" s="61" t="s">
        <v>501</v>
      </c>
      <c r="BV10953" s="61" t="s">
        <v>707</v>
      </c>
      <c r="BW10953" s="61" t="s">
        <v>9386</v>
      </c>
    </row>
    <row r="10954" spans="51:75">
      <c r="AY10954" s="89" t="e">
        <f>VLOOKUP(C10954,#REF!, 2,FALSE)</f>
        <v>#REF!</v>
      </c>
      <c r="BM10954" s="61" t="s">
        <v>16450</v>
      </c>
      <c r="BN10954" s="61" t="s">
        <v>2981</v>
      </c>
      <c r="BO10954" s="61" t="s">
        <v>8030</v>
      </c>
      <c r="BU10954" s="61" t="s">
        <v>16450</v>
      </c>
      <c r="BV10954" s="61" t="s">
        <v>2981</v>
      </c>
      <c r="BW10954" s="61" t="s">
        <v>8030</v>
      </c>
    </row>
    <row r="10955" spans="51:75">
      <c r="AY10955" s="89" t="e">
        <f>VLOOKUP(C10955,#REF!, 2,FALSE)</f>
        <v>#REF!</v>
      </c>
      <c r="BM10955" s="61" t="s">
        <v>16451</v>
      </c>
      <c r="BN10955" s="61" t="s">
        <v>623</v>
      </c>
      <c r="BO10955" s="61" t="s">
        <v>15708</v>
      </c>
      <c r="BU10955" s="61" t="s">
        <v>16451</v>
      </c>
      <c r="BV10955" s="61" t="s">
        <v>623</v>
      </c>
      <c r="BW10955" s="61" t="s">
        <v>15708</v>
      </c>
    </row>
    <row r="10956" spans="51:75">
      <c r="AY10956" s="89" t="e">
        <f>VLOOKUP(C10956,#REF!, 2,FALSE)</f>
        <v>#REF!</v>
      </c>
      <c r="BM10956" s="61" t="s">
        <v>16452</v>
      </c>
      <c r="BN10956" s="61" t="s">
        <v>623</v>
      </c>
      <c r="BO10956" s="61" t="s">
        <v>661</v>
      </c>
      <c r="BU10956" s="61" t="s">
        <v>16452</v>
      </c>
      <c r="BV10956" s="61" t="s">
        <v>623</v>
      </c>
      <c r="BW10956" s="61" t="s">
        <v>661</v>
      </c>
    </row>
    <row r="10957" spans="51:75">
      <c r="AY10957" s="89" t="e">
        <f>VLOOKUP(C10957,#REF!, 2,FALSE)</f>
        <v>#REF!</v>
      </c>
      <c r="BM10957" s="61" t="s">
        <v>16453</v>
      </c>
      <c r="BN10957" s="61" t="s">
        <v>623</v>
      </c>
      <c r="BO10957" s="61" t="s">
        <v>1126</v>
      </c>
      <c r="BU10957" s="61" t="s">
        <v>16453</v>
      </c>
      <c r="BV10957" s="61" t="s">
        <v>623</v>
      </c>
      <c r="BW10957" s="61" t="s">
        <v>1126</v>
      </c>
    </row>
    <row r="10958" spans="51:75">
      <c r="AY10958" s="89" t="e">
        <f>VLOOKUP(C10958,#REF!, 2,FALSE)</f>
        <v>#REF!</v>
      </c>
      <c r="BM10958" s="61" t="s">
        <v>16454</v>
      </c>
      <c r="BN10958" s="61" t="s">
        <v>707</v>
      </c>
      <c r="BO10958" s="61" t="s">
        <v>10884</v>
      </c>
      <c r="BU10958" s="61" t="s">
        <v>16454</v>
      </c>
      <c r="BV10958" s="61" t="s">
        <v>707</v>
      </c>
      <c r="BW10958" s="61" t="s">
        <v>10884</v>
      </c>
    </row>
    <row r="10959" spans="51:75">
      <c r="AY10959" s="89" t="e">
        <f>VLOOKUP(C10959,#REF!, 2,FALSE)</f>
        <v>#REF!</v>
      </c>
      <c r="BM10959" s="61" t="s">
        <v>16455</v>
      </c>
      <c r="BN10959" s="61" t="s">
        <v>3254</v>
      </c>
      <c r="BO10959" s="61" t="s">
        <v>2776</v>
      </c>
      <c r="BU10959" s="61" t="s">
        <v>16455</v>
      </c>
      <c r="BV10959" s="61" t="s">
        <v>3254</v>
      </c>
      <c r="BW10959" s="61" t="s">
        <v>2776</v>
      </c>
    </row>
    <row r="10960" spans="51:75">
      <c r="AY10960" s="89" t="e">
        <f>VLOOKUP(C10960,#REF!, 2,FALSE)</f>
        <v>#REF!</v>
      </c>
      <c r="BM10960" s="61" t="s">
        <v>16456</v>
      </c>
      <c r="BN10960" s="61" t="s">
        <v>2985</v>
      </c>
      <c r="BO10960" s="61" t="s">
        <v>2985</v>
      </c>
      <c r="BU10960" s="61" t="s">
        <v>16456</v>
      </c>
      <c r="BV10960" s="61" t="s">
        <v>2985</v>
      </c>
      <c r="BW10960" s="61" t="s">
        <v>2985</v>
      </c>
    </row>
    <row r="10961" spans="51:75">
      <c r="AY10961" s="89" t="e">
        <f>VLOOKUP(C10961,#REF!, 2,FALSE)</f>
        <v>#REF!</v>
      </c>
      <c r="BM10961" s="61" t="s">
        <v>16457</v>
      </c>
      <c r="BN10961" s="61" t="s">
        <v>2985</v>
      </c>
      <c r="BO10961" s="61" t="s">
        <v>2985</v>
      </c>
      <c r="BU10961" s="61" t="s">
        <v>16457</v>
      </c>
      <c r="BV10961" s="61" t="s">
        <v>2985</v>
      </c>
      <c r="BW10961" s="61" t="s">
        <v>2985</v>
      </c>
    </row>
    <row r="10962" spans="51:75">
      <c r="AY10962" s="89" t="e">
        <f>VLOOKUP(C10962,#REF!, 2,FALSE)</f>
        <v>#REF!</v>
      </c>
      <c r="BM10962" s="61" t="s">
        <v>16458</v>
      </c>
      <c r="BN10962" s="61" t="s">
        <v>3007</v>
      </c>
      <c r="BO10962" s="61" t="s">
        <v>2985</v>
      </c>
      <c r="BU10962" s="61" t="s">
        <v>16458</v>
      </c>
      <c r="BV10962" s="61" t="s">
        <v>3007</v>
      </c>
      <c r="BW10962" s="61" t="s">
        <v>2985</v>
      </c>
    </row>
    <row r="10963" spans="51:75">
      <c r="AY10963" s="89" t="e">
        <f>VLOOKUP(C10963,#REF!, 2,FALSE)</f>
        <v>#REF!</v>
      </c>
      <c r="BM10963" s="61" t="s">
        <v>506</v>
      </c>
      <c r="BN10963" s="61" t="s">
        <v>657</v>
      </c>
      <c r="BO10963" s="61" t="s">
        <v>16406</v>
      </c>
      <c r="BU10963" s="61" t="s">
        <v>506</v>
      </c>
      <c r="BV10963" s="61" t="s">
        <v>657</v>
      </c>
      <c r="BW10963" s="61" t="s">
        <v>16406</v>
      </c>
    </row>
    <row r="10964" spans="51:75">
      <c r="AY10964" s="89" t="e">
        <f>VLOOKUP(C10964,#REF!, 2,FALSE)</f>
        <v>#REF!</v>
      </c>
      <c r="BM10964" s="61" t="s">
        <v>16459</v>
      </c>
      <c r="BN10964" s="61" t="s">
        <v>657</v>
      </c>
      <c r="BO10964" s="61" t="s">
        <v>3358</v>
      </c>
      <c r="BU10964" s="61" t="s">
        <v>16459</v>
      </c>
      <c r="BV10964" s="61" t="s">
        <v>657</v>
      </c>
      <c r="BW10964" s="61" t="s">
        <v>3358</v>
      </c>
    </row>
    <row r="10965" spans="51:75">
      <c r="AY10965" s="89" t="e">
        <f>VLOOKUP(C10965,#REF!, 2,FALSE)</f>
        <v>#REF!</v>
      </c>
      <c r="BM10965" s="61" t="s">
        <v>16460</v>
      </c>
      <c r="BN10965" s="61" t="s">
        <v>1141</v>
      </c>
      <c r="BO10965" s="61" t="s">
        <v>16461</v>
      </c>
      <c r="BU10965" s="61" t="s">
        <v>16460</v>
      </c>
      <c r="BV10965" s="61" t="s">
        <v>1141</v>
      </c>
      <c r="BW10965" s="61" t="s">
        <v>16461</v>
      </c>
    </row>
    <row r="10966" spans="51:75">
      <c r="AY10966" s="89" t="e">
        <f>VLOOKUP(C10966,#REF!, 2,FALSE)</f>
        <v>#REF!</v>
      </c>
      <c r="BM10966" s="61" t="s">
        <v>16462</v>
      </c>
      <c r="BN10966" s="61" t="s">
        <v>738</v>
      </c>
      <c r="BO10966" s="61" t="s">
        <v>16463</v>
      </c>
      <c r="BU10966" s="61" t="s">
        <v>16462</v>
      </c>
      <c r="BV10966" s="61" t="s">
        <v>738</v>
      </c>
      <c r="BW10966" s="61" t="s">
        <v>16463</v>
      </c>
    </row>
    <row r="10967" spans="51:75">
      <c r="AY10967" s="89" t="e">
        <f>VLOOKUP(C10967,#REF!, 2,FALSE)</f>
        <v>#REF!</v>
      </c>
      <c r="BM10967" s="61" t="s">
        <v>16464</v>
      </c>
      <c r="BN10967" s="61" t="s">
        <v>3004</v>
      </c>
      <c r="BO10967" s="61" t="s">
        <v>16465</v>
      </c>
      <c r="BU10967" s="61" t="s">
        <v>16464</v>
      </c>
      <c r="BV10967" s="61" t="s">
        <v>3004</v>
      </c>
      <c r="BW10967" s="61" t="s">
        <v>16465</v>
      </c>
    </row>
    <row r="10968" spans="51:75">
      <c r="AY10968" s="89" t="e">
        <f>VLOOKUP(C10968,#REF!, 2,FALSE)</f>
        <v>#REF!</v>
      </c>
      <c r="BM10968" s="61" t="s">
        <v>16466</v>
      </c>
      <c r="BN10968" s="61" t="s">
        <v>623</v>
      </c>
      <c r="BO10968" s="61" t="s">
        <v>7701</v>
      </c>
      <c r="BU10968" s="61" t="s">
        <v>16466</v>
      </c>
      <c r="BV10968" s="61" t="s">
        <v>623</v>
      </c>
      <c r="BW10968" s="61" t="s">
        <v>7701</v>
      </c>
    </row>
    <row r="10969" spans="51:75">
      <c r="AY10969" s="89" t="e">
        <f>VLOOKUP(C10969,#REF!, 2,FALSE)</f>
        <v>#REF!</v>
      </c>
      <c r="BM10969" s="61" t="s">
        <v>16467</v>
      </c>
      <c r="BN10969" s="61" t="s">
        <v>3047</v>
      </c>
      <c r="BO10969" s="61" t="s">
        <v>9428</v>
      </c>
      <c r="BU10969" s="61" t="s">
        <v>16467</v>
      </c>
      <c r="BV10969" s="61" t="s">
        <v>3047</v>
      </c>
      <c r="BW10969" s="61" t="s">
        <v>9428</v>
      </c>
    </row>
    <row r="10970" spans="51:75">
      <c r="AY10970" s="89" t="e">
        <f>VLOOKUP(C10970,#REF!, 2,FALSE)</f>
        <v>#REF!</v>
      </c>
      <c r="BM10970" s="61" t="s">
        <v>16468</v>
      </c>
      <c r="BN10970" s="61" t="s">
        <v>1271</v>
      </c>
      <c r="BO10970" s="61" t="s">
        <v>6148</v>
      </c>
      <c r="BU10970" s="61" t="s">
        <v>16468</v>
      </c>
      <c r="BV10970" s="61" t="s">
        <v>1271</v>
      </c>
      <c r="BW10970" s="61" t="s">
        <v>6148</v>
      </c>
    </row>
    <row r="10971" spans="51:75">
      <c r="AY10971" s="89" t="e">
        <f>VLOOKUP(C10971,#REF!, 2,FALSE)</f>
        <v>#REF!</v>
      </c>
      <c r="BM10971" s="61" t="s">
        <v>16469</v>
      </c>
      <c r="BN10971" s="61" t="s">
        <v>3047</v>
      </c>
      <c r="BO10971" s="61" t="s">
        <v>16470</v>
      </c>
      <c r="BU10971" s="61" t="s">
        <v>16469</v>
      </c>
      <c r="BV10971" s="61" t="s">
        <v>3047</v>
      </c>
      <c r="BW10971" s="61" t="s">
        <v>16470</v>
      </c>
    </row>
    <row r="10972" spans="51:75">
      <c r="AY10972" s="89" t="e">
        <f>VLOOKUP(C10972,#REF!, 2,FALSE)</f>
        <v>#REF!</v>
      </c>
      <c r="BM10972" s="61" t="s">
        <v>16471</v>
      </c>
      <c r="BN10972" s="61" t="s">
        <v>928</v>
      </c>
      <c r="BO10972" s="61" t="s">
        <v>16472</v>
      </c>
      <c r="BU10972" s="61" t="s">
        <v>16471</v>
      </c>
      <c r="BV10972" s="61" t="s">
        <v>928</v>
      </c>
      <c r="BW10972" s="61" t="s">
        <v>16472</v>
      </c>
    </row>
    <row r="10973" spans="51:75">
      <c r="AY10973" s="89" t="e">
        <f>VLOOKUP(C10973,#REF!, 2,FALSE)</f>
        <v>#REF!</v>
      </c>
      <c r="BM10973" s="61" t="s">
        <v>16473</v>
      </c>
      <c r="BN10973" s="61" t="s">
        <v>1269</v>
      </c>
      <c r="BO10973" s="61" t="s">
        <v>9428</v>
      </c>
      <c r="BU10973" s="61" t="s">
        <v>16473</v>
      </c>
      <c r="BV10973" s="61" t="s">
        <v>1269</v>
      </c>
      <c r="BW10973" s="61" t="s">
        <v>9428</v>
      </c>
    </row>
    <row r="10974" spans="51:75">
      <c r="AY10974" s="89" t="e">
        <f>VLOOKUP(C10974,#REF!, 2,FALSE)</f>
        <v>#REF!</v>
      </c>
      <c r="BM10974" s="61" t="s">
        <v>16474</v>
      </c>
      <c r="BN10974" s="61" t="s">
        <v>3004</v>
      </c>
      <c r="BO10974" s="61" t="s">
        <v>1282</v>
      </c>
      <c r="BU10974" s="61" t="s">
        <v>16474</v>
      </c>
      <c r="BV10974" s="61" t="s">
        <v>3004</v>
      </c>
      <c r="BW10974" s="61" t="s">
        <v>1282</v>
      </c>
    </row>
    <row r="10975" spans="51:75">
      <c r="AY10975" s="89" t="e">
        <f>VLOOKUP(C10975,#REF!, 2,FALSE)</f>
        <v>#REF!</v>
      </c>
      <c r="BM10975" s="61" t="s">
        <v>16475</v>
      </c>
      <c r="BN10975" s="61" t="s">
        <v>3089</v>
      </c>
      <c r="BO10975" s="61" t="s">
        <v>9456</v>
      </c>
      <c r="BU10975" s="61" t="s">
        <v>16475</v>
      </c>
      <c r="BV10975" s="61" t="s">
        <v>3089</v>
      </c>
      <c r="BW10975" s="61" t="s">
        <v>9456</v>
      </c>
    </row>
    <row r="10976" spans="51:75">
      <c r="AY10976" s="89" t="e">
        <f>VLOOKUP(C10976,#REF!, 2,FALSE)</f>
        <v>#REF!</v>
      </c>
      <c r="BM10976" s="61" t="s">
        <v>16476</v>
      </c>
      <c r="BN10976" s="61" t="s">
        <v>638</v>
      </c>
      <c r="BO10976" s="61" t="s">
        <v>16477</v>
      </c>
      <c r="BU10976" s="61" t="s">
        <v>16476</v>
      </c>
      <c r="BV10976" s="61" t="s">
        <v>638</v>
      </c>
      <c r="BW10976" s="61" t="s">
        <v>16477</v>
      </c>
    </row>
    <row r="10977" spans="51:75">
      <c r="AY10977" s="89" t="e">
        <f>VLOOKUP(C10977,#REF!, 2,FALSE)</f>
        <v>#REF!</v>
      </c>
      <c r="BM10977" s="61" t="s">
        <v>16478</v>
      </c>
      <c r="BN10977" s="61" t="s">
        <v>3047</v>
      </c>
      <c r="BO10977" s="61" t="s">
        <v>16479</v>
      </c>
      <c r="BU10977" s="61" t="s">
        <v>16478</v>
      </c>
      <c r="BV10977" s="61" t="s">
        <v>3047</v>
      </c>
      <c r="BW10977" s="61" t="s">
        <v>16479</v>
      </c>
    </row>
    <row r="10978" spans="51:75">
      <c r="AY10978" s="89" t="e">
        <f>VLOOKUP(C10978,#REF!, 2,FALSE)</f>
        <v>#REF!</v>
      </c>
      <c r="BM10978" s="61" t="s">
        <v>16480</v>
      </c>
      <c r="BN10978" s="61" t="s">
        <v>621</v>
      </c>
      <c r="BO10978" s="61" t="s">
        <v>10068</v>
      </c>
      <c r="BU10978" s="61" t="s">
        <v>16480</v>
      </c>
      <c r="BV10978" s="61" t="s">
        <v>621</v>
      </c>
      <c r="BW10978" s="61" t="s">
        <v>10068</v>
      </c>
    </row>
    <row r="10979" spans="51:75">
      <c r="AY10979" s="89" t="e">
        <f>VLOOKUP(C10979,#REF!, 2,FALSE)</f>
        <v>#REF!</v>
      </c>
      <c r="BM10979" s="61" t="s">
        <v>16481</v>
      </c>
      <c r="BN10979" s="61" t="s">
        <v>1344</v>
      </c>
      <c r="BO10979" s="61" t="s">
        <v>8887</v>
      </c>
      <c r="BU10979" s="61" t="s">
        <v>16481</v>
      </c>
      <c r="BV10979" s="61" t="s">
        <v>1344</v>
      </c>
      <c r="BW10979" s="61" t="s">
        <v>8887</v>
      </c>
    </row>
    <row r="10980" spans="51:75">
      <c r="AY10980" s="89" t="e">
        <f>VLOOKUP(C10980,#REF!, 2,FALSE)</f>
        <v>#REF!</v>
      </c>
      <c r="BM10980" s="61" t="s">
        <v>16482</v>
      </c>
      <c r="BN10980" s="61" t="s">
        <v>1015</v>
      </c>
      <c r="BO10980" s="61" t="s">
        <v>16483</v>
      </c>
      <c r="BU10980" s="61" t="s">
        <v>16482</v>
      </c>
      <c r="BV10980" s="61" t="s">
        <v>1015</v>
      </c>
      <c r="BW10980" s="61" t="s">
        <v>16483</v>
      </c>
    </row>
    <row r="10981" spans="51:75">
      <c r="AY10981" s="89" t="e">
        <f>VLOOKUP(C10981,#REF!, 2,FALSE)</f>
        <v>#REF!</v>
      </c>
      <c r="BM10981" s="61" t="s">
        <v>2835</v>
      </c>
      <c r="BN10981" s="61" t="s">
        <v>3047</v>
      </c>
      <c r="BO10981" s="61" t="s">
        <v>16484</v>
      </c>
      <c r="BU10981" s="61" t="s">
        <v>2835</v>
      </c>
      <c r="BV10981" s="61" t="s">
        <v>3047</v>
      </c>
      <c r="BW10981" s="61" t="s">
        <v>16484</v>
      </c>
    </row>
    <row r="10982" spans="51:75">
      <c r="AY10982" s="89" t="e">
        <f>VLOOKUP(C10982,#REF!, 2,FALSE)</f>
        <v>#REF!</v>
      </c>
      <c r="BM10982" s="61" t="s">
        <v>2836</v>
      </c>
      <c r="BN10982" s="61" t="s">
        <v>3047</v>
      </c>
      <c r="BO10982" s="61" t="s">
        <v>16484</v>
      </c>
      <c r="BU10982" s="61" t="s">
        <v>2836</v>
      </c>
      <c r="BV10982" s="61" t="s">
        <v>3047</v>
      </c>
      <c r="BW10982" s="61" t="s">
        <v>16484</v>
      </c>
    </row>
    <row r="10983" spans="51:75">
      <c r="AY10983" s="89" t="e">
        <f>VLOOKUP(C10983,#REF!, 2,FALSE)</f>
        <v>#REF!</v>
      </c>
      <c r="BM10983" s="61" t="s">
        <v>2837</v>
      </c>
      <c r="BN10983" s="61" t="s">
        <v>1344</v>
      </c>
      <c r="BO10983" s="61" t="s">
        <v>15815</v>
      </c>
      <c r="BU10983" s="61" t="s">
        <v>2837</v>
      </c>
      <c r="BV10983" s="61" t="s">
        <v>1344</v>
      </c>
      <c r="BW10983" s="61" t="s">
        <v>15815</v>
      </c>
    </row>
    <row r="10984" spans="51:75">
      <c r="AY10984" s="89" t="e">
        <f>VLOOKUP(C10984,#REF!, 2,FALSE)</f>
        <v>#REF!</v>
      </c>
      <c r="BM10984" s="61" t="s">
        <v>16485</v>
      </c>
      <c r="BN10984" s="61" t="s">
        <v>3047</v>
      </c>
      <c r="BO10984" s="61" t="s">
        <v>8279</v>
      </c>
      <c r="BU10984" s="61" t="s">
        <v>16485</v>
      </c>
      <c r="BV10984" s="61" t="s">
        <v>3047</v>
      </c>
      <c r="BW10984" s="61" t="s">
        <v>8279</v>
      </c>
    </row>
    <row r="10985" spans="51:75">
      <c r="AY10985" s="89" t="e">
        <f>VLOOKUP(C10985,#REF!, 2,FALSE)</f>
        <v>#REF!</v>
      </c>
      <c r="BM10985" s="61" t="s">
        <v>16486</v>
      </c>
      <c r="BN10985" s="61" t="s">
        <v>3047</v>
      </c>
      <c r="BO10985" s="61" t="s">
        <v>16487</v>
      </c>
      <c r="BU10985" s="61" t="s">
        <v>16486</v>
      </c>
      <c r="BV10985" s="61" t="s">
        <v>3047</v>
      </c>
      <c r="BW10985" s="61" t="s">
        <v>16487</v>
      </c>
    </row>
    <row r="10986" spans="51:75">
      <c r="AY10986" s="89" t="e">
        <f>VLOOKUP(C10986,#REF!, 2,FALSE)</f>
        <v>#REF!</v>
      </c>
      <c r="BM10986" s="61" t="s">
        <v>16488</v>
      </c>
      <c r="BN10986" s="61" t="s">
        <v>773</v>
      </c>
      <c r="BO10986" s="61" t="s">
        <v>11969</v>
      </c>
      <c r="BU10986" s="61" t="s">
        <v>16488</v>
      </c>
      <c r="BV10986" s="61" t="s">
        <v>773</v>
      </c>
      <c r="BW10986" s="61" t="s">
        <v>11969</v>
      </c>
    </row>
    <row r="10987" spans="51:75">
      <c r="AY10987" s="89" t="e">
        <f>VLOOKUP(C10987,#REF!, 2,FALSE)</f>
        <v>#REF!</v>
      </c>
      <c r="BM10987" s="61" t="s">
        <v>16489</v>
      </c>
      <c r="BN10987" s="61" t="s">
        <v>3047</v>
      </c>
      <c r="BO10987" s="61" t="s">
        <v>11935</v>
      </c>
      <c r="BU10987" s="61" t="s">
        <v>16489</v>
      </c>
      <c r="BV10987" s="61" t="s">
        <v>3047</v>
      </c>
      <c r="BW10987" s="61" t="s">
        <v>11935</v>
      </c>
    </row>
    <row r="10988" spans="51:75">
      <c r="AY10988" s="89" t="e">
        <f>VLOOKUP(C10988,#REF!, 2,FALSE)</f>
        <v>#REF!</v>
      </c>
      <c r="BM10988" s="61" t="s">
        <v>16490</v>
      </c>
      <c r="BN10988" s="61" t="s">
        <v>3047</v>
      </c>
      <c r="BO10988" s="61" t="s">
        <v>16491</v>
      </c>
      <c r="BU10988" s="61" t="s">
        <v>16490</v>
      </c>
      <c r="BV10988" s="61" t="s">
        <v>3047</v>
      </c>
      <c r="BW10988" s="61" t="s">
        <v>16491</v>
      </c>
    </row>
    <row r="10989" spans="51:75">
      <c r="AY10989" s="89" t="e">
        <f>VLOOKUP(C10989,#REF!, 2,FALSE)</f>
        <v>#REF!</v>
      </c>
      <c r="BM10989" s="61" t="s">
        <v>16492</v>
      </c>
      <c r="BN10989" s="61" t="s">
        <v>1344</v>
      </c>
      <c r="BO10989" s="61" t="s">
        <v>13570</v>
      </c>
      <c r="BU10989" s="61" t="s">
        <v>16492</v>
      </c>
      <c r="BV10989" s="61" t="s">
        <v>1344</v>
      </c>
      <c r="BW10989" s="61" t="s">
        <v>13570</v>
      </c>
    </row>
    <row r="10990" spans="51:75">
      <c r="AY10990" s="89" t="e">
        <f>VLOOKUP(C10990,#REF!, 2,FALSE)</f>
        <v>#REF!</v>
      </c>
      <c r="BM10990" s="61" t="s">
        <v>16493</v>
      </c>
      <c r="BN10990" s="61" t="s">
        <v>3047</v>
      </c>
      <c r="BO10990" s="61" t="s">
        <v>5664</v>
      </c>
      <c r="BU10990" s="61" t="s">
        <v>16493</v>
      </c>
      <c r="BV10990" s="61" t="s">
        <v>3047</v>
      </c>
      <c r="BW10990" s="61" t="s">
        <v>5664</v>
      </c>
    </row>
    <row r="10991" spans="51:75">
      <c r="AY10991" s="89" t="e">
        <f>VLOOKUP(C10991,#REF!, 2,FALSE)</f>
        <v>#REF!</v>
      </c>
      <c r="BM10991" s="61" t="s">
        <v>16494</v>
      </c>
      <c r="BN10991" s="61" t="s">
        <v>3047</v>
      </c>
      <c r="BO10991" s="61" t="s">
        <v>10906</v>
      </c>
      <c r="BU10991" s="61" t="s">
        <v>16494</v>
      </c>
      <c r="BV10991" s="61" t="s">
        <v>3047</v>
      </c>
      <c r="BW10991" s="61" t="s">
        <v>10906</v>
      </c>
    </row>
    <row r="10992" spans="51:75">
      <c r="AY10992" s="89" t="e">
        <f>VLOOKUP(C10992,#REF!, 2,FALSE)</f>
        <v>#REF!</v>
      </c>
      <c r="BM10992" s="61" t="s">
        <v>16495</v>
      </c>
      <c r="BN10992" s="61" t="s">
        <v>1344</v>
      </c>
      <c r="BO10992" s="61" t="s">
        <v>4334</v>
      </c>
      <c r="BU10992" s="61" t="s">
        <v>16495</v>
      </c>
      <c r="BV10992" s="61" t="s">
        <v>1344</v>
      </c>
      <c r="BW10992" s="61" t="s">
        <v>4334</v>
      </c>
    </row>
    <row r="10993" spans="51:75">
      <c r="AY10993" s="89" t="e">
        <f>VLOOKUP(C10993,#REF!, 2,FALSE)</f>
        <v>#REF!</v>
      </c>
      <c r="BM10993" s="61" t="s">
        <v>16496</v>
      </c>
      <c r="BN10993" s="61" t="s">
        <v>1141</v>
      </c>
      <c r="BO10993" s="61" t="s">
        <v>1728</v>
      </c>
      <c r="BU10993" s="61" t="s">
        <v>16496</v>
      </c>
      <c r="BV10993" s="61" t="s">
        <v>1141</v>
      </c>
      <c r="BW10993" s="61" t="s">
        <v>1728</v>
      </c>
    </row>
    <row r="10994" spans="51:75">
      <c r="AY10994" s="89" t="e">
        <f>VLOOKUP(C10994,#REF!, 2,FALSE)</f>
        <v>#REF!</v>
      </c>
      <c r="BM10994" s="61" t="s">
        <v>16497</v>
      </c>
      <c r="BN10994" s="61" t="s">
        <v>738</v>
      </c>
      <c r="BO10994" s="61" t="s">
        <v>3193</v>
      </c>
      <c r="BU10994" s="61" t="s">
        <v>16497</v>
      </c>
      <c r="BV10994" s="61" t="s">
        <v>738</v>
      </c>
      <c r="BW10994" s="61" t="s">
        <v>3193</v>
      </c>
    </row>
    <row r="10995" spans="51:75">
      <c r="AY10995" s="89" t="e">
        <f>VLOOKUP(C10995,#REF!, 2,FALSE)</f>
        <v>#REF!</v>
      </c>
      <c r="BM10995" s="61" t="s">
        <v>16498</v>
      </c>
      <c r="BN10995" s="61" t="s">
        <v>1344</v>
      </c>
      <c r="BO10995" s="61" t="s">
        <v>3193</v>
      </c>
      <c r="BU10995" s="61" t="s">
        <v>16498</v>
      </c>
      <c r="BV10995" s="61" t="s">
        <v>1344</v>
      </c>
      <c r="BW10995" s="61" t="s">
        <v>3193</v>
      </c>
    </row>
    <row r="10996" spans="51:75">
      <c r="AY10996" s="89" t="e">
        <f>VLOOKUP(C10996,#REF!, 2,FALSE)</f>
        <v>#REF!</v>
      </c>
      <c r="BM10996" s="61" t="s">
        <v>2838</v>
      </c>
      <c r="BN10996" s="61" t="s">
        <v>3047</v>
      </c>
      <c r="BO10996" s="61" t="s">
        <v>1073</v>
      </c>
      <c r="BU10996" s="61" t="s">
        <v>2838</v>
      </c>
      <c r="BV10996" s="61" t="s">
        <v>3047</v>
      </c>
      <c r="BW10996" s="61" t="s">
        <v>1073</v>
      </c>
    </row>
    <row r="10997" spans="51:75">
      <c r="AY10997" s="89" t="e">
        <f>VLOOKUP(C10997,#REF!, 2,FALSE)</f>
        <v>#REF!</v>
      </c>
      <c r="BM10997" s="61" t="s">
        <v>16499</v>
      </c>
      <c r="BN10997" s="61" t="s">
        <v>780</v>
      </c>
      <c r="BO10997" s="61" t="s">
        <v>1203</v>
      </c>
      <c r="BU10997" s="61" t="s">
        <v>16499</v>
      </c>
      <c r="BV10997" s="61" t="s">
        <v>780</v>
      </c>
      <c r="BW10997" s="61" t="s">
        <v>1203</v>
      </c>
    </row>
    <row r="10998" spans="51:75">
      <c r="AY10998" s="89" t="e">
        <f>VLOOKUP(C10998,#REF!, 2,FALSE)</f>
        <v>#REF!</v>
      </c>
      <c r="BM10998" s="61" t="s">
        <v>16500</v>
      </c>
      <c r="BN10998" s="61" t="s">
        <v>3089</v>
      </c>
      <c r="BO10998" s="61" t="s">
        <v>1748</v>
      </c>
      <c r="BU10998" s="61" t="s">
        <v>16500</v>
      </c>
      <c r="BV10998" s="61" t="s">
        <v>3089</v>
      </c>
      <c r="BW10998" s="61" t="s">
        <v>1748</v>
      </c>
    </row>
    <row r="10999" spans="51:75">
      <c r="AY10999" s="89" t="e">
        <f>VLOOKUP(C10999,#REF!, 2,FALSE)</f>
        <v>#REF!</v>
      </c>
      <c r="BM10999" s="61" t="s">
        <v>2839</v>
      </c>
      <c r="BN10999" s="61" t="s">
        <v>639</v>
      </c>
      <c r="BO10999" s="61" t="s">
        <v>4635</v>
      </c>
      <c r="BU10999" s="61" t="s">
        <v>2839</v>
      </c>
      <c r="BV10999" s="61" t="s">
        <v>639</v>
      </c>
      <c r="BW10999" s="61" t="s">
        <v>4635</v>
      </c>
    </row>
    <row r="11000" spans="51:75">
      <c r="AY11000" s="89" t="e">
        <f>VLOOKUP(C11000,#REF!, 2,FALSE)</f>
        <v>#REF!</v>
      </c>
      <c r="BM11000" s="61" t="s">
        <v>16501</v>
      </c>
      <c r="BN11000" s="61" t="s">
        <v>1141</v>
      </c>
      <c r="BO11000" s="61" t="s">
        <v>3537</v>
      </c>
      <c r="BU11000" s="61" t="s">
        <v>16501</v>
      </c>
      <c r="BV11000" s="61" t="s">
        <v>1141</v>
      </c>
      <c r="BW11000" s="61" t="s">
        <v>3537</v>
      </c>
    </row>
    <row r="11001" spans="51:75">
      <c r="AY11001" s="89" t="e">
        <f>VLOOKUP(C11001,#REF!, 2,FALSE)</f>
        <v>#REF!</v>
      </c>
      <c r="BM11001" s="61" t="s">
        <v>16502</v>
      </c>
      <c r="BN11001" s="61" t="s">
        <v>1344</v>
      </c>
      <c r="BO11001" s="61" t="s">
        <v>1740</v>
      </c>
      <c r="BU11001" s="61" t="s">
        <v>16502</v>
      </c>
      <c r="BV11001" s="61" t="s">
        <v>1344</v>
      </c>
      <c r="BW11001" s="61" t="s">
        <v>1740</v>
      </c>
    </row>
    <row r="11002" spans="51:75">
      <c r="AY11002" s="89" t="e">
        <f>VLOOKUP(C11002,#REF!, 2,FALSE)</f>
        <v>#REF!</v>
      </c>
      <c r="BM11002" s="61" t="s">
        <v>16503</v>
      </c>
      <c r="BN11002" s="61" t="s">
        <v>616</v>
      </c>
      <c r="BO11002" s="61" t="s">
        <v>2376</v>
      </c>
      <c r="BU11002" s="61" t="s">
        <v>16503</v>
      </c>
      <c r="BV11002" s="61" t="s">
        <v>616</v>
      </c>
      <c r="BW11002" s="61" t="s">
        <v>2376</v>
      </c>
    </row>
    <row r="11003" spans="51:75">
      <c r="AY11003" s="89" t="e">
        <f>VLOOKUP(C11003,#REF!, 2,FALSE)</f>
        <v>#REF!</v>
      </c>
      <c r="BM11003" s="61" t="s">
        <v>16504</v>
      </c>
      <c r="BN11003" s="61" t="s">
        <v>621</v>
      </c>
      <c r="BO11003" s="61" t="s">
        <v>2549</v>
      </c>
      <c r="BU11003" s="61" t="s">
        <v>16504</v>
      </c>
      <c r="BV11003" s="61" t="s">
        <v>621</v>
      </c>
      <c r="BW11003" s="61" t="s">
        <v>2549</v>
      </c>
    </row>
    <row r="11004" spans="51:75">
      <c r="AY11004" s="89" t="e">
        <f>VLOOKUP(C11004,#REF!, 2,FALSE)</f>
        <v>#REF!</v>
      </c>
      <c r="BM11004" s="61" t="s">
        <v>16505</v>
      </c>
      <c r="BN11004" s="61" t="s">
        <v>805</v>
      </c>
      <c r="BO11004" s="61" t="s">
        <v>16506</v>
      </c>
      <c r="BU11004" s="61" t="s">
        <v>16505</v>
      </c>
      <c r="BV11004" s="61" t="s">
        <v>805</v>
      </c>
      <c r="BW11004" s="61" t="s">
        <v>16506</v>
      </c>
    </row>
    <row r="11005" spans="51:75">
      <c r="AY11005" s="89" t="e">
        <f>VLOOKUP(C11005,#REF!, 2,FALSE)</f>
        <v>#REF!</v>
      </c>
      <c r="BM11005" s="61" t="s">
        <v>16507</v>
      </c>
      <c r="BN11005" s="61" t="s">
        <v>621</v>
      </c>
      <c r="BO11005" s="61" t="s">
        <v>1975</v>
      </c>
      <c r="BU11005" s="61" t="s">
        <v>16507</v>
      </c>
      <c r="BV11005" s="61" t="s">
        <v>621</v>
      </c>
      <c r="BW11005" s="61" t="s">
        <v>1975</v>
      </c>
    </row>
    <row r="11006" spans="51:75">
      <c r="AY11006" s="89" t="e">
        <f>VLOOKUP(C11006,#REF!, 2,FALSE)</f>
        <v>#REF!</v>
      </c>
      <c r="BM11006" s="61" t="s">
        <v>16508</v>
      </c>
      <c r="BN11006" s="61" t="s">
        <v>812</v>
      </c>
      <c r="BO11006" s="61" t="s">
        <v>622</v>
      </c>
      <c r="BU11006" s="61" t="s">
        <v>16508</v>
      </c>
      <c r="BV11006" s="61" t="s">
        <v>812</v>
      </c>
      <c r="BW11006" s="61" t="s">
        <v>622</v>
      </c>
    </row>
    <row r="11007" spans="51:75">
      <c r="AY11007" s="89" t="e">
        <f>VLOOKUP(C11007,#REF!, 2,FALSE)</f>
        <v>#REF!</v>
      </c>
      <c r="BM11007" s="61" t="s">
        <v>16509</v>
      </c>
      <c r="BN11007" s="61" t="s">
        <v>1344</v>
      </c>
      <c r="BO11007" s="61" t="s">
        <v>1144</v>
      </c>
      <c r="BU11007" s="61" t="s">
        <v>16509</v>
      </c>
      <c r="BV11007" s="61" t="s">
        <v>1344</v>
      </c>
      <c r="BW11007" s="61" t="s">
        <v>1144</v>
      </c>
    </row>
    <row r="11008" spans="51:75">
      <c r="AY11008" s="89" t="e">
        <f>VLOOKUP(C11008,#REF!, 2,FALSE)</f>
        <v>#REF!</v>
      </c>
      <c r="BM11008" s="61" t="s">
        <v>16510</v>
      </c>
      <c r="BN11008" s="61" t="s">
        <v>618</v>
      </c>
      <c r="BO11008" s="61" t="s">
        <v>5925</v>
      </c>
      <c r="BU11008" s="61" t="s">
        <v>16510</v>
      </c>
      <c r="BV11008" s="61" t="s">
        <v>618</v>
      </c>
      <c r="BW11008" s="61" t="s">
        <v>5925</v>
      </c>
    </row>
    <row r="11009" spans="51:75">
      <c r="AY11009" s="89" t="e">
        <f>VLOOKUP(C11009,#REF!, 2,FALSE)</f>
        <v>#REF!</v>
      </c>
      <c r="BM11009" s="61" t="s">
        <v>16511</v>
      </c>
      <c r="BN11009" s="61" t="s">
        <v>618</v>
      </c>
      <c r="BO11009" s="61" t="s">
        <v>16512</v>
      </c>
      <c r="BU11009" s="61" t="s">
        <v>16511</v>
      </c>
      <c r="BV11009" s="61" t="s">
        <v>618</v>
      </c>
      <c r="BW11009" s="61" t="s">
        <v>16512</v>
      </c>
    </row>
    <row r="11010" spans="51:75">
      <c r="AY11010" s="89" t="e">
        <f>VLOOKUP(C11010,#REF!, 2,FALSE)</f>
        <v>#REF!</v>
      </c>
      <c r="BM11010" s="61" t="s">
        <v>16513</v>
      </c>
      <c r="BN11010" s="61" t="s">
        <v>1141</v>
      </c>
      <c r="BO11010" s="61" t="s">
        <v>2985</v>
      </c>
      <c r="BU11010" s="61" t="s">
        <v>16513</v>
      </c>
      <c r="BV11010" s="61" t="s">
        <v>1141</v>
      </c>
      <c r="BW11010" s="61" t="s">
        <v>2985</v>
      </c>
    </row>
    <row r="11011" spans="51:75">
      <c r="AY11011" s="89" t="e">
        <f>VLOOKUP(C11011,#REF!, 2,FALSE)</f>
        <v>#REF!</v>
      </c>
      <c r="BM11011" s="61" t="s">
        <v>16514</v>
      </c>
      <c r="BN11011" s="61" t="s">
        <v>864</v>
      </c>
      <c r="BO11011" s="61" t="s">
        <v>2985</v>
      </c>
      <c r="BU11011" s="61" t="s">
        <v>16514</v>
      </c>
      <c r="BV11011" s="61" t="s">
        <v>864</v>
      </c>
      <c r="BW11011" s="61" t="s">
        <v>2985</v>
      </c>
    </row>
    <row r="11012" spans="51:75">
      <c r="AY11012" s="89" t="e">
        <f>VLOOKUP(C11012,#REF!, 2,FALSE)</f>
        <v>#REF!</v>
      </c>
      <c r="BM11012" s="61" t="s">
        <v>16515</v>
      </c>
      <c r="BN11012" s="61" t="s">
        <v>864</v>
      </c>
      <c r="BO11012" s="61" t="s">
        <v>2985</v>
      </c>
      <c r="BU11012" s="61" t="s">
        <v>16515</v>
      </c>
      <c r="BV11012" s="61" t="s">
        <v>864</v>
      </c>
      <c r="BW11012" s="61" t="s">
        <v>2985</v>
      </c>
    </row>
    <row r="11013" spans="51:75">
      <c r="AY11013" s="89" t="e">
        <f>VLOOKUP(C11013,#REF!, 2,FALSE)</f>
        <v>#REF!</v>
      </c>
      <c r="BM11013" s="61" t="s">
        <v>16516</v>
      </c>
      <c r="BN11013" s="61" t="s">
        <v>16990</v>
      </c>
      <c r="BO11013" s="61" t="s">
        <v>2985</v>
      </c>
      <c r="BU11013" s="61" t="s">
        <v>16516</v>
      </c>
      <c r="BV11013" s="61" t="s">
        <v>16990</v>
      </c>
      <c r="BW11013" s="61" t="s">
        <v>2985</v>
      </c>
    </row>
    <row r="11014" spans="51:75">
      <c r="AY11014" s="89" t="e">
        <f>VLOOKUP(C11014,#REF!, 2,FALSE)</f>
        <v>#REF!</v>
      </c>
      <c r="BM11014" s="61" t="s">
        <v>16517</v>
      </c>
      <c r="BN11014" s="61" t="s">
        <v>16990</v>
      </c>
      <c r="BO11014" s="61" t="s">
        <v>16518</v>
      </c>
      <c r="BU11014" s="61" t="s">
        <v>16517</v>
      </c>
      <c r="BV11014" s="61" t="s">
        <v>16990</v>
      </c>
      <c r="BW11014" s="61" t="s">
        <v>16518</v>
      </c>
    </row>
    <row r="11015" spans="51:75">
      <c r="AY11015" s="89" t="e">
        <f>VLOOKUP(C11015,#REF!, 2,FALSE)</f>
        <v>#REF!</v>
      </c>
      <c r="BM11015" s="61" t="s">
        <v>16519</v>
      </c>
      <c r="BN11015" s="61" t="s">
        <v>16990</v>
      </c>
      <c r="BO11015" s="61" t="s">
        <v>2985</v>
      </c>
      <c r="BU11015" s="61" t="s">
        <v>16519</v>
      </c>
      <c r="BV11015" s="61" t="s">
        <v>16990</v>
      </c>
      <c r="BW11015" s="61" t="s">
        <v>2985</v>
      </c>
    </row>
    <row r="11016" spans="51:75">
      <c r="AY11016" s="89" t="e">
        <f>VLOOKUP(C11016,#REF!, 2,FALSE)</f>
        <v>#REF!</v>
      </c>
      <c r="BM11016" s="61" t="s">
        <v>16520</v>
      </c>
      <c r="BN11016" s="61" t="s">
        <v>16990</v>
      </c>
      <c r="BO11016" s="61" t="s">
        <v>772</v>
      </c>
      <c r="BU11016" s="61" t="s">
        <v>16520</v>
      </c>
      <c r="BV11016" s="61" t="s">
        <v>16990</v>
      </c>
      <c r="BW11016" s="61" t="s">
        <v>772</v>
      </c>
    </row>
    <row r="11017" spans="51:75">
      <c r="AY11017" s="89" t="e">
        <f>VLOOKUP(C11017,#REF!, 2,FALSE)</f>
        <v>#REF!</v>
      </c>
      <c r="BM11017" s="61" t="s">
        <v>16521</v>
      </c>
      <c r="BN11017" s="61" t="s">
        <v>16990</v>
      </c>
      <c r="BO11017" s="61" t="s">
        <v>16522</v>
      </c>
      <c r="BU11017" s="61" t="s">
        <v>16521</v>
      </c>
      <c r="BV11017" s="61" t="s">
        <v>16990</v>
      </c>
      <c r="BW11017" s="61" t="s">
        <v>16522</v>
      </c>
    </row>
    <row r="11018" spans="51:75">
      <c r="AY11018" s="89" t="e">
        <f>VLOOKUP(C11018,#REF!, 2,FALSE)</f>
        <v>#REF!</v>
      </c>
      <c r="BM11018" s="61" t="s">
        <v>16523</v>
      </c>
      <c r="BN11018" s="61" t="s">
        <v>16990</v>
      </c>
      <c r="BO11018" s="61" t="s">
        <v>16524</v>
      </c>
      <c r="BU11018" s="61" t="s">
        <v>16523</v>
      </c>
      <c r="BV11018" s="61" t="s">
        <v>16990</v>
      </c>
      <c r="BW11018" s="61" t="s">
        <v>16524</v>
      </c>
    </row>
    <row r="11019" spans="51:75">
      <c r="AY11019" s="89" t="e">
        <f>VLOOKUP(C11019,#REF!, 2,FALSE)</f>
        <v>#REF!</v>
      </c>
      <c r="BM11019" s="61" t="s">
        <v>16525</v>
      </c>
      <c r="BN11019" s="61" t="s">
        <v>16990</v>
      </c>
      <c r="BO11019" s="61" t="s">
        <v>4722</v>
      </c>
      <c r="BU11019" s="61" t="s">
        <v>16525</v>
      </c>
      <c r="BV11019" s="61" t="s">
        <v>16990</v>
      </c>
      <c r="BW11019" s="61" t="s">
        <v>4722</v>
      </c>
    </row>
    <row r="11020" spans="51:75">
      <c r="AY11020" s="89" t="e">
        <f>VLOOKUP(C11020,#REF!, 2,FALSE)</f>
        <v>#REF!</v>
      </c>
      <c r="BM11020" s="61" t="s">
        <v>16526</v>
      </c>
      <c r="BN11020" s="61" t="s">
        <v>16990</v>
      </c>
      <c r="BO11020" s="61" t="s">
        <v>16527</v>
      </c>
      <c r="BU11020" s="61" t="s">
        <v>16526</v>
      </c>
      <c r="BV11020" s="61" t="s">
        <v>16990</v>
      </c>
      <c r="BW11020" s="61" t="s">
        <v>16527</v>
      </c>
    </row>
    <row r="11021" spans="51:75">
      <c r="AY11021" s="89" t="e">
        <f>VLOOKUP(C11021,#REF!, 2,FALSE)</f>
        <v>#REF!</v>
      </c>
      <c r="BM11021" s="61" t="s">
        <v>16528</v>
      </c>
      <c r="BN11021" s="61" t="s">
        <v>1344</v>
      </c>
      <c r="BO11021" s="61" t="s">
        <v>16529</v>
      </c>
      <c r="BU11021" s="61" t="s">
        <v>16528</v>
      </c>
      <c r="BV11021" s="61" t="s">
        <v>1344</v>
      </c>
      <c r="BW11021" s="61" t="s">
        <v>16529</v>
      </c>
    </row>
    <row r="11022" spans="51:75">
      <c r="AY11022" s="89" t="e">
        <f>VLOOKUP(C11022,#REF!, 2,FALSE)</f>
        <v>#REF!</v>
      </c>
      <c r="BM11022" s="61" t="s">
        <v>16530</v>
      </c>
      <c r="BN11022" s="61" t="s">
        <v>16990</v>
      </c>
      <c r="BO11022" s="61" t="s">
        <v>662</v>
      </c>
      <c r="BU11022" s="61" t="s">
        <v>16530</v>
      </c>
      <c r="BV11022" s="61" t="s">
        <v>16990</v>
      </c>
      <c r="BW11022" s="61" t="s">
        <v>662</v>
      </c>
    </row>
    <row r="11023" spans="51:75">
      <c r="AY11023" s="89" t="e">
        <f>VLOOKUP(C11023,#REF!, 2,FALSE)</f>
        <v>#REF!</v>
      </c>
      <c r="BM11023" s="61" t="s">
        <v>16531</v>
      </c>
      <c r="BN11023" s="61" t="s">
        <v>16990</v>
      </c>
      <c r="BO11023" s="61" t="s">
        <v>12093</v>
      </c>
      <c r="BU11023" s="61" t="s">
        <v>16531</v>
      </c>
      <c r="BV11023" s="61" t="s">
        <v>16990</v>
      </c>
      <c r="BW11023" s="61" t="s">
        <v>12093</v>
      </c>
    </row>
    <row r="11024" spans="51:75">
      <c r="AY11024" s="89" t="e">
        <f>VLOOKUP(C11024,#REF!, 2,FALSE)</f>
        <v>#REF!</v>
      </c>
      <c r="BM11024" s="61" t="s">
        <v>16532</v>
      </c>
      <c r="BN11024" s="61" t="s">
        <v>3204</v>
      </c>
      <c r="BO11024" s="61" t="s">
        <v>2985</v>
      </c>
      <c r="BU11024" s="61" t="s">
        <v>16532</v>
      </c>
      <c r="BV11024" s="61" t="s">
        <v>3204</v>
      </c>
      <c r="BW11024" s="61" t="s">
        <v>2985</v>
      </c>
    </row>
    <row r="11025" spans="51:75">
      <c r="AY11025" s="89" t="e">
        <f>VLOOKUP(C11025,#REF!, 2,FALSE)</f>
        <v>#REF!</v>
      </c>
      <c r="BM11025" s="61" t="s">
        <v>16533</v>
      </c>
      <c r="BN11025" s="61" t="s">
        <v>3004</v>
      </c>
      <c r="BO11025" s="61" t="s">
        <v>16534</v>
      </c>
      <c r="BU11025" s="61" t="s">
        <v>16533</v>
      </c>
      <c r="BV11025" s="61" t="s">
        <v>3004</v>
      </c>
      <c r="BW11025" s="61" t="s">
        <v>16534</v>
      </c>
    </row>
    <row r="11026" spans="51:75">
      <c r="AY11026" s="89" t="e">
        <f>VLOOKUP(C11026,#REF!, 2,FALSE)</f>
        <v>#REF!</v>
      </c>
      <c r="BM11026" s="61" t="s">
        <v>16535</v>
      </c>
      <c r="BN11026" s="61" t="s">
        <v>1344</v>
      </c>
      <c r="BO11026" s="61" t="s">
        <v>5207</v>
      </c>
      <c r="BU11026" s="61" t="s">
        <v>16535</v>
      </c>
      <c r="BV11026" s="61" t="s">
        <v>1344</v>
      </c>
      <c r="BW11026" s="61" t="s">
        <v>5207</v>
      </c>
    </row>
    <row r="11027" spans="51:75">
      <c r="AY11027" s="89" t="e">
        <f>VLOOKUP(C11027,#REF!, 2,FALSE)</f>
        <v>#REF!</v>
      </c>
      <c r="BM11027" s="61" t="s">
        <v>2840</v>
      </c>
      <c r="BN11027" s="61" t="s">
        <v>1344</v>
      </c>
      <c r="BO11027" s="61" t="s">
        <v>16536</v>
      </c>
      <c r="BU11027" s="61" t="s">
        <v>2840</v>
      </c>
      <c r="BV11027" s="61" t="s">
        <v>1344</v>
      </c>
      <c r="BW11027" s="61" t="s">
        <v>16536</v>
      </c>
    </row>
    <row r="11028" spans="51:75">
      <c r="AY11028" s="89" t="e">
        <f>VLOOKUP(C11028,#REF!, 2,FALSE)</f>
        <v>#REF!</v>
      </c>
      <c r="BM11028" s="61" t="s">
        <v>16537</v>
      </c>
      <c r="BN11028" s="61" t="s">
        <v>3089</v>
      </c>
      <c r="BO11028" s="61" t="s">
        <v>16538</v>
      </c>
      <c r="BU11028" s="61" t="s">
        <v>16537</v>
      </c>
      <c r="BV11028" s="61" t="s">
        <v>3089</v>
      </c>
      <c r="BW11028" s="61" t="s">
        <v>16538</v>
      </c>
    </row>
    <row r="11029" spans="51:75">
      <c r="AY11029" s="89" t="e">
        <f>VLOOKUP(C11029,#REF!, 2,FALSE)</f>
        <v>#REF!</v>
      </c>
      <c r="BM11029" s="61" t="s">
        <v>16539</v>
      </c>
      <c r="BN11029" s="61" t="s">
        <v>3254</v>
      </c>
      <c r="BO11029" s="61" t="s">
        <v>6208</v>
      </c>
      <c r="BU11029" s="61" t="s">
        <v>16539</v>
      </c>
      <c r="BV11029" s="61" t="s">
        <v>3254</v>
      </c>
      <c r="BW11029" s="61" t="s">
        <v>6208</v>
      </c>
    </row>
    <row r="11030" spans="51:75">
      <c r="AY11030" s="89" t="e">
        <f>VLOOKUP(C11030,#REF!, 2,FALSE)</f>
        <v>#REF!</v>
      </c>
      <c r="BM11030" s="61" t="s">
        <v>16540</v>
      </c>
      <c r="BN11030" s="61" t="s">
        <v>16990</v>
      </c>
      <c r="BO11030" s="61" t="s">
        <v>16541</v>
      </c>
      <c r="BU11030" s="61" t="s">
        <v>16540</v>
      </c>
      <c r="BV11030" s="61" t="s">
        <v>16990</v>
      </c>
      <c r="BW11030" s="61" t="s">
        <v>16541</v>
      </c>
    </row>
    <row r="11031" spans="51:75">
      <c r="AY11031" s="89" t="e">
        <f>VLOOKUP(C11031,#REF!, 2,FALSE)</f>
        <v>#REF!</v>
      </c>
      <c r="BM11031" s="61" t="s">
        <v>16542</v>
      </c>
      <c r="BN11031" s="61" t="s">
        <v>16990</v>
      </c>
      <c r="BO11031" s="61" t="s">
        <v>9501</v>
      </c>
      <c r="BU11031" s="61" t="s">
        <v>16542</v>
      </c>
      <c r="BV11031" s="61" t="s">
        <v>16990</v>
      </c>
      <c r="BW11031" s="61" t="s">
        <v>9501</v>
      </c>
    </row>
    <row r="11032" spans="51:75">
      <c r="AY11032" s="89" t="e">
        <f>VLOOKUP(C11032,#REF!, 2,FALSE)</f>
        <v>#REF!</v>
      </c>
      <c r="BM11032" s="61" t="s">
        <v>16543</v>
      </c>
      <c r="BN11032" s="61" t="s">
        <v>1141</v>
      </c>
      <c r="BO11032" s="61" t="s">
        <v>2985</v>
      </c>
      <c r="BU11032" s="61" t="s">
        <v>16543</v>
      </c>
      <c r="BV11032" s="61" t="s">
        <v>1141</v>
      </c>
      <c r="BW11032" s="61" t="s">
        <v>2985</v>
      </c>
    </row>
    <row r="11033" spans="51:75">
      <c r="AY11033" s="89" t="e">
        <f>VLOOKUP(C11033,#REF!, 2,FALSE)</f>
        <v>#REF!</v>
      </c>
      <c r="BM11033" s="61" t="s">
        <v>16544</v>
      </c>
      <c r="BN11033" s="61" t="s">
        <v>1344</v>
      </c>
      <c r="BO11033" s="61" t="s">
        <v>13647</v>
      </c>
      <c r="BU11033" s="61" t="s">
        <v>16544</v>
      </c>
      <c r="BV11033" s="61" t="s">
        <v>1344</v>
      </c>
      <c r="BW11033" s="61" t="s">
        <v>13647</v>
      </c>
    </row>
    <row r="11034" spans="51:75">
      <c r="AY11034" s="89" t="e">
        <f>VLOOKUP(C11034,#REF!, 2,FALSE)</f>
        <v>#REF!</v>
      </c>
      <c r="BM11034" s="61" t="s">
        <v>16545</v>
      </c>
      <c r="BN11034" s="61" t="s">
        <v>2985</v>
      </c>
      <c r="BO11034" s="61" t="s">
        <v>9256</v>
      </c>
      <c r="BU11034" s="61" t="s">
        <v>16545</v>
      </c>
      <c r="BV11034" s="61" t="s">
        <v>2985</v>
      </c>
      <c r="BW11034" s="61" t="s">
        <v>9256</v>
      </c>
    </row>
    <row r="11035" spans="51:75">
      <c r="AY11035" s="89" t="e">
        <f>VLOOKUP(C11035,#REF!, 2,FALSE)</f>
        <v>#REF!</v>
      </c>
      <c r="BM11035" s="61" t="s">
        <v>16546</v>
      </c>
      <c r="BN11035" s="61" t="s">
        <v>864</v>
      </c>
      <c r="BO11035" s="61" t="s">
        <v>16547</v>
      </c>
      <c r="BU11035" s="61" t="s">
        <v>16546</v>
      </c>
      <c r="BV11035" s="61" t="s">
        <v>864</v>
      </c>
      <c r="BW11035" s="61" t="s">
        <v>16547</v>
      </c>
    </row>
    <row r="11036" spans="51:75">
      <c r="AY11036" s="89" t="e">
        <f>VLOOKUP(C11036,#REF!, 2,FALSE)</f>
        <v>#REF!</v>
      </c>
      <c r="BM11036" s="61" t="s">
        <v>16548</v>
      </c>
      <c r="BN11036" s="61" t="s">
        <v>2985</v>
      </c>
      <c r="BO11036" s="61" t="s">
        <v>4731</v>
      </c>
      <c r="BU11036" s="61" t="s">
        <v>16548</v>
      </c>
      <c r="BV11036" s="61" t="s">
        <v>2985</v>
      </c>
      <c r="BW11036" s="61" t="s">
        <v>4731</v>
      </c>
    </row>
    <row r="11037" spans="51:75">
      <c r="AY11037" s="89" t="e">
        <f>VLOOKUP(C11037,#REF!, 2,FALSE)</f>
        <v>#REF!</v>
      </c>
      <c r="BM11037" s="61" t="s">
        <v>16549</v>
      </c>
      <c r="BN11037" s="61" t="s">
        <v>2985</v>
      </c>
      <c r="BO11037" s="61" t="s">
        <v>9891</v>
      </c>
      <c r="BU11037" s="61" t="s">
        <v>16549</v>
      </c>
      <c r="BV11037" s="61" t="s">
        <v>2985</v>
      </c>
      <c r="BW11037" s="61" t="s">
        <v>9891</v>
      </c>
    </row>
    <row r="11038" spans="51:75">
      <c r="AY11038" s="89" t="e">
        <f>VLOOKUP(C11038,#REF!, 2,FALSE)</f>
        <v>#REF!</v>
      </c>
      <c r="BM11038" s="61" t="s">
        <v>16550</v>
      </c>
      <c r="BN11038" s="61" t="s">
        <v>2985</v>
      </c>
      <c r="BO11038" s="61" t="s">
        <v>8753</v>
      </c>
      <c r="BU11038" s="61" t="s">
        <v>16550</v>
      </c>
      <c r="BV11038" s="61" t="s">
        <v>2985</v>
      </c>
      <c r="BW11038" s="61" t="s">
        <v>8753</v>
      </c>
    </row>
    <row r="11039" spans="51:75">
      <c r="AY11039" s="89" t="e">
        <f>VLOOKUP(C11039,#REF!, 2,FALSE)</f>
        <v>#REF!</v>
      </c>
      <c r="BM11039" s="61" t="s">
        <v>16551</v>
      </c>
      <c r="BN11039" s="61" t="s">
        <v>2985</v>
      </c>
      <c r="BO11039" s="61" t="s">
        <v>16552</v>
      </c>
      <c r="BU11039" s="61" t="s">
        <v>16551</v>
      </c>
      <c r="BV11039" s="61" t="s">
        <v>2985</v>
      </c>
      <c r="BW11039" s="61" t="s">
        <v>16552</v>
      </c>
    </row>
    <row r="11040" spans="51:75">
      <c r="AY11040" s="89" t="e">
        <f>VLOOKUP(C11040,#REF!, 2,FALSE)</f>
        <v>#REF!</v>
      </c>
      <c r="BM11040" s="61" t="s">
        <v>16553</v>
      </c>
      <c r="BN11040" s="61" t="s">
        <v>2985</v>
      </c>
      <c r="BO11040" s="61" t="s">
        <v>16554</v>
      </c>
      <c r="BU11040" s="61" t="s">
        <v>16553</v>
      </c>
      <c r="BV11040" s="61" t="s">
        <v>2985</v>
      </c>
      <c r="BW11040" s="61" t="s">
        <v>16554</v>
      </c>
    </row>
    <row r="11041" spans="51:75">
      <c r="AY11041" s="89" t="e">
        <f>VLOOKUP(C11041,#REF!, 2,FALSE)</f>
        <v>#REF!</v>
      </c>
      <c r="BM11041" s="61" t="s">
        <v>16555</v>
      </c>
      <c r="BN11041" s="61" t="s">
        <v>2985</v>
      </c>
      <c r="BO11041" s="61" t="s">
        <v>7516</v>
      </c>
      <c r="BU11041" s="61" t="s">
        <v>16555</v>
      </c>
      <c r="BV11041" s="61" t="s">
        <v>2985</v>
      </c>
      <c r="BW11041" s="61" t="s">
        <v>7516</v>
      </c>
    </row>
    <row r="11042" spans="51:75">
      <c r="AY11042" s="89" t="e">
        <f>VLOOKUP(C11042,#REF!, 2,FALSE)</f>
        <v>#REF!</v>
      </c>
      <c r="BM11042" s="61" t="s">
        <v>16556</v>
      </c>
      <c r="BN11042" s="61" t="s">
        <v>2985</v>
      </c>
      <c r="BO11042" s="61" t="s">
        <v>16557</v>
      </c>
      <c r="BU11042" s="61" t="s">
        <v>16556</v>
      </c>
      <c r="BV11042" s="61" t="s">
        <v>2985</v>
      </c>
      <c r="BW11042" s="61" t="s">
        <v>16557</v>
      </c>
    </row>
    <row r="11043" spans="51:75">
      <c r="AY11043" s="89" t="e">
        <f>VLOOKUP(C11043,#REF!, 2,FALSE)</f>
        <v>#REF!</v>
      </c>
      <c r="BM11043" s="61" t="s">
        <v>16558</v>
      </c>
      <c r="BN11043" s="61" t="s">
        <v>773</v>
      </c>
      <c r="BO11043" s="61" t="s">
        <v>10670</v>
      </c>
      <c r="BU11043" s="61" t="s">
        <v>16558</v>
      </c>
      <c r="BV11043" s="61" t="s">
        <v>773</v>
      </c>
      <c r="BW11043" s="61" t="s">
        <v>10670</v>
      </c>
    </row>
    <row r="11044" spans="51:75">
      <c r="AY11044" s="89" t="e">
        <f>VLOOKUP(C11044,#REF!, 2,FALSE)</f>
        <v>#REF!</v>
      </c>
      <c r="BM11044" s="61" t="s">
        <v>16559</v>
      </c>
      <c r="BN11044" s="61" t="s">
        <v>2985</v>
      </c>
      <c r="BO11044" s="61" t="s">
        <v>16100</v>
      </c>
      <c r="BU11044" s="61" t="s">
        <v>16559</v>
      </c>
      <c r="BV11044" s="61" t="s">
        <v>2985</v>
      </c>
      <c r="BW11044" s="61" t="s">
        <v>16100</v>
      </c>
    </row>
    <row r="11045" spans="51:75">
      <c r="AY11045" s="89" t="e">
        <f>VLOOKUP(C11045,#REF!, 2,FALSE)</f>
        <v>#REF!</v>
      </c>
      <c r="BM11045" s="61" t="s">
        <v>2841</v>
      </c>
      <c r="BN11045" s="61" t="s">
        <v>2985</v>
      </c>
      <c r="BO11045" s="61" t="s">
        <v>8885</v>
      </c>
      <c r="BU11045" s="61" t="s">
        <v>2841</v>
      </c>
      <c r="BV11045" s="61" t="s">
        <v>2985</v>
      </c>
      <c r="BW11045" s="61" t="s">
        <v>8885</v>
      </c>
    </row>
    <row r="11046" spans="51:75">
      <c r="AY11046" s="89" t="e">
        <f>VLOOKUP(C11046,#REF!, 2,FALSE)</f>
        <v>#REF!</v>
      </c>
      <c r="BM11046" s="61" t="s">
        <v>16560</v>
      </c>
      <c r="BN11046" s="61" t="s">
        <v>2985</v>
      </c>
      <c r="BO11046" s="61" t="s">
        <v>16561</v>
      </c>
      <c r="BU11046" s="61" t="s">
        <v>16560</v>
      </c>
      <c r="BV11046" s="61" t="s">
        <v>2985</v>
      </c>
      <c r="BW11046" s="61" t="s">
        <v>16561</v>
      </c>
    </row>
    <row r="11047" spans="51:75">
      <c r="AY11047" s="89" t="e">
        <f>VLOOKUP(C11047,#REF!, 2,FALSE)</f>
        <v>#REF!</v>
      </c>
      <c r="BM11047" s="61" t="s">
        <v>505</v>
      </c>
      <c r="BN11047" s="61" t="s">
        <v>1344</v>
      </c>
      <c r="BO11047" s="61" t="s">
        <v>16562</v>
      </c>
      <c r="BU11047" s="61" t="s">
        <v>505</v>
      </c>
      <c r="BV11047" s="61" t="s">
        <v>1344</v>
      </c>
      <c r="BW11047" s="61" t="s">
        <v>16562</v>
      </c>
    </row>
    <row r="11048" spans="51:75">
      <c r="AY11048" s="89" t="e">
        <f>VLOOKUP(C11048,#REF!, 2,FALSE)</f>
        <v>#REF!</v>
      </c>
      <c r="BM11048" s="61" t="s">
        <v>16563</v>
      </c>
      <c r="BN11048" s="61" t="s">
        <v>1344</v>
      </c>
      <c r="BO11048" s="61" t="s">
        <v>2242</v>
      </c>
      <c r="BU11048" s="61" t="s">
        <v>16563</v>
      </c>
      <c r="BV11048" s="61" t="s">
        <v>1344</v>
      </c>
      <c r="BW11048" s="61" t="s">
        <v>2242</v>
      </c>
    </row>
    <row r="11049" spans="51:75">
      <c r="AY11049" s="89" t="e">
        <f>VLOOKUP(C11049,#REF!, 2,FALSE)</f>
        <v>#REF!</v>
      </c>
      <c r="BM11049" s="61" t="s">
        <v>500</v>
      </c>
      <c r="BN11049" s="61" t="s">
        <v>3047</v>
      </c>
      <c r="BO11049" s="61" t="s">
        <v>16564</v>
      </c>
      <c r="BU11049" s="61" t="s">
        <v>500</v>
      </c>
      <c r="BV11049" s="61" t="s">
        <v>3047</v>
      </c>
      <c r="BW11049" s="61" t="s">
        <v>16564</v>
      </c>
    </row>
    <row r="11050" spans="51:75">
      <c r="AY11050" s="89" t="e">
        <f>VLOOKUP(C11050,#REF!, 2,FALSE)</f>
        <v>#REF!</v>
      </c>
      <c r="BM11050" s="61" t="s">
        <v>16565</v>
      </c>
      <c r="BN11050" s="61" t="s">
        <v>16990</v>
      </c>
      <c r="BO11050" s="61" t="s">
        <v>2985</v>
      </c>
      <c r="BU11050" s="61" t="s">
        <v>16565</v>
      </c>
      <c r="BV11050" s="61" t="s">
        <v>16990</v>
      </c>
      <c r="BW11050" s="61" t="s">
        <v>2985</v>
      </c>
    </row>
    <row r="11051" spans="51:75">
      <c r="AY11051" s="89" t="e">
        <f>VLOOKUP(C11051,#REF!, 2,FALSE)</f>
        <v>#REF!</v>
      </c>
      <c r="BM11051" s="61" t="s">
        <v>16566</v>
      </c>
      <c r="BN11051" s="61" t="s">
        <v>3047</v>
      </c>
      <c r="BO11051" s="61" t="s">
        <v>7145</v>
      </c>
      <c r="BU11051" s="61" t="s">
        <v>16566</v>
      </c>
      <c r="BV11051" s="61" t="s">
        <v>3047</v>
      </c>
      <c r="BW11051" s="61" t="s">
        <v>7145</v>
      </c>
    </row>
    <row r="11052" spans="51:75">
      <c r="AY11052" s="89" t="e">
        <f>VLOOKUP(C11052,#REF!, 2,FALSE)</f>
        <v>#REF!</v>
      </c>
      <c r="BM11052" s="61" t="s">
        <v>16567</v>
      </c>
      <c r="BN11052" s="61" t="s">
        <v>3047</v>
      </c>
      <c r="BO11052" s="61" t="s">
        <v>8829</v>
      </c>
      <c r="BU11052" s="61" t="s">
        <v>16567</v>
      </c>
      <c r="BV11052" s="61" t="s">
        <v>3047</v>
      </c>
      <c r="BW11052" s="61" t="s">
        <v>8829</v>
      </c>
    </row>
    <row r="11053" spans="51:75">
      <c r="AY11053" s="89" t="e">
        <f>VLOOKUP(C11053,#REF!, 2,FALSE)</f>
        <v>#REF!</v>
      </c>
      <c r="BM11053" s="61" t="s">
        <v>16568</v>
      </c>
      <c r="BN11053" s="61" t="s">
        <v>3047</v>
      </c>
      <c r="BO11053" s="61" t="s">
        <v>9675</v>
      </c>
      <c r="BU11053" s="61" t="s">
        <v>16568</v>
      </c>
      <c r="BV11053" s="61" t="s">
        <v>3047</v>
      </c>
      <c r="BW11053" s="61" t="s">
        <v>9675</v>
      </c>
    </row>
    <row r="11054" spans="51:75">
      <c r="AY11054" s="89" t="e">
        <f>VLOOKUP(C11054,#REF!, 2,FALSE)</f>
        <v>#REF!</v>
      </c>
      <c r="BM11054" s="61" t="s">
        <v>16569</v>
      </c>
      <c r="BN11054" s="61" t="s">
        <v>1344</v>
      </c>
      <c r="BO11054" s="61" t="s">
        <v>4750</v>
      </c>
      <c r="BU11054" s="61" t="s">
        <v>16569</v>
      </c>
      <c r="BV11054" s="61" t="s">
        <v>1344</v>
      </c>
      <c r="BW11054" s="61" t="s">
        <v>4750</v>
      </c>
    </row>
    <row r="11055" spans="51:75">
      <c r="AY11055" s="89" t="e">
        <f>VLOOKUP(C11055,#REF!, 2,FALSE)</f>
        <v>#REF!</v>
      </c>
      <c r="BM11055" s="61" t="s">
        <v>16570</v>
      </c>
      <c r="BN11055" s="61" t="s">
        <v>3047</v>
      </c>
      <c r="BO11055" s="61" t="s">
        <v>5357</v>
      </c>
      <c r="BU11055" s="61" t="s">
        <v>16570</v>
      </c>
      <c r="BV11055" s="61" t="s">
        <v>3047</v>
      </c>
      <c r="BW11055" s="61" t="s">
        <v>5357</v>
      </c>
    </row>
    <row r="11056" spans="51:75">
      <c r="AY11056" s="89" t="e">
        <f>VLOOKUP(C11056,#REF!, 2,FALSE)</f>
        <v>#REF!</v>
      </c>
      <c r="BM11056" s="61" t="s">
        <v>16571</v>
      </c>
      <c r="BN11056" s="61" t="s">
        <v>3047</v>
      </c>
      <c r="BO11056" s="61" t="s">
        <v>961</v>
      </c>
      <c r="BU11056" s="61" t="s">
        <v>16571</v>
      </c>
      <c r="BV11056" s="61" t="s">
        <v>3047</v>
      </c>
      <c r="BW11056" s="61" t="s">
        <v>961</v>
      </c>
    </row>
    <row r="11057" spans="51:75">
      <c r="AY11057" s="89" t="e">
        <f>VLOOKUP(C11057,#REF!, 2,FALSE)</f>
        <v>#REF!</v>
      </c>
      <c r="BM11057" s="61" t="s">
        <v>507</v>
      </c>
      <c r="BN11057" s="61" t="s">
        <v>16990</v>
      </c>
      <c r="BO11057" s="61" t="s">
        <v>8561</v>
      </c>
      <c r="BU11057" s="61" t="s">
        <v>507</v>
      </c>
      <c r="BV11057" s="61" t="s">
        <v>16990</v>
      </c>
      <c r="BW11057" s="61" t="s">
        <v>8561</v>
      </c>
    </row>
    <row r="11058" spans="51:75">
      <c r="AY11058" s="89" t="e">
        <f>VLOOKUP(C11058,#REF!, 2,FALSE)</f>
        <v>#REF!</v>
      </c>
      <c r="BM11058" s="61" t="s">
        <v>16572</v>
      </c>
      <c r="BN11058" s="61" t="s">
        <v>16990</v>
      </c>
      <c r="BO11058" s="61" t="s">
        <v>2398</v>
      </c>
      <c r="BU11058" s="61" t="s">
        <v>16572</v>
      </c>
      <c r="BV11058" s="61" t="s">
        <v>16990</v>
      </c>
      <c r="BW11058" s="61" t="s">
        <v>2398</v>
      </c>
    </row>
    <row r="11059" spans="51:75">
      <c r="AY11059" s="89" t="e">
        <f>VLOOKUP(C11059,#REF!, 2,FALSE)</f>
        <v>#REF!</v>
      </c>
      <c r="BM11059" s="61" t="s">
        <v>2842</v>
      </c>
      <c r="BN11059" s="61" t="s">
        <v>669</v>
      </c>
      <c r="BO11059" s="61" t="s">
        <v>1087</v>
      </c>
      <c r="BU11059" s="61" t="s">
        <v>2842</v>
      </c>
      <c r="BV11059" s="61" t="s">
        <v>669</v>
      </c>
      <c r="BW11059" s="61" t="s">
        <v>1087</v>
      </c>
    </row>
    <row r="11060" spans="51:75">
      <c r="AY11060" s="89" t="e">
        <f>VLOOKUP(C11060,#REF!, 2,FALSE)</f>
        <v>#REF!</v>
      </c>
      <c r="BM11060" s="61" t="s">
        <v>16573</v>
      </c>
      <c r="BN11060" s="61" t="s">
        <v>3030</v>
      </c>
      <c r="BO11060" s="61" t="s">
        <v>941</v>
      </c>
      <c r="BU11060" s="61" t="s">
        <v>16573</v>
      </c>
      <c r="BV11060" s="61" t="s">
        <v>3030</v>
      </c>
      <c r="BW11060" s="61" t="s">
        <v>941</v>
      </c>
    </row>
    <row r="11061" spans="51:75">
      <c r="AY11061" s="89" t="e">
        <f>VLOOKUP(C11061,#REF!, 2,FALSE)</f>
        <v>#REF!</v>
      </c>
      <c r="BM11061" s="61" t="s">
        <v>2843</v>
      </c>
      <c r="BN11061" s="61" t="s">
        <v>1141</v>
      </c>
      <c r="BO11061" s="61" t="s">
        <v>16574</v>
      </c>
      <c r="BU11061" s="61" t="s">
        <v>2843</v>
      </c>
      <c r="BV11061" s="61" t="s">
        <v>1141</v>
      </c>
      <c r="BW11061" s="61" t="s">
        <v>16574</v>
      </c>
    </row>
    <row r="11062" spans="51:75">
      <c r="AY11062" s="89" t="e">
        <f>VLOOKUP(C11062,#REF!, 2,FALSE)</f>
        <v>#REF!</v>
      </c>
      <c r="BM11062" s="61" t="s">
        <v>16575</v>
      </c>
      <c r="BN11062" s="61" t="s">
        <v>3007</v>
      </c>
      <c r="BO11062" s="61" t="s">
        <v>2985</v>
      </c>
      <c r="BU11062" s="61" t="s">
        <v>16575</v>
      </c>
      <c r="BV11062" s="61" t="s">
        <v>3007</v>
      </c>
      <c r="BW11062" s="61" t="s">
        <v>2985</v>
      </c>
    </row>
    <row r="11063" spans="51:75">
      <c r="AY11063" s="89" t="e">
        <f>VLOOKUP(C11063,#REF!, 2,FALSE)</f>
        <v>#REF!</v>
      </c>
      <c r="BM11063" s="61" t="s">
        <v>16576</v>
      </c>
      <c r="BN11063" s="61" t="s">
        <v>3007</v>
      </c>
      <c r="BO11063" s="61" t="s">
        <v>2985</v>
      </c>
      <c r="BU11063" s="61" t="s">
        <v>16576</v>
      </c>
      <c r="BV11063" s="61" t="s">
        <v>3007</v>
      </c>
      <c r="BW11063" s="61" t="s">
        <v>2985</v>
      </c>
    </row>
    <row r="11064" spans="51:75">
      <c r="AY11064" s="89" t="e">
        <f>VLOOKUP(C11064,#REF!, 2,FALSE)</f>
        <v>#REF!</v>
      </c>
      <c r="BM11064" s="61" t="s">
        <v>16577</v>
      </c>
      <c r="BN11064" s="61" t="s">
        <v>3047</v>
      </c>
      <c r="BO11064" s="61" t="s">
        <v>8483</v>
      </c>
      <c r="BU11064" s="61" t="s">
        <v>16577</v>
      </c>
      <c r="BV11064" s="61" t="s">
        <v>3047</v>
      </c>
      <c r="BW11064" s="61" t="s">
        <v>8483</v>
      </c>
    </row>
    <row r="11065" spans="51:75">
      <c r="AY11065" s="89" t="e">
        <f>VLOOKUP(C11065,#REF!, 2,FALSE)</f>
        <v>#REF!</v>
      </c>
      <c r="BM11065" s="61" t="s">
        <v>16578</v>
      </c>
      <c r="BN11065" s="61" t="s">
        <v>1344</v>
      </c>
      <c r="BO11065" s="61" t="s">
        <v>2985</v>
      </c>
      <c r="BU11065" s="61" t="s">
        <v>16578</v>
      </c>
      <c r="BV11065" s="61" t="s">
        <v>1344</v>
      </c>
      <c r="BW11065" s="61" t="s">
        <v>2985</v>
      </c>
    </row>
    <row r="11066" spans="51:75">
      <c r="AY11066" s="89" t="e">
        <f>VLOOKUP(C11066,#REF!, 2,FALSE)</f>
        <v>#REF!</v>
      </c>
      <c r="BM11066" s="61" t="s">
        <v>16579</v>
      </c>
      <c r="BN11066" s="61" t="s">
        <v>1344</v>
      </c>
      <c r="BO11066" s="61" t="s">
        <v>13043</v>
      </c>
      <c r="BU11066" s="61" t="s">
        <v>16579</v>
      </c>
      <c r="BV11066" s="61" t="s">
        <v>1344</v>
      </c>
      <c r="BW11066" s="61" t="s">
        <v>13043</v>
      </c>
    </row>
    <row r="11067" spans="51:75">
      <c r="AY11067" s="89" t="e">
        <f>VLOOKUP(C11067,#REF!, 2,FALSE)</f>
        <v>#REF!</v>
      </c>
      <c r="BM11067" s="61" t="s">
        <v>16580</v>
      </c>
      <c r="BN11067" s="61" t="s">
        <v>3204</v>
      </c>
      <c r="BO11067" s="61" t="s">
        <v>8166</v>
      </c>
      <c r="BU11067" s="61" t="s">
        <v>16580</v>
      </c>
      <c r="BV11067" s="61" t="s">
        <v>3204</v>
      </c>
      <c r="BW11067" s="61" t="s">
        <v>8166</v>
      </c>
    </row>
    <row r="11068" spans="51:75">
      <c r="AY11068" s="89" t="e">
        <f>VLOOKUP(C11068,#REF!, 2,FALSE)</f>
        <v>#REF!</v>
      </c>
      <c r="BM11068" s="61" t="s">
        <v>2844</v>
      </c>
      <c r="BN11068" s="61" t="s">
        <v>3047</v>
      </c>
      <c r="BO11068" s="61" t="s">
        <v>2985</v>
      </c>
      <c r="BU11068" s="61" t="s">
        <v>2844</v>
      </c>
      <c r="BV11068" s="61" t="s">
        <v>3047</v>
      </c>
      <c r="BW11068" s="61" t="s">
        <v>2985</v>
      </c>
    </row>
    <row r="11069" spans="51:75">
      <c r="AY11069" s="89" t="e">
        <f>VLOOKUP(C11069,#REF!, 2,FALSE)</f>
        <v>#REF!</v>
      </c>
      <c r="BM11069" s="61" t="s">
        <v>16581</v>
      </c>
      <c r="BN11069" s="61" t="s">
        <v>1271</v>
      </c>
      <c r="BO11069" s="61" t="s">
        <v>2985</v>
      </c>
      <c r="BU11069" s="61" t="s">
        <v>16581</v>
      </c>
      <c r="BV11069" s="61" t="s">
        <v>1271</v>
      </c>
      <c r="BW11069" s="61" t="s">
        <v>2985</v>
      </c>
    </row>
    <row r="11070" spans="51:75">
      <c r="AY11070" s="89" t="e">
        <f>VLOOKUP(C11070,#REF!, 2,FALSE)</f>
        <v>#REF!</v>
      </c>
      <c r="BM11070" s="61" t="s">
        <v>16582</v>
      </c>
      <c r="BN11070" s="61" t="s">
        <v>3047</v>
      </c>
      <c r="BO11070" s="61" t="s">
        <v>2985</v>
      </c>
      <c r="BU11070" s="61" t="s">
        <v>16582</v>
      </c>
      <c r="BV11070" s="61" t="s">
        <v>3047</v>
      </c>
      <c r="BW11070" s="61" t="s">
        <v>2985</v>
      </c>
    </row>
    <row r="11071" spans="51:75">
      <c r="AY11071" s="89" t="e">
        <f>VLOOKUP(C11071,#REF!, 2,FALSE)</f>
        <v>#REF!</v>
      </c>
      <c r="BM11071" s="61" t="s">
        <v>2845</v>
      </c>
      <c r="BN11071" s="61" t="s">
        <v>2981</v>
      </c>
      <c r="BO11071" s="61" t="s">
        <v>2985</v>
      </c>
      <c r="BU11071" s="61" t="s">
        <v>2845</v>
      </c>
      <c r="BV11071" s="61" t="s">
        <v>2981</v>
      </c>
      <c r="BW11071" s="61" t="s">
        <v>2985</v>
      </c>
    </row>
    <row r="11072" spans="51:75">
      <c r="AY11072" s="89" t="e">
        <f>VLOOKUP(C11072,#REF!, 2,FALSE)</f>
        <v>#REF!</v>
      </c>
      <c r="BM11072" s="61" t="s">
        <v>16583</v>
      </c>
      <c r="BN11072" s="61" t="s">
        <v>2981</v>
      </c>
      <c r="BO11072" s="61" t="s">
        <v>2985</v>
      </c>
      <c r="BU11072" s="61" t="s">
        <v>16583</v>
      </c>
      <c r="BV11072" s="61" t="s">
        <v>2981</v>
      </c>
      <c r="BW11072" s="61" t="s">
        <v>2985</v>
      </c>
    </row>
    <row r="11073" spans="51:75">
      <c r="AY11073" s="89" t="e">
        <f>VLOOKUP(C11073,#REF!, 2,FALSE)</f>
        <v>#REF!</v>
      </c>
      <c r="BM11073" s="61" t="s">
        <v>16584</v>
      </c>
      <c r="BN11073" s="61" t="s">
        <v>1344</v>
      </c>
      <c r="BO11073" s="61" t="s">
        <v>2985</v>
      </c>
      <c r="BU11073" s="61" t="s">
        <v>16584</v>
      </c>
      <c r="BV11073" s="61" t="s">
        <v>1344</v>
      </c>
      <c r="BW11073" s="61" t="s">
        <v>2985</v>
      </c>
    </row>
    <row r="11074" spans="51:75">
      <c r="AY11074" s="89" t="e">
        <f>VLOOKUP(C11074,#REF!, 2,FALSE)</f>
        <v>#REF!</v>
      </c>
      <c r="BM11074" s="61" t="s">
        <v>2846</v>
      </c>
      <c r="BN11074" s="61" t="s">
        <v>696</v>
      </c>
      <c r="BO11074" s="61" t="s">
        <v>1286</v>
      </c>
      <c r="BU11074" s="61" t="s">
        <v>2846</v>
      </c>
      <c r="BV11074" s="61" t="s">
        <v>696</v>
      </c>
      <c r="BW11074" s="61" t="s">
        <v>1286</v>
      </c>
    </row>
    <row r="11075" spans="51:75">
      <c r="AY11075" s="89" t="e">
        <f>VLOOKUP(C11075,#REF!, 2,FALSE)</f>
        <v>#REF!</v>
      </c>
      <c r="BM11075" s="61" t="s">
        <v>2847</v>
      </c>
      <c r="BN11075" s="61" t="s">
        <v>2981</v>
      </c>
      <c r="BO11075" s="61" t="s">
        <v>7633</v>
      </c>
      <c r="BU11075" s="61" t="s">
        <v>2847</v>
      </c>
      <c r="BV11075" s="61" t="s">
        <v>2981</v>
      </c>
      <c r="BW11075" s="61" t="s">
        <v>7633</v>
      </c>
    </row>
    <row r="11076" spans="51:75">
      <c r="AY11076" s="89" t="e">
        <f>VLOOKUP(C11076,#REF!, 2,FALSE)</f>
        <v>#REF!</v>
      </c>
      <c r="BM11076" s="61" t="s">
        <v>16585</v>
      </c>
      <c r="BN11076" s="61" t="s">
        <v>2985</v>
      </c>
      <c r="BO11076" s="61" t="s">
        <v>2985</v>
      </c>
      <c r="BU11076" s="61" t="s">
        <v>16585</v>
      </c>
      <c r="BV11076" s="61" t="s">
        <v>2985</v>
      </c>
      <c r="BW11076" s="61" t="s">
        <v>2985</v>
      </c>
    </row>
    <row r="11077" spans="51:75">
      <c r="AY11077" s="89" t="e">
        <f>VLOOKUP(C11077,#REF!, 2,FALSE)</f>
        <v>#REF!</v>
      </c>
      <c r="BM11077" s="61" t="s">
        <v>16586</v>
      </c>
      <c r="BN11077" s="61" t="s">
        <v>1271</v>
      </c>
      <c r="BO11077" s="61" t="s">
        <v>2985</v>
      </c>
      <c r="BU11077" s="61" t="s">
        <v>16586</v>
      </c>
      <c r="BV11077" s="61" t="s">
        <v>1271</v>
      </c>
      <c r="BW11077" s="61" t="s">
        <v>2985</v>
      </c>
    </row>
    <row r="11078" spans="51:75">
      <c r="AY11078" s="89" t="e">
        <f>VLOOKUP(C11078,#REF!, 2,FALSE)</f>
        <v>#REF!</v>
      </c>
      <c r="BM11078" s="61" t="s">
        <v>16587</v>
      </c>
      <c r="BN11078" s="61" t="s">
        <v>3254</v>
      </c>
      <c r="BO11078" s="61" t="s">
        <v>8744</v>
      </c>
      <c r="BU11078" s="61" t="s">
        <v>16587</v>
      </c>
      <c r="BV11078" s="61" t="s">
        <v>3254</v>
      </c>
      <c r="BW11078" s="61" t="s">
        <v>8744</v>
      </c>
    </row>
    <row r="11079" spans="51:75">
      <c r="AY11079" s="89" t="e">
        <f>VLOOKUP(C11079,#REF!, 2,FALSE)</f>
        <v>#REF!</v>
      </c>
      <c r="BM11079" s="61" t="s">
        <v>2848</v>
      </c>
      <c r="BN11079" s="61" t="s">
        <v>1344</v>
      </c>
      <c r="BO11079" s="61" t="s">
        <v>2985</v>
      </c>
      <c r="BU11079" s="61" t="s">
        <v>2848</v>
      </c>
      <c r="BV11079" s="61" t="s">
        <v>1344</v>
      </c>
      <c r="BW11079" s="61" t="s">
        <v>2985</v>
      </c>
    </row>
    <row r="11080" spans="51:75">
      <c r="AY11080" s="89" t="e">
        <f>VLOOKUP(C11080,#REF!, 2,FALSE)</f>
        <v>#REF!</v>
      </c>
      <c r="BM11080" s="61" t="s">
        <v>16588</v>
      </c>
      <c r="BN11080" s="61" t="s">
        <v>3254</v>
      </c>
      <c r="BO11080" s="61" t="s">
        <v>16589</v>
      </c>
      <c r="BU11080" s="61" t="s">
        <v>16588</v>
      </c>
      <c r="BV11080" s="61" t="s">
        <v>3254</v>
      </c>
      <c r="BW11080" s="61" t="s">
        <v>16589</v>
      </c>
    </row>
    <row r="11081" spans="51:75">
      <c r="AY11081" s="89" t="e">
        <f>VLOOKUP(C11081,#REF!, 2,FALSE)</f>
        <v>#REF!</v>
      </c>
      <c r="BM11081" s="61" t="s">
        <v>16590</v>
      </c>
      <c r="BN11081" s="61" t="s">
        <v>1141</v>
      </c>
      <c r="BO11081" s="61" t="s">
        <v>16591</v>
      </c>
      <c r="BU11081" s="61" t="s">
        <v>16590</v>
      </c>
      <c r="BV11081" s="61" t="s">
        <v>1141</v>
      </c>
      <c r="BW11081" s="61" t="s">
        <v>16591</v>
      </c>
    </row>
    <row r="11082" spans="51:75">
      <c r="AY11082" s="89" t="e">
        <f>VLOOKUP(C11082,#REF!, 2,FALSE)</f>
        <v>#REF!</v>
      </c>
      <c r="BM11082" s="61" t="s">
        <v>2849</v>
      </c>
      <c r="BN11082" s="61" t="s">
        <v>2981</v>
      </c>
      <c r="BO11082" s="61" t="s">
        <v>2985</v>
      </c>
      <c r="BU11082" s="61" t="s">
        <v>2849</v>
      </c>
      <c r="BV11082" s="61" t="s">
        <v>2981</v>
      </c>
      <c r="BW11082" s="61" t="s">
        <v>2985</v>
      </c>
    </row>
    <row r="11083" spans="51:75">
      <c r="AY11083" s="89" t="e">
        <f>VLOOKUP(C11083,#REF!, 2,FALSE)</f>
        <v>#REF!</v>
      </c>
      <c r="BM11083" s="61" t="s">
        <v>16592</v>
      </c>
      <c r="BN11083" s="61" t="s">
        <v>1141</v>
      </c>
      <c r="BO11083" s="61" t="s">
        <v>2985</v>
      </c>
      <c r="BU11083" s="61" t="s">
        <v>16592</v>
      </c>
      <c r="BV11083" s="61" t="s">
        <v>1141</v>
      </c>
      <c r="BW11083" s="61" t="s">
        <v>2985</v>
      </c>
    </row>
    <row r="11084" spans="51:75">
      <c r="AY11084" s="89" t="e">
        <f>VLOOKUP(C11084,#REF!, 2,FALSE)</f>
        <v>#REF!</v>
      </c>
      <c r="BM11084" s="61" t="s">
        <v>16593</v>
      </c>
      <c r="BN11084" s="61" t="s">
        <v>1344</v>
      </c>
      <c r="BO11084" s="61" t="s">
        <v>2985</v>
      </c>
      <c r="BU11084" s="61" t="s">
        <v>16593</v>
      </c>
      <c r="BV11084" s="61" t="s">
        <v>1344</v>
      </c>
      <c r="BW11084" s="61" t="s">
        <v>2985</v>
      </c>
    </row>
    <row r="11085" spans="51:75">
      <c r="AY11085" s="89" t="e">
        <f>VLOOKUP(C11085,#REF!, 2,FALSE)</f>
        <v>#REF!</v>
      </c>
      <c r="BM11085" s="61" t="s">
        <v>16594</v>
      </c>
      <c r="BN11085" s="61" t="s">
        <v>3004</v>
      </c>
      <c r="BO11085" s="61" t="s">
        <v>16595</v>
      </c>
      <c r="BU11085" s="61" t="s">
        <v>16594</v>
      </c>
      <c r="BV11085" s="61" t="s">
        <v>3004</v>
      </c>
      <c r="BW11085" s="61" t="s">
        <v>16595</v>
      </c>
    </row>
    <row r="11086" spans="51:75">
      <c r="AY11086" s="89" t="e">
        <f>VLOOKUP(C11086,#REF!, 2,FALSE)</f>
        <v>#REF!</v>
      </c>
      <c r="BM11086" s="61" t="s">
        <v>16596</v>
      </c>
      <c r="BN11086" s="61" t="s">
        <v>1344</v>
      </c>
      <c r="BO11086" s="61" t="s">
        <v>2985</v>
      </c>
      <c r="BU11086" s="61" t="s">
        <v>16596</v>
      </c>
      <c r="BV11086" s="61" t="s">
        <v>1344</v>
      </c>
      <c r="BW11086" s="61" t="s">
        <v>2985</v>
      </c>
    </row>
    <row r="11087" spans="51:75">
      <c r="AY11087" s="89" t="e">
        <f>VLOOKUP(C11087,#REF!, 2,FALSE)</f>
        <v>#REF!</v>
      </c>
      <c r="BM11087" s="61" t="s">
        <v>16597</v>
      </c>
      <c r="BN11087" s="61" t="s">
        <v>3007</v>
      </c>
      <c r="BO11087" s="61" t="s">
        <v>2358</v>
      </c>
      <c r="BU11087" s="61" t="s">
        <v>16597</v>
      </c>
      <c r="BV11087" s="61" t="s">
        <v>3007</v>
      </c>
      <c r="BW11087" s="61" t="s">
        <v>2358</v>
      </c>
    </row>
    <row r="11088" spans="51:75">
      <c r="AY11088" s="89" t="e">
        <f>VLOOKUP(C11088,#REF!, 2,FALSE)</f>
        <v>#REF!</v>
      </c>
      <c r="BM11088" s="61" t="s">
        <v>16598</v>
      </c>
      <c r="BN11088" s="61" t="s">
        <v>3007</v>
      </c>
      <c r="BO11088" s="61" t="s">
        <v>2985</v>
      </c>
      <c r="BU11088" s="61" t="s">
        <v>16598</v>
      </c>
      <c r="BV11088" s="61" t="s">
        <v>3007</v>
      </c>
      <c r="BW11088" s="61" t="s">
        <v>2985</v>
      </c>
    </row>
    <row r="11089" spans="51:75">
      <c r="AY11089" s="89" t="e">
        <f>VLOOKUP(C11089,#REF!, 2,FALSE)</f>
        <v>#REF!</v>
      </c>
      <c r="BM11089" s="61" t="s">
        <v>16599</v>
      </c>
      <c r="BN11089" s="61" t="s">
        <v>1141</v>
      </c>
      <c r="BO11089" s="61" t="s">
        <v>2985</v>
      </c>
      <c r="BU11089" s="61" t="s">
        <v>16599</v>
      </c>
      <c r="BV11089" s="61" t="s">
        <v>1141</v>
      </c>
      <c r="BW11089" s="61" t="s">
        <v>2985</v>
      </c>
    </row>
    <row r="11090" spans="51:75">
      <c r="AY11090" s="89" t="e">
        <f>VLOOKUP(C11090,#REF!, 2,FALSE)</f>
        <v>#REF!</v>
      </c>
      <c r="BM11090" s="61" t="s">
        <v>16600</v>
      </c>
      <c r="BN11090" s="61" t="s">
        <v>3007</v>
      </c>
      <c r="BO11090" s="61" t="s">
        <v>16601</v>
      </c>
      <c r="BU11090" s="61" t="s">
        <v>16600</v>
      </c>
      <c r="BV11090" s="61" t="s">
        <v>3007</v>
      </c>
      <c r="BW11090" s="61" t="s">
        <v>16601</v>
      </c>
    </row>
    <row r="11091" spans="51:75">
      <c r="AY11091" s="89" t="e">
        <f>VLOOKUP(C11091,#REF!, 2,FALSE)</f>
        <v>#REF!</v>
      </c>
      <c r="BM11091" s="61" t="s">
        <v>16602</v>
      </c>
      <c r="BN11091" s="61" t="s">
        <v>3007</v>
      </c>
      <c r="BO11091" s="61" t="s">
        <v>4156</v>
      </c>
      <c r="BU11091" s="61" t="s">
        <v>16602</v>
      </c>
      <c r="BV11091" s="61" t="s">
        <v>3007</v>
      </c>
      <c r="BW11091" s="61" t="s">
        <v>4156</v>
      </c>
    </row>
    <row r="11092" spans="51:75">
      <c r="AY11092" s="89" t="e">
        <f>VLOOKUP(C11092,#REF!, 2,FALSE)</f>
        <v>#REF!</v>
      </c>
      <c r="BM11092" s="61" t="s">
        <v>16603</v>
      </c>
      <c r="BN11092" s="61" t="s">
        <v>3004</v>
      </c>
      <c r="BO11092" s="61" t="s">
        <v>11173</v>
      </c>
      <c r="BU11092" s="61" t="s">
        <v>16603</v>
      </c>
      <c r="BV11092" s="61" t="s">
        <v>3004</v>
      </c>
      <c r="BW11092" s="61" t="s">
        <v>11173</v>
      </c>
    </row>
    <row r="11093" spans="51:75">
      <c r="AY11093" s="89" t="e">
        <f>VLOOKUP(C11093,#REF!, 2,FALSE)</f>
        <v>#REF!</v>
      </c>
      <c r="BM11093" s="61" t="s">
        <v>307</v>
      </c>
      <c r="BN11093" s="61" t="s">
        <v>1271</v>
      </c>
      <c r="BO11093" s="61" t="s">
        <v>2985</v>
      </c>
      <c r="BU11093" s="61" t="s">
        <v>307</v>
      </c>
      <c r="BV11093" s="61" t="s">
        <v>1271</v>
      </c>
      <c r="BW11093" s="61" t="s">
        <v>2985</v>
      </c>
    </row>
    <row r="11094" spans="51:75">
      <c r="AY11094" s="89" t="e">
        <f>VLOOKUP(C11094,#REF!, 2,FALSE)</f>
        <v>#REF!</v>
      </c>
      <c r="BM11094" s="61" t="s">
        <v>16604</v>
      </c>
      <c r="BN11094" s="61" t="s">
        <v>3004</v>
      </c>
      <c r="BO11094" s="61" t="s">
        <v>2556</v>
      </c>
      <c r="BU11094" s="61" t="s">
        <v>16604</v>
      </c>
      <c r="BV11094" s="61" t="s">
        <v>3004</v>
      </c>
      <c r="BW11094" s="61" t="s">
        <v>2556</v>
      </c>
    </row>
    <row r="11095" spans="51:75">
      <c r="AY11095" s="89" t="e">
        <f>VLOOKUP(C11095,#REF!, 2,FALSE)</f>
        <v>#REF!</v>
      </c>
      <c r="BM11095" s="61" t="s">
        <v>16605</v>
      </c>
      <c r="BN11095" s="61" t="s">
        <v>3004</v>
      </c>
      <c r="BO11095" s="61" t="s">
        <v>2985</v>
      </c>
      <c r="BU11095" s="61" t="s">
        <v>16605</v>
      </c>
      <c r="BV11095" s="61" t="s">
        <v>3004</v>
      </c>
      <c r="BW11095" s="61" t="s">
        <v>2985</v>
      </c>
    </row>
    <row r="11096" spans="51:75">
      <c r="AY11096" s="89" t="e">
        <f>VLOOKUP(C11096,#REF!, 2,FALSE)</f>
        <v>#REF!</v>
      </c>
      <c r="BM11096" s="61" t="s">
        <v>16606</v>
      </c>
      <c r="BN11096" s="61" t="s">
        <v>1344</v>
      </c>
      <c r="BO11096" s="61" t="s">
        <v>15638</v>
      </c>
      <c r="BU11096" s="61" t="s">
        <v>16606</v>
      </c>
      <c r="BV11096" s="61" t="s">
        <v>1344</v>
      </c>
      <c r="BW11096" s="61" t="s">
        <v>15638</v>
      </c>
    </row>
    <row r="11097" spans="51:75">
      <c r="AY11097" s="89" t="e">
        <f>VLOOKUP(C11097,#REF!, 2,FALSE)</f>
        <v>#REF!</v>
      </c>
      <c r="BM11097" s="61" t="s">
        <v>16607</v>
      </c>
      <c r="BN11097" s="61" t="s">
        <v>3007</v>
      </c>
      <c r="BO11097" s="61" t="s">
        <v>8843</v>
      </c>
      <c r="BU11097" s="61" t="s">
        <v>16607</v>
      </c>
      <c r="BV11097" s="61" t="s">
        <v>3007</v>
      </c>
      <c r="BW11097" s="61" t="s">
        <v>8843</v>
      </c>
    </row>
    <row r="11098" spans="51:75">
      <c r="AY11098" s="89" t="e">
        <f>VLOOKUP(C11098,#REF!, 2,FALSE)</f>
        <v>#REF!</v>
      </c>
      <c r="BM11098" s="61" t="s">
        <v>2850</v>
      </c>
      <c r="BN11098" s="61" t="s">
        <v>3007</v>
      </c>
      <c r="BO11098" s="61" t="s">
        <v>2358</v>
      </c>
      <c r="BU11098" s="61" t="s">
        <v>2850</v>
      </c>
      <c r="BV11098" s="61" t="s">
        <v>3007</v>
      </c>
      <c r="BW11098" s="61" t="s">
        <v>2358</v>
      </c>
    </row>
    <row r="11099" spans="51:75">
      <c r="AY11099" s="89" t="e">
        <f>VLOOKUP(C11099,#REF!, 2,FALSE)</f>
        <v>#REF!</v>
      </c>
      <c r="BM11099" s="61" t="s">
        <v>16608</v>
      </c>
      <c r="BN11099" s="61" t="s">
        <v>864</v>
      </c>
      <c r="BO11099" s="61" t="s">
        <v>2071</v>
      </c>
      <c r="BU11099" s="61" t="s">
        <v>16608</v>
      </c>
      <c r="BV11099" s="61" t="s">
        <v>864</v>
      </c>
      <c r="BW11099" s="61" t="s">
        <v>2071</v>
      </c>
    </row>
    <row r="11100" spans="51:75">
      <c r="AY11100" s="89" t="e">
        <f>VLOOKUP(C11100,#REF!, 2,FALSE)</f>
        <v>#REF!</v>
      </c>
      <c r="BM11100" s="61" t="s">
        <v>16609</v>
      </c>
      <c r="BN11100" s="61" t="s">
        <v>1271</v>
      </c>
      <c r="BO11100" s="61" t="s">
        <v>5370</v>
      </c>
      <c r="BU11100" s="61" t="s">
        <v>16609</v>
      </c>
      <c r="BV11100" s="61" t="s">
        <v>1271</v>
      </c>
      <c r="BW11100" s="61" t="s">
        <v>5370</v>
      </c>
    </row>
    <row r="11101" spans="51:75">
      <c r="AY11101" s="89" t="e">
        <f>VLOOKUP(C11101,#REF!, 2,FALSE)</f>
        <v>#REF!</v>
      </c>
      <c r="BM11101" s="61" t="s">
        <v>16610</v>
      </c>
      <c r="BN11101" s="61" t="s">
        <v>3254</v>
      </c>
      <c r="BO11101" s="61" t="s">
        <v>1960</v>
      </c>
      <c r="BU11101" s="61" t="s">
        <v>16610</v>
      </c>
      <c r="BV11101" s="61" t="s">
        <v>3254</v>
      </c>
      <c r="BW11101" s="61" t="s">
        <v>1960</v>
      </c>
    </row>
    <row r="11102" spans="51:75">
      <c r="AY11102" s="89" t="e">
        <f>VLOOKUP(C11102,#REF!, 2,FALSE)</f>
        <v>#REF!</v>
      </c>
      <c r="BM11102" s="61" t="s">
        <v>16611</v>
      </c>
      <c r="BN11102" s="61" t="s">
        <v>3047</v>
      </c>
      <c r="BO11102" s="61" t="s">
        <v>945</v>
      </c>
      <c r="BU11102" s="61" t="s">
        <v>16611</v>
      </c>
      <c r="BV11102" s="61" t="s">
        <v>3047</v>
      </c>
      <c r="BW11102" s="61" t="s">
        <v>945</v>
      </c>
    </row>
    <row r="11103" spans="51:75">
      <c r="AY11103" s="89" t="e">
        <f>VLOOKUP(C11103,#REF!, 2,FALSE)</f>
        <v>#REF!</v>
      </c>
      <c r="BM11103" s="61" t="s">
        <v>16612</v>
      </c>
      <c r="BN11103" s="61" t="s">
        <v>2981</v>
      </c>
      <c r="BO11103" s="61" t="s">
        <v>2985</v>
      </c>
      <c r="BU11103" s="61" t="s">
        <v>16612</v>
      </c>
      <c r="BV11103" s="61" t="s">
        <v>2981</v>
      </c>
      <c r="BW11103" s="61" t="s">
        <v>2985</v>
      </c>
    </row>
    <row r="11104" spans="51:75">
      <c r="AY11104" s="89" t="e">
        <f>VLOOKUP(C11104,#REF!, 2,FALSE)</f>
        <v>#REF!</v>
      </c>
      <c r="BM11104" s="61" t="s">
        <v>16613</v>
      </c>
      <c r="BN11104" s="61" t="s">
        <v>773</v>
      </c>
      <c r="BO11104" s="61" t="s">
        <v>2985</v>
      </c>
      <c r="BU11104" s="61" t="s">
        <v>16613</v>
      </c>
      <c r="BV11104" s="61" t="s">
        <v>773</v>
      </c>
      <c r="BW11104" s="61" t="s">
        <v>2985</v>
      </c>
    </row>
    <row r="11105" spans="51:75">
      <c r="AY11105" s="89" t="e">
        <f>VLOOKUP(C11105,#REF!, 2,FALSE)</f>
        <v>#REF!</v>
      </c>
      <c r="BM11105" s="61" t="s">
        <v>304</v>
      </c>
      <c r="BN11105" s="61" t="s">
        <v>3254</v>
      </c>
      <c r="BO11105" s="61" t="s">
        <v>16614</v>
      </c>
      <c r="BU11105" s="61" t="s">
        <v>304</v>
      </c>
      <c r="BV11105" s="61" t="s">
        <v>3254</v>
      </c>
      <c r="BW11105" s="61" t="s">
        <v>16614</v>
      </c>
    </row>
    <row r="11106" spans="51:75">
      <c r="AY11106" s="89" t="e">
        <f>VLOOKUP(C11106,#REF!, 2,FALSE)</f>
        <v>#REF!</v>
      </c>
      <c r="BM11106" s="61" t="s">
        <v>16615</v>
      </c>
      <c r="BN11106" s="61" t="s">
        <v>3254</v>
      </c>
      <c r="BO11106" s="61" t="s">
        <v>2546</v>
      </c>
      <c r="BU11106" s="61" t="s">
        <v>16615</v>
      </c>
      <c r="BV11106" s="61" t="s">
        <v>3254</v>
      </c>
      <c r="BW11106" s="61" t="s">
        <v>2546</v>
      </c>
    </row>
    <row r="11107" spans="51:75">
      <c r="AY11107" s="89" t="e">
        <f>VLOOKUP(C11107,#REF!, 2,FALSE)</f>
        <v>#REF!</v>
      </c>
      <c r="BM11107" s="61" t="s">
        <v>16616</v>
      </c>
      <c r="BN11107" s="61" t="s">
        <v>3254</v>
      </c>
      <c r="BO11107" s="61" t="s">
        <v>13787</v>
      </c>
      <c r="BU11107" s="61" t="s">
        <v>16616</v>
      </c>
      <c r="BV11107" s="61" t="s">
        <v>3254</v>
      </c>
      <c r="BW11107" s="61" t="s">
        <v>13787</v>
      </c>
    </row>
    <row r="11108" spans="51:75">
      <c r="AY11108" s="89" t="e">
        <f>VLOOKUP(C11108,#REF!, 2,FALSE)</f>
        <v>#REF!</v>
      </c>
      <c r="BM11108" s="61" t="s">
        <v>16617</v>
      </c>
      <c r="BN11108" s="61" t="s">
        <v>3047</v>
      </c>
      <c r="BO11108" s="61" t="s">
        <v>2985</v>
      </c>
      <c r="BU11108" s="61" t="s">
        <v>16617</v>
      </c>
      <c r="BV11108" s="61" t="s">
        <v>3047</v>
      </c>
      <c r="BW11108" s="61" t="s">
        <v>2985</v>
      </c>
    </row>
    <row r="11109" spans="51:75">
      <c r="AY11109" s="89" t="e">
        <f>VLOOKUP(C11109,#REF!, 2,FALSE)</f>
        <v>#REF!</v>
      </c>
      <c r="BM11109" s="61" t="s">
        <v>16618</v>
      </c>
      <c r="BN11109" s="61" t="s">
        <v>3254</v>
      </c>
      <c r="BO11109" s="61" t="s">
        <v>3733</v>
      </c>
      <c r="BU11109" s="61" t="s">
        <v>16618</v>
      </c>
      <c r="BV11109" s="61" t="s">
        <v>3254</v>
      </c>
      <c r="BW11109" s="61" t="s">
        <v>3733</v>
      </c>
    </row>
    <row r="11110" spans="51:75">
      <c r="AY11110" s="89" t="e">
        <f>VLOOKUP(C11110,#REF!, 2,FALSE)</f>
        <v>#REF!</v>
      </c>
      <c r="BM11110" s="61" t="s">
        <v>16619</v>
      </c>
      <c r="BN11110" s="61" t="s">
        <v>1344</v>
      </c>
      <c r="BO11110" s="61" t="s">
        <v>2985</v>
      </c>
      <c r="BU11110" s="61" t="s">
        <v>16619</v>
      </c>
      <c r="BV11110" s="61" t="s">
        <v>1344</v>
      </c>
      <c r="BW11110" s="61" t="s">
        <v>2985</v>
      </c>
    </row>
    <row r="11111" spans="51:75">
      <c r="AY11111" s="89" t="e">
        <f>VLOOKUP(C11111,#REF!, 2,FALSE)</f>
        <v>#REF!</v>
      </c>
      <c r="BM11111" s="61" t="s">
        <v>16620</v>
      </c>
      <c r="BN11111" s="61" t="s">
        <v>3254</v>
      </c>
      <c r="BO11111" s="61" t="s">
        <v>7366</v>
      </c>
      <c r="BU11111" s="61" t="s">
        <v>16620</v>
      </c>
      <c r="BV11111" s="61" t="s">
        <v>3254</v>
      </c>
      <c r="BW11111" s="61" t="s">
        <v>7366</v>
      </c>
    </row>
    <row r="11112" spans="51:75">
      <c r="AY11112" s="89" t="e">
        <f>VLOOKUP(C11112,#REF!, 2,FALSE)</f>
        <v>#REF!</v>
      </c>
      <c r="BM11112" s="61" t="s">
        <v>16621</v>
      </c>
      <c r="BN11112" s="61" t="s">
        <v>3254</v>
      </c>
      <c r="BO11112" s="61" t="s">
        <v>16622</v>
      </c>
      <c r="BU11112" s="61" t="s">
        <v>16621</v>
      </c>
      <c r="BV11112" s="61" t="s">
        <v>3254</v>
      </c>
      <c r="BW11112" s="61" t="s">
        <v>16622</v>
      </c>
    </row>
    <row r="11113" spans="51:75">
      <c r="AY11113" s="89" t="e">
        <f>VLOOKUP(C11113,#REF!, 2,FALSE)</f>
        <v>#REF!</v>
      </c>
      <c r="BM11113" s="61" t="s">
        <v>2851</v>
      </c>
      <c r="BN11113" s="61" t="s">
        <v>3047</v>
      </c>
      <c r="BO11113" s="61" t="s">
        <v>2985</v>
      </c>
      <c r="BU11113" s="61" t="s">
        <v>2851</v>
      </c>
      <c r="BV11113" s="61" t="s">
        <v>3047</v>
      </c>
      <c r="BW11113" s="61" t="s">
        <v>2985</v>
      </c>
    </row>
    <row r="11114" spans="51:75">
      <c r="AY11114" s="89" t="e">
        <f>VLOOKUP(C11114,#REF!, 2,FALSE)</f>
        <v>#REF!</v>
      </c>
      <c r="BM11114" s="61" t="s">
        <v>16623</v>
      </c>
      <c r="BN11114" s="61" t="s">
        <v>1344</v>
      </c>
      <c r="BO11114" s="61" t="s">
        <v>2985</v>
      </c>
      <c r="BU11114" s="61" t="s">
        <v>16623</v>
      </c>
      <c r="BV11114" s="61" t="s">
        <v>1344</v>
      </c>
      <c r="BW11114" s="61" t="s">
        <v>2985</v>
      </c>
    </row>
    <row r="11115" spans="51:75">
      <c r="AY11115" s="89" t="e">
        <f>VLOOKUP(C11115,#REF!, 2,FALSE)</f>
        <v>#REF!</v>
      </c>
      <c r="BM11115" s="61" t="s">
        <v>2852</v>
      </c>
      <c r="BN11115" s="61" t="s">
        <v>1271</v>
      </c>
      <c r="BO11115" s="61" t="s">
        <v>2985</v>
      </c>
      <c r="BU11115" s="61" t="s">
        <v>2852</v>
      </c>
      <c r="BV11115" s="61" t="s">
        <v>1271</v>
      </c>
      <c r="BW11115" s="61" t="s">
        <v>2985</v>
      </c>
    </row>
    <row r="11116" spans="51:75">
      <c r="AY11116" s="89" t="e">
        <f>VLOOKUP(C11116,#REF!, 2,FALSE)</f>
        <v>#REF!</v>
      </c>
      <c r="BM11116" s="61" t="s">
        <v>16624</v>
      </c>
      <c r="BN11116" s="61" t="s">
        <v>1344</v>
      </c>
      <c r="BO11116" s="61" t="s">
        <v>2985</v>
      </c>
      <c r="BU11116" s="61" t="s">
        <v>16624</v>
      </c>
      <c r="BV11116" s="61" t="s">
        <v>1344</v>
      </c>
      <c r="BW11116" s="61" t="s">
        <v>2985</v>
      </c>
    </row>
    <row r="11117" spans="51:75">
      <c r="AY11117" s="89" t="e">
        <f>VLOOKUP(C11117,#REF!, 2,FALSE)</f>
        <v>#REF!</v>
      </c>
      <c r="BM11117" s="61" t="s">
        <v>2853</v>
      </c>
      <c r="BN11117" s="61" t="s">
        <v>3254</v>
      </c>
      <c r="BO11117" s="61" t="s">
        <v>2943</v>
      </c>
      <c r="BU11117" s="61" t="s">
        <v>2853</v>
      </c>
      <c r="BV11117" s="61" t="s">
        <v>3254</v>
      </c>
      <c r="BW11117" s="61" t="s">
        <v>2943</v>
      </c>
    </row>
    <row r="11118" spans="51:75">
      <c r="AY11118" s="89" t="e">
        <f>VLOOKUP(C11118,#REF!, 2,FALSE)</f>
        <v>#REF!</v>
      </c>
      <c r="BM11118" s="61" t="s">
        <v>16625</v>
      </c>
      <c r="BN11118" s="61" t="s">
        <v>3254</v>
      </c>
      <c r="BO11118" s="61" t="s">
        <v>15424</v>
      </c>
      <c r="BU11118" s="61" t="s">
        <v>16625</v>
      </c>
      <c r="BV11118" s="61" t="s">
        <v>3254</v>
      </c>
      <c r="BW11118" s="61" t="s">
        <v>15424</v>
      </c>
    </row>
    <row r="11119" spans="51:75">
      <c r="AY11119" s="89" t="e">
        <f>VLOOKUP(C11119,#REF!, 2,FALSE)</f>
        <v>#REF!</v>
      </c>
      <c r="BM11119" s="61" t="s">
        <v>16626</v>
      </c>
      <c r="BN11119" s="61" t="s">
        <v>2981</v>
      </c>
      <c r="BO11119" s="61" t="s">
        <v>2985</v>
      </c>
      <c r="BU11119" s="61" t="s">
        <v>16626</v>
      </c>
      <c r="BV11119" s="61" t="s">
        <v>2981</v>
      </c>
      <c r="BW11119" s="61" t="s">
        <v>2985</v>
      </c>
    </row>
    <row r="11120" spans="51:75">
      <c r="AY11120" s="89" t="e">
        <f>VLOOKUP(C11120,#REF!, 2,FALSE)</f>
        <v>#REF!</v>
      </c>
      <c r="BM11120" s="61" t="s">
        <v>16627</v>
      </c>
      <c r="BN11120" s="61" t="s">
        <v>3254</v>
      </c>
      <c r="BO11120" s="61" t="s">
        <v>1059</v>
      </c>
      <c r="BU11120" s="61" t="s">
        <v>16627</v>
      </c>
      <c r="BV11120" s="61" t="s">
        <v>3254</v>
      </c>
      <c r="BW11120" s="61" t="s">
        <v>1059</v>
      </c>
    </row>
    <row r="11121" spans="51:75">
      <c r="AY11121" s="89" t="e">
        <f>VLOOKUP(C11121,#REF!, 2,FALSE)</f>
        <v>#REF!</v>
      </c>
      <c r="BM11121" s="61" t="s">
        <v>16628</v>
      </c>
      <c r="BN11121" s="61" t="s">
        <v>3254</v>
      </c>
      <c r="BO11121" s="61" t="s">
        <v>16629</v>
      </c>
      <c r="BU11121" s="61" t="s">
        <v>16628</v>
      </c>
      <c r="BV11121" s="61" t="s">
        <v>3254</v>
      </c>
      <c r="BW11121" s="61" t="s">
        <v>16629</v>
      </c>
    </row>
    <row r="11122" spans="51:75">
      <c r="AY11122" s="89" t="e">
        <f>VLOOKUP(C11122,#REF!, 2,FALSE)</f>
        <v>#REF!</v>
      </c>
      <c r="BM11122" s="61" t="s">
        <v>16630</v>
      </c>
      <c r="BN11122" s="61" t="s">
        <v>3007</v>
      </c>
      <c r="BO11122" s="61" t="s">
        <v>4310</v>
      </c>
      <c r="BU11122" s="61" t="s">
        <v>16630</v>
      </c>
      <c r="BV11122" s="61" t="s">
        <v>3007</v>
      </c>
      <c r="BW11122" s="61" t="s">
        <v>4310</v>
      </c>
    </row>
    <row r="11123" spans="51:75">
      <c r="AY11123" s="89" t="e">
        <f>VLOOKUP(C11123,#REF!, 2,FALSE)</f>
        <v>#REF!</v>
      </c>
      <c r="BM11123" s="61" t="s">
        <v>306</v>
      </c>
      <c r="BN11123" s="61" t="s">
        <v>619</v>
      </c>
      <c r="BO11123" s="61" t="s">
        <v>2985</v>
      </c>
      <c r="BU11123" s="61" t="s">
        <v>306</v>
      </c>
      <c r="BV11123" s="61" t="s">
        <v>619</v>
      </c>
      <c r="BW11123" s="61" t="s">
        <v>2985</v>
      </c>
    </row>
    <row r="11124" spans="51:75">
      <c r="AY11124" s="89" t="e">
        <f>VLOOKUP(C11124,#REF!, 2,FALSE)</f>
        <v>#REF!</v>
      </c>
      <c r="BM11124" s="61" t="s">
        <v>16631</v>
      </c>
      <c r="BN11124" s="61" t="s">
        <v>3254</v>
      </c>
      <c r="BO11124" s="61" t="s">
        <v>10224</v>
      </c>
      <c r="BU11124" s="61" t="s">
        <v>16631</v>
      </c>
      <c r="BV11124" s="61" t="s">
        <v>3254</v>
      </c>
      <c r="BW11124" s="61" t="s">
        <v>10224</v>
      </c>
    </row>
    <row r="11125" spans="51:75">
      <c r="AY11125" s="89" t="e">
        <f>VLOOKUP(C11125,#REF!, 2,FALSE)</f>
        <v>#REF!</v>
      </c>
      <c r="BM11125" s="61" t="s">
        <v>16632</v>
      </c>
      <c r="BN11125" s="61" t="s">
        <v>3254</v>
      </c>
      <c r="BO11125" s="61" t="s">
        <v>2198</v>
      </c>
      <c r="BU11125" s="61" t="s">
        <v>16632</v>
      </c>
      <c r="BV11125" s="61" t="s">
        <v>3254</v>
      </c>
      <c r="BW11125" s="61" t="s">
        <v>2198</v>
      </c>
    </row>
    <row r="11126" spans="51:75">
      <c r="AY11126" s="89" t="e">
        <f>VLOOKUP(C11126,#REF!, 2,FALSE)</f>
        <v>#REF!</v>
      </c>
      <c r="BM11126" s="61" t="s">
        <v>16633</v>
      </c>
      <c r="BN11126" s="61" t="s">
        <v>3254</v>
      </c>
      <c r="BO11126" s="61" t="s">
        <v>15529</v>
      </c>
      <c r="BU11126" s="61" t="s">
        <v>16633</v>
      </c>
      <c r="BV11126" s="61" t="s">
        <v>3254</v>
      </c>
      <c r="BW11126" s="61" t="s">
        <v>15529</v>
      </c>
    </row>
    <row r="11127" spans="51:75">
      <c r="AY11127" s="89" t="e">
        <f>VLOOKUP(C11127,#REF!, 2,FALSE)</f>
        <v>#REF!</v>
      </c>
      <c r="BM11127" s="61" t="s">
        <v>2854</v>
      </c>
      <c r="BN11127" s="61" t="s">
        <v>3007</v>
      </c>
      <c r="BO11127" s="61" t="s">
        <v>1960</v>
      </c>
      <c r="BU11127" s="61" t="s">
        <v>2854</v>
      </c>
      <c r="BV11127" s="61" t="s">
        <v>3007</v>
      </c>
      <c r="BW11127" s="61" t="s">
        <v>1960</v>
      </c>
    </row>
    <row r="11128" spans="51:75">
      <c r="AY11128" s="89" t="e">
        <f>VLOOKUP(C11128,#REF!, 2,FALSE)</f>
        <v>#REF!</v>
      </c>
      <c r="BM11128" s="61" t="s">
        <v>16634</v>
      </c>
      <c r="BN11128" s="61" t="s">
        <v>3254</v>
      </c>
      <c r="BO11128" s="61" t="s">
        <v>5158</v>
      </c>
      <c r="BU11128" s="61" t="s">
        <v>16634</v>
      </c>
      <c r="BV11128" s="61" t="s">
        <v>3254</v>
      </c>
      <c r="BW11128" s="61" t="s">
        <v>5158</v>
      </c>
    </row>
    <row r="11129" spans="51:75">
      <c r="AY11129" s="89" t="e">
        <f>VLOOKUP(C11129,#REF!, 2,FALSE)</f>
        <v>#REF!</v>
      </c>
      <c r="BM11129" s="61" t="s">
        <v>2855</v>
      </c>
      <c r="BN11129" s="61" t="s">
        <v>1141</v>
      </c>
      <c r="BO11129" s="61" t="s">
        <v>16635</v>
      </c>
      <c r="BU11129" s="61" t="s">
        <v>2855</v>
      </c>
      <c r="BV11129" s="61" t="s">
        <v>1141</v>
      </c>
      <c r="BW11129" s="61" t="s">
        <v>16635</v>
      </c>
    </row>
    <row r="11130" spans="51:75">
      <c r="AY11130" s="89" t="e">
        <f>VLOOKUP(C11130,#REF!, 2,FALSE)</f>
        <v>#REF!</v>
      </c>
      <c r="BM11130" s="61" t="s">
        <v>16636</v>
      </c>
      <c r="BN11130" s="61" t="s">
        <v>1141</v>
      </c>
      <c r="BO11130" s="61" t="s">
        <v>2985</v>
      </c>
      <c r="BU11130" s="61" t="s">
        <v>16636</v>
      </c>
      <c r="BV11130" s="61" t="s">
        <v>1141</v>
      </c>
      <c r="BW11130" s="61" t="s">
        <v>2985</v>
      </c>
    </row>
    <row r="11131" spans="51:75">
      <c r="AY11131" s="89" t="e">
        <f>VLOOKUP(C11131,#REF!, 2,FALSE)</f>
        <v>#REF!</v>
      </c>
      <c r="BM11131" s="61" t="s">
        <v>16637</v>
      </c>
      <c r="BN11131" s="61" t="s">
        <v>1344</v>
      </c>
      <c r="BO11131" s="61" t="s">
        <v>2985</v>
      </c>
      <c r="BU11131" s="61" t="s">
        <v>16637</v>
      </c>
      <c r="BV11131" s="61" t="s">
        <v>1344</v>
      </c>
      <c r="BW11131" s="61" t="s">
        <v>2985</v>
      </c>
    </row>
    <row r="11132" spans="51:75">
      <c r="AY11132" s="89" t="e">
        <f>VLOOKUP(C11132,#REF!, 2,FALSE)</f>
        <v>#REF!</v>
      </c>
      <c r="BM11132" s="61" t="s">
        <v>16638</v>
      </c>
      <c r="BN11132" s="61" t="s">
        <v>1344</v>
      </c>
      <c r="BO11132" s="61" t="s">
        <v>2985</v>
      </c>
      <c r="BU11132" s="61" t="s">
        <v>16638</v>
      </c>
      <c r="BV11132" s="61" t="s">
        <v>1344</v>
      </c>
      <c r="BW11132" s="61" t="s">
        <v>2985</v>
      </c>
    </row>
    <row r="11133" spans="51:75">
      <c r="AY11133" s="89" t="e">
        <f>VLOOKUP(C11133,#REF!, 2,FALSE)</f>
        <v>#REF!</v>
      </c>
      <c r="BM11133" s="61" t="s">
        <v>16639</v>
      </c>
      <c r="BN11133" s="61" t="s">
        <v>1271</v>
      </c>
      <c r="BO11133" s="61" t="s">
        <v>5916</v>
      </c>
      <c r="BU11133" s="61" t="s">
        <v>16639</v>
      </c>
      <c r="BV11133" s="61" t="s">
        <v>1271</v>
      </c>
      <c r="BW11133" s="61" t="s">
        <v>5916</v>
      </c>
    </row>
    <row r="11134" spans="51:75">
      <c r="AY11134" s="89" t="e">
        <f>VLOOKUP(C11134,#REF!, 2,FALSE)</f>
        <v>#REF!</v>
      </c>
      <c r="BM11134" s="61" t="s">
        <v>16640</v>
      </c>
      <c r="BN11134" s="61" t="s">
        <v>1271</v>
      </c>
      <c r="BO11134" s="61" t="s">
        <v>2985</v>
      </c>
      <c r="BU11134" s="61" t="s">
        <v>16640</v>
      </c>
      <c r="BV11134" s="61" t="s">
        <v>1271</v>
      </c>
      <c r="BW11134" s="61" t="s">
        <v>2985</v>
      </c>
    </row>
    <row r="11135" spans="51:75">
      <c r="AY11135" s="89" t="e">
        <f>VLOOKUP(C11135,#REF!, 2,FALSE)</f>
        <v>#REF!</v>
      </c>
      <c r="BM11135" s="61" t="s">
        <v>16641</v>
      </c>
      <c r="BN11135" s="61" t="s">
        <v>660</v>
      </c>
      <c r="BO11135" s="61" t="s">
        <v>2985</v>
      </c>
      <c r="BU11135" s="61" t="s">
        <v>16641</v>
      </c>
      <c r="BV11135" s="61" t="s">
        <v>660</v>
      </c>
      <c r="BW11135" s="61" t="s">
        <v>2985</v>
      </c>
    </row>
    <row r="11136" spans="51:75">
      <c r="AY11136" s="89" t="e">
        <f>VLOOKUP(C11136,#REF!, 2,FALSE)</f>
        <v>#REF!</v>
      </c>
      <c r="BM11136" s="61" t="s">
        <v>16642</v>
      </c>
      <c r="BN11136" s="61" t="s">
        <v>669</v>
      </c>
      <c r="BO11136" s="61" t="s">
        <v>2985</v>
      </c>
      <c r="BU11136" s="61" t="s">
        <v>16642</v>
      </c>
      <c r="BV11136" s="61" t="s">
        <v>669</v>
      </c>
      <c r="BW11136" s="61" t="s">
        <v>2985</v>
      </c>
    </row>
    <row r="11137" spans="51:75">
      <c r="AY11137" s="89" t="e">
        <f>VLOOKUP(C11137,#REF!, 2,FALSE)</f>
        <v>#REF!</v>
      </c>
      <c r="BM11137" s="61" t="s">
        <v>16643</v>
      </c>
      <c r="BN11137" s="61" t="s">
        <v>3047</v>
      </c>
      <c r="BO11137" s="61" t="s">
        <v>2985</v>
      </c>
      <c r="BU11137" s="61" t="s">
        <v>16643</v>
      </c>
      <c r="BV11137" s="61" t="s">
        <v>3047</v>
      </c>
      <c r="BW11137" s="61" t="s">
        <v>2985</v>
      </c>
    </row>
    <row r="11138" spans="51:75">
      <c r="AY11138" s="89" t="e">
        <f>VLOOKUP(C11138,#REF!, 2,FALSE)</f>
        <v>#REF!</v>
      </c>
      <c r="BM11138" s="61" t="s">
        <v>2856</v>
      </c>
      <c r="BN11138" s="61" t="s">
        <v>1344</v>
      </c>
      <c r="BO11138" s="61" t="s">
        <v>2985</v>
      </c>
      <c r="BU11138" s="61" t="s">
        <v>2856</v>
      </c>
      <c r="BV11138" s="61" t="s">
        <v>1344</v>
      </c>
      <c r="BW11138" s="61" t="s">
        <v>2985</v>
      </c>
    </row>
    <row r="11139" spans="51:75">
      <c r="AY11139" s="89" t="e">
        <f>VLOOKUP(C11139,#REF!, 2,FALSE)</f>
        <v>#REF!</v>
      </c>
      <c r="BM11139" s="61" t="s">
        <v>16644</v>
      </c>
      <c r="BN11139" s="61" t="s">
        <v>2981</v>
      </c>
      <c r="BO11139" s="61" t="s">
        <v>2985</v>
      </c>
      <c r="BU11139" s="61" t="s">
        <v>16644</v>
      </c>
      <c r="BV11139" s="61" t="s">
        <v>2981</v>
      </c>
      <c r="BW11139" s="61" t="s">
        <v>2985</v>
      </c>
    </row>
    <row r="11140" spans="51:75">
      <c r="AY11140" s="89" t="e">
        <f>VLOOKUP(C11140,#REF!, 2,FALSE)</f>
        <v>#REF!</v>
      </c>
      <c r="BM11140" s="61" t="s">
        <v>16645</v>
      </c>
      <c r="BN11140" s="61" t="s">
        <v>1344</v>
      </c>
      <c r="BO11140" s="61" t="s">
        <v>11525</v>
      </c>
      <c r="BU11140" s="61" t="s">
        <v>16645</v>
      </c>
      <c r="BV11140" s="61" t="s">
        <v>1344</v>
      </c>
      <c r="BW11140" s="61" t="s">
        <v>11525</v>
      </c>
    </row>
    <row r="11141" spans="51:75">
      <c r="AY11141" s="89" t="e">
        <f>VLOOKUP(C11141,#REF!, 2,FALSE)</f>
        <v>#REF!</v>
      </c>
      <c r="BM11141" s="61" t="s">
        <v>16646</v>
      </c>
      <c r="BN11141" s="61" t="s">
        <v>3047</v>
      </c>
      <c r="BO11141" s="61" t="s">
        <v>7523</v>
      </c>
      <c r="BU11141" s="61" t="s">
        <v>16646</v>
      </c>
      <c r="BV11141" s="61" t="s">
        <v>3047</v>
      </c>
      <c r="BW11141" s="61" t="s">
        <v>7523</v>
      </c>
    </row>
    <row r="11142" spans="51:75">
      <c r="AY11142" s="89" t="e">
        <f>VLOOKUP(C11142,#REF!, 2,FALSE)</f>
        <v>#REF!</v>
      </c>
      <c r="BM11142" s="61" t="s">
        <v>2857</v>
      </c>
      <c r="BN11142" s="61" t="s">
        <v>1344</v>
      </c>
      <c r="BO11142" s="61" t="s">
        <v>2985</v>
      </c>
      <c r="BU11142" s="61" t="s">
        <v>2857</v>
      </c>
      <c r="BV11142" s="61" t="s">
        <v>1344</v>
      </c>
      <c r="BW11142" s="61" t="s">
        <v>2985</v>
      </c>
    </row>
    <row r="11143" spans="51:75">
      <c r="AY11143" s="89" t="e">
        <f>VLOOKUP(C11143,#REF!, 2,FALSE)</f>
        <v>#REF!</v>
      </c>
      <c r="BM11143" s="61" t="s">
        <v>16647</v>
      </c>
      <c r="BN11143" s="61" t="s">
        <v>1344</v>
      </c>
      <c r="BO11143" s="61" t="s">
        <v>2985</v>
      </c>
      <c r="BU11143" s="61" t="s">
        <v>16647</v>
      </c>
      <c r="BV11143" s="61" t="s">
        <v>1344</v>
      </c>
      <c r="BW11143" s="61" t="s">
        <v>2985</v>
      </c>
    </row>
    <row r="11144" spans="51:75">
      <c r="AY11144" s="89" t="e">
        <f>VLOOKUP(C11144,#REF!, 2,FALSE)</f>
        <v>#REF!</v>
      </c>
      <c r="BM11144" s="61" t="s">
        <v>2858</v>
      </c>
      <c r="BN11144" s="61" t="s">
        <v>1141</v>
      </c>
      <c r="BO11144" s="61" t="s">
        <v>2985</v>
      </c>
      <c r="BU11144" s="61" t="s">
        <v>2858</v>
      </c>
      <c r="BV11144" s="61" t="s">
        <v>1141</v>
      </c>
      <c r="BW11144" s="61" t="s">
        <v>2985</v>
      </c>
    </row>
    <row r="11145" spans="51:75">
      <c r="AY11145" s="89" t="e">
        <f>VLOOKUP(C11145,#REF!, 2,FALSE)</f>
        <v>#REF!</v>
      </c>
      <c r="BM11145" s="61" t="s">
        <v>16648</v>
      </c>
      <c r="BN11145" s="61" t="s">
        <v>3004</v>
      </c>
      <c r="BO11145" s="61" t="s">
        <v>13676</v>
      </c>
      <c r="BU11145" s="61" t="s">
        <v>16648</v>
      </c>
      <c r="BV11145" s="61" t="s">
        <v>3004</v>
      </c>
      <c r="BW11145" s="61" t="s">
        <v>13676</v>
      </c>
    </row>
    <row r="11146" spans="51:75">
      <c r="AY11146" s="89" t="e">
        <f>VLOOKUP(C11146,#REF!, 2,FALSE)</f>
        <v>#REF!</v>
      </c>
      <c r="BM11146" s="61" t="s">
        <v>16649</v>
      </c>
      <c r="BN11146" s="61" t="s">
        <v>1141</v>
      </c>
      <c r="BO11146" s="61" t="s">
        <v>2985</v>
      </c>
      <c r="BU11146" s="61" t="s">
        <v>16649</v>
      </c>
      <c r="BV11146" s="61" t="s">
        <v>1141</v>
      </c>
      <c r="BW11146" s="61" t="s">
        <v>2985</v>
      </c>
    </row>
    <row r="11147" spans="51:75">
      <c r="AY11147" s="89" t="e">
        <f>VLOOKUP(C11147,#REF!, 2,FALSE)</f>
        <v>#REF!</v>
      </c>
      <c r="BM11147" s="61" t="s">
        <v>16650</v>
      </c>
      <c r="BN11147" s="61" t="s">
        <v>3007</v>
      </c>
      <c r="BO11147" s="61" t="s">
        <v>3763</v>
      </c>
      <c r="BU11147" s="61" t="s">
        <v>16650</v>
      </c>
      <c r="BV11147" s="61" t="s">
        <v>3007</v>
      </c>
      <c r="BW11147" s="61" t="s">
        <v>3763</v>
      </c>
    </row>
    <row r="11148" spans="51:75">
      <c r="AY11148" s="89" t="e">
        <f>VLOOKUP(C11148,#REF!, 2,FALSE)</f>
        <v>#REF!</v>
      </c>
      <c r="BM11148" s="61" t="s">
        <v>16651</v>
      </c>
      <c r="BN11148" s="61" t="s">
        <v>3007</v>
      </c>
      <c r="BO11148" s="61" t="s">
        <v>12412</v>
      </c>
      <c r="BU11148" s="61" t="s">
        <v>16651</v>
      </c>
      <c r="BV11148" s="61" t="s">
        <v>3007</v>
      </c>
      <c r="BW11148" s="61" t="s">
        <v>12412</v>
      </c>
    </row>
    <row r="11149" spans="51:75">
      <c r="AY11149" s="89" t="e">
        <f>VLOOKUP(C11149,#REF!, 2,FALSE)</f>
        <v>#REF!</v>
      </c>
      <c r="BM11149" s="61" t="s">
        <v>16652</v>
      </c>
      <c r="BN11149" s="61" t="s">
        <v>3204</v>
      </c>
      <c r="BO11149" s="61" t="s">
        <v>2985</v>
      </c>
      <c r="BU11149" s="61" t="s">
        <v>16652</v>
      </c>
      <c r="BV11149" s="61" t="s">
        <v>3204</v>
      </c>
      <c r="BW11149" s="61" t="s">
        <v>2985</v>
      </c>
    </row>
    <row r="11150" spans="51:75">
      <c r="AY11150" s="89" t="e">
        <f>VLOOKUP(C11150,#REF!, 2,FALSE)</f>
        <v>#REF!</v>
      </c>
      <c r="BM11150" s="61" t="s">
        <v>16653</v>
      </c>
      <c r="BN11150" s="61" t="s">
        <v>3007</v>
      </c>
      <c r="BO11150" s="61" t="s">
        <v>2985</v>
      </c>
      <c r="BU11150" s="61" t="s">
        <v>16653</v>
      </c>
      <c r="BV11150" s="61" t="s">
        <v>3007</v>
      </c>
      <c r="BW11150" s="61" t="s">
        <v>2985</v>
      </c>
    </row>
    <row r="11151" spans="51:75">
      <c r="AY11151" s="89" t="e">
        <f>VLOOKUP(C11151,#REF!, 2,FALSE)</f>
        <v>#REF!</v>
      </c>
      <c r="BM11151" s="61" t="s">
        <v>16654</v>
      </c>
      <c r="BN11151" s="61" t="s">
        <v>3007</v>
      </c>
      <c r="BO11151" s="61" t="s">
        <v>2362</v>
      </c>
      <c r="BU11151" s="61" t="s">
        <v>16654</v>
      </c>
      <c r="BV11151" s="61" t="s">
        <v>3007</v>
      </c>
      <c r="BW11151" s="61" t="s">
        <v>2362</v>
      </c>
    </row>
    <row r="11152" spans="51:75">
      <c r="AY11152" s="89" t="e">
        <f>VLOOKUP(C11152,#REF!, 2,FALSE)</f>
        <v>#REF!</v>
      </c>
      <c r="BM11152" s="61" t="s">
        <v>16655</v>
      </c>
      <c r="BN11152" s="61" t="s">
        <v>638</v>
      </c>
      <c r="BO11152" s="61" t="s">
        <v>16656</v>
      </c>
      <c r="BU11152" s="61" t="s">
        <v>16655</v>
      </c>
      <c r="BV11152" s="61" t="s">
        <v>638</v>
      </c>
      <c r="BW11152" s="61" t="s">
        <v>16656</v>
      </c>
    </row>
    <row r="11153" spans="51:75">
      <c r="AY11153" s="89" t="e">
        <f>VLOOKUP(C11153,#REF!, 2,FALSE)</f>
        <v>#REF!</v>
      </c>
      <c r="BM11153" s="61" t="s">
        <v>2859</v>
      </c>
      <c r="BN11153" s="61" t="s">
        <v>668</v>
      </c>
      <c r="BO11153" s="61" t="s">
        <v>2985</v>
      </c>
      <c r="BU11153" s="61" t="s">
        <v>2859</v>
      </c>
      <c r="BV11153" s="61" t="s">
        <v>668</v>
      </c>
      <c r="BW11153" s="61" t="s">
        <v>2985</v>
      </c>
    </row>
    <row r="11154" spans="51:75">
      <c r="AY11154" s="89" t="e">
        <f>VLOOKUP(C11154,#REF!, 2,FALSE)</f>
        <v>#REF!</v>
      </c>
      <c r="BM11154" s="61" t="s">
        <v>16657</v>
      </c>
      <c r="BN11154" s="61" t="s">
        <v>3204</v>
      </c>
      <c r="BO11154" s="61" t="s">
        <v>5374</v>
      </c>
      <c r="BU11154" s="61" t="s">
        <v>16657</v>
      </c>
      <c r="BV11154" s="61" t="s">
        <v>3204</v>
      </c>
      <c r="BW11154" s="61" t="s">
        <v>5374</v>
      </c>
    </row>
    <row r="11155" spans="51:75">
      <c r="AY11155" s="89" t="e">
        <f>VLOOKUP(C11155,#REF!, 2,FALSE)</f>
        <v>#REF!</v>
      </c>
      <c r="BM11155" s="61" t="s">
        <v>16658</v>
      </c>
      <c r="BN11155" s="61" t="s">
        <v>1271</v>
      </c>
      <c r="BO11155" s="61" t="s">
        <v>2985</v>
      </c>
      <c r="BU11155" s="61" t="s">
        <v>16658</v>
      </c>
      <c r="BV11155" s="61" t="s">
        <v>1271</v>
      </c>
      <c r="BW11155" s="61" t="s">
        <v>2985</v>
      </c>
    </row>
    <row r="11156" spans="51:75">
      <c r="AY11156" s="89" t="e">
        <f>VLOOKUP(C11156,#REF!, 2,FALSE)</f>
        <v>#REF!</v>
      </c>
      <c r="BM11156" s="61" t="s">
        <v>2860</v>
      </c>
      <c r="BN11156" s="61" t="s">
        <v>1271</v>
      </c>
      <c r="BO11156" s="61" t="s">
        <v>2985</v>
      </c>
      <c r="BU11156" s="61" t="s">
        <v>2860</v>
      </c>
      <c r="BV11156" s="61" t="s">
        <v>1271</v>
      </c>
      <c r="BW11156" s="61" t="s">
        <v>2985</v>
      </c>
    </row>
    <row r="11157" spans="51:75">
      <c r="AY11157" s="89" t="e">
        <f>VLOOKUP(C11157,#REF!, 2,FALSE)</f>
        <v>#REF!</v>
      </c>
      <c r="BM11157" s="61" t="s">
        <v>16659</v>
      </c>
      <c r="BN11157" s="61" t="s">
        <v>3254</v>
      </c>
      <c r="BO11157" s="61" t="s">
        <v>2985</v>
      </c>
      <c r="BU11157" s="61" t="s">
        <v>16659</v>
      </c>
      <c r="BV11157" s="61" t="s">
        <v>3254</v>
      </c>
      <c r="BW11157" s="61" t="s">
        <v>2985</v>
      </c>
    </row>
    <row r="11158" spans="51:75">
      <c r="AY11158" s="89" t="e">
        <f>VLOOKUP(C11158,#REF!, 2,FALSE)</f>
        <v>#REF!</v>
      </c>
      <c r="BM11158" s="61" t="s">
        <v>16660</v>
      </c>
      <c r="BN11158" s="61" t="s">
        <v>3007</v>
      </c>
      <c r="BO11158" s="61" t="s">
        <v>2985</v>
      </c>
      <c r="BU11158" s="61" t="s">
        <v>16660</v>
      </c>
      <c r="BV11158" s="61" t="s">
        <v>3007</v>
      </c>
      <c r="BW11158" s="61" t="s">
        <v>2985</v>
      </c>
    </row>
    <row r="11159" spans="51:75">
      <c r="AY11159" s="89" t="e">
        <f>VLOOKUP(C11159,#REF!, 2,FALSE)</f>
        <v>#REF!</v>
      </c>
      <c r="BM11159" s="61" t="s">
        <v>308</v>
      </c>
      <c r="BN11159" s="61" t="s">
        <v>1344</v>
      </c>
      <c r="BO11159" s="61" t="s">
        <v>6083</v>
      </c>
      <c r="BU11159" s="61" t="s">
        <v>308</v>
      </c>
      <c r="BV11159" s="61" t="s">
        <v>1344</v>
      </c>
      <c r="BW11159" s="61" t="s">
        <v>6083</v>
      </c>
    </row>
    <row r="11160" spans="51:75">
      <c r="AY11160" s="89" t="e">
        <f>VLOOKUP(C11160,#REF!, 2,FALSE)</f>
        <v>#REF!</v>
      </c>
      <c r="BM11160" s="61" t="s">
        <v>16661</v>
      </c>
      <c r="BN11160" s="61" t="s">
        <v>717</v>
      </c>
      <c r="BO11160" s="61" t="s">
        <v>10667</v>
      </c>
      <c r="BU11160" s="61" t="s">
        <v>16661</v>
      </c>
      <c r="BV11160" s="61" t="s">
        <v>717</v>
      </c>
      <c r="BW11160" s="61" t="s">
        <v>10667</v>
      </c>
    </row>
    <row r="11161" spans="51:75">
      <c r="AY11161" s="89" t="e">
        <f>VLOOKUP(C11161,#REF!, 2,FALSE)</f>
        <v>#REF!</v>
      </c>
      <c r="BM11161" s="61" t="s">
        <v>16662</v>
      </c>
      <c r="BN11161" s="61" t="s">
        <v>1344</v>
      </c>
      <c r="BO11161" s="61" t="s">
        <v>16663</v>
      </c>
      <c r="BU11161" s="61" t="s">
        <v>16662</v>
      </c>
      <c r="BV11161" s="61" t="s">
        <v>1344</v>
      </c>
      <c r="BW11161" s="61" t="s">
        <v>16663</v>
      </c>
    </row>
    <row r="11162" spans="51:75">
      <c r="AY11162" s="89" t="e">
        <f>VLOOKUP(C11162,#REF!, 2,FALSE)</f>
        <v>#REF!</v>
      </c>
      <c r="BM11162" s="61" t="s">
        <v>16664</v>
      </c>
      <c r="BN11162" s="61" t="s">
        <v>1344</v>
      </c>
      <c r="BO11162" s="61" t="s">
        <v>1807</v>
      </c>
      <c r="BU11162" s="61" t="s">
        <v>16664</v>
      </c>
      <c r="BV11162" s="61" t="s">
        <v>1344</v>
      </c>
      <c r="BW11162" s="61" t="s">
        <v>1807</v>
      </c>
    </row>
    <row r="11163" spans="51:75">
      <c r="AY11163" s="89" t="e">
        <f>VLOOKUP(C11163,#REF!, 2,FALSE)</f>
        <v>#REF!</v>
      </c>
      <c r="BM11163" s="61" t="s">
        <v>16665</v>
      </c>
      <c r="BN11163" s="61" t="s">
        <v>1271</v>
      </c>
      <c r="BO11163" s="61" t="s">
        <v>16666</v>
      </c>
      <c r="BU11163" s="61" t="s">
        <v>16665</v>
      </c>
      <c r="BV11163" s="61" t="s">
        <v>1271</v>
      </c>
      <c r="BW11163" s="61" t="s">
        <v>16666</v>
      </c>
    </row>
    <row r="11164" spans="51:75">
      <c r="AY11164" s="89" t="e">
        <f>VLOOKUP(C11164,#REF!, 2,FALSE)</f>
        <v>#REF!</v>
      </c>
      <c r="BM11164" s="61" t="s">
        <v>16667</v>
      </c>
      <c r="BN11164" s="61" t="s">
        <v>3007</v>
      </c>
      <c r="BO11164" s="61" t="s">
        <v>16668</v>
      </c>
      <c r="BU11164" s="61" t="s">
        <v>16667</v>
      </c>
      <c r="BV11164" s="61" t="s">
        <v>3007</v>
      </c>
      <c r="BW11164" s="61" t="s">
        <v>16668</v>
      </c>
    </row>
    <row r="11165" spans="51:75">
      <c r="AY11165" s="89" t="e">
        <f>VLOOKUP(C11165,#REF!, 2,FALSE)</f>
        <v>#REF!</v>
      </c>
      <c r="BM11165" s="61" t="s">
        <v>16669</v>
      </c>
      <c r="BN11165" s="61" t="s">
        <v>3047</v>
      </c>
      <c r="BO11165" s="61" t="s">
        <v>16670</v>
      </c>
      <c r="BU11165" s="61" t="s">
        <v>16669</v>
      </c>
      <c r="BV11165" s="61" t="s">
        <v>3047</v>
      </c>
      <c r="BW11165" s="61" t="s">
        <v>16670</v>
      </c>
    </row>
    <row r="11166" spans="51:75">
      <c r="AY11166" s="89" t="e">
        <f>VLOOKUP(C11166,#REF!, 2,FALSE)</f>
        <v>#REF!</v>
      </c>
      <c r="BM11166" s="61" t="s">
        <v>16671</v>
      </c>
      <c r="BN11166" s="61" t="s">
        <v>2981</v>
      </c>
      <c r="BO11166" s="61" t="s">
        <v>14662</v>
      </c>
      <c r="BU11166" s="61" t="s">
        <v>16671</v>
      </c>
      <c r="BV11166" s="61" t="s">
        <v>2981</v>
      </c>
      <c r="BW11166" s="61" t="s">
        <v>14662</v>
      </c>
    </row>
    <row r="11167" spans="51:75">
      <c r="AY11167" s="89" t="e">
        <f>VLOOKUP(C11167,#REF!, 2,FALSE)</f>
        <v>#REF!</v>
      </c>
      <c r="BM11167" s="61" t="s">
        <v>16672</v>
      </c>
      <c r="BN11167" s="61" t="s">
        <v>1344</v>
      </c>
      <c r="BO11167" s="61" t="s">
        <v>6715</v>
      </c>
      <c r="BU11167" s="61" t="s">
        <v>16672</v>
      </c>
      <c r="BV11167" s="61" t="s">
        <v>1344</v>
      </c>
      <c r="BW11167" s="61" t="s">
        <v>6715</v>
      </c>
    </row>
    <row r="11168" spans="51:75">
      <c r="AY11168" s="89" t="e">
        <f>VLOOKUP(C11168,#REF!, 2,FALSE)</f>
        <v>#REF!</v>
      </c>
      <c r="BM11168" s="61" t="s">
        <v>16673</v>
      </c>
      <c r="BN11168" s="61" t="s">
        <v>3007</v>
      </c>
      <c r="BO11168" s="61" t="s">
        <v>2985</v>
      </c>
      <c r="BU11168" s="61" t="s">
        <v>16673</v>
      </c>
      <c r="BV11168" s="61" t="s">
        <v>3007</v>
      </c>
      <c r="BW11168" s="61" t="s">
        <v>2985</v>
      </c>
    </row>
    <row r="11169" spans="51:75">
      <c r="AY11169" s="89" t="e">
        <f>VLOOKUP(C11169,#REF!, 2,FALSE)</f>
        <v>#REF!</v>
      </c>
      <c r="BM11169" s="61" t="s">
        <v>16674</v>
      </c>
      <c r="BN11169" s="61" t="s">
        <v>3254</v>
      </c>
      <c r="BO11169" s="61" t="s">
        <v>16675</v>
      </c>
      <c r="BU11169" s="61" t="s">
        <v>16674</v>
      </c>
      <c r="BV11169" s="61" t="s">
        <v>3254</v>
      </c>
      <c r="BW11169" s="61" t="s">
        <v>16675</v>
      </c>
    </row>
    <row r="11170" spans="51:75">
      <c r="AY11170" s="89" t="e">
        <f>VLOOKUP(C11170,#REF!, 2,FALSE)</f>
        <v>#REF!</v>
      </c>
      <c r="BM11170" s="61" t="s">
        <v>16676</v>
      </c>
      <c r="BN11170" s="61" t="s">
        <v>3254</v>
      </c>
      <c r="BO11170" s="61" t="s">
        <v>5277</v>
      </c>
      <c r="BU11170" s="61" t="s">
        <v>16676</v>
      </c>
      <c r="BV11170" s="61" t="s">
        <v>3254</v>
      </c>
      <c r="BW11170" s="61" t="s">
        <v>5277</v>
      </c>
    </row>
    <row r="11171" spans="51:75">
      <c r="AY11171" s="89" t="e">
        <f>VLOOKUP(C11171,#REF!, 2,FALSE)</f>
        <v>#REF!</v>
      </c>
      <c r="BM11171" s="61" t="s">
        <v>2861</v>
      </c>
      <c r="BN11171" s="61" t="s">
        <v>1271</v>
      </c>
      <c r="BO11171" s="61" t="s">
        <v>2985</v>
      </c>
      <c r="BU11171" s="61" t="s">
        <v>2861</v>
      </c>
      <c r="BV11171" s="61" t="s">
        <v>1271</v>
      </c>
      <c r="BW11171" s="61" t="s">
        <v>2985</v>
      </c>
    </row>
    <row r="11172" spans="51:75">
      <c r="AY11172" s="89" t="e">
        <f>VLOOKUP(C11172,#REF!, 2,FALSE)</f>
        <v>#REF!</v>
      </c>
      <c r="BM11172" s="61" t="s">
        <v>16677</v>
      </c>
      <c r="BN11172" s="61" t="s">
        <v>3007</v>
      </c>
      <c r="BO11172" s="61" t="s">
        <v>2175</v>
      </c>
      <c r="BU11172" s="61" t="s">
        <v>16677</v>
      </c>
      <c r="BV11172" s="61" t="s">
        <v>3007</v>
      </c>
      <c r="BW11172" s="61" t="s">
        <v>2175</v>
      </c>
    </row>
    <row r="11173" spans="51:75">
      <c r="AY11173" s="89" t="e">
        <f>VLOOKUP(C11173,#REF!, 2,FALSE)</f>
        <v>#REF!</v>
      </c>
      <c r="BM11173" s="61" t="s">
        <v>16678</v>
      </c>
      <c r="BN11173" s="61" t="s">
        <v>2981</v>
      </c>
      <c r="BO11173" s="61" t="s">
        <v>2757</v>
      </c>
      <c r="BU11173" s="61" t="s">
        <v>16678</v>
      </c>
      <c r="BV11173" s="61" t="s">
        <v>2981</v>
      </c>
      <c r="BW11173" s="61" t="s">
        <v>2757</v>
      </c>
    </row>
    <row r="11174" spans="51:75">
      <c r="AY11174" s="89" t="e">
        <f>VLOOKUP(C11174,#REF!, 2,FALSE)</f>
        <v>#REF!</v>
      </c>
      <c r="BM11174" s="61" t="s">
        <v>16679</v>
      </c>
      <c r="BN11174" s="61" t="s">
        <v>1271</v>
      </c>
      <c r="BO11174" s="61" t="s">
        <v>2985</v>
      </c>
      <c r="BU11174" s="61" t="s">
        <v>16679</v>
      </c>
      <c r="BV11174" s="61" t="s">
        <v>1271</v>
      </c>
      <c r="BW11174" s="61" t="s">
        <v>2985</v>
      </c>
    </row>
    <row r="11175" spans="51:75">
      <c r="AY11175" s="89" t="e">
        <f>VLOOKUP(C11175,#REF!, 2,FALSE)</f>
        <v>#REF!</v>
      </c>
      <c r="BM11175" s="61" t="s">
        <v>16680</v>
      </c>
      <c r="BN11175" s="61" t="s">
        <v>1141</v>
      </c>
      <c r="BO11175" s="61" t="s">
        <v>8412</v>
      </c>
      <c r="BU11175" s="61" t="s">
        <v>16680</v>
      </c>
      <c r="BV11175" s="61" t="s">
        <v>1141</v>
      </c>
      <c r="BW11175" s="61" t="s">
        <v>8412</v>
      </c>
    </row>
    <row r="11176" spans="51:75">
      <c r="AY11176" s="89" t="e">
        <f>VLOOKUP(C11176,#REF!, 2,FALSE)</f>
        <v>#REF!</v>
      </c>
      <c r="BM11176" s="61" t="s">
        <v>16681</v>
      </c>
      <c r="BN11176" s="61" t="s">
        <v>2981</v>
      </c>
      <c r="BO11176" s="61" t="s">
        <v>2985</v>
      </c>
      <c r="BU11176" s="61" t="s">
        <v>16681</v>
      </c>
      <c r="BV11176" s="61" t="s">
        <v>2981</v>
      </c>
      <c r="BW11176" s="61" t="s">
        <v>2985</v>
      </c>
    </row>
    <row r="11177" spans="51:75">
      <c r="AY11177" s="89" t="e">
        <f>VLOOKUP(C11177,#REF!, 2,FALSE)</f>
        <v>#REF!</v>
      </c>
      <c r="BM11177" s="61" t="s">
        <v>16682</v>
      </c>
      <c r="BN11177" s="61" t="s">
        <v>1271</v>
      </c>
      <c r="BO11177" s="61" t="s">
        <v>15841</v>
      </c>
      <c r="BU11177" s="61" t="s">
        <v>16682</v>
      </c>
      <c r="BV11177" s="61" t="s">
        <v>1271</v>
      </c>
      <c r="BW11177" s="61" t="s">
        <v>15841</v>
      </c>
    </row>
    <row r="11178" spans="51:75">
      <c r="AY11178" s="89" t="e">
        <f>VLOOKUP(C11178,#REF!, 2,FALSE)</f>
        <v>#REF!</v>
      </c>
      <c r="BM11178" s="61" t="s">
        <v>16683</v>
      </c>
      <c r="BN11178" s="61" t="s">
        <v>1271</v>
      </c>
      <c r="BO11178" s="61" t="s">
        <v>2985</v>
      </c>
      <c r="BU11178" s="61" t="s">
        <v>16683</v>
      </c>
      <c r="BV11178" s="61" t="s">
        <v>1271</v>
      </c>
      <c r="BW11178" s="61" t="s">
        <v>2985</v>
      </c>
    </row>
    <row r="11179" spans="51:75">
      <c r="AY11179" s="89" t="e">
        <f>VLOOKUP(C11179,#REF!, 2,FALSE)</f>
        <v>#REF!</v>
      </c>
      <c r="BM11179" s="61" t="s">
        <v>16684</v>
      </c>
      <c r="BN11179" s="61" t="s">
        <v>3254</v>
      </c>
      <c r="BO11179" s="61" t="s">
        <v>9392</v>
      </c>
      <c r="BU11179" s="61" t="s">
        <v>16684</v>
      </c>
      <c r="BV11179" s="61" t="s">
        <v>3254</v>
      </c>
      <c r="BW11179" s="61" t="s">
        <v>9392</v>
      </c>
    </row>
    <row r="11180" spans="51:75">
      <c r="AY11180" s="89" t="e">
        <f>VLOOKUP(C11180,#REF!, 2,FALSE)</f>
        <v>#REF!</v>
      </c>
      <c r="BM11180" s="61" t="s">
        <v>16685</v>
      </c>
      <c r="BN11180" s="61" t="s">
        <v>1344</v>
      </c>
      <c r="BO11180" s="61" t="s">
        <v>2985</v>
      </c>
      <c r="BU11180" s="61" t="s">
        <v>16685</v>
      </c>
      <c r="BV11180" s="61" t="s">
        <v>1344</v>
      </c>
      <c r="BW11180" s="61" t="s">
        <v>2985</v>
      </c>
    </row>
    <row r="11181" spans="51:75">
      <c r="AY11181" s="89" t="e">
        <f>VLOOKUP(C11181,#REF!, 2,FALSE)</f>
        <v>#REF!</v>
      </c>
      <c r="BM11181" s="61" t="s">
        <v>16686</v>
      </c>
      <c r="BN11181" s="61" t="s">
        <v>864</v>
      </c>
      <c r="BO11181" s="61" t="s">
        <v>2985</v>
      </c>
      <c r="BU11181" s="61" t="s">
        <v>16686</v>
      </c>
      <c r="BV11181" s="61" t="s">
        <v>864</v>
      </c>
      <c r="BW11181" s="61" t="s">
        <v>2985</v>
      </c>
    </row>
    <row r="11182" spans="51:75">
      <c r="AY11182" s="89" t="e">
        <f>VLOOKUP(C11182,#REF!, 2,FALSE)</f>
        <v>#REF!</v>
      </c>
      <c r="BM11182" s="61" t="s">
        <v>16687</v>
      </c>
      <c r="BN11182" s="61" t="s">
        <v>1344</v>
      </c>
      <c r="BO11182" s="61" t="s">
        <v>2985</v>
      </c>
      <c r="BU11182" s="61" t="s">
        <v>16687</v>
      </c>
      <c r="BV11182" s="61" t="s">
        <v>1344</v>
      </c>
      <c r="BW11182" s="61" t="s">
        <v>2985</v>
      </c>
    </row>
    <row r="11183" spans="51:75">
      <c r="AY11183" s="89" t="e">
        <f>VLOOKUP(C11183,#REF!, 2,FALSE)</f>
        <v>#REF!</v>
      </c>
      <c r="BM11183" s="61" t="s">
        <v>16688</v>
      </c>
      <c r="BN11183" s="61" t="s">
        <v>1141</v>
      </c>
      <c r="BO11183" s="61" t="s">
        <v>2985</v>
      </c>
      <c r="BU11183" s="61" t="s">
        <v>16688</v>
      </c>
      <c r="BV11183" s="61" t="s">
        <v>1141</v>
      </c>
      <c r="BW11183" s="61" t="s">
        <v>2985</v>
      </c>
    </row>
    <row r="11184" spans="51:75">
      <c r="AY11184" s="89" t="e">
        <f>VLOOKUP(C11184,#REF!, 2,FALSE)</f>
        <v>#REF!</v>
      </c>
      <c r="BM11184" s="61" t="s">
        <v>16689</v>
      </c>
      <c r="BN11184" s="61" t="s">
        <v>864</v>
      </c>
      <c r="BO11184" s="61" t="s">
        <v>1279</v>
      </c>
      <c r="BU11184" s="61" t="s">
        <v>16689</v>
      </c>
      <c r="BV11184" s="61" t="s">
        <v>864</v>
      </c>
      <c r="BW11184" s="61" t="s">
        <v>1279</v>
      </c>
    </row>
    <row r="11185" spans="51:75">
      <c r="AY11185" s="89" t="e">
        <f>VLOOKUP(C11185,#REF!, 2,FALSE)</f>
        <v>#REF!</v>
      </c>
      <c r="BM11185" s="61" t="s">
        <v>16690</v>
      </c>
      <c r="BN11185" s="61" t="s">
        <v>3047</v>
      </c>
      <c r="BO11185" s="61" t="s">
        <v>2066</v>
      </c>
      <c r="BU11185" s="61" t="s">
        <v>16690</v>
      </c>
      <c r="BV11185" s="61" t="s">
        <v>3047</v>
      </c>
      <c r="BW11185" s="61" t="s">
        <v>2066</v>
      </c>
    </row>
    <row r="11186" spans="51:75">
      <c r="AY11186" s="89" t="e">
        <f>VLOOKUP(C11186,#REF!, 2,FALSE)</f>
        <v>#REF!</v>
      </c>
      <c r="BM11186" s="61" t="s">
        <v>16691</v>
      </c>
      <c r="BN11186" s="61" t="s">
        <v>2981</v>
      </c>
      <c r="BO11186" s="61" t="s">
        <v>1608</v>
      </c>
      <c r="BU11186" s="61" t="s">
        <v>16691</v>
      </c>
      <c r="BV11186" s="61" t="s">
        <v>2981</v>
      </c>
      <c r="BW11186" s="61" t="s">
        <v>1608</v>
      </c>
    </row>
    <row r="11187" spans="51:75">
      <c r="AY11187" s="89" t="e">
        <f>VLOOKUP(C11187,#REF!, 2,FALSE)</f>
        <v>#REF!</v>
      </c>
      <c r="BM11187" s="61" t="s">
        <v>2862</v>
      </c>
      <c r="BN11187" s="61" t="s">
        <v>3204</v>
      </c>
      <c r="BO11187" s="61" t="s">
        <v>2985</v>
      </c>
      <c r="BU11187" s="61" t="s">
        <v>2862</v>
      </c>
      <c r="BV11187" s="61" t="s">
        <v>3204</v>
      </c>
      <c r="BW11187" s="61" t="s">
        <v>2985</v>
      </c>
    </row>
    <row r="11188" spans="51:75">
      <c r="AY11188" s="89" t="e">
        <f>VLOOKUP(C11188,#REF!, 2,FALSE)</f>
        <v>#REF!</v>
      </c>
      <c r="BM11188" s="61" t="s">
        <v>16692</v>
      </c>
      <c r="BN11188" s="61" t="s">
        <v>3047</v>
      </c>
      <c r="BO11188" s="61" t="s">
        <v>2985</v>
      </c>
      <c r="BU11188" s="61" t="s">
        <v>16692</v>
      </c>
      <c r="BV11188" s="61" t="s">
        <v>3047</v>
      </c>
      <c r="BW11188" s="61" t="s">
        <v>2985</v>
      </c>
    </row>
    <row r="11189" spans="51:75">
      <c r="AY11189" s="89" t="e">
        <f>VLOOKUP(C11189,#REF!, 2,FALSE)</f>
        <v>#REF!</v>
      </c>
      <c r="BM11189" s="61" t="s">
        <v>16693</v>
      </c>
      <c r="BN11189" s="61" t="s">
        <v>1271</v>
      </c>
      <c r="BO11189" s="61" t="s">
        <v>3432</v>
      </c>
      <c r="BU11189" s="61" t="s">
        <v>16693</v>
      </c>
      <c r="BV11189" s="61" t="s">
        <v>1271</v>
      </c>
      <c r="BW11189" s="61" t="s">
        <v>3432</v>
      </c>
    </row>
    <row r="11190" spans="51:75">
      <c r="AY11190" s="89" t="e">
        <f>VLOOKUP(C11190,#REF!, 2,FALSE)</f>
        <v>#REF!</v>
      </c>
      <c r="BM11190" s="61" t="s">
        <v>16694</v>
      </c>
      <c r="BN11190" s="61" t="s">
        <v>1344</v>
      </c>
      <c r="BO11190" s="61" t="s">
        <v>946</v>
      </c>
      <c r="BU11190" s="61" t="s">
        <v>16694</v>
      </c>
      <c r="BV11190" s="61" t="s">
        <v>1344</v>
      </c>
      <c r="BW11190" s="61" t="s">
        <v>946</v>
      </c>
    </row>
    <row r="11191" spans="51:75">
      <c r="AY11191" s="89" t="e">
        <f>VLOOKUP(C11191,#REF!, 2,FALSE)</f>
        <v>#REF!</v>
      </c>
      <c r="BM11191" s="61" t="s">
        <v>16695</v>
      </c>
      <c r="BN11191" s="61" t="s">
        <v>3047</v>
      </c>
      <c r="BO11191" s="61" t="s">
        <v>2985</v>
      </c>
      <c r="BU11191" s="61" t="s">
        <v>16695</v>
      </c>
      <c r="BV11191" s="61" t="s">
        <v>3047</v>
      </c>
      <c r="BW11191" s="61" t="s">
        <v>2985</v>
      </c>
    </row>
    <row r="11192" spans="51:75">
      <c r="AY11192" s="89" t="e">
        <f>VLOOKUP(C11192,#REF!, 2,FALSE)</f>
        <v>#REF!</v>
      </c>
      <c r="BM11192" s="61" t="s">
        <v>16696</v>
      </c>
      <c r="BN11192" s="61" t="s">
        <v>3254</v>
      </c>
      <c r="BO11192" s="61" t="s">
        <v>3810</v>
      </c>
      <c r="BU11192" s="61" t="s">
        <v>16696</v>
      </c>
      <c r="BV11192" s="61" t="s">
        <v>3254</v>
      </c>
      <c r="BW11192" s="61" t="s">
        <v>3810</v>
      </c>
    </row>
    <row r="11193" spans="51:75">
      <c r="AY11193" s="89" t="e">
        <f>VLOOKUP(C11193,#REF!, 2,FALSE)</f>
        <v>#REF!</v>
      </c>
      <c r="BM11193" s="61" t="s">
        <v>16697</v>
      </c>
      <c r="BN11193" s="61" t="s">
        <v>1271</v>
      </c>
      <c r="BO11193" s="61" t="s">
        <v>15740</v>
      </c>
      <c r="BU11193" s="61" t="s">
        <v>16697</v>
      </c>
      <c r="BV11193" s="61" t="s">
        <v>1271</v>
      </c>
      <c r="BW11193" s="61" t="s">
        <v>15740</v>
      </c>
    </row>
    <row r="11194" spans="51:75">
      <c r="AY11194" s="89" t="e">
        <f>VLOOKUP(C11194,#REF!, 2,FALSE)</f>
        <v>#REF!</v>
      </c>
      <c r="BM11194" s="61" t="s">
        <v>16698</v>
      </c>
      <c r="BN11194" s="61" t="s">
        <v>1344</v>
      </c>
      <c r="BO11194" s="61" t="s">
        <v>2985</v>
      </c>
      <c r="BU11194" s="61" t="s">
        <v>16698</v>
      </c>
      <c r="BV11194" s="61" t="s">
        <v>1344</v>
      </c>
      <c r="BW11194" s="61" t="s">
        <v>2985</v>
      </c>
    </row>
    <row r="11195" spans="51:75">
      <c r="AY11195" s="89" t="e">
        <f>VLOOKUP(C11195,#REF!, 2,FALSE)</f>
        <v>#REF!</v>
      </c>
      <c r="BM11195" s="61" t="s">
        <v>16699</v>
      </c>
      <c r="BN11195" s="61" t="s">
        <v>2981</v>
      </c>
      <c r="BO11195" s="61" t="s">
        <v>8749</v>
      </c>
      <c r="BU11195" s="61" t="s">
        <v>16699</v>
      </c>
      <c r="BV11195" s="61" t="s">
        <v>2981</v>
      </c>
      <c r="BW11195" s="61" t="s">
        <v>8749</v>
      </c>
    </row>
    <row r="11196" spans="51:75">
      <c r="AY11196" s="89" t="e">
        <f>VLOOKUP(C11196,#REF!, 2,FALSE)</f>
        <v>#REF!</v>
      </c>
      <c r="BM11196" s="61" t="s">
        <v>2863</v>
      </c>
      <c r="BN11196" s="61" t="s">
        <v>3254</v>
      </c>
      <c r="BO11196" s="61" t="s">
        <v>9343</v>
      </c>
      <c r="BU11196" s="61" t="s">
        <v>2863</v>
      </c>
      <c r="BV11196" s="61" t="s">
        <v>3254</v>
      </c>
      <c r="BW11196" s="61" t="s">
        <v>9343</v>
      </c>
    </row>
    <row r="11197" spans="51:75">
      <c r="AY11197" s="89" t="e">
        <f>VLOOKUP(C11197,#REF!, 2,FALSE)</f>
        <v>#REF!</v>
      </c>
      <c r="BM11197" s="61" t="s">
        <v>16700</v>
      </c>
      <c r="BN11197" s="61" t="s">
        <v>2981</v>
      </c>
      <c r="BO11197" s="61" t="s">
        <v>16701</v>
      </c>
      <c r="BU11197" s="61" t="s">
        <v>16700</v>
      </c>
      <c r="BV11197" s="61" t="s">
        <v>2981</v>
      </c>
      <c r="BW11197" s="61" t="s">
        <v>16701</v>
      </c>
    </row>
    <row r="11198" spans="51:75">
      <c r="AY11198" s="89" t="e">
        <f>VLOOKUP(C11198,#REF!, 2,FALSE)</f>
        <v>#REF!</v>
      </c>
      <c r="BM11198" s="61" t="s">
        <v>16702</v>
      </c>
      <c r="BN11198" s="61" t="s">
        <v>3047</v>
      </c>
      <c r="BO11198" s="61" t="s">
        <v>16703</v>
      </c>
      <c r="BU11198" s="61" t="s">
        <v>16702</v>
      </c>
      <c r="BV11198" s="61" t="s">
        <v>3047</v>
      </c>
      <c r="BW11198" s="61" t="s">
        <v>16703</v>
      </c>
    </row>
    <row r="11199" spans="51:75">
      <c r="AY11199" s="89" t="e">
        <f>VLOOKUP(C11199,#REF!, 2,FALSE)</f>
        <v>#REF!</v>
      </c>
      <c r="BM11199" s="61" t="s">
        <v>16704</v>
      </c>
      <c r="BN11199" s="61" t="s">
        <v>3047</v>
      </c>
      <c r="BO11199" s="61" t="s">
        <v>2985</v>
      </c>
      <c r="BU11199" s="61" t="s">
        <v>16704</v>
      </c>
      <c r="BV11199" s="61" t="s">
        <v>3047</v>
      </c>
      <c r="BW11199" s="61" t="s">
        <v>2985</v>
      </c>
    </row>
    <row r="11200" spans="51:75">
      <c r="AY11200" s="89" t="e">
        <f>VLOOKUP(C11200,#REF!, 2,FALSE)</f>
        <v>#REF!</v>
      </c>
      <c r="BM11200" s="61" t="s">
        <v>16705</v>
      </c>
      <c r="BN11200" s="61" t="s">
        <v>3047</v>
      </c>
      <c r="BO11200" s="61" t="s">
        <v>2980</v>
      </c>
      <c r="BU11200" s="61" t="s">
        <v>16705</v>
      </c>
      <c r="BV11200" s="61" t="s">
        <v>3047</v>
      </c>
      <c r="BW11200" s="61" t="s">
        <v>2980</v>
      </c>
    </row>
    <row r="11201" spans="51:75">
      <c r="AY11201" s="89" t="e">
        <f>VLOOKUP(C11201,#REF!, 2,FALSE)</f>
        <v>#REF!</v>
      </c>
      <c r="BM11201" s="61" t="s">
        <v>16706</v>
      </c>
      <c r="BN11201" s="61" t="s">
        <v>1344</v>
      </c>
      <c r="BO11201" s="61" t="s">
        <v>16707</v>
      </c>
      <c r="BU11201" s="61" t="s">
        <v>16706</v>
      </c>
      <c r="BV11201" s="61" t="s">
        <v>1344</v>
      </c>
      <c r="BW11201" s="61" t="s">
        <v>16707</v>
      </c>
    </row>
    <row r="11202" spans="51:75">
      <c r="AY11202" s="89" t="e">
        <f>VLOOKUP(C11202,#REF!, 2,FALSE)</f>
        <v>#REF!</v>
      </c>
      <c r="BM11202" s="61" t="s">
        <v>16708</v>
      </c>
      <c r="BN11202" s="61" t="s">
        <v>2981</v>
      </c>
      <c r="BO11202" s="61" t="s">
        <v>16709</v>
      </c>
      <c r="BU11202" s="61" t="s">
        <v>16708</v>
      </c>
      <c r="BV11202" s="61" t="s">
        <v>2981</v>
      </c>
      <c r="BW11202" s="61" t="s">
        <v>16709</v>
      </c>
    </row>
    <row r="11203" spans="51:75">
      <c r="AY11203" s="89" t="e">
        <f>VLOOKUP(C11203,#REF!, 2,FALSE)</f>
        <v>#REF!</v>
      </c>
      <c r="BM11203" s="61" t="s">
        <v>16710</v>
      </c>
      <c r="BN11203" s="61" t="s">
        <v>3007</v>
      </c>
      <c r="BO11203" s="61" t="s">
        <v>16711</v>
      </c>
      <c r="BU11203" s="61" t="s">
        <v>16710</v>
      </c>
      <c r="BV11203" s="61" t="s">
        <v>3007</v>
      </c>
      <c r="BW11203" s="61" t="s">
        <v>16711</v>
      </c>
    </row>
    <row r="11204" spans="51:75">
      <c r="AY11204" s="89" t="e">
        <f>VLOOKUP(C11204,#REF!, 2,FALSE)</f>
        <v>#REF!</v>
      </c>
      <c r="BM11204" s="61" t="s">
        <v>16712</v>
      </c>
      <c r="BN11204" s="61" t="s">
        <v>3254</v>
      </c>
      <c r="BO11204" s="61" t="s">
        <v>16713</v>
      </c>
      <c r="BU11204" s="61" t="s">
        <v>16712</v>
      </c>
      <c r="BV11204" s="61" t="s">
        <v>3254</v>
      </c>
      <c r="BW11204" s="61" t="s">
        <v>16713</v>
      </c>
    </row>
    <row r="11205" spans="51:75">
      <c r="AY11205" s="89" t="e">
        <f>VLOOKUP(C11205,#REF!, 2,FALSE)</f>
        <v>#REF!</v>
      </c>
      <c r="BM11205" s="61" t="s">
        <v>2864</v>
      </c>
      <c r="BN11205" s="61" t="s">
        <v>3004</v>
      </c>
      <c r="BO11205" s="61" t="s">
        <v>8829</v>
      </c>
      <c r="BU11205" s="61" t="s">
        <v>2864</v>
      </c>
      <c r="BV11205" s="61" t="s">
        <v>3004</v>
      </c>
      <c r="BW11205" s="61" t="s">
        <v>8829</v>
      </c>
    </row>
    <row r="11206" spans="51:75">
      <c r="AY11206" s="89" t="e">
        <f>VLOOKUP(C11206,#REF!, 2,FALSE)</f>
        <v>#REF!</v>
      </c>
      <c r="BM11206" s="61" t="s">
        <v>2865</v>
      </c>
      <c r="BN11206" s="61" t="s">
        <v>1141</v>
      </c>
      <c r="BO11206" s="61" t="s">
        <v>2985</v>
      </c>
      <c r="BU11206" s="61" t="s">
        <v>2865</v>
      </c>
      <c r="BV11206" s="61" t="s">
        <v>1141</v>
      </c>
      <c r="BW11206" s="61" t="s">
        <v>2985</v>
      </c>
    </row>
    <row r="11207" spans="51:75">
      <c r="AY11207" s="89" t="e">
        <f>VLOOKUP(C11207,#REF!, 2,FALSE)</f>
        <v>#REF!</v>
      </c>
      <c r="BM11207" s="61" t="s">
        <v>16714</v>
      </c>
      <c r="BN11207" s="61" t="s">
        <v>3004</v>
      </c>
      <c r="BO11207" s="61" t="s">
        <v>2985</v>
      </c>
      <c r="BU11207" s="61" t="s">
        <v>16714</v>
      </c>
      <c r="BV11207" s="61" t="s">
        <v>3004</v>
      </c>
      <c r="BW11207" s="61" t="s">
        <v>2985</v>
      </c>
    </row>
    <row r="11208" spans="51:75">
      <c r="AY11208" s="89" t="e">
        <f>VLOOKUP(C11208,#REF!, 2,FALSE)</f>
        <v>#REF!</v>
      </c>
      <c r="BM11208" s="61" t="s">
        <v>16715</v>
      </c>
      <c r="BN11208" s="61" t="s">
        <v>1141</v>
      </c>
      <c r="BO11208" s="61" t="s">
        <v>2985</v>
      </c>
      <c r="BU11208" s="61" t="s">
        <v>16715</v>
      </c>
      <c r="BV11208" s="61" t="s">
        <v>1141</v>
      </c>
      <c r="BW11208" s="61" t="s">
        <v>2985</v>
      </c>
    </row>
    <row r="11209" spans="51:75">
      <c r="AY11209" s="89" t="e">
        <f>VLOOKUP(C11209,#REF!, 2,FALSE)</f>
        <v>#REF!</v>
      </c>
      <c r="BM11209" s="61" t="s">
        <v>16716</v>
      </c>
      <c r="BN11209" s="61" t="s">
        <v>3254</v>
      </c>
      <c r="BO11209" s="61" t="s">
        <v>10791</v>
      </c>
      <c r="BU11209" s="61" t="s">
        <v>16716</v>
      </c>
      <c r="BV11209" s="61" t="s">
        <v>3254</v>
      </c>
      <c r="BW11209" s="61" t="s">
        <v>10791</v>
      </c>
    </row>
    <row r="11210" spans="51:75">
      <c r="AY11210" s="89" t="e">
        <f>VLOOKUP(C11210,#REF!, 2,FALSE)</f>
        <v>#REF!</v>
      </c>
      <c r="BM11210" s="61" t="s">
        <v>16717</v>
      </c>
      <c r="BN11210" s="61" t="s">
        <v>2981</v>
      </c>
      <c r="BO11210" s="61" t="s">
        <v>1099</v>
      </c>
      <c r="BU11210" s="61" t="s">
        <v>16717</v>
      </c>
      <c r="BV11210" s="61" t="s">
        <v>2981</v>
      </c>
      <c r="BW11210" s="61" t="s">
        <v>1099</v>
      </c>
    </row>
    <row r="11211" spans="51:75">
      <c r="AY11211" s="89" t="e">
        <f>VLOOKUP(C11211,#REF!, 2,FALSE)</f>
        <v>#REF!</v>
      </c>
      <c r="BM11211" s="61" t="s">
        <v>16718</v>
      </c>
      <c r="BN11211" s="61" t="s">
        <v>3007</v>
      </c>
      <c r="BO11211" s="61" t="s">
        <v>8534</v>
      </c>
      <c r="BU11211" s="61" t="s">
        <v>16718</v>
      </c>
      <c r="BV11211" s="61" t="s">
        <v>3007</v>
      </c>
      <c r="BW11211" s="61" t="s">
        <v>8534</v>
      </c>
    </row>
    <row r="11212" spans="51:75">
      <c r="AY11212" s="89" t="e">
        <f>VLOOKUP(C11212,#REF!, 2,FALSE)</f>
        <v>#REF!</v>
      </c>
      <c r="BM11212" s="61" t="s">
        <v>16719</v>
      </c>
      <c r="BN11212" s="61" t="s">
        <v>3047</v>
      </c>
      <c r="BO11212" s="61" t="s">
        <v>2985</v>
      </c>
      <c r="BU11212" s="61" t="s">
        <v>16719</v>
      </c>
      <c r="BV11212" s="61" t="s">
        <v>3047</v>
      </c>
      <c r="BW11212" s="61" t="s">
        <v>2985</v>
      </c>
    </row>
    <row r="11213" spans="51:75">
      <c r="AY11213" s="89" t="e">
        <f>VLOOKUP(C11213,#REF!, 2,FALSE)</f>
        <v>#REF!</v>
      </c>
      <c r="BM11213" s="61" t="s">
        <v>16720</v>
      </c>
      <c r="BN11213" s="61" t="s">
        <v>1344</v>
      </c>
      <c r="BO11213" s="61" t="s">
        <v>2985</v>
      </c>
      <c r="BU11213" s="61" t="s">
        <v>16720</v>
      </c>
      <c r="BV11213" s="61" t="s">
        <v>1344</v>
      </c>
      <c r="BW11213" s="61" t="s">
        <v>2985</v>
      </c>
    </row>
    <row r="11214" spans="51:75">
      <c r="AY11214" s="89" t="e">
        <f>VLOOKUP(C11214,#REF!, 2,FALSE)</f>
        <v>#REF!</v>
      </c>
      <c r="BM11214" s="61" t="s">
        <v>16721</v>
      </c>
      <c r="BN11214" s="61" t="s">
        <v>1344</v>
      </c>
      <c r="BO11214" s="61" t="s">
        <v>10555</v>
      </c>
      <c r="BU11214" s="61" t="s">
        <v>16721</v>
      </c>
      <c r="BV11214" s="61" t="s">
        <v>1344</v>
      </c>
      <c r="BW11214" s="61" t="s">
        <v>10555</v>
      </c>
    </row>
    <row r="11215" spans="51:75">
      <c r="AY11215" s="89" t="e">
        <f>VLOOKUP(C11215,#REF!, 2,FALSE)</f>
        <v>#REF!</v>
      </c>
      <c r="BM11215" s="61" t="s">
        <v>16722</v>
      </c>
      <c r="BN11215" s="61" t="s">
        <v>3254</v>
      </c>
      <c r="BO11215" s="61" t="s">
        <v>16723</v>
      </c>
      <c r="BU11215" s="61" t="s">
        <v>16722</v>
      </c>
      <c r="BV11215" s="61" t="s">
        <v>3254</v>
      </c>
      <c r="BW11215" s="61" t="s">
        <v>16723</v>
      </c>
    </row>
    <row r="11216" spans="51:75">
      <c r="AY11216" s="89" t="e">
        <f>VLOOKUP(C11216,#REF!, 2,FALSE)</f>
        <v>#REF!</v>
      </c>
      <c r="BM11216" s="61" t="s">
        <v>16724</v>
      </c>
      <c r="BN11216" s="61" t="s">
        <v>3254</v>
      </c>
      <c r="BO11216" s="61" t="s">
        <v>6672</v>
      </c>
      <c r="BU11216" s="61" t="s">
        <v>16724</v>
      </c>
      <c r="BV11216" s="61" t="s">
        <v>3254</v>
      </c>
      <c r="BW11216" s="61" t="s">
        <v>6672</v>
      </c>
    </row>
    <row r="11217" spans="51:75">
      <c r="AY11217" s="89" t="e">
        <f>VLOOKUP(C11217,#REF!, 2,FALSE)</f>
        <v>#REF!</v>
      </c>
      <c r="BM11217" s="61" t="s">
        <v>16725</v>
      </c>
      <c r="BN11217" s="61" t="s">
        <v>3047</v>
      </c>
      <c r="BO11217" s="61" t="s">
        <v>2985</v>
      </c>
      <c r="BU11217" s="61" t="s">
        <v>16725</v>
      </c>
      <c r="BV11217" s="61" t="s">
        <v>3047</v>
      </c>
      <c r="BW11217" s="61" t="s">
        <v>2985</v>
      </c>
    </row>
    <row r="11218" spans="51:75">
      <c r="AY11218" s="89" t="e">
        <f>VLOOKUP(C11218,#REF!, 2,FALSE)</f>
        <v>#REF!</v>
      </c>
      <c r="BM11218" s="61" t="s">
        <v>16726</v>
      </c>
      <c r="BN11218" s="61" t="s">
        <v>3204</v>
      </c>
      <c r="BO11218" s="61" t="s">
        <v>4841</v>
      </c>
      <c r="BU11218" s="61" t="s">
        <v>16726</v>
      </c>
      <c r="BV11218" s="61" t="s">
        <v>3204</v>
      </c>
      <c r="BW11218" s="61" t="s">
        <v>4841</v>
      </c>
    </row>
    <row r="11219" spans="51:75">
      <c r="AY11219" s="89" t="e">
        <f>VLOOKUP(C11219,#REF!, 2,FALSE)</f>
        <v>#REF!</v>
      </c>
      <c r="BM11219" s="61" t="s">
        <v>16727</v>
      </c>
      <c r="BN11219" s="61" t="s">
        <v>3254</v>
      </c>
      <c r="BO11219" s="61" t="s">
        <v>13027</v>
      </c>
      <c r="BU11219" s="61" t="s">
        <v>16727</v>
      </c>
      <c r="BV11219" s="61" t="s">
        <v>3254</v>
      </c>
      <c r="BW11219" s="61" t="s">
        <v>13027</v>
      </c>
    </row>
    <row r="11220" spans="51:75">
      <c r="AY11220" s="89" t="e">
        <f>VLOOKUP(C11220,#REF!, 2,FALSE)</f>
        <v>#REF!</v>
      </c>
      <c r="BM11220" s="61" t="s">
        <v>2866</v>
      </c>
      <c r="BN11220" s="61" t="s">
        <v>3007</v>
      </c>
      <c r="BO11220" s="61" t="s">
        <v>16728</v>
      </c>
      <c r="BU11220" s="61" t="s">
        <v>2866</v>
      </c>
      <c r="BV11220" s="61" t="s">
        <v>3007</v>
      </c>
      <c r="BW11220" s="61" t="s">
        <v>16728</v>
      </c>
    </row>
    <row r="11221" spans="51:75">
      <c r="AY11221" s="89" t="e">
        <f>VLOOKUP(C11221,#REF!, 2,FALSE)</f>
        <v>#REF!</v>
      </c>
      <c r="BM11221" s="61" t="s">
        <v>16729</v>
      </c>
      <c r="BN11221" s="61" t="s">
        <v>3004</v>
      </c>
      <c r="BO11221" s="61" t="s">
        <v>3023</v>
      </c>
      <c r="BU11221" s="61" t="s">
        <v>16729</v>
      </c>
      <c r="BV11221" s="61" t="s">
        <v>3004</v>
      </c>
      <c r="BW11221" s="61" t="s">
        <v>3023</v>
      </c>
    </row>
    <row r="11222" spans="51:75">
      <c r="AY11222" s="89" t="e">
        <f>VLOOKUP(C11222,#REF!, 2,FALSE)</f>
        <v>#REF!</v>
      </c>
      <c r="BM11222" s="61" t="s">
        <v>16730</v>
      </c>
      <c r="BN11222" s="61" t="s">
        <v>3004</v>
      </c>
      <c r="BO11222" s="61" t="s">
        <v>9050</v>
      </c>
      <c r="BU11222" s="61" t="s">
        <v>16730</v>
      </c>
      <c r="BV11222" s="61" t="s">
        <v>3004</v>
      </c>
      <c r="BW11222" s="61" t="s">
        <v>9050</v>
      </c>
    </row>
    <row r="11223" spans="51:75">
      <c r="AY11223" s="89" t="e">
        <f>VLOOKUP(C11223,#REF!, 2,FALSE)</f>
        <v>#REF!</v>
      </c>
      <c r="BM11223" s="61" t="s">
        <v>16731</v>
      </c>
      <c r="BN11223" s="61" t="s">
        <v>3254</v>
      </c>
      <c r="BO11223" s="61" t="s">
        <v>13233</v>
      </c>
      <c r="BU11223" s="61" t="s">
        <v>16731</v>
      </c>
      <c r="BV11223" s="61" t="s">
        <v>3254</v>
      </c>
      <c r="BW11223" s="61" t="s">
        <v>13233</v>
      </c>
    </row>
    <row r="11224" spans="51:75">
      <c r="AY11224" s="89" t="e">
        <f>VLOOKUP(C11224,#REF!, 2,FALSE)</f>
        <v>#REF!</v>
      </c>
      <c r="BM11224" s="61" t="s">
        <v>16732</v>
      </c>
      <c r="BN11224" s="61" t="s">
        <v>1344</v>
      </c>
      <c r="BO11224" s="61" t="s">
        <v>2985</v>
      </c>
      <c r="BU11224" s="61" t="s">
        <v>16732</v>
      </c>
      <c r="BV11224" s="61" t="s">
        <v>1344</v>
      </c>
      <c r="BW11224" s="61" t="s">
        <v>2985</v>
      </c>
    </row>
    <row r="11225" spans="51:75">
      <c r="AY11225" s="89" t="e">
        <f>VLOOKUP(C11225,#REF!, 2,FALSE)</f>
        <v>#REF!</v>
      </c>
      <c r="BM11225" s="61" t="s">
        <v>16733</v>
      </c>
      <c r="BN11225" s="61" t="s">
        <v>1344</v>
      </c>
      <c r="BO11225" s="61" t="s">
        <v>2985</v>
      </c>
      <c r="BU11225" s="61" t="s">
        <v>16733</v>
      </c>
      <c r="BV11225" s="61" t="s">
        <v>1344</v>
      </c>
      <c r="BW11225" s="61" t="s">
        <v>2985</v>
      </c>
    </row>
    <row r="11226" spans="51:75">
      <c r="AY11226" s="89" t="e">
        <f>VLOOKUP(C11226,#REF!, 2,FALSE)</f>
        <v>#REF!</v>
      </c>
      <c r="BM11226" s="61" t="s">
        <v>16734</v>
      </c>
      <c r="BN11226" s="61" t="s">
        <v>3004</v>
      </c>
      <c r="BO11226" s="61" t="s">
        <v>8274</v>
      </c>
      <c r="BU11226" s="61" t="s">
        <v>16734</v>
      </c>
      <c r="BV11226" s="61" t="s">
        <v>3004</v>
      </c>
      <c r="BW11226" s="61" t="s">
        <v>8274</v>
      </c>
    </row>
    <row r="11227" spans="51:75">
      <c r="AY11227" s="89" t="e">
        <f>VLOOKUP(C11227,#REF!, 2,FALSE)</f>
        <v>#REF!</v>
      </c>
      <c r="BM11227" s="61" t="s">
        <v>16735</v>
      </c>
      <c r="BN11227" s="61" t="s">
        <v>864</v>
      </c>
      <c r="BO11227" s="61" t="s">
        <v>2985</v>
      </c>
      <c r="BU11227" s="61" t="s">
        <v>16735</v>
      </c>
      <c r="BV11227" s="61" t="s">
        <v>864</v>
      </c>
      <c r="BW11227" s="61" t="s">
        <v>2985</v>
      </c>
    </row>
    <row r="11228" spans="51:75">
      <c r="AY11228" s="89" t="e">
        <f>VLOOKUP(C11228,#REF!, 2,FALSE)</f>
        <v>#REF!</v>
      </c>
      <c r="BM11228" s="61" t="s">
        <v>16736</v>
      </c>
      <c r="BN11228" s="61" t="s">
        <v>3254</v>
      </c>
      <c r="BO11228" s="61" t="s">
        <v>16737</v>
      </c>
      <c r="BU11228" s="61" t="s">
        <v>16736</v>
      </c>
      <c r="BV11228" s="61" t="s">
        <v>3254</v>
      </c>
      <c r="BW11228" s="61" t="s">
        <v>16737</v>
      </c>
    </row>
    <row r="11229" spans="51:75">
      <c r="AY11229" s="89" t="e">
        <f>VLOOKUP(C11229,#REF!, 2,FALSE)</f>
        <v>#REF!</v>
      </c>
      <c r="BM11229" s="61" t="s">
        <v>16738</v>
      </c>
      <c r="BN11229" s="61" t="s">
        <v>3007</v>
      </c>
      <c r="BO11229" s="61" t="s">
        <v>3466</v>
      </c>
      <c r="BU11229" s="61" t="s">
        <v>16738</v>
      </c>
      <c r="BV11229" s="61" t="s">
        <v>3007</v>
      </c>
      <c r="BW11229" s="61" t="s">
        <v>3466</v>
      </c>
    </row>
    <row r="11230" spans="51:75">
      <c r="AY11230" s="89" t="e">
        <f>VLOOKUP(C11230,#REF!, 2,FALSE)</f>
        <v>#REF!</v>
      </c>
      <c r="BM11230" s="61" t="s">
        <v>16739</v>
      </c>
      <c r="BN11230" s="61" t="s">
        <v>1141</v>
      </c>
      <c r="BO11230" s="61" t="s">
        <v>10761</v>
      </c>
      <c r="BU11230" s="61" t="s">
        <v>16739</v>
      </c>
      <c r="BV11230" s="61" t="s">
        <v>1141</v>
      </c>
      <c r="BW11230" s="61" t="s">
        <v>10761</v>
      </c>
    </row>
    <row r="11231" spans="51:75">
      <c r="AY11231" s="89" t="e">
        <f>VLOOKUP(C11231,#REF!, 2,FALSE)</f>
        <v>#REF!</v>
      </c>
      <c r="BM11231" s="61" t="s">
        <v>2867</v>
      </c>
      <c r="BN11231" s="61" t="s">
        <v>1344</v>
      </c>
      <c r="BO11231" s="61" t="s">
        <v>9600</v>
      </c>
      <c r="BU11231" s="61" t="s">
        <v>2867</v>
      </c>
      <c r="BV11231" s="61" t="s">
        <v>1344</v>
      </c>
      <c r="BW11231" s="61" t="s">
        <v>9600</v>
      </c>
    </row>
    <row r="11232" spans="51:75">
      <c r="AY11232" s="89" t="e">
        <f>VLOOKUP(C11232,#REF!, 2,FALSE)</f>
        <v>#REF!</v>
      </c>
      <c r="BM11232" s="61" t="s">
        <v>16740</v>
      </c>
      <c r="BN11232" s="61" t="s">
        <v>1344</v>
      </c>
      <c r="BO11232" s="61" t="s">
        <v>6246</v>
      </c>
      <c r="BU11232" s="61" t="s">
        <v>16740</v>
      </c>
      <c r="BV11232" s="61" t="s">
        <v>1344</v>
      </c>
      <c r="BW11232" s="61" t="s">
        <v>6246</v>
      </c>
    </row>
    <row r="11233" spans="51:75">
      <c r="AY11233" s="89" t="e">
        <f>VLOOKUP(C11233,#REF!, 2,FALSE)</f>
        <v>#REF!</v>
      </c>
      <c r="BM11233" s="61" t="s">
        <v>16741</v>
      </c>
      <c r="BN11233" s="61" t="s">
        <v>1344</v>
      </c>
      <c r="BO11233" s="61" t="s">
        <v>1086</v>
      </c>
      <c r="BU11233" s="61" t="s">
        <v>16741</v>
      </c>
      <c r="BV11233" s="61" t="s">
        <v>1344</v>
      </c>
      <c r="BW11233" s="61" t="s">
        <v>1086</v>
      </c>
    </row>
    <row r="11234" spans="51:75">
      <c r="AY11234" s="89" t="e">
        <f>VLOOKUP(C11234,#REF!, 2,FALSE)</f>
        <v>#REF!</v>
      </c>
      <c r="BM11234" s="61" t="s">
        <v>16742</v>
      </c>
      <c r="BN11234" s="61" t="s">
        <v>2981</v>
      </c>
      <c r="BO11234" s="61" t="s">
        <v>6246</v>
      </c>
      <c r="BU11234" s="61" t="s">
        <v>16742</v>
      </c>
      <c r="BV11234" s="61" t="s">
        <v>2981</v>
      </c>
      <c r="BW11234" s="61" t="s">
        <v>6246</v>
      </c>
    </row>
    <row r="11235" spans="51:75">
      <c r="AY11235" s="89" t="e">
        <f>VLOOKUP(C11235,#REF!, 2,FALSE)</f>
        <v>#REF!</v>
      </c>
      <c r="BM11235" s="61" t="s">
        <v>16743</v>
      </c>
      <c r="BN11235" s="61" t="s">
        <v>3007</v>
      </c>
      <c r="BO11235" s="61" t="s">
        <v>16711</v>
      </c>
      <c r="BU11235" s="61" t="s">
        <v>16743</v>
      </c>
      <c r="BV11235" s="61" t="s">
        <v>3007</v>
      </c>
      <c r="BW11235" s="61" t="s">
        <v>16711</v>
      </c>
    </row>
    <row r="11236" spans="51:75">
      <c r="AY11236" s="89" t="e">
        <f>VLOOKUP(C11236,#REF!, 2,FALSE)</f>
        <v>#REF!</v>
      </c>
      <c r="BM11236" s="61" t="s">
        <v>16744</v>
      </c>
      <c r="BN11236" s="61" t="s">
        <v>3007</v>
      </c>
      <c r="BO11236" s="61" t="s">
        <v>16745</v>
      </c>
      <c r="BU11236" s="61" t="s">
        <v>16744</v>
      </c>
      <c r="BV11236" s="61" t="s">
        <v>3007</v>
      </c>
      <c r="BW11236" s="61" t="s">
        <v>16745</v>
      </c>
    </row>
    <row r="11237" spans="51:75">
      <c r="AY11237" s="89" t="e">
        <f>VLOOKUP(C11237,#REF!, 2,FALSE)</f>
        <v>#REF!</v>
      </c>
      <c r="BM11237" s="61" t="s">
        <v>16746</v>
      </c>
      <c r="BN11237" s="61" t="s">
        <v>1271</v>
      </c>
      <c r="BO11237" s="61" t="s">
        <v>2985</v>
      </c>
      <c r="BU11237" s="61" t="s">
        <v>16746</v>
      </c>
      <c r="BV11237" s="61" t="s">
        <v>1271</v>
      </c>
      <c r="BW11237" s="61" t="s">
        <v>2985</v>
      </c>
    </row>
    <row r="11238" spans="51:75">
      <c r="AY11238" s="89" t="e">
        <f>VLOOKUP(C11238,#REF!, 2,FALSE)</f>
        <v>#REF!</v>
      </c>
      <c r="BM11238" s="61" t="s">
        <v>2868</v>
      </c>
      <c r="BN11238" s="61" t="s">
        <v>1344</v>
      </c>
      <c r="BO11238" s="61" t="s">
        <v>1970</v>
      </c>
      <c r="BU11238" s="61" t="s">
        <v>2868</v>
      </c>
      <c r="BV11238" s="61" t="s">
        <v>1344</v>
      </c>
      <c r="BW11238" s="61" t="s">
        <v>1970</v>
      </c>
    </row>
    <row r="11239" spans="51:75">
      <c r="AY11239" s="89" t="e">
        <f>VLOOKUP(C11239,#REF!, 2,FALSE)</f>
        <v>#REF!</v>
      </c>
      <c r="BM11239" s="61" t="s">
        <v>2869</v>
      </c>
      <c r="BN11239" s="61" t="s">
        <v>3047</v>
      </c>
      <c r="BO11239" s="61" t="s">
        <v>2985</v>
      </c>
      <c r="BU11239" s="61" t="s">
        <v>2869</v>
      </c>
      <c r="BV11239" s="61" t="s">
        <v>3047</v>
      </c>
      <c r="BW11239" s="61" t="s">
        <v>2985</v>
      </c>
    </row>
    <row r="11240" spans="51:75">
      <c r="AY11240" s="89" t="e">
        <f>VLOOKUP(C11240,#REF!, 2,FALSE)</f>
        <v>#REF!</v>
      </c>
      <c r="BM11240" s="61" t="s">
        <v>2893</v>
      </c>
      <c r="BN11240" s="61" t="s">
        <v>1344</v>
      </c>
      <c r="BO11240" s="61" t="s">
        <v>2985</v>
      </c>
      <c r="BU11240" s="61" t="s">
        <v>2893</v>
      </c>
      <c r="BV11240" s="61" t="s">
        <v>1344</v>
      </c>
      <c r="BW11240" s="61" t="s">
        <v>2985</v>
      </c>
    </row>
    <row r="11241" spans="51:75">
      <c r="AY11241" s="89" t="e">
        <f>VLOOKUP(C11241,#REF!, 2,FALSE)</f>
        <v>#REF!</v>
      </c>
      <c r="BM11241" s="61" t="s">
        <v>16747</v>
      </c>
      <c r="BN11241" s="61" t="s">
        <v>1344</v>
      </c>
      <c r="BO11241" s="61" t="s">
        <v>2985</v>
      </c>
      <c r="BU11241" s="61" t="s">
        <v>16747</v>
      </c>
      <c r="BV11241" s="61" t="s">
        <v>1344</v>
      </c>
      <c r="BW11241" s="61" t="s">
        <v>2985</v>
      </c>
    </row>
    <row r="11242" spans="51:75">
      <c r="AY11242" s="89" t="e">
        <f>VLOOKUP(C11242,#REF!, 2,FALSE)</f>
        <v>#REF!</v>
      </c>
      <c r="BM11242" s="61" t="s">
        <v>16748</v>
      </c>
      <c r="BN11242" s="61" t="s">
        <v>3254</v>
      </c>
      <c r="BO11242" s="61" t="s">
        <v>2985</v>
      </c>
      <c r="BU11242" s="61" t="s">
        <v>16748</v>
      </c>
      <c r="BV11242" s="61" t="s">
        <v>3254</v>
      </c>
      <c r="BW11242" s="61" t="s">
        <v>2985</v>
      </c>
    </row>
    <row r="11243" spans="51:75">
      <c r="AY11243" s="89" t="e">
        <f>VLOOKUP(C11243,#REF!, 2,FALSE)</f>
        <v>#REF!</v>
      </c>
      <c r="BM11243" s="61" t="s">
        <v>2894</v>
      </c>
      <c r="BN11243" s="61" t="s">
        <v>3254</v>
      </c>
      <c r="BO11243" s="61" t="s">
        <v>10204</v>
      </c>
      <c r="BU11243" s="61" t="s">
        <v>2894</v>
      </c>
      <c r="BV11243" s="61" t="s">
        <v>3254</v>
      </c>
      <c r="BW11243" s="61" t="s">
        <v>10204</v>
      </c>
    </row>
    <row r="11244" spans="51:75">
      <c r="AY11244" s="89" t="e">
        <f>VLOOKUP(C11244,#REF!, 2,FALSE)</f>
        <v>#REF!</v>
      </c>
      <c r="BM11244" s="61" t="s">
        <v>2895</v>
      </c>
      <c r="BN11244" s="61" t="s">
        <v>3254</v>
      </c>
      <c r="BO11244" s="61" t="s">
        <v>1067</v>
      </c>
      <c r="BU11244" s="61" t="s">
        <v>2895</v>
      </c>
      <c r="BV11244" s="61" t="s">
        <v>3254</v>
      </c>
      <c r="BW11244" s="61" t="s">
        <v>1067</v>
      </c>
    </row>
    <row r="11245" spans="51:75">
      <c r="AY11245" s="89" t="e">
        <f>VLOOKUP(C11245,#REF!, 2,FALSE)</f>
        <v>#REF!</v>
      </c>
      <c r="BM11245" s="61" t="s">
        <v>16749</v>
      </c>
      <c r="BN11245" s="61" t="s">
        <v>1344</v>
      </c>
      <c r="BO11245" s="61" t="s">
        <v>2694</v>
      </c>
      <c r="BU11245" s="61" t="s">
        <v>16749</v>
      </c>
      <c r="BV11245" s="61" t="s">
        <v>1344</v>
      </c>
      <c r="BW11245" s="61" t="s">
        <v>2694</v>
      </c>
    </row>
    <row r="11246" spans="51:75">
      <c r="AY11246" s="89" t="e">
        <f>VLOOKUP(C11246,#REF!, 2,FALSE)</f>
        <v>#REF!</v>
      </c>
      <c r="BM11246" s="61" t="s">
        <v>2896</v>
      </c>
      <c r="BN11246" s="61" t="s">
        <v>2981</v>
      </c>
      <c r="BO11246" s="61" t="s">
        <v>2985</v>
      </c>
      <c r="BU11246" s="61" t="s">
        <v>2896</v>
      </c>
      <c r="BV11246" s="61" t="s">
        <v>2981</v>
      </c>
      <c r="BW11246" s="61" t="s">
        <v>2985</v>
      </c>
    </row>
    <row r="11247" spans="51:75">
      <c r="AY11247" s="89" t="e">
        <f>VLOOKUP(C11247,#REF!, 2,FALSE)</f>
        <v>#REF!</v>
      </c>
      <c r="BM11247" s="61" t="s">
        <v>16750</v>
      </c>
      <c r="BN11247" s="61" t="s">
        <v>3254</v>
      </c>
      <c r="BO11247" s="61" t="s">
        <v>8802</v>
      </c>
      <c r="BU11247" s="61" t="s">
        <v>16750</v>
      </c>
      <c r="BV11247" s="61" t="s">
        <v>3254</v>
      </c>
      <c r="BW11247" s="61" t="s">
        <v>8802</v>
      </c>
    </row>
    <row r="11248" spans="51:75">
      <c r="AY11248" s="89" t="e">
        <f>VLOOKUP(C11248,#REF!, 2,FALSE)</f>
        <v>#REF!</v>
      </c>
      <c r="BM11248" s="61" t="s">
        <v>16751</v>
      </c>
      <c r="BN11248" s="61" t="s">
        <v>1141</v>
      </c>
      <c r="BO11248" s="61" t="s">
        <v>2985</v>
      </c>
      <c r="BU11248" s="61" t="s">
        <v>16751</v>
      </c>
      <c r="BV11248" s="61" t="s">
        <v>1141</v>
      </c>
      <c r="BW11248" s="61" t="s">
        <v>2985</v>
      </c>
    </row>
    <row r="11249" spans="51:75">
      <c r="AY11249" s="89" t="e">
        <f>VLOOKUP(C11249,#REF!, 2,FALSE)</f>
        <v>#REF!</v>
      </c>
      <c r="BM11249" s="61" t="s">
        <v>16752</v>
      </c>
      <c r="BN11249" s="61" t="s">
        <v>2981</v>
      </c>
      <c r="BO11249" s="61" t="s">
        <v>6134</v>
      </c>
      <c r="BU11249" s="61" t="s">
        <v>16752</v>
      </c>
      <c r="BV11249" s="61" t="s">
        <v>2981</v>
      </c>
      <c r="BW11249" s="61" t="s">
        <v>6134</v>
      </c>
    </row>
    <row r="11250" spans="51:75">
      <c r="AY11250" s="89" t="e">
        <f>VLOOKUP(C11250,#REF!, 2,FALSE)</f>
        <v>#REF!</v>
      </c>
      <c r="BM11250" s="61" t="s">
        <v>16753</v>
      </c>
      <c r="BN11250" s="61" t="s">
        <v>3254</v>
      </c>
      <c r="BO11250" s="61" t="s">
        <v>2985</v>
      </c>
      <c r="BU11250" s="61" t="s">
        <v>16753</v>
      </c>
      <c r="BV11250" s="61" t="s">
        <v>3254</v>
      </c>
      <c r="BW11250" s="61" t="s">
        <v>2985</v>
      </c>
    </row>
    <row r="11251" spans="51:75">
      <c r="AY11251" s="89" t="e">
        <f>VLOOKUP(C11251,#REF!, 2,FALSE)</f>
        <v>#REF!</v>
      </c>
      <c r="BM11251" s="61" t="s">
        <v>16754</v>
      </c>
      <c r="BN11251" s="61" t="s">
        <v>3004</v>
      </c>
      <c r="BO11251" s="61" t="s">
        <v>9245</v>
      </c>
      <c r="BU11251" s="61" t="s">
        <v>16754</v>
      </c>
      <c r="BV11251" s="61" t="s">
        <v>3004</v>
      </c>
      <c r="BW11251" s="61" t="s">
        <v>9245</v>
      </c>
    </row>
    <row r="11252" spans="51:75">
      <c r="AY11252" s="89" t="e">
        <f>VLOOKUP(C11252,#REF!, 2,FALSE)</f>
        <v>#REF!</v>
      </c>
      <c r="BM11252" s="61" t="s">
        <v>16755</v>
      </c>
      <c r="BN11252" s="61" t="s">
        <v>3004</v>
      </c>
      <c r="BO11252" s="61" t="s">
        <v>7255</v>
      </c>
      <c r="BU11252" s="61" t="s">
        <v>16755</v>
      </c>
      <c r="BV11252" s="61" t="s">
        <v>3004</v>
      </c>
      <c r="BW11252" s="61" t="s">
        <v>7255</v>
      </c>
    </row>
    <row r="11253" spans="51:75">
      <c r="AY11253" s="89" t="e">
        <f>VLOOKUP(C11253,#REF!, 2,FALSE)</f>
        <v>#REF!</v>
      </c>
      <c r="BM11253" s="61" t="s">
        <v>16756</v>
      </c>
      <c r="BN11253" s="61" t="s">
        <v>3004</v>
      </c>
      <c r="BO11253" s="61" t="s">
        <v>9272</v>
      </c>
      <c r="BU11253" s="61" t="s">
        <v>16756</v>
      </c>
      <c r="BV11253" s="61" t="s">
        <v>3004</v>
      </c>
      <c r="BW11253" s="61" t="s">
        <v>9272</v>
      </c>
    </row>
    <row r="11254" spans="51:75">
      <c r="AY11254" s="89" t="e">
        <f>VLOOKUP(C11254,#REF!, 2,FALSE)</f>
        <v>#REF!</v>
      </c>
      <c r="BM11254" s="61" t="s">
        <v>16757</v>
      </c>
      <c r="BN11254" s="61" t="s">
        <v>3254</v>
      </c>
      <c r="BO11254" s="61" t="s">
        <v>13018</v>
      </c>
      <c r="BU11254" s="61" t="s">
        <v>16757</v>
      </c>
      <c r="BV11254" s="61" t="s">
        <v>3254</v>
      </c>
      <c r="BW11254" s="61" t="s">
        <v>13018</v>
      </c>
    </row>
    <row r="11255" spans="51:75">
      <c r="AY11255" s="89" t="e">
        <f>VLOOKUP(C11255,#REF!, 2,FALSE)</f>
        <v>#REF!</v>
      </c>
      <c r="BM11255" s="61" t="s">
        <v>16758</v>
      </c>
      <c r="BN11255" s="61" t="s">
        <v>2981</v>
      </c>
      <c r="BO11255" s="61" t="s">
        <v>2985</v>
      </c>
      <c r="BU11255" s="61" t="s">
        <v>16758</v>
      </c>
      <c r="BV11255" s="61" t="s">
        <v>2981</v>
      </c>
      <c r="BW11255" s="61" t="s">
        <v>2985</v>
      </c>
    </row>
    <row r="11256" spans="51:75">
      <c r="AY11256" s="89" t="e">
        <f>VLOOKUP(C11256,#REF!, 2,FALSE)</f>
        <v>#REF!</v>
      </c>
      <c r="BM11256" s="61" t="s">
        <v>16759</v>
      </c>
      <c r="BN11256" s="61" t="s">
        <v>2981</v>
      </c>
      <c r="BO11256" s="61" t="s">
        <v>2985</v>
      </c>
      <c r="BU11256" s="61" t="s">
        <v>16759</v>
      </c>
      <c r="BV11256" s="61" t="s">
        <v>2981</v>
      </c>
      <c r="BW11256" s="61" t="s">
        <v>2985</v>
      </c>
    </row>
    <row r="11257" spans="51:75">
      <c r="AY11257" s="89" t="e">
        <f>VLOOKUP(C11257,#REF!, 2,FALSE)</f>
        <v>#REF!</v>
      </c>
      <c r="BM11257" s="61" t="s">
        <v>16760</v>
      </c>
      <c r="BN11257" s="61" t="s">
        <v>3254</v>
      </c>
      <c r="BO11257" s="61" t="s">
        <v>2985</v>
      </c>
      <c r="BU11257" s="61" t="s">
        <v>16760</v>
      </c>
      <c r="BV11257" s="61" t="s">
        <v>3254</v>
      </c>
      <c r="BW11257" s="61" t="s">
        <v>2985</v>
      </c>
    </row>
    <row r="11258" spans="51:75">
      <c r="AY11258" s="89" t="e">
        <f>VLOOKUP(C11258,#REF!, 2,FALSE)</f>
        <v>#REF!</v>
      </c>
      <c r="BM11258" s="61" t="s">
        <v>16761</v>
      </c>
      <c r="BN11258" s="61" t="s">
        <v>2981</v>
      </c>
      <c r="BO11258" s="61" t="s">
        <v>9184</v>
      </c>
      <c r="BU11258" s="61" t="s">
        <v>16761</v>
      </c>
      <c r="BV11258" s="61" t="s">
        <v>2981</v>
      </c>
      <c r="BW11258" s="61" t="s">
        <v>9184</v>
      </c>
    </row>
    <row r="11259" spans="51:75">
      <c r="AY11259" s="89" t="e">
        <f>VLOOKUP(C11259,#REF!, 2,FALSE)</f>
        <v>#REF!</v>
      </c>
      <c r="BM11259" s="61" t="s">
        <v>16762</v>
      </c>
      <c r="BN11259" s="61" t="s">
        <v>1271</v>
      </c>
      <c r="BO11259" s="61" t="s">
        <v>16763</v>
      </c>
      <c r="BU11259" s="61" t="s">
        <v>16762</v>
      </c>
      <c r="BV11259" s="61" t="s">
        <v>1271</v>
      </c>
      <c r="BW11259" s="61" t="s">
        <v>16763</v>
      </c>
    </row>
    <row r="11260" spans="51:75">
      <c r="AY11260" s="89" t="e">
        <f>VLOOKUP(C11260,#REF!, 2,FALSE)</f>
        <v>#REF!</v>
      </c>
      <c r="BM11260" s="61" t="s">
        <v>16764</v>
      </c>
      <c r="BN11260" s="61" t="s">
        <v>3004</v>
      </c>
      <c r="BO11260" s="61" t="s">
        <v>16765</v>
      </c>
      <c r="BU11260" s="61" t="s">
        <v>16764</v>
      </c>
      <c r="BV11260" s="61" t="s">
        <v>3004</v>
      </c>
      <c r="BW11260" s="61" t="s">
        <v>16765</v>
      </c>
    </row>
    <row r="11261" spans="51:75">
      <c r="AY11261" s="89" t="e">
        <f>VLOOKUP(C11261,#REF!, 2,FALSE)</f>
        <v>#REF!</v>
      </c>
      <c r="BM11261" s="61" t="s">
        <v>16766</v>
      </c>
      <c r="BN11261" s="61" t="s">
        <v>2981</v>
      </c>
      <c r="BO11261" s="61" t="s">
        <v>2985</v>
      </c>
      <c r="BU11261" s="61" t="s">
        <v>16766</v>
      </c>
      <c r="BV11261" s="61" t="s">
        <v>2981</v>
      </c>
      <c r="BW11261" s="61" t="s">
        <v>2985</v>
      </c>
    </row>
    <row r="11262" spans="51:75">
      <c r="AY11262" s="89" t="e">
        <f>VLOOKUP(C11262,#REF!, 2,FALSE)</f>
        <v>#REF!</v>
      </c>
      <c r="BM11262" s="61" t="s">
        <v>16767</v>
      </c>
      <c r="BN11262" s="61" t="s">
        <v>1141</v>
      </c>
      <c r="BO11262" s="61" t="s">
        <v>845</v>
      </c>
      <c r="BU11262" s="61" t="s">
        <v>16767</v>
      </c>
      <c r="BV11262" s="61" t="s">
        <v>1141</v>
      </c>
      <c r="BW11262" s="61" t="s">
        <v>845</v>
      </c>
    </row>
    <row r="11263" spans="51:75">
      <c r="AY11263" s="89" t="e">
        <f>VLOOKUP(C11263,#REF!, 2,FALSE)</f>
        <v>#REF!</v>
      </c>
      <c r="BM11263" s="61" t="s">
        <v>16768</v>
      </c>
      <c r="BN11263" s="61" t="s">
        <v>3004</v>
      </c>
      <c r="BO11263" s="61" t="s">
        <v>2643</v>
      </c>
      <c r="BU11263" s="61" t="s">
        <v>16768</v>
      </c>
      <c r="BV11263" s="61" t="s">
        <v>3004</v>
      </c>
      <c r="BW11263" s="61" t="s">
        <v>2643</v>
      </c>
    </row>
    <row r="11264" spans="51:75">
      <c r="AY11264" s="89" t="e">
        <f>VLOOKUP(C11264,#REF!, 2,FALSE)</f>
        <v>#REF!</v>
      </c>
      <c r="BM11264" s="61" t="s">
        <v>16769</v>
      </c>
      <c r="BN11264" s="61" t="s">
        <v>3254</v>
      </c>
      <c r="BO11264" s="61" t="s">
        <v>3467</v>
      </c>
      <c r="BU11264" s="61" t="s">
        <v>16769</v>
      </c>
      <c r="BV11264" s="61" t="s">
        <v>3254</v>
      </c>
      <c r="BW11264" s="61" t="s">
        <v>3467</v>
      </c>
    </row>
    <row r="11265" spans="51:75">
      <c r="AY11265" s="89" t="e">
        <f>VLOOKUP(C11265,#REF!, 2,FALSE)</f>
        <v>#REF!</v>
      </c>
      <c r="BM11265" s="61" t="s">
        <v>16770</v>
      </c>
      <c r="BN11265" s="61" t="s">
        <v>3004</v>
      </c>
      <c r="BO11265" s="61" t="s">
        <v>7818</v>
      </c>
      <c r="BU11265" s="61" t="s">
        <v>16770</v>
      </c>
      <c r="BV11265" s="61" t="s">
        <v>3004</v>
      </c>
      <c r="BW11265" s="61" t="s">
        <v>7818</v>
      </c>
    </row>
    <row r="11266" spans="51:75">
      <c r="AY11266" s="89" t="e">
        <f>VLOOKUP(C11266,#REF!, 2,FALSE)</f>
        <v>#REF!</v>
      </c>
      <c r="BM11266" s="61" t="s">
        <v>16771</v>
      </c>
      <c r="BN11266" s="61" t="s">
        <v>3254</v>
      </c>
      <c r="BO11266" s="61" t="s">
        <v>16491</v>
      </c>
      <c r="BU11266" s="61" t="s">
        <v>16771</v>
      </c>
      <c r="BV11266" s="61" t="s">
        <v>3254</v>
      </c>
      <c r="BW11266" s="61" t="s">
        <v>16491</v>
      </c>
    </row>
    <row r="11267" spans="51:75">
      <c r="AY11267" s="89" t="e">
        <f>VLOOKUP(C11267,#REF!, 2,FALSE)</f>
        <v>#REF!</v>
      </c>
      <c r="BM11267" s="61" t="s">
        <v>16772</v>
      </c>
      <c r="BN11267" s="61" t="s">
        <v>3254</v>
      </c>
      <c r="BO11267" s="61" t="s">
        <v>7409</v>
      </c>
      <c r="BU11267" s="61" t="s">
        <v>16772</v>
      </c>
      <c r="BV11267" s="61" t="s">
        <v>3254</v>
      </c>
      <c r="BW11267" s="61" t="s">
        <v>7409</v>
      </c>
    </row>
    <row r="11268" spans="51:75">
      <c r="AY11268" s="89" t="e">
        <f>VLOOKUP(C11268,#REF!, 2,FALSE)</f>
        <v>#REF!</v>
      </c>
      <c r="BM11268" s="61" t="s">
        <v>16773</v>
      </c>
      <c r="BN11268" s="61" t="s">
        <v>1141</v>
      </c>
      <c r="BO11268" s="61" t="s">
        <v>3306</v>
      </c>
      <c r="BU11268" s="61" t="s">
        <v>16773</v>
      </c>
      <c r="BV11268" s="61" t="s">
        <v>1141</v>
      </c>
      <c r="BW11268" s="61" t="s">
        <v>3306</v>
      </c>
    </row>
    <row r="11269" spans="51:75">
      <c r="AY11269" s="89" t="e">
        <f>VLOOKUP(C11269,#REF!, 2,FALSE)</f>
        <v>#REF!</v>
      </c>
      <c r="BM11269" s="61" t="s">
        <v>16774</v>
      </c>
      <c r="BN11269" s="61" t="s">
        <v>1271</v>
      </c>
      <c r="BO11269" s="61" t="s">
        <v>10909</v>
      </c>
      <c r="BU11269" s="61" t="s">
        <v>16774</v>
      </c>
      <c r="BV11269" s="61" t="s">
        <v>1271</v>
      </c>
      <c r="BW11269" s="61" t="s">
        <v>10909</v>
      </c>
    </row>
    <row r="11270" spans="51:75">
      <c r="AY11270" s="89" t="e">
        <f>VLOOKUP(C11270,#REF!, 2,FALSE)</f>
        <v>#REF!</v>
      </c>
      <c r="BM11270" s="61" t="s">
        <v>16775</v>
      </c>
      <c r="BN11270" s="61" t="s">
        <v>1271</v>
      </c>
      <c r="BO11270" s="61" t="s">
        <v>2985</v>
      </c>
      <c r="BU11270" s="61" t="s">
        <v>16775</v>
      </c>
      <c r="BV11270" s="61" t="s">
        <v>1271</v>
      </c>
      <c r="BW11270" s="61" t="s">
        <v>2985</v>
      </c>
    </row>
    <row r="11271" spans="51:75">
      <c r="AY11271" s="89" t="e">
        <f>VLOOKUP(C11271,#REF!, 2,FALSE)</f>
        <v>#REF!</v>
      </c>
      <c r="BM11271" s="61" t="s">
        <v>16776</v>
      </c>
      <c r="BN11271" s="61" t="s">
        <v>1344</v>
      </c>
      <c r="BO11271" s="61" t="s">
        <v>6389</v>
      </c>
      <c r="BU11271" s="61" t="s">
        <v>16776</v>
      </c>
      <c r="BV11271" s="61" t="s">
        <v>1344</v>
      </c>
      <c r="BW11271" s="61" t="s">
        <v>6389</v>
      </c>
    </row>
    <row r="11272" spans="51:75">
      <c r="AY11272" s="89" t="e">
        <f>VLOOKUP(C11272,#REF!, 2,FALSE)</f>
        <v>#REF!</v>
      </c>
      <c r="BM11272" s="61" t="s">
        <v>16777</v>
      </c>
      <c r="BN11272" s="61" t="s">
        <v>3254</v>
      </c>
      <c r="BO11272" s="61" t="s">
        <v>3070</v>
      </c>
      <c r="BU11272" s="61" t="s">
        <v>16777</v>
      </c>
      <c r="BV11272" s="61" t="s">
        <v>3254</v>
      </c>
      <c r="BW11272" s="61" t="s">
        <v>3070</v>
      </c>
    </row>
    <row r="11273" spans="51:75">
      <c r="AY11273" s="89" t="e">
        <f>VLOOKUP(C11273,#REF!, 2,FALSE)</f>
        <v>#REF!</v>
      </c>
      <c r="BM11273" s="61" t="s">
        <v>16778</v>
      </c>
      <c r="BN11273" s="61" t="s">
        <v>1141</v>
      </c>
      <c r="BO11273" s="61" t="s">
        <v>2985</v>
      </c>
      <c r="BU11273" s="61" t="s">
        <v>16778</v>
      </c>
      <c r="BV11273" s="61" t="s">
        <v>1141</v>
      </c>
      <c r="BW11273" s="61" t="s">
        <v>2985</v>
      </c>
    </row>
    <row r="11274" spans="51:75">
      <c r="AY11274" s="89" t="e">
        <f>VLOOKUP(C11274,#REF!, 2,FALSE)</f>
        <v>#REF!</v>
      </c>
      <c r="BM11274" s="61" t="s">
        <v>16779</v>
      </c>
      <c r="BN11274" s="61" t="s">
        <v>3004</v>
      </c>
      <c r="BO11274" s="61" t="s">
        <v>2985</v>
      </c>
      <c r="BU11274" s="61" t="s">
        <v>16779</v>
      </c>
      <c r="BV11274" s="61" t="s">
        <v>3004</v>
      </c>
      <c r="BW11274" s="61" t="s">
        <v>2985</v>
      </c>
    </row>
    <row r="11275" spans="51:75">
      <c r="AY11275" s="89" t="e">
        <f>VLOOKUP(C11275,#REF!, 2,FALSE)</f>
        <v>#REF!</v>
      </c>
      <c r="BM11275" s="61" t="s">
        <v>16780</v>
      </c>
      <c r="BN11275" s="61" t="s">
        <v>3007</v>
      </c>
      <c r="BO11275" s="61" t="s">
        <v>16781</v>
      </c>
      <c r="BU11275" s="61" t="s">
        <v>16780</v>
      </c>
      <c r="BV11275" s="61" t="s">
        <v>3007</v>
      </c>
      <c r="BW11275" s="61" t="s">
        <v>16781</v>
      </c>
    </row>
    <row r="11276" spans="51:75">
      <c r="AY11276" s="89" t="e">
        <f>VLOOKUP(C11276,#REF!, 2,FALSE)</f>
        <v>#REF!</v>
      </c>
      <c r="BM11276" s="61" t="s">
        <v>16782</v>
      </c>
      <c r="BN11276" s="61" t="s">
        <v>3047</v>
      </c>
      <c r="BO11276" s="61" t="s">
        <v>16783</v>
      </c>
      <c r="BU11276" s="61" t="s">
        <v>16782</v>
      </c>
      <c r="BV11276" s="61" t="s">
        <v>3047</v>
      </c>
      <c r="BW11276" s="61" t="s">
        <v>16783</v>
      </c>
    </row>
    <row r="11277" spans="51:75">
      <c r="AY11277" s="89" t="e">
        <f>VLOOKUP(C11277,#REF!, 2,FALSE)</f>
        <v>#REF!</v>
      </c>
      <c r="BM11277" s="61" t="s">
        <v>16784</v>
      </c>
      <c r="BN11277" s="61" t="s">
        <v>3007</v>
      </c>
      <c r="BO11277" s="61" t="s">
        <v>2985</v>
      </c>
      <c r="BU11277" s="61" t="s">
        <v>16784</v>
      </c>
      <c r="BV11277" s="61" t="s">
        <v>3007</v>
      </c>
      <c r="BW11277" s="61" t="s">
        <v>2985</v>
      </c>
    </row>
    <row r="11278" spans="51:75">
      <c r="AY11278" s="89" t="e">
        <f>VLOOKUP(C11278,#REF!, 2,FALSE)</f>
        <v>#REF!</v>
      </c>
      <c r="BM11278" s="61" t="s">
        <v>16785</v>
      </c>
      <c r="BN11278" s="61" t="s">
        <v>1271</v>
      </c>
      <c r="BO11278" s="61" t="s">
        <v>2985</v>
      </c>
      <c r="BU11278" s="61" t="s">
        <v>16785</v>
      </c>
      <c r="BV11278" s="61" t="s">
        <v>1271</v>
      </c>
      <c r="BW11278" s="61" t="s">
        <v>2985</v>
      </c>
    </row>
    <row r="11279" spans="51:75">
      <c r="AY11279" s="89" t="e">
        <f>VLOOKUP(C11279,#REF!, 2,FALSE)</f>
        <v>#REF!</v>
      </c>
      <c r="BM11279" s="61" t="s">
        <v>2897</v>
      </c>
      <c r="BN11279" s="61" t="s">
        <v>1141</v>
      </c>
      <c r="BO11279" s="61" t="s">
        <v>2985</v>
      </c>
      <c r="BU11279" s="61" t="s">
        <v>2897</v>
      </c>
      <c r="BV11279" s="61" t="s">
        <v>1141</v>
      </c>
      <c r="BW11279" s="61" t="s">
        <v>2985</v>
      </c>
    </row>
    <row r="11280" spans="51:75">
      <c r="AY11280" s="89" t="e">
        <f>VLOOKUP(C11280,#REF!, 2,FALSE)</f>
        <v>#REF!</v>
      </c>
      <c r="BM11280" s="61" t="s">
        <v>2898</v>
      </c>
      <c r="BN11280" s="61" t="s">
        <v>1141</v>
      </c>
      <c r="BO11280" s="61" t="s">
        <v>2985</v>
      </c>
      <c r="BU11280" s="61" t="s">
        <v>2898</v>
      </c>
      <c r="BV11280" s="61" t="s">
        <v>1141</v>
      </c>
      <c r="BW11280" s="61" t="s">
        <v>2985</v>
      </c>
    </row>
    <row r="11281" spans="51:75">
      <c r="AY11281" s="89" t="e">
        <f>VLOOKUP(C11281,#REF!, 2,FALSE)</f>
        <v>#REF!</v>
      </c>
      <c r="BM11281" s="61" t="s">
        <v>16786</v>
      </c>
      <c r="BN11281" s="61" t="s">
        <v>1271</v>
      </c>
      <c r="BO11281" s="61" t="s">
        <v>2360</v>
      </c>
      <c r="BU11281" s="61" t="s">
        <v>16786</v>
      </c>
      <c r="BV11281" s="61" t="s">
        <v>1271</v>
      </c>
      <c r="BW11281" s="61" t="s">
        <v>2360</v>
      </c>
    </row>
    <row r="11282" spans="51:75">
      <c r="AY11282" s="89" t="e">
        <f>VLOOKUP(C11282,#REF!, 2,FALSE)</f>
        <v>#REF!</v>
      </c>
      <c r="BM11282" s="61" t="s">
        <v>16787</v>
      </c>
      <c r="BN11282" s="61" t="s">
        <v>1141</v>
      </c>
      <c r="BO11282" s="61" t="s">
        <v>2095</v>
      </c>
      <c r="BU11282" s="61" t="s">
        <v>16787</v>
      </c>
      <c r="BV11282" s="61" t="s">
        <v>1141</v>
      </c>
      <c r="BW11282" s="61" t="s">
        <v>2095</v>
      </c>
    </row>
    <row r="11283" spans="51:75">
      <c r="AY11283" s="89" t="e">
        <f>VLOOKUP(C11283,#REF!, 2,FALSE)</f>
        <v>#REF!</v>
      </c>
      <c r="BM11283" s="61" t="s">
        <v>16788</v>
      </c>
      <c r="BN11283" s="61" t="s">
        <v>3004</v>
      </c>
      <c r="BO11283" s="61" t="s">
        <v>1978</v>
      </c>
      <c r="BU11283" s="61" t="s">
        <v>16788</v>
      </c>
      <c r="BV11283" s="61" t="s">
        <v>3004</v>
      </c>
      <c r="BW11283" s="61" t="s">
        <v>1978</v>
      </c>
    </row>
    <row r="11284" spans="51:75">
      <c r="AY11284" s="89" t="e">
        <f>VLOOKUP(C11284,#REF!, 2,FALSE)</f>
        <v>#REF!</v>
      </c>
      <c r="BM11284" s="61" t="s">
        <v>16789</v>
      </c>
      <c r="BN11284" s="61" t="s">
        <v>1271</v>
      </c>
      <c r="BO11284" s="61" t="s">
        <v>2985</v>
      </c>
      <c r="BU11284" s="61" t="s">
        <v>16789</v>
      </c>
      <c r="BV11284" s="61" t="s">
        <v>1271</v>
      </c>
      <c r="BW11284" s="61" t="s">
        <v>2985</v>
      </c>
    </row>
    <row r="11285" spans="51:75">
      <c r="AY11285" s="89" t="e">
        <f>VLOOKUP(C11285,#REF!, 2,FALSE)</f>
        <v>#REF!</v>
      </c>
      <c r="BM11285" s="61" t="s">
        <v>16790</v>
      </c>
      <c r="BN11285" s="61" t="s">
        <v>1271</v>
      </c>
      <c r="BO11285" s="61" t="s">
        <v>2985</v>
      </c>
      <c r="BU11285" s="61" t="s">
        <v>16790</v>
      </c>
      <c r="BV11285" s="61" t="s">
        <v>1271</v>
      </c>
      <c r="BW11285" s="61" t="s">
        <v>2985</v>
      </c>
    </row>
    <row r="11286" spans="51:75">
      <c r="AY11286" s="89" t="e">
        <f>VLOOKUP(C11286,#REF!, 2,FALSE)</f>
        <v>#REF!</v>
      </c>
      <c r="BM11286" s="61" t="s">
        <v>16791</v>
      </c>
      <c r="BN11286" s="61" t="s">
        <v>3007</v>
      </c>
      <c r="BO11286" s="61" t="s">
        <v>1595</v>
      </c>
      <c r="BU11286" s="61" t="s">
        <v>16791</v>
      </c>
      <c r="BV11286" s="61" t="s">
        <v>3007</v>
      </c>
      <c r="BW11286" s="61" t="s">
        <v>1595</v>
      </c>
    </row>
    <row r="11287" spans="51:75">
      <c r="AY11287" s="89" t="e">
        <f>VLOOKUP(C11287,#REF!, 2,FALSE)</f>
        <v>#REF!</v>
      </c>
      <c r="BM11287" s="61" t="s">
        <v>2899</v>
      </c>
      <c r="BN11287" s="61" t="s">
        <v>3254</v>
      </c>
      <c r="BO11287" s="61" t="s">
        <v>16792</v>
      </c>
      <c r="BU11287" s="61" t="s">
        <v>2899</v>
      </c>
      <c r="BV11287" s="61" t="s">
        <v>3254</v>
      </c>
      <c r="BW11287" s="61" t="s">
        <v>16792</v>
      </c>
    </row>
    <row r="11288" spans="51:75">
      <c r="AY11288" s="89" t="e">
        <f>VLOOKUP(C11288,#REF!, 2,FALSE)</f>
        <v>#REF!</v>
      </c>
      <c r="BM11288" s="61" t="s">
        <v>16793</v>
      </c>
      <c r="BN11288" s="61" t="s">
        <v>1141</v>
      </c>
      <c r="BO11288" s="61" t="s">
        <v>2985</v>
      </c>
      <c r="BU11288" s="61" t="s">
        <v>16793</v>
      </c>
      <c r="BV11288" s="61" t="s">
        <v>1141</v>
      </c>
      <c r="BW11288" s="61" t="s">
        <v>2985</v>
      </c>
    </row>
    <row r="11289" spans="51:75">
      <c r="AY11289" s="89" t="e">
        <f>VLOOKUP(C11289,#REF!, 2,FALSE)</f>
        <v>#REF!</v>
      </c>
      <c r="BM11289" s="61" t="s">
        <v>16794</v>
      </c>
      <c r="BN11289" s="61" t="s">
        <v>3047</v>
      </c>
      <c r="BO11289" s="61" t="s">
        <v>2985</v>
      </c>
      <c r="BU11289" s="61" t="s">
        <v>16794</v>
      </c>
      <c r="BV11289" s="61" t="s">
        <v>3047</v>
      </c>
      <c r="BW11289" s="61" t="s">
        <v>2985</v>
      </c>
    </row>
    <row r="11290" spans="51:75">
      <c r="AY11290" s="89" t="e">
        <f>VLOOKUP(C11290,#REF!, 2,FALSE)</f>
        <v>#REF!</v>
      </c>
      <c r="BM11290" s="61" t="s">
        <v>16795</v>
      </c>
      <c r="BN11290" s="61" t="s">
        <v>1141</v>
      </c>
      <c r="BO11290" s="61" t="s">
        <v>2985</v>
      </c>
      <c r="BU11290" s="61" t="s">
        <v>16795</v>
      </c>
      <c r="BV11290" s="61" t="s">
        <v>1141</v>
      </c>
      <c r="BW11290" s="61" t="s">
        <v>2985</v>
      </c>
    </row>
    <row r="11291" spans="51:75">
      <c r="AY11291" s="89" t="e">
        <f>VLOOKUP(C11291,#REF!, 2,FALSE)</f>
        <v>#REF!</v>
      </c>
      <c r="BM11291" s="61" t="s">
        <v>16796</v>
      </c>
      <c r="BN11291" s="61" t="s">
        <v>1344</v>
      </c>
      <c r="BO11291" s="61" t="s">
        <v>2985</v>
      </c>
      <c r="BU11291" s="61" t="s">
        <v>16796</v>
      </c>
      <c r="BV11291" s="61" t="s">
        <v>1344</v>
      </c>
      <c r="BW11291" s="61" t="s">
        <v>2985</v>
      </c>
    </row>
    <row r="11292" spans="51:75">
      <c r="AY11292" s="89" t="e">
        <f>VLOOKUP(C11292,#REF!, 2,FALSE)</f>
        <v>#REF!</v>
      </c>
      <c r="BM11292" s="61" t="s">
        <v>16797</v>
      </c>
      <c r="BN11292" s="61" t="s">
        <v>1141</v>
      </c>
      <c r="BO11292" s="61" t="s">
        <v>2985</v>
      </c>
      <c r="BU11292" s="61" t="s">
        <v>16797</v>
      </c>
      <c r="BV11292" s="61" t="s">
        <v>1141</v>
      </c>
      <c r="BW11292" s="61" t="s">
        <v>2985</v>
      </c>
    </row>
    <row r="11293" spans="51:75">
      <c r="AY11293" s="89" t="e">
        <f>VLOOKUP(C11293,#REF!, 2,FALSE)</f>
        <v>#REF!</v>
      </c>
      <c r="BM11293" s="61" t="s">
        <v>16798</v>
      </c>
      <c r="BN11293" s="61" t="s">
        <v>3004</v>
      </c>
      <c r="BO11293" s="61" t="s">
        <v>2194</v>
      </c>
      <c r="BU11293" s="61" t="s">
        <v>16798</v>
      </c>
      <c r="BV11293" s="61" t="s">
        <v>3004</v>
      </c>
      <c r="BW11293" s="61" t="s">
        <v>2194</v>
      </c>
    </row>
    <row r="11294" spans="51:75">
      <c r="AY11294" s="89" t="e">
        <f>VLOOKUP(C11294,#REF!, 2,FALSE)</f>
        <v>#REF!</v>
      </c>
      <c r="BM11294" s="61" t="s">
        <v>2900</v>
      </c>
      <c r="BN11294" s="61" t="s">
        <v>1271</v>
      </c>
      <c r="BO11294" s="61" t="s">
        <v>2985</v>
      </c>
      <c r="BU11294" s="61" t="s">
        <v>2900</v>
      </c>
      <c r="BV11294" s="61" t="s">
        <v>1271</v>
      </c>
      <c r="BW11294" s="61" t="s">
        <v>2985</v>
      </c>
    </row>
    <row r="11295" spans="51:75">
      <c r="AY11295" s="89" t="e">
        <f>VLOOKUP(C11295,#REF!, 2,FALSE)</f>
        <v>#REF!</v>
      </c>
      <c r="BM11295" s="61" t="s">
        <v>16799</v>
      </c>
      <c r="BN11295" s="61" t="s">
        <v>1271</v>
      </c>
      <c r="BO11295" s="61" t="s">
        <v>4073</v>
      </c>
      <c r="BU11295" s="61" t="s">
        <v>16799</v>
      </c>
      <c r="BV11295" s="61" t="s">
        <v>1271</v>
      </c>
      <c r="BW11295" s="61" t="s">
        <v>4073</v>
      </c>
    </row>
    <row r="11296" spans="51:75">
      <c r="AY11296" s="89" t="e">
        <f>VLOOKUP(C11296,#REF!, 2,FALSE)</f>
        <v>#REF!</v>
      </c>
      <c r="BM11296" s="61" t="s">
        <v>16800</v>
      </c>
      <c r="BN11296" s="61" t="s">
        <v>2985</v>
      </c>
      <c r="BO11296" s="61" t="s">
        <v>2985</v>
      </c>
      <c r="BU11296" s="61" t="s">
        <v>16800</v>
      </c>
      <c r="BV11296" s="61" t="s">
        <v>2985</v>
      </c>
      <c r="BW11296" s="61" t="s">
        <v>2985</v>
      </c>
    </row>
    <row r="11297" spans="51:75">
      <c r="AY11297" s="89" t="e">
        <f>VLOOKUP(C11297,#REF!, 2,FALSE)</f>
        <v>#REF!</v>
      </c>
      <c r="BM11297" s="61" t="s">
        <v>16801</v>
      </c>
      <c r="BN11297" s="61" t="s">
        <v>3089</v>
      </c>
      <c r="BO11297" s="61" t="s">
        <v>2985</v>
      </c>
      <c r="BU11297" s="61" t="s">
        <v>16801</v>
      </c>
      <c r="BV11297" s="61" t="s">
        <v>3089</v>
      </c>
      <c r="BW11297" s="61" t="s">
        <v>2985</v>
      </c>
    </row>
    <row r="11298" spans="51:75">
      <c r="AY11298" s="89" t="e">
        <f>VLOOKUP(C11298,#REF!, 2,FALSE)</f>
        <v>#REF!</v>
      </c>
      <c r="BM11298" s="61" t="s">
        <v>16802</v>
      </c>
      <c r="BN11298" s="61" t="s">
        <v>3047</v>
      </c>
      <c r="BO11298" s="61" t="s">
        <v>3333</v>
      </c>
      <c r="BU11298" s="61" t="s">
        <v>16802</v>
      </c>
      <c r="BV11298" s="61" t="s">
        <v>3047</v>
      </c>
      <c r="BW11298" s="61" t="s">
        <v>3333</v>
      </c>
    </row>
    <row r="11299" spans="51:75">
      <c r="AY11299" s="89" t="e">
        <f>VLOOKUP(C11299,#REF!, 2,FALSE)</f>
        <v>#REF!</v>
      </c>
      <c r="BM11299" s="61" t="s">
        <v>2901</v>
      </c>
      <c r="BN11299" s="61" t="s">
        <v>1344</v>
      </c>
      <c r="BO11299" s="61" t="s">
        <v>2985</v>
      </c>
      <c r="BU11299" s="61" t="s">
        <v>2901</v>
      </c>
      <c r="BV11299" s="61" t="s">
        <v>1344</v>
      </c>
      <c r="BW11299" s="61" t="s">
        <v>2985</v>
      </c>
    </row>
    <row r="11300" spans="51:75">
      <c r="AY11300" s="89" t="e">
        <f>VLOOKUP(C11300,#REF!, 2,FALSE)</f>
        <v>#REF!</v>
      </c>
      <c r="BM11300" s="61" t="s">
        <v>16803</v>
      </c>
      <c r="BN11300" s="61" t="s">
        <v>1141</v>
      </c>
      <c r="BO11300" s="61" t="s">
        <v>5366</v>
      </c>
      <c r="BU11300" s="61" t="s">
        <v>16803</v>
      </c>
      <c r="BV11300" s="61" t="s">
        <v>1141</v>
      </c>
      <c r="BW11300" s="61" t="s">
        <v>5366</v>
      </c>
    </row>
    <row r="11301" spans="51:75">
      <c r="AY11301" s="89" t="e">
        <f>VLOOKUP(C11301,#REF!, 2,FALSE)</f>
        <v>#REF!</v>
      </c>
      <c r="BM11301" s="61" t="s">
        <v>16804</v>
      </c>
      <c r="BN11301" s="61" t="s">
        <v>1344</v>
      </c>
      <c r="BO11301" s="61" t="s">
        <v>10810</v>
      </c>
      <c r="BU11301" s="61" t="s">
        <v>16804</v>
      </c>
      <c r="BV11301" s="61" t="s">
        <v>1344</v>
      </c>
      <c r="BW11301" s="61" t="s">
        <v>10810</v>
      </c>
    </row>
    <row r="11302" spans="51:75">
      <c r="AY11302" s="89" t="e">
        <f>VLOOKUP(C11302,#REF!, 2,FALSE)</f>
        <v>#REF!</v>
      </c>
      <c r="BM11302" s="61" t="s">
        <v>16805</v>
      </c>
      <c r="BN11302" s="61" t="s">
        <v>3047</v>
      </c>
      <c r="BO11302" s="61" t="s">
        <v>2985</v>
      </c>
      <c r="BU11302" s="61" t="s">
        <v>16805</v>
      </c>
      <c r="BV11302" s="61" t="s">
        <v>3047</v>
      </c>
      <c r="BW11302" s="61" t="s">
        <v>2985</v>
      </c>
    </row>
    <row r="11303" spans="51:75">
      <c r="AY11303" s="89" t="e">
        <f>VLOOKUP(C11303,#REF!, 2,FALSE)</f>
        <v>#REF!</v>
      </c>
      <c r="BM11303" s="61" t="s">
        <v>16806</v>
      </c>
      <c r="BN11303" s="61" t="s">
        <v>3047</v>
      </c>
      <c r="BO11303" s="61" t="s">
        <v>1263</v>
      </c>
      <c r="BU11303" s="61" t="s">
        <v>16806</v>
      </c>
      <c r="BV11303" s="61" t="s">
        <v>3047</v>
      </c>
      <c r="BW11303" s="61" t="s">
        <v>1263</v>
      </c>
    </row>
    <row r="11304" spans="51:75">
      <c r="AY11304" s="89" t="e">
        <f>VLOOKUP(C11304,#REF!, 2,FALSE)</f>
        <v>#REF!</v>
      </c>
      <c r="BM11304" s="61" t="s">
        <v>16807</v>
      </c>
      <c r="BN11304" s="61" t="s">
        <v>3254</v>
      </c>
      <c r="BO11304" s="61" t="s">
        <v>16342</v>
      </c>
      <c r="BU11304" s="61" t="s">
        <v>16807</v>
      </c>
      <c r="BV11304" s="61" t="s">
        <v>3254</v>
      </c>
      <c r="BW11304" s="61" t="s">
        <v>16342</v>
      </c>
    </row>
    <row r="11305" spans="51:75">
      <c r="AY11305" s="89" t="e">
        <f>VLOOKUP(C11305,#REF!, 2,FALSE)</f>
        <v>#REF!</v>
      </c>
      <c r="BM11305" s="61" t="s">
        <v>16808</v>
      </c>
      <c r="BN11305" s="61" t="s">
        <v>3254</v>
      </c>
      <c r="BO11305" s="61" t="s">
        <v>778</v>
      </c>
      <c r="BU11305" s="61" t="s">
        <v>16808</v>
      </c>
      <c r="BV11305" s="61" t="s">
        <v>3254</v>
      </c>
      <c r="BW11305" s="61" t="s">
        <v>778</v>
      </c>
    </row>
    <row r="11306" spans="51:75">
      <c r="AY11306" s="89" t="e">
        <f>VLOOKUP(C11306,#REF!, 2,FALSE)</f>
        <v>#REF!</v>
      </c>
      <c r="BM11306" s="61" t="s">
        <v>16809</v>
      </c>
      <c r="BN11306" s="61" t="s">
        <v>3007</v>
      </c>
      <c r="BO11306" s="61" t="s">
        <v>1270</v>
      </c>
      <c r="BU11306" s="61" t="s">
        <v>16809</v>
      </c>
      <c r="BV11306" s="61" t="s">
        <v>3007</v>
      </c>
      <c r="BW11306" s="61" t="s">
        <v>1270</v>
      </c>
    </row>
    <row r="11307" spans="51:75">
      <c r="AY11307" s="89" t="e">
        <f>VLOOKUP(C11307,#REF!, 2,FALSE)</f>
        <v>#REF!</v>
      </c>
      <c r="BM11307" s="61" t="s">
        <v>16810</v>
      </c>
      <c r="BN11307" s="61" t="s">
        <v>2981</v>
      </c>
      <c r="BO11307" s="61" t="s">
        <v>2985</v>
      </c>
      <c r="BU11307" s="61" t="s">
        <v>16810</v>
      </c>
      <c r="BV11307" s="61" t="s">
        <v>2981</v>
      </c>
      <c r="BW11307" s="61" t="s">
        <v>2985</v>
      </c>
    </row>
    <row r="11308" spans="51:75">
      <c r="AY11308" s="89" t="e">
        <f>VLOOKUP(C11308,#REF!, 2,FALSE)</f>
        <v>#REF!</v>
      </c>
      <c r="BM11308" s="61" t="s">
        <v>16811</v>
      </c>
      <c r="BN11308" s="61" t="s">
        <v>944</v>
      </c>
      <c r="BO11308" s="61" t="s">
        <v>2985</v>
      </c>
      <c r="BU11308" s="61" t="s">
        <v>16811</v>
      </c>
      <c r="BV11308" s="61" t="s">
        <v>944</v>
      </c>
      <c r="BW11308" s="61" t="s">
        <v>2985</v>
      </c>
    </row>
    <row r="11309" spans="51:75">
      <c r="AY11309" s="89" t="e">
        <f>VLOOKUP(C11309,#REF!, 2,FALSE)</f>
        <v>#REF!</v>
      </c>
      <c r="BM11309" s="61" t="s">
        <v>2902</v>
      </c>
      <c r="BN11309" s="61" t="s">
        <v>3007</v>
      </c>
      <c r="BO11309" s="61" t="s">
        <v>5371</v>
      </c>
      <c r="BU11309" s="61" t="s">
        <v>2902</v>
      </c>
      <c r="BV11309" s="61" t="s">
        <v>3007</v>
      </c>
      <c r="BW11309" s="61" t="s">
        <v>5371</v>
      </c>
    </row>
    <row r="11310" spans="51:75">
      <c r="AY11310" s="89" t="e">
        <f>VLOOKUP(C11310,#REF!, 2,FALSE)</f>
        <v>#REF!</v>
      </c>
      <c r="BM11310" s="61" t="s">
        <v>2903</v>
      </c>
      <c r="BN11310" s="61" t="s">
        <v>2981</v>
      </c>
      <c r="BO11310" s="61" t="s">
        <v>1611</v>
      </c>
      <c r="BU11310" s="61" t="s">
        <v>2903</v>
      </c>
      <c r="BV11310" s="61" t="s">
        <v>2981</v>
      </c>
      <c r="BW11310" s="61" t="s">
        <v>1611</v>
      </c>
    </row>
    <row r="11311" spans="51:75">
      <c r="AY11311" s="89" t="e">
        <f>VLOOKUP(C11311,#REF!, 2,FALSE)</f>
        <v>#REF!</v>
      </c>
      <c r="BM11311" s="61" t="s">
        <v>16812</v>
      </c>
      <c r="BN11311" s="61" t="s">
        <v>16990</v>
      </c>
      <c r="BO11311" s="61" t="s">
        <v>2985</v>
      </c>
      <c r="BU11311" s="61" t="s">
        <v>16812</v>
      </c>
      <c r="BV11311" s="61" t="s">
        <v>16990</v>
      </c>
      <c r="BW11311" s="61" t="s">
        <v>2985</v>
      </c>
    </row>
    <row r="11312" spans="51:75">
      <c r="AY11312" s="89" t="e">
        <f>VLOOKUP(C11312,#REF!, 2,FALSE)</f>
        <v>#REF!</v>
      </c>
      <c r="BM11312" s="61" t="s">
        <v>16813</v>
      </c>
      <c r="BN11312" s="61" t="s">
        <v>17001</v>
      </c>
      <c r="BO11312" s="61" t="s">
        <v>1200</v>
      </c>
      <c r="BU11312" s="61" t="s">
        <v>16813</v>
      </c>
      <c r="BV11312" s="61" t="s">
        <v>17001</v>
      </c>
      <c r="BW11312" s="61" t="s">
        <v>1200</v>
      </c>
    </row>
    <row r="11313" spans="51:75">
      <c r="AY11313" s="89" t="e">
        <f>VLOOKUP(C11313,#REF!, 2,FALSE)</f>
        <v>#REF!</v>
      </c>
      <c r="BM11313" s="61" t="s">
        <v>16814</v>
      </c>
      <c r="BN11313" s="61" t="s">
        <v>2981</v>
      </c>
      <c r="BO11313" s="61" t="s">
        <v>1956</v>
      </c>
      <c r="BU11313" s="61" t="s">
        <v>16814</v>
      </c>
      <c r="BV11313" s="61" t="s">
        <v>2981</v>
      </c>
      <c r="BW11313" s="61" t="s">
        <v>1956</v>
      </c>
    </row>
    <row r="11314" spans="51:75">
      <c r="AY11314" s="89" t="e">
        <f>VLOOKUP(C11314,#REF!, 2,FALSE)</f>
        <v>#REF!</v>
      </c>
      <c r="BM11314" s="61" t="s">
        <v>16815</v>
      </c>
      <c r="BN11314" s="61" t="s">
        <v>1344</v>
      </c>
      <c r="BO11314" s="61" t="s">
        <v>2985</v>
      </c>
      <c r="BU11314" s="61" t="s">
        <v>16815</v>
      </c>
      <c r="BV11314" s="61" t="s">
        <v>1344</v>
      </c>
      <c r="BW11314" s="61" t="s">
        <v>2985</v>
      </c>
    </row>
    <row r="11315" spans="51:75">
      <c r="AY11315" s="89" t="e">
        <f>VLOOKUP(C11315,#REF!, 2,FALSE)</f>
        <v>#REF!</v>
      </c>
      <c r="BM11315" s="61" t="s">
        <v>16816</v>
      </c>
      <c r="BN11315" s="61" t="s">
        <v>2981</v>
      </c>
      <c r="BO11315" s="61" t="s">
        <v>2985</v>
      </c>
      <c r="BU11315" s="61" t="s">
        <v>16816</v>
      </c>
      <c r="BV11315" s="61" t="s">
        <v>2981</v>
      </c>
      <c r="BW11315" s="61" t="s">
        <v>2985</v>
      </c>
    </row>
    <row r="11316" spans="51:75">
      <c r="AY11316" s="89" t="e">
        <f>VLOOKUP(C11316,#REF!, 2,FALSE)</f>
        <v>#REF!</v>
      </c>
      <c r="BM11316" s="61" t="s">
        <v>16817</v>
      </c>
      <c r="BN11316" s="61" t="s">
        <v>925</v>
      </c>
      <c r="BO11316" s="61" t="s">
        <v>2985</v>
      </c>
      <c r="BU11316" s="61" t="s">
        <v>16817</v>
      </c>
      <c r="BV11316" s="61" t="s">
        <v>925</v>
      </c>
      <c r="BW11316" s="61" t="s">
        <v>2985</v>
      </c>
    </row>
    <row r="11317" spans="51:75">
      <c r="AY11317" s="89" t="e">
        <f>VLOOKUP(C11317,#REF!, 2,FALSE)</f>
        <v>#REF!</v>
      </c>
      <c r="BM11317" s="61" t="s">
        <v>16818</v>
      </c>
      <c r="BN11317" s="61" t="s">
        <v>1344</v>
      </c>
      <c r="BO11317" s="61" t="s">
        <v>5371</v>
      </c>
      <c r="BU11317" s="61" t="s">
        <v>16818</v>
      </c>
      <c r="BV11317" s="61" t="s">
        <v>1344</v>
      </c>
      <c r="BW11317" s="61" t="s">
        <v>5371</v>
      </c>
    </row>
    <row r="11318" spans="51:75">
      <c r="AY11318" s="89" t="e">
        <f>VLOOKUP(C11318,#REF!, 2,FALSE)</f>
        <v>#REF!</v>
      </c>
      <c r="BM11318" s="61" t="s">
        <v>2904</v>
      </c>
      <c r="BN11318" s="61" t="s">
        <v>1344</v>
      </c>
      <c r="BO11318" s="61" t="s">
        <v>16819</v>
      </c>
      <c r="BU11318" s="61" t="s">
        <v>2904</v>
      </c>
      <c r="BV11318" s="61" t="s">
        <v>1344</v>
      </c>
      <c r="BW11318" s="61" t="s">
        <v>16819</v>
      </c>
    </row>
    <row r="11319" spans="51:75">
      <c r="AY11319" s="89" t="e">
        <f>VLOOKUP(C11319,#REF!, 2,FALSE)</f>
        <v>#REF!</v>
      </c>
      <c r="BM11319" s="61" t="s">
        <v>2905</v>
      </c>
      <c r="BN11319" s="61" t="s">
        <v>1344</v>
      </c>
      <c r="BO11319" s="61" t="s">
        <v>2985</v>
      </c>
      <c r="BU11319" s="61" t="s">
        <v>2905</v>
      </c>
      <c r="BV11319" s="61" t="s">
        <v>1344</v>
      </c>
      <c r="BW11319" s="61" t="s">
        <v>2985</v>
      </c>
    </row>
    <row r="11320" spans="51:75">
      <c r="AY11320" s="89" t="e">
        <f>VLOOKUP(C11320,#REF!, 2,FALSE)</f>
        <v>#REF!</v>
      </c>
      <c r="BM11320" s="61" t="s">
        <v>16820</v>
      </c>
      <c r="BN11320" s="61" t="s">
        <v>1271</v>
      </c>
      <c r="BO11320" s="61" t="s">
        <v>14917</v>
      </c>
      <c r="BU11320" s="61" t="s">
        <v>16820</v>
      </c>
      <c r="BV11320" s="61" t="s">
        <v>1271</v>
      </c>
      <c r="BW11320" s="61" t="s">
        <v>14917</v>
      </c>
    </row>
    <row r="11321" spans="51:75">
      <c r="AY11321" s="89" t="e">
        <f>VLOOKUP(C11321,#REF!, 2,FALSE)</f>
        <v>#REF!</v>
      </c>
      <c r="BM11321" s="61" t="s">
        <v>16821</v>
      </c>
      <c r="BN11321" s="61" t="s">
        <v>2981</v>
      </c>
      <c r="BO11321" s="61" t="s">
        <v>16675</v>
      </c>
      <c r="BU11321" s="61" t="s">
        <v>16821</v>
      </c>
      <c r="BV11321" s="61" t="s">
        <v>2981</v>
      </c>
      <c r="BW11321" s="61" t="s">
        <v>16675</v>
      </c>
    </row>
    <row r="11322" spans="51:75">
      <c r="AY11322" s="89" t="e">
        <f>VLOOKUP(C11322,#REF!, 2,FALSE)</f>
        <v>#REF!</v>
      </c>
      <c r="BM11322" s="61" t="s">
        <v>16822</v>
      </c>
      <c r="BN11322" s="61" t="s">
        <v>3254</v>
      </c>
      <c r="BO11322" s="61" t="s">
        <v>2985</v>
      </c>
      <c r="BU11322" s="61" t="s">
        <v>16822</v>
      </c>
      <c r="BV11322" s="61" t="s">
        <v>3254</v>
      </c>
      <c r="BW11322" s="61" t="s">
        <v>2985</v>
      </c>
    </row>
    <row r="11323" spans="51:75">
      <c r="AY11323" s="89" t="e">
        <f>VLOOKUP(C11323,#REF!, 2,FALSE)</f>
        <v>#REF!</v>
      </c>
      <c r="BM11323" s="61" t="s">
        <v>16823</v>
      </c>
      <c r="BN11323" s="61" t="s">
        <v>864</v>
      </c>
      <c r="BO11323" s="61" t="s">
        <v>9106</v>
      </c>
      <c r="BU11323" s="61" t="s">
        <v>16823</v>
      </c>
      <c r="BV11323" s="61" t="s">
        <v>864</v>
      </c>
      <c r="BW11323" s="61" t="s">
        <v>9106</v>
      </c>
    </row>
    <row r="11324" spans="51:75">
      <c r="AY11324" s="89" t="e">
        <f>VLOOKUP(C11324,#REF!, 2,FALSE)</f>
        <v>#REF!</v>
      </c>
      <c r="BM11324" s="61" t="s">
        <v>16824</v>
      </c>
      <c r="BN11324" s="61" t="s">
        <v>851</v>
      </c>
      <c r="BO11324" s="61" t="s">
        <v>2985</v>
      </c>
      <c r="BU11324" s="61" t="s">
        <v>16824</v>
      </c>
      <c r="BV11324" s="61" t="s">
        <v>851</v>
      </c>
      <c r="BW11324" s="61" t="s">
        <v>2985</v>
      </c>
    </row>
    <row r="11325" spans="51:75">
      <c r="AY11325" s="89" t="e">
        <f>VLOOKUP(C11325,#REF!, 2,FALSE)</f>
        <v>#REF!</v>
      </c>
      <c r="BM11325" s="61" t="s">
        <v>16825</v>
      </c>
      <c r="BN11325" s="61" t="s">
        <v>2981</v>
      </c>
      <c r="BO11325" s="61" t="s">
        <v>2985</v>
      </c>
      <c r="BU11325" s="61" t="s">
        <v>16825</v>
      </c>
      <c r="BV11325" s="61" t="s">
        <v>2981</v>
      </c>
      <c r="BW11325" s="61" t="s">
        <v>2985</v>
      </c>
    </row>
    <row r="11326" spans="51:75">
      <c r="AY11326" s="89" t="e">
        <f>VLOOKUP(C11326,#REF!, 2,FALSE)</f>
        <v>#REF!</v>
      </c>
      <c r="BM11326" s="61" t="s">
        <v>16826</v>
      </c>
      <c r="BN11326" s="61" t="s">
        <v>3004</v>
      </c>
      <c r="BO11326" s="61" t="s">
        <v>8963</v>
      </c>
      <c r="BU11326" s="61" t="s">
        <v>16826</v>
      </c>
      <c r="BV11326" s="61" t="s">
        <v>3004</v>
      </c>
      <c r="BW11326" s="61" t="s">
        <v>8963</v>
      </c>
    </row>
    <row r="11327" spans="51:75">
      <c r="AY11327" s="89" t="e">
        <f>VLOOKUP(C11327,#REF!, 2,FALSE)</f>
        <v>#REF!</v>
      </c>
      <c r="BM11327" s="61" t="s">
        <v>16827</v>
      </c>
      <c r="BN11327" s="61" t="s">
        <v>2981</v>
      </c>
      <c r="BO11327" s="61" t="s">
        <v>2361</v>
      </c>
      <c r="BU11327" s="61" t="s">
        <v>16827</v>
      </c>
      <c r="BV11327" s="61" t="s">
        <v>2981</v>
      </c>
      <c r="BW11327" s="61" t="s">
        <v>2361</v>
      </c>
    </row>
    <row r="11328" spans="51:75">
      <c r="AY11328" s="89" t="e">
        <f>VLOOKUP(C11328,#REF!, 2,FALSE)</f>
        <v>#REF!</v>
      </c>
      <c r="BM11328" s="61" t="s">
        <v>16828</v>
      </c>
      <c r="BN11328" s="61" t="s">
        <v>3007</v>
      </c>
      <c r="BO11328" s="61" t="s">
        <v>8596</v>
      </c>
      <c r="BU11328" s="61" t="s">
        <v>16828</v>
      </c>
      <c r="BV11328" s="61" t="s">
        <v>3007</v>
      </c>
      <c r="BW11328" s="61" t="s">
        <v>8596</v>
      </c>
    </row>
    <row r="11329" spans="51:75">
      <c r="AY11329" s="89" t="e">
        <f>VLOOKUP(C11329,#REF!, 2,FALSE)</f>
        <v>#REF!</v>
      </c>
      <c r="BM11329" s="61" t="s">
        <v>16829</v>
      </c>
      <c r="BN11329" s="61" t="s">
        <v>1344</v>
      </c>
      <c r="BO11329" s="61" t="s">
        <v>2985</v>
      </c>
      <c r="BU11329" s="61" t="s">
        <v>16829</v>
      </c>
      <c r="BV11329" s="61" t="s">
        <v>1344</v>
      </c>
      <c r="BW11329" s="61" t="s">
        <v>2985</v>
      </c>
    </row>
    <row r="11330" spans="51:75">
      <c r="AY11330" s="89" t="e">
        <f>VLOOKUP(C11330,#REF!, 2,FALSE)</f>
        <v>#REF!</v>
      </c>
      <c r="BM11330" s="61" t="s">
        <v>16830</v>
      </c>
      <c r="BN11330" s="61" t="s">
        <v>3007</v>
      </c>
      <c r="BO11330" s="61" t="s">
        <v>11508</v>
      </c>
      <c r="BU11330" s="61" t="s">
        <v>16830</v>
      </c>
      <c r="BV11330" s="61" t="s">
        <v>3007</v>
      </c>
      <c r="BW11330" s="61" t="s">
        <v>11508</v>
      </c>
    </row>
    <row r="11331" spans="51:75">
      <c r="AY11331" s="89" t="e">
        <f>VLOOKUP(C11331,#REF!, 2,FALSE)</f>
        <v>#REF!</v>
      </c>
      <c r="BM11331" s="61" t="s">
        <v>16831</v>
      </c>
      <c r="BN11331" s="61" t="s">
        <v>3007</v>
      </c>
      <c r="BO11331" s="61" t="s">
        <v>933</v>
      </c>
      <c r="BU11331" s="61" t="s">
        <v>16831</v>
      </c>
      <c r="BV11331" s="61" t="s">
        <v>3007</v>
      </c>
      <c r="BW11331" s="61" t="s">
        <v>933</v>
      </c>
    </row>
    <row r="11332" spans="51:75">
      <c r="AY11332" s="89" t="e">
        <f>VLOOKUP(C11332,#REF!, 2,FALSE)</f>
        <v>#REF!</v>
      </c>
      <c r="BM11332" s="61" t="s">
        <v>16832</v>
      </c>
      <c r="BN11332" s="61" t="s">
        <v>3047</v>
      </c>
      <c r="BO11332" s="61" t="s">
        <v>2597</v>
      </c>
      <c r="BU11332" s="61" t="s">
        <v>16832</v>
      </c>
      <c r="BV11332" s="61" t="s">
        <v>3047</v>
      </c>
      <c r="BW11332" s="61" t="s">
        <v>2597</v>
      </c>
    </row>
    <row r="11333" spans="51:75">
      <c r="AY11333" s="89" t="e">
        <f>VLOOKUP(C11333,#REF!, 2,FALSE)</f>
        <v>#REF!</v>
      </c>
      <c r="BM11333" s="61" t="s">
        <v>16833</v>
      </c>
      <c r="BN11333" s="61" t="s">
        <v>3007</v>
      </c>
      <c r="BO11333" s="61" t="s">
        <v>7701</v>
      </c>
      <c r="BU11333" s="61" t="s">
        <v>16833</v>
      </c>
      <c r="BV11333" s="61" t="s">
        <v>3007</v>
      </c>
      <c r="BW11333" s="61" t="s">
        <v>7701</v>
      </c>
    </row>
    <row r="11334" spans="51:75">
      <c r="AY11334" s="89" t="e">
        <f>VLOOKUP(C11334,#REF!, 2,FALSE)</f>
        <v>#REF!</v>
      </c>
      <c r="BM11334" s="61" t="s">
        <v>16834</v>
      </c>
      <c r="BN11334" s="61" t="s">
        <v>3254</v>
      </c>
      <c r="BO11334" s="61" t="s">
        <v>16835</v>
      </c>
      <c r="BU11334" s="61" t="s">
        <v>16834</v>
      </c>
      <c r="BV11334" s="61" t="s">
        <v>3254</v>
      </c>
      <c r="BW11334" s="61" t="s">
        <v>16835</v>
      </c>
    </row>
    <row r="11335" spans="51:75">
      <c r="AY11335" s="89" t="e">
        <f>VLOOKUP(C11335,#REF!, 2,FALSE)</f>
        <v>#REF!</v>
      </c>
      <c r="BM11335" s="61" t="s">
        <v>16836</v>
      </c>
      <c r="BN11335" s="61" t="s">
        <v>1141</v>
      </c>
      <c r="BO11335" s="61" t="s">
        <v>8477</v>
      </c>
      <c r="BU11335" s="61" t="s">
        <v>16836</v>
      </c>
      <c r="BV11335" s="61" t="s">
        <v>1141</v>
      </c>
      <c r="BW11335" s="61" t="s">
        <v>8477</v>
      </c>
    </row>
    <row r="11336" spans="51:75">
      <c r="AY11336" s="89" t="e">
        <f>VLOOKUP(C11336,#REF!, 2,FALSE)</f>
        <v>#REF!</v>
      </c>
      <c r="BM11336" s="61" t="s">
        <v>16837</v>
      </c>
      <c r="BN11336" s="61" t="s">
        <v>1344</v>
      </c>
      <c r="BO11336" s="61" t="s">
        <v>2985</v>
      </c>
      <c r="BU11336" s="61" t="s">
        <v>16837</v>
      </c>
      <c r="BV11336" s="61" t="s">
        <v>1344</v>
      </c>
      <c r="BW11336" s="61" t="s">
        <v>2985</v>
      </c>
    </row>
    <row r="11337" spans="51:75">
      <c r="AY11337" s="89" t="e">
        <f>VLOOKUP(C11337,#REF!, 2,FALSE)</f>
        <v>#REF!</v>
      </c>
      <c r="BM11337" s="61" t="s">
        <v>16838</v>
      </c>
      <c r="BN11337" s="61" t="s">
        <v>3047</v>
      </c>
      <c r="BO11337" s="61" t="s">
        <v>1778</v>
      </c>
      <c r="BU11337" s="61" t="s">
        <v>16838</v>
      </c>
      <c r="BV11337" s="61" t="s">
        <v>3047</v>
      </c>
      <c r="BW11337" s="61" t="s">
        <v>1778</v>
      </c>
    </row>
    <row r="11338" spans="51:75">
      <c r="AY11338" s="89" t="e">
        <f>VLOOKUP(C11338,#REF!, 2,FALSE)</f>
        <v>#REF!</v>
      </c>
      <c r="BM11338" s="61" t="s">
        <v>16839</v>
      </c>
      <c r="BN11338" s="61" t="s">
        <v>3254</v>
      </c>
      <c r="BO11338" s="61" t="s">
        <v>3488</v>
      </c>
      <c r="BU11338" s="61" t="s">
        <v>16839</v>
      </c>
      <c r="BV11338" s="61" t="s">
        <v>3254</v>
      </c>
      <c r="BW11338" s="61" t="s">
        <v>3488</v>
      </c>
    </row>
    <row r="11339" spans="51:75">
      <c r="AY11339" s="89" t="e">
        <f>VLOOKUP(C11339,#REF!, 2,FALSE)</f>
        <v>#REF!</v>
      </c>
      <c r="BM11339" s="61" t="s">
        <v>16840</v>
      </c>
      <c r="BN11339" s="61" t="s">
        <v>3047</v>
      </c>
      <c r="BO11339" s="61" t="s">
        <v>2985</v>
      </c>
      <c r="BU11339" s="61" t="s">
        <v>16840</v>
      </c>
      <c r="BV11339" s="61" t="s">
        <v>3047</v>
      </c>
      <c r="BW11339" s="61" t="s">
        <v>2985</v>
      </c>
    </row>
    <row r="11340" spans="51:75">
      <c r="AY11340" s="89" t="e">
        <f>VLOOKUP(C11340,#REF!, 2,FALSE)</f>
        <v>#REF!</v>
      </c>
      <c r="BM11340" s="61" t="s">
        <v>2906</v>
      </c>
      <c r="BN11340" s="61" t="s">
        <v>2981</v>
      </c>
      <c r="BO11340" s="61" t="s">
        <v>2985</v>
      </c>
      <c r="BU11340" s="61" t="s">
        <v>2906</v>
      </c>
      <c r="BV11340" s="61" t="s">
        <v>2981</v>
      </c>
      <c r="BW11340" s="61" t="s">
        <v>2985</v>
      </c>
    </row>
    <row r="11341" spans="51:75">
      <c r="AY11341" s="89" t="e">
        <f>VLOOKUP(C11341,#REF!, 2,FALSE)</f>
        <v>#REF!</v>
      </c>
      <c r="BM11341" s="61" t="s">
        <v>16841</v>
      </c>
      <c r="BN11341" s="61" t="s">
        <v>1271</v>
      </c>
      <c r="BO11341" s="61" t="s">
        <v>2985</v>
      </c>
      <c r="BU11341" s="61" t="s">
        <v>16841</v>
      </c>
      <c r="BV11341" s="61" t="s">
        <v>1271</v>
      </c>
      <c r="BW11341" s="61" t="s">
        <v>2985</v>
      </c>
    </row>
    <row r="11342" spans="51:75">
      <c r="AY11342" s="89" t="e">
        <f>VLOOKUP(C11342,#REF!, 2,FALSE)</f>
        <v>#REF!</v>
      </c>
      <c r="BM11342" s="61" t="s">
        <v>16842</v>
      </c>
      <c r="BN11342" s="61" t="s">
        <v>2985</v>
      </c>
      <c r="BO11342" s="61" t="s">
        <v>2985</v>
      </c>
      <c r="BU11342" s="61" t="s">
        <v>16842</v>
      </c>
      <c r="BV11342" s="61" t="s">
        <v>2985</v>
      </c>
      <c r="BW11342" s="61" t="s">
        <v>2985</v>
      </c>
    </row>
    <row r="11343" spans="51:75">
      <c r="AY11343" s="89" t="e">
        <f>VLOOKUP(C11343,#REF!, 2,FALSE)</f>
        <v>#REF!</v>
      </c>
      <c r="BM11343" s="61" t="s">
        <v>2907</v>
      </c>
      <c r="BN11343" s="61" t="s">
        <v>1141</v>
      </c>
      <c r="BO11343" s="61" t="s">
        <v>1378</v>
      </c>
      <c r="BU11343" s="61" t="s">
        <v>2907</v>
      </c>
      <c r="BV11343" s="61" t="s">
        <v>1141</v>
      </c>
      <c r="BW11343" s="61" t="s">
        <v>1378</v>
      </c>
    </row>
    <row r="11344" spans="51:75">
      <c r="AY11344" s="89" t="e">
        <f>VLOOKUP(C11344,#REF!, 2,FALSE)</f>
        <v>#REF!</v>
      </c>
      <c r="BM11344" s="61" t="s">
        <v>16843</v>
      </c>
      <c r="BN11344" s="61" t="s">
        <v>1344</v>
      </c>
      <c r="BO11344" s="61" t="s">
        <v>2985</v>
      </c>
      <c r="BU11344" s="61" t="s">
        <v>16843</v>
      </c>
      <c r="BV11344" s="61" t="s">
        <v>1344</v>
      </c>
      <c r="BW11344" s="61" t="s">
        <v>2985</v>
      </c>
    </row>
    <row r="11345" spans="51:75">
      <c r="AY11345" s="89" t="e">
        <f>VLOOKUP(C11345,#REF!, 2,FALSE)</f>
        <v>#REF!</v>
      </c>
      <c r="BM11345" s="61" t="s">
        <v>16844</v>
      </c>
      <c r="BN11345" s="61" t="s">
        <v>16993</v>
      </c>
      <c r="BO11345" s="61" t="s">
        <v>4242</v>
      </c>
      <c r="BU11345" s="61" t="s">
        <v>16844</v>
      </c>
      <c r="BV11345" s="61" t="s">
        <v>16993</v>
      </c>
      <c r="BW11345" s="61" t="s">
        <v>4242</v>
      </c>
    </row>
    <row r="11346" spans="51:75">
      <c r="AY11346" s="89" t="e">
        <f>VLOOKUP(C11346,#REF!, 2,FALSE)</f>
        <v>#REF!</v>
      </c>
      <c r="BM11346" s="61" t="s">
        <v>16845</v>
      </c>
      <c r="BN11346" s="61" t="s">
        <v>3204</v>
      </c>
      <c r="BO11346" s="61" t="s">
        <v>11309</v>
      </c>
      <c r="BU11346" s="61" t="s">
        <v>16845</v>
      </c>
      <c r="BV11346" s="61" t="s">
        <v>3204</v>
      </c>
      <c r="BW11346" s="61" t="s">
        <v>11309</v>
      </c>
    </row>
    <row r="11347" spans="51:75">
      <c r="AY11347" s="89" t="e">
        <f>VLOOKUP(C11347,#REF!, 2,FALSE)</f>
        <v>#REF!</v>
      </c>
      <c r="BM11347" s="61" t="s">
        <v>16846</v>
      </c>
      <c r="BN11347" s="61" t="s">
        <v>3204</v>
      </c>
      <c r="BO11347" s="61" t="s">
        <v>2985</v>
      </c>
      <c r="BU11347" s="61" t="s">
        <v>16846</v>
      </c>
      <c r="BV11347" s="61" t="s">
        <v>3204</v>
      </c>
      <c r="BW11347" s="61" t="s">
        <v>2985</v>
      </c>
    </row>
    <row r="11348" spans="51:75">
      <c r="AY11348" s="89" t="e">
        <f>VLOOKUP(C11348,#REF!, 2,FALSE)</f>
        <v>#REF!</v>
      </c>
      <c r="BM11348" s="61" t="s">
        <v>16847</v>
      </c>
      <c r="BN11348" s="61" t="s">
        <v>3204</v>
      </c>
      <c r="BO11348" s="61" t="s">
        <v>9245</v>
      </c>
      <c r="BU11348" s="61" t="s">
        <v>16847</v>
      </c>
      <c r="BV11348" s="61" t="s">
        <v>3204</v>
      </c>
      <c r="BW11348" s="61" t="s">
        <v>9245</v>
      </c>
    </row>
    <row r="11349" spans="51:75">
      <c r="AY11349" s="89" t="e">
        <f>VLOOKUP(C11349,#REF!, 2,FALSE)</f>
        <v>#REF!</v>
      </c>
      <c r="BM11349" s="61" t="s">
        <v>16848</v>
      </c>
      <c r="BN11349" s="61" t="s">
        <v>1271</v>
      </c>
      <c r="BO11349" s="61" t="s">
        <v>2985</v>
      </c>
      <c r="BU11349" s="61" t="s">
        <v>16848</v>
      </c>
      <c r="BV11349" s="61" t="s">
        <v>1271</v>
      </c>
      <c r="BW11349" s="61" t="s">
        <v>2985</v>
      </c>
    </row>
    <row r="11350" spans="51:75">
      <c r="AY11350" s="89" t="e">
        <f>VLOOKUP(C11350,#REF!, 2,FALSE)</f>
        <v>#REF!</v>
      </c>
      <c r="BM11350" s="61" t="s">
        <v>16849</v>
      </c>
      <c r="BN11350" s="61" t="s">
        <v>3004</v>
      </c>
      <c r="BO11350" s="61" t="s">
        <v>3941</v>
      </c>
      <c r="BU11350" s="61" t="s">
        <v>16849</v>
      </c>
      <c r="BV11350" s="61" t="s">
        <v>3004</v>
      </c>
      <c r="BW11350" s="61" t="s">
        <v>3941</v>
      </c>
    </row>
    <row r="11351" spans="51:75">
      <c r="AY11351" s="89" t="e">
        <f>VLOOKUP(C11351,#REF!, 2,FALSE)</f>
        <v>#REF!</v>
      </c>
      <c r="BM11351" s="61" t="s">
        <v>2908</v>
      </c>
      <c r="BN11351" s="61" t="s">
        <v>1271</v>
      </c>
      <c r="BO11351" s="61" t="s">
        <v>13400</v>
      </c>
      <c r="BU11351" s="61" t="s">
        <v>2908</v>
      </c>
      <c r="BV11351" s="61" t="s">
        <v>1271</v>
      </c>
      <c r="BW11351" s="61" t="s">
        <v>13400</v>
      </c>
    </row>
    <row r="11352" spans="51:75">
      <c r="AY11352" s="89" t="e">
        <f>VLOOKUP(C11352,#REF!, 2,FALSE)</f>
        <v>#REF!</v>
      </c>
      <c r="BM11352" s="61" t="s">
        <v>2909</v>
      </c>
      <c r="BN11352" s="61" t="s">
        <v>1141</v>
      </c>
      <c r="BO11352" s="61" t="s">
        <v>2985</v>
      </c>
      <c r="BU11352" s="61" t="s">
        <v>2909</v>
      </c>
      <c r="BV11352" s="61" t="s">
        <v>1141</v>
      </c>
      <c r="BW11352" s="61" t="s">
        <v>2985</v>
      </c>
    </row>
    <row r="11353" spans="51:75">
      <c r="AY11353" s="89" t="e">
        <f>VLOOKUP(C11353,#REF!, 2,FALSE)</f>
        <v>#REF!</v>
      </c>
      <c r="BM11353" s="61" t="s">
        <v>2910</v>
      </c>
      <c r="BN11353" s="61" t="s">
        <v>1141</v>
      </c>
      <c r="BO11353" s="61" t="s">
        <v>2985</v>
      </c>
      <c r="BU11353" s="61" t="s">
        <v>2910</v>
      </c>
      <c r="BV11353" s="61" t="s">
        <v>1141</v>
      </c>
      <c r="BW11353" s="61" t="s">
        <v>2985</v>
      </c>
    </row>
    <row r="11354" spans="51:75">
      <c r="AY11354" s="89" t="e">
        <f>VLOOKUP(C11354,#REF!, 2,FALSE)</f>
        <v>#REF!</v>
      </c>
      <c r="BM11354" s="61" t="s">
        <v>16850</v>
      </c>
      <c r="BN11354" s="61" t="s">
        <v>1344</v>
      </c>
      <c r="BO11354" s="61" t="s">
        <v>3508</v>
      </c>
      <c r="BU11354" s="61" t="s">
        <v>16850</v>
      </c>
      <c r="BV11354" s="61" t="s">
        <v>1344</v>
      </c>
      <c r="BW11354" s="61" t="s">
        <v>3508</v>
      </c>
    </row>
    <row r="11355" spans="51:75">
      <c r="AY11355" s="89" t="e">
        <f>VLOOKUP(C11355,#REF!, 2,FALSE)</f>
        <v>#REF!</v>
      </c>
      <c r="BM11355" s="61" t="s">
        <v>16851</v>
      </c>
      <c r="BN11355" s="61" t="s">
        <v>16990</v>
      </c>
      <c r="BO11355" s="61" t="s">
        <v>2985</v>
      </c>
      <c r="BU11355" s="61" t="s">
        <v>16851</v>
      </c>
      <c r="BV11355" s="61" t="s">
        <v>16990</v>
      </c>
      <c r="BW11355" s="61" t="s">
        <v>2985</v>
      </c>
    </row>
    <row r="11356" spans="51:75">
      <c r="AY11356" s="89" t="e">
        <f>VLOOKUP(C11356,#REF!, 2,FALSE)</f>
        <v>#REF!</v>
      </c>
      <c r="BM11356" s="61" t="s">
        <v>16852</v>
      </c>
      <c r="BN11356" s="61" t="s">
        <v>1141</v>
      </c>
      <c r="BO11356" s="61" t="s">
        <v>2985</v>
      </c>
      <c r="BU11356" s="61" t="s">
        <v>16852</v>
      </c>
      <c r="BV11356" s="61" t="s">
        <v>1141</v>
      </c>
      <c r="BW11356" s="61" t="s">
        <v>2985</v>
      </c>
    </row>
    <row r="11357" spans="51:75">
      <c r="AY11357" s="89" t="e">
        <f>VLOOKUP(C11357,#REF!, 2,FALSE)</f>
        <v>#REF!</v>
      </c>
      <c r="BM11357" s="61" t="s">
        <v>16853</v>
      </c>
      <c r="BN11357" s="61" t="s">
        <v>864</v>
      </c>
      <c r="BO11357" s="61" t="s">
        <v>2985</v>
      </c>
      <c r="BU11357" s="61" t="s">
        <v>16853</v>
      </c>
      <c r="BV11357" s="61" t="s">
        <v>864</v>
      </c>
      <c r="BW11357" s="61" t="s">
        <v>2985</v>
      </c>
    </row>
    <row r="11358" spans="51:75">
      <c r="AY11358" s="89" t="e">
        <f>VLOOKUP(C11358,#REF!, 2,FALSE)</f>
        <v>#REF!</v>
      </c>
      <c r="BM11358" s="61" t="s">
        <v>16854</v>
      </c>
      <c r="BN11358" s="61" t="s">
        <v>3254</v>
      </c>
      <c r="BO11358" s="61" t="s">
        <v>2985</v>
      </c>
      <c r="BU11358" s="61" t="s">
        <v>16854</v>
      </c>
      <c r="BV11358" s="61" t="s">
        <v>3254</v>
      </c>
      <c r="BW11358" s="61" t="s">
        <v>2985</v>
      </c>
    </row>
    <row r="11359" spans="51:75">
      <c r="AY11359" s="89" t="e">
        <f>VLOOKUP(C11359,#REF!, 2,FALSE)</f>
        <v>#REF!</v>
      </c>
      <c r="BM11359" s="61" t="s">
        <v>2911</v>
      </c>
      <c r="BN11359" s="61" t="s">
        <v>2981</v>
      </c>
      <c r="BO11359" s="61" t="s">
        <v>2985</v>
      </c>
      <c r="BU11359" s="61" t="s">
        <v>2911</v>
      </c>
      <c r="BV11359" s="61" t="s">
        <v>2981</v>
      </c>
      <c r="BW11359" s="61" t="s">
        <v>2985</v>
      </c>
    </row>
    <row r="11360" spans="51:75">
      <c r="AY11360" s="89" t="e">
        <f>VLOOKUP(C11360,#REF!, 2,FALSE)</f>
        <v>#REF!</v>
      </c>
      <c r="BM11360" s="61" t="s">
        <v>16855</v>
      </c>
      <c r="BN11360" s="61" t="s">
        <v>3254</v>
      </c>
      <c r="BO11360" s="61" t="s">
        <v>16316</v>
      </c>
      <c r="BU11360" s="61" t="s">
        <v>16855</v>
      </c>
      <c r="BV11360" s="61" t="s">
        <v>3254</v>
      </c>
      <c r="BW11360" s="61" t="s">
        <v>16316</v>
      </c>
    </row>
    <row r="11361" spans="51:75">
      <c r="AY11361" s="89" t="e">
        <f>VLOOKUP(C11361,#REF!, 2,FALSE)</f>
        <v>#REF!</v>
      </c>
      <c r="BM11361" s="61" t="s">
        <v>16856</v>
      </c>
      <c r="BN11361" s="61" t="s">
        <v>1344</v>
      </c>
      <c r="BO11361" s="61" t="s">
        <v>2985</v>
      </c>
      <c r="BU11361" s="61" t="s">
        <v>16856</v>
      </c>
      <c r="BV11361" s="61" t="s">
        <v>1344</v>
      </c>
      <c r="BW11361" s="61" t="s">
        <v>2985</v>
      </c>
    </row>
    <row r="11362" spans="51:75">
      <c r="AY11362" s="89" t="e">
        <f>VLOOKUP(C11362,#REF!, 2,FALSE)</f>
        <v>#REF!</v>
      </c>
      <c r="BM11362" s="61" t="s">
        <v>16857</v>
      </c>
      <c r="BN11362" s="61" t="s">
        <v>1344</v>
      </c>
      <c r="BO11362" s="61" t="s">
        <v>2985</v>
      </c>
      <c r="BU11362" s="61" t="s">
        <v>16857</v>
      </c>
      <c r="BV11362" s="61" t="s">
        <v>1344</v>
      </c>
      <c r="BW11362" s="61" t="s">
        <v>2985</v>
      </c>
    </row>
    <row r="11363" spans="51:75">
      <c r="AY11363" s="89" t="e">
        <f>VLOOKUP(C11363,#REF!, 2,FALSE)</f>
        <v>#REF!</v>
      </c>
      <c r="BM11363" s="61" t="s">
        <v>2912</v>
      </c>
      <c r="BN11363" s="61" t="s">
        <v>3047</v>
      </c>
      <c r="BO11363" s="61" t="s">
        <v>5085</v>
      </c>
      <c r="BU11363" s="61" t="s">
        <v>2912</v>
      </c>
      <c r="BV11363" s="61" t="s">
        <v>3047</v>
      </c>
      <c r="BW11363" s="61" t="s">
        <v>5085</v>
      </c>
    </row>
    <row r="11364" spans="51:75">
      <c r="AY11364" s="89" t="e">
        <f>VLOOKUP(C11364,#REF!, 2,FALSE)</f>
        <v>#REF!</v>
      </c>
      <c r="BM11364" s="61" t="s">
        <v>16858</v>
      </c>
      <c r="BN11364" s="61" t="s">
        <v>1344</v>
      </c>
      <c r="BO11364" s="61" t="s">
        <v>15562</v>
      </c>
      <c r="BU11364" s="61" t="s">
        <v>16858</v>
      </c>
      <c r="BV11364" s="61" t="s">
        <v>1344</v>
      </c>
      <c r="BW11364" s="61" t="s">
        <v>15562</v>
      </c>
    </row>
    <row r="11365" spans="51:75">
      <c r="AY11365" s="89" t="e">
        <f>VLOOKUP(C11365,#REF!, 2,FALSE)</f>
        <v>#REF!</v>
      </c>
      <c r="BM11365" s="61" t="s">
        <v>16859</v>
      </c>
      <c r="BN11365" s="61" t="s">
        <v>1344</v>
      </c>
      <c r="BO11365" s="61" t="s">
        <v>5809</v>
      </c>
      <c r="BU11365" s="61" t="s">
        <v>16859</v>
      </c>
      <c r="BV11365" s="61" t="s">
        <v>1344</v>
      </c>
      <c r="BW11365" s="61" t="s">
        <v>5809</v>
      </c>
    </row>
    <row r="11366" spans="51:75">
      <c r="AY11366" s="89" t="e">
        <f>VLOOKUP(C11366,#REF!, 2,FALSE)</f>
        <v>#REF!</v>
      </c>
      <c r="BM11366" s="61" t="s">
        <v>16860</v>
      </c>
      <c r="BN11366" s="61" t="s">
        <v>2981</v>
      </c>
      <c r="BO11366" s="61" t="s">
        <v>1099</v>
      </c>
      <c r="BU11366" s="61" t="s">
        <v>16860</v>
      </c>
      <c r="BV11366" s="61" t="s">
        <v>2981</v>
      </c>
      <c r="BW11366" s="61" t="s">
        <v>1099</v>
      </c>
    </row>
    <row r="11367" spans="51:75">
      <c r="AY11367" s="89" t="e">
        <f>VLOOKUP(C11367,#REF!, 2,FALSE)</f>
        <v>#REF!</v>
      </c>
      <c r="BM11367" s="61" t="s">
        <v>16861</v>
      </c>
      <c r="BN11367" s="61" t="s">
        <v>2985</v>
      </c>
      <c r="BO11367" s="61" t="s">
        <v>16862</v>
      </c>
      <c r="BU11367" s="61" t="s">
        <v>16861</v>
      </c>
      <c r="BV11367" s="61" t="s">
        <v>2985</v>
      </c>
      <c r="BW11367" s="61" t="s">
        <v>16862</v>
      </c>
    </row>
    <row r="11368" spans="51:75">
      <c r="AY11368" s="89" t="e">
        <f>VLOOKUP(C11368,#REF!, 2,FALSE)</f>
        <v>#REF!</v>
      </c>
      <c r="BM11368" s="61" t="s">
        <v>16863</v>
      </c>
      <c r="BN11368" s="61" t="s">
        <v>2981</v>
      </c>
      <c r="BO11368" s="61" t="s">
        <v>2985</v>
      </c>
      <c r="BU11368" s="61" t="s">
        <v>16863</v>
      </c>
      <c r="BV11368" s="61" t="s">
        <v>2981</v>
      </c>
      <c r="BW11368" s="61" t="s">
        <v>2985</v>
      </c>
    </row>
    <row r="11369" spans="51:75">
      <c r="AY11369" s="89" t="e">
        <f>VLOOKUP(C11369,#REF!, 2,FALSE)</f>
        <v>#REF!</v>
      </c>
      <c r="BM11369" s="61" t="s">
        <v>16864</v>
      </c>
      <c r="BN11369" s="61" t="s">
        <v>773</v>
      </c>
      <c r="BO11369" s="61" t="s">
        <v>16865</v>
      </c>
      <c r="BU11369" s="61" t="s">
        <v>16864</v>
      </c>
      <c r="BV11369" s="61" t="s">
        <v>773</v>
      </c>
      <c r="BW11369" s="61" t="s">
        <v>16865</v>
      </c>
    </row>
    <row r="11370" spans="51:75">
      <c r="AY11370" s="89" t="e">
        <f>VLOOKUP(C11370,#REF!, 2,FALSE)</f>
        <v>#REF!</v>
      </c>
      <c r="BM11370" s="61" t="s">
        <v>16866</v>
      </c>
      <c r="BN11370" s="61" t="s">
        <v>3254</v>
      </c>
      <c r="BO11370" s="61" t="s">
        <v>10505</v>
      </c>
      <c r="BU11370" s="61" t="s">
        <v>16866</v>
      </c>
      <c r="BV11370" s="61" t="s">
        <v>3254</v>
      </c>
      <c r="BW11370" s="61" t="s">
        <v>10505</v>
      </c>
    </row>
    <row r="11371" spans="51:75">
      <c r="AY11371" s="89" t="e">
        <f>VLOOKUP(C11371,#REF!, 2,FALSE)</f>
        <v>#REF!</v>
      </c>
      <c r="BM11371" s="61" t="s">
        <v>16867</v>
      </c>
      <c r="BN11371" s="61" t="s">
        <v>1344</v>
      </c>
      <c r="BO11371" s="61" t="s">
        <v>2985</v>
      </c>
      <c r="BU11371" s="61" t="s">
        <v>16867</v>
      </c>
      <c r="BV11371" s="61" t="s">
        <v>1344</v>
      </c>
      <c r="BW11371" s="61" t="s">
        <v>2985</v>
      </c>
    </row>
    <row r="11372" spans="51:75">
      <c r="AY11372" s="89" t="e">
        <f>VLOOKUP(C11372,#REF!, 2,FALSE)</f>
        <v>#REF!</v>
      </c>
      <c r="BM11372" s="61" t="s">
        <v>16868</v>
      </c>
      <c r="BN11372" s="61" t="s">
        <v>1344</v>
      </c>
      <c r="BO11372" s="61" t="s">
        <v>2985</v>
      </c>
      <c r="BU11372" s="61" t="s">
        <v>16868</v>
      </c>
      <c r="BV11372" s="61" t="s">
        <v>1344</v>
      </c>
      <c r="BW11372" s="61" t="s">
        <v>2985</v>
      </c>
    </row>
    <row r="11373" spans="51:75">
      <c r="AY11373" s="89" t="e">
        <f>VLOOKUP(C11373,#REF!, 2,FALSE)</f>
        <v>#REF!</v>
      </c>
      <c r="BM11373" s="61" t="s">
        <v>16869</v>
      </c>
      <c r="BN11373" s="61" t="s">
        <v>1344</v>
      </c>
      <c r="BO11373" s="61" t="s">
        <v>2985</v>
      </c>
      <c r="BU11373" s="61" t="s">
        <v>16869</v>
      </c>
      <c r="BV11373" s="61" t="s">
        <v>1344</v>
      </c>
      <c r="BW11373" s="61" t="s">
        <v>2985</v>
      </c>
    </row>
    <row r="11374" spans="51:75">
      <c r="AY11374" s="89" t="e">
        <f>VLOOKUP(C11374,#REF!, 2,FALSE)</f>
        <v>#REF!</v>
      </c>
      <c r="BM11374" s="61" t="s">
        <v>16870</v>
      </c>
      <c r="BN11374" s="61" t="s">
        <v>16990</v>
      </c>
      <c r="BO11374" s="61" t="s">
        <v>6410</v>
      </c>
      <c r="BU11374" s="61" t="s">
        <v>16870</v>
      </c>
      <c r="BV11374" s="61" t="s">
        <v>16990</v>
      </c>
      <c r="BW11374" s="61" t="s">
        <v>6410</v>
      </c>
    </row>
    <row r="11375" spans="51:75">
      <c r="AY11375" s="89" t="e">
        <f>VLOOKUP(C11375,#REF!, 2,FALSE)</f>
        <v>#REF!</v>
      </c>
      <c r="BM11375" s="61" t="s">
        <v>16871</v>
      </c>
      <c r="BN11375" s="61" t="s">
        <v>1141</v>
      </c>
      <c r="BO11375" s="61" t="s">
        <v>2985</v>
      </c>
      <c r="BU11375" s="61" t="s">
        <v>16871</v>
      </c>
      <c r="BV11375" s="61" t="s">
        <v>1141</v>
      </c>
      <c r="BW11375" s="61" t="s">
        <v>2985</v>
      </c>
    </row>
    <row r="11376" spans="51:75">
      <c r="AY11376" s="89" t="e">
        <f>VLOOKUP(C11376,#REF!, 2,FALSE)</f>
        <v>#REF!</v>
      </c>
      <c r="BM11376" s="61" t="s">
        <v>2913</v>
      </c>
      <c r="BN11376" s="61" t="s">
        <v>1344</v>
      </c>
      <c r="BO11376" s="61" t="s">
        <v>2985</v>
      </c>
      <c r="BU11376" s="61" t="s">
        <v>2913</v>
      </c>
      <c r="BV11376" s="61" t="s">
        <v>1344</v>
      </c>
      <c r="BW11376" s="61" t="s">
        <v>2985</v>
      </c>
    </row>
    <row r="11377" spans="51:75">
      <c r="AY11377" s="89" t="e">
        <f>VLOOKUP(C11377,#REF!, 2,FALSE)</f>
        <v>#REF!</v>
      </c>
      <c r="BM11377" s="61" t="s">
        <v>315</v>
      </c>
      <c r="BN11377" s="61" t="s">
        <v>1271</v>
      </c>
      <c r="BO11377" s="61" t="s">
        <v>2985</v>
      </c>
      <c r="BU11377" s="61" t="s">
        <v>315</v>
      </c>
      <c r="BV11377" s="61" t="s">
        <v>1271</v>
      </c>
      <c r="BW11377" s="61" t="s">
        <v>2985</v>
      </c>
    </row>
    <row r="11378" spans="51:75">
      <c r="AY11378" s="89" t="e">
        <f>VLOOKUP(C11378,#REF!, 2,FALSE)</f>
        <v>#REF!</v>
      </c>
      <c r="BM11378" s="61" t="s">
        <v>16872</v>
      </c>
      <c r="BN11378" s="61" t="s">
        <v>3204</v>
      </c>
      <c r="BO11378" s="61" t="s">
        <v>2657</v>
      </c>
      <c r="BU11378" s="61" t="s">
        <v>16872</v>
      </c>
      <c r="BV11378" s="61" t="s">
        <v>3204</v>
      </c>
      <c r="BW11378" s="61" t="s">
        <v>2657</v>
      </c>
    </row>
    <row r="11379" spans="51:75">
      <c r="AY11379" s="89" t="e">
        <f>VLOOKUP(C11379,#REF!, 2,FALSE)</f>
        <v>#REF!</v>
      </c>
      <c r="BM11379" s="61" t="s">
        <v>16873</v>
      </c>
      <c r="BN11379" s="61" t="s">
        <v>16992</v>
      </c>
      <c r="BO11379" s="61" t="s">
        <v>2985</v>
      </c>
      <c r="BU11379" s="61" t="s">
        <v>16873</v>
      </c>
      <c r="BV11379" s="61" t="s">
        <v>16992</v>
      </c>
      <c r="BW11379" s="61" t="s">
        <v>2985</v>
      </c>
    </row>
    <row r="11380" spans="51:75">
      <c r="AY11380" s="89" t="e">
        <f>VLOOKUP(C11380,#REF!, 2,FALSE)</f>
        <v>#REF!</v>
      </c>
      <c r="BM11380" s="61" t="s">
        <v>16874</v>
      </c>
      <c r="BN11380" s="61" t="s">
        <v>864</v>
      </c>
      <c r="BO11380" s="61" t="s">
        <v>2985</v>
      </c>
      <c r="BU11380" s="61" t="s">
        <v>16874</v>
      </c>
      <c r="BV11380" s="61" t="s">
        <v>864</v>
      </c>
      <c r="BW11380" s="61" t="s">
        <v>2985</v>
      </c>
    </row>
    <row r="11381" spans="51:75">
      <c r="AY11381" s="89" t="e">
        <f>VLOOKUP(C11381,#REF!, 2,FALSE)</f>
        <v>#REF!</v>
      </c>
      <c r="BM11381" s="61" t="s">
        <v>2914</v>
      </c>
      <c r="BN11381" s="61" t="s">
        <v>2981</v>
      </c>
      <c r="BO11381" s="61" t="s">
        <v>1085</v>
      </c>
      <c r="BU11381" s="61" t="s">
        <v>2914</v>
      </c>
      <c r="BV11381" s="61" t="s">
        <v>2981</v>
      </c>
      <c r="BW11381" s="61" t="s">
        <v>1085</v>
      </c>
    </row>
    <row r="11382" spans="51:75">
      <c r="AY11382" s="89" t="e">
        <f>VLOOKUP(C11382,#REF!, 2,FALSE)</f>
        <v>#REF!</v>
      </c>
      <c r="BM11382" s="61" t="s">
        <v>16875</v>
      </c>
      <c r="BN11382" s="61" t="s">
        <v>2981</v>
      </c>
      <c r="BO11382" s="61" t="s">
        <v>2985</v>
      </c>
      <c r="BU11382" s="61" t="s">
        <v>16875</v>
      </c>
      <c r="BV11382" s="61" t="s">
        <v>2981</v>
      </c>
      <c r="BW11382" s="61" t="s">
        <v>2985</v>
      </c>
    </row>
    <row r="11383" spans="51:75">
      <c r="AY11383" s="89" t="e">
        <f>VLOOKUP(C11383,#REF!, 2,FALSE)</f>
        <v>#REF!</v>
      </c>
      <c r="BM11383" s="61" t="s">
        <v>2915</v>
      </c>
      <c r="BN11383" s="61" t="s">
        <v>16990</v>
      </c>
      <c r="BO11383" s="61" t="s">
        <v>2985</v>
      </c>
      <c r="BU11383" s="61" t="s">
        <v>2915</v>
      </c>
      <c r="BV11383" s="61" t="s">
        <v>16990</v>
      </c>
      <c r="BW11383" s="61" t="s">
        <v>2985</v>
      </c>
    </row>
    <row r="11384" spans="51:75">
      <c r="AY11384" s="89" t="e">
        <f>VLOOKUP(C11384,#REF!, 2,FALSE)</f>
        <v>#REF!</v>
      </c>
      <c r="BM11384" s="61" t="s">
        <v>16876</v>
      </c>
      <c r="BN11384" s="61" t="s">
        <v>1344</v>
      </c>
      <c r="BO11384" s="61" t="s">
        <v>9722</v>
      </c>
      <c r="BU11384" s="61" t="s">
        <v>16876</v>
      </c>
      <c r="BV11384" s="61" t="s">
        <v>1344</v>
      </c>
      <c r="BW11384" s="61" t="s">
        <v>9722</v>
      </c>
    </row>
    <row r="11385" spans="51:75">
      <c r="AY11385" s="89" t="e">
        <f>VLOOKUP(C11385,#REF!, 2,FALSE)</f>
        <v>#REF!</v>
      </c>
      <c r="BM11385" s="61" t="s">
        <v>2916</v>
      </c>
      <c r="BN11385" s="61" t="s">
        <v>1344</v>
      </c>
      <c r="BO11385" s="61" t="s">
        <v>2985</v>
      </c>
      <c r="BU11385" s="61" t="s">
        <v>2916</v>
      </c>
      <c r="BV11385" s="61" t="s">
        <v>1344</v>
      </c>
      <c r="BW11385" s="61" t="s">
        <v>2985</v>
      </c>
    </row>
    <row r="11386" spans="51:75">
      <c r="AY11386" s="89" t="e">
        <f>VLOOKUP(C11386,#REF!, 2,FALSE)</f>
        <v>#REF!</v>
      </c>
      <c r="BM11386" s="61" t="s">
        <v>16877</v>
      </c>
      <c r="BN11386" s="61" t="s">
        <v>1141</v>
      </c>
      <c r="BO11386" s="61" t="s">
        <v>13374</v>
      </c>
      <c r="BU11386" s="61" t="s">
        <v>16877</v>
      </c>
      <c r="BV11386" s="61" t="s">
        <v>1141</v>
      </c>
      <c r="BW11386" s="61" t="s">
        <v>13374</v>
      </c>
    </row>
    <row r="11387" spans="51:75">
      <c r="AY11387" s="89" t="e">
        <f>VLOOKUP(C11387,#REF!, 2,FALSE)</f>
        <v>#REF!</v>
      </c>
      <c r="BM11387" s="61" t="s">
        <v>16878</v>
      </c>
      <c r="BN11387" s="61" t="s">
        <v>1141</v>
      </c>
      <c r="BO11387" s="61" t="s">
        <v>7155</v>
      </c>
      <c r="BU11387" s="61" t="s">
        <v>16878</v>
      </c>
      <c r="BV11387" s="61" t="s">
        <v>1141</v>
      </c>
      <c r="BW11387" s="61" t="s">
        <v>7155</v>
      </c>
    </row>
    <row r="11388" spans="51:75">
      <c r="AY11388" s="89" t="e">
        <f>VLOOKUP(C11388,#REF!, 2,FALSE)</f>
        <v>#REF!</v>
      </c>
      <c r="BM11388" s="61" t="s">
        <v>16879</v>
      </c>
      <c r="BN11388" s="61" t="s">
        <v>2981</v>
      </c>
      <c r="BO11388" s="61" t="s">
        <v>2985</v>
      </c>
      <c r="BU11388" s="61" t="s">
        <v>16879</v>
      </c>
      <c r="BV11388" s="61" t="s">
        <v>2981</v>
      </c>
      <c r="BW11388" s="61" t="s">
        <v>2985</v>
      </c>
    </row>
    <row r="11389" spans="51:75">
      <c r="AY11389" s="89" t="e">
        <f>VLOOKUP(C11389,#REF!, 2,FALSE)</f>
        <v>#REF!</v>
      </c>
      <c r="BM11389" s="61" t="s">
        <v>16880</v>
      </c>
      <c r="BN11389" s="61" t="s">
        <v>1344</v>
      </c>
      <c r="BO11389" s="61" t="s">
        <v>16082</v>
      </c>
      <c r="BU11389" s="61" t="s">
        <v>16880</v>
      </c>
      <c r="BV11389" s="61" t="s">
        <v>1344</v>
      </c>
      <c r="BW11389" s="61" t="s">
        <v>16082</v>
      </c>
    </row>
    <row r="11390" spans="51:75">
      <c r="AY11390" s="89" t="e">
        <f>VLOOKUP(C11390,#REF!, 2,FALSE)</f>
        <v>#REF!</v>
      </c>
      <c r="BM11390" s="61" t="s">
        <v>2917</v>
      </c>
      <c r="BN11390" s="61" t="s">
        <v>2981</v>
      </c>
      <c r="BO11390" s="61" t="s">
        <v>14376</v>
      </c>
      <c r="BU11390" s="61" t="s">
        <v>2917</v>
      </c>
      <c r="BV11390" s="61" t="s">
        <v>2981</v>
      </c>
      <c r="BW11390" s="61" t="s">
        <v>14376</v>
      </c>
    </row>
    <row r="11391" spans="51:75">
      <c r="AY11391" s="89" t="e">
        <f>VLOOKUP(C11391,#REF!, 2,FALSE)</f>
        <v>#REF!</v>
      </c>
      <c r="BM11391" s="61" t="s">
        <v>16881</v>
      </c>
      <c r="BN11391" s="61" t="s">
        <v>3254</v>
      </c>
      <c r="BO11391" s="61" t="s">
        <v>2985</v>
      </c>
      <c r="BU11391" s="61" t="s">
        <v>16881</v>
      </c>
      <c r="BV11391" s="61" t="s">
        <v>3254</v>
      </c>
      <c r="BW11391" s="61" t="s">
        <v>2985</v>
      </c>
    </row>
    <row r="11392" spans="51:75">
      <c r="AY11392" s="89" t="e">
        <f>VLOOKUP(C11392,#REF!, 2,FALSE)</f>
        <v>#REF!</v>
      </c>
      <c r="BM11392" s="61" t="s">
        <v>16882</v>
      </c>
      <c r="BN11392" s="61" t="s">
        <v>2981</v>
      </c>
      <c r="BO11392" s="61" t="s">
        <v>2378</v>
      </c>
      <c r="BU11392" s="61" t="s">
        <v>16882</v>
      </c>
      <c r="BV11392" s="61" t="s">
        <v>2981</v>
      </c>
      <c r="BW11392" s="61" t="s">
        <v>2378</v>
      </c>
    </row>
    <row r="11393" spans="51:75">
      <c r="AY11393" s="89" t="e">
        <f>VLOOKUP(C11393,#REF!, 2,FALSE)</f>
        <v>#REF!</v>
      </c>
      <c r="BM11393" s="61" t="s">
        <v>16883</v>
      </c>
      <c r="BN11393" s="61" t="s">
        <v>2981</v>
      </c>
      <c r="BO11393" s="61" t="s">
        <v>2985</v>
      </c>
      <c r="BU11393" s="61" t="s">
        <v>16883</v>
      </c>
      <c r="BV11393" s="61" t="s">
        <v>2981</v>
      </c>
      <c r="BW11393" s="61" t="s">
        <v>2985</v>
      </c>
    </row>
    <row r="11394" spans="51:75">
      <c r="AY11394" s="89" t="e">
        <f>VLOOKUP(C11394,#REF!, 2,FALSE)</f>
        <v>#REF!</v>
      </c>
      <c r="BM11394" s="61" t="s">
        <v>16884</v>
      </c>
      <c r="BN11394" s="61" t="s">
        <v>1141</v>
      </c>
      <c r="BO11394" s="61" t="s">
        <v>2067</v>
      </c>
      <c r="BU11394" s="61" t="s">
        <v>16884</v>
      </c>
      <c r="BV11394" s="61" t="s">
        <v>1141</v>
      </c>
      <c r="BW11394" s="61" t="s">
        <v>2067</v>
      </c>
    </row>
    <row r="11395" spans="51:75">
      <c r="AY11395" s="89" t="e">
        <f>VLOOKUP(C11395,#REF!, 2,FALSE)</f>
        <v>#REF!</v>
      </c>
      <c r="BM11395" s="61" t="s">
        <v>16885</v>
      </c>
      <c r="BN11395" s="61" t="s">
        <v>2981</v>
      </c>
      <c r="BO11395" s="61" t="s">
        <v>2171</v>
      </c>
      <c r="BU11395" s="61" t="s">
        <v>16885</v>
      </c>
      <c r="BV11395" s="61" t="s">
        <v>2981</v>
      </c>
      <c r="BW11395" s="61" t="s">
        <v>2171</v>
      </c>
    </row>
    <row r="11396" spans="51:75">
      <c r="AY11396" s="89" t="e">
        <f>VLOOKUP(C11396,#REF!, 2,FALSE)</f>
        <v>#REF!</v>
      </c>
      <c r="BM11396" s="61" t="s">
        <v>16886</v>
      </c>
      <c r="BN11396" s="61" t="s">
        <v>1344</v>
      </c>
      <c r="BO11396" s="61" t="s">
        <v>9245</v>
      </c>
      <c r="BU11396" s="61" t="s">
        <v>16886</v>
      </c>
      <c r="BV11396" s="61" t="s">
        <v>1344</v>
      </c>
      <c r="BW11396" s="61" t="s">
        <v>9245</v>
      </c>
    </row>
    <row r="11397" spans="51:75">
      <c r="AY11397" s="89" t="e">
        <f>VLOOKUP(C11397,#REF!, 2,FALSE)</f>
        <v>#REF!</v>
      </c>
      <c r="BM11397" s="61" t="s">
        <v>16887</v>
      </c>
      <c r="BN11397" s="61" t="s">
        <v>1344</v>
      </c>
      <c r="BO11397" s="61" t="s">
        <v>5581</v>
      </c>
      <c r="BU11397" s="61" t="s">
        <v>16887</v>
      </c>
      <c r="BV11397" s="61" t="s">
        <v>1344</v>
      </c>
      <c r="BW11397" s="61" t="s">
        <v>5581</v>
      </c>
    </row>
    <row r="11398" spans="51:75">
      <c r="AY11398" s="89" t="e">
        <f>VLOOKUP(C11398,#REF!, 2,FALSE)</f>
        <v>#REF!</v>
      </c>
      <c r="BM11398" s="61" t="s">
        <v>16888</v>
      </c>
      <c r="BN11398" s="61" t="s">
        <v>3204</v>
      </c>
      <c r="BO11398" s="61" t="s">
        <v>2985</v>
      </c>
      <c r="BU11398" s="61" t="s">
        <v>16888</v>
      </c>
      <c r="BV11398" s="61" t="s">
        <v>3204</v>
      </c>
      <c r="BW11398" s="61" t="s">
        <v>2985</v>
      </c>
    </row>
    <row r="11399" spans="51:75">
      <c r="AY11399" s="89" t="e">
        <f>VLOOKUP(C11399,#REF!, 2,FALSE)</f>
        <v>#REF!</v>
      </c>
      <c r="BM11399" s="61" t="s">
        <v>16889</v>
      </c>
      <c r="BN11399" s="61" t="s">
        <v>1141</v>
      </c>
      <c r="BO11399" s="61" t="s">
        <v>2985</v>
      </c>
      <c r="BU11399" s="61" t="s">
        <v>16889</v>
      </c>
      <c r="BV11399" s="61" t="s">
        <v>1141</v>
      </c>
      <c r="BW11399" s="61" t="s">
        <v>2985</v>
      </c>
    </row>
    <row r="11400" spans="51:75">
      <c r="AY11400" s="89" t="e">
        <f>VLOOKUP(C11400,#REF!, 2,FALSE)</f>
        <v>#REF!</v>
      </c>
      <c r="BM11400" s="61" t="s">
        <v>16890</v>
      </c>
      <c r="BN11400" s="61" t="s">
        <v>657</v>
      </c>
      <c r="BO11400" s="61" t="s">
        <v>3093</v>
      </c>
      <c r="BU11400" s="61" t="s">
        <v>16890</v>
      </c>
      <c r="BV11400" s="61" t="s">
        <v>657</v>
      </c>
      <c r="BW11400" s="61" t="s">
        <v>3093</v>
      </c>
    </row>
    <row r="11401" spans="51:75">
      <c r="AY11401" s="89" t="e">
        <f>VLOOKUP(C11401,#REF!, 2,FALSE)</f>
        <v>#REF!</v>
      </c>
      <c r="BM11401" s="61" t="s">
        <v>16891</v>
      </c>
      <c r="BN11401" s="61" t="s">
        <v>3047</v>
      </c>
      <c r="BO11401" s="61" t="s">
        <v>2985</v>
      </c>
      <c r="BU11401" s="61" t="s">
        <v>16891</v>
      </c>
      <c r="BV11401" s="61" t="s">
        <v>3047</v>
      </c>
      <c r="BW11401" s="61" t="s">
        <v>2985</v>
      </c>
    </row>
    <row r="11402" spans="51:75">
      <c r="AY11402" s="89" t="e">
        <f>VLOOKUP(C11402,#REF!, 2,FALSE)</f>
        <v>#REF!</v>
      </c>
      <c r="BM11402" s="61" t="s">
        <v>16892</v>
      </c>
      <c r="BN11402" s="61" t="s">
        <v>2981</v>
      </c>
      <c r="BO11402" s="61" t="s">
        <v>1332</v>
      </c>
      <c r="BU11402" s="61" t="s">
        <v>16892</v>
      </c>
      <c r="BV11402" s="61" t="s">
        <v>2981</v>
      </c>
      <c r="BW11402" s="61" t="s">
        <v>1332</v>
      </c>
    </row>
    <row r="11403" spans="51:75">
      <c r="AY11403" s="89" t="e">
        <f>VLOOKUP(C11403,#REF!, 2,FALSE)</f>
        <v>#REF!</v>
      </c>
      <c r="BM11403" s="61" t="s">
        <v>16893</v>
      </c>
      <c r="BN11403" s="61" t="s">
        <v>2981</v>
      </c>
      <c r="BO11403" s="61" t="s">
        <v>2985</v>
      </c>
      <c r="BU11403" s="61" t="s">
        <v>16893</v>
      </c>
      <c r="BV11403" s="61" t="s">
        <v>2981</v>
      </c>
      <c r="BW11403" s="61" t="s">
        <v>2985</v>
      </c>
    </row>
    <row r="11404" spans="51:75">
      <c r="AY11404" s="89" t="e">
        <f>VLOOKUP(C11404,#REF!, 2,FALSE)</f>
        <v>#REF!</v>
      </c>
      <c r="BM11404" s="61" t="s">
        <v>16894</v>
      </c>
      <c r="BN11404" s="61" t="s">
        <v>2981</v>
      </c>
      <c r="BO11404" s="61" t="s">
        <v>2985</v>
      </c>
      <c r="BU11404" s="61" t="s">
        <v>16894</v>
      </c>
      <c r="BV11404" s="61" t="s">
        <v>2981</v>
      </c>
      <c r="BW11404" s="61" t="s">
        <v>2985</v>
      </c>
    </row>
    <row r="11405" spans="51:75">
      <c r="AY11405" s="89" t="e">
        <f>VLOOKUP(C11405,#REF!, 2,FALSE)</f>
        <v>#REF!</v>
      </c>
      <c r="BM11405" s="61" t="s">
        <v>2918</v>
      </c>
      <c r="BN11405" s="61" t="s">
        <v>3254</v>
      </c>
      <c r="BO11405" s="61" t="s">
        <v>2985</v>
      </c>
      <c r="BU11405" s="61" t="s">
        <v>2918</v>
      </c>
      <c r="BV11405" s="61" t="s">
        <v>3254</v>
      </c>
      <c r="BW11405" s="61" t="s">
        <v>2985</v>
      </c>
    </row>
    <row r="11406" spans="51:75">
      <c r="AY11406" s="89" t="e">
        <f>VLOOKUP(C11406,#REF!, 2,FALSE)</f>
        <v>#REF!</v>
      </c>
      <c r="BM11406" s="61" t="s">
        <v>16895</v>
      </c>
      <c r="BN11406" s="61" t="s">
        <v>3254</v>
      </c>
      <c r="BO11406" s="61" t="s">
        <v>16896</v>
      </c>
      <c r="BU11406" s="61" t="s">
        <v>16895</v>
      </c>
      <c r="BV11406" s="61" t="s">
        <v>3254</v>
      </c>
      <c r="BW11406" s="61" t="s">
        <v>16896</v>
      </c>
    </row>
    <row r="11407" spans="51:75">
      <c r="AY11407" s="89" t="e">
        <f>VLOOKUP(C11407,#REF!, 2,FALSE)</f>
        <v>#REF!</v>
      </c>
      <c r="BM11407" s="61" t="s">
        <v>16897</v>
      </c>
      <c r="BN11407" s="61" t="s">
        <v>3047</v>
      </c>
      <c r="BO11407" s="61" t="s">
        <v>2934</v>
      </c>
      <c r="BU11407" s="61" t="s">
        <v>16897</v>
      </c>
      <c r="BV11407" s="61" t="s">
        <v>3047</v>
      </c>
      <c r="BW11407" s="61" t="s">
        <v>2934</v>
      </c>
    </row>
    <row r="11408" spans="51:75">
      <c r="AY11408" s="89" t="e">
        <f>VLOOKUP(C11408,#REF!, 2,FALSE)</f>
        <v>#REF!</v>
      </c>
      <c r="BM11408" s="61" t="s">
        <v>16898</v>
      </c>
      <c r="BN11408" s="61" t="s">
        <v>2981</v>
      </c>
      <c r="BO11408" s="61" t="s">
        <v>2985</v>
      </c>
      <c r="BU11408" s="61" t="s">
        <v>16898</v>
      </c>
      <c r="BV11408" s="61" t="s">
        <v>2981</v>
      </c>
      <c r="BW11408" s="61" t="s">
        <v>2985</v>
      </c>
    </row>
    <row r="11409" spans="51:75">
      <c r="AY11409" s="89" t="e">
        <f>VLOOKUP(C11409,#REF!, 2,FALSE)</f>
        <v>#REF!</v>
      </c>
      <c r="BM11409" s="61" t="s">
        <v>16899</v>
      </c>
      <c r="BN11409" s="61" t="s">
        <v>1141</v>
      </c>
      <c r="BO11409" s="61" t="s">
        <v>2985</v>
      </c>
      <c r="BU11409" s="61" t="s">
        <v>16899</v>
      </c>
      <c r="BV11409" s="61" t="s">
        <v>1141</v>
      </c>
      <c r="BW11409" s="61" t="s">
        <v>2985</v>
      </c>
    </row>
    <row r="11410" spans="51:75">
      <c r="AY11410" s="89" t="e">
        <f>VLOOKUP(C11410,#REF!, 2,FALSE)</f>
        <v>#REF!</v>
      </c>
      <c r="BM11410" s="61" t="s">
        <v>16900</v>
      </c>
      <c r="BN11410" s="61" t="s">
        <v>3254</v>
      </c>
      <c r="BO11410" s="61" t="s">
        <v>2655</v>
      </c>
      <c r="BU11410" s="61" t="s">
        <v>16900</v>
      </c>
      <c r="BV11410" s="61" t="s">
        <v>3254</v>
      </c>
      <c r="BW11410" s="61" t="s">
        <v>2655</v>
      </c>
    </row>
    <row r="11411" spans="51:75">
      <c r="AY11411" s="89" t="e">
        <f>VLOOKUP(C11411,#REF!, 2,FALSE)</f>
        <v>#REF!</v>
      </c>
      <c r="BM11411" s="61" t="s">
        <v>2919</v>
      </c>
      <c r="BN11411" s="61" t="s">
        <v>1271</v>
      </c>
      <c r="BO11411" s="61" t="s">
        <v>2985</v>
      </c>
      <c r="BU11411" s="61" t="s">
        <v>2919</v>
      </c>
      <c r="BV11411" s="61" t="s">
        <v>1271</v>
      </c>
      <c r="BW11411" s="61" t="s">
        <v>2985</v>
      </c>
    </row>
    <row r="11412" spans="51:75">
      <c r="AY11412" s="89" t="e">
        <f>VLOOKUP(C11412,#REF!, 2,FALSE)</f>
        <v>#REF!</v>
      </c>
      <c r="BM11412" s="61" t="s">
        <v>16901</v>
      </c>
      <c r="BN11412" s="61" t="s">
        <v>864</v>
      </c>
      <c r="BO11412" s="61" t="s">
        <v>2985</v>
      </c>
      <c r="BU11412" s="61" t="s">
        <v>16901</v>
      </c>
      <c r="BV11412" s="61" t="s">
        <v>864</v>
      </c>
      <c r="BW11412" s="61" t="s">
        <v>2985</v>
      </c>
    </row>
    <row r="11413" spans="51:75">
      <c r="AY11413" s="89" t="e">
        <f>VLOOKUP(C11413,#REF!, 2,FALSE)</f>
        <v>#REF!</v>
      </c>
      <c r="BM11413" s="61" t="s">
        <v>16902</v>
      </c>
      <c r="BN11413" s="61" t="s">
        <v>3254</v>
      </c>
      <c r="BO11413" s="61" t="s">
        <v>2985</v>
      </c>
      <c r="BU11413" s="61" t="s">
        <v>16902</v>
      </c>
      <c r="BV11413" s="61" t="s">
        <v>3254</v>
      </c>
      <c r="BW11413" s="61" t="s">
        <v>2985</v>
      </c>
    </row>
    <row r="11414" spans="51:75">
      <c r="AY11414" s="89" t="e">
        <f>VLOOKUP(C11414,#REF!, 2,FALSE)</f>
        <v>#REF!</v>
      </c>
      <c r="BM11414" s="61" t="s">
        <v>16903</v>
      </c>
      <c r="BN11414" s="61" t="s">
        <v>3254</v>
      </c>
      <c r="BO11414" s="61" t="s">
        <v>12091</v>
      </c>
      <c r="BU11414" s="61" t="s">
        <v>16903</v>
      </c>
      <c r="BV11414" s="61" t="s">
        <v>3254</v>
      </c>
      <c r="BW11414" s="61" t="s">
        <v>12091</v>
      </c>
    </row>
    <row r="11415" spans="51:75">
      <c r="AY11415" s="89" t="e">
        <f>VLOOKUP(C11415,#REF!, 2,FALSE)</f>
        <v>#REF!</v>
      </c>
      <c r="BM11415" s="61" t="s">
        <v>16904</v>
      </c>
      <c r="BN11415" s="61" t="s">
        <v>1271</v>
      </c>
      <c r="BO11415" s="61" t="s">
        <v>2985</v>
      </c>
      <c r="BU11415" s="61" t="s">
        <v>16904</v>
      </c>
      <c r="BV11415" s="61" t="s">
        <v>1271</v>
      </c>
      <c r="BW11415" s="61" t="s">
        <v>2985</v>
      </c>
    </row>
    <row r="11416" spans="51:75">
      <c r="AY11416" s="89" t="e">
        <f>VLOOKUP(C11416,#REF!, 2,FALSE)</f>
        <v>#REF!</v>
      </c>
      <c r="BM11416" s="61" t="s">
        <v>16905</v>
      </c>
      <c r="BN11416" s="61" t="s">
        <v>3047</v>
      </c>
      <c r="BO11416" s="61" t="s">
        <v>2985</v>
      </c>
      <c r="BU11416" s="61" t="s">
        <v>16905</v>
      </c>
      <c r="BV11416" s="61" t="s">
        <v>3047</v>
      </c>
      <c r="BW11416" s="61" t="s">
        <v>2985</v>
      </c>
    </row>
    <row r="11417" spans="51:75">
      <c r="AY11417" s="89" t="e">
        <f>VLOOKUP(C11417,#REF!, 2,FALSE)</f>
        <v>#REF!</v>
      </c>
      <c r="BM11417" s="61" t="s">
        <v>16906</v>
      </c>
      <c r="BN11417" s="61" t="s">
        <v>1344</v>
      </c>
      <c r="BO11417" s="61" t="s">
        <v>2985</v>
      </c>
      <c r="BU11417" s="61" t="s">
        <v>16906</v>
      </c>
      <c r="BV11417" s="61" t="s">
        <v>1344</v>
      </c>
      <c r="BW11417" s="61" t="s">
        <v>2985</v>
      </c>
    </row>
    <row r="11418" spans="51:75">
      <c r="AY11418" s="89" t="e">
        <f>VLOOKUP(C11418,#REF!, 2,FALSE)</f>
        <v>#REF!</v>
      </c>
      <c r="BM11418" s="61" t="s">
        <v>16907</v>
      </c>
      <c r="BN11418" s="61" t="s">
        <v>1141</v>
      </c>
      <c r="BO11418" s="61" t="s">
        <v>1806</v>
      </c>
      <c r="BU11418" s="61" t="s">
        <v>16907</v>
      </c>
      <c r="BV11418" s="61" t="s">
        <v>1141</v>
      </c>
      <c r="BW11418" s="61" t="s">
        <v>1806</v>
      </c>
    </row>
    <row r="11419" spans="51:75">
      <c r="AY11419" s="89" t="e">
        <f>VLOOKUP(C11419,#REF!, 2,FALSE)</f>
        <v>#REF!</v>
      </c>
      <c r="BM11419" s="61" t="s">
        <v>312</v>
      </c>
      <c r="BN11419" s="61" t="s">
        <v>864</v>
      </c>
      <c r="BO11419" s="61" t="s">
        <v>8911</v>
      </c>
      <c r="BU11419" s="61" t="s">
        <v>312</v>
      </c>
      <c r="BV11419" s="61" t="s">
        <v>864</v>
      </c>
      <c r="BW11419" s="61" t="s">
        <v>8911</v>
      </c>
    </row>
    <row r="11420" spans="51:75">
      <c r="AY11420" s="89" t="e">
        <f>VLOOKUP(C11420,#REF!, 2,FALSE)</f>
        <v>#REF!</v>
      </c>
      <c r="BM11420" s="61" t="s">
        <v>16908</v>
      </c>
      <c r="BN11420" s="61" t="s">
        <v>3254</v>
      </c>
      <c r="BO11420" s="61" t="s">
        <v>2985</v>
      </c>
      <c r="BU11420" s="61" t="s">
        <v>16908</v>
      </c>
      <c r="BV11420" s="61" t="s">
        <v>3254</v>
      </c>
      <c r="BW11420" s="61" t="s">
        <v>2985</v>
      </c>
    </row>
    <row r="11421" spans="51:75">
      <c r="AY11421" s="89" t="e">
        <f>VLOOKUP(C11421,#REF!, 2,FALSE)</f>
        <v>#REF!</v>
      </c>
      <c r="BM11421" s="61" t="s">
        <v>16909</v>
      </c>
      <c r="BN11421" s="61" t="s">
        <v>3254</v>
      </c>
      <c r="BO11421" s="61" t="s">
        <v>2985</v>
      </c>
      <c r="BU11421" s="61" t="s">
        <v>16909</v>
      </c>
      <c r="BV11421" s="61" t="s">
        <v>3254</v>
      </c>
      <c r="BW11421" s="61" t="s">
        <v>2985</v>
      </c>
    </row>
    <row r="11422" spans="51:75">
      <c r="AY11422" s="89" t="e">
        <f>VLOOKUP(C11422,#REF!, 2,FALSE)</f>
        <v>#REF!</v>
      </c>
      <c r="BM11422" s="61" t="s">
        <v>16910</v>
      </c>
      <c r="BN11422" s="61" t="s">
        <v>1344</v>
      </c>
      <c r="BO11422" s="61" t="s">
        <v>3725</v>
      </c>
      <c r="BU11422" s="61" t="s">
        <v>16910</v>
      </c>
      <c r="BV11422" s="61" t="s">
        <v>1344</v>
      </c>
      <c r="BW11422" s="61" t="s">
        <v>3725</v>
      </c>
    </row>
    <row r="11423" spans="51:75">
      <c r="AY11423" s="89" t="e">
        <f>VLOOKUP(C11423,#REF!, 2,FALSE)</f>
        <v>#REF!</v>
      </c>
      <c r="BM11423" s="61" t="s">
        <v>16911</v>
      </c>
      <c r="BN11423" s="61" t="s">
        <v>1344</v>
      </c>
      <c r="BO11423" s="61" t="s">
        <v>2985</v>
      </c>
      <c r="BU11423" s="61" t="s">
        <v>16911</v>
      </c>
      <c r="BV11423" s="61" t="s">
        <v>1344</v>
      </c>
      <c r="BW11423" s="61" t="s">
        <v>2985</v>
      </c>
    </row>
    <row r="11424" spans="51:75">
      <c r="AY11424" s="89" t="e">
        <f>VLOOKUP(C11424,#REF!, 2,FALSE)</f>
        <v>#REF!</v>
      </c>
      <c r="BM11424" s="61" t="s">
        <v>16912</v>
      </c>
      <c r="BN11424" s="61" t="s">
        <v>1344</v>
      </c>
      <c r="BO11424" s="61" t="s">
        <v>2985</v>
      </c>
      <c r="BU11424" s="61" t="s">
        <v>16912</v>
      </c>
      <c r="BV11424" s="61" t="s">
        <v>1344</v>
      </c>
      <c r="BW11424" s="61" t="s">
        <v>2985</v>
      </c>
    </row>
    <row r="11425" spans="51:75">
      <c r="AY11425" s="89" t="e">
        <f>VLOOKUP(C11425,#REF!, 2,FALSE)</f>
        <v>#REF!</v>
      </c>
      <c r="BM11425" s="61" t="s">
        <v>16913</v>
      </c>
      <c r="BN11425" s="61" t="s">
        <v>1141</v>
      </c>
      <c r="BO11425" s="61" t="s">
        <v>2985</v>
      </c>
      <c r="BU11425" s="61" t="s">
        <v>16913</v>
      </c>
      <c r="BV11425" s="61" t="s">
        <v>1141</v>
      </c>
      <c r="BW11425" s="61" t="s">
        <v>2985</v>
      </c>
    </row>
    <row r="11426" spans="51:75">
      <c r="AY11426" s="89" t="e">
        <f>VLOOKUP(C11426,#REF!, 2,FALSE)</f>
        <v>#REF!</v>
      </c>
      <c r="BM11426" s="61" t="s">
        <v>16914</v>
      </c>
      <c r="BN11426" s="61" t="s">
        <v>1344</v>
      </c>
      <c r="BO11426" s="61" t="s">
        <v>2985</v>
      </c>
      <c r="BU11426" s="61" t="s">
        <v>16914</v>
      </c>
      <c r="BV11426" s="61" t="s">
        <v>1344</v>
      </c>
      <c r="BW11426" s="61" t="s">
        <v>2985</v>
      </c>
    </row>
    <row r="11427" spans="51:75">
      <c r="AY11427" s="89" t="e">
        <f>VLOOKUP(C11427,#REF!, 2,FALSE)</f>
        <v>#REF!</v>
      </c>
      <c r="BM11427" s="61" t="s">
        <v>2920</v>
      </c>
      <c r="BN11427" s="61" t="s">
        <v>780</v>
      </c>
      <c r="BO11427" s="61" t="s">
        <v>2985</v>
      </c>
      <c r="BU11427" s="61" t="s">
        <v>2920</v>
      </c>
      <c r="BV11427" s="61" t="s">
        <v>780</v>
      </c>
      <c r="BW11427" s="61" t="s">
        <v>2985</v>
      </c>
    </row>
    <row r="11428" spans="51:75">
      <c r="AY11428" s="89" t="e">
        <f>VLOOKUP(C11428,#REF!, 2,FALSE)</f>
        <v>#REF!</v>
      </c>
      <c r="BM11428" s="61" t="s">
        <v>16915</v>
      </c>
      <c r="BN11428" s="61" t="s">
        <v>1271</v>
      </c>
      <c r="BO11428" s="61" t="s">
        <v>5357</v>
      </c>
      <c r="BU11428" s="61" t="s">
        <v>16915</v>
      </c>
      <c r="BV11428" s="61" t="s">
        <v>1271</v>
      </c>
      <c r="BW11428" s="61" t="s">
        <v>5357</v>
      </c>
    </row>
    <row r="11429" spans="51:75">
      <c r="AY11429" s="89" t="e">
        <f>VLOOKUP(C11429,#REF!, 2,FALSE)</f>
        <v>#REF!</v>
      </c>
      <c r="BM11429" s="61" t="s">
        <v>2921</v>
      </c>
      <c r="BN11429" s="61" t="s">
        <v>1271</v>
      </c>
      <c r="BO11429" s="61" t="s">
        <v>2985</v>
      </c>
      <c r="BU11429" s="61" t="s">
        <v>2921</v>
      </c>
      <c r="BV11429" s="61" t="s">
        <v>1271</v>
      </c>
      <c r="BW11429" s="61" t="s">
        <v>2985</v>
      </c>
    </row>
    <row r="11430" spans="51:75">
      <c r="AY11430" s="89" t="e">
        <f>VLOOKUP(C11430,#REF!, 2,FALSE)</f>
        <v>#REF!</v>
      </c>
      <c r="BM11430" s="61" t="s">
        <v>2922</v>
      </c>
      <c r="BN11430" s="61" t="s">
        <v>1271</v>
      </c>
      <c r="BO11430" s="61" t="s">
        <v>2985</v>
      </c>
      <c r="BU11430" s="61" t="s">
        <v>2922</v>
      </c>
      <c r="BV11430" s="61" t="s">
        <v>1271</v>
      </c>
      <c r="BW11430" s="61" t="s">
        <v>2985</v>
      </c>
    </row>
    <row r="11431" spans="51:75">
      <c r="AY11431" s="89" t="e">
        <f>VLOOKUP(C11431,#REF!, 2,FALSE)</f>
        <v>#REF!</v>
      </c>
      <c r="BM11431" s="61" t="s">
        <v>310</v>
      </c>
      <c r="BN11431" s="61" t="s">
        <v>2985</v>
      </c>
      <c r="BO11431" s="61" t="s">
        <v>2985</v>
      </c>
      <c r="BU11431" s="61" t="s">
        <v>310</v>
      </c>
      <c r="BV11431" s="61" t="s">
        <v>2985</v>
      </c>
      <c r="BW11431" s="61" t="s">
        <v>2985</v>
      </c>
    </row>
    <row r="11432" spans="51:75">
      <c r="AY11432" s="89" t="e">
        <f>VLOOKUP(C11432,#REF!, 2,FALSE)</f>
        <v>#REF!</v>
      </c>
      <c r="BM11432" s="61" t="s">
        <v>16916</v>
      </c>
      <c r="BN11432" s="61" t="s">
        <v>1344</v>
      </c>
      <c r="BO11432" s="61" t="s">
        <v>845</v>
      </c>
      <c r="BU11432" s="61" t="s">
        <v>16916</v>
      </c>
      <c r="BV11432" s="61" t="s">
        <v>1344</v>
      </c>
      <c r="BW11432" s="61" t="s">
        <v>845</v>
      </c>
    </row>
    <row r="11433" spans="51:75">
      <c r="AY11433" s="89" t="e">
        <f>VLOOKUP(C11433,#REF!, 2,FALSE)</f>
        <v>#REF!</v>
      </c>
      <c r="BM11433" s="61" t="s">
        <v>16917</v>
      </c>
      <c r="BN11433" s="61" t="s">
        <v>3254</v>
      </c>
      <c r="BO11433" s="61" t="s">
        <v>2936</v>
      </c>
      <c r="BU11433" s="61" t="s">
        <v>16917</v>
      </c>
      <c r="BV11433" s="61" t="s">
        <v>3254</v>
      </c>
      <c r="BW11433" s="61" t="s">
        <v>2936</v>
      </c>
    </row>
    <row r="11434" spans="51:75">
      <c r="AY11434" s="89" t="e">
        <f>VLOOKUP(C11434,#REF!, 2,FALSE)</f>
        <v>#REF!</v>
      </c>
      <c r="BM11434" s="61" t="s">
        <v>2923</v>
      </c>
      <c r="BN11434" s="61" t="s">
        <v>1344</v>
      </c>
      <c r="BO11434" s="61" t="s">
        <v>2985</v>
      </c>
      <c r="BU11434" s="61" t="s">
        <v>2923</v>
      </c>
      <c r="BV11434" s="61" t="s">
        <v>1344</v>
      </c>
      <c r="BW11434" s="61" t="s">
        <v>2985</v>
      </c>
    </row>
    <row r="11435" spans="51:75">
      <c r="AY11435" s="89" t="e">
        <f>VLOOKUP(C11435,#REF!, 2,FALSE)</f>
        <v>#REF!</v>
      </c>
      <c r="BM11435" s="61" t="s">
        <v>16918</v>
      </c>
      <c r="BN11435" s="61" t="s">
        <v>1344</v>
      </c>
      <c r="BO11435" s="61" t="s">
        <v>2985</v>
      </c>
      <c r="BU11435" s="61" t="s">
        <v>16918</v>
      </c>
      <c r="BV11435" s="61" t="s">
        <v>1344</v>
      </c>
      <c r="BW11435" s="61" t="s">
        <v>2985</v>
      </c>
    </row>
    <row r="11436" spans="51:75">
      <c r="AY11436" s="89" t="e">
        <f>VLOOKUP(C11436,#REF!, 2,FALSE)</f>
        <v>#REF!</v>
      </c>
      <c r="BM11436" s="61" t="s">
        <v>16919</v>
      </c>
      <c r="BN11436" s="61" t="s">
        <v>1271</v>
      </c>
      <c r="BO11436" s="61" t="s">
        <v>2985</v>
      </c>
      <c r="BU11436" s="61" t="s">
        <v>16919</v>
      </c>
      <c r="BV11436" s="61" t="s">
        <v>1271</v>
      </c>
      <c r="BW11436" s="61" t="s">
        <v>2985</v>
      </c>
    </row>
    <row r="11437" spans="51:75">
      <c r="AY11437" s="89" t="e">
        <f>VLOOKUP(C11437,#REF!, 2,FALSE)</f>
        <v>#REF!</v>
      </c>
      <c r="BM11437" s="61" t="s">
        <v>16920</v>
      </c>
      <c r="BN11437" s="61" t="s">
        <v>2460</v>
      </c>
      <c r="BO11437" s="61" t="s">
        <v>2985</v>
      </c>
      <c r="BU11437" s="61" t="s">
        <v>16920</v>
      </c>
      <c r="BV11437" s="61" t="s">
        <v>2460</v>
      </c>
      <c r="BW11437" s="61" t="s">
        <v>2985</v>
      </c>
    </row>
    <row r="11438" spans="51:75">
      <c r="AY11438" s="89" t="e">
        <f>VLOOKUP(C11438,#REF!, 2,FALSE)</f>
        <v>#REF!</v>
      </c>
      <c r="BM11438" s="61" t="s">
        <v>16921</v>
      </c>
      <c r="BN11438" s="61" t="s">
        <v>1141</v>
      </c>
      <c r="BO11438" s="61" t="s">
        <v>2985</v>
      </c>
      <c r="BU11438" s="61" t="s">
        <v>16921</v>
      </c>
      <c r="BV11438" s="61" t="s">
        <v>1141</v>
      </c>
      <c r="BW11438" s="61" t="s">
        <v>2985</v>
      </c>
    </row>
    <row r="11439" spans="51:75">
      <c r="AY11439" s="89" t="e">
        <f>VLOOKUP(C11439,#REF!, 2,FALSE)</f>
        <v>#REF!</v>
      </c>
      <c r="BM11439" s="61" t="s">
        <v>16922</v>
      </c>
      <c r="BN11439" s="61" t="s">
        <v>2981</v>
      </c>
      <c r="BO11439" s="61" t="s">
        <v>2985</v>
      </c>
      <c r="BU11439" s="61" t="s">
        <v>16922</v>
      </c>
      <c r="BV11439" s="61" t="s">
        <v>2981</v>
      </c>
      <c r="BW11439" s="61" t="s">
        <v>2985</v>
      </c>
    </row>
    <row r="11440" spans="51:75">
      <c r="AY11440" s="89" t="e">
        <f>VLOOKUP(C11440,#REF!, 2,FALSE)</f>
        <v>#REF!</v>
      </c>
      <c r="BM11440" s="61" t="s">
        <v>16923</v>
      </c>
      <c r="BN11440" s="61" t="s">
        <v>1271</v>
      </c>
      <c r="BO11440" s="61" t="s">
        <v>2985</v>
      </c>
      <c r="BU11440" s="61" t="s">
        <v>16923</v>
      </c>
      <c r="BV11440" s="61" t="s">
        <v>1271</v>
      </c>
      <c r="BW11440" s="61" t="s">
        <v>2985</v>
      </c>
    </row>
    <row r="11441" spans="51:75">
      <c r="AY11441" s="89" t="e">
        <f>VLOOKUP(C11441,#REF!, 2,FALSE)</f>
        <v>#REF!</v>
      </c>
      <c r="BM11441" s="61" t="s">
        <v>16924</v>
      </c>
      <c r="BN11441" s="61" t="s">
        <v>1271</v>
      </c>
      <c r="BO11441" s="61" t="s">
        <v>2985</v>
      </c>
      <c r="BU11441" s="61" t="s">
        <v>16924</v>
      </c>
      <c r="BV11441" s="61" t="s">
        <v>1271</v>
      </c>
      <c r="BW11441" s="61" t="s">
        <v>2985</v>
      </c>
    </row>
    <row r="11442" spans="51:75">
      <c r="AY11442" s="89" t="e">
        <f>VLOOKUP(C11442,#REF!, 2,FALSE)</f>
        <v>#REF!</v>
      </c>
      <c r="BM11442" s="61" t="s">
        <v>16925</v>
      </c>
      <c r="BN11442" s="61" t="s">
        <v>2981</v>
      </c>
      <c r="BO11442" s="61" t="s">
        <v>3857</v>
      </c>
      <c r="BU11442" s="61" t="s">
        <v>16925</v>
      </c>
      <c r="BV11442" s="61" t="s">
        <v>2981</v>
      </c>
      <c r="BW11442" s="61" t="s">
        <v>3857</v>
      </c>
    </row>
    <row r="11443" spans="51:75">
      <c r="AY11443" s="89" t="e">
        <f>VLOOKUP(C11443,#REF!, 2,FALSE)</f>
        <v>#REF!</v>
      </c>
      <c r="BM11443" s="61" t="s">
        <v>16926</v>
      </c>
      <c r="BN11443" s="61" t="s">
        <v>2981</v>
      </c>
      <c r="BO11443" s="61" t="s">
        <v>2985</v>
      </c>
      <c r="BU11443" s="61" t="s">
        <v>16926</v>
      </c>
      <c r="BV11443" s="61" t="s">
        <v>2981</v>
      </c>
      <c r="BW11443" s="61" t="s">
        <v>2985</v>
      </c>
    </row>
    <row r="11444" spans="51:75">
      <c r="AY11444" s="89" t="e">
        <f>VLOOKUP(C11444,#REF!, 2,FALSE)</f>
        <v>#REF!</v>
      </c>
      <c r="BM11444" s="61" t="s">
        <v>16927</v>
      </c>
      <c r="BN11444" s="61" t="s">
        <v>1344</v>
      </c>
      <c r="BO11444" s="61" t="s">
        <v>2985</v>
      </c>
      <c r="BU11444" s="61" t="s">
        <v>16927</v>
      </c>
      <c r="BV11444" s="61" t="s">
        <v>1344</v>
      </c>
      <c r="BW11444" s="61" t="s">
        <v>2985</v>
      </c>
    </row>
    <row r="11445" spans="51:75">
      <c r="AY11445" s="89" t="e">
        <f>VLOOKUP(C11445,#REF!, 2,FALSE)</f>
        <v>#REF!</v>
      </c>
      <c r="BM11445" s="61" t="s">
        <v>16928</v>
      </c>
      <c r="BN11445" s="61" t="s">
        <v>2981</v>
      </c>
      <c r="BO11445" s="61" t="s">
        <v>1597</v>
      </c>
      <c r="BU11445" s="61" t="s">
        <v>16928</v>
      </c>
      <c r="BV11445" s="61" t="s">
        <v>2981</v>
      </c>
      <c r="BW11445" s="61" t="s">
        <v>1597</v>
      </c>
    </row>
    <row r="11446" spans="51:75">
      <c r="AY11446" s="89" t="e">
        <f>VLOOKUP(C11446,#REF!, 2,FALSE)</f>
        <v>#REF!</v>
      </c>
      <c r="BM11446" s="61" t="s">
        <v>16929</v>
      </c>
      <c r="BN11446" s="61" t="s">
        <v>2981</v>
      </c>
      <c r="BO11446" s="61" t="s">
        <v>2985</v>
      </c>
      <c r="BU11446" s="61" t="s">
        <v>16929</v>
      </c>
      <c r="BV11446" s="61" t="s">
        <v>2981</v>
      </c>
      <c r="BW11446" s="61" t="s">
        <v>2985</v>
      </c>
    </row>
    <row r="11447" spans="51:75">
      <c r="AY11447" s="89" t="e">
        <f>VLOOKUP(C11447,#REF!, 2,FALSE)</f>
        <v>#REF!</v>
      </c>
      <c r="BM11447" s="61" t="s">
        <v>16930</v>
      </c>
      <c r="BN11447" s="61" t="s">
        <v>2981</v>
      </c>
      <c r="BO11447" s="61" t="s">
        <v>2985</v>
      </c>
      <c r="BU11447" s="61" t="s">
        <v>16930</v>
      </c>
      <c r="BV11447" s="61" t="s">
        <v>2981</v>
      </c>
      <c r="BW11447" s="61" t="s">
        <v>2985</v>
      </c>
    </row>
    <row r="11448" spans="51:75">
      <c r="AY11448" s="89" t="e">
        <f>VLOOKUP(C11448,#REF!, 2,FALSE)</f>
        <v>#REF!</v>
      </c>
      <c r="BM11448" s="61" t="s">
        <v>16931</v>
      </c>
      <c r="BN11448" s="61" t="s">
        <v>1344</v>
      </c>
      <c r="BO11448" s="61" t="s">
        <v>2985</v>
      </c>
      <c r="BU11448" s="61" t="s">
        <v>16931</v>
      </c>
      <c r="BV11448" s="61" t="s">
        <v>1344</v>
      </c>
      <c r="BW11448" s="61" t="s">
        <v>2985</v>
      </c>
    </row>
    <row r="11449" spans="51:75">
      <c r="AY11449" s="89" t="e">
        <f>VLOOKUP(C11449,#REF!, 2,FALSE)</f>
        <v>#REF!</v>
      </c>
      <c r="BM11449" s="61" t="s">
        <v>16932</v>
      </c>
      <c r="BN11449" s="61" t="s">
        <v>1271</v>
      </c>
      <c r="BO11449" s="61" t="s">
        <v>2985</v>
      </c>
      <c r="BU11449" s="61" t="s">
        <v>16932</v>
      </c>
      <c r="BV11449" s="61" t="s">
        <v>1271</v>
      </c>
      <c r="BW11449" s="61" t="s">
        <v>2985</v>
      </c>
    </row>
    <row r="11450" spans="51:75">
      <c r="AY11450" s="89" t="e">
        <f>VLOOKUP(C11450,#REF!, 2,FALSE)</f>
        <v>#REF!</v>
      </c>
      <c r="BM11450" s="61" t="s">
        <v>16933</v>
      </c>
      <c r="BN11450" s="61" t="s">
        <v>1271</v>
      </c>
      <c r="BO11450" s="61" t="s">
        <v>2985</v>
      </c>
      <c r="BU11450" s="61" t="s">
        <v>16933</v>
      </c>
      <c r="BV11450" s="61" t="s">
        <v>1271</v>
      </c>
      <c r="BW11450" s="61" t="s">
        <v>2985</v>
      </c>
    </row>
    <row r="11451" spans="51:75">
      <c r="AY11451" s="89" t="e">
        <f>VLOOKUP(C11451,#REF!, 2,FALSE)</f>
        <v>#REF!</v>
      </c>
      <c r="BM11451" s="61" t="s">
        <v>16934</v>
      </c>
      <c r="BN11451" s="61" t="s">
        <v>2981</v>
      </c>
      <c r="BO11451" s="61" t="s">
        <v>2985</v>
      </c>
      <c r="BU11451" s="61" t="s">
        <v>16934</v>
      </c>
      <c r="BV11451" s="61" t="s">
        <v>2981</v>
      </c>
      <c r="BW11451" s="61" t="s">
        <v>2985</v>
      </c>
    </row>
    <row r="11452" spans="51:75">
      <c r="AY11452" s="89" t="e">
        <f>VLOOKUP(C11452,#REF!, 2,FALSE)</f>
        <v>#REF!</v>
      </c>
      <c r="BM11452" s="61" t="s">
        <v>16935</v>
      </c>
      <c r="BN11452" s="61" t="s">
        <v>2981</v>
      </c>
      <c r="BO11452" s="61" t="s">
        <v>9357</v>
      </c>
      <c r="BU11452" s="61" t="s">
        <v>16935</v>
      </c>
      <c r="BV11452" s="61" t="s">
        <v>2981</v>
      </c>
      <c r="BW11452" s="61" t="s">
        <v>9357</v>
      </c>
    </row>
    <row r="11453" spans="51:75">
      <c r="AY11453" s="89" t="e">
        <f>VLOOKUP(C11453,#REF!, 2,FALSE)</f>
        <v>#REF!</v>
      </c>
      <c r="BM11453" s="61" t="s">
        <v>316</v>
      </c>
      <c r="BN11453" s="61" t="s">
        <v>2981</v>
      </c>
      <c r="BO11453" s="61" t="s">
        <v>2985</v>
      </c>
      <c r="BU11453" s="61" t="s">
        <v>316</v>
      </c>
      <c r="BV11453" s="61" t="s">
        <v>2981</v>
      </c>
      <c r="BW11453" s="61" t="s">
        <v>2985</v>
      </c>
    </row>
    <row r="11454" spans="51:75">
      <c r="AY11454" s="89" t="e">
        <f>VLOOKUP(C11454,#REF!, 2,FALSE)</f>
        <v>#REF!</v>
      </c>
      <c r="BM11454" s="61" t="s">
        <v>311</v>
      </c>
      <c r="BN11454" s="61" t="s">
        <v>2981</v>
      </c>
      <c r="BO11454" s="61" t="s">
        <v>9225</v>
      </c>
      <c r="BU11454" s="61" t="s">
        <v>311</v>
      </c>
      <c r="BV11454" s="61" t="s">
        <v>2981</v>
      </c>
      <c r="BW11454" s="61" t="s">
        <v>9225</v>
      </c>
    </row>
    <row r="11455" spans="51:75">
      <c r="AY11455" s="89" t="e">
        <f>VLOOKUP(C11455,#REF!, 2,FALSE)</f>
        <v>#REF!</v>
      </c>
      <c r="BM11455" s="61" t="s">
        <v>2924</v>
      </c>
      <c r="BN11455" s="61" t="s">
        <v>1344</v>
      </c>
      <c r="BO11455" s="61" t="s">
        <v>1339</v>
      </c>
      <c r="BU11455" s="61" t="s">
        <v>2924</v>
      </c>
      <c r="BV11455" s="61" t="s">
        <v>1344</v>
      </c>
      <c r="BW11455" s="61" t="s">
        <v>1339</v>
      </c>
    </row>
    <row r="11456" spans="51:75">
      <c r="AY11456" s="89" t="e">
        <f>VLOOKUP(C11456,#REF!, 2,FALSE)</f>
        <v>#REF!</v>
      </c>
      <c r="BM11456" s="61" t="s">
        <v>2925</v>
      </c>
      <c r="BN11456" s="61" t="s">
        <v>2981</v>
      </c>
      <c r="BO11456" s="61" t="s">
        <v>2985</v>
      </c>
      <c r="BU11456" s="61" t="s">
        <v>2925</v>
      </c>
      <c r="BV11456" s="61" t="s">
        <v>2981</v>
      </c>
      <c r="BW11456" s="61" t="s">
        <v>2985</v>
      </c>
    </row>
    <row r="11457" spans="51:75">
      <c r="AY11457" s="89" t="e">
        <f>VLOOKUP(C11457,#REF!, 2,FALSE)</f>
        <v>#REF!</v>
      </c>
      <c r="BM11457" s="61" t="s">
        <v>2926</v>
      </c>
      <c r="BN11457" s="61" t="s">
        <v>1344</v>
      </c>
      <c r="BO11457" s="61" t="s">
        <v>2985</v>
      </c>
      <c r="BU11457" s="61" t="s">
        <v>2926</v>
      </c>
      <c r="BV11457" s="61" t="s">
        <v>1344</v>
      </c>
      <c r="BW11457" s="61" t="s">
        <v>2985</v>
      </c>
    </row>
    <row r="11458" spans="51:75">
      <c r="AY11458" s="89" t="e">
        <f>VLOOKUP(C11458,#REF!, 2,FALSE)</f>
        <v>#REF!</v>
      </c>
      <c r="BM11458" s="61" t="s">
        <v>16936</v>
      </c>
      <c r="BN11458" s="61" t="s">
        <v>3254</v>
      </c>
      <c r="BO11458" s="61" t="s">
        <v>16937</v>
      </c>
      <c r="BU11458" s="61" t="s">
        <v>16936</v>
      </c>
      <c r="BV11458" s="61" t="s">
        <v>3254</v>
      </c>
      <c r="BW11458" s="61" t="s">
        <v>16937</v>
      </c>
    </row>
    <row r="11459" spans="51:75">
      <c r="AY11459" s="89" t="e">
        <f>VLOOKUP(C11459,#REF!, 2,FALSE)</f>
        <v>#REF!</v>
      </c>
      <c r="BM11459" s="61" t="s">
        <v>16938</v>
      </c>
      <c r="BN11459" s="61" t="s">
        <v>1141</v>
      </c>
      <c r="BO11459" s="61" t="s">
        <v>2985</v>
      </c>
      <c r="BU11459" s="61" t="s">
        <v>16938</v>
      </c>
      <c r="BV11459" s="61" t="s">
        <v>1141</v>
      </c>
      <c r="BW11459" s="61" t="s">
        <v>2985</v>
      </c>
    </row>
    <row r="11460" spans="51:75">
      <c r="AY11460" s="89" t="e">
        <f>VLOOKUP(C11460,#REF!, 2,FALSE)</f>
        <v>#REF!</v>
      </c>
      <c r="BM11460" s="61" t="s">
        <v>314</v>
      </c>
      <c r="BN11460" s="61" t="s">
        <v>2981</v>
      </c>
      <c r="BO11460" s="61" t="s">
        <v>2985</v>
      </c>
      <c r="BU11460" s="61" t="s">
        <v>314</v>
      </c>
      <c r="BV11460" s="61" t="s">
        <v>2981</v>
      </c>
      <c r="BW11460" s="61" t="s">
        <v>2985</v>
      </c>
    </row>
    <row r="11461" spans="51:75">
      <c r="AY11461" s="89" t="e">
        <f>VLOOKUP(C11461,#REF!, 2,FALSE)</f>
        <v>#REF!</v>
      </c>
      <c r="BM11461" s="61" t="s">
        <v>16939</v>
      </c>
      <c r="BN11461" s="61" t="s">
        <v>2981</v>
      </c>
      <c r="BO11461" s="61" t="s">
        <v>5888</v>
      </c>
      <c r="BU11461" s="61" t="s">
        <v>16939</v>
      </c>
      <c r="BV11461" s="61" t="s">
        <v>2981</v>
      </c>
      <c r="BW11461" s="61" t="s">
        <v>5888</v>
      </c>
    </row>
    <row r="11462" spans="51:75">
      <c r="AY11462" s="89" t="e">
        <f>VLOOKUP(C11462,#REF!, 2,FALSE)</f>
        <v>#REF!</v>
      </c>
      <c r="BM11462" s="61" t="s">
        <v>16940</v>
      </c>
      <c r="BN11462" s="61" t="s">
        <v>2981</v>
      </c>
      <c r="BO11462" s="61" t="s">
        <v>8782</v>
      </c>
      <c r="BU11462" s="61" t="s">
        <v>16940</v>
      </c>
      <c r="BV11462" s="61" t="s">
        <v>2981</v>
      </c>
      <c r="BW11462" s="61" t="s">
        <v>8782</v>
      </c>
    </row>
    <row r="11463" spans="51:75">
      <c r="AY11463" s="89" t="e">
        <f>VLOOKUP(C11463,#REF!, 2,FALSE)</f>
        <v>#REF!</v>
      </c>
      <c r="BM11463" s="61" t="s">
        <v>2927</v>
      </c>
      <c r="BN11463" s="61" t="s">
        <v>1141</v>
      </c>
      <c r="BO11463" s="61" t="s">
        <v>2985</v>
      </c>
      <c r="BU11463" s="61" t="s">
        <v>2927</v>
      </c>
      <c r="BV11463" s="61" t="s">
        <v>1141</v>
      </c>
      <c r="BW11463" s="61" t="s">
        <v>2985</v>
      </c>
    </row>
    <row r="11464" spans="51:75">
      <c r="AY11464" s="89" t="e">
        <f>VLOOKUP(C11464,#REF!, 2,FALSE)</f>
        <v>#REF!</v>
      </c>
      <c r="BM11464" s="61" t="s">
        <v>2928</v>
      </c>
      <c r="BN11464" s="61" t="s">
        <v>1344</v>
      </c>
      <c r="BO11464" s="61" t="s">
        <v>2985</v>
      </c>
      <c r="BU11464" s="61" t="s">
        <v>2928</v>
      </c>
      <c r="BV11464" s="61" t="s">
        <v>1344</v>
      </c>
      <c r="BW11464" s="61" t="s">
        <v>2985</v>
      </c>
    </row>
    <row r="11465" spans="51:75">
      <c r="AY11465" s="89" t="e">
        <f>VLOOKUP(C11465,#REF!, 2,FALSE)</f>
        <v>#REF!</v>
      </c>
      <c r="BM11465" s="61" t="s">
        <v>16941</v>
      </c>
      <c r="BN11465" s="61" t="s">
        <v>1344</v>
      </c>
      <c r="BO11465" s="61" t="s">
        <v>2985</v>
      </c>
      <c r="BU11465" s="61" t="s">
        <v>16941</v>
      </c>
      <c r="BV11465" s="61" t="s">
        <v>1344</v>
      </c>
      <c r="BW11465" s="61" t="s">
        <v>2985</v>
      </c>
    </row>
  </sheetData>
  <mergeCells count="63">
    <mergeCell ref="B850:AH850"/>
    <mergeCell ref="AT11:AT17"/>
    <mergeCell ref="B11:B17"/>
    <mergeCell ref="C11:C17"/>
    <mergeCell ref="AR12:AR17"/>
    <mergeCell ref="E11:T11"/>
    <mergeCell ref="U11:AE11"/>
    <mergeCell ref="AF11:AF17"/>
    <mergeCell ref="AG11:AG17"/>
    <mergeCell ref="AH11:AH17"/>
    <mergeCell ref="AI11:AI17"/>
    <mergeCell ref="U12:U16"/>
    <mergeCell ref="V12:V16"/>
    <mergeCell ref="W12:W16"/>
    <mergeCell ref="X12:X16"/>
    <mergeCell ref="E13:E16"/>
    <mergeCell ref="BA11:BA17"/>
    <mergeCell ref="E12:J12"/>
    <mergeCell ref="K12:L16"/>
    <mergeCell ref="M12:N16"/>
    <mergeCell ref="O12:P16"/>
    <mergeCell ref="Q12:R16"/>
    <mergeCell ref="S12:T16"/>
    <mergeCell ref="AU11:AU17"/>
    <mergeCell ref="AV11:AV17"/>
    <mergeCell ref="AW11:AW17"/>
    <mergeCell ref="AX11:AX17"/>
    <mergeCell ref="AY11:AY17"/>
    <mergeCell ref="AZ11:AZ17"/>
    <mergeCell ref="Y12:Y16"/>
    <mergeCell ref="AM11:AR11"/>
    <mergeCell ref="AS11:AS17"/>
    <mergeCell ref="AD1:AO1"/>
    <mergeCell ref="AC3:AO3"/>
    <mergeCell ref="Z2:AO2"/>
    <mergeCell ref="AQ12:AQ17"/>
    <mergeCell ref="AM12:AM17"/>
    <mergeCell ref="AN12:AN17"/>
    <mergeCell ref="AO12:AO17"/>
    <mergeCell ref="AJ11:AJ17"/>
    <mergeCell ref="AK11:AK17"/>
    <mergeCell ref="AL11:AL17"/>
    <mergeCell ref="AP12:AP17"/>
    <mergeCell ref="C9:AH9"/>
    <mergeCell ref="G13:G16"/>
    <mergeCell ref="H13:H16"/>
    <mergeCell ref="I13:I16"/>
    <mergeCell ref="B819:AH819"/>
    <mergeCell ref="B812:AH812"/>
    <mergeCell ref="D11:D16"/>
    <mergeCell ref="Z12:Z16"/>
    <mergeCell ref="AA12:AA16"/>
    <mergeCell ref="AB12:AB16"/>
    <mergeCell ref="AC12:AC16"/>
    <mergeCell ref="AD12:AD16"/>
    <mergeCell ref="J13:J16"/>
    <mergeCell ref="AE12:AE16"/>
    <mergeCell ref="F13:F16"/>
    <mergeCell ref="B7:B8"/>
    <mergeCell ref="B4:AH4"/>
    <mergeCell ref="B5:AH5"/>
    <mergeCell ref="B6:AH6"/>
    <mergeCell ref="C7:AH8"/>
  </mergeCells>
  <pageMargins left="0.23622047244094491" right="0.23622047244094491" top="0.55118110236220474" bottom="0.55118110236220474" header="0.31496062992125984" footer="0.31496062992125984"/>
  <pageSetup paperSize="8" scale="19" fitToHeight="0" orientation="landscape" r:id="rId1"/>
  <headerFooter differentFirst="1">
    <oddHeader>&amp;C&amp;P</oddHeader>
  </headerFooter>
  <ignoredErrors>
    <ignoredError sqref="N575" 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XZ852"/>
  <sheetViews>
    <sheetView view="pageBreakPreview" topLeftCell="B10" zoomScale="30" zoomScaleNormal="70" zoomScaleSheetLayoutView="30" workbookViewId="0">
      <selection activeCell="S14" sqref="S14:T14"/>
    </sheetView>
  </sheetViews>
  <sheetFormatPr defaultRowHeight="15"/>
  <cols>
    <col min="1" max="1" width="9.140625" style="200" hidden="1" customWidth="1"/>
    <col min="2" max="2" width="19.42578125" style="200" customWidth="1"/>
    <col min="3" max="3" width="168.7109375" style="200" bestFit="1" customWidth="1"/>
    <col min="4" max="4" width="38.42578125" style="208" customWidth="1"/>
    <col min="5" max="5" width="37.28515625" style="208" customWidth="1"/>
    <col min="6" max="6" width="59.28515625" style="208" customWidth="1"/>
    <col min="7" max="7" width="32" style="208" customWidth="1"/>
    <col min="8" max="8" width="30.85546875" style="208" customWidth="1"/>
    <col min="9" max="9" width="35.7109375" style="200" customWidth="1"/>
    <col min="10" max="10" width="34.7109375" style="200" customWidth="1"/>
    <col min="11" max="11" width="34.28515625" style="200" customWidth="1"/>
    <col min="12" max="12" width="32" style="200" customWidth="1"/>
    <col min="13" max="13" width="32.7109375" style="208" customWidth="1"/>
    <col min="14" max="14" width="39.85546875" style="208" customWidth="1"/>
    <col min="15" max="15" width="124.7109375" style="208" customWidth="1"/>
    <col min="16" max="16" width="48.42578125" style="200" customWidth="1"/>
    <col min="17" max="17" width="39.85546875" style="200" hidden="1" customWidth="1"/>
    <col min="18" max="18" width="36.7109375" style="200" customWidth="1"/>
    <col min="19" max="19" width="37.7109375" style="200" customWidth="1"/>
    <col min="20" max="20" width="47.5703125" style="200" customWidth="1"/>
    <col min="21" max="21" width="35.5703125" style="200" customWidth="1"/>
    <col min="22" max="22" width="36.5703125" style="200" customWidth="1"/>
    <col min="23" max="16384" width="9.140625" style="200"/>
  </cols>
  <sheetData>
    <row r="1" spans="1:22" ht="36" customHeight="1">
      <c r="B1" s="201"/>
      <c r="C1" s="202"/>
      <c r="D1" s="203"/>
      <c r="E1" s="204"/>
      <c r="F1" s="203"/>
      <c r="G1" s="203"/>
      <c r="H1" s="203"/>
      <c r="I1" s="201"/>
      <c r="J1" s="201"/>
      <c r="K1" s="205"/>
      <c r="L1" s="201"/>
      <c r="M1" s="203"/>
      <c r="N1" s="204"/>
      <c r="O1" s="206"/>
      <c r="P1" s="207"/>
      <c r="Q1" s="207"/>
      <c r="R1" s="207"/>
      <c r="S1" s="207"/>
      <c r="T1" s="290" t="s">
        <v>17028</v>
      </c>
      <c r="U1" s="290"/>
      <c r="V1" s="290"/>
    </row>
    <row r="2" spans="1:22" ht="159.75" customHeight="1">
      <c r="B2" s="201"/>
      <c r="C2" s="202"/>
      <c r="D2" s="203"/>
      <c r="E2" s="204"/>
      <c r="F2" s="203"/>
      <c r="G2" s="203"/>
      <c r="H2" s="203"/>
      <c r="I2" s="201"/>
      <c r="J2" s="201"/>
      <c r="K2" s="205"/>
      <c r="L2" s="201"/>
      <c r="M2" s="203"/>
      <c r="N2" s="204"/>
      <c r="O2" s="291" t="s">
        <v>17194</v>
      </c>
      <c r="P2" s="291"/>
      <c r="Q2" s="291"/>
      <c r="R2" s="291"/>
      <c r="S2" s="291"/>
      <c r="T2" s="291"/>
      <c r="U2" s="291"/>
      <c r="V2" s="291"/>
    </row>
    <row r="3" spans="1:22">
      <c r="B3" s="201"/>
      <c r="C3" s="202"/>
      <c r="D3" s="203"/>
      <c r="E3" s="204"/>
      <c r="F3" s="203"/>
      <c r="G3" s="203"/>
      <c r="H3" s="203"/>
      <c r="I3" s="201"/>
      <c r="J3" s="201"/>
      <c r="K3" s="205"/>
      <c r="L3" s="201"/>
      <c r="M3" s="203"/>
      <c r="N3" s="204"/>
      <c r="O3" s="291"/>
      <c r="P3" s="291"/>
      <c r="Q3" s="291"/>
      <c r="R3" s="291"/>
      <c r="S3" s="291"/>
      <c r="T3" s="291"/>
      <c r="U3" s="291"/>
      <c r="V3" s="291"/>
    </row>
    <row r="4" spans="1:22">
      <c r="B4" s="292" t="s">
        <v>17193</v>
      </c>
      <c r="C4" s="292"/>
      <c r="D4" s="292"/>
      <c r="E4" s="292"/>
      <c r="F4" s="292"/>
      <c r="G4" s="292"/>
      <c r="H4" s="292"/>
      <c r="I4" s="292"/>
      <c r="J4" s="292"/>
      <c r="K4" s="292"/>
      <c r="L4" s="292"/>
      <c r="M4" s="292"/>
      <c r="N4" s="292"/>
      <c r="O4" s="292"/>
      <c r="P4" s="292"/>
      <c r="Q4" s="292"/>
      <c r="R4" s="292"/>
      <c r="S4" s="292"/>
      <c r="T4" s="292"/>
      <c r="U4" s="292"/>
      <c r="V4" s="292"/>
    </row>
    <row r="5" spans="1:22">
      <c r="B5" s="292"/>
      <c r="C5" s="292"/>
      <c r="D5" s="292"/>
      <c r="E5" s="292"/>
      <c r="F5" s="292"/>
      <c r="G5" s="292"/>
      <c r="H5" s="292"/>
      <c r="I5" s="292"/>
      <c r="J5" s="292"/>
      <c r="K5" s="292"/>
      <c r="L5" s="292"/>
      <c r="M5" s="292"/>
      <c r="N5" s="292"/>
      <c r="O5" s="292"/>
      <c r="P5" s="292"/>
      <c r="Q5" s="292"/>
      <c r="R5" s="292"/>
      <c r="S5" s="292"/>
      <c r="T5" s="292"/>
      <c r="U5" s="292"/>
      <c r="V5" s="292"/>
    </row>
    <row r="6" spans="1:22" ht="77.25" customHeight="1">
      <c r="B6" s="292"/>
      <c r="C6" s="292"/>
      <c r="D6" s="292"/>
      <c r="E6" s="292"/>
      <c r="F6" s="292"/>
      <c r="G6" s="292"/>
      <c r="H6" s="292"/>
      <c r="I6" s="292"/>
      <c r="J6" s="292"/>
      <c r="K6" s="292"/>
      <c r="L6" s="292"/>
      <c r="M6" s="292"/>
      <c r="N6" s="292"/>
      <c r="O6" s="292"/>
      <c r="P6" s="292"/>
      <c r="Q6" s="292"/>
      <c r="R6" s="292"/>
      <c r="S6" s="292"/>
      <c r="T6" s="292"/>
      <c r="U6" s="292"/>
      <c r="V6" s="292"/>
    </row>
    <row r="7" spans="1:22">
      <c r="B7" s="208"/>
      <c r="L7" s="209"/>
      <c r="O7" s="210"/>
      <c r="P7" s="211"/>
      <c r="Q7" s="211"/>
      <c r="R7" s="211"/>
      <c r="S7" s="211"/>
      <c r="T7" s="211"/>
      <c r="U7" s="211"/>
      <c r="V7" s="211"/>
    </row>
    <row r="8" spans="1:22" ht="35.25">
      <c r="B8" s="293" t="s">
        <v>0</v>
      </c>
      <c r="C8" s="293" t="s">
        <v>17029</v>
      </c>
      <c r="D8" s="296" t="s">
        <v>17030</v>
      </c>
      <c r="E8" s="297"/>
      <c r="F8" s="298" t="s">
        <v>17031</v>
      </c>
      <c r="G8" s="298" t="s">
        <v>17032</v>
      </c>
      <c r="H8" s="298" t="s">
        <v>17033</v>
      </c>
      <c r="I8" s="298" t="s">
        <v>17034</v>
      </c>
      <c r="J8" s="296" t="s">
        <v>17035</v>
      </c>
      <c r="K8" s="297"/>
      <c r="L8" s="298" t="s">
        <v>17406</v>
      </c>
      <c r="M8" s="310" t="s">
        <v>17421</v>
      </c>
      <c r="N8" s="310" t="s">
        <v>17036</v>
      </c>
      <c r="O8" s="293" t="s">
        <v>17037</v>
      </c>
      <c r="P8" s="307" t="s">
        <v>17038</v>
      </c>
      <c r="Q8" s="308"/>
      <c r="R8" s="308"/>
      <c r="S8" s="308"/>
      <c r="T8" s="309"/>
      <c r="U8" s="301" t="s">
        <v>17039</v>
      </c>
      <c r="V8" s="301" t="s">
        <v>17040</v>
      </c>
    </row>
    <row r="9" spans="1:22">
      <c r="B9" s="294"/>
      <c r="C9" s="294"/>
      <c r="D9" s="298" t="s">
        <v>17041</v>
      </c>
      <c r="E9" s="298" t="s">
        <v>17042</v>
      </c>
      <c r="F9" s="299"/>
      <c r="G9" s="299"/>
      <c r="H9" s="299"/>
      <c r="I9" s="299"/>
      <c r="J9" s="298" t="s">
        <v>17043</v>
      </c>
      <c r="K9" s="298" t="s">
        <v>17408</v>
      </c>
      <c r="L9" s="299"/>
      <c r="M9" s="311"/>
      <c r="N9" s="311"/>
      <c r="O9" s="294"/>
      <c r="P9" s="301" t="s">
        <v>17043</v>
      </c>
      <c r="Q9" s="212"/>
      <c r="R9" s="301" t="s">
        <v>17044</v>
      </c>
      <c r="S9" s="301" t="s">
        <v>17045</v>
      </c>
      <c r="T9" s="301" t="s">
        <v>17046</v>
      </c>
      <c r="U9" s="302"/>
      <c r="V9" s="302"/>
    </row>
    <row r="10" spans="1:22" ht="409.6" customHeight="1">
      <c r="B10" s="294"/>
      <c r="C10" s="294"/>
      <c r="D10" s="299"/>
      <c r="E10" s="299"/>
      <c r="F10" s="299"/>
      <c r="G10" s="299"/>
      <c r="H10" s="299"/>
      <c r="I10" s="300"/>
      <c r="J10" s="300"/>
      <c r="K10" s="300"/>
      <c r="L10" s="300"/>
      <c r="M10" s="311"/>
      <c r="N10" s="311"/>
      <c r="O10" s="294"/>
      <c r="P10" s="303"/>
      <c r="Q10" s="213"/>
      <c r="R10" s="303"/>
      <c r="S10" s="303"/>
      <c r="T10" s="303"/>
      <c r="U10" s="303"/>
      <c r="V10" s="303"/>
    </row>
    <row r="11" spans="1:22" ht="37.5" customHeight="1">
      <c r="B11" s="295"/>
      <c r="C11" s="295"/>
      <c r="D11" s="300"/>
      <c r="E11" s="300"/>
      <c r="F11" s="300"/>
      <c r="G11" s="300"/>
      <c r="H11" s="300"/>
      <c r="I11" s="214" t="s">
        <v>33</v>
      </c>
      <c r="J11" s="214" t="s">
        <v>33</v>
      </c>
      <c r="K11" s="214" t="s">
        <v>33</v>
      </c>
      <c r="L11" s="214" t="s">
        <v>17047</v>
      </c>
      <c r="M11" s="312"/>
      <c r="N11" s="312"/>
      <c r="O11" s="295"/>
      <c r="P11" s="215" t="s">
        <v>31</v>
      </c>
      <c r="Q11" s="215"/>
      <c r="R11" s="215" t="s">
        <v>31</v>
      </c>
      <c r="S11" s="215" t="s">
        <v>31</v>
      </c>
      <c r="T11" s="215" t="s">
        <v>31</v>
      </c>
      <c r="U11" s="215" t="s">
        <v>17048</v>
      </c>
      <c r="V11" s="215" t="s">
        <v>17048</v>
      </c>
    </row>
    <row r="12" spans="1:22" ht="35.25">
      <c r="B12" s="214">
        <v>1</v>
      </c>
      <c r="C12" s="214">
        <v>2</v>
      </c>
      <c r="D12" s="214">
        <v>3</v>
      </c>
      <c r="E12" s="214">
        <v>4</v>
      </c>
      <c r="F12" s="214">
        <v>5</v>
      </c>
      <c r="G12" s="214">
        <v>6</v>
      </c>
      <c r="H12" s="214">
        <v>7</v>
      </c>
      <c r="I12" s="214">
        <v>8</v>
      </c>
      <c r="J12" s="214">
        <v>9</v>
      </c>
      <c r="K12" s="214">
        <v>10</v>
      </c>
      <c r="L12" s="214">
        <v>11</v>
      </c>
      <c r="M12" s="214">
        <v>12</v>
      </c>
      <c r="N12" s="214">
        <v>13</v>
      </c>
      <c r="O12" s="216">
        <v>14</v>
      </c>
      <c r="P12" s="214">
        <v>15</v>
      </c>
      <c r="Q12" s="214"/>
      <c r="R12" s="214">
        <v>16</v>
      </c>
      <c r="S12" s="214">
        <v>17</v>
      </c>
      <c r="T12" s="214">
        <v>18</v>
      </c>
      <c r="U12" s="214">
        <v>19</v>
      </c>
      <c r="V12" s="214">
        <v>20</v>
      </c>
    </row>
    <row r="13" spans="1:22" ht="35.25">
      <c r="B13" s="217" t="s">
        <v>17196</v>
      </c>
      <c r="C13" s="218"/>
      <c r="D13" s="219" t="s">
        <v>17027</v>
      </c>
      <c r="E13" s="219" t="s">
        <v>17027</v>
      </c>
      <c r="F13" s="219" t="s">
        <v>17027</v>
      </c>
      <c r="G13" s="219" t="s">
        <v>17027</v>
      </c>
      <c r="H13" s="219" t="s">
        <v>17027</v>
      </c>
      <c r="I13" s="220">
        <f>I14+I403+I631</f>
        <v>1366176.5799999996</v>
      </c>
      <c r="J13" s="220">
        <f>J14+J403+J631</f>
        <v>1149882.8199999996</v>
      </c>
      <c r="K13" s="220">
        <f>K14+K403+K631</f>
        <v>1065389.923</v>
      </c>
      <c r="L13" s="221">
        <f>L14+L403+L631</f>
        <v>50199</v>
      </c>
      <c r="M13" s="219" t="s">
        <v>17027</v>
      </c>
      <c r="N13" s="219" t="s">
        <v>17027</v>
      </c>
      <c r="O13" s="222" t="s">
        <v>17027</v>
      </c>
      <c r="P13" s="223">
        <f>P14+P403+P631</f>
        <v>3776151183.8699999</v>
      </c>
      <c r="Q13" s="223" t="e">
        <f>Q14+Q403+Q631</f>
        <v>#REF!</v>
      </c>
      <c r="R13" s="220">
        <f>R14+R403+R631</f>
        <v>0</v>
      </c>
      <c r="S13" s="220">
        <f>S14+S403+S631</f>
        <v>9724240.6099999994</v>
      </c>
      <c r="T13" s="220">
        <f>T14+T403+T631</f>
        <v>3766426943.2599998</v>
      </c>
      <c r="U13" s="220">
        <f>P13/I13</f>
        <v>2764.0286322797315</v>
      </c>
      <c r="V13" s="220">
        <f>MAX(V14:V805)</f>
        <v>50668.620859595198</v>
      </c>
    </row>
    <row r="14" spans="1:22" ht="35.25">
      <c r="B14" s="217" t="s">
        <v>17197</v>
      </c>
      <c r="C14" s="218"/>
      <c r="D14" s="219" t="s">
        <v>17027</v>
      </c>
      <c r="E14" s="219" t="s">
        <v>17027</v>
      </c>
      <c r="F14" s="219" t="s">
        <v>17027</v>
      </c>
      <c r="G14" s="219" t="s">
        <v>17027</v>
      </c>
      <c r="H14" s="219" t="s">
        <v>17027</v>
      </c>
      <c r="I14" s="224">
        <f>I15+I109+I122+I167+I186+I191+I207+I215+I222+I229+I231+I242+I244+I246+I248+I251+I255+I260+I262+I266+I269+I271+I277+I279+I281+I285+I290+I294+I297+I299+I306+I308+I310+I312+I315+I317+I320+I325+I328+I334+I337+I340+I342+I344+I346+I348+I350+I352+I356+I362+I366+I371+I373+I379+I383+I381+I388+I390+I396+I398+I401+I264</f>
        <v>728067.82999999961</v>
      </c>
      <c r="J14" s="224">
        <f>J15+J109+J122+J167+J186+J191+J207+J215+J222+J229+J231+J242+J244+J246+J248+J251+J255+J260+J262+J266+J269+J271+J277+J279+J281+J285+J290+J294+J297+J299+J306+J308+J310+J312+J315+J317+J320+J325+J328+J334+J337+J340+J342+J344+J346+J348+J350+J352+J356+J362+J366+J371+J373+J379+J383+J381+J388+J390+J396+J398+J401+J264</f>
        <v>628960.42999999959</v>
      </c>
      <c r="K14" s="224">
        <f>K15+K109+K122+K167+K186+K191+K207+K215+K222+K229+K231+K242+K244+K246+K248+K251+K255+K260+K262+K266+K269+K271+K277+K279+K281+K285+K290+K294+K297+K299+K306+K308+K310+K312+K315+K317+K320+K325+K328+K334+K337+K340+K342+K344+K346+K348+K350+K352+K356+K362+K366+K371+K373+K379+K383+K381+K388+K390+K396+K398+K401+K264</f>
        <v>575226.51699999999</v>
      </c>
      <c r="L14" s="225">
        <f>L15+L109+L122+L167+L186+L191+L207+L215+L222+L229+L231+L242+L244+L246+L248+L251+L255+L260+L262+L266+L269+L271+L277+L279+L281+L285+L290+L294+L297+L299+L306+L308+L310+L312+L315+L317+L320+L325+L328+L334+L337+L340+L342+L344+L346+L348+L350+L352+L356+L362+L366+L371+L373+L379+L383+L381+L388+L390+L396+L398+L401+L264</f>
        <v>27137</v>
      </c>
      <c r="M14" s="219" t="s">
        <v>17027</v>
      </c>
      <c r="N14" s="219" t="s">
        <v>17027</v>
      </c>
      <c r="O14" s="222" t="s">
        <v>17027</v>
      </c>
      <c r="P14" s="226">
        <f>P15+P109+P122+P167+P186+P191+P207+P215+P222+P229+P231+P242+P244+P246+P248+P251+P255+P260+P262+P266+P269+P271+P277+P279+P281+P285+P290+P294+P297+P299+P306+P308+P310+P312+P315+P317+P320+P325+P328+P334+P337+P340+P342+P344+P346+P348+P350+P352+P356+P362+P366+P371+P373+P379+P383+P381+P388+P390+P396+P398+P401+P264</f>
        <v>1945262180.5599999</v>
      </c>
      <c r="Q14" s="226">
        <f>Q15+Q109+Q122+Q167+Q186+Q191+Q207+Q215+Q222+Q229+Q231+Q242+Q244+Q246+Q248+Q251+Q255+Q260+Q262+Q266+Q269+Q271+Q277+Q279+Q281+Q285+Q290+Q294+Q297+Q299+Q306+Q308+Q310+Q312+Q315+Q317+Q320+Q325+Q328+Q334+Q337+Q340+Q342+Q344+Q346+Q348+Q350+Q352+Q356+Q362+Q366+Q371+Q373+Q379+Q383+Q381+Q388+Q390+Q396+Q398+Q401+Q264</f>
        <v>2241498.0499999998</v>
      </c>
      <c r="R14" s="224">
        <f>R15+R109+R122+R167+R186+R191+R207+R215+R222+R229+R231+R242+R244+R246+R248+R251+R255+R260+R262+R266+R269+R271+R277+R279+R281+R285+R290+R294+R297+R299+R306+R308+R310+R312+R315+R317+R320+R325+R328+R334+R337+R340+R342+R344+R346+R348+R350+R352+R356+R362+R366+R371+R373+R379+R383+R381+R388+R390+R396+R398+R401+R264</f>
        <v>0</v>
      </c>
      <c r="S14" s="224">
        <f>S15+S109+S122+S167+S186+S191+S207+S215+S222+S229+S231+S242+S244+S246+S248+S251+S255+S260+S262+S266+S269+S271+S277+S279+S281+S285+S290+S294+S297+S299+S306+S308+S310+S312+S315+S317+S320+S325+S328+S334+S337+S340+S342+S344+S346+S348+S350+S352+S356+S362+S366+S371+S373+S379+S383+S381+S388+S390+S396+S398+S401+S264</f>
        <v>2853806.13</v>
      </c>
      <c r="T14" s="224">
        <f>T15+T109+T122+T167+T186+T191+T207+T215+T222+T229+T231+T242+T244+T246+T248+T251+T255+T260+T262+T266+T269+T271+T277+T279+T281+T285+T290+T294+T297+T299+T306+T308+T310+T312+T315+T317+T320+T325+T328+T334+T337+T340+T342+T344+T346+T348+T350+T352+T356+T362+T366+T371+T373+T379+T383+T381+T388+T390+T396+T398+T401+T264</f>
        <v>1942408374.4299998</v>
      </c>
      <c r="U14" s="220">
        <f t="shared" ref="U14:U70" si="0">P14/I14</f>
        <v>2671.8144936578246</v>
      </c>
      <c r="V14" s="227">
        <f>MAX(V15:V402)</f>
        <v>50668.620859595198</v>
      </c>
    </row>
    <row r="15" spans="1:22" ht="35.25">
      <c r="B15" s="228" t="s">
        <v>71</v>
      </c>
      <c r="C15" s="228"/>
      <c r="D15" s="219" t="s">
        <v>17027</v>
      </c>
      <c r="E15" s="219" t="s">
        <v>17027</v>
      </c>
      <c r="F15" s="219" t="s">
        <v>17027</v>
      </c>
      <c r="G15" s="219" t="s">
        <v>17027</v>
      </c>
      <c r="H15" s="219" t="s">
        <v>17027</v>
      </c>
      <c r="I15" s="224">
        <f>SUM(I16:I108)</f>
        <v>277133.39999999991</v>
      </c>
      <c r="J15" s="224">
        <f t="shared" ref="J15:L15" si="1">SUM(J16:J108)</f>
        <v>225045.03999999998</v>
      </c>
      <c r="K15" s="224">
        <f t="shared" si="1"/>
        <v>205704.24000000005</v>
      </c>
      <c r="L15" s="225">
        <f t="shared" si="1"/>
        <v>10836</v>
      </c>
      <c r="M15" s="219" t="s">
        <v>17027</v>
      </c>
      <c r="N15" s="219" t="s">
        <v>17027</v>
      </c>
      <c r="O15" s="222" t="s">
        <v>17027</v>
      </c>
      <c r="P15" s="226">
        <v>570362070.40999985</v>
      </c>
      <c r="Q15" s="224">
        <f t="shared" ref="Q15:T15" si="2">SUM(Q16:Q108)</f>
        <v>0</v>
      </c>
      <c r="R15" s="224">
        <f t="shared" si="2"/>
        <v>0</v>
      </c>
      <c r="S15" s="224">
        <f t="shared" si="2"/>
        <v>0</v>
      </c>
      <c r="T15" s="224">
        <f t="shared" si="2"/>
        <v>570362070.40999985</v>
      </c>
      <c r="U15" s="220">
        <f t="shared" si="0"/>
        <v>2058.0776998008901</v>
      </c>
      <c r="V15" s="227">
        <f>MAX(V16:V108)</f>
        <v>16327.707897071872</v>
      </c>
    </row>
    <row r="16" spans="1:22" ht="35.25">
      <c r="A16" s="200">
        <v>1</v>
      </c>
      <c r="B16" s="219">
        <f>SUBTOTAL(9,$A16:A$16)</f>
        <v>1</v>
      </c>
      <c r="C16" s="229" t="s">
        <v>70</v>
      </c>
      <c r="D16" s="219">
        <v>1955</v>
      </c>
      <c r="E16" s="219"/>
      <c r="F16" s="219" t="s">
        <v>17191</v>
      </c>
      <c r="G16" s="219">
        <v>3</v>
      </c>
      <c r="H16" s="219">
        <v>3</v>
      </c>
      <c r="I16" s="230">
        <v>1403.96</v>
      </c>
      <c r="J16" s="230">
        <v>1268.56</v>
      </c>
      <c r="K16" s="230">
        <v>1268.56</v>
      </c>
      <c r="L16" s="231">
        <v>52</v>
      </c>
      <c r="M16" s="219" t="s">
        <v>17049</v>
      </c>
      <c r="N16" s="219" t="s">
        <v>17065</v>
      </c>
      <c r="O16" s="222" t="s">
        <v>17066</v>
      </c>
      <c r="P16" s="227">
        <v>7690792.6499999994</v>
      </c>
      <c r="Q16" s="227"/>
      <c r="R16" s="227">
        <v>0</v>
      </c>
      <c r="S16" s="227">
        <v>0</v>
      </c>
      <c r="T16" s="227">
        <f>P16-R16-S16</f>
        <v>7690792.6499999994</v>
      </c>
      <c r="U16" s="220">
        <f t="shared" si="0"/>
        <v>5477.9286090771811</v>
      </c>
      <c r="V16" s="227">
        <v>5188.5645175076215</v>
      </c>
    </row>
    <row r="17" spans="1:22" ht="35.25">
      <c r="A17" s="200">
        <v>1</v>
      </c>
      <c r="B17" s="219">
        <f>SUBTOTAL(9,$A$16:A17)</f>
        <v>2</v>
      </c>
      <c r="C17" s="229" t="s">
        <v>73</v>
      </c>
      <c r="D17" s="219">
        <v>1995</v>
      </c>
      <c r="E17" s="219">
        <v>2020</v>
      </c>
      <c r="F17" s="219" t="s">
        <v>17054</v>
      </c>
      <c r="G17" s="219">
        <v>9</v>
      </c>
      <c r="H17" s="219">
        <v>1</v>
      </c>
      <c r="I17" s="230">
        <v>3212.7</v>
      </c>
      <c r="J17" s="230">
        <v>2297.9</v>
      </c>
      <c r="K17" s="230">
        <v>2297.9</v>
      </c>
      <c r="L17" s="231">
        <v>116</v>
      </c>
      <c r="M17" s="219" t="s">
        <v>17049</v>
      </c>
      <c r="N17" s="219" t="s">
        <v>17065</v>
      </c>
      <c r="O17" s="222" t="s">
        <v>17067</v>
      </c>
      <c r="P17" s="227">
        <v>18411738.940000001</v>
      </c>
      <c r="Q17" s="227"/>
      <c r="R17" s="227">
        <v>0</v>
      </c>
      <c r="S17" s="227">
        <v>0</v>
      </c>
      <c r="T17" s="227">
        <f t="shared" ref="T17:T77" si="3">P17-R17-S17</f>
        <v>18411738.940000001</v>
      </c>
      <c r="U17" s="220">
        <f t="shared" si="0"/>
        <v>5730.923814859776</v>
      </c>
      <c r="V17" s="227">
        <v>6901.3853114203012</v>
      </c>
    </row>
    <row r="18" spans="1:22" ht="35.25">
      <c r="A18" s="200">
        <v>1</v>
      </c>
      <c r="B18" s="219">
        <f>SUBTOTAL(9,$A$16:A18)</f>
        <v>3</v>
      </c>
      <c r="C18" s="229" t="s">
        <v>74</v>
      </c>
      <c r="D18" s="219">
        <v>1980</v>
      </c>
      <c r="E18" s="219"/>
      <c r="F18" s="219" t="s">
        <v>17191</v>
      </c>
      <c r="G18" s="219">
        <v>9</v>
      </c>
      <c r="H18" s="219">
        <v>1</v>
      </c>
      <c r="I18" s="230">
        <v>6572.6</v>
      </c>
      <c r="J18" s="230">
        <v>5523.2</v>
      </c>
      <c r="K18" s="230">
        <v>5142.3999999999996</v>
      </c>
      <c r="L18" s="231">
        <v>231</v>
      </c>
      <c r="M18" s="219" t="s">
        <v>17049</v>
      </c>
      <c r="N18" s="219" t="s">
        <v>17065</v>
      </c>
      <c r="O18" s="222" t="s">
        <v>17066</v>
      </c>
      <c r="P18" s="227">
        <v>6161374.2799999993</v>
      </c>
      <c r="Q18" s="227"/>
      <c r="R18" s="227">
        <v>0</v>
      </c>
      <c r="S18" s="227">
        <v>0</v>
      </c>
      <c r="T18" s="227">
        <f t="shared" si="3"/>
        <v>6161374.2799999993</v>
      </c>
      <c r="U18" s="220">
        <f t="shared" si="0"/>
        <v>937.43332623314961</v>
      </c>
      <c r="V18" s="227">
        <v>1438.6673523415388</v>
      </c>
    </row>
    <row r="19" spans="1:22" ht="35.25">
      <c r="A19" s="200">
        <v>1</v>
      </c>
      <c r="B19" s="219">
        <f>SUBTOTAL(9,$A$16:A19)</f>
        <v>4</v>
      </c>
      <c r="C19" s="229" t="s">
        <v>75</v>
      </c>
      <c r="D19" s="219">
        <v>1929</v>
      </c>
      <c r="E19" s="219"/>
      <c r="F19" s="219" t="s">
        <v>17191</v>
      </c>
      <c r="G19" s="219">
        <v>3</v>
      </c>
      <c r="H19" s="219">
        <v>1</v>
      </c>
      <c r="I19" s="230">
        <v>566.5</v>
      </c>
      <c r="J19" s="230">
        <v>515.5</v>
      </c>
      <c r="K19" s="230">
        <v>515.5</v>
      </c>
      <c r="L19" s="231">
        <v>13</v>
      </c>
      <c r="M19" s="219" t="s">
        <v>17049</v>
      </c>
      <c r="N19" s="219" t="s">
        <v>17065</v>
      </c>
      <c r="O19" s="222" t="s">
        <v>17068</v>
      </c>
      <c r="P19" s="227">
        <v>2879676.38</v>
      </c>
      <c r="Q19" s="227"/>
      <c r="R19" s="227">
        <v>0</v>
      </c>
      <c r="S19" s="227">
        <v>0</v>
      </c>
      <c r="T19" s="227">
        <f t="shared" si="3"/>
        <v>2879676.38</v>
      </c>
      <c r="U19" s="220">
        <f t="shared" si="0"/>
        <v>5083.276928508385</v>
      </c>
      <c r="V19" s="227">
        <v>6918.0982171226833</v>
      </c>
    </row>
    <row r="20" spans="1:22" ht="35.25">
      <c r="A20" s="200">
        <v>1</v>
      </c>
      <c r="B20" s="219">
        <f>SUBTOTAL(9,$A$16:A20)</f>
        <v>5</v>
      </c>
      <c r="C20" s="229" t="s">
        <v>107</v>
      </c>
      <c r="D20" s="219">
        <v>1928</v>
      </c>
      <c r="E20" s="219"/>
      <c r="F20" s="219" t="s">
        <v>17191</v>
      </c>
      <c r="G20" s="219">
        <v>3</v>
      </c>
      <c r="H20" s="219">
        <v>2</v>
      </c>
      <c r="I20" s="230">
        <v>806.4</v>
      </c>
      <c r="J20" s="230">
        <v>737.4</v>
      </c>
      <c r="K20" s="230">
        <v>737.4</v>
      </c>
      <c r="L20" s="231">
        <v>33</v>
      </c>
      <c r="M20" s="219" t="s">
        <v>17049</v>
      </c>
      <c r="N20" s="219" t="s">
        <v>17065</v>
      </c>
      <c r="O20" s="222" t="s">
        <v>17068</v>
      </c>
      <c r="P20" s="227">
        <v>4260510</v>
      </c>
      <c r="Q20" s="227"/>
      <c r="R20" s="227">
        <v>0</v>
      </c>
      <c r="S20" s="227">
        <v>0</v>
      </c>
      <c r="T20" s="227">
        <f t="shared" si="3"/>
        <v>4260510</v>
      </c>
      <c r="U20" s="220">
        <f t="shared" si="0"/>
        <v>5283.3705357142862</v>
      </c>
      <c r="V20" s="227">
        <v>7108.2523809523809</v>
      </c>
    </row>
    <row r="21" spans="1:22" ht="35.25">
      <c r="A21" s="200">
        <v>1</v>
      </c>
      <c r="B21" s="219">
        <f>SUBTOTAL(9,$A$16:A21)</f>
        <v>6</v>
      </c>
      <c r="C21" s="229" t="s">
        <v>76</v>
      </c>
      <c r="D21" s="219">
        <v>1986</v>
      </c>
      <c r="E21" s="219"/>
      <c r="F21" s="219" t="s">
        <v>17054</v>
      </c>
      <c r="G21" s="219">
        <v>9</v>
      </c>
      <c r="H21" s="219">
        <v>3</v>
      </c>
      <c r="I21" s="230">
        <v>7314.4</v>
      </c>
      <c r="J21" s="230">
        <v>5758.7</v>
      </c>
      <c r="K21" s="230">
        <v>5724.8</v>
      </c>
      <c r="L21" s="231">
        <v>290</v>
      </c>
      <c r="M21" s="219" t="s">
        <v>17049</v>
      </c>
      <c r="N21" s="219" t="s">
        <v>17065</v>
      </c>
      <c r="O21" s="222" t="s">
        <v>17069</v>
      </c>
      <c r="P21" s="227">
        <v>9565244.3599999994</v>
      </c>
      <c r="Q21" s="227"/>
      <c r="R21" s="227">
        <v>0</v>
      </c>
      <c r="S21" s="227">
        <v>0</v>
      </c>
      <c r="T21" s="227">
        <f t="shared" si="3"/>
        <v>9565244.3599999994</v>
      </c>
      <c r="U21" s="220">
        <f t="shared" si="0"/>
        <v>1307.7278190965767</v>
      </c>
      <c r="V21" s="227">
        <f>1301.6682817456+5674.57</f>
        <v>6976.2382817456</v>
      </c>
    </row>
    <row r="22" spans="1:22" ht="35.25">
      <c r="A22" s="200">
        <v>1</v>
      </c>
      <c r="B22" s="219">
        <f>SUBTOTAL(9,$A$16:A22)</f>
        <v>7</v>
      </c>
      <c r="C22" s="229" t="s">
        <v>455</v>
      </c>
      <c r="D22" s="219">
        <v>1986</v>
      </c>
      <c r="E22" s="219"/>
      <c r="F22" s="219" t="s">
        <v>17054</v>
      </c>
      <c r="G22" s="219">
        <v>9</v>
      </c>
      <c r="H22" s="219">
        <v>2</v>
      </c>
      <c r="I22" s="230">
        <v>4949.3</v>
      </c>
      <c r="J22" s="230">
        <v>3829.8</v>
      </c>
      <c r="K22" s="230">
        <v>3472.7000000000003</v>
      </c>
      <c r="L22" s="231">
        <v>197</v>
      </c>
      <c r="M22" s="219" t="s">
        <v>17049</v>
      </c>
      <c r="N22" s="219" t="s">
        <v>17065</v>
      </c>
      <c r="O22" s="222" t="s">
        <v>17069</v>
      </c>
      <c r="P22" s="227">
        <v>4422184.46</v>
      </c>
      <c r="Q22" s="227"/>
      <c r="R22" s="227">
        <v>0</v>
      </c>
      <c r="S22" s="227">
        <v>0</v>
      </c>
      <c r="T22" s="227">
        <f t="shared" si="3"/>
        <v>4422184.46</v>
      </c>
      <c r="U22" s="220">
        <f t="shared" si="0"/>
        <v>893.49695108399169</v>
      </c>
      <c r="V22" s="227">
        <v>1241.5153334815025</v>
      </c>
    </row>
    <row r="23" spans="1:22" ht="35.25">
      <c r="A23" s="200">
        <v>1</v>
      </c>
      <c r="B23" s="219">
        <f>SUBTOTAL(9,$A$16:A23)</f>
        <v>8</v>
      </c>
      <c r="C23" s="229" t="s">
        <v>80</v>
      </c>
      <c r="D23" s="219">
        <v>1975</v>
      </c>
      <c r="E23" s="219"/>
      <c r="F23" s="219" t="s">
        <v>17054</v>
      </c>
      <c r="G23" s="219">
        <v>5</v>
      </c>
      <c r="H23" s="219">
        <v>4</v>
      </c>
      <c r="I23" s="230">
        <v>4069</v>
      </c>
      <c r="J23" s="230">
        <v>3065.2</v>
      </c>
      <c r="K23" s="230">
        <v>2932.1</v>
      </c>
      <c r="L23" s="231">
        <v>127</v>
      </c>
      <c r="M23" s="219" t="s">
        <v>17049</v>
      </c>
      <c r="N23" s="219" t="s">
        <v>17065</v>
      </c>
      <c r="O23" s="222" t="s">
        <v>17071</v>
      </c>
      <c r="P23" s="227">
        <v>4354396.71</v>
      </c>
      <c r="Q23" s="227"/>
      <c r="R23" s="227">
        <v>0</v>
      </c>
      <c r="S23" s="227">
        <v>0</v>
      </c>
      <c r="T23" s="227">
        <f t="shared" si="3"/>
        <v>4354396.71</v>
      </c>
      <c r="U23" s="220">
        <f t="shared" si="0"/>
        <v>1070.1392750061441</v>
      </c>
      <c r="V23" s="227">
        <v>2345.2039714917669</v>
      </c>
    </row>
    <row r="24" spans="1:22" ht="35.25">
      <c r="A24" s="200">
        <v>1</v>
      </c>
      <c r="B24" s="219">
        <f>SUBTOTAL(9,$A$16:A24)</f>
        <v>9</v>
      </c>
      <c r="C24" s="229" t="s">
        <v>81</v>
      </c>
      <c r="D24" s="219">
        <v>1962</v>
      </c>
      <c r="E24" s="219"/>
      <c r="F24" s="219" t="s">
        <v>17191</v>
      </c>
      <c r="G24" s="219">
        <v>4</v>
      </c>
      <c r="H24" s="219">
        <v>3</v>
      </c>
      <c r="I24" s="230">
        <v>2925.1</v>
      </c>
      <c r="J24" s="230">
        <v>2043.7</v>
      </c>
      <c r="K24" s="230">
        <v>1834</v>
      </c>
      <c r="L24" s="231">
        <v>99</v>
      </c>
      <c r="M24" s="219" t="s">
        <v>17049</v>
      </c>
      <c r="N24" s="219" t="s">
        <v>17065</v>
      </c>
      <c r="O24" s="222" t="s">
        <v>17069</v>
      </c>
      <c r="P24" s="227">
        <v>6427650.4499999993</v>
      </c>
      <c r="Q24" s="227"/>
      <c r="R24" s="227">
        <v>0</v>
      </c>
      <c r="S24" s="227">
        <v>0</v>
      </c>
      <c r="T24" s="227">
        <f t="shared" si="3"/>
        <v>6427650.4499999993</v>
      </c>
      <c r="U24" s="220">
        <f t="shared" si="0"/>
        <v>2197.4122081296364</v>
      </c>
      <c r="V24" s="227">
        <v>2690.7709138149125</v>
      </c>
    </row>
    <row r="25" spans="1:22" ht="35.25">
      <c r="A25" s="200">
        <v>1</v>
      </c>
      <c r="B25" s="219">
        <f>SUBTOTAL(9,$A$16:A25)</f>
        <v>10</v>
      </c>
      <c r="C25" s="229" t="s">
        <v>82</v>
      </c>
      <c r="D25" s="219">
        <v>1980</v>
      </c>
      <c r="E25" s="219"/>
      <c r="F25" s="219" t="s">
        <v>17191</v>
      </c>
      <c r="G25" s="219">
        <v>4</v>
      </c>
      <c r="H25" s="219">
        <v>1</v>
      </c>
      <c r="I25" s="230">
        <v>872.4</v>
      </c>
      <c r="J25" s="230">
        <v>769.6</v>
      </c>
      <c r="K25" s="230">
        <v>769.6</v>
      </c>
      <c r="L25" s="231">
        <v>42</v>
      </c>
      <c r="M25" s="219" t="s">
        <v>17049</v>
      </c>
      <c r="N25" s="219" t="s">
        <v>17065</v>
      </c>
      <c r="O25" s="222" t="s">
        <v>17072</v>
      </c>
      <c r="P25" s="227">
        <v>3724627.09</v>
      </c>
      <c r="Q25" s="227"/>
      <c r="R25" s="227">
        <v>0</v>
      </c>
      <c r="S25" s="227">
        <v>0</v>
      </c>
      <c r="T25" s="227">
        <f t="shared" si="3"/>
        <v>3724627.09</v>
      </c>
      <c r="U25" s="220">
        <f t="shared" si="0"/>
        <v>4269.4029000458504</v>
      </c>
      <c r="V25" s="227">
        <v>4915.422741861531</v>
      </c>
    </row>
    <row r="26" spans="1:22" ht="35.25">
      <c r="A26" s="200">
        <v>1</v>
      </c>
      <c r="B26" s="219">
        <f>SUBTOTAL(9,$A$16:A26)</f>
        <v>11</v>
      </c>
      <c r="C26" s="229" t="s">
        <v>83</v>
      </c>
      <c r="D26" s="219">
        <v>1980</v>
      </c>
      <c r="E26" s="219"/>
      <c r="F26" s="219" t="s">
        <v>17191</v>
      </c>
      <c r="G26" s="219">
        <v>4</v>
      </c>
      <c r="H26" s="219">
        <v>1</v>
      </c>
      <c r="I26" s="230">
        <v>903.1</v>
      </c>
      <c r="J26" s="230">
        <v>799.1</v>
      </c>
      <c r="K26" s="230">
        <v>651.70000000000005</v>
      </c>
      <c r="L26" s="231">
        <v>43</v>
      </c>
      <c r="M26" s="219" t="s">
        <v>17049</v>
      </c>
      <c r="N26" s="219" t="s">
        <v>17065</v>
      </c>
      <c r="O26" s="222" t="s">
        <v>17072</v>
      </c>
      <c r="P26" s="227">
        <v>4234402.88</v>
      </c>
      <c r="Q26" s="227"/>
      <c r="R26" s="227">
        <v>0</v>
      </c>
      <c r="S26" s="227">
        <v>0</v>
      </c>
      <c r="T26" s="227">
        <f t="shared" si="3"/>
        <v>4234402.88</v>
      </c>
      <c r="U26" s="220">
        <f t="shared" si="0"/>
        <v>4688.7419776325987</v>
      </c>
      <c r="V26" s="227">
        <v>4700.243428191784</v>
      </c>
    </row>
    <row r="27" spans="1:22" ht="35.25">
      <c r="A27" s="200">
        <v>1</v>
      </c>
      <c r="B27" s="219">
        <f>SUBTOTAL(9,$A$16:A27)</f>
        <v>12</v>
      </c>
      <c r="C27" s="229" t="s">
        <v>84</v>
      </c>
      <c r="D27" s="219">
        <v>1980</v>
      </c>
      <c r="E27" s="219"/>
      <c r="F27" s="219" t="s">
        <v>17191</v>
      </c>
      <c r="G27" s="219">
        <v>4</v>
      </c>
      <c r="H27" s="219">
        <v>1</v>
      </c>
      <c r="I27" s="230">
        <v>894.7</v>
      </c>
      <c r="J27" s="230">
        <v>790.9</v>
      </c>
      <c r="K27" s="230">
        <v>731</v>
      </c>
      <c r="L27" s="231">
        <v>39</v>
      </c>
      <c r="M27" s="219" t="s">
        <v>17049</v>
      </c>
      <c r="N27" s="219" t="s">
        <v>17065</v>
      </c>
      <c r="O27" s="222" t="s">
        <v>17072</v>
      </c>
      <c r="P27" s="227">
        <v>3472197.5399999996</v>
      </c>
      <c r="Q27" s="227"/>
      <c r="R27" s="227">
        <v>0</v>
      </c>
      <c r="S27" s="227">
        <v>0</v>
      </c>
      <c r="T27" s="227">
        <f t="shared" si="3"/>
        <v>3472197.5399999996</v>
      </c>
      <c r="U27" s="220">
        <f t="shared" si="0"/>
        <v>3880.8511679892695</v>
      </c>
      <c r="V27" s="227">
        <v>4744.3722365038557</v>
      </c>
    </row>
    <row r="28" spans="1:22" ht="35.25">
      <c r="A28" s="200">
        <v>1</v>
      </c>
      <c r="B28" s="219">
        <f>SUBTOTAL(9,$A$16:A28)</f>
        <v>13</v>
      </c>
      <c r="C28" s="229" t="s">
        <v>85</v>
      </c>
      <c r="D28" s="219">
        <v>1974</v>
      </c>
      <c r="E28" s="219"/>
      <c r="F28" s="219" t="s">
        <v>17191</v>
      </c>
      <c r="G28" s="219">
        <v>2</v>
      </c>
      <c r="H28" s="219">
        <v>3</v>
      </c>
      <c r="I28" s="230">
        <v>936.7</v>
      </c>
      <c r="J28" s="230">
        <v>895.7</v>
      </c>
      <c r="K28" s="230">
        <v>895.7</v>
      </c>
      <c r="L28" s="231">
        <v>51</v>
      </c>
      <c r="M28" s="219" t="s">
        <v>17049</v>
      </c>
      <c r="N28" s="219" t="s">
        <v>17065</v>
      </c>
      <c r="O28" s="222" t="s">
        <v>17072</v>
      </c>
      <c r="P28" s="227">
        <v>6317156.4800000004</v>
      </c>
      <c r="Q28" s="227"/>
      <c r="R28" s="227">
        <v>0</v>
      </c>
      <c r="S28" s="227">
        <v>0</v>
      </c>
      <c r="T28" s="227">
        <f t="shared" si="3"/>
        <v>6317156.4800000004</v>
      </c>
      <c r="U28" s="220">
        <f t="shared" si="0"/>
        <v>6744.0551724137931</v>
      </c>
      <c r="V28" s="227">
        <v>9063.2856624319411</v>
      </c>
    </row>
    <row r="29" spans="1:22" ht="35.25">
      <c r="A29" s="200">
        <v>1</v>
      </c>
      <c r="B29" s="219">
        <f>SUBTOTAL(9,$A$16:A29)</f>
        <v>14</v>
      </c>
      <c r="C29" s="229" t="s">
        <v>86</v>
      </c>
      <c r="D29" s="219">
        <v>1990</v>
      </c>
      <c r="E29" s="219">
        <v>2014</v>
      </c>
      <c r="F29" s="219" t="s">
        <v>17054</v>
      </c>
      <c r="G29" s="219">
        <v>9</v>
      </c>
      <c r="H29" s="219">
        <v>2</v>
      </c>
      <c r="I29" s="230">
        <v>4384</v>
      </c>
      <c r="J29" s="230">
        <v>3943.7</v>
      </c>
      <c r="K29" s="230">
        <v>3648.6</v>
      </c>
      <c r="L29" s="231">
        <v>182</v>
      </c>
      <c r="M29" s="219" t="s">
        <v>17049</v>
      </c>
      <c r="N29" s="219" t="s">
        <v>17065</v>
      </c>
      <c r="O29" s="222" t="s">
        <v>17067</v>
      </c>
      <c r="P29" s="227">
        <v>24066544.300000001</v>
      </c>
      <c r="Q29" s="227"/>
      <c r="R29" s="227">
        <v>0</v>
      </c>
      <c r="S29" s="227">
        <v>0</v>
      </c>
      <c r="T29" s="227">
        <f t="shared" si="3"/>
        <v>24066544.300000001</v>
      </c>
      <c r="U29" s="220">
        <f t="shared" si="0"/>
        <v>5489.6314552919712</v>
      </c>
      <c r="V29" s="227">
        <f>6183.97274178832+5674.57+645.45</f>
        <v>12503.992741788319</v>
      </c>
    </row>
    <row r="30" spans="1:22" ht="35.25">
      <c r="A30" s="200">
        <v>1</v>
      </c>
      <c r="B30" s="219">
        <f>SUBTOTAL(9,$A$16:A30)</f>
        <v>15</v>
      </c>
      <c r="C30" s="229" t="s">
        <v>88</v>
      </c>
      <c r="D30" s="219">
        <v>1998</v>
      </c>
      <c r="E30" s="219"/>
      <c r="F30" s="219" t="s">
        <v>17191</v>
      </c>
      <c r="G30" s="219">
        <v>5</v>
      </c>
      <c r="H30" s="219">
        <v>10</v>
      </c>
      <c r="I30" s="230">
        <v>10302.200000000001</v>
      </c>
      <c r="J30" s="230">
        <v>8740</v>
      </c>
      <c r="K30" s="230">
        <v>8282.7999999999993</v>
      </c>
      <c r="L30" s="231">
        <v>356</v>
      </c>
      <c r="M30" s="219" t="s">
        <v>17049</v>
      </c>
      <c r="N30" s="219" t="s">
        <v>17065</v>
      </c>
      <c r="O30" s="222" t="s">
        <v>17072</v>
      </c>
      <c r="P30" s="227">
        <v>19249394.109999999</v>
      </c>
      <c r="Q30" s="227"/>
      <c r="R30" s="227">
        <v>0</v>
      </c>
      <c r="S30" s="227">
        <v>0</v>
      </c>
      <c r="T30" s="227">
        <f t="shared" si="3"/>
        <v>19249394.109999999</v>
      </c>
      <c r="U30" s="220">
        <f t="shared" si="0"/>
        <v>1868.4741230028535</v>
      </c>
      <c r="V30" s="227">
        <v>2594.4034167459376</v>
      </c>
    </row>
    <row r="31" spans="1:22" ht="35.25">
      <c r="A31" s="200">
        <v>1</v>
      </c>
      <c r="B31" s="219">
        <f>SUBTOTAL(9,$A$16:A31)</f>
        <v>16</v>
      </c>
      <c r="C31" s="229" t="s">
        <v>89</v>
      </c>
      <c r="D31" s="219">
        <v>1968</v>
      </c>
      <c r="E31" s="219"/>
      <c r="F31" s="219" t="s">
        <v>17191</v>
      </c>
      <c r="G31" s="219">
        <v>5</v>
      </c>
      <c r="H31" s="219">
        <v>2</v>
      </c>
      <c r="I31" s="230">
        <v>1963</v>
      </c>
      <c r="J31" s="230">
        <v>1373.3</v>
      </c>
      <c r="K31" s="230">
        <v>1331.3999999999999</v>
      </c>
      <c r="L31" s="231">
        <v>126</v>
      </c>
      <c r="M31" s="219" t="s">
        <v>17049</v>
      </c>
      <c r="N31" s="219" t="s">
        <v>17065</v>
      </c>
      <c r="O31" s="222" t="s">
        <v>17066</v>
      </c>
      <c r="P31" s="227">
        <v>4812586.07</v>
      </c>
      <c r="Q31" s="227"/>
      <c r="R31" s="227">
        <v>0</v>
      </c>
      <c r="S31" s="227">
        <v>0</v>
      </c>
      <c r="T31" s="227">
        <f t="shared" si="3"/>
        <v>4812586.07</v>
      </c>
      <c r="U31" s="220">
        <f t="shared" si="0"/>
        <v>2451.6485328578706</v>
      </c>
      <c r="V31" s="227">
        <v>3913.8874416709123</v>
      </c>
    </row>
    <row r="32" spans="1:22" ht="35.25">
      <c r="A32" s="200">
        <v>1</v>
      </c>
      <c r="B32" s="219">
        <f>SUBTOTAL(9,$A$16:A32)</f>
        <v>17</v>
      </c>
      <c r="C32" s="229" t="s">
        <v>90</v>
      </c>
      <c r="D32" s="219">
        <v>1980</v>
      </c>
      <c r="E32" s="219"/>
      <c r="F32" s="219" t="s">
        <v>17191</v>
      </c>
      <c r="G32" s="219">
        <v>5</v>
      </c>
      <c r="H32" s="219">
        <v>1</v>
      </c>
      <c r="I32" s="230">
        <v>807.5</v>
      </c>
      <c r="J32" s="230">
        <v>706.7</v>
      </c>
      <c r="K32" s="230">
        <v>706.7</v>
      </c>
      <c r="L32" s="231">
        <v>21</v>
      </c>
      <c r="M32" s="219" t="s">
        <v>17049</v>
      </c>
      <c r="N32" s="219" t="s">
        <v>17065</v>
      </c>
      <c r="O32" s="222" t="s">
        <v>17073</v>
      </c>
      <c r="P32" s="227">
        <v>2390242.6300000004</v>
      </c>
      <c r="Q32" s="227"/>
      <c r="R32" s="227">
        <v>0</v>
      </c>
      <c r="S32" s="227">
        <v>0</v>
      </c>
      <c r="T32" s="227">
        <f t="shared" si="3"/>
        <v>2390242.6300000004</v>
      </c>
      <c r="U32" s="220">
        <f t="shared" si="0"/>
        <v>2960.0527925696597</v>
      </c>
      <c r="V32" s="227">
        <v>3898.8354179566563</v>
      </c>
    </row>
    <row r="33" spans="1:22" ht="35.25">
      <c r="A33" s="200">
        <v>1</v>
      </c>
      <c r="B33" s="219">
        <f>SUBTOTAL(9,$A$16:A33)</f>
        <v>18</v>
      </c>
      <c r="C33" s="229" t="s">
        <v>91</v>
      </c>
      <c r="D33" s="219">
        <v>1959</v>
      </c>
      <c r="E33" s="219"/>
      <c r="F33" s="219" t="s">
        <v>17191</v>
      </c>
      <c r="G33" s="219">
        <v>4</v>
      </c>
      <c r="H33" s="219">
        <v>3</v>
      </c>
      <c r="I33" s="230">
        <v>3207</v>
      </c>
      <c r="J33" s="230">
        <v>1261.4000000000001</v>
      </c>
      <c r="K33" s="230">
        <v>1256.4000000000001</v>
      </c>
      <c r="L33" s="231">
        <v>82</v>
      </c>
      <c r="M33" s="219" t="s">
        <v>17049</v>
      </c>
      <c r="N33" s="219" t="s">
        <v>17065</v>
      </c>
      <c r="O33" s="222" t="s">
        <v>17074</v>
      </c>
      <c r="P33" s="227">
        <v>9659148.2200000007</v>
      </c>
      <c r="Q33" s="227"/>
      <c r="R33" s="227">
        <v>0</v>
      </c>
      <c r="S33" s="227">
        <v>0</v>
      </c>
      <c r="T33" s="227">
        <f t="shared" si="3"/>
        <v>9659148.2200000007</v>
      </c>
      <c r="U33" s="220">
        <f t="shared" si="0"/>
        <v>3011.8952977860931</v>
      </c>
      <c r="V33" s="227">
        <v>3991.4538771437478</v>
      </c>
    </row>
    <row r="34" spans="1:22" ht="35.25">
      <c r="A34" s="200">
        <v>1</v>
      </c>
      <c r="B34" s="219">
        <f>SUBTOTAL(9,$A$16:A34)</f>
        <v>19</v>
      </c>
      <c r="C34" s="229" t="s">
        <v>92</v>
      </c>
      <c r="D34" s="219">
        <v>1971</v>
      </c>
      <c r="E34" s="219">
        <v>2016</v>
      </c>
      <c r="F34" s="219" t="s">
        <v>17191</v>
      </c>
      <c r="G34" s="219">
        <v>9</v>
      </c>
      <c r="H34" s="219">
        <v>1</v>
      </c>
      <c r="I34" s="230">
        <v>2660.1</v>
      </c>
      <c r="J34" s="230">
        <v>2302</v>
      </c>
      <c r="K34" s="230">
        <v>2291.3000000000002</v>
      </c>
      <c r="L34" s="231">
        <v>80</v>
      </c>
      <c r="M34" s="219" t="s">
        <v>17049</v>
      </c>
      <c r="N34" s="219" t="s">
        <v>17065</v>
      </c>
      <c r="O34" s="222" t="s">
        <v>17075</v>
      </c>
      <c r="P34" s="227">
        <v>5046342.9799999995</v>
      </c>
      <c r="Q34" s="227"/>
      <c r="R34" s="227">
        <v>0</v>
      </c>
      <c r="S34" s="227">
        <v>0</v>
      </c>
      <c r="T34" s="227">
        <f t="shared" si="3"/>
        <v>5046342.9799999995</v>
      </c>
      <c r="U34" s="220">
        <f t="shared" si="0"/>
        <v>1897.0501033795722</v>
      </c>
      <c r="V34" s="227">
        <v>3040.449156046765</v>
      </c>
    </row>
    <row r="35" spans="1:22" ht="35.25">
      <c r="A35" s="200">
        <v>1</v>
      </c>
      <c r="B35" s="219">
        <f>SUBTOTAL(9,$A$16:A35)</f>
        <v>20</v>
      </c>
      <c r="C35" s="229" t="s">
        <v>93</v>
      </c>
      <c r="D35" s="219">
        <v>1968</v>
      </c>
      <c r="E35" s="219"/>
      <c r="F35" s="219" t="s">
        <v>17191</v>
      </c>
      <c r="G35" s="219">
        <v>5</v>
      </c>
      <c r="H35" s="219">
        <v>5</v>
      </c>
      <c r="I35" s="230">
        <v>6284.9</v>
      </c>
      <c r="J35" s="230">
        <v>5186.3999999999996</v>
      </c>
      <c r="K35" s="230">
        <v>4875.8999999999996</v>
      </c>
      <c r="L35" s="231">
        <v>210</v>
      </c>
      <c r="M35" s="219" t="s">
        <v>17049</v>
      </c>
      <c r="N35" s="219" t="s">
        <v>17065</v>
      </c>
      <c r="O35" s="222" t="s">
        <v>17076</v>
      </c>
      <c r="P35" s="227">
        <v>8197968.0300000003</v>
      </c>
      <c r="Q35" s="227"/>
      <c r="R35" s="227">
        <v>0</v>
      </c>
      <c r="S35" s="227">
        <v>0</v>
      </c>
      <c r="T35" s="227">
        <f t="shared" si="3"/>
        <v>8197968.0300000003</v>
      </c>
      <c r="U35" s="220">
        <f t="shared" si="0"/>
        <v>1304.3911645372243</v>
      </c>
      <c r="V35" s="227">
        <v>2763.7645785931359</v>
      </c>
    </row>
    <row r="36" spans="1:22" ht="35.25">
      <c r="A36" s="200">
        <v>1</v>
      </c>
      <c r="B36" s="219">
        <f>SUBTOTAL(9,$A$16:A36)</f>
        <v>21</v>
      </c>
      <c r="C36" s="229" t="s">
        <v>94</v>
      </c>
      <c r="D36" s="219">
        <v>1969</v>
      </c>
      <c r="E36" s="219"/>
      <c r="F36" s="219" t="s">
        <v>17191</v>
      </c>
      <c r="G36" s="219">
        <v>6</v>
      </c>
      <c r="H36" s="219">
        <v>1</v>
      </c>
      <c r="I36" s="230">
        <v>2218</v>
      </c>
      <c r="J36" s="230">
        <v>1608.6</v>
      </c>
      <c r="K36" s="230">
        <v>1608.6</v>
      </c>
      <c r="L36" s="231">
        <v>48</v>
      </c>
      <c r="M36" s="219" t="s">
        <v>17049</v>
      </c>
      <c r="N36" s="219" t="s">
        <v>17065</v>
      </c>
      <c r="O36" s="222" t="s">
        <v>17077</v>
      </c>
      <c r="P36" s="227">
        <v>3342908.96</v>
      </c>
      <c r="Q36" s="227"/>
      <c r="R36" s="227">
        <v>0</v>
      </c>
      <c r="S36" s="227">
        <v>0</v>
      </c>
      <c r="T36" s="227">
        <f t="shared" si="3"/>
        <v>3342908.96</v>
      </c>
      <c r="U36" s="220">
        <f t="shared" si="0"/>
        <v>1507.1726600541028</v>
      </c>
      <c r="V36" s="227">
        <v>3461.4666041478813</v>
      </c>
    </row>
    <row r="37" spans="1:22" ht="35.25">
      <c r="A37" s="200">
        <v>1</v>
      </c>
      <c r="B37" s="219">
        <f>SUBTOTAL(9,$A$16:A37)</f>
        <v>22</v>
      </c>
      <c r="C37" s="229" t="s">
        <v>95</v>
      </c>
      <c r="D37" s="219">
        <v>1967</v>
      </c>
      <c r="E37" s="219"/>
      <c r="F37" s="219" t="s">
        <v>17191</v>
      </c>
      <c r="G37" s="219">
        <v>5</v>
      </c>
      <c r="H37" s="219">
        <v>4</v>
      </c>
      <c r="I37" s="230">
        <v>4287.8999999999996</v>
      </c>
      <c r="J37" s="230">
        <v>3747</v>
      </c>
      <c r="K37" s="230">
        <v>3644.8</v>
      </c>
      <c r="L37" s="231">
        <v>110</v>
      </c>
      <c r="M37" s="219" t="s">
        <v>17049</v>
      </c>
      <c r="N37" s="219" t="s">
        <v>17065</v>
      </c>
      <c r="O37" s="222" t="s">
        <v>17069</v>
      </c>
      <c r="P37" s="227">
        <v>8546191.1199999992</v>
      </c>
      <c r="Q37" s="227"/>
      <c r="R37" s="227">
        <v>0</v>
      </c>
      <c r="S37" s="227">
        <v>0</v>
      </c>
      <c r="T37" s="227">
        <f t="shared" si="3"/>
        <v>8546191.1199999992</v>
      </c>
      <c r="U37" s="220">
        <f t="shared" si="0"/>
        <v>1993.0947829940064</v>
      </c>
      <c r="V37" s="227">
        <v>2957.1791133188744</v>
      </c>
    </row>
    <row r="38" spans="1:22" ht="35.25">
      <c r="A38" s="200">
        <v>1</v>
      </c>
      <c r="B38" s="219">
        <f>SUBTOTAL(9,$A$16:A38)</f>
        <v>23</v>
      </c>
      <c r="C38" s="229" t="s">
        <v>96</v>
      </c>
      <c r="D38" s="219">
        <v>1966</v>
      </c>
      <c r="E38" s="219"/>
      <c r="F38" s="219" t="s">
        <v>17191</v>
      </c>
      <c r="G38" s="219">
        <v>5</v>
      </c>
      <c r="H38" s="219">
        <v>2</v>
      </c>
      <c r="I38" s="230">
        <v>1728.5</v>
      </c>
      <c r="J38" s="230">
        <v>1025.7</v>
      </c>
      <c r="K38" s="230">
        <v>1025.7</v>
      </c>
      <c r="L38" s="231">
        <v>75</v>
      </c>
      <c r="M38" s="219" t="s">
        <v>17049</v>
      </c>
      <c r="N38" s="219" t="s">
        <v>17065</v>
      </c>
      <c r="O38" s="222" t="s">
        <v>17075</v>
      </c>
      <c r="P38" s="227">
        <v>5047866.7300000004</v>
      </c>
      <c r="Q38" s="227"/>
      <c r="R38" s="227">
        <v>0</v>
      </c>
      <c r="S38" s="227">
        <v>0</v>
      </c>
      <c r="T38" s="227">
        <f t="shared" si="3"/>
        <v>5047866.7300000004</v>
      </c>
      <c r="U38" s="220">
        <f t="shared" si="0"/>
        <v>2920.3741567833385</v>
      </c>
      <c r="V38" s="227">
        <v>4333.7029794619611</v>
      </c>
    </row>
    <row r="39" spans="1:22" ht="35.25">
      <c r="A39" s="200">
        <v>1</v>
      </c>
      <c r="B39" s="219">
        <f>SUBTOTAL(9,$A$16:A39)</f>
        <v>24</v>
      </c>
      <c r="C39" s="229" t="s">
        <v>87</v>
      </c>
      <c r="D39" s="219">
        <v>1959</v>
      </c>
      <c r="E39" s="219"/>
      <c r="F39" s="219" t="s">
        <v>17191</v>
      </c>
      <c r="G39" s="219">
        <v>3</v>
      </c>
      <c r="H39" s="219">
        <v>1</v>
      </c>
      <c r="I39" s="230">
        <v>1830.4</v>
      </c>
      <c r="J39" s="230">
        <v>1026.8</v>
      </c>
      <c r="K39" s="230">
        <v>1008.0999999999999</v>
      </c>
      <c r="L39" s="231">
        <v>56</v>
      </c>
      <c r="M39" s="219" t="s">
        <v>17049</v>
      </c>
      <c r="N39" s="219" t="s">
        <v>17065</v>
      </c>
      <c r="O39" s="222" t="s">
        <v>17066</v>
      </c>
      <c r="P39" s="227">
        <v>7068871.79</v>
      </c>
      <c r="Q39" s="227"/>
      <c r="R39" s="227">
        <v>0</v>
      </c>
      <c r="S39" s="227">
        <v>0</v>
      </c>
      <c r="T39" s="227">
        <f t="shared" si="3"/>
        <v>7068871.79</v>
      </c>
      <c r="U39" s="220">
        <f t="shared" si="0"/>
        <v>3861.9273328234262</v>
      </c>
      <c r="V39" s="227">
        <v>5148.1732517482515</v>
      </c>
    </row>
    <row r="40" spans="1:22" ht="35.25">
      <c r="A40" s="200">
        <v>1</v>
      </c>
      <c r="B40" s="219">
        <f>SUBTOTAL(9,$A$16:A40)</f>
        <v>25</v>
      </c>
      <c r="C40" s="229" t="s">
        <v>99</v>
      </c>
      <c r="D40" s="219">
        <v>1956</v>
      </c>
      <c r="E40" s="219"/>
      <c r="F40" s="219" t="s">
        <v>17191</v>
      </c>
      <c r="G40" s="219">
        <v>2</v>
      </c>
      <c r="H40" s="219">
        <v>1</v>
      </c>
      <c r="I40" s="230">
        <v>450.8</v>
      </c>
      <c r="J40" s="230">
        <v>407.1</v>
      </c>
      <c r="K40" s="230">
        <v>407.1</v>
      </c>
      <c r="L40" s="231">
        <v>26</v>
      </c>
      <c r="M40" s="219" t="s">
        <v>17049</v>
      </c>
      <c r="N40" s="219" t="s">
        <v>17065</v>
      </c>
      <c r="O40" s="222" t="s">
        <v>17074</v>
      </c>
      <c r="P40" s="227">
        <v>2700799.25</v>
      </c>
      <c r="Q40" s="227"/>
      <c r="R40" s="227">
        <v>0</v>
      </c>
      <c r="S40" s="227">
        <v>0</v>
      </c>
      <c r="T40" s="227">
        <f t="shared" si="3"/>
        <v>2700799.25</v>
      </c>
      <c r="U40" s="220">
        <f t="shared" si="0"/>
        <v>5991.1252218278614</v>
      </c>
      <c r="V40" s="227">
        <v>16327.707897071872</v>
      </c>
    </row>
    <row r="41" spans="1:22" ht="35.25">
      <c r="A41" s="200">
        <v>1</v>
      </c>
      <c r="B41" s="219">
        <f>SUBTOTAL(9,$A$16:A41)</f>
        <v>26</v>
      </c>
      <c r="C41" s="229" t="s">
        <v>101</v>
      </c>
      <c r="D41" s="219">
        <v>1974</v>
      </c>
      <c r="E41" s="219"/>
      <c r="F41" s="219" t="s">
        <v>17191</v>
      </c>
      <c r="G41" s="219">
        <v>5</v>
      </c>
      <c r="H41" s="219">
        <v>1</v>
      </c>
      <c r="I41" s="230">
        <v>5132</v>
      </c>
      <c r="J41" s="230">
        <v>4222.41</v>
      </c>
      <c r="K41" s="230">
        <v>3774.81</v>
      </c>
      <c r="L41" s="231">
        <v>229</v>
      </c>
      <c r="M41" s="219" t="s">
        <v>17049</v>
      </c>
      <c r="N41" s="219" t="s">
        <v>17065</v>
      </c>
      <c r="O41" s="222" t="s">
        <v>17066</v>
      </c>
      <c r="P41" s="227">
        <v>7018402.9800000004</v>
      </c>
      <c r="Q41" s="227"/>
      <c r="R41" s="227">
        <v>0</v>
      </c>
      <c r="S41" s="227">
        <v>0</v>
      </c>
      <c r="T41" s="227">
        <f t="shared" si="3"/>
        <v>7018402.9800000004</v>
      </c>
      <c r="U41" s="220">
        <f t="shared" si="0"/>
        <v>1367.5765744349183</v>
      </c>
      <c r="V41" s="227">
        <v>2426.3654091971939</v>
      </c>
    </row>
    <row r="42" spans="1:22" ht="35.25">
      <c r="A42" s="200">
        <v>1</v>
      </c>
      <c r="B42" s="219">
        <f>SUBTOTAL(9,$A$16:A42)</f>
        <v>27</v>
      </c>
      <c r="C42" s="229" t="s">
        <v>102</v>
      </c>
      <c r="D42" s="219">
        <v>1984</v>
      </c>
      <c r="E42" s="219">
        <v>2015</v>
      </c>
      <c r="F42" s="219" t="s">
        <v>17191</v>
      </c>
      <c r="G42" s="219">
        <v>9</v>
      </c>
      <c r="H42" s="219">
        <v>1</v>
      </c>
      <c r="I42" s="230">
        <v>5895.5</v>
      </c>
      <c r="J42" s="230">
        <v>4961.3</v>
      </c>
      <c r="K42" s="230">
        <v>4765.6000000000004</v>
      </c>
      <c r="L42" s="231">
        <v>319</v>
      </c>
      <c r="M42" s="219" t="s">
        <v>17049</v>
      </c>
      <c r="N42" s="219" t="s">
        <v>17065</v>
      </c>
      <c r="O42" s="222" t="s">
        <v>17078</v>
      </c>
      <c r="P42" s="227">
        <v>9585108.6500000004</v>
      </c>
      <c r="Q42" s="227"/>
      <c r="R42" s="227">
        <v>0</v>
      </c>
      <c r="S42" s="227">
        <v>0</v>
      </c>
      <c r="T42" s="227">
        <f t="shared" si="3"/>
        <v>9585108.6500000004</v>
      </c>
      <c r="U42" s="220">
        <f t="shared" si="0"/>
        <v>1625.8347298787212</v>
      </c>
      <c r="V42" s="227">
        <v>2256.5069113730815</v>
      </c>
    </row>
    <row r="43" spans="1:22" ht="35.25">
      <c r="A43" s="200">
        <v>1</v>
      </c>
      <c r="B43" s="219">
        <f>SUBTOTAL(9,$A$16:A43)</f>
        <v>28</v>
      </c>
      <c r="C43" s="229" t="s">
        <v>104</v>
      </c>
      <c r="D43" s="219">
        <v>1989</v>
      </c>
      <c r="E43" s="219"/>
      <c r="F43" s="219" t="s">
        <v>17054</v>
      </c>
      <c r="G43" s="219">
        <v>5</v>
      </c>
      <c r="H43" s="219">
        <v>7</v>
      </c>
      <c r="I43" s="230">
        <v>7715.6</v>
      </c>
      <c r="J43" s="230">
        <v>5398.6</v>
      </c>
      <c r="K43" s="230">
        <v>5070.8</v>
      </c>
      <c r="L43" s="231">
        <v>255</v>
      </c>
      <c r="M43" s="219" t="s">
        <v>17049</v>
      </c>
      <c r="N43" s="219" t="s">
        <v>17065</v>
      </c>
      <c r="O43" s="222" t="s">
        <v>17069</v>
      </c>
      <c r="P43" s="227">
        <v>9409064.4999999981</v>
      </c>
      <c r="Q43" s="227"/>
      <c r="R43" s="227">
        <v>0</v>
      </c>
      <c r="S43" s="227">
        <v>0</v>
      </c>
      <c r="T43" s="227">
        <f t="shared" si="3"/>
        <v>9409064.4999999981</v>
      </c>
      <c r="U43" s="220">
        <f t="shared" si="0"/>
        <v>1219.4857820519464</v>
      </c>
      <c r="V43" s="227">
        <v>2335.7040800456216</v>
      </c>
    </row>
    <row r="44" spans="1:22" ht="35.25">
      <c r="A44" s="200">
        <v>1</v>
      </c>
      <c r="B44" s="219">
        <f>SUBTOTAL(9,$A$16:A44)</f>
        <v>29</v>
      </c>
      <c r="C44" s="229" t="s">
        <v>105</v>
      </c>
      <c r="D44" s="219">
        <v>1959</v>
      </c>
      <c r="E44" s="219"/>
      <c r="F44" s="219" t="s">
        <v>17191</v>
      </c>
      <c r="G44" s="219">
        <v>2</v>
      </c>
      <c r="H44" s="219">
        <v>2</v>
      </c>
      <c r="I44" s="230">
        <v>718.8</v>
      </c>
      <c r="J44" s="230">
        <v>656.3</v>
      </c>
      <c r="K44" s="230">
        <v>656.3</v>
      </c>
      <c r="L44" s="231">
        <v>31</v>
      </c>
      <c r="M44" s="219" t="s">
        <v>17049</v>
      </c>
      <c r="N44" s="219" t="s">
        <v>17065</v>
      </c>
      <c r="O44" s="222" t="s">
        <v>17079</v>
      </c>
      <c r="P44" s="227">
        <v>3405722.91</v>
      </c>
      <c r="Q44" s="227"/>
      <c r="R44" s="227">
        <v>0</v>
      </c>
      <c r="S44" s="227">
        <v>0</v>
      </c>
      <c r="T44" s="227">
        <f t="shared" si="3"/>
        <v>3405722.91</v>
      </c>
      <c r="U44" s="220">
        <f t="shared" si="0"/>
        <v>4738.0674874791321</v>
      </c>
      <c r="V44" s="227">
        <v>6433.9986644407354</v>
      </c>
    </row>
    <row r="45" spans="1:22" ht="35.25">
      <c r="A45" s="200">
        <v>1</v>
      </c>
      <c r="B45" s="219">
        <f>SUBTOTAL(9,$A$16:A45)</f>
        <v>30</v>
      </c>
      <c r="C45" s="229" t="s">
        <v>106</v>
      </c>
      <c r="D45" s="219">
        <v>1977</v>
      </c>
      <c r="E45" s="219"/>
      <c r="F45" s="219" t="s">
        <v>17054</v>
      </c>
      <c r="G45" s="219">
        <v>5</v>
      </c>
      <c r="H45" s="219">
        <v>6</v>
      </c>
      <c r="I45" s="230">
        <v>5250.5</v>
      </c>
      <c r="J45" s="230">
        <v>4616</v>
      </c>
      <c r="K45" s="230">
        <v>4523.2</v>
      </c>
      <c r="L45" s="231">
        <v>236</v>
      </c>
      <c r="M45" s="219" t="s">
        <v>17049</v>
      </c>
      <c r="N45" s="219" t="s">
        <v>17065</v>
      </c>
      <c r="O45" s="222" t="s">
        <v>17067</v>
      </c>
      <c r="P45" s="227">
        <v>4889917.59</v>
      </c>
      <c r="Q45" s="227"/>
      <c r="R45" s="227">
        <v>0</v>
      </c>
      <c r="S45" s="227">
        <v>0</v>
      </c>
      <c r="T45" s="227">
        <f t="shared" si="3"/>
        <v>4889917.59</v>
      </c>
      <c r="U45" s="220">
        <f t="shared" si="0"/>
        <v>931.3241767450719</v>
      </c>
      <c r="V45" s="227">
        <v>1051.81</v>
      </c>
    </row>
    <row r="46" spans="1:22" ht="35.25">
      <c r="A46" s="200">
        <v>1</v>
      </c>
      <c r="B46" s="219">
        <f>SUBTOTAL(9,$A$16:A46)</f>
        <v>31</v>
      </c>
      <c r="C46" s="229" t="s">
        <v>7343</v>
      </c>
      <c r="D46" s="219">
        <v>1950</v>
      </c>
      <c r="E46" s="219"/>
      <c r="F46" s="219" t="s">
        <v>17191</v>
      </c>
      <c r="G46" s="219">
        <v>2</v>
      </c>
      <c r="H46" s="219" t="s">
        <v>16997</v>
      </c>
      <c r="I46" s="230">
        <v>814.1</v>
      </c>
      <c r="J46" s="230">
        <v>739.6</v>
      </c>
      <c r="K46" s="230">
        <v>739.6</v>
      </c>
      <c r="L46" s="231">
        <v>34</v>
      </c>
      <c r="M46" s="219" t="s">
        <v>17049</v>
      </c>
      <c r="N46" s="219" t="s">
        <v>17065</v>
      </c>
      <c r="O46" s="222" t="s">
        <v>17308</v>
      </c>
      <c r="P46" s="227">
        <v>6148459.2400000002</v>
      </c>
      <c r="Q46" s="227"/>
      <c r="R46" s="227">
        <v>0</v>
      </c>
      <c r="S46" s="227">
        <v>0</v>
      </c>
      <c r="T46" s="227">
        <f t="shared" si="3"/>
        <v>6148459.2400000002</v>
      </c>
      <c r="U46" s="220">
        <f t="shared" si="0"/>
        <v>7552.4619088564059</v>
      </c>
      <c r="V46" s="227">
        <v>9721.4088686893501</v>
      </c>
    </row>
    <row r="47" spans="1:22" ht="35.25">
      <c r="A47" s="200">
        <v>1</v>
      </c>
      <c r="B47" s="219">
        <f>SUBTOTAL(9,$A$16:A47)</f>
        <v>32</v>
      </c>
      <c r="C47" s="229" t="s">
        <v>132</v>
      </c>
      <c r="D47" s="219">
        <v>1977</v>
      </c>
      <c r="E47" s="219">
        <v>2016</v>
      </c>
      <c r="F47" s="219" t="s">
        <v>17191</v>
      </c>
      <c r="G47" s="219">
        <v>9</v>
      </c>
      <c r="H47" s="219">
        <v>1</v>
      </c>
      <c r="I47" s="230">
        <v>6820.9</v>
      </c>
      <c r="J47" s="230">
        <v>3380.5</v>
      </c>
      <c r="K47" s="230">
        <v>2922.7</v>
      </c>
      <c r="L47" s="231">
        <v>215</v>
      </c>
      <c r="M47" s="219" t="s">
        <v>17049</v>
      </c>
      <c r="N47" s="219" t="s">
        <v>17065</v>
      </c>
      <c r="O47" s="222" t="s">
        <v>17066</v>
      </c>
      <c r="P47" s="227">
        <v>4943487.4399999995</v>
      </c>
      <c r="Q47" s="227"/>
      <c r="R47" s="227">
        <v>0</v>
      </c>
      <c r="S47" s="227">
        <v>0</v>
      </c>
      <c r="T47" s="227">
        <f t="shared" si="3"/>
        <v>4943487.4399999995</v>
      </c>
      <c r="U47" s="220">
        <f t="shared" si="0"/>
        <v>724.75588851911039</v>
      </c>
      <c r="V47" s="227">
        <v>1050.46524652172</v>
      </c>
    </row>
    <row r="48" spans="1:22" ht="35.25">
      <c r="A48" s="200">
        <v>1</v>
      </c>
      <c r="B48" s="219">
        <f>SUBTOTAL(9,$A$16:A48)</f>
        <v>33</v>
      </c>
      <c r="C48" s="229" t="s">
        <v>5288</v>
      </c>
      <c r="D48" s="219">
        <v>1986</v>
      </c>
      <c r="E48" s="219"/>
      <c r="F48" s="219" t="s">
        <v>17191</v>
      </c>
      <c r="G48" s="219">
        <v>5</v>
      </c>
      <c r="H48" s="219" t="s">
        <v>17055</v>
      </c>
      <c r="I48" s="230">
        <v>5760.4</v>
      </c>
      <c r="J48" s="230">
        <v>4094.2</v>
      </c>
      <c r="K48" s="230">
        <v>3478.1</v>
      </c>
      <c r="L48" s="231">
        <v>194</v>
      </c>
      <c r="M48" s="219" t="s">
        <v>17049</v>
      </c>
      <c r="N48" s="219" t="s">
        <v>17065</v>
      </c>
      <c r="O48" s="222" t="s">
        <v>17098</v>
      </c>
      <c r="P48" s="227">
        <v>13841781.459999999</v>
      </c>
      <c r="Q48" s="227"/>
      <c r="R48" s="227">
        <v>0</v>
      </c>
      <c r="S48" s="227">
        <v>0</v>
      </c>
      <c r="T48" s="227">
        <f t="shared" si="3"/>
        <v>13841781.459999999</v>
      </c>
      <c r="U48" s="220">
        <f t="shared" si="0"/>
        <v>2402.9201895701685</v>
      </c>
      <c r="V48" s="227">
        <v>2946.6237136309978</v>
      </c>
    </row>
    <row r="49" spans="1:22" ht="35.25">
      <c r="A49" s="200">
        <v>1</v>
      </c>
      <c r="B49" s="219">
        <f>SUBTOTAL(9,$A$16:A49)</f>
        <v>34</v>
      </c>
      <c r="C49" s="229" t="s">
        <v>6664</v>
      </c>
      <c r="D49" s="219">
        <v>1972</v>
      </c>
      <c r="E49" s="219"/>
      <c r="F49" s="219" t="s">
        <v>17191</v>
      </c>
      <c r="G49" s="219">
        <v>9</v>
      </c>
      <c r="H49" s="219" t="s">
        <v>16995</v>
      </c>
      <c r="I49" s="230">
        <v>1896.4</v>
      </c>
      <c r="J49" s="230">
        <v>1896.4</v>
      </c>
      <c r="K49" s="230">
        <v>1859.1</v>
      </c>
      <c r="L49" s="231">
        <v>90</v>
      </c>
      <c r="M49" s="219" t="s">
        <v>17049</v>
      </c>
      <c r="N49" s="219" t="s">
        <v>17065</v>
      </c>
      <c r="O49" s="222" t="s">
        <v>17067</v>
      </c>
      <c r="P49" s="227">
        <v>4226772.08</v>
      </c>
      <c r="Q49" s="227"/>
      <c r="R49" s="227">
        <v>0</v>
      </c>
      <c r="S49" s="227">
        <v>0</v>
      </c>
      <c r="T49" s="227">
        <f t="shared" si="3"/>
        <v>4226772.08</v>
      </c>
      <c r="U49" s="220">
        <f t="shared" si="0"/>
        <v>2228.8399493777683</v>
      </c>
      <c r="V49" s="227">
        <v>10741.419939095127</v>
      </c>
    </row>
    <row r="50" spans="1:22" ht="35.25">
      <c r="A50" s="200">
        <v>1</v>
      </c>
      <c r="B50" s="219">
        <f>SUBTOTAL(9,$A$16:A50)</f>
        <v>35</v>
      </c>
      <c r="C50" s="229" t="s">
        <v>1118</v>
      </c>
      <c r="D50" s="219" t="s">
        <v>799</v>
      </c>
      <c r="E50" s="219"/>
      <c r="F50" s="219" t="s">
        <v>17191</v>
      </c>
      <c r="G50" s="219" t="s">
        <v>17052</v>
      </c>
      <c r="H50" s="219" t="s">
        <v>16995</v>
      </c>
      <c r="I50" s="230">
        <v>946</v>
      </c>
      <c r="J50" s="230">
        <v>977.4</v>
      </c>
      <c r="K50" s="230">
        <v>688.5</v>
      </c>
      <c r="L50" s="231">
        <v>25</v>
      </c>
      <c r="M50" s="219" t="s">
        <v>17049</v>
      </c>
      <c r="N50" s="219" t="s">
        <v>17065</v>
      </c>
      <c r="O50" s="222" t="s">
        <v>17066</v>
      </c>
      <c r="P50" s="227">
        <v>3824817.79</v>
      </c>
      <c r="Q50" s="227"/>
      <c r="R50" s="227">
        <v>0</v>
      </c>
      <c r="S50" s="227">
        <v>0</v>
      </c>
      <c r="T50" s="227">
        <f t="shared" si="3"/>
        <v>3824817.79</v>
      </c>
      <c r="U50" s="220">
        <f t="shared" si="0"/>
        <v>4043.1477695560252</v>
      </c>
      <c r="V50" s="227">
        <v>9363.6881152219885</v>
      </c>
    </row>
    <row r="51" spans="1:22" ht="35.25">
      <c r="A51" s="200">
        <v>1</v>
      </c>
      <c r="B51" s="219">
        <f>SUBTOTAL(9,$A$16:A51)</f>
        <v>36</v>
      </c>
      <c r="C51" s="229" t="s">
        <v>4738</v>
      </c>
      <c r="D51" s="219">
        <v>1976</v>
      </c>
      <c r="E51" s="219"/>
      <c r="F51" s="219" t="s">
        <v>17191</v>
      </c>
      <c r="G51" s="219">
        <v>5</v>
      </c>
      <c r="H51" s="219">
        <v>1</v>
      </c>
      <c r="I51" s="230">
        <v>579.79999999999995</v>
      </c>
      <c r="J51" s="230">
        <v>348.4</v>
      </c>
      <c r="K51" s="230">
        <v>348.4</v>
      </c>
      <c r="L51" s="231">
        <v>37</v>
      </c>
      <c r="M51" s="219" t="s">
        <v>17049</v>
      </c>
      <c r="N51" s="219" t="s">
        <v>17065</v>
      </c>
      <c r="O51" s="222" t="s">
        <v>17326</v>
      </c>
      <c r="P51" s="227">
        <v>3048912.3800000004</v>
      </c>
      <c r="Q51" s="227"/>
      <c r="R51" s="227">
        <v>0</v>
      </c>
      <c r="S51" s="227">
        <v>0</v>
      </c>
      <c r="T51" s="227">
        <f t="shared" si="3"/>
        <v>3048912.3800000004</v>
      </c>
      <c r="U51" s="220">
        <f t="shared" si="0"/>
        <v>5258.5587788892735</v>
      </c>
      <c r="V51" s="227">
        <v>10879.131640565713</v>
      </c>
    </row>
    <row r="52" spans="1:22" ht="35.25">
      <c r="A52" s="200">
        <v>1</v>
      </c>
      <c r="B52" s="219">
        <f>SUBTOTAL(9,$A$16:A52)</f>
        <v>37</v>
      </c>
      <c r="C52" s="229" t="s">
        <v>6325</v>
      </c>
      <c r="D52" s="219">
        <v>1961</v>
      </c>
      <c r="E52" s="219"/>
      <c r="F52" s="219" t="s">
        <v>17191</v>
      </c>
      <c r="G52" s="219">
        <v>2</v>
      </c>
      <c r="H52" s="219">
        <v>1</v>
      </c>
      <c r="I52" s="230">
        <v>276</v>
      </c>
      <c r="J52" s="230">
        <v>189.9</v>
      </c>
      <c r="K52" s="230">
        <v>189.9</v>
      </c>
      <c r="L52" s="231">
        <v>20</v>
      </c>
      <c r="M52" s="219" t="s">
        <v>17049</v>
      </c>
      <c r="N52" s="219" t="s">
        <v>17065</v>
      </c>
      <c r="O52" s="222" t="s">
        <v>17326</v>
      </c>
      <c r="P52" s="227">
        <v>1130201.98</v>
      </c>
      <c r="Q52" s="227"/>
      <c r="R52" s="227">
        <v>0</v>
      </c>
      <c r="S52" s="227">
        <v>0</v>
      </c>
      <c r="T52" s="227">
        <f t="shared" si="3"/>
        <v>1130201.98</v>
      </c>
      <c r="U52" s="220">
        <f t="shared" si="0"/>
        <v>4094.9347101449275</v>
      </c>
      <c r="V52" s="227">
        <v>11973.406782608696</v>
      </c>
    </row>
    <row r="53" spans="1:22" ht="35.25">
      <c r="A53" s="200">
        <v>1</v>
      </c>
      <c r="B53" s="219">
        <f>SUBTOTAL(9,$A$16:A53)</f>
        <v>38</v>
      </c>
      <c r="C53" s="229" t="s">
        <v>6660</v>
      </c>
      <c r="D53" s="219">
        <v>1973</v>
      </c>
      <c r="E53" s="219"/>
      <c r="F53" s="219" t="s">
        <v>17191</v>
      </c>
      <c r="G53" s="219">
        <v>9</v>
      </c>
      <c r="H53" s="219" t="s">
        <v>16995</v>
      </c>
      <c r="I53" s="230">
        <v>1958.4</v>
      </c>
      <c r="J53" s="230">
        <v>1958.4</v>
      </c>
      <c r="K53" s="230">
        <v>1941.8</v>
      </c>
      <c r="L53" s="231">
        <v>92</v>
      </c>
      <c r="M53" s="219" t="s">
        <v>17049</v>
      </c>
      <c r="N53" s="219" t="s">
        <v>17065</v>
      </c>
      <c r="O53" s="222" t="s">
        <v>17067</v>
      </c>
      <c r="P53" s="227">
        <v>1413024.25</v>
      </c>
      <c r="Q53" s="227"/>
      <c r="R53" s="227">
        <v>0</v>
      </c>
      <c r="S53" s="227">
        <v>0</v>
      </c>
      <c r="T53" s="227">
        <f t="shared" si="3"/>
        <v>1413024.25</v>
      </c>
      <c r="U53" s="220">
        <f t="shared" si="0"/>
        <v>721.519735498366</v>
      </c>
      <c r="V53" s="227">
        <v>7753.2772202818614</v>
      </c>
    </row>
    <row r="54" spans="1:22" ht="35.25">
      <c r="A54" s="200">
        <v>1</v>
      </c>
      <c r="B54" s="219">
        <f>SUBTOTAL(9,$A$16:A54)</f>
        <v>39</v>
      </c>
      <c r="C54" s="229" t="s">
        <v>5000</v>
      </c>
      <c r="D54" s="219">
        <v>1917</v>
      </c>
      <c r="E54" s="219"/>
      <c r="F54" s="219" t="s">
        <v>17191</v>
      </c>
      <c r="G54" s="219">
        <v>2</v>
      </c>
      <c r="H54" s="219" t="s">
        <v>16995</v>
      </c>
      <c r="I54" s="230">
        <v>397.2</v>
      </c>
      <c r="J54" s="230">
        <v>370.5</v>
      </c>
      <c r="K54" s="230">
        <v>370.5</v>
      </c>
      <c r="L54" s="231">
        <v>19</v>
      </c>
      <c r="M54" s="219" t="s">
        <v>17049</v>
      </c>
      <c r="N54" s="219" t="s">
        <v>17065</v>
      </c>
      <c r="O54" s="222" t="s">
        <v>17327</v>
      </c>
      <c r="P54" s="227">
        <v>3048872.3600000003</v>
      </c>
      <c r="Q54" s="227"/>
      <c r="R54" s="227">
        <v>0</v>
      </c>
      <c r="S54" s="227">
        <v>0</v>
      </c>
      <c r="T54" s="227">
        <f t="shared" si="3"/>
        <v>3048872.3600000003</v>
      </c>
      <c r="U54" s="220">
        <f t="shared" si="0"/>
        <v>7675.9122860020152</v>
      </c>
      <c r="V54" s="227">
        <v>9959.7529103726083</v>
      </c>
    </row>
    <row r="55" spans="1:22" ht="35.25">
      <c r="A55" s="200">
        <v>1</v>
      </c>
      <c r="B55" s="219">
        <f>SUBTOTAL(9,$A$16:A55)</f>
        <v>40</v>
      </c>
      <c r="C55" s="229" t="s">
        <v>6111</v>
      </c>
      <c r="D55" s="219">
        <v>1955</v>
      </c>
      <c r="E55" s="219"/>
      <c r="F55" s="219" t="s">
        <v>17191</v>
      </c>
      <c r="G55" s="219">
        <v>2</v>
      </c>
      <c r="H55" s="219">
        <v>1</v>
      </c>
      <c r="I55" s="230">
        <v>574.4</v>
      </c>
      <c r="J55" s="230">
        <v>531.9</v>
      </c>
      <c r="K55" s="230">
        <v>531.9</v>
      </c>
      <c r="L55" s="231">
        <v>24</v>
      </c>
      <c r="M55" s="219" t="s">
        <v>17049</v>
      </c>
      <c r="N55" s="219" t="s">
        <v>17065</v>
      </c>
      <c r="O55" s="222" t="s">
        <v>17066</v>
      </c>
      <c r="P55" s="227">
        <v>3802817.04</v>
      </c>
      <c r="Q55" s="227"/>
      <c r="R55" s="227">
        <v>0</v>
      </c>
      <c r="S55" s="227">
        <v>0</v>
      </c>
      <c r="T55" s="227">
        <f t="shared" si="3"/>
        <v>3802817.04</v>
      </c>
      <c r="U55" s="220">
        <f t="shared" si="0"/>
        <v>6620.5032033426187</v>
      </c>
      <c r="V55" s="227">
        <v>6728.4495821727023</v>
      </c>
    </row>
    <row r="56" spans="1:22" ht="35.25">
      <c r="A56" s="200">
        <v>1</v>
      </c>
      <c r="B56" s="219">
        <f>SUBTOTAL(9,$A$16:A56)</f>
        <v>41</v>
      </c>
      <c r="C56" s="229" t="s">
        <v>6356</v>
      </c>
      <c r="D56" s="219" t="s">
        <v>638</v>
      </c>
      <c r="E56" s="219"/>
      <c r="F56" s="219" t="s">
        <v>17191</v>
      </c>
      <c r="G56" s="219" t="s">
        <v>17059</v>
      </c>
      <c r="H56" s="219" t="s">
        <v>17056</v>
      </c>
      <c r="I56" s="230">
        <v>2923.9</v>
      </c>
      <c r="J56" s="230">
        <v>2704.4</v>
      </c>
      <c r="K56" s="230">
        <v>1930.7</v>
      </c>
      <c r="L56" s="231">
        <v>125</v>
      </c>
      <c r="M56" s="219" t="s">
        <v>17049</v>
      </c>
      <c r="N56" s="219" t="s">
        <v>17065</v>
      </c>
      <c r="O56" s="222" t="s">
        <v>17328</v>
      </c>
      <c r="P56" s="227">
        <v>7903595.2400000002</v>
      </c>
      <c r="Q56" s="227"/>
      <c r="R56" s="227">
        <v>0</v>
      </c>
      <c r="S56" s="227">
        <v>0</v>
      </c>
      <c r="T56" s="227">
        <f t="shared" si="3"/>
        <v>7903595.2400000002</v>
      </c>
      <c r="U56" s="220">
        <f t="shared" si="0"/>
        <v>2703.1003933103048</v>
      </c>
      <c r="V56" s="227">
        <v>5765.898348712336</v>
      </c>
    </row>
    <row r="57" spans="1:22" ht="35.25">
      <c r="A57" s="200">
        <v>1</v>
      </c>
      <c r="B57" s="219">
        <f>SUBTOTAL(9,$A$16:A57)</f>
        <v>42</v>
      </c>
      <c r="C57" s="229" t="s">
        <v>6531</v>
      </c>
      <c r="D57" s="219">
        <v>1963</v>
      </c>
      <c r="E57" s="219"/>
      <c r="F57" s="219" t="s">
        <v>17191</v>
      </c>
      <c r="G57" s="219">
        <v>5</v>
      </c>
      <c r="H57" s="219" t="s">
        <v>16997</v>
      </c>
      <c r="I57" s="230">
        <v>1703.9</v>
      </c>
      <c r="J57" s="230">
        <v>1558.5</v>
      </c>
      <c r="K57" s="230">
        <v>1516.4</v>
      </c>
      <c r="L57" s="231">
        <v>68</v>
      </c>
      <c r="M57" s="219" t="s">
        <v>17049</v>
      </c>
      <c r="N57" s="219" t="s">
        <v>17065</v>
      </c>
      <c r="O57" s="222" t="s">
        <v>17327</v>
      </c>
      <c r="P57" s="227">
        <v>7668792.9500000002</v>
      </c>
      <c r="Q57" s="227"/>
      <c r="R57" s="227">
        <v>0</v>
      </c>
      <c r="S57" s="227">
        <v>0</v>
      </c>
      <c r="T57" s="227">
        <f t="shared" si="3"/>
        <v>7668792.9500000002</v>
      </c>
      <c r="U57" s="220">
        <f t="shared" si="0"/>
        <v>4500.7294735606547</v>
      </c>
      <c r="V57" s="227">
        <v>6851.5714460355648</v>
      </c>
    </row>
    <row r="58" spans="1:22" ht="35.25">
      <c r="A58" s="200">
        <v>1</v>
      </c>
      <c r="B58" s="219">
        <f>SUBTOTAL(9,$A$16:A58)</f>
        <v>43</v>
      </c>
      <c r="C58" s="229" t="s">
        <v>7080</v>
      </c>
      <c r="D58" s="219" t="s">
        <v>928</v>
      </c>
      <c r="E58" s="219"/>
      <c r="F58" s="219" t="s">
        <v>17191</v>
      </c>
      <c r="G58" s="219" t="s">
        <v>17059</v>
      </c>
      <c r="H58" s="219" t="s">
        <v>17056</v>
      </c>
      <c r="I58" s="230">
        <v>2600.9</v>
      </c>
      <c r="J58" s="230">
        <v>2217.3000000000002</v>
      </c>
      <c r="K58" s="230">
        <v>2214.6</v>
      </c>
      <c r="L58" s="231">
        <v>77</v>
      </c>
      <c r="M58" s="219" t="s">
        <v>17049</v>
      </c>
      <c r="N58" s="219" t="s">
        <v>17065</v>
      </c>
      <c r="O58" s="222" t="s">
        <v>17066</v>
      </c>
      <c r="P58" s="227">
        <v>5803876.71</v>
      </c>
      <c r="Q58" s="227"/>
      <c r="R58" s="227">
        <v>0</v>
      </c>
      <c r="S58" s="227">
        <v>0</v>
      </c>
      <c r="T58" s="227">
        <f t="shared" si="3"/>
        <v>5803876.71</v>
      </c>
      <c r="U58" s="220">
        <f t="shared" si="0"/>
        <v>2231.4878349801993</v>
      </c>
      <c r="V58" s="227">
        <v>5823.9854682994346</v>
      </c>
    </row>
    <row r="59" spans="1:22" ht="35.25">
      <c r="A59" s="200">
        <v>1</v>
      </c>
      <c r="B59" s="219">
        <f>SUBTOTAL(9,$A$16:A59)</f>
        <v>44</v>
      </c>
      <c r="C59" s="229" t="s">
        <v>6093</v>
      </c>
      <c r="D59" s="219">
        <v>1969</v>
      </c>
      <c r="E59" s="219"/>
      <c r="F59" s="219" t="s">
        <v>17191</v>
      </c>
      <c r="G59" s="219">
        <v>5</v>
      </c>
      <c r="H59" s="219" t="s">
        <v>17052</v>
      </c>
      <c r="I59" s="230">
        <v>3567.4</v>
      </c>
      <c r="J59" s="230">
        <v>3567.4</v>
      </c>
      <c r="K59" s="230">
        <v>3567.4</v>
      </c>
      <c r="L59" s="231">
        <v>111</v>
      </c>
      <c r="M59" s="219" t="s">
        <v>17049</v>
      </c>
      <c r="N59" s="219" t="s">
        <v>17065</v>
      </c>
      <c r="O59" s="222" t="s">
        <v>17089</v>
      </c>
      <c r="P59" s="227">
        <v>5509850.1200000001</v>
      </c>
      <c r="Q59" s="227"/>
      <c r="R59" s="227">
        <v>0</v>
      </c>
      <c r="S59" s="227">
        <v>0</v>
      </c>
      <c r="T59" s="227">
        <f t="shared" si="3"/>
        <v>5509850.1200000001</v>
      </c>
      <c r="U59" s="220">
        <f t="shared" si="0"/>
        <v>1544.5002298592813</v>
      </c>
      <c r="V59" s="227">
        <v>3755.2840051578178</v>
      </c>
    </row>
    <row r="60" spans="1:22" ht="35.25">
      <c r="A60" s="200">
        <v>1</v>
      </c>
      <c r="B60" s="219">
        <f>SUBTOTAL(9,$A$16:A60)</f>
        <v>45</v>
      </c>
      <c r="C60" s="229" t="s">
        <v>5472</v>
      </c>
      <c r="D60" s="219">
        <v>1991</v>
      </c>
      <c r="E60" s="219">
        <v>2016</v>
      </c>
      <c r="F60" s="219" t="s">
        <v>17192</v>
      </c>
      <c r="G60" s="219">
        <v>13</v>
      </c>
      <c r="H60" s="219" t="s">
        <v>16995</v>
      </c>
      <c r="I60" s="230">
        <v>4135.3</v>
      </c>
      <c r="J60" s="230">
        <v>3928.6</v>
      </c>
      <c r="K60" s="230">
        <v>3680.79</v>
      </c>
      <c r="L60" s="231">
        <v>204</v>
      </c>
      <c r="M60" s="219" t="s">
        <v>17049</v>
      </c>
      <c r="N60" s="219" t="s">
        <v>17065</v>
      </c>
      <c r="O60" s="222" t="s">
        <v>17067</v>
      </c>
      <c r="P60" s="227">
        <v>18253357.280000001</v>
      </c>
      <c r="Q60" s="227"/>
      <c r="R60" s="227">
        <v>0</v>
      </c>
      <c r="S60" s="227">
        <v>0</v>
      </c>
      <c r="T60" s="227">
        <f t="shared" si="3"/>
        <v>18253357.280000001</v>
      </c>
      <c r="U60" s="220">
        <f t="shared" si="0"/>
        <v>4414.0345996662882</v>
      </c>
      <c r="V60" s="227">
        <v>9322.1308450414708</v>
      </c>
    </row>
    <row r="61" spans="1:22" ht="35.25">
      <c r="A61" s="200">
        <v>1</v>
      </c>
      <c r="B61" s="219">
        <f>SUBTOTAL(9,$A$16:A61)</f>
        <v>46</v>
      </c>
      <c r="C61" s="229" t="s">
        <v>1150</v>
      </c>
      <c r="D61" s="219" t="s">
        <v>641</v>
      </c>
      <c r="E61" s="219"/>
      <c r="F61" s="219" t="s">
        <v>17191</v>
      </c>
      <c r="G61" s="219" t="s">
        <v>17059</v>
      </c>
      <c r="H61" s="219" t="s">
        <v>16997</v>
      </c>
      <c r="I61" s="230">
        <v>2023.4</v>
      </c>
      <c r="J61" s="230">
        <v>1578.1</v>
      </c>
      <c r="K61" s="230">
        <v>1536.2</v>
      </c>
      <c r="L61" s="231">
        <v>72</v>
      </c>
      <c r="M61" s="219" t="s">
        <v>17049</v>
      </c>
      <c r="N61" s="219" t="s">
        <v>17065</v>
      </c>
      <c r="O61" s="222" t="s">
        <v>17066</v>
      </c>
      <c r="P61" s="227">
        <v>7620449.6799999997</v>
      </c>
      <c r="Q61" s="227"/>
      <c r="R61" s="227">
        <v>0</v>
      </c>
      <c r="S61" s="227">
        <v>0</v>
      </c>
      <c r="T61" s="227">
        <f t="shared" si="3"/>
        <v>7620449.6799999997</v>
      </c>
      <c r="U61" s="220">
        <f t="shared" si="0"/>
        <v>3766.1607591183156</v>
      </c>
      <c r="V61" s="227">
        <v>5796.6243056241965</v>
      </c>
    </row>
    <row r="62" spans="1:22" ht="35.25">
      <c r="A62" s="200">
        <v>1</v>
      </c>
      <c r="B62" s="219">
        <f>SUBTOTAL(9,$A$16:A62)</f>
        <v>47</v>
      </c>
      <c r="C62" s="229" t="s">
        <v>5416</v>
      </c>
      <c r="D62" s="219">
        <v>1958</v>
      </c>
      <c r="E62" s="219"/>
      <c r="F62" s="219" t="s">
        <v>17191</v>
      </c>
      <c r="G62" s="219">
        <v>3</v>
      </c>
      <c r="H62" s="219">
        <v>3</v>
      </c>
      <c r="I62" s="230">
        <v>1457.8</v>
      </c>
      <c r="J62" s="230">
        <v>1370.6</v>
      </c>
      <c r="K62" s="230">
        <v>1307.8</v>
      </c>
      <c r="L62" s="231">
        <v>67</v>
      </c>
      <c r="M62" s="219" t="s">
        <v>17049</v>
      </c>
      <c r="N62" s="219" t="s">
        <v>17065</v>
      </c>
      <c r="O62" s="222" t="s">
        <v>17066</v>
      </c>
      <c r="P62" s="227">
        <v>6647449.7400000002</v>
      </c>
      <c r="Q62" s="227"/>
      <c r="R62" s="227">
        <v>0</v>
      </c>
      <c r="S62" s="227">
        <v>0</v>
      </c>
      <c r="T62" s="227">
        <f t="shared" si="3"/>
        <v>6647449.7400000002</v>
      </c>
      <c r="U62" s="220">
        <f t="shared" si="0"/>
        <v>4559.9188777610098</v>
      </c>
      <c r="V62" s="227">
        <v>8221.8277576485125</v>
      </c>
    </row>
    <row r="63" spans="1:22" ht="35.25">
      <c r="A63" s="200">
        <v>1</v>
      </c>
      <c r="B63" s="219">
        <f>SUBTOTAL(9,$A$16:A63)</f>
        <v>48</v>
      </c>
      <c r="C63" s="229" t="s">
        <v>6358</v>
      </c>
      <c r="D63" s="219">
        <v>1963</v>
      </c>
      <c r="E63" s="219"/>
      <c r="F63" s="219" t="s">
        <v>17191</v>
      </c>
      <c r="G63" s="219">
        <v>5</v>
      </c>
      <c r="H63" s="219">
        <v>3</v>
      </c>
      <c r="I63" s="230">
        <v>2516.1</v>
      </c>
      <c r="J63" s="230">
        <v>2179.8000000000002</v>
      </c>
      <c r="K63" s="230">
        <v>2179.8000000000002</v>
      </c>
      <c r="L63" s="231">
        <v>130</v>
      </c>
      <c r="M63" s="219" t="s">
        <v>17049</v>
      </c>
      <c r="N63" s="219" t="s">
        <v>17065</v>
      </c>
      <c r="O63" s="222" t="s">
        <v>17079</v>
      </c>
      <c r="P63" s="227">
        <v>7898478.0200000005</v>
      </c>
      <c r="Q63" s="227"/>
      <c r="R63" s="227">
        <v>0</v>
      </c>
      <c r="S63" s="227">
        <v>0</v>
      </c>
      <c r="T63" s="227">
        <f t="shared" si="3"/>
        <v>7898478.0200000005</v>
      </c>
      <c r="U63" s="220">
        <f t="shared" si="0"/>
        <v>3139.1749215055047</v>
      </c>
      <c r="V63" s="227">
        <v>3683.8987766781925</v>
      </c>
    </row>
    <row r="64" spans="1:22" ht="35.25">
      <c r="A64" s="200">
        <v>1</v>
      </c>
      <c r="B64" s="219">
        <f>SUBTOTAL(9,$A$16:A64)</f>
        <v>49</v>
      </c>
      <c r="C64" s="229" t="s">
        <v>6942</v>
      </c>
      <c r="D64" s="219">
        <v>1959</v>
      </c>
      <c r="E64" s="219"/>
      <c r="F64" s="219" t="s">
        <v>17191</v>
      </c>
      <c r="G64" s="219">
        <v>2</v>
      </c>
      <c r="H64" s="219">
        <v>1</v>
      </c>
      <c r="I64" s="230">
        <v>373.3</v>
      </c>
      <c r="J64" s="230">
        <v>330.4</v>
      </c>
      <c r="K64" s="230">
        <v>288.7</v>
      </c>
      <c r="L64" s="231">
        <v>20</v>
      </c>
      <c r="M64" s="219" t="s">
        <v>17049</v>
      </c>
      <c r="N64" s="219" t="s">
        <v>17065</v>
      </c>
      <c r="O64" s="222" t="s">
        <v>17066</v>
      </c>
      <c r="P64" s="227">
        <v>3314631.04</v>
      </c>
      <c r="Q64" s="227"/>
      <c r="R64" s="227">
        <v>0</v>
      </c>
      <c r="S64" s="227">
        <v>0</v>
      </c>
      <c r="T64" s="227">
        <f t="shared" si="3"/>
        <v>3314631.04</v>
      </c>
      <c r="U64" s="220">
        <f t="shared" si="0"/>
        <v>8879.2687918564152</v>
      </c>
      <c r="V64" s="227">
        <v>11440.784398607017</v>
      </c>
    </row>
    <row r="65" spans="1:22" ht="35.25">
      <c r="A65" s="200">
        <v>1</v>
      </c>
      <c r="B65" s="219">
        <f>SUBTOTAL(9,$A$16:A65)</f>
        <v>50</v>
      </c>
      <c r="C65" s="229" t="s">
        <v>5877</v>
      </c>
      <c r="D65" s="219">
        <v>1961</v>
      </c>
      <c r="E65" s="219"/>
      <c r="F65" s="219" t="s">
        <v>17191</v>
      </c>
      <c r="G65" s="219" t="s">
        <v>17059</v>
      </c>
      <c r="H65" s="219" t="s">
        <v>17056</v>
      </c>
      <c r="I65" s="230">
        <v>2946.9</v>
      </c>
      <c r="J65" s="230">
        <v>2565.1</v>
      </c>
      <c r="K65" s="230">
        <v>2131.1999999999998</v>
      </c>
      <c r="L65" s="231">
        <v>129</v>
      </c>
      <c r="M65" s="219" t="s">
        <v>17049</v>
      </c>
      <c r="N65" s="219" t="s">
        <v>17065</v>
      </c>
      <c r="O65" s="222" t="s">
        <v>17324</v>
      </c>
      <c r="P65" s="227">
        <v>6287839.5199999996</v>
      </c>
      <c r="Q65" s="227"/>
      <c r="R65" s="227">
        <v>0</v>
      </c>
      <c r="S65" s="227">
        <v>0</v>
      </c>
      <c r="T65" s="227">
        <f t="shared" si="3"/>
        <v>6287839.5199999996</v>
      </c>
      <c r="U65" s="220">
        <f t="shared" si="0"/>
        <v>2133.7132308527603</v>
      </c>
      <c r="V65" s="227">
        <v>3415.0240863280055</v>
      </c>
    </row>
    <row r="66" spans="1:22" ht="35.25">
      <c r="A66" s="200">
        <v>1</v>
      </c>
      <c r="B66" s="219">
        <f>SUBTOTAL(9,$A$16:A66)</f>
        <v>51</v>
      </c>
      <c r="C66" s="229" t="s">
        <v>7159</v>
      </c>
      <c r="D66" s="219">
        <v>1994</v>
      </c>
      <c r="E66" s="219"/>
      <c r="F66" s="219" t="s">
        <v>17191</v>
      </c>
      <c r="G66" s="219">
        <v>4</v>
      </c>
      <c r="H66" s="219" t="s">
        <v>17056</v>
      </c>
      <c r="I66" s="230">
        <v>1861.8</v>
      </c>
      <c r="J66" s="230">
        <v>1644.3</v>
      </c>
      <c r="K66" s="230">
        <v>1644.3</v>
      </c>
      <c r="L66" s="231">
        <v>71</v>
      </c>
      <c r="M66" s="219" t="s">
        <v>17049</v>
      </c>
      <c r="N66" s="219" t="s">
        <v>17065</v>
      </c>
      <c r="O66" s="222" t="s">
        <v>17331</v>
      </c>
      <c r="P66" s="227">
        <v>5770851.9800000004</v>
      </c>
      <c r="Q66" s="227"/>
      <c r="R66" s="227">
        <v>0</v>
      </c>
      <c r="S66" s="227">
        <v>0</v>
      </c>
      <c r="T66" s="227">
        <f t="shared" si="3"/>
        <v>5770851.9800000004</v>
      </c>
      <c r="U66" s="220">
        <f t="shared" si="0"/>
        <v>3099.6089698141586</v>
      </c>
      <c r="V66" s="227">
        <v>4646.2934562251585</v>
      </c>
    </row>
    <row r="67" spans="1:22" ht="35.25">
      <c r="A67" s="200">
        <v>1</v>
      </c>
      <c r="B67" s="219">
        <f>SUBTOTAL(9,$A$16:A67)</f>
        <v>52</v>
      </c>
      <c r="C67" s="229" t="s">
        <v>4347</v>
      </c>
      <c r="D67" s="219">
        <v>1963</v>
      </c>
      <c r="E67" s="219"/>
      <c r="F67" s="219" t="s">
        <v>17191</v>
      </c>
      <c r="G67" s="219">
        <v>3</v>
      </c>
      <c r="H67" s="219">
        <v>2</v>
      </c>
      <c r="I67" s="230">
        <v>989</v>
      </c>
      <c r="J67" s="230">
        <v>918.9</v>
      </c>
      <c r="K67" s="230">
        <v>877.6</v>
      </c>
      <c r="L67" s="231">
        <v>60</v>
      </c>
      <c r="M67" s="219" t="s">
        <v>17049</v>
      </c>
      <c r="N67" s="219" t="s">
        <v>17065</v>
      </c>
      <c r="O67" s="222" t="s">
        <v>17073</v>
      </c>
      <c r="P67" s="227">
        <v>7650622.620000001</v>
      </c>
      <c r="Q67" s="227"/>
      <c r="R67" s="227">
        <v>0</v>
      </c>
      <c r="S67" s="227">
        <v>0</v>
      </c>
      <c r="T67" s="227">
        <f t="shared" si="3"/>
        <v>7650622.620000001</v>
      </c>
      <c r="U67" s="220">
        <f t="shared" si="0"/>
        <v>7735.7154903943392</v>
      </c>
      <c r="V67" s="227">
        <v>9989.0580384226487</v>
      </c>
    </row>
    <row r="68" spans="1:22" ht="35.25">
      <c r="A68" s="200">
        <v>1</v>
      </c>
      <c r="B68" s="219">
        <f>SUBTOTAL(9,$A$16:A68)</f>
        <v>53</v>
      </c>
      <c r="C68" s="229" t="s">
        <v>5197</v>
      </c>
      <c r="D68" s="219">
        <v>1963</v>
      </c>
      <c r="E68" s="219"/>
      <c r="F68" s="219" t="s">
        <v>17191</v>
      </c>
      <c r="G68" s="219">
        <v>2</v>
      </c>
      <c r="H68" s="219">
        <v>2</v>
      </c>
      <c r="I68" s="230">
        <v>943</v>
      </c>
      <c r="J68" s="230">
        <v>515.70000000000005</v>
      </c>
      <c r="K68" s="230">
        <v>403.8</v>
      </c>
      <c r="L68" s="231">
        <v>47</v>
      </c>
      <c r="M68" s="219" t="s">
        <v>17049</v>
      </c>
      <c r="N68" s="219" t="s">
        <v>17065</v>
      </c>
      <c r="O68" s="222" t="s">
        <v>17070</v>
      </c>
      <c r="P68" s="227">
        <v>4725309.97</v>
      </c>
      <c r="Q68" s="227"/>
      <c r="R68" s="227">
        <v>0</v>
      </c>
      <c r="S68" s="227">
        <v>0</v>
      </c>
      <c r="T68" s="227">
        <f t="shared" si="3"/>
        <v>4725309.97</v>
      </c>
      <c r="U68" s="220">
        <f t="shared" si="0"/>
        <v>5010.9331601272534</v>
      </c>
      <c r="V68" s="227">
        <v>6608.1460869565217</v>
      </c>
    </row>
    <row r="69" spans="1:22" ht="35.25">
      <c r="A69" s="200">
        <v>1</v>
      </c>
      <c r="B69" s="219">
        <f>SUBTOTAL(9,$A$16:A69)</f>
        <v>54</v>
      </c>
      <c r="C69" s="229" t="s">
        <v>7227</v>
      </c>
      <c r="D69" s="219">
        <v>1961</v>
      </c>
      <c r="E69" s="219"/>
      <c r="F69" s="219" t="s">
        <v>17191</v>
      </c>
      <c r="G69" s="219">
        <v>2</v>
      </c>
      <c r="H69" s="219">
        <v>2</v>
      </c>
      <c r="I69" s="230">
        <v>1132.2</v>
      </c>
      <c r="J69" s="230">
        <v>634</v>
      </c>
      <c r="K69" s="230">
        <v>634</v>
      </c>
      <c r="L69" s="231">
        <v>42</v>
      </c>
      <c r="M69" s="219" t="s">
        <v>17049</v>
      </c>
      <c r="N69" s="219" t="s">
        <v>17065</v>
      </c>
      <c r="O69" s="222" t="s">
        <v>17093</v>
      </c>
      <c r="P69" s="227">
        <v>4301233.1500000004</v>
      </c>
      <c r="Q69" s="227"/>
      <c r="R69" s="227">
        <v>0</v>
      </c>
      <c r="S69" s="227">
        <v>0</v>
      </c>
      <c r="T69" s="227">
        <f t="shared" si="3"/>
        <v>4301233.1500000004</v>
      </c>
      <c r="U69" s="220">
        <f t="shared" si="0"/>
        <v>3799.004725313549</v>
      </c>
      <c r="V69" s="227">
        <v>5455.9270093623027</v>
      </c>
    </row>
    <row r="70" spans="1:22" ht="35.25">
      <c r="A70" s="200">
        <v>1</v>
      </c>
      <c r="B70" s="219">
        <f>SUBTOTAL(9,$A$16:A70)</f>
        <v>55</v>
      </c>
      <c r="C70" s="229" t="s">
        <v>4619</v>
      </c>
      <c r="D70" s="219">
        <v>1982</v>
      </c>
      <c r="E70" s="219"/>
      <c r="F70" s="219" t="s">
        <v>17054</v>
      </c>
      <c r="G70" s="219">
        <v>9</v>
      </c>
      <c r="H70" s="219">
        <v>3</v>
      </c>
      <c r="I70" s="230">
        <v>5811.9</v>
      </c>
      <c r="J70" s="230">
        <v>5761.5</v>
      </c>
      <c r="K70" s="230">
        <v>5761.5</v>
      </c>
      <c r="L70" s="231">
        <v>281</v>
      </c>
      <c r="M70" s="219" t="s">
        <v>17049</v>
      </c>
      <c r="N70" s="219" t="s">
        <v>17065</v>
      </c>
      <c r="O70" s="222" t="s">
        <v>17332</v>
      </c>
      <c r="P70" s="227">
        <v>24405376.52</v>
      </c>
      <c r="Q70" s="227"/>
      <c r="R70" s="227">
        <v>0</v>
      </c>
      <c r="S70" s="227">
        <v>0</v>
      </c>
      <c r="T70" s="227">
        <f t="shared" si="3"/>
        <v>24405376.52</v>
      </c>
      <c r="U70" s="220">
        <f t="shared" si="0"/>
        <v>4199.2079216779366</v>
      </c>
      <c r="V70" s="227">
        <f>2718.8442936045+5674.57</f>
        <v>8393.4142936044991</v>
      </c>
    </row>
    <row r="71" spans="1:22" ht="35.25">
      <c r="A71" s="200">
        <v>1</v>
      </c>
      <c r="B71" s="219">
        <f>SUBTOTAL(9,$A$16:A71)</f>
        <v>56</v>
      </c>
      <c r="C71" s="229" t="s">
        <v>6396</v>
      </c>
      <c r="D71" s="219">
        <v>1979</v>
      </c>
      <c r="E71" s="219"/>
      <c r="F71" s="219" t="s">
        <v>17054</v>
      </c>
      <c r="G71" s="219">
        <v>5</v>
      </c>
      <c r="H71" s="219">
        <v>4</v>
      </c>
      <c r="I71" s="230">
        <v>3063.8</v>
      </c>
      <c r="J71" s="230">
        <v>1955.6</v>
      </c>
      <c r="K71" s="230">
        <v>1955.6</v>
      </c>
      <c r="L71" s="231">
        <v>122</v>
      </c>
      <c r="M71" s="219" t="s">
        <v>17049</v>
      </c>
      <c r="N71" s="219" t="s">
        <v>17065</v>
      </c>
      <c r="O71" s="222" t="s">
        <v>17335</v>
      </c>
      <c r="P71" s="227">
        <v>14018603.58</v>
      </c>
      <c r="Q71" s="227"/>
      <c r="R71" s="227">
        <v>0</v>
      </c>
      <c r="S71" s="227">
        <v>0</v>
      </c>
      <c r="T71" s="227">
        <f t="shared" si="3"/>
        <v>14018603.58</v>
      </c>
      <c r="U71" s="220">
        <f t="shared" ref="U71:U94" si="4">P71/I71</f>
        <v>4575.5609308701614</v>
      </c>
      <c r="V71" s="227">
        <f>3123.49877929369+5674.57</f>
        <v>8798.0687792936897</v>
      </c>
    </row>
    <row r="72" spans="1:22" ht="35.25">
      <c r="A72" s="200">
        <v>1</v>
      </c>
      <c r="B72" s="219">
        <f>SUBTOTAL(9,$A$16:A72)</f>
        <v>57</v>
      </c>
      <c r="C72" s="229" t="s">
        <v>7207</v>
      </c>
      <c r="D72" s="219">
        <v>1985</v>
      </c>
      <c r="E72" s="219"/>
      <c r="F72" s="219" t="s">
        <v>17054</v>
      </c>
      <c r="G72" s="219">
        <v>16</v>
      </c>
      <c r="H72" s="219">
        <v>1</v>
      </c>
      <c r="I72" s="230">
        <v>4729.8</v>
      </c>
      <c r="J72" s="230">
        <v>4661.5</v>
      </c>
      <c r="K72" s="230">
        <v>4661.5</v>
      </c>
      <c r="L72" s="231">
        <v>208</v>
      </c>
      <c r="M72" s="219" t="s">
        <v>17049</v>
      </c>
      <c r="N72" s="219" t="s">
        <v>17065</v>
      </c>
      <c r="O72" s="222" t="s">
        <v>17336</v>
      </c>
      <c r="P72" s="227">
        <v>27618530.219999999</v>
      </c>
      <c r="Q72" s="227"/>
      <c r="R72" s="227">
        <v>0</v>
      </c>
      <c r="S72" s="227">
        <v>0</v>
      </c>
      <c r="T72" s="227">
        <f t="shared" si="3"/>
        <v>27618530.219999999</v>
      </c>
      <c r="U72" s="220">
        <f t="shared" si="4"/>
        <v>5839.2596346568562</v>
      </c>
      <c r="V72" s="227">
        <v>8608.7491022876238</v>
      </c>
    </row>
    <row r="73" spans="1:22" ht="35.25">
      <c r="A73" s="200">
        <v>1</v>
      </c>
      <c r="B73" s="219">
        <f>SUBTOTAL(9,$A$16:A73)</f>
        <v>58</v>
      </c>
      <c r="C73" s="229" t="s">
        <v>875</v>
      </c>
      <c r="D73" s="219">
        <v>1962</v>
      </c>
      <c r="E73" s="219"/>
      <c r="F73" s="219" t="s">
        <v>17191</v>
      </c>
      <c r="G73" s="219">
        <v>3</v>
      </c>
      <c r="H73" s="219" t="s">
        <v>16997</v>
      </c>
      <c r="I73" s="230">
        <v>970.2</v>
      </c>
      <c r="J73" s="230">
        <v>615</v>
      </c>
      <c r="K73" s="230">
        <v>615</v>
      </c>
      <c r="L73" s="231">
        <v>53</v>
      </c>
      <c r="M73" s="219" t="s">
        <v>17049</v>
      </c>
      <c r="N73" s="219" t="s">
        <v>17065</v>
      </c>
      <c r="O73" s="222" t="s">
        <v>17326</v>
      </c>
      <c r="P73" s="227">
        <v>3630239.23</v>
      </c>
      <c r="Q73" s="227"/>
      <c r="R73" s="227">
        <v>0</v>
      </c>
      <c r="S73" s="227">
        <v>0</v>
      </c>
      <c r="T73" s="227">
        <f t="shared" si="3"/>
        <v>3630239.23</v>
      </c>
      <c r="U73" s="220">
        <f t="shared" si="4"/>
        <v>3741.743176664605</v>
      </c>
      <c r="V73" s="227">
        <v>4610.1534528963093</v>
      </c>
    </row>
    <row r="74" spans="1:22" ht="35.25">
      <c r="A74" s="200">
        <v>1</v>
      </c>
      <c r="B74" s="219">
        <f>SUBTOTAL(9,$A$16:A74)</f>
        <v>59</v>
      </c>
      <c r="C74" s="229" t="s">
        <v>5408</v>
      </c>
      <c r="D74" s="219" t="s">
        <v>698</v>
      </c>
      <c r="E74" s="219"/>
      <c r="F74" s="219" t="s">
        <v>17191</v>
      </c>
      <c r="G74" s="219" t="s">
        <v>17056</v>
      </c>
      <c r="H74" s="219" t="s">
        <v>16995</v>
      </c>
      <c r="I74" s="230">
        <v>1637</v>
      </c>
      <c r="J74" s="230">
        <v>1066.9000000000001</v>
      </c>
      <c r="K74" s="230">
        <v>768.5</v>
      </c>
      <c r="L74" s="231">
        <v>61</v>
      </c>
      <c r="M74" s="219" t="s">
        <v>17049</v>
      </c>
      <c r="N74" s="219" t="s">
        <v>17065</v>
      </c>
      <c r="O74" s="222" t="s">
        <v>17066</v>
      </c>
      <c r="P74" s="227">
        <v>6513451.1699999999</v>
      </c>
      <c r="Q74" s="227"/>
      <c r="R74" s="227">
        <v>0</v>
      </c>
      <c r="S74" s="227">
        <v>0</v>
      </c>
      <c r="T74" s="227">
        <f t="shared" si="3"/>
        <v>6513451.1699999999</v>
      </c>
      <c r="U74" s="220">
        <f t="shared" si="4"/>
        <v>3978.8950335980453</v>
      </c>
      <c r="V74" s="227">
        <v>5139.6371411117898</v>
      </c>
    </row>
    <row r="75" spans="1:22" ht="35.25">
      <c r="A75" s="200">
        <v>1</v>
      </c>
      <c r="B75" s="219">
        <f>SUBTOTAL(9,$A$16:A75)</f>
        <v>60</v>
      </c>
      <c r="C75" s="229" t="s">
        <v>5872</v>
      </c>
      <c r="D75" s="219">
        <v>1961</v>
      </c>
      <c r="E75" s="219"/>
      <c r="F75" s="219" t="s">
        <v>17191</v>
      </c>
      <c r="G75" s="219">
        <v>5</v>
      </c>
      <c r="H75" s="219" t="s">
        <v>17052</v>
      </c>
      <c r="I75" s="230">
        <v>3742.2</v>
      </c>
      <c r="J75" s="230">
        <v>2832.1</v>
      </c>
      <c r="K75" s="230">
        <v>2416.1999999999998</v>
      </c>
      <c r="L75" s="231">
        <v>135</v>
      </c>
      <c r="M75" s="219" t="s">
        <v>17049</v>
      </c>
      <c r="N75" s="219" t="s">
        <v>17065</v>
      </c>
      <c r="O75" s="222" t="s">
        <v>17098</v>
      </c>
      <c r="P75" s="227">
        <v>11631711.76</v>
      </c>
      <c r="Q75" s="227"/>
      <c r="R75" s="227">
        <v>0</v>
      </c>
      <c r="S75" s="227">
        <v>0</v>
      </c>
      <c r="T75" s="227">
        <f t="shared" si="3"/>
        <v>11631711.76</v>
      </c>
      <c r="U75" s="220">
        <f t="shared" si="4"/>
        <v>3108.2549730105288</v>
      </c>
      <c r="V75" s="227">
        <v>3291.8004190048637</v>
      </c>
    </row>
    <row r="76" spans="1:22" ht="35.25">
      <c r="A76" s="200">
        <v>1</v>
      </c>
      <c r="B76" s="219">
        <f>SUBTOTAL(9,$A$16:A76)</f>
        <v>61</v>
      </c>
      <c r="C76" s="229" t="s">
        <v>6346</v>
      </c>
      <c r="D76" s="219">
        <v>1960</v>
      </c>
      <c r="E76" s="219"/>
      <c r="F76" s="219" t="s">
        <v>17191</v>
      </c>
      <c r="G76" s="219">
        <v>5</v>
      </c>
      <c r="H76" s="219" t="s">
        <v>17056</v>
      </c>
      <c r="I76" s="230">
        <v>5055.5</v>
      </c>
      <c r="J76" s="230">
        <v>4135.1000000000004</v>
      </c>
      <c r="K76" s="230">
        <v>2288.9</v>
      </c>
      <c r="L76" s="231">
        <v>135</v>
      </c>
      <c r="M76" s="219" t="s">
        <v>17049</v>
      </c>
      <c r="N76" s="219" t="s">
        <v>17065</v>
      </c>
      <c r="O76" s="222" t="s">
        <v>17098</v>
      </c>
      <c r="P76" s="227">
        <v>12172467.330000002</v>
      </c>
      <c r="Q76" s="227"/>
      <c r="R76" s="227">
        <v>0</v>
      </c>
      <c r="S76" s="227">
        <v>0</v>
      </c>
      <c r="T76" s="227">
        <f t="shared" si="3"/>
        <v>12172467.330000002</v>
      </c>
      <c r="U76" s="220">
        <f t="shared" si="4"/>
        <v>2407.7672495302149</v>
      </c>
      <c r="V76" s="227">
        <v>3107.3047730194835</v>
      </c>
    </row>
    <row r="77" spans="1:22" ht="35.25">
      <c r="A77" s="200">
        <v>1</v>
      </c>
      <c r="B77" s="219">
        <f>SUBTOTAL(9,$A$16:A77)</f>
        <v>62</v>
      </c>
      <c r="C77" s="229" t="s">
        <v>7517</v>
      </c>
      <c r="D77" s="219">
        <v>1957</v>
      </c>
      <c r="E77" s="219"/>
      <c r="F77" s="219" t="s">
        <v>17191</v>
      </c>
      <c r="G77" s="219">
        <v>3</v>
      </c>
      <c r="H77" s="219" t="s">
        <v>17056</v>
      </c>
      <c r="I77" s="230">
        <v>2341.1</v>
      </c>
      <c r="J77" s="230">
        <v>1935.59</v>
      </c>
      <c r="K77" s="230">
        <v>1467.6</v>
      </c>
      <c r="L77" s="231">
        <v>56</v>
      </c>
      <c r="M77" s="219" t="s">
        <v>17049</v>
      </c>
      <c r="N77" s="219" t="s">
        <v>17065</v>
      </c>
      <c r="O77" s="222" t="s">
        <v>17102</v>
      </c>
      <c r="P77" s="227">
        <v>7851242.0399999991</v>
      </c>
      <c r="Q77" s="227"/>
      <c r="R77" s="227">
        <v>0</v>
      </c>
      <c r="S77" s="227">
        <v>0</v>
      </c>
      <c r="T77" s="227">
        <f t="shared" si="3"/>
        <v>7851242.0399999991</v>
      </c>
      <c r="U77" s="220">
        <f t="shared" si="4"/>
        <v>3353.6551364743068</v>
      </c>
      <c r="V77" s="227">
        <v>7543.8602503096845</v>
      </c>
    </row>
    <row r="78" spans="1:22" ht="35.25">
      <c r="A78" s="200">
        <v>1</v>
      </c>
      <c r="B78" s="219">
        <f>SUBTOTAL(9,$A$16:A78)</f>
        <v>63</v>
      </c>
      <c r="C78" s="229" t="s">
        <v>989</v>
      </c>
      <c r="D78" s="219" t="s">
        <v>789</v>
      </c>
      <c r="E78" s="219"/>
      <c r="F78" s="219" t="s">
        <v>17191</v>
      </c>
      <c r="G78" s="219">
        <v>5</v>
      </c>
      <c r="H78" s="219" t="s">
        <v>17052</v>
      </c>
      <c r="I78" s="230">
        <v>3436</v>
      </c>
      <c r="J78" s="230">
        <v>3129.7</v>
      </c>
      <c r="K78" s="230">
        <v>2775.3</v>
      </c>
      <c r="L78" s="231">
        <v>145</v>
      </c>
      <c r="M78" s="219" t="s">
        <v>17049</v>
      </c>
      <c r="N78" s="219" t="s">
        <v>17065</v>
      </c>
      <c r="O78" s="222" t="s">
        <v>17071</v>
      </c>
      <c r="P78" s="227">
        <v>22560265.890000001</v>
      </c>
      <c r="Q78" s="227"/>
      <c r="R78" s="227">
        <v>0</v>
      </c>
      <c r="S78" s="227">
        <v>0</v>
      </c>
      <c r="T78" s="227">
        <f t="shared" ref="T78:T94" si="5">P78-R78-S78</f>
        <v>22560265.890000001</v>
      </c>
      <c r="U78" s="220">
        <f t="shared" si="4"/>
        <v>6565.8515395809081</v>
      </c>
      <c r="V78" s="227">
        <v>7663.67</v>
      </c>
    </row>
    <row r="79" spans="1:22" ht="35.25">
      <c r="A79" s="200">
        <v>1</v>
      </c>
      <c r="B79" s="219">
        <f>SUBTOTAL(9,$A$16:A79)</f>
        <v>64</v>
      </c>
      <c r="C79" s="229" t="s">
        <v>1149</v>
      </c>
      <c r="D79" s="219" t="s">
        <v>638</v>
      </c>
      <c r="E79" s="219"/>
      <c r="F79" s="219" t="s">
        <v>17191</v>
      </c>
      <c r="G79" s="219" t="s">
        <v>17059</v>
      </c>
      <c r="H79" s="219" t="s">
        <v>17056</v>
      </c>
      <c r="I79" s="230">
        <v>2747.2</v>
      </c>
      <c r="J79" s="230">
        <v>2475.6</v>
      </c>
      <c r="K79" s="230">
        <v>2231</v>
      </c>
      <c r="L79" s="231">
        <v>146</v>
      </c>
      <c r="M79" s="219" t="s">
        <v>17049</v>
      </c>
      <c r="N79" s="219" t="s">
        <v>17065</v>
      </c>
      <c r="O79" s="222" t="s">
        <v>17079</v>
      </c>
      <c r="P79" s="227">
        <v>6866351.4299999997</v>
      </c>
      <c r="Q79" s="227"/>
      <c r="R79" s="227">
        <v>0</v>
      </c>
      <c r="S79" s="227">
        <v>0</v>
      </c>
      <c r="T79" s="227">
        <f t="shared" si="5"/>
        <v>6866351.4299999997</v>
      </c>
      <c r="U79" s="220">
        <f t="shared" si="4"/>
        <v>2499.3999089982526</v>
      </c>
      <c r="V79" s="227">
        <v>3545.9027926616191</v>
      </c>
    </row>
    <row r="80" spans="1:22" ht="35.25">
      <c r="A80" s="200">
        <v>1</v>
      </c>
      <c r="B80" s="219">
        <f>SUBTOTAL(9,$A$16:A80)</f>
        <v>65</v>
      </c>
      <c r="C80" s="229" t="s">
        <v>1185</v>
      </c>
      <c r="D80" s="219">
        <v>1959</v>
      </c>
      <c r="E80" s="219"/>
      <c r="F80" s="219" t="s">
        <v>17191</v>
      </c>
      <c r="G80" s="219">
        <v>3</v>
      </c>
      <c r="H80" s="219">
        <v>1</v>
      </c>
      <c r="I80" s="230">
        <v>2200.3000000000002</v>
      </c>
      <c r="J80" s="230">
        <v>839</v>
      </c>
      <c r="K80" s="230">
        <v>718.6</v>
      </c>
      <c r="L80" s="231">
        <v>135</v>
      </c>
      <c r="M80" s="219" t="s">
        <v>17049</v>
      </c>
      <c r="N80" s="219" t="s">
        <v>17065</v>
      </c>
      <c r="O80" s="222" t="s">
        <v>17066</v>
      </c>
      <c r="P80" s="227">
        <v>9314204.5199999977</v>
      </c>
      <c r="Q80" s="227"/>
      <c r="R80" s="227">
        <v>0</v>
      </c>
      <c r="S80" s="227">
        <v>0</v>
      </c>
      <c r="T80" s="227">
        <f t="shared" si="5"/>
        <v>9314204.5199999977</v>
      </c>
      <c r="U80" s="220">
        <f t="shared" si="4"/>
        <v>4233.1520792619176</v>
      </c>
      <c r="V80" s="227">
        <v>4243.224287597146</v>
      </c>
    </row>
    <row r="81" spans="1:22" ht="35.25">
      <c r="A81" s="200">
        <v>1</v>
      </c>
      <c r="B81" s="219">
        <f>SUBTOTAL(9,$A$16:A81)</f>
        <v>66</v>
      </c>
      <c r="C81" s="229" t="s">
        <v>5884</v>
      </c>
      <c r="D81" s="219">
        <v>1952</v>
      </c>
      <c r="E81" s="219"/>
      <c r="F81" s="219" t="s">
        <v>17191</v>
      </c>
      <c r="G81" s="219">
        <v>2</v>
      </c>
      <c r="H81" s="219">
        <v>2</v>
      </c>
      <c r="I81" s="230">
        <v>1055.3</v>
      </c>
      <c r="J81" s="230">
        <v>979.6</v>
      </c>
      <c r="K81" s="230">
        <v>979.6</v>
      </c>
      <c r="L81" s="231">
        <v>36</v>
      </c>
      <c r="M81" s="219" t="s">
        <v>17049</v>
      </c>
      <c r="N81" s="219" t="s">
        <v>17065</v>
      </c>
      <c r="O81" s="222" t="s">
        <v>17368</v>
      </c>
      <c r="P81" s="227">
        <v>100275.9</v>
      </c>
      <c r="Q81" s="227"/>
      <c r="R81" s="227">
        <v>0</v>
      </c>
      <c r="S81" s="227">
        <v>0</v>
      </c>
      <c r="T81" s="227">
        <f t="shared" si="5"/>
        <v>100275.9</v>
      </c>
      <c r="U81" s="220">
        <f t="shared" si="4"/>
        <v>95.021226191604285</v>
      </c>
      <c r="V81" s="227">
        <f>U81</f>
        <v>95.021226191604285</v>
      </c>
    </row>
    <row r="82" spans="1:22" ht="35.25">
      <c r="A82" s="200">
        <v>1</v>
      </c>
      <c r="B82" s="219">
        <f>SUBTOTAL(9,$A$16:A82)</f>
        <v>67</v>
      </c>
      <c r="C82" s="229" t="s">
        <v>127</v>
      </c>
      <c r="D82" s="219">
        <v>1959</v>
      </c>
      <c r="E82" s="219"/>
      <c r="F82" s="219" t="s">
        <v>17191</v>
      </c>
      <c r="G82" s="219">
        <v>3</v>
      </c>
      <c r="H82" s="219">
        <v>3</v>
      </c>
      <c r="I82" s="230">
        <v>1707.7</v>
      </c>
      <c r="J82" s="230">
        <v>1158.7</v>
      </c>
      <c r="K82" s="230">
        <v>1158.7</v>
      </c>
      <c r="L82" s="231">
        <v>47</v>
      </c>
      <c r="M82" s="219" t="s">
        <v>17049</v>
      </c>
      <c r="N82" s="219" t="s">
        <v>17065</v>
      </c>
      <c r="O82" s="222" t="s">
        <v>17366</v>
      </c>
      <c r="P82" s="227">
        <v>6803479.2000000002</v>
      </c>
      <c r="Q82" s="227">
        <v>0</v>
      </c>
      <c r="R82" s="227">
        <v>0</v>
      </c>
      <c r="S82" s="227">
        <v>0</v>
      </c>
      <c r="T82" s="227">
        <f t="shared" si="5"/>
        <v>6803479.2000000002</v>
      </c>
      <c r="U82" s="220">
        <f t="shared" si="4"/>
        <v>3984.0014053990749</v>
      </c>
      <c r="V82" s="227">
        <v>5654.9459314867945</v>
      </c>
    </row>
    <row r="83" spans="1:22" ht="35.25">
      <c r="A83" s="200">
        <v>1</v>
      </c>
      <c r="B83" s="219">
        <f>SUBTOTAL(9,$A$16:A83)</f>
        <v>68</v>
      </c>
      <c r="C83" s="229" t="s">
        <v>7021</v>
      </c>
      <c r="D83" s="219">
        <v>1965</v>
      </c>
      <c r="E83" s="219"/>
      <c r="F83" s="219" t="s">
        <v>17191</v>
      </c>
      <c r="G83" s="219">
        <v>5</v>
      </c>
      <c r="H83" s="219">
        <v>4</v>
      </c>
      <c r="I83" s="230">
        <v>2574.6</v>
      </c>
      <c r="J83" s="230">
        <v>2550.48</v>
      </c>
      <c r="K83" s="230">
        <v>2550.48</v>
      </c>
      <c r="L83" s="231">
        <v>123</v>
      </c>
      <c r="M83" s="219" t="s">
        <v>17049</v>
      </c>
      <c r="N83" s="219" t="s">
        <v>17065</v>
      </c>
      <c r="O83" s="222" t="s">
        <v>17367</v>
      </c>
      <c r="P83" s="227">
        <v>8603206.7200000007</v>
      </c>
      <c r="Q83" s="227">
        <v>0</v>
      </c>
      <c r="R83" s="227">
        <v>0</v>
      </c>
      <c r="S83" s="227">
        <v>0</v>
      </c>
      <c r="T83" s="227">
        <f t="shared" si="5"/>
        <v>8603206.7200000007</v>
      </c>
      <c r="U83" s="220">
        <f t="shared" si="4"/>
        <v>3341.5702322690909</v>
      </c>
      <c r="V83" s="227">
        <v>5128.6098907791502</v>
      </c>
    </row>
    <row r="84" spans="1:22" ht="35.25">
      <c r="A84" s="200">
        <v>1</v>
      </c>
      <c r="B84" s="219">
        <f>SUBTOTAL(9,$A$16:A84)</f>
        <v>69</v>
      </c>
      <c r="C84" s="229" t="s">
        <v>4678</v>
      </c>
      <c r="D84" s="219">
        <v>1984</v>
      </c>
      <c r="E84" s="219"/>
      <c r="F84" s="219" t="s">
        <v>17191</v>
      </c>
      <c r="G84" s="219">
        <v>12</v>
      </c>
      <c r="H84" s="219" t="s">
        <v>16995</v>
      </c>
      <c r="I84" s="230">
        <v>6206.9</v>
      </c>
      <c r="J84" s="230">
        <v>5104.59</v>
      </c>
      <c r="K84" s="230">
        <v>5104.59</v>
      </c>
      <c r="L84" s="231">
        <v>242</v>
      </c>
      <c r="M84" s="219" t="s">
        <v>17049</v>
      </c>
      <c r="N84" s="219" t="s">
        <v>17065</v>
      </c>
      <c r="O84" s="222" t="s">
        <v>17330</v>
      </c>
      <c r="P84" s="227">
        <v>7220586.4100000001</v>
      </c>
      <c r="Q84" s="227">
        <v>0</v>
      </c>
      <c r="R84" s="227">
        <v>0</v>
      </c>
      <c r="S84" s="227">
        <v>0</v>
      </c>
      <c r="T84" s="227">
        <f t="shared" si="5"/>
        <v>7220586.4100000001</v>
      </c>
      <c r="U84" s="220">
        <f t="shared" si="4"/>
        <v>1163.3160531021929</v>
      </c>
      <c r="V84" s="227">
        <v>1049.435950313361</v>
      </c>
    </row>
    <row r="85" spans="1:22" ht="35.25">
      <c r="A85" s="200">
        <v>1</v>
      </c>
      <c r="B85" s="219">
        <f>SUBTOTAL(9,$A$16:A85)</f>
        <v>70</v>
      </c>
      <c r="C85" s="229" t="s">
        <v>5005</v>
      </c>
      <c r="D85" s="219">
        <v>1970</v>
      </c>
      <c r="E85" s="219"/>
      <c r="F85" s="219" t="s">
        <v>17191</v>
      </c>
      <c r="G85" s="219">
        <v>5</v>
      </c>
      <c r="H85" s="219" t="s">
        <v>16997</v>
      </c>
      <c r="I85" s="230">
        <v>2303.6999999999998</v>
      </c>
      <c r="J85" s="230">
        <v>1759</v>
      </c>
      <c r="K85" s="230">
        <v>1399.2</v>
      </c>
      <c r="L85" s="231">
        <v>77</v>
      </c>
      <c r="M85" s="219" t="s">
        <v>17049</v>
      </c>
      <c r="N85" s="219" t="s">
        <v>17065</v>
      </c>
      <c r="O85" s="222" t="s">
        <v>17066</v>
      </c>
      <c r="P85" s="227">
        <v>4361296.29</v>
      </c>
      <c r="Q85" s="227">
        <v>0</v>
      </c>
      <c r="R85" s="227">
        <v>0</v>
      </c>
      <c r="S85" s="227">
        <v>0</v>
      </c>
      <c r="T85" s="227">
        <f t="shared" si="5"/>
        <v>4361296.29</v>
      </c>
      <c r="U85" s="220">
        <f t="shared" si="4"/>
        <v>1893.1702435212919</v>
      </c>
      <c r="V85" s="227">
        <v>2978.3147458436429</v>
      </c>
    </row>
    <row r="86" spans="1:22" ht="35.25">
      <c r="A86" s="200">
        <v>1</v>
      </c>
      <c r="B86" s="219">
        <f>SUBTOTAL(9,$A$16:A86)</f>
        <v>71</v>
      </c>
      <c r="C86" s="229" t="s">
        <v>5413</v>
      </c>
      <c r="D86" s="219">
        <v>1961</v>
      </c>
      <c r="E86" s="219"/>
      <c r="F86" s="219" t="s">
        <v>17191</v>
      </c>
      <c r="G86" s="219" t="s">
        <v>17052</v>
      </c>
      <c r="H86" s="219" t="s">
        <v>16997</v>
      </c>
      <c r="I86" s="230">
        <v>1478.4</v>
      </c>
      <c r="J86" s="230">
        <v>1363.8</v>
      </c>
      <c r="K86" s="230">
        <v>1044.5999999999999</v>
      </c>
      <c r="L86" s="231">
        <v>50</v>
      </c>
      <c r="M86" s="219" t="s">
        <v>17049</v>
      </c>
      <c r="N86" s="219" t="s">
        <v>17065</v>
      </c>
      <c r="O86" s="222" t="s">
        <v>17308</v>
      </c>
      <c r="P86" s="227">
        <v>4662585.8</v>
      </c>
      <c r="Q86" s="227">
        <v>0</v>
      </c>
      <c r="R86" s="227">
        <v>0</v>
      </c>
      <c r="S86" s="227">
        <v>0</v>
      </c>
      <c r="T86" s="227">
        <f t="shared" si="5"/>
        <v>4662585.8</v>
      </c>
      <c r="U86" s="220">
        <f t="shared" si="4"/>
        <v>3153.8053300865799</v>
      </c>
      <c r="V86" s="227">
        <v>4897.9383658008655</v>
      </c>
    </row>
    <row r="87" spans="1:22" ht="35.25">
      <c r="A87" s="200">
        <v>1</v>
      </c>
      <c r="B87" s="219">
        <f>SUBTOTAL(9,$A$16:A87)</f>
        <v>72</v>
      </c>
      <c r="C87" s="229" t="s">
        <v>1312</v>
      </c>
      <c r="D87" s="219" t="s">
        <v>668</v>
      </c>
      <c r="E87" s="219"/>
      <c r="F87" s="219" t="s">
        <v>17323</v>
      </c>
      <c r="G87" s="219" t="s">
        <v>17059</v>
      </c>
      <c r="H87" s="219" t="s">
        <v>17060</v>
      </c>
      <c r="I87" s="230">
        <v>8158.5</v>
      </c>
      <c r="J87" s="230">
        <v>6419.1</v>
      </c>
      <c r="K87" s="230">
        <v>6419.1</v>
      </c>
      <c r="L87" s="231">
        <v>324</v>
      </c>
      <c r="M87" s="219" t="s">
        <v>17049</v>
      </c>
      <c r="N87" s="219" t="s">
        <v>17065</v>
      </c>
      <c r="O87" s="222" t="s">
        <v>17066</v>
      </c>
      <c r="P87" s="227">
        <v>15284735.229999999</v>
      </c>
      <c r="Q87" s="227">
        <v>0</v>
      </c>
      <c r="R87" s="227">
        <v>0</v>
      </c>
      <c r="S87" s="227">
        <v>0</v>
      </c>
      <c r="T87" s="227">
        <f t="shared" si="5"/>
        <v>15284735.229999999</v>
      </c>
      <c r="U87" s="220">
        <f t="shared" si="4"/>
        <v>1873.4737059508486</v>
      </c>
      <c r="V87" s="227">
        <v>2246.1645057302203</v>
      </c>
    </row>
    <row r="88" spans="1:22" ht="35.25">
      <c r="A88" s="200">
        <v>1</v>
      </c>
      <c r="B88" s="219">
        <f>SUBTOTAL(9,$A$16:A88)</f>
        <v>73</v>
      </c>
      <c r="C88" s="229" t="s">
        <v>1373</v>
      </c>
      <c r="D88" s="219">
        <v>1970</v>
      </c>
      <c r="E88" s="219"/>
      <c r="F88" s="219" t="s">
        <v>17191</v>
      </c>
      <c r="G88" s="219">
        <v>2</v>
      </c>
      <c r="H88" s="219">
        <v>2</v>
      </c>
      <c r="I88" s="230">
        <v>788.5</v>
      </c>
      <c r="J88" s="230">
        <v>722.8</v>
      </c>
      <c r="K88" s="230">
        <v>722.8</v>
      </c>
      <c r="L88" s="231">
        <v>42</v>
      </c>
      <c r="M88" s="219" t="s">
        <v>17049</v>
      </c>
      <c r="N88" s="219" t="s">
        <v>17065</v>
      </c>
      <c r="O88" s="222" t="s">
        <v>17381</v>
      </c>
      <c r="P88" s="227">
        <v>6067536.8499999996</v>
      </c>
      <c r="Q88" s="227"/>
      <c r="R88" s="227">
        <v>0</v>
      </c>
      <c r="S88" s="227">
        <v>0</v>
      </c>
      <c r="T88" s="227">
        <f t="shared" si="5"/>
        <v>6067536.8499999996</v>
      </c>
      <c r="U88" s="220">
        <f t="shared" si="4"/>
        <v>7695.0372225745077</v>
      </c>
      <c r="V88" s="227">
        <f>U88</f>
        <v>7695.0372225745077</v>
      </c>
    </row>
    <row r="89" spans="1:22" ht="35.25">
      <c r="A89" s="200">
        <v>1</v>
      </c>
      <c r="B89" s="219">
        <f>SUBTOTAL(9,$A$16:A89)</f>
        <v>74</v>
      </c>
      <c r="C89" s="229" t="s">
        <v>6852</v>
      </c>
      <c r="D89" s="219">
        <v>1999</v>
      </c>
      <c r="E89" s="219"/>
      <c r="F89" s="219" t="s">
        <v>17054</v>
      </c>
      <c r="G89" s="219">
        <v>10</v>
      </c>
      <c r="H89" s="219">
        <v>3</v>
      </c>
      <c r="I89" s="230">
        <v>7576.1</v>
      </c>
      <c r="J89" s="230">
        <v>6473.7</v>
      </c>
      <c r="K89" s="230" t="s">
        <v>17333</v>
      </c>
      <c r="L89" s="231">
        <v>269</v>
      </c>
      <c r="M89" s="219" t="s">
        <v>17049</v>
      </c>
      <c r="N89" s="219" t="s">
        <v>17065</v>
      </c>
      <c r="O89" s="222" t="s">
        <v>17334</v>
      </c>
      <c r="P89" s="227">
        <v>2846419.65</v>
      </c>
      <c r="Q89" s="227">
        <v>0</v>
      </c>
      <c r="R89" s="227">
        <v>0</v>
      </c>
      <c r="S89" s="227">
        <v>0</v>
      </c>
      <c r="T89" s="227">
        <f t="shared" si="5"/>
        <v>2846419.65</v>
      </c>
      <c r="U89" s="220">
        <f t="shared" si="4"/>
        <v>375.71041168939161</v>
      </c>
      <c r="V89" s="227">
        <v>5674.57</v>
      </c>
    </row>
    <row r="90" spans="1:22" ht="35.25">
      <c r="A90" s="200">
        <v>1</v>
      </c>
      <c r="B90" s="219">
        <f>SUBTOTAL(9,$A$16:A90)</f>
        <v>75</v>
      </c>
      <c r="C90" s="229" t="s">
        <v>7020</v>
      </c>
      <c r="D90" s="219">
        <v>1979</v>
      </c>
      <c r="E90" s="219"/>
      <c r="F90" s="219" t="s">
        <v>17054</v>
      </c>
      <c r="G90" s="219">
        <v>5</v>
      </c>
      <c r="H90" s="219">
        <v>4</v>
      </c>
      <c r="I90" s="230">
        <v>2154.4</v>
      </c>
      <c r="J90" s="230">
        <v>1955.6</v>
      </c>
      <c r="K90" s="230">
        <v>1955.6</v>
      </c>
      <c r="L90" s="231">
        <v>122</v>
      </c>
      <c r="M90" s="219" t="s">
        <v>17049</v>
      </c>
      <c r="N90" s="219" t="s">
        <v>17065</v>
      </c>
      <c r="O90" s="222" t="s">
        <v>17335</v>
      </c>
      <c r="P90" s="227">
        <v>2074043.28</v>
      </c>
      <c r="Q90" s="227">
        <v>0</v>
      </c>
      <c r="R90" s="227">
        <v>0</v>
      </c>
      <c r="S90" s="227">
        <v>0</v>
      </c>
      <c r="T90" s="227">
        <f t="shared" si="5"/>
        <v>2074043.28</v>
      </c>
      <c r="U90" s="220">
        <f t="shared" si="4"/>
        <v>962.70111399925736</v>
      </c>
      <c r="V90" s="227">
        <v>1838.2641812105458</v>
      </c>
    </row>
    <row r="91" spans="1:22" ht="35.25">
      <c r="A91" s="200">
        <v>1</v>
      </c>
      <c r="B91" s="219">
        <f>SUBTOTAL(9,$A$16:A91)</f>
        <v>76</v>
      </c>
      <c r="C91" s="229" t="s">
        <v>7072</v>
      </c>
      <c r="D91" s="219" t="s">
        <v>925</v>
      </c>
      <c r="E91" s="219"/>
      <c r="F91" s="219" t="s">
        <v>17191</v>
      </c>
      <c r="G91" s="219" t="s">
        <v>17059</v>
      </c>
      <c r="H91" s="219">
        <v>1</v>
      </c>
      <c r="I91" s="230">
        <v>1129.8</v>
      </c>
      <c r="J91" s="230">
        <v>1033.3</v>
      </c>
      <c r="K91" s="230">
        <v>841.7</v>
      </c>
      <c r="L91" s="231">
        <v>42</v>
      </c>
      <c r="M91" s="219" t="s">
        <v>17049</v>
      </c>
      <c r="N91" s="219" t="s">
        <v>17065</v>
      </c>
      <c r="O91" s="222" t="s">
        <v>17327</v>
      </c>
      <c r="P91" s="227">
        <v>1956784.6700000002</v>
      </c>
      <c r="Q91" s="227">
        <v>0</v>
      </c>
      <c r="R91" s="227">
        <v>0</v>
      </c>
      <c r="S91" s="227">
        <v>0</v>
      </c>
      <c r="T91" s="227">
        <f t="shared" si="5"/>
        <v>1956784.6700000002</v>
      </c>
      <c r="U91" s="220">
        <f t="shared" si="4"/>
        <v>1731.9743936979999</v>
      </c>
      <c r="V91" s="227">
        <v>2258.1132943883872</v>
      </c>
    </row>
    <row r="92" spans="1:22" ht="35.25">
      <c r="A92" s="200">
        <v>1</v>
      </c>
      <c r="B92" s="219">
        <f>SUBTOTAL(9,$A$16:A92)</f>
        <v>77</v>
      </c>
      <c r="C92" s="229" t="s">
        <v>7152</v>
      </c>
      <c r="D92" s="219">
        <v>1981</v>
      </c>
      <c r="E92" s="219"/>
      <c r="F92" s="219" t="s">
        <v>17191</v>
      </c>
      <c r="G92" s="219">
        <v>6</v>
      </c>
      <c r="H92" s="219">
        <v>1</v>
      </c>
      <c r="I92" s="230">
        <v>992.7</v>
      </c>
      <c r="J92" s="230">
        <v>982.4</v>
      </c>
      <c r="K92" s="230">
        <v>982.4</v>
      </c>
      <c r="L92" s="231">
        <v>40</v>
      </c>
      <c r="M92" s="219" t="s">
        <v>17049</v>
      </c>
      <c r="N92" s="219" t="s">
        <v>17065</v>
      </c>
      <c r="O92" s="222" t="s">
        <v>17416</v>
      </c>
      <c r="P92" s="227">
        <v>163126.06</v>
      </c>
      <c r="Q92" s="227"/>
      <c r="R92" s="227">
        <v>0</v>
      </c>
      <c r="S92" s="227">
        <v>0</v>
      </c>
      <c r="T92" s="227">
        <f t="shared" si="5"/>
        <v>163126.06</v>
      </c>
      <c r="U92" s="220">
        <f t="shared" si="4"/>
        <v>164.32563715120378</v>
      </c>
      <c r="V92" s="227">
        <f>U92</f>
        <v>164.32563715120378</v>
      </c>
    </row>
    <row r="93" spans="1:22" ht="35.25">
      <c r="A93" s="200">
        <v>1</v>
      </c>
      <c r="B93" s="219">
        <f>SUBTOTAL(9,$A$16:A93)</f>
        <v>78</v>
      </c>
      <c r="C93" s="229" t="s">
        <v>6906</v>
      </c>
      <c r="D93" s="219">
        <v>1968</v>
      </c>
      <c r="E93" s="219"/>
      <c r="F93" s="219" t="s">
        <v>17191</v>
      </c>
      <c r="G93" s="219">
        <v>5</v>
      </c>
      <c r="H93" s="219">
        <v>6</v>
      </c>
      <c r="I93" s="230">
        <v>4551.3</v>
      </c>
      <c r="J93" s="230">
        <v>4456.07</v>
      </c>
      <c r="K93" s="230">
        <v>4456.07</v>
      </c>
      <c r="L93" s="231">
        <v>265</v>
      </c>
      <c r="M93" s="219" t="s">
        <v>17049</v>
      </c>
      <c r="N93" s="219" t="s">
        <v>17065</v>
      </c>
      <c r="O93" s="222" t="s">
        <v>17411</v>
      </c>
      <c r="P93" s="227">
        <v>185118.56</v>
      </c>
      <c r="Q93" s="227"/>
      <c r="R93" s="227">
        <v>0</v>
      </c>
      <c r="S93" s="227">
        <v>0</v>
      </c>
      <c r="T93" s="227">
        <f t="shared" si="5"/>
        <v>185118.56</v>
      </c>
      <c r="U93" s="220">
        <f t="shared" si="4"/>
        <v>40.673776723134047</v>
      </c>
      <c r="V93" s="227">
        <f>U93</f>
        <v>40.673776723134047</v>
      </c>
    </row>
    <row r="94" spans="1:22" ht="35.25">
      <c r="A94" s="200">
        <v>1</v>
      </c>
      <c r="B94" s="219">
        <f>SUBTOTAL(9,$A$16:A94)</f>
        <v>79</v>
      </c>
      <c r="C94" s="229" t="s">
        <v>133</v>
      </c>
      <c r="D94" s="219">
        <v>1972</v>
      </c>
      <c r="E94" s="219"/>
      <c r="F94" s="219" t="s">
        <v>17191</v>
      </c>
      <c r="G94" s="219">
        <v>5</v>
      </c>
      <c r="H94" s="219">
        <v>6</v>
      </c>
      <c r="I94" s="230">
        <v>4625.6000000000004</v>
      </c>
      <c r="J94" s="230">
        <v>3577.4</v>
      </c>
      <c r="K94" s="230">
        <v>3577.4</v>
      </c>
      <c r="L94" s="231">
        <v>160</v>
      </c>
      <c r="M94" s="219" t="s">
        <v>17049</v>
      </c>
      <c r="N94" s="219" t="s">
        <v>17065</v>
      </c>
      <c r="O94" s="222" t="s">
        <v>17089</v>
      </c>
      <c r="P94" s="227">
        <v>205915.02</v>
      </c>
      <c r="Q94" s="227"/>
      <c r="R94" s="227">
        <v>0</v>
      </c>
      <c r="S94" s="227">
        <v>0</v>
      </c>
      <c r="T94" s="227">
        <f t="shared" si="5"/>
        <v>205915.02</v>
      </c>
      <c r="U94" s="220">
        <f t="shared" si="4"/>
        <v>44.516391387063294</v>
      </c>
      <c r="V94" s="227">
        <f>U94</f>
        <v>44.516391387063294</v>
      </c>
    </row>
    <row r="95" spans="1:22" ht="35.25">
      <c r="A95" s="200">
        <v>1</v>
      </c>
      <c r="B95" s="219">
        <f>SUBTOTAL(9,$A$16:A95)</f>
        <v>80</v>
      </c>
      <c r="C95" s="229" t="s">
        <v>7745</v>
      </c>
      <c r="D95" s="219">
        <v>1969</v>
      </c>
      <c r="E95" s="219"/>
      <c r="F95" s="219" t="s">
        <v>17191</v>
      </c>
      <c r="G95" s="219">
        <v>5</v>
      </c>
      <c r="H95" s="219">
        <v>4</v>
      </c>
      <c r="I95" s="230">
        <v>4508.5</v>
      </c>
      <c r="J95" s="230">
        <v>3290.4</v>
      </c>
      <c r="K95" s="230">
        <v>3290.4</v>
      </c>
      <c r="L95" s="231">
        <v>145</v>
      </c>
      <c r="M95" s="219" t="s">
        <v>17049</v>
      </c>
      <c r="N95" s="219" t="s">
        <v>17065</v>
      </c>
      <c r="O95" s="222" t="s">
        <v>17066</v>
      </c>
      <c r="P95" s="227">
        <v>150000</v>
      </c>
      <c r="Q95" s="227"/>
      <c r="R95" s="227">
        <v>0</v>
      </c>
      <c r="S95" s="227">
        <v>0</v>
      </c>
      <c r="T95" s="227">
        <f t="shared" ref="T95:T108" si="6">P95-R95-S95</f>
        <v>150000</v>
      </c>
      <c r="U95" s="220">
        <f t="shared" ref="U95:U108" si="7">P95/I95</f>
        <v>33.270489076189421</v>
      </c>
      <c r="V95" s="227">
        <f t="shared" ref="V95:V108" si="8">U95</f>
        <v>33.270489076189421</v>
      </c>
    </row>
    <row r="96" spans="1:22" ht="35.25">
      <c r="A96" s="200">
        <v>1</v>
      </c>
      <c r="B96" s="219">
        <f>SUBTOTAL(9,$A$16:A96)</f>
        <v>81</v>
      </c>
      <c r="C96" s="229" t="s">
        <v>4797</v>
      </c>
      <c r="D96" s="219">
        <v>1978</v>
      </c>
      <c r="E96" s="219"/>
      <c r="F96" s="219" t="s">
        <v>17191</v>
      </c>
      <c r="G96" s="219">
        <v>5</v>
      </c>
      <c r="H96" s="219">
        <v>4</v>
      </c>
      <c r="I96" s="230">
        <v>3303.8</v>
      </c>
      <c r="J96" s="230">
        <v>2996.6</v>
      </c>
      <c r="K96" s="230">
        <v>2996.6</v>
      </c>
      <c r="L96" s="231">
        <v>149</v>
      </c>
      <c r="M96" s="219" t="s">
        <v>17049</v>
      </c>
      <c r="N96" s="219" t="s">
        <v>17065</v>
      </c>
      <c r="O96" s="222" t="s">
        <v>17447</v>
      </c>
      <c r="P96" s="227">
        <v>150000</v>
      </c>
      <c r="Q96" s="227"/>
      <c r="R96" s="227">
        <v>0</v>
      </c>
      <c r="S96" s="227">
        <v>0</v>
      </c>
      <c r="T96" s="227">
        <f t="shared" si="6"/>
        <v>150000</v>
      </c>
      <c r="U96" s="220">
        <f t="shared" si="7"/>
        <v>45.40226405956777</v>
      </c>
      <c r="V96" s="227">
        <f t="shared" si="8"/>
        <v>45.40226405956777</v>
      </c>
    </row>
    <row r="97" spans="1:22" ht="35.25">
      <c r="A97" s="200">
        <v>1</v>
      </c>
      <c r="B97" s="219">
        <f>SUBTOTAL(9,$A$16:A97)</f>
        <v>82</v>
      </c>
      <c r="C97" s="229" t="s">
        <v>5253</v>
      </c>
      <c r="D97" s="219">
        <v>1970</v>
      </c>
      <c r="E97" s="219"/>
      <c r="F97" s="219" t="s">
        <v>17191</v>
      </c>
      <c r="G97" s="219">
        <v>5</v>
      </c>
      <c r="H97" s="219">
        <v>6</v>
      </c>
      <c r="I97" s="230">
        <v>4522.8</v>
      </c>
      <c r="J97" s="230">
        <v>4342.3</v>
      </c>
      <c r="K97" s="230">
        <v>3921</v>
      </c>
      <c r="L97" s="231">
        <v>250</v>
      </c>
      <c r="M97" s="219" t="s">
        <v>17049</v>
      </c>
      <c r="N97" s="219" t="s">
        <v>17065</v>
      </c>
      <c r="O97" s="222" t="s">
        <v>17067</v>
      </c>
      <c r="P97" s="227">
        <v>150000</v>
      </c>
      <c r="Q97" s="227"/>
      <c r="R97" s="227">
        <v>0</v>
      </c>
      <c r="S97" s="227">
        <v>0</v>
      </c>
      <c r="T97" s="227">
        <f t="shared" si="6"/>
        <v>150000</v>
      </c>
      <c r="U97" s="220">
        <f t="shared" si="7"/>
        <v>33.165295834438844</v>
      </c>
      <c r="V97" s="227">
        <f t="shared" si="8"/>
        <v>33.165295834438844</v>
      </c>
    </row>
    <row r="98" spans="1:22" ht="35.25">
      <c r="A98" s="200">
        <v>1</v>
      </c>
      <c r="B98" s="219">
        <f>SUBTOTAL(9,$A$16:A98)</f>
        <v>83</v>
      </c>
      <c r="C98" s="229" t="s">
        <v>5256</v>
      </c>
      <c r="D98" s="219">
        <v>1962</v>
      </c>
      <c r="E98" s="219"/>
      <c r="F98" s="219" t="s">
        <v>17191</v>
      </c>
      <c r="G98" s="219">
        <v>2</v>
      </c>
      <c r="H98" s="219">
        <v>2</v>
      </c>
      <c r="I98" s="230">
        <v>651.84</v>
      </c>
      <c r="J98" s="230">
        <v>638.64</v>
      </c>
      <c r="K98" s="230">
        <v>638.64</v>
      </c>
      <c r="L98" s="231">
        <v>42</v>
      </c>
      <c r="M98" s="219" t="s">
        <v>17049</v>
      </c>
      <c r="N98" s="219" t="s">
        <v>17065</v>
      </c>
      <c r="O98" s="222" t="s">
        <v>17066</v>
      </c>
      <c r="P98" s="227">
        <v>150000</v>
      </c>
      <c r="Q98" s="227"/>
      <c r="R98" s="227">
        <v>0</v>
      </c>
      <c r="S98" s="227">
        <v>0</v>
      </c>
      <c r="T98" s="227">
        <f t="shared" si="6"/>
        <v>150000</v>
      </c>
      <c r="U98" s="220">
        <f t="shared" si="7"/>
        <v>230.11782032400589</v>
      </c>
      <c r="V98" s="227">
        <f t="shared" si="8"/>
        <v>230.11782032400589</v>
      </c>
    </row>
    <row r="99" spans="1:22" ht="35.25">
      <c r="A99" s="200">
        <v>1</v>
      </c>
      <c r="B99" s="219">
        <f>SUBTOTAL(9,$A$16:A99)</f>
        <v>84</v>
      </c>
      <c r="C99" s="229" t="s">
        <v>97</v>
      </c>
      <c r="D99" s="219">
        <v>1997</v>
      </c>
      <c r="E99" s="219"/>
      <c r="F99" s="219" t="s">
        <v>17191</v>
      </c>
      <c r="G99" s="219">
        <v>9</v>
      </c>
      <c r="H99" s="219">
        <v>2</v>
      </c>
      <c r="I99" s="230">
        <v>5737.8</v>
      </c>
      <c r="J99" s="230">
        <v>4244.5</v>
      </c>
      <c r="K99" s="230">
        <v>4244.5</v>
      </c>
      <c r="L99" s="231">
        <v>120</v>
      </c>
      <c r="M99" s="219" t="s">
        <v>17049</v>
      </c>
      <c r="N99" s="219" t="s">
        <v>17065</v>
      </c>
      <c r="O99" s="222" t="s">
        <v>17331</v>
      </c>
      <c r="P99" s="227">
        <v>150000</v>
      </c>
      <c r="Q99" s="227"/>
      <c r="R99" s="227">
        <v>0</v>
      </c>
      <c r="S99" s="227">
        <v>0</v>
      </c>
      <c r="T99" s="227">
        <f t="shared" si="6"/>
        <v>150000</v>
      </c>
      <c r="U99" s="220">
        <f t="shared" si="7"/>
        <v>26.142423925546375</v>
      </c>
      <c r="V99" s="227">
        <f t="shared" si="8"/>
        <v>26.142423925546375</v>
      </c>
    </row>
    <row r="100" spans="1:22" ht="35.25">
      <c r="A100" s="200">
        <v>1</v>
      </c>
      <c r="B100" s="219">
        <f>SUBTOTAL(9,$A$16:A100)</f>
        <v>85</v>
      </c>
      <c r="C100" s="229" t="s">
        <v>5555</v>
      </c>
      <c r="D100" s="219">
        <v>1984</v>
      </c>
      <c r="E100" s="219"/>
      <c r="F100" s="219" t="s">
        <v>17191</v>
      </c>
      <c r="G100" s="219">
        <v>5</v>
      </c>
      <c r="H100" s="219">
        <v>3</v>
      </c>
      <c r="I100" s="230">
        <v>3258.2</v>
      </c>
      <c r="J100" s="230">
        <v>1917.3</v>
      </c>
      <c r="K100" s="230">
        <v>1879.4</v>
      </c>
      <c r="L100" s="231">
        <v>156</v>
      </c>
      <c r="M100" s="219" t="s">
        <v>17049</v>
      </c>
      <c r="N100" s="219" t="s">
        <v>17065</v>
      </c>
      <c r="O100" s="222" t="s">
        <v>17083</v>
      </c>
      <c r="P100" s="227">
        <v>150000</v>
      </c>
      <c r="Q100" s="227"/>
      <c r="R100" s="227">
        <v>0</v>
      </c>
      <c r="S100" s="227">
        <v>0</v>
      </c>
      <c r="T100" s="227">
        <f t="shared" si="6"/>
        <v>150000</v>
      </c>
      <c r="U100" s="220">
        <f t="shared" si="7"/>
        <v>46.037689521821868</v>
      </c>
      <c r="V100" s="227">
        <f t="shared" si="8"/>
        <v>46.037689521821868</v>
      </c>
    </row>
    <row r="101" spans="1:22" ht="35.25">
      <c r="A101" s="200">
        <v>1</v>
      </c>
      <c r="B101" s="219">
        <f>SUBTOTAL(9,$A$16:A101)</f>
        <v>86</v>
      </c>
      <c r="C101" s="229" t="s">
        <v>6164</v>
      </c>
      <c r="D101" s="219">
        <v>1987</v>
      </c>
      <c r="E101" s="219"/>
      <c r="F101" s="219" t="s">
        <v>17054</v>
      </c>
      <c r="G101" s="219">
        <v>9</v>
      </c>
      <c r="H101" s="219">
        <v>2</v>
      </c>
      <c r="I101" s="230">
        <v>5051.2</v>
      </c>
      <c r="J101" s="230">
        <v>3905.8</v>
      </c>
      <c r="K101" s="230">
        <v>3606.8</v>
      </c>
      <c r="L101" s="231">
        <v>179</v>
      </c>
      <c r="M101" s="219" t="s">
        <v>17049</v>
      </c>
      <c r="N101" s="219" t="s">
        <v>17065</v>
      </c>
      <c r="O101" s="222" t="s">
        <v>17098</v>
      </c>
      <c r="P101" s="227">
        <v>150000</v>
      </c>
      <c r="Q101" s="227"/>
      <c r="R101" s="227">
        <v>0</v>
      </c>
      <c r="S101" s="227">
        <v>0</v>
      </c>
      <c r="T101" s="227">
        <f t="shared" si="6"/>
        <v>150000</v>
      </c>
      <c r="U101" s="220">
        <f t="shared" si="7"/>
        <v>29.695913842255308</v>
      </c>
      <c r="V101" s="227">
        <f t="shared" si="8"/>
        <v>29.695913842255308</v>
      </c>
    </row>
    <row r="102" spans="1:22" ht="35.25">
      <c r="A102" s="200">
        <v>1</v>
      </c>
      <c r="B102" s="219">
        <f>SUBTOTAL(9,$A$16:A102)</f>
        <v>87</v>
      </c>
      <c r="C102" s="229" t="s">
        <v>4877</v>
      </c>
      <c r="D102" s="219">
        <v>1986</v>
      </c>
      <c r="E102" s="219"/>
      <c r="F102" s="219" t="s">
        <v>17054</v>
      </c>
      <c r="G102" s="219">
        <v>9</v>
      </c>
      <c r="H102" s="219">
        <v>4</v>
      </c>
      <c r="I102" s="230">
        <v>8632.7000000000007</v>
      </c>
      <c r="J102" s="230">
        <v>7750.5</v>
      </c>
      <c r="K102" s="230">
        <v>7543.4</v>
      </c>
      <c r="L102" s="231">
        <v>395</v>
      </c>
      <c r="M102" s="219" t="s">
        <v>17049</v>
      </c>
      <c r="N102" s="219" t="s">
        <v>17065</v>
      </c>
      <c r="O102" s="222" t="s">
        <v>17098</v>
      </c>
      <c r="P102" s="227">
        <v>150000</v>
      </c>
      <c r="Q102" s="227"/>
      <c r="R102" s="227">
        <v>0</v>
      </c>
      <c r="S102" s="227">
        <v>0</v>
      </c>
      <c r="T102" s="227">
        <f t="shared" si="6"/>
        <v>150000</v>
      </c>
      <c r="U102" s="220">
        <f t="shared" si="7"/>
        <v>17.375792046520786</v>
      </c>
      <c r="V102" s="227">
        <f t="shared" si="8"/>
        <v>17.375792046520786</v>
      </c>
    </row>
    <row r="103" spans="1:22" ht="35.25">
      <c r="A103" s="200">
        <v>1</v>
      </c>
      <c r="B103" s="219">
        <f>SUBTOTAL(9,$A$16:A103)</f>
        <v>88</v>
      </c>
      <c r="C103" s="229" t="s">
        <v>6765</v>
      </c>
      <c r="D103" s="219">
        <v>1970</v>
      </c>
      <c r="E103" s="219"/>
      <c r="F103" s="219" t="s">
        <v>17191</v>
      </c>
      <c r="G103" s="219">
        <v>5</v>
      </c>
      <c r="H103" s="219">
        <v>4</v>
      </c>
      <c r="I103" s="230">
        <v>3821.4</v>
      </c>
      <c r="J103" s="230">
        <v>3346.8</v>
      </c>
      <c r="K103" s="230">
        <v>3211</v>
      </c>
      <c r="L103" s="231">
        <v>153</v>
      </c>
      <c r="M103" s="219" t="s">
        <v>17049</v>
      </c>
      <c r="N103" s="219" t="s">
        <v>17065</v>
      </c>
      <c r="O103" s="222" t="s">
        <v>17073</v>
      </c>
      <c r="P103" s="227">
        <v>150000</v>
      </c>
      <c r="Q103" s="227"/>
      <c r="R103" s="227">
        <v>0</v>
      </c>
      <c r="S103" s="227">
        <v>0</v>
      </c>
      <c r="T103" s="227">
        <f t="shared" si="6"/>
        <v>150000</v>
      </c>
      <c r="U103" s="220">
        <f t="shared" si="7"/>
        <v>39.252629926205053</v>
      </c>
      <c r="V103" s="227">
        <f t="shared" si="8"/>
        <v>39.252629926205053</v>
      </c>
    </row>
    <row r="104" spans="1:22" ht="35.25">
      <c r="A104" s="200">
        <v>1</v>
      </c>
      <c r="B104" s="219">
        <f>SUBTOTAL(9,$A$16:A104)</f>
        <v>89</v>
      </c>
      <c r="C104" s="229" t="s">
        <v>17450</v>
      </c>
      <c r="D104" s="219">
        <v>1960</v>
      </c>
      <c r="E104" s="219"/>
      <c r="F104" s="219" t="s">
        <v>17191</v>
      </c>
      <c r="G104" s="219">
        <v>3</v>
      </c>
      <c r="H104" s="219">
        <v>1</v>
      </c>
      <c r="I104" s="230">
        <v>500.8</v>
      </c>
      <c r="J104" s="230">
        <v>448</v>
      </c>
      <c r="K104" s="230">
        <v>448</v>
      </c>
      <c r="L104" s="231">
        <v>25</v>
      </c>
      <c r="M104" s="219" t="s">
        <v>17049</v>
      </c>
      <c r="N104" s="219" t="s">
        <v>17065</v>
      </c>
      <c r="O104" s="222" t="s">
        <v>17368</v>
      </c>
      <c r="P104" s="227">
        <v>150000</v>
      </c>
      <c r="Q104" s="227"/>
      <c r="R104" s="227">
        <v>0</v>
      </c>
      <c r="S104" s="227">
        <v>0</v>
      </c>
      <c r="T104" s="227">
        <f t="shared" si="6"/>
        <v>150000</v>
      </c>
      <c r="U104" s="220">
        <f t="shared" si="7"/>
        <v>299.5207667731629</v>
      </c>
      <c r="V104" s="227">
        <f t="shared" si="8"/>
        <v>299.5207667731629</v>
      </c>
    </row>
    <row r="105" spans="1:22" ht="35.25">
      <c r="A105" s="200">
        <v>1</v>
      </c>
      <c r="B105" s="219">
        <f>SUBTOTAL(9,$A$16:A105)</f>
        <v>90</v>
      </c>
      <c r="C105" s="229" t="s">
        <v>1120</v>
      </c>
      <c r="D105" s="219">
        <v>2004</v>
      </c>
      <c r="E105" s="219"/>
      <c r="F105" s="219" t="s">
        <v>17191</v>
      </c>
      <c r="G105" s="219">
        <v>9</v>
      </c>
      <c r="H105" s="219">
        <v>1</v>
      </c>
      <c r="I105" s="230">
        <v>2556.1</v>
      </c>
      <c r="J105" s="230">
        <v>1725.9</v>
      </c>
      <c r="K105" s="230">
        <v>1725.9</v>
      </c>
      <c r="L105" s="231">
        <v>18</v>
      </c>
      <c r="M105" s="219" t="s">
        <v>17049</v>
      </c>
      <c r="N105" s="219" t="s">
        <v>17065</v>
      </c>
      <c r="O105" s="222" t="s">
        <v>17448</v>
      </c>
      <c r="P105" s="227">
        <v>150000</v>
      </c>
      <c r="Q105" s="227"/>
      <c r="R105" s="227">
        <v>0</v>
      </c>
      <c r="S105" s="227">
        <v>0</v>
      </c>
      <c r="T105" s="227">
        <f t="shared" si="6"/>
        <v>150000</v>
      </c>
      <c r="U105" s="220">
        <f t="shared" si="7"/>
        <v>58.683150111497987</v>
      </c>
      <c r="V105" s="227">
        <f t="shared" si="8"/>
        <v>58.683150111497987</v>
      </c>
    </row>
    <row r="106" spans="1:22" ht="35.25">
      <c r="A106" s="200">
        <v>1</v>
      </c>
      <c r="B106" s="219">
        <f>SUBTOTAL(9,$A$16:A106)</f>
        <v>91</v>
      </c>
      <c r="C106" s="229" t="s">
        <v>6381</v>
      </c>
      <c r="D106" s="219">
        <v>1966</v>
      </c>
      <c r="E106" s="219"/>
      <c r="F106" s="219" t="s">
        <v>17191</v>
      </c>
      <c r="G106" s="219">
        <v>2</v>
      </c>
      <c r="H106" s="219">
        <v>2</v>
      </c>
      <c r="I106" s="230">
        <v>426.7</v>
      </c>
      <c r="J106" s="230">
        <v>426.7</v>
      </c>
      <c r="K106" s="230">
        <v>383.1</v>
      </c>
      <c r="L106" s="231">
        <v>19</v>
      </c>
      <c r="M106" s="219" t="s">
        <v>17049</v>
      </c>
      <c r="N106" s="219" t="s">
        <v>17065</v>
      </c>
      <c r="O106" s="222" t="s">
        <v>17070</v>
      </c>
      <c r="P106" s="227">
        <v>150000</v>
      </c>
      <c r="Q106" s="227"/>
      <c r="R106" s="227">
        <v>0</v>
      </c>
      <c r="S106" s="227">
        <v>0</v>
      </c>
      <c r="T106" s="227">
        <f t="shared" si="6"/>
        <v>150000</v>
      </c>
      <c r="U106" s="220">
        <f t="shared" si="7"/>
        <v>351.53503632528708</v>
      </c>
      <c r="V106" s="227">
        <f t="shared" si="8"/>
        <v>351.53503632528708</v>
      </c>
    </row>
    <row r="107" spans="1:22" ht="35.25">
      <c r="A107" s="200">
        <v>1</v>
      </c>
      <c r="B107" s="219">
        <f>SUBTOTAL(9,$A$16:A107)</f>
        <v>92</v>
      </c>
      <c r="C107" s="229" t="s">
        <v>1171</v>
      </c>
      <c r="D107" s="219">
        <v>1912</v>
      </c>
      <c r="E107" s="219"/>
      <c r="F107" s="219" t="s">
        <v>17191</v>
      </c>
      <c r="G107" s="219">
        <v>3</v>
      </c>
      <c r="H107" s="219">
        <v>5</v>
      </c>
      <c r="I107" s="230">
        <v>1703</v>
      </c>
      <c r="J107" s="230">
        <v>1295</v>
      </c>
      <c r="K107" s="230">
        <v>1034.7</v>
      </c>
      <c r="L107" s="231">
        <v>65</v>
      </c>
      <c r="M107" s="219" t="s">
        <v>17049</v>
      </c>
      <c r="N107" s="219" t="s">
        <v>17065</v>
      </c>
      <c r="O107" s="222" t="s">
        <v>17449</v>
      </c>
      <c r="P107" s="227">
        <v>150000</v>
      </c>
      <c r="Q107" s="227"/>
      <c r="R107" s="227">
        <v>0</v>
      </c>
      <c r="S107" s="227">
        <v>0</v>
      </c>
      <c r="T107" s="227">
        <f t="shared" si="6"/>
        <v>150000</v>
      </c>
      <c r="U107" s="220">
        <f t="shared" si="7"/>
        <v>88.079859072225489</v>
      </c>
      <c r="V107" s="227">
        <f t="shared" si="8"/>
        <v>88.079859072225489</v>
      </c>
    </row>
    <row r="108" spans="1:22" ht="35.25">
      <c r="A108" s="200">
        <v>1</v>
      </c>
      <c r="B108" s="219">
        <f>SUBTOTAL(9,$A$16:A108)</f>
        <v>93</v>
      </c>
      <c r="C108" s="229" t="s">
        <v>5887</v>
      </c>
      <c r="D108" s="219">
        <v>1958</v>
      </c>
      <c r="E108" s="219"/>
      <c r="F108" s="219" t="s">
        <v>17191</v>
      </c>
      <c r="G108" s="219">
        <v>3</v>
      </c>
      <c r="H108" s="219">
        <v>2</v>
      </c>
      <c r="I108" s="230">
        <v>1958</v>
      </c>
      <c r="J108" s="230">
        <v>1093.5999999999999</v>
      </c>
      <c r="K108" s="230">
        <v>1093.5999999999999</v>
      </c>
      <c r="L108" s="231">
        <v>56</v>
      </c>
      <c r="M108" s="219" t="s">
        <v>17049</v>
      </c>
      <c r="N108" s="219" t="s">
        <v>17065</v>
      </c>
      <c r="O108" s="222" t="s">
        <v>17066</v>
      </c>
      <c r="P108" s="227">
        <v>150000</v>
      </c>
      <c r="Q108" s="227"/>
      <c r="R108" s="227">
        <v>0</v>
      </c>
      <c r="S108" s="227">
        <v>0</v>
      </c>
      <c r="T108" s="227">
        <f t="shared" si="6"/>
        <v>150000</v>
      </c>
      <c r="U108" s="220">
        <f t="shared" si="7"/>
        <v>76.608784473953008</v>
      </c>
      <c r="V108" s="227">
        <f t="shared" si="8"/>
        <v>76.608784473953008</v>
      </c>
    </row>
    <row r="109" spans="1:22" ht="35.25">
      <c r="B109" s="228" t="s">
        <v>568</v>
      </c>
      <c r="C109" s="228"/>
      <c r="D109" s="219" t="s">
        <v>17027</v>
      </c>
      <c r="E109" s="219" t="s">
        <v>17027</v>
      </c>
      <c r="F109" s="219" t="s">
        <v>17027</v>
      </c>
      <c r="G109" s="219" t="s">
        <v>17027</v>
      </c>
      <c r="H109" s="219" t="s">
        <v>17027</v>
      </c>
      <c r="I109" s="224">
        <f>SUM(I110:I121)</f>
        <v>33020.699999999997</v>
      </c>
      <c r="J109" s="224">
        <f>SUM(J110:J121)</f>
        <v>27970.000000000004</v>
      </c>
      <c r="K109" s="224">
        <f>SUM(K110:K121)</f>
        <v>26296.7</v>
      </c>
      <c r="L109" s="225">
        <f>SUM(L110:L121)</f>
        <v>1536</v>
      </c>
      <c r="M109" s="219" t="s">
        <v>17027</v>
      </c>
      <c r="N109" s="219" t="s">
        <v>17027</v>
      </c>
      <c r="O109" s="222" t="s">
        <v>17027</v>
      </c>
      <c r="P109" s="226">
        <v>87882446.209999993</v>
      </c>
      <c r="Q109" s="226">
        <f>SUM(Q110:Q121)</f>
        <v>0</v>
      </c>
      <c r="R109" s="224">
        <f>SUM(R110:R121)</f>
        <v>0</v>
      </c>
      <c r="S109" s="224">
        <f>SUM(S110:S121)</f>
        <v>0</v>
      </c>
      <c r="T109" s="224">
        <f>SUM(T110:T121)</f>
        <v>87882446.209999993</v>
      </c>
      <c r="U109" s="220">
        <f t="shared" ref="U109:U139" si="9">P109/I109</f>
        <v>2661.4349850245453</v>
      </c>
      <c r="V109" s="227">
        <f>MAX(V110:V121)</f>
        <v>13585.424792569658</v>
      </c>
    </row>
    <row r="110" spans="1:22" ht="35.25">
      <c r="A110" s="200">
        <v>1</v>
      </c>
      <c r="B110" s="219">
        <f>SUBTOTAL(9,$A$16:A110)</f>
        <v>94</v>
      </c>
      <c r="C110" s="229" t="s">
        <v>569</v>
      </c>
      <c r="D110" s="219">
        <v>1987</v>
      </c>
      <c r="E110" s="219"/>
      <c r="F110" s="219" t="s">
        <v>17191</v>
      </c>
      <c r="G110" s="219">
        <v>5</v>
      </c>
      <c r="H110" s="219" t="s">
        <v>17051</v>
      </c>
      <c r="I110" s="230">
        <v>6379.1</v>
      </c>
      <c r="J110" s="230">
        <v>5691.1</v>
      </c>
      <c r="K110" s="230">
        <v>5588.8</v>
      </c>
      <c r="L110" s="231">
        <v>278</v>
      </c>
      <c r="M110" s="219" t="s">
        <v>17049</v>
      </c>
      <c r="N110" s="219" t="s">
        <v>17065</v>
      </c>
      <c r="O110" s="222" t="s">
        <v>17128</v>
      </c>
      <c r="P110" s="227">
        <v>14576161.73</v>
      </c>
      <c r="Q110" s="227"/>
      <c r="R110" s="227">
        <v>0</v>
      </c>
      <c r="S110" s="227">
        <v>0</v>
      </c>
      <c r="T110" s="227">
        <f t="shared" ref="T110:T133" si="10">P110-R110-S110</f>
        <v>14576161.73</v>
      </c>
      <c r="U110" s="220">
        <f t="shared" si="9"/>
        <v>2284.9871815773386</v>
      </c>
      <c r="V110" s="227">
        <v>2760.3927325171262</v>
      </c>
    </row>
    <row r="111" spans="1:22" ht="35.25">
      <c r="A111" s="200">
        <v>1</v>
      </c>
      <c r="B111" s="219">
        <f>SUBTOTAL(9,$A$16:A111)</f>
        <v>95</v>
      </c>
      <c r="C111" s="229" t="s">
        <v>570</v>
      </c>
      <c r="D111" s="219">
        <v>1969</v>
      </c>
      <c r="E111" s="219"/>
      <c r="F111" s="219" t="s">
        <v>17191</v>
      </c>
      <c r="G111" s="219">
        <v>5</v>
      </c>
      <c r="H111" s="219" t="s">
        <v>17052</v>
      </c>
      <c r="I111" s="230">
        <v>4014.8</v>
      </c>
      <c r="J111" s="230">
        <v>2541.6</v>
      </c>
      <c r="K111" s="230">
        <v>2421.6999999999998</v>
      </c>
      <c r="L111" s="231">
        <v>110</v>
      </c>
      <c r="M111" s="219" t="s">
        <v>17049</v>
      </c>
      <c r="N111" s="219" t="s">
        <v>17065</v>
      </c>
      <c r="O111" s="222" t="s">
        <v>17128</v>
      </c>
      <c r="P111" s="227">
        <v>7909112.9199999999</v>
      </c>
      <c r="Q111" s="227"/>
      <c r="R111" s="227">
        <v>0</v>
      </c>
      <c r="S111" s="227">
        <v>0</v>
      </c>
      <c r="T111" s="227">
        <f t="shared" si="10"/>
        <v>7909112.9199999999</v>
      </c>
      <c r="U111" s="220">
        <f t="shared" si="9"/>
        <v>1969.9892697021021</v>
      </c>
      <c r="V111" s="227">
        <v>3458.4863405400015</v>
      </c>
    </row>
    <row r="112" spans="1:22" ht="70.5">
      <c r="A112" s="200">
        <v>1</v>
      </c>
      <c r="B112" s="219">
        <f>SUBTOTAL(9,$A$16:A112)</f>
        <v>96</v>
      </c>
      <c r="C112" s="229" t="s">
        <v>580</v>
      </c>
      <c r="D112" s="219">
        <v>1970</v>
      </c>
      <c r="E112" s="219"/>
      <c r="F112" s="219" t="s">
        <v>17191</v>
      </c>
      <c r="G112" s="219">
        <v>5</v>
      </c>
      <c r="H112" s="219" t="s">
        <v>17055</v>
      </c>
      <c r="I112" s="230">
        <v>3766.8</v>
      </c>
      <c r="J112" s="230">
        <v>2685.1</v>
      </c>
      <c r="K112" s="230">
        <v>2330.5</v>
      </c>
      <c r="L112" s="231">
        <v>250</v>
      </c>
      <c r="M112" s="219" t="s">
        <v>17049</v>
      </c>
      <c r="N112" s="219" t="s">
        <v>17065</v>
      </c>
      <c r="O112" s="222" t="s">
        <v>17129</v>
      </c>
      <c r="P112" s="227">
        <v>11612649.98</v>
      </c>
      <c r="Q112" s="227"/>
      <c r="R112" s="227">
        <v>0</v>
      </c>
      <c r="S112" s="227">
        <v>0</v>
      </c>
      <c r="T112" s="227">
        <f t="shared" si="10"/>
        <v>11612649.98</v>
      </c>
      <c r="U112" s="220">
        <f t="shared" si="9"/>
        <v>3082.8952904321973</v>
      </c>
      <c r="V112" s="227">
        <v>3743.8291812679195</v>
      </c>
    </row>
    <row r="113" spans="1:22" ht="70.5">
      <c r="A113" s="200">
        <v>1</v>
      </c>
      <c r="B113" s="219">
        <f>SUBTOTAL(9,$A$16:A113)</f>
        <v>97</v>
      </c>
      <c r="C113" s="229" t="s">
        <v>571</v>
      </c>
      <c r="D113" s="219">
        <v>1973</v>
      </c>
      <c r="E113" s="219"/>
      <c r="F113" s="219" t="s">
        <v>17191</v>
      </c>
      <c r="G113" s="219">
        <v>5</v>
      </c>
      <c r="H113" s="219" t="s">
        <v>17055</v>
      </c>
      <c r="I113" s="230">
        <v>5161.8999999999996</v>
      </c>
      <c r="J113" s="230">
        <v>4665.3999999999996</v>
      </c>
      <c r="K113" s="230">
        <v>4402.5999999999995</v>
      </c>
      <c r="L113" s="231">
        <v>255</v>
      </c>
      <c r="M113" s="219" t="s">
        <v>17049</v>
      </c>
      <c r="N113" s="219" t="s">
        <v>17065</v>
      </c>
      <c r="O113" s="222" t="s">
        <v>17129</v>
      </c>
      <c r="P113" s="227">
        <v>10364457.18</v>
      </c>
      <c r="Q113" s="227"/>
      <c r="R113" s="227">
        <v>0</v>
      </c>
      <c r="S113" s="227">
        <v>0</v>
      </c>
      <c r="T113" s="227">
        <f t="shared" si="10"/>
        <v>10364457.18</v>
      </c>
      <c r="U113" s="220">
        <f t="shared" si="9"/>
        <v>2007.8763982254598</v>
      </c>
      <c r="V113" s="227">
        <v>2424.9297196768634</v>
      </c>
    </row>
    <row r="114" spans="1:22" ht="35.25">
      <c r="A114" s="200">
        <v>1</v>
      </c>
      <c r="B114" s="219">
        <f>SUBTOTAL(9,$A$16:A114)</f>
        <v>98</v>
      </c>
      <c r="C114" s="229" t="s">
        <v>582</v>
      </c>
      <c r="D114" s="219">
        <v>1969</v>
      </c>
      <c r="E114" s="219"/>
      <c r="F114" s="219" t="s">
        <v>17191</v>
      </c>
      <c r="G114" s="219">
        <v>2</v>
      </c>
      <c r="H114" s="219" t="s">
        <v>17056</v>
      </c>
      <c r="I114" s="230">
        <v>911.3</v>
      </c>
      <c r="J114" s="230">
        <v>824</v>
      </c>
      <c r="K114" s="230">
        <v>824</v>
      </c>
      <c r="L114" s="231">
        <v>32</v>
      </c>
      <c r="M114" s="219" t="s">
        <v>17049</v>
      </c>
      <c r="N114" s="219" t="s">
        <v>17087</v>
      </c>
      <c r="O114" s="222" t="s">
        <v>17053</v>
      </c>
      <c r="P114" s="227">
        <v>6459321.3399999999</v>
      </c>
      <c r="Q114" s="227"/>
      <c r="R114" s="227">
        <v>0</v>
      </c>
      <c r="S114" s="227">
        <v>0</v>
      </c>
      <c r="T114" s="227">
        <f t="shared" si="10"/>
        <v>6459321.3399999999</v>
      </c>
      <c r="U114" s="220">
        <f t="shared" si="9"/>
        <v>7088.0295621639416</v>
      </c>
      <c r="V114" s="227">
        <v>10340.410753868102</v>
      </c>
    </row>
    <row r="115" spans="1:22" ht="70.5">
      <c r="A115" s="200">
        <v>1</v>
      </c>
      <c r="B115" s="219">
        <f>SUBTOTAL(9,$A$16:A115)</f>
        <v>99</v>
      </c>
      <c r="C115" s="229" t="s">
        <v>574</v>
      </c>
      <c r="D115" s="219">
        <v>1986</v>
      </c>
      <c r="E115" s="219"/>
      <c r="F115" s="219" t="s">
        <v>17054</v>
      </c>
      <c r="G115" s="219">
        <v>5</v>
      </c>
      <c r="H115" s="219" t="s">
        <v>17056</v>
      </c>
      <c r="I115" s="230">
        <v>2422.1</v>
      </c>
      <c r="J115" s="230">
        <v>2358.1999999999998</v>
      </c>
      <c r="K115" s="230">
        <v>2304.8999999999996</v>
      </c>
      <c r="L115" s="231">
        <v>117</v>
      </c>
      <c r="M115" s="219" t="s">
        <v>17049</v>
      </c>
      <c r="N115" s="219" t="s">
        <v>17065</v>
      </c>
      <c r="O115" s="222" t="s">
        <v>17129</v>
      </c>
      <c r="P115" s="227">
        <v>4925551.46</v>
      </c>
      <c r="Q115" s="227"/>
      <c r="R115" s="227">
        <v>0</v>
      </c>
      <c r="S115" s="227">
        <v>0</v>
      </c>
      <c r="T115" s="227">
        <f t="shared" si="10"/>
        <v>4925551.46</v>
      </c>
      <c r="U115" s="220">
        <f t="shared" si="9"/>
        <v>2033.5871599025641</v>
      </c>
      <c r="V115" s="227">
        <v>3375.0665620742329</v>
      </c>
    </row>
    <row r="116" spans="1:22" ht="70.5">
      <c r="A116" s="200">
        <v>1</v>
      </c>
      <c r="B116" s="219">
        <f>SUBTOTAL(9,$A$16:A116)</f>
        <v>100</v>
      </c>
      <c r="C116" s="229" t="s">
        <v>575</v>
      </c>
      <c r="D116" s="219">
        <v>1973</v>
      </c>
      <c r="E116" s="219"/>
      <c r="F116" s="219" t="s">
        <v>17191</v>
      </c>
      <c r="G116" s="219">
        <v>5</v>
      </c>
      <c r="H116" s="219" t="s">
        <v>17052</v>
      </c>
      <c r="I116" s="230">
        <v>4053.8</v>
      </c>
      <c r="J116" s="230">
        <v>3338.7</v>
      </c>
      <c r="K116" s="230">
        <v>3171.6</v>
      </c>
      <c r="L116" s="231">
        <v>177</v>
      </c>
      <c r="M116" s="219" t="s">
        <v>17049</v>
      </c>
      <c r="N116" s="219" t="s">
        <v>17065</v>
      </c>
      <c r="O116" s="222" t="s">
        <v>17129</v>
      </c>
      <c r="P116" s="227">
        <v>8639129</v>
      </c>
      <c r="Q116" s="227"/>
      <c r="R116" s="227">
        <v>0</v>
      </c>
      <c r="S116" s="227">
        <v>0</v>
      </c>
      <c r="T116" s="227">
        <f t="shared" si="10"/>
        <v>8639129</v>
      </c>
      <c r="U116" s="220">
        <f t="shared" si="9"/>
        <v>2131.1187034387485</v>
      </c>
      <c r="V116" s="227">
        <v>3243.1068725640139</v>
      </c>
    </row>
    <row r="117" spans="1:22" ht="35.25">
      <c r="A117" s="200">
        <v>1</v>
      </c>
      <c r="B117" s="219">
        <f>SUBTOTAL(9,$A$16:A117)</f>
        <v>101</v>
      </c>
      <c r="C117" s="229" t="s">
        <v>9420</v>
      </c>
      <c r="D117" s="219">
        <v>1983</v>
      </c>
      <c r="E117" s="219"/>
      <c r="F117" s="219" t="s">
        <v>17191</v>
      </c>
      <c r="G117" s="219">
        <v>2</v>
      </c>
      <c r="H117" s="219">
        <v>2</v>
      </c>
      <c r="I117" s="230">
        <v>644.29999999999995</v>
      </c>
      <c r="J117" s="230">
        <v>582.4</v>
      </c>
      <c r="K117" s="230">
        <v>582.4</v>
      </c>
      <c r="L117" s="231">
        <v>42</v>
      </c>
      <c r="M117" s="219" t="s">
        <v>17049</v>
      </c>
      <c r="N117" s="219" t="s">
        <v>17087</v>
      </c>
      <c r="O117" s="222" t="s">
        <v>17053</v>
      </c>
      <c r="P117" s="227">
        <v>4268355.87</v>
      </c>
      <c r="Q117" s="227"/>
      <c r="R117" s="227">
        <v>0</v>
      </c>
      <c r="S117" s="227">
        <v>0</v>
      </c>
      <c r="T117" s="227">
        <f t="shared" si="10"/>
        <v>4268355.87</v>
      </c>
      <c r="U117" s="220">
        <f t="shared" si="9"/>
        <v>6624.7957007605155</v>
      </c>
      <c r="V117" s="227">
        <v>10369.958630451654</v>
      </c>
    </row>
    <row r="118" spans="1:22" ht="35.25">
      <c r="A118" s="200">
        <v>1</v>
      </c>
      <c r="B118" s="219">
        <f>SUBTOTAL(9,$A$16:A118)</f>
        <v>102</v>
      </c>
      <c r="C118" s="229" t="s">
        <v>1719</v>
      </c>
      <c r="D118" s="219">
        <v>1966</v>
      </c>
      <c r="E118" s="219"/>
      <c r="F118" s="219" t="s">
        <v>17191</v>
      </c>
      <c r="G118" s="219">
        <v>5</v>
      </c>
      <c r="H118" s="219" t="s">
        <v>17056</v>
      </c>
      <c r="I118" s="230">
        <v>2708.5</v>
      </c>
      <c r="J118" s="230">
        <v>2523.1</v>
      </c>
      <c r="K118" s="230">
        <v>2195.4</v>
      </c>
      <c r="L118" s="231">
        <v>137</v>
      </c>
      <c r="M118" s="219" t="s">
        <v>17049</v>
      </c>
      <c r="N118" s="219" t="s">
        <v>17087</v>
      </c>
      <c r="O118" s="222" t="s">
        <v>17053</v>
      </c>
      <c r="P118" s="227">
        <v>6898398.7699999996</v>
      </c>
      <c r="Q118" s="227"/>
      <c r="R118" s="227">
        <v>0</v>
      </c>
      <c r="S118" s="227">
        <v>0</v>
      </c>
      <c r="T118" s="227">
        <f t="shared" si="10"/>
        <v>6898398.7699999996</v>
      </c>
      <c r="U118" s="220">
        <f t="shared" si="9"/>
        <v>2546.9443492708137</v>
      </c>
      <c r="V118" s="227">
        <v>3463.0944655713492</v>
      </c>
    </row>
    <row r="119" spans="1:22" ht="35.25">
      <c r="A119" s="200">
        <v>1</v>
      </c>
      <c r="B119" s="219">
        <f>SUBTOTAL(9,$A$16:A119)</f>
        <v>103</v>
      </c>
      <c r="C119" s="229" t="s">
        <v>1684</v>
      </c>
      <c r="D119" s="219">
        <v>1959</v>
      </c>
      <c r="E119" s="219"/>
      <c r="F119" s="219" t="s">
        <v>17191</v>
      </c>
      <c r="G119" s="219">
        <v>2</v>
      </c>
      <c r="H119" s="219" t="s">
        <v>16997</v>
      </c>
      <c r="I119" s="230">
        <v>611</v>
      </c>
      <c r="J119" s="230">
        <v>564.20000000000005</v>
      </c>
      <c r="K119" s="230">
        <v>492.1</v>
      </c>
      <c r="L119" s="231">
        <v>36</v>
      </c>
      <c r="M119" s="219" t="s">
        <v>17049</v>
      </c>
      <c r="N119" s="219" t="s">
        <v>17065</v>
      </c>
      <c r="O119" s="222" t="s">
        <v>17369</v>
      </c>
      <c r="P119" s="227">
        <v>3830649.87</v>
      </c>
      <c r="Q119" s="227">
        <v>0</v>
      </c>
      <c r="R119" s="227">
        <v>0</v>
      </c>
      <c r="S119" s="227">
        <v>0</v>
      </c>
      <c r="T119" s="227">
        <f>P119-R119-S119</f>
        <v>3830649.87</v>
      </c>
      <c r="U119" s="220">
        <f t="shared" si="9"/>
        <v>6269.4760556464817</v>
      </c>
      <c r="V119" s="227">
        <v>9719.0888379705411</v>
      </c>
    </row>
    <row r="120" spans="1:22" ht="70.5">
      <c r="A120" s="200">
        <v>1</v>
      </c>
      <c r="B120" s="219">
        <f>SUBTOTAL(9,$A$16:A120)</f>
        <v>104</v>
      </c>
      <c r="C120" s="229" t="s">
        <v>9345</v>
      </c>
      <c r="D120" s="219">
        <v>1965</v>
      </c>
      <c r="E120" s="219"/>
      <c r="F120" s="219" t="s">
        <v>17191</v>
      </c>
      <c r="G120" s="219">
        <v>4</v>
      </c>
      <c r="H120" s="219" t="s">
        <v>17056</v>
      </c>
      <c r="I120" s="230">
        <v>2024.1</v>
      </c>
      <c r="J120" s="230">
        <v>1904.5</v>
      </c>
      <c r="K120" s="230">
        <v>1691</v>
      </c>
      <c r="L120" s="231">
        <v>86</v>
      </c>
      <c r="M120" s="219" t="s">
        <v>17049</v>
      </c>
      <c r="N120" s="219" t="s">
        <v>17065</v>
      </c>
      <c r="O120" s="222" t="s">
        <v>17370</v>
      </c>
      <c r="P120" s="227">
        <v>6012771.6600000001</v>
      </c>
      <c r="Q120" s="227">
        <v>0</v>
      </c>
      <c r="R120" s="227">
        <v>0</v>
      </c>
      <c r="S120" s="227">
        <v>0</v>
      </c>
      <c r="T120" s="227">
        <f>P120-R120-S120</f>
        <v>6012771.6600000001</v>
      </c>
      <c r="U120" s="220">
        <f t="shared" si="9"/>
        <v>2970.590217874611</v>
      </c>
      <c r="V120" s="227">
        <v>4435.5</v>
      </c>
    </row>
    <row r="121" spans="1:22" ht="35.25">
      <c r="A121" s="200">
        <v>1</v>
      </c>
      <c r="B121" s="219">
        <f>SUBTOTAL(9,$A$16:A121)</f>
        <v>105</v>
      </c>
      <c r="C121" s="229" t="s">
        <v>9777</v>
      </c>
      <c r="D121" s="219">
        <v>1887</v>
      </c>
      <c r="E121" s="219"/>
      <c r="F121" s="219" t="s">
        <v>17191</v>
      </c>
      <c r="G121" s="219">
        <v>2</v>
      </c>
      <c r="H121" s="219" t="s">
        <v>16997</v>
      </c>
      <c r="I121" s="230">
        <v>323</v>
      </c>
      <c r="J121" s="230">
        <v>291.7</v>
      </c>
      <c r="K121" s="230">
        <v>291.7</v>
      </c>
      <c r="L121" s="231">
        <v>16</v>
      </c>
      <c r="M121" s="219" t="s">
        <v>17049</v>
      </c>
      <c r="N121" s="219" t="s">
        <v>17087</v>
      </c>
      <c r="O121" s="222" t="s">
        <v>17053</v>
      </c>
      <c r="P121" s="227">
        <v>2385886.4300000002</v>
      </c>
      <c r="Q121" s="227">
        <v>0</v>
      </c>
      <c r="R121" s="227">
        <v>0</v>
      </c>
      <c r="S121" s="227">
        <v>0</v>
      </c>
      <c r="T121" s="227">
        <f>P121-R121-S121</f>
        <v>2385886.4300000002</v>
      </c>
      <c r="U121" s="220">
        <f t="shared" si="9"/>
        <v>7386.6452941176476</v>
      </c>
      <c r="V121" s="227">
        <v>13585.424792569658</v>
      </c>
    </row>
    <row r="122" spans="1:22" ht="35.25">
      <c r="B122" s="228" t="s">
        <v>380</v>
      </c>
      <c r="C122" s="228"/>
      <c r="D122" s="219" t="s">
        <v>17027</v>
      </c>
      <c r="E122" s="219" t="s">
        <v>17027</v>
      </c>
      <c r="F122" s="219" t="s">
        <v>17027</v>
      </c>
      <c r="G122" s="219" t="s">
        <v>17027</v>
      </c>
      <c r="H122" s="219" t="s">
        <v>17027</v>
      </c>
      <c r="I122" s="224">
        <f>SUM(I123:I166)</f>
        <v>59512.939999999995</v>
      </c>
      <c r="J122" s="224">
        <f t="shared" ref="J122:L122" si="11">SUM(J123:J166)</f>
        <v>46709.100000000006</v>
      </c>
      <c r="K122" s="224">
        <f t="shared" si="11"/>
        <v>43335.199999999997</v>
      </c>
      <c r="L122" s="225">
        <f t="shared" si="11"/>
        <v>1847</v>
      </c>
      <c r="M122" s="219" t="s">
        <v>17027</v>
      </c>
      <c r="N122" s="219" t="s">
        <v>17027</v>
      </c>
      <c r="O122" s="222" t="s">
        <v>17027</v>
      </c>
      <c r="P122" s="226">
        <v>190797026.01999995</v>
      </c>
      <c r="Q122" s="226">
        <f t="shared" ref="Q122:T122" si="12">SUM(Q123:Q166)</f>
        <v>0</v>
      </c>
      <c r="R122" s="224">
        <f t="shared" si="12"/>
        <v>0</v>
      </c>
      <c r="S122" s="224">
        <f t="shared" si="12"/>
        <v>0</v>
      </c>
      <c r="T122" s="224">
        <f t="shared" si="12"/>
        <v>190797026.01999995</v>
      </c>
      <c r="U122" s="220">
        <f t="shared" si="9"/>
        <v>3205.9754739053383</v>
      </c>
      <c r="V122" s="227">
        <f>MAX(V123:V166)</f>
        <v>15898.713426445549</v>
      </c>
    </row>
    <row r="123" spans="1:22" ht="35.25">
      <c r="A123" s="200">
        <v>1</v>
      </c>
      <c r="B123" s="219">
        <f>SUBTOTAL(9,$A$16:A123)</f>
        <v>106</v>
      </c>
      <c r="C123" s="229" t="s">
        <v>383</v>
      </c>
      <c r="D123" s="219">
        <v>1989</v>
      </c>
      <c r="E123" s="219"/>
      <c r="F123" s="219" t="s">
        <v>17191</v>
      </c>
      <c r="G123" s="219">
        <v>5</v>
      </c>
      <c r="H123" s="219" t="s">
        <v>17052</v>
      </c>
      <c r="I123" s="230">
        <v>3601.5</v>
      </c>
      <c r="J123" s="230">
        <v>2642.8</v>
      </c>
      <c r="K123" s="230">
        <v>2526</v>
      </c>
      <c r="L123" s="231">
        <v>88</v>
      </c>
      <c r="M123" s="219" t="s">
        <v>17049</v>
      </c>
      <c r="N123" s="219" t="s">
        <v>17065</v>
      </c>
      <c r="O123" s="222" t="s">
        <v>17103</v>
      </c>
      <c r="P123" s="227">
        <v>6521564.9199999999</v>
      </c>
      <c r="Q123" s="227"/>
      <c r="R123" s="227">
        <v>0</v>
      </c>
      <c r="S123" s="227">
        <v>0</v>
      </c>
      <c r="T123" s="227">
        <f t="shared" si="10"/>
        <v>6521564.9199999999</v>
      </c>
      <c r="U123" s="220">
        <f t="shared" si="9"/>
        <v>1810.7913147299737</v>
      </c>
      <c r="V123" s="227">
        <v>2206.5160849645981</v>
      </c>
    </row>
    <row r="124" spans="1:22" ht="35.25">
      <c r="A124" s="200">
        <v>1</v>
      </c>
      <c r="B124" s="219">
        <f>SUBTOTAL(9,$A$16:A124)</f>
        <v>107</v>
      </c>
      <c r="C124" s="229" t="s">
        <v>385</v>
      </c>
      <c r="D124" s="219">
        <v>1968</v>
      </c>
      <c r="E124" s="219"/>
      <c r="F124" s="219" t="s">
        <v>17191</v>
      </c>
      <c r="G124" s="219">
        <v>5</v>
      </c>
      <c r="H124" s="219" t="s">
        <v>16997</v>
      </c>
      <c r="I124" s="230">
        <v>1976.4</v>
      </c>
      <c r="J124" s="230">
        <v>1594.6</v>
      </c>
      <c r="K124" s="230">
        <v>1594.5</v>
      </c>
      <c r="L124" s="231">
        <v>56</v>
      </c>
      <c r="M124" s="219" t="s">
        <v>17049</v>
      </c>
      <c r="N124" s="219" t="s">
        <v>17065</v>
      </c>
      <c r="O124" s="222" t="s">
        <v>17103</v>
      </c>
      <c r="P124" s="227">
        <v>4297056</v>
      </c>
      <c r="Q124" s="227"/>
      <c r="R124" s="227">
        <v>0</v>
      </c>
      <c r="S124" s="227">
        <v>0</v>
      </c>
      <c r="T124" s="227">
        <f t="shared" si="10"/>
        <v>4297056</v>
      </c>
      <c r="U124" s="220">
        <f t="shared" si="9"/>
        <v>2174.1833636915603</v>
      </c>
      <c r="V124" s="227">
        <v>2801.3976927747417</v>
      </c>
    </row>
    <row r="125" spans="1:22" ht="35.25">
      <c r="A125" s="200">
        <v>1</v>
      </c>
      <c r="B125" s="219">
        <f>SUBTOTAL(9,$A$16:A125)</f>
        <v>108</v>
      </c>
      <c r="C125" s="229" t="s">
        <v>390</v>
      </c>
      <c r="D125" s="219">
        <v>1974</v>
      </c>
      <c r="E125" s="219"/>
      <c r="F125" s="219" t="s">
        <v>17191</v>
      </c>
      <c r="G125" s="219">
        <v>5</v>
      </c>
      <c r="H125" s="219" t="s">
        <v>16997</v>
      </c>
      <c r="I125" s="230">
        <v>2383.4</v>
      </c>
      <c r="J125" s="230">
        <v>1780.1</v>
      </c>
      <c r="K125" s="230">
        <v>1722.6999999999998</v>
      </c>
      <c r="L125" s="231">
        <v>75</v>
      </c>
      <c r="M125" s="219" t="s">
        <v>17049</v>
      </c>
      <c r="N125" s="219" t="s">
        <v>17065</v>
      </c>
      <c r="O125" s="222" t="s">
        <v>17103</v>
      </c>
      <c r="P125" s="227">
        <v>5308128</v>
      </c>
      <c r="Q125" s="227"/>
      <c r="R125" s="227">
        <v>0</v>
      </c>
      <c r="S125" s="227">
        <v>0</v>
      </c>
      <c r="T125" s="227">
        <f t="shared" si="10"/>
        <v>5308128</v>
      </c>
      <c r="U125" s="220">
        <f t="shared" si="9"/>
        <v>2227.1242762440211</v>
      </c>
      <c r="V125" s="227">
        <v>2869.611143744231</v>
      </c>
    </row>
    <row r="126" spans="1:22" ht="35.25">
      <c r="A126" s="200">
        <v>1</v>
      </c>
      <c r="B126" s="219">
        <f>SUBTOTAL(9,$A$16:A126)</f>
        <v>109</v>
      </c>
      <c r="C126" s="229" t="s">
        <v>399</v>
      </c>
      <c r="D126" s="219">
        <v>1966</v>
      </c>
      <c r="E126" s="219"/>
      <c r="F126" s="219" t="s">
        <v>17191</v>
      </c>
      <c r="G126" s="219">
        <v>5</v>
      </c>
      <c r="H126" s="219" t="s">
        <v>17055</v>
      </c>
      <c r="I126" s="230">
        <v>5692</v>
      </c>
      <c r="J126" s="230">
        <v>4539.7</v>
      </c>
      <c r="K126" s="230">
        <v>4143.7</v>
      </c>
      <c r="L126" s="231">
        <v>181</v>
      </c>
      <c r="M126" s="219" t="s">
        <v>17049</v>
      </c>
      <c r="N126" s="219" t="s">
        <v>17065</v>
      </c>
      <c r="O126" s="222" t="s">
        <v>17100</v>
      </c>
      <c r="P126" s="227">
        <v>13197219.200000001</v>
      </c>
      <c r="Q126" s="227"/>
      <c r="R126" s="227">
        <v>0</v>
      </c>
      <c r="S126" s="227">
        <v>0</v>
      </c>
      <c r="T126" s="227">
        <f t="shared" si="10"/>
        <v>13197219.200000001</v>
      </c>
      <c r="U126" s="220">
        <f t="shared" si="9"/>
        <v>2318.555727336613</v>
      </c>
      <c r="V126" s="227">
        <v>2822.7749824314828</v>
      </c>
    </row>
    <row r="127" spans="1:22" ht="35.25">
      <c r="A127" s="200">
        <v>1</v>
      </c>
      <c r="B127" s="219">
        <f>SUBTOTAL(9,$A$16:A127)</f>
        <v>110</v>
      </c>
      <c r="C127" s="229" t="s">
        <v>433</v>
      </c>
      <c r="D127" s="219">
        <v>1962</v>
      </c>
      <c r="E127" s="219"/>
      <c r="F127" s="219" t="s">
        <v>17191</v>
      </c>
      <c r="G127" s="219">
        <v>5</v>
      </c>
      <c r="H127" s="219" t="s">
        <v>16997</v>
      </c>
      <c r="I127" s="230">
        <v>1601.3</v>
      </c>
      <c r="J127" s="230">
        <v>1511.3</v>
      </c>
      <c r="K127" s="230">
        <v>1511.3</v>
      </c>
      <c r="L127" s="231">
        <v>57</v>
      </c>
      <c r="M127" s="219" t="s">
        <v>17049</v>
      </c>
      <c r="N127" s="219" t="s">
        <v>17065</v>
      </c>
      <c r="O127" s="222" t="s">
        <v>17420</v>
      </c>
      <c r="P127" s="227">
        <v>9773696</v>
      </c>
      <c r="Q127" s="227"/>
      <c r="R127" s="227">
        <v>0</v>
      </c>
      <c r="S127" s="227">
        <v>0</v>
      </c>
      <c r="T127" s="227">
        <f t="shared" si="10"/>
        <v>9773696</v>
      </c>
      <c r="U127" s="220">
        <f t="shared" si="9"/>
        <v>6103.6008243302322</v>
      </c>
      <c r="V127" s="227">
        <v>7864.3841878473741</v>
      </c>
    </row>
    <row r="128" spans="1:22" ht="35.25">
      <c r="A128" s="200">
        <v>1</v>
      </c>
      <c r="B128" s="219">
        <f>SUBTOTAL(9,$A$16:A128)</f>
        <v>111</v>
      </c>
      <c r="C128" s="229" t="s">
        <v>401</v>
      </c>
      <c r="D128" s="219">
        <v>1959</v>
      </c>
      <c r="E128" s="219"/>
      <c r="F128" s="219" t="s">
        <v>17191</v>
      </c>
      <c r="G128" s="219">
        <v>2</v>
      </c>
      <c r="H128" s="219" t="s">
        <v>16995</v>
      </c>
      <c r="I128" s="230">
        <v>307.2</v>
      </c>
      <c r="J128" s="230">
        <v>284.10000000000002</v>
      </c>
      <c r="K128" s="230">
        <v>284.10000000000002</v>
      </c>
      <c r="L128" s="231">
        <v>15</v>
      </c>
      <c r="M128" s="219" t="s">
        <v>17049</v>
      </c>
      <c r="N128" s="219" t="s">
        <v>17065</v>
      </c>
      <c r="O128" s="222" t="s">
        <v>17106</v>
      </c>
      <c r="P128" s="227">
        <v>2546532.12</v>
      </c>
      <c r="Q128" s="227"/>
      <c r="R128" s="227">
        <v>0</v>
      </c>
      <c r="S128" s="227">
        <v>0</v>
      </c>
      <c r="T128" s="227">
        <f t="shared" si="10"/>
        <v>2546532.12</v>
      </c>
      <c r="U128" s="220">
        <f t="shared" si="9"/>
        <v>8289.4925781250004</v>
      </c>
      <c r="V128" s="227">
        <v>9801.5081054687507</v>
      </c>
    </row>
    <row r="129" spans="1:22" ht="35.25">
      <c r="A129" s="200">
        <v>1</v>
      </c>
      <c r="B129" s="219">
        <f>SUBTOTAL(9,$A$16:A129)</f>
        <v>112</v>
      </c>
      <c r="C129" s="229" t="s">
        <v>403</v>
      </c>
      <c r="D129" s="219">
        <v>1959</v>
      </c>
      <c r="E129" s="219"/>
      <c r="F129" s="219" t="s">
        <v>17191</v>
      </c>
      <c r="G129" s="219">
        <v>4</v>
      </c>
      <c r="H129" s="219" t="s">
        <v>17052</v>
      </c>
      <c r="I129" s="230">
        <v>4644.8999999999996</v>
      </c>
      <c r="J129" s="230">
        <v>3816.9</v>
      </c>
      <c r="K129" s="230">
        <v>3333.3</v>
      </c>
      <c r="L129" s="231">
        <v>124</v>
      </c>
      <c r="M129" s="219" t="s">
        <v>17049</v>
      </c>
      <c r="N129" s="219" t="s">
        <v>17065</v>
      </c>
      <c r="O129" s="222" t="s">
        <v>17105</v>
      </c>
      <c r="P129" s="227">
        <v>8423996.3599999994</v>
      </c>
      <c r="Q129" s="227"/>
      <c r="R129" s="227">
        <v>0</v>
      </c>
      <c r="S129" s="227">
        <v>0</v>
      </c>
      <c r="T129" s="227">
        <f t="shared" si="10"/>
        <v>8423996.3599999994</v>
      </c>
      <c r="U129" s="220">
        <f t="shared" si="9"/>
        <v>1813.6012314581585</v>
      </c>
      <c r="V129" s="227">
        <v>2142.9516243622038</v>
      </c>
    </row>
    <row r="130" spans="1:22" ht="35.25">
      <c r="A130" s="200">
        <v>1</v>
      </c>
      <c r="B130" s="219">
        <f>SUBTOTAL(9,$A$16:A130)</f>
        <v>113</v>
      </c>
      <c r="C130" s="229" t="s">
        <v>405</v>
      </c>
      <c r="D130" s="219">
        <v>1962</v>
      </c>
      <c r="E130" s="219"/>
      <c r="F130" s="219" t="s">
        <v>17191</v>
      </c>
      <c r="G130" s="219">
        <v>3</v>
      </c>
      <c r="H130" s="219" t="s">
        <v>16997</v>
      </c>
      <c r="I130" s="230">
        <v>1025.5</v>
      </c>
      <c r="J130" s="230">
        <v>952.8</v>
      </c>
      <c r="K130" s="230">
        <v>825.3</v>
      </c>
      <c r="L130" s="231">
        <v>46</v>
      </c>
      <c r="M130" s="219" t="s">
        <v>17049</v>
      </c>
      <c r="N130" s="219" t="s">
        <v>17065</v>
      </c>
      <c r="O130" s="222" t="s">
        <v>17106</v>
      </c>
      <c r="P130" s="227">
        <v>3560537.12</v>
      </c>
      <c r="Q130" s="227"/>
      <c r="R130" s="227">
        <v>0</v>
      </c>
      <c r="S130" s="227">
        <v>0</v>
      </c>
      <c r="T130" s="227">
        <f t="shared" si="10"/>
        <v>3560537.12</v>
      </c>
      <c r="U130" s="220">
        <f t="shared" si="9"/>
        <v>3472.0010921501707</v>
      </c>
      <c r="V130" s="227">
        <v>6084.23</v>
      </c>
    </row>
    <row r="131" spans="1:22" ht="35.25">
      <c r="A131" s="200">
        <v>1</v>
      </c>
      <c r="B131" s="219">
        <f>SUBTOTAL(9,$A$16:A131)</f>
        <v>114</v>
      </c>
      <c r="C131" s="229" t="s">
        <v>413</v>
      </c>
      <c r="D131" s="219">
        <v>1992</v>
      </c>
      <c r="E131" s="219"/>
      <c r="F131" s="219" t="s">
        <v>17191</v>
      </c>
      <c r="G131" s="219">
        <v>3</v>
      </c>
      <c r="H131" s="219" t="s">
        <v>16997</v>
      </c>
      <c r="I131" s="230">
        <v>1035.8</v>
      </c>
      <c r="J131" s="230">
        <v>636.5</v>
      </c>
      <c r="K131" s="230">
        <v>479.2</v>
      </c>
      <c r="L131" s="231">
        <v>35</v>
      </c>
      <c r="M131" s="219" t="s">
        <v>17049</v>
      </c>
      <c r="N131" s="219" t="s">
        <v>17087</v>
      </c>
      <c r="O131" s="222" t="s">
        <v>17053</v>
      </c>
      <c r="P131" s="227">
        <v>4547690.3999999994</v>
      </c>
      <c r="Q131" s="227"/>
      <c r="R131" s="227">
        <v>0</v>
      </c>
      <c r="S131" s="227">
        <v>0</v>
      </c>
      <c r="T131" s="227">
        <f t="shared" si="10"/>
        <v>4547690.3999999994</v>
      </c>
      <c r="U131" s="220">
        <f t="shared" si="9"/>
        <v>4390.510137092102</v>
      </c>
      <c r="V131" s="227">
        <v>5345.3199459355083</v>
      </c>
    </row>
    <row r="132" spans="1:22" ht="35.25">
      <c r="A132" s="200">
        <v>1</v>
      </c>
      <c r="B132" s="219">
        <f>SUBTOTAL(9,$A$16:A132)</f>
        <v>115</v>
      </c>
      <c r="C132" s="229" t="s">
        <v>415</v>
      </c>
      <c r="D132" s="219">
        <v>1980</v>
      </c>
      <c r="E132" s="219"/>
      <c r="F132" s="219" t="s">
        <v>17191</v>
      </c>
      <c r="G132" s="219">
        <v>2</v>
      </c>
      <c r="H132" s="219" t="s">
        <v>16995</v>
      </c>
      <c r="I132" s="230">
        <v>408</v>
      </c>
      <c r="J132" s="230">
        <v>238.7</v>
      </c>
      <c r="K132" s="230">
        <v>238.7</v>
      </c>
      <c r="L132" s="231">
        <v>10</v>
      </c>
      <c r="M132" s="219" t="s">
        <v>17049</v>
      </c>
      <c r="N132" s="219" t="s">
        <v>17087</v>
      </c>
      <c r="O132" s="222" t="s">
        <v>17053</v>
      </c>
      <c r="P132" s="227">
        <v>2957385.5999999996</v>
      </c>
      <c r="Q132" s="227"/>
      <c r="R132" s="227">
        <v>0</v>
      </c>
      <c r="S132" s="227">
        <v>0</v>
      </c>
      <c r="T132" s="227">
        <f t="shared" si="10"/>
        <v>2957385.5999999996</v>
      </c>
      <c r="U132" s="220">
        <f t="shared" si="9"/>
        <v>7248.4941176470575</v>
      </c>
      <c r="V132" s="227">
        <v>9339.5594117647051</v>
      </c>
    </row>
    <row r="133" spans="1:22" ht="35.25">
      <c r="A133" s="200">
        <v>1</v>
      </c>
      <c r="B133" s="219">
        <f>SUBTOTAL(9,$A$16:A133)</f>
        <v>116</v>
      </c>
      <c r="C133" s="229" t="s">
        <v>422</v>
      </c>
      <c r="D133" s="219">
        <v>1981</v>
      </c>
      <c r="E133" s="219"/>
      <c r="F133" s="219" t="s">
        <v>17054</v>
      </c>
      <c r="G133" s="219">
        <v>5</v>
      </c>
      <c r="H133" s="219" t="s">
        <v>17059</v>
      </c>
      <c r="I133" s="230">
        <v>4864.1000000000004</v>
      </c>
      <c r="J133" s="230">
        <v>3467.6</v>
      </c>
      <c r="K133" s="230">
        <v>3467.6</v>
      </c>
      <c r="L133" s="231">
        <v>143</v>
      </c>
      <c r="M133" s="219" t="s">
        <v>17049</v>
      </c>
      <c r="N133" s="219" t="s">
        <v>17065</v>
      </c>
      <c r="O133" s="222" t="s">
        <v>17112</v>
      </c>
      <c r="P133" s="227">
        <v>9541232.7999999989</v>
      </c>
      <c r="Q133" s="227"/>
      <c r="R133" s="227">
        <v>0</v>
      </c>
      <c r="S133" s="227">
        <v>0</v>
      </c>
      <c r="T133" s="227">
        <f t="shared" si="10"/>
        <v>9541232.7999999989</v>
      </c>
      <c r="U133" s="220">
        <f t="shared" si="9"/>
        <v>1961.5618099956823</v>
      </c>
      <c r="V133" s="227">
        <v>2388.1451450422478</v>
      </c>
    </row>
    <row r="134" spans="1:22" ht="35.25">
      <c r="A134" s="200">
        <v>1</v>
      </c>
      <c r="B134" s="219">
        <f>SUBTOTAL(9,$A$16:A134)</f>
        <v>117</v>
      </c>
      <c r="C134" s="229" t="s">
        <v>11158</v>
      </c>
      <c r="D134" s="219">
        <v>1937</v>
      </c>
      <c r="E134" s="219"/>
      <c r="F134" s="219" t="s">
        <v>17191</v>
      </c>
      <c r="G134" s="219" t="s">
        <v>17052</v>
      </c>
      <c r="H134" s="219" t="s">
        <v>17056</v>
      </c>
      <c r="I134" s="230">
        <v>1585.9</v>
      </c>
      <c r="J134" s="230">
        <v>1585.9</v>
      </c>
      <c r="K134" s="230">
        <v>1465.1</v>
      </c>
      <c r="L134" s="231">
        <v>36</v>
      </c>
      <c r="M134" s="219" t="s">
        <v>17049</v>
      </c>
      <c r="N134" s="219" t="s">
        <v>17087</v>
      </c>
      <c r="O134" s="222" t="s">
        <v>17053</v>
      </c>
      <c r="P134" s="227">
        <v>10185538.860000001</v>
      </c>
      <c r="Q134" s="227"/>
      <c r="R134" s="227">
        <v>0</v>
      </c>
      <c r="S134" s="227">
        <v>0</v>
      </c>
      <c r="T134" s="227">
        <f t="shared" ref="T134:T219" si="13">P134-R134-S134</f>
        <v>10185538.860000001</v>
      </c>
      <c r="U134" s="220">
        <f t="shared" si="9"/>
        <v>6422.5606028122838</v>
      </c>
      <c r="V134" s="227">
        <v>15898.713426445549</v>
      </c>
    </row>
    <row r="135" spans="1:22" ht="35.25">
      <c r="A135" s="200">
        <v>1</v>
      </c>
      <c r="B135" s="219">
        <f>SUBTOTAL(9,$A$16:A135)</f>
        <v>118</v>
      </c>
      <c r="C135" s="229" t="s">
        <v>17382</v>
      </c>
      <c r="D135" s="219">
        <v>1955</v>
      </c>
      <c r="E135" s="219"/>
      <c r="F135" s="219" t="s">
        <v>17191</v>
      </c>
      <c r="G135" s="219">
        <v>3</v>
      </c>
      <c r="H135" s="219" t="s">
        <v>17052</v>
      </c>
      <c r="I135" s="230">
        <v>2958.2</v>
      </c>
      <c r="J135" s="230">
        <v>2271</v>
      </c>
      <c r="K135" s="230">
        <v>1836.6</v>
      </c>
      <c r="L135" s="231">
        <v>72</v>
      </c>
      <c r="M135" s="219" t="s">
        <v>17049</v>
      </c>
      <c r="N135" s="219" t="s">
        <v>17065</v>
      </c>
      <c r="O135" s="222" t="s">
        <v>17337</v>
      </c>
      <c r="P135" s="227">
        <v>149372.4</v>
      </c>
      <c r="Q135" s="227"/>
      <c r="R135" s="227">
        <v>0</v>
      </c>
      <c r="S135" s="227">
        <v>0</v>
      </c>
      <c r="T135" s="227">
        <f t="shared" si="13"/>
        <v>149372.4</v>
      </c>
      <c r="U135" s="220">
        <f t="shared" si="9"/>
        <v>50.494354675140286</v>
      </c>
      <c r="V135" s="227">
        <f>U135</f>
        <v>50.494354675140286</v>
      </c>
    </row>
    <row r="136" spans="1:22" ht="35.25">
      <c r="A136" s="200">
        <v>1</v>
      </c>
      <c r="B136" s="219">
        <f>SUBTOTAL(9,$A$16:A136)</f>
        <v>119</v>
      </c>
      <c r="C136" s="229" t="s">
        <v>11572</v>
      </c>
      <c r="D136" s="219">
        <v>1962</v>
      </c>
      <c r="E136" s="219"/>
      <c r="F136" s="219" t="s">
        <v>17191</v>
      </c>
      <c r="G136" s="219">
        <v>4</v>
      </c>
      <c r="H136" s="219" t="s">
        <v>16997</v>
      </c>
      <c r="I136" s="230">
        <v>1599.4</v>
      </c>
      <c r="J136" s="230">
        <v>1280.9000000000001</v>
      </c>
      <c r="K136" s="230">
        <v>975</v>
      </c>
      <c r="L136" s="231">
        <v>60</v>
      </c>
      <c r="M136" s="219" t="s">
        <v>17049</v>
      </c>
      <c r="N136" s="219" t="s">
        <v>17065</v>
      </c>
      <c r="O136" s="222" t="s">
        <v>17100</v>
      </c>
      <c r="P136" s="227">
        <v>5186133.25</v>
      </c>
      <c r="Q136" s="227"/>
      <c r="R136" s="227">
        <v>0</v>
      </c>
      <c r="S136" s="227">
        <v>0</v>
      </c>
      <c r="T136" s="227">
        <f t="shared" si="13"/>
        <v>5186133.25</v>
      </c>
      <c r="U136" s="220">
        <f t="shared" si="9"/>
        <v>3242.5492372139552</v>
      </c>
      <c r="V136" s="227">
        <v>4255.8850068775782</v>
      </c>
    </row>
    <row r="137" spans="1:22" ht="35.25">
      <c r="A137" s="200">
        <v>1</v>
      </c>
      <c r="B137" s="219">
        <f>SUBTOTAL(9,$A$16:A137)</f>
        <v>120</v>
      </c>
      <c r="C137" s="229" t="s">
        <v>11566</v>
      </c>
      <c r="D137" s="219">
        <v>1937</v>
      </c>
      <c r="E137" s="219"/>
      <c r="F137" s="219" t="s">
        <v>17191</v>
      </c>
      <c r="G137" s="219" t="s">
        <v>17052</v>
      </c>
      <c r="H137" s="219" t="s">
        <v>17052</v>
      </c>
      <c r="I137" s="230">
        <v>2626</v>
      </c>
      <c r="J137" s="230">
        <v>2536</v>
      </c>
      <c r="K137" s="230">
        <v>2536</v>
      </c>
      <c r="L137" s="231">
        <v>96</v>
      </c>
      <c r="M137" s="219" t="s">
        <v>17049</v>
      </c>
      <c r="N137" s="219" t="s">
        <v>17065</v>
      </c>
      <c r="O137" s="222" t="s">
        <v>17165</v>
      </c>
      <c r="P137" s="227">
        <v>2537236.0500000003</v>
      </c>
      <c r="Q137" s="227"/>
      <c r="R137" s="227">
        <v>0</v>
      </c>
      <c r="S137" s="227">
        <v>0</v>
      </c>
      <c r="T137" s="227">
        <f t="shared" si="13"/>
        <v>2537236.0500000003</v>
      </c>
      <c r="U137" s="220">
        <f t="shared" si="9"/>
        <v>966.19803884234591</v>
      </c>
      <c r="V137" s="227">
        <v>6611.86</v>
      </c>
    </row>
    <row r="138" spans="1:22" ht="35.25">
      <c r="A138" s="200">
        <v>1</v>
      </c>
      <c r="B138" s="219">
        <f>SUBTOTAL(9,$A$16:A138)</f>
        <v>121</v>
      </c>
      <c r="C138" s="229" t="s">
        <v>2039</v>
      </c>
      <c r="D138" s="219">
        <v>1937</v>
      </c>
      <c r="E138" s="219"/>
      <c r="F138" s="219" t="s">
        <v>17191</v>
      </c>
      <c r="G138" s="219">
        <v>3</v>
      </c>
      <c r="H138" s="219" t="s">
        <v>17052</v>
      </c>
      <c r="I138" s="230">
        <v>2718</v>
      </c>
      <c r="J138" s="230">
        <v>2039</v>
      </c>
      <c r="K138" s="230">
        <v>2039</v>
      </c>
      <c r="L138" s="231">
        <v>62</v>
      </c>
      <c r="M138" s="219" t="s">
        <v>17049</v>
      </c>
      <c r="N138" s="219" t="s">
        <v>17065</v>
      </c>
      <c r="O138" s="222" t="s">
        <v>17100</v>
      </c>
      <c r="P138" s="227">
        <v>1731161.0999999999</v>
      </c>
      <c r="Q138" s="227"/>
      <c r="R138" s="227">
        <v>0</v>
      </c>
      <c r="S138" s="227">
        <v>0</v>
      </c>
      <c r="T138" s="227">
        <f t="shared" si="13"/>
        <v>1731161.0999999999</v>
      </c>
      <c r="U138" s="220">
        <f t="shared" si="9"/>
        <v>636.92461368653414</v>
      </c>
      <c r="V138" s="227">
        <v>1051.81</v>
      </c>
    </row>
    <row r="139" spans="1:22" ht="35.25">
      <c r="A139" s="200">
        <v>1</v>
      </c>
      <c r="B139" s="219">
        <f>SUBTOTAL(9,$A$16:A139)</f>
        <v>122</v>
      </c>
      <c r="C139" s="229" t="s">
        <v>432</v>
      </c>
      <c r="D139" s="219">
        <v>1928</v>
      </c>
      <c r="E139" s="219"/>
      <c r="F139" s="219" t="s">
        <v>17190</v>
      </c>
      <c r="G139" s="219">
        <v>2</v>
      </c>
      <c r="H139" s="219" t="s">
        <v>16997</v>
      </c>
      <c r="I139" s="230">
        <v>401.7</v>
      </c>
      <c r="J139" s="230">
        <v>350.3</v>
      </c>
      <c r="K139" s="230">
        <v>298.90000000000003</v>
      </c>
      <c r="L139" s="231">
        <v>16</v>
      </c>
      <c r="M139" s="219" t="s">
        <v>17049</v>
      </c>
      <c r="N139" s="219" t="s">
        <v>17087</v>
      </c>
      <c r="O139" s="222" t="s">
        <v>17053</v>
      </c>
      <c r="P139" s="227">
        <v>2714704</v>
      </c>
      <c r="Q139" s="227">
        <v>0</v>
      </c>
      <c r="R139" s="227">
        <v>0</v>
      </c>
      <c r="S139" s="227">
        <v>0</v>
      </c>
      <c r="T139" s="227">
        <f>P139-R139-S139</f>
        <v>2714704</v>
      </c>
      <c r="U139" s="220">
        <f t="shared" si="9"/>
        <v>6758.0383370674635</v>
      </c>
      <c r="V139" s="227">
        <v>9188.7518048294751</v>
      </c>
    </row>
    <row r="140" spans="1:22" ht="35.25">
      <c r="A140" s="200">
        <v>1</v>
      </c>
      <c r="B140" s="219">
        <f>SUBTOTAL(9,$A$16:A140)</f>
        <v>123</v>
      </c>
      <c r="C140" s="229" t="s">
        <v>388</v>
      </c>
      <c r="D140" s="219">
        <v>1963</v>
      </c>
      <c r="E140" s="219"/>
      <c r="F140" s="219" t="s">
        <v>17191</v>
      </c>
      <c r="G140" s="219">
        <v>2</v>
      </c>
      <c r="H140" s="219" t="s">
        <v>16995</v>
      </c>
      <c r="I140" s="230">
        <v>419.1</v>
      </c>
      <c r="J140" s="230">
        <v>400</v>
      </c>
      <c r="K140" s="230">
        <v>400</v>
      </c>
      <c r="L140" s="231">
        <v>14</v>
      </c>
      <c r="M140" s="219" t="s">
        <v>17049</v>
      </c>
      <c r="N140" s="219" t="s">
        <v>17087</v>
      </c>
      <c r="O140" s="222" t="s">
        <v>17053</v>
      </c>
      <c r="P140" s="227">
        <v>3647924.8</v>
      </c>
      <c r="Q140" s="227"/>
      <c r="R140" s="227">
        <v>0</v>
      </c>
      <c r="S140" s="227">
        <v>0</v>
      </c>
      <c r="T140" s="227">
        <f>P140-R140-S140</f>
        <v>3647924.8</v>
      </c>
      <c r="U140" s="220">
        <f t="shared" ref="U140:U165" si="14">P140/I140</f>
        <v>8704.1870675256487</v>
      </c>
      <c r="V140" s="227">
        <v>10291.843474111189</v>
      </c>
    </row>
    <row r="141" spans="1:22" ht="35.25">
      <c r="A141" s="200">
        <v>1</v>
      </c>
      <c r="B141" s="219">
        <f>SUBTOTAL(9,$A$16:A141)</f>
        <v>124</v>
      </c>
      <c r="C141" s="229" t="s">
        <v>445</v>
      </c>
      <c r="D141" s="219">
        <v>1956</v>
      </c>
      <c r="E141" s="219"/>
      <c r="F141" s="219" t="s">
        <v>17191</v>
      </c>
      <c r="G141" s="219">
        <v>2</v>
      </c>
      <c r="H141" s="219" t="s">
        <v>16995</v>
      </c>
      <c r="I141" s="230">
        <v>443</v>
      </c>
      <c r="J141" s="230">
        <v>248.5</v>
      </c>
      <c r="K141" s="230">
        <v>202.1</v>
      </c>
      <c r="L141" s="231">
        <v>21</v>
      </c>
      <c r="M141" s="219" t="s">
        <v>17049</v>
      </c>
      <c r="N141" s="219" t="s">
        <v>17087</v>
      </c>
      <c r="O141" s="222" t="s">
        <v>17053</v>
      </c>
      <c r="P141" s="227">
        <v>3075344</v>
      </c>
      <c r="Q141" s="227"/>
      <c r="R141" s="227">
        <v>0</v>
      </c>
      <c r="S141" s="227">
        <v>0</v>
      </c>
      <c r="T141" s="227">
        <f>P141-R141-S141</f>
        <v>3075344</v>
      </c>
      <c r="U141" s="220">
        <f t="shared" si="14"/>
        <v>6942.0857787810382</v>
      </c>
      <c r="V141" s="227">
        <v>8944.7575620767493</v>
      </c>
    </row>
    <row r="142" spans="1:22" ht="35.25">
      <c r="A142" s="200">
        <v>1</v>
      </c>
      <c r="B142" s="219">
        <f>SUBTOTAL(9,$A$16:A142)</f>
        <v>125</v>
      </c>
      <c r="C142" s="229" t="s">
        <v>382</v>
      </c>
      <c r="D142" s="219">
        <v>1940</v>
      </c>
      <c r="E142" s="219"/>
      <c r="F142" s="219" t="s">
        <v>17190</v>
      </c>
      <c r="G142" s="219">
        <v>2</v>
      </c>
      <c r="H142" s="219" t="s">
        <v>16997</v>
      </c>
      <c r="I142" s="230">
        <v>831.9</v>
      </c>
      <c r="J142" s="230">
        <v>562.20000000000005</v>
      </c>
      <c r="K142" s="230">
        <v>389.8</v>
      </c>
      <c r="L142" s="231">
        <v>18</v>
      </c>
      <c r="M142" s="219" t="s">
        <v>17049</v>
      </c>
      <c r="N142" s="219" t="s">
        <v>17087</v>
      </c>
      <c r="O142" s="222" t="s">
        <v>17053</v>
      </c>
      <c r="P142" s="227">
        <v>3597731.1999999997</v>
      </c>
      <c r="Q142" s="227"/>
      <c r="R142" s="227">
        <v>0</v>
      </c>
      <c r="S142" s="227">
        <v>0</v>
      </c>
      <c r="T142" s="227">
        <f t="shared" ref="T142:T164" si="15">P142-R142-S142</f>
        <v>3597731.1999999997</v>
      </c>
      <c r="U142" s="220">
        <f t="shared" si="14"/>
        <v>4324.7159514364703</v>
      </c>
      <c r="V142" s="227">
        <v>5572.3217694434425</v>
      </c>
    </row>
    <row r="143" spans="1:22" ht="35.25">
      <c r="A143" s="200">
        <v>1</v>
      </c>
      <c r="B143" s="219">
        <f>SUBTOTAL(9,$A$16:A143)</f>
        <v>126</v>
      </c>
      <c r="C143" s="229" t="s">
        <v>386</v>
      </c>
      <c r="D143" s="219">
        <v>1959</v>
      </c>
      <c r="E143" s="219"/>
      <c r="F143" s="219" t="s">
        <v>17191</v>
      </c>
      <c r="G143" s="219">
        <v>2</v>
      </c>
      <c r="H143" s="219" t="s">
        <v>16995</v>
      </c>
      <c r="I143" s="230">
        <v>302.39999999999998</v>
      </c>
      <c r="J143" s="230">
        <v>280.10000000000002</v>
      </c>
      <c r="K143" s="230">
        <v>242.10000000000002</v>
      </c>
      <c r="L143" s="231">
        <v>12</v>
      </c>
      <c r="M143" s="219" t="s">
        <v>17049</v>
      </c>
      <c r="N143" s="219" t="s">
        <v>17087</v>
      </c>
      <c r="O143" s="222" t="s">
        <v>17053</v>
      </c>
      <c r="P143" s="227">
        <v>2274912</v>
      </c>
      <c r="Q143" s="227"/>
      <c r="R143" s="227">
        <v>0</v>
      </c>
      <c r="S143" s="227">
        <v>0</v>
      </c>
      <c r="T143" s="227">
        <f t="shared" si="15"/>
        <v>2274912</v>
      </c>
      <c r="U143" s="220">
        <f t="shared" si="14"/>
        <v>7522.8571428571431</v>
      </c>
      <c r="V143" s="227">
        <v>9693.0714285714294</v>
      </c>
    </row>
    <row r="144" spans="1:22" ht="35.25">
      <c r="A144" s="200">
        <v>1</v>
      </c>
      <c r="B144" s="219">
        <f>SUBTOTAL(9,$A$16:A144)</f>
        <v>127</v>
      </c>
      <c r="C144" s="229" t="s">
        <v>387</v>
      </c>
      <c r="D144" s="219">
        <v>1952</v>
      </c>
      <c r="E144" s="219"/>
      <c r="F144" s="219" t="s">
        <v>17190</v>
      </c>
      <c r="G144" s="219">
        <v>2</v>
      </c>
      <c r="H144" s="219" t="s">
        <v>16995</v>
      </c>
      <c r="I144" s="230">
        <v>416</v>
      </c>
      <c r="J144" s="230">
        <v>416</v>
      </c>
      <c r="K144" s="230">
        <v>416</v>
      </c>
      <c r="L144" s="231">
        <v>21</v>
      </c>
      <c r="M144" s="219" t="s">
        <v>17049</v>
      </c>
      <c r="N144" s="219" t="s">
        <v>17065</v>
      </c>
      <c r="O144" s="222" t="s">
        <v>17105</v>
      </c>
      <c r="P144" s="227">
        <v>2696192</v>
      </c>
      <c r="Q144" s="227"/>
      <c r="R144" s="227">
        <v>0</v>
      </c>
      <c r="S144" s="227">
        <v>0</v>
      </c>
      <c r="T144" s="227">
        <f t="shared" si="15"/>
        <v>2696192</v>
      </c>
      <c r="U144" s="220">
        <f t="shared" si="14"/>
        <v>6481.2307692307695</v>
      </c>
      <c r="V144" s="227">
        <v>8350.953846153845</v>
      </c>
    </row>
    <row r="145" spans="1:22" ht="35.25">
      <c r="A145" s="200">
        <v>1</v>
      </c>
      <c r="B145" s="219">
        <f>SUBTOTAL(9,$A$16:A145)</f>
        <v>128</v>
      </c>
      <c r="C145" s="229" t="s">
        <v>391</v>
      </c>
      <c r="D145" s="219">
        <v>1927</v>
      </c>
      <c r="E145" s="219"/>
      <c r="F145" s="219" t="s">
        <v>17190</v>
      </c>
      <c r="G145" s="219">
        <v>2</v>
      </c>
      <c r="H145" s="219" t="s">
        <v>16997</v>
      </c>
      <c r="I145" s="230">
        <v>640.4</v>
      </c>
      <c r="J145" s="230">
        <v>389</v>
      </c>
      <c r="K145" s="230">
        <v>318</v>
      </c>
      <c r="L145" s="231">
        <v>43</v>
      </c>
      <c r="M145" s="219" t="s">
        <v>17049</v>
      </c>
      <c r="N145" s="219" t="s">
        <v>17087</v>
      </c>
      <c r="O145" s="222" t="s">
        <v>17053</v>
      </c>
      <c r="P145" s="227">
        <v>2822576</v>
      </c>
      <c r="Q145" s="227"/>
      <c r="R145" s="227">
        <v>0</v>
      </c>
      <c r="S145" s="227">
        <v>0</v>
      </c>
      <c r="T145" s="227">
        <f t="shared" si="15"/>
        <v>2822576</v>
      </c>
      <c r="U145" s="220">
        <f t="shared" si="14"/>
        <v>4407.5202998126169</v>
      </c>
      <c r="V145" s="227">
        <v>5679.013741411618</v>
      </c>
    </row>
    <row r="146" spans="1:22" ht="35.25">
      <c r="A146" s="200">
        <v>1</v>
      </c>
      <c r="B146" s="219">
        <f>SUBTOTAL(9,$A$16:A146)</f>
        <v>129</v>
      </c>
      <c r="C146" s="229" t="s">
        <v>396</v>
      </c>
      <c r="D146" s="219">
        <v>1959</v>
      </c>
      <c r="E146" s="219"/>
      <c r="F146" s="219" t="s">
        <v>17191</v>
      </c>
      <c r="G146" s="219">
        <v>2</v>
      </c>
      <c r="H146" s="219" t="s">
        <v>16995</v>
      </c>
      <c r="I146" s="230">
        <v>312</v>
      </c>
      <c r="J146" s="230">
        <v>289.3</v>
      </c>
      <c r="K146" s="230">
        <v>289.3</v>
      </c>
      <c r="L146" s="231">
        <v>10</v>
      </c>
      <c r="M146" s="219" t="s">
        <v>17049</v>
      </c>
      <c r="N146" s="219" t="s">
        <v>17087</v>
      </c>
      <c r="O146" s="222" t="s">
        <v>17053</v>
      </c>
      <c r="P146" s="227">
        <v>2525486.4</v>
      </c>
      <c r="Q146" s="227"/>
      <c r="R146" s="227">
        <v>0</v>
      </c>
      <c r="S146" s="227">
        <v>0</v>
      </c>
      <c r="T146" s="227">
        <f t="shared" si="15"/>
        <v>2525486.4</v>
      </c>
      <c r="U146" s="220">
        <f t="shared" si="14"/>
        <v>8094.5076923076922</v>
      </c>
      <c r="V146" s="227">
        <v>9570.9576923076911</v>
      </c>
    </row>
    <row r="147" spans="1:22" ht="35.25">
      <c r="A147" s="200">
        <v>1</v>
      </c>
      <c r="B147" s="219">
        <f>SUBTOTAL(9,$A$16:A147)</f>
        <v>130</v>
      </c>
      <c r="C147" s="229" t="s">
        <v>397</v>
      </c>
      <c r="D147" s="219">
        <v>1959</v>
      </c>
      <c r="E147" s="219"/>
      <c r="F147" s="219" t="s">
        <v>17191</v>
      </c>
      <c r="G147" s="219">
        <v>2</v>
      </c>
      <c r="H147" s="219" t="s">
        <v>16995</v>
      </c>
      <c r="I147" s="230">
        <v>313.7</v>
      </c>
      <c r="J147" s="230">
        <v>290.8</v>
      </c>
      <c r="K147" s="230">
        <v>290.8</v>
      </c>
      <c r="L147" s="231">
        <v>14</v>
      </c>
      <c r="M147" s="219" t="s">
        <v>17049</v>
      </c>
      <c r="N147" s="219" t="s">
        <v>17065</v>
      </c>
      <c r="O147" s="222" t="s">
        <v>17106</v>
      </c>
      <c r="P147" s="227">
        <v>2123251.2000000002</v>
      </c>
      <c r="Q147" s="227"/>
      <c r="R147" s="227">
        <v>0</v>
      </c>
      <c r="S147" s="227">
        <v>0</v>
      </c>
      <c r="T147" s="227">
        <f t="shared" si="15"/>
        <v>2123251.2000000002</v>
      </c>
      <c r="U147" s="220">
        <f t="shared" si="14"/>
        <v>6768.4131335671036</v>
      </c>
      <c r="V147" s="227">
        <v>9281.1135798533633</v>
      </c>
    </row>
    <row r="148" spans="1:22" ht="35.25">
      <c r="A148" s="200">
        <v>1</v>
      </c>
      <c r="B148" s="219">
        <f>SUBTOTAL(9,$A$16:A148)</f>
        <v>131</v>
      </c>
      <c r="C148" s="229" t="s">
        <v>398</v>
      </c>
      <c r="D148" s="219">
        <v>1961</v>
      </c>
      <c r="E148" s="219"/>
      <c r="F148" s="219" t="s">
        <v>17191</v>
      </c>
      <c r="G148" s="219">
        <v>2</v>
      </c>
      <c r="H148" s="219" t="s">
        <v>16995</v>
      </c>
      <c r="I148" s="230">
        <v>732</v>
      </c>
      <c r="J148" s="230">
        <v>444.7</v>
      </c>
      <c r="K148" s="230">
        <v>397.59999999999997</v>
      </c>
      <c r="L148" s="231">
        <v>21</v>
      </c>
      <c r="M148" s="219" t="s">
        <v>17049</v>
      </c>
      <c r="N148" s="219" t="s">
        <v>17087</v>
      </c>
      <c r="O148" s="222" t="s">
        <v>17053</v>
      </c>
      <c r="P148" s="227">
        <v>3580880</v>
      </c>
      <c r="Q148" s="227"/>
      <c r="R148" s="227">
        <v>0</v>
      </c>
      <c r="S148" s="227">
        <v>0</v>
      </c>
      <c r="T148" s="227">
        <f t="shared" si="15"/>
        <v>3580880</v>
      </c>
      <c r="U148" s="220">
        <f t="shared" si="14"/>
        <v>4891.9125683060111</v>
      </c>
      <c r="V148" s="227">
        <v>6303.1448087431691</v>
      </c>
    </row>
    <row r="149" spans="1:22" ht="35.25">
      <c r="A149" s="200">
        <v>1</v>
      </c>
      <c r="B149" s="219">
        <f>SUBTOTAL(9,$A$16:A149)</f>
        <v>132</v>
      </c>
      <c r="C149" s="229" t="s">
        <v>408</v>
      </c>
      <c r="D149" s="219">
        <v>1927</v>
      </c>
      <c r="E149" s="219"/>
      <c r="F149" s="219" t="s">
        <v>17190</v>
      </c>
      <c r="G149" s="219">
        <v>2</v>
      </c>
      <c r="H149" s="219" t="s">
        <v>16997</v>
      </c>
      <c r="I149" s="230">
        <v>636.9</v>
      </c>
      <c r="J149" s="230">
        <v>386.9</v>
      </c>
      <c r="K149" s="230">
        <v>386.9</v>
      </c>
      <c r="L149" s="231">
        <v>40</v>
      </c>
      <c r="M149" s="219" t="s">
        <v>17049</v>
      </c>
      <c r="N149" s="219" t="s">
        <v>17087</v>
      </c>
      <c r="O149" s="222" t="s">
        <v>17053</v>
      </c>
      <c r="P149" s="227">
        <v>2637212.7999999998</v>
      </c>
      <c r="Q149" s="227"/>
      <c r="R149" s="227">
        <v>0</v>
      </c>
      <c r="S149" s="227">
        <v>0</v>
      </c>
      <c r="T149" s="227">
        <f t="shared" si="15"/>
        <v>2637212.7999999998</v>
      </c>
      <c r="U149" s="220">
        <f t="shared" si="14"/>
        <v>4140.7015230020406</v>
      </c>
      <c r="V149" s="227">
        <v>5335.2223582980059</v>
      </c>
    </row>
    <row r="150" spans="1:22" ht="35.25">
      <c r="A150" s="200">
        <v>1</v>
      </c>
      <c r="B150" s="219">
        <f>SUBTOTAL(9,$A$16:A150)</f>
        <v>133</v>
      </c>
      <c r="C150" s="229" t="s">
        <v>409</v>
      </c>
      <c r="D150" s="219">
        <v>1959</v>
      </c>
      <c r="E150" s="219"/>
      <c r="F150" s="219" t="s">
        <v>17191</v>
      </c>
      <c r="G150" s="219">
        <v>2</v>
      </c>
      <c r="H150" s="219" t="s">
        <v>16995</v>
      </c>
      <c r="I150" s="230">
        <v>422.1</v>
      </c>
      <c r="J150" s="230">
        <v>422.1</v>
      </c>
      <c r="K150" s="230">
        <v>422.1</v>
      </c>
      <c r="L150" s="231">
        <v>21</v>
      </c>
      <c r="M150" s="219" t="s">
        <v>17049</v>
      </c>
      <c r="N150" s="219" t="s">
        <v>17087</v>
      </c>
      <c r="O150" s="222" t="s">
        <v>17053</v>
      </c>
      <c r="P150" s="227">
        <v>2831001.6000000001</v>
      </c>
      <c r="Q150" s="227"/>
      <c r="R150" s="227">
        <v>0</v>
      </c>
      <c r="S150" s="227">
        <v>0</v>
      </c>
      <c r="T150" s="227">
        <f t="shared" si="15"/>
        <v>2831001.6000000001</v>
      </c>
      <c r="U150" s="220">
        <f t="shared" si="14"/>
        <v>6706.9452736318408</v>
      </c>
      <c r="V150" s="227">
        <v>8641.783084577115</v>
      </c>
    </row>
    <row r="151" spans="1:22" ht="35.25">
      <c r="A151" s="200">
        <v>1</v>
      </c>
      <c r="B151" s="219">
        <f>SUBTOTAL(9,$A$16:A151)</f>
        <v>134</v>
      </c>
      <c r="C151" s="229" t="s">
        <v>435</v>
      </c>
      <c r="D151" s="219">
        <v>1943</v>
      </c>
      <c r="E151" s="219"/>
      <c r="F151" s="219" t="s">
        <v>17190</v>
      </c>
      <c r="G151" s="219">
        <v>2</v>
      </c>
      <c r="H151" s="219" t="s">
        <v>16997</v>
      </c>
      <c r="I151" s="230">
        <v>389.7</v>
      </c>
      <c r="J151" s="230">
        <v>368.31</v>
      </c>
      <c r="K151" s="230">
        <v>368.31</v>
      </c>
      <c r="L151" s="231">
        <v>9</v>
      </c>
      <c r="M151" s="219" t="s">
        <v>17049</v>
      </c>
      <c r="N151" s="219" t="s">
        <v>17087</v>
      </c>
      <c r="O151" s="222" t="s">
        <v>17053</v>
      </c>
      <c r="P151" s="227">
        <v>2738320</v>
      </c>
      <c r="Q151" s="227"/>
      <c r="R151" s="227">
        <v>0</v>
      </c>
      <c r="S151" s="227">
        <v>0</v>
      </c>
      <c r="T151" s="227">
        <f t="shared" si="15"/>
        <v>2738320</v>
      </c>
      <c r="U151" s="220">
        <f t="shared" si="14"/>
        <v>7026.7385168078008</v>
      </c>
      <c r="V151" s="227">
        <v>9053.8311521683354</v>
      </c>
    </row>
    <row r="152" spans="1:22" ht="35.25">
      <c r="A152" s="200">
        <v>1</v>
      </c>
      <c r="B152" s="219">
        <f>SUBTOTAL(9,$A$16:A152)</f>
        <v>135</v>
      </c>
      <c r="C152" s="229" t="s">
        <v>436</v>
      </c>
      <c r="D152" s="219">
        <v>1948</v>
      </c>
      <c r="E152" s="219"/>
      <c r="F152" s="219" t="s">
        <v>17190</v>
      </c>
      <c r="G152" s="219">
        <v>2</v>
      </c>
      <c r="H152" s="219" t="s">
        <v>16997</v>
      </c>
      <c r="I152" s="230">
        <v>447.5</v>
      </c>
      <c r="J152" s="230">
        <v>368.08</v>
      </c>
      <c r="K152" s="230">
        <v>267.77999999999997</v>
      </c>
      <c r="L152" s="231">
        <v>7</v>
      </c>
      <c r="M152" s="219" t="s">
        <v>17049</v>
      </c>
      <c r="N152" s="219" t="s">
        <v>17087</v>
      </c>
      <c r="O152" s="222" t="s">
        <v>17053</v>
      </c>
      <c r="P152" s="227">
        <v>2738320</v>
      </c>
      <c r="Q152" s="227"/>
      <c r="R152" s="227">
        <v>0</v>
      </c>
      <c r="S152" s="227">
        <v>0</v>
      </c>
      <c r="T152" s="227">
        <f t="shared" si="15"/>
        <v>2738320</v>
      </c>
      <c r="U152" s="220">
        <f t="shared" si="14"/>
        <v>6119.1508379888264</v>
      </c>
      <c r="V152" s="227">
        <v>7884.4201117318435</v>
      </c>
    </row>
    <row r="153" spans="1:22" ht="35.25">
      <c r="A153" s="200">
        <v>1</v>
      </c>
      <c r="B153" s="219">
        <f>SUBTOTAL(9,$A$16:A153)</f>
        <v>136</v>
      </c>
      <c r="C153" s="229" t="s">
        <v>404</v>
      </c>
      <c r="D153" s="219">
        <v>1961</v>
      </c>
      <c r="E153" s="219"/>
      <c r="F153" s="219" t="s">
        <v>17191</v>
      </c>
      <c r="G153" s="219">
        <v>2</v>
      </c>
      <c r="H153" s="219" t="s">
        <v>16997</v>
      </c>
      <c r="I153" s="230">
        <v>616.4</v>
      </c>
      <c r="J153" s="230">
        <v>571.4</v>
      </c>
      <c r="K153" s="230">
        <v>571.4</v>
      </c>
      <c r="L153" s="231">
        <v>28</v>
      </c>
      <c r="M153" s="219" t="s">
        <v>17049</v>
      </c>
      <c r="N153" s="219" t="s">
        <v>17065</v>
      </c>
      <c r="O153" s="222" t="s">
        <v>17105</v>
      </c>
      <c r="P153" s="227">
        <v>4819443.2</v>
      </c>
      <c r="Q153" s="227"/>
      <c r="R153" s="227">
        <v>0</v>
      </c>
      <c r="S153" s="227">
        <v>0</v>
      </c>
      <c r="T153" s="227">
        <f t="shared" si="15"/>
        <v>4819443.2</v>
      </c>
      <c r="U153" s="220">
        <f t="shared" si="14"/>
        <v>7818.6943543153802</v>
      </c>
      <c r="V153" s="227">
        <v>10074.252563270604</v>
      </c>
    </row>
    <row r="154" spans="1:22" ht="35.25">
      <c r="A154" s="200">
        <v>1</v>
      </c>
      <c r="B154" s="219">
        <f>SUBTOTAL(9,$A$16:A154)</f>
        <v>137</v>
      </c>
      <c r="C154" s="229" t="s">
        <v>411</v>
      </c>
      <c r="D154" s="219">
        <v>1941</v>
      </c>
      <c r="E154" s="219"/>
      <c r="F154" s="219" t="s">
        <v>17190</v>
      </c>
      <c r="G154" s="219">
        <v>2</v>
      </c>
      <c r="H154" s="219" t="s">
        <v>16997</v>
      </c>
      <c r="I154" s="230">
        <v>485</v>
      </c>
      <c r="J154" s="230">
        <v>433.6</v>
      </c>
      <c r="K154" s="230">
        <v>324.5</v>
      </c>
      <c r="L154" s="231">
        <v>22</v>
      </c>
      <c r="M154" s="219" t="s">
        <v>17049</v>
      </c>
      <c r="N154" s="219" t="s">
        <v>17087</v>
      </c>
      <c r="O154" s="222" t="s">
        <v>17053</v>
      </c>
      <c r="P154" s="227">
        <v>2881555.1999999997</v>
      </c>
      <c r="Q154" s="227"/>
      <c r="R154" s="227">
        <v>0</v>
      </c>
      <c r="S154" s="227">
        <v>0</v>
      </c>
      <c r="T154" s="227">
        <f t="shared" si="15"/>
        <v>2881555.1999999997</v>
      </c>
      <c r="U154" s="220">
        <f t="shared" si="14"/>
        <v>5941.3509278350512</v>
      </c>
      <c r="V154" s="227">
        <v>7655.3280000000004</v>
      </c>
    </row>
    <row r="155" spans="1:22" ht="35.25">
      <c r="A155" s="200">
        <v>1</v>
      </c>
      <c r="B155" s="219">
        <f>SUBTOTAL(9,$A$16:A155)</f>
        <v>138</v>
      </c>
      <c r="C155" s="229" t="s">
        <v>412</v>
      </c>
      <c r="D155" s="219">
        <v>1960</v>
      </c>
      <c r="E155" s="219"/>
      <c r="F155" s="219" t="s">
        <v>17191</v>
      </c>
      <c r="G155" s="219">
        <v>2</v>
      </c>
      <c r="H155" s="219" t="s">
        <v>16995</v>
      </c>
      <c r="I155" s="230">
        <v>311.3</v>
      </c>
      <c r="J155" s="230">
        <v>286.7</v>
      </c>
      <c r="K155" s="230">
        <v>247.3</v>
      </c>
      <c r="L155" s="231">
        <v>18</v>
      </c>
      <c r="M155" s="219" t="s">
        <v>17049</v>
      </c>
      <c r="N155" s="219" t="s">
        <v>17087</v>
      </c>
      <c r="O155" s="222" t="s">
        <v>17053</v>
      </c>
      <c r="P155" s="227">
        <v>2881555.1999999997</v>
      </c>
      <c r="Q155" s="227"/>
      <c r="R155" s="227">
        <v>0</v>
      </c>
      <c r="S155" s="227">
        <v>0</v>
      </c>
      <c r="T155" s="227">
        <f t="shared" si="15"/>
        <v>2881555.1999999997</v>
      </c>
      <c r="U155" s="220">
        <f t="shared" si="14"/>
        <v>9256.5216832637307</v>
      </c>
      <c r="V155" s="227">
        <v>11926.868230003212</v>
      </c>
    </row>
    <row r="156" spans="1:22" ht="35.25">
      <c r="A156" s="200">
        <v>1</v>
      </c>
      <c r="B156" s="219">
        <f>SUBTOTAL(9,$A$16:A156)</f>
        <v>139</v>
      </c>
      <c r="C156" s="229" t="s">
        <v>441</v>
      </c>
      <c r="D156" s="219">
        <v>1954</v>
      </c>
      <c r="E156" s="219"/>
      <c r="F156" s="219" t="s">
        <v>17191</v>
      </c>
      <c r="G156" s="219">
        <v>2</v>
      </c>
      <c r="H156" s="219" t="s">
        <v>16997</v>
      </c>
      <c r="I156" s="230">
        <v>890.5</v>
      </c>
      <c r="J156" s="230">
        <v>829.3</v>
      </c>
      <c r="K156" s="230">
        <v>829.3</v>
      </c>
      <c r="L156" s="231">
        <v>22</v>
      </c>
      <c r="M156" s="219" t="s">
        <v>17049</v>
      </c>
      <c r="N156" s="219" t="s">
        <v>17087</v>
      </c>
      <c r="O156" s="222" t="s">
        <v>17053</v>
      </c>
      <c r="P156" s="227">
        <v>6993248</v>
      </c>
      <c r="Q156" s="227"/>
      <c r="R156" s="227">
        <v>0</v>
      </c>
      <c r="S156" s="227">
        <v>0</v>
      </c>
      <c r="T156" s="227">
        <f t="shared" si="15"/>
        <v>6993248</v>
      </c>
      <c r="U156" s="220">
        <f t="shared" si="14"/>
        <v>7853.1701291409317</v>
      </c>
      <c r="V156" s="227">
        <v>10118.674003368893</v>
      </c>
    </row>
    <row r="157" spans="1:22" ht="35.25">
      <c r="A157" s="200">
        <v>1</v>
      </c>
      <c r="B157" s="219">
        <f>SUBTOTAL(9,$A$16:A157)</f>
        <v>140</v>
      </c>
      <c r="C157" s="229" t="s">
        <v>406</v>
      </c>
      <c r="D157" s="219">
        <v>1950</v>
      </c>
      <c r="E157" s="219"/>
      <c r="F157" s="219" t="s">
        <v>17191</v>
      </c>
      <c r="G157" s="219">
        <v>2</v>
      </c>
      <c r="H157" s="219" t="s">
        <v>16995</v>
      </c>
      <c r="I157" s="230">
        <v>393.9</v>
      </c>
      <c r="J157" s="230">
        <v>362.4</v>
      </c>
      <c r="K157" s="230">
        <v>362.4</v>
      </c>
      <c r="L157" s="231">
        <v>11</v>
      </c>
      <c r="M157" s="219" t="s">
        <v>17049</v>
      </c>
      <c r="N157" s="219" t="s">
        <v>17087</v>
      </c>
      <c r="O157" s="222" t="s">
        <v>17053</v>
      </c>
      <c r="P157" s="227">
        <v>3016553.2</v>
      </c>
      <c r="Q157" s="227"/>
      <c r="R157" s="227">
        <v>0</v>
      </c>
      <c r="S157" s="227">
        <v>0</v>
      </c>
      <c r="T157" s="227">
        <f t="shared" si="15"/>
        <v>3016553.2</v>
      </c>
      <c r="U157" s="220">
        <f t="shared" si="14"/>
        <v>7658.170093932471</v>
      </c>
      <c r="V157" s="227">
        <v>9055.0314800710839</v>
      </c>
    </row>
    <row r="158" spans="1:22" ht="35.25">
      <c r="A158" s="200">
        <v>1</v>
      </c>
      <c r="B158" s="219">
        <f>SUBTOTAL(9,$A$16:A158)</f>
        <v>141</v>
      </c>
      <c r="C158" s="229" t="s">
        <v>414</v>
      </c>
      <c r="D158" s="219">
        <v>1959</v>
      </c>
      <c r="E158" s="219"/>
      <c r="F158" s="219" t="s">
        <v>17191</v>
      </c>
      <c r="G158" s="219">
        <v>3</v>
      </c>
      <c r="H158" s="219" t="s">
        <v>16997</v>
      </c>
      <c r="I158" s="230">
        <v>1638.83</v>
      </c>
      <c r="J158" s="230">
        <v>1030.2</v>
      </c>
      <c r="K158" s="230">
        <v>913.80000000000007</v>
      </c>
      <c r="L158" s="231">
        <v>48</v>
      </c>
      <c r="M158" s="219" t="s">
        <v>17049</v>
      </c>
      <c r="N158" s="219" t="s">
        <v>17065</v>
      </c>
      <c r="O158" s="222" t="s">
        <v>17108</v>
      </c>
      <c r="P158" s="227">
        <v>4802592</v>
      </c>
      <c r="Q158" s="227"/>
      <c r="R158" s="227">
        <v>0</v>
      </c>
      <c r="S158" s="227">
        <v>0</v>
      </c>
      <c r="T158" s="227">
        <f t="shared" si="15"/>
        <v>4802592</v>
      </c>
      <c r="U158" s="220">
        <f t="shared" si="14"/>
        <v>2930.5004179811208</v>
      </c>
      <c r="V158" s="227">
        <v>3775.8991475625903</v>
      </c>
    </row>
    <row r="159" spans="1:22" ht="35.25">
      <c r="A159" s="200">
        <v>1</v>
      </c>
      <c r="B159" s="219">
        <f>SUBTOTAL(9,$A$16:A159)</f>
        <v>142</v>
      </c>
      <c r="C159" s="229" t="s">
        <v>418</v>
      </c>
      <c r="D159" s="219">
        <v>1948</v>
      </c>
      <c r="E159" s="219"/>
      <c r="F159" s="219" t="s">
        <v>17057</v>
      </c>
      <c r="G159" s="219">
        <v>2</v>
      </c>
      <c r="H159" s="219" t="s">
        <v>16995</v>
      </c>
      <c r="I159" s="230">
        <v>294.39999999999998</v>
      </c>
      <c r="J159" s="230">
        <v>271.89999999999998</v>
      </c>
      <c r="K159" s="230">
        <v>234.7</v>
      </c>
      <c r="L159" s="231">
        <v>14</v>
      </c>
      <c r="M159" s="219" t="s">
        <v>17049</v>
      </c>
      <c r="N159" s="219" t="s">
        <v>17087</v>
      </c>
      <c r="O159" s="222" t="s">
        <v>17053</v>
      </c>
      <c r="P159" s="227">
        <v>2822576</v>
      </c>
      <c r="Q159" s="227"/>
      <c r="R159" s="227">
        <v>0</v>
      </c>
      <c r="S159" s="227">
        <v>0</v>
      </c>
      <c r="T159" s="227">
        <f t="shared" si="15"/>
        <v>2822576</v>
      </c>
      <c r="U159" s="220">
        <f t="shared" si="14"/>
        <v>9587.5543478260879</v>
      </c>
      <c r="V159" s="227">
        <v>12353.398097826088</v>
      </c>
    </row>
    <row r="160" spans="1:22" ht="35.25">
      <c r="A160" s="200">
        <v>1</v>
      </c>
      <c r="B160" s="219">
        <f>SUBTOTAL(9,$A$16:A160)</f>
        <v>143</v>
      </c>
      <c r="C160" s="229" t="s">
        <v>447</v>
      </c>
      <c r="D160" s="219">
        <v>1928</v>
      </c>
      <c r="E160" s="219"/>
      <c r="F160" s="219" t="s">
        <v>17190</v>
      </c>
      <c r="G160" s="219">
        <v>2</v>
      </c>
      <c r="H160" s="219" t="s">
        <v>16997</v>
      </c>
      <c r="I160" s="230">
        <v>456.6</v>
      </c>
      <c r="J160" s="230">
        <v>404.9</v>
      </c>
      <c r="K160" s="230">
        <v>353.9</v>
      </c>
      <c r="L160" s="231">
        <v>23</v>
      </c>
      <c r="M160" s="219" t="s">
        <v>17049</v>
      </c>
      <c r="N160" s="219" t="s">
        <v>17087</v>
      </c>
      <c r="O160" s="222" t="s">
        <v>17053</v>
      </c>
      <c r="P160" s="227">
        <v>2822576</v>
      </c>
      <c r="Q160" s="227"/>
      <c r="R160" s="227">
        <v>0</v>
      </c>
      <c r="S160" s="227">
        <v>0</v>
      </c>
      <c r="T160" s="227">
        <f t="shared" si="15"/>
        <v>2822576</v>
      </c>
      <c r="U160" s="220">
        <f t="shared" si="14"/>
        <v>6181.7257993867715</v>
      </c>
      <c r="V160" s="227">
        <v>7965.0468681559341</v>
      </c>
    </row>
    <row r="161" spans="1:22" ht="35.25">
      <c r="A161" s="200">
        <v>1</v>
      </c>
      <c r="B161" s="219">
        <f>SUBTOTAL(9,$A$16:A161)</f>
        <v>144</v>
      </c>
      <c r="C161" s="229" t="s">
        <v>420</v>
      </c>
      <c r="D161" s="219">
        <v>1928</v>
      </c>
      <c r="E161" s="219"/>
      <c r="F161" s="219" t="s">
        <v>17190</v>
      </c>
      <c r="G161" s="219">
        <v>2</v>
      </c>
      <c r="H161" s="219" t="s">
        <v>16997</v>
      </c>
      <c r="I161" s="230">
        <v>455.74</v>
      </c>
      <c r="J161" s="230">
        <v>404.3</v>
      </c>
      <c r="K161" s="230">
        <v>328.8</v>
      </c>
      <c r="L161" s="231">
        <v>21</v>
      </c>
      <c r="M161" s="219" t="s">
        <v>17049</v>
      </c>
      <c r="N161" s="219" t="s">
        <v>17087</v>
      </c>
      <c r="O161" s="222" t="s">
        <v>17053</v>
      </c>
      <c r="P161" s="227">
        <v>1603722.3800000001</v>
      </c>
      <c r="Q161" s="227"/>
      <c r="R161" s="227">
        <v>0</v>
      </c>
      <c r="S161" s="227">
        <v>0</v>
      </c>
      <c r="T161" s="227">
        <f t="shared" si="15"/>
        <v>1603722.3800000001</v>
      </c>
      <c r="U161" s="220">
        <f t="shared" si="14"/>
        <v>3518.9414578487736</v>
      </c>
      <c r="V161" s="227">
        <v>7334.9201079562899</v>
      </c>
    </row>
    <row r="162" spans="1:22" ht="35.25">
      <c r="A162" s="200">
        <v>1</v>
      </c>
      <c r="B162" s="219">
        <f>SUBTOTAL(9,$A$16:A162)</f>
        <v>145</v>
      </c>
      <c r="C162" s="229" t="s">
        <v>421</v>
      </c>
      <c r="D162" s="219">
        <v>1891</v>
      </c>
      <c r="E162" s="219"/>
      <c r="F162" s="219" t="s">
        <v>17190</v>
      </c>
      <c r="G162" s="219">
        <v>2</v>
      </c>
      <c r="H162" s="219" t="s">
        <v>16995</v>
      </c>
      <c r="I162" s="230">
        <v>299.81</v>
      </c>
      <c r="J162" s="230">
        <v>229.81</v>
      </c>
      <c r="K162" s="230">
        <v>229.81</v>
      </c>
      <c r="L162" s="231">
        <v>11</v>
      </c>
      <c r="M162" s="219" t="s">
        <v>17049</v>
      </c>
      <c r="N162" s="219" t="s">
        <v>17087</v>
      </c>
      <c r="O162" s="222" t="s">
        <v>17053</v>
      </c>
      <c r="P162" s="227">
        <v>2055846.4000000001</v>
      </c>
      <c r="Q162" s="227"/>
      <c r="R162" s="227">
        <v>0</v>
      </c>
      <c r="S162" s="227">
        <v>0</v>
      </c>
      <c r="T162" s="227">
        <f t="shared" si="15"/>
        <v>2055846.4000000001</v>
      </c>
      <c r="U162" s="220">
        <f t="shared" si="14"/>
        <v>6857.1642039958642</v>
      </c>
      <c r="V162" s="227">
        <v>8835.3375804676289</v>
      </c>
    </row>
    <row r="163" spans="1:22" ht="35.25">
      <c r="A163" s="200">
        <v>1</v>
      </c>
      <c r="B163" s="219">
        <f>SUBTOTAL(9,$A$16:A163)</f>
        <v>146</v>
      </c>
      <c r="C163" s="229" t="s">
        <v>424</v>
      </c>
      <c r="D163" s="219">
        <v>1938</v>
      </c>
      <c r="E163" s="219"/>
      <c r="F163" s="219" t="s">
        <v>17190</v>
      </c>
      <c r="G163" s="219">
        <v>2</v>
      </c>
      <c r="H163" s="219" t="s">
        <v>16995</v>
      </c>
      <c r="I163" s="230">
        <v>383.6</v>
      </c>
      <c r="J163" s="230">
        <v>383.6</v>
      </c>
      <c r="K163" s="230">
        <v>383.6</v>
      </c>
      <c r="L163" s="231">
        <v>19</v>
      </c>
      <c r="M163" s="219" t="s">
        <v>17049</v>
      </c>
      <c r="N163" s="219" t="s">
        <v>17065</v>
      </c>
      <c r="O163" s="222" t="s">
        <v>17105</v>
      </c>
      <c r="P163" s="227">
        <v>3201728</v>
      </c>
      <c r="Q163" s="227"/>
      <c r="R163" s="227">
        <v>0</v>
      </c>
      <c r="S163" s="227">
        <v>0</v>
      </c>
      <c r="T163" s="227">
        <f t="shared" si="15"/>
        <v>3201728</v>
      </c>
      <c r="U163" s="220">
        <f t="shared" si="14"/>
        <v>8346.5276329509907</v>
      </c>
      <c r="V163" s="227">
        <v>10754.356621480707</v>
      </c>
    </row>
    <row r="164" spans="1:22" ht="35.25">
      <c r="A164" s="200">
        <v>1</v>
      </c>
      <c r="B164" s="219">
        <f>SUBTOTAL(9,$A$16:A164)</f>
        <v>147</v>
      </c>
      <c r="C164" s="229" t="s">
        <v>426</v>
      </c>
      <c r="D164" s="219">
        <v>1916</v>
      </c>
      <c r="E164" s="219"/>
      <c r="F164" s="219" t="s">
        <v>17190</v>
      </c>
      <c r="G164" s="219">
        <v>2</v>
      </c>
      <c r="H164" s="219" t="s">
        <v>16995</v>
      </c>
      <c r="I164" s="230">
        <v>404.7</v>
      </c>
      <c r="J164" s="230">
        <v>356.1</v>
      </c>
      <c r="K164" s="230">
        <v>305.70000000000005</v>
      </c>
      <c r="L164" s="231">
        <v>13</v>
      </c>
      <c r="M164" s="219" t="s">
        <v>17049</v>
      </c>
      <c r="N164" s="219" t="s">
        <v>17065</v>
      </c>
      <c r="O164" s="222" t="s">
        <v>17100</v>
      </c>
      <c r="P164" s="227">
        <v>2864704</v>
      </c>
      <c r="Q164" s="227"/>
      <c r="R164" s="227">
        <v>0</v>
      </c>
      <c r="S164" s="227">
        <v>0</v>
      </c>
      <c r="T164" s="227">
        <f t="shared" si="15"/>
        <v>2864704</v>
      </c>
      <c r="U164" s="220">
        <f t="shared" si="14"/>
        <v>7078.5866073634797</v>
      </c>
      <c r="V164" s="227">
        <v>9120.6365208796651</v>
      </c>
    </row>
    <row r="165" spans="1:22" ht="35.25">
      <c r="A165" s="200">
        <v>1</v>
      </c>
      <c r="B165" s="219">
        <f>SUBTOTAL(9,$A$16:A165)</f>
        <v>148</v>
      </c>
      <c r="C165" s="229" t="s">
        <v>381</v>
      </c>
      <c r="D165" s="219">
        <v>1972</v>
      </c>
      <c r="E165" s="219"/>
      <c r="F165" s="219" t="s">
        <v>17191</v>
      </c>
      <c r="G165" s="219">
        <v>2</v>
      </c>
      <c r="H165" s="219" t="s">
        <v>16995</v>
      </c>
      <c r="I165" s="230">
        <v>321.3</v>
      </c>
      <c r="J165" s="230">
        <v>275.3</v>
      </c>
      <c r="K165" s="230">
        <v>275.3</v>
      </c>
      <c r="L165" s="231">
        <v>14</v>
      </c>
      <c r="M165" s="219" t="s">
        <v>17049</v>
      </c>
      <c r="N165" s="219" t="s">
        <v>17087</v>
      </c>
      <c r="O165" s="222" t="s">
        <v>17053</v>
      </c>
      <c r="P165" s="227">
        <v>2485552</v>
      </c>
      <c r="Q165" s="227"/>
      <c r="R165" s="227">
        <v>0</v>
      </c>
      <c r="S165" s="227">
        <v>0</v>
      </c>
      <c r="T165" s="227">
        <f>P165-R165-S165</f>
        <v>2485552</v>
      </c>
      <c r="U165" s="220">
        <f t="shared" si="14"/>
        <v>7735.9228135698722</v>
      </c>
      <c r="V165" s="227">
        <v>9967.6028633675687</v>
      </c>
    </row>
    <row r="166" spans="1:22" ht="35.25">
      <c r="A166" s="200">
        <v>1</v>
      </c>
      <c r="B166" s="219">
        <f>SUBTOTAL(9,$A$16:A166)</f>
        <v>149</v>
      </c>
      <c r="C166" s="229" t="s">
        <v>2133</v>
      </c>
      <c r="D166" s="219">
        <v>1975</v>
      </c>
      <c r="E166" s="219"/>
      <c r="F166" s="219" t="s">
        <v>17191</v>
      </c>
      <c r="G166" s="219">
        <v>5</v>
      </c>
      <c r="H166" s="219" t="s">
        <v>17055</v>
      </c>
      <c r="I166" s="230">
        <v>6824.86</v>
      </c>
      <c r="J166" s="230">
        <v>4475.3999999999996</v>
      </c>
      <c r="K166" s="230">
        <v>4306.8999999999996</v>
      </c>
      <c r="L166" s="231">
        <v>160</v>
      </c>
      <c r="M166" s="219" t="s">
        <v>17049</v>
      </c>
      <c r="N166" s="219" t="s">
        <v>17065</v>
      </c>
      <c r="O166" s="222" t="s">
        <v>17165</v>
      </c>
      <c r="P166" s="227">
        <v>17077038.260000002</v>
      </c>
      <c r="Q166" s="227">
        <v>0</v>
      </c>
      <c r="R166" s="227">
        <v>0</v>
      </c>
      <c r="S166" s="227">
        <v>0</v>
      </c>
      <c r="T166" s="227">
        <f t="shared" ref="T166" si="16">P166-Q166-R166-S166</f>
        <v>17077038.260000002</v>
      </c>
      <c r="U166" s="220">
        <f t="shared" ref="U166" si="17">P166/I166</f>
        <v>2502.1814747848312</v>
      </c>
      <c r="V166" s="227">
        <v>3256.9388090012103</v>
      </c>
    </row>
    <row r="167" spans="1:22" ht="35.25">
      <c r="B167" s="228" t="s">
        <v>199</v>
      </c>
      <c r="C167" s="228"/>
      <c r="D167" s="219" t="s">
        <v>17027</v>
      </c>
      <c r="E167" s="219" t="s">
        <v>17027</v>
      </c>
      <c r="F167" s="219" t="s">
        <v>17027</v>
      </c>
      <c r="G167" s="219" t="s">
        <v>17027</v>
      </c>
      <c r="H167" s="219" t="s">
        <v>17027</v>
      </c>
      <c r="I167" s="224">
        <f>SUM(I168:I185)</f>
        <v>42218.509999999995</v>
      </c>
      <c r="J167" s="224">
        <f>SUM(J168:J185)</f>
        <v>32521.040000000005</v>
      </c>
      <c r="K167" s="224">
        <f>SUM(K168:K185)</f>
        <v>30115.398000000008</v>
      </c>
      <c r="L167" s="231">
        <f>SUM(L168:L185)</f>
        <v>1469</v>
      </c>
      <c r="M167" s="219" t="s">
        <v>17027</v>
      </c>
      <c r="N167" s="219" t="s">
        <v>17027</v>
      </c>
      <c r="O167" s="222" t="s">
        <v>17027</v>
      </c>
      <c r="P167" s="226">
        <v>150602349.22999999</v>
      </c>
      <c r="Q167" s="226">
        <f>SUM(Q168:Q185)</f>
        <v>0</v>
      </c>
      <c r="R167" s="224">
        <f>SUM(R168:R185)</f>
        <v>0</v>
      </c>
      <c r="S167" s="224">
        <f>SUM(S168:S185)</f>
        <v>0</v>
      </c>
      <c r="T167" s="224">
        <f>SUM(T168:T185)</f>
        <v>150602349.22999999</v>
      </c>
      <c r="U167" s="220">
        <f t="shared" ref="U167:U219" si="18">P167/I167</f>
        <v>3567.2113779003571</v>
      </c>
      <c r="V167" s="227">
        <f>MAX(V168:V185)</f>
        <v>12325.759346625624</v>
      </c>
    </row>
    <row r="168" spans="1:22" ht="35.25">
      <c r="A168" s="200">
        <v>1</v>
      </c>
      <c r="B168" s="219">
        <f>SUBTOTAL(9,$A$16:A168)</f>
        <v>150</v>
      </c>
      <c r="C168" s="229" t="s">
        <v>190</v>
      </c>
      <c r="D168" s="219">
        <v>1960</v>
      </c>
      <c r="E168" s="219"/>
      <c r="F168" s="219" t="s">
        <v>17191</v>
      </c>
      <c r="G168" s="219">
        <v>2</v>
      </c>
      <c r="H168" s="219" t="s">
        <v>16995</v>
      </c>
      <c r="I168" s="230">
        <v>969.97</v>
      </c>
      <c r="J168" s="230">
        <v>550.42999999999995</v>
      </c>
      <c r="K168" s="230">
        <v>550.42999999999995</v>
      </c>
      <c r="L168" s="231">
        <v>16</v>
      </c>
      <c r="M168" s="219" t="s">
        <v>17049</v>
      </c>
      <c r="N168" s="219" t="s">
        <v>17065</v>
      </c>
      <c r="O168" s="222" t="s">
        <v>17117</v>
      </c>
      <c r="P168" s="227">
        <v>4251834.92</v>
      </c>
      <c r="Q168" s="227"/>
      <c r="R168" s="227">
        <v>0</v>
      </c>
      <c r="S168" s="227">
        <v>0</v>
      </c>
      <c r="T168" s="227">
        <f t="shared" si="13"/>
        <v>4251834.92</v>
      </c>
      <c r="U168" s="220">
        <f t="shared" si="18"/>
        <v>4383.4705403259895</v>
      </c>
      <c r="V168" s="227">
        <v>6737.7923853315042</v>
      </c>
    </row>
    <row r="169" spans="1:22" ht="35.25">
      <c r="A169" s="200">
        <v>1</v>
      </c>
      <c r="B169" s="219">
        <f>SUBTOTAL(9,$A$16:A169)</f>
        <v>151</v>
      </c>
      <c r="C169" s="229" t="s">
        <v>191</v>
      </c>
      <c r="D169" s="219">
        <v>1964</v>
      </c>
      <c r="E169" s="219"/>
      <c r="F169" s="219" t="s">
        <v>17191</v>
      </c>
      <c r="G169" s="219">
        <v>4</v>
      </c>
      <c r="H169" s="219" t="s">
        <v>17056</v>
      </c>
      <c r="I169" s="230">
        <v>3980.6</v>
      </c>
      <c r="J169" s="230">
        <v>2394.8000000000002</v>
      </c>
      <c r="K169" s="230">
        <v>2058.5100000000002</v>
      </c>
      <c r="L169" s="231">
        <v>94</v>
      </c>
      <c r="M169" s="219" t="s">
        <v>17049</v>
      </c>
      <c r="N169" s="219" t="s">
        <v>17065</v>
      </c>
      <c r="O169" s="222" t="s">
        <v>17116</v>
      </c>
      <c r="P169" s="227">
        <v>9400487.7800000012</v>
      </c>
      <c r="Q169" s="227"/>
      <c r="R169" s="227">
        <v>0</v>
      </c>
      <c r="S169" s="227">
        <v>0</v>
      </c>
      <c r="T169" s="227">
        <f t="shared" si="13"/>
        <v>9400487.7800000012</v>
      </c>
      <c r="U169" s="220">
        <f t="shared" si="18"/>
        <v>2361.5755865949859</v>
      </c>
      <c r="V169" s="227">
        <v>2875.3790463749178</v>
      </c>
    </row>
    <row r="170" spans="1:22" ht="35.25">
      <c r="A170" s="200">
        <v>1</v>
      </c>
      <c r="B170" s="219">
        <f>SUBTOTAL(9,$A$16:A170)</f>
        <v>152</v>
      </c>
      <c r="C170" s="229" t="s">
        <v>13832</v>
      </c>
      <c r="D170" s="219">
        <v>1967</v>
      </c>
      <c r="E170" s="219"/>
      <c r="F170" s="219" t="s">
        <v>17191</v>
      </c>
      <c r="G170" s="219">
        <v>2</v>
      </c>
      <c r="H170" s="219" t="s">
        <v>16997</v>
      </c>
      <c r="I170" s="230">
        <v>1351.94</v>
      </c>
      <c r="J170" s="230">
        <v>773.81</v>
      </c>
      <c r="K170" s="230">
        <v>563.05899999999997</v>
      </c>
      <c r="L170" s="231">
        <v>45</v>
      </c>
      <c r="M170" s="219" t="s">
        <v>17049</v>
      </c>
      <c r="N170" s="219" t="s">
        <v>17065</v>
      </c>
      <c r="O170" s="222" t="s">
        <v>17117</v>
      </c>
      <c r="P170" s="227">
        <v>5969218.1799999997</v>
      </c>
      <c r="Q170" s="227"/>
      <c r="R170" s="227">
        <v>0</v>
      </c>
      <c r="S170" s="227">
        <v>0</v>
      </c>
      <c r="T170" s="227">
        <f t="shared" si="13"/>
        <v>5969218.1799999997</v>
      </c>
      <c r="U170" s="220">
        <f t="shared" si="18"/>
        <v>4415.2981493261532</v>
      </c>
      <c r="V170" s="227">
        <v>5556.8428184682753</v>
      </c>
    </row>
    <row r="171" spans="1:22" ht="35.25">
      <c r="A171" s="200">
        <v>1</v>
      </c>
      <c r="B171" s="219">
        <f>SUBTOTAL(9,$A$16:A171)</f>
        <v>153</v>
      </c>
      <c r="C171" s="229" t="s">
        <v>193</v>
      </c>
      <c r="D171" s="219">
        <v>1963</v>
      </c>
      <c r="E171" s="219"/>
      <c r="F171" s="219" t="s">
        <v>17191</v>
      </c>
      <c r="G171" s="219">
        <v>4</v>
      </c>
      <c r="H171" s="219" t="s">
        <v>17052</v>
      </c>
      <c r="I171" s="230">
        <v>4269.24</v>
      </c>
      <c r="J171" s="230">
        <v>2565.5</v>
      </c>
      <c r="K171" s="230">
        <v>2450.6999999999998</v>
      </c>
      <c r="L171" s="231">
        <v>117</v>
      </c>
      <c r="M171" s="219" t="s">
        <v>17049</v>
      </c>
      <c r="N171" s="219" t="s">
        <v>17065</v>
      </c>
      <c r="O171" s="222" t="s">
        <v>17117</v>
      </c>
      <c r="P171" s="227">
        <v>10786311.710000001</v>
      </c>
      <c r="Q171" s="227"/>
      <c r="R171" s="227">
        <v>0</v>
      </c>
      <c r="S171" s="227">
        <v>0</v>
      </c>
      <c r="T171" s="227">
        <f t="shared" si="13"/>
        <v>10786311.710000001</v>
      </c>
      <c r="U171" s="220">
        <f t="shared" si="18"/>
        <v>2526.5180008619805</v>
      </c>
      <c r="V171" s="227">
        <v>2926.8750972069975</v>
      </c>
    </row>
    <row r="172" spans="1:22" ht="35.25">
      <c r="A172" s="200">
        <v>1</v>
      </c>
      <c r="B172" s="219">
        <f>SUBTOTAL(9,$A$16:A172)</f>
        <v>154</v>
      </c>
      <c r="C172" s="229" t="s">
        <v>194</v>
      </c>
      <c r="D172" s="219">
        <v>1962</v>
      </c>
      <c r="E172" s="219"/>
      <c r="F172" s="219" t="s">
        <v>17191</v>
      </c>
      <c r="G172" s="219">
        <v>4</v>
      </c>
      <c r="H172" s="219" t="s">
        <v>16997</v>
      </c>
      <c r="I172" s="230">
        <v>1764.53</v>
      </c>
      <c r="J172" s="230">
        <v>1245.7</v>
      </c>
      <c r="K172" s="230">
        <v>1245.7</v>
      </c>
      <c r="L172" s="231">
        <v>47</v>
      </c>
      <c r="M172" s="219" t="s">
        <v>17049</v>
      </c>
      <c r="N172" s="219" t="s">
        <v>17065</v>
      </c>
      <c r="O172" s="222" t="s">
        <v>17117</v>
      </c>
      <c r="P172" s="227">
        <v>5766537.71</v>
      </c>
      <c r="Q172" s="227"/>
      <c r="R172" s="227">
        <v>0</v>
      </c>
      <c r="S172" s="227">
        <v>0</v>
      </c>
      <c r="T172" s="227">
        <f t="shared" si="13"/>
        <v>5766537.71</v>
      </c>
      <c r="U172" s="220">
        <f t="shared" si="18"/>
        <v>3268.0304160314645</v>
      </c>
      <c r="V172" s="227">
        <v>3556.1349027786437</v>
      </c>
    </row>
    <row r="173" spans="1:22" ht="35.25">
      <c r="A173" s="200">
        <v>1</v>
      </c>
      <c r="B173" s="219">
        <f>SUBTOTAL(9,$A$16:A173)</f>
        <v>155</v>
      </c>
      <c r="C173" s="229" t="s">
        <v>195</v>
      </c>
      <c r="D173" s="219">
        <v>1963</v>
      </c>
      <c r="E173" s="219"/>
      <c r="F173" s="219" t="s">
        <v>17191</v>
      </c>
      <c r="G173" s="219">
        <v>4</v>
      </c>
      <c r="H173" s="219" t="s">
        <v>17056</v>
      </c>
      <c r="I173" s="230">
        <v>2168.64</v>
      </c>
      <c r="J173" s="230">
        <v>2032.2</v>
      </c>
      <c r="K173" s="230">
        <v>2032.2</v>
      </c>
      <c r="L173" s="231">
        <v>66</v>
      </c>
      <c r="M173" s="219" t="s">
        <v>17049</v>
      </c>
      <c r="N173" s="219" t="s">
        <v>17065</v>
      </c>
      <c r="O173" s="222" t="s">
        <v>17119</v>
      </c>
      <c r="P173" s="227">
        <v>9088460.4900000002</v>
      </c>
      <c r="Q173" s="227"/>
      <c r="R173" s="227">
        <v>0</v>
      </c>
      <c r="S173" s="227">
        <v>0</v>
      </c>
      <c r="T173" s="227">
        <f t="shared" si="13"/>
        <v>9088460.4900000002</v>
      </c>
      <c r="U173" s="220">
        <f t="shared" si="18"/>
        <v>4190.8571685480301</v>
      </c>
      <c r="V173" s="227">
        <v>4580.5018813634351</v>
      </c>
    </row>
    <row r="174" spans="1:22" ht="35.25">
      <c r="A174" s="200">
        <v>1</v>
      </c>
      <c r="B174" s="219">
        <f>SUBTOTAL(9,$A$16:A174)</f>
        <v>156</v>
      </c>
      <c r="C174" s="229" t="s">
        <v>196</v>
      </c>
      <c r="D174" s="219">
        <v>1956</v>
      </c>
      <c r="E174" s="219"/>
      <c r="F174" s="219" t="s">
        <v>17191</v>
      </c>
      <c r="G174" s="219">
        <v>2</v>
      </c>
      <c r="H174" s="219" t="s">
        <v>17056</v>
      </c>
      <c r="I174" s="230">
        <v>2003</v>
      </c>
      <c r="J174" s="230">
        <v>1130.3</v>
      </c>
      <c r="K174" s="230">
        <v>879.5</v>
      </c>
      <c r="L174" s="231">
        <v>48</v>
      </c>
      <c r="M174" s="219" t="s">
        <v>17049</v>
      </c>
      <c r="N174" s="219" t="s">
        <v>17065</v>
      </c>
      <c r="O174" s="222" t="s">
        <v>17117</v>
      </c>
      <c r="P174" s="227">
        <v>9639022.5999999996</v>
      </c>
      <c r="Q174" s="227"/>
      <c r="R174" s="227">
        <v>0</v>
      </c>
      <c r="S174" s="227">
        <v>0</v>
      </c>
      <c r="T174" s="227">
        <f t="shared" si="13"/>
        <v>9639022.5999999996</v>
      </c>
      <c r="U174" s="220">
        <f t="shared" si="18"/>
        <v>4812.2928607089361</v>
      </c>
      <c r="V174" s="227">
        <v>6428.1081577633549</v>
      </c>
    </row>
    <row r="175" spans="1:22" ht="35.25">
      <c r="A175" s="200">
        <v>1</v>
      </c>
      <c r="B175" s="219">
        <f>SUBTOTAL(9,$A$16:A175)</f>
        <v>157</v>
      </c>
      <c r="C175" s="229" t="s">
        <v>197</v>
      </c>
      <c r="D175" s="219">
        <v>1969</v>
      </c>
      <c r="E175" s="219"/>
      <c r="F175" s="219" t="s">
        <v>17191</v>
      </c>
      <c r="G175" s="219">
        <v>5</v>
      </c>
      <c r="H175" s="219" t="s">
        <v>17052</v>
      </c>
      <c r="I175" s="230">
        <v>4394.12</v>
      </c>
      <c r="J175" s="230">
        <v>3401.91</v>
      </c>
      <c r="K175" s="230">
        <v>3221.83</v>
      </c>
      <c r="L175" s="231">
        <v>115</v>
      </c>
      <c r="M175" s="219" t="s">
        <v>17049</v>
      </c>
      <c r="N175" s="219" t="s">
        <v>17065</v>
      </c>
      <c r="O175" s="222" t="s">
        <v>17116</v>
      </c>
      <c r="P175" s="227">
        <v>12313252.390000001</v>
      </c>
      <c r="Q175" s="227"/>
      <c r="R175" s="227">
        <v>0</v>
      </c>
      <c r="S175" s="227">
        <v>0</v>
      </c>
      <c r="T175" s="227">
        <f t="shared" si="13"/>
        <v>12313252.390000001</v>
      </c>
      <c r="U175" s="220">
        <f t="shared" si="18"/>
        <v>2802.2112254558365</v>
      </c>
      <c r="V175" s="227">
        <v>3024.0498120215198</v>
      </c>
    </row>
    <row r="176" spans="1:22" ht="35.25">
      <c r="A176" s="200">
        <v>1</v>
      </c>
      <c r="B176" s="219">
        <f>SUBTOTAL(9,$A$16:A176)</f>
        <v>158</v>
      </c>
      <c r="C176" s="229" t="s">
        <v>13726</v>
      </c>
      <c r="D176" s="219">
        <v>1981</v>
      </c>
      <c r="E176" s="219"/>
      <c r="F176" s="219" t="s">
        <v>17191</v>
      </c>
      <c r="G176" s="219">
        <v>5</v>
      </c>
      <c r="H176" s="219" t="s">
        <v>17052</v>
      </c>
      <c r="I176" s="230">
        <v>3102</v>
      </c>
      <c r="J176" s="230">
        <v>2280.8000000000002</v>
      </c>
      <c r="K176" s="230">
        <v>2027.8490000000002</v>
      </c>
      <c r="L176" s="231">
        <v>117</v>
      </c>
      <c r="M176" s="219" t="s">
        <v>17049</v>
      </c>
      <c r="N176" s="219" t="s">
        <v>17065</v>
      </c>
      <c r="O176" s="222" t="s">
        <v>17120</v>
      </c>
      <c r="P176" s="227">
        <v>1150992.3199999996</v>
      </c>
      <c r="Q176" s="227"/>
      <c r="R176" s="227">
        <v>0</v>
      </c>
      <c r="S176" s="227">
        <v>0</v>
      </c>
      <c r="T176" s="227">
        <f t="shared" si="13"/>
        <v>1150992.3199999996</v>
      </c>
      <c r="U176" s="220">
        <f t="shared" si="18"/>
        <v>371.04845905867171</v>
      </c>
      <c r="V176" s="227">
        <v>2855.8000773694389</v>
      </c>
    </row>
    <row r="177" spans="1:22" ht="35.25">
      <c r="A177" s="200">
        <v>1</v>
      </c>
      <c r="B177" s="219">
        <f>SUBTOTAL(9,$A$16:A177)</f>
        <v>159</v>
      </c>
      <c r="C177" s="229" t="s">
        <v>198</v>
      </c>
      <c r="D177" s="219">
        <v>1980</v>
      </c>
      <c r="E177" s="219"/>
      <c r="F177" s="219" t="s">
        <v>17191</v>
      </c>
      <c r="G177" s="219">
        <v>2</v>
      </c>
      <c r="H177" s="219" t="s">
        <v>17056</v>
      </c>
      <c r="I177" s="230">
        <v>955</v>
      </c>
      <c r="J177" s="230">
        <v>868.7</v>
      </c>
      <c r="K177" s="230">
        <v>868.7</v>
      </c>
      <c r="L177" s="231">
        <v>25</v>
      </c>
      <c r="M177" s="219" t="s">
        <v>17049</v>
      </c>
      <c r="N177" s="219" t="s">
        <v>17065</v>
      </c>
      <c r="O177" s="222" t="s">
        <v>17121</v>
      </c>
      <c r="P177" s="227">
        <v>5910501.5499999998</v>
      </c>
      <c r="Q177" s="227"/>
      <c r="R177" s="227">
        <v>0</v>
      </c>
      <c r="S177" s="227">
        <v>0</v>
      </c>
      <c r="T177" s="227">
        <f t="shared" si="13"/>
        <v>5910501.5499999998</v>
      </c>
      <c r="U177" s="220">
        <f t="shared" si="18"/>
        <v>6189.0068586387433</v>
      </c>
      <c r="V177" s="227">
        <v>7379.9696418848171</v>
      </c>
    </row>
    <row r="178" spans="1:22" ht="35.25">
      <c r="A178" s="200">
        <v>1</v>
      </c>
      <c r="B178" s="219">
        <f>SUBTOTAL(9,$A$16:A178)</f>
        <v>160</v>
      </c>
      <c r="C178" s="229" t="s">
        <v>14383</v>
      </c>
      <c r="D178" s="219">
        <v>1967</v>
      </c>
      <c r="E178" s="219"/>
      <c r="F178" s="219" t="s">
        <v>17191</v>
      </c>
      <c r="G178" s="219">
        <v>2</v>
      </c>
      <c r="H178" s="219" t="s">
        <v>16997</v>
      </c>
      <c r="I178" s="230">
        <v>680.9</v>
      </c>
      <c r="J178" s="230">
        <v>632.29999999999995</v>
      </c>
      <c r="K178" s="230">
        <v>592.29999999999995</v>
      </c>
      <c r="L178" s="231">
        <v>34</v>
      </c>
      <c r="M178" s="219" t="s">
        <v>17049</v>
      </c>
      <c r="N178" s="219" t="s">
        <v>17065</v>
      </c>
      <c r="O178" s="222" t="s">
        <v>17121</v>
      </c>
      <c r="P178" s="227">
        <v>5309254.76</v>
      </c>
      <c r="Q178" s="227"/>
      <c r="R178" s="227">
        <v>0</v>
      </c>
      <c r="S178" s="227">
        <v>0</v>
      </c>
      <c r="T178" s="227">
        <f t="shared" si="13"/>
        <v>5309254.76</v>
      </c>
      <c r="U178" s="220">
        <f t="shared" si="18"/>
        <v>7797.4074900866499</v>
      </c>
      <c r="V178" s="227">
        <v>11096.993743574682</v>
      </c>
    </row>
    <row r="179" spans="1:22" ht="35.25">
      <c r="A179" s="200">
        <v>1</v>
      </c>
      <c r="B179" s="219">
        <f>SUBTOTAL(9,$A$16:A179)</f>
        <v>161</v>
      </c>
      <c r="C179" s="229" t="s">
        <v>13520</v>
      </c>
      <c r="D179" s="219">
        <v>1880</v>
      </c>
      <c r="E179" s="219"/>
      <c r="F179" s="219" t="s">
        <v>17191</v>
      </c>
      <c r="G179" s="219">
        <v>2</v>
      </c>
      <c r="H179" s="219" t="s">
        <v>16995</v>
      </c>
      <c r="I179" s="230">
        <v>646.49</v>
      </c>
      <c r="J179" s="230">
        <v>646.49</v>
      </c>
      <c r="K179" s="230">
        <v>646.49</v>
      </c>
      <c r="L179" s="231">
        <v>37</v>
      </c>
      <c r="M179" s="219" t="s">
        <v>17049</v>
      </c>
      <c r="N179" s="219" t="s">
        <v>17087</v>
      </c>
      <c r="O179" s="222" t="s">
        <v>17053</v>
      </c>
      <c r="P179" s="227">
        <v>5890214.5099999998</v>
      </c>
      <c r="Q179" s="227"/>
      <c r="R179" s="227">
        <v>0</v>
      </c>
      <c r="S179" s="227">
        <v>0</v>
      </c>
      <c r="T179" s="227">
        <f t="shared" si="13"/>
        <v>5890214.5099999998</v>
      </c>
      <c r="U179" s="220">
        <f t="shared" si="18"/>
        <v>9111.0682454484977</v>
      </c>
      <c r="V179" s="227">
        <v>12325.759346625624</v>
      </c>
    </row>
    <row r="180" spans="1:22" ht="35.25">
      <c r="A180" s="200">
        <v>1</v>
      </c>
      <c r="B180" s="219">
        <f>SUBTOTAL(9,$A$16:A180)</f>
        <v>162</v>
      </c>
      <c r="C180" s="229" t="s">
        <v>14070</v>
      </c>
      <c r="D180" s="219">
        <v>1969</v>
      </c>
      <c r="E180" s="219"/>
      <c r="F180" s="219" t="s">
        <v>17191</v>
      </c>
      <c r="G180" s="219">
        <v>5</v>
      </c>
      <c r="H180" s="219" t="s">
        <v>17055</v>
      </c>
      <c r="I180" s="230">
        <v>5048.3</v>
      </c>
      <c r="J180" s="230">
        <v>4655.2</v>
      </c>
      <c r="K180" s="230">
        <v>3957.13</v>
      </c>
      <c r="L180" s="231">
        <v>217</v>
      </c>
      <c r="M180" s="219" t="s">
        <v>17049</v>
      </c>
      <c r="N180" s="219" t="s">
        <v>17065</v>
      </c>
      <c r="O180" s="222" t="s">
        <v>17118</v>
      </c>
      <c r="P180" s="227">
        <v>11905448.02</v>
      </c>
      <c r="Q180" s="227"/>
      <c r="R180" s="227">
        <v>0</v>
      </c>
      <c r="S180" s="227">
        <v>0</v>
      </c>
      <c r="T180" s="227">
        <f t="shared" si="13"/>
        <v>11905448.02</v>
      </c>
      <c r="U180" s="220">
        <f t="shared" si="18"/>
        <v>2358.3083453835943</v>
      </c>
      <c r="V180" s="227">
        <v>3164.229562110017</v>
      </c>
    </row>
    <row r="181" spans="1:22" ht="35.25">
      <c r="A181" s="200">
        <v>1</v>
      </c>
      <c r="B181" s="219">
        <f>SUBTOTAL(9,$A$16:A181)</f>
        <v>163</v>
      </c>
      <c r="C181" s="229" t="s">
        <v>13971</v>
      </c>
      <c r="D181" s="219">
        <v>1994</v>
      </c>
      <c r="E181" s="219"/>
      <c r="F181" s="219" t="s">
        <v>17191</v>
      </c>
      <c r="G181" s="219">
        <v>4</v>
      </c>
      <c r="H181" s="219" t="s">
        <v>16995</v>
      </c>
      <c r="I181" s="230">
        <v>935</v>
      </c>
      <c r="J181" s="230">
        <v>845.2</v>
      </c>
      <c r="K181" s="230">
        <v>845.2</v>
      </c>
      <c r="L181" s="231">
        <v>25</v>
      </c>
      <c r="M181" s="219" t="s">
        <v>17049</v>
      </c>
      <c r="N181" s="219" t="s">
        <v>17065</v>
      </c>
      <c r="O181" s="222" t="s">
        <v>17121</v>
      </c>
      <c r="P181" s="227">
        <v>2993323.19</v>
      </c>
      <c r="Q181" s="227"/>
      <c r="R181" s="227">
        <v>0</v>
      </c>
      <c r="S181" s="227">
        <v>0</v>
      </c>
      <c r="T181" s="227">
        <f t="shared" si="13"/>
        <v>2993323.19</v>
      </c>
      <c r="U181" s="220">
        <f t="shared" si="18"/>
        <v>3201.415176470588</v>
      </c>
      <c r="V181" s="227">
        <v>4341.3349048128339</v>
      </c>
    </row>
    <row r="182" spans="1:22" ht="35.25">
      <c r="A182" s="200">
        <v>1</v>
      </c>
      <c r="B182" s="219">
        <f>SUBTOTAL(9,$A$16:A182)</f>
        <v>164</v>
      </c>
      <c r="C182" s="232" t="s">
        <v>13413</v>
      </c>
      <c r="D182" s="233">
        <v>1957</v>
      </c>
      <c r="E182" s="233"/>
      <c r="F182" s="219" t="s">
        <v>17191</v>
      </c>
      <c r="G182" s="233">
        <v>3</v>
      </c>
      <c r="H182" s="233">
        <v>4</v>
      </c>
      <c r="I182" s="234">
        <v>3060.3</v>
      </c>
      <c r="J182" s="234">
        <v>2813.7</v>
      </c>
      <c r="K182" s="234">
        <v>2689.8999999999996</v>
      </c>
      <c r="L182" s="235">
        <v>100</v>
      </c>
      <c r="M182" s="233" t="s">
        <v>17049</v>
      </c>
      <c r="N182" s="233" t="s">
        <v>17065</v>
      </c>
      <c r="O182" s="236" t="s">
        <v>17121</v>
      </c>
      <c r="P182" s="237">
        <v>30439998.599999998</v>
      </c>
      <c r="Q182" s="237">
        <v>0</v>
      </c>
      <c r="R182" s="237">
        <v>0</v>
      </c>
      <c r="S182" s="237">
        <v>0</v>
      </c>
      <c r="T182" s="227">
        <f t="shared" si="13"/>
        <v>30439998.599999998</v>
      </c>
      <c r="U182" s="220">
        <f t="shared" si="18"/>
        <v>9946.736790510733</v>
      </c>
      <c r="V182" s="227">
        <v>12054.78</v>
      </c>
    </row>
    <row r="183" spans="1:22" ht="35.25">
      <c r="A183" s="200">
        <v>1</v>
      </c>
      <c r="B183" s="219">
        <f>SUBTOTAL(9,$A$16:A183)</f>
        <v>165</v>
      </c>
      <c r="C183" s="232" t="s">
        <v>14026</v>
      </c>
      <c r="D183" s="233">
        <v>1968</v>
      </c>
      <c r="E183" s="233"/>
      <c r="F183" s="219" t="s">
        <v>17191</v>
      </c>
      <c r="G183" s="233">
        <v>3</v>
      </c>
      <c r="H183" s="233" t="s">
        <v>16997</v>
      </c>
      <c r="I183" s="234">
        <v>1032.5</v>
      </c>
      <c r="J183" s="234">
        <v>644</v>
      </c>
      <c r="K183" s="234">
        <v>445.9</v>
      </c>
      <c r="L183" s="235">
        <v>83</v>
      </c>
      <c r="M183" s="233" t="s">
        <v>17049</v>
      </c>
      <c r="N183" s="233" t="s">
        <v>17065</v>
      </c>
      <c r="O183" s="236" t="s">
        <v>17118</v>
      </c>
      <c r="P183" s="237">
        <v>3908071</v>
      </c>
      <c r="Q183" s="237">
        <v>0</v>
      </c>
      <c r="R183" s="237">
        <v>0</v>
      </c>
      <c r="S183" s="237">
        <v>0</v>
      </c>
      <c r="T183" s="227">
        <f t="shared" si="13"/>
        <v>3908071</v>
      </c>
      <c r="U183" s="220">
        <f t="shared" si="18"/>
        <v>3785.0566585956417</v>
      </c>
      <c r="V183" s="227">
        <v>5362.4042615012104</v>
      </c>
    </row>
    <row r="184" spans="1:22" ht="35.25">
      <c r="A184" s="200">
        <v>1</v>
      </c>
      <c r="B184" s="219">
        <f>SUBTOTAL(9,$A$16:A184)</f>
        <v>166</v>
      </c>
      <c r="C184" s="232" t="s">
        <v>14091</v>
      </c>
      <c r="D184" s="233">
        <v>1973</v>
      </c>
      <c r="E184" s="233"/>
      <c r="F184" s="219" t="s">
        <v>17191</v>
      </c>
      <c r="G184" s="233">
        <v>5</v>
      </c>
      <c r="H184" s="233">
        <v>6</v>
      </c>
      <c r="I184" s="234">
        <v>4885.2</v>
      </c>
      <c r="J184" s="234">
        <v>4486.7</v>
      </c>
      <c r="K184" s="234">
        <v>4486.7</v>
      </c>
      <c r="L184" s="235">
        <v>260</v>
      </c>
      <c r="M184" s="233" t="s">
        <v>17049</v>
      </c>
      <c r="N184" s="233" t="s">
        <v>17065</v>
      </c>
      <c r="O184" s="236" t="s">
        <v>17117</v>
      </c>
      <c r="P184" s="237">
        <v>11109378.639999999</v>
      </c>
      <c r="Q184" s="237">
        <v>0</v>
      </c>
      <c r="R184" s="237">
        <v>0</v>
      </c>
      <c r="S184" s="237">
        <v>0</v>
      </c>
      <c r="T184" s="227">
        <f t="shared" si="13"/>
        <v>11109378.639999999</v>
      </c>
      <c r="U184" s="227">
        <v>2902.794307295505</v>
      </c>
      <c r="V184" s="227">
        <v>3267.81</v>
      </c>
    </row>
    <row r="185" spans="1:22" ht="35.25">
      <c r="A185" s="200">
        <v>1</v>
      </c>
      <c r="B185" s="219">
        <f>SUBTOTAL(9,$A$16:A185)</f>
        <v>167</v>
      </c>
      <c r="C185" s="229" t="s">
        <v>192</v>
      </c>
      <c r="D185" s="219">
        <v>1964</v>
      </c>
      <c r="E185" s="219"/>
      <c r="F185" s="219" t="s">
        <v>17191</v>
      </c>
      <c r="G185" s="219">
        <v>2</v>
      </c>
      <c r="H185" s="219" t="s">
        <v>16997</v>
      </c>
      <c r="I185" s="234">
        <v>970.78</v>
      </c>
      <c r="J185" s="230">
        <v>553.29999999999995</v>
      </c>
      <c r="K185" s="230">
        <v>553.29999999999995</v>
      </c>
      <c r="L185" s="231">
        <v>23</v>
      </c>
      <c r="M185" s="219" t="s">
        <v>17049</v>
      </c>
      <c r="N185" s="219" t="s">
        <v>17065</v>
      </c>
      <c r="O185" s="222" t="s">
        <v>17117</v>
      </c>
      <c r="P185" s="227">
        <v>4770040.8600000003</v>
      </c>
      <c r="Q185" s="227"/>
      <c r="R185" s="227">
        <v>0</v>
      </c>
      <c r="S185" s="227">
        <v>0</v>
      </c>
      <c r="T185" s="227">
        <f t="shared" si="13"/>
        <v>4770040.8600000003</v>
      </c>
      <c r="U185" s="220">
        <f>P185/I185</f>
        <v>4913.6167411771985</v>
      </c>
      <c r="V185" s="227">
        <v>6877.5495992912911</v>
      </c>
    </row>
    <row r="186" spans="1:22" ht="35.25">
      <c r="B186" s="228" t="s">
        <v>326</v>
      </c>
      <c r="C186" s="228"/>
      <c r="D186" s="219" t="s">
        <v>17027</v>
      </c>
      <c r="E186" s="219" t="s">
        <v>17027</v>
      </c>
      <c r="F186" s="219" t="s">
        <v>17027</v>
      </c>
      <c r="G186" s="219" t="s">
        <v>17027</v>
      </c>
      <c r="H186" s="219" t="s">
        <v>17027</v>
      </c>
      <c r="I186" s="224">
        <f>SUM(I187:I190)</f>
        <v>23589.8</v>
      </c>
      <c r="J186" s="224">
        <f t="shared" ref="J186:L186" si="19">SUM(J187:J190)</f>
        <v>19047.2</v>
      </c>
      <c r="K186" s="224">
        <f t="shared" si="19"/>
        <v>18537.099999999999</v>
      </c>
      <c r="L186" s="225">
        <f t="shared" si="19"/>
        <v>895</v>
      </c>
      <c r="M186" s="219" t="s">
        <v>17027</v>
      </c>
      <c r="N186" s="219" t="s">
        <v>17027</v>
      </c>
      <c r="O186" s="222" t="s">
        <v>17027</v>
      </c>
      <c r="P186" s="226">
        <v>62803696.75</v>
      </c>
      <c r="Q186" s="226"/>
      <c r="R186" s="224">
        <f t="shared" ref="R186" si="20">SUM(R187:R190)</f>
        <v>0</v>
      </c>
      <c r="S186" s="224">
        <f t="shared" ref="S186" si="21">SUM(S187:S190)</f>
        <v>0</v>
      </c>
      <c r="T186" s="224">
        <f t="shared" ref="T186" si="22">SUM(T187:T190)</f>
        <v>62803696.75</v>
      </c>
      <c r="U186" s="220">
        <f t="shared" si="18"/>
        <v>2662.3242566702561</v>
      </c>
      <c r="V186" s="227">
        <f>MAX(V187:V190)</f>
        <v>8312.1200000000008</v>
      </c>
    </row>
    <row r="187" spans="1:22" ht="35.25">
      <c r="A187" s="200">
        <v>1</v>
      </c>
      <c r="B187" s="219">
        <f>SUBTOTAL(9,$A$16:A187)</f>
        <v>168</v>
      </c>
      <c r="C187" s="229" t="s">
        <v>2615</v>
      </c>
      <c r="D187" s="219">
        <v>1981</v>
      </c>
      <c r="E187" s="219">
        <v>2016</v>
      </c>
      <c r="F187" s="219" t="s">
        <v>17323</v>
      </c>
      <c r="G187" s="219">
        <v>5</v>
      </c>
      <c r="H187" s="219" t="s">
        <v>17059</v>
      </c>
      <c r="I187" s="230">
        <v>3982.4</v>
      </c>
      <c r="J187" s="230">
        <v>3501.5</v>
      </c>
      <c r="K187" s="230">
        <v>3375.6</v>
      </c>
      <c r="L187" s="231">
        <v>165</v>
      </c>
      <c r="M187" s="219" t="s">
        <v>17049</v>
      </c>
      <c r="N187" s="219" t="s">
        <v>17065</v>
      </c>
      <c r="O187" s="222" t="s">
        <v>17186</v>
      </c>
      <c r="P187" s="227">
        <v>29815369.73</v>
      </c>
      <c r="Q187" s="227"/>
      <c r="R187" s="227">
        <v>0</v>
      </c>
      <c r="S187" s="227">
        <v>0</v>
      </c>
      <c r="T187" s="227">
        <f t="shared" si="13"/>
        <v>29815369.73</v>
      </c>
      <c r="U187" s="220">
        <f t="shared" si="18"/>
        <v>7486.7842833467257</v>
      </c>
      <c r="V187" s="227">
        <v>8312.1200000000008</v>
      </c>
    </row>
    <row r="188" spans="1:22" ht="35.25">
      <c r="A188" s="200">
        <v>1</v>
      </c>
      <c r="B188" s="219">
        <f>SUBTOTAL(9,$A$16:A188)</f>
        <v>169</v>
      </c>
      <c r="C188" s="229" t="s">
        <v>15117</v>
      </c>
      <c r="D188" s="219">
        <v>1975</v>
      </c>
      <c r="E188" s="219"/>
      <c r="F188" s="219" t="s">
        <v>17054</v>
      </c>
      <c r="G188" s="219" t="s">
        <v>17059</v>
      </c>
      <c r="H188" s="219" t="s">
        <v>17059</v>
      </c>
      <c r="I188" s="230">
        <v>5911.9</v>
      </c>
      <c r="J188" s="230">
        <v>3394.8</v>
      </c>
      <c r="K188" s="230">
        <v>3394.8</v>
      </c>
      <c r="L188" s="231">
        <v>170</v>
      </c>
      <c r="M188" s="219" t="s">
        <v>17049</v>
      </c>
      <c r="N188" s="219" t="s">
        <v>17065</v>
      </c>
      <c r="O188" s="222" t="s">
        <v>17186</v>
      </c>
      <c r="P188" s="227">
        <v>6613806.0499999998</v>
      </c>
      <c r="Q188" s="227"/>
      <c r="R188" s="227">
        <v>0</v>
      </c>
      <c r="S188" s="227">
        <v>0</v>
      </c>
      <c r="T188" s="227">
        <f t="shared" si="13"/>
        <v>6613806.0499999998</v>
      </c>
      <c r="U188" s="220">
        <f t="shared" si="18"/>
        <v>1118.7276594664997</v>
      </c>
      <c r="V188" s="227">
        <v>4326.6856962397878</v>
      </c>
    </row>
    <row r="189" spans="1:22" ht="35.25">
      <c r="A189" s="200">
        <v>1</v>
      </c>
      <c r="B189" s="219">
        <f>SUBTOTAL(9,$A$16:A189)</f>
        <v>170</v>
      </c>
      <c r="C189" s="229" t="s">
        <v>320</v>
      </c>
      <c r="D189" s="219">
        <v>1999</v>
      </c>
      <c r="E189" s="219">
        <v>2016</v>
      </c>
      <c r="F189" s="219" t="s">
        <v>17323</v>
      </c>
      <c r="G189" s="219">
        <v>9</v>
      </c>
      <c r="H189" s="219" t="s">
        <v>17052</v>
      </c>
      <c r="I189" s="230">
        <v>9730.2999999999993</v>
      </c>
      <c r="J189" s="230">
        <v>8665.1</v>
      </c>
      <c r="K189" s="230">
        <v>8342.7000000000007</v>
      </c>
      <c r="L189" s="231">
        <v>382</v>
      </c>
      <c r="M189" s="219" t="s">
        <v>17049</v>
      </c>
      <c r="N189" s="219" t="s">
        <v>17065</v>
      </c>
      <c r="O189" s="222" t="s">
        <v>17186</v>
      </c>
      <c r="P189" s="227">
        <v>14912610.25</v>
      </c>
      <c r="Q189" s="227"/>
      <c r="R189" s="227">
        <v>0</v>
      </c>
      <c r="S189" s="227">
        <v>0</v>
      </c>
      <c r="T189" s="227">
        <f t="shared" si="13"/>
        <v>14912610.25</v>
      </c>
      <c r="U189" s="220">
        <f t="shared" si="18"/>
        <v>1532.5951152585224</v>
      </c>
      <c r="V189" s="227">
        <v>6338.5721370358569</v>
      </c>
    </row>
    <row r="190" spans="1:22" ht="35.25">
      <c r="A190" s="200">
        <v>1</v>
      </c>
      <c r="B190" s="219">
        <f>SUBTOTAL(9,$A$16:A190)</f>
        <v>171</v>
      </c>
      <c r="C190" s="229" t="s">
        <v>2619</v>
      </c>
      <c r="D190" s="219">
        <v>1981</v>
      </c>
      <c r="E190" s="219">
        <v>2015</v>
      </c>
      <c r="F190" s="219" t="s">
        <v>17054</v>
      </c>
      <c r="G190" s="219">
        <v>5</v>
      </c>
      <c r="H190" s="219" t="s">
        <v>17059</v>
      </c>
      <c r="I190" s="230">
        <v>3965.2</v>
      </c>
      <c r="J190" s="230">
        <v>3485.8</v>
      </c>
      <c r="K190" s="230">
        <v>3424</v>
      </c>
      <c r="L190" s="231">
        <v>178</v>
      </c>
      <c r="M190" s="219" t="s">
        <v>17049</v>
      </c>
      <c r="N190" s="219" t="s">
        <v>17065</v>
      </c>
      <c r="O190" s="222" t="s">
        <v>17187</v>
      </c>
      <c r="P190" s="227">
        <v>11461910.719999999</v>
      </c>
      <c r="Q190" s="227"/>
      <c r="R190" s="227">
        <v>0</v>
      </c>
      <c r="S190" s="227">
        <v>0</v>
      </c>
      <c r="T190" s="227">
        <f t="shared" si="13"/>
        <v>11461910.719999999</v>
      </c>
      <c r="U190" s="220">
        <f t="shared" si="18"/>
        <v>2890.6261273075756</v>
      </c>
      <c r="V190" s="227">
        <v>8312.1200000000008</v>
      </c>
    </row>
    <row r="191" spans="1:22" ht="35.25">
      <c r="B191" s="228" t="s">
        <v>509</v>
      </c>
      <c r="C191" s="228"/>
      <c r="D191" s="219" t="s">
        <v>17027</v>
      </c>
      <c r="E191" s="219" t="s">
        <v>17027</v>
      </c>
      <c r="F191" s="219" t="s">
        <v>17027</v>
      </c>
      <c r="G191" s="219" t="s">
        <v>17027</v>
      </c>
      <c r="H191" s="219" t="s">
        <v>17027</v>
      </c>
      <c r="I191" s="224">
        <f>SUM(I192:I206)</f>
        <v>61271.880000000005</v>
      </c>
      <c r="J191" s="224">
        <f t="shared" ref="J191:L191" si="23">SUM(J192:J206)</f>
        <v>50985.75</v>
      </c>
      <c r="K191" s="224">
        <f t="shared" si="23"/>
        <v>45627.530000000006</v>
      </c>
      <c r="L191" s="225">
        <f t="shared" si="23"/>
        <v>1985</v>
      </c>
      <c r="M191" s="219" t="s">
        <v>17027</v>
      </c>
      <c r="N191" s="219" t="s">
        <v>17027</v>
      </c>
      <c r="O191" s="222" t="s">
        <v>17027</v>
      </c>
      <c r="P191" s="226">
        <v>114366222.42000002</v>
      </c>
      <c r="Q191" s="226"/>
      <c r="R191" s="224">
        <f>SUM(R192:R206)</f>
        <v>0</v>
      </c>
      <c r="S191" s="224">
        <f t="shared" ref="S191:T191" si="24">SUM(S192:S206)</f>
        <v>0</v>
      </c>
      <c r="T191" s="224">
        <f t="shared" si="24"/>
        <v>114366222.42000002</v>
      </c>
      <c r="U191" s="220">
        <f t="shared" si="18"/>
        <v>1866.5368586699153</v>
      </c>
      <c r="V191" s="227">
        <f>MAX(V192:V206)</f>
        <v>11399.052</v>
      </c>
    </row>
    <row r="192" spans="1:22" ht="35.25">
      <c r="A192" s="200">
        <v>1</v>
      </c>
      <c r="B192" s="219">
        <f>SUBTOTAL(9,$A$16:A192)</f>
        <v>172</v>
      </c>
      <c r="C192" s="229" t="s">
        <v>514</v>
      </c>
      <c r="D192" s="219">
        <v>1965</v>
      </c>
      <c r="E192" s="219"/>
      <c r="F192" s="219" t="s">
        <v>17054</v>
      </c>
      <c r="G192" s="219">
        <v>4</v>
      </c>
      <c r="H192" s="219" t="s">
        <v>17052</v>
      </c>
      <c r="I192" s="230">
        <v>3917.4</v>
      </c>
      <c r="J192" s="230">
        <v>2777.6</v>
      </c>
      <c r="K192" s="230">
        <v>2733</v>
      </c>
      <c r="L192" s="231">
        <v>118</v>
      </c>
      <c r="M192" s="219" t="s">
        <v>17049</v>
      </c>
      <c r="N192" s="219" t="s">
        <v>17065</v>
      </c>
      <c r="O192" s="222" t="s">
        <v>17133</v>
      </c>
      <c r="P192" s="227">
        <v>8183353.4399999995</v>
      </c>
      <c r="Q192" s="227"/>
      <c r="R192" s="227">
        <v>0</v>
      </c>
      <c r="S192" s="227">
        <v>0</v>
      </c>
      <c r="T192" s="227">
        <f t="shared" si="13"/>
        <v>8183353.4399999995</v>
      </c>
      <c r="U192" s="220">
        <f t="shared" si="18"/>
        <v>2088.9757083780055</v>
      </c>
      <c r="V192" s="227">
        <v>2835.0266809618624</v>
      </c>
    </row>
    <row r="193" spans="1:22" ht="35.25">
      <c r="A193" s="200">
        <v>1</v>
      </c>
      <c r="B193" s="219">
        <f>SUBTOTAL(9,$A$16:A193)</f>
        <v>173</v>
      </c>
      <c r="C193" s="229" t="s">
        <v>515</v>
      </c>
      <c r="D193" s="219">
        <v>1968</v>
      </c>
      <c r="E193" s="219"/>
      <c r="F193" s="219" t="s">
        <v>17054</v>
      </c>
      <c r="G193" s="219">
        <v>5</v>
      </c>
      <c r="H193" s="219" t="s">
        <v>17052</v>
      </c>
      <c r="I193" s="230">
        <v>2900.26</v>
      </c>
      <c r="J193" s="230">
        <v>2622.26</v>
      </c>
      <c r="K193" s="230">
        <v>2563.1600000000003</v>
      </c>
      <c r="L193" s="231">
        <v>108</v>
      </c>
      <c r="M193" s="219" t="s">
        <v>17049</v>
      </c>
      <c r="N193" s="219" t="s">
        <v>17065</v>
      </c>
      <c r="O193" s="222" t="s">
        <v>17134</v>
      </c>
      <c r="P193" s="227">
        <v>6227821.54</v>
      </c>
      <c r="Q193" s="227"/>
      <c r="R193" s="227">
        <v>0</v>
      </c>
      <c r="S193" s="227">
        <v>0</v>
      </c>
      <c r="T193" s="227">
        <f t="shared" si="13"/>
        <v>6227821.54</v>
      </c>
      <c r="U193" s="220">
        <f t="shared" si="18"/>
        <v>2147.3321495314212</v>
      </c>
      <c r="V193" s="227">
        <v>2545.372897602284</v>
      </c>
    </row>
    <row r="194" spans="1:22" ht="35.25">
      <c r="A194" s="200">
        <v>1</v>
      </c>
      <c r="B194" s="219">
        <f>SUBTOTAL(9,$A$16:A194)</f>
        <v>174</v>
      </c>
      <c r="C194" s="229" t="s">
        <v>3282</v>
      </c>
      <c r="D194" s="219">
        <v>1974</v>
      </c>
      <c r="E194" s="219"/>
      <c r="F194" s="219" t="s">
        <v>17191</v>
      </c>
      <c r="G194" s="219">
        <v>5</v>
      </c>
      <c r="H194" s="219" t="s">
        <v>17055</v>
      </c>
      <c r="I194" s="230">
        <v>4926.6000000000004</v>
      </c>
      <c r="J194" s="230">
        <v>4452</v>
      </c>
      <c r="K194" s="230">
        <v>4242.3</v>
      </c>
      <c r="L194" s="231">
        <v>180</v>
      </c>
      <c r="M194" s="219" t="s">
        <v>17049</v>
      </c>
      <c r="N194" s="219" t="s">
        <v>17065</v>
      </c>
      <c r="O194" s="222" t="s">
        <v>17132</v>
      </c>
      <c r="P194" s="227">
        <v>15028707.939999999</v>
      </c>
      <c r="Q194" s="227"/>
      <c r="R194" s="227">
        <v>0</v>
      </c>
      <c r="S194" s="227">
        <v>0</v>
      </c>
      <c r="T194" s="227">
        <f t="shared" si="13"/>
        <v>15028707.939999999</v>
      </c>
      <c r="U194" s="220">
        <f t="shared" si="18"/>
        <v>3050.5232695976938</v>
      </c>
      <c r="V194" s="227">
        <v>3294.7402265253922</v>
      </c>
    </row>
    <row r="195" spans="1:22" ht="35.25">
      <c r="A195" s="200">
        <v>1</v>
      </c>
      <c r="B195" s="219">
        <f>SUBTOTAL(9,$A$16:A195)</f>
        <v>175</v>
      </c>
      <c r="C195" s="229" t="s">
        <v>517</v>
      </c>
      <c r="D195" s="219">
        <v>1963</v>
      </c>
      <c r="E195" s="219"/>
      <c r="F195" s="219" t="s">
        <v>17191</v>
      </c>
      <c r="G195" s="219">
        <v>2</v>
      </c>
      <c r="H195" s="219">
        <v>1</v>
      </c>
      <c r="I195" s="230">
        <v>400</v>
      </c>
      <c r="J195" s="230">
        <v>372.62</v>
      </c>
      <c r="K195" s="230">
        <v>372.62</v>
      </c>
      <c r="L195" s="231">
        <v>18</v>
      </c>
      <c r="M195" s="219" t="s">
        <v>17049</v>
      </c>
      <c r="N195" s="219" t="s">
        <v>17087</v>
      </c>
      <c r="O195" s="222" t="s">
        <v>17053</v>
      </c>
      <c r="P195" s="227">
        <v>3463144.67</v>
      </c>
      <c r="Q195" s="227"/>
      <c r="R195" s="227">
        <v>0</v>
      </c>
      <c r="S195" s="227">
        <v>0</v>
      </c>
      <c r="T195" s="227">
        <f t="shared" si="13"/>
        <v>3463144.67</v>
      </c>
      <c r="U195" s="220">
        <f t="shared" si="18"/>
        <v>8657.8616750000001</v>
      </c>
      <c r="V195" s="227">
        <v>11399.052</v>
      </c>
    </row>
    <row r="196" spans="1:22" ht="35.25">
      <c r="A196" s="200">
        <v>1</v>
      </c>
      <c r="B196" s="219">
        <f>SUBTOTAL(9,$A$16:A196)</f>
        <v>176</v>
      </c>
      <c r="C196" s="229" t="s">
        <v>518</v>
      </c>
      <c r="D196" s="219">
        <v>1990</v>
      </c>
      <c r="E196" s="219"/>
      <c r="F196" s="219" t="s">
        <v>17054</v>
      </c>
      <c r="G196" s="219">
        <v>5</v>
      </c>
      <c r="H196" s="219" t="s">
        <v>17052</v>
      </c>
      <c r="I196" s="230">
        <v>4381.5</v>
      </c>
      <c r="J196" s="230">
        <v>3229.2</v>
      </c>
      <c r="K196" s="230">
        <v>3194.7</v>
      </c>
      <c r="L196" s="231">
        <v>112</v>
      </c>
      <c r="M196" s="219" t="s">
        <v>17049</v>
      </c>
      <c r="N196" s="219" t="s">
        <v>17065</v>
      </c>
      <c r="O196" s="222" t="s">
        <v>17135</v>
      </c>
      <c r="P196" s="227">
        <v>5569367.1299999999</v>
      </c>
      <c r="Q196" s="227"/>
      <c r="R196" s="227">
        <v>0</v>
      </c>
      <c r="S196" s="227">
        <v>0</v>
      </c>
      <c r="T196" s="227">
        <f t="shared" si="13"/>
        <v>5569367.1299999999</v>
      </c>
      <c r="U196" s="220">
        <f t="shared" si="18"/>
        <v>1271.1096953098254</v>
      </c>
      <c r="V196" s="227">
        <v>2063.9616387082051</v>
      </c>
    </row>
    <row r="197" spans="1:22" ht="35.25">
      <c r="A197" s="200">
        <v>1</v>
      </c>
      <c r="B197" s="219">
        <f>SUBTOTAL(9,$A$16:A197)</f>
        <v>177</v>
      </c>
      <c r="C197" s="229" t="s">
        <v>519</v>
      </c>
      <c r="D197" s="219">
        <v>2005</v>
      </c>
      <c r="E197" s="219"/>
      <c r="F197" s="219" t="s">
        <v>17191</v>
      </c>
      <c r="G197" s="219">
        <v>3</v>
      </c>
      <c r="H197" s="219" t="s">
        <v>17056</v>
      </c>
      <c r="I197" s="230">
        <v>1468.2</v>
      </c>
      <c r="J197" s="230">
        <v>926.5</v>
      </c>
      <c r="K197" s="230">
        <v>898</v>
      </c>
      <c r="L197" s="231">
        <v>51</v>
      </c>
      <c r="M197" s="219" t="s">
        <v>17049</v>
      </c>
      <c r="N197" s="219" t="s">
        <v>17065</v>
      </c>
      <c r="O197" s="222" t="s">
        <v>17131</v>
      </c>
      <c r="P197" s="227">
        <v>5439187.5700000003</v>
      </c>
      <c r="Q197" s="227"/>
      <c r="R197" s="227">
        <v>0</v>
      </c>
      <c r="S197" s="227">
        <v>0</v>
      </c>
      <c r="T197" s="227">
        <f t="shared" si="13"/>
        <v>5439187.5700000003</v>
      </c>
      <c r="U197" s="220">
        <f t="shared" si="18"/>
        <v>3704.6639218090181</v>
      </c>
      <c r="V197" s="227">
        <v>4806.2634518457971</v>
      </c>
    </row>
    <row r="198" spans="1:22" ht="35.25">
      <c r="A198" s="200">
        <v>1</v>
      </c>
      <c r="B198" s="219">
        <f>SUBTOTAL(9,$A$16:A198)</f>
        <v>178</v>
      </c>
      <c r="C198" s="229" t="s">
        <v>520</v>
      </c>
      <c r="D198" s="219">
        <v>1968</v>
      </c>
      <c r="E198" s="219"/>
      <c r="F198" s="219" t="s">
        <v>17191</v>
      </c>
      <c r="G198" s="219">
        <v>5</v>
      </c>
      <c r="H198" s="219" t="s">
        <v>16997</v>
      </c>
      <c r="I198" s="230">
        <v>2458</v>
      </c>
      <c r="J198" s="230">
        <v>1892.3</v>
      </c>
      <c r="K198" s="230">
        <v>1241.6300000000001</v>
      </c>
      <c r="L198" s="231">
        <v>52</v>
      </c>
      <c r="M198" s="219" t="s">
        <v>17049</v>
      </c>
      <c r="N198" s="219" t="s">
        <v>17065</v>
      </c>
      <c r="O198" s="222" t="s">
        <v>17134</v>
      </c>
      <c r="P198" s="227">
        <v>6294788.0300000003</v>
      </c>
      <c r="Q198" s="227"/>
      <c r="R198" s="227">
        <v>0</v>
      </c>
      <c r="S198" s="227">
        <v>0</v>
      </c>
      <c r="T198" s="227">
        <f t="shared" si="13"/>
        <v>6294788.0300000003</v>
      </c>
      <c r="U198" s="220">
        <f t="shared" si="18"/>
        <v>2560.9389869812858</v>
      </c>
      <c r="V198" s="227">
        <v>3299.2722864117168</v>
      </c>
    </row>
    <row r="199" spans="1:22" ht="35.25">
      <c r="A199" s="200">
        <v>1</v>
      </c>
      <c r="B199" s="219">
        <f>SUBTOTAL(9,$A$16:A199)</f>
        <v>179</v>
      </c>
      <c r="C199" s="229" t="s">
        <v>522</v>
      </c>
      <c r="D199" s="219">
        <v>1973</v>
      </c>
      <c r="E199" s="219"/>
      <c r="F199" s="219" t="s">
        <v>17054</v>
      </c>
      <c r="G199" s="219">
        <v>5</v>
      </c>
      <c r="H199" s="219" t="s">
        <v>17059</v>
      </c>
      <c r="I199" s="230">
        <v>7134.5</v>
      </c>
      <c r="J199" s="230">
        <v>4410.8999999999996</v>
      </c>
      <c r="K199" s="230">
        <v>4268.5</v>
      </c>
      <c r="L199" s="231">
        <v>14</v>
      </c>
      <c r="M199" s="219" t="s">
        <v>17049</v>
      </c>
      <c r="N199" s="219" t="s">
        <v>17065</v>
      </c>
      <c r="O199" s="222" t="s">
        <v>17132</v>
      </c>
      <c r="P199" s="227">
        <v>8702996.5099999998</v>
      </c>
      <c r="Q199" s="227"/>
      <c r="R199" s="227">
        <v>0</v>
      </c>
      <c r="S199" s="227">
        <v>0</v>
      </c>
      <c r="T199" s="227">
        <f t="shared" si="13"/>
        <v>8702996.5099999998</v>
      </c>
      <c r="U199" s="220">
        <f t="shared" si="18"/>
        <v>1219.8467320765294</v>
      </c>
      <c r="V199" s="227">
        <v>1903.330391646226</v>
      </c>
    </row>
    <row r="200" spans="1:22" ht="35.25">
      <c r="A200" s="200">
        <v>1</v>
      </c>
      <c r="B200" s="219">
        <f>SUBTOTAL(9,$A$16:A200)</f>
        <v>180</v>
      </c>
      <c r="C200" s="229" t="s">
        <v>3529</v>
      </c>
      <c r="D200" s="219">
        <v>1975</v>
      </c>
      <c r="E200" s="219"/>
      <c r="F200" s="219" t="s">
        <v>17191</v>
      </c>
      <c r="G200" s="219">
        <v>5</v>
      </c>
      <c r="H200" s="219" t="s">
        <v>16995</v>
      </c>
      <c r="I200" s="230">
        <v>2310.5</v>
      </c>
      <c r="J200" s="230">
        <v>1287.55</v>
      </c>
      <c r="K200" s="230">
        <v>830.8</v>
      </c>
      <c r="L200" s="231">
        <v>86</v>
      </c>
      <c r="M200" s="219" t="s">
        <v>17049</v>
      </c>
      <c r="N200" s="219" t="s">
        <v>17065</v>
      </c>
      <c r="O200" s="222" t="s">
        <v>17143</v>
      </c>
      <c r="P200" s="227">
        <v>6008421.8799999999</v>
      </c>
      <c r="Q200" s="227"/>
      <c r="R200" s="227">
        <v>0</v>
      </c>
      <c r="S200" s="227">
        <v>0</v>
      </c>
      <c r="T200" s="227">
        <f t="shared" si="13"/>
        <v>6008421.8799999999</v>
      </c>
      <c r="U200" s="220">
        <f t="shared" si="18"/>
        <v>2600.4855572386928</v>
      </c>
      <c r="V200" s="227">
        <v>7455.0765851547285</v>
      </c>
    </row>
    <row r="201" spans="1:22" ht="35.25">
      <c r="A201" s="200">
        <v>1</v>
      </c>
      <c r="B201" s="219">
        <f>SUBTOTAL(9,$A$16:A201)</f>
        <v>181</v>
      </c>
      <c r="C201" s="229" t="s">
        <v>3680</v>
      </c>
      <c r="D201" s="219">
        <v>1978</v>
      </c>
      <c r="E201" s="219"/>
      <c r="F201" s="219" t="s">
        <v>17191</v>
      </c>
      <c r="G201" s="219">
        <v>9</v>
      </c>
      <c r="H201" s="219" t="s">
        <v>17060</v>
      </c>
      <c r="I201" s="230">
        <v>12893.2</v>
      </c>
      <c r="J201" s="230">
        <v>12893.2</v>
      </c>
      <c r="K201" s="230">
        <v>12893.2</v>
      </c>
      <c r="L201" s="231">
        <v>493</v>
      </c>
      <c r="M201" s="219" t="s">
        <v>17049</v>
      </c>
      <c r="N201" s="219" t="s">
        <v>17065</v>
      </c>
      <c r="O201" s="222" t="s">
        <v>17338</v>
      </c>
      <c r="P201" s="227">
        <v>3369997.52</v>
      </c>
      <c r="Q201" s="227"/>
      <c r="R201" s="227">
        <v>0</v>
      </c>
      <c r="S201" s="227">
        <v>0</v>
      </c>
      <c r="T201" s="227">
        <f t="shared" si="13"/>
        <v>3369997.52</v>
      </c>
      <c r="U201" s="220">
        <f t="shared" si="18"/>
        <v>261.37789842707781</v>
      </c>
      <c r="V201" s="227">
        <v>1051.81</v>
      </c>
    </row>
    <row r="202" spans="1:22" ht="35.25">
      <c r="A202" s="200">
        <v>1</v>
      </c>
      <c r="B202" s="219">
        <f>SUBTOTAL(9,$A$16:A202)</f>
        <v>182</v>
      </c>
      <c r="C202" s="229" t="s">
        <v>3549</v>
      </c>
      <c r="D202" s="219">
        <v>1982</v>
      </c>
      <c r="E202" s="219"/>
      <c r="F202" s="219" t="s">
        <v>17191</v>
      </c>
      <c r="G202" s="219">
        <v>9</v>
      </c>
      <c r="H202" s="219" t="s">
        <v>17052</v>
      </c>
      <c r="I202" s="230">
        <v>9363</v>
      </c>
      <c r="J202" s="230">
        <v>9363</v>
      </c>
      <c r="K202" s="230">
        <v>5631</v>
      </c>
      <c r="L202" s="231">
        <v>419</v>
      </c>
      <c r="M202" s="219" t="s">
        <v>17049</v>
      </c>
      <c r="N202" s="219" t="s">
        <v>17065</v>
      </c>
      <c r="O202" s="222" t="s">
        <v>17339</v>
      </c>
      <c r="P202" s="227">
        <v>18809755.130000003</v>
      </c>
      <c r="Q202" s="227"/>
      <c r="R202" s="227">
        <v>0</v>
      </c>
      <c r="S202" s="227">
        <v>0</v>
      </c>
      <c r="T202" s="227">
        <f t="shared" si="13"/>
        <v>18809755.130000003</v>
      </c>
      <c r="U202" s="220">
        <f t="shared" si="18"/>
        <v>2008.9453305564459</v>
      </c>
      <c r="V202" s="227">
        <v>2469.2351494179215</v>
      </c>
    </row>
    <row r="203" spans="1:22" ht="35.25">
      <c r="A203" s="200">
        <v>1</v>
      </c>
      <c r="B203" s="219">
        <f>SUBTOTAL(9,$A$16:A203)</f>
        <v>183</v>
      </c>
      <c r="C203" s="229" t="s">
        <v>642</v>
      </c>
      <c r="D203" s="219">
        <v>2001</v>
      </c>
      <c r="E203" s="219"/>
      <c r="F203" s="219" t="s">
        <v>17323</v>
      </c>
      <c r="G203" s="219" t="s">
        <v>17059</v>
      </c>
      <c r="H203" s="219" t="s">
        <v>16997</v>
      </c>
      <c r="I203" s="230">
        <v>4008</v>
      </c>
      <c r="J203" s="230">
        <v>2472.3000000000002</v>
      </c>
      <c r="K203" s="230">
        <v>2472.3000000000002</v>
      </c>
      <c r="L203" s="231">
        <v>92</v>
      </c>
      <c r="M203" s="219" t="s">
        <v>17049</v>
      </c>
      <c r="N203" s="219" t="s">
        <v>17065</v>
      </c>
      <c r="O203" s="222" t="s">
        <v>17340</v>
      </c>
      <c r="P203" s="227">
        <v>8378586.0800000001</v>
      </c>
      <c r="Q203" s="227"/>
      <c r="R203" s="227">
        <v>0</v>
      </c>
      <c r="S203" s="227">
        <v>0</v>
      </c>
      <c r="T203" s="227">
        <f t="shared" si="13"/>
        <v>8378586.0800000001</v>
      </c>
      <c r="U203" s="220">
        <f t="shared" si="18"/>
        <v>2090.4655888223551</v>
      </c>
      <c r="V203" s="227">
        <v>2535.9938279441117</v>
      </c>
    </row>
    <row r="204" spans="1:22" ht="35.25">
      <c r="A204" s="200">
        <v>1</v>
      </c>
      <c r="B204" s="219">
        <f>SUBTOTAL(9,$A$16:A204)</f>
        <v>184</v>
      </c>
      <c r="C204" s="229" t="s">
        <v>17050</v>
      </c>
      <c r="D204" s="219">
        <v>1972</v>
      </c>
      <c r="E204" s="219"/>
      <c r="F204" s="219" t="s">
        <v>17191</v>
      </c>
      <c r="G204" s="219" t="s">
        <v>17059</v>
      </c>
      <c r="H204" s="219" t="s">
        <v>17052</v>
      </c>
      <c r="I204" s="230">
        <v>2806.29</v>
      </c>
      <c r="J204" s="230">
        <v>2806.29</v>
      </c>
      <c r="K204" s="230">
        <v>2806.29</v>
      </c>
      <c r="L204" s="231">
        <v>150</v>
      </c>
      <c r="M204" s="219" t="s">
        <v>17049</v>
      </c>
      <c r="N204" s="219" t="s">
        <v>17087</v>
      </c>
      <c r="O204" s="222" t="s">
        <v>17053</v>
      </c>
      <c r="P204" s="227">
        <v>9655445.5599999987</v>
      </c>
      <c r="Q204" s="227"/>
      <c r="R204" s="227">
        <v>0</v>
      </c>
      <c r="S204" s="227">
        <v>0</v>
      </c>
      <c r="T204" s="227">
        <f t="shared" si="13"/>
        <v>9655445.5599999987</v>
      </c>
      <c r="U204" s="220">
        <f t="shared" si="18"/>
        <v>3440.6442527322547</v>
      </c>
      <c r="V204" s="227">
        <v>4255.3919944125519</v>
      </c>
    </row>
    <row r="205" spans="1:22" ht="35.25">
      <c r="A205" s="200">
        <v>1</v>
      </c>
      <c r="B205" s="219">
        <f>SUBTOTAL(9,$A$16:A205)</f>
        <v>185</v>
      </c>
      <c r="C205" s="229" t="s">
        <v>17383</v>
      </c>
      <c r="D205" s="219">
        <v>1984</v>
      </c>
      <c r="E205" s="219"/>
      <c r="F205" s="219" t="s">
        <v>17191</v>
      </c>
      <c r="G205" s="219" t="s">
        <v>16997</v>
      </c>
      <c r="H205" s="219">
        <v>4</v>
      </c>
      <c r="I205" s="230">
        <v>1145.3</v>
      </c>
      <c r="J205" s="230">
        <v>645.70000000000005</v>
      </c>
      <c r="K205" s="230">
        <v>645.70000000000005</v>
      </c>
      <c r="L205" s="231">
        <v>48</v>
      </c>
      <c r="M205" s="219" t="s">
        <v>17049</v>
      </c>
      <c r="N205" s="219" t="s">
        <v>17087</v>
      </c>
      <c r="O205" s="222" t="s">
        <v>17053</v>
      </c>
      <c r="P205" s="227">
        <v>9091549.8300000001</v>
      </c>
      <c r="Q205" s="227"/>
      <c r="R205" s="227">
        <v>0</v>
      </c>
      <c r="S205" s="227">
        <v>0</v>
      </c>
      <c r="T205" s="227">
        <f t="shared" si="13"/>
        <v>9091549.8300000001</v>
      </c>
      <c r="U205" s="220">
        <f t="shared" si="18"/>
        <v>7938.1383305684103</v>
      </c>
      <c r="V205" s="227">
        <v>10473.100891644111</v>
      </c>
    </row>
    <row r="206" spans="1:22" ht="35.25">
      <c r="A206" s="200">
        <v>1</v>
      </c>
      <c r="B206" s="219">
        <f>SUBTOTAL(9,$A$16:A206)</f>
        <v>186</v>
      </c>
      <c r="C206" s="229" t="s">
        <v>516</v>
      </c>
      <c r="D206" s="219">
        <v>1930</v>
      </c>
      <c r="E206" s="219">
        <v>2010</v>
      </c>
      <c r="F206" s="219" t="s">
        <v>17191</v>
      </c>
      <c r="G206" s="219">
        <v>3</v>
      </c>
      <c r="H206" s="219" t="s">
        <v>17056</v>
      </c>
      <c r="I206" s="230">
        <v>1159.1300000000001</v>
      </c>
      <c r="J206" s="230">
        <v>834.33</v>
      </c>
      <c r="K206" s="230">
        <v>834.33</v>
      </c>
      <c r="L206" s="231">
        <v>44</v>
      </c>
      <c r="M206" s="219" t="s">
        <v>17049</v>
      </c>
      <c r="N206" s="219" t="s">
        <v>17065</v>
      </c>
      <c r="O206" s="222" t="s">
        <v>17135</v>
      </c>
      <c r="P206" s="227">
        <v>143099.59</v>
      </c>
      <c r="Q206" s="227"/>
      <c r="R206" s="227">
        <v>0</v>
      </c>
      <c r="S206" s="227">
        <v>0</v>
      </c>
      <c r="T206" s="227">
        <f>P206-R206-S206</f>
        <v>143099.59</v>
      </c>
      <c r="U206" s="220">
        <f t="shared" si="18"/>
        <v>123.45430624692656</v>
      </c>
      <c r="V206" s="227">
        <f>U206</f>
        <v>123.45430624692656</v>
      </c>
    </row>
    <row r="207" spans="1:22" ht="35.25">
      <c r="B207" s="228" t="s">
        <v>534</v>
      </c>
      <c r="C207" s="228"/>
      <c r="D207" s="219" t="s">
        <v>17027</v>
      </c>
      <c r="E207" s="219" t="s">
        <v>17027</v>
      </c>
      <c r="F207" s="219" t="s">
        <v>17027</v>
      </c>
      <c r="G207" s="219" t="s">
        <v>17027</v>
      </c>
      <c r="H207" s="219" t="s">
        <v>17027</v>
      </c>
      <c r="I207" s="224">
        <f>SUM(I208:I214)</f>
        <v>22040.7</v>
      </c>
      <c r="J207" s="224">
        <f t="shared" ref="J207:L207" si="25">SUM(J208:J214)</f>
        <v>13889</v>
      </c>
      <c r="K207" s="224">
        <f t="shared" si="25"/>
        <v>13232.7</v>
      </c>
      <c r="L207" s="225">
        <f t="shared" si="25"/>
        <v>613</v>
      </c>
      <c r="M207" s="219" t="s">
        <v>17027</v>
      </c>
      <c r="N207" s="219" t="s">
        <v>17027</v>
      </c>
      <c r="O207" s="222" t="s">
        <v>17027</v>
      </c>
      <c r="P207" s="226">
        <v>29420101.510000005</v>
      </c>
      <c r="Q207" s="226"/>
      <c r="R207" s="224">
        <f>SUM(R208:R214)</f>
        <v>0</v>
      </c>
      <c r="S207" s="224">
        <f t="shared" ref="S207:T207" si="26">SUM(S208:S214)</f>
        <v>0</v>
      </c>
      <c r="T207" s="224">
        <f t="shared" si="26"/>
        <v>29420101.510000005</v>
      </c>
      <c r="U207" s="220">
        <f t="shared" si="18"/>
        <v>1334.8079466623112</v>
      </c>
      <c r="V207" s="227">
        <f>MAX(V208:V214)</f>
        <v>7319.0806390105627</v>
      </c>
    </row>
    <row r="208" spans="1:22" ht="35.25">
      <c r="A208" s="200">
        <v>1</v>
      </c>
      <c r="B208" s="219">
        <f>SUBTOTAL(9,$A$16:A208)</f>
        <v>187</v>
      </c>
      <c r="C208" s="229" t="s">
        <v>523</v>
      </c>
      <c r="D208" s="219">
        <v>1984</v>
      </c>
      <c r="E208" s="219"/>
      <c r="F208" s="219" t="s">
        <v>17054</v>
      </c>
      <c r="G208" s="219">
        <v>9</v>
      </c>
      <c r="H208" s="219">
        <v>2</v>
      </c>
      <c r="I208" s="230">
        <v>5594.5</v>
      </c>
      <c r="J208" s="230">
        <v>4096</v>
      </c>
      <c r="K208" s="230">
        <v>4096</v>
      </c>
      <c r="L208" s="231">
        <v>151</v>
      </c>
      <c r="M208" s="219" t="s">
        <v>17049</v>
      </c>
      <c r="N208" s="219" t="s">
        <v>17065</v>
      </c>
      <c r="O208" s="222" t="s">
        <v>17136</v>
      </c>
      <c r="P208" s="227">
        <v>5529192.29</v>
      </c>
      <c r="Q208" s="227"/>
      <c r="R208" s="227">
        <v>0</v>
      </c>
      <c r="S208" s="227">
        <v>0</v>
      </c>
      <c r="T208" s="227">
        <f t="shared" si="13"/>
        <v>5529192.29</v>
      </c>
      <c r="U208" s="220">
        <f t="shared" si="18"/>
        <v>988.32644382876038</v>
      </c>
      <c r="V208" s="227">
        <v>1199.0474029850745</v>
      </c>
    </row>
    <row r="209" spans="1:22" ht="35.25">
      <c r="A209" s="200">
        <v>1</v>
      </c>
      <c r="B209" s="219">
        <f>SUBTOTAL(9,$A$16:A209)</f>
        <v>188</v>
      </c>
      <c r="C209" s="229" t="s">
        <v>525</v>
      </c>
      <c r="D209" s="219">
        <v>1972</v>
      </c>
      <c r="E209" s="219"/>
      <c r="F209" s="219" t="s">
        <v>17191</v>
      </c>
      <c r="G209" s="219">
        <v>2</v>
      </c>
      <c r="H209" s="219">
        <v>2</v>
      </c>
      <c r="I209" s="230">
        <v>776.2</v>
      </c>
      <c r="J209" s="230">
        <v>717.9</v>
      </c>
      <c r="K209" s="230">
        <v>637.70000000000005</v>
      </c>
      <c r="L209" s="231">
        <v>48</v>
      </c>
      <c r="M209" s="219" t="s">
        <v>17049</v>
      </c>
      <c r="N209" s="219" t="s">
        <v>17065</v>
      </c>
      <c r="O209" s="222" t="s">
        <v>17136</v>
      </c>
      <c r="P209" s="227">
        <v>5201998.6600000011</v>
      </c>
      <c r="Q209" s="227"/>
      <c r="R209" s="227">
        <v>0</v>
      </c>
      <c r="S209" s="227">
        <v>0</v>
      </c>
      <c r="T209" s="227">
        <f t="shared" si="13"/>
        <v>5201998.6600000011</v>
      </c>
      <c r="U209" s="220">
        <f t="shared" si="18"/>
        <v>6701.8792321566616</v>
      </c>
      <c r="V209" s="227">
        <v>7319.0806390105627</v>
      </c>
    </row>
    <row r="210" spans="1:22" ht="35.25">
      <c r="A210" s="200">
        <v>1</v>
      </c>
      <c r="B210" s="219">
        <f>SUBTOTAL(9,$A$16:A210)</f>
        <v>189</v>
      </c>
      <c r="C210" s="229" t="s">
        <v>526</v>
      </c>
      <c r="D210" s="219">
        <v>1982</v>
      </c>
      <c r="E210" s="219"/>
      <c r="F210" s="219" t="s">
        <v>17054</v>
      </c>
      <c r="G210" s="219">
        <v>5</v>
      </c>
      <c r="H210" s="219">
        <v>4</v>
      </c>
      <c r="I210" s="230">
        <v>3798.1</v>
      </c>
      <c r="J210" s="230">
        <v>2692.4</v>
      </c>
      <c r="K210" s="230">
        <v>2469</v>
      </c>
      <c r="L210" s="231">
        <v>138</v>
      </c>
      <c r="M210" s="219" t="s">
        <v>17049</v>
      </c>
      <c r="N210" s="219" t="s">
        <v>17065</v>
      </c>
      <c r="O210" s="222" t="s">
        <v>17137</v>
      </c>
      <c r="P210" s="227">
        <v>356186.75</v>
      </c>
      <c r="Q210" s="227"/>
      <c r="R210" s="227">
        <v>0</v>
      </c>
      <c r="S210" s="227">
        <v>0</v>
      </c>
      <c r="T210" s="227">
        <f t="shared" si="13"/>
        <v>356186.75</v>
      </c>
      <c r="U210" s="220">
        <f t="shared" si="18"/>
        <v>93.780245385850819</v>
      </c>
      <c r="V210" s="227">
        <v>409.66</v>
      </c>
    </row>
    <row r="211" spans="1:22" ht="35.25">
      <c r="A211" s="200">
        <v>1</v>
      </c>
      <c r="B211" s="219">
        <f>SUBTOTAL(9,$A$16:A211)</f>
        <v>190</v>
      </c>
      <c r="C211" s="229" t="s">
        <v>17063</v>
      </c>
      <c r="D211" s="219">
        <v>1993</v>
      </c>
      <c r="E211" s="219"/>
      <c r="F211" s="219" t="s">
        <v>17323</v>
      </c>
      <c r="G211" s="219">
        <v>5</v>
      </c>
      <c r="H211" s="219" t="s">
        <v>17056</v>
      </c>
      <c r="I211" s="230">
        <v>5482.2</v>
      </c>
      <c r="J211" s="230">
        <v>3303.8</v>
      </c>
      <c r="K211" s="230">
        <v>3096.3</v>
      </c>
      <c r="L211" s="231">
        <v>147</v>
      </c>
      <c r="M211" s="219" t="s">
        <v>17049</v>
      </c>
      <c r="N211" s="219" t="s">
        <v>17065</v>
      </c>
      <c r="O211" s="222" t="s">
        <v>17136</v>
      </c>
      <c r="P211" s="227">
        <v>7707622.25</v>
      </c>
      <c r="Q211" s="227"/>
      <c r="R211" s="227">
        <v>0</v>
      </c>
      <c r="S211" s="227">
        <v>0</v>
      </c>
      <c r="T211" s="227">
        <f t="shared" si="13"/>
        <v>7707622.25</v>
      </c>
      <c r="U211" s="220">
        <f t="shared" si="18"/>
        <v>1405.9359837291599</v>
      </c>
      <c r="V211" s="227">
        <v>2032.0151674875051</v>
      </c>
    </row>
    <row r="212" spans="1:22" ht="35.25">
      <c r="A212" s="200">
        <v>1</v>
      </c>
      <c r="B212" s="219">
        <f>SUBTOTAL(9,$A$16:A212)</f>
        <v>191</v>
      </c>
      <c r="C212" s="229" t="s">
        <v>17062</v>
      </c>
      <c r="D212" s="219">
        <v>1964</v>
      </c>
      <c r="E212" s="219"/>
      <c r="F212" s="219" t="s">
        <v>17191</v>
      </c>
      <c r="G212" s="219">
        <v>2</v>
      </c>
      <c r="H212" s="219" t="s">
        <v>16997</v>
      </c>
      <c r="I212" s="230">
        <v>669.7</v>
      </c>
      <c r="J212" s="230">
        <v>350.2</v>
      </c>
      <c r="K212" s="230">
        <v>300.5</v>
      </c>
      <c r="L212" s="231">
        <v>11</v>
      </c>
      <c r="M212" s="219" t="s">
        <v>17049</v>
      </c>
      <c r="N212" s="219" t="s">
        <v>17065</v>
      </c>
      <c r="O212" s="222" t="s">
        <v>17136</v>
      </c>
      <c r="P212" s="227">
        <v>2384930.21</v>
      </c>
      <c r="Q212" s="227"/>
      <c r="R212" s="227">
        <v>0</v>
      </c>
      <c r="S212" s="227">
        <v>0</v>
      </c>
      <c r="T212" s="227">
        <f t="shared" si="13"/>
        <v>2384930.21</v>
      </c>
      <c r="U212" s="220">
        <f t="shared" si="18"/>
        <v>3561.1918918918914</v>
      </c>
      <c r="V212" s="227">
        <v>5856.6310469762575</v>
      </c>
    </row>
    <row r="213" spans="1:22" ht="35.25">
      <c r="A213" s="200">
        <v>1</v>
      </c>
      <c r="B213" s="219">
        <f>SUBTOTAL(9,$A$16:A213)</f>
        <v>192</v>
      </c>
      <c r="C213" s="229" t="s">
        <v>3840</v>
      </c>
      <c r="D213" s="219">
        <v>2002</v>
      </c>
      <c r="E213" s="219"/>
      <c r="F213" s="219" t="s">
        <v>17191</v>
      </c>
      <c r="G213" s="219">
        <v>5</v>
      </c>
      <c r="H213" s="219" t="s">
        <v>17056</v>
      </c>
      <c r="I213" s="230">
        <v>5019</v>
      </c>
      <c r="J213" s="230">
        <v>2368</v>
      </c>
      <c r="K213" s="230">
        <v>2368</v>
      </c>
      <c r="L213" s="231">
        <v>93</v>
      </c>
      <c r="M213" s="219" t="s">
        <v>17049</v>
      </c>
      <c r="N213" s="219" t="s">
        <v>17065</v>
      </c>
      <c r="O213" s="222" t="s">
        <v>17136</v>
      </c>
      <c r="P213" s="227">
        <v>8162546.4800000004</v>
      </c>
      <c r="Q213" s="227"/>
      <c r="R213" s="227">
        <v>0</v>
      </c>
      <c r="S213" s="227">
        <v>0</v>
      </c>
      <c r="T213" s="227">
        <f t="shared" si="13"/>
        <v>8162546.4800000004</v>
      </c>
      <c r="U213" s="220">
        <f t="shared" si="18"/>
        <v>1626.3292448694961</v>
      </c>
      <c r="V213" s="227">
        <v>2021.9557735006974</v>
      </c>
    </row>
    <row r="214" spans="1:22" ht="35.25">
      <c r="A214" s="200">
        <v>1</v>
      </c>
      <c r="B214" s="219">
        <f>SUBTOTAL(9,$A$16:A214)</f>
        <v>193</v>
      </c>
      <c r="C214" s="229" t="s">
        <v>524</v>
      </c>
      <c r="D214" s="219">
        <v>1964</v>
      </c>
      <c r="E214" s="219"/>
      <c r="F214" s="219" t="s">
        <v>17191</v>
      </c>
      <c r="G214" s="219">
        <v>2</v>
      </c>
      <c r="H214" s="219">
        <v>2</v>
      </c>
      <c r="I214" s="230">
        <v>701</v>
      </c>
      <c r="J214" s="230">
        <v>360.7</v>
      </c>
      <c r="K214" s="230">
        <v>265.2</v>
      </c>
      <c r="L214" s="231">
        <v>25</v>
      </c>
      <c r="M214" s="219" t="s">
        <v>17049</v>
      </c>
      <c r="N214" s="219" t="s">
        <v>17065</v>
      </c>
      <c r="O214" s="222" t="s">
        <v>17137</v>
      </c>
      <c r="P214" s="227">
        <v>77624.87</v>
      </c>
      <c r="Q214" s="227"/>
      <c r="R214" s="227">
        <v>0</v>
      </c>
      <c r="S214" s="227">
        <v>0</v>
      </c>
      <c r="T214" s="227">
        <f>P214-R214-S214</f>
        <v>77624.87</v>
      </c>
      <c r="U214" s="220">
        <f t="shared" si="18"/>
        <v>110.7344793152639</v>
      </c>
      <c r="V214" s="227">
        <f>U214</f>
        <v>110.7344793152639</v>
      </c>
    </row>
    <row r="215" spans="1:22" ht="35.25">
      <c r="B215" s="228" t="s">
        <v>535</v>
      </c>
      <c r="C215" s="228"/>
      <c r="D215" s="219" t="s">
        <v>17027</v>
      </c>
      <c r="E215" s="219" t="s">
        <v>17027</v>
      </c>
      <c r="F215" s="219" t="s">
        <v>17027</v>
      </c>
      <c r="G215" s="219" t="s">
        <v>17027</v>
      </c>
      <c r="H215" s="219" t="s">
        <v>17027</v>
      </c>
      <c r="I215" s="224">
        <f>SUM(I216:I221)</f>
        <v>11418.54</v>
      </c>
      <c r="J215" s="224">
        <f t="shared" ref="J215:L215" si="27">SUM(J216:J221)</f>
        <v>10473.939999999999</v>
      </c>
      <c r="K215" s="224">
        <f t="shared" si="27"/>
        <v>5790.74</v>
      </c>
      <c r="L215" s="225">
        <f t="shared" si="27"/>
        <v>448</v>
      </c>
      <c r="M215" s="219" t="s">
        <v>17027</v>
      </c>
      <c r="N215" s="219" t="s">
        <v>17027</v>
      </c>
      <c r="O215" s="222" t="s">
        <v>17027</v>
      </c>
      <c r="P215" s="226">
        <v>23720935.170000002</v>
      </c>
      <c r="Q215" s="226">
        <f t="shared" ref="Q215:T215" si="28">SUM(Q216:Q221)</f>
        <v>0</v>
      </c>
      <c r="R215" s="224">
        <f t="shared" si="28"/>
        <v>0</v>
      </c>
      <c r="S215" s="224">
        <f t="shared" si="28"/>
        <v>0</v>
      </c>
      <c r="T215" s="224">
        <f t="shared" si="28"/>
        <v>23720935.170000002</v>
      </c>
      <c r="U215" s="220">
        <f t="shared" si="18"/>
        <v>2077.4052698506111</v>
      </c>
      <c r="V215" s="227">
        <f>MAX(V216:V221)</f>
        <v>8748.0530399055478</v>
      </c>
    </row>
    <row r="216" spans="1:22" ht="35.25">
      <c r="A216" s="200">
        <v>1</v>
      </c>
      <c r="B216" s="219">
        <f>SUBTOTAL(9,$A$16:A216)</f>
        <v>194</v>
      </c>
      <c r="C216" s="229" t="s">
        <v>527</v>
      </c>
      <c r="D216" s="219">
        <v>1955</v>
      </c>
      <c r="E216" s="219"/>
      <c r="F216" s="219" t="s">
        <v>17191</v>
      </c>
      <c r="G216" s="219">
        <v>3</v>
      </c>
      <c r="H216" s="219" t="s">
        <v>17056</v>
      </c>
      <c r="I216" s="230">
        <v>2093.84</v>
      </c>
      <c r="J216" s="230">
        <v>1914.34</v>
      </c>
      <c r="K216" s="230">
        <v>1565.94</v>
      </c>
      <c r="L216" s="231">
        <v>80</v>
      </c>
      <c r="M216" s="219" t="s">
        <v>17049</v>
      </c>
      <c r="N216" s="219" t="s">
        <v>17087</v>
      </c>
      <c r="O216" s="222" t="s">
        <v>17053</v>
      </c>
      <c r="P216" s="227">
        <v>10197503.680000002</v>
      </c>
      <c r="Q216" s="227"/>
      <c r="R216" s="227">
        <v>0</v>
      </c>
      <c r="S216" s="227">
        <v>0</v>
      </c>
      <c r="T216" s="227">
        <f t="shared" si="13"/>
        <v>10197503.680000002</v>
      </c>
      <c r="U216" s="220">
        <f t="shared" si="18"/>
        <v>4870.2401711687617</v>
      </c>
      <c r="V216" s="227">
        <v>6275.2202995453326</v>
      </c>
    </row>
    <row r="217" spans="1:22" ht="35.25">
      <c r="A217" s="200">
        <v>1</v>
      </c>
      <c r="B217" s="219">
        <f>SUBTOTAL(9,$A$16:A217)</f>
        <v>195</v>
      </c>
      <c r="C217" s="229" t="s">
        <v>3895</v>
      </c>
      <c r="D217" s="219">
        <v>1882</v>
      </c>
      <c r="E217" s="219"/>
      <c r="F217" s="219" t="s">
        <v>17191</v>
      </c>
      <c r="G217" s="219">
        <v>3</v>
      </c>
      <c r="H217" s="219" t="s">
        <v>17056</v>
      </c>
      <c r="I217" s="230">
        <v>3501.8</v>
      </c>
      <c r="J217" s="230">
        <v>2939.7</v>
      </c>
      <c r="K217" s="230">
        <v>1028.9000000000001</v>
      </c>
      <c r="L217" s="231">
        <v>88</v>
      </c>
      <c r="M217" s="219" t="s">
        <v>17049</v>
      </c>
      <c r="N217" s="219" t="s">
        <v>17065</v>
      </c>
      <c r="O217" s="222" t="s">
        <v>17341</v>
      </c>
      <c r="P217" s="227">
        <v>6770508.0099999998</v>
      </c>
      <c r="Q217" s="227"/>
      <c r="R217" s="227">
        <v>0</v>
      </c>
      <c r="S217" s="227">
        <v>0</v>
      </c>
      <c r="T217" s="227">
        <f t="shared" si="13"/>
        <v>6770508.0099999998</v>
      </c>
      <c r="U217" s="220">
        <f t="shared" si="18"/>
        <v>1933.4365212176592</v>
      </c>
      <c r="V217" s="227">
        <v>5674.57</v>
      </c>
    </row>
    <row r="218" spans="1:22" ht="35.25">
      <c r="A218" s="200">
        <v>1</v>
      </c>
      <c r="B218" s="219">
        <f>SUBTOTAL(9,$A$16:A218)</f>
        <v>196</v>
      </c>
      <c r="C218" s="229" t="s">
        <v>3921</v>
      </c>
      <c r="D218" s="219">
        <v>1977</v>
      </c>
      <c r="E218" s="219"/>
      <c r="F218" s="219" t="s">
        <v>17191</v>
      </c>
      <c r="G218" s="219">
        <v>5</v>
      </c>
      <c r="H218" s="219">
        <v>2</v>
      </c>
      <c r="I218" s="230">
        <v>4074.3</v>
      </c>
      <c r="J218" s="230">
        <v>4074.3</v>
      </c>
      <c r="K218" s="230">
        <v>1846.3</v>
      </c>
      <c r="L218" s="231">
        <v>209</v>
      </c>
      <c r="M218" s="219" t="s">
        <v>17049</v>
      </c>
      <c r="N218" s="219" t="s">
        <v>17065</v>
      </c>
      <c r="O218" s="222" t="s">
        <v>17342</v>
      </c>
      <c r="P218" s="227">
        <v>1260186.57</v>
      </c>
      <c r="Q218" s="227"/>
      <c r="R218" s="227">
        <v>0</v>
      </c>
      <c r="S218" s="227">
        <v>0</v>
      </c>
      <c r="T218" s="227">
        <f t="shared" si="13"/>
        <v>1260186.57</v>
      </c>
      <c r="U218" s="220">
        <f t="shared" si="18"/>
        <v>309.30136956041531</v>
      </c>
      <c r="V218" s="227">
        <v>527.63</v>
      </c>
    </row>
    <row r="219" spans="1:22" ht="35.25">
      <c r="A219" s="200">
        <v>1</v>
      </c>
      <c r="B219" s="219">
        <f>SUBTOTAL(9,$A$16:A219)</f>
        <v>197</v>
      </c>
      <c r="C219" s="229" t="s">
        <v>767</v>
      </c>
      <c r="D219" s="219">
        <v>1937</v>
      </c>
      <c r="E219" s="219"/>
      <c r="F219" s="219" t="s">
        <v>17190</v>
      </c>
      <c r="G219" s="219">
        <v>2</v>
      </c>
      <c r="H219" s="219" t="s">
        <v>16997</v>
      </c>
      <c r="I219" s="230">
        <v>423.5</v>
      </c>
      <c r="J219" s="230">
        <v>301.89999999999998</v>
      </c>
      <c r="K219" s="230">
        <v>301.89999999999998</v>
      </c>
      <c r="L219" s="231">
        <v>26</v>
      </c>
      <c r="M219" s="219" t="s">
        <v>17049</v>
      </c>
      <c r="N219" s="219" t="s">
        <v>17174</v>
      </c>
      <c r="O219" s="222" t="s">
        <v>17053</v>
      </c>
      <c r="P219" s="227">
        <v>2363776.9100000006</v>
      </c>
      <c r="Q219" s="227"/>
      <c r="R219" s="227">
        <v>0</v>
      </c>
      <c r="S219" s="227">
        <v>0</v>
      </c>
      <c r="T219" s="227">
        <f t="shared" si="13"/>
        <v>2363776.9100000006</v>
      </c>
      <c r="U219" s="220">
        <f t="shared" si="18"/>
        <v>5581.527532467534</v>
      </c>
      <c r="V219" s="227">
        <v>8748.0530399055478</v>
      </c>
    </row>
    <row r="220" spans="1:22" ht="35.25">
      <c r="A220" s="200">
        <v>1</v>
      </c>
      <c r="B220" s="219">
        <f>SUBTOTAL(9,$A$16:A220)</f>
        <v>198</v>
      </c>
      <c r="C220" s="229" t="s">
        <v>528</v>
      </c>
      <c r="D220" s="219">
        <v>1933</v>
      </c>
      <c r="E220" s="219"/>
      <c r="F220" s="219" t="s">
        <v>17190</v>
      </c>
      <c r="G220" s="219">
        <v>2</v>
      </c>
      <c r="H220" s="219" t="s">
        <v>16997</v>
      </c>
      <c r="I220" s="230">
        <v>441</v>
      </c>
      <c r="J220" s="230">
        <v>422.8</v>
      </c>
      <c r="K220" s="230">
        <v>376.7</v>
      </c>
      <c r="L220" s="231">
        <v>23</v>
      </c>
      <c r="M220" s="219" t="s">
        <v>17049</v>
      </c>
      <c r="N220" s="219" t="s">
        <v>17065</v>
      </c>
      <c r="O220" s="222" t="s">
        <v>17138</v>
      </c>
      <c r="P220" s="227">
        <v>2948960</v>
      </c>
      <c r="Q220" s="227"/>
      <c r="R220" s="227">
        <v>0</v>
      </c>
      <c r="S220" s="227">
        <v>0</v>
      </c>
      <c r="T220" s="227">
        <f>P220-R220-S220</f>
        <v>2948960</v>
      </c>
      <c r="U220" s="220">
        <f>P220/I220</f>
        <v>6686.9841269841272</v>
      </c>
      <c r="V220" s="227">
        <v>8616.063492063493</v>
      </c>
    </row>
    <row r="221" spans="1:22" ht="35.25">
      <c r="A221" s="200">
        <v>1</v>
      </c>
      <c r="B221" s="219">
        <f>SUBTOTAL(9,$A$16:A221)</f>
        <v>199</v>
      </c>
      <c r="C221" s="229" t="s">
        <v>551</v>
      </c>
      <c r="D221" s="219">
        <v>1953</v>
      </c>
      <c r="E221" s="219"/>
      <c r="F221" s="219" t="s">
        <v>17191</v>
      </c>
      <c r="G221" s="219">
        <v>2</v>
      </c>
      <c r="H221" s="219" t="s">
        <v>16997</v>
      </c>
      <c r="I221" s="230">
        <v>884.1</v>
      </c>
      <c r="J221" s="230">
        <v>820.9</v>
      </c>
      <c r="K221" s="230">
        <v>671</v>
      </c>
      <c r="L221" s="231">
        <v>22</v>
      </c>
      <c r="M221" s="219" t="s">
        <v>17049</v>
      </c>
      <c r="N221" s="219" t="s">
        <v>17087</v>
      </c>
      <c r="O221" s="222" t="s">
        <v>17053</v>
      </c>
      <c r="P221" s="227">
        <v>180000</v>
      </c>
      <c r="Q221" s="227"/>
      <c r="R221" s="227">
        <v>0</v>
      </c>
      <c r="S221" s="227">
        <v>0</v>
      </c>
      <c r="T221" s="227">
        <f>P221-R221-S221</f>
        <v>180000</v>
      </c>
      <c r="U221" s="220">
        <f t="shared" ref="U221" si="29">P221/I221</f>
        <v>203.59687818120122</v>
      </c>
      <c r="V221" s="227">
        <f>U221</f>
        <v>203.59687818120122</v>
      </c>
    </row>
    <row r="222" spans="1:22" ht="35.25">
      <c r="B222" s="228" t="s">
        <v>536</v>
      </c>
      <c r="C222" s="228"/>
      <c r="D222" s="219" t="s">
        <v>17027</v>
      </c>
      <c r="E222" s="219" t="s">
        <v>17027</v>
      </c>
      <c r="F222" s="219" t="s">
        <v>17027</v>
      </c>
      <c r="G222" s="219" t="s">
        <v>17027</v>
      </c>
      <c r="H222" s="219" t="s">
        <v>17027</v>
      </c>
      <c r="I222" s="224">
        <f>SUM(I223:I228)</f>
        <v>19574.940000000002</v>
      </c>
      <c r="J222" s="224">
        <f t="shared" ref="J222:L222" si="30">SUM(J223:J228)</f>
        <v>14175.919999999998</v>
      </c>
      <c r="K222" s="224">
        <f t="shared" si="30"/>
        <v>13377.289999999999</v>
      </c>
      <c r="L222" s="225">
        <f t="shared" si="30"/>
        <v>674</v>
      </c>
      <c r="M222" s="219" t="s">
        <v>17027</v>
      </c>
      <c r="N222" s="219" t="s">
        <v>17027</v>
      </c>
      <c r="O222" s="222" t="s">
        <v>17027</v>
      </c>
      <c r="P222" s="226">
        <v>32447087.119999997</v>
      </c>
      <c r="Q222" s="226"/>
      <c r="R222" s="224">
        <f t="shared" ref="R222" si="31">SUM(R223:R228)</f>
        <v>0</v>
      </c>
      <c r="S222" s="224">
        <f t="shared" ref="S222" si="32">SUM(S223:S228)</f>
        <v>0</v>
      </c>
      <c r="T222" s="224">
        <f t="shared" ref="T222" si="33">SUM(T223:T228)</f>
        <v>32447087.119999997</v>
      </c>
      <c r="U222" s="220">
        <f t="shared" ref="U222:U276" si="34">P222/I222</f>
        <v>1657.5829667932567</v>
      </c>
      <c r="V222" s="227">
        <f>MAX(V223:V228)</f>
        <v>7663.67</v>
      </c>
    </row>
    <row r="223" spans="1:22" ht="35.25">
      <c r="A223" s="200">
        <v>1</v>
      </c>
      <c r="B223" s="219">
        <f>SUBTOTAL(9,$A$16:A223)</f>
        <v>200</v>
      </c>
      <c r="C223" s="229" t="s">
        <v>529</v>
      </c>
      <c r="D223" s="219">
        <v>1965</v>
      </c>
      <c r="E223" s="219"/>
      <c r="F223" s="219" t="s">
        <v>17191</v>
      </c>
      <c r="G223" s="219">
        <v>4</v>
      </c>
      <c r="H223" s="219" t="s">
        <v>17056</v>
      </c>
      <c r="I223" s="230">
        <v>2685.45</v>
      </c>
      <c r="J223" s="230">
        <v>1980.26</v>
      </c>
      <c r="K223" s="230">
        <v>1866.2</v>
      </c>
      <c r="L223" s="231">
        <v>74</v>
      </c>
      <c r="M223" s="219" t="s">
        <v>17049</v>
      </c>
      <c r="N223" s="219" t="s">
        <v>17065</v>
      </c>
      <c r="O223" s="222" t="s">
        <v>17140</v>
      </c>
      <c r="P223" s="227">
        <v>7564429.9199999999</v>
      </c>
      <c r="Q223" s="227"/>
      <c r="R223" s="227">
        <v>0</v>
      </c>
      <c r="S223" s="227">
        <v>0</v>
      </c>
      <c r="T223" s="227">
        <f t="shared" ref="T223:T278" si="35">P223-R223-S223</f>
        <v>7564429.9199999999</v>
      </c>
      <c r="U223" s="220">
        <f t="shared" si="34"/>
        <v>2816.8202424174719</v>
      </c>
      <c r="V223" s="227">
        <v>3629.4595959708804</v>
      </c>
    </row>
    <row r="224" spans="1:22" ht="35.25">
      <c r="A224" s="200">
        <v>1</v>
      </c>
      <c r="B224" s="219">
        <f>SUBTOTAL(9,$A$16:A224)</f>
        <v>201</v>
      </c>
      <c r="C224" s="229" t="s">
        <v>530</v>
      </c>
      <c r="D224" s="219">
        <v>1962</v>
      </c>
      <c r="E224" s="219"/>
      <c r="F224" s="219" t="s">
        <v>17191</v>
      </c>
      <c r="G224" s="219">
        <v>3</v>
      </c>
      <c r="H224" s="219" t="s">
        <v>16997</v>
      </c>
      <c r="I224" s="230">
        <v>1347.34</v>
      </c>
      <c r="J224" s="230">
        <v>927.1</v>
      </c>
      <c r="K224" s="230">
        <v>854.4</v>
      </c>
      <c r="L224" s="231">
        <v>40</v>
      </c>
      <c r="M224" s="219" t="s">
        <v>17049</v>
      </c>
      <c r="N224" s="219" t="s">
        <v>17065</v>
      </c>
      <c r="O224" s="222" t="s">
        <v>17139</v>
      </c>
      <c r="P224" s="227">
        <v>4953655.13</v>
      </c>
      <c r="Q224" s="227"/>
      <c r="R224" s="227">
        <v>0</v>
      </c>
      <c r="S224" s="227">
        <v>0</v>
      </c>
      <c r="T224" s="227">
        <f t="shared" si="35"/>
        <v>4953655.13</v>
      </c>
      <c r="U224" s="220">
        <f t="shared" si="34"/>
        <v>3676.6184704677366</v>
      </c>
      <c r="V224" s="227">
        <v>4797.0538126976116</v>
      </c>
    </row>
    <row r="225" spans="1:22" ht="35.25">
      <c r="A225" s="200">
        <v>1</v>
      </c>
      <c r="B225" s="219">
        <f>SUBTOTAL(9,$A$16:A225)</f>
        <v>202</v>
      </c>
      <c r="C225" s="229" t="s">
        <v>531</v>
      </c>
      <c r="D225" s="219">
        <v>1962</v>
      </c>
      <c r="E225" s="219"/>
      <c r="F225" s="219" t="s">
        <v>17191</v>
      </c>
      <c r="G225" s="219">
        <v>3</v>
      </c>
      <c r="H225" s="219" t="s">
        <v>16997</v>
      </c>
      <c r="I225" s="230">
        <v>1392.88</v>
      </c>
      <c r="J225" s="230">
        <v>969.68</v>
      </c>
      <c r="K225" s="230">
        <v>819.3</v>
      </c>
      <c r="L225" s="231">
        <v>57</v>
      </c>
      <c r="M225" s="219" t="s">
        <v>17049</v>
      </c>
      <c r="N225" s="219" t="s">
        <v>17065</v>
      </c>
      <c r="O225" s="222" t="s">
        <v>17140</v>
      </c>
      <c r="P225" s="227">
        <v>4814156.5399999991</v>
      </c>
      <c r="Q225" s="227"/>
      <c r="R225" s="227">
        <v>0</v>
      </c>
      <c r="S225" s="227">
        <v>0</v>
      </c>
      <c r="T225" s="227">
        <f t="shared" si="35"/>
        <v>4814156.5399999991</v>
      </c>
      <c r="U225" s="220">
        <f t="shared" si="34"/>
        <v>3456.2607977715229</v>
      </c>
      <c r="V225" s="227">
        <v>4506.8578898397564</v>
      </c>
    </row>
    <row r="226" spans="1:22" ht="35.25">
      <c r="A226" s="200">
        <v>1</v>
      </c>
      <c r="B226" s="219">
        <f>SUBTOTAL(9,$A$16:A226)</f>
        <v>203</v>
      </c>
      <c r="C226" s="229" t="s">
        <v>532</v>
      </c>
      <c r="D226" s="219">
        <v>1967</v>
      </c>
      <c r="E226" s="219">
        <v>2016</v>
      </c>
      <c r="F226" s="219" t="s">
        <v>17191</v>
      </c>
      <c r="G226" s="219">
        <v>5</v>
      </c>
      <c r="H226" s="219" t="s">
        <v>17051</v>
      </c>
      <c r="I226" s="230">
        <v>7765.21</v>
      </c>
      <c r="J226" s="230">
        <v>6076.67</v>
      </c>
      <c r="K226" s="230">
        <v>5699.38</v>
      </c>
      <c r="L226" s="231">
        <v>260</v>
      </c>
      <c r="M226" s="219" t="s">
        <v>17049</v>
      </c>
      <c r="N226" s="219" t="s">
        <v>17065</v>
      </c>
      <c r="O226" s="222" t="s">
        <v>17139</v>
      </c>
      <c r="P226" s="227">
        <v>797038.85</v>
      </c>
      <c r="Q226" s="227"/>
      <c r="R226" s="227">
        <v>0</v>
      </c>
      <c r="S226" s="227">
        <v>0</v>
      </c>
      <c r="T226" s="227">
        <f t="shared" si="35"/>
        <v>797038.85</v>
      </c>
      <c r="U226" s="220">
        <f t="shared" si="34"/>
        <v>102.6422788308365</v>
      </c>
      <c r="V226" s="227">
        <v>494.01</v>
      </c>
    </row>
    <row r="227" spans="1:22" ht="35.25">
      <c r="A227" s="200">
        <v>1</v>
      </c>
      <c r="B227" s="219">
        <f>SUBTOTAL(9,$A$16:A227)</f>
        <v>204</v>
      </c>
      <c r="C227" s="229" t="s">
        <v>4182</v>
      </c>
      <c r="D227" s="219">
        <v>1964</v>
      </c>
      <c r="E227" s="219"/>
      <c r="F227" s="219" t="s">
        <v>17191</v>
      </c>
      <c r="G227" s="219">
        <v>4</v>
      </c>
      <c r="H227" s="219" t="s">
        <v>17056</v>
      </c>
      <c r="I227" s="230">
        <v>2709.75</v>
      </c>
      <c r="J227" s="230">
        <v>2012.8</v>
      </c>
      <c r="K227" s="230">
        <v>1928.6</v>
      </c>
      <c r="L227" s="231">
        <v>73</v>
      </c>
      <c r="M227" s="219" t="s">
        <v>17049</v>
      </c>
      <c r="N227" s="219" t="s">
        <v>17065</v>
      </c>
      <c r="O227" s="222" t="s">
        <v>17343</v>
      </c>
      <c r="P227" s="227">
        <v>4852331.0999999996</v>
      </c>
      <c r="Q227" s="227"/>
      <c r="R227" s="227">
        <v>0</v>
      </c>
      <c r="S227" s="227">
        <v>0</v>
      </c>
      <c r="T227" s="227">
        <f t="shared" si="35"/>
        <v>4852331.0999999996</v>
      </c>
      <c r="U227" s="220">
        <f t="shared" si="34"/>
        <v>1790.6932742872957</v>
      </c>
      <c r="V227" s="227">
        <v>3456.488997139958</v>
      </c>
    </row>
    <row r="228" spans="1:22" ht="35.25">
      <c r="A228" s="200">
        <v>1</v>
      </c>
      <c r="B228" s="219">
        <f>SUBTOTAL(9,$A$16:A228)</f>
        <v>205</v>
      </c>
      <c r="C228" s="229" t="s">
        <v>4222</v>
      </c>
      <c r="D228" s="219">
        <v>1965</v>
      </c>
      <c r="E228" s="219"/>
      <c r="F228" s="219" t="s">
        <v>17191</v>
      </c>
      <c r="G228" s="219">
        <v>4</v>
      </c>
      <c r="H228" s="219" t="s">
        <v>17056</v>
      </c>
      <c r="I228" s="230">
        <v>3674.31</v>
      </c>
      <c r="J228" s="230">
        <v>2209.41</v>
      </c>
      <c r="K228" s="230">
        <v>2209.41</v>
      </c>
      <c r="L228" s="231">
        <v>170</v>
      </c>
      <c r="M228" s="219" t="s">
        <v>17049</v>
      </c>
      <c r="N228" s="219" t="s">
        <v>17065</v>
      </c>
      <c r="O228" s="222" t="s">
        <v>17344</v>
      </c>
      <c r="P228" s="227">
        <v>9465475.5799999982</v>
      </c>
      <c r="Q228" s="227"/>
      <c r="R228" s="227">
        <v>0</v>
      </c>
      <c r="S228" s="227">
        <v>0</v>
      </c>
      <c r="T228" s="227">
        <f t="shared" si="35"/>
        <v>9465475.5799999982</v>
      </c>
      <c r="U228" s="220">
        <f t="shared" si="34"/>
        <v>2576.1232938973571</v>
      </c>
      <c r="V228" s="227">
        <v>7663.67</v>
      </c>
    </row>
    <row r="229" spans="1:22" ht="35.25">
      <c r="B229" s="228" t="s">
        <v>537</v>
      </c>
      <c r="C229" s="228"/>
      <c r="D229" s="219" t="s">
        <v>17027</v>
      </c>
      <c r="E229" s="219" t="s">
        <v>17027</v>
      </c>
      <c r="F229" s="219" t="s">
        <v>17027</v>
      </c>
      <c r="G229" s="219" t="s">
        <v>17027</v>
      </c>
      <c r="H229" s="219" t="s">
        <v>17027</v>
      </c>
      <c r="I229" s="224">
        <f>I230</f>
        <v>936.95</v>
      </c>
      <c r="J229" s="224">
        <f t="shared" ref="J229:L229" si="36">J230</f>
        <v>812.48</v>
      </c>
      <c r="K229" s="224">
        <f t="shared" si="36"/>
        <v>812.48</v>
      </c>
      <c r="L229" s="225">
        <f t="shared" si="36"/>
        <v>41</v>
      </c>
      <c r="M229" s="219" t="s">
        <v>17027</v>
      </c>
      <c r="N229" s="219" t="s">
        <v>17027</v>
      </c>
      <c r="O229" s="222" t="s">
        <v>17027</v>
      </c>
      <c r="P229" s="226">
        <v>7085425</v>
      </c>
      <c r="Q229" s="226"/>
      <c r="R229" s="224">
        <f t="shared" ref="R229" si="37">R230</f>
        <v>0</v>
      </c>
      <c r="S229" s="224">
        <f t="shared" ref="S229" si="38">S230</f>
        <v>0</v>
      </c>
      <c r="T229" s="224">
        <f t="shared" ref="T229" si="39">T230</f>
        <v>7085425</v>
      </c>
      <c r="U229" s="220">
        <f t="shared" si="34"/>
        <v>7562.2231709269436</v>
      </c>
      <c r="V229" s="227">
        <f>V230</f>
        <v>9744.4877955066968</v>
      </c>
    </row>
    <row r="230" spans="1:22" ht="35.25">
      <c r="A230" s="200">
        <v>1</v>
      </c>
      <c r="B230" s="219">
        <f>SUBTOTAL(9,$A$16:A230)</f>
        <v>206</v>
      </c>
      <c r="C230" s="229" t="s">
        <v>533</v>
      </c>
      <c r="D230" s="219">
        <v>1976</v>
      </c>
      <c r="E230" s="219">
        <v>2012</v>
      </c>
      <c r="F230" s="219" t="s">
        <v>17191</v>
      </c>
      <c r="G230" s="219">
        <v>2</v>
      </c>
      <c r="H230" s="219" t="s">
        <v>17056</v>
      </c>
      <c r="I230" s="230">
        <v>936.95</v>
      </c>
      <c r="J230" s="230">
        <v>812.48</v>
      </c>
      <c r="K230" s="230">
        <v>812.48</v>
      </c>
      <c r="L230" s="231">
        <v>41</v>
      </c>
      <c r="M230" s="219" t="s">
        <v>17049</v>
      </c>
      <c r="N230" s="219" t="s">
        <v>17065</v>
      </c>
      <c r="O230" s="222" t="s">
        <v>17141</v>
      </c>
      <c r="P230" s="227">
        <v>7085425</v>
      </c>
      <c r="Q230" s="227"/>
      <c r="R230" s="227">
        <v>0</v>
      </c>
      <c r="S230" s="227">
        <v>0</v>
      </c>
      <c r="T230" s="227">
        <f t="shared" si="35"/>
        <v>7085425</v>
      </c>
      <c r="U230" s="220">
        <f t="shared" si="34"/>
        <v>7562.2231709269436</v>
      </c>
      <c r="V230" s="227">
        <v>9744.4877955066968</v>
      </c>
    </row>
    <row r="231" spans="1:22" ht="35.25">
      <c r="B231" s="228" t="s">
        <v>459</v>
      </c>
      <c r="C231" s="228"/>
      <c r="D231" s="219" t="s">
        <v>17027</v>
      </c>
      <c r="E231" s="219" t="s">
        <v>17027</v>
      </c>
      <c r="F231" s="219" t="s">
        <v>17027</v>
      </c>
      <c r="G231" s="219" t="s">
        <v>17027</v>
      </c>
      <c r="H231" s="219" t="s">
        <v>17027</v>
      </c>
      <c r="I231" s="224">
        <f>SUM(I232:I241)</f>
        <v>11317.4</v>
      </c>
      <c r="J231" s="224">
        <f t="shared" ref="J231:L231" si="40">SUM(J232:J241)</f>
        <v>8871.2999999999993</v>
      </c>
      <c r="K231" s="224">
        <f t="shared" si="40"/>
        <v>8528.6999999999989</v>
      </c>
      <c r="L231" s="225">
        <f t="shared" si="40"/>
        <v>430</v>
      </c>
      <c r="M231" s="219" t="s">
        <v>17027</v>
      </c>
      <c r="N231" s="219" t="s">
        <v>17027</v>
      </c>
      <c r="O231" s="222" t="s">
        <v>17027</v>
      </c>
      <c r="P231" s="226">
        <v>54379117.719999999</v>
      </c>
      <c r="Q231" s="226"/>
      <c r="R231" s="224">
        <f>SUM(R232:R241)</f>
        <v>0</v>
      </c>
      <c r="S231" s="224">
        <f t="shared" ref="S231:V231" si="41">SUM(S232:S241)</f>
        <v>0</v>
      </c>
      <c r="T231" s="224">
        <f t="shared" si="41"/>
        <v>54379117.719999999</v>
      </c>
      <c r="U231" s="220">
        <f t="shared" si="34"/>
        <v>4804.912587696821</v>
      </c>
      <c r="V231" s="224">
        <f t="shared" si="41"/>
        <v>50668.620859595198</v>
      </c>
    </row>
    <row r="232" spans="1:22" ht="35.25">
      <c r="A232" s="200">
        <v>1</v>
      </c>
      <c r="B232" s="219">
        <f>SUBTOTAL(9,$A$16:A232)</f>
        <v>207</v>
      </c>
      <c r="C232" s="229" t="s">
        <v>461</v>
      </c>
      <c r="D232" s="219">
        <v>1961</v>
      </c>
      <c r="E232" s="219"/>
      <c r="F232" s="219" t="s">
        <v>17191</v>
      </c>
      <c r="G232" s="219">
        <v>2</v>
      </c>
      <c r="H232" s="219">
        <v>1</v>
      </c>
      <c r="I232" s="230">
        <v>559.20000000000005</v>
      </c>
      <c r="J232" s="230">
        <v>346.1</v>
      </c>
      <c r="K232" s="230">
        <v>346.1</v>
      </c>
      <c r="L232" s="231">
        <v>19</v>
      </c>
      <c r="M232" s="219" t="s">
        <v>17049</v>
      </c>
      <c r="N232" s="219" t="s">
        <v>17065</v>
      </c>
      <c r="O232" s="222" t="s">
        <v>17154</v>
      </c>
      <c r="P232" s="227">
        <v>3082887</v>
      </c>
      <c r="Q232" s="227"/>
      <c r="R232" s="227">
        <v>0</v>
      </c>
      <c r="S232" s="227">
        <v>0</v>
      </c>
      <c r="T232" s="227">
        <f t="shared" si="35"/>
        <v>3082887</v>
      </c>
      <c r="U232" s="220">
        <f t="shared" si="34"/>
        <v>5513.0311158798277</v>
      </c>
      <c r="V232" s="227">
        <v>7553.94</v>
      </c>
    </row>
    <row r="233" spans="1:22" ht="35.25">
      <c r="A233" s="200">
        <v>1</v>
      </c>
      <c r="B233" s="219">
        <f>SUBTOTAL(9,$A$16:A233)</f>
        <v>208</v>
      </c>
      <c r="C233" s="229" t="s">
        <v>462</v>
      </c>
      <c r="D233" s="219">
        <v>1953</v>
      </c>
      <c r="E233" s="219"/>
      <c r="F233" s="219" t="s">
        <v>17191</v>
      </c>
      <c r="G233" s="219">
        <v>2</v>
      </c>
      <c r="H233" s="219" t="s">
        <v>17051</v>
      </c>
      <c r="I233" s="230">
        <v>481.1</v>
      </c>
      <c r="J233" s="230">
        <v>355.4</v>
      </c>
      <c r="K233" s="230">
        <v>313.2</v>
      </c>
      <c r="L233" s="231">
        <v>17</v>
      </c>
      <c r="M233" s="219" t="s">
        <v>17049</v>
      </c>
      <c r="N233" s="219" t="s">
        <v>17065</v>
      </c>
      <c r="O233" s="222" t="s">
        <v>17154</v>
      </c>
      <c r="P233" s="227">
        <v>3496624</v>
      </c>
      <c r="Q233" s="227"/>
      <c r="R233" s="227">
        <v>0</v>
      </c>
      <c r="S233" s="227">
        <v>0</v>
      </c>
      <c r="T233" s="227">
        <f t="shared" si="35"/>
        <v>3496624</v>
      </c>
      <c r="U233" s="220">
        <f t="shared" si="34"/>
        <v>7267.9775514446055</v>
      </c>
      <c r="V233" s="227">
        <v>9364.6634795260852</v>
      </c>
    </row>
    <row r="234" spans="1:22" ht="35.25">
      <c r="A234" s="200">
        <v>1</v>
      </c>
      <c r="B234" s="219">
        <f>SUBTOTAL(9,$A$16:A234)</f>
        <v>209</v>
      </c>
      <c r="C234" s="229" t="s">
        <v>463</v>
      </c>
      <c r="D234" s="219">
        <v>1984</v>
      </c>
      <c r="E234" s="219"/>
      <c r="F234" s="219" t="s">
        <v>17191</v>
      </c>
      <c r="G234" s="219">
        <v>2</v>
      </c>
      <c r="H234" s="219" t="s">
        <v>16997</v>
      </c>
      <c r="I234" s="230">
        <v>990</v>
      </c>
      <c r="J234" s="230">
        <v>575.9</v>
      </c>
      <c r="K234" s="230">
        <v>517.29999999999995</v>
      </c>
      <c r="L234" s="231">
        <v>29</v>
      </c>
      <c r="M234" s="219" t="s">
        <v>17049</v>
      </c>
      <c r="N234" s="219" t="s">
        <v>17065</v>
      </c>
      <c r="O234" s="222" t="s">
        <v>17155</v>
      </c>
      <c r="P234" s="227">
        <v>4012668</v>
      </c>
      <c r="Q234" s="227"/>
      <c r="R234" s="227">
        <v>0</v>
      </c>
      <c r="S234" s="227">
        <v>0</v>
      </c>
      <c r="T234" s="227">
        <f t="shared" si="35"/>
        <v>4012668</v>
      </c>
      <c r="U234" s="220">
        <f t="shared" si="34"/>
        <v>4053.2</v>
      </c>
      <c r="V234" s="227">
        <v>4934.6545454545458</v>
      </c>
    </row>
    <row r="235" spans="1:22" ht="35.25">
      <c r="A235" s="200">
        <v>1</v>
      </c>
      <c r="B235" s="219">
        <f>SUBTOTAL(9,$A$16:A235)</f>
        <v>210</v>
      </c>
      <c r="C235" s="229" t="s">
        <v>465</v>
      </c>
      <c r="D235" s="219">
        <v>1975</v>
      </c>
      <c r="E235" s="219"/>
      <c r="F235" s="219" t="s">
        <v>17189</v>
      </c>
      <c r="G235" s="219">
        <v>5</v>
      </c>
      <c r="H235" s="219" t="s">
        <v>17052</v>
      </c>
      <c r="I235" s="230">
        <v>3009.1</v>
      </c>
      <c r="J235" s="230">
        <v>1705.2</v>
      </c>
      <c r="K235" s="230">
        <v>1652.8</v>
      </c>
      <c r="L235" s="231">
        <v>90</v>
      </c>
      <c r="M235" s="219" t="s">
        <v>17049</v>
      </c>
      <c r="N235" s="219" t="s">
        <v>17065</v>
      </c>
      <c r="O235" s="222" t="s">
        <v>17155</v>
      </c>
      <c r="P235" s="227">
        <v>6388272.25</v>
      </c>
      <c r="Q235" s="227"/>
      <c r="R235" s="227">
        <v>0</v>
      </c>
      <c r="S235" s="227">
        <v>0</v>
      </c>
      <c r="T235" s="227">
        <f t="shared" si="35"/>
        <v>6388272.25</v>
      </c>
      <c r="U235" s="220">
        <f t="shared" si="34"/>
        <v>2122.9843640955769</v>
      </c>
      <c r="V235" s="227">
        <v>2850.16436808348</v>
      </c>
    </row>
    <row r="236" spans="1:22" ht="35.25">
      <c r="A236" s="200">
        <v>1</v>
      </c>
      <c r="B236" s="219">
        <f>SUBTOTAL(9,$A$16:A236)</f>
        <v>211</v>
      </c>
      <c r="C236" s="229" t="s">
        <v>8954</v>
      </c>
      <c r="D236" s="219">
        <v>1981</v>
      </c>
      <c r="E236" s="219"/>
      <c r="F236" s="219" t="s">
        <v>17191</v>
      </c>
      <c r="G236" s="219">
        <v>2</v>
      </c>
      <c r="H236" s="219">
        <v>3</v>
      </c>
      <c r="I236" s="230">
        <v>985</v>
      </c>
      <c r="J236" s="230">
        <v>948.4</v>
      </c>
      <c r="K236" s="230">
        <v>948.4</v>
      </c>
      <c r="L236" s="231">
        <v>47</v>
      </c>
      <c r="M236" s="219" t="s">
        <v>17049</v>
      </c>
      <c r="N236" s="219" t="s">
        <v>17087</v>
      </c>
      <c r="O236" s="222" t="s">
        <v>17053</v>
      </c>
      <c r="P236" s="227">
        <v>7153463.7599999998</v>
      </c>
      <c r="Q236" s="227"/>
      <c r="R236" s="227">
        <v>0</v>
      </c>
      <c r="S236" s="227">
        <v>0</v>
      </c>
      <c r="T236" s="227">
        <f t="shared" si="35"/>
        <v>7153463.7599999998</v>
      </c>
      <c r="U236" s="220">
        <f t="shared" si="34"/>
        <v>7262.3997563451776</v>
      </c>
      <c r="V236" s="227">
        <v>7880.417868020304</v>
      </c>
    </row>
    <row r="237" spans="1:22" ht="35.25">
      <c r="A237" s="200">
        <v>1</v>
      </c>
      <c r="B237" s="219">
        <f>SUBTOTAL(9,$A$16:A237)</f>
        <v>212</v>
      </c>
      <c r="C237" s="229" t="s">
        <v>8808</v>
      </c>
      <c r="D237" s="219">
        <v>1980</v>
      </c>
      <c r="E237" s="219"/>
      <c r="F237" s="219" t="s">
        <v>17191</v>
      </c>
      <c r="G237" s="219">
        <v>2</v>
      </c>
      <c r="H237" s="219" t="s">
        <v>17056</v>
      </c>
      <c r="I237" s="230">
        <v>939.9</v>
      </c>
      <c r="J237" s="230">
        <v>858</v>
      </c>
      <c r="K237" s="230">
        <v>830.3</v>
      </c>
      <c r="L237" s="231">
        <v>47</v>
      </c>
      <c r="M237" s="219" t="s">
        <v>17049</v>
      </c>
      <c r="N237" s="219" t="s">
        <v>17065</v>
      </c>
      <c r="O237" s="222" t="s">
        <v>17345</v>
      </c>
      <c r="P237" s="227">
        <v>7974949.1299999999</v>
      </c>
      <c r="Q237" s="227"/>
      <c r="R237" s="227">
        <v>0</v>
      </c>
      <c r="S237" s="227">
        <v>0</v>
      </c>
      <c r="T237" s="227">
        <f t="shared" si="35"/>
        <v>7974949.1299999999</v>
      </c>
      <c r="U237" s="220">
        <f t="shared" si="34"/>
        <v>8484.8910841578891</v>
      </c>
      <c r="V237" s="227">
        <v>9671.1668815831454</v>
      </c>
    </row>
    <row r="238" spans="1:22" ht="35.25">
      <c r="A238" s="200">
        <v>1</v>
      </c>
      <c r="B238" s="219">
        <f>SUBTOTAL(9,$A$16:A238)</f>
        <v>213</v>
      </c>
      <c r="C238" s="229" t="s">
        <v>1454</v>
      </c>
      <c r="D238" s="219">
        <v>1993</v>
      </c>
      <c r="E238" s="219"/>
      <c r="F238" s="219" t="s">
        <v>17323</v>
      </c>
      <c r="G238" s="219">
        <v>5</v>
      </c>
      <c r="H238" s="219" t="s">
        <v>17056</v>
      </c>
      <c r="I238" s="230">
        <v>3247.3</v>
      </c>
      <c r="J238" s="230">
        <v>3247.3</v>
      </c>
      <c r="K238" s="230">
        <v>3245</v>
      </c>
      <c r="L238" s="231">
        <v>133</v>
      </c>
      <c r="M238" s="219" t="s">
        <v>17049</v>
      </c>
      <c r="N238" s="219" t="s">
        <v>17107</v>
      </c>
      <c r="O238" s="222" t="s">
        <v>17372</v>
      </c>
      <c r="P238" s="227">
        <v>21828199</v>
      </c>
      <c r="Q238" s="227"/>
      <c r="R238" s="227">
        <v>0</v>
      </c>
      <c r="S238" s="227">
        <v>0</v>
      </c>
      <c r="T238" s="227">
        <f t="shared" si="35"/>
        <v>21828199</v>
      </c>
      <c r="U238" s="220">
        <f t="shared" si="34"/>
        <v>6721.9533150617435</v>
      </c>
      <c r="V238" s="227">
        <v>7071.79406122009</v>
      </c>
    </row>
    <row r="239" spans="1:22" ht="35.25">
      <c r="A239" s="200">
        <v>1</v>
      </c>
      <c r="B239" s="219">
        <f>SUBTOTAL(9,$A$16:A239)</f>
        <v>214</v>
      </c>
      <c r="C239" s="229" t="s">
        <v>8381</v>
      </c>
      <c r="D239" s="233">
        <v>1917</v>
      </c>
      <c r="E239" s="233"/>
      <c r="F239" s="219" t="s">
        <v>17191</v>
      </c>
      <c r="G239" s="233">
        <v>2</v>
      </c>
      <c r="H239" s="233" t="s">
        <v>16997</v>
      </c>
      <c r="I239" s="237">
        <v>231.6</v>
      </c>
      <c r="J239" s="237">
        <v>231.6</v>
      </c>
      <c r="K239" s="237">
        <v>101.7</v>
      </c>
      <c r="L239" s="235">
        <v>11</v>
      </c>
      <c r="M239" s="233" t="s">
        <v>17049</v>
      </c>
      <c r="N239" s="233" t="s">
        <v>17087</v>
      </c>
      <c r="O239" s="236" t="s">
        <v>17053</v>
      </c>
      <c r="P239" s="237">
        <v>142054.57999999999</v>
      </c>
      <c r="Q239" s="237">
        <v>0</v>
      </c>
      <c r="R239" s="237">
        <v>0</v>
      </c>
      <c r="S239" s="237">
        <v>0</v>
      </c>
      <c r="T239" s="227">
        <f>P239-R239-S239</f>
        <v>142054.57999999999</v>
      </c>
      <c r="U239" s="220">
        <f t="shared" si="34"/>
        <v>613.36174438687385</v>
      </c>
      <c r="V239" s="227">
        <f>U239</f>
        <v>613.36174438687385</v>
      </c>
    </row>
    <row r="240" spans="1:22" ht="35.25">
      <c r="A240" s="200">
        <v>1</v>
      </c>
      <c r="B240" s="219">
        <f>SUBTOTAL(9,$A$16:A240)</f>
        <v>215</v>
      </c>
      <c r="C240" s="229" t="s">
        <v>460</v>
      </c>
      <c r="D240" s="219">
        <v>1961</v>
      </c>
      <c r="E240" s="219"/>
      <c r="F240" s="219" t="s">
        <v>17191</v>
      </c>
      <c r="G240" s="219">
        <v>2</v>
      </c>
      <c r="H240" s="219" t="s">
        <v>16997</v>
      </c>
      <c r="I240" s="230">
        <v>542.20000000000005</v>
      </c>
      <c r="J240" s="230">
        <v>374.6</v>
      </c>
      <c r="K240" s="230">
        <v>345.1</v>
      </c>
      <c r="L240" s="231">
        <v>25</v>
      </c>
      <c r="M240" s="219" t="s">
        <v>17049</v>
      </c>
      <c r="N240" s="219" t="s">
        <v>17065</v>
      </c>
      <c r="O240" s="222" t="s">
        <v>17154</v>
      </c>
      <c r="P240" s="227">
        <v>150000</v>
      </c>
      <c r="Q240" s="227"/>
      <c r="R240" s="227">
        <v>0</v>
      </c>
      <c r="S240" s="227">
        <v>0</v>
      </c>
      <c r="T240" s="227">
        <f t="shared" ref="T240:T241" si="42">P240-R240-S240</f>
        <v>150000</v>
      </c>
      <c r="U240" s="220">
        <f t="shared" si="34"/>
        <v>276.6506824050166</v>
      </c>
      <c r="V240" s="227">
        <f>U240</f>
        <v>276.6506824050166</v>
      </c>
    </row>
    <row r="241" spans="1:22" ht="35.25">
      <c r="A241" s="200">
        <v>1</v>
      </c>
      <c r="B241" s="219">
        <f>SUBTOTAL(9,$A$16:A241)</f>
        <v>216</v>
      </c>
      <c r="C241" s="229" t="s">
        <v>464</v>
      </c>
      <c r="D241" s="219">
        <v>1959</v>
      </c>
      <c r="E241" s="219"/>
      <c r="F241" s="219" t="s">
        <v>17190</v>
      </c>
      <c r="G241" s="219">
        <v>2</v>
      </c>
      <c r="H241" s="219" t="s">
        <v>16995</v>
      </c>
      <c r="I241" s="230">
        <v>332</v>
      </c>
      <c r="J241" s="230">
        <v>228.8</v>
      </c>
      <c r="K241" s="230">
        <v>228.8</v>
      </c>
      <c r="L241" s="231">
        <v>12</v>
      </c>
      <c r="M241" s="219" t="s">
        <v>17049</v>
      </c>
      <c r="N241" s="219" t="s">
        <v>17065</v>
      </c>
      <c r="O241" s="222" t="s">
        <v>17154</v>
      </c>
      <c r="P241" s="227">
        <v>150000</v>
      </c>
      <c r="Q241" s="227"/>
      <c r="R241" s="227">
        <v>0</v>
      </c>
      <c r="S241" s="227">
        <v>0</v>
      </c>
      <c r="T241" s="227">
        <f t="shared" si="42"/>
        <v>150000</v>
      </c>
      <c r="U241" s="220">
        <f t="shared" si="34"/>
        <v>451.80722891566268</v>
      </c>
      <c r="V241" s="227">
        <f>U241</f>
        <v>451.80722891566268</v>
      </c>
    </row>
    <row r="242" spans="1:22" ht="35.25">
      <c r="B242" s="228" t="s">
        <v>466</v>
      </c>
      <c r="C242" s="228"/>
      <c r="D242" s="219" t="s">
        <v>17027</v>
      </c>
      <c r="E242" s="219" t="s">
        <v>17027</v>
      </c>
      <c r="F242" s="219" t="s">
        <v>17027</v>
      </c>
      <c r="G242" s="219" t="s">
        <v>17027</v>
      </c>
      <c r="H242" s="219" t="s">
        <v>17027</v>
      </c>
      <c r="I242" s="224">
        <f>I243</f>
        <v>871.3</v>
      </c>
      <c r="J242" s="224">
        <f t="shared" ref="J242:L242" si="43">J243</f>
        <v>505.5</v>
      </c>
      <c r="K242" s="224">
        <f t="shared" si="43"/>
        <v>273.2</v>
      </c>
      <c r="L242" s="225">
        <f t="shared" si="43"/>
        <v>31</v>
      </c>
      <c r="M242" s="219" t="s">
        <v>17027</v>
      </c>
      <c r="N242" s="219" t="s">
        <v>17027</v>
      </c>
      <c r="O242" s="222" t="s">
        <v>17027</v>
      </c>
      <c r="P242" s="226">
        <v>7229164.7999999998</v>
      </c>
      <c r="Q242" s="226"/>
      <c r="R242" s="224">
        <f t="shared" ref="R242" si="44">R243</f>
        <v>0</v>
      </c>
      <c r="S242" s="224">
        <f t="shared" ref="S242" si="45">S243</f>
        <v>0</v>
      </c>
      <c r="T242" s="224">
        <f t="shared" ref="T242" si="46">T243</f>
        <v>7229164.7999999998</v>
      </c>
      <c r="U242" s="220">
        <f t="shared" si="34"/>
        <v>8296.987030873408</v>
      </c>
      <c r="V242" s="227">
        <f>V243</f>
        <v>10690.524411798462</v>
      </c>
    </row>
    <row r="243" spans="1:22" ht="35.25">
      <c r="A243" s="200">
        <v>1</v>
      </c>
      <c r="B243" s="219">
        <f>SUBTOTAL(9,$A$16:A243)</f>
        <v>217</v>
      </c>
      <c r="C243" s="238" t="s">
        <v>467</v>
      </c>
      <c r="D243" s="219">
        <v>1984</v>
      </c>
      <c r="E243" s="219"/>
      <c r="F243" s="219" t="s">
        <v>17191</v>
      </c>
      <c r="G243" s="219">
        <v>2</v>
      </c>
      <c r="H243" s="219" t="s">
        <v>17056</v>
      </c>
      <c r="I243" s="224">
        <v>871.3</v>
      </c>
      <c r="J243" s="224">
        <v>505.5</v>
      </c>
      <c r="K243" s="224">
        <v>273.2</v>
      </c>
      <c r="L243" s="225">
        <v>31</v>
      </c>
      <c r="M243" s="219" t="s">
        <v>17049</v>
      </c>
      <c r="N243" s="219" t="s">
        <v>17087</v>
      </c>
      <c r="O243" s="222" t="s">
        <v>17053</v>
      </c>
      <c r="P243" s="224">
        <v>7229164.7999999998</v>
      </c>
      <c r="Q243" s="226"/>
      <c r="R243" s="224">
        <v>0</v>
      </c>
      <c r="S243" s="224">
        <v>0</v>
      </c>
      <c r="T243" s="224">
        <f t="shared" si="35"/>
        <v>7229164.7999999998</v>
      </c>
      <c r="U243" s="220">
        <f t="shared" si="34"/>
        <v>8296.987030873408</v>
      </c>
      <c r="V243" s="227">
        <v>10690.524411798462</v>
      </c>
    </row>
    <row r="244" spans="1:22" ht="35.25">
      <c r="B244" s="228" t="s">
        <v>468</v>
      </c>
      <c r="C244" s="228"/>
      <c r="D244" s="219" t="s">
        <v>17027</v>
      </c>
      <c r="E244" s="219" t="s">
        <v>17027</v>
      </c>
      <c r="F244" s="219" t="s">
        <v>17027</v>
      </c>
      <c r="G244" s="219" t="s">
        <v>17027</v>
      </c>
      <c r="H244" s="219" t="s">
        <v>17027</v>
      </c>
      <c r="I244" s="224">
        <f>I245</f>
        <v>739</v>
      </c>
      <c r="J244" s="224">
        <f t="shared" ref="J244:L244" si="47">J245</f>
        <v>547.5</v>
      </c>
      <c r="K244" s="224">
        <f t="shared" si="47"/>
        <v>547.5</v>
      </c>
      <c r="L244" s="225">
        <f t="shared" si="47"/>
        <v>30</v>
      </c>
      <c r="M244" s="219" t="s">
        <v>17027</v>
      </c>
      <c r="N244" s="219" t="s">
        <v>17027</v>
      </c>
      <c r="O244" s="222" t="s">
        <v>17027</v>
      </c>
      <c r="P244" s="226">
        <v>4458520</v>
      </c>
      <c r="Q244" s="226"/>
      <c r="R244" s="224">
        <f t="shared" ref="R244" si="48">R245</f>
        <v>0</v>
      </c>
      <c r="S244" s="224">
        <f t="shared" ref="S244" si="49">S245</f>
        <v>0</v>
      </c>
      <c r="T244" s="224">
        <f t="shared" ref="T244" si="50">T245</f>
        <v>4458520</v>
      </c>
      <c r="U244" s="220">
        <f t="shared" si="34"/>
        <v>6033.1799729364002</v>
      </c>
      <c r="V244" s="227">
        <f>V245</f>
        <v>7345.2232746955342</v>
      </c>
    </row>
    <row r="245" spans="1:22" ht="35.25">
      <c r="A245" s="200">
        <v>1</v>
      </c>
      <c r="B245" s="219">
        <f>SUBTOTAL(9,$A$16:A245)</f>
        <v>218</v>
      </c>
      <c r="C245" s="229" t="s">
        <v>492</v>
      </c>
      <c r="D245" s="219">
        <v>1977</v>
      </c>
      <c r="E245" s="219"/>
      <c r="F245" s="219" t="s">
        <v>17191</v>
      </c>
      <c r="G245" s="219">
        <v>4</v>
      </c>
      <c r="H245" s="219" t="s">
        <v>16995</v>
      </c>
      <c r="I245" s="230">
        <v>739</v>
      </c>
      <c r="J245" s="230">
        <v>547.5</v>
      </c>
      <c r="K245" s="230">
        <v>547.5</v>
      </c>
      <c r="L245" s="231">
        <v>30</v>
      </c>
      <c r="M245" s="219" t="s">
        <v>17049</v>
      </c>
      <c r="N245" s="219" t="s">
        <v>17087</v>
      </c>
      <c r="O245" s="222" t="s">
        <v>17053</v>
      </c>
      <c r="P245" s="227">
        <v>4458520</v>
      </c>
      <c r="Q245" s="227"/>
      <c r="R245" s="227">
        <v>0</v>
      </c>
      <c r="S245" s="227">
        <v>0</v>
      </c>
      <c r="T245" s="227">
        <f t="shared" si="35"/>
        <v>4458520</v>
      </c>
      <c r="U245" s="220">
        <f t="shared" si="34"/>
        <v>6033.1799729364002</v>
      </c>
      <c r="V245" s="227">
        <v>7345.2232746955342</v>
      </c>
    </row>
    <row r="246" spans="1:22" ht="35.25">
      <c r="B246" s="228" t="s">
        <v>470</v>
      </c>
      <c r="C246" s="228"/>
      <c r="D246" s="219" t="s">
        <v>17027</v>
      </c>
      <c r="E246" s="219" t="s">
        <v>17027</v>
      </c>
      <c r="F246" s="219" t="s">
        <v>17027</v>
      </c>
      <c r="G246" s="219" t="s">
        <v>17027</v>
      </c>
      <c r="H246" s="219" t="s">
        <v>17027</v>
      </c>
      <c r="I246" s="224">
        <f>I247</f>
        <v>1070.8</v>
      </c>
      <c r="J246" s="224">
        <f t="shared" ref="J246:L246" si="51">J247</f>
        <v>1070.8</v>
      </c>
      <c r="K246" s="224">
        <f t="shared" si="51"/>
        <v>942</v>
      </c>
      <c r="L246" s="225">
        <f t="shared" si="51"/>
        <v>57</v>
      </c>
      <c r="M246" s="219" t="s">
        <v>17027</v>
      </c>
      <c r="N246" s="219" t="s">
        <v>17027</v>
      </c>
      <c r="O246" s="222" t="s">
        <v>17027</v>
      </c>
      <c r="P246" s="226">
        <v>10895411.23</v>
      </c>
      <c r="Q246" s="226"/>
      <c r="R246" s="224">
        <f t="shared" ref="R246" si="52">R247</f>
        <v>0</v>
      </c>
      <c r="S246" s="224">
        <f t="shared" ref="S246" si="53">S247</f>
        <v>0</v>
      </c>
      <c r="T246" s="224">
        <f t="shared" ref="T246" si="54">T247</f>
        <v>10895411.23</v>
      </c>
      <c r="U246" s="220">
        <f t="shared" si="34"/>
        <v>10175.019826298096</v>
      </c>
      <c r="V246" s="227">
        <f>V247</f>
        <v>11561.048524467687</v>
      </c>
    </row>
    <row r="247" spans="1:22" ht="35.25">
      <c r="A247" s="200">
        <v>1</v>
      </c>
      <c r="B247" s="219">
        <f>SUBTOTAL(9,$A$16:A247)</f>
        <v>219</v>
      </c>
      <c r="C247" s="238" t="s">
        <v>469</v>
      </c>
      <c r="D247" s="219">
        <v>1979</v>
      </c>
      <c r="E247" s="219"/>
      <c r="F247" s="219" t="s">
        <v>17191</v>
      </c>
      <c r="G247" s="219">
        <v>2</v>
      </c>
      <c r="H247" s="219" t="s">
        <v>17056</v>
      </c>
      <c r="I247" s="224">
        <v>1070.8</v>
      </c>
      <c r="J247" s="224">
        <v>1070.8</v>
      </c>
      <c r="K247" s="224">
        <v>942</v>
      </c>
      <c r="L247" s="225">
        <v>57</v>
      </c>
      <c r="M247" s="219" t="s">
        <v>17049</v>
      </c>
      <c r="N247" s="219" t="s">
        <v>17107</v>
      </c>
      <c r="O247" s="222" t="s">
        <v>17156</v>
      </c>
      <c r="P247" s="224">
        <v>10895411.23</v>
      </c>
      <c r="Q247" s="226"/>
      <c r="R247" s="224">
        <v>0</v>
      </c>
      <c r="S247" s="224">
        <v>0</v>
      </c>
      <c r="T247" s="224">
        <f t="shared" si="35"/>
        <v>10895411.23</v>
      </c>
      <c r="U247" s="220">
        <f t="shared" si="34"/>
        <v>10175.019826298096</v>
      </c>
      <c r="V247" s="227">
        <v>11561.048524467687</v>
      </c>
    </row>
    <row r="248" spans="1:22" ht="35.25">
      <c r="B248" s="228" t="s">
        <v>471</v>
      </c>
      <c r="C248" s="228"/>
      <c r="D248" s="219" t="s">
        <v>17027</v>
      </c>
      <c r="E248" s="219" t="s">
        <v>17027</v>
      </c>
      <c r="F248" s="219" t="s">
        <v>17027</v>
      </c>
      <c r="G248" s="219" t="s">
        <v>17027</v>
      </c>
      <c r="H248" s="219" t="s">
        <v>17027</v>
      </c>
      <c r="I248" s="224">
        <f>I249+I250</f>
        <v>1412.3</v>
      </c>
      <c r="J248" s="224">
        <f t="shared" ref="J248:L248" si="55">J249+J250</f>
        <v>1265.3</v>
      </c>
      <c r="K248" s="224">
        <f t="shared" si="55"/>
        <v>1017.5</v>
      </c>
      <c r="L248" s="225">
        <f t="shared" si="55"/>
        <v>59</v>
      </c>
      <c r="M248" s="219" t="s">
        <v>17027</v>
      </c>
      <c r="N248" s="219" t="s">
        <v>17027</v>
      </c>
      <c r="O248" s="222" t="s">
        <v>17027</v>
      </c>
      <c r="P248" s="226">
        <v>10849945.379999999</v>
      </c>
      <c r="Q248" s="226"/>
      <c r="R248" s="224">
        <f>R249+R250</f>
        <v>0</v>
      </c>
      <c r="S248" s="224">
        <f t="shared" ref="S248:T248" si="56">S249+S250</f>
        <v>0</v>
      </c>
      <c r="T248" s="224">
        <f t="shared" si="56"/>
        <v>10849945.379999999</v>
      </c>
      <c r="U248" s="220">
        <f t="shared" si="34"/>
        <v>7682.4650428379236</v>
      </c>
      <c r="V248" s="227">
        <f>MAX(V249:V250)</f>
        <v>10821.212338137233</v>
      </c>
    </row>
    <row r="249" spans="1:22" ht="35.25">
      <c r="A249" s="200">
        <v>1</v>
      </c>
      <c r="B249" s="219">
        <f>SUBTOTAL(9,$A$16:A249)</f>
        <v>220</v>
      </c>
      <c r="C249" s="238" t="s">
        <v>472</v>
      </c>
      <c r="D249" s="219">
        <v>1981</v>
      </c>
      <c r="E249" s="219"/>
      <c r="F249" s="219" t="s">
        <v>17191</v>
      </c>
      <c r="G249" s="219">
        <v>2</v>
      </c>
      <c r="H249" s="219" t="s">
        <v>17056</v>
      </c>
      <c r="I249" s="224">
        <v>947.4</v>
      </c>
      <c r="J249" s="224">
        <v>856.6</v>
      </c>
      <c r="K249" s="224">
        <v>856.6</v>
      </c>
      <c r="L249" s="225">
        <v>31</v>
      </c>
      <c r="M249" s="219" t="s">
        <v>17049</v>
      </c>
      <c r="N249" s="219" t="s">
        <v>17087</v>
      </c>
      <c r="O249" s="222" t="s">
        <v>17053</v>
      </c>
      <c r="P249" s="224">
        <v>7735556.4699999997</v>
      </c>
      <c r="Q249" s="226"/>
      <c r="R249" s="224">
        <v>0</v>
      </c>
      <c r="S249" s="224">
        <v>0</v>
      </c>
      <c r="T249" s="224">
        <f t="shared" si="35"/>
        <v>7735556.4699999997</v>
      </c>
      <c r="U249" s="220">
        <f t="shared" si="34"/>
        <v>8165.037439307579</v>
      </c>
      <c r="V249" s="227">
        <v>9017.4034198860045</v>
      </c>
    </row>
    <row r="250" spans="1:22" ht="35.25">
      <c r="A250" s="200">
        <v>1</v>
      </c>
      <c r="B250" s="219">
        <f>SUBTOTAL(9,$A$16:A250)</f>
        <v>221</v>
      </c>
      <c r="C250" s="239" t="s">
        <v>8921</v>
      </c>
      <c r="D250" s="233">
        <v>1968</v>
      </c>
      <c r="E250" s="233"/>
      <c r="F250" s="219" t="s">
        <v>17191</v>
      </c>
      <c r="G250" s="233">
        <v>2</v>
      </c>
      <c r="H250" s="233" t="s">
        <v>16997</v>
      </c>
      <c r="I250" s="234">
        <v>464.9</v>
      </c>
      <c r="J250" s="234">
        <v>408.7</v>
      </c>
      <c r="K250" s="234">
        <v>160.9</v>
      </c>
      <c r="L250" s="240">
        <v>28</v>
      </c>
      <c r="M250" s="233" t="s">
        <v>17049</v>
      </c>
      <c r="N250" s="233" t="s">
        <v>17087</v>
      </c>
      <c r="O250" s="233" t="s">
        <v>17053</v>
      </c>
      <c r="P250" s="234">
        <v>3114388.91</v>
      </c>
      <c r="Q250" s="237">
        <v>0</v>
      </c>
      <c r="R250" s="234">
        <v>0</v>
      </c>
      <c r="S250" s="234">
        <v>0</v>
      </c>
      <c r="T250" s="234">
        <f>P250-R250-S250</f>
        <v>3114388.91</v>
      </c>
      <c r="U250" s="220">
        <f t="shared" si="34"/>
        <v>6699.0512153151221</v>
      </c>
      <c r="V250" s="237">
        <v>10821.212338137233</v>
      </c>
    </row>
    <row r="251" spans="1:22" ht="35.25">
      <c r="B251" s="228" t="s">
        <v>473</v>
      </c>
      <c r="C251" s="228"/>
      <c r="D251" s="219" t="s">
        <v>17027</v>
      </c>
      <c r="E251" s="219" t="s">
        <v>17027</v>
      </c>
      <c r="F251" s="219" t="s">
        <v>17027</v>
      </c>
      <c r="G251" s="219" t="s">
        <v>17027</v>
      </c>
      <c r="H251" s="219" t="s">
        <v>17027</v>
      </c>
      <c r="I251" s="224">
        <f>SUM(I252:I254)</f>
        <v>3114.7</v>
      </c>
      <c r="J251" s="224">
        <f t="shared" ref="J251:L251" si="57">SUM(J252:J254)</f>
        <v>2690.3</v>
      </c>
      <c r="K251" s="224">
        <f t="shared" si="57"/>
        <v>1067.5999999999999</v>
      </c>
      <c r="L251" s="225">
        <f t="shared" si="57"/>
        <v>149</v>
      </c>
      <c r="M251" s="219" t="s">
        <v>17027</v>
      </c>
      <c r="N251" s="219" t="s">
        <v>17027</v>
      </c>
      <c r="O251" s="222" t="s">
        <v>17027</v>
      </c>
      <c r="P251" s="226">
        <v>19046312.890000001</v>
      </c>
      <c r="Q251" s="226"/>
      <c r="R251" s="224">
        <f t="shared" ref="R251" si="58">SUM(R252:R254)</f>
        <v>0</v>
      </c>
      <c r="S251" s="224">
        <f t="shared" ref="S251" si="59">SUM(S252:S254)</f>
        <v>0</v>
      </c>
      <c r="T251" s="224">
        <f t="shared" ref="T251" si="60">SUM(T252:T254)</f>
        <v>19046312.890000001</v>
      </c>
      <c r="U251" s="220">
        <f t="shared" si="34"/>
        <v>6114.9750826724894</v>
      </c>
      <c r="V251" s="227">
        <f>MAX(V252:V254)</f>
        <v>7327.1010382544009</v>
      </c>
    </row>
    <row r="252" spans="1:22" ht="35.25">
      <c r="A252" s="200">
        <v>1</v>
      </c>
      <c r="B252" s="219">
        <f>SUBTOTAL(9,$A$16:A252)</f>
        <v>222</v>
      </c>
      <c r="C252" s="229" t="s">
        <v>474</v>
      </c>
      <c r="D252" s="219">
        <v>1983</v>
      </c>
      <c r="E252" s="219"/>
      <c r="F252" s="219" t="s">
        <v>17191</v>
      </c>
      <c r="G252" s="219">
        <v>3</v>
      </c>
      <c r="H252" s="219" t="s">
        <v>16995</v>
      </c>
      <c r="I252" s="230">
        <v>554.5</v>
      </c>
      <c r="J252" s="230">
        <v>334.9</v>
      </c>
      <c r="K252" s="230">
        <v>217.7</v>
      </c>
      <c r="L252" s="231">
        <v>28</v>
      </c>
      <c r="M252" s="219" t="s">
        <v>17049</v>
      </c>
      <c r="N252" s="219" t="s">
        <v>17087</v>
      </c>
      <c r="O252" s="222" t="s">
        <v>17053</v>
      </c>
      <c r="P252" s="227">
        <v>1705088.67</v>
      </c>
      <c r="Q252" s="227"/>
      <c r="R252" s="227">
        <v>0</v>
      </c>
      <c r="S252" s="227">
        <v>0</v>
      </c>
      <c r="T252" s="227">
        <f t="shared" si="35"/>
        <v>1705088.67</v>
      </c>
      <c r="U252" s="220">
        <f t="shared" si="34"/>
        <v>3075.0021100090171</v>
      </c>
      <c r="V252" s="227">
        <v>3962.0870853020742</v>
      </c>
    </row>
    <row r="253" spans="1:22" ht="35.25">
      <c r="A253" s="200">
        <v>1</v>
      </c>
      <c r="B253" s="219">
        <f>SUBTOTAL(9,$A$16:A253)</f>
        <v>223</v>
      </c>
      <c r="C253" s="229" t="s">
        <v>475</v>
      </c>
      <c r="D253" s="219">
        <v>1985</v>
      </c>
      <c r="E253" s="219"/>
      <c r="F253" s="219" t="s">
        <v>17191</v>
      </c>
      <c r="G253" s="219">
        <v>2</v>
      </c>
      <c r="H253" s="219" t="s">
        <v>16997</v>
      </c>
      <c r="I253" s="230">
        <v>759.1</v>
      </c>
      <c r="J253" s="230">
        <v>704.9</v>
      </c>
      <c r="K253" s="230">
        <v>572.79999999999995</v>
      </c>
      <c r="L253" s="231">
        <v>34</v>
      </c>
      <c r="M253" s="219" t="s">
        <v>17049</v>
      </c>
      <c r="N253" s="219" t="s">
        <v>17087</v>
      </c>
      <c r="O253" s="222" t="s">
        <v>17053</v>
      </c>
      <c r="P253" s="227">
        <v>4144382.54</v>
      </c>
      <c r="Q253" s="227"/>
      <c r="R253" s="227">
        <v>0</v>
      </c>
      <c r="S253" s="227">
        <v>0</v>
      </c>
      <c r="T253" s="227">
        <f t="shared" si="35"/>
        <v>4144382.54</v>
      </c>
      <c r="U253" s="220">
        <f t="shared" si="34"/>
        <v>5459.6002371229088</v>
      </c>
      <c r="V253" s="227">
        <v>7056.6275073112893</v>
      </c>
    </row>
    <row r="254" spans="1:22" ht="35.25">
      <c r="A254" s="200">
        <v>1</v>
      </c>
      <c r="B254" s="219">
        <f>SUBTOTAL(9,$A$16:A254)</f>
        <v>224</v>
      </c>
      <c r="C254" s="229" t="s">
        <v>8631</v>
      </c>
      <c r="D254" s="219">
        <v>1978</v>
      </c>
      <c r="E254" s="219"/>
      <c r="F254" s="219" t="s">
        <v>17191</v>
      </c>
      <c r="G254" s="219" t="s">
        <v>17056</v>
      </c>
      <c r="H254" s="219" t="s">
        <v>17056</v>
      </c>
      <c r="I254" s="230">
        <v>1801.1</v>
      </c>
      <c r="J254" s="230">
        <v>1650.5</v>
      </c>
      <c r="K254" s="230">
        <v>277.10000000000002</v>
      </c>
      <c r="L254" s="231">
        <v>87</v>
      </c>
      <c r="M254" s="219" t="s">
        <v>17049</v>
      </c>
      <c r="N254" s="219" t="s">
        <v>17065</v>
      </c>
      <c r="O254" s="222" t="s">
        <v>17346</v>
      </c>
      <c r="P254" s="227">
        <v>13196841.680000002</v>
      </c>
      <c r="Q254" s="227"/>
      <c r="R254" s="227">
        <v>0</v>
      </c>
      <c r="S254" s="227">
        <v>0</v>
      </c>
      <c r="T254" s="227">
        <f t="shared" si="35"/>
        <v>13196841.680000002</v>
      </c>
      <c r="U254" s="220">
        <f t="shared" si="34"/>
        <v>7327.1010382544009</v>
      </c>
      <c r="V254" s="227">
        <f>U254</f>
        <v>7327.1010382544009</v>
      </c>
    </row>
    <row r="255" spans="1:22" ht="35.25">
      <c r="B255" s="228" t="s">
        <v>289</v>
      </c>
      <c r="C255" s="228"/>
      <c r="D255" s="219" t="s">
        <v>17027</v>
      </c>
      <c r="E255" s="219" t="s">
        <v>17027</v>
      </c>
      <c r="F255" s="219" t="s">
        <v>17027</v>
      </c>
      <c r="G255" s="219" t="s">
        <v>17027</v>
      </c>
      <c r="H255" s="219" t="s">
        <v>17027</v>
      </c>
      <c r="I255" s="224">
        <f>SUM(I256:I259)</f>
        <v>5042.9000000000005</v>
      </c>
      <c r="J255" s="224">
        <f t="shared" ref="J255:L255" si="61">SUM(J256:J259)</f>
        <v>4361.8999999999996</v>
      </c>
      <c r="K255" s="224">
        <f t="shared" si="61"/>
        <v>4151.2999999999993</v>
      </c>
      <c r="L255" s="225">
        <f t="shared" si="61"/>
        <v>185</v>
      </c>
      <c r="M255" s="219" t="s">
        <v>17027</v>
      </c>
      <c r="N255" s="219" t="s">
        <v>17027</v>
      </c>
      <c r="O255" s="222" t="s">
        <v>17027</v>
      </c>
      <c r="P255" s="226">
        <v>15378988.970000001</v>
      </c>
      <c r="Q255" s="226">
        <f t="shared" ref="Q255:T255" si="62">SUM(Q256:Q259)</f>
        <v>0</v>
      </c>
      <c r="R255" s="224">
        <f t="shared" si="62"/>
        <v>0</v>
      </c>
      <c r="S255" s="224">
        <f t="shared" si="62"/>
        <v>0</v>
      </c>
      <c r="T255" s="224">
        <f t="shared" si="62"/>
        <v>15378988.970000001</v>
      </c>
      <c r="U255" s="220">
        <f t="shared" si="34"/>
        <v>3049.6319518531004</v>
      </c>
      <c r="V255" s="227">
        <f>MAX(V256:V258)</f>
        <v>9392.1669211195931</v>
      </c>
    </row>
    <row r="256" spans="1:22" ht="35.25">
      <c r="A256" s="200">
        <v>1</v>
      </c>
      <c r="B256" s="219">
        <f>SUBTOTAL(9,$A$16:A256)</f>
        <v>225</v>
      </c>
      <c r="C256" s="229" t="s">
        <v>291</v>
      </c>
      <c r="D256" s="219">
        <v>2010</v>
      </c>
      <c r="E256" s="219"/>
      <c r="F256" s="219" t="s">
        <v>17191</v>
      </c>
      <c r="G256" s="219">
        <v>3</v>
      </c>
      <c r="H256" s="219" t="s">
        <v>17052</v>
      </c>
      <c r="I256" s="230">
        <v>1431.3</v>
      </c>
      <c r="J256" s="230">
        <v>1394.3</v>
      </c>
      <c r="K256" s="230">
        <v>1360.3999999999999</v>
      </c>
      <c r="L256" s="231">
        <v>59</v>
      </c>
      <c r="M256" s="219" t="s">
        <v>17049</v>
      </c>
      <c r="N256" s="219" t="s">
        <v>17065</v>
      </c>
      <c r="O256" s="222" t="s">
        <v>17149</v>
      </c>
      <c r="P256" s="227">
        <v>6626324.1000000006</v>
      </c>
      <c r="Q256" s="227"/>
      <c r="R256" s="227">
        <v>0</v>
      </c>
      <c r="S256" s="227">
        <v>0</v>
      </c>
      <c r="T256" s="227">
        <f t="shared" si="35"/>
        <v>6626324.1000000006</v>
      </c>
      <c r="U256" s="220">
        <f t="shared" si="34"/>
        <v>4629.5843638650185</v>
      </c>
      <c r="V256" s="227">
        <v>5536.963040592469</v>
      </c>
    </row>
    <row r="257" spans="1:22" ht="35.25">
      <c r="A257" s="200">
        <v>1</v>
      </c>
      <c r="B257" s="219">
        <f>SUBTOTAL(9,$A$16:A257)</f>
        <v>226</v>
      </c>
      <c r="C257" s="229" t="s">
        <v>9080</v>
      </c>
      <c r="D257" s="219">
        <v>1958</v>
      </c>
      <c r="E257" s="219"/>
      <c r="F257" s="219" t="s">
        <v>17190</v>
      </c>
      <c r="G257" s="219">
        <v>2</v>
      </c>
      <c r="H257" s="219" t="s">
        <v>16995</v>
      </c>
      <c r="I257" s="230">
        <v>658</v>
      </c>
      <c r="J257" s="230">
        <v>250.1</v>
      </c>
      <c r="K257" s="230">
        <v>250.1</v>
      </c>
      <c r="L257" s="231">
        <v>21</v>
      </c>
      <c r="M257" s="219" t="s">
        <v>17049</v>
      </c>
      <c r="N257" s="219" t="s">
        <v>17065</v>
      </c>
      <c r="O257" s="222" t="s">
        <v>17148</v>
      </c>
      <c r="P257" s="227">
        <v>2054052.1</v>
      </c>
      <c r="Q257" s="227"/>
      <c r="R257" s="227">
        <v>0</v>
      </c>
      <c r="S257" s="227">
        <v>0</v>
      </c>
      <c r="T257" s="227">
        <f t="shared" si="35"/>
        <v>2054052.1</v>
      </c>
      <c r="U257" s="220">
        <f t="shared" si="34"/>
        <v>3121.6597264437692</v>
      </c>
      <c r="V257" s="227">
        <v>4763.8544939209723</v>
      </c>
    </row>
    <row r="258" spans="1:22" ht="35.25">
      <c r="A258" s="200">
        <v>1</v>
      </c>
      <c r="B258" s="219">
        <f>SUBTOTAL(9,$A$16:A258)</f>
        <v>227</v>
      </c>
      <c r="C258" s="229" t="s">
        <v>9058</v>
      </c>
      <c r="D258" s="219">
        <v>1954</v>
      </c>
      <c r="E258" s="219"/>
      <c r="F258" s="219" t="s">
        <v>17189</v>
      </c>
      <c r="G258" s="219">
        <v>2</v>
      </c>
      <c r="H258" s="219" t="s">
        <v>16997</v>
      </c>
      <c r="I258" s="230">
        <v>825.3</v>
      </c>
      <c r="J258" s="230">
        <v>751.4</v>
      </c>
      <c r="K258" s="230">
        <v>638.6</v>
      </c>
      <c r="L258" s="231">
        <v>32</v>
      </c>
      <c r="M258" s="219" t="s">
        <v>17049</v>
      </c>
      <c r="N258" s="219" t="s">
        <v>17065</v>
      </c>
      <c r="O258" s="222" t="s">
        <v>17347</v>
      </c>
      <c r="P258" s="227">
        <v>6468612.7699999996</v>
      </c>
      <c r="Q258" s="227"/>
      <c r="R258" s="227">
        <v>0</v>
      </c>
      <c r="S258" s="227">
        <v>0</v>
      </c>
      <c r="T258" s="227">
        <f t="shared" si="35"/>
        <v>6468612.7699999996</v>
      </c>
      <c r="U258" s="220">
        <f t="shared" si="34"/>
        <v>7837.8926087483342</v>
      </c>
      <c r="V258" s="227">
        <v>9392.1669211195931</v>
      </c>
    </row>
    <row r="259" spans="1:22" ht="35.25">
      <c r="A259" s="200">
        <v>1</v>
      </c>
      <c r="B259" s="219">
        <f>SUBTOTAL(9,$A$16:A259)</f>
        <v>228</v>
      </c>
      <c r="C259" s="229" t="s">
        <v>290</v>
      </c>
      <c r="D259" s="219">
        <v>1986</v>
      </c>
      <c r="E259" s="219"/>
      <c r="F259" s="219" t="s">
        <v>17191</v>
      </c>
      <c r="G259" s="219">
        <v>2</v>
      </c>
      <c r="H259" s="219" t="s">
        <v>17059</v>
      </c>
      <c r="I259" s="230">
        <v>2128.3000000000002</v>
      </c>
      <c r="J259" s="230">
        <v>1966.1</v>
      </c>
      <c r="K259" s="230">
        <v>1902.1999999999998</v>
      </c>
      <c r="L259" s="231">
        <v>73</v>
      </c>
      <c r="M259" s="219" t="s">
        <v>17049</v>
      </c>
      <c r="N259" s="219" t="s">
        <v>17065</v>
      </c>
      <c r="O259" s="222" t="s">
        <v>17148</v>
      </c>
      <c r="P259" s="227">
        <v>230000</v>
      </c>
      <c r="Q259" s="227"/>
      <c r="R259" s="227">
        <v>0</v>
      </c>
      <c r="S259" s="227">
        <v>0</v>
      </c>
      <c r="T259" s="227">
        <f>P259-R259-S259</f>
        <v>230000</v>
      </c>
      <c r="U259" s="220">
        <f>P259/I259</f>
        <v>108.067471691021</v>
      </c>
      <c r="V259" s="227">
        <f>U259</f>
        <v>108.067471691021</v>
      </c>
    </row>
    <row r="260" spans="1:22" ht="35.25">
      <c r="B260" s="228" t="s">
        <v>292</v>
      </c>
      <c r="C260" s="228"/>
      <c r="D260" s="219" t="s">
        <v>17027</v>
      </c>
      <c r="E260" s="219" t="s">
        <v>17027</v>
      </c>
      <c r="F260" s="219" t="s">
        <v>17027</v>
      </c>
      <c r="G260" s="219" t="s">
        <v>17027</v>
      </c>
      <c r="H260" s="219" t="s">
        <v>17027</v>
      </c>
      <c r="I260" s="224">
        <f>SUM(I261:I261)</f>
        <v>1009.7</v>
      </c>
      <c r="J260" s="224">
        <f>SUM(J261:J261)</f>
        <v>926.3</v>
      </c>
      <c r="K260" s="224">
        <f>SUM(K261:K261)</f>
        <v>926.3</v>
      </c>
      <c r="L260" s="225">
        <f>SUM(L261:L261)</f>
        <v>34</v>
      </c>
      <c r="M260" s="219" t="s">
        <v>17027</v>
      </c>
      <c r="N260" s="219" t="s">
        <v>17027</v>
      </c>
      <c r="O260" s="222" t="s">
        <v>17027</v>
      </c>
      <c r="P260" s="226">
        <v>4106410.62</v>
      </c>
      <c r="Q260" s="226"/>
      <c r="R260" s="224">
        <f>SUM(R261:R261)</f>
        <v>0</v>
      </c>
      <c r="S260" s="224">
        <f>SUM(S261:S261)</f>
        <v>0</v>
      </c>
      <c r="T260" s="224">
        <f>SUM(T261:T261)</f>
        <v>4106410.62</v>
      </c>
      <c r="U260" s="220">
        <f t="shared" si="34"/>
        <v>4066.9610973556501</v>
      </c>
      <c r="V260" s="227">
        <f>MAX(V261:V261)</f>
        <v>4066.9610973556501</v>
      </c>
    </row>
    <row r="261" spans="1:22" ht="35.25">
      <c r="A261" s="200">
        <v>1</v>
      </c>
      <c r="B261" s="219">
        <f>SUBTOTAL(9,$A$16:A261)</f>
        <v>229</v>
      </c>
      <c r="C261" s="229" t="s">
        <v>300</v>
      </c>
      <c r="D261" s="219">
        <v>1980</v>
      </c>
      <c r="E261" s="219"/>
      <c r="F261" s="219" t="s">
        <v>17054</v>
      </c>
      <c r="G261" s="219">
        <v>3</v>
      </c>
      <c r="H261" s="219" t="s">
        <v>16997</v>
      </c>
      <c r="I261" s="230">
        <v>1009.7</v>
      </c>
      <c r="J261" s="230">
        <v>926.3</v>
      </c>
      <c r="K261" s="230">
        <v>926.3</v>
      </c>
      <c r="L261" s="231">
        <v>34</v>
      </c>
      <c r="M261" s="219" t="s">
        <v>17049</v>
      </c>
      <c r="N261" s="219" t="s">
        <v>17087</v>
      </c>
      <c r="O261" s="222" t="s">
        <v>17053</v>
      </c>
      <c r="P261" s="227">
        <v>4106410.62</v>
      </c>
      <c r="Q261" s="227"/>
      <c r="R261" s="227">
        <v>0</v>
      </c>
      <c r="S261" s="227">
        <v>0</v>
      </c>
      <c r="T261" s="227">
        <f t="shared" si="35"/>
        <v>4106410.62</v>
      </c>
      <c r="U261" s="220">
        <f t="shared" si="34"/>
        <v>4066.9610973556501</v>
      </c>
      <c r="V261" s="227">
        <v>4066.9610973556501</v>
      </c>
    </row>
    <row r="262" spans="1:22" ht="35.25">
      <c r="B262" s="228" t="s">
        <v>327</v>
      </c>
      <c r="C262" s="228"/>
      <c r="D262" s="219" t="s">
        <v>17027</v>
      </c>
      <c r="E262" s="219" t="s">
        <v>17027</v>
      </c>
      <c r="F262" s="219" t="s">
        <v>17027</v>
      </c>
      <c r="G262" s="219" t="s">
        <v>17027</v>
      </c>
      <c r="H262" s="219" t="s">
        <v>17027</v>
      </c>
      <c r="I262" s="224">
        <f>I263</f>
        <v>786.9</v>
      </c>
      <c r="J262" s="224">
        <f t="shared" ref="J262:L262" si="63">J263</f>
        <v>731.1</v>
      </c>
      <c r="K262" s="224">
        <f t="shared" si="63"/>
        <v>580.20000000000005</v>
      </c>
      <c r="L262" s="225">
        <f t="shared" si="63"/>
        <v>30</v>
      </c>
      <c r="M262" s="219" t="s">
        <v>17027</v>
      </c>
      <c r="N262" s="219" t="s">
        <v>17027</v>
      </c>
      <c r="O262" s="222" t="s">
        <v>17027</v>
      </c>
      <c r="P262" s="226">
        <v>7794936.3199999994</v>
      </c>
      <c r="Q262" s="226"/>
      <c r="R262" s="224">
        <f t="shared" ref="R262" si="64">R263</f>
        <v>0</v>
      </c>
      <c r="S262" s="224">
        <f t="shared" ref="S262" si="65">S263</f>
        <v>0</v>
      </c>
      <c r="T262" s="224">
        <f t="shared" ref="T262" si="66">T263</f>
        <v>7794936.3199999994</v>
      </c>
      <c r="U262" s="220">
        <f t="shared" si="34"/>
        <v>9905.8791714322015</v>
      </c>
      <c r="V262" s="227">
        <f>V263</f>
        <v>9933.2733511246661</v>
      </c>
    </row>
    <row r="263" spans="1:22" ht="35.25">
      <c r="A263" s="200">
        <v>1</v>
      </c>
      <c r="B263" s="219">
        <f>SUBTOTAL(9,$A$16:A263)</f>
        <v>230</v>
      </c>
      <c r="C263" s="229" t="s">
        <v>329</v>
      </c>
      <c r="D263" s="219">
        <v>1969</v>
      </c>
      <c r="E263" s="219"/>
      <c r="F263" s="219" t="s">
        <v>17191</v>
      </c>
      <c r="G263" s="219">
        <v>2</v>
      </c>
      <c r="H263" s="219" t="s">
        <v>16997</v>
      </c>
      <c r="I263" s="230">
        <v>786.9</v>
      </c>
      <c r="J263" s="230">
        <v>731.1</v>
      </c>
      <c r="K263" s="230">
        <v>580.20000000000005</v>
      </c>
      <c r="L263" s="231">
        <v>30</v>
      </c>
      <c r="M263" s="219" t="s">
        <v>17049</v>
      </c>
      <c r="N263" s="219" t="s">
        <v>17065</v>
      </c>
      <c r="O263" s="222" t="s">
        <v>17181</v>
      </c>
      <c r="P263" s="227">
        <v>7794936.3199999994</v>
      </c>
      <c r="Q263" s="227"/>
      <c r="R263" s="227">
        <v>0</v>
      </c>
      <c r="S263" s="227">
        <v>0</v>
      </c>
      <c r="T263" s="227">
        <f t="shared" si="35"/>
        <v>7794936.3199999994</v>
      </c>
      <c r="U263" s="220">
        <f t="shared" si="34"/>
        <v>9905.8791714322015</v>
      </c>
      <c r="V263" s="227">
        <v>9933.2733511246661</v>
      </c>
    </row>
    <row r="264" spans="1:22" ht="35.25">
      <c r="B264" s="228" t="s">
        <v>328</v>
      </c>
      <c r="C264" s="228"/>
      <c r="D264" s="219" t="s">
        <v>17027</v>
      </c>
      <c r="E264" s="219" t="s">
        <v>17027</v>
      </c>
      <c r="F264" s="219" t="s">
        <v>17027</v>
      </c>
      <c r="G264" s="219" t="s">
        <v>17027</v>
      </c>
      <c r="H264" s="219" t="s">
        <v>17027</v>
      </c>
      <c r="I264" s="224">
        <f>I265</f>
        <v>398</v>
      </c>
      <c r="J264" s="224">
        <f>J265</f>
        <v>365.1</v>
      </c>
      <c r="K264" s="224">
        <f>K265</f>
        <v>365.1</v>
      </c>
      <c r="L264" s="225">
        <f>L265</f>
        <v>21</v>
      </c>
      <c r="M264" s="219" t="s">
        <v>17027</v>
      </c>
      <c r="N264" s="219" t="s">
        <v>17027</v>
      </c>
      <c r="O264" s="222" t="s">
        <v>17027</v>
      </c>
      <c r="P264" s="226">
        <v>1823380.95</v>
      </c>
      <c r="Q264" s="226"/>
      <c r="R264" s="224">
        <f>R265</f>
        <v>0</v>
      </c>
      <c r="S264" s="224">
        <f>S265</f>
        <v>0</v>
      </c>
      <c r="T264" s="224">
        <f>T265</f>
        <v>1823380.95</v>
      </c>
      <c r="U264" s="220">
        <f>P264/I264</f>
        <v>4581.3591708542708</v>
      </c>
      <c r="V264" s="227">
        <f>V265</f>
        <v>4626.1766432160803</v>
      </c>
    </row>
    <row r="265" spans="1:22" ht="35.25">
      <c r="A265" s="200">
        <v>1</v>
      </c>
      <c r="B265" s="219">
        <f>SUBTOTAL(9,$A$16:A265)</f>
        <v>231</v>
      </c>
      <c r="C265" s="238" t="s">
        <v>331</v>
      </c>
      <c r="D265" s="219">
        <v>1979</v>
      </c>
      <c r="E265" s="219"/>
      <c r="F265" s="219" t="s">
        <v>17191</v>
      </c>
      <c r="G265" s="219">
        <v>2</v>
      </c>
      <c r="H265" s="219" t="s">
        <v>16995</v>
      </c>
      <c r="I265" s="224">
        <v>398</v>
      </c>
      <c r="J265" s="224">
        <v>365.1</v>
      </c>
      <c r="K265" s="224">
        <v>365.1</v>
      </c>
      <c r="L265" s="225">
        <v>21</v>
      </c>
      <c r="M265" s="219" t="s">
        <v>17049</v>
      </c>
      <c r="N265" s="219" t="s">
        <v>17087</v>
      </c>
      <c r="O265" s="222" t="s">
        <v>17053</v>
      </c>
      <c r="P265" s="224">
        <v>1823380.95</v>
      </c>
      <c r="Q265" s="226"/>
      <c r="R265" s="224">
        <v>0</v>
      </c>
      <c r="S265" s="224">
        <v>0</v>
      </c>
      <c r="T265" s="224">
        <f>P265-R265-S265</f>
        <v>1823380.95</v>
      </c>
      <c r="U265" s="220">
        <f>P265/I265</f>
        <v>4581.3591708542708</v>
      </c>
      <c r="V265" s="227">
        <v>4626.1766432160803</v>
      </c>
    </row>
    <row r="266" spans="1:22" ht="35.25">
      <c r="B266" s="228" t="s">
        <v>333</v>
      </c>
      <c r="C266" s="228"/>
      <c r="D266" s="219" t="s">
        <v>17027</v>
      </c>
      <c r="E266" s="219" t="s">
        <v>17027</v>
      </c>
      <c r="F266" s="219" t="s">
        <v>17027</v>
      </c>
      <c r="G266" s="219" t="s">
        <v>17027</v>
      </c>
      <c r="H266" s="219" t="s">
        <v>17027</v>
      </c>
      <c r="I266" s="224">
        <f>I267+I268</f>
        <v>1532.1</v>
      </c>
      <c r="J266" s="224">
        <f t="shared" ref="J266:L266" si="67">J267+J268</f>
        <v>1325.8000000000002</v>
      </c>
      <c r="K266" s="224">
        <f t="shared" si="67"/>
        <v>1325.8000000000002</v>
      </c>
      <c r="L266" s="225">
        <f t="shared" si="67"/>
        <v>39</v>
      </c>
      <c r="M266" s="219" t="s">
        <v>17027</v>
      </c>
      <c r="N266" s="219" t="s">
        <v>17027</v>
      </c>
      <c r="O266" s="222" t="s">
        <v>17027</v>
      </c>
      <c r="P266" s="226">
        <v>6041248.2699999996</v>
      </c>
      <c r="Q266" s="226">
        <f t="shared" ref="Q266" si="68">Q267+Q268</f>
        <v>0</v>
      </c>
      <c r="R266" s="224">
        <f t="shared" ref="R266" si="69">R267+R268</f>
        <v>0</v>
      </c>
      <c r="S266" s="224">
        <f t="shared" ref="S266" si="70">S267+S268</f>
        <v>0</v>
      </c>
      <c r="T266" s="224">
        <f t="shared" ref="T266" si="71">T267+T268</f>
        <v>6041248.2699999996</v>
      </c>
      <c r="U266" s="220">
        <f t="shared" si="34"/>
        <v>3943.1161608250113</v>
      </c>
      <c r="V266" s="227">
        <f>MAX(V267:V268)</f>
        <v>8726.4885890949972</v>
      </c>
    </row>
    <row r="267" spans="1:22" ht="35.25">
      <c r="A267" s="200">
        <v>1</v>
      </c>
      <c r="B267" s="219">
        <f>SUBTOTAL(9,$A$16:A267)</f>
        <v>232</v>
      </c>
      <c r="C267" s="238" t="s">
        <v>1824</v>
      </c>
      <c r="D267" s="219">
        <v>1982</v>
      </c>
      <c r="E267" s="219"/>
      <c r="F267" s="219" t="s">
        <v>17191</v>
      </c>
      <c r="G267" s="219">
        <v>2</v>
      </c>
      <c r="H267" s="219" t="s">
        <v>16997</v>
      </c>
      <c r="I267" s="224">
        <v>533.70000000000005</v>
      </c>
      <c r="J267" s="224">
        <v>520.70000000000005</v>
      </c>
      <c r="K267" s="224">
        <v>520.70000000000005</v>
      </c>
      <c r="L267" s="225">
        <v>20</v>
      </c>
      <c r="M267" s="219" t="s">
        <v>17049</v>
      </c>
      <c r="N267" s="219" t="s">
        <v>17087</v>
      </c>
      <c r="O267" s="222" t="s">
        <v>17053</v>
      </c>
      <c r="P267" s="224">
        <v>2988281.18</v>
      </c>
      <c r="Q267" s="226"/>
      <c r="R267" s="224">
        <v>0</v>
      </c>
      <c r="S267" s="224">
        <v>0</v>
      </c>
      <c r="T267" s="224">
        <f t="shared" si="35"/>
        <v>2988281.18</v>
      </c>
      <c r="U267" s="220">
        <f t="shared" si="34"/>
        <v>5599.1777777777779</v>
      </c>
      <c r="V267" s="227">
        <v>8726.4885890949972</v>
      </c>
    </row>
    <row r="268" spans="1:22" ht="35.25">
      <c r="A268" s="200">
        <v>1</v>
      </c>
      <c r="B268" s="219">
        <f>SUBTOTAL(9,$A$16:A268)</f>
        <v>233</v>
      </c>
      <c r="C268" s="239" t="s">
        <v>1823</v>
      </c>
      <c r="D268" s="233">
        <v>1984</v>
      </c>
      <c r="E268" s="233"/>
      <c r="F268" s="219" t="s">
        <v>17323</v>
      </c>
      <c r="G268" s="233">
        <v>2</v>
      </c>
      <c r="H268" s="233" t="s">
        <v>16997</v>
      </c>
      <c r="I268" s="234">
        <v>998.4</v>
      </c>
      <c r="J268" s="234">
        <v>805.1</v>
      </c>
      <c r="K268" s="234">
        <v>805.1</v>
      </c>
      <c r="L268" s="240">
        <v>19</v>
      </c>
      <c r="M268" s="233" t="s">
        <v>17049</v>
      </c>
      <c r="N268" s="233" t="s">
        <v>17087</v>
      </c>
      <c r="O268" s="233" t="s">
        <v>17053</v>
      </c>
      <c r="P268" s="234">
        <v>3052967.09</v>
      </c>
      <c r="Q268" s="237">
        <v>0</v>
      </c>
      <c r="R268" s="234">
        <v>0</v>
      </c>
      <c r="S268" s="234">
        <v>0</v>
      </c>
      <c r="T268" s="234">
        <f>P268-R268-S268</f>
        <v>3052967.09</v>
      </c>
      <c r="U268" s="220">
        <f t="shared" si="34"/>
        <v>3057.8596654647436</v>
      </c>
      <c r="V268" s="227">
        <v>5088.8625000000002</v>
      </c>
    </row>
    <row r="269" spans="1:22" ht="35.25">
      <c r="B269" s="228" t="s">
        <v>355</v>
      </c>
      <c r="C269" s="228"/>
      <c r="D269" s="219" t="s">
        <v>17027</v>
      </c>
      <c r="E269" s="219" t="s">
        <v>17027</v>
      </c>
      <c r="F269" s="219" t="s">
        <v>17027</v>
      </c>
      <c r="G269" s="219" t="s">
        <v>17027</v>
      </c>
      <c r="H269" s="219" t="s">
        <v>17027</v>
      </c>
      <c r="I269" s="224">
        <f>I270</f>
        <v>3363.3</v>
      </c>
      <c r="J269" s="224">
        <f t="shared" ref="J269:L269" si="72">J270</f>
        <v>2581.1999999999998</v>
      </c>
      <c r="K269" s="224">
        <f t="shared" si="72"/>
        <v>2183.1999999999998</v>
      </c>
      <c r="L269" s="225">
        <f t="shared" si="72"/>
        <v>44</v>
      </c>
      <c r="M269" s="219" t="s">
        <v>17027</v>
      </c>
      <c r="N269" s="219" t="s">
        <v>17027</v>
      </c>
      <c r="O269" s="222" t="s">
        <v>17027</v>
      </c>
      <c r="P269" s="226">
        <v>7618035.8099999996</v>
      </c>
      <c r="Q269" s="226"/>
      <c r="R269" s="224">
        <f t="shared" ref="R269" si="73">R270</f>
        <v>0</v>
      </c>
      <c r="S269" s="224">
        <f t="shared" ref="S269" si="74">S270</f>
        <v>0</v>
      </c>
      <c r="T269" s="224">
        <f t="shared" ref="T269" si="75">T270</f>
        <v>7618035.8099999996</v>
      </c>
      <c r="U269" s="220">
        <f t="shared" si="34"/>
        <v>2265.0479618232089</v>
      </c>
      <c r="V269" s="227">
        <f>V270</f>
        <v>5674.57</v>
      </c>
    </row>
    <row r="270" spans="1:22" ht="35.25">
      <c r="A270" s="200">
        <v>1</v>
      </c>
      <c r="B270" s="219">
        <f>SUBTOTAL(9,$A$16:A270)</f>
        <v>234</v>
      </c>
      <c r="C270" s="229" t="s">
        <v>356</v>
      </c>
      <c r="D270" s="219">
        <v>1974</v>
      </c>
      <c r="E270" s="219"/>
      <c r="F270" s="219" t="s">
        <v>17191</v>
      </c>
      <c r="G270" s="219">
        <v>5</v>
      </c>
      <c r="H270" s="219" t="s">
        <v>16997</v>
      </c>
      <c r="I270" s="230">
        <v>3363.3</v>
      </c>
      <c r="J270" s="230">
        <v>2581.1999999999998</v>
      </c>
      <c r="K270" s="230">
        <v>2183.1999999999998</v>
      </c>
      <c r="L270" s="231">
        <v>44</v>
      </c>
      <c r="M270" s="219" t="s">
        <v>17049</v>
      </c>
      <c r="N270" s="219" t="s">
        <v>17087</v>
      </c>
      <c r="O270" s="222" t="s">
        <v>17053</v>
      </c>
      <c r="P270" s="227">
        <v>7618035.8099999996</v>
      </c>
      <c r="Q270" s="227"/>
      <c r="R270" s="227">
        <v>0</v>
      </c>
      <c r="S270" s="227">
        <v>0</v>
      </c>
      <c r="T270" s="227">
        <f t="shared" si="35"/>
        <v>7618035.8099999996</v>
      </c>
      <c r="U270" s="220">
        <f t="shared" si="34"/>
        <v>2265.0479618232089</v>
      </c>
      <c r="V270" s="227">
        <v>5674.57</v>
      </c>
    </row>
    <row r="271" spans="1:22" ht="35.25">
      <c r="B271" s="228" t="s">
        <v>2948</v>
      </c>
      <c r="C271" s="228"/>
      <c r="D271" s="219" t="s">
        <v>17027</v>
      </c>
      <c r="E271" s="219" t="s">
        <v>17027</v>
      </c>
      <c r="F271" s="219" t="s">
        <v>17027</v>
      </c>
      <c r="G271" s="219" t="s">
        <v>17027</v>
      </c>
      <c r="H271" s="219" t="s">
        <v>17027</v>
      </c>
      <c r="I271" s="224">
        <f>SUM(I272:I276)</f>
        <v>19565.449999999997</v>
      </c>
      <c r="J271" s="224">
        <f>SUM(J272:J276)</f>
        <v>58751.199999999997</v>
      </c>
      <c r="K271" s="224">
        <f>SUM(K272:K276)</f>
        <v>57022.05</v>
      </c>
      <c r="L271" s="225">
        <f>SUM(L272:L276)</f>
        <v>714</v>
      </c>
      <c r="M271" s="219" t="s">
        <v>17027</v>
      </c>
      <c r="N271" s="219" t="s">
        <v>17027</v>
      </c>
      <c r="O271" s="222" t="s">
        <v>17027</v>
      </c>
      <c r="P271" s="226">
        <v>41693113.899999999</v>
      </c>
      <c r="Q271" s="226"/>
      <c r="R271" s="224">
        <f>SUM(R272:R276)</f>
        <v>0</v>
      </c>
      <c r="S271" s="224">
        <f>SUM(S272:S276)</f>
        <v>0</v>
      </c>
      <c r="T271" s="224">
        <f>SUM(T272:T276)</f>
        <v>41693113.899999999</v>
      </c>
      <c r="U271" s="220">
        <f t="shared" si="34"/>
        <v>2130.9560424114961</v>
      </c>
      <c r="V271" s="227">
        <f>MAX(V272:V276)</f>
        <v>5193.8151298742341</v>
      </c>
    </row>
    <row r="272" spans="1:22" ht="35.25">
      <c r="A272" s="200">
        <v>1</v>
      </c>
      <c r="B272" s="219">
        <f>SUBTOTAL(9,$A$16:A272)</f>
        <v>235</v>
      </c>
      <c r="C272" s="229" t="s">
        <v>2944</v>
      </c>
      <c r="D272" s="219">
        <v>1971</v>
      </c>
      <c r="E272" s="219"/>
      <c r="F272" s="219" t="s">
        <v>17054</v>
      </c>
      <c r="G272" s="219">
        <v>5</v>
      </c>
      <c r="H272" s="219" t="s">
        <v>17059</v>
      </c>
      <c r="I272" s="230">
        <v>4815.57</v>
      </c>
      <c r="J272" s="230">
        <v>44878.67</v>
      </c>
      <c r="K272" s="230">
        <v>44563.46</v>
      </c>
      <c r="L272" s="231">
        <v>188</v>
      </c>
      <c r="M272" s="219" t="s">
        <v>17049</v>
      </c>
      <c r="N272" s="219" t="s">
        <v>17065</v>
      </c>
      <c r="O272" s="222" t="s">
        <v>17127</v>
      </c>
      <c r="P272" s="227">
        <v>11408191.27</v>
      </c>
      <c r="Q272" s="227"/>
      <c r="R272" s="227">
        <v>0</v>
      </c>
      <c r="S272" s="227">
        <v>0</v>
      </c>
      <c r="T272" s="227">
        <f t="shared" si="35"/>
        <v>11408191.27</v>
      </c>
      <c r="U272" s="220">
        <f t="shared" si="34"/>
        <v>2369.0219994725444</v>
      </c>
      <c r="V272" s="227">
        <v>2797.7152943472943</v>
      </c>
    </row>
    <row r="273" spans="1:22" ht="35.25">
      <c r="A273" s="200">
        <v>1</v>
      </c>
      <c r="B273" s="219">
        <f>SUBTOTAL(9,$A$16:A273)</f>
        <v>236</v>
      </c>
      <c r="C273" s="229" t="s">
        <v>1939</v>
      </c>
      <c r="D273" s="219">
        <v>1985</v>
      </c>
      <c r="E273" s="219"/>
      <c r="F273" s="219" t="s">
        <v>17054</v>
      </c>
      <c r="G273" s="219">
        <v>5</v>
      </c>
      <c r="H273" s="219" t="s">
        <v>17055</v>
      </c>
      <c r="I273" s="230">
        <v>5355</v>
      </c>
      <c r="J273" s="230">
        <v>4859.7</v>
      </c>
      <c r="K273" s="230">
        <v>4572.3</v>
      </c>
      <c r="L273" s="231">
        <v>187</v>
      </c>
      <c r="M273" s="219" t="s">
        <v>17049</v>
      </c>
      <c r="N273" s="219" t="s">
        <v>17065</v>
      </c>
      <c r="O273" s="222" t="s">
        <v>17127</v>
      </c>
      <c r="P273" s="227">
        <v>10418280</v>
      </c>
      <c r="Q273" s="227"/>
      <c r="R273" s="227">
        <v>0</v>
      </c>
      <c r="S273" s="227">
        <v>0</v>
      </c>
      <c r="T273" s="227">
        <f t="shared" si="35"/>
        <v>10418280</v>
      </c>
      <c r="U273" s="220">
        <f t="shared" si="34"/>
        <v>1945.5238095238096</v>
      </c>
      <c r="V273" s="227">
        <v>2468.4515077497663</v>
      </c>
    </row>
    <row r="274" spans="1:22" ht="35.25">
      <c r="A274" s="200">
        <v>1</v>
      </c>
      <c r="B274" s="219">
        <f>SUBTOTAL(9,$A$16:A274)</f>
        <v>237</v>
      </c>
      <c r="C274" s="229" t="s">
        <v>1951</v>
      </c>
      <c r="D274" s="219">
        <v>1972</v>
      </c>
      <c r="E274" s="219"/>
      <c r="F274" s="219" t="s">
        <v>17054</v>
      </c>
      <c r="G274" s="219">
        <v>5</v>
      </c>
      <c r="H274" s="219" t="s">
        <v>17052</v>
      </c>
      <c r="I274" s="230">
        <v>3786.98</v>
      </c>
      <c r="J274" s="230">
        <v>3515.43</v>
      </c>
      <c r="K274" s="230">
        <v>3338.49</v>
      </c>
      <c r="L274" s="231">
        <v>137</v>
      </c>
      <c r="M274" s="219" t="s">
        <v>17049</v>
      </c>
      <c r="N274" s="219" t="s">
        <v>17065</v>
      </c>
      <c r="O274" s="222" t="s">
        <v>17127</v>
      </c>
      <c r="P274" s="227">
        <v>8261896.7199999997</v>
      </c>
      <c r="Q274" s="227"/>
      <c r="R274" s="227">
        <v>0</v>
      </c>
      <c r="S274" s="227">
        <v>0</v>
      </c>
      <c r="T274" s="227">
        <f t="shared" si="35"/>
        <v>8261896.7199999997</v>
      </c>
      <c r="U274" s="220">
        <f t="shared" si="34"/>
        <v>2181.6583979846737</v>
      </c>
      <c r="V274" s="227">
        <v>2318.1505879619117</v>
      </c>
    </row>
    <row r="275" spans="1:22" ht="35.25">
      <c r="A275" s="200">
        <v>1</v>
      </c>
      <c r="B275" s="219">
        <f>SUBTOTAL(9,$A$16:A275)</f>
        <v>238</v>
      </c>
      <c r="C275" s="229" t="s">
        <v>10950</v>
      </c>
      <c r="D275" s="219">
        <v>1978</v>
      </c>
      <c r="E275" s="219"/>
      <c r="F275" s="219" t="s">
        <v>17191</v>
      </c>
      <c r="G275" s="219">
        <v>3</v>
      </c>
      <c r="H275" s="219" t="s">
        <v>17056</v>
      </c>
      <c r="I275" s="230">
        <v>1582.3</v>
      </c>
      <c r="J275" s="230">
        <v>1471.8</v>
      </c>
      <c r="K275" s="230">
        <v>1471.8</v>
      </c>
      <c r="L275" s="231">
        <v>69</v>
      </c>
      <c r="M275" s="219" t="s">
        <v>17049</v>
      </c>
      <c r="N275" s="219" t="s">
        <v>17065</v>
      </c>
      <c r="O275" s="222" t="s">
        <v>17127</v>
      </c>
      <c r="P275" s="227">
        <v>5257914.41</v>
      </c>
      <c r="Q275" s="227"/>
      <c r="R275" s="227">
        <v>0</v>
      </c>
      <c r="S275" s="227">
        <v>0</v>
      </c>
      <c r="T275" s="227">
        <f t="shared" si="35"/>
        <v>5257914.41</v>
      </c>
      <c r="U275" s="220">
        <f t="shared" si="34"/>
        <v>3322.9567149086774</v>
      </c>
      <c r="V275" s="227">
        <v>5193.8151298742341</v>
      </c>
    </row>
    <row r="276" spans="1:22" ht="35.25">
      <c r="A276" s="200">
        <v>1</v>
      </c>
      <c r="B276" s="219">
        <f>SUBTOTAL(9,$A$16:A276)</f>
        <v>239</v>
      </c>
      <c r="C276" s="229" t="s">
        <v>10812</v>
      </c>
      <c r="D276" s="219">
        <v>1979</v>
      </c>
      <c r="E276" s="219"/>
      <c r="F276" s="219" t="s">
        <v>17191</v>
      </c>
      <c r="G276" s="219">
        <v>5</v>
      </c>
      <c r="H276" s="219" t="s">
        <v>17052</v>
      </c>
      <c r="I276" s="230">
        <v>4025.6</v>
      </c>
      <c r="J276" s="230">
        <v>4025.6</v>
      </c>
      <c r="K276" s="230">
        <v>3076</v>
      </c>
      <c r="L276" s="231">
        <v>133</v>
      </c>
      <c r="M276" s="219" t="s">
        <v>17049</v>
      </c>
      <c r="N276" s="219" t="s">
        <v>17065</v>
      </c>
      <c r="O276" s="222" t="s">
        <v>17127</v>
      </c>
      <c r="P276" s="227">
        <v>6346831.5</v>
      </c>
      <c r="Q276" s="227"/>
      <c r="R276" s="227">
        <v>0</v>
      </c>
      <c r="S276" s="227">
        <v>0</v>
      </c>
      <c r="T276" s="227">
        <f t="shared" si="35"/>
        <v>6346831.5</v>
      </c>
      <c r="U276" s="220">
        <f t="shared" si="34"/>
        <v>1576.6175228537361</v>
      </c>
      <c r="V276" s="227">
        <v>2038.9969046104929</v>
      </c>
    </row>
    <row r="277" spans="1:22" ht="35.25">
      <c r="B277" s="228" t="s">
        <v>2958</v>
      </c>
      <c r="C277" s="228"/>
      <c r="D277" s="219" t="s">
        <v>17027</v>
      </c>
      <c r="E277" s="219" t="s">
        <v>17027</v>
      </c>
      <c r="F277" s="219" t="s">
        <v>17027</v>
      </c>
      <c r="G277" s="219" t="s">
        <v>17027</v>
      </c>
      <c r="H277" s="219" t="s">
        <v>17027</v>
      </c>
      <c r="I277" s="224">
        <f>I278</f>
        <v>460</v>
      </c>
      <c r="J277" s="224">
        <f t="shared" ref="J277:L277" si="76">J278</f>
        <v>262.7</v>
      </c>
      <c r="K277" s="224">
        <f t="shared" si="76"/>
        <v>262.7</v>
      </c>
      <c r="L277" s="225">
        <f t="shared" si="76"/>
        <v>17</v>
      </c>
      <c r="M277" s="219" t="s">
        <v>17027</v>
      </c>
      <c r="N277" s="219" t="s">
        <v>17027</v>
      </c>
      <c r="O277" s="222" t="s">
        <v>17027</v>
      </c>
      <c r="P277" s="226">
        <v>5626030.54</v>
      </c>
      <c r="Q277" s="226"/>
      <c r="R277" s="224">
        <f t="shared" ref="R277" si="77">R278</f>
        <v>0</v>
      </c>
      <c r="S277" s="224">
        <f t="shared" ref="S277" si="78">S278</f>
        <v>0</v>
      </c>
      <c r="T277" s="224">
        <f t="shared" ref="T277" si="79">T278</f>
        <v>5626030.54</v>
      </c>
      <c r="U277" s="220">
        <f t="shared" ref="U277:U335" si="80">P277/I277</f>
        <v>12230.501173913044</v>
      </c>
      <c r="V277" s="227">
        <f>V278</f>
        <v>15293.13808695652</v>
      </c>
    </row>
    <row r="278" spans="1:22" ht="35.25">
      <c r="A278" s="200">
        <v>1</v>
      </c>
      <c r="B278" s="219">
        <f>SUBTOTAL(9,$A$16:A278)</f>
        <v>240</v>
      </c>
      <c r="C278" s="238" t="s">
        <v>2947</v>
      </c>
      <c r="D278" s="219">
        <v>1969</v>
      </c>
      <c r="E278" s="219"/>
      <c r="F278" s="219" t="s">
        <v>17191</v>
      </c>
      <c r="G278" s="219">
        <v>2</v>
      </c>
      <c r="H278" s="219" t="s">
        <v>16997</v>
      </c>
      <c r="I278" s="224">
        <v>460</v>
      </c>
      <c r="J278" s="224">
        <v>262.7</v>
      </c>
      <c r="K278" s="224">
        <v>262.7</v>
      </c>
      <c r="L278" s="225">
        <v>17</v>
      </c>
      <c r="M278" s="219" t="s">
        <v>17049</v>
      </c>
      <c r="N278" s="219" t="s">
        <v>17087</v>
      </c>
      <c r="O278" s="222" t="s">
        <v>17053</v>
      </c>
      <c r="P278" s="224">
        <v>5626030.54</v>
      </c>
      <c r="Q278" s="226"/>
      <c r="R278" s="224">
        <v>0</v>
      </c>
      <c r="S278" s="224">
        <v>0</v>
      </c>
      <c r="T278" s="224">
        <f t="shared" si="35"/>
        <v>5626030.54</v>
      </c>
      <c r="U278" s="220">
        <f t="shared" si="80"/>
        <v>12230.501173913044</v>
      </c>
      <c r="V278" s="227">
        <v>15293.13808695652</v>
      </c>
    </row>
    <row r="279" spans="1:22" ht="35.25">
      <c r="B279" s="228" t="s">
        <v>2949</v>
      </c>
      <c r="C279" s="228"/>
      <c r="D279" s="219" t="s">
        <v>17027</v>
      </c>
      <c r="E279" s="219" t="s">
        <v>17027</v>
      </c>
      <c r="F279" s="219" t="s">
        <v>17027</v>
      </c>
      <c r="G279" s="219" t="s">
        <v>17027</v>
      </c>
      <c r="H279" s="219" t="s">
        <v>17027</v>
      </c>
      <c r="I279" s="224">
        <f>I280</f>
        <v>896.41</v>
      </c>
      <c r="J279" s="224">
        <f t="shared" ref="J279:L279" si="81">J280</f>
        <v>811.71</v>
      </c>
      <c r="K279" s="224">
        <f t="shared" si="81"/>
        <v>484.2</v>
      </c>
      <c r="L279" s="225">
        <f t="shared" si="81"/>
        <v>56</v>
      </c>
      <c r="M279" s="219" t="s">
        <v>17027</v>
      </c>
      <c r="N279" s="219" t="s">
        <v>17027</v>
      </c>
      <c r="O279" s="222" t="s">
        <v>17027</v>
      </c>
      <c r="P279" s="226">
        <v>6204379.9500000002</v>
      </c>
      <c r="Q279" s="226"/>
      <c r="R279" s="224">
        <f t="shared" ref="R279" si="82">R280</f>
        <v>0</v>
      </c>
      <c r="S279" s="224">
        <f t="shared" ref="S279" si="83">S280</f>
        <v>0</v>
      </c>
      <c r="T279" s="224">
        <f t="shared" ref="T279" si="84">T280</f>
        <v>6204379.9500000002</v>
      </c>
      <c r="U279" s="220">
        <f t="shared" si="80"/>
        <v>6921.3640521636307</v>
      </c>
      <c r="V279" s="227">
        <f>V280</f>
        <v>9505.4016452293035</v>
      </c>
    </row>
    <row r="280" spans="1:22" ht="35.25">
      <c r="A280" s="200">
        <v>1</v>
      </c>
      <c r="B280" s="219">
        <f>SUBTOTAL(9,$A$16:A280)</f>
        <v>241</v>
      </c>
      <c r="C280" s="238" t="s">
        <v>1984</v>
      </c>
      <c r="D280" s="219">
        <v>1989</v>
      </c>
      <c r="E280" s="219"/>
      <c r="F280" s="219" t="s">
        <v>17191</v>
      </c>
      <c r="G280" s="219">
        <v>2</v>
      </c>
      <c r="H280" s="219" t="s">
        <v>17056</v>
      </c>
      <c r="I280" s="224">
        <v>896.41</v>
      </c>
      <c r="J280" s="224">
        <v>811.71</v>
      </c>
      <c r="K280" s="224">
        <v>484.2</v>
      </c>
      <c r="L280" s="225">
        <v>56</v>
      </c>
      <c r="M280" s="219" t="s">
        <v>17049</v>
      </c>
      <c r="N280" s="219" t="s">
        <v>17087</v>
      </c>
      <c r="O280" s="222" t="s">
        <v>17053</v>
      </c>
      <c r="P280" s="224">
        <v>6204379.9500000002</v>
      </c>
      <c r="Q280" s="226"/>
      <c r="R280" s="224">
        <v>0</v>
      </c>
      <c r="S280" s="224">
        <v>0</v>
      </c>
      <c r="T280" s="224">
        <f t="shared" ref="T280:T339" si="85">P280-R280-S280</f>
        <v>6204379.9500000002</v>
      </c>
      <c r="U280" s="220">
        <f t="shared" si="80"/>
        <v>6921.3640521636307</v>
      </c>
      <c r="V280" s="227">
        <v>9505.4016452293035</v>
      </c>
    </row>
    <row r="281" spans="1:22" ht="35.25">
      <c r="B281" s="228" t="s">
        <v>36</v>
      </c>
      <c r="C281" s="228"/>
      <c r="D281" s="219" t="s">
        <v>17027</v>
      </c>
      <c r="E281" s="219" t="s">
        <v>17027</v>
      </c>
      <c r="F281" s="219" t="s">
        <v>17027</v>
      </c>
      <c r="G281" s="219" t="s">
        <v>17027</v>
      </c>
      <c r="H281" s="219" t="s">
        <v>17027</v>
      </c>
      <c r="I281" s="224">
        <f>SUM(I282:I284)</f>
        <v>1991.4</v>
      </c>
      <c r="J281" s="224">
        <f t="shared" ref="J281:L281" si="86">SUM(J282:J284)</f>
        <v>1757.6999999999998</v>
      </c>
      <c r="K281" s="224">
        <f t="shared" si="86"/>
        <v>1715.9</v>
      </c>
      <c r="L281" s="225">
        <f t="shared" si="86"/>
        <v>72</v>
      </c>
      <c r="M281" s="219" t="s">
        <v>17027</v>
      </c>
      <c r="N281" s="219" t="s">
        <v>17027</v>
      </c>
      <c r="O281" s="222" t="s">
        <v>17027</v>
      </c>
      <c r="P281" s="226">
        <v>14791636.740000002</v>
      </c>
      <c r="Q281" s="226"/>
      <c r="R281" s="224">
        <f t="shared" ref="R281" si="87">SUM(R282:R284)</f>
        <v>0</v>
      </c>
      <c r="S281" s="224">
        <f t="shared" ref="S281" si="88">SUM(S282:S284)</f>
        <v>0</v>
      </c>
      <c r="T281" s="224">
        <f t="shared" ref="T281" si="89">SUM(T282:T284)</f>
        <v>14791636.740000002</v>
      </c>
      <c r="U281" s="220">
        <f t="shared" si="80"/>
        <v>7427.757728231396</v>
      </c>
      <c r="V281" s="227">
        <f>MAX(V282:V284)</f>
        <v>9023.5860010293363</v>
      </c>
    </row>
    <row r="282" spans="1:22" ht="35.25">
      <c r="A282" s="200">
        <v>1</v>
      </c>
      <c r="B282" s="219">
        <f>SUBTOTAL(9,$A$16:A282)</f>
        <v>242</v>
      </c>
      <c r="C282" s="241" t="s">
        <v>42</v>
      </c>
      <c r="D282" s="219">
        <v>1969</v>
      </c>
      <c r="E282" s="219"/>
      <c r="F282" s="219" t="s">
        <v>17191</v>
      </c>
      <c r="G282" s="219">
        <v>2</v>
      </c>
      <c r="H282" s="219" t="s">
        <v>16995</v>
      </c>
      <c r="I282" s="224">
        <v>388.6</v>
      </c>
      <c r="J282" s="224">
        <v>351.6</v>
      </c>
      <c r="K282" s="224">
        <v>351.6</v>
      </c>
      <c r="L282" s="225">
        <v>15</v>
      </c>
      <c r="M282" s="219" t="s">
        <v>17049</v>
      </c>
      <c r="N282" s="219" t="s">
        <v>17087</v>
      </c>
      <c r="O282" s="222" t="s">
        <v>17053</v>
      </c>
      <c r="P282" s="224">
        <v>2978334.9</v>
      </c>
      <c r="Q282" s="226"/>
      <c r="R282" s="224">
        <v>0</v>
      </c>
      <c r="S282" s="224">
        <v>0</v>
      </c>
      <c r="T282" s="224">
        <f t="shared" si="85"/>
        <v>2978334.9</v>
      </c>
      <c r="U282" s="220">
        <f t="shared" si="80"/>
        <v>7664.2689140504372</v>
      </c>
      <c r="V282" s="227">
        <v>9023.5860010293363</v>
      </c>
    </row>
    <row r="283" spans="1:22" ht="35.25">
      <c r="A283" s="200">
        <v>1</v>
      </c>
      <c r="B283" s="219">
        <f>SUBTOTAL(9,$A$16:A283)</f>
        <v>243</v>
      </c>
      <c r="C283" s="241" t="s">
        <v>35</v>
      </c>
      <c r="D283" s="219">
        <v>1978</v>
      </c>
      <c r="E283" s="219"/>
      <c r="F283" s="219" t="s">
        <v>17191</v>
      </c>
      <c r="G283" s="219">
        <v>2</v>
      </c>
      <c r="H283" s="219" t="s">
        <v>17056</v>
      </c>
      <c r="I283" s="224">
        <v>988.2</v>
      </c>
      <c r="J283" s="224">
        <v>841</v>
      </c>
      <c r="K283" s="224">
        <v>799.2</v>
      </c>
      <c r="L283" s="225">
        <v>34</v>
      </c>
      <c r="M283" s="219" t="s">
        <v>17049</v>
      </c>
      <c r="N283" s="219" t="s">
        <v>17087</v>
      </c>
      <c r="O283" s="222" t="s">
        <v>17053</v>
      </c>
      <c r="P283" s="224">
        <v>7077259.6600000001</v>
      </c>
      <c r="Q283" s="226"/>
      <c r="R283" s="224">
        <v>0</v>
      </c>
      <c r="S283" s="224">
        <v>0</v>
      </c>
      <c r="T283" s="224">
        <f t="shared" si="85"/>
        <v>7077259.6600000001</v>
      </c>
      <c r="U283" s="220">
        <f t="shared" si="80"/>
        <v>7161.7685286379274</v>
      </c>
      <c r="V283" s="227">
        <v>7085.8882817243466</v>
      </c>
    </row>
    <row r="284" spans="1:22" ht="35.25">
      <c r="A284" s="200">
        <v>1</v>
      </c>
      <c r="B284" s="219">
        <f>SUBTOTAL(9,$A$16:A284)</f>
        <v>244</v>
      </c>
      <c r="C284" s="239" t="s">
        <v>12361</v>
      </c>
      <c r="D284" s="219">
        <v>1961</v>
      </c>
      <c r="E284" s="219">
        <v>2009</v>
      </c>
      <c r="F284" s="219" t="s">
        <v>17191</v>
      </c>
      <c r="G284" s="219">
        <v>2</v>
      </c>
      <c r="H284" s="219" t="s">
        <v>16997</v>
      </c>
      <c r="I284" s="224">
        <v>614.6</v>
      </c>
      <c r="J284" s="224">
        <v>565.1</v>
      </c>
      <c r="K284" s="224">
        <v>565.1</v>
      </c>
      <c r="L284" s="225">
        <v>23</v>
      </c>
      <c r="M284" s="219" t="s">
        <v>17049</v>
      </c>
      <c r="N284" s="219" t="s">
        <v>17087</v>
      </c>
      <c r="O284" s="222" t="s">
        <v>17053</v>
      </c>
      <c r="P284" s="224">
        <v>4736042.1800000006</v>
      </c>
      <c r="Q284" s="226"/>
      <c r="R284" s="224">
        <v>0</v>
      </c>
      <c r="S284" s="224">
        <v>0</v>
      </c>
      <c r="T284" s="224">
        <f t="shared" si="85"/>
        <v>4736042.1800000006</v>
      </c>
      <c r="U284" s="220">
        <f t="shared" si="80"/>
        <v>7705.8935567849012</v>
      </c>
      <c r="V284" s="227">
        <f>U284</f>
        <v>7705.8935567849012</v>
      </c>
    </row>
    <row r="285" spans="1:22" ht="35.25">
      <c r="B285" s="228" t="s">
        <v>38</v>
      </c>
      <c r="C285" s="228"/>
      <c r="D285" s="219" t="s">
        <v>17027</v>
      </c>
      <c r="E285" s="219" t="s">
        <v>17027</v>
      </c>
      <c r="F285" s="219" t="s">
        <v>17027</v>
      </c>
      <c r="G285" s="219" t="s">
        <v>17027</v>
      </c>
      <c r="H285" s="219" t="s">
        <v>17027</v>
      </c>
      <c r="I285" s="224">
        <f>SUM(I286:I289)</f>
        <v>2960.1000000000004</v>
      </c>
      <c r="J285" s="224">
        <f t="shared" ref="J285:L285" si="90">SUM(J286:J289)</f>
        <v>2681.3</v>
      </c>
      <c r="K285" s="224">
        <f t="shared" si="90"/>
        <v>2279.1000000000004</v>
      </c>
      <c r="L285" s="225">
        <f t="shared" si="90"/>
        <v>127</v>
      </c>
      <c r="M285" s="219" t="s">
        <v>17027</v>
      </c>
      <c r="N285" s="219" t="s">
        <v>17027</v>
      </c>
      <c r="O285" s="222" t="s">
        <v>17027</v>
      </c>
      <c r="P285" s="226">
        <v>9931112.6899999995</v>
      </c>
      <c r="Q285" s="226"/>
      <c r="R285" s="224">
        <f>SUM(R286:R289)</f>
        <v>0</v>
      </c>
      <c r="S285" s="224">
        <f t="shared" ref="S285:T285" si="91">SUM(S286:S289)</f>
        <v>0</v>
      </c>
      <c r="T285" s="224">
        <f t="shared" si="91"/>
        <v>9931112.6899999995</v>
      </c>
      <c r="U285" s="220">
        <f t="shared" si="80"/>
        <v>3354.9922941792502</v>
      </c>
      <c r="V285" s="227">
        <f>MAX(V286:V289)</f>
        <v>9388.0247689075622</v>
      </c>
    </row>
    <row r="286" spans="1:22" ht="35.25">
      <c r="A286" s="200">
        <v>1</v>
      </c>
      <c r="B286" s="219">
        <f>SUBTOTAL(9,$A$16:A286)</f>
        <v>245</v>
      </c>
      <c r="C286" s="229" t="s">
        <v>17385</v>
      </c>
      <c r="D286" s="219">
        <v>1961</v>
      </c>
      <c r="E286" s="219"/>
      <c r="F286" s="219" t="s">
        <v>17191</v>
      </c>
      <c r="G286" s="219">
        <v>2</v>
      </c>
      <c r="H286" s="219" t="s">
        <v>16995</v>
      </c>
      <c r="I286" s="230">
        <v>442.8</v>
      </c>
      <c r="J286" s="230">
        <v>393.5</v>
      </c>
      <c r="K286" s="230">
        <v>240.4</v>
      </c>
      <c r="L286" s="231">
        <v>21</v>
      </c>
      <c r="M286" s="219" t="s">
        <v>17049</v>
      </c>
      <c r="N286" s="219" t="s">
        <v>17166</v>
      </c>
      <c r="O286" s="222" t="s">
        <v>17348</v>
      </c>
      <c r="P286" s="227">
        <v>3908122.4499999997</v>
      </c>
      <c r="Q286" s="227"/>
      <c r="R286" s="227">
        <v>0</v>
      </c>
      <c r="S286" s="227">
        <v>0</v>
      </c>
      <c r="T286" s="227">
        <f t="shared" si="85"/>
        <v>3908122.4499999997</v>
      </c>
      <c r="U286" s="220">
        <f t="shared" si="80"/>
        <v>8825.9314588979214</v>
      </c>
      <c r="V286" s="227">
        <f>U286</f>
        <v>8825.9314588979214</v>
      </c>
    </row>
    <row r="287" spans="1:22" ht="35.25">
      <c r="A287" s="200">
        <v>1</v>
      </c>
      <c r="B287" s="219">
        <f>SUBTOTAL(9,$A$16:A287)</f>
        <v>246</v>
      </c>
      <c r="C287" s="229" t="s">
        <v>17417</v>
      </c>
      <c r="D287" s="219">
        <v>1960</v>
      </c>
      <c r="E287" s="219"/>
      <c r="F287" s="219" t="s">
        <v>17191</v>
      </c>
      <c r="G287" s="219">
        <v>2</v>
      </c>
      <c r="H287" s="219" t="s">
        <v>16995</v>
      </c>
      <c r="I287" s="230">
        <v>442.6</v>
      </c>
      <c r="J287" s="230">
        <v>400.2</v>
      </c>
      <c r="K287" s="230">
        <v>353.8</v>
      </c>
      <c r="L287" s="231">
        <v>21</v>
      </c>
      <c r="M287" s="219" t="s">
        <v>17049</v>
      </c>
      <c r="N287" s="219" t="s">
        <v>17166</v>
      </c>
      <c r="O287" s="222" t="s">
        <v>17348</v>
      </c>
      <c r="P287" s="227">
        <v>3121031.83</v>
      </c>
      <c r="Q287" s="227"/>
      <c r="R287" s="227">
        <v>0</v>
      </c>
      <c r="S287" s="227">
        <v>0</v>
      </c>
      <c r="T287" s="227">
        <f t="shared" si="85"/>
        <v>3121031.83</v>
      </c>
      <c r="U287" s="220">
        <f t="shared" si="80"/>
        <v>7051.5856981473107</v>
      </c>
      <c r="V287" s="227">
        <v>8705.1052327157704</v>
      </c>
    </row>
    <row r="288" spans="1:22" ht="35.25">
      <c r="A288" s="200">
        <v>1</v>
      </c>
      <c r="B288" s="219">
        <f>SUBTOTAL(9,$A$16:A288)</f>
        <v>247</v>
      </c>
      <c r="C288" s="229" t="s">
        <v>17418</v>
      </c>
      <c r="D288" s="219">
        <v>1968</v>
      </c>
      <c r="E288" s="219"/>
      <c r="F288" s="219" t="s">
        <v>17191</v>
      </c>
      <c r="G288" s="219">
        <v>2</v>
      </c>
      <c r="H288" s="219" t="s">
        <v>16995</v>
      </c>
      <c r="I288" s="230">
        <v>380.8</v>
      </c>
      <c r="J288" s="230">
        <v>351.2</v>
      </c>
      <c r="K288" s="230">
        <v>328.3</v>
      </c>
      <c r="L288" s="231">
        <v>21</v>
      </c>
      <c r="M288" s="219" t="s">
        <v>17049</v>
      </c>
      <c r="N288" s="219" t="s">
        <v>17166</v>
      </c>
      <c r="O288" s="222" t="s">
        <v>17348</v>
      </c>
      <c r="P288" s="227">
        <v>2721958.41</v>
      </c>
      <c r="Q288" s="227"/>
      <c r="R288" s="227">
        <v>0</v>
      </c>
      <c r="S288" s="227">
        <v>0</v>
      </c>
      <c r="T288" s="227">
        <f t="shared" si="85"/>
        <v>2721958.41</v>
      </c>
      <c r="U288" s="220">
        <f t="shared" si="80"/>
        <v>7148.0000262605045</v>
      </c>
      <c r="V288" s="227">
        <v>9388.0247689075622</v>
      </c>
    </row>
    <row r="289" spans="1:22" ht="35.25">
      <c r="A289" s="200">
        <v>1</v>
      </c>
      <c r="B289" s="219">
        <f>SUBTOTAL(9,$A$16:A289)</f>
        <v>248</v>
      </c>
      <c r="C289" s="229" t="s">
        <v>17384</v>
      </c>
      <c r="D289" s="219">
        <v>1961</v>
      </c>
      <c r="E289" s="219"/>
      <c r="F289" s="219" t="s">
        <v>17191</v>
      </c>
      <c r="G289" s="219">
        <v>3</v>
      </c>
      <c r="H289" s="219" t="s">
        <v>17056</v>
      </c>
      <c r="I289" s="230">
        <v>1693.9</v>
      </c>
      <c r="J289" s="230">
        <v>1536.4</v>
      </c>
      <c r="K289" s="230">
        <v>1356.6000000000001</v>
      </c>
      <c r="L289" s="231">
        <v>64</v>
      </c>
      <c r="M289" s="219" t="s">
        <v>17049</v>
      </c>
      <c r="N289" s="219" t="s">
        <v>17065</v>
      </c>
      <c r="O289" s="222" t="s">
        <v>17165</v>
      </c>
      <c r="P289" s="227">
        <v>180000</v>
      </c>
      <c r="Q289" s="227"/>
      <c r="R289" s="227">
        <v>0</v>
      </c>
      <c r="S289" s="227">
        <v>0</v>
      </c>
      <c r="T289" s="227">
        <f>P289-R289-S289</f>
        <v>180000</v>
      </c>
      <c r="U289" s="220">
        <f t="shared" si="80"/>
        <v>106.26365192750457</v>
      </c>
      <c r="V289" s="227">
        <f>U289</f>
        <v>106.26365192750457</v>
      </c>
    </row>
    <row r="290" spans="1:22" ht="35.25">
      <c r="B290" s="228" t="s">
        <v>40</v>
      </c>
      <c r="C290" s="228"/>
      <c r="D290" s="219" t="s">
        <v>17027</v>
      </c>
      <c r="E290" s="219" t="s">
        <v>17027</v>
      </c>
      <c r="F290" s="219" t="s">
        <v>17027</v>
      </c>
      <c r="G290" s="219" t="s">
        <v>17027</v>
      </c>
      <c r="H290" s="219" t="s">
        <v>17027</v>
      </c>
      <c r="I290" s="224">
        <f>SUM(I291:I293)</f>
        <v>2439.6999999999998</v>
      </c>
      <c r="J290" s="224">
        <f t="shared" ref="J290:L290" si="92">SUM(J291:J293)</f>
        <v>2119.1</v>
      </c>
      <c r="K290" s="224">
        <f t="shared" si="92"/>
        <v>1821.2</v>
      </c>
      <c r="L290" s="225">
        <f t="shared" si="92"/>
        <v>105</v>
      </c>
      <c r="M290" s="219" t="s">
        <v>17027</v>
      </c>
      <c r="N290" s="219" t="s">
        <v>17027</v>
      </c>
      <c r="O290" s="222" t="s">
        <v>17027</v>
      </c>
      <c r="P290" s="226">
        <v>12331741.25</v>
      </c>
      <c r="Q290" s="224">
        <f t="shared" ref="Q290:T290" si="93">SUM(Q291:Q293)</f>
        <v>0</v>
      </c>
      <c r="R290" s="224">
        <f t="shared" si="93"/>
        <v>0</v>
      </c>
      <c r="S290" s="224">
        <f t="shared" si="93"/>
        <v>0</v>
      </c>
      <c r="T290" s="224">
        <f t="shared" si="93"/>
        <v>12331741.25</v>
      </c>
      <c r="U290" s="220">
        <f t="shared" si="80"/>
        <v>5054.6137844816985</v>
      </c>
      <c r="V290" s="227">
        <f>MAX(V291:V293)</f>
        <v>10144.816528675399</v>
      </c>
    </row>
    <row r="291" spans="1:22" ht="35.25">
      <c r="A291" s="200">
        <v>1</v>
      </c>
      <c r="B291" s="219">
        <f>SUBTOTAL(9,$A$16:A291)</f>
        <v>249</v>
      </c>
      <c r="C291" s="229" t="s">
        <v>41</v>
      </c>
      <c r="D291" s="219">
        <v>1964</v>
      </c>
      <c r="E291" s="219"/>
      <c r="F291" s="219" t="s">
        <v>17191</v>
      </c>
      <c r="G291" s="219">
        <v>3</v>
      </c>
      <c r="H291" s="219" t="s">
        <v>17056</v>
      </c>
      <c r="I291" s="230">
        <v>1773.2</v>
      </c>
      <c r="J291" s="230">
        <v>1510.6</v>
      </c>
      <c r="K291" s="230">
        <v>1391</v>
      </c>
      <c r="L291" s="231">
        <v>68</v>
      </c>
      <c r="M291" s="219" t="s">
        <v>17049</v>
      </c>
      <c r="N291" s="219" t="s">
        <v>17166</v>
      </c>
      <c r="O291" s="222" t="s">
        <v>17167</v>
      </c>
      <c r="P291" s="227">
        <v>7101832.2999999998</v>
      </c>
      <c r="Q291" s="227"/>
      <c r="R291" s="227">
        <v>0</v>
      </c>
      <c r="S291" s="227">
        <v>0</v>
      </c>
      <c r="T291" s="227">
        <f t="shared" si="85"/>
        <v>7101832.2999999998</v>
      </c>
      <c r="U291" s="220">
        <f t="shared" si="80"/>
        <v>4005.0937852470111</v>
      </c>
      <c r="V291" s="227">
        <v>5183.2239927814117</v>
      </c>
    </row>
    <row r="292" spans="1:22" ht="35.25">
      <c r="A292" s="200">
        <v>1</v>
      </c>
      <c r="B292" s="219">
        <f>SUBTOTAL(9,$A$16:A292)</f>
        <v>250</v>
      </c>
      <c r="C292" s="229" t="s">
        <v>12341</v>
      </c>
      <c r="D292" s="219">
        <v>1968</v>
      </c>
      <c r="E292" s="219"/>
      <c r="F292" s="219" t="s">
        <v>17191</v>
      </c>
      <c r="G292" s="219">
        <v>2</v>
      </c>
      <c r="H292" s="219" t="s">
        <v>16995</v>
      </c>
      <c r="I292" s="230">
        <v>323</v>
      </c>
      <c r="J292" s="230">
        <v>293</v>
      </c>
      <c r="K292" s="230">
        <v>114.7</v>
      </c>
      <c r="L292" s="231">
        <v>17</v>
      </c>
      <c r="M292" s="219" t="s">
        <v>17049</v>
      </c>
      <c r="N292" s="219" t="s">
        <v>17166</v>
      </c>
      <c r="O292" s="222" t="s">
        <v>17349</v>
      </c>
      <c r="P292" s="227">
        <v>2514317.4500000002</v>
      </c>
      <c r="Q292" s="227"/>
      <c r="R292" s="227">
        <v>0</v>
      </c>
      <c r="S292" s="227">
        <v>0</v>
      </c>
      <c r="T292" s="227">
        <f t="shared" si="85"/>
        <v>2514317.4500000002</v>
      </c>
      <c r="U292" s="220">
        <f t="shared" si="80"/>
        <v>7784.2645510835919</v>
      </c>
      <c r="V292" s="227">
        <v>9756.055470588235</v>
      </c>
    </row>
    <row r="293" spans="1:22" ht="35.25">
      <c r="A293" s="200">
        <v>1</v>
      </c>
      <c r="B293" s="219">
        <f>SUBTOTAL(9,$A$16:A293)</f>
        <v>251</v>
      </c>
      <c r="C293" s="229" t="s">
        <v>12342</v>
      </c>
      <c r="D293" s="242">
        <v>1970</v>
      </c>
      <c r="E293" s="242"/>
      <c r="F293" s="219" t="s">
        <v>17191</v>
      </c>
      <c r="G293" s="242">
        <v>2</v>
      </c>
      <c r="H293" s="242" t="s">
        <v>16995</v>
      </c>
      <c r="I293" s="243">
        <v>343.5</v>
      </c>
      <c r="J293" s="243">
        <v>315.5</v>
      </c>
      <c r="K293" s="243">
        <v>315.5</v>
      </c>
      <c r="L293" s="244">
        <v>20</v>
      </c>
      <c r="M293" s="242" t="s">
        <v>17049</v>
      </c>
      <c r="N293" s="242" t="s">
        <v>17166</v>
      </c>
      <c r="O293" s="245" t="s">
        <v>17349</v>
      </c>
      <c r="P293" s="227">
        <v>2715591.5</v>
      </c>
      <c r="Q293" s="227"/>
      <c r="R293" s="227">
        <v>0</v>
      </c>
      <c r="S293" s="227">
        <v>0</v>
      </c>
      <c r="T293" s="227">
        <f t="shared" si="85"/>
        <v>2715591.5</v>
      </c>
      <c r="U293" s="220">
        <f t="shared" si="80"/>
        <v>7905.6521106259097</v>
      </c>
      <c r="V293" s="227">
        <v>10144.816528675399</v>
      </c>
    </row>
    <row r="294" spans="1:22" ht="35.25">
      <c r="B294" s="217" t="s">
        <v>17314</v>
      </c>
      <c r="C294" s="241"/>
      <c r="D294" s="219" t="s">
        <v>17027</v>
      </c>
      <c r="E294" s="219" t="s">
        <v>17027</v>
      </c>
      <c r="F294" s="219" t="s">
        <v>17027</v>
      </c>
      <c r="G294" s="219" t="s">
        <v>17027</v>
      </c>
      <c r="H294" s="219" t="s">
        <v>17027</v>
      </c>
      <c r="I294" s="224">
        <f>I295+I296</f>
        <v>4299.2</v>
      </c>
      <c r="J294" s="224">
        <f t="shared" ref="J294:L294" si="94">J295+J296</f>
        <v>3725.6600000000003</v>
      </c>
      <c r="K294" s="224">
        <f t="shared" si="94"/>
        <v>3725.6600000000003</v>
      </c>
      <c r="L294" s="225">
        <f t="shared" si="94"/>
        <v>216</v>
      </c>
      <c r="M294" s="219" t="s">
        <v>17027</v>
      </c>
      <c r="N294" s="219" t="s">
        <v>17027</v>
      </c>
      <c r="O294" s="222" t="s">
        <v>17027</v>
      </c>
      <c r="P294" s="226">
        <v>11695793.819999998</v>
      </c>
      <c r="Q294" s="226">
        <f t="shared" ref="Q294" si="95">2241498.05+Q296</f>
        <v>2241498.0499999998</v>
      </c>
      <c r="R294" s="224">
        <f>R295+R296</f>
        <v>0</v>
      </c>
      <c r="S294" s="224">
        <f t="shared" ref="S294:T294" si="96">S295+S296</f>
        <v>0</v>
      </c>
      <c r="T294" s="224">
        <f t="shared" si="96"/>
        <v>11695793.819999998</v>
      </c>
      <c r="U294" s="220">
        <f t="shared" si="80"/>
        <v>2720.4581829177519</v>
      </c>
      <c r="V294" s="227">
        <f>MAX(V295:V296)</f>
        <v>9622.6431508133446</v>
      </c>
    </row>
    <row r="295" spans="1:22" ht="35.25">
      <c r="A295" s="200">
        <v>1</v>
      </c>
      <c r="B295" s="219">
        <f>SUBTOTAL(9,$A$16:A295)</f>
        <v>252</v>
      </c>
      <c r="C295" s="217" t="s">
        <v>2148</v>
      </c>
      <c r="D295" s="219">
        <v>1966</v>
      </c>
      <c r="E295" s="219"/>
      <c r="F295" s="219" t="s">
        <v>17191</v>
      </c>
      <c r="G295" s="219" t="s">
        <v>16997</v>
      </c>
      <c r="H295" s="219" t="s">
        <v>16995</v>
      </c>
      <c r="I295" s="224">
        <v>362.7</v>
      </c>
      <c r="J295" s="224">
        <v>327.3</v>
      </c>
      <c r="K295" s="224">
        <v>327.3</v>
      </c>
      <c r="L295" s="225">
        <v>21</v>
      </c>
      <c r="M295" s="219" t="s">
        <v>17049</v>
      </c>
      <c r="N295" s="219" t="s">
        <v>17065</v>
      </c>
      <c r="O295" s="222" t="s">
        <v>17350</v>
      </c>
      <c r="P295" s="224">
        <v>2223338.27</v>
      </c>
      <c r="Q295" s="226"/>
      <c r="R295" s="224">
        <v>0</v>
      </c>
      <c r="S295" s="224">
        <v>0</v>
      </c>
      <c r="T295" s="224">
        <f t="shared" si="85"/>
        <v>2223338.27</v>
      </c>
      <c r="U295" s="220">
        <f t="shared" si="80"/>
        <v>6129.964902122967</v>
      </c>
      <c r="V295" s="227">
        <v>9622.6431508133446</v>
      </c>
    </row>
    <row r="296" spans="1:22" ht="35.25">
      <c r="A296" s="200">
        <v>1</v>
      </c>
      <c r="B296" s="219">
        <f>SUBTOTAL(9,$A$16:A296)</f>
        <v>253</v>
      </c>
      <c r="C296" s="217" t="s">
        <v>12380</v>
      </c>
      <c r="D296" s="219">
        <v>1989</v>
      </c>
      <c r="E296" s="219"/>
      <c r="F296" s="219" t="s">
        <v>17054</v>
      </c>
      <c r="G296" s="219">
        <v>5</v>
      </c>
      <c r="H296" s="219">
        <v>5</v>
      </c>
      <c r="I296" s="224">
        <v>3936.5</v>
      </c>
      <c r="J296" s="224">
        <v>3398.36</v>
      </c>
      <c r="K296" s="224">
        <v>3398.36</v>
      </c>
      <c r="L296" s="225">
        <v>195</v>
      </c>
      <c r="M296" s="219" t="s">
        <v>17049</v>
      </c>
      <c r="N296" s="219" t="s">
        <v>17065</v>
      </c>
      <c r="O296" s="222" t="s">
        <v>17415</v>
      </c>
      <c r="P296" s="224">
        <v>9472455.5499999989</v>
      </c>
      <c r="Q296" s="226"/>
      <c r="R296" s="224">
        <v>0</v>
      </c>
      <c r="S296" s="224">
        <v>0</v>
      </c>
      <c r="T296" s="224">
        <f t="shared" si="85"/>
        <v>9472455.5499999989</v>
      </c>
      <c r="U296" s="220">
        <f t="shared" si="80"/>
        <v>2406.3141242220245</v>
      </c>
      <c r="V296" s="227">
        <v>3033.6247935983743</v>
      </c>
    </row>
    <row r="297" spans="1:22" ht="35.25">
      <c r="B297" s="228" t="s">
        <v>45</v>
      </c>
      <c r="C297" s="228"/>
      <c r="D297" s="219" t="s">
        <v>17027</v>
      </c>
      <c r="E297" s="219" t="s">
        <v>17027</v>
      </c>
      <c r="F297" s="219" t="s">
        <v>17027</v>
      </c>
      <c r="G297" s="219" t="s">
        <v>17027</v>
      </c>
      <c r="H297" s="219" t="s">
        <v>17027</v>
      </c>
      <c r="I297" s="224">
        <f>I298</f>
        <v>1217.2</v>
      </c>
      <c r="J297" s="224">
        <f t="shared" ref="J297:L297" si="97">J298</f>
        <v>862.2</v>
      </c>
      <c r="K297" s="224">
        <f t="shared" si="97"/>
        <v>862.2</v>
      </c>
      <c r="L297" s="225">
        <f t="shared" si="97"/>
        <v>47</v>
      </c>
      <c r="M297" s="219" t="s">
        <v>17027</v>
      </c>
      <c r="N297" s="219" t="s">
        <v>17027</v>
      </c>
      <c r="O297" s="222" t="s">
        <v>17027</v>
      </c>
      <c r="P297" s="226">
        <v>7655996.6900000004</v>
      </c>
      <c r="Q297" s="226"/>
      <c r="R297" s="224">
        <f t="shared" ref="R297" si="98">R298</f>
        <v>0</v>
      </c>
      <c r="S297" s="224">
        <f t="shared" ref="S297" si="99">S298</f>
        <v>0</v>
      </c>
      <c r="T297" s="224">
        <f t="shared" ref="T297" si="100">T298</f>
        <v>7655996.6900000004</v>
      </c>
      <c r="U297" s="220">
        <f t="shared" si="80"/>
        <v>6289.8428278015117</v>
      </c>
      <c r="V297" s="227">
        <f>V298</f>
        <v>7400.1169306605316</v>
      </c>
    </row>
    <row r="298" spans="1:22" ht="35.25">
      <c r="A298" s="200">
        <v>1</v>
      </c>
      <c r="B298" s="219">
        <f>SUBTOTAL(9,$A$16:A298)</f>
        <v>254</v>
      </c>
      <c r="C298" s="229" t="s">
        <v>2160</v>
      </c>
      <c r="D298" s="219">
        <v>1980</v>
      </c>
      <c r="E298" s="219"/>
      <c r="F298" s="219" t="s">
        <v>17191</v>
      </c>
      <c r="G298" s="219">
        <v>2</v>
      </c>
      <c r="H298" s="219" t="s">
        <v>17056</v>
      </c>
      <c r="I298" s="230">
        <v>1217.2</v>
      </c>
      <c r="J298" s="230">
        <v>862.2</v>
      </c>
      <c r="K298" s="230">
        <v>862.2</v>
      </c>
      <c r="L298" s="231">
        <v>47</v>
      </c>
      <c r="M298" s="219" t="s">
        <v>17049</v>
      </c>
      <c r="N298" s="219" t="s">
        <v>17107</v>
      </c>
      <c r="O298" s="222" t="s">
        <v>17351</v>
      </c>
      <c r="P298" s="227">
        <v>7655996.6900000004</v>
      </c>
      <c r="Q298" s="227"/>
      <c r="R298" s="227">
        <v>0</v>
      </c>
      <c r="S298" s="227">
        <v>0</v>
      </c>
      <c r="T298" s="227">
        <f t="shared" si="85"/>
        <v>7655996.6900000004</v>
      </c>
      <c r="U298" s="220">
        <f t="shared" si="80"/>
        <v>6289.8428278015117</v>
      </c>
      <c r="V298" s="227">
        <v>7400.1169306605316</v>
      </c>
    </row>
    <row r="299" spans="1:22" ht="35.25">
      <c r="B299" s="228" t="s">
        <v>342</v>
      </c>
      <c r="C299" s="228"/>
      <c r="D299" s="219" t="s">
        <v>17027</v>
      </c>
      <c r="E299" s="219" t="s">
        <v>17027</v>
      </c>
      <c r="F299" s="219" t="s">
        <v>17027</v>
      </c>
      <c r="G299" s="219" t="s">
        <v>17027</v>
      </c>
      <c r="H299" s="219" t="s">
        <v>17027</v>
      </c>
      <c r="I299" s="224">
        <f>SUM(I300:I305)</f>
        <v>6956.1</v>
      </c>
      <c r="J299" s="224">
        <f t="shared" ref="J299:L299" si="101">SUM(J300:J305)</f>
        <v>6230.5999999999995</v>
      </c>
      <c r="K299" s="224">
        <f t="shared" si="101"/>
        <v>5956.5999999999995</v>
      </c>
      <c r="L299" s="225">
        <f t="shared" si="101"/>
        <v>272</v>
      </c>
      <c r="M299" s="219" t="s">
        <v>17027</v>
      </c>
      <c r="N299" s="219" t="s">
        <v>17027</v>
      </c>
      <c r="O299" s="222" t="s">
        <v>17027</v>
      </c>
      <c r="P299" s="226">
        <v>33795895.170000002</v>
      </c>
      <c r="Q299" s="226"/>
      <c r="R299" s="224">
        <f>SUM(R300:R305)</f>
        <v>0</v>
      </c>
      <c r="S299" s="224">
        <f t="shared" ref="S299:T299" si="102">SUM(S300:S305)</f>
        <v>0</v>
      </c>
      <c r="T299" s="224">
        <f t="shared" si="102"/>
        <v>33795895.170000002</v>
      </c>
      <c r="U299" s="220">
        <f t="shared" si="80"/>
        <v>4858.4544744900159</v>
      </c>
      <c r="V299" s="227">
        <f>MAX(V300:V305)</f>
        <v>11713.320952991109</v>
      </c>
    </row>
    <row r="300" spans="1:22" ht="35.25">
      <c r="A300" s="200">
        <v>1</v>
      </c>
      <c r="B300" s="219">
        <f>SUBTOTAL(9,$A$16:A300)</f>
        <v>255</v>
      </c>
      <c r="C300" s="229" t="s">
        <v>12624</v>
      </c>
      <c r="D300" s="219">
        <v>1929</v>
      </c>
      <c r="E300" s="219"/>
      <c r="F300" s="219" t="s">
        <v>17191</v>
      </c>
      <c r="G300" s="219" t="s">
        <v>16997</v>
      </c>
      <c r="H300" s="219" t="s">
        <v>16995</v>
      </c>
      <c r="I300" s="230">
        <v>475.3</v>
      </c>
      <c r="J300" s="230">
        <v>435.5</v>
      </c>
      <c r="K300" s="230">
        <v>253</v>
      </c>
      <c r="L300" s="231">
        <v>5</v>
      </c>
      <c r="M300" s="219" t="s">
        <v>17049</v>
      </c>
      <c r="N300" s="219" t="s">
        <v>17087</v>
      </c>
      <c r="O300" s="222" t="s">
        <v>17053</v>
      </c>
      <c r="P300" s="227">
        <v>2660218.3199999998</v>
      </c>
      <c r="Q300" s="227"/>
      <c r="R300" s="227">
        <v>0</v>
      </c>
      <c r="S300" s="227">
        <v>0</v>
      </c>
      <c r="T300" s="227">
        <f t="shared" si="85"/>
        <v>2660218.3199999998</v>
      </c>
      <c r="U300" s="220">
        <f t="shared" si="80"/>
        <v>5596.9247212286973</v>
      </c>
      <c r="V300" s="227">
        <v>6090.5036734693867</v>
      </c>
    </row>
    <row r="301" spans="1:22" ht="70.5">
      <c r="A301" s="200">
        <v>1</v>
      </c>
      <c r="B301" s="219">
        <f>SUBTOTAL(9,$A$16:A301)</f>
        <v>256</v>
      </c>
      <c r="C301" s="229" t="s">
        <v>12672</v>
      </c>
      <c r="D301" s="219">
        <v>1988</v>
      </c>
      <c r="E301" s="219"/>
      <c r="F301" s="219" t="s">
        <v>17054</v>
      </c>
      <c r="G301" s="219">
        <v>4</v>
      </c>
      <c r="H301" s="219">
        <v>2</v>
      </c>
      <c r="I301" s="230">
        <v>1116</v>
      </c>
      <c r="J301" s="230">
        <v>1000</v>
      </c>
      <c r="K301" s="230">
        <v>1000</v>
      </c>
      <c r="L301" s="231">
        <v>53</v>
      </c>
      <c r="M301" s="219" t="s">
        <v>17049</v>
      </c>
      <c r="N301" s="219" t="s">
        <v>17065</v>
      </c>
      <c r="O301" s="222" t="s">
        <v>17352</v>
      </c>
      <c r="P301" s="227">
        <v>3574900</v>
      </c>
      <c r="Q301" s="227"/>
      <c r="R301" s="227">
        <v>0</v>
      </c>
      <c r="S301" s="227">
        <v>0</v>
      </c>
      <c r="T301" s="227">
        <f t="shared" si="85"/>
        <v>3574900</v>
      </c>
      <c r="U301" s="220">
        <f t="shared" si="80"/>
        <v>3203.3154121863799</v>
      </c>
      <c r="V301" s="227">
        <v>5674.57</v>
      </c>
    </row>
    <row r="302" spans="1:22" ht="35.25">
      <c r="A302" s="200">
        <v>1</v>
      </c>
      <c r="B302" s="219">
        <f>SUBTOTAL(9,$A$16:A302)</f>
        <v>257</v>
      </c>
      <c r="C302" s="229" t="s">
        <v>12682</v>
      </c>
      <c r="D302" s="219">
        <v>1989</v>
      </c>
      <c r="E302" s="219"/>
      <c r="F302" s="219" t="s">
        <v>17054</v>
      </c>
      <c r="G302" s="219">
        <v>4</v>
      </c>
      <c r="H302" s="219">
        <v>2</v>
      </c>
      <c r="I302" s="230">
        <v>1248.7</v>
      </c>
      <c r="J302" s="230">
        <v>1134.5999999999999</v>
      </c>
      <c r="K302" s="230">
        <v>1134.5999999999999</v>
      </c>
      <c r="L302" s="231">
        <v>55</v>
      </c>
      <c r="M302" s="219" t="s">
        <v>17049</v>
      </c>
      <c r="N302" s="219" t="s">
        <v>17065</v>
      </c>
      <c r="O302" s="222" t="s">
        <v>17353</v>
      </c>
      <c r="P302" s="227">
        <v>11155800.050000001</v>
      </c>
      <c r="Q302" s="227"/>
      <c r="R302" s="227">
        <v>0</v>
      </c>
      <c r="S302" s="227">
        <v>0</v>
      </c>
      <c r="T302" s="227">
        <f t="shared" si="85"/>
        <v>11155800.050000001</v>
      </c>
      <c r="U302" s="220">
        <f t="shared" si="80"/>
        <v>8933.9313285817261</v>
      </c>
      <c r="V302" s="227">
        <f>5390.30095299111+648.45+5674.57</f>
        <v>11713.320952991109</v>
      </c>
    </row>
    <row r="303" spans="1:22" ht="35.25">
      <c r="A303" s="200">
        <v>1</v>
      </c>
      <c r="B303" s="219">
        <f>SUBTOTAL(9,$A$16:A303)</f>
        <v>258</v>
      </c>
      <c r="C303" s="229" t="s">
        <v>2226</v>
      </c>
      <c r="D303" s="219">
        <v>1988</v>
      </c>
      <c r="E303" s="219"/>
      <c r="F303" s="219" t="s">
        <v>17054</v>
      </c>
      <c r="G303" s="219">
        <v>5</v>
      </c>
      <c r="H303" s="219">
        <v>4</v>
      </c>
      <c r="I303" s="230">
        <v>3212.4</v>
      </c>
      <c r="J303" s="230">
        <v>2844.7</v>
      </c>
      <c r="K303" s="230">
        <v>2844.7</v>
      </c>
      <c r="L303" s="231">
        <v>125</v>
      </c>
      <c r="M303" s="219" t="s">
        <v>17049</v>
      </c>
      <c r="N303" s="219" t="s">
        <v>17065</v>
      </c>
      <c r="O303" s="222" t="s">
        <v>17353</v>
      </c>
      <c r="P303" s="227">
        <v>16104976.799999999</v>
      </c>
      <c r="Q303" s="227"/>
      <c r="R303" s="227">
        <v>0</v>
      </c>
      <c r="S303" s="227">
        <v>0</v>
      </c>
      <c r="T303" s="227">
        <f t="shared" si="85"/>
        <v>16104976.799999999</v>
      </c>
      <c r="U303" s="220">
        <f t="shared" si="80"/>
        <v>5013.3784086664173</v>
      </c>
      <c r="V303" s="227">
        <f>3818.8118540655+5674.57</f>
        <v>9493.3818540654993</v>
      </c>
    </row>
    <row r="304" spans="1:22" ht="35.25">
      <c r="A304" s="200">
        <v>1</v>
      </c>
      <c r="B304" s="219">
        <f>SUBTOTAL(9,$A$16:A304)</f>
        <v>259</v>
      </c>
      <c r="C304" s="229" t="s">
        <v>340</v>
      </c>
      <c r="D304" s="219">
        <v>1951</v>
      </c>
      <c r="E304" s="219"/>
      <c r="F304" s="219" t="s">
        <v>17191</v>
      </c>
      <c r="G304" s="219">
        <v>2</v>
      </c>
      <c r="H304" s="219" t="s">
        <v>16997</v>
      </c>
      <c r="I304" s="230">
        <v>421.1</v>
      </c>
      <c r="J304" s="230">
        <v>375.7</v>
      </c>
      <c r="K304" s="230">
        <v>284.2</v>
      </c>
      <c r="L304" s="231">
        <v>18</v>
      </c>
      <c r="M304" s="219" t="s">
        <v>17049</v>
      </c>
      <c r="N304" s="219" t="s">
        <v>17087</v>
      </c>
      <c r="O304" s="222" t="s">
        <v>17053</v>
      </c>
      <c r="P304" s="227">
        <v>150000</v>
      </c>
      <c r="Q304" s="227"/>
      <c r="R304" s="227">
        <v>0</v>
      </c>
      <c r="S304" s="227">
        <v>0</v>
      </c>
      <c r="T304" s="227">
        <f>P304-R304-S304</f>
        <v>150000</v>
      </c>
      <c r="U304" s="220">
        <f t="shared" si="80"/>
        <v>356.20992638328187</v>
      </c>
      <c r="V304" s="227">
        <f>U304</f>
        <v>356.20992638328187</v>
      </c>
    </row>
    <row r="305" spans="1:22" ht="35.25">
      <c r="A305" s="200">
        <v>1</v>
      </c>
      <c r="B305" s="219">
        <f>SUBTOTAL(9,$A$16:A305)</f>
        <v>260</v>
      </c>
      <c r="C305" s="229" t="s">
        <v>341</v>
      </c>
      <c r="D305" s="219">
        <v>1925</v>
      </c>
      <c r="E305" s="219"/>
      <c r="F305" s="219" t="s">
        <v>17191</v>
      </c>
      <c r="G305" s="219">
        <v>2</v>
      </c>
      <c r="H305" s="219" t="s">
        <v>16995</v>
      </c>
      <c r="I305" s="230">
        <v>482.6</v>
      </c>
      <c r="J305" s="230">
        <v>440.1</v>
      </c>
      <c r="K305" s="230">
        <v>440.1</v>
      </c>
      <c r="L305" s="231">
        <v>16</v>
      </c>
      <c r="M305" s="219" t="s">
        <v>17049</v>
      </c>
      <c r="N305" s="219" t="s">
        <v>17087</v>
      </c>
      <c r="O305" s="222" t="s">
        <v>17053</v>
      </c>
      <c r="P305" s="227">
        <v>150000</v>
      </c>
      <c r="Q305" s="227"/>
      <c r="R305" s="227">
        <v>0</v>
      </c>
      <c r="S305" s="227">
        <v>0</v>
      </c>
      <c r="T305" s="227">
        <f>P305-R305-S305</f>
        <v>150000</v>
      </c>
      <c r="U305" s="220">
        <f t="shared" si="80"/>
        <v>310.81641110650639</v>
      </c>
      <c r="V305" s="227">
        <f>U305</f>
        <v>310.81641110650639</v>
      </c>
    </row>
    <row r="306" spans="1:22" ht="35.25">
      <c r="B306" s="228" t="s">
        <v>343</v>
      </c>
      <c r="C306" s="228"/>
      <c r="D306" s="219" t="s">
        <v>17027</v>
      </c>
      <c r="E306" s="219" t="s">
        <v>17027</v>
      </c>
      <c r="F306" s="219" t="s">
        <v>17027</v>
      </c>
      <c r="G306" s="219" t="s">
        <v>17027</v>
      </c>
      <c r="H306" s="219" t="s">
        <v>17027</v>
      </c>
      <c r="I306" s="224">
        <f>I307</f>
        <v>312.7</v>
      </c>
      <c r="J306" s="224">
        <f t="shared" ref="J306:L306" si="103">J307</f>
        <v>300.7</v>
      </c>
      <c r="K306" s="224">
        <f t="shared" si="103"/>
        <v>263.89999999999998</v>
      </c>
      <c r="L306" s="225">
        <f t="shared" si="103"/>
        <v>11</v>
      </c>
      <c r="M306" s="219" t="s">
        <v>17027</v>
      </c>
      <c r="N306" s="219" t="s">
        <v>17027</v>
      </c>
      <c r="O306" s="222" t="s">
        <v>17027</v>
      </c>
      <c r="P306" s="226">
        <v>2969018.4899999998</v>
      </c>
      <c r="Q306" s="226"/>
      <c r="R306" s="224">
        <f t="shared" ref="R306" si="104">R307</f>
        <v>0</v>
      </c>
      <c r="S306" s="224">
        <f t="shared" ref="S306" si="105">S307</f>
        <v>0</v>
      </c>
      <c r="T306" s="224">
        <f t="shared" ref="T306" si="106">T307</f>
        <v>2969018.4899999998</v>
      </c>
      <c r="U306" s="220">
        <f t="shared" si="80"/>
        <v>9494.7825071953939</v>
      </c>
      <c r="V306" s="227">
        <f>V307</f>
        <v>10658.34883274704</v>
      </c>
    </row>
    <row r="307" spans="1:22" ht="35.25">
      <c r="A307" s="200">
        <v>1</v>
      </c>
      <c r="B307" s="219">
        <f>SUBTOTAL(9,$A$16:A307)</f>
        <v>261</v>
      </c>
      <c r="C307" s="238" t="s">
        <v>344</v>
      </c>
      <c r="D307" s="219">
        <v>1962</v>
      </c>
      <c r="E307" s="219"/>
      <c r="F307" s="219" t="s">
        <v>17190</v>
      </c>
      <c r="G307" s="219">
        <v>2</v>
      </c>
      <c r="H307" s="219" t="s">
        <v>16995</v>
      </c>
      <c r="I307" s="224">
        <v>312.7</v>
      </c>
      <c r="J307" s="224">
        <v>300.7</v>
      </c>
      <c r="K307" s="224">
        <v>263.89999999999998</v>
      </c>
      <c r="L307" s="225">
        <v>11</v>
      </c>
      <c r="M307" s="219" t="s">
        <v>17049</v>
      </c>
      <c r="N307" s="219" t="s">
        <v>17087</v>
      </c>
      <c r="O307" s="222" t="s">
        <v>17053</v>
      </c>
      <c r="P307" s="224">
        <v>2969018.4899999998</v>
      </c>
      <c r="Q307" s="226"/>
      <c r="R307" s="224">
        <v>0</v>
      </c>
      <c r="S307" s="224">
        <v>0</v>
      </c>
      <c r="T307" s="224">
        <f t="shared" si="85"/>
        <v>2969018.4899999998</v>
      </c>
      <c r="U307" s="220">
        <f t="shared" si="80"/>
        <v>9494.7825071953939</v>
      </c>
      <c r="V307" s="227">
        <v>10658.34883274704</v>
      </c>
    </row>
    <row r="308" spans="1:22" ht="35.25">
      <c r="B308" s="228" t="s">
        <v>345</v>
      </c>
      <c r="C308" s="228"/>
      <c r="D308" s="219" t="s">
        <v>17027</v>
      </c>
      <c r="E308" s="219" t="s">
        <v>17027</v>
      </c>
      <c r="F308" s="219" t="s">
        <v>17027</v>
      </c>
      <c r="G308" s="219" t="s">
        <v>17027</v>
      </c>
      <c r="H308" s="219" t="s">
        <v>17027</v>
      </c>
      <c r="I308" s="224">
        <f>I309</f>
        <v>800.4</v>
      </c>
      <c r="J308" s="224">
        <f t="shared" ref="J308:L308" si="107">J309</f>
        <v>740.4</v>
      </c>
      <c r="K308" s="224">
        <f t="shared" si="107"/>
        <v>740.4</v>
      </c>
      <c r="L308" s="225">
        <f t="shared" si="107"/>
        <v>32</v>
      </c>
      <c r="M308" s="219" t="s">
        <v>17027</v>
      </c>
      <c r="N308" s="219" t="s">
        <v>17027</v>
      </c>
      <c r="O308" s="222" t="s">
        <v>17027</v>
      </c>
      <c r="P308" s="226">
        <v>5947708.0499999998</v>
      </c>
      <c r="Q308" s="226"/>
      <c r="R308" s="224">
        <f t="shared" ref="R308" si="108">R309</f>
        <v>0</v>
      </c>
      <c r="S308" s="224">
        <f t="shared" ref="S308" si="109">S309</f>
        <v>0</v>
      </c>
      <c r="T308" s="224">
        <f t="shared" ref="T308" si="110">T309</f>
        <v>5947708.0499999998</v>
      </c>
      <c r="U308" s="220">
        <f t="shared" si="80"/>
        <v>7430.919602698651</v>
      </c>
      <c r="V308" s="227">
        <f>V309</f>
        <v>8341.5637181409293</v>
      </c>
    </row>
    <row r="309" spans="1:22" ht="35.25">
      <c r="A309" s="200">
        <v>1</v>
      </c>
      <c r="B309" s="219">
        <f>SUBTOTAL(9,$A$16:A309)</f>
        <v>262</v>
      </c>
      <c r="C309" s="229" t="s">
        <v>346</v>
      </c>
      <c r="D309" s="219">
        <v>1974</v>
      </c>
      <c r="E309" s="219"/>
      <c r="F309" s="219" t="s">
        <v>17191</v>
      </c>
      <c r="G309" s="219">
        <v>2</v>
      </c>
      <c r="H309" s="219" t="s">
        <v>16997</v>
      </c>
      <c r="I309" s="230">
        <v>800.4</v>
      </c>
      <c r="J309" s="230">
        <v>740.4</v>
      </c>
      <c r="K309" s="230">
        <v>740.4</v>
      </c>
      <c r="L309" s="231">
        <v>32</v>
      </c>
      <c r="M309" s="219" t="s">
        <v>17049</v>
      </c>
      <c r="N309" s="219" t="s">
        <v>17087</v>
      </c>
      <c r="O309" s="222" t="s">
        <v>17053</v>
      </c>
      <c r="P309" s="227">
        <v>5947708.0499999998</v>
      </c>
      <c r="Q309" s="227"/>
      <c r="R309" s="227">
        <v>0</v>
      </c>
      <c r="S309" s="227">
        <v>0</v>
      </c>
      <c r="T309" s="227">
        <f t="shared" si="85"/>
        <v>5947708.0499999998</v>
      </c>
      <c r="U309" s="220">
        <f t="shared" si="80"/>
        <v>7430.919602698651</v>
      </c>
      <c r="V309" s="227">
        <v>8341.5637181409293</v>
      </c>
    </row>
    <row r="310" spans="1:22" ht="35.25">
      <c r="B310" s="228" t="s">
        <v>371</v>
      </c>
      <c r="C310" s="228"/>
      <c r="D310" s="219" t="s">
        <v>17027</v>
      </c>
      <c r="E310" s="219" t="s">
        <v>17027</v>
      </c>
      <c r="F310" s="219" t="s">
        <v>17027</v>
      </c>
      <c r="G310" s="219" t="s">
        <v>17027</v>
      </c>
      <c r="H310" s="219" t="s">
        <v>17027</v>
      </c>
      <c r="I310" s="224">
        <f>I311</f>
        <v>592.5</v>
      </c>
      <c r="J310" s="224">
        <f t="shared" ref="J310:L310" si="111">J311</f>
        <v>543.20000000000005</v>
      </c>
      <c r="K310" s="224">
        <f t="shared" si="111"/>
        <v>543.20000000000005</v>
      </c>
      <c r="L310" s="225">
        <f t="shared" si="111"/>
        <v>32</v>
      </c>
      <c r="M310" s="219" t="s">
        <v>17027</v>
      </c>
      <c r="N310" s="219" t="s">
        <v>17027</v>
      </c>
      <c r="O310" s="222" t="s">
        <v>17027</v>
      </c>
      <c r="P310" s="226">
        <v>5628145.5300000003</v>
      </c>
      <c r="Q310" s="226"/>
      <c r="R310" s="224">
        <f t="shared" ref="R310" si="112">R311</f>
        <v>0</v>
      </c>
      <c r="S310" s="224">
        <f t="shared" ref="S310" si="113">S311</f>
        <v>0</v>
      </c>
      <c r="T310" s="224">
        <f t="shared" ref="T310" si="114">T311</f>
        <v>5628145.5300000003</v>
      </c>
      <c r="U310" s="220">
        <f t="shared" si="80"/>
        <v>9498.9797974683552</v>
      </c>
      <c r="V310" s="227">
        <f>V311</f>
        <v>9307.966109704641</v>
      </c>
    </row>
    <row r="311" spans="1:22" ht="35.25">
      <c r="A311" s="200">
        <v>1</v>
      </c>
      <c r="B311" s="219">
        <f>SUBTOTAL(9,$A$16:A311)</f>
        <v>263</v>
      </c>
      <c r="C311" s="229" t="s">
        <v>373</v>
      </c>
      <c r="D311" s="219">
        <v>1985</v>
      </c>
      <c r="E311" s="219"/>
      <c r="F311" s="219" t="s">
        <v>17191</v>
      </c>
      <c r="G311" s="219">
        <v>2</v>
      </c>
      <c r="H311" s="219" t="s">
        <v>16997</v>
      </c>
      <c r="I311" s="230">
        <v>592.5</v>
      </c>
      <c r="J311" s="230">
        <v>543.20000000000005</v>
      </c>
      <c r="K311" s="230">
        <v>543.20000000000005</v>
      </c>
      <c r="L311" s="231">
        <v>32</v>
      </c>
      <c r="M311" s="219" t="s">
        <v>17049</v>
      </c>
      <c r="N311" s="219" t="s">
        <v>17087</v>
      </c>
      <c r="O311" s="222" t="s">
        <v>17053</v>
      </c>
      <c r="P311" s="227">
        <v>5628145.5300000003</v>
      </c>
      <c r="Q311" s="227"/>
      <c r="R311" s="227">
        <v>0</v>
      </c>
      <c r="S311" s="227">
        <v>0</v>
      </c>
      <c r="T311" s="227">
        <f t="shared" si="85"/>
        <v>5628145.5300000003</v>
      </c>
      <c r="U311" s="220">
        <f t="shared" si="80"/>
        <v>9498.9797974683552</v>
      </c>
      <c r="V311" s="227">
        <v>9307.966109704641</v>
      </c>
    </row>
    <row r="312" spans="1:22" ht="35.25">
      <c r="B312" s="228" t="s">
        <v>372</v>
      </c>
      <c r="C312" s="228"/>
      <c r="D312" s="219" t="s">
        <v>17027</v>
      </c>
      <c r="E312" s="219" t="s">
        <v>17027</v>
      </c>
      <c r="F312" s="219" t="s">
        <v>17027</v>
      </c>
      <c r="G312" s="219" t="s">
        <v>17027</v>
      </c>
      <c r="H312" s="219" t="s">
        <v>17027</v>
      </c>
      <c r="I312" s="224">
        <f>SUM(I313:I314)</f>
        <v>4538.8999999999996</v>
      </c>
      <c r="J312" s="224">
        <f>SUM(J313:J314)</f>
        <v>4112.7</v>
      </c>
      <c r="K312" s="224">
        <f>SUM(K313:K314)</f>
        <v>3781.8890000000001</v>
      </c>
      <c r="L312" s="225">
        <f>SUM(L313:L314)</f>
        <v>150</v>
      </c>
      <c r="M312" s="219" t="s">
        <v>17027</v>
      </c>
      <c r="N312" s="219" t="s">
        <v>17027</v>
      </c>
      <c r="O312" s="222" t="s">
        <v>17027</v>
      </c>
      <c r="P312" s="226">
        <v>15909700.050000001</v>
      </c>
      <c r="Q312" s="226"/>
      <c r="R312" s="224">
        <f>SUM(R313:R314)</f>
        <v>0</v>
      </c>
      <c r="S312" s="224">
        <f>SUM(S313:S314)</f>
        <v>0</v>
      </c>
      <c r="T312" s="224">
        <f>SUM(T313:T314)</f>
        <v>15909700.050000001</v>
      </c>
      <c r="U312" s="220">
        <f t="shared" si="80"/>
        <v>3505.1884928066274</v>
      </c>
      <c r="V312" s="227">
        <f>MAX(V313:V314)</f>
        <v>8548.7447131582358</v>
      </c>
    </row>
    <row r="313" spans="1:22" ht="35.25">
      <c r="A313" s="200">
        <v>1</v>
      </c>
      <c r="B313" s="219">
        <f>SUBTOTAL(9,$A$16:A313)</f>
        <v>264</v>
      </c>
      <c r="C313" s="229" t="s">
        <v>374</v>
      </c>
      <c r="D313" s="219">
        <v>1978</v>
      </c>
      <c r="E313" s="219"/>
      <c r="F313" s="219" t="s">
        <v>17191</v>
      </c>
      <c r="G313" s="219">
        <v>5</v>
      </c>
      <c r="H313" s="219" t="s">
        <v>17052</v>
      </c>
      <c r="I313" s="230">
        <v>3766</v>
      </c>
      <c r="J313" s="230">
        <v>3383.8</v>
      </c>
      <c r="K313" s="230">
        <v>3131.6890000000003</v>
      </c>
      <c r="L313" s="231">
        <v>120</v>
      </c>
      <c r="M313" s="219" t="s">
        <v>17049</v>
      </c>
      <c r="N313" s="219" t="s">
        <v>17065</v>
      </c>
      <c r="O313" s="222" t="s">
        <v>17115</v>
      </c>
      <c r="P313" s="227">
        <v>12316890.350000001</v>
      </c>
      <c r="Q313" s="227"/>
      <c r="R313" s="227">
        <v>0</v>
      </c>
      <c r="S313" s="227">
        <v>0</v>
      </c>
      <c r="T313" s="227">
        <f t="shared" si="85"/>
        <v>12316890.350000001</v>
      </c>
      <c r="U313" s="220">
        <f t="shared" si="80"/>
        <v>3270.549747742964</v>
      </c>
      <c r="V313" s="227">
        <v>3026.8327137546466</v>
      </c>
    </row>
    <row r="314" spans="1:22" ht="35.25">
      <c r="A314" s="200">
        <v>1</v>
      </c>
      <c r="B314" s="219">
        <f>SUBTOTAL(9,$A$16:A314)</f>
        <v>265</v>
      </c>
      <c r="C314" s="229" t="s">
        <v>13147</v>
      </c>
      <c r="D314" s="219">
        <v>1971</v>
      </c>
      <c r="E314" s="219"/>
      <c r="F314" s="219" t="s">
        <v>17191</v>
      </c>
      <c r="G314" s="219">
        <v>2</v>
      </c>
      <c r="H314" s="219" t="s">
        <v>16995</v>
      </c>
      <c r="I314" s="230">
        <v>772.9</v>
      </c>
      <c r="J314" s="230">
        <v>728.9</v>
      </c>
      <c r="K314" s="230">
        <v>650.20000000000005</v>
      </c>
      <c r="L314" s="231">
        <v>30</v>
      </c>
      <c r="M314" s="219" t="s">
        <v>17049</v>
      </c>
      <c r="N314" s="219" t="s">
        <v>17087</v>
      </c>
      <c r="O314" s="222" t="s">
        <v>17053</v>
      </c>
      <c r="P314" s="227">
        <v>3592809.7</v>
      </c>
      <c r="Q314" s="227"/>
      <c r="R314" s="227">
        <v>0</v>
      </c>
      <c r="S314" s="227">
        <v>0</v>
      </c>
      <c r="T314" s="227">
        <f t="shared" si="85"/>
        <v>3592809.7</v>
      </c>
      <c r="U314" s="220">
        <f t="shared" si="80"/>
        <v>4648.4793634364087</v>
      </c>
      <c r="V314" s="227">
        <v>8548.7447131582358</v>
      </c>
    </row>
    <row r="315" spans="1:22" ht="35.25">
      <c r="B315" s="228" t="s">
        <v>17315</v>
      </c>
      <c r="C315" s="228"/>
      <c r="D315" s="219" t="s">
        <v>17027</v>
      </c>
      <c r="E315" s="219" t="s">
        <v>17027</v>
      </c>
      <c r="F315" s="219" t="s">
        <v>17027</v>
      </c>
      <c r="G315" s="219" t="s">
        <v>17027</v>
      </c>
      <c r="H315" s="219" t="s">
        <v>17027</v>
      </c>
      <c r="I315" s="224">
        <f>I316</f>
        <v>976.3</v>
      </c>
      <c r="J315" s="224">
        <f t="shared" ref="J315:L315" si="115">J316</f>
        <v>976.3</v>
      </c>
      <c r="K315" s="224">
        <f t="shared" si="115"/>
        <v>880.1</v>
      </c>
      <c r="L315" s="225">
        <f t="shared" si="115"/>
        <v>36</v>
      </c>
      <c r="M315" s="219" t="s">
        <v>17027</v>
      </c>
      <c r="N315" s="219" t="s">
        <v>17027</v>
      </c>
      <c r="O315" s="222" t="s">
        <v>17027</v>
      </c>
      <c r="P315" s="226">
        <v>5881607.7999999998</v>
      </c>
      <c r="Q315" s="226"/>
      <c r="R315" s="224">
        <f t="shared" ref="R315" si="116">R316</f>
        <v>0</v>
      </c>
      <c r="S315" s="224">
        <f t="shared" ref="S315" si="117">S316</f>
        <v>0</v>
      </c>
      <c r="T315" s="224">
        <f t="shared" ref="T315" si="118">T316</f>
        <v>5881607.7999999998</v>
      </c>
      <c r="U315" s="220">
        <f t="shared" si="80"/>
        <v>6024.3857420874729</v>
      </c>
      <c r="V315" s="227">
        <f>V316</f>
        <v>9425.124474034621</v>
      </c>
    </row>
    <row r="316" spans="1:22" ht="35.25">
      <c r="A316" s="200">
        <v>1</v>
      </c>
      <c r="B316" s="219">
        <f>SUBTOTAL(9,$A$16:A316)</f>
        <v>266</v>
      </c>
      <c r="C316" s="229" t="s">
        <v>2307</v>
      </c>
      <c r="D316" s="219">
        <v>1987</v>
      </c>
      <c r="E316" s="219"/>
      <c r="F316" s="219" t="s">
        <v>17191</v>
      </c>
      <c r="G316" s="219">
        <v>2</v>
      </c>
      <c r="H316" s="219" t="s">
        <v>17056</v>
      </c>
      <c r="I316" s="230">
        <v>976.3</v>
      </c>
      <c r="J316" s="230">
        <v>976.3</v>
      </c>
      <c r="K316" s="230">
        <v>880.1</v>
      </c>
      <c r="L316" s="231">
        <v>36</v>
      </c>
      <c r="M316" s="219" t="s">
        <v>17049</v>
      </c>
      <c r="N316" s="219" t="s">
        <v>17087</v>
      </c>
      <c r="O316" s="222" t="s">
        <v>17053</v>
      </c>
      <c r="P316" s="227">
        <v>5881607.7999999998</v>
      </c>
      <c r="Q316" s="227"/>
      <c r="R316" s="227">
        <v>0</v>
      </c>
      <c r="S316" s="227">
        <v>0</v>
      </c>
      <c r="T316" s="227">
        <f t="shared" si="85"/>
        <v>5881607.7999999998</v>
      </c>
      <c r="U316" s="220">
        <f t="shared" si="80"/>
        <v>6024.3857420874729</v>
      </c>
      <c r="V316" s="227">
        <v>9425.124474034621</v>
      </c>
    </row>
    <row r="317" spans="1:22" ht="35.25">
      <c r="B317" s="228" t="s">
        <v>219</v>
      </c>
      <c r="C317" s="228"/>
      <c r="D317" s="219" t="s">
        <v>17027</v>
      </c>
      <c r="E317" s="219" t="s">
        <v>17027</v>
      </c>
      <c r="F317" s="219" t="s">
        <v>17027</v>
      </c>
      <c r="G317" s="219" t="s">
        <v>17027</v>
      </c>
      <c r="H317" s="219" t="s">
        <v>17027</v>
      </c>
      <c r="I317" s="224">
        <f>SUM(I318:I319)</f>
        <v>1393.3000000000002</v>
      </c>
      <c r="J317" s="224">
        <f>SUM(J318:J319)</f>
        <v>844</v>
      </c>
      <c r="K317" s="224">
        <f>SUM(K318:K319)</f>
        <v>801.90000000000009</v>
      </c>
      <c r="L317" s="231">
        <f>SUM(L318:L319)</f>
        <v>66</v>
      </c>
      <c r="M317" s="219" t="s">
        <v>17027</v>
      </c>
      <c r="N317" s="219" t="s">
        <v>17027</v>
      </c>
      <c r="O317" s="222" t="s">
        <v>17027</v>
      </c>
      <c r="P317" s="226">
        <f>P318+P319</f>
        <v>4363475.25</v>
      </c>
      <c r="Q317" s="226">
        <f t="shared" ref="Q317:T317" si="119">Q318+Q319</f>
        <v>0</v>
      </c>
      <c r="R317" s="224">
        <f t="shared" si="119"/>
        <v>0</v>
      </c>
      <c r="S317" s="224">
        <f t="shared" si="119"/>
        <v>0</v>
      </c>
      <c r="T317" s="224">
        <f t="shared" si="119"/>
        <v>4363475.25</v>
      </c>
      <c r="U317" s="220">
        <f t="shared" si="80"/>
        <v>3131.7557238211434</v>
      </c>
      <c r="V317" s="227">
        <f>MAX(V318:V319)</f>
        <v>8901.7138563865883</v>
      </c>
    </row>
    <row r="318" spans="1:22" ht="35.25">
      <c r="A318" s="200">
        <v>1</v>
      </c>
      <c r="B318" s="219">
        <f>SUBTOTAL(9,$A$16:A318)</f>
        <v>267</v>
      </c>
      <c r="C318" s="229" t="s">
        <v>227</v>
      </c>
      <c r="D318" s="219">
        <v>1967</v>
      </c>
      <c r="E318" s="219"/>
      <c r="F318" s="219" t="s">
        <v>17191</v>
      </c>
      <c r="G318" s="219">
        <v>2</v>
      </c>
      <c r="H318" s="219" t="s">
        <v>16997</v>
      </c>
      <c r="I318" s="230">
        <v>656.6</v>
      </c>
      <c r="J318" s="230">
        <v>393.2</v>
      </c>
      <c r="K318" s="230">
        <v>354.3</v>
      </c>
      <c r="L318" s="231">
        <v>25</v>
      </c>
      <c r="M318" s="219" t="s">
        <v>17049</v>
      </c>
      <c r="N318" s="219" t="s">
        <v>17087</v>
      </c>
      <c r="O318" s="222" t="s">
        <v>17053</v>
      </c>
      <c r="P318" s="227">
        <v>90383.33</v>
      </c>
      <c r="Q318" s="227"/>
      <c r="R318" s="227">
        <v>0</v>
      </c>
      <c r="S318" s="227">
        <v>0</v>
      </c>
      <c r="T318" s="227">
        <f t="shared" si="85"/>
        <v>90383.33</v>
      </c>
      <c r="U318" s="220">
        <f t="shared" si="80"/>
        <v>137.65356381358512</v>
      </c>
      <c r="V318" s="227">
        <f>U318</f>
        <v>137.65356381358512</v>
      </c>
    </row>
    <row r="319" spans="1:22" ht="35.25">
      <c r="A319" s="200">
        <v>1</v>
      </c>
      <c r="B319" s="219">
        <f>SUBTOTAL(9,$A$16:A319)</f>
        <v>268</v>
      </c>
      <c r="C319" s="229" t="s">
        <v>14676</v>
      </c>
      <c r="D319" s="219">
        <v>1978</v>
      </c>
      <c r="E319" s="219"/>
      <c r="F319" s="219" t="s">
        <v>17191</v>
      </c>
      <c r="G319" s="219">
        <v>2</v>
      </c>
      <c r="H319" s="219" t="s">
        <v>16997</v>
      </c>
      <c r="I319" s="230">
        <v>736.7</v>
      </c>
      <c r="J319" s="230">
        <v>450.8</v>
      </c>
      <c r="K319" s="230">
        <v>447.6</v>
      </c>
      <c r="L319" s="231">
        <v>41</v>
      </c>
      <c r="M319" s="219" t="s">
        <v>17049</v>
      </c>
      <c r="N319" s="219" t="s">
        <v>17087</v>
      </c>
      <c r="O319" s="222" t="s">
        <v>17053</v>
      </c>
      <c r="P319" s="227">
        <v>4273091.92</v>
      </c>
      <c r="Q319" s="227"/>
      <c r="R319" s="227">
        <v>0</v>
      </c>
      <c r="S319" s="227">
        <v>0</v>
      </c>
      <c r="T319" s="227">
        <f t="shared" si="85"/>
        <v>4273091.92</v>
      </c>
      <c r="U319" s="220">
        <f t="shared" si="80"/>
        <v>5800.3148092846477</v>
      </c>
      <c r="V319" s="227">
        <v>8901.7138563865883</v>
      </c>
    </row>
    <row r="320" spans="1:22" ht="35.25">
      <c r="B320" s="228" t="s">
        <v>220</v>
      </c>
      <c r="C320" s="228"/>
      <c r="D320" s="219" t="s">
        <v>17027</v>
      </c>
      <c r="E320" s="219" t="s">
        <v>17027</v>
      </c>
      <c r="F320" s="219" t="s">
        <v>17027</v>
      </c>
      <c r="G320" s="219" t="s">
        <v>17027</v>
      </c>
      <c r="H320" s="219" t="s">
        <v>17027</v>
      </c>
      <c r="I320" s="224">
        <f>SUM(I321:I324)</f>
        <v>11199.1</v>
      </c>
      <c r="J320" s="224">
        <f>SUM(J321:J324)</f>
        <v>9852.7999999999993</v>
      </c>
      <c r="K320" s="224">
        <f>SUM(K321:K324)</f>
        <v>9460.52</v>
      </c>
      <c r="L320" s="225">
        <f>SUM(L321:L324)</f>
        <v>429</v>
      </c>
      <c r="M320" s="219" t="s">
        <v>17027</v>
      </c>
      <c r="N320" s="219" t="s">
        <v>17027</v>
      </c>
      <c r="O320" s="222" t="s">
        <v>17027</v>
      </c>
      <c r="P320" s="226">
        <v>42438187.579999998</v>
      </c>
      <c r="Q320" s="226">
        <f t="shared" ref="Q320:T320" si="120">SUM(Q321:Q324)</f>
        <v>0</v>
      </c>
      <c r="R320" s="224">
        <f t="shared" si="120"/>
        <v>0</v>
      </c>
      <c r="S320" s="224">
        <f t="shared" si="120"/>
        <v>0</v>
      </c>
      <c r="T320" s="224">
        <f t="shared" si="120"/>
        <v>42438187.579999998</v>
      </c>
      <c r="U320" s="220">
        <f t="shared" si="80"/>
        <v>3789.4283987106105</v>
      </c>
      <c r="V320" s="227">
        <f>MAX(V321:V324)</f>
        <v>8312.1200000000008</v>
      </c>
    </row>
    <row r="321" spans="1:22" ht="35.25">
      <c r="A321" s="200">
        <v>1</v>
      </c>
      <c r="B321" s="219">
        <f>SUBTOTAL(9,$A$16:A321)</f>
        <v>269</v>
      </c>
      <c r="C321" s="229" t="s">
        <v>225</v>
      </c>
      <c r="D321" s="219">
        <v>1966</v>
      </c>
      <c r="E321" s="219">
        <v>2015</v>
      </c>
      <c r="F321" s="219" t="s">
        <v>17191</v>
      </c>
      <c r="G321" s="219">
        <v>4</v>
      </c>
      <c r="H321" s="219" t="s">
        <v>17052</v>
      </c>
      <c r="I321" s="230">
        <v>3399.7</v>
      </c>
      <c r="J321" s="230">
        <v>2469.1</v>
      </c>
      <c r="K321" s="230">
        <v>2469.1</v>
      </c>
      <c r="L321" s="231">
        <v>95</v>
      </c>
      <c r="M321" s="219" t="s">
        <v>17049</v>
      </c>
      <c r="N321" s="219" t="s">
        <v>17065</v>
      </c>
      <c r="O321" s="222" t="s">
        <v>17169</v>
      </c>
      <c r="P321" s="227">
        <v>10322934.949999999</v>
      </c>
      <c r="Q321" s="227"/>
      <c r="R321" s="227">
        <v>0</v>
      </c>
      <c r="S321" s="227">
        <v>0</v>
      </c>
      <c r="T321" s="227">
        <f t="shared" si="85"/>
        <v>10322934.949999999</v>
      </c>
      <c r="U321" s="220">
        <f t="shared" si="80"/>
        <v>3036.42525811101</v>
      </c>
      <c r="V321" s="227">
        <v>3911.7845692266965</v>
      </c>
    </row>
    <row r="322" spans="1:22" ht="35.25">
      <c r="A322" s="200">
        <v>1</v>
      </c>
      <c r="B322" s="219">
        <f>SUBTOTAL(9,$A$16:A322)</f>
        <v>270</v>
      </c>
      <c r="C322" s="229" t="s">
        <v>226</v>
      </c>
      <c r="D322" s="219">
        <v>1962</v>
      </c>
      <c r="E322" s="219"/>
      <c r="F322" s="219" t="s">
        <v>17191</v>
      </c>
      <c r="G322" s="219">
        <v>3</v>
      </c>
      <c r="H322" s="219" t="s">
        <v>16997</v>
      </c>
      <c r="I322" s="230">
        <v>959.9</v>
      </c>
      <c r="J322" s="230">
        <v>812.8</v>
      </c>
      <c r="K322" s="230">
        <v>767</v>
      </c>
      <c r="L322" s="231">
        <v>40</v>
      </c>
      <c r="M322" s="219" t="s">
        <v>17049</v>
      </c>
      <c r="N322" s="219" t="s">
        <v>17065</v>
      </c>
      <c r="O322" s="222" t="s">
        <v>17169</v>
      </c>
      <c r="P322" s="227">
        <v>5125664.7800000012</v>
      </c>
      <c r="Q322" s="227"/>
      <c r="R322" s="227">
        <v>0</v>
      </c>
      <c r="S322" s="227">
        <v>0</v>
      </c>
      <c r="T322" s="227">
        <f t="shared" si="85"/>
        <v>5125664.7800000012</v>
      </c>
      <c r="U322" s="220">
        <f t="shared" si="80"/>
        <v>5339.7903739972926</v>
      </c>
      <c r="V322" s="227">
        <v>6961.158162308574</v>
      </c>
    </row>
    <row r="323" spans="1:22" ht="35.25">
      <c r="A323" s="200">
        <v>1</v>
      </c>
      <c r="B323" s="219">
        <f>SUBTOTAL(9,$A$16:A323)</f>
        <v>271</v>
      </c>
      <c r="C323" s="229" t="s">
        <v>14731</v>
      </c>
      <c r="D323" s="219">
        <v>1967</v>
      </c>
      <c r="E323" s="219"/>
      <c r="F323" s="219" t="s">
        <v>17191</v>
      </c>
      <c r="G323" s="219">
        <v>4</v>
      </c>
      <c r="H323" s="219" t="s">
        <v>17052</v>
      </c>
      <c r="I323" s="230">
        <v>2500.9</v>
      </c>
      <c r="J323" s="230">
        <v>2416.3000000000002</v>
      </c>
      <c r="K323" s="230">
        <v>2307.9</v>
      </c>
      <c r="L323" s="231">
        <v>117</v>
      </c>
      <c r="M323" s="219" t="s">
        <v>17049</v>
      </c>
      <c r="N323" s="219" t="s">
        <v>17065</v>
      </c>
      <c r="O323" s="222" t="s">
        <v>17169</v>
      </c>
      <c r="P323" s="227">
        <v>17894660.609999999</v>
      </c>
      <c r="Q323" s="227"/>
      <c r="R323" s="227">
        <v>0</v>
      </c>
      <c r="S323" s="227">
        <v>0</v>
      </c>
      <c r="T323" s="227">
        <f t="shared" si="85"/>
        <v>17894660.609999999</v>
      </c>
      <c r="U323" s="220">
        <f t="shared" si="80"/>
        <v>7155.2883401975287</v>
      </c>
      <c r="V323" s="227">
        <v>8312.1200000000008</v>
      </c>
    </row>
    <row r="324" spans="1:22" ht="35.25">
      <c r="A324" s="200">
        <v>1</v>
      </c>
      <c r="B324" s="219">
        <f>SUBTOTAL(9,$A$16:A324)</f>
        <v>272</v>
      </c>
      <c r="C324" s="229" t="s">
        <v>14823</v>
      </c>
      <c r="D324" s="219">
        <v>1977</v>
      </c>
      <c r="E324" s="219"/>
      <c r="F324" s="219" t="s">
        <v>17191</v>
      </c>
      <c r="G324" s="219">
        <v>5</v>
      </c>
      <c r="H324" s="219" t="s">
        <v>17055</v>
      </c>
      <c r="I324" s="230">
        <v>4338.6000000000004</v>
      </c>
      <c r="J324" s="230">
        <v>4154.6000000000004</v>
      </c>
      <c r="K324" s="230">
        <v>3916.52</v>
      </c>
      <c r="L324" s="231">
        <v>177</v>
      </c>
      <c r="M324" s="219" t="s">
        <v>17049</v>
      </c>
      <c r="N324" s="219" t="s">
        <v>17065</v>
      </c>
      <c r="O324" s="222" t="s">
        <v>17169</v>
      </c>
      <c r="P324" s="227">
        <v>9094927.2400000002</v>
      </c>
      <c r="Q324" s="227"/>
      <c r="R324" s="227">
        <v>0</v>
      </c>
      <c r="S324" s="227">
        <v>0</v>
      </c>
      <c r="T324" s="227">
        <f t="shared" si="85"/>
        <v>9094927.2400000002</v>
      </c>
      <c r="U324" s="220">
        <f t="shared" si="80"/>
        <v>2096.2815747015165</v>
      </c>
      <c r="V324" s="227">
        <v>2834.8433644032634</v>
      </c>
    </row>
    <row r="325" spans="1:22" ht="35.25">
      <c r="B325" s="228" t="s">
        <v>221</v>
      </c>
      <c r="C325" s="228"/>
      <c r="D325" s="219" t="s">
        <v>17027</v>
      </c>
      <c r="E325" s="219" t="s">
        <v>17027</v>
      </c>
      <c r="F325" s="219" t="s">
        <v>17027</v>
      </c>
      <c r="G325" s="219" t="s">
        <v>17027</v>
      </c>
      <c r="H325" s="219" t="s">
        <v>17027</v>
      </c>
      <c r="I325" s="224">
        <f>SUM(I326:I327)</f>
        <v>8841.48</v>
      </c>
      <c r="J325" s="224">
        <f t="shared" ref="J325:L325" si="121">SUM(J326:J327)</f>
        <v>6679.16</v>
      </c>
      <c r="K325" s="224">
        <f t="shared" si="121"/>
        <v>6054.94</v>
      </c>
      <c r="L325" s="225">
        <f t="shared" si="121"/>
        <v>259</v>
      </c>
      <c r="M325" s="219" t="s">
        <v>17027</v>
      </c>
      <c r="N325" s="219" t="s">
        <v>17027</v>
      </c>
      <c r="O325" s="222" t="s">
        <v>17027</v>
      </c>
      <c r="P325" s="226">
        <v>20854083.34</v>
      </c>
      <c r="Q325" s="226"/>
      <c r="R325" s="224">
        <f t="shared" ref="R325" si="122">SUM(R326:R327)</f>
        <v>0</v>
      </c>
      <c r="S325" s="224">
        <f t="shared" ref="S325" si="123">SUM(S326:S327)</f>
        <v>0</v>
      </c>
      <c r="T325" s="224">
        <f t="shared" ref="T325" si="124">SUM(T326:T327)</f>
        <v>20854083.34</v>
      </c>
      <c r="U325" s="220">
        <f t="shared" si="80"/>
        <v>2358.6643118572911</v>
      </c>
      <c r="V325" s="227">
        <f>MAX(V326:V327)</f>
        <v>8789.9366987803514</v>
      </c>
    </row>
    <row r="326" spans="1:22" ht="35.25">
      <c r="A326" s="200">
        <v>1</v>
      </c>
      <c r="B326" s="219">
        <f>SUBTOTAL(9,$A$16:A326)</f>
        <v>273</v>
      </c>
      <c r="C326" s="229" t="s">
        <v>228</v>
      </c>
      <c r="D326" s="219">
        <v>1989</v>
      </c>
      <c r="E326" s="219"/>
      <c r="F326" s="219" t="s">
        <v>17191</v>
      </c>
      <c r="G326" s="219">
        <v>5</v>
      </c>
      <c r="H326" s="219" t="s">
        <v>17058</v>
      </c>
      <c r="I326" s="230">
        <v>8045.35</v>
      </c>
      <c r="J326" s="230">
        <v>5975.15</v>
      </c>
      <c r="K326" s="230">
        <v>5580.75</v>
      </c>
      <c r="L326" s="231">
        <v>248</v>
      </c>
      <c r="M326" s="219" t="s">
        <v>17049</v>
      </c>
      <c r="N326" s="219" t="s">
        <v>17065</v>
      </c>
      <c r="O326" s="222" t="s">
        <v>17170</v>
      </c>
      <c r="P326" s="227">
        <v>16513450</v>
      </c>
      <c r="Q326" s="227"/>
      <c r="R326" s="227">
        <v>0</v>
      </c>
      <c r="S326" s="227">
        <v>0</v>
      </c>
      <c r="T326" s="227">
        <f t="shared" si="85"/>
        <v>16513450</v>
      </c>
      <c r="U326" s="220">
        <f t="shared" si="80"/>
        <v>2052.5458805396906</v>
      </c>
      <c r="V326" s="227">
        <v>2623.9787180420985</v>
      </c>
    </row>
    <row r="327" spans="1:22" ht="35.25">
      <c r="A327" s="200">
        <v>1</v>
      </c>
      <c r="B327" s="219">
        <f>SUBTOTAL(9,$A$16:A327)</f>
        <v>274</v>
      </c>
      <c r="C327" s="229" t="s">
        <v>14563</v>
      </c>
      <c r="D327" s="219">
        <v>1958</v>
      </c>
      <c r="E327" s="219"/>
      <c r="F327" s="219" t="s">
        <v>17191</v>
      </c>
      <c r="G327" s="219">
        <v>2</v>
      </c>
      <c r="H327" s="219" t="s">
        <v>16997</v>
      </c>
      <c r="I327" s="230">
        <v>796.13</v>
      </c>
      <c r="J327" s="230">
        <v>704.01</v>
      </c>
      <c r="K327" s="230">
        <v>474.19</v>
      </c>
      <c r="L327" s="231">
        <v>11</v>
      </c>
      <c r="M327" s="219" t="s">
        <v>17049</v>
      </c>
      <c r="N327" s="219" t="s">
        <v>17065</v>
      </c>
      <c r="O327" s="222" t="s">
        <v>17354</v>
      </c>
      <c r="P327" s="227">
        <v>4340633.34</v>
      </c>
      <c r="Q327" s="227"/>
      <c r="R327" s="227">
        <v>0</v>
      </c>
      <c r="S327" s="227">
        <v>0</v>
      </c>
      <c r="T327" s="227">
        <f t="shared" si="85"/>
        <v>4340633.34</v>
      </c>
      <c r="U327" s="220">
        <f t="shared" si="80"/>
        <v>5452.1665305917377</v>
      </c>
      <c r="V327" s="227">
        <v>8789.9366987803514</v>
      </c>
    </row>
    <row r="328" spans="1:22" ht="35.25">
      <c r="B328" s="228" t="s">
        <v>222</v>
      </c>
      <c r="C328" s="228"/>
      <c r="D328" s="219" t="s">
        <v>17027</v>
      </c>
      <c r="E328" s="219" t="s">
        <v>17027</v>
      </c>
      <c r="F328" s="219" t="s">
        <v>17027</v>
      </c>
      <c r="G328" s="219" t="s">
        <v>17027</v>
      </c>
      <c r="H328" s="219" t="s">
        <v>17027</v>
      </c>
      <c r="I328" s="224">
        <f>SUM(I329:I333)</f>
        <v>8737.0499999999993</v>
      </c>
      <c r="J328" s="224">
        <f>SUM(J329:J333)</f>
        <v>7867.35</v>
      </c>
      <c r="K328" s="224">
        <f>SUM(K329:K333)</f>
        <v>7214.32</v>
      </c>
      <c r="L328" s="225">
        <f>SUM(L329:L333)</f>
        <v>356</v>
      </c>
      <c r="M328" s="219" t="s">
        <v>17027</v>
      </c>
      <c r="N328" s="219" t="s">
        <v>17027</v>
      </c>
      <c r="O328" s="222" t="s">
        <v>17027</v>
      </c>
      <c r="P328" s="226">
        <v>34615803.969999999</v>
      </c>
      <c r="Q328" s="226"/>
      <c r="R328" s="224">
        <f>SUM(R329:R333)</f>
        <v>0</v>
      </c>
      <c r="S328" s="224">
        <f>SUM(S329:S333)</f>
        <v>0</v>
      </c>
      <c r="T328" s="224">
        <f>SUM(T329:T333)</f>
        <v>34615803.969999999</v>
      </c>
      <c r="U328" s="220">
        <f t="shared" si="80"/>
        <v>3961.9555765389923</v>
      </c>
      <c r="V328" s="227">
        <f>MAX(V329:V333)</f>
        <v>10079.407084078712</v>
      </c>
    </row>
    <row r="329" spans="1:22" ht="35.25">
      <c r="A329" s="200">
        <v>1</v>
      </c>
      <c r="B329" s="219">
        <f>SUBTOTAL(9,$A$16:A329)</f>
        <v>275</v>
      </c>
      <c r="C329" s="229" t="s">
        <v>229</v>
      </c>
      <c r="D329" s="219">
        <v>1966</v>
      </c>
      <c r="E329" s="219"/>
      <c r="F329" s="219" t="s">
        <v>17191</v>
      </c>
      <c r="G329" s="219">
        <v>2</v>
      </c>
      <c r="H329" s="219" t="s">
        <v>16997</v>
      </c>
      <c r="I329" s="230">
        <v>792.4</v>
      </c>
      <c r="J329" s="230">
        <v>730.5</v>
      </c>
      <c r="K329" s="230">
        <v>730.5</v>
      </c>
      <c r="L329" s="231">
        <v>27</v>
      </c>
      <c r="M329" s="219" t="s">
        <v>17049</v>
      </c>
      <c r="N329" s="219" t="s">
        <v>17087</v>
      </c>
      <c r="O329" s="222" t="s">
        <v>17053</v>
      </c>
      <c r="P329" s="227">
        <v>5468302.9400000004</v>
      </c>
      <c r="Q329" s="227"/>
      <c r="R329" s="227">
        <v>0</v>
      </c>
      <c r="S329" s="227">
        <v>0</v>
      </c>
      <c r="T329" s="227">
        <f t="shared" si="85"/>
        <v>5468302.9400000004</v>
      </c>
      <c r="U329" s="220">
        <f t="shared" si="80"/>
        <v>6900.9375820292789</v>
      </c>
      <c r="V329" s="227">
        <v>9028.5993942453315</v>
      </c>
    </row>
    <row r="330" spans="1:22" ht="35.25">
      <c r="A330" s="200">
        <v>1</v>
      </c>
      <c r="B330" s="219">
        <f>SUBTOTAL(9,$A$16:A330)</f>
        <v>276</v>
      </c>
      <c r="C330" s="229" t="s">
        <v>230</v>
      </c>
      <c r="D330" s="219">
        <v>1959</v>
      </c>
      <c r="E330" s="219"/>
      <c r="F330" s="219" t="s">
        <v>17191</v>
      </c>
      <c r="G330" s="219">
        <v>2</v>
      </c>
      <c r="H330" s="219" t="s">
        <v>16997</v>
      </c>
      <c r="I330" s="230">
        <v>559</v>
      </c>
      <c r="J330" s="230">
        <v>391</v>
      </c>
      <c r="K330" s="230">
        <v>391</v>
      </c>
      <c r="L330" s="231">
        <v>23</v>
      </c>
      <c r="M330" s="219" t="s">
        <v>17049</v>
      </c>
      <c r="N330" s="219" t="s">
        <v>17087</v>
      </c>
      <c r="O330" s="222" t="s">
        <v>17053</v>
      </c>
      <c r="P330" s="227">
        <v>4281376</v>
      </c>
      <c r="Q330" s="227"/>
      <c r="R330" s="227">
        <v>0</v>
      </c>
      <c r="S330" s="227">
        <v>0</v>
      </c>
      <c r="T330" s="227">
        <f t="shared" si="85"/>
        <v>4281376</v>
      </c>
      <c r="U330" s="220">
        <f t="shared" si="80"/>
        <v>7658.991055456172</v>
      </c>
      <c r="V330" s="227">
        <v>10079.407084078712</v>
      </c>
    </row>
    <row r="331" spans="1:22" ht="35.25">
      <c r="A331" s="200">
        <v>1</v>
      </c>
      <c r="B331" s="219">
        <f>SUBTOTAL(9,$A$16:A331)</f>
        <v>277</v>
      </c>
      <c r="C331" s="229" t="s">
        <v>231</v>
      </c>
      <c r="D331" s="219">
        <v>1963</v>
      </c>
      <c r="E331" s="219"/>
      <c r="F331" s="219" t="s">
        <v>17191</v>
      </c>
      <c r="G331" s="219">
        <v>2</v>
      </c>
      <c r="H331" s="219" t="s">
        <v>16997</v>
      </c>
      <c r="I331" s="230">
        <v>634.70000000000005</v>
      </c>
      <c r="J331" s="230">
        <v>637.70000000000005</v>
      </c>
      <c r="K331" s="230">
        <v>607.70000000000005</v>
      </c>
      <c r="L331" s="231">
        <v>26</v>
      </c>
      <c r="M331" s="219" t="s">
        <v>17049</v>
      </c>
      <c r="N331" s="219" t="s">
        <v>17087</v>
      </c>
      <c r="O331" s="222" t="s">
        <v>17053</v>
      </c>
      <c r="P331" s="227">
        <v>4788417.5799999991</v>
      </c>
      <c r="Q331" s="227"/>
      <c r="R331" s="227">
        <v>0</v>
      </c>
      <c r="S331" s="227">
        <v>0</v>
      </c>
      <c r="T331" s="227">
        <f t="shared" si="85"/>
        <v>4788417.5799999991</v>
      </c>
      <c r="U331" s="220">
        <f t="shared" si="80"/>
        <v>7544.3793603277118</v>
      </c>
      <c r="V331" s="227">
        <v>9903.5181345517558</v>
      </c>
    </row>
    <row r="332" spans="1:22" ht="35.25">
      <c r="A332" s="200">
        <v>1</v>
      </c>
      <c r="B332" s="219">
        <f>SUBTOTAL(9,$A$16:A332)</f>
        <v>278</v>
      </c>
      <c r="C332" s="229" t="s">
        <v>2594</v>
      </c>
      <c r="D332" s="219">
        <v>1981</v>
      </c>
      <c r="E332" s="219"/>
      <c r="F332" s="219" t="s">
        <v>17191</v>
      </c>
      <c r="G332" s="219">
        <v>5</v>
      </c>
      <c r="H332" s="219" t="s">
        <v>17052</v>
      </c>
      <c r="I332" s="230">
        <v>3351.1</v>
      </c>
      <c r="J332" s="230">
        <v>2708.3</v>
      </c>
      <c r="K332" s="230">
        <v>2708.3</v>
      </c>
      <c r="L332" s="231">
        <v>114</v>
      </c>
      <c r="M332" s="219" t="s">
        <v>17049</v>
      </c>
      <c r="N332" s="219" t="s">
        <v>17087</v>
      </c>
      <c r="O332" s="222" t="s">
        <v>17053</v>
      </c>
      <c r="P332" s="227">
        <v>9717941.3599999994</v>
      </c>
      <c r="Q332" s="227"/>
      <c r="R332" s="227">
        <v>0</v>
      </c>
      <c r="S332" s="227">
        <v>0</v>
      </c>
      <c r="T332" s="227">
        <f t="shared" si="85"/>
        <v>9717941.3599999994</v>
      </c>
      <c r="U332" s="220">
        <f t="shared" si="80"/>
        <v>2899.9258034675181</v>
      </c>
      <c r="V332" s="227">
        <v>3560.3257915311392</v>
      </c>
    </row>
    <row r="333" spans="1:22" ht="35.25">
      <c r="A333" s="200">
        <v>1</v>
      </c>
      <c r="B333" s="219">
        <f>SUBTOTAL(9,$A$16:A333)</f>
        <v>279</v>
      </c>
      <c r="C333" s="229" t="s">
        <v>14959</v>
      </c>
      <c r="D333" s="219">
        <v>1974</v>
      </c>
      <c r="E333" s="219"/>
      <c r="F333" s="219" t="s">
        <v>17323</v>
      </c>
      <c r="G333" s="219">
        <v>5</v>
      </c>
      <c r="H333" s="219" t="s">
        <v>17059</v>
      </c>
      <c r="I333" s="230">
        <v>3399.85</v>
      </c>
      <c r="J333" s="230">
        <v>3399.85</v>
      </c>
      <c r="K333" s="230">
        <v>2776.82</v>
      </c>
      <c r="L333" s="231">
        <v>166</v>
      </c>
      <c r="M333" s="219" t="s">
        <v>17049</v>
      </c>
      <c r="N333" s="219" t="s">
        <v>17065</v>
      </c>
      <c r="O333" s="222" t="s">
        <v>17355</v>
      </c>
      <c r="P333" s="227">
        <v>10359766.09</v>
      </c>
      <c r="Q333" s="227"/>
      <c r="R333" s="227">
        <v>0</v>
      </c>
      <c r="S333" s="227">
        <v>0</v>
      </c>
      <c r="T333" s="227">
        <f t="shared" si="85"/>
        <v>10359766.09</v>
      </c>
      <c r="U333" s="220">
        <f t="shared" si="80"/>
        <v>3047.1244584319898</v>
      </c>
      <c r="V333" s="227">
        <v>7041.1575157727548</v>
      </c>
    </row>
    <row r="334" spans="1:22" ht="35.25">
      <c r="B334" s="228" t="s">
        <v>223</v>
      </c>
      <c r="C334" s="228"/>
      <c r="D334" s="219" t="s">
        <v>17027</v>
      </c>
      <c r="E334" s="219" t="s">
        <v>17027</v>
      </c>
      <c r="F334" s="219" t="s">
        <v>17027</v>
      </c>
      <c r="G334" s="219" t="s">
        <v>17027</v>
      </c>
      <c r="H334" s="219" t="s">
        <v>17027</v>
      </c>
      <c r="I334" s="224">
        <f>I335+I336</f>
        <v>1408.6</v>
      </c>
      <c r="J334" s="224">
        <f t="shared" ref="J334:L334" si="125">J335+J336</f>
        <v>1301.0999999999999</v>
      </c>
      <c r="K334" s="224">
        <f t="shared" si="125"/>
        <v>893</v>
      </c>
      <c r="L334" s="225">
        <f t="shared" si="125"/>
        <v>63</v>
      </c>
      <c r="M334" s="219" t="s">
        <v>17027</v>
      </c>
      <c r="N334" s="219" t="s">
        <v>17027</v>
      </c>
      <c r="O334" s="222" t="s">
        <v>17027</v>
      </c>
      <c r="P334" s="226">
        <v>9425700.5800000001</v>
      </c>
      <c r="Q334" s="224">
        <f t="shared" ref="Q334:S334" si="126">Q335+Q336</f>
        <v>0</v>
      </c>
      <c r="R334" s="224">
        <f t="shared" si="126"/>
        <v>0</v>
      </c>
      <c r="S334" s="224">
        <f t="shared" si="126"/>
        <v>2574607.71</v>
      </c>
      <c r="T334" s="224">
        <f>T335+T336</f>
        <v>6851092.870000001</v>
      </c>
      <c r="U334" s="220">
        <f t="shared" si="80"/>
        <v>6691.5381087604719</v>
      </c>
      <c r="V334" s="227">
        <f>MAX(V335:V336)</f>
        <v>9116.035491386383</v>
      </c>
    </row>
    <row r="335" spans="1:22" ht="35.25">
      <c r="A335" s="200">
        <v>1</v>
      </c>
      <c r="B335" s="219">
        <f>SUBTOTAL(9,$A$16:A335)</f>
        <v>280</v>
      </c>
      <c r="C335" s="229" t="s">
        <v>233</v>
      </c>
      <c r="D335" s="219">
        <v>1972</v>
      </c>
      <c r="E335" s="219"/>
      <c r="F335" s="219" t="s">
        <v>17191</v>
      </c>
      <c r="G335" s="219">
        <v>2</v>
      </c>
      <c r="H335" s="219" t="s">
        <v>16997</v>
      </c>
      <c r="I335" s="230">
        <v>799.1</v>
      </c>
      <c r="J335" s="230">
        <v>736.7</v>
      </c>
      <c r="K335" s="230">
        <v>691</v>
      </c>
      <c r="L335" s="231">
        <v>45</v>
      </c>
      <c r="M335" s="219" t="s">
        <v>17049</v>
      </c>
      <c r="N335" s="219" t="s">
        <v>17065</v>
      </c>
      <c r="O335" s="222" t="s">
        <v>17171</v>
      </c>
      <c r="P335" s="227">
        <v>5019129.92</v>
      </c>
      <c r="Q335" s="227"/>
      <c r="R335" s="227">
        <v>0</v>
      </c>
      <c r="S335" s="227">
        <v>2082463.39</v>
      </c>
      <c r="T335" s="227">
        <f t="shared" si="85"/>
        <v>2936666.5300000003</v>
      </c>
      <c r="U335" s="220">
        <f t="shared" si="80"/>
        <v>6280.9785008134149</v>
      </c>
      <c r="V335" s="227">
        <v>8092.9322587911402</v>
      </c>
    </row>
    <row r="336" spans="1:22" ht="35.25">
      <c r="A336" s="200">
        <v>1</v>
      </c>
      <c r="B336" s="219">
        <f>SUBTOTAL(9,$A$16:A336)</f>
        <v>281</v>
      </c>
      <c r="C336" s="229" t="s">
        <v>14463</v>
      </c>
      <c r="D336" s="219">
        <v>1917</v>
      </c>
      <c r="E336" s="219"/>
      <c r="F336" s="219" t="s">
        <v>17191</v>
      </c>
      <c r="G336" s="219">
        <v>2</v>
      </c>
      <c r="H336" s="219" t="s">
        <v>16995</v>
      </c>
      <c r="I336" s="230">
        <v>609.5</v>
      </c>
      <c r="J336" s="230">
        <v>564.4</v>
      </c>
      <c r="K336" s="230">
        <v>202</v>
      </c>
      <c r="L336" s="231">
        <v>18</v>
      </c>
      <c r="M336" s="219" t="s">
        <v>17049</v>
      </c>
      <c r="N336" s="219" t="s">
        <v>17087</v>
      </c>
      <c r="O336" s="222" t="s">
        <v>17053</v>
      </c>
      <c r="P336" s="227">
        <v>4406570.66</v>
      </c>
      <c r="Q336" s="227"/>
      <c r="R336" s="227">
        <v>0</v>
      </c>
      <c r="S336" s="227">
        <v>492144.32</v>
      </c>
      <c r="T336" s="227">
        <f>P336-R336-S336</f>
        <v>3914426.3400000003</v>
      </c>
      <c r="U336" s="220">
        <f>P336/I336</f>
        <v>7229.812403609516</v>
      </c>
      <c r="V336" s="227">
        <v>9116.035491386383</v>
      </c>
    </row>
    <row r="337" spans="1:22" ht="35.25">
      <c r="B337" s="228" t="s">
        <v>224</v>
      </c>
      <c r="C337" s="228"/>
      <c r="D337" s="219" t="s">
        <v>17027</v>
      </c>
      <c r="E337" s="219" t="s">
        <v>17027</v>
      </c>
      <c r="F337" s="219" t="s">
        <v>17027</v>
      </c>
      <c r="G337" s="219" t="s">
        <v>17027</v>
      </c>
      <c r="H337" s="219" t="s">
        <v>17027</v>
      </c>
      <c r="I337" s="224">
        <f>SUM(I338:I339)</f>
        <v>1490.21</v>
      </c>
      <c r="J337" s="224">
        <f t="shared" ref="J337:L337" si="127">SUM(J338:J339)</f>
        <v>1016.25</v>
      </c>
      <c r="K337" s="224">
        <f t="shared" si="127"/>
        <v>1016.25</v>
      </c>
      <c r="L337" s="225">
        <f t="shared" si="127"/>
        <v>56</v>
      </c>
      <c r="M337" s="219" t="s">
        <v>17027</v>
      </c>
      <c r="N337" s="219" t="s">
        <v>17027</v>
      </c>
      <c r="O337" s="222" t="s">
        <v>17027</v>
      </c>
      <c r="P337" s="226">
        <v>11657341.579999998</v>
      </c>
      <c r="Q337" s="226"/>
      <c r="R337" s="224">
        <f t="shared" ref="R337" si="128">SUM(R338:R339)</f>
        <v>0</v>
      </c>
      <c r="S337" s="224">
        <f t="shared" ref="S337" si="129">SUM(S338:S339)</f>
        <v>0</v>
      </c>
      <c r="T337" s="224">
        <f t="shared" ref="T337" si="130">SUM(T338:T339)</f>
        <v>11657341.579999998</v>
      </c>
      <c r="U337" s="220">
        <f t="shared" ref="U337:U401" si="131">P337/I337</f>
        <v>7822.6166647653672</v>
      </c>
      <c r="V337" s="227">
        <f>MAX(V338:V339)</f>
        <v>11757.76879458065</v>
      </c>
    </row>
    <row r="338" spans="1:22" ht="35.25">
      <c r="A338" s="200">
        <v>1</v>
      </c>
      <c r="B338" s="219">
        <f>SUBTOTAL(9,$A$16:A338)</f>
        <v>282</v>
      </c>
      <c r="C338" s="241" t="s">
        <v>234</v>
      </c>
      <c r="D338" s="219">
        <v>1966</v>
      </c>
      <c r="E338" s="219"/>
      <c r="F338" s="219" t="s">
        <v>17191</v>
      </c>
      <c r="G338" s="219">
        <v>2</v>
      </c>
      <c r="H338" s="219" t="s">
        <v>16997</v>
      </c>
      <c r="I338" s="224">
        <v>724.81</v>
      </c>
      <c r="J338" s="224">
        <v>519.75</v>
      </c>
      <c r="K338" s="224">
        <v>519.75</v>
      </c>
      <c r="L338" s="225">
        <v>28</v>
      </c>
      <c r="M338" s="219" t="s">
        <v>17049</v>
      </c>
      <c r="N338" s="219" t="s">
        <v>17087</v>
      </c>
      <c r="O338" s="222" t="s">
        <v>17053</v>
      </c>
      <c r="P338" s="224">
        <v>6530301.1799999997</v>
      </c>
      <c r="Q338" s="226"/>
      <c r="R338" s="224">
        <v>0</v>
      </c>
      <c r="S338" s="224">
        <v>0</v>
      </c>
      <c r="T338" s="224">
        <f t="shared" si="85"/>
        <v>6530301.1799999997</v>
      </c>
      <c r="U338" s="220">
        <f t="shared" si="131"/>
        <v>9009.6731281301309</v>
      </c>
      <c r="V338" s="227">
        <v>11757.76879458065</v>
      </c>
    </row>
    <row r="339" spans="1:22" ht="35.25">
      <c r="A339" s="200">
        <v>1</v>
      </c>
      <c r="B339" s="219">
        <f>SUBTOTAL(9,$A$16:A339)</f>
        <v>283</v>
      </c>
      <c r="C339" s="241" t="s">
        <v>14855</v>
      </c>
      <c r="D339" s="219">
        <v>1972</v>
      </c>
      <c r="E339" s="219"/>
      <c r="F339" s="219" t="s">
        <v>17191</v>
      </c>
      <c r="G339" s="219">
        <v>2</v>
      </c>
      <c r="H339" s="219">
        <v>2</v>
      </c>
      <c r="I339" s="224">
        <v>765.4</v>
      </c>
      <c r="J339" s="224">
        <v>496.5</v>
      </c>
      <c r="K339" s="224">
        <v>496.5</v>
      </c>
      <c r="L339" s="225">
        <v>28</v>
      </c>
      <c r="M339" s="219" t="s">
        <v>17049</v>
      </c>
      <c r="N339" s="219" t="s">
        <v>17065</v>
      </c>
      <c r="O339" s="222" t="s">
        <v>17312</v>
      </c>
      <c r="P339" s="224">
        <v>5127040.3999999994</v>
      </c>
      <c r="Q339" s="226"/>
      <c r="R339" s="224">
        <v>0</v>
      </c>
      <c r="S339" s="224">
        <v>0</v>
      </c>
      <c r="T339" s="224">
        <f t="shared" si="85"/>
        <v>5127040.3999999994</v>
      </c>
      <c r="U339" s="220">
        <f t="shared" si="131"/>
        <v>6698.5111053044157</v>
      </c>
      <c r="V339" s="227">
        <v>10883.189119414685</v>
      </c>
    </row>
    <row r="340" spans="1:22" ht="35.25">
      <c r="B340" s="228" t="s">
        <v>235</v>
      </c>
      <c r="C340" s="241"/>
      <c r="D340" s="219" t="s">
        <v>17027</v>
      </c>
      <c r="E340" s="219" t="s">
        <v>17027</v>
      </c>
      <c r="F340" s="219" t="s">
        <v>17027</v>
      </c>
      <c r="G340" s="219" t="s">
        <v>17027</v>
      </c>
      <c r="H340" s="219" t="s">
        <v>17027</v>
      </c>
      <c r="I340" s="224">
        <f>SUM(I341:I341)</f>
        <v>5523</v>
      </c>
      <c r="J340" s="224">
        <f>SUM(J341:J341)</f>
        <v>4570.6000000000004</v>
      </c>
      <c r="K340" s="224">
        <f>SUM(K341:K341)</f>
        <v>2967.3500000000004</v>
      </c>
      <c r="L340" s="225">
        <f>SUM(L341:L341)</f>
        <v>208</v>
      </c>
      <c r="M340" s="219" t="s">
        <v>17027</v>
      </c>
      <c r="N340" s="219" t="s">
        <v>17027</v>
      </c>
      <c r="O340" s="222" t="s">
        <v>17027</v>
      </c>
      <c r="P340" s="226">
        <v>11998850.029999999</v>
      </c>
      <c r="Q340" s="226"/>
      <c r="R340" s="224">
        <f>SUM(R341:R341)</f>
        <v>0</v>
      </c>
      <c r="S340" s="224">
        <f>SUM(S341:S341)</f>
        <v>0</v>
      </c>
      <c r="T340" s="224">
        <f>SUM(T341:T341)</f>
        <v>11998850.029999999</v>
      </c>
      <c r="U340" s="220">
        <f t="shared" si="131"/>
        <v>2172.5239960166573</v>
      </c>
      <c r="V340" s="227">
        <f>MAX(V341:V341)</f>
        <v>2594.6472569255839</v>
      </c>
    </row>
    <row r="341" spans="1:22" ht="35.25">
      <c r="A341" s="200">
        <v>1</v>
      </c>
      <c r="B341" s="219">
        <f>SUBTOTAL(9,$A$16:A341)</f>
        <v>284</v>
      </c>
      <c r="C341" s="229" t="s">
        <v>14456</v>
      </c>
      <c r="D341" s="219">
        <v>1979</v>
      </c>
      <c r="E341" s="219"/>
      <c r="F341" s="219" t="s">
        <v>17191</v>
      </c>
      <c r="G341" s="219">
        <v>5</v>
      </c>
      <c r="H341" s="219" t="s">
        <v>17055</v>
      </c>
      <c r="I341" s="230">
        <v>5523</v>
      </c>
      <c r="J341" s="230">
        <v>4570.6000000000004</v>
      </c>
      <c r="K341" s="230">
        <v>2967.3500000000004</v>
      </c>
      <c r="L341" s="231">
        <v>208</v>
      </c>
      <c r="M341" s="219" t="s">
        <v>17049</v>
      </c>
      <c r="N341" s="219" t="s">
        <v>17065</v>
      </c>
      <c r="O341" s="222" t="s">
        <v>17356</v>
      </c>
      <c r="P341" s="227">
        <v>11998850.029999999</v>
      </c>
      <c r="Q341" s="227"/>
      <c r="R341" s="227">
        <v>0</v>
      </c>
      <c r="S341" s="227">
        <v>0</v>
      </c>
      <c r="T341" s="227">
        <f t="shared" ref="T341:T402" si="132">P341-R341-S341</f>
        <v>11998850.029999999</v>
      </c>
      <c r="U341" s="220">
        <f t="shared" si="131"/>
        <v>2172.5239960166573</v>
      </c>
      <c r="V341" s="227">
        <v>2594.6472569255839</v>
      </c>
    </row>
    <row r="342" spans="1:22" ht="35.25">
      <c r="B342" s="228" t="s">
        <v>17316</v>
      </c>
      <c r="C342" s="228"/>
      <c r="D342" s="219" t="s">
        <v>17027</v>
      </c>
      <c r="E342" s="219" t="s">
        <v>17027</v>
      </c>
      <c r="F342" s="219" t="s">
        <v>17027</v>
      </c>
      <c r="G342" s="219" t="s">
        <v>17027</v>
      </c>
      <c r="H342" s="219" t="s">
        <v>17027</v>
      </c>
      <c r="I342" s="224">
        <f>I343</f>
        <v>780.3</v>
      </c>
      <c r="J342" s="224">
        <f t="shared" ref="J342:L342" si="133">J343</f>
        <v>720.3</v>
      </c>
      <c r="K342" s="224">
        <f t="shared" si="133"/>
        <v>720.3</v>
      </c>
      <c r="L342" s="225">
        <f t="shared" si="133"/>
        <v>40</v>
      </c>
      <c r="M342" s="219" t="s">
        <v>17027</v>
      </c>
      <c r="N342" s="219" t="s">
        <v>17027</v>
      </c>
      <c r="O342" s="222" t="s">
        <v>17027</v>
      </c>
      <c r="P342" s="226">
        <v>5618463.71</v>
      </c>
      <c r="Q342" s="226"/>
      <c r="R342" s="224">
        <f t="shared" ref="R342" si="134">R343</f>
        <v>0</v>
      </c>
      <c r="S342" s="224">
        <f t="shared" ref="S342" si="135">S343</f>
        <v>0</v>
      </c>
      <c r="T342" s="224">
        <f t="shared" ref="T342" si="136">T343</f>
        <v>5618463.71</v>
      </c>
      <c r="U342" s="220">
        <f t="shared" si="131"/>
        <v>7200.389222094067</v>
      </c>
      <c r="V342" s="227">
        <f>V343</f>
        <v>8951.5632654107394</v>
      </c>
    </row>
    <row r="343" spans="1:22" ht="35.25">
      <c r="A343" s="200">
        <v>1</v>
      </c>
      <c r="B343" s="219">
        <f>SUBTOTAL(9,$A$16:A343)</f>
        <v>285</v>
      </c>
      <c r="C343" s="229" t="s">
        <v>14540</v>
      </c>
      <c r="D343" s="219">
        <v>1961</v>
      </c>
      <c r="E343" s="219"/>
      <c r="F343" s="219" t="s">
        <v>17191</v>
      </c>
      <c r="G343" s="219">
        <v>2</v>
      </c>
      <c r="H343" s="219" t="s">
        <v>16997</v>
      </c>
      <c r="I343" s="230">
        <v>780.3</v>
      </c>
      <c r="J343" s="230">
        <v>720.3</v>
      </c>
      <c r="K343" s="230">
        <v>720.3</v>
      </c>
      <c r="L343" s="231">
        <v>40</v>
      </c>
      <c r="M343" s="219" t="s">
        <v>17049</v>
      </c>
      <c r="N343" s="219" t="s">
        <v>17065</v>
      </c>
      <c r="O343" s="222" t="s">
        <v>17357</v>
      </c>
      <c r="P343" s="227">
        <v>5618463.71</v>
      </c>
      <c r="Q343" s="227"/>
      <c r="R343" s="227">
        <v>0</v>
      </c>
      <c r="S343" s="227">
        <v>0</v>
      </c>
      <c r="T343" s="227">
        <f t="shared" si="132"/>
        <v>5618463.71</v>
      </c>
      <c r="U343" s="220">
        <f t="shared" si="131"/>
        <v>7200.389222094067</v>
      </c>
      <c r="V343" s="227">
        <v>8951.5632654107394</v>
      </c>
    </row>
    <row r="344" spans="1:22" ht="35.25">
      <c r="B344" s="228" t="s">
        <v>364</v>
      </c>
      <c r="C344" s="228"/>
      <c r="D344" s="219" t="s">
        <v>17027</v>
      </c>
      <c r="E344" s="219" t="s">
        <v>17027</v>
      </c>
      <c r="F344" s="219" t="s">
        <v>17027</v>
      </c>
      <c r="G344" s="219" t="s">
        <v>17027</v>
      </c>
      <c r="H344" s="219" t="s">
        <v>17027</v>
      </c>
      <c r="I344" s="224">
        <f>I345</f>
        <v>911.2</v>
      </c>
      <c r="J344" s="224">
        <f t="shared" ref="J344:K344" si="137">J345</f>
        <v>827</v>
      </c>
      <c r="K344" s="224">
        <f t="shared" si="137"/>
        <v>785.6</v>
      </c>
      <c r="L344" s="225">
        <f>L345</f>
        <v>30</v>
      </c>
      <c r="M344" s="219" t="s">
        <v>17027</v>
      </c>
      <c r="N344" s="219" t="s">
        <v>17027</v>
      </c>
      <c r="O344" s="222" t="s">
        <v>17027</v>
      </c>
      <c r="P344" s="226">
        <v>8814680.0299999993</v>
      </c>
      <c r="Q344" s="226"/>
      <c r="R344" s="224">
        <f>R345</f>
        <v>0</v>
      </c>
      <c r="S344" s="224">
        <f t="shared" ref="S344:T344" si="138">S345</f>
        <v>0</v>
      </c>
      <c r="T344" s="224">
        <f t="shared" si="138"/>
        <v>8814680.0299999993</v>
      </c>
      <c r="U344" s="220">
        <f t="shared" si="131"/>
        <v>9673.7050373134316</v>
      </c>
      <c r="V344" s="227">
        <f>V345</f>
        <v>11318.511852502194</v>
      </c>
    </row>
    <row r="345" spans="1:22" ht="35.25">
      <c r="A345" s="200">
        <v>1</v>
      </c>
      <c r="B345" s="219">
        <f>SUBTOTAL(9,$A$16:A345)</f>
        <v>286</v>
      </c>
      <c r="C345" s="229" t="s">
        <v>365</v>
      </c>
      <c r="D345" s="219">
        <v>1976</v>
      </c>
      <c r="E345" s="219"/>
      <c r="F345" s="219" t="s">
        <v>17191</v>
      </c>
      <c r="G345" s="219">
        <v>2</v>
      </c>
      <c r="H345" s="219" t="s">
        <v>17056</v>
      </c>
      <c r="I345" s="230">
        <v>911.2</v>
      </c>
      <c r="J345" s="230">
        <v>827</v>
      </c>
      <c r="K345" s="230">
        <v>785.6</v>
      </c>
      <c r="L345" s="231">
        <v>30</v>
      </c>
      <c r="M345" s="219" t="s">
        <v>17049</v>
      </c>
      <c r="N345" s="219" t="s">
        <v>17065</v>
      </c>
      <c r="O345" s="222" t="s">
        <v>17114</v>
      </c>
      <c r="P345" s="227">
        <v>8814680.0299999993</v>
      </c>
      <c r="Q345" s="227"/>
      <c r="R345" s="227">
        <v>0</v>
      </c>
      <c r="S345" s="227">
        <v>0</v>
      </c>
      <c r="T345" s="227">
        <f t="shared" si="132"/>
        <v>8814680.0299999993</v>
      </c>
      <c r="U345" s="220">
        <f t="shared" si="131"/>
        <v>9673.7050373134316</v>
      </c>
      <c r="V345" s="227">
        <v>11318.511852502194</v>
      </c>
    </row>
    <row r="346" spans="1:22" ht="35.25">
      <c r="B346" s="228" t="s">
        <v>17365</v>
      </c>
      <c r="C346" s="228"/>
      <c r="D346" s="219" t="s">
        <v>17027</v>
      </c>
      <c r="E346" s="219" t="s">
        <v>17027</v>
      </c>
      <c r="F346" s="219" t="s">
        <v>17027</v>
      </c>
      <c r="G346" s="219" t="s">
        <v>17027</v>
      </c>
      <c r="H346" s="219" t="s">
        <v>17027</v>
      </c>
      <c r="I346" s="224">
        <f>I347</f>
        <v>621.6</v>
      </c>
      <c r="J346" s="224">
        <f t="shared" ref="J346:L346" si="139">J347</f>
        <v>502.6</v>
      </c>
      <c r="K346" s="224">
        <f t="shared" si="139"/>
        <v>339.2</v>
      </c>
      <c r="L346" s="225">
        <f t="shared" si="139"/>
        <v>25</v>
      </c>
      <c r="M346" s="219" t="s">
        <v>17027</v>
      </c>
      <c r="N346" s="219" t="s">
        <v>17027</v>
      </c>
      <c r="O346" s="222" t="s">
        <v>17027</v>
      </c>
      <c r="P346" s="226">
        <v>3793574.26</v>
      </c>
      <c r="Q346" s="226"/>
      <c r="R346" s="224">
        <f t="shared" ref="R346" si="140">R347</f>
        <v>0</v>
      </c>
      <c r="S346" s="224">
        <f t="shared" ref="S346" si="141">S347</f>
        <v>0</v>
      </c>
      <c r="T346" s="224">
        <f t="shared" ref="T346" si="142">T347</f>
        <v>3793574.26</v>
      </c>
      <c r="U346" s="220">
        <f t="shared" si="131"/>
        <v>6102.9186936936931</v>
      </c>
      <c r="V346" s="227">
        <f>V347</f>
        <v>9623.2114543114549</v>
      </c>
    </row>
    <row r="347" spans="1:22" ht="35.25">
      <c r="A347" s="200">
        <v>1</v>
      </c>
      <c r="B347" s="219">
        <f>SUBTOTAL(9,$A$16:A347)</f>
        <v>287</v>
      </c>
      <c r="C347" s="238" t="s">
        <v>15245</v>
      </c>
      <c r="D347" s="219">
        <v>1987</v>
      </c>
      <c r="E347" s="219"/>
      <c r="F347" s="219" t="s">
        <v>17191</v>
      </c>
      <c r="G347" s="219">
        <v>2</v>
      </c>
      <c r="H347" s="219" t="s">
        <v>16997</v>
      </c>
      <c r="I347" s="224">
        <v>621.6</v>
      </c>
      <c r="J347" s="224">
        <v>502.6</v>
      </c>
      <c r="K347" s="224">
        <v>339.2</v>
      </c>
      <c r="L347" s="225">
        <v>25</v>
      </c>
      <c r="M347" s="219" t="s">
        <v>17049</v>
      </c>
      <c r="N347" s="219" t="s">
        <v>17087</v>
      </c>
      <c r="O347" s="222" t="s">
        <v>17053</v>
      </c>
      <c r="P347" s="224">
        <v>3793574.26</v>
      </c>
      <c r="Q347" s="226"/>
      <c r="R347" s="224">
        <v>0</v>
      </c>
      <c r="S347" s="224">
        <v>0</v>
      </c>
      <c r="T347" s="224">
        <f t="shared" si="132"/>
        <v>3793574.26</v>
      </c>
      <c r="U347" s="220">
        <f t="shared" si="131"/>
        <v>6102.9186936936931</v>
      </c>
      <c r="V347" s="227">
        <v>9623.2114543114549</v>
      </c>
    </row>
    <row r="348" spans="1:22" ht="35.25">
      <c r="B348" s="228" t="s">
        <v>257</v>
      </c>
      <c r="C348" s="228"/>
      <c r="D348" s="219" t="s">
        <v>17027</v>
      </c>
      <c r="E348" s="219" t="s">
        <v>17027</v>
      </c>
      <c r="F348" s="219" t="s">
        <v>17027</v>
      </c>
      <c r="G348" s="219" t="s">
        <v>17027</v>
      </c>
      <c r="H348" s="219" t="s">
        <v>17027</v>
      </c>
      <c r="I348" s="224">
        <f>I349</f>
        <v>971.34</v>
      </c>
      <c r="J348" s="224">
        <f t="shared" ref="J348:L348" si="143">J349</f>
        <v>879.22</v>
      </c>
      <c r="K348" s="224">
        <f t="shared" si="143"/>
        <v>879.22</v>
      </c>
      <c r="L348" s="225">
        <f t="shared" si="143"/>
        <v>45</v>
      </c>
      <c r="M348" s="219" t="s">
        <v>17027</v>
      </c>
      <c r="N348" s="219" t="s">
        <v>17027</v>
      </c>
      <c r="O348" s="222" t="s">
        <v>17027</v>
      </c>
      <c r="P348" s="226">
        <v>6747768.7300000004</v>
      </c>
      <c r="Q348" s="226"/>
      <c r="R348" s="224">
        <f t="shared" ref="R348" si="144">R349</f>
        <v>0</v>
      </c>
      <c r="S348" s="224">
        <f t="shared" ref="S348" si="145">S349</f>
        <v>0</v>
      </c>
      <c r="T348" s="224">
        <f t="shared" ref="T348" si="146">T349</f>
        <v>6747768.7300000004</v>
      </c>
      <c r="U348" s="220">
        <f t="shared" si="131"/>
        <v>6946.8659068915113</v>
      </c>
      <c r="V348" s="227">
        <f>V349</f>
        <v>8740.070088743385</v>
      </c>
    </row>
    <row r="349" spans="1:22" ht="35.25">
      <c r="A349" s="200">
        <v>1</v>
      </c>
      <c r="B349" s="219">
        <f>SUBTOTAL(9,$A$16:A349)</f>
        <v>288</v>
      </c>
      <c r="C349" s="229" t="s">
        <v>258</v>
      </c>
      <c r="D349" s="219">
        <v>1980</v>
      </c>
      <c r="E349" s="219"/>
      <c r="F349" s="219" t="s">
        <v>17191</v>
      </c>
      <c r="G349" s="219">
        <v>2</v>
      </c>
      <c r="H349" s="219" t="s">
        <v>17056</v>
      </c>
      <c r="I349" s="230">
        <v>971.34</v>
      </c>
      <c r="J349" s="230">
        <v>879.22</v>
      </c>
      <c r="K349" s="230">
        <v>879.22</v>
      </c>
      <c r="L349" s="231">
        <v>45</v>
      </c>
      <c r="M349" s="219" t="s">
        <v>17049</v>
      </c>
      <c r="N349" s="219" t="s">
        <v>17065</v>
      </c>
      <c r="O349" s="222" t="s">
        <v>17175</v>
      </c>
      <c r="P349" s="227">
        <v>6747768.7300000004</v>
      </c>
      <c r="Q349" s="227"/>
      <c r="R349" s="227">
        <v>0</v>
      </c>
      <c r="S349" s="227">
        <v>0</v>
      </c>
      <c r="T349" s="227">
        <f t="shared" si="132"/>
        <v>6747768.7300000004</v>
      </c>
      <c r="U349" s="220">
        <f t="shared" si="131"/>
        <v>6946.8659068915113</v>
      </c>
      <c r="V349" s="227">
        <v>8740.070088743385</v>
      </c>
    </row>
    <row r="350" spans="1:22" ht="35.25">
      <c r="B350" s="228" t="s">
        <v>259</v>
      </c>
      <c r="C350" s="228"/>
      <c r="D350" s="219" t="s">
        <v>17027</v>
      </c>
      <c r="E350" s="219" t="s">
        <v>17027</v>
      </c>
      <c r="F350" s="219" t="s">
        <v>17027</v>
      </c>
      <c r="G350" s="219" t="s">
        <v>17027</v>
      </c>
      <c r="H350" s="219" t="s">
        <v>17027</v>
      </c>
      <c r="I350" s="224">
        <f>I351</f>
        <v>687</v>
      </c>
      <c r="J350" s="224">
        <f t="shared" ref="J350:L350" si="147">J351</f>
        <v>640.6</v>
      </c>
      <c r="K350" s="224">
        <f t="shared" si="147"/>
        <v>610.80000000000007</v>
      </c>
      <c r="L350" s="225">
        <f t="shared" si="147"/>
        <v>21</v>
      </c>
      <c r="M350" s="219" t="s">
        <v>17027</v>
      </c>
      <c r="N350" s="219" t="s">
        <v>17027</v>
      </c>
      <c r="O350" s="222" t="s">
        <v>17027</v>
      </c>
      <c r="P350" s="226">
        <v>4757125.34</v>
      </c>
      <c r="Q350" s="226"/>
      <c r="R350" s="224">
        <f t="shared" ref="R350" si="148">R351</f>
        <v>0</v>
      </c>
      <c r="S350" s="224">
        <f t="shared" ref="S350" si="149">S351</f>
        <v>0</v>
      </c>
      <c r="T350" s="224">
        <f t="shared" ref="T350" si="150">T351</f>
        <v>4757125.34</v>
      </c>
      <c r="U350" s="220">
        <f t="shared" si="131"/>
        <v>6924.4910334788938</v>
      </c>
      <c r="V350" s="227">
        <f>V351</f>
        <v>10628.685624454149</v>
      </c>
    </row>
    <row r="351" spans="1:22" ht="35.25">
      <c r="A351" s="200">
        <v>1</v>
      </c>
      <c r="B351" s="219">
        <f>SUBTOTAL(9,$A$16:A351)</f>
        <v>289</v>
      </c>
      <c r="C351" s="229" t="s">
        <v>260</v>
      </c>
      <c r="D351" s="219">
        <v>1965</v>
      </c>
      <c r="E351" s="219">
        <v>2016</v>
      </c>
      <c r="F351" s="219" t="s">
        <v>17191</v>
      </c>
      <c r="G351" s="219">
        <v>2</v>
      </c>
      <c r="H351" s="219" t="s">
        <v>16997</v>
      </c>
      <c r="I351" s="230">
        <v>687</v>
      </c>
      <c r="J351" s="230">
        <v>640.6</v>
      </c>
      <c r="K351" s="230">
        <v>610.80000000000007</v>
      </c>
      <c r="L351" s="231">
        <v>21</v>
      </c>
      <c r="M351" s="219" t="s">
        <v>17049</v>
      </c>
      <c r="N351" s="219" t="s">
        <v>17087</v>
      </c>
      <c r="O351" s="222" t="s">
        <v>17053</v>
      </c>
      <c r="P351" s="227">
        <v>4757125.34</v>
      </c>
      <c r="Q351" s="227"/>
      <c r="R351" s="227">
        <v>0</v>
      </c>
      <c r="S351" s="227">
        <v>0</v>
      </c>
      <c r="T351" s="227">
        <f t="shared" si="132"/>
        <v>4757125.34</v>
      </c>
      <c r="U351" s="220">
        <f t="shared" si="131"/>
        <v>6924.4910334788938</v>
      </c>
      <c r="V351" s="227">
        <v>10628.685624454149</v>
      </c>
    </row>
    <row r="352" spans="1:22" ht="35.25">
      <c r="B352" s="228" t="s">
        <v>261</v>
      </c>
      <c r="C352" s="228"/>
      <c r="D352" s="219" t="s">
        <v>17027</v>
      </c>
      <c r="E352" s="219" t="s">
        <v>17027</v>
      </c>
      <c r="F352" s="219" t="s">
        <v>17027</v>
      </c>
      <c r="G352" s="219" t="s">
        <v>17027</v>
      </c>
      <c r="H352" s="219" t="s">
        <v>17027</v>
      </c>
      <c r="I352" s="224">
        <f>SUM(I353:I355)</f>
        <v>3742.79</v>
      </c>
      <c r="J352" s="224">
        <f t="shared" ref="J352:L352" si="151">SUM(J353:J355)</f>
        <v>3619.2</v>
      </c>
      <c r="K352" s="224">
        <f t="shared" si="151"/>
        <v>1856.89</v>
      </c>
      <c r="L352" s="225">
        <f t="shared" si="151"/>
        <v>138</v>
      </c>
      <c r="M352" s="219" t="s">
        <v>17027</v>
      </c>
      <c r="N352" s="219" t="s">
        <v>17027</v>
      </c>
      <c r="O352" s="222" t="s">
        <v>17027</v>
      </c>
      <c r="P352" s="226">
        <v>13615171.16</v>
      </c>
      <c r="Q352" s="226"/>
      <c r="R352" s="224">
        <f t="shared" ref="R352" si="152">SUM(R353:R355)</f>
        <v>0</v>
      </c>
      <c r="S352" s="224">
        <f t="shared" ref="S352" si="153">SUM(S353:S355)</f>
        <v>0</v>
      </c>
      <c r="T352" s="224">
        <f t="shared" ref="T352" si="154">SUM(T353:T355)</f>
        <v>13615171.16</v>
      </c>
      <c r="U352" s="220">
        <f t="shared" si="131"/>
        <v>3637.7064061836227</v>
      </c>
      <c r="V352" s="227">
        <f>MAX(V353:V355)</f>
        <v>12062.749192921881</v>
      </c>
    </row>
    <row r="353" spans="1:22" ht="35.25">
      <c r="A353" s="200">
        <v>1</v>
      </c>
      <c r="B353" s="219">
        <f>SUBTOTAL(9,$A$16:A353)</f>
        <v>290</v>
      </c>
      <c r="C353" s="229" t="s">
        <v>262</v>
      </c>
      <c r="D353" s="219">
        <v>1978</v>
      </c>
      <c r="E353" s="219"/>
      <c r="F353" s="219" t="s">
        <v>17191</v>
      </c>
      <c r="G353" s="219">
        <v>2</v>
      </c>
      <c r="H353" s="219" t="s">
        <v>17056</v>
      </c>
      <c r="I353" s="230">
        <v>926.8</v>
      </c>
      <c r="J353" s="230">
        <v>840.6</v>
      </c>
      <c r="K353" s="230">
        <v>802.6</v>
      </c>
      <c r="L353" s="231">
        <v>40</v>
      </c>
      <c r="M353" s="219" t="s">
        <v>17049</v>
      </c>
      <c r="N353" s="219" t="s">
        <v>17065</v>
      </c>
      <c r="O353" s="222" t="s">
        <v>17176</v>
      </c>
      <c r="P353" s="227">
        <v>5618359.8899999997</v>
      </c>
      <c r="Q353" s="227"/>
      <c r="R353" s="227">
        <v>0</v>
      </c>
      <c r="S353" s="227">
        <v>0</v>
      </c>
      <c r="T353" s="227">
        <f t="shared" si="132"/>
        <v>5618359.8899999997</v>
      </c>
      <c r="U353" s="220">
        <f t="shared" si="131"/>
        <v>6062.1060530858867</v>
      </c>
      <c r="V353" s="227">
        <v>12062.749192921881</v>
      </c>
    </row>
    <row r="354" spans="1:22" ht="35.25">
      <c r="A354" s="200">
        <v>1</v>
      </c>
      <c r="B354" s="219">
        <f>SUBTOTAL(9,$A$16:A354)</f>
        <v>291</v>
      </c>
      <c r="C354" s="229" t="s">
        <v>15717</v>
      </c>
      <c r="D354" s="219">
        <v>1970</v>
      </c>
      <c r="E354" s="219"/>
      <c r="F354" s="219" t="s">
        <v>17191</v>
      </c>
      <c r="G354" s="219" t="s">
        <v>17052</v>
      </c>
      <c r="H354" s="219" t="s">
        <v>16995</v>
      </c>
      <c r="I354" s="230">
        <v>607.6</v>
      </c>
      <c r="J354" s="230">
        <v>607.6</v>
      </c>
      <c r="K354" s="230">
        <v>607.6</v>
      </c>
      <c r="L354" s="231">
        <v>25</v>
      </c>
      <c r="M354" s="219" t="s">
        <v>17049</v>
      </c>
      <c r="N354" s="219" t="s">
        <v>17065</v>
      </c>
      <c r="O354" s="222" t="s">
        <v>17358</v>
      </c>
      <c r="P354" s="227">
        <v>2055756.46</v>
      </c>
      <c r="Q354" s="227"/>
      <c r="R354" s="227">
        <v>0</v>
      </c>
      <c r="S354" s="227">
        <v>0</v>
      </c>
      <c r="T354" s="227">
        <f t="shared" si="132"/>
        <v>2055756.46</v>
      </c>
      <c r="U354" s="220">
        <f t="shared" si="131"/>
        <v>3383.4043120473993</v>
      </c>
      <c r="V354" s="227">
        <v>4459.7062277814348</v>
      </c>
    </row>
    <row r="355" spans="1:22" ht="35.25">
      <c r="A355" s="200">
        <v>1</v>
      </c>
      <c r="B355" s="219">
        <f>SUBTOTAL(9,$A$16:A355)</f>
        <v>292</v>
      </c>
      <c r="C355" s="229" t="s">
        <v>15732</v>
      </c>
      <c r="D355" s="219">
        <v>1970</v>
      </c>
      <c r="E355" s="219"/>
      <c r="F355" s="219" t="s">
        <v>17191</v>
      </c>
      <c r="G355" s="219" t="s">
        <v>17052</v>
      </c>
      <c r="H355" s="219" t="s">
        <v>17056</v>
      </c>
      <c r="I355" s="230">
        <v>2208.39</v>
      </c>
      <c r="J355" s="230">
        <v>2171</v>
      </c>
      <c r="K355" s="230">
        <v>446.69</v>
      </c>
      <c r="L355" s="231">
        <v>73</v>
      </c>
      <c r="M355" s="219" t="s">
        <v>17049</v>
      </c>
      <c r="N355" s="219" t="s">
        <v>17065</v>
      </c>
      <c r="O355" s="222" t="s">
        <v>17358</v>
      </c>
      <c r="P355" s="227">
        <v>5941054.8099999996</v>
      </c>
      <c r="Q355" s="227"/>
      <c r="R355" s="227">
        <v>0</v>
      </c>
      <c r="S355" s="227">
        <v>0</v>
      </c>
      <c r="T355" s="227">
        <f t="shared" si="132"/>
        <v>5941054.8099999996</v>
      </c>
      <c r="U355" s="220">
        <f t="shared" si="131"/>
        <v>2690.2199385072381</v>
      </c>
      <c r="V355" s="227">
        <v>4071.8458207110161</v>
      </c>
    </row>
    <row r="356" spans="1:22" ht="35.25">
      <c r="B356" s="228" t="s">
        <v>263</v>
      </c>
      <c r="C356" s="228"/>
      <c r="D356" s="219" t="s">
        <v>17027</v>
      </c>
      <c r="E356" s="219" t="s">
        <v>17027</v>
      </c>
      <c r="F356" s="219" t="s">
        <v>17027</v>
      </c>
      <c r="G356" s="219" t="s">
        <v>17027</v>
      </c>
      <c r="H356" s="219" t="s">
        <v>17027</v>
      </c>
      <c r="I356" s="224">
        <f>SUM(I357:I361)</f>
        <v>10489.66</v>
      </c>
      <c r="J356" s="224">
        <f>SUM(J357:J361)</f>
        <v>7672.1</v>
      </c>
      <c r="K356" s="224">
        <f>SUM(K357:K361)</f>
        <v>6890.7999999999993</v>
      </c>
      <c r="L356" s="225">
        <f>SUM(L357:L361)</f>
        <v>498</v>
      </c>
      <c r="M356" s="219" t="s">
        <v>17027</v>
      </c>
      <c r="N356" s="219" t="s">
        <v>17027</v>
      </c>
      <c r="O356" s="222" t="s">
        <v>17027</v>
      </c>
      <c r="P356" s="226">
        <v>35685621.329999998</v>
      </c>
      <c r="Q356" s="226"/>
      <c r="R356" s="224">
        <f>SUM(R357:R361)</f>
        <v>0</v>
      </c>
      <c r="S356" s="224">
        <f>SUM(S357:S361)</f>
        <v>0</v>
      </c>
      <c r="T356" s="224">
        <f>SUM(T357:T361)</f>
        <v>35685621.329999998</v>
      </c>
      <c r="U356" s="220">
        <f t="shared" si="131"/>
        <v>3401.9807438944636</v>
      </c>
      <c r="V356" s="227">
        <f>MAX(V357:V361)</f>
        <v>6225.1983200490504</v>
      </c>
    </row>
    <row r="357" spans="1:22" ht="35.25">
      <c r="A357" s="200">
        <v>1</v>
      </c>
      <c r="B357" s="219">
        <f>SUBTOTAL(9,$A$16:A357)</f>
        <v>293</v>
      </c>
      <c r="C357" s="229" t="s">
        <v>264</v>
      </c>
      <c r="D357" s="219">
        <v>1979</v>
      </c>
      <c r="E357" s="219"/>
      <c r="F357" s="219" t="s">
        <v>17191</v>
      </c>
      <c r="G357" s="219">
        <v>3</v>
      </c>
      <c r="H357" s="219" t="s">
        <v>17056</v>
      </c>
      <c r="I357" s="230">
        <v>1304.8</v>
      </c>
      <c r="J357" s="230">
        <v>1304.8</v>
      </c>
      <c r="K357" s="230">
        <v>1195.7</v>
      </c>
      <c r="L357" s="231">
        <v>76</v>
      </c>
      <c r="M357" s="219" t="s">
        <v>17049</v>
      </c>
      <c r="N357" s="219" t="s">
        <v>17065</v>
      </c>
      <c r="O357" s="222" t="s">
        <v>17177</v>
      </c>
      <c r="P357" s="227">
        <v>6933266.2700000005</v>
      </c>
      <c r="Q357" s="227"/>
      <c r="R357" s="227">
        <v>0</v>
      </c>
      <c r="S357" s="227">
        <v>0</v>
      </c>
      <c r="T357" s="227">
        <f t="shared" si="132"/>
        <v>6933266.2700000005</v>
      </c>
      <c r="U357" s="220">
        <f t="shared" si="131"/>
        <v>5313.6620708154514</v>
      </c>
      <c r="V357" s="227">
        <v>6225.1983200490504</v>
      </c>
    </row>
    <row r="358" spans="1:22" ht="35.25">
      <c r="A358" s="200">
        <v>1</v>
      </c>
      <c r="B358" s="219">
        <f>SUBTOTAL(9,$A$16:A358)</f>
        <v>294</v>
      </c>
      <c r="C358" s="229" t="s">
        <v>265</v>
      </c>
      <c r="D358" s="219">
        <v>1966</v>
      </c>
      <c r="E358" s="219"/>
      <c r="F358" s="219" t="s">
        <v>17054</v>
      </c>
      <c r="G358" s="219">
        <v>3</v>
      </c>
      <c r="H358" s="219">
        <v>3</v>
      </c>
      <c r="I358" s="230">
        <v>2156.8000000000002</v>
      </c>
      <c r="J358" s="230">
        <v>1513.3</v>
      </c>
      <c r="K358" s="230">
        <v>1091.3</v>
      </c>
      <c r="L358" s="231">
        <v>61</v>
      </c>
      <c r="M358" s="219" t="s">
        <v>17049</v>
      </c>
      <c r="N358" s="219" t="s">
        <v>17065</v>
      </c>
      <c r="O358" s="222" t="s">
        <v>17178</v>
      </c>
      <c r="P358" s="227">
        <v>11929316.199999999</v>
      </c>
      <c r="Q358" s="227"/>
      <c r="R358" s="227">
        <v>0</v>
      </c>
      <c r="S358" s="227">
        <v>0</v>
      </c>
      <c r="T358" s="227">
        <f t="shared" si="132"/>
        <v>11929316.199999999</v>
      </c>
      <c r="U358" s="220">
        <f t="shared" si="131"/>
        <v>5531.0256862017795</v>
      </c>
      <c r="V358" s="227">
        <v>5939.52299703264</v>
      </c>
    </row>
    <row r="359" spans="1:22" ht="35.25">
      <c r="A359" s="200">
        <v>1</v>
      </c>
      <c r="B359" s="219">
        <f>SUBTOTAL(9,$A$16:A359)</f>
        <v>295</v>
      </c>
      <c r="C359" s="229" t="s">
        <v>15672</v>
      </c>
      <c r="D359" s="219">
        <v>1964</v>
      </c>
      <c r="E359" s="219"/>
      <c r="F359" s="219" t="s">
        <v>17191</v>
      </c>
      <c r="G359" s="219">
        <v>2</v>
      </c>
      <c r="H359" s="219" t="s">
        <v>17052</v>
      </c>
      <c r="I359" s="230">
        <v>768.3</v>
      </c>
      <c r="J359" s="230">
        <v>297</v>
      </c>
      <c r="K359" s="230">
        <v>253.5</v>
      </c>
      <c r="L359" s="231">
        <v>80</v>
      </c>
      <c r="M359" s="219" t="s">
        <v>17049</v>
      </c>
      <c r="N359" s="219" t="s">
        <v>17065</v>
      </c>
      <c r="O359" s="222" t="s">
        <v>17175</v>
      </c>
      <c r="P359" s="227">
        <v>408560</v>
      </c>
      <c r="Q359" s="227"/>
      <c r="R359" s="227">
        <v>0</v>
      </c>
      <c r="S359" s="227">
        <v>0</v>
      </c>
      <c r="T359" s="227">
        <f t="shared" si="132"/>
        <v>408560</v>
      </c>
      <c r="U359" s="220">
        <f t="shared" si="131"/>
        <v>531.7714434465704</v>
      </c>
      <c r="V359" s="227">
        <f>U359</f>
        <v>531.7714434465704</v>
      </c>
    </row>
    <row r="360" spans="1:22" ht="35.25">
      <c r="A360" s="200">
        <v>1</v>
      </c>
      <c r="B360" s="219">
        <f>SUBTOTAL(9,$A$16:A360)</f>
        <v>296</v>
      </c>
      <c r="C360" s="229" t="s">
        <v>15685</v>
      </c>
      <c r="D360" s="219">
        <v>1973</v>
      </c>
      <c r="E360" s="219"/>
      <c r="F360" s="219" t="s">
        <v>17191</v>
      </c>
      <c r="G360" s="219">
        <v>5</v>
      </c>
      <c r="H360" s="219" t="s">
        <v>17056</v>
      </c>
      <c r="I360" s="230">
        <v>3131.46</v>
      </c>
      <c r="J360" s="230">
        <v>3131.28</v>
      </c>
      <c r="K360" s="230">
        <v>3070.48</v>
      </c>
      <c r="L360" s="231">
        <v>208</v>
      </c>
      <c r="M360" s="219" t="s">
        <v>17049</v>
      </c>
      <c r="N360" s="219" t="s">
        <v>17065</v>
      </c>
      <c r="O360" s="222" t="s">
        <v>17180</v>
      </c>
      <c r="P360" s="227">
        <v>8460186.8399999999</v>
      </c>
      <c r="Q360" s="227"/>
      <c r="R360" s="227">
        <v>0</v>
      </c>
      <c r="S360" s="227">
        <v>0</v>
      </c>
      <c r="T360" s="227">
        <f t="shared" si="132"/>
        <v>8460186.8399999999</v>
      </c>
      <c r="U360" s="220">
        <f t="shared" si="131"/>
        <v>2701.6748864746796</v>
      </c>
      <c r="V360" s="227">
        <v>3221.7946123533434</v>
      </c>
    </row>
    <row r="361" spans="1:22" ht="35.25">
      <c r="A361" s="200">
        <v>1</v>
      </c>
      <c r="B361" s="219">
        <f>SUBTOTAL(9,$A$16:A361)</f>
        <v>297</v>
      </c>
      <c r="C361" s="229" t="s">
        <v>2723</v>
      </c>
      <c r="D361" s="219">
        <v>1989</v>
      </c>
      <c r="E361" s="219"/>
      <c r="F361" s="219" t="s">
        <v>17191</v>
      </c>
      <c r="G361" s="219">
        <v>2</v>
      </c>
      <c r="H361" s="219" t="s">
        <v>17056</v>
      </c>
      <c r="I361" s="230">
        <v>3128.3</v>
      </c>
      <c r="J361" s="230">
        <v>1425.72</v>
      </c>
      <c r="K361" s="230">
        <v>1279.82</v>
      </c>
      <c r="L361" s="231">
        <v>73</v>
      </c>
      <c r="M361" s="219" t="s">
        <v>17049</v>
      </c>
      <c r="N361" s="219" t="s">
        <v>17065</v>
      </c>
      <c r="O361" s="222" t="s">
        <v>17177</v>
      </c>
      <c r="P361" s="227">
        <v>7954292.0199999996</v>
      </c>
      <c r="Q361" s="227"/>
      <c r="R361" s="227">
        <v>0</v>
      </c>
      <c r="S361" s="227">
        <v>0</v>
      </c>
      <c r="T361" s="227">
        <f t="shared" si="132"/>
        <v>7954292.0199999996</v>
      </c>
      <c r="U361" s="220">
        <f t="shared" si="131"/>
        <v>2542.6883674839369</v>
      </c>
      <c r="V361" s="227">
        <v>3023.6309775916629</v>
      </c>
    </row>
    <row r="362" spans="1:22" ht="35.25">
      <c r="B362" s="228" t="s">
        <v>269</v>
      </c>
      <c r="C362" s="228"/>
      <c r="D362" s="219" t="s">
        <v>17027</v>
      </c>
      <c r="E362" s="219" t="s">
        <v>17027</v>
      </c>
      <c r="F362" s="219" t="s">
        <v>17027</v>
      </c>
      <c r="G362" s="219" t="s">
        <v>17027</v>
      </c>
      <c r="H362" s="219" t="s">
        <v>17027</v>
      </c>
      <c r="I362" s="224">
        <f>SUM(I363:I365)</f>
        <v>2259.94</v>
      </c>
      <c r="J362" s="224">
        <f>SUM(J363:J365)</f>
        <v>1841.54</v>
      </c>
      <c r="K362" s="224">
        <f>SUM(K363:K365)</f>
        <v>1729.04</v>
      </c>
      <c r="L362" s="225">
        <f>SUM(L363:L365)</f>
        <v>115</v>
      </c>
      <c r="M362" s="219" t="s">
        <v>17027</v>
      </c>
      <c r="N362" s="219" t="s">
        <v>17027</v>
      </c>
      <c r="O362" s="222" t="s">
        <v>17027</v>
      </c>
      <c r="P362" s="226">
        <v>1487107.2199999997</v>
      </c>
      <c r="Q362" s="226">
        <f>SUM(Q363:Q365)</f>
        <v>0</v>
      </c>
      <c r="R362" s="224">
        <f>SUM(R363:R365)</f>
        <v>0</v>
      </c>
      <c r="S362" s="224">
        <f>SUM(S363:S365)</f>
        <v>279198.42</v>
      </c>
      <c r="T362" s="224">
        <f>SUM(T363:T365)</f>
        <v>1207908.7999999998</v>
      </c>
      <c r="U362" s="220">
        <f t="shared" si="131"/>
        <v>658.0295140578952</v>
      </c>
      <c r="V362" s="227">
        <f>MAX(V363:V365)</f>
        <v>1051.81</v>
      </c>
    </row>
    <row r="363" spans="1:22" ht="35.25">
      <c r="A363" s="200">
        <v>1</v>
      </c>
      <c r="B363" s="219">
        <f>SUBTOTAL(9,$A$16:A363)</f>
        <v>298</v>
      </c>
      <c r="C363" s="229" t="s">
        <v>15498</v>
      </c>
      <c r="D363" s="219">
        <v>1968</v>
      </c>
      <c r="E363" s="219"/>
      <c r="F363" s="219" t="s">
        <v>17191</v>
      </c>
      <c r="G363" s="219">
        <v>2</v>
      </c>
      <c r="H363" s="219" t="s">
        <v>16995</v>
      </c>
      <c r="I363" s="230">
        <v>545.34</v>
      </c>
      <c r="J363" s="230">
        <v>316.54000000000002</v>
      </c>
      <c r="K363" s="230">
        <v>204.04</v>
      </c>
      <c r="L363" s="231">
        <v>21</v>
      </c>
      <c r="M363" s="219" t="s">
        <v>17049</v>
      </c>
      <c r="N363" s="219" t="s">
        <v>17065</v>
      </c>
      <c r="O363" s="222" t="s">
        <v>17359</v>
      </c>
      <c r="P363" s="227">
        <v>375274.83999999997</v>
      </c>
      <c r="Q363" s="227"/>
      <c r="R363" s="227">
        <v>0</v>
      </c>
      <c r="S363" s="227">
        <v>0</v>
      </c>
      <c r="T363" s="227">
        <f t="shared" si="132"/>
        <v>375274.83999999997</v>
      </c>
      <c r="U363" s="220">
        <f t="shared" si="131"/>
        <v>688.14838449407694</v>
      </c>
      <c r="V363" s="227">
        <v>1051.81</v>
      </c>
    </row>
    <row r="364" spans="1:22" ht="35.25">
      <c r="A364" s="200">
        <v>1</v>
      </c>
      <c r="B364" s="219">
        <f>SUBTOTAL(9,$A$16:A364)</f>
        <v>299</v>
      </c>
      <c r="C364" s="232" t="s">
        <v>15517</v>
      </c>
      <c r="D364" s="233">
        <v>1982</v>
      </c>
      <c r="E364" s="233"/>
      <c r="F364" s="219" t="s">
        <v>17191</v>
      </c>
      <c r="G364" s="233">
        <v>2</v>
      </c>
      <c r="H364" s="233">
        <v>3</v>
      </c>
      <c r="I364" s="234">
        <v>851.7</v>
      </c>
      <c r="J364" s="234">
        <v>770</v>
      </c>
      <c r="K364" s="234">
        <v>770</v>
      </c>
      <c r="L364" s="235">
        <v>47</v>
      </c>
      <c r="M364" s="233" t="s">
        <v>17049</v>
      </c>
      <c r="N364" s="233" t="s">
        <v>17065</v>
      </c>
      <c r="O364" s="236" t="s">
        <v>17179</v>
      </c>
      <c r="P364" s="237">
        <v>552284.87</v>
      </c>
      <c r="Q364" s="237">
        <v>0</v>
      </c>
      <c r="R364" s="237">
        <v>0</v>
      </c>
      <c r="S364" s="237">
        <v>138687.32999999999</v>
      </c>
      <c r="T364" s="237">
        <f t="shared" si="132"/>
        <v>413597.54000000004</v>
      </c>
      <c r="U364" s="220">
        <f t="shared" si="131"/>
        <v>648.45000587061168</v>
      </c>
      <c r="V364" s="227">
        <v>648.45000000000005</v>
      </c>
    </row>
    <row r="365" spans="1:22" ht="35.25">
      <c r="A365" s="200">
        <v>1</v>
      </c>
      <c r="B365" s="219">
        <f>SUBTOTAL(9,$A$16:A365)</f>
        <v>300</v>
      </c>
      <c r="C365" s="232" t="s">
        <v>15521</v>
      </c>
      <c r="D365" s="233">
        <v>1982</v>
      </c>
      <c r="E365" s="233"/>
      <c r="F365" s="219" t="s">
        <v>17191</v>
      </c>
      <c r="G365" s="233">
        <v>2</v>
      </c>
      <c r="H365" s="233">
        <v>3</v>
      </c>
      <c r="I365" s="234">
        <v>862.9</v>
      </c>
      <c r="J365" s="234">
        <v>755</v>
      </c>
      <c r="K365" s="234">
        <v>755</v>
      </c>
      <c r="L365" s="235">
        <v>47</v>
      </c>
      <c r="M365" s="233" t="s">
        <v>17049</v>
      </c>
      <c r="N365" s="233" t="s">
        <v>17065</v>
      </c>
      <c r="O365" s="236" t="s">
        <v>17179</v>
      </c>
      <c r="P365" s="237">
        <v>559547.50999999989</v>
      </c>
      <c r="Q365" s="237">
        <v>0</v>
      </c>
      <c r="R365" s="237">
        <v>0</v>
      </c>
      <c r="S365" s="237">
        <v>140511.09</v>
      </c>
      <c r="T365" s="237">
        <f>P365-R365-S365</f>
        <v>419036.41999999993</v>
      </c>
      <c r="U365" s="220">
        <f t="shared" si="131"/>
        <v>648.4500057944141</v>
      </c>
      <c r="V365" s="227">
        <v>648.45000000000005</v>
      </c>
    </row>
    <row r="366" spans="1:22" ht="35.25">
      <c r="B366" s="228" t="s">
        <v>266</v>
      </c>
      <c r="C366" s="228"/>
      <c r="D366" s="219" t="s">
        <v>17027</v>
      </c>
      <c r="E366" s="219" t="s">
        <v>17027</v>
      </c>
      <c r="F366" s="219" t="s">
        <v>17027</v>
      </c>
      <c r="G366" s="219" t="s">
        <v>17027</v>
      </c>
      <c r="H366" s="219" t="s">
        <v>17027</v>
      </c>
      <c r="I366" s="224">
        <f>SUM(I367:I370)</f>
        <v>10815.19</v>
      </c>
      <c r="J366" s="224">
        <f t="shared" ref="J366:L366" si="155">SUM(J367:J370)</f>
        <v>7508.67</v>
      </c>
      <c r="K366" s="224">
        <f t="shared" si="155"/>
        <v>6890.2100000000009</v>
      </c>
      <c r="L366" s="225">
        <f t="shared" si="155"/>
        <v>453</v>
      </c>
      <c r="M366" s="219" t="s">
        <v>17027</v>
      </c>
      <c r="N366" s="219" t="s">
        <v>17027</v>
      </c>
      <c r="O366" s="222" t="s">
        <v>17027</v>
      </c>
      <c r="P366" s="226">
        <v>20158257.439999998</v>
      </c>
      <c r="Q366" s="226"/>
      <c r="R366" s="224">
        <f>SUM(R367:R370)</f>
        <v>0</v>
      </c>
      <c r="S366" s="224">
        <f t="shared" ref="S366:T366" si="156">SUM(S367:S370)</f>
        <v>0</v>
      </c>
      <c r="T366" s="224">
        <f t="shared" si="156"/>
        <v>20158257.439999998</v>
      </c>
      <c r="U366" s="220">
        <f t="shared" si="131"/>
        <v>1863.8838004695244</v>
      </c>
      <c r="V366" s="227">
        <f>MAX(V367:V370)</f>
        <v>9134.0013158706424</v>
      </c>
    </row>
    <row r="367" spans="1:22" ht="35.25">
      <c r="A367" s="200">
        <v>1</v>
      </c>
      <c r="B367" s="219">
        <f>SUBTOTAL(9,$A$16:A367)</f>
        <v>301</v>
      </c>
      <c r="C367" s="229" t="s">
        <v>268</v>
      </c>
      <c r="D367" s="219">
        <v>1985</v>
      </c>
      <c r="E367" s="219"/>
      <c r="F367" s="219" t="s">
        <v>17054</v>
      </c>
      <c r="G367" s="219">
        <v>5</v>
      </c>
      <c r="H367" s="219" t="s">
        <v>17059</v>
      </c>
      <c r="I367" s="230">
        <v>5424.3</v>
      </c>
      <c r="J367" s="230">
        <v>3937.3</v>
      </c>
      <c r="K367" s="230">
        <v>3726.1000000000004</v>
      </c>
      <c r="L367" s="231">
        <v>176</v>
      </c>
      <c r="M367" s="219" t="s">
        <v>17049</v>
      </c>
      <c r="N367" s="219" t="s">
        <v>17065</v>
      </c>
      <c r="O367" s="222" t="s">
        <v>17177</v>
      </c>
      <c r="P367" s="227">
        <v>11012660.640000001</v>
      </c>
      <c r="Q367" s="227"/>
      <c r="R367" s="227">
        <v>0</v>
      </c>
      <c r="S367" s="227">
        <v>0</v>
      </c>
      <c r="T367" s="227">
        <f t="shared" si="132"/>
        <v>11012660.640000001</v>
      </c>
      <c r="U367" s="220">
        <f t="shared" si="131"/>
        <v>2030.2454952712792</v>
      </c>
      <c r="V367" s="227">
        <v>2107.4831259333</v>
      </c>
    </row>
    <row r="368" spans="1:22" ht="35.25">
      <c r="A368" s="200">
        <v>1</v>
      </c>
      <c r="B368" s="219">
        <f>SUBTOTAL(9,$A$16:A368)</f>
        <v>302</v>
      </c>
      <c r="C368" s="229" t="s">
        <v>15351</v>
      </c>
      <c r="D368" s="219">
        <v>1971</v>
      </c>
      <c r="E368" s="219"/>
      <c r="F368" s="219" t="s">
        <v>17191</v>
      </c>
      <c r="G368" s="219">
        <v>5</v>
      </c>
      <c r="H368" s="219" t="s">
        <v>17056</v>
      </c>
      <c r="I368" s="230">
        <v>3186.9</v>
      </c>
      <c r="J368" s="230">
        <v>1676</v>
      </c>
      <c r="K368" s="230">
        <v>1676</v>
      </c>
      <c r="L368" s="231">
        <v>174</v>
      </c>
      <c r="M368" s="219" t="s">
        <v>17049</v>
      </c>
      <c r="N368" s="219" t="s">
        <v>17360</v>
      </c>
      <c r="O368" s="222" t="s">
        <v>17361</v>
      </c>
      <c r="P368" s="227">
        <v>3847295.6999999997</v>
      </c>
      <c r="Q368" s="227"/>
      <c r="R368" s="227">
        <v>0</v>
      </c>
      <c r="S368" s="227">
        <v>0</v>
      </c>
      <c r="T368" s="227">
        <f t="shared" si="132"/>
        <v>3847295.6999999997</v>
      </c>
      <c r="U368" s="220">
        <f t="shared" si="131"/>
        <v>1207.2219711945777</v>
      </c>
      <c r="V368" s="227">
        <v>1815.91</v>
      </c>
    </row>
    <row r="369" spans="1:22" ht="35.25">
      <c r="A369" s="200">
        <v>1</v>
      </c>
      <c r="B369" s="219">
        <f>SUBTOTAL(9,$A$16:A369)</f>
        <v>303</v>
      </c>
      <c r="C369" s="229" t="s">
        <v>15473</v>
      </c>
      <c r="D369" s="219">
        <v>1928</v>
      </c>
      <c r="E369" s="219"/>
      <c r="F369" s="219" t="s">
        <v>17191</v>
      </c>
      <c r="G369" s="219">
        <v>3</v>
      </c>
      <c r="H369" s="219" t="s">
        <v>17052</v>
      </c>
      <c r="I369" s="230">
        <v>1718.33</v>
      </c>
      <c r="J369" s="230">
        <v>1631.7</v>
      </c>
      <c r="K369" s="230">
        <v>1224.44</v>
      </c>
      <c r="L369" s="231">
        <v>85</v>
      </c>
      <c r="M369" s="219" t="s">
        <v>17049</v>
      </c>
      <c r="N369" s="219" t="s">
        <v>17065</v>
      </c>
      <c r="O369" s="222" t="s">
        <v>17362</v>
      </c>
      <c r="P369" s="227">
        <v>5148301.0999999996</v>
      </c>
      <c r="Q369" s="227"/>
      <c r="R369" s="227">
        <v>0</v>
      </c>
      <c r="S369" s="227">
        <v>0</v>
      </c>
      <c r="T369" s="227">
        <f t="shared" si="132"/>
        <v>5148301.0999999996</v>
      </c>
      <c r="U369" s="220">
        <f t="shared" si="131"/>
        <v>2996.107325135451</v>
      </c>
      <c r="V369" s="227">
        <v>9134.0013158706424</v>
      </c>
    </row>
    <row r="370" spans="1:22" ht="35.25">
      <c r="A370" s="200">
        <v>1</v>
      </c>
      <c r="B370" s="219">
        <f>SUBTOTAL(9,$A$16:A370)</f>
        <v>304</v>
      </c>
      <c r="C370" s="229" t="s">
        <v>267</v>
      </c>
      <c r="D370" s="219">
        <v>1959</v>
      </c>
      <c r="E370" s="219"/>
      <c r="F370" s="219" t="s">
        <v>17191</v>
      </c>
      <c r="G370" s="219">
        <v>2</v>
      </c>
      <c r="H370" s="219" t="s">
        <v>16995</v>
      </c>
      <c r="I370" s="230">
        <v>485.66</v>
      </c>
      <c r="J370" s="230">
        <v>263.67</v>
      </c>
      <c r="K370" s="230">
        <v>263.67</v>
      </c>
      <c r="L370" s="231">
        <v>18</v>
      </c>
      <c r="M370" s="219" t="s">
        <v>17049</v>
      </c>
      <c r="N370" s="219" t="s">
        <v>17065</v>
      </c>
      <c r="O370" s="222" t="s">
        <v>17177</v>
      </c>
      <c r="P370" s="227">
        <v>150000</v>
      </c>
      <c r="Q370" s="227"/>
      <c r="R370" s="227">
        <v>0</v>
      </c>
      <c r="S370" s="227">
        <v>0</v>
      </c>
      <c r="T370" s="227">
        <f>P370-R370-S370</f>
        <v>150000</v>
      </c>
      <c r="U370" s="220">
        <f t="shared" si="131"/>
        <v>308.85804884075276</v>
      </c>
      <c r="V370" s="227">
        <f>U370</f>
        <v>308.85804884075276</v>
      </c>
    </row>
    <row r="371" spans="1:22" ht="35.25">
      <c r="B371" s="228" t="s">
        <v>271</v>
      </c>
      <c r="C371" s="228"/>
      <c r="D371" s="219" t="s">
        <v>17027</v>
      </c>
      <c r="E371" s="219" t="s">
        <v>17027</v>
      </c>
      <c r="F371" s="219" t="s">
        <v>17027</v>
      </c>
      <c r="G371" s="219" t="s">
        <v>17027</v>
      </c>
      <c r="H371" s="219" t="s">
        <v>17027</v>
      </c>
      <c r="I371" s="224">
        <f>I372</f>
        <v>1421.2</v>
      </c>
      <c r="J371" s="224">
        <f t="shared" ref="J371:L371" si="157">J372</f>
        <v>871.8</v>
      </c>
      <c r="K371" s="224">
        <f t="shared" si="157"/>
        <v>731.1</v>
      </c>
      <c r="L371" s="225">
        <f t="shared" si="157"/>
        <v>47</v>
      </c>
      <c r="M371" s="219" t="s">
        <v>17027</v>
      </c>
      <c r="N371" s="219" t="s">
        <v>17027</v>
      </c>
      <c r="O371" s="222" t="s">
        <v>17027</v>
      </c>
      <c r="P371" s="226">
        <v>8800830.6999999993</v>
      </c>
      <c r="Q371" s="226"/>
      <c r="R371" s="224">
        <f t="shared" ref="R371" si="158">R372</f>
        <v>0</v>
      </c>
      <c r="S371" s="224">
        <f t="shared" ref="S371" si="159">S372</f>
        <v>0</v>
      </c>
      <c r="T371" s="224">
        <f t="shared" ref="T371" si="160">T372</f>
        <v>8800830.6999999993</v>
      </c>
      <c r="U371" s="220">
        <f t="shared" si="131"/>
        <v>6192.5349704475084</v>
      </c>
      <c r="V371" s="227">
        <f>V372</f>
        <v>6268.3862538699686</v>
      </c>
    </row>
    <row r="372" spans="1:22" ht="35.25">
      <c r="A372" s="200">
        <v>1</v>
      </c>
      <c r="B372" s="219">
        <f>SUBTOTAL(9,$A$16:A372)</f>
        <v>305</v>
      </c>
      <c r="C372" s="239" t="s">
        <v>2741</v>
      </c>
      <c r="D372" s="219">
        <v>1989</v>
      </c>
      <c r="E372" s="219"/>
      <c r="F372" s="219" t="s">
        <v>17191</v>
      </c>
      <c r="G372" s="219">
        <v>2</v>
      </c>
      <c r="H372" s="219" t="s">
        <v>17056</v>
      </c>
      <c r="I372" s="224">
        <v>1421.2</v>
      </c>
      <c r="J372" s="224">
        <v>871.8</v>
      </c>
      <c r="K372" s="224">
        <v>731.1</v>
      </c>
      <c r="L372" s="225">
        <v>47</v>
      </c>
      <c r="M372" s="219" t="s">
        <v>17049</v>
      </c>
      <c r="N372" s="219" t="s">
        <v>17065</v>
      </c>
      <c r="O372" s="222" t="s">
        <v>17359</v>
      </c>
      <c r="P372" s="224">
        <v>8800830.6999999993</v>
      </c>
      <c r="Q372" s="226"/>
      <c r="R372" s="224">
        <v>0</v>
      </c>
      <c r="S372" s="224">
        <v>0</v>
      </c>
      <c r="T372" s="224">
        <f t="shared" si="132"/>
        <v>8800830.6999999993</v>
      </c>
      <c r="U372" s="220">
        <f t="shared" si="131"/>
        <v>6192.5349704475084</v>
      </c>
      <c r="V372" s="227">
        <v>6268.3862538699686</v>
      </c>
    </row>
    <row r="373" spans="1:22" ht="35.25">
      <c r="B373" s="228" t="s">
        <v>52</v>
      </c>
      <c r="C373" s="228"/>
      <c r="D373" s="219" t="s">
        <v>17027</v>
      </c>
      <c r="E373" s="219" t="s">
        <v>17027</v>
      </c>
      <c r="F373" s="219" t="s">
        <v>17027</v>
      </c>
      <c r="G373" s="219" t="s">
        <v>17027</v>
      </c>
      <c r="H373" s="219" t="s">
        <v>17027</v>
      </c>
      <c r="I373" s="224">
        <f>SUM(I374:I378)</f>
        <v>8802.18</v>
      </c>
      <c r="J373" s="224">
        <f t="shared" ref="J373:K373" si="161">SUM(J374:J378)</f>
        <v>6911.5999999999995</v>
      </c>
      <c r="K373" s="224">
        <f t="shared" si="161"/>
        <v>6648.2</v>
      </c>
      <c r="L373" s="225">
        <f>SUM(L374:L378)</f>
        <v>291</v>
      </c>
      <c r="M373" s="219" t="s">
        <v>17027</v>
      </c>
      <c r="N373" s="219" t="s">
        <v>17027</v>
      </c>
      <c r="O373" s="222" t="s">
        <v>17027</v>
      </c>
      <c r="P373" s="226">
        <v>34494538.579999998</v>
      </c>
      <c r="Q373" s="226"/>
      <c r="R373" s="224">
        <f>SUM(R374:R378)</f>
        <v>0</v>
      </c>
      <c r="S373" s="224">
        <f t="shared" ref="S373:T373" si="162">SUM(S374:S378)</f>
        <v>0</v>
      </c>
      <c r="T373" s="224">
        <f t="shared" si="162"/>
        <v>34494538.579999998</v>
      </c>
      <c r="U373" s="220">
        <f t="shared" si="131"/>
        <v>3918.8631202724778</v>
      </c>
      <c r="V373" s="227">
        <f>MAX(V374:V378)</f>
        <v>12186.324900720325</v>
      </c>
    </row>
    <row r="374" spans="1:22" ht="35.25">
      <c r="A374" s="200">
        <v>1</v>
      </c>
      <c r="B374" s="219">
        <f>SUBTOTAL(9,$A$16:A374)</f>
        <v>306</v>
      </c>
      <c r="C374" s="229" t="s">
        <v>57</v>
      </c>
      <c r="D374" s="219">
        <v>1962</v>
      </c>
      <c r="E374" s="219"/>
      <c r="F374" s="219" t="s">
        <v>17191</v>
      </c>
      <c r="G374" s="219">
        <v>2</v>
      </c>
      <c r="H374" s="219" t="s">
        <v>16997</v>
      </c>
      <c r="I374" s="230">
        <v>632</v>
      </c>
      <c r="J374" s="230">
        <v>632</v>
      </c>
      <c r="K374" s="230">
        <v>492.8</v>
      </c>
      <c r="L374" s="231">
        <v>34</v>
      </c>
      <c r="M374" s="219" t="s">
        <v>17049</v>
      </c>
      <c r="N374" s="219" t="s">
        <v>17065</v>
      </c>
      <c r="O374" s="222" t="s">
        <v>17160</v>
      </c>
      <c r="P374" s="227">
        <v>4688937.4700000007</v>
      </c>
      <c r="Q374" s="227"/>
      <c r="R374" s="227">
        <v>0</v>
      </c>
      <c r="S374" s="227">
        <v>0</v>
      </c>
      <c r="T374" s="227">
        <f t="shared" si="132"/>
        <v>4688937.4700000007</v>
      </c>
      <c r="U374" s="220">
        <f t="shared" si="131"/>
        <v>7419.2048575949375</v>
      </c>
      <c r="V374" s="227">
        <v>9344.6116455696192</v>
      </c>
    </row>
    <row r="375" spans="1:22" ht="35.25">
      <c r="A375" s="200">
        <v>1</v>
      </c>
      <c r="B375" s="219">
        <f>SUBTOTAL(9,$A$16:A375)</f>
        <v>307</v>
      </c>
      <c r="C375" s="229" t="s">
        <v>15896</v>
      </c>
      <c r="D375" s="219">
        <v>1917</v>
      </c>
      <c r="E375" s="219"/>
      <c r="F375" s="219" t="s">
        <v>17191</v>
      </c>
      <c r="G375" s="219">
        <v>2</v>
      </c>
      <c r="H375" s="219" t="s">
        <v>16995</v>
      </c>
      <c r="I375" s="230">
        <v>319.3</v>
      </c>
      <c r="J375" s="230">
        <v>205.2</v>
      </c>
      <c r="K375" s="230">
        <v>152.19999999999999</v>
      </c>
      <c r="L375" s="231">
        <v>14</v>
      </c>
      <c r="M375" s="219" t="s">
        <v>17049</v>
      </c>
      <c r="N375" s="219" t="s">
        <v>17087</v>
      </c>
      <c r="O375" s="222" t="s">
        <v>17053</v>
      </c>
      <c r="P375" s="227">
        <v>2100539.54</v>
      </c>
      <c r="Q375" s="227"/>
      <c r="R375" s="227">
        <v>0</v>
      </c>
      <c r="S375" s="227">
        <v>0</v>
      </c>
      <c r="T375" s="227">
        <f t="shared" si="132"/>
        <v>2100539.54</v>
      </c>
      <c r="U375" s="220">
        <f t="shared" si="131"/>
        <v>6578.5766990291258</v>
      </c>
      <c r="V375" s="227">
        <v>12186.324900720325</v>
      </c>
    </row>
    <row r="376" spans="1:22" ht="35.25">
      <c r="A376" s="200">
        <v>1</v>
      </c>
      <c r="B376" s="219">
        <f>SUBTOTAL(9,$A$16:A376)</f>
        <v>308</v>
      </c>
      <c r="C376" s="229" t="s">
        <v>15901</v>
      </c>
      <c r="D376" s="219">
        <v>1967</v>
      </c>
      <c r="E376" s="219"/>
      <c r="F376" s="219" t="s">
        <v>17191</v>
      </c>
      <c r="G376" s="219">
        <v>2</v>
      </c>
      <c r="H376" s="219" t="s">
        <v>17056</v>
      </c>
      <c r="I376" s="230">
        <v>987</v>
      </c>
      <c r="J376" s="230">
        <v>987</v>
      </c>
      <c r="K376" s="230">
        <v>915.8</v>
      </c>
      <c r="L376" s="231">
        <v>20</v>
      </c>
      <c r="M376" s="219" t="s">
        <v>17049</v>
      </c>
      <c r="N376" s="219" t="s">
        <v>17065</v>
      </c>
      <c r="O376" s="222" t="s">
        <v>17162</v>
      </c>
      <c r="P376" s="227">
        <v>7615696.4900000002</v>
      </c>
      <c r="Q376" s="227"/>
      <c r="R376" s="227">
        <v>0</v>
      </c>
      <c r="S376" s="227">
        <v>0</v>
      </c>
      <c r="T376" s="227">
        <f t="shared" si="132"/>
        <v>7615696.4900000002</v>
      </c>
      <c r="U376" s="220">
        <f t="shared" si="131"/>
        <v>7716.0045491388046</v>
      </c>
      <c r="V376" s="227">
        <v>10013.698982776088</v>
      </c>
    </row>
    <row r="377" spans="1:22" ht="35.25">
      <c r="A377" s="200">
        <v>1</v>
      </c>
      <c r="B377" s="219">
        <f>SUBTOTAL(9,$A$16:A377)</f>
        <v>309</v>
      </c>
      <c r="C377" s="229" t="s">
        <v>15877</v>
      </c>
      <c r="D377" s="219">
        <v>1971</v>
      </c>
      <c r="E377" s="219"/>
      <c r="F377" s="219" t="s">
        <v>17191</v>
      </c>
      <c r="G377" s="219">
        <v>5</v>
      </c>
      <c r="H377" s="219" t="s">
        <v>17052</v>
      </c>
      <c r="I377" s="230">
        <v>3414.98</v>
      </c>
      <c r="J377" s="230">
        <v>2564.1999999999998</v>
      </c>
      <c r="K377" s="230">
        <v>2564.1999999999998</v>
      </c>
      <c r="L377" s="231">
        <v>118</v>
      </c>
      <c r="M377" s="219" t="s">
        <v>17049</v>
      </c>
      <c r="N377" s="219" t="s">
        <v>17065</v>
      </c>
      <c r="O377" s="222" t="s">
        <v>17363</v>
      </c>
      <c r="P377" s="227">
        <v>9861598.209999999</v>
      </c>
      <c r="Q377" s="227"/>
      <c r="R377" s="227">
        <v>0</v>
      </c>
      <c r="S377" s="227">
        <v>0</v>
      </c>
      <c r="T377" s="227">
        <f t="shared" si="132"/>
        <v>9861598.209999999</v>
      </c>
      <c r="U377" s="220">
        <f t="shared" si="131"/>
        <v>2887.7469882693308</v>
      </c>
      <c r="V377" s="227">
        <v>3345.5853258291413</v>
      </c>
    </row>
    <row r="378" spans="1:22" ht="35.25">
      <c r="A378" s="200">
        <v>1</v>
      </c>
      <c r="B378" s="219">
        <f>SUBTOTAL(9,$A$16:A378)</f>
        <v>310</v>
      </c>
      <c r="C378" s="229" t="s">
        <v>15882</v>
      </c>
      <c r="D378" s="219">
        <v>1972</v>
      </c>
      <c r="E378" s="219"/>
      <c r="F378" s="219" t="s">
        <v>17191</v>
      </c>
      <c r="G378" s="219">
        <v>5</v>
      </c>
      <c r="H378" s="219" t="s">
        <v>17052</v>
      </c>
      <c r="I378" s="230">
        <v>3448.9</v>
      </c>
      <c r="J378" s="230">
        <v>2523.1999999999998</v>
      </c>
      <c r="K378" s="230">
        <v>2523.1999999999998</v>
      </c>
      <c r="L378" s="231">
        <v>105</v>
      </c>
      <c r="M378" s="219" t="s">
        <v>17049</v>
      </c>
      <c r="N378" s="219" t="s">
        <v>17065</v>
      </c>
      <c r="O378" s="222" t="s">
        <v>17363</v>
      </c>
      <c r="P378" s="227">
        <v>10227766.869999999</v>
      </c>
      <c r="Q378" s="227"/>
      <c r="R378" s="227">
        <v>0</v>
      </c>
      <c r="S378" s="227">
        <v>0</v>
      </c>
      <c r="T378" s="227">
        <f t="shared" si="132"/>
        <v>10227766.869999999</v>
      </c>
      <c r="U378" s="220">
        <f t="shared" si="131"/>
        <v>2965.5156339702512</v>
      </c>
      <c r="V378" s="227">
        <v>3040.7167038765983</v>
      </c>
    </row>
    <row r="379" spans="1:22" ht="35.25">
      <c r="B379" s="228" t="s">
        <v>53</v>
      </c>
      <c r="C379" s="228"/>
      <c r="D379" s="219" t="s">
        <v>17027</v>
      </c>
      <c r="E379" s="219" t="s">
        <v>17027</v>
      </c>
      <c r="F379" s="219" t="s">
        <v>17027</v>
      </c>
      <c r="G379" s="219" t="s">
        <v>17027</v>
      </c>
      <c r="H379" s="219" t="s">
        <v>17027</v>
      </c>
      <c r="I379" s="224">
        <f>I380</f>
        <v>4666.6000000000004</v>
      </c>
      <c r="J379" s="224">
        <f t="shared" ref="J379:L379" si="163">J380</f>
        <v>3535</v>
      </c>
      <c r="K379" s="224">
        <f t="shared" si="163"/>
        <v>3316.8</v>
      </c>
      <c r="L379" s="225">
        <f t="shared" si="163"/>
        <v>131</v>
      </c>
      <c r="M379" s="219" t="s">
        <v>17027</v>
      </c>
      <c r="N379" s="219" t="s">
        <v>17027</v>
      </c>
      <c r="O379" s="222" t="s">
        <v>17027</v>
      </c>
      <c r="P379" s="226">
        <v>8578192.4800000004</v>
      </c>
      <c r="Q379" s="226"/>
      <c r="R379" s="224">
        <f t="shared" ref="R379" si="164">R380</f>
        <v>0</v>
      </c>
      <c r="S379" s="224">
        <f t="shared" ref="S379" si="165">S380</f>
        <v>0</v>
      </c>
      <c r="T379" s="224">
        <f t="shared" ref="T379" si="166">T380</f>
        <v>8578192.4800000004</v>
      </c>
      <c r="U379" s="220">
        <f t="shared" si="131"/>
        <v>1838.2103630051859</v>
      </c>
      <c r="V379" s="227">
        <f>V380</f>
        <v>2237.9683024043197</v>
      </c>
    </row>
    <row r="380" spans="1:22" ht="35.25">
      <c r="A380" s="200">
        <v>1</v>
      </c>
      <c r="B380" s="219">
        <f>SUBTOTAL(9,$A$16:A380)</f>
        <v>311</v>
      </c>
      <c r="C380" s="229" t="s">
        <v>58</v>
      </c>
      <c r="D380" s="219">
        <v>1972</v>
      </c>
      <c r="E380" s="219"/>
      <c r="F380" s="219" t="s">
        <v>17054</v>
      </c>
      <c r="G380" s="219">
        <v>5</v>
      </c>
      <c r="H380" s="219" t="s">
        <v>17052</v>
      </c>
      <c r="I380" s="230">
        <v>4666.6000000000004</v>
      </c>
      <c r="J380" s="230">
        <v>3535</v>
      </c>
      <c r="K380" s="230">
        <v>3316.8</v>
      </c>
      <c r="L380" s="231">
        <v>131</v>
      </c>
      <c r="M380" s="219" t="s">
        <v>17049</v>
      </c>
      <c r="N380" s="219" t="s">
        <v>17065</v>
      </c>
      <c r="O380" s="222" t="s">
        <v>17161</v>
      </c>
      <c r="P380" s="227">
        <v>8578192.4800000004</v>
      </c>
      <c r="Q380" s="227"/>
      <c r="R380" s="227">
        <v>0</v>
      </c>
      <c r="S380" s="227">
        <v>0</v>
      </c>
      <c r="T380" s="227">
        <f t="shared" si="132"/>
        <v>8578192.4800000004</v>
      </c>
      <c r="U380" s="220">
        <f t="shared" si="131"/>
        <v>1838.2103630051859</v>
      </c>
      <c r="V380" s="227">
        <v>2237.9683024043197</v>
      </c>
    </row>
    <row r="381" spans="1:22" ht="35.25">
      <c r="B381" s="228" t="s">
        <v>54</v>
      </c>
      <c r="C381" s="228"/>
      <c r="D381" s="219" t="s">
        <v>17027</v>
      </c>
      <c r="E381" s="219" t="s">
        <v>17027</v>
      </c>
      <c r="F381" s="219" t="s">
        <v>17027</v>
      </c>
      <c r="G381" s="219" t="s">
        <v>17027</v>
      </c>
      <c r="H381" s="219" t="s">
        <v>17027</v>
      </c>
      <c r="I381" s="224">
        <f>I382</f>
        <v>1918.63</v>
      </c>
      <c r="J381" s="224">
        <f t="shared" ref="J381:L381" si="167">J382</f>
        <v>981.6</v>
      </c>
      <c r="K381" s="224">
        <f t="shared" si="167"/>
        <v>981.6</v>
      </c>
      <c r="L381" s="225">
        <f t="shared" si="167"/>
        <v>31</v>
      </c>
      <c r="M381" s="219" t="s">
        <v>17027</v>
      </c>
      <c r="N381" s="219" t="s">
        <v>17027</v>
      </c>
      <c r="O381" s="222" t="s">
        <v>17027</v>
      </c>
      <c r="P381" s="226">
        <v>10731103.199999999</v>
      </c>
      <c r="Q381" s="226"/>
      <c r="R381" s="224">
        <f t="shared" ref="R381" si="168">R382</f>
        <v>0</v>
      </c>
      <c r="S381" s="224">
        <f t="shared" ref="S381" si="169">S382</f>
        <v>0</v>
      </c>
      <c r="T381" s="224">
        <f t="shared" ref="T381" si="170">T382</f>
        <v>10731103.199999999</v>
      </c>
      <c r="U381" s="220">
        <f t="shared" si="131"/>
        <v>5593.107165008365</v>
      </c>
      <c r="V381" s="227">
        <f>V382</f>
        <v>7044.6197547208158</v>
      </c>
    </row>
    <row r="382" spans="1:22" ht="35.25">
      <c r="A382" s="200">
        <v>1</v>
      </c>
      <c r="B382" s="219">
        <f>SUBTOTAL(9,$A$16:A382)</f>
        <v>312</v>
      </c>
      <c r="C382" s="229" t="s">
        <v>59</v>
      </c>
      <c r="D382" s="219">
        <v>1978</v>
      </c>
      <c r="E382" s="219"/>
      <c r="F382" s="219" t="s">
        <v>17191</v>
      </c>
      <c r="G382" s="219">
        <v>2</v>
      </c>
      <c r="H382" s="219" t="s">
        <v>17052</v>
      </c>
      <c r="I382" s="230">
        <v>1918.63</v>
      </c>
      <c r="J382" s="230">
        <v>981.6</v>
      </c>
      <c r="K382" s="230">
        <v>981.6</v>
      </c>
      <c r="L382" s="231">
        <v>31</v>
      </c>
      <c r="M382" s="219" t="s">
        <v>17049</v>
      </c>
      <c r="N382" s="219" t="s">
        <v>17065</v>
      </c>
      <c r="O382" s="222" t="s">
        <v>17162</v>
      </c>
      <c r="P382" s="227">
        <v>10731103.199999999</v>
      </c>
      <c r="Q382" s="227"/>
      <c r="R382" s="227">
        <v>0</v>
      </c>
      <c r="S382" s="227">
        <v>0</v>
      </c>
      <c r="T382" s="227">
        <f t="shared" si="132"/>
        <v>10731103.199999999</v>
      </c>
      <c r="U382" s="220">
        <f t="shared" si="131"/>
        <v>5593.107165008365</v>
      </c>
      <c r="V382" s="227">
        <v>7044.6197547208158</v>
      </c>
    </row>
    <row r="383" spans="1:22" ht="35.25">
      <c r="B383" s="228" t="s">
        <v>493</v>
      </c>
      <c r="C383" s="228"/>
      <c r="D383" s="219" t="s">
        <v>17027</v>
      </c>
      <c r="E383" s="219" t="s">
        <v>17027</v>
      </c>
      <c r="F383" s="219" t="s">
        <v>17027</v>
      </c>
      <c r="G383" s="219" t="s">
        <v>17027</v>
      </c>
      <c r="H383" s="219" t="s">
        <v>17027</v>
      </c>
      <c r="I383" s="224">
        <f>SUM(I384:I387)</f>
        <v>2158.5</v>
      </c>
      <c r="J383" s="224">
        <f>SUM(J384:J387)</f>
        <v>1732.6</v>
      </c>
      <c r="K383" s="224">
        <f>SUM(K384:K387)</f>
        <v>1548.3000000000002</v>
      </c>
      <c r="L383" s="231">
        <f>SUM(L384:L387)</f>
        <v>92</v>
      </c>
      <c r="M383" s="219" t="s">
        <v>17027</v>
      </c>
      <c r="N383" s="219" t="s">
        <v>17027</v>
      </c>
      <c r="O383" s="222" t="s">
        <v>17027</v>
      </c>
      <c r="P383" s="226">
        <v>14368337.560000002</v>
      </c>
      <c r="Q383" s="226">
        <f>SUM(Q384:Q387)</f>
        <v>0</v>
      </c>
      <c r="R383" s="224">
        <f>SUM(R384:R387)</f>
        <v>0</v>
      </c>
      <c r="S383" s="224">
        <f>SUM(S384:S387)</f>
        <v>0</v>
      </c>
      <c r="T383" s="224">
        <f>SUM(T384:T387)</f>
        <v>14368337.560000002</v>
      </c>
      <c r="U383" s="220">
        <f t="shared" si="131"/>
        <v>6656.630789900395</v>
      </c>
      <c r="V383" s="227">
        <f>MAX(V384:V387)</f>
        <v>14670.594594594593</v>
      </c>
    </row>
    <row r="384" spans="1:22" ht="35.25">
      <c r="A384" s="200">
        <v>1</v>
      </c>
      <c r="B384" s="219">
        <f>SUBTOTAL(9,$A$16:A384)</f>
        <v>313</v>
      </c>
      <c r="C384" s="229" t="s">
        <v>495</v>
      </c>
      <c r="D384" s="219">
        <v>1979</v>
      </c>
      <c r="E384" s="219"/>
      <c r="F384" s="219" t="s">
        <v>17191</v>
      </c>
      <c r="G384" s="219">
        <v>2</v>
      </c>
      <c r="H384" s="219" t="s">
        <v>16995</v>
      </c>
      <c r="I384" s="230">
        <v>956.3</v>
      </c>
      <c r="J384" s="230">
        <v>573.6</v>
      </c>
      <c r="K384" s="230">
        <v>573.6</v>
      </c>
      <c r="L384" s="231">
        <v>17</v>
      </c>
      <c r="M384" s="219" t="s">
        <v>17049</v>
      </c>
      <c r="N384" s="219" t="s">
        <v>17087</v>
      </c>
      <c r="O384" s="222" t="s">
        <v>17053</v>
      </c>
      <c r="P384" s="227">
        <v>5220267.2200000007</v>
      </c>
      <c r="Q384" s="227"/>
      <c r="R384" s="227">
        <v>0</v>
      </c>
      <c r="S384" s="227">
        <v>0</v>
      </c>
      <c r="T384" s="227">
        <f t="shared" si="132"/>
        <v>5220267.2200000007</v>
      </c>
      <c r="U384" s="220">
        <f t="shared" si="131"/>
        <v>5458.8175467949395</v>
      </c>
      <c r="V384" s="227">
        <v>7310.9051134581196</v>
      </c>
    </row>
    <row r="385" spans="1:22" ht="35.25">
      <c r="A385" s="200">
        <v>1</v>
      </c>
      <c r="B385" s="219">
        <f>SUBTOTAL(9,$A$16:A385)</f>
        <v>314</v>
      </c>
      <c r="C385" s="229" t="s">
        <v>16228</v>
      </c>
      <c r="D385" s="219" t="s">
        <v>944</v>
      </c>
      <c r="E385" s="219"/>
      <c r="F385" s="219" t="s">
        <v>17191</v>
      </c>
      <c r="G385" s="219" t="s">
        <v>16997</v>
      </c>
      <c r="H385" s="219" t="s">
        <v>16995</v>
      </c>
      <c r="I385" s="230">
        <v>377.4</v>
      </c>
      <c r="J385" s="230">
        <v>377.4</v>
      </c>
      <c r="K385" s="230">
        <v>278.10000000000002</v>
      </c>
      <c r="L385" s="231">
        <v>31</v>
      </c>
      <c r="M385" s="219" t="s">
        <v>17049</v>
      </c>
      <c r="N385" s="219" t="s">
        <v>17087</v>
      </c>
      <c r="O385" s="222" t="s">
        <v>17053</v>
      </c>
      <c r="P385" s="227">
        <v>4129277.1100000003</v>
      </c>
      <c r="Q385" s="227"/>
      <c r="R385" s="227">
        <v>0</v>
      </c>
      <c r="S385" s="227">
        <v>0</v>
      </c>
      <c r="T385" s="227">
        <f t="shared" si="132"/>
        <v>4129277.1100000003</v>
      </c>
      <c r="U385" s="220">
        <f t="shared" si="131"/>
        <v>10941.380789613144</v>
      </c>
      <c r="V385" s="227">
        <v>14670.594594594593</v>
      </c>
    </row>
    <row r="386" spans="1:22" ht="35.25">
      <c r="A386" s="200">
        <v>1</v>
      </c>
      <c r="B386" s="219">
        <f>SUBTOTAL(9,$A$16:A386)</f>
        <v>315</v>
      </c>
      <c r="C386" s="229" t="s">
        <v>494</v>
      </c>
      <c r="D386" s="219">
        <v>1917</v>
      </c>
      <c r="E386" s="219"/>
      <c r="F386" s="219" t="s">
        <v>17191</v>
      </c>
      <c r="G386" s="219">
        <v>2</v>
      </c>
      <c r="H386" s="219" t="s">
        <v>16995</v>
      </c>
      <c r="I386" s="230">
        <v>459.8</v>
      </c>
      <c r="J386" s="230">
        <v>453.6</v>
      </c>
      <c r="K386" s="230">
        <v>387.40000000000003</v>
      </c>
      <c r="L386" s="231">
        <v>23</v>
      </c>
      <c r="M386" s="219" t="s">
        <v>17049</v>
      </c>
      <c r="N386" s="219" t="s">
        <v>17087</v>
      </c>
      <c r="O386" s="222" t="s">
        <v>17053</v>
      </c>
      <c r="P386" s="227">
        <v>3186518.27</v>
      </c>
      <c r="Q386" s="227"/>
      <c r="R386" s="227">
        <v>0</v>
      </c>
      <c r="S386" s="227">
        <v>0</v>
      </c>
      <c r="T386" s="227">
        <f>P386-R386-S386</f>
        <v>3186518.27</v>
      </c>
      <c r="U386" s="220">
        <f t="shared" ref="U386:U387" si="171">P386/I386</f>
        <v>6930.2267725097863</v>
      </c>
      <c r="V386" s="227">
        <v>9444.3149195302303</v>
      </c>
    </row>
    <row r="387" spans="1:22" ht="35.25">
      <c r="A387" s="200">
        <v>1</v>
      </c>
      <c r="B387" s="219">
        <f>SUBTOTAL(9,$A$16:A387)</f>
        <v>316</v>
      </c>
      <c r="C387" s="229" t="s">
        <v>16232</v>
      </c>
      <c r="D387" s="219" t="s">
        <v>944</v>
      </c>
      <c r="E387" s="219"/>
      <c r="F387" s="219" t="s">
        <v>17191</v>
      </c>
      <c r="G387" s="219" t="s">
        <v>16997</v>
      </c>
      <c r="H387" s="219" t="s">
        <v>16995</v>
      </c>
      <c r="I387" s="230">
        <v>365</v>
      </c>
      <c r="J387" s="230">
        <v>328</v>
      </c>
      <c r="K387" s="230">
        <v>309.2</v>
      </c>
      <c r="L387" s="231">
        <v>21</v>
      </c>
      <c r="M387" s="219" t="s">
        <v>17049</v>
      </c>
      <c r="N387" s="219" t="s">
        <v>17087</v>
      </c>
      <c r="O387" s="222" t="s">
        <v>17053</v>
      </c>
      <c r="P387" s="227">
        <v>1832274.96</v>
      </c>
      <c r="Q387" s="227"/>
      <c r="R387" s="227">
        <v>0</v>
      </c>
      <c r="S387" s="227">
        <v>0</v>
      </c>
      <c r="T387" s="227">
        <f>P387-R387-S387</f>
        <v>1832274.96</v>
      </c>
      <c r="U387" s="220">
        <f t="shared" si="171"/>
        <v>5019.931397260274</v>
      </c>
      <c r="V387" s="227">
        <v>8982.4232328767121</v>
      </c>
    </row>
    <row r="388" spans="1:22" ht="35.25">
      <c r="B388" s="228" t="s">
        <v>498</v>
      </c>
      <c r="C388" s="228"/>
      <c r="D388" s="219" t="s">
        <v>17027</v>
      </c>
      <c r="E388" s="219" t="s">
        <v>17027</v>
      </c>
      <c r="F388" s="219" t="s">
        <v>17027</v>
      </c>
      <c r="G388" s="219" t="s">
        <v>17027</v>
      </c>
      <c r="H388" s="219" t="s">
        <v>17027</v>
      </c>
      <c r="I388" s="224">
        <f>I389</f>
        <v>659.7</v>
      </c>
      <c r="J388" s="224">
        <f t="shared" ref="J388:L388" si="172">J389</f>
        <v>611.70000000000005</v>
      </c>
      <c r="K388" s="224">
        <f t="shared" si="172"/>
        <v>611.70000000000005</v>
      </c>
      <c r="L388" s="225">
        <f t="shared" si="172"/>
        <v>25</v>
      </c>
      <c r="M388" s="219" t="s">
        <v>17027</v>
      </c>
      <c r="N388" s="219" t="s">
        <v>17027</v>
      </c>
      <c r="O388" s="222" t="s">
        <v>17027</v>
      </c>
      <c r="P388" s="226">
        <v>4551133.62</v>
      </c>
      <c r="Q388" s="226"/>
      <c r="R388" s="224">
        <f t="shared" ref="R388" si="173">R389</f>
        <v>0</v>
      </c>
      <c r="S388" s="224">
        <f t="shared" ref="S388" si="174">S389</f>
        <v>0</v>
      </c>
      <c r="T388" s="224">
        <f t="shared" ref="T388" si="175">T389</f>
        <v>4551133.62</v>
      </c>
      <c r="U388" s="220">
        <f t="shared" si="131"/>
        <v>6898.7928149158706</v>
      </c>
      <c r="V388" s="227">
        <f>V389</f>
        <v>9380.1073215097767</v>
      </c>
    </row>
    <row r="389" spans="1:22" ht="35.25">
      <c r="A389" s="200">
        <v>1</v>
      </c>
      <c r="B389" s="219">
        <f>SUBTOTAL(9,$A$16:A389)</f>
        <v>317</v>
      </c>
      <c r="C389" s="229" t="s">
        <v>497</v>
      </c>
      <c r="D389" s="219">
        <v>1964</v>
      </c>
      <c r="E389" s="219"/>
      <c r="F389" s="219" t="s">
        <v>17191</v>
      </c>
      <c r="G389" s="219">
        <v>2</v>
      </c>
      <c r="H389" s="219" t="s">
        <v>16997</v>
      </c>
      <c r="I389" s="230">
        <v>659.7</v>
      </c>
      <c r="J389" s="230">
        <v>611.70000000000005</v>
      </c>
      <c r="K389" s="230">
        <v>611.70000000000005</v>
      </c>
      <c r="L389" s="231">
        <v>25</v>
      </c>
      <c r="M389" s="219" t="s">
        <v>17049</v>
      </c>
      <c r="N389" s="219" t="s">
        <v>17087</v>
      </c>
      <c r="O389" s="222" t="s">
        <v>17053</v>
      </c>
      <c r="P389" s="227">
        <v>4551133.62</v>
      </c>
      <c r="Q389" s="227"/>
      <c r="R389" s="227">
        <v>0</v>
      </c>
      <c r="S389" s="227">
        <v>0</v>
      </c>
      <c r="T389" s="227">
        <f t="shared" si="132"/>
        <v>4551133.62</v>
      </c>
      <c r="U389" s="220">
        <f t="shared" si="131"/>
        <v>6898.7928149158706</v>
      </c>
      <c r="V389" s="227">
        <v>9380.1073215097767</v>
      </c>
    </row>
    <row r="390" spans="1:22" ht="35.25">
      <c r="B390" s="228" t="s">
        <v>499</v>
      </c>
      <c r="C390" s="228"/>
      <c r="D390" s="219" t="s">
        <v>17027</v>
      </c>
      <c r="E390" s="219" t="s">
        <v>17027</v>
      </c>
      <c r="F390" s="219" t="s">
        <v>17027</v>
      </c>
      <c r="G390" s="219" t="s">
        <v>17027</v>
      </c>
      <c r="H390" s="219" t="s">
        <v>17027</v>
      </c>
      <c r="I390" s="224">
        <f>SUM(I391:I395)</f>
        <v>2784.4399999999996</v>
      </c>
      <c r="J390" s="224">
        <f t="shared" ref="J390:L390" si="176">SUM(J391:J395)</f>
        <v>1923.1000000000001</v>
      </c>
      <c r="K390" s="224">
        <f t="shared" si="176"/>
        <v>1923.1000000000001</v>
      </c>
      <c r="L390" s="225">
        <f t="shared" si="176"/>
        <v>154</v>
      </c>
      <c r="M390" s="219" t="s">
        <v>17027</v>
      </c>
      <c r="N390" s="219" t="s">
        <v>17027</v>
      </c>
      <c r="O390" s="222" t="s">
        <v>17027</v>
      </c>
      <c r="P390" s="226">
        <v>5328647.6399999997</v>
      </c>
      <c r="Q390" s="226">
        <f t="shared" ref="Q390:T390" si="177">SUM(Q391:Q395)</f>
        <v>0</v>
      </c>
      <c r="R390" s="224">
        <f t="shared" si="177"/>
        <v>0</v>
      </c>
      <c r="S390" s="224">
        <f t="shared" si="177"/>
        <v>0</v>
      </c>
      <c r="T390" s="224">
        <f t="shared" si="177"/>
        <v>5328647.6399999997</v>
      </c>
      <c r="U390" s="220">
        <f t="shared" si="131"/>
        <v>1913.7232764936577</v>
      </c>
      <c r="V390" s="227">
        <f>MAX(V391:V395)</f>
        <v>6372.4519451518127</v>
      </c>
    </row>
    <row r="391" spans="1:22" ht="35.25">
      <c r="A391" s="200">
        <v>1</v>
      </c>
      <c r="B391" s="219">
        <f>SUBTOTAL(9,$A$16:A391)</f>
        <v>318</v>
      </c>
      <c r="C391" s="229" t="s">
        <v>500</v>
      </c>
      <c r="D391" s="219">
        <v>1974</v>
      </c>
      <c r="E391" s="219"/>
      <c r="F391" s="219" t="s">
        <v>17191</v>
      </c>
      <c r="G391" s="219">
        <v>2</v>
      </c>
      <c r="H391" s="219" t="s">
        <v>16997</v>
      </c>
      <c r="I391" s="230">
        <v>816.8</v>
      </c>
      <c r="J391" s="230">
        <v>762</v>
      </c>
      <c r="K391" s="230">
        <v>762</v>
      </c>
      <c r="L391" s="231">
        <v>42</v>
      </c>
      <c r="M391" s="219" t="s">
        <v>17049</v>
      </c>
      <c r="N391" s="219" t="s">
        <v>17065</v>
      </c>
      <c r="O391" s="222" t="s">
        <v>17152</v>
      </c>
      <c r="P391" s="227">
        <v>4933647.6399999997</v>
      </c>
      <c r="Q391" s="227"/>
      <c r="R391" s="227">
        <v>0</v>
      </c>
      <c r="S391" s="227">
        <v>0</v>
      </c>
      <c r="T391" s="227">
        <f t="shared" si="132"/>
        <v>4933647.6399999997</v>
      </c>
      <c r="U391" s="220">
        <f t="shared" si="131"/>
        <v>6040.2150342801178</v>
      </c>
      <c r="V391" s="227">
        <v>6372.4519451518127</v>
      </c>
    </row>
    <row r="392" spans="1:22" ht="35.25">
      <c r="A392" s="200">
        <v>1</v>
      </c>
      <c r="B392" s="219">
        <f>SUBTOTAL(9,$A$16:A392)</f>
        <v>319</v>
      </c>
      <c r="C392" s="229" t="s">
        <v>16475</v>
      </c>
      <c r="D392" s="219">
        <v>1962</v>
      </c>
      <c r="E392" s="219"/>
      <c r="F392" s="219" t="s">
        <v>17191</v>
      </c>
      <c r="G392" s="219">
        <v>2</v>
      </c>
      <c r="H392" s="219">
        <v>2</v>
      </c>
      <c r="I392" s="230">
        <v>532.54</v>
      </c>
      <c r="J392" s="230">
        <v>264.2</v>
      </c>
      <c r="K392" s="230">
        <v>264.2</v>
      </c>
      <c r="L392" s="231">
        <v>29</v>
      </c>
      <c r="M392" s="219" t="s">
        <v>17049</v>
      </c>
      <c r="N392" s="219" t="s">
        <v>17065</v>
      </c>
      <c r="O392" s="222" t="s">
        <v>17431</v>
      </c>
      <c r="P392" s="227">
        <v>70000</v>
      </c>
      <c r="Q392" s="227"/>
      <c r="R392" s="227">
        <v>0</v>
      </c>
      <c r="S392" s="227">
        <v>0</v>
      </c>
      <c r="T392" s="227">
        <f t="shared" si="132"/>
        <v>70000</v>
      </c>
      <c r="U392" s="220">
        <f t="shared" si="131"/>
        <v>131.44552521876292</v>
      </c>
      <c r="V392" s="227">
        <f>P392/I392</f>
        <v>131.44552521876292</v>
      </c>
    </row>
    <row r="393" spans="1:22" ht="35.25">
      <c r="A393" s="200">
        <v>1</v>
      </c>
      <c r="B393" s="219">
        <f>SUBTOTAL(9,$A$16:A393)</f>
        <v>320</v>
      </c>
      <c r="C393" s="229" t="s">
        <v>16476</v>
      </c>
      <c r="D393" s="219">
        <v>1962</v>
      </c>
      <c r="E393" s="219"/>
      <c r="F393" s="219" t="s">
        <v>17191</v>
      </c>
      <c r="G393" s="219">
        <v>2</v>
      </c>
      <c r="H393" s="219">
        <v>2</v>
      </c>
      <c r="I393" s="230">
        <v>400.6</v>
      </c>
      <c r="J393" s="230">
        <v>375.1</v>
      </c>
      <c r="K393" s="230">
        <v>375.1</v>
      </c>
      <c r="L393" s="231">
        <v>27</v>
      </c>
      <c r="M393" s="219" t="s">
        <v>17049</v>
      </c>
      <c r="N393" s="219" t="s">
        <v>17065</v>
      </c>
      <c r="O393" s="222" t="s">
        <v>17431</v>
      </c>
      <c r="P393" s="227">
        <v>125000</v>
      </c>
      <c r="Q393" s="227"/>
      <c r="R393" s="227">
        <v>0</v>
      </c>
      <c r="S393" s="227">
        <v>0</v>
      </c>
      <c r="T393" s="227">
        <f t="shared" si="132"/>
        <v>125000</v>
      </c>
      <c r="U393" s="220">
        <f t="shared" si="131"/>
        <v>312.03195207189214</v>
      </c>
      <c r="V393" s="227">
        <f t="shared" ref="V393:V395" si="178">P393/I393</f>
        <v>312.03195207189214</v>
      </c>
    </row>
    <row r="394" spans="1:22" ht="35.25">
      <c r="A394" s="200">
        <v>1</v>
      </c>
      <c r="B394" s="219">
        <f>SUBTOTAL(9,$A$16:A394)</f>
        <v>321</v>
      </c>
      <c r="C394" s="229" t="s">
        <v>16478</v>
      </c>
      <c r="D394" s="219">
        <v>1962</v>
      </c>
      <c r="E394" s="219"/>
      <c r="F394" s="219" t="s">
        <v>17191</v>
      </c>
      <c r="G394" s="219">
        <v>2</v>
      </c>
      <c r="H394" s="219">
        <v>2</v>
      </c>
      <c r="I394" s="230">
        <v>659.3</v>
      </c>
      <c r="J394" s="230">
        <v>262</v>
      </c>
      <c r="K394" s="230">
        <v>262</v>
      </c>
      <c r="L394" s="231">
        <v>29</v>
      </c>
      <c r="M394" s="219" t="s">
        <v>17049</v>
      </c>
      <c r="N394" s="219" t="s">
        <v>17065</v>
      </c>
      <c r="O394" s="222" t="s">
        <v>17431</v>
      </c>
      <c r="P394" s="227">
        <v>130000</v>
      </c>
      <c r="Q394" s="227"/>
      <c r="R394" s="227">
        <v>0</v>
      </c>
      <c r="S394" s="227">
        <v>0</v>
      </c>
      <c r="T394" s="227">
        <f t="shared" si="132"/>
        <v>130000</v>
      </c>
      <c r="U394" s="220">
        <f t="shared" si="131"/>
        <v>197.17882602760506</v>
      </c>
      <c r="V394" s="227">
        <f t="shared" si="178"/>
        <v>197.17882602760506</v>
      </c>
    </row>
    <row r="395" spans="1:22" ht="35.25">
      <c r="A395" s="200">
        <v>1</v>
      </c>
      <c r="B395" s="219">
        <f>SUBTOTAL(9,$A$16:A395)</f>
        <v>322</v>
      </c>
      <c r="C395" s="229" t="s">
        <v>16480</v>
      </c>
      <c r="D395" s="219">
        <v>1964</v>
      </c>
      <c r="E395" s="219"/>
      <c r="F395" s="219" t="s">
        <v>17191</v>
      </c>
      <c r="G395" s="219">
        <v>2</v>
      </c>
      <c r="H395" s="219">
        <v>2</v>
      </c>
      <c r="I395" s="230">
        <v>375.2</v>
      </c>
      <c r="J395" s="230">
        <v>259.8</v>
      </c>
      <c r="K395" s="230">
        <v>259.8</v>
      </c>
      <c r="L395" s="231">
        <v>27</v>
      </c>
      <c r="M395" s="219" t="s">
        <v>17049</v>
      </c>
      <c r="N395" s="219" t="s">
        <v>17065</v>
      </c>
      <c r="O395" s="222" t="s">
        <v>17431</v>
      </c>
      <c r="P395" s="227">
        <v>70000</v>
      </c>
      <c r="Q395" s="227"/>
      <c r="R395" s="227">
        <v>0</v>
      </c>
      <c r="S395" s="227">
        <v>0</v>
      </c>
      <c r="T395" s="227">
        <f t="shared" si="132"/>
        <v>70000</v>
      </c>
      <c r="U395" s="220">
        <f t="shared" si="131"/>
        <v>186.56716417910448</v>
      </c>
      <c r="V395" s="227">
        <f t="shared" si="178"/>
        <v>186.56716417910448</v>
      </c>
    </row>
    <row r="396" spans="1:22" ht="35.25">
      <c r="B396" s="228" t="s">
        <v>502</v>
      </c>
      <c r="C396" s="228"/>
      <c r="D396" s="219" t="s">
        <v>17027</v>
      </c>
      <c r="E396" s="219" t="s">
        <v>17027</v>
      </c>
      <c r="F396" s="219" t="s">
        <v>17027</v>
      </c>
      <c r="G396" s="219" t="s">
        <v>17027</v>
      </c>
      <c r="H396" s="219" t="s">
        <v>17027</v>
      </c>
      <c r="I396" s="224">
        <f>I397</f>
        <v>1199.9000000000001</v>
      </c>
      <c r="J396" s="224">
        <f t="shared" ref="J396:L396" si="179">J397</f>
        <v>715.9</v>
      </c>
      <c r="K396" s="224">
        <f t="shared" si="179"/>
        <v>715.9</v>
      </c>
      <c r="L396" s="225">
        <f t="shared" si="179"/>
        <v>41</v>
      </c>
      <c r="M396" s="219" t="s">
        <v>17027</v>
      </c>
      <c r="N396" s="219" t="s">
        <v>17027</v>
      </c>
      <c r="O396" s="222" t="s">
        <v>17027</v>
      </c>
      <c r="P396" s="226">
        <v>5334706.4300000006</v>
      </c>
      <c r="Q396" s="226"/>
      <c r="R396" s="224">
        <f t="shared" ref="R396" si="180">R397</f>
        <v>0</v>
      </c>
      <c r="S396" s="224">
        <f t="shared" ref="S396" si="181">S397</f>
        <v>0</v>
      </c>
      <c r="T396" s="224">
        <f t="shared" ref="T396" si="182">T397</f>
        <v>5334706.4300000006</v>
      </c>
      <c r="U396" s="220">
        <f t="shared" si="131"/>
        <v>4445.9591882656887</v>
      </c>
      <c r="V396" s="227">
        <f>V397</f>
        <v>5996.4010520876736</v>
      </c>
    </row>
    <row r="397" spans="1:22" ht="35.25">
      <c r="A397" s="200">
        <v>1</v>
      </c>
      <c r="B397" s="219">
        <f>SUBTOTAL(9,$A$16:A397)</f>
        <v>323</v>
      </c>
      <c r="C397" s="229" t="s">
        <v>501</v>
      </c>
      <c r="D397" s="219">
        <v>1981</v>
      </c>
      <c r="E397" s="219"/>
      <c r="F397" s="219" t="s">
        <v>17191</v>
      </c>
      <c r="G397" s="219">
        <v>2</v>
      </c>
      <c r="H397" s="219" t="s">
        <v>16997</v>
      </c>
      <c r="I397" s="230">
        <v>1199.9000000000001</v>
      </c>
      <c r="J397" s="230">
        <v>715.9</v>
      </c>
      <c r="K397" s="230">
        <v>715.9</v>
      </c>
      <c r="L397" s="231">
        <v>41</v>
      </c>
      <c r="M397" s="219" t="s">
        <v>17049</v>
      </c>
      <c r="N397" s="219" t="s">
        <v>17087</v>
      </c>
      <c r="O397" s="222" t="s">
        <v>17053</v>
      </c>
      <c r="P397" s="227">
        <v>5334706.4300000006</v>
      </c>
      <c r="Q397" s="227"/>
      <c r="R397" s="227">
        <v>0</v>
      </c>
      <c r="S397" s="227">
        <v>0</v>
      </c>
      <c r="T397" s="227">
        <f t="shared" si="132"/>
        <v>5334706.4300000006</v>
      </c>
      <c r="U397" s="220">
        <f t="shared" si="131"/>
        <v>4445.9591882656887</v>
      </c>
      <c r="V397" s="227">
        <v>5996.4010520876736</v>
      </c>
    </row>
    <row r="398" spans="1:22" ht="35.25">
      <c r="B398" s="228" t="s">
        <v>305</v>
      </c>
      <c r="C398" s="228"/>
      <c r="D398" s="219" t="s">
        <v>17027</v>
      </c>
      <c r="E398" s="219" t="s">
        <v>17027</v>
      </c>
      <c r="F398" s="219" t="s">
        <v>17027</v>
      </c>
      <c r="G398" s="219" t="s">
        <v>17027</v>
      </c>
      <c r="H398" s="219" t="s">
        <v>17027</v>
      </c>
      <c r="I398" s="224">
        <f>SUM(I399:I400)</f>
        <v>4989.7</v>
      </c>
      <c r="J398" s="224">
        <f>SUM(J399:J400)</f>
        <v>4375.5</v>
      </c>
      <c r="K398" s="224">
        <f>SUM(K399:K400)</f>
        <v>4375.5</v>
      </c>
      <c r="L398" s="225">
        <f>SUM(L399:L400)</f>
        <v>176</v>
      </c>
      <c r="M398" s="219" t="s">
        <v>17027</v>
      </c>
      <c r="N398" s="219" t="s">
        <v>17027</v>
      </c>
      <c r="O398" s="222" t="s">
        <v>17027</v>
      </c>
      <c r="P398" s="226">
        <v>17376189.66</v>
      </c>
      <c r="Q398" s="226"/>
      <c r="R398" s="224">
        <f>SUM(R399:R400)</f>
        <v>0</v>
      </c>
      <c r="S398" s="224">
        <f>SUM(S399:S400)</f>
        <v>0</v>
      </c>
      <c r="T398" s="224">
        <f>SUM(T399:T400)</f>
        <v>17376189.66</v>
      </c>
      <c r="U398" s="220">
        <f t="shared" si="131"/>
        <v>3482.4117001022105</v>
      </c>
      <c r="V398" s="227">
        <f>MAX(V399:V400)</f>
        <v>9112.1593219468341</v>
      </c>
    </row>
    <row r="399" spans="1:22" ht="35.25">
      <c r="A399" s="200">
        <v>1</v>
      </c>
      <c r="B399" s="219">
        <f>SUBTOTAL(9,$A$16:A399)</f>
        <v>324</v>
      </c>
      <c r="C399" s="229" t="s">
        <v>304</v>
      </c>
      <c r="D399" s="219">
        <v>1997</v>
      </c>
      <c r="E399" s="219">
        <v>2015</v>
      </c>
      <c r="F399" s="219" t="s">
        <v>17191</v>
      </c>
      <c r="G399" s="219">
        <v>5</v>
      </c>
      <c r="H399" s="219" t="s">
        <v>17055</v>
      </c>
      <c r="I399" s="230">
        <v>4211</v>
      </c>
      <c r="J399" s="230">
        <v>3971.3</v>
      </c>
      <c r="K399" s="230">
        <v>3971.3</v>
      </c>
      <c r="L399" s="231">
        <v>160</v>
      </c>
      <c r="M399" s="219" t="s">
        <v>17049</v>
      </c>
      <c r="N399" s="219" t="s">
        <v>17065</v>
      </c>
      <c r="O399" s="222" t="s">
        <v>17188</v>
      </c>
      <c r="P399" s="227">
        <v>12286603.369999999</v>
      </c>
      <c r="Q399" s="227"/>
      <c r="R399" s="227">
        <v>0</v>
      </c>
      <c r="S399" s="227">
        <v>0</v>
      </c>
      <c r="T399" s="227">
        <f t="shared" si="132"/>
        <v>12286603.369999999</v>
      </c>
      <c r="U399" s="220">
        <f t="shared" si="131"/>
        <v>2917.7400546188551</v>
      </c>
      <c r="V399" s="227">
        <v>3972.8011968653527</v>
      </c>
    </row>
    <row r="400" spans="1:22" ht="35.25">
      <c r="A400" s="200">
        <v>1</v>
      </c>
      <c r="B400" s="219">
        <f>SUBTOTAL(9,$A$16:A400)</f>
        <v>325</v>
      </c>
      <c r="C400" s="229" t="s">
        <v>306</v>
      </c>
      <c r="D400" s="219">
        <v>1966</v>
      </c>
      <c r="E400" s="219"/>
      <c r="F400" s="219" t="s">
        <v>17191</v>
      </c>
      <c r="G400" s="219">
        <v>2</v>
      </c>
      <c r="H400" s="219" t="s">
        <v>16995</v>
      </c>
      <c r="I400" s="230">
        <v>778.7</v>
      </c>
      <c r="J400" s="230">
        <v>404.2</v>
      </c>
      <c r="K400" s="230">
        <v>404.2</v>
      </c>
      <c r="L400" s="231">
        <v>16</v>
      </c>
      <c r="M400" s="219" t="s">
        <v>17049</v>
      </c>
      <c r="N400" s="219" t="s">
        <v>17087</v>
      </c>
      <c r="O400" s="222" t="s">
        <v>17053</v>
      </c>
      <c r="P400" s="227">
        <v>5089586.29</v>
      </c>
      <c r="Q400" s="227"/>
      <c r="R400" s="227">
        <v>0</v>
      </c>
      <c r="S400" s="227">
        <v>0</v>
      </c>
      <c r="T400" s="227">
        <f t="shared" si="132"/>
        <v>5089586.29</v>
      </c>
      <c r="U400" s="220">
        <f t="shared" si="131"/>
        <v>6536.0039681520484</v>
      </c>
      <c r="V400" s="227">
        <v>9112.1593219468341</v>
      </c>
    </row>
    <row r="401" spans="1:22" ht="35.25">
      <c r="B401" s="228" t="s">
        <v>17313</v>
      </c>
      <c r="C401" s="228"/>
      <c r="D401" s="219" t="s">
        <v>17027</v>
      </c>
      <c r="E401" s="219" t="s">
        <v>17027</v>
      </c>
      <c r="F401" s="219" t="s">
        <v>17027</v>
      </c>
      <c r="G401" s="219" t="s">
        <v>17027</v>
      </c>
      <c r="H401" s="219" t="s">
        <v>17027</v>
      </c>
      <c r="I401" s="224">
        <f>I402</f>
        <v>212.1</v>
      </c>
      <c r="J401" s="224">
        <f t="shared" ref="J401:L401" si="183">J402</f>
        <v>212.1</v>
      </c>
      <c r="K401" s="224">
        <f t="shared" si="183"/>
        <v>187.1</v>
      </c>
      <c r="L401" s="225">
        <f t="shared" si="183"/>
        <v>7</v>
      </c>
      <c r="M401" s="219" t="s">
        <v>17027</v>
      </c>
      <c r="N401" s="219" t="s">
        <v>17027</v>
      </c>
      <c r="O401" s="222" t="s">
        <v>17027</v>
      </c>
      <c r="P401" s="226">
        <v>496575.67</v>
      </c>
      <c r="Q401" s="226"/>
      <c r="R401" s="224">
        <f t="shared" ref="R401" si="184">R402</f>
        <v>0</v>
      </c>
      <c r="S401" s="224">
        <f t="shared" ref="S401" si="185">S402</f>
        <v>0</v>
      </c>
      <c r="T401" s="224">
        <f t="shared" ref="T401" si="186">T402</f>
        <v>496575.67</v>
      </c>
      <c r="U401" s="220">
        <f t="shared" si="131"/>
        <v>2341.2337105139086</v>
      </c>
      <c r="V401" s="227">
        <f>V402</f>
        <v>2341.2337105139086</v>
      </c>
    </row>
    <row r="402" spans="1:22" ht="35.25">
      <c r="A402" s="200">
        <v>1</v>
      </c>
      <c r="B402" s="219">
        <f>SUBTOTAL(9,$A$16:A402)</f>
        <v>326</v>
      </c>
      <c r="C402" s="229" t="s">
        <v>16899</v>
      </c>
      <c r="D402" s="219">
        <v>1962</v>
      </c>
      <c r="E402" s="219"/>
      <c r="F402" s="219" t="s">
        <v>17191</v>
      </c>
      <c r="G402" s="219">
        <v>2</v>
      </c>
      <c r="H402" s="219" t="s">
        <v>16995</v>
      </c>
      <c r="I402" s="230">
        <v>212.1</v>
      </c>
      <c r="J402" s="230">
        <v>212.1</v>
      </c>
      <c r="K402" s="230">
        <v>187.1</v>
      </c>
      <c r="L402" s="231">
        <v>7</v>
      </c>
      <c r="M402" s="219" t="s">
        <v>17049</v>
      </c>
      <c r="N402" s="219" t="s">
        <v>17087</v>
      </c>
      <c r="O402" s="222" t="s">
        <v>17053</v>
      </c>
      <c r="P402" s="227">
        <v>496575.67</v>
      </c>
      <c r="Q402" s="227"/>
      <c r="R402" s="227">
        <v>0</v>
      </c>
      <c r="S402" s="227">
        <v>0</v>
      </c>
      <c r="T402" s="227">
        <f t="shared" si="132"/>
        <v>496575.67</v>
      </c>
      <c r="U402" s="220">
        <f t="shared" ref="U402" si="187">P402/I402</f>
        <v>2341.2337105139086</v>
      </c>
      <c r="V402" s="227">
        <f>U402</f>
        <v>2341.2337105139086</v>
      </c>
    </row>
    <row r="403" spans="1:22" ht="35.25">
      <c r="B403" s="228" t="s">
        <v>17207</v>
      </c>
      <c r="C403" s="229"/>
      <c r="D403" s="219" t="s">
        <v>17027</v>
      </c>
      <c r="E403" s="219" t="s">
        <v>17027</v>
      </c>
      <c r="F403" s="219" t="s">
        <v>17027</v>
      </c>
      <c r="G403" s="219" t="s">
        <v>17027</v>
      </c>
      <c r="H403" s="219" t="s">
        <v>17027</v>
      </c>
      <c r="I403" s="230">
        <f>I404+I448+I457+I472+I483+I496+I500+I503+I515+I506+I517+I519+I521+I523+I525+I527+I533+I535+I537+I539+I541+I547+I549+I551+I554+I556+I560+I565+I568+I570+I572+I574+I577+I580+I582+I585+I587+I597+I599+I601+I603+I607+I610+I613+I615+I617+I619+I621+I623+I625+I628+I558</f>
        <v>328712.7900000001</v>
      </c>
      <c r="J403" s="230">
        <f t="shared" ref="J403:L403" si="188">J404+J448+J457+J472+J483+J496+J500+J503+J515+J506+J517+J519+J521+J523+J525+J527+J533+J535+J537+J539+J541+J547+J549+J551+J554+J556+J560+J565+J568+J570+J572+J574+J577+J580+J582+J585+J587+J597+J599+J601+J603+J607+J610+J613+J615+J617+J619+J621+J623+J625+J628+J558</f>
        <v>268246.74000000011</v>
      </c>
      <c r="K403" s="230">
        <f t="shared" si="188"/>
        <v>252684.14100000006</v>
      </c>
      <c r="L403" s="231">
        <f t="shared" si="188"/>
        <v>12275</v>
      </c>
      <c r="M403" s="219" t="s">
        <v>17027</v>
      </c>
      <c r="N403" s="219" t="s">
        <v>17027</v>
      </c>
      <c r="O403" s="222" t="s">
        <v>17027</v>
      </c>
      <c r="P403" s="226">
        <f>P404+P448+P457+P472+P483+P496+P500+P503+P515+P506+P517+P519+P521+P523+P525+P527+P533+P535+P537+P539+P541+P547+P549+P551+P554+P556+P560+P565+P568+P570+P572+P574+P577+P580+P582+P585+P587+P597+P599+P601+P603+P607+P610+P613+P615+P617+P619+P621+P623+P625+P628+P558</f>
        <v>1018945403.0099999</v>
      </c>
      <c r="Q403" s="226" t="e">
        <f>Q404+Q448+Q457+Q472+Q483+Q496+Q500+Q503+Q515+Q506+Q517+Q519+Q521+Q523+Q525+Q527+Q533+Q535+Q537+Q539+Q541+Q547+Q549+Q551+Q554+Q556+Q560+Q565+Q568+Q570+Q572+Q574+Q577+Q580+Q582+Q585+Q587+Q597+Q599+Q601+Q603+Q607+Q610+Q613+Q615+Q617+Q619+Q621+Q623+Q625+Q628</f>
        <v>#REF!</v>
      </c>
      <c r="R403" s="230">
        <f>R404+R448+R457+R472+R483+R496+R500+R503+R515+R506+R517+R519+R521+R523+R525+R527+R533+R535+R537+R539+R541+R547+R549+R551+R554+R556+R560+R565+R568+R570+R572+R574+R577+R580+R582+R585+R587+R597+R599+R601+R603+R607+R610+R613+R615+R617+R619+R621+R623+R625+R628+R558</f>
        <v>0</v>
      </c>
      <c r="S403" s="230">
        <f t="shared" ref="S403:T403" si="189">S404+S448+S457+S472+S483+S496+S500+S503+S515+S506+S517+S519+S521+S523+S525+S527+S533+S535+S537+S539+S541+S547+S549+S551+S554+S556+S560+S565+S568+S570+S572+S574+S577+S580+S582+S585+S587+S597+S599+S601+S603+S607+S610+S613+S615+S617+S619+S621+S623+S625+S628+S558</f>
        <v>845258.33000000007</v>
      </c>
      <c r="T403" s="230">
        <f t="shared" si="189"/>
        <v>1018100144.6799999</v>
      </c>
      <c r="U403" s="220">
        <f t="shared" ref="U403:U447" si="190">P403/I403</f>
        <v>3099.8045528134139</v>
      </c>
      <c r="V403" s="227">
        <f>MAX(V404:V630)</f>
        <v>34016.762128892115</v>
      </c>
    </row>
    <row r="404" spans="1:22" ht="35.25">
      <c r="B404" s="228" t="s">
        <v>71</v>
      </c>
      <c r="C404" s="246"/>
      <c r="D404" s="219" t="s">
        <v>17027</v>
      </c>
      <c r="E404" s="219" t="s">
        <v>17027</v>
      </c>
      <c r="F404" s="219" t="s">
        <v>17027</v>
      </c>
      <c r="G404" s="219" t="s">
        <v>17027</v>
      </c>
      <c r="H404" s="219" t="s">
        <v>17027</v>
      </c>
      <c r="I404" s="224">
        <f>SUM(I405:I447)</f>
        <v>115241.87000000001</v>
      </c>
      <c r="J404" s="224">
        <f t="shared" ref="J404:L404" si="191">SUM(J405:J447)</f>
        <v>94742.5</v>
      </c>
      <c r="K404" s="224">
        <f t="shared" si="191"/>
        <v>89555.940000000017</v>
      </c>
      <c r="L404" s="231">
        <f t="shared" si="191"/>
        <v>4771</v>
      </c>
      <c r="M404" s="219" t="s">
        <v>17027</v>
      </c>
      <c r="N404" s="219" t="s">
        <v>17027</v>
      </c>
      <c r="O404" s="222" t="s">
        <v>17027</v>
      </c>
      <c r="P404" s="226">
        <v>250558681.49000001</v>
      </c>
      <c r="Q404" s="224">
        <f t="shared" ref="Q404" si="192">SUM(Q405:Q447)</f>
        <v>0</v>
      </c>
      <c r="R404" s="224">
        <f t="shared" ref="R404" si="193">SUM(R405:R447)</f>
        <v>0</v>
      </c>
      <c r="S404" s="224">
        <f t="shared" ref="S404" si="194">SUM(S405:S447)</f>
        <v>0</v>
      </c>
      <c r="T404" s="224">
        <f t="shared" ref="T404" si="195">SUM(T405:T447)</f>
        <v>250558681.49000001</v>
      </c>
      <c r="U404" s="220">
        <f t="shared" si="190"/>
        <v>2174.1983316480373</v>
      </c>
      <c r="V404" s="227">
        <f>MAX(V405:V447)</f>
        <v>9695.6599666110196</v>
      </c>
    </row>
    <row r="405" spans="1:22" ht="35.25">
      <c r="A405" s="200">
        <v>1</v>
      </c>
      <c r="B405" s="219">
        <f>SUBTOTAL(9,$A405:A$405)</f>
        <v>1</v>
      </c>
      <c r="C405" s="229" t="s">
        <v>108</v>
      </c>
      <c r="D405" s="219">
        <v>1959</v>
      </c>
      <c r="E405" s="219"/>
      <c r="F405" s="219" t="s">
        <v>17191</v>
      </c>
      <c r="G405" s="219">
        <v>2</v>
      </c>
      <c r="H405" s="219">
        <v>1</v>
      </c>
      <c r="I405" s="230">
        <v>294.2</v>
      </c>
      <c r="J405" s="230">
        <v>267.60000000000002</v>
      </c>
      <c r="K405" s="230">
        <v>232.10000000000002</v>
      </c>
      <c r="L405" s="231">
        <v>19</v>
      </c>
      <c r="M405" s="219" t="s">
        <v>17049</v>
      </c>
      <c r="N405" s="219" t="s">
        <v>17065</v>
      </c>
      <c r="O405" s="222" t="s">
        <v>17066</v>
      </c>
      <c r="P405" s="227">
        <v>2065079.27</v>
      </c>
      <c r="Q405" s="227"/>
      <c r="R405" s="224">
        <f t="shared" ref="R405:S405" si="196">SUM(R406:R448)</f>
        <v>0</v>
      </c>
      <c r="S405" s="224">
        <f t="shared" si="196"/>
        <v>0</v>
      </c>
      <c r="T405" s="227">
        <f t="shared" ref="T405:T447" si="197">P405-R405-S405</f>
        <v>2065079.27</v>
      </c>
      <c r="U405" s="220">
        <f t="shared" si="190"/>
        <v>7019.3041128484028</v>
      </c>
      <c r="V405" s="227">
        <v>7217.0333106730122</v>
      </c>
    </row>
    <row r="406" spans="1:22" ht="35.25">
      <c r="A406" s="200">
        <v>1</v>
      </c>
      <c r="B406" s="219">
        <f>SUBTOTAL(9,$A$405:A406)</f>
        <v>2</v>
      </c>
      <c r="C406" s="229" t="s">
        <v>109</v>
      </c>
      <c r="D406" s="219">
        <v>1990</v>
      </c>
      <c r="E406" s="219">
        <v>2018</v>
      </c>
      <c r="F406" s="219" t="s">
        <v>17191</v>
      </c>
      <c r="G406" s="219">
        <v>7</v>
      </c>
      <c r="H406" s="219">
        <v>4</v>
      </c>
      <c r="I406" s="230">
        <v>6095</v>
      </c>
      <c r="J406" s="230">
        <v>4966.1000000000004</v>
      </c>
      <c r="K406" s="230">
        <v>4966.1000000000004</v>
      </c>
      <c r="L406" s="231">
        <v>194</v>
      </c>
      <c r="M406" s="219" t="s">
        <v>17049</v>
      </c>
      <c r="N406" s="219" t="s">
        <v>17065</v>
      </c>
      <c r="O406" s="222" t="s">
        <v>17080</v>
      </c>
      <c r="P406" s="227">
        <v>11071119.41</v>
      </c>
      <c r="Q406" s="227"/>
      <c r="R406" s="224">
        <f t="shared" ref="R406:S406" si="198">SUM(R407:R449)</f>
        <v>0</v>
      </c>
      <c r="S406" s="224">
        <f t="shared" si="198"/>
        <v>0</v>
      </c>
      <c r="T406" s="227">
        <f t="shared" si="197"/>
        <v>11071119.41</v>
      </c>
      <c r="U406" s="220">
        <f t="shared" si="190"/>
        <v>1816.4264823625924</v>
      </c>
      <c r="V406" s="227">
        <v>1867.5940278917144</v>
      </c>
    </row>
    <row r="407" spans="1:22" ht="35.25">
      <c r="A407" s="200">
        <v>1</v>
      </c>
      <c r="B407" s="219">
        <f>SUBTOTAL(9,$A$405:A407)</f>
        <v>3</v>
      </c>
      <c r="C407" s="229" t="s">
        <v>110</v>
      </c>
      <c r="D407" s="219">
        <v>1959</v>
      </c>
      <c r="E407" s="219"/>
      <c r="F407" s="219" t="s">
        <v>17191</v>
      </c>
      <c r="G407" s="219">
        <v>2</v>
      </c>
      <c r="H407" s="219">
        <v>1</v>
      </c>
      <c r="I407" s="230">
        <v>299.5</v>
      </c>
      <c r="J407" s="230">
        <v>272.60000000000002</v>
      </c>
      <c r="K407" s="230">
        <v>235.20000000000002</v>
      </c>
      <c r="L407" s="231">
        <v>15</v>
      </c>
      <c r="M407" s="219" t="s">
        <v>17049</v>
      </c>
      <c r="N407" s="219" t="s">
        <v>17065</v>
      </c>
      <c r="O407" s="222" t="s">
        <v>17081</v>
      </c>
      <c r="P407" s="227">
        <v>2170696.7599999998</v>
      </c>
      <c r="Q407" s="227"/>
      <c r="R407" s="224">
        <f t="shared" ref="R407:S407" si="199">SUM(R408:R450)</f>
        <v>0</v>
      </c>
      <c r="S407" s="224">
        <f t="shared" si="199"/>
        <v>0</v>
      </c>
      <c r="T407" s="227">
        <f t="shared" si="197"/>
        <v>2170696.7599999998</v>
      </c>
      <c r="U407" s="220">
        <f t="shared" si="190"/>
        <v>7247.7354257095149</v>
      </c>
      <c r="V407" s="227">
        <v>9695.6599666110196</v>
      </c>
    </row>
    <row r="408" spans="1:22" ht="35.25">
      <c r="A408" s="200">
        <v>1</v>
      </c>
      <c r="B408" s="219">
        <f>SUBTOTAL(9,$A$405:A408)</f>
        <v>4</v>
      </c>
      <c r="C408" s="229" t="s">
        <v>5253</v>
      </c>
      <c r="D408" s="219">
        <v>1970</v>
      </c>
      <c r="E408" s="219"/>
      <c r="F408" s="219" t="s">
        <v>17191</v>
      </c>
      <c r="G408" s="219">
        <v>5</v>
      </c>
      <c r="H408" s="219">
        <v>6</v>
      </c>
      <c r="I408" s="230">
        <v>4522.8</v>
      </c>
      <c r="J408" s="230">
        <v>4342.3</v>
      </c>
      <c r="K408" s="230">
        <v>3921</v>
      </c>
      <c r="L408" s="231">
        <v>250</v>
      </c>
      <c r="M408" s="219" t="s">
        <v>17049</v>
      </c>
      <c r="N408" s="219" t="s">
        <v>17065</v>
      </c>
      <c r="O408" s="222" t="s">
        <v>17067</v>
      </c>
      <c r="P408" s="227">
        <v>8129200.9299999997</v>
      </c>
      <c r="Q408" s="227"/>
      <c r="R408" s="224">
        <f t="shared" ref="R408:S408" si="200">SUM(R409:R451)</f>
        <v>0</v>
      </c>
      <c r="S408" s="224">
        <f t="shared" si="200"/>
        <v>0</v>
      </c>
      <c r="T408" s="227">
        <f t="shared" si="197"/>
        <v>8129200.9299999997</v>
      </c>
      <c r="U408" s="220">
        <f t="shared" si="190"/>
        <v>1797.3823582736356</v>
      </c>
      <c r="V408" s="227">
        <v>3036.43</v>
      </c>
    </row>
    <row r="409" spans="1:22" ht="35.25">
      <c r="A409" s="200">
        <v>1</v>
      </c>
      <c r="B409" s="219">
        <f>SUBTOTAL(9,$A$405:A409)</f>
        <v>5</v>
      </c>
      <c r="C409" s="229" t="s">
        <v>112</v>
      </c>
      <c r="D409" s="219">
        <v>1949</v>
      </c>
      <c r="E409" s="219"/>
      <c r="F409" s="219" t="s">
        <v>17191</v>
      </c>
      <c r="G409" s="219">
        <v>2</v>
      </c>
      <c r="H409" s="219">
        <v>2</v>
      </c>
      <c r="I409" s="230">
        <v>959.8</v>
      </c>
      <c r="J409" s="230">
        <v>875.4</v>
      </c>
      <c r="K409" s="230">
        <v>766.27</v>
      </c>
      <c r="L409" s="231">
        <v>41</v>
      </c>
      <c r="M409" s="219" t="s">
        <v>17049</v>
      </c>
      <c r="N409" s="219" t="s">
        <v>17065</v>
      </c>
      <c r="O409" s="222" t="s">
        <v>17066</v>
      </c>
      <c r="P409" s="227">
        <v>4646428.3500000006</v>
      </c>
      <c r="Q409" s="227"/>
      <c r="R409" s="224">
        <f t="shared" ref="R409:S409" si="201">SUM(R410:R452)</f>
        <v>0</v>
      </c>
      <c r="S409" s="224">
        <f t="shared" si="201"/>
        <v>0</v>
      </c>
      <c r="T409" s="227">
        <f t="shared" si="197"/>
        <v>4646428.3500000006</v>
      </c>
      <c r="U409" s="220">
        <f t="shared" si="190"/>
        <v>4841.0380808501777</v>
      </c>
      <c r="V409" s="227">
        <v>4977.4069597832886</v>
      </c>
    </row>
    <row r="410" spans="1:22" ht="35.25">
      <c r="A410" s="200">
        <v>1</v>
      </c>
      <c r="B410" s="219">
        <f>SUBTOTAL(9,$A$405:A410)</f>
        <v>6</v>
      </c>
      <c r="C410" s="229" t="s">
        <v>113</v>
      </c>
      <c r="D410" s="219">
        <v>1959</v>
      </c>
      <c r="E410" s="219"/>
      <c r="F410" s="219" t="s">
        <v>17191</v>
      </c>
      <c r="G410" s="219">
        <v>2</v>
      </c>
      <c r="H410" s="219">
        <v>2</v>
      </c>
      <c r="I410" s="230">
        <v>546.79999999999995</v>
      </c>
      <c r="J410" s="230">
        <v>362.7</v>
      </c>
      <c r="K410" s="230">
        <v>362.7</v>
      </c>
      <c r="L410" s="231">
        <v>21</v>
      </c>
      <c r="M410" s="219" t="s">
        <v>17049</v>
      </c>
      <c r="N410" s="219" t="s">
        <v>17065</v>
      </c>
      <c r="O410" s="222" t="s">
        <v>17070</v>
      </c>
      <c r="P410" s="227">
        <v>4572675.5200000005</v>
      </c>
      <c r="Q410" s="227"/>
      <c r="R410" s="224">
        <f t="shared" ref="R410:S410" si="202">SUM(R411:R457)</f>
        <v>0</v>
      </c>
      <c r="S410" s="224">
        <f t="shared" si="202"/>
        <v>0</v>
      </c>
      <c r="T410" s="227">
        <f t="shared" si="197"/>
        <v>4572675.5200000005</v>
      </c>
      <c r="U410" s="220">
        <f t="shared" si="190"/>
        <v>8362.6106803218736</v>
      </c>
      <c r="V410" s="227">
        <v>8598.1799561082662</v>
      </c>
    </row>
    <row r="411" spans="1:22" ht="35.25">
      <c r="A411" s="200">
        <v>1</v>
      </c>
      <c r="B411" s="219">
        <f>SUBTOTAL(9,$A$405:A411)</f>
        <v>7</v>
      </c>
      <c r="C411" s="229" t="s">
        <v>115</v>
      </c>
      <c r="D411" s="219">
        <v>1962</v>
      </c>
      <c r="E411" s="219"/>
      <c r="F411" s="219" t="s">
        <v>17191</v>
      </c>
      <c r="G411" s="219">
        <v>3</v>
      </c>
      <c r="H411" s="219">
        <v>2</v>
      </c>
      <c r="I411" s="230">
        <v>969.7</v>
      </c>
      <c r="J411" s="230">
        <v>622.5</v>
      </c>
      <c r="K411" s="230">
        <v>577.6</v>
      </c>
      <c r="L411" s="231">
        <v>39</v>
      </c>
      <c r="M411" s="219" t="s">
        <v>17049</v>
      </c>
      <c r="N411" s="219" t="s">
        <v>17065</v>
      </c>
      <c r="O411" s="222" t="s">
        <v>17070</v>
      </c>
      <c r="P411" s="227">
        <v>3376240.7100000004</v>
      </c>
      <c r="Q411" s="227"/>
      <c r="R411" s="224">
        <f t="shared" ref="R411:S411" si="203">SUM(R412:R458)</f>
        <v>0</v>
      </c>
      <c r="S411" s="224">
        <f t="shared" si="203"/>
        <v>0</v>
      </c>
      <c r="T411" s="227">
        <f t="shared" si="197"/>
        <v>3376240.7100000004</v>
      </c>
      <c r="U411" s="220">
        <f t="shared" si="190"/>
        <v>3481.737351758276</v>
      </c>
      <c r="V411" s="227">
        <v>3579.815613076209</v>
      </c>
    </row>
    <row r="412" spans="1:22" ht="35.25">
      <c r="A412" s="200">
        <v>1</v>
      </c>
      <c r="B412" s="219">
        <f>SUBTOTAL(9,$A$405:A412)</f>
        <v>8</v>
      </c>
      <c r="C412" s="229" t="s">
        <v>114</v>
      </c>
      <c r="D412" s="219">
        <v>1949</v>
      </c>
      <c r="E412" s="219"/>
      <c r="F412" s="219" t="s">
        <v>17191</v>
      </c>
      <c r="G412" s="219">
        <v>2</v>
      </c>
      <c r="H412" s="219">
        <v>2</v>
      </c>
      <c r="I412" s="230">
        <v>872</v>
      </c>
      <c r="J412" s="230">
        <v>538.1</v>
      </c>
      <c r="K412" s="230">
        <v>397.1</v>
      </c>
      <c r="L412" s="231">
        <v>34</v>
      </c>
      <c r="M412" s="219" t="s">
        <v>17049</v>
      </c>
      <c r="N412" s="219" t="s">
        <v>17065</v>
      </c>
      <c r="O412" s="222" t="s">
        <v>17070</v>
      </c>
      <c r="P412" s="227">
        <v>4646428.3500000006</v>
      </c>
      <c r="Q412" s="227"/>
      <c r="R412" s="224">
        <f t="shared" ref="R412:S412" si="204">SUM(R413:R459)</f>
        <v>0</v>
      </c>
      <c r="S412" s="224">
        <f t="shared" si="204"/>
        <v>0</v>
      </c>
      <c r="T412" s="227">
        <f t="shared" si="197"/>
        <v>4646428.3500000006</v>
      </c>
      <c r="U412" s="220">
        <f t="shared" si="190"/>
        <v>5328.4728784403678</v>
      </c>
      <c r="V412" s="227">
        <v>5478.57247706422</v>
      </c>
    </row>
    <row r="413" spans="1:22" ht="35.25">
      <c r="A413" s="200">
        <v>1</v>
      </c>
      <c r="B413" s="219">
        <f>SUBTOTAL(9,$A$405:A413)</f>
        <v>9</v>
      </c>
      <c r="C413" s="229" t="s">
        <v>116</v>
      </c>
      <c r="D413" s="219">
        <v>1949</v>
      </c>
      <c r="E413" s="219"/>
      <c r="F413" s="219" t="s">
        <v>17191</v>
      </c>
      <c r="G413" s="219">
        <v>2</v>
      </c>
      <c r="H413" s="219">
        <v>1</v>
      </c>
      <c r="I413" s="230">
        <v>560.4</v>
      </c>
      <c r="J413" s="230">
        <v>516.70000000000005</v>
      </c>
      <c r="K413" s="230">
        <v>516.70000000000005</v>
      </c>
      <c r="L413" s="231">
        <v>24</v>
      </c>
      <c r="M413" s="219" t="s">
        <v>17049</v>
      </c>
      <c r="N413" s="219" t="s">
        <v>17065</v>
      </c>
      <c r="O413" s="222" t="s">
        <v>17066</v>
      </c>
      <c r="P413" s="227">
        <v>2745244.27</v>
      </c>
      <c r="Q413" s="227"/>
      <c r="R413" s="224">
        <f t="shared" ref="R413:S413" si="205">SUM(R414:R460)</f>
        <v>0</v>
      </c>
      <c r="S413" s="224">
        <f t="shared" si="205"/>
        <v>0</v>
      </c>
      <c r="T413" s="227">
        <f t="shared" si="197"/>
        <v>2745244.27</v>
      </c>
      <c r="U413" s="220">
        <f t="shared" si="190"/>
        <v>4898.7228229835837</v>
      </c>
      <c r="V413" s="227">
        <v>5036.7166309778731</v>
      </c>
    </row>
    <row r="414" spans="1:22" ht="35.25">
      <c r="A414" s="200">
        <v>1</v>
      </c>
      <c r="B414" s="219">
        <f>SUBTOTAL(9,$A$405:A414)</f>
        <v>10</v>
      </c>
      <c r="C414" s="229" t="s">
        <v>117</v>
      </c>
      <c r="D414" s="219">
        <v>1992</v>
      </c>
      <c r="E414" s="219">
        <v>2019</v>
      </c>
      <c r="F414" s="219" t="s">
        <v>17054</v>
      </c>
      <c r="G414" s="219">
        <v>10</v>
      </c>
      <c r="H414" s="219">
        <v>1</v>
      </c>
      <c r="I414" s="230">
        <v>3072.17</v>
      </c>
      <c r="J414" s="230">
        <v>2437.1</v>
      </c>
      <c r="K414" s="230">
        <v>2383.9</v>
      </c>
      <c r="L414" s="231">
        <v>108</v>
      </c>
      <c r="M414" s="219" t="s">
        <v>17049</v>
      </c>
      <c r="N414" s="219" t="s">
        <v>17065</v>
      </c>
      <c r="O414" s="222" t="s">
        <v>17067</v>
      </c>
      <c r="P414" s="227">
        <v>3012176.12</v>
      </c>
      <c r="Q414" s="227"/>
      <c r="R414" s="224">
        <f t="shared" ref="R414:S414" si="206">SUM(R415:R461)</f>
        <v>0</v>
      </c>
      <c r="S414" s="224">
        <f t="shared" si="206"/>
        <v>0</v>
      </c>
      <c r="T414" s="227">
        <f t="shared" si="197"/>
        <v>3012176.12</v>
      </c>
      <c r="U414" s="220">
        <f t="shared" si="190"/>
        <v>980.47182284834503</v>
      </c>
      <c r="V414" s="227">
        <v>980.47182024432243</v>
      </c>
    </row>
    <row r="415" spans="1:22" ht="35.25">
      <c r="A415" s="200">
        <v>1</v>
      </c>
      <c r="B415" s="219">
        <f>SUBTOTAL(9,$A$405:A415)</f>
        <v>11</v>
      </c>
      <c r="C415" s="229" t="s">
        <v>118</v>
      </c>
      <c r="D415" s="219">
        <v>1959</v>
      </c>
      <c r="E415" s="219"/>
      <c r="F415" s="219" t="s">
        <v>17191</v>
      </c>
      <c r="G415" s="219">
        <v>2</v>
      </c>
      <c r="H415" s="219">
        <v>2</v>
      </c>
      <c r="I415" s="230">
        <v>503</v>
      </c>
      <c r="J415" s="230">
        <v>478.4</v>
      </c>
      <c r="K415" s="230">
        <v>410.5</v>
      </c>
      <c r="L415" s="231">
        <v>21</v>
      </c>
      <c r="M415" s="219" t="s">
        <v>17049</v>
      </c>
      <c r="N415" s="219" t="s">
        <v>17065</v>
      </c>
      <c r="O415" s="222" t="s">
        <v>17082</v>
      </c>
      <c r="P415" s="227">
        <v>3933484.32</v>
      </c>
      <c r="Q415" s="227"/>
      <c r="R415" s="224">
        <f t="shared" ref="R415:S415" si="207">SUM(R416:R462)</f>
        <v>0</v>
      </c>
      <c r="S415" s="224">
        <f t="shared" si="207"/>
        <v>0</v>
      </c>
      <c r="T415" s="227">
        <f t="shared" si="197"/>
        <v>3933484.32</v>
      </c>
      <c r="U415" s="220">
        <f t="shared" si="190"/>
        <v>7820.0483499005959</v>
      </c>
      <c r="V415" s="227">
        <v>8040.3339960238573</v>
      </c>
    </row>
    <row r="416" spans="1:22" ht="35.25">
      <c r="A416" s="200">
        <v>1</v>
      </c>
      <c r="B416" s="219">
        <f>SUBTOTAL(9,$A$405:A416)</f>
        <v>12</v>
      </c>
      <c r="C416" s="229" t="s">
        <v>119</v>
      </c>
      <c r="D416" s="219">
        <v>1967</v>
      </c>
      <c r="E416" s="219"/>
      <c r="F416" s="219" t="s">
        <v>17191</v>
      </c>
      <c r="G416" s="219">
        <v>5</v>
      </c>
      <c r="H416" s="219">
        <v>4</v>
      </c>
      <c r="I416" s="230">
        <v>4050.1</v>
      </c>
      <c r="J416" s="230">
        <v>3149.2</v>
      </c>
      <c r="K416" s="230">
        <v>3106.7999999999997</v>
      </c>
      <c r="L416" s="231">
        <v>153</v>
      </c>
      <c r="M416" s="219" t="s">
        <v>17049</v>
      </c>
      <c r="N416" s="219" t="s">
        <v>17065</v>
      </c>
      <c r="O416" s="222" t="s">
        <v>17066</v>
      </c>
      <c r="P416" s="227">
        <v>8112811.4100000001</v>
      </c>
      <c r="Q416" s="227"/>
      <c r="R416" s="224">
        <f t="shared" ref="R416:S416" si="208">SUM(R417:R463)</f>
        <v>0</v>
      </c>
      <c r="S416" s="224">
        <f t="shared" si="208"/>
        <v>0</v>
      </c>
      <c r="T416" s="227">
        <f t="shared" si="197"/>
        <v>8112811.4100000001</v>
      </c>
      <c r="U416" s="220">
        <f t="shared" si="190"/>
        <v>2003.1138515098394</v>
      </c>
      <c r="V416" s="227">
        <v>2059.5402582652282</v>
      </c>
    </row>
    <row r="417" spans="1:22" ht="35.25">
      <c r="A417" s="200">
        <v>1</v>
      </c>
      <c r="B417" s="219">
        <f>SUBTOTAL(9,$A$405:A417)</f>
        <v>13</v>
      </c>
      <c r="C417" s="229" t="s">
        <v>1171</v>
      </c>
      <c r="D417" s="219">
        <v>1912</v>
      </c>
      <c r="E417" s="219"/>
      <c r="F417" s="219" t="s">
        <v>17191</v>
      </c>
      <c r="G417" s="219">
        <v>3</v>
      </c>
      <c r="H417" s="219">
        <v>5</v>
      </c>
      <c r="I417" s="230">
        <v>1703</v>
      </c>
      <c r="J417" s="230">
        <v>1295</v>
      </c>
      <c r="K417" s="230">
        <v>1034.7</v>
      </c>
      <c r="L417" s="231">
        <v>65</v>
      </c>
      <c r="M417" s="219" t="s">
        <v>17049</v>
      </c>
      <c r="N417" s="219" t="s">
        <v>17065</v>
      </c>
      <c r="O417" s="222" t="s">
        <v>17449</v>
      </c>
      <c r="P417" s="227">
        <v>5008268.8</v>
      </c>
      <c r="Q417" s="227"/>
      <c r="R417" s="224">
        <f t="shared" ref="R417:S417" si="209">SUM(R418:R464)</f>
        <v>0</v>
      </c>
      <c r="S417" s="224">
        <f t="shared" si="209"/>
        <v>0</v>
      </c>
      <c r="T417" s="227">
        <f t="shared" si="197"/>
        <v>5008268.8</v>
      </c>
      <c r="U417" s="220">
        <f t="shared" si="190"/>
        <v>2940.8507339988255</v>
      </c>
      <c r="V417" s="227">
        <v>6916.63</v>
      </c>
    </row>
    <row r="418" spans="1:22" ht="35.25">
      <c r="A418" s="200">
        <v>1</v>
      </c>
      <c r="B418" s="219">
        <f>SUBTOTAL(9,$A$405:A418)</f>
        <v>14</v>
      </c>
      <c r="C418" s="229" t="s">
        <v>4797</v>
      </c>
      <c r="D418" s="219">
        <v>1978</v>
      </c>
      <c r="E418" s="219"/>
      <c r="F418" s="219" t="s">
        <v>17191</v>
      </c>
      <c r="G418" s="219">
        <v>5</v>
      </c>
      <c r="H418" s="219">
        <v>4</v>
      </c>
      <c r="I418" s="230">
        <v>3303.8</v>
      </c>
      <c r="J418" s="230">
        <v>2996.6</v>
      </c>
      <c r="K418" s="230">
        <v>2996.6</v>
      </c>
      <c r="L418" s="231">
        <v>149</v>
      </c>
      <c r="M418" s="219" t="s">
        <v>17049</v>
      </c>
      <c r="N418" s="219" t="s">
        <v>17065</v>
      </c>
      <c r="O418" s="222" t="s">
        <v>17447</v>
      </c>
      <c r="P418" s="227">
        <v>9874684.5999999996</v>
      </c>
      <c r="Q418" s="227"/>
      <c r="R418" s="224">
        <f t="shared" ref="R418:S418" si="210">SUM(R419:R465)</f>
        <v>0</v>
      </c>
      <c r="S418" s="224">
        <f t="shared" si="210"/>
        <v>0</v>
      </c>
      <c r="T418" s="227">
        <f t="shared" si="197"/>
        <v>9874684.5999999996</v>
      </c>
      <c r="U418" s="220">
        <f t="shared" si="190"/>
        <v>2988.8869180943152</v>
      </c>
      <c r="V418" s="227">
        <v>6355.57</v>
      </c>
    </row>
    <row r="419" spans="1:22" ht="35.25">
      <c r="A419" s="200">
        <v>1</v>
      </c>
      <c r="B419" s="219">
        <f>SUBTOTAL(9,$A$405:A419)</f>
        <v>15</v>
      </c>
      <c r="C419" s="229" t="s">
        <v>122</v>
      </c>
      <c r="D419" s="219">
        <v>1990</v>
      </c>
      <c r="E419" s="219"/>
      <c r="F419" s="219" t="s">
        <v>17191</v>
      </c>
      <c r="G419" s="219">
        <v>9</v>
      </c>
      <c r="H419" s="219">
        <v>1</v>
      </c>
      <c r="I419" s="230">
        <v>3709.1</v>
      </c>
      <c r="J419" s="230">
        <v>2261.6</v>
      </c>
      <c r="K419" s="230">
        <v>2182</v>
      </c>
      <c r="L419" s="231">
        <v>211</v>
      </c>
      <c r="M419" s="219" t="s">
        <v>17049</v>
      </c>
      <c r="N419" s="219" t="s">
        <v>17065</v>
      </c>
      <c r="O419" s="222" t="s">
        <v>17066</v>
      </c>
      <c r="P419" s="227">
        <v>4640474.0600000005</v>
      </c>
      <c r="Q419" s="227"/>
      <c r="R419" s="224">
        <f t="shared" ref="R419:S419" si="211">SUM(R420:R466)</f>
        <v>0</v>
      </c>
      <c r="S419" s="224">
        <f t="shared" si="211"/>
        <v>0</v>
      </c>
      <c r="T419" s="227">
        <f t="shared" si="197"/>
        <v>4640474.0600000005</v>
      </c>
      <c r="U419" s="220">
        <f t="shared" si="190"/>
        <v>1251.1051360168237</v>
      </c>
      <c r="V419" s="227">
        <v>1425.630131298698</v>
      </c>
    </row>
    <row r="420" spans="1:22" ht="35.25">
      <c r="A420" s="200">
        <v>1</v>
      </c>
      <c r="B420" s="219">
        <f>SUBTOTAL(9,$A$405:A420)</f>
        <v>16</v>
      </c>
      <c r="C420" s="229" t="s">
        <v>149</v>
      </c>
      <c r="D420" s="219">
        <v>1984</v>
      </c>
      <c r="E420" s="219"/>
      <c r="F420" s="219" t="s">
        <v>17054</v>
      </c>
      <c r="G420" s="219">
        <v>9</v>
      </c>
      <c r="H420" s="219">
        <v>5</v>
      </c>
      <c r="I420" s="230">
        <v>9873</v>
      </c>
      <c r="J420" s="230">
        <v>9703</v>
      </c>
      <c r="K420" s="230">
        <v>9126.7000000000007</v>
      </c>
      <c r="L420" s="231">
        <v>454</v>
      </c>
      <c r="M420" s="219" t="s">
        <v>17049</v>
      </c>
      <c r="N420" s="219" t="s">
        <v>17065</v>
      </c>
      <c r="O420" s="222" t="s">
        <v>17067</v>
      </c>
      <c r="P420" s="227">
        <v>9703520.8000000007</v>
      </c>
      <c r="Q420" s="227"/>
      <c r="R420" s="224">
        <f t="shared" ref="R420:S420" si="212">SUM(R421:R467)</f>
        <v>0</v>
      </c>
      <c r="S420" s="224">
        <f t="shared" si="212"/>
        <v>0</v>
      </c>
      <c r="T420" s="227">
        <f t="shared" si="197"/>
        <v>9703520.8000000007</v>
      </c>
      <c r="U420" s="220">
        <f t="shared" si="190"/>
        <v>982.83407272358966</v>
      </c>
      <c r="V420" s="227">
        <v>1119.9361490934875</v>
      </c>
    </row>
    <row r="421" spans="1:22" ht="35.25">
      <c r="A421" s="200">
        <v>1</v>
      </c>
      <c r="B421" s="219">
        <f>SUBTOTAL(9,$A$405:A421)</f>
        <v>17</v>
      </c>
      <c r="C421" s="229" t="s">
        <v>148</v>
      </c>
      <c r="D421" s="219">
        <v>1983</v>
      </c>
      <c r="E421" s="219"/>
      <c r="F421" s="219" t="s">
        <v>17054</v>
      </c>
      <c r="G421" s="219">
        <v>2</v>
      </c>
      <c r="H421" s="219">
        <v>2</v>
      </c>
      <c r="I421" s="230">
        <v>609.6</v>
      </c>
      <c r="J421" s="230">
        <v>553.5</v>
      </c>
      <c r="K421" s="230">
        <v>495.5</v>
      </c>
      <c r="L421" s="231">
        <v>41</v>
      </c>
      <c r="M421" s="219" t="s">
        <v>17049</v>
      </c>
      <c r="N421" s="219" t="s">
        <v>17065</v>
      </c>
      <c r="O421" s="222" t="s">
        <v>17083</v>
      </c>
      <c r="P421" s="227">
        <v>4072795.2199999997</v>
      </c>
      <c r="Q421" s="227"/>
      <c r="R421" s="224">
        <f t="shared" ref="R421:S421" si="213">SUM(R422:R468)</f>
        <v>0</v>
      </c>
      <c r="S421" s="224">
        <f t="shared" si="213"/>
        <v>0</v>
      </c>
      <c r="T421" s="227">
        <f t="shared" si="197"/>
        <v>4072795.2199999997</v>
      </c>
      <c r="U421" s="220">
        <f t="shared" si="190"/>
        <v>6681.0945209973743</v>
      </c>
      <c r="V421" s="227">
        <v>6869.2965879265093</v>
      </c>
    </row>
    <row r="422" spans="1:22" ht="35.25">
      <c r="A422" s="200">
        <v>1</v>
      </c>
      <c r="B422" s="219">
        <f>SUBTOTAL(9,$A$405:A422)</f>
        <v>18</v>
      </c>
      <c r="C422" s="229" t="s">
        <v>147</v>
      </c>
      <c r="D422" s="219">
        <v>1983</v>
      </c>
      <c r="E422" s="219"/>
      <c r="F422" s="219" t="s">
        <v>17054</v>
      </c>
      <c r="G422" s="219">
        <v>2</v>
      </c>
      <c r="H422" s="219">
        <v>2</v>
      </c>
      <c r="I422" s="230">
        <v>608.4</v>
      </c>
      <c r="J422" s="230">
        <v>552.5</v>
      </c>
      <c r="K422" s="230">
        <v>330.6</v>
      </c>
      <c r="L422" s="231">
        <v>47</v>
      </c>
      <c r="M422" s="219" t="s">
        <v>17049</v>
      </c>
      <c r="N422" s="219" t="s">
        <v>17065</v>
      </c>
      <c r="O422" s="222" t="s">
        <v>17083</v>
      </c>
      <c r="P422" s="227">
        <v>4012973.48</v>
      </c>
      <c r="Q422" s="227"/>
      <c r="R422" s="224">
        <f t="shared" ref="R422:S422" si="214">SUM(R423:R469)</f>
        <v>0</v>
      </c>
      <c r="S422" s="224">
        <f t="shared" si="214"/>
        <v>0</v>
      </c>
      <c r="T422" s="227">
        <f t="shared" si="197"/>
        <v>4012973.48</v>
      </c>
      <c r="U422" s="220">
        <f t="shared" si="190"/>
        <v>6595.945890861276</v>
      </c>
      <c r="V422" s="227">
        <v>6781.7493754109146</v>
      </c>
    </row>
    <row r="423" spans="1:22" ht="35.25">
      <c r="A423" s="200">
        <v>1</v>
      </c>
      <c r="B423" s="219">
        <f>SUBTOTAL(9,$A$405:A423)</f>
        <v>19</v>
      </c>
      <c r="C423" s="229" t="s">
        <v>146</v>
      </c>
      <c r="D423" s="219">
        <v>1978</v>
      </c>
      <c r="E423" s="219"/>
      <c r="F423" s="219" t="s">
        <v>17191</v>
      </c>
      <c r="G423" s="219">
        <v>3</v>
      </c>
      <c r="H423" s="219">
        <v>2</v>
      </c>
      <c r="I423" s="230">
        <v>923.2</v>
      </c>
      <c r="J423" s="230">
        <v>850</v>
      </c>
      <c r="K423" s="230">
        <v>850</v>
      </c>
      <c r="L423" s="231">
        <v>59</v>
      </c>
      <c r="M423" s="219" t="s">
        <v>17049</v>
      </c>
      <c r="N423" s="219" t="s">
        <v>17065</v>
      </c>
      <c r="O423" s="222" t="s">
        <v>17083</v>
      </c>
      <c r="P423" s="227">
        <v>4671012.63</v>
      </c>
      <c r="Q423" s="227"/>
      <c r="R423" s="224">
        <f t="shared" ref="R423:S423" si="215">SUM(R424:R470)</f>
        <v>0</v>
      </c>
      <c r="S423" s="224">
        <f t="shared" si="215"/>
        <v>0</v>
      </c>
      <c r="T423" s="227">
        <f t="shared" si="197"/>
        <v>4671012.63</v>
      </c>
      <c r="U423" s="220">
        <f t="shared" si="190"/>
        <v>5059.5890706239161</v>
      </c>
      <c r="V423" s="227">
        <v>5202.1143847487001</v>
      </c>
    </row>
    <row r="424" spans="1:22" ht="35.25">
      <c r="A424" s="200">
        <v>1</v>
      </c>
      <c r="B424" s="219">
        <f>SUBTOTAL(9,$A$405:A424)</f>
        <v>20</v>
      </c>
      <c r="C424" s="229" t="s">
        <v>145</v>
      </c>
      <c r="D424" s="219">
        <v>1989</v>
      </c>
      <c r="E424" s="219"/>
      <c r="F424" s="219" t="s">
        <v>17054</v>
      </c>
      <c r="G424" s="219">
        <v>4</v>
      </c>
      <c r="H424" s="219">
        <v>4</v>
      </c>
      <c r="I424" s="230">
        <v>2551.1</v>
      </c>
      <c r="J424" s="230">
        <v>2310.1</v>
      </c>
      <c r="K424" s="230">
        <v>2198.4</v>
      </c>
      <c r="L424" s="231">
        <v>137</v>
      </c>
      <c r="M424" s="219" t="s">
        <v>17049</v>
      </c>
      <c r="N424" s="219" t="s">
        <v>17065</v>
      </c>
      <c r="O424" s="222" t="s">
        <v>17083</v>
      </c>
      <c r="P424" s="227">
        <v>8243927.5499999998</v>
      </c>
      <c r="Q424" s="227"/>
      <c r="R424" s="224">
        <f t="shared" ref="R424:S424" si="216">SUM(R425:R471)</f>
        <v>0</v>
      </c>
      <c r="S424" s="224">
        <f t="shared" si="216"/>
        <v>0</v>
      </c>
      <c r="T424" s="227">
        <f t="shared" si="197"/>
        <v>8243927.5499999998</v>
      </c>
      <c r="U424" s="220">
        <f t="shared" si="190"/>
        <v>3231.5187762141823</v>
      </c>
      <c r="V424" s="227">
        <v>3322.5485476853123</v>
      </c>
    </row>
    <row r="425" spans="1:22" ht="35.25">
      <c r="A425" s="200">
        <v>1</v>
      </c>
      <c r="B425" s="219">
        <f>SUBTOTAL(9,$A$405:A425)</f>
        <v>21</v>
      </c>
      <c r="C425" s="229" t="s">
        <v>143</v>
      </c>
      <c r="D425" s="219">
        <v>1978</v>
      </c>
      <c r="E425" s="219"/>
      <c r="F425" s="219" t="s">
        <v>17054</v>
      </c>
      <c r="G425" s="219">
        <v>5</v>
      </c>
      <c r="H425" s="219">
        <v>6</v>
      </c>
      <c r="I425" s="230">
        <v>4898.2</v>
      </c>
      <c r="J425" s="230">
        <v>4562</v>
      </c>
      <c r="K425" s="230">
        <v>4326.37</v>
      </c>
      <c r="L425" s="231">
        <v>221</v>
      </c>
      <c r="M425" s="219" t="s">
        <v>17049</v>
      </c>
      <c r="N425" s="219" t="s">
        <v>17065</v>
      </c>
      <c r="O425" s="222" t="s">
        <v>17077</v>
      </c>
      <c r="P425" s="227">
        <v>14085756</v>
      </c>
      <c r="Q425" s="227"/>
      <c r="R425" s="224">
        <f t="shared" ref="R425:S425" si="217">SUM(R426:R472)</f>
        <v>0</v>
      </c>
      <c r="S425" s="224">
        <f t="shared" si="217"/>
        <v>0</v>
      </c>
      <c r="T425" s="227">
        <f t="shared" si="197"/>
        <v>14085756</v>
      </c>
      <c r="U425" s="220">
        <f t="shared" si="190"/>
        <v>2875.7004613939816</v>
      </c>
      <c r="V425" s="227">
        <v>3276.8510881548327</v>
      </c>
    </row>
    <row r="426" spans="1:22" ht="35.25">
      <c r="A426" s="200">
        <v>1</v>
      </c>
      <c r="B426" s="219">
        <f>SUBTOTAL(9,$A$405:A426)</f>
        <v>22</v>
      </c>
      <c r="C426" s="229" t="s">
        <v>142</v>
      </c>
      <c r="D426" s="219">
        <v>1963</v>
      </c>
      <c r="E426" s="219"/>
      <c r="F426" s="219" t="s">
        <v>17191</v>
      </c>
      <c r="G426" s="219">
        <v>2</v>
      </c>
      <c r="H426" s="219">
        <v>2</v>
      </c>
      <c r="I426" s="230">
        <v>1033.2</v>
      </c>
      <c r="J426" s="230">
        <v>656.8</v>
      </c>
      <c r="K426" s="230">
        <v>615.09999999999991</v>
      </c>
      <c r="L426" s="231">
        <v>41</v>
      </c>
      <c r="M426" s="219" t="s">
        <v>17049</v>
      </c>
      <c r="N426" s="219" t="s">
        <v>17065</v>
      </c>
      <c r="O426" s="222" t="s">
        <v>17084</v>
      </c>
      <c r="P426" s="227">
        <v>4826713.05</v>
      </c>
      <c r="Q426" s="227"/>
      <c r="R426" s="224">
        <f t="shared" ref="R426:S426" si="218">SUM(R427:R473)</f>
        <v>0</v>
      </c>
      <c r="S426" s="224">
        <f t="shared" si="218"/>
        <v>0</v>
      </c>
      <c r="T426" s="227">
        <f t="shared" si="197"/>
        <v>4826713.05</v>
      </c>
      <c r="U426" s="220">
        <f t="shared" si="190"/>
        <v>4671.6154181184666</v>
      </c>
      <c r="V426" s="227">
        <v>4803.2117692605498</v>
      </c>
    </row>
    <row r="427" spans="1:22" ht="35.25">
      <c r="A427" s="200">
        <v>1</v>
      </c>
      <c r="B427" s="219">
        <f>SUBTOTAL(9,$A$405:A427)</f>
        <v>23</v>
      </c>
      <c r="C427" s="229" t="s">
        <v>141</v>
      </c>
      <c r="D427" s="219">
        <v>1956</v>
      </c>
      <c r="E427" s="219"/>
      <c r="F427" s="219" t="s">
        <v>17191</v>
      </c>
      <c r="G427" s="219">
        <v>2</v>
      </c>
      <c r="H427" s="219">
        <v>1</v>
      </c>
      <c r="I427" s="230">
        <v>880.7</v>
      </c>
      <c r="J427" s="230">
        <v>566.6</v>
      </c>
      <c r="K427" s="230">
        <v>498.1</v>
      </c>
      <c r="L427" s="231">
        <v>18</v>
      </c>
      <c r="M427" s="219" t="s">
        <v>17049</v>
      </c>
      <c r="N427" s="219" t="s">
        <v>17065</v>
      </c>
      <c r="O427" s="222" t="s">
        <v>17066</v>
      </c>
      <c r="P427" s="227">
        <v>6219822.0800000001</v>
      </c>
      <c r="Q427" s="227"/>
      <c r="R427" s="224">
        <f t="shared" ref="R427:S427" si="219">SUM(R428:R474)</f>
        <v>0</v>
      </c>
      <c r="S427" s="224">
        <f t="shared" si="219"/>
        <v>0</v>
      </c>
      <c r="T427" s="227">
        <f t="shared" si="197"/>
        <v>6219822.0800000001</v>
      </c>
      <c r="U427" s="220">
        <f t="shared" si="190"/>
        <v>7062.3618485295783</v>
      </c>
      <c r="V427" s="227">
        <v>7261.3039627568978</v>
      </c>
    </row>
    <row r="428" spans="1:22" ht="35.25">
      <c r="A428" s="200">
        <v>1</v>
      </c>
      <c r="B428" s="219">
        <f>SUBTOTAL(9,$A$405:A428)</f>
        <v>24</v>
      </c>
      <c r="C428" s="229" t="s">
        <v>140</v>
      </c>
      <c r="D428" s="219">
        <v>1984</v>
      </c>
      <c r="E428" s="219"/>
      <c r="F428" s="219" t="s">
        <v>17191</v>
      </c>
      <c r="G428" s="219">
        <v>9</v>
      </c>
      <c r="H428" s="219">
        <v>1</v>
      </c>
      <c r="I428" s="230">
        <v>4926.6000000000004</v>
      </c>
      <c r="J428" s="230">
        <v>2282.4</v>
      </c>
      <c r="K428" s="230">
        <v>2168.8000000000002</v>
      </c>
      <c r="L428" s="231">
        <v>183</v>
      </c>
      <c r="M428" s="219" t="s">
        <v>17049</v>
      </c>
      <c r="N428" s="219" t="s">
        <v>17065</v>
      </c>
      <c r="O428" s="222" t="s">
        <v>17066</v>
      </c>
      <c r="P428" s="227">
        <v>5086523</v>
      </c>
      <c r="Q428" s="227"/>
      <c r="R428" s="224">
        <f t="shared" ref="R428:S428" si="220">SUM(R429:R475)</f>
        <v>0</v>
      </c>
      <c r="S428" s="224">
        <f t="shared" si="220"/>
        <v>0</v>
      </c>
      <c r="T428" s="227">
        <f t="shared" si="197"/>
        <v>5086523</v>
      </c>
      <c r="U428" s="220">
        <f t="shared" si="190"/>
        <v>1032.461129379288</v>
      </c>
      <c r="V428" s="227">
        <v>1176.4860146957335</v>
      </c>
    </row>
    <row r="429" spans="1:22" ht="35.25">
      <c r="A429" s="200">
        <v>1</v>
      </c>
      <c r="B429" s="219">
        <f>SUBTOTAL(9,$A$405:A429)</f>
        <v>25</v>
      </c>
      <c r="C429" s="229" t="s">
        <v>139</v>
      </c>
      <c r="D429" s="219">
        <v>1988</v>
      </c>
      <c r="E429" s="219"/>
      <c r="F429" s="219" t="s">
        <v>17054</v>
      </c>
      <c r="G429" s="219">
        <v>10</v>
      </c>
      <c r="H429" s="219">
        <v>3</v>
      </c>
      <c r="I429" s="230">
        <v>8076</v>
      </c>
      <c r="J429" s="230">
        <v>6287.5</v>
      </c>
      <c r="K429" s="230">
        <v>5711.2</v>
      </c>
      <c r="L429" s="231">
        <v>331</v>
      </c>
      <c r="M429" s="219" t="s">
        <v>17049</v>
      </c>
      <c r="N429" s="219" t="s">
        <v>17065</v>
      </c>
      <c r="O429" s="222" t="s">
        <v>17085</v>
      </c>
      <c r="P429" s="227">
        <v>6072525.9199999999</v>
      </c>
      <c r="Q429" s="227"/>
      <c r="R429" s="224">
        <f t="shared" ref="R429:S429" si="221">SUM(R430:R476)</f>
        <v>0</v>
      </c>
      <c r="S429" s="224">
        <f t="shared" si="221"/>
        <v>0</v>
      </c>
      <c r="T429" s="227">
        <f t="shared" si="197"/>
        <v>6072525.9199999999</v>
      </c>
      <c r="U429" s="220">
        <f t="shared" si="190"/>
        <v>751.92247647350177</v>
      </c>
      <c r="V429" s="227">
        <v>856.81315502724135</v>
      </c>
    </row>
    <row r="430" spans="1:22" ht="35.25">
      <c r="A430" s="200">
        <v>1</v>
      </c>
      <c r="B430" s="219">
        <f>SUBTOTAL(9,$A$405:A430)</f>
        <v>26</v>
      </c>
      <c r="C430" s="229" t="s">
        <v>138</v>
      </c>
      <c r="D430" s="219">
        <v>1975</v>
      </c>
      <c r="E430" s="219"/>
      <c r="F430" s="219" t="s">
        <v>17054</v>
      </c>
      <c r="G430" s="219">
        <v>5</v>
      </c>
      <c r="H430" s="219">
        <v>4</v>
      </c>
      <c r="I430" s="230">
        <v>3347.6</v>
      </c>
      <c r="J430" s="230">
        <v>3069</v>
      </c>
      <c r="K430" s="230">
        <v>2979.8</v>
      </c>
      <c r="L430" s="231">
        <v>151</v>
      </c>
      <c r="M430" s="219" t="s">
        <v>17049</v>
      </c>
      <c r="N430" s="219" t="s">
        <v>17065</v>
      </c>
      <c r="O430" s="222" t="s">
        <v>17086</v>
      </c>
      <c r="P430" s="227">
        <v>6258770.9199999999</v>
      </c>
      <c r="Q430" s="227"/>
      <c r="R430" s="224">
        <f t="shared" ref="R430:S430" si="222">SUM(R431:R477)</f>
        <v>0</v>
      </c>
      <c r="S430" s="224">
        <f t="shared" si="222"/>
        <v>0</v>
      </c>
      <c r="T430" s="227">
        <f t="shared" si="197"/>
        <v>6258770.9199999999</v>
      </c>
      <c r="U430" s="220">
        <f t="shared" si="190"/>
        <v>1869.6292627554069</v>
      </c>
      <c r="V430" s="227">
        <v>2130.4363101923768</v>
      </c>
    </row>
    <row r="431" spans="1:22" ht="35.25">
      <c r="A431" s="200">
        <v>1</v>
      </c>
      <c r="B431" s="219">
        <f>SUBTOTAL(9,$A$405:A431)</f>
        <v>27</v>
      </c>
      <c r="C431" s="229" t="s">
        <v>137</v>
      </c>
      <c r="D431" s="219">
        <v>1979</v>
      </c>
      <c r="E431" s="219"/>
      <c r="F431" s="219" t="s">
        <v>17054</v>
      </c>
      <c r="G431" s="219">
        <v>2</v>
      </c>
      <c r="H431" s="219">
        <v>2</v>
      </c>
      <c r="I431" s="230">
        <v>629</v>
      </c>
      <c r="J431" s="230">
        <v>618.6</v>
      </c>
      <c r="K431" s="230">
        <v>571.30000000000007</v>
      </c>
      <c r="L431" s="231">
        <v>25</v>
      </c>
      <c r="M431" s="219" t="s">
        <v>17049</v>
      </c>
      <c r="N431" s="219" t="s">
        <v>17087</v>
      </c>
      <c r="O431" s="222" t="s">
        <v>17088</v>
      </c>
      <c r="P431" s="227">
        <v>4662817.87</v>
      </c>
      <c r="Q431" s="227"/>
      <c r="R431" s="224">
        <f t="shared" ref="R431:S431" si="223">SUM(R432:R478)</f>
        <v>0</v>
      </c>
      <c r="S431" s="224">
        <f t="shared" si="223"/>
        <v>0</v>
      </c>
      <c r="T431" s="227">
        <f t="shared" si="197"/>
        <v>4662817.87</v>
      </c>
      <c r="U431" s="220">
        <f t="shared" si="190"/>
        <v>7413.0649761526238</v>
      </c>
      <c r="V431" s="227">
        <v>7621.8861685214633</v>
      </c>
    </row>
    <row r="432" spans="1:22" ht="35.25">
      <c r="A432" s="200">
        <v>1</v>
      </c>
      <c r="B432" s="219">
        <f>SUBTOTAL(9,$A$405:A432)</f>
        <v>28</v>
      </c>
      <c r="C432" s="229" t="s">
        <v>136</v>
      </c>
      <c r="D432" s="219">
        <v>1971</v>
      </c>
      <c r="E432" s="219"/>
      <c r="F432" s="219" t="s">
        <v>17191</v>
      </c>
      <c r="G432" s="219">
        <v>2</v>
      </c>
      <c r="H432" s="219">
        <v>3</v>
      </c>
      <c r="I432" s="230">
        <v>941.4</v>
      </c>
      <c r="J432" s="230">
        <v>901.7</v>
      </c>
      <c r="K432" s="230">
        <v>855.30000000000007</v>
      </c>
      <c r="L432" s="231">
        <v>50</v>
      </c>
      <c r="M432" s="219" t="s">
        <v>17049</v>
      </c>
      <c r="N432" s="219" t="s">
        <v>17065</v>
      </c>
      <c r="O432" s="222" t="s">
        <v>17066</v>
      </c>
      <c r="P432" s="227">
        <v>6473859.6100000003</v>
      </c>
      <c r="Q432" s="227"/>
      <c r="R432" s="224">
        <f t="shared" ref="R432:S432" si="224">SUM(R433:R479)</f>
        <v>0</v>
      </c>
      <c r="S432" s="224">
        <f t="shared" si="224"/>
        <v>0</v>
      </c>
      <c r="T432" s="227">
        <f t="shared" si="197"/>
        <v>6473859.6100000003</v>
      </c>
      <c r="U432" s="220">
        <f t="shared" si="190"/>
        <v>6876.8425855109417</v>
      </c>
      <c r="V432" s="227">
        <v>7070.5587422987046</v>
      </c>
    </row>
    <row r="433" spans="1:22" ht="35.25">
      <c r="A433" s="200">
        <v>1</v>
      </c>
      <c r="B433" s="219">
        <f>SUBTOTAL(9,$A$405:A433)</f>
        <v>29</v>
      </c>
      <c r="C433" s="229" t="s">
        <v>134</v>
      </c>
      <c r="D433" s="219">
        <v>1980</v>
      </c>
      <c r="E433" s="219"/>
      <c r="F433" s="219" t="s">
        <v>17191</v>
      </c>
      <c r="G433" s="219">
        <v>9</v>
      </c>
      <c r="H433" s="219">
        <v>1</v>
      </c>
      <c r="I433" s="230">
        <v>3430.6</v>
      </c>
      <c r="J433" s="230">
        <v>3068.4</v>
      </c>
      <c r="K433" s="230">
        <v>3007.7000000000003</v>
      </c>
      <c r="L433" s="231">
        <v>88</v>
      </c>
      <c r="M433" s="219" t="s">
        <v>17049</v>
      </c>
      <c r="N433" s="219" t="s">
        <v>17065</v>
      </c>
      <c r="O433" s="222" t="s">
        <v>17067</v>
      </c>
      <c r="P433" s="227">
        <v>3130168</v>
      </c>
      <c r="Q433" s="227"/>
      <c r="R433" s="224">
        <f t="shared" ref="R433:S433" si="225">SUM(R434:R480)</f>
        <v>0</v>
      </c>
      <c r="S433" s="224">
        <f t="shared" si="225"/>
        <v>0</v>
      </c>
      <c r="T433" s="227">
        <f t="shared" si="197"/>
        <v>3130168</v>
      </c>
      <c r="U433" s="220">
        <f t="shared" si="190"/>
        <v>912.42581472628694</v>
      </c>
      <c r="V433" s="227">
        <v>1039.7061738471407</v>
      </c>
    </row>
    <row r="434" spans="1:22" ht="35.25">
      <c r="A434" s="200">
        <v>1</v>
      </c>
      <c r="B434" s="219">
        <f>SUBTOTAL(9,$A$405:A434)</f>
        <v>30</v>
      </c>
      <c r="C434" s="229" t="s">
        <v>135</v>
      </c>
      <c r="D434" s="219">
        <v>1980</v>
      </c>
      <c r="E434" s="219"/>
      <c r="F434" s="219" t="s">
        <v>17191</v>
      </c>
      <c r="G434" s="219">
        <v>9</v>
      </c>
      <c r="H434" s="219">
        <v>1</v>
      </c>
      <c r="I434" s="230">
        <v>3933.8</v>
      </c>
      <c r="J434" s="230">
        <v>2618.5</v>
      </c>
      <c r="K434" s="230">
        <v>2578.4</v>
      </c>
      <c r="L434" s="231">
        <v>87</v>
      </c>
      <c r="M434" s="219" t="s">
        <v>17049</v>
      </c>
      <c r="N434" s="219" t="s">
        <v>17065</v>
      </c>
      <c r="O434" s="222" t="s">
        <v>17067</v>
      </c>
      <c r="P434" s="227">
        <v>3130168</v>
      </c>
      <c r="Q434" s="227"/>
      <c r="R434" s="224">
        <f t="shared" ref="R434:S434" si="226">SUM(R435:R481)</f>
        <v>0</v>
      </c>
      <c r="S434" s="224">
        <f t="shared" si="226"/>
        <v>0</v>
      </c>
      <c r="T434" s="227">
        <f t="shared" si="197"/>
        <v>3130168</v>
      </c>
      <c r="U434" s="220">
        <f t="shared" si="190"/>
        <v>795.71101733692615</v>
      </c>
      <c r="V434" s="227">
        <v>906.71005134983989</v>
      </c>
    </row>
    <row r="435" spans="1:22" ht="35.25">
      <c r="A435" s="200">
        <v>1</v>
      </c>
      <c r="B435" s="219">
        <f>SUBTOTAL(9,$A$405:A435)</f>
        <v>31</v>
      </c>
      <c r="C435" s="229" t="s">
        <v>133</v>
      </c>
      <c r="D435" s="219">
        <v>1972</v>
      </c>
      <c r="E435" s="219"/>
      <c r="F435" s="219" t="s">
        <v>17191</v>
      </c>
      <c r="G435" s="219">
        <v>5</v>
      </c>
      <c r="H435" s="219">
        <v>6</v>
      </c>
      <c r="I435" s="230">
        <v>5084.1000000000004</v>
      </c>
      <c r="J435" s="230">
        <v>4631.8999999999996</v>
      </c>
      <c r="K435" s="230">
        <v>4193.7</v>
      </c>
      <c r="L435" s="231">
        <v>157</v>
      </c>
      <c r="M435" s="219" t="s">
        <v>17049</v>
      </c>
      <c r="N435" s="219" t="s">
        <v>17065</v>
      </c>
      <c r="O435" s="222" t="s">
        <v>17089</v>
      </c>
      <c r="P435" s="227">
        <v>10710881.680000002</v>
      </c>
      <c r="Q435" s="227"/>
      <c r="R435" s="224">
        <f t="shared" ref="R435:S435" si="227">SUM(R436:R482)</f>
        <v>0</v>
      </c>
      <c r="S435" s="224">
        <f t="shared" si="227"/>
        <v>0</v>
      </c>
      <c r="T435" s="227">
        <f t="shared" si="197"/>
        <v>10710881.680000002</v>
      </c>
      <c r="U435" s="220">
        <f t="shared" si="190"/>
        <v>2106.740953167719</v>
      </c>
      <c r="V435" s="227">
        <v>2394.7192226746129</v>
      </c>
    </row>
    <row r="436" spans="1:22" ht="35.25">
      <c r="A436" s="200">
        <v>1</v>
      </c>
      <c r="B436" s="219">
        <f>SUBTOTAL(9,$A$405:A436)</f>
        <v>32</v>
      </c>
      <c r="C436" s="229" t="s">
        <v>131</v>
      </c>
      <c r="D436" s="219">
        <v>1979</v>
      </c>
      <c r="E436" s="219"/>
      <c r="F436" s="219" t="s">
        <v>17191</v>
      </c>
      <c r="G436" s="219">
        <v>5</v>
      </c>
      <c r="H436" s="219">
        <v>2</v>
      </c>
      <c r="I436" s="230">
        <v>2141.1</v>
      </c>
      <c r="J436" s="230">
        <v>1922.3</v>
      </c>
      <c r="K436" s="230">
        <v>1922.3</v>
      </c>
      <c r="L436" s="231">
        <v>50</v>
      </c>
      <c r="M436" s="219" t="s">
        <v>17049</v>
      </c>
      <c r="N436" s="219" t="s">
        <v>17065</v>
      </c>
      <c r="O436" s="222" t="s">
        <v>17086</v>
      </c>
      <c r="P436" s="227">
        <v>4958186.1100000003</v>
      </c>
      <c r="Q436" s="227"/>
      <c r="R436" s="224">
        <f t="shared" ref="R436:S436" si="228">SUM(R437:R483)</f>
        <v>0</v>
      </c>
      <c r="S436" s="224">
        <f t="shared" si="228"/>
        <v>0</v>
      </c>
      <c r="T436" s="227">
        <f t="shared" si="197"/>
        <v>4958186.1100000003</v>
      </c>
      <c r="U436" s="220">
        <f t="shared" si="190"/>
        <v>2315.7190743075989</v>
      </c>
      <c r="V436" s="227">
        <v>2638.7541656158055</v>
      </c>
    </row>
    <row r="437" spans="1:22" ht="35.25">
      <c r="A437" s="200">
        <v>1</v>
      </c>
      <c r="B437" s="219">
        <f>SUBTOTAL(9,$A$405:A437)</f>
        <v>33</v>
      </c>
      <c r="C437" s="229" t="s">
        <v>130</v>
      </c>
      <c r="D437" s="219">
        <v>1978</v>
      </c>
      <c r="E437" s="219"/>
      <c r="F437" s="219" t="s">
        <v>17191</v>
      </c>
      <c r="G437" s="219">
        <v>5</v>
      </c>
      <c r="H437" s="219">
        <v>1</v>
      </c>
      <c r="I437" s="230">
        <v>1216.7</v>
      </c>
      <c r="J437" s="230">
        <v>971</v>
      </c>
      <c r="K437" s="230">
        <v>971</v>
      </c>
      <c r="L437" s="231">
        <v>41</v>
      </c>
      <c r="M437" s="219" t="s">
        <v>17049</v>
      </c>
      <c r="N437" s="219" t="s">
        <v>17065</v>
      </c>
      <c r="O437" s="222" t="s">
        <v>17083</v>
      </c>
      <c r="P437" s="227">
        <v>2245895.54</v>
      </c>
      <c r="Q437" s="227"/>
      <c r="R437" s="224">
        <f t="shared" ref="R437:S437" si="229">SUM(R438:R484)</f>
        <v>0</v>
      </c>
      <c r="S437" s="224">
        <f t="shared" si="229"/>
        <v>0</v>
      </c>
      <c r="T437" s="227">
        <f t="shared" si="197"/>
        <v>2245895.54</v>
      </c>
      <c r="U437" s="220">
        <f t="shared" si="190"/>
        <v>1845.8909673707569</v>
      </c>
      <c r="V437" s="227">
        <v>2103.3866031067646</v>
      </c>
    </row>
    <row r="438" spans="1:22" ht="35.25">
      <c r="A438" s="200">
        <v>1</v>
      </c>
      <c r="B438" s="219">
        <f>SUBTOTAL(9,$A$405:A438)</f>
        <v>34</v>
      </c>
      <c r="C438" s="229" t="s">
        <v>129</v>
      </c>
      <c r="D438" s="219">
        <v>1980</v>
      </c>
      <c r="E438" s="219"/>
      <c r="F438" s="219" t="s">
        <v>17191</v>
      </c>
      <c r="G438" s="219">
        <v>5</v>
      </c>
      <c r="H438" s="219">
        <v>2</v>
      </c>
      <c r="I438" s="230">
        <v>2024.6</v>
      </c>
      <c r="J438" s="230">
        <v>1813</v>
      </c>
      <c r="K438" s="230">
        <v>1728.9</v>
      </c>
      <c r="L438" s="231">
        <v>87</v>
      </c>
      <c r="M438" s="219" t="s">
        <v>17049</v>
      </c>
      <c r="N438" s="219" t="s">
        <v>17065</v>
      </c>
      <c r="O438" s="222" t="s">
        <v>17073</v>
      </c>
      <c r="P438" s="227">
        <v>6146069.25</v>
      </c>
      <c r="Q438" s="227"/>
      <c r="R438" s="224">
        <f t="shared" ref="R438:S438" si="230">SUM(R439:R485)</f>
        <v>0</v>
      </c>
      <c r="S438" s="224">
        <f t="shared" si="230"/>
        <v>0</v>
      </c>
      <c r="T438" s="227">
        <f t="shared" si="197"/>
        <v>6146069.25</v>
      </c>
      <c r="U438" s="220">
        <f t="shared" si="190"/>
        <v>3035.6955694952089</v>
      </c>
      <c r="V438" s="227">
        <v>3121.2091277289342</v>
      </c>
    </row>
    <row r="439" spans="1:22" ht="35.25">
      <c r="A439" s="200">
        <v>1</v>
      </c>
      <c r="B439" s="219">
        <f>SUBTOTAL(9,$A$405:A439)</f>
        <v>35</v>
      </c>
      <c r="C439" s="229" t="s">
        <v>128</v>
      </c>
      <c r="D439" s="219">
        <v>1960</v>
      </c>
      <c r="E439" s="219"/>
      <c r="F439" s="219" t="s">
        <v>17191</v>
      </c>
      <c r="G439" s="219">
        <v>4</v>
      </c>
      <c r="H439" s="219">
        <v>3</v>
      </c>
      <c r="I439" s="230">
        <v>2203.4</v>
      </c>
      <c r="J439" s="230">
        <v>1995.8</v>
      </c>
      <c r="K439" s="230">
        <v>1995.8</v>
      </c>
      <c r="L439" s="231">
        <v>99</v>
      </c>
      <c r="M439" s="219" t="s">
        <v>17049</v>
      </c>
      <c r="N439" s="219" t="s">
        <v>17065</v>
      </c>
      <c r="O439" s="222" t="s">
        <v>17090</v>
      </c>
      <c r="P439" s="227">
        <v>7948916.2299999995</v>
      </c>
      <c r="Q439" s="227"/>
      <c r="R439" s="224">
        <f t="shared" ref="R439:S439" si="231">SUM(R440:R486)</f>
        <v>0</v>
      </c>
      <c r="S439" s="224">
        <f t="shared" si="231"/>
        <v>0</v>
      </c>
      <c r="T439" s="227">
        <f t="shared" si="197"/>
        <v>7948916.2299999995</v>
      </c>
      <c r="U439" s="220">
        <f t="shared" si="190"/>
        <v>3607.5684079150401</v>
      </c>
      <c r="V439" s="227">
        <v>3709.191249886539</v>
      </c>
    </row>
    <row r="440" spans="1:22" ht="35.25">
      <c r="A440" s="200">
        <v>1</v>
      </c>
      <c r="B440" s="219">
        <f>SUBTOTAL(9,$A$405:A440)</f>
        <v>36</v>
      </c>
      <c r="C440" s="229" t="s">
        <v>126</v>
      </c>
      <c r="D440" s="219">
        <v>1959</v>
      </c>
      <c r="E440" s="219"/>
      <c r="F440" s="219" t="s">
        <v>17191</v>
      </c>
      <c r="G440" s="219">
        <v>2</v>
      </c>
      <c r="H440" s="219">
        <v>2</v>
      </c>
      <c r="I440" s="230">
        <v>568.6</v>
      </c>
      <c r="J440" s="230">
        <v>504.6</v>
      </c>
      <c r="K440" s="230">
        <v>504.6</v>
      </c>
      <c r="L440" s="231">
        <v>19</v>
      </c>
      <c r="M440" s="219" t="s">
        <v>17049</v>
      </c>
      <c r="N440" s="219" t="s">
        <v>17065</v>
      </c>
      <c r="O440" s="222" t="s">
        <v>17082</v>
      </c>
      <c r="P440" s="227">
        <v>4261274.68</v>
      </c>
      <c r="Q440" s="227"/>
      <c r="R440" s="224">
        <f t="shared" ref="R440:S440" si="232">SUM(R441:R487)</f>
        <v>0</v>
      </c>
      <c r="S440" s="224">
        <f t="shared" si="232"/>
        <v>0</v>
      </c>
      <c r="T440" s="227">
        <f t="shared" si="197"/>
        <v>4261274.68</v>
      </c>
      <c r="U440" s="220">
        <f t="shared" si="190"/>
        <v>7494.3276116778043</v>
      </c>
      <c r="V440" s="227">
        <v>7705.4379176925777</v>
      </c>
    </row>
    <row r="441" spans="1:22" ht="35.25">
      <c r="A441" s="200">
        <v>1</v>
      </c>
      <c r="B441" s="219">
        <f>SUBTOTAL(9,$A$405:A441)</f>
        <v>37</v>
      </c>
      <c r="C441" s="229" t="s">
        <v>125</v>
      </c>
      <c r="D441" s="219">
        <v>1967</v>
      </c>
      <c r="E441" s="219"/>
      <c r="F441" s="219" t="s">
        <v>17191</v>
      </c>
      <c r="G441" s="219">
        <v>2</v>
      </c>
      <c r="H441" s="219">
        <v>1</v>
      </c>
      <c r="I441" s="230">
        <v>360.2</v>
      </c>
      <c r="J441" s="230">
        <v>233.9</v>
      </c>
      <c r="K441" s="230">
        <v>233.9</v>
      </c>
      <c r="L441" s="231">
        <v>10</v>
      </c>
      <c r="M441" s="219" t="s">
        <v>17049</v>
      </c>
      <c r="N441" s="219" t="s">
        <v>17065</v>
      </c>
      <c r="O441" s="222" t="s">
        <v>17091</v>
      </c>
      <c r="P441" s="227">
        <v>3245124.56</v>
      </c>
      <c r="Q441" s="227"/>
      <c r="R441" s="224">
        <f t="shared" ref="R441:S441" si="233">SUM(R442:R488)</f>
        <v>0</v>
      </c>
      <c r="S441" s="224">
        <f t="shared" si="233"/>
        <v>0</v>
      </c>
      <c r="T441" s="227">
        <f t="shared" si="197"/>
        <v>3245124.56</v>
      </c>
      <c r="U441" s="220">
        <f t="shared" si="190"/>
        <v>9009.2297612437542</v>
      </c>
      <c r="V441" s="227">
        <v>9263.0138811771249</v>
      </c>
    </row>
    <row r="442" spans="1:22" ht="35.25">
      <c r="A442" s="200">
        <v>1</v>
      </c>
      <c r="B442" s="219">
        <f>SUBTOTAL(9,$A$405:A442)</f>
        <v>38</v>
      </c>
      <c r="C442" s="229" t="s">
        <v>124</v>
      </c>
      <c r="D442" s="219">
        <v>1977</v>
      </c>
      <c r="E442" s="219">
        <v>2017</v>
      </c>
      <c r="F442" s="219" t="s">
        <v>17191</v>
      </c>
      <c r="G442" s="219">
        <v>9</v>
      </c>
      <c r="H442" s="219">
        <v>1</v>
      </c>
      <c r="I442" s="230">
        <v>4198.5</v>
      </c>
      <c r="J442" s="230">
        <v>3899.7</v>
      </c>
      <c r="K442" s="230">
        <v>3703.5</v>
      </c>
      <c r="L442" s="231">
        <v>277</v>
      </c>
      <c r="M442" s="219" t="s">
        <v>17049</v>
      </c>
      <c r="N442" s="219" t="s">
        <v>17065</v>
      </c>
      <c r="O442" s="222" t="s">
        <v>17067</v>
      </c>
      <c r="P442" s="227">
        <v>2457800</v>
      </c>
      <c r="Q442" s="227"/>
      <c r="R442" s="224">
        <f t="shared" ref="R442:S442" si="234">SUM(R443:R489)</f>
        <v>0</v>
      </c>
      <c r="S442" s="224">
        <f t="shared" si="234"/>
        <v>0</v>
      </c>
      <c r="T442" s="227">
        <f t="shared" si="197"/>
        <v>2457800</v>
      </c>
      <c r="U442" s="220">
        <f t="shared" si="190"/>
        <v>585.39954745742523</v>
      </c>
      <c r="V442" s="227">
        <v>585.39954745742523</v>
      </c>
    </row>
    <row r="443" spans="1:22" ht="35.25">
      <c r="A443" s="200">
        <v>1</v>
      </c>
      <c r="B443" s="219">
        <f>SUBTOTAL(9,$A$405:A443)</f>
        <v>39</v>
      </c>
      <c r="C443" s="229" t="s">
        <v>123</v>
      </c>
      <c r="D443" s="219">
        <v>1976</v>
      </c>
      <c r="E443" s="219"/>
      <c r="F443" s="219" t="s">
        <v>17191</v>
      </c>
      <c r="G443" s="219">
        <v>5</v>
      </c>
      <c r="H443" s="219">
        <v>6</v>
      </c>
      <c r="I443" s="230">
        <v>5909.8</v>
      </c>
      <c r="J443" s="230">
        <v>4538.5</v>
      </c>
      <c r="K443" s="230">
        <v>4163.1000000000004</v>
      </c>
      <c r="L443" s="231">
        <v>217</v>
      </c>
      <c r="M443" s="219" t="s">
        <v>17049</v>
      </c>
      <c r="N443" s="219" t="s">
        <v>17065</v>
      </c>
      <c r="O443" s="222" t="s">
        <v>17092</v>
      </c>
      <c r="P443" s="227">
        <v>12480617.960000001</v>
      </c>
      <c r="Q443" s="227"/>
      <c r="R443" s="224">
        <f t="shared" ref="R443:S443" si="235">SUM(R444:R490)</f>
        <v>0</v>
      </c>
      <c r="S443" s="224">
        <f t="shared" si="235"/>
        <v>0</v>
      </c>
      <c r="T443" s="227">
        <f t="shared" si="197"/>
        <v>12480617.960000001</v>
      </c>
      <c r="U443" s="220">
        <f t="shared" si="190"/>
        <v>2111.8511557074689</v>
      </c>
      <c r="V443" s="227">
        <v>2171.340620663982</v>
      </c>
    </row>
    <row r="444" spans="1:22" ht="35.25">
      <c r="A444" s="200">
        <v>1</v>
      </c>
      <c r="B444" s="219">
        <f>SUBTOTAL(9,$A$405:A444)</f>
        <v>40</v>
      </c>
      <c r="C444" s="247" t="s">
        <v>72</v>
      </c>
      <c r="D444" s="219">
        <v>1980</v>
      </c>
      <c r="E444" s="219">
        <v>2010</v>
      </c>
      <c r="F444" s="219" t="s">
        <v>17191</v>
      </c>
      <c r="G444" s="219">
        <v>5</v>
      </c>
      <c r="H444" s="219">
        <v>1</v>
      </c>
      <c r="I444" s="230">
        <v>4370.1000000000004</v>
      </c>
      <c r="J444" s="230">
        <v>2631.5</v>
      </c>
      <c r="K444" s="230">
        <v>2201.3000000000002</v>
      </c>
      <c r="L444" s="231">
        <v>169</v>
      </c>
      <c r="M444" s="219" t="s">
        <v>17049</v>
      </c>
      <c r="N444" s="219" t="s">
        <v>17065</v>
      </c>
      <c r="O444" s="222" t="s">
        <v>17066</v>
      </c>
      <c r="P444" s="227">
        <v>8999233</v>
      </c>
      <c r="Q444" s="227"/>
      <c r="R444" s="224">
        <f t="shared" ref="R444:S444" si="236">SUM(R445:R491)</f>
        <v>0</v>
      </c>
      <c r="S444" s="224">
        <f t="shared" si="236"/>
        <v>0</v>
      </c>
      <c r="T444" s="227">
        <f t="shared" si="197"/>
        <v>8999233</v>
      </c>
      <c r="U444" s="220">
        <f t="shared" si="190"/>
        <v>2059.27392965836</v>
      </c>
      <c r="V444" s="227">
        <v>2346.5357772133361</v>
      </c>
    </row>
    <row r="445" spans="1:22" ht="35.25">
      <c r="A445" s="200">
        <v>1</v>
      </c>
      <c r="B445" s="219">
        <f>SUBTOTAL(9,$A$405:A445)</f>
        <v>41</v>
      </c>
      <c r="C445" s="229" t="s">
        <v>7745</v>
      </c>
      <c r="D445" s="219">
        <v>1969</v>
      </c>
      <c r="E445" s="219"/>
      <c r="F445" s="219" t="s">
        <v>17191</v>
      </c>
      <c r="G445" s="219">
        <v>5</v>
      </c>
      <c r="H445" s="219">
        <v>4</v>
      </c>
      <c r="I445" s="230">
        <v>4508.5</v>
      </c>
      <c r="J445" s="230">
        <v>3290.4</v>
      </c>
      <c r="K445" s="230">
        <v>3290.4</v>
      </c>
      <c r="L445" s="231">
        <v>145</v>
      </c>
      <c r="M445" s="219" t="s">
        <v>17049</v>
      </c>
      <c r="N445" s="219" t="s">
        <v>17065</v>
      </c>
      <c r="O445" s="222" t="s">
        <v>17066</v>
      </c>
      <c r="P445" s="227">
        <v>3175954.68</v>
      </c>
      <c r="Q445" s="227"/>
      <c r="R445" s="224">
        <f t="shared" ref="R445:S445" si="237">SUM(R446:R492)</f>
        <v>0</v>
      </c>
      <c r="S445" s="224">
        <f t="shared" si="237"/>
        <v>0</v>
      </c>
      <c r="T445" s="227">
        <f t="shared" si="197"/>
        <v>3175954.68</v>
      </c>
      <c r="U445" s="220">
        <f t="shared" si="190"/>
        <v>704.43710324941776</v>
      </c>
      <c r="V445" s="227">
        <v>2252.16</v>
      </c>
    </row>
    <row r="446" spans="1:22" ht="35.25">
      <c r="A446" s="200">
        <v>1</v>
      </c>
      <c r="B446" s="219">
        <f>SUBTOTAL(9,$A$405:A446)</f>
        <v>42</v>
      </c>
      <c r="C446" s="229" t="s">
        <v>5069</v>
      </c>
      <c r="D446" s="219">
        <v>1961</v>
      </c>
      <c r="E446" s="219"/>
      <c r="F446" s="219" t="s">
        <v>17191</v>
      </c>
      <c r="G446" s="219">
        <v>4</v>
      </c>
      <c r="H446" s="219">
        <v>2</v>
      </c>
      <c r="I446" s="230">
        <v>1356.2</v>
      </c>
      <c r="J446" s="230">
        <v>1151.0999999999999</v>
      </c>
      <c r="K446" s="230">
        <v>1151.0999999999999</v>
      </c>
      <c r="L446" s="231">
        <v>80</v>
      </c>
      <c r="M446" s="219" t="s">
        <v>17049</v>
      </c>
      <c r="N446" s="219" t="s">
        <v>17065</v>
      </c>
      <c r="O446" s="222" t="s">
        <v>17327</v>
      </c>
      <c r="P446" s="227">
        <v>9072360.7899999991</v>
      </c>
      <c r="Q446" s="227"/>
      <c r="R446" s="227">
        <v>0</v>
      </c>
      <c r="S446" s="227">
        <v>0</v>
      </c>
      <c r="T446" s="227">
        <f t="shared" si="197"/>
        <v>9072360.7899999991</v>
      </c>
      <c r="U446" s="220">
        <f t="shared" si="190"/>
        <v>6689.5448975077416</v>
      </c>
      <c r="V446" s="227">
        <v>7038.5565285356142</v>
      </c>
    </row>
    <row r="447" spans="1:22" ht="35.25">
      <c r="A447" s="200">
        <v>1</v>
      </c>
      <c r="B447" s="219">
        <f>SUBTOTAL(9,$A$405:A447)</f>
        <v>43</v>
      </c>
      <c r="C447" s="229" t="s">
        <v>7576</v>
      </c>
      <c r="D447" s="219">
        <v>1968</v>
      </c>
      <c r="E447" s="219"/>
      <c r="F447" s="219" t="s">
        <v>17191</v>
      </c>
      <c r="G447" s="219" t="s">
        <v>17059</v>
      </c>
      <c r="H447" s="219" t="s">
        <v>17052</v>
      </c>
      <c r="I447" s="230">
        <v>3176.3</v>
      </c>
      <c r="J447" s="230">
        <v>3176.3</v>
      </c>
      <c r="K447" s="230">
        <v>3093.8</v>
      </c>
      <c r="L447" s="231">
        <v>143</v>
      </c>
      <c r="M447" s="219" t="s">
        <v>17049</v>
      </c>
      <c r="N447" s="219" t="s">
        <v>17065</v>
      </c>
      <c r="O447" s="222" t="s">
        <v>17309</v>
      </c>
      <c r="P447" s="227">
        <v>6200000</v>
      </c>
      <c r="Q447" s="227"/>
      <c r="R447" s="227">
        <v>0</v>
      </c>
      <c r="S447" s="227">
        <v>0</v>
      </c>
      <c r="T447" s="227">
        <f t="shared" si="197"/>
        <v>6200000</v>
      </c>
      <c r="U447" s="220">
        <f t="shared" si="190"/>
        <v>1951.9566791549914</v>
      </c>
      <c r="V447" s="227">
        <v>4095.77</v>
      </c>
    </row>
    <row r="448" spans="1:22" ht="35.25">
      <c r="B448" s="228" t="s">
        <v>568</v>
      </c>
      <c r="C448" s="246"/>
      <c r="D448" s="219" t="s">
        <v>17027</v>
      </c>
      <c r="E448" s="219" t="s">
        <v>17027</v>
      </c>
      <c r="F448" s="219" t="s">
        <v>17027</v>
      </c>
      <c r="G448" s="219" t="s">
        <v>17027</v>
      </c>
      <c r="H448" s="219" t="s">
        <v>17027</v>
      </c>
      <c r="I448" s="224">
        <f>SUM(I449:I456)</f>
        <v>7628.4</v>
      </c>
      <c r="J448" s="224">
        <f t="shared" ref="J448:L448" si="238">SUM(J449:J456)</f>
        <v>6979.0999999999995</v>
      </c>
      <c r="K448" s="224">
        <f t="shared" si="238"/>
        <v>6570.1</v>
      </c>
      <c r="L448" s="231">
        <f t="shared" si="238"/>
        <v>353</v>
      </c>
      <c r="M448" s="219" t="s">
        <v>17027</v>
      </c>
      <c r="N448" s="219" t="s">
        <v>17027</v>
      </c>
      <c r="O448" s="222" t="s">
        <v>17027</v>
      </c>
      <c r="P448" s="226">
        <v>51720852.999999993</v>
      </c>
      <c r="Q448" s="226">
        <f t="shared" ref="Q448:T448" si="239">SUM(Q449:Q456)</f>
        <v>0</v>
      </c>
      <c r="R448" s="227">
        <f t="shared" si="239"/>
        <v>0</v>
      </c>
      <c r="S448" s="227">
        <f t="shared" si="239"/>
        <v>0</v>
      </c>
      <c r="T448" s="227">
        <f t="shared" si="239"/>
        <v>51720852.999999993</v>
      </c>
      <c r="U448" s="220">
        <f t="shared" ref="U448:U516" si="240">P448/I448</f>
        <v>6780.039457815531</v>
      </c>
      <c r="V448" s="227">
        <f>MAX(V449:V456)</f>
        <v>19645.900000000001</v>
      </c>
    </row>
    <row r="449" spans="1:22" ht="35.25">
      <c r="A449" s="200">
        <v>1</v>
      </c>
      <c r="B449" s="219">
        <f>SUBTOTAL(9,$A$405:A449)</f>
        <v>44</v>
      </c>
      <c r="C449" s="229" t="s">
        <v>578</v>
      </c>
      <c r="D449" s="219">
        <v>1966</v>
      </c>
      <c r="E449" s="219"/>
      <c r="F449" s="219" t="s">
        <v>17191</v>
      </c>
      <c r="G449" s="219">
        <v>5</v>
      </c>
      <c r="H449" s="219" t="s">
        <v>17052</v>
      </c>
      <c r="I449" s="230">
        <v>3441.8</v>
      </c>
      <c r="J449" s="230">
        <v>3191.7</v>
      </c>
      <c r="K449" s="230">
        <v>2990.7999999999997</v>
      </c>
      <c r="L449" s="231">
        <v>150</v>
      </c>
      <c r="M449" s="219" t="s">
        <v>17049</v>
      </c>
      <c r="N449" s="219" t="s">
        <v>17065</v>
      </c>
      <c r="O449" s="222" t="s">
        <v>17128</v>
      </c>
      <c r="P449" s="227">
        <v>12766938.24</v>
      </c>
      <c r="Q449" s="227"/>
      <c r="R449" s="227">
        <v>0</v>
      </c>
      <c r="S449" s="227">
        <v>0</v>
      </c>
      <c r="T449" s="227">
        <f t="shared" ref="T449:T452" si="241">P449-R449-S449</f>
        <v>12766938.24</v>
      </c>
      <c r="U449" s="220">
        <f t="shared" si="240"/>
        <v>3709.3783020512519</v>
      </c>
      <c r="V449" s="227">
        <v>3709.38</v>
      </c>
    </row>
    <row r="450" spans="1:22" ht="35.25">
      <c r="A450" s="200">
        <v>1</v>
      </c>
      <c r="B450" s="219">
        <f>SUBTOTAL(9,$A$405:A450)</f>
        <v>45</v>
      </c>
      <c r="C450" s="229" t="s">
        <v>579</v>
      </c>
      <c r="D450" s="219">
        <v>1956</v>
      </c>
      <c r="E450" s="219"/>
      <c r="F450" s="219" t="s">
        <v>17191</v>
      </c>
      <c r="G450" s="219">
        <v>2</v>
      </c>
      <c r="H450" s="219" t="s">
        <v>16997</v>
      </c>
      <c r="I450" s="230">
        <v>433.2</v>
      </c>
      <c r="J450" s="230">
        <v>390.5</v>
      </c>
      <c r="K450" s="230">
        <v>347.3</v>
      </c>
      <c r="L450" s="231">
        <v>21</v>
      </c>
      <c r="M450" s="219" t="s">
        <v>17049</v>
      </c>
      <c r="N450" s="219" t="s">
        <v>17087</v>
      </c>
      <c r="O450" s="222" t="s">
        <v>17053</v>
      </c>
      <c r="P450" s="227">
        <v>4547273.58</v>
      </c>
      <c r="Q450" s="227"/>
      <c r="R450" s="227">
        <v>0</v>
      </c>
      <c r="S450" s="227">
        <v>0</v>
      </c>
      <c r="T450" s="227">
        <f t="shared" si="241"/>
        <v>4547273.58</v>
      </c>
      <c r="U450" s="220">
        <f t="shared" si="240"/>
        <v>10496.938088642659</v>
      </c>
      <c r="V450" s="227">
        <f>U450</f>
        <v>10496.938088642659</v>
      </c>
    </row>
    <row r="451" spans="1:22" ht="35.25">
      <c r="A451" s="200">
        <v>1</v>
      </c>
      <c r="B451" s="219">
        <f>SUBTOTAL(9,$A$405:A451)</f>
        <v>46</v>
      </c>
      <c r="C451" s="229" t="s">
        <v>585</v>
      </c>
      <c r="D451" s="219">
        <v>1964</v>
      </c>
      <c r="E451" s="219"/>
      <c r="F451" s="219" t="s">
        <v>17191</v>
      </c>
      <c r="G451" s="219">
        <v>2</v>
      </c>
      <c r="H451" s="219" t="s">
        <v>16997</v>
      </c>
      <c r="I451" s="230">
        <v>331.9</v>
      </c>
      <c r="J451" s="230">
        <v>312.60000000000002</v>
      </c>
      <c r="K451" s="230">
        <v>270.40000000000003</v>
      </c>
      <c r="L451" s="231">
        <v>21</v>
      </c>
      <c r="M451" s="219" t="s">
        <v>17049</v>
      </c>
      <c r="N451" s="219" t="s">
        <v>17087</v>
      </c>
      <c r="O451" s="222" t="s">
        <v>17053</v>
      </c>
      <c r="P451" s="227">
        <v>5210995.2</v>
      </c>
      <c r="Q451" s="227"/>
      <c r="R451" s="227">
        <v>0</v>
      </c>
      <c r="S451" s="227">
        <v>0</v>
      </c>
      <c r="T451" s="227">
        <f t="shared" si="241"/>
        <v>5210995.2</v>
      </c>
      <c r="U451" s="220">
        <f t="shared" si="240"/>
        <v>15700.497740283219</v>
      </c>
      <c r="V451" s="227">
        <v>15700.5</v>
      </c>
    </row>
    <row r="452" spans="1:22" ht="35.25">
      <c r="A452" s="200">
        <v>1</v>
      </c>
      <c r="B452" s="219">
        <f>SUBTOTAL(9,$A$405:A452)</f>
        <v>47</v>
      </c>
      <c r="C452" s="229" t="s">
        <v>9545</v>
      </c>
      <c r="D452" s="219">
        <v>1958</v>
      </c>
      <c r="E452" s="219"/>
      <c r="F452" s="219" t="s">
        <v>17191</v>
      </c>
      <c r="G452" s="219">
        <v>2</v>
      </c>
      <c r="H452" s="219" t="s">
        <v>16995</v>
      </c>
      <c r="I452" s="230">
        <v>296.5</v>
      </c>
      <c r="J452" s="230">
        <v>275.3</v>
      </c>
      <c r="K452" s="230">
        <v>275.3</v>
      </c>
      <c r="L452" s="231">
        <v>15</v>
      </c>
      <c r="M452" s="219" t="s">
        <v>17049</v>
      </c>
      <c r="N452" s="219" t="s">
        <v>17087</v>
      </c>
      <c r="O452" s="222" t="s">
        <v>17053</v>
      </c>
      <c r="P452" s="227">
        <v>2737293.9</v>
      </c>
      <c r="Q452" s="227"/>
      <c r="R452" s="227">
        <v>0</v>
      </c>
      <c r="S452" s="227">
        <v>0</v>
      </c>
      <c r="T452" s="227">
        <f t="shared" si="241"/>
        <v>2737293.9</v>
      </c>
      <c r="U452" s="220">
        <f t="shared" si="240"/>
        <v>9232.0198988195607</v>
      </c>
      <c r="V452" s="227">
        <v>9232.02</v>
      </c>
    </row>
    <row r="453" spans="1:22" ht="35.25">
      <c r="A453" s="200">
        <v>1</v>
      </c>
      <c r="B453" s="219">
        <f>SUBTOTAL(9,$A$405:A453)</f>
        <v>48</v>
      </c>
      <c r="C453" s="229" t="s">
        <v>9866</v>
      </c>
      <c r="D453" s="219">
        <v>1955</v>
      </c>
      <c r="E453" s="219"/>
      <c r="F453" s="219" t="s">
        <v>17191</v>
      </c>
      <c r="G453" s="219">
        <v>2</v>
      </c>
      <c r="H453" s="219" t="s">
        <v>16995</v>
      </c>
      <c r="I453" s="230">
        <v>388.3</v>
      </c>
      <c r="J453" s="230">
        <v>388.3</v>
      </c>
      <c r="K453" s="230">
        <v>388.3</v>
      </c>
      <c r="L453" s="231">
        <v>24</v>
      </c>
      <c r="M453" s="219" t="s">
        <v>17049</v>
      </c>
      <c r="N453" s="219" t="s">
        <v>17087</v>
      </c>
      <c r="O453" s="222" t="s">
        <v>17053</v>
      </c>
      <c r="P453" s="227">
        <v>2310958.04</v>
      </c>
      <c r="Q453" s="227"/>
      <c r="R453" s="227">
        <v>0</v>
      </c>
      <c r="S453" s="227">
        <v>0</v>
      </c>
      <c r="T453" s="227">
        <f>P453-R453-S453</f>
        <v>2310958.04</v>
      </c>
      <c r="U453" s="220">
        <f>P453/I453</f>
        <v>5951.4757661601852</v>
      </c>
      <c r="V453" s="227">
        <v>9614.9960932268859</v>
      </c>
    </row>
    <row r="454" spans="1:22" ht="35.25">
      <c r="A454" s="200">
        <v>1</v>
      </c>
      <c r="B454" s="219">
        <f>SUBTOTAL(9,$A$405:A454)</f>
        <v>49</v>
      </c>
      <c r="C454" s="229" t="s">
        <v>1701</v>
      </c>
      <c r="D454" s="219">
        <v>1958</v>
      </c>
      <c r="E454" s="219"/>
      <c r="F454" s="219" t="s">
        <v>17191</v>
      </c>
      <c r="G454" s="219">
        <v>2</v>
      </c>
      <c r="H454" s="219">
        <v>2</v>
      </c>
      <c r="I454" s="230">
        <v>394.5</v>
      </c>
      <c r="J454" s="230">
        <v>381.4</v>
      </c>
      <c r="K454" s="230">
        <v>381.4</v>
      </c>
      <c r="L454" s="231">
        <v>26</v>
      </c>
      <c r="M454" s="219" t="s">
        <v>17049</v>
      </c>
      <c r="N454" s="219" t="s">
        <v>17065</v>
      </c>
      <c r="O454" s="222" t="s">
        <v>17455</v>
      </c>
      <c r="P454" s="227">
        <v>3100039.32</v>
      </c>
      <c r="Q454" s="227"/>
      <c r="R454" s="227">
        <v>0</v>
      </c>
      <c r="S454" s="227">
        <v>0</v>
      </c>
      <c r="T454" s="227">
        <f>P454-R454-S454</f>
        <v>3100039.32</v>
      </c>
      <c r="U454" s="220">
        <f>P454/I454</f>
        <v>7858.1478326996194</v>
      </c>
      <c r="V454" s="227">
        <v>7858.32</v>
      </c>
    </row>
    <row r="455" spans="1:22" ht="35.25">
      <c r="A455" s="200">
        <v>1</v>
      </c>
      <c r="B455" s="219">
        <f>SUBTOTAL(9,$A$405:A455)</f>
        <v>50</v>
      </c>
      <c r="C455" s="229" t="s">
        <v>9637</v>
      </c>
      <c r="D455" s="219">
        <v>1935</v>
      </c>
      <c r="E455" s="219"/>
      <c r="F455" s="219" t="s">
        <v>17191</v>
      </c>
      <c r="G455" s="219">
        <v>3</v>
      </c>
      <c r="H455" s="219">
        <v>4</v>
      </c>
      <c r="I455" s="230">
        <v>1927.3</v>
      </c>
      <c r="J455" s="230">
        <v>1654</v>
      </c>
      <c r="K455" s="230">
        <v>1654</v>
      </c>
      <c r="L455" s="231">
        <v>76</v>
      </c>
      <c r="M455" s="219" t="s">
        <v>17049</v>
      </c>
      <c r="N455" s="219" t="s">
        <v>17065</v>
      </c>
      <c r="O455" s="222" t="s">
        <v>17130</v>
      </c>
      <c r="P455" s="227">
        <v>13319008.529999999</v>
      </c>
      <c r="Q455" s="227"/>
      <c r="R455" s="227">
        <v>0</v>
      </c>
      <c r="S455" s="227">
        <v>0</v>
      </c>
      <c r="T455" s="227">
        <f>P455-R455-S455</f>
        <v>13319008.529999999</v>
      </c>
      <c r="U455" s="220">
        <f>P455/I455</f>
        <v>6910.7085196907592</v>
      </c>
      <c r="V455" s="227">
        <v>6910.71</v>
      </c>
    </row>
    <row r="456" spans="1:22" ht="35.25">
      <c r="A456" s="200">
        <v>1</v>
      </c>
      <c r="B456" s="219">
        <f>SUBTOTAL(9,$A$405:A456)</f>
        <v>51</v>
      </c>
      <c r="C456" s="229" t="s">
        <v>584</v>
      </c>
      <c r="D456" s="219">
        <v>1994</v>
      </c>
      <c r="E456" s="219"/>
      <c r="F456" s="219" t="s">
        <v>17189</v>
      </c>
      <c r="G456" s="219">
        <v>1</v>
      </c>
      <c r="H456" s="219" t="s">
        <v>16997</v>
      </c>
      <c r="I456" s="230">
        <v>414.9</v>
      </c>
      <c r="J456" s="230">
        <v>385.3</v>
      </c>
      <c r="K456" s="230">
        <v>262.60000000000002</v>
      </c>
      <c r="L456" s="231">
        <v>20</v>
      </c>
      <c r="M456" s="219" t="s">
        <v>17049</v>
      </c>
      <c r="N456" s="219" t="s">
        <v>17087</v>
      </c>
      <c r="O456" s="222" t="s">
        <v>17053</v>
      </c>
      <c r="P456" s="227">
        <v>7728346.1900000004</v>
      </c>
      <c r="Q456" s="227"/>
      <c r="R456" s="227">
        <v>0</v>
      </c>
      <c r="S456" s="227">
        <v>0</v>
      </c>
      <c r="T456" s="227">
        <f>P456-R456-S456</f>
        <v>7728346.1900000004</v>
      </c>
      <c r="U456" s="220">
        <f>P456/I456</f>
        <v>18627.009375753194</v>
      </c>
      <c r="V456" s="227">
        <v>19645.900000000001</v>
      </c>
    </row>
    <row r="457" spans="1:22" ht="35.25">
      <c r="B457" s="228" t="s">
        <v>380</v>
      </c>
      <c r="C457" s="246"/>
      <c r="D457" s="219" t="s">
        <v>17027</v>
      </c>
      <c r="E457" s="219" t="s">
        <v>17027</v>
      </c>
      <c r="F457" s="219" t="s">
        <v>17027</v>
      </c>
      <c r="G457" s="219" t="s">
        <v>17027</v>
      </c>
      <c r="H457" s="219" t="s">
        <v>17027</v>
      </c>
      <c r="I457" s="224">
        <f>SUM(I458:I471)</f>
        <v>13311.699999999999</v>
      </c>
      <c r="J457" s="224">
        <f>SUM(J458:J471)</f>
        <v>11056.66</v>
      </c>
      <c r="K457" s="224">
        <f>SUM(K458:K471)</f>
        <v>9771.86</v>
      </c>
      <c r="L457" s="225">
        <f>SUM(L458:L471)</f>
        <v>458</v>
      </c>
      <c r="M457" s="219" t="s">
        <v>17027</v>
      </c>
      <c r="N457" s="219" t="s">
        <v>17027</v>
      </c>
      <c r="O457" s="222" t="s">
        <v>17027</v>
      </c>
      <c r="P457" s="226">
        <v>72162129.74000001</v>
      </c>
      <c r="Q457" s="224">
        <f>SUM(Q458:Q471)</f>
        <v>0</v>
      </c>
      <c r="R457" s="224">
        <f>SUM(R458:R471)</f>
        <v>0</v>
      </c>
      <c r="S457" s="224">
        <f>SUM(S458:S471)</f>
        <v>0</v>
      </c>
      <c r="T457" s="224">
        <f>SUM(T458:T471)</f>
        <v>72162129.74000001</v>
      </c>
      <c r="U457" s="220">
        <f t="shared" si="240"/>
        <v>5420.9552303612627</v>
      </c>
      <c r="V457" s="227">
        <f>MAX(V458:V471)</f>
        <v>10317.061224489797</v>
      </c>
    </row>
    <row r="458" spans="1:22" ht="35.25">
      <c r="A458" s="200">
        <v>1</v>
      </c>
      <c r="B458" s="219">
        <f>SUBTOTAL(9,$A$405:A458)</f>
        <v>52</v>
      </c>
      <c r="C458" s="229" t="s">
        <v>427</v>
      </c>
      <c r="D458" s="219">
        <v>1963</v>
      </c>
      <c r="E458" s="219"/>
      <c r="F458" s="219" t="s">
        <v>17191</v>
      </c>
      <c r="G458" s="219">
        <v>2</v>
      </c>
      <c r="H458" s="219" t="s">
        <v>16997</v>
      </c>
      <c r="I458" s="230">
        <v>310.89999999999998</v>
      </c>
      <c r="J458" s="230">
        <v>310.89999999999998</v>
      </c>
      <c r="K458" s="230">
        <v>310.89999999999998</v>
      </c>
      <c r="L458" s="231">
        <v>19</v>
      </c>
      <c r="M458" s="219" t="s">
        <v>17049</v>
      </c>
      <c r="N458" s="219" t="s">
        <v>17087</v>
      </c>
      <c r="O458" s="222" t="s">
        <v>17053</v>
      </c>
      <c r="P458" s="227">
        <v>2822576</v>
      </c>
      <c r="Q458" s="227"/>
      <c r="R458" s="227">
        <v>0</v>
      </c>
      <c r="S458" s="227">
        <v>0</v>
      </c>
      <c r="T458" s="227">
        <f t="shared" ref="T458:T471" si="242">P458-R458-S458</f>
        <v>2822576</v>
      </c>
      <c r="U458" s="220">
        <f t="shared" si="240"/>
        <v>9078.7262785461571</v>
      </c>
      <c r="V458" s="227">
        <v>9078.7262785461571</v>
      </c>
    </row>
    <row r="459" spans="1:22" ht="35.25">
      <c r="A459" s="200">
        <v>1</v>
      </c>
      <c r="B459" s="219">
        <f>SUBTOTAL(9,$A$405:A459)</f>
        <v>53</v>
      </c>
      <c r="C459" s="229" t="s">
        <v>428</v>
      </c>
      <c r="D459" s="219">
        <v>1961</v>
      </c>
      <c r="E459" s="219"/>
      <c r="F459" s="219" t="s">
        <v>17191</v>
      </c>
      <c r="G459" s="219">
        <v>4</v>
      </c>
      <c r="H459" s="219" t="s">
        <v>16997</v>
      </c>
      <c r="I459" s="230">
        <v>2017.9</v>
      </c>
      <c r="J459" s="230">
        <v>1282.0999999999999</v>
      </c>
      <c r="K459" s="230">
        <v>1282.0999999999999</v>
      </c>
      <c r="L459" s="231">
        <v>43</v>
      </c>
      <c r="M459" s="219" t="s">
        <v>17049</v>
      </c>
      <c r="N459" s="219" t="s">
        <v>17065</v>
      </c>
      <c r="O459" s="222" t="s">
        <v>17108</v>
      </c>
      <c r="P459" s="227">
        <v>4802592</v>
      </c>
      <c r="Q459" s="227"/>
      <c r="R459" s="227">
        <v>0</v>
      </c>
      <c r="S459" s="227">
        <v>0</v>
      </c>
      <c r="T459" s="227">
        <f t="shared" si="242"/>
        <v>4802592</v>
      </c>
      <c r="U459" s="220">
        <f t="shared" si="240"/>
        <v>2379.9950443530402</v>
      </c>
      <c r="V459" s="227">
        <v>2379.9950443530402</v>
      </c>
    </row>
    <row r="460" spans="1:22" ht="35.25">
      <c r="A460" s="200">
        <v>1</v>
      </c>
      <c r="B460" s="219">
        <f>SUBTOTAL(9,$A$405:A460)</f>
        <v>54</v>
      </c>
      <c r="C460" s="229" t="s">
        <v>429</v>
      </c>
      <c r="D460" s="219">
        <v>1945</v>
      </c>
      <c r="E460" s="219"/>
      <c r="F460" s="219" t="s">
        <v>17190</v>
      </c>
      <c r="G460" s="219">
        <v>2</v>
      </c>
      <c r="H460" s="219" t="s">
        <v>16997</v>
      </c>
      <c r="I460" s="230">
        <v>518.70000000000005</v>
      </c>
      <c r="J460" s="230">
        <v>438.7</v>
      </c>
      <c r="K460" s="230">
        <v>393.8</v>
      </c>
      <c r="L460" s="231">
        <v>13</v>
      </c>
      <c r="M460" s="219" t="s">
        <v>17049</v>
      </c>
      <c r="N460" s="219" t="s">
        <v>17065</v>
      </c>
      <c r="O460" s="222" t="s">
        <v>17105</v>
      </c>
      <c r="P460" s="227">
        <v>3656710.4</v>
      </c>
      <c r="Q460" s="227"/>
      <c r="R460" s="227">
        <v>0</v>
      </c>
      <c r="S460" s="227">
        <v>0</v>
      </c>
      <c r="T460" s="227">
        <f t="shared" si="242"/>
        <v>3656710.4</v>
      </c>
      <c r="U460" s="220">
        <f t="shared" si="240"/>
        <v>7049.7597840755725</v>
      </c>
      <c r="V460" s="227">
        <v>7049.7597840755734</v>
      </c>
    </row>
    <row r="461" spans="1:22" ht="35.25">
      <c r="A461" s="200">
        <v>1</v>
      </c>
      <c r="B461" s="219">
        <f>SUBTOTAL(9,$A$405:A461)</f>
        <v>55</v>
      </c>
      <c r="C461" s="229" t="s">
        <v>389</v>
      </c>
      <c r="D461" s="219">
        <v>1989</v>
      </c>
      <c r="E461" s="219">
        <v>2020</v>
      </c>
      <c r="F461" s="219" t="s">
        <v>17054</v>
      </c>
      <c r="G461" s="219">
        <v>9</v>
      </c>
      <c r="H461" s="219" t="s">
        <v>17061</v>
      </c>
      <c r="I461" s="230">
        <v>3998.2</v>
      </c>
      <c r="J461" s="230">
        <v>3506.6</v>
      </c>
      <c r="K461" s="230">
        <v>2964.7</v>
      </c>
      <c r="L461" s="231">
        <v>157</v>
      </c>
      <c r="M461" s="219" t="s">
        <v>17049</v>
      </c>
      <c r="N461" s="219" t="s">
        <v>17065</v>
      </c>
      <c r="O461" s="222" t="s">
        <v>17109</v>
      </c>
      <c r="P461" s="227">
        <v>28530720</v>
      </c>
      <c r="Q461" s="227"/>
      <c r="R461" s="227">
        <v>0</v>
      </c>
      <c r="S461" s="227">
        <v>0</v>
      </c>
      <c r="T461" s="227">
        <f t="shared" si="242"/>
        <v>28530720</v>
      </c>
      <c r="U461" s="220">
        <f t="shared" si="240"/>
        <v>7135.8911510179587</v>
      </c>
      <c r="V461" s="227">
        <v>7376.719523785704</v>
      </c>
    </row>
    <row r="462" spans="1:22" ht="35.25">
      <c r="A462" s="200">
        <v>1</v>
      </c>
      <c r="B462" s="219">
        <f>SUBTOTAL(9,$A$405:A462)</f>
        <v>56</v>
      </c>
      <c r="C462" s="229" t="s">
        <v>431</v>
      </c>
      <c r="D462" s="219">
        <v>1941</v>
      </c>
      <c r="E462" s="219"/>
      <c r="F462" s="219" t="s">
        <v>17190</v>
      </c>
      <c r="G462" s="219">
        <v>2</v>
      </c>
      <c r="H462" s="219" t="s">
        <v>16997</v>
      </c>
      <c r="I462" s="230">
        <v>489.1</v>
      </c>
      <c r="J462" s="230">
        <v>409.26</v>
      </c>
      <c r="K462" s="230">
        <v>300.15999999999997</v>
      </c>
      <c r="L462" s="231">
        <v>22</v>
      </c>
      <c r="M462" s="219" t="s">
        <v>17049</v>
      </c>
      <c r="N462" s="219" t="s">
        <v>17087</v>
      </c>
      <c r="O462" s="222" t="s">
        <v>17053</v>
      </c>
      <c r="P462" s="227">
        <v>1828889.34</v>
      </c>
      <c r="Q462" s="227"/>
      <c r="R462" s="227">
        <v>0</v>
      </c>
      <c r="S462" s="227">
        <v>0</v>
      </c>
      <c r="T462" s="227">
        <f t="shared" si="242"/>
        <v>1828889.34</v>
      </c>
      <c r="U462" s="220">
        <f t="shared" si="240"/>
        <v>3739.2953179308934</v>
      </c>
      <c r="V462" s="227">
        <v>4407.51</v>
      </c>
    </row>
    <row r="463" spans="1:22" ht="35.25">
      <c r="A463" s="200">
        <v>1</v>
      </c>
      <c r="B463" s="219">
        <f>SUBTOTAL(9,$A$405:A463)</f>
        <v>57</v>
      </c>
      <c r="C463" s="229" t="s">
        <v>437</v>
      </c>
      <c r="D463" s="219">
        <v>1927</v>
      </c>
      <c r="E463" s="219"/>
      <c r="F463" s="219" t="s">
        <v>17190</v>
      </c>
      <c r="G463" s="219">
        <v>2</v>
      </c>
      <c r="H463" s="219" t="s">
        <v>16997</v>
      </c>
      <c r="I463" s="230">
        <v>450</v>
      </c>
      <c r="J463" s="230">
        <v>385.6</v>
      </c>
      <c r="K463" s="230">
        <v>385.6</v>
      </c>
      <c r="L463" s="231">
        <v>21</v>
      </c>
      <c r="M463" s="219" t="s">
        <v>17049</v>
      </c>
      <c r="N463" s="219" t="s">
        <v>17087</v>
      </c>
      <c r="O463" s="222" t="s">
        <v>17053</v>
      </c>
      <c r="P463" s="227">
        <v>4634080</v>
      </c>
      <c r="Q463" s="227"/>
      <c r="R463" s="227">
        <v>0</v>
      </c>
      <c r="S463" s="227">
        <v>0</v>
      </c>
      <c r="T463" s="227">
        <f t="shared" si="242"/>
        <v>4634080</v>
      </c>
      <c r="U463" s="220">
        <f t="shared" si="240"/>
        <v>10297.955555555556</v>
      </c>
      <c r="V463" s="227">
        <v>10297.955555555556</v>
      </c>
    </row>
    <row r="464" spans="1:22" ht="35.25">
      <c r="A464" s="200">
        <v>1</v>
      </c>
      <c r="B464" s="219">
        <f>SUBTOTAL(9,$A$405:A464)</f>
        <v>58</v>
      </c>
      <c r="C464" s="229" t="s">
        <v>438</v>
      </c>
      <c r="D464" s="219">
        <v>1958</v>
      </c>
      <c r="E464" s="219"/>
      <c r="F464" s="219" t="s">
        <v>17191</v>
      </c>
      <c r="G464" s="219">
        <v>2</v>
      </c>
      <c r="H464" s="219" t="s">
        <v>16995</v>
      </c>
      <c r="I464" s="230">
        <v>479.6</v>
      </c>
      <c r="J464" s="230">
        <v>281.60000000000002</v>
      </c>
      <c r="K464" s="230">
        <v>281.60000000000002</v>
      </c>
      <c r="L464" s="231">
        <v>15</v>
      </c>
      <c r="M464" s="219" t="s">
        <v>17049</v>
      </c>
      <c r="N464" s="219" t="s">
        <v>17065</v>
      </c>
      <c r="O464" s="222" t="s">
        <v>17105</v>
      </c>
      <c r="P464" s="227">
        <v>2274912</v>
      </c>
      <c r="Q464" s="227"/>
      <c r="R464" s="227">
        <v>0</v>
      </c>
      <c r="S464" s="227">
        <v>0</v>
      </c>
      <c r="T464" s="227">
        <f t="shared" si="242"/>
        <v>2274912</v>
      </c>
      <c r="U464" s="220">
        <f t="shared" si="240"/>
        <v>4743.3527939949954</v>
      </c>
      <c r="V464" s="227">
        <v>4743.3527939949954</v>
      </c>
    </row>
    <row r="465" spans="1:22" ht="35.25">
      <c r="A465" s="200">
        <v>1</v>
      </c>
      <c r="B465" s="219">
        <f>SUBTOTAL(9,$A$405:A465)</f>
        <v>59</v>
      </c>
      <c r="C465" s="229" t="s">
        <v>439</v>
      </c>
      <c r="D465" s="219">
        <v>1917</v>
      </c>
      <c r="E465" s="219"/>
      <c r="F465" s="219" t="s">
        <v>17191</v>
      </c>
      <c r="G465" s="219">
        <v>2</v>
      </c>
      <c r="H465" s="219" t="s">
        <v>16995</v>
      </c>
      <c r="I465" s="230">
        <v>363</v>
      </c>
      <c r="J465" s="230">
        <v>317.89999999999998</v>
      </c>
      <c r="K465" s="230">
        <v>317.89999999999998</v>
      </c>
      <c r="L465" s="231">
        <v>12</v>
      </c>
      <c r="M465" s="219" t="s">
        <v>17049</v>
      </c>
      <c r="N465" s="219" t="s">
        <v>17087</v>
      </c>
      <c r="O465" s="222" t="s">
        <v>17053</v>
      </c>
      <c r="P465" s="227">
        <v>2510828.8000000003</v>
      </c>
      <c r="Q465" s="227"/>
      <c r="R465" s="227">
        <v>0</v>
      </c>
      <c r="S465" s="227">
        <v>0</v>
      </c>
      <c r="T465" s="227">
        <f t="shared" si="242"/>
        <v>2510828.8000000003</v>
      </c>
      <c r="U465" s="220">
        <f t="shared" si="240"/>
        <v>6916.8837465564748</v>
      </c>
      <c r="V465" s="227">
        <v>6916.8837465564748</v>
      </c>
    </row>
    <row r="466" spans="1:22" ht="35.25">
      <c r="A466" s="200">
        <v>1</v>
      </c>
      <c r="B466" s="219">
        <f>SUBTOTAL(9,$A$405:A466)</f>
        <v>60</v>
      </c>
      <c r="C466" s="229" t="s">
        <v>440</v>
      </c>
      <c r="D466" s="219">
        <v>1959</v>
      </c>
      <c r="E466" s="219"/>
      <c r="F466" s="219" t="s">
        <v>17191</v>
      </c>
      <c r="G466" s="219">
        <v>3</v>
      </c>
      <c r="H466" s="219" t="s">
        <v>16995</v>
      </c>
      <c r="I466" s="230">
        <v>680.1</v>
      </c>
      <c r="J466" s="230">
        <v>657.6</v>
      </c>
      <c r="K466" s="230">
        <v>657.6</v>
      </c>
      <c r="L466" s="231">
        <v>32</v>
      </c>
      <c r="M466" s="219" t="s">
        <v>17049</v>
      </c>
      <c r="N466" s="219" t="s">
        <v>17087</v>
      </c>
      <c r="O466" s="222" t="s">
        <v>17053</v>
      </c>
      <c r="P466" s="227">
        <v>4549824</v>
      </c>
      <c r="Q466" s="227"/>
      <c r="R466" s="227">
        <v>0</v>
      </c>
      <c r="S466" s="227">
        <v>0</v>
      </c>
      <c r="T466" s="227">
        <f t="shared" si="242"/>
        <v>4549824</v>
      </c>
      <c r="U466" s="220">
        <f t="shared" si="240"/>
        <v>6689.9338332598145</v>
      </c>
      <c r="V466" s="227">
        <v>6689.9338332598145</v>
      </c>
    </row>
    <row r="467" spans="1:22" ht="35.25">
      <c r="A467" s="200">
        <v>1</v>
      </c>
      <c r="B467" s="219">
        <f>SUBTOTAL(9,$A$405:A467)</f>
        <v>61</v>
      </c>
      <c r="C467" s="229" t="s">
        <v>454</v>
      </c>
      <c r="D467" s="219">
        <v>1958</v>
      </c>
      <c r="E467" s="219"/>
      <c r="F467" s="219" t="s">
        <v>17191</v>
      </c>
      <c r="G467" s="219">
        <v>2</v>
      </c>
      <c r="H467" s="219" t="s">
        <v>16997</v>
      </c>
      <c r="I467" s="230">
        <v>506</v>
      </c>
      <c r="J467" s="230">
        <v>456.5</v>
      </c>
      <c r="K467" s="230">
        <v>456.5</v>
      </c>
      <c r="L467" s="231">
        <v>17</v>
      </c>
      <c r="M467" s="219" t="s">
        <v>17049</v>
      </c>
      <c r="N467" s="219" t="s">
        <v>17087</v>
      </c>
      <c r="O467" s="222" t="s">
        <v>17053</v>
      </c>
      <c r="P467" s="227">
        <v>3243856</v>
      </c>
      <c r="Q467" s="227"/>
      <c r="R467" s="227">
        <v>0</v>
      </c>
      <c r="S467" s="227">
        <v>0</v>
      </c>
      <c r="T467" s="227">
        <f t="shared" si="242"/>
        <v>3243856</v>
      </c>
      <c r="U467" s="220">
        <f t="shared" si="240"/>
        <v>6410.782608695652</v>
      </c>
      <c r="V467" s="227">
        <v>6410.782608695652</v>
      </c>
    </row>
    <row r="468" spans="1:22" ht="35.25">
      <c r="A468" s="200">
        <v>1</v>
      </c>
      <c r="B468" s="219">
        <f>SUBTOTAL(9,$A$405:A468)</f>
        <v>62</v>
      </c>
      <c r="C468" s="229" t="s">
        <v>446</v>
      </c>
      <c r="D468" s="219">
        <v>1971</v>
      </c>
      <c r="E468" s="219"/>
      <c r="F468" s="219" t="s">
        <v>17191</v>
      </c>
      <c r="G468" s="219">
        <v>5</v>
      </c>
      <c r="H468" s="219" t="s">
        <v>16997</v>
      </c>
      <c r="I468" s="230">
        <v>2484.4</v>
      </c>
      <c r="J468" s="230">
        <v>2185.6</v>
      </c>
      <c r="K468" s="230">
        <v>1674.2</v>
      </c>
      <c r="L468" s="231">
        <v>49</v>
      </c>
      <c r="M468" s="219" t="s">
        <v>17049</v>
      </c>
      <c r="N468" s="219" t="s">
        <v>17065</v>
      </c>
      <c r="O468" s="222" t="s">
        <v>17112</v>
      </c>
      <c r="P468" s="227">
        <v>5122764.7999999998</v>
      </c>
      <c r="Q468" s="227"/>
      <c r="R468" s="227">
        <v>0</v>
      </c>
      <c r="S468" s="227">
        <v>0</v>
      </c>
      <c r="T468" s="227">
        <f t="shared" si="242"/>
        <v>5122764.7999999998</v>
      </c>
      <c r="U468" s="220">
        <f t="shared" si="240"/>
        <v>2061.9726292062469</v>
      </c>
      <c r="V468" s="227">
        <v>2061.9726292062469</v>
      </c>
    </row>
    <row r="469" spans="1:22" ht="35.25">
      <c r="A469" s="200">
        <v>1</v>
      </c>
      <c r="B469" s="219">
        <f>SUBTOTAL(9,$A$405:A469)</f>
        <v>63</v>
      </c>
      <c r="C469" s="229" t="s">
        <v>442</v>
      </c>
      <c r="D469" s="219">
        <v>1958</v>
      </c>
      <c r="E469" s="219"/>
      <c r="F469" s="219" t="s">
        <v>17191</v>
      </c>
      <c r="G469" s="219">
        <v>2</v>
      </c>
      <c r="H469" s="219" t="s">
        <v>16995</v>
      </c>
      <c r="I469" s="230">
        <v>283.89999999999998</v>
      </c>
      <c r="J469" s="230">
        <v>283.89999999999998</v>
      </c>
      <c r="K469" s="230">
        <v>206.39999999999998</v>
      </c>
      <c r="L469" s="231">
        <v>16</v>
      </c>
      <c r="M469" s="219" t="s">
        <v>17049</v>
      </c>
      <c r="N469" s="219" t="s">
        <v>17087</v>
      </c>
      <c r="O469" s="222" t="s">
        <v>17053</v>
      </c>
      <c r="P469" s="227">
        <v>2274912</v>
      </c>
      <c r="Q469" s="227"/>
      <c r="R469" s="227">
        <v>0</v>
      </c>
      <c r="S469" s="227">
        <v>0</v>
      </c>
      <c r="T469" s="227">
        <f t="shared" si="242"/>
        <v>2274912</v>
      </c>
      <c r="U469" s="220">
        <f t="shared" si="240"/>
        <v>8013.0750264177532</v>
      </c>
      <c r="V469" s="227">
        <v>8013.0750264177532</v>
      </c>
    </row>
    <row r="470" spans="1:22" ht="35.25">
      <c r="A470" s="200">
        <v>1</v>
      </c>
      <c r="B470" s="219">
        <f>SUBTOTAL(9,$A$405:A470)</f>
        <v>64</v>
      </c>
      <c r="C470" s="229" t="s">
        <v>443</v>
      </c>
      <c r="D470" s="219">
        <v>1961</v>
      </c>
      <c r="E470" s="219"/>
      <c r="F470" s="219" t="s">
        <v>17191</v>
      </c>
      <c r="G470" s="219">
        <v>2</v>
      </c>
      <c r="H470" s="219" t="s">
        <v>16997</v>
      </c>
      <c r="I470" s="230">
        <v>294</v>
      </c>
      <c r="J470" s="230">
        <v>272.5</v>
      </c>
      <c r="K470" s="230">
        <v>272.5</v>
      </c>
      <c r="L470" s="231">
        <v>21</v>
      </c>
      <c r="M470" s="219" t="s">
        <v>17049</v>
      </c>
      <c r="N470" s="219" t="s">
        <v>17087</v>
      </c>
      <c r="O470" s="222" t="s">
        <v>17053</v>
      </c>
      <c r="P470" s="227">
        <v>3033216</v>
      </c>
      <c r="Q470" s="227"/>
      <c r="R470" s="227">
        <v>0</v>
      </c>
      <c r="S470" s="227">
        <v>0</v>
      </c>
      <c r="T470" s="227">
        <f t="shared" si="242"/>
        <v>3033216</v>
      </c>
      <c r="U470" s="220">
        <f t="shared" si="240"/>
        <v>10317.061224489797</v>
      </c>
      <c r="V470" s="227">
        <v>10317.061224489797</v>
      </c>
    </row>
    <row r="471" spans="1:22" ht="35.25">
      <c r="A471" s="200">
        <v>1</v>
      </c>
      <c r="B471" s="219">
        <f>SUBTOTAL(9,$A$405:A471)</f>
        <v>65</v>
      </c>
      <c r="C471" s="229" t="s">
        <v>444</v>
      </c>
      <c r="D471" s="219">
        <v>1962</v>
      </c>
      <c r="E471" s="219"/>
      <c r="F471" s="219" t="s">
        <v>17191</v>
      </c>
      <c r="G471" s="219">
        <v>2</v>
      </c>
      <c r="H471" s="219" t="s">
        <v>16995</v>
      </c>
      <c r="I471" s="230">
        <v>435.9</v>
      </c>
      <c r="J471" s="230">
        <v>267.89999999999998</v>
      </c>
      <c r="K471" s="230">
        <v>267.89999999999998</v>
      </c>
      <c r="L471" s="231">
        <v>21</v>
      </c>
      <c r="M471" s="219" t="s">
        <v>17049</v>
      </c>
      <c r="N471" s="219" t="s">
        <v>17087</v>
      </c>
      <c r="O471" s="222" t="s">
        <v>17053</v>
      </c>
      <c r="P471" s="227">
        <v>2876248.4</v>
      </c>
      <c r="Q471" s="227"/>
      <c r="R471" s="227">
        <v>0</v>
      </c>
      <c r="S471" s="227">
        <v>0</v>
      </c>
      <c r="T471" s="227">
        <f t="shared" si="242"/>
        <v>2876248.4</v>
      </c>
      <c r="U471" s="220">
        <f t="shared" si="240"/>
        <v>6598.4133975682498</v>
      </c>
      <c r="V471" s="227">
        <v>6629.3961917871084</v>
      </c>
    </row>
    <row r="472" spans="1:22" ht="35.25">
      <c r="B472" s="228" t="s">
        <v>199</v>
      </c>
      <c r="C472" s="246"/>
      <c r="D472" s="219" t="s">
        <v>17027</v>
      </c>
      <c r="E472" s="219" t="s">
        <v>17027</v>
      </c>
      <c r="F472" s="219" t="s">
        <v>17027</v>
      </c>
      <c r="G472" s="219" t="s">
        <v>17027</v>
      </c>
      <c r="H472" s="219" t="s">
        <v>17027</v>
      </c>
      <c r="I472" s="224">
        <f>SUM(I473:I482)</f>
        <v>19523.48</v>
      </c>
      <c r="J472" s="224">
        <f>SUM(J473:J482)</f>
        <v>13133.36</v>
      </c>
      <c r="K472" s="224">
        <f>SUM(K473:K482)</f>
        <v>12176.261</v>
      </c>
      <c r="L472" s="225">
        <f>SUM(L473:L482)</f>
        <v>549</v>
      </c>
      <c r="M472" s="219" t="s">
        <v>17027</v>
      </c>
      <c r="N472" s="219" t="s">
        <v>17027</v>
      </c>
      <c r="O472" s="222" t="s">
        <v>17027</v>
      </c>
      <c r="P472" s="226">
        <v>68139941.349999994</v>
      </c>
      <c r="Q472" s="226">
        <f t="shared" ref="Q472:T472" si="243">SUM(Q473:Q482)</f>
        <v>0</v>
      </c>
      <c r="R472" s="224">
        <f t="shared" si="243"/>
        <v>0</v>
      </c>
      <c r="S472" s="224">
        <f t="shared" si="243"/>
        <v>0</v>
      </c>
      <c r="T472" s="224">
        <f t="shared" si="243"/>
        <v>68139941.349999994</v>
      </c>
      <c r="U472" s="220">
        <f t="shared" si="240"/>
        <v>3490.1534639316351</v>
      </c>
      <c r="V472" s="227">
        <f>MAX(V473:V482)</f>
        <v>8578.3362304445</v>
      </c>
    </row>
    <row r="473" spans="1:22" ht="35.25">
      <c r="A473" s="200">
        <v>1</v>
      </c>
      <c r="B473" s="219">
        <f>SUBTOTAL(9,$A$405:A473)</f>
        <v>66</v>
      </c>
      <c r="C473" s="229" t="s">
        <v>200</v>
      </c>
      <c r="D473" s="219">
        <v>1955</v>
      </c>
      <c r="E473" s="219"/>
      <c r="F473" s="219" t="s">
        <v>17192</v>
      </c>
      <c r="G473" s="219">
        <v>2</v>
      </c>
      <c r="H473" s="219" t="s">
        <v>16997</v>
      </c>
      <c r="I473" s="230">
        <v>946.32</v>
      </c>
      <c r="J473" s="230">
        <v>538.1</v>
      </c>
      <c r="K473" s="230">
        <v>451.20000000000005</v>
      </c>
      <c r="L473" s="231">
        <v>30</v>
      </c>
      <c r="M473" s="219" t="s">
        <v>17049</v>
      </c>
      <c r="N473" s="219" t="s">
        <v>17065</v>
      </c>
      <c r="O473" s="222" t="s">
        <v>17117</v>
      </c>
      <c r="P473" s="227">
        <v>4602107.2299999995</v>
      </c>
      <c r="Q473" s="227"/>
      <c r="R473" s="227">
        <v>0</v>
      </c>
      <c r="S473" s="227">
        <v>0</v>
      </c>
      <c r="T473" s="227">
        <f t="shared" ref="T473:T482" si="244">P473-R473-S473</f>
        <v>4602107.2299999995</v>
      </c>
      <c r="U473" s="220">
        <f t="shared" si="240"/>
        <v>4863.1617528954257</v>
      </c>
      <c r="V473" s="227">
        <v>4946.3161298503674</v>
      </c>
    </row>
    <row r="474" spans="1:22" ht="35.25">
      <c r="A474" s="200">
        <v>1</v>
      </c>
      <c r="B474" s="219">
        <f>SUBTOTAL(9,$A$405:A474)</f>
        <v>67</v>
      </c>
      <c r="C474" s="229" t="s">
        <v>201</v>
      </c>
      <c r="D474" s="219">
        <v>1962</v>
      </c>
      <c r="E474" s="219"/>
      <c r="F474" s="219" t="s">
        <v>17191</v>
      </c>
      <c r="G474" s="219">
        <v>3</v>
      </c>
      <c r="H474" s="219" t="s">
        <v>16997</v>
      </c>
      <c r="I474" s="230">
        <v>2239.81</v>
      </c>
      <c r="J474" s="230">
        <v>1173.2</v>
      </c>
      <c r="K474" s="230">
        <v>1020.058</v>
      </c>
      <c r="L474" s="231">
        <v>86</v>
      </c>
      <c r="M474" s="219" t="s">
        <v>17049</v>
      </c>
      <c r="N474" s="219" t="s">
        <v>17065</v>
      </c>
      <c r="O474" s="222" t="s">
        <v>17117</v>
      </c>
      <c r="P474" s="227">
        <v>5956899.2000000002</v>
      </c>
      <c r="Q474" s="227"/>
      <c r="R474" s="227">
        <v>0</v>
      </c>
      <c r="S474" s="227">
        <v>0</v>
      </c>
      <c r="T474" s="227">
        <f t="shared" si="244"/>
        <v>5956899.2000000002</v>
      </c>
      <c r="U474" s="220">
        <f t="shared" si="240"/>
        <v>2659.5555873042804</v>
      </c>
      <c r="V474" s="227">
        <v>2659.5555873042804</v>
      </c>
    </row>
    <row r="475" spans="1:22" ht="35.25">
      <c r="A475" s="200">
        <v>1</v>
      </c>
      <c r="B475" s="219">
        <f>SUBTOTAL(9,$A$405:A475)</f>
        <v>68</v>
      </c>
      <c r="C475" s="229" t="s">
        <v>202</v>
      </c>
      <c r="D475" s="219">
        <v>1959</v>
      </c>
      <c r="E475" s="219">
        <v>2009</v>
      </c>
      <c r="F475" s="219" t="s">
        <v>17191</v>
      </c>
      <c r="G475" s="219">
        <v>3</v>
      </c>
      <c r="H475" s="219" t="s">
        <v>17052</v>
      </c>
      <c r="I475" s="230">
        <v>2101</v>
      </c>
      <c r="J475" s="230">
        <v>1915.9</v>
      </c>
      <c r="K475" s="230">
        <v>1915.9</v>
      </c>
      <c r="L475" s="231">
        <v>64</v>
      </c>
      <c r="M475" s="219" t="s">
        <v>17049</v>
      </c>
      <c r="N475" s="219" t="s">
        <v>17065</v>
      </c>
      <c r="O475" s="222" t="s">
        <v>17120</v>
      </c>
      <c r="P475" s="227">
        <v>7835808</v>
      </c>
      <c r="Q475" s="227"/>
      <c r="R475" s="227">
        <v>0</v>
      </c>
      <c r="S475" s="227">
        <v>0</v>
      </c>
      <c r="T475" s="227">
        <f t="shared" si="244"/>
        <v>7835808</v>
      </c>
      <c r="U475" s="220">
        <f t="shared" si="240"/>
        <v>3729.5611613517372</v>
      </c>
      <c r="V475" s="227">
        <v>3729.5611613517372</v>
      </c>
    </row>
    <row r="476" spans="1:22" ht="35.25">
      <c r="A476" s="200">
        <v>1</v>
      </c>
      <c r="B476" s="219">
        <f>SUBTOTAL(9,$A$405:A476)</f>
        <v>69</v>
      </c>
      <c r="C476" s="229" t="s">
        <v>203</v>
      </c>
      <c r="D476" s="219">
        <v>1954</v>
      </c>
      <c r="E476" s="219"/>
      <c r="F476" s="219" t="s">
        <v>17191</v>
      </c>
      <c r="G476" s="219">
        <v>2</v>
      </c>
      <c r="H476" s="219" t="s">
        <v>16995</v>
      </c>
      <c r="I476" s="230">
        <v>805.4</v>
      </c>
      <c r="J476" s="230">
        <v>618.63</v>
      </c>
      <c r="K476" s="230">
        <v>441.07</v>
      </c>
      <c r="L476" s="231">
        <v>18</v>
      </c>
      <c r="M476" s="219" t="s">
        <v>17049</v>
      </c>
      <c r="N476" s="219" t="s">
        <v>17065</v>
      </c>
      <c r="O476" s="222" t="s">
        <v>17119</v>
      </c>
      <c r="P476" s="227">
        <v>6908992</v>
      </c>
      <c r="Q476" s="227"/>
      <c r="R476" s="227">
        <v>0</v>
      </c>
      <c r="S476" s="227">
        <v>0</v>
      </c>
      <c r="T476" s="227">
        <f t="shared" si="244"/>
        <v>6908992</v>
      </c>
      <c r="U476" s="220">
        <f t="shared" si="240"/>
        <v>8578.3362304445</v>
      </c>
      <c r="V476" s="227">
        <v>8578.3362304445</v>
      </c>
    </row>
    <row r="477" spans="1:22" ht="35.25">
      <c r="A477" s="200">
        <v>1</v>
      </c>
      <c r="B477" s="219">
        <f>SUBTOTAL(9,$A$405:A477)</f>
        <v>70</v>
      </c>
      <c r="C477" s="229" t="s">
        <v>204</v>
      </c>
      <c r="D477" s="219">
        <v>1960</v>
      </c>
      <c r="E477" s="219">
        <v>2017</v>
      </c>
      <c r="F477" s="219" t="s">
        <v>17191</v>
      </c>
      <c r="G477" s="219">
        <v>3</v>
      </c>
      <c r="H477" s="219" t="s">
        <v>16997</v>
      </c>
      <c r="I477" s="230">
        <v>2224.69</v>
      </c>
      <c r="J477" s="230">
        <v>1206.0999999999999</v>
      </c>
      <c r="K477" s="230">
        <v>973.43399999999997</v>
      </c>
      <c r="L477" s="231">
        <v>76</v>
      </c>
      <c r="M477" s="219" t="s">
        <v>17049</v>
      </c>
      <c r="N477" s="219" t="s">
        <v>17065</v>
      </c>
      <c r="O477" s="222" t="s">
        <v>17117</v>
      </c>
      <c r="P477" s="227">
        <v>6167539.2000000002</v>
      </c>
      <c r="Q477" s="227"/>
      <c r="R477" s="227">
        <v>0</v>
      </c>
      <c r="S477" s="227">
        <v>0</v>
      </c>
      <c r="T477" s="227">
        <f t="shared" si="244"/>
        <v>6167539.2000000002</v>
      </c>
      <c r="U477" s="220">
        <f t="shared" si="240"/>
        <v>2772.3139853193029</v>
      </c>
      <c r="V477" s="227">
        <v>2772.3139853193029</v>
      </c>
    </row>
    <row r="478" spans="1:22" ht="35.25">
      <c r="A478" s="200">
        <v>1</v>
      </c>
      <c r="B478" s="219">
        <f>SUBTOTAL(9,$A$405:A478)</f>
        <v>71</v>
      </c>
      <c r="C478" s="229" t="s">
        <v>205</v>
      </c>
      <c r="D478" s="219">
        <v>1955</v>
      </c>
      <c r="E478" s="219"/>
      <c r="F478" s="219" t="s">
        <v>17191</v>
      </c>
      <c r="G478" s="219">
        <v>2</v>
      </c>
      <c r="H478" s="219" t="s">
        <v>17056</v>
      </c>
      <c r="I478" s="230">
        <v>1499.6</v>
      </c>
      <c r="J478" s="230">
        <v>1384.9</v>
      </c>
      <c r="K478" s="230">
        <v>1248.6400000000001</v>
      </c>
      <c r="L478" s="231">
        <v>46</v>
      </c>
      <c r="M478" s="219" t="s">
        <v>17049</v>
      </c>
      <c r="N478" s="219" t="s">
        <v>17087</v>
      </c>
      <c r="O478" s="222" t="s">
        <v>17053</v>
      </c>
      <c r="P478" s="227">
        <v>7400589</v>
      </c>
      <c r="Q478" s="227"/>
      <c r="R478" s="227">
        <v>0</v>
      </c>
      <c r="S478" s="227">
        <v>0</v>
      </c>
      <c r="T478" s="227">
        <f t="shared" si="244"/>
        <v>7400589</v>
      </c>
      <c r="U478" s="220">
        <f t="shared" si="240"/>
        <v>4935.0420112029879</v>
      </c>
      <c r="V478" s="227">
        <v>4935.0420112029879</v>
      </c>
    </row>
    <row r="479" spans="1:22" ht="35.25">
      <c r="A479" s="200">
        <v>1</v>
      </c>
      <c r="B479" s="219">
        <f>SUBTOTAL(9,$A$405:A479)</f>
        <v>72</v>
      </c>
      <c r="C479" s="229" t="s">
        <v>206</v>
      </c>
      <c r="D479" s="219">
        <v>1963</v>
      </c>
      <c r="E479" s="219"/>
      <c r="F479" s="219" t="s">
        <v>17191</v>
      </c>
      <c r="G479" s="219">
        <v>4</v>
      </c>
      <c r="H479" s="219" t="s">
        <v>17052</v>
      </c>
      <c r="I479" s="230">
        <v>4150.18</v>
      </c>
      <c r="J479" s="230">
        <v>2492.6</v>
      </c>
      <c r="K479" s="230">
        <v>2409.7999999999997</v>
      </c>
      <c r="L479" s="231">
        <v>92</v>
      </c>
      <c r="M479" s="219" t="s">
        <v>17049</v>
      </c>
      <c r="N479" s="219" t="s">
        <v>17065</v>
      </c>
      <c r="O479" s="222" t="s">
        <v>17117</v>
      </c>
      <c r="P479" s="227">
        <v>9529353.6000000015</v>
      </c>
      <c r="Q479" s="227"/>
      <c r="R479" s="227">
        <v>0</v>
      </c>
      <c r="S479" s="227">
        <v>0</v>
      </c>
      <c r="T479" s="227">
        <f t="shared" si="244"/>
        <v>9529353.6000000015</v>
      </c>
      <c r="U479" s="220">
        <f t="shared" si="240"/>
        <v>2296.1301919434823</v>
      </c>
      <c r="V479" s="227">
        <v>2296.1301919434818</v>
      </c>
    </row>
    <row r="480" spans="1:22" ht="35.25">
      <c r="A480" s="200">
        <v>1</v>
      </c>
      <c r="B480" s="219">
        <f>SUBTOTAL(9,$A$405:A480)</f>
        <v>73</v>
      </c>
      <c r="C480" s="229" t="s">
        <v>207</v>
      </c>
      <c r="D480" s="219">
        <v>1957</v>
      </c>
      <c r="E480" s="219">
        <v>2019</v>
      </c>
      <c r="F480" s="219" t="s">
        <v>17191</v>
      </c>
      <c r="G480" s="219">
        <v>2</v>
      </c>
      <c r="H480" s="219" t="s">
        <v>16997</v>
      </c>
      <c r="I480" s="230">
        <v>574.1</v>
      </c>
      <c r="J480" s="230">
        <v>530.6</v>
      </c>
      <c r="K480" s="230">
        <v>530.6</v>
      </c>
      <c r="L480" s="231">
        <v>20</v>
      </c>
      <c r="M480" s="219" t="s">
        <v>17049</v>
      </c>
      <c r="N480" s="219" t="s">
        <v>17065</v>
      </c>
      <c r="O480" s="222" t="s">
        <v>17121</v>
      </c>
      <c r="P480" s="227">
        <v>4044288</v>
      </c>
      <c r="Q480" s="227"/>
      <c r="R480" s="227">
        <v>0</v>
      </c>
      <c r="S480" s="227">
        <v>0</v>
      </c>
      <c r="T480" s="227">
        <f t="shared" si="244"/>
        <v>4044288</v>
      </c>
      <c r="U480" s="220">
        <f t="shared" si="240"/>
        <v>7044.570632294025</v>
      </c>
      <c r="V480" s="227">
        <v>7044.570632294025</v>
      </c>
    </row>
    <row r="481" spans="1:22" ht="35.25">
      <c r="A481" s="200">
        <v>1</v>
      </c>
      <c r="B481" s="219">
        <f>SUBTOTAL(9,$A$405:A481)</f>
        <v>74</v>
      </c>
      <c r="C481" s="229" t="s">
        <v>208</v>
      </c>
      <c r="D481" s="219">
        <v>1963</v>
      </c>
      <c r="E481" s="219"/>
      <c r="F481" s="219" t="s">
        <v>17191</v>
      </c>
      <c r="G481" s="219">
        <v>4</v>
      </c>
      <c r="H481" s="219" t="s">
        <v>17052</v>
      </c>
      <c r="I481" s="230">
        <v>3432.61</v>
      </c>
      <c r="J481" s="230">
        <v>2570.0100000000002</v>
      </c>
      <c r="K481" s="230">
        <v>2482.239</v>
      </c>
      <c r="L481" s="231">
        <v>86</v>
      </c>
      <c r="M481" s="219" t="s">
        <v>17049</v>
      </c>
      <c r="N481" s="219" t="s">
        <v>17065</v>
      </c>
      <c r="O481" s="222" t="s">
        <v>17116</v>
      </c>
      <c r="P481" s="227">
        <v>9290909.120000001</v>
      </c>
      <c r="Q481" s="227"/>
      <c r="R481" s="227">
        <v>0</v>
      </c>
      <c r="S481" s="227">
        <v>0</v>
      </c>
      <c r="T481" s="227">
        <f t="shared" si="244"/>
        <v>9290909.120000001</v>
      </c>
      <c r="U481" s="220">
        <f t="shared" si="240"/>
        <v>2706.6602730866603</v>
      </c>
      <c r="V481" s="227">
        <v>2706.6602730866603</v>
      </c>
    </row>
    <row r="482" spans="1:22" ht="35.25">
      <c r="A482" s="200">
        <v>1</v>
      </c>
      <c r="B482" s="219">
        <f>SUBTOTAL(9,$A$405:A482)</f>
        <v>75</v>
      </c>
      <c r="C482" s="229" t="s">
        <v>209</v>
      </c>
      <c r="D482" s="219">
        <v>1959</v>
      </c>
      <c r="E482" s="219"/>
      <c r="F482" s="219" t="s">
        <v>17191</v>
      </c>
      <c r="G482" s="219">
        <v>2</v>
      </c>
      <c r="H482" s="219" t="s">
        <v>16995</v>
      </c>
      <c r="I482" s="230">
        <v>1549.77</v>
      </c>
      <c r="J482" s="230">
        <v>703.32</v>
      </c>
      <c r="K482" s="230">
        <v>703.32</v>
      </c>
      <c r="L482" s="231">
        <v>31</v>
      </c>
      <c r="M482" s="219" t="s">
        <v>17049</v>
      </c>
      <c r="N482" s="219" t="s">
        <v>17065</v>
      </c>
      <c r="O482" s="222" t="s">
        <v>17117</v>
      </c>
      <c r="P482" s="227">
        <v>6403456</v>
      </c>
      <c r="Q482" s="227"/>
      <c r="R482" s="227">
        <v>0</v>
      </c>
      <c r="S482" s="227">
        <v>0</v>
      </c>
      <c r="T482" s="227">
        <f t="shared" si="244"/>
        <v>6403456</v>
      </c>
      <c r="U482" s="220">
        <f t="shared" si="240"/>
        <v>4131.8750524271345</v>
      </c>
      <c r="V482" s="227">
        <v>4131.8750524271345</v>
      </c>
    </row>
    <row r="483" spans="1:22" ht="35.25">
      <c r="B483" s="228" t="s">
        <v>509</v>
      </c>
      <c r="C483" s="246"/>
      <c r="D483" s="219" t="s">
        <v>17027</v>
      </c>
      <c r="E483" s="219" t="s">
        <v>17027</v>
      </c>
      <c r="F483" s="219" t="s">
        <v>17027</v>
      </c>
      <c r="G483" s="219" t="s">
        <v>17027</v>
      </c>
      <c r="H483" s="219" t="s">
        <v>17027</v>
      </c>
      <c r="I483" s="224">
        <f>SUM(I484:I495)</f>
        <v>36039.199999999997</v>
      </c>
      <c r="J483" s="224">
        <f t="shared" ref="J483:L483" si="245">SUM(J484:J495)</f>
        <v>28554.55</v>
      </c>
      <c r="K483" s="224">
        <f>SUM(K484:K495)</f>
        <v>27775</v>
      </c>
      <c r="L483" s="225">
        <f t="shared" si="245"/>
        <v>1252</v>
      </c>
      <c r="M483" s="219" t="s">
        <v>17027</v>
      </c>
      <c r="N483" s="219" t="s">
        <v>17027</v>
      </c>
      <c r="O483" s="222" t="s">
        <v>17027</v>
      </c>
      <c r="P483" s="226">
        <v>85592652.090000004</v>
      </c>
      <c r="Q483" s="226">
        <f t="shared" ref="Q483" si="246">SUM(Q484:Q495)</f>
        <v>0</v>
      </c>
      <c r="R483" s="224">
        <f t="shared" ref="R483" si="247">SUM(R484:R495)</f>
        <v>0</v>
      </c>
      <c r="S483" s="224">
        <f t="shared" ref="S483" si="248">SUM(S484:S495)</f>
        <v>0</v>
      </c>
      <c r="T483" s="224">
        <f t="shared" ref="T483" si="249">SUM(T484:T495)</f>
        <v>85592652.090000004</v>
      </c>
      <c r="U483" s="220">
        <f t="shared" si="240"/>
        <v>2374.9875715887147</v>
      </c>
      <c r="V483" s="227">
        <f>MAX(V484:V495)</f>
        <v>6454.0617532114602</v>
      </c>
    </row>
    <row r="484" spans="1:22" ht="35.25">
      <c r="A484" s="200">
        <v>1</v>
      </c>
      <c r="B484" s="219">
        <f>SUBTOTAL(9,$A$405:A484)</f>
        <v>76</v>
      </c>
      <c r="C484" s="229" t="s">
        <v>538</v>
      </c>
      <c r="D484" s="219">
        <v>1987</v>
      </c>
      <c r="E484" s="219"/>
      <c r="F484" s="219" t="s">
        <v>17191</v>
      </c>
      <c r="G484" s="219">
        <v>5</v>
      </c>
      <c r="H484" s="219" t="s">
        <v>16997</v>
      </c>
      <c r="I484" s="230">
        <v>1318.1</v>
      </c>
      <c r="J484" s="230">
        <v>758.3</v>
      </c>
      <c r="K484" s="230">
        <v>758.3</v>
      </c>
      <c r="L484" s="231">
        <v>20</v>
      </c>
      <c r="M484" s="219" t="s">
        <v>17049</v>
      </c>
      <c r="N484" s="219" t="s">
        <v>17065</v>
      </c>
      <c r="O484" s="222" t="s">
        <v>17142</v>
      </c>
      <c r="P484" s="227">
        <v>3307048</v>
      </c>
      <c r="Q484" s="227"/>
      <c r="R484" s="227">
        <v>0</v>
      </c>
      <c r="S484" s="227">
        <v>0</v>
      </c>
      <c r="T484" s="227">
        <f t="shared" ref="T484:T494" si="250">P484-R484-S484</f>
        <v>3307048</v>
      </c>
      <c r="U484" s="220">
        <f t="shared" si="240"/>
        <v>2508.9507624611183</v>
      </c>
      <c r="V484" s="227">
        <v>2655.2903421591686</v>
      </c>
    </row>
    <row r="485" spans="1:22" ht="35.25">
      <c r="A485" s="200">
        <v>1</v>
      </c>
      <c r="B485" s="219">
        <f>SUBTOTAL(9,$A$405:A485)</f>
        <v>77</v>
      </c>
      <c r="C485" s="229" t="s">
        <v>539</v>
      </c>
      <c r="D485" s="219">
        <v>1978</v>
      </c>
      <c r="E485" s="219"/>
      <c r="F485" s="219" t="s">
        <v>17191</v>
      </c>
      <c r="G485" s="219">
        <v>5</v>
      </c>
      <c r="H485" s="219" t="s">
        <v>17052</v>
      </c>
      <c r="I485" s="230">
        <v>3003.4</v>
      </c>
      <c r="J485" s="230">
        <v>2770.4</v>
      </c>
      <c r="K485" s="230">
        <v>2770.4</v>
      </c>
      <c r="L485" s="231">
        <v>94</v>
      </c>
      <c r="M485" s="219" t="s">
        <v>17049</v>
      </c>
      <c r="N485" s="219" t="s">
        <v>17065</v>
      </c>
      <c r="O485" s="222" t="s">
        <v>17134</v>
      </c>
      <c r="P485" s="227">
        <v>7664354.4000000004</v>
      </c>
      <c r="Q485" s="227"/>
      <c r="R485" s="227">
        <v>0</v>
      </c>
      <c r="S485" s="227">
        <v>0</v>
      </c>
      <c r="T485" s="227">
        <f t="shared" si="250"/>
        <v>7664354.4000000004</v>
      </c>
      <c r="U485" s="220">
        <f t="shared" si="240"/>
        <v>2551.8926549910102</v>
      </c>
      <c r="V485" s="227">
        <v>2553.3243657188518</v>
      </c>
    </row>
    <row r="486" spans="1:22" ht="35.25">
      <c r="A486" s="200">
        <v>1</v>
      </c>
      <c r="B486" s="219">
        <f>SUBTOTAL(9,$A$405:A486)</f>
        <v>78</v>
      </c>
      <c r="C486" s="229" t="s">
        <v>540</v>
      </c>
      <c r="D486" s="219">
        <v>1990</v>
      </c>
      <c r="E486" s="219"/>
      <c r="F486" s="219" t="s">
        <v>17191</v>
      </c>
      <c r="G486" s="219">
        <v>5</v>
      </c>
      <c r="H486" s="219" t="s">
        <v>17052</v>
      </c>
      <c r="I486" s="230">
        <v>3703.7</v>
      </c>
      <c r="J486" s="230">
        <v>2710.3</v>
      </c>
      <c r="K486" s="230">
        <v>2627.6000000000004</v>
      </c>
      <c r="L486" s="231">
        <v>119</v>
      </c>
      <c r="M486" s="219" t="s">
        <v>17049</v>
      </c>
      <c r="N486" s="219" t="s">
        <v>17065</v>
      </c>
      <c r="O486" s="222" t="s">
        <v>17133</v>
      </c>
      <c r="P486" s="227">
        <v>7697188.9300000006</v>
      </c>
      <c r="Q486" s="227"/>
      <c r="R486" s="227">
        <v>0</v>
      </c>
      <c r="S486" s="227">
        <v>0</v>
      </c>
      <c r="T486" s="227">
        <f t="shared" si="250"/>
        <v>7697188.9300000006</v>
      </c>
      <c r="U486" s="220">
        <f t="shared" si="240"/>
        <v>2078.2430893430897</v>
      </c>
      <c r="V486" s="227">
        <v>2078.2430893430897</v>
      </c>
    </row>
    <row r="487" spans="1:22" ht="35.25">
      <c r="A487" s="200">
        <v>1</v>
      </c>
      <c r="B487" s="219">
        <f>SUBTOTAL(9,$A$405:A487)</f>
        <v>79</v>
      </c>
      <c r="C487" s="229" t="s">
        <v>541</v>
      </c>
      <c r="D487" s="219">
        <v>1965</v>
      </c>
      <c r="E487" s="219">
        <v>2010</v>
      </c>
      <c r="F487" s="219" t="s">
        <v>17191</v>
      </c>
      <c r="G487" s="219">
        <v>5</v>
      </c>
      <c r="H487" s="219" t="s">
        <v>16997</v>
      </c>
      <c r="I487" s="230">
        <v>2680.85</v>
      </c>
      <c r="J487" s="230">
        <v>1438.75</v>
      </c>
      <c r="K487" s="230">
        <v>1408.31</v>
      </c>
      <c r="L487" s="231">
        <v>59</v>
      </c>
      <c r="M487" s="219" t="s">
        <v>17049</v>
      </c>
      <c r="N487" s="219" t="s">
        <v>17065</v>
      </c>
      <c r="O487" s="222" t="s">
        <v>17135</v>
      </c>
      <c r="P487" s="227">
        <v>4549824</v>
      </c>
      <c r="Q487" s="227"/>
      <c r="R487" s="227">
        <v>0</v>
      </c>
      <c r="S487" s="227">
        <v>0</v>
      </c>
      <c r="T487" s="227">
        <f t="shared" si="250"/>
        <v>4549824</v>
      </c>
      <c r="U487" s="220">
        <f t="shared" si="240"/>
        <v>1697.1572449036687</v>
      </c>
      <c r="V487" s="227">
        <v>1697.1572449036687</v>
      </c>
    </row>
    <row r="488" spans="1:22" ht="35.25">
      <c r="A488" s="200">
        <v>1</v>
      </c>
      <c r="B488" s="219">
        <f>SUBTOTAL(9,$A$405:A488)</f>
        <v>80</v>
      </c>
      <c r="C488" s="229" t="s">
        <v>3411</v>
      </c>
      <c r="D488" s="219">
        <v>1964</v>
      </c>
      <c r="E488" s="219"/>
      <c r="F488" s="219" t="s">
        <v>17191</v>
      </c>
      <c r="G488" s="219">
        <v>5</v>
      </c>
      <c r="H488" s="219" t="s">
        <v>16997</v>
      </c>
      <c r="I488" s="230">
        <v>1701.07</v>
      </c>
      <c r="J488" s="230">
        <v>1568.27</v>
      </c>
      <c r="K488" s="230">
        <v>1483.47</v>
      </c>
      <c r="L488" s="231">
        <v>83</v>
      </c>
      <c r="M488" s="219" t="s">
        <v>17049</v>
      </c>
      <c r="N488" s="219" t="s">
        <v>17065</v>
      </c>
      <c r="O488" s="222" t="s">
        <v>17143</v>
      </c>
      <c r="P488" s="227">
        <v>5235667.84</v>
      </c>
      <c r="Q488" s="227"/>
      <c r="R488" s="227">
        <v>0</v>
      </c>
      <c r="S488" s="227">
        <v>0</v>
      </c>
      <c r="T488" s="227">
        <f t="shared" si="250"/>
        <v>5235667.84</v>
      </c>
      <c r="U488" s="220">
        <f t="shared" si="240"/>
        <v>3077.8673658344455</v>
      </c>
      <c r="V488" s="227">
        <v>3077.8673658344455</v>
      </c>
    </row>
    <row r="489" spans="1:22" ht="35.25">
      <c r="A489" s="200">
        <v>1</v>
      </c>
      <c r="B489" s="219">
        <f>SUBTOTAL(9,$A$405:A489)</f>
        <v>81</v>
      </c>
      <c r="C489" s="229" t="s">
        <v>542</v>
      </c>
      <c r="D489" s="219">
        <v>1962</v>
      </c>
      <c r="E489" s="219">
        <v>2010</v>
      </c>
      <c r="F489" s="219" t="s">
        <v>17191</v>
      </c>
      <c r="G489" s="219">
        <v>5</v>
      </c>
      <c r="H489" s="219" t="s">
        <v>16997</v>
      </c>
      <c r="I489" s="230">
        <v>2498.58</v>
      </c>
      <c r="J489" s="230">
        <v>1437.25</v>
      </c>
      <c r="K489" s="230">
        <v>1352.95</v>
      </c>
      <c r="L489" s="231">
        <v>52</v>
      </c>
      <c r="M489" s="219" t="s">
        <v>17049</v>
      </c>
      <c r="N489" s="219" t="s">
        <v>17065</v>
      </c>
      <c r="O489" s="222" t="s">
        <v>17135</v>
      </c>
      <c r="P489" s="227">
        <v>4465568</v>
      </c>
      <c r="Q489" s="227"/>
      <c r="R489" s="227">
        <v>0</v>
      </c>
      <c r="S489" s="227">
        <v>0</v>
      </c>
      <c r="T489" s="227">
        <f t="shared" si="250"/>
        <v>4465568</v>
      </c>
      <c r="U489" s="220">
        <f t="shared" si="240"/>
        <v>1787.2423536568772</v>
      </c>
      <c r="V489" s="227">
        <v>1787.2423536568772</v>
      </c>
    </row>
    <row r="490" spans="1:22" ht="35.25">
      <c r="A490" s="200">
        <v>1</v>
      </c>
      <c r="B490" s="219">
        <f>SUBTOTAL(9,$A$405:A490)</f>
        <v>82</v>
      </c>
      <c r="C490" s="229" t="s">
        <v>543</v>
      </c>
      <c r="D490" s="219">
        <v>1983</v>
      </c>
      <c r="E490" s="219"/>
      <c r="F490" s="219" t="s">
        <v>17191</v>
      </c>
      <c r="G490" s="219">
        <v>5</v>
      </c>
      <c r="H490" s="219" t="s">
        <v>17055</v>
      </c>
      <c r="I490" s="230">
        <v>5763.67</v>
      </c>
      <c r="J490" s="230">
        <v>4429</v>
      </c>
      <c r="K490" s="230">
        <v>4297.2</v>
      </c>
      <c r="L490" s="231">
        <v>210</v>
      </c>
      <c r="M490" s="219" t="s">
        <v>17049</v>
      </c>
      <c r="N490" s="219" t="s">
        <v>17065</v>
      </c>
      <c r="O490" s="222" t="s">
        <v>17131</v>
      </c>
      <c r="P490" s="227">
        <v>10455000</v>
      </c>
      <c r="Q490" s="227"/>
      <c r="R490" s="227">
        <v>0</v>
      </c>
      <c r="S490" s="227">
        <v>0</v>
      </c>
      <c r="T490" s="227">
        <f t="shared" si="250"/>
        <v>10455000</v>
      </c>
      <c r="U490" s="220">
        <f t="shared" si="240"/>
        <v>1813.9484044020562</v>
      </c>
      <c r="V490" s="227">
        <v>1902.9471152928604</v>
      </c>
    </row>
    <row r="491" spans="1:22" ht="35.25">
      <c r="A491" s="200">
        <v>1</v>
      </c>
      <c r="B491" s="219">
        <f>SUBTOTAL(9,$A$405:A491)</f>
        <v>83</v>
      </c>
      <c r="C491" s="229" t="s">
        <v>544</v>
      </c>
      <c r="D491" s="219">
        <v>1964</v>
      </c>
      <c r="E491" s="219"/>
      <c r="F491" s="219" t="s">
        <v>17191</v>
      </c>
      <c r="G491" s="219">
        <v>5</v>
      </c>
      <c r="H491" s="219" t="s">
        <v>17052</v>
      </c>
      <c r="I491" s="230">
        <v>3399.17</v>
      </c>
      <c r="J491" s="230">
        <v>2811.32</v>
      </c>
      <c r="K491" s="230">
        <v>2811.32</v>
      </c>
      <c r="L491" s="231">
        <v>180</v>
      </c>
      <c r="M491" s="219" t="s">
        <v>17049</v>
      </c>
      <c r="N491" s="219" t="s">
        <v>17065</v>
      </c>
      <c r="O491" s="222" t="s">
        <v>17144</v>
      </c>
      <c r="P491" s="227">
        <v>10053425.92</v>
      </c>
      <c r="Q491" s="227"/>
      <c r="R491" s="227">
        <v>0</v>
      </c>
      <c r="S491" s="227">
        <v>0</v>
      </c>
      <c r="T491" s="227">
        <f t="shared" si="250"/>
        <v>10053425.92</v>
      </c>
      <c r="U491" s="220">
        <f t="shared" si="240"/>
        <v>2957.6119817484855</v>
      </c>
      <c r="V491" s="227">
        <v>2957.6119817484855</v>
      </c>
    </row>
    <row r="492" spans="1:22" ht="35.25">
      <c r="A492" s="200">
        <v>1</v>
      </c>
      <c r="B492" s="219">
        <f>SUBTOTAL(9,$A$405:A492)</f>
        <v>84</v>
      </c>
      <c r="C492" s="229" t="s">
        <v>545</v>
      </c>
      <c r="D492" s="219">
        <v>1966</v>
      </c>
      <c r="E492" s="219"/>
      <c r="F492" s="219" t="s">
        <v>17191</v>
      </c>
      <c r="G492" s="219">
        <v>5</v>
      </c>
      <c r="H492" s="219" t="s">
        <v>17052</v>
      </c>
      <c r="I492" s="230">
        <v>4152</v>
      </c>
      <c r="J492" s="230">
        <v>3895.8</v>
      </c>
      <c r="K492" s="230">
        <v>3748.59</v>
      </c>
      <c r="L492" s="231">
        <v>140</v>
      </c>
      <c r="M492" s="219" t="s">
        <v>17049</v>
      </c>
      <c r="N492" s="219" t="s">
        <v>17065</v>
      </c>
      <c r="O492" s="222" t="s">
        <v>17133</v>
      </c>
      <c r="P492" s="227">
        <v>10616256</v>
      </c>
      <c r="Q492" s="227"/>
      <c r="R492" s="227">
        <v>0</v>
      </c>
      <c r="S492" s="227">
        <v>0</v>
      </c>
      <c r="T492" s="227">
        <f t="shared" si="250"/>
        <v>10616256</v>
      </c>
      <c r="U492" s="220">
        <f t="shared" si="240"/>
        <v>2556.9017341040462</v>
      </c>
      <c r="V492" s="227">
        <v>2556.9017341040462</v>
      </c>
    </row>
    <row r="493" spans="1:22" ht="35.25">
      <c r="A493" s="200">
        <v>1</v>
      </c>
      <c r="B493" s="219">
        <f>SUBTOTAL(9,$A$405:A493)</f>
        <v>85</v>
      </c>
      <c r="C493" s="229" t="s">
        <v>546</v>
      </c>
      <c r="D493" s="219">
        <v>1973</v>
      </c>
      <c r="E493" s="219"/>
      <c r="F493" s="219" t="s">
        <v>17191</v>
      </c>
      <c r="G493" s="219">
        <v>5</v>
      </c>
      <c r="H493" s="219" t="s">
        <v>17052</v>
      </c>
      <c r="I493" s="230">
        <v>3021.6</v>
      </c>
      <c r="J493" s="230">
        <v>2581.8000000000002</v>
      </c>
      <c r="K493" s="230">
        <v>2581.8000000000002</v>
      </c>
      <c r="L493" s="231">
        <v>95</v>
      </c>
      <c r="M493" s="219" t="s">
        <v>17049</v>
      </c>
      <c r="N493" s="219" t="s">
        <v>17065</v>
      </c>
      <c r="O493" s="222" t="s">
        <v>17132</v>
      </c>
      <c r="P493" s="227">
        <v>7333375</v>
      </c>
      <c r="Q493" s="227"/>
      <c r="R493" s="227">
        <v>0</v>
      </c>
      <c r="S493" s="227">
        <v>0</v>
      </c>
      <c r="T493" s="227">
        <f t="shared" si="250"/>
        <v>7333375</v>
      </c>
      <c r="U493" s="220">
        <f t="shared" si="240"/>
        <v>2426.9840481863912</v>
      </c>
      <c r="V493" s="227">
        <v>2546.0604514164684</v>
      </c>
    </row>
    <row r="494" spans="1:22" ht="35.25">
      <c r="A494" s="200">
        <v>1</v>
      </c>
      <c r="B494" s="219">
        <f>SUBTOTAL(9,$A$405:A494)</f>
        <v>86</v>
      </c>
      <c r="C494" s="229" t="s">
        <v>548</v>
      </c>
      <c r="D494" s="219">
        <v>1977</v>
      </c>
      <c r="E494" s="219"/>
      <c r="F494" s="219" t="s">
        <v>17191</v>
      </c>
      <c r="G494" s="219">
        <v>5</v>
      </c>
      <c r="H494" s="219" t="s">
        <v>17052</v>
      </c>
      <c r="I494" s="230">
        <v>3637.93</v>
      </c>
      <c r="J494" s="230">
        <v>3319.03</v>
      </c>
      <c r="K494" s="230">
        <v>3100.73</v>
      </c>
      <c r="L494" s="231">
        <v>156</v>
      </c>
      <c r="M494" s="219" t="s">
        <v>17049</v>
      </c>
      <c r="N494" s="219" t="s">
        <v>17065</v>
      </c>
      <c r="O494" s="222" t="s">
        <v>17143</v>
      </c>
      <c r="P494" s="227">
        <v>8160000</v>
      </c>
      <c r="Q494" s="227"/>
      <c r="R494" s="227">
        <v>0</v>
      </c>
      <c r="S494" s="227">
        <v>0</v>
      </c>
      <c r="T494" s="227">
        <f t="shared" si="250"/>
        <v>8160000</v>
      </c>
      <c r="U494" s="220">
        <f t="shared" si="240"/>
        <v>2243.0338131849708</v>
      </c>
      <c r="V494" s="227">
        <v>2353.0849686497545</v>
      </c>
    </row>
    <row r="495" spans="1:22" ht="35.25">
      <c r="A495" s="200">
        <v>1</v>
      </c>
      <c r="B495" s="219">
        <f>SUBTOTAL(9,$A$405:A495)</f>
        <v>87</v>
      </c>
      <c r="C495" s="229" t="s">
        <v>516</v>
      </c>
      <c r="D495" s="219">
        <v>1930</v>
      </c>
      <c r="E495" s="219">
        <v>2010</v>
      </c>
      <c r="F495" s="219" t="s">
        <v>17191</v>
      </c>
      <c r="G495" s="219">
        <v>3</v>
      </c>
      <c r="H495" s="219" t="s">
        <v>17056</v>
      </c>
      <c r="I495" s="230">
        <v>1159.1300000000001</v>
      </c>
      <c r="J495" s="230">
        <v>834.33</v>
      </c>
      <c r="K495" s="230">
        <v>834.33</v>
      </c>
      <c r="L495" s="231">
        <v>44</v>
      </c>
      <c r="M495" s="219" t="s">
        <v>17049</v>
      </c>
      <c r="N495" s="219" t="s">
        <v>17065</v>
      </c>
      <c r="O495" s="222" t="s">
        <v>17135</v>
      </c>
      <c r="P495" s="227">
        <v>6054944</v>
      </c>
      <c r="Q495" s="227"/>
      <c r="R495" s="227">
        <v>0</v>
      </c>
      <c r="S495" s="227">
        <v>0</v>
      </c>
      <c r="T495" s="227">
        <f>P495-R495-S495</f>
        <v>6054944</v>
      </c>
      <c r="U495" s="220">
        <f t="shared" si="240"/>
        <v>5223.6970831571953</v>
      </c>
      <c r="V495" s="227">
        <v>6454.0617532114602</v>
      </c>
    </row>
    <row r="496" spans="1:22" ht="35.25">
      <c r="B496" s="228" t="s">
        <v>534</v>
      </c>
      <c r="C496" s="246"/>
      <c r="D496" s="219" t="s">
        <v>17027</v>
      </c>
      <c r="E496" s="219" t="s">
        <v>17027</v>
      </c>
      <c r="F496" s="219" t="s">
        <v>17027</v>
      </c>
      <c r="G496" s="219" t="s">
        <v>17027</v>
      </c>
      <c r="H496" s="219" t="s">
        <v>17027</v>
      </c>
      <c r="I496" s="224">
        <f>I497+I498+I499</f>
        <v>7957.4</v>
      </c>
      <c r="J496" s="224">
        <f t="shared" ref="J496:L496" si="251">J497+J498+J499</f>
        <v>4864.2</v>
      </c>
      <c r="K496" s="224">
        <f>K497+K498+K499</f>
        <v>4510.3</v>
      </c>
      <c r="L496" s="225">
        <f t="shared" si="251"/>
        <v>217</v>
      </c>
      <c r="M496" s="219" t="s">
        <v>17027</v>
      </c>
      <c r="N496" s="219" t="s">
        <v>17027</v>
      </c>
      <c r="O496" s="222" t="s">
        <v>17027</v>
      </c>
      <c r="P496" s="226">
        <v>14682262.560000001</v>
      </c>
      <c r="Q496" s="226"/>
      <c r="R496" s="224">
        <f>R497+R498+R499</f>
        <v>0</v>
      </c>
      <c r="S496" s="224">
        <f t="shared" ref="S496:T496" si="252">S497+S498+S499</f>
        <v>0</v>
      </c>
      <c r="T496" s="224">
        <f t="shared" si="252"/>
        <v>14682262.560000001</v>
      </c>
      <c r="U496" s="220">
        <f t="shared" si="240"/>
        <v>1845.1080202076057</v>
      </c>
      <c r="V496" s="227">
        <f>MAX(V497:V499)</f>
        <v>4338.0380485021406</v>
      </c>
    </row>
    <row r="497" spans="1:22" ht="35.25">
      <c r="A497" s="200">
        <v>1</v>
      </c>
      <c r="B497" s="219">
        <f>SUBTOTAL(9,$A$405:A497)</f>
        <v>88</v>
      </c>
      <c r="C497" s="229" t="s">
        <v>549</v>
      </c>
      <c r="D497" s="219">
        <v>1985</v>
      </c>
      <c r="E497" s="219"/>
      <c r="F497" s="219" t="s">
        <v>17054</v>
      </c>
      <c r="G497" s="219">
        <v>5</v>
      </c>
      <c r="H497" s="219">
        <v>5</v>
      </c>
      <c r="I497" s="230">
        <v>5783</v>
      </c>
      <c r="J497" s="230">
        <v>3938.5</v>
      </c>
      <c r="K497" s="230">
        <v>3888.9</v>
      </c>
      <c r="L497" s="231">
        <v>167</v>
      </c>
      <c r="M497" s="219" t="s">
        <v>17049</v>
      </c>
      <c r="N497" s="219" t="s">
        <v>17065</v>
      </c>
      <c r="O497" s="222" t="s">
        <v>17136</v>
      </c>
      <c r="P497" s="227">
        <v>8933500</v>
      </c>
      <c r="Q497" s="227"/>
      <c r="R497" s="227">
        <v>0</v>
      </c>
      <c r="S497" s="227">
        <v>0</v>
      </c>
      <c r="T497" s="227">
        <f>P497-R497-S497</f>
        <v>8933500</v>
      </c>
      <c r="U497" s="220">
        <f t="shared" si="240"/>
        <v>1544.7864430226525</v>
      </c>
      <c r="V497" s="227">
        <v>1620.58</v>
      </c>
    </row>
    <row r="498" spans="1:22" ht="35.25">
      <c r="A498" s="200">
        <v>1</v>
      </c>
      <c r="B498" s="219">
        <f>SUBTOTAL(9,$A$405:A498)</f>
        <v>89</v>
      </c>
      <c r="C498" s="229" t="s">
        <v>3818</v>
      </c>
      <c r="D498" s="219">
        <v>1988</v>
      </c>
      <c r="E498" s="219"/>
      <c r="F498" s="219" t="s">
        <v>17054</v>
      </c>
      <c r="G498" s="219">
        <v>2</v>
      </c>
      <c r="H498" s="219">
        <v>2</v>
      </c>
      <c r="I498" s="230">
        <v>1473.4</v>
      </c>
      <c r="J498" s="230">
        <v>565</v>
      </c>
      <c r="K498" s="230">
        <v>356.2</v>
      </c>
      <c r="L498" s="231">
        <v>25</v>
      </c>
      <c r="M498" s="219" t="s">
        <v>17049</v>
      </c>
      <c r="N498" s="219" t="s">
        <v>17065</v>
      </c>
      <c r="O498" s="222" t="s">
        <v>17136</v>
      </c>
      <c r="P498" s="227">
        <v>3364342.08</v>
      </c>
      <c r="Q498" s="227"/>
      <c r="R498" s="227">
        <v>0</v>
      </c>
      <c r="S498" s="227">
        <v>0</v>
      </c>
      <c r="T498" s="227">
        <f>P498-R498-S498</f>
        <v>3364342.08</v>
      </c>
      <c r="U498" s="220">
        <f t="shared" si="240"/>
        <v>2283.3867788787838</v>
      </c>
      <c r="V498" s="227">
        <v>2283.39</v>
      </c>
    </row>
    <row r="499" spans="1:22" ht="35.25">
      <c r="A499" s="200">
        <v>1</v>
      </c>
      <c r="B499" s="219">
        <f>SUBTOTAL(9,$A$405:A499)</f>
        <v>90</v>
      </c>
      <c r="C499" s="229" t="s">
        <v>524</v>
      </c>
      <c r="D499" s="219">
        <v>1964</v>
      </c>
      <c r="E499" s="219"/>
      <c r="F499" s="219" t="s">
        <v>17191</v>
      </c>
      <c r="G499" s="219">
        <v>2</v>
      </c>
      <c r="H499" s="219">
        <v>2</v>
      </c>
      <c r="I499" s="230">
        <v>701</v>
      </c>
      <c r="J499" s="230">
        <v>360.7</v>
      </c>
      <c r="K499" s="230">
        <v>265.2</v>
      </c>
      <c r="L499" s="231">
        <v>25</v>
      </c>
      <c r="M499" s="219" t="s">
        <v>17049</v>
      </c>
      <c r="N499" s="219" t="s">
        <v>17065</v>
      </c>
      <c r="O499" s="222" t="s">
        <v>17137</v>
      </c>
      <c r="P499" s="227">
        <v>2384420.48</v>
      </c>
      <c r="Q499" s="227"/>
      <c r="R499" s="227">
        <v>0</v>
      </c>
      <c r="S499" s="227">
        <v>0</v>
      </c>
      <c r="T499" s="227">
        <f>P499-R499-S499</f>
        <v>2384420.48</v>
      </c>
      <c r="U499" s="220">
        <f t="shared" si="240"/>
        <v>3401.4557489300996</v>
      </c>
      <c r="V499" s="227">
        <v>4338.0380485021406</v>
      </c>
    </row>
    <row r="500" spans="1:22" ht="35.25">
      <c r="B500" s="228" t="s">
        <v>535</v>
      </c>
      <c r="C500" s="246"/>
      <c r="D500" s="219" t="s">
        <v>17027</v>
      </c>
      <c r="E500" s="219" t="s">
        <v>17027</v>
      </c>
      <c r="F500" s="219" t="s">
        <v>17027</v>
      </c>
      <c r="G500" s="219" t="s">
        <v>17027</v>
      </c>
      <c r="H500" s="219" t="s">
        <v>17027</v>
      </c>
      <c r="I500" s="224">
        <f>I501+I502</f>
        <v>4302</v>
      </c>
      <c r="J500" s="224">
        <f t="shared" ref="J500:L500" si="253">J501+J502</f>
        <v>4000.2000000000003</v>
      </c>
      <c r="K500" s="224">
        <f>K501+K502</f>
        <v>3764.8</v>
      </c>
      <c r="L500" s="225">
        <f t="shared" si="253"/>
        <v>167</v>
      </c>
      <c r="M500" s="219" t="s">
        <v>17027</v>
      </c>
      <c r="N500" s="219" t="s">
        <v>17027</v>
      </c>
      <c r="O500" s="222" t="s">
        <v>17027</v>
      </c>
      <c r="P500" s="226">
        <v>17109331.199999999</v>
      </c>
      <c r="Q500" s="226">
        <f t="shared" ref="Q500:T500" si="254">Q501+Q502</f>
        <v>0</v>
      </c>
      <c r="R500" s="224">
        <f t="shared" si="254"/>
        <v>0</v>
      </c>
      <c r="S500" s="224">
        <f t="shared" si="254"/>
        <v>0</v>
      </c>
      <c r="T500" s="224">
        <f t="shared" si="254"/>
        <v>17109331.199999999</v>
      </c>
      <c r="U500" s="220">
        <f t="shared" si="240"/>
        <v>3977.0644351464434</v>
      </c>
      <c r="V500" s="227">
        <f>MAX(V501:V502)</f>
        <v>8434.1771292840167</v>
      </c>
    </row>
    <row r="501" spans="1:22" ht="35.25">
      <c r="A501" s="200">
        <v>1</v>
      </c>
      <c r="B501" s="219">
        <f>SUBTOTAL(9,$A$405:A501)</f>
        <v>91</v>
      </c>
      <c r="C501" s="229" t="s">
        <v>550</v>
      </c>
      <c r="D501" s="219">
        <v>1966</v>
      </c>
      <c r="E501" s="219"/>
      <c r="F501" s="219" t="s">
        <v>17191</v>
      </c>
      <c r="G501" s="219">
        <v>5</v>
      </c>
      <c r="H501" s="219" t="s">
        <v>17052</v>
      </c>
      <c r="I501" s="230">
        <v>3417.9</v>
      </c>
      <c r="J501" s="230">
        <v>3179.3</v>
      </c>
      <c r="K501" s="230">
        <v>3093.8</v>
      </c>
      <c r="L501" s="231">
        <v>145</v>
      </c>
      <c r="M501" s="219" t="s">
        <v>17049</v>
      </c>
      <c r="N501" s="219" t="s">
        <v>17065</v>
      </c>
      <c r="O501" s="222" t="s">
        <v>17145</v>
      </c>
      <c r="P501" s="227">
        <v>9832675.1999999993</v>
      </c>
      <c r="Q501" s="227"/>
      <c r="R501" s="227">
        <v>0</v>
      </c>
      <c r="S501" s="227">
        <v>0</v>
      </c>
      <c r="T501" s="227">
        <f>P501-R501-S501</f>
        <v>9832675.1999999993</v>
      </c>
      <c r="U501" s="220">
        <f t="shared" si="240"/>
        <v>2876.8176950759234</v>
      </c>
      <c r="V501" s="227">
        <v>2876.8176950759239</v>
      </c>
    </row>
    <row r="502" spans="1:22" ht="35.25">
      <c r="A502" s="200">
        <v>1</v>
      </c>
      <c r="B502" s="219">
        <f>SUBTOTAL(9,$A$405:A502)</f>
        <v>92</v>
      </c>
      <c r="C502" s="229" t="s">
        <v>551</v>
      </c>
      <c r="D502" s="219">
        <v>1953</v>
      </c>
      <c r="E502" s="219"/>
      <c r="F502" s="219" t="s">
        <v>17191</v>
      </c>
      <c r="G502" s="219">
        <v>2</v>
      </c>
      <c r="H502" s="219" t="s">
        <v>16997</v>
      </c>
      <c r="I502" s="230">
        <v>884.1</v>
      </c>
      <c r="J502" s="230">
        <v>820.9</v>
      </c>
      <c r="K502" s="230">
        <v>671</v>
      </c>
      <c r="L502" s="231">
        <v>22</v>
      </c>
      <c r="M502" s="219" t="s">
        <v>17049</v>
      </c>
      <c r="N502" s="219" t="s">
        <v>17087</v>
      </c>
      <c r="O502" s="222" t="s">
        <v>17053</v>
      </c>
      <c r="P502" s="227">
        <v>7276656</v>
      </c>
      <c r="Q502" s="227"/>
      <c r="R502" s="227">
        <v>0</v>
      </c>
      <c r="S502" s="227">
        <v>0</v>
      </c>
      <c r="T502" s="227">
        <f>P502-R502-S502</f>
        <v>7276656</v>
      </c>
      <c r="U502" s="220">
        <f t="shared" si="240"/>
        <v>8230.580251102816</v>
      </c>
      <c r="V502" s="227">
        <v>8434.1771292840167</v>
      </c>
    </row>
    <row r="503" spans="1:22" ht="35.25">
      <c r="B503" s="228" t="s">
        <v>536</v>
      </c>
      <c r="C503" s="246"/>
      <c r="D503" s="219" t="s">
        <v>17027</v>
      </c>
      <c r="E503" s="219" t="s">
        <v>17027</v>
      </c>
      <c r="F503" s="219" t="s">
        <v>17027</v>
      </c>
      <c r="G503" s="219" t="s">
        <v>17027</v>
      </c>
      <c r="H503" s="219" t="s">
        <v>17027</v>
      </c>
      <c r="I503" s="224">
        <f>I504+I505</f>
        <v>5228.93</v>
      </c>
      <c r="J503" s="224">
        <f t="shared" ref="J503:L503" si="255">J504+J505</f>
        <v>3323.23</v>
      </c>
      <c r="K503" s="224">
        <f>K504+K505</f>
        <v>3117.53</v>
      </c>
      <c r="L503" s="225">
        <f t="shared" si="255"/>
        <v>134</v>
      </c>
      <c r="M503" s="219" t="s">
        <v>17027</v>
      </c>
      <c r="N503" s="219" t="s">
        <v>17027</v>
      </c>
      <c r="O503" s="222" t="s">
        <v>17027</v>
      </c>
      <c r="P503" s="226">
        <v>15108214.489999998</v>
      </c>
      <c r="Q503" s="226"/>
      <c r="R503" s="224">
        <f t="shared" ref="R503:T503" si="256">R504+R505</f>
        <v>0</v>
      </c>
      <c r="S503" s="224">
        <f t="shared" si="256"/>
        <v>0</v>
      </c>
      <c r="T503" s="224">
        <f t="shared" si="256"/>
        <v>15108214.489999998</v>
      </c>
      <c r="U503" s="220">
        <f t="shared" si="240"/>
        <v>2889.3510699129647</v>
      </c>
      <c r="V503" s="227">
        <f>MAX(V504:V505)</f>
        <v>7478.440664711633</v>
      </c>
    </row>
    <row r="504" spans="1:22" ht="35.25">
      <c r="A504" s="200">
        <v>1</v>
      </c>
      <c r="B504" s="219">
        <f>SUBTOTAL(9,$A$405:A504)</f>
        <v>93</v>
      </c>
      <c r="C504" s="229" t="s">
        <v>552</v>
      </c>
      <c r="D504" s="219">
        <v>1958</v>
      </c>
      <c r="E504" s="219"/>
      <c r="F504" s="219" t="s">
        <v>17191</v>
      </c>
      <c r="G504" s="219">
        <v>4</v>
      </c>
      <c r="H504" s="219" t="s">
        <v>17052</v>
      </c>
      <c r="I504" s="230">
        <v>4615.13</v>
      </c>
      <c r="J504" s="230">
        <v>2752.73</v>
      </c>
      <c r="K504" s="230">
        <v>2547.0300000000002</v>
      </c>
      <c r="L504" s="231">
        <v>107</v>
      </c>
      <c r="M504" s="219" t="s">
        <v>17049</v>
      </c>
      <c r="N504" s="219" t="s">
        <v>17065</v>
      </c>
      <c r="O504" s="222" t="s">
        <v>17140</v>
      </c>
      <c r="P504" s="227">
        <v>10517947.609999999</v>
      </c>
      <c r="Q504" s="227"/>
      <c r="R504" s="227">
        <v>0</v>
      </c>
      <c r="S504" s="227">
        <v>0</v>
      </c>
      <c r="T504" s="227">
        <f>P504-R504-S504</f>
        <v>10517947.609999999</v>
      </c>
      <c r="U504" s="220">
        <f t="shared" si="240"/>
        <v>2279.0143744596576</v>
      </c>
      <c r="V504" s="227">
        <v>3918.7693261078234</v>
      </c>
    </row>
    <row r="505" spans="1:22" ht="35.25">
      <c r="A505" s="200">
        <v>1</v>
      </c>
      <c r="B505" s="219">
        <f>SUBTOTAL(9,$A$405:A505)</f>
        <v>94</v>
      </c>
      <c r="C505" s="229" t="s">
        <v>553</v>
      </c>
      <c r="D505" s="219">
        <v>1961</v>
      </c>
      <c r="E505" s="219"/>
      <c r="F505" s="219" t="s">
        <v>17191</v>
      </c>
      <c r="G505" s="219">
        <v>2</v>
      </c>
      <c r="H505" s="219" t="s">
        <v>16997</v>
      </c>
      <c r="I505" s="230">
        <v>613.79999999999995</v>
      </c>
      <c r="J505" s="230">
        <v>570.5</v>
      </c>
      <c r="K505" s="230">
        <v>570.5</v>
      </c>
      <c r="L505" s="231">
        <v>27</v>
      </c>
      <c r="M505" s="219" t="s">
        <v>17049</v>
      </c>
      <c r="N505" s="219" t="s">
        <v>17065</v>
      </c>
      <c r="O505" s="222" t="s">
        <v>17139</v>
      </c>
      <c r="P505" s="227">
        <v>4590266.88</v>
      </c>
      <c r="Q505" s="227"/>
      <c r="R505" s="227">
        <v>0</v>
      </c>
      <c r="S505" s="227">
        <v>0</v>
      </c>
      <c r="T505" s="227">
        <f>P505-R505-S505</f>
        <v>4590266.88</v>
      </c>
      <c r="U505" s="220">
        <f t="shared" si="240"/>
        <v>7478.440664711633</v>
      </c>
      <c r="V505" s="227">
        <v>7478.440664711633</v>
      </c>
    </row>
    <row r="506" spans="1:22" ht="35.25">
      <c r="B506" s="228" t="s">
        <v>459</v>
      </c>
      <c r="C506" s="246"/>
      <c r="D506" s="219" t="s">
        <v>17027</v>
      </c>
      <c r="E506" s="219" t="s">
        <v>17027</v>
      </c>
      <c r="F506" s="219" t="s">
        <v>17027</v>
      </c>
      <c r="G506" s="219" t="s">
        <v>17027</v>
      </c>
      <c r="H506" s="219" t="s">
        <v>17027</v>
      </c>
      <c r="I506" s="224">
        <f>SUM(I507:I514)</f>
        <v>10229.500000000002</v>
      </c>
      <c r="J506" s="224">
        <f t="shared" ref="J506:L506" si="257">SUM(J507:J514)</f>
        <v>9187.8000000000011</v>
      </c>
      <c r="K506" s="224">
        <f>SUM(K507:K514)</f>
        <v>8768.4000000000015</v>
      </c>
      <c r="L506" s="225">
        <f t="shared" si="257"/>
        <v>327</v>
      </c>
      <c r="M506" s="219" t="s">
        <v>17027</v>
      </c>
      <c r="N506" s="219" t="s">
        <v>17027</v>
      </c>
      <c r="O506" s="222" t="s">
        <v>17027</v>
      </c>
      <c r="P506" s="226">
        <v>40448210.159999996</v>
      </c>
      <c r="Q506" s="226">
        <f t="shared" ref="Q506:T506" si="258">SUM(Q507:Q514)</f>
        <v>0</v>
      </c>
      <c r="R506" s="224">
        <f t="shared" si="258"/>
        <v>0</v>
      </c>
      <c r="S506" s="224">
        <f t="shared" si="258"/>
        <v>0</v>
      </c>
      <c r="T506" s="224">
        <f t="shared" si="258"/>
        <v>40448210.159999996</v>
      </c>
      <c r="U506" s="220">
        <f t="shared" si="240"/>
        <v>3954.0749948677835</v>
      </c>
      <c r="V506" s="227">
        <f>MAX(V507:V514)</f>
        <v>32799.317163212436</v>
      </c>
    </row>
    <row r="507" spans="1:22" ht="35.25">
      <c r="A507" s="200">
        <v>1</v>
      </c>
      <c r="B507" s="219">
        <f>SUBTOTAL(9,$A$405:A507)</f>
        <v>95</v>
      </c>
      <c r="C507" s="229" t="s">
        <v>476</v>
      </c>
      <c r="D507" s="219">
        <v>1979</v>
      </c>
      <c r="E507" s="219"/>
      <c r="F507" s="219" t="s">
        <v>17054</v>
      </c>
      <c r="G507" s="219">
        <v>5</v>
      </c>
      <c r="H507" s="219" t="s">
        <v>17051</v>
      </c>
      <c r="I507" s="230">
        <v>6142.1</v>
      </c>
      <c r="J507" s="230">
        <v>6142.1</v>
      </c>
      <c r="K507" s="230">
        <v>5882.1</v>
      </c>
      <c r="L507" s="231">
        <v>177</v>
      </c>
      <c r="M507" s="219" t="s">
        <v>17049</v>
      </c>
      <c r="N507" s="219" t="s">
        <v>17065</v>
      </c>
      <c r="O507" s="222" t="s">
        <v>17154</v>
      </c>
      <c r="P507" s="227">
        <v>12960000</v>
      </c>
      <c r="Q507" s="227"/>
      <c r="R507" s="227">
        <v>0</v>
      </c>
      <c r="S507" s="227">
        <v>0</v>
      </c>
      <c r="T507" s="227">
        <f t="shared" ref="T507:T514" si="259">P507-R507-S507</f>
        <v>12960000</v>
      </c>
      <c r="U507" s="220">
        <f t="shared" si="240"/>
        <v>2110.0275150192929</v>
      </c>
      <c r="V507" s="227">
        <v>2351.8999690659548</v>
      </c>
    </row>
    <row r="508" spans="1:22" ht="35.25">
      <c r="A508" s="200">
        <v>1</v>
      </c>
      <c r="B508" s="219">
        <f>SUBTOTAL(9,$A$405:A508)</f>
        <v>96</v>
      </c>
      <c r="C508" s="229" t="s">
        <v>477</v>
      </c>
      <c r="D508" s="219">
        <v>1985</v>
      </c>
      <c r="E508" s="219"/>
      <c r="F508" s="219" t="s">
        <v>17191</v>
      </c>
      <c r="G508" s="219">
        <v>2</v>
      </c>
      <c r="H508" s="219">
        <v>3</v>
      </c>
      <c r="I508" s="230">
        <v>862.2</v>
      </c>
      <c r="J508" s="230">
        <v>500.3</v>
      </c>
      <c r="K508" s="230">
        <v>500.3</v>
      </c>
      <c r="L508" s="231">
        <v>29</v>
      </c>
      <c r="M508" s="219" t="s">
        <v>17049</v>
      </c>
      <c r="N508" s="219" t="s">
        <v>17107</v>
      </c>
      <c r="O508" s="222" t="s">
        <v>17157</v>
      </c>
      <c r="P508" s="227">
        <v>4012668</v>
      </c>
      <c r="Q508" s="227"/>
      <c r="R508" s="227">
        <v>0</v>
      </c>
      <c r="S508" s="227">
        <v>0</v>
      </c>
      <c r="T508" s="227">
        <f t="shared" si="259"/>
        <v>4012668</v>
      </c>
      <c r="U508" s="220">
        <f t="shared" si="240"/>
        <v>4653.987473903966</v>
      </c>
      <c r="V508" s="227">
        <v>4653.9874739039669</v>
      </c>
    </row>
    <row r="509" spans="1:22" ht="35.25">
      <c r="A509" s="200">
        <v>1</v>
      </c>
      <c r="B509" s="219">
        <f>SUBTOTAL(9,$A$405:A509)</f>
        <v>97</v>
      </c>
      <c r="C509" s="229" t="s">
        <v>478</v>
      </c>
      <c r="D509" s="219">
        <v>1984</v>
      </c>
      <c r="E509" s="219"/>
      <c r="F509" s="219" t="s">
        <v>17191</v>
      </c>
      <c r="G509" s="219">
        <v>2</v>
      </c>
      <c r="H509" s="219" t="s">
        <v>17056</v>
      </c>
      <c r="I509" s="230">
        <v>935.2</v>
      </c>
      <c r="J509" s="230">
        <v>852.4</v>
      </c>
      <c r="K509" s="230">
        <v>852.4</v>
      </c>
      <c r="L509" s="231">
        <v>27</v>
      </c>
      <c r="M509" s="219" t="s">
        <v>17049</v>
      </c>
      <c r="N509" s="219" t="s">
        <v>17065</v>
      </c>
      <c r="O509" s="222" t="s">
        <v>17155</v>
      </c>
      <c r="P509" s="227">
        <v>6108172</v>
      </c>
      <c r="Q509" s="227"/>
      <c r="R509" s="227">
        <v>0</v>
      </c>
      <c r="S509" s="227">
        <v>0</v>
      </c>
      <c r="T509" s="227">
        <f t="shared" si="259"/>
        <v>6108172</v>
      </c>
      <c r="U509" s="220">
        <f t="shared" si="240"/>
        <v>6531.4071856287419</v>
      </c>
      <c r="V509" s="227">
        <v>6531.4076133447388</v>
      </c>
    </row>
    <row r="510" spans="1:22" ht="35.25">
      <c r="A510" s="200">
        <v>1</v>
      </c>
      <c r="B510" s="219">
        <f>SUBTOTAL(9,$A$405:A510)</f>
        <v>98</v>
      </c>
      <c r="C510" s="229" t="s">
        <v>460</v>
      </c>
      <c r="D510" s="219">
        <v>1961</v>
      </c>
      <c r="E510" s="219"/>
      <c r="F510" s="219" t="s">
        <v>17191</v>
      </c>
      <c r="G510" s="219">
        <v>2</v>
      </c>
      <c r="H510" s="219" t="s">
        <v>16997</v>
      </c>
      <c r="I510" s="230">
        <v>542.20000000000005</v>
      </c>
      <c r="J510" s="230">
        <v>374.6</v>
      </c>
      <c r="K510" s="230">
        <v>345.1</v>
      </c>
      <c r="L510" s="231">
        <v>25</v>
      </c>
      <c r="M510" s="219" t="s">
        <v>17049</v>
      </c>
      <c r="N510" s="219" t="s">
        <v>17065</v>
      </c>
      <c r="O510" s="222" t="s">
        <v>17154</v>
      </c>
      <c r="P510" s="227">
        <v>3995395.2</v>
      </c>
      <c r="Q510" s="227"/>
      <c r="R510" s="227">
        <v>0</v>
      </c>
      <c r="S510" s="227">
        <v>0</v>
      </c>
      <c r="T510" s="227">
        <f t="shared" si="259"/>
        <v>3995395.2</v>
      </c>
      <c r="U510" s="220">
        <f t="shared" si="240"/>
        <v>7368.8587237181846</v>
      </c>
      <c r="V510" s="227">
        <v>9173.5859092585761</v>
      </c>
    </row>
    <row r="511" spans="1:22" ht="35.25">
      <c r="A511" s="200">
        <v>1</v>
      </c>
      <c r="B511" s="219">
        <f>SUBTOTAL(9,$A$405:A511)</f>
        <v>99</v>
      </c>
      <c r="C511" s="229" t="s">
        <v>464</v>
      </c>
      <c r="D511" s="219">
        <v>1959</v>
      </c>
      <c r="E511" s="219"/>
      <c r="F511" s="219" t="s">
        <v>17190</v>
      </c>
      <c r="G511" s="219">
        <v>2</v>
      </c>
      <c r="H511" s="219" t="s">
        <v>16995</v>
      </c>
      <c r="I511" s="230">
        <v>332</v>
      </c>
      <c r="J511" s="230">
        <v>228.8</v>
      </c>
      <c r="K511" s="230">
        <v>228.8</v>
      </c>
      <c r="L511" s="231">
        <v>12</v>
      </c>
      <c r="M511" s="219" t="s">
        <v>17049</v>
      </c>
      <c r="N511" s="219" t="s">
        <v>17065</v>
      </c>
      <c r="O511" s="222" t="s">
        <v>17154</v>
      </c>
      <c r="P511" s="227">
        <v>2183891.1999999997</v>
      </c>
      <c r="Q511" s="227"/>
      <c r="R511" s="227">
        <v>0</v>
      </c>
      <c r="S511" s="227">
        <v>0</v>
      </c>
      <c r="T511" s="227">
        <f t="shared" si="259"/>
        <v>2183891.1999999997</v>
      </c>
      <c r="U511" s="220">
        <f t="shared" si="240"/>
        <v>6577.9855421686734</v>
      </c>
      <c r="V511" s="227">
        <v>8434.8085240963865</v>
      </c>
    </row>
    <row r="512" spans="1:22" ht="35.25">
      <c r="A512" s="200">
        <v>1</v>
      </c>
      <c r="B512" s="219">
        <f>SUBTOTAL(9,$A$405:A512)</f>
        <v>100</v>
      </c>
      <c r="C512" s="229" t="s">
        <v>8381</v>
      </c>
      <c r="D512" s="219">
        <v>1917</v>
      </c>
      <c r="E512" s="219"/>
      <c r="F512" s="219" t="s">
        <v>17191</v>
      </c>
      <c r="G512" s="219">
        <v>2</v>
      </c>
      <c r="H512" s="219" t="s">
        <v>16997</v>
      </c>
      <c r="I512" s="230">
        <v>231.6</v>
      </c>
      <c r="J512" s="230">
        <v>231.6</v>
      </c>
      <c r="K512" s="230">
        <v>101.7</v>
      </c>
      <c r="L512" s="231">
        <v>11</v>
      </c>
      <c r="M512" s="219" t="s">
        <v>17049</v>
      </c>
      <c r="N512" s="219" t="s">
        <v>17087</v>
      </c>
      <c r="O512" s="222" t="s">
        <v>17053</v>
      </c>
      <c r="P512" s="227">
        <v>6038858.4400000004</v>
      </c>
      <c r="Q512" s="227"/>
      <c r="R512" s="227">
        <v>0</v>
      </c>
      <c r="S512" s="227">
        <v>0</v>
      </c>
      <c r="T512" s="227">
        <f t="shared" si="259"/>
        <v>6038858.4400000004</v>
      </c>
      <c r="U512" s="220">
        <f t="shared" si="240"/>
        <v>26074.518307426599</v>
      </c>
      <c r="V512" s="227">
        <v>32799.317163212436</v>
      </c>
    </row>
    <row r="513" spans="1:22" ht="35.25">
      <c r="A513" s="200">
        <v>1</v>
      </c>
      <c r="B513" s="219">
        <f>SUBTOTAL(9,$A$405:A513)</f>
        <v>101</v>
      </c>
      <c r="C513" s="229" t="s">
        <v>8418</v>
      </c>
      <c r="D513" s="219">
        <v>1917</v>
      </c>
      <c r="E513" s="219"/>
      <c r="F513" s="219" t="s">
        <v>17191</v>
      </c>
      <c r="G513" s="219">
        <v>2</v>
      </c>
      <c r="H513" s="219" t="s">
        <v>16997</v>
      </c>
      <c r="I513" s="230">
        <v>722.2</v>
      </c>
      <c r="J513" s="230">
        <v>514</v>
      </c>
      <c r="K513" s="230">
        <v>514</v>
      </c>
      <c r="L513" s="231">
        <v>21</v>
      </c>
      <c r="M513" s="219" t="s">
        <v>17049</v>
      </c>
      <c r="N513" s="219" t="s">
        <v>17087</v>
      </c>
      <c r="O513" s="222" t="s">
        <v>17053</v>
      </c>
      <c r="P513" s="227">
        <v>2961597.52</v>
      </c>
      <c r="Q513" s="227"/>
      <c r="R513" s="227">
        <v>0</v>
      </c>
      <c r="S513" s="227">
        <v>0</v>
      </c>
      <c r="T513" s="227">
        <f t="shared" si="259"/>
        <v>2961597.52</v>
      </c>
      <c r="U513" s="220">
        <f t="shared" si="240"/>
        <v>4100.7996676820821</v>
      </c>
      <c r="V513" s="227">
        <v>6292.2468914428136</v>
      </c>
    </row>
    <row r="514" spans="1:22" ht="35.25">
      <c r="A514" s="200">
        <v>1</v>
      </c>
      <c r="B514" s="219">
        <f>SUBTOTAL(9,$A$405:A514)</f>
        <v>102</v>
      </c>
      <c r="C514" s="229" t="s">
        <v>8233</v>
      </c>
      <c r="D514" s="219">
        <v>1927</v>
      </c>
      <c r="E514" s="219"/>
      <c r="F514" s="219" t="s">
        <v>17191</v>
      </c>
      <c r="G514" s="219">
        <v>2</v>
      </c>
      <c r="H514" s="219" t="s">
        <v>16997</v>
      </c>
      <c r="I514" s="230">
        <v>462</v>
      </c>
      <c r="J514" s="230">
        <v>344</v>
      </c>
      <c r="K514" s="230">
        <v>344</v>
      </c>
      <c r="L514" s="231">
        <v>25</v>
      </c>
      <c r="M514" s="219" t="s">
        <v>17049</v>
      </c>
      <c r="N514" s="219" t="s">
        <v>17065</v>
      </c>
      <c r="O514" s="222" t="s">
        <v>17310</v>
      </c>
      <c r="P514" s="227">
        <v>2187627.7999999998</v>
      </c>
      <c r="Q514" s="227"/>
      <c r="R514" s="227">
        <v>0</v>
      </c>
      <c r="S514" s="227">
        <v>0</v>
      </c>
      <c r="T514" s="227">
        <f t="shared" si="259"/>
        <v>2187627.7999999998</v>
      </c>
      <c r="U514" s="220">
        <f t="shared" si="240"/>
        <v>4735.1251082251074</v>
      </c>
      <c r="V514" s="227">
        <v>8923.5731645021642</v>
      </c>
    </row>
    <row r="515" spans="1:22" ht="35.25">
      <c r="B515" s="228" t="s">
        <v>466</v>
      </c>
      <c r="C515" s="246"/>
      <c r="D515" s="219" t="s">
        <v>17027</v>
      </c>
      <c r="E515" s="219" t="s">
        <v>17027</v>
      </c>
      <c r="F515" s="219" t="s">
        <v>17027</v>
      </c>
      <c r="G515" s="219" t="s">
        <v>17027</v>
      </c>
      <c r="H515" s="219" t="s">
        <v>17027</v>
      </c>
      <c r="I515" s="224">
        <f>I516</f>
        <v>380.9</v>
      </c>
      <c r="J515" s="224">
        <f t="shared" ref="J515:L515" si="260">J516</f>
        <v>352.9</v>
      </c>
      <c r="K515" s="224">
        <f>K516</f>
        <v>176.79999999999998</v>
      </c>
      <c r="L515" s="225">
        <f t="shared" si="260"/>
        <v>9</v>
      </c>
      <c r="M515" s="219" t="s">
        <v>17027</v>
      </c>
      <c r="N515" s="219" t="s">
        <v>17027</v>
      </c>
      <c r="O515" s="222" t="s">
        <v>17027</v>
      </c>
      <c r="P515" s="226">
        <v>508994.24</v>
      </c>
      <c r="Q515" s="226"/>
      <c r="R515" s="224">
        <f t="shared" ref="R515:T515" si="261">R516</f>
        <v>0</v>
      </c>
      <c r="S515" s="224">
        <f t="shared" si="261"/>
        <v>0</v>
      </c>
      <c r="T515" s="224">
        <f t="shared" si="261"/>
        <v>508994.24</v>
      </c>
      <c r="U515" s="220">
        <f t="shared" si="240"/>
        <v>1336.2936203728013</v>
      </c>
      <c r="V515" s="227">
        <f>V516</f>
        <v>1336.2936203728013</v>
      </c>
    </row>
    <row r="516" spans="1:22" ht="35.25">
      <c r="A516" s="200">
        <v>1</v>
      </c>
      <c r="B516" s="219">
        <f>SUBTOTAL(9,$A$405:A516)</f>
        <v>103</v>
      </c>
      <c r="C516" s="229" t="s">
        <v>479</v>
      </c>
      <c r="D516" s="219">
        <v>1970</v>
      </c>
      <c r="E516" s="219"/>
      <c r="F516" s="219" t="s">
        <v>17191</v>
      </c>
      <c r="G516" s="219">
        <v>2</v>
      </c>
      <c r="H516" s="219" t="s">
        <v>16995</v>
      </c>
      <c r="I516" s="230">
        <v>380.9</v>
      </c>
      <c r="J516" s="230">
        <v>352.9</v>
      </c>
      <c r="K516" s="230">
        <v>176.79999999999998</v>
      </c>
      <c r="L516" s="231">
        <v>9</v>
      </c>
      <c r="M516" s="219" t="s">
        <v>17049</v>
      </c>
      <c r="N516" s="219" t="s">
        <v>17087</v>
      </c>
      <c r="O516" s="222"/>
      <c r="P516" s="227">
        <v>508994.24</v>
      </c>
      <c r="Q516" s="227"/>
      <c r="R516" s="227">
        <v>0</v>
      </c>
      <c r="S516" s="227">
        <v>0</v>
      </c>
      <c r="T516" s="227">
        <f>P516-R516-S516</f>
        <v>508994.24</v>
      </c>
      <c r="U516" s="220">
        <f t="shared" si="240"/>
        <v>1336.2936203728013</v>
      </c>
      <c r="V516" s="227">
        <v>1336.2936203728013</v>
      </c>
    </row>
    <row r="517" spans="1:22" ht="35.25">
      <c r="B517" s="228" t="s">
        <v>468</v>
      </c>
      <c r="C517" s="246"/>
      <c r="D517" s="219" t="s">
        <v>17027</v>
      </c>
      <c r="E517" s="219" t="s">
        <v>17027</v>
      </c>
      <c r="F517" s="219" t="s">
        <v>17027</v>
      </c>
      <c r="G517" s="219" t="s">
        <v>17027</v>
      </c>
      <c r="H517" s="219" t="s">
        <v>17027</v>
      </c>
      <c r="I517" s="224">
        <f>I518</f>
        <v>749.2</v>
      </c>
      <c r="J517" s="224">
        <f t="shared" ref="J517:L517" si="262">J518</f>
        <v>749.2</v>
      </c>
      <c r="K517" s="224">
        <f>K518</f>
        <v>749.2</v>
      </c>
      <c r="L517" s="225">
        <f t="shared" si="262"/>
        <v>28</v>
      </c>
      <c r="M517" s="219" t="s">
        <v>17027</v>
      </c>
      <c r="N517" s="219" t="s">
        <v>17027</v>
      </c>
      <c r="O517" s="222" t="s">
        <v>17027</v>
      </c>
      <c r="P517" s="226">
        <v>4458520</v>
      </c>
      <c r="Q517" s="226"/>
      <c r="R517" s="224">
        <f t="shared" ref="R517:T517" si="263">R518</f>
        <v>0</v>
      </c>
      <c r="S517" s="224">
        <f t="shared" si="263"/>
        <v>0</v>
      </c>
      <c r="T517" s="224">
        <f t="shared" si="263"/>
        <v>4458520</v>
      </c>
      <c r="U517" s="220">
        <f t="shared" ref="U517:U587" si="264">P517/I517</f>
        <v>5951.0411105178855</v>
      </c>
      <c r="V517" s="227">
        <f>V518</f>
        <v>5951.0411105178855</v>
      </c>
    </row>
    <row r="518" spans="1:22" ht="35.25">
      <c r="A518" s="200">
        <v>1</v>
      </c>
      <c r="B518" s="219">
        <f>SUBTOTAL(9,$A$405:A518)</f>
        <v>104</v>
      </c>
      <c r="C518" s="229" t="s">
        <v>456</v>
      </c>
      <c r="D518" s="219">
        <v>1977</v>
      </c>
      <c r="E518" s="219"/>
      <c r="F518" s="219" t="s">
        <v>17191</v>
      </c>
      <c r="G518" s="219">
        <v>4</v>
      </c>
      <c r="H518" s="219" t="s">
        <v>16995</v>
      </c>
      <c r="I518" s="230">
        <v>749.2</v>
      </c>
      <c r="J518" s="230">
        <v>749.2</v>
      </c>
      <c r="K518" s="230">
        <v>749.2</v>
      </c>
      <c r="L518" s="231">
        <v>28</v>
      </c>
      <c r="M518" s="219" t="s">
        <v>17049</v>
      </c>
      <c r="N518" s="219" t="s">
        <v>17087</v>
      </c>
      <c r="O518" s="222"/>
      <c r="P518" s="227">
        <v>4458520</v>
      </c>
      <c r="Q518" s="227"/>
      <c r="R518" s="227">
        <v>0</v>
      </c>
      <c r="S518" s="227">
        <v>0</v>
      </c>
      <c r="T518" s="227">
        <f>P518-R518-S518</f>
        <v>4458520</v>
      </c>
      <c r="U518" s="220">
        <f t="shared" si="264"/>
        <v>5951.0411105178855</v>
      </c>
      <c r="V518" s="227">
        <v>5951.0411105178855</v>
      </c>
    </row>
    <row r="519" spans="1:22" ht="35.25">
      <c r="B519" s="228" t="s">
        <v>470</v>
      </c>
      <c r="C519" s="246"/>
      <c r="D519" s="219" t="s">
        <v>17027</v>
      </c>
      <c r="E519" s="219" t="s">
        <v>17027</v>
      </c>
      <c r="F519" s="219" t="s">
        <v>17027</v>
      </c>
      <c r="G519" s="219" t="s">
        <v>17027</v>
      </c>
      <c r="H519" s="219" t="s">
        <v>17027</v>
      </c>
      <c r="I519" s="224">
        <f>I520</f>
        <v>975.1</v>
      </c>
      <c r="J519" s="224">
        <f t="shared" ref="J519:L519" si="265">J520</f>
        <v>889.8</v>
      </c>
      <c r="K519" s="224">
        <f>K520</f>
        <v>889.8</v>
      </c>
      <c r="L519" s="225">
        <f t="shared" si="265"/>
        <v>42</v>
      </c>
      <c r="M519" s="219" t="s">
        <v>17027</v>
      </c>
      <c r="N519" s="219" t="s">
        <v>17027</v>
      </c>
      <c r="O519" s="222" t="s">
        <v>17027</v>
      </c>
      <c r="P519" s="226">
        <v>1024284.04</v>
      </c>
      <c r="Q519" s="226"/>
      <c r="R519" s="224">
        <f t="shared" ref="R519:T519" si="266">R520</f>
        <v>0</v>
      </c>
      <c r="S519" s="224">
        <f t="shared" si="266"/>
        <v>0</v>
      </c>
      <c r="T519" s="224">
        <f t="shared" si="266"/>
        <v>1024284.04</v>
      </c>
      <c r="U519" s="220">
        <f t="shared" si="264"/>
        <v>1050.4399958978565</v>
      </c>
      <c r="V519" s="227">
        <f>V520</f>
        <v>1081.6099999999999</v>
      </c>
    </row>
    <row r="520" spans="1:22" ht="35.25">
      <c r="A520" s="200">
        <v>1</v>
      </c>
      <c r="B520" s="219">
        <f>SUBTOTAL(9,$A$405:A520)</f>
        <v>105</v>
      </c>
      <c r="C520" s="229" t="s">
        <v>480</v>
      </c>
      <c r="D520" s="219">
        <v>1973</v>
      </c>
      <c r="E520" s="219"/>
      <c r="F520" s="219" t="s">
        <v>17191</v>
      </c>
      <c r="G520" s="219">
        <v>2</v>
      </c>
      <c r="H520" s="219" t="s">
        <v>17056</v>
      </c>
      <c r="I520" s="230">
        <v>975.1</v>
      </c>
      <c r="J520" s="230">
        <v>889.8</v>
      </c>
      <c r="K520" s="230">
        <v>889.8</v>
      </c>
      <c r="L520" s="231">
        <v>42</v>
      </c>
      <c r="M520" s="219" t="s">
        <v>17049</v>
      </c>
      <c r="N520" s="219" t="s">
        <v>17107</v>
      </c>
      <c r="O520" s="222" t="s">
        <v>17156</v>
      </c>
      <c r="P520" s="227">
        <v>1024284.04</v>
      </c>
      <c r="Q520" s="227"/>
      <c r="R520" s="227">
        <v>0</v>
      </c>
      <c r="S520" s="227">
        <v>0</v>
      </c>
      <c r="T520" s="227">
        <f>P520-R520-S520</f>
        <v>1024284.04</v>
      </c>
      <c r="U520" s="220">
        <f t="shared" si="264"/>
        <v>1050.4399958978565</v>
      </c>
      <c r="V520" s="227">
        <v>1081.6099999999999</v>
      </c>
    </row>
    <row r="521" spans="1:22" ht="35.25">
      <c r="B521" s="228" t="s">
        <v>482</v>
      </c>
      <c r="C521" s="246"/>
      <c r="D521" s="219" t="s">
        <v>17027</v>
      </c>
      <c r="E521" s="219" t="s">
        <v>17027</v>
      </c>
      <c r="F521" s="219" t="s">
        <v>17027</v>
      </c>
      <c r="G521" s="219" t="s">
        <v>17027</v>
      </c>
      <c r="H521" s="219" t="s">
        <v>17027</v>
      </c>
      <c r="I521" s="224">
        <f>I522</f>
        <v>752.1</v>
      </c>
      <c r="J521" s="224">
        <f t="shared" ref="J521:L521" si="267">J522</f>
        <v>704.7</v>
      </c>
      <c r="K521" s="224">
        <f>K522</f>
        <v>558.30000000000007</v>
      </c>
      <c r="L521" s="225">
        <f t="shared" si="267"/>
        <v>28</v>
      </c>
      <c r="M521" s="219" t="s">
        <v>17027</v>
      </c>
      <c r="N521" s="219" t="s">
        <v>17027</v>
      </c>
      <c r="O521" s="222" t="s">
        <v>17027</v>
      </c>
      <c r="P521" s="226">
        <v>5308128</v>
      </c>
      <c r="Q521" s="226"/>
      <c r="R521" s="224">
        <f t="shared" ref="R521:T521" si="268">R522</f>
        <v>0</v>
      </c>
      <c r="S521" s="224">
        <f t="shared" si="268"/>
        <v>0</v>
      </c>
      <c r="T521" s="224">
        <f t="shared" si="268"/>
        <v>5308128</v>
      </c>
      <c r="U521" s="220">
        <f t="shared" si="264"/>
        <v>7057.7423214998007</v>
      </c>
      <c r="V521" s="227">
        <f>V522</f>
        <v>7057.7423214998007</v>
      </c>
    </row>
    <row r="522" spans="1:22" ht="35.25">
      <c r="A522" s="200">
        <v>1</v>
      </c>
      <c r="B522" s="219">
        <f>SUBTOTAL(9,$A$405:A522)</f>
        <v>106</v>
      </c>
      <c r="C522" s="229" t="s">
        <v>8472</v>
      </c>
      <c r="D522" s="219">
        <v>1976</v>
      </c>
      <c r="E522" s="219"/>
      <c r="F522" s="219" t="s">
        <v>17191</v>
      </c>
      <c r="G522" s="219">
        <v>2</v>
      </c>
      <c r="H522" s="219" t="s">
        <v>16997</v>
      </c>
      <c r="I522" s="230">
        <v>752.1</v>
      </c>
      <c r="J522" s="230">
        <v>704.7</v>
      </c>
      <c r="K522" s="230">
        <v>558.30000000000007</v>
      </c>
      <c r="L522" s="231">
        <v>28</v>
      </c>
      <c r="M522" s="219" t="s">
        <v>17049</v>
      </c>
      <c r="N522" s="219" t="s">
        <v>17087</v>
      </c>
      <c r="O522" s="222" t="s">
        <v>17053</v>
      </c>
      <c r="P522" s="227">
        <v>5308128</v>
      </c>
      <c r="Q522" s="227"/>
      <c r="R522" s="227">
        <v>0</v>
      </c>
      <c r="S522" s="227">
        <v>0</v>
      </c>
      <c r="T522" s="227">
        <f>P522-R522-S522</f>
        <v>5308128</v>
      </c>
      <c r="U522" s="220">
        <f t="shared" si="264"/>
        <v>7057.7423214998007</v>
      </c>
      <c r="V522" s="227">
        <v>7057.7423214998007</v>
      </c>
    </row>
    <row r="523" spans="1:22" ht="35.25">
      <c r="B523" s="228" t="s">
        <v>471</v>
      </c>
      <c r="C523" s="246"/>
      <c r="D523" s="219" t="s">
        <v>17027</v>
      </c>
      <c r="E523" s="219" t="s">
        <v>17027</v>
      </c>
      <c r="F523" s="219" t="s">
        <v>17027</v>
      </c>
      <c r="G523" s="219" t="s">
        <v>17027</v>
      </c>
      <c r="H523" s="219" t="s">
        <v>17027</v>
      </c>
      <c r="I523" s="224">
        <f>I524</f>
        <v>917.2</v>
      </c>
      <c r="J523" s="224">
        <f t="shared" ref="J523:L523" si="269">J524</f>
        <v>833.2</v>
      </c>
      <c r="K523" s="224">
        <f>K524</f>
        <v>833.2</v>
      </c>
      <c r="L523" s="225">
        <f t="shared" si="269"/>
        <v>35</v>
      </c>
      <c r="M523" s="219" t="s">
        <v>17027</v>
      </c>
      <c r="N523" s="219" t="s">
        <v>17027</v>
      </c>
      <c r="O523" s="222" t="s">
        <v>17027</v>
      </c>
      <c r="P523" s="226">
        <v>7532677</v>
      </c>
      <c r="Q523" s="226"/>
      <c r="R523" s="224">
        <f t="shared" ref="R523:T523" si="270">R524</f>
        <v>0</v>
      </c>
      <c r="S523" s="224">
        <f t="shared" si="270"/>
        <v>0</v>
      </c>
      <c r="T523" s="224">
        <f t="shared" si="270"/>
        <v>7532677</v>
      </c>
      <c r="U523" s="220">
        <f t="shared" si="264"/>
        <v>8212.6875272568686</v>
      </c>
      <c r="V523" s="227">
        <f>V524</f>
        <v>9426.4463366768414</v>
      </c>
    </row>
    <row r="524" spans="1:22" ht="35.25">
      <c r="A524" s="200">
        <v>1</v>
      </c>
      <c r="B524" s="219">
        <f>SUBTOTAL(9,$A$405:A524)</f>
        <v>107</v>
      </c>
      <c r="C524" s="229" t="s">
        <v>483</v>
      </c>
      <c r="D524" s="219">
        <v>1982</v>
      </c>
      <c r="E524" s="219"/>
      <c r="F524" s="219" t="s">
        <v>17191</v>
      </c>
      <c r="G524" s="219">
        <v>2</v>
      </c>
      <c r="H524" s="219" t="s">
        <v>17056</v>
      </c>
      <c r="I524" s="230">
        <v>917.2</v>
      </c>
      <c r="J524" s="230">
        <v>833.2</v>
      </c>
      <c r="K524" s="230">
        <v>833.2</v>
      </c>
      <c r="L524" s="231">
        <v>35</v>
      </c>
      <c r="M524" s="219" t="s">
        <v>17049</v>
      </c>
      <c r="N524" s="219" t="s">
        <v>17087</v>
      </c>
      <c r="O524" s="222" t="s">
        <v>17053</v>
      </c>
      <c r="P524" s="227">
        <v>7532677</v>
      </c>
      <c r="Q524" s="227"/>
      <c r="R524" s="227">
        <v>0</v>
      </c>
      <c r="S524" s="227">
        <v>0</v>
      </c>
      <c r="T524" s="227">
        <f>P524-R524-S524</f>
        <v>7532677</v>
      </c>
      <c r="U524" s="220">
        <f t="shared" si="264"/>
        <v>8212.6875272568686</v>
      </c>
      <c r="V524" s="227">
        <v>9426.4463366768414</v>
      </c>
    </row>
    <row r="525" spans="1:22" ht="35.25">
      <c r="B525" s="228" t="s">
        <v>473</v>
      </c>
      <c r="C525" s="246"/>
      <c r="D525" s="219" t="s">
        <v>17027</v>
      </c>
      <c r="E525" s="219" t="s">
        <v>17027</v>
      </c>
      <c r="F525" s="219" t="s">
        <v>17027</v>
      </c>
      <c r="G525" s="219" t="s">
        <v>17027</v>
      </c>
      <c r="H525" s="219" t="s">
        <v>17027</v>
      </c>
      <c r="I525" s="224">
        <f>I526</f>
        <v>4789.7</v>
      </c>
      <c r="J525" s="224">
        <f t="shared" ref="J525:L525" si="271">J526</f>
        <v>3464.6</v>
      </c>
      <c r="K525" s="224">
        <f>K526</f>
        <v>3242</v>
      </c>
      <c r="L525" s="225">
        <f t="shared" si="271"/>
        <v>163</v>
      </c>
      <c r="M525" s="219" t="s">
        <v>17027</v>
      </c>
      <c r="N525" s="219" t="s">
        <v>17027</v>
      </c>
      <c r="O525" s="222" t="s">
        <v>17027</v>
      </c>
      <c r="P525" s="226">
        <v>7134922.25</v>
      </c>
      <c r="Q525" s="226"/>
      <c r="R525" s="224">
        <f t="shared" ref="R525:T525" si="272">R526</f>
        <v>0</v>
      </c>
      <c r="S525" s="224">
        <f t="shared" si="272"/>
        <v>0</v>
      </c>
      <c r="T525" s="224">
        <f t="shared" si="272"/>
        <v>7134922.25</v>
      </c>
      <c r="U525" s="220">
        <f t="shared" si="264"/>
        <v>1489.638651690085</v>
      </c>
      <c r="V525" s="227">
        <f>V526</f>
        <v>1492.3480101050175</v>
      </c>
    </row>
    <row r="526" spans="1:22" ht="35.25">
      <c r="A526" s="200">
        <v>1</v>
      </c>
      <c r="B526" s="219">
        <f>SUBTOTAL(9,$A$405:A526)</f>
        <v>108</v>
      </c>
      <c r="C526" s="229" t="s">
        <v>484</v>
      </c>
      <c r="D526" s="219">
        <v>1993</v>
      </c>
      <c r="E526" s="219"/>
      <c r="F526" s="219" t="s">
        <v>17191</v>
      </c>
      <c r="G526" s="219">
        <v>5</v>
      </c>
      <c r="H526" s="219" t="s">
        <v>17055</v>
      </c>
      <c r="I526" s="230">
        <v>4789.7</v>
      </c>
      <c r="J526" s="230">
        <v>3464.6</v>
      </c>
      <c r="K526" s="230">
        <v>3242</v>
      </c>
      <c r="L526" s="231">
        <v>163</v>
      </c>
      <c r="M526" s="219" t="s">
        <v>17049</v>
      </c>
      <c r="N526" s="219" t="s">
        <v>17087</v>
      </c>
      <c r="O526" s="222" t="s">
        <v>17053</v>
      </c>
      <c r="P526" s="227">
        <v>7134922.25</v>
      </c>
      <c r="Q526" s="227"/>
      <c r="R526" s="227">
        <v>0</v>
      </c>
      <c r="S526" s="227">
        <v>0</v>
      </c>
      <c r="T526" s="227">
        <f>P526-R526-S526</f>
        <v>7134922.25</v>
      </c>
      <c r="U526" s="220">
        <f t="shared" si="264"/>
        <v>1489.638651690085</v>
      </c>
      <c r="V526" s="227">
        <v>1492.3480101050175</v>
      </c>
    </row>
    <row r="527" spans="1:22" ht="35.25">
      <c r="B527" s="228" t="s">
        <v>289</v>
      </c>
      <c r="C527" s="246"/>
      <c r="D527" s="219" t="s">
        <v>17027</v>
      </c>
      <c r="E527" s="219" t="s">
        <v>17027</v>
      </c>
      <c r="F527" s="219" t="s">
        <v>17027</v>
      </c>
      <c r="G527" s="219" t="s">
        <v>17027</v>
      </c>
      <c r="H527" s="219" t="s">
        <v>17027</v>
      </c>
      <c r="I527" s="224">
        <f>SUM(I528:I532)</f>
        <v>8371.6600000000017</v>
      </c>
      <c r="J527" s="224">
        <f>SUM(J528:J532)</f>
        <v>7248.72</v>
      </c>
      <c r="K527" s="224">
        <f>SUM(K528:K532)</f>
        <v>7081.7199999999993</v>
      </c>
      <c r="L527" s="225">
        <f>SUM(L528:L532)</f>
        <v>241</v>
      </c>
      <c r="M527" s="219" t="s">
        <v>17027</v>
      </c>
      <c r="N527" s="219" t="s">
        <v>17027</v>
      </c>
      <c r="O527" s="222" t="s">
        <v>17027</v>
      </c>
      <c r="P527" s="226">
        <v>46844042.669999994</v>
      </c>
      <c r="Q527" s="226">
        <f t="shared" ref="Q527:T527" si="273">SUM(Q528:Q532)</f>
        <v>0</v>
      </c>
      <c r="R527" s="224">
        <f t="shared" si="273"/>
        <v>0</v>
      </c>
      <c r="S527" s="224">
        <f t="shared" si="273"/>
        <v>0</v>
      </c>
      <c r="T527" s="224">
        <f t="shared" si="273"/>
        <v>46844042.669999994</v>
      </c>
      <c r="U527" s="220">
        <f t="shared" si="264"/>
        <v>5595.5500665339951</v>
      </c>
      <c r="V527" s="227">
        <f>MAX(V528:V532)</f>
        <v>34016.762128892115</v>
      </c>
    </row>
    <row r="528" spans="1:22" ht="35.25">
      <c r="A528" s="200">
        <v>1</v>
      </c>
      <c r="B528" s="219">
        <f>SUBTOTAL(9,$A$405:A528)</f>
        <v>109</v>
      </c>
      <c r="C528" s="229" t="s">
        <v>293</v>
      </c>
      <c r="D528" s="219">
        <v>1977</v>
      </c>
      <c r="E528" s="219"/>
      <c r="F528" s="219" t="s">
        <v>17191</v>
      </c>
      <c r="G528" s="219">
        <v>2</v>
      </c>
      <c r="H528" s="219" t="s">
        <v>16997</v>
      </c>
      <c r="I528" s="230">
        <v>789.8</v>
      </c>
      <c r="J528" s="230">
        <v>737.56</v>
      </c>
      <c r="K528" s="230">
        <v>682.66</v>
      </c>
      <c r="L528" s="231">
        <v>24</v>
      </c>
      <c r="M528" s="219" t="s">
        <v>17049</v>
      </c>
      <c r="N528" s="219" t="s">
        <v>17065</v>
      </c>
      <c r="O528" s="222" t="s">
        <v>17148</v>
      </c>
      <c r="P528" s="227">
        <v>5571597.5699999994</v>
      </c>
      <c r="Q528" s="227"/>
      <c r="R528" s="227">
        <v>0</v>
      </c>
      <c r="S528" s="227">
        <v>0</v>
      </c>
      <c r="T528" s="227">
        <f>P528-R528-S528</f>
        <v>5571597.5699999994</v>
      </c>
      <c r="U528" s="220">
        <f t="shared" si="264"/>
        <v>7054.4410863509747</v>
      </c>
      <c r="V528" s="227">
        <v>7809.8359660673586</v>
      </c>
    </row>
    <row r="529" spans="1:22" ht="35.25">
      <c r="A529" s="200">
        <v>1</v>
      </c>
      <c r="B529" s="219">
        <f>SUBTOTAL(9,$A$405:A529)</f>
        <v>110</v>
      </c>
      <c r="C529" s="229" t="s">
        <v>294</v>
      </c>
      <c r="D529" s="219">
        <v>1978</v>
      </c>
      <c r="E529" s="219"/>
      <c r="F529" s="219" t="s">
        <v>17191</v>
      </c>
      <c r="G529" s="219">
        <v>5</v>
      </c>
      <c r="H529" s="219" t="s">
        <v>17052</v>
      </c>
      <c r="I529" s="230">
        <v>4250.6000000000004</v>
      </c>
      <c r="J529" s="230">
        <v>3369.4</v>
      </c>
      <c r="K529" s="230">
        <v>3339.1</v>
      </c>
      <c r="L529" s="231">
        <v>105</v>
      </c>
      <c r="M529" s="219" t="s">
        <v>17049</v>
      </c>
      <c r="N529" s="219" t="s">
        <v>17065</v>
      </c>
      <c r="O529" s="222" t="s">
        <v>17150</v>
      </c>
      <c r="P529" s="227">
        <v>12242836.76</v>
      </c>
      <c r="Q529" s="227"/>
      <c r="R529" s="227">
        <v>0</v>
      </c>
      <c r="S529" s="227">
        <v>0</v>
      </c>
      <c r="T529" s="227">
        <f>P529-R529-S529</f>
        <v>12242836.76</v>
      </c>
      <c r="U529" s="220">
        <f t="shared" si="264"/>
        <v>2880.260847880299</v>
      </c>
      <c r="V529" s="227">
        <v>3188.6818763468682</v>
      </c>
    </row>
    <row r="530" spans="1:22" ht="35.25">
      <c r="A530" s="200">
        <v>1</v>
      </c>
      <c r="B530" s="219">
        <f>SUBTOTAL(9,$A$405:A530)</f>
        <v>111</v>
      </c>
      <c r="C530" s="229" t="s">
        <v>303</v>
      </c>
      <c r="D530" s="219">
        <v>1970</v>
      </c>
      <c r="E530" s="219"/>
      <c r="F530" s="219" t="s">
        <v>17191</v>
      </c>
      <c r="G530" s="219">
        <v>2</v>
      </c>
      <c r="H530" s="219" t="s">
        <v>17056</v>
      </c>
      <c r="I530" s="230">
        <v>926.76</v>
      </c>
      <c r="J530" s="230">
        <v>898.36</v>
      </c>
      <c r="K530" s="230">
        <v>898.36</v>
      </c>
      <c r="L530" s="231">
        <v>30</v>
      </c>
      <c r="M530" s="219" t="s">
        <v>17049</v>
      </c>
      <c r="N530" s="219" t="s">
        <v>17065</v>
      </c>
      <c r="O530" s="222" t="s">
        <v>17151</v>
      </c>
      <c r="P530" s="227">
        <v>7084612.1500000004</v>
      </c>
      <c r="Q530" s="227"/>
      <c r="R530" s="227">
        <v>0</v>
      </c>
      <c r="S530" s="227">
        <v>0</v>
      </c>
      <c r="T530" s="227">
        <f>P530-R530-S530</f>
        <v>7084612.1500000004</v>
      </c>
      <c r="U530" s="220">
        <f t="shared" si="264"/>
        <v>7644.4949609391861</v>
      </c>
      <c r="V530" s="227">
        <v>8463.0732552117042</v>
      </c>
    </row>
    <row r="531" spans="1:22" ht="35.25">
      <c r="A531" s="200">
        <v>1</v>
      </c>
      <c r="B531" s="219">
        <f>SUBTOTAL(9,$A$405:A531)</f>
        <v>112</v>
      </c>
      <c r="C531" s="229" t="s">
        <v>290</v>
      </c>
      <c r="D531" s="219">
        <v>1986</v>
      </c>
      <c r="E531" s="219"/>
      <c r="F531" s="219" t="s">
        <v>17191</v>
      </c>
      <c r="G531" s="219">
        <v>2</v>
      </c>
      <c r="H531" s="219" t="s">
        <v>17059</v>
      </c>
      <c r="I531" s="230">
        <v>2128.3000000000002</v>
      </c>
      <c r="J531" s="230">
        <v>1966.1</v>
      </c>
      <c r="K531" s="230">
        <v>1902.1999999999998</v>
      </c>
      <c r="L531" s="231">
        <v>73</v>
      </c>
      <c r="M531" s="219" t="s">
        <v>17049</v>
      </c>
      <c r="N531" s="219" t="s">
        <v>17065</v>
      </c>
      <c r="O531" s="222" t="s">
        <v>17148</v>
      </c>
      <c r="P531" s="227">
        <v>13106283.83</v>
      </c>
      <c r="Q531" s="227"/>
      <c r="R531" s="227">
        <v>0</v>
      </c>
      <c r="S531" s="227">
        <v>0</v>
      </c>
      <c r="T531" s="227">
        <f>P531-R531-S531</f>
        <v>13106283.83</v>
      </c>
      <c r="U531" s="220">
        <f>P531/I531</f>
        <v>6158.09981205657</v>
      </c>
      <c r="V531" s="227">
        <f>U531</f>
        <v>6158.09981205657</v>
      </c>
    </row>
    <row r="532" spans="1:22" ht="35.25">
      <c r="A532" s="200">
        <v>1</v>
      </c>
      <c r="B532" s="219">
        <f>SUBTOTAL(9,$A$405:A532)</f>
        <v>113</v>
      </c>
      <c r="C532" s="229" t="s">
        <v>1584</v>
      </c>
      <c r="D532" s="219">
        <v>1846</v>
      </c>
      <c r="E532" s="219"/>
      <c r="F532" s="219" t="s">
        <v>17191</v>
      </c>
      <c r="G532" s="219">
        <v>2</v>
      </c>
      <c r="H532" s="219" t="s">
        <v>16995</v>
      </c>
      <c r="I532" s="230">
        <v>276.2</v>
      </c>
      <c r="J532" s="230">
        <v>277.3</v>
      </c>
      <c r="K532" s="230">
        <v>259.39999999999998</v>
      </c>
      <c r="L532" s="231">
        <v>9</v>
      </c>
      <c r="M532" s="219" t="s">
        <v>17049</v>
      </c>
      <c r="N532" s="219" t="s">
        <v>17065</v>
      </c>
      <c r="O532" s="222" t="s">
        <v>17150</v>
      </c>
      <c r="P532" s="227">
        <v>8838712.3600000013</v>
      </c>
      <c r="Q532" s="227"/>
      <c r="R532" s="227">
        <v>0</v>
      </c>
      <c r="S532" s="227">
        <v>0</v>
      </c>
      <c r="T532" s="227">
        <f>P532-R532-S532</f>
        <v>8838712.3600000013</v>
      </c>
      <c r="U532" s="220">
        <f t="shared" si="264"/>
        <v>32001.130919623469</v>
      </c>
      <c r="V532" s="227">
        <v>34016.762128892115</v>
      </c>
    </row>
    <row r="533" spans="1:22" ht="35.25">
      <c r="B533" s="228" t="s">
        <v>332</v>
      </c>
      <c r="C533" s="246"/>
      <c r="D533" s="219" t="s">
        <v>17027</v>
      </c>
      <c r="E533" s="219" t="s">
        <v>17027</v>
      </c>
      <c r="F533" s="219" t="s">
        <v>17027</v>
      </c>
      <c r="G533" s="219" t="s">
        <v>17027</v>
      </c>
      <c r="H533" s="219" t="s">
        <v>17027</v>
      </c>
      <c r="I533" s="224">
        <f>I534</f>
        <v>775.8</v>
      </c>
      <c r="J533" s="224">
        <f t="shared" ref="J533:L533" si="274">J534</f>
        <v>718.4</v>
      </c>
      <c r="K533" s="224">
        <f>K534</f>
        <v>635.9</v>
      </c>
      <c r="L533" s="225">
        <f t="shared" si="274"/>
        <v>39</v>
      </c>
      <c r="M533" s="219" t="s">
        <v>17027</v>
      </c>
      <c r="N533" s="219" t="s">
        <v>17027</v>
      </c>
      <c r="O533" s="222" t="s">
        <v>17027</v>
      </c>
      <c r="P533" s="226">
        <v>6193827.0800000001</v>
      </c>
      <c r="Q533" s="226"/>
      <c r="R533" s="224">
        <f t="shared" ref="R533:T533" si="275">R534</f>
        <v>0</v>
      </c>
      <c r="S533" s="224">
        <f t="shared" si="275"/>
        <v>0</v>
      </c>
      <c r="T533" s="224">
        <f t="shared" si="275"/>
        <v>6193827.0800000001</v>
      </c>
      <c r="U533" s="220">
        <f t="shared" si="264"/>
        <v>7983.79360659964</v>
      </c>
      <c r="V533" s="227">
        <f>V534</f>
        <v>7983.7935962877045</v>
      </c>
    </row>
    <row r="534" spans="1:22" ht="35.25">
      <c r="A534" s="200">
        <v>1</v>
      </c>
      <c r="B534" s="219">
        <f>SUBTOTAL(9,$A$405:A534)</f>
        <v>114</v>
      </c>
      <c r="C534" s="229" t="s">
        <v>334</v>
      </c>
      <c r="D534" s="219">
        <v>1973</v>
      </c>
      <c r="E534" s="219"/>
      <c r="F534" s="219" t="s">
        <v>17191</v>
      </c>
      <c r="G534" s="219">
        <v>2</v>
      </c>
      <c r="H534" s="219" t="s">
        <v>16997</v>
      </c>
      <c r="I534" s="230">
        <v>775.8</v>
      </c>
      <c r="J534" s="230">
        <v>718.4</v>
      </c>
      <c r="K534" s="230">
        <v>635.9</v>
      </c>
      <c r="L534" s="231">
        <v>39</v>
      </c>
      <c r="M534" s="219" t="s">
        <v>17049</v>
      </c>
      <c r="N534" s="219" t="s">
        <v>17087</v>
      </c>
      <c r="O534" s="222" t="s">
        <v>17053</v>
      </c>
      <c r="P534" s="227">
        <v>6193827.0800000001</v>
      </c>
      <c r="Q534" s="227"/>
      <c r="R534" s="227">
        <v>0</v>
      </c>
      <c r="S534" s="227">
        <v>0</v>
      </c>
      <c r="T534" s="227">
        <f>P534-R534-S534</f>
        <v>6193827.0800000001</v>
      </c>
      <c r="U534" s="220">
        <f t="shared" si="264"/>
        <v>7983.79360659964</v>
      </c>
      <c r="V534" s="227">
        <v>7983.7935962877045</v>
      </c>
    </row>
    <row r="535" spans="1:22" ht="35.25">
      <c r="B535" s="228" t="s">
        <v>333</v>
      </c>
      <c r="C535" s="246"/>
      <c r="D535" s="219" t="s">
        <v>17027</v>
      </c>
      <c r="E535" s="219" t="s">
        <v>17027</v>
      </c>
      <c r="F535" s="219" t="s">
        <v>17027</v>
      </c>
      <c r="G535" s="219" t="s">
        <v>17027</v>
      </c>
      <c r="H535" s="219" t="s">
        <v>17027</v>
      </c>
      <c r="I535" s="224">
        <f>I536</f>
        <v>350</v>
      </c>
      <c r="J535" s="224">
        <f t="shared" ref="J535:L535" si="276">J536</f>
        <v>316</v>
      </c>
      <c r="K535" s="224">
        <f>K536</f>
        <v>215</v>
      </c>
      <c r="L535" s="225">
        <f t="shared" si="276"/>
        <v>7</v>
      </c>
      <c r="M535" s="219" t="s">
        <v>17027</v>
      </c>
      <c r="N535" s="219" t="s">
        <v>17027</v>
      </c>
      <c r="O535" s="222" t="s">
        <v>17027</v>
      </c>
      <c r="P535" s="226">
        <v>2190656</v>
      </c>
      <c r="Q535" s="226"/>
      <c r="R535" s="224">
        <f t="shared" ref="R535:T535" si="277">R536</f>
        <v>0</v>
      </c>
      <c r="S535" s="224">
        <f t="shared" si="277"/>
        <v>0</v>
      </c>
      <c r="T535" s="224">
        <f t="shared" si="277"/>
        <v>2190656</v>
      </c>
      <c r="U535" s="220">
        <f t="shared" si="264"/>
        <v>6259.017142857143</v>
      </c>
      <c r="V535" s="227">
        <f>V536</f>
        <v>6259.017142857143</v>
      </c>
    </row>
    <row r="536" spans="1:22" ht="35.25">
      <c r="A536" s="200">
        <v>1</v>
      </c>
      <c r="B536" s="219">
        <f>SUBTOTAL(9,$A$405:A536)</f>
        <v>115</v>
      </c>
      <c r="C536" s="229" t="s">
        <v>335</v>
      </c>
      <c r="D536" s="219">
        <v>1962</v>
      </c>
      <c r="E536" s="219"/>
      <c r="F536" s="219" t="s">
        <v>17191</v>
      </c>
      <c r="G536" s="219">
        <v>2</v>
      </c>
      <c r="H536" s="219">
        <v>2</v>
      </c>
      <c r="I536" s="230">
        <v>350</v>
      </c>
      <c r="J536" s="230">
        <v>316</v>
      </c>
      <c r="K536" s="230">
        <v>215</v>
      </c>
      <c r="L536" s="231">
        <v>7</v>
      </c>
      <c r="M536" s="219" t="s">
        <v>17049</v>
      </c>
      <c r="N536" s="219" t="s">
        <v>17087</v>
      </c>
      <c r="O536" s="222" t="s">
        <v>17053</v>
      </c>
      <c r="P536" s="227">
        <v>2190656</v>
      </c>
      <c r="Q536" s="227"/>
      <c r="R536" s="227">
        <v>0</v>
      </c>
      <c r="S536" s="227">
        <v>0</v>
      </c>
      <c r="T536" s="227">
        <f>P536-R536-S536</f>
        <v>2190656</v>
      </c>
      <c r="U536" s="220">
        <f t="shared" si="264"/>
        <v>6259.017142857143</v>
      </c>
      <c r="V536" s="227">
        <v>6259.017142857143</v>
      </c>
    </row>
    <row r="537" spans="1:22" ht="35.25">
      <c r="B537" s="228" t="s">
        <v>355</v>
      </c>
      <c r="C537" s="246"/>
      <c r="D537" s="219" t="s">
        <v>17027</v>
      </c>
      <c r="E537" s="219" t="s">
        <v>17027</v>
      </c>
      <c r="F537" s="219" t="s">
        <v>17027</v>
      </c>
      <c r="G537" s="219" t="s">
        <v>17027</v>
      </c>
      <c r="H537" s="219" t="s">
        <v>17027</v>
      </c>
      <c r="I537" s="224">
        <f>I538</f>
        <v>931.7</v>
      </c>
      <c r="J537" s="224">
        <f t="shared" ref="J537:L537" si="278">J538</f>
        <v>848</v>
      </c>
      <c r="K537" s="224">
        <f>K538</f>
        <v>754.7</v>
      </c>
      <c r="L537" s="225">
        <f t="shared" si="278"/>
        <v>34</v>
      </c>
      <c r="M537" s="219" t="s">
        <v>17027</v>
      </c>
      <c r="N537" s="219" t="s">
        <v>17027</v>
      </c>
      <c r="O537" s="222" t="s">
        <v>17027</v>
      </c>
      <c r="P537" s="226">
        <v>7683651.5</v>
      </c>
      <c r="Q537" s="226"/>
      <c r="R537" s="224">
        <f t="shared" ref="R537:T537" si="279">R538</f>
        <v>0</v>
      </c>
      <c r="S537" s="224">
        <f t="shared" si="279"/>
        <v>0</v>
      </c>
      <c r="T537" s="224">
        <f t="shared" si="279"/>
        <v>7683651.5</v>
      </c>
      <c r="U537" s="220">
        <f t="shared" si="264"/>
        <v>8246.9158527422987</v>
      </c>
      <c r="V537" s="227">
        <f>V538</f>
        <v>8823.0218954599113</v>
      </c>
    </row>
    <row r="538" spans="1:22" ht="35.25">
      <c r="A538" s="200">
        <v>1</v>
      </c>
      <c r="B538" s="219">
        <f>SUBTOTAL(9,$A$405:A538)</f>
        <v>116</v>
      </c>
      <c r="C538" s="229" t="s">
        <v>357</v>
      </c>
      <c r="D538" s="219">
        <v>1981</v>
      </c>
      <c r="E538" s="219"/>
      <c r="F538" s="219" t="s">
        <v>17191</v>
      </c>
      <c r="G538" s="219">
        <v>2</v>
      </c>
      <c r="H538" s="219" t="s">
        <v>17056</v>
      </c>
      <c r="I538" s="230">
        <v>931.7</v>
      </c>
      <c r="J538" s="230">
        <v>848</v>
      </c>
      <c r="K538" s="230">
        <v>754.7</v>
      </c>
      <c r="L538" s="231">
        <v>34</v>
      </c>
      <c r="M538" s="219" t="s">
        <v>17049</v>
      </c>
      <c r="N538" s="219" t="s">
        <v>17065</v>
      </c>
      <c r="O538" s="222" t="s">
        <v>17183</v>
      </c>
      <c r="P538" s="227">
        <v>7683651.5</v>
      </c>
      <c r="Q538" s="227"/>
      <c r="R538" s="227">
        <v>0</v>
      </c>
      <c r="S538" s="227">
        <v>0</v>
      </c>
      <c r="T538" s="227">
        <f>P538-R538-S538</f>
        <v>7683651.5</v>
      </c>
      <c r="U538" s="220">
        <f t="shared" si="264"/>
        <v>8246.9158527422987</v>
      </c>
      <c r="V538" s="227">
        <v>8823.0218954599113</v>
      </c>
    </row>
    <row r="539" spans="1:22" ht="35.25">
      <c r="B539" s="228" t="s">
        <v>358</v>
      </c>
      <c r="C539" s="246"/>
      <c r="D539" s="219" t="s">
        <v>17027</v>
      </c>
      <c r="E539" s="219" t="s">
        <v>17027</v>
      </c>
      <c r="F539" s="219" t="s">
        <v>17027</v>
      </c>
      <c r="G539" s="219" t="s">
        <v>17027</v>
      </c>
      <c r="H539" s="219" t="s">
        <v>17027</v>
      </c>
      <c r="I539" s="224">
        <f>I540</f>
        <v>521.6</v>
      </c>
      <c r="J539" s="224">
        <f t="shared" ref="J539:L539" si="280">J540</f>
        <v>521.6</v>
      </c>
      <c r="K539" s="224">
        <f>K540</f>
        <v>521.6</v>
      </c>
      <c r="L539" s="225">
        <f t="shared" si="280"/>
        <v>21</v>
      </c>
      <c r="M539" s="219" t="s">
        <v>17027</v>
      </c>
      <c r="N539" s="219" t="s">
        <v>17027</v>
      </c>
      <c r="O539" s="222" t="s">
        <v>17027</v>
      </c>
      <c r="P539" s="226">
        <v>5423754</v>
      </c>
      <c r="Q539" s="226"/>
      <c r="R539" s="224">
        <f t="shared" ref="R539:T539" si="281">R540</f>
        <v>0</v>
      </c>
      <c r="S539" s="224">
        <f t="shared" si="281"/>
        <v>0</v>
      </c>
      <c r="T539" s="224">
        <f t="shared" si="281"/>
        <v>5423754</v>
      </c>
      <c r="U539" s="220">
        <f t="shared" si="264"/>
        <v>10398.301380368097</v>
      </c>
      <c r="V539" s="227">
        <f>V540</f>
        <v>11124.697085889569</v>
      </c>
    </row>
    <row r="540" spans="1:22" ht="35.25">
      <c r="A540" s="200">
        <v>1</v>
      </c>
      <c r="B540" s="219">
        <f>SUBTOTAL(9,$A$405:A540)</f>
        <v>117</v>
      </c>
      <c r="C540" s="229" t="s">
        <v>359</v>
      </c>
      <c r="D540" s="219">
        <v>1973</v>
      </c>
      <c r="E540" s="219"/>
      <c r="F540" s="219" t="s">
        <v>17191</v>
      </c>
      <c r="G540" s="219">
        <v>2</v>
      </c>
      <c r="H540" s="219" t="s">
        <v>16997</v>
      </c>
      <c r="I540" s="230">
        <v>521.6</v>
      </c>
      <c r="J540" s="230">
        <v>521.6</v>
      </c>
      <c r="K540" s="230">
        <v>521.6</v>
      </c>
      <c r="L540" s="231">
        <v>21</v>
      </c>
      <c r="M540" s="219" t="s">
        <v>17049</v>
      </c>
      <c r="N540" s="219" t="s">
        <v>17065</v>
      </c>
      <c r="O540" s="222" t="s">
        <v>17184</v>
      </c>
      <c r="P540" s="227">
        <v>5423754</v>
      </c>
      <c r="Q540" s="227"/>
      <c r="R540" s="227">
        <v>0</v>
      </c>
      <c r="S540" s="227">
        <v>0</v>
      </c>
      <c r="T540" s="227">
        <f>P540-R540-S540</f>
        <v>5423754</v>
      </c>
      <c r="U540" s="220">
        <f t="shared" si="264"/>
        <v>10398.301380368097</v>
      </c>
      <c r="V540" s="227">
        <v>11124.697085889569</v>
      </c>
    </row>
    <row r="541" spans="1:22" ht="35.25">
      <c r="B541" s="228" t="s">
        <v>2948</v>
      </c>
      <c r="C541" s="246"/>
      <c r="D541" s="219" t="s">
        <v>17027</v>
      </c>
      <c r="E541" s="219" t="s">
        <v>17027</v>
      </c>
      <c r="F541" s="219" t="s">
        <v>17027</v>
      </c>
      <c r="G541" s="219" t="s">
        <v>17027</v>
      </c>
      <c r="H541" s="219" t="s">
        <v>17027</v>
      </c>
      <c r="I541" s="224">
        <f>SUM(I542:I546)</f>
        <v>6643.84</v>
      </c>
      <c r="J541" s="224">
        <f t="shared" ref="J541:L541" si="282">SUM(J542:J546)</f>
        <v>5836.73</v>
      </c>
      <c r="K541" s="224">
        <f>K542+K543+K544+K545+K546</f>
        <v>5687.49</v>
      </c>
      <c r="L541" s="225">
        <f t="shared" si="282"/>
        <v>218</v>
      </c>
      <c r="M541" s="219" t="s">
        <v>17027</v>
      </c>
      <c r="N541" s="219" t="s">
        <v>17027</v>
      </c>
      <c r="O541" s="222" t="s">
        <v>17027</v>
      </c>
      <c r="P541" s="226">
        <v>30502927.5</v>
      </c>
      <c r="Q541" s="226"/>
      <c r="R541" s="224">
        <f t="shared" ref="R541:T541" si="283">SUM(R542:R546)</f>
        <v>0</v>
      </c>
      <c r="S541" s="224">
        <f t="shared" si="283"/>
        <v>0</v>
      </c>
      <c r="T541" s="224">
        <f t="shared" si="283"/>
        <v>30502927.5</v>
      </c>
      <c r="U541" s="220">
        <f t="shared" si="264"/>
        <v>4591.1592542866774</v>
      </c>
      <c r="V541" s="227">
        <f>MAX(V542:V546)</f>
        <v>7355.5898766707405</v>
      </c>
    </row>
    <row r="542" spans="1:22" ht="35.25">
      <c r="A542" s="200">
        <v>1</v>
      </c>
      <c r="B542" s="219">
        <f>SUBTOTAL(9,$A$405:A542)</f>
        <v>118</v>
      </c>
      <c r="C542" s="229" t="s">
        <v>2952</v>
      </c>
      <c r="D542" s="219">
        <v>1975</v>
      </c>
      <c r="E542" s="219"/>
      <c r="F542" s="219" t="s">
        <v>17191</v>
      </c>
      <c r="G542" s="219">
        <v>5</v>
      </c>
      <c r="H542" s="219" t="s">
        <v>17059</v>
      </c>
      <c r="I542" s="230">
        <v>3265.86</v>
      </c>
      <c r="J542" s="230">
        <v>2962.26</v>
      </c>
      <c r="K542" s="230">
        <v>2962.26</v>
      </c>
      <c r="L542" s="231">
        <v>107</v>
      </c>
      <c r="M542" s="219" t="s">
        <v>17049</v>
      </c>
      <c r="N542" s="219" t="s">
        <v>17065</v>
      </c>
      <c r="O542" s="222" t="s">
        <v>17126</v>
      </c>
      <c r="P542" s="227">
        <v>9437851.5800000001</v>
      </c>
      <c r="Q542" s="227"/>
      <c r="R542" s="227">
        <v>0</v>
      </c>
      <c r="S542" s="227">
        <v>0</v>
      </c>
      <c r="T542" s="227">
        <f>P542-R542-S542</f>
        <v>9437851.5800000001</v>
      </c>
      <c r="U542" s="220">
        <f t="shared" si="264"/>
        <v>2889.8518552540522</v>
      </c>
      <c r="V542" s="227">
        <v>2889.8518564788451</v>
      </c>
    </row>
    <row r="543" spans="1:22" ht="35.25">
      <c r="A543" s="200">
        <v>1</v>
      </c>
      <c r="B543" s="219">
        <f>SUBTOTAL(9,$A$405:A543)</f>
        <v>119</v>
      </c>
      <c r="C543" s="229" t="s">
        <v>2953</v>
      </c>
      <c r="D543" s="219">
        <v>1959</v>
      </c>
      <c r="E543" s="219"/>
      <c r="F543" s="219" t="s">
        <v>17191</v>
      </c>
      <c r="G543" s="219">
        <v>2</v>
      </c>
      <c r="H543" s="219" t="s">
        <v>16997</v>
      </c>
      <c r="I543" s="230">
        <v>793.81</v>
      </c>
      <c r="J543" s="230">
        <v>712.95</v>
      </c>
      <c r="K543" s="230">
        <v>667.45</v>
      </c>
      <c r="L543" s="231">
        <v>36</v>
      </c>
      <c r="M543" s="219" t="s">
        <v>17049</v>
      </c>
      <c r="N543" s="219" t="s">
        <v>17065</v>
      </c>
      <c r="O543" s="222" t="s">
        <v>17126</v>
      </c>
      <c r="P543" s="227">
        <v>5838940.7999999998</v>
      </c>
      <c r="Q543" s="227"/>
      <c r="R543" s="227">
        <v>0</v>
      </c>
      <c r="S543" s="227">
        <v>0</v>
      </c>
      <c r="T543" s="227">
        <f>P543-R543-S543</f>
        <v>5838940.7999999998</v>
      </c>
      <c r="U543" s="220">
        <f t="shared" si="264"/>
        <v>7355.5898766707405</v>
      </c>
      <c r="V543" s="227">
        <v>7355.5898766707405</v>
      </c>
    </row>
    <row r="544" spans="1:22" ht="35.25">
      <c r="A544" s="200">
        <v>1</v>
      </c>
      <c r="B544" s="219">
        <f>SUBTOTAL(9,$A$405:A544)</f>
        <v>120</v>
      </c>
      <c r="C544" s="229" t="s">
        <v>2950</v>
      </c>
      <c r="D544" s="219">
        <v>1965</v>
      </c>
      <c r="E544" s="219"/>
      <c r="F544" s="219" t="s">
        <v>17191</v>
      </c>
      <c r="G544" s="219">
        <v>2</v>
      </c>
      <c r="H544" s="219" t="s">
        <v>16997</v>
      </c>
      <c r="I544" s="230">
        <v>684.27</v>
      </c>
      <c r="J544" s="230">
        <v>635.52</v>
      </c>
      <c r="K544" s="230">
        <v>591.67999999999995</v>
      </c>
      <c r="L544" s="231">
        <v>22</v>
      </c>
      <c r="M544" s="219" t="s">
        <v>17049</v>
      </c>
      <c r="N544" s="219" t="s">
        <v>17065</v>
      </c>
      <c r="O544" s="222" t="s">
        <v>17127</v>
      </c>
      <c r="P544" s="227">
        <v>4711932.54</v>
      </c>
      <c r="Q544" s="227"/>
      <c r="R544" s="227">
        <v>0</v>
      </c>
      <c r="S544" s="227">
        <v>0</v>
      </c>
      <c r="T544" s="227">
        <f>P544-R544-S544</f>
        <v>4711932.54</v>
      </c>
      <c r="U544" s="220">
        <f t="shared" si="264"/>
        <v>6886.0720768117853</v>
      </c>
      <c r="V544" s="227">
        <v>6886.0720826574316</v>
      </c>
    </row>
    <row r="545" spans="1:22" ht="35.25">
      <c r="A545" s="200">
        <v>1</v>
      </c>
      <c r="B545" s="219">
        <f>SUBTOTAL(9,$A$405:A545)</f>
        <v>121</v>
      </c>
      <c r="C545" s="229" t="s">
        <v>2951</v>
      </c>
      <c r="D545" s="219">
        <v>1983</v>
      </c>
      <c r="E545" s="219"/>
      <c r="F545" s="219" t="s">
        <v>17191</v>
      </c>
      <c r="G545" s="219">
        <v>3</v>
      </c>
      <c r="H545" s="219" t="s">
        <v>16995</v>
      </c>
      <c r="I545" s="230">
        <v>855.4</v>
      </c>
      <c r="J545" s="230">
        <v>570.9</v>
      </c>
      <c r="K545" s="230">
        <v>570.9</v>
      </c>
      <c r="L545" s="231">
        <v>17</v>
      </c>
      <c r="M545" s="219" t="s">
        <v>17049</v>
      </c>
      <c r="N545" s="219" t="s">
        <v>17065</v>
      </c>
      <c r="O545" s="222" t="s">
        <v>17126</v>
      </c>
      <c r="P545" s="227">
        <v>3057546.58</v>
      </c>
      <c r="Q545" s="227"/>
      <c r="R545" s="227">
        <v>0</v>
      </c>
      <c r="S545" s="227">
        <v>0</v>
      </c>
      <c r="T545" s="227">
        <f>P545-R545-S545</f>
        <v>3057546.58</v>
      </c>
      <c r="U545" s="220">
        <f t="shared" si="264"/>
        <v>3574.4056347907413</v>
      </c>
      <c r="V545" s="227">
        <v>4616.1899999999996</v>
      </c>
    </row>
    <row r="546" spans="1:22" ht="35.25">
      <c r="A546" s="200">
        <v>1</v>
      </c>
      <c r="B546" s="219">
        <f>SUBTOTAL(9,$A$405:A546)</f>
        <v>122</v>
      </c>
      <c r="C546" s="229" t="s">
        <v>2954</v>
      </c>
      <c r="D546" s="219">
        <v>1982</v>
      </c>
      <c r="E546" s="219"/>
      <c r="F546" s="219" t="s">
        <v>17191</v>
      </c>
      <c r="G546" s="219">
        <v>2</v>
      </c>
      <c r="H546" s="219" t="s">
        <v>17056</v>
      </c>
      <c r="I546" s="230">
        <v>1044.5</v>
      </c>
      <c r="J546" s="230">
        <v>955.1</v>
      </c>
      <c r="K546" s="230">
        <v>895.2</v>
      </c>
      <c r="L546" s="231">
        <v>36</v>
      </c>
      <c r="M546" s="219" t="s">
        <v>17049</v>
      </c>
      <c r="N546" s="219" t="s">
        <v>17065</v>
      </c>
      <c r="O546" s="222" t="s">
        <v>17126</v>
      </c>
      <c r="P546" s="227">
        <v>7456656</v>
      </c>
      <c r="Q546" s="227"/>
      <c r="R546" s="227">
        <v>0</v>
      </c>
      <c r="S546" s="227">
        <v>0</v>
      </c>
      <c r="T546" s="227">
        <f>P546-R546-S546</f>
        <v>7456656</v>
      </c>
      <c r="U546" s="220">
        <f t="shared" si="264"/>
        <v>7138.9717568214455</v>
      </c>
      <c r="V546" s="227">
        <v>7138.9717568214455</v>
      </c>
    </row>
    <row r="547" spans="1:22" ht="35.25">
      <c r="B547" s="228" t="s">
        <v>2958</v>
      </c>
      <c r="C547" s="246"/>
      <c r="D547" s="219" t="s">
        <v>17027</v>
      </c>
      <c r="E547" s="219" t="s">
        <v>17027</v>
      </c>
      <c r="F547" s="219" t="s">
        <v>17027</v>
      </c>
      <c r="G547" s="219" t="s">
        <v>17027</v>
      </c>
      <c r="H547" s="219" t="s">
        <v>17027</v>
      </c>
      <c r="I547" s="224">
        <f>I548</f>
        <v>409.7</v>
      </c>
      <c r="J547" s="224">
        <f t="shared" ref="J547:L547" si="284">J548</f>
        <v>351</v>
      </c>
      <c r="K547" s="224">
        <f>K548</f>
        <v>351</v>
      </c>
      <c r="L547" s="225">
        <f t="shared" si="284"/>
        <v>20</v>
      </c>
      <c r="M547" s="219" t="s">
        <v>17027</v>
      </c>
      <c r="N547" s="219" t="s">
        <v>17027</v>
      </c>
      <c r="O547" s="222" t="s">
        <v>17027</v>
      </c>
      <c r="P547" s="226">
        <v>4246200</v>
      </c>
      <c r="Q547" s="226"/>
      <c r="R547" s="224">
        <f t="shared" ref="R547:T547" si="285">R548</f>
        <v>0</v>
      </c>
      <c r="S547" s="224">
        <f t="shared" si="285"/>
        <v>0</v>
      </c>
      <c r="T547" s="224">
        <f t="shared" si="285"/>
        <v>4246200</v>
      </c>
      <c r="U547" s="220">
        <f t="shared" si="264"/>
        <v>10364.168904076154</v>
      </c>
      <c r="V547" s="227">
        <f>V548</f>
        <v>10364.907005125702</v>
      </c>
    </row>
    <row r="548" spans="1:22" ht="35.25">
      <c r="A548" s="200">
        <v>1</v>
      </c>
      <c r="B548" s="219">
        <f>SUBTOTAL(9,$A$405:A548)</f>
        <v>123</v>
      </c>
      <c r="C548" s="229" t="s">
        <v>2955</v>
      </c>
      <c r="D548" s="219">
        <v>1969</v>
      </c>
      <c r="E548" s="219"/>
      <c r="F548" s="219" t="s">
        <v>17191</v>
      </c>
      <c r="G548" s="219">
        <v>2</v>
      </c>
      <c r="H548" s="219" t="s">
        <v>16997</v>
      </c>
      <c r="I548" s="230">
        <v>409.7</v>
      </c>
      <c r="J548" s="230">
        <v>351</v>
      </c>
      <c r="K548" s="230">
        <v>351</v>
      </c>
      <c r="L548" s="231">
        <v>20</v>
      </c>
      <c r="M548" s="219" t="s">
        <v>17049</v>
      </c>
      <c r="N548" s="219" t="s">
        <v>17087</v>
      </c>
      <c r="O548" s="222" t="s">
        <v>17053</v>
      </c>
      <c r="P548" s="227">
        <v>4246200</v>
      </c>
      <c r="Q548" s="227"/>
      <c r="R548" s="227">
        <v>0</v>
      </c>
      <c r="S548" s="227">
        <v>0</v>
      </c>
      <c r="T548" s="227">
        <f>P548-R548-S548</f>
        <v>4246200</v>
      </c>
      <c r="U548" s="220">
        <f t="shared" si="264"/>
        <v>10364.168904076154</v>
      </c>
      <c r="V548" s="227">
        <v>10364.907005125702</v>
      </c>
    </row>
    <row r="549" spans="1:22" ht="35.25">
      <c r="B549" s="228" t="s">
        <v>2957</v>
      </c>
      <c r="C549" s="246"/>
      <c r="D549" s="219" t="s">
        <v>17027</v>
      </c>
      <c r="E549" s="219" t="s">
        <v>17027</v>
      </c>
      <c r="F549" s="219" t="s">
        <v>17027</v>
      </c>
      <c r="G549" s="219" t="s">
        <v>17027</v>
      </c>
      <c r="H549" s="219" t="s">
        <v>17027</v>
      </c>
      <c r="I549" s="224">
        <f>I550</f>
        <v>503</v>
      </c>
      <c r="J549" s="224">
        <f t="shared" ref="J549:L549" si="286">J550</f>
        <v>470.3</v>
      </c>
      <c r="K549" s="224">
        <f>K550</f>
        <v>286.20000000000005</v>
      </c>
      <c r="L549" s="225">
        <f t="shared" si="286"/>
        <v>19</v>
      </c>
      <c r="M549" s="219" t="s">
        <v>17027</v>
      </c>
      <c r="N549" s="219" t="s">
        <v>17027</v>
      </c>
      <c r="O549" s="222" t="s">
        <v>17027</v>
      </c>
      <c r="P549" s="226">
        <v>4996380.8</v>
      </c>
      <c r="Q549" s="226"/>
      <c r="R549" s="224">
        <f t="shared" ref="R549:T549" si="287">R550</f>
        <v>0</v>
      </c>
      <c r="S549" s="224">
        <f t="shared" si="287"/>
        <v>0</v>
      </c>
      <c r="T549" s="224">
        <f t="shared" si="287"/>
        <v>4996380.8</v>
      </c>
      <c r="U549" s="220">
        <f t="shared" si="264"/>
        <v>9933.1626242544735</v>
      </c>
      <c r="V549" s="227">
        <f>V550</f>
        <v>9933.1626242544735</v>
      </c>
    </row>
    <row r="550" spans="1:22" ht="35.25">
      <c r="A550" s="200">
        <v>1</v>
      </c>
      <c r="B550" s="219">
        <f>SUBTOTAL(9,$A$405:A550)</f>
        <v>124</v>
      </c>
      <c r="C550" s="229" t="s">
        <v>2956</v>
      </c>
      <c r="D550" s="219">
        <v>1890</v>
      </c>
      <c r="E550" s="219"/>
      <c r="F550" s="219" t="s">
        <v>17191</v>
      </c>
      <c r="G550" s="219">
        <v>2</v>
      </c>
      <c r="H550" s="219" t="s">
        <v>16997</v>
      </c>
      <c r="I550" s="230">
        <v>503</v>
      </c>
      <c r="J550" s="230">
        <v>470.3</v>
      </c>
      <c r="K550" s="230">
        <v>286.20000000000005</v>
      </c>
      <c r="L550" s="231">
        <v>19</v>
      </c>
      <c r="M550" s="219" t="s">
        <v>17049</v>
      </c>
      <c r="N550" s="219" t="s">
        <v>17087</v>
      </c>
      <c r="O550" s="222" t="s">
        <v>17053</v>
      </c>
      <c r="P550" s="227">
        <v>4996380.8</v>
      </c>
      <c r="Q550" s="227"/>
      <c r="R550" s="227">
        <v>0</v>
      </c>
      <c r="S550" s="227">
        <v>0</v>
      </c>
      <c r="T550" s="227">
        <f>P550-R550-S550</f>
        <v>4996380.8</v>
      </c>
      <c r="U550" s="220">
        <f t="shared" si="264"/>
        <v>9933.1626242544735</v>
      </c>
      <c r="V550" s="227">
        <v>9933.1626242544735</v>
      </c>
    </row>
    <row r="551" spans="1:22" ht="35.25">
      <c r="B551" s="217" t="s">
        <v>40</v>
      </c>
      <c r="C551" s="247"/>
      <c r="D551" s="219" t="s">
        <v>17027</v>
      </c>
      <c r="E551" s="219" t="s">
        <v>17027</v>
      </c>
      <c r="F551" s="219" t="s">
        <v>17027</v>
      </c>
      <c r="G551" s="219" t="s">
        <v>17027</v>
      </c>
      <c r="H551" s="219" t="s">
        <v>17027</v>
      </c>
      <c r="I551" s="224">
        <f>I552+I553</f>
        <v>1129.7</v>
      </c>
      <c r="J551" s="224">
        <f t="shared" ref="J551:L551" si="288">J552+J553</f>
        <v>1036</v>
      </c>
      <c r="K551" s="224">
        <f>K552+K553</f>
        <v>812.8</v>
      </c>
      <c r="L551" s="225">
        <f t="shared" si="288"/>
        <v>83</v>
      </c>
      <c r="M551" s="219" t="s">
        <v>17027</v>
      </c>
      <c r="N551" s="219" t="s">
        <v>17027</v>
      </c>
      <c r="O551" s="222" t="s">
        <v>17027</v>
      </c>
      <c r="P551" s="226">
        <v>7113696.0700000003</v>
      </c>
      <c r="Q551" s="226"/>
      <c r="R551" s="224">
        <f>R552+R553</f>
        <v>0</v>
      </c>
      <c r="S551" s="224">
        <f t="shared" ref="S551:T551" si="289">S552+S553</f>
        <v>0</v>
      </c>
      <c r="T551" s="224">
        <f t="shared" si="289"/>
        <v>7113696.0700000003</v>
      </c>
      <c r="U551" s="220">
        <f t="shared" si="264"/>
        <v>6296.9780207134636</v>
      </c>
      <c r="V551" s="227">
        <f>MAX(V552:V553)</f>
        <v>13399.749397590364</v>
      </c>
    </row>
    <row r="552" spans="1:22" ht="35.25">
      <c r="A552" s="200">
        <v>1</v>
      </c>
      <c r="B552" s="219">
        <f>SUBTOTAL(9,$A$405:A552)</f>
        <v>125</v>
      </c>
      <c r="C552" s="247" t="s">
        <v>12343</v>
      </c>
      <c r="D552" s="219">
        <v>1971</v>
      </c>
      <c r="E552" s="219"/>
      <c r="F552" s="219" t="s">
        <v>17191</v>
      </c>
      <c r="G552" s="219">
        <v>2</v>
      </c>
      <c r="H552" s="219" t="s">
        <v>16995</v>
      </c>
      <c r="I552" s="230">
        <v>789.4</v>
      </c>
      <c r="J552" s="230">
        <v>729.4</v>
      </c>
      <c r="K552" s="230">
        <v>563.4</v>
      </c>
      <c r="L552" s="231">
        <v>27</v>
      </c>
      <c r="M552" s="219" t="s">
        <v>17049</v>
      </c>
      <c r="N552" s="219" t="s">
        <v>17166</v>
      </c>
      <c r="O552" s="222" t="s">
        <v>17167</v>
      </c>
      <c r="P552" s="227">
        <v>2553761.35</v>
      </c>
      <c r="Q552" s="227"/>
      <c r="R552" s="227">
        <v>0</v>
      </c>
      <c r="S552" s="227">
        <v>0</v>
      </c>
      <c r="T552" s="227">
        <f t="shared" ref="T552:T795" si="290">P552-R552-S552</f>
        <v>2553761.35</v>
      </c>
      <c r="U552" s="220">
        <f t="shared" si="264"/>
        <v>3235.0663161895113</v>
      </c>
      <c r="V552" s="227">
        <v>3614.0938054218395</v>
      </c>
    </row>
    <row r="553" spans="1:22" ht="35.25">
      <c r="A553" s="200">
        <v>1</v>
      </c>
      <c r="B553" s="219">
        <f>SUBTOTAL(9,$A$405:A553)</f>
        <v>126</v>
      </c>
      <c r="C553" s="247" t="s">
        <v>48</v>
      </c>
      <c r="D553" s="219">
        <v>1985</v>
      </c>
      <c r="E553" s="219"/>
      <c r="F553" s="219" t="s">
        <v>17189</v>
      </c>
      <c r="G553" s="219">
        <v>2</v>
      </c>
      <c r="H553" s="219" t="s">
        <v>17056</v>
      </c>
      <c r="I553" s="230">
        <v>340.3</v>
      </c>
      <c r="J553" s="230">
        <v>306.60000000000002</v>
      </c>
      <c r="K553" s="230">
        <v>249.4</v>
      </c>
      <c r="L553" s="231">
        <v>56</v>
      </c>
      <c r="M553" s="219" t="s">
        <v>17049</v>
      </c>
      <c r="N553" s="219" t="s">
        <v>17065</v>
      </c>
      <c r="O553" s="222" t="s">
        <v>17167</v>
      </c>
      <c r="P553" s="227">
        <v>4559934.72</v>
      </c>
      <c r="Q553" s="227"/>
      <c r="R553" s="227">
        <v>0</v>
      </c>
      <c r="S553" s="227">
        <v>0</v>
      </c>
      <c r="T553" s="227">
        <f t="shared" si="290"/>
        <v>4559934.72</v>
      </c>
      <c r="U553" s="220">
        <f t="shared" si="264"/>
        <v>13399.74939759036</v>
      </c>
      <c r="V553" s="227">
        <v>13399.749397590364</v>
      </c>
    </row>
    <row r="554" spans="1:22" ht="35.25">
      <c r="B554" s="217" t="s">
        <v>45</v>
      </c>
      <c r="C554" s="247"/>
      <c r="D554" s="219" t="s">
        <v>17027</v>
      </c>
      <c r="E554" s="219" t="s">
        <v>17027</v>
      </c>
      <c r="F554" s="219" t="s">
        <v>17027</v>
      </c>
      <c r="G554" s="219" t="s">
        <v>17027</v>
      </c>
      <c r="H554" s="219" t="s">
        <v>17027</v>
      </c>
      <c r="I554" s="224">
        <f>I555</f>
        <v>3613.5</v>
      </c>
      <c r="J554" s="224">
        <f t="shared" ref="J554:L554" si="291">J555</f>
        <v>3180.3</v>
      </c>
      <c r="K554" s="224">
        <f>K555</f>
        <v>3039.8</v>
      </c>
      <c r="L554" s="225">
        <f t="shared" si="291"/>
        <v>125</v>
      </c>
      <c r="M554" s="219" t="s">
        <v>17027</v>
      </c>
      <c r="N554" s="219" t="s">
        <v>17027</v>
      </c>
      <c r="O554" s="222" t="s">
        <v>17027</v>
      </c>
      <c r="P554" s="226">
        <v>7075818.8799999999</v>
      </c>
      <c r="Q554" s="226"/>
      <c r="R554" s="224">
        <f t="shared" ref="R554:T554" si="292">R555</f>
        <v>0</v>
      </c>
      <c r="S554" s="224">
        <f t="shared" si="292"/>
        <v>0</v>
      </c>
      <c r="T554" s="224">
        <f t="shared" si="292"/>
        <v>7075818.8799999999</v>
      </c>
      <c r="U554" s="220">
        <f t="shared" si="264"/>
        <v>1958.1621364328214</v>
      </c>
      <c r="V554" s="227">
        <f>V555</f>
        <v>2072.3758660578387</v>
      </c>
    </row>
    <row r="555" spans="1:22" ht="35.25">
      <c r="A555" s="200">
        <v>1</v>
      </c>
      <c r="B555" s="219">
        <f>SUBTOTAL(9,$A$405:A555)</f>
        <v>127</v>
      </c>
      <c r="C555" s="247" t="s">
        <v>46</v>
      </c>
      <c r="D555" s="219">
        <v>1989</v>
      </c>
      <c r="E555" s="219"/>
      <c r="F555" s="219" t="s">
        <v>17054</v>
      </c>
      <c r="G555" s="219">
        <v>5</v>
      </c>
      <c r="H555" s="219" t="s">
        <v>17052</v>
      </c>
      <c r="I555" s="230">
        <v>3613.5</v>
      </c>
      <c r="J555" s="230">
        <v>3180.3</v>
      </c>
      <c r="K555" s="230">
        <v>3039.8</v>
      </c>
      <c r="L555" s="231">
        <v>125</v>
      </c>
      <c r="M555" s="219" t="s">
        <v>17049</v>
      </c>
      <c r="N555" s="219" t="s">
        <v>17065</v>
      </c>
      <c r="O555" s="222" t="s">
        <v>17165</v>
      </c>
      <c r="P555" s="227">
        <v>7075818.8799999999</v>
      </c>
      <c r="Q555" s="227"/>
      <c r="R555" s="227">
        <v>0</v>
      </c>
      <c r="S555" s="227">
        <v>0</v>
      </c>
      <c r="T555" s="227">
        <f t="shared" si="290"/>
        <v>7075818.8799999999</v>
      </c>
      <c r="U555" s="220">
        <f t="shared" si="264"/>
        <v>1958.1621364328214</v>
      </c>
      <c r="V555" s="227">
        <v>2072.3758660578387</v>
      </c>
    </row>
    <row r="556" spans="1:22" ht="35.25">
      <c r="B556" s="217" t="s">
        <v>38</v>
      </c>
      <c r="C556" s="247"/>
      <c r="D556" s="219" t="s">
        <v>17027</v>
      </c>
      <c r="E556" s="219" t="s">
        <v>17027</v>
      </c>
      <c r="F556" s="219" t="s">
        <v>17027</v>
      </c>
      <c r="G556" s="219" t="s">
        <v>17027</v>
      </c>
      <c r="H556" s="219" t="s">
        <v>17027</v>
      </c>
      <c r="I556" s="224">
        <f>I557</f>
        <v>314</v>
      </c>
      <c r="J556" s="224">
        <f t="shared" ref="J556:L556" si="293">J557</f>
        <v>290.39999999999998</v>
      </c>
      <c r="K556" s="224">
        <f t="shared" si="293"/>
        <v>214.99999999999997</v>
      </c>
      <c r="L556" s="231">
        <f t="shared" si="293"/>
        <v>16</v>
      </c>
      <c r="M556" s="219" t="s">
        <v>17027</v>
      </c>
      <c r="N556" s="219" t="s">
        <v>17027</v>
      </c>
      <c r="O556" s="222" t="s">
        <v>17027</v>
      </c>
      <c r="P556" s="226">
        <v>2199081.6</v>
      </c>
      <c r="Q556" s="226" t="e">
        <f>Q557+#REF!</f>
        <v>#REF!</v>
      </c>
      <c r="R556" s="224">
        <f>R557</f>
        <v>0</v>
      </c>
      <c r="S556" s="224">
        <f t="shared" ref="S556:T556" si="294">S557</f>
        <v>0</v>
      </c>
      <c r="T556" s="224">
        <f t="shared" si="294"/>
        <v>2199081.6</v>
      </c>
      <c r="U556" s="220">
        <f t="shared" si="264"/>
        <v>7003.4445859872612</v>
      </c>
      <c r="V556" s="227">
        <f>V557</f>
        <v>7003.4445859872612</v>
      </c>
    </row>
    <row r="557" spans="1:22" ht="35.25">
      <c r="A557" s="200">
        <v>1</v>
      </c>
      <c r="B557" s="219">
        <f>SUBTOTAL(9,$A$405:A557)</f>
        <v>128</v>
      </c>
      <c r="C557" s="247" t="s">
        <v>17419</v>
      </c>
      <c r="D557" s="219">
        <v>1961</v>
      </c>
      <c r="E557" s="219"/>
      <c r="F557" s="219" t="s">
        <v>17191</v>
      </c>
      <c r="G557" s="219">
        <v>2</v>
      </c>
      <c r="H557" s="219" t="s">
        <v>16997</v>
      </c>
      <c r="I557" s="224">
        <v>314</v>
      </c>
      <c r="J557" s="224">
        <v>290.39999999999998</v>
      </c>
      <c r="K557" s="224">
        <v>214.99999999999997</v>
      </c>
      <c r="L557" s="225">
        <v>16</v>
      </c>
      <c r="M557" s="219" t="s">
        <v>17049</v>
      </c>
      <c r="N557" s="219" t="s">
        <v>17166</v>
      </c>
      <c r="O557" s="222" t="s">
        <v>17168</v>
      </c>
      <c r="P557" s="226">
        <v>2199081.6</v>
      </c>
      <c r="Q557" s="226"/>
      <c r="R557" s="224">
        <v>0</v>
      </c>
      <c r="S557" s="224">
        <v>0</v>
      </c>
      <c r="T557" s="224">
        <f t="shared" si="290"/>
        <v>2199081.6</v>
      </c>
      <c r="U557" s="220">
        <f t="shared" si="264"/>
        <v>7003.4445859872612</v>
      </c>
      <c r="V557" s="227">
        <v>7003.4445859872612</v>
      </c>
    </row>
    <row r="558" spans="1:22" ht="35.25">
      <c r="B558" s="217" t="s">
        <v>17314</v>
      </c>
      <c r="C558" s="247"/>
      <c r="D558" s="219" t="s">
        <v>17027</v>
      </c>
      <c r="E558" s="219" t="s">
        <v>17027</v>
      </c>
      <c r="F558" s="219" t="s">
        <v>17027</v>
      </c>
      <c r="G558" s="219" t="s">
        <v>17027</v>
      </c>
      <c r="H558" s="219" t="s">
        <v>17027</v>
      </c>
      <c r="I558" s="224">
        <f>I559</f>
        <v>3931.9</v>
      </c>
      <c r="J558" s="224">
        <f t="shared" ref="J558:L558" si="295">J559</f>
        <v>3434.07</v>
      </c>
      <c r="K558" s="224">
        <f t="shared" si="295"/>
        <v>3434.07</v>
      </c>
      <c r="L558" s="225">
        <f t="shared" si="295"/>
        <v>195</v>
      </c>
      <c r="M558" s="219" t="s">
        <v>17027</v>
      </c>
      <c r="N558" s="219" t="s">
        <v>17027</v>
      </c>
      <c r="O558" s="222" t="s">
        <v>17027</v>
      </c>
      <c r="P558" s="226">
        <v>8671571.1799999997</v>
      </c>
      <c r="Q558" s="226"/>
      <c r="R558" s="224">
        <f>R559</f>
        <v>0</v>
      </c>
      <c r="S558" s="224">
        <f>S559</f>
        <v>0</v>
      </c>
      <c r="T558" s="224">
        <f>T559</f>
        <v>8671571.1799999997</v>
      </c>
      <c r="U558" s="220">
        <f t="shared" si="264"/>
        <v>2205.4404181184668</v>
      </c>
      <c r="V558" s="227">
        <f>V559</f>
        <v>3037.17</v>
      </c>
    </row>
    <row r="559" spans="1:22" ht="35.25">
      <c r="A559" s="200">
        <v>1</v>
      </c>
      <c r="B559" s="219">
        <f>SUBTOTAL(9,$A$405:A559)</f>
        <v>129</v>
      </c>
      <c r="C559" s="247" t="s">
        <v>12379</v>
      </c>
      <c r="D559" s="219">
        <v>1979</v>
      </c>
      <c r="E559" s="219"/>
      <c r="F559" s="219" t="s">
        <v>17054</v>
      </c>
      <c r="G559" s="219">
        <v>5</v>
      </c>
      <c r="H559" s="219">
        <v>5</v>
      </c>
      <c r="I559" s="224">
        <v>3931.9</v>
      </c>
      <c r="J559" s="224">
        <v>3434.07</v>
      </c>
      <c r="K559" s="224">
        <v>3434.07</v>
      </c>
      <c r="L559" s="225">
        <v>195</v>
      </c>
      <c r="M559" s="219" t="s">
        <v>17049</v>
      </c>
      <c r="N559" s="219" t="s">
        <v>17065</v>
      </c>
      <c r="O559" s="222" t="s">
        <v>17415</v>
      </c>
      <c r="P559" s="226">
        <v>8671571.1799999997</v>
      </c>
      <c r="Q559" s="226"/>
      <c r="R559" s="224">
        <v>0</v>
      </c>
      <c r="S559" s="224">
        <v>0</v>
      </c>
      <c r="T559" s="224">
        <f>P559-R559-S559</f>
        <v>8671571.1799999997</v>
      </c>
      <c r="U559" s="220">
        <f t="shared" si="264"/>
        <v>2205.4404181184668</v>
      </c>
      <c r="V559" s="227">
        <v>3037.17</v>
      </c>
    </row>
    <row r="560" spans="1:22" ht="35.25">
      <c r="B560" s="228" t="s">
        <v>342</v>
      </c>
      <c r="C560" s="246"/>
      <c r="D560" s="219" t="s">
        <v>17027</v>
      </c>
      <c r="E560" s="219" t="s">
        <v>17027</v>
      </c>
      <c r="F560" s="219" t="s">
        <v>17027</v>
      </c>
      <c r="G560" s="219" t="s">
        <v>17027</v>
      </c>
      <c r="H560" s="219" t="s">
        <v>17027</v>
      </c>
      <c r="I560" s="224">
        <f>SUM(I561:I564)</f>
        <v>3500.7</v>
      </c>
      <c r="J560" s="224">
        <f t="shared" ref="J560:L560" si="296">SUM(J561:J564)</f>
        <v>3187.7</v>
      </c>
      <c r="K560" s="224">
        <f>SUM(K561:K564)</f>
        <v>3034.1</v>
      </c>
      <c r="L560" s="225">
        <f t="shared" si="296"/>
        <v>149</v>
      </c>
      <c r="M560" s="219" t="s">
        <v>17027</v>
      </c>
      <c r="N560" s="219" t="s">
        <v>17027</v>
      </c>
      <c r="O560" s="222" t="s">
        <v>17027</v>
      </c>
      <c r="P560" s="226">
        <v>27862155.84</v>
      </c>
      <c r="Q560" s="226">
        <f t="shared" ref="Q560:T560" si="297">SUM(Q561:Q564)</f>
        <v>0</v>
      </c>
      <c r="R560" s="224">
        <f t="shared" si="297"/>
        <v>0</v>
      </c>
      <c r="S560" s="224">
        <f t="shared" si="297"/>
        <v>0</v>
      </c>
      <c r="T560" s="224">
        <f t="shared" si="297"/>
        <v>27862155.84</v>
      </c>
      <c r="U560" s="220">
        <f t="shared" si="264"/>
        <v>7959.0241494558231</v>
      </c>
      <c r="V560" s="227">
        <f>MAX(V561:V564)</f>
        <v>11955.77254808834</v>
      </c>
    </row>
    <row r="561" spans="1:22" ht="35.25">
      <c r="A561" s="200">
        <v>1</v>
      </c>
      <c r="B561" s="219">
        <f>SUBTOTAL(9,$A$405:A561)</f>
        <v>130</v>
      </c>
      <c r="C561" s="229" t="s">
        <v>347</v>
      </c>
      <c r="D561" s="219">
        <v>1978</v>
      </c>
      <c r="E561" s="219"/>
      <c r="F561" s="219" t="s">
        <v>17191</v>
      </c>
      <c r="G561" s="219">
        <v>3</v>
      </c>
      <c r="H561" s="219" t="s">
        <v>17056</v>
      </c>
      <c r="I561" s="230">
        <v>1915.3</v>
      </c>
      <c r="J561" s="230">
        <v>1759.2</v>
      </c>
      <c r="K561" s="230">
        <v>1697.1000000000001</v>
      </c>
      <c r="L561" s="231">
        <v>91</v>
      </c>
      <c r="M561" s="219" t="s">
        <v>17049</v>
      </c>
      <c r="N561" s="219" t="s">
        <v>17065</v>
      </c>
      <c r="O561" s="222" t="s">
        <v>17182</v>
      </c>
      <c r="P561" s="227">
        <v>12591733.140000001</v>
      </c>
      <c r="Q561" s="227"/>
      <c r="R561" s="227">
        <v>0</v>
      </c>
      <c r="S561" s="227">
        <v>0</v>
      </c>
      <c r="T561" s="227">
        <f>P561-R561-S561</f>
        <v>12591733.140000001</v>
      </c>
      <c r="U561" s="220">
        <f t="shared" si="264"/>
        <v>6574.2876520649515</v>
      </c>
      <c r="V561" s="227">
        <v>6574.2876520649497</v>
      </c>
    </row>
    <row r="562" spans="1:22" ht="35.25">
      <c r="A562" s="200">
        <v>1</v>
      </c>
      <c r="B562" s="219">
        <f>SUBTOTAL(9,$A$405:A562)</f>
        <v>131</v>
      </c>
      <c r="C562" s="229" t="s">
        <v>348</v>
      </c>
      <c r="D562" s="219">
        <v>1953</v>
      </c>
      <c r="E562" s="219"/>
      <c r="F562" s="219" t="s">
        <v>17191</v>
      </c>
      <c r="G562" s="219">
        <v>2</v>
      </c>
      <c r="H562" s="219" t="s">
        <v>16997</v>
      </c>
      <c r="I562" s="230">
        <v>681.7</v>
      </c>
      <c r="J562" s="230">
        <v>612.70000000000005</v>
      </c>
      <c r="K562" s="230">
        <v>612.70000000000005</v>
      </c>
      <c r="L562" s="231">
        <v>24</v>
      </c>
      <c r="M562" s="219" t="s">
        <v>17049</v>
      </c>
      <c r="N562" s="219" t="s">
        <v>17087</v>
      </c>
      <c r="O562" s="222" t="s">
        <v>17053</v>
      </c>
      <c r="P562" s="227">
        <v>5947708.0499999998</v>
      </c>
      <c r="Q562" s="227"/>
      <c r="R562" s="227">
        <v>0</v>
      </c>
      <c r="S562" s="227">
        <v>0</v>
      </c>
      <c r="T562" s="227">
        <f>P562-R562-S562</f>
        <v>5947708.0499999998</v>
      </c>
      <c r="U562" s="220">
        <f t="shared" si="264"/>
        <v>8724.8174416898928</v>
      </c>
      <c r="V562" s="227">
        <v>8724.8174416898928</v>
      </c>
    </row>
    <row r="563" spans="1:22" ht="35.25">
      <c r="A563" s="200">
        <v>1</v>
      </c>
      <c r="B563" s="219">
        <f>SUBTOTAL(9,$A$405:A563)</f>
        <v>132</v>
      </c>
      <c r="C563" s="229" t="s">
        <v>340</v>
      </c>
      <c r="D563" s="219">
        <v>1951</v>
      </c>
      <c r="E563" s="219"/>
      <c r="F563" s="219" t="s">
        <v>17191</v>
      </c>
      <c r="G563" s="219">
        <v>2</v>
      </c>
      <c r="H563" s="219" t="s">
        <v>16997</v>
      </c>
      <c r="I563" s="230">
        <v>421.1</v>
      </c>
      <c r="J563" s="230">
        <v>375.7</v>
      </c>
      <c r="K563" s="230">
        <v>284.2</v>
      </c>
      <c r="L563" s="231">
        <v>18</v>
      </c>
      <c r="M563" s="219" t="s">
        <v>17049</v>
      </c>
      <c r="N563" s="219" t="s">
        <v>17087</v>
      </c>
      <c r="O563" s="222" t="s">
        <v>17053</v>
      </c>
      <c r="P563" s="227">
        <v>4666192.8600000003</v>
      </c>
      <c r="Q563" s="227"/>
      <c r="R563" s="227">
        <v>0</v>
      </c>
      <c r="S563" s="227">
        <v>0</v>
      </c>
      <c r="T563" s="227">
        <f>P563-R563-S563</f>
        <v>4666192.8600000003</v>
      </c>
      <c r="U563" s="220">
        <f t="shared" si="264"/>
        <v>11080.961434338637</v>
      </c>
      <c r="V563" s="227">
        <v>11955.77254808834</v>
      </c>
    </row>
    <row r="564" spans="1:22" ht="35.25">
      <c r="A564" s="200">
        <v>1</v>
      </c>
      <c r="B564" s="219">
        <f>SUBTOTAL(9,$A$405:A564)</f>
        <v>133</v>
      </c>
      <c r="C564" s="229" t="s">
        <v>341</v>
      </c>
      <c r="D564" s="219">
        <v>1925</v>
      </c>
      <c r="E564" s="219"/>
      <c r="F564" s="219" t="s">
        <v>17191</v>
      </c>
      <c r="G564" s="219">
        <v>2</v>
      </c>
      <c r="H564" s="219" t="s">
        <v>16995</v>
      </c>
      <c r="I564" s="230">
        <v>482.6</v>
      </c>
      <c r="J564" s="230">
        <v>440.1</v>
      </c>
      <c r="K564" s="230">
        <v>440.1</v>
      </c>
      <c r="L564" s="231">
        <v>16</v>
      </c>
      <c r="M564" s="219" t="s">
        <v>17049</v>
      </c>
      <c r="N564" s="219" t="s">
        <v>17087</v>
      </c>
      <c r="O564" s="222" t="s">
        <v>17053</v>
      </c>
      <c r="P564" s="227">
        <v>4656521.79</v>
      </c>
      <c r="Q564" s="227"/>
      <c r="R564" s="227">
        <v>0</v>
      </c>
      <c r="S564" s="227">
        <v>0</v>
      </c>
      <c r="T564" s="227">
        <f>P564-R564-S564</f>
        <v>4656521.79</v>
      </c>
      <c r="U564" s="220">
        <f t="shared" si="264"/>
        <v>9648.8226067136347</v>
      </c>
      <c r="V564" s="227">
        <v>10411.24374222959</v>
      </c>
    </row>
    <row r="565" spans="1:22" ht="35.25">
      <c r="B565" s="228" t="s">
        <v>372</v>
      </c>
      <c r="C565" s="246"/>
      <c r="D565" s="219" t="s">
        <v>17027</v>
      </c>
      <c r="E565" s="219" t="s">
        <v>17027</v>
      </c>
      <c r="F565" s="219" t="s">
        <v>17027</v>
      </c>
      <c r="G565" s="219" t="s">
        <v>17027</v>
      </c>
      <c r="H565" s="219" t="s">
        <v>17027</v>
      </c>
      <c r="I565" s="224">
        <f>I566+I567</f>
        <v>1137.98</v>
      </c>
      <c r="J565" s="224">
        <f t="shared" ref="J565:L565" si="298">J566+J567</f>
        <v>908.26</v>
      </c>
      <c r="K565" s="224">
        <f>K566+K567</f>
        <v>842.66000000000008</v>
      </c>
      <c r="L565" s="225">
        <f t="shared" si="298"/>
        <v>36</v>
      </c>
      <c r="M565" s="219" t="s">
        <v>17027</v>
      </c>
      <c r="N565" s="219" t="s">
        <v>17027</v>
      </c>
      <c r="O565" s="222" t="s">
        <v>17027</v>
      </c>
      <c r="P565" s="226">
        <v>6240219.6099999994</v>
      </c>
      <c r="Q565" s="226">
        <f t="shared" ref="Q565" si="299">Q566+Q567</f>
        <v>0</v>
      </c>
      <c r="R565" s="224">
        <f t="shared" ref="R565" si="300">R566+R567</f>
        <v>0</v>
      </c>
      <c r="S565" s="224">
        <f t="shared" ref="S565" si="301">S566+S567</f>
        <v>0</v>
      </c>
      <c r="T565" s="224">
        <f t="shared" ref="T565" si="302">T566+T567</f>
        <v>6240219.6099999994</v>
      </c>
      <c r="U565" s="220">
        <f t="shared" si="264"/>
        <v>5483.5933935570038</v>
      </c>
      <c r="V565" s="227">
        <f>MAX(V566:V567)</f>
        <v>6462.5683917597489</v>
      </c>
    </row>
    <row r="566" spans="1:22" ht="35.25">
      <c r="A566" s="200">
        <v>1</v>
      </c>
      <c r="B566" s="219">
        <f>SUBTOTAL(9,$A$405:A566)</f>
        <v>134</v>
      </c>
      <c r="C566" s="229" t="s">
        <v>376</v>
      </c>
      <c r="D566" s="219">
        <v>1988</v>
      </c>
      <c r="E566" s="219"/>
      <c r="F566" s="219" t="s">
        <v>17191</v>
      </c>
      <c r="G566" s="219">
        <v>2</v>
      </c>
      <c r="H566" s="219" t="s">
        <v>16995</v>
      </c>
      <c r="I566" s="230">
        <v>517.46</v>
      </c>
      <c r="J566" s="230">
        <v>517.46</v>
      </c>
      <c r="K566" s="230">
        <v>487.46000000000004</v>
      </c>
      <c r="L566" s="231">
        <v>15</v>
      </c>
      <c r="M566" s="219" t="s">
        <v>17049</v>
      </c>
      <c r="N566" s="219" t="s">
        <v>17087</v>
      </c>
      <c r="O566" s="222" t="s">
        <v>17053</v>
      </c>
      <c r="P566" s="227">
        <v>3344120.6399999997</v>
      </c>
      <c r="Q566" s="227"/>
      <c r="R566" s="227">
        <v>0</v>
      </c>
      <c r="S566" s="227">
        <v>0</v>
      </c>
      <c r="T566" s="227">
        <f>P566-R566-S566</f>
        <v>3344120.6399999997</v>
      </c>
      <c r="U566" s="220">
        <f t="shared" si="264"/>
        <v>6462.568391759748</v>
      </c>
      <c r="V566" s="227">
        <v>6462.5683917597489</v>
      </c>
    </row>
    <row r="567" spans="1:22" ht="35.25">
      <c r="A567" s="200">
        <v>1</v>
      </c>
      <c r="B567" s="219">
        <f>SUBTOTAL(9,$A$405:A567)</f>
        <v>135</v>
      </c>
      <c r="C567" s="229" t="s">
        <v>13154</v>
      </c>
      <c r="D567" s="219">
        <v>1962</v>
      </c>
      <c r="E567" s="219"/>
      <c r="F567" s="219" t="s">
        <v>17190</v>
      </c>
      <c r="G567" s="219">
        <v>2</v>
      </c>
      <c r="H567" s="219" t="s">
        <v>16995</v>
      </c>
      <c r="I567" s="230">
        <v>620.52</v>
      </c>
      <c r="J567" s="230">
        <v>390.8</v>
      </c>
      <c r="K567" s="230">
        <v>355.2</v>
      </c>
      <c r="L567" s="231">
        <v>21</v>
      </c>
      <c r="M567" s="219" t="s">
        <v>17049</v>
      </c>
      <c r="N567" s="219" t="s">
        <v>17087</v>
      </c>
      <c r="O567" s="222" t="s">
        <v>17053</v>
      </c>
      <c r="P567" s="227">
        <v>2896098.97</v>
      </c>
      <c r="Q567" s="227"/>
      <c r="R567" s="227">
        <v>0</v>
      </c>
      <c r="S567" s="227">
        <v>0</v>
      </c>
      <c r="T567" s="227">
        <f>P567-R567-S567</f>
        <v>2896098.97</v>
      </c>
      <c r="U567" s="220">
        <f t="shared" si="264"/>
        <v>4667.2129343131573</v>
      </c>
      <c r="V567" s="227">
        <v>5457.8621962225234</v>
      </c>
    </row>
    <row r="568" spans="1:22" ht="35.25">
      <c r="B568" s="228" t="s">
        <v>375</v>
      </c>
      <c r="C568" s="246"/>
      <c r="D568" s="219" t="s">
        <v>17027</v>
      </c>
      <c r="E568" s="219" t="s">
        <v>17027</v>
      </c>
      <c r="F568" s="219" t="s">
        <v>17027</v>
      </c>
      <c r="G568" s="219" t="s">
        <v>17027</v>
      </c>
      <c r="H568" s="219" t="s">
        <v>17027</v>
      </c>
      <c r="I568" s="224">
        <f>I569</f>
        <v>875.2</v>
      </c>
      <c r="J568" s="224">
        <f t="shared" ref="J568:L568" si="303">J569</f>
        <v>875.2</v>
      </c>
      <c r="K568" s="224">
        <f>K569</f>
        <v>875.2</v>
      </c>
      <c r="L568" s="225">
        <f t="shared" si="303"/>
        <v>30</v>
      </c>
      <c r="M568" s="219" t="s">
        <v>17027</v>
      </c>
      <c r="N568" s="219" t="s">
        <v>17027</v>
      </c>
      <c r="O568" s="222" t="s">
        <v>17027</v>
      </c>
      <c r="P568" s="226">
        <v>2973945.68</v>
      </c>
      <c r="Q568" s="226"/>
      <c r="R568" s="224">
        <f t="shared" ref="R568:T568" si="304">R569</f>
        <v>0</v>
      </c>
      <c r="S568" s="224">
        <f t="shared" si="304"/>
        <v>0</v>
      </c>
      <c r="T568" s="224">
        <f t="shared" si="304"/>
        <v>2973945.68</v>
      </c>
      <c r="U568" s="220">
        <f t="shared" si="264"/>
        <v>3398.0183729433274</v>
      </c>
      <c r="V568" s="227">
        <f>V569</f>
        <v>8279.2687385740392</v>
      </c>
    </row>
    <row r="569" spans="1:22" ht="35.25">
      <c r="A569" s="200">
        <v>1</v>
      </c>
      <c r="B569" s="219">
        <f>SUBTOTAL(9,$A$405:A569)</f>
        <v>136</v>
      </c>
      <c r="C569" s="229" t="s">
        <v>377</v>
      </c>
      <c r="D569" s="219">
        <v>1982</v>
      </c>
      <c r="E569" s="219"/>
      <c r="F569" s="219" t="s">
        <v>17191</v>
      </c>
      <c r="G569" s="219">
        <v>2</v>
      </c>
      <c r="H569" s="219" t="s">
        <v>17056</v>
      </c>
      <c r="I569" s="230">
        <v>875.2</v>
      </c>
      <c r="J569" s="230">
        <v>875.2</v>
      </c>
      <c r="K569" s="230">
        <v>875.2</v>
      </c>
      <c r="L569" s="231">
        <v>30</v>
      </c>
      <c r="M569" s="219" t="s">
        <v>17049</v>
      </c>
      <c r="N569" s="219" t="s">
        <v>17087</v>
      </c>
      <c r="O569" s="222" t="s">
        <v>17053</v>
      </c>
      <c r="P569" s="227">
        <v>2973945.68</v>
      </c>
      <c r="Q569" s="227"/>
      <c r="R569" s="227">
        <v>0</v>
      </c>
      <c r="S569" s="227">
        <v>0</v>
      </c>
      <c r="T569" s="227">
        <f>P569-R569-S569</f>
        <v>2973945.68</v>
      </c>
      <c r="U569" s="220">
        <f t="shared" si="264"/>
        <v>3398.0183729433274</v>
      </c>
      <c r="V569" s="227">
        <v>8279.2687385740392</v>
      </c>
    </row>
    <row r="570" spans="1:22" ht="35.25">
      <c r="B570" s="228" t="s">
        <v>17022</v>
      </c>
      <c r="C570" s="246"/>
      <c r="D570" s="219" t="s">
        <v>17027</v>
      </c>
      <c r="E570" s="219" t="s">
        <v>17027</v>
      </c>
      <c r="F570" s="219" t="s">
        <v>17027</v>
      </c>
      <c r="G570" s="219" t="s">
        <v>17027</v>
      </c>
      <c r="H570" s="219" t="s">
        <v>17027</v>
      </c>
      <c r="I570" s="224">
        <f>I571</f>
        <v>1051.5</v>
      </c>
      <c r="J570" s="224">
        <f t="shared" ref="J570:L570" si="305">J571</f>
        <v>916.3</v>
      </c>
      <c r="K570" s="224">
        <f>K571</f>
        <v>834.19999999999993</v>
      </c>
      <c r="L570" s="225">
        <f t="shared" si="305"/>
        <v>53</v>
      </c>
      <c r="M570" s="219" t="s">
        <v>17027</v>
      </c>
      <c r="N570" s="219" t="s">
        <v>17027</v>
      </c>
      <c r="O570" s="222" t="s">
        <v>17027</v>
      </c>
      <c r="P570" s="226">
        <v>7222802.4000000004</v>
      </c>
      <c r="Q570" s="226"/>
      <c r="R570" s="224">
        <f t="shared" ref="R570:T570" si="306">R571</f>
        <v>0</v>
      </c>
      <c r="S570" s="224">
        <f t="shared" si="306"/>
        <v>0</v>
      </c>
      <c r="T570" s="224">
        <f t="shared" si="306"/>
        <v>7222802.4000000004</v>
      </c>
      <c r="U570" s="220">
        <f t="shared" si="264"/>
        <v>6869.046504992868</v>
      </c>
      <c r="V570" s="227">
        <f>V571</f>
        <v>6869.046504992868</v>
      </c>
    </row>
    <row r="571" spans="1:22" ht="35.25">
      <c r="A571" s="200">
        <v>1</v>
      </c>
      <c r="B571" s="219">
        <f>SUBTOTAL(9,$A$405:A571)</f>
        <v>137</v>
      </c>
      <c r="C571" s="229" t="s">
        <v>2494</v>
      </c>
      <c r="D571" s="219">
        <v>1984</v>
      </c>
      <c r="E571" s="219"/>
      <c r="F571" s="219" t="s">
        <v>17191</v>
      </c>
      <c r="G571" s="219">
        <v>2</v>
      </c>
      <c r="H571" s="219" t="s">
        <v>17056</v>
      </c>
      <c r="I571" s="230">
        <v>1051.5</v>
      </c>
      <c r="J571" s="230">
        <v>916.3</v>
      </c>
      <c r="K571" s="230">
        <v>834.19999999999993</v>
      </c>
      <c r="L571" s="231">
        <v>53</v>
      </c>
      <c r="M571" s="219" t="s">
        <v>17049</v>
      </c>
      <c r="N571" s="219" t="s">
        <v>17065</v>
      </c>
      <c r="O571" s="222" t="s">
        <v>17123</v>
      </c>
      <c r="P571" s="227">
        <v>7222802.4000000004</v>
      </c>
      <c r="Q571" s="227"/>
      <c r="R571" s="227">
        <v>0</v>
      </c>
      <c r="S571" s="227">
        <v>0</v>
      </c>
      <c r="T571" s="227">
        <f>P571-R571-S571</f>
        <v>7222802.4000000004</v>
      </c>
      <c r="U571" s="220">
        <f t="shared" si="264"/>
        <v>6869.046504992868</v>
      </c>
      <c r="V571" s="227">
        <v>6869.046504992868</v>
      </c>
    </row>
    <row r="572" spans="1:22" ht="35.25">
      <c r="B572" s="228" t="s">
        <v>219</v>
      </c>
      <c r="C572" s="246"/>
      <c r="D572" s="219" t="s">
        <v>17027</v>
      </c>
      <c r="E572" s="219" t="s">
        <v>17027</v>
      </c>
      <c r="F572" s="219" t="s">
        <v>17027</v>
      </c>
      <c r="G572" s="219" t="s">
        <v>17027</v>
      </c>
      <c r="H572" s="219" t="s">
        <v>17027</v>
      </c>
      <c r="I572" s="224">
        <f>I573</f>
        <v>777.3</v>
      </c>
      <c r="J572" s="224">
        <f t="shared" ref="J572:L572" si="307">J573</f>
        <v>469.4</v>
      </c>
      <c r="K572" s="224">
        <f>K573</f>
        <v>469.4</v>
      </c>
      <c r="L572" s="225">
        <f t="shared" si="307"/>
        <v>35</v>
      </c>
      <c r="M572" s="219" t="s">
        <v>17027</v>
      </c>
      <c r="N572" s="219" t="s">
        <v>17027</v>
      </c>
      <c r="O572" s="222" t="s">
        <v>17027</v>
      </c>
      <c r="P572" s="226">
        <v>5266000</v>
      </c>
      <c r="Q572" s="226"/>
      <c r="R572" s="224">
        <f t="shared" ref="R572:T572" si="308">R573</f>
        <v>0</v>
      </c>
      <c r="S572" s="224">
        <f t="shared" si="308"/>
        <v>0</v>
      </c>
      <c r="T572" s="224">
        <f t="shared" si="308"/>
        <v>5266000</v>
      </c>
      <c r="U572" s="220">
        <f t="shared" si="264"/>
        <v>6774.7330503023286</v>
      </c>
      <c r="V572" s="227">
        <f>V573</f>
        <v>6774.7330503023286</v>
      </c>
    </row>
    <row r="573" spans="1:22" ht="35.25">
      <c r="A573" s="200">
        <v>1</v>
      </c>
      <c r="B573" s="219">
        <f>SUBTOTAL(9,$A$405:A573)</f>
        <v>138</v>
      </c>
      <c r="C573" s="229" t="s">
        <v>240</v>
      </c>
      <c r="D573" s="219">
        <v>1978</v>
      </c>
      <c r="E573" s="219"/>
      <c r="F573" s="219" t="s">
        <v>17191</v>
      </c>
      <c r="G573" s="219">
        <v>2</v>
      </c>
      <c r="H573" s="219" t="s">
        <v>16997</v>
      </c>
      <c r="I573" s="230">
        <v>777.3</v>
      </c>
      <c r="J573" s="230">
        <v>469.4</v>
      </c>
      <c r="K573" s="230">
        <v>469.4</v>
      </c>
      <c r="L573" s="231">
        <v>35</v>
      </c>
      <c r="M573" s="219" t="s">
        <v>17049</v>
      </c>
      <c r="N573" s="219" t="s">
        <v>17087</v>
      </c>
      <c r="O573" s="222" t="s">
        <v>17053</v>
      </c>
      <c r="P573" s="227">
        <v>5266000</v>
      </c>
      <c r="Q573" s="227"/>
      <c r="R573" s="227">
        <v>0</v>
      </c>
      <c r="S573" s="227">
        <v>0</v>
      </c>
      <c r="T573" s="227">
        <f>P573-R573-S573</f>
        <v>5266000</v>
      </c>
      <c r="U573" s="220">
        <f t="shared" si="264"/>
        <v>6774.7330503023286</v>
      </c>
      <c r="V573" s="227">
        <v>6774.7330503023286</v>
      </c>
    </row>
    <row r="574" spans="1:22" ht="35.25">
      <c r="B574" s="228" t="s">
        <v>235</v>
      </c>
      <c r="C574" s="246"/>
      <c r="D574" s="219" t="s">
        <v>17027</v>
      </c>
      <c r="E574" s="219" t="s">
        <v>17027</v>
      </c>
      <c r="F574" s="219" t="s">
        <v>17027</v>
      </c>
      <c r="G574" s="219" t="s">
        <v>17027</v>
      </c>
      <c r="H574" s="219" t="s">
        <v>17027</v>
      </c>
      <c r="I574" s="224">
        <f>I575+I576</f>
        <v>13037.94</v>
      </c>
      <c r="J574" s="224">
        <f t="shared" ref="J574:L574" si="309">J575+J576</f>
        <v>10885.54</v>
      </c>
      <c r="K574" s="224">
        <f t="shared" si="309"/>
        <v>8801.9399999999987</v>
      </c>
      <c r="L574" s="231">
        <f t="shared" si="309"/>
        <v>357</v>
      </c>
      <c r="M574" s="219" t="s">
        <v>17027</v>
      </c>
      <c r="N574" s="219" t="s">
        <v>17027</v>
      </c>
      <c r="O574" s="222" t="s">
        <v>17027</v>
      </c>
      <c r="P574" s="226">
        <v>15262158.01</v>
      </c>
      <c r="Q574" s="226">
        <f t="shared" ref="Q574:T574" si="310">Q575+Q576</f>
        <v>0</v>
      </c>
      <c r="R574" s="224">
        <f t="shared" si="310"/>
        <v>0</v>
      </c>
      <c r="S574" s="224">
        <f t="shared" si="310"/>
        <v>0</v>
      </c>
      <c r="T574" s="224">
        <f t="shared" si="310"/>
        <v>15262158.01</v>
      </c>
      <c r="U574" s="220">
        <f t="shared" si="264"/>
        <v>1170.595815750034</v>
      </c>
      <c r="V574" s="227">
        <f>MAX(V575:V576)</f>
        <v>3577.4980053455729</v>
      </c>
    </row>
    <row r="575" spans="1:22" ht="35.25">
      <c r="A575" s="200">
        <v>1</v>
      </c>
      <c r="B575" s="219">
        <f>SUBTOTAL(9,$A$405:A575)</f>
        <v>139</v>
      </c>
      <c r="C575" s="229" t="s">
        <v>236</v>
      </c>
      <c r="D575" s="219">
        <v>2007</v>
      </c>
      <c r="E575" s="219"/>
      <c r="F575" s="219" t="s">
        <v>17191</v>
      </c>
      <c r="G575" s="219">
        <v>5</v>
      </c>
      <c r="H575" s="219" t="s">
        <v>17052</v>
      </c>
      <c r="I575" s="230">
        <v>7146.1</v>
      </c>
      <c r="J575" s="230">
        <v>4993.7</v>
      </c>
      <c r="K575" s="230">
        <v>4720.5999999999995</v>
      </c>
      <c r="L575" s="231">
        <v>145</v>
      </c>
      <c r="M575" s="219" t="s">
        <v>17049</v>
      </c>
      <c r="N575" s="219" t="s">
        <v>17065</v>
      </c>
      <c r="O575" s="222" t="s">
        <v>17172</v>
      </c>
      <c r="P575" s="227">
        <v>9893936.3399999999</v>
      </c>
      <c r="Q575" s="227"/>
      <c r="R575" s="227">
        <v>0</v>
      </c>
      <c r="S575" s="227">
        <v>0</v>
      </c>
      <c r="T575" s="227">
        <f>P575-R575-S575</f>
        <v>9893936.3399999999</v>
      </c>
      <c r="U575" s="220">
        <f t="shared" si="264"/>
        <v>1384.5225143784721</v>
      </c>
      <c r="V575" s="227">
        <v>3577.4980053455729</v>
      </c>
    </row>
    <row r="576" spans="1:22" ht="35.25">
      <c r="A576" s="200">
        <v>1</v>
      </c>
      <c r="B576" s="219">
        <f>SUBTOTAL(9,$A$405:A576)</f>
        <v>140</v>
      </c>
      <c r="C576" s="229" t="s">
        <v>14442</v>
      </c>
      <c r="D576" s="219">
        <v>1971</v>
      </c>
      <c r="E576" s="219"/>
      <c r="F576" s="219" t="s">
        <v>17191</v>
      </c>
      <c r="G576" s="219">
        <v>5</v>
      </c>
      <c r="H576" s="219" t="s">
        <v>17055</v>
      </c>
      <c r="I576" s="230">
        <v>5891.84</v>
      </c>
      <c r="J576" s="230">
        <v>5891.84</v>
      </c>
      <c r="K576" s="230">
        <v>4081.34</v>
      </c>
      <c r="L576" s="231">
        <v>212</v>
      </c>
      <c r="M576" s="219" t="s">
        <v>17049</v>
      </c>
      <c r="N576" s="219" t="s">
        <v>17065</v>
      </c>
      <c r="O576" s="222" t="s">
        <v>17311</v>
      </c>
      <c r="P576" s="227">
        <v>5368221.67</v>
      </c>
      <c r="Q576" s="227"/>
      <c r="R576" s="227">
        <v>0</v>
      </c>
      <c r="S576" s="227">
        <v>0</v>
      </c>
      <c r="T576" s="227">
        <f>P576-R576-S576</f>
        <v>5368221.67</v>
      </c>
      <c r="U576" s="220">
        <f>P576/I576</f>
        <v>911.12821631273084</v>
      </c>
      <c r="V576" s="227">
        <v>2452.4860552900282</v>
      </c>
    </row>
    <row r="577" spans="1:22" ht="35.25">
      <c r="B577" s="228" t="s">
        <v>220</v>
      </c>
      <c r="C577" s="246"/>
      <c r="D577" s="219" t="s">
        <v>17027</v>
      </c>
      <c r="E577" s="219" t="s">
        <v>17027</v>
      </c>
      <c r="F577" s="219" t="s">
        <v>17027</v>
      </c>
      <c r="G577" s="219" t="s">
        <v>17027</v>
      </c>
      <c r="H577" s="219" t="s">
        <v>17027</v>
      </c>
      <c r="I577" s="224">
        <f>I578+I579</f>
        <v>6301.9</v>
      </c>
      <c r="J577" s="224">
        <f t="shared" ref="J577:L577" si="311">J578+J579</f>
        <v>5277</v>
      </c>
      <c r="K577" s="224">
        <f>K578+K579</f>
        <v>5124.1000000000004</v>
      </c>
      <c r="L577" s="225">
        <f t="shared" si="311"/>
        <v>241</v>
      </c>
      <c r="M577" s="219" t="s">
        <v>17027</v>
      </c>
      <c r="N577" s="219" t="s">
        <v>17027</v>
      </c>
      <c r="O577" s="222" t="s">
        <v>17027</v>
      </c>
      <c r="P577" s="226">
        <v>18347586.559999999</v>
      </c>
      <c r="Q577" s="226"/>
      <c r="R577" s="224">
        <f t="shared" ref="R577:T577" si="312">R578+R579</f>
        <v>0</v>
      </c>
      <c r="S577" s="224">
        <f t="shared" si="312"/>
        <v>0</v>
      </c>
      <c r="T577" s="224">
        <f t="shared" si="312"/>
        <v>18347586.559999999</v>
      </c>
      <c r="U577" s="220">
        <f t="shared" si="264"/>
        <v>2911.437274472778</v>
      </c>
      <c r="V577" s="227">
        <f>MAX(V578:V579)</f>
        <v>7672.6286582278481</v>
      </c>
    </row>
    <row r="578" spans="1:22" ht="35.25">
      <c r="A578" s="200">
        <v>1</v>
      </c>
      <c r="B578" s="219">
        <f>SUBTOTAL(9,$A$405:A578)</f>
        <v>141</v>
      </c>
      <c r="C578" s="229" t="s">
        <v>241</v>
      </c>
      <c r="D578" s="219">
        <v>1976</v>
      </c>
      <c r="E578" s="219"/>
      <c r="F578" s="219" t="s">
        <v>17054</v>
      </c>
      <c r="G578" s="219">
        <v>5</v>
      </c>
      <c r="H578" s="219" t="s">
        <v>17055</v>
      </c>
      <c r="I578" s="230">
        <v>5511.9</v>
      </c>
      <c r="J578" s="230">
        <v>4547.1000000000004</v>
      </c>
      <c r="K578" s="230">
        <v>4394.2000000000007</v>
      </c>
      <c r="L578" s="231">
        <v>204</v>
      </c>
      <c r="M578" s="219" t="s">
        <v>17049</v>
      </c>
      <c r="N578" s="219" t="s">
        <v>17065</v>
      </c>
      <c r="O578" s="222" t="s">
        <v>17169</v>
      </c>
      <c r="P578" s="227">
        <v>12286209.92</v>
      </c>
      <c r="Q578" s="227"/>
      <c r="R578" s="227">
        <v>0</v>
      </c>
      <c r="S578" s="227">
        <v>0</v>
      </c>
      <c r="T578" s="227">
        <f>P578-R578-S578</f>
        <v>12286209.92</v>
      </c>
      <c r="U578" s="220">
        <f t="shared" si="264"/>
        <v>2229.0335310872838</v>
      </c>
      <c r="V578" s="227">
        <v>2229.0335310872842</v>
      </c>
    </row>
    <row r="579" spans="1:22" ht="35.25">
      <c r="A579" s="200">
        <v>1</v>
      </c>
      <c r="B579" s="219">
        <f>SUBTOTAL(9,$A$405:A579)</f>
        <v>142</v>
      </c>
      <c r="C579" s="229" t="s">
        <v>242</v>
      </c>
      <c r="D579" s="219">
        <v>1982</v>
      </c>
      <c r="E579" s="219"/>
      <c r="F579" s="219" t="s">
        <v>17191</v>
      </c>
      <c r="G579" s="219">
        <v>2</v>
      </c>
      <c r="H579" s="219" t="s">
        <v>16997</v>
      </c>
      <c r="I579" s="230">
        <v>790</v>
      </c>
      <c r="J579" s="230">
        <v>729.9</v>
      </c>
      <c r="K579" s="230">
        <v>729.9</v>
      </c>
      <c r="L579" s="231">
        <v>37</v>
      </c>
      <c r="M579" s="219" t="s">
        <v>17049</v>
      </c>
      <c r="N579" s="219" t="s">
        <v>17065</v>
      </c>
      <c r="O579" s="222" t="s">
        <v>17172</v>
      </c>
      <c r="P579" s="227">
        <v>6061376.6399999997</v>
      </c>
      <c r="Q579" s="227"/>
      <c r="R579" s="227">
        <v>0</v>
      </c>
      <c r="S579" s="227">
        <v>0</v>
      </c>
      <c r="T579" s="227">
        <f>P579-R579-S579</f>
        <v>6061376.6399999997</v>
      </c>
      <c r="U579" s="220">
        <f t="shared" si="264"/>
        <v>7672.6286582278481</v>
      </c>
      <c r="V579" s="227">
        <v>7672.6286582278481</v>
      </c>
    </row>
    <row r="580" spans="1:22" ht="35.25">
      <c r="B580" s="228" t="s">
        <v>221</v>
      </c>
      <c r="C580" s="246"/>
      <c r="D580" s="219" t="s">
        <v>17027</v>
      </c>
      <c r="E580" s="219" t="s">
        <v>17027</v>
      </c>
      <c r="F580" s="219" t="s">
        <v>17027</v>
      </c>
      <c r="G580" s="219" t="s">
        <v>17027</v>
      </c>
      <c r="H580" s="219" t="s">
        <v>17027</v>
      </c>
      <c r="I580" s="224">
        <f>I581</f>
        <v>5897.21</v>
      </c>
      <c r="J580" s="224">
        <f t="shared" ref="J580:L580" si="313">J581</f>
        <v>4536.71</v>
      </c>
      <c r="K580" s="224">
        <f>K581</f>
        <v>4277.51</v>
      </c>
      <c r="L580" s="225">
        <f t="shared" si="313"/>
        <v>221</v>
      </c>
      <c r="M580" s="219" t="s">
        <v>17027</v>
      </c>
      <c r="N580" s="219" t="s">
        <v>17027</v>
      </c>
      <c r="O580" s="222" t="s">
        <v>17027</v>
      </c>
      <c r="P580" s="226">
        <v>12189315.52</v>
      </c>
      <c r="Q580" s="226"/>
      <c r="R580" s="224">
        <f t="shared" ref="R580:T580" si="314">R581</f>
        <v>0</v>
      </c>
      <c r="S580" s="224">
        <f t="shared" si="314"/>
        <v>0</v>
      </c>
      <c r="T580" s="224">
        <f t="shared" si="314"/>
        <v>12189315.52</v>
      </c>
      <c r="U580" s="220">
        <f t="shared" si="264"/>
        <v>2066.9631096738967</v>
      </c>
      <c r="V580" s="227">
        <f>V581</f>
        <v>2066.9631096738967</v>
      </c>
    </row>
    <row r="581" spans="1:22" ht="35.25">
      <c r="A581" s="200">
        <v>1</v>
      </c>
      <c r="B581" s="219">
        <f>SUBTOTAL(9,$A$405:A581)</f>
        <v>143</v>
      </c>
      <c r="C581" s="229" t="s">
        <v>237</v>
      </c>
      <c r="D581" s="219">
        <v>1977</v>
      </c>
      <c r="E581" s="219"/>
      <c r="F581" s="219" t="s">
        <v>17191</v>
      </c>
      <c r="G581" s="219">
        <v>5</v>
      </c>
      <c r="H581" s="219" t="s">
        <v>17055</v>
      </c>
      <c r="I581" s="230">
        <v>5897.21</v>
      </c>
      <c r="J581" s="230">
        <v>4536.71</v>
      </c>
      <c r="K581" s="230">
        <v>4277.51</v>
      </c>
      <c r="L581" s="231">
        <v>221</v>
      </c>
      <c r="M581" s="219" t="s">
        <v>17049</v>
      </c>
      <c r="N581" s="219" t="s">
        <v>17065</v>
      </c>
      <c r="O581" s="222" t="s">
        <v>17170</v>
      </c>
      <c r="P581" s="227">
        <v>12189315.52</v>
      </c>
      <c r="Q581" s="227"/>
      <c r="R581" s="227">
        <v>0</v>
      </c>
      <c r="S581" s="227">
        <v>0</v>
      </c>
      <c r="T581" s="227">
        <f>P581-R581-S581</f>
        <v>12189315.52</v>
      </c>
      <c r="U581" s="220">
        <f t="shared" si="264"/>
        <v>2066.9631096738967</v>
      </c>
      <c r="V581" s="227">
        <v>2066.9631096738967</v>
      </c>
    </row>
    <row r="582" spans="1:22" ht="35.25">
      <c r="B582" s="228" t="s">
        <v>222</v>
      </c>
      <c r="C582" s="246"/>
      <c r="D582" s="219" t="s">
        <v>17027</v>
      </c>
      <c r="E582" s="219" t="s">
        <v>17027</v>
      </c>
      <c r="F582" s="219" t="s">
        <v>17027</v>
      </c>
      <c r="G582" s="219" t="s">
        <v>17027</v>
      </c>
      <c r="H582" s="219" t="s">
        <v>17027</v>
      </c>
      <c r="I582" s="224">
        <f>I583+I584</f>
        <v>8782.32</v>
      </c>
      <c r="J582" s="224">
        <f t="shared" ref="J582:L582" si="315">J583+J584</f>
        <v>6868</v>
      </c>
      <c r="K582" s="224">
        <f>K583+K584</f>
        <v>6820.74</v>
      </c>
      <c r="L582" s="225">
        <f t="shared" si="315"/>
        <v>234</v>
      </c>
      <c r="M582" s="219" t="s">
        <v>17027</v>
      </c>
      <c r="N582" s="219" t="s">
        <v>17027</v>
      </c>
      <c r="O582" s="222" t="s">
        <v>17027</v>
      </c>
      <c r="P582" s="226">
        <v>23953980.800000001</v>
      </c>
      <c r="Q582" s="226"/>
      <c r="R582" s="224">
        <f t="shared" ref="R582:T582" si="316">R583+R584</f>
        <v>0</v>
      </c>
      <c r="S582" s="224">
        <f t="shared" si="316"/>
        <v>0</v>
      </c>
      <c r="T582" s="224">
        <f t="shared" si="316"/>
        <v>23953980.800000001</v>
      </c>
      <c r="U582" s="220">
        <f t="shared" si="264"/>
        <v>2727.5231146211936</v>
      </c>
      <c r="V582" s="227">
        <f>MAX(V583:V584)</f>
        <v>7754.345932274834</v>
      </c>
    </row>
    <row r="583" spans="1:22" ht="35.25">
      <c r="A583" s="200">
        <v>1</v>
      </c>
      <c r="B583" s="219">
        <f>SUBTOTAL(9,$A$405:A583)</f>
        <v>144</v>
      </c>
      <c r="C583" s="229" t="s">
        <v>238</v>
      </c>
      <c r="D583" s="219">
        <v>1974</v>
      </c>
      <c r="E583" s="219"/>
      <c r="F583" s="219" t="s">
        <v>17191</v>
      </c>
      <c r="G583" s="219">
        <v>5</v>
      </c>
      <c r="H583" s="219" t="s">
        <v>17051</v>
      </c>
      <c r="I583" s="230">
        <v>8070.62</v>
      </c>
      <c r="J583" s="230">
        <v>6208.4</v>
      </c>
      <c r="K583" s="230">
        <v>6161.1399999999994</v>
      </c>
      <c r="L583" s="231">
        <v>210</v>
      </c>
      <c r="M583" s="219" t="s">
        <v>17049</v>
      </c>
      <c r="N583" s="219" t="s">
        <v>17065</v>
      </c>
      <c r="O583" s="222" t="s">
        <v>17173</v>
      </c>
      <c r="P583" s="227">
        <v>18435212.800000001</v>
      </c>
      <c r="Q583" s="227"/>
      <c r="R583" s="227">
        <v>0</v>
      </c>
      <c r="S583" s="227">
        <v>0</v>
      </c>
      <c r="T583" s="227">
        <f>P583-R583-S583</f>
        <v>18435212.800000001</v>
      </c>
      <c r="U583" s="220">
        <f t="shared" si="264"/>
        <v>2284.2374935259004</v>
      </c>
      <c r="V583" s="227">
        <v>2284.2374935259004</v>
      </c>
    </row>
    <row r="584" spans="1:22" ht="35.25">
      <c r="A584" s="200">
        <v>1</v>
      </c>
      <c r="B584" s="219">
        <f>SUBTOTAL(9,$A$405:A584)</f>
        <v>145</v>
      </c>
      <c r="C584" s="229" t="s">
        <v>239</v>
      </c>
      <c r="D584" s="219">
        <v>1969</v>
      </c>
      <c r="E584" s="219"/>
      <c r="F584" s="219" t="s">
        <v>17191</v>
      </c>
      <c r="G584" s="219">
        <v>2</v>
      </c>
      <c r="H584" s="219" t="s">
        <v>16997</v>
      </c>
      <c r="I584" s="230">
        <v>711.7</v>
      </c>
      <c r="J584" s="230">
        <v>659.6</v>
      </c>
      <c r="K584" s="230">
        <v>659.6</v>
      </c>
      <c r="L584" s="231">
        <v>24</v>
      </c>
      <c r="M584" s="219" t="s">
        <v>17049</v>
      </c>
      <c r="N584" s="219" t="s">
        <v>17087</v>
      </c>
      <c r="O584" s="222" t="s">
        <v>17053</v>
      </c>
      <c r="P584" s="227">
        <v>5518768</v>
      </c>
      <c r="Q584" s="227"/>
      <c r="R584" s="227">
        <v>0</v>
      </c>
      <c r="S584" s="227">
        <v>0</v>
      </c>
      <c r="T584" s="227">
        <f>P584-R584-S584</f>
        <v>5518768</v>
      </c>
      <c r="U584" s="220">
        <f t="shared" si="264"/>
        <v>7754.345932274834</v>
      </c>
      <c r="V584" s="227">
        <v>7754.345932274834</v>
      </c>
    </row>
    <row r="585" spans="1:22" ht="35.25">
      <c r="B585" s="228" t="s">
        <v>364</v>
      </c>
      <c r="C585" s="246"/>
      <c r="D585" s="219" t="s">
        <v>17027</v>
      </c>
      <c r="E585" s="219" t="s">
        <v>17027</v>
      </c>
      <c r="F585" s="219" t="s">
        <v>17027</v>
      </c>
      <c r="G585" s="219" t="s">
        <v>17027</v>
      </c>
      <c r="H585" s="219" t="s">
        <v>17027</v>
      </c>
      <c r="I585" s="224">
        <f>I586</f>
        <v>974.7</v>
      </c>
      <c r="J585" s="224">
        <f t="shared" ref="J585:L585" si="317">J586</f>
        <v>885.6</v>
      </c>
      <c r="K585" s="224">
        <f>K586</f>
        <v>885.6</v>
      </c>
      <c r="L585" s="225">
        <f t="shared" si="317"/>
        <v>35</v>
      </c>
      <c r="M585" s="219" t="s">
        <v>17027</v>
      </c>
      <c r="N585" s="219" t="s">
        <v>17027</v>
      </c>
      <c r="O585" s="222" t="s">
        <v>17027</v>
      </c>
      <c r="P585" s="226">
        <v>9232207</v>
      </c>
      <c r="Q585" s="226"/>
      <c r="R585" s="224">
        <f t="shared" ref="R585:T585" si="318">R586</f>
        <v>0</v>
      </c>
      <c r="S585" s="224">
        <f t="shared" si="318"/>
        <v>0</v>
      </c>
      <c r="T585" s="224">
        <f t="shared" si="318"/>
        <v>9232207</v>
      </c>
      <c r="U585" s="220">
        <f t="shared" si="264"/>
        <v>9471.8446701549183</v>
      </c>
      <c r="V585" s="227">
        <f>V586</f>
        <v>9872.4886118805789</v>
      </c>
    </row>
    <row r="586" spans="1:22" ht="35.25">
      <c r="A586" s="200">
        <v>1</v>
      </c>
      <c r="B586" s="219">
        <f>SUBTOTAL(9,$A$405:A586)</f>
        <v>146</v>
      </c>
      <c r="C586" s="229" t="s">
        <v>369</v>
      </c>
      <c r="D586" s="219">
        <v>1991</v>
      </c>
      <c r="E586" s="219"/>
      <c r="F586" s="219" t="s">
        <v>17191</v>
      </c>
      <c r="G586" s="219">
        <v>2</v>
      </c>
      <c r="H586" s="219" t="s">
        <v>17056</v>
      </c>
      <c r="I586" s="230">
        <v>974.7</v>
      </c>
      <c r="J586" s="230">
        <v>885.6</v>
      </c>
      <c r="K586" s="230">
        <v>885.6</v>
      </c>
      <c r="L586" s="231">
        <v>35</v>
      </c>
      <c r="M586" s="219" t="s">
        <v>17049</v>
      </c>
      <c r="N586" s="219" t="s">
        <v>17065</v>
      </c>
      <c r="O586" s="222" t="s">
        <v>17114</v>
      </c>
      <c r="P586" s="227">
        <v>9232207</v>
      </c>
      <c r="Q586" s="227"/>
      <c r="R586" s="227">
        <v>0</v>
      </c>
      <c r="S586" s="227">
        <v>0</v>
      </c>
      <c r="T586" s="227">
        <f>P586-R586-S586</f>
        <v>9232207</v>
      </c>
      <c r="U586" s="220">
        <f t="shared" si="264"/>
        <v>9471.8446701549183</v>
      </c>
      <c r="V586" s="227">
        <v>9872.4886118805789</v>
      </c>
    </row>
    <row r="587" spans="1:22" ht="35.25">
      <c r="B587" s="228" t="s">
        <v>269</v>
      </c>
      <c r="C587" s="246"/>
      <c r="D587" s="219" t="s">
        <v>17027</v>
      </c>
      <c r="E587" s="219" t="s">
        <v>17027</v>
      </c>
      <c r="F587" s="219" t="s">
        <v>17027</v>
      </c>
      <c r="G587" s="219" t="s">
        <v>17027</v>
      </c>
      <c r="H587" s="219" t="s">
        <v>17027</v>
      </c>
      <c r="I587" s="224">
        <f>SUM(I588:I596)</f>
        <v>7018.04</v>
      </c>
      <c r="J587" s="224">
        <f t="shared" ref="J587:L587" si="319">SUM(J588:J596)</f>
        <v>6243.2</v>
      </c>
      <c r="K587" s="224">
        <f t="shared" si="319"/>
        <v>6199.1</v>
      </c>
      <c r="L587" s="231">
        <f t="shared" si="319"/>
        <v>394</v>
      </c>
      <c r="M587" s="219" t="s">
        <v>17027</v>
      </c>
      <c r="N587" s="219" t="s">
        <v>17027</v>
      </c>
      <c r="O587" s="222" t="s">
        <v>17027</v>
      </c>
      <c r="P587" s="226">
        <v>10072790.769999998</v>
      </c>
      <c r="Q587" s="226">
        <f t="shared" ref="Q587:T587" si="320">SUM(Q588:Q596)</f>
        <v>0</v>
      </c>
      <c r="R587" s="224">
        <f t="shared" si="320"/>
        <v>0</v>
      </c>
      <c r="S587" s="224">
        <f t="shared" si="320"/>
        <v>845258.33000000007</v>
      </c>
      <c r="T587" s="224">
        <f t="shared" si="320"/>
        <v>9227532.4399999976</v>
      </c>
      <c r="U587" s="220">
        <f t="shared" si="264"/>
        <v>1435.2712110503785</v>
      </c>
      <c r="V587" s="227">
        <f>MAX(V589:V596)</f>
        <v>3667.3506928116017</v>
      </c>
    </row>
    <row r="588" spans="1:22" ht="35.25">
      <c r="A588" s="200">
        <v>1</v>
      </c>
      <c r="B588" s="219">
        <f>SUBTOTAL(9,$A$405:A588)</f>
        <v>147</v>
      </c>
      <c r="C588" s="229" t="s">
        <v>273</v>
      </c>
      <c r="D588" s="219">
        <v>1986</v>
      </c>
      <c r="E588" s="219"/>
      <c r="F588" s="219" t="s">
        <v>17191</v>
      </c>
      <c r="G588" s="219">
        <v>4</v>
      </c>
      <c r="H588" s="219" t="s">
        <v>16995</v>
      </c>
      <c r="I588" s="230">
        <v>912.79</v>
      </c>
      <c r="J588" s="230">
        <v>778.3</v>
      </c>
      <c r="K588" s="230">
        <v>734.19999999999993</v>
      </c>
      <c r="L588" s="231">
        <v>42</v>
      </c>
      <c r="M588" s="219" t="s">
        <v>17049</v>
      </c>
      <c r="N588" s="219" t="s">
        <v>17065</v>
      </c>
      <c r="O588" s="222" t="s">
        <v>17179</v>
      </c>
      <c r="P588" s="227">
        <v>3353388.8</v>
      </c>
      <c r="Q588" s="227"/>
      <c r="R588" s="227">
        <v>0</v>
      </c>
      <c r="S588" s="227">
        <v>0</v>
      </c>
      <c r="T588" s="227">
        <f t="shared" ref="T588:T596" si="321">P588-R588-S588</f>
        <v>3353388.8</v>
      </c>
      <c r="U588" s="220">
        <f t="shared" ref="U588:U589" si="322">P588/I588</f>
        <v>3673.7790729521575</v>
      </c>
      <c r="V588" s="227">
        <v>3673.779072952158</v>
      </c>
    </row>
    <row r="589" spans="1:22" ht="35.25">
      <c r="A589" s="200">
        <v>1</v>
      </c>
      <c r="B589" s="219">
        <f>SUBTOTAL(9,$A$405:A589)</f>
        <v>148</v>
      </c>
      <c r="C589" s="229" t="s">
        <v>272</v>
      </c>
      <c r="D589" s="219">
        <v>1986</v>
      </c>
      <c r="E589" s="219"/>
      <c r="F589" s="219" t="s">
        <v>17191</v>
      </c>
      <c r="G589" s="219">
        <v>4</v>
      </c>
      <c r="H589" s="219" t="s">
        <v>16995</v>
      </c>
      <c r="I589" s="230">
        <v>914.39</v>
      </c>
      <c r="J589" s="230">
        <v>779.9</v>
      </c>
      <c r="K589" s="230">
        <v>779.9</v>
      </c>
      <c r="L589" s="231">
        <v>42</v>
      </c>
      <c r="M589" s="219" t="s">
        <v>17049</v>
      </c>
      <c r="N589" s="219" t="s">
        <v>17065</v>
      </c>
      <c r="O589" s="222" t="s">
        <v>17179</v>
      </c>
      <c r="P589" s="227">
        <v>3353388.8</v>
      </c>
      <c r="Q589" s="227"/>
      <c r="R589" s="227">
        <v>0</v>
      </c>
      <c r="S589" s="227">
        <v>0</v>
      </c>
      <c r="T589" s="227">
        <f t="shared" si="321"/>
        <v>3353388.8</v>
      </c>
      <c r="U589" s="220">
        <f t="shared" si="322"/>
        <v>3667.3506928116012</v>
      </c>
      <c r="V589" s="227">
        <v>3667.3506928116017</v>
      </c>
    </row>
    <row r="590" spans="1:22" ht="35.25">
      <c r="A590" s="200">
        <v>1</v>
      </c>
      <c r="B590" s="219">
        <f>SUBTOTAL(9,$A$405:A590)</f>
        <v>149</v>
      </c>
      <c r="C590" s="232" t="s">
        <v>15510</v>
      </c>
      <c r="D590" s="233">
        <v>1967</v>
      </c>
      <c r="E590" s="233"/>
      <c r="F590" s="219" t="s">
        <v>17191</v>
      </c>
      <c r="G590" s="233">
        <v>2</v>
      </c>
      <c r="H590" s="233">
        <v>2</v>
      </c>
      <c r="I590" s="234">
        <v>716.98</v>
      </c>
      <c r="J590" s="234">
        <v>650</v>
      </c>
      <c r="K590" s="234">
        <v>650</v>
      </c>
      <c r="L590" s="235">
        <v>42</v>
      </c>
      <c r="M590" s="233" t="s">
        <v>17049</v>
      </c>
      <c r="N590" s="233" t="s">
        <v>17065</v>
      </c>
      <c r="O590" s="236" t="s">
        <v>17179</v>
      </c>
      <c r="P590" s="237">
        <v>464925.68</v>
      </c>
      <c r="Q590" s="237">
        <v>0</v>
      </c>
      <c r="R590" s="237">
        <v>0</v>
      </c>
      <c r="S590" s="237">
        <v>116750.08</v>
      </c>
      <c r="T590" s="237">
        <f t="shared" si="321"/>
        <v>348175.6</v>
      </c>
      <c r="U590" s="220">
        <f t="shared" ref="U590:U596" si="323">P590/I590</f>
        <v>648.44999860526093</v>
      </c>
      <c r="V590" s="227">
        <v>648.45000000000005</v>
      </c>
    </row>
    <row r="591" spans="1:22" ht="35.25">
      <c r="A591" s="200">
        <v>1</v>
      </c>
      <c r="B591" s="219">
        <f>SUBTOTAL(9,$A$405:A591)</f>
        <v>150</v>
      </c>
      <c r="C591" s="232" t="s">
        <v>15512</v>
      </c>
      <c r="D591" s="233">
        <v>1968</v>
      </c>
      <c r="E591" s="233"/>
      <c r="F591" s="219" t="s">
        <v>17191</v>
      </c>
      <c r="G591" s="233">
        <v>2</v>
      </c>
      <c r="H591" s="233">
        <v>2</v>
      </c>
      <c r="I591" s="234">
        <v>711.07</v>
      </c>
      <c r="J591" s="234">
        <v>650</v>
      </c>
      <c r="K591" s="234">
        <v>650</v>
      </c>
      <c r="L591" s="235">
        <v>44</v>
      </c>
      <c r="M591" s="233" t="s">
        <v>17049</v>
      </c>
      <c r="N591" s="233" t="s">
        <v>17065</v>
      </c>
      <c r="O591" s="236" t="s">
        <v>17179</v>
      </c>
      <c r="P591" s="237">
        <v>461093.33999999997</v>
      </c>
      <c r="Q591" s="237">
        <v>0</v>
      </c>
      <c r="R591" s="237">
        <v>0</v>
      </c>
      <c r="S591" s="237">
        <v>115787.72</v>
      </c>
      <c r="T591" s="237">
        <f t="shared" si="321"/>
        <v>345305.62</v>
      </c>
      <c r="U591" s="220">
        <f t="shared" si="323"/>
        <v>648.44999789050291</v>
      </c>
      <c r="V591" s="227">
        <v>648.45000000000005</v>
      </c>
    </row>
    <row r="592" spans="1:22" ht="35.25">
      <c r="A592" s="200">
        <v>1</v>
      </c>
      <c r="B592" s="219">
        <f>SUBTOTAL(9,$A$405:A592)</f>
        <v>151</v>
      </c>
      <c r="C592" s="232" t="s">
        <v>15513</v>
      </c>
      <c r="D592" s="233">
        <v>1971</v>
      </c>
      <c r="E592" s="233"/>
      <c r="F592" s="219" t="s">
        <v>17191</v>
      </c>
      <c r="G592" s="233">
        <v>2</v>
      </c>
      <c r="H592" s="233">
        <v>2</v>
      </c>
      <c r="I592" s="234">
        <v>714.4</v>
      </c>
      <c r="J592" s="234">
        <v>650</v>
      </c>
      <c r="K592" s="234">
        <v>650</v>
      </c>
      <c r="L592" s="235">
        <v>51</v>
      </c>
      <c r="M592" s="233" t="s">
        <v>17049</v>
      </c>
      <c r="N592" s="233" t="s">
        <v>17065</v>
      </c>
      <c r="O592" s="236" t="s">
        <v>17179</v>
      </c>
      <c r="P592" s="237">
        <v>463252.68000000005</v>
      </c>
      <c r="Q592" s="237">
        <v>0</v>
      </c>
      <c r="R592" s="237">
        <v>0</v>
      </c>
      <c r="S592" s="237">
        <v>116329.96</v>
      </c>
      <c r="T592" s="237">
        <f t="shared" si="321"/>
        <v>346922.72000000003</v>
      </c>
      <c r="U592" s="220">
        <f t="shared" si="323"/>
        <v>648.45000000000005</v>
      </c>
      <c r="V592" s="227">
        <v>648.45000000000005</v>
      </c>
    </row>
    <row r="593" spans="1:22" ht="35.25">
      <c r="A593" s="200">
        <v>1</v>
      </c>
      <c r="B593" s="219">
        <f>SUBTOTAL(9,$A$405:A593)</f>
        <v>152</v>
      </c>
      <c r="C593" s="232" t="s">
        <v>15514</v>
      </c>
      <c r="D593" s="233">
        <v>1971</v>
      </c>
      <c r="E593" s="233"/>
      <c r="F593" s="219" t="s">
        <v>17191</v>
      </c>
      <c r="G593" s="233">
        <v>2</v>
      </c>
      <c r="H593" s="233">
        <v>2</v>
      </c>
      <c r="I593" s="234">
        <v>710.96</v>
      </c>
      <c r="J593" s="234">
        <v>650</v>
      </c>
      <c r="K593" s="234">
        <v>650</v>
      </c>
      <c r="L593" s="235">
        <v>42</v>
      </c>
      <c r="M593" s="233" t="s">
        <v>17049</v>
      </c>
      <c r="N593" s="233" t="s">
        <v>17065</v>
      </c>
      <c r="O593" s="236" t="s">
        <v>17179</v>
      </c>
      <c r="P593" s="237">
        <v>461022.00999999995</v>
      </c>
      <c r="Q593" s="237">
        <v>0</v>
      </c>
      <c r="R593" s="237">
        <v>0</v>
      </c>
      <c r="S593" s="237">
        <v>115769.81</v>
      </c>
      <c r="T593" s="237">
        <f t="shared" si="321"/>
        <v>345252.19999999995</v>
      </c>
      <c r="U593" s="220">
        <f t="shared" si="323"/>
        <v>648.44999718690212</v>
      </c>
      <c r="V593" s="227">
        <v>648.45000000000005</v>
      </c>
    </row>
    <row r="594" spans="1:22" ht="35.25">
      <c r="A594" s="200">
        <v>1</v>
      </c>
      <c r="B594" s="219">
        <f>SUBTOTAL(9,$A$405:A594)</f>
        <v>153</v>
      </c>
      <c r="C594" s="232" t="s">
        <v>15515</v>
      </c>
      <c r="D594" s="233">
        <v>1974</v>
      </c>
      <c r="E594" s="233"/>
      <c r="F594" s="219" t="s">
        <v>17191</v>
      </c>
      <c r="G594" s="233">
        <v>2</v>
      </c>
      <c r="H594" s="233">
        <v>2</v>
      </c>
      <c r="I594" s="234">
        <v>725.15</v>
      </c>
      <c r="J594" s="234">
        <v>650</v>
      </c>
      <c r="K594" s="234">
        <v>650</v>
      </c>
      <c r="L594" s="235">
        <v>42</v>
      </c>
      <c r="M594" s="233" t="s">
        <v>17049</v>
      </c>
      <c r="N594" s="233" t="s">
        <v>17065</v>
      </c>
      <c r="O594" s="236" t="s">
        <v>17179</v>
      </c>
      <c r="P594" s="237">
        <v>470223.52</v>
      </c>
      <c r="Q594" s="237">
        <v>0</v>
      </c>
      <c r="R594" s="237">
        <v>0</v>
      </c>
      <c r="S594" s="237">
        <v>118080.45</v>
      </c>
      <c r="T594" s="237">
        <f t="shared" si="321"/>
        <v>352143.07</v>
      </c>
      <c r="U594" s="220">
        <f t="shared" si="323"/>
        <v>648.45000344756261</v>
      </c>
      <c r="V594" s="227">
        <v>648.45000000000005</v>
      </c>
    </row>
    <row r="595" spans="1:22" ht="35.25">
      <c r="A595" s="200">
        <v>1</v>
      </c>
      <c r="B595" s="219">
        <f>SUBTOTAL(9,$A$405:A595)</f>
        <v>154</v>
      </c>
      <c r="C595" s="232" t="s">
        <v>15516</v>
      </c>
      <c r="D595" s="233">
        <v>1976</v>
      </c>
      <c r="E595" s="233"/>
      <c r="F595" s="219" t="s">
        <v>17191</v>
      </c>
      <c r="G595" s="233">
        <v>2</v>
      </c>
      <c r="H595" s="233">
        <v>2</v>
      </c>
      <c r="I595" s="234">
        <v>745</v>
      </c>
      <c r="J595" s="234">
        <v>660</v>
      </c>
      <c r="K595" s="234">
        <v>660</v>
      </c>
      <c r="L595" s="235">
        <v>42</v>
      </c>
      <c r="M595" s="233" t="s">
        <v>17049</v>
      </c>
      <c r="N595" s="233" t="s">
        <v>17065</v>
      </c>
      <c r="O595" s="236" t="s">
        <v>17179</v>
      </c>
      <c r="P595" s="237">
        <v>483095.25</v>
      </c>
      <c r="Q595" s="237">
        <v>0</v>
      </c>
      <c r="R595" s="237">
        <v>0</v>
      </c>
      <c r="S595" s="237">
        <v>121312.74</v>
      </c>
      <c r="T595" s="237">
        <f t="shared" si="321"/>
        <v>361782.51</v>
      </c>
      <c r="U595" s="220">
        <f t="shared" si="323"/>
        <v>648.45000000000005</v>
      </c>
      <c r="V595" s="227">
        <v>648.45000000000005</v>
      </c>
    </row>
    <row r="596" spans="1:22" ht="35.25">
      <c r="A596" s="200">
        <v>1</v>
      </c>
      <c r="B596" s="219">
        <f>SUBTOTAL(9,$A$405:A596)</f>
        <v>155</v>
      </c>
      <c r="C596" s="232" t="s">
        <v>15518</v>
      </c>
      <c r="D596" s="233">
        <v>1983</v>
      </c>
      <c r="E596" s="233"/>
      <c r="F596" s="219" t="s">
        <v>17191</v>
      </c>
      <c r="G596" s="233">
        <v>2</v>
      </c>
      <c r="H596" s="233">
        <v>3</v>
      </c>
      <c r="I596" s="234">
        <v>867.3</v>
      </c>
      <c r="J596" s="234">
        <v>775</v>
      </c>
      <c r="K596" s="234">
        <v>775</v>
      </c>
      <c r="L596" s="235">
        <v>47</v>
      </c>
      <c r="M596" s="233" t="s">
        <v>17049</v>
      </c>
      <c r="N596" s="233" t="s">
        <v>17065</v>
      </c>
      <c r="O596" s="236" t="s">
        <v>17179</v>
      </c>
      <c r="P596" s="237">
        <v>562400.68999999994</v>
      </c>
      <c r="Q596" s="237">
        <v>0</v>
      </c>
      <c r="R596" s="237">
        <v>0</v>
      </c>
      <c r="S596" s="237">
        <v>141227.57</v>
      </c>
      <c r="T596" s="237">
        <f t="shared" si="321"/>
        <v>421173.11999999994</v>
      </c>
      <c r="U596" s="220">
        <f t="shared" si="323"/>
        <v>648.45000576501786</v>
      </c>
      <c r="V596" s="227">
        <v>648.45000000000005</v>
      </c>
    </row>
    <row r="597" spans="1:22" ht="35.25">
      <c r="B597" s="228" t="s">
        <v>270</v>
      </c>
      <c r="C597" s="246"/>
      <c r="D597" s="219" t="s">
        <v>17027</v>
      </c>
      <c r="E597" s="219" t="s">
        <v>17027</v>
      </c>
      <c r="F597" s="219" t="s">
        <v>17027</v>
      </c>
      <c r="G597" s="219" t="s">
        <v>17027</v>
      </c>
      <c r="H597" s="219" t="s">
        <v>17027</v>
      </c>
      <c r="I597" s="224">
        <f>I598</f>
        <v>378.6</v>
      </c>
      <c r="J597" s="224">
        <f t="shared" ref="J597:L597" si="324">J598</f>
        <v>228.7</v>
      </c>
      <c r="K597" s="224">
        <f>K598</f>
        <v>228.7</v>
      </c>
      <c r="L597" s="225">
        <f t="shared" si="324"/>
        <v>16</v>
      </c>
      <c r="M597" s="219" t="s">
        <v>17027</v>
      </c>
      <c r="N597" s="219" t="s">
        <v>17027</v>
      </c>
      <c r="O597" s="222" t="s">
        <v>17027</v>
      </c>
      <c r="P597" s="226">
        <v>6420307.1999999993</v>
      </c>
      <c r="Q597" s="226"/>
      <c r="R597" s="224">
        <f t="shared" ref="R597:T597" si="325">R598</f>
        <v>0</v>
      </c>
      <c r="S597" s="224">
        <f t="shared" si="325"/>
        <v>0</v>
      </c>
      <c r="T597" s="224">
        <f t="shared" si="325"/>
        <v>6420307.1999999993</v>
      </c>
      <c r="U597" s="220">
        <f t="shared" ref="U597:U660" si="326">P597/I597</f>
        <v>16958.02218700475</v>
      </c>
      <c r="V597" s="227">
        <f>V598</f>
        <v>22389.79</v>
      </c>
    </row>
    <row r="598" spans="1:22" ht="35.25">
      <c r="A598" s="200">
        <v>1</v>
      </c>
      <c r="B598" s="219">
        <f>SUBTOTAL(9,$A$405:A598)</f>
        <v>156</v>
      </c>
      <c r="C598" s="229" t="s">
        <v>15559</v>
      </c>
      <c r="D598" s="219">
        <v>1980</v>
      </c>
      <c r="E598" s="219"/>
      <c r="F598" s="219" t="s">
        <v>17191</v>
      </c>
      <c r="G598" s="219">
        <v>2</v>
      </c>
      <c r="H598" s="219" t="s">
        <v>16995</v>
      </c>
      <c r="I598" s="230">
        <v>378.6</v>
      </c>
      <c r="J598" s="230">
        <v>228.7</v>
      </c>
      <c r="K598" s="230">
        <v>228.7</v>
      </c>
      <c r="L598" s="231">
        <v>16</v>
      </c>
      <c r="M598" s="219" t="s">
        <v>17049</v>
      </c>
      <c r="N598" s="219" t="s">
        <v>17065</v>
      </c>
      <c r="O598" s="222" t="s">
        <v>17175</v>
      </c>
      <c r="P598" s="227">
        <v>6420307.1999999993</v>
      </c>
      <c r="Q598" s="227"/>
      <c r="R598" s="227">
        <v>0</v>
      </c>
      <c r="S598" s="227">
        <v>0</v>
      </c>
      <c r="T598" s="227">
        <f>P598-R598-S598</f>
        <v>6420307.1999999993</v>
      </c>
      <c r="U598" s="220">
        <f t="shared" si="326"/>
        <v>16958.02218700475</v>
      </c>
      <c r="V598" s="227">
        <v>22389.79</v>
      </c>
    </row>
    <row r="599" spans="1:22" ht="35.25">
      <c r="B599" s="228" t="s">
        <v>271</v>
      </c>
      <c r="C599" s="246"/>
      <c r="D599" s="219" t="s">
        <v>17027</v>
      </c>
      <c r="E599" s="219" t="s">
        <v>17027</v>
      </c>
      <c r="F599" s="219" t="s">
        <v>17027</v>
      </c>
      <c r="G599" s="219" t="s">
        <v>17027</v>
      </c>
      <c r="H599" s="219" t="s">
        <v>17027</v>
      </c>
      <c r="I599" s="224">
        <f>I600</f>
        <v>492.1</v>
      </c>
      <c r="J599" s="224">
        <f t="shared" ref="J599:L599" si="327">J600</f>
        <v>492.1</v>
      </c>
      <c r="K599" s="224">
        <f>K600</f>
        <v>492.1</v>
      </c>
      <c r="L599" s="225">
        <f t="shared" si="327"/>
        <v>31</v>
      </c>
      <c r="M599" s="219" t="s">
        <v>17027</v>
      </c>
      <c r="N599" s="219" t="s">
        <v>17027</v>
      </c>
      <c r="O599" s="222" t="s">
        <v>17027</v>
      </c>
      <c r="P599" s="226">
        <v>5720982.3999999994</v>
      </c>
      <c r="Q599" s="226"/>
      <c r="R599" s="224">
        <f t="shared" ref="R599:T599" si="328">R600</f>
        <v>0</v>
      </c>
      <c r="S599" s="224">
        <f t="shared" si="328"/>
        <v>0</v>
      </c>
      <c r="T599" s="224">
        <f t="shared" si="328"/>
        <v>5720982.3999999994</v>
      </c>
      <c r="U599" s="220">
        <f t="shared" si="326"/>
        <v>11625.650071123753</v>
      </c>
      <c r="V599" s="227">
        <f>V600</f>
        <v>11625.650071123755</v>
      </c>
    </row>
    <row r="600" spans="1:22" ht="35.25">
      <c r="A600" s="200">
        <v>1</v>
      </c>
      <c r="B600" s="219">
        <f>SUBTOTAL(9,$A$405:A600)</f>
        <v>157</v>
      </c>
      <c r="C600" s="229" t="s">
        <v>275</v>
      </c>
      <c r="D600" s="219">
        <v>1984</v>
      </c>
      <c r="E600" s="219"/>
      <c r="F600" s="219" t="s">
        <v>17191</v>
      </c>
      <c r="G600" s="219">
        <v>2</v>
      </c>
      <c r="H600" s="219" t="s">
        <v>16997</v>
      </c>
      <c r="I600" s="230">
        <v>492.1</v>
      </c>
      <c r="J600" s="230">
        <v>492.1</v>
      </c>
      <c r="K600" s="230">
        <v>492.1</v>
      </c>
      <c r="L600" s="231">
        <v>31</v>
      </c>
      <c r="M600" s="219" t="s">
        <v>17049</v>
      </c>
      <c r="N600" s="219" t="s">
        <v>17065</v>
      </c>
      <c r="O600" s="222" t="s">
        <v>17179</v>
      </c>
      <c r="P600" s="227">
        <v>5720982.3999999994</v>
      </c>
      <c r="Q600" s="227"/>
      <c r="R600" s="227">
        <v>0</v>
      </c>
      <c r="S600" s="227">
        <v>0</v>
      </c>
      <c r="T600" s="227">
        <f>P600-R600-S600</f>
        <v>5720982.3999999994</v>
      </c>
      <c r="U600" s="220">
        <f t="shared" si="326"/>
        <v>11625.650071123753</v>
      </c>
      <c r="V600" s="227">
        <v>11625.650071123755</v>
      </c>
    </row>
    <row r="601" spans="1:22" ht="35.25">
      <c r="B601" s="228" t="s">
        <v>261</v>
      </c>
      <c r="C601" s="246"/>
      <c r="D601" s="219" t="s">
        <v>17027</v>
      </c>
      <c r="E601" s="219" t="s">
        <v>17027</v>
      </c>
      <c r="F601" s="219" t="s">
        <v>17027</v>
      </c>
      <c r="G601" s="219" t="s">
        <v>17027</v>
      </c>
      <c r="H601" s="219" t="s">
        <v>17027</v>
      </c>
      <c r="I601" s="224">
        <f>I602</f>
        <v>340</v>
      </c>
      <c r="J601" s="224">
        <f t="shared" ref="J601:L601" si="329">J602</f>
        <v>307.5</v>
      </c>
      <c r="K601" s="224">
        <f>K602</f>
        <v>226.7</v>
      </c>
      <c r="L601" s="225">
        <f t="shared" si="329"/>
        <v>18</v>
      </c>
      <c r="M601" s="219" t="s">
        <v>17027</v>
      </c>
      <c r="N601" s="219" t="s">
        <v>17027</v>
      </c>
      <c r="O601" s="222" t="s">
        <v>17027</v>
      </c>
      <c r="P601" s="226">
        <v>3090510.08</v>
      </c>
      <c r="Q601" s="226"/>
      <c r="R601" s="224">
        <f t="shared" ref="R601:T601" si="330">R602</f>
        <v>0</v>
      </c>
      <c r="S601" s="224">
        <f t="shared" si="330"/>
        <v>0</v>
      </c>
      <c r="T601" s="224">
        <f t="shared" si="330"/>
        <v>3090510.08</v>
      </c>
      <c r="U601" s="220">
        <f t="shared" si="326"/>
        <v>9089.7355294117642</v>
      </c>
      <c r="V601" s="227">
        <f>V602</f>
        <v>9089.7355294117642</v>
      </c>
    </row>
    <row r="602" spans="1:22" ht="35.25">
      <c r="A602" s="200">
        <v>1</v>
      </c>
      <c r="B602" s="219">
        <f>SUBTOTAL(9,$A$405:A602)</f>
        <v>158</v>
      </c>
      <c r="C602" s="229" t="s">
        <v>276</v>
      </c>
      <c r="D602" s="219">
        <v>1963</v>
      </c>
      <c r="E602" s="219"/>
      <c r="F602" s="219" t="s">
        <v>17191</v>
      </c>
      <c r="G602" s="219">
        <v>2</v>
      </c>
      <c r="H602" s="219" t="s">
        <v>16995</v>
      </c>
      <c r="I602" s="230">
        <v>340</v>
      </c>
      <c r="J602" s="230">
        <v>307.5</v>
      </c>
      <c r="K602" s="230">
        <v>226.7</v>
      </c>
      <c r="L602" s="231">
        <v>18</v>
      </c>
      <c r="M602" s="219" t="s">
        <v>17049</v>
      </c>
      <c r="N602" s="219" t="s">
        <v>17065</v>
      </c>
      <c r="O602" s="222" t="s">
        <v>17176</v>
      </c>
      <c r="P602" s="227">
        <v>3090510.08</v>
      </c>
      <c r="Q602" s="227"/>
      <c r="R602" s="227">
        <v>0</v>
      </c>
      <c r="S602" s="227">
        <v>0</v>
      </c>
      <c r="T602" s="227">
        <f>P602-R602-S602</f>
        <v>3090510.08</v>
      </c>
      <c r="U602" s="220">
        <f t="shared" si="326"/>
        <v>9089.7355294117642</v>
      </c>
      <c r="V602" s="227">
        <v>9089.7355294117642</v>
      </c>
    </row>
    <row r="603" spans="1:22" ht="35.25">
      <c r="B603" s="228" t="s">
        <v>263</v>
      </c>
      <c r="C603" s="246"/>
      <c r="D603" s="219" t="s">
        <v>17027</v>
      </c>
      <c r="E603" s="219" t="s">
        <v>17027</v>
      </c>
      <c r="F603" s="219" t="s">
        <v>17027</v>
      </c>
      <c r="G603" s="219" t="s">
        <v>17027</v>
      </c>
      <c r="H603" s="219" t="s">
        <v>17027</v>
      </c>
      <c r="I603" s="224">
        <f>I604+I605+I606</f>
        <v>5599.26</v>
      </c>
      <c r="J603" s="224">
        <f t="shared" ref="J603:L603" si="331">J604+J605+J606</f>
        <v>3418.54</v>
      </c>
      <c r="K603" s="224">
        <f t="shared" si="331"/>
        <v>3270.15</v>
      </c>
      <c r="L603" s="231">
        <f t="shared" si="331"/>
        <v>177</v>
      </c>
      <c r="M603" s="219" t="s">
        <v>17027</v>
      </c>
      <c r="N603" s="219" t="s">
        <v>17027</v>
      </c>
      <c r="O603" s="222" t="s">
        <v>17027</v>
      </c>
      <c r="P603" s="226">
        <v>15296017.029999999</v>
      </c>
      <c r="Q603" s="226">
        <f t="shared" ref="Q603:T603" si="332">Q604+Q605+Q606</f>
        <v>0</v>
      </c>
      <c r="R603" s="224">
        <f t="shared" si="332"/>
        <v>0</v>
      </c>
      <c r="S603" s="224">
        <f t="shared" si="332"/>
        <v>0</v>
      </c>
      <c r="T603" s="224">
        <f t="shared" si="332"/>
        <v>15296017.029999999</v>
      </c>
      <c r="U603" s="220">
        <f t="shared" si="326"/>
        <v>2731.7925993792032</v>
      </c>
      <c r="V603" s="227">
        <f>MAX(V604:V606)</f>
        <v>9798.0505415162461</v>
      </c>
    </row>
    <row r="604" spans="1:22" ht="35.25">
      <c r="A604" s="200">
        <v>1</v>
      </c>
      <c r="B604" s="219">
        <f>SUBTOTAL(9,$A$405:A604)</f>
        <v>159</v>
      </c>
      <c r="C604" s="229" t="s">
        <v>15695</v>
      </c>
      <c r="D604" s="219">
        <v>1956</v>
      </c>
      <c r="E604" s="219"/>
      <c r="F604" s="219" t="s">
        <v>17191</v>
      </c>
      <c r="G604" s="219">
        <v>3</v>
      </c>
      <c r="H604" s="219" t="s">
        <v>17056</v>
      </c>
      <c r="I604" s="230">
        <v>1785.9</v>
      </c>
      <c r="J604" s="230">
        <v>874.54</v>
      </c>
      <c r="K604" s="230">
        <v>758.45999999999992</v>
      </c>
      <c r="L604" s="231">
        <v>43</v>
      </c>
      <c r="M604" s="219" t="s">
        <v>17049</v>
      </c>
      <c r="N604" s="219" t="s">
        <v>17065</v>
      </c>
      <c r="O604" s="222" t="s">
        <v>17195</v>
      </c>
      <c r="P604" s="227">
        <v>6841033.4400000004</v>
      </c>
      <c r="Q604" s="227"/>
      <c r="R604" s="227">
        <v>0</v>
      </c>
      <c r="S604" s="227">
        <v>0</v>
      </c>
      <c r="T604" s="227">
        <f>P604-R604-S604</f>
        <v>6841033.4400000004</v>
      </c>
      <c r="U604" s="220">
        <f t="shared" si="326"/>
        <v>3830.5803460440115</v>
      </c>
      <c r="V604" s="227">
        <v>4038.48</v>
      </c>
    </row>
    <row r="605" spans="1:22" ht="35.25">
      <c r="A605" s="200">
        <v>1</v>
      </c>
      <c r="B605" s="219">
        <f>SUBTOTAL(9,$A$405:A605)</f>
        <v>160</v>
      </c>
      <c r="C605" s="229" t="s">
        <v>278</v>
      </c>
      <c r="D605" s="219">
        <v>1967</v>
      </c>
      <c r="E605" s="219"/>
      <c r="F605" s="219" t="s">
        <v>17191</v>
      </c>
      <c r="G605" s="219">
        <v>5</v>
      </c>
      <c r="H605" s="219" t="s">
        <v>16997</v>
      </c>
      <c r="I605" s="230">
        <v>3259.36</v>
      </c>
      <c r="J605" s="230">
        <v>1990</v>
      </c>
      <c r="K605" s="230">
        <v>1990</v>
      </c>
      <c r="L605" s="231">
        <v>104</v>
      </c>
      <c r="M605" s="219" t="s">
        <v>17049</v>
      </c>
      <c r="N605" s="219" t="s">
        <v>17065</v>
      </c>
      <c r="O605" s="222" t="s">
        <v>17180</v>
      </c>
      <c r="P605" s="227">
        <v>6245240.1699999999</v>
      </c>
      <c r="Q605" s="227"/>
      <c r="R605" s="227">
        <v>0</v>
      </c>
      <c r="S605" s="227">
        <v>0</v>
      </c>
      <c r="T605" s="227">
        <f>P605-R605-S605</f>
        <v>6245240.1699999999</v>
      </c>
      <c r="U605" s="220">
        <f t="shared" si="326"/>
        <v>1916.0940092533504</v>
      </c>
      <c r="V605" s="227">
        <v>2318.6937470853177</v>
      </c>
    </row>
    <row r="606" spans="1:22" ht="35.25">
      <c r="A606" s="200">
        <v>1</v>
      </c>
      <c r="B606" s="219">
        <f>SUBTOTAL(9,$A$405:A606)</f>
        <v>161</v>
      </c>
      <c r="C606" s="229" t="s">
        <v>15626</v>
      </c>
      <c r="D606" s="219">
        <v>1958</v>
      </c>
      <c r="E606" s="219"/>
      <c r="F606" s="219" t="s">
        <v>17191</v>
      </c>
      <c r="G606" s="219">
        <v>2</v>
      </c>
      <c r="H606" s="219" t="s">
        <v>16997</v>
      </c>
      <c r="I606" s="230">
        <v>554</v>
      </c>
      <c r="J606" s="230">
        <v>554</v>
      </c>
      <c r="K606" s="230">
        <v>521.69000000000005</v>
      </c>
      <c r="L606" s="231">
        <v>30</v>
      </c>
      <c r="M606" s="219" t="s">
        <v>17049</v>
      </c>
      <c r="N606" s="219" t="s">
        <v>17065</v>
      </c>
      <c r="O606" s="222" t="s">
        <v>17175</v>
      </c>
      <c r="P606" s="227">
        <v>2209743.4200000004</v>
      </c>
      <c r="Q606" s="227"/>
      <c r="R606" s="227">
        <v>0</v>
      </c>
      <c r="S606" s="227">
        <v>0</v>
      </c>
      <c r="T606" s="227">
        <f>P606-R606-S606</f>
        <v>2209743.4200000004</v>
      </c>
      <c r="U606" s="220">
        <f>P606/I606</f>
        <v>3988.7065342960295</v>
      </c>
      <c r="V606" s="227">
        <v>9798.0505415162461</v>
      </c>
    </row>
    <row r="607" spans="1:22" ht="35.25">
      <c r="B607" s="228" t="s">
        <v>266</v>
      </c>
      <c r="C607" s="246"/>
      <c r="D607" s="219" t="s">
        <v>17027</v>
      </c>
      <c r="E607" s="219" t="s">
        <v>17027</v>
      </c>
      <c r="F607" s="219" t="s">
        <v>17027</v>
      </c>
      <c r="G607" s="219" t="s">
        <v>17027</v>
      </c>
      <c r="H607" s="219" t="s">
        <v>17027</v>
      </c>
      <c r="I607" s="224">
        <f>I608+I609</f>
        <v>6017.86</v>
      </c>
      <c r="J607" s="224">
        <f t="shared" ref="J607:L607" si="333">J608+J609</f>
        <v>5795.87</v>
      </c>
      <c r="K607" s="224">
        <f>K608+K609</f>
        <v>5795.87</v>
      </c>
      <c r="L607" s="225">
        <f t="shared" si="333"/>
        <v>255</v>
      </c>
      <c r="M607" s="219" t="s">
        <v>17027</v>
      </c>
      <c r="N607" s="219" t="s">
        <v>17027</v>
      </c>
      <c r="O607" s="222" t="s">
        <v>17027</v>
      </c>
      <c r="P607" s="226">
        <v>16195763.15</v>
      </c>
      <c r="Q607" s="226">
        <f t="shared" ref="Q607" si="334">Q608+Q609</f>
        <v>0</v>
      </c>
      <c r="R607" s="224">
        <f t="shared" ref="R607" si="335">R608+R609</f>
        <v>0</v>
      </c>
      <c r="S607" s="224">
        <f t="shared" ref="S607" si="336">S608+S609</f>
        <v>0</v>
      </c>
      <c r="T607" s="224">
        <f t="shared" ref="T607" si="337">T608+T609</f>
        <v>16195763.15</v>
      </c>
      <c r="U607" s="220">
        <f t="shared" si="326"/>
        <v>2691.2828065126141</v>
      </c>
      <c r="V607" s="227">
        <f>MAX(V608:V609)</f>
        <v>5932.6136597619725</v>
      </c>
    </row>
    <row r="608" spans="1:22" ht="35.25">
      <c r="A608" s="200">
        <v>1</v>
      </c>
      <c r="B608" s="219">
        <f>SUBTOTAL(9,$A$405:A608)</f>
        <v>162</v>
      </c>
      <c r="C608" s="229" t="s">
        <v>279</v>
      </c>
      <c r="D608" s="219">
        <v>1992</v>
      </c>
      <c r="E608" s="219"/>
      <c r="F608" s="219" t="s">
        <v>17054</v>
      </c>
      <c r="G608" s="219">
        <v>5</v>
      </c>
      <c r="H608" s="219" t="s">
        <v>17059</v>
      </c>
      <c r="I608" s="230">
        <v>5532.2</v>
      </c>
      <c r="J608" s="230">
        <v>5532.2</v>
      </c>
      <c r="K608" s="230">
        <v>5532.2</v>
      </c>
      <c r="L608" s="231">
        <v>237</v>
      </c>
      <c r="M608" s="219" t="s">
        <v>17049</v>
      </c>
      <c r="N608" s="219" t="s">
        <v>17065</v>
      </c>
      <c r="O608" s="222" t="s">
        <v>17177</v>
      </c>
      <c r="P608" s="227">
        <v>13944467.15</v>
      </c>
      <c r="Q608" s="227"/>
      <c r="R608" s="227">
        <v>0</v>
      </c>
      <c r="S608" s="227">
        <v>0</v>
      </c>
      <c r="T608" s="227">
        <f>P608-R608-S608</f>
        <v>13944467.15</v>
      </c>
      <c r="U608" s="220">
        <f t="shared" si="326"/>
        <v>2520.6006923104733</v>
      </c>
      <c r="V608" s="227">
        <v>2520.6006926719933</v>
      </c>
    </row>
    <row r="609" spans="1:22" ht="35.25">
      <c r="A609" s="200">
        <v>1</v>
      </c>
      <c r="B609" s="219">
        <f>SUBTOTAL(9,$A$405:A609)</f>
        <v>163</v>
      </c>
      <c r="C609" s="229" t="s">
        <v>267</v>
      </c>
      <c r="D609" s="219">
        <v>1959</v>
      </c>
      <c r="E609" s="219"/>
      <c r="F609" s="219" t="s">
        <v>17191</v>
      </c>
      <c r="G609" s="219">
        <v>2</v>
      </c>
      <c r="H609" s="219" t="s">
        <v>16995</v>
      </c>
      <c r="I609" s="230">
        <v>485.66</v>
      </c>
      <c r="J609" s="230">
        <v>263.67</v>
      </c>
      <c r="K609" s="230">
        <v>263.67</v>
      </c>
      <c r="L609" s="231">
        <v>18</v>
      </c>
      <c r="M609" s="219" t="s">
        <v>17049</v>
      </c>
      <c r="N609" s="219" t="s">
        <v>17065</v>
      </c>
      <c r="O609" s="222" t="s">
        <v>17177</v>
      </c>
      <c r="P609" s="227">
        <v>2251296</v>
      </c>
      <c r="Q609" s="227"/>
      <c r="R609" s="227">
        <v>0</v>
      </c>
      <c r="S609" s="227">
        <v>0</v>
      </c>
      <c r="T609" s="227">
        <f>P609-R609-S609</f>
        <v>2251296</v>
      </c>
      <c r="U609" s="220">
        <f t="shared" si="326"/>
        <v>4635.539266153276</v>
      </c>
      <c r="V609" s="227">
        <v>5932.6136597619725</v>
      </c>
    </row>
    <row r="610" spans="1:22" ht="35.25">
      <c r="B610" s="228" t="s">
        <v>52</v>
      </c>
      <c r="C610" s="246"/>
      <c r="D610" s="219" t="s">
        <v>17027</v>
      </c>
      <c r="E610" s="219" t="s">
        <v>17027</v>
      </c>
      <c r="F610" s="219" t="s">
        <v>17027</v>
      </c>
      <c r="G610" s="219" t="s">
        <v>17027</v>
      </c>
      <c r="H610" s="219" t="s">
        <v>17027</v>
      </c>
      <c r="I610" s="224">
        <f>I611+I612</f>
        <v>1012.5</v>
      </c>
      <c r="J610" s="224">
        <f t="shared" ref="J610:L610" si="338">J611+J612</f>
        <v>782.4</v>
      </c>
      <c r="K610" s="224">
        <f>K611+K612</f>
        <v>607.29999999999995</v>
      </c>
      <c r="L610" s="225">
        <f t="shared" si="338"/>
        <v>27</v>
      </c>
      <c r="M610" s="219" t="s">
        <v>17027</v>
      </c>
      <c r="N610" s="219" t="s">
        <v>17027</v>
      </c>
      <c r="O610" s="222" t="s">
        <v>17027</v>
      </c>
      <c r="P610" s="226">
        <v>7510261.4400000004</v>
      </c>
      <c r="Q610" s="226"/>
      <c r="R610" s="224">
        <f t="shared" ref="R610:T610" si="339">R611+R612</f>
        <v>0</v>
      </c>
      <c r="S610" s="224">
        <f t="shared" si="339"/>
        <v>0</v>
      </c>
      <c r="T610" s="224">
        <f t="shared" si="339"/>
        <v>7510261.4400000004</v>
      </c>
      <c r="U610" s="220">
        <f t="shared" si="326"/>
        <v>7417.5421629629636</v>
      </c>
      <c r="V610" s="227">
        <f>MAX(V611:V612)</f>
        <v>10810.528355196773</v>
      </c>
    </row>
    <row r="611" spans="1:22" ht="35.25">
      <c r="A611" s="200">
        <v>1</v>
      </c>
      <c r="B611" s="219">
        <f>SUBTOTAL(9,$A$405:A611)</f>
        <v>164</v>
      </c>
      <c r="C611" s="229" t="s">
        <v>60</v>
      </c>
      <c r="D611" s="219">
        <v>1959</v>
      </c>
      <c r="E611" s="219"/>
      <c r="F611" s="219" t="s">
        <v>17191</v>
      </c>
      <c r="G611" s="219">
        <v>2</v>
      </c>
      <c r="H611" s="219" t="s">
        <v>16997</v>
      </c>
      <c r="I611" s="230">
        <v>616.1</v>
      </c>
      <c r="J611" s="230">
        <v>547.4</v>
      </c>
      <c r="K611" s="230">
        <v>400.5</v>
      </c>
      <c r="L611" s="231">
        <v>14</v>
      </c>
      <c r="M611" s="219" t="s">
        <v>17049</v>
      </c>
      <c r="N611" s="219" t="s">
        <v>17065</v>
      </c>
      <c r="O611" s="222" t="s">
        <v>17162</v>
      </c>
      <c r="P611" s="227">
        <v>4223486.4000000004</v>
      </c>
      <c r="Q611" s="227"/>
      <c r="R611" s="227">
        <v>0</v>
      </c>
      <c r="S611" s="227">
        <v>0</v>
      </c>
      <c r="T611" s="227">
        <f t="shared" si="290"/>
        <v>4223486.4000000004</v>
      </c>
      <c r="U611" s="220">
        <f t="shared" si="326"/>
        <v>6855.1962343775367</v>
      </c>
      <c r="V611" s="227">
        <v>7691.6479467618883</v>
      </c>
    </row>
    <row r="612" spans="1:22" ht="35.25">
      <c r="A612" s="200">
        <v>1</v>
      </c>
      <c r="B612" s="219">
        <f>SUBTOTAL(9,$A$405:A612)</f>
        <v>165</v>
      </c>
      <c r="C612" s="248" t="s">
        <v>61</v>
      </c>
      <c r="D612" s="219">
        <v>1917</v>
      </c>
      <c r="E612" s="219"/>
      <c r="F612" s="219" t="s">
        <v>17191</v>
      </c>
      <c r="G612" s="219">
        <v>2</v>
      </c>
      <c r="H612" s="219" t="s">
        <v>17052</v>
      </c>
      <c r="I612" s="230">
        <v>396.4</v>
      </c>
      <c r="J612" s="230">
        <v>235</v>
      </c>
      <c r="K612" s="230">
        <v>206.8</v>
      </c>
      <c r="L612" s="231">
        <v>13</v>
      </c>
      <c r="M612" s="219" t="s">
        <v>17049</v>
      </c>
      <c r="N612" s="219" t="s">
        <v>17065</v>
      </c>
      <c r="O612" s="222" t="s">
        <v>17162</v>
      </c>
      <c r="P612" s="227">
        <v>3286775.04</v>
      </c>
      <c r="Q612" s="227"/>
      <c r="R612" s="227">
        <v>0</v>
      </c>
      <c r="S612" s="227">
        <v>0</v>
      </c>
      <c r="T612" s="227">
        <f t="shared" si="290"/>
        <v>3286775.04</v>
      </c>
      <c r="U612" s="220">
        <f t="shared" si="326"/>
        <v>8291.561654894047</v>
      </c>
      <c r="V612" s="227">
        <v>10810.528355196773</v>
      </c>
    </row>
    <row r="613" spans="1:22" ht="35.25">
      <c r="B613" s="246" t="s">
        <v>53</v>
      </c>
      <c r="C613" s="249"/>
      <c r="D613" s="219" t="s">
        <v>17027</v>
      </c>
      <c r="E613" s="219" t="s">
        <v>17027</v>
      </c>
      <c r="F613" s="219" t="s">
        <v>17027</v>
      </c>
      <c r="G613" s="219" t="s">
        <v>17027</v>
      </c>
      <c r="H613" s="219" t="s">
        <v>17027</v>
      </c>
      <c r="I613" s="224">
        <f>I614</f>
        <v>627.79999999999995</v>
      </c>
      <c r="J613" s="224">
        <f t="shared" ref="J613:L613" si="340">J614</f>
        <v>585.20000000000005</v>
      </c>
      <c r="K613" s="224">
        <f>K614</f>
        <v>585.20000000000005</v>
      </c>
      <c r="L613" s="225">
        <f t="shared" si="340"/>
        <v>14</v>
      </c>
      <c r="M613" s="219" t="s">
        <v>17027</v>
      </c>
      <c r="N613" s="219" t="s">
        <v>17027</v>
      </c>
      <c r="O613" s="222" t="s">
        <v>17027</v>
      </c>
      <c r="P613" s="226">
        <v>4654454.3999999994</v>
      </c>
      <c r="Q613" s="226"/>
      <c r="R613" s="224">
        <f t="shared" ref="R613:T613" si="341">R614</f>
        <v>0</v>
      </c>
      <c r="S613" s="224">
        <f t="shared" si="341"/>
        <v>0</v>
      </c>
      <c r="T613" s="224">
        <f t="shared" si="341"/>
        <v>4654454.3999999994</v>
      </c>
      <c r="U613" s="220">
        <f t="shared" si="326"/>
        <v>7413.9127110544759</v>
      </c>
      <c r="V613" s="227">
        <f>V614</f>
        <v>8318.5374323032811</v>
      </c>
    </row>
    <row r="614" spans="1:22" ht="35.25">
      <c r="A614" s="200">
        <v>1</v>
      </c>
      <c r="B614" s="219">
        <f>SUBTOTAL(9,$A$405:A614)</f>
        <v>166</v>
      </c>
      <c r="C614" s="229" t="s">
        <v>62</v>
      </c>
      <c r="D614" s="219">
        <v>1962</v>
      </c>
      <c r="E614" s="219"/>
      <c r="F614" s="219" t="s">
        <v>17191</v>
      </c>
      <c r="G614" s="219">
        <v>2</v>
      </c>
      <c r="H614" s="219" t="s">
        <v>16997</v>
      </c>
      <c r="I614" s="230">
        <v>627.79999999999995</v>
      </c>
      <c r="J614" s="230">
        <v>585.20000000000005</v>
      </c>
      <c r="K614" s="230">
        <v>585.20000000000005</v>
      </c>
      <c r="L614" s="231">
        <v>14</v>
      </c>
      <c r="M614" s="219" t="s">
        <v>17049</v>
      </c>
      <c r="N614" s="219" t="s">
        <v>17065</v>
      </c>
      <c r="O614" s="222" t="s">
        <v>17162</v>
      </c>
      <c r="P614" s="227">
        <v>4654454.3999999994</v>
      </c>
      <c r="Q614" s="227"/>
      <c r="R614" s="227">
        <v>0</v>
      </c>
      <c r="S614" s="227">
        <v>0</v>
      </c>
      <c r="T614" s="227">
        <f t="shared" si="290"/>
        <v>4654454.3999999994</v>
      </c>
      <c r="U614" s="220">
        <f t="shared" si="326"/>
        <v>7413.9127110544759</v>
      </c>
      <c r="V614" s="227">
        <v>8318.5374323032811</v>
      </c>
    </row>
    <row r="615" spans="1:22" ht="35.25">
      <c r="B615" s="228" t="s">
        <v>55</v>
      </c>
      <c r="C615" s="246"/>
      <c r="D615" s="219" t="s">
        <v>17027</v>
      </c>
      <c r="E615" s="219" t="s">
        <v>17027</v>
      </c>
      <c r="F615" s="219" t="s">
        <v>17027</v>
      </c>
      <c r="G615" s="219" t="s">
        <v>17027</v>
      </c>
      <c r="H615" s="219" t="s">
        <v>17027</v>
      </c>
      <c r="I615" s="224">
        <f>I616</f>
        <v>722.7</v>
      </c>
      <c r="J615" s="224">
        <f t="shared" ref="J615:L615" si="342">J616</f>
        <v>664.2</v>
      </c>
      <c r="K615" s="224">
        <f>K616</f>
        <v>607.1</v>
      </c>
      <c r="L615" s="225">
        <f t="shared" si="342"/>
        <v>38</v>
      </c>
      <c r="M615" s="219" t="s">
        <v>17027</v>
      </c>
      <c r="N615" s="219" t="s">
        <v>17027</v>
      </c>
      <c r="O615" s="222" t="s">
        <v>17027</v>
      </c>
      <c r="P615" s="226">
        <v>6464520</v>
      </c>
      <c r="Q615" s="226"/>
      <c r="R615" s="224">
        <f t="shared" ref="R615:T615" si="343">R616</f>
        <v>0</v>
      </c>
      <c r="S615" s="224">
        <f t="shared" si="343"/>
        <v>0</v>
      </c>
      <c r="T615" s="224">
        <f t="shared" si="343"/>
        <v>6464520</v>
      </c>
      <c r="U615" s="220">
        <f t="shared" si="326"/>
        <v>8944.9564134495631</v>
      </c>
      <c r="V615" s="227">
        <f>V616</f>
        <v>10036.394769613948</v>
      </c>
    </row>
    <row r="616" spans="1:22" ht="35.25">
      <c r="A616" s="200">
        <v>1</v>
      </c>
      <c r="B616" s="219">
        <f>SUBTOTAL(9,$A$405:A616)</f>
        <v>167</v>
      </c>
      <c r="C616" s="250" t="s">
        <v>63</v>
      </c>
      <c r="D616" s="219">
        <v>1975</v>
      </c>
      <c r="E616" s="219"/>
      <c r="F616" s="219" t="s">
        <v>17191</v>
      </c>
      <c r="G616" s="219">
        <v>2</v>
      </c>
      <c r="H616" s="219" t="s">
        <v>16997</v>
      </c>
      <c r="I616" s="230">
        <v>722.7</v>
      </c>
      <c r="J616" s="230">
        <v>664.2</v>
      </c>
      <c r="K616" s="230">
        <v>607.1</v>
      </c>
      <c r="L616" s="231">
        <v>38</v>
      </c>
      <c r="M616" s="219" t="s">
        <v>17049</v>
      </c>
      <c r="N616" s="219" t="s">
        <v>17065</v>
      </c>
      <c r="O616" s="222" t="s">
        <v>17163</v>
      </c>
      <c r="P616" s="227">
        <v>6464520</v>
      </c>
      <c r="Q616" s="227"/>
      <c r="R616" s="227">
        <v>0</v>
      </c>
      <c r="S616" s="227">
        <v>0</v>
      </c>
      <c r="T616" s="227">
        <f t="shared" si="290"/>
        <v>6464520</v>
      </c>
      <c r="U616" s="220">
        <f t="shared" si="326"/>
        <v>8944.9564134495631</v>
      </c>
      <c r="V616" s="227">
        <v>10036.394769613948</v>
      </c>
    </row>
    <row r="617" spans="1:22" ht="35.25">
      <c r="B617" s="228" t="s">
        <v>54</v>
      </c>
      <c r="C617" s="246"/>
      <c r="D617" s="219" t="s">
        <v>17027</v>
      </c>
      <c r="E617" s="219" t="s">
        <v>17027</v>
      </c>
      <c r="F617" s="219" t="s">
        <v>17027</v>
      </c>
      <c r="G617" s="219" t="s">
        <v>17027</v>
      </c>
      <c r="H617" s="219" t="s">
        <v>17027</v>
      </c>
      <c r="I617" s="224">
        <f>I618</f>
        <v>879.5</v>
      </c>
      <c r="J617" s="224">
        <f t="shared" ref="J617:L617" si="344">J618</f>
        <v>662.2</v>
      </c>
      <c r="K617" s="224">
        <f>K618</f>
        <v>389.1</v>
      </c>
      <c r="L617" s="225">
        <f t="shared" si="344"/>
        <v>30</v>
      </c>
      <c r="M617" s="219" t="s">
        <v>17027</v>
      </c>
      <c r="N617" s="219" t="s">
        <v>17027</v>
      </c>
      <c r="O617" s="222" t="s">
        <v>17027</v>
      </c>
      <c r="P617" s="226">
        <v>5602584</v>
      </c>
      <c r="Q617" s="226"/>
      <c r="R617" s="224">
        <f t="shared" ref="R617:T617" si="345">R618</f>
        <v>0</v>
      </c>
      <c r="S617" s="224">
        <f t="shared" si="345"/>
        <v>0</v>
      </c>
      <c r="T617" s="224">
        <f t="shared" si="345"/>
        <v>5602584</v>
      </c>
      <c r="U617" s="220">
        <f t="shared" si="326"/>
        <v>6370.1921546333142</v>
      </c>
      <c r="V617" s="227">
        <f>V618</f>
        <v>7147.4650369528144</v>
      </c>
    </row>
    <row r="618" spans="1:22" ht="35.25">
      <c r="A618" s="200">
        <v>1</v>
      </c>
      <c r="B618" s="219">
        <f>SUBTOTAL(9,$A$405:A618)</f>
        <v>168</v>
      </c>
      <c r="C618" s="250" t="s">
        <v>64</v>
      </c>
      <c r="D618" s="219">
        <v>2004</v>
      </c>
      <c r="E618" s="219"/>
      <c r="F618" s="219" t="s">
        <v>17191</v>
      </c>
      <c r="G618" s="219">
        <v>2</v>
      </c>
      <c r="H618" s="219" t="s">
        <v>16995</v>
      </c>
      <c r="I618" s="230">
        <v>879.5</v>
      </c>
      <c r="J618" s="230">
        <v>662.2</v>
      </c>
      <c r="K618" s="230">
        <v>389.1</v>
      </c>
      <c r="L618" s="231">
        <v>30</v>
      </c>
      <c r="M618" s="219" t="s">
        <v>17049</v>
      </c>
      <c r="N618" s="219" t="s">
        <v>17065</v>
      </c>
      <c r="O618" s="222" t="s">
        <v>17164</v>
      </c>
      <c r="P618" s="227">
        <v>5602584</v>
      </c>
      <c r="Q618" s="227"/>
      <c r="R618" s="227">
        <v>0</v>
      </c>
      <c r="S618" s="227">
        <v>0</v>
      </c>
      <c r="T618" s="227">
        <f t="shared" si="290"/>
        <v>5602584</v>
      </c>
      <c r="U618" s="220">
        <f t="shared" si="326"/>
        <v>6370.1921546333142</v>
      </c>
      <c r="V618" s="227">
        <v>7147.4650369528144</v>
      </c>
    </row>
    <row r="619" spans="1:22" ht="35.25">
      <c r="B619" s="228" t="s">
        <v>498</v>
      </c>
      <c r="C619" s="246"/>
      <c r="D619" s="219" t="s">
        <v>17027</v>
      </c>
      <c r="E619" s="219" t="s">
        <v>17027</v>
      </c>
      <c r="F619" s="219" t="s">
        <v>17027</v>
      </c>
      <c r="G619" s="219" t="s">
        <v>17027</v>
      </c>
      <c r="H619" s="219" t="s">
        <v>17027</v>
      </c>
      <c r="I619" s="224">
        <f>I620</f>
        <v>886.6</v>
      </c>
      <c r="J619" s="224">
        <f t="shared" ref="J619:L619" si="346">J620</f>
        <v>831.4</v>
      </c>
      <c r="K619" s="224">
        <f>K620</f>
        <v>772.4</v>
      </c>
      <c r="L619" s="225">
        <f t="shared" si="346"/>
        <v>34</v>
      </c>
      <c r="M619" s="219" t="s">
        <v>17027</v>
      </c>
      <c r="N619" s="219" t="s">
        <v>17027</v>
      </c>
      <c r="O619" s="222" t="s">
        <v>17027</v>
      </c>
      <c r="P619" s="226">
        <v>4641914.7</v>
      </c>
      <c r="Q619" s="226"/>
      <c r="R619" s="224">
        <f t="shared" ref="R619:T619" si="347">R620</f>
        <v>0</v>
      </c>
      <c r="S619" s="224">
        <f t="shared" si="347"/>
        <v>0</v>
      </c>
      <c r="T619" s="224">
        <f t="shared" si="347"/>
        <v>4641914.7</v>
      </c>
      <c r="U619" s="220">
        <f t="shared" si="326"/>
        <v>5235.6357996841871</v>
      </c>
      <c r="V619" s="227">
        <f>V620</f>
        <v>5416.8644258966842</v>
      </c>
    </row>
    <row r="620" spans="1:22" ht="35.25">
      <c r="A620" s="200">
        <v>1</v>
      </c>
      <c r="B620" s="219">
        <f>SUBTOTAL(9,$A$405:A620)</f>
        <v>169</v>
      </c>
      <c r="C620" s="229" t="s">
        <v>504</v>
      </c>
      <c r="D620" s="219">
        <v>1958</v>
      </c>
      <c r="E620" s="219"/>
      <c r="F620" s="219" t="s">
        <v>17191</v>
      </c>
      <c r="G620" s="219">
        <v>2</v>
      </c>
      <c r="H620" s="219" t="s">
        <v>16997</v>
      </c>
      <c r="I620" s="230">
        <v>886.6</v>
      </c>
      <c r="J620" s="230">
        <v>831.4</v>
      </c>
      <c r="K620" s="230">
        <v>772.4</v>
      </c>
      <c r="L620" s="231">
        <v>34</v>
      </c>
      <c r="M620" s="219" t="s">
        <v>17049</v>
      </c>
      <c r="N620" s="219" t="s">
        <v>17087</v>
      </c>
      <c r="O620" s="222" t="s">
        <v>17053</v>
      </c>
      <c r="P620" s="227">
        <v>4641914.7</v>
      </c>
      <c r="Q620" s="227"/>
      <c r="R620" s="227">
        <v>0</v>
      </c>
      <c r="S620" s="227">
        <v>0</v>
      </c>
      <c r="T620" s="227">
        <f>P620-R620-S620</f>
        <v>4641914.7</v>
      </c>
      <c r="U620" s="220">
        <f t="shared" si="326"/>
        <v>5235.6357996841871</v>
      </c>
      <c r="V620" s="227">
        <v>5416.8644258966842</v>
      </c>
    </row>
    <row r="621" spans="1:22" ht="35.25">
      <c r="B621" s="228" t="s">
        <v>499</v>
      </c>
      <c r="C621" s="246"/>
      <c r="D621" s="219" t="s">
        <v>17027</v>
      </c>
      <c r="E621" s="219" t="s">
        <v>17027</v>
      </c>
      <c r="F621" s="219" t="s">
        <v>17027</v>
      </c>
      <c r="G621" s="219" t="s">
        <v>17027</v>
      </c>
      <c r="H621" s="219" t="s">
        <v>17027</v>
      </c>
      <c r="I621" s="224">
        <f>I622</f>
        <v>848.5</v>
      </c>
      <c r="J621" s="224">
        <f t="shared" ref="J621:L621" si="348">J622</f>
        <v>766.6</v>
      </c>
      <c r="K621" s="224">
        <f>K622</f>
        <v>675.30000000000007</v>
      </c>
      <c r="L621" s="225">
        <f t="shared" si="348"/>
        <v>48</v>
      </c>
      <c r="M621" s="219" t="s">
        <v>17027</v>
      </c>
      <c r="N621" s="219" t="s">
        <v>17027</v>
      </c>
      <c r="O621" s="222" t="s">
        <v>17027</v>
      </c>
      <c r="P621" s="226">
        <v>5080000</v>
      </c>
      <c r="Q621" s="226"/>
      <c r="R621" s="224">
        <f t="shared" ref="R621:T621" si="349">R622</f>
        <v>0</v>
      </c>
      <c r="S621" s="224">
        <f t="shared" si="349"/>
        <v>0</v>
      </c>
      <c r="T621" s="224">
        <f t="shared" si="349"/>
        <v>5080000</v>
      </c>
      <c r="U621" s="220">
        <f t="shared" si="326"/>
        <v>5987.0359457866825</v>
      </c>
      <c r="V621" s="227">
        <f>V622</f>
        <v>8273.59</v>
      </c>
    </row>
    <row r="622" spans="1:22" ht="35.25">
      <c r="A622" s="200">
        <v>1</v>
      </c>
      <c r="B622" s="219">
        <f>SUBTOTAL(9,$A$405:A622)</f>
        <v>170</v>
      </c>
      <c r="C622" s="229" t="s">
        <v>505</v>
      </c>
      <c r="D622" s="219">
        <v>1974</v>
      </c>
      <c r="E622" s="219"/>
      <c r="F622" s="219" t="s">
        <v>17191</v>
      </c>
      <c r="G622" s="219">
        <v>2</v>
      </c>
      <c r="H622" s="219" t="s">
        <v>16997</v>
      </c>
      <c r="I622" s="230">
        <v>848.5</v>
      </c>
      <c r="J622" s="230">
        <v>766.6</v>
      </c>
      <c r="K622" s="230">
        <v>675.30000000000007</v>
      </c>
      <c r="L622" s="231">
        <v>48</v>
      </c>
      <c r="M622" s="219" t="s">
        <v>17049</v>
      </c>
      <c r="N622" s="219" t="s">
        <v>17065</v>
      </c>
      <c r="O622" s="222" t="s">
        <v>17152</v>
      </c>
      <c r="P622" s="227">
        <v>5080000</v>
      </c>
      <c r="Q622" s="227"/>
      <c r="R622" s="227">
        <v>0</v>
      </c>
      <c r="S622" s="227">
        <v>0</v>
      </c>
      <c r="T622" s="227">
        <f>P622-R622-S622</f>
        <v>5080000</v>
      </c>
      <c r="U622" s="220">
        <f t="shared" si="326"/>
        <v>5987.0359457866825</v>
      </c>
      <c r="V622" s="227">
        <v>8273.59</v>
      </c>
    </row>
    <row r="623" spans="1:22" ht="35.25">
      <c r="B623" s="228" t="s">
        <v>502</v>
      </c>
      <c r="C623" s="246"/>
      <c r="D623" s="219" t="s">
        <v>17027</v>
      </c>
      <c r="E623" s="219" t="s">
        <v>17027</v>
      </c>
      <c r="F623" s="219" t="s">
        <v>17027</v>
      </c>
      <c r="G623" s="219" t="s">
        <v>17027</v>
      </c>
      <c r="H623" s="219" t="s">
        <v>17027</v>
      </c>
      <c r="I623" s="224">
        <f>I624</f>
        <v>780.6</v>
      </c>
      <c r="J623" s="224">
        <f t="shared" ref="J623:L623" si="350">J624</f>
        <v>714.2</v>
      </c>
      <c r="K623" s="224">
        <f>K624</f>
        <v>714.2</v>
      </c>
      <c r="L623" s="225">
        <f t="shared" si="350"/>
        <v>37</v>
      </c>
      <c r="M623" s="219" t="s">
        <v>17027</v>
      </c>
      <c r="N623" s="219" t="s">
        <v>17027</v>
      </c>
      <c r="O623" s="222" t="s">
        <v>17027</v>
      </c>
      <c r="P623" s="226">
        <v>5416381.5199999996</v>
      </c>
      <c r="Q623" s="226"/>
      <c r="R623" s="224">
        <f t="shared" ref="R623:T623" si="351">R624</f>
        <v>0</v>
      </c>
      <c r="S623" s="224">
        <f t="shared" si="351"/>
        <v>0</v>
      </c>
      <c r="T623" s="224">
        <f t="shared" si="351"/>
        <v>5416381.5199999996</v>
      </c>
      <c r="U623" s="220">
        <f t="shared" si="326"/>
        <v>6938.7413784268501</v>
      </c>
      <c r="V623" s="227">
        <f>V624</f>
        <v>7178.9220599538821</v>
      </c>
    </row>
    <row r="624" spans="1:22" ht="35.25">
      <c r="A624" s="200">
        <v>1</v>
      </c>
      <c r="B624" s="219">
        <f>SUBTOTAL(9,$A$405:A624)</f>
        <v>171</v>
      </c>
      <c r="C624" s="229" t="s">
        <v>506</v>
      </c>
      <c r="D624" s="219">
        <v>1971</v>
      </c>
      <c r="E624" s="219"/>
      <c r="F624" s="219" t="s">
        <v>17191</v>
      </c>
      <c r="G624" s="219">
        <v>2</v>
      </c>
      <c r="H624" s="219" t="s">
        <v>16997</v>
      </c>
      <c r="I624" s="230">
        <v>780.6</v>
      </c>
      <c r="J624" s="230">
        <v>714.2</v>
      </c>
      <c r="K624" s="230">
        <v>714.2</v>
      </c>
      <c r="L624" s="231">
        <v>37</v>
      </c>
      <c r="M624" s="219" t="s">
        <v>17049</v>
      </c>
      <c r="N624" s="219" t="s">
        <v>17087</v>
      </c>
      <c r="O624" s="222" t="s">
        <v>17053</v>
      </c>
      <c r="P624" s="227">
        <v>5416381.5199999996</v>
      </c>
      <c r="Q624" s="227"/>
      <c r="R624" s="227">
        <v>0</v>
      </c>
      <c r="S624" s="227">
        <v>0</v>
      </c>
      <c r="T624" s="227">
        <f>P624-R624-S624</f>
        <v>5416381.5199999996</v>
      </c>
      <c r="U624" s="220">
        <f t="shared" si="326"/>
        <v>6938.7413784268501</v>
      </c>
      <c r="V624" s="227">
        <v>7178.9220599538821</v>
      </c>
    </row>
    <row r="625" spans="1:22" ht="35.25">
      <c r="B625" s="228" t="s">
        <v>305</v>
      </c>
      <c r="C625" s="246"/>
      <c r="D625" s="219" t="s">
        <v>17027</v>
      </c>
      <c r="E625" s="219" t="s">
        <v>17027</v>
      </c>
      <c r="F625" s="219" t="s">
        <v>17027</v>
      </c>
      <c r="G625" s="219" t="s">
        <v>17027</v>
      </c>
      <c r="H625" s="219" t="s">
        <v>17027</v>
      </c>
      <c r="I625" s="224">
        <f>I626+I627</f>
        <v>3900.4</v>
      </c>
      <c r="J625" s="224">
        <f t="shared" ref="J625:L625" si="352">J626+J627</f>
        <v>3600.8</v>
      </c>
      <c r="K625" s="224">
        <f>SUM(K626:K627)</f>
        <v>3549.2000000000003</v>
      </c>
      <c r="L625" s="225">
        <f t="shared" si="352"/>
        <v>147</v>
      </c>
      <c r="M625" s="219" t="s">
        <v>17027</v>
      </c>
      <c r="N625" s="219" t="s">
        <v>17027</v>
      </c>
      <c r="O625" s="222" t="s">
        <v>17027</v>
      </c>
      <c r="P625" s="226">
        <v>13673874.810000001</v>
      </c>
      <c r="Q625" s="226"/>
      <c r="R625" s="224">
        <f t="shared" ref="R625:T625" si="353">R626+R627</f>
        <v>0</v>
      </c>
      <c r="S625" s="224">
        <f t="shared" si="353"/>
        <v>0</v>
      </c>
      <c r="T625" s="224">
        <f t="shared" si="353"/>
        <v>13673874.810000001</v>
      </c>
      <c r="U625" s="220">
        <f t="shared" si="326"/>
        <v>3505.762180801969</v>
      </c>
      <c r="V625" s="227">
        <f>MAX(V626:V627)</f>
        <v>4725.2339024266685</v>
      </c>
    </row>
    <row r="626" spans="1:22" ht="35.25">
      <c r="A626" s="200">
        <v>1</v>
      </c>
      <c r="B626" s="219">
        <f>SUBTOTAL(9,$A$405:A626)</f>
        <v>172</v>
      </c>
      <c r="C626" s="229" t="s">
        <v>307</v>
      </c>
      <c r="D626" s="219">
        <v>1970</v>
      </c>
      <c r="E626" s="219"/>
      <c r="F626" s="219" t="s">
        <v>17191</v>
      </c>
      <c r="G626" s="219">
        <v>5</v>
      </c>
      <c r="H626" s="219" t="s">
        <v>16997</v>
      </c>
      <c r="I626" s="230">
        <v>1926.5</v>
      </c>
      <c r="J626" s="230">
        <v>1776.4</v>
      </c>
      <c r="K626" s="230">
        <v>1776.4</v>
      </c>
      <c r="L626" s="231">
        <v>74</v>
      </c>
      <c r="M626" s="219" t="s">
        <v>17049</v>
      </c>
      <c r="N626" s="219" t="s">
        <v>17065</v>
      </c>
      <c r="O626" s="222" t="s">
        <v>17188</v>
      </c>
      <c r="P626" s="227">
        <v>4908976.4800000004</v>
      </c>
      <c r="Q626" s="227"/>
      <c r="R626" s="227">
        <v>0</v>
      </c>
      <c r="S626" s="227">
        <v>0</v>
      </c>
      <c r="T626" s="227">
        <f>P626-R626-S626</f>
        <v>4908976.4800000004</v>
      </c>
      <c r="U626" s="220">
        <f t="shared" si="326"/>
        <v>2548.1320944718404</v>
      </c>
      <c r="V626" s="227">
        <v>2711.5868154684663</v>
      </c>
    </row>
    <row r="627" spans="1:22" ht="35.25">
      <c r="A627" s="200">
        <v>1</v>
      </c>
      <c r="B627" s="219">
        <f>SUBTOTAL(9,$A$405:A627)</f>
        <v>173</v>
      </c>
      <c r="C627" s="229" t="s">
        <v>308</v>
      </c>
      <c r="D627" s="219">
        <v>1980</v>
      </c>
      <c r="E627" s="219"/>
      <c r="F627" s="219" t="s">
        <v>17191</v>
      </c>
      <c r="G627" s="219">
        <v>3</v>
      </c>
      <c r="H627" s="219" t="s">
        <v>17052</v>
      </c>
      <c r="I627" s="230">
        <v>1973.9</v>
      </c>
      <c r="J627" s="230">
        <v>1824.4</v>
      </c>
      <c r="K627" s="230">
        <v>1772.8000000000002</v>
      </c>
      <c r="L627" s="231">
        <v>73</v>
      </c>
      <c r="M627" s="219" t="s">
        <v>17049</v>
      </c>
      <c r="N627" s="219" t="s">
        <v>17065</v>
      </c>
      <c r="O627" s="222" t="s">
        <v>17188</v>
      </c>
      <c r="P627" s="227">
        <v>8764898.3300000001</v>
      </c>
      <c r="Q627" s="227"/>
      <c r="R627" s="227">
        <v>0</v>
      </c>
      <c r="S627" s="227">
        <v>0</v>
      </c>
      <c r="T627" s="227">
        <f>P627-R627-S627</f>
        <v>8764898.3300000001</v>
      </c>
      <c r="U627" s="220">
        <f t="shared" si="326"/>
        <v>4440.3963372004655</v>
      </c>
      <c r="V627" s="227">
        <v>4725.2339024266685</v>
      </c>
    </row>
    <row r="628" spans="1:22" ht="35.25">
      <c r="B628" s="228" t="s">
        <v>309</v>
      </c>
      <c r="C628" s="246"/>
      <c r="D628" s="219" t="s">
        <v>17027</v>
      </c>
      <c r="E628" s="219" t="s">
        <v>17027</v>
      </c>
      <c r="F628" s="219" t="s">
        <v>17027</v>
      </c>
      <c r="G628" s="219" t="s">
        <v>17027</v>
      </c>
      <c r="H628" s="219" t="s">
        <v>17027</v>
      </c>
      <c r="I628" s="224">
        <f>I629+I630</f>
        <v>1348.5</v>
      </c>
      <c r="J628" s="224">
        <f t="shared" ref="J628:L628" si="354">J629+J630</f>
        <v>1256.5999999999999</v>
      </c>
      <c r="K628" s="224">
        <f>SUM(K629:K630)</f>
        <v>1111.5</v>
      </c>
      <c r="L628" s="225">
        <f t="shared" si="354"/>
        <v>67</v>
      </c>
      <c r="M628" s="219" t="s">
        <v>17027</v>
      </c>
      <c r="N628" s="219" t="s">
        <v>17027</v>
      </c>
      <c r="O628" s="222" t="s">
        <v>17027</v>
      </c>
      <c r="P628" s="226">
        <v>5923261.2000000002</v>
      </c>
      <c r="Q628" s="226"/>
      <c r="R628" s="224">
        <f t="shared" ref="R628:T628" si="355">R629+R630</f>
        <v>0</v>
      </c>
      <c r="S628" s="224">
        <f t="shared" si="355"/>
        <v>0</v>
      </c>
      <c r="T628" s="224">
        <f t="shared" si="355"/>
        <v>5923261.2000000002</v>
      </c>
      <c r="U628" s="220">
        <f t="shared" si="326"/>
        <v>4392.4814238042272</v>
      </c>
      <c r="V628" s="227">
        <f>MAX(V629:V630)</f>
        <v>7399.5316159250578</v>
      </c>
    </row>
    <row r="629" spans="1:22" ht="35.25">
      <c r="A629" s="200">
        <v>1</v>
      </c>
      <c r="B629" s="219">
        <f>SUBTOTAL(9,$A$405:A629)</f>
        <v>174</v>
      </c>
      <c r="C629" s="229" t="s">
        <v>310</v>
      </c>
      <c r="D629" s="219">
        <v>1965</v>
      </c>
      <c r="E629" s="219"/>
      <c r="F629" s="219" t="s">
        <v>17191</v>
      </c>
      <c r="G629" s="219">
        <v>2</v>
      </c>
      <c r="H629" s="219" t="s">
        <v>16995</v>
      </c>
      <c r="I629" s="230">
        <v>341.6</v>
      </c>
      <c r="J629" s="230">
        <v>317.2</v>
      </c>
      <c r="K629" s="230">
        <v>205.7</v>
      </c>
      <c r="L629" s="231">
        <v>20</v>
      </c>
      <c r="M629" s="219" t="s">
        <v>17049</v>
      </c>
      <c r="N629" s="219" t="s">
        <v>17087</v>
      </c>
      <c r="O629" s="222" t="s">
        <v>17053</v>
      </c>
      <c r="P629" s="227">
        <v>2375311.2000000002</v>
      </c>
      <c r="Q629" s="227"/>
      <c r="R629" s="227">
        <v>0</v>
      </c>
      <c r="S629" s="227">
        <v>0</v>
      </c>
      <c r="T629" s="227">
        <f>P629-R629-S629</f>
        <v>2375311.2000000002</v>
      </c>
      <c r="U629" s="220">
        <f t="shared" si="326"/>
        <v>6953.4871194379393</v>
      </c>
      <c r="V629" s="227">
        <v>7399.5316159250578</v>
      </c>
    </row>
    <row r="630" spans="1:22" ht="35.25">
      <c r="A630" s="200">
        <v>1</v>
      </c>
      <c r="B630" s="219">
        <f>SUBTOTAL(9,$A$405:A630)</f>
        <v>175</v>
      </c>
      <c r="C630" s="229" t="s">
        <v>311</v>
      </c>
      <c r="D630" s="219">
        <v>1978</v>
      </c>
      <c r="E630" s="219"/>
      <c r="F630" s="219" t="s">
        <v>17054</v>
      </c>
      <c r="G630" s="219">
        <v>3</v>
      </c>
      <c r="H630" s="219" t="s">
        <v>16997</v>
      </c>
      <c r="I630" s="230">
        <v>1006.9</v>
      </c>
      <c r="J630" s="230">
        <v>939.4</v>
      </c>
      <c r="K630" s="230">
        <v>905.8</v>
      </c>
      <c r="L630" s="231">
        <v>47</v>
      </c>
      <c r="M630" s="219" t="s">
        <v>17049</v>
      </c>
      <c r="N630" s="219" t="s">
        <v>17087</v>
      </c>
      <c r="O630" s="222" t="s">
        <v>17053</v>
      </c>
      <c r="P630" s="227">
        <v>3547950</v>
      </c>
      <c r="Q630" s="227"/>
      <c r="R630" s="227">
        <v>0</v>
      </c>
      <c r="S630" s="227">
        <v>0</v>
      </c>
      <c r="T630" s="227">
        <f>P630-R630-S630</f>
        <v>3547950</v>
      </c>
      <c r="U630" s="220">
        <f t="shared" si="326"/>
        <v>3523.6369053530639</v>
      </c>
      <c r="V630" s="227">
        <v>3523.64</v>
      </c>
    </row>
    <row r="631" spans="1:22" ht="35.25">
      <c r="B631" s="228" t="s">
        <v>17208</v>
      </c>
      <c r="C631" s="229"/>
      <c r="D631" s="219" t="s">
        <v>17027</v>
      </c>
      <c r="E631" s="219" t="s">
        <v>17027</v>
      </c>
      <c r="F631" s="219" t="s">
        <v>17027</v>
      </c>
      <c r="G631" s="219" t="s">
        <v>17027</v>
      </c>
      <c r="H631" s="219" t="s">
        <v>17027</v>
      </c>
      <c r="I631" s="230">
        <f>I632+I669+I674+I683+I701+I704+I707+I711+I713+I717+I719+I721+I723+I725+I727+I731+I733+I735+I737+I739+I741+I743+I749+I752+I754+I757+I760+I763+I769+I771+I773+I775+I777+I779+I781+I784+I786+I788+I790+I792+I794+I796+I798+I800+I803+I693</f>
        <v>309395.95999999996</v>
      </c>
      <c r="J631" s="230">
        <f>J632+J669+J674+J683+J701+J704+J707+J711+J713+J717+J719+J721+J723+J725+J727+J731+J733+J735+J737+J739+J741+J743+J749+J752+J754+J757+J760+J763+J769+J771+J773+J775+J777+J779+J781+J784+J786+J788+J790+J792+J794+J796+J798+J800+J803+J693</f>
        <v>252675.64999999994</v>
      </c>
      <c r="K631" s="230">
        <f>K632+K669+K674+K683+K701+K704+K707+K711+K713+K717+K719+K721+K723+K725+K727+K731+K733+K735+K737+K739+K741+K743+K749+K752+K754+K757+K760+K763+K769+K771+K773+K775+K777+K779+K781+K784+K786+K788+K790+K792+K794+K796+K798+K800+K803+K693</f>
        <v>237479.26499999993</v>
      </c>
      <c r="L631" s="231">
        <f>L632+L669+L674+L683+L701+L704+L707+L711+L713+L717+L719+L721+L723+L725+L727+L731+L733+L735+L737+L739+L741+L743+L749+L752+L754+L757+L760+L763+L769+L771+L773+L775+L777+L779+L781+L784+L786+L788+L790+L792+L794+L796+L798+L800+L803+L693</f>
        <v>10787</v>
      </c>
      <c r="M631" s="219" t="s">
        <v>17027</v>
      </c>
      <c r="N631" s="219" t="s">
        <v>17027</v>
      </c>
      <c r="O631" s="222" t="s">
        <v>17027</v>
      </c>
      <c r="P631" s="251">
        <f>P632+P669+P674+P683+P701+P704+P707+P711+P713+P717+P719+P721+P723+P725+P727+P731+P733+P735+P737+P739+P741+P743+P749+P752+P754+P757+P760+P763+P769+P771+P773+P775+P777+P779+P781+P784+P786+P788+P790+P792+P794+P796+P798+P800+P803+P693</f>
        <v>811943600.29999995</v>
      </c>
      <c r="Q631" s="251">
        <f>Q632+Q669+Q674+Q683+Q701+Q704+Q707+Q711+Q713+Q717+Q719+Q721+Q723+Q725+Q727+Q731+Q733+Q735+Q737+Q739+Q741+Q743+Q749+Q752+Q754+Q757+Q760+Q763+Q769+Q771+Q773+Q775+Q777+Q779+Q781+Q784+Q786+Q788+Q790+Q792+Q794+Q796+Q798+Q800+Q803+Q693</f>
        <v>0</v>
      </c>
      <c r="R631" s="230">
        <f>R632+R669+R674+R683+R701+R704+R707+R711+R713+R717+R719+R721+R723+R725+R727+R731+R733+R735+R737+R739+R741+R743+R749+R752+R754+R757+R760+R763+R769+R771+R773+R775+R777+R779+R781+R784+R786+R788+R790+R792+R794+R796+R798+R800+R803+R693</f>
        <v>0</v>
      </c>
      <c r="S631" s="230">
        <f>S632+S669+S674+S683+S701+S704+S707+S711+S713+S717+S719+S721+S723+S725+S727+S731+S733+S735+S737+S739+S741+S743+S749+S752+S754+S757+S760+S763+S769+S771+S773+S775+S777+S779+S781+S784+S786+S788+S790+S792+S794+S796+S798+S800+S803+S693</f>
        <v>6025176.1500000004</v>
      </c>
      <c r="T631" s="230">
        <f>T632+T669+T674+T683+T701+T704+T707+T711+T713+T717+T719+T721+T723+T725+T727+T731+T733+T735+T737+T739+T741+T743+T749+T752+T754+T757+T760+T763+T769+T771+T773+T775+T777+T779+T781+T784+T786+T788+T790+T792+T794+T796+T798+T800+T803+T693</f>
        <v>805918424.1500001</v>
      </c>
      <c r="U631" s="220">
        <f t="shared" si="326"/>
        <v>2624.2863685097896</v>
      </c>
      <c r="V631" s="227">
        <f>MAX(V632:V805)</f>
        <v>15449.692206941718</v>
      </c>
    </row>
    <row r="632" spans="1:22" ht="35.25">
      <c r="B632" s="228" t="s">
        <v>71</v>
      </c>
      <c r="C632" s="246"/>
      <c r="D632" s="219" t="s">
        <v>17027</v>
      </c>
      <c r="E632" s="219" t="s">
        <v>17027</v>
      </c>
      <c r="F632" s="219" t="s">
        <v>17027</v>
      </c>
      <c r="G632" s="219" t="s">
        <v>17027</v>
      </c>
      <c r="H632" s="219" t="s">
        <v>17027</v>
      </c>
      <c r="I632" s="224">
        <f>SUM(I633:I668)</f>
        <v>82841</v>
      </c>
      <c r="J632" s="224">
        <f t="shared" ref="J632:L632" si="356">SUM(J633:J668)</f>
        <v>70378.180000000008</v>
      </c>
      <c r="K632" s="224">
        <f t="shared" si="356"/>
        <v>64537.180000000015</v>
      </c>
      <c r="L632" s="231">
        <f t="shared" si="356"/>
        <v>3133</v>
      </c>
      <c r="M632" s="219" t="s">
        <v>17027</v>
      </c>
      <c r="N632" s="219" t="s">
        <v>17027</v>
      </c>
      <c r="O632" s="222" t="s">
        <v>17027</v>
      </c>
      <c r="P632" s="226">
        <v>213625283.15999997</v>
      </c>
      <c r="Q632" s="226"/>
      <c r="R632" s="224">
        <f t="shared" ref="R632" si="357">SUM(R633:R668)</f>
        <v>0</v>
      </c>
      <c r="S632" s="224">
        <f t="shared" ref="S632" si="358">SUM(S633:S668)</f>
        <v>0</v>
      </c>
      <c r="T632" s="224">
        <f t="shared" ref="T632" si="359">SUM(T633:T668)</f>
        <v>213625283.15999997</v>
      </c>
      <c r="U632" s="220">
        <f t="shared" si="326"/>
        <v>2578.7385854830331</v>
      </c>
      <c r="V632" s="227">
        <f>MAX(V633:V668)</f>
        <v>10075.682777399592</v>
      </c>
    </row>
    <row r="633" spans="1:22" ht="35.25">
      <c r="A633" s="200">
        <v>1</v>
      </c>
      <c r="B633" s="219">
        <f>SUBTOTAL(9,$A$632:A633)</f>
        <v>1</v>
      </c>
      <c r="C633" s="229" t="s">
        <v>150</v>
      </c>
      <c r="D633" s="219">
        <v>1959</v>
      </c>
      <c r="E633" s="219"/>
      <c r="F633" s="219" t="s">
        <v>17191</v>
      </c>
      <c r="G633" s="219">
        <v>2</v>
      </c>
      <c r="H633" s="219">
        <v>1</v>
      </c>
      <c r="I633" s="230">
        <v>269.5</v>
      </c>
      <c r="J633" s="230">
        <v>242</v>
      </c>
      <c r="K633" s="230">
        <v>211.4</v>
      </c>
      <c r="L633" s="231">
        <v>12</v>
      </c>
      <c r="M633" s="219" t="s">
        <v>17049</v>
      </c>
      <c r="N633" s="219" t="s">
        <v>17065</v>
      </c>
      <c r="O633" s="222" t="s">
        <v>17077</v>
      </c>
      <c r="P633" s="227">
        <v>2097858.2999999998</v>
      </c>
      <c r="Q633" s="227"/>
      <c r="R633" s="227">
        <v>0</v>
      </c>
      <c r="S633" s="227">
        <v>0</v>
      </c>
      <c r="T633" s="227">
        <f t="shared" ref="T633:T635" si="360">P633-R633-S633</f>
        <v>2097858.2999999998</v>
      </c>
      <c r="U633" s="220">
        <f t="shared" si="326"/>
        <v>7784.2608534322817</v>
      </c>
      <c r="V633" s="227">
        <v>8003.5384044526909</v>
      </c>
    </row>
    <row r="634" spans="1:22" ht="35.25">
      <c r="A634" s="200">
        <v>1</v>
      </c>
      <c r="B634" s="219">
        <f>SUBTOTAL(9,$A$632:A634)</f>
        <v>2</v>
      </c>
      <c r="C634" s="229" t="s">
        <v>151</v>
      </c>
      <c r="D634" s="219">
        <v>1960</v>
      </c>
      <c r="E634" s="219"/>
      <c r="F634" s="219" t="s">
        <v>17191</v>
      </c>
      <c r="G634" s="219">
        <v>2</v>
      </c>
      <c r="H634" s="219">
        <v>2</v>
      </c>
      <c r="I634" s="230">
        <v>543.6</v>
      </c>
      <c r="J634" s="230">
        <v>506.8</v>
      </c>
      <c r="K634" s="230">
        <v>452.6</v>
      </c>
      <c r="L634" s="231">
        <v>27</v>
      </c>
      <c r="M634" s="219" t="s">
        <v>17049</v>
      </c>
      <c r="N634" s="219" t="s">
        <v>17065</v>
      </c>
      <c r="O634" s="222" t="s">
        <v>17093</v>
      </c>
      <c r="P634" s="227">
        <v>4031821.43</v>
      </c>
      <c r="Q634" s="227"/>
      <c r="R634" s="227">
        <v>0</v>
      </c>
      <c r="S634" s="227">
        <v>0</v>
      </c>
      <c r="T634" s="227">
        <f t="shared" si="360"/>
        <v>4031821.43</v>
      </c>
      <c r="U634" s="220">
        <f t="shared" si="326"/>
        <v>7416.8900478292862</v>
      </c>
      <c r="V634" s="227">
        <v>7625.8189845474617</v>
      </c>
    </row>
    <row r="635" spans="1:22" ht="35.25">
      <c r="A635" s="200">
        <v>1</v>
      </c>
      <c r="B635" s="219">
        <f>SUBTOTAL(9,$A$632:A635)</f>
        <v>3</v>
      </c>
      <c r="C635" s="229" t="s">
        <v>152</v>
      </c>
      <c r="D635" s="219">
        <v>1963</v>
      </c>
      <c r="E635" s="219"/>
      <c r="F635" s="219" t="s">
        <v>17191</v>
      </c>
      <c r="G635" s="219">
        <v>3</v>
      </c>
      <c r="H635" s="219">
        <v>2</v>
      </c>
      <c r="I635" s="230">
        <v>951.6</v>
      </c>
      <c r="J635" s="230">
        <v>594.9</v>
      </c>
      <c r="K635" s="230">
        <v>594.9</v>
      </c>
      <c r="L635" s="231">
        <v>65</v>
      </c>
      <c r="M635" s="219" t="s">
        <v>17049</v>
      </c>
      <c r="N635" s="219" t="s">
        <v>17065</v>
      </c>
      <c r="O635" s="222" t="s">
        <v>17077</v>
      </c>
      <c r="P635" s="227">
        <v>6179475.7199999997</v>
      </c>
      <c r="Q635" s="227"/>
      <c r="R635" s="227">
        <v>0</v>
      </c>
      <c r="S635" s="227">
        <v>0</v>
      </c>
      <c r="T635" s="227">
        <f t="shared" si="360"/>
        <v>6179475.7199999997</v>
      </c>
      <c r="U635" s="220">
        <f t="shared" si="326"/>
        <v>6493.7744010088272</v>
      </c>
      <c r="V635" s="227">
        <v>6680.8095418242965</v>
      </c>
    </row>
    <row r="636" spans="1:22" ht="35.25">
      <c r="A636" s="200">
        <v>1</v>
      </c>
      <c r="B636" s="219">
        <f>SUBTOTAL(9,$A$632:A636)</f>
        <v>4</v>
      </c>
      <c r="C636" s="229" t="s">
        <v>288</v>
      </c>
      <c r="D636" s="219">
        <v>1949</v>
      </c>
      <c r="E636" s="219">
        <v>2008</v>
      </c>
      <c r="F636" s="219" t="s">
        <v>17191</v>
      </c>
      <c r="G636" s="219">
        <v>3</v>
      </c>
      <c r="H636" s="219">
        <v>1</v>
      </c>
      <c r="I636" s="230">
        <v>980.1</v>
      </c>
      <c r="J636" s="230">
        <v>548.6</v>
      </c>
      <c r="K636" s="230">
        <v>533.20000000000005</v>
      </c>
      <c r="L636" s="231">
        <v>37</v>
      </c>
      <c r="M636" s="219" t="s">
        <v>17049</v>
      </c>
      <c r="N636" s="219" t="s">
        <v>17065</v>
      </c>
      <c r="O636" s="222" t="s">
        <v>17094</v>
      </c>
      <c r="P636" s="227">
        <v>3294293.1199999996</v>
      </c>
      <c r="Q636" s="227"/>
      <c r="R636" s="227">
        <v>0</v>
      </c>
      <c r="S636" s="227">
        <v>0</v>
      </c>
      <c r="T636" s="227">
        <f t="shared" ref="T636:T667" si="361">P636-R636-S636</f>
        <v>3294293.1199999996</v>
      </c>
      <c r="U636" s="220">
        <f t="shared" si="326"/>
        <v>3361.180614223038</v>
      </c>
      <c r="V636" s="227">
        <v>3455.8628711355987</v>
      </c>
    </row>
    <row r="637" spans="1:22" ht="35.25">
      <c r="A637" s="200">
        <v>1</v>
      </c>
      <c r="B637" s="219">
        <f>SUBTOTAL(9,$A$632:A637)</f>
        <v>5</v>
      </c>
      <c r="C637" s="229" t="s">
        <v>153</v>
      </c>
      <c r="D637" s="219">
        <v>1963</v>
      </c>
      <c r="E637" s="219">
        <v>2008</v>
      </c>
      <c r="F637" s="219" t="s">
        <v>17191</v>
      </c>
      <c r="G637" s="219">
        <v>5</v>
      </c>
      <c r="H637" s="219">
        <v>3</v>
      </c>
      <c r="I637" s="230">
        <v>3666.8</v>
      </c>
      <c r="J637" s="230">
        <v>3100.6</v>
      </c>
      <c r="K637" s="230">
        <v>2725.1</v>
      </c>
      <c r="L637" s="231">
        <v>193</v>
      </c>
      <c r="M637" s="219" t="s">
        <v>17049</v>
      </c>
      <c r="N637" s="219" t="s">
        <v>17065</v>
      </c>
      <c r="O637" s="222" t="s">
        <v>17094</v>
      </c>
      <c r="P637" s="227">
        <v>6079453.1600000001</v>
      </c>
      <c r="Q637" s="227"/>
      <c r="R637" s="227">
        <v>0</v>
      </c>
      <c r="S637" s="227">
        <v>0</v>
      </c>
      <c r="T637" s="227">
        <f t="shared" si="361"/>
        <v>6079453.1600000001</v>
      </c>
      <c r="U637" s="220">
        <f t="shared" si="326"/>
        <v>1657.9723900949057</v>
      </c>
      <c r="V637" s="227">
        <v>1705.7256823388241</v>
      </c>
    </row>
    <row r="638" spans="1:22" ht="35.25">
      <c r="A638" s="200">
        <v>1</v>
      </c>
      <c r="B638" s="219">
        <f>SUBTOTAL(9,$A$632:A638)</f>
        <v>6</v>
      </c>
      <c r="C638" s="229" t="s">
        <v>154</v>
      </c>
      <c r="D638" s="219">
        <v>1949</v>
      </c>
      <c r="E638" s="219"/>
      <c r="F638" s="219" t="s">
        <v>17191</v>
      </c>
      <c r="G638" s="219">
        <v>2</v>
      </c>
      <c r="H638" s="219">
        <v>1</v>
      </c>
      <c r="I638" s="230">
        <v>548.79999999999995</v>
      </c>
      <c r="J638" s="230">
        <v>499.5</v>
      </c>
      <c r="K638" s="230">
        <v>440.6</v>
      </c>
      <c r="L638" s="231">
        <v>10</v>
      </c>
      <c r="M638" s="219" t="s">
        <v>17049</v>
      </c>
      <c r="N638" s="219" t="s">
        <v>17065</v>
      </c>
      <c r="O638" s="222" t="s">
        <v>17095</v>
      </c>
      <c r="P638" s="227">
        <v>3687641.5500000003</v>
      </c>
      <c r="Q638" s="227"/>
      <c r="R638" s="227">
        <v>0</v>
      </c>
      <c r="S638" s="227">
        <v>0</v>
      </c>
      <c r="T638" s="227">
        <f t="shared" si="361"/>
        <v>3687641.5500000003</v>
      </c>
      <c r="U638" s="220">
        <f t="shared" si="326"/>
        <v>6719.4634657434417</v>
      </c>
      <c r="V638" s="227">
        <v>6908.7463556851317</v>
      </c>
    </row>
    <row r="639" spans="1:22" ht="35.25">
      <c r="A639" s="200">
        <v>1</v>
      </c>
      <c r="B639" s="219">
        <f>SUBTOTAL(9,$A$632:A639)</f>
        <v>7</v>
      </c>
      <c r="C639" s="229" t="s">
        <v>155</v>
      </c>
      <c r="D639" s="219">
        <v>1965</v>
      </c>
      <c r="E639" s="219"/>
      <c r="F639" s="219" t="s">
        <v>17191</v>
      </c>
      <c r="G639" s="219">
        <v>5</v>
      </c>
      <c r="H639" s="219">
        <v>4</v>
      </c>
      <c r="I639" s="230">
        <v>4306.3999999999996</v>
      </c>
      <c r="J639" s="230">
        <v>3255.5</v>
      </c>
      <c r="K639" s="230">
        <v>3054.3</v>
      </c>
      <c r="L639" s="231">
        <v>145</v>
      </c>
      <c r="M639" s="219" t="s">
        <v>17049</v>
      </c>
      <c r="N639" s="219" t="s">
        <v>17065</v>
      </c>
      <c r="O639" s="222" t="s">
        <v>17096</v>
      </c>
      <c r="P639" s="227">
        <v>10063164.049999999</v>
      </c>
      <c r="Q639" s="227"/>
      <c r="R639" s="227">
        <v>0</v>
      </c>
      <c r="S639" s="227">
        <v>0</v>
      </c>
      <c r="T639" s="227">
        <f t="shared" si="361"/>
        <v>10063164.049999999</v>
      </c>
      <c r="U639" s="220">
        <f t="shared" si="326"/>
        <v>2336.7926922719671</v>
      </c>
      <c r="V639" s="227">
        <v>2402.6186141556755</v>
      </c>
    </row>
    <row r="640" spans="1:22" ht="35.25">
      <c r="A640" s="200">
        <v>1</v>
      </c>
      <c r="B640" s="219">
        <f>SUBTOTAL(9,$A$632:A640)</f>
        <v>8</v>
      </c>
      <c r="C640" s="229" t="s">
        <v>156</v>
      </c>
      <c r="D640" s="219">
        <v>1960</v>
      </c>
      <c r="E640" s="219"/>
      <c r="F640" s="219" t="s">
        <v>17191</v>
      </c>
      <c r="G640" s="219">
        <v>3</v>
      </c>
      <c r="H640" s="219">
        <v>2</v>
      </c>
      <c r="I640" s="230">
        <v>1103.2</v>
      </c>
      <c r="J640" s="230">
        <v>948.9</v>
      </c>
      <c r="K640" s="230">
        <v>794.06999999999994</v>
      </c>
      <c r="L640" s="231">
        <v>41</v>
      </c>
      <c r="M640" s="219" t="s">
        <v>17049</v>
      </c>
      <c r="N640" s="219" t="s">
        <v>17065</v>
      </c>
      <c r="O640" s="222" t="s">
        <v>17082</v>
      </c>
      <c r="P640" s="227">
        <v>5657661.6099999994</v>
      </c>
      <c r="Q640" s="227"/>
      <c r="R640" s="227">
        <v>0</v>
      </c>
      <c r="S640" s="227">
        <v>0</v>
      </c>
      <c r="T640" s="227">
        <f t="shared" si="361"/>
        <v>5657661.6099999994</v>
      </c>
      <c r="U640" s="220">
        <f t="shared" si="326"/>
        <v>5128.4097262509058</v>
      </c>
      <c r="V640" s="227">
        <v>5272.8736765772301</v>
      </c>
    </row>
    <row r="641" spans="1:22" ht="35.25">
      <c r="A641" s="200">
        <v>1</v>
      </c>
      <c r="B641" s="219">
        <f>SUBTOTAL(9,$A$632:A641)</f>
        <v>9</v>
      </c>
      <c r="C641" s="229" t="s">
        <v>157</v>
      </c>
      <c r="D641" s="219">
        <v>1963</v>
      </c>
      <c r="E641" s="219"/>
      <c r="F641" s="219" t="s">
        <v>17191</v>
      </c>
      <c r="G641" s="219">
        <v>4</v>
      </c>
      <c r="H641" s="219">
        <v>4</v>
      </c>
      <c r="I641" s="230">
        <v>2858.7</v>
      </c>
      <c r="J641" s="230">
        <v>2537.4</v>
      </c>
      <c r="K641" s="230">
        <v>1793.2</v>
      </c>
      <c r="L641" s="231">
        <v>88</v>
      </c>
      <c r="M641" s="219" t="s">
        <v>17049</v>
      </c>
      <c r="N641" s="219" t="s">
        <v>17065</v>
      </c>
      <c r="O641" s="222" t="s">
        <v>17094</v>
      </c>
      <c r="P641" s="227">
        <v>8358654.1799999997</v>
      </c>
      <c r="Q641" s="227"/>
      <c r="R641" s="227">
        <v>0</v>
      </c>
      <c r="S641" s="227">
        <v>0</v>
      </c>
      <c r="T641" s="227">
        <f t="shared" si="361"/>
        <v>8358654.1799999997</v>
      </c>
      <c r="U641" s="220">
        <f t="shared" si="326"/>
        <v>2923.9354181970825</v>
      </c>
      <c r="V641" s="227">
        <v>3006.3007660824851</v>
      </c>
    </row>
    <row r="642" spans="1:22" ht="35.25">
      <c r="A642" s="200">
        <v>1</v>
      </c>
      <c r="B642" s="219">
        <f>SUBTOTAL(9,$A$632:A642)</f>
        <v>10</v>
      </c>
      <c r="C642" s="229" t="s">
        <v>158</v>
      </c>
      <c r="D642" s="219">
        <v>1956</v>
      </c>
      <c r="E642" s="219"/>
      <c r="F642" s="219" t="s">
        <v>17191</v>
      </c>
      <c r="G642" s="219">
        <v>3</v>
      </c>
      <c r="H642" s="219">
        <v>5</v>
      </c>
      <c r="I642" s="230">
        <v>2430.3000000000002</v>
      </c>
      <c r="J642" s="230">
        <v>2170.4</v>
      </c>
      <c r="K642" s="230">
        <v>2062.3000000000002</v>
      </c>
      <c r="L642" s="231">
        <v>90</v>
      </c>
      <c r="M642" s="219" t="s">
        <v>17049</v>
      </c>
      <c r="N642" s="219" t="s">
        <v>17065</v>
      </c>
      <c r="O642" s="222" t="s">
        <v>17094</v>
      </c>
      <c r="P642" s="227">
        <v>9423972.8499999996</v>
      </c>
      <c r="Q642" s="227"/>
      <c r="R642" s="227">
        <v>0</v>
      </c>
      <c r="S642" s="227">
        <v>0</v>
      </c>
      <c r="T642" s="227">
        <f t="shared" si="361"/>
        <v>9423972.8499999996</v>
      </c>
      <c r="U642" s="220">
        <f t="shared" si="326"/>
        <v>3877.6993992511207</v>
      </c>
      <c r="V642" s="227">
        <v>3986.9316545282472</v>
      </c>
    </row>
    <row r="643" spans="1:22" ht="35.25">
      <c r="A643" s="200">
        <v>1</v>
      </c>
      <c r="B643" s="219">
        <f>SUBTOTAL(9,$A$632:A643)</f>
        <v>11</v>
      </c>
      <c r="C643" s="229" t="s">
        <v>159</v>
      </c>
      <c r="D643" s="219">
        <v>1954</v>
      </c>
      <c r="E643" s="219"/>
      <c r="F643" s="219" t="s">
        <v>17191</v>
      </c>
      <c r="G643" s="219">
        <v>4</v>
      </c>
      <c r="H643" s="219">
        <v>3</v>
      </c>
      <c r="I643" s="230">
        <v>4569</v>
      </c>
      <c r="J643" s="230">
        <v>4083.98</v>
      </c>
      <c r="K643" s="230">
        <v>1264.0100000000002</v>
      </c>
      <c r="L643" s="231">
        <v>40</v>
      </c>
      <c r="M643" s="219" t="s">
        <v>17049</v>
      </c>
      <c r="N643" s="219" t="s">
        <v>17065</v>
      </c>
      <c r="O643" s="222" t="s">
        <v>17082</v>
      </c>
      <c r="P643" s="227">
        <v>11974181.85</v>
      </c>
      <c r="Q643" s="227"/>
      <c r="R643" s="227">
        <v>0</v>
      </c>
      <c r="S643" s="227">
        <v>0</v>
      </c>
      <c r="T643" s="227">
        <f t="shared" si="361"/>
        <v>11974181.85</v>
      </c>
      <c r="U643" s="220">
        <f t="shared" si="326"/>
        <v>2620.7445502298096</v>
      </c>
      <c r="V643" s="227">
        <v>2694.5692098927557</v>
      </c>
    </row>
    <row r="644" spans="1:22" ht="35.25">
      <c r="A644" s="200">
        <v>1</v>
      </c>
      <c r="B644" s="219">
        <f>SUBTOTAL(9,$A$632:A644)</f>
        <v>12</v>
      </c>
      <c r="C644" s="229" t="s">
        <v>160</v>
      </c>
      <c r="D644" s="219">
        <v>1962</v>
      </c>
      <c r="E644" s="219"/>
      <c r="F644" s="219" t="s">
        <v>17191</v>
      </c>
      <c r="G644" s="219">
        <v>5</v>
      </c>
      <c r="H644" s="219">
        <v>8</v>
      </c>
      <c r="I644" s="230">
        <v>1695</v>
      </c>
      <c r="J644" s="230">
        <v>1572.6</v>
      </c>
      <c r="K644" s="230">
        <v>1528</v>
      </c>
      <c r="L644" s="231">
        <v>104</v>
      </c>
      <c r="M644" s="219" t="s">
        <v>17049</v>
      </c>
      <c r="N644" s="219" t="s">
        <v>17065</v>
      </c>
      <c r="O644" s="222" t="s">
        <v>17079</v>
      </c>
      <c r="P644" s="227">
        <v>4758696.5500000007</v>
      </c>
      <c r="Q644" s="227"/>
      <c r="R644" s="227">
        <v>0</v>
      </c>
      <c r="S644" s="227">
        <v>0</v>
      </c>
      <c r="T644" s="227">
        <f t="shared" si="361"/>
        <v>4758696.5500000007</v>
      </c>
      <c r="U644" s="220">
        <f t="shared" si="326"/>
        <v>2807.4905899705018</v>
      </c>
      <c r="V644" s="227">
        <v>2886.5757640117999</v>
      </c>
    </row>
    <row r="645" spans="1:22" ht="35.25">
      <c r="A645" s="200">
        <v>1</v>
      </c>
      <c r="B645" s="219">
        <f>SUBTOTAL(9,$A$632:A645)</f>
        <v>13</v>
      </c>
      <c r="C645" s="229" t="s">
        <v>161</v>
      </c>
      <c r="D645" s="219">
        <v>1964</v>
      </c>
      <c r="E645" s="219"/>
      <c r="F645" s="219" t="s">
        <v>17191</v>
      </c>
      <c r="G645" s="219">
        <v>5</v>
      </c>
      <c r="H645" s="219">
        <v>4</v>
      </c>
      <c r="I645" s="230">
        <v>4214.7</v>
      </c>
      <c r="J645" s="230">
        <v>3312.1</v>
      </c>
      <c r="K645" s="230">
        <v>3170.2999999999997</v>
      </c>
      <c r="L645" s="231">
        <v>213</v>
      </c>
      <c r="M645" s="219" t="s">
        <v>17049</v>
      </c>
      <c r="N645" s="219" t="s">
        <v>17065</v>
      </c>
      <c r="O645" s="222" t="s">
        <v>17094</v>
      </c>
      <c r="P645" s="227">
        <v>9505920.4399999995</v>
      </c>
      <c r="Q645" s="227"/>
      <c r="R645" s="227">
        <v>0</v>
      </c>
      <c r="S645" s="227">
        <v>0</v>
      </c>
      <c r="T645" s="227">
        <f t="shared" si="361"/>
        <v>9505920.4399999995</v>
      </c>
      <c r="U645" s="220">
        <f t="shared" si="326"/>
        <v>2255.4204190096566</v>
      </c>
      <c r="V645" s="227">
        <v>2318.9541367119841</v>
      </c>
    </row>
    <row r="646" spans="1:22" ht="35.25">
      <c r="A646" s="200">
        <v>1</v>
      </c>
      <c r="B646" s="219">
        <f>SUBTOTAL(9,$A$632:A646)</f>
        <v>14</v>
      </c>
      <c r="C646" s="229" t="s">
        <v>5348</v>
      </c>
      <c r="D646" s="219">
        <v>1982</v>
      </c>
      <c r="E646" s="219"/>
      <c r="F646" s="219" t="s">
        <v>17054</v>
      </c>
      <c r="G646" s="219">
        <v>2</v>
      </c>
      <c r="H646" s="219">
        <v>2</v>
      </c>
      <c r="I646" s="230">
        <v>616.5</v>
      </c>
      <c r="J646" s="230">
        <v>560</v>
      </c>
      <c r="K646" s="230">
        <v>560</v>
      </c>
      <c r="L646" s="231">
        <v>48</v>
      </c>
      <c r="M646" s="219" t="s">
        <v>17049</v>
      </c>
      <c r="N646" s="219" t="s">
        <v>17065</v>
      </c>
      <c r="O646" s="222" t="s">
        <v>17083</v>
      </c>
      <c r="P646" s="227">
        <v>4056405.71</v>
      </c>
      <c r="Q646" s="227"/>
      <c r="R646" s="227">
        <v>0</v>
      </c>
      <c r="S646" s="227">
        <v>0</v>
      </c>
      <c r="T646" s="227">
        <f t="shared" si="361"/>
        <v>4056405.71</v>
      </c>
      <c r="U646" s="220">
        <f t="shared" si="326"/>
        <v>6579.733511759935</v>
      </c>
      <c r="V646" s="227">
        <v>6765.080291970803</v>
      </c>
    </row>
    <row r="647" spans="1:22" ht="35.25">
      <c r="A647" s="200">
        <v>1</v>
      </c>
      <c r="B647" s="219">
        <f>SUBTOTAL(9,$A$632:A647)</f>
        <v>15</v>
      </c>
      <c r="C647" s="229" t="s">
        <v>162</v>
      </c>
      <c r="D647" s="219">
        <v>1974</v>
      </c>
      <c r="E647" s="219"/>
      <c r="F647" s="219" t="s">
        <v>17191</v>
      </c>
      <c r="G647" s="219">
        <v>2</v>
      </c>
      <c r="H647" s="219">
        <v>1</v>
      </c>
      <c r="I647" s="230">
        <v>394.7</v>
      </c>
      <c r="J647" s="230">
        <v>371.8</v>
      </c>
      <c r="K647" s="230">
        <v>371.8</v>
      </c>
      <c r="L647" s="231">
        <v>22</v>
      </c>
      <c r="M647" s="219" t="s">
        <v>17049</v>
      </c>
      <c r="N647" s="219" t="s">
        <v>17065</v>
      </c>
      <c r="O647" s="222" t="s">
        <v>17083</v>
      </c>
      <c r="P647" s="227">
        <v>2766550.64</v>
      </c>
      <c r="Q647" s="227"/>
      <c r="R647" s="227">
        <v>0</v>
      </c>
      <c r="S647" s="227">
        <v>0</v>
      </c>
      <c r="T647" s="227">
        <f t="shared" si="361"/>
        <v>2766550.64</v>
      </c>
      <c r="U647" s="220">
        <f t="shared" si="326"/>
        <v>7009.2491512541174</v>
      </c>
      <c r="V647" s="227">
        <v>7206.6951102102876</v>
      </c>
    </row>
    <row r="648" spans="1:22" ht="35.25">
      <c r="A648" s="200">
        <v>1</v>
      </c>
      <c r="B648" s="219">
        <f>SUBTOTAL(9,$A$632:A648)</f>
        <v>16</v>
      </c>
      <c r="C648" s="229" t="s">
        <v>163</v>
      </c>
      <c r="D648" s="219">
        <v>1972</v>
      </c>
      <c r="E648" s="219"/>
      <c r="F648" s="219" t="s">
        <v>17191</v>
      </c>
      <c r="G648" s="219">
        <v>2</v>
      </c>
      <c r="H648" s="219">
        <v>1</v>
      </c>
      <c r="I648" s="230">
        <v>388.2</v>
      </c>
      <c r="J648" s="230">
        <v>366</v>
      </c>
      <c r="K648" s="230">
        <v>366</v>
      </c>
      <c r="L648" s="231">
        <v>21</v>
      </c>
      <c r="M648" s="219" t="s">
        <v>17049</v>
      </c>
      <c r="N648" s="219" t="s">
        <v>17065</v>
      </c>
      <c r="O648" s="222" t="s">
        <v>17083</v>
      </c>
      <c r="P648" s="227">
        <v>2728854.75</v>
      </c>
      <c r="Q648" s="227"/>
      <c r="R648" s="227">
        <v>0</v>
      </c>
      <c r="S648" s="227">
        <v>0</v>
      </c>
      <c r="T648" s="227">
        <f t="shared" si="361"/>
        <v>2728854.75</v>
      </c>
      <c r="U648" s="220">
        <f t="shared" si="326"/>
        <v>7029.5073415765073</v>
      </c>
      <c r="V648" s="227">
        <v>7227.5239567233393</v>
      </c>
    </row>
    <row r="649" spans="1:22" ht="35.25">
      <c r="A649" s="200">
        <v>1</v>
      </c>
      <c r="B649" s="219">
        <f>SUBTOTAL(9,$A$632:A649)</f>
        <v>17</v>
      </c>
      <c r="C649" s="229" t="s">
        <v>164</v>
      </c>
      <c r="D649" s="219">
        <v>1969</v>
      </c>
      <c r="E649" s="219"/>
      <c r="F649" s="219" t="s">
        <v>17191</v>
      </c>
      <c r="G649" s="219">
        <v>2</v>
      </c>
      <c r="H649" s="219">
        <v>1</v>
      </c>
      <c r="I649" s="230">
        <v>339.6</v>
      </c>
      <c r="J649" s="230">
        <v>315.2</v>
      </c>
      <c r="K649" s="230">
        <v>315.2</v>
      </c>
      <c r="L649" s="231">
        <v>20</v>
      </c>
      <c r="M649" s="219" t="s">
        <v>17049</v>
      </c>
      <c r="N649" s="219" t="s">
        <v>17065</v>
      </c>
      <c r="O649" s="222" t="s">
        <v>17083</v>
      </c>
      <c r="P649" s="227">
        <v>2491206.7400000002</v>
      </c>
      <c r="Q649" s="227"/>
      <c r="R649" s="227">
        <v>0</v>
      </c>
      <c r="S649" s="227">
        <v>0</v>
      </c>
      <c r="T649" s="227">
        <f t="shared" si="361"/>
        <v>2491206.7400000002</v>
      </c>
      <c r="U649" s="220">
        <f t="shared" si="326"/>
        <v>7335.708892815077</v>
      </c>
      <c r="V649" s="227">
        <v>7542.3510011778553</v>
      </c>
    </row>
    <row r="650" spans="1:22" ht="35.25">
      <c r="A650" s="200">
        <v>1</v>
      </c>
      <c r="B650" s="219">
        <f>SUBTOTAL(9,$A$632:A650)</f>
        <v>18</v>
      </c>
      <c r="C650" s="229" t="s">
        <v>165</v>
      </c>
      <c r="D650" s="219">
        <v>1986</v>
      </c>
      <c r="E650" s="219"/>
      <c r="F650" s="219" t="s">
        <v>17054</v>
      </c>
      <c r="G650" s="219">
        <v>4</v>
      </c>
      <c r="H650" s="219">
        <v>4</v>
      </c>
      <c r="I650" s="230">
        <v>2473.3000000000002</v>
      </c>
      <c r="J650" s="230">
        <v>2239.3000000000002</v>
      </c>
      <c r="K650" s="230">
        <v>2148.5</v>
      </c>
      <c r="L650" s="231">
        <v>50</v>
      </c>
      <c r="M650" s="219" t="s">
        <v>17049</v>
      </c>
      <c r="N650" s="219" t="s">
        <v>17065</v>
      </c>
      <c r="O650" s="222" t="s">
        <v>17083</v>
      </c>
      <c r="P650" s="227">
        <v>8243927.5499999998</v>
      </c>
      <c r="Q650" s="227"/>
      <c r="R650" s="227">
        <v>0</v>
      </c>
      <c r="S650" s="227">
        <v>0</v>
      </c>
      <c r="T650" s="227">
        <f t="shared" si="361"/>
        <v>8243927.5499999998</v>
      </c>
      <c r="U650" s="220">
        <f t="shared" si="326"/>
        <v>3333.1692677798887</v>
      </c>
      <c r="V650" s="227">
        <v>3427.0624671491523</v>
      </c>
    </row>
    <row r="651" spans="1:22" ht="35.25">
      <c r="A651" s="200">
        <v>1</v>
      </c>
      <c r="B651" s="219">
        <f>SUBTOTAL(9,$A$632:A651)</f>
        <v>19</v>
      </c>
      <c r="C651" s="229" t="s">
        <v>166</v>
      </c>
      <c r="D651" s="219">
        <v>1970</v>
      </c>
      <c r="E651" s="219"/>
      <c r="F651" s="219" t="s">
        <v>17191</v>
      </c>
      <c r="G651" s="219">
        <v>9</v>
      </c>
      <c r="H651" s="219">
        <v>1</v>
      </c>
      <c r="I651" s="230">
        <v>2542.1</v>
      </c>
      <c r="J651" s="230">
        <v>2269.3000000000002</v>
      </c>
      <c r="K651" s="230">
        <v>2269.3000000000002</v>
      </c>
      <c r="L651" s="231">
        <v>104</v>
      </c>
      <c r="M651" s="219" t="s">
        <v>17049</v>
      </c>
      <c r="N651" s="219" t="s">
        <v>17065</v>
      </c>
      <c r="O651" s="222" t="s">
        <v>17082</v>
      </c>
      <c r="P651" s="227">
        <v>2973659.6</v>
      </c>
      <c r="Q651" s="227"/>
      <c r="R651" s="227">
        <v>0</v>
      </c>
      <c r="S651" s="227">
        <v>0</v>
      </c>
      <c r="T651" s="227">
        <f t="shared" si="361"/>
        <v>2973659.6</v>
      </c>
      <c r="U651" s="220">
        <f t="shared" si="326"/>
        <v>1169.764997443059</v>
      </c>
      <c r="V651" s="227">
        <v>1332.9433145824319</v>
      </c>
    </row>
    <row r="652" spans="1:22" ht="35.25">
      <c r="A652" s="200">
        <v>1</v>
      </c>
      <c r="B652" s="219">
        <f>SUBTOTAL(9,$A$632:A652)</f>
        <v>20</v>
      </c>
      <c r="C652" s="229" t="s">
        <v>167</v>
      </c>
      <c r="D652" s="219">
        <v>1963</v>
      </c>
      <c r="E652" s="219"/>
      <c r="F652" s="219" t="s">
        <v>17191</v>
      </c>
      <c r="G652" s="219">
        <v>2</v>
      </c>
      <c r="H652" s="219">
        <v>2</v>
      </c>
      <c r="I652" s="230">
        <v>293.8</v>
      </c>
      <c r="J652" s="230">
        <v>199</v>
      </c>
      <c r="K652" s="230">
        <v>199</v>
      </c>
      <c r="L652" s="231">
        <v>17</v>
      </c>
      <c r="M652" s="219" t="s">
        <v>17049</v>
      </c>
      <c r="N652" s="219" t="s">
        <v>17065</v>
      </c>
      <c r="O652" s="222" t="s">
        <v>17077</v>
      </c>
      <c r="P652" s="227">
        <v>2877361.1999999997</v>
      </c>
      <c r="Q652" s="227"/>
      <c r="R652" s="227">
        <v>0</v>
      </c>
      <c r="S652" s="227">
        <v>0</v>
      </c>
      <c r="T652" s="227">
        <f t="shared" si="361"/>
        <v>2877361.1999999997</v>
      </c>
      <c r="U652" s="220">
        <f t="shared" si="326"/>
        <v>9793.6051735874735</v>
      </c>
      <c r="V652" s="227">
        <v>10075.682777399592</v>
      </c>
    </row>
    <row r="653" spans="1:22" ht="35.25">
      <c r="A653" s="200">
        <v>1</v>
      </c>
      <c r="B653" s="219">
        <f>SUBTOTAL(9,$A$632:A653)</f>
        <v>21</v>
      </c>
      <c r="C653" s="229" t="s">
        <v>168</v>
      </c>
      <c r="D653" s="219">
        <v>1962</v>
      </c>
      <c r="E653" s="219"/>
      <c r="F653" s="219" t="s">
        <v>17191</v>
      </c>
      <c r="G653" s="219">
        <v>2</v>
      </c>
      <c r="H653" s="219">
        <v>2</v>
      </c>
      <c r="I653" s="230">
        <v>673.1</v>
      </c>
      <c r="J653" s="230">
        <v>625.29999999999995</v>
      </c>
      <c r="K653" s="230">
        <v>585.59999999999991</v>
      </c>
      <c r="L653" s="231">
        <v>40</v>
      </c>
      <c r="M653" s="219" t="s">
        <v>17049</v>
      </c>
      <c r="N653" s="219" t="s">
        <v>17065</v>
      </c>
      <c r="O653" s="222" t="s">
        <v>17097</v>
      </c>
      <c r="P653" s="227">
        <v>1904539.0799999998</v>
      </c>
      <c r="Q653" s="227"/>
      <c r="R653" s="227">
        <v>0</v>
      </c>
      <c r="S653" s="227">
        <v>0</v>
      </c>
      <c r="T653" s="227">
        <f t="shared" si="361"/>
        <v>1904539.0799999998</v>
      </c>
      <c r="U653" s="220">
        <f t="shared" si="326"/>
        <v>2829.5039072946065</v>
      </c>
      <c r="V653" s="227">
        <v>2910.9999108601992</v>
      </c>
    </row>
    <row r="654" spans="1:22" ht="35.25">
      <c r="A654" s="200">
        <v>1</v>
      </c>
      <c r="B654" s="219">
        <f>SUBTOTAL(9,$A$632:A654)</f>
        <v>22</v>
      </c>
      <c r="C654" s="229" t="s">
        <v>1103</v>
      </c>
      <c r="D654" s="219">
        <v>1993</v>
      </c>
      <c r="E654" s="219"/>
      <c r="F654" s="219" t="s">
        <v>17191</v>
      </c>
      <c r="G654" s="219">
        <v>10</v>
      </c>
      <c r="H654" s="219">
        <v>9</v>
      </c>
      <c r="I654" s="230">
        <v>14780.2</v>
      </c>
      <c r="J654" s="230">
        <v>12472.3</v>
      </c>
      <c r="K654" s="230">
        <v>12421</v>
      </c>
      <c r="L654" s="231">
        <v>342</v>
      </c>
      <c r="M654" s="219" t="s">
        <v>17049</v>
      </c>
      <c r="N654" s="219" t="s">
        <v>17065</v>
      </c>
      <c r="O654" s="222" t="s">
        <v>17098</v>
      </c>
      <c r="P654" s="227">
        <v>2457800</v>
      </c>
      <c r="Q654" s="227"/>
      <c r="R654" s="227">
        <v>0</v>
      </c>
      <c r="S654" s="227">
        <v>0</v>
      </c>
      <c r="T654" s="227">
        <f t="shared" si="361"/>
        <v>2457800</v>
      </c>
      <c r="U654" s="220">
        <f t="shared" si="326"/>
        <v>166.29003667068105</v>
      </c>
      <c r="V654" s="227">
        <v>180.0962774522672</v>
      </c>
    </row>
    <row r="655" spans="1:22" ht="35.25">
      <c r="A655" s="200">
        <v>1</v>
      </c>
      <c r="B655" s="219">
        <f>SUBTOTAL(9,$A$632:A655)</f>
        <v>23</v>
      </c>
      <c r="C655" s="229" t="s">
        <v>169</v>
      </c>
      <c r="D655" s="219">
        <v>1964</v>
      </c>
      <c r="E655" s="219"/>
      <c r="F655" s="219" t="s">
        <v>17191</v>
      </c>
      <c r="G655" s="219">
        <v>2</v>
      </c>
      <c r="H655" s="219">
        <v>2</v>
      </c>
      <c r="I655" s="230">
        <v>704.5</v>
      </c>
      <c r="J655" s="230">
        <v>656.2</v>
      </c>
      <c r="K655" s="230">
        <v>524</v>
      </c>
      <c r="L655" s="231">
        <v>49</v>
      </c>
      <c r="M655" s="219" t="s">
        <v>17049</v>
      </c>
      <c r="N655" s="219" t="s">
        <v>17065</v>
      </c>
      <c r="O655" s="222" t="s">
        <v>17084</v>
      </c>
      <c r="P655" s="227">
        <v>4658584.8</v>
      </c>
      <c r="Q655" s="227"/>
      <c r="R655" s="227">
        <v>0</v>
      </c>
      <c r="S655" s="227">
        <v>0</v>
      </c>
      <c r="T655" s="227">
        <f t="shared" si="361"/>
        <v>4658584.8</v>
      </c>
      <c r="U655" s="220">
        <f t="shared" si="326"/>
        <v>6612.6114975159689</v>
      </c>
      <c r="V655" s="227">
        <v>6803.0694109297383</v>
      </c>
    </row>
    <row r="656" spans="1:22" ht="35.25">
      <c r="A656" s="200">
        <v>1</v>
      </c>
      <c r="B656" s="219">
        <f>SUBTOTAL(9,$A$632:A656)</f>
        <v>24</v>
      </c>
      <c r="C656" s="229" t="s">
        <v>171</v>
      </c>
      <c r="D656" s="219">
        <v>1960</v>
      </c>
      <c r="E656" s="219"/>
      <c r="F656" s="219" t="s">
        <v>17191</v>
      </c>
      <c r="G656" s="219">
        <v>4</v>
      </c>
      <c r="H656" s="219">
        <v>2</v>
      </c>
      <c r="I656" s="230">
        <v>1773.8</v>
      </c>
      <c r="J656" s="230">
        <v>1370.8</v>
      </c>
      <c r="K656" s="230">
        <v>1238.3</v>
      </c>
      <c r="L656" s="231">
        <v>41</v>
      </c>
      <c r="M656" s="219" t="s">
        <v>17049</v>
      </c>
      <c r="N656" s="219" t="s">
        <v>17065</v>
      </c>
      <c r="O656" s="222" t="s">
        <v>17094</v>
      </c>
      <c r="P656" s="227">
        <v>4648299.4800000004</v>
      </c>
      <c r="Q656" s="227"/>
      <c r="R656" s="227">
        <v>0</v>
      </c>
      <c r="S656" s="227">
        <v>0</v>
      </c>
      <c r="T656" s="227">
        <f t="shared" si="361"/>
        <v>4648299.4800000004</v>
      </c>
      <c r="U656" s="220">
        <f t="shared" si="326"/>
        <v>2620.5318976209273</v>
      </c>
      <c r="V656" s="227">
        <v>2986.0873604690501</v>
      </c>
    </row>
    <row r="657" spans="1:22" ht="35.25">
      <c r="A657" s="200">
        <v>1</v>
      </c>
      <c r="B657" s="219">
        <f>SUBTOTAL(9,$A$632:A657)</f>
        <v>25</v>
      </c>
      <c r="C657" s="229" t="s">
        <v>172</v>
      </c>
      <c r="D657" s="219">
        <v>1969</v>
      </c>
      <c r="E657" s="219"/>
      <c r="F657" s="219" t="s">
        <v>17191</v>
      </c>
      <c r="G657" s="219">
        <v>5</v>
      </c>
      <c r="H657" s="219">
        <v>1</v>
      </c>
      <c r="I657" s="230">
        <v>2168.6</v>
      </c>
      <c r="J657" s="230">
        <v>1315.6</v>
      </c>
      <c r="K657" s="230">
        <v>1168.5</v>
      </c>
      <c r="L657" s="231">
        <v>157</v>
      </c>
      <c r="M657" s="219" t="s">
        <v>17049</v>
      </c>
      <c r="N657" s="219" t="s">
        <v>17065</v>
      </c>
      <c r="O657" s="222" t="s">
        <v>17094</v>
      </c>
      <c r="P657" s="227">
        <v>11351380.17</v>
      </c>
      <c r="Q657" s="227"/>
      <c r="R657" s="227">
        <v>0</v>
      </c>
      <c r="S657" s="227">
        <v>0</v>
      </c>
      <c r="T657" s="227">
        <f t="shared" si="361"/>
        <v>11351380.17</v>
      </c>
      <c r="U657" s="220">
        <f t="shared" si="326"/>
        <v>5234.427819791571</v>
      </c>
      <c r="V657" s="227">
        <v>5381.8782255833266</v>
      </c>
    </row>
    <row r="658" spans="1:22" ht="35.25">
      <c r="A658" s="200">
        <v>1</v>
      </c>
      <c r="B658" s="219">
        <f>SUBTOTAL(9,$A$632:A658)</f>
        <v>26</v>
      </c>
      <c r="C658" s="229" t="s">
        <v>173</v>
      </c>
      <c r="D658" s="219">
        <v>1952</v>
      </c>
      <c r="E658" s="219"/>
      <c r="F658" s="219" t="s">
        <v>17191</v>
      </c>
      <c r="G658" s="219">
        <v>2</v>
      </c>
      <c r="H658" s="219">
        <v>1</v>
      </c>
      <c r="I658" s="230">
        <v>769.5</v>
      </c>
      <c r="J658" s="230">
        <v>520.4</v>
      </c>
      <c r="K658" s="230">
        <v>489.4</v>
      </c>
      <c r="L658" s="231">
        <v>29</v>
      </c>
      <c r="M658" s="219" t="s">
        <v>17049</v>
      </c>
      <c r="N658" s="219" t="s">
        <v>17065</v>
      </c>
      <c r="O658" s="222" t="s">
        <v>17094</v>
      </c>
      <c r="P658" s="227">
        <v>5261035.28</v>
      </c>
      <c r="Q658" s="227"/>
      <c r="R658" s="227">
        <v>0</v>
      </c>
      <c r="S658" s="227">
        <v>0</v>
      </c>
      <c r="T658" s="227">
        <f t="shared" si="361"/>
        <v>5261035.28</v>
      </c>
      <c r="U658" s="220">
        <f t="shared" si="326"/>
        <v>6836.9529304743346</v>
      </c>
      <c r="V658" s="227">
        <v>7029.5454191033141</v>
      </c>
    </row>
    <row r="659" spans="1:22" ht="35.25">
      <c r="A659" s="200">
        <v>1</v>
      </c>
      <c r="B659" s="219">
        <f>SUBTOTAL(9,$A$632:A659)</f>
        <v>27</v>
      </c>
      <c r="C659" s="229" t="s">
        <v>174</v>
      </c>
      <c r="D659" s="219">
        <v>1980</v>
      </c>
      <c r="E659" s="219"/>
      <c r="F659" s="219" t="s">
        <v>17191</v>
      </c>
      <c r="G659" s="219">
        <v>5</v>
      </c>
      <c r="H659" s="219">
        <v>9</v>
      </c>
      <c r="I659" s="230">
        <v>6695.2</v>
      </c>
      <c r="J659" s="230">
        <v>6067.3</v>
      </c>
      <c r="K659" s="230">
        <v>6006.4000000000005</v>
      </c>
      <c r="L659" s="231">
        <v>320</v>
      </c>
      <c r="M659" s="219" t="s">
        <v>17049</v>
      </c>
      <c r="N659" s="219" t="s">
        <v>17065</v>
      </c>
      <c r="O659" s="222" t="s">
        <v>17099</v>
      </c>
      <c r="P659" s="227">
        <v>12990197.200000001</v>
      </c>
      <c r="Q659" s="227"/>
      <c r="R659" s="227">
        <v>0</v>
      </c>
      <c r="S659" s="227">
        <v>0</v>
      </c>
      <c r="T659" s="227">
        <f t="shared" si="361"/>
        <v>12990197.200000001</v>
      </c>
      <c r="U659" s="220">
        <f t="shared" si="326"/>
        <v>1940.2254152228466</v>
      </c>
      <c r="V659" s="227">
        <v>2210.8803919225716</v>
      </c>
    </row>
    <row r="660" spans="1:22" ht="35.25">
      <c r="A660" s="200">
        <v>1</v>
      </c>
      <c r="B660" s="219">
        <f>SUBTOTAL(9,$A$632:A660)</f>
        <v>28</v>
      </c>
      <c r="C660" s="229" t="s">
        <v>175</v>
      </c>
      <c r="D660" s="219">
        <v>1964</v>
      </c>
      <c r="E660" s="219"/>
      <c r="F660" s="219" t="s">
        <v>17191</v>
      </c>
      <c r="G660" s="219">
        <v>4</v>
      </c>
      <c r="H660" s="219">
        <v>2</v>
      </c>
      <c r="I660" s="230">
        <v>1867.3</v>
      </c>
      <c r="J660" s="230">
        <v>1752.4</v>
      </c>
      <c r="K660" s="230">
        <v>1752.4</v>
      </c>
      <c r="L660" s="231">
        <v>96</v>
      </c>
      <c r="M660" s="219" t="s">
        <v>17049</v>
      </c>
      <c r="N660" s="219" t="s">
        <v>17065</v>
      </c>
      <c r="O660" s="222" t="s">
        <v>17094</v>
      </c>
      <c r="P660" s="227">
        <v>8204567.3800000008</v>
      </c>
      <c r="Q660" s="227"/>
      <c r="R660" s="227">
        <v>0</v>
      </c>
      <c r="S660" s="227">
        <v>0</v>
      </c>
      <c r="T660" s="227">
        <f t="shared" si="361"/>
        <v>8204567.3800000008</v>
      </c>
      <c r="U660" s="220">
        <f t="shared" si="326"/>
        <v>4393.8131955229483</v>
      </c>
      <c r="V660" s="227">
        <v>4465.2690729930919</v>
      </c>
    </row>
    <row r="661" spans="1:22" ht="35.25">
      <c r="A661" s="200">
        <v>1</v>
      </c>
      <c r="B661" s="219">
        <f>SUBTOTAL(9,$A$632:A661)</f>
        <v>29</v>
      </c>
      <c r="C661" s="229" t="s">
        <v>176</v>
      </c>
      <c r="D661" s="219">
        <v>1963</v>
      </c>
      <c r="E661" s="219"/>
      <c r="F661" s="219" t="s">
        <v>17191</v>
      </c>
      <c r="G661" s="219">
        <v>4</v>
      </c>
      <c r="H661" s="219">
        <v>3</v>
      </c>
      <c r="I661" s="230">
        <v>2187.8000000000002</v>
      </c>
      <c r="J661" s="230">
        <v>2010.2</v>
      </c>
      <c r="K661" s="230">
        <v>1965.8</v>
      </c>
      <c r="L661" s="231">
        <v>107</v>
      </c>
      <c r="M661" s="219" t="s">
        <v>17049</v>
      </c>
      <c r="N661" s="219" t="s">
        <v>17065</v>
      </c>
      <c r="O661" s="222" t="s">
        <v>17100</v>
      </c>
      <c r="P661" s="227">
        <v>6377717.2999999998</v>
      </c>
      <c r="Q661" s="227"/>
      <c r="R661" s="227">
        <v>0</v>
      </c>
      <c r="S661" s="227">
        <v>0</v>
      </c>
      <c r="T661" s="227">
        <f t="shared" si="361"/>
        <v>6377717.2999999998</v>
      </c>
      <c r="U661" s="220">
        <f t="shared" ref="U661:U667" si="362">P661/I661</f>
        <v>2915.1281195721726</v>
      </c>
      <c r="V661" s="227">
        <v>3321.7787731968187</v>
      </c>
    </row>
    <row r="662" spans="1:22" ht="35.25">
      <c r="A662" s="200">
        <v>1</v>
      </c>
      <c r="B662" s="219">
        <f>SUBTOTAL(9,$A$632:A662)</f>
        <v>30</v>
      </c>
      <c r="C662" s="229" t="s">
        <v>177</v>
      </c>
      <c r="D662" s="219">
        <v>1976</v>
      </c>
      <c r="E662" s="219">
        <v>2008</v>
      </c>
      <c r="F662" s="219" t="s">
        <v>17054</v>
      </c>
      <c r="G662" s="219">
        <v>9</v>
      </c>
      <c r="H662" s="219">
        <v>2</v>
      </c>
      <c r="I662" s="230">
        <v>4928.3</v>
      </c>
      <c r="J662" s="230">
        <v>3901.8</v>
      </c>
      <c r="K662" s="230">
        <v>3851.8</v>
      </c>
      <c r="L662" s="231">
        <v>167</v>
      </c>
      <c r="M662" s="219" t="s">
        <v>17049</v>
      </c>
      <c r="N662" s="219" t="s">
        <v>17065</v>
      </c>
      <c r="O662" s="222" t="s">
        <v>17101</v>
      </c>
      <c r="P662" s="227">
        <v>4468314.82</v>
      </c>
      <c r="Q662" s="227"/>
      <c r="R662" s="227">
        <v>0</v>
      </c>
      <c r="S662" s="227">
        <v>0</v>
      </c>
      <c r="T662" s="227">
        <f t="shared" si="361"/>
        <v>4468314.82</v>
      </c>
      <c r="U662" s="220">
        <f t="shared" si="362"/>
        <v>906.66453340908629</v>
      </c>
      <c r="V662" s="227">
        <v>1033.141212994339</v>
      </c>
    </row>
    <row r="663" spans="1:22" ht="35.25">
      <c r="A663" s="200">
        <v>1</v>
      </c>
      <c r="B663" s="219">
        <f>SUBTOTAL(9,$A$632:A663)</f>
        <v>31</v>
      </c>
      <c r="C663" s="229" t="s">
        <v>178</v>
      </c>
      <c r="D663" s="219">
        <v>1956</v>
      </c>
      <c r="E663" s="219"/>
      <c r="F663" s="219" t="s">
        <v>17191</v>
      </c>
      <c r="G663" s="219">
        <v>2</v>
      </c>
      <c r="H663" s="219">
        <v>1</v>
      </c>
      <c r="I663" s="230">
        <v>481.6</v>
      </c>
      <c r="J663" s="230">
        <v>439.5</v>
      </c>
      <c r="K663" s="230">
        <v>299.3</v>
      </c>
      <c r="L663" s="231">
        <v>22</v>
      </c>
      <c r="M663" s="219" t="s">
        <v>17049</v>
      </c>
      <c r="N663" s="219" t="s">
        <v>17065</v>
      </c>
      <c r="O663" s="222" t="s">
        <v>17094</v>
      </c>
      <c r="P663" s="227">
        <v>3458188.3</v>
      </c>
      <c r="Q663" s="227"/>
      <c r="R663" s="227">
        <v>0</v>
      </c>
      <c r="S663" s="227">
        <v>0</v>
      </c>
      <c r="T663" s="227">
        <f t="shared" si="361"/>
        <v>3458188.3</v>
      </c>
      <c r="U663" s="220">
        <f t="shared" si="362"/>
        <v>7180.623546511627</v>
      </c>
      <c r="V663" s="227">
        <v>7382.8970099667777</v>
      </c>
    </row>
    <row r="664" spans="1:22" ht="35.25">
      <c r="A664" s="200">
        <v>1</v>
      </c>
      <c r="B664" s="219">
        <f>SUBTOTAL(9,$A$632:A664)</f>
        <v>32</v>
      </c>
      <c r="C664" s="229" t="s">
        <v>179</v>
      </c>
      <c r="D664" s="219">
        <v>1962</v>
      </c>
      <c r="E664" s="219"/>
      <c r="F664" s="219" t="s">
        <v>17191</v>
      </c>
      <c r="G664" s="219">
        <v>4</v>
      </c>
      <c r="H664" s="219">
        <v>2</v>
      </c>
      <c r="I664" s="230">
        <v>1399</v>
      </c>
      <c r="J664" s="230">
        <v>1283.0999999999999</v>
      </c>
      <c r="K664" s="230">
        <v>1283.0999999999999</v>
      </c>
      <c r="L664" s="231">
        <v>46</v>
      </c>
      <c r="M664" s="219" t="s">
        <v>17049</v>
      </c>
      <c r="N664" s="219" t="s">
        <v>17065</v>
      </c>
      <c r="O664" s="222" t="s">
        <v>17102</v>
      </c>
      <c r="P664" s="227">
        <v>6826881.9900000002</v>
      </c>
      <c r="Q664" s="227"/>
      <c r="R664" s="227">
        <v>0</v>
      </c>
      <c r="S664" s="227">
        <v>0</v>
      </c>
      <c r="T664" s="227">
        <f t="shared" si="361"/>
        <v>6826881.9900000002</v>
      </c>
      <c r="U664" s="220">
        <f t="shared" si="362"/>
        <v>4879.8298713366694</v>
      </c>
      <c r="V664" s="227">
        <v>5020.3798213009295</v>
      </c>
    </row>
    <row r="665" spans="1:22" ht="35.25">
      <c r="A665" s="200">
        <v>1</v>
      </c>
      <c r="B665" s="219">
        <f>SUBTOTAL(9,$A$632:A665)</f>
        <v>33</v>
      </c>
      <c r="C665" s="229" t="s">
        <v>180</v>
      </c>
      <c r="D665" s="219">
        <v>1962</v>
      </c>
      <c r="E665" s="219"/>
      <c r="F665" s="219" t="s">
        <v>17191</v>
      </c>
      <c r="G665" s="219">
        <v>4</v>
      </c>
      <c r="H665" s="219">
        <v>2</v>
      </c>
      <c r="I665" s="230">
        <v>1383</v>
      </c>
      <c r="J665" s="230">
        <v>1267.5999999999999</v>
      </c>
      <c r="K665" s="230">
        <v>1267.5999999999999</v>
      </c>
      <c r="L665" s="231">
        <v>69</v>
      </c>
      <c r="M665" s="219" t="s">
        <v>17049</v>
      </c>
      <c r="N665" s="219" t="s">
        <v>17065</v>
      </c>
      <c r="O665" s="222" t="s">
        <v>17102</v>
      </c>
      <c r="P665" s="227">
        <v>6137685.4699999997</v>
      </c>
      <c r="Q665" s="227"/>
      <c r="R665" s="227">
        <v>0</v>
      </c>
      <c r="S665" s="227">
        <v>0</v>
      </c>
      <c r="T665" s="227">
        <f t="shared" si="361"/>
        <v>6137685.4699999997</v>
      </c>
      <c r="U665" s="220">
        <f t="shared" si="362"/>
        <v>4437.950448300795</v>
      </c>
      <c r="V665" s="227">
        <v>4565.7732913955169</v>
      </c>
    </row>
    <row r="666" spans="1:22" ht="35.25">
      <c r="A666" s="200">
        <v>1</v>
      </c>
      <c r="B666" s="219">
        <f>SUBTOTAL(9,$A$632:A666)</f>
        <v>34</v>
      </c>
      <c r="C666" s="229" t="s">
        <v>181</v>
      </c>
      <c r="D666" s="219">
        <v>1947</v>
      </c>
      <c r="E666" s="219"/>
      <c r="F666" s="219" t="s">
        <v>17191</v>
      </c>
      <c r="G666" s="219">
        <v>3</v>
      </c>
      <c r="H666" s="219">
        <v>5</v>
      </c>
      <c r="I666" s="230">
        <v>2492.1</v>
      </c>
      <c r="J666" s="230">
        <v>2336</v>
      </c>
      <c r="K666" s="230">
        <v>2217.4</v>
      </c>
      <c r="L666" s="231">
        <v>101</v>
      </c>
      <c r="M666" s="219" t="s">
        <v>17049</v>
      </c>
      <c r="N666" s="219" t="s">
        <v>17065</v>
      </c>
      <c r="O666" s="222" t="s">
        <v>17094</v>
      </c>
      <c r="P666" s="227">
        <v>11513636.4</v>
      </c>
      <c r="Q666" s="227"/>
      <c r="R666" s="227">
        <v>0</v>
      </c>
      <c r="S666" s="227">
        <v>0</v>
      </c>
      <c r="T666" s="227">
        <f t="shared" si="361"/>
        <v>11513636.4</v>
      </c>
      <c r="U666" s="220">
        <f t="shared" si="362"/>
        <v>4620.0539304201275</v>
      </c>
      <c r="V666" s="227">
        <v>4750.1978251274031</v>
      </c>
    </row>
    <row r="667" spans="1:22" ht="35.25">
      <c r="A667" s="200">
        <v>1</v>
      </c>
      <c r="B667" s="219">
        <f>SUBTOTAL(9,$A$632:A667)</f>
        <v>35</v>
      </c>
      <c r="C667" s="229" t="s">
        <v>182</v>
      </c>
      <c r="D667" s="219">
        <v>1951</v>
      </c>
      <c r="E667" s="219">
        <v>2017</v>
      </c>
      <c r="F667" s="219" t="s">
        <v>17191</v>
      </c>
      <c r="G667" s="219">
        <v>2</v>
      </c>
      <c r="H667" s="219">
        <v>2</v>
      </c>
      <c r="I667" s="230">
        <v>860.4</v>
      </c>
      <c r="J667" s="230">
        <v>718.6</v>
      </c>
      <c r="K667" s="230">
        <v>718.6</v>
      </c>
      <c r="L667" s="231">
        <v>30</v>
      </c>
      <c r="M667" s="219" t="s">
        <v>17049</v>
      </c>
      <c r="N667" s="219" t="s">
        <v>17065</v>
      </c>
      <c r="O667" s="222" t="s">
        <v>17102</v>
      </c>
      <c r="P667" s="227">
        <v>6330194.6399999997</v>
      </c>
      <c r="Q667" s="227"/>
      <c r="R667" s="227">
        <v>0</v>
      </c>
      <c r="S667" s="227">
        <v>0</v>
      </c>
      <c r="T667" s="227">
        <f t="shared" si="361"/>
        <v>6330194.6399999997</v>
      </c>
      <c r="U667" s="220">
        <f t="shared" si="362"/>
        <v>7357.2694560669452</v>
      </c>
      <c r="V667" s="227">
        <v>7569.175174337518</v>
      </c>
    </row>
    <row r="668" spans="1:22" ht="35.25">
      <c r="A668" s="200">
        <v>1</v>
      </c>
      <c r="B668" s="219">
        <f>SUBTOTAL(9,$A$632:A668)</f>
        <v>36</v>
      </c>
      <c r="C668" s="229" t="s">
        <v>120</v>
      </c>
      <c r="D668" s="219">
        <v>1978</v>
      </c>
      <c r="E668" s="219">
        <v>2015</v>
      </c>
      <c r="F668" s="219" t="s">
        <v>17054</v>
      </c>
      <c r="G668" s="219">
        <v>9</v>
      </c>
      <c r="H668" s="219">
        <v>2</v>
      </c>
      <c r="I668" s="230">
        <v>4490.7</v>
      </c>
      <c r="J668" s="230">
        <v>3947.2</v>
      </c>
      <c r="K668" s="230">
        <v>3894.2</v>
      </c>
      <c r="L668" s="231">
        <v>170</v>
      </c>
      <c r="M668" s="219" t="s">
        <v>17049</v>
      </c>
      <c r="N668" s="219" t="s">
        <v>17065</v>
      </c>
      <c r="O668" s="222" t="s">
        <v>17066</v>
      </c>
      <c r="P668" s="227">
        <v>5785499.8499999996</v>
      </c>
      <c r="Q668" s="227"/>
      <c r="R668" s="227">
        <v>0</v>
      </c>
      <c r="S668" s="227">
        <v>0</v>
      </c>
      <c r="T668" s="227">
        <f>P668-R668-S668</f>
        <v>5785499.8499999996</v>
      </c>
      <c r="U668" s="220">
        <f>P668/I668</f>
        <v>1288.3291803059656</v>
      </c>
      <c r="V668" s="227">
        <v>1270.8276215289377</v>
      </c>
    </row>
    <row r="669" spans="1:22" ht="35.25">
      <c r="B669" s="228" t="s">
        <v>568</v>
      </c>
      <c r="C669" s="246"/>
      <c r="D669" s="219" t="s">
        <v>17027</v>
      </c>
      <c r="E669" s="219" t="s">
        <v>17027</v>
      </c>
      <c r="F669" s="219" t="s">
        <v>17027</v>
      </c>
      <c r="G669" s="219" t="s">
        <v>17027</v>
      </c>
      <c r="H669" s="219" t="s">
        <v>17027</v>
      </c>
      <c r="I669" s="224">
        <f>SUM(I670:I673)</f>
        <v>5676.8</v>
      </c>
      <c r="J669" s="224">
        <f>SUM(J670:J673)</f>
        <v>5369.4</v>
      </c>
      <c r="K669" s="224">
        <f>SUM(K670:K673)</f>
        <v>4855.2</v>
      </c>
      <c r="L669" s="225">
        <f>SUM(L670:L673)</f>
        <v>184</v>
      </c>
      <c r="M669" s="219" t="s">
        <v>17027</v>
      </c>
      <c r="N669" s="219" t="s">
        <v>17027</v>
      </c>
      <c r="O669" s="222" t="s">
        <v>17027</v>
      </c>
      <c r="P669" s="226">
        <v>33197038.509999994</v>
      </c>
      <c r="Q669" s="226"/>
      <c r="R669" s="224">
        <f>SUM(R670:R673)</f>
        <v>0</v>
      </c>
      <c r="S669" s="224">
        <f>SUM(S670:S673)</f>
        <v>0</v>
      </c>
      <c r="T669" s="224">
        <f>SUM(T670:T673)</f>
        <v>33197038.509999994</v>
      </c>
      <c r="U669" s="220">
        <f t="shared" ref="U669:U720" si="363">P669/I669</f>
        <v>5847.8435932215325</v>
      </c>
      <c r="V669" s="227">
        <f>MAX(V670:V673)</f>
        <v>11734.4</v>
      </c>
    </row>
    <row r="670" spans="1:22" ht="35.25">
      <c r="A670" s="200">
        <v>1</v>
      </c>
      <c r="B670" s="219">
        <f>SUBTOTAL(9,$A$632:A670)</f>
        <v>37</v>
      </c>
      <c r="C670" s="229" t="s">
        <v>587</v>
      </c>
      <c r="D670" s="219">
        <v>1956</v>
      </c>
      <c r="E670" s="219"/>
      <c r="F670" s="219" t="s">
        <v>17191</v>
      </c>
      <c r="G670" s="219">
        <v>2</v>
      </c>
      <c r="H670" s="219" t="s">
        <v>16997</v>
      </c>
      <c r="I670" s="230">
        <v>442.2</v>
      </c>
      <c r="J670" s="230">
        <v>398.8</v>
      </c>
      <c r="K670" s="230">
        <v>343.2</v>
      </c>
      <c r="L670" s="231">
        <v>21</v>
      </c>
      <c r="M670" s="219" t="s">
        <v>17049</v>
      </c>
      <c r="N670" s="219" t="s">
        <v>17087</v>
      </c>
      <c r="O670" s="222" t="s">
        <v>17053</v>
      </c>
      <c r="P670" s="227">
        <v>3608668.1600000001</v>
      </c>
      <c r="Q670" s="227"/>
      <c r="R670" s="227">
        <v>0</v>
      </c>
      <c r="S670" s="227">
        <v>0</v>
      </c>
      <c r="T670" s="227">
        <f t="shared" ref="T670:T673" si="364">P670-R670-S670</f>
        <v>3608668.1600000001</v>
      </c>
      <c r="U670" s="220">
        <f t="shared" si="363"/>
        <v>8160.714970601538</v>
      </c>
      <c r="V670" s="227">
        <v>8160.714970601538</v>
      </c>
    </row>
    <row r="671" spans="1:22" ht="35.25">
      <c r="A671" s="200">
        <v>1</v>
      </c>
      <c r="B671" s="219">
        <f>SUBTOTAL(9,$A$632:A671)</f>
        <v>38</v>
      </c>
      <c r="C671" s="229" t="s">
        <v>9809</v>
      </c>
      <c r="D671" s="219">
        <v>1972</v>
      </c>
      <c r="E671" s="219"/>
      <c r="F671" s="219" t="s">
        <v>17191</v>
      </c>
      <c r="G671" s="219">
        <v>2</v>
      </c>
      <c r="H671" s="219" t="s">
        <v>16997</v>
      </c>
      <c r="I671" s="230">
        <v>773.3</v>
      </c>
      <c r="J671" s="230">
        <v>713.2</v>
      </c>
      <c r="K671" s="230">
        <v>449.80000000000007</v>
      </c>
      <c r="L671" s="231">
        <v>23</v>
      </c>
      <c r="M671" s="219" t="s">
        <v>17049</v>
      </c>
      <c r="N671" s="219" t="s">
        <v>17087</v>
      </c>
      <c r="O671" s="222" t="s">
        <v>17053</v>
      </c>
      <c r="P671" s="227">
        <v>7402352.04</v>
      </c>
      <c r="Q671" s="227"/>
      <c r="R671" s="227">
        <v>0</v>
      </c>
      <c r="S671" s="227">
        <v>0</v>
      </c>
      <c r="T671" s="227">
        <f t="shared" si="364"/>
        <v>7402352.04</v>
      </c>
      <c r="U671" s="220">
        <f t="shared" si="363"/>
        <v>9572.419552566922</v>
      </c>
      <c r="V671" s="227">
        <v>9599.76</v>
      </c>
    </row>
    <row r="672" spans="1:22" ht="35.25">
      <c r="A672" s="200">
        <v>1</v>
      </c>
      <c r="B672" s="219">
        <f>SUBTOTAL(9,$A$632:A672)</f>
        <v>39</v>
      </c>
      <c r="C672" s="229" t="s">
        <v>583</v>
      </c>
      <c r="D672" s="219">
        <v>1982</v>
      </c>
      <c r="E672" s="219"/>
      <c r="F672" s="219" t="s">
        <v>17191</v>
      </c>
      <c r="G672" s="219">
        <v>2</v>
      </c>
      <c r="H672" s="219" t="s">
        <v>17056</v>
      </c>
      <c r="I672" s="230">
        <v>917.3</v>
      </c>
      <c r="J672" s="230">
        <v>878.3</v>
      </c>
      <c r="K672" s="230">
        <v>787.3</v>
      </c>
      <c r="L672" s="231">
        <v>28</v>
      </c>
      <c r="M672" s="219" t="s">
        <v>17049</v>
      </c>
      <c r="N672" s="219" t="s">
        <v>17087</v>
      </c>
      <c r="O672" s="222" t="s">
        <v>17053</v>
      </c>
      <c r="P672" s="227">
        <v>10733008.819999998</v>
      </c>
      <c r="Q672" s="227"/>
      <c r="R672" s="227">
        <v>0</v>
      </c>
      <c r="S672" s="227">
        <v>0</v>
      </c>
      <c r="T672" s="227">
        <f t="shared" si="364"/>
        <v>10733008.819999998</v>
      </c>
      <c r="U672" s="220">
        <f t="shared" si="363"/>
        <v>11700.652807151422</v>
      </c>
      <c r="V672" s="227">
        <v>11734.4</v>
      </c>
    </row>
    <row r="673" spans="1:22" ht="35.25">
      <c r="A673" s="200">
        <v>1</v>
      </c>
      <c r="B673" s="219">
        <f>SUBTOTAL(9,$A$632:A673)</f>
        <v>40</v>
      </c>
      <c r="C673" s="229" t="s">
        <v>573</v>
      </c>
      <c r="D673" s="219">
        <v>1974</v>
      </c>
      <c r="E673" s="219"/>
      <c r="F673" s="219" t="s">
        <v>17191</v>
      </c>
      <c r="G673" s="219">
        <v>5</v>
      </c>
      <c r="H673" s="219" t="s">
        <v>17052</v>
      </c>
      <c r="I673" s="230">
        <v>3544</v>
      </c>
      <c r="J673" s="230">
        <v>3379.1</v>
      </c>
      <c r="K673" s="230">
        <v>3274.9</v>
      </c>
      <c r="L673" s="231">
        <v>112</v>
      </c>
      <c r="M673" s="219" t="s">
        <v>17049</v>
      </c>
      <c r="N673" s="219" t="s">
        <v>17065</v>
      </c>
      <c r="O673" s="222" t="s">
        <v>17130</v>
      </c>
      <c r="P673" s="227">
        <v>11453009.489999998</v>
      </c>
      <c r="Q673" s="227"/>
      <c r="R673" s="227">
        <v>0</v>
      </c>
      <c r="S673" s="227">
        <v>0</v>
      </c>
      <c r="T673" s="227">
        <f t="shared" si="364"/>
        <v>11453009.489999998</v>
      </c>
      <c r="U673" s="220">
        <f t="shared" si="363"/>
        <v>3231.6618199774261</v>
      </c>
      <c r="V673" s="227">
        <v>3773.95</v>
      </c>
    </row>
    <row r="674" spans="1:22" ht="35.25">
      <c r="B674" s="228" t="s">
        <v>380</v>
      </c>
      <c r="C674" s="246"/>
      <c r="D674" s="219" t="s">
        <v>17027</v>
      </c>
      <c r="E674" s="219" t="s">
        <v>17027</v>
      </c>
      <c r="F674" s="219" t="s">
        <v>17027</v>
      </c>
      <c r="G674" s="219" t="s">
        <v>17027</v>
      </c>
      <c r="H674" s="219" t="s">
        <v>17027</v>
      </c>
      <c r="I674" s="224">
        <f>SUM(I675:I682)</f>
        <v>73696.67</v>
      </c>
      <c r="J674" s="224">
        <f t="shared" ref="J674:L674" si="365">SUM(J675:J682)</f>
        <v>62726.899999999994</v>
      </c>
      <c r="K674" s="224">
        <f>SUM(K675:K682)</f>
        <v>61774.2</v>
      </c>
      <c r="L674" s="225">
        <f t="shared" si="365"/>
        <v>2328</v>
      </c>
      <c r="M674" s="219" t="s">
        <v>17027</v>
      </c>
      <c r="N674" s="219" t="s">
        <v>17027</v>
      </c>
      <c r="O674" s="222" t="s">
        <v>17027</v>
      </c>
      <c r="P674" s="226">
        <v>77095279.090000004</v>
      </c>
      <c r="Q674" s="226"/>
      <c r="R674" s="224">
        <f t="shared" ref="R674:T674" si="366">SUM(R675:R682)</f>
        <v>0</v>
      </c>
      <c r="S674" s="224">
        <f t="shared" si="366"/>
        <v>0</v>
      </c>
      <c r="T674" s="224">
        <f t="shared" si="366"/>
        <v>77095279.090000004</v>
      </c>
      <c r="U674" s="220">
        <f t="shared" si="363"/>
        <v>1046.1161825900683</v>
      </c>
      <c r="V674" s="227">
        <f>MAX(V675:V682)</f>
        <v>15449.692206941718</v>
      </c>
    </row>
    <row r="675" spans="1:22" ht="35.25">
      <c r="A675" s="200">
        <v>1</v>
      </c>
      <c r="B675" s="219">
        <f>SUBTOTAL(9,$A$632:A675)</f>
        <v>41</v>
      </c>
      <c r="C675" s="246" t="s">
        <v>11334</v>
      </c>
      <c r="D675" s="219">
        <v>1990</v>
      </c>
      <c r="E675" s="219">
        <v>2020</v>
      </c>
      <c r="F675" s="219" t="s">
        <v>17054</v>
      </c>
      <c r="G675" s="219">
        <v>9</v>
      </c>
      <c r="H675" s="219" t="s">
        <v>17064</v>
      </c>
      <c r="I675" s="230">
        <v>28464.2</v>
      </c>
      <c r="J675" s="230">
        <v>22228.1</v>
      </c>
      <c r="K675" s="230">
        <v>21976.699999999997</v>
      </c>
      <c r="L675" s="231">
        <v>895</v>
      </c>
      <c r="M675" s="219" t="s">
        <v>17049</v>
      </c>
      <c r="N675" s="219" t="s">
        <v>17065</v>
      </c>
      <c r="O675" s="222" t="s">
        <v>17113</v>
      </c>
      <c r="P675" s="227">
        <v>2377560</v>
      </c>
      <c r="Q675" s="227"/>
      <c r="R675" s="227">
        <v>0</v>
      </c>
      <c r="S675" s="227">
        <v>0</v>
      </c>
      <c r="T675" s="227">
        <f t="shared" ref="T675:T682" si="367">P675-R675-S675</f>
        <v>2377560</v>
      </c>
      <c r="U675" s="220">
        <f t="shared" si="363"/>
        <v>83.528080887571051</v>
      </c>
      <c r="V675" s="227">
        <v>86.347060518124522</v>
      </c>
    </row>
    <row r="676" spans="1:22" ht="35.25">
      <c r="A676" s="200">
        <v>1</v>
      </c>
      <c r="B676" s="219">
        <f>SUBTOTAL(9,$A$632:A676)</f>
        <v>42</v>
      </c>
      <c r="C676" s="229" t="s">
        <v>448</v>
      </c>
      <c r="D676" s="219">
        <v>1985</v>
      </c>
      <c r="E676" s="219"/>
      <c r="F676" s="219" t="s">
        <v>17054</v>
      </c>
      <c r="G676" s="219">
        <v>5</v>
      </c>
      <c r="H676" s="219" t="s">
        <v>17055</v>
      </c>
      <c r="I676" s="230">
        <v>6235.5</v>
      </c>
      <c r="J676" s="230">
        <v>5578.6</v>
      </c>
      <c r="K676" s="230">
        <v>5527.5</v>
      </c>
      <c r="L676" s="231">
        <v>201</v>
      </c>
      <c r="M676" s="219" t="s">
        <v>17049</v>
      </c>
      <c r="N676" s="219" t="s">
        <v>17065</v>
      </c>
      <c r="O676" s="222" t="s">
        <v>17109</v>
      </c>
      <c r="P676" s="227">
        <v>10682613.92</v>
      </c>
      <c r="Q676" s="227"/>
      <c r="R676" s="227">
        <v>0</v>
      </c>
      <c r="S676" s="227">
        <v>0</v>
      </c>
      <c r="T676" s="227">
        <f t="shared" si="367"/>
        <v>10682613.92</v>
      </c>
      <c r="U676" s="220">
        <f t="shared" si="363"/>
        <v>1713.1928345762169</v>
      </c>
      <c r="V676" s="227">
        <v>1713.1928345762171</v>
      </c>
    </row>
    <row r="677" spans="1:22" ht="35.25">
      <c r="A677" s="200">
        <v>1</v>
      </c>
      <c r="B677" s="219">
        <f>SUBTOTAL(9,$A$632:A677)</f>
        <v>43</v>
      </c>
      <c r="C677" s="229" t="s">
        <v>449</v>
      </c>
      <c r="D677" s="219">
        <v>1972</v>
      </c>
      <c r="E677" s="219"/>
      <c r="F677" s="219" t="s">
        <v>17191</v>
      </c>
      <c r="G677" s="219">
        <v>5</v>
      </c>
      <c r="H677" s="219" t="s">
        <v>17051</v>
      </c>
      <c r="I677" s="230">
        <v>6486.8</v>
      </c>
      <c r="J677" s="230">
        <v>6251.6</v>
      </c>
      <c r="K677" s="230">
        <v>6157.5</v>
      </c>
      <c r="L677" s="231">
        <v>253</v>
      </c>
      <c r="M677" s="219" t="s">
        <v>17049</v>
      </c>
      <c r="N677" s="219" t="s">
        <v>17065</v>
      </c>
      <c r="O677" s="222" t="s">
        <v>17106</v>
      </c>
      <c r="P677" s="227">
        <v>22533360.080000002</v>
      </c>
      <c r="Q677" s="227"/>
      <c r="R677" s="227">
        <v>0</v>
      </c>
      <c r="S677" s="227">
        <v>0</v>
      </c>
      <c r="T677" s="227">
        <f t="shared" si="367"/>
        <v>22533360.080000002</v>
      </c>
      <c r="U677" s="220">
        <f t="shared" si="363"/>
        <v>3473.725115619412</v>
      </c>
      <c r="V677" s="227">
        <v>3767.4652972189679</v>
      </c>
    </row>
    <row r="678" spans="1:22" ht="35.25">
      <c r="A678" s="200">
        <v>1</v>
      </c>
      <c r="B678" s="219">
        <f>SUBTOTAL(9,$A$632:A678)</f>
        <v>44</v>
      </c>
      <c r="C678" s="229" t="s">
        <v>11476</v>
      </c>
      <c r="D678" s="219">
        <v>1959</v>
      </c>
      <c r="E678" s="219"/>
      <c r="F678" s="219" t="s">
        <v>17191</v>
      </c>
      <c r="G678" s="219">
        <v>2</v>
      </c>
      <c r="H678" s="219" t="s">
        <v>16995</v>
      </c>
      <c r="I678" s="230">
        <v>305.39999999999998</v>
      </c>
      <c r="J678" s="230">
        <v>284.39999999999998</v>
      </c>
      <c r="K678" s="230">
        <v>284.39999999999998</v>
      </c>
      <c r="L678" s="231">
        <v>21</v>
      </c>
      <c r="M678" s="219" t="s">
        <v>17049</v>
      </c>
      <c r="N678" s="219" t="s">
        <v>17087</v>
      </c>
      <c r="O678" s="222" t="s">
        <v>17053</v>
      </c>
      <c r="P678" s="227">
        <v>4718336</v>
      </c>
      <c r="Q678" s="227"/>
      <c r="R678" s="227">
        <v>0</v>
      </c>
      <c r="S678" s="227">
        <v>0</v>
      </c>
      <c r="T678" s="227">
        <f t="shared" si="367"/>
        <v>4718336</v>
      </c>
      <c r="U678" s="220">
        <f t="shared" si="363"/>
        <v>15449.692206941718</v>
      </c>
      <c r="V678" s="227">
        <v>15449.692206941718</v>
      </c>
    </row>
    <row r="679" spans="1:22" ht="35.25">
      <c r="A679" s="200">
        <v>1</v>
      </c>
      <c r="B679" s="219">
        <f>SUBTOTAL(9,$A$632:A679)</f>
        <v>45</v>
      </c>
      <c r="C679" s="229" t="s">
        <v>450</v>
      </c>
      <c r="D679" s="219">
        <v>1968</v>
      </c>
      <c r="E679" s="219"/>
      <c r="F679" s="219" t="s">
        <v>17191</v>
      </c>
      <c r="G679" s="219">
        <v>5</v>
      </c>
      <c r="H679" s="219" t="s">
        <v>17052</v>
      </c>
      <c r="I679" s="230">
        <v>3635.2</v>
      </c>
      <c r="J679" s="230">
        <v>3358.8</v>
      </c>
      <c r="K679" s="230">
        <v>3312.1000000000004</v>
      </c>
      <c r="L679" s="231">
        <v>138</v>
      </c>
      <c r="M679" s="219" t="s">
        <v>17049</v>
      </c>
      <c r="N679" s="219" t="s">
        <v>17065</v>
      </c>
      <c r="O679" s="222" t="s">
        <v>17106</v>
      </c>
      <c r="P679" s="227">
        <v>10376037.890000001</v>
      </c>
      <c r="Q679" s="227"/>
      <c r="R679" s="227">
        <v>0</v>
      </c>
      <c r="S679" s="227">
        <v>0</v>
      </c>
      <c r="T679" s="227">
        <f t="shared" si="367"/>
        <v>10376037.890000001</v>
      </c>
      <c r="U679" s="220">
        <f t="shared" si="363"/>
        <v>2854.3238033670777</v>
      </c>
      <c r="V679" s="227">
        <v>3102.0212422975351</v>
      </c>
    </row>
    <row r="680" spans="1:22" ht="35.25">
      <c r="A680" s="200">
        <v>1</v>
      </c>
      <c r="B680" s="219">
        <f>SUBTOTAL(9,$A$632:A680)</f>
        <v>46</v>
      </c>
      <c r="C680" s="229" t="s">
        <v>451</v>
      </c>
      <c r="D680" s="219">
        <v>1967</v>
      </c>
      <c r="E680" s="219"/>
      <c r="F680" s="219" t="s">
        <v>17191</v>
      </c>
      <c r="G680" s="219">
        <v>5</v>
      </c>
      <c r="H680" s="219" t="s">
        <v>17055</v>
      </c>
      <c r="I680" s="230">
        <v>5101.55</v>
      </c>
      <c r="J680" s="230">
        <v>4098.1000000000004</v>
      </c>
      <c r="K680" s="230">
        <v>3588.7000000000003</v>
      </c>
      <c r="L680" s="231">
        <v>162</v>
      </c>
      <c r="M680" s="219" t="s">
        <v>17049</v>
      </c>
      <c r="N680" s="219" t="s">
        <v>17065</v>
      </c>
      <c r="O680" s="222" t="s">
        <v>17420</v>
      </c>
      <c r="P680" s="227">
        <v>14492032</v>
      </c>
      <c r="Q680" s="227"/>
      <c r="R680" s="227">
        <v>0</v>
      </c>
      <c r="S680" s="227">
        <v>0</v>
      </c>
      <c r="T680" s="227">
        <f t="shared" si="367"/>
        <v>14492032</v>
      </c>
      <c r="U680" s="220">
        <f t="shared" si="363"/>
        <v>2840.7115484509609</v>
      </c>
      <c r="V680" s="227">
        <v>2840.7115484509609</v>
      </c>
    </row>
    <row r="681" spans="1:22" ht="35.25">
      <c r="A681" s="200">
        <v>1</v>
      </c>
      <c r="B681" s="219">
        <f>SUBTOTAL(9,$A$632:A681)</f>
        <v>47</v>
      </c>
      <c r="C681" s="229" t="s">
        <v>453</v>
      </c>
      <c r="D681" s="219">
        <v>1968</v>
      </c>
      <c r="E681" s="219"/>
      <c r="F681" s="219" t="s">
        <v>17191</v>
      </c>
      <c r="G681" s="219">
        <v>5</v>
      </c>
      <c r="H681" s="219" t="s">
        <v>17052</v>
      </c>
      <c r="I681" s="230">
        <v>5226.22</v>
      </c>
      <c r="J681" s="230">
        <v>3272</v>
      </c>
      <c r="K681" s="230">
        <v>3272</v>
      </c>
      <c r="L681" s="231">
        <v>66</v>
      </c>
      <c r="M681" s="219" t="s">
        <v>17049</v>
      </c>
      <c r="N681" s="219" t="s">
        <v>17065</v>
      </c>
      <c r="O681" s="222" t="s">
        <v>17108</v>
      </c>
      <c r="P681" s="227">
        <v>9537779.2000000011</v>
      </c>
      <c r="Q681" s="227"/>
      <c r="R681" s="227">
        <v>0</v>
      </c>
      <c r="S681" s="227">
        <v>0</v>
      </c>
      <c r="T681" s="227">
        <f t="shared" si="367"/>
        <v>9537779.2000000011</v>
      </c>
      <c r="U681" s="220">
        <f t="shared" si="363"/>
        <v>1824.9861659095868</v>
      </c>
      <c r="V681" s="227">
        <v>1824.9861659095868</v>
      </c>
    </row>
    <row r="682" spans="1:22" ht="35.25">
      <c r="A682" s="200">
        <v>1</v>
      </c>
      <c r="B682" s="219">
        <f>SUBTOTAL(9,$A$632:A682)</f>
        <v>48</v>
      </c>
      <c r="C682" s="229" t="s">
        <v>419</v>
      </c>
      <c r="D682" s="219">
        <v>1994</v>
      </c>
      <c r="E682" s="219">
        <v>2017</v>
      </c>
      <c r="F682" s="219" t="s">
        <v>17054</v>
      </c>
      <c r="G682" s="219">
        <v>9</v>
      </c>
      <c r="H682" s="219" t="s">
        <v>17058</v>
      </c>
      <c r="I682" s="230">
        <v>18241.8</v>
      </c>
      <c r="J682" s="230">
        <v>17655.3</v>
      </c>
      <c r="K682" s="230">
        <v>17655.3</v>
      </c>
      <c r="L682" s="231">
        <v>592</v>
      </c>
      <c r="M682" s="219" t="s">
        <v>17049</v>
      </c>
      <c r="N682" s="219" t="s">
        <v>17065</v>
      </c>
      <c r="O682" s="222" t="s">
        <v>17111</v>
      </c>
      <c r="P682" s="227">
        <v>2377560</v>
      </c>
      <c r="Q682" s="227"/>
      <c r="R682" s="227">
        <v>0</v>
      </c>
      <c r="S682" s="227">
        <v>0</v>
      </c>
      <c r="T682" s="227">
        <f t="shared" si="367"/>
        <v>2377560</v>
      </c>
      <c r="U682" s="220">
        <f t="shared" si="363"/>
        <v>130.33582212281684</v>
      </c>
      <c r="V682" s="227">
        <v>1077.8760867896808</v>
      </c>
    </row>
    <row r="683" spans="1:22" ht="35.25">
      <c r="B683" s="228" t="s">
        <v>199</v>
      </c>
      <c r="C683" s="246"/>
      <c r="D683" s="219" t="s">
        <v>17027</v>
      </c>
      <c r="E683" s="219" t="s">
        <v>17027</v>
      </c>
      <c r="F683" s="219" t="s">
        <v>17027</v>
      </c>
      <c r="G683" s="219" t="s">
        <v>17027</v>
      </c>
      <c r="H683" s="219" t="s">
        <v>17027</v>
      </c>
      <c r="I683" s="224">
        <f>SUM(I684:I692)</f>
        <v>24789.8</v>
      </c>
      <c r="J683" s="224">
        <f t="shared" ref="J683:L683" si="368">SUM(J684:J692)</f>
        <v>18552.48</v>
      </c>
      <c r="K683" s="224">
        <f>SUM(K684:K692)</f>
        <v>16845.468000000001</v>
      </c>
      <c r="L683" s="225">
        <f t="shared" si="368"/>
        <v>702</v>
      </c>
      <c r="M683" s="219" t="s">
        <v>17027</v>
      </c>
      <c r="N683" s="219" t="s">
        <v>17027</v>
      </c>
      <c r="O683" s="222" t="s">
        <v>17027</v>
      </c>
      <c r="P683" s="226">
        <v>61634819.170000002</v>
      </c>
      <c r="Q683" s="226"/>
      <c r="R683" s="224">
        <f t="shared" ref="R683:T683" si="369">SUM(R684:R692)</f>
        <v>0</v>
      </c>
      <c r="S683" s="224">
        <f t="shared" si="369"/>
        <v>0</v>
      </c>
      <c r="T683" s="224">
        <f t="shared" si="369"/>
        <v>61634819.170000002</v>
      </c>
      <c r="U683" s="220">
        <f t="shared" si="363"/>
        <v>2486.2975566563669</v>
      </c>
      <c r="V683" s="227">
        <f>MAX(V684:V692)</f>
        <v>7266.4312114989734</v>
      </c>
    </row>
    <row r="684" spans="1:22" ht="35.25">
      <c r="A684" s="200">
        <v>1</v>
      </c>
      <c r="B684" s="219">
        <f>SUBTOTAL(9,$A$632:A684)</f>
        <v>49</v>
      </c>
      <c r="C684" s="229" t="s">
        <v>210</v>
      </c>
      <c r="D684" s="219">
        <v>1970</v>
      </c>
      <c r="E684" s="219"/>
      <c r="F684" s="219" t="s">
        <v>17191</v>
      </c>
      <c r="G684" s="219">
        <v>5</v>
      </c>
      <c r="H684" s="219" t="s">
        <v>17059</v>
      </c>
      <c r="I684" s="230">
        <v>3793.69</v>
      </c>
      <c r="J684" s="230">
        <v>3499.5</v>
      </c>
      <c r="K684" s="230">
        <v>3454.6</v>
      </c>
      <c r="L684" s="231">
        <v>99</v>
      </c>
      <c r="M684" s="219" t="s">
        <v>17049</v>
      </c>
      <c r="N684" s="219" t="s">
        <v>17065</v>
      </c>
      <c r="O684" s="222" t="s">
        <v>17118</v>
      </c>
      <c r="P684" s="227">
        <v>9975910.4000000004</v>
      </c>
      <c r="Q684" s="227"/>
      <c r="R684" s="227">
        <v>0</v>
      </c>
      <c r="S684" s="227">
        <v>0</v>
      </c>
      <c r="T684" s="227">
        <f t="shared" ref="T684:T692" si="370">P684-R684-S684</f>
        <v>9975910.4000000004</v>
      </c>
      <c r="U684" s="220">
        <f t="shared" si="363"/>
        <v>2629.606109091676</v>
      </c>
      <c r="V684" s="227">
        <v>2629.606109091676</v>
      </c>
    </row>
    <row r="685" spans="1:22" ht="35.25">
      <c r="A685" s="200">
        <v>1</v>
      </c>
      <c r="B685" s="219">
        <f>SUBTOTAL(9,$A$632:A685)</f>
        <v>50</v>
      </c>
      <c r="C685" s="229" t="s">
        <v>211</v>
      </c>
      <c r="D685" s="219">
        <v>1952</v>
      </c>
      <c r="E685" s="219"/>
      <c r="F685" s="219" t="s">
        <v>17057</v>
      </c>
      <c r="G685" s="219">
        <v>2</v>
      </c>
      <c r="H685" s="219" t="s">
        <v>16997</v>
      </c>
      <c r="I685" s="230">
        <v>880.2</v>
      </c>
      <c r="J685" s="230">
        <v>825</v>
      </c>
      <c r="K685" s="230">
        <v>460.78899999999999</v>
      </c>
      <c r="L685" s="231">
        <v>47</v>
      </c>
      <c r="M685" s="219" t="s">
        <v>17049</v>
      </c>
      <c r="N685" s="219" t="s">
        <v>17087</v>
      </c>
      <c r="O685" s="222" t="s">
        <v>17053</v>
      </c>
      <c r="P685" s="227">
        <v>6277072</v>
      </c>
      <c r="Q685" s="227"/>
      <c r="R685" s="227">
        <v>0</v>
      </c>
      <c r="S685" s="227">
        <v>0</v>
      </c>
      <c r="T685" s="227">
        <f t="shared" si="370"/>
        <v>6277072</v>
      </c>
      <c r="U685" s="220">
        <f t="shared" si="363"/>
        <v>7131.4155873665077</v>
      </c>
      <c r="V685" s="227">
        <v>7131.4155873665077</v>
      </c>
    </row>
    <row r="686" spans="1:22" ht="35.25">
      <c r="A686" s="200">
        <v>1</v>
      </c>
      <c r="B686" s="219">
        <f>SUBTOTAL(9,$A$632:A686)</f>
        <v>51</v>
      </c>
      <c r="C686" s="229" t="s">
        <v>212</v>
      </c>
      <c r="D686" s="219">
        <v>1963</v>
      </c>
      <c r="E686" s="219">
        <v>2016</v>
      </c>
      <c r="F686" s="219" t="s">
        <v>17191</v>
      </c>
      <c r="G686" s="219">
        <v>4</v>
      </c>
      <c r="H686" s="219" t="s">
        <v>17052</v>
      </c>
      <c r="I686" s="230">
        <v>3279.71</v>
      </c>
      <c r="J686" s="230">
        <v>2573.98</v>
      </c>
      <c r="K686" s="230">
        <v>2330.08</v>
      </c>
      <c r="L686" s="231">
        <v>82</v>
      </c>
      <c r="M686" s="219" t="s">
        <v>17049</v>
      </c>
      <c r="N686" s="219" t="s">
        <v>17065</v>
      </c>
      <c r="O686" s="222" t="s">
        <v>17116</v>
      </c>
      <c r="P686" s="227">
        <v>9664163.1999999993</v>
      </c>
      <c r="Q686" s="227"/>
      <c r="R686" s="227">
        <v>0</v>
      </c>
      <c r="S686" s="227">
        <v>0</v>
      </c>
      <c r="T686" s="227">
        <f t="shared" si="370"/>
        <v>9664163.1999999993</v>
      </c>
      <c r="U686" s="220">
        <f t="shared" si="363"/>
        <v>2946.6517466483315</v>
      </c>
      <c r="V686" s="227">
        <v>2946.6517466483319</v>
      </c>
    </row>
    <row r="687" spans="1:22" ht="35.25">
      <c r="A687" s="200">
        <v>1</v>
      </c>
      <c r="B687" s="219">
        <f>SUBTOTAL(9,$A$632:A687)</f>
        <v>52</v>
      </c>
      <c r="C687" s="229" t="s">
        <v>213</v>
      </c>
      <c r="D687" s="219">
        <v>1966</v>
      </c>
      <c r="E687" s="219"/>
      <c r="F687" s="219" t="s">
        <v>17191</v>
      </c>
      <c r="G687" s="219">
        <v>4</v>
      </c>
      <c r="H687" s="219" t="s">
        <v>17052</v>
      </c>
      <c r="I687" s="230">
        <v>3387.6</v>
      </c>
      <c r="J687" s="230">
        <v>2564.1999999999998</v>
      </c>
      <c r="K687" s="230">
        <v>2490.7999999999997</v>
      </c>
      <c r="L687" s="231">
        <v>92</v>
      </c>
      <c r="M687" s="219" t="s">
        <v>17049</v>
      </c>
      <c r="N687" s="219" t="s">
        <v>17065</v>
      </c>
      <c r="O687" s="222" t="s">
        <v>17116</v>
      </c>
      <c r="P687" s="227">
        <v>9689440</v>
      </c>
      <c r="Q687" s="227"/>
      <c r="R687" s="227">
        <v>0</v>
      </c>
      <c r="S687" s="227">
        <v>0</v>
      </c>
      <c r="T687" s="227">
        <f t="shared" si="370"/>
        <v>9689440</v>
      </c>
      <c r="U687" s="220">
        <f t="shared" si="363"/>
        <v>2860.266855590979</v>
      </c>
      <c r="V687" s="227">
        <v>2860.266855590979</v>
      </c>
    </row>
    <row r="688" spans="1:22" ht="35.25">
      <c r="A688" s="200">
        <v>1</v>
      </c>
      <c r="B688" s="219">
        <f>SUBTOTAL(9,$A$632:A688)</f>
        <v>53</v>
      </c>
      <c r="C688" s="229" t="s">
        <v>214</v>
      </c>
      <c r="D688" s="219">
        <v>1979</v>
      </c>
      <c r="E688" s="219"/>
      <c r="F688" s="219" t="s">
        <v>17191</v>
      </c>
      <c r="G688" s="219">
        <v>2</v>
      </c>
      <c r="H688" s="219" t="s">
        <v>17056</v>
      </c>
      <c r="I688" s="230">
        <v>988.4</v>
      </c>
      <c r="J688" s="230">
        <v>853</v>
      </c>
      <c r="K688" s="230">
        <v>761.2</v>
      </c>
      <c r="L688" s="231">
        <v>36</v>
      </c>
      <c r="M688" s="219" t="s">
        <v>17049</v>
      </c>
      <c r="N688" s="219" t="s">
        <v>17065</v>
      </c>
      <c r="O688" s="222" t="s">
        <v>17122</v>
      </c>
      <c r="P688" s="227">
        <v>5788942.3700000001</v>
      </c>
      <c r="Q688" s="227"/>
      <c r="R688" s="227">
        <v>0</v>
      </c>
      <c r="S688" s="227">
        <v>0</v>
      </c>
      <c r="T688" s="227">
        <f t="shared" si="370"/>
        <v>5788942.3700000001</v>
      </c>
      <c r="U688" s="220">
        <f t="shared" si="363"/>
        <v>5856.8822035613111</v>
      </c>
      <c r="V688" s="227">
        <v>5856.88220153784</v>
      </c>
    </row>
    <row r="689" spans="1:22" ht="35.25">
      <c r="A689" s="200">
        <v>1</v>
      </c>
      <c r="B689" s="219">
        <f>SUBTOTAL(9,$A$632:A689)</f>
        <v>54</v>
      </c>
      <c r="C689" s="229" t="s">
        <v>13904</v>
      </c>
      <c r="D689" s="219">
        <v>1971</v>
      </c>
      <c r="E689" s="219">
        <v>2016</v>
      </c>
      <c r="F689" s="219" t="s">
        <v>17191</v>
      </c>
      <c r="G689" s="219">
        <v>9</v>
      </c>
      <c r="H689" s="219" t="s">
        <v>16995</v>
      </c>
      <c r="I689" s="230">
        <v>2801.6</v>
      </c>
      <c r="J689" s="230">
        <v>2270.4</v>
      </c>
      <c r="K689" s="230">
        <v>2134.4</v>
      </c>
      <c r="L689" s="231">
        <v>77</v>
      </c>
      <c r="M689" s="219" t="s">
        <v>17049</v>
      </c>
      <c r="N689" s="219" t="s">
        <v>17065</v>
      </c>
      <c r="O689" s="222" t="s">
        <v>17116</v>
      </c>
      <c r="P689" s="227">
        <v>2457800</v>
      </c>
      <c r="Q689" s="227"/>
      <c r="R689" s="227">
        <v>0</v>
      </c>
      <c r="S689" s="227">
        <v>0</v>
      </c>
      <c r="T689" s="227">
        <f t="shared" si="370"/>
        <v>2457800</v>
      </c>
      <c r="U689" s="220">
        <f t="shared" si="363"/>
        <v>877.28440890919478</v>
      </c>
      <c r="V689" s="227">
        <v>877.28440890919478</v>
      </c>
    </row>
    <row r="690" spans="1:22" ht="35.25">
      <c r="A690" s="200">
        <v>1</v>
      </c>
      <c r="B690" s="219">
        <f>SUBTOTAL(9,$A$632:A690)</f>
        <v>55</v>
      </c>
      <c r="C690" s="229" t="s">
        <v>216</v>
      </c>
      <c r="D690" s="219">
        <v>1941</v>
      </c>
      <c r="E690" s="219"/>
      <c r="F690" s="219" t="s">
        <v>17057</v>
      </c>
      <c r="G690" s="219">
        <v>2</v>
      </c>
      <c r="H690" s="219" t="s">
        <v>16997</v>
      </c>
      <c r="I690" s="230">
        <v>730.5</v>
      </c>
      <c r="J690" s="230">
        <v>661.6</v>
      </c>
      <c r="K690" s="230">
        <v>661.6</v>
      </c>
      <c r="L690" s="231">
        <v>21</v>
      </c>
      <c r="M690" s="219" t="s">
        <v>17049</v>
      </c>
      <c r="N690" s="219" t="s">
        <v>17065</v>
      </c>
      <c r="O690" s="222" t="s">
        <v>17120</v>
      </c>
      <c r="P690" s="227">
        <v>5308128</v>
      </c>
      <c r="Q690" s="227"/>
      <c r="R690" s="227">
        <v>0</v>
      </c>
      <c r="S690" s="227">
        <v>0</v>
      </c>
      <c r="T690" s="227">
        <f t="shared" si="370"/>
        <v>5308128</v>
      </c>
      <c r="U690" s="220">
        <f t="shared" si="363"/>
        <v>7266.4312114989734</v>
      </c>
      <c r="V690" s="227">
        <v>7266.4312114989734</v>
      </c>
    </row>
    <row r="691" spans="1:22" ht="35.25">
      <c r="A691" s="200">
        <v>1</v>
      </c>
      <c r="B691" s="219">
        <f>SUBTOTAL(9,$A$632:A691)</f>
        <v>56</v>
      </c>
      <c r="C691" s="229" t="s">
        <v>217</v>
      </c>
      <c r="D691" s="219">
        <v>1970</v>
      </c>
      <c r="E691" s="219"/>
      <c r="F691" s="219" t="s">
        <v>17191</v>
      </c>
      <c r="G691" s="219">
        <v>5</v>
      </c>
      <c r="H691" s="219" t="s">
        <v>16997</v>
      </c>
      <c r="I691" s="230">
        <v>3954.3</v>
      </c>
      <c r="J691" s="230">
        <v>1420.7</v>
      </c>
      <c r="K691" s="230">
        <v>1164.999</v>
      </c>
      <c r="L691" s="231">
        <v>102</v>
      </c>
      <c r="M691" s="219" t="s">
        <v>17049</v>
      </c>
      <c r="N691" s="219" t="s">
        <v>17065</v>
      </c>
      <c r="O691" s="222" t="s">
        <v>17118</v>
      </c>
      <c r="P691" s="227">
        <v>7557763.2000000002</v>
      </c>
      <c r="Q691" s="227"/>
      <c r="R691" s="227">
        <v>0</v>
      </c>
      <c r="S691" s="227">
        <v>0</v>
      </c>
      <c r="T691" s="227">
        <f t="shared" si="370"/>
        <v>7557763.2000000002</v>
      </c>
      <c r="U691" s="220">
        <f t="shared" si="363"/>
        <v>1911.2771413398073</v>
      </c>
      <c r="V691" s="227">
        <v>1911.2771413398073</v>
      </c>
    </row>
    <row r="692" spans="1:22" ht="35.25">
      <c r="A692" s="200">
        <v>1</v>
      </c>
      <c r="B692" s="219">
        <f>SUBTOTAL(9,$A$632:A692)</f>
        <v>57</v>
      </c>
      <c r="C692" s="229" t="s">
        <v>218</v>
      </c>
      <c r="D692" s="219">
        <v>1994</v>
      </c>
      <c r="E692" s="219"/>
      <c r="F692" s="219" t="s">
        <v>17054</v>
      </c>
      <c r="G692" s="219">
        <v>9</v>
      </c>
      <c r="H692" s="219" t="s">
        <v>16997</v>
      </c>
      <c r="I692" s="230">
        <v>4973.8</v>
      </c>
      <c r="J692" s="230">
        <v>3884.1</v>
      </c>
      <c r="K692" s="230">
        <v>3387</v>
      </c>
      <c r="L692" s="231">
        <v>146</v>
      </c>
      <c r="M692" s="219" t="s">
        <v>17049</v>
      </c>
      <c r="N692" s="219" t="s">
        <v>17065</v>
      </c>
      <c r="O692" s="222" t="s">
        <v>17116</v>
      </c>
      <c r="P692" s="227">
        <v>4915600</v>
      </c>
      <c r="Q692" s="227"/>
      <c r="R692" s="227">
        <v>0</v>
      </c>
      <c r="S692" s="227">
        <v>0</v>
      </c>
      <c r="T692" s="227">
        <f t="shared" si="370"/>
        <v>4915600</v>
      </c>
      <c r="U692" s="220">
        <f t="shared" si="363"/>
        <v>988.29868510997619</v>
      </c>
      <c r="V692" s="227">
        <v>988.29868510997619</v>
      </c>
    </row>
    <row r="693" spans="1:22" ht="35.25">
      <c r="B693" s="228" t="s">
        <v>509</v>
      </c>
      <c r="C693" s="246"/>
      <c r="D693" s="219" t="s">
        <v>17027</v>
      </c>
      <c r="E693" s="219" t="s">
        <v>17027</v>
      </c>
      <c r="F693" s="219" t="s">
        <v>17027</v>
      </c>
      <c r="G693" s="219" t="s">
        <v>17027</v>
      </c>
      <c r="H693" s="219" t="s">
        <v>17027</v>
      </c>
      <c r="I693" s="224">
        <f>SUM(I694:I700)</f>
        <v>21754.479999999996</v>
      </c>
      <c r="J693" s="224">
        <f t="shared" ref="J693:L693" si="371">SUM(J694:J700)</f>
        <v>15755.079999999998</v>
      </c>
      <c r="K693" s="224">
        <f>SUM(K694:K700)</f>
        <v>15477.470000000001</v>
      </c>
      <c r="L693" s="225">
        <f t="shared" si="371"/>
        <v>553</v>
      </c>
      <c r="M693" s="219" t="s">
        <v>17027</v>
      </c>
      <c r="N693" s="219" t="s">
        <v>17027</v>
      </c>
      <c r="O693" s="222" t="s">
        <v>17027</v>
      </c>
      <c r="P693" s="226">
        <v>56471101.200000003</v>
      </c>
      <c r="Q693" s="226"/>
      <c r="R693" s="224">
        <f t="shared" ref="R693:T693" si="372">SUM(R694:R700)</f>
        <v>0</v>
      </c>
      <c r="S693" s="224">
        <f t="shared" si="372"/>
        <v>0</v>
      </c>
      <c r="T693" s="224">
        <f t="shared" si="372"/>
        <v>56471101.200000003</v>
      </c>
      <c r="U693" s="220">
        <f t="shared" si="363"/>
        <v>2595.8377860560222</v>
      </c>
      <c r="V693" s="227">
        <f>MAX(V694:V700)</f>
        <v>7985.9469979400728</v>
      </c>
    </row>
    <row r="694" spans="1:22" ht="35.25">
      <c r="A694" s="200">
        <v>1</v>
      </c>
      <c r="B694" s="219">
        <f>SUBTOTAL(9,$A$632:A694)</f>
        <v>58</v>
      </c>
      <c r="C694" s="229" t="s">
        <v>556</v>
      </c>
      <c r="D694" s="219">
        <v>1970</v>
      </c>
      <c r="E694" s="219"/>
      <c r="F694" s="219" t="s">
        <v>17191</v>
      </c>
      <c r="G694" s="219">
        <v>2</v>
      </c>
      <c r="H694" s="219" t="s">
        <v>16997</v>
      </c>
      <c r="I694" s="230">
        <v>791.29</v>
      </c>
      <c r="J694" s="230">
        <v>743.29</v>
      </c>
      <c r="K694" s="230">
        <v>701.78</v>
      </c>
      <c r="L694" s="231">
        <v>31</v>
      </c>
      <c r="M694" s="219" t="s">
        <v>17049</v>
      </c>
      <c r="N694" s="219" t="s">
        <v>17065</v>
      </c>
      <c r="O694" s="222" t="s">
        <v>17134</v>
      </c>
      <c r="P694" s="227">
        <v>6319200</v>
      </c>
      <c r="Q694" s="227"/>
      <c r="R694" s="227">
        <v>0</v>
      </c>
      <c r="S694" s="227">
        <v>0</v>
      </c>
      <c r="T694" s="227">
        <f t="shared" ref="T694:T712" si="373">P694-R694-S694</f>
        <v>6319200</v>
      </c>
      <c r="U694" s="220">
        <f t="shared" si="363"/>
        <v>7985.9469979400728</v>
      </c>
      <c r="V694" s="227">
        <v>7985.9469979400728</v>
      </c>
    </row>
    <row r="695" spans="1:22" ht="35.25">
      <c r="A695" s="200">
        <v>1</v>
      </c>
      <c r="B695" s="219">
        <f>SUBTOTAL(9,$A$632:A695)</f>
        <v>59</v>
      </c>
      <c r="C695" s="229" t="s">
        <v>3348</v>
      </c>
      <c r="D695" s="219">
        <v>1976</v>
      </c>
      <c r="E695" s="219"/>
      <c r="F695" s="219" t="s">
        <v>17191</v>
      </c>
      <c r="G695" s="219">
        <v>3</v>
      </c>
      <c r="H695" s="219" t="s">
        <v>16997</v>
      </c>
      <c r="I695" s="230">
        <v>1655.19</v>
      </c>
      <c r="J695" s="230">
        <v>1064.29</v>
      </c>
      <c r="K695" s="230">
        <v>1064.29</v>
      </c>
      <c r="L695" s="231">
        <v>30</v>
      </c>
      <c r="M695" s="219" t="s">
        <v>17049</v>
      </c>
      <c r="N695" s="219" t="s">
        <v>17065</v>
      </c>
      <c r="O695" s="222" t="s">
        <v>17146</v>
      </c>
      <c r="P695" s="227">
        <v>4657250.3999999994</v>
      </c>
      <c r="Q695" s="227"/>
      <c r="R695" s="227">
        <v>0</v>
      </c>
      <c r="S695" s="227">
        <v>0</v>
      </c>
      <c r="T695" s="227">
        <f t="shared" si="373"/>
        <v>4657250.3999999994</v>
      </c>
      <c r="U695" s="220">
        <f t="shared" si="363"/>
        <v>2813.7255541659865</v>
      </c>
      <c r="V695" s="227">
        <v>2813.725554165987</v>
      </c>
    </row>
    <row r="696" spans="1:22" ht="35.25">
      <c r="A696" s="200">
        <v>1</v>
      </c>
      <c r="B696" s="219">
        <f>SUBTOTAL(9,$A$632:A696)</f>
        <v>60</v>
      </c>
      <c r="C696" s="229" t="s">
        <v>557</v>
      </c>
      <c r="D696" s="219">
        <v>1980</v>
      </c>
      <c r="E696" s="219"/>
      <c r="F696" s="219" t="s">
        <v>17191</v>
      </c>
      <c r="G696" s="219">
        <v>3</v>
      </c>
      <c r="H696" s="219" t="s">
        <v>16997</v>
      </c>
      <c r="I696" s="230">
        <v>1224.3</v>
      </c>
      <c r="J696" s="230">
        <v>1127.2</v>
      </c>
      <c r="K696" s="230">
        <v>1127.2</v>
      </c>
      <c r="L696" s="231">
        <v>34</v>
      </c>
      <c r="M696" s="219" t="s">
        <v>17049</v>
      </c>
      <c r="N696" s="219" t="s">
        <v>17087</v>
      </c>
      <c r="O696" s="222" t="s">
        <v>17053</v>
      </c>
      <c r="P696" s="227">
        <v>5139616</v>
      </c>
      <c r="Q696" s="227"/>
      <c r="R696" s="227">
        <v>0</v>
      </c>
      <c r="S696" s="227">
        <v>0</v>
      </c>
      <c r="T696" s="227">
        <f t="shared" si="373"/>
        <v>5139616</v>
      </c>
      <c r="U696" s="220">
        <f t="shared" si="363"/>
        <v>4198.0037572490401</v>
      </c>
      <c r="V696" s="227">
        <v>4198.0037572490401</v>
      </c>
    </row>
    <row r="697" spans="1:22" ht="35.25">
      <c r="A697" s="200">
        <v>1</v>
      </c>
      <c r="B697" s="219">
        <f>SUBTOTAL(9,$A$632:A697)</f>
        <v>61</v>
      </c>
      <c r="C697" s="229" t="s">
        <v>558</v>
      </c>
      <c r="D697" s="219">
        <v>1977</v>
      </c>
      <c r="E697" s="219"/>
      <c r="F697" s="219" t="s">
        <v>17191</v>
      </c>
      <c r="G697" s="219">
        <v>5</v>
      </c>
      <c r="H697" s="219" t="s">
        <v>17055</v>
      </c>
      <c r="I697" s="230">
        <v>6351.5</v>
      </c>
      <c r="J697" s="230">
        <v>3817.5</v>
      </c>
      <c r="K697" s="230">
        <v>3761.4</v>
      </c>
      <c r="L697" s="231">
        <v>145</v>
      </c>
      <c r="M697" s="219" t="s">
        <v>17049</v>
      </c>
      <c r="N697" s="219" t="s">
        <v>17065</v>
      </c>
      <c r="O697" s="222" t="s">
        <v>17134</v>
      </c>
      <c r="P697" s="227">
        <v>11220000</v>
      </c>
      <c r="Q697" s="227"/>
      <c r="R697" s="227">
        <v>0</v>
      </c>
      <c r="S697" s="227">
        <v>0</v>
      </c>
      <c r="T697" s="227">
        <f t="shared" si="373"/>
        <v>11220000</v>
      </c>
      <c r="U697" s="220">
        <f t="shared" si="363"/>
        <v>1766.5118475950562</v>
      </c>
      <c r="V697" s="227">
        <v>1853.1831535857673</v>
      </c>
    </row>
    <row r="698" spans="1:22" ht="35.25">
      <c r="A698" s="200">
        <v>1</v>
      </c>
      <c r="B698" s="219">
        <f>SUBTOTAL(9,$A$632:A698)</f>
        <v>62</v>
      </c>
      <c r="C698" s="229" t="s">
        <v>559</v>
      </c>
      <c r="D698" s="219">
        <v>1998</v>
      </c>
      <c r="E698" s="219"/>
      <c r="F698" s="219" t="s">
        <v>17054</v>
      </c>
      <c r="G698" s="219">
        <v>6</v>
      </c>
      <c r="H698" s="219" t="s">
        <v>17055</v>
      </c>
      <c r="I698" s="230">
        <v>7459.8</v>
      </c>
      <c r="J698" s="230">
        <v>5573.5</v>
      </c>
      <c r="K698" s="230">
        <v>5462.8</v>
      </c>
      <c r="L698" s="231">
        <v>210</v>
      </c>
      <c r="M698" s="219" t="s">
        <v>17049</v>
      </c>
      <c r="N698" s="219" t="s">
        <v>17065</v>
      </c>
      <c r="O698" s="222" t="s">
        <v>17131</v>
      </c>
      <c r="P698" s="227">
        <v>15166080</v>
      </c>
      <c r="Q698" s="227"/>
      <c r="R698" s="227">
        <v>0</v>
      </c>
      <c r="S698" s="227">
        <v>0</v>
      </c>
      <c r="T698" s="227">
        <f t="shared" si="373"/>
        <v>15166080</v>
      </c>
      <c r="U698" s="220">
        <f t="shared" si="363"/>
        <v>2033.041100297595</v>
      </c>
      <c r="V698" s="227">
        <v>2033.041100297595</v>
      </c>
    </row>
    <row r="699" spans="1:22" ht="35.25">
      <c r="A699" s="200">
        <v>1</v>
      </c>
      <c r="B699" s="219">
        <f>SUBTOTAL(9,$A$632:A699)</f>
        <v>63</v>
      </c>
      <c r="C699" s="229" t="s">
        <v>560</v>
      </c>
      <c r="D699" s="219">
        <v>1959</v>
      </c>
      <c r="E699" s="219"/>
      <c r="F699" s="219" t="s">
        <v>17191</v>
      </c>
      <c r="G699" s="219">
        <v>2</v>
      </c>
      <c r="H699" s="219" t="s">
        <v>16997</v>
      </c>
      <c r="I699" s="230">
        <v>1038.8</v>
      </c>
      <c r="J699" s="230">
        <v>549</v>
      </c>
      <c r="K699" s="230">
        <v>479.7</v>
      </c>
      <c r="L699" s="231">
        <v>20</v>
      </c>
      <c r="M699" s="219" t="s">
        <v>17049</v>
      </c>
      <c r="N699" s="219" t="s">
        <v>17065</v>
      </c>
      <c r="O699" s="222" t="s">
        <v>17135</v>
      </c>
      <c r="P699" s="227">
        <v>4280204.8000000007</v>
      </c>
      <c r="Q699" s="227"/>
      <c r="R699" s="227">
        <v>0</v>
      </c>
      <c r="S699" s="227">
        <v>0</v>
      </c>
      <c r="T699" s="227">
        <f t="shared" si="373"/>
        <v>4280204.8000000007</v>
      </c>
      <c r="U699" s="220">
        <f t="shared" si="363"/>
        <v>4120.3357720446675</v>
      </c>
      <c r="V699" s="227">
        <v>4120.3357720446666</v>
      </c>
    </row>
    <row r="700" spans="1:22" ht="35.25">
      <c r="A700" s="200">
        <v>1</v>
      </c>
      <c r="B700" s="219">
        <f>SUBTOTAL(9,$A$632:A700)</f>
        <v>64</v>
      </c>
      <c r="C700" s="229" t="s">
        <v>3694</v>
      </c>
      <c r="D700" s="219">
        <v>1989</v>
      </c>
      <c r="E700" s="219"/>
      <c r="F700" s="219" t="s">
        <v>17054</v>
      </c>
      <c r="G700" s="219">
        <v>5</v>
      </c>
      <c r="H700" s="219" t="s">
        <v>17052</v>
      </c>
      <c r="I700" s="230">
        <v>3233.6</v>
      </c>
      <c r="J700" s="230">
        <v>2880.3</v>
      </c>
      <c r="K700" s="230">
        <v>2880.3</v>
      </c>
      <c r="L700" s="231">
        <v>83</v>
      </c>
      <c r="M700" s="219" t="s">
        <v>17049</v>
      </c>
      <c r="N700" s="219" t="s">
        <v>17065</v>
      </c>
      <c r="O700" s="222" t="s">
        <v>17147</v>
      </c>
      <c r="P700" s="227">
        <v>9688750</v>
      </c>
      <c r="Q700" s="227"/>
      <c r="R700" s="227">
        <v>0</v>
      </c>
      <c r="S700" s="227">
        <v>0</v>
      </c>
      <c r="T700" s="227">
        <f t="shared" si="373"/>
        <v>9688750</v>
      </c>
      <c r="U700" s="220">
        <f t="shared" si="363"/>
        <v>2996.2735032162295</v>
      </c>
      <c r="V700" s="227">
        <v>2996.4868876793666</v>
      </c>
    </row>
    <row r="701" spans="1:22" ht="35.25">
      <c r="B701" s="228" t="s">
        <v>534</v>
      </c>
      <c r="C701" s="246"/>
      <c r="D701" s="219" t="s">
        <v>17027</v>
      </c>
      <c r="E701" s="219" t="s">
        <v>17027</v>
      </c>
      <c r="F701" s="219" t="s">
        <v>17027</v>
      </c>
      <c r="G701" s="219" t="s">
        <v>17027</v>
      </c>
      <c r="H701" s="219" t="s">
        <v>17027</v>
      </c>
      <c r="I701" s="224">
        <f>I702+I703</f>
        <v>12900.900000000001</v>
      </c>
      <c r="J701" s="224">
        <f t="shared" ref="J701:L701" si="374">J702+J703</f>
        <v>7528.8</v>
      </c>
      <c r="K701" s="224">
        <v>6868.2000000000007</v>
      </c>
      <c r="L701" s="225">
        <f t="shared" si="374"/>
        <v>373</v>
      </c>
      <c r="M701" s="219" t="s">
        <v>17027</v>
      </c>
      <c r="N701" s="219" t="s">
        <v>17027</v>
      </c>
      <c r="O701" s="222" t="s">
        <v>17027</v>
      </c>
      <c r="P701" s="226">
        <v>17708184.119999997</v>
      </c>
      <c r="Q701" s="226"/>
      <c r="R701" s="224">
        <f t="shared" ref="R701:T701" si="375">R702+R703</f>
        <v>0</v>
      </c>
      <c r="S701" s="224">
        <f t="shared" si="375"/>
        <v>0</v>
      </c>
      <c r="T701" s="224">
        <f t="shared" si="375"/>
        <v>17708184.119999997</v>
      </c>
      <c r="U701" s="220">
        <f t="shared" si="363"/>
        <v>1372.6316861614303</v>
      </c>
      <c r="V701" s="227">
        <f>MAX(V702:V703)</f>
        <v>1577.25</v>
      </c>
    </row>
    <row r="702" spans="1:22" ht="35.25">
      <c r="A702" s="200">
        <v>1</v>
      </c>
      <c r="B702" s="219">
        <f>SUBTOTAL(9,$A$632:A702)</f>
        <v>65</v>
      </c>
      <c r="C702" s="229" t="s">
        <v>562</v>
      </c>
      <c r="D702" s="219">
        <v>1985</v>
      </c>
      <c r="E702" s="219"/>
      <c r="F702" s="219" t="s">
        <v>17191</v>
      </c>
      <c r="G702" s="219">
        <v>9</v>
      </c>
      <c r="H702" s="219">
        <v>2</v>
      </c>
      <c r="I702" s="230">
        <v>7420.3</v>
      </c>
      <c r="J702" s="230">
        <v>4284.3</v>
      </c>
      <c r="K702" s="230">
        <v>3692.9</v>
      </c>
      <c r="L702" s="231">
        <v>257</v>
      </c>
      <c r="M702" s="219" t="s">
        <v>17049</v>
      </c>
      <c r="N702" s="219" t="s">
        <v>17065</v>
      </c>
      <c r="O702" s="222" t="s">
        <v>17136</v>
      </c>
      <c r="P702" s="227">
        <v>9336140.879999999</v>
      </c>
      <c r="Q702" s="227"/>
      <c r="R702" s="227">
        <v>0</v>
      </c>
      <c r="S702" s="227">
        <v>0</v>
      </c>
      <c r="T702" s="227">
        <f t="shared" si="373"/>
        <v>9336140.879999999</v>
      </c>
      <c r="U702" s="220">
        <f t="shared" si="363"/>
        <v>1258.1891406007842</v>
      </c>
      <c r="V702" s="227">
        <v>1258.19</v>
      </c>
    </row>
    <row r="703" spans="1:22" ht="35.25">
      <c r="A703" s="200">
        <v>1</v>
      </c>
      <c r="B703" s="219">
        <f>SUBTOTAL(9,$A$632:A703)</f>
        <v>66</v>
      </c>
      <c r="C703" s="229" t="s">
        <v>563</v>
      </c>
      <c r="D703" s="219">
        <v>1996</v>
      </c>
      <c r="E703" s="219"/>
      <c r="F703" s="219" t="s">
        <v>17054</v>
      </c>
      <c r="G703" s="219">
        <v>5</v>
      </c>
      <c r="H703" s="219">
        <v>3</v>
      </c>
      <c r="I703" s="230">
        <v>5480.6</v>
      </c>
      <c r="J703" s="230">
        <v>3244.5</v>
      </c>
      <c r="K703" s="230">
        <v>3175.3</v>
      </c>
      <c r="L703" s="231">
        <v>116</v>
      </c>
      <c r="M703" s="219" t="s">
        <v>17049</v>
      </c>
      <c r="N703" s="219" t="s">
        <v>17065</v>
      </c>
      <c r="O703" s="222" t="s">
        <v>17137</v>
      </c>
      <c r="P703" s="227">
        <v>8372043.2400000002</v>
      </c>
      <c r="Q703" s="227"/>
      <c r="R703" s="227">
        <v>0</v>
      </c>
      <c r="S703" s="227">
        <v>0</v>
      </c>
      <c r="T703" s="227">
        <f t="shared" si="373"/>
        <v>8372043.2400000002</v>
      </c>
      <c r="U703" s="220">
        <f t="shared" si="363"/>
        <v>1527.577863737547</v>
      </c>
      <c r="V703" s="227">
        <v>1577.25</v>
      </c>
    </row>
    <row r="704" spans="1:22" ht="35.25">
      <c r="B704" s="228" t="s">
        <v>535</v>
      </c>
      <c r="C704" s="246"/>
      <c r="D704" s="219" t="s">
        <v>17027</v>
      </c>
      <c r="E704" s="219" t="s">
        <v>17027</v>
      </c>
      <c r="F704" s="219" t="s">
        <v>17027</v>
      </c>
      <c r="G704" s="219" t="s">
        <v>17027</v>
      </c>
      <c r="H704" s="219" t="s">
        <v>17027</v>
      </c>
      <c r="I704" s="224">
        <f>I706+I705</f>
        <v>3997.5</v>
      </c>
      <c r="J704" s="224">
        <f t="shared" ref="J704:L704" si="376">J706+J705</f>
        <v>2996.3999999999996</v>
      </c>
      <c r="K704" s="224">
        <f>K705+K706</f>
        <v>2283.1</v>
      </c>
      <c r="L704" s="225">
        <f t="shared" si="376"/>
        <v>130</v>
      </c>
      <c r="M704" s="219" t="s">
        <v>17027</v>
      </c>
      <c r="N704" s="219" t="s">
        <v>17027</v>
      </c>
      <c r="O704" s="222" t="s">
        <v>17027</v>
      </c>
      <c r="P704" s="226">
        <v>17034035.52</v>
      </c>
      <c r="Q704" s="226"/>
      <c r="R704" s="224">
        <f t="shared" ref="R704:T704" si="377">R706+R705</f>
        <v>0</v>
      </c>
      <c r="S704" s="224">
        <f t="shared" si="377"/>
        <v>0</v>
      </c>
      <c r="T704" s="224">
        <f t="shared" si="377"/>
        <v>17034035.52</v>
      </c>
      <c r="U704" s="220">
        <f t="shared" si="363"/>
        <v>4261.1721125703561</v>
      </c>
      <c r="V704" s="227">
        <f>MAX(V705:V706)</f>
        <v>4904.6216288384512</v>
      </c>
    </row>
    <row r="705" spans="1:22" ht="35.25">
      <c r="A705" s="200">
        <v>1</v>
      </c>
      <c r="B705" s="219">
        <f>SUBTOTAL(9,$A$632:A705)</f>
        <v>67</v>
      </c>
      <c r="C705" s="229" t="s">
        <v>564</v>
      </c>
      <c r="D705" s="219">
        <v>1965</v>
      </c>
      <c r="E705" s="219"/>
      <c r="F705" s="219" t="s">
        <v>17191</v>
      </c>
      <c r="G705" s="219">
        <v>4</v>
      </c>
      <c r="H705" s="219" t="s">
        <v>17052</v>
      </c>
      <c r="I705" s="230">
        <v>2574.4</v>
      </c>
      <c r="J705" s="230">
        <v>2185.6999999999998</v>
      </c>
      <c r="K705" s="230">
        <v>1855.9999999999998</v>
      </c>
      <c r="L705" s="231">
        <v>109</v>
      </c>
      <c r="M705" s="219" t="s">
        <v>17049</v>
      </c>
      <c r="N705" s="219" t="s">
        <v>17065</v>
      </c>
      <c r="O705" s="222" t="s">
        <v>17145</v>
      </c>
      <c r="P705" s="227">
        <v>10054268.479999999</v>
      </c>
      <c r="Q705" s="227"/>
      <c r="R705" s="227">
        <v>0</v>
      </c>
      <c r="S705" s="227">
        <v>0</v>
      </c>
      <c r="T705" s="227">
        <f t="shared" si="373"/>
        <v>10054268.479999999</v>
      </c>
      <c r="U705" s="220">
        <f t="shared" si="363"/>
        <v>3905.4802983219383</v>
      </c>
      <c r="V705" s="227">
        <v>3905.4802983219392</v>
      </c>
    </row>
    <row r="706" spans="1:22" ht="35.25">
      <c r="A706" s="200">
        <v>1</v>
      </c>
      <c r="B706" s="219">
        <f>SUBTOTAL(9,$A$632:A706)</f>
        <v>68</v>
      </c>
      <c r="C706" s="229" t="s">
        <v>565</v>
      </c>
      <c r="D706" s="219">
        <v>1953</v>
      </c>
      <c r="E706" s="219">
        <v>2019</v>
      </c>
      <c r="F706" s="219" t="s">
        <v>17191</v>
      </c>
      <c r="G706" s="219">
        <v>2</v>
      </c>
      <c r="H706" s="219" t="s">
        <v>16997</v>
      </c>
      <c r="I706" s="230">
        <v>1423.1</v>
      </c>
      <c r="J706" s="230">
        <v>810.7</v>
      </c>
      <c r="K706" s="230">
        <v>427.1</v>
      </c>
      <c r="L706" s="231">
        <v>21</v>
      </c>
      <c r="M706" s="219" t="s">
        <v>17049</v>
      </c>
      <c r="N706" s="219" t="s">
        <v>17087</v>
      </c>
      <c r="O706" s="222" t="s">
        <v>17053</v>
      </c>
      <c r="P706" s="227">
        <v>6979767.04</v>
      </c>
      <c r="Q706" s="227"/>
      <c r="R706" s="227">
        <v>0</v>
      </c>
      <c r="S706" s="227">
        <v>0</v>
      </c>
      <c r="T706" s="227">
        <f t="shared" si="373"/>
        <v>6979767.04</v>
      </c>
      <c r="U706" s="220">
        <f t="shared" si="363"/>
        <v>4904.6216288384512</v>
      </c>
      <c r="V706" s="227">
        <v>4904.6216288384512</v>
      </c>
    </row>
    <row r="707" spans="1:22" ht="35.25">
      <c r="B707" s="228" t="s">
        <v>536</v>
      </c>
      <c r="C707" s="246"/>
      <c r="D707" s="219" t="s">
        <v>17027</v>
      </c>
      <c r="E707" s="219" t="s">
        <v>17027</v>
      </c>
      <c r="F707" s="219" t="s">
        <v>17027</v>
      </c>
      <c r="G707" s="219" t="s">
        <v>17027</v>
      </c>
      <c r="H707" s="219" t="s">
        <v>17027</v>
      </c>
      <c r="I707" s="224">
        <f>I708+I709+I710</f>
        <v>5634.57</v>
      </c>
      <c r="J707" s="224">
        <f t="shared" ref="J707:L707" si="378">J708+J709+J710</f>
        <v>3904.43</v>
      </c>
      <c r="K707" s="224">
        <f>K708+K709+K710</f>
        <v>3800.23</v>
      </c>
      <c r="L707" s="225">
        <f t="shared" si="378"/>
        <v>155</v>
      </c>
      <c r="M707" s="219" t="s">
        <v>17027</v>
      </c>
      <c r="N707" s="219" t="s">
        <v>17027</v>
      </c>
      <c r="O707" s="222" t="s">
        <v>17027</v>
      </c>
      <c r="P707" s="226">
        <v>16380603.180000002</v>
      </c>
      <c r="Q707" s="226"/>
      <c r="R707" s="224">
        <f t="shared" ref="R707:T707" si="379">R708+R709+R710</f>
        <v>0</v>
      </c>
      <c r="S707" s="224">
        <f t="shared" si="379"/>
        <v>0</v>
      </c>
      <c r="T707" s="224">
        <f t="shared" si="379"/>
        <v>16380603.180000002</v>
      </c>
      <c r="U707" s="220">
        <f t="shared" si="363"/>
        <v>2907.1611817760722</v>
      </c>
      <c r="V707" s="227">
        <f>MAX(V708:V710)</f>
        <v>3723.0253388157407</v>
      </c>
    </row>
    <row r="708" spans="1:22" ht="35.25">
      <c r="A708" s="200">
        <v>1</v>
      </c>
      <c r="B708" s="219">
        <f>SUBTOTAL(9,$A$632:A708)</f>
        <v>69</v>
      </c>
      <c r="C708" s="229" t="s">
        <v>566</v>
      </c>
      <c r="D708" s="219">
        <v>1986</v>
      </c>
      <c r="E708" s="219"/>
      <c r="F708" s="219" t="s">
        <v>17191</v>
      </c>
      <c r="G708" s="219">
        <v>5</v>
      </c>
      <c r="H708" s="219" t="s">
        <v>16995</v>
      </c>
      <c r="I708" s="230">
        <v>2756.73</v>
      </c>
      <c r="J708" s="230">
        <v>1888.03</v>
      </c>
      <c r="K708" s="230">
        <v>1856.53</v>
      </c>
      <c r="L708" s="231">
        <v>75</v>
      </c>
      <c r="M708" s="219" t="s">
        <v>17049</v>
      </c>
      <c r="N708" s="219" t="s">
        <v>17065</v>
      </c>
      <c r="O708" s="222" t="s">
        <v>17139</v>
      </c>
      <c r="P708" s="227">
        <v>5885246.4000000004</v>
      </c>
      <c r="Q708" s="227"/>
      <c r="R708" s="227">
        <v>0</v>
      </c>
      <c r="S708" s="227">
        <v>0</v>
      </c>
      <c r="T708" s="227">
        <f t="shared" si="373"/>
        <v>5885246.4000000004</v>
      </c>
      <c r="U708" s="220">
        <f t="shared" si="363"/>
        <v>2134.8650031015009</v>
      </c>
      <c r="V708" s="227">
        <v>2134.8650031015009</v>
      </c>
    </row>
    <row r="709" spans="1:22" ht="35.25">
      <c r="A709" s="200">
        <v>1</v>
      </c>
      <c r="B709" s="219">
        <f>SUBTOTAL(9,$A$632:A709)</f>
        <v>70</v>
      </c>
      <c r="C709" s="229" t="s">
        <v>567</v>
      </c>
      <c r="D709" s="219">
        <v>1979</v>
      </c>
      <c r="E709" s="219"/>
      <c r="F709" s="219" t="s">
        <v>17191</v>
      </c>
      <c r="G709" s="219">
        <v>3</v>
      </c>
      <c r="H709" s="219" t="s">
        <v>16997</v>
      </c>
      <c r="I709" s="230">
        <v>1530.5</v>
      </c>
      <c r="J709" s="230">
        <v>1089.3</v>
      </c>
      <c r="K709" s="230">
        <v>1089.3</v>
      </c>
      <c r="L709" s="231">
        <v>40</v>
      </c>
      <c r="M709" s="219" t="s">
        <v>17049</v>
      </c>
      <c r="N709" s="219" t="s">
        <v>17065</v>
      </c>
      <c r="O709" s="222" t="s">
        <v>17140</v>
      </c>
      <c r="P709" s="227">
        <v>5594598.4000000004</v>
      </c>
      <c r="Q709" s="227"/>
      <c r="R709" s="227">
        <v>0</v>
      </c>
      <c r="S709" s="227">
        <v>0</v>
      </c>
      <c r="T709" s="227">
        <f t="shared" si="373"/>
        <v>5594598.4000000004</v>
      </c>
      <c r="U709" s="220">
        <f t="shared" si="363"/>
        <v>3655.4056844168576</v>
      </c>
      <c r="V709" s="227">
        <v>3655.4056844168576</v>
      </c>
    </row>
    <row r="710" spans="1:22" ht="35.25">
      <c r="A710" s="200">
        <v>1</v>
      </c>
      <c r="B710" s="219">
        <f>SUBTOTAL(9,$A$632:A710)</f>
        <v>71</v>
      </c>
      <c r="C710" s="229" t="s">
        <v>530</v>
      </c>
      <c r="D710" s="219">
        <v>1962</v>
      </c>
      <c r="E710" s="219"/>
      <c r="F710" s="219" t="s">
        <v>17191</v>
      </c>
      <c r="G710" s="219">
        <v>3</v>
      </c>
      <c r="H710" s="219" t="s">
        <v>16997</v>
      </c>
      <c r="I710" s="230">
        <v>1347.34</v>
      </c>
      <c r="J710" s="230">
        <v>927.1</v>
      </c>
      <c r="K710" s="230">
        <v>854.4</v>
      </c>
      <c r="L710" s="231">
        <v>40</v>
      </c>
      <c r="M710" s="219" t="s">
        <v>17049</v>
      </c>
      <c r="N710" s="219" t="s">
        <v>17065</v>
      </c>
      <c r="O710" s="222" t="s">
        <v>17139</v>
      </c>
      <c r="P710" s="227">
        <v>4900758.3800000008</v>
      </c>
      <c r="Q710" s="227"/>
      <c r="R710" s="227">
        <v>0</v>
      </c>
      <c r="S710" s="227">
        <v>0</v>
      </c>
      <c r="T710" s="227">
        <f t="shared" si="373"/>
        <v>4900758.3800000008</v>
      </c>
      <c r="U710" s="220">
        <f t="shared" si="363"/>
        <v>3637.3583356836443</v>
      </c>
      <c r="V710" s="227">
        <v>3723.0253388157407</v>
      </c>
    </row>
    <row r="711" spans="1:22" ht="35.25">
      <c r="B711" s="228" t="s">
        <v>53</v>
      </c>
      <c r="C711" s="246"/>
      <c r="D711" s="219" t="s">
        <v>17027</v>
      </c>
      <c r="E711" s="219" t="s">
        <v>17027</v>
      </c>
      <c r="F711" s="219" t="s">
        <v>17027</v>
      </c>
      <c r="G711" s="219" t="s">
        <v>17027</v>
      </c>
      <c r="H711" s="219" t="s">
        <v>17027</v>
      </c>
      <c r="I711" s="224">
        <f>I712</f>
        <v>783</v>
      </c>
      <c r="J711" s="224">
        <f t="shared" ref="J711:L711" si="380">J712</f>
        <v>532.79999999999995</v>
      </c>
      <c r="K711" s="224">
        <f>K712</f>
        <v>371.29999999999995</v>
      </c>
      <c r="L711" s="225">
        <f t="shared" si="380"/>
        <v>32</v>
      </c>
      <c r="M711" s="219" t="s">
        <v>17027</v>
      </c>
      <c r="N711" s="219" t="s">
        <v>17027</v>
      </c>
      <c r="O711" s="222" t="s">
        <v>17027</v>
      </c>
      <c r="P711" s="226">
        <v>5729408</v>
      </c>
      <c r="Q711" s="226"/>
      <c r="R711" s="224">
        <f t="shared" ref="R711:T711" si="381">R712</f>
        <v>0</v>
      </c>
      <c r="S711" s="224">
        <f t="shared" si="381"/>
        <v>0</v>
      </c>
      <c r="T711" s="224">
        <f t="shared" si="381"/>
        <v>5729408</v>
      </c>
      <c r="U711" s="220">
        <f t="shared" si="363"/>
        <v>7317.2515964240101</v>
      </c>
      <c r="V711" s="227">
        <f>V712</f>
        <v>7317.2515964240101</v>
      </c>
    </row>
    <row r="712" spans="1:22" ht="35.25">
      <c r="A712" s="200">
        <v>1</v>
      </c>
      <c r="B712" s="219">
        <f>SUBTOTAL(9,$A$632:A712)</f>
        <v>72</v>
      </c>
      <c r="C712" s="229" t="s">
        <v>554</v>
      </c>
      <c r="D712" s="219">
        <v>1974</v>
      </c>
      <c r="E712" s="219"/>
      <c r="F712" s="219" t="s">
        <v>17191</v>
      </c>
      <c r="G712" s="219">
        <v>2</v>
      </c>
      <c r="H712" s="219" t="s">
        <v>16997</v>
      </c>
      <c r="I712" s="230">
        <v>783</v>
      </c>
      <c r="J712" s="230">
        <v>532.79999999999995</v>
      </c>
      <c r="K712" s="230">
        <v>371.29999999999995</v>
      </c>
      <c r="L712" s="231">
        <v>32</v>
      </c>
      <c r="M712" s="219" t="s">
        <v>17049</v>
      </c>
      <c r="N712" s="219" t="s">
        <v>17087</v>
      </c>
      <c r="O712" s="222" t="s">
        <v>17053</v>
      </c>
      <c r="P712" s="227">
        <v>5729408</v>
      </c>
      <c r="Q712" s="227"/>
      <c r="R712" s="227">
        <v>0</v>
      </c>
      <c r="S712" s="227">
        <v>0</v>
      </c>
      <c r="T712" s="227">
        <f t="shared" si="373"/>
        <v>5729408</v>
      </c>
      <c r="U712" s="220">
        <f t="shared" si="363"/>
        <v>7317.2515964240101</v>
      </c>
      <c r="V712" s="227">
        <v>7317.2515964240101</v>
      </c>
    </row>
    <row r="713" spans="1:22" ht="35.25">
      <c r="B713" s="228" t="s">
        <v>459</v>
      </c>
      <c r="C713" s="246"/>
      <c r="D713" s="219" t="s">
        <v>17027</v>
      </c>
      <c r="E713" s="219" t="s">
        <v>17027</v>
      </c>
      <c r="F713" s="219" t="s">
        <v>17027</v>
      </c>
      <c r="G713" s="219" t="s">
        <v>17027</v>
      </c>
      <c r="H713" s="219" t="s">
        <v>17027</v>
      </c>
      <c r="I713" s="224">
        <f>I714+I715+I716</f>
        <v>7773.5</v>
      </c>
      <c r="J713" s="224">
        <f t="shared" ref="J713:L713" si="382">J714+J715+J716</f>
        <v>7079.8</v>
      </c>
      <c r="K713" s="224">
        <f>K714+K715+K716</f>
        <v>6733.9000000000005</v>
      </c>
      <c r="L713" s="225">
        <f t="shared" si="382"/>
        <v>549</v>
      </c>
      <c r="M713" s="219" t="s">
        <v>17027</v>
      </c>
      <c r="N713" s="219" t="s">
        <v>17027</v>
      </c>
      <c r="O713" s="222" t="s">
        <v>17027</v>
      </c>
      <c r="P713" s="226">
        <v>23013460</v>
      </c>
      <c r="Q713" s="226"/>
      <c r="R713" s="224">
        <f t="shared" ref="R713:T713" si="383">R714+R715+R716</f>
        <v>0</v>
      </c>
      <c r="S713" s="224">
        <f t="shared" si="383"/>
        <v>0</v>
      </c>
      <c r="T713" s="224">
        <f t="shared" si="383"/>
        <v>23013460</v>
      </c>
      <c r="U713" s="220">
        <f t="shared" si="363"/>
        <v>2960.5017045089085</v>
      </c>
      <c r="V713" s="227">
        <f>MAX(V714:V716)</f>
        <v>7121.4229847357128</v>
      </c>
    </row>
    <row r="714" spans="1:22" ht="35.25">
      <c r="A714" s="200">
        <v>1</v>
      </c>
      <c r="B714" s="219">
        <f>SUBTOTAL(9,$A$632:A714)</f>
        <v>73</v>
      </c>
      <c r="C714" s="229" t="s">
        <v>485</v>
      </c>
      <c r="D714" s="219">
        <v>1967</v>
      </c>
      <c r="E714" s="219"/>
      <c r="F714" s="219" t="s">
        <v>17191</v>
      </c>
      <c r="G714" s="219">
        <v>2</v>
      </c>
      <c r="H714" s="219" t="s">
        <v>16997</v>
      </c>
      <c r="I714" s="230">
        <v>792.7</v>
      </c>
      <c r="J714" s="230">
        <v>743.6</v>
      </c>
      <c r="K714" s="230">
        <v>682.6</v>
      </c>
      <c r="L714" s="231">
        <v>24</v>
      </c>
      <c r="M714" s="219" t="s">
        <v>17049</v>
      </c>
      <c r="N714" s="219" t="s">
        <v>17065</v>
      </c>
      <c r="O714" s="222" t="s">
        <v>17155</v>
      </c>
      <c r="P714" s="227">
        <v>5645152</v>
      </c>
      <c r="Q714" s="227"/>
      <c r="R714" s="227">
        <v>0</v>
      </c>
      <c r="S714" s="227">
        <v>0</v>
      </c>
      <c r="T714" s="227">
        <f t="shared" ref="T714:T724" si="384">P714-R714-S714</f>
        <v>5645152</v>
      </c>
      <c r="U714" s="220">
        <f t="shared" si="363"/>
        <v>7121.4229847357128</v>
      </c>
      <c r="V714" s="227">
        <v>7121.4229847357128</v>
      </c>
    </row>
    <row r="715" spans="1:22" ht="35.25">
      <c r="A715" s="200">
        <v>1</v>
      </c>
      <c r="B715" s="219">
        <f>SUBTOTAL(9,$A$632:A715)</f>
        <v>74</v>
      </c>
      <c r="C715" s="229" t="s">
        <v>486</v>
      </c>
      <c r="D715" s="219">
        <v>1973</v>
      </c>
      <c r="E715" s="219"/>
      <c r="F715" s="219" t="s">
        <v>17191</v>
      </c>
      <c r="G715" s="219">
        <v>5</v>
      </c>
      <c r="H715" s="219" t="s">
        <v>17051</v>
      </c>
      <c r="I715" s="230">
        <v>6107.5</v>
      </c>
      <c r="J715" s="230">
        <v>5771.5</v>
      </c>
      <c r="K715" s="230">
        <v>5486.6</v>
      </c>
      <c r="L715" s="231">
        <v>492</v>
      </c>
      <c r="M715" s="219" t="s">
        <v>17049</v>
      </c>
      <c r="N715" s="219" t="s">
        <v>17065</v>
      </c>
      <c r="O715" s="222" t="s">
        <v>17158</v>
      </c>
      <c r="P715" s="227">
        <v>13600000</v>
      </c>
      <c r="Q715" s="227"/>
      <c r="R715" s="227">
        <v>0</v>
      </c>
      <c r="S715" s="227">
        <v>0</v>
      </c>
      <c r="T715" s="227">
        <f t="shared" si="384"/>
        <v>13600000</v>
      </c>
      <c r="U715" s="220">
        <f t="shared" si="363"/>
        <v>2226.7703643061809</v>
      </c>
      <c r="V715" s="227">
        <v>2336.0235775685637</v>
      </c>
    </row>
    <row r="716" spans="1:22" ht="35.25">
      <c r="A716" s="200">
        <v>1</v>
      </c>
      <c r="B716" s="219">
        <f>SUBTOTAL(9,$A$632:A716)</f>
        <v>75</v>
      </c>
      <c r="C716" s="229" t="s">
        <v>487</v>
      </c>
      <c r="D716" s="219">
        <v>1970</v>
      </c>
      <c r="E716" s="219"/>
      <c r="F716" s="219" t="s">
        <v>17191</v>
      </c>
      <c r="G716" s="219">
        <v>2</v>
      </c>
      <c r="H716" s="219">
        <v>3</v>
      </c>
      <c r="I716" s="230">
        <v>873.3</v>
      </c>
      <c r="J716" s="230">
        <v>564.70000000000005</v>
      </c>
      <c r="K716" s="230">
        <v>564.70000000000005</v>
      </c>
      <c r="L716" s="231">
        <v>33</v>
      </c>
      <c r="M716" s="219" t="s">
        <v>17049</v>
      </c>
      <c r="N716" s="219" t="s">
        <v>17107</v>
      </c>
      <c r="O716" s="222" t="s">
        <v>17159</v>
      </c>
      <c r="P716" s="227">
        <v>3768308</v>
      </c>
      <c r="Q716" s="227"/>
      <c r="R716" s="227">
        <v>0</v>
      </c>
      <c r="S716" s="227">
        <v>0</v>
      </c>
      <c r="T716" s="227">
        <f t="shared" si="384"/>
        <v>3768308</v>
      </c>
      <c r="U716" s="220">
        <f t="shared" si="363"/>
        <v>4315.0211840146576</v>
      </c>
      <c r="V716" s="227">
        <v>4315.5512195121955</v>
      </c>
    </row>
    <row r="717" spans="1:22" ht="35.25">
      <c r="B717" s="228" t="s">
        <v>473</v>
      </c>
      <c r="C717" s="246"/>
      <c r="D717" s="219" t="s">
        <v>17027</v>
      </c>
      <c r="E717" s="219" t="s">
        <v>17027</v>
      </c>
      <c r="F717" s="219" t="s">
        <v>17027</v>
      </c>
      <c r="G717" s="219" t="s">
        <v>17027</v>
      </c>
      <c r="H717" s="219" t="s">
        <v>17027</v>
      </c>
      <c r="I717" s="224">
        <f>I718</f>
        <v>945.5</v>
      </c>
      <c r="J717" s="224">
        <f t="shared" ref="J717:L717" si="385">J718</f>
        <v>861.6</v>
      </c>
      <c r="K717" s="224">
        <f>K718</f>
        <v>861.6</v>
      </c>
      <c r="L717" s="225">
        <f t="shared" si="385"/>
        <v>39</v>
      </c>
      <c r="M717" s="219" t="s">
        <v>17027</v>
      </c>
      <c r="N717" s="219" t="s">
        <v>17027</v>
      </c>
      <c r="O717" s="222" t="s">
        <v>17027</v>
      </c>
      <c r="P717" s="226">
        <v>5165228.25</v>
      </c>
      <c r="Q717" s="226"/>
      <c r="R717" s="224">
        <f t="shared" ref="R717:T717" si="386">R718</f>
        <v>0</v>
      </c>
      <c r="S717" s="224">
        <f t="shared" si="386"/>
        <v>0</v>
      </c>
      <c r="T717" s="224">
        <f t="shared" si="386"/>
        <v>5165228.25</v>
      </c>
      <c r="U717" s="220">
        <f t="shared" si="363"/>
        <v>5462.9595452141721</v>
      </c>
      <c r="V717" s="227">
        <f>V718</f>
        <v>5476.6845563194083</v>
      </c>
    </row>
    <row r="718" spans="1:22" ht="35.25">
      <c r="A718" s="200">
        <v>1</v>
      </c>
      <c r="B718" s="219">
        <f>SUBTOTAL(9,$A$632:A718)</f>
        <v>76</v>
      </c>
      <c r="C718" s="229" t="s">
        <v>488</v>
      </c>
      <c r="D718" s="219">
        <v>1984</v>
      </c>
      <c r="E718" s="219"/>
      <c r="F718" s="219" t="s">
        <v>17191</v>
      </c>
      <c r="G718" s="219">
        <v>2</v>
      </c>
      <c r="H718" s="219" t="s">
        <v>17056</v>
      </c>
      <c r="I718" s="230">
        <v>945.5</v>
      </c>
      <c r="J718" s="230">
        <v>861.6</v>
      </c>
      <c r="K718" s="230">
        <v>861.6</v>
      </c>
      <c r="L718" s="231">
        <v>39</v>
      </c>
      <c r="M718" s="219" t="s">
        <v>17049</v>
      </c>
      <c r="N718" s="219" t="s">
        <v>17087</v>
      </c>
      <c r="O718" s="222" t="s">
        <v>17053</v>
      </c>
      <c r="P718" s="227">
        <v>5165228.25</v>
      </c>
      <c r="Q718" s="227"/>
      <c r="R718" s="227">
        <v>0</v>
      </c>
      <c r="S718" s="227">
        <v>0</v>
      </c>
      <c r="T718" s="227">
        <f t="shared" si="384"/>
        <v>5165228.25</v>
      </c>
      <c r="U718" s="220">
        <f t="shared" si="363"/>
        <v>5462.9595452141721</v>
      </c>
      <c r="V718" s="227">
        <v>5476.6845563194083</v>
      </c>
    </row>
    <row r="719" spans="1:22" ht="35.25">
      <c r="B719" s="228" t="s">
        <v>468</v>
      </c>
      <c r="C719" s="246"/>
      <c r="D719" s="219" t="s">
        <v>17027</v>
      </c>
      <c r="E719" s="219" t="s">
        <v>17027</v>
      </c>
      <c r="F719" s="219" t="s">
        <v>17027</v>
      </c>
      <c r="G719" s="219" t="s">
        <v>17027</v>
      </c>
      <c r="H719" s="219" t="s">
        <v>17027</v>
      </c>
      <c r="I719" s="224">
        <f>I720</f>
        <v>680</v>
      </c>
      <c r="J719" s="224">
        <f t="shared" ref="J719:L719" si="387">J720</f>
        <v>584.70000000000005</v>
      </c>
      <c r="K719" s="224">
        <f>K720</f>
        <v>91.900000000000034</v>
      </c>
      <c r="L719" s="225">
        <f t="shared" si="387"/>
        <v>18</v>
      </c>
      <c r="M719" s="219" t="s">
        <v>17027</v>
      </c>
      <c r="N719" s="219" t="s">
        <v>17027</v>
      </c>
      <c r="O719" s="222" t="s">
        <v>17027</v>
      </c>
      <c r="P719" s="226">
        <v>4301052</v>
      </c>
      <c r="Q719" s="226"/>
      <c r="R719" s="224">
        <f t="shared" ref="R719:T719" si="388">R720</f>
        <v>0</v>
      </c>
      <c r="S719" s="224">
        <f t="shared" si="388"/>
        <v>0</v>
      </c>
      <c r="T719" s="224">
        <f t="shared" si="388"/>
        <v>4301052</v>
      </c>
      <c r="U719" s="220">
        <f t="shared" si="363"/>
        <v>6325.0764705882357</v>
      </c>
      <c r="V719" s="227">
        <f>V720</f>
        <v>7253.3025000000007</v>
      </c>
    </row>
    <row r="720" spans="1:22" ht="35.25">
      <c r="A720" s="200">
        <v>1</v>
      </c>
      <c r="B720" s="219">
        <f>SUBTOTAL(9,$A$632:A720)</f>
        <v>77</v>
      </c>
      <c r="C720" s="229" t="s">
        <v>457</v>
      </c>
      <c r="D720" s="219">
        <v>1960</v>
      </c>
      <c r="E720" s="219"/>
      <c r="F720" s="219" t="s">
        <v>17191</v>
      </c>
      <c r="G720" s="219">
        <v>2</v>
      </c>
      <c r="H720" s="219" t="s">
        <v>16997</v>
      </c>
      <c r="I720" s="230">
        <v>680</v>
      </c>
      <c r="J720" s="230">
        <v>584.70000000000005</v>
      </c>
      <c r="K720" s="230">
        <v>91.900000000000034</v>
      </c>
      <c r="L720" s="231">
        <v>18</v>
      </c>
      <c r="M720" s="219" t="s">
        <v>17049</v>
      </c>
      <c r="N720" s="219" t="s">
        <v>17087</v>
      </c>
      <c r="O720" s="222"/>
      <c r="P720" s="227">
        <v>4301052</v>
      </c>
      <c r="Q720" s="227"/>
      <c r="R720" s="227">
        <v>0</v>
      </c>
      <c r="S720" s="227">
        <v>0</v>
      </c>
      <c r="T720" s="227">
        <f t="shared" si="384"/>
        <v>4301052</v>
      </c>
      <c r="U720" s="220">
        <f t="shared" si="363"/>
        <v>6325.0764705882357</v>
      </c>
      <c r="V720" s="227">
        <v>7253.3025000000007</v>
      </c>
    </row>
    <row r="721" spans="1:22" ht="35.25">
      <c r="B721" s="228" t="s">
        <v>470</v>
      </c>
      <c r="C721" s="246"/>
      <c r="D721" s="219" t="s">
        <v>17027</v>
      </c>
      <c r="E721" s="219" t="s">
        <v>17027</v>
      </c>
      <c r="F721" s="219" t="s">
        <v>17027</v>
      </c>
      <c r="G721" s="219" t="s">
        <v>17027</v>
      </c>
      <c r="H721" s="219" t="s">
        <v>17027</v>
      </c>
      <c r="I721" s="224">
        <f>I722</f>
        <v>607.4</v>
      </c>
      <c r="J721" s="224">
        <f t="shared" ref="J721:L721" si="389">J722</f>
        <v>554.6</v>
      </c>
      <c r="K721" s="224">
        <f>K722</f>
        <v>473.90000000000003</v>
      </c>
      <c r="L721" s="225">
        <f t="shared" si="389"/>
        <v>34</v>
      </c>
      <c r="M721" s="219" t="s">
        <v>17027</v>
      </c>
      <c r="N721" s="219" t="s">
        <v>17027</v>
      </c>
      <c r="O721" s="222" t="s">
        <v>17027</v>
      </c>
      <c r="P721" s="226">
        <v>2317210.6399999997</v>
      </c>
      <c r="Q721" s="226"/>
      <c r="R721" s="224">
        <f t="shared" ref="R721:T721" si="390">R722</f>
        <v>0</v>
      </c>
      <c r="S721" s="224">
        <f t="shared" si="390"/>
        <v>0</v>
      </c>
      <c r="T721" s="224">
        <f t="shared" si="390"/>
        <v>2317210.6399999997</v>
      </c>
      <c r="U721" s="220">
        <f t="shared" ref="U721:U781" si="391">P721/I721</f>
        <v>3814.9664800790251</v>
      </c>
      <c r="V721" s="227">
        <f>V722</f>
        <v>5562.0746121172215</v>
      </c>
    </row>
    <row r="722" spans="1:22" ht="35.25">
      <c r="A722" s="200">
        <v>1</v>
      </c>
      <c r="B722" s="219">
        <f>SUBTOTAL(9,$A$632:A722)</f>
        <v>78</v>
      </c>
      <c r="C722" s="229" t="s">
        <v>489</v>
      </c>
      <c r="D722" s="219">
        <v>1981</v>
      </c>
      <c r="E722" s="219"/>
      <c r="F722" s="219" t="s">
        <v>17191</v>
      </c>
      <c r="G722" s="219">
        <v>2</v>
      </c>
      <c r="H722" s="219" t="s">
        <v>16997</v>
      </c>
      <c r="I722" s="230">
        <v>607.4</v>
      </c>
      <c r="J722" s="230">
        <v>554.6</v>
      </c>
      <c r="K722" s="230">
        <v>473.90000000000003</v>
      </c>
      <c r="L722" s="231">
        <v>34</v>
      </c>
      <c r="M722" s="219" t="s">
        <v>17049</v>
      </c>
      <c r="N722" s="219" t="s">
        <v>17087</v>
      </c>
      <c r="O722" s="222" t="s">
        <v>17053</v>
      </c>
      <c r="P722" s="227">
        <v>2317210.6399999997</v>
      </c>
      <c r="Q722" s="227"/>
      <c r="R722" s="227">
        <v>0</v>
      </c>
      <c r="S722" s="227">
        <v>0</v>
      </c>
      <c r="T722" s="227">
        <f t="shared" si="384"/>
        <v>2317210.6399999997</v>
      </c>
      <c r="U722" s="220">
        <f t="shared" si="391"/>
        <v>3814.9664800790251</v>
      </c>
      <c r="V722" s="227">
        <v>5562.0746121172215</v>
      </c>
    </row>
    <row r="723" spans="1:22" ht="35.25">
      <c r="B723" s="228" t="s">
        <v>482</v>
      </c>
      <c r="C723" s="246"/>
      <c r="D723" s="219" t="s">
        <v>17027</v>
      </c>
      <c r="E723" s="219" t="s">
        <v>17027</v>
      </c>
      <c r="F723" s="219" t="s">
        <v>17027</v>
      </c>
      <c r="G723" s="219" t="s">
        <v>17027</v>
      </c>
      <c r="H723" s="219" t="s">
        <v>17027</v>
      </c>
      <c r="I723" s="224">
        <f>I724</f>
        <v>797.3</v>
      </c>
      <c r="J723" s="224">
        <f t="shared" ref="J723:L723" si="392">J724</f>
        <v>736.8</v>
      </c>
      <c r="K723" s="224">
        <f>K724</f>
        <v>736.8</v>
      </c>
      <c r="L723" s="225">
        <f t="shared" si="392"/>
        <v>40</v>
      </c>
      <c r="M723" s="219" t="s">
        <v>17027</v>
      </c>
      <c r="N723" s="219" t="s">
        <v>17027</v>
      </c>
      <c r="O723" s="222" t="s">
        <v>17027</v>
      </c>
      <c r="P723" s="226">
        <v>5322451.5199999996</v>
      </c>
      <c r="Q723" s="226"/>
      <c r="R723" s="224">
        <f t="shared" ref="R723:T723" si="393">R724</f>
        <v>0</v>
      </c>
      <c r="S723" s="224">
        <f t="shared" si="393"/>
        <v>0</v>
      </c>
      <c r="T723" s="224">
        <f t="shared" si="393"/>
        <v>5322451.5199999996</v>
      </c>
      <c r="U723" s="220">
        <f t="shared" si="391"/>
        <v>6675.5945315439603</v>
      </c>
      <c r="V723" s="227">
        <f>V724</f>
        <v>6675.5945315439621</v>
      </c>
    </row>
    <row r="724" spans="1:22" ht="35.25">
      <c r="A724" s="200">
        <v>1</v>
      </c>
      <c r="B724" s="219">
        <f>SUBTOTAL(9,$A$632:A724)</f>
        <v>79</v>
      </c>
      <c r="C724" s="229" t="s">
        <v>490</v>
      </c>
      <c r="D724" s="219">
        <v>1984</v>
      </c>
      <c r="E724" s="219"/>
      <c r="F724" s="219" t="s">
        <v>17191</v>
      </c>
      <c r="G724" s="219">
        <v>2</v>
      </c>
      <c r="H724" s="219" t="s">
        <v>16997</v>
      </c>
      <c r="I724" s="230">
        <v>797.3</v>
      </c>
      <c r="J724" s="230">
        <v>736.8</v>
      </c>
      <c r="K724" s="230">
        <v>736.8</v>
      </c>
      <c r="L724" s="231">
        <v>40</v>
      </c>
      <c r="M724" s="219" t="s">
        <v>17049</v>
      </c>
      <c r="N724" s="219" t="s">
        <v>17087</v>
      </c>
      <c r="O724" s="222" t="s">
        <v>17053</v>
      </c>
      <c r="P724" s="227">
        <v>5322451.5199999996</v>
      </c>
      <c r="Q724" s="227"/>
      <c r="R724" s="227">
        <v>0</v>
      </c>
      <c r="S724" s="227">
        <v>0</v>
      </c>
      <c r="T724" s="227">
        <f t="shared" si="384"/>
        <v>5322451.5199999996</v>
      </c>
      <c r="U724" s="220">
        <f t="shared" si="391"/>
        <v>6675.5945315439603</v>
      </c>
      <c r="V724" s="227">
        <v>6675.5945315439621</v>
      </c>
    </row>
    <row r="725" spans="1:22" ht="35.25">
      <c r="B725" s="228" t="s">
        <v>468</v>
      </c>
      <c r="C725" s="246"/>
      <c r="D725" s="219" t="s">
        <v>17027</v>
      </c>
      <c r="E725" s="219" t="s">
        <v>17027</v>
      </c>
      <c r="F725" s="219" t="s">
        <v>17027</v>
      </c>
      <c r="G725" s="219" t="s">
        <v>17027</v>
      </c>
      <c r="H725" s="219" t="s">
        <v>17027</v>
      </c>
      <c r="I725" s="224">
        <f>I726</f>
        <v>850</v>
      </c>
      <c r="J725" s="224">
        <f t="shared" ref="J725:L725" si="394">J726</f>
        <v>619.20000000000005</v>
      </c>
      <c r="K725" s="224">
        <f>K726</f>
        <v>90.300000000000068</v>
      </c>
      <c r="L725" s="225">
        <f t="shared" si="394"/>
        <v>40</v>
      </c>
      <c r="M725" s="219" t="s">
        <v>17027</v>
      </c>
      <c r="N725" s="219" t="s">
        <v>17027</v>
      </c>
      <c r="O725" s="222" t="s">
        <v>17027</v>
      </c>
      <c r="P725" s="226">
        <v>542668</v>
      </c>
      <c r="Q725" s="226"/>
      <c r="R725" s="224">
        <f t="shared" ref="R725:T725" si="395">R726</f>
        <v>0</v>
      </c>
      <c r="S725" s="224">
        <f t="shared" si="395"/>
        <v>0</v>
      </c>
      <c r="T725" s="224">
        <f t="shared" si="395"/>
        <v>542668</v>
      </c>
      <c r="U725" s="220">
        <f t="shared" si="391"/>
        <v>638.43294117647054</v>
      </c>
      <c r="V725" s="227">
        <f>V726</f>
        <v>638.43294117647054</v>
      </c>
    </row>
    <row r="726" spans="1:22" ht="35.25">
      <c r="A726" s="200">
        <v>1</v>
      </c>
      <c r="B726" s="219">
        <f>SUBTOTAL(9,$A$632:A726)</f>
        <v>80</v>
      </c>
      <c r="C726" s="229" t="s">
        <v>491</v>
      </c>
      <c r="D726" s="219">
        <v>1961</v>
      </c>
      <c r="E726" s="219"/>
      <c r="F726" s="219" t="s">
        <v>17191</v>
      </c>
      <c r="G726" s="219">
        <v>3</v>
      </c>
      <c r="H726" s="219" t="s">
        <v>17056</v>
      </c>
      <c r="I726" s="230">
        <v>850</v>
      </c>
      <c r="J726" s="230">
        <v>619.20000000000005</v>
      </c>
      <c r="K726" s="230">
        <v>90.300000000000068</v>
      </c>
      <c r="L726" s="231">
        <v>40</v>
      </c>
      <c r="M726" s="219" t="s">
        <v>17049</v>
      </c>
      <c r="N726" s="219" t="s">
        <v>17087</v>
      </c>
      <c r="O726" s="222" t="s">
        <v>17053</v>
      </c>
      <c r="P726" s="227">
        <v>542668</v>
      </c>
      <c r="Q726" s="227"/>
      <c r="R726" s="227">
        <v>0</v>
      </c>
      <c r="S726" s="227">
        <v>0</v>
      </c>
      <c r="T726" s="227">
        <f>P726-R726-S726</f>
        <v>542668</v>
      </c>
      <c r="U726" s="220">
        <f t="shared" si="391"/>
        <v>638.43294117647054</v>
      </c>
      <c r="V726" s="227">
        <v>638.43294117647054</v>
      </c>
    </row>
    <row r="727" spans="1:22" ht="35.25">
      <c r="B727" s="228" t="s">
        <v>289</v>
      </c>
      <c r="C727" s="246"/>
      <c r="D727" s="219" t="s">
        <v>17027</v>
      </c>
      <c r="E727" s="219" t="s">
        <v>17027</v>
      </c>
      <c r="F727" s="219" t="s">
        <v>17027</v>
      </c>
      <c r="G727" s="219" t="s">
        <v>17027</v>
      </c>
      <c r="H727" s="219" t="s">
        <v>17027</v>
      </c>
      <c r="I727" s="224">
        <f>SUM(I728:I730)</f>
        <v>4891.2000000000007</v>
      </c>
      <c r="J727" s="224">
        <f t="shared" ref="J727:L727" si="396">SUM(J728:J730)</f>
        <v>4233.7</v>
      </c>
      <c r="K727" s="224">
        <f>K728+K729+K730</f>
        <v>4123.1000000000004</v>
      </c>
      <c r="L727" s="225">
        <f t="shared" si="396"/>
        <v>123</v>
      </c>
      <c r="M727" s="219" t="s">
        <v>17027</v>
      </c>
      <c r="N727" s="219" t="s">
        <v>17027</v>
      </c>
      <c r="O727" s="222" t="s">
        <v>17027</v>
      </c>
      <c r="P727" s="226">
        <v>17182612.66</v>
      </c>
      <c r="Q727" s="226"/>
      <c r="R727" s="224">
        <f t="shared" ref="R727:T727" si="397">SUM(R728:R730)</f>
        <v>0</v>
      </c>
      <c r="S727" s="224">
        <f t="shared" si="397"/>
        <v>0</v>
      </c>
      <c r="T727" s="224">
        <f t="shared" si="397"/>
        <v>17182612.66</v>
      </c>
      <c r="U727" s="220">
        <f t="shared" si="391"/>
        <v>3512.9646426234867</v>
      </c>
      <c r="V727" s="227">
        <f>MAX(V728:V730)</f>
        <v>8977.2841348048878</v>
      </c>
    </row>
    <row r="728" spans="1:22" ht="35.25">
      <c r="A728" s="200">
        <v>1</v>
      </c>
      <c r="B728" s="219">
        <f>SUBTOTAL(9,$A$632:A728)</f>
        <v>81</v>
      </c>
      <c r="C728" s="229" t="s">
        <v>295</v>
      </c>
      <c r="D728" s="219">
        <v>1970</v>
      </c>
      <c r="E728" s="219"/>
      <c r="F728" s="219" t="s">
        <v>17191</v>
      </c>
      <c r="G728" s="219">
        <v>5</v>
      </c>
      <c r="H728" s="219" t="s">
        <v>16997</v>
      </c>
      <c r="I728" s="230">
        <v>2091.1</v>
      </c>
      <c r="J728" s="230">
        <v>1780.6</v>
      </c>
      <c r="K728" s="230">
        <v>1670</v>
      </c>
      <c r="L728" s="231">
        <v>55</v>
      </c>
      <c r="M728" s="219" t="s">
        <v>17049</v>
      </c>
      <c r="N728" s="219" t="s">
        <v>17065</v>
      </c>
      <c r="O728" s="222" t="s">
        <v>17148</v>
      </c>
      <c r="P728" s="227">
        <v>5356038.43</v>
      </c>
      <c r="Q728" s="227"/>
      <c r="R728" s="227">
        <v>0</v>
      </c>
      <c r="S728" s="227">
        <v>0</v>
      </c>
      <c r="T728" s="227">
        <f>P728-R728-S728</f>
        <v>5356038.43</v>
      </c>
      <c r="U728" s="220">
        <f t="shared" si="391"/>
        <v>2561.3497345894507</v>
      </c>
      <c r="V728" s="227">
        <v>2918.2942805222133</v>
      </c>
    </row>
    <row r="729" spans="1:22" ht="35.25">
      <c r="A729" s="200">
        <v>1</v>
      </c>
      <c r="B729" s="219">
        <f>SUBTOTAL(9,$A$632:A729)</f>
        <v>82</v>
      </c>
      <c r="C729" s="229" t="s">
        <v>296</v>
      </c>
      <c r="D729" s="219">
        <v>1991</v>
      </c>
      <c r="E729" s="219"/>
      <c r="F729" s="219" t="s">
        <v>17191</v>
      </c>
      <c r="G729" s="219">
        <v>5</v>
      </c>
      <c r="H729" s="219" t="s">
        <v>17056</v>
      </c>
      <c r="I729" s="230">
        <v>2039</v>
      </c>
      <c r="J729" s="230">
        <v>1749.4</v>
      </c>
      <c r="K729" s="230">
        <v>1749.4</v>
      </c>
      <c r="L729" s="231">
        <v>49</v>
      </c>
      <c r="M729" s="219" t="s">
        <v>17049</v>
      </c>
      <c r="N729" s="219" t="s">
        <v>17065</v>
      </c>
      <c r="O729" s="222" t="s">
        <v>17150</v>
      </c>
      <c r="P729" s="227">
        <v>5829678.5899999999</v>
      </c>
      <c r="Q729" s="227"/>
      <c r="R729" s="227">
        <v>0</v>
      </c>
      <c r="S729" s="227">
        <v>0</v>
      </c>
      <c r="T729" s="227">
        <f>P729-R729-S729</f>
        <v>5829678.5899999999</v>
      </c>
      <c r="U729" s="220">
        <f t="shared" si="391"/>
        <v>2859.0870966159882</v>
      </c>
      <c r="V729" s="227">
        <v>3003.5424580676804</v>
      </c>
    </row>
    <row r="730" spans="1:22" ht="35.25">
      <c r="A730" s="200">
        <v>1</v>
      </c>
      <c r="B730" s="219">
        <f>SUBTOTAL(9,$A$632:A730)</f>
        <v>83</v>
      </c>
      <c r="C730" s="229" t="s">
        <v>297</v>
      </c>
      <c r="D730" s="219">
        <v>1976</v>
      </c>
      <c r="E730" s="219"/>
      <c r="F730" s="219" t="s">
        <v>17191</v>
      </c>
      <c r="G730" s="219">
        <v>2</v>
      </c>
      <c r="H730" s="219" t="s">
        <v>16997</v>
      </c>
      <c r="I730" s="230">
        <v>761.1</v>
      </c>
      <c r="J730" s="230">
        <v>703.7</v>
      </c>
      <c r="K730" s="230">
        <v>703.7</v>
      </c>
      <c r="L730" s="231">
        <v>19</v>
      </c>
      <c r="M730" s="219" t="s">
        <v>17049</v>
      </c>
      <c r="N730" s="219" t="s">
        <v>17065</v>
      </c>
      <c r="O730" s="222" t="s">
        <v>17148</v>
      </c>
      <c r="P730" s="227">
        <v>5996895.6400000006</v>
      </c>
      <c r="Q730" s="227"/>
      <c r="R730" s="227">
        <v>0</v>
      </c>
      <c r="S730" s="227">
        <v>0</v>
      </c>
      <c r="T730" s="227">
        <f>P730-R730-S730</f>
        <v>5996895.6400000006</v>
      </c>
      <c r="U730" s="220">
        <f t="shared" si="391"/>
        <v>7879.2479831822366</v>
      </c>
      <c r="V730" s="227">
        <v>8977.2841348048878</v>
      </c>
    </row>
    <row r="731" spans="1:22" ht="35.25">
      <c r="B731" s="228" t="s">
        <v>298</v>
      </c>
      <c r="C731" s="246"/>
      <c r="D731" s="219" t="s">
        <v>17027</v>
      </c>
      <c r="E731" s="219" t="s">
        <v>17027</v>
      </c>
      <c r="F731" s="219" t="s">
        <v>17027</v>
      </c>
      <c r="G731" s="219" t="s">
        <v>17027</v>
      </c>
      <c r="H731" s="219" t="s">
        <v>17027</v>
      </c>
      <c r="I731" s="224">
        <f>I732</f>
        <v>657.9</v>
      </c>
      <c r="J731" s="224">
        <f t="shared" ref="J731:L731" si="398">J732</f>
        <v>607.4</v>
      </c>
      <c r="K731" s="224">
        <f>K732</f>
        <v>527.4</v>
      </c>
      <c r="L731" s="225">
        <f t="shared" si="398"/>
        <v>26</v>
      </c>
      <c r="M731" s="219" t="s">
        <v>17027</v>
      </c>
      <c r="N731" s="219" t="s">
        <v>17027</v>
      </c>
      <c r="O731" s="222" t="s">
        <v>17027</v>
      </c>
      <c r="P731" s="226">
        <v>6202311.5</v>
      </c>
      <c r="Q731" s="226"/>
      <c r="R731" s="224">
        <f t="shared" ref="R731:T731" si="399">R732</f>
        <v>0</v>
      </c>
      <c r="S731" s="224">
        <f t="shared" si="399"/>
        <v>0</v>
      </c>
      <c r="T731" s="224">
        <f t="shared" si="399"/>
        <v>6202311.5</v>
      </c>
      <c r="U731" s="220">
        <f t="shared" si="391"/>
        <v>9427.4380604955168</v>
      </c>
      <c r="V731" s="227">
        <f>V732</f>
        <v>10436.935248518013</v>
      </c>
    </row>
    <row r="732" spans="1:22" ht="35.25">
      <c r="A732" s="200">
        <v>1</v>
      </c>
      <c r="B732" s="219">
        <f>SUBTOTAL(9,$A$632:A732)</f>
        <v>84</v>
      </c>
      <c r="C732" s="229" t="s">
        <v>299</v>
      </c>
      <c r="D732" s="219">
        <v>1976</v>
      </c>
      <c r="E732" s="219"/>
      <c r="F732" s="219" t="s">
        <v>17191</v>
      </c>
      <c r="G732" s="219">
        <v>2</v>
      </c>
      <c r="H732" s="219" t="s">
        <v>16997</v>
      </c>
      <c r="I732" s="230">
        <v>657.9</v>
      </c>
      <c r="J732" s="230">
        <v>607.4</v>
      </c>
      <c r="K732" s="230">
        <v>527.4</v>
      </c>
      <c r="L732" s="231">
        <v>26</v>
      </c>
      <c r="M732" s="219" t="s">
        <v>17049</v>
      </c>
      <c r="N732" s="219" t="s">
        <v>17087</v>
      </c>
      <c r="O732" s="222" t="s">
        <v>17053</v>
      </c>
      <c r="P732" s="227">
        <v>6202311.5</v>
      </c>
      <c r="Q732" s="227"/>
      <c r="R732" s="227">
        <v>0</v>
      </c>
      <c r="S732" s="227">
        <v>0</v>
      </c>
      <c r="T732" s="227">
        <f>P732-R732-S732</f>
        <v>6202311.5</v>
      </c>
      <c r="U732" s="220">
        <f t="shared" si="391"/>
        <v>9427.4380604955168</v>
      </c>
      <c r="V732" s="227">
        <v>10436.935248518013</v>
      </c>
    </row>
    <row r="733" spans="1:22" ht="35.25">
      <c r="B733" s="228" t="s">
        <v>336</v>
      </c>
      <c r="C733" s="246"/>
      <c r="D733" s="219" t="s">
        <v>17027</v>
      </c>
      <c r="E733" s="219" t="s">
        <v>17027</v>
      </c>
      <c r="F733" s="219" t="s">
        <v>17027</v>
      </c>
      <c r="G733" s="219" t="s">
        <v>17027</v>
      </c>
      <c r="H733" s="219" t="s">
        <v>17027</v>
      </c>
      <c r="I733" s="224">
        <f>I734</f>
        <v>497.6</v>
      </c>
      <c r="J733" s="224">
        <f t="shared" ref="J733:L733" si="400">J734</f>
        <v>453</v>
      </c>
      <c r="K733" s="224">
        <f>K734</f>
        <v>356.3</v>
      </c>
      <c r="L733" s="225">
        <f t="shared" si="400"/>
        <v>10</v>
      </c>
      <c r="M733" s="219" t="s">
        <v>17027</v>
      </c>
      <c r="N733" s="219" t="s">
        <v>17027</v>
      </c>
      <c r="O733" s="222" t="s">
        <v>17027</v>
      </c>
      <c r="P733" s="226">
        <v>4945765.3100000005</v>
      </c>
      <c r="Q733" s="226"/>
      <c r="R733" s="224">
        <f t="shared" ref="R733:T733" si="401">R734</f>
        <v>0</v>
      </c>
      <c r="S733" s="224">
        <f t="shared" si="401"/>
        <v>0</v>
      </c>
      <c r="T733" s="224">
        <f t="shared" si="401"/>
        <v>4945765.3100000005</v>
      </c>
      <c r="U733" s="220">
        <f t="shared" si="391"/>
        <v>9939.2389670418015</v>
      </c>
      <c r="V733" s="227">
        <f>V734</f>
        <v>10159.485530546623</v>
      </c>
    </row>
    <row r="734" spans="1:22" ht="35.25">
      <c r="A734" s="200">
        <v>1</v>
      </c>
      <c r="B734" s="219">
        <f>SUBTOTAL(9,$A$632:A734)</f>
        <v>85</v>
      </c>
      <c r="C734" s="229" t="s">
        <v>338</v>
      </c>
      <c r="D734" s="219">
        <v>1967</v>
      </c>
      <c r="E734" s="219"/>
      <c r="F734" s="219" t="s">
        <v>17191</v>
      </c>
      <c r="G734" s="219">
        <v>2</v>
      </c>
      <c r="H734" s="219" t="s">
        <v>16997</v>
      </c>
      <c r="I734" s="230">
        <v>497.6</v>
      </c>
      <c r="J734" s="230">
        <v>453</v>
      </c>
      <c r="K734" s="230">
        <v>356.3</v>
      </c>
      <c r="L734" s="231">
        <v>10</v>
      </c>
      <c r="M734" s="219" t="s">
        <v>17049</v>
      </c>
      <c r="N734" s="219" t="s">
        <v>17087</v>
      </c>
      <c r="O734" s="222" t="s">
        <v>17053</v>
      </c>
      <c r="P734" s="227">
        <v>4945765.3100000005</v>
      </c>
      <c r="Q734" s="227"/>
      <c r="R734" s="227">
        <v>0</v>
      </c>
      <c r="S734" s="227">
        <v>0</v>
      </c>
      <c r="T734" s="227">
        <f>P734-R734-S734</f>
        <v>4945765.3100000005</v>
      </c>
      <c r="U734" s="220">
        <f t="shared" si="391"/>
        <v>9939.2389670418015</v>
      </c>
      <c r="V734" s="227">
        <v>10159.485530546623</v>
      </c>
    </row>
    <row r="735" spans="1:22" ht="35.25">
      <c r="B735" s="228" t="s">
        <v>337</v>
      </c>
      <c r="C735" s="246"/>
      <c r="D735" s="219" t="s">
        <v>17027</v>
      </c>
      <c r="E735" s="219" t="s">
        <v>17027</v>
      </c>
      <c r="F735" s="219" t="s">
        <v>17027</v>
      </c>
      <c r="G735" s="219" t="s">
        <v>17027</v>
      </c>
      <c r="H735" s="219" t="s">
        <v>17027</v>
      </c>
      <c r="I735" s="224">
        <f>I736</f>
        <v>399.7</v>
      </c>
      <c r="J735" s="224">
        <f t="shared" ref="J735:L735" si="402">J736</f>
        <v>374.8</v>
      </c>
      <c r="K735" s="224">
        <f>K736</f>
        <v>374.8</v>
      </c>
      <c r="L735" s="225">
        <f t="shared" si="402"/>
        <v>15</v>
      </c>
      <c r="M735" s="219" t="s">
        <v>17027</v>
      </c>
      <c r="N735" s="219" t="s">
        <v>17027</v>
      </c>
      <c r="O735" s="222" t="s">
        <v>17027</v>
      </c>
      <c r="P735" s="226">
        <v>3249753.92</v>
      </c>
      <c r="Q735" s="226"/>
      <c r="R735" s="224">
        <f t="shared" ref="R735:T735" si="403">R736</f>
        <v>0</v>
      </c>
      <c r="S735" s="224">
        <f t="shared" si="403"/>
        <v>0</v>
      </c>
      <c r="T735" s="224">
        <f t="shared" si="403"/>
        <v>3249753.92</v>
      </c>
      <c r="U735" s="220">
        <f t="shared" si="391"/>
        <v>8130.482661996497</v>
      </c>
      <c r="V735" s="227">
        <f>V736</f>
        <v>8130.482661996497</v>
      </c>
    </row>
    <row r="736" spans="1:22" ht="35.25">
      <c r="A736" s="200">
        <v>1</v>
      </c>
      <c r="B736" s="219">
        <f>SUBTOTAL(9,$A$632:A736)</f>
        <v>86</v>
      </c>
      <c r="C736" s="229" t="s">
        <v>339</v>
      </c>
      <c r="D736" s="219">
        <v>1971</v>
      </c>
      <c r="E736" s="219"/>
      <c r="F736" s="219" t="s">
        <v>17191</v>
      </c>
      <c r="G736" s="219">
        <v>2</v>
      </c>
      <c r="H736" s="219" t="s">
        <v>16997</v>
      </c>
      <c r="I736" s="230">
        <v>399.7</v>
      </c>
      <c r="J736" s="230">
        <v>374.8</v>
      </c>
      <c r="K736" s="230">
        <v>374.8</v>
      </c>
      <c r="L736" s="231">
        <v>15</v>
      </c>
      <c r="M736" s="219" t="s">
        <v>17049</v>
      </c>
      <c r="N736" s="219" t="s">
        <v>17087</v>
      </c>
      <c r="O736" s="222" t="s">
        <v>17053</v>
      </c>
      <c r="P736" s="227">
        <v>3249753.92</v>
      </c>
      <c r="Q736" s="227"/>
      <c r="R736" s="227">
        <v>0</v>
      </c>
      <c r="S736" s="227">
        <v>0</v>
      </c>
      <c r="T736" s="227">
        <f>P736-R736-S736</f>
        <v>3249753.92</v>
      </c>
      <c r="U736" s="220">
        <f t="shared" si="391"/>
        <v>8130.482661996497</v>
      </c>
      <c r="V736" s="227">
        <v>8130.482661996497</v>
      </c>
    </row>
    <row r="737" spans="1:22" ht="35.25">
      <c r="B737" s="228" t="s">
        <v>360</v>
      </c>
      <c r="C737" s="246"/>
      <c r="D737" s="219" t="s">
        <v>17027</v>
      </c>
      <c r="E737" s="219" t="s">
        <v>17027</v>
      </c>
      <c r="F737" s="219" t="s">
        <v>17027</v>
      </c>
      <c r="G737" s="219" t="s">
        <v>17027</v>
      </c>
      <c r="H737" s="219" t="s">
        <v>17027</v>
      </c>
      <c r="I737" s="224">
        <f>I738</f>
        <v>513.9</v>
      </c>
      <c r="J737" s="224">
        <f t="shared" ref="J737:L737" si="404">J738</f>
        <v>513.9</v>
      </c>
      <c r="K737" s="224">
        <f>K738</f>
        <v>513.9</v>
      </c>
      <c r="L737" s="225">
        <f t="shared" si="404"/>
        <v>20</v>
      </c>
      <c r="M737" s="219" t="s">
        <v>17027</v>
      </c>
      <c r="N737" s="219" t="s">
        <v>17027</v>
      </c>
      <c r="O737" s="222" t="s">
        <v>17027</v>
      </c>
      <c r="P737" s="226">
        <v>4441783.34</v>
      </c>
      <c r="Q737" s="226"/>
      <c r="R737" s="224">
        <f t="shared" ref="R737:T737" si="405">R738</f>
        <v>0</v>
      </c>
      <c r="S737" s="224">
        <f t="shared" si="405"/>
        <v>0</v>
      </c>
      <c r="T737" s="224">
        <f t="shared" si="405"/>
        <v>4441783.34</v>
      </c>
      <c r="U737" s="220">
        <f t="shared" si="391"/>
        <v>8643.2834014399687</v>
      </c>
      <c r="V737" s="227">
        <f>V738</f>
        <v>9247.0785481611201</v>
      </c>
    </row>
    <row r="738" spans="1:22" ht="35.25">
      <c r="A738" s="200">
        <v>1</v>
      </c>
      <c r="B738" s="219">
        <f>SUBTOTAL(9,$A$632:A738)</f>
        <v>87</v>
      </c>
      <c r="C738" s="229" t="s">
        <v>362</v>
      </c>
      <c r="D738" s="219">
        <v>1968</v>
      </c>
      <c r="E738" s="219"/>
      <c r="F738" s="219" t="s">
        <v>17191</v>
      </c>
      <c r="G738" s="219">
        <v>2</v>
      </c>
      <c r="H738" s="219" t="s">
        <v>16997</v>
      </c>
      <c r="I738" s="230">
        <v>513.9</v>
      </c>
      <c r="J738" s="230">
        <v>513.9</v>
      </c>
      <c r="K738" s="230">
        <v>513.9</v>
      </c>
      <c r="L738" s="231">
        <v>20</v>
      </c>
      <c r="M738" s="219" t="s">
        <v>17049</v>
      </c>
      <c r="N738" s="219" t="s">
        <v>17065</v>
      </c>
      <c r="O738" s="222" t="s">
        <v>17185</v>
      </c>
      <c r="P738" s="227">
        <v>4441783.34</v>
      </c>
      <c r="Q738" s="227"/>
      <c r="R738" s="227">
        <v>0</v>
      </c>
      <c r="S738" s="227">
        <v>0</v>
      </c>
      <c r="T738" s="227">
        <f>P738-R738-S738</f>
        <v>4441783.34</v>
      </c>
      <c r="U738" s="220">
        <f t="shared" si="391"/>
        <v>8643.2834014399687</v>
      </c>
      <c r="V738" s="227">
        <v>9247.0785481611201</v>
      </c>
    </row>
    <row r="739" spans="1:22" ht="35.25">
      <c r="B739" s="228" t="s">
        <v>361</v>
      </c>
      <c r="C739" s="246"/>
      <c r="D739" s="219" t="s">
        <v>17027</v>
      </c>
      <c r="E739" s="219" t="s">
        <v>17027</v>
      </c>
      <c r="F739" s="219" t="s">
        <v>17027</v>
      </c>
      <c r="G739" s="219" t="s">
        <v>17027</v>
      </c>
      <c r="H739" s="219" t="s">
        <v>17027</v>
      </c>
      <c r="I739" s="224">
        <f>I740</f>
        <v>612.5</v>
      </c>
      <c r="J739" s="224">
        <f t="shared" ref="J739:L739" si="406">J740</f>
        <v>544.6</v>
      </c>
      <c r="K739" s="224">
        <f>K740</f>
        <v>544.6</v>
      </c>
      <c r="L739" s="225">
        <f t="shared" si="406"/>
        <v>29</v>
      </c>
      <c r="M739" s="219" t="s">
        <v>17027</v>
      </c>
      <c r="N739" s="219" t="s">
        <v>17027</v>
      </c>
      <c r="O739" s="222" t="s">
        <v>17027</v>
      </c>
      <c r="P739" s="226">
        <v>4274814.47</v>
      </c>
      <c r="Q739" s="226"/>
      <c r="R739" s="224">
        <f t="shared" ref="R739:T739" si="407">R740</f>
        <v>0</v>
      </c>
      <c r="S739" s="224">
        <f t="shared" si="407"/>
        <v>0</v>
      </c>
      <c r="T739" s="224">
        <f t="shared" si="407"/>
        <v>4274814.47</v>
      </c>
      <c r="U739" s="220">
        <f t="shared" si="391"/>
        <v>6979.2889306122443</v>
      </c>
      <c r="V739" s="227">
        <f>V740</f>
        <v>7466.85551510204</v>
      </c>
    </row>
    <row r="740" spans="1:22" ht="35.25">
      <c r="A740" s="200">
        <v>1</v>
      </c>
      <c r="B740" s="219">
        <f>SUBTOTAL(9,$A$632:A740)</f>
        <v>88</v>
      </c>
      <c r="C740" s="229" t="s">
        <v>363</v>
      </c>
      <c r="D740" s="219">
        <v>1987</v>
      </c>
      <c r="E740" s="219"/>
      <c r="F740" s="219" t="s">
        <v>17054</v>
      </c>
      <c r="G740" s="219">
        <v>2</v>
      </c>
      <c r="H740" s="219" t="s">
        <v>16997</v>
      </c>
      <c r="I740" s="230">
        <v>612.5</v>
      </c>
      <c r="J740" s="230">
        <v>544.6</v>
      </c>
      <c r="K740" s="230">
        <v>544.6</v>
      </c>
      <c r="L740" s="231">
        <v>29</v>
      </c>
      <c r="M740" s="219" t="s">
        <v>17049</v>
      </c>
      <c r="N740" s="219" t="s">
        <v>17087</v>
      </c>
      <c r="O740" s="222" t="s">
        <v>17053</v>
      </c>
      <c r="P740" s="227">
        <v>4274814.47</v>
      </c>
      <c r="Q740" s="227"/>
      <c r="R740" s="227">
        <v>0</v>
      </c>
      <c r="S740" s="227">
        <v>0</v>
      </c>
      <c r="T740" s="227">
        <f>P740-R740-S740</f>
        <v>4274814.47</v>
      </c>
      <c r="U740" s="220">
        <f t="shared" si="391"/>
        <v>6979.2889306122443</v>
      </c>
      <c r="V740" s="227">
        <v>7466.85551510204</v>
      </c>
    </row>
    <row r="741" spans="1:22" ht="35.25">
      <c r="B741" s="217" t="s">
        <v>45</v>
      </c>
      <c r="C741" s="247"/>
      <c r="D741" s="219" t="s">
        <v>17027</v>
      </c>
      <c r="E741" s="219" t="s">
        <v>17027</v>
      </c>
      <c r="F741" s="219" t="s">
        <v>17027</v>
      </c>
      <c r="G741" s="219" t="s">
        <v>17027</v>
      </c>
      <c r="H741" s="219" t="s">
        <v>17027</v>
      </c>
      <c r="I741" s="224">
        <f>I742</f>
        <v>1049.8</v>
      </c>
      <c r="J741" s="224">
        <f t="shared" ref="J741:L741" si="408">J742</f>
        <v>905.5</v>
      </c>
      <c r="K741" s="224">
        <f>K742</f>
        <v>800.1</v>
      </c>
      <c r="L741" s="225">
        <f t="shared" si="408"/>
        <v>57</v>
      </c>
      <c r="M741" s="219" t="s">
        <v>17027</v>
      </c>
      <c r="N741" s="219" t="s">
        <v>17027</v>
      </c>
      <c r="O741" s="222" t="s">
        <v>17027</v>
      </c>
      <c r="P741" s="226">
        <v>5392384</v>
      </c>
      <c r="Q741" s="226"/>
      <c r="R741" s="224">
        <f t="shared" ref="R741:T741" si="409">R742</f>
        <v>0</v>
      </c>
      <c r="S741" s="224">
        <f t="shared" si="409"/>
        <v>0</v>
      </c>
      <c r="T741" s="224">
        <f t="shared" si="409"/>
        <v>5392384</v>
      </c>
      <c r="U741" s="220">
        <f t="shared" si="391"/>
        <v>5136.5822061345025</v>
      </c>
      <c r="V741" s="227">
        <f>V742</f>
        <v>5136.5822061345025</v>
      </c>
    </row>
    <row r="742" spans="1:22" ht="35.25">
      <c r="A742" s="200">
        <v>1</v>
      </c>
      <c r="B742" s="219">
        <f>SUBTOTAL(9,$A$632:A742)</f>
        <v>89</v>
      </c>
      <c r="C742" s="247" t="s">
        <v>51</v>
      </c>
      <c r="D742" s="219">
        <v>1978</v>
      </c>
      <c r="E742" s="219"/>
      <c r="F742" s="219" t="s">
        <v>17191</v>
      </c>
      <c r="G742" s="219">
        <v>2</v>
      </c>
      <c r="H742" s="219" t="s">
        <v>17056</v>
      </c>
      <c r="I742" s="230">
        <v>1049.8</v>
      </c>
      <c r="J742" s="230">
        <v>905.5</v>
      </c>
      <c r="K742" s="230">
        <v>800.1</v>
      </c>
      <c r="L742" s="231">
        <v>57</v>
      </c>
      <c r="M742" s="219" t="s">
        <v>17049</v>
      </c>
      <c r="N742" s="219" t="s">
        <v>17166</v>
      </c>
      <c r="O742" s="222" t="s">
        <v>17165</v>
      </c>
      <c r="P742" s="227">
        <v>5392384</v>
      </c>
      <c r="Q742" s="227"/>
      <c r="R742" s="227">
        <v>0</v>
      </c>
      <c r="S742" s="227">
        <v>0</v>
      </c>
      <c r="T742" s="227">
        <f>P742-R742-S742</f>
        <v>5392384</v>
      </c>
      <c r="U742" s="220">
        <f t="shared" si="391"/>
        <v>5136.5822061345025</v>
      </c>
      <c r="V742" s="227">
        <v>5136.5822061345025</v>
      </c>
    </row>
    <row r="743" spans="1:22" ht="35.25">
      <c r="B743" s="228" t="s">
        <v>349</v>
      </c>
      <c r="C743" s="246"/>
      <c r="D743" s="219" t="s">
        <v>17027</v>
      </c>
      <c r="E743" s="219" t="s">
        <v>17027</v>
      </c>
      <c r="F743" s="219" t="s">
        <v>17027</v>
      </c>
      <c r="G743" s="219" t="s">
        <v>17027</v>
      </c>
      <c r="H743" s="219" t="s">
        <v>17027</v>
      </c>
      <c r="I743" s="224">
        <f>SUM(I744:I748)</f>
        <v>2471.6999999999998</v>
      </c>
      <c r="J743" s="224">
        <f>SUM(J744:J748)</f>
        <v>2249.7999999999997</v>
      </c>
      <c r="K743" s="224">
        <f>SUM(K744:K748)</f>
        <v>1960</v>
      </c>
      <c r="L743" s="225">
        <f>SUM(L744:L748)</f>
        <v>113</v>
      </c>
      <c r="M743" s="219" t="s">
        <v>17027</v>
      </c>
      <c r="N743" s="219" t="s">
        <v>17027</v>
      </c>
      <c r="O743" s="222" t="s">
        <v>17027</v>
      </c>
      <c r="P743" s="226">
        <v>18539441.189999998</v>
      </c>
      <c r="Q743" s="226"/>
      <c r="R743" s="224">
        <f>SUM(R744:R748)</f>
        <v>0</v>
      </c>
      <c r="S743" s="224">
        <f>SUM(S744:S748)</f>
        <v>0</v>
      </c>
      <c r="T743" s="224">
        <f>SUM(T744:T748)</f>
        <v>18539441.189999998</v>
      </c>
      <c r="U743" s="220">
        <f t="shared" si="391"/>
        <v>7500.68422138609</v>
      </c>
      <c r="V743" s="227">
        <f>MAX(V744:V748)</f>
        <v>8064.7609424371485</v>
      </c>
    </row>
    <row r="744" spans="1:22" ht="35.25">
      <c r="A744" s="200">
        <v>1</v>
      </c>
      <c r="B744" s="219">
        <f>SUBTOTAL(9,$A$632:A744)</f>
        <v>90</v>
      </c>
      <c r="C744" s="229" t="s">
        <v>350</v>
      </c>
      <c r="D744" s="219">
        <v>1952</v>
      </c>
      <c r="E744" s="219"/>
      <c r="F744" s="219" t="s">
        <v>17191</v>
      </c>
      <c r="G744" s="219">
        <v>2</v>
      </c>
      <c r="H744" s="219" t="s">
        <v>16997</v>
      </c>
      <c r="I744" s="230">
        <v>727.9</v>
      </c>
      <c r="J744" s="230">
        <v>658.7</v>
      </c>
      <c r="K744" s="230">
        <v>545.6</v>
      </c>
      <c r="L744" s="231">
        <v>33</v>
      </c>
      <c r="M744" s="219" t="s">
        <v>17049</v>
      </c>
      <c r="N744" s="219" t="s">
        <v>17087</v>
      </c>
      <c r="O744" s="222" t="s">
        <v>17053</v>
      </c>
      <c r="P744" s="227">
        <v>5870339.4900000002</v>
      </c>
      <c r="Q744" s="227"/>
      <c r="R744" s="227">
        <v>0</v>
      </c>
      <c r="S744" s="227">
        <v>0</v>
      </c>
      <c r="T744" s="227">
        <f>P744-R744-S744</f>
        <v>5870339.4900000002</v>
      </c>
      <c r="U744" s="220">
        <f t="shared" si="391"/>
        <v>8064.7609424371485</v>
      </c>
      <c r="V744" s="227">
        <v>8064.7609424371485</v>
      </c>
    </row>
    <row r="745" spans="1:22" ht="35.25">
      <c r="A745" s="200">
        <v>1</v>
      </c>
      <c r="B745" s="219">
        <f>SUBTOTAL(9,$A$632:A745)</f>
        <v>91</v>
      </c>
      <c r="C745" s="229" t="s">
        <v>351</v>
      </c>
      <c r="D745" s="219">
        <v>1972</v>
      </c>
      <c r="E745" s="219"/>
      <c r="F745" s="219" t="s">
        <v>17191</v>
      </c>
      <c r="G745" s="219">
        <v>2</v>
      </c>
      <c r="H745" s="219" t="s">
        <v>16997</v>
      </c>
      <c r="I745" s="230">
        <v>779.7</v>
      </c>
      <c r="J745" s="230">
        <v>723.9</v>
      </c>
      <c r="K745" s="230">
        <v>682.5</v>
      </c>
      <c r="L745" s="231">
        <v>35</v>
      </c>
      <c r="M745" s="219" t="s">
        <v>17049</v>
      </c>
      <c r="N745" s="219" t="s">
        <v>17087</v>
      </c>
      <c r="O745" s="222" t="s">
        <v>17053</v>
      </c>
      <c r="P745" s="227">
        <v>6286195.5</v>
      </c>
      <c r="Q745" s="227"/>
      <c r="R745" s="227">
        <v>0</v>
      </c>
      <c r="S745" s="227">
        <v>0</v>
      </c>
      <c r="T745" s="227">
        <f>P745-R745-S745</f>
        <v>6286195.5</v>
      </c>
      <c r="U745" s="220">
        <f t="shared" si="391"/>
        <v>8062.3258945748357</v>
      </c>
      <c r="V745" s="227">
        <v>8062.3258945748357</v>
      </c>
    </row>
    <row r="746" spans="1:22" ht="35.25">
      <c r="A746" s="200">
        <v>1</v>
      </c>
      <c r="B746" s="219">
        <f>SUBTOTAL(9,$A$632:A746)</f>
        <v>92</v>
      </c>
      <c r="C746" s="229" t="s">
        <v>352</v>
      </c>
      <c r="D746" s="219">
        <v>1949</v>
      </c>
      <c r="E746" s="219"/>
      <c r="F746" s="219" t="s">
        <v>17191</v>
      </c>
      <c r="G746" s="219">
        <v>2</v>
      </c>
      <c r="H746" s="219" t="s">
        <v>16995</v>
      </c>
      <c r="I746" s="230">
        <v>275.7</v>
      </c>
      <c r="J746" s="230">
        <v>253.1</v>
      </c>
      <c r="K746" s="230">
        <v>253.1</v>
      </c>
      <c r="L746" s="231">
        <v>10</v>
      </c>
      <c r="M746" s="219" t="s">
        <v>17049</v>
      </c>
      <c r="N746" s="219" t="s">
        <v>17087</v>
      </c>
      <c r="O746" s="222" t="s">
        <v>17053</v>
      </c>
      <c r="P746" s="227">
        <v>1740792.5999999999</v>
      </c>
      <c r="Q746" s="227"/>
      <c r="R746" s="227">
        <v>0</v>
      </c>
      <c r="S746" s="227">
        <v>0</v>
      </c>
      <c r="T746" s="227">
        <f>P746-R746-S746</f>
        <v>1740792.5999999999</v>
      </c>
      <c r="U746" s="220">
        <f t="shared" si="391"/>
        <v>6314.0826985854183</v>
      </c>
      <c r="V746" s="227">
        <v>6314.0826985854183</v>
      </c>
    </row>
    <row r="747" spans="1:22" ht="35.25">
      <c r="A747" s="200">
        <v>1</v>
      </c>
      <c r="B747" s="219">
        <f>SUBTOTAL(9,$A$632:A747)</f>
        <v>93</v>
      </c>
      <c r="C747" s="229" t="s">
        <v>353</v>
      </c>
      <c r="D747" s="219">
        <v>1949</v>
      </c>
      <c r="E747" s="219"/>
      <c r="F747" s="219" t="s">
        <v>17191</v>
      </c>
      <c r="G747" s="219">
        <v>2</v>
      </c>
      <c r="H747" s="219" t="s">
        <v>16995</v>
      </c>
      <c r="I747" s="230">
        <v>298.89999999999998</v>
      </c>
      <c r="J747" s="230">
        <v>263.89999999999998</v>
      </c>
      <c r="K747" s="230">
        <v>215.39999999999998</v>
      </c>
      <c r="L747" s="231">
        <v>17</v>
      </c>
      <c r="M747" s="219" t="s">
        <v>17049</v>
      </c>
      <c r="N747" s="219" t="s">
        <v>17087</v>
      </c>
      <c r="O747" s="222" t="s">
        <v>17053</v>
      </c>
      <c r="P747" s="227">
        <v>1740792.5999999999</v>
      </c>
      <c r="Q747" s="227"/>
      <c r="R747" s="227">
        <v>0</v>
      </c>
      <c r="S747" s="227">
        <v>0</v>
      </c>
      <c r="T747" s="227">
        <f>P747-R747-S747</f>
        <v>1740792.5999999999</v>
      </c>
      <c r="U747" s="220">
        <f t="shared" si="391"/>
        <v>5823.9966543994651</v>
      </c>
      <c r="V747" s="227">
        <v>5823.9966543994651</v>
      </c>
    </row>
    <row r="748" spans="1:22" ht="35.25">
      <c r="A748" s="200">
        <v>1</v>
      </c>
      <c r="B748" s="219">
        <f>SUBTOTAL(9,$A$632:A748)</f>
        <v>94</v>
      </c>
      <c r="C748" s="229" t="s">
        <v>354</v>
      </c>
      <c r="D748" s="219">
        <v>1950</v>
      </c>
      <c r="E748" s="219"/>
      <c r="F748" s="219" t="s">
        <v>17191</v>
      </c>
      <c r="G748" s="219">
        <v>2</v>
      </c>
      <c r="H748" s="219" t="s">
        <v>16997</v>
      </c>
      <c r="I748" s="230">
        <v>389.5</v>
      </c>
      <c r="J748" s="230">
        <v>350.2</v>
      </c>
      <c r="K748" s="230">
        <v>263.39999999999998</v>
      </c>
      <c r="L748" s="231">
        <v>18</v>
      </c>
      <c r="M748" s="219" t="s">
        <v>17049</v>
      </c>
      <c r="N748" s="219" t="s">
        <v>17087</v>
      </c>
      <c r="O748" s="222" t="s">
        <v>17053</v>
      </c>
      <c r="P748" s="227">
        <v>2901321</v>
      </c>
      <c r="Q748" s="227"/>
      <c r="R748" s="227">
        <v>0</v>
      </c>
      <c r="S748" s="227">
        <v>0</v>
      </c>
      <c r="T748" s="227">
        <f>P748-R748-S748</f>
        <v>2901321</v>
      </c>
      <c r="U748" s="220">
        <f t="shared" si="391"/>
        <v>7448.834403080873</v>
      </c>
      <c r="V748" s="227">
        <v>7448.834403080873</v>
      </c>
    </row>
    <row r="749" spans="1:22" ht="35.25">
      <c r="B749" s="228" t="s">
        <v>372</v>
      </c>
      <c r="C749" s="246"/>
      <c r="D749" s="219" t="s">
        <v>17027</v>
      </c>
      <c r="E749" s="219" t="s">
        <v>17027</v>
      </c>
      <c r="F749" s="219" t="s">
        <v>17027</v>
      </c>
      <c r="G749" s="219" t="s">
        <v>17027</v>
      </c>
      <c r="H749" s="219" t="s">
        <v>17027</v>
      </c>
      <c r="I749" s="224">
        <f>I750+I751</f>
        <v>1319.89</v>
      </c>
      <c r="J749" s="224">
        <f t="shared" ref="J749:L749" si="410">J750+J751</f>
        <v>1319.89</v>
      </c>
      <c r="K749" s="224">
        <f>K750+K751</f>
        <v>1098.99</v>
      </c>
      <c r="L749" s="225">
        <f t="shared" si="410"/>
        <v>63</v>
      </c>
      <c r="M749" s="219" t="s">
        <v>17027</v>
      </c>
      <c r="N749" s="219" t="s">
        <v>17027</v>
      </c>
      <c r="O749" s="222" t="s">
        <v>17027</v>
      </c>
      <c r="P749" s="226">
        <v>9318713.5999999978</v>
      </c>
      <c r="Q749" s="226"/>
      <c r="R749" s="224">
        <f t="shared" ref="R749:T749" si="411">R750+R751</f>
        <v>0</v>
      </c>
      <c r="S749" s="224">
        <f t="shared" si="411"/>
        <v>0</v>
      </c>
      <c r="T749" s="224">
        <f t="shared" si="411"/>
        <v>9318713.5999999978</v>
      </c>
      <c r="U749" s="220">
        <f t="shared" si="391"/>
        <v>7060.2198668070805</v>
      </c>
      <c r="V749" s="227">
        <f>MAX(V750:V751)</f>
        <v>7765.2865203761758</v>
      </c>
    </row>
    <row r="750" spans="1:22" ht="35.25">
      <c r="A750" s="200">
        <v>1</v>
      </c>
      <c r="B750" s="219">
        <f>SUBTOTAL(9,$A$632:A750)</f>
        <v>95</v>
      </c>
      <c r="C750" s="229" t="s">
        <v>378</v>
      </c>
      <c r="D750" s="219">
        <v>1969</v>
      </c>
      <c r="E750" s="219"/>
      <c r="F750" s="219" t="s">
        <v>17191</v>
      </c>
      <c r="G750" s="219">
        <v>2</v>
      </c>
      <c r="H750" s="219" t="s">
        <v>16997</v>
      </c>
      <c r="I750" s="230">
        <v>745.69</v>
      </c>
      <c r="J750" s="230">
        <v>745.69</v>
      </c>
      <c r="K750" s="230">
        <v>667.59</v>
      </c>
      <c r="L750" s="231">
        <v>35</v>
      </c>
      <c r="M750" s="219" t="s">
        <v>17049</v>
      </c>
      <c r="N750" s="219" t="s">
        <v>17087</v>
      </c>
      <c r="O750" s="222" t="s">
        <v>17053</v>
      </c>
      <c r="P750" s="227">
        <v>4859886.0799999991</v>
      </c>
      <c r="Q750" s="227"/>
      <c r="R750" s="227">
        <v>0</v>
      </c>
      <c r="S750" s="227">
        <v>0</v>
      </c>
      <c r="T750" s="227">
        <f t="shared" ref="T750:T751" si="412">P750-R750-S750</f>
        <v>4859886.0799999991</v>
      </c>
      <c r="U750" s="220">
        <f t="shared" si="391"/>
        <v>6517.3008622886173</v>
      </c>
      <c r="V750" s="227">
        <v>6517.3008622886182</v>
      </c>
    </row>
    <row r="751" spans="1:22" ht="35.25">
      <c r="A751" s="200">
        <v>1</v>
      </c>
      <c r="B751" s="219">
        <f>SUBTOTAL(9,$A$632:A751)</f>
        <v>96</v>
      </c>
      <c r="C751" s="229" t="s">
        <v>379</v>
      </c>
      <c r="D751" s="219">
        <v>1962</v>
      </c>
      <c r="E751" s="219"/>
      <c r="F751" s="219" t="s">
        <v>17191</v>
      </c>
      <c r="G751" s="219">
        <v>2</v>
      </c>
      <c r="H751" s="219" t="s">
        <v>16997</v>
      </c>
      <c r="I751" s="230">
        <v>574.20000000000005</v>
      </c>
      <c r="J751" s="230">
        <v>574.20000000000005</v>
      </c>
      <c r="K751" s="230">
        <v>431.40000000000003</v>
      </c>
      <c r="L751" s="231">
        <v>28</v>
      </c>
      <c r="M751" s="219" t="s">
        <v>17049</v>
      </c>
      <c r="N751" s="219" t="s">
        <v>17087</v>
      </c>
      <c r="O751" s="222" t="s">
        <v>17053</v>
      </c>
      <c r="P751" s="227">
        <v>4458827.5199999996</v>
      </c>
      <c r="Q751" s="227"/>
      <c r="R751" s="227">
        <v>0</v>
      </c>
      <c r="S751" s="227">
        <v>0</v>
      </c>
      <c r="T751" s="227">
        <f t="shared" si="412"/>
        <v>4458827.5199999996</v>
      </c>
      <c r="U751" s="220">
        <f t="shared" si="391"/>
        <v>7765.2865203761739</v>
      </c>
      <c r="V751" s="227">
        <v>7765.2865203761758</v>
      </c>
    </row>
    <row r="752" spans="1:22" ht="35.25">
      <c r="B752" s="228" t="s">
        <v>17022</v>
      </c>
      <c r="C752" s="246"/>
      <c r="D752" s="219" t="s">
        <v>17027</v>
      </c>
      <c r="E752" s="219" t="s">
        <v>17027</v>
      </c>
      <c r="F752" s="219" t="s">
        <v>17027</v>
      </c>
      <c r="G752" s="219" t="s">
        <v>17027</v>
      </c>
      <c r="H752" s="219" t="s">
        <v>17027</v>
      </c>
      <c r="I752" s="224">
        <f>I753</f>
        <v>1003.2</v>
      </c>
      <c r="J752" s="224">
        <f t="shared" ref="J752:L752" si="413">J753</f>
        <v>915.9</v>
      </c>
      <c r="K752" s="224">
        <f>K753</f>
        <v>915.9</v>
      </c>
      <c r="L752" s="225">
        <f t="shared" si="413"/>
        <v>38</v>
      </c>
      <c r="M752" s="219" t="s">
        <v>17027</v>
      </c>
      <c r="N752" s="219" t="s">
        <v>17027</v>
      </c>
      <c r="O752" s="222" t="s">
        <v>17027</v>
      </c>
      <c r="P752" s="226">
        <v>8285735.04</v>
      </c>
      <c r="Q752" s="226"/>
      <c r="R752" s="224">
        <f t="shared" ref="R752:T752" si="414">R753</f>
        <v>0</v>
      </c>
      <c r="S752" s="224">
        <f t="shared" si="414"/>
        <v>0</v>
      </c>
      <c r="T752" s="224">
        <f t="shared" si="414"/>
        <v>8285735.04</v>
      </c>
      <c r="U752" s="220">
        <f t="shared" si="391"/>
        <v>8259.3052631578939</v>
      </c>
      <c r="V752" s="227">
        <f>V753</f>
        <v>8259.3052631578939</v>
      </c>
    </row>
    <row r="753" spans="1:22" ht="35.25">
      <c r="A753" s="200">
        <v>1</v>
      </c>
      <c r="B753" s="219">
        <f>SUBTOTAL(9,$A$632:A753)</f>
        <v>97</v>
      </c>
      <c r="C753" s="229" t="s">
        <v>2516</v>
      </c>
      <c r="D753" s="219">
        <v>1988</v>
      </c>
      <c r="E753" s="219"/>
      <c r="F753" s="219" t="s">
        <v>17191</v>
      </c>
      <c r="G753" s="219">
        <v>2</v>
      </c>
      <c r="H753" s="219" t="s">
        <v>17056</v>
      </c>
      <c r="I753" s="230">
        <v>1003.2</v>
      </c>
      <c r="J753" s="230">
        <v>915.9</v>
      </c>
      <c r="K753" s="230">
        <v>915.9</v>
      </c>
      <c r="L753" s="231">
        <v>38</v>
      </c>
      <c r="M753" s="219" t="s">
        <v>17049</v>
      </c>
      <c r="N753" s="219" t="s">
        <v>17065</v>
      </c>
      <c r="O753" s="222" t="s">
        <v>17124</v>
      </c>
      <c r="P753" s="227">
        <v>8285735.04</v>
      </c>
      <c r="Q753" s="227"/>
      <c r="R753" s="227">
        <v>0</v>
      </c>
      <c r="S753" s="227">
        <v>0</v>
      </c>
      <c r="T753" s="227">
        <f t="shared" ref="T753" si="415">P753-R753-S753</f>
        <v>8285735.04</v>
      </c>
      <c r="U753" s="220">
        <f t="shared" si="391"/>
        <v>8259.3052631578939</v>
      </c>
      <c r="V753" s="227">
        <v>8259.3052631578939</v>
      </c>
    </row>
    <row r="754" spans="1:22" ht="35.25">
      <c r="B754" s="228" t="s">
        <v>219</v>
      </c>
      <c r="C754" s="246"/>
      <c r="D754" s="219" t="s">
        <v>17027</v>
      </c>
      <c r="E754" s="219" t="s">
        <v>17027</v>
      </c>
      <c r="F754" s="219" t="s">
        <v>17027</v>
      </c>
      <c r="G754" s="219" t="s">
        <v>17027</v>
      </c>
      <c r="H754" s="219" t="s">
        <v>17027</v>
      </c>
      <c r="I754" s="224">
        <f>I755+I756</f>
        <v>1007</v>
      </c>
      <c r="J754" s="224">
        <f t="shared" ref="J754:L754" si="416">J755+J756</f>
        <v>631.5</v>
      </c>
      <c r="K754" s="224">
        <f>K755+K756</f>
        <v>512.90000000000009</v>
      </c>
      <c r="L754" s="225">
        <f t="shared" si="416"/>
        <v>38</v>
      </c>
      <c r="M754" s="219" t="s">
        <v>17027</v>
      </c>
      <c r="N754" s="219" t="s">
        <v>17027</v>
      </c>
      <c r="O754" s="222" t="s">
        <v>17027</v>
      </c>
      <c r="P754" s="226">
        <v>7585567.6799999997</v>
      </c>
      <c r="Q754" s="226"/>
      <c r="R754" s="224">
        <f t="shared" ref="R754:T754" si="417">R755+R756</f>
        <v>0</v>
      </c>
      <c r="S754" s="224">
        <f t="shared" si="417"/>
        <v>4909226.2300000004</v>
      </c>
      <c r="T754" s="224">
        <f t="shared" si="417"/>
        <v>2676341.4499999993</v>
      </c>
      <c r="U754" s="220">
        <f t="shared" si="391"/>
        <v>7532.837815292949</v>
      </c>
      <c r="V754" s="227">
        <f>MAX(V755:V756)</f>
        <v>7688.9966091699853</v>
      </c>
    </row>
    <row r="755" spans="1:22" ht="35.25">
      <c r="A755" s="200">
        <v>1</v>
      </c>
      <c r="B755" s="219">
        <f>SUBTOTAL(9,$A$632:A755)</f>
        <v>98</v>
      </c>
      <c r="C755" s="229" t="s">
        <v>243</v>
      </c>
      <c r="D755" s="219">
        <v>1969</v>
      </c>
      <c r="E755" s="219"/>
      <c r="F755" s="219" t="s">
        <v>17191</v>
      </c>
      <c r="G755" s="219">
        <v>2</v>
      </c>
      <c r="H755" s="219" t="s">
        <v>16997</v>
      </c>
      <c r="I755" s="230">
        <v>678.3</v>
      </c>
      <c r="J755" s="230">
        <v>423.8</v>
      </c>
      <c r="K755" s="230">
        <v>346.20000000000005</v>
      </c>
      <c r="L755" s="231">
        <v>26</v>
      </c>
      <c r="M755" s="219" t="s">
        <v>17049</v>
      </c>
      <c r="N755" s="219" t="s">
        <v>17087</v>
      </c>
      <c r="O755" s="222" t="s">
        <v>17053</v>
      </c>
      <c r="P755" s="227">
        <v>5215446.3999999994</v>
      </c>
      <c r="Q755" s="227"/>
      <c r="R755" s="227">
        <v>0</v>
      </c>
      <c r="S755" s="227">
        <v>3375331.6</v>
      </c>
      <c r="T755" s="227">
        <f t="shared" ref="T755:T772" si="418">P755-R755-S755</f>
        <v>1840114.7999999993</v>
      </c>
      <c r="U755" s="220">
        <f t="shared" si="391"/>
        <v>7688.9966091699835</v>
      </c>
      <c r="V755" s="227">
        <v>7688.9966091699853</v>
      </c>
    </row>
    <row r="756" spans="1:22" ht="35.25">
      <c r="A756" s="200">
        <v>1</v>
      </c>
      <c r="B756" s="219">
        <f>SUBTOTAL(9,$A$632:A756)</f>
        <v>99</v>
      </c>
      <c r="C756" s="229" t="s">
        <v>244</v>
      </c>
      <c r="D756" s="219">
        <v>1974</v>
      </c>
      <c r="E756" s="219"/>
      <c r="F756" s="219" t="s">
        <v>17191</v>
      </c>
      <c r="G756" s="219">
        <v>2</v>
      </c>
      <c r="H756" s="219" t="s">
        <v>16995</v>
      </c>
      <c r="I756" s="230">
        <v>328.7</v>
      </c>
      <c r="J756" s="230">
        <v>207.7</v>
      </c>
      <c r="K756" s="230">
        <v>166.7</v>
      </c>
      <c r="L756" s="231">
        <v>12</v>
      </c>
      <c r="M756" s="219" t="s">
        <v>17049</v>
      </c>
      <c r="N756" s="219" t="s">
        <v>17087</v>
      </c>
      <c r="O756" s="222" t="s">
        <v>17053</v>
      </c>
      <c r="P756" s="227">
        <v>2370121.2799999998</v>
      </c>
      <c r="Q756" s="227"/>
      <c r="R756" s="227">
        <v>0</v>
      </c>
      <c r="S756" s="227">
        <v>1533894.63</v>
      </c>
      <c r="T756" s="227">
        <f t="shared" si="418"/>
        <v>836226.64999999991</v>
      </c>
      <c r="U756" s="220">
        <f t="shared" si="391"/>
        <v>7210.5910556738663</v>
      </c>
      <c r="V756" s="227">
        <v>7210.5910556738681</v>
      </c>
    </row>
    <row r="757" spans="1:22" ht="35.25">
      <c r="B757" s="228" t="s">
        <v>220</v>
      </c>
      <c r="C757" s="246"/>
      <c r="D757" s="219" t="s">
        <v>17027</v>
      </c>
      <c r="E757" s="219" t="s">
        <v>17027</v>
      </c>
      <c r="F757" s="219" t="s">
        <v>17027</v>
      </c>
      <c r="G757" s="219" t="s">
        <v>17027</v>
      </c>
      <c r="H757" s="219" t="s">
        <v>17027</v>
      </c>
      <c r="I757" s="224">
        <f>I758+I759</f>
        <v>4402.3999999999996</v>
      </c>
      <c r="J757" s="224">
        <f t="shared" ref="J757:L757" si="419">J758+J759</f>
        <v>4087.7</v>
      </c>
      <c r="K757" s="224">
        <f>K758+K759</f>
        <v>4057.8</v>
      </c>
      <c r="L757" s="225">
        <f t="shared" si="419"/>
        <v>187</v>
      </c>
      <c r="M757" s="219" t="s">
        <v>17027</v>
      </c>
      <c r="N757" s="219" t="s">
        <v>17027</v>
      </c>
      <c r="O757" s="222" t="s">
        <v>17027</v>
      </c>
      <c r="P757" s="226">
        <v>18276811.52</v>
      </c>
      <c r="Q757" s="226"/>
      <c r="R757" s="224">
        <f t="shared" ref="R757:T757" si="420">R758+R759</f>
        <v>0</v>
      </c>
      <c r="S757" s="224">
        <f t="shared" si="420"/>
        <v>0</v>
      </c>
      <c r="T757" s="224">
        <f t="shared" si="420"/>
        <v>18276811.52</v>
      </c>
      <c r="U757" s="220">
        <f t="shared" si="391"/>
        <v>4151.556314737416</v>
      </c>
      <c r="V757" s="227">
        <f>MAX(V758:V759)</f>
        <v>7980.1354074074079</v>
      </c>
    </row>
    <row r="758" spans="1:22" ht="35.25">
      <c r="A758" s="200">
        <v>1</v>
      </c>
      <c r="B758" s="219">
        <f>SUBTOTAL(9,$A$632:A758)</f>
        <v>100</v>
      </c>
      <c r="C758" s="229" t="s">
        <v>245</v>
      </c>
      <c r="D758" s="219">
        <v>1984</v>
      </c>
      <c r="E758" s="219"/>
      <c r="F758" s="219" t="s">
        <v>17191</v>
      </c>
      <c r="G758" s="219">
        <v>2</v>
      </c>
      <c r="H758" s="219" t="s">
        <v>17056</v>
      </c>
      <c r="I758" s="230">
        <v>1080</v>
      </c>
      <c r="J758" s="230">
        <v>965.3</v>
      </c>
      <c r="K758" s="230">
        <v>965.3</v>
      </c>
      <c r="L758" s="231">
        <v>53</v>
      </c>
      <c r="M758" s="219" t="s">
        <v>17049</v>
      </c>
      <c r="N758" s="219" t="s">
        <v>17065</v>
      </c>
      <c r="O758" s="222" t="s">
        <v>17172</v>
      </c>
      <c r="P758" s="227">
        <v>8618546.2400000002</v>
      </c>
      <c r="Q758" s="227"/>
      <c r="R758" s="227">
        <v>0</v>
      </c>
      <c r="S758" s="227">
        <v>0</v>
      </c>
      <c r="T758" s="227">
        <f t="shared" si="418"/>
        <v>8618546.2400000002</v>
      </c>
      <c r="U758" s="220">
        <f t="shared" si="391"/>
        <v>7980.1354074074079</v>
      </c>
      <c r="V758" s="227">
        <v>7980.1354074074079</v>
      </c>
    </row>
    <row r="759" spans="1:22" ht="35.25">
      <c r="A759" s="200">
        <v>1</v>
      </c>
      <c r="B759" s="219">
        <f>SUBTOTAL(9,$A$632:A759)</f>
        <v>101</v>
      </c>
      <c r="C759" s="229" t="s">
        <v>246</v>
      </c>
      <c r="D759" s="219">
        <v>1977</v>
      </c>
      <c r="E759" s="219"/>
      <c r="F759" s="219" t="s">
        <v>17191</v>
      </c>
      <c r="G759" s="219">
        <v>5</v>
      </c>
      <c r="H759" s="219" t="s">
        <v>17052</v>
      </c>
      <c r="I759" s="230">
        <v>3322.4</v>
      </c>
      <c r="J759" s="230">
        <v>3122.4</v>
      </c>
      <c r="K759" s="230">
        <v>3092.5</v>
      </c>
      <c r="L759" s="231">
        <v>134</v>
      </c>
      <c r="M759" s="219" t="s">
        <v>17049</v>
      </c>
      <c r="N759" s="219" t="s">
        <v>17065</v>
      </c>
      <c r="O759" s="222" t="s">
        <v>17169</v>
      </c>
      <c r="P759" s="227">
        <v>9658265.2799999993</v>
      </c>
      <c r="Q759" s="227"/>
      <c r="R759" s="227">
        <v>0</v>
      </c>
      <c r="S759" s="227">
        <v>0</v>
      </c>
      <c r="T759" s="227">
        <f t="shared" si="418"/>
        <v>9658265.2799999993</v>
      </c>
      <c r="U759" s="220">
        <f t="shared" si="391"/>
        <v>2907.0145918613048</v>
      </c>
      <c r="V759" s="227">
        <v>2907.0145918613048</v>
      </c>
    </row>
    <row r="760" spans="1:22" ht="35.25">
      <c r="B760" s="228" t="s">
        <v>221</v>
      </c>
      <c r="C760" s="246"/>
      <c r="D760" s="219" t="s">
        <v>17027</v>
      </c>
      <c r="E760" s="219" t="s">
        <v>17027</v>
      </c>
      <c r="F760" s="219" t="s">
        <v>17027</v>
      </c>
      <c r="G760" s="219" t="s">
        <v>17027</v>
      </c>
      <c r="H760" s="219" t="s">
        <v>17027</v>
      </c>
      <c r="I760" s="224">
        <f>I761+I762</f>
        <v>6310.48</v>
      </c>
      <c r="J760" s="224">
        <f t="shared" ref="J760:L760" si="421">J761+J762</f>
        <v>4408.75</v>
      </c>
      <c r="K760" s="224">
        <f>K761+K762</f>
        <v>4349.05</v>
      </c>
      <c r="L760" s="225">
        <f t="shared" si="421"/>
        <v>200</v>
      </c>
      <c r="M760" s="219" t="s">
        <v>17027</v>
      </c>
      <c r="N760" s="219" t="s">
        <v>17027</v>
      </c>
      <c r="O760" s="222" t="s">
        <v>17027</v>
      </c>
      <c r="P760" s="226">
        <v>12674630.079999998</v>
      </c>
      <c r="Q760" s="226"/>
      <c r="R760" s="224">
        <f t="shared" ref="R760:T760" si="422">R761+R762</f>
        <v>0</v>
      </c>
      <c r="S760" s="224">
        <f t="shared" si="422"/>
        <v>0</v>
      </c>
      <c r="T760" s="224">
        <f t="shared" si="422"/>
        <v>12674630.079999998</v>
      </c>
      <c r="U760" s="220">
        <f t="shared" si="391"/>
        <v>2008.5049124630771</v>
      </c>
      <c r="V760" s="227">
        <f>MAX(V761:V762)</f>
        <v>2024.6106723232685</v>
      </c>
    </row>
    <row r="761" spans="1:22" ht="35.25">
      <c r="A761" s="200">
        <v>1</v>
      </c>
      <c r="B761" s="219">
        <f>SUBTOTAL(9,$A$632:A761)</f>
        <v>102</v>
      </c>
      <c r="C761" s="229" t="s">
        <v>251</v>
      </c>
      <c r="D761" s="219">
        <v>1984</v>
      </c>
      <c r="E761" s="219"/>
      <c r="F761" s="219" t="s">
        <v>17191</v>
      </c>
      <c r="G761" s="219">
        <v>5</v>
      </c>
      <c r="H761" s="219" t="s">
        <v>17056</v>
      </c>
      <c r="I761" s="230">
        <v>2658.84</v>
      </c>
      <c r="J761" s="230">
        <v>1784.6</v>
      </c>
      <c r="K761" s="230">
        <v>1784.6</v>
      </c>
      <c r="L761" s="231">
        <v>89</v>
      </c>
      <c r="M761" s="219" t="s">
        <v>17049</v>
      </c>
      <c r="N761" s="219" t="s">
        <v>17065</v>
      </c>
      <c r="O761" s="222" t="s">
        <v>17170</v>
      </c>
      <c r="P761" s="227">
        <v>5383115.8399999999</v>
      </c>
      <c r="Q761" s="227"/>
      <c r="R761" s="227">
        <v>0</v>
      </c>
      <c r="S761" s="227">
        <v>0</v>
      </c>
      <c r="T761" s="227">
        <f t="shared" si="418"/>
        <v>5383115.8399999999</v>
      </c>
      <c r="U761" s="220">
        <f t="shared" si="391"/>
        <v>2024.6106723232685</v>
      </c>
      <c r="V761" s="227">
        <v>2024.6106723232685</v>
      </c>
    </row>
    <row r="762" spans="1:22" ht="35.25">
      <c r="A762" s="200">
        <v>1</v>
      </c>
      <c r="B762" s="219">
        <f>SUBTOTAL(9,$A$632:A762)</f>
        <v>103</v>
      </c>
      <c r="C762" s="229" t="s">
        <v>247</v>
      </c>
      <c r="D762" s="219">
        <v>1979</v>
      </c>
      <c r="E762" s="219"/>
      <c r="F762" s="219" t="s">
        <v>17191</v>
      </c>
      <c r="G762" s="219">
        <v>5</v>
      </c>
      <c r="H762" s="219" t="s">
        <v>17052</v>
      </c>
      <c r="I762" s="230">
        <v>3651.64</v>
      </c>
      <c r="J762" s="230">
        <v>2624.15</v>
      </c>
      <c r="K762" s="230">
        <v>2564.4500000000003</v>
      </c>
      <c r="L762" s="231">
        <v>111</v>
      </c>
      <c r="M762" s="219" t="s">
        <v>17049</v>
      </c>
      <c r="N762" s="219" t="s">
        <v>17065</v>
      </c>
      <c r="O762" s="222" t="s">
        <v>17170</v>
      </c>
      <c r="P762" s="227">
        <v>7291514.2399999993</v>
      </c>
      <c r="Q762" s="227"/>
      <c r="R762" s="227">
        <v>0</v>
      </c>
      <c r="S762" s="227">
        <v>0</v>
      </c>
      <c r="T762" s="227">
        <f t="shared" si="418"/>
        <v>7291514.2399999993</v>
      </c>
      <c r="U762" s="220">
        <f t="shared" si="391"/>
        <v>1996.7779518243856</v>
      </c>
      <c r="V762" s="227">
        <v>1996.7779518243858</v>
      </c>
    </row>
    <row r="763" spans="1:22" ht="35.25">
      <c r="B763" s="228" t="s">
        <v>222</v>
      </c>
      <c r="C763" s="246"/>
      <c r="D763" s="219" t="s">
        <v>17027</v>
      </c>
      <c r="E763" s="219" t="s">
        <v>17027</v>
      </c>
      <c r="F763" s="219" t="s">
        <v>17027</v>
      </c>
      <c r="G763" s="219" t="s">
        <v>17027</v>
      </c>
      <c r="H763" s="219" t="s">
        <v>17027</v>
      </c>
      <c r="I763" s="224">
        <f>I764+I765+I766+I767+I768</f>
        <v>5871.4800000000005</v>
      </c>
      <c r="J763" s="224">
        <f t="shared" ref="J763:L763" si="423">J764+J765+J766+J767+J768</f>
        <v>4848.8999999999996</v>
      </c>
      <c r="K763" s="224">
        <f>SUM(K764:K768)</f>
        <v>4476</v>
      </c>
      <c r="L763" s="225">
        <f t="shared" si="423"/>
        <v>255</v>
      </c>
      <c r="M763" s="219" t="s">
        <v>17027</v>
      </c>
      <c r="N763" s="219" t="s">
        <v>17027</v>
      </c>
      <c r="O763" s="222" t="s">
        <v>17027</v>
      </c>
      <c r="P763" s="226">
        <v>17698274.210000001</v>
      </c>
      <c r="Q763" s="226"/>
      <c r="R763" s="224">
        <f t="shared" ref="R763:T763" si="424">R764+R765+R766+R767+R768</f>
        <v>0</v>
      </c>
      <c r="S763" s="224">
        <f t="shared" si="424"/>
        <v>0</v>
      </c>
      <c r="T763" s="224">
        <f t="shared" si="424"/>
        <v>17698274.210000001</v>
      </c>
      <c r="U763" s="220">
        <f t="shared" si="391"/>
        <v>3014.2782075388145</v>
      </c>
      <c r="V763" s="227">
        <f>MAX(V764:V768)</f>
        <v>7878.7238723872379</v>
      </c>
    </row>
    <row r="764" spans="1:22" ht="35.25">
      <c r="A764" s="200">
        <v>1</v>
      </c>
      <c r="B764" s="219">
        <f>SUBTOTAL(9,$A$632:A764)</f>
        <v>104</v>
      </c>
      <c r="C764" s="229" t="s">
        <v>252</v>
      </c>
      <c r="D764" s="219">
        <v>1971</v>
      </c>
      <c r="E764" s="219">
        <v>2015</v>
      </c>
      <c r="F764" s="219" t="s">
        <v>17191</v>
      </c>
      <c r="G764" s="219">
        <v>5</v>
      </c>
      <c r="H764" s="219" t="s">
        <v>17052</v>
      </c>
      <c r="I764" s="230">
        <v>3464.4</v>
      </c>
      <c r="J764" s="230">
        <v>2857.4</v>
      </c>
      <c r="K764" s="230">
        <v>2857.4</v>
      </c>
      <c r="L764" s="231">
        <v>130</v>
      </c>
      <c r="M764" s="219" t="s">
        <v>17049</v>
      </c>
      <c r="N764" s="219" t="s">
        <v>17065</v>
      </c>
      <c r="O764" s="222" t="s">
        <v>17173</v>
      </c>
      <c r="P764" s="227">
        <v>4392922.8499999996</v>
      </c>
      <c r="Q764" s="227"/>
      <c r="R764" s="227">
        <v>0</v>
      </c>
      <c r="S764" s="227">
        <v>0</v>
      </c>
      <c r="T764" s="227">
        <f t="shared" si="418"/>
        <v>4392922.8499999996</v>
      </c>
      <c r="U764" s="220">
        <f t="shared" si="391"/>
        <v>1268.01837258977</v>
      </c>
      <c r="V764" s="227">
        <v>4229.0600000000004</v>
      </c>
    </row>
    <row r="765" spans="1:22" ht="35.25">
      <c r="A765" s="200">
        <v>1</v>
      </c>
      <c r="B765" s="219">
        <f>SUBTOTAL(9,$A$632:A765)</f>
        <v>105</v>
      </c>
      <c r="C765" s="229" t="s">
        <v>253</v>
      </c>
      <c r="D765" s="219">
        <v>1963</v>
      </c>
      <c r="E765" s="219"/>
      <c r="F765" s="219" t="s">
        <v>17191</v>
      </c>
      <c r="G765" s="219">
        <v>2</v>
      </c>
      <c r="H765" s="219" t="s">
        <v>16997</v>
      </c>
      <c r="I765" s="230">
        <v>615.58000000000004</v>
      </c>
      <c r="J765" s="230">
        <v>514.9</v>
      </c>
      <c r="K765" s="230">
        <v>351.59999999999997</v>
      </c>
      <c r="L765" s="231">
        <v>36</v>
      </c>
      <c r="M765" s="219" t="s">
        <v>17049</v>
      </c>
      <c r="N765" s="219" t="s">
        <v>17087</v>
      </c>
      <c r="O765" s="222" t="s">
        <v>17053</v>
      </c>
      <c r="P765" s="227">
        <v>3000000</v>
      </c>
      <c r="Q765" s="227"/>
      <c r="R765" s="227">
        <v>0</v>
      </c>
      <c r="S765" s="227">
        <v>0</v>
      </c>
      <c r="T765" s="227">
        <f t="shared" si="418"/>
        <v>3000000</v>
      </c>
      <c r="U765" s="220">
        <f t="shared" si="391"/>
        <v>4873.452678774489</v>
      </c>
      <c r="V765" s="227">
        <v>4873.5600000000004</v>
      </c>
    </row>
    <row r="766" spans="1:22" ht="35.25">
      <c r="A766" s="200">
        <v>1</v>
      </c>
      <c r="B766" s="219">
        <f>SUBTOTAL(9,$A$632:A766)</f>
        <v>106</v>
      </c>
      <c r="C766" s="229" t="s">
        <v>254</v>
      </c>
      <c r="D766" s="219">
        <v>1962</v>
      </c>
      <c r="E766" s="219"/>
      <c r="F766" s="219" t="s">
        <v>17191</v>
      </c>
      <c r="G766" s="219">
        <v>2</v>
      </c>
      <c r="H766" s="219" t="s">
        <v>16997</v>
      </c>
      <c r="I766" s="230">
        <v>638.79999999999995</v>
      </c>
      <c r="J766" s="230">
        <v>638.79999999999995</v>
      </c>
      <c r="K766" s="230">
        <v>566.4</v>
      </c>
      <c r="L766" s="231">
        <v>32</v>
      </c>
      <c r="M766" s="219" t="s">
        <v>17049</v>
      </c>
      <c r="N766" s="219" t="s">
        <v>17087</v>
      </c>
      <c r="O766" s="222" t="s">
        <v>17053</v>
      </c>
      <c r="P766" s="227">
        <v>4886848</v>
      </c>
      <c r="Q766" s="227"/>
      <c r="R766" s="227">
        <v>0</v>
      </c>
      <c r="S766" s="227">
        <v>0</v>
      </c>
      <c r="T766" s="227">
        <f t="shared" si="418"/>
        <v>4886848</v>
      </c>
      <c r="U766" s="220">
        <f t="shared" si="391"/>
        <v>7650.043832185348</v>
      </c>
      <c r="V766" s="227">
        <v>7650.043832185348</v>
      </c>
    </row>
    <row r="767" spans="1:22" ht="35.25">
      <c r="A767" s="200">
        <v>1</v>
      </c>
      <c r="B767" s="219">
        <f>SUBTOTAL(9,$A$632:A767)</f>
        <v>107</v>
      </c>
      <c r="C767" s="229" t="s">
        <v>255</v>
      </c>
      <c r="D767" s="219">
        <v>1967</v>
      </c>
      <c r="E767" s="219"/>
      <c r="F767" s="219" t="s">
        <v>17191</v>
      </c>
      <c r="G767" s="219">
        <v>2</v>
      </c>
      <c r="H767" s="219" t="s">
        <v>16995</v>
      </c>
      <c r="I767" s="230">
        <v>363.6</v>
      </c>
      <c r="J767" s="230">
        <v>352.4</v>
      </c>
      <c r="K767" s="230">
        <v>352.4</v>
      </c>
      <c r="L767" s="231">
        <v>19</v>
      </c>
      <c r="M767" s="219" t="s">
        <v>17049</v>
      </c>
      <c r="N767" s="219" t="s">
        <v>17087</v>
      </c>
      <c r="O767" s="222" t="s">
        <v>17053</v>
      </c>
      <c r="P767" s="227">
        <v>2864704</v>
      </c>
      <c r="Q767" s="227"/>
      <c r="R767" s="227">
        <v>0</v>
      </c>
      <c r="S767" s="227">
        <v>0</v>
      </c>
      <c r="T767" s="227">
        <f t="shared" si="418"/>
        <v>2864704</v>
      </c>
      <c r="U767" s="220">
        <f t="shared" si="391"/>
        <v>7878.7238723872379</v>
      </c>
      <c r="V767" s="227">
        <v>7878.7238723872379</v>
      </c>
    </row>
    <row r="768" spans="1:22" ht="35.25">
      <c r="A768" s="200">
        <v>1</v>
      </c>
      <c r="B768" s="219">
        <f>SUBTOTAL(9,$A$632:A768)</f>
        <v>108</v>
      </c>
      <c r="C768" s="229" t="s">
        <v>256</v>
      </c>
      <c r="D768" s="219">
        <v>1991</v>
      </c>
      <c r="E768" s="219"/>
      <c r="F768" s="219" t="s">
        <v>17191</v>
      </c>
      <c r="G768" s="219">
        <v>4</v>
      </c>
      <c r="H768" s="219" t="s">
        <v>16995</v>
      </c>
      <c r="I768" s="230">
        <v>789.1</v>
      </c>
      <c r="J768" s="230">
        <v>485.4</v>
      </c>
      <c r="K768" s="230">
        <v>348.2</v>
      </c>
      <c r="L768" s="231">
        <v>38</v>
      </c>
      <c r="M768" s="219" t="s">
        <v>17049</v>
      </c>
      <c r="N768" s="219" t="s">
        <v>17087</v>
      </c>
      <c r="O768" s="222" t="s">
        <v>17053</v>
      </c>
      <c r="P768" s="227">
        <v>2553799.36</v>
      </c>
      <c r="Q768" s="227"/>
      <c r="R768" s="227">
        <v>0</v>
      </c>
      <c r="S768" s="227">
        <v>0</v>
      </c>
      <c r="T768" s="227">
        <f t="shared" si="418"/>
        <v>2553799.36</v>
      </c>
      <c r="U768" s="220">
        <f t="shared" si="391"/>
        <v>3236.3443923457098</v>
      </c>
      <c r="V768" s="227">
        <v>3236.3443923457107</v>
      </c>
    </row>
    <row r="769" spans="1:22" ht="35.25">
      <c r="B769" s="228" t="s">
        <v>235</v>
      </c>
      <c r="C769" s="246"/>
      <c r="D769" s="219" t="s">
        <v>17027</v>
      </c>
      <c r="E769" s="219" t="s">
        <v>17027</v>
      </c>
      <c r="F769" s="219" t="s">
        <v>17027</v>
      </c>
      <c r="G769" s="219" t="s">
        <v>17027</v>
      </c>
      <c r="H769" s="219" t="s">
        <v>17027</v>
      </c>
      <c r="I769" s="224">
        <f>I770</f>
        <v>4279.1099999999997</v>
      </c>
      <c r="J769" s="224">
        <f t="shared" ref="J769:L769" si="425">J770</f>
        <v>3373.22</v>
      </c>
      <c r="K769" s="224">
        <f>K770</f>
        <v>3232.1179999999999</v>
      </c>
      <c r="L769" s="225">
        <f t="shared" si="425"/>
        <v>138</v>
      </c>
      <c r="M769" s="219" t="s">
        <v>17027</v>
      </c>
      <c r="N769" s="219" t="s">
        <v>17027</v>
      </c>
      <c r="O769" s="222" t="s">
        <v>17027</v>
      </c>
      <c r="P769" s="226">
        <v>12520415.859999999</v>
      </c>
      <c r="Q769" s="226"/>
      <c r="R769" s="224">
        <f t="shared" ref="R769:T769" si="426">R770</f>
        <v>0</v>
      </c>
      <c r="S769" s="224">
        <f t="shared" si="426"/>
        <v>0</v>
      </c>
      <c r="T769" s="224">
        <f t="shared" si="426"/>
        <v>12520415.859999999</v>
      </c>
      <c r="U769" s="220">
        <f t="shared" si="391"/>
        <v>2925.9392397017136</v>
      </c>
      <c r="V769" s="227">
        <f>V770</f>
        <v>2925.9392406364877</v>
      </c>
    </row>
    <row r="770" spans="1:22" ht="35.25">
      <c r="A770" s="200">
        <v>1</v>
      </c>
      <c r="B770" s="219">
        <f>SUBTOTAL(9,$A$632:A770)</f>
        <v>109</v>
      </c>
      <c r="C770" s="229" t="s">
        <v>248</v>
      </c>
      <c r="D770" s="219">
        <v>1975</v>
      </c>
      <c r="E770" s="219">
        <v>2019</v>
      </c>
      <c r="F770" s="219" t="s">
        <v>17191</v>
      </c>
      <c r="G770" s="219">
        <v>5</v>
      </c>
      <c r="H770" s="219" t="s">
        <v>17052</v>
      </c>
      <c r="I770" s="230">
        <v>4279.1099999999997</v>
      </c>
      <c r="J770" s="230">
        <v>3373.22</v>
      </c>
      <c r="K770" s="230">
        <v>3232.1179999999999</v>
      </c>
      <c r="L770" s="231">
        <v>138</v>
      </c>
      <c r="M770" s="219" t="s">
        <v>17049</v>
      </c>
      <c r="N770" s="219" t="s">
        <v>17065</v>
      </c>
      <c r="O770" s="222" t="s">
        <v>17172</v>
      </c>
      <c r="P770" s="227">
        <v>12520415.859999999</v>
      </c>
      <c r="Q770" s="227"/>
      <c r="R770" s="227">
        <v>0</v>
      </c>
      <c r="S770" s="227">
        <v>0</v>
      </c>
      <c r="T770" s="227">
        <f t="shared" si="418"/>
        <v>12520415.859999999</v>
      </c>
      <c r="U770" s="220">
        <f t="shared" si="391"/>
        <v>2925.9392397017136</v>
      </c>
      <c r="V770" s="227">
        <v>2925.9392406364877</v>
      </c>
    </row>
    <row r="771" spans="1:22" ht="35.25">
      <c r="B771" s="228" t="s">
        <v>249</v>
      </c>
      <c r="C771" s="246"/>
      <c r="D771" s="219" t="s">
        <v>17027</v>
      </c>
      <c r="E771" s="219" t="s">
        <v>17027</v>
      </c>
      <c r="F771" s="219" t="s">
        <v>17027</v>
      </c>
      <c r="G771" s="219" t="s">
        <v>17027</v>
      </c>
      <c r="H771" s="219" t="s">
        <v>17027</v>
      </c>
      <c r="I771" s="224">
        <f>I772</f>
        <v>781.8</v>
      </c>
      <c r="J771" s="224">
        <f t="shared" ref="J771:L771" si="427">J772</f>
        <v>700.9</v>
      </c>
      <c r="K771" s="224">
        <f>K772</f>
        <v>700.9</v>
      </c>
      <c r="L771" s="225">
        <f t="shared" si="427"/>
        <v>43</v>
      </c>
      <c r="M771" s="219" t="s">
        <v>17027</v>
      </c>
      <c r="N771" s="219" t="s">
        <v>17027</v>
      </c>
      <c r="O771" s="222" t="s">
        <v>17027</v>
      </c>
      <c r="P771" s="226">
        <v>4975316.8000000007</v>
      </c>
      <c r="Q771" s="226"/>
      <c r="R771" s="224">
        <f t="shared" ref="R771:T771" si="428">R772</f>
        <v>0</v>
      </c>
      <c r="S771" s="224">
        <f t="shared" si="428"/>
        <v>1115949.92</v>
      </c>
      <c r="T771" s="224">
        <f t="shared" si="428"/>
        <v>3859366.8800000008</v>
      </c>
      <c r="U771" s="220">
        <f t="shared" si="391"/>
        <v>6363.9253005883875</v>
      </c>
      <c r="V771" s="227">
        <f>V772</f>
        <v>6363.9253005883857</v>
      </c>
    </row>
    <row r="772" spans="1:22" ht="35.25">
      <c r="A772" s="200">
        <v>1</v>
      </c>
      <c r="B772" s="219">
        <f>SUBTOTAL(9,$A$632:A772)</f>
        <v>110</v>
      </c>
      <c r="C772" s="229" t="s">
        <v>250</v>
      </c>
      <c r="D772" s="219">
        <v>1976</v>
      </c>
      <c r="E772" s="219"/>
      <c r="F772" s="219" t="s">
        <v>17191</v>
      </c>
      <c r="G772" s="219">
        <v>2</v>
      </c>
      <c r="H772" s="219" t="s">
        <v>16997</v>
      </c>
      <c r="I772" s="230">
        <v>781.8</v>
      </c>
      <c r="J772" s="230">
        <v>700.9</v>
      </c>
      <c r="K772" s="230">
        <v>700.9</v>
      </c>
      <c r="L772" s="231">
        <v>43</v>
      </c>
      <c r="M772" s="219" t="s">
        <v>17049</v>
      </c>
      <c r="N772" s="219" t="s">
        <v>17174</v>
      </c>
      <c r="O772" s="222" t="s">
        <v>17053</v>
      </c>
      <c r="P772" s="227">
        <v>4975316.8000000007</v>
      </c>
      <c r="Q772" s="227"/>
      <c r="R772" s="227">
        <v>0</v>
      </c>
      <c r="S772" s="227">
        <v>1115949.92</v>
      </c>
      <c r="T772" s="227">
        <f t="shared" si="418"/>
        <v>3859366.8800000008</v>
      </c>
      <c r="U772" s="220">
        <f t="shared" si="391"/>
        <v>6363.9253005883875</v>
      </c>
      <c r="V772" s="227">
        <v>6363.9253005883857</v>
      </c>
    </row>
    <row r="773" spans="1:22" ht="35.25">
      <c r="B773" s="228" t="s">
        <v>367</v>
      </c>
      <c r="C773" s="246"/>
      <c r="D773" s="219" t="s">
        <v>17027</v>
      </c>
      <c r="E773" s="219" t="s">
        <v>17027</v>
      </c>
      <c r="F773" s="219" t="s">
        <v>17027</v>
      </c>
      <c r="G773" s="219" t="s">
        <v>17027</v>
      </c>
      <c r="H773" s="219" t="s">
        <v>17027</v>
      </c>
      <c r="I773" s="224">
        <f>I774</f>
        <v>1055.4000000000001</v>
      </c>
      <c r="J773" s="224">
        <f t="shared" ref="J773:L773" si="429">J774</f>
        <v>941.8</v>
      </c>
      <c r="K773" s="224">
        <f>K774</f>
        <v>941.8</v>
      </c>
      <c r="L773" s="225">
        <f t="shared" si="429"/>
        <v>47</v>
      </c>
      <c r="M773" s="219" t="s">
        <v>17027</v>
      </c>
      <c r="N773" s="219" t="s">
        <v>17027</v>
      </c>
      <c r="O773" s="222" t="s">
        <v>17027</v>
      </c>
      <c r="P773" s="226">
        <v>6736263.6000000006</v>
      </c>
      <c r="Q773" s="226"/>
      <c r="R773" s="224">
        <f t="shared" ref="R773:T773" si="430">R774</f>
        <v>0</v>
      </c>
      <c r="S773" s="224">
        <f t="shared" si="430"/>
        <v>0</v>
      </c>
      <c r="T773" s="224">
        <f t="shared" si="430"/>
        <v>6736263.6000000006</v>
      </c>
      <c r="U773" s="220">
        <f t="shared" si="391"/>
        <v>6382.6640136441156</v>
      </c>
      <c r="V773" s="227">
        <f>V774</f>
        <v>6652.6405343945407</v>
      </c>
    </row>
    <row r="774" spans="1:22" ht="35.25">
      <c r="A774" s="200">
        <v>1</v>
      </c>
      <c r="B774" s="219">
        <f>SUBTOTAL(9,$A$632:A774)</f>
        <v>111</v>
      </c>
      <c r="C774" s="229" t="s">
        <v>368</v>
      </c>
      <c r="D774" s="219">
        <v>1970</v>
      </c>
      <c r="E774" s="219"/>
      <c r="F774" s="219" t="s">
        <v>17191</v>
      </c>
      <c r="G774" s="219">
        <v>2</v>
      </c>
      <c r="H774" s="219" t="s">
        <v>17056</v>
      </c>
      <c r="I774" s="230">
        <v>1055.4000000000001</v>
      </c>
      <c r="J774" s="230">
        <v>941.8</v>
      </c>
      <c r="K774" s="230">
        <v>941.8</v>
      </c>
      <c r="L774" s="231">
        <v>47</v>
      </c>
      <c r="M774" s="219" t="s">
        <v>17049</v>
      </c>
      <c r="N774" s="219" t="s">
        <v>17065</v>
      </c>
      <c r="O774" s="222" t="s">
        <v>17114</v>
      </c>
      <c r="P774" s="227">
        <v>6736263.6000000006</v>
      </c>
      <c r="Q774" s="227"/>
      <c r="R774" s="227">
        <v>0</v>
      </c>
      <c r="S774" s="227">
        <v>0</v>
      </c>
      <c r="T774" s="227">
        <f t="shared" ref="T774" si="431">P774-R774-S774</f>
        <v>6736263.6000000006</v>
      </c>
      <c r="U774" s="220">
        <f t="shared" si="391"/>
        <v>6382.6640136441156</v>
      </c>
      <c r="V774" s="227">
        <v>6652.6405343945407</v>
      </c>
    </row>
    <row r="775" spans="1:22" ht="35.25">
      <c r="B775" s="228" t="s">
        <v>280</v>
      </c>
      <c r="C775" s="246"/>
      <c r="D775" s="219" t="s">
        <v>17027</v>
      </c>
      <c r="E775" s="219" t="s">
        <v>17027</v>
      </c>
      <c r="F775" s="219" t="s">
        <v>17027</v>
      </c>
      <c r="G775" s="219" t="s">
        <v>17027</v>
      </c>
      <c r="H775" s="219" t="s">
        <v>17027</v>
      </c>
      <c r="I775" s="224">
        <f>I776</f>
        <v>773.3</v>
      </c>
      <c r="J775" s="224">
        <f t="shared" ref="J775:L775" si="432">J776</f>
        <v>468.7</v>
      </c>
      <c r="K775" s="224">
        <f>K776</f>
        <v>397</v>
      </c>
      <c r="L775" s="225">
        <f t="shared" si="432"/>
        <v>35</v>
      </c>
      <c r="M775" s="219" t="s">
        <v>17027</v>
      </c>
      <c r="N775" s="219" t="s">
        <v>17027</v>
      </c>
      <c r="O775" s="222" t="s">
        <v>17027</v>
      </c>
      <c r="P775" s="226">
        <v>5982176</v>
      </c>
      <c r="Q775" s="226"/>
      <c r="R775" s="224">
        <f t="shared" ref="R775:T775" si="433">R776</f>
        <v>0</v>
      </c>
      <c r="S775" s="224">
        <f t="shared" si="433"/>
        <v>0</v>
      </c>
      <c r="T775" s="224">
        <f t="shared" si="433"/>
        <v>5982176</v>
      </c>
      <c r="U775" s="220">
        <f t="shared" si="391"/>
        <v>7735.9058580111214</v>
      </c>
      <c r="V775" s="227">
        <f>V776</f>
        <v>7735.9058580111214</v>
      </c>
    </row>
    <row r="776" spans="1:22" ht="35.25">
      <c r="A776" s="200">
        <v>1</v>
      </c>
      <c r="B776" s="219">
        <f>SUBTOTAL(9,$A$632:A776)</f>
        <v>112</v>
      </c>
      <c r="C776" s="229" t="s">
        <v>282</v>
      </c>
      <c r="D776" s="219">
        <v>1975</v>
      </c>
      <c r="E776" s="219">
        <v>2016</v>
      </c>
      <c r="F776" s="219" t="s">
        <v>17191</v>
      </c>
      <c r="G776" s="219">
        <v>2</v>
      </c>
      <c r="H776" s="219" t="s">
        <v>16997</v>
      </c>
      <c r="I776" s="230">
        <v>773.3</v>
      </c>
      <c r="J776" s="230">
        <v>468.7</v>
      </c>
      <c r="K776" s="230">
        <v>397</v>
      </c>
      <c r="L776" s="231">
        <v>35</v>
      </c>
      <c r="M776" s="219" t="s">
        <v>17049</v>
      </c>
      <c r="N776" s="219" t="s">
        <v>17065</v>
      </c>
      <c r="O776" s="222" t="s">
        <v>17175</v>
      </c>
      <c r="P776" s="227">
        <v>5982176</v>
      </c>
      <c r="Q776" s="227"/>
      <c r="R776" s="227">
        <v>0</v>
      </c>
      <c r="S776" s="227">
        <v>0</v>
      </c>
      <c r="T776" s="227">
        <f>P776-R776-S776</f>
        <v>5982176</v>
      </c>
      <c r="U776" s="220">
        <f t="shared" si="391"/>
        <v>7735.9058580111214</v>
      </c>
      <c r="V776" s="227">
        <v>7735.9058580111214</v>
      </c>
    </row>
    <row r="777" spans="1:22" ht="35.25">
      <c r="B777" s="228" t="s">
        <v>259</v>
      </c>
      <c r="C777" s="246"/>
      <c r="D777" s="219" t="s">
        <v>17027</v>
      </c>
      <c r="E777" s="219" t="s">
        <v>17027</v>
      </c>
      <c r="F777" s="219" t="s">
        <v>17027</v>
      </c>
      <c r="G777" s="219" t="s">
        <v>17027</v>
      </c>
      <c r="H777" s="219" t="s">
        <v>17027</v>
      </c>
      <c r="I777" s="224">
        <f>I778</f>
        <v>660</v>
      </c>
      <c r="J777" s="224">
        <f t="shared" ref="J777:L777" si="434">J778</f>
        <v>612.98</v>
      </c>
      <c r="K777" s="224">
        <f>K778</f>
        <v>520.28</v>
      </c>
      <c r="L777" s="225">
        <f t="shared" si="434"/>
        <v>26</v>
      </c>
      <c r="M777" s="219" t="s">
        <v>17027</v>
      </c>
      <c r="N777" s="219" t="s">
        <v>17027</v>
      </c>
      <c r="O777" s="222" t="s">
        <v>17027</v>
      </c>
      <c r="P777" s="226">
        <v>5266000</v>
      </c>
      <c r="Q777" s="226"/>
      <c r="R777" s="224">
        <f t="shared" ref="R777:T777" si="435">R778</f>
        <v>0</v>
      </c>
      <c r="S777" s="224">
        <f t="shared" si="435"/>
        <v>0</v>
      </c>
      <c r="T777" s="224">
        <f t="shared" si="435"/>
        <v>5266000</v>
      </c>
      <c r="U777" s="220">
        <f t="shared" si="391"/>
        <v>7978.787878787879</v>
      </c>
      <c r="V777" s="227">
        <f>V778</f>
        <v>7978.787878787879</v>
      </c>
    </row>
    <row r="778" spans="1:22" ht="35.25">
      <c r="A778" s="200">
        <v>1</v>
      </c>
      <c r="B778" s="219">
        <f>SUBTOTAL(9,$A$632:A778)</f>
        <v>113</v>
      </c>
      <c r="C778" s="229" t="s">
        <v>283</v>
      </c>
      <c r="D778" s="219">
        <v>1966</v>
      </c>
      <c r="E778" s="219">
        <v>2016</v>
      </c>
      <c r="F778" s="219" t="s">
        <v>17191</v>
      </c>
      <c r="G778" s="219">
        <v>2</v>
      </c>
      <c r="H778" s="219" t="s">
        <v>16997</v>
      </c>
      <c r="I778" s="230">
        <v>660</v>
      </c>
      <c r="J778" s="230">
        <v>612.98</v>
      </c>
      <c r="K778" s="230">
        <v>520.28</v>
      </c>
      <c r="L778" s="231">
        <v>26</v>
      </c>
      <c r="M778" s="219" t="s">
        <v>17049</v>
      </c>
      <c r="N778" s="219" t="s">
        <v>17087</v>
      </c>
      <c r="O778" s="222" t="s">
        <v>17053</v>
      </c>
      <c r="P778" s="227">
        <v>5266000</v>
      </c>
      <c r="Q778" s="227"/>
      <c r="R778" s="227">
        <v>0</v>
      </c>
      <c r="S778" s="227">
        <v>0</v>
      </c>
      <c r="T778" s="227">
        <f>P778-R778-S778</f>
        <v>5266000</v>
      </c>
      <c r="U778" s="220">
        <f t="shared" si="391"/>
        <v>7978.787878787879</v>
      </c>
      <c r="V778" s="227">
        <v>7978.787878787879</v>
      </c>
    </row>
    <row r="779" spans="1:22" ht="35.25">
      <c r="B779" s="228" t="s">
        <v>261</v>
      </c>
      <c r="C779" s="246"/>
      <c r="D779" s="219" t="s">
        <v>17027</v>
      </c>
      <c r="E779" s="219" t="s">
        <v>17027</v>
      </c>
      <c r="F779" s="219" t="s">
        <v>17027</v>
      </c>
      <c r="G779" s="219" t="s">
        <v>17027</v>
      </c>
      <c r="H779" s="219" t="s">
        <v>17027</v>
      </c>
      <c r="I779" s="224">
        <f>I780</f>
        <v>1138.3</v>
      </c>
      <c r="J779" s="224">
        <f t="shared" ref="J779:L779" si="436">J780</f>
        <v>998.3</v>
      </c>
      <c r="K779" s="224">
        <f>K780</f>
        <v>956.94899999999996</v>
      </c>
      <c r="L779" s="225">
        <f t="shared" si="436"/>
        <v>50</v>
      </c>
      <c r="M779" s="219" t="s">
        <v>17027</v>
      </c>
      <c r="N779" s="219" t="s">
        <v>17027</v>
      </c>
      <c r="O779" s="222" t="s">
        <v>17027</v>
      </c>
      <c r="P779" s="226">
        <v>2764282.4000000004</v>
      </c>
      <c r="Q779" s="226"/>
      <c r="R779" s="224">
        <f t="shared" ref="R779:T779" si="437">R780</f>
        <v>0</v>
      </c>
      <c r="S779" s="224">
        <f t="shared" si="437"/>
        <v>0</v>
      </c>
      <c r="T779" s="224">
        <f t="shared" si="437"/>
        <v>2764282.4000000004</v>
      </c>
      <c r="U779" s="220">
        <f t="shared" si="391"/>
        <v>2428.4304664851097</v>
      </c>
      <c r="V779" s="227">
        <f>V780</f>
        <v>2428.4304664851097</v>
      </c>
    </row>
    <row r="780" spans="1:22" ht="35.25">
      <c r="A780" s="200">
        <v>1</v>
      </c>
      <c r="B780" s="219">
        <f>SUBTOTAL(9,$A$632:A780)</f>
        <v>114</v>
      </c>
      <c r="C780" s="229" t="s">
        <v>284</v>
      </c>
      <c r="D780" s="219">
        <v>1990</v>
      </c>
      <c r="E780" s="219"/>
      <c r="F780" s="219" t="s">
        <v>17191</v>
      </c>
      <c r="G780" s="219">
        <v>5</v>
      </c>
      <c r="H780" s="219" t="s">
        <v>16995</v>
      </c>
      <c r="I780" s="230">
        <v>1138.3</v>
      </c>
      <c r="J780" s="230">
        <v>998.3</v>
      </c>
      <c r="K780" s="230">
        <v>956.94899999999996</v>
      </c>
      <c r="L780" s="231">
        <v>50</v>
      </c>
      <c r="M780" s="219" t="s">
        <v>17049</v>
      </c>
      <c r="N780" s="219" t="s">
        <v>17065</v>
      </c>
      <c r="O780" s="222" t="s">
        <v>17175</v>
      </c>
      <c r="P780" s="227">
        <v>2764282.4000000004</v>
      </c>
      <c r="Q780" s="227"/>
      <c r="R780" s="227">
        <v>0</v>
      </c>
      <c r="S780" s="227">
        <v>0</v>
      </c>
      <c r="T780" s="227">
        <f>P780-R780-S780</f>
        <v>2764282.4000000004</v>
      </c>
      <c r="U780" s="220">
        <f t="shared" si="391"/>
        <v>2428.4304664851097</v>
      </c>
      <c r="V780" s="227">
        <v>2428.4304664851097</v>
      </c>
    </row>
    <row r="781" spans="1:22" ht="35.25">
      <c r="B781" s="228" t="s">
        <v>263</v>
      </c>
      <c r="C781" s="246"/>
      <c r="D781" s="219" t="s">
        <v>17027</v>
      </c>
      <c r="E781" s="219" t="s">
        <v>17027</v>
      </c>
      <c r="F781" s="219" t="s">
        <v>17027</v>
      </c>
      <c r="G781" s="219" t="s">
        <v>17027</v>
      </c>
      <c r="H781" s="219" t="s">
        <v>17027</v>
      </c>
      <c r="I781" s="224">
        <f>I782+I783</f>
        <v>7167.08</v>
      </c>
      <c r="J781" s="224">
        <f t="shared" ref="J781:L781" si="438">J782+J783</f>
        <v>5567</v>
      </c>
      <c r="K781" s="224">
        <f>K782+K783</f>
        <v>5122.63</v>
      </c>
      <c r="L781" s="225">
        <f t="shared" si="438"/>
        <v>273</v>
      </c>
      <c r="M781" s="219" t="s">
        <v>17027</v>
      </c>
      <c r="N781" s="219" t="s">
        <v>17027</v>
      </c>
      <c r="O781" s="222" t="s">
        <v>17027</v>
      </c>
      <c r="P781" s="226">
        <v>18334915.32</v>
      </c>
      <c r="Q781" s="226"/>
      <c r="R781" s="224">
        <f t="shared" ref="R781:T781" si="439">R782+R783</f>
        <v>0</v>
      </c>
      <c r="S781" s="224">
        <f t="shared" si="439"/>
        <v>0</v>
      </c>
      <c r="T781" s="224">
        <f t="shared" si="439"/>
        <v>18334915.32</v>
      </c>
      <c r="U781" s="220">
        <f t="shared" si="391"/>
        <v>2558.2127337772149</v>
      </c>
      <c r="V781" s="227">
        <f>MAX(V782:V783)</f>
        <v>3156.503364913427</v>
      </c>
    </row>
    <row r="782" spans="1:22" ht="35.25">
      <c r="A782" s="200">
        <v>1</v>
      </c>
      <c r="B782" s="219">
        <f>SUBTOTAL(9,$A$632:A782)</f>
        <v>115</v>
      </c>
      <c r="C782" s="229" t="s">
        <v>285</v>
      </c>
      <c r="D782" s="219">
        <v>1974</v>
      </c>
      <c r="E782" s="219"/>
      <c r="F782" s="219" t="s">
        <v>17191</v>
      </c>
      <c r="G782" s="219">
        <v>5</v>
      </c>
      <c r="H782" s="219" t="s">
        <v>17052</v>
      </c>
      <c r="I782" s="230">
        <v>3673.2</v>
      </c>
      <c r="J782" s="230">
        <v>3392.7</v>
      </c>
      <c r="K782" s="230">
        <v>2948.33</v>
      </c>
      <c r="L782" s="231">
        <v>179</v>
      </c>
      <c r="M782" s="219" t="s">
        <v>17049</v>
      </c>
      <c r="N782" s="219" t="s">
        <v>17065</v>
      </c>
      <c r="O782" s="222" t="s">
        <v>17180</v>
      </c>
      <c r="P782" s="227">
        <v>11594435.32</v>
      </c>
      <c r="Q782" s="227"/>
      <c r="R782" s="227">
        <v>0</v>
      </c>
      <c r="S782" s="227">
        <v>0</v>
      </c>
      <c r="T782" s="227">
        <f>P782-R782-S782</f>
        <v>11594435.32</v>
      </c>
      <c r="U782" s="220">
        <f t="shared" ref="U782:U783" si="440">P782/I782</f>
        <v>3156.4944244800176</v>
      </c>
      <c r="V782" s="227">
        <v>3156.503364913427</v>
      </c>
    </row>
    <row r="783" spans="1:22" ht="35.25">
      <c r="A783" s="200">
        <v>1</v>
      </c>
      <c r="B783" s="219">
        <f>SUBTOTAL(9,$A$632:A783)</f>
        <v>116</v>
      </c>
      <c r="C783" s="229" t="s">
        <v>286</v>
      </c>
      <c r="D783" s="219">
        <v>1966</v>
      </c>
      <c r="E783" s="219"/>
      <c r="F783" s="219" t="s">
        <v>17191</v>
      </c>
      <c r="G783" s="219">
        <v>5</v>
      </c>
      <c r="H783" s="219" t="s">
        <v>16997</v>
      </c>
      <c r="I783" s="230">
        <v>3493.88</v>
      </c>
      <c r="J783" s="230">
        <v>2174.3000000000002</v>
      </c>
      <c r="K783" s="230">
        <v>2174.3000000000002</v>
      </c>
      <c r="L783" s="231">
        <v>94</v>
      </c>
      <c r="M783" s="219" t="s">
        <v>17049</v>
      </c>
      <c r="N783" s="219" t="s">
        <v>17065</v>
      </c>
      <c r="O783" s="222" t="s">
        <v>17180</v>
      </c>
      <c r="P783" s="227">
        <v>6740480</v>
      </c>
      <c r="Q783" s="227"/>
      <c r="R783" s="227">
        <v>0</v>
      </c>
      <c r="S783" s="227">
        <v>0</v>
      </c>
      <c r="T783" s="227">
        <f>P783-R783-S783</f>
        <v>6740480</v>
      </c>
      <c r="U783" s="220">
        <f t="shared" si="440"/>
        <v>1929.2248159639139</v>
      </c>
      <c r="V783" s="227">
        <v>1929.2248159639139</v>
      </c>
    </row>
    <row r="784" spans="1:22" ht="35.25">
      <c r="B784" s="228" t="s">
        <v>266</v>
      </c>
      <c r="C784" s="246"/>
      <c r="D784" s="219" t="s">
        <v>17027</v>
      </c>
      <c r="E784" s="219" t="s">
        <v>17027</v>
      </c>
      <c r="F784" s="219" t="s">
        <v>17027</v>
      </c>
      <c r="G784" s="219" t="s">
        <v>17027</v>
      </c>
      <c r="H784" s="219" t="s">
        <v>17027</v>
      </c>
      <c r="I784" s="224">
        <f>I785</f>
        <v>6230.86</v>
      </c>
      <c r="J784" s="224">
        <f t="shared" ref="J784:L784" si="441">J785</f>
        <v>5515.1</v>
      </c>
      <c r="K784" s="224">
        <f>K785</f>
        <v>5515.1</v>
      </c>
      <c r="L784" s="225">
        <f t="shared" si="441"/>
        <v>201</v>
      </c>
      <c r="M784" s="219" t="s">
        <v>17027</v>
      </c>
      <c r="N784" s="219" t="s">
        <v>17027</v>
      </c>
      <c r="O784" s="222" t="s">
        <v>17027</v>
      </c>
      <c r="P784" s="226">
        <v>13268555.52</v>
      </c>
      <c r="Q784" s="226"/>
      <c r="R784" s="224">
        <f t="shared" ref="R784:T784" si="442">R785</f>
        <v>0</v>
      </c>
      <c r="S784" s="224">
        <f t="shared" si="442"/>
        <v>0</v>
      </c>
      <c r="T784" s="224">
        <f t="shared" si="442"/>
        <v>13268555.52</v>
      </c>
      <c r="U784" s="220">
        <f t="shared" ref="U784:U809" si="443">P784/I784</f>
        <v>2129.4902340928861</v>
      </c>
      <c r="V784" s="227">
        <f>V785</f>
        <v>2129.4902340928866</v>
      </c>
    </row>
    <row r="785" spans="1:22" ht="35.25">
      <c r="A785" s="200">
        <v>1</v>
      </c>
      <c r="B785" s="219">
        <f>SUBTOTAL(9,$A$632:A785)</f>
        <v>117</v>
      </c>
      <c r="C785" s="229" t="s">
        <v>287</v>
      </c>
      <c r="D785" s="219">
        <v>1994</v>
      </c>
      <c r="E785" s="219"/>
      <c r="F785" s="219" t="s">
        <v>17054</v>
      </c>
      <c r="G785" s="219">
        <v>5</v>
      </c>
      <c r="H785" s="219" t="s">
        <v>17059</v>
      </c>
      <c r="I785" s="230">
        <v>6230.86</v>
      </c>
      <c r="J785" s="230">
        <v>5515.1</v>
      </c>
      <c r="K785" s="230">
        <v>5515.1</v>
      </c>
      <c r="L785" s="231">
        <v>201</v>
      </c>
      <c r="M785" s="219" t="s">
        <v>17049</v>
      </c>
      <c r="N785" s="219" t="s">
        <v>17065</v>
      </c>
      <c r="O785" s="222" t="s">
        <v>17177</v>
      </c>
      <c r="P785" s="227">
        <v>13268555.52</v>
      </c>
      <c r="Q785" s="227"/>
      <c r="R785" s="227">
        <v>0</v>
      </c>
      <c r="S785" s="227">
        <v>0</v>
      </c>
      <c r="T785" s="227">
        <f>P785-R785-S785</f>
        <v>13268555.52</v>
      </c>
      <c r="U785" s="220">
        <f t="shared" si="443"/>
        <v>2129.4902340928861</v>
      </c>
      <c r="V785" s="227">
        <v>2129.4902340928866</v>
      </c>
    </row>
    <row r="786" spans="1:22" ht="35.25">
      <c r="B786" s="228" t="s">
        <v>52</v>
      </c>
      <c r="C786" s="246"/>
      <c r="D786" s="219" t="s">
        <v>17027</v>
      </c>
      <c r="E786" s="219" t="s">
        <v>17027</v>
      </c>
      <c r="F786" s="219" t="s">
        <v>17027</v>
      </c>
      <c r="G786" s="219" t="s">
        <v>17027</v>
      </c>
      <c r="H786" s="219" t="s">
        <v>17027</v>
      </c>
      <c r="I786" s="230">
        <v>691.6</v>
      </c>
      <c r="J786" s="230">
        <v>691.6</v>
      </c>
      <c r="K786" s="230">
        <f>K787</f>
        <v>457.40000000000003</v>
      </c>
      <c r="L786" s="231">
        <v>17</v>
      </c>
      <c r="M786" s="219" t="s">
        <v>17027</v>
      </c>
      <c r="N786" s="219" t="s">
        <v>17027</v>
      </c>
      <c r="O786" s="222" t="s">
        <v>17027</v>
      </c>
      <c r="P786" s="251">
        <v>5602584</v>
      </c>
      <c r="Q786" s="251"/>
      <c r="R786" s="230">
        <f t="shared" ref="R786" si="444">R787</f>
        <v>0</v>
      </c>
      <c r="S786" s="230">
        <f t="shared" ref="S786" si="445">S787</f>
        <v>0</v>
      </c>
      <c r="T786" s="230">
        <f t="shared" ref="T786" si="446">T787</f>
        <v>5602584</v>
      </c>
      <c r="U786" s="220">
        <f t="shared" si="443"/>
        <v>8100.9022556390973</v>
      </c>
      <c r="V786" s="227">
        <v>9089.3515037593988</v>
      </c>
    </row>
    <row r="787" spans="1:22" ht="35.25">
      <c r="A787" s="200">
        <v>1</v>
      </c>
      <c r="B787" s="219">
        <f>SUBTOTAL(9,$A$632:A787)</f>
        <v>118</v>
      </c>
      <c r="C787" s="252" t="s">
        <v>15905</v>
      </c>
      <c r="D787" s="219">
        <v>1969</v>
      </c>
      <c r="E787" s="219"/>
      <c r="F787" s="219" t="s">
        <v>17191</v>
      </c>
      <c r="G787" s="219">
        <v>2</v>
      </c>
      <c r="H787" s="219" t="s">
        <v>16995</v>
      </c>
      <c r="I787" s="230">
        <v>691.6</v>
      </c>
      <c r="J787" s="230">
        <v>691.6</v>
      </c>
      <c r="K787" s="230">
        <v>457.40000000000003</v>
      </c>
      <c r="L787" s="231">
        <v>17</v>
      </c>
      <c r="M787" s="219" t="s">
        <v>17049</v>
      </c>
      <c r="N787" s="219" t="s">
        <v>17065</v>
      </c>
      <c r="O787" s="222" t="s">
        <v>17162</v>
      </c>
      <c r="P787" s="227">
        <v>5602584</v>
      </c>
      <c r="Q787" s="227"/>
      <c r="R787" s="227">
        <v>0</v>
      </c>
      <c r="S787" s="227">
        <v>0</v>
      </c>
      <c r="T787" s="227">
        <f t="shared" si="290"/>
        <v>5602584</v>
      </c>
      <c r="U787" s="220">
        <f t="shared" si="443"/>
        <v>8100.9022556390973</v>
      </c>
      <c r="V787" s="227">
        <v>9089.3515037593988</v>
      </c>
    </row>
    <row r="788" spans="1:22" ht="35.25">
      <c r="B788" s="228" t="s">
        <v>53</v>
      </c>
      <c r="C788" s="253"/>
      <c r="D788" s="219" t="s">
        <v>17027</v>
      </c>
      <c r="E788" s="219" t="s">
        <v>17027</v>
      </c>
      <c r="F788" s="219" t="s">
        <v>17027</v>
      </c>
      <c r="G788" s="219" t="s">
        <v>17027</v>
      </c>
      <c r="H788" s="219" t="s">
        <v>17027</v>
      </c>
      <c r="I788" s="224">
        <f>I789</f>
        <v>362.9</v>
      </c>
      <c r="J788" s="224">
        <f t="shared" ref="J788:L788" si="447">J789</f>
        <v>241.5</v>
      </c>
      <c r="K788" s="224">
        <f>K789</f>
        <v>189.1</v>
      </c>
      <c r="L788" s="225">
        <f t="shared" si="447"/>
        <v>23</v>
      </c>
      <c r="M788" s="219" t="s">
        <v>17027</v>
      </c>
      <c r="N788" s="219" t="s">
        <v>17027</v>
      </c>
      <c r="O788" s="222" t="s">
        <v>17027</v>
      </c>
      <c r="P788" s="226">
        <v>3167614.8</v>
      </c>
      <c r="Q788" s="226"/>
      <c r="R788" s="224">
        <f t="shared" ref="R788:T788" si="448">R789</f>
        <v>0</v>
      </c>
      <c r="S788" s="224">
        <f t="shared" si="448"/>
        <v>0</v>
      </c>
      <c r="T788" s="224">
        <f t="shared" si="448"/>
        <v>3167614.8</v>
      </c>
      <c r="U788" s="220">
        <f t="shared" si="443"/>
        <v>8728.616147699091</v>
      </c>
      <c r="V788" s="227">
        <f>V789</f>
        <v>9793.6572747313312</v>
      </c>
    </row>
    <row r="789" spans="1:22" ht="35.25">
      <c r="A789" s="200">
        <v>1</v>
      </c>
      <c r="B789" s="219">
        <f>SUBTOTAL(9,$A$632:A789)</f>
        <v>119</v>
      </c>
      <c r="C789" s="250" t="s">
        <v>66</v>
      </c>
      <c r="D789" s="219">
        <v>1965</v>
      </c>
      <c r="E789" s="219"/>
      <c r="F789" s="219" t="s">
        <v>17191</v>
      </c>
      <c r="G789" s="219">
        <v>2</v>
      </c>
      <c r="H789" s="219" t="s">
        <v>16997</v>
      </c>
      <c r="I789" s="230">
        <v>362.9</v>
      </c>
      <c r="J789" s="230">
        <v>241.5</v>
      </c>
      <c r="K789" s="230">
        <v>189.1</v>
      </c>
      <c r="L789" s="231">
        <v>23</v>
      </c>
      <c r="M789" s="219" t="s">
        <v>17049</v>
      </c>
      <c r="N789" s="219" t="s">
        <v>17065</v>
      </c>
      <c r="O789" s="222" t="s">
        <v>17161</v>
      </c>
      <c r="P789" s="227">
        <v>3167614.8</v>
      </c>
      <c r="Q789" s="227"/>
      <c r="R789" s="227">
        <v>0</v>
      </c>
      <c r="S789" s="227">
        <v>0</v>
      </c>
      <c r="T789" s="227">
        <f t="shared" si="290"/>
        <v>3167614.8</v>
      </c>
      <c r="U789" s="220">
        <f t="shared" si="443"/>
        <v>8728.616147699091</v>
      </c>
      <c r="V789" s="227">
        <v>9793.6572747313312</v>
      </c>
    </row>
    <row r="790" spans="1:22" ht="35.25">
      <c r="B790" s="228" t="s">
        <v>55</v>
      </c>
      <c r="C790" s="246"/>
      <c r="D790" s="219" t="s">
        <v>17027</v>
      </c>
      <c r="E790" s="219" t="s">
        <v>17027</v>
      </c>
      <c r="F790" s="219" t="s">
        <v>17027</v>
      </c>
      <c r="G790" s="219" t="s">
        <v>17027</v>
      </c>
      <c r="H790" s="219" t="s">
        <v>17027</v>
      </c>
      <c r="I790" s="224">
        <f>I791</f>
        <v>375.2</v>
      </c>
      <c r="J790" s="224">
        <f t="shared" ref="J790:L790" si="449">J791</f>
        <v>375.2</v>
      </c>
      <c r="K790" s="224">
        <f>K791</f>
        <v>375.2</v>
      </c>
      <c r="L790" s="225">
        <f t="shared" si="449"/>
        <v>17</v>
      </c>
      <c r="M790" s="219" t="s">
        <v>17027</v>
      </c>
      <c r="N790" s="219" t="s">
        <v>17027</v>
      </c>
      <c r="O790" s="222" t="s">
        <v>17027</v>
      </c>
      <c r="P790" s="226">
        <v>4525164</v>
      </c>
      <c r="Q790" s="226"/>
      <c r="R790" s="224">
        <f t="shared" ref="R790:T790" si="450">R791</f>
        <v>0</v>
      </c>
      <c r="S790" s="224">
        <f t="shared" si="450"/>
        <v>0</v>
      </c>
      <c r="T790" s="224">
        <f t="shared" si="450"/>
        <v>4525164</v>
      </c>
      <c r="U790" s="220">
        <f t="shared" si="443"/>
        <v>12060.671641791045</v>
      </c>
      <c r="V790" s="227">
        <f>V791</f>
        <v>13532.280783582089</v>
      </c>
    </row>
    <row r="791" spans="1:22" ht="35.25">
      <c r="A791" s="200">
        <v>1</v>
      </c>
      <c r="B791" s="219">
        <f>SUBTOTAL(9,$A$632:A791)</f>
        <v>120</v>
      </c>
      <c r="C791" s="229" t="s">
        <v>67</v>
      </c>
      <c r="D791" s="219">
        <v>1967</v>
      </c>
      <c r="E791" s="219"/>
      <c r="F791" s="219" t="s">
        <v>17191</v>
      </c>
      <c r="G791" s="219">
        <v>2</v>
      </c>
      <c r="H791" s="219" t="s">
        <v>16997</v>
      </c>
      <c r="I791" s="230">
        <v>375.2</v>
      </c>
      <c r="J791" s="230">
        <v>375.2</v>
      </c>
      <c r="K791" s="230">
        <v>375.2</v>
      </c>
      <c r="L791" s="231">
        <v>17</v>
      </c>
      <c r="M791" s="219" t="s">
        <v>17049</v>
      </c>
      <c r="N791" s="219" t="s">
        <v>17065</v>
      </c>
      <c r="O791" s="222" t="s">
        <v>17163</v>
      </c>
      <c r="P791" s="227">
        <v>4525164</v>
      </c>
      <c r="Q791" s="227"/>
      <c r="R791" s="227">
        <v>0</v>
      </c>
      <c r="S791" s="227">
        <v>0</v>
      </c>
      <c r="T791" s="227">
        <f t="shared" si="290"/>
        <v>4525164</v>
      </c>
      <c r="U791" s="220">
        <f t="shared" si="443"/>
        <v>12060.671641791045</v>
      </c>
      <c r="V791" s="227">
        <v>13532.280783582089</v>
      </c>
    </row>
    <row r="792" spans="1:22" ht="35.25">
      <c r="B792" s="228" t="s">
        <v>56</v>
      </c>
      <c r="C792" s="246"/>
      <c r="D792" s="219" t="s">
        <v>17027</v>
      </c>
      <c r="E792" s="219" t="s">
        <v>17027</v>
      </c>
      <c r="F792" s="219" t="s">
        <v>17027</v>
      </c>
      <c r="G792" s="219" t="s">
        <v>17027</v>
      </c>
      <c r="H792" s="219" t="s">
        <v>17027</v>
      </c>
      <c r="I792" s="224">
        <f>I793</f>
        <v>946</v>
      </c>
      <c r="J792" s="224">
        <f t="shared" ref="J792:L792" si="451">J793</f>
        <v>854.3</v>
      </c>
      <c r="K792" s="224">
        <f>K793</f>
        <v>755.59999999999991</v>
      </c>
      <c r="L792" s="225">
        <f t="shared" si="451"/>
        <v>52</v>
      </c>
      <c r="M792" s="219" t="s">
        <v>17027</v>
      </c>
      <c r="N792" s="219" t="s">
        <v>17027</v>
      </c>
      <c r="O792" s="222" t="s">
        <v>17027</v>
      </c>
      <c r="P792" s="226">
        <v>6572262</v>
      </c>
      <c r="Q792" s="226"/>
      <c r="R792" s="224">
        <f t="shared" ref="R792:T792" si="452">R793</f>
        <v>0</v>
      </c>
      <c r="S792" s="224">
        <f t="shared" si="452"/>
        <v>0</v>
      </c>
      <c r="T792" s="224">
        <f t="shared" si="452"/>
        <v>6572262</v>
      </c>
      <c r="U792" s="220">
        <f t="shared" si="443"/>
        <v>6947.4228329809721</v>
      </c>
      <c r="V792" s="227">
        <f>V793</f>
        <v>7795.1277748414377</v>
      </c>
    </row>
    <row r="793" spans="1:22" ht="35.25">
      <c r="A793" s="200">
        <v>1</v>
      </c>
      <c r="B793" s="219">
        <f>SUBTOTAL(9,$A$632:A793)</f>
        <v>121</v>
      </c>
      <c r="C793" s="254" t="s">
        <v>68</v>
      </c>
      <c r="D793" s="219">
        <v>1971</v>
      </c>
      <c r="E793" s="219"/>
      <c r="F793" s="219" t="s">
        <v>17191</v>
      </c>
      <c r="G793" s="219">
        <v>2</v>
      </c>
      <c r="H793" s="219" t="s">
        <v>17056</v>
      </c>
      <c r="I793" s="230">
        <v>946</v>
      </c>
      <c r="J793" s="230">
        <v>854.3</v>
      </c>
      <c r="K793" s="230">
        <v>755.59999999999991</v>
      </c>
      <c r="L793" s="231">
        <v>52</v>
      </c>
      <c r="M793" s="219" t="s">
        <v>17049</v>
      </c>
      <c r="N793" s="219" t="s">
        <v>17065</v>
      </c>
      <c r="O793" s="222" t="s">
        <v>17164</v>
      </c>
      <c r="P793" s="227">
        <v>6572262</v>
      </c>
      <c r="Q793" s="227"/>
      <c r="R793" s="227">
        <v>0</v>
      </c>
      <c r="S793" s="227">
        <v>0</v>
      </c>
      <c r="T793" s="227">
        <f t="shared" si="290"/>
        <v>6572262</v>
      </c>
      <c r="U793" s="220">
        <f t="shared" si="443"/>
        <v>6947.4228329809721</v>
      </c>
      <c r="V793" s="227">
        <v>7795.1277748414377</v>
      </c>
    </row>
    <row r="794" spans="1:22" ht="35.25">
      <c r="B794" s="228" t="s">
        <v>54</v>
      </c>
      <c r="C794" s="246"/>
      <c r="D794" s="219" t="s">
        <v>17027</v>
      </c>
      <c r="E794" s="219" t="s">
        <v>17027</v>
      </c>
      <c r="F794" s="219" t="s">
        <v>17027</v>
      </c>
      <c r="G794" s="219" t="s">
        <v>17027</v>
      </c>
      <c r="H794" s="219" t="s">
        <v>17027</v>
      </c>
      <c r="I794" s="224">
        <f>I795</f>
        <v>418.9</v>
      </c>
      <c r="J794" s="224">
        <f t="shared" ref="J794:L794" si="453">J795</f>
        <v>372.4</v>
      </c>
      <c r="K794" s="224">
        <f>K795</f>
        <v>372.4</v>
      </c>
      <c r="L794" s="225">
        <f t="shared" si="453"/>
        <v>8</v>
      </c>
      <c r="M794" s="219" t="s">
        <v>17027</v>
      </c>
      <c r="N794" s="219" t="s">
        <v>17027</v>
      </c>
      <c r="O794" s="222" t="s">
        <v>17027</v>
      </c>
      <c r="P794" s="226">
        <v>3102969.6</v>
      </c>
      <c r="Q794" s="226"/>
      <c r="R794" s="224">
        <f t="shared" ref="R794:T794" si="454">R795</f>
        <v>0</v>
      </c>
      <c r="S794" s="224">
        <f t="shared" si="454"/>
        <v>0</v>
      </c>
      <c r="T794" s="224">
        <f t="shared" si="454"/>
        <v>3102969.6</v>
      </c>
      <c r="U794" s="220">
        <f t="shared" si="443"/>
        <v>7407.4232513726429</v>
      </c>
      <c r="V794" s="227">
        <f>V795</f>
        <v>8311.2561470518012</v>
      </c>
    </row>
    <row r="795" spans="1:22" ht="35.25">
      <c r="A795" s="200">
        <v>1</v>
      </c>
      <c r="B795" s="219">
        <f>SUBTOTAL(9,$A$632:A795)</f>
        <v>122</v>
      </c>
      <c r="C795" s="229" t="s">
        <v>69</v>
      </c>
      <c r="D795" s="219">
        <v>1965</v>
      </c>
      <c r="E795" s="219"/>
      <c r="F795" s="219" t="s">
        <v>17191</v>
      </c>
      <c r="G795" s="219">
        <v>2</v>
      </c>
      <c r="H795" s="219" t="s">
        <v>16997</v>
      </c>
      <c r="I795" s="230">
        <v>418.9</v>
      </c>
      <c r="J795" s="230">
        <v>372.4</v>
      </c>
      <c r="K795" s="230">
        <v>372.4</v>
      </c>
      <c r="L795" s="231">
        <v>8</v>
      </c>
      <c r="M795" s="219" t="s">
        <v>17049</v>
      </c>
      <c r="N795" s="219" t="s">
        <v>17065</v>
      </c>
      <c r="O795" s="222" t="s">
        <v>17162</v>
      </c>
      <c r="P795" s="227">
        <v>3102969.6</v>
      </c>
      <c r="Q795" s="227"/>
      <c r="R795" s="227">
        <v>0</v>
      </c>
      <c r="S795" s="227">
        <v>0</v>
      </c>
      <c r="T795" s="227">
        <f t="shared" si="290"/>
        <v>3102969.6</v>
      </c>
      <c r="U795" s="220">
        <f t="shared" si="443"/>
        <v>7407.4232513726429</v>
      </c>
      <c r="V795" s="227">
        <v>8311.2561470518012</v>
      </c>
    </row>
    <row r="796" spans="1:22" ht="35.25">
      <c r="B796" s="228" t="s">
        <v>493</v>
      </c>
      <c r="C796" s="246"/>
      <c r="D796" s="219" t="s">
        <v>17027</v>
      </c>
      <c r="E796" s="219" t="s">
        <v>17027</v>
      </c>
      <c r="F796" s="219" t="s">
        <v>17027</v>
      </c>
      <c r="G796" s="219" t="s">
        <v>17027</v>
      </c>
      <c r="H796" s="219" t="s">
        <v>17027</v>
      </c>
      <c r="I796" s="224">
        <f>I797</f>
        <v>3265.3</v>
      </c>
      <c r="J796" s="224">
        <f t="shared" ref="J796:L796" si="455">J797</f>
        <v>1908.7</v>
      </c>
      <c r="K796" s="224">
        <f>K797</f>
        <v>1908.7</v>
      </c>
      <c r="L796" s="225">
        <f t="shared" si="455"/>
        <v>102</v>
      </c>
      <c r="M796" s="219" t="s">
        <v>17027</v>
      </c>
      <c r="N796" s="219" t="s">
        <v>17027</v>
      </c>
      <c r="O796" s="222" t="s">
        <v>17027</v>
      </c>
      <c r="P796" s="226">
        <v>16205981.91</v>
      </c>
      <c r="Q796" s="226"/>
      <c r="R796" s="224">
        <f t="shared" ref="R796:T796" si="456">R797</f>
        <v>0</v>
      </c>
      <c r="S796" s="224">
        <f t="shared" si="456"/>
        <v>0</v>
      </c>
      <c r="T796" s="224">
        <f t="shared" si="456"/>
        <v>16205981.91</v>
      </c>
      <c r="U796" s="220">
        <f t="shared" si="443"/>
        <v>4963.091265733623</v>
      </c>
      <c r="V796" s="227">
        <f>V797</f>
        <v>5134.8862279116775</v>
      </c>
    </row>
    <row r="797" spans="1:22" ht="35.25">
      <c r="A797" s="200">
        <v>1</v>
      </c>
      <c r="B797" s="219">
        <f>SUBTOTAL(9,$A$632:A797)</f>
        <v>123</v>
      </c>
      <c r="C797" s="229" t="s">
        <v>496</v>
      </c>
      <c r="D797" s="219">
        <v>1994</v>
      </c>
      <c r="E797" s="219"/>
      <c r="F797" s="219" t="s">
        <v>17191</v>
      </c>
      <c r="G797" s="219">
        <v>2</v>
      </c>
      <c r="H797" s="219" t="s">
        <v>17052</v>
      </c>
      <c r="I797" s="230">
        <v>3265.3</v>
      </c>
      <c r="J797" s="230">
        <v>1908.7</v>
      </c>
      <c r="K797" s="230">
        <v>1908.7</v>
      </c>
      <c r="L797" s="231">
        <v>102</v>
      </c>
      <c r="M797" s="219" t="s">
        <v>17049</v>
      </c>
      <c r="N797" s="219" t="s">
        <v>17065</v>
      </c>
      <c r="O797" s="222" t="s">
        <v>17153</v>
      </c>
      <c r="P797" s="227">
        <v>16205981.91</v>
      </c>
      <c r="Q797" s="227"/>
      <c r="R797" s="227">
        <v>0</v>
      </c>
      <c r="S797" s="227">
        <v>0</v>
      </c>
      <c r="T797" s="227">
        <f t="shared" ref="T797:T799" si="457">P797-R797-S797</f>
        <v>16205981.91</v>
      </c>
      <c r="U797" s="220">
        <f t="shared" si="443"/>
        <v>4963.091265733623</v>
      </c>
      <c r="V797" s="227">
        <v>5134.8862279116775</v>
      </c>
    </row>
    <row r="798" spans="1:22" ht="35.25">
      <c r="B798" s="228" t="s">
        <v>508</v>
      </c>
      <c r="C798" s="246"/>
      <c r="D798" s="219" t="s">
        <v>17027</v>
      </c>
      <c r="E798" s="219" t="s">
        <v>17027</v>
      </c>
      <c r="F798" s="219" t="s">
        <v>17027</v>
      </c>
      <c r="G798" s="219" t="s">
        <v>17027</v>
      </c>
      <c r="H798" s="219" t="s">
        <v>17027</v>
      </c>
      <c r="I798" s="224">
        <f>I799</f>
        <v>627.5</v>
      </c>
      <c r="J798" s="224">
        <f t="shared" ref="J798:L798" si="458">J799</f>
        <v>559.4</v>
      </c>
      <c r="K798" s="224">
        <f>K799</f>
        <v>559.4</v>
      </c>
      <c r="L798" s="225">
        <f t="shared" si="458"/>
        <v>26</v>
      </c>
      <c r="M798" s="219" t="s">
        <v>17027</v>
      </c>
      <c r="N798" s="219" t="s">
        <v>17027</v>
      </c>
      <c r="O798" s="222" t="s">
        <v>17027</v>
      </c>
      <c r="P798" s="226">
        <v>4039280.1599999997</v>
      </c>
      <c r="Q798" s="226"/>
      <c r="R798" s="224">
        <f t="shared" ref="R798:T798" si="459">R799</f>
        <v>0</v>
      </c>
      <c r="S798" s="224">
        <f t="shared" si="459"/>
        <v>0</v>
      </c>
      <c r="T798" s="224">
        <f t="shared" si="459"/>
        <v>4039280.1599999997</v>
      </c>
      <c r="U798" s="220">
        <f t="shared" si="443"/>
        <v>6437.0998565737045</v>
      </c>
      <c r="V798" s="227">
        <f>V799</f>
        <v>6659.9164940239043</v>
      </c>
    </row>
    <row r="799" spans="1:22" ht="35.25">
      <c r="A799" s="200">
        <v>1</v>
      </c>
      <c r="B799" s="219">
        <f>SUBTOTAL(9,$A$632:A799)</f>
        <v>124</v>
      </c>
      <c r="C799" s="229" t="s">
        <v>507</v>
      </c>
      <c r="D799" s="219">
        <v>1990</v>
      </c>
      <c r="E799" s="219"/>
      <c r="F799" s="219" t="s">
        <v>17054</v>
      </c>
      <c r="G799" s="219">
        <v>2</v>
      </c>
      <c r="H799" s="219" t="s">
        <v>16997</v>
      </c>
      <c r="I799" s="230">
        <v>627.5</v>
      </c>
      <c r="J799" s="230">
        <v>559.4</v>
      </c>
      <c r="K799" s="230">
        <v>559.4</v>
      </c>
      <c r="L799" s="231">
        <v>26</v>
      </c>
      <c r="M799" s="219" t="s">
        <v>17049</v>
      </c>
      <c r="N799" s="219" t="s">
        <v>17087</v>
      </c>
      <c r="O799" s="222" t="s">
        <v>17053</v>
      </c>
      <c r="P799" s="227">
        <v>4039280.1599999997</v>
      </c>
      <c r="Q799" s="227"/>
      <c r="R799" s="227">
        <v>0</v>
      </c>
      <c r="S799" s="227">
        <v>0</v>
      </c>
      <c r="T799" s="227">
        <f t="shared" si="457"/>
        <v>4039280.1599999997</v>
      </c>
      <c r="U799" s="220">
        <f t="shared" si="443"/>
        <v>6437.0998565737045</v>
      </c>
      <c r="V799" s="227">
        <v>6659.9164940239043</v>
      </c>
    </row>
    <row r="800" spans="1:22" ht="35.25">
      <c r="B800" s="228" t="s">
        <v>313</v>
      </c>
      <c r="C800" s="246"/>
      <c r="D800" s="219" t="s">
        <v>17027</v>
      </c>
      <c r="E800" s="219" t="s">
        <v>17027</v>
      </c>
      <c r="F800" s="219" t="s">
        <v>17027</v>
      </c>
      <c r="G800" s="219" t="s">
        <v>17027</v>
      </c>
      <c r="H800" s="219" t="s">
        <v>17027</v>
      </c>
      <c r="I800" s="224">
        <f>I801+I802</f>
        <v>3230</v>
      </c>
      <c r="J800" s="224">
        <f t="shared" ref="J800:L800" si="460">J801+J802</f>
        <v>2919.7999999999997</v>
      </c>
      <c r="K800" s="224">
        <f t="shared" si="460"/>
        <v>2865.8999999999996</v>
      </c>
      <c r="L800" s="225">
        <f t="shared" si="460"/>
        <v>131</v>
      </c>
      <c r="M800" s="219" t="s">
        <v>17027</v>
      </c>
      <c r="N800" s="219" t="s">
        <v>17027</v>
      </c>
      <c r="O800" s="222" t="s">
        <v>17027</v>
      </c>
      <c r="P800" s="226">
        <v>13569014.32</v>
      </c>
      <c r="Q800" s="226"/>
      <c r="R800" s="224">
        <f t="shared" ref="R800:T800" si="461">R801+R802</f>
        <v>0</v>
      </c>
      <c r="S800" s="224">
        <f t="shared" si="461"/>
        <v>0</v>
      </c>
      <c r="T800" s="224">
        <f t="shared" si="461"/>
        <v>13569014.32</v>
      </c>
      <c r="U800" s="220">
        <f t="shared" si="443"/>
        <v>4200.9332260061919</v>
      </c>
      <c r="V800" s="227">
        <f>MAX(V801:V802)</f>
        <v>7529.3367786391045</v>
      </c>
    </row>
    <row r="801" spans="1:16198" ht="35.25">
      <c r="A801" s="200">
        <v>1</v>
      </c>
      <c r="B801" s="219">
        <f>SUBTOTAL(9,$A$632:A801)</f>
        <v>125</v>
      </c>
      <c r="C801" s="229" t="s">
        <v>312</v>
      </c>
      <c r="D801" s="219">
        <v>1980</v>
      </c>
      <c r="E801" s="219"/>
      <c r="F801" s="219" t="s">
        <v>17191</v>
      </c>
      <c r="G801" s="219">
        <v>2</v>
      </c>
      <c r="H801" s="219" t="s">
        <v>17056</v>
      </c>
      <c r="I801" s="230">
        <v>928.8</v>
      </c>
      <c r="J801" s="230">
        <v>844.6</v>
      </c>
      <c r="K801" s="230">
        <v>844.6</v>
      </c>
      <c r="L801" s="231">
        <v>46</v>
      </c>
      <c r="M801" s="219" t="s">
        <v>17049</v>
      </c>
      <c r="N801" s="219" t="s">
        <v>17087</v>
      </c>
      <c r="O801" s="222" t="s">
        <v>17053</v>
      </c>
      <c r="P801" s="227">
        <v>6571694.3200000003</v>
      </c>
      <c r="Q801" s="227"/>
      <c r="R801" s="227">
        <v>0</v>
      </c>
      <c r="S801" s="227">
        <v>0</v>
      </c>
      <c r="T801" s="227">
        <f t="shared" ref="T801:T805" si="462">P801-R801-S801</f>
        <v>6571694.3200000003</v>
      </c>
      <c r="U801" s="220">
        <f t="shared" si="443"/>
        <v>7075.4676141257542</v>
      </c>
      <c r="V801" s="227">
        <v>7529.3367786391045</v>
      </c>
    </row>
    <row r="802" spans="1:16198" ht="35.25">
      <c r="A802" s="200">
        <v>1</v>
      </c>
      <c r="B802" s="219">
        <f>SUBTOTAL(9,$A$632:A802)</f>
        <v>126</v>
      </c>
      <c r="C802" s="229" t="s">
        <v>314</v>
      </c>
      <c r="D802" s="219">
        <v>1989</v>
      </c>
      <c r="E802" s="219"/>
      <c r="F802" s="219" t="s">
        <v>17054</v>
      </c>
      <c r="G802" s="219">
        <v>4</v>
      </c>
      <c r="H802" s="219" t="s">
        <v>17052</v>
      </c>
      <c r="I802" s="230">
        <v>2301.1999999999998</v>
      </c>
      <c r="J802" s="230">
        <v>2075.1999999999998</v>
      </c>
      <c r="K802" s="230">
        <v>2021.2999999999997</v>
      </c>
      <c r="L802" s="231">
        <v>85</v>
      </c>
      <c r="M802" s="219" t="s">
        <v>17049</v>
      </c>
      <c r="N802" s="219" t="s">
        <v>17065</v>
      </c>
      <c r="O802" s="222" t="s">
        <v>17188</v>
      </c>
      <c r="P802" s="227">
        <v>6997320</v>
      </c>
      <c r="Q802" s="227"/>
      <c r="R802" s="227">
        <v>0</v>
      </c>
      <c r="S802" s="227">
        <v>0</v>
      </c>
      <c r="T802" s="227">
        <f t="shared" si="462"/>
        <v>6997320</v>
      </c>
      <c r="U802" s="220">
        <f t="shared" si="443"/>
        <v>3040.7265774378589</v>
      </c>
      <c r="V802" s="227">
        <v>3040.73</v>
      </c>
    </row>
    <row r="803" spans="1:16198" ht="35.25">
      <c r="B803" s="228" t="s">
        <v>309</v>
      </c>
      <c r="C803" s="246"/>
      <c r="D803" s="219" t="s">
        <v>17027</v>
      </c>
      <c r="E803" s="219" t="s">
        <v>17027</v>
      </c>
      <c r="F803" s="219" t="s">
        <v>17027</v>
      </c>
      <c r="G803" s="219" t="s">
        <v>17027</v>
      </c>
      <c r="H803" s="219" t="s">
        <v>17027</v>
      </c>
      <c r="I803" s="224">
        <f>I804+I805</f>
        <v>2655.54</v>
      </c>
      <c r="J803" s="224">
        <f t="shared" ref="J803:L803" si="463">J804+J805</f>
        <v>2298.2399999999998</v>
      </c>
      <c r="K803" s="224">
        <f>K804+K805</f>
        <v>2197.1999999999998</v>
      </c>
      <c r="L803" s="225">
        <f t="shared" si="463"/>
        <v>114</v>
      </c>
      <c r="M803" s="219" t="s">
        <v>17027</v>
      </c>
      <c r="N803" s="219" t="s">
        <v>17027</v>
      </c>
      <c r="O803" s="222" t="s">
        <v>17027</v>
      </c>
      <c r="P803" s="226">
        <v>7704383.129999999</v>
      </c>
      <c r="Q803" s="226"/>
      <c r="R803" s="224">
        <f t="shared" ref="R803:T803" si="464">R804+R805</f>
        <v>0</v>
      </c>
      <c r="S803" s="224">
        <f t="shared" si="464"/>
        <v>0</v>
      </c>
      <c r="T803" s="224">
        <f t="shared" si="464"/>
        <v>7704383.129999999</v>
      </c>
      <c r="U803" s="220">
        <f t="shared" si="443"/>
        <v>2901.249135768996</v>
      </c>
      <c r="V803" s="227">
        <f>MAX(V804:V805)</f>
        <v>5669.9467821782182</v>
      </c>
    </row>
    <row r="804" spans="1:16198" ht="35.25">
      <c r="A804" s="200">
        <v>1</v>
      </c>
      <c r="B804" s="219">
        <f>SUBTOTAL(9,$A$632:A804)</f>
        <v>127</v>
      </c>
      <c r="C804" s="229" t="s">
        <v>315</v>
      </c>
      <c r="D804" s="219">
        <v>1957</v>
      </c>
      <c r="E804" s="219"/>
      <c r="F804" s="219" t="s">
        <v>17191</v>
      </c>
      <c r="G804" s="219">
        <v>2</v>
      </c>
      <c r="H804" s="219" t="s">
        <v>16995</v>
      </c>
      <c r="I804" s="230">
        <v>791.84</v>
      </c>
      <c r="J804" s="230">
        <v>585.14</v>
      </c>
      <c r="K804" s="230">
        <v>551.79999999999995</v>
      </c>
      <c r="L804" s="231">
        <v>40</v>
      </c>
      <c r="M804" s="219" t="s">
        <v>17049</v>
      </c>
      <c r="N804" s="219" t="s">
        <v>17087</v>
      </c>
      <c r="O804" s="222" t="s">
        <v>17053</v>
      </c>
      <c r="P804" s="227">
        <v>2460578.1199999996</v>
      </c>
      <c r="Q804" s="227"/>
      <c r="R804" s="227">
        <v>0</v>
      </c>
      <c r="S804" s="227">
        <v>0</v>
      </c>
      <c r="T804" s="227">
        <f t="shared" si="462"/>
        <v>2460578.1199999996</v>
      </c>
      <c r="U804" s="220">
        <f t="shared" si="443"/>
        <v>3107.4183168316827</v>
      </c>
      <c r="V804" s="227">
        <v>5669.9467821782182</v>
      </c>
    </row>
    <row r="805" spans="1:16198" ht="35.25">
      <c r="A805" s="200">
        <v>1</v>
      </c>
      <c r="B805" s="219">
        <f>SUBTOTAL(9,$A$632:A805)</f>
        <v>128</v>
      </c>
      <c r="C805" s="229" t="s">
        <v>316</v>
      </c>
      <c r="D805" s="219">
        <v>1979</v>
      </c>
      <c r="E805" s="219"/>
      <c r="F805" s="219" t="s">
        <v>17054</v>
      </c>
      <c r="G805" s="219">
        <v>5</v>
      </c>
      <c r="H805" s="219" t="s">
        <v>17056</v>
      </c>
      <c r="I805" s="230">
        <v>1863.7</v>
      </c>
      <c r="J805" s="230">
        <v>1713.1</v>
      </c>
      <c r="K805" s="230">
        <v>1645.3999999999999</v>
      </c>
      <c r="L805" s="231">
        <v>74</v>
      </c>
      <c r="M805" s="219" t="s">
        <v>17049</v>
      </c>
      <c r="N805" s="219" t="s">
        <v>17065</v>
      </c>
      <c r="O805" s="222" t="s">
        <v>17188</v>
      </c>
      <c r="P805" s="227">
        <v>5243805.01</v>
      </c>
      <c r="Q805" s="227"/>
      <c r="R805" s="227">
        <v>0</v>
      </c>
      <c r="S805" s="227">
        <v>0</v>
      </c>
      <c r="T805" s="227">
        <f t="shared" si="462"/>
        <v>5243805.01</v>
      </c>
      <c r="U805" s="220">
        <f t="shared" si="443"/>
        <v>2813.6529538015775</v>
      </c>
      <c r="V805" s="227">
        <v>2813.65</v>
      </c>
    </row>
    <row r="806" spans="1:16198" ht="35.25">
      <c r="B806" s="304" t="s">
        <v>17317</v>
      </c>
      <c r="C806" s="305"/>
      <c r="D806" s="305"/>
      <c r="E806" s="305"/>
      <c r="F806" s="305"/>
      <c r="G806" s="305"/>
      <c r="H806" s="305"/>
      <c r="I806" s="305"/>
      <c r="J806" s="305"/>
      <c r="K806" s="305"/>
      <c r="L806" s="305"/>
      <c r="M806" s="305"/>
      <c r="N806" s="305"/>
      <c r="O806" s="305"/>
      <c r="P806" s="305"/>
      <c r="Q806" s="305"/>
      <c r="R806" s="305"/>
      <c r="S806" s="305"/>
      <c r="T806" s="305"/>
      <c r="U806" s="305"/>
      <c r="V806" s="306"/>
    </row>
    <row r="807" spans="1:16198" ht="35.25">
      <c r="B807" s="228" t="s">
        <v>17321</v>
      </c>
      <c r="C807" s="255"/>
      <c r="D807" s="219" t="s">
        <v>17027</v>
      </c>
      <c r="E807" s="219" t="s">
        <v>17027</v>
      </c>
      <c r="F807" s="219" t="s">
        <v>17027</v>
      </c>
      <c r="G807" s="219" t="s">
        <v>17027</v>
      </c>
      <c r="H807" s="219" t="s">
        <v>17027</v>
      </c>
      <c r="I807" s="224">
        <f>I808</f>
        <v>6239.3</v>
      </c>
      <c r="J807" s="224">
        <f t="shared" ref="J807:L809" si="465">J808</f>
        <v>4163.01</v>
      </c>
      <c r="K807" s="224">
        <f t="shared" si="465"/>
        <v>4163.01</v>
      </c>
      <c r="L807" s="225">
        <f t="shared" si="465"/>
        <v>229</v>
      </c>
      <c r="M807" s="219" t="s">
        <v>17027</v>
      </c>
      <c r="N807" s="219" t="s">
        <v>17027</v>
      </c>
      <c r="O807" s="222" t="s">
        <v>17027</v>
      </c>
      <c r="P807" s="226">
        <f>P808</f>
        <v>15649176.390000001</v>
      </c>
      <c r="Q807" s="226">
        <f t="shared" ref="Q807:T809" si="466">Q808</f>
        <v>0</v>
      </c>
      <c r="R807" s="224">
        <f t="shared" si="466"/>
        <v>0</v>
      </c>
      <c r="S807" s="224">
        <f t="shared" si="466"/>
        <v>0</v>
      </c>
      <c r="T807" s="224">
        <f t="shared" si="466"/>
        <v>15649176.390000001</v>
      </c>
      <c r="U807" s="220">
        <f t="shared" si="443"/>
        <v>2508.1621960796883</v>
      </c>
      <c r="V807" s="227">
        <f>MAX(V808:V812)</f>
        <v>8984.26</v>
      </c>
    </row>
    <row r="808" spans="1:16198" s="256" customFormat="1" ht="35.25">
      <c r="B808" s="228" t="s">
        <v>17322</v>
      </c>
      <c r="C808" s="246"/>
      <c r="D808" s="219" t="s">
        <v>17027</v>
      </c>
      <c r="E808" s="219" t="s">
        <v>17027</v>
      </c>
      <c r="F808" s="219" t="s">
        <v>17027</v>
      </c>
      <c r="G808" s="219" t="s">
        <v>17027</v>
      </c>
      <c r="H808" s="219" t="s">
        <v>17027</v>
      </c>
      <c r="I808" s="224">
        <f>I809+I811</f>
        <v>6239.3</v>
      </c>
      <c r="J808" s="224">
        <f t="shared" ref="J808:L808" si="467">J809+J811</f>
        <v>4163.01</v>
      </c>
      <c r="K808" s="224">
        <f t="shared" si="467"/>
        <v>4163.01</v>
      </c>
      <c r="L808" s="225">
        <f t="shared" si="467"/>
        <v>229</v>
      </c>
      <c r="M808" s="219" t="s">
        <v>17027</v>
      </c>
      <c r="N808" s="219" t="s">
        <v>17027</v>
      </c>
      <c r="O808" s="222" t="s">
        <v>17027</v>
      </c>
      <c r="P808" s="226">
        <f>P809+P811</f>
        <v>15649176.390000001</v>
      </c>
      <c r="Q808" s="226">
        <f t="shared" ref="Q808:T808" si="468">Q809+Q811</f>
        <v>0</v>
      </c>
      <c r="R808" s="224">
        <f t="shared" si="468"/>
        <v>0</v>
      </c>
      <c r="S808" s="224">
        <f t="shared" si="468"/>
        <v>0</v>
      </c>
      <c r="T808" s="224">
        <f t="shared" si="468"/>
        <v>15649176.390000001</v>
      </c>
      <c r="U808" s="220">
        <f t="shared" si="443"/>
        <v>2508.1621960796883</v>
      </c>
      <c r="V808" s="227">
        <f>V809</f>
        <v>1051.81</v>
      </c>
      <c r="W808" s="257"/>
      <c r="X808" s="257"/>
      <c r="Y808" s="257"/>
      <c r="Z808" s="257"/>
      <c r="AA808" s="257"/>
      <c r="AB808" s="257"/>
      <c r="AC808" s="257"/>
      <c r="AD808" s="257"/>
      <c r="AE808" s="257"/>
      <c r="AF808" s="257"/>
      <c r="AG808" s="257"/>
      <c r="AH808" s="257"/>
      <c r="AI808" s="257"/>
      <c r="AJ808" s="257"/>
      <c r="AK808" s="257"/>
      <c r="AL808" s="257"/>
      <c r="AM808" s="257"/>
      <c r="AN808" s="257"/>
      <c r="AO808" s="257"/>
      <c r="AP808" s="257"/>
      <c r="AQ808" s="257"/>
      <c r="AR808" s="257"/>
      <c r="AS808" s="257"/>
      <c r="AT808" s="257"/>
      <c r="AU808" s="257"/>
      <c r="AV808" s="257"/>
      <c r="AW808" s="257"/>
      <c r="AX808" s="257"/>
      <c r="AY808" s="257"/>
      <c r="AZ808" s="257"/>
      <c r="BA808" s="257"/>
      <c r="BB808" s="257"/>
      <c r="BC808" s="257"/>
      <c r="BD808" s="257"/>
      <c r="BE808" s="257"/>
      <c r="BF808" s="257"/>
      <c r="BG808" s="257"/>
      <c r="BH808" s="257"/>
      <c r="BI808" s="257"/>
      <c r="BJ808" s="257"/>
      <c r="BK808" s="257"/>
      <c r="BL808" s="257"/>
      <c r="BM808" s="257"/>
      <c r="BN808" s="257"/>
      <c r="BO808" s="257"/>
      <c r="BP808" s="257"/>
      <c r="BQ808" s="257"/>
      <c r="BR808" s="257"/>
      <c r="BS808" s="257"/>
      <c r="BT808" s="257"/>
      <c r="BU808" s="257"/>
      <c r="BV808" s="257"/>
      <c r="BW808" s="257"/>
      <c r="BX808" s="257"/>
      <c r="BY808" s="257"/>
      <c r="BZ808" s="257"/>
      <c r="CA808" s="257"/>
      <c r="CB808" s="257"/>
      <c r="CC808" s="257"/>
      <c r="CD808" s="257"/>
      <c r="CE808" s="257"/>
      <c r="CF808" s="257"/>
      <c r="CG808" s="257"/>
      <c r="CH808" s="257"/>
      <c r="CI808" s="257"/>
      <c r="CJ808" s="257"/>
      <c r="CK808" s="257"/>
      <c r="CL808" s="257"/>
      <c r="CM808" s="257"/>
      <c r="CN808" s="257"/>
      <c r="CO808" s="257"/>
      <c r="CP808" s="257"/>
      <c r="CQ808" s="257"/>
      <c r="CR808" s="257"/>
      <c r="CS808" s="257"/>
      <c r="CT808" s="257"/>
      <c r="CU808" s="257"/>
      <c r="CV808" s="257"/>
      <c r="CW808" s="257"/>
      <c r="CX808" s="257"/>
      <c r="CY808" s="257"/>
      <c r="CZ808" s="257"/>
      <c r="DA808" s="257"/>
      <c r="DB808" s="257"/>
      <c r="DC808" s="257"/>
      <c r="DD808" s="257"/>
      <c r="DE808" s="257"/>
      <c r="DF808" s="257"/>
      <c r="DG808" s="257"/>
      <c r="DH808" s="257"/>
      <c r="DI808" s="257"/>
      <c r="DJ808" s="257"/>
      <c r="DK808" s="257"/>
      <c r="DL808" s="257"/>
      <c r="DM808" s="257"/>
      <c r="DN808" s="257"/>
      <c r="DO808" s="257"/>
      <c r="DP808" s="257"/>
      <c r="DQ808" s="257"/>
      <c r="DR808" s="257"/>
      <c r="DS808" s="257"/>
      <c r="DT808" s="257"/>
      <c r="DU808" s="257"/>
      <c r="DV808" s="257"/>
      <c r="DW808" s="257"/>
      <c r="DX808" s="257"/>
      <c r="DY808" s="257"/>
      <c r="DZ808" s="257"/>
      <c r="EA808" s="257"/>
      <c r="EB808" s="257"/>
      <c r="EC808" s="257"/>
      <c r="ED808" s="257"/>
      <c r="EE808" s="257"/>
      <c r="EF808" s="257"/>
      <c r="EG808" s="257"/>
      <c r="EH808" s="257"/>
      <c r="EI808" s="257"/>
      <c r="EJ808" s="257"/>
      <c r="EK808" s="257"/>
      <c r="EL808" s="257"/>
      <c r="EM808" s="257"/>
      <c r="EN808" s="257"/>
      <c r="EO808" s="257"/>
      <c r="EP808" s="257"/>
      <c r="EQ808" s="257"/>
      <c r="ER808" s="257"/>
      <c r="ES808" s="257"/>
      <c r="ET808" s="257"/>
      <c r="EU808" s="257"/>
      <c r="EV808" s="257"/>
      <c r="EW808" s="257"/>
      <c r="EX808" s="257"/>
      <c r="EY808" s="257"/>
      <c r="EZ808" s="257"/>
      <c r="FA808" s="257"/>
      <c r="FB808" s="257"/>
      <c r="FC808" s="257"/>
      <c r="FD808" s="257"/>
      <c r="FE808" s="257"/>
      <c r="FF808" s="257"/>
      <c r="FG808" s="257"/>
      <c r="FH808" s="257"/>
      <c r="FI808" s="257"/>
      <c r="FJ808" s="257"/>
      <c r="FK808" s="257"/>
      <c r="FL808" s="257"/>
      <c r="FM808" s="257"/>
      <c r="FN808" s="257"/>
      <c r="FO808" s="257"/>
      <c r="FP808" s="257"/>
      <c r="FQ808" s="257"/>
      <c r="FR808" s="257"/>
      <c r="FS808" s="257"/>
      <c r="FT808" s="257"/>
      <c r="FU808" s="257"/>
      <c r="FV808" s="257"/>
      <c r="FW808" s="257"/>
      <c r="FX808" s="257"/>
      <c r="FY808" s="257"/>
      <c r="FZ808" s="257"/>
      <c r="GA808" s="257"/>
      <c r="GB808" s="257"/>
      <c r="GC808" s="257"/>
      <c r="GD808" s="257"/>
      <c r="GE808" s="257"/>
      <c r="GF808" s="257"/>
      <c r="GG808" s="257"/>
      <c r="GH808" s="257"/>
      <c r="GI808" s="257"/>
      <c r="GJ808" s="257"/>
      <c r="GK808" s="257"/>
      <c r="GL808" s="257"/>
      <c r="GM808" s="257"/>
      <c r="GN808" s="257"/>
      <c r="GO808" s="257"/>
      <c r="GP808" s="257"/>
      <c r="GQ808" s="257"/>
      <c r="GR808" s="257"/>
      <c r="GS808" s="257"/>
      <c r="GT808" s="257"/>
      <c r="GU808" s="257"/>
      <c r="GV808" s="257"/>
      <c r="GW808" s="257"/>
      <c r="GX808" s="257"/>
      <c r="GY808" s="257"/>
      <c r="GZ808" s="257"/>
      <c r="HA808" s="257"/>
      <c r="HB808" s="257"/>
      <c r="HC808" s="257"/>
      <c r="HD808" s="257"/>
      <c r="HE808" s="257"/>
      <c r="HF808" s="257"/>
      <c r="HG808" s="257"/>
      <c r="HH808" s="257"/>
      <c r="HI808" s="257"/>
      <c r="HJ808" s="257"/>
      <c r="HK808" s="257"/>
      <c r="HL808" s="257"/>
      <c r="HM808" s="257"/>
      <c r="HN808" s="257"/>
      <c r="HO808" s="257"/>
      <c r="HP808" s="257"/>
      <c r="HQ808" s="257"/>
      <c r="HR808" s="257"/>
      <c r="HS808" s="257"/>
      <c r="HT808" s="257"/>
      <c r="HU808" s="257"/>
      <c r="HV808" s="257"/>
      <c r="HW808" s="257"/>
      <c r="HX808" s="257"/>
      <c r="HY808" s="257"/>
      <c r="HZ808" s="257"/>
      <c r="IA808" s="257"/>
      <c r="IB808" s="257"/>
      <c r="IC808" s="257"/>
      <c r="ID808" s="257"/>
      <c r="IE808" s="257"/>
      <c r="IF808" s="257"/>
      <c r="IG808" s="257"/>
      <c r="IH808" s="257"/>
      <c r="II808" s="257"/>
      <c r="IJ808" s="257"/>
      <c r="IK808" s="257"/>
      <c r="IL808" s="257"/>
      <c r="IM808" s="257"/>
      <c r="IN808" s="257"/>
      <c r="IO808" s="257"/>
      <c r="IP808" s="257"/>
      <c r="IQ808" s="257"/>
      <c r="IR808" s="257"/>
      <c r="IS808" s="257"/>
      <c r="IT808" s="257"/>
      <c r="IU808" s="257"/>
      <c r="IV808" s="257"/>
      <c r="IW808" s="257"/>
      <c r="IX808" s="257"/>
      <c r="IY808" s="257"/>
      <c r="IZ808" s="257"/>
      <c r="JA808" s="257"/>
      <c r="JB808" s="257"/>
      <c r="JC808" s="257"/>
      <c r="JD808" s="257"/>
      <c r="JE808" s="257"/>
      <c r="JF808" s="257"/>
      <c r="JG808" s="257"/>
      <c r="JH808" s="257"/>
      <c r="JI808" s="257"/>
      <c r="JJ808" s="257"/>
      <c r="JK808" s="257"/>
      <c r="JL808" s="257"/>
      <c r="JM808" s="257"/>
      <c r="JN808" s="257"/>
      <c r="JO808" s="257"/>
      <c r="JP808" s="257"/>
      <c r="JQ808" s="257"/>
      <c r="JR808" s="257"/>
      <c r="JS808" s="257"/>
      <c r="JT808" s="257"/>
      <c r="JU808" s="257"/>
      <c r="JV808" s="257"/>
      <c r="JW808" s="257"/>
      <c r="JX808" s="257"/>
      <c r="JY808" s="257"/>
      <c r="JZ808" s="257"/>
      <c r="KA808" s="257"/>
      <c r="KB808" s="257"/>
      <c r="KC808" s="257"/>
      <c r="KD808" s="257"/>
      <c r="KE808" s="257"/>
      <c r="KF808" s="257"/>
      <c r="KG808" s="257"/>
      <c r="KH808" s="257"/>
      <c r="KI808" s="257"/>
      <c r="KJ808" s="257"/>
      <c r="KK808" s="257"/>
      <c r="KL808" s="257"/>
      <c r="KM808" s="257"/>
      <c r="KN808" s="257"/>
      <c r="KO808" s="257"/>
      <c r="KP808" s="257"/>
      <c r="KQ808" s="257"/>
      <c r="KR808" s="257"/>
      <c r="KS808" s="257"/>
      <c r="KT808" s="257"/>
      <c r="KU808" s="257"/>
      <c r="KV808" s="257"/>
      <c r="KW808" s="257"/>
      <c r="KX808" s="257"/>
      <c r="KY808" s="257"/>
      <c r="KZ808" s="257"/>
      <c r="LA808" s="257"/>
      <c r="LB808" s="257"/>
      <c r="LC808" s="257"/>
      <c r="LD808" s="257"/>
      <c r="LE808" s="257"/>
      <c r="LF808" s="257"/>
      <c r="LG808" s="257"/>
      <c r="LH808" s="257"/>
      <c r="LI808" s="257"/>
      <c r="LJ808" s="257"/>
      <c r="LK808" s="257"/>
      <c r="LL808" s="257"/>
      <c r="LM808" s="257"/>
      <c r="LN808" s="257"/>
      <c r="LO808" s="257"/>
      <c r="LP808" s="257"/>
      <c r="LQ808" s="257"/>
      <c r="LR808" s="257"/>
      <c r="LS808" s="257"/>
      <c r="LT808" s="257"/>
      <c r="LU808" s="257"/>
      <c r="LV808" s="257"/>
      <c r="LW808" s="257"/>
      <c r="LX808" s="257"/>
      <c r="LY808" s="257"/>
      <c r="LZ808" s="257"/>
      <c r="MA808" s="257"/>
      <c r="MB808" s="257"/>
      <c r="MC808" s="257"/>
      <c r="MD808" s="257"/>
      <c r="ME808" s="257"/>
      <c r="MF808" s="257"/>
      <c r="MG808" s="257"/>
      <c r="MH808" s="257"/>
      <c r="MI808" s="257"/>
      <c r="MJ808" s="257"/>
      <c r="MK808" s="257"/>
      <c r="ML808" s="257"/>
      <c r="MM808" s="257"/>
      <c r="MN808" s="257"/>
      <c r="MO808" s="257"/>
      <c r="MP808" s="257"/>
      <c r="MQ808" s="257"/>
      <c r="MR808" s="257"/>
      <c r="MS808" s="257"/>
      <c r="MT808" s="257"/>
      <c r="MU808" s="257"/>
      <c r="MV808" s="257"/>
      <c r="MW808" s="257"/>
      <c r="MX808" s="257"/>
      <c r="MY808" s="257"/>
      <c r="MZ808" s="257"/>
      <c r="NA808" s="257"/>
      <c r="NB808" s="257"/>
      <c r="NC808" s="257"/>
      <c r="ND808" s="257"/>
      <c r="NE808" s="257"/>
      <c r="NF808" s="257"/>
      <c r="NG808" s="257"/>
      <c r="NH808" s="257"/>
      <c r="NI808" s="257"/>
      <c r="NJ808" s="257"/>
      <c r="NK808" s="257"/>
      <c r="NL808" s="257"/>
      <c r="NM808" s="257"/>
      <c r="NN808" s="257"/>
      <c r="NO808" s="257"/>
      <c r="NP808" s="257"/>
      <c r="NQ808" s="257"/>
      <c r="NR808" s="257"/>
      <c r="NS808" s="257"/>
      <c r="NT808" s="257"/>
      <c r="NU808" s="257"/>
      <c r="NV808" s="257"/>
      <c r="NW808" s="257"/>
      <c r="NX808" s="257"/>
      <c r="NY808" s="257"/>
      <c r="NZ808" s="257"/>
      <c r="OA808" s="257"/>
      <c r="OB808" s="257"/>
      <c r="OC808" s="257"/>
      <c r="OD808" s="257"/>
      <c r="OE808" s="257"/>
      <c r="OF808" s="257"/>
      <c r="OG808" s="257"/>
      <c r="OH808" s="257"/>
      <c r="OI808" s="257"/>
      <c r="OJ808" s="257"/>
      <c r="OK808" s="257"/>
      <c r="OL808" s="257"/>
      <c r="OM808" s="257"/>
      <c r="ON808" s="257"/>
      <c r="OO808" s="257"/>
      <c r="OP808" s="257"/>
      <c r="OQ808" s="257"/>
      <c r="OR808" s="257"/>
      <c r="OS808" s="257"/>
      <c r="OT808" s="257"/>
      <c r="OU808" s="257"/>
      <c r="OV808" s="257"/>
      <c r="OW808" s="257"/>
      <c r="OX808" s="257"/>
      <c r="OY808" s="257"/>
      <c r="OZ808" s="257"/>
      <c r="PA808" s="257"/>
      <c r="PB808" s="257"/>
      <c r="PC808" s="257"/>
      <c r="PD808" s="257"/>
      <c r="PE808" s="257"/>
      <c r="PF808" s="257"/>
      <c r="PG808" s="257"/>
      <c r="PH808" s="257"/>
      <c r="PI808" s="257"/>
      <c r="PJ808" s="257"/>
      <c r="PK808" s="257"/>
      <c r="PL808" s="257"/>
      <c r="PM808" s="257"/>
      <c r="PN808" s="257"/>
      <c r="PO808" s="257"/>
      <c r="PP808" s="257"/>
      <c r="PQ808" s="257"/>
      <c r="PR808" s="257"/>
      <c r="PS808" s="257"/>
      <c r="PT808" s="257"/>
      <c r="PU808" s="257"/>
      <c r="PV808" s="257"/>
      <c r="PW808" s="257"/>
      <c r="PX808" s="257"/>
      <c r="PY808" s="257"/>
      <c r="PZ808" s="257"/>
      <c r="QA808" s="257"/>
      <c r="QB808" s="257"/>
      <c r="QC808" s="257"/>
      <c r="QD808" s="257"/>
      <c r="QE808" s="257"/>
      <c r="QF808" s="257"/>
      <c r="QG808" s="257"/>
      <c r="QH808" s="257"/>
      <c r="QI808" s="257"/>
      <c r="QJ808" s="257"/>
      <c r="QK808" s="257"/>
      <c r="QL808" s="257"/>
      <c r="QM808" s="257"/>
      <c r="QN808" s="257"/>
      <c r="QO808" s="257"/>
      <c r="QP808" s="257"/>
      <c r="QQ808" s="257"/>
      <c r="QR808" s="257"/>
      <c r="QS808" s="257"/>
      <c r="QT808" s="257"/>
      <c r="QU808" s="257"/>
      <c r="QV808" s="257"/>
      <c r="QW808" s="257"/>
      <c r="QX808" s="257"/>
      <c r="QY808" s="257"/>
      <c r="QZ808" s="257"/>
      <c r="RA808" s="257"/>
      <c r="RB808" s="257"/>
      <c r="RC808" s="257"/>
      <c r="RD808" s="257"/>
      <c r="RE808" s="257"/>
      <c r="RF808" s="257"/>
      <c r="RG808" s="257"/>
      <c r="RH808" s="257"/>
      <c r="RI808" s="257"/>
      <c r="RJ808" s="257"/>
      <c r="RK808" s="257"/>
      <c r="RL808" s="257"/>
      <c r="RM808" s="257"/>
      <c r="RN808" s="257"/>
      <c r="RO808" s="257"/>
      <c r="RP808" s="257"/>
      <c r="RQ808" s="257"/>
      <c r="RR808" s="257"/>
      <c r="RS808" s="257"/>
      <c r="RT808" s="257"/>
      <c r="RU808" s="257"/>
      <c r="RV808" s="257"/>
      <c r="RW808" s="257"/>
      <c r="RX808" s="257"/>
      <c r="RY808" s="257"/>
      <c r="RZ808" s="257"/>
      <c r="SA808" s="257"/>
      <c r="SB808" s="257"/>
      <c r="SC808" s="257"/>
      <c r="SD808" s="257"/>
      <c r="SE808" s="257"/>
      <c r="SF808" s="257"/>
      <c r="SG808" s="257"/>
      <c r="SH808" s="257"/>
      <c r="SI808" s="257"/>
      <c r="SJ808" s="257"/>
      <c r="SK808" s="257"/>
      <c r="SL808" s="257"/>
      <c r="SM808" s="257"/>
      <c r="SN808" s="257"/>
      <c r="SO808" s="257"/>
      <c r="SP808" s="257"/>
      <c r="SQ808" s="257"/>
      <c r="SR808" s="257"/>
      <c r="SS808" s="257"/>
      <c r="ST808" s="257"/>
      <c r="SU808" s="257"/>
      <c r="SV808" s="257"/>
      <c r="SW808" s="257"/>
      <c r="SX808" s="257"/>
      <c r="SY808" s="257"/>
      <c r="SZ808" s="257"/>
      <c r="TA808" s="257"/>
      <c r="TB808" s="257"/>
      <c r="TC808" s="257"/>
      <c r="TD808" s="257"/>
      <c r="TE808" s="257"/>
      <c r="TF808" s="257"/>
      <c r="TG808" s="257"/>
      <c r="TH808" s="257"/>
      <c r="TI808" s="257"/>
      <c r="TJ808" s="257"/>
      <c r="TK808" s="257"/>
      <c r="TL808" s="257"/>
      <c r="TM808" s="257"/>
      <c r="TN808" s="257"/>
      <c r="TO808" s="257"/>
      <c r="TP808" s="257"/>
      <c r="TQ808" s="257"/>
      <c r="TR808" s="257"/>
      <c r="TS808" s="257"/>
      <c r="TT808" s="257"/>
      <c r="TU808" s="257"/>
      <c r="TV808" s="257"/>
      <c r="TW808" s="257"/>
      <c r="TX808" s="257"/>
      <c r="TY808" s="257"/>
      <c r="TZ808" s="257"/>
      <c r="UA808" s="257"/>
      <c r="UB808" s="257"/>
      <c r="UC808" s="257"/>
      <c r="UD808" s="257"/>
      <c r="UE808" s="257"/>
      <c r="UF808" s="257"/>
      <c r="UG808" s="257"/>
      <c r="UH808" s="257"/>
      <c r="UI808" s="257"/>
      <c r="UJ808" s="257"/>
      <c r="UK808" s="257"/>
      <c r="UL808" s="257"/>
      <c r="UM808" s="257"/>
      <c r="UN808" s="257"/>
      <c r="UO808" s="257"/>
      <c r="UP808" s="257"/>
      <c r="UQ808" s="257"/>
      <c r="UR808" s="257"/>
      <c r="US808" s="257"/>
      <c r="UT808" s="257"/>
      <c r="UU808" s="257"/>
      <c r="UV808" s="257"/>
      <c r="UW808" s="257"/>
      <c r="UX808" s="257"/>
      <c r="UY808" s="257"/>
      <c r="UZ808" s="257"/>
      <c r="VA808" s="257"/>
      <c r="VB808" s="257"/>
      <c r="VC808" s="257"/>
      <c r="VD808" s="257"/>
      <c r="VE808" s="257"/>
      <c r="VF808" s="257"/>
      <c r="VG808" s="257"/>
      <c r="VH808" s="257"/>
      <c r="VI808" s="257"/>
      <c r="VJ808" s="257"/>
      <c r="VK808" s="257"/>
      <c r="VL808" s="257"/>
      <c r="VM808" s="257"/>
      <c r="VN808" s="257"/>
      <c r="VO808" s="257"/>
      <c r="VP808" s="257"/>
      <c r="VQ808" s="257"/>
      <c r="VR808" s="257"/>
      <c r="VS808" s="257"/>
      <c r="VT808" s="257"/>
      <c r="VU808" s="257"/>
      <c r="VV808" s="257"/>
      <c r="VW808" s="257"/>
      <c r="VX808" s="257"/>
      <c r="VY808" s="257"/>
      <c r="VZ808" s="257"/>
      <c r="WA808" s="257"/>
      <c r="WB808" s="257"/>
      <c r="WC808" s="257"/>
      <c r="WD808" s="257"/>
      <c r="WE808" s="257"/>
      <c r="WF808" s="257"/>
      <c r="WG808" s="257"/>
      <c r="WH808" s="257"/>
      <c r="WI808" s="257"/>
      <c r="WJ808" s="257"/>
      <c r="WK808" s="257"/>
      <c r="WL808" s="257"/>
      <c r="WM808" s="257"/>
      <c r="WN808" s="257"/>
      <c r="WO808" s="257"/>
      <c r="WP808" s="257"/>
      <c r="WQ808" s="257"/>
      <c r="WR808" s="257"/>
      <c r="WS808" s="257"/>
      <c r="WT808" s="257"/>
      <c r="WU808" s="257"/>
      <c r="WV808" s="257"/>
      <c r="WW808" s="257"/>
      <c r="WX808" s="257"/>
      <c r="WY808" s="257"/>
      <c r="WZ808" s="257"/>
      <c r="XA808" s="257"/>
      <c r="XB808" s="257"/>
      <c r="XC808" s="257"/>
      <c r="XD808" s="257"/>
      <c r="XE808" s="257"/>
      <c r="XF808" s="257"/>
      <c r="XG808" s="257"/>
      <c r="XH808" s="257"/>
      <c r="XI808" s="257"/>
      <c r="XJ808" s="257"/>
      <c r="XK808" s="257"/>
      <c r="XL808" s="257"/>
      <c r="XM808" s="257"/>
      <c r="XN808" s="257"/>
      <c r="XO808" s="257"/>
      <c r="XP808" s="257"/>
      <c r="XQ808" s="257"/>
      <c r="XR808" s="257"/>
      <c r="XS808" s="257"/>
      <c r="XT808" s="257"/>
      <c r="XU808" s="257"/>
      <c r="XV808" s="257"/>
      <c r="XW808" s="257"/>
      <c r="XX808" s="257"/>
      <c r="XY808" s="257"/>
      <c r="XZ808" s="257"/>
      <c r="YA808" s="257"/>
      <c r="YB808" s="257"/>
      <c r="YC808" s="257"/>
      <c r="YD808" s="257"/>
      <c r="YE808" s="257"/>
      <c r="YF808" s="257"/>
      <c r="YG808" s="257"/>
      <c r="YH808" s="257"/>
      <c r="YI808" s="257"/>
      <c r="YJ808" s="257"/>
      <c r="YK808" s="257"/>
      <c r="YL808" s="257"/>
      <c r="YM808" s="257"/>
      <c r="YN808" s="257"/>
      <c r="YO808" s="257"/>
      <c r="YP808" s="257"/>
      <c r="YQ808" s="257"/>
      <c r="YR808" s="257"/>
      <c r="YS808" s="257"/>
      <c r="YT808" s="257"/>
      <c r="YU808" s="257"/>
      <c r="YV808" s="257"/>
      <c r="YW808" s="257"/>
      <c r="YX808" s="257"/>
      <c r="YY808" s="257"/>
      <c r="YZ808" s="257"/>
      <c r="ZA808" s="257"/>
      <c r="ZB808" s="257"/>
      <c r="ZC808" s="257"/>
      <c r="ZD808" s="257"/>
      <c r="ZE808" s="257"/>
      <c r="ZF808" s="257"/>
      <c r="ZG808" s="257"/>
      <c r="ZH808" s="257"/>
      <c r="ZI808" s="257"/>
      <c r="ZJ808" s="257"/>
      <c r="ZK808" s="257"/>
      <c r="ZL808" s="257"/>
      <c r="ZM808" s="257"/>
      <c r="ZN808" s="257"/>
      <c r="ZO808" s="257"/>
      <c r="ZP808" s="257"/>
      <c r="ZQ808" s="257"/>
      <c r="ZR808" s="257"/>
      <c r="ZS808" s="257"/>
      <c r="ZT808" s="257"/>
      <c r="ZU808" s="257"/>
      <c r="ZV808" s="257"/>
      <c r="ZW808" s="257"/>
      <c r="ZX808" s="257"/>
      <c r="ZY808" s="257"/>
      <c r="ZZ808" s="257"/>
      <c r="AAA808" s="257"/>
      <c r="AAB808" s="257"/>
      <c r="AAC808" s="257"/>
      <c r="AAD808" s="257"/>
      <c r="AAE808" s="257"/>
      <c r="AAF808" s="257"/>
      <c r="AAG808" s="257"/>
      <c r="AAH808" s="257"/>
      <c r="AAI808" s="257"/>
      <c r="AAJ808" s="257"/>
      <c r="AAK808" s="257"/>
      <c r="AAL808" s="257"/>
      <c r="AAM808" s="257"/>
      <c r="AAN808" s="257"/>
      <c r="AAO808" s="257"/>
      <c r="AAP808" s="257"/>
      <c r="AAQ808" s="257"/>
      <c r="AAR808" s="257"/>
      <c r="AAS808" s="257"/>
      <c r="AAT808" s="257"/>
      <c r="AAU808" s="257"/>
      <c r="AAV808" s="257"/>
      <c r="AAW808" s="257"/>
      <c r="AAX808" s="257"/>
      <c r="AAY808" s="257"/>
      <c r="AAZ808" s="257"/>
      <c r="ABA808" s="257"/>
      <c r="ABB808" s="257"/>
      <c r="ABC808" s="257"/>
      <c r="ABD808" s="257"/>
      <c r="ABE808" s="257"/>
      <c r="ABF808" s="257"/>
      <c r="ABG808" s="257"/>
      <c r="ABH808" s="257"/>
      <c r="ABI808" s="257"/>
      <c r="ABJ808" s="257"/>
      <c r="ABK808" s="257"/>
      <c r="ABL808" s="257"/>
      <c r="ABM808" s="257"/>
      <c r="ABN808" s="257"/>
      <c r="ABO808" s="257"/>
      <c r="ABP808" s="257"/>
      <c r="ABQ808" s="257"/>
      <c r="ABR808" s="257"/>
      <c r="ABS808" s="257"/>
      <c r="ABT808" s="257"/>
      <c r="ABU808" s="257"/>
      <c r="ABV808" s="257"/>
      <c r="ABW808" s="257"/>
      <c r="ABX808" s="257"/>
      <c r="ABY808" s="257"/>
      <c r="ABZ808" s="257"/>
      <c r="ACA808" s="257"/>
      <c r="ACB808" s="257"/>
      <c r="ACC808" s="257"/>
      <c r="ACD808" s="257"/>
      <c r="ACE808" s="257"/>
      <c r="ACF808" s="257"/>
      <c r="ACG808" s="257"/>
      <c r="ACH808" s="257"/>
      <c r="ACI808" s="257"/>
      <c r="ACJ808" s="257"/>
      <c r="ACK808" s="257"/>
      <c r="ACL808" s="257"/>
      <c r="ACM808" s="257"/>
      <c r="ACN808" s="257"/>
      <c r="ACO808" s="257"/>
      <c r="ACP808" s="257"/>
      <c r="ACQ808" s="257"/>
      <c r="ACR808" s="257"/>
      <c r="ACS808" s="257"/>
      <c r="ACT808" s="257"/>
      <c r="ACU808" s="257"/>
      <c r="ACV808" s="257"/>
      <c r="ACW808" s="257"/>
      <c r="ACX808" s="257"/>
      <c r="ACY808" s="257"/>
      <c r="ACZ808" s="257"/>
      <c r="ADA808" s="257"/>
      <c r="ADB808" s="257"/>
      <c r="ADC808" s="257"/>
      <c r="ADD808" s="257"/>
      <c r="ADE808" s="257"/>
      <c r="ADF808" s="257"/>
      <c r="ADG808" s="257"/>
      <c r="ADH808" s="257"/>
      <c r="ADI808" s="257"/>
      <c r="ADJ808" s="257"/>
      <c r="ADK808" s="257"/>
      <c r="ADL808" s="257"/>
      <c r="ADM808" s="257"/>
      <c r="ADN808" s="257"/>
      <c r="ADO808" s="257"/>
      <c r="ADP808" s="257"/>
      <c r="ADQ808" s="257"/>
      <c r="ADR808" s="257"/>
      <c r="ADS808" s="257"/>
      <c r="ADT808" s="257"/>
      <c r="ADU808" s="257"/>
      <c r="ADV808" s="257"/>
      <c r="ADW808" s="257"/>
      <c r="ADX808" s="257"/>
      <c r="ADY808" s="257"/>
      <c r="ADZ808" s="257"/>
      <c r="AEA808" s="257"/>
      <c r="AEB808" s="257"/>
      <c r="AEC808" s="257"/>
      <c r="AED808" s="257"/>
      <c r="AEE808" s="257"/>
      <c r="AEF808" s="257"/>
      <c r="AEG808" s="257"/>
      <c r="AEH808" s="257"/>
      <c r="AEI808" s="257"/>
      <c r="AEJ808" s="257"/>
      <c r="AEK808" s="257"/>
      <c r="AEL808" s="257"/>
      <c r="AEM808" s="257"/>
      <c r="AEN808" s="257"/>
      <c r="AEO808" s="257"/>
      <c r="AEP808" s="257"/>
      <c r="AEQ808" s="257"/>
      <c r="AER808" s="257"/>
      <c r="AES808" s="257"/>
      <c r="AET808" s="257"/>
      <c r="AEU808" s="257"/>
      <c r="AEV808" s="257"/>
      <c r="AEW808" s="257"/>
      <c r="AEX808" s="257"/>
      <c r="AEY808" s="257"/>
      <c r="AEZ808" s="257"/>
      <c r="AFA808" s="257"/>
      <c r="AFB808" s="257"/>
      <c r="AFC808" s="257"/>
      <c r="AFD808" s="257"/>
      <c r="AFE808" s="257"/>
      <c r="AFF808" s="257"/>
      <c r="AFG808" s="257"/>
      <c r="AFH808" s="257"/>
      <c r="AFI808" s="257"/>
      <c r="AFJ808" s="257"/>
      <c r="AFK808" s="257"/>
      <c r="AFL808" s="257"/>
      <c r="AFM808" s="257"/>
      <c r="AFN808" s="257"/>
      <c r="AFO808" s="257"/>
      <c r="AFP808" s="257"/>
      <c r="AFQ808" s="257"/>
      <c r="AFR808" s="257"/>
      <c r="AFS808" s="257"/>
      <c r="AFT808" s="257"/>
      <c r="AFU808" s="257"/>
      <c r="AFV808" s="257"/>
      <c r="AFW808" s="257"/>
      <c r="AFX808" s="257"/>
      <c r="AFY808" s="257"/>
      <c r="AFZ808" s="257"/>
      <c r="AGA808" s="257"/>
      <c r="AGB808" s="257"/>
      <c r="AGC808" s="257"/>
      <c r="AGD808" s="257"/>
      <c r="AGE808" s="257"/>
      <c r="AGF808" s="257"/>
      <c r="AGG808" s="257"/>
      <c r="AGH808" s="257"/>
      <c r="AGI808" s="257"/>
      <c r="AGJ808" s="257"/>
      <c r="AGK808" s="257"/>
      <c r="AGL808" s="257"/>
      <c r="AGM808" s="257"/>
      <c r="AGN808" s="257"/>
      <c r="AGO808" s="257"/>
      <c r="AGP808" s="257"/>
      <c r="AGQ808" s="257"/>
      <c r="AGR808" s="257"/>
      <c r="AGS808" s="257"/>
      <c r="AGT808" s="257"/>
      <c r="AGU808" s="257"/>
      <c r="AGV808" s="257"/>
      <c r="AGW808" s="257"/>
      <c r="AGX808" s="257"/>
      <c r="AGY808" s="257"/>
      <c r="AGZ808" s="257"/>
      <c r="AHA808" s="257"/>
      <c r="AHB808" s="257"/>
      <c r="AHC808" s="257"/>
      <c r="AHD808" s="257"/>
      <c r="AHE808" s="257"/>
      <c r="AHF808" s="257"/>
      <c r="AHG808" s="257"/>
      <c r="AHH808" s="257"/>
      <c r="AHI808" s="257"/>
      <c r="AHJ808" s="257"/>
      <c r="AHK808" s="257"/>
      <c r="AHL808" s="257"/>
      <c r="AHM808" s="257"/>
      <c r="AHN808" s="257"/>
      <c r="AHO808" s="257"/>
      <c r="AHP808" s="257"/>
      <c r="AHQ808" s="257"/>
      <c r="AHR808" s="257"/>
      <c r="AHS808" s="257"/>
      <c r="AHT808" s="257"/>
      <c r="AHU808" s="257"/>
      <c r="AHV808" s="257"/>
      <c r="AHW808" s="257"/>
      <c r="AHX808" s="257"/>
      <c r="AHY808" s="257"/>
      <c r="AHZ808" s="257"/>
      <c r="AIA808" s="257"/>
      <c r="AIB808" s="257"/>
      <c r="AIC808" s="257"/>
      <c r="AID808" s="257"/>
      <c r="AIE808" s="257"/>
      <c r="AIF808" s="257"/>
      <c r="AIG808" s="257"/>
      <c r="AIH808" s="257"/>
      <c r="AII808" s="257"/>
      <c r="AIJ808" s="257"/>
      <c r="AIK808" s="257"/>
      <c r="AIL808" s="257"/>
      <c r="AIM808" s="257"/>
      <c r="AIN808" s="257"/>
      <c r="AIO808" s="257"/>
      <c r="AIP808" s="257"/>
      <c r="AIQ808" s="257"/>
      <c r="AIR808" s="257"/>
      <c r="AIS808" s="257"/>
      <c r="AIT808" s="257"/>
      <c r="AIU808" s="257"/>
      <c r="AIV808" s="257"/>
      <c r="AIW808" s="257"/>
      <c r="AIX808" s="257"/>
      <c r="AIY808" s="257"/>
      <c r="AIZ808" s="257"/>
      <c r="AJA808" s="257"/>
      <c r="AJB808" s="257"/>
      <c r="AJC808" s="257"/>
      <c r="AJD808" s="257"/>
      <c r="AJE808" s="257"/>
      <c r="AJF808" s="257"/>
      <c r="AJG808" s="257"/>
      <c r="AJH808" s="257"/>
      <c r="AJI808" s="257"/>
      <c r="AJJ808" s="257"/>
      <c r="AJK808" s="257"/>
      <c r="AJL808" s="257"/>
      <c r="AJM808" s="257"/>
      <c r="AJN808" s="257"/>
      <c r="AJO808" s="257"/>
      <c r="AJP808" s="257"/>
      <c r="AJQ808" s="257"/>
      <c r="AJR808" s="257"/>
      <c r="AJS808" s="257"/>
      <c r="AJT808" s="257"/>
      <c r="AJU808" s="257"/>
      <c r="AJV808" s="257"/>
      <c r="AJW808" s="257"/>
      <c r="AJX808" s="257"/>
      <c r="AJY808" s="257"/>
      <c r="AJZ808" s="257"/>
      <c r="AKA808" s="257"/>
      <c r="AKB808" s="257"/>
      <c r="AKC808" s="257"/>
      <c r="AKD808" s="257"/>
      <c r="AKE808" s="257"/>
      <c r="AKF808" s="257"/>
      <c r="AKG808" s="257"/>
      <c r="AKH808" s="257"/>
      <c r="AKI808" s="257"/>
      <c r="AKJ808" s="257"/>
      <c r="AKK808" s="257"/>
      <c r="AKL808" s="257"/>
      <c r="AKM808" s="257"/>
      <c r="AKN808" s="257"/>
      <c r="AKO808" s="257"/>
      <c r="AKP808" s="257"/>
      <c r="AKQ808" s="257"/>
      <c r="AKR808" s="257"/>
      <c r="AKS808" s="257"/>
      <c r="AKT808" s="257"/>
      <c r="AKU808" s="257"/>
      <c r="AKV808" s="257"/>
      <c r="AKW808" s="257"/>
      <c r="AKX808" s="257"/>
      <c r="AKY808" s="257"/>
      <c r="AKZ808" s="257"/>
      <c r="ALA808" s="257"/>
      <c r="ALB808" s="257"/>
      <c r="ALC808" s="257"/>
      <c r="ALD808" s="257"/>
      <c r="ALE808" s="257"/>
      <c r="ALF808" s="257"/>
      <c r="ALG808" s="257"/>
      <c r="ALH808" s="257"/>
      <c r="ALI808" s="257"/>
      <c r="ALJ808" s="257"/>
      <c r="ALK808" s="257"/>
      <c r="ALL808" s="257"/>
      <c r="ALM808" s="257"/>
      <c r="ALN808" s="257"/>
      <c r="ALO808" s="257"/>
      <c r="ALP808" s="257"/>
      <c r="ALQ808" s="257"/>
      <c r="ALR808" s="257"/>
      <c r="ALS808" s="257"/>
      <c r="ALT808" s="257"/>
      <c r="ALU808" s="257"/>
      <c r="ALV808" s="257"/>
      <c r="ALW808" s="257"/>
      <c r="ALX808" s="257"/>
      <c r="ALY808" s="257"/>
      <c r="ALZ808" s="257"/>
      <c r="AMA808" s="257"/>
      <c r="AMB808" s="257"/>
      <c r="AMC808" s="257"/>
      <c r="AMD808" s="257"/>
      <c r="AME808" s="257"/>
      <c r="AMF808" s="257"/>
      <c r="AMG808" s="257"/>
      <c r="AMH808" s="257"/>
      <c r="AMI808" s="257"/>
      <c r="AMJ808" s="257"/>
      <c r="AMK808" s="257"/>
      <c r="AML808" s="257"/>
      <c r="AMM808" s="257"/>
      <c r="AMN808" s="257"/>
      <c r="AMO808" s="257"/>
      <c r="AMP808" s="257"/>
      <c r="AMQ808" s="257"/>
      <c r="AMR808" s="257"/>
      <c r="AMS808" s="257"/>
      <c r="AMT808" s="257"/>
      <c r="AMU808" s="257"/>
      <c r="AMV808" s="257"/>
      <c r="AMW808" s="257"/>
      <c r="AMX808" s="257"/>
      <c r="AMY808" s="257"/>
      <c r="AMZ808" s="257"/>
      <c r="ANA808" s="257"/>
      <c r="ANB808" s="257"/>
      <c r="ANC808" s="257"/>
      <c r="AND808" s="257"/>
      <c r="ANE808" s="257"/>
      <c r="ANF808" s="257"/>
      <c r="ANG808" s="257"/>
      <c r="ANH808" s="257"/>
      <c r="ANI808" s="257"/>
      <c r="ANJ808" s="257"/>
      <c r="ANK808" s="257"/>
      <c r="ANL808" s="257"/>
      <c r="ANM808" s="257"/>
      <c r="ANN808" s="257"/>
      <c r="ANO808" s="257"/>
      <c r="ANP808" s="257"/>
      <c r="ANQ808" s="257"/>
      <c r="ANR808" s="257"/>
      <c r="ANS808" s="257"/>
      <c r="ANT808" s="257"/>
      <c r="ANU808" s="257"/>
      <c r="ANV808" s="257"/>
      <c r="ANW808" s="257"/>
      <c r="ANX808" s="257"/>
      <c r="ANY808" s="257"/>
      <c r="ANZ808" s="257"/>
      <c r="AOA808" s="257"/>
      <c r="AOB808" s="257"/>
      <c r="AOC808" s="257"/>
      <c r="AOD808" s="257"/>
      <c r="AOE808" s="257"/>
      <c r="AOF808" s="257"/>
      <c r="AOG808" s="257"/>
      <c r="AOH808" s="257"/>
      <c r="AOI808" s="257"/>
      <c r="AOJ808" s="257"/>
      <c r="AOK808" s="257"/>
      <c r="AOL808" s="257"/>
      <c r="AOM808" s="257"/>
      <c r="AON808" s="257"/>
      <c r="AOO808" s="257"/>
      <c r="AOP808" s="257"/>
      <c r="AOQ808" s="257"/>
      <c r="AOR808" s="257"/>
      <c r="AOS808" s="257"/>
      <c r="AOT808" s="257"/>
      <c r="AOU808" s="257"/>
      <c r="AOV808" s="257"/>
      <c r="AOW808" s="257"/>
      <c r="AOX808" s="257"/>
      <c r="AOY808" s="257"/>
      <c r="AOZ808" s="257"/>
      <c r="APA808" s="257"/>
      <c r="APB808" s="257"/>
      <c r="APC808" s="257"/>
      <c r="APD808" s="257"/>
      <c r="APE808" s="257"/>
      <c r="APF808" s="257"/>
      <c r="APG808" s="257"/>
      <c r="APH808" s="257"/>
      <c r="API808" s="257"/>
      <c r="APJ808" s="257"/>
      <c r="APK808" s="257"/>
      <c r="APL808" s="257"/>
      <c r="APM808" s="257"/>
      <c r="APN808" s="257"/>
      <c r="APO808" s="257"/>
      <c r="APP808" s="257"/>
      <c r="APQ808" s="257"/>
      <c r="APR808" s="257"/>
      <c r="APS808" s="257"/>
      <c r="APT808" s="257"/>
      <c r="APU808" s="257"/>
      <c r="APV808" s="257"/>
      <c r="APW808" s="257"/>
      <c r="APX808" s="257"/>
      <c r="APY808" s="257"/>
      <c r="APZ808" s="257"/>
      <c r="AQA808" s="257"/>
      <c r="AQB808" s="257"/>
      <c r="AQC808" s="257"/>
      <c r="AQD808" s="257"/>
      <c r="AQE808" s="257"/>
      <c r="AQF808" s="257"/>
      <c r="AQG808" s="257"/>
      <c r="AQH808" s="257"/>
      <c r="AQI808" s="257"/>
      <c r="AQJ808" s="257"/>
      <c r="AQK808" s="257"/>
      <c r="AQL808" s="257"/>
      <c r="AQM808" s="257"/>
      <c r="AQN808" s="257"/>
      <c r="AQO808" s="257"/>
      <c r="AQP808" s="257"/>
      <c r="AQQ808" s="257"/>
      <c r="AQR808" s="257"/>
      <c r="AQS808" s="257"/>
      <c r="AQT808" s="257"/>
      <c r="AQU808" s="257"/>
      <c r="AQV808" s="257"/>
      <c r="AQW808" s="257"/>
      <c r="AQX808" s="257"/>
      <c r="AQY808" s="257"/>
      <c r="AQZ808" s="257"/>
      <c r="ARA808" s="257"/>
      <c r="ARB808" s="257"/>
      <c r="ARC808" s="257"/>
      <c r="ARD808" s="257"/>
      <c r="ARE808" s="257"/>
      <c r="ARF808" s="257"/>
      <c r="ARG808" s="257"/>
      <c r="ARH808" s="257"/>
      <c r="ARI808" s="257"/>
      <c r="ARJ808" s="257"/>
      <c r="ARK808" s="257"/>
      <c r="ARL808" s="257"/>
      <c r="ARM808" s="257"/>
      <c r="ARN808" s="257"/>
      <c r="ARO808" s="257"/>
      <c r="ARP808" s="257"/>
      <c r="ARQ808" s="257"/>
      <c r="ARR808" s="257"/>
      <c r="ARS808" s="257"/>
      <c r="ART808" s="257"/>
      <c r="ARU808" s="257"/>
      <c r="ARV808" s="257"/>
      <c r="ARW808" s="257"/>
      <c r="ARX808" s="257"/>
      <c r="ARY808" s="257"/>
      <c r="ARZ808" s="257"/>
      <c r="ASA808" s="257"/>
      <c r="ASB808" s="257"/>
      <c r="ASC808" s="257"/>
      <c r="ASD808" s="257"/>
      <c r="ASE808" s="257"/>
      <c r="ASF808" s="257"/>
      <c r="ASG808" s="257"/>
      <c r="ASH808" s="257"/>
      <c r="ASI808" s="257"/>
      <c r="ASJ808" s="257"/>
      <c r="ASK808" s="257"/>
      <c r="ASL808" s="257"/>
      <c r="ASM808" s="257"/>
      <c r="ASN808" s="257"/>
      <c r="ASO808" s="257"/>
      <c r="ASP808" s="257"/>
      <c r="ASQ808" s="257"/>
      <c r="ASR808" s="257"/>
      <c r="ASS808" s="257"/>
      <c r="AST808" s="257"/>
      <c r="ASU808" s="257"/>
      <c r="ASV808" s="257"/>
      <c r="ASW808" s="257"/>
      <c r="ASX808" s="257"/>
      <c r="ASY808" s="257"/>
      <c r="ASZ808" s="257"/>
      <c r="ATA808" s="257"/>
      <c r="ATB808" s="257"/>
      <c r="ATC808" s="257"/>
      <c r="ATD808" s="257"/>
      <c r="ATE808" s="257"/>
      <c r="ATF808" s="257"/>
      <c r="ATG808" s="257"/>
      <c r="ATH808" s="257"/>
      <c r="ATI808" s="257"/>
      <c r="ATJ808" s="257"/>
      <c r="ATK808" s="257"/>
      <c r="ATL808" s="257"/>
      <c r="ATM808" s="257"/>
      <c r="ATN808" s="257"/>
      <c r="ATO808" s="257"/>
      <c r="ATP808" s="257"/>
      <c r="ATQ808" s="257"/>
      <c r="ATR808" s="257"/>
      <c r="ATS808" s="257"/>
      <c r="ATT808" s="257"/>
      <c r="ATU808" s="257"/>
      <c r="ATV808" s="257"/>
      <c r="ATW808" s="257"/>
      <c r="ATX808" s="257"/>
      <c r="ATY808" s="257"/>
      <c r="ATZ808" s="257"/>
      <c r="AUA808" s="257"/>
      <c r="AUB808" s="257"/>
      <c r="AUC808" s="257"/>
      <c r="AUD808" s="257"/>
      <c r="AUE808" s="257"/>
      <c r="AUF808" s="257"/>
      <c r="AUG808" s="257"/>
      <c r="AUH808" s="257"/>
      <c r="AUI808" s="257"/>
      <c r="AUJ808" s="257"/>
      <c r="AUK808" s="257"/>
      <c r="AUL808" s="257"/>
      <c r="AUM808" s="257"/>
      <c r="AUN808" s="257"/>
      <c r="AUO808" s="257"/>
      <c r="AUP808" s="257"/>
      <c r="AUQ808" s="257"/>
      <c r="AUR808" s="257"/>
      <c r="AUS808" s="257"/>
      <c r="AUT808" s="257"/>
      <c r="AUU808" s="257"/>
      <c r="AUV808" s="257"/>
      <c r="AUW808" s="257"/>
      <c r="AUX808" s="257"/>
      <c r="AUY808" s="257"/>
      <c r="AUZ808" s="257"/>
      <c r="AVA808" s="257"/>
      <c r="AVB808" s="257"/>
      <c r="AVC808" s="257"/>
      <c r="AVD808" s="257"/>
      <c r="AVE808" s="257"/>
      <c r="AVF808" s="257"/>
      <c r="AVG808" s="257"/>
      <c r="AVH808" s="257"/>
      <c r="AVI808" s="257"/>
      <c r="AVJ808" s="257"/>
      <c r="AVK808" s="257"/>
      <c r="AVL808" s="257"/>
      <c r="AVM808" s="257"/>
      <c r="AVN808" s="257"/>
      <c r="AVO808" s="257"/>
      <c r="AVP808" s="257"/>
      <c r="AVQ808" s="257"/>
      <c r="AVR808" s="257"/>
      <c r="AVS808" s="257"/>
      <c r="AVT808" s="257"/>
      <c r="AVU808" s="257"/>
      <c r="AVV808" s="257"/>
      <c r="AVW808" s="257"/>
      <c r="AVX808" s="257"/>
      <c r="AVY808" s="257"/>
      <c r="AVZ808" s="257"/>
      <c r="AWA808" s="257"/>
      <c r="AWB808" s="257"/>
      <c r="AWC808" s="257"/>
      <c r="AWD808" s="257"/>
      <c r="AWE808" s="257"/>
      <c r="AWF808" s="257"/>
      <c r="AWG808" s="257"/>
      <c r="AWH808" s="257"/>
      <c r="AWI808" s="257"/>
      <c r="AWJ808" s="257"/>
      <c r="AWK808" s="257"/>
      <c r="AWL808" s="257"/>
      <c r="AWM808" s="257"/>
      <c r="AWN808" s="257"/>
      <c r="AWO808" s="257"/>
      <c r="AWP808" s="257"/>
      <c r="AWQ808" s="257"/>
      <c r="AWR808" s="257"/>
      <c r="AWS808" s="257"/>
      <c r="AWT808" s="257"/>
      <c r="AWU808" s="257"/>
      <c r="AWV808" s="257"/>
      <c r="AWW808" s="257"/>
      <c r="AWX808" s="257"/>
      <c r="AWY808" s="257"/>
      <c r="AWZ808" s="257"/>
      <c r="AXA808" s="257"/>
      <c r="AXB808" s="257"/>
      <c r="AXC808" s="257"/>
      <c r="AXD808" s="257"/>
      <c r="AXE808" s="257"/>
      <c r="AXF808" s="257"/>
      <c r="AXG808" s="257"/>
      <c r="AXH808" s="257"/>
      <c r="AXI808" s="257"/>
      <c r="AXJ808" s="257"/>
      <c r="AXK808" s="257"/>
      <c r="AXL808" s="257"/>
      <c r="AXM808" s="257"/>
      <c r="AXN808" s="257"/>
      <c r="AXO808" s="257"/>
      <c r="AXP808" s="257"/>
      <c r="AXQ808" s="257"/>
      <c r="AXR808" s="257"/>
      <c r="AXS808" s="257"/>
      <c r="AXT808" s="257"/>
      <c r="AXU808" s="257"/>
      <c r="AXV808" s="257"/>
      <c r="AXW808" s="257"/>
      <c r="AXX808" s="257"/>
      <c r="AXY808" s="257"/>
      <c r="AXZ808" s="257"/>
      <c r="AYA808" s="257"/>
      <c r="AYB808" s="257"/>
      <c r="AYC808" s="257"/>
      <c r="AYD808" s="257"/>
      <c r="AYE808" s="257"/>
      <c r="AYF808" s="257"/>
      <c r="AYG808" s="257"/>
      <c r="AYH808" s="257"/>
      <c r="AYI808" s="257"/>
      <c r="AYJ808" s="257"/>
      <c r="AYK808" s="257"/>
      <c r="AYL808" s="257"/>
      <c r="AYM808" s="257"/>
      <c r="AYN808" s="257"/>
      <c r="AYO808" s="257"/>
      <c r="AYP808" s="257"/>
      <c r="AYQ808" s="257"/>
      <c r="AYR808" s="257"/>
      <c r="AYS808" s="257"/>
      <c r="AYT808" s="257"/>
      <c r="AYU808" s="257"/>
      <c r="AYV808" s="257"/>
      <c r="AYW808" s="257"/>
      <c r="AYX808" s="257"/>
      <c r="AYY808" s="257"/>
      <c r="AYZ808" s="257"/>
      <c r="AZA808" s="257"/>
      <c r="AZB808" s="257"/>
      <c r="AZC808" s="257"/>
      <c r="AZD808" s="257"/>
      <c r="AZE808" s="257"/>
      <c r="AZF808" s="257"/>
      <c r="AZG808" s="257"/>
      <c r="AZH808" s="257"/>
      <c r="AZI808" s="257"/>
      <c r="AZJ808" s="257"/>
      <c r="AZK808" s="257"/>
      <c r="AZL808" s="257"/>
      <c r="AZM808" s="257"/>
      <c r="AZN808" s="257"/>
      <c r="AZO808" s="257"/>
      <c r="AZP808" s="257"/>
      <c r="AZQ808" s="257"/>
      <c r="AZR808" s="257"/>
      <c r="AZS808" s="257"/>
      <c r="AZT808" s="257"/>
      <c r="AZU808" s="257"/>
      <c r="AZV808" s="257"/>
      <c r="AZW808" s="257"/>
      <c r="AZX808" s="257"/>
      <c r="AZY808" s="257"/>
      <c r="AZZ808" s="257"/>
      <c r="BAA808" s="257"/>
      <c r="BAB808" s="257"/>
      <c r="BAC808" s="257"/>
      <c r="BAD808" s="257"/>
      <c r="BAE808" s="257"/>
      <c r="BAF808" s="257"/>
      <c r="BAG808" s="257"/>
      <c r="BAH808" s="257"/>
      <c r="BAI808" s="257"/>
      <c r="BAJ808" s="257"/>
      <c r="BAK808" s="257"/>
      <c r="BAL808" s="257"/>
      <c r="BAM808" s="257"/>
      <c r="BAN808" s="257"/>
      <c r="BAO808" s="257"/>
      <c r="BAP808" s="257"/>
      <c r="BAQ808" s="257"/>
      <c r="BAR808" s="257"/>
      <c r="BAS808" s="257"/>
      <c r="BAT808" s="257"/>
      <c r="BAU808" s="257"/>
      <c r="BAV808" s="257"/>
      <c r="BAW808" s="257"/>
      <c r="BAX808" s="257"/>
      <c r="BAY808" s="257"/>
      <c r="BAZ808" s="257"/>
      <c r="BBA808" s="257"/>
      <c r="BBB808" s="257"/>
      <c r="BBC808" s="257"/>
      <c r="BBD808" s="257"/>
      <c r="BBE808" s="257"/>
      <c r="BBF808" s="257"/>
      <c r="BBG808" s="257"/>
      <c r="BBH808" s="257"/>
      <c r="BBI808" s="257"/>
      <c r="BBJ808" s="257"/>
      <c r="BBK808" s="257"/>
      <c r="BBL808" s="257"/>
      <c r="BBM808" s="257"/>
      <c r="BBN808" s="257"/>
      <c r="BBO808" s="257"/>
      <c r="BBP808" s="257"/>
      <c r="BBQ808" s="257"/>
      <c r="BBR808" s="257"/>
      <c r="BBS808" s="257"/>
      <c r="BBT808" s="257"/>
      <c r="BBU808" s="257"/>
      <c r="BBV808" s="257"/>
      <c r="BBW808" s="257"/>
      <c r="BBX808" s="257"/>
      <c r="BBY808" s="257"/>
      <c r="BBZ808" s="257"/>
      <c r="BCA808" s="257"/>
      <c r="BCB808" s="257"/>
      <c r="BCC808" s="257"/>
      <c r="BCD808" s="257"/>
      <c r="BCE808" s="257"/>
      <c r="BCF808" s="257"/>
      <c r="BCG808" s="257"/>
      <c r="BCH808" s="257"/>
      <c r="BCI808" s="257"/>
      <c r="BCJ808" s="257"/>
      <c r="BCK808" s="257"/>
      <c r="BCL808" s="257"/>
      <c r="BCM808" s="257"/>
      <c r="BCN808" s="257"/>
      <c r="BCO808" s="257"/>
      <c r="BCP808" s="257"/>
      <c r="BCQ808" s="257"/>
      <c r="BCR808" s="257"/>
      <c r="BCS808" s="257"/>
      <c r="BCT808" s="257"/>
      <c r="BCU808" s="257"/>
      <c r="BCV808" s="257"/>
      <c r="BCW808" s="257"/>
      <c r="BCX808" s="257"/>
      <c r="BCY808" s="257"/>
      <c r="BCZ808" s="257"/>
      <c r="BDA808" s="257"/>
      <c r="BDB808" s="257"/>
      <c r="BDC808" s="257"/>
      <c r="BDD808" s="257"/>
      <c r="BDE808" s="257"/>
      <c r="BDF808" s="257"/>
      <c r="BDG808" s="257"/>
      <c r="BDH808" s="257"/>
      <c r="BDI808" s="257"/>
      <c r="BDJ808" s="257"/>
      <c r="BDK808" s="257"/>
      <c r="BDL808" s="257"/>
      <c r="BDM808" s="257"/>
      <c r="BDN808" s="257"/>
      <c r="BDO808" s="257"/>
      <c r="BDP808" s="257"/>
      <c r="BDQ808" s="257"/>
      <c r="BDR808" s="257"/>
      <c r="BDS808" s="257"/>
      <c r="BDT808" s="257"/>
      <c r="BDU808" s="257"/>
      <c r="BDV808" s="257"/>
      <c r="BDW808" s="257"/>
      <c r="BDX808" s="257"/>
      <c r="BDY808" s="257"/>
      <c r="BDZ808" s="257"/>
      <c r="BEA808" s="257"/>
      <c r="BEB808" s="257"/>
      <c r="BEC808" s="257"/>
      <c r="BED808" s="257"/>
      <c r="BEE808" s="257"/>
      <c r="BEF808" s="257"/>
      <c r="BEG808" s="257"/>
      <c r="BEH808" s="257"/>
      <c r="BEI808" s="257"/>
      <c r="BEJ808" s="257"/>
      <c r="BEK808" s="257"/>
      <c r="BEL808" s="257"/>
      <c r="BEM808" s="257"/>
      <c r="BEN808" s="257"/>
      <c r="BEO808" s="257"/>
      <c r="BEP808" s="257"/>
      <c r="BEQ808" s="257"/>
      <c r="BER808" s="257"/>
      <c r="BES808" s="257"/>
      <c r="BET808" s="257"/>
      <c r="BEU808" s="257"/>
      <c r="BEV808" s="257"/>
      <c r="BEW808" s="257"/>
      <c r="BEX808" s="257"/>
      <c r="BEY808" s="257"/>
      <c r="BEZ808" s="257"/>
      <c r="BFA808" s="257"/>
      <c r="BFB808" s="257"/>
      <c r="BFC808" s="257"/>
      <c r="BFD808" s="257"/>
      <c r="BFE808" s="257"/>
      <c r="BFF808" s="257"/>
      <c r="BFG808" s="257"/>
      <c r="BFH808" s="257"/>
      <c r="BFI808" s="257"/>
      <c r="BFJ808" s="257"/>
      <c r="BFK808" s="257"/>
      <c r="BFL808" s="257"/>
      <c r="BFM808" s="257"/>
      <c r="BFN808" s="257"/>
      <c r="BFO808" s="257"/>
      <c r="BFP808" s="257"/>
      <c r="BFQ808" s="257"/>
      <c r="BFR808" s="257"/>
      <c r="BFS808" s="257"/>
      <c r="BFT808" s="257"/>
      <c r="BFU808" s="257"/>
      <c r="BFV808" s="257"/>
      <c r="BFW808" s="257"/>
      <c r="BFX808" s="257"/>
      <c r="BFY808" s="257"/>
      <c r="BFZ808" s="257"/>
      <c r="BGA808" s="257"/>
      <c r="BGB808" s="257"/>
      <c r="BGC808" s="257"/>
      <c r="BGD808" s="257"/>
      <c r="BGE808" s="257"/>
      <c r="BGF808" s="257"/>
      <c r="BGG808" s="257"/>
      <c r="BGH808" s="257"/>
      <c r="BGI808" s="257"/>
      <c r="BGJ808" s="257"/>
      <c r="BGK808" s="257"/>
      <c r="BGL808" s="257"/>
      <c r="BGM808" s="257"/>
      <c r="BGN808" s="257"/>
      <c r="BGO808" s="257"/>
      <c r="BGP808" s="257"/>
      <c r="BGQ808" s="257"/>
      <c r="BGR808" s="257"/>
      <c r="BGS808" s="257"/>
      <c r="BGT808" s="257"/>
      <c r="BGU808" s="257"/>
      <c r="BGV808" s="257"/>
      <c r="BGW808" s="257"/>
      <c r="BGX808" s="257"/>
      <c r="BGY808" s="257"/>
      <c r="BGZ808" s="257"/>
      <c r="BHA808" s="257"/>
      <c r="BHB808" s="257"/>
      <c r="BHC808" s="257"/>
      <c r="BHD808" s="257"/>
      <c r="BHE808" s="257"/>
      <c r="BHF808" s="257"/>
      <c r="BHG808" s="257"/>
      <c r="BHH808" s="257"/>
      <c r="BHI808" s="257"/>
      <c r="BHJ808" s="257"/>
      <c r="BHK808" s="257"/>
      <c r="BHL808" s="257"/>
      <c r="BHM808" s="257"/>
      <c r="BHN808" s="257"/>
      <c r="BHO808" s="257"/>
      <c r="BHP808" s="257"/>
      <c r="BHQ808" s="257"/>
      <c r="BHR808" s="257"/>
      <c r="BHS808" s="257"/>
      <c r="BHT808" s="257"/>
      <c r="BHU808" s="257"/>
      <c r="BHV808" s="257"/>
      <c r="BHW808" s="257"/>
      <c r="BHX808" s="257"/>
      <c r="BHY808" s="257"/>
      <c r="BHZ808" s="257"/>
      <c r="BIA808" s="257"/>
      <c r="BIB808" s="257"/>
      <c r="BIC808" s="257"/>
      <c r="BID808" s="257"/>
      <c r="BIE808" s="257"/>
      <c r="BIF808" s="257"/>
      <c r="BIG808" s="257"/>
      <c r="BIH808" s="257"/>
      <c r="BII808" s="257"/>
      <c r="BIJ808" s="257"/>
      <c r="BIK808" s="257"/>
      <c r="BIL808" s="257"/>
      <c r="BIM808" s="257"/>
      <c r="BIN808" s="257"/>
      <c r="BIO808" s="257"/>
      <c r="BIP808" s="257"/>
      <c r="BIQ808" s="257"/>
      <c r="BIR808" s="257"/>
      <c r="BIS808" s="257"/>
      <c r="BIT808" s="257"/>
      <c r="BIU808" s="257"/>
      <c r="BIV808" s="257"/>
      <c r="BIW808" s="257"/>
      <c r="BIX808" s="257"/>
      <c r="BIY808" s="257"/>
      <c r="BIZ808" s="257"/>
      <c r="BJA808" s="257"/>
      <c r="BJB808" s="257"/>
      <c r="BJC808" s="257"/>
      <c r="BJD808" s="257"/>
      <c r="BJE808" s="257"/>
      <c r="BJF808" s="257"/>
      <c r="BJG808" s="257"/>
      <c r="BJH808" s="257"/>
      <c r="BJI808" s="257"/>
      <c r="BJJ808" s="257"/>
      <c r="BJK808" s="257"/>
      <c r="BJL808" s="257"/>
      <c r="BJM808" s="257"/>
      <c r="BJN808" s="257"/>
      <c r="BJO808" s="257"/>
      <c r="BJP808" s="257"/>
      <c r="BJQ808" s="257"/>
      <c r="BJR808" s="257"/>
      <c r="BJS808" s="257"/>
      <c r="BJT808" s="257"/>
      <c r="BJU808" s="257"/>
      <c r="BJV808" s="257"/>
      <c r="BJW808" s="257"/>
      <c r="BJX808" s="257"/>
      <c r="BJY808" s="257"/>
      <c r="BJZ808" s="257"/>
      <c r="BKA808" s="257"/>
      <c r="BKB808" s="257"/>
      <c r="BKC808" s="257"/>
      <c r="BKD808" s="257"/>
      <c r="BKE808" s="257"/>
      <c r="BKF808" s="257"/>
      <c r="BKG808" s="257"/>
      <c r="BKH808" s="257"/>
      <c r="BKI808" s="257"/>
      <c r="BKJ808" s="257"/>
      <c r="BKK808" s="257"/>
      <c r="BKL808" s="257"/>
      <c r="BKM808" s="257"/>
      <c r="BKN808" s="257"/>
      <c r="BKO808" s="257"/>
      <c r="BKP808" s="257"/>
      <c r="BKQ808" s="257"/>
      <c r="BKR808" s="257"/>
      <c r="BKS808" s="257"/>
      <c r="BKT808" s="257"/>
      <c r="BKU808" s="257"/>
      <c r="BKV808" s="257"/>
      <c r="BKW808" s="257"/>
      <c r="BKX808" s="257"/>
      <c r="BKY808" s="257"/>
      <c r="BKZ808" s="257"/>
      <c r="BLA808" s="257"/>
      <c r="BLB808" s="257"/>
      <c r="BLC808" s="257"/>
      <c r="BLD808" s="257"/>
      <c r="BLE808" s="257"/>
      <c r="BLF808" s="257"/>
      <c r="BLG808" s="257"/>
      <c r="BLH808" s="257"/>
      <c r="BLI808" s="257"/>
      <c r="BLJ808" s="257"/>
      <c r="BLK808" s="257"/>
      <c r="BLL808" s="257"/>
      <c r="BLM808" s="257"/>
      <c r="BLN808" s="257"/>
      <c r="BLO808" s="257"/>
      <c r="BLP808" s="257"/>
      <c r="BLQ808" s="257"/>
      <c r="BLR808" s="257"/>
      <c r="BLS808" s="257"/>
      <c r="BLT808" s="257"/>
      <c r="BLU808" s="257"/>
      <c r="BLV808" s="257"/>
      <c r="BLW808" s="257"/>
      <c r="BLX808" s="257"/>
      <c r="BLY808" s="257"/>
      <c r="BLZ808" s="257"/>
      <c r="BMA808" s="257"/>
      <c r="BMB808" s="257"/>
      <c r="BMC808" s="257"/>
      <c r="BMD808" s="257"/>
      <c r="BME808" s="257"/>
      <c r="BMF808" s="257"/>
      <c r="BMG808" s="257"/>
      <c r="BMH808" s="257"/>
      <c r="BMI808" s="257"/>
      <c r="BMJ808" s="257"/>
      <c r="BMK808" s="257"/>
      <c r="BML808" s="257"/>
      <c r="BMM808" s="257"/>
      <c r="BMN808" s="257"/>
      <c r="BMO808" s="257"/>
      <c r="BMP808" s="257"/>
      <c r="BMQ808" s="257"/>
      <c r="BMR808" s="257"/>
      <c r="BMS808" s="257"/>
      <c r="BMT808" s="257"/>
      <c r="BMU808" s="257"/>
      <c r="BMV808" s="257"/>
      <c r="BMW808" s="257"/>
      <c r="BMX808" s="257"/>
      <c r="BMY808" s="257"/>
      <c r="BMZ808" s="257"/>
      <c r="BNA808" s="257"/>
      <c r="BNB808" s="257"/>
      <c r="BNC808" s="257"/>
      <c r="BND808" s="257"/>
      <c r="BNE808" s="257"/>
      <c r="BNF808" s="257"/>
      <c r="BNG808" s="257"/>
      <c r="BNH808" s="257"/>
      <c r="BNI808" s="257"/>
      <c r="BNJ808" s="257"/>
      <c r="BNK808" s="257"/>
      <c r="BNL808" s="257"/>
      <c r="BNM808" s="257"/>
      <c r="BNN808" s="257"/>
      <c r="BNO808" s="257"/>
      <c r="BNP808" s="257"/>
      <c r="BNQ808" s="257"/>
      <c r="BNR808" s="257"/>
      <c r="BNS808" s="257"/>
      <c r="BNT808" s="257"/>
      <c r="BNU808" s="257"/>
      <c r="BNV808" s="257"/>
      <c r="BNW808" s="257"/>
      <c r="BNX808" s="257"/>
      <c r="BNY808" s="257"/>
      <c r="BNZ808" s="257"/>
      <c r="BOA808" s="257"/>
      <c r="BOB808" s="257"/>
      <c r="BOC808" s="257"/>
      <c r="BOD808" s="257"/>
      <c r="BOE808" s="257"/>
      <c r="BOF808" s="257"/>
      <c r="BOG808" s="257"/>
      <c r="BOH808" s="257"/>
      <c r="BOI808" s="257"/>
      <c r="BOJ808" s="257"/>
      <c r="BOK808" s="257"/>
      <c r="BOL808" s="257"/>
      <c r="BOM808" s="257"/>
      <c r="BON808" s="257"/>
      <c r="BOO808" s="257"/>
      <c r="BOP808" s="257"/>
      <c r="BOQ808" s="257"/>
      <c r="BOR808" s="257"/>
      <c r="BOS808" s="257"/>
      <c r="BOT808" s="257"/>
      <c r="BOU808" s="257"/>
      <c r="BOV808" s="257"/>
      <c r="BOW808" s="257"/>
      <c r="BOX808" s="257"/>
      <c r="BOY808" s="257"/>
      <c r="BOZ808" s="257"/>
      <c r="BPA808" s="257"/>
      <c r="BPB808" s="257"/>
      <c r="BPC808" s="257"/>
      <c r="BPD808" s="257"/>
      <c r="BPE808" s="257"/>
      <c r="BPF808" s="257"/>
      <c r="BPG808" s="257"/>
      <c r="BPH808" s="257"/>
      <c r="BPI808" s="257"/>
      <c r="BPJ808" s="257"/>
      <c r="BPK808" s="257"/>
      <c r="BPL808" s="257"/>
      <c r="BPM808" s="257"/>
      <c r="BPN808" s="257"/>
      <c r="BPO808" s="257"/>
      <c r="BPP808" s="257"/>
      <c r="BPQ808" s="257"/>
      <c r="BPR808" s="257"/>
      <c r="BPS808" s="257"/>
      <c r="BPT808" s="257"/>
      <c r="BPU808" s="257"/>
      <c r="BPV808" s="257"/>
      <c r="BPW808" s="257"/>
      <c r="BPX808" s="257"/>
      <c r="BPY808" s="257"/>
      <c r="BPZ808" s="257"/>
      <c r="BQA808" s="257"/>
      <c r="BQB808" s="257"/>
      <c r="BQC808" s="257"/>
      <c r="BQD808" s="257"/>
      <c r="BQE808" s="257"/>
      <c r="BQF808" s="257"/>
      <c r="BQG808" s="257"/>
      <c r="BQH808" s="257"/>
      <c r="BQI808" s="257"/>
      <c r="BQJ808" s="257"/>
      <c r="BQK808" s="257"/>
      <c r="BQL808" s="257"/>
      <c r="BQM808" s="257"/>
      <c r="BQN808" s="257"/>
      <c r="BQO808" s="257"/>
      <c r="BQP808" s="257"/>
      <c r="BQQ808" s="257"/>
      <c r="BQR808" s="257"/>
      <c r="BQS808" s="257"/>
      <c r="BQT808" s="257"/>
      <c r="BQU808" s="257"/>
      <c r="BQV808" s="257"/>
      <c r="BQW808" s="257"/>
      <c r="BQX808" s="257"/>
      <c r="BQY808" s="257"/>
      <c r="BQZ808" s="257"/>
      <c r="BRA808" s="257"/>
      <c r="BRB808" s="257"/>
      <c r="BRC808" s="257"/>
      <c r="BRD808" s="257"/>
      <c r="BRE808" s="257"/>
      <c r="BRF808" s="257"/>
      <c r="BRG808" s="257"/>
      <c r="BRH808" s="257"/>
      <c r="BRI808" s="257"/>
      <c r="BRJ808" s="257"/>
      <c r="BRK808" s="257"/>
      <c r="BRL808" s="257"/>
      <c r="BRM808" s="257"/>
      <c r="BRN808" s="257"/>
      <c r="BRO808" s="257"/>
      <c r="BRP808" s="257"/>
      <c r="BRQ808" s="257"/>
      <c r="BRR808" s="257"/>
      <c r="BRS808" s="257"/>
      <c r="BRT808" s="257"/>
      <c r="BRU808" s="257"/>
      <c r="BRV808" s="257"/>
      <c r="BRW808" s="257"/>
      <c r="BRX808" s="257"/>
      <c r="BRY808" s="257"/>
      <c r="BRZ808" s="257"/>
      <c r="BSA808" s="257"/>
      <c r="BSB808" s="257"/>
      <c r="BSC808" s="257"/>
      <c r="BSD808" s="257"/>
      <c r="BSE808" s="257"/>
      <c r="BSF808" s="257"/>
      <c r="BSG808" s="257"/>
      <c r="BSH808" s="257"/>
      <c r="BSI808" s="257"/>
      <c r="BSJ808" s="257"/>
      <c r="BSK808" s="257"/>
      <c r="BSL808" s="257"/>
      <c r="BSM808" s="257"/>
      <c r="BSN808" s="257"/>
      <c r="BSO808" s="257"/>
      <c r="BSP808" s="257"/>
      <c r="BSQ808" s="257"/>
      <c r="BSR808" s="257"/>
      <c r="BSS808" s="257"/>
      <c r="BST808" s="257"/>
      <c r="BSU808" s="257"/>
      <c r="BSV808" s="257"/>
      <c r="BSW808" s="257"/>
      <c r="BSX808" s="257"/>
      <c r="BSY808" s="257"/>
      <c r="BSZ808" s="257"/>
      <c r="BTA808" s="257"/>
      <c r="BTB808" s="257"/>
      <c r="BTC808" s="257"/>
      <c r="BTD808" s="257"/>
      <c r="BTE808" s="257"/>
      <c r="BTF808" s="257"/>
      <c r="BTG808" s="257"/>
      <c r="BTH808" s="257"/>
      <c r="BTI808" s="257"/>
      <c r="BTJ808" s="257"/>
      <c r="BTK808" s="257"/>
      <c r="BTL808" s="257"/>
      <c r="BTM808" s="257"/>
      <c r="BTN808" s="257"/>
      <c r="BTO808" s="257"/>
      <c r="BTP808" s="257"/>
      <c r="BTQ808" s="257"/>
      <c r="BTR808" s="257"/>
      <c r="BTS808" s="257"/>
      <c r="BTT808" s="257"/>
      <c r="BTU808" s="257"/>
      <c r="BTV808" s="257"/>
      <c r="BTW808" s="257"/>
      <c r="BTX808" s="257"/>
      <c r="BTY808" s="257"/>
      <c r="BTZ808" s="257"/>
      <c r="BUA808" s="257"/>
      <c r="BUB808" s="257"/>
      <c r="BUC808" s="257"/>
      <c r="BUD808" s="257"/>
      <c r="BUE808" s="257"/>
      <c r="BUF808" s="257"/>
      <c r="BUG808" s="257"/>
      <c r="BUH808" s="257"/>
      <c r="BUI808" s="257"/>
      <c r="BUJ808" s="257"/>
      <c r="BUK808" s="257"/>
      <c r="BUL808" s="257"/>
      <c r="BUM808" s="257"/>
      <c r="BUN808" s="257"/>
      <c r="BUO808" s="257"/>
      <c r="BUP808" s="257"/>
      <c r="BUQ808" s="257"/>
      <c r="BUR808" s="257"/>
      <c r="BUS808" s="257"/>
      <c r="BUT808" s="257"/>
      <c r="BUU808" s="257"/>
      <c r="BUV808" s="257"/>
      <c r="BUW808" s="257"/>
      <c r="BUX808" s="257"/>
      <c r="BUY808" s="257"/>
      <c r="BUZ808" s="257"/>
      <c r="BVA808" s="257"/>
      <c r="BVB808" s="257"/>
      <c r="BVC808" s="257"/>
      <c r="BVD808" s="257"/>
      <c r="BVE808" s="257"/>
      <c r="BVF808" s="257"/>
      <c r="BVG808" s="257"/>
      <c r="BVH808" s="257"/>
      <c r="BVI808" s="257"/>
      <c r="BVJ808" s="257"/>
      <c r="BVK808" s="257"/>
      <c r="BVL808" s="257"/>
      <c r="BVM808" s="257"/>
      <c r="BVN808" s="257"/>
      <c r="BVO808" s="257"/>
      <c r="BVP808" s="257"/>
      <c r="BVQ808" s="257"/>
      <c r="BVR808" s="257"/>
      <c r="BVS808" s="257"/>
      <c r="BVT808" s="257"/>
      <c r="BVU808" s="257"/>
      <c r="BVV808" s="257"/>
      <c r="BVW808" s="257"/>
      <c r="BVX808" s="257"/>
      <c r="BVY808" s="257"/>
      <c r="BVZ808" s="257"/>
      <c r="BWA808" s="257"/>
      <c r="BWB808" s="257"/>
      <c r="BWC808" s="257"/>
      <c r="BWD808" s="257"/>
      <c r="BWE808" s="257"/>
      <c r="BWF808" s="257"/>
      <c r="BWG808" s="257"/>
      <c r="BWH808" s="257"/>
      <c r="BWI808" s="257"/>
      <c r="BWJ808" s="257"/>
      <c r="BWK808" s="257"/>
      <c r="BWL808" s="257"/>
      <c r="BWM808" s="257"/>
      <c r="BWN808" s="257"/>
      <c r="BWO808" s="257"/>
      <c r="BWP808" s="257"/>
      <c r="BWQ808" s="257"/>
      <c r="BWR808" s="257"/>
      <c r="BWS808" s="257"/>
      <c r="BWT808" s="257"/>
      <c r="BWU808" s="257"/>
      <c r="BWV808" s="257"/>
      <c r="BWW808" s="257"/>
      <c r="BWX808" s="257"/>
      <c r="BWY808" s="257"/>
      <c r="BWZ808" s="257"/>
      <c r="BXA808" s="257"/>
      <c r="BXB808" s="257"/>
      <c r="BXC808" s="257"/>
      <c r="BXD808" s="257"/>
      <c r="BXE808" s="257"/>
      <c r="BXF808" s="257"/>
      <c r="BXG808" s="257"/>
      <c r="BXH808" s="257"/>
      <c r="BXI808" s="257"/>
      <c r="BXJ808" s="257"/>
      <c r="BXK808" s="257"/>
      <c r="BXL808" s="257"/>
      <c r="BXM808" s="257"/>
      <c r="BXN808" s="257"/>
      <c r="BXO808" s="257"/>
      <c r="BXP808" s="257"/>
      <c r="BXQ808" s="257"/>
      <c r="BXR808" s="257"/>
      <c r="BXS808" s="257"/>
      <c r="BXT808" s="257"/>
      <c r="BXU808" s="257"/>
      <c r="BXV808" s="257"/>
      <c r="BXW808" s="257"/>
      <c r="BXX808" s="257"/>
      <c r="BXY808" s="257"/>
      <c r="BXZ808" s="257"/>
      <c r="BYA808" s="257"/>
      <c r="BYB808" s="257"/>
      <c r="BYC808" s="257"/>
      <c r="BYD808" s="257"/>
      <c r="BYE808" s="257"/>
      <c r="BYF808" s="257"/>
      <c r="BYG808" s="257"/>
      <c r="BYH808" s="257"/>
      <c r="BYI808" s="257"/>
      <c r="BYJ808" s="257"/>
      <c r="BYK808" s="257"/>
      <c r="BYL808" s="257"/>
      <c r="BYM808" s="257"/>
      <c r="BYN808" s="257"/>
      <c r="BYO808" s="257"/>
      <c r="BYP808" s="257"/>
      <c r="BYQ808" s="257"/>
      <c r="BYR808" s="257"/>
      <c r="BYS808" s="257"/>
      <c r="BYT808" s="257"/>
      <c r="BYU808" s="257"/>
      <c r="BYV808" s="257"/>
      <c r="BYW808" s="257"/>
      <c r="BYX808" s="257"/>
      <c r="BYY808" s="257"/>
      <c r="BYZ808" s="257"/>
      <c r="BZA808" s="257"/>
      <c r="BZB808" s="257"/>
      <c r="BZC808" s="257"/>
      <c r="BZD808" s="257"/>
      <c r="BZE808" s="257"/>
      <c r="BZF808" s="257"/>
      <c r="BZG808" s="257"/>
      <c r="BZH808" s="257"/>
      <c r="BZI808" s="257"/>
      <c r="BZJ808" s="257"/>
      <c r="BZK808" s="257"/>
      <c r="BZL808" s="257"/>
      <c r="BZM808" s="257"/>
      <c r="BZN808" s="257"/>
      <c r="BZO808" s="257"/>
      <c r="BZP808" s="257"/>
      <c r="BZQ808" s="257"/>
      <c r="BZR808" s="257"/>
      <c r="BZS808" s="257"/>
      <c r="BZT808" s="257"/>
      <c r="BZU808" s="257"/>
      <c r="BZV808" s="257"/>
      <c r="BZW808" s="257"/>
      <c r="BZX808" s="257"/>
      <c r="BZY808" s="257"/>
      <c r="BZZ808" s="257"/>
      <c r="CAA808" s="257"/>
      <c r="CAB808" s="257"/>
      <c r="CAC808" s="257"/>
      <c r="CAD808" s="257"/>
      <c r="CAE808" s="257"/>
      <c r="CAF808" s="257"/>
      <c r="CAG808" s="257"/>
      <c r="CAH808" s="257"/>
      <c r="CAI808" s="257"/>
      <c r="CAJ808" s="257"/>
      <c r="CAK808" s="257"/>
      <c r="CAL808" s="257"/>
      <c r="CAM808" s="257"/>
      <c r="CAN808" s="257"/>
      <c r="CAO808" s="257"/>
      <c r="CAP808" s="257"/>
      <c r="CAQ808" s="257"/>
      <c r="CAR808" s="257"/>
      <c r="CAS808" s="257"/>
      <c r="CAT808" s="257"/>
      <c r="CAU808" s="257"/>
      <c r="CAV808" s="257"/>
      <c r="CAW808" s="257"/>
      <c r="CAX808" s="257"/>
      <c r="CAY808" s="257"/>
      <c r="CAZ808" s="257"/>
      <c r="CBA808" s="257"/>
      <c r="CBB808" s="257"/>
      <c r="CBC808" s="257"/>
      <c r="CBD808" s="257"/>
      <c r="CBE808" s="257"/>
      <c r="CBF808" s="257"/>
      <c r="CBG808" s="257"/>
      <c r="CBH808" s="257"/>
      <c r="CBI808" s="257"/>
      <c r="CBJ808" s="257"/>
      <c r="CBK808" s="257"/>
      <c r="CBL808" s="257"/>
      <c r="CBM808" s="257"/>
      <c r="CBN808" s="257"/>
      <c r="CBO808" s="257"/>
      <c r="CBP808" s="257"/>
      <c r="CBQ808" s="257"/>
      <c r="CBR808" s="257"/>
      <c r="CBS808" s="257"/>
      <c r="CBT808" s="257"/>
      <c r="CBU808" s="257"/>
      <c r="CBV808" s="257"/>
      <c r="CBW808" s="257"/>
      <c r="CBX808" s="257"/>
      <c r="CBY808" s="257"/>
      <c r="CBZ808" s="257"/>
      <c r="CCA808" s="257"/>
      <c r="CCB808" s="257"/>
      <c r="CCC808" s="257"/>
      <c r="CCD808" s="257"/>
      <c r="CCE808" s="257"/>
      <c r="CCF808" s="257"/>
      <c r="CCG808" s="257"/>
      <c r="CCH808" s="257"/>
      <c r="CCI808" s="257"/>
      <c r="CCJ808" s="257"/>
      <c r="CCK808" s="257"/>
      <c r="CCL808" s="257"/>
      <c r="CCM808" s="257"/>
      <c r="CCN808" s="257"/>
      <c r="CCO808" s="257"/>
      <c r="CCP808" s="257"/>
      <c r="CCQ808" s="257"/>
      <c r="CCR808" s="257"/>
      <c r="CCS808" s="257"/>
      <c r="CCT808" s="257"/>
      <c r="CCU808" s="257"/>
      <c r="CCV808" s="257"/>
      <c r="CCW808" s="257"/>
      <c r="CCX808" s="257"/>
      <c r="CCY808" s="257"/>
      <c r="CCZ808" s="257"/>
      <c r="CDA808" s="257"/>
      <c r="CDB808" s="257"/>
      <c r="CDC808" s="257"/>
      <c r="CDD808" s="257"/>
      <c r="CDE808" s="257"/>
      <c r="CDF808" s="257"/>
      <c r="CDG808" s="257"/>
      <c r="CDH808" s="257"/>
      <c r="CDI808" s="257"/>
      <c r="CDJ808" s="257"/>
      <c r="CDK808" s="257"/>
      <c r="CDL808" s="257"/>
      <c r="CDM808" s="257"/>
      <c r="CDN808" s="257"/>
      <c r="CDO808" s="257"/>
      <c r="CDP808" s="257"/>
      <c r="CDQ808" s="257"/>
      <c r="CDR808" s="257"/>
      <c r="CDS808" s="257"/>
      <c r="CDT808" s="257"/>
      <c r="CDU808" s="257"/>
      <c r="CDV808" s="257"/>
      <c r="CDW808" s="257"/>
      <c r="CDX808" s="257"/>
      <c r="CDY808" s="257"/>
      <c r="CDZ808" s="257"/>
      <c r="CEA808" s="257"/>
      <c r="CEB808" s="257"/>
      <c r="CEC808" s="257"/>
      <c r="CED808" s="257"/>
      <c r="CEE808" s="257"/>
      <c r="CEF808" s="257"/>
      <c r="CEG808" s="257"/>
      <c r="CEH808" s="257"/>
      <c r="CEI808" s="257"/>
      <c r="CEJ808" s="257"/>
      <c r="CEK808" s="257"/>
      <c r="CEL808" s="257"/>
      <c r="CEM808" s="257"/>
      <c r="CEN808" s="257"/>
      <c r="CEO808" s="257"/>
      <c r="CEP808" s="257"/>
      <c r="CEQ808" s="257"/>
      <c r="CER808" s="257"/>
      <c r="CES808" s="257"/>
      <c r="CET808" s="257"/>
      <c r="CEU808" s="257"/>
      <c r="CEV808" s="257"/>
      <c r="CEW808" s="257"/>
      <c r="CEX808" s="257"/>
      <c r="CEY808" s="257"/>
      <c r="CEZ808" s="257"/>
      <c r="CFA808" s="257"/>
      <c r="CFB808" s="257"/>
      <c r="CFC808" s="257"/>
      <c r="CFD808" s="257"/>
      <c r="CFE808" s="257"/>
      <c r="CFF808" s="257"/>
      <c r="CFG808" s="257"/>
      <c r="CFH808" s="257"/>
      <c r="CFI808" s="257"/>
      <c r="CFJ808" s="257"/>
      <c r="CFK808" s="257"/>
      <c r="CFL808" s="257"/>
      <c r="CFM808" s="257"/>
      <c r="CFN808" s="257"/>
      <c r="CFO808" s="257"/>
      <c r="CFP808" s="257"/>
      <c r="CFQ808" s="257"/>
      <c r="CFR808" s="257"/>
      <c r="CFS808" s="257"/>
      <c r="CFT808" s="257"/>
      <c r="CFU808" s="257"/>
      <c r="CFV808" s="257"/>
      <c r="CFW808" s="257"/>
      <c r="CFX808" s="257"/>
      <c r="CFY808" s="257"/>
      <c r="CFZ808" s="257"/>
      <c r="CGA808" s="257"/>
      <c r="CGB808" s="257"/>
      <c r="CGC808" s="257"/>
      <c r="CGD808" s="257"/>
      <c r="CGE808" s="257"/>
      <c r="CGF808" s="257"/>
      <c r="CGG808" s="257"/>
      <c r="CGH808" s="257"/>
      <c r="CGI808" s="257"/>
      <c r="CGJ808" s="257"/>
      <c r="CGK808" s="257"/>
      <c r="CGL808" s="257"/>
      <c r="CGM808" s="257"/>
      <c r="CGN808" s="257"/>
      <c r="CGO808" s="257"/>
      <c r="CGP808" s="257"/>
      <c r="CGQ808" s="257"/>
      <c r="CGR808" s="257"/>
      <c r="CGS808" s="257"/>
      <c r="CGT808" s="257"/>
      <c r="CGU808" s="257"/>
      <c r="CGV808" s="257"/>
      <c r="CGW808" s="257"/>
      <c r="CGX808" s="257"/>
      <c r="CGY808" s="257"/>
      <c r="CGZ808" s="257"/>
      <c r="CHA808" s="257"/>
      <c r="CHB808" s="257"/>
      <c r="CHC808" s="257"/>
      <c r="CHD808" s="257"/>
      <c r="CHE808" s="257"/>
      <c r="CHF808" s="257"/>
      <c r="CHG808" s="257"/>
      <c r="CHH808" s="257"/>
      <c r="CHI808" s="257"/>
      <c r="CHJ808" s="257"/>
      <c r="CHK808" s="257"/>
      <c r="CHL808" s="257"/>
      <c r="CHM808" s="257"/>
      <c r="CHN808" s="257"/>
      <c r="CHO808" s="257"/>
      <c r="CHP808" s="257"/>
      <c r="CHQ808" s="257"/>
      <c r="CHR808" s="257"/>
      <c r="CHS808" s="257"/>
      <c r="CHT808" s="257"/>
      <c r="CHU808" s="257"/>
      <c r="CHV808" s="257"/>
      <c r="CHW808" s="257"/>
      <c r="CHX808" s="257"/>
      <c r="CHY808" s="257"/>
      <c r="CHZ808" s="257"/>
      <c r="CIA808" s="257"/>
      <c r="CIB808" s="257"/>
      <c r="CIC808" s="257"/>
      <c r="CID808" s="257"/>
      <c r="CIE808" s="257"/>
      <c r="CIF808" s="257"/>
      <c r="CIG808" s="257"/>
      <c r="CIH808" s="257"/>
      <c r="CII808" s="257"/>
      <c r="CIJ808" s="257"/>
      <c r="CIK808" s="257"/>
      <c r="CIL808" s="257"/>
      <c r="CIM808" s="257"/>
      <c r="CIN808" s="257"/>
      <c r="CIO808" s="257"/>
      <c r="CIP808" s="257"/>
      <c r="CIQ808" s="257"/>
      <c r="CIR808" s="257"/>
      <c r="CIS808" s="257"/>
      <c r="CIT808" s="257"/>
      <c r="CIU808" s="257"/>
      <c r="CIV808" s="257"/>
      <c r="CIW808" s="257"/>
      <c r="CIX808" s="257"/>
      <c r="CIY808" s="257"/>
      <c r="CIZ808" s="257"/>
      <c r="CJA808" s="257"/>
      <c r="CJB808" s="257"/>
      <c r="CJC808" s="257"/>
      <c r="CJD808" s="257"/>
      <c r="CJE808" s="257"/>
      <c r="CJF808" s="257"/>
      <c r="CJG808" s="257"/>
      <c r="CJH808" s="257"/>
      <c r="CJI808" s="257"/>
      <c r="CJJ808" s="257"/>
      <c r="CJK808" s="257"/>
      <c r="CJL808" s="257"/>
      <c r="CJM808" s="257"/>
      <c r="CJN808" s="257"/>
      <c r="CJO808" s="257"/>
      <c r="CJP808" s="257"/>
      <c r="CJQ808" s="257"/>
      <c r="CJR808" s="257"/>
      <c r="CJS808" s="257"/>
      <c r="CJT808" s="257"/>
      <c r="CJU808" s="257"/>
      <c r="CJV808" s="257"/>
      <c r="CJW808" s="257"/>
      <c r="CJX808" s="257"/>
      <c r="CJY808" s="257"/>
      <c r="CJZ808" s="257"/>
      <c r="CKA808" s="257"/>
      <c r="CKB808" s="257"/>
      <c r="CKC808" s="257"/>
      <c r="CKD808" s="257"/>
      <c r="CKE808" s="257"/>
      <c r="CKF808" s="257"/>
      <c r="CKG808" s="257"/>
      <c r="CKH808" s="257"/>
      <c r="CKI808" s="257"/>
      <c r="CKJ808" s="257"/>
      <c r="CKK808" s="257"/>
      <c r="CKL808" s="257"/>
      <c r="CKM808" s="257"/>
      <c r="CKN808" s="257"/>
      <c r="CKO808" s="257"/>
      <c r="CKP808" s="257"/>
      <c r="CKQ808" s="257"/>
      <c r="CKR808" s="257"/>
      <c r="CKS808" s="257"/>
      <c r="CKT808" s="257"/>
      <c r="CKU808" s="257"/>
      <c r="CKV808" s="257"/>
      <c r="CKW808" s="257"/>
      <c r="CKX808" s="257"/>
      <c r="CKY808" s="257"/>
      <c r="CKZ808" s="257"/>
      <c r="CLA808" s="257"/>
      <c r="CLB808" s="257"/>
      <c r="CLC808" s="257"/>
      <c r="CLD808" s="257"/>
      <c r="CLE808" s="257"/>
      <c r="CLF808" s="257"/>
      <c r="CLG808" s="257"/>
      <c r="CLH808" s="257"/>
      <c r="CLI808" s="257"/>
      <c r="CLJ808" s="257"/>
      <c r="CLK808" s="257"/>
      <c r="CLL808" s="257"/>
      <c r="CLM808" s="257"/>
      <c r="CLN808" s="257"/>
      <c r="CLO808" s="257"/>
      <c r="CLP808" s="257"/>
      <c r="CLQ808" s="257"/>
      <c r="CLR808" s="257"/>
      <c r="CLS808" s="257"/>
      <c r="CLT808" s="257"/>
      <c r="CLU808" s="257"/>
      <c r="CLV808" s="257"/>
      <c r="CLW808" s="257"/>
      <c r="CLX808" s="257"/>
      <c r="CLY808" s="257"/>
      <c r="CLZ808" s="257"/>
      <c r="CMA808" s="257"/>
      <c r="CMB808" s="257"/>
      <c r="CMC808" s="257"/>
      <c r="CMD808" s="257"/>
      <c r="CME808" s="257"/>
      <c r="CMF808" s="257"/>
      <c r="CMG808" s="257"/>
      <c r="CMH808" s="257"/>
      <c r="CMI808" s="257"/>
      <c r="CMJ808" s="257"/>
      <c r="CMK808" s="257"/>
      <c r="CML808" s="257"/>
      <c r="CMM808" s="257"/>
      <c r="CMN808" s="257"/>
      <c r="CMO808" s="257"/>
      <c r="CMP808" s="257"/>
      <c r="CMQ808" s="257"/>
      <c r="CMR808" s="257"/>
      <c r="CMS808" s="257"/>
      <c r="CMT808" s="257"/>
      <c r="CMU808" s="257"/>
      <c r="CMV808" s="257"/>
      <c r="CMW808" s="257"/>
      <c r="CMX808" s="257"/>
      <c r="CMY808" s="257"/>
      <c r="CMZ808" s="257"/>
      <c r="CNA808" s="257"/>
      <c r="CNB808" s="257"/>
      <c r="CNC808" s="257"/>
      <c r="CND808" s="257"/>
      <c r="CNE808" s="257"/>
      <c r="CNF808" s="257"/>
      <c r="CNG808" s="257"/>
      <c r="CNH808" s="257"/>
      <c r="CNI808" s="257"/>
      <c r="CNJ808" s="257"/>
      <c r="CNK808" s="257"/>
      <c r="CNL808" s="257"/>
      <c r="CNM808" s="257"/>
      <c r="CNN808" s="257"/>
      <c r="CNO808" s="257"/>
      <c r="CNP808" s="257"/>
      <c r="CNQ808" s="257"/>
      <c r="CNR808" s="257"/>
      <c r="CNS808" s="257"/>
      <c r="CNT808" s="257"/>
      <c r="CNU808" s="257"/>
      <c r="CNV808" s="257"/>
      <c r="CNW808" s="257"/>
      <c r="CNX808" s="257"/>
      <c r="CNY808" s="257"/>
      <c r="CNZ808" s="257"/>
      <c r="COA808" s="257"/>
      <c r="COB808" s="257"/>
      <c r="COC808" s="257"/>
      <c r="COD808" s="257"/>
      <c r="COE808" s="257"/>
      <c r="COF808" s="257"/>
      <c r="COG808" s="257"/>
      <c r="COH808" s="257"/>
      <c r="COI808" s="257"/>
      <c r="COJ808" s="257"/>
      <c r="COK808" s="257"/>
      <c r="COL808" s="257"/>
      <c r="COM808" s="257"/>
      <c r="CON808" s="257"/>
      <c r="COO808" s="257"/>
      <c r="COP808" s="257"/>
      <c r="COQ808" s="257"/>
      <c r="COR808" s="257"/>
      <c r="COS808" s="257"/>
      <c r="COT808" s="257"/>
      <c r="COU808" s="257"/>
      <c r="COV808" s="257"/>
      <c r="COW808" s="257"/>
      <c r="COX808" s="257"/>
      <c r="COY808" s="257"/>
      <c r="COZ808" s="257"/>
      <c r="CPA808" s="257"/>
      <c r="CPB808" s="257"/>
      <c r="CPC808" s="257"/>
      <c r="CPD808" s="257"/>
      <c r="CPE808" s="257"/>
      <c r="CPF808" s="257"/>
      <c r="CPG808" s="257"/>
      <c r="CPH808" s="257"/>
      <c r="CPI808" s="257"/>
      <c r="CPJ808" s="257"/>
      <c r="CPK808" s="257"/>
      <c r="CPL808" s="257"/>
      <c r="CPM808" s="257"/>
      <c r="CPN808" s="257"/>
      <c r="CPO808" s="257"/>
      <c r="CPP808" s="257"/>
      <c r="CPQ808" s="257"/>
      <c r="CPR808" s="257"/>
      <c r="CPS808" s="257"/>
      <c r="CPT808" s="257"/>
      <c r="CPU808" s="257"/>
      <c r="CPV808" s="257"/>
      <c r="CPW808" s="257"/>
      <c r="CPX808" s="257"/>
      <c r="CPY808" s="257"/>
      <c r="CPZ808" s="257"/>
      <c r="CQA808" s="257"/>
      <c r="CQB808" s="257"/>
      <c r="CQC808" s="257"/>
      <c r="CQD808" s="257"/>
      <c r="CQE808" s="257"/>
      <c r="CQF808" s="257"/>
      <c r="CQG808" s="257"/>
      <c r="CQH808" s="257"/>
      <c r="CQI808" s="257"/>
      <c r="CQJ808" s="257"/>
      <c r="CQK808" s="257"/>
      <c r="CQL808" s="257"/>
      <c r="CQM808" s="257"/>
      <c r="CQN808" s="257"/>
      <c r="CQO808" s="257"/>
      <c r="CQP808" s="257"/>
      <c r="CQQ808" s="257"/>
      <c r="CQR808" s="257"/>
      <c r="CQS808" s="257"/>
      <c r="CQT808" s="257"/>
      <c r="CQU808" s="257"/>
      <c r="CQV808" s="257"/>
      <c r="CQW808" s="257"/>
      <c r="CQX808" s="257"/>
      <c r="CQY808" s="257"/>
      <c r="CQZ808" s="257"/>
      <c r="CRA808" s="257"/>
      <c r="CRB808" s="257"/>
      <c r="CRC808" s="257"/>
      <c r="CRD808" s="257"/>
      <c r="CRE808" s="257"/>
      <c r="CRF808" s="257"/>
      <c r="CRG808" s="257"/>
      <c r="CRH808" s="257"/>
      <c r="CRI808" s="257"/>
      <c r="CRJ808" s="257"/>
      <c r="CRK808" s="257"/>
      <c r="CRL808" s="257"/>
      <c r="CRM808" s="257"/>
      <c r="CRN808" s="257"/>
      <c r="CRO808" s="257"/>
      <c r="CRP808" s="257"/>
      <c r="CRQ808" s="257"/>
      <c r="CRR808" s="257"/>
      <c r="CRS808" s="257"/>
      <c r="CRT808" s="257"/>
      <c r="CRU808" s="257"/>
      <c r="CRV808" s="257"/>
      <c r="CRW808" s="257"/>
      <c r="CRX808" s="257"/>
      <c r="CRY808" s="257"/>
      <c r="CRZ808" s="257"/>
      <c r="CSA808" s="257"/>
      <c r="CSB808" s="257"/>
      <c r="CSC808" s="257"/>
      <c r="CSD808" s="257"/>
      <c r="CSE808" s="257"/>
      <c r="CSF808" s="257"/>
      <c r="CSG808" s="257"/>
      <c r="CSH808" s="257"/>
      <c r="CSI808" s="257"/>
      <c r="CSJ808" s="257"/>
      <c r="CSK808" s="257"/>
      <c r="CSL808" s="257"/>
      <c r="CSM808" s="257"/>
      <c r="CSN808" s="257"/>
      <c r="CSO808" s="257"/>
      <c r="CSP808" s="257"/>
      <c r="CSQ808" s="257"/>
      <c r="CSR808" s="257"/>
      <c r="CSS808" s="257"/>
      <c r="CST808" s="257"/>
      <c r="CSU808" s="257"/>
      <c r="CSV808" s="257"/>
      <c r="CSW808" s="257"/>
      <c r="CSX808" s="257"/>
      <c r="CSY808" s="257"/>
      <c r="CSZ808" s="257"/>
      <c r="CTA808" s="257"/>
      <c r="CTB808" s="257"/>
      <c r="CTC808" s="257"/>
      <c r="CTD808" s="257"/>
      <c r="CTE808" s="257"/>
      <c r="CTF808" s="257"/>
      <c r="CTG808" s="257"/>
      <c r="CTH808" s="257"/>
      <c r="CTI808" s="257"/>
      <c r="CTJ808" s="257"/>
      <c r="CTK808" s="257"/>
      <c r="CTL808" s="257"/>
      <c r="CTM808" s="257"/>
      <c r="CTN808" s="257"/>
      <c r="CTO808" s="257"/>
      <c r="CTP808" s="257"/>
      <c r="CTQ808" s="257"/>
      <c r="CTR808" s="257"/>
      <c r="CTS808" s="257"/>
      <c r="CTT808" s="257"/>
      <c r="CTU808" s="257"/>
      <c r="CTV808" s="257"/>
      <c r="CTW808" s="257"/>
      <c r="CTX808" s="257"/>
      <c r="CTY808" s="257"/>
      <c r="CTZ808" s="257"/>
      <c r="CUA808" s="257"/>
      <c r="CUB808" s="257"/>
      <c r="CUC808" s="257"/>
      <c r="CUD808" s="257"/>
      <c r="CUE808" s="257"/>
      <c r="CUF808" s="257"/>
      <c r="CUG808" s="257"/>
      <c r="CUH808" s="257"/>
      <c r="CUI808" s="257"/>
      <c r="CUJ808" s="257"/>
      <c r="CUK808" s="257"/>
      <c r="CUL808" s="257"/>
      <c r="CUM808" s="257"/>
      <c r="CUN808" s="257"/>
      <c r="CUO808" s="257"/>
      <c r="CUP808" s="257"/>
      <c r="CUQ808" s="257"/>
      <c r="CUR808" s="257"/>
      <c r="CUS808" s="257"/>
      <c r="CUT808" s="257"/>
      <c r="CUU808" s="257"/>
      <c r="CUV808" s="257"/>
      <c r="CUW808" s="257"/>
      <c r="CUX808" s="257"/>
      <c r="CUY808" s="257"/>
      <c r="CUZ808" s="257"/>
      <c r="CVA808" s="257"/>
      <c r="CVB808" s="257"/>
      <c r="CVC808" s="257"/>
      <c r="CVD808" s="257"/>
      <c r="CVE808" s="257"/>
      <c r="CVF808" s="257"/>
      <c r="CVG808" s="257"/>
      <c r="CVH808" s="257"/>
      <c r="CVI808" s="257"/>
      <c r="CVJ808" s="257"/>
      <c r="CVK808" s="257"/>
      <c r="CVL808" s="257"/>
      <c r="CVM808" s="257"/>
      <c r="CVN808" s="257"/>
      <c r="CVO808" s="257"/>
      <c r="CVP808" s="257"/>
      <c r="CVQ808" s="257"/>
      <c r="CVR808" s="257"/>
      <c r="CVS808" s="257"/>
      <c r="CVT808" s="257"/>
      <c r="CVU808" s="257"/>
      <c r="CVV808" s="257"/>
      <c r="CVW808" s="257"/>
      <c r="CVX808" s="257"/>
      <c r="CVY808" s="257"/>
      <c r="CVZ808" s="257"/>
      <c r="CWA808" s="257"/>
      <c r="CWB808" s="257"/>
      <c r="CWC808" s="257"/>
      <c r="CWD808" s="257"/>
      <c r="CWE808" s="257"/>
      <c r="CWF808" s="257"/>
      <c r="CWG808" s="257"/>
      <c r="CWH808" s="257"/>
      <c r="CWI808" s="257"/>
      <c r="CWJ808" s="257"/>
      <c r="CWK808" s="257"/>
      <c r="CWL808" s="257"/>
      <c r="CWM808" s="257"/>
      <c r="CWN808" s="257"/>
      <c r="CWO808" s="257"/>
      <c r="CWP808" s="257"/>
      <c r="CWQ808" s="257"/>
      <c r="CWR808" s="257"/>
      <c r="CWS808" s="257"/>
      <c r="CWT808" s="257"/>
      <c r="CWU808" s="257"/>
      <c r="CWV808" s="257"/>
      <c r="CWW808" s="257"/>
      <c r="CWX808" s="257"/>
      <c r="CWY808" s="257"/>
      <c r="CWZ808" s="257"/>
      <c r="CXA808" s="257"/>
      <c r="CXB808" s="257"/>
      <c r="CXC808" s="257"/>
      <c r="CXD808" s="257"/>
      <c r="CXE808" s="257"/>
      <c r="CXF808" s="257"/>
      <c r="CXG808" s="257"/>
      <c r="CXH808" s="257"/>
      <c r="CXI808" s="257"/>
      <c r="CXJ808" s="257"/>
      <c r="CXK808" s="257"/>
      <c r="CXL808" s="257"/>
      <c r="CXM808" s="257"/>
      <c r="CXN808" s="257"/>
      <c r="CXO808" s="257"/>
      <c r="CXP808" s="257"/>
      <c r="CXQ808" s="257"/>
      <c r="CXR808" s="257"/>
      <c r="CXS808" s="257"/>
      <c r="CXT808" s="257"/>
      <c r="CXU808" s="257"/>
      <c r="CXV808" s="257"/>
      <c r="CXW808" s="257"/>
      <c r="CXX808" s="257"/>
      <c r="CXY808" s="257"/>
      <c r="CXZ808" s="257"/>
      <c r="CYA808" s="257"/>
      <c r="CYB808" s="257"/>
      <c r="CYC808" s="257"/>
      <c r="CYD808" s="257"/>
      <c r="CYE808" s="257"/>
      <c r="CYF808" s="257"/>
      <c r="CYG808" s="257"/>
      <c r="CYH808" s="257"/>
      <c r="CYI808" s="257"/>
      <c r="CYJ808" s="257"/>
      <c r="CYK808" s="257"/>
      <c r="CYL808" s="257"/>
      <c r="CYM808" s="257"/>
      <c r="CYN808" s="257"/>
      <c r="CYO808" s="257"/>
      <c r="CYP808" s="257"/>
      <c r="CYQ808" s="257"/>
      <c r="CYR808" s="257"/>
      <c r="CYS808" s="257"/>
      <c r="CYT808" s="257"/>
      <c r="CYU808" s="257"/>
      <c r="CYV808" s="257"/>
      <c r="CYW808" s="257"/>
      <c r="CYX808" s="257"/>
      <c r="CYY808" s="257"/>
      <c r="CYZ808" s="257"/>
      <c r="CZA808" s="257"/>
      <c r="CZB808" s="257"/>
      <c r="CZC808" s="257"/>
      <c r="CZD808" s="257"/>
      <c r="CZE808" s="257"/>
      <c r="CZF808" s="257"/>
      <c r="CZG808" s="257"/>
      <c r="CZH808" s="257"/>
      <c r="CZI808" s="257"/>
      <c r="CZJ808" s="257"/>
      <c r="CZK808" s="257"/>
      <c r="CZL808" s="257"/>
      <c r="CZM808" s="257"/>
      <c r="CZN808" s="257"/>
      <c r="CZO808" s="257"/>
      <c r="CZP808" s="257"/>
      <c r="CZQ808" s="257"/>
      <c r="CZR808" s="257"/>
      <c r="CZS808" s="257"/>
      <c r="CZT808" s="257"/>
      <c r="CZU808" s="257"/>
      <c r="CZV808" s="257"/>
      <c r="CZW808" s="257"/>
      <c r="CZX808" s="257"/>
      <c r="CZY808" s="257"/>
      <c r="CZZ808" s="257"/>
      <c r="DAA808" s="257"/>
      <c r="DAB808" s="257"/>
      <c r="DAC808" s="257"/>
      <c r="DAD808" s="257"/>
      <c r="DAE808" s="257"/>
      <c r="DAF808" s="257"/>
      <c r="DAG808" s="257"/>
      <c r="DAH808" s="257"/>
      <c r="DAI808" s="257"/>
      <c r="DAJ808" s="257"/>
      <c r="DAK808" s="257"/>
      <c r="DAL808" s="257"/>
      <c r="DAM808" s="257"/>
      <c r="DAN808" s="257"/>
      <c r="DAO808" s="257"/>
      <c r="DAP808" s="257"/>
      <c r="DAQ808" s="257"/>
      <c r="DAR808" s="257"/>
      <c r="DAS808" s="257"/>
      <c r="DAT808" s="257"/>
      <c r="DAU808" s="257"/>
      <c r="DAV808" s="257"/>
      <c r="DAW808" s="257"/>
      <c r="DAX808" s="257"/>
      <c r="DAY808" s="257"/>
      <c r="DAZ808" s="257"/>
      <c r="DBA808" s="257"/>
      <c r="DBB808" s="257"/>
      <c r="DBC808" s="257"/>
      <c r="DBD808" s="257"/>
      <c r="DBE808" s="257"/>
      <c r="DBF808" s="257"/>
      <c r="DBG808" s="257"/>
      <c r="DBH808" s="257"/>
      <c r="DBI808" s="257"/>
      <c r="DBJ808" s="257"/>
      <c r="DBK808" s="257"/>
      <c r="DBL808" s="257"/>
      <c r="DBM808" s="257"/>
      <c r="DBN808" s="257"/>
      <c r="DBO808" s="257"/>
      <c r="DBP808" s="257"/>
      <c r="DBQ808" s="257"/>
      <c r="DBR808" s="257"/>
      <c r="DBS808" s="257"/>
      <c r="DBT808" s="257"/>
      <c r="DBU808" s="257"/>
      <c r="DBV808" s="257"/>
      <c r="DBW808" s="257"/>
      <c r="DBX808" s="257"/>
      <c r="DBY808" s="257"/>
      <c r="DBZ808" s="257"/>
      <c r="DCA808" s="257"/>
      <c r="DCB808" s="257"/>
      <c r="DCC808" s="257"/>
      <c r="DCD808" s="257"/>
      <c r="DCE808" s="257"/>
      <c r="DCF808" s="257"/>
      <c r="DCG808" s="257"/>
      <c r="DCH808" s="257"/>
      <c r="DCI808" s="257"/>
      <c r="DCJ808" s="257"/>
      <c r="DCK808" s="257"/>
      <c r="DCL808" s="257"/>
      <c r="DCM808" s="257"/>
      <c r="DCN808" s="257"/>
      <c r="DCO808" s="257"/>
      <c r="DCP808" s="257"/>
      <c r="DCQ808" s="257"/>
      <c r="DCR808" s="257"/>
      <c r="DCS808" s="257"/>
      <c r="DCT808" s="257"/>
      <c r="DCU808" s="257"/>
      <c r="DCV808" s="257"/>
      <c r="DCW808" s="257"/>
      <c r="DCX808" s="257"/>
      <c r="DCY808" s="257"/>
      <c r="DCZ808" s="257"/>
      <c r="DDA808" s="257"/>
      <c r="DDB808" s="257"/>
      <c r="DDC808" s="257"/>
      <c r="DDD808" s="257"/>
      <c r="DDE808" s="257"/>
      <c r="DDF808" s="257"/>
      <c r="DDG808" s="257"/>
      <c r="DDH808" s="257"/>
      <c r="DDI808" s="257"/>
      <c r="DDJ808" s="257"/>
      <c r="DDK808" s="257"/>
      <c r="DDL808" s="257"/>
      <c r="DDM808" s="257"/>
      <c r="DDN808" s="257"/>
      <c r="DDO808" s="257"/>
      <c r="DDP808" s="257"/>
      <c r="DDQ808" s="257"/>
      <c r="DDR808" s="257"/>
      <c r="DDS808" s="257"/>
      <c r="DDT808" s="257"/>
      <c r="DDU808" s="257"/>
      <c r="DDV808" s="257"/>
      <c r="DDW808" s="257"/>
      <c r="DDX808" s="257"/>
      <c r="DDY808" s="257"/>
      <c r="DDZ808" s="257"/>
      <c r="DEA808" s="257"/>
      <c r="DEB808" s="257"/>
      <c r="DEC808" s="257"/>
      <c r="DED808" s="257"/>
      <c r="DEE808" s="257"/>
      <c r="DEF808" s="257"/>
      <c r="DEG808" s="257"/>
      <c r="DEH808" s="257"/>
      <c r="DEI808" s="257"/>
      <c r="DEJ808" s="257"/>
      <c r="DEK808" s="257"/>
      <c r="DEL808" s="257"/>
      <c r="DEM808" s="257"/>
      <c r="DEN808" s="257"/>
      <c r="DEO808" s="257"/>
      <c r="DEP808" s="257"/>
      <c r="DEQ808" s="257"/>
      <c r="DER808" s="257"/>
      <c r="DES808" s="257"/>
      <c r="DET808" s="257"/>
      <c r="DEU808" s="257"/>
      <c r="DEV808" s="257"/>
      <c r="DEW808" s="257"/>
      <c r="DEX808" s="257"/>
      <c r="DEY808" s="257"/>
      <c r="DEZ808" s="257"/>
      <c r="DFA808" s="257"/>
      <c r="DFB808" s="257"/>
      <c r="DFC808" s="257"/>
      <c r="DFD808" s="257"/>
      <c r="DFE808" s="257"/>
      <c r="DFF808" s="257"/>
      <c r="DFG808" s="257"/>
      <c r="DFH808" s="257"/>
      <c r="DFI808" s="257"/>
      <c r="DFJ808" s="257"/>
      <c r="DFK808" s="257"/>
      <c r="DFL808" s="257"/>
      <c r="DFM808" s="257"/>
      <c r="DFN808" s="257"/>
      <c r="DFO808" s="257"/>
      <c r="DFP808" s="257"/>
      <c r="DFQ808" s="257"/>
      <c r="DFR808" s="257"/>
      <c r="DFS808" s="257"/>
      <c r="DFT808" s="257"/>
      <c r="DFU808" s="257"/>
      <c r="DFV808" s="257"/>
      <c r="DFW808" s="257"/>
      <c r="DFX808" s="257"/>
      <c r="DFY808" s="257"/>
      <c r="DFZ808" s="257"/>
      <c r="DGA808" s="257"/>
      <c r="DGB808" s="257"/>
      <c r="DGC808" s="257"/>
      <c r="DGD808" s="257"/>
      <c r="DGE808" s="257"/>
      <c r="DGF808" s="257"/>
      <c r="DGG808" s="257"/>
      <c r="DGH808" s="257"/>
      <c r="DGI808" s="257"/>
      <c r="DGJ808" s="257"/>
      <c r="DGK808" s="257"/>
      <c r="DGL808" s="257"/>
      <c r="DGM808" s="257"/>
      <c r="DGN808" s="257"/>
      <c r="DGO808" s="257"/>
      <c r="DGP808" s="257"/>
      <c r="DGQ808" s="257"/>
      <c r="DGR808" s="257"/>
      <c r="DGS808" s="257"/>
      <c r="DGT808" s="257"/>
      <c r="DGU808" s="257"/>
      <c r="DGV808" s="257"/>
      <c r="DGW808" s="257"/>
      <c r="DGX808" s="257"/>
      <c r="DGY808" s="257"/>
      <c r="DGZ808" s="257"/>
      <c r="DHA808" s="257"/>
      <c r="DHB808" s="257"/>
      <c r="DHC808" s="257"/>
      <c r="DHD808" s="257"/>
      <c r="DHE808" s="257"/>
      <c r="DHF808" s="257"/>
      <c r="DHG808" s="257"/>
      <c r="DHH808" s="257"/>
      <c r="DHI808" s="257"/>
      <c r="DHJ808" s="257"/>
      <c r="DHK808" s="257"/>
      <c r="DHL808" s="257"/>
      <c r="DHM808" s="257"/>
      <c r="DHN808" s="257"/>
      <c r="DHO808" s="257"/>
      <c r="DHP808" s="257"/>
      <c r="DHQ808" s="257"/>
      <c r="DHR808" s="257"/>
      <c r="DHS808" s="257"/>
      <c r="DHT808" s="257"/>
      <c r="DHU808" s="257"/>
      <c r="DHV808" s="257"/>
      <c r="DHW808" s="257"/>
      <c r="DHX808" s="257"/>
      <c r="DHY808" s="257"/>
      <c r="DHZ808" s="257"/>
      <c r="DIA808" s="257"/>
      <c r="DIB808" s="257"/>
      <c r="DIC808" s="257"/>
      <c r="DID808" s="257"/>
      <c r="DIE808" s="257"/>
      <c r="DIF808" s="257"/>
      <c r="DIG808" s="257"/>
      <c r="DIH808" s="257"/>
      <c r="DII808" s="257"/>
      <c r="DIJ808" s="257"/>
      <c r="DIK808" s="257"/>
      <c r="DIL808" s="257"/>
      <c r="DIM808" s="257"/>
      <c r="DIN808" s="257"/>
      <c r="DIO808" s="257"/>
      <c r="DIP808" s="257"/>
      <c r="DIQ808" s="257"/>
      <c r="DIR808" s="257"/>
      <c r="DIS808" s="257"/>
      <c r="DIT808" s="257"/>
      <c r="DIU808" s="257"/>
      <c r="DIV808" s="257"/>
      <c r="DIW808" s="257"/>
      <c r="DIX808" s="257"/>
      <c r="DIY808" s="257"/>
      <c r="DIZ808" s="257"/>
      <c r="DJA808" s="257"/>
      <c r="DJB808" s="257"/>
      <c r="DJC808" s="257"/>
      <c r="DJD808" s="257"/>
      <c r="DJE808" s="257"/>
      <c r="DJF808" s="257"/>
      <c r="DJG808" s="257"/>
      <c r="DJH808" s="257"/>
      <c r="DJI808" s="257"/>
      <c r="DJJ808" s="257"/>
      <c r="DJK808" s="257"/>
      <c r="DJL808" s="257"/>
      <c r="DJM808" s="257"/>
      <c r="DJN808" s="257"/>
      <c r="DJO808" s="257"/>
      <c r="DJP808" s="257"/>
      <c r="DJQ808" s="257"/>
      <c r="DJR808" s="257"/>
      <c r="DJS808" s="257"/>
      <c r="DJT808" s="257"/>
      <c r="DJU808" s="257"/>
      <c r="DJV808" s="257"/>
      <c r="DJW808" s="257"/>
      <c r="DJX808" s="257"/>
      <c r="DJY808" s="257"/>
      <c r="DJZ808" s="257"/>
      <c r="DKA808" s="257"/>
      <c r="DKB808" s="257"/>
      <c r="DKC808" s="257"/>
      <c r="DKD808" s="257"/>
      <c r="DKE808" s="257"/>
      <c r="DKF808" s="257"/>
      <c r="DKG808" s="257"/>
      <c r="DKH808" s="257"/>
      <c r="DKI808" s="257"/>
      <c r="DKJ808" s="257"/>
      <c r="DKK808" s="257"/>
      <c r="DKL808" s="257"/>
      <c r="DKM808" s="257"/>
      <c r="DKN808" s="257"/>
      <c r="DKO808" s="257"/>
      <c r="DKP808" s="257"/>
      <c r="DKQ808" s="257"/>
      <c r="DKR808" s="257"/>
      <c r="DKS808" s="257"/>
      <c r="DKT808" s="257"/>
      <c r="DKU808" s="257"/>
      <c r="DKV808" s="257"/>
      <c r="DKW808" s="257"/>
      <c r="DKX808" s="257"/>
      <c r="DKY808" s="257"/>
      <c r="DKZ808" s="257"/>
      <c r="DLA808" s="257"/>
      <c r="DLB808" s="257"/>
      <c r="DLC808" s="257"/>
      <c r="DLD808" s="257"/>
      <c r="DLE808" s="257"/>
      <c r="DLF808" s="257"/>
      <c r="DLG808" s="257"/>
      <c r="DLH808" s="257"/>
      <c r="DLI808" s="257"/>
      <c r="DLJ808" s="257"/>
      <c r="DLK808" s="257"/>
      <c r="DLL808" s="257"/>
      <c r="DLM808" s="257"/>
      <c r="DLN808" s="257"/>
      <c r="DLO808" s="257"/>
      <c r="DLP808" s="257"/>
      <c r="DLQ808" s="257"/>
      <c r="DLR808" s="257"/>
      <c r="DLS808" s="257"/>
      <c r="DLT808" s="257"/>
      <c r="DLU808" s="257"/>
      <c r="DLV808" s="257"/>
      <c r="DLW808" s="257"/>
      <c r="DLX808" s="257"/>
      <c r="DLY808" s="257"/>
      <c r="DLZ808" s="257"/>
      <c r="DMA808" s="257"/>
      <c r="DMB808" s="257"/>
      <c r="DMC808" s="257"/>
      <c r="DMD808" s="257"/>
      <c r="DME808" s="257"/>
      <c r="DMF808" s="257"/>
      <c r="DMG808" s="257"/>
      <c r="DMH808" s="257"/>
      <c r="DMI808" s="257"/>
      <c r="DMJ808" s="257"/>
      <c r="DMK808" s="257"/>
      <c r="DML808" s="257"/>
      <c r="DMM808" s="257"/>
      <c r="DMN808" s="257"/>
      <c r="DMO808" s="257"/>
      <c r="DMP808" s="257"/>
      <c r="DMQ808" s="257"/>
      <c r="DMR808" s="257"/>
      <c r="DMS808" s="257"/>
      <c r="DMT808" s="257"/>
      <c r="DMU808" s="257"/>
      <c r="DMV808" s="257"/>
      <c r="DMW808" s="257"/>
      <c r="DMX808" s="257"/>
      <c r="DMY808" s="257"/>
      <c r="DMZ808" s="257"/>
      <c r="DNA808" s="257"/>
      <c r="DNB808" s="257"/>
      <c r="DNC808" s="257"/>
      <c r="DND808" s="257"/>
      <c r="DNE808" s="257"/>
      <c r="DNF808" s="257"/>
      <c r="DNG808" s="257"/>
      <c r="DNH808" s="257"/>
      <c r="DNI808" s="257"/>
      <c r="DNJ808" s="257"/>
      <c r="DNK808" s="257"/>
      <c r="DNL808" s="257"/>
      <c r="DNM808" s="257"/>
      <c r="DNN808" s="257"/>
      <c r="DNO808" s="257"/>
      <c r="DNP808" s="257"/>
      <c r="DNQ808" s="257"/>
      <c r="DNR808" s="257"/>
      <c r="DNS808" s="257"/>
      <c r="DNT808" s="257"/>
      <c r="DNU808" s="257"/>
      <c r="DNV808" s="257"/>
      <c r="DNW808" s="257"/>
      <c r="DNX808" s="257"/>
      <c r="DNY808" s="257"/>
      <c r="DNZ808" s="257"/>
      <c r="DOA808" s="257"/>
      <c r="DOB808" s="257"/>
      <c r="DOC808" s="257"/>
      <c r="DOD808" s="257"/>
      <c r="DOE808" s="257"/>
      <c r="DOF808" s="257"/>
      <c r="DOG808" s="257"/>
      <c r="DOH808" s="257"/>
      <c r="DOI808" s="257"/>
      <c r="DOJ808" s="257"/>
      <c r="DOK808" s="257"/>
      <c r="DOL808" s="257"/>
      <c r="DOM808" s="257"/>
      <c r="DON808" s="257"/>
      <c r="DOO808" s="257"/>
      <c r="DOP808" s="257"/>
      <c r="DOQ808" s="257"/>
      <c r="DOR808" s="257"/>
      <c r="DOS808" s="257"/>
      <c r="DOT808" s="257"/>
      <c r="DOU808" s="257"/>
      <c r="DOV808" s="257"/>
      <c r="DOW808" s="257"/>
      <c r="DOX808" s="257"/>
      <c r="DOY808" s="257"/>
      <c r="DOZ808" s="257"/>
      <c r="DPA808" s="257"/>
      <c r="DPB808" s="257"/>
      <c r="DPC808" s="257"/>
      <c r="DPD808" s="257"/>
      <c r="DPE808" s="257"/>
      <c r="DPF808" s="257"/>
      <c r="DPG808" s="257"/>
      <c r="DPH808" s="257"/>
      <c r="DPI808" s="257"/>
      <c r="DPJ808" s="257"/>
      <c r="DPK808" s="257"/>
      <c r="DPL808" s="257"/>
      <c r="DPM808" s="257"/>
      <c r="DPN808" s="257"/>
      <c r="DPO808" s="257"/>
      <c r="DPP808" s="257"/>
      <c r="DPQ808" s="257"/>
      <c r="DPR808" s="257"/>
      <c r="DPS808" s="257"/>
      <c r="DPT808" s="257"/>
      <c r="DPU808" s="257"/>
      <c r="DPV808" s="257"/>
      <c r="DPW808" s="257"/>
      <c r="DPX808" s="257"/>
      <c r="DPY808" s="257"/>
      <c r="DPZ808" s="257"/>
      <c r="DQA808" s="257"/>
      <c r="DQB808" s="257"/>
      <c r="DQC808" s="257"/>
      <c r="DQD808" s="257"/>
      <c r="DQE808" s="257"/>
      <c r="DQF808" s="257"/>
      <c r="DQG808" s="257"/>
      <c r="DQH808" s="257"/>
      <c r="DQI808" s="257"/>
      <c r="DQJ808" s="257"/>
      <c r="DQK808" s="257"/>
      <c r="DQL808" s="257"/>
      <c r="DQM808" s="257"/>
      <c r="DQN808" s="257"/>
      <c r="DQO808" s="257"/>
      <c r="DQP808" s="257"/>
      <c r="DQQ808" s="257"/>
      <c r="DQR808" s="257"/>
      <c r="DQS808" s="257"/>
      <c r="DQT808" s="257"/>
      <c r="DQU808" s="257"/>
      <c r="DQV808" s="257"/>
      <c r="DQW808" s="257"/>
      <c r="DQX808" s="257"/>
      <c r="DQY808" s="257"/>
      <c r="DQZ808" s="257"/>
      <c r="DRA808" s="257"/>
      <c r="DRB808" s="257"/>
      <c r="DRC808" s="257"/>
      <c r="DRD808" s="257"/>
      <c r="DRE808" s="257"/>
      <c r="DRF808" s="257"/>
      <c r="DRG808" s="257"/>
      <c r="DRH808" s="257"/>
      <c r="DRI808" s="257"/>
      <c r="DRJ808" s="257"/>
      <c r="DRK808" s="257"/>
      <c r="DRL808" s="257"/>
      <c r="DRM808" s="257"/>
      <c r="DRN808" s="257"/>
      <c r="DRO808" s="257"/>
      <c r="DRP808" s="257"/>
      <c r="DRQ808" s="257"/>
      <c r="DRR808" s="257"/>
      <c r="DRS808" s="257"/>
      <c r="DRT808" s="257"/>
      <c r="DRU808" s="257"/>
      <c r="DRV808" s="257"/>
      <c r="DRW808" s="257"/>
      <c r="DRX808" s="257"/>
      <c r="DRY808" s="257"/>
      <c r="DRZ808" s="257"/>
      <c r="DSA808" s="257"/>
      <c r="DSB808" s="257"/>
      <c r="DSC808" s="257"/>
      <c r="DSD808" s="257"/>
      <c r="DSE808" s="257"/>
      <c r="DSF808" s="257"/>
      <c r="DSG808" s="257"/>
      <c r="DSH808" s="257"/>
      <c r="DSI808" s="257"/>
      <c r="DSJ808" s="257"/>
      <c r="DSK808" s="257"/>
      <c r="DSL808" s="257"/>
      <c r="DSM808" s="257"/>
      <c r="DSN808" s="257"/>
      <c r="DSO808" s="257"/>
      <c r="DSP808" s="257"/>
      <c r="DSQ808" s="257"/>
      <c r="DSR808" s="257"/>
      <c r="DSS808" s="257"/>
      <c r="DST808" s="257"/>
      <c r="DSU808" s="257"/>
      <c r="DSV808" s="257"/>
      <c r="DSW808" s="257"/>
      <c r="DSX808" s="257"/>
      <c r="DSY808" s="257"/>
      <c r="DSZ808" s="257"/>
      <c r="DTA808" s="257"/>
      <c r="DTB808" s="257"/>
      <c r="DTC808" s="257"/>
      <c r="DTD808" s="257"/>
      <c r="DTE808" s="257"/>
      <c r="DTF808" s="257"/>
      <c r="DTG808" s="257"/>
      <c r="DTH808" s="257"/>
      <c r="DTI808" s="257"/>
      <c r="DTJ808" s="257"/>
      <c r="DTK808" s="257"/>
      <c r="DTL808" s="257"/>
      <c r="DTM808" s="257"/>
      <c r="DTN808" s="257"/>
      <c r="DTO808" s="257"/>
      <c r="DTP808" s="257"/>
      <c r="DTQ808" s="257"/>
      <c r="DTR808" s="257"/>
      <c r="DTS808" s="257"/>
      <c r="DTT808" s="257"/>
      <c r="DTU808" s="257"/>
      <c r="DTV808" s="257"/>
      <c r="DTW808" s="257"/>
      <c r="DTX808" s="257"/>
      <c r="DTY808" s="257"/>
      <c r="DTZ808" s="257"/>
      <c r="DUA808" s="257"/>
      <c r="DUB808" s="257"/>
      <c r="DUC808" s="257"/>
      <c r="DUD808" s="257"/>
      <c r="DUE808" s="257"/>
      <c r="DUF808" s="257"/>
      <c r="DUG808" s="257"/>
      <c r="DUH808" s="257"/>
      <c r="DUI808" s="257"/>
      <c r="DUJ808" s="257"/>
      <c r="DUK808" s="257"/>
      <c r="DUL808" s="257"/>
      <c r="DUM808" s="257"/>
      <c r="DUN808" s="257"/>
      <c r="DUO808" s="257"/>
      <c r="DUP808" s="257"/>
      <c r="DUQ808" s="257"/>
      <c r="DUR808" s="257"/>
      <c r="DUS808" s="257"/>
      <c r="DUT808" s="257"/>
      <c r="DUU808" s="257"/>
      <c r="DUV808" s="257"/>
      <c r="DUW808" s="257"/>
      <c r="DUX808" s="257"/>
      <c r="DUY808" s="257"/>
      <c r="DUZ808" s="257"/>
      <c r="DVA808" s="257"/>
      <c r="DVB808" s="257"/>
      <c r="DVC808" s="257"/>
      <c r="DVD808" s="257"/>
      <c r="DVE808" s="257"/>
      <c r="DVF808" s="257"/>
      <c r="DVG808" s="257"/>
      <c r="DVH808" s="257"/>
      <c r="DVI808" s="257"/>
      <c r="DVJ808" s="257"/>
      <c r="DVK808" s="257"/>
      <c r="DVL808" s="257"/>
      <c r="DVM808" s="257"/>
      <c r="DVN808" s="257"/>
      <c r="DVO808" s="257"/>
      <c r="DVP808" s="257"/>
      <c r="DVQ808" s="257"/>
      <c r="DVR808" s="257"/>
      <c r="DVS808" s="257"/>
      <c r="DVT808" s="257"/>
      <c r="DVU808" s="257"/>
      <c r="DVV808" s="257"/>
      <c r="DVW808" s="257"/>
      <c r="DVX808" s="257"/>
      <c r="DVY808" s="257"/>
      <c r="DVZ808" s="257"/>
      <c r="DWA808" s="257"/>
      <c r="DWB808" s="257"/>
      <c r="DWC808" s="257"/>
      <c r="DWD808" s="257"/>
      <c r="DWE808" s="257"/>
      <c r="DWF808" s="257"/>
      <c r="DWG808" s="257"/>
      <c r="DWH808" s="257"/>
      <c r="DWI808" s="257"/>
      <c r="DWJ808" s="257"/>
      <c r="DWK808" s="257"/>
      <c r="DWL808" s="257"/>
      <c r="DWM808" s="257"/>
      <c r="DWN808" s="257"/>
      <c r="DWO808" s="257"/>
      <c r="DWP808" s="257"/>
      <c r="DWQ808" s="257"/>
      <c r="DWR808" s="257"/>
      <c r="DWS808" s="257"/>
      <c r="DWT808" s="257"/>
      <c r="DWU808" s="257"/>
      <c r="DWV808" s="257"/>
      <c r="DWW808" s="257"/>
      <c r="DWX808" s="257"/>
      <c r="DWY808" s="257"/>
      <c r="DWZ808" s="257"/>
      <c r="DXA808" s="257"/>
      <c r="DXB808" s="257"/>
      <c r="DXC808" s="257"/>
      <c r="DXD808" s="257"/>
      <c r="DXE808" s="257"/>
      <c r="DXF808" s="257"/>
      <c r="DXG808" s="257"/>
      <c r="DXH808" s="257"/>
      <c r="DXI808" s="257"/>
      <c r="DXJ808" s="257"/>
      <c r="DXK808" s="257"/>
      <c r="DXL808" s="257"/>
      <c r="DXM808" s="257"/>
      <c r="DXN808" s="257"/>
      <c r="DXO808" s="257"/>
      <c r="DXP808" s="257"/>
      <c r="DXQ808" s="257"/>
      <c r="DXR808" s="257"/>
      <c r="DXS808" s="257"/>
      <c r="DXT808" s="257"/>
      <c r="DXU808" s="257"/>
      <c r="DXV808" s="257"/>
      <c r="DXW808" s="257"/>
      <c r="DXX808" s="257"/>
      <c r="DXY808" s="257"/>
      <c r="DXZ808" s="257"/>
      <c r="DYA808" s="257"/>
      <c r="DYB808" s="257"/>
      <c r="DYC808" s="257"/>
      <c r="DYD808" s="257"/>
      <c r="DYE808" s="257"/>
      <c r="DYF808" s="257"/>
      <c r="DYG808" s="257"/>
      <c r="DYH808" s="257"/>
      <c r="DYI808" s="257"/>
      <c r="DYJ808" s="257"/>
      <c r="DYK808" s="257"/>
      <c r="DYL808" s="257"/>
      <c r="DYM808" s="257"/>
      <c r="DYN808" s="257"/>
      <c r="DYO808" s="257"/>
      <c r="DYP808" s="257"/>
      <c r="DYQ808" s="257"/>
      <c r="DYR808" s="257"/>
      <c r="DYS808" s="257"/>
      <c r="DYT808" s="257"/>
      <c r="DYU808" s="257"/>
      <c r="DYV808" s="257"/>
      <c r="DYW808" s="257"/>
      <c r="DYX808" s="257"/>
      <c r="DYY808" s="257"/>
      <c r="DYZ808" s="257"/>
      <c r="DZA808" s="257"/>
      <c r="DZB808" s="257"/>
      <c r="DZC808" s="257"/>
      <c r="DZD808" s="257"/>
      <c r="DZE808" s="257"/>
      <c r="DZF808" s="257"/>
      <c r="DZG808" s="257"/>
      <c r="DZH808" s="257"/>
      <c r="DZI808" s="257"/>
      <c r="DZJ808" s="257"/>
      <c r="DZK808" s="257"/>
      <c r="DZL808" s="257"/>
      <c r="DZM808" s="257"/>
      <c r="DZN808" s="257"/>
      <c r="DZO808" s="257"/>
      <c r="DZP808" s="257"/>
      <c r="DZQ808" s="257"/>
      <c r="DZR808" s="257"/>
      <c r="DZS808" s="257"/>
      <c r="DZT808" s="257"/>
      <c r="DZU808" s="257"/>
      <c r="DZV808" s="257"/>
      <c r="DZW808" s="257"/>
      <c r="DZX808" s="257"/>
      <c r="DZY808" s="257"/>
      <c r="DZZ808" s="257"/>
      <c r="EAA808" s="257"/>
      <c r="EAB808" s="257"/>
      <c r="EAC808" s="257"/>
      <c r="EAD808" s="257"/>
      <c r="EAE808" s="257"/>
      <c r="EAF808" s="257"/>
      <c r="EAG808" s="257"/>
      <c r="EAH808" s="257"/>
      <c r="EAI808" s="257"/>
      <c r="EAJ808" s="257"/>
      <c r="EAK808" s="257"/>
      <c r="EAL808" s="257"/>
      <c r="EAM808" s="257"/>
      <c r="EAN808" s="257"/>
      <c r="EAO808" s="257"/>
      <c r="EAP808" s="257"/>
      <c r="EAQ808" s="257"/>
      <c r="EAR808" s="257"/>
      <c r="EAS808" s="257"/>
      <c r="EAT808" s="257"/>
      <c r="EAU808" s="257"/>
      <c r="EAV808" s="257"/>
      <c r="EAW808" s="257"/>
      <c r="EAX808" s="257"/>
      <c r="EAY808" s="257"/>
      <c r="EAZ808" s="257"/>
      <c r="EBA808" s="257"/>
      <c r="EBB808" s="257"/>
      <c r="EBC808" s="257"/>
      <c r="EBD808" s="257"/>
      <c r="EBE808" s="257"/>
      <c r="EBF808" s="257"/>
      <c r="EBG808" s="257"/>
      <c r="EBH808" s="257"/>
      <c r="EBI808" s="257"/>
      <c r="EBJ808" s="257"/>
      <c r="EBK808" s="257"/>
      <c r="EBL808" s="257"/>
      <c r="EBM808" s="257"/>
      <c r="EBN808" s="257"/>
      <c r="EBO808" s="257"/>
      <c r="EBP808" s="257"/>
      <c r="EBQ808" s="257"/>
      <c r="EBR808" s="257"/>
      <c r="EBS808" s="257"/>
      <c r="EBT808" s="257"/>
      <c r="EBU808" s="257"/>
      <c r="EBV808" s="257"/>
      <c r="EBW808" s="257"/>
      <c r="EBX808" s="257"/>
      <c r="EBY808" s="257"/>
      <c r="EBZ808" s="257"/>
      <c r="ECA808" s="257"/>
      <c r="ECB808" s="257"/>
      <c r="ECC808" s="257"/>
      <c r="ECD808" s="257"/>
      <c r="ECE808" s="257"/>
      <c r="ECF808" s="257"/>
      <c r="ECG808" s="257"/>
      <c r="ECH808" s="257"/>
      <c r="ECI808" s="257"/>
      <c r="ECJ808" s="257"/>
      <c r="ECK808" s="257"/>
      <c r="ECL808" s="257"/>
      <c r="ECM808" s="257"/>
      <c r="ECN808" s="257"/>
      <c r="ECO808" s="257"/>
      <c r="ECP808" s="257"/>
      <c r="ECQ808" s="257"/>
      <c r="ECR808" s="257"/>
      <c r="ECS808" s="257"/>
      <c r="ECT808" s="257"/>
      <c r="ECU808" s="257"/>
      <c r="ECV808" s="257"/>
      <c r="ECW808" s="257"/>
      <c r="ECX808" s="257"/>
      <c r="ECY808" s="257"/>
      <c r="ECZ808" s="257"/>
      <c r="EDA808" s="257"/>
      <c r="EDB808" s="257"/>
      <c r="EDC808" s="257"/>
      <c r="EDD808" s="257"/>
      <c r="EDE808" s="257"/>
      <c r="EDF808" s="257"/>
      <c r="EDG808" s="257"/>
      <c r="EDH808" s="257"/>
      <c r="EDI808" s="257"/>
      <c r="EDJ808" s="257"/>
      <c r="EDK808" s="257"/>
      <c r="EDL808" s="257"/>
      <c r="EDM808" s="257"/>
      <c r="EDN808" s="257"/>
      <c r="EDO808" s="257"/>
      <c r="EDP808" s="257"/>
      <c r="EDQ808" s="257"/>
      <c r="EDR808" s="257"/>
      <c r="EDS808" s="257"/>
      <c r="EDT808" s="257"/>
      <c r="EDU808" s="257"/>
      <c r="EDV808" s="257"/>
      <c r="EDW808" s="257"/>
      <c r="EDX808" s="257"/>
      <c r="EDY808" s="257"/>
      <c r="EDZ808" s="257"/>
      <c r="EEA808" s="257"/>
      <c r="EEB808" s="257"/>
      <c r="EEC808" s="257"/>
      <c r="EED808" s="257"/>
      <c r="EEE808" s="257"/>
      <c r="EEF808" s="257"/>
      <c r="EEG808" s="257"/>
      <c r="EEH808" s="257"/>
      <c r="EEI808" s="257"/>
      <c r="EEJ808" s="257"/>
      <c r="EEK808" s="257"/>
      <c r="EEL808" s="257"/>
      <c r="EEM808" s="257"/>
      <c r="EEN808" s="257"/>
      <c r="EEO808" s="257"/>
      <c r="EEP808" s="257"/>
      <c r="EEQ808" s="257"/>
      <c r="EER808" s="257"/>
      <c r="EES808" s="257"/>
      <c r="EET808" s="257"/>
      <c r="EEU808" s="257"/>
      <c r="EEV808" s="257"/>
      <c r="EEW808" s="257"/>
      <c r="EEX808" s="257"/>
      <c r="EEY808" s="257"/>
      <c r="EEZ808" s="257"/>
      <c r="EFA808" s="257"/>
      <c r="EFB808" s="257"/>
      <c r="EFC808" s="257"/>
      <c r="EFD808" s="257"/>
      <c r="EFE808" s="257"/>
      <c r="EFF808" s="257"/>
      <c r="EFG808" s="257"/>
      <c r="EFH808" s="257"/>
      <c r="EFI808" s="257"/>
      <c r="EFJ808" s="257"/>
      <c r="EFK808" s="257"/>
      <c r="EFL808" s="257"/>
      <c r="EFM808" s="257"/>
      <c r="EFN808" s="257"/>
      <c r="EFO808" s="257"/>
      <c r="EFP808" s="257"/>
      <c r="EFQ808" s="257"/>
      <c r="EFR808" s="257"/>
      <c r="EFS808" s="257"/>
      <c r="EFT808" s="257"/>
      <c r="EFU808" s="257"/>
      <c r="EFV808" s="257"/>
      <c r="EFW808" s="257"/>
      <c r="EFX808" s="257"/>
      <c r="EFY808" s="257"/>
      <c r="EFZ808" s="257"/>
      <c r="EGA808" s="257"/>
      <c r="EGB808" s="257"/>
      <c r="EGC808" s="257"/>
      <c r="EGD808" s="257"/>
      <c r="EGE808" s="257"/>
      <c r="EGF808" s="257"/>
      <c r="EGG808" s="257"/>
      <c r="EGH808" s="257"/>
      <c r="EGI808" s="257"/>
      <c r="EGJ808" s="257"/>
      <c r="EGK808" s="257"/>
      <c r="EGL808" s="257"/>
      <c r="EGM808" s="257"/>
      <c r="EGN808" s="257"/>
      <c r="EGO808" s="257"/>
      <c r="EGP808" s="257"/>
      <c r="EGQ808" s="257"/>
      <c r="EGR808" s="257"/>
      <c r="EGS808" s="257"/>
      <c r="EGT808" s="257"/>
      <c r="EGU808" s="257"/>
      <c r="EGV808" s="257"/>
      <c r="EGW808" s="257"/>
      <c r="EGX808" s="257"/>
      <c r="EGY808" s="257"/>
      <c r="EGZ808" s="257"/>
      <c r="EHA808" s="257"/>
      <c r="EHB808" s="257"/>
      <c r="EHC808" s="257"/>
      <c r="EHD808" s="257"/>
      <c r="EHE808" s="257"/>
      <c r="EHF808" s="257"/>
      <c r="EHG808" s="257"/>
      <c r="EHH808" s="257"/>
      <c r="EHI808" s="257"/>
      <c r="EHJ808" s="257"/>
      <c r="EHK808" s="257"/>
      <c r="EHL808" s="257"/>
      <c r="EHM808" s="257"/>
      <c r="EHN808" s="257"/>
      <c r="EHO808" s="257"/>
      <c r="EHP808" s="257"/>
      <c r="EHQ808" s="257"/>
      <c r="EHR808" s="257"/>
      <c r="EHS808" s="257"/>
      <c r="EHT808" s="257"/>
      <c r="EHU808" s="257"/>
      <c r="EHV808" s="257"/>
      <c r="EHW808" s="257"/>
      <c r="EHX808" s="257"/>
      <c r="EHY808" s="257"/>
      <c r="EHZ808" s="257"/>
      <c r="EIA808" s="257"/>
      <c r="EIB808" s="257"/>
      <c r="EIC808" s="257"/>
      <c r="EID808" s="257"/>
      <c r="EIE808" s="257"/>
      <c r="EIF808" s="257"/>
      <c r="EIG808" s="257"/>
      <c r="EIH808" s="257"/>
      <c r="EII808" s="257"/>
      <c r="EIJ808" s="257"/>
      <c r="EIK808" s="257"/>
      <c r="EIL808" s="257"/>
      <c r="EIM808" s="257"/>
      <c r="EIN808" s="257"/>
      <c r="EIO808" s="257"/>
      <c r="EIP808" s="257"/>
      <c r="EIQ808" s="257"/>
      <c r="EIR808" s="257"/>
      <c r="EIS808" s="257"/>
      <c r="EIT808" s="257"/>
      <c r="EIU808" s="257"/>
      <c r="EIV808" s="257"/>
      <c r="EIW808" s="257"/>
      <c r="EIX808" s="257"/>
      <c r="EIY808" s="257"/>
      <c r="EIZ808" s="257"/>
      <c r="EJA808" s="257"/>
      <c r="EJB808" s="257"/>
      <c r="EJC808" s="257"/>
      <c r="EJD808" s="257"/>
      <c r="EJE808" s="257"/>
      <c r="EJF808" s="257"/>
      <c r="EJG808" s="257"/>
      <c r="EJH808" s="257"/>
      <c r="EJI808" s="257"/>
      <c r="EJJ808" s="257"/>
      <c r="EJK808" s="257"/>
      <c r="EJL808" s="257"/>
      <c r="EJM808" s="257"/>
      <c r="EJN808" s="257"/>
      <c r="EJO808" s="257"/>
      <c r="EJP808" s="257"/>
      <c r="EJQ808" s="257"/>
      <c r="EJR808" s="257"/>
      <c r="EJS808" s="257"/>
      <c r="EJT808" s="257"/>
      <c r="EJU808" s="257"/>
      <c r="EJV808" s="257"/>
      <c r="EJW808" s="257"/>
      <c r="EJX808" s="257"/>
      <c r="EJY808" s="257"/>
      <c r="EJZ808" s="257"/>
      <c r="EKA808" s="257"/>
      <c r="EKB808" s="257"/>
      <c r="EKC808" s="257"/>
      <c r="EKD808" s="257"/>
      <c r="EKE808" s="257"/>
      <c r="EKF808" s="257"/>
      <c r="EKG808" s="257"/>
      <c r="EKH808" s="257"/>
      <c r="EKI808" s="257"/>
      <c r="EKJ808" s="257"/>
      <c r="EKK808" s="257"/>
      <c r="EKL808" s="257"/>
      <c r="EKM808" s="257"/>
      <c r="EKN808" s="257"/>
      <c r="EKO808" s="257"/>
      <c r="EKP808" s="257"/>
      <c r="EKQ808" s="257"/>
      <c r="EKR808" s="257"/>
      <c r="EKS808" s="257"/>
      <c r="EKT808" s="257"/>
      <c r="EKU808" s="257"/>
      <c r="EKV808" s="257"/>
      <c r="EKW808" s="257"/>
      <c r="EKX808" s="257"/>
      <c r="EKY808" s="257"/>
      <c r="EKZ808" s="257"/>
      <c r="ELA808" s="257"/>
      <c r="ELB808" s="257"/>
      <c r="ELC808" s="257"/>
      <c r="ELD808" s="257"/>
      <c r="ELE808" s="257"/>
      <c r="ELF808" s="257"/>
      <c r="ELG808" s="257"/>
      <c r="ELH808" s="257"/>
      <c r="ELI808" s="257"/>
      <c r="ELJ808" s="257"/>
      <c r="ELK808" s="257"/>
      <c r="ELL808" s="257"/>
      <c r="ELM808" s="257"/>
      <c r="ELN808" s="257"/>
      <c r="ELO808" s="257"/>
      <c r="ELP808" s="257"/>
      <c r="ELQ808" s="257"/>
      <c r="ELR808" s="257"/>
      <c r="ELS808" s="257"/>
      <c r="ELT808" s="257"/>
      <c r="ELU808" s="257"/>
      <c r="ELV808" s="257"/>
      <c r="ELW808" s="257"/>
      <c r="ELX808" s="257"/>
      <c r="ELY808" s="257"/>
      <c r="ELZ808" s="257"/>
      <c r="EMA808" s="257"/>
      <c r="EMB808" s="257"/>
      <c r="EMC808" s="257"/>
      <c r="EMD808" s="257"/>
      <c r="EME808" s="257"/>
      <c r="EMF808" s="257"/>
      <c r="EMG808" s="257"/>
      <c r="EMH808" s="257"/>
      <c r="EMI808" s="257"/>
      <c r="EMJ808" s="257"/>
      <c r="EMK808" s="257"/>
      <c r="EML808" s="257"/>
      <c r="EMM808" s="257"/>
      <c r="EMN808" s="257"/>
      <c r="EMO808" s="257"/>
      <c r="EMP808" s="257"/>
      <c r="EMQ808" s="257"/>
      <c r="EMR808" s="257"/>
      <c r="EMS808" s="257"/>
      <c r="EMT808" s="257"/>
      <c r="EMU808" s="257"/>
      <c r="EMV808" s="257"/>
      <c r="EMW808" s="257"/>
      <c r="EMX808" s="257"/>
      <c r="EMY808" s="257"/>
      <c r="EMZ808" s="257"/>
      <c r="ENA808" s="257"/>
      <c r="ENB808" s="257"/>
      <c r="ENC808" s="257"/>
      <c r="END808" s="257"/>
      <c r="ENE808" s="257"/>
      <c r="ENF808" s="257"/>
      <c r="ENG808" s="257"/>
      <c r="ENH808" s="257"/>
      <c r="ENI808" s="257"/>
      <c r="ENJ808" s="257"/>
      <c r="ENK808" s="257"/>
      <c r="ENL808" s="257"/>
      <c r="ENM808" s="257"/>
      <c r="ENN808" s="257"/>
      <c r="ENO808" s="257"/>
      <c r="ENP808" s="257"/>
      <c r="ENQ808" s="257"/>
      <c r="ENR808" s="257"/>
      <c r="ENS808" s="257"/>
      <c r="ENT808" s="257"/>
      <c r="ENU808" s="257"/>
      <c r="ENV808" s="257"/>
      <c r="ENW808" s="257"/>
      <c r="ENX808" s="257"/>
      <c r="ENY808" s="257"/>
      <c r="ENZ808" s="257"/>
      <c r="EOA808" s="257"/>
      <c r="EOB808" s="257"/>
      <c r="EOC808" s="257"/>
      <c r="EOD808" s="257"/>
      <c r="EOE808" s="257"/>
      <c r="EOF808" s="257"/>
      <c r="EOG808" s="257"/>
      <c r="EOH808" s="257"/>
      <c r="EOI808" s="257"/>
      <c r="EOJ808" s="257"/>
      <c r="EOK808" s="257"/>
      <c r="EOL808" s="257"/>
      <c r="EOM808" s="257"/>
      <c r="EON808" s="257"/>
      <c r="EOO808" s="257"/>
      <c r="EOP808" s="257"/>
      <c r="EOQ808" s="257"/>
      <c r="EOR808" s="257"/>
      <c r="EOS808" s="257"/>
      <c r="EOT808" s="257"/>
      <c r="EOU808" s="257"/>
      <c r="EOV808" s="257"/>
      <c r="EOW808" s="257"/>
      <c r="EOX808" s="257"/>
      <c r="EOY808" s="257"/>
      <c r="EOZ808" s="257"/>
      <c r="EPA808" s="257"/>
      <c r="EPB808" s="257"/>
      <c r="EPC808" s="257"/>
      <c r="EPD808" s="257"/>
      <c r="EPE808" s="257"/>
      <c r="EPF808" s="257"/>
      <c r="EPG808" s="257"/>
      <c r="EPH808" s="257"/>
      <c r="EPI808" s="257"/>
      <c r="EPJ808" s="257"/>
      <c r="EPK808" s="257"/>
      <c r="EPL808" s="257"/>
      <c r="EPM808" s="257"/>
      <c r="EPN808" s="257"/>
      <c r="EPO808" s="257"/>
      <c r="EPP808" s="257"/>
      <c r="EPQ808" s="257"/>
      <c r="EPR808" s="257"/>
      <c r="EPS808" s="257"/>
      <c r="EPT808" s="257"/>
      <c r="EPU808" s="257"/>
      <c r="EPV808" s="257"/>
      <c r="EPW808" s="257"/>
      <c r="EPX808" s="257"/>
      <c r="EPY808" s="257"/>
      <c r="EPZ808" s="257"/>
      <c r="EQA808" s="257"/>
      <c r="EQB808" s="257"/>
      <c r="EQC808" s="257"/>
      <c r="EQD808" s="257"/>
      <c r="EQE808" s="257"/>
      <c r="EQF808" s="257"/>
      <c r="EQG808" s="257"/>
      <c r="EQH808" s="257"/>
      <c r="EQI808" s="257"/>
      <c r="EQJ808" s="257"/>
      <c r="EQK808" s="257"/>
      <c r="EQL808" s="257"/>
      <c r="EQM808" s="257"/>
      <c r="EQN808" s="257"/>
      <c r="EQO808" s="257"/>
      <c r="EQP808" s="257"/>
      <c r="EQQ808" s="257"/>
      <c r="EQR808" s="257"/>
      <c r="EQS808" s="257"/>
      <c r="EQT808" s="257"/>
      <c r="EQU808" s="257"/>
      <c r="EQV808" s="257"/>
      <c r="EQW808" s="257"/>
      <c r="EQX808" s="257"/>
      <c r="EQY808" s="257"/>
      <c r="EQZ808" s="257"/>
      <c r="ERA808" s="257"/>
      <c r="ERB808" s="257"/>
      <c r="ERC808" s="257"/>
      <c r="ERD808" s="257"/>
      <c r="ERE808" s="257"/>
      <c r="ERF808" s="257"/>
      <c r="ERG808" s="257"/>
      <c r="ERH808" s="257"/>
      <c r="ERI808" s="257"/>
      <c r="ERJ808" s="257"/>
      <c r="ERK808" s="257"/>
      <c r="ERL808" s="257"/>
      <c r="ERM808" s="257"/>
      <c r="ERN808" s="257"/>
      <c r="ERO808" s="257"/>
      <c r="ERP808" s="257"/>
      <c r="ERQ808" s="257"/>
      <c r="ERR808" s="257"/>
      <c r="ERS808" s="257"/>
      <c r="ERT808" s="257"/>
      <c r="ERU808" s="257"/>
      <c r="ERV808" s="257"/>
      <c r="ERW808" s="257"/>
      <c r="ERX808" s="257"/>
      <c r="ERY808" s="257"/>
      <c r="ERZ808" s="257"/>
      <c r="ESA808" s="257"/>
      <c r="ESB808" s="257"/>
      <c r="ESC808" s="257"/>
      <c r="ESD808" s="257"/>
      <c r="ESE808" s="257"/>
      <c r="ESF808" s="257"/>
      <c r="ESG808" s="257"/>
      <c r="ESH808" s="257"/>
      <c r="ESI808" s="257"/>
      <c r="ESJ808" s="257"/>
      <c r="ESK808" s="257"/>
      <c r="ESL808" s="257"/>
      <c r="ESM808" s="257"/>
      <c r="ESN808" s="257"/>
      <c r="ESO808" s="257"/>
      <c r="ESP808" s="257"/>
      <c r="ESQ808" s="257"/>
      <c r="ESR808" s="257"/>
      <c r="ESS808" s="257"/>
      <c r="EST808" s="257"/>
      <c r="ESU808" s="257"/>
      <c r="ESV808" s="257"/>
      <c r="ESW808" s="257"/>
      <c r="ESX808" s="257"/>
      <c r="ESY808" s="257"/>
      <c r="ESZ808" s="257"/>
      <c r="ETA808" s="257"/>
      <c r="ETB808" s="257"/>
      <c r="ETC808" s="257"/>
      <c r="ETD808" s="257"/>
      <c r="ETE808" s="257"/>
      <c r="ETF808" s="257"/>
      <c r="ETG808" s="257"/>
      <c r="ETH808" s="257"/>
      <c r="ETI808" s="257"/>
      <c r="ETJ808" s="257"/>
      <c r="ETK808" s="257"/>
      <c r="ETL808" s="257"/>
      <c r="ETM808" s="257"/>
      <c r="ETN808" s="257"/>
      <c r="ETO808" s="257"/>
      <c r="ETP808" s="257"/>
      <c r="ETQ808" s="257"/>
      <c r="ETR808" s="257"/>
      <c r="ETS808" s="257"/>
      <c r="ETT808" s="257"/>
      <c r="ETU808" s="257"/>
      <c r="ETV808" s="257"/>
      <c r="ETW808" s="257"/>
      <c r="ETX808" s="257"/>
      <c r="ETY808" s="257"/>
      <c r="ETZ808" s="257"/>
      <c r="EUA808" s="257"/>
      <c r="EUB808" s="257"/>
      <c r="EUC808" s="257"/>
      <c r="EUD808" s="257"/>
      <c r="EUE808" s="257"/>
      <c r="EUF808" s="257"/>
      <c r="EUG808" s="257"/>
      <c r="EUH808" s="257"/>
      <c r="EUI808" s="257"/>
      <c r="EUJ808" s="257"/>
      <c r="EUK808" s="257"/>
      <c r="EUL808" s="257"/>
      <c r="EUM808" s="257"/>
      <c r="EUN808" s="257"/>
      <c r="EUO808" s="257"/>
      <c r="EUP808" s="257"/>
      <c r="EUQ808" s="257"/>
      <c r="EUR808" s="257"/>
      <c r="EUS808" s="257"/>
      <c r="EUT808" s="257"/>
      <c r="EUU808" s="257"/>
      <c r="EUV808" s="257"/>
      <c r="EUW808" s="257"/>
      <c r="EUX808" s="257"/>
      <c r="EUY808" s="257"/>
      <c r="EUZ808" s="257"/>
      <c r="EVA808" s="257"/>
      <c r="EVB808" s="257"/>
      <c r="EVC808" s="257"/>
      <c r="EVD808" s="257"/>
      <c r="EVE808" s="257"/>
      <c r="EVF808" s="257"/>
      <c r="EVG808" s="257"/>
      <c r="EVH808" s="257"/>
      <c r="EVI808" s="257"/>
      <c r="EVJ808" s="257"/>
      <c r="EVK808" s="257"/>
      <c r="EVL808" s="257"/>
      <c r="EVM808" s="257"/>
      <c r="EVN808" s="257"/>
      <c r="EVO808" s="257"/>
      <c r="EVP808" s="257"/>
      <c r="EVQ808" s="257"/>
      <c r="EVR808" s="257"/>
      <c r="EVS808" s="257"/>
      <c r="EVT808" s="257"/>
      <c r="EVU808" s="257"/>
      <c r="EVV808" s="257"/>
      <c r="EVW808" s="257"/>
      <c r="EVX808" s="257"/>
      <c r="EVY808" s="257"/>
      <c r="EVZ808" s="257"/>
      <c r="EWA808" s="257"/>
      <c r="EWB808" s="257"/>
      <c r="EWC808" s="257"/>
      <c r="EWD808" s="257"/>
      <c r="EWE808" s="257"/>
      <c r="EWF808" s="257"/>
      <c r="EWG808" s="257"/>
      <c r="EWH808" s="257"/>
      <c r="EWI808" s="257"/>
      <c r="EWJ808" s="257"/>
      <c r="EWK808" s="257"/>
      <c r="EWL808" s="257"/>
      <c r="EWM808" s="257"/>
      <c r="EWN808" s="257"/>
      <c r="EWO808" s="257"/>
      <c r="EWP808" s="257"/>
      <c r="EWQ808" s="257"/>
      <c r="EWR808" s="257"/>
      <c r="EWS808" s="257"/>
      <c r="EWT808" s="257"/>
      <c r="EWU808" s="257"/>
      <c r="EWV808" s="257"/>
      <c r="EWW808" s="257"/>
      <c r="EWX808" s="257"/>
      <c r="EWY808" s="257"/>
      <c r="EWZ808" s="257"/>
      <c r="EXA808" s="257"/>
      <c r="EXB808" s="257"/>
      <c r="EXC808" s="257"/>
      <c r="EXD808" s="257"/>
      <c r="EXE808" s="257"/>
      <c r="EXF808" s="257"/>
      <c r="EXG808" s="257"/>
      <c r="EXH808" s="257"/>
      <c r="EXI808" s="257"/>
      <c r="EXJ808" s="257"/>
      <c r="EXK808" s="257"/>
      <c r="EXL808" s="257"/>
      <c r="EXM808" s="257"/>
      <c r="EXN808" s="257"/>
      <c r="EXO808" s="257"/>
      <c r="EXP808" s="257"/>
      <c r="EXQ808" s="257"/>
      <c r="EXR808" s="257"/>
      <c r="EXS808" s="257"/>
      <c r="EXT808" s="257"/>
      <c r="EXU808" s="257"/>
      <c r="EXV808" s="257"/>
      <c r="EXW808" s="257"/>
      <c r="EXX808" s="257"/>
      <c r="EXY808" s="257"/>
      <c r="EXZ808" s="257"/>
      <c r="EYA808" s="257"/>
      <c r="EYB808" s="257"/>
      <c r="EYC808" s="257"/>
      <c r="EYD808" s="257"/>
      <c r="EYE808" s="257"/>
      <c r="EYF808" s="257"/>
      <c r="EYG808" s="257"/>
      <c r="EYH808" s="257"/>
      <c r="EYI808" s="257"/>
      <c r="EYJ808" s="257"/>
      <c r="EYK808" s="257"/>
      <c r="EYL808" s="257"/>
      <c r="EYM808" s="257"/>
      <c r="EYN808" s="257"/>
      <c r="EYO808" s="257"/>
      <c r="EYP808" s="257"/>
      <c r="EYQ808" s="257"/>
      <c r="EYR808" s="257"/>
      <c r="EYS808" s="257"/>
      <c r="EYT808" s="257"/>
      <c r="EYU808" s="257"/>
      <c r="EYV808" s="257"/>
      <c r="EYW808" s="257"/>
      <c r="EYX808" s="257"/>
      <c r="EYY808" s="257"/>
      <c r="EYZ808" s="257"/>
      <c r="EZA808" s="257"/>
      <c r="EZB808" s="257"/>
      <c r="EZC808" s="257"/>
      <c r="EZD808" s="257"/>
      <c r="EZE808" s="257"/>
      <c r="EZF808" s="257"/>
      <c r="EZG808" s="257"/>
      <c r="EZH808" s="257"/>
      <c r="EZI808" s="257"/>
      <c r="EZJ808" s="257"/>
      <c r="EZK808" s="257"/>
      <c r="EZL808" s="257"/>
      <c r="EZM808" s="257"/>
      <c r="EZN808" s="257"/>
      <c r="EZO808" s="257"/>
      <c r="EZP808" s="257"/>
      <c r="EZQ808" s="257"/>
      <c r="EZR808" s="257"/>
      <c r="EZS808" s="257"/>
      <c r="EZT808" s="257"/>
      <c r="EZU808" s="257"/>
      <c r="EZV808" s="257"/>
      <c r="EZW808" s="257"/>
      <c r="EZX808" s="257"/>
      <c r="EZY808" s="257"/>
      <c r="EZZ808" s="257"/>
      <c r="FAA808" s="257"/>
      <c r="FAB808" s="257"/>
      <c r="FAC808" s="257"/>
      <c r="FAD808" s="257"/>
      <c r="FAE808" s="257"/>
      <c r="FAF808" s="257"/>
      <c r="FAG808" s="257"/>
      <c r="FAH808" s="257"/>
      <c r="FAI808" s="257"/>
      <c r="FAJ808" s="257"/>
      <c r="FAK808" s="257"/>
      <c r="FAL808" s="257"/>
      <c r="FAM808" s="257"/>
      <c r="FAN808" s="257"/>
      <c r="FAO808" s="257"/>
      <c r="FAP808" s="257"/>
      <c r="FAQ808" s="257"/>
      <c r="FAR808" s="257"/>
      <c r="FAS808" s="257"/>
      <c r="FAT808" s="257"/>
      <c r="FAU808" s="257"/>
      <c r="FAV808" s="257"/>
      <c r="FAW808" s="257"/>
      <c r="FAX808" s="257"/>
      <c r="FAY808" s="257"/>
      <c r="FAZ808" s="257"/>
      <c r="FBA808" s="257"/>
      <c r="FBB808" s="257"/>
      <c r="FBC808" s="257"/>
      <c r="FBD808" s="257"/>
      <c r="FBE808" s="257"/>
      <c r="FBF808" s="257"/>
      <c r="FBG808" s="257"/>
      <c r="FBH808" s="257"/>
      <c r="FBI808" s="257"/>
      <c r="FBJ808" s="257"/>
      <c r="FBK808" s="257"/>
      <c r="FBL808" s="257"/>
      <c r="FBM808" s="257"/>
      <c r="FBN808" s="257"/>
      <c r="FBO808" s="257"/>
      <c r="FBP808" s="257"/>
      <c r="FBQ808" s="257"/>
      <c r="FBR808" s="257"/>
      <c r="FBS808" s="257"/>
      <c r="FBT808" s="257"/>
      <c r="FBU808" s="257"/>
      <c r="FBV808" s="257"/>
      <c r="FBW808" s="257"/>
      <c r="FBX808" s="257"/>
      <c r="FBY808" s="257"/>
      <c r="FBZ808" s="257"/>
      <c r="FCA808" s="257"/>
      <c r="FCB808" s="257"/>
      <c r="FCC808" s="257"/>
      <c r="FCD808" s="257"/>
      <c r="FCE808" s="257"/>
      <c r="FCF808" s="257"/>
      <c r="FCG808" s="257"/>
      <c r="FCH808" s="257"/>
      <c r="FCI808" s="257"/>
      <c r="FCJ808" s="257"/>
      <c r="FCK808" s="257"/>
      <c r="FCL808" s="257"/>
      <c r="FCM808" s="257"/>
      <c r="FCN808" s="257"/>
      <c r="FCO808" s="257"/>
      <c r="FCP808" s="257"/>
      <c r="FCQ808" s="257"/>
      <c r="FCR808" s="257"/>
      <c r="FCS808" s="257"/>
      <c r="FCT808" s="257"/>
      <c r="FCU808" s="257"/>
      <c r="FCV808" s="257"/>
      <c r="FCW808" s="257"/>
      <c r="FCX808" s="257"/>
      <c r="FCY808" s="257"/>
      <c r="FCZ808" s="257"/>
      <c r="FDA808" s="257"/>
      <c r="FDB808" s="257"/>
      <c r="FDC808" s="257"/>
      <c r="FDD808" s="257"/>
      <c r="FDE808" s="257"/>
      <c r="FDF808" s="257"/>
      <c r="FDG808" s="257"/>
      <c r="FDH808" s="257"/>
      <c r="FDI808" s="257"/>
      <c r="FDJ808" s="257"/>
      <c r="FDK808" s="257"/>
      <c r="FDL808" s="257"/>
      <c r="FDM808" s="257"/>
      <c r="FDN808" s="257"/>
      <c r="FDO808" s="257"/>
      <c r="FDP808" s="257"/>
      <c r="FDQ808" s="257"/>
      <c r="FDR808" s="257"/>
      <c r="FDS808" s="257"/>
      <c r="FDT808" s="257"/>
      <c r="FDU808" s="257"/>
      <c r="FDV808" s="257"/>
      <c r="FDW808" s="257"/>
      <c r="FDX808" s="257"/>
      <c r="FDY808" s="257"/>
      <c r="FDZ808" s="257"/>
      <c r="FEA808" s="257"/>
      <c r="FEB808" s="257"/>
      <c r="FEC808" s="257"/>
      <c r="FED808" s="257"/>
      <c r="FEE808" s="257"/>
      <c r="FEF808" s="257"/>
      <c r="FEG808" s="257"/>
      <c r="FEH808" s="257"/>
      <c r="FEI808" s="257"/>
      <c r="FEJ808" s="257"/>
      <c r="FEK808" s="257"/>
      <c r="FEL808" s="257"/>
      <c r="FEM808" s="257"/>
      <c r="FEN808" s="257"/>
      <c r="FEO808" s="257"/>
      <c r="FEP808" s="257"/>
      <c r="FEQ808" s="257"/>
      <c r="FER808" s="257"/>
      <c r="FES808" s="257"/>
      <c r="FET808" s="257"/>
      <c r="FEU808" s="257"/>
      <c r="FEV808" s="257"/>
      <c r="FEW808" s="257"/>
      <c r="FEX808" s="257"/>
      <c r="FEY808" s="257"/>
      <c r="FEZ808" s="257"/>
      <c r="FFA808" s="257"/>
      <c r="FFB808" s="257"/>
      <c r="FFC808" s="257"/>
      <c r="FFD808" s="257"/>
      <c r="FFE808" s="257"/>
      <c r="FFF808" s="257"/>
      <c r="FFG808" s="257"/>
      <c r="FFH808" s="257"/>
      <c r="FFI808" s="257"/>
      <c r="FFJ808" s="257"/>
      <c r="FFK808" s="257"/>
      <c r="FFL808" s="257"/>
      <c r="FFM808" s="257"/>
      <c r="FFN808" s="257"/>
      <c r="FFO808" s="257"/>
      <c r="FFP808" s="257"/>
      <c r="FFQ808" s="257"/>
      <c r="FFR808" s="257"/>
      <c r="FFS808" s="257"/>
      <c r="FFT808" s="257"/>
      <c r="FFU808" s="257"/>
      <c r="FFV808" s="257"/>
      <c r="FFW808" s="257"/>
      <c r="FFX808" s="257"/>
      <c r="FFY808" s="257"/>
      <c r="FFZ808" s="257"/>
      <c r="FGA808" s="257"/>
      <c r="FGB808" s="257"/>
      <c r="FGC808" s="257"/>
      <c r="FGD808" s="257"/>
      <c r="FGE808" s="257"/>
      <c r="FGF808" s="257"/>
      <c r="FGG808" s="257"/>
      <c r="FGH808" s="257"/>
      <c r="FGI808" s="257"/>
      <c r="FGJ808" s="257"/>
      <c r="FGK808" s="257"/>
      <c r="FGL808" s="257"/>
      <c r="FGM808" s="257"/>
      <c r="FGN808" s="257"/>
      <c r="FGO808" s="257"/>
      <c r="FGP808" s="257"/>
      <c r="FGQ808" s="257"/>
      <c r="FGR808" s="257"/>
      <c r="FGS808" s="257"/>
      <c r="FGT808" s="257"/>
      <c r="FGU808" s="257"/>
      <c r="FGV808" s="257"/>
      <c r="FGW808" s="257"/>
      <c r="FGX808" s="257"/>
      <c r="FGY808" s="257"/>
      <c r="FGZ808" s="257"/>
      <c r="FHA808" s="257"/>
      <c r="FHB808" s="257"/>
      <c r="FHC808" s="257"/>
      <c r="FHD808" s="257"/>
      <c r="FHE808" s="257"/>
      <c r="FHF808" s="257"/>
      <c r="FHG808" s="257"/>
      <c r="FHH808" s="257"/>
      <c r="FHI808" s="257"/>
      <c r="FHJ808" s="257"/>
      <c r="FHK808" s="257"/>
      <c r="FHL808" s="257"/>
      <c r="FHM808" s="257"/>
      <c r="FHN808" s="257"/>
      <c r="FHO808" s="257"/>
      <c r="FHP808" s="257"/>
      <c r="FHQ808" s="257"/>
      <c r="FHR808" s="257"/>
      <c r="FHS808" s="257"/>
      <c r="FHT808" s="257"/>
      <c r="FHU808" s="257"/>
      <c r="FHV808" s="257"/>
      <c r="FHW808" s="257"/>
      <c r="FHX808" s="257"/>
      <c r="FHY808" s="257"/>
      <c r="FHZ808" s="257"/>
      <c r="FIA808" s="257"/>
      <c r="FIB808" s="257"/>
      <c r="FIC808" s="257"/>
      <c r="FID808" s="257"/>
      <c r="FIE808" s="257"/>
      <c r="FIF808" s="257"/>
      <c r="FIG808" s="257"/>
      <c r="FIH808" s="257"/>
      <c r="FII808" s="257"/>
      <c r="FIJ808" s="257"/>
      <c r="FIK808" s="257"/>
      <c r="FIL808" s="257"/>
      <c r="FIM808" s="257"/>
      <c r="FIN808" s="257"/>
      <c r="FIO808" s="257"/>
      <c r="FIP808" s="257"/>
      <c r="FIQ808" s="257"/>
      <c r="FIR808" s="257"/>
      <c r="FIS808" s="257"/>
      <c r="FIT808" s="257"/>
      <c r="FIU808" s="257"/>
      <c r="FIV808" s="257"/>
      <c r="FIW808" s="257"/>
      <c r="FIX808" s="257"/>
      <c r="FIY808" s="257"/>
      <c r="FIZ808" s="257"/>
      <c r="FJA808" s="257"/>
      <c r="FJB808" s="257"/>
      <c r="FJC808" s="257"/>
      <c r="FJD808" s="257"/>
      <c r="FJE808" s="257"/>
      <c r="FJF808" s="257"/>
      <c r="FJG808" s="257"/>
      <c r="FJH808" s="257"/>
      <c r="FJI808" s="257"/>
      <c r="FJJ808" s="257"/>
      <c r="FJK808" s="257"/>
      <c r="FJL808" s="257"/>
      <c r="FJM808" s="257"/>
      <c r="FJN808" s="257"/>
      <c r="FJO808" s="257"/>
      <c r="FJP808" s="257"/>
      <c r="FJQ808" s="257"/>
      <c r="FJR808" s="257"/>
      <c r="FJS808" s="257"/>
      <c r="FJT808" s="257"/>
      <c r="FJU808" s="257"/>
      <c r="FJV808" s="257"/>
      <c r="FJW808" s="257"/>
      <c r="FJX808" s="257"/>
      <c r="FJY808" s="257"/>
      <c r="FJZ808" s="257"/>
      <c r="FKA808" s="257"/>
      <c r="FKB808" s="257"/>
      <c r="FKC808" s="257"/>
      <c r="FKD808" s="257"/>
      <c r="FKE808" s="257"/>
      <c r="FKF808" s="257"/>
      <c r="FKG808" s="257"/>
      <c r="FKH808" s="257"/>
      <c r="FKI808" s="257"/>
      <c r="FKJ808" s="257"/>
      <c r="FKK808" s="257"/>
      <c r="FKL808" s="257"/>
      <c r="FKM808" s="257"/>
      <c r="FKN808" s="257"/>
      <c r="FKO808" s="257"/>
      <c r="FKP808" s="257"/>
      <c r="FKQ808" s="257"/>
      <c r="FKR808" s="257"/>
      <c r="FKS808" s="257"/>
      <c r="FKT808" s="257"/>
      <c r="FKU808" s="257"/>
      <c r="FKV808" s="257"/>
      <c r="FKW808" s="257"/>
      <c r="FKX808" s="257"/>
      <c r="FKY808" s="257"/>
      <c r="FKZ808" s="257"/>
      <c r="FLA808" s="257"/>
      <c r="FLB808" s="257"/>
      <c r="FLC808" s="257"/>
      <c r="FLD808" s="257"/>
      <c r="FLE808" s="257"/>
      <c r="FLF808" s="257"/>
      <c r="FLG808" s="257"/>
      <c r="FLH808" s="257"/>
      <c r="FLI808" s="257"/>
      <c r="FLJ808" s="257"/>
      <c r="FLK808" s="257"/>
      <c r="FLL808" s="257"/>
      <c r="FLM808" s="257"/>
      <c r="FLN808" s="257"/>
      <c r="FLO808" s="257"/>
      <c r="FLP808" s="257"/>
      <c r="FLQ808" s="257"/>
      <c r="FLR808" s="257"/>
      <c r="FLS808" s="257"/>
      <c r="FLT808" s="257"/>
      <c r="FLU808" s="257"/>
      <c r="FLV808" s="257"/>
      <c r="FLW808" s="257"/>
      <c r="FLX808" s="257"/>
      <c r="FLY808" s="257"/>
      <c r="FLZ808" s="257"/>
      <c r="FMA808" s="257"/>
      <c r="FMB808" s="257"/>
      <c r="FMC808" s="257"/>
      <c r="FMD808" s="257"/>
      <c r="FME808" s="257"/>
      <c r="FMF808" s="257"/>
      <c r="FMG808" s="257"/>
      <c r="FMH808" s="257"/>
      <c r="FMI808" s="257"/>
      <c r="FMJ808" s="257"/>
      <c r="FMK808" s="257"/>
      <c r="FML808" s="257"/>
      <c r="FMM808" s="257"/>
      <c r="FMN808" s="257"/>
      <c r="FMO808" s="257"/>
      <c r="FMP808" s="257"/>
      <c r="FMQ808" s="257"/>
      <c r="FMR808" s="257"/>
      <c r="FMS808" s="257"/>
      <c r="FMT808" s="257"/>
      <c r="FMU808" s="257"/>
      <c r="FMV808" s="257"/>
      <c r="FMW808" s="257"/>
      <c r="FMX808" s="257"/>
      <c r="FMY808" s="257"/>
      <c r="FMZ808" s="257"/>
      <c r="FNA808" s="257"/>
      <c r="FNB808" s="257"/>
      <c r="FNC808" s="257"/>
      <c r="FND808" s="257"/>
      <c r="FNE808" s="257"/>
      <c r="FNF808" s="257"/>
      <c r="FNG808" s="257"/>
      <c r="FNH808" s="257"/>
      <c r="FNI808" s="257"/>
      <c r="FNJ808" s="257"/>
      <c r="FNK808" s="257"/>
      <c r="FNL808" s="257"/>
      <c r="FNM808" s="257"/>
      <c r="FNN808" s="257"/>
      <c r="FNO808" s="257"/>
      <c r="FNP808" s="257"/>
      <c r="FNQ808" s="257"/>
      <c r="FNR808" s="257"/>
      <c r="FNS808" s="257"/>
      <c r="FNT808" s="257"/>
      <c r="FNU808" s="257"/>
      <c r="FNV808" s="257"/>
      <c r="FNW808" s="257"/>
      <c r="FNX808" s="257"/>
      <c r="FNY808" s="257"/>
      <c r="FNZ808" s="257"/>
      <c r="FOA808" s="257"/>
      <c r="FOB808" s="257"/>
      <c r="FOC808" s="257"/>
      <c r="FOD808" s="257"/>
      <c r="FOE808" s="257"/>
      <c r="FOF808" s="257"/>
      <c r="FOG808" s="257"/>
      <c r="FOH808" s="257"/>
      <c r="FOI808" s="257"/>
      <c r="FOJ808" s="257"/>
      <c r="FOK808" s="257"/>
      <c r="FOL808" s="257"/>
      <c r="FOM808" s="257"/>
      <c r="FON808" s="257"/>
      <c r="FOO808" s="257"/>
      <c r="FOP808" s="257"/>
      <c r="FOQ808" s="257"/>
      <c r="FOR808" s="257"/>
      <c r="FOS808" s="257"/>
      <c r="FOT808" s="257"/>
      <c r="FOU808" s="257"/>
      <c r="FOV808" s="257"/>
      <c r="FOW808" s="257"/>
      <c r="FOX808" s="257"/>
      <c r="FOY808" s="257"/>
      <c r="FOZ808" s="257"/>
      <c r="FPA808" s="257"/>
      <c r="FPB808" s="257"/>
      <c r="FPC808" s="257"/>
      <c r="FPD808" s="257"/>
      <c r="FPE808" s="257"/>
      <c r="FPF808" s="257"/>
      <c r="FPG808" s="257"/>
      <c r="FPH808" s="257"/>
      <c r="FPI808" s="257"/>
      <c r="FPJ808" s="257"/>
      <c r="FPK808" s="257"/>
      <c r="FPL808" s="257"/>
      <c r="FPM808" s="257"/>
      <c r="FPN808" s="257"/>
      <c r="FPO808" s="257"/>
      <c r="FPP808" s="257"/>
      <c r="FPQ808" s="257"/>
      <c r="FPR808" s="257"/>
      <c r="FPS808" s="257"/>
      <c r="FPT808" s="257"/>
      <c r="FPU808" s="257"/>
      <c r="FPV808" s="257"/>
      <c r="FPW808" s="257"/>
      <c r="FPX808" s="257"/>
      <c r="FPY808" s="257"/>
      <c r="FPZ808" s="257"/>
      <c r="FQA808" s="257"/>
      <c r="FQB808" s="257"/>
      <c r="FQC808" s="257"/>
      <c r="FQD808" s="257"/>
      <c r="FQE808" s="257"/>
      <c r="FQF808" s="257"/>
      <c r="FQG808" s="257"/>
      <c r="FQH808" s="257"/>
      <c r="FQI808" s="257"/>
      <c r="FQJ808" s="257"/>
      <c r="FQK808" s="257"/>
      <c r="FQL808" s="257"/>
      <c r="FQM808" s="257"/>
      <c r="FQN808" s="257"/>
      <c r="FQO808" s="257"/>
      <c r="FQP808" s="257"/>
      <c r="FQQ808" s="257"/>
      <c r="FQR808" s="257"/>
      <c r="FQS808" s="257"/>
      <c r="FQT808" s="257"/>
      <c r="FQU808" s="257"/>
      <c r="FQV808" s="257"/>
      <c r="FQW808" s="257"/>
      <c r="FQX808" s="257"/>
      <c r="FQY808" s="257"/>
      <c r="FQZ808" s="257"/>
      <c r="FRA808" s="257"/>
      <c r="FRB808" s="257"/>
      <c r="FRC808" s="257"/>
      <c r="FRD808" s="257"/>
      <c r="FRE808" s="257"/>
      <c r="FRF808" s="257"/>
      <c r="FRG808" s="257"/>
      <c r="FRH808" s="257"/>
      <c r="FRI808" s="257"/>
      <c r="FRJ808" s="257"/>
      <c r="FRK808" s="257"/>
      <c r="FRL808" s="257"/>
      <c r="FRM808" s="257"/>
      <c r="FRN808" s="257"/>
      <c r="FRO808" s="257"/>
      <c r="FRP808" s="257"/>
      <c r="FRQ808" s="257"/>
      <c r="FRR808" s="257"/>
      <c r="FRS808" s="257"/>
      <c r="FRT808" s="257"/>
      <c r="FRU808" s="257"/>
      <c r="FRV808" s="257"/>
      <c r="FRW808" s="257"/>
      <c r="FRX808" s="257"/>
      <c r="FRY808" s="257"/>
      <c r="FRZ808" s="257"/>
      <c r="FSA808" s="257"/>
      <c r="FSB808" s="257"/>
      <c r="FSC808" s="257"/>
      <c r="FSD808" s="257"/>
      <c r="FSE808" s="257"/>
      <c r="FSF808" s="257"/>
      <c r="FSG808" s="257"/>
      <c r="FSH808" s="257"/>
      <c r="FSI808" s="257"/>
      <c r="FSJ808" s="257"/>
      <c r="FSK808" s="257"/>
      <c r="FSL808" s="257"/>
      <c r="FSM808" s="257"/>
      <c r="FSN808" s="257"/>
      <c r="FSO808" s="257"/>
      <c r="FSP808" s="257"/>
      <c r="FSQ808" s="257"/>
      <c r="FSR808" s="257"/>
      <c r="FSS808" s="257"/>
      <c r="FST808" s="257"/>
      <c r="FSU808" s="257"/>
      <c r="FSV808" s="257"/>
      <c r="FSW808" s="257"/>
      <c r="FSX808" s="257"/>
      <c r="FSY808" s="257"/>
      <c r="FSZ808" s="257"/>
      <c r="FTA808" s="257"/>
      <c r="FTB808" s="257"/>
      <c r="FTC808" s="257"/>
      <c r="FTD808" s="257"/>
      <c r="FTE808" s="257"/>
      <c r="FTF808" s="257"/>
      <c r="FTG808" s="257"/>
      <c r="FTH808" s="257"/>
      <c r="FTI808" s="257"/>
      <c r="FTJ808" s="257"/>
      <c r="FTK808" s="257"/>
      <c r="FTL808" s="257"/>
      <c r="FTM808" s="257"/>
      <c r="FTN808" s="257"/>
      <c r="FTO808" s="257"/>
      <c r="FTP808" s="257"/>
      <c r="FTQ808" s="257"/>
      <c r="FTR808" s="257"/>
      <c r="FTS808" s="257"/>
      <c r="FTT808" s="257"/>
      <c r="FTU808" s="257"/>
      <c r="FTV808" s="257"/>
      <c r="FTW808" s="257"/>
      <c r="FTX808" s="257"/>
      <c r="FTY808" s="257"/>
      <c r="FTZ808" s="257"/>
      <c r="FUA808" s="257"/>
      <c r="FUB808" s="257"/>
      <c r="FUC808" s="257"/>
      <c r="FUD808" s="257"/>
      <c r="FUE808" s="257"/>
      <c r="FUF808" s="257"/>
      <c r="FUG808" s="257"/>
      <c r="FUH808" s="257"/>
      <c r="FUI808" s="257"/>
      <c r="FUJ808" s="257"/>
      <c r="FUK808" s="257"/>
      <c r="FUL808" s="257"/>
      <c r="FUM808" s="257"/>
      <c r="FUN808" s="257"/>
      <c r="FUO808" s="257"/>
      <c r="FUP808" s="257"/>
      <c r="FUQ808" s="257"/>
      <c r="FUR808" s="257"/>
      <c r="FUS808" s="257"/>
      <c r="FUT808" s="257"/>
      <c r="FUU808" s="257"/>
      <c r="FUV808" s="257"/>
      <c r="FUW808" s="257"/>
      <c r="FUX808" s="257"/>
      <c r="FUY808" s="257"/>
      <c r="FUZ808" s="257"/>
      <c r="FVA808" s="257"/>
      <c r="FVB808" s="257"/>
      <c r="FVC808" s="257"/>
      <c r="FVD808" s="257"/>
      <c r="FVE808" s="257"/>
      <c r="FVF808" s="257"/>
      <c r="FVG808" s="257"/>
      <c r="FVH808" s="257"/>
      <c r="FVI808" s="257"/>
      <c r="FVJ808" s="257"/>
      <c r="FVK808" s="257"/>
      <c r="FVL808" s="257"/>
      <c r="FVM808" s="257"/>
      <c r="FVN808" s="257"/>
      <c r="FVO808" s="257"/>
      <c r="FVP808" s="257"/>
      <c r="FVQ808" s="257"/>
      <c r="FVR808" s="257"/>
      <c r="FVS808" s="257"/>
      <c r="FVT808" s="257"/>
      <c r="FVU808" s="257"/>
      <c r="FVV808" s="257"/>
      <c r="FVW808" s="257"/>
      <c r="FVX808" s="257"/>
      <c r="FVY808" s="257"/>
      <c r="FVZ808" s="257"/>
      <c r="FWA808" s="257"/>
      <c r="FWB808" s="257"/>
      <c r="FWC808" s="257"/>
      <c r="FWD808" s="257"/>
      <c r="FWE808" s="257"/>
      <c r="FWF808" s="257"/>
      <c r="FWG808" s="257"/>
      <c r="FWH808" s="257"/>
      <c r="FWI808" s="257"/>
      <c r="FWJ808" s="257"/>
      <c r="FWK808" s="257"/>
      <c r="FWL808" s="257"/>
      <c r="FWM808" s="257"/>
      <c r="FWN808" s="257"/>
      <c r="FWO808" s="257"/>
      <c r="FWP808" s="257"/>
      <c r="FWQ808" s="257"/>
      <c r="FWR808" s="257"/>
      <c r="FWS808" s="257"/>
      <c r="FWT808" s="257"/>
      <c r="FWU808" s="257"/>
      <c r="FWV808" s="257"/>
      <c r="FWW808" s="257"/>
      <c r="FWX808" s="257"/>
      <c r="FWY808" s="257"/>
      <c r="FWZ808" s="257"/>
      <c r="FXA808" s="257"/>
      <c r="FXB808" s="257"/>
      <c r="FXC808" s="257"/>
      <c r="FXD808" s="257"/>
      <c r="FXE808" s="257"/>
      <c r="FXF808" s="257"/>
      <c r="FXG808" s="257"/>
      <c r="FXH808" s="257"/>
      <c r="FXI808" s="257"/>
      <c r="FXJ808" s="257"/>
      <c r="FXK808" s="257"/>
      <c r="FXL808" s="257"/>
      <c r="FXM808" s="257"/>
      <c r="FXN808" s="257"/>
      <c r="FXO808" s="257"/>
      <c r="FXP808" s="257"/>
      <c r="FXQ808" s="257"/>
      <c r="FXR808" s="257"/>
      <c r="FXS808" s="257"/>
      <c r="FXT808" s="257"/>
      <c r="FXU808" s="257"/>
      <c r="FXV808" s="257"/>
      <c r="FXW808" s="257"/>
      <c r="FXX808" s="257"/>
      <c r="FXY808" s="257"/>
      <c r="FXZ808" s="257"/>
      <c r="FYA808" s="257"/>
      <c r="FYB808" s="257"/>
      <c r="FYC808" s="257"/>
      <c r="FYD808" s="257"/>
      <c r="FYE808" s="257"/>
      <c r="FYF808" s="257"/>
      <c r="FYG808" s="257"/>
      <c r="FYH808" s="257"/>
      <c r="FYI808" s="257"/>
      <c r="FYJ808" s="257"/>
      <c r="FYK808" s="257"/>
      <c r="FYL808" s="257"/>
      <c r="FYM808" s="257"/>
      <c r="FYN808" s="257"/>
      <c r="FYO808" s="257"/>
      <c r="FYP808" s="257"/>
      <c r="FYQ808" s="257"/>
      <c r="FYR808" s="257"/>
      <c r="FYS808" s="257"/>
      <c r="FYT808" s="257"/>
      <c r="FYU808" s="257"/>
      <c r="FYV808" s="257"/>
      <c r="FYW808" s="257"/>
      <c r="FYX808" s="257"/>
      <c r="FYY808" s="257"/>
      <c r="FYZ808" s="257"/>
      <c r="FZA808" s="257"/>
      <c r="FZB808" s="257"/>
      <c r="FZC808" s="257"/>
      <c r="FZD808" s="257"/>
      <c r="FZE808" s="257"/>
      <c r="FZF808" s="257"/>
      <c r="FZG808" s="257"/>
      <c r="FZH808" s="257"/>
      <c r="FZI808" s="257"/>
      <c r="FZJ808" s="257"/>
      <c r="FZK808" s="257"/>
      <c r="FZL808" s="257"/>
      <c r="FZM808" s="257"/>
      <c r="FZN808" s="257"/>
      <c r="FZO808" s="257"/>
      <c r="FZP808" s="257"/>
      <c r="FZQ808" s="257"/>
      <c r="FZR808" s="257"/>
      <c r="FZS808" s="257"/>
      <c r="FZT808" s="257"/>
      <c r="FZU808" s="257"/>
      <c r="FZV808" s="257"/>
      <c r="FZW808" s="257"/>
      <c r="FZX808" s="257"/>
      <c r="FZY808" s="257"/>
      <c r="FZZ808" s="257"/>
      <c r="GAA808" s="257"/>
      <c r="GAB808" s="257"/>
      <c r="GAC808" s="257"/>
      <c r="GAD808" s="257"/>
      <c r="GAE808" s="257"/>
      <c r="GAF808" s="257"/>
      <c r="GAG808" s="257"/>
      <c r="GAH808" s="257"/>
      <c r="GAI808" s="257"/>
      <c r="GAJ808" s="257"/>
      <c r="GAK808" s="257"/>
      <c r="GAL808" s="257"/>
      <c r="GAM808" s="257"/>
      <c r="GAN808" s="257"/>
      <c r="GAO808" s="257"/>
      <c r="GAP808" s="257"/>
      <c r="GAQ808" s="257"/>
      <c r="GAR808" s="257"/>
      <c r="GAS808" s="257"/>
      <c r="GAT808" s="257"/>
      <c r="GAU808" s="257"/>
      <c r="GAV808" s="257"/>
      <c r="GAW808" s="257"/>
      <c r="GAX808" s="257"/>
      <c r="GAY808" s="257"/>
      <c r="GAZ808" s="257"/>
      <c r="GBA808" s="257"/>
      <c r="GBB808" s="257"/>
      <c r="GBC808" s="257"/>
      <c r="GBD808" s="257"/>
      <c r="GBE808" s="257"/>
      <c r="GBF808" s="257"/>
      <c r="GBG808" s="257"/>
      <c r="GBH808" s="257"/>
      <c r="GBI808" s="257"/>
      <c r="GBJ808" s="257"/>
      <c r="GBK808" s="257"/>
      <c r="GBL808" s="257"/>
      <c r="GBM808" s="257"/>
      <c r="GBN808" s="257"/>
      <c r="GBO808" s="257"/>
      <c r="GBP808" s="257"/>
      <c r="GBQ808" s="257"/>
      <c r="GBR808" s="257"/>
      <c r="GBS808" s="257"/>
      <c r="GBT808" s="257"/>
      <c r="GBU808" s="257"/>
      <c r="GBV808" s="257"/>
      <c r="GBW808" s="257"/>
      <c r="GBX808" s="257"/>
      <c r="GBY808" s="257"/>
      <c r="GBZ808" s="257"/>
      <c r="GCA808" s="257"/>
      <c r="GCB808" s="257"/>
      <c r="GCC808" s="257"/>
      <c r="GCD808" s="257"/>
      <c r="GCE808" s="257"/>
      <c r="GCF808" s="257"/>
      <c r="GCG808" s="257"/>
      <c r="GCH808" s="257"/>
      <c r="GCI808" s="257"/>
      <c r="GCJ808" s="257"/>
      <c r="GCK808" s="257"/>
      <c r="GCL808" s="257"/>
      <c r="GCM808" s="257"/>
      <c r="GCN808" s="257"/>
      <c r="GCO808" s="257"/>
      <c r="GCP808" s="257"/>
      <c r="GCQ808" s="257"/>
      <c r="GCR808" s="257"/>
      <c r="GCS808" s="257"/>
      <c r="GCT808" s="257"/>
      <c r="GCU808" s="257"/>
      <c r="GCV808" s="257"/>
      <c r="GCW808" s="257"/>
      <c r="GCX808" s="257"/>
      <c r="GCY808" s="257"/>
      <c r="GCZ808" s="257"/>
      <c r="GDA808" s="257"/>
      <c r="GDB808" s="257"/>
      <c r="GDC808" s="257"/>
      <c r="GDD808" s="257"/>
      <c r="GDE808" s="257"/>
      <c r="GDF808" s="257"/>
      <c r="GDG808" s="257"/>
      <c r="GDH808" s="257"/>
      <c r="GDI808" s="257"/>
      <c r="GDJ808" s="257"/>
      <c r="GDK808" s="257"/>
      <c r="GDL808" s="257"/>
      <c r="GDM808" s="257"/>
      <c r="GDN808" s="257"/>
      <c r="GDO808" s="257"/>
      <c r="GDP808" s="257"/>
      <c r="GDQ808" s="257"/>
      <c r="GDR808" s="257"/>
      <c r="GDS808" s="257"/>
      <c r="GDT808" s="257"/>
      <c r="GDU808" s="257"/>
      <c r="GDV808" s="257"/>
      <c r="GDW808" s="257"/>
      <c r="GDX808" s="257"/>
      <c r="GDY808" s="257"/>
      <c r="GDZ808" s="257"/>
      <c r="GEA808" s="257"/>
      <c r="GEB808" s="257"/>
      <c r="GEC808" s="257"/>
      <c r="GED808" s="257"/>
      <c r="GEE808" s="257"/>
      <c r="GEF808" s="257"/>
      <c r="GEG808" s="257"/>
      <c r="GEH808" s="257"/>
      <c r="GEI808" s="257"/>
      <c r="GEJ808" s="257"/>
      <c r="GEK808" s="257"/>
      <c r="GEL808" s="257"/>
      <c r="GEM808" s="257"/>
      <c r="GEN808" s="257"/>
      <c r="GEO808" s="257"/>
      <c r="GEP808" s="257"/>
      <c r="GEQ808" s="257"/>
      <c r="GER808" s="257"/>
      <c r="GES808" s="257"/>
      <c r="GET808" s="257"/>
      <c r="GEU808" s="257"/>
      <c r="GEV808" s="257"/>
      <c r="GEW808" s="257"/>
      <c r="GEX808" s="257"/>
      <c r="GEY808" s="257"/>
      <c r="GEZ808" s="257"/>
      <c r="GFA808" s="257"/>
      <c r="GFB808" s="257"/>
      <c r="GFC808" s="257"/>
      <c r="GFD808" s="257"/>
      <c r="GFE808" s="257"/>
      <c r="GFF808" s="257"/>
      <c r="GFG808" s="257"/>
      <c r="GFH808" s="257"/>
      <c r="GFI808" s="257"/>
      <c r="GFJ808" s="257"/>
      <c r="GFK808" s="257"/>
      <c r="GFL808" s="257"/>
      <c r="GFM808" s="257"/>
      <c r="GFN808" s="257"/>
      <c r="GFO808" s="257"/>
      <c r="GFP808" s="257"/>
      <c r="GFQ808" s="257"/>
      <c r="GFR808" s="257"/>
      <c r="GFS808" s="257"/>
      <c r="GFT808" s="257"/>
      <c r="GFU808" s="257"/>
      <c r="GFV808" s="257"/>
      <c r="GFW808" s="257"/>
      <c r="GFX808" s="257"/>
      <c r="GFY808" s="257"/>
      <c r="GFZ808" s="257"/>
      <c r="GGA808" s="257"/>
      <c r="GGB808" s="257"/>
      <c r="GGC808" s="257"/>
      <c r="GGD808" s="257"/>
      <c r="GGE808" s="257"/>
      <c r="GGF808" s="257"/>
      <c r="GGG808" s="257"/>
      <c r="GGH808" s="257"/>
      <c r="GGI808" s="257"/>
      <c r="GGJ808" s="257"/>
      <c r="GGK808" s="257"/>
      <c r="GGL808" s="257"/>
      <c r="GGM808" s="257"/>
      <c r="GGN808" s="257"/>
      <c r="GGO808" s="257"/>
      <c r="GGP808" s="257"/>
      <c r="GGQ808" s="257"/>
      <c r="GGR808" s="257"/>
      <c r="GGS808" s="257"/>
      <c r="GGT808" s="257"/>
      <c r="GGU808" s="257"/>
      <c r="GGV808" s="257"/>
      <c r="GGW808" s="257"/>
      <c r="GGX808" s="257"/>
      <c r="GGY808" s="257"/>
      <c r="GGZ808" s="257"/>
      <c r="GHA808" s="257"/>
      <c r="GHB808" s="257"/>
      <c r="GHC808" s="257"/>
      <c r="GHD808" s="257"/>
      <c r="GHE808" s="257"/>
      <c r="GHF808" s="257"/>
      <c r="GHG808" s="257"/>
      <c r="GHH808" s="257"/>
      <c r="GHI808" s="257"/>
      <c r="GHJ808" s="257"/>
      <c r="GHK808" s="257"/>
      <c r="GHL808" s="257"/>
      <c r="GHM808" s="257"/>
      <c r="GHN808" s="257"/>
      <c r="GHO808" s="257"/>
      <c r="GHP808" s="257"/>
      <c r="GHQ808" s="257"/>
      <c r="GHR808" s="257"/>
      <c r="GHS808" s="257"/>
      <c r="GHT808" s="257"/>
      <c r="GHU808" s="257"/>
      <c r="GHV808" s="257"/>
      <c r="GHW808" s="257"/>
      <c r="GHX808" s="257"/>
      <c r="GHY808" s="257"/>
      <c r="GHZ808" s="257"/>
      <c r="GIA808" s="257"/>
      <c r="GIB808" s="257"/>
      <c r="GIC808" s="257"/>
      <c r="GID808" s="257"/>
      <c r="GIE808" s="257"/>
      <c r="GIF808" s="257"/>
      <c r="GIG808" s="257"/>
      <c r="GIH808" s="257"/>
      <c r="GII808" s="257"/>
      <c r="GIJ808" s="257"/>
      <c r="GIK808" s="257"/>
      <c r="GIL808" s="257"/>
      <c r="GIM808" s="257"/>
      <c r="GIN808" s="257"/>
      <c r="GIO808" s="257"/>
      <c r="GIP808" s="257"/>
      <c r="GIQ808" s="257"/>
      <c r="GIR808" s="257"/>
      <c r="GIS808" s="257"/>
      <c r="GIT808" s="257"/>
      <c r="GIU808" s="257"/>
      <c r="GIV808" s="257"/>
      <c r="GIW808" s="257"/>
      <c r="GIX808" s="257"/>
      <c r="GIY808" s="257"/>
      <c r="GIZ808" s="257"/>
      <c r="GJA808" s="257"/>
      <c r="GJB808" s="257"/>
      <c r="GJC808" s="257"/>
      <c r="GJD808" s="257"/>
      <c r="GJE808" s="257"/>
      <c r="GJF808" s="257"/>
      <c r="GJG808" s="257"/>
      <c r="GJH808" s="257"/>
      <c r="GJI808" s="257"/>
      <c r="GJJ808" s="257"/>
      <c r="GJK808" s="257"/>
      <c r="GJL808" s="257"/>
      <c r="GJM808" s="257"/>
      <c r="GJN808" s="257"/>
      <c r="GJO808" s="257"/>
      <c r="GJP808" s="257"/>
      <c r="GJQ808" s="257"/>
      <c r="GJR808" s="257"/>
      <c r="GJS808" s="257"/>
      <c r="GJT808" s="257"/>
      <c r="GJU808" s="257"/>
      <c r="GJV808" s="257"/>
      <c r="GJW808" s="257"/>
      <c r="GJX808" s="257"/>
      <c r="GJY808" s="257"/>
      <c r="GJZ808" s="257"/>
      <c r="GKA808" s="257"/>
      <c r="GKB808" s="257"/>
      <c r="GKC808" s="257"/>
      <c r="GKD808" s="257"/>
      <c r="GKE808" s="257"/>
      <c r="GKF808" s="257"/>
      <c r="GKG808" s="257"/>
      <c r="GKH808" s="257"/>
      <c r="GKI808" s="257"/>
      <c r="GKJ808" s="257"/>
      <c r="GKK808" s="257"/>
      <c r="GKL808" s="257"/>
      <c r="GKM808" s="257"/>
      <c r="GKN808" s="257"/>
      <c r="GKO808" s="257"/>
      <c r="GKP808" s="257"/>
      <c r="GKQ808" s="257"/>
      <c r="GKR808" s="257"/>
      <c r="GKS808" s="257"/>
      <c r="GKT808" s="257"/>
      <c r="GKU808" s="257"/>
      <c r="GKV808" s="257"/>
      <c r="GKW808" s="257"/>
      <c r="GKX808" s="257"/>
      <c r="GKY808" s="257"/>
      <c r="GKZ808" s="257"/>
      <c r="GLA808" s="257"/>
      <c r="GLB808" s="257"/>
      <c r="GLC808" s="257"/>
      <c r="GLD808" s="257"/>
      <c r="GLE808" s="257"/>
      <c r="GLF808" s="257"/>
      <c r="GLG808" s="257"/>
      <c r="GLH808" s="257"/>
      <c r="GLI808" s="257"/>
      <c r="GLJ808" s="257"/>
      <c r="GLK808" s="257"/>
      <c r="GLL808" s="257"/>
      <c r="GLM808" s="257"/>
      <c r="GLN808" s="257"/>
      <c r="GLO808" s="257"/>
      <c r="GLP808" s="257"/>
      <c r="GLQ808" s="257"/>
      <c r="GLR808" s="257"/>
      <c r="GLS808" s="257"/>
      <c r="GLT808" s="257"/>
      <c r="GLU808" s="257"/>
      <c r="GLV808" s="257"/>
      <c r="GLW808" s="257"/>
      <c r="GLX808" s="257"/>
      <c r="GLY808" s="257"/>
      <c r="GLZ808" s="257"/>
      <c r="GMA808" s="257"/>
      <c r="GMB808" s="257"/>
      <c r="GMC808" s="257"/>
      <c r="GMD808" s="257"/>
      <c r="GME808" s="257"/>
      <c r="GMF808" s="257"/>
      <c r="GMG808" s="257"/>
      <c r="GMH808" s="257"/>
      <c r="GMI808" s="257"/>
      <c r="GMJ808" s="257"/>
      <c r="GMK808" s="257"/>
      <c r="GML808" s="257"/>
      <c r="GMM808" s="257"/>
      <c r="GMN808" s="257"/>
      <c r="GMO808" s="257"/>
      <c r="GMP808" s="257"/>
      <c r="GMQ808" s="257"/>
      <c r="GMR808" s="257"/>
      <c r="GMS808" s="257"/>
      <c r="GMT808" s="257"/>
      <c r="GMU808" s="257"/>
      <c r="GMV808" s="257"/>
      <c r="GMW808" s="257"/>
      <c r="GMX808" s="257"/>
      <c r="GMY808" s="257"/>
      <c r="GMZ808" s="257"/>
      <c r="GNA808" s="257"/>
      <c r="GNB808" s="257"/>
      <c r="GNC808" s="257"/>
      <c r="GND808" s="257"/>
      <c r="GNE808" s="257"/>
      <c r="GNF808" s="257"/>
      <c r="GNG808" s="257"/>
      <c r="GNH808" s="257"/>
      <c r="GNI808" s="257"/>
      <c r="GNJ808" s="257"/>
      <c r="GNK808" s="257"/>
      <c r="GNL808" s="257"/>
      <c r="GNM808" s="257"/>
      <c r="GNN808" s="257"/>
      <c r="GNO808" s="257"/>
      <c r="GNP808" s="257"/>
      <c r="GNQ808" s="257"/>
      <c r="GNR808" s="257"/>
      <c r="GNS808" s="257"/>
      <c r="GNT808" s="257"/>
      <c r="GNU808" s="257"/>
      <c r="GNV808" s="257"/>
      <c r="GNW808" s="257"/>
      <c r="GNX808" s="257"/>
      <c r="GNY808" s="257"/>
      <c r="GNZ808" s="257"/>
      <c r="GOA808" s="257"/>
      <c r="GOB808" s="257"/>
      <c r="GOC808" s="257"/>
      <c r="GOD808" s="257"/>
      <c r="GOE808" s="257"/>
      <c r="GOF808" s="257"/>
      <c r="GOG808" s="257"/>
      <c r="GOH808" s="257"/>
      <c r="GOI808" s="257"/>
      <c r="GOJ808" s="257"/>
      <c r="GOK808" s="257"/>
      <c r="GOL808" s="257"/>
      <c r="GOM808" s="257"/>
      <c r="GON808" s="257"/>
      <c r="GOO808" s="257"/>
      <c r="GOP808" s="257"/>
      <c r="GOQ808" s="257"/>
      <c r="GOR808" s="257"/>
      <c r="GOS808" s="257"/>
      <c r="GOT808" s="257"/>
      <c r="GOU808" s="257"/>
      <c r="GOV808" s="257"/>
      <c r="GOW808" s="257"/>
      <c r="GOX808" s="257"/>
      <c r="GOY808" s="257"/>
      <c r="GOZ808" s="257"/>
      <c r="GPA808" s="257"/>
      <c r="GPB808" s="257"/>
      <c r="GPC808" s="257"/>
      <c r="GPD808" s="257"/>
      <c r="GPE808" s="257"/>
      <c r="GPF808" s="257"/>
      <c r="GPG808" s="257"/>
      <c r="GPH808" s="257"/>
      <c r="GPI808" s="257"/>
      <c r="GPJ808" s="257"/>
      <c r="GPK808" s="257"/>
      <c r="GPL808" s="257"/>
      <c r="GPM808" s="257"/>
      <c r="GPN808" s="257"/>
      <c r="GPO808" s="257"/>
      <c r="GPP808" s="257"/>
      <c r="GPQ808" s="257"/>
      <c r="GPR808" s="257"/>
      <c r="GPS808" s="257"/>
      <c r="GPT808" s="257"/>
      <c r="GPU808" s="257"/>
      <c r="GPV808" s="257"/>
      <c r="GPW808" s="257"/>
      <c r="GPX808" s="257"/>
      <c r="GPY808" s="257"/>
      <c r="GPZ808" s="257"/>
      <c r="GQA808" s="257"/>
      <c r="GQB808" s="257"/>
      <c r="GQC808" s="257"/>
      <c r="GQD808" s="257"/>
      <c r="GQE808" s="257"/>
      <c r="GQF808" s="257"/>
      <c r="GQG808" s="257"/>
      <c r="GQH808" s="257"/>
      <c r="GQI808" s="257"/>
      <c r="GQJ808" s="257"/>
      <c r="GQK808" s="257"/>
      <c r="GQL808" s="257"/>
      <c r="GQM808" s="257"/>
      <c r="GQN808" s="257"/>
      <c r="GQO808" s="257"/>
      <c r="GQP808" s="257"/>
      <c r="GQQ808" s="257"/>
      <c r="GQR808" s="257"/>
      <c r="GQS808" s="257"/>
      <c r="GQT808" s="257"/>
      <c r="GQU808" s="257"/>
      <c r="GQV808" s="257"/>
      <c r="GQW808" s="257"/>
      <c r="GQX808" s="257"/>
      <c r="GQY808" s="257"/>
      <c r="GQZ808" s="257"/>
      <c r="GRA808" s="257"/>
      <c r="GRB808" s="257"/>
      <c r="GRC808" s="257"/>
      <c r="GRD808" s="257"/>
      <c r="GRE808" s="257"/>
      <c r="GRF808" s="257"/>
      <c r="GRG808" s="257"/>
      <c r="GRH808" s="257"/>
      <c r="GRI808" s="257"/>
      <c r="GRJ808" s="257"/>
      <c r="GRK808" s="257"/>
      <c r="GRL808" s="257"/>
      <c r="GRM808" s="257"/>
      <c r="GRN808" s="257"/>
      <c r="GRO808" s="257"/>
      <c r="GRP808" s="257"/>
      <c r="GRQ808" s="257"/>
      <c r="GRR808" s="257"/>
      <c r="GRS808" s="257"/>
      <c r="GRT808" s="257"/>
      <c r="GRU808" s="257"/>
      <c r="GRV808" s="257"/>
      <c r="GRW808" s="257"/>
      <c r="GRX808" s="257"/>
      <c r="GRY808" s="257"/>
      <c r="GRZ808" s="257"/>
      <c r="GSA808" s="257"/>
      <c r="GSB808" s="257"/>
      <c r="GSC808" s="257"/>
      <c r="GSD808" s="257"/>
      <c r="GSE808" s="257"/>
      <c r="GSF808" s="257"/>
      <c r="GSG808" s="257"/>
      <c r="GSH808" s="257"/>
      <c r="GSI808" s="257"/>
      <c r="GSJ808" s="257"/>
      <c r="GSK808" s="257"/>
      <c r="GSL808" s="257"/>
      <c r="GSM808" s="257"/>
      <c r="GSN808" s="257"/>
      <c r="GSO808" s="257"/>
      <c r="GSP808" s="257"/>
      <c r="GSQ808" s="257"/>
      <c r="GSR808" s="257"/>
      <c r="GSS808" s="257"/>
      <c r="GST808" s="257"/>
      <c r="GSU808" s="257"/>
      <c r="GSV808" s="257"/>
      <c r="GSW808" s="257"/>
      <c r="GSX808" s="257"/>
      <c r="GSY808" s="257"/>
      <c r="GSZ808" s="257"/>
      <c r="GTA808" s="257"/>
      <c r="GTB808" s="257"/>
      <c r="GTC808" s="257"/>
      <c r="GTD808" s="257"/>
      <c r="GTE808" s="257"/>
      <c r="GTF808" s="257"/>
      <c r="GTG808" s="257"/>
      <c r="GTH808" s="257"/>
      <c r="GTI808" s="257"/>
      <c r="GTJ808" s="257"/>
      <c r="GTK808" s="257"/>
      <c r="GTL808" s="257"/>
      <c r="GTM808" s="257"/>
      <c r="GTN808" s="257"/>
      <c r="GTO808" s="257"/>
      <c r="GTP808" s="257"/>
      <c r="GTQ808" s="257"/>
      <c r="GTR808" s="257"/>
      <c r="GTS808" s="257"/>
      <c r="GTT808" s="257"/>
      <c r="GTU808" s="257"/>
      <c r="GTV808" s="257"/>
      <c r="GTW808" s="257"/>
      <c r="GTX808" s="257"/>
      <c r="GTY808" s="257"/>
      <c r="GTZ808" s="257"/>
      <c r="GUA808" s="257"/>
      <c r="GUB808" s="257"/>
      <c r="GUC808" s="257"/>
      <c r="GUD808" s="257"/>
      <c r="GUE808" s="257"/>
      <c r="GUF808" s="257"/>
      <c r="GUG808" s="257"/>
      <c r="GUH808" s="257"/>
      <c r="GUI808" s="257"/>
      <c r="GUJ808" s="257"/>
      <c r="GUK808" s="257"/>
      <c r="GUL808" s="257"/>
      <c r="GUM808" s="257"/>
      <c r="GUN808" s="257"/>
      <c r="GUO808" s="257"/>
      <c r="GUP808" s="257"/>
      <c r="GUQ808" s="257"/>
      <c r="GUR808" s="257"/>
      <c r="GUS808" s="257"/>
      <c r="GUT808" s="257"/>
      <c r="GUU808" s="257"/>
      <c r="GUV808" s="257"/>
      <c r="GUW808" s="257"/>
      <c r="GUX808" s="257"/>
      <c r="GUY808" s="257"/>
      <c r="GUZ808" s="257"/>
      <c r="GVA808" s="257"/>
      <c r="GVB808" s="257"/>
      <c r="GVC808" s="257"/>
      <c r="GVD808" s="257"/>
      <c r="GVE808" s="257"/>
      <c r="GVF808" s="257"/>
      <c r="GVG808" s="257"/>
      <c r="GVH808" s="257"/>
      <c r="GVI808" s="257"/>
      <c r="GVJ808" s="257"/>
      <c r="GVK808" s="257"/>
      <c r="GVL808" s="257"/>
      <c r="GVM808" s="257"/>
      <c r="GVN808" s="257"/>
      <c r="GVO808" s="257"/>
      <c r="GVP808" s="257"/>
      <c r="GVQ808" s="257"/>
      <c r="GVR808" s="257"/>
      <c r="GVS808" s="257"/>
      <c r="GVT808" s="257"/>
      <c r="GVU808" s="257"/>
      <c r="GVV808" s="257"/>
      <c r="GVW808" s="257"/>
      <c r="GVX808" s="257"/>
      <c r="GVY808" s="257"/>
      <c r="GVZ808" s="257"/>
      <c r="GWA808" s="257"/>
      <c r="GWB808" s="257"/>
      <c r="GWC808" s="257"/>
      <c r="GWD808" s="257"/>
      <c r="GWE808" s="257"/>
      <c r="GWF808" s="257"/>
      <c r="GWG808" s="257"/>
      <c r="GWH808" s="257"/>
      <c r="GWI808" s="257"/>
      <c r="GWJ808" s="257"/>
      <c r="GWK808" s="257"/>
      <c r="GWL808" s="257"/>
      <c r="GWM808" s="257"/>
      <c r="GWN808" s="257"/>
      <c r="GWO808" s="257"/>
      <c r="GWP808" s="257"/>
      <c r="GWQ808" s="257"/>
      <c r="GWR808" s="257"/>
      <c r="GWS808" s="257"/>
      <c r="GWT808" s="257"/>
      <c r="GWU808" s="257"/>
      <c r="GWV808" s="257"/>
      <c r="GWW808" s="257"/>
      <c r="GWX808" s="257"/>
      <c r="GWY808" s="257"/>
      <c r="GWZ808" s="257"/>
      <c r="GXA808" s="257"/>
      <c r="GXB808" s="257"/>
      <c r="GXC808" s="257"/>
      <c r="GXD808" s="257"/>
      <c r="GXE808" s="257"/>
      <c r="GXF808" s="257"/>
      <c r="GXG808" s="257"/>
      <c r="GXH808" s="257"/>
      <c r="GXI808" s="257"/>
      <c r="GXJ808" s="257"/>
      <c r="GXK808" s="257"/>
      <c r="GXL808" s="257"/>
      <c r="GXM808" s="257"/>
      <c r="GXN808" s="257"/>
      <c r="GXO808" s="257"/>
      <c r="GXP808" s="257"/>
      <c r="GXQ808" s="257"/>
      <c r="GXR808" s="257"/>
      <c r="GXS808" s="257"/>
      <c r="GXT808" s="257"/>
      <c r="GXU808" s="257"/>
      <c r="GXV808" s="257"/>
      <c r="GXW808" s="257"/>
      <c r="GXX808" s="257"/>
      <c r="GXY808" s="257"/>
      <c r="GXZ808" s="257"/>
      <c r="GYA808" s="257"/>
      <c r="GYB808" s="257"/>
      <c r="GYC808" s="257"/>
      <c r="GYD808" s="257"/>
      <c r="GYE808" s="257"/>
      <c r="GYF808" s="257"/>
      <c r="GYG808" s="257"/>
      <c r="GYH808" s="257"/>
      <c r="GYI808" s="257"/>
      <c r="GYJ808" s="257"/>
      <c r="GYK808" s="257"/>
      <c r="GYL808" s="257"/>
      <c r="GYM808" s="257"/>
      <c r="GYN808" s="257"/>
      <c r="GYO808" s="257"/>
      <c r="GYP808" s="257"/>
      <c r="GYQ808" s="257"/>
      <c r="GYR808" s="257"/>
      <c r="GYS808" s="257"/>
      <c r="GYT808" s="257"/>
      <c r="GYU808" s="257"/>
      <c r="GYV808" s="257"/>
      <c r="GYW808" s="257"/>
      <c r="GYX808" s="257"/>
      <c r="GYY808" s="257"/>
      <c r="GYZ808" s="257"/>
      <c r="GZA808" s="257"/>
      <c r="GZB808" s="257"/>
      <c r="GZC808" s="257"/>
      <c r="GZD808" s="257"/>
      <c r="GZE808" s="257"/>
      <c r="GZF808" s="257"/>
      <c r="GZG808" s="257"/>
      <c r="GZH808" s="257"/>
      <c r="GZI808" s="257"/>
      <c r="GZJ808" s="257"/>
      <c r="GZK808" s="257"/>
      <c r="GZL808" s="257"/>
      <c r="GZM808" s="257"/>
      <c r="GZN808" s="257"/>
      <c r="GZO808" s="257"/>
      <c r="GZP808" s="257"/>
      <c r="GZQ808" s="257"/>
      <c r="GZR808" s="257"/>
      <c r="GZS808" s="257"/>
      <c r="GZT808" s="257"/>
      <c r="GZU808" s="257"/>
      <c r="GZV808" s="257"/>
      <c r="GZW808" s="257"/>
      <c r="GZX808" s="257"/>
      <c r="GZY808" s="257"/>
      <c r="GZZ808" s="257"/>
      <c r="HAA808" s="257"/>
      <c r="HAB808" s="257"/>
      <c r="HAC808" s="257"/>
      <c r="HAD808" s="257"/>
      <c r="HAE808" s="257"/>
      <c r="HAF808" s="257"/>
      <c r="HAG808" s="257"/>
      <c r="HAH808" s="257"/>
      <c r="HAI808" s="257"/>
      <c r="HAJ808" s="257"/>
      <c r="HAK808" s="257"/>
      <c r="HAL808" s="257"/>
      <c r="HAM808" s="257"/>
      <c r="HAN808" s="257"/>
      <c r="HAO808" s="257"/>
      <c r="HAP808" s="257"/>
      <c r="HAQ808" s="257"/>
      <c r="HAR808" s="257"/>
      <c r="HAS808" s="257"/>
      <c r="HAT808" s="257"/>
      <c r="HAU808" s="257"/>
      <c r="HAV808" s="257"/>
      <c r="HAW808" s="257"/>
      <c r="HAX808" s="257"/>
      <c r="HAY808" s="257"/>
      <c r="HAZ808" s="257"/>
      <c r="HBA808" s="257"/>
      <c r="HBB808" s="257"/>
      <c r="HBC808" s="257"/>
      <c r="HBD808" s="257"/>
      <c r="HBE808" s="257"/>
      <c r="HBF808" s="257"/>
      <c r="HBG808" s="257"/>
      <c r="HBH808" s="257"/>
      <c r="HBI808" s="257"/>
      <c r="HBJ808" s="257"/>
      <c r="HBK808" s="257"/>
      <c r="HBL808" s="257"/>
      <c r="HBM808" s="257"/>
      <c r="HBN808" s="257"/>
      <c r="HBO808" s="257"/>
      <c r="HBP808" s="257"/>
      <c r="HBQ808" s="257"/>
      <c r="HBR808" s="257"/>
      <c r="HBS808" s="257"/>
      <c r="HBT808" s="257"/>
      <c r="HBU808" s="257"/>
      <c r="HBV808" s="257"/>
      <c r="HBW808" s="257"/>
      <c r="HBX808" s="257"/>
      <c r="HBY808" s="257"/>
      <c r="HBZ808" s="257"/>
      <c r="HCA808" s="257"/>
      <c r="HCB808" s="257"/>
      <c r="HCC808" s="257"/>
      <c r="HCD808" s="257"/>
      <c r="HCE808" s="257"/>
      <c r="HCF808" s="257"/>
      <c r="HCG808" s="257"/>
      <c r="HCH808" s="257"/>
      <c r="HCI808" s="257"/>
      <c r="HCJ808" s="257"/>
      <c r="HCK808" s="257"/>
      <c r="HCL808" s="257"/>
      <c r="HCM808" s="257"/>
      <c r="HCN808" s="257"/>
      <c r="HCO808" s="257"/>
      <c r="HCP808" s="257"/>
      <c r="HCQ808" s="257"/>
      <c r="HCR808" s="257"/>
      <c r="HCS808" s="257"/>
      <c r="HCT808" s="257"/>
      <c r="HCU808" s="257"/>
      <c r="HCV808" s="257"/>
      <c r="HCW808" s="257"/>
      <c r="HCX808" s="257"/>
      <c r="HCY808" s="257"/>
      <c r="HCZ808" s="257"/>
      <c r="HDA808" s="257"/>
      <c r="HDB808" s="257"/>
      <c r="HDC808" s="257"/>
      <c r="HDD808" s="257"/>
      <c r="HDE808" s="257"/>
      <c r="HDF808" s="257"/>
      <c r="HDG808" s="257"/>
      <c r="HDH808" s="257"/>
      <c r="HDI808" s="257"/>
      <c r="HDJ808" s="257"/>
      <c r="HDK808" s="257"/>
      <c r="HDL808" s="257"/>
      <c r="HDM808" s="257"/>
      <c r="HDN808" s="257"/>
      <c r="HDO808" s="257"/>
      <c r="HDP808" s="257"/>
      <c r="HDQ808" s="257"/>
      <c r="HDR808" s="257"/>
      <c r="HDS808" s="257"/>
      <c r="HDT808" s="257"/>
      <c r="HDU808" s="257"/>
      <c r="HDV808" s="257"/>
      <c r="HDW808" s="257"/>
      <c r="HDX808" s="257"/>
      <c r="HDY808" s="257"/>
      <c r="HDZ808" s="257"/>
      <c r="HEA808" s="257"/>
      <c r="HEB808" s="257"/>
      <c r="HEC808" s="257"/>
      <c r="HED808" s="257"/>
      <c r="HEE808" s="257"/>
      <c r="HEF808" s="257"/>
      <c r="HEG808" s="257"/>
      <c r="HEH808" s="257"/>
      <c r="HEI808" s="257"/>
      <c r="HEJ808" s="257"/>
      <c r="HEK808" s="257"/>
      <c r="HEL808" s="257"/>
      <c r="HEM808" s="257"/>
      <c r="HEN808" s="257"/>
      <c r="HEO808" s="257"/>
      <c r="HEP808" s="257"/>
      <c r="HEQ808" s="257"/>
      <c r="HER808" s="257"/>
      <c r="HES808" s="257"/>
      <c r="HET808" s="257"/>
      <c r="HEU808" s="257"/>
      <c r="HEV808" s="257"/>
      <c r="HEW808" s="257"/>
      <c r="HEX808" s="257"/>
      <c r="HEY808" s="257"/>
      <c r="HEZ808" s="257"/>
      <c r="HFA808" s="257"/>
      <c r="HFB808" s="257"/>
      <c r="HFC808" s="257"/>
      <c r="HFD808" s="257"/>
      <c r="HFE808" s="257"/>
      <c r="HFF808" s="257"/>
      <c r="HFG808" s="257"/>
      <c r="HFH808" s="257"/>
      <c r="HFI808" s="257"/>
      <c r="HFJ808" s="257"/>
      <c r="HFK808" s="257"/>
      <c r="HFL808" s="257"/>
      <c r="HFM808" s="257"/>
      <c r="HFN808" s="257"/>
      <c r="HFO808" s="257"/>
      <c r="HFP808" s="257"/>
      <c r="HFQ808" s="257"/>
      <c r="HFR808" s="257"/>
      <c r="HFS808" s="257"/>
      <c r="HFT808" s="257"/>
      <c r="HFU808" s="257"/>
      <c r="HFV808" s="257"/>
      <c r="HFW808" s="257"/>
      <c r="HFX808" s="257"/>
      <c r="HFY808" s="257"/>
      <c r="HFZ808" s="257"/>
      <c r="HGA808" s="257"/>
      <c r="HGB808" s="257"/>
      <c r="HGC808" s="257"/>
      <c r="HGD808" s="257"/>
      <c r="HGE808" s="257"/>
      <c r="HGF808" s="257"/>
      <c r="HGG808" s="257"/>
      <c r="HGH808" s="257"/>
      <c r="HGI808" s="257"/>
      <c r="HGJ808" s="257"/>
      <c r="HGK808" s="257"/>
      <c r="HGL808" s="257"/>
      <c r="HGM808" s="257"/>
      <c r="HGN808" s="257"/>
      <c r="HGO808" s="257"/>
      <c r="HGP808" s="257"/>
      <c r="HGQ808" s="257"/>
      <c r="HGR808" s="257"/>
      <c r="HGS808" s="257"/>
      <c r="HGT808" s="257"/>
      <c r="HGU808" s="257"/>
      <c r="HGV808" s="257"/>
      <c r="HGW808" s="257"/>
      <c r="HGX808" s="257"/>
      <c r="HGY808" s="257"/>
      <c r="HGZ808" s="257"/>
      <c r="HHA808" s="257"/>
      <c r="HHB808" s="257"/>
      <c r="HHC808" s="257"/>
      <c r="HHD808" s="257"/>
      <c r="HHE808" s="257"/>
      <c r="HHF808" s="257"/>
      <c r="HHG808" s="257"/>
      <c r="HHH808" s="257"/>
      <c r="HHI808" s="257"/>
      <c r="HHJ808" s="257"/>
      <c r="HHK808" s="257"/>
      <c r="HHL808" s="257"/>
      <c r="HHM808" s="257"/>
      <c r="HHN808" s="257"/>
      <c r="HHO808" s="257"/>
      <c r="HHP808" s="257"/>
      <c r="HHQ808" s="257"/>
      <c r="HHR808" s="257"/>
      <c r="HHS808" s="257"/>
      <c r="HHT808" s="257"/>
      <c r="HHU808" s="257"/>
      <c r="HHV808" s="257"/>
      <c r="HHW808" s="257"/>
      <c r="HHX808" s="257"/>
      <c r="HHY808" s="257"/>
      <c r="HHZ808" s="257"/>
      <c r="HIA808" s="257"/>
      <c r="HIB808" s="257"/>
      <c r="HIC808" s="257"/>
      <c r="HID808" s="257"/>
      <c r="HIE808" s="257"/>
      <c r="HIF808" s="257"/>
      <c r="HIG808" s="257"/>
      <c r="HIH808" s="257"/>
      <c r="HII808" s="257"/>
      <c r="HIJ808" s="257"/>
      <c r="HIK808" s="257"/>
      <c r="HIL808" s="257"/>
      <c r="HIM808" s="257"/>
      <c r="HIN808" s="257"/>
      <c r="HIO808" s="257"/>
      <c r="HIP808" s="257"/>
      <c r="HIQ808" s="257"/>
      <c r="HIR808" s="257"/>
      <c r="HIS808" s="257"/>
      <c r="HIT808" s="257"/>
      <c r="HIU808" s="257"/>
      <c r="HIV808" s="257"/>
      <c r="HIW808" s="257"/>
      <c r="HIX808" s="257"/>
      <c r="HIY808" s="257"/>
      <c r="HIZ808" s="257"/>
      <c r="HJA808" s="257"/>
      <c r="HJB808" s="257"/>
      <c r="HJC808" s="257"/>
      <c r="HJD808" s="257"/>
      <c r="HJE808" s="257"/>
      <c r="HJF808" s="257"/>
      <c r="HJG808" s="257"/>
      <c r="HJH808" s="257"/>
      <c r="HJI808" s="257"/>
      <c r="HJJ808" s="257"/>
      <c r="HJK808" s="257"/>
      <c r="HJL808" s="257"/>
      <c r="HJM808" s="257"/>
      <c r="HJN808" s="257"/>
      <c r="HJO808" s="257"/>
      <c r="HJP808" s="257"/>
      <c r="HJQ808" s="257"/>
      <c r="HJR808" s="257"/>
      <c r="HJS808" s="257"/>
      <c r="HJT808" s="257"/>
      <c r="HJU808" s="257"/>
      <c r="HJV808" s="257"/>
      <c r="HJW808" s="257"/>
      <c r="HJX808" s="257"/>
      <c r="HJY808" s="257"/>
      <c r="HJZ808" s="257"/>
      <c r="HKA808" s="257"/>
      <c r="HKB808" s="257"/>
      <c r="HKC808" s="257"/>
      <c r="HKD808" s="257"/>
      <c r="HKE808" s="257"/>
      <c r="HKF808" s="257"/>
      <c r="HKG808" s="257"/>
      <c r="HKH808" s="257"/>
      <c r="HKI808" s="257"/>
      <c r="HKJ808" s="257"/>
      <c r="HKK808" s="257"/>
      <c r="HKL808" s="257"/>
      <c r="HKM808" s="257"/>
      <c r="HKN808" s="257"/>
      <c r="HKO808" s="257"/>
      <c r="HKP808" s="257"/>
      <c r="HKQ808" s="257"/>
      <c r="HKR808" s="257"/>
      <c r="HKS808" s="257"/>
      <c r="HKT808" s="257"/>
      <c r="HKU808" s="257"/>
      <c r="HKV808" s="257"/>
      <c r="HKW808" s="257"/>
      <c r="HKX808" s="257"/>
      <c r="HKY808" s="257"/>
      <c r="HKZ808" s="257"/>
      <c r="HLA808" s="257"/>
      <c r="HLB808" s="257"/>
      <c r="HLC808" s="257"/>
      <c r="HLD808" s="257"/>
      <c r="HLE808" s="257"/>
      <c r="HLF808" s="257"/>
      <c r="HLG808" s="257"/>
      <c r="HLH808" s="257"/>
      <c r="HLI808" s="257"/>
      <c r="HLJ808" s="257"/>
      <c r="HLK808" s="257"/>
      <c r="HLL808" s="257"/>
      <c r="HLM808" s="257"/>
      <c r="HLN808" s="257"/>
      <c r="HLO808" s="257"/>
      <c r="HLP808" s="257"/>
      <c r="HLQ808" s="257"/>
      <c r="HLR808" s="257"/>
      <c r="HLS808" s="257"/>
      <c r="HLT808" s="257"/>
      <c r="HLU808" s="257"/>
      <c r="HLV808" s="257"/>
      <c r="HLW808" s="257"/>
      <c r="HLX808" s="257"/>
      <c r="HLY808" s="257"/>
      <c r="HLZ808" s="257"/>
      <c r="HMA808" s="257"/>
      <c r="HMB808" s="257"/>
      <c r="HMC808" s="257"/>
      <c r="HMD808" s="257"/>
      <c r="HME808" s="257"/>
      <c r="HMF808" s="257"/>
      <c r="HMG808" s="257"/>
      <c r="HMH808" s="257"/>
      <c r="HMI808" s="257"/>
      <c r="HMJ808" s="257"/>
      <c r="HMK808" s="257"/>
      <c r="HML808" s="257"/>
      <c r="HMM808" s="257"/>
      <c r="HMN808" s="257"/>
      <c r="HMO808" s="257"/>
      <c r="HMP808" s="257"/>
      <c r="HMQ808" s="257"/>
      <c r="HMR808" s="257"/>
      <c r="HMS808" s="257"/>
      <c r="HMT808" s="257"/>
      <c r="HMU808" s="257"/>
      <c r="HMV808" s="257"/>
      <c r="HMW808" s="257"/>
      <c r="HMX808" s="257"/>
      <c r="HMY808" s="257"/>
      <c r="HMZ808" s="257"/>
      <c r="HNA808" s="257"/>
      <c r="HNB808" s="257"/>
      <c r="HNC808" s="257"/>
      <c r="HND808" s="257"/>
      <c r="HNE808" s="257"/>
      <c r="HNF808" s="257"/>
      <c r="HNG808" s="257"/>
      <c r="HNH808" s="257"/>
      <c r="HNI808" s="257"/>
      <c r="HNJ808" s="257"/>
      <c r="HNK808" s="257"/>
      <c r="HNL808" s="257"/>
      <c r="HNM808" s="257"/>
      <c r="HNN808" s="257"/>
      <c r="HNO808" s="257"/>
      <c r="HNP808" s="257"/>
      <c r="HNQ808" s="257"/>
      <c r="HNR808" s="257"/>
      <c r="HNS808" s="257"/>
      <c r="HNT808" s="257"/>
      <c r="HNU808" s="257"/>
      <c r="HNV808" s="257"/>
      <c r="HNW808" s="257"/>
      <c r="HNX808" s="257"/>
      <c r="HNY808" s="257"/>
      <c r="HNZ808" s="257"/>
      <c r="HOA808" s="257"/>
      <c r="HOB808" s="257"/>
      <c r="HOC808" s="257"/>
      <c r="HOD808" s="257"/>
      <c r="HOE808" s="257"/>
      <c r="HOF808" s="257"/>
      <c r="HOG808" s="257"/>
      <c r="HOH808" s="257"/>
      <c r="HOI808" s="257"/>
      <c r="HOJ808" s="257"/>
      <c r="HOK808" s="257"/>
      <c r="HOL808" s="257"/>
      <c r="HOM808" s="257"/>
      <c r="HON808" s="257"/>
      <c r="HOO808" s="257"/>
      <c r="HOP808" s="257"/>
      <c r="HOQ808" s="257"/>
      <c r="HOR808" s="257"/>
      <c r="HOS808" s="257"/>
      <c r="HOT808" s="257"/>
      <c r="HOU808" s="257"/>
      <c r="HOV808" s="257"/>
      <c r="HOW808" s="257"/>
      <c r="HOX808" s="257"/>
      <c r="HOY808" s="257"/>
      <c r="HOZ808" s="257"/>
      <c r="HPA808" s="257"/>
      <c r="HPB808" s="257"/>
      <c r="HPC808" s="257"/>
      <c r="HPD808" s="257"/>
      <c r="HPE808" s="257"/>
      <c r="HPF808" s="257"/>
      <c r="HPG808" s="257"/>
      <c r="HPH808" s="257"/>
      <c r="HPI808" s="257"/>
      <c r="HPJ808" s="257"/>
      <c r="HPK808" s="257"/>
      <c r="HPL808" s="257"/>
      <c r="HPM808" s="257"/>
      <c r="HPN808" s="257"/>
      <c r="HPO808" s="257"/>
      <c r="HPP808" s="257"/>
      <c r="HPQ808" s="257"/>
      <c r="HPR808" s="257"/>
      <c r="HPS808" s="257"/>
      <c r="HPT808" s="257"/>
      <c r="HPU808" s="257"/>
      <c r="HPV808" s="257"/>
      <c r="HPW808" s="257"/>
      <c r="HPX808" s="257"/>
      <c r="HPY808" s="257"/>
      <c r="HPZ808" s="257"/>
      <c r="HQA808" s="257"/>
      <c r="HQB808" s="257"/>
      <c r="HQC808" s="257"/>
      <c r="HQD808" s="257"/>
      <c r="HQE808" s="257"/>
      <c r="HQF808" s="257"/>
      <c r="HQG808" s="257"/>
      <c r="HQH808" s="257"/>
      <c r="HQI808" s="257"/>
      <c r="HQJ808" s="257"/>
      <c r="HQK808" s="257"/>
      <c r="HQL808" s="257"/>
      <c r="HQM808" s="257"/>
      <c r="HQN808" s="257"/>
      <c r="HQO808" s="257"/>
      <c r="HQP808" s="257"/>
      <c r="HQQ808" s="257"/>
      <c r="HQR808" s="257"/>
      <c r="HQS808" s="257"/>
      <c r="HQT808" s="257"/>
      <c r="HQU808" s="257"/>
      <c r="HQV808" s="257"/>
      <c r="HQW808" s="257"/>
      <c r="HQX808" s="257"/>
      <c r="HQY808" s="257"/>
      <c r="HQZ808" s="257"/>
      <c r="HRA808" s="257"/>
      <c r="HRB808" s="257"/>
      <c r="HRC808" s="257"/>
      <c r="HRD808" s="257"/>
      <c r="HRE808" s="257"/>
      <c r="HRF808" s="257"/>
      <c r="HRG808" s="257"/>
      <c r="HRH808" s="257"/>
      <c r="HRI808" s="257"/>
      <c r="HRJ808" s="257"/>
      <c r="HRK808" s="257"/>
      <c r="HRL808" s="257"/>
      <c r="HRM808" s="257"/>
      <c r="HRN808" s="257"/>
      <c r="HRO808" s="257"/>
      <c r="HRP808" s="257"/>
      <c r="HRQ808" s="257"/>
      <c r="HRR808" s="257"/>
      <c r="HRS808" s="257"/>
      <c r="HRT808" s="257"/>
      <c r="HRU808" s="257"/>
      <c r="HRV808" s="257"/>
      <c r="HRW808" s="257"/>
      <c r="HRX808" s="257"/>
      <c r="HRY808" s="257"/>
      <c r="HRZ808" s="257"/>
      <c r="HSA808" s="257"/>
      <c r="HSB808" s="257"/>
      <c r="HSC808" s="257"/>
      <c r="HSD808" s="257"/>
      <c r="HSE808" s="257"/>
      <c r="HSF808" s="257"/>
      <c r="HSG808" s="257"/>
      <c r="HSH808" s="257"/>
      <c r="HSI808" s="257"/>
      <c r="HSJ808" s="257"/>
      <c r="HSK808" s="257"/>
      <c r="HSL808" s="257"/>
      <c r="HSM808" s="257"/>
      <c r="HSN808" s="257"/>
      <c r="HSO808" s="257"/>
      <c r="HSP808" s="257"/>
      <c r="HSQ808" s="257"/>
      <c r="HSR808" s="257"/>
      <c r="HSS808" s="257"/>
      <c r="HST808" s="257"/>
      <c r="HSU808" s="257"/>
      <c r="HSV808" s="257"/>
      <c r="HSW808" s="257"/>
      <c r="HSX808" s="257"/>
      <c r="HSY808" s="257"/>
      <c r="HSZ808" s="257"/>
      <c r="HTA808" s="257"/>
      <c r="HTB808" s="257"/>
      <c r="HTC808" s="257"/>
      <c r="HTD808" s="257"/>
      <c r="HTE808" s="257"/>
      <c r="HTF808" s="257"/>
      <c r="HTG808" s="257"/>
      <c r="HTH808" s="257"/>
      <c r="HTI808" s="257"/>
      <c r="HTJ808" s="257"/>
      <c r="HTK808" s="257"/>
      <c r="HTL808" s="257"/>
      <c r="HTM808" s="257"/>
      <c r="HTN808" s="257"/>
      <c r="HTO808" s="257"/>
      <c r="HTP808" s="257"/>
      <c r="HTQ808" s="257"/>
      <c r="HTR808" s="257"/>
      <c r="HTS808" s="257"/>
      <c r="HTT808" s="257"/>
      <c r="HTU808" s="257"/>
      <c r="HTV808" s="257"/>
      <c r="HTW808" s="257"/>
      <c r="HTX808" s="257"/>
      <c r="HTY808" s="257"/>
      <c r="HTZ808" s="257"/>
      <c r="HUA808" s="257"/>
      <c r="HUB808" s="257"/>
      <c r="HUC808" s="257"/>
      <c r="HUD808" s="257"/>
      <c r="HUE808" s="257"/>
      <c r="HUF808" s="257"/>
      <c r="HUG808" s="257"/>
      <c r="HUH808" s="257"/>
      <c r="HUI808" s="257"/>
      <c r="HUJ808" s="257"/>
      <c r="HUK808" s="257"/>
      <c r="HUL808" s="257"/>
      <c r="HUM808" s="257"/>
      <c r="HUN808" s="257"/>
      <c r="HUO808" s="257"/>
      <c r="HUP808" s="257"/>
      <c r="HUQ808" s="257"/>
      <c r="HUR808" s="257"/>
      <c r="HUS808" s="257"/>
      <c r="HUT808" s="257"/>
      <c r="HUU808" s="257"/>
      <c r="HUV808" s="257"/>
      <c r="HUW808" s="257"/>
      <c r="HUX808" s="257"/>
      <c r="HUY808" s="257"/>
      <c r="HUZ808" s="257"/>
      <c r="HVA808" s="257"/>
      <c r="HVB808" s="257"/>
      <c r="HVC808" s="257"/>
      <c r="HVD808" s="257"/>
      <c r="HVE808" s="257"/>
      <c r="HVF808" s="257"/>
      <c r="HVG808" s="257"/>
      <c r="HVH808" s="257"/>
      <c r="HVI808" s="257"/>
      <c r="HVJ808" s="257"/>
      <c r="HVK808" s="257"/>
      <c r="HVL808" s="257"/>
      <c r="HVM808" s="257"/>
      <c r="HVN808" s="257"/>
      <c r="HVO808" s="257"/>
      <c r="HVP808" s="257"/>
      <c r="HVQ808" s="257"/>
      <c r="HVR808" s="257"/>
      <c r="HVS808" s="257"/>
      <c r="HVT808" s="257"/>
      <c r="HVU808" s="257"/>
      <c r="HVV808" s="257"/>
      <c r="HVW808" s="257"/>
      <c r="HVX808" s="257"/>
      <c r="HVY808" s="257"/>
      <c r="HVZ808" s="257"/>
      <c r="HWA808" s="257"/>
      <c r="HWB808" s="257"/>
      <c r="HWC808" s="257"/>
      <c r="HWD808" s="257"/>
      <c r="HWE808" s="257"/>
      <c r="HWF808" s="257"/>
      <c r="HWG808" s="257"/>
      <c r="HWH808" s="257"/>
      <c r="HWI808" s="257"/>
      <c r="HWJ808" s="257"/>
      <c r="HWK808" s="257"/>
      <c r="HWL808" s="257"/>
      <c r="HWM808" s="257"/>
      <c r="HWN808" s="257"/>
      <c r="HWO808" s="257"/>
      <c r="HWP808" s="257"/>
      <c r="HWQ808" s="257"/>
      <c r="HWR808" s="257"/>
      <c r="HWS808" s="257"/>
      <c r="HWT808" s="257"/>
      <c r="HWU808" s="257"/>
      <c r="HWV808" s="257"/>
      <c r="HWW808" s="257"/>
      <c r="HWX808" s="257"/>
      <c r="HWY808" s="257"/>
      <c r="HWZ808" s="257"/>
      <c r="HXA808" s="257"/>
      <c r="HXB808" s="257"/>
      <c r="HXC808" s="257"/>
      <c r="HXD808" s="257"/>
      <c r="HXE808" s="257"/>
      <c r="HXF808" s="257"/>
      <c r="HXG808" s="257"/>
      <c r="HXH808" s="257"/>
      <c r="HXI808" s="257"/>
      <c r="HXJ808" s="257"/>
      <c r="HXK808" s="257"/>
      <c r="HXL808" s="257"/>
      <c r="HXM808" s="257"/>
      <c r="HXN808" s="257"/>
      <c r="HXO808" s="257"/>
      <c r="HXP808" s="257"/>
      <c r="HXQ808" s="257"/>
      <c r="HXR808" s="257"/>
      <c r="HXS808" s="257"/>
      <c r="HXT808" s="257"/>
      <c r="HXU808" s="257"/>
      <c r="HXV808" s="257"/>
      <c r="HXW808" s="257"/>
      <c r="HXX808" s="257"/>
      <c r="HXY808" s="257"/>
      <c r="HXZ808" s="257"/>
      <c r="HYA808" s="257"/>
      <c r="HYB808" s="257"/>
      <c r="HYC808" s="257"/>
      <c r="HYD808" s="257"/>
      <c r="HYE808" s="257"/>
      <c r="HYF808" s="257"/>
      <c r="HYG808" s="257"/>
      <c r="HYH808" s="257"/>
      <c r="HYI808" s="257"/>
      <c r="HYJ808" s="257"/>
      <c r="HYK808" s="257"/>
      <c r="HYL808" s="257"/>
      <c r="HYM808" s="257"/>
      <c r="HYN808" s="257"/>
      <c r="HYO808" s="257"/>
      <c r="HYP808" s="257"/>
      <c r="HYQ808" s="257"/>
      <c r="HYR808" s="257"/>
      <c r="HYS808" s="257"/>
      <c r="HYT808" s="257"/>
      <c r="HYU808" s="257"/>
      <c r="HYV808" s="257"/>
      <c r="HYW808" s="257"/>
      <c r="HYX808" s="257"/>
      <c r="HYY808" s="257"/>
      <c r="HYZ808" s="257"/>
      <c r="HZA808" s="257"/>
      <c r="HZB808" s="257"/>
      <c r="HZC808" s="257"/>
      <c r="HZD808" s="257"/>
      <c r="HZE808" s="257"/>
      <c r="HZF808" s="257"/>
      <c r="HZG808" s="257"/>
      <c r="HZH808" s="257"/>
      <c r="HZI808" s="257"/>
      <c r="HZJ808" s="257"/>
      <c r="HZK808" s="257"/>
      <c r="HZL808" s="257"/>
      <c r="HZM808" s="257"/>
      <c r="HZN808" s="257"/>
      <c r="HZO808" s="257"/>
      <c r="HZP808" s="257"/>
      <c r="HZQ808" s="257"/>
      <c r="HZR808" s="257"/>
      <c r="HZS808" s="257"/>
      <c r="HZT808" s="257"/>
      <c r="HZU808" s="257"/>
      <c r="HZV808" s="257"/>
      <c r="HZW808" s="257"/>
      <c r="HZX808" s="257"/>
      <c r="HZY808" s="257"/>
      <c r="HZZ808" s="257"/>
      <c r="IAA808" s="257"/>
      <c r="IAB808" s="257"/>
      <c r="IAC808" s="257"/>
      <c r="IAD808" s="257"/>
      <c r="IAE808" s="257"/>
      <c r="IAF808" s="257"/>
      <c r="IAG808" s="257"/>
      <c r="IAH808" s="257"/>
      <c r="IAI808" s="257"/>
      <c r="IAJ808" s="257"/>
      <c r="IAK808" s="257"/>
      <c r="IAL808" s="257"/>
      <c r="IAM808" s="257"/>
      <c r="IAN808" s="257"/>
      <c r="IAO808" s="257"/>
      <c r="IAP808" s="257"/>
      <c r="IAQ808" s="257"/>
      <c r="IAR808" s="257"/>
      <c r="IAS808" s="257"/>
      <c r="IAT808" s="257"/>
      <c r="IAU808" s="257"/>
      <c r="IAV808" s="257"/>
      <c r="IAW808" s="257"/>
      <c r="IAX808" s="257"/>
      <c r="IAY808" s="257"/>
      <c r="IAZ808" s="257"/>
      <c r="IBA808" s="257"/>
      <c r="IBB808" s="257"/>
      <c r="IBC808" s="257"/>
      <c r="IBD808" s="257"/>
      <c r="IBE808" s="257"/>
      <c r="IBF808" s="257"/>
      <c r="IBG808" s="257"/>
      <c r="IBH808" s="257"/>
      <c r="IBI808" s="257"/>
      <c r="IBJ808" s="257"/>
      <c r="IBK808" s="257"/>
      <c r="IBL808" s="257"/>
      <c r="IBM808" s="257"/>
      <c r="IBN808" s="257"/>
      <c r="IBO808" s="257"/>
      <c r="IBP808" s="257"/>
      <c r="IBQ808" s="257"/>
      <c r="IBR808" s="257"/>
      <c r="IBS808" s="257"/>
      <c r="IBT808" s="257"/>
      <c r="IBU808" s="257"/>
      <c r="IBV808" s="257"/>
      <c r="IBW808" s="257"/>
      <c r="IBX808" s="257"/>
      <c r="IBY808" s="257"/>
      <c r="IBZ808" s="257"/>
      <c r="ICA808" s="257"/>
      <c r="ICB808" s="257"/>
      <c r="ICC808" s="257"/>
      <c r="ICD808" s="257"/>
      <c r="ICE808" s="257"/>
      <c r="ICF808" s="257"/>
      <c r="ICG808" s="257"/>
      <c r="ICH808" s="257"/>
      <c r="ICI808" s="257"/>
      <c r="ICJ808" s="257"/>
      <c r="ICK808" s="257"/>
      <c r="ICL808" s="257"/>
      <c r="ICM808" s="257"/>
      <c r="ICN808" s="257"/>
      <c r="ICO808" s="257"/>
      <c r="ICP808" s="257"/>
      <c r="ICQ808" s="257"/>
      <c r="ICR808" s="257"/>
      <c r="ICS808" s="257"/>
      <c r="ICT808" s="257"/>
      <c r="ICU808" s="257"/>
      <c r="ICV808" s="257"/>
      <c r="ICW808" s="257"/>
      <c r="ICX808" s="257"/>
      <c r="ICY808" s="257"/>
      <c r="ICZ808" s="257"/>
      <c r="IDA808" s="257"/>
      <c r="IDB808" s="257"/>
      <c r="IDC808" s="257"/>
      <c r="IDD808" s="257"/>
      <c r="IDE808" s="257"/>
      <c r="IDF808" s="257"/>
      <c r="IDG808" s="257"/>
      <c r="IDH808" s="257"/>
      <c r="IDI808" s="257"/>
      <c r="IDJ808" s="257"/>
      <c r="IDK808" s="257"/>
      <c r="IDL808" s="257"/>
      <c r="IDM808" s="257"/>
      <c r="IDN808" s="257"/>
      <c r="IDO808" s="257"/>
      <c r="IDP808" s="257"/>
      <c r="IDQ808" s="257"/>
      <c r="IDR808" s="257"/>
      <c r="IDS808" s="257"/>
      <c r="IDT808" s="257"/>
      <c r="IDU808" s="257"/>
      <c r="IDV808" s="257"/>
      <c r="IDW808" s="257"/>
      <c r="IDX808" s="257"/>
      <c r="IDY808" s="257"/>
      <c r="IDZ808" s="257"/>
      <c r="IEA808" s="257"/>
      <c r="IEB808" s="257"/>
      <c r="IEC808" s="257"/>
      <c r="IED808" s="257"/>
      <c r="IEE808" s="257"/>
      <c r="IEF808" s="257"/>
      <c r="IEG808" s="257"/>
      <c r="IEH808" s="257"/>
      <c r="IEI808" s="257"/>
      <c r="IEJ808" s="257"/>
      <c r="IEK808" s="257"/>
      <c r="IEL808" s="257"/>
      <c r="IEM808" s="257"/>
      <c r="IEN808" s="257"/>
      <c r="IEO808" s="257"/>
      <c r="IEP808" s="257"/>
      <c r="IEQ808" s="257"/>
      <c r="IER808" s="257"/>
      <c r="IES808" s="257"/>
      <c r="IET808" s="257"/>
      <c r="IEU808" s="257"/>
      <c r="IEV808" s="257"/>
      <c r="IEW808" s="257"/>
      <c r="IEX808" s="257"/>
      <c r="IEY808" s="257"/>
      <c r="IEZ808" s="257"/>
      <c r="IFA808" s="257"/>
      <c r="IFB808" s="257"/>
      <c r="IFC808" s="257"/>
      <c r="IFD808" s="257"/>
      <c r="IFE808" s="257"/>
      <c r="IFF808" s="257"/>
      <c r="IFG808" s="257"/>
      <c r="IFH808" s="257"/>
      <c r="IFI808" s="257"/>
      <c r="IFJ808" s="257"/>
      <c r="IFK808" s="257"/>
      <c r="IFL808" s="257"/>
      <c r="IFM808" s="257"/>
      <c r="IFN808" s="257"/>
      <c r="IFO808" s="257"/>
      <c r="IFP808" s="257"/>
      <c r="IFQ808" s="257"/>
      <c r="IFR808" s="257"/>
      <c r="IFS808" s="257"/>
      <c r="IFT808" s="257"/>
      <c r="IFU808" s="257"/>
      <c r="IFV808" s="257"/>
      <c r="IFW808" s="257"/>
      <c r="IFX808" s="257"/>
      <c r="IFY808" s="257"/>
      <c r="IFZ808" s="257"/>
      <c r="IGA808" s="257"/>
      <c r="IGB808" s="257"/>
      <c r="IGC808" s="257"/>
      <c r="IGD808" s="257"/>
      <c r="IGE808" s="257"/>
      <c r="IGF808" s="257"/>
      <c r="IGG808" s="257"/>
      <c r="IGH808" s="257"/>
      <c r="IGI808" s="257"/>
      <c r="IGJ808" s="257"/>
      <c r="IGK808" s="257"/>
      <c r="IGL808" s="257"/>
      <c r="IGM808" s="257"/>
      <c r="IGN808" s="257"/>
      <c r="IGO808" s="257"/>
      <c r="IGP808" s="257"/>
      <c r="IGQ808" s="257"/>
      <c r="IGR808" s="257"/>
      <c r="IGS808" s="257"/>
      <c r="IGT808" s="257"/>
      <c r="IGU808" s="257"/>
      <c r="IGV808" s="257"/>
      <c r="IGW808" s="257"/>
      <c r="IGX808" s="257"/>
      <c r="IGY808" s="257"/>
      <c r="IGZ808" s="257"/>
      <c r="IHA808" s="257"/>
      <c r="IHB808" s="257"/>
      <c r="IHC808" s="257"/>
      <c r="IHD808" s="257"/>
      <c r="IHE808" s="257"/>
      <c r="IHF808" s="257"/>
      <c r="IHG808" s="257"/>
      <c r="IHH808" s="257"/>
      <c r="IHI808" s="257"/>
      <c r="IHJ808" s="257"/>
      <c r="IHK808" s="257"/>
      <c r="IHL808" s="257"/>
      <c r="IHM808" s="257"/>
      <c r="IHN808" s="257"/>
      <c r="IHO808" s="257"/>
      <c r="IHP808" s="257"/>
      <c r="IHQ808" s="257"/>
      <c r="IHR808" s="257"/>
      <c r="IHS808" s="257"/>
      <c r="IHT808" s="257"/>
      <c r="IHU808" s="257"/>
      <c r="IHV808" s="257"/>
      <c r="IHW808" s="257"/>
      <c r="IHX808" s="257"/>
      <c r="IHY808" s="257"/>
      <c r="IHZ808" s="257"/>
      <c r="IIA808" s="257"/>
      <c r="IIB808" s="257"/>
      <c r="IIC808" s="257"/>
      <c r="IID808" s="257"/>
      <c r="IIE808" s="257"/>
      <c r="IIF808" s="257"/>
      <c r="IIG808" s="257"/>
      <c r="IIH808" s="257"/>
      <c r="III808" s="257"/>
      <c r="IIJ808" s="257"/>
      <c r="IIK808" s="257"/>
      <c r="IIL808" s="257"/>
      <c r="IIM808" s="257"/>
      <c r="IIN808" s="257"/>
      <c r="IIO808" s="257"/>
      <c r="IIP808" s="257"/>
      <c r="IIQ808" s="257"/>
      <c r="IIR808" s="257"/>
      <c r="IIS808" s="257"/>
      <c r="IIT808" s="257"/>
      <c r="IIU808" s="257"/>
      <c r="IIV808" s="257"/>
      <c r="IIW808" s="257"/>
      <c r="IIX808" s="257"/>
      <c r="IIY808" s="257"/>
      <c r="IIZ808" s="257"/>
      <c r="IJA808" s="257"/>
      <c r="IJB808" s="257"/>
      <c r="IJC808" s="257"/>
      <c r="IJD808" s="257"/>
      <c r="IJE808" s="257"/>
      <c r="IJF808" s="257"/>
      <c r="IJG808" s="257"/>
      <c r="IJH808" s="257"/>
      <c r="IJI808" s="257"/>
      <c r="IJJ808" s="257"/>
      <c r="IJK808" s="257"/>
      <c r="IJL808" s="257"/>
      <c r="IJM808" s="257"/>
      <c r="IJN808" s="257"/>
      <c r="IJO808" s="257"/>
      <c r="IJP808" s="257"/>
      <c r="IJQ808" s="257"/>
      <c r="IJR808" s="257"/>
      <c r="IJS808" s="257"/>
      <c r="IJT808" s="257"/>
      <c r="IJU808" s="257"/>
      <c r="IJV808" s="257"/>
      <c r="IJW808" s="257"/>
      <c r="IJX808" s="257"/>
      <c r="IJY808" s="257"/>
      <c r="IJZ808" s="257"/>
      <c r="IKA808" s="257"/>
      <c r="IKB808" s="257"/>
      <c r="IKC808" s="257"/>
      <c r="IKD808" s="257"/>
      <c r="IKE808" s="257"/>
      <c r="IKF808" s="257"/>
      <c r="IKG808" s="257"/>
      <c r="IKH808" s="257"/>
      <c r="IKI808" s="257"/>
      <c r="IKJ808" s="257"/>
      <c r="IKK808" s="257"/>
      <c r="IKL808" s="257"/>
      <c r="IKM808" s="257"/>
      <c r="IKN808" s="257"/>
      <c r="IKO808" s="257"/>
      <c r="IKP808" s="257"/>
      <c r="IKQ808" s="257"/>
      <c r="IKR808" s="257"/>
      <c r="IKS808" s="257"/>
      <c r="IKT808" s="257"/>
      <c r="IKU808" s="257"/>
      <c r="IKV808" s="257"/>
      <c r="IKW808" s="257"/>
      <c r="IKX808" s="257"/>
      <c r="IKY808" s="257"/>
      <c r="IKZ808" s="257"/>
      <c r="ILA808" s="257"/>
      <c r="ILB808" s="257"/>
      <c r="ILC808" s="257"/>
      <c r="ILD808" s="257"/>
      <c r="ILE808" s="257"/>
      <c r="ILF808" s="257"/>
      <c r="ILG808" s="257"/>
      <c r="ILH808" s="257"/>
      <c r="ILI808" s="257"/>
      <c r="ILJ808" s="257"/>
      <c r="ILK808" s="257"/>
      <c r="ILL808" s="257"/>
      <c r="ILM808" s="257"/>
      <c r="ILN808" s="257"/>
      <c r="ILO808" s="257"/>
      <c r="ILP808" s="257"/>
      <c r="ILQ808" s="257"/>
      <c r="ILR808" s="257"/>
      <c r="ILS808" s="257"/>
      <c r="ILT808" s="257"/>
      <c r="ILU808" s="257"/>
      <c r="ILV808" s="257"/>
      <c r="ILW808" s="257"/>
      <c r="ILX808" s="257"/>
      <c r="ILY808" s="257"/>
      <c r="ILZ808" s="257"/>
      <c r="IMA808" s="257"/>
      <c r="IMB808" s="257"/>
      <c r="IMC808" s="257"/>
      <c r="IMD808" s="257"/>
      <c r="IME808" s="257"/>
      <c r="IMF808" s="257"/>
      <c r="IMG808" s="257"/>
      <c r="IMH808" s="257"/>
      <c r="IMI808" s="257"/>
      <c r="IMJ808" s="257"/>
      <c r="IMK808" s="257"/>
      <c r="IML808" s="257"/>
      <c r="IMM808" s="257"/>
      <c r="IMN808" s="257"/>
      <c r="IMO808" s="257"/>
      <c r="IMP808" s="257"/>
      <c r="IMQ808" s="257"/>
      <c r="IMR808" s="257"/>
      <c r="IMS808" s="257"/>
      <c r="IMT808" s="257"/>
      <c r="IMU808" s="257"/>
      <c r="IMV808" s="257"/>
      <c r="IMW808" s="257"/>
      <c r="IMX808" s="257"/>
      <c r="IMY808" s="257"/>
      <c r="IMZ808" s="257"/>
      <c r="INA808" s="257"/>
      <c r="INB808" s="257"/>
      <c r="INC808" s="257"/>
      <c r="IND808" s="257"/>
      <c r="INE808" s="257"/>
      <c r="INF808" s="257"/>
      <c r="ING808" s="257"/>
      <c r="INH808" s="257"/>
      <c r="INI808" s="257"/>
      <c r="INJ808" s="257"/>
      <c r="INK808" s="257"/>
      <c r="INL808" s="257"/>
      <c r="INM808" s="257"/>
      <c r="INN808" s="257"/>
      <c r="INO808" s="257"/>
      <c r="INP808" s="257"/>
      <c r="INQ808" s="257"/>
      <c r="INR808" s="257"/>
      <c r="INS808" s="257"/>
      <c r="INT808" s="257"/>
      <c r="INU808" s="257"/>
      <c r="INV808" s="257"/>
      <c r="INW808" s="257"/>
      <c r="INX808" s="257"/>
      <c r="INY808" s="257"/>
      <c r="INZ808" s="257"/>
      <c r="IOA808" s="257"/>
      <c r="IOB808" s="257"/>
      <c r="IOC808" s="257"/>
      <c r="IOD808" s="257"/>
      <c r="IOE808" s="257"/>
      <c r="IOF808" s="257"/>
      <c r="IOG808" s="257"/>
      <c r="IOH808" s="257"/>
      <c r="IOI808" s="257"/>
      <c r="IOJ808" s="257"/>
      <c r="IOK808" s="257"/>
      <c r="IOL808" s="257"/>
      <c r="IOM808" s="257"/>
      <c r="ION808" s="257"/>
      <c r="IOO808" s="257"/>
      <c r="IOP808" s="257"/>
      <c r="IOQ808" s="257"/>
      <c r="IOR808" s="257"/>
      <c r="IOS808" s="257"/>
      <c r="IOT808" s="257"/>
      <c r="IOU808" s="257"/>
      <c r="IOV808" s="257"/>
      <c r="IOW808" s="257"/>
      <c r="IOX808" s="257"/>
      <c r="IOY808" s="257"/>
      <c r="IOZ808" s="257"/>
      <c r="IPA808" s="257"/>
      <c r="IPB808" s="257"/>
      <c r="IPC808" s="257"/>
      <c r="IPD808" s="257"/>
      <c r="IPE808" s="257"/>
      <c r="IPF808" s="257"/>
      <c r="IPG808" s="257"/>
      <c r="IPH808" s="257"/>
      <c r="IPI808" s="257"/>
      <c r="IPJ808" s="257"/>
      <c r="IPK808" s="257"/>
      <c r="IPL808" s="257"/>
      <c r="IPM808" s="257"/>
      <c r="IPN808" s="257"/>
      <c r="IPO808" s="257"/>
      <c r="IPP808" s="257"/>
      <c r="IPQ808" s="257"/>
      <c r="IPR808" s="257"/>
      <c r="IPS808" s="257"/>
      <c r="IPT808" s="257"/>
      <c r="IPU808" s="257"/>
      <c r="IPV808" s="257"/>
      <c r="IPW808" s="257"/>
      <c r="IPX808" s="257"/>
      <c r="IPY808" s="257"/>
      <c r="IPZ808" s="257"/>
      <c r="IQA808" s="257"/>
      <c r="IQB808" s="257"/>
      <c r="IQC808" s="257"/>
      <c r="IQD808" s="257"/>
      <c r="IQE808" s="257"/>
      <c r="IQF808" s="257"/>
      <c r="IQG808" s="257"/>
      <c r="IQH808" s="257"/>
      <c r="IQI808" s="257"/>
      <c r="IQJ808" s="257"/>
      <c r="IQK808" s="257"/>
      <c r="IQL808" s="257"/>
      <c r="IQM808" s="257"/>
      <c r="IQN808" s="257"/>
      <c r="IQO808" s="257"/>
      <c r="IQP808" s="257"/>
      <c r="IQQ808" s="257"/>
      <c r="IQR808" s="257"/>
      <c r="IQS808" s="257"/>
      <c r="IQT808" s="257"/>
      <c r="IQU808" s="257"/>
      <c r="IQV808" s="257"/>
      <c r="IQW808" s="257"/>
      <c r="IQX808" s="257"/>
      <c r="IQY808" s="257"/>
      <c r="IQZ808" s="257"/>
      <c r="IRA808" s="257"/>
      <c r="IRB808" s="257"/>
      <c r="IRC808" s="257"/>
      <c r="IRD808" s="257"/>
      <c r="IRE808" s="257"/>
      <c r="IRF808" s="257"/>
      <c r="IRG808" s="257"/>
      <c r="IRH808" s="257"/>
      <c r="IRI808" s="257"/>
      <c r="IRJ808" s="257"/>
      <c r="IRK808" s="257"/>
      <c r="IRL808" s="257"/>
      <c r="IRM808" s="257"/>
      <c r="IRN808" s="257"/>
      <c r="IRO808" s="257"/>
      <c r="IRP808" s="257"/>
      <c r="IRQ808" s="257"/>
      <c r="IRR808" s="257"/>
      <c r="IRS808" s="257"/>
      <c r="IRT808" s="257"/>
      <c r="IRU808" s="257"/>
      <c r="IRV808" s="257"/>
      <c r="IRW808" s="257"/>
      <c r="IRX808" s="257"/>
      <c r="IRY808" s="257"/>
      <c r="IRZ808" s="257"/>
      <c r="ISA808" s="257"/>
      <c r="ISB808" s="257"/>
      <c r="ISC808" s="257"/>
      <c r="ISD808" s="257"/>
      <c r="ISE808" s="257"/>
      <c r="ISF808" s="257"/>
      <c r="ISG808" s="257"/>
      <c r="ISH808" s="257"/>
      <c r="ISI808" s="257"/>
      <c r="ISJ808" s="257"/>
      <c r="ISK808" s="257"/>
      <c r="ISL808" s="257"/>
      <c r="ISM808" s="257"/>
      <c r="ISN808" s="257"/>
      <c r="ISO808" s="257"/>
      <c r="ISP808" s="257"/>
      <c r="ISQ808" s="257"/>
      <c r="ISR808" s="257"/>
      <c r="ISS808" s="257"/>
      <c r="IST808" s="257"/>
      <c r="ISU808" s="257"/>
      <c r="ISV808" s="257"/>
      <c r="ISW808" s="257"/>
      <c r="ISX808" s="257"/>
      <c r="ISY808" s="257"/>
      <c r="ISZ808" s="257"/>
      <c r="ITA808" s="257"/>
      <c r="ITB808" s="257"/>
      <c r="ITC808" s="257"/>
      <c r="ITD808" s="257"/>
      <c r="ITE808" s="257"/>
      <c r="ITF808" s="257"/>
      <c r="ITG808" s="257"/>
      <c r="ITH808" s="257"/>
      <c r="ITI808" s="257"/>
      <c r="ITJ808" s="257"/>
      <c r="ITK808" s="257"/>
      <c r="ITL808" s="257"/>
      <c r="ITM808" s="257"/>
      <c r="ITN808" s="257"/>
      <c r="ITO808" s="257"/>
      <c r="ITP808" s="257"/>
      <c r="ITQ808" s="257"/>
      <c r="ITR808" s="257"/>
      <c r="ITS808" s="257"/>
      <c r="ITT808" s="257"/>
      <c r="ITU808" s="257"/>
      <c r="ITV808" s="257"/>
      <c r="ITW808" s="257"/>
      <c r="ITX808" s="257"/>
      <c r="ITY808" s="257"/>
      <c r="ITZ808" s="257"/>
      <c r="IUA808" s="257"/>
      <c r="IUB808" s="257"/>
      <c r="IUC808" s="257"/>
      <c r="IUD808" s="257"/>
      <c r="IUE808" s="257"/>
      <c r="IUF808" s="257"/>
      <c r="IUG808" s="257"/>
      <c r="IUH808" s="257"/>
      <c r="IUI808" s="257"/>
      <c r="IUJ808" s="257"/>
      <c r="IUK808" s="257"/>
      <c r="IUL808" s="257"/>
      <c r="IUM808" s="257"/>
      <c r="IUN808" s="257"/>
      <c r="IUO808" s="257"/>
      <c r="IUP808" s="257"/>
      <c r="IUQ808" s="257"/>
      <c r="IUR808" s="257"/>
      <c r="IUS808" s="257"/>
      <c r="IUT808" s="257"/>
      <c r="IUU808" s="257"/>
      <c r="IUV808" s="257"/>
      <c r="IUW808" s="257"/>
      <c r="IUX808" s="257"/>
      <c r="IUY808" s="257"/>
      <c r="IUZ808" s="257"/>
      <c r="IVA808" s="257"/>
      <c r="IVB808" s="257"/>
      <c r="IVC808" s="257"/>
      <c r="IVD808" s="257"/>
      <c r="IVE808" s="257"/>
      <c r="IVF808" s="257"/>
      <c r="IVG808" s="257"/>
      <c r="IVH808" s="257"/>
      <c r="IVI808" s="257"/>
      <c r="IVJ808" s="257"/>
      <c r="IVK808" s="257"/>
      <c r="IVL808" s="257"/>
      <c r="IVM808" s="257"/>
      <c r="IVN808" s="257"/>
      <c r="IVO808" s="257"/>
      <c r="IVP808" s="257"/>
      <c r="IVQ808" s="257"/>
      <c r="IVR808" s="257"/>
      <c r="IVS808" s="257"/>
      <c r="IVT808" s="257"/>
      <c r="IVU808" s="257"/>
      <c r="IVV808" s="257"/>
      <c r="IVW808" s="257"/>
      <c r="IVX808" s="257"/>
      <c r="IVY808" s="257"/>
      <c r="IVZ808" s="257"/>
      <c r="IWA808" s="257"/>
      <c r="IWB808" s="257"/>
      <c r="IWC808" s="257"/>
      <c r="IWD808" s="257"/>
      <c r="IWE808" s="257"/>
      <c r="IWF808" s="257"/>
      <c r="IWG808" s="257"/>
      <c r="IWH808" s="257"/>
      <c r="IWI808" s="257"/>
      <c r="IWJ808" s="257"/>
      <c r="IWK808" s="257"/>
      <c r="IWL808" s="257"/>
      <c r="IWM808" s="257"/>
      <c r="IWN808" s="257"/>
      <c r="IWO808" s="257"/>
      <c r="IWP808" s="257"/>
      <c r="IWQ808" s="257"/>
      <c r="IWR808" s="257"/>
      <c r="IWS808" s="257"/>
      <c r="IWT808" s="257"/>
      <c r="IWU808" s="257"/>
      <c r="IWV808" s="257"/>
      <c r="IWW808" s="257"/>
      <c r="IWX808" s="257"/>
      <c r="IWY808" s="257"/>
      <c r="IWZ808" s="257"/>
      <c r="IXA808" s="257"/>
      <c r="IXB808" s="257"/>
      <c r="IXC808" s="257"/>
      <c r="IXD808" s="257"/>
      <c r="IXE808" s="257"/>
      <c r="IXF808" s="257"/>
      <c r="IXG808" s="257"/>
      <c r="IXH808" s="257"/>
      <c r="IXI808" s="257"/>
      <c r="IXJ808" s="257"/>
      <c r="IXK808" s="257"/>
      <c r="IXL808" s="257"/>
      <c r="IXM808" s="257"/>
      <c r="IXN808" s="257"/>
      <c r="IXO808" s="257"/>
      <c r="IXP808" s="257"/>
      <c r="IXQ808" s="257"/>
      <c r="IXR808" s="257"/>
      <c r="IXS808" s="257"/>
      <c r="IXT808" s="257"/>
      <c r="IXU808" s="257"/>
      <c r="IXV808" s="257"/>
      <c r="IXW808" s="257"/>
      <c r="IXX808" s="257"/>
      <c r="IXY808" s="257"/>
      <c r="IXZ808" s="257"/>
      <c r="IYA808" s="257"/>
      <c r="IYB808" s="257"/>
      <c r="IYC808" s="257"/>
      <c r="IYD808" s="257"/>
      <c r="IYE808" s="257"/>
      <c r="IYF808" s="257"/>
      <c r="IYG808" s="257"/>
      <c r="IYH808" s="257"/>
      <c r="IYI808" s="257"/>
      <c r="IYJ808" s="257"/>
      <c r="IYK808" s="257"/>
      <c r="IYL808" s="257"/>
      <c r="IYM808" s="257"/>
      <c r="IYN808" s="257"/>
      <c r="IYO808" s="257"/>
      <c r="IYP808" s="257"/>
      <c r="IYQ808" s="257"/>
      <c r="IYR808" s="257"/>
      <c r="IYS808" s="257"/>
      <c r="IYT808" s="257"/>
      <c r="IYU808" s="257"/>
      <c r="IYV808" s="257"/>
      <c r="IYW808" s="257"/>
      <c r="IYX808" s="257"/>
      <c r="IYY808" s="257"/>
      <c r="IYZ808" s="257"/>
      <c r="IZA808" s="257"/>
      <c r="IZB808" s="257"/>
      <c r="IZC808" s="257"/>
      <c r="IZD808" s="257"/>
      <c r="IZE808" s="257"/>
      <c r="IZF808" s="257"/>
      <c r="IZG808" s="257"/>
      <c r="IZH808" s="257"/>
      <c r="IZI808" s="257"/>
      <c r="IZJ808" s="257"/>
      <c r="IZK808" s="257"/>
      <c r="IZL808" s="257"/>
      <c r="IZM808" s="257"/>
      <c r="IZN808" s="257"/>
      <c r="IZO808" s="257"/>
      <c r="IZP808" s="257"/>
      <c r="IZQ808" s="257"/>
      <c r="IZR808" s="257"/>
      <c r="IZS808" s="257"/>
      <c r="IZT808" s="257"/>
      <c r="IZU808" s="257"/>
      <c r="IZV808" s="257"/>
      <c r="IZW808" s="257"/>
      <c r="IZX808" s="257"/>
      <c r="IZY808" s="257"/>
      <c r="IZZ808" s="257"/>
      <c r="JAA808" s="257"/>
      <c r="JAB808" s="257"/>
      <c r="JAC808" s="257"/>
      <c r="JAD808" s="257"/>
      <c r="JAE808" s="257"/>
      <c r="JAF808" s="257"/>
      <c r="JAG808" s="257"/>
      <c r="JAH808" s="257"/>
      <c r="JAI808" s="257"/>
      <c r="JAJ808" s="257"/>
      <c r="JAK808" s="257"/>
      <c r="JAL808" s="257"/>
      <c r="JAM808" s="257"/>
      <c r="JAN808" s="257"/>
      <c r="JAO808" s="257"/>
      <c r="JAP808" s="257"/>
      <c r="JAQ808" s="257"/>
      <c r="JAR808" s="257"/>
      <c r="JAS808" s="257"/>
      <c r="JAT808" s="257"/>
      <c r="JAU808" s="257"/>
      <c r="JAV808" s="257"/>
      <c r="JAW808" s="257"/>
      <c r="JAX808" s="257"/>
      <c r="JAY808" s="257"/>
      <c r="JAZ808" s="257"/>
      <c r="JBA808" s="257"/>
      <c r="JBB808" s="257"/>
      <c r="JBC808" s="257"/>
      <c r="JBD808" s="257"/>
      <c r="JBE808" s="257"/>
      <c r="JBF808" s="257"/>
      <c r="JBG808" s="257"/>
      <c r="JBH808" s="257"/>
      <c r="JBI808" s="257"/>
      <c r="JBJ808" s="257"/>
      <c r="JBK808" s="257"/>
      <c r="JBL808" s="257"/>
      <c r="JBM808" s="257"/>
      <c r="JBN808" s="257"/>
      <c r="JBO808" s="257"/>
      <c r="JBP808" s="257"/>
      <c r="JBQ808" s="257"/>
      <c r="JBR808" s="257"/>
      <c r="JBS808" s="257"/>
      <c r="JBT808" s="257"/>
      <c r="JBU808" s="257"/>
      <c r="JBV808" s="257"/>
      <c r="JBW808" s="257"/>
      <c r="JBX808" s="257"/>
      <c r="JBY808" s="257"/>
      <c r="JBZ808" s="257"/>
      <c r="JCA808" s="257"/>
      <c r="JCB808" s="257"/>
      <c r="JCC808" s="257"/>
      <c r="JCD808" s="257"/>
      <c r="JCE808" s="257"/>
      <c r="JCF808" s="257"/>
      <c r="JCG808" s="257"/>
      <c r="JCH808" s="257"/>
      <c r="JCI808" s="257"/>
      <c r="JCJ808" s="257"/>
      <c r="JCK808" s="257"/>
      <c r="JCL808" s="257"/>
      <c r="JCM808" s="257"/>
      <c r="JCN808" s="257"/>
      <c r="JCO808" s="257"/>
      <c r="JCP808" s="257"/>
      <c r="JCQ808" s="257"/>
      <c r="JCR808" s="257"/>
      <c r="JCS808" s="257"/>
      <c r="JCT808" s="257"/>
      <c r="JCU808" s="257"/>
      <c r="JCV808" s="257"/>
      <c r="JCW808" s="257"/>
      <c r="JCX808" s="257"/>
      <c r="JCY808" s="257"/>
      <c r="JCZ808" s="257"/>
      <c r="JDA808" s="257"/>
      <c r="JDB808" s="257"/>
      <c r="JDC808" s="257"/>
      <c r="JDD808" s="257"/>
      <c r="JDE808" s="257"/>
      <c r="JDF808" s="257"/>
      <c r="JDG808" s="257"/>
      <c r="JDH808" s="257"/>
      <c r="JDI808" s="257"/>
      <c r="JDJ808" s="257"/>
      <c r="JDK808" s="257"/>
      <c r="JDL808" s="257"/>
      <c r="JDM808" s="257"/>
      <c r="JDN808" s="257"/>
      <c r="JDO808" s="257"/>
      <c r="JDP808" s="257"/>
      <c r="JDQ808" s="257"/>
      <c r="JDR808" s="257"/>
      <c r="JDS808" s="257"/>
      <c r="JDT808" s="257"/>
      <c r="JDU808" s="257"/>
      <c r="JDV808" s="257"/>
      <c r="JDW808" s="257"/>
      <c r="JDX808" s="257"/>
      <c r="JDY808" s="257"/>
      <c r="JDZ808" s="257"/>
      <c r="JEA808" s="257"/>
      <c r="JEB808" s="257"/>
      <c r="JEC808" s="257"/>
      <c r="JED808" s="257"/>
      <c r="JEE808" s="257"/>
      <c r="JEF808" s="257"/>
      <c r="JEG808" s="257"/>
      <c r="JEH808" s="257"/>
      <c r="JEI808" s="257"/>
      <c r="JEJ808" s="257"/>
      <c r="JEK808" s="257"/>
      <c r="JEL808" s="257"/>
      <c r="JEM808" s="257"/>
      <c r="JEN808" s="257"/>
      <c r="JEO808" s="257"/>
      <c r="JEP808" s="257"/>
      <c r="JEQ808" s="257"/>
      <c r="JER808" s="257"/>
      <c r="JES808" s="257"/>
      <c r="JET808" s="257"/>
      <c r="JEU808" s="257"/>
      <c r="JEV808" s="257"/>
      <c r="JEW808" s="257"/>
      <c r="JEX808" s="257"/>
      <c r="JEY808" s="257"/>
      <c r="JEZ808" s="257"/>
      <c r="JFA808" s="257"/>
      <c r="JFB808" s="257"/>
      <c r="JFC808" s="257"/>
      <c r="JFD808" s="257"/>
      <c r="JFE808" s="257"/>
      <c r="JFF808" s="257"/>
      <c r="JFG808" s="257"/>
      <c r="JFH808" s="257"/>
      <c r="JFI808" s="257"/>
      <c r="JFJ808" s="257"/>
      <c r="JFK808" s="257"/>
      <c r="JFL808" s="257"/>
      <c r="JFM808" s="257"/>
      <c r="JFN808" s="257"/>
      <c r="JFO808" s="257"/>
      <c r="JFP808" s="257"/>
      <c r="JFQ808" s="257"/>
      <c r="JFR808" s="257"/>
      <c r="JFS808" s="257"/>
      <c r="JFT808" s="257"/>
      <c r="JFU808" s="257"/>
      <c r="JFV808" s="257"/>
      <c r="JFW808" s="257"/>
      <c r="JFX808" s="257"/>
      <c r="JFY808" s="257"/>
      <c r="JFZ808" s="257"/>
      <c r="JGA808" s="257"/>
      <c r="JGB808" s="257"/>
      <c r="JGC808" s="257"/>
      <c r="JGD808" s="257"/>
      <c r="JGE808" s="257"/>
      <c r="JGF808" s="257"/>
      <c r="JGG808" s="257"/>
      <c r="JGH808" s="257"/>
      <c r="JGI808" s="257"/>
      <c r="JGJ808" s="257"/>
      <c r="JGK808" s="257"/>
      <c r="JGL808" s="257"/>
      <c r="JGM808" s="257"/>
      <c r="JGN808" s="257"/>
      <c r="JGO808" s="257"/>
      <c r="JGP808" s="257"/>
      <c r="JGQ808" s="257"/>
      <c r="JGR808" s="257"/>
      <c r="JGS808" s="257"/>
      <c r="JGT808" s="257"/>
      <c r="JGU808" s="257"/>
      <c r="JGV808" s="257"/>
      <c r="JGW808" s="257"/>
      <c r="JGX808" s="257"/>
      <c r="JGY808" s="257"/>
      <c r="JGZ808" s="257"/>
      <c r="JHA808" s="257"/>
      <c r="JHB808" s="257"/>
      <c r="JHC808" s="257"/>
      <c r="JHD808" s="257"/>
      <c r="JHE808" s="257"/>
      <c r="JHF808" s="257"/>
      <c r="JHG808" s="257"/>
      <c r="JHH808" s="257"/>
      <c r="JHI808" s="257"/>
      <c r="JHJ808" s="257"/>
      <c r="JHK808" s="257"/>
      <c r="JHL808" s="257"/>
      <c r="JHM808" s="257"/>
      <c r="JHN808" s="257"/>
      <c r="JHO808" s="257"/>
      <c r="JHP808" s="257"/>
      <c r="JHQ808" s="257"/>
      <c r="JHR808" s="257"/>
      <c r="JHS808" s="257"/>
      <c r="JHT808" s="257"/>
      <c r="JHU808" s="257"/>
      <c r="JHV808" s="257"/>
      <c r="JHW808" s="257"/>
      <c r="JHX808" s="257"/>
      <c r="JHY808" s="257"/>
      <c r="JHZ808" s="257"/>
      <c r="JIA808" s="257"/>
      <c r="JIB808" s="257"/>
      <c r="JIC808" s="257"/>
      <c r="JID808" s="257"/>
      <c r="JIE808" s="257"/>
      <c r="JIF808" s="257"/>
      <c r="JIG808" s="257"/>
      <c r="JIH808" s="257"/>
      <c r="JII808" s="257"/>
      <c r="JIJ808" s="257"/>
      <c r="JIK808" s="257"/>
      <c r="JIL808" s="257"/>
      <c r="JIM808" s="257"/>
      <c r="JIN808" s="257"/>
      <c r="JIO808" s="257"/>
      <c r="JIP808" s="257"/>
      <c r="JIQ808" s="257"/>
      <c r="JIR808" s="257"/>
      <c r="JIS808" s="257"/>
      <c r="JIT808" s="257"/>
      <c r="JIU808" s="257"/>
      <c r="JIV808" s="257"/>
      <c r="JIW808" s="257"/>
      <c r="JIX808" s="257"/>
      <c r="JIY808" s="257"/>
      <c r="JIZ808" s="257"/>
      <c r="JJA808" s="257"/>
      <c r="JJB808" s="257"/>
      <c r="JJC808" s="257"/>
      <c r="JJD808" s="257"/>
      <c r="JJE808" s="257"/>
      <c r="JJF808" s="257"/>
      <c r="JJG808" s="257"/>
      <c r="JJH808" s="257"/>
      <c r="JJI808" s="257"/>
      <c r="JJJ808" s="257"/>
      <c r="JJK808" s="257"/>
      <c r="JJL808" s="257"/>
      <c r="JJM808" s="257"/>
      <c r="JJN808" s="257"/>
      <c r="JJO808" s="257"/>
      <c r="JJP808" s="257"/>
      <c r="JJQ808" s="257"/>
      <c r="JJR808" s="257"/>
      <c r="JJS808" s="257"/>
      <c r="JJT808" s="257"/>
      <c r="JJU808" s="257"/>
      <c r="JJV808" s="257"/>
      <c r="JJW808" s="257"/>
      <c r="JJX808" s="257"/>
      <c r="JJY808" s="257"/>
      <c r="JJZ808" s="257"/>
      <c r="JKA808" s="257"/>
      <c r="JKB808" s="257"/>
      <c r="JKC808" s="257"/>
      <c r="JKD808" s="257"/>
      <c r="JKE808" s="257"/>
      <c r="JKF808" s="257"/>
      <c r="JKG808" s="257"/>
      <c r="JKH808" s="257"/>
      <c r="JKI808" s="257"/>
      <c r="JKJ808" s="257"/>
      <c r="JKK808" s="257"/>
      <c r="JKL808" s="257"/>
      <c r="JKM808" s="257"/>
      <c r="JKN808" s="257"/>
      <c r="JKO808" s="257"/>
      <c r="JKP808" s="257"/>
      <c r="JKQ808" s="257"/>
      <c r="JKR808" s="257"/>
      <c r="JKS808" s="257"/>
      <c r="JKT808" s="257"/>
      <c r="JKU808" s="257"/>
      <c r="JKV808" s="257"/>
      <c r="JKW808" s="257"/>
      <c r="JKX808" s="257"/>
      <c r="JKY808" s="257"/>
      <c r="JKZ808" s="257"/>
      <c r="JLA808" s="257"/>
      <c r="JLB808" s="257"/>
      <c r="JLC808" s="257"/>
      <c r="JLD808" s="257"/>
      <c r="JLE808" s="257"/>
      <c r="JLF808" s="257"/>
      <c r="JLG808" s="257"/>
      <c r="JLH808" s="257"/>
      <c r="JLI808" s="257"/>
      <c r="JLJ808" s="257"/>
      <c r="JLK808" s="257"/>
      <c r="JLL808" s="257"/>
      <c r="JLM808" s="257"/>
      <c r="JLN808" s="257"/>
      <c r="JLO808" s="257"/>
      <c r="JLP808" s="257"/>
      <c r="JLQ808" s="257"/>
      <c r="JLR808" s="257"/>
      <c r="JLS808" s="257"/>
      <c r="JLT808" s="257"/>
      <c r="JLU808" s="257"/>
      <c r="JLV808" s="257"/>
      <c r="JLW808" s="257"/>
      <c r="JLX808" s="257"/>
      <c r="JLY808" s="257"/>
      <c r="JLZ808" s="257"/>
      <c r="JMA808" s="257"/>
      <c r="JMB808" s="257"/>
      <c r="JMC808" s="257"/>
      <c r="JMD808" s="257"/>
      <c r="JME808" s="257"/>
      <c r="JMF808" s="257"/>
      <c r="JMG808" s="257"/>
      <c r="JMH808" s="257"/>
      <c r="JMI808" s="257"/>
      <c r="JMJ808" s="257"/>
      <c r="JMK808" s="257"/>
      <c r="JML808" s="257"/>
      <c r="JMM808" s="257"/>
      <c r="JMN808" s="257"/>
      <c r="JMO808" s="257"/>
      <c r="JMP808" s="257"/>
      <c r="JMQ808" s="257"/>
      <c r="JMR808" s="257"/>
      <c r="JMS808" s="257"/>
      <c r="JMT808" s="257"/>
      <c r="JMU808" s="257"/>
      <c r="JMV808" s="257"/>
      <c r="JMW808" s="257"/>
      <c r="JMX808" s="257"/>
      <c r="JMY808" s="257"/>
      <c r="JMZ808" s="257"/>
      <c r="JNA808" s="257"/>
      <c r="JNB808" s="257"/>
      <c r="JNC808" s="257"/>
      <c r="JND808" s="257"/>
      <c r="JNE808" s="257"/>
      <c r="JNF808" s="257"/>
      <c r="JNG808" s="257"/>
      <c r="JNH808" s="257"/>
      <c r="JNI808" s="257"/>
      <c r="JNJ808" s="257"/>
      <c r="JNK808" s="257"/>
      <c r="JNL808" s="257"/>
      <c r="JNM808" s="257"/>
      <c r="JNN808" s="257"/>
      <c r="JNO808" s="257"/>
      <c r="JNP808" s="257"/>
      <c r="JNQ808" s="257"/>
      <c r="JNR808" s="257"/>
      <c r="JNS808" s="257"/>
      <c r="JNT808" s="257"/>
      <c r="JNU808" s="257"/>
      <c r="JNV808" s="257"/>
      <c r="JNW808" s="257"/>
      <c r="JNX808" s="257"/>
      <c r="JNY808" s="257"/>
      <c r="JNZ808" s="257"/>
      <c r="JOA808" s="257"/>
      <c r="JOB808" s="257"/>
      <c r="JOC808" s="257"/>
      <c r="JOD808" s="257"/>
      <c r="JOE808" s="257"/>
      <c r="JOF808" s="257"/>
      <c r="JOG808" s="257"/>
      <c r="JOH808" s="257"/>
      <c r="JOI808" s="257"/>
      <c r="JOJ808" s="257"/>
      <c r="JOK808" s="257"/>
      <c r="JOL808" s="257"/>
      <c r="JOM808" s="257"/>
      <c r="JON808" s="257"/>
      <c r="JOO808" s="257"/>
      <c r="JOP808" s="257"/>
      <c r="JOQ808" s="257"/>
      <c r="JOR808" s="257"/>
      <c r="JOS808" s="257"/>
      <c r="JOT808" s="257"/>
      <c r="JOU808" s="257"/>
      <c r="JOV808" s="257"/>
      <c r="JOW808" s="257"/>
      <c r="JOX808" s="257"/>
      <c r="JOY808" s="257"/>
      <c r="JOZ808" s="257"/>
      <c r="JPA808" s="257"/>
      <c r="JPB808" s="257"/>
      <c r="JPC808" s="257"/>
      <c r="JPD808" s="257"/>
      <c r="JPE808" s="257"/>
      <c r="JPF808" s="257"/>
      <c r="JPG808" s="257"/>
      <c r="JPH808" s="257"/>
      <c r="JPI808" s="257"/>
      <c r="JPJ808" s="257"/>
      <c r="JPK808" s="257"/>
      <c r="JPL808" s="257"/>
      <c r="JPM808" s="257"/>
      <c r="JPN808" s="257"/>
      <c r="JPO808" s="257"/>
      <c r="JPP808" s="257"/>
      <c r="JPQ808" s="257"/>
      <c r="JPR808" s="257"/>
      <c r="JPS808" s="257"/>
      <c r="JPT808" s="257"/>
      <c r="JPU808" s="257"/>
      <c r="JPV808" s="257"/>
      <c r="JPW808" s="257"/>
      <c r="JPX808" s="257"/>
      <c r="JPY808" s="257"/>
      <c r="JPZ808" s="257"/>
      <c r="JQA808" s="257"/>
      <c r="JQB808" s="257"/>
      <c r="JQC808" s="257"/>
      <c r="JQD808" s="257"/>
      <c r="JQE808" s="257"/>
      <c r="JQF808" s="257"/>
      <c r="JQG808" s="257"/>
      <c r="JQH808" s="257"/>
      <c r="JQI808" s="257"/>
      <c r="JQJ808" s="257"/>
      <c r="JQK808" s="257"/>
      <c r="JQL808" s="257"/>
      <c r="JQM808" s="257"/>
      <c r="JQN808" s="257"/>
      <c r="JQO808" s="257"/>
      <c r="JQP808" s="257"/>
      <c r="JQQ808" s="257"/>
      <c r="JQR808" s="257"/>
      <c r="JQS808" s="257"/>
      <c r="JQT808" s="257"/>
      <c r="JQU808" s="257"/>
      <c r="JQV808" s="257"/>
      <c r="JQW808" s="257"/>
      <c r="JQX808" s="257"/>
      <c r="JQY808" s="257"/>
      <c r="JQZ808" s="257"/>
      <c r="JRA808" s="257"/>
      <c r="JRB808" s="257"/>
      <c r="JRC808" s="257"/>
      <c r="JRD808" s="257"/>
      <c r="JRE808" s="257"/>
      <c r="JRF808" s="257"/>
      <c r="JRG808" s="257"/>
      <c r="JRH808" s="257"/>
      <c r="JRI808" s="257"/>
      <c r="JRJ808" s="257"/>
      <c r="JRK808" s="257"/>
      <c r="JRL808" s="257"/>
      <c r="JRM808" s="257"/>
      <c r="JRN808" s="257"/>
      <c r="JRO808" s="257"/>
      <c r="JRP808" s="257"/>
      <c r="JRQ808" s="257"/>
      <c r="JRR808" s="257"/>
      <c r="JRS808" s="257"/>
      <c r="JRT808" s="257"/>
      <c r="JRU808" s="257"/>
      <c r="JRV808" s="257"/>
      <c r="JRW808" s="257"/>
      <c r="JRX808" s="257"/>
      <c r="JRY808" s="257"/>
      <c r="JRZ808" s="257"/>
      <c r="JSA808" s="257"/>
      <c r="JSB808" s="257"/>
      <c r="JSC808" s="257"/>
      <c r="JSD808" s="257"/>
      <c r="JSE808" s="257"/>
      <c r="JSF808" s="257"/>
      <c r="JSG808" s="257"/>
      <c r="JSH808" s="257"/>
      <c r="JSI808" s="257"/>
      <c r="JSJ808" s="257"/>
      <c r="JSK808" s="257"/>
      <c r="JSL808" s="257"/>
      <c r="JSM808" s="257"/>
      <c r="JSN808" s="257"/>
      <c r="JSO808" s="257"/>
      <c r="JSP808" s="257"/>
      <c r="JSQ808" s="257"/>
      <c r="JSR808" s="257"/>
      <c r="JSS808" s="257"/>
      <c r="JST808" s="257"/>
      <c r="JSU808" s="257"/>
      <c r="JSV808" s="257"/>
      <c r="JSW808" s="257"/>
      <c r="JSX808" s="257"/>
      <c r="JSY808" s="257"/>
      <c r="JSZ808" s="257"/>
      <c r="JTA808" s="257"/>
      <c r="JTB808" s="257"/>
      <c r="JTC808" s="257"/>
      <c r="JTD808" s="257"/>
      <c r="JTE808" s="257"/>
      <c r="JTF808" s="257"/>
      <c r="JTG808" s="257"/>
      <c r="JTH808" s="257"/>
      <c r="JTI808" s="257"/>
      <c r="JTJ808" s="257"/>
      <c r="JTK808" s="257"/>
      <c r="JTL808" s="257"/>
      <c r="JTM808" s="257"/>
      <c r="JTN808" s="257"/>
      <c r="JTO808" s="257"/>
      <c r="JTP808" s="257"/>
      <c r="JTQ808" s="257"/>
      <c r="JTR808" s="257"/>
      <c r="JTS808" s="257"/>
      <c r="JTT808" s="257"/>
      <c r="JTU808" s="257"/>
      <c r="JTV808" s="257"/>
      <c r="JTW808" s="257"/>
      <c r="JTX808" s="257"/>
      <c r="JTY808" s="257"/>
      <c r="JTZ808" s="257"/>
      <c r="JUA808" s="257"/>
      <c r="JUB808" s="257"/>
      <c r="JUC808" s="257"/>
      <c r="JUD808" s="257"/>
      <c r="JUE808" s="257"/>
      <c r="JUF808" s="257"/>
      <c r="JUG808" s="257"/>
      <c r="JUH808" s="257"/>
      <c r="JUI808" s="257"/>
      <c r="JUJ808" s="257"/>
      <c r="JUK808" s="257"/>
      <c r="JUL808" s="257"/>
      <c r="JUM808" s="257"/>
      <c r="JUN808" s="257"/>
      <c r="JUO808" s="257"/>
      <c r="JUP808" s="257"/>
      <c r="JUQ808" s="257"/>
      <c r="JUR808" s="257"/>
      <c r="JUS808" s="257"/>
      <c r="JUT808" s="257"/>
      <c r="JUU808" s="257"/>
      <c r="JUV808" s="257"/>
      <c r="JUW808" s="257"/>
      <c r="JUX808" s="257"/>
      <c r="JUY808" s="257"/>
      <c r="JUZ808" s="257"/>
      <c r="JVA808" s="257"/>
      <c r="JVB808" s="257"/>
      <c r="JVC808" s="257"/>
      <c r="JVD808" s="257"/>
      <c r="JVE808" s="257"/>
      <c r="JVF808" s="257"/>
      <c r="JVG808" s="257"/>
      <c r="JVH808" s="257"/>
      <c r="JVI808" s="257"/>
      <c r="JVJ808" s="257"/>
      <c r="JVK808" s="257"/>
      <c r="JVL808" s="257"/>
      <c r="JVM808" s="257"/>
      <c r="JVN808" s="257"/>
      <c r="JVO808" s="257"/>
      <c r="JVP808" s="257"/>
      <c r="JVQ808" s="257"/>
      <c r="JVR808" s="257"/>
      <c r="JVS808" s="257"/>
      <c r="JVT808" s="257"/>
      <c r="JVU808" s="257"/>
      <c r="JVV808" s="257"/>
      <c r="JVW808" s="257"/>
      <c r="JVX808" s="257"/>
      <c r="JVY808" s="257"/>
      <c r="JVZ808" s="257"/>
      <c r="JWA808" s="257"/>
      <c r="JWB808" s="257"/>
      <c r="JWC808" s="257"/>
      <c r="JWD808" s="257"/>
      <c r="JWE808" s="257"/>
      <c r="JWF808" s="257"/>
      <c r="JWG808" s="257"/>
      <c r="JWH808" s="257"/>
      <c r="JWI808" s="257"/>
      <c r="JWJ808" s="257"/>
      <c r="JWK808" s="257"/>
      <c r="JWL808" s="257"/>
      <c r="JWM808" s="257"/>
      <c r="JWN808" s="257"/>
      <c r="JWO808" s="257"/>
      <c r="JWP808" s="257"/>
      <c r="JWQ808" s="257"/>
      <c r="JWR808" s="257"/>
      <c r="JWS808" s="257"/>
      <c r="JWT808" s="257"/>
      <c r="JWU808" s="257"/>
      <c r="JWV808" s="257"/>
      <c r="JWW808" s="257"/>
      <c r="JWX808" s="257"/>
      <c r="JWY808" s="257"/>
      <c r="JWZ808" s="257"/>
      <c r="JXA808" s="257"/>
      <c r="JXB808" s="257"/>
      <c r="JXC808" s="257"/>
      <c r="JXD808" s="257"/>
      <c r="JXE808" s="257"/>
      <c r="JXF808" s="257"/>
      <c r="JXG808" s="257"/>
      <c r="JXH808" s="257"/>
      <c r="JXI808" s="257"/>
      <c r="JXJ808" s="257"/>
      <c r="JXK808" s="257"/>
      <c r="JXL808" s="257"/>
      <c r="JXM808" s="257"/>
      <c r="JXN808" s="257"/>
      <c r="JXO808" s="257"/>
      <c r="JXP808" s="257"/>
      <c r="JXQ808" s="257"/>
      <c r="JXR808" s="257"/>
      <c r="JXS808" s="257"/>
      <c r="JXT808" s="257"/>
      <c r="JXU808" s="257"/>
      <c r="JXV808" s="257"/>
      <c r="JXW808" s="257"/>
      <c r="JXX808" s="257"/>
      <c r="JXY808" s="257"/>
      <c r="JXZ808" s="257"/>
      <c r="JYA808" s="257"/>
      <c r="JYB808" s="257"/>
      <c r="JYC808" s="257"/>
      <c r="JYD808" s="257"/>
      <c r="JYE808" s="257"/>
      <c r="JYF808" s="257"/>
      <c r="JYG808" s="257"/>
      <c r="JYH808" s="257"/>
      <c r="JYI808" s="257"/>
      <c r="JYJ808" s="257"/>
      <c r="JYK808" s="257"/>
      <c r="JYL808" s="257"/>
      <c r="JYM808" s="257"/>
      <c r="JYN808" s="257"/>
      <c r="JYO808" s="257"/>
      <c r="JYP808" s="257"/>
      <c r="JYQ808" s="257"/>
      <c r="JYR808" s="257"/>
      <c r="JYS808" s="257"/>
      <c r="JYT808" s="257"/>
      <c r="JYU808" s="257"/>
      <c r="JYV808" s="257"/>
      <c r="JYW808" s="257"/>
      <c r="JYX808" s="257"/>
      <c r="JYY808" s="257"/>
      <c r="JYZ808" s="257"/>
      <c r="JZA808" s="257"/>
      <c r="JZB808" s="257"/>
      <c r="JZC808" s="257"/>
      <c r="JZD808" s="257"/>
      <c r="JZE808" s="257"/>
      <c r="JZF808" s="257"/>
      <c r="JZG808" s="257"/>
      <c r="JZH808" s="257"/>
      <c r="JZI808" s="257"/>
      <c r="JZJ808" s="257"/>
      <c r="JZK808" s="257"/>
      <c r="JZL808" s="257"/>
      <c r="JZM808" s="257"/>
      <c r="JZN808" s="257"/>
      <c r="JZO808" s="257"/>
      <c r="JZP808" s="257"/>
      <c r="JZQ808" s="257"/>
      <c r="JZR808" s="257"/>
      <c r="JZS808" s="257"/>
      <c r="JZT808" s="257"/>
      <c r="JZU808" s="257"/>
      <c r="JZV808" s="257"/>
      <c r="JZW808" s="257"/>
      <c r="JZX808" s="257"/>
      <c r="JZY808" s="257"/>
      <c r="JZZ808" s="257"/>
      <c r="KAA808" s="257"/>
      <c r="KAB808" s="257"/>
      <c r="KAC808" s="257"/>
      <c r="KAD808" s="257"/>
      <c r="KAE808" s="257"/>
      <c r="KAF808" s="257"/>
      <c r="KAG808" s="257"/>
      <c r="KAH808" s="257"/>
      <c r="KAI808" s="257"/>
      <c r="KAJ808" s="257"/>
      <c r="KAK808" s="257"/>
      <c r="KAL808" s="257"/>
      <c r="KAM808" s="257"/>
      <c r="KAN808" s="257"/>
      <c r="KAO808" s="257"/>
      <c r="KAP808" s="257"/>
      <c r="KAQ808" s="257"/>
      <c r="KAR808" s="257"/>
      <c r="KAS808" s="257"/>
      <c r="KAT808" s="257"/>
      <c r="KAU808" s="257"/>
      <c r="KAV808" s="257"/>
      <c r="KAW808" s="257"/>
      <c r="KAX808" s="257"/>
      <c r="KAY808" s="257"/>
      <c r="KAZ808" s="257"/>
      <c r="KBA808" s="257"/>
      <c r="KBB808" s="257"/>
      <c r="KBC808" s="257"/>
      <c r="KBD808" s="257"/>
      <c r="KBE808" s="257"/>
      <c r="KBF808" s="257"/>
      <c r="KBG808" s="257"/>
      <c r="KBH808" s="257"/>
      <c r="KBI808" s="257"/>
      <c r="KBJ808" s="257"/>
      <c r="KBK808" s="257"/>
      <c r="KBL808" s="257"/>
      <c r="KBM808" s="257"/>
      <c r="KBN808" s="257"/>
      <c r="KBO808" s="257"/>
      <c r="KBP808" s="257"/>
      <c r="KBQ808" s="257"/>
      <c r="KBR808" s="257"/>
      <c r="KBS808" s="257"/>
      <c r="KBT808" s="257"/>
      <c r="KBU808" s="257"/>
      <c r="KBV808" s="257"/>
      <c r="KBW808" s="257"/>
      <c r="KBX808" s="257"/>
      <c r="KBY808" s="257"/>
      <c r="KBZ808" s="257"/>
      <c r="KCA808" s="257"/>
      <c r="KCB808" s="257"/>
      <c r="KCC808" s="257"/>
      <c r="KCD808" s="257"/>
      <c r="KCE808" s="257"/>
      <c r="KCF808" s="257"/>
      <c r="KCG808" s="257"/>
      <c r="KCH808" s="257"/>
      <c r="KCI808" s="257"/>
      <c r="KCJ808" s="257"/>
      <c r="KCK808" s="257"/>
      <c r="KCL808" s="257"/>
      <c r="KCM808" s="257"/>
      <c r="KCN808" s="257"/>
      <c r="KCO808" s="257"/>
      <c r="KCP808" s="257"/>
      <c r="KCQ808" s="257"/>
      <c r="KCR808" s="257"/>
      <c r="KCS808" s="257"/>
      <c r="KCT808" s="257"/>
      <c r="KCU808" s="257"/>
      <c r="KCV808" s="257"/>
      <c r="KCW808" s="257"/>
      <c r="KCX808" s="257"/>
      <c r="KCY808" s="257"/>
      <c r="KCZ808" s="257"/>
      <c r="KDA808" s="257"/>
      <c r="KDB808" s="257"/>
      <c r="KDC808" s="257"/>
      <c r="KDD808" s="257"/>
      <c r="KDE808" s="257"/>
      <c r="KDF808" s="257"/>
      <c r="KDG808" s="257"/>
      <c r="KDH808" s="257"/>
      <c r="KDI808" s="257"/>
      <c r="KDJ808" s="257"/>
      <c r="KDK808" s="257"/>
      <c r="KDL808" s="257"/>
      <c r="KDM808" s="257"/>
      <c r="KDN808" s="257"/>
      <c r="KDO808" s="257"/>
      <c r="KDP808" s="257"/>
      <c r="KDQ808" s="257"/>
      <c r="KDR808" s="257"/>
      <c r="KDS808" s="257"/>
      <c r="KDT808" s="257"/>
      <c r="KDU808" s="257"/>
      <c r="KDV808" s="257"/>
      <c r="KDW808" s="257"/>
      <c r="KDX808" s="257"/>
      <c r="KDY808" s="257"/>
      <c r="KDZ808" s="257"/>
      <c r="KEA808" s="257"/>
      <c r="KEB808" s="257"/>
      <c r="KEC808" s="257"/>
      <c r="KED808" s="257"/>
      <c r="KEE808" s="257"/>
      <c r="KEF808" s="257"/>
      <c r="KEG808" s="257"/>
      <c r="KEH808" s="257"/>
      <c r="KEI808" s="257"/>
      <c r="KEJ808" s="257"/>
      <c r="KEK808" s="257"/>
      <c r="KEL808" s="257"/>
      <c r="KEM808" s="257"/>
      <c r="KEN808" s="257"/>
      <c r="KEO808" s="257"/>
      <c r="KEP808" s="257"/>
      <c r="KEQ808" s="257"/>
      <c r="KER808" s="257"/>
      <c r="KES808" s="257"/>
      <c r="KET808" s="257"/>
      <c r="KEU808" s="257"/>
      <c r="KEV808" s="257"/>
      <c r="KEW808" s="257"/>
      <c r="KEX808" s="257"/>
      <c r="KEY808" s="257"/>
      <c r="KEZ808" s="257"/>
      <c r="KFA808" s="257"/>
      <c r="KFB808" s="257"/>
      <c r="KFC808" s="257"/>
      <c r="KFD808" s="257"/>
      <c r="KFE808" s="257"/>
      <c r="KFF808" s="257"/>
      <c r="KFG808" s="257"/>
      <c r="KFH808" s="257"/>
      <c r="KFI808" s="257"/>
      <c r="KFJ808" s="257"/>
      <c r="KFK808" s="257"/>
      <c r="KFL808" s="257"/>
      <c r="KFM808" s="257"/>
      <c r="KFN808" s="257"/>
      <c r="KFO808" s="257"/>
      <c r="KFP808" s="257"/>
      <c r="KFQ808" s="257"/>
      <c r="KFR808" s="257"/>
      <c r="KFS808" s="257"/>
      <c r="KFT808" s="257"/>
      <c r="KFU808" s="257"/>
      <c r="KFV808" s="257"/>
      <c r="KFW808" s="257"/>
      <c r="KFX808" s="257"/>
      <c r="KFY808" s="257"/>
      <c r="KFZ808" s="257"/>
      <c r="KGA808" s="257"/>
      <c r="KGB808" s="257"/>
      <c r="KGC808" s="257"/>
      <c r="KGD808" s="257"/>
      <c r="KGE808" s="257"/>
      <c r="KGF808" s="257"/>
      <c r="KGG808" s="257"/>
      <c r="KGH808" s="257"/>
      <c r="KGI808" s="257"/>
      <c r="KGJ808" s="257"/>
      <c r="KGK808" s="257"/>
      <c r="KGL808" s="257"/>
      <c r="KGM808" s="257"/>
      <c r="KGN808" s="257"/>
      <c r="KGO808" s="257"/>
      <c r="KGP808" s="257"/>
      <c r="KGQ808" s="257"/>
      <c r="KGR808" s="257"/>
      <c r="KGS808" s="257"/>
      <c r="KGT808" s="257"/>
      <c r="KGU808" s="257"/>
      <c r="KGV808" s="257"/>
      <c r="KGW808" s="257"/>
      <c r="KGX808" s="257"/>
      <c r="KGY808" s="257"/>
      <c r="KGZ808" s="257"/>
      <c r="KHA808" s="257"/>
      <c r="KHB808" s="257"/>
      <c r="KHC808" s="257"/>
      <c r="KHD808" s="257"/>
      <c r="KHE808" s="257"/>
      <c r="KHF808" s="257"/>
      <c r="KHG808" s="257"/>
      <c r="KHH808" s="257"/>
      <c r="KHI808" s="257"/>
      <c r="KHJ808" s="257"/>
      <c r="KHK808" s="257"/>
      <c r="KHL808" s="257"/>
      <c r="KHM808" s="257"/>
      <c r="KHN808" s="257"/>
      <c r="KHO808" s="257"/>
      <c r="KHP808" s="257"/>
      <c r="KHQ808" s="257"/>
      <c r="KHR808" s="257"/>
      <c r="KHS808" s="257"/>
      <c r="KHT808" s="257"/>
      <c r="KHU808" s="257"/>
      <c r="KHV808" s="257"/>
      <c r="KHW808" s="257"/>
      <c r="KHX808" s="257"/>
      <c r="KHY808" s="257"/>
      <c r="KHZ808" s="257"/>
      <c r="KIA808" s="257"/>
      <c r="KIB808" s="257"/>
      <c r="KIC808" s="257"/>
      <c r="KID808" s="257"/>
      <c r="KIE808" s="257"/>
      <c r="KIF808" s="257"/>
      <c r="KIG808" s="257"/>
      <c r="KIH808" s="257"/>
      <c r="KII808" s="257"/>
      <c r="KIJ808" s="257"/>
      <c r="KIK808" s="257"/>
      <c r="KIL808" s="257"/>
      <c r="KIM808" s="257"/>
      <c r="KIN808" s="257"/>
      <c r="KIO808" s="257"/>
      <c r="KIP808" s="257"/>
      <c r="KIQ808" s="257"/>
      <c r="KIR808" s="257"/>
      <c r="KIS808" s="257"/>
      <c r="KIT808" s="257"/>
      <c r="KIU808" s="257"/>
      <c r="KIV808" s="257"/>
      <c r="KIW808" s="257"/>
      <c r="KIX808" s="257"/>
      <c r="KIY808" s="257"/>
      <c r="KIZ808" s="257"/>
      <c r="KJA808" s="257"/>
      <c r="KJB808" s="257"/>
      <c r="KJC808" s="257"/>
      <c r="KJD808" s="257"/>
      <c r="KJE808" s="257"/>
      <c r="KJF808" s="257"/>
      <c r="KJG808" s="257"/>
      <c r="KJH808" s="257"/>
      <c r="KJI808" s="257"/>
      <c r="KJJ808" s="257"/>
      <c r="KJK808" s="257"/>
      <c r="KJL808" s="257"/>
      <c r="KJM808" s="257"/>
      <c r="KJN808" s="257"/>
      <c r="KJO808" s="257"/>
      <c r="KJP808" s="257"/>
      <c r="KJQ808" s="257"/>
      <c r="KJR808" s="257"/>
      <c r="KJS808" s="257"/>
      <c r="KJT808" s="257"/>
      <c r="KJU808" s="257"/>
      <c r="KJV808" s="257"/>
      <c r="KJW808" s="257"/>
      <c r="KJX808" s="257"/>
      <c r="KJY808" s="257"/>
      <c r="KJZ808" s="257"/>
      <c r="KKA808" s="257"/>
      <c r="KKB808" s="257"/>
      <c r="KKC808" s="257"/>
      <c r="KKD808" s="257"/>
      <c r="KKE808" s="257"/>
      <c r="KKF808" s="257"/>
      <c r="KKG808" s="257"/>
      <c r="KKH808" s="257"/>
      <c r="KKI808" s="257"/>
      <c r="KKJ808" s="257"/>
      <c r="KKK808" s="257"/>
      <c r="KKL808" s="257"/>
      <c r="KKM808" s="257"/>
      <c r="KKN808" s="257"/>
      <c r="KKO808" s="257"/>
      <c r="KKP808" s="257"/>
      <c r="KKQ808" s="257"/>
      <c r="KKR808" s="257"/>
      <c r="KKS808" s="257"/>
      <c r="KKT808" s="257"/>
      <c r="KKU808" s="257"/>
      <c r="KKV808" s="257"/>
      <c r="KKW808" s="257"/>
      <c r="KKX808" s="257"/>
      <c r="KKY808" s="257"/>
      <c r="KKZ808" s="257"/>
      <c r="KLA808" s="257"/>
      <c r="KLB808" s="257"/>
      <c r="KLC808" s="257"/>
      <c r="KLD808" s="257"/>
      <c r="KLE808" s="257"/>
      <c r="KLF808" s="257"/>
      <c r="KLG808" s="257"/>
      <c r="KLH808" s="257"/>
      <c r="KLI808" s="257"/>
      <c r="KLJ808" s="257"/>
      <c r="KLK808" s="257"/>
      <c r="KLL808" s="257"/>
      <c r="KLM808" s="257"/>
      <c r="KLN808" s="257"/>
      <c r="KLO808" s="257"/>
      <c r="KLP808" s="257"/>
      <c r="KLQ808" s="257"/>
      <c r="KLR808" s="257"/>
      <c r="KLS808" s="257"/>
      <c r="KLT808" s="257"/>
      <c r="KLU808" s="257"/>
      <c r="KLV808" s="257"/>
      <c r="KLW808" s="257"/>
      <c r="KLX808" s="257"/>
      <c r="KLY808" s="257"/>
      <c r="KLZ808" s="257"/>
      <c r="KMA808" s="257"/>
      <c r="KMB808" s="257"/>
      <c r="KMC808" s="257"/>
      <c r="KMD808" s="257"/>
      <c r="KME808" s="257"/>
      <c r="KMF808" s="257"/>
      <c r="KMG808" s="257"/>
      <c r="KMH808" s="257"/>
      <c r="KMI808" s="257"/>
      <c r="KMJ808" s="257"/>
      <c r="KMK808" s="257"/>
      <c r="KML808" s="257"/>
      <c r="KMM808" s="257"/>
      <c r="KMN808" s="257"/>
      <c r="KMO808" s="257"/>
      <c r="KMP808" s="257"/>
      <c r="KMQ808" s="257"/>
      <c r="KMR808" s="257"/>
      <c r="KMS808" s="257"/>
      <c r="KMT808" s="257"/>
      <c r="KMU808" s="257"/>
      <c r="KMV808" s="257"/>
      <c r="KMW808" s="257"/>
      <c r="KMX808" s="257"/>
      <c r="KMY808" s="257"/>
      <c r="KMZ808" s="257"/>
      <c r="KNA808" s="257"/>
      <c r="KNB808" s="257"/>
      <c r="KNC808" s="257"/>
      <c r="KND808" s="257"/>
      <c r="KNE808" s="257"/>
      <c r="KNF808" s="257"/>
      <c r="KNG808" s="257"/>
      <c r="KNH808" s="257"/>
      <c r="KNI808" s="257"/>
      <c r="KNJ808" s="257"/>
      <c r="KNK808" s="257"/>
      <c r="KNL808" s="257"/>
      <c r="KNM808" s="257"/>
      <c r="KNN808" s="257"/>
      <c r="KNO808" s="257"/>
      <c r="KNP808" s="257"/>
      <c r="KNQ808" s="257"/>
      <c r="KNR808" s="257"/>
      <c r="KNS808" s="257"/>
      <c r="KNT808" s="257"/>
      <c r="KNU808" s="257"/>
      <c r="KNV808" s="257"/>
      <c r="KNW808" s="257"/>
      <c r="KNX808" s="257"/>
      <c r="KNY808" s="257"/>
      <c r="KNZ808" s="257"/>
      <c r="KOA808" s="257"/>
      <c r="KOB808" s="257"/>
      <c r="KOC808" s="257"/>
      <c r="KOD808" s="257"/>
      <c r="KOE808" s="257"/>
      <c r="KOF808" s="257"/>
      <c r="KOG808" s="257"/>
      <c r="KOH808" s="257"/>
      <c r="KOI808" s="257"/>
      <c r="KOJ808" s="257"/>
      <c r="KOK808" s="257"/>
      <c r="KOL808" s="257"/>
      <c r="KOM808" s="257"/>
      <c r="KON808" s="257"/>
      <c r="KOO808" s="257"/>
      <c r="KOP808" s="257"/>
      <c r="KOQ808" s="257"/>
      <c r="KOR808" s="257"/>
      <c r="KOS808" s="257"/>
      <c r="KOT808" s="257"/>
      <c r="KOU808" s="257"/>
      <c r="KOV808" s="257"/>
      <c r="KOW808" s="257"/>
      <c r="KOX808" s="257"/>
      <c r="KOY808" s="257"/>
      <c r="KOZ808" s="257"/>
      <c r="KPA808" s="257"/>
      <c r="KPB808" s="257"/>
      <c r="KPC808" s="257"/>
      <c r="KPD808" s="257"/>
      <c r="KPE808" s="257"/>
      <c r="KPF808" s="257"/>
      <c r="KPG808" s="257"/>
      <c r="KPH808" s="257"/>
      <c r="KPI808" s="257"/>
      <c r="KPJ808" s="257"/>
      <c r="KPK808" s="257"/>
      <c r="KPL808" s="257"/>
      <c r="KPM808" s="257"/>
      <c r="KPN808" s="257"/>
      <c r="KPO808" s="257"/>
      <c r="KPP808" s="257"/>
      <c r="KPQ808" s="257"/>
      <c r="KPR808" s="257"/>
      <c r="KPS808" s="257"/>
      <c r="KPT808" s="257"/>
      <c r="KPU808" s="257"/>
      <c r="KPV808" s="257"/>
      <c r="KPW808" s="257"/>
      <c r="KPX808" s="257"/>
      <c r="KPY808" s="257"/>
      <c r="KPZ808" s="257"/>
      <c r="KQA808" s="257"/>
      <c r="KQB808" s="257"/>
      <c r="KQC808" s="257"/>
      <c r="KQD808" s="257"/>
      <c r="KQE808" s="257"/>
      <c r="KQF808" s="257"/>
      <c r="KQG808" s="257"/>
      <c r="KQH808" s="257"/>
      <c r="KQI808" s="257"/>
      <c r="KQJ808" s="257"/>
      <c r="KQK808" s="257"/>
      <c r="KQL808" s="257"/>
      <c r="KQM808" s="257"/>
      <c r="KQN808" s="257"/>
      <c r="KQO808" s="257"/>
      <c r="KQP808" s="257"/>
      <c r="KQQ808" s="257"/>
      <c r="KQR808" s="257"/>
      <c r="KQS808" s="257"/>
      <c r="KQT808" s="257"/>
      <c r="KQU808" s="257"/>
      <c r="KQV808" s="257"/>
      <c r="KQW808" s="257"/>
      <c r="KQX808" s="257"/>
      <c r="KQY808" s="257"/>
      <c r="KQZ808" s="257"/>
      <c r="KRA808" s="257"/>
      <c r="KRB808" s="257"/>
      <c r="KRC808" s="257"/>
      <c r="KRD808" s="257"/>
      <c r="KRE808" s="257"/>
      <c r="KRF808" s="257"/>
      <c r="KRG808" s="257"/>
      <c r="KRH808" s="257"/>
      <c r="KRI808" s="257"/>
      <c r="KRJ808" s="257"/>
      <c r="KRK808" s="257"/>
      <c r="KRL808" s="257"/>
      <c r="KRM808" s="257"/>
      <c r="KRN808" s="257"/>
      <c r="KRO808" s="257"/>
      <c r="KRP808" s="257"/>
      <c r="KRQ808" s="257"/>
      <c r="KRR808" s="257"/>
      <c r="KRS808" s="257"/>
      <c r="KRT808" s="257"/>
      <c r="KRU808" s="257"/>
      <c r="KRV808" s="257"/>
      <c r="KRW808" s="257"/>
      <c r="KRX808" s="257"/>
      <c r="KRY808" s="257"/>
      <c r="KRZ808" s="257"/>
      <c r="KSA808" s="257"/>
      <c r="KSB808" s="257"/>
      <c r="KSC808" s="257"/>
      <c r="KSD808" s="257"/>
      <c r="KSE808" s="257"/>
      <c r="KSF808" s="257"/>
      <c r="KSG808" s="257"/>
      <c r="KSH808" s="257"/>
      <c r="KSI808" s="257"/>
      <c r="KSJ808" s="257"/>
      <c r="KSK808" s="257"/>
      <c r="KSL808" s="257"/>
      <c r="KSM808" s="257"/>
      <c r="KSN808" s="257"/>
      <c r="KSO808" s="257"/>
      <c r="KSP808" s="257"/>
      <c r="KSQ808" s="257"/>
      <c r="KSR808" s="257"/>
      <c r="KSS808" s="257"/>
      <c r="KST808" s="257"/>
      <c r="KSU808" s="257"/>
      <c r="KSV808" s="257"/>
      <c r="KSW808" s="257"/>
      <c r="KSX808" s="257"/>
      <c r="KSY808" s="257"/>
      <c r="KSZ808" s="257"/>
      <c r="KTA808" s="257"/>
      <c r="KTB808" s="257"/>
      <c r="KTC808" s="257"/>
      <c r="KTD808" s="257"/>
      <c r="KTE808" s="257"/>
      <c r="KTF808" s="257"/>
      <c r="KTG808" s="257"/>
      <c r="KTH808" s="257"/>
      <c r="KTI808" s="257"/>
      <c r="KTJ808" s="257"/>
      <c r="KTK808" s="257"/>
      <c r="KTL808" s="257"/>
      <c r="KTM808" s="257"/>
      <c r="KTN808" s="257"/>
      <c r="KTO808" s="257"/>
      <c r="KTP808" s="257"/>
      <c r="KTQ808" s="257"/>
      <c r="KTR808" s="257"/>
      <c r="KTS808" s="257"/>
      <c r="KTT808" s="257"/>
      <c r="KTU808" s="257"/>
      <c r="KTV808" s="257"/>
      <c r="KTW808" s="257"/>
      <c r="KTX808" s="257"/>
      <c r="KTY808" s="257"/>
      <c r="KTZ808" s="257"/>
      <c r="KUA808" s="257"/>
      <c r="KUB808" s="257"/>
      <c r="KUC808" s="257"/>
      <c r="KUD808" s="257"/>
      <c r="KUE808" s="257"/>
      <c r="KUF808" s="257"/>
      <c r="KUG808" s="257"/>
      <c r="KUH808" s="257"/>
      <c r="KUI808" s="257"/>
      <c r="KUJ808" s="257"/>
      <c r="KUK808" s="257"/>
      <c r="KUL808" s="257"/>
      <c r="KUM808" s="257"/>
      <c r="KUN808" s="257"/>
      <c r="KUO808" s="257"/>
      <c r="KUP808" s="257"/>
      <c r="KUQ808" s="257"/>
      <c r="KUR808" s="257"/>
      <c r="KUS808" s="257"/>
      <c r="KUT808" s="257"/>
      <c r="KUU808" s="257"/>
      <c r="KUV808" s="257"/>
      <c r="KUW808" s="257"/>
      <c r="KUX808" s="257"/>
      <c r="KUY808" s="257"/>
      <c r="KUZ808" s="257"/>
      <c r="KVA808" s="257"/>
      <c r="KVB808" s="257"/>
      <c r="KVC808" s="257"/>
      <c r="KVD808" s="257"/>
      <c r="KVE808" s="257"/>
      <c r="KVF808" s="257"/>
      <c r="KVG808" s="257"/>
      <c r="KVH808" s="257"/>
      <c r="KVI808" s="257"/>
      <c r="KVJ808" s="257"/>
      <c r="KVK808" s="257"/>
      <c r="KVL808" s="257"/>
      <c r="KVM808" s="257"/>
      <c r="KVN808" s="257"/>
      <c r="KVO808" s="257"/>
      <c r="KVP808" s="257"/>
      <c r="KVQ808" s="257"/>
      <c r="KVR808" s="257"/>
      <c r="KVS808" s="257"/>
      <c r="KVT808" s="257"/>
      <c r="KVU808" s="257"/>
      <c r="KVV808" s="257"/>
      <c r="KVW808" s="257"/>
      <c r="KVX808" s="257"/>
      <c r="KVY808" s="257"/>
      <c r="KVZ808" s="257"/>
      <c r="KWA808" s="257"/>
      <c r="KWB808" s="257"/>
      <c r="KWC808" s="257"/>
      <c r="KWD808" s="257"/>
      <c r="KWE808" s="257"/>
      <c r="KWF808" s="257"/>
      <c r="KWG808" s="257"/>
      <c r="KWH808" s="257"/>
      <c r="KWI808" s="257"/>
      <c r="KWJ808" s="257"/>
      <c r="KWK808" s="257"/>
      <c r="KWL808" s="257"/>
      <c r="KWM808" s="257"/>
      <c r="KWN808" s="257"/>
      <c r="KWO808" s="257"/>
      <c r="KWP808" s="257"/>
      <c r="KWQ808" s="257"/>
      <c r="KWR808" s="257"/>
      <c r="KWS808" s="257"/>
      <c r="KWT808" s="257"/>
      <c r="KWU808" s="257"/>
      <c r="KWV808" s="257"/>
      <c r="KWW808" s="257"/>
      <c r="KWX808" s="257"/>
      <c r="KWY808" s="257"/>
      <c r="KWZ808" s="257"/>
      <c r="KXA808" s="257"/>
      <c r="KXB808" s="257"/>
      <c r="KXC808" s="257"/>
      <c r="KXD808" s="257"/>
      <c r="KXE808" s="257"/>
      <c r="KXF808" s="257"/>
      <c r="KXG808" s="257"/>
      <c r="KXH808" s="257"/>
      <c r="KXI808" s="257"/>
      <c r="KXJ808" s="257"/>
      <c r="KXK808" s="257"/>
      <c r="KXL808" s="257"/>
      <c r="KXM808" s="257"/>
      <c r="KXN808" s="257"/>
      <c r="KXO808" s="257"/>
      <c r="KXP808" s="257"/>
      <c r="KXQ808" s="257"/>
      <c r="KXR808" s="257"/>
      <c r="KXS808" s="257"/>
      <c r="KXT808" s="257"/>
      <c r="KXU808" s="257"/>
      <c r="KXV808" s="257"/>
      <c r="KXW808" s="257"/>
      <c r="KXX808" s="257"/>
      <c r="KXY808" s="257"/>
      <c r="KXZ808" s="257"/>
      <c r="KYA808" s="257"/>
      <c r="KYB808" s="257"/>
      <c r="KYC808" s="257"/>
      <c r="KYD808" s="257"/>
      <c r="KYE808" s="257"/>
      <c r="KYF808" s="257"/>
      <c r="KYG808" s="257"/>
      <c r="KYH808" s="257"/>
      <c r="KYI808" s="257"/>
      <c r="KYJ808" s="257"/>
      <c r="KYK808" s="257"/>
      <c r="KYL808" s="257"/>
      <c r="KYM808" s="257"/>
      <c r="KYN808" s="257"/>
      <c r="KYO808" s="257"/>
      <c r="KYP808" s="257"/>
      <c r="KYQ808" s="257"/>
      <c r="KYR808" s="257"/>
      <c r="KYS808" s="257"/>
      <c r="KYT808" s="257"/>
      <c r="KYU808" s="257"/>
      <c r="KYV808" s="257"/>
      <c r="KYW808" s="257"/>
      <c r="KYX808" s="257"/>
      <c r="KYY808" s="257"/>
      <c r="KYZ808" s="257"/>
      <c r="KZA808" s="257"/>
      <c r="KZB808" s="257"/>
      <c r="KZC808" s="257"/>
      <c r="KZD808" s="257"/>
      <c r="KZE808" s="257"/>
      <c r="KZF808" s="257"/>
      <c r="KZG808" s="257"/>
      <c r="KZH808" s="257"/>
      <c r="KZI808" s="257"/>
      <c r="KZJ808" s="257"/>
      <c r="KZK808" s="257"/>
      <c r="KZL808" s="257"/>
      <c r="KZM808" s="257"/>
      <c r="KZN808" s="257"/>
      <c r="KZO808" s="257"/>
      <c r="KZP808" s="257"/>
      <c r="KZQ808" s="257"/>
      <c r="KZR808" s="257"/>
      <c r="KZS808" s="257"/>
      <c r="KZT808" s="257"/>
      <c r="KZU808" s="257"/>
      <c r="KZV808" s="257"/>
      <c r="KZW808" s="257"/>
      <c r="KZX808" s="257"/>
      <c r="KZY808" s="257"/>
      <c r="KZZ808" s="257"/>
      <c r="LAA808" s="257"/>
      <c r="LAB808" s="257"/>
      <c r="LAC808" s="257"/>
      <c r="LAD808" s="257"/>
      <c r="LAE808" s="257"/>
      <c r="LAF808" s="257"/>
      <c r="LAG808" s="257"/>
      <c r="LAH808" s="257"/>
      <c r="LAI808" s="257"/>
      <c r="LAJ808" s="257"/>
      <c r="LAK808" s="257"/>
      <c r="LAL808" s="257"/>
      <c r="LAM808" s="257"/>
      <c r="LAN808" s="257"/>
      <c r="LAO808" s="257"/>
      <c r="LAP808" s="257"/>
      <c r="LAQ808" s="257"/>
      <c r="LAR808" s="257"/>
      <c r="LAS808" s="257"/>
      <c r="LAT808" s="257"/>
      <c r="LAU808" s="257"/>
      <c r="LAV808" s="257"/>
      <c r="LAW808" s="257"/>
      <c r="LAX808" s="257"/>
      <c r="LAY808" s="257"/>
      <c r="LAZ808" s="257"/>
      <c r="LBA808" s="257"/>
      <c r="LBB808" s="257"/>
      <c r="LBC808" s="257"/>
      <c r="LBD808" s="257"/>
      <c r="LBE808" s="257"/>
      <c r="LBF808" s="257"/>
      <c r="LBG808" s="257"/>
      <c r="LBH808" s="257"/>
      <c r="LBI808" s="257"/>
      <c r="LBJ808" s="257"/>
      <c r="LBK808" s="257"/>
      <c r="LBL808" s="257"/>
      <c r="LBM808" s="257"/>
      <c r="LBN808" s="257"/>
      <c r="LBO808" s="257"/>
      <c r="LBP808" s="257"/>
      <c r="LBQ808" s="257"/>
      <c r="LBR808" s="257"/>
      <c r="LBS808" s="257"/>
      <c r="LBT808" s="257"/>
      <c r="LBU808" s="257"/>
      <c r="LBV808" s="257"/>
      <c r="LBW808" s="257"/>
      <c r="LBX808" s="257"/>
      <c r="LBY808" s="257"/>
      <c r="LBZ808" s="257"/>
      <c r="LCA808" s="257"/>
      <c r="LCB808" s="257"/>
      <c r="LCC808" s="257"/>
      <c r="LCD808" s="257"/>
      <c r="LCE808" s="257"/>
      <c r="LCF808" s="257"/>
      <c r="LCG808" s="257"/>
      <c r="LCH808" s="257"/>
      <c r="LCI808" s="257"/>
      <c r="LCJ808" s="257"/>
      <c r="LCK808" s="257"/>
      <c r="LCL808" s="257"/>
      <c r="LCM808" s="257"/>
      <c r="LCN808" s="257"/>
      <c r="LCO808" s="257"/>
      <c r="LCP808" s="257"/>
      <c r="LCQ808" s="257"/>
      <c r="LCR808" s="257"/>
      <c r="LCS808" s="257"/>
      <c r="LCT808" s="257"/>
      <c r="LCU808" s="257"/>
      <c r="LCV808" s="257"/>
      <c r="LCW808" s="257"/>
      <c r="LCX808" s="257"/>
      <c r="LCY808" s="257"/>
      <c r="LCZ808" s="257"/>
      <c r="LDA808" s="257"/>
      <c r="LDB808" s="257"/>
      <c r="LDC808" s="257"/>
      <c r="LDD808" s="257"/>
      <c r="LDE808" s="257"/>
      <c r="LDF808" s="257"/>
      <c r="LDG808" s="257"/>
      <c r="LDH808" s="257"/>
      <c r="LDI808" s="257"/>
      <c r="LDJ808" s="257"/>
      <c r="LDK808" s="257"/>
      <c r="LDL808" s="257"/>
      <c r="LDM808" s="257"/>
      <c r="LDN808" s="257"/>
      <c r="LDO808" s="257"/>
      <c r="LDP808" s="257"/>
      <c r="LDQ808" s="257"/>
      <c r="LDR808" s="257"/>
      <c r="LDS808" s="257"/>
      <c r="LDT808" s="257"/>
      <c r="LDU808" s="257"/>
      <c r="LDV808" s="257"/>
      <c r="LDW808" s="257"/>
      <c r="LDX808" s="257"/>
      <c r="LDY808" s="257"/>
      <c r="LDZ808" s="257"/>
      <c r="LEA808" s="257"/>
      <c r="LEB808" s="257"/>
      <c r="LEC808" s="257"/>
      <c r="LED808" s="257"/>
      <c r="LEE808" s="257"/>
      <c r="LEF808" s="257"/>
      <c r="LEG808" s="257"/>
      <c r="LEH808" s="257"/>
      <c r="LEI808" s="257"/>
      <c r="LEJ808" s="257"/>
      <c r="LEK808" s="257"/>
      <c r="LEL808" s="257"/>
      <c r="LEM808" s="257"/>
      <c r="LEN808" s="257"/>
      <c r="LEO808" s="257"/>
      <c r="LEP808" s="257"/>
      <c r="LEQ808" s="257"/>
      <c r="LER808" s="257"/>
      <c r="LES808" s="257"/>
      <c r="LET808" s="257"/>
      <c r="LEU808" s="257"/>
      <c r="LEV808" s="257"/>
      <c r="LEW808" s="257"/>
      <c r="LEX808" s="257"/>
      <c r="LEY808" s="257"/>
      <c r="LEZ808" s="257"/>
      <c r="LFA808" s="257"/>
      <c r="LFB808" s="257"/>
      <c r="LFC808" s="257"/>
      <c r="LFD808" s="257"/>
      <c r="LFE808" s="257"/>
      <c r="LFF808" s="257"/>
      <c r="LFG808" s="257"/>
      <c r="LFH808" s="257"/>
      <c r="LFI808" s="257"/>
      <c r="LFJ808" s="257"/>
      <c r="LFK808" s="257"/>
      <c r="LFL808" s="257"/>
      <c r="LFM808" s="257"/>
      <c r="LFN808" s="257"/>
      <c r="LFO808" s="257"/>
      <c r="LFP808" s="257"/>
      <c r="LFQ808" s="257"/>
      <c r="LFR808" s="257"/>
      <c r="LFS808" s="257"/>
      <c r="LFT808" s="257"/>
      <c r="LFU808" s="257"/>
      <c r="LFV808" s="257"/>
      <c r="LFW808" s="257"/>
      <c r="LFX808" s="257"/>
      <c r="LFY808" s="257"/>
      <c r="LFZ808" s="257"/>
      <c r="LGA808" s="257"/>
      <c r="LGB808" s="257"/>
      <c r="LGC808" s="257"/>
      <c r="LGD808" s="257"/>
      <c r="LGE808" s="257"/>
      <c r="LGF808" s="257"/>
      <c r="LGG808" s="257"/>
      <c r="LGH808" s="257"/>
      <c r="LGI808" s="257"/>
      <c r="LGJ808" s="257"/>
      <c r="LGK808" s="257"/>
      <c r="LGL808" s="257"/>
      <c r="LGM808" s="257"/>
      <c r="LGN808" s="257"/>
      <c r="LGO808" s="257"/>
      <c r="LGP808" s="257"/>
      <c r="LGQ808" s="257"/>
      <c r="LGR808" s="257"/>
      <c r="LGS808" s="257"/>
      <c r="LGT808" s="257"/>
      <c r="LGU808" s="257"/>
      <c r="LGV808" s="257"/>
      <c r="LGW808" s="257"/>
      <c r="LGX808" s="257"/>
      <c r="LGY808" s="257"/>
      <c r="LGZ808" s="257"/>
      <c r="LHA808" s="257"/>
      <c r="LHB808" s="257"/>
      <c r="LHC808" s="257"/>
      <c r="LHD808" s="257"/>
      <c r="LHE808" s="257"/>
      <c r="LHF808" s="257"/>
      <c r="LHG808" s="257"/>
      <c r="LHH808" s="257"/>
      <c r="LHI808" s="257"/>
      <c r="LHJ808" s="257"/>
      <c r="LHK808" s="257"/>
      <c r="LHL808" s="257"/>
      <c r="LHM808" s="257"/>
      <c r="LHN808" s="257"/>
      <c r="LHO808" s="257"/>
      <c r="LHP808" s="257"/>
      <c r="LHQ808" s="257"/>
      <c r="LHR808" s="257"/>
      <c r="LHS808" s="257"/>
      <c r="LHT808" s="257"/>
      <c r="LHU808" s="257"/>
      <c r="LHV808" s="257"/>
      <c r="LHW808" s="257"/>
      <c r="LHX808" s="257"/>
      <c r="LHY808" s="257"/>
      <c r="LHZ808" s="257"/>
      <c r="LIA808" s="257"/>
      <c r="LIB808" s="257"/>
      <c r="LIC808" s="257"/>
      <c r="LID808" s="257"/>
      <c r="LIE808" s="257"/>
      <c r="LIF808" s="257"/>
      <c r="LIG808" s="257"/>
      <c r="LIH808" s="257"/>
      <c r="LII808" s="257"/>
      <c r="LIJ808" s="257"/>
      <c r="LIK808" s="257"/>
      <c r="LIL808" s="257"/>
      <c r="LIM808" s="257"/>
      <c r="LIN808" s="257"/>
      <c r="LIO808" s="257"/>
      <c r="LIP808" s="257"/>
      <c r="LIQ808" s="257"/>
      <c r="LIR808" s="257"/>
      <c r="LIS808" s="257"/>
      <c r="LIT808" s="257"/>
      <c r="LIU808" s="257"/>
      <c r="LIV808" s="257"/>
      <c r="LIW808" s="257"/>
      <c r="LIX808" s="257"/>
      <c r="LIY808" s="257"/>
      <c r="LIZ808" s="257"/>
      <c r="LJA808" s="257"/>
      <c r="LJB808" s="257"/>
      <c r="LJC808" s="257"/>
      <c r="LJD808" s="257"/>
      <c r="LJE808" s="257"/>
      <c r="LJF808" s="257"/>
      <c r="LJG808" s="257"/>
      <c r="LJH808" s="257"/>
      <c r="LJI808" s="257"/>
      <c r="LJJ808" s="257"/>
      <c r="LJK808" s="257"/>
      <c r="LJL808" s="257"/>
      <c r="LJM808" s="257"/>
      <c r="LJN808" s="257"/>
      <c r="LJO808" s="257"/>
      <c r="LJP808" s="257"/>
      <c r="LJQ808" s="257"/>
      <c r="LJR808" s="257"/>
      <c r="LJS808" s="257"/>
      <c r="LJT808" s="257"/>
      <c r="LJU808" s="257"/>
      <c r="LJV808" s="257"/>
      <c r="LJW808" s="257"/>
      <c r="LJX808" s="257"/>
      <c r="LJY808" s="257"/>
      <c r="LJZ808" s="257"/>
      <c r="LKA808" s="257"/>
      <c r="LKB808" s="257"/>
      <c r="LKC808" s="257"/>
      <c r="LKD808" s="257"/>
      <c r="LKE808" s="257"/>
      <c r="LKF808" s="257"/>
      <c r="LKG808" s="257"/>
      <c r="LKH808" s="257"/>
      <c r="LKI808" s="257"/>
      <c r="LKJ808" s="257"/>
      <c r="LKK808" s="257"/>
      <c r="LKL808" s="257"/>
      <c r="LKM808" s="257"/>
      <c r="LKN808" s="257"/>
      <c r="LKO808" s="257"/>
      <c r="LKP808" s="257"/>
      <c r="LKQ808" s="257"/>
      <c r="LKR808" s="257"/>
      <c r="LKS808" s="257"/>
      <c r="LKT808" s="257"/>
      <c r="LKU808" s="257"/>
      <c r="LKV808" s="257"/>
      <c r="LKW808" s="257"/>
      <c r="LKX808" s="257"/>
      <c r="LKY808" s="257"/>
      <c r="LKZ808" s="257"/>
      <c r="LLA808" s="257"/>
      <c r="LLB808" s="257"/>
      <c r="LLC808" s="257"/>
      <c r="LLD808" s="257"/>
      <c r="LLE808" s="257"/>
      <c r="LLF808" s="257"/>
      <c r="LLG808" s="257"/>
      <c r="LLH808" s="257"/>
      <c r="LLI808" s="257"/>
      <c r="LLJ808" s="257"/>
      <c r="LLK808" s="257"/>
      <c r="LLL808" s="257"/>
      <c r="LLM808" s="257"/>
      <c r="LLN808" s="257"/>
      <c r="LLO808" s="257"/>
      <c r="LLP808" s="257"/>
      <c r="LLQ808" s="257"/>
      <c r="LLR808" s="257"/>
      <c r="LLS808" s="257"/>
      <c r="LLT808" s="257"/>
      <c r="LLU808" s="257"/>
      <c r="LLV808" s="257"/>
      <c r="LLW808" s="257"/>
      <c r="LLX808" s="257"/>
      <c r="LLY808" s="257"/>
      <c r="LLZ808" s="257"/>
      <c r="LMA808" s="257"/>
      <c r="LMB808" s="257"/>
      <c r="LMC808" s="257"/>
      <c r="LMD808" s="257"/>
      <c r="LME808" s="257"/>
      <c r="LMF808" s="257"/>
      <c r="LMG808" s="257"/>
      <c r="LMH808" s="257"/>
      <c r="LMI808" s="257"/>
      <c r="LMJ808" s="257"/>
      <c r="LMK808" s="257"/>
      <c r="LML808" s="257"/>
      <c r="LMM808" s="257"/>
      <c r="LMN808" s="257"/>
      <c r="LMO808" s="257"/>
      <c r="LMP808" s="257"/>
      <c r="LMQ808" s="257"/>
      <c r="LMR808" s="257"/>
      <c r="LMS808" s="257"/>
      <c r="LMT808" s="257"/>
      <c r="LMU808" s="257"/>
      <c r="LMV808" s="257"/>
      <c r="LMW808" s="257"/>
      <c r="LMX808" s="257"/>
      <c r="LMY808" s="257"/>
      <c r="LMZ808" s="257"/>
      <c r="LNA808" s="257"/>
      <c r="LNB808" s="257"/>
      <c r="LNC808" s="257"/>
      <c r="LND808" s="257"/>
      <c r="LNE808" s="257"/>
      <c r="LNF808" s="257"/>
      <c r="LNG808" s="257"/>
      <c r="LNH808" s="257"/>
      <c r="LNI808" s="257"/>
      <c r="LNJ808" s="257"/>
      <c r="LNK808" s="257"/>
      <c r="LNL808" s="257"/>
      <c r="LNM808" s="257"/>
      <c r="LNN808" s="257"/>
      <c r="LNO808" s="257"/>
      <c r="LNP808" s="257"/>
      <c r="LNQ808" s="257"/>
      <c r="LNR808" s="257"/>
      <c r="LNS808" s="257"/>
      <c r="LNT808" s="257"/>
      <c r="LNU808" s="257"/>
      <c r="LNV808" s="257"/>
      <c r="LNW808" s="257"/>
      <c r="LNX808" s="257"/>
      <c r="LNY808" s="257"/>
      <c r="LNZ808" s="257"/>
      <c r="LOA808" s="257"/>
      <c r="LOB808" s="257"/>
      <c r="LOC808" s="257"/>
      <c r="LOD808" s="257"/>
      <c r="LOE808" s="257"/>
      <c r="LOF808" s="257"/>
      <c r="LOG808" s="257"/>
      <c r="LOH808" s="257"/>
      <c r="LOI808" s="257"/>
      <c r="LOJ808" s="257"/>
      <c r="LOK808" s="257"/>
      <c r="LOL808" s="257"/>
      <c r="LOM808" s="257"/>
      <c r="LON808" s="257"/>
      <c r="LOO808" s="257"/>
      <c r="LOP808" s="257"/>
      <c r="LOQ808" s="257"/>
      <c r="LOR808" s="257"/>
      <c r="LOS808" s="257"/>
      <c r="LOT808" s="257"/>
      <c r="LOU808" s="257"/>
      <c r="LOV808" s="257"/>
      <c r="LOW808" s="257"/>
      <c r="LOX808" s="257"/>
      <c r="LOY808" s="257"/>
      <c r="LOZ808" s="257"/>
      <c r="LPA808" s="257"/>
      <c r="LPB808" s="257"/>
      <c r="LPC808" s="257"/>
      <c r="LPD808" s="257"/>
      <c r="LPE808" s="257"/>
      <c r="LPF808" s="257"/>
      <c r="LPG808" s="257"/>
      <c r="LPH808" s="257"/>
      <c r="LPI808" s="257"/>
      <c r="LPJ808" s="257"/>
      <c r="LPK808" s="257"/>
      <c r="LPL808" s="257"/>
      <c r="LPM808" s="257"/>
      <c r="LPN808" s="257"/>
      <c r="LPO808" s="257"/>
      <c r="LPP808" s="257"/>
      <c r="LPQ808" s="257"/>
      <c r="LPR808" s="257"/>
      <c r="LPS808" s="257"/>
      <c r="LPT808" s="257"/>
      <c r="LPU808" s="257"/>
      <c r="LPV808" s="257"/>
      <c r="LPW808" s="257"/>
      <c r="LPX808" s="257"/>
      <c r="LPY808" s="257"/>
      <c r="LPZ808" s="257"/>
      <c r="LQA808" s="257"/>
      <c r="LQB808" s="257"/>
      <c r="LQC808" s="257"/>
      <c r="LQD808" s="257"/>
      <c r="LQE808" s="257"/>
      <c r="LQF808" s="257"/>
      <c r="LQG808" s="257"/>
      <c r="LQH808" s="257"/>
      <c r="LQI808" s="257"/>
      <c r="LQJ808" s="257"/>
      <c r="LQK808" s="257"/>
      <c r="LQL808" s="257"/>
      <c r="LQM808" s="257"/>
      <c r="LQN808" s="257"/>
      <c r="LQO808" s="257"/>
      <c r="LQP808" s="257"/>
      <c r="LQQ808" s="257"/>
      <c r="LQR808" s="257"/>
      <c r="LQS808" s="257"/>
      <c r="LQT808" s="257"/>
      <c r="LQU808" s="257"/>
      <c r="LQV808" s="257"/>
      <c r="LQW808" s="257"/>
      <c r="LQX808" s="257"/>
      <c r="LQY808" s="257"/>
      <c r="LQZ808" s="257"/>
      <c r="LRA808" s="257"/>
      <c r="LRB808" s="257"/>
      <c r="LRC808" s="257"/>
      <c r="LRD808" s="257"/>
      <c r="LRE808" s="257"/>
      <c r="LRF808" s="257"/>
      <c r="LRG808" s="257"/>
      <c r="LRH808" s="257"/>
      <c r="LRI808" s="257"/>
      <c r="LRJ808" s="257"/>
      <c r="LRK808" s="257"/>
      <c r="LRL808" s="257"/>
      <c r="LRM808" s="257"/>
      <c r="LRN808" s="257"/>
      <c r="LRO808" s="257"/>
      <c r="LRP808" s="257"/>
      <c r="LRQ808" s="257"/>
      <c r="LRR808" s="257"/>
      <c r="LRS808" s="257"/>
      <c r="LRT808" s="257"/>
      <c r="LRU808" s="257"/>
      <c r="LRV808" s="257"/>
      <c r="LRW808" s="257"/>
      <c r="LRX808" s="257"/>
      <c r="LRY808" s="257"/>
      <c r="LRZ808" s="257"/>
      <c r="LSA808" s="257"/>
      <c r="LSB808" s="257"/>
      <c r="LSC808" s="257"/>
      <c r="LSD808" s="257"/>
      <c r="LSE808" s="257"/>
      <c r="LSF808" s="257"/>
      <c r="LSG808" s="257"/>
      <c r="LSH808" s="257"/>
      <c r="LSI808" s="257"/>
      <c r="LSJ808" s="257"/>
      <c r="LSK808" s="257"/>
      <c r="LSL808" s="257"/>
      <c r="LSM808" s="257"/>
      <c r="LSN808" s="257"/>
      <c r="LSO808" s="257"/>
      <c r="LSP808" s="257"/>
      <c r="LSQ808" s="257"/>
      <c r="LSR808" s="257"/>
      <c r="LSS808" s="257"/>
      <c r="LST808" s="257"/>
      <c r="LSU808" s="257"/>
      <c r="LSV808" s="257"/>
      <c r="LSW808" s="257"/>
      <c r="LSX808" s="257"/>
      <c r="LSY808" s="257"/>
      <c r="LSZ808" s="257"/>
      <c r="LTA808" s="257"/>
      <c r="LTB808" s="257"/>
      <c r="LTC808" s="257"/>
      <c r="LTD808" s="257"/>
      <c r="LTE808" s="257"/>
      <c r="LTF808" s="257"/>
      <c r="LTG808" s="257"/>
      <c r="LTH808" s="257"/>
      <c r="LTI808" s="257"/>
      <c r="LTJ808" s="257"/>
      <c r="LTK808" s="257"/>
      <c r="LTL808" s="257"/>
      <c r="LTM808" s="257"/>
      <c r="LTN808" s="257"/>
      <c r="LTO808" s="257"/>
      <c r="LTP808" s="257"/>
      <c r="LTQ808" s="257"/>
      <c r="LTR808" s="257"/>
      <c r="LTS808" s="257"/>
      <c r="LTT808" s="257"/>
      <c r="LTU808" s="257"/>
      <c r="LTV808" s="257"/>
      <c r="LTW808" s="257"/>
      <c r="LTX808" s="257"/>
      <c r="LTY808" s="257"/>
      <c r="LTZ808" s="257"/>
      <c r="LUA808" s="257"/>
      <c r="LUB808" s="257"/>
      <c r="LUC808" s="257"/>
      <c r="LUD808" s="257"/>
      <c r="LUE808" s="257"/>
      <c r="LUF808" s="257"/>
      <c r="LUG808" s="257"/>
      <c r="LUH808" s="257"/>
      <c r="LUI808" s="257"/>
      <c r="LUJ808" s="257"/>
      <c r="LUK808" s="257"/>
      <c r="LUL808" s="257"/>
      <c r="LUM808" s="257"/>
      <c r="LUN808" s="257"/>
      <c r="LUO808" s="257"/>
      <c r="LUP808" s="257"/>
      <c r="LUQ808" s="257"/>
      <c r="LUR808" s="257"/>
      <c r="LUS808" s="257"/>
      <c r="LUT808" s="257"/>
      <c r="LUU808" s="257"/>
      <c r="LUV808" s="257"/>
      <c r="LUW808" s="257"/>
      <c r="LUX808" s="257"/>
      <c r="LUY808" s="257"/>
      <c r="LUZ808" s="257"/>
      <c r="LVA808" s="257"/>
      <c r="LVB808" s="257"/>
      <c r="LVC808" s="257"/>
      <c r="LVD808" s="257"/>
      <c r="LVE808" s="257"/>
      <c r="LVF808" s="257"/>
      <c r="LVG808" s="257"/>
      <c r="LVH808" s="257"/>
      <c r="LVI808" s="257"/>
      <c r="LVJ808" s="257"/>
      <c r="LVK808" s="257"/>
      <c r="LVL808" s="257"/>
      <c r="LVM808" s="257"/>
      <c r="LVN808" s="257"/>
      <c r="LVO808" s="257"/>
      <c r="LVP808" s="257"/>
      <c r="LVQ808" s="257"/>
      <c r="LVR808" s="257"/>
      <c r="LVS808" s="257"/>
      <c r="LVT808" s="257"/>
      <c r="LVU808" s="257"/>
      <c r="LVV808" s="257"/>
      <c r="LVW808" s="257"/>
      <c r="LVX808" s="257"/>
      <c r="LVY808" s="257"/>
      <c r="LVZ808" s="257"/>
      <c r="LWA808" s="257"/>
      <c r="LWB808" s="257"/>
      <c r="LWC808" s="257"/>
      <c r="LWD808" s="257"/>
      <c r="LWE808" s="257"/>
      <c r="LWF808" s="257"/>
      <c r="LWG808" s="257"/>
      <c r="LWH808" s="257"/>
      <c r="LWI808" s="257"/>
      <c r="LWJ808" s="257"/>
      <c r="LWK808" s="257"/>
      <c r="LWL808" s="257"/>
      <c r="LWM808" s="257"/>
      <c r="LWN808" s="257"/>
      <c r="LWO808" s="257"/>
      <c r="LWP808" s="257"/>
      <c r="LWQ808" s="257"/>
      <c r="LWR808" s="257"/>
      <c r="LWS808" s="257"/>
      <c r="LWT808" s="257"/>
      <c r="LWU808" s="257"/>
      <c r="LWV808" s="257"/>
      <c r="LWW808" s="257"/>
      <c r="LWX808" s="257"/>
      <c r="LWY808" s="257"/>
      <c r="LWZ808" s="257"/>
      <c r="LXA808" s="257"/>
      <c r="LXB808" s="257"/>
      <c r="LXC808" s="257"/>
      <c r="LXD808" s="257"/>
      <c r="LXE808" s="257"/>
      <c r="LXF808" s="257"/>
      <c r="LXG808" s="257"/>
      <c r="LXH808" s="257"/>
      <c r="LXI808" s="257"/>
      <c r="LXJ808" s="257"/>
      <c r="LXK808" s="257"/>
      <c r="LXL808" s="257"/>
      <c r="LXM808" s="257"/>
      <c r="LXN808" s="257"/>
      <c r="LXO808" s="257"/>
      <c r="LXP808" s="257"/>
      <c r="LXQ808" s="257"/>
      <c r="LXR808" s="257"/>
      <c r="LXS808" s="257"/>
      <c r="LXT808" s="257"/>
      <c r="LXU808" s="257"/>
      <c r="LXV808" s="257"/>
      <c r="LXW808" s="257"/>
      <c r="LXX808" s="257"/>
      <c r="LXY808" s="257"/>
      <c r="LXZ808" s="257"/>
      <c r="LYA808" s="257"/>
      <c r="LYB808" s="257"/>
      <c r="LYC808" s="257"/>
      <c r="LYD808" s="257"/>
      <c r="LYE808" s="257"/>
      <c r="LYF808" s="257"/>
      <c r="LYG808" s="257"/>
      <c r="LYH808" s="257"/>
      <c r="LYI808" s="257"/>
      <c r="LYJ808" s="257"/>
      <c r="LYK808" s="257"/>
      <c r="LYL808" s="257"/>
      <c r="LYM808" s="257"/>
      <c r="LYN808" s="257"/>
      <c r="LYO808" s="257"/>
      <c r="LYP808" s="257"/>
      <c r="LYQ808" s="257"/>
      <c r="LYR808" s="257"/>
      <c r="LYS808" s="257"/>
      <c r="LYT808" s="257"/>
      <c r="LYU808" s="257"/>
      <c r="LYV808" s="257"/>
      <c r="LYW808" s="257"/>
      <c r="LYX808" s="257"/>
      <c r="LYY808" s="257"/>
      <c r="LYZ808" s="257"/>
      <c r="LZA808" s="257"/>
      <c r="LZB808" s="257"/>
      <c r="LZC808" s="257"/>
      <c r="LZD808" s="257"/>
      <c r="LZE808" s="257"/>
      <c r="LZF808" s="257"/>
      <c r="LZG808" s="257"/>
      <c r="LZH808" s="257"/>
      <c r="LZI808" s="257"/>
      <c r="LZJ808" s="257"/>
      <c r="LZK808" s="257"/>
      <c r="LZL808" s="257"/>
      <c r="LZM808" s="257"/>
      <c r="LZN808" s="257"/>
      <c r="LZO808" s="257"/>
      <c r="LZP808" s="257"/>
      <c r="LZQ808" s="257"/>
      <c r="LZR808" s="257"/>
      <c r="LZS808" s="257"/>
      <c r="LZT808" s="257"/>
      <c r="LZU808" s="257"/>
      <c r="LZV808" s="257"/>
      <c r="LZW808" s="257"/>
      <c r="LZX808" s="257"/>
      <c r="LZY808" s="257"/>
      <c r="LZZ808" s="257"/>
      <c r="MAA808" s="257"/>
      <c r="MAB808" s="257"/>
      <c r="MAC808" s="257"/>
      <c r="MAD808" s="257"/>
      <c r="MAE808" s="257"/>
      <c r="MAF808" s="257"/>
      <c r="MAG808" s="257"/>
      <c r="MAH808" s="257"/>
      <c r="MAI808" s="257"/>
      <c r="MAJ808" s="257"/>
      <c r="MAK808" s="257"/>
      <c r="MAL808" s="257"/>
      <c r="MAM808" s="257"/>
      <c r="MAN808" s="257"/>
      <c r="MAO808" s="257"/>
      <c r="MAP808" s="257"/>
      <c r="MAQ808" s="257"/>
      <c r="MAR808" s="257"/>
      <c r="MAS808" s="257"/>
      <c r="MAT808" s="257"/>
      <c r="MAU808" s="257"/>
      <c r="MAV808" s="257"/>
      <c r="MAW808" s="257"/>
      <c r="MAX808" s="257"/>
      <c r="MAY808" s="257"/>
      <c r="MAZ808" s="257"/>
      <c r="MBA808" s="257"/>
      <c r="MBB808" s="257"/>
      <c r="MBC808" s="257"/>
      <c r="MBD808" s="257"/>
      <c r="MBE808" s="257"/>
      <c r="MBF808" s="257"/>
      <c r="MBG808" s="257"/>
      <c r="MBH808" s="257"/>
      <c r="MBI808" s="257"/>
      <c r="MBJ808" s="257"/>
      <c r="MBK808" s="257"/>
      <c r="MBL808" s="257"/>
      <c r="MBM808" s="257"/>
      <c r="MBN808" s="257"/>
      <c r="MBO808" s="257"/>
      <c r="MBP808" s="257"/>
      <c r="MBQ808" s="257"/>
      <c r="MBR808" s="257"/>
      <c r="MBS808" s="257"/>
      <c r="MBT808" s="257"/>
      <c r="MBU808" s="257"/>
      <c r="MBV808" s="257"/>
      <c r="MBW808" s="257"/>
      <c r="MBX808" s="257"/>
      <c r="MBY808" s="257"/>
      <c r="MBZ808" s="257"/>
      <c r="MCA808" s="257"/>
      <c r="MCB808" s="257"/>
      <c r="MCC808" s="257"/>
      <c r="MCD808" s="257"/>
      <c r="MCE808" s="257"/>
      <c r="MCF808" s="257"/>
      <c r="MCG808" s="257"/>
      <c r="MCH808" s="257"/>
      <c r="MCI808" s="257"/>
      <c r="MCJ808" s="257"/>
      <c r="MCK808" s="257"/>
      <c r="MCL808" s="257"/>
      <c r="MCM808" s="257"/>
      <c r="MCN808" s="257"/>
      <c r="MCO808" s="257"/>
      <c r="MCP808" s="257"/>
      <c r="MCQ808" s="257"/>
      <c r="MCR808" s="257"/>
      <c r="MCS808" s="257"/>
      <c r="MCT808" s="257"/>
      <c r="MCU808" s="257"/>
      <c r="MCV808" s="257"/>
      <c r="MCW808" s="257"/>
      <c r="MCX808" s="257"/>
      <c r="MCY808" s="257"/>
      <c r="MCZ808" s="257"/>
      <c r="MDA808" s="257"/>
      <c r="MDB808" s="257"/>
      <c r="MDC808" s="257"/>
      <c r="MDD808" s="257"/>
      <c r="MDE808" s="257"/>
      <c r="MDF808" s="257"/>
      <c r="MDG808" s="257"/>
      <c r="MDH808" s="257"/>
      <c r="MDI808" s="257"/>
      <c r="MDJ808" s="257"/>
      <c r="MDK808" s="257"/>
      <c r="MDL808" s="257"/>
      <c r="MDM808" s="257"/>
      <c r="MDN808" s="257"/>
      <c r="MDO808" s="257"/>
      <c r="MDP808" s="257"/>
      <c r="MDQ808" s="257"/>
      <c r="MDR808" s="257"/>
      <c r="MDS808" s="257"/>
      <c r="MDT808" s="257"/>
      <c r="MDU808" s="257"/>
      <c r="MDV808" s="257"/>
      <c r="MDW808" s="257"/>
      <c r="MDX808" s="257"/>
      <c r="MDY808" s="257"/>
      <c r="MDZ808" s="257"/>
      <c r="MEA808" s="257"/>
      <c r="MEB808" s="257"/>
      <c r="MEC808" s="257"/>
      <c r="MED808" s="257"/>
      <c r="MEE808" s="257"/>
      <c r="MEF808" s="257"/>
      <c r="MEG808" s="257"/>
      <c r="MEH808" s="257"/>
      <c r="MEI808" s="257"/>
      <c r="MEJ808" s="257"/>
      <c r="MEK808" s="257"/>
      <c r="MEL808" s="257"/>
      <c r="MEM808" s="257"/>
      <c r="MEN808" s="257"/>
      <c r="MEO808" s="257"/>
      <c r="MEP808" s="257"/>
      <c r="MEQ808" s="257"/>
      <c r="MER808" s="257"/>
      <c r="MES808" s="257"/>
      <c r="MET808" s="257"/>
      <c r="MEU808" s="257"/>
      <c r="MEV808" s="257"/>
      <c r="MEW808" s="257"/>
      <c r="MEX808" s="257"/>
      <c r="MEY808" s="257"/>
      <c r="MEZ808" s="257"/>
      <c r="MFA808" s="257"/>
      <c r="MFB808" s="257"/>
      <c r="MFC808" s="257"/>
      <c r="MFD808" s="257"/>
      <c r="MFE808" s="257"/>
      <c r="MFF808" s="257"/>
      <c r="MFG808" s="257"/>
      <c r="MFH808" s="257"/>
      <c r="MFI808" s="257"/>
      <c r="MFJ808" s="257"/>
      <c r="MFK808" s="257"/>
      <c r="MFL808" s="257"/>
      <c r="MFM808" s="257"/>
      <c r="MFN808" s="257"/>
      <c r="MFO808" s="257"/>
      <c r="MFP808" s="257"/>
      <c r="MFQ808" s="257"/>
      <c r="MFR808" s="257"/>
      <c r="MFS808" s="257"/>
      <c r="MFT808" s="257"/>
      <c r="MFU808" s="257"/>
      <c r="MFV808" s="257"/>
      <c r="MFW808" s="257"/>
      <c r="MFX808" s="257"/>
      <c r="MFY808" s="257"/>
      <c r="MFZ808" s="257"/>
      <c r="MGA808" s="257"/>
      <c r="MGB808" s="257"/>
      <c r="MGC808" s="257"/>
      <c r="MGD808" s="257"/>
      <c r="MGE808" s="257"/>
      <c r="MGF808" s="257"/>
      <c r="MGG808" s="257"/>
      <c r="MGH808" s="257"/>
      <c r="MGI808" s="257"/>
      <c r="MGJ808" s="257"/>
      <c r="MGK808" s="257"/>
      <c r="MGL808" s="257"/>
      <c r="MGM808" s="257"/>
      <c r="MGN808" s="257"/>
      <c r="MGO808" s="257"/>
      <c r="MGP808" s="257"/>
      <c r="MGQ808" s="257"/>
      <c r="MGR808" s="257"/>
      <c r="MGS808" s="257"/>
      <c r="MGT808" s="257"/>
      <c r="MGU808" s="257"/>
      <c r="MGV808" s="257"/>
      <c r="MGW808" s="257"/>
      <c r="MGX808" s="257"/>
      <c r="MGY808" s="257"/>
      <c r="MGZ808" s="257"/>
      <c r="MHA808" s="257"/>
      <c r="MHB808" s="257"/>
      <c r="MHC808" s="257"/>
      <c r="MHD808" s="257"/>
      <c r="MHE808" s="257"/>
      <c r="MHF808" s="257"/>
      <c r="MHG808" s="257"/>
      <c r="MHH808" s="257"/>
      <c r="MHI808" s="257"/>
      <c r="MHJ808" s="257"/>
      <c r="MHK808" s="257"/>
      <c r="MHL808" s="257"/>
      <c r="MHM808" s="257"/>
      <c r="MHN808" s="257"/>
      <c r="MHO808" s="257"/>
      <c r="MHP808" s="257"/>
      <c r="MHQ808" s="257"/>
      <c r="MHR808" s="257"/>
      <c r="MHS808" s="257"/>
      <c r="MHT808" s="257"/>
      <c r="MHU808" s="257"/>
      <c r="MHV808" s="257"/>
      <c r="MHW808" s="257"/>
      <c r="MHX808" s="257"/>
      <c r="MHY808" s="257"/>
      <c r="MHZ808" s="257"/>
      <c r="MIA808" s="257"/>
      <c r="MIB808" s="257"/>
      <c r="MIC808" s="257"/>
      <c r="MID808" s="257"/>
      <c r="MIE808" s="257"/>
      <c r="MIF808" s="257"/>
      <c r="MIG808" s="257"/>
      <c r="MIH808" s="257"/>
      <c r="MII808" s="257"/>
      <c r="MIJ808" s="257"/>
      <c r="MIK808" s="257"/>
      <c r="MIL808" s="257"/>
      <c r="MIM808" s="257"/>
      <c r="MIN808" s="257"/>
      <c r="MIO808" s="257"/>
      <c r="MIP808" s="257"/>
      <c r="MIQ808" s="257"/>
      <c r="MIR808" s="257"/>
      <c r="MIS808" s="257"/>
      <c r="MIT808" s="257"/>
      <c r="MIU808" s="257"/>
      <c r="MIV808" s="257"/>
      <c r="MIW808" s="257"/>
      <c r="MIX808" s="257"/>
      <c r="MIY808" s="257"/>
      <c r="MIZ808" s="257"/>
      <c r="MJA808" s="257"/>
      <c r="MJB808" s="257"/>
      <c r="MJC808" s="257"/>
      <c r="MJD808" s="257"/>
      <c r="MJE808" s="257"/>
      <c r="MJF808" s="257"/>
      <c r="MJG808" s="257"/>
      <c r="MJH808" s="257"/>
      <c r="MJI808" s="257"/>
      <c r="MJJ808" s="257"/>
      <c r="MJK808" s="257"/>
      <c r="MJL808" s="257"/>
      <c r="MJM808" s="257"/>
      <c r="MJN808" s="257"/>
      <c r="MJO808" s="257"/>
      <c r="MJP808" s="257"/>
      <c r="MJQ808" s="257"/>
      <c r="MJR808" s="257"/>
      <c r="MJS808" s="257"/>
      <c r="MJT808" s="257"/>
      <c r="MJU808" s="257"/>
      <c r="MJV808" s="257"/>
      <c r="MJW808" s="257"/>
      <c r="MJX808" s="257"/>
      <c r="MJY808" s="257"/>
      <c r="MJZ808" s="257"/>
      <c r="MKA808" s="257"/>
      <c r="MKB808" s="257"/>
      <c r="MKC808" s="257"/>
      <c r="MKD808" s="257"/>
      <c r="MKE808" s="257"/>
      <c r="MKF808" s="257"/>
      <c r="MKG808" s="257"/>
      <c r="MKH808" s="257"/>
      <c r="MKI808" s="257"/>
      <c r="MKJ808" s="257"/>
      <c r="MKK808" s="257"/>
      <c r="MKL808" s="257"/>
      <c r="MKM808" s="257"/>
      <c r="MKN808" s="257"/>
      <c r="MKO808" s="257"/>
      <c r="MKP808" s="257"/>
      <c r="MKQ808" s="257"/>
      <c r="MKR808" s="257"/>
      <c r="MKS808" s="257"/>
      <c r="MKT808" s="257"/>
      <c r="MKU808" s="257"/>
      <c r="MKV808" s="257"/>
      <c r="MKW808" s="257"/>
      <c r="MKX808" s="257"/>
      <c r="MKY808" s="257"/>
      <c r="MKZ808" s="257"/>
      <c r="MLA808" s="257"/>
      <c r="MLB808" s="257"/>
      <c r="MLC808" s="257"/>
      <c r="MLD808" s="257"/>
      <c r="MLE808" s="257"/>
      <c r="MLF808" s="257"/>
      <c r="MLG808" s="257"/>
      <c r="MLH808" s="257"/>
      <c r="MLI808" s="257"/>
      <c r="MLJ808" s="257"/>
      <c r="MLK808" s="257"/>
      <c r="MLL808" s="257"/>
      <c r="MLM808" s="257"/>
      <c r="MLN808" s="257"/>
      <c r="MLO808" s="257"/>
      <c r="MLP808" s="257"/>
      <c r="MLQ808" s="257"/>
      <c r="MLR808" s="257"/>
      <c r="MLS808" s="257"/>
      <c r="MLT808" s="257"/>
      <c r="MLU808" s="257"/>
      <c r="MLV808" s="257"/>
      <c r="MLW808" s="257"/>
      <c r="MLX808" s="257"/>
      <c r="MLY808" s="257"/>
      <c r="MLZ808" s="257"/>
      <c r="MMA808" s="257"/>
      <c r="MMB808" s="257"/>
      <c r="MMC808" s="257"/>
      <c r="MMD808" s="257"/>
      <c r="MME808" s="257"/>
      <c r="MMF808" s="257"/>
      <c r="MMG808" s="257"/>
      <c r="MMH808" s="257"/>
      <c r="MMI808" s="257"/>
      <c r="MMJ808" s="257"/>
      <c r="MMK808" s="257"/>
      <c r="MML808" s="257"/>
      <c r="MMM808" s="257"/>
      <c r="MMN808" s="257"/>
      <c r="MMO808" s="257"/>
      <c r="MMP808" s="257"/>
      <c r="MMQ808" s="257"/>
      <c r="MMR808" s="257"/>
      <c r="MMS808" s="257"/>
      <c r="MMT808" s="257"/>
      <c r="MMU808" s="257"/>
      <c r="MMV808" s="257"/>
      <c r="MMW808" s="257"/>
      <c r="MMX808" s="257"/>
      <c r="MMY808" s="257"/>
      <c r="MMZ808" s="257"/>
      <c r="MNA808" s="257"/>
      <c r="MNB808" s="257"/>
      <c r="MNC808" s="257"/>
      <c r="MND808" s="257"/>
      <c r="MNE808" s="257"/>
      <c r="MNF808" s="257"/>
      <c r="MNG808" s="257"/>
      <c r="MNH808" s="257"/>
      <c r="MNI808" s="257"/>
      <c r="MNJ808" s="257"/>
      <c r="MNK808" s="257"/>
      <c r="MNL808" s="257"/>
      <c r="MNM808" s="257"/>
      <c r="MNN808" s="257"/>
      <c r="MNO808" s="257"/>
      <c r="MNP808" s="257"/>
      <c r="MNQ808" s="257"/>
      <c r="MNR808" s="257"/>
      <c r="MNS808" s="257"/>
      <c r="MNT808" s="257"/>
      <c r="MNU808" s="257"/>
      <c r="MNV808" s="257"/>
      <c r="MNW808" s="257"/>
      <c r="MNX808" s="257"/>
      <c r="MNY808" s="257"/>
      <c r="MNZ808" s="257"/>
      <c r="MOA808" s="257"/>
      <c r="MOB808" s="257"/>
      <c r="MOC808" s="257"/>
      <c r="MOD808" s="257"/>
      <c r="MOE808" s="257"/>
      <c r="MOF808" s="257"/>
      <c r="MOG808" s="257"/>
      <c r="MOH808" s="257"/>
      <c r="MOI808" s="257"/>
      <c r="MOJ808" s="257"/>
      <c r="MOK808" s="257"/>
      <c r="MOL808" s="257"/>
      <c r="MOM808" s="257"/>
      <c r="MON808" s="257"/>
      <c r="MOO808" s="257"/>
      <c r="MOP808" s="257"/>
      <c r="MOQ808" s="257"/>
      <c r="MOR808" s="257"/>
      <c r="MOS808" s="257"/>
      <c r="MOT808" s="257"/>
      <c r="MOU808" s="257"/>
      <c r="MOV808" s="257"/>
      <c r="MOW808" s="257"/>
      <c r="MOX808" s="257"/>
      <c r="MOY808" s="257"/>
      <c r="MOZ808" s="257"/>
      <c r="MPA808" s="257"/>
      <c r="MPB808" s="257"/>
      <c r="MPC808" s="257"/>
      <c r="MPD808" s="257"/>
      <c r="MPE808" s="257"/>
      <c r="MPF808" s="257"/>
      <c r="MPG808" s="257"/>
      <c r="MPH808" s="257"/>
      <c r="MPI808" s="257"/>
      <c r="MPJ808" s="257"/>
      <c r="MPK808" s="257"/>
      <c r="MPL808" s="257"/>
      <c r="MPM808" s="257"/>
      <c r="MPN808" s="257"/>
      <c r="MPO808" s="257"/>
      <c r="MPP808" s="257"/>
      <c r="MPQ808" s="257"/>
      <c r="MPR808" s="257"/>
      <c r="MPS808" s="257"/>
      <c r="MPT808" s="257"/>
      <c r="MPU808" s="257"/>
      <c r="MPV808" s="257"/>
      <c r="MPW808" s="257"/>
      <c r="MPX808" s="257"/>
      <c r="MPY808" s="257"/>
      <c r="MPZ808" s="257"/>
      <c r="MQA808" s="257"/>
      <c r="MQB808" s="257"/>
      <c r="MQC808" s="257"/>
      <c r="MQD808" s="257"/>
      <c r="MQE808" s="257"/>
      <c r="MQF808" s="257"/>
      <c r="MQG808" s="257"/>
      <c r="MQH808" s="257"/>
      <c r="MQI808" s="257"/>
      <c r="MQJ808" s="257"/>
      <c r="MQK808" s="257"/>
      <c r="MQL808" s="257"/>
      <c r="MQM808" s="257"/>
      <c r="MQN808" s="257"/>
      <c r="MQO808" s="257"/>
      <c r="MQP808" s="257"/>
      <c r="MQQ808" s="257"/>
      <c r="MQR808" s="257"/>
      <c r="MQS808" s="257"/>
      <c r="MQT808" s="257"/>
      <c r="MQU808" s="257"/>
      <c r="MQV808" s="257"/>
      <c r="MQW808" s="257"/>
      <c r="MQX808" s="257"/>
      <c r="MQY808" s="257"/>
      <c r="MQZ808" s="257"/>
      <c r="MRA808" s="257"/>
      <c r="MRB808" s="257"/>
      <c r="MRC808" s="257"/>
      <c r="MRD808" s="257"/>
      <c r="MRE808" s="257"/>
      <c r="MRF808" s="257"/>
      <c r="MRG808" s="257"/>
      <c r="MRH808" s="257"/>
      <c r="MRI808" s="257"/>
      <c r="MRJ808" s="257"/>
      <c r="MRK808" s="257"/>
      <c r="MRL808" s="257"/>
      <c r="MRM808" s="257"/>
      <c r="MRN808" s="257"/>
      <c r="MRO808" s="257"/>
      <c r="MRP808" s="257"/>
      <c r="MRQ808" s="257"/>
      <c r="MRR808" s="257"/>
      <c r="MRS808" s="257"/>
      <c r="MRT808" s="257"/>
      <c r="MRU808" s="257"/>
      <c r="MRV808" s="257"/>
      <c r="MRW808" s="257"/>
      <c r="MRX808" s="257"/>
      <c r="MRY808" s="257"/>
      <c r="MRZ808" s="257"/>
      <c r="MSA808" s="257"/>
      <c r="MSB808" s="257"/>
      <c r="MSC808" s="257"/>
      <c r="MSD808" s="257"/>
      <c r="MSE808" s="257"/>
      <c r="MSF808" s="257"/>
      <c r="MSG808" s="257"/>
      <c r="MSH808" s="257"/>
      <c r="MSI808" s="257"/>
      <c r="MSJ808" s="257"/>
      <c r="MSK808" s="257"/>
      <c r="MSL808" s="257"/>
      <c r="MSM808" s="257"/>
      <c r="MSN808" s="257"/>
      <c r="MSO808" s="257"/>
      <c r="MSP808" s="257"/>
      <c r="MSQ808" s="257"/>
      <c r="MSR808" s="257"/>
      <c r="MSS808" s="257"/>
      <c r="MST808" s="257"/>
      <c r="MSU808" s="257"/>
      <c r="MSV808" s="257"/>
      <c r="MSW808" s="257"/>
      <c r="MSX808" s="257"/>
      <c r="MSY808" s="257"/>
      <c r="MSZ808" s="257"/>
      <c r="MTA808" s="257"/>
      <c r="MTB808" s="257"/>
      <c r="MTC808" s="257"/>
      <c r="MTD808" s="257"/>
      <c r="MTE808" s="257"/>
      <c r="MTF808" s="257"/>
      <c r="MTG808" s="257"/>
      <c r="MTH808" s="257"/>
      <c r="MTI808" s="257"/>
      <c r="MTJ808" s="257"/>
      <c r="MTK808" s="257"/>
      <c r="MTL808" s="257"/>
      <c r="MTM808" s="257"/>
      <c r="MTN808" s="257"/>
      <c r="MTO808" s="257"/>
      <c r="MTP808" s="257"/>
      <c r="MTQ808" s="257"/>
      <c r="MTR808" s="257"/>
      <c r="MTS808" s="257"/>
      <c r="MTT808" s="257"/>
      <c r="MTU808" s="257"/>
      <c r="MTV808" s="257"/>
      <c r="MTW808" s="257"/>
      <c r="MTX808" s="257"/>
      <c r="MTY808" s="257"/>
      <c r="MTZ808" s="257"/>
      <c r="MUA808" s="257"/>
      <c r="MUB808" s="257"/>
      <c r="MUC808" s="257"/>
      <c r="MUD808" s="257"/>
      <c r="MUE808" s="257"/>
      <c r="MUF808" s="257"/>
      <c r="MUG808" s="257"/>
      <c r="MUH808" s="257"/>
      <c r="MUI808" s="257"/>
      <c r="MUJ808" s="257"/>
      <c r="MUK808" s="257"/>
      <c r="MUL808" s="257"/>
      <c r="MUM808" s="257"/>
      <c r="MUN808" s="257"/>
      <c r="MUO808" s="257"/>
      <c r="MUP808" s="257"/>
      <c r="MUQ808" s="257"/>
      <c r="MUR808" s="257"/>
      <c r="MUS808" s="257"/>
      <c r="MUT808" s="257"/>
      <c r="MUU808" s="257"/>
      <c r="MUV808" s="257"/>
      <c r="MUW808" s="257"/>
      <c r="MUX808" s="257"/>
      <c r="MUY808" s="257"/>
      <c r="MUZ808" s="257"/>
      <c r="MVA808" s="257"/>
      <c r="MVB808" s="257"/>
      <c r="MVC808" s="257"/>
      <c r="MVD808" s="257"/>
      <c r="MVE808" s="257"/>
      <c r="MVF808" s="257"/>
      <c r="MVG808" s="257"/>
      <c r="MVH808" s="257"/>
      <c r="MVI808" s="257"/>
      <c r="MVJ808" s="257"/>
      <c r="MVK808" s="257"/>
      <c r="MVL808" s="257"/>
      <c r="MVM808" s="257"/>
      <c r="MVN808" s="257"/>
      <c r="MVO808" s="257"/>
      <c r="MVP808" s="257"/>
      <c r="MVQ808" s="257"/>
      <c r="MVR808" s="257"/>
      <c r="MVS808" s="257"/>
      <c r="MVT808" s="257"/>
      <c r="MVU808" s="257"/>
      <c r="MVV808" s="257"/>
      <c r="MVW808" s="257"/>
      <c r="MVX808" s="257"/>
      <c r="MVY808" s="257"/>
      <c r="MVZ808" s="257"/>
      <c r="MWA808" s="257"/>
      <c r="MWB808" s="257"/>
      <c r="MWC808" s="257"/>
      <c r="MWD808" s="257"/>
      <c r="MWE808" s="257"/>
      <c r="MWF808" s="257"/>
      <c r="MWG808" s="257"/>
      <c r="MWH808" s="257"/>
      <c r="MWI808" s="257"/>
      <c r="MWJ808" s="257"/>
      <c r="MWK808" s="257"/>
      <c r="MWL808" s="257"/>
      <c r="MWM808" s="257"/>
      <c r="MWN808" s="257"/>
      <c r="MWO808" s="257"/>
      <c r="MWP808" s="257"/>
      <c r="MWQ808" s="257"/>
      <c r="MWR808" s="257"/>
      <c r="MWS808" s="257"/>
      <c r="MWT808" s="257"/>
      <c r="MWU808" s="257"/>
      <c r="MWV808" s="257"/>
      <c r="MWW808" s="257"/>
      <c r="MWX808" s="257"/>
      <c r="MWY808" s="257"/>
      <c r="MWZ808" s="257"/>
      <c r="MXA808" s="257"/>
      <c r="MXB808" s="257"/>
      <c r="MXC808" s="257"/>
      <c r="MXD808" s="257"/>
      <c r="MXE808" s="257"/>
      <c r="MXF808" s="257"/>
      <c r="MXG808" s="257"/>
      <c r="MXH808" s="257"/>
      <c r="MXI808" s="257"/>
      <c r="MXJ808" s="257"/>
      <c r="MXK808" s="257"/>
      <c r="MXL808" s="257"/>
      <c r="MXM808" s="257"/>
      <c r="MXN808" s="257"/>
      <c r="MXO808" s="257"/>
      <c r="MXP808" s="257"/>
      <c r="MXQ808" s="257"/>
      <c r="MXR808" s="257"/>
      <c r="MXS808" s="257"/>
      <c r="MXT808" s="257"/>
      <c r="MXU808" s="257"/>
      <c r="MXV808" s="257"/>
      <c r="MXW808" s="257"/>
      <c r="MXX808" s="257"/>
      <c r="MXY808" s="257"/>
      <c r="MXZ808" s="257"/>
      <c r="MYA808" s="257"/>
      <c r="MYB808" s="257"/>
      <c r="MYC808" s="257"/>
      <c r="MYD808" s="257"/>
      <c r="MYE808" s="257"/>
      <c r="MYF808" s="257"/>
      <c r="MYG808" s="257"/>
      <c r="MYH808" s="257"/>
      <c r="MYI808" s="257"/>
      <c r="MYJ808" s="257"/>
      <c r="MYK808" s="257"/>
      <c r="MYL808" s="257"/>
      <c r="MYM808" s="257"/>
      <c r="MYN808" s="257"/>
      <c r="MYO808" s="257"/>
      <c r="MYP808" s="257"/>
      <c r="MYQ808" s="257"/>
      <c r="MYR808" s="257"/>
      <c r="MYS808" s="257"/>
      <c r="MYT808" s="257"/>
      <c r="MYU808" s="257"/>
      <c r="MYV808" s="257"/>
      <c r="MYW808" s="257"/>
      <c r="MYX808" s="257"/>
      <c r="MYY808" s="257"/>
      <c r="MYZ808" s="257"/>
      <c r="MZA808" s="257"/>
      <c r="MZB808" s="257"/>
      <c r="MZC808" s="257"/>
      <c r="MZD808" s="257"/>
      <c r="MZE808" s="257"/>
      <c r="MZF808" s="257"/>
      <c r="MZG808" s="257"/>
      <c r="MZH808" s="257"/>
      <c r="MZI808" s="257"/>
      <c r="MZJ808" s="257"/>
      <c r="MZK808" s="257"/>
      <c r="MZL808" s="257"/>
      <c r="MZM808" s="257"/>
      <c r="MZN808" s="257"/>
      <c r="MZO808" s="257"/>
      <c r="MZP808" s="257"/>
      <c r="MZQ808" s="257"/>
      <c r="MZR808" s="257"/>
      <c r="MZS808" s="257"/>
      <c r="MZT808" s="257"/>
      <c r="MZU808" s="257"/>
      <c r="MZV808" s="257"/>
      <c r="MZW808" s="257"/>
      <c r="MZX808" s="257"/>
      <c r="MZY808" s="257"/>
      <c r="MZZ808" s="257"/>
      <c r="NAA808" s="257"/>
      <c r="NAB808" s="257"/>
      <c r="NAC808" s="257"/>
      <c r="NAD808" s="257"/>
      <c r="NAE808" s="257"/>
      <c r="NAF808" s="257"/>
      <c r="NAG808" s="257"/>
      <c r="NAH808" s="257"/>
      <c r="NAI808" s="257"/>
      <c r="NAJ808" s="257"/>
      <c r="NAK808" s="257"/>
      <c r="NAL808" s="257"/>
      <c r="NAM808" s="257"/>
      <c r="NAN808" s="257"/>
      <c r="NAO808" s="257"/>
      <c r="NAP808" s="257"/>
      <c r="NAQ808" s="257"/>
      <c r="NAR808" s="257"/>
      <c r="NAS808" s="257"/>
      <c r="NAT808" s="257"/>
      <c r="NAU808" s="257"/>
      <c r="NAV808" s="257"/>
      <c r="NAW808" s="257"/>
      <c r="NAX808" s="257"/>
      <c r="NAY808" s="257"/>
      <c r="NAZ808" s="257"/>
      <c r="NBA808" s="257"/>
      <c r="NBB808" s="257"/>
      <c r="NBC808" s="257"/>
      <c r="NBD808" s="257"/>
      <c r="NBE808" s="257"/>
      <c r="NBF808" s="257"/>
      <c r="NBG808" s="257"/>
      <c r="NBH808" s="257"/>
      <c r="NBI808" s="257"/>
      <c r="NBJ808" s="257"/>
      <c r="NBK808" s="257"/>
      <c r="NBL808" s="257"/>
      <c r="NBM808" s="257"/>
      <c r="NBN808" s="257"/>
      <c r="NBO808" s="257"/>
      <c r="NBP808" s="257"/>
      <c r="NBQ808" s="257"/>
      <c r="NBR808" s="257"/>
      <c r="NBS808" s="257"/>
      <c r="NBT808" s="257"/>
      <c r="NBU808" s="257"/>
      <c r="NBV808" s="257"/>
      <c r="NBW808" s="257"/>
      <c r="NBX808" s="257"/>
      <c r="NBY808" s="257"/>
      <c r="NBZ808" s="257"/>
      <c r="NCA808" s="257"/>
      <c r="NCB808" s="257"/>
      <c r="NCC808" s="257"/>
      <c r="NCD808" s="257"/>
      <c r="NCE808" s="257"/>
      <c r="NCF808" s="257"/>
      <c r="NCG808" s="257"/>
      <c r="NCH808" s="257"/>
      <c r="NCI808" s="257"/>
      <c r="NCJ808" s="257"/>
      <c r="NCK808" s="257"/>
      <c r="NCL808" s="257"/>
      <c r="NCM808" s="257"/>
      <c r="NCN808" s="257"/>
      <c r="NCO808" s="257"/>
      <c r="NCP808" s="257"/>
      <c r="NCQ808" s="257"/>
      <c r="NCR808" s="257"/>
      <c r="NCS808" s="257"/>
      <c r="NCT808" s="257"/>
      <c r="NCU808" s="257"/>
      <c r="NCV808" s="257"/>
      <c r="NCW808" s="257"/>
      <c r="NCX808" s="257"/>
      <c r="NCY808" s="257"/>
      <c r="NCZ808" s="257"/>
      <c r="NDA808" s="257"/>
      <c r="NDB808" s="257"/>
      <c r="NDC808" s="257"/>
      <c r="NDD808" s="257"/>
      <c r="NDE808" s="257"/>
      <c r="NDF808" s="257"/>
      <c r="NDG808" s="257"/>
      <c r="NDH808" s="257"/>
      <c r="NDI808" s="257"/>
      <c r="NDJ808" s="257"/>
      <c r="NDK808" s="257"/>
      <c r="NDL808" s="257"/>
      <c r="NDM808" s="257"/>
      <c r="NDN808" s="257"/>
      <c r="NDO808" s="257"/>
      <c r="NDP808" s="257"/>
      <c r="NDQ808" s="257"/>
      <c r="NDR808" s="257"/>
      <c r="NDS808" s="257"/>
      <c r="NDT808" s="257"/>
      <c r="NDU808" s="257"/>
      <c r="NDV808" s="257"/>
      <c r="NDW808" s="257"/>
      <c r="NDX808" s="257"/>
      <c r="NDY808" s="257"/>
      <c r="NDZ808" s="257"/>
      <c r="NEA808" s="257"/>
      <c r="NEB808" s="257"/>
      <c r="NEC808" s="257"/>
      <c r="NED808" s="257"/>
      <c r="NEE808" s="257"/>
      <c r="NEF808" s="257"/>
      <c r="NEG808" s="257"/>
      <c r="NEH808" s="257"/>
      <c r="NEI808" s="257"/>
      <c r="NEJ808" s="257"/>
      <c r="NEK808" s="257"/>
      <c r="NEL808" s="257"/>
      <c r="NEM808" s="257"/>
      <c r="NEN808" s="257"/>
      <c r="NEO808" s="257"/>
      <c r="NEP808" s="257"/>
      <c r="NEQ808" s="257"/>
      <c r="NER808" s="257"/>
      <c r="NES808" s="257"/>
      <c r="NET808" s="257"/>
      <c r="NEU808" s="257"/>
      <c r="NEV808" s="257"/>
      <c r="NEW808" s="257"/>
      <c r="NEX808" s="257"/>
      <c r="NEY808" s="257"/>
      <c r="NEZ808" s="257"/>
      <c r="NFA808" s="257"/>
      <c r="NFB808" s="257"/>
      <c r="NFC808" s="257"/>
      <c r="NFD808" s="257"/>
      <c r="NFE808" s="257"/>
      <c r="NFF808" s="257"/>
      <c r="NFG808" s="257"/>
      <c r="NFH808" s="257"/>
      <c r="NFI808" s="257"/>
      <c r="NFJ808" s="257"/>
      <c r="NFK808" s="257"/>
      <c r="NFL808" s="257"/>
      <c r="NFM808" s="257"/>
      <c r="NFN808" s="257"/>
      <c r="NFO808" s="257"/>
      <c r="NFP808" s="257"/>
      <c r="NFQ808" s="257"/>
      <c r="NFR808" s="257"/>
      <c r="NFS808" s="257"/>
      <c r="NFT808" s="257"/>
      <c r="NFU808" s="257"/>
      <c r="NFV808" s="257"/>
      <c r="NFW808" s="257"/>
      <c r="NFX808" s="257"/>
      <c r="NFY808" s="257"/>
      <c r="NFZ808" s="257"/>
      <c r="NGA808" s="257"/>
      <c r="NGB808" s="257"/>
      <c r="NGC808" s="257"/>
      <c r="NGD808" s="257"/>
      <c r="NGE808" s="257"/>
      <c r="NGF808" s="257"/>
      <c r="NGG808" s="257"/>
      <c r="NGH808" s="257"/>
      <c r="NGI808" s="257"/>
      <c r="NGJ808" s="257"/>
      <c r="NGK808" s="257"/>
      <c r="NGL808" s="257"/>
      <c r="NGM808" s="257"/>
      <c r="NGN808" s="257"/>
      <c r="NGO808" s="257"/>
      <c r="NGP808" s="257"/>
      <c r="NGQ808" s="257"/>
      <c r="NGR808" s="257"/>
      <c r="NGS808" s="257"/>
      <c r="NGT808" s="257"/>
      <c r="NGU808" s="257"/>
      <c r="NGV808" s="257"/>
      <c r="NGW808" s="257"/>
      <c r="NGX808" s="257"/>
      <c r="NGY808" s="257"/>
      <c r="NGZ808" s="257"/>
      <c r="NHA808" s="257"/>
      <c r="NHB808" s="257"/>
      <c r="NHC808" s="257"/>
      <c r="NHD808" s="257"/>
      <c r="NHE808" s="257"/>
      <c r="NHF808" s="257"/>
      <c r="NHG808" s="257"/>
      <c r="NHH808" s="257"/>
      <c r="NHI808" s="257"/>
      <c r="NHJ808" s="257"/>
      <c r="NHK808" s="257"/>
      <c r="NHL808" s="257"/>
      <c r="NHM808" s="257"/>
      <c r="NHN808" s="257"/>
      <c r="NHO808" s="257"/>
      <c r="NHP808" s="257"/>
      <c r="NHQ808" s="257"/>
      <c r="NHR808" s="257"/>
      <c r="NHS808" s="257"/>
      <c r="NHT808" s="257"/>
      <c r="NHU808" s="257"/>
      <c r="NHV808" s="257"/>
      <c r="NHW808" s="257"/>
      <c r="NHX808" s="257"/>
      <c r="NHY808" s="257"/>
      <c r="NHZ808" s="257"/>
      <c r="NIA808" s="257"/>
      <c r="NIB808" s="257"/>
      <c r="NIC808" s="257"/>
      <c r="NID808" s="257"/>
      <c r="NIE808" s="257"/>
      <c r="NIF808" s="257"/>
      <c r="NIG808" s="257"/>
      <c r="NIH808" s="257"/>
      <c r="NII808" s="257"/>
      <c r="NIJ808" s="257"/>
      <c r="NIK808" s="257"/>
      <c r="NIL808" s="257"/>
      <c r="NIM808" s="257"/>
      <c r="NIN808" s="257"/>
      <c r="NIO808" s="257"/>
      <c r="NIP808" s="257"/>
      <c r="NIQ808" s="257"/>
      <c r="NIR808" s="257"/>
      <c r="NIS808" s="257"/>
      <c r="NIT808" s="257"/>
      <c r="NIU808" s="257"/>
      <c r="NIV808" s="257"/>
      <c r="NIW808" s="257"/>
      <c r="NIX808" s="257"/>
      <c r="NIY808" s="257"/>
      <c r="NIZ808" s="257"/>
      <c r="NJA808" s="257"/>
      <c r="NJB808" s="257"/>
      <c r="NJC808" s="257"/>
      <c r="NJD808" s="257"/>
      <c r="NJE808" s="257"/>
      <c r="NJF808" s="257"/>
      <c r="NJG808" s="257"/>
      <c r="NJH808" s="257"/>
      <c r="NJI808" s="257"/>
      <c r="NJJ808" s="257"/>
      <c r="NJK808" s="257"/>
      <c r="NJL808" s="257"/>
      <c r="NJM808" s="257"/>
      <c r="NJN808" s="257"/>
      <c r="NJO808" s="257"/>
      <c r="NJP808" s="257"/>
      <c r="NJQ808" s="257"/>
      <c r="NJR808" s="257"/>
      <c r="NJS808" s="257"/>
      <c r="NJT808" s="257"/>
      <c r="NJU808" s="257"/>
      <c r="NJV808" s="257"/>
      <c r="NJW808" s="257"/>
      <c r="NJX808" s="257"/>
      <c r="NJY808" s="257"/>
      <c r="NJZ808" s="257"/>
      <c r="NKA808" s="257"/>
      <c r="NKB808" s="257"/>
      <c r="NKC808" s="257"/>
      <c r="NKD808" s="257"/>
      <c r="NKE808" s="257"/>
      <c r="NKF808" s="257"/>
      <c r="NKG808" s="257"/>
      <c r="NKH808" s="257"/>
      <c r="NKI808" s="257"/>
      <c r="NKJ808" s="257"/>
      <c r="NKK808" s="257"/>
      <c r="NKL808" s="257"/>
      <c r="NKM808" s="257"/>
      <c r="NKN808" s="257"/>
      <c r="NKO808" s="257"/>
      <c r="NKP808" s="257"/>
      <c r="NKQ808" s="257"/>
      <c r="NKR808" s="257"/>
      <c r="NKS808" s="257"/>
      <c r="NKT808" s="257"/>
      <c r="NKU808" s="257"/>
      <c r="NKV808" s="257"/>
      <c r="NKW808" s="257"/>
      <c r="NKX808" s="257"/>
      <c r="NKY808" s="257"/>
      <c r="NKZ808" s="257"/>
      <c r="NLA808" s="257"/>
      <c r="NLB808" s="257"/>
      <c r="NLC808" s="257"/>
      <c r="NLD808" s="257"/>
      <c r="NLE808" s="257"/>
      <c r="NLF808" s="257"/>
      <c r="NLG808" s="257"/>
      <c r="NLH808" s="257"/>
      <c r="NLI808" s="257"/>
      <c r="NLJ808" s="257"/>
      <c r="NLK808" s="257"/>
      <c r="NLL808" s="257"/>
      <c r="NLM808" s="257"/>
      <c r="NLN808" s="257"/>
      <c r="NLO808" s="257"/>
      <c r="NLP808" s="257"/>
      <c r="NLQ808" s="257"/>
      <c r="NLR808" s="257"/>
      <c r="NLS808" s="257"/>
      <c r="NLT808" s="257"/>
      <c r="NLU808" s="257"/>
      <c r="NLV808" s="257"/>
      <c r="NLW808" s="257"/>
      <c r="NLX808" s="257"/>
      <c r="NLY808" s="257"/>
      <c r="NLZ808" s="257"/>
      <c r="NMA808" s="257"/>
      <c r="NMB808" s="257"/>
      <c r="NMC808" s="257"/>
      <c r="NMD808" s="257"/>
      <c r="NME808" s="257"/>
      <c r="NMF808" s="257"/>
      <c r="NMG808" s="257"/>
      <c r="NMH808" s="257"/>
      <c r="NMI808" s="257"/>
      <c r="NMJ808" s="257"/>
      <c r="NMK808" s="257"/>
      <c r="NML808" s="257"/>
      <c r="NMM808" s="257"/>
      <c r="NMN808" s="257"/>
      <c r="NMO808" s="257"/>
      <c r="NMP808" s="257"/>
      <c r="NMQ808" s="257"/>
      <c r="NMR808" s="257"/>
      <c r="NMS808" s="257"/>
      <c r="NMT808" s="257"/>
      <c r="NMU808" s="257"/>
      <c r="NMV808" s="257"/>
      <c r="NMW808" s="257"/>
      <c r="NMX808" s="257"/>
      <c r="NMY808" s="257"/>
      <c r="NMZ808" s="257"/>
      <c r="NNA808" s="257"/>
      <c r="NNB808" s="257"/>
      <c r="NNC808" s="257"/>
      <c r="NND808" s="257"/>
      <c r="NNE808" s="257"/>
      <c r="NNF808" s="257"/>
      <c r="NNG808" s="257"/>
      <c r="NNH808" s="257"/>
      <c r="NNI808" s="257"/>
      <c r="NNJ808" s="257"/>
      <c r="NNK808" s="257"/>
      <c r="NNL808" s="257"/>
      <c r="NNM808" s="257"/>
      <c r="NNN808" s="257"/>
      <c r="NNO808" s="257"/>
      <c r="NNP808" s="257"/>
      <c r="NNQ808" s="257"/>
      <c r="NNR808" s="257"/>
      <c r="NNS808" s="257"/>
      <c r="NNT808" s="257"/>
      <c r="NNU808" s="257"/>
      <c r="NNV808" s="257"/>
      <c r="NNW808" s="257"/>
      <c r="NNX808" s="257"/>
      <c r="NNY808" s="257"/>
      <c r="NNZ808" s="257"/>
      <c r="NOA808" s="257"/>
      <c r="NOB808" s="257"/>
      <c r="NOC808" s="257"/>
      <c r="NOD808" s="257"/>
      <c r="NOE808" s="257"/>
      <c r="NOF808" s="257"/>
      <c r="NOG808" s="257"/>
      <c r="NOH808" s="257"/>
      <c r="NOI808" s="257"/>
      <c r="NOJ808" s="257"/>
      <c r="NOK808" s="257"/>
      <c r="NOL808" s="257"/>
      <c r="NOM808" s="257"/>
      <c r="NON808" s="257"/>
      <c r="NOO808" s="257"/>
      <c r="NOP808" s="257"/>
      <c r="NOQ808" s="257"/>
      <c r="NOR808" s="257"/>
      <c r="NOS808" s="257"/>
      <c r="NOT808" s="257"/>
      <c r="NOU808" s="257"/>
      <c r="NOV808" s="257"/>
      <c r="NOW808" s="257"/>
      <c r="NOX808" s="257"/>
      <c r="NOY808" s="257"/>
      <c r="NOZ808" s="257"/>
      <c r="NPA808" s="257"/>
      <c r="NPB808" s="257"/>
      <c r="NPC808" s="257"/>
      <c r="NPD808" s="257"/>
      <c r="NPE808" s="257"/>
      <c r="NPF808" s="257"/>
      <c r="NPG808" s="257"/>
      <c r="NPH808" s="257"/>
      <c r="NPI808" s="257"/>
      <c r="NPJ808" s="257"/>
      <c r="NPK808" s="257"/>
      <c r="NPL808" s="257"/>
      <c r="NPM808" s="257"/>
      <c r="NPN808" s="257"/>
      <c r="NPO808" s="257"/>
      <c r="NPP808" s="257"/>
      <c r="NPQ808" s="257"/>
      <c r="NPR808" s="257"/>
      <c r="NPS808" s="257"/>
      <c r="NPT808" s="257"/>
      <c r="NPU808" s="257"/>
      <c r="NPV808" s="257"/>
      <c r="NPW808" s="257"/>
      <c r="NPX808" s="257"/>
      <c r="NPY808" s="257"/>
      <c r="NPZ808" s="257"/>
      <c r="NQA808" s="257"/>
      <c r="NQB808" s="257"/>
      <c r="NQC808" s="257"/>
      <c r="NQD808" s="257"/>
      <c r="NQE808" s="257"/>
      <c r="NQF808" s="257"/>
      <c r="NQG808" s="257"/>
      <c r="NQH808" s="257"/>
      <c r="NQI808" s="257"/>
      <c r="NQJ808" s="257"/>
      <c r="NQK808" s="257"/>
      <c r="NQL808" s="257"/>
      <c r="NQM808" s="257"/>
      <c r="NQN808" s="257"/>
      <c r="NQO808" s="257"/>
      <c r="NQP808" s="257"/>
      <c r="NQQ808" s="257"/>
      <c r="NQR808" s="257"/>
      <c r="NQS808" s="257"/>
      <c r="NQT808" s="257"/>
      <c r="NQU808" s="257"/>
      <c r="NQV808" s="257"/>
      <c r="NQW808" s="257"/>
      <c r="NQX808" s="257"/>
      <c r="NQY808" s="257"/>
      <c r="NQZ808" s="257"/>
      <c r="NRA808" s="257"/>
      <c r="NRB808" s="257"/>
      <c r="NRC808" s="257"/>
      <c r="NRD808" s="257"/>
      <c r="NRE808" s="257"/>
      <c r="NRF808" s="257"/>
      <c r="NRG808" s="257"/>
      <c r="NRH808" s="257"/>
      <c r="NRI808" s="257"/>
      <c r="NRJ808" s="257"/>
      <c r="NRK808" s="257"/>
      <c r="NRL808" s="257"/>
      <c r="NRM808" s="257"/>
      <c r="NRN808" s="257"/>
      <c r="NRO808" s="257"/>
      <c r="NRP808" s="257"/>
      <c r="NRQ808" s="257"/>
      <c r="NRR808" s="257"/>
      <c r="NRS808" s="257"/>
      <c r="NRT808" s="257"/>
      <c r="NRU808" s="257"/>
      <c r="NRV808" s="257"/>
      <c r="NRW808" s="257"/>
      <c r="NRX808" s="257"/>
      <c r="NRY808" s="257"/>
      <c r="NRZ808" s="257"/>
      <c r="NSA808" s="257"/>
      <c r="NSB808" s="257"/>
      <c r="NSC808" s="257"/>
      <c r="NSD808" s="257"/>
      <c r="NSE808" s="257"/>
      <c r="NSF808" s="257"/>
      <c r="NSG808" s="257"/>
      <c r="NSH808" s="257"/>
      <c r="NSI808" s="257"/>
      <c r="NSJ808" s="257"/>
      <c r="NSK808" s="257"/>
      <c r="NSL808" s="257"/>
      <c r="NSM808" s="257"/>
      <c r="NSN808" s="257"/>
      <c r="NSO808" s="257"/>
      <c r="NSP808" s="257"/>
      <c r="NSQ808" s="257"/>
      <c r="NSR808" s="257"/>
      <c r="NSS808" s="257"/>
      <c r="NST808" s="257"/>
      <c r="NSU808" s="257"/>
      <c r="NSV808" s="257"/>
      <c r="NSW808" s="257"/>
      <c r="NSX808" s="257"/>
      <c r="NSY808" s="257"/>
      <c r="NSZ808" s="257"/>
      <c r="NTA808" s="257"/>
      <c r="NTB808" s="257"/>
      <c r="NTC808" s="257"/>
      <c r="NTD808" s="257"/>
      <c r="NTE808" s="257"/>
      <c r="NTF808" s="257"/>
      <c r="NTG808" s="257"/>
      <c r="NTH808" s="257"/>
      <c r="NTI808" s="257"/>
      <c r="NTJ808" s="257"/>
      <c r="NTK808" s="257"/>
      <c r="NTL808" s="257"/>
      <c r="NTM808" s="257"/>
      <c r="NTN808" s="257"/>
      <c r="NTO808" s="257"/>
      <c r="NTP808" s="257"/>
      <c r="NTQ808" s="257"/>
      <c r="NTR808" s="257"/>
      <c r="NTS808" s="257"/>
      <c r="NTT808" s="257"/>
      <c r="NTU808" s="257"/>
      <c r="NTV808" s="257"/>
      <c r="NTW808" s="257"/>
      <c r="NTX808" s="257"/>
      <c r="NTY808" s="257"/>
      <c r="NTZ808" s="257"/>
      <c r="NUA808" s="257"/>
      <c r="NUB808" s="257"/>
      <c r="NUC808" s="257"/>
      <c r="NUD808" s="257"/>
      <c r="NUE808" s="257"/>
      <c r="NUF808" s="257"/>
      <c r="NUG808" s="257"/>
      <c r="NUH808" s="257"/>
      <c r="NUI808" s="257"/>
      <c r="NUJ808" s="257"/>
      <c r="NUK808" s="257"/>
      <c r="NUL808" s="257"/>
      <c r="NUM808" s="257"/>
      <c r="NUN808" s="257"/>
      <c r="NUO808" s="257"/>
      <c r="NUP808" s="257"/>
      <c r="NUQ808" s="257"/>
      <c r="NUR808" s="257"/>
      <c r="NUS808" s="257"/>
      <c r="NUT808" s="257"/>
      <c r="NUU808" s="257"/>
      <c r="NUV808" s="257"/>
      <c r="NUW808" s="257"/>
      <c r="NUX808" s="257"/>
      <c r="NUY808" s="257"/>
      <c r="NUZ808" s="257"/>
      <c r="NVA808" s="257"/>
      <c r="NVB808" s="257"/>
      <c r="NVC808" s="257"/>
      <c r="NVD808" s="257"/>
      <c r="NVE808" s="257"/>
      <c r="NVF808" s="257"/>
      <c r="NVG808" s="257"/>
      <c r="NVH808" s="257"/>
      <c r="NVI808" s="257"/>
      <c r="NVJ808" s="257"/>
      <c r="NVK808" s="257"/>
      <c r="NVL808" s="257"/>
      <c r="NVM808" s="257"/>
      <c r="NVN808" s="257"/>
      <c r="NVO808" s="257"/>
      <c r="NVP808" s="257"/>
      <c r="NVQ808" s="257"/>
      <c r="NVR808" s="257"/>
      <c r="NVS808" s="257"/>
      <c r="NVT808" s="257"/>
      <c r="NVU808" s="257"/>
      <c r="NVV808" s="257"/>
      <c r="NVW808" s="257"/>
      <c r="NVX808" s="257"/>
      <c r="NVY808" s="257"/>
      <c r="NVZ808" s="257"/>
      <c r="NWA808" s="257"/>
      <c r="NWB808" s="257"/>
      <c r="NWC808" s="257"/>
      <c r="NWD808" s="257"/>
      <c r="NWE808" s="257"/>
      <c r="NWF808" s="257"/>
      <c r="NWG808" s="257"/>
      <c r="NWH808" s="257"/>
      <c r="NWI808" s="257"/>
      <c r="NWJ808" s="257"/>
      <c r="NWK808" s="257"/>
      <c r="NWL808" s="257"/>
      <c r="NWM808" s="257"/>
      <c r="NWN808" s="257"/>
      <c r="NWO808" s="257"/>
      <c r="NWP808" s="257"/>
      <c r="NWQ808" s="257"/>
      <c r="NWR808" s="257"/>
      <c r="NWS808" s="257"/>
      <c r="NWT808" s="257"/>
      <c r="NWU808" s="257"/>
      <c r="NWV808" s="257"/>
      <c r="NWW808" s="257"/>
      <c r="NWX808" s="257"/>
      <c r="NWY808" s="257"/>
      <c r="NWZ808" s="257"/>
      <c r="NXA808" s="257"/>
      <c r="NXB808" s="257"/>
      <c r="NXC808" s="257"/>
      <c r="NXD808" s="257"/>
      <c r="NXE808" s="257"/>
      <c r="NXF808" s="257"/>
      <c r="NXG808" s="257"/>
      <c r="NXH808" s="257"/>
      <c r="NXI808" s="257"/>
      <c r="NXJ808" s="257"/>
      <c r="NXK808" s="257"/>
      <c r="NXL808" s="257"/>
      <c r="NXM808" s="257"/>
      <c r="NXN808" s="257"/>
      <c r="NXO808" s="257"/>
      <c r="NXP808" s="257"/>
      <c r="NXQ808" s="257"/>
      <c r="NXR808" s="257"/>
      <c r="NXS808" s="257"/>
      <c r="NXT808" s="257"/>
      <c r="NXU808" s="257"/>
      <c r="NXV808" s="257"/>
      <c r="NXW808" s="257"/>
      <c r="NXX808" s="257"/>
      <c r="NXY808" s="257"/>
      <c r="NXZ808" s="257"/>
      <c r="NYA808" s="257"/>
      <c r="NYB808" s="257"/>
      <c r="NYC808" s="257"/>
      <c r="NYD808" s="257"/>
      <c r="NYE808" s="257"/>
      <c r="NYF808" s="257"/>
      <c r="NYG808" s="257"/>
      <c r="NYH808" s="257"/>
      <c r="NYI808" s="257"/>
      <c r="NYJ808" s="257"/>
      <c r="NYK808" s="257"/>
      <c r="NYL808" s="257"/>
      <c r="NYM808" s="257"/>
      <c r="NYN808" s="257"/>
      <c r="NYO808" s="257"/>
      <c r="NYP808" s="257"/>
      <c r="NYQ808" s="257"/>
      <c r="NYR808" s="257"/>
      <c r="NYS808" s="257"/>
      <c r="NYT808" s="257"/>
      <c r="NYU808" s="257"/>
      <c r="NYV808" s="257"/>
      <c r="NYW808" s="257"/>
      <c r="NYX808" s="257"/>
      <c r="NYY808" s="257"/>
      <c r="NYZ808" s="257"/>
      <c r="NZA808" s="257"/>
      <c r="NZB808" s="257"/>
      <c r="NZC808" s="257"/>
      <c r="NZD808" s="257"/>
      <c r="NZE808" s="257"/>
      <c r="NZF808" s="257"/>
      <c r="NZG808" s="257"/>
      <c r="NZH808" s="257"/>
      <c r="NZI808" s="257"/>
      <c r="NZJ808" s="257"/>
      <c r="NZK808" s="257"/>
      <c r="NZL808" s="257"/>
      <c r="NZM808" s="257"/>
      <c r="NZN808" s="257"/>
      <c r="NZO808" s="257"/>
      <c r="NZP808" s="257"/>
      <c r="NZQ808" s="257"/>
      <c r="NZR808" s="257"/>
      <c r="NZS808" s="257"/>
      <c r="NZT808" s="257"/>
      <c r="NZU808" s="257"/>
      <c r="NZV808" s="257"/>
      <c r="NZW808" s="257"/>
      <c r="NZX808" s="257"/>
      <c r="NZY808" s="257"/>
      <c r="NZZ808" s="257"/>
      <c r="OAA808" s="257"/>
      <c r="OAB808" s="257"/>
      <c r="OAC808" s="257"/>
      <c r="OAD808" s="257"/>
      <c r="OAE808" s="257"/>
      <c r="OAF808" s="257"/>
      <c r="OAG808" s="257"/>
      <c r="OAH808" s="257"/>
      <c r="OAI808" s="257"/>
      <c r="OAJ808" s="257"/>
      <c r="OAK808" s="257"/>
      <c r="OAL808" s="257"/>
      <c r="OAM808" s="257"/>
      <c r="OAN808" s="257"/>
      <c r="OAO808" s="257"/>
      <c r="OAP808" s="257"/>
      <c r="OAQ808" s="257"/>
      <c r="OAR808" s="257"/>
      <c r="OAS808" s="257"/>
      <c r="OAT808" s="257"/>
      <c r="OAU808" s="257"/>
      <c r="OAV808" s="257"/>
      <c r="OAW808" s="257"/>
      <c r="OAX808" s="257"/>
      <c r="OAY808" s="257"/>
      <c r="OAZ808" s="257"/>
      <c r="OBA808" s="257"/>
      <c r="OBB808" s="257"/>
      <c r="OBC808" s="257"/>
      <c r="OBD808" s="257"/>
      <c r="OBE808" s="257"/>
      <c r="OBF808" s="257"/>
      <c r="OBG808" s="257"/>
      <c r="OBH808" s="257"/>
      <c r="OBI808" s="257"/>
      <c r="OBJ808" s="257"/>
      <c r="OBK808" s="257"/>
      <c r="OBL808" s="257"/>
      <c r="OBM808" s="257"/>
      <c r="OBN808" s="257"/>
      <c r="OBO808" s="257"/>
      <c r="OBP808" s="257"/>
      <c r="OBQ808" s="257"/>
      <c r="OBR808" s="257"/>
      <c r="OBS808" s="257"/>
      <c r="OBT808" s="257"/>
      <c r="OBU808" s="257"/>
      <c r="OBV808" s="257"/>
      <c r="OBW808" s="257"/>
      <c r="OBX808" s="257"/>
      <c r="OBY808" s="257"/>
      <c r="OBZ808" s="257"/>
      <c r="OCA808" s="257"/>
      <c r="OCB808" s="257"/>
      <c r="OCC808" s="257"/>
      <c r="OCD808" s="257"/>
      <c r="OCE808" s="257"/>
      <c r="OCF808" s="257"/>
      <c r="OCG808" s="257"/>
      <c r="OCH808" s="257"/>
      <c r="OCI808" s="257"/>
      <c r="OCJ808" s="257"/>
      <c r="OCK808" s="257"/>
      <c r="OCL808" s="257"/>
      <c r="OCM808" s="257"/>
      <c r="OCN808" s="257"/>
      <c r="OCO808" s="257"/>
      <c r="OCP808" s="257"/>
      <c r="OCQ808" s="257"/>
      <c r="OCR808" s="257"/>
      <c r="OCS808" s="257"/>
      <c r="OCT808" s="257"/>
      <c r="OCU808" s="257"/>
      <c r="OCV808" s="257"/>
      <c r="OCW808" s="257"/>
      <c r="OCX808" s="257"/>
      <c r="OCY808" s="257"/>
      <c r="OCZ808" s="257"/>
      <c r="ODA808" s="257"/>
      <c r="ODB808" s="257"/>
      <c r="ODC808" s="257"/>
      <c r="ODD808" s="257"/>
      <c r="ODE808" s="257"/>
      <c r="ODF808" s="257"/>
      <c r="ODG808" s="257"/>
      <c r="ODH808" s="257"/>
      <c r="ODI808" s="257"/>
      <c r="ODJ808" s="257"/>
      <c r="ODK808" s="257"/>
      <c r="ODL808" s="257"/>
      <c r="ODM808" s="257"/>
      <c r="ODN808" s="257"/>
      <c r="ODO808" s="257"/>
      <c r="ODP808" s="257"/>
      <c r="ODQ808" s="257"/>
      <c r="ODR808" s="257"/>
      <c r="ODS808" s="257"/>
      <c r="ODT808" s="257"/>
      <c r="ODU808" s="257"/>
      <c r="ODV808" s="257"/>
      <c r="ODW808" s="257"/>
      <c r="ODX808" s="257"/>
      <c r="ODY808" s="257"/>
      <c r="ODZ808" s="257"/>
      <c r="OEA808" s="257"/>
      <c r="OEB808" s="257"/>
      <c r="OEC808" s="257"/>
      <c r="OED808" s="257"/>
      <c r="OEE808" s="257"/>
      <c r="OEF808" s="257"/>
      <c r="OEG808" s="257"/>
      <c r="OEH808" s="257"/>
      <c r="OEI808" s="257"/>
      <c r="OEJ808" s="257"/>
      <c r="OEK808" s="257"/>
      <c r="OEL808" s="257"/>
      <c r="OEM808" s="257"/>
      <c r="OEN808" s="257"/>
      <c r="OEO808" s="257"/>
      <c r="OEP808" s="257"/>
      <c r="OEQ808" s="257"/>
      <c r="OER808" s="257"/>
      <c r="OES808" s="257"/>
      <c r="OET808" s="257"/>
      <c r="OEU808" s="257"/>
      <c r="OEV808" s="257"/>
      <c r="OEW808" s="257"/>
      <c r="OEX808" s="257"/>
      <c r="OEY808" s="257"/>
      <c r="OEZ808" s="257"/>
      <c r="OFA808" s="257"/>
      <c r="OFB808" s="257"/>
      <c r="OFC808" s="257"/>
      <c r="OFD808" s="257"/>
      <c r="OFE808" s="257"/>
      <c r="OFF808" s="257"/>
      <c r="OFG808" s="257"/>
      <c r="OFH808" s="257"/>
      <c r="OFI808" s="257"/>
      <c r="OFJ808" s="257"/>
      <c r="OFK808" s="257"/>
      <c r="OFL808" s="257"/>
      <c r="OFM808" s="257"/>
      <c r="OFN808" s="257"/>
      <c r="OFO808" s="257"/>
      <c r="OFP808" s="257"/>
      <c r="OFQ808" s="257"/>
      <c r="OFR808" s="257"/>
      <c r="OFS808" s="257"/>
      <c r="OFT808" s="257"/>
      <c r="OFU808" s="257"/>
      <c r="OFV808" s="257"/>
      <c r="OFW808" s="257"/>
      <c r="OFX808" s="257"/>
      <c r="OFY808" s="257"/>
      <c r="OFZ808" s="257"/>
      <c r="OGA808" s="257"/>
      <c r="OGB808" s="257"/>
      <c r="OGC808" s="257"/>
      <c r="OGD808" s="257"/>
      <c r="OGE808" s="257"/>
      <c r="OGF808" s="257"/>
      <c r="OGG808" s="257"/>
      <c r="OGH808" s="257"/>
      <c r="OGI808" s="257"/>
      <c r="OGJ808" s="257"/>
      <c r="OGK808" s="257"/>
      <c r="OGL808" s="257"/>
      <c r="OGM808" s="257"/>
      <c r="OGN808" s="257"/>
      <c r="OGO808" s="257"/>
      <c r="OGP808" s="257"/>
      <c r="OGQ808" s="257"/>
      <c r="OGR808" s="257"/>
      <c r="OGS808" s="257"/>
      <c r="OGT808" s="257"/>
      <c r="OGU808" s="257"/>
      <c r="OGV808" s="257"/>
      <c r="OGW808" s="257"/>
      <c r="OGX808" s="257"/>
      <c r="OGY808" s="257"/>
      <c r="OGZ808" s="257"/>
      <c r="OHA808" s="257"/>
      <c r="OHB808" s="257"/>
      <c r="OHC808" s="257"/>
      <c r="OHD808" s="257"/>
      <c r="OHE808" s="257"/>
      <c r="OHF808" s="257"/>
      <c r="OHG808" s="257"/>
      <c r="OHH808" s="257"/>
      <c r="OHI808" s="257"/>
      <c r="OHJ808" s="257"/>
      <c r="OHK808" s="257"/>
      <c r="OHL808" s="257"/>
      <c r="OHM808" s="257"/>
      <c r="OHN808" s="257"/>
      <c r="OHO808" s="257"/>
      <c r="OHP808" s="257"/>
      <c r="OHQ808" s="257"/>
      <c r="OHR808" s="257"/>
      <c r="OHS808" s="257"/>
      <c r="OHT808" s="257"/>
      <c r="OHU808" s="257"/>
      <c r="OHV808" s="257"/>
      <c r="OHW808" s="257"/>
      <c r="OHX808" s="257"/>
      <c r="OHY808" s="257"/>
      <c r="OHZ808" s="257"/>
      <c r="OIA808" s="257"/>
      <c r="OIB808" s="257"/>
      <c r="OIC808" s="257"/>
      <c r="OID808" s="257"/>
      <c r="OIE808" s="257"/>
      <c r="OIF808" s="257"/>
      <c r="OIG808" s="257"/>
      <c r="OIH808" s="257"/>
      <c r="OII808" s="257"/>
      <c r="OIJ808" s="257"/>
      <c r="OIK808" s="257"/>
      <c r="OIL808" s="257"/>
      <c r="OIM808" s="257"/>
      <c r="OIN808" s="257"/>
      <c r="OIO808" s="257"/>
      <c r="OIP808" s="257"/>
      <c r="OIQ808" s="257"/>
      <c r="OIR808" s="257"/>
      <c r="OIS808" s="257"/>
      <c r="OIT808" s="257"/>
      <c r="OIU808" s="257"/>
      <c r="OIV808" s="257"/>
      <c r="OIW808" s="257"/>
      <c r="OIX808" s="257"/>
      <c r="OIY808" s="257"/>
      <c r="OIZ808" s="257"/>
      <c r="OJA808" s="257"/>
      <c r="OJB808" s="257"/>
      <c r="OJC808" s="257"/>
      <c r="OJD808" s="257"/>
      <c r="OJE808" s="257"/>
      <c r="OJF808" s="257"/>
      <c r="OJG808" s="257"/>
      <c r="OJH808" s="257"/>
      <c r="OJI808" s="257"/>
      <c r="OJJ808" s="257"/>
      <c r="OJK808" s="257"/>
      <c r="OJL808" s="257"/>
      <c r="OJM808" s="257"/>
      <c r="OJN808" s="257"/>
      <c r="OJO808" s="257"/>
      <c r="OJP808" s="257"/>
      <c r="OJQ808" s="257"/>
      <c r="OJR808" s="257"/>
      <c r="OJS808" s="257"/>
      <c r="OJT808" s="257"/>
      <c r="OJU808" s="257"/>
      <c r="OJV808" s="257"/>
      <c r="OJW808" s="257"/>
      <c r="OJX808" s="257"/>
      <c r="OJY808" s="257"/>
      <c r="OJZ808" s="257"/>
      <c r="OKA808" s="257"/>
      <c r="OKB808" s="257"/>
      <c r="OKC808" s="257"/>
      <c r="OKD808" s="257"/>
      <c r="OKE808" s="257"/>
      <c r="OKF808" s="257"/>
      <c r="OKG808" s="257"/>
      <c r="OKH808" s="257"/>
      <c r="OKI808" s="257"/>
      <c r="OKJ808" s="257"/>
      <c r="OKK808" s="257"/>
      <c r="OKL808" s="257"/>
      <c r="OKM808" s="257"/>
      <c r="OKN808" s="257"/>
      <c r="OKO808" s="257"/>
      <c r="OKP808" s="257"/>
      <c r="OKQ808" s="257"/>
      <c r="OKR808" s="257"/>
      <c r="OKS808" s="257"/>
      <c r="OKT808" s="257"/>
      <c r="OKU808" s="257"/>
      <c r="OKV808" s="257"/>
      <c r="OKW808" s="257"/>
      <c r="OKX808" s="257"/>
      <c r="OKY808" s="257"/>
      <c r="OKZ808" s="257"/>
      <c r="OLA808" s="257"/>
      <c r="OLB808" s="257"/>
      <c r="OLC808" s="257"/>
      <c r="OLD808" s="257"/>
      <c r="OLE808" s="257"/>
      <c r="OLF808" s="257"/>
      <c r="OLG808" s="257"/>
      <c r="OLH808" s="257"/>
      <c r="OLI808" s="257"/>
      <c r="OLJ808" s="257"/>
      <c r="OLK808" s="257"/>
      <c r="OLL808" s="257"/>
      <c r="OLM808" s="257"/>
      <c r="OLN808" s="257"/>
      <c r="OLO808" s="257"/>
      <c r="OLP808" s="257"/>
      <c r="OLQ808" s="257"/>
      <c r="OLR808" s="257"/>
      <c r="OLS808" s="257"/>
      <c r="OLT808" s="257"/>
      <c r="OLU808" s="257"/>
      <c r="OLV808" s="257"/>
      <c r="OLW808" s="257"/>
      <c r="OLX808" s="257"/>
      <c r="OLY808" s="257"/>
      <c r="OLZ808" s="257"/>
      <c r="OMA808" s="257"/>
      <c r="OMB808" s="257"/>
      <c r="OMC808" s="257"/>
      <c r="OMD808" s="257"/>
      <c r="OME808" s="257"/>
      <c r="OMF808" s="257"/>
      <c r="OMG808" s="257"/>
      <c r="OMH808" s="257"/>
      <c r="OMI808" s="257"/>
      <c r="OMJ808" s="257"/>
      <c r="OMK808" s="257"/>
      <c r="OML808" s="257"/>
      <c r="OMM808" s="257"/>
      <c r="OMN808" s="257"/>
      <c r="OMO808" s="257"/>
      <c r="OMP808" s="257"/>
      <c r="OMQ808" s="257"/>
      <c r="OMR808" s="257"/>
      <c r="OMS808" s="257"/>
      <c r="OMT808" s="257"/>
      <c r="OMU808" s="257"/>
      <c r="OMV808" s="257"/>
      <c r="OMW808" s="257"/>
      <c r="OMX808" s="257"/>
      <c r="OMY808" s="257"/>
      <c r="OMZ808" s="257"/>
      <c r="ONA808" s="257"/>
      <c r="ONB808" s="257"/>
      <c r="ONC808" s="257"/>
      <c r="OND808" s="257"/>
      <c r="ONE808" s="257"/>
      <c r="ONF808" s="257"/>
      <c r="ONG808" s="257"/>
      <c r="ONH808" s="257"/>
      <c r="ONI808" s="257"/>
      <c r="ONJ808" s="257"/>
      <c r="ONK808" s="257"/>
      <c r="ONL808" s="257"/>
      <c r="ONM808" s="257"/>
      <c r="ONN808" s="257"/>
      <c r="ONO808" s="257"/>
      <c r="ONP808" s="257"/>
      <c r="ONQ808" s="257"/>
      <c r="ONR808" s="257"/>
      <c r="ONS808" s="257"/>
      <c r="ONT808" s="257"/>
      <c r="ONU808" s="257"/>
      <c r="ONV808" s="257"/>
      <c r="ONW808" s="257"/>
      <c r="ONX808" s="257"/>
      <c r="ONY808" s="257"/>
      <c r="ONZ808" s="257"/>
      <c r="OOA808" s="257"/>
      <c r="OOB808" s="257"/>
      <c r="OOC808" s="257"/>
      <c r="OOD808" s="257"/>
      <c r="OOE808" s="257"/>
      <c r="OOF808" s="257"/>
      <c r="OOG808" s="257"/>
      <c r="OOH808" s="257"/>
      <c r="OOI808" s="257"/>
      <c r="OOJ808" s="257"/>
      <c r="OOK808" s="257"/>
      <c r="OOL808" s="257"/>
      <c r="OOM808" s="257"/>
      <c r="OON808" s="257"/>
      <c r="OOO808" s="257"/>
      <c r="OOP808" s="257"/>
      <c r="OOQ808" s="257"/>
      <c r="OOR808" s="257"/>
      <c r="OOS808" s="257"/>
      <c r="OOT808" s="257"/>
      <c r="OOU808" s="257"/>
      <c r="OOV808" s="257"/>
      <c r="OOW808" s="257"/>
      <c r="OOX808" s="257"/>
      <c r="OOY808" s="257"/>
      <c r="OOZ808" s="257"/>
      <c r="OPA808" s="257"/>
      <c r="OPB808" s="257"/>
      <c r="OPC808" s="257"/>
      <c r="OPD808" s="257"/>
      <c r="OPE808" s="257"/>
      <c r="OPF808" s="257"/>
      <c r="OPG808" s="257"/>
      <c r="OPH808" s="257"/>
      <c r="OPI808" s="257"/>
      <c r="OPJ808" s="257"/>
      <c r="OPK808" s="257"/>
      <c r="OPL808" s="257"/>
      <c r="OPM808" s="257"/>
      <c r="OPN808" s="257"/>
      <c r="OPO808" s="257"/>
      <c r="OPP808" s="257"/>
      <c r="OPQ808" s="257"/>
      <c r="OPR808" s="257"/>
      <c r="OPS808" s="257"/>
      <c r="OPT808" s="257"/>
      <c r="OPU808" s="257"/>
      <c r="OPV808" s="257"/>
      <c r="OPW808" s="257"/>
      <c r="OPX808" s="257"/>
      <c r="OPY808" s="257"/>
      <c r="OPZ808" s="257"/>
      <c r="OQA808" s="257"/>
      <c r="OQB808" s="257"/>
      <c r="OQC808" s="257"/>
      <c r="OQD808" s="257"/>
      <c r="OQE808" s="257"/>
      <c r="OQF808" s="257"/>
      <c r="OQG808" s="257"/>
      <c r="OQH808" s="257"/>
      <c r="OQI808" s="257"/>
      <c r="OQJ808" s="257"/>
      <c r="OQK808" s="257"/>
      <c r="OQL808" s="257"/>
      <c r="OQM808" s="257"/>
      <c r="OQN808" s="257"/>
      <c r="OQO808" s="257"/>
      <c r="OQP808" s="257"/>
      <c r="OQQ808" s="257"/>
      <c r="OQR808" s="257"/>
      <c r="OQS808" s="257"/>
      <c r="OQT808" s="257"/>
      <c r="OQU808" s="257"/>
      <c r="OQV808" s="257"/>
      <c r="OQW808" s="257"/>
      <c r="OQX808" s="257"/>
      <c r="OQY808" s="257"/>
      <c r="OQZ808" s="257"/>
      <c r="ORA808" s="257"/>
      <c r="ORB808" s="257"/>
      <c r="ORC808" s="257"/>
      <c r="ORD808" s="257"/>
      <c r="ORE808" s="257"/>
      <c r="ORF808" s="257"/>
      <c r="ORG808" s="257"/>
      <c r="ORH808" s="257"/>
      <c r="ORI808" s="257"/>
      <c r="ORJ808" s="257"/>
      <c r="ORK808" s="257"/>
      <c r="ORL808" s="257"/>
      <c r="ORM808" s="257"/>
      <c r="ORN808" s="257"/>
      <c r="ORO808" s="257"/>
      <c r="ORP808" s="257"/>
      <c r="ORQ808" s="257"/>
      <c r="ORR808" s="257"/>
      <c r="ORS808" s="257"/>
      <c r="ORT808" s="257"/>
      <c r="ORU808" s="257"/>
      <c r="ORV808" s="257"/>
      <c r="ORW808" s="257"/>
      <c r="ORX808" s="257"/>
      <c r="ORY808" s="257"/>
      <c r="ORZ808" s="257"/>
      <c r="OSA808" s="257"/>
      <c r="OSB808" s="257"/>
      <c r="OSC808" s="257"/>
      <c r="OSD808" s="257"/>
      <c r="OSE808" s="257"/>
      <c r="OSF808" s="257"/>
      <c r="OSG808" s="257"/>
      <c r="OSH808" s="257"/>
      <c r="OSI808" s="257"/>
      <c r="OSJ808" s="257"/>
      <c r="OSK808" s="257"/>
      <c r="OSL808" s="257"/>
      <c r="OSM808" s="257"/>
      <c r="OSN808" s="257"/>
      <c r="OSO808" s="257"/>
      <c r="OSP808" s="257"/>
      <c r="OSQ808" s="257"/>
      <c r="OSR808" s="257"/>
      <c r="OSS808" s="257"/>
      <c r="OST808" s="257"/>
      <c r="OSU808" s="257"/>
      <c r="OSV808" s="257"/>
      <c r="OSW808" s="257"/>
      <c r="OSX808" s="257"/>
      <c r="OSY808" s="257"/>
      <c r="OSZ808" s="257"/>
      <c r="OTA808" s="257"/>
      <c r="OTB808" s="257"/>
      <c r="OTC808" s="257"/>
      <c r="OTD808" s="257"/>
      <c r="OTE808" s="257"/>
      <c r="OTF808" s="257"/>
      <c r="OTG808" s="257"/>
      <c r="OTH808" s="257"/>
      <c r="OTI808" s="257"/>
      <c r="OTJ808" s="257"/>
      <c r="OTK808" s="257"/>
      <c r="OTL808" s="257"/>
      <c r="OTM808" s="257"/>
      <c r="OTN808" s="257"/>
      <c r="OTO808" s="257"/>
      <c r="OTP808" s="257"/>
      <c r="OTQ808" s="257"/>
      <c r="OTR808" s="257"/>
      <c r="OTS808" s="257"/>
      <c r="OTT808" s="257"/>
      <c r="OTU808" s="257"/>
      <c r="OTV808" s="257"/>
      <c r="OTW808" s="257"/>
      <c r="OTX808" s="257"/>
      <c r="OTY808" s="257"/>
      <c r="OTZ808" s="257"/>
      <c r="OUA808" s="257"/>
      <c r="OUB808" s="257"/>
      <c r="OUC808" s="257"/>
      <c r="OUD808" s="257"/>
      <c r="OUE808" s="257"/>
      <c r="OUF808" s="257"/>
      <c r="OUG808" s="257"/>
      <c r="OUH808" s="257"/>
      <c r="OUI808" s="257"/>
      <c r="OUJ808" s="257"/>
      <c r="OUK808" s="257"/>
      <c r="OUL808" s="257"/>
      <c r="OUM808" s="257"/>
      <c r="OUN808" s="257"/>
      <c r="OUO808" s="257"/>
      <c r="OUP808" s="257"/>
      <c r="OUQ808" s="257"/>
      <c r="OUR808" s="257"/>
      <c r="OUS808" s="257"/>
      <c r="OUT808" s="257"/>
      <c r="OUU808" s="257"/>
      <c r="OUV808" s="257"/>
      <c r="OUW808" s="257"/>
      <c r="OUX808" s="257"/>
      <c r="OUY808" s="257"/>
      <c r="OUZ808" s="257"/>
      <c r="OVA808" s="257"/>
      <c r="OVB808" s="257"/>
      <c r="OVC808" s="257"/>
      <c r="OVD808" s="257"/>
      <c r="OVE808" s="257"/>
      <c r="OVF808" s="257"/>
      <c r="OVG808" s="257"/>
      <c r="OVH808" s="257"/>
      <c r="OVI808" s="257"/>
      <c r="OVJ808" s="257"/>
      <c r="OVK808" s="257"/>
      <c r="OVL808" s="257"/>
      <c r="OVM808" s="257"/>
      <c r="OVN808" s="257"/>
      <c r="OVO808" s="257"/>
      <c r="OVP808" s="257"/>
      <c r="OVQ808" s="257"/>
      <c r="OVR808" s="257"/>
      <c r="OVS808" s="257"/>
      <c r="OVT808" s="257"/>
      <c r="OVU808" s="257"/>
      <c r="OVV808" s="257"/>
      <c r="OVW808" s="257"/>
      <c r="OVX808" s="257"/>
      <c r="OVY808" s="257"/>
      <c r="OVZ808" s="257"/>
      <c r="OWA808" s="257"/>
      <c r="OWB808" s="257"/>
      <c r="OWC808" s="257"/>
      <c r="OWD808" s="257"/>
      <c r="OWE808" s="257"/>
      <c r="OWF808" s="257"/>
      <c r="OWG808" s="257"/>
      <c r="OWH808" s="257"/>
      <c r="OWI808" s="257"/>
      <c r="OWJ808" s="257"/>
      <c r="OWK808" s="257"/>
      <c r="OWL808" s="257"/>
      <c r="OWM808" s="257"/>
      <c r="OWN808" s="257"/>
      <c r="OWO808" s="257"/>
      <c r="OWP808" s="257"/>
      <c r="OWQ808" s="257"/>
      <c r="OWR808" s="257"/>
      <c r="OWS808" s="257"/>
      <c r="OWT808" s="257"/>
      <c r="OWU808" s="257"/>
      <c r="OWV808" s="257"/>
      <c r="OWW808" s="257"/>
      <c r="OWX808" s="257"/>
      <c r="OWY808" s="257"/>
      <c r="OWZ808" s="257"/>
      <c r="OXA808" s="257"/>
      <c r="OXB808" s="257"/>
      <c r="OXC808" s="257"/>
      <c r="OXD808" s="257"/>
      <c r="OXE808" s="257"/>
      <c r="OXF808" s="257"/>
      <c r="OXG808" s="257"/>
      <c r="OXH808" s="257"/>
      <c r="OXI808" s="257"/>
      <c r="OXJ808" s="257"/>
      <c r="OXK808" s="257"/>
      <c r="OXL808" s="257"/>
      <c r="OXM808" s="257"/>
      <c r="OXN808" s="257"/>
      <c r="OXO808" s="257"/>
      <c r="OXP808" s="257"/>
      <c r="OXQ808" s="257"/>
      <c r="OXR808" s="257"/>
      <c r="OXS808" s="257"/>
      <c r="OXT808" s="257"/>
      <c r="OXU808" s="257"/>
      <c r="OXV808" s="257"/>
      <c r="OXW808" s="257"/>
      <c r="OXX808" s="257"/>
      <c r="OXY808" s="257"/>
      <c r="OXZ808" s="257"/>
      <c r="OYA808" s="257"/>
      <c r="OYB808" s="257"/>
      <c r="OYC808" s="257"/>
      <c r="OYD808" s="257"/>
      <c r="OYE808" s="257"/>
      <c r="OYF808" s="257"/>
      <c r="OYG808" s="257"/>
      <c r="OYH808" s="257"/>
      <c r="OYI808" s="257"/>
      <c r="OYJ808" s="257"/>
      <c r="OYK808" s="257"/>
      <c r="OYL808" s="257"/>
      <c r="OYM808" s="257"/>
      <c r="OYN808" s="257"/>
      <c r="OYO808" s="257"/>
      <c r="OYP808" s="257"/>
      <c r="OYQ808" s="257"/>
      <c r="OYR808" s="257"/>
      <c r="OYS808" s="257"/>
      <c r="OYT808" s="257"/>
      <c r="OYU808" s="257"/>
      <c r="OYV808" s="257"/>
      <c r="OYW808" s="257"/>
      <c r="OYX808" s="257"/>
      <c r="OYY808" s="257"/>
      <c r="OYZ808" s="257"/>
      <c r="OZA808" s="257"/>
      <c r="OZB808" s="257"/>
      <c r="OZC808" s="257"/>
      <c r="OZD808" s="257"/>
      <c r="OZE808" s="257"/>
      <c r="OZF808" s="257"/>
      <c r="OZG808" s="257"/>
      <c r="OZH808" s="257"/>
      <c r="OZI808" s="257"/>
      <c r="OZJ808" s="257"/>
      <c r="OZK808" s="257"/>
      <c r="OZL808" s="257"/>
      <c r="OZM808" s="257"/>
      <c r="OZN808" s="257"/>
      <c r="OZO808" s="257"/>
      <c r="OZP808" s="257"/>
      <c r="OZQ808" s="257"/>
      <c r="OZR808" s="257"/>
      <c r="OZS808" s="257"/>
      <c r="OZT808" s="257"/>
      <c r="OZU808" s="257"/>
      <c r="OZV808" s="257"/>
      <c r="OZW808" s="257"/>
      <c r="OZX808" s="257"/>
      <c r="OZY808" s="257"/>
      <c r="OZZ808" s="257"/>
      <c r="PAA808" s="257"/>
      <c r="PAB808" s="257"/>
      <c r="PAC808" s="257"/>
      <c r="PAD808" s="257"/>
      <c r="PAE808" s="257"/>
      <c r="PAF808" s="257"/>
      <c r="PAG808" s="257"/>
      <c r="PAH808" s="257"/>
      <c r="PAI808" s="257"/>
      <c r="PAJ808" s="257"/>
      <c r="PAK808" s="257"/>
      <c r="PAL808" s="257"/>
      <c r="PAM808" s="257"/>
      <c r="PAN808" s="257"/>
      <c r="PAO808" s="257"/>
      <c r="PAP808" s="257"/>
      <c r="PAQ808" s="257"/>
      <c r="PAR808" s="257"/>
      <c r="PAS808" s="257"/>
      <c r="PAT808" s="257"/>
      <c r="PAU808" s="257"/>
      <c r="PAV808" s="257"/>
      <c r="PAW808" s="257"/>
      <c r="PAX808" s="257"/>
      <c r="PAY808" s="257"/>
      <c r="PAZ808" s="257"/>
      <c r="PBA808" s="257"/>
      <c r="PBB808" s="257"/>
      <c r="PBC808" s="257"/>
      <c r="PBD808" s="257"/>
      <c r="PBE808" s="257"/>
      <c r="PBF808" s="257"/>
      <c r="PBG808" s="257"/>
      <c r="PBH808" s="257"/>
      <c r="PBI808" s="257"/>
      <c r="PBJ808" s="257"/>
      <c r="PBK808" s="257"/>
      <c r="PBL808" s="257"/>
      <c r="PBM808" s="257"/>
      <c r="PBN808" s="257"/>
      <c r="PBO808" s="257"/>
      <c r="PBP808" s="257"/>
      <c r="PBQ808" s="257"/>
      <c r="PBR808" s="257"/>
      <c r="PBS808" s="257"/>
      <c r="PBT808" s="257"/>
      <c r="PBU808" s="257"/>
      <c r="PBV808" s="257"/>
      <c r="PBW808" s="257"/>
      <c r="PBX808" s="257"/>
      <c r="PBY808" s="257"/>
      <c r="PBZ808" s="257"/>
      <c r="PCA808" s="257"/>
      <c r="PCB808" s="257"/>
      <c r="PCC808" s="257"/>
      <c r="PCD808" s="257"/>
      <c r="PCE808" s="257"/>
      <c r="PCF808" s="257"/>
      <c r="PCG808" s="257"/>
      <c r="PCH808" s="257"/>
      <c r="PCI808" s="257"/>
      <c r="PCJ808" s="257"/>
      <c r="PCK808" s="257"/>
      <c r="PCL808" s="257"/>
      <c r="PCM808" s="257"/>
      <c r="PCN808" s="257"/>
      <c r="PCO808" s="257"/>
      <c r="PCP808" s="257"/>
      <c r="PCQ808" s="257"/>
      <c r="PCR808" s="257"/>
      <c r="PCS808" s="257"/>
      <c r="PCT808" s="257"/>
      <c r="PCU808" s="257"/>
      <c r="PCV808" s="257"/>
      <c r="PCW808" s="257"/>
      <c r="PCX808" s="257"/>
      <c r="PCY808" s="257"/>
      <c r="PCZ808" s="257"/>
      <c r="PDA808" s="257"/>
      <c r="PDB808" s="257"/>
      <c r="PDC808" s="257"/>
      <c r="PDD808" s="257"/>
      <c r="PDE808" s="257"/>
      <c r="PDF808" s="257"/>
      <c r="PDG808" s="257"/>
      <c r="PDH808" s="257"/>
      <c r="PDI808" s="257"/>
      <c r="PDJ808" s="257"/>
      <c r="PDK808" s="257"/>
      <c r="PDL808" s="257"/>
      <c r="PDM808" s="257"/>
      <c r="PDN808" s="257"/>
      <c r="PDO808" s="257"/>
      <c r="PDP808" s="257"/>
      <c r="PDQ808" s="257"/>
      <c r="PDR808" s="257"/>
      <c r="PDS808" s="257"/>
      <c r="PDT808" s="257"/>
      <c r="PDU808" s="257"/>
      <c r="PDV808" s="257"/>
      <c r="PDW808" s="257"/>
      <c r="PDX808" s="257"/>
      <c r="PDY808" s="257"/>
      <c r="PDZ808" s="257"/>
      <c r="PEA808" s="257"/>
      <c r="PEB808" s="257"/>
      <c r="PEC808" s="257"/>
      <c r="PED808" s="257"/>
      <c r="PEE808" s="257"/>
      <c r="PEF808" s="257"/>
      <c r="PEG808" s="257"/>
      <c r="PEH808" s="257"/>
      <c r="PEI808" s="257"/>
      <c r="PEJ808" s="257"/>
      <c r="PEK808" s="257"/>
      <c r="PEL808" s="257"/>
      <c r="PEM808" s="257"/>
      <c r="PEN808" s="257"/>
      <c r="PEO808" s="257"/>
      <c r="PEP808" s="257"/>
      <c r="PEQ808" s="257"/>
      <c r="PER808" s="257"/>
      <c r="PES808" s="257"/>
      <c r="PET808" s="257"/>
      <c r="PEU808" s="257"/>
      <c r="PEV808" s="257"/>
      <c r="PEW808" s="257"/>
      <c r="PEX808" s="257"/>
      <c r="PEY808" s="257"/>
      <c r="PEZ808" s="257"/>
      <c r="PFA808" s="257"/>
      <c r="PFB808" s="257"/>
      <c r="PFC808" s="257"/>
      <c r="PFD808" s="257"/>
      <c r="PFE808" s="257"/>
      <c r="PFF808" s="257"/>
      <c r="PFG808" s="257"/>
      <c r="PFH808" s="257"/>
      <c r="PFI808" s="257"/>
      <c r="PFJ808" s="257"/>
      <c r="PFK808" s="257"/>
      <c r="PFL808" s="257"/>
      <c r="PFM808" s="257"/>
      <c r="PFN808" s="257"/>
      <c r="PFO808" s="257"/>
      <c r="PFP808" s="257"/>
      <c r="PFQ808" s="257"/>
      <c r="PFR808" s="257"/>
      <c r="PFS808" s="257"/>
      <c r="PFT808" s="257"/>
      <c r="PFU808" s="257"/>
      <c r="PFV808" s="257"/>
      <c r="PFW808" s="257"/>
      <c r="PFX808" s="257"/>
      <c r="PFY808" s="257"/>
      <c r="PFZ808" s="257"/>
      <c r="PGA808" s="257"/>
      <c r="PGB808" s="257"/>
      <c r="PGC808" s="257"/>
      <c r="PGD808" s="257"/>
      <c r="PGE808" s="257"/>
      <c r="PGF808" s="257"/>
      <c r="PGG808" s="257"/>
      <c r="PGH808" s="257"/>
      <c r="PGI808" s="257"/>
      <c r="PGJ808" s="257"/>
      <c r="PGK808" s="257"/>
      <c r="PGL808" s="257"/>
      <c r="PGM808" s="257"/>
      <c r="PGN808" s="257"/>
      <c r="PGO808" s="257"/>
      <c r="PGP808" s="257"/>
      <c r="PGQ808" s="257"/>
      <c r="PGR808" s="257"/>
      <c r="PGS808" s="257"/>
      <c r="PGT808" s="257"/>
      <c r="PGU808" s="257"/>
      <c r="PGV808" s="257"/>
      <c r="PGW808" s="257"/>
      <c r="PGX808" s="257"/>
      <c r="PGY808" s="257"/>
      <c r="PGZ808" s="257"/>
      <c r="PHA808" s="257"/>
      <c r="PHB808" s="257"/>
      <c r="PHC808" s="257"/>
      <c r="PHD808" s="257"/>
      <c r="PHE808" s="257"/>
      <c r="PHF808" s="257"/>
      <c r="PHG808" s="257"/>
      <c r="PHH808" s="257"/>
      <c r="PHI808" s="257"/>
      <c r="PHJ808" s="257"/>
      <c r="PHK808" s="257"/>
      <c r="PHL808" s="257"/>
      <c r="PHM808" s="257"/>
      <c r="PHN808" s="257"/>
      <c r="PHO808" s="257"/>
      <c r="PHP808" s="257"/>
      <c r="PHQ808" s="257"/>
      <c r="PHR808" s="257"/>
      <c r="PHS808" s="257"/>
      <c r="PHT808" s="257"/>
      <c r="PHU808" s="257"/>
      <c r="PHV808" s="257"/>
      <c r="PHW808" s="257"/>
      <c r="PHX808" s="257"/>
      <c r="PHY808" s="257"/>
      <c r="PHZ808" s="257"/>
      <c r="PIA808" s="257"/>
      <c r="PIB808" s="257"/>
      <c r="PIC808" s="257"/>
      <c r="PID808" s="257"/>
      <c r="PIE808" s="257"/>
      <c r="PIF808" s="257"/>
      <c r="PIG808" s="257"/>
      <c r="PIH808" s="257"/>
      <c r="PII808" s="257"/>
      <c r="PIJ808" s="257"/>
      <c r="PIK808" s="257"/>
      <c r="PIL808" s="257"/>
      <c r="PIM808" s="257"/>
      <c r="PIN808" s="257"/>
      <c r="PIO808" s="257"/>
      <c r="PIP808" s="257"/>
      <c r="PIQ808" s="257"/>
      <c r="PIR808" s="257"/>
      <c r="PIS808" s="257"/>
      <c r="PIT808" s="257"/>
      <c r="PIU808" s="257"/>
      <c r="PIV808" s="257"/>
      <c r="PIW808" s="257"/>
      <c r="PIX808" s="257"/>
      <c r="PIY808" s="257"/>
      <c r="PIZ808" s="257"/>
      <c r="PJA808" s="257"/>
      <c r="PJB808" s="257"/>
      <c r="PJC808" s="257"/>
      <c r="PJD808" s="257"/>
      <c r="PJE808" s="257"/>
      <c r="PJF808" s="257"/>
      <c r="PJG808" s="257"/>
      <c r="PJH808" s="257"/>
      <c r="PJI808" s="257"/>
      <c r="PJJ808" s="257"/>
      <c r="PJK808" s="257"/>
      <c r="PJL808" s="257"/>
      <c r="PJM808" s="257"/>
      <c r="PJN808" s="257"/>
      <c r="PJO808" s="257"/>
      <c r="PJP808" s="257"/>
      <c r="PJQ808" s="257"/>
      <c r="PJR808" s="257"/>
      <c r="PJS808" s="257"/>
      <c r="PJT808" s="257"/>
      <c r="PJU808" s="257"/>
      <c r="PJV808" s="257"/>
      <c r="PJW808" s="257"/>
      <c r="PJX808" s="257"/>
      <c r="PJY808" s="257"/>
      <c r="PJZ808" s="257"/>
      <c r="PKA808" s="257"/>
      <c r="PKB808" s="257"/>
      <c r="PKC808" s="257"/>
      <c r="PKD808" s="257"/>
      <c r="PKE808" s="257"/>
      <c r="PKF808" s="257"/>
      <c r="PKG808" s="257"/>
      <c r="PKH808" s="257"/>
      <c r="PKI808" s="257"/>
      <c r="PKJ808" s="257"/>
      <c r="PKK808" s="257"/>
      <c r="PKL808" s="257"/>
      <c r="PKM808" s="257"/>
      <c r="PKN808" s="257"/>
      <c r="PKO808" s="257"/>
      <c r="PKP808" s="257"/>
      <c r="PKQ808" s="257"/>
      <c r="PKR808" s="257"/>
      <c r="PKS808" s="257"/>
      <c r="PKT808" s="257"/>
      <c r="PKU808" s="257"/>
      <c r="PKV808" s="257"/>
      <c r="PKW808" s="257"/>
      <c r="PKX808" s="257"/>
      <c r="PKY808" s="257"/>
      <c r="PKZ808" s="257"/>
      <c r="PLA808" s="257"/>
      <c r="PLB808" s="257"/>
      <c r="PLC808" s="257"/>
      <c r="PLD808" s="257"/>
      <c r="PLE808" s="257"/>
      <c r="PLF808" s="257"/>
      <c r="PLG808" s="257"/>
      <c r="PLH808" s="257"/>
      <c r="PLI808" s="257"/>
      <c r="PLJ808" s="257"/>
      <c r="PLK808" s="257"/>
      <c r="PLL808" s="257"/>
      <c r="PLM808" s="257"/>
      <c r="PLN808" s="257"/>
      <c r="PLO808" s="257"/>
      <c r="PLP808" s="257"/>
      <c r="PLQ808" s="257"/>
      <c r="PLR808" s="257"/>
      <c r="PLS808" s="257"/>
      <c r="PLT808" s="257"/>
      <c r="PLU808" s="257"/>
      <c r="PLV808" s="257"/>
      <c r="PLW808" s="257"/>
      <c r="PLX808" s="257"/>
      <c r="PLY808" s="257"/>
      <c r="PLZ808" s="257"/>
      <c r="PMA808" s="257"/>
      <c r="PMB808" s="257"/>
      <c r="PMC808" s="257"/>
      <c r="PMD808" s="257"/>
      <c r="PME808" s="257"/>
      <c r="PMF808" s="257"/>
      <c r="PMG808" s="257"/>
      <c r="PMH808" s="257"/>
      <c r="PMI808" s="257"/>
      <c r="PMJ808" s="257"/>
      <c r="PMK808" s="257"/>
      <c r="PML808" s="257"/>
      <c r="PMM808" s="257"/>
      <c r="PMN808" s="257"/>
      <c r="PMO808" s="257"/>
      <c r="PMP808" s="257"/>
      <c r="PMQ808" s="257"/>
      <c r="PMR808" s="257"/>
      <c r="PMS808" s="257"/>
      <c r="PMT808" s="257"/>
      <c r="PMU808" s="257"/>
      <c r="PMV808" s="257"/>
      <c r="PMW808" s="257"/>
      <c r="PMX808" s="257"/>
      <c r="PMY808" s="257"/>
      <c r="PMZ808" s="257"/>
      <c r="PNA808" s="257"/>
      <c r="PNB808" s="257"/>
      <c r="PNC808" s="257"/>
      <c r="PND808" s="257"/>
      <c r="PNE808" s="257"/>
      <c r="PNF808" s="257"/>
      <c r="PNG808" s="257"/>
      <c r="PNH808" s="257"/>
      <c r="PNI808" s="257"/>
      <c r="PNJ808" s="257"/>
      <c r="PNK808" s="257"/>
      <c r="PNL808" s="257"/>
      <c r="PNM808" s="257"/>
      <c r="PNN808" s="257"/>
      <c r="PNO808" s="257"/>
      <c r="PNP808" s="257"/>
      <c r="PNQ808" s="257"/>
      <c r="PNR808" s="257"/>
      <c r="PNS808" s="257"/>
      <c r="PNT808" s="257"/>
      <c r="PNU808" s="257"/>
      <c r="PNV808" s="257"/>
      <c r="PNW808" s="257"/>
      <c r="PNX808" s="257"/>
      <c r="PNY808" s="257"/>
      <c r="PNZ808" s="257"/>
      <c r="POA808" s="257"/>
      <c r="POB808" s="257"/>
      <c r="POC808" s="257"/>
      <c r="POD808" s="257"/>
      <c r="POE808" s="257"/>
      <c r="POF808" s="257"/>
      <c r="POG808" s="257"/>
      <c r="POH808" s="257"/>
      <c r="POI808" s="257"/>
      <c r="POJ808" s="257"/>
      <c r="POK808" s="257"/>
      <c r="POL808" s="257"/>
      <c r="POM808" s="257"/>
      <c r="PON808" s="257"/>
      <c r="POO808" s="257"/>
      <c r="POP808" s="257"/>
      <c r="POQ808" s="257"/>
      <c r="POR808" s="257"/>
      <c r="POS808" s="257"/>
      <c r="POT808" s="257"/>
      <c r="POU808" s="257"/>
      <c r="POV808" s="257"/>
      <c r="POW808" s="257"/>
      <c r="POX808" s="257"/>
      <c r="POY808" s="257"/>
      <c r="POZ808" s="257"/>
      <c r="PPA808" s="257"/>
      <c r="PPB808" s="257"/>
      <c r="PPC808" s="257"/>
      <c r="PPD808" s="257"/>
      <c r="PPE808" s="257"/>
      <c r="PPF808" s="257"/>
      <c r="PPG808" s="257"/>
      <c r="PPH808" s="257"/>
      <c r="PPI808" s="257"/>
      <c r="PPJ808" s="257"/>
      <c r="PPK808" s="257"/>
      <c r="PPL808" s="257"/>
      <c r="PPM808" s="257"/>
      <c r="PPN808" s="257"/>
      <c r="PPO808" s="257"/>
      <c r="PPP808" s="257"/>
      <c r="PPQ808" s="257"/>
      <c r="PPR808" s="257"/>
      <c r="PPS808" s="257"/>
      <c r="PPT808" s="257"/>
      <c r="PPU808" s="257"/>
      <c r="PPV808" s="257"/>
      <c r="PPW808" s="257"/>
      <c r="PPX808" s="257"/>
      <c r="PPY808" s="257"/>
      <c r="PPZ808" s="257"/>
      <c r="PQA808" s="257"/>
      <c r="PQB808" s="257"/>
      <c r="PQC808" s="257"/>
      <c r="PQD808" s="257"/>
      <c r="PQE808" s="257"/>
      <c r="PQF808" s="257"/>
      <c r="PQG808" s="257"/>
      <c r="PQH808" s="257"/>
      <c r="PQI808" s="257"/>
      <c r="PQJ808" s="257"/>
      <c r="PQK808" s="257"/>
      <c r="PQL808" s="257"/>
      <c r="PQM808" s="257"/>
      <c r="PQN808" s="257"/>
      <c r="PQO808" s="257"/>
      <c r="PQP808" s="257"/>
      <c r="PQQ808" s="257"/>
      <c r="PQR808" s="257"/>
      <c r="PQS808" s="257"/>
      <c r="PQT808" s="257"/>
      <c r="PQU808" s="257"/>
      <c r="PQV808" s="257"/>
      <c r="PQW808" s="257"/>
      <c r="PQX808" s="257"/>
      <c r="PQY808" s="257"/>
      <c r="PQZ808" s="257"/>
      <c r="PRA808" s="257"/>
      <c r="PRB808" s="257"/>
      <c r="PRC808" s="257"/>
      <c r="PRD808" s="257"/>
      <c r="PRE808" s="257"/>
      <c r="PRF808" s="257"/>
      <c r="PRG808" s="257"/>
      <c r="PRH808" s="257"/>
      <c r="PRI808" s="257"/>
      <c r="PRJ808" s="257"/>
      <c r="PRK808" s="257"/>
      <c r="PRL808" s="257"/>
      <c r="PRM808" s="257"/>
      <c r="PRN808" s="257"/>
      <c r="PRO808" s="257"/>
      <c r="PRP808" s="257"/>
      <c r="PRQ808" s="257"/>
      <c r="PRR808" s="257"/>
      <c r="PRS808" s="257"/>
      <c r="PRT808" s="257"/>
      <c r="PRU808" s="257"/>
      <c r="PRV808" s="257"/>
      <c r="PRW808" s="257"/>
      <c r="PRX808" s="257"/>
      <c r="PRY808" s="257"/>
      <c r="PRZ808" s="257"/>
      <c r="PSA808" s="257"/>
      <c r="PSB808" s="257"/>
      <c r="PSC808" s="257"/>
      <c r="PSD808" s="257"/>
      <c r="PSE808" s="257"/>
      <c r="PSF808" s="257"/>
      <c r="PSG808" s="257"/>
      <c r="PSH808" s="257"/>
      <c r="PSI808" s="257"/>
      <c r="PSJ808" s="257"/>
      <c r="PSK808" s="257"/>
      <c r="PSL808" s="257"/>
      <c r="PSM808" s="257"/>
      <c r="PSN808" s="257"/>
      <c r="PSO808" s="257"/>
      <c r="PSP808" s="257"/>
      <c r="PSQ808" s="257"/>
      <c r="PSR808" s="257"/>
      <c r="PSS808" s="257"/>
      <c r="PST808" s="257"/>
      <c r="PSU808" s="257"/>
      <c r="PSV808" s="257"/>
      <c r="PSW808" s="257"/>
      <c r="PSX808" s="257"/>
      <c r="PSY808" s="257"/>
      <c r="PSZ808" s="257"/>
      <c r="PTA808" s="257"/>
      <c r="PTB808" s="257"/>
      <c r="PTC808" s="257"/>
      <c r="PTD808" s="257"/>
      <c r="PTE808" s="257"/>
      <c r="PTF808" s="257"/>
      <c r="PTG808" s="257"/>
      <c r="PTH808" s="257"/>
      <c r="PTI808" s="257"/>
      <c r="PTJ808" s="257"/>
      <c r="PTK808" s="257"/>
      <c r="PTL808" s="257"/>
      <c r="PTM808" s="257"/>
      <c r="PTN808" s="257"/>
      <c r="PTO808" s="257"/>
      <c r="PTP808" s="257"/>
      <c r="PTQ808" s="257"/>
      <c r="PTR808" s="257"/>
      <c r="PTS808" s="257"/>
      <c r="PTT808" s="257"/>
      <c r="PTU808" s="257"/>
      <c r="PTV808" s="257"/>
      <c r="PTW808" s="257"/>
      <c r="PTX808" s="257"/>
      <c r="PTY808" s="257"/>
      <c r="PTZ808" s="257"/>
      <c r="PUA808" s="257"/>
      <c r="PUB808" s="257"/>
      <c r="PUC808" s="257"/>
      <c r="PUD808" s="257"/>
      <c r="PUE808" s="257"/>
      <c r="PUF808" s="257"/>
      <c r="PUG808" s="257"/>
      <c r="PUH808" s="257"/>
      <c r="PUI808" s="257"/>
      <c r="PUJ808" s="257"/>
      <c r="PUK808" s="257"/>
      <c r="PUL808" s="257"/>
      <c r="PUM808" s="257"/>
      <c r="PUN808" s="257"/>
      <c r="PUO808" s="257"/>
      <c r="PUP808" s="257"/>
      <c r="PUQ808" s="257"/>
      <c r="PUR808" s="257"/>
      <c r="PUS808" s="257"/>
      <c r="PUT808" s="257"/>
      <c r="PUU808" s="257"/>
      <c r="PUV808" s="257"/>
      <c r="PUW808" s="257"/>
      <c r="PUX808" s="257"/>
      <c r="PUY808" s="257"/>
      <c r="PUZ808" s="257"/>
      <c r="PVA808" s="257"/>
      <c r="PVB808" s="257"/>
      <c r="PVC808" s="257"/>
      <c r="PVD808" s="257"/>
      <c r="PVE808" s="257"/>
      <c r="PVF808" s="257"/>
      <c r="PVG808" s="257"/>
      <c r="PVH808" s="257"/>
      <c r="PVI808" s="257"/>
      <c r="PVJ808" s="257"/>
      <c r="PVK808" s="257"/>
      <c r="PVL808" s="257"/>
      <c r="PVM808" s="257"/>
      <c r="PVN808" s="257"/>
      <c r="PVO808" s="257"/>
      <c r="PVP808" s="257"/>
      <c r="PVQ808" s="257"/>
      <c r="PVR808" s="257"/>
      <c r="PVS808" s="257"/>
      <c r="PVT808" s="257"/>
      <c r="PVU808" s="257"/>
      <c r="PVV808" s="257"/>
      <c r="PVW808" s="257"/>
      <c r="PVX808" s="257"/>
      <c r="PVY808" s="257"/>
      <c r="PVZ808" s="257"/>
      <c r="PWA808" s="257"/>
      <c r="PWB808" s="257"/>
      <c r="PWC808" s="257"/>
      <c r="PWD808" s="257"/>
      <c r="PWE808" s="257"/>
      <c r="PWF808" s="257"/>
      <c r="PWG808" s="257"/>
      <c r="PWH808" s="257"/>
      <c r="PWI808" s="257"/>
      <c r="PWJ808" s="257"/>
      <c r="PWK808" s="257"/>
      <c r="PWL808" s="257"/>
      <c r="PWM808" s="257"/>
      <c r="PWN808" s="257"/>
      <c r="PWO808" s="257"/>
      <c r="PWP808" s="257"/>
      <c r="PWQ808" s="257"/>
      <c r="PWR808" s="257"/>
      <c r="PWS808" s="257"/>
      <c r="PWT808" s="257"/>
      <c r="PWU808" s="257"/>
      <c r="PWV808" s="257"/>
      <c r="PWW808" s="257"/>
      <c r="PWX808" s="257"/>
      <c r="PWY808" s="257"/>
      <c r="PWZ808" s="257"/>
      <c r="PXA808" s="257"/>
      <c r="PXB808" s="257"/>
      <c r="PXC808" s="257"/>
      <c r="PXD808" s="257"/>
      <c r="PXE808" s="257"/>
      <c r="PXF808" s="257"/>
      <c r="PXG808" s="257"/>
      <c r="PXH808" s="257"/>
      <c r="PXI808" s="257"/>
      <c r="PXJ808" s="257"/>
      <c r="PXK808" s="257"/>
      <c r="PXL808" s="257"/>
      <c r="PXM808" s="257"/>
      <c r="PXN808" s="257"/>
      <c r="PXO808" s="257"/>
      <c r="PXP808" s="257"/>
      <c r="PXQ808" s="257"/>
      <c r="PXR808" s="257"/>
      <c r="PXS808" s="257"/>
      <c r="PXT808" s="257"/>
      <c r="PXU808" s="257"/>
      <c r="PXV808" s="257"/>
      <c r="PXW808" s="257"/>
      <c r="PXX808" s="257"/>
      <c r="PXY808" s="257"/>
      <c r="PXZ808" s="257"/>
      <c r="PYA808" s="257"/>
      <c r="PYB808" s="257"/>
      <c r="PYC808" s="257"/>
      <c r="PYD808" s="257"/>
      <c r="PYE808" s="257"/>
      <c r="PYF808" s="257"/>
      <c r="PYG808" s="257"/>
      <c r="PYH808" s="257"/>
      <c r="PYI808" s="257"/>
      <c r="PYJ808" s="257"/>
      <c r="PYK808" s="257"/>
      <c r="PYL808" s="257"/>
      <c r="PYM808" s="257"/>
      <c r="PYN808" s="257"/>
      <c r="PYO808" s="257"/>
      <c r="PYP808" s="257"/>
      <c r="PYQ808" s="257"/>
      <c r="PYR808" s="257"/>
      <c r="PYS808" s="257"/>
      <c r="PYT808" s="257"/>
      <c r="PYU808" s="257"/>
      <c r="PYV808" s="257"/>
      <c r="PYW808" s="257"/>
      <c r="PYX808" s="257"/>
      <c r="PYY808" s="257"/>
      <c r="PYZ808" s="257"/>
      <c r="PZA808" s="257"/>
      <c r="PZB808" s="257"/>
      <c r="PZC808" s="257"/>
      <c r="PZD808" s="257"/>
      <c r="PZE808" s="257"/>
      <c r="PZF808" s="257"/>
      <c r="PZG808" s="257"/>
      <c r="PZH808" s="257"/>
      <c r="PZI808" s="257"/>
      <c r="PZJ808" s="257"/>
      <c r="PZK808" s="257"/>
      <c r="PZL808" s="257"/>
      <c r="PZM808" s="257"/>
      <c r="PZN808" s="257"/>
      <c r="PZO808" s="257"/>
      <c r="PZP808" s="257"/>
      <c r="PZQ808" s="257"/>
      <c r="PZR808" s="257"/>
      <c r="PZS808" s="257"/>
      <c r="PZT808" s="257"/>
      <c r="PZU808" s="257"/>
      <c r="PZV808" s="257"/>
      <c r="PZW808" s="257"/>
      <c r="PZX808" s="257"/>
      <c r="PZY808" s="257"/>
      <c r="PZZ808" s="257"/>
      <c r="QAA808" s="257"/>
      <c r="QAB808" s="257"/>
      <c r="QAC808" s="257"/>
      <c r="QAD808" s="257"/>
      <c r="QAE808" s="257"/>
      <c r="QAF808" s="257"/>
      <c r="QAG808" s="257"/>
      <c r="QAH808" s="257"/>
      <c r="QAI808" s="257"/>
      <c r="QAJ808" s="257"/>
      <c r="QAK808" s="257"/>
      <c r="QAL808" s="257"/>
      <c r="QAM808" s="257"/>
      <c r="QAN808" s="257"/>
      <c r="QAO808" s="257"/>
      <c r="QAP808" s="257"/>
      <c r="QAQ808" s="257"/>
      <c r="QAR808" s="257"/>
      <c r="QAS808" s="257"/>
      <c r="QAT808" s="257"/>
      <c r="QAU808" s="257"/>
      <c r="QAV808" s="257"/>
      <c r="QAW808" s="257"/>
      <c r="QAX808" s="257"/>
      <c r="QAY808" s="257"/>
      <c r="QAZ808" s="257"/>
      <c r="QBA808" s="257"/>
      <c r="QBB808" s="257"/>
      <c r="QBC808" s="257"/>
      <c r="QBD808" s="257"/>
      <c r="QBE808" s="257"/>
      <c r="QBF808" s="257"/>
      <c r="QBG808" s="257"/>
      <c r="QBH808" s="257"/>
      <c r="QBI808" s="257"/>
      <c r="QBJ808" s="257"/>
      <c r="QBK808" s="257"/>
      <c r="QBL808" s="257"/>
      <c r="QBM808" s="257"/>
      <c r="QBN808" s="257"/>
      <c r="QBO808" s="257"/>
      <c r="QBP808" s="257"/>
      <c r="QBQ808" s="257"/>
      <c r="QBR808" s="257"/>
      <c r="QBS808" s="257"/>
      <c r="QBT808" s="257"/>
      <c r="QBU808" s="257"/>
      <c r="QBV808" s="257"/>
      <c r="QBW808" s="257"/>
      <c r="QBX808" s="257"/>
      <c r="QBY808" s="257"/>
      <c r="QBZ808" s="257"/>
      <c r="QCA808" s="257"/>
      <c r="QCB808" s="257"/>
      <c r="QCC808" s="257"/>
      <c r="QCD808" s="257"/>
      <c r="QCE808" s="257"/>
      <c r="QCF808" s="257"/>
      <c r="QCG808" s="257"/>
      <c r="QCH808" s="257"/>
      <c r="QCI808" s="257"/>
      <c r="QCJ808" s="257"/>
      <c r="QCK808" s="257"/>
      <c r="QCL808" s="257"/>
      <c r="QCM808" s="257"/>
      <c r="QCN808" s="257"/>
      <c r="QCO808" s="257"/>
      <c r="QCP808" s="257"/>
      <c r="QCQ808" s="257"/>
      <c r="QCR808" s="257"/>
      <c r="QCS808" s="257"/>
      <c r="QCT808" s="257"/>
      <c r="QCU808" s="257"/>
      <c r="QCV808" s="257"/>
      <c r="QCW808" s="257"/>
      <c r="QCX808" s="257"/>
      <c r="QCY808" s="257"/>
      <c r="QCZ808" s="257"/>
      <c r="QDA808" s="257"/>
      <c r="QDB808" s="257"/>
      <c r="QDC808" s="257"/>
      <c r="QDD808" s="257"/>
      <c r="QDE808" s="257"/>
      <c r="QDF808" s="257"/>
      <c r="QDG808" s="257"/>
      <c r="QDH808" s="257"/>
      <c r="QDI808" s="257"/>
      <c r="QDJ808" s="257"/>
      <c r="QDK808" s="257"/>
      <c r="QDL808" s="257"/>
      <c r="QDM808" s="257"/>
      <c r="QDN808" s="257"/>
      <c r="QDO808" s="257"/>
      <c r="QDP808" s="257"/>
      <c r="QDQ808" s="257"/>
      <c r="QDR808" s="257"/>
      <c r="QDS808" s="257"/>
      <c r="QDT808" s="257"/>
      <c r="QDU808" s="257"/>
      <c r="QDV808" s="257"/>
      <c r="QDW808" s="257"/>
      <c r="QDX808" s="257"/>
      <c r="QDY808" s="257"/>
      <c r="QDZ808" s="257"/>
      <c r="QEA808" s="257"/>
      <c r="QEB808" s="257"/>
      <c r="QEC808" s="257"/>
      <c r="QED808" s="257"/>
      <c r="QEE808" s="257"/>
      <c r="QEF808" s="257"/>
      <c r="QEG808" s="257"/>
      <c r="QEH808" s="257"/>
      <c r="QEI808" s="257"/>
      <c r="QEJ808" s="257"/>
      <c r="QEK808" s="257"/>
      <c r="QEL808" s="257"/>
      <c r="QEM808" s="257"/>
      <c r="QEN808" s="257"/>
      <c r="QEO808" s="257"/>
      <c r="QEP808" s="257"/>
      <c r="QEQ808" s="257"/>
      <c r="QER808" s="257"/>
      <c r="QES808" s="257"/>
      <c r="QET808" s="257"/>
      <c r="QEU808" s="257"/>
      <c r="QEV808" s="257"/>
      <c r="QEW808" s="257"/>
      <c r="QEX808" s="257"/>
      <c r="QEY808" s="257"/>
      <c r="QEZ808" s="257"/>
      <c r="QFA808" s="257"/>
      <c r="QFB808" s="257"/>
      <c r="QFC808" s="257"/>
      <c r="QFD808" s="257"/>
      <c r="QFE808" s="257"/>
      <c r="QFF808" s="257"/>
      <c r="QFG808" s="257"/>
      <c r="QFH808" s="257"/>
      <c r="QFI808" s="257"/>
      <c r="QFJ808" s="257"/>
      <c r="QFK808" s="257"/>
      <c r="QFL808" s="257"/>
      <c r="QFM808" s="257"/>
      <c r="QFN808" s="257"/>
      <c r="QFO808" s="257"/>
      <c r="QFP808" s="257"/>
      <c r="QFQ808" s="257"/>
      <c r="QFR808" s="257"/>
      <c r="QFS808" s="257"/>
      <c r="QFT808" s="257"/>
      <c r="QFU808" s="257"/>
      <c r="QFV808" s="257"/>
      <c r="QFW808" s="257"/>
      <c r="QFX808" s="257"/>
      <c r="QFY808" s="257"/>
      <c r="QFZ808" s="257"/>
      <c r="QGA808" s="257"/>
      <c r="QGB808" s="257"/>
      <c r="QGC808" s="257"/>
      <c r="QGD808" s="257"/>
      <c r="QGE808" s="257"/>
      <c r="QGF808" s="257"/>
      <c r="QGG808" s="257"/>
      <c r="QGH808" s="257"/>
      <c r="QGI808" s="257"/>
      <c r="QGJ808" s="257"/>
      <c r="QGK808" s="257"/>
      <c r="QGL808" s="257"/>
      <c r="QGM808" s="257"/>
      <c r="QGN808" s="257"/>
      <c r="QGO808" s="257"/>
      <c r="QGP808" s="257"/>
      <c r="QGQ808" s="257"/>
      <c r="QGR808" s="257"/>
      <c r="QGS808" s="257"/>
      <c r="QGT808" s="257"/>
      <c r="QGU808" s="257"/>
      <c r="QGV808" s="257"/>
      <c r="QGW808" s="257"/>
      <c r="QGX808" s="257"/>
      <c r="QGY808" s="257"/>
      <c r="QGZ808" s="257"/>
      <c r="QHA808" s="257"/>
      <c r="QHB808" s="257"/>
      <c r="QHC808" s="257"/>
      <c r="QHD808" s="257"/>
      <c r="QHE808" s="257"/>
      <c r="QHF808" s="257"/>
      <c r="QHG808" s="257"/>
      <c r="QHH808" s="257"/>
      <c r="QHI808" s="257"/>
      <c r="QHJ808" s="257"/>
      <c r="QHK808" s="257"/>
      <c r="QHL808" s="257"/>
      <c r="QHM808" s="257"/>
      <c r="QHN808" s="257"/>
      <c r="QHO808" s="257"/>
      <c r="QHP808" s="257"/>
      <c r="QHQ808" s="257"/>
      <c r="QHR808" s="257"/>
      <c r="QHS808" s="257"/>
      <c r="QHT808" s="257"/>
      <c r="QHU808" s="257"/>
      <c r="QHV808" s="257"/>
      <c r="QHW808" s="257"/>
      <c r="QHX808" s="257"/>
      <c r="QHY808" s="257"/>
      <c r="QHZ808" s="257"/>
      <c r="QIA808" s="257"/>
      <c r="QIB808" s="257"/>
      <c r="QIC808" s="257"/>
      <c r="QID808" s="257"/>
      <c r="QIE808" s="257"/>
      <c r="QIF808" s="257"/>
      <c r="QIG808" s="257"/>
      <c r="QIH808" s="257"/>
      <c r="QII808" s="257"/>
      <c r="QIJ808" s="257"/>
      <c r="QIK808" s="257"/>
      <c r="QIL808" s="257"/>
      <c r="QIM808" s="257"/>
      <c r="QIN808" s="257"/>
      <c r="QIO808" s="257"/>
      <c r="QIP808" s="257"/>
      <c r="QIQ808" s="257"/>
      <c r="QIR808" s="257"/>
      <c r="QIS808" s="257"/>
      <c r="QIT808" s="257"/>
      <c r="QIU808" s="257"/>
      <c r="QIV808" s="257"/>
      <c r="QIW808" s="257"/>
      <c r="QIX808" s="257"/>
      <c r="QIY808" s="257"/>
      <c r="QIZ808" s="257"/>
      <c r="QJA808" s="257"/>
      <c r="QJB808" s="257"/>
      <c r="QJC808" s="257"/>
      <c r="QJD808" s="257"/>
      <c r="QJE808" s="257"/>
      <c r="QJF808" s="257"/>
      <c r="QJG808" s="257"/>
      <c r="QJH808" s="257"/>
      <c r="QJI808" s="257"/>
      <c r="QJJ808" s="257"/>
      <c r="QJK808" s="257"/>
      <c r="QJL808" s="257"/>
      <c r="QJM808" s="257"/>
      <c r="QJN808" s="257"/>
      <c r="QJO808" s="257"/>
      <c r="QJP808" s="257"/>
      <c r="QJQ808" s="257"/>
      <c r="QJR808" s="257"/>
      <c r="QJS808" s="257"/>
      <c r="QJT808" s="257"/>
      <c r="QJU808" s="257"/>
      <c r="QJV808" s="257"/>
      <c r="QJW808" s="257"/>
      <c r="QJX808" s="257"/>
      <c r="QJY808" s="257"/>
      <c r="QJZ808" s="257"/>
      <c r="QKA808" s="257"/>
      <c r="QKB808" s="257"/>
      <c r="QKC808" s="257"/>
      <c r="QKD808" s="257"/>
      <c r="QKE808" s="257"/>
      <c r="QKF808" s="257"/>
      <c r="QKG808" s="257"/>
      <c r="QKH808" s="257"/>
      <c r="QKI808" s="257"/>
      <c r="QKJ808" s="257"/>
      <c r="QKK808" s="257"/>
      <c r="QKL808" s="257"/>
      <c r="QKM808" s="257"/>
      <c r="QKN808" s="257"/>
      <c r="QKO808" s="257"/>
      <c r="QKP808" s="257"/>
      <c r="QKQ808" s="257"/>
      <c r="QKR808" s="257"/>
      <c r="QKS808" s="257"/>
      <c r="QKT808" s="257"/>
      <c r="QKU808" s="257"/>
      <c r="QKV808" s="257"/>
      <c r="QKW808" s="257"/>
      <c r="QKX808" s="257"/>
      <c r="QKY808" s="257"/>
      <c r="QKZ808" s="257"/>
      <c r="QLA808" s="257"/>
      <c r="QLB808" s="257"/>
      <c r="QLC808" s="257"/>
      <c r="QLD808" s="257"/>
      <c r="QLE808" s="257"/>
      <c r="QLF808" s="257"/>
      <c r="QLG808" s="257"/>
      <c r="QLH808" s="257"/>
      <c r="QLI808" s="257"/>
      <c r="QLJ808" s="257"/>
      <c r="QLK808" s="257"/>
      <c r="QLL808" s="257"/>
      <c r="QLM808" s="257"/>
      <c r="QLN808" s="257"/>
      <c r="QLO808" s="257"/>
      <c r="QLP808" s="257"/>
      <c r="QLQ808" s="257"/>
      <c r="QLR808" s="257"/>
      <c r="QLS808" s="257"/>
      <c r="QLT808" s="257"/>
      <c r="QLU808" s="257"/>
      <c r="QLV808" s="257"/>
      <c r="QLW808" s="257"/>
      <c r="QLX808" s="257"/>
      <c r="QLY808" s="257"/>
      <c r="QLZ808" s="257"/>
      <c r="QMA808" s="257"/>
      <c r="QMB808" s="257"/>
      <c r="QMC808" s="257"/>
      <c r="QMD808" s="257"/>
      <c r="QME808" s="257"/>
      <c r="QMF808" s="257"/>
      <c r="QMG808" s="257"/>
      <c r="QMH808" s="257"/>
      <c r="QMI808" s="257"/>
      <c r="QMJ808" s="257"/>
      <c r="QMK808" s="257"/>
      <c r="QML808" s="257"/>
      <c r="QMM808" s="257"/>
      <c r="QMN808" s="257"/>
      <c r="QMO808" s="257"/>
      <c r="QMP808" s="257"/>
      <c r="QMQ808" s="257"/>
      <c r="QMR808" s="257"/>
      <c r="QMS808" s="257"/>
      <c r="QMT808" s="257"/>
      <c r="QMU808" s="257"/>
      <c r="QMV808" s="257"/>
      <c r="QMW808" s="257"/>
      <c r="QMX808" s="257"/>
      <c r="QMY808" s="257"/>
      <c r="QMZ808" s="257"/>
      <c r="QNA808" s="257"/>
      <c r="QNB808" s="257"/>
      <c r="QNC808" s="257"/>
      <c r="QND808" s="257"/>
      <c r="QNE808" s="257"/>
      <c r="QNF808" s="257"/>
      <c r="QNG808" s="257"/>
      <c r="QNH808" s="257"/>
      <c r="QNI808" s="257"/>
      <c r="QNJ808" s="257"/>
      <c r="QNK808" s="257"/>
      <c r="QNL808" s="257"/>
      <c r="QNM808" s="257"/>
      <c r="QNN808" s="257"/>
      <c r="QNO808" s="257"/>
      <c r="QNP808" s="257"/>
      <c r="QNQ808" s="257"/>
      <c r="QNR808" s="257"/>
      <c r="QNS808" s="257"/>
      <c r="QNT808" s="257"/>
      <c r="QNU808" s="257"/>
      <c r="QNV808" s="257"/>
      <c r="QNW808" s="257"/>
      <c r="QNX808" s="257"/>
      <c r="QNY808" s="257"/>
      <c r="QNZ808" s="257"/>
      <c r="QOA808" s="257"/>
      <c r="QOB808" s="257"/>
      <c r="QOC808" s="257"/>
      <c r="QOD808" s="257"/>
      <c r="QOE808" s="257"/>
      <c r="QOF808" s="257"/>
      <c r="QOG808" s="257"/>
      <c r="QOH808" s="257"/>
      <c r="QOI808" s="257"/>
      <c r="QOJ808" s="257"/>
      <c r="QOK808" s="257"/>
      <c r="QOL808" s="257"/>
      <c r="QOM808" s="257"/>
      <c r="QON808" s="257"/>
      <c r="QOO808" s="257"/>
      <c r="QOP808" s="257"/>
      <c r="QOQ808" s="257"/>
      <c r="QOR808" s="257"/>
      <c r="QOS808" s="257"/>
      <c r="QOT808" s="257"/>
      <c r="QOU808" s="257"/>
      <c r="QOV808" s="257"/>
      <c r="QOW808" s="257"/>
      <c r="QOX808" s="257"/>
      <c r="QOY808" s="257"/>
      <c r="QOZ808" s="257"/>
      <c r="QPA808" s="257"/>
      <c r="QPB808" s="257"/>
      <c r="QPC808" s="257"/>
      <c r="QPD808" s="257"/>
      <c r="QPE808" s="257"/>
      <c r="QPF808" s="257"/>
      <c r="QPG808" s="257"/>
      <c r="QPH808" s="257"/>
      <c r="QPI808" s="257"/>
      <c r="QPJ808" s="257"/>
      <c r="QPK808" s="257"/>
      <c r="QPL808" s="257"/>
      <c r="QPM808" s="257"/>
      <c r="QPN808" s="257"/>
      <c r="QPO808" s="257"/>
      <c r="QPP808" s="257"/>
      <c r="QPQ808" s="257"/>
      <c r="QPR808" s="257"/>
      <c r="QPS808" s="257"/>
      <c r="QPT808" s="257"/>
      <c r="QPU808" s="257"/>
      <c r="QPV808" s="257"/>
      <c r="QPW808" s="257"/>
      <c r="QPX808" s="257"/>
      <c r="QPY808" s="257"/>
      <c r="QPZ808" s="257"/>
      <c r="QQA808" s="257"/>
      <c r="QQB808" s="257"/>
      <c r="QQC808" s="257"/>
      <c r="QQD808" s="257"/>
      <c r="QQE808" s="257"/>
      <c r="QQF808" s="257"/>
      <c r="QQG808" s="257"/>
      <c r="QQH808" s="257"/>
      <c r="QQI808" s="257"/>
      <c r="QQJ808" s="257"/>
      <c r="QQK808" s="257"/>
      <c r="QQL808" s="257"/>
      <c r="QQM808" s="257"/>
      <c r="QQN808" s="257"/>
      <c r="QQO808" s="257"/>
      <c r="QQP808" s="257"/>
      <c r="QQQ808" s="257"/>
      <c r="QQR808" s="257"/>
      <c r="QQS808" s="257"/>
      <c r="QQT808" s="257"/>
      <c r="QQU808" s="257"/>
      <c r="QQV808" s="257"/>
      <c r="QQW808" s="257"/>
      <c r="QQX808" s="257"/>
      <c r="QQY808" s="257"/>
      <c r="QQZ808" s="257"/>
      <c r="QRA808" s="257"/>
      <c r="QRB808" s="257"/>
      <c r="QRC808" s="257"/>
      <c r="QRD808" s="257"/>
      <c r="QRE808" s="257"/>
      <c r="QRF808" s="257"/>
      <c r="QRG808" s="257"/>
      <c r="QRH808" s="257"/>
      <c r="QRI808" s="257"/>
      <c r="QRJ808" s="257"/>
      <c r="QRK808" s="257"/>
      <c r="QRL808" s="257"/>
      <c r="QRM808" s="257"/>
      <c r="QRN808" s="257"/>
      <c r="QRO808" s="257"/>
      <c r="QRP808" s="257"/>
      <c r="QRQ808" s="257"/>
      <c r="QRR808" s="257"/>
      <c r="QRS808" s="257"/>
      <c r="QRT808" s="257"/>
      <c r="QRU808" s="257"/>
      <c r="QRV808" s="257"/>
      <c r="QRW808" s="257"/>
      <c r="QRX808" s="257"/>
      <c r="QRY808" s="257"/>
      <c r="QRZ808" s="257"/>
      <c r="QSA808" s="257"/>
      <c r="QSB808" s="257"/>
      <c r="QSC808" s="257"/>
      <c r="QSD808" s="257"/>
      <c r="QSE808" s="257"/>
      <c r="QSF808" s="257"/>
      <c r="QSG808" s="257"/>
      <c r="QSH808" s="257"/>
      <c r="QSI808" s="257"/>
      <c r="QSJ808" s="257"/>
      <c r="QSK808" s="257"/>
      <c r="QSL808" s="257"/>
      <c r="QSM808" s="257"/>
      <c r="QSN808" s="257"/>
      <c r="QSO808" s="257"/>
      <c r="QSP808" s="257"/>
      <c r="QSQ808" s="257"/>
      <c r="QSR808" s="257"/>
      <c r="QSS808" s="257"/>
      <c r="QST808" s="257"/>
      <c r="QSU808" s="257"/>
      <c r="QSV808" s="257"/>
      <c r="QSW808" s="257"/>
      <c r="QSX808" s="257"/>
      <c r="QSY808" s="257"/>
      <c r="QSZ808" s="257"/>
      <c r="QTA808" s="257"/>
      <c r="QTB808" s="257"/>
      <c r="QTC808" s="257"/>
      <c r="QTD808" s="257"/>
      <c r="QTE808" s="257"/>
      <c r="QTF808" s="257"/>
      <c r="QTG808" s="257"/>
      <c r="QTH808" s="257"/>
      <c r="QTI808" s="257"/>
      <c r="QTJ808" s="257"/>
      <c r="QTK808" s="257"/>
      <c r="QTL808" s="257"/>
      <c r="QTM808" s="257"/>
      <c r="QTN808" s="257"/>
      <c r="QTO808" s="257"/>
      <c r="QTP808" s="257"/>
      <c r="QTQ808" s="257"/>
      <c r="QTR808" s="257"/>
      <c r="QTS808" s="257"/>
      <c r="QTT808" s="257"/>
      <c r="QTU808" s="257"/>
      <c r="QTV808" s="257"/>
      <c r="QTW808" s="257"/>
      <c r="QTX808" s="257"/>
      <c r="QTY808" s="257"/>
      <c r="QTZ808" s="257"/>
      <c r="QUA808" s="257"/>
      <c r="QUB808" s="257"/>
      <c r="QUC808" s="257"/>
      <c r="QUD808" s="257"/>
      <c r="QUE808" s="257"/>
      <c r="QUF808" s="257"/>
      <c r="QUG808" s="257"/>
      <c r="QUH808" s="257"/>
      <c r="QUI808" s="257"/>
      <c r="QUJ808" s="257"/>
      <c r="QUK808" s="257"/>
      <c r="QUL808" s="257"/>
      <c r="QUM808" s="257"/>
      <c r="QUN808" s="257"/>
      <c r="QUO808" s="257"/>
      <c r="QUP808" s="257"/>
      <c r="QUQ808" s="257"/>
      <c r="QUR808" s="257"/>
      <c r="QUS808" s="257"/>
      <c r="QUT808" s="257"/>
      <c r="QUU808" s="257"/>
      <c r="QUV808" s="257"/>
      <c r="QUW808" s="257"/>
      <c r="QUX808" s="257"/>
      <c r="QUY808" s="257"/>
      <c r="QUZ808" s="257"/>
      <c r="QVA808" s="257"/>
      <c r="QVB808" s="257"/>
      <c r="QVC808" s="257"/>
      <c r="QVD808" s="257"/>
      <c r="QVE808" s="257"/>
      <c r="QVF808" s="257"/>
      <c r="QVG808" s="257"/>
      <c r="QVH808" s="257"/>
      <c r="QVI808" s="257"/>
      <c r="QVJ808" s="257"/>
      <c r="QVK808" s="257"/>
      <c r="QVL808" s="257"/>
      <c r="QVM808" s="257"/>
      <c r="QVN808" s="257"/>
      <c r="QVO808" s="257"/>
      <c r="QVP808" s="257"/>
      <c r="QVQ808" s="257"/>
      <c r="QVR808" s="257"/>
      <c r="QVS808" s="257"/>
      <c r="QVT808" s="257"/>
      <c r="QVU808" s="257"/>
      <c r="QVV808" s="257"/>
      <c r="QVW808" s="257"/>
      <c r="QVX808" s="257"/>
      <c r="QVY808" s="257"/>
      <c r="QVZ808" s="257"/>
      <c r="QWA808" s="257"/>
      <c r="QWB808" s="257"/>
      <c r="QWC808" s="257"/>
      <c r="QWD808" s="257"/>
      <c r="QWE808" s="257"/>
      <c r="QWF808" s="257"/>
      <c r="QWG808" s="257"/>
      <c r="QWH808" s="257"/>
      <c r="QWI808" s="257"/>
      <c r="QWJ808" s="257"/>
      <c r="QWK808" s="257"/>
      <c r="QWL808" s="257"/>
      <c r="QWM808" s="257"/>
      <c r="QWN808" s="257"/>
      <c r="QWO808" s="257"/>
      <c r="QWP808" s="257"/>
      <c r="QWQ808" s="257"/>
      <c r="QWR808" s="257"/>
      <c r="QWS808" s="257"/>
      <c r="QWT808" s="257"/>
      <c r="QWU808" s="257"/>
      <c r="QWV808" s="257"/>
      <c r="QWW808" s="257"/>
      <c r="QWX808" s="257"/>
      <c r="QWY808" s="257"/>
      <c r="QWZ808" s="257"/>
      <c r="QXA808" s="257"/>
      <c r="QXB808" s="257"/>
      <c r="QXC808" s="257"/>
      <c r="QXD808" s="257"/>
      <c r="QXE808" s="257"/>
      <c r="QXF808" s="257"/>
      <c r="QXG808" s="257"/>
      <c r="QXH808" s="257"/>
      <c r="QXI808" s="257"/>
      <c r="QXJ808" s="257"/>
      <c r="QXK808" s="257"/>
      <c r="QXL808" s="257"/>
      <c r="QXM808" s="257"/>
      <c r="QXN808" s="257"/>
      <c r="QXO808" s="257"/>
      <c r="QXP808" s="257"/>
      <c r="QXQ808" s="257"/>
      <c r="QXR808" s="257"/>
      <c r="QXS808" s="257"/>
      <c r="QXT808" s="257"/>
      <c r="QXU808" s="257"/>
      <c r="QXV808" s="257"/>
      <c r="QXW808" s="257"/>
      <c r="QXX808" s="257"/>
      <c r="QXY808" s="257"/>
      <c r="QXZ808" s="257"/>
      <c r="QYA808" s="257"/>
      <c r="QYB808" s="257"/>
      <c r="QYC808" s="257"/>
      <c r="QYD808" s="257"/>
      <c r="QYE808" s="257"/>
      <c r="QYF808" s="257"/>
      <c r="QYG808" s="257"/>
      <c r="QYH808" s="257"/>
      <c r="QYI808" s="257"/>
      <c r="QYJ808" s="257"/>
      <c r="QYK808" s="257"/>
      <c r="QYL808" s="257"/>
      <c r="QYM808" s="257"/>
      <c r="QYN808" s="257"/>
      <c r="QYO808" s="257"/>
      <c r="QYP808" s="257"/>
      <c r="QYQ808" s="257"/>
      <c r="QYR808" s="257"/>
      <c r="QYS808" s="257"/>
      <c r="QYT808" s="257"/>
      <c r="QYU808" s="257"/>
      <c r="QYV808" s="257"/>
      <c r="QYW808" s="257"/>
      <c r="QYX808" s="257"/>
      <c r="QYY808" s="257"/>
      <c r="QYZ808" s="257"/>
      <c r="QZA808" s="257"/>
      <c r="QZB808" s="257"/>
      <c r="QZC808" s="257"/>
      <c r="QZD808" s="257"/>
      <c r="QZE808" s="257"/>
      <c r="QZF808" s="257"/>
      <c r="QZG808" s="257"/>
      <c r="QZH808" s="257"/>
      <c r="QZI808" s="257"/>
      <c r="QZJ808" s="257"/>
      <c r="QZK808" s="257"/>
      <c r="QZL808" s="257"/>
      <c r="QZM808" s="257"/>
      <c r="QZN808" s="257"/>
      <c r="QZO808" s="257"/>
      <c r="QZP808" s="257"/>
      <c r="QZQ808" s="257"/>
      <c r="QZR808" s="257"/>
      <c r="QZS808" s="257"/>
      <c r="QZT808" s="257"/>
      <c r="QZU808" s="257"/>
      <c r="QZV808" s="257"/>
      <c r="QZW808" s="257"/>
      <c r="QZX808" s="257"/>
      <c r="QZY808" s="257"/>
      <c r="QZZ808" s="257"/>
      <c r="RAA808" s="257"/>
      <c r="RAB808" s="257"/>
      <c r="RAC808" s="257"/>
      <c r="RAD808" s="257"/>
      <c r="RAE808" s="257"/>
      <c r="RAF808" s="257"/>
      <c r="RAG808" s="257"/>
      <c r="RAH808" s="257"/>
      <c r="RAI808" s="257"/>
      <c r="RAJ808" s="257"/>
      <c r="RAK808" s="257"/>
      <c r="RAL808" s="257"/>
      <c r="RAM808" s="257"/>
      <c r="RAN808" s="257"/>
      <c r="RAO808" s="257"/>
      <c r="RAP808" s="257"/>
      <c r="RAQ808" s="257"/>
      <c r="RAR808" s="257"/>
      <c r="RAS808" s="257"/>
      <c r="RAT808" s="257"/>
      <c r="RAU808" s="257"/>
      <c r="RAV808" s="257"/>
      <c r="RAW808" s="257"/>
      <c r="RAX808" s="257"/>
      <c r="RAY808" s="257"/>
      <c r="RAZ808" s="257"/>
      <c r="RBA808" s="257"/>
      <c r="RBB808" s="257"/>
      <c r="RBC808" s="257"/>
      <c r="RBD808" s="257"/>
      <c r="RBE808" s="257"/>
      <c r="RBF808" s="257"/>
      <c r="RBG808" s="257"/>
      <c r="RBH808" s="257"/>
      <c r="RBI808" s="257"/>
      <c r="RBJ808" s="257"/>
      <c r="RBK808" s="257"/>
      <c r="RBL808" s="257"/>
      <c r="RBM808" s="257"/>
      <c r="RBN808" s="257"/>
      <c r="RBO808" s="257"/>
      <c r="RBP808" s="257"/>
      <c r="RBQ808" s="257"/>
      <c r="RBR808" s="257"/>
      <c r="RBS808" s="257"/>
      <c r="RBT808" s="257"/>
      <c r="RBU808" s="257"/>
      <c r="RBV808" s="257"/>
      <c r="RBW808" s="257"/>
      <c r="RBX808" s="257"/>
      <c r="RBY808" s="257"/>
      <c r="RBZ808" s="257"/>
      <c r="RCA808" s="257"/>
      <c r="RCB808" s="257"/>
      <c r="RCC808" s="257"/>
      <c r="RCD808" s="257"/>
      <c r="RCE808" s="257"/>
      <c r="RCF808" s="257"/>
      <c r="RCG808" s="257"/>
      <c r="RCH808" s="257"/>
      <c r="RCI808" s="257"/>
      <c r="RCJ808" s="257"/>
      <c r="RCK808" s="257"/>
      <c r="RCL808" s="257"/>
      <c r="RCM808" s="257"/>
      <c r="RCN808" s="257"/>
      <c r="RCO808" s="257"/>
      <c r="RCP808" s="257"/>
      <c r="RCQ808" s="257"/>
      <c r="RCR808" s="257"/>
      <c r="RCS808" s="257"/>
      <c r="RCT808" s="257"/>
      <c r="RCU808" s="257"/>
      <c r="RCV808" s="257"/>
      <c r="RCW808" s="257"/>
      <c r="RCX808" s="257"/>
      <c r="RCY808" s="257"/>
      <c r="RCZ808" s="257"/>
      <c r="RDA808" s="257"/>
      <c r="RDB808" s="257"/>
      <c r="RDC808" s="257"/>
      <c r="RDD808" s="257"/>
      <c r="RDE808" s="257"/>
      <c r="RDF808" s="257"/>
      <c r="RDG808" s="257"/>
      <c r="RDH808" s="257"/>
      <c r="RDI808" s="257"/>
      <c r="RDJ808" s="257"/>
      <c r="RDK808" s="257"/>
      <c r="RDL808" s="257"/>
      <c r="RDM808" s="257"/>
      <c r="RDN808" s="257"/>
      <c r="RDO808" s="257"/>
      <c r="RDP808" s="257"/>
      <c r="RDQ808" s="257"/>
      <c r="RDR808" s="257"/>
      <c r="RDS808" s="257"/>
      <c r="RDT808" s="257"/>
      <c r="RDU808" s="257"/>
      <c r="RDV808" s="257"/>
      <c r="RDW808" s="257"/>
      <c r="RDX808" s="257"/>
      <c r="RDY808" s="257"/>
      <c r="RDZ808" s="257"/>
      <c r="REA808" s="257"/>
      <c r="REB808" s="257"/>
      <c r="REC808" s="257"/>
      <c r="RED808" s="257"/>
      <c r="REE808" s="257"/>
      <c r="REF808" s="257"/>
      <c r="REG808" s="257"/>
      <c r="REH808" s="257"/>
      <c r="REI808" s="257"/>
      <c r="REJ808" s="257"/>
      <c r="REK808" s="257"/>
      <c r="REL808" s="257"/>
      <c r="REM808" s="257"/>
      <c r="REN808" s="257"/>
      <c r="REO808" s="257"/>
      <c r="REP808" s="257"/>
      <c r="REQ808" s="257"/>
      <c r="RER808" s="257"/>
      <c r="RES808" s="257"/>
      <c r="RET808" s="257"/>
      <c r="REU808" s="257"/>
      <c r="REV808" s="257"/>
      <c r="REW808" s="257"/>
      <c r="REX808" s="257"/>
      <c r="REY808" s="257"/>
      <c r="REZ808" s="257"/>
      <c r="RFA808" s="257"/>
      <c r="RFB808" s="257"/>
      <c r="RFC808" s="257"/>
      <c r="RFD808" s="257"/>
      <c r="RFE808" s="257"/>
      <c r="RFF808" s="257"/>
      <c r="RFG808" s="257"/>
      <c r="RFH808" s="257"/>
      <c r="RFI808" s="257"/>
      <c r="RFJ808" s="257"/>
      <c r="RFK808" s="257"/>
      <c r="RFL808" s="257"/>
      <c r="RFM808" s="257"/>
      <c r="RFN808" s="257"/>
      <c r="RFO808" s="257"/>
      <c r="RFP808" s="257"/>
      <c r="RFQ808" s="257"/>
      <c r="RFR808" s="257"/>
      <c r="RFS808" s="257"/>
      <c r="RFT808" s="257"/>
      <c r="RFU808" s="257"/>
      <c r="RFV808" s="257"/>
      <c r="RFW808" s="257"/>
      <c r="RFX808" s="257"/>
      <c r="RFY808" s="257"/>
      <c r="RFZ808" s="257"/>
      <c r="RGA808" s="257"/>
      <c r="RGB808" s="257"/>
      <c r="RGC808" s="257"/>
      <c r="RGD808" s="257"/>
      <c r="RGE808" s="257"/>
      <c r="RGF808" s="257"/>
      <c r="RGG808" s="257"/>
      <c r="RGH808" s="257"/>
      <c r="RGI808" s="257"/>
      <c r="RGJ808" s="257"/>
      <c r="RGK808" s="257"/>
      <c r="RGL808" s="257"/>
      <c r="RGM808" s="257"/>
      <c r="RGN808" s="257"/>
      <c r="RGO808" s="257"/>
      <c r="RGP808" s="257"/>
      <c r="RGQ808" s="257"/>
      <c r="RGR808" s="257"/>
      <c r="RGS808" s="257"/>
      <c r="RGT808" s="257"/>
      <c r="RGU808" s="257"/>
      <c r="RGV808" s="257"/>
      <c r="RGW808" s="257"/>
      <c r="RGX808" s="257"/>
      <c r="RGY808" s="257"/>
      <c r="RGZ808" s="257"/>
      <c r="RHA808" s="257"/>
      <c r="RHB808" s="257"/>
      <c r="RHC808" s="257"/>
      <c r="RHD808" s="257"/>
      <c r="RHE808" s="257"/>
      <c r="RHF808" s="257"/>
      <c r="RHG808" s="257"/>
      <c r="RHH808" s="257"/>
      <c r="RHI808" s="257"/>
      <c r="RHJ808" s="257"/>
      <c r="RHK808" s="257"/>
      <c r="RHL808" s="257"/>
      <c r="RHM808" s="257"/>
      <c r="RHN808" s="257"/>
      <c r="RHO808" s="257"/>
      <c r="RHP808" s="257"/>
      <c r="RHQ808" s="257"/>
      <c r="RHR808" s="257"/>
      <c r="RHS808" s="257"/>
      <c r="RHT808" s="257"/>
      <c r="RHU808" s="257"/>
      <c r="RHV808" s="257"/>
      <c r="RHW808" s="257"/>
      <c r="RHX808" s="257"/>
      <c r="RHY808" s="257"/>
      <c r="RHZ808" s="257"/>
      <c r="RIA808" s="257"/>
      <c r="RIB808" s="257"/>
      <c r="RIC808" s="257"/>
      <c r="RID808" s="257"/>
      <c r="RIE808" s="257"/>
      <c r="RIF808" s="257"/>
      <c r="RIG808" s="257"/>
      <c r="RIH808" s="257"/>
      <c r="RII808" s="257"/>
      <c r="RIJ808" s="257"/>
      <c r="RIK808" s="257"/>
      <c r="RIL808" s="257"/>
      <c r="RIM808" s="257"/>
      <c r="RIN808" s="257"/>
      <c r="RIO808" s="257"/>
      <c r="RIP808" s="257"/>
      <c r="RIQ808" s="257"/>
      <c r="RIR808" s="257"/>
      <c r="RIS808" s="257"/>
      <c r="RIT808" s="257"/>
      <c r="RIU808" s="257"/>
      <c r="RIV808" s="257"/>
      <c r="RIW808" s="257"/>
      <c r="RIX808" s="257"/>
      <c r="RIY808" s="257"/>
      <c r="RIZ808" s="257"/>
      <c r="RJA808" s="257"/>
      <c r="RJB808" s="257"/>
      <c r="RJC808" s="257"/>
      <c r="RJD808" s="257"/>
      <c r="RJE808" s="257"/>
      <c r="RJF808" s="257"/>
      <c r="RJG808" s="257"/>
      <c r="RJH808" s="257"/>
      <c r="RJI808" s="257"/>
      <c r="RJJ808" s="257"/>
      <c r="RJK808" s="257"/>
      <c r="RJL808" s="257"/>
      <c r="RJM808" s="257"/>
      <c r="RJN808" s="257"/>
      <c r="RJO808" s="257"/>
      <c r="RJP808" s="257"/>
      <c r="RJQ808" s="257"/>
      <c r="RJR808" s="257"/>
      <c r="RJS808" s="257"/>
      <c r="RJT808" s="257"/>
      <c r="RJU808" s="257"/>
      <c r="RJV808" s="257"/>
      <c r="RJW808" s="257"/>
      <c r="RJX808" s="257"/>
      <c r="RJY808" s="257"/>
      <c r="RJZ808" s="257"/>
      <c r="RKA808" s="257"/>
      <c r="RKB808" s="257"/>
      <c r="RKC808" s="257"/>
      <c r="RKD808" s="257"/>
      <c r="RKE808" s="257"/>
      <c r="RKF808" s="257"/>
      <c r="RKG808" s="257"/>
      <c r="RKH808" s="257"/>
      <c r="RKI808" s="257"/>
      <c r="RKJ808" s="257"/>
      <c r="RKK808" s="257"/>
      <c r="RKL808" s="257"/>
      <c r="RKM808" s="257"/>
      <c r="RKN808" s="257"/>
      <c r="RKO808" s="257"/>
      <c r="RKP808" s="257"/>
      <c r="RKQ808" s="257"/>
      <c r="RKR808" s="257"/>
      <c r="RKS808" s="257"/>
      <c r="RKT808" s="257"/>
      <c r="RKU808" s="257"/>
      <c r="RKV808" s="257"/>
      <c r="RKW808" s="257"/>
      <c r="RKX808" s="257"/>
      <c r="RKY808" s="257"/>
      <c r="RKZ808" s="257"/>
      <c r="RLA808" s="257"/>
      <c r="RLB808" s="257"/>
      <c r="RLC808" s="257"/>
      <c r="RLD808" s="257"/>
      <c r="RLE808" s="257"/>
      <c r="RLF808" s="257"/>
      <c r="RLG808" s="257"/>
      <c r="RLH808" s="257"/>
      <c r="RLI808" s="257"/>
      <c r="RLJ808" s="257"/>
      <c r="RLK808" s="257"/>
      <c r="RLL808" s="257"/>
      <c r="RLM808" s="257"/>
      <c r="RLN808" s="257"/>
      <c r="RLO808" s="257"/>
      <c r="RLP808" s="257"/>
      <c r="RLQ808" s="257"/>
      <c r="RLR808" s="257"/>
      <c r="RLS808" s="257"/>
      <c r="RLT808" s="257"/>
      <c r="RLU808" s="257"/>
      <c r="RLV808" s="257"/>
      <c r="RLW808" s="257"/>
      <c r="RLX808" s="257"/>
      <c r="RLY808" s="257"/>
      <c r="RLZ808" s="257"/>
      <c r="RMA808" s="257"/>
      <c r="RMB808" s="257"/>
      <c r="RMC808" s="257"/>
      <c r="RMD808" s="257"/>
      <c r="RME808" s="257"/>
      <c r="RMF808" s="257"/>
      <c r="RMG808" s="257"/>
      <c r="RMH808" s="257"/>
      <c r="RMI808" s="257"/>
      <c r="RMJ808" s="257"/>
      <c r="RMK808" s="257"/>
      <c r="RML808" s="257"/>
      <c r="RMM808" s="257"/>
      <c r="RMN808" s="257"/>
      <c r="RMO808" s="257"/>
      <c r="RMP808" s="257"/>
      <c r="RMQ808" s="257"/>
      <c r="RMR808" s="257"/>
      <c r="RMS808" s="257"/>
      <c r="RMT808" s="257"/>
      <c r="RMU808" s="257"/>
      <c r="RMV808" s="257"/>
      <c r="RMW808" s="257"/>
      <c r="RMX808" s="257"/>
      <c r="RMY808" s="257"/>
      <c r="RMZ808" s="257"/>
      <c r="RNA808" s="257"/>
      <c r="RNB808" s="257"/>
      <c r="RNC808" s="257"/>
      <c r="RND808" s="257"/>
      <c r="RNE808" s="257"/>
      <c r="RNF808" s="257"/>
      <c r="RNG808" s="257"/>
      <c r="RNH808" s="257"/>
      <c r="RNI808" s="257"/>
      <c r="RNJ808" s="257"/>
      <c r="RNK808" s="257"/>
      <c r="RNL808" s="257"/>
      <c r="RNM808" s="257"/>
      <c r="RNN808" s="257"/>
      <c r="RNO808" s="257"/>
      <c r="RNP808" s="257"/>
      <c r="RNQ808" s="257"/>
      <c r="RNR808" s="257"/>
      <c r="RNS808" s="257"/>
      <c r="RNT808" s="257"/>
      <c r="RNU808" s="257"/>
      <c r="RNV808" s="257"/>
      <c r="RNW808" s="257"/>
      <c r="RNX808" s="257"/>
      <c r="RNY808" s="257"/>
      <c r="RNZ808" s="257"/>
      <c r="ROA808" s="257"/>
      <c r="ROB808" s="257"/>
      <c r="ROC808" s="257"/>
      <c r="ROD808" s="257"/>
      <c r="ROE808" s="257"/>
      <c r="ROF808" s="257"/>
      <c r="ROG808" s="257"/>
      <c r="ROH808" s="257"/>
      <c r="ROI808" s="257"/>
      <c r="ROJ808" s="257"/>
      <c r="ROK808" s="257"/>
      <c r="ROL808" s="257"/>
      <c r="ROM808" s="257"/>
      <c r="RON808" s="257"/>
      <c r="ROO808" s="257"/>
      <c r="ROP808" s="257"/>
      <c r="ROQ808" s="257"/>
      <c r="ROR808" s="257"/>
      <c r="ROS808" s="257"/>
      <c r="ROT808" s="257"/>
      <c r="ROU808" s="257"/>
      <c r="ROV808" s="257"/>
      <c r="ROW808" s="257"/>
      <c r="ROX808" s="257"/>
      <c r="ROY808" s="257"/>
      <c r="ROZ808" s="257"/>
      <c r="RPA808" s="257"/>
      <c r="RPB808" s="257"/>
      <c r="RPC808" s="257"/>
      <c r="RPD808" s="257"/>
      <c r="RPE808" s="257"/>
      <c r="RPF808" s="257"/>
      <c r="RPG808" s="257"/>
      <c r="RPH808" s="257"/>
      <c r="RPI808" s="257"/>
      <c r="RPJ808" s="257"/>
      <c r="RPK808" s="257"/>
      <c r="RPL808" s="257"/>
      <c r="RPM808" s="257"/>
      <c r="RPN808" s="257"/>
      <c r="RPO808" s="257"/>
      <c r="RPP808" s="257"/>
      <c r="RPQ808" s="257"/>
      <c r="RPR808" s="257"/>
      <c r="RPS808" s="257"/>
      <c r="RPT808" s="257"/>
      <c r="RPU808" s="257"/>
      <c r="RPV808" s="257"/>
      <c r="RPW808" s="257"/>
      <c r="RPX808" s="257"/>
      <c r="RPY808" s="257"/>
      <c r="RPZ808" s="257"/>
      <c r="RQA808" s="257"/>
      <c r="RQB808" s="257"/>
      <c r="RQC808" s="257"/>
      <c r="RQD808" s="257"/>
      <c r="RQE808" s="257"/>
      <c r="RQF808" s="257"/>
      <c r="RQG808" s="257"/>
      <c r="RQH808" s="257"/>
      <c r="RQI808" s="257"/>
      <c r="RQJ808" s="257"/>
      <c r="RQK808" s="257"/>
      <c r="RQL808" s="257"/>
      <c r="RQM808" s="257"/>
      <c r="RQN808" s="257"/>
      <c r="RQO808" s="257"/>
      <c r="RQP808" s="257"/>
      <c r="RQQ808" s="257"/>
      <c r="RQR808" s="257"/>
      <c r="RQS808" s="257"/>
      <c r="RQT808" s="257"/>
      <c r="RQU808" s="257"/>
      <c r="RQV808" s="257"/>
      <c r="RQW808" s="257"/>
      <c r="RQX808" s="257"/>
      <c r="RQY808" s="257"/>
      <c r="RQZ808" s="257"/>
      <c r="RRA808" s="257"/>
      <c r="RRB808" s="257"/>
      <c r="RRC808" s="257"/>
      <c r="RRD808" s="257"/>
      <c r="RRE808" s="257"/>
      <c r="RRF808" s="257"/>
      <c r="RRG808" s="257"/>
      <c r="RRH808" s="257"/>
      <c r="RRI808" s="257"/>
      <c r="RRJ808" s="257"/>
      <c r="RRK808" s="257"/>
      <c r="RRL808" s="257"/>
      <c r="RRM808" s="257"/>
      <c r="RRN808" s="257"/>
      <c r="RRO808" s="257"/>
      <c r="RRP808" s="257"/>
      <c r="RRQ808" s="257"/>
      <c r="RRR808" s="257"/>
      <c r="RRS808" s="257"/>
      <c r="RRT808" s="257"/>
      <c r="RRU808" s="257"/>
      <c r="RRV808" s="257"/>
      <c r="RRW808" s="257"/>
      <c r="RRX808" s="257"/>
      <c r="RRY808" s="257"/>
      <c r="RRZ808" s="257"/>
      <c r="RSA808" s="257"/>
      <c r="RSB808" s="257"/>
      <c r="RSC808" s="257"/>
      <c r="RSD808" s="257"/>
      <c r="RSE808" s="257"/>
      <c r="RSF808" s="257"/>
      <c r="RSG808" s="257"/>
      <c r="RSH808" s="257"/>
      <c r="RSI808" s="257"/>
      <c r="RSJ808" s="257"/>
      <c r="RSK808" s="257"/>
      <c r="RSL808" s="257"/>
      <c r="RSM808" s="257"/>
      <c r="RSN808" s="257"/>
      <c r="RSO808" s="257"/>
      <c r="RSP808" s="257"/>
      <c r="RSQ808" s="257"/>
      <c r="RSR808" s="257"/>
      <c r="RSS808" s="257"/>
      <c r="RST808" s="257"/>
      <c r="RSU808" s="257"/>
      <c r="RSV808" s="257"/>
      <c r="RSW808" s="257"/>
      <c r="RSX808" s="257"/>
      <c r="RSY808" s="257"/>
      <c r="RSZ808" s="257"/>
      <c r="RTA808" s="257"/>
      <c r="RTB808" s="257"/>
      <c r="RTC808" s="257"/>
      <c r="RTD808" s="257"/>
      <c r="RTE808" s="257"/>
      <c r="RTF808" s="257"/>
      <c r="RTG808" s="257"/>
      <c r="RTH808" s="257"/>
      <c r="RTI808" s="257"/>
      <c r="RTJ808" s="257"/>
      <c r="RTK808" s="257"/>
      <c r="RTL808" s="257"/>
      <c r="RTM808" s="257"/>
      <c r="RTN808" s="257"/>
      <c r="RTO808" s="257"/>
      <c r="RTP808" s="257"/>
      <c r="RTQ808" s="257"/>
      <c r="RTR808" s="257"/>
      <c r="RTS808" s="257"/>
      <c r="RTT808" s="257"/>
      <c r="RTU808" s="257"/>
      <c r="RTV808" s="257"/>
      <c r="RTW808" s="257"/>
      <c r="RTX808" s="257"/>
      <c r="RTY808" s="257"/>
      <c r="RTZ808" s="257"/>
      <c r="RUA808" s="257"/>
      <c r="RUB808" s="257"/>
      <c r="RUC808" s="257"/>
      <c r="RUD808" s="257"/>
      <c r="RUE808" s="257"/>
      <c r="RUF808" s="257"/>
      <c r="RUG808" s="257"/>
      <c r="RUH808" s="257"/>
      <c r="RUI808" s="257"/>
      <c r="RUJ808" s="257"/>
      <c r="RUK808" s="257"/>
      <c r="RUL808" s="257"/>
      <c r="RUM808" s="257"/>
      <c r="RUN808" s="257"/>
      <c r="RUO808" s="257"/>
      <c r="RUP808" s="257"/>
      <c r="RUQ808" s="257"/>
      <c r="RUR808" s="257"/>
      <c r="RUS808" s="257"/>
      <c r="RUT808" s="257"/>
      <c r="RUU808" s="257"/>
      <c r="RUV808" s="257"/>
      <c r="RUW808" s="257"/>
      <c r="RUX808" s="257"/>
      <c r="RUY808" s="257"/>
      <c r="RUZ808" s="257"/>
      <c r="RVA808" s="257"/>
      <c r="RVB808" s="257"/>
      <c r="RVC808" s="257"/>
      <c r="RVD808" s="257"/>
      <c r="RVE808" s="257"/>
      <c r="RVF808" s="257"/>
      <c r="RVG808" s="257"/>
      <c r="RVH808" s="257"/>
      <c r="RVI808" s="257"/>
      <c r="RVJ808" s="257"/>
      <c r="RVK808" s="257"/>
      <c r="RVL808" s="257"/>
      <c r="RVM808" s="257"/>
      <c r="RVN808" s="257"/>
      <c r="RVO808" s="257"/>
      <c r="RVP808" s="257"/>
      <c r="RVQ808" s="257"/>
      <c r="RVR808" s="257"/>
      <c r="RVS808" s="257"/>
      <c r="RVT808" s="257"/>
      <c r="RVU808" s="257"/>
      <c r="RVV808" s="257"/>
      <c r="RVW808" s="257"/>
      <c r="RVX808" s="257"/>
      <c r="RVY808" s="257"/>
      <c r="RVZ808" s="257"/>
      <c r="RWA808" s="257"/>
      <c r="RWB808" s="257"/>
      <c r="RWC808" s="257"/>
      <c r="RWD808" s="257"/>
      <c r="RWE808" s="257"/>
      <c r="RWF808" s="257"/>
      <c r="RWG808" s="257"/>
      <c r="RWH808" s="257"/>
      <c r="RWI808" s="257"/>
      <c r="RWJ808" s="257"/>
      <c r="RWK808" s="257"/>
      <c r="RWL808" s="257"/>
      <c r="RWM808" s="257"/>
      <c r="RWN808" s="257"/>
      <c r="RWO808" s="257"/>
      <c r="RWP808" s="257"/>
      <c r="RWQ808" s="257"/>
      <c r="RWR808" s="257"/>
      <c r="RWS808" s="257"/>
      <c r="RWT808" s="257"/>
      <c r="RWU808" s="257"/>
      <c r="RWV808" s="257"/>
      <c r="RWW808" s="257"/>
      <c r="RWX808" s="257"/>
      <c r="RWY808" s="257"/>
      <c r="RWZ808" s="257"/>
      <c r="RXA808" s="257"/>
      <c r="RXB808" s="257"/>
      <c r="RXC808" s="257"/>
      <c r="RXD808" s="257"/>
      <c r="RXE808" s="257"/>
      <c r="RXF808" s="257"/>
      <c r="RXG808" s="257"/>
      <c r="RXH808" s="257"/>
      <c r="RXI808" s="257"/>
      <c r="RXJ808" s="257"/>
      <c r="RXK808" s="257"/>
      <c r="RXL808" s="257"/>
      <c r="RXM808" s="257"/>
      <c r="RXN808" s="257"/>
      <c r="RXO808" s="257"/>
      <c r="RXP808" s="257"/>
      <c r="RXQ808" s="257"/>
      <c r="RXR808" s="257"/>
      <c r="RXS808" s="257"/>
      <c r="RXT808" s="257"/>
      <c r="RXU808" s="257"/>
      <c r="RXV808" s="257"/>
      <c r="RXW808" s="257"/>
      <c r="RXX808" s="257"/>
      <c r="RXY808" s="257"/>
      <c r="RXZ808" s="257"/>
      <c r="RYA808" s="257"/>
      <c r="RYB808" s="257"/>
      <c r="RYC808" s="257"/>
      <c r="RYD808" s="257"/>
      <c r="RYE808" s="257"/>
      <c r="RYF808" s="257"/>
      <c r="RYG808" s="257"/>
      <c r="RYH808" s="257"/>
      <c r="RYI808" s="257"/>
      <c r="RYJ808" s="257"/>
      <c r="RYK808" s="257"/>
      <c r="RYL808" s="257"/>
      <c r="RYM808" s="257"/>
      <c r="RYN808" s="257"/>
      <c r="RYO808" s="257"/>
      <c r="RYP808" s="257"/>
      <c r="RYQ808" s="257"/>
      <c r="RYR808" s="257"/>
      <c r="RYS808" s="257"/>
      <c r="RYT808" s="257"/>
      <c r="RYU808" s="257"/>
      <c r="RYV808" s="257"/>
      <c r="RYW808" s="257"/>
      <c r="RYX808" s="257"/>
      <c r="RYY808" s="257"/>
      <c r="RYZ808" s="257"/>
      <c r="RZA808" s="257"/>
      <c r="RZB808" s="257"/>
      <c r="RZC808" s="257"/>
      <c r="RZD808" s="257"/>
      <c r="RZE808" s="257"/>
      <c r="RZF808" s="257"/>
      <c r="RZG808" s="257"/>
      <c r="RZH808" s="257"/>
      <c r="RZI808" s="257"/>
      <c r="RZJ808" s="257"/>
      <c r="RZK808" s="257"/>
      <c r="RZL808" s="257"/>
      <c r="RZM808" s="257"/>
      <c r="RZN808" s="257"/>
      <c r="RZO808" s="257"/>
      <c r="RZP808" s="257"/>
      <c r="RZQ808" s="257"/>
      <c r="RZR808" s="257"/>
      <c r="RZS808" s="257"/>
      <c r="RZT808" s="257"/>
      <c r="RZU808" s="257"/>
      <c r="RZV808" s="257"/>
      <c r="RZW808" s="257"/>
      <c r="RZX808" s="257"/>
      <c r="RZY808" s="257"/>
      <c r="RZZ808" s="257"/>
      <c r="SAA808" s="257"/>
      <c r="SAB808" s="257"/>
      <c r="SAC808" s="257"/>
      <c r="SAD808" s="257"/>
      <c r="SAE808" s="257"/>
      <c r="SAF808" s="257"/>
      <c r="SAG808" s="257"/>
      <c r="SAH808" s="257"/>
      <c r="SAI808" s="257"/>
      <c r="SAJ808" s="257"/>
      <c r="SAK808" s="257"/>
      <c r="SAL808" s="257"/>
      <c r="SAM808" s="257"/>
      <c r="SAN808" s="257"/>
      <c r="SAO808" s="257"/>
      <c r="SAP808" s="257"/>
      <c r="SAQ808" s="257"/>
      <c r="SAR808" s="257"/>
      <c r="SAS808" s="257"/>
      <c r="SAT808" s="257"/>
      <c r="SAU808" s="257"/>
      <c r="SAV808" s="257"/>
      <c r="SAW808" s="257"/>
      <c r="SAX808" s="257"/>
      <c r="SAY808" s="257"/>
      <c r="SAZ808" s="257"/>
      <c r="SBA808" s="257"/>
      <c r="SBB808" s="257"/>
      <c r="SBC808" s="257"/>
      <c r="SBD808" s="257"/>
      <c r="SBE808" s="257"/>
      <c r="SBF808" s="257"/>
      <c r="SBG808" s="257"/>
      <c r="SBH808" s="257"/>
      <c r="SBI808" s="257"/>
      <c r="SBJ808" s="257"/>
      <c r="SBK808" s="257"/>
      <c r="SBL808" s="257"/>
      <c r="SBM808" s="257"/>
      <c r="SBN808" s="257"/>
      <c r="SBO808" s="257"/>
      <c r="SBP808" s="257"/>
      <c r="SBQ808" s="257"/>
      <c r="SBR808" s="257"/>
      <c r="SBS808" s="257"/>
      <c r="SBT808" s="257"/>
      <c r="SBU808" s="257"/>
      <c r="SBV808" s="257"/>
      <c r="SBW808" s="257"/>
      <c r="SBX808" s="257"/>
      <c r="SBY808" s="257"/>
      <c r="SBZ808" s="257"/>
      <c r="SCA808" s="257"/>
      <c r="SCB808" s="257"/>
      <c r="SCC808" s="257"/>
      <c r="SCD808" s="257"/>
      <c r="SCE808" s="257"/>
      <c r="SCF808" s="257"/>
      <c r="SCG808" s="257"/>
      <c r="SCH808" s="257"/>
      <c r="SCI808" s="257"/>
      <c r="SCJ808" s="257"/>
      <c r="SCK808" s="257"/>
      <c r="SCL808" s="257"/>
      <c r="SCM808" s="257"/>
      <c r="SCN808" s="257"/>
      <c r="SCO808" s="257"/>
      <c r="SCP808" s="257"/>
      <c r="SCQ808" s="257"/>
      <c r="SCR808" s="257"/>
      <c r="SCS808" s="257"/>
      <c r="SCT808" s="257"/>
      <c r="SCU808" s="257"/>
      <c r="SCV808" s="257"/>
      <c r="SCW808" s="257"/>
      <c r="SCX808" s="257"/>
      <c r="SCY808" s="257"/>
      <c r="SCZ808" s="257"/>
      <c r="SDA808" s="257"/>
      <c r="SDB808" s="257"/>
      <c r="SDC808" s="257"/>
      <c r="SDD808" s="257"/>
      <c r="SDE808" s="257"/>
      <c r="SDF808" s="257"/>
      <c r="SDG808" s="257"/>
      <c r="SDH808" s="257"/>
      <c r="SDI808" s="257"/>
      <c r="SDJ808" s="257"/>
      <c r="SDK808" s="257"/>
      <c r="SDL808" s="257"/>
      <c r="SDM808" s="257"/>
      <c r="SDN808" s="257"/>
      <c r="SDO808" s="257"/>
      <c r="SDP808" s="257"/>
      <c r="SDQ808" s="257"/>
      <c r="SDR808" s="257"/>
      <c r="SDS808" s="257"/>
      <c r="SDT808" s="257"/>
      <c r="SDU808" s="257"/>
      <c r="SDV808" s="257"/>
      <c r="SDW808" s="257"/>
      <c r="SDX808" s="257"/>
      <c r="SDY808" s="257"/>
      <c r="SDZ808" s="257"/>
      <c r="SEA808" s="257"/>
      <c r="SEB808" s="257"/>
      <c r="SEC808" s="257"/>
      <c r="SED808" s="257"/>
      <c r="SEE808" s="257"/>
      <c r="SEF808" s="257"/>
      <c r="SEG808" s="257"/>
      <c r="SEH808" s="257"/>
      <c r="SEI808" s="257"/>
      <c r="SEJ808" s="257"/>
      <c r="SEK808" s="257"/>
      <c r="SEL808" s="257"/>
      <c r="SEM808" s="257"/>
      <c r="SEN808" s="257"/>
      <c r="SEO808" s="257"/>
      <c r="SEP808" s="257"/>
      <c r="SEQ808" s="257"/>
      <c r="SER808" s="257"/>
      <c r="SES808" s="257"/>
      <c r="SET808" s="257"/>
      <c r="SEU808" s="257"/>
      <c r="SEV808" s="257"/>
      <c r="SEW808" s="257"/>
      <c r="SEX808" s="257"/>
      <c r="SEY808" s="257"/>
      <c r="SEZ808" s="257"/>
      <c r="SFA808" s="257"/>
      <c r="SFB808" s="257"/>
      <c r="SFC808" s="257"/>
      <c r="SFD808" s="257"/>
      <c r="SFE808" s="257"/>
      <c r="SFF808" s="257"/>
      <c r="SFG808" s="257"/>
      <c r="SFH808" s="257"/>
      <c r="SFI808" s="257"/>
      <c r="SFJ808" s="257"/>
      <c r="SFK808" s="257"/>
      <c r="SFL808" s="257"/>
      <c r="SFM808" s="257"/>
      <c r="SFN808" s="257"/>
      <c r="SFO808" s="257"/>
      <c r="SFP808" s="257"/>
      <c r="SFQ808" s="257"/>
      <c r="SFR808" s="257"/>
      <c r="SFS808" s="257"/>
      <c r="SFT808" s="257"/>
      <c r="SFU808" s="257"/>
      <c r="SFV808" s="257"/>
      <c r="SFW808" s="257"/>
      <c r="SFX808" s="257"/>
      <c r="SFY808" s="257"/>
      <c r="SFZ808" s="257"/>
      <c r="SGA808" s="257"/>
      <c r="SGB808" s="257"/>
      <c r="SGC808" s="257"/>
      <c r="SGD808" s="257"/>
      <c r="SGE808" s="257"/>
      <c r="SGF808" s="257"/>
      <c r="SGG808" s="257"/>
      <c r="SGH808" s="257"/>
      <c r="SGI808" s="257"/>
      <c r="SGJ808" s="257"/>
      <c r="SGK808" s="257"/>
      <c r="SGL808" s="257"/>
      <c r="SGM808" s="257"/>
      <c r="SGN808" s="257"/>
      <c r="SGO808" s="257"/>
      <c r="SGP808" s="257"/>
      <c r="SGQ808" s="257"/>
      <c r="SGR808" s="257"/>
      <c r="SGS808" s="257"/>
      <c r="SGT808" s="257"/>
      <c r="SGU808" s="257"/>
      <c r="SGV808" s="257"/>
      <c r="SGW808" s="257"/>
      <c r="SGX808" s="257"/>
      <c r="SGY808" s="257"/>
      <c r="SGZ808" s="257"/>
      <c r="SHA808" s="257"/>
      <c r="SHB808" s="257"/>
      <c r="SHC808" s="257"/>
      <c r="SHD808" s="257"/>
      <c r="SHE808" s="257"/>
      <c r="SHF808" s="257"/>
      <c r="SHG808" s="257"/>
      <c r="SHH808" s="257"/>
      <c r="SHI808" s="257"/>
      <c r="SHJ808" s="257"/>
      <c r="SHK808" s="257"/>
      <c r="SHL808" s="257"/>
      <c r="SHM808" s="257"/>
      <c r="SHN808" s="257"/>
      <c r="SHO808" s="257"/>
      <c r="SHP808" s="257"/>
      <c r="SHQ808" s="257"/>
      <c r="SHR808" s="257"/>
      <c r="SHS808" s="257"/>
      <c r="SHT808" s="257"/>
      <c r="SHU808" s="257"/>
      <c r="SHV808" s="257"/>
      <c r="SHW808" s="257"/>
      <c r="SHX808" s="257"/>
      <c r="SHY808" s="257"/>
      <c r="SHZ808" s="257"/>
      <c r="SIA808" s="257"/>
      <c r="SIB808" s="257"/>
      <c r="SIC808" s="257"/>
      <c r="SID808" s="257"/>
      <c r="SIE808" s="257"/>
      <c r="SIF808" s="257"/>
      <c r="SIG808" s="257"/>
      <c r="SIH808" s="257"/>
      <c r="SII808" s="257"/>
      <c r="SIJ808" s="257"/>
      <c r="SIK808" s="257"/>
      <c r="SIL808" s="257"/>
      <c r="SIM808" s="257"/>
      <c r="SIN808" s="257"/>
      <c r="SIO808" s="257"/>
      <c r="SIP808" s="257"/>
      <c r="SIQ808" s="257"/>
      <c r="SIR808" s="257"/>
      <c r="SIS808" s="257"/>
      <c r="SIT808" s="257"/>
      <c r="SIU808" s="257"/>
      <c r="SIV808" s="257"/>
      <c r="SIW808" s="257"/>
      <c r="SIX808" s="257"/>
      <c r="SIY808" s="257"/>
      <c r="SIZ808" s="257"/>
      <c r="SJA808" s="257"/>
      <c r="SJB808" s="257"/>
      <c r="SJC808" s="257"/>
      <c r="SJD808" s="257"/>
      <c r="SJE808" s="257"/>
      <c r="SJF808" s="257"/>
      <c r="SJG808" s="257"/>
      <c r="SJH808" s="257"/>
      <c r="SJI808" s="257"/>
      <c r="SJJ808" s="257"/>
      <c r="SJK808" s="257"/>
      <c r="SJL808" s="257"/>
      <c r="SJM808" s="257"/>
      <c r="SJN808" s="257"/>
      <c r="SJO808" s="257"/>
      <c r="SJP808" s="257"/>
      <c r="SJQ808" s="257"/>
      <c r="SJR808" s="257"/>
      <c r="SJS808" s="257"/>
      <c r="SJT808" s="257"/>
      <c r="SJU808" s="257"/>
      <c r="SJV808" s="257"/>
      <c r="SJW808" s="257"/>
      <c r="SJX808" s="257"/>
      <c r="SJY808" s="257"/>
      <c r="SJZ808" s="257"/>
      <c r="SKA808" s="257"/>
      <c r="SKB808" s="257"/>
      <c r="SKC808" s="257"/>
      <c r="SKD808" s="257"/>
      <c r="SKE808" s="257"/>
      <c r="SKF808" s="257"/>
      <c r="SKG808" s="257"/>
      <c r="SKH808" s="257"/>
      <c r="SKI808" s="257"/>
      <c r="SKJ808" s="257"/>
      <c r="SKK808" s="257"/>
      <c r="SKL808" s="257"/>
      <c r="SKM808" s="257"/>
      <c r="SKN808" s="257"/>
      <c r="SKO808" s="257"/>
      <c r="SKP808" s="257"/>
      <c r="SKQ808" s="257"/>
      <c r="SKR808" s="257"/>
      <c r="SKS808" s="257"/>
      <c r="SKT808" s="257"/>
      <c r="SKU808" s="257"/>
      <c r="SKV808" s="257"/>
      <c r="SKW808" s="257"/>
      <c r="SKX808" s="257"/>
      <c r="SKY808" s="257"/>
      <c r="SKZ808" s="257"/>
      <c r="SLA808" s="257"/>
      <c r="SLB808" s="257"/>
      <c r="SLC808" s="257"/>
      <c r="SLD808" s="257"/>
      <c r="SLE808" s="257"/>
      <c r="SLF808" s="257"/>
      <c r="SLG808" s="257"/>
      <c r="SLH808" s="257"/>
      <c r="SLI808" s="257"/>
      <c r="SLJ808" s="257"/>
      <c r="SLK808" s="257"/>
      <c r="SLL808" s="257"/>
      <c r="SLM808" s="257"/>
      <c r="SLN808" s="257"/>
      <c r="SLO808" s="257"/>
      <c r="SLP808" s="257"/>
      <c r="SLQ808" s="257"/>
      <c r="SLR808" s="257"/>
      <c r="SLS808" s="257"/>
      <c r="SLT808" s="257"/>
      <c r="SLU808" s="257"/>
      <c r="SLV808" s="257"/>
      <c r="SLW808" s="257"/>
      <c r="SLX808" s="257"/>
      <c r="SLY808" s="257"/>
      <c r="SLZ808" s="257"/>
      <c r="SMA808" s="257"/>
      <c r="SMB808" s="257"/>
      <c r="SMC808" s="257"/>
      <c r="SMD808" s="257"/>
      <c r="SME808" s="257"/>
      <c r="SMF808" s="257"/>
      <c r="SMG808" s="257"/>
      <c r="SMH808" s="257"/>
      <c r="SMI808" s="257"/>
      <c r="SMJ808" s="257"/>
      <c r="SMK808" s="257"/>
      <c r="SML808" s="257"/>
      <c r="SMM808" s="257"/>
      <c r="SMN808" s="257"/>
      <c r="SMO808" s="257"/>
      <c r="SMP808" s="257"/>
      <c r="SMQ808" s="257"/>
      <c r="SMR808" s="257"/>
      <c r="SMS808" s="257"/>
      <c r="SMT808" s="257"/>
      <c r="SMU808" s="257"/>
      <c r="SMV808" s="257"/>
      <c r="SMW808" s="257"/>
      <c r="SMX808" s="257"/>
      <c r="SMY808" s="257"/>
      <c r="SMZ808" s="257"/>
      <c r="SNA808" s="257"/>
      <c r="SNB808" s="257"/>
      <c r="SNC808" s="257"/>
      <c r="SND808" s="257"/>
      <c r="SNE808" s="257"/>
      <c r="SNF808" s="257"/>
      <c r="SNG808" s="257"/>
      <c r="SNH808" s="257"/>
      <c r="SNI808" s="257"/>
      <c r="SNJ808" s="257"/>
      <c r="SNK808" s="257"/>
      <c r="SNL808" s="257"/>
      <c r="SNM808" s="257"/>
      <c r="SNN808" s="257"/>
      <c r="SNO808" s="257"/>
      <c r="SNP808" s="257"/>
      <c r="SNQ808" s="257"/>
      <c r="SNR808" s="257"/>
      <c r="SNS808" s="257"/>
      <c r="SNT808" s="257"/>
      <c r="SNU808" s="257"/>
      <c r="SNV808" s="257"/>
      <c r="SNW808" s="257"/>
      <c r="SNX808" s="257"/>
      <c r="SNY808" s="257"/>
      <c r="SNZ808" s="257"/>
      <c r="SOA808" s="257"/>
      <c r="SOB808" s="257"/>
      <c r="SOC808" s="257"/>
      <c r="SOD808" s="257"/>
      <c r="SOE808" s="257"/>
      <c r="SOF808" s="257"/>
      <c r="SOG808" s="257"/>
      <c r="SOH808" s="257"/>
      <c r="SOI808" s="257"/>
      <c r="SOJ808" s="257"/>
      <c r="SOK808" s="257"/>
      <c r="SOL808" s="257"/>
      <c r="SOM808" s="257"/>
      <c r="SON808" s="257"/>
      <c r="SOO808" s="257"/>
      <c r="SOP808" s="257"/>
      <c r="SOQ808" s="257"/>
      <c r="SOR808" s="257"/>
      <c r="SOS808" s="257"/>
      <c r="SOT808" s="257"/>
      <c r="SOU808" s="257"/>
      <c r="SOV808" s="257"/>
      <c r="SOW808" s="257"/>
      <c r="SOX808" s="257"/>
      <c r="SOY808" s="257"/>
      <c r="SOZ808" s="257"/>
      <c r="SPA808" s="257"/>
      <c r="SPB808" s="257"/>
      <c r="SPC808" s="257"/>
      <c r="SPD808" s="257"/>
      <c r="SPE808" s="257"/>
      <c r="SPF808" s="257"/>
      <c r="SPG808" s="257"/>
      <c r="SPH808" s="257"/>
      <c r="SPI808" s="257"/>
      <c r="SPJ808" s="257"/>
      <c r="SPK808" s="257"/>
      <c r="SPL808" s="257"/>
      <c r="SPM808" s="257"/>
      <c r="SPN808" s="257"/>
      <c r="SPO808" s="257"/>
      <c r="SPP808" s="257"/>
      <c r="SPQ808" s="257"/>
      <c r="SPR808" s="257"/>
      <c r="SPS808" s="257"/>
      <c r="SPT808" s="257"/>
      <c r="SPU808" s="257"/>
      <c r="SPV808" s="257"/>
      <c r="SPW808" s="257"/>
      <c r="SPX808" s="257"/>
      <c r="SPY808" s="257"/>
      <c r="SPZ808" s="257"/>
      <c r="SQA808" s="257"/>
      <c r="SQB808" s="257"/>
      <c r="SQC808" s="257"/>
      <c r="SQD808" s="257"/>
      <c r="SQE808" s="257"/>
      <c r="SQF808" s="257"/>
      <c r="SQG808" s="257"/>
      <c r="SQH808" s="257"/>
      <c r="SQI808" s="257"/>
      <c r="SQJ808" s="257"/>
      <c r="SQK808" s="257"/>
      <c r="SQL808" s="257"/>
      <c r="SQM808" s="257"/>
      <c r="SQN808" s="257"/>
      <c r="SQO808" s="257"/>
      <c r="SQP808" s="257"/>
      <c r="SQQ808" s="257"/>
      <c r="SQR808" s="257"/>
      <c r="SQS808" s="257"/>
      <c r="SQT808" s="257"/>
      <c r="SQU808" s="257"/>
      <c r="SQV808" s="257"/>
      <c r="SQW808" s="257"/>
      <c r="SQX808" s="257"/>
      <c r="SQY808" s="257"/>
      <c r="SQZ808" s="257"/>
      <c r="SRA808" s="257"/>
      <c r="SRB808" s="257"/>
      <c r="SRC808" s="257"/>
      <c r="SRD808" s="257"/>
      <c r="SRE808" s="257"/>
      <c r="SRF808" s="257"/>
      <c r="SRG808" s="257"/>
      <c r="SRH808" s="257"/>
      <c r="SRI808" s="257"/>
      <c r="SRJ808" s="257"/>
      <c r="SRK808" s="257"/>
      <c r="SRL808" s="257"/>
      <c r="SRM808" s="257"/>
      <c r="SRN808" s="257"/>
      <c r="SRO808" s="257"/>
      <c r="SRP808" s="257"/>
      <c r="SRQ808" s="257"/>
      <c r="SRR808" s="257"/>
      <c r="SRS808" s="257"/>
      <c r="SRT808" s="257"/>
      <c r="SRU808" s="257"/>
      <c r="SRV808" s="257"/>
      <c r="SRW808" s="257"/>
      <c r="SRX808" s="257"/>
      <c r="SRY808" s="257"/>
      <c r="SRZ808" s="257"/>
      <c r="SSA808" s="257"/>
      <c r="SSB808" s="257"/>
      <c r="SSC808" s="257"/>
      <c r="SSD808" s="257"/>
      <c r="SSE808" s="257"/>
      <c r="SSF808" s="257"/>
      <c r="SSG808" s="257"/>
      <c r="SSH808" s="257"/>
      <c r="SSI808" s="257"/>
      <c r="SSJ808" s="257"/>
      <c r="SSK808" s="257"/>
      <c r="SSL808" s="257"/>
      <c r="SSM808" s="257"/>
      <c r="SSN808" s="257"/>
      <c r="SSO808" s="257"/>
      <c r="SSP808" s="257"/>
      <c r="SSQ808" s="257"/>
      <c r="SSR808" s="257"/>
      <c r="SSS808" s="257"/>
      <c r="SST808" s="257"/>
      <c r="SSU808" s="257"/>
      <c r="SSV808" s="257"/>
      <c r="SSW808" s="257"/>
      <c r="SSX808" s="257"/>
      <c r="SSY808" s="257"/>
      <c r="SSZ808" s="257"/>
      <c r="STA808" s="257"/>
      <c r="STB808" s="257"/>
      <c r="STC808" s="257"/>
      <c r="STD808" s="257"/>
      <c r="STE808" s="257"/>
      <c r="STF808" s="257"/>
      <c r="STG808" s="257"/>
      <c r="STH808" s="257"/>
      <c r="STI808" s="257"/>
      <c r="STJ808" s="257"/>
      <c r="STK808" s="257"/>
      <c r="STL808" s="257"/>
      <c r="STM808" s="257"/>
      <c r="STN808" s="257"/>
      <c r="STO808" s="257"/>
      <c r="STP808" s="257"/>
      <c r="STQ808" s="257"/>
      <c r="STR808" s="257"/>
      <c r="STS808" s="257"/>
      <c r="STT808" s="257"/>
      <c r="STU808" s="257"/>
      <c r="STV808" s="257"/>
      <c r="STW808" s="257"/>
      <c r="STX808" s="257"/>
      <c r="STY808" s="257"/>
      <c r="STZ808" s="257"/>
      <c r="SUA808" s="257"/>
      <c r="SUB808" s="257"/>
      <c r="SUC808" s="257"/>
      <c r="SUD808" s="257"/>
      <c r="SUE808" s="257"/>
      <c r="SUF808" s="257"/>
      <c r="SUG808" s="257"/>
      <c r="SUH808" s="257"/>
      <c r="SUI808" s="257"/>
      <c r="SUJ808" s="257"/>
      <c r="SUK808" s="257"/>
      <c r="SUL808" s="257"/>
      <c r="SUM808" s="257"/>
      <c r="SUN808" s="257"/>
      <c r="SUO808" s="257"/>
      <c r="SUP808" s="257"/>
      <c r="SUQ808" s="257"/>
      <c r="SUR808" s="257"/>
      <c r="SUS808" s="257"/>
      <c r="SUT808" s="257"/>
      <c r="SUU808" s="257"/>
      <c r="SUV808" s="257"/>
      <c r="SUW808" s="257"/>
      <c r="SUX808" s="257"/>
      <c r="SUY808" s="257"/>
      <c r="SUZ808" s="257"/>
      <c r="SVA808" s="257"/>
      <c r="SVB808" s="257"/>
      <c r="SVC808" s="257"/>
      <c r="SVD808" s="257"/>
      <c r="SVE808" s="257"/>
      <c r="SVF808" s="257"/>
      <c r="SVG808" s="257"/>
      <c r="SVH808" s="257"/>
      <c r="SVI808" s="257"/>
      <c r="SVJ808" s="257"/>
      <c r="SVK808" s="257"/>
      <c r="SVL808" s="257"/>
      <c r="SVM808" s="257"/>
      <c r="SVN808" s="257"/>
      <c r="SVO808" s="257"/>
      <c r="SVP808" s="257"/>
      <c r="SVQ808" s="257"/>
      <c r="SVR808" s="257"/>
      <c r="SVS808" s="257"/>
      <c r="SVT808" s="257"/>
      <c r="SVU808" s="257"/>
      <c r="SVV808" s="257"/>
      <c r="SVW808" s="257"/>
      <c r="SVX808" s="257"/>
      <c r="SVY808" s="257"/>
      <c r="SVZ808" s="257"/>
      <c r="SWA808" s="257"/>
      <c r="SWB808" s="257"/>
      <c r="SWC808" s="257"/>
      <c r="SWD808" s="257"/>
      <c r="SWE808" s="257"/>
      <c r="SWF808" s="257"/>
      <c r="SWG808" s="257"/>
      <c r="SWH808" s="257"/>
      <c r="SWI808" s="257"/>
      <c r="SWJ808" s="257"/>
      <c r="SWK808" s="257"/>
      <c r="SWL808" s="257"/>
      <c r="SWM808" s="257"/>
      <c r="SWN808" s="257"/>
      <c r="SWO808" s="257"/>
      <c r="SWP808" s="257"/>
      <c r="SWQ808" s="257"/>
      <c r="SWR808" s="257"/>
      <c r="SWS808" s="257"/>
      <c r="SWT808" s="257"/>
      <c r="SWU808" s="257"/>
      <c r="SWV808" s="257"/>
      <c r="SWW808" s="257"/>
      <c r="SWX808" s="257"/>
      <c r="SWY808" s="257"/>
      <c r="SWZ808" s="257"/>
      <c r="SXA808" s="257"/>
      <c r="SXB808" s="257"/>
      <c r="SXC808" s="257"/>
      <c r="SXD808" s="257"/>
      <c r="SXE808" s="257"/>
      <c r="SXF808" s="257"/>
      <c r="SXG808" s="257"/>
      <c r="SXH808" s="257"/>
      <c r="SXI808" s="257"/>
      <c r="SXJ808" s="257"/>
      <c r="SXK808" s="257"/>
      <c r="SXL808" s="257"/>
      <c r="SXM808" s="257"/>
      <c r="SXN808" s="257"/>
      <c r="SXO808" s="257"/>
      <c r="SXP808" s="257"/>
      <c r="SXQ808" s="257"/>
      <c r="SXR808" s="257"/>
      <c r="SXS808" s="257"/>
      <c r="SXT808" s="257"/>
      <c r="SXU808" s="257"/>
      <c r="SXV808" s="257"/>
      <c r="SXW808" s="257"/>
      <c r="SXX808" s="257"/>
      <c r="SXY808" s="257"/>
      <c r="SXZ808" s="257"/>
      <c r="SYA808" s="257"/>
      <c r="SYB808" s="257"/>
      <c r="SYC808" s="257"/>
      <c r="SYD808" s="257"/>
      <c r="SYE808" s="257"/>
      <c r="SYF808" s="257"/>
      <c r="SYG808" s="257"/>
      <c r="SYH808" s="257"/>
      <c r="SYI808" s="257"/>
      <c r="SYJ808" s="257"/>
      <c r="SYK808" s="257"/>
      <c r="SYL808" s="257"/>
      <c r="SYM808" s="257"/>
      <c r="SYN808" s="257"/>
      <c r="SYO808" s="257"/>
      <c r="SYP808" s="257"/>
      <c r="SYQ808" s="257"/>
      <c r="SYR808" s="257"/>
      <c r="SYS808" s="257"/>
      <c r="SYT808" s="257"/>
      <c r="SYU808" s="257"/>
      <c r="SYV808" s="257"/>
      <c r="SYW808" s="257"/>
      <c r="SYX808" s="257"/>
      <c r="SYY808" s="257"/>
      <c r="SYZ808" s="257"/>
      <c r="SZA808" s="257"/>
      <c r="SZB808" s="257"/>
      <c r="SZC808" s="257"/>
      <c r="SZD808" s="257"/>
      <c r="SZE808" s="257"/>
      <c r="SZF808" s="257"/>
      <c r="SZG808" s="257"/>
      <c r="SZH808" s="257"/>
      <c r="SZI808" s="257"/>
      <c r="SZJ808" s="257"/>
      <c r="SZK808" s="257"/>
      <c r="SZL808" s="257"/>
      <c r="SZM808" s="257"/>
      <c r="SZN808" s="257"/>
      <c r="SZO808" s="257"/>
      <c r="SZP808" s="257"/>
      <c r="SZQ808" s="257"/>
      <c r="SZR808" s="257"/>
      <c r="SZS808" s="257"/>
      <c r="SZT808" s="257"/>
      <c r="SZU808" s="257"/>
      <c r="SZV808" s="257"/>
      <c r="SZW808" s="257"/>
      <c r="SZX808" s="257"/>
      <c r="SZY808" s="257"/>
      <c r="SZZ808" s="257"/>
      <c r="TAA808" s="257"/>
      <c r="TAB808" s="257"/>
      <c r="TAC808" s="257"/>
      <c r="TAD808" s="257"/>
      <c r="TAE808" s="257"/>
      <c r="TAF808" s="257"/>
      <c r="TAG808" s="257"/>
      <c r="TAH808" s="257"/>
      <c r="TAI808" s="257"/>
      <c r="TAJ808" s="257"/>
      <c r="TAK808" s="257"/>
      <c r="TAL808" s="257"/>
      <c r="TAM808" s="257"/>
      <c r="TAN808" s="257"/>
      <c r="TAO808" s="257"/>
      <c r="TAP808" s="257"/>
      <c r="TAQ808" s="257"/>
      <c r="TAR808" s="257"/>
      <c r="TAS808" s="257"/>
      <c r="TAT808" s="257"/>
      <c r="TAU808" s="257"/>
      <c r="TAV808" s="257"/>
      <c r="TAW808" s="257"/>
      <c r="TAX808" s="257"/>
      <c r="TAY808" s="257"/>
      <c r="TAZ808" s="257"/>
      <c r="TBA808" s="257"/>
      <c r="TBB808" s="257"/>
      <c r="TBC808" s="257"/>
      <c r="TBD808" s="257"/>
      <c r="TBE808" s="257"/>
      <c r="TBF808" s="257"/>
      <c r="TBG808" s="257"/>
      <c r="TBH808" s="257"/>
      <c r="TBI808" s="257"/>
      <c r="TBJ808" s="257"/>
      <c r="TBK808" s="257"/>
      <c r="TBL808" s="257"/>
      <c r="TBM808" s="257"/>
      <c r="TBN808" s="257"/>
      <c r="TBO808" s="257"/>
      <c r="TBP808" s="257"/>
      <c r="TBQ808" s="257"/>
      <c r="TBR808" s="257"/>
      <c r="TBS808" s="257"/>
      <c r="TBT808" s="257"/>
      <c r="TBU808" s="257"/>
      <c r="TBV808" s="257"/>
      <c r="TBW808" s="257"/>
      <c r="TBX808" s="257"/>
      <c r="TBY808" s="257"/>
      <c r="TBZ808" s="257"/>
      <c r="TCA808" s="257"/>
      <c r="TCB808" s="257"/>
      <c r="TCC808" s="257"/>
      <c r="TCD808" s="257"/>
      <c r="TCE808" s="257"/>
      <c r="TCF808" s="257"/>
      <c r="TCG808" s="257"/>
      <c r="TCH808" s="257"/>
      <c r="TCI808" s="257"/>
      <c r="TCJ808" s="257"/>
      <c r="TCK808" s="257"/>
      <c r="TCL808" s="257"/>
      <c r="TCM808" s="257"/>
      <c r="TCN808" s="257"/>
      <c r="TCO808" s="257"/>
      <c r="TCP808" s="257"/>
      <c r="TCQ808" s="257"/>
      <c r="TCR808" s="257"/>
      <c r="TCS808" s="257"/>
      <c r="TCT808" s="257"/>
      <c r="TCU808" s="257"/>
      <c r="TCV808" s="257"/>
      <c r="TCW808" s="257"/>
      <c r="TCX808" s="257"/>
      <c r="TCY808" s="257"/>
      <c r="TCZ808" s="257"/>
      <c r="TDA808" s="257"/>
      <c r="TDB808" s="257"/>
      <c r="TDC808" s="257"/>
      <c r="TDD808" s="257"/>
      <c r="TDE808" s="257"/>
      <c r="TDF808" s="257"/>
      <c r="TDG808" s="257"/>
      <c r="TDH808" s="257"/>
      <c r="TDI808" s="257"/>
      <c r="TDJ808" s="257"/>
      <c r="TDK808" s="257"/>
      <c r="TDL808" s="257"/>
      <c r="TDM808" s="257"/>
      <c r="TDN808" s="257"/>
      <c r="TDO808" s="257"/>
      <c r="TDP808" s="257"/>
      <c r="TDQ808" s="257"/>
      <c r="TDR808" s="257"/>
      <c r="TDS808" s="257"/>
      <c r="TDT808" s="257"/>
      <c r="TDU808" s="257"/>
      <c r="TDV808" s="257"/>
      <c r="TDW808" s="257"/>
      <c r="TDX808" s="257"/>
      <c r="TDY808" s="257"/>
      <c r="TDZ808" s="257"/>
      <c r="TEA808" s="257"/>
      <c r="TEB808" s="257"/>
      <c r="TEC808" s="257"/>
      <c r="TED808" s="257"/>
      <c r="TEE808" s="257"/>
      <c r="TEF808" s="257"/>
      <c r="TEG808" s="257"/>
      <c r="TEH808" s="257"/>
      <c r="TEI808" s="257"/>
      <c r="TEJ808" s="257"/>
      <c r="TEK808" s="257"/>
      <c r="TEL808" s="257"/>
      <c r="TEM808" s="257"/>
      <c r="TEN808" s="257"/>
      <c r="TEO808" s="257"/>
      <c r="TEP808" s="257"/>
      <c r="TEQ808" s="257"/>
      <c r="TER808" s="257"/>
      <c r="TES808" s="257"/>
      <c r="TET808" s="257"/>
      <c r="TEU808" s="257"/>
      <c r="TEV808" s="257"/>
      <c r="TEW808" s="257"/>
      <c r="TEX808" s="257"/>
      <c r="TEY808" s="257"/>
      <c r="TEZ808" s="257"/>
      <c r="TFA808" s="257"/>
      <c r="TFB808" s="257"/>
      <c r="TFC808" s="257"/>
      <c r="TFD808" s="257"/>
      <c r="TFE808" s="257"/>
      <c r="TFF808" s="257"/>
      <c r="TFG808" s="257"/>
      <c r="TFH808" s="257"/>
      <c r="TFI808" s="257"/>
      <c r="TFJ808" s="257"/>
      <c r="TFK808" s="257"/>
      <c r="TFL808" s="257"/>
      <c r="TFM808" s="257"/>
      <c r="TFN808" s="257"/>
      <c r="TFO808" s="257"/>
      <c r="TFP808" s="257"/>
      <c r="TFQ808" s="257"/>
      <c r="TFR808" s="257"/>
      <c r="TFS808" s="257"/>
      <c r="TFT808" s="257"/>
      <c r="TFU808" s="257"/>
      <c r="TFV808" s="257"/>
      <c r="TFW808" s="257"/>
      <c r="TFX808" s="257"/>
      <c r="TFY808" s="257"/>
      <c r="TFZ808" s="257"/>
      <c r="TGA808" s="257"/>
      <c r="TGB808" s="257"/>
      <c r="TGC808" s="257"/>
      <c r="TGD808" s="257"/>
      <c r="TGE808" s="257"/>
      <c r="TGF808" s="257"/>
      <c r="TGG808" s="257"/>
      <c r="TGH808" s="257"/>
      <c r="TGI808" s="257"/>
      <c r="TGJ808" s="257"/>
      <c r="TGK808" s="257"/>
      <c r="TGL808" s="257"/>
      <c r="TGM808" s="257"/>
      <c r="TGN808" s="257"/>
      <c r="TGO808" s="257"/>
      <c r="TGP808" s="257"/>
      <c r="TGQ808" s="257"/>
      <c r="TGR808" s="257"/>
      <c r="TGS808" s="257"/>
      <c r="TGT808" s="257"/>
      <c r="TGU808" s="257"/>
      <c r="TGV808" s="257"/>
      <c r="TGW808" s="257"/>
      <c r="TGX808" s="257"/>
      <c r="TGY808" s="257"/>
      <c r="TGZ808" s="257"/>
      <c r="THA808" s="257"/>
      <c r="THB808" s="257"/>
      <c r="THC808" s="257"/>
      <c r="THD808" s="257"/>
      <c r="THE808" s="257"/>
      <c r="THF808" s="257"/>
      <c r="THG808" s="257"/>
      <c r="THH808" s="257"/>
      <c r="THI808" s="257"/>
      <c r="THJ808" s="257"/>
      <c r="THK808" s="257"/>
      <c r="THL808" s="257"/>
      <c r="THM808" s="257"/>
      <c r="THN808" s="257"/>
      <c r="THO808" s="257"/>
      <c r="THP808" s="257"/>
      <c r="THQ808" s="257"/>
      <c r="THR808" s="257"/>
      <c r="THS808" s="257"/>
      <c r="THT808" s="257"/>
      <c r="THU808" s="257"/>
      <c r="THV808" s="257"/>
      <c r="THW808" s="257"/>
      <c r="THX808" s="257"/>
      <c r="THY808" s="257"/>
      <c r="THZ808" s="257"/>
      <c r="TIA808" s="257"/>
      <c r="TIB808" s="257"/>
      <c r="TIC808" s="257"/>
      <c r="TID808" s="257"/>
      <c r="TIE808" s="257"/>
      <c r="TIF808" s="257"/>
      <c r="TIG808" s="257"/>
      <c r="TIH808" s="257"/>
      <c r="TII808" s="257"/>
      <c r="TIJ808" s="257"/>
      <c r="TIK808" s="257"/>
      <c r="TIL808" s="257"/>
      <c r="TIM808" s="257"/>
      <c r="TIN808" s="257"/>
      <c r="TIO808" s="257"/>
      <c r="TIP808" s="257"/>
      <c r="TIQ808" s="257"/>
      <c r="TIR808" s="257"/>
      <c r="TIS808" s="257"/>
      <c r="TIT808" s="257"/>
      <c r="TIU808" s="257"/>
      <c r="TIV808" s="257"/>
      <c r="TIW808" s="257"/>
      <c r="TIX808" s="257"/>
      <c r="TIY808" s="257"/>
      <c r="TIZ808" s="257"/>
      <c r="TJA808" s="257"/>
      <c r="TJB808" s="257"/>
      <c r="TJC808" s="257"/>
      <c r="TJD808" s="257"/>
      <c r="TJE808" s="257"/>
      <c r="TJF808" s="257"/>
      <c r="TJG808" s="257"/>
      <c r="TJH808" s="257"/>
      <c r="TJI808" s="257"/>
      <c r="TJJ808" s="257"/>
      <c r="TJK808" s="257"/>
      <c r="TJL808" s="257"/>
      <c r="TJM808" s="257"/>
      <c r="TJN808" s="257"/>
      <c r="TJO808" s="257"/>
      <c r="TJP808" s="257"/>
      <c r="TJQ808" s="257"/>
      <c r="TJR808" s="257"/>
      <c r="TJS808" s="257"/>
      <c r="TJT808" s="257"/>
      <c r="TJU808" s="257"/>
      <c r="TJV808" s="257"/>
      <c r="TJW808" s="257"/>
      <c r="TJX808" s="257"/>
      <c r="TJY808" s="257"/>
      <c r="TJZ808" s="257"/>
      <c r="TKA808" s="257"/>
      <c r="TKB808" s="257"/>
      <c r="TKC808" s="257"/>
      <c r="TKD808" s="257"/>
      <c r="TKE808" s="257"/>
      <c r="TKF808" s="257"/>
      <c r="TKG808" s="257"/>
      <c r="TKH808" s="257"/>
      <c r="TKI808" s="257"/>
      <c r="TKJ808" s="257"/>
      <c r="TKK808" s="257"/>
      <c r="TKL808" s="257"/>
      <c r="TKM808" s="257"/>
      <c r="TKN808" s="257"/>
      <c r="TKO808" s="257"/>
      <c r="TKP808" s="257"/>
      <c r="TKQ808" s="257"/>
      <c r="TKR808" s="257"/>
      <c r="TKS808" s="257"/>
      <c r="TKT808" s="257"/>
      <c r="TKU808" s="257"/>
      <c r="TKV808" s="257"/>
      <c r="TKW808" s="257"/>
      <c r="TKX808" s="257"/>
      <c r="TKY808" s="257"/>
      <c r="TKZ808" s="257"/>
      <c r="TLA808" s="257"/>
      <c r="TLB808" s="257"/>
      <c r="TLC808" s="257"/>
      <c r="TLD808" s="257"/>
      <c r="TLE808" s="257"/>
      <c r="TLF808" s="257"/>
      <c r="TLG808" s="257"/>
      <c r="TLH808" s="257"/>
      <c r="TLI808" s="257"/>
      <c r="TLJ808" s="257"/>
      <c r="TLK808" s="257"/>
      <c r="TLL808" s="257"/>
      <c r="TLM808" s="257"/>
      <c r="TLN808" s="257"/>
      <c r="TLO808" s="257"/>
      <c r="TLP808" s="257"/>
      <c r="TLQ808" s="257"/>
      <c r="TLR808" s="257"/>
      <c r="TLS808" s="257"/>
      <c r="TLT808" s="257"/>
      <c r="TLU808" s="257"/>
      <c r="TLV808" s="257"/>
      <c r="TLW808" s="257"/>
      <c r="TLX808" s="257"/>
      <c r="TLY808" s="257"/>
      <c r="TLZ808" s="257"/>
      <c r="TMA808" s="257"/>
      <c r="TMB808" s="257"/>
      <c r="TMC808" s="257"/>
      <c r="TMD808" s="257"/>
      <c r="TME808" s="257"/>
      <c r="TMF808" s="257"/>
      <c r="TMG808" s="257"/>
      <c r="TMH808" s="257"/>
      <c r="TMI808" s="257"/>
      <c r="TMJ808" s="257"/>
      <c r="TMK808" s="257"/>
      <c r="TML808" s="257"/>
      <c r="TMM808" s="257"/>
      <c r="TMN808" s="257"/>
      <c r="TMO808" s="257"/>
      <c r="TMP808" s="257"/>
      <c r="TMQ808" s="257"/>
      <c r="TMR808" s="257"/>
      <c r="TMS808" s="257"/>
      <c r="TMT808" s="257"/>
      <c r="TMU808" s="257"/>
      <c r="TMV808" s="257"/>
      <c r="TMW808" s="257"/>
      <c r="TMX808" s="257"/>
      <c r="TMY808" s="257"/>
      <c r="TMZ808" s="257"/>
      <c r="TNA808" s="257"/>
      <c r="TNB808" s="257"/>
      <c r="TNC808" s="257"/>
      <c r="TND808" s="257"/>
      <c r="TNE808" s="257"/>
      <c r="TNF808" s="257"/>
      <c r="TNG808" s="257"/>
      <c r="TNH808" s="257"/>
      <c r="TNI808" s="257"/>
      <c r="TNJ808" s="257"/>
      <c r="TNK808" s="257"/>
      <c r="TNL808" s="257"/>
      <c r="TNM808" s="257"/>
      <c r="TNN808" s="257"/>
      <c r="TNO808" s="257"/>
      <c r="TNP808" s="257"/>
      <c r="TNQ808" s="257"/>
      <c r="TNR808" s="257"/>
      <c r="TNS808" s="257"/>
      <c r="TNT808" s="257"/>
      <c r="TNU808" s="257"/>
      <c r="TNV808" s="257"/>
      <c r="TNW808" s="257"/>
      <c r="TNX808" s="257"/>
      <c r="TNY808" s="257"/>
      <c r="TNZ808" s="257"/>
      <c r="TOA808" s="257"/>
      <c r="TOB808" s="257"/>
      <c r="TOC808" s="257"/>
      <c r="TOD808" s="257"/>
      <c r="TOE808" s="257"/>
      <c r="TOF808" s="257"/>
      <c r="TOG808" s="257"/>
      <c r="TOH808" s="257"/>
      <c r="TOI808" s="257"/>
      <c r="TOJ808" s="257"/>
      <c r="TOK808" s="257"/>
      <c r="TOL808" s="257"/>
      <c r="TOM808" s="257"/>
      <c r="TON808" s="257"/>
      <c r="TOO808" s="257"/>
      <c r="TOP808" s="257"/>
      <c r="TOQ808" s="257"/>
      <c r="TOR808" s="257"/>
      <c r="TOS808" s="257"/>
      <c r="TOT808" s="257"/>
      <c r="TOU808" s="257"/>
      <c r="TOV808" s="257"/>
      <c r="TOW808" s="257"/>
      <c r="TOX808" s="257"/>
      <c r="TOY808" s="257"/>
      <c r="TOZ808" s="257"/>
      <c r="TPA808" s="257"/>
      <c r="TPB808" s="257"/>
      <c r="TPC808" s="257"/>
      <c r="TPD808" s="257"/>
      <c r="TPE808" s="257"/>
      <c r="TPF808" s="257"/>
      <c r="TPG808" s="257"/>
      <c r="TPH808" s="257"/>
      <c r="TPI808" s="257"/>
      <c r="TPJ808" s="257"/>
      <c r="TPK808" s="257"/>
      <c r="TPL808" s="257"/>
      <c r="TPM808" s="257"/>
      <c r="TPN808" s="257"/>
      <c r="TPO808" s="257"/>
      <c r="TPP808" s="257"/>
      <c r="TPQ808" s="257"/>
      <c r="TPR808" s="257"/>
      <c r="TPS808" s="257"/>
      <c r="TPT808" s="257"/>
      <c r="TPU808" s="257"/>
      <c r="TPV808" s="257"/>
      <c r="TPW808" s="257"/>
      <c r="TPX808" s="257"/>
      <c r="TPY808" s="257"/>
      <c r="TPZ808" s="257"/>
      <c r="TQA808" s="257"/>
      <c r="TQB808" s="257"/>
      <c r="TQC808" s="257"/>
      <c r="TQD808" s="257"/>
      <c r="TQE808" s="257"/>
      <c r="TQF808" s="257"/>
      <c r="TQG808" s="257"/>
      <c r="TQH808" s="257"/>
      <c r="TQI808" s="257"/>
      <c r="TQJ808" s="257"/>
      <c r="TQK808" s="257"/>
      <c r="TQL808" s="257"/>
      <c r="TQM808" s="257"/>
      <c r="TQN808" s="257"/>
      <c r="TQO808" s="257"/>
      <c r="TQP808" s="257"/>
      <c r="TQQ808" s="257"/>
      <c r="TQR808" s="257"/>
      <c r="TQS808" s="257"/>
      <c r="TQT808" s="257"/>
      <c r="TQU808" s="257"/>
      <c r="TQV808" s="257"/>
      <c r="TQW808" s="257"/>
      <c r="TQX808" s="257"/>
      <c r="TQY808" s="257"/>
      <c r="TQZ808" s="257"/>
      <c r="TRA808" s="257"/>
      <c r="TRB808" s="257"/>
      <c r="TRC808" s="257"/>
      <c r="TRD808" s="257"/>
      <c r="TRE808" s="257"/>
      <c r="TRF808" s="257"/>
      <c r="TRG808" s="257"/>
      <c r="TRH808" s="257"/>
      <c r="TRI808" s="257"/>
      <c r="TRJ808" s="257"/>
      <c r="TRK808" s="257"/>
      <c r="TRL808" s="257"/>
      <c r="TRM808" s="257"/>
      <c r="TRN808" s="257"/>
      <c r="TRO808" s="257"/>
      <c r="TRP808" s="257"/>
      <c r="TRQ808" s="257"/>
      <c r="TRR808" s="257"/>
      <c r="TRS808" s="257"/>
      <c r="TRT808" s="257"/>
      <c r="TRU808" s="257"/>
      <c r="TRV808" s="257"/>
      <c r="TRW808" s="257"/>
      <c r="TRX808" s="257"/>
      <c r="TRY808" s="257"/>
      <c r="TRZ808" s="257"/>
      <c r="TSA808" s="257"/>
      <c r="TSB808" s="257"/>
      <c r="TSC808" s="257"/>
      <c r="TSD808" s="257"/>
      <c r="TSE808" s="257"/>
      <c r="TSF808" s="257"/>
      <c r="TSG808" s="257"/>
      <c r="TSH808" s="257"/>
      <c r="TSI808" s="257"/>
      <c r="TSJ808" s="257"/>
      <c r="TSK808" s="257"/>
      <c r="TSL808" s="257"/>
      <c r="TSM808" s="257"/>
      <c r="TSN808" s="257"/>
      <c r="TSO808" s="257"/>
      <c r="TSP808" s="257"/>
      <c r="TSQ808" s="257"/>
      <c r="TSR808" s="257"/>
      <c r="TSS808" s="257"/>
      <c r="TST808" s="257"/>
      <c r="TSU808" s="257"/>
      <c r="TSV808" s="257"/>
      <c r="TSW808" s="257"/>
      <c r="TSX808" s="257"/>
      <c r="TSY808" s="257"/>
      <c r="TSZ808" s="257"/>
      <c r="TTA808" s="257"/>
      <c r="TTB808" s="257"/>
      <c r="TTC808" s="257"/>
      <c r="TTD808" s="257"/>
      <c r="TTE808" s="257"/>
      <c r="TTF808" s="257"/>
      <c r="TTG808" s="257"/>
      <c r="TTH808" s="257"/>
      <c r="TTI808" s="257"/>
      <c r="TTJ808" s="257"/>
      <c r="TTK808" s="257"/>
      <c r="TTL808" s="257"/>
      <c r="TTM808" s="257"/>
      <c r="TTN808" s="257"/>
      <c r="TTO808" s="257"/>
      <c r="TTP808" s="257"/>
      <c r="TTQ808" s="257"/>
      <c r="TTR808" s="257"/>
      <c r="TTS808" s="257"/>
      <c r="TTT808" s="257"/>
      <c r="TTU808" s="257"/>
      <c r="TTV808" s="257"/>
      <c r="TTW808" s="257"/>
      <c r="TTX808" s="257"/>
      <c r="TTY808" s="257"/>
      <c r="TTZ808" s="257"/>
      <c r="TUA808" s="257"/>
      <c r="TUB808" s="257"/>
      <c r="TUC808" s="257"/>
      <c r="TUD808" s="257"/>
      <c r="TUE808" s="257"/>
      <c r="TUF808" s="257"/>
      <c r="TUG808" s="257"/>
      <c r="TUH808" s="257"/>
      <c r="TUI808" s="257"/>
      <c r="TUJ808" s="257"/>
      <c r="TUK808" s="257"/>
      <c r="TUL808" s="257"/>
      <c r="TUM808" s="257"/>
      <c r="TUN808" s="257"/>
      <c r="TUO808" s="257"/>
      <c r="TUP808" s="257"/>
      <c r="TUQ808" s="257"/>
      <c r="TUR808" s="257"/>
      <c r="TUS808" s="257"/>
      <c r="TUT808" s="257"/>
      <c r="TUU808" s="257"/>
      <c r="TUV808" s="257"/>
      <c r="TUW808" s="257"/>
      <c r="TUX808" s="257"/>
      <c r="TUY808" s="257"/>
      <c r="TUZ808" s="257"/>
      <c r="TVA808" s="257"/>
      <c r="TVB808" s="257"/>
      <c r="TVC808" s="257"/>
      <c r="TVD808" s="257"/>
      <c r="TVE808" s="257"/>
      <c r="TVF808" s="257"/>
      <c r="TVG808" s="257"/>
      <c r="TVH808" s="257"/>
      <c r="TVI808" s="257"/>
      <c r="TVJ808" s="257"/>
      <c r="TVK808" s="257"/>
      <c r="TVL808" s="257"/>
      <c r="TVM808" s="257"/>
      <c r="TVN808" s="257"/>
      <c r="TVO808" s="257"/>
      <c r="TVP808" s="257"/>
      <c r="TVQ808" s="257"/>
      <c r="TVR808" s="257"/>
      <c r="TVS808" s="257"/>
      <c r="TVT808" s="257"/>
      <c r="TVU808" s="257"/>
      <c r="TVV808" s="257"/>
      <c r="TVW808" s="257"/>
      <c r="TVX808" s="257"/>
      <c r="TVY808" s="257"/>
      <c r="TVZ808" s="257"/>
      <c r="TWA808" s="257"/>
      <c r="TWB808" s="257"/>
      <c r="TWC808" s="257"/>
      <c r="TWD808" s="257"/>
      <c r="TWE808" s="257"/>
      <c r="TWF808" s="257"/>
      <c r="TWG808" s="257"/>
      <c r="TWH808" s="257"/>
      <c r="TWI808" s="257"/>
      <c r="TWJ808" s="257"/>
      <c r="TWK808" s="257"/>
      <c r="TWL808" s="257"/>
      <c r="TWM808" s="257"/>
      <c r="TWN808" s="257"/>
      <c r="TWO808" s="257"/>
      <c r="TWP808" s="257"/>
      <c r="TWQ808" s="257"/>
      <c r="TWR808" s="257"/>
      <c r="TWS808" s="257"/>
      <c r="TWT808" s="257"/>
      <c r="TWU808" s="257"/>
      <c r="TWV808" s="257"/>
      <c r="TWW808" s="257"/>
      <c r="TWX808" s="257"/>
      <c r="TWY808" s="257"/>
      <c r="TWZ808" s="257"/>
      <c r="TXA808" s="257"/>
      <c r="TXB808" s="257"/>
      <c r="TXC808" s="257"/>
      <c r="TXD808" s="257"/>
      <c r="TXE808" s="257"/>
      <c r="TXF808" s="257"/>
      <c r="TXG808" s="257"/>
      <c r="TXH808" s="257"/>
      <c r="TXI808" s="257"/>
      <c r="TXJ808" s="257"/>
      <c r="TXK808" s="257"/>
      <c r="TXL808" s="257"/>
      <c r="TXM808" s="257"/>
      <c r="TXN808" s="257"/>
      <c r="TXO808" s="257"/>
      <c r="TXP808" s="257"/>
      <c r="TXQ808" s="257"/>
      <c r="TXR808" s="257"/>
      <c r="TXS808" s="257"/>
      <c r="TXT808" s="257"/>
      <c r="TXU808" s="257"/>
      <c r="TXV808" s="257"/>
      <c r="TXW808" s="257"/>
      <c r="TXX808" s="257"/>
      <c r="TXY808" s="257"/>
      <c r="TXZ808" s="257"/>
      <c r="TYA808" s="257"/>
      <c r="TYB808" s="257"/>
      <c r="TYC808" s="257"/>
      <c r="TYD808" s="257"/>
      <c r="TYE808" s="257"/>
      <c r="TYF808" s="257"/>
      <c r="TYG808" s="257"/>
      <c r="TYH808" s="257"/>
      <c r="TYI808" s="257"/>
      <c r="TYJ808" s="257"/>
      <c r="TYK808" s="257"/>
      <c r="TYL808" s="257"/>
      <c r="TYM808" s="257"/>
      <c r="TYN808" s="257"/>
      <c r="TYO808" s="257"/>
      <c r="TYP808" s="257"/>
      <c r="TYQ808" s="257"/>
      <c r="TYR808" s="257"/>
      <c r="TYS808" s="257"/>
      <c r="TYT808" s="257"/>
      <c r="TYU808" s="257"/>
      <c r="TYV808" s="257"/>
      <c r="TYW808" s="257"/>
      <c r="TYX808" s="257"/>
      <c r="TYY808" s="257"/>
      <c r="TYZ808" s="257"/>
      <c r="TZA808" s="257"/>
      <c r="TZB808" s="257"/>
      <c r="TZC808" s="257"/>
      <c r="TZD808" s="257"/>
      <c r="TZE808" s="257"/>
      <c r="TZF808" s="257"/>
      <c r="TZG808" s="257"/>
      <c r="TZH808" s="257"/>
      <c r="TZI808" s="257"/>
      <c r="TZJ808" s="257"/>
      <c r="TZK808" s="257"/>
      <c r="TZL808" s="257"/>
      <c r="TZM808" s="257"/>
      <c r="TZN808" s="257"/>
      <c r="TZO808" s="257"/>
      <c r="TZP808" s="257"/>
      <c r="TZQ808" s="257"/>
      <c r="TZR808" s="257"/>
      <c r="TZS808" s="257"/>
      <c r="TZT808" s="257"/>
      <c r="TZU808" s="257"/>
      <c r="TZV808" s="257"/>
      <c r="TZW808" s="257"/>
      <c r="TZX808" s="257"/>
      <c r="TZY808" s="257"/>
      <c r="TZZ808" s="257"/>
      <c r="UAA808" s="257"/>
      <c r="UAB808" s="257"/>
      <c r="UAC808" s="257"/>
      <c r="UAD808" s="257"/>
      <c r="UAE808" s="257"/>
      <c r="UAF808" s="257"/>
      <c r="UAG808" s="257"/>
      <c r="UAH808" s="257"/>
      <c r="UAI808" s="257"/>
      <c r="UAJ808" s="257"/>
      <c r="UAK808" s="257"/>
      <c r="UAL808" s="257"/>
      <c r="UAM808" s="257"/>
      <c r="UAN808" s="257"/>
      <c r="UAO808" s="257"/>
      <c r="UAP808" s="257"/>
      <c r="UAQ808" s="257"/>
      <c r="UAR808" s="257"/>
      <c r="UAS808" s="257"/>
      <c r="UAT808" s="257"/>
      <c r="UAU808" s="257"/>
      <c r="UAV808" s="257"/>
      <c r="UAW808" s="257"/>
      <c r="UAX808" s="257"/>
      <c r="UAY808" s="257"/>
      <c r="UAZ808" s="257"/>
      <c r="UBA808" s="257"/>
      <c r="UBB808" s="257"/>
      <c r="UBC808" s="257"/>
      <c r="UBD808" s="257"/>
      <c r="UBE808" s="257"/>
      <c r="UBF808" s="257"/>
      <c r="UBG808" s="257"/>
      <c r="UBH808" s="257"/>
      <c r="UBI808" s="257"/>
      <c r="UBJ808" s="257"/>
      <c r="UBK808" s="257"/>
      <c r="UBL808" s="257"/>
      <c r="UBM808" s="257"/>
      <c r="UBN808" s="257"/>
      <c r="UBO808" s="257"/>
      <c r="UBP808" s="257"/>
      <c r="UBQ808" s="257"/>
      <c r="UBR808" s="257"/>
      <c r="UBS808" s="257"/>
      <c r="UBT808" s="257"/>
      <c r="UBU808" s="257"/>
      <c r="UBV808" s="257"/>
      <c r="UBW808" s="257"/>
      <c r="UBX808" s="257"/>
      <c r="UBY808" s="257"/>
      <c r="UBZ808" s="257"/>
      <c r="UCA808" s="257"/>
      <c r="UCB808" s="257"/>
      <c r="UCC808" s="257"/>
      <c r="UCD808" s="257"/>
      <c r="UCE808" s="257"/>
      <c r="UCF808" s="257"/>
      <c r="UCG808" s="257"/>
      <c r="UCH808" s="257"/>
      <c r="UCI808" s="257"/>
      <c r="UCJ808" s="257"/>
      <c r="UCK808" s="257"/>
      <c r="UCL808" s="257"/>
      <c r="UCM808" s="257"/>
      <c r="UCN808" s="257"/>
      <c r="UCO808" s="257"/>
      <c r="UCP808" s="257"/>
      <c r="UCQ808" s="257"/>
      <c r="UCR808" s="257"/>
      <c r="UCS808" s="257"/>
      <c r="UCT808" s="257"/>
      <c r="UCU808" s="257"/>
      <c r="UCV808" s="257"/>
      <c r="UCW808" s="257"/>
      <c r="UCX808" s="257"/>
      <c r="UCY808" s="257"/>
      <c r="UCZ808" s="257"/>
      <c r="UDA808" s="257"/>
      <c r="UDB808" s="257"/>
      <c r="UDC808" s="257"/>
      <c r="UDD808" s="257"/>
      <c r="UDE808" s="257"/>
      <c r="UDF808" s="257"/>
      <c r="UDG808" s="257"/>
      <c r="UDH808" s="257"/>
      <c r="UDI808" s="257"/>
      <c r="UDJ808" s="257"/>
      <c r="UDK808" s="257"/>
      <c r="UDL808" s="257"/>
      <c r="UDM808" s="257"/>
      <c r="UDN808" s="257"/>
      <c r="UDO808" s="257"/>
      <c r="UDP808" s="257"/>
      <c r="UDQ808" s="257"/>
      <c r="UDR808" s="257"/>
      <c r="UDS808" s="257"/>
      <c r="UDT808" s="257"/>
      <c r="UDU808" s="257"/>
      <c r="UDV808" s="257"/>
      <c r="UDW808" s="257"/>
      <c r="UDX808" s="257"/>
      <c r="UDY808" s="257"/>
      <c r="UDZ808" s="257"/>
      <c r="UEA808" s="257"/>
      <c r="UEB808" s="257"/>
      <c r="UEC808" s="257"/>
      <c r="UED808" s="257"/>
      <c r="UEE808" s="257"/>
      <c r="UEF808" s="257"/>
      <c r="UEG808" s="257"/>
      <c r="UEH808" s="257"/>
      <c r="UEI808" s="257"/>
      <c r="UEJ808" s="257"/>
      <c r="UEK808" s="257"/>
      <c r="UEL808" s="257"/>
      <c r="UEM808" s="257"/>
      <c r="UEN808" s="257"/>
      <c r="UEO808" s="257"/>
      <c r="UEP808" s="257"/>
      <c r="UEQ808" s="257"/>
      <c r="UER808" s="257"/>
      <c r="UES808" s="257"/>
      <c r="UET808" s="257"/>
      <c r="UEU808" s="257"/>
      <c r="UEV808" s="257"/>
      <c r="UEW808" s="257"/>
      <c r="UEX808" s="257"/>
      <c r="UEY808" s="257"/>
      <c r="UEZ808" s="257"/>
      <c r="UFA808" s="257"/>
      <c r="UFB808" s="257"/>
      <c r="UFC808" s="257"/>
      <c r="UFD808" s="257"/>
      <c r="UFE808" s="257"/>
      <c r="UFF808" s="257"/>
      <c r="UFG808" s="257"/>
      <c r="UFH808" s="257"/>
      <c r="UFI808" s="257"/>
      <c r="UFJ808" s="257"/>
      <c r="UFK808" s="257"/>
      <c r="UFL808" s="257"/>
      <c r="UFM808" s="257"/>
      <c r="UFN808" s="257"/>
      <c r="UFO808" s="257"/>
      <c r="UFP808" s="257"/>
      <c r="UFQ808" s="257"/>
      <c r="UFR808" s="257"/>
      <c r="UFS808" s="257"/>
      <c r="UFT808" s="257"/>
      <c r="UFU808" s="257"/>
      <c r="UFV808" s="257"/>
      <c r="UFW808" s="257"/>
      <c r="UFX808" s="257"/>
      <c r="UFY808" s="257"/>
      <c r="UFZ808" s="257"/>
      <c r="UGA808" s="257"/>
      <c r="UGB808" s="257"/>
      <c r="UGC808" s="257"/>
      <c r="UGD808" s="257"/>
      <c r="UGE808" s="257"/>
      <c r="UGF808" s="257"/>
      <c r="UGG808" s="257"/>
      <c r="UGH808" s="257"/>
      <c r="UGI808" s="257"/>
      <c r="UGJ808" s="257"/>
      <c r="UGK808" s="257"/>
      <c r="UGL808" s="257"/>
      <c r="UGM808" s="257"/>
      <c r="UGN808" s="257"/>
      <c r="UGO808" s="257"/>
      <c r="UGP808" s="257"/>
      <c r="UGQ808" s="257"/>
      <c r="UGR808" s="257"/>
      <c r="UGS808" s="257"/>
      <c r="UGT808" s="257"/>
      <c r="UGU808" s="257"/>
      <c r="UGV808" s="257"/>
      <c r="UGW808" s="257"/>
      <c r="UGX808" s="257"/>
      <c r="UGY808" s="257"/>
      <c r="UGZ808" s="257"/>
      <c r="UHA808" s="257"/>
      <c r="UHB808" s="257"/>
      <c r="UHC808" s="257"/>
      <c r="UHD808" s="257"/>
      <c r="UHE808" s="257"/>
      <c r="UHF808" s="257"/>
      <c r="UHG808" s="257"/>
      <c r="UHH808" s="257"/>
      <c r="UHI808" s="257"/>
      <c r="UHJ808" s="257"/>
      <c r="UHK808" s="257"/>
      <c r="UHL808" s="257"/>
      <c r="UHM808" s="257"/>
      <c r="UHN808" s="257"/>
      <c r="UHO808" s="257"/>
      <c r="UHP808" s="257"/>
      <c r="UHQ808" s="257"/>
      <c r="UHR808" s="257"/>
      <c r="UHS808" s="257"/>
      <c r="UHT808" s="257"/>
      <c r="UHU808" s="257"/>
      <c r="UHV808" s="257"/>
      <c r="UHW808" s="257"/>
      <c r="UHX808" s="257"/>
      <c r="UHY808" s="257"/>
      <c r="UHZ808" s="257"/>
      <c r="UIA808" s="257"/>
      <c r="UIB808" s="257"/>
      <c r="UIC808" s="257"/>
      <c r="UID808" s="257"/>
      <c r="UIE808" s="257"/>
      <c r="UIF808" s="257"/>
      <c r="UIG808" s="257"/>
      <c r="UIH808" s="257"/>
      <c r="UII808" s="257"/>
      <c r="UIJ808" s="257"/>
      <c r="UIK808" s="257"/>
      <c r="UIL808" s="257"/>
      <c r="UIM808" s="257"/>
      <c r="UIN808" s="257"/>
      <c r="UIO808" s="257"/>
      <c r="UIP808" s="257"/>
      <c r="UIQ808" s="257"/>
      <c r="UIR808" s="257"/>
      <c r="UIS808" s="257"/>
      <c r="UIT808" s="257"/>
      <c r="UIU808" s="257"/>
      <c r="UIV808" s="257"/>
      <c r="UIW808" s="257"/>
      <c r="UIX808" s="257"/>
      <c r="UIY808" s="257"/>
      <c r="UIZ808" s="257"/>
      <c r="UJA808" s="257"/>
      <c r="UJB808" s="257"/>
      <c r="UJC808" s="257"/>
      <c r="UJD808" s="257"/>
      <c r="UJE808" s="257"/>
      <c r="UJF808" s="257"/>
      <c r="UJG808" s="257"/>
      <c r="UJH808" s="257"/>
      <c r="UJI808" s="257"/>
      <c r="UJJ808" s="257"/>
      <c r="UJK808" s="257"/>
      <c r="UJL808" s="257"/>
      <c r="UJM808" s="257"/>
      <c r="UJN808" s="257"/>
      <c r="UJO808" s="257"/>
      <c r="UJP808" s="257"/>
      <c r="UJQ808" s="257"/>
      <c r="UJR808" s="257"/>
      <c r="UJS808" s="257"/>
      <c r="UJT808" s="257"/>
      <c r="UJU808" s="257"/>
      <c r="UJV808" s="257"/>
      <c r="UJW808" s="257"/>
      <c r="UJX808" s="257"/>
      <c r="UJY808" s="257"/>
      <c r="UJZ808" s="257"/>
      <c r="UKA808" s="257"/>
      <c r="UKB808" s="257"/>
      <c r="UKC808" s="257"/>
      <c r="UKD808" s="257"/>
      <c r="UKE808" s="257"/>
      <c r="UKF808" s="257"/>
      <c r="UKG808" s="257"/>
      <c r="UKH808" s="257"/>
      <c r="UKI808" s="257"/>
      <c r="UKJ808" s="257"/>
      <c r="UKK808" s="257"/>
      <c r="UKL808" s="257"/>
      <c r="UKM808" s="257"/>
      <c r="UKN808" s="257"/>
      <c r="UKO808" s="257"/>
      <c r="UKP808" s="257"/>
      <c r="UKQ808" s="257"/>
      <c r="UKR808" s="257"/>
      <c r="UKS808" s="257"/>
      <c r="UKT808" s="257"/>
      <c r="UKU808" s="257"/>
      <c r="UKV808" s="257"/>
      <c r="UKW808" s="257"/>
      <c r="UKX808" s="257"/>
      <c r="UKY808" s="257"/>
      <c r="UKZ808" s="257"/>
      <c r="ULA808" s="257"/>
      <c r="ULB808" s="257"/>
      <c r="ULC808" s="257"/>
      <c r="ULD808" s="257"/>
      <c r="ULE808" s="257"/>
      <c r="ULF808" s="257"/>
      <c r="ULG808" s="257"/>
      <c r="ULH808" s="257"/>
      <c r="ULI808" s="257"/>
      <c r="ULJ808" s="257"/>
      <c r="ULK808" s="257"/>
      <c r="ULL808" s="257"/>
      <c r="ULM808" s="257"/>
      <c r="ULN808" s="257"/>
      <c r="ULO808" s="257"/>
      <c r="ULP808" s="257"/>
      <c r="ULQ808" s="257"/>
      <c r="ULR808" s="257"/>
      <c r="ULS808" s="257"/>
      <c r="ULT808" s="257"/>
      <c r="ULU808" s="257"/>
      <c r="ULV808" s="257"/>
      <c r="ULW808" s="257"/>
      <c r="ULX808" s="257"/>
      <c r="ULY808" s="257"/>
      <c r="ULZ808" s="257"/>
      <c r="UMA808" s="257"/>
      <c r="UMB808" s="257"/>
      <c r="UMC808" s="257"/>
      <c r="UMD808" s="257"/>
      <c r="UME808" s="257"/>
      <c r="UMF808" s="257"/>
      <c r="UMG808" s="257"/>
      <c r="UMH808" s="257"/>
      <c r="UMI808" s="257"/>
      <c r="UMJ808" s="257"/>
      <c r="UMK808" s="257"/>
      <c r="UML808" s="257"/>
      <c r="UMM808" s="257"/>
      <c r="UMN808" s="257"/>
      <c r="UMO808" s="257"/>
      <c r="UMP808" s="257"/>
      <c r="UMQ808" s="257"/>
      <c r="UMR808" s="257"/>
      <c r="UMS808" s="257"/>
      <c r="UMT808" s="257"/>
      <c r="UMU808" s="257"/>
      <c r="UMV808" s="257"/>
      <c r="UMW808" s="257"/>
      <c r="UMX808" s="257"/>
      <c r="UMY808" s="257"/>
      <c r="UMZ808" s="257"/>
      <c r="UNA808" s="257"/>
      <c r="UNB808" s="257"/>
      <c r="UNC808" s="257"/>
      <c r="UND808" s="257"/>
      <c r="UNE808" s="257"/>
      <c r="UNF808" s="257"/>
      <c r="UNG808" s="257"/>
      <c r="UNH808" s="257"/>
      <c r="UNI808" s="257"/>
      <c r="UNJ808" s="257"/>
      <c r="UNK808" s="257"/>
      <c r="UNL808" s="257"/>
      <c r="UNM808" s="257"/>
      <c r="UNN808" s="257"/>
      <c r="UNO808" s="257"/>
      <c r="UNP808" s="257"/>
      <c r="UNQ808" s="257"/>
      <c r="UNR808" s="257"/>
      <c r="UNS808" s="257"/>
      <c r="UNT808" s="257"/>
      <c r="UNU808" s="257"/>
      <c r="UNV808" s="257"/>
      <c r="UNW808" s="257"/>
      <c r="UNX808" s="257"/>
      <c r="UNY808" s="257"/>
      <c r="UNZ808" s="257"/>
      <c r="UOA808" s="257"/>
      <c r="UOB808" s="257"/>
      <c r="UOC808" s="257"/>
      <c r="UOD808" s="257"/>
      <c r="UOE808" s="257"/>
      <c r="UOF808" s="257"/>
      <c r="UOG808" s="257"/>
      <c r="UOH808" s="257"/>
      <c r="UOI808" s="257"/>
      <c r="UOJ808" s="257"/>
      <c r="UOK808" s="257"/>
      <c r="UOL808" s="257"/>
      <c r="UOM808" s="257"/>
      <c r="UON808" s="257"/>
      <c r="UOO808" s="257"/>
      <c r="UOP808" s="257"/>
      <c r="UOQ808" s="257"/>
      <c r="UOR808" s="257"/>
      <c r="UOS808" s="257"/>
      <c r="UOT808" s="257"/>
      <c r="UOU808" s="257"/>
      <c r="UOV808" s="257"/>
      <c r="UOW808" s="257"/>
      <c r="UOX808" s="257"/>
      <c r="UOY808" s="257"/>
      <c r="UOZ808" s="257"/>
      <c r="UPA808" s="257"/>
      <c r="UPB808" s="257"/>
      <c r="UPC808" s="257"/>
      <c r="UPD808" s="257"/>
      <c r="UPE808" s="257"/>
      <c r="UPF808" s="257"/>
      <c r="UPG808" s="257"/>
      <c r="UPH808" s="257"/>
      <c r="UPI808" s="257"/>
      <c r="UPJ808" s="257"/>
      <c r="UPK808" s="257"/>
      <c r="UPL808" s="257"/>
      <c r="UPM808" s="257"/>
      <c r="UPN808" s="257"/>
      <c r="UPO808" s="257"/>
      <c r="UPP808" s="257"/>
      <c r="UPQ808" s="257"/>
      <c r="UPR808" s="257"/>
      <c r="UPS808" s="257"/>
      <c r="UPT808" s="257"/>
      <c r="UPU808" s="257"/>
      <c r="UPV808" s="257"/>
      <c r="UPW808" s="257"/>
      <c r="UPX808" s="257"/>
      <c r="UPY808" s="257"/>
      <c r="UPZ808" s="257"/>
      <c r="UQA808" s="257"/>
      <c r="UQB808" s="257"/>
      <c r="UQC808" s="257"/>
      <c r="UQD808" s="257"/>
      <c r="UQE808" s="257"/>
      <c r="UQF808" s="257"/>
      <c r="UQG808" s="257"/>
      <c r="UQH808" s="257"/>
      <c r="UQI808" s="257"/>
      <c r="UQJ808" s="257"/>
      <c r="UQK808" s="257"/>
      <c r="UQL808" s="257"/>
      <c r="UQM808" s="257"/>
      <c r="UQN808" s="257"/>
      <c r="UQO808" s="257"/>
      <c r="UQP808" s="257"/>
      <c r="UQQ808" s="257"/>
      <c r="UQR808" s="257"/>
      <c r="UQS808" s="257"/>
      <c r="UQT808" s="257"/>
      <c r="UQU808" s="257"/>
      <c r="UQV808" s="257"/>
      <c r="UQW808" s="257"/>
      <c r="UQX808" s="257"/>
      <c r="UQY808" s="257"/>
      <c r="UQZ808" s="257"/>
      <c r="URA808" s="257"/>
      <c r="URB808" s="257"/>
      <c r="URC808" s="257"/>
      <c r="URD808" s="257"/>
      <c r="URE808" s="257"/>
      <c r="URF808" s="257"/>
      <c r="URG808" s="257"/>
      <c r="URH808" s="257"/>
      <c r="URI808" s="257"/>
      <c r="URJ808" s="257"/>
      <c r="URK808" s="257"/>
      <c r="URL808" s="257"/>
      <c r="URM808" s="257"/>
      <c r="URN808" s="257"/>
      <c r="URO808" s="257"/>
      <c r="URP808" s="257"/>
      <c r="URQ808" s="257"/>
      <c r="URR808" s="257"/>
      <c r="URS808" s="257"/>
      <c r="URT808" s="257"/>
      <c r="URU808" s="257"/>
      <c r="URV808" s="257"/>
      <c r="URW808" s="257"/>
      <c r="URX808" s="257"/>
      <c r="URY808" s="257"/>
      <c r="URZ808" s="257"/>
      <c r="USA808" s="257"/>
      <c r="USB808" s="257"/>
      <c r="USC808" s="257"/>
      <c r="USD808" s="257"/>
      <c r="USE808" s="257"/>
      <c r="USF808" s="257"/>
      <c r="USG808" s="257"/>
      <c r="USH808" s="257"/>
      <c r="USI808" s="257"/>
      <c r="USJ808" s="257"/>
      <c r="USK808" s="257"/>
      <c r="USL808" s="257"/>
      <c r="USM808" s="257"/>
      <c r="USN808" s="257"/>
      <c r="USO808" s="257"/>
      <c r="USP808" s="257"/>
      <c r="USQ808" s="257"/>
      <c r="USR808" s="257"/>
      <c r="USS808" s="257"/>
      <c r="UST808" s="257"/>
      <c r="USU808" s="257"/>
      <c r="USV808" s="257"/>
      <c r="USW808" s="257"/>
      <c r="USX808" s="257"/>
      <c r="USY808" s="257"/>
      <c r="USZ808" s="257"/>
      <c r="UTA808" s="257"/>
      <c r="UTB808" s="257"/>
      <c r="UTC808" s="257"/>
      <c r="UTD808" s="257"/>
      <c r="UTE808" s="257"/>
      <c r="UTF808" s="257"/>
      <c r="UTG808" s="257"/>
      <c r="UTH808" s="257"/>
      <c r="UTI808" s="257"/>
      <c r="UTJ808" s="257"/>
      <c r="UTK808" s="257"/>
      <c r="UTL808" s="257"/>
      <c r="UTM808" s="257"/>
      <c r="UTN808" s="257"/>
      <c r="UTO808" s="257"/>
      <c r="UTP808" s="257"/>
      <c r="UTQ808" s="257"/>
      <c r="UTR808" s="257"/>
      <c r="UTS808" s="257"/>
      <c r="UTT808" s="257"/>
      <c r="UTU808" s="257"/>
      <c r="UTV808" s="257"/>
      <c r="UTW808" s="257"/>
      <c r="UTX808" s="257"/>
      <c r="UTY808" s="257"/>
      <c r="UTZ808" s="257"/>
      <c r="UUA808" s="257"/>
      <c r="UUB808" s="257"/>
      <c r="UUC808" s="257"/>
      <c r="UUD808" s="257"/>
      <c r="UUE808" s="257"/>
      <c r="UUF808" s="257"/>
      <c r="UUG808" s="257"/>
      <c r="UUH808" s="257"/>
      <c r="UUI808" s="257"/>
      <c r="UUJ808" s="257"/>
      <c r="UUK808" s="257"/>
      <c r="UUL808" s="257"/>
      <c r="UUM808" s="257"/>
      <c r="UUN808" s="257"/>
      <c r="UUO808" s="257"/>
      <c r="UUP808" s="257"/>
      <c r="UUQ808" s="257"/>
      <c r="UUR808" s="257"/>
      <c r="UUS808" s="257"/>
      <c r="UUT808" s="257"/>
      <c r="UUU808" s="257"/>
      <c r="UUV808" s="257"/>
      <c r="UUW808" s="257"/>
      <c r="UUX808" s="257"/>
      <c r="UUY808" s="257"/>
      <c r="UUZ808" s="257"/>
      <c r="UVA808" s="257"/>
      <c r="UVB808" s="257"/>
      <c r="UVC808" s="257"/>
      <c r="UVD808" s="257"/>
      <c r="UVE808" s="257"/>
      <c r="UVF808" s="257"/>
      <c r="UVG808" s="257"/>
      <c r="UVH808" s="257"/>
      <c r="UVI808" s="257"/>
      <c r="UVJ808" s="257"/>
      <c r="UVK808" s="257"/>
      <c r="UVL808" s="257"/>
      <c r="UVM808" s="257"/>
      <c r="UVN808" s="257"/>
      <c r="UVO808" s="257"/>
      <c r="UVP808" s="257"/>
      <c r="UVQ808" s="257"/>
      <c r="UVR808" s="257"/>
      <c r="UVS808" s="257"/>
      <c r="UVT808" s="257"/>
      <c r="UVU808" s="257"/>
      <c r="UVV808" s="257"/>
      <c r="UVW808" s="257"/>
      <c r="UVX808" s="257"/>
      <c r="UVY808" s="257"/>
      <c r="UVZ808" s="257"/>
      <c r="UWA808" s="257"/>
      <c r="UWB808" s="257"/>
      <c r="UWC808" s="257"/>
      <c r="UWD808" s="257"/>
      <c r="UWE808" s="257"/>
      <c r="UWF808" s="257"/>
      <c r="UWG808" s="257"/>
      <c r="UWH808" s="257"/>
      <c r="UWI808" s="257"/>
      <c r="UWJ808" s="257"/>
      <c r="UWK808" s="257"/>
      <c r="UWL808" s="257"/>
      <c r="UWM808" s="257"/>
      <c r="UWN808" s="257"/>
      <c r="UWO808" s="257"/>
      <c r="UWP808" s="257"/>
      <c r="UWQ808" s="257"/>
      <c r="UWR808" s="257"/>
      <c r="UWS808" s="257"/>
      <c r="UWT808" s="257"/>
      <c r="UWU808" s="257"/>
      <c r="UWV808" s="257"/>
      <c r="UWW808" s="257"/>
      <c r="UWX808" s="257"/>
      <c r="UWY808" s="257"/>
      <c r="UWZ808" s="257"/>
      <c r="UXA808" s="257"/>
      <c r="UXB808" s="257"/>
      <c r="UXC808" s="257"/>
      <c r="UXD808" s="257"/>
      <c r="UXE808" s="257"/>
      <c r="UXF808" s="257"/>
      <c r="UXG808" s="257"/>
      <c r="UXH808" s="257"/>
      <c r="UXI808" s="257"/>
      <c r="UXJ808" s="257"/>
      <c r="UXK808" s="257"/>
      <c r="UXL808" s="257"/>
      <c r="UXM808" s="257"/>
      <c r="UXN808" s="257"/>
      <c r="UXO808" s="257"/>
      <c r="UXP808" s="257"/>
      <c r="UXQ808" s="257"/>
      <c r="UXR808" s="257"/>
      <c r="UXS808" s="257"/>
      <c r="UXT808" s="257"/>
      <c r="UXU808" s="257"/>
      <c r="UXV808" s="257"/>
      <c r="UXW808" s="257"/>
      <c r="UXX808" s="257"/>
      <c r="UXY808" s="257"/>
      <c r="UXZ808" s="257"/>
      <c r="UYA808" s="257"/>
      <c r="UYB808" s="257"/>
      <c r="UYC808" s="257"/>
      <c r="UYD808" s="257"/>
      <c r="UYE808" s="257"/>
      <c r="UYF808" s="257"/>
      <c r="UYG808" s="257"/>
      <c r="UYH808" s="257"/>
      <c r="UYI808" s="257"/>
      <c r="UYJ808" s="257"/>
      <c r="UYK808" s="257"/>
      <c r="UYL808" s="257"/>
      <c r="UYM808" s="257"/>
      <c r="UYN808" s="257"/>
      <c r="UYO808" s="257"/>
      <c r="UYP808" s="257"/>
      <c r="UYQ808" s="257"/>
      <c r="UYR808" s="257"/>
      <c r="UYS808" s="257"/>
      <c r="UYT808" s="257"/>
      <c r="UYU808" s="257"/>
      <c r="UYV808" s="257"/>
      <c r="UYW808" s="257"/>
      <c r="UYX808" s="257"/>
      <c r="UYY808" s="257"/>
      <c r="UYZ808" s="257"/>
      <c r="UZA808" s="257"/>
      <c r="UZB808" s="257"/>
      <c r="UZC808" s="257"/>
      <c r="UZD808" s="257"/>
      <c r="UZE808" s="257"/>
      <c r="UZF808" s="257"/>
      <c r="UZG808" s="257"/>
      <c r="UZH808" s="257"/>
      <c r="UZI808" s="257"/>
      <c r="UZJ808" s="257"/>
      <c r="UZK808" s="257"/>
      <c r="UZL808" s="257"/>
      <c r="UZM808" s="257"/>
      <c r="UZN808" s="257"/>
      <c r="UZO808" s="257"/>
      <c r="UZP808" s="257"/>
      <c r="UZQ808" s="257"/>
      <c r="UZR808" s="257"/>
      <c r="UZS808" s="257"/>
      <c r="UZT808" s="257"/>
      <c r="UZU808" s="257"/>
      <c r="UZV808" s="257"/>
      <c r="UZW808" s="257"/>
      <c r="UZX808" s="257"/>
      <c r="UZY808" s="257"/>
      <c r="UZZ808" s="257"/>
      <c r="VAA808" s="257"/>
      <c r="VAB808" s="257"/>
      <c r="VAC808" s="257"/>
      <c r="VAD808" s="257"/>
      <c r="VAE808" s="257"/>
      <c r="VAF808" s="257"/>
      <c r="VAG808" s="257"/>
      <c r="VAH808" s="257"/>
      <c r="VAI808" s="257"/>
      <c r="VAJ808" s="257"/>
      <c r="VAK808" s="257"/>
      <c r="VAL808" s="257"/>
      <c r="VAM808" s="257"/>
      <c r="VAN808" s="257"/>
      <c r="VAO808" s="257"/>
      <c r="VAP808" s="257"/>
      <c r="VAQ808" s="257"/>
      <c r="VAR808" s="257"/>
      <c r="VAS808" s="257"/>
      <c r="VAT808" s="257"/>
      <c r="VAU808" s="257"/>
      <c r="VAV808" s="257"/>
      <c r="VAW808" s="257"/>
      <c r="VAX808" s="257"/>
      <c r="VAY808" s="257"/>
      <c r="VAZ808" s="257"/>
      <c r="VBA808" s="257"/>
      <c r="VBB808" s="257"/>
      <c r="VBC808" s="257"/>
      <c r="VBD808" s="257"/>
      <c r="VBE808" s="257"/>
      <c r="VBF808" s="257"/>
      <c r="VBG808" s="257"/>
      <c r="VBH808" s="257"/>
      <c r="VBI808" s="257"/>
      <c r="VBJ808" s="257"/>
      <c r="VBK808" s="257"/>
      <c r="VBL808" s="257"/>
      <c r="VBM808" s="257"/>
      <c r="VBN808" s="257"/>
      <c r="VBO808" s="257"/>
      <c r="VBP808" s="257"/>
      <c r="VBQ808" s="257"/>
      <c r="VBR808" s="257"/>
      <c r="VBS808" s="257"/>
      <c r="VBT808" s="257"/>
      <c r="VBU808" s="257"/>
      <c r="VBV808" s="257"/>
      <c r="VBW808" s="257"/>
      <c r="VBX808" s="257"/>
      <c r="VBY808" s="257"/>
      <c r="VBZ808" s="257"/>
      <c r="VCA808" s="257"/>
      <c r="VCB808" s="257"/>
      <c r="VCC808" s="257"/>
      <c r="VCD808" s="257"/>
      <c r="VCE808" s="257"/>
      <c r="VCF808" s="257"/>
      <c r="VCG808" s="257"/>
      <c r="VCH808" s="257"/>
      <c r="VCI808" s="257"/>
      <c r="VCJ808" s="257"/>
      <c r="VCK808" s="257"/>
      <c r="VCL808" s="257"/>
      <c r="VCM808" s="257"/>
      <c r="VCN808" s="257"/>
      <c r="VCO808" s="257"/>
      <c r="VCP808" s="257"/>
      <c r="VCQ808" s="257"/>
      <c r="VCR808" s="257"/>
      <c r="VCS808" s="257"/>
      <c r="VCT808" s="257"/>
      <c r="VCU808" s="257"/>
      <c r="VCV808" s="257"/>
      <c r="VCW808" s="257"/>
      <c r="VCX808" s="257"/>
      <c r="VCY808" s="257"/>
      <c r="VCZ808" s="257"/>
      <c r="VDA808" s="257"/>
      <c r="VDB808" s="257"/>
      <c r="VDC808" s="257"/>
      <c r="VDD808" s="257"/>
      <c r="VDE808" s="257"/>
      <c r="VDF808" s="257"/>
      <c r="VDG808" s="257"/>
      <c r="VDH808" s="257"/>
      <c r="VDI808" s="257"/>
      <c r="VDJ808" s="257"/>
      <c r="VDK808" s="257"/>
      <c r="VDL808" s="257"/>
      <c r="VDM808" s="257"/>
      <c r="VDN808" s="257"/>
      <c r="VDO808" s="257"/>
      <c r="VDP808" s="257"/>
      <c r="VDQ808" s="257"/>
      <c r="VDR808" s="257"/>
      <c r="VDS808" s="257"/>
      <c r="VDT808" s="257"/>
      <c r="VDU808" s="257"/>
      <c r="VDV808" s="257"/>
      <c r="VDW808" s="257"/>
      <c r="VDX808" s="257"/>
      <c r="VDY808" s="257"/>
      <c r="VDZ808" s="257"/>
      <c r="VEA808" s="257"/>
      <c r="VEB808" s="257"/>
      <c r="VEC808" s="257"/>
      <c r="VED808" s="257"/>
      <c r="VEE808" s="257"/>
      <c r="VEF808" s="257"/>
      <c r="VEG808" s="257"/>
      <c r="VEH808" s="257"/>
      <c r="VEI808" s="257"/>
      <c r="VEJ808" s="257"/>
      <c r="VEK808" s="257"/>
      <c r="VEL808" s="257"/>
      <c r="VEM808" s="257"/>
      <c r="VEN808" s="257"/>
      <c r="VEO808" s="257"/>
      <c r="VEP808" s="257"/>
      <c r="VEQ808" s="257"/>
      <c r="VER808" s="257"/>
      <c r="VES808" s="257"/>
      <c r="VET808" s="257"/>
      <c r="VEU808" s="257"/>
      <c r="VEV808" s="257"/>
      <c r="VEW808" s="257"/>
      <c r="VEX808" s="257"/>
      <c r="VEY808" s="257"/>
      <c r="VEZ808" s="257"/>
      <c r="VFA808" s="257"/>
      <c r="VFB808" s="257"/>
      <c r="VFC808" s="257"/>
      <c r="VFD808" s="257"/>
      <c r="VFE808" s="257"/>
      <c r="VFF808" s="257"/>
      <c r="VFG808" s="257"/>
      <c r="VFH808" s="257"/>
      <c r="VFI808" s="257"/>
      <c r="VFJ808" s="257"/>
      <c r="VFK808" s="257"/>
      <c r="VFL808" s="257"/>
      <c r="VFM808" s="257"/>
      <c r="VFN808" s="257"/>
      <c r="VFO808" s="257"/>
      <c r="VFP808" s="257"/>
      <c r="VFQ808" s="257"/>
      <c r="VFR808" s="257"/>
      <c r="VFS808" s="257"/>
      <c r="VFT808" s="257"/>
      <c r="VFU808" s="257"/>
      <c r="VFV808" s="257"/>
      <c r="VFW808" s="257"/>
      <c r="VFX808" s="257"/>
      <c r="VFY808" s="257"/>
      <c r="VFZ808" s="257"/>
      <c r="VGA808" s="257"/>
      <c r="VGB808" s="257"/>
      <c r="VGC808" s="257"/>
      <c r="VGD808" s="257"/>
      <c r="VGE808" s="257"/>
      <c r="VGF808" s="257"/>
      <c r="VGG808" s="257"/>
      <c r="VGH808" s="257"/>
      <c r="VGI808" s="257"/>
      <c r="VGJ808" s="257"/>
      <c r="VGK808" s="257"/>
      <c r="VGL808" s="257"/>
      <c r="VGM808" s="257"/>
      <c r="VGN808" s="257"/>
      <c r="VGO808" s="257"/>
      <c r="VGP808" s="257"/>
      <c r="VGQ808" s="257"/>
      <c r="VGR808" s="257"/>
      <c r="VGS808" s="257"/>
      <c r="VGT808" s="257"/>
      <c r="VGU808" s="257"/>
      <c r="VGV808" s="257"/>
      <c r="VGW808" s="257"/>
      <c r="VGX808" s="257"/>
      <c r="VGY808" s="257"/>
      <c r="VGZ808" s="257"/>
      <c r="VHA808" s="257"/>
      <c r="VHB808" s="257"/>
      <c r="VHC808" s="257"/>
      <c r="VHD808" s="257"/>
      <c r="VHE808" s="257"/>
      <c r="VHF808" s="257"/>
      <c r="VHG808" s="257"/>
      <c r="VHH808" s="257"/>
      <c r="VHI808" s="257"/>
      <c r="VHJ808" s="257"/>
      <c r="VHK808" s="257"/>
      <c r="VHL808" s="257"/>
      <c r="VHM808" s="257"/>
      <c r="VHN808" s="257"/>
      <c r="VHO808" s="257"/>
      <c r="VHP808" s="257"/>
      <c r="VHQ808" s="257"/>
      <c r="VHR808" s="257"/>
      <c r="VHS808" s="257"/>
      <c r="VHT808" s="257"/>
      <c r="VHU808" s="257"/>
      <c r="VHV808" s="257"/>
      <c r="VHW808" s="257"/>
      <c r="VHX808" s="257"/>
      <c r="VHY808" s="257"/>
      <c r="VHZ808" s="257"/>
      <c r="VIA808" s="257"/>
      <c r="VIB808" s="257"/>
      <c r="VIC808" s="257"/>
      <c r="VID808" s="257"/>
      <c r="VIE808" s="257"/>
      <c r="VIF808" s="257"/>
      <c r="VIG808" s="257"/>
      <c r="VIH808" s="257"/>
      <c r="VII808" s="257"/>
      <c r="VIJ808" s="257"/>
      <c r="VIK808" s="257"/>
      <c r="VIL808" s="257"/>
      <c r="VIM808" s="257"/>
      <c r="VIN808" s="257"/>
      <c r="VIO808" s="257"/>
      <c r="VIP808" s="257"/>
      <c r="VIQ808" s="257"/>
      <c r="VIR808" s="257"/>
      <c r="VIS808" s="257"/>
      <c r="VIT808" s="257"/>
      <c r="VIU808" s="257"/>
      <c r="VIV808" s="257"/>
      <c r="VIW808" s="257"/>
      <c r="VIX808" s="257"/>
      <c r="VIY808" s="257"/>
      <c r="VIZ808" s="257"/>
      <c r="VJA808" s="257"/>
      <c r="VJB808" s="257"/>
      <c r="VJC808" s="257"/>
      <c r="VJD808" s="257"/>
      <c r="VJE808" s="257"/>
      <c r="VJF808" s="257"/>
      <c r="VJG808" s="257"/>
      <c r="VJH808" s="257"/>
      <c r="VJI808" s="257"/>
      <c r="VJJ808" s="257"/>
      <c r="VJK808" s="257"/>
      <c r="VJL808" s="257"/>
      <c r="VJM808" s="257"/>
      <c r="VJN808" s="257"/>
      <c r="VJO808" s="257"/>
      <c r="VJP808" s="257"/>
      <c r="VJQ808" s="257"/>
      <c r="VJR808" s="257"/>
      <c r="VJS808" s="257"/>
      <c r="VJT808" s="257"/>
      <c r="VJU808" s="257"/>
      <c r="VJV808" s="257"/>
      <c r="VJW808" s="257"/>
      <c r="VJX808" s="257"/>
      <c r="VJY808" s="257"/>
      <c r="VJZ808" s="257"/>
      <c r="VKA808" s="257"/>
      <c r="VKB808" s="257"/>
      <c r="VKC808" s="257"/>
      <c r="VKD808" s="257"/>
      <c r="VKE808" s="257"/>
      <c r="VKF808" s="257"/>
      <c r="VKG808" s="257"/>
      <c r="VKH808" s="257"/>
      <c r="VKI808" s="257"/>
      <c r="VKJ808" s="257"/>
      <c r="VKK808" s="257"/>
      <c r="VKL808" s="257"/>
      <c r="VKM808" s="257"/>
      <c r="VKN808" s="257"/>
      <c r="VKO808" s="257"/>
      <c r="VKP808" s="257"/>
      <c r="VKQ808" s="257"/>
      <c r="VKR808" s="257"/>
      <c r="VKS808" s="257"/>
      <c r="VKT808" s="257"/>
      <c r="VKU808" s="257"/>
      <c r="VKV808" s="257"/>
      <c r="VKW808" s="257"/>
      <c r="VKX808" s="257"/>
      <c r="VKY808" s="257"/>
      <c r="VKZ808" s="257"/>
      <c r="VLA808" s="257"/>
      <c r="VLB808" s="257"/>
      <c r="VLC808" s="257"/>
      <c r="VLD808" s="257"/>
      <c r="VLE808" s="257"/>
      <c r="VLF808" s="257"/>
      <c r="VLG808" s="257"/>
      <c r="VLH808" s="257"/>
      <c r="VLI808" s="257"/>
      <c r="VLJ808" s="257"/>
      <c r="VLK808" s="257"/>
      <c r="VLL808" s="257"/>
      <c r="VLM808" s="257"/>
      <c r="VLN808" s="257"/>
      <c r="VLO808" s="257"/>
      <c r="VLP808" s="257"/>
      <c r="VLQ808" s="257"/>
      <c r="VLR808" s="257"/>
      <c r="VLS808" s="257"/>
      <c r="VLT808" s="257"/>
      <c r="VLU808" s="257"/>
      <c r="VLV808" s="257"/>
      <c r="VLW808" s="257"/>
      <c r="VLX808" s="257"/>
      <c r="VLY808" s="257"/>
      <c r="VLZ808" s="257"/>
      <c r="VMA808" s="257"/>
      <c r="VMB808" s="257"/>
      <c r="VMC808" s="257"/>
      <c r="VMD808" s="257"/>
      <c r="VME808" s="257"/>
      <c r="VMF808" s="257"/>
      <c r="VMG808" s="257"/>
      <c r="VMH808" s="257"/>
      <c r="VMI808" s="257"/>
      <c r="VMJ808" s="257"/>
      <c r="VMK808" s="257"/>
      <c r="VML808" s="257"/>
      <c r="VMM808" s="257"/>
      <c r="VMN808" s="257"/>
      <c r="VMO808" s="257"/>
      <c r="VMP808" s="257"/>
      <c r="VMQ808" s="257"/>
      <c r="VMR808" s="257"/>
      <c r="VMS808" s="257"/>
      <c r="VMT808" s="257"/>
      <c r="VMU808" s="257"/>
      <c r="VMV808" s="257"/>
      <c r="VMW808" s="257"/>
      <c r="VMX808" s="257"/>
      <c r="VMY808" s="257"/>
      <c r="VMZ808" s="257"/>
      <c r="VNA808" s="257"/>
      <c r="VNB808" s="257"/>
      <c r="VNC808" s="257"/>
      <c r="VND808" s="257"/>
      <c r="VNE808" s="257"/>
      <c r="VNF808" s="257"/>
      <c r="VNG808" s="257"/>
      <c r="VNH808" s="257"/>
      <c r="VNI808" s="257"/>
      <c r="VNJ808" s="257"/>
      <c r="VNK808" s="257"/>
      <c r="VNL808" s="257"/>
      <c r="VNM808" s="257"/>
      <c r="VNN808" s="257"/>
      <c r="VNO808" s="257"/>
      <c r="VNP808" s="257"/>
      <c r="VNQ808" s="257"/>
      <c r="VNR808" s="257"/>
      <c r="VNS808" s="257"/>
      <c r="VNT808" s="257"/>
      <c r="VNU808" s="257"/>
      <c r="VNV808" s="257"/>
      <c r="VNW808" s="257"/>
      <c r="VNX808" s="257"/>
      <c r="VNY808" s="257"/>
      <c r="VNZ808" s="257"/>
      <c r="VOA808" s="257"/>
      <c r="VOB808" s="257"/>
      <c r="VOC808" s="257"/>
      <c r="VOD808" s="257"/>
      <c r="VOE808" s="257"/>
      <c r="VOF808" s="257"/>
      <c r="VOG808" s="257"/>
      <c r="VOH808" s="257"/>
      <c r="VOI808" s="257"/>
      <c r="VOJ808" s="257"/>
      <c r="VOK808" s="257"/>
      <c r="VOL808" s="257"/>
      <c r="VOM808" s="257"/>
      <c r="VON808" s="257"/>
      <c r="VOO808" s="257"/>
      <c r="VOP808" s="257"/>
      <c r="VOQ808" s="257"/>
      <c r="VOR808" s="257"/>
      <c r="VOS808" s="257"/>
      <c r="VOT808" s="257"/>
      <c r="VOU808" s="257"/>
      <c r="VOV808" s="257"/>
      <c r="VOW808" s="257"/>
      <c r="VOX808" s="257"/>
      <c r="VOY808" s="257"/>
      <c r="VOZ808" s="257"/>
      <c r="VPA808" s="257"/>
      <c r="VPB808" s="257"/>
      <c r="VPC808" s="257"/>
      <c r="VPD808" s="257"/>
      <c r="VPE808" s="257"/>
      <c r="VPF808" s="257"/>
      <c r="VPG808" s="257"/>
      <c r="VPH808" s="257"/>
      <c r="VPI808" s="257"/>
      <c r="VPJ808" s="257"/>
      <c r="VPK808" s="257"/>
      <c r="VPL808" s="257"/>
      <c r="VPM808" s="257"/>
      <c r="VPN808" s="257"/>
      <c r="VPO808" s="257"/>
      <c r="VPP808" s="257"/>
      <c r="VPQ808" s="257"/>
      <c r="VPR808" s="257"/>
      <c r="VPS808" s="257"/>
      <c r="VPT808" s="257"/>
      <c r="VPU808" s="257"/>
      <c r="VPV808" s="257"/>
      <c r="VPW808" s="257"/>
      <c r="VPX808" s="257"/>
      <c r="VPY808" s="257"/>
      <c r="VPZ808" s="257"/>
      <c r="VQA808" s="257"/>
      <c r="VQB808" s="257"/>
      <c r="VQC808" s="257"/>
      <c r="VQD808" s="257"/>
      <c r="VQE808" s="257"/>
      <c r="VQF808" s="257"/>
      <c r="VQG808" s="257"/>
      <c r="VQH808" s="257"/>
      <c r="VQI808" s="257"/>
      <c r="VQJ808" s="257"/>
      <c r="VQK808" s="257"/>
      <c r="VQL808" s="257"/>
      <c r="VQM808" s="257"/>
      <c r="VQN808" s="257"/>
      <c r="VQO808" s="257"/>
      <c r="VQP808" s="257"/>
      <c r="VQQ808" s="257"/>
      <c r="VQR808" s="257"/>
      <c r="VQS808" s="257"/>
      <c r="VQT808" s="257"/>
      <c r="VQU808" s="257"/>
      <c r="VQV808" s="257"/>
      <c r="VQW808" s="257"/>
      <c r="VQX808" s="257"/>
      <c r="VQY808" s="257"/>
      <c r="VQZ808" s="257"/>
      <c r="VRA808" s="257"/>
      <c r="VRB808" s="257"/>
      <c r="VRC808" s="257"/>
      <c r="VRD808" s="257"/>
      <c r="VRE808" s="257"/>
      <c r="VRF808" s="257"/>
      <c r="VRG808" s="257"/>
      <c r="VRH808" s="257"/>
      <c r="VRI808" s="257"/>
      <c r="VRJ808" s="257"/>
      <c r="VRK808" s="257"/>
      <c r="VRL808" s="257"/>
      <c r="VRM808" s="257"/>
      <c r="VRN808" s="257"/>
      <c r="VRO808" s="257"/>
      <c r="VRP808" s="257"/>
      <c r="VRQ808" s="257"/>
      <c r="VRR808" s="257"/>
      <c r="VRS808" s="257"/>
      <c r="VRT808" s="257"/>
      <c r="VRU808" s="257"/>
      <c r="VRV808" s="257"/>
      <c r="VRW808" s="257"/>
      <c r="VRX808" s="257"/>
      <c r="VRY808" s="257"/>
      <c r="VRZ808" s="257"/>
      <c r="VSA808" s="257"/>
      <c r="VSB808" s="257"/>
      <c r="VSC808" s="257"/>
      <c r="VSD808" s="257"/>
      <c r="VSE808" s="257"/>
      <c r="VSF808" s="257"/>
      <c r="VSG808" s="257"/>
      <c r="VSH808" s="257"/>
      <c r="VSI808" s="257"/>
      <c r="VSJ808" s="257"/>
      <c r="VSK808" s="257"/>
      <c r="VSL808" s="257"/>
      <c r="VSM808" s="257"/>
      <c r="VSN808" s="257"/>
      <c r="VSO808" s="257"/>
      <c r="VSP808" s="257"/>
      <c r="VSQ808" s="257"/>
      <c r="VSR808" s="257"/>
      <c r="VSS808" s="257"/>
      <c r="VST808" s="257"/>
      <c r="VSU808" s="257"/>
      <c r="VSV808" s="257"/>
      <c r="VSW808" s="257"/>
      <c r="VSX808" s="257"/>
      <c r="VSY808" s="257"/>
      <c r="VSZ808" s="257"/>
      <c r="VTA808" s="257"/>
      <c r="VTB808" s="257"/>
      <c r="VTC808" s="257"/>
      <c r="VTD808" s="257"/>
      <c r="VTE808" s="257"/>
      <c r="VTF808" s="257"/>
      <c r="VTG808" s="257"/>
      <c r="VTH808" s="257"/>
      <c r="VTI808" s="257"/>
      <c r="VTJ808" s="257"/>
      <c r="VTK808" s="257"/>
      <c r="VTL808" s="257"/>
      <c r="VTM808" s="257"/>
      <c r="VTN808" s="257"/>
      <c r="VTO808" s="257"/>
      <c r="VTP808" s="257"/>
      <c r="VTQ808" s="257"/>
      <c r="VTR808" s="257"/>
      <c r="VTS808" s="257"/>
      <c r="VTT808" s="257"/>
      <c r="VTU808" s="257"/>
      <c r="VTV808" s="257"/>
      <c r="VTW808" s="257"/>
      <c r="VTX808" s="257"/>
      <c r="VTY808" s="257"/>
      <c r="VTZ808" s="257"/>
      <c r="VUA808" s="257"/>
      <c r="VUB808" s="257"/>
      <c r="VUC808" s="257"/>
      <c r="VUD808" s="257"/>
      <c r="VUE808" s="257"/>
      <c r="VUF808" s="257"/>
      <c r="VUG808" s="257"/>
      <c r="VUH808" s="257"/>
      <c r="VUI808" s="257"/>
      <c r="VUJ808" s="257"/>
      <c r="VUK808" s="257"/>
      <c r="VUL808" s="257"/>
      <c r="VUM808" s="257"/>
      <c r="VUN808" s="257"/>
      <c r="VUO808" s="257"/>
      <c r="VUP808" s="257"/>
      <c r="VUQ808" s="257"/>
      <c r="VUR808" s="257"/>
      <c r="VUS808" s="257"/>
      <c r="VUT808" s="257"/>
      <c r="VUU808" s="257"/>
      <c r="VUV808" s="257"/>
      <c r="VUW808" s="257"/>
      <c r="VUX808" s="257"/>
      <c r="VUY808" s="257"/>
      <c r="VUZ808" s="257"/>
      <c r="VVA808" s="257"/>
      <c r="VVB808" s="257"/>
      <c r="VVC808" s="257"/>
      <c r="VVD808" s="257"/>
      <c r="VVE808" s="257"/>
      <c r="VVF808" s="257"/>
      <c r="VVG808" s="257"/>
      <c r="VVH808" s="257"/>
      <c r="VVI808" s="257"/>
      <c r="VVJ808" s="257"/>
      <c r="VVK808" s="257"/>
      <c r="VVL808" s="257"/>
      <c r="VVM808" s="257"/>
      <c r="VVN808" s="257"/>
      <c r="VVO808" s="257"/>
      <c r="VVP808" s="257"/>
      <c r="VVQ808" s="257"/>
      <c r="VVR808" s="257"/>
      <c r="VVS808" s="257"/>
      <c r="VVT808" s="257"/>
      <c r="VVU808" s="257"/>
      <c r="VVV808" s="257"/>
      <c r="VVW808" s="257"/>
      <c r="VVX808" s="257"/>
      <c r="VVY808" s="257"/>
      <c r="VVZ808" s="257"/>
      <c r="VWA808" s="257"/>
      <c r="VWB808" s="257"/>
      <c r="VWC808" s="257"/>
      <c r="VWD808" s="257"/>
      <c r="VWE808" s="257"/>
      <c r="VWF808" s="257"/>
      <c r="VWG808" s="257"/>
      <c r="VWH808" s="257"/>
      <c r="VWI808" s="257"/>
      <c r="VWJ808" s="257"/>
      <c r="VWK808" s="257"/>
      <c r="VWL808" s="257"/>
      <c r="VWM808" s="257"/>
      <c r="VWN808" s="257"/>
      <c r="VWO808" s="257"/>
      <c r="VWP808" s="257"/>
      <c r="VWQ808" s="257"/>
      <c r="VWR808" s="257"/>
      <c r="VWS808" s="257"/>
      <c r="VWT808" s="257"/>
      <c r="VWU808" s="257"/>
      <c r="VWV808" s="257"/>
      <c r="VWW808" s="257"/>
      <c r="VWX808" s="257"/>
      <c r="VWY808" s="257"/>
      <c r="VWZ808" s="257"/>
      <c r="VXA808" s="257"/>
      <c r="VXB808" s="257"/>
      <c r="VXC808" s="257"/>
      <c r="VXD808" s="257"/>
      <c r="VXE808" s="257"/>
      <c r="VXF808" s="257"/>
      <c r="VXG808" s="257"/>
      <c r="VXH808" s="257"/>
      <c r="VXI808" s="257"/>
      <c r="VXJ808" s="257"/>
      <c r="VXK808" s="257"/>
      <c r="VXL808" s="257"/>
      <c r="VXM808" s="257"/>
      <c r="VXN808" s="257"/>
      <c r="VXO808" s="257"/>
      <c r="VXP808" s="257"/>
      <c r="VXQ808" s="257"/>
      <c r="VXR808" s="257"/>
      <c r="VXS808" s="257"/>
      <c r="VXT808" s="257"/>
      <c r="VXU808" s="257"/>
      <c r="VXV808" s="257"/>
      <c r="VXW808" s="257"/>
      <c r="VXX808" s="257"/>
      <c r="VXY808" s="257"/>
      <c r="VXZ808" s="257"/>
      <c r="VYA808" s="257"/>
      <c r="VYB808" s="257"/>
      <c r="VYC808" s="257"/>
      <c r="VYD808" s="257"/>
      <c r="VYE808" s="257"/>
      <c r="VYF808" s="257"/>
      <c r="VYG808" s="257"/>
      <c r="VYH808" s="257"/>
      <c r="VYI808" s="257"/>
      <c r="VYJ808" s="257"/>
      <c r="VYK808" s="257"/>
      <c r="VYL808" s="257"/>
      <c r="VYM808" s="257"/>
      <c r="VYN808" s="257"/>
      <c r="VYO808" s="257"/>
      <c r="VYP808" s="257"/>
      <c r="VYQ808" s="257"/>
      <c r="VYR808" s="257"/>
      <c r="VYS808" s="257"/>
      <c r="VYT808" s="257"/>
      <c r="VYU808" s="257"/>
      <c r="VYV808" s="257"/>
      <c r="VYW808" s="257"/>
      <c r="VYX808" s="257"/>
      <c r="VYY808" s="257"/>
      <c r="VYZ808" s="257"/>
      <c r="VZA808" s="257"/>
      <c r="VZB808" s="257"/>
      <c r="VZC808" s="257"/>
      <c r="VZD808" s="257"/>
      <c r="VZE808" s="257"/>
      <c r="VZF808" s="257"/>
      <c r="VZG808" s="257"/>
      <c r="VZH808" s="257"/>
      <c r="VZI808" s="257"/>
      <c r="VZJ808" s="257"/>
      <c r="VZK808" s="257"/>
      <c r="VZL808" s="257"/>
      <c r="VZM808" s="257"/>
      <c r="VZN808" s="257"/>
      <c r="VZO808" s="257"/>
      <c r="VZP808" s="257"/>
      <c r="VZQ808" s="257"/>
      <c r="VZR808" s="257"/>
      <c r="VZS808" s="257"/>
      <c r="VZT808" s="257"/>
      <c r="VZU808" s="257"/>
      <c r="VZV808" s="257"/>
      <c r="VZW808" s="257"/>
      <c r="VZX808" s="257"/>
      <c r="VZY808" s="257"/>
      <c r="VZZ808" s="257"/>
      <c r="WAA808" s="257"/>
      <c r="WAB808" s="257"/>
      <c r="WAC808" s="257"/>
      <c r="WAD808" s="257"/>
      <c r="WAE808" s="257"/>
      <c r="WAF808" s="257"/>
      <c r="WAG808" s="257"/>
      <c r="WAH808" s="257"/>
      <c r="WAI808" s="257"/>
      <c r="WAJ808" s="257"/>
      <c r="WAK808" s="257"/>
      <c r="WAL808" s="257"/>
      <c r="WAM808" s="257"/>
      <c r="WAN808" s="257"/>
      <c r="WAO808" s="257"/>
      <c r="WAP808" s="257"/>
      <c r="WAQ808" s="257"/>
      <c r="WAR808" s="257"/>
      <c r="WAS808" s="257"/>
      <c r="WAT808" s="257"/>
      <c r="WAU808" s="257"/>
      <c r="WAV808" s="257"/>
      <c r="WAW808" s="257"/>
      <c r="WAX808" s="257"/>
      <c r="WAY808" s="257"/>
      <c r="WAZ808" s="257"/>
      <c r="WBA808" s="257"/>
      <c r="WBB808" s="257"/>
      <c r="WBC808" s="257"/>
      <c r="WBD808" s="257"/>
      <c r="WBE808" s="257"/>
      <c r="WBF808" s="257"/>
      <c r="WBG808" s="257"/>
      <c r="WBH808" s="257"/>
      <c r="WBI808" s="257"/>
      <c r="WBJ808" s="257"/>
      <c r="WBK808" s="257"/>
      <c r="WBL808" s="257"/>
      <c r="WBM808" s="257"/>
      <c r="WBN808" s="257"/>
      <c r="WBO808" s="257"/>
      <c r="WBP808" s="257"/>
      <c r="WBQ808" s="257"/>
      <c r="WBR808" s="257"/>
      <c r="WBS808" s="257"/>
      <c r="WBT808" s="257"/>
      <c r="WBU808" s="257"/>
      <c r="WBV808" s="257"/>
      <c r="WBW808" s="257"/>
      <c r="WBX808" s="257"/>
      <c r="WBY808" s="257"/>
      <c r="WBZ808" s="257"/>
      <c r="WCA808" s="257"/>
      <c r="WCB808" s="257"/>
      <c r="WCC808" s="257"/>
      <c r="WCD808" s="257"/>
      <c r="WCE808" s="257"/>
      <c r="WCF808" s="257"/>
      <c r="WCG808" s="257"/>
      <c r="WCH808" s="257"/>
      <c r="WCI808" s="257"/>
      <c r="WCJ808" s="257"/>
      <c r="WCK808" s="257"/>
      <c r="WCL808" s="257"/>
      <c r="WCM808" s="257"/>
      <c r="WCN808" s="257"/>
      <c r="WCO808" s="257"/>
      <c r="WCP808" s="257"/>
      <c r="WCQ808" s="257"/>
      <c r="WCR808" s="257"/>
      <c r="WCS808" s="257"/>
      <c r="WCT808" s="257"/>
      <c r="WCU808" s="257"/>
      <c r="WCV808" s="257"/>
      <c r="WCW808" s="257"/>
      <c r="WCX808" s="257"/>
      <c r="WCY808" s="257"/>
      <c r="WCZ808" s="257"/>
      <c r="WDA808" s="257"/>
      <c r="WDB808" s="257"/>
      <c r="WDC808" s="257"/>
      <c r="WDD808" s="257"/>
      <c r="WDE808" s="257"/>
      <c r="WDF808" s="257"/>
      <c r="WDG808" s="257"/>
      <c r="WDH808" s="257"/>
      <c r="WDI808" s="257"/>
      <c r="WDJ808" s="257"/>
      <c r="WDK808" s="257"/>
      <c r="WDL808" s="257"/>
      <c r="WDM808" s="257"/>
      <c r="WDN808" s="257"/>
      <c r="WDO808" s="257"/>
      <c r="WDP808" s="257"/>
      <c r="WDQ808" s="257"/>
      <c r="WDR808" s="257"/>
      <c r="WDS808" s="257"/>
      <c r="WDT808" s="257"/>
      <c r="WDU808" s="257"/>
      <c r="WDV808" s="257"/>
      <c r="WDW808" s="257"/>
      <c r="WDX808" s="257"/>
      <c r="WDY808" s="257"/>
      <c r="WDZ808" s="257"/>
      <c r="WEA808" s="257"/>
      <c r="WEB808" s="257"/>
      <c r="WEC808" s="257"/>
      <c r="WED808" s="257"/>
      <c r="WEE808" s="257"/>
      <c r="WEF808" s="257"/>
      <c r="WEG808" s="257"/>
      <c r="WEH808" s="257"/>
      <c r="WEI808" s="257"/>
      <c r="WEJ808" s="257"/>
      <c r="WEK808" s="257"/>
      <c r="WEL808" s="257"/>
      <c r="WEM808" s="257"/>
      <c r="WEN808" s="257"/>
      <c r="WEO808" s="257"/>
      <c r="WEP808" s="257"/>
      <c r="WEQ808" s="257"/>
      <c r="WER808" s="257"/>
      <c r="WES808" s="257"/>
      <c r="WET808" s="257"/>
      <c r="WEU808" s="257"/>
      <c r="WEV808" s="257"/>
      <c r="WEW808" s="257"/>
      <c r="WEX808" s="257"/>
      <c r="WEY808" s="257"/>
      <c r="WEZ808" s="257"/>
      <c r="WFA808" s="257"/>
      <c r="WFB808" s="257"/>
      <c r="WFC808" s="257"/>
      <c r="WFD808" s="257"/>
      <c r="WFE808" s="257"/>
      <c r="WFF808" s="257"/>
      <c r="WFG808" s="257"/>
      <c r="WFH808" s="257"/>
      <c r="WFI808" s="257"/>
      <c r="WFJ808" s="257"/>
      <c r="WFK808" s="257"/>
      <c r="WFL808" s="257"/>
      <c r="WFM808" s="257"/>
      <c r="WFN808" s="257"/>
      <c r="WFO808" s="257"/>
      <c r="WFP808" s="257"/>
      <c r="WFQ808" s="257"/>
      <c r="WFR808" s="257"/>
      <c r="WFS808" s="257"/>
      <c r="WFT808" s="257"/>
      <c r="WFU808" s="257"/>
      <c r="WFV808" s="257"/>
      <c r="WFW808" s="257"/>
      <c r="WFX808" s="257"/>
      <c r="WFY808" s="257"/>
      <c r="WFZ808" s="257"/>
      <c r="WGA808" s="257"/>
      <c r="WGB808" s="257"/>
      <c r="WGC808" s="257"/>
      <c r="WGD808" s="257"/>
      <c r="WGE808" s="257"/>
      <c r="WGF808" s="257"/>
      <c r="WGG808" s="257"/>
      <c r="WGH808" s="257"/>
      <c r="WGI808" s="257"/>
      <c r="WGJ808" s="257"/>
      <c r="WGK808" s="257"/>
      <c r="WGL808" s="257"/>
      <c r="WGM808" s="257"/>
      <c r="WGN808" s="257"/>
      <c r="WGO808" s="257"/>
      <c r="WGP808" s="257"/>
      <c r="WGQ808" s="257"/>
      <c r="WGR808" s="257"/>
      <c r="WGS808" s="257"/>
      <c r="WGT808" s="257"/>
      <c r="WGU808" s="257"/>
      <c r="WGV808" s="257"/>
      <c r="WGW808" s="257"/>
      <c r="WGX808" s="257"/>
      <c r="WGY808" s="257"/>
      <c r="WGZ808" s="257"/>
      <c r="WHA808" s="257"/>
      <c r="WHB808" s="257"/>
      <c r="WHC808" s="257"/>
      <c r="WHD808" s="257"/>
      <c r="WHE808" s="257"/>
      <c r="WHF808" s="257"/>
      <c r="WHG808" s="257"/>
      <c r="WHH808" s="257"/>
      <c r="WHI808" s="257"/>
      <c r="WHJ808" s="257"/>
      <c r="WHK808" s="257"/>
      <c r="WHL808" s="257"/>
      <c r="WHM808" s="257"/>
      <c r="WHN808" s="257"/>
      <c r="WHO808" s="257"/>
      <c r="WHP808" s="257"/>
      <c r="WHQ808" s="257"/>
      <c r="WHR808" s="257"/>
      <c r="WHS808" s="257"/>
      <c r="WHT808" s="257"/>
      <c r="WHU808" s="257"/>
      <c r="WHV808" s="257"/>
      <c r="WHW808" s="257"/>
      <c r="WHX808" s="257"/>
      <c r="WHY808" s="257"/>
      <c r="WHZ808" s="257"/>
      <c r="WIA808" s="257"/>
      <c r="WIB808" s="257"/>
      <c r="WIC808" s="257"/>
      <c r="WID808" s="257"/>
      <c r="WIE808" s="257"/>
      <c r="WIF808" s="257"/>
      <c r="WIG808" s="257"/>
      <c r="WIH808" s="257"/>
      <c r="WII808" s="257"/>
      <c r="WIJ808" s="257"/>
      <c r="WIK808" s="257"/>
      <c r="WIL808" s="257"/>
      <c r="WIM808" s="257"/>
      <c r="WIN808" s="257"/>
      <c r="WIO808" s="257"/>
      <c r="WIP808" s="257"/>
      <c r="WIQ808" s="257"/>
      <c r="WIR808" s="257"/>
      <c r="WIS808" s="257"/>
      <c r="WIT808" s="257"/>
      <c r="WIU808" s="257"/>
      <c r="WIV808" s="257"/>
      <c r="WIW808" s="257"/>
      <c r="WIX808" s="257"/>
      <c r="WIY808" s="257"/>
      <c r="WIZ808" s="257"/>
      <c r="WJA808" s="257"/>
      <c r="WJB808" s="257"/>
      <c r="WJC808" s="257"/>
      <c r="WJD808" s="257"/>
      <c r="WJE808" s="257"/>
      <c r="WJF808" s="257"/>
      <c r="WJG808" s="257"/>
      <c r="WJH808" s="257"/>
      <c r="WJI808" s="257"/>
      <c r="WJJ808" s="257"/>
      <c r="WJK808" s="257"/>
      <c r="WJL808" s="257"/>
      <c r="WJM808" s="257"/>
      <c r="WJN808" s="257"/>
      <c r="WJO808" s="257"/>
      <c r="WJP808" s="257"/>
      <c r="WJQ808" s="257"/>
      <c r="WJR808" s="257"/>
      <c r="WJS808" s="257"/>
      <c r="WJT808" s="257"/>
      <c r="WJU808" s="257"/>
      <c r="WJV808" s="257"/>
      <c r="WJW808" s="257"/>
      <c r="WJX808" s="257"/>
      <c r="WJY808" s="257"/>
      <c r="WJZ808" s="257"/>
      <c r="WKA808" s="257"/>
      <c r="WKB808" s="257"/>
      <c r="WKC808" s="257"/>
      <c r="WKD808" s="257"/>
      <c r="WKE808" s="257"/>
      <c r="WKF808" s="257"/>
      <c r="WKG808" s="257"/>
      <c r="WKH808" s="257"/>
      <c r="WKI808" s="257"/>
      <c r="WKJ808" s="257"/>
      <c r="WKK808" s="257"/>
      <c r="WKL808" s="257"/>
      <c r="WKM808" s="257"/>
      <c r="WKN808" s="257"/>
      <c r="WKO808" s="257"/>
      <c r="WKP808" s="257"/>
      <c r="WKQ808" s="257"/>
      <c r="WKR808" s="257"/>
      <c r="WKS808" s="257"/>
      <c r="WKT808" s="257"/>
      <c r="WKU808" s="257"/>
      <c r="WKV808" s="257"/>
      <c r="WKW808" s="257"/>
      <c r="WKX808" s="257"/>
      <c r="WKY808" s="257"/>
      <c r="WKZ808" s="257"/>
      <c r="WLA808" s="257"/>
      <c r="WLB808" s="257"/>
      <c r="WLC808" s="257"/>
      <c r="WLD808" s="257"/>
      <c r="WLE808" s="257"/>
      <c r="WLF808" s="257"/>
      <c r="WLG808" s="257"/>
      <c r="WLH808" s="257"/>
      <c r="WLI808" s="257"/>
      <c r="WLJ808" s="257"/>
      <c r="WLK808" s="257"/>
      <c r="WLL808" s="257"/>
      <c r="WLM808" s="257"/>
      <c r="WLN808" s="257"/>
      <c r="WLO808" s="257"/>
      <c r="WLP808" s="257"/>
      <c r="WLQ808" s="257"/>
      <c r="WLR808" s="257"/>
      <c r="WLS808" s="257"/>
      <c r="WLT808" s="257"/>
      <c r="WLU808" s="257"/>
      <c r="WLV808" s="257"/>
      <c r="WLW808" s="257"/>
      <c r="WLX808" s="257"/>
      <c r="WLY808" s="257"/>
      <c r="WLZ808" s="257"/>
      <c r="WMA808" s="257"/>
      <c r="WMB808" s="257"/>
      <c r="WMC808" s="257"/>
      <c r="WMD808" s="257"/>
      <c r="WME808" s="257"/>
      <c r="WMF808" s="257"/>
      <c r="WMG808" s="257"/>
      <c r="WMH808" s="257"/>
      <c r="WMI808" s="257"/>
      <c r="WMJ808" s="257"/>
      <c r="WMK808" s="257"/>
      <c r="WML808" s="257"/>
      <c r="WMM808" s="257"/>
      <c r="WMN808" s="257"/>
      <c r="WMO808" s="257"/>
      <c r="WMP808" s="257"/>
      <c r="WMQ808" s="257"/>
      <c r="WMR808" s="257"/>
      <c r="WMS808" s="257"/>
      <c r="WMT808" s="257"/>
      <c r="WMU808" s="257"/>
      <c r="WMV808" s="257"/>
      <c r="WMW808" s="257"/>
      <c r="WMX808" s="257"/>
      <c r="WMY808" s="257"/>
      <c r="WMZ808" s="257"/>
      <c r="WNA808" s="257"/>
      <c r="WNB808" s="257"/>
      <c r="WNC808" s="257"/>
      <c r="WND808" s="257"/>
      <c r="WNE808" s="257"/>
      <c r="WNF808" s="257"/>
      <c r="WNG808" s="257"/>
      <c r="WNH808" s="257"/>
      <c r="WNI808" s="257"/>
      <c r="WNJ808" s="257"/>
      <c r="WNK808" s="257"/>
      <c r="WNL808" s="257"/>
      <c r="WNM808" s="257"/>
      <c r="WNN808" s="257"/>
      <c r="WNO808" s="257"/>
      <c r="WNP808" s="257"/>
      <c r="WNQ808" s="257"/>
      <c r="WNR808" s="257"/>
      <c r="WNS808" s="257"/>
      <c r="WNT808" s="257"/>
      <c r="WNU808" s="257"/>
      <c r="WNV808" s="257"/>
      <c r="WNW808" s="257"/>
      <c r="WNX808" s="257"/>
      <c r="WNY808" s="257"/>
      <c r="WNZ808" s="257"/>
      <c r="WOA808" s="257"/>
      <c r="WOB808" s="257"/>
      <c r="WOC808" s="257"/>
      <c r="WOD808" s="257"/>
      <c r="WOE808" s="257"/>
      <c r="WOF808" s="257"/>
      <c r="WOG808" s="257"/>
      <c r="WOH808" s="257"/>
      <c r="WOI808" s="257"/>
      <c r="WOJ808" s="257"/>
      <c r="WOK808" s="257"/>
      <c r="WOL808" s="257"/>
      <c r="WOM808" s="257"/>
      <c r="WON808" s="257"/>
      <c r="WOO808" s="257"/>
      <c r="WOP808" s="257"/>
      <c r="WOQ808" s="257"/>
      <c r="WOR808" s="257"/>
      <c r="WOS808" s="257"/>
      <c r="WOT808" s="257"/>
      <c r="WOU808" s="257"/>
      <c r="WOV808" s="257"/>
      <c r="WOW808" s="257"/>
      <c r="WOX808" s="257"/>
      <c r="WOY808" s="257"/>
      <c r="WOZ808" s="257"/>
      <c r="WPA808" s="257"/>
      <c r="WPB808" s="257"/>
      <c r="WPC808" s="257"/>
      <c r="WPD808" s="257"/>
      <c r="WPE808" s="257"/>
      <c r="WPF808" s="257"/>
      <c r="WPG808" s="257"/>
      <c r="WPH808" s="257"/>
      <c r="WPI808" s="257"/>
      <c r="WPJ808" s="257"/>
      <c r="WPK808" s="257"/>
      <c r="WPL808" s="257"/>
      <c r="WPM808" s="257"/>
      <c r="WPN808" s="257"/>
      <c r="WPO808" s="257"/>
      <c r="WPP808" s="257"/>
      <c r="WPQ808" s="257"/>
      <c r="WPR808" s="257"/>
      <c r="WPS808" s="257"/>
      <c r="WPT808" s="257"/>
      <c r="WPU808" s="257"/>
      <c r="WPV808" s="257"/>
      <c r="WPW808" s="257"/>
      <c r="WPX808" s="257"/>
      <c r="WPY808" s="257"/>
      <c r="WPZ808" s="257"/>
      <c r="WQA808" s="257"/>
      <c r="WQB808" s="257"/>
      <c r="WQC808" s="257"/>
      <c r="WQD808" s="257"/>
      <c r="WQE808" s="257"/>
      <c r="WQF808" s="257"/>
      <c r="WQG808" s="257"/>
      <c r="WQH808" s="257"/>
      <c r="WQI808" s="257"/>
      <c r="WQJ808" s="257"/>
      <c r="WQK808" s="257"/>
      <c r="WQL808" s="257"/>
      <c r="WQM808" s="257"/>
      <c r="WQN808" s="257"/>
      <c r="WQO808" s="257"/>
      <c r="WQP808" s="257"/>
      <c r="WQQ808" s="257"/>
      <c r="WQR808" s="257"/>
      <c r="WQS808" s="257"/>
      <c r="WQT808" s="257"/>
      <c r="WQU808" s="257"/>
      <c r="WQV808" s="257"/>
      <c r="WQW808" s="257"/>
      <c r="WQX808" s="257"/>
      <c r="WQY808" s="257"/>
      <c r="WQZ808" s="257"/>
      <c r="WRA808" s="257"/>
      <c r="WRB808" s="257"/>
      <c r="WRC808" s="257"/>
      <c r="WRD808" s="257"/>
      <c r="WRE808" s="257"/>
      <c r="WRF808" s="257"/>
      <c r="WRG808" s="257"/>
      <c r="WRH808" s="257"/>
      <c r="WRI808" s="257"/>
      <c r="WRJ808" s="257"/>
      <c r="WRK808" s="257"/>
      <c r="WRL808" s="257"/>
      <c r="WRM808" s="257"/>
      <c r="WRN808" s="257"/>
      <c r="WRO808" s="257"/>
      <c r="WRP808" s="257"/>
      <c r="WRQ808" s="257"/>
      <c r="WRR808" s="257"/>
      <c r="WRS808" s="257"/>
      <c r="WRT808" s="257"/>
      <c r="WRU808" s="257"/>
      <c r="WRV808" s="257"/>
      <c r="WRW808" s="257"/>
      <c r="WRX808" s="257"/>
      <c r="WRY808" s="257"/>
      <c r="WRZ808" s="257"/>
      <c r="WSA808" s="257"/>
      <c r="WSB808" s="257"/>
      <c r="WSC808" s="257"/>
      <c r="WSD808" s="257"/>
      <c r="WSE808" s="257"/>
      <c r="WSF808" s="257"/>
      <c r="WSG808" s="257"/>
      <c r="WSH808" s="257"/>
      <c r="WSI808" s="257"/>
      <c r="WSJ808" s="257"/>
      <c r="WSK808" s="257"/>
      <c r="WSL808" s="257"/>
      <c r="WSM808" s="257"/>
      <c r="WSN808" s="257"/>
      <c r="WSO808" s="257"/>
      <c r="WSP808" s="257"/>
      <c r="WSQ808" s="257"/>
      <c r="WSR808" s="257"/>
      <c r="WSS808" s="257"/>
      <c r="WST808" s="257"/>
      <c r="WSU808" s="257"/>
      <c r="WSV808" s="257"/>
      <c r="WSW808" s="257"/>
      <c r="WSX808" s="257"/>
      <c r="WSY808" s="257"/>
      <c r="WSZ808" s="257"/>
      <c r="WTA808" s="257"/>
      <c r="WTB808" s="257"/>
      <c r="WTC808" s="257"/>
      <c r="WTD808" s="257"/>
      <c r="WTE808" s="257"/>
      <c r="WTF808" s="257"/>
      <c r="WTG808" s="257"/>
      <c r="WTH808" s="257"/>
      <c r="WTI808" s="257"/>
      <c r="WTJ808" s="257"/>
      <c r="WTK808" s="257"/>
      <c r="WTL808" s="257"/>
      <c r="WTM808" s="257"/>
      <c r="WTN808" s="257"/>
      <c r="WTO808" s="257"/>
      <c r="WTP808" s="257"/>
      <c r="WTQ808" s="257"/>
      <c r="WTR808" s="257"/>
      <c r="WTS808" s="257"/>
      <c r="WTT808" s="257"/>
      <c r="WTU808" s="257"/>
      <c r="WTV808" s="257"/>
      <c r="WTW808" s="257"/>
      <c r="WTX808" s="257"/>
      <c r="WTY808" s="257"/>
      <c r="WTZ808" s="257"/>
      <c r="WUA808" s="257"/>
      <c r="WUB808" s="257"/>
      <c r="WUC808" s="257"/>
      <c r="WUD808" s="257"/>
      <c r="WUE808" s="257"/>
      <c r="WUF808" s="257"/>
      <c r="WUG808" s="257"/>
      <c r="WUH808" s="257"/>
      <c r="WUI808" s="257"/>
      <c r="WUJ808" s="257"/>
      <c r="WUK808" s="257"/>
      <c r="WUL808" s="257"/>
      <c r="WUM808" s="257"/>
      <c r="WUN808" s="257"/>
      <c r="WUO808" s="257"/>
      <c r="WUP808" s="257"/>
      <c r="WUQ808" s="257"/>
      <c r="WUR808" s="257"/>
      <c r="WUS808" s="257"/>
      <c r="WUT808" s="257"/>
      <c r="WUU808" s="257"/>
      <c r="WUV808" s="257"/>
      <c r="WUW808" s="257"/>
      <c r="WUX808" s="257"/>
      <c r="WUY808" s="257"/>
      <c r="WUZ808" s="257"/>
      <c r="WVA808" s="257"/>
      <c r="WVB808" s="257"/>
      <c r="WVC808" s="257"/>
      <c r="WVD808" s="257"/>
      <c r="WVE808" s="257"/>
      <c r="WVF808" s="257"/>
      <c r="WVG808" s="257"/>
      <c r="WVH808" s="257"/>
      <c r="WVI808" s="257"/>
      <c r="WVJ808" s="257"/>
      <c r="WVK808" s="257"/>
      <c r="WVL808" s="257"/>
      <c r="WVM808" s="257"/>
      <c r="WVN808" s="257"/>
      <c r="WVO808" s="257"/>
      <c r="WVP808" s="257"/>
      <c r="WVQ808" s="257"/>
      <c r="WVR808" s="257"/>
      <c r="WVS808" s="257"/>
      <c r="WVT808" s="257"/>
      <c r="WVU808" s="257"/>
      <c r="WVV808" s="257"/>
      <c r="WVW808" s="257"/>
      <c r="WVX808" s="257"/>
      <c r="WVY808" s="257"/>
      <c r="WVZ808" s="257"/>
      <c r="WWA808" s="257"/>
      <c r="WWB808" s="257"/>
      <c r="WWC808" s="257"/>
      <c r="WWD808" s="257"/>
      <c r="WWE808" s="257"/>
      <c r="WWF808" s="257"/>
      <c r="WWG808" s="257"/>
      <c r="WWH808" s="257"/>
      <c r="WWI808" s="257"/>
      <c r="WWJ808" s="257"/>
      <c r="WWK808" s="257"/>
      <c r="WWL808" s="257"/>
      <c r="WWM808" s="257"/>
      <c r="WWN808" s="257"/>
      <c r="WWO808" s="257"/>
      <c r="WWP808" s="257"/>
      <c r="WWQ808" s="257"/>
      <c r="WWR808" s="257"/>
      <c r="WWS808" s="257"/>
      <c r="WWT808" s="257"/>
      <c r="WWU808" s="257"/>
      <c r="WWV808" s="257"/>
      <c r="WWW808" s="257"/>
      <c r="WWX808" s="257"/>
      <c r="WWY808" s="257"/>
      <c r="WWZ808" s="257"/>
      <c r="WXA808" s="257"/>
      <c r="WXB808" s="257"/>
      <c r="WXC808" s="257"/>
      <c r="WXD808" s="257"/>
      <c r="WXE808" s="257"/>
      <c r="WXF808" s="257"/>
      <c r="WXG808" s="257"/>
      <c r="WXH808" s="257"/>
      <c r="WXI808" s="257"/>
      <c r="WXJ808" s="257"/>
      <c r="WXK808" s="257"/>
      <c r="WXL808" s="257"/>
      <c r="WXM808" s="257"/>
      <c r="WXN808" s="257"/>
      <c r="WXO808" s="257"/>
      <c r="WXP808" s="257"/>
      <c r="WXQ808" s="257"/>
      <c r="WXR808" s="257"/>
      <c r="WXS808" s="257"/>
      <c r="WXT808" s="257"/>
      <c r="WXU808" s="257"/>
      <c r="WXV808" s="257"/>
      <c r="WXW808" s="257"/>
      <c r="WXX808" s="257"/>
      <c r="WXY808" s="257"/>
      <c r="WXZ808" s="257"/>
    </row>
    <row r="809" spans="1:16198" ht="35.25">
      <c r="B809" s="228" t="s">
        <v>266</v>
      </c>
      <c r="C809" s="246"/>
      <c r="D809" s="219" t="s">
        <v>17027</v>
      </c>
      <c r="E809" s="219" t="s">
        <v>17027</v>
      </c>
      <c r="F809" s="219" t="s">
        <v>17027</v>
      </c>
      <c r="G809" s="219" t="s">
        <v>17027</v>
      </c>
      <c r="H809" s="219" t="s">
        <v>17027</v>
      </c>
      <c r="I809" s="224">
        <f>I810</f>
        <v>4994.3</v>
      </c>
      <c r="J809" s="224">
        <f t="shared" si="465"/>
        <v>3051.11</v>
      </c>
      <c r="K809" s="224">
        <f t="shared" si="465"/>
        <v>3051.11</v>
      </c>
      <c r="L809" s="225">
        <f t="shared" si="465"/>
        <v>167</v>
      </c>
      <c r="M809" s="219" t="s">
        <v>17027</v>
      </c>
      <c r="N809" s="219" t="s">
        <v>17027</v>
      </c>
      <c r="O809" s="222" t="s">
        <v>17027</v>
      </c>
      <c r="P809" s="226">
        <f>P810</f>
        <v>4463775.1900000004</v>
      </c>
      <c r="Q809" s="226">
        <f t="shared" si="466"/>
        <v>0</v>
      </c>
      <c r="R809" s="224">
        <f t="shared" si="466"/>
        <v>0</v>
      </c>
      <c r="S809" s="224">
        <f t="shared" si="466"/>
        <v>0</v>
      </c>
      <c r="T809" s="224">
        <f t="shared" si="466"/>
        <v>4463775.1900000004</v>
      </c>
      <c r="U809" s="220">
        <f t="shared" si="443"/>
        <v>893.77394029193283</v>
      </c>
      <c r="V809" s="227">
        <f>V810</f>
        <v>1051.81</v>
      </c>
    </row>
    <row r="810" spans="1:16198" ht="35.25">
      <c r="B810" s="258">
        <v>1</v>
      </c>
      <c r="C810" s="239" t="s">
        <v>15443</v>
      </c>
      <c r="D810" s="233">
        <v>1898</v>
      </c>
      <c r="E810" s="233"/>
      <c r="F810" s="219" t="s">
        <v>17191</v>
      </c>
      <c r="G810" s="233">
        <v>3</v>
      </c>
      <c r="H810" s="233">
        <v>1</v>
      </c>
      <c r="I810" s="234">
        <v>4994.3</v>
      </c>
      <c r="J810" s="234">
        <v>3051.11</v>
      </c>
      <c r="K810" s="234">
        <v>3051.11</v>
      </c>
      <c r="L810" s="259">
        <v>167</v>
      </c>
      <c r="M810" s="233" t="s">
        <v>17049</v>
      </c>
      <c r="N810" s="233" t="s">
        <v>17065</v>
      </c>
      <c r="O810" s="233" t="s">
        <v>17179</v>
      </c>
      <c r="P810" s="234">
        <v>4463775.1900000004</v>
      </c>
      <c r="Q810" s="237">
        <v>0</v>
      </c>
      <c r="R810" s="224">
        <v>0</v>
      </c>
      <c r="S810" s="224">
        <v>0</v>
      </c>
      <c r="T810" s="224">
        <f>P810-S810-R810-Q810</f>
        <v>4463775.1900000004</v>
      </c>
      <c r="U810" s="220">
        <f>P810/I810</f>
        <v>893.77394029193283</v>
      </c>
      <c r="V810" s="237">
        <v>1051.81</v>
      </c>
    </row>
    <row r="811" spans="1:16198" ht="35.25">
      <c r="B811" s="228" t="s">
        <v>259</v>
      </c>
      <c r="C811" s="246"/>
      <c r="D811" s="219" t="s">
        <v>17027</v>
      </c>
      <c r="E811" s="219" t="s">
        <v>17027</v>
      </c>
      <c r="F811" s="219" t="s">
        <v>17027</v>
      </c>
      <c r="G811" s="219" t="s">
        <v>17027</v>
      </c>
      <c r="H811" s="219" t="s">
        <v>17027</v>
      </c>
      <c r="I811" s="224">
        <f>I812</f>
        <v>1245</v>
      </c>
      <c r="J811" s="224">
        <f t="shared" ref="J811:L811" si="469">J812</f>
        <v>1111.9000000000001</v>
      </c>
      <c r="K811" s="224">
        <f t="shared" si="469"/>
        <v>1111.9000000000001</v>
      </c>
      <c r="L811" s="259">
        <f t="shared" si="469"/>
        <v>62</v>
      </c>
      <c r="M811" s="219" t="s">
        <v>17027</v>
      </c>
      <c r="N811" s="219" t="s">
        <v>17027</v>
      </c>
      <c r="O811" s="222" t="s">
        <v>17027</v>
      </c>
      <c r="P811" s="226">
        <f>P812</f>
        <v>11185401.199999999</v>
      </c>
      <c r="Q811" s="226">
        <f t="shared" ref="Q811:T811" si="470">Q812</f>
        <v>0</v>
      </c>
      <c r="R811" s="224">
        <f t="shared" si="470"/>
        <v>0</v>
      </c>
      <c r="S811" s="224">
        <f t="shared" si="470"/>
        <v>0</v>
      </c>
      <c r="T811" s="224">
        <f t="shared" si="470"/>
        <v>11185401.199999999</v>
      </c>
      <c r="U811" s="220">
        <f>P811/I811</f>
        <v>8984.2579919678701</v>
      </c>
      <c r="V811" s="227">
        <f>V812</f>
        <v>8984.26</v>
      </c>
    </row>
    <row r="812" spans="1:16198" ht="35.25">
      <c r="B812" s="258">
        <v>2</v>
      </c>
      <c r="C812" s="239" t="s">
        <v>15816</v>
      </c>
      <c r="D812" s="233">
        <v>1978</v>
      </c>
      <c r="E812" s="233"/>
      <c r="F812" s="219" t="s">
        <v>17191</v>
      </c>
      <c r="G812" s="233">
        <v>2</v>
      </c>
      <c r="H812" s="233">
        <v>4</v>
      </c>
      <c r="I812" s="234">
        <v>1245</v>
      </c>
      <c r="J812" s="234">
        <v>1111.9000000000001</v>
      </c>
      <c r="K812" s="234">
        <v>1111.9000000000001</v>
      </c>
      <c r="L812" s="259">
        <v>62</v>
      </c>
      <c r="M812" s="233" t="s">
        <v>17049</v>
      </c>
      <c r="N812" s="233" t="s">
        <v>17065</v>
      </c>
      <c r="O812" s="233" t="s">
        <v>17179</v>
      </c>
      <c r="P812" s="234">
        <v>11185401.199999999</v>
      </c>
      <c r="Q812" s="237"/>
      <c r="R812" s="224">
        <v>0</v>
      </c>
      <c r="S812" s="224">
        <v>0</v>
      </c>
      <c r="T812" s="224">
        <f>P812-R812-S812</f>
        <v>11185401.199999999</v>
      </c>
      <c r="U812" s="220">
        <f>P812/I812</f>
        <v>8984.2579919678701</v>
      </c>
      <c r="V812" s="237">
        <v>8984.26</v>
      </c>
    </row>
    <row r="813" spans="1:16198" ht="35.25">
      <c r="B813" s="304" t="s">
        <v>17424</v>
      </c>
      <c r="C813" s="305"/>
      <c r="D813" s="305"/>
      <c r="E813" s="305"/>
      <c r="F813" s="305"/>
      <c r="G813" s="305"/>
      <c r="H813" s="305"/>
      <c r="I813" s="305"/>
      <c r="J813" s="305"/>
      <c r="K813" s="305"/>
      <c r="L813" s="305"/>
      <c r="M813" s="305"/>
      <c r="N813" s="305"/>
      <c r="O813" s="305"/>
      <c r="P813" s="305"/>
      <c r="Q813" s="305"/>
      <c r="R813" s="305"/>
      <c r="S813" s="305"/>
      <c r="T813" s="305"/>
      <c r="U813" s="305"/>
      <c r="V813" s="306"/>
    </row>
    <row r="814" spans="1:16198" ht="35.25">
      <c r="B814" s="228" t="s">
        <v>17425</v>
      </c>
      <c r="C814" s="255"/>
      <c r="D814" s="219" t="s">
        <v>17027</v>
      </c>
      <c r="E814" s="219" t="s">
        <v>17027</v>
      </c>
      <c r="F814" s="219" t="s">
        <v>17027</v>
      </c>
      <c r="G814" s="219" t="s">
        <v>17027</v>
      </c>
      <c r="H814" s="219" t="s">
        <v>17027</v>
      </c>
      <c r="I814" s="224">
        <f>I815</f>
        <v>17571.349999999999</v>
      </c>
      <c r="J814" s="224">
        <f t="shared" ref="J814:L814" si="471">J815</f>
        <v>13589.45</v>
      </c>
      <c r="K814" s="224">
        <f t="shared" si="471"/>
        <v>13589.45</v>
      </c>
      <c r="L814" s="225">
        <f t="shared" si="471"/>
        <v>734</v>
      </c>
      <c r="M814" s="219" t="s">
        <v>17027</v>
      </c>
      <c r="N814" s="219" t="s">
        <v>17027</v>
      </c>
      <c r="O814" s="222" t="s">
        <v>17027</v>
      </c>
      <c r="P814" s="226">
        <f>P815</f>
        <v>89646505.729999989</v>
      </c>
      <c r="Q814" s="226">
        <f t="shared" ref="Q814:T814" si="472">Q815</f>
        <v>0</v>
      </c>
      <c r="R814" s="224">
        <f t="shared" si="472"/>
        <v>75783762.649999991</v>
      </c>
      <c r="S814" s="224">
        <f t="shared" si="472"/>
        <v>4003434.73</v>
      </c>
      <c r="T814" s="224">
        <f t="shared" si="472"/>
        <v>9859308.3499999996</v>
      </c>
      <c r="U814" s="220">
        <f>P814/I814</f>
        <v>5101.8564726102431</v>
      </c>
      <c r="V814" s="227">
        <f>V815</f>
        <v>10976.133146679111</v>
      </c>
    </row>
    <row r="815" spans="1:16198" s="256" customFormat="1" ht="35.25">
      <c r="B815" s="228" t="s">
        <v>17426</v>
      </c>
      <c r="C815" s="246"/>
      <c r="D815" s="219" t="s">
        <v>17027</v>
      </c>
      <c r="E815" s="219" t="s">
        <v>17027</v>
      </c>
      <c r="F815" s="219" t="s">
        <v>17027</v>
      </c>
      <c r="G815" s="219" t="s">
        <v>17027</v>
      </c>
      <c r="H815" s="219" t="s">
        <v>17027</v>
      </c>
      <c r="I815" s="224">
        <f>I816+I818+I822+I824+I826+I828+I830+I832+I834+I836+I838+I840+I842</f>
        <v>17571.349999999999</v>
      </c>
      <c r="J815" s="224">
        <f t="shared" ref="J815:L815" si="473">J816+J818+J822+J824+J826+J828+J830+J832+J834+J836+J838+J840+J842</f>
        <v>13589.45</v>
      </c>
      <c r="K815" s="224">
        <f t="shared" si="473"/>
        <v>13589.45</v>
      </c>
      <c r="L815" s="225">
        <f t="shared" si="473"/>
        <v>734</v>
      </c>
      <c r="M815" s="219" t="s">
        <v>17027</v>
      </c>
      <c r="N815" s="219" t="s">
        <v>17027</v>
      </c>
      <c r="O815" s="222" t="s">
        <v>17027</v>
      </c>
      <c r="P815" s="224">
        <f>P816+P818+P822+P824+P826+P828+P830+P832+P834+P836+P838+P840+P842</f>
        <v>89646505.729999989</v>
      </c>
      <c r="Q815" s="224">
        <f t="shared" ref="Q815:T815" si="474">Q816+Q818+Q822+Q824+Q826+Q828+Q830+Q832+Q834+Q836+Q838+Q840+Q842</f>
        <v>0</v>
      </c>
      <c r="R815" s="224">
        <f t="shared" si="474"/>
        <v>75783762.649999991</v>
      </c>
      <c r="S815" s="224">
        <f t="shared" si="474"/>
        <v>4003434.73</v>
      </c>
      <c r="T815" s="224">
        <f t="shared" si="474"/>
        <v>9859308.3499999996</v>
      </c>
      <c r="U815" s="220">
        <f t="shared" ref="U815:U843" si="475">P815/I815</f>
        <v>5101.8564726102431</v>
      </c>
      <c r="V815" s="227">
        <f>MAX(V816:V843)</f>
        <v>10976.133146679111</v>
      </c>
      <c r="W815" s="257"/>
      <c r="X815" s="257"/>
      <c r="Y815" s="257"/>
      <c r="Z815" s="257"/>
      <c r="AA815" s="257"/>
      <c r="AB815" s="257"/>
      <c r="AC815" s="257"/>
      <c r="AD815" s="257"/>
      <c r="AE815" s="257"/>
      <c r="AF815" s="257"/>
      <c r="AG815" s="257"/>
      <c r="AH815" s="257"/>
      <c r="AI815" s="257"/>
      <c r="AJ815" s="257"/>
      <c r="AK815" s="257"/>
      <c r="AL815" s="257"/>
      <c r="AM815" s="257"/>
      <c r="AN815" s="257"/>
      <c r="AO815" s="257"/>
      <c r="AP815" s="257"/>
      <c r="AQ815" s="257"/>
      <c r="AR815" s="257"/>
      <c r="AS815" s="257"/>
      <c r="AT815" s="257"/>
      <c r="AU815" s="257"/>
      <c r="AV815" s="257"/>
      <c r="AW815" s="257"/>
      <c r="AX815" s="257"/>
      <c r="AY815" s="257"/>
      <c r="AZ815" s="257"/>
      <c r="BA815" s="257"/>
      <c r="BB815" s="257"/>
      <c r="BC815" s="257"/>
      <c r="BD815" s="257"/>
      <c r="BE815" s="257"/>
      <c r="BF815" s="257"/>
      <c r="BG815" s="257"/>
      <c r="BH815" s="257"/>
      <c r="BI815" s="257"/>
      <c r="BJ815" s="257"/>
      <c r="BK815" s="257"/>
      <c r="BL815" s="257"/>
      <c r="BM815" s="257"/>
      <c r="BN815" s="257"/>
      <c r="BO815" s="257"/>
      <c r="BP815" s="257"/>
      <c r="BQ815" s="257"/>
      <c r="BR815" s="257"/>
      <c r="BS815" s="257"/>
      <c r="BT815" s="257"/>
      <c r="BU815" s="257"/>
      <c r="BV815" s="257"/>
      <c r="BW815" s="257"/>
      <c r="BX815" s="257"/>
      <c r="BY815" s="257"/>
      <c r="BZ815" s="257"/>
      <c r="CA815" s="257"/>
      <c r="CB815" s="257"/>
      <c r="CC815" s="257"/>
      <c r="CD815" s="257"/>
      <c r="CE815" s="257"/>
      <c r="CF815" s="257"/>
      <c r="CG815" s="257"/>
      <c r="CH815" s="257"/>
      <c r="CI815" s="257"/>
      <c r="CJ815" s="257"/>
      <c r="CK815" s="257"/>
      <c r="CL815" s="257"/>
      <c r="CM815" s="257"/>
      <c r="CN815" s="257"/>
      <c r="CO815" s="257"/>
      <c r="CP815" s="257"/>
      <c r="CQ815" s="257"/>
      <c r="CR815" s="257"/>
      <c r="CS815" s="257"/>
      <c r="CT815" s="257"/>
      <c r="CU815" s="257"/>
      <c r="CV815" s="257"/>
      <c r="CW815" s="257"/>
      <c r="CX815" s="257"/>
      <c r="CY815" s="257"/>
      <c r="CZ815" s="257"/>
      <c r="DA815" s="257"/>
      <c r="DB815" s="257"/>
      <c r="DC815" s="257"/>
      <c r="DD815" s="257"/>
      <c r="DE815" s="257"/>
      <c r="DF815" s="257"/>
      <c r="DG815" s="257"/>
      <c r="DH815" s="257"/>
      <c r="DI815" s="257"/>
      <c r="DJ815" s="257"/>
      <c r="DK815" s="257"/>
      <c r="DL815" s="257"/>
      <c r="DM815" s="257"/>
      <c r="DN815" s="257"/>
      <c r="DO815" s="257"/>
      <c r="DP815" s="257"/>
      <c r="DQ815" s="257"/>
      <c r="DR815" s="257"/>
      <c r="DS815" s="257"/>
      <c r="DT815" s="257"/>
      <c r="DU815" s="257"/>
      <c r="DV815" s="257"/>
      <c r="DW815" s="257"/>
      <c r="DX815" s="257"/>
      <c r="DY815" s="257"/>
      <c r="DZ815" s="257"/>
      <c r="EA815" s="257"/>
      <c r="EB815" s="257"/>
      <c r="EC815" s="257"/>
      <c r="ED815" s="257"/>
      <c r="EE815" s="257"/>
      <c r="EF815" s="257"/>
      <c r="EG815" s="257"/>
      <c r="EH815" s="257"/>
      <c r="EI815" s="257"/>
      <c r="EJ815" s="257"/>
      <c r="EK815" s="257"/>
      <c r="EL815" s="257"/>
      <c r="EM815" s="257"/>
      <c r="EN815" s="257"/>
      <c r="EO815" s="257"/>
      <c r="EP815" s="257"/>
      <c r="EQ815" s="257"/>
      <c r="ER815" s="257"/>
      <c r="ES815" s="257"/>
      <c r="ET815" s="257"/>
      <c r="EU815" s="257"/>
      <c r="EV815" s="257"/>
      <c r="EW815" s="257"/>
      <c r="EX815" s="257"/>
      <c r="EY815" s="257"/>
      <c r="EZ815" s="257"/>
      <c r="FA815" s="257"/>
      <c r="FB815" s="257"/>
      <c r="FC815" s="257"/>
      <c r="FD815" s="257"/>
      <c r="FE815" s="257"/>
      <c r="FF815" s="257"/>
      <c r="FG815" s="257"/>
      <c r="FH815" s="257"/>
      <c r="FI815" s="257"/>
      <c r="FJ815" s="257"/>
      <c r="FK815" s="257"/>
      <c r="FL815" s="257"/>
      <c r="FM815" s="257"/>
      <c r="FN815" s="257"/>
      <c r="FO815" s="257"/>
      <c r="FP815" s="257"/>
      <c r="FQ815" s="257"/>
      <c r="FR815" s="257"/>
      <c r="FS815" s="257"/>
      <c r="FT815" s="257"/>
      <c r="FU815" s="257"/>
      <c r="FV815" s="257"/>
      <c r="FW815" s="257"/>
      <c r="FX815" s="257"/>
      <c r="FY815" s="257"/>
      <c r="FZ815" s="257"/>
      <c r="GA815" s="257"/>
      <c r="GB815" s="257"/>
      <c r="GC815" s="257"/>
      <c r="GD815" s="257"/>
      <c r="GE815" s="257"/>
      <c r="GF815" s="257"/>
      <c r="GG815" s="257"/>
      <c r="GH815" s="257"/>
      <c r="GI815" s="257"/>
      <c r="GJ815" s="257"/>
      <c r="GK815" s="257"/>
      <c r="GL815" s="257"/>
      <c r="GM815" s="257"/>
      <c r="GN815" s="257"/>
      <c r="GO815" s="257"/>
      <c r="GP815" s="257"/>
      <c r="GQ815" s="257"/>
      <c r="GR815" s="257"/>
      <c r="GS815" s="257"/>
      <c r="GT815" s="257"/>
      <c r="GU815" s="257"/>
      <c r="GV815" s="257"/>
      <c r="GW815" s="257"/>
      <c r="GX815" s="257"/>
      <c r="GY815" s="257"/>
      <c r="GZ815" s="257"/>
      <c r="HA815" s="257"/>
      <c r="HB815" s="257"/>
      <c r="HC815" s="257"/>
      <c r="HD815" s="257"/>
      <c r="HE815" s="257"/>
      <c r="HF815" s="257"/>
      <c r="HG815" s="257"/>
      <c r="HH815" s="257"/>
      <c r="HI815" s="257"/>
      <c r="HJ815" s="257"/>
      <c r="HK815" s="257"/>
      <c r="HL815" s="257"/>
      <c r="HM815" s="257"/>
      <c r="HN815" s="257"/>
      <c r="HO815" s="257"/>
      <c r="HP815" s="257"/>
      <c r="HQ815" s="257"/>
      <c r="HR815" s="257"/>
      <c r="HS815" s="257"/>
      <c r="HT815" s="257"/>
      <c r="HU815" s="257"/>
      <c r="HV815" s="257"/>
      <c r="HW815" s="257"/>
      <c r="HX815" s="257"/>
      <c r="HY815" s="257"/>
      <c r="HZ815" s="257"/>
      <c r="IA815" s="257"/>
      <c r="IB815" s="257"/>
      <c r="IC815" s="257"/>
      <c r="ID815" s="257"/>
      <c r="IE815" s="257"/>
      <c r="IF815" s="257"/>
      <c r="IG815" s="257"/>
      <c r="IH815" s="257"/>
      <c r="II815" s="257"/>
      <c r="IJ815" s="257"/>
      <c r="IK815" s="257"/>
      <c r="IL815" s="257"/>
      <c r="IM815" s="257"/>
      <c r="IN815" s="257"/>
      <c r="IO815" s="257"/>
      <c r="IP815" s="257"/>
      <c r="IQ815" s="257"/>
      <c r="IR815" s="257"/>
      <c r="IS815" s="257"/>
      <c r="IT815" s="257"/>
      <c r="IU815" s="257"/>
      <c r="IV815" s="257"/>
      <c r="IW815" s="257"/>
      <c r="IX815" s="257"/>
      <c r="IY815" s="257"/>
      <c r="IZ815" s="257"/>
      <c r="JA815" s="257"/>
      <c r="JB815" s="257"/>
      <c r="JC815" s="257"/>
      <c r="JD815" s="257"/>
      <c r="JE815" s="257"/>
      <c r="JF815" s="257"/>
      <c r="JG815" s="257"/>
      <c r="JH815" s="257"/>
      <c r="JI815" s="257"/>
      <c r="JJ815" s="257"/>
      <c r="JK815" s="257"/>
      <c r="JL815" s="257"/>
      <c r="JM815" s="257"/>
      <c r="JN815" s="257"/>
      <c r="JO815" s="257"/>
      <c r="JP815" s="257"/>
      <c r="JQ815" s="257"/>
      <c r="JR815" s="257"/>
      <c r="JS815" s="257"/>
      <c r="JT815" s="257"/>
      <c r="JU815" s="257"/>
      <c r="JV815" s="257"/>
      <c r="JW815" s="257"/>
      <c r="JX815" s="257"/>
      <c r="JY815" s="257"/>
      <c r="JZ815" s="257"/>
      <c r="KA815" s="257"/>
      <c r="KB815" s="257"/>
      <c r="KC815" s="257"/>
      <c r="KD815" s="257"/>
      <c r="KE815" s="257"/>
      <c r="KF815" s="257"/>
      <c r="KG815" s="257"/>
      <c r="KH815" s="257"/>
      <c r="KI815" s="257"/>
      <c r="KJ815" s="257"/>
      <c r="KK815" s="257"/>
      <c r="KL815" s="257"/>
      <c r="KM815" s="257"/>
      <c r="KN815" s="257"/>
      <c r="KO815" s="257"/>
      <c r="KP815" s="257"/>
      <c r="KQ815" s="257"/>
      <c r="KR815" s="257"/>
      <c r="KS815" s="257"/>
      <c r="KT815" s="257"/>
      <c r="KU815" s="257"/>
      <c r="KV815" s="257"/>
      <c r="KW815" s="257"/>
      <c r="KX815" s="257"/>
      <c r="KY815" s="257"/>
      <c r="KZ815" s="257"/>
      <c r="LA815" s="257"/>
      <c r="LB815" s="257"/>
      <c r="LC815" s="257"/>
      <c r="LD815" s="257"/>
      <c r="LE815" s="257"/>
      <c r="LF815" s="257"/>
      <c r="LG815" s="257"/>
      <c r="LH815" s="257"/>
      <c r="LI815" s="257"/>
      <c r="LJ815" s="257"/>
      <c r="LK815" s="257"/>
      <c r="LL815" s="257"/>
      <c r="LM815" s="257"/>
      <c r="LN815" s="257"/>
      <c r="LO815" s="257"/>
      <c r="LP815" s="257"/>
      <c r="LQ815" s="257"/>
      <c r="LR815" s="257"/>
      <c r="LS815" s="257"/>
      <c r="LT815" s="257"/>
      <c r="LU815" s="257"/>
      <c r="LV815" s="257"/>
      <c r="LW815" s="257"/>
      <c r="LX815" s="257"/>
      <c r="LY815" s="257"/>
      <c r="LZ815" s="257"/>
      <c r="MA815" s="257"/>
      <c r="MB815" s="257"/>
      <c r="MC815" s="257"/>
      <c r="MD815" s="257"/>
      <c r="ME815" s="257"/>
      <c r="MF815" s="257"/>
      <c r="MG815" s="257"/>
      <c r="MH815" s="257"/>
      <c r="MI815" s="257"/>
      <c r="MJ815" s="257"/>
      <c r="MK815" s="257"/>
      <c r="ML815" s="257"/>
      <c r="MM815" s="257"/>
      <c r="MN815" s="257"/>
      <c r="MO815" s="257"/>
      <c r="MP815" s="257"/>
      <c r="MQ815" s="257"/>
      <c r="MR815" s="257"/>
      <c r="MS815" s="257"/>
      <c r="MT815" s="257"/>
      <c r="MU815" s="257"/>
      <c r="MV815" s="257"/>
      <c r="MW815" s="257"/>
      <c r="MX815" s="257"/>
      <c r="MY815" s="257"/>
      <c r="MZ815" s="257"/>
      <c r="NA815" s="257"/>
      <c r="NB815" s="257"/>
      <c r="NC815" s="257"/>
      <c r="ND815" s="257"/>
      <c r="NE815" s="257"/>
      <c r="NF815" s="257"/>
      <c r="NG815" s="257"/>
      <c r="NH815" s="257"/>
      <c r="NI815" s="257"/>
      <c r="NJ815" s="257"/>
      <c r="NK815" s="257"/>
      <c r="NL815" s="257"/>
      <c r="NM815" s="257"/>
      <c r="NN815" s="257"/>
      <c r="NO815" s="257"/>
      <c r="NP815" s="257"/>
      <c r="NQ815" s="257"/>
      <c r="NR815" s="257"/>
      <c r="NS815" s="257"/>
      <c r="NT815" s="257"/>
      <c r="NU815" s="257"/>
      <c r="NV815" s="257"/>
      <c r="NW815" s="257"/>
      <c r="NX815" s="257"/>
      <c r="NY815" s="257"/>
      <c r="NZ815" s="257"/>
      <c r="OA815" s="257"/>
      <c r="OB815" s="257"/>
      <c r="OC815" s="257"/>
      <c r="OD815" s="257"/>
      <c r="OE815" s="257"/>
      <c r="OF815" s="257"/>
      <c r="OG815" s="257"/>
      <c r="OH815" s="257"/>
      <c r="OI815" s="257"/>
      <c r="OJ815" s="257"/>
      <c r="OK815" s="257"/>
      <c r="OL815" s="257"/>
      <c r="OM815" s="257"/>
      <c r="ON815" s="257"/>
      <c r="OO815" s="257"/>
      <c r="OP815" s="257"/>
      <c r="OQ815" s="257"/>
      <c r="OR815" s="257"/>
      <c r="OS815" s="257"/>
      <c r="OT815" s="257"/>
      <c r="OU815" s="257"/>
      <c r="OV815" s="257"/>
      <c r="OW815" s="257"/>
      <c r="OX815" s="257"/>
      <c r="OY815" s="257"/>
      <c r="OZ815" s="257"/>
      <c r="PA815" s="257"/>
      <c r="PB815" s="257"/>
      <c r="PC815" s="257"/>
      <c r="PD815" s="257"/>
      <c r="PE815" s="257"/>
      <c r="PF815" s="257"/>
      <c r="PG815" s="257"/>
      <c r="PH815" s="257"/>
      <c r="PI815" s="257"/>
      <c r="PJ815" s="257"/>
      <c r="PK815" s="257"/>
      <c r="PL815" s="257"/>
      <c r="PM815" s="257"/>
      <c r="PN815" s="257"/>
      <c r="PO815" s="257"/>
      <c r="PP815" s="257"/>
      <c r="PQ815" s="257"/>
      <c r="PR815" s="257"/>
      <c r="PS815" s="257"/>
      <c r="PT815" s="257"/>
      <c r="PU815" s="257"/>
      <c r="PV815" s="257"/>
      <c r="PW815" s="257"/>
      <c r="PX815" s="257"/>
      <c r="PY815" s="257"/>
      <c r="PZ815" s="257"/>
      <c r="QA815" s="257"/>
      <c r="QB815" s="257"/>
      <c r="QC815" s="257"/>
      <c r="QD815" s="257"/>
      <c r="QE815" s="257"/>
      <c r="QF815" s="257"/>
      <c r="QG815" s="257"/>
      <c r="QH815" s="257"/>
      <c r="QI815" s="257"/>
      <c r="QJ815" s="257"/>
      <c r="QK815" s="257"/>
      <c r="QL815" s="257"/>
      <c r="QM815" s="257"/>
      <c r="QN815" s="257"/>
      <c r="QO815" s="257"/>
      <c r="QP815" s="257"/>
      <c r="QQ815" s="257"/>
      <c r="QR815" s="257"/>
      <c r="QS815" s="257"/>
      <c r="QT815" s="257"/>
      <c r="QU815" s="257"/>
      <c r="QV815" s="257"/>
      <c r="QW815" s="257"/>
      <c r="QX815" s="257"/>
      <c r="QY815" s="257"/>
      <c r="QZ815" s="257"/>
      <c r="RA815" s="257"/>
      <c r="RB815" s="257"/>
      <c r="RC815" s="257"/>
      <c r="RD815" s="257"/>
      <c r="RE815" s="257"/>
      <c r="RF815" s="257"/>
      <c r="RG815" s="257"/>
      <c r="RH815" s="257"/>
      <c r="RI815" s="257"/>
      <c r="RJ815" s="257"/>
      <c r="RK815" s="257"/>
      <c r="RL815" s="257"/>
      <c r="RM815" s="257"/>
      <c r="RN815" s="257"/>
      <c r="RO815" s="257"/>
      <c r="RP815" s="257"/>
      <c r="RQ815" s="257"/>
      <c r="RR815" s="257"/>
      <c r="RS815" s="257"/>
      <c r="RT815" s="257"/>
      <c r="RU815" s="257"/>
      <c r="RV815" s="257"/>
      <c r="RW815" s="257"/>
      <c r="RX815" s="257"/>
      <c r="RY815" s="257"/>
      <c r="RZ815" s="257"/>
      <c r="SA815" s="257"/>
      <c r="SB815" s="257"/>
      <c r="SC815" s="257"/>
      <c r="SD815" s="257"/>
      <c r="SE815" s="257"/>
      <c r="SF815" s="257"/>
      <c r="SG815" s="257"/>
      <c r="SH815" s="257"/>
      <c r="SI815" s="257"/>
      <c r="SJ815" s="257"/>
      <c r="SK815" s="257"/>
      <c r="SL815" s="257"/>
      <c r="SM815" s="257"/>
      <c r="SN815" s="257"/>
      <c r="SO815" s="257"/>
      <c r="SP815" s="257"/>
      <c r="SQ815" s="257"/>
      <c r="SR815" s="257"/>
      <c r="SS815" s="257"/>
      <c r="ST815" s="257"/>
      <c r="SU815" s="257"/>
      <c r="SV815" s="257"/>
      <c r="SW815" s="257"/>
      <c r="SX815" s="257"/>
      <c r="SY815" s="257"/>
      <c r="SZ815" s="257"/>
      <c r="TA815" s="257"/>
      <c r="TB815" s="257"/>
      <c r="TC815" s="257"/>
      <c r="TD815" s="257"/>
      <c r="TE815" s="257"/>
      <c r="TF815" s="257"/>
      <c r="TG815" s="257"/>
      <c r="TH815" s="257"/>
      <c r="TI815" s="257"/>
      <c r="TJ815" s="257"/>
      <c r="TK815" s="257"/>
      <c r="TL815" s="257"/>
      <c r="TM815" s="257"/>
      <c r="TN815" s="257"/>
      <c r="TO815" s="257"/>
      <c r="TP815" s="257"/>
      <c r="TQ815" s="257"/>
      <c r="TR815" s="257"/>
      <c r="TS815" s="257"/>
      <c r="TT815" s="257"/>
      <c r="TU815" s="257"/>
      <c r="TV815" s="257"/>
      <c r="TW815" s="257"/>
      <c r="TX815" s="257"/>
      <c r="TY815" s="257"/>
      <c r="TZ815" s="257"/>
      <c r="UA815" s="257"/>
      <c r="UB815" s="257"/>
      <c r="UC815" s="257"/>
      <c r="UD815" s="257"/>
      <c r="UE815" s="257"/>
      <c r="UF815" s="257"/>
      <c r="UG815" s="257"/>
      <c r="UH815" s="257"/>
      <c r="UI815" s="257"/>
      <c r="UJ815" s="257"/>
      <c r="UK815" s="257"/>
      <c r="UL815" s="257"/>
      <c r="UM815" s="257"/>
      <c r="UN815" s="257"/>
      <c r="UO815" s="257"/>
      <c r="UP815" s="257"/>
      <c r="UQ815" s="257"/>
      <c r="UR815" s="257"/>
      <c r="US815" s="257"/>
      <c r="UT815" s="257"/>
      <c r="UU815" s="257"/>
      <c r="UV815" s="257"/>
      <c r="UW815" s="257"/>
      <c r="UX815" s="257"/>
      <c r="UY815" s="257"/>
      <c r="UZ815" s="257"/>
      <c r="VA815" s="257"/>
      <c r="VB815" s="257"/>
      <c r="VC815" s="257"/>
      <c r="VD815" s="257"/>
      <c r="VE815" s="257"/>
      <c r="VF815" s="257"/>
      <c r="VG815" s="257"/>
      <c r="VH815" s="257"/>
      <c r="VI815" s="257"/>
      <c r="VJ815" s="257"/>
      <c r="VK815" s="257"/>
      <c r="VL815" s="257"/>
      <c r="VM815" s="257"/>
      <c r="VN815" s="257"/>
      <c r="VO815" s="257"/>
      <c r="VP815" s="257"/>
      <c r="VQ815" s="257"/>
      <c r="VR815" s="257"/>
      <c r="VS815" s="257"/>
      <c r="VT815" s="257"/>
      <c r="VU815" s="257"/>
      <c r="VV815" s="257"/>
      <c r="VW815" s="257"/>
      <c r="VX815" s="257"/>
      <c r="VY815" s="257"/>
      <c r="VZ815" s="257"/>
      <c r="WA815" s="257"/>
      <c r="WB815" s="257"/>
      <c r="WC815" s="257"/>
      <c r="WD815" s="257"/>
      <c r="WE815" s="257"/>
      <c r="WF815" s="257"/>
      <c r="WG815" s="257"/>
      <c r="WH815" s="257"/>
      <c r="WI815" s="257"/>
      <c r="WJ815" s="257"/>
      <c r="WK815" s="257"/>
      <c r="WL815" s="257"/>
      <c r="WM815" s="257"/>
      <c r="WN815" s="257"/>
      <c r="WO815" s="257"/>
      <c r="WP815" s="257"/>
      <c r="WQ815" s="257"/>
      <c r="WR815" s="257"/>
      <c r="WS815" s="257"/>
      <c r="WT815" s="257"/>
      <c r="WU815" s="257"/>
      <c r="WV815" s="257"/>
      <c r="WW815" s="257"/>
      <c r="WX815" s="257"/>
      <c r="WY815" s="257"/>
      <c r="WZ815" s="257"/>
      <c r="XA815" s="257"/>
      <c r="XB815" s="257"/>
      <c r="XC815" s="257"/>
      <c r="XD815" s="257"/>
      <c r="XE815" s="257"/>
      <c r="XF815" s="257"/>
      <c r="XG815" s="257"/>
      <c r="XH815" s="257"/>
      <c r="XI815" s="257"/>
      <c r="XJ815" s="257"/>
      <c r="XK815" s="257"/>
      <c r="XL815" s="257"/>
      <c r="XM815" s="257"/>
      <c r="XN815" s="257"/>
      <c r="XO815" s="257"/>
      <c r="XP815" s="257"/>
      <c r="XQ815" s="257"/>
      <c r="XR815" s="257"/>
      <c r="XS815" s="257"/>
      <c r="XT815" s="257"/>
      <c r="XU815" s="257"/>
      <c r="XV815" s="257"/>
      <c r="XW815" s="257"/>
      <c r="XX815" s="257"/>
      <c r="XY815" s="257"/>
      <c r="XZ815" s="257"/>
      <c r="YA815" s="257"/>
      <c r="YB815" s="257"/>
      <c r="YC815" s="257"/>
      <c r="YD815" s="257"/>
      <c r="YE815" s="257"/>
      <c r="YF815" s="257"/>
      <c r="YG815" s="257"/>
      <c r="YH815" s="257"/>
      <c r="YI815" s="257"/>
      <c r="YJ815" s="257"/>
      <c r="YK815" s="257"/>
      <c r="YL815" s="257"/>
      <c r="YM815" s="257"/>
      <c r="YN815" s="257"/>
      <c r="YO815" s="257"/>
      <c r="YP815" s="257"/>
      <c r="YQ815" s="257"/>
      <c r="YR815" s="257"/>
      <c r="YS815" s="257"/>
      <c r="YT815" s="257"/>
      <c r="YU815" s="257"/>
      <c r="YV815" s="257"/>
      <c r="YW815" s="257"/>
      <c r="YX815" s="257"/>
      <c r="YY815" s="257"/>
      <c r="YZ815" s="257"/>
      <c r="ZA815" s="257"/>
      <c r="ZB815" s="257"/>
      <c r="ZC815" s="257"/>
      <c r="ZD815" s="257"/>
      <c r="ZE815" s="257"/>
      <c r="ZF815" s="257"/>
      <c r="ZG815" s="257"/>
      <c r="ZH815" s="257"/>
      <c r="ZI815" s="257"/>
      <c r="ZJ815" s="257"/>
      <c r="ZK815" s="257"/>
      <c r="ZL815" s="257"/>
      <c r="ZM815" s="257"/>
      <c r="ZN815" s="257"/>
      <c r="ZO815" s="257"/>
      <c r="ZP815" s="257"/>
      <c r="ZQ815" s="257"/>
      <c r="ZR815" s="257"/>
      <c r="ZS815" s="257"/>
      <c r="ZT815" s="257"/>
      <c r="ZU815" s="257"/>
      <c r="ZV815" s="257"/>
      <c r="ZW815" s="257"/>
      <c r="ZX815" s="257"/>
      <c r="ZY815" s="257"/>
      <c r="ZZ815" s="257"/>
      <c r="AAA815" s="257"/>
      <c r="AAB815" s="257"/>
      <c r="AAC815" s="257"/>
      <c r="AAD815" s="257"/>
      <c r="AAE815" s="257"/>
      <c r="AAF815" s="257"/>
      <c r="AAG815" s="257"/>
      <c r="AAH815" s="257"/>
      <c r="AAI815" s="257"/>
      <c r="AAJ815" s="257"/>
      <c r="AAK815" s="257"/>
      <c r="AAL815" s="257"/>
      <c r="AAM815" s="257"/>
      <c r="AAN815" s="257"/>
      <c r="AAO815" s="257"/>
      <c r="AAP815" s="257"/>
      <c r="AAQ815" s="257"/>
      <c r="AAR815" s="257"/>
      <c r="AAS815" s="257"/>
      <c r="AAT815" s="257"/>
      <c r="AAU815" s="257"/>
      <c r="AAV815" s="257"/>
      <c r="AAW815" s="257"/>
      <c r="AAX815" s="257"/>
      <c r="AAY815" s="257"/>
      <c r="AAZ815" s="257"/>
      <c r="ABA815" s="257"/>
      <c r="ABB815" s="257"/>
      <c r="ABC815" s="257"/>
      <c r="ABD815" s="257"/>
      <c r="ABE815" s="257"/>
      <c r="ABF815" s="257"/>
      <c r="ABG815" s="257"/>
      <c r="ABH815" s="257"/>
      <c r="ABI815" s="257"/>
      <c r="ABJ815" s="257"/>
      <c r="ABK815" s="257"/>
      <c r="ABL815" s="257"/>
      <c r="ABM815" s="257"/>
      <c r="ABN815" s="257"/>
      <c r="ABO815" s="257"/>
      <c r="ABP815" s="257"/>
      <c r="ABQ815" s="257"/>
      <c r="ABR815" s="257"/>
      <c r="ABS815" s="257"/>
      <c r="ABT815" s="257"/>
      <c r="ABU815" s="257"/>
      <c r="ABV815" s="257"/>
      <c r="ABW815" s="257"/>
      <c r="ABX815" s="257"/>
      <c r="ABY815" s="257"/>
      <c r="ABZ815" s="257"/>
      <c r="ACA815" s="257"/>
      <c r="ACB815" s="257"/>
      <c r="ACC815" s="257"/>
      <c r="ACD815" s="257"/>
      <c r="ACE815" s="257"/>
      <c r="ACF815" s="257"/>
      <c r="ACG815" s="257"/>
      <c r="ACH815" s="257"/>
      <c r="ACI815" s="257"/>
      <c r="ACJ815" s="257"/>
      <c r="ACK815" s="257"/>
      <c r="ACL815" s="257"/>
      <c r="ACM815" s="257"/>
      <c r="ACN815" s="257"/>
      <c r="ACO815" s="257"/>
      <c r="ACP815" s="257"/>
      <c r="ACQ815" s="257"/>
      <c r="ACR815" s="257"/>
      <c r="ACS815" s="257"/>
      <c r="ACT815" s="257"/>
      <c r="ACU815" s="257"/>
      <c r="ACV815" s="257"/>
      <c r="ACW815" s="257"/>
      <c r="ACX815" s="257"/>
      <c r="ACY815" s="257"/>
      <c r="ACZ815" s="257"/>
      <c r="ADA815" s="257"/>
      <c r="ADB815" s="257"/>
      <c r="ADC815" s="257"/>
      <c r="ADD815" s="257"/>
      <c r="ADE815" s="257"/>
      <c r="ADF815" s="257"/>
      <c r="ADG815" s="257"/>
      <c r="ADH815" s="257"/>
      <c r="ADI815" s="257"/>
      <c r="ADJ815" s="257"/>
      <c r="ADK815" s="257"/>
      <c r="ADL815" s="257"/>
      <c r="ADM815" s="257"/>
      <c r="ADN815" s="257"/>
      <c r="ADO815" s="257"/>
      <c r="ADP815" s="257"/>
      <c r="ADQ815" s="257"/>
      <c r="ADR815" s="257"/>
      <c r="ADS815" s="257"/>
      <c r="ADT815" s="257"/>
      <c r="ADU815" s="257"/>
      <c r="ADV815" s="257"/>
      <c r="ADW815" s="257"/>
      <c r="ADX815" s="257"/>
      <c r="ADY815" s="257"/>
      <c r="ADZ815" s="257"/>
      <c r="AEA815" s="257"/>
      <c r="AEB815" s="257"/>
      <c r="AEC815" s="257"/>
      <c r="AED815" s="257"/>
      <c r="AEE815" s="257"/>
      <c r="AEF815" s="257"/>
      <c r="AEG815" s="257"/>
      <c r="AEH815" s="257"/>
      <c r="AEI815" s="257"/>
      <c r="AEJ815" s="257"/>
      <c r="AEK815" s="257"/>
      <c r="AEL815" s="257"/>
      <c r="AEM815" s="257"/>
      <c r="AEN815" s="257"/>
      <c r="AEO815" s="257"/>
      <c r="AEP815" s="257"/>
      <c r="AEQ815" s="257"/>
      <c r="AER815" s="257"/>
      <c r="AES815" s="257"/>
      <c r="AET815" s="257"/>
      <c r="AEU815" s="257"/>
      <c r="AEV815" s="257"/>
      <c r="AEW815" s="257"/>
      <c r="AEX815" s="257"/>
      <c r="AEY815" s="257"/>
      <c r="AEZ815" s="257"/>
      <c r="AFA815" s="257"/>
      <c r="AFB815" s="257"/>
      <c r="AFC815" s="257"/>
      <c r="AFD815" s="257"/>
      <c r="AFE815" s="257"/>
      <c r="AFF815" s="257"/>
      <c r="AFG815" s="257"/>
      <c r="AFH815" s="257"/>
      <c r="AFI815" s="257"/>
      <c r="AFJ815" s="257"/>
      <c r="AFK815" s="257"/>
      <c r="AFL815" s="257"/>
      <c r="AFM815" s="257"/>
      <c r="AFN815" s="257"/>
      <c r="AFO815" s="257"/>
      <c r="AFP815" s="257"/>
      <c r="AFQ815" s="257"/>
      <c r="AFR815" s="257"/>
      <c r="AFS815" s="257"/>
      <c r="AFT815" s="257"/>
      <c r="AFU815" s="257"/>
      <c r="AFV815" s="257"/>
      <c r="AFW815" s="257"/>
      <c r="AFX815" s="257"/>
      <c r="AFY815" s="257"/>
      <c r="AFZ815" s="257"/>
      <c r="AGA815" s="257"/>
      <c r="AGB815" s="257"/>
      <c r="AGC815" s="257"/>
      <c r="AGD815" s="257"/>
      <c r="AGE815" s="257"/>
      <c r="AGF815" s="257"/>
      <c r="AGG815" s="257"/>
      <c r="AGH815" s="257"/>
      <c r="AGI815" s="257"/>
      <c r="AGJ815" s="257"/>
      <c r="AGK815" s="257"/>
      <c r="AGL815" s="257"/>
      <c r="AGM815" s="257"/>
      <c r="AGN815" s="257"/>
      <c r="AGO815" s="257"/>
      <c r="AGP815" s="257"/>
      <c r="AGQ815" s="257"/>
      <c r="AGR815" s="257"/>
      <c r="AGS815" s="257"/>
      <c r="AGT815" s="257"/>
      <c r="AGU815" s="257"/>
      <c r="AGV815" s="257"/>
      <c r="AGW815" s="257"/>
      <c r="AGX815" s="257"/>
      <c r="AGY815" s="257"/>
      <c r="AGZ815" s="257"/>
      <c r="AHA815" s="257"/>
      <c r="AHB815" s="257"/>
      <c r="AHC815" s="257"/>
      <c r="AHD815" s="257"/>
      <c r="AHE815" s="257"/>
      <c r="AHF815" s="257"/>
      <c r="AHG815" s="257"/>
      <c r="AHH815" s="257"/>
      <c r="AHI815" s="257"/>
      <c r="AHJ815" s="257"/>
      <c r="AHK815" s="257"/>
      <c r="AHL815" s="257"/>
      <c r="AHM815" s="257"/>
      <c r="AHN815" s="257"/>
      <c r="AHO815" s="257"/>
      <c r="AHP815" s="257"/>
      <c r="AHQ815" s="257"/>
      <c r="AHR815" s="257"/>
      <c r="AHS815" s="257"/>
      <c r="AHT815" s="257"/>
      <c r="AHU815" s="257"/>
      <c r="AHV815" s="257"/>
      <c r="AHW815" s="257"/>
      <c r="AHX815" s="257"/>
      <c r="AHY815" s="257"/>
      <c r="AHZ815" s="257"/>
      <c r="AIA815" s="257"/>
      <c r="AIB815" s="257"/>
      <c r="AIC815" s="257"/>
      <c r="AID815" s="257"/>
      <c r="AIE815" s="257"/>
      <c r="AIF815" s="257"/>
      <c r="AIG815" s="257"/>
      <c r="AIH815" s="257"/>
      <c r="AII815" s="257"/>
      <c r="AIJ815" s="257"/>
      <c r="AIK815" s="257"/>
      <c r="AIL815" s="257"/>
      <c r="AIM815" s="257"/>
      <c r="AIN815" s="257"/>
      <c r="AIO815" s="257"/>
      <c r="AIP815" s="257"/>
      <c r="AIQ815" s="257"/>
      <c r="AIR815" s="257"/>
      <c r="AIS815" s="257"/>
      <c r="AIT815" s="257"/>
      <c r="AIU815" s="257"/>
      <c r="AIV815" s="257"/>
      <c r="AIW815" s="257"/>
      <c r="AIX815" s="257"/>
      <c r="AIY815" s="257"/>
      <c r="AIZ815" s="257"/>
      <c r="AJA815" s="257"/>
      <c r="AJB815" s="257"/>
      <c r="AJC815" s="257"/>
      <c r="AJD815" s="257"/>
      <c r="AJE815" s="257"/>
      <c r="AJF815" s="257"/>
      <c r="AJG815" s="257"/>
      <c r="AJH815" s="257"/>
      <c r="AJI815" s="257"/>
      <c r="AJJ815" s="257"/>
      <c r="AJK815" s="257"/>
      <c r="AJL815" s="257"/>
      <c r="AJM815" s="257"/>
      <c r="AJN815" s="257"/>
      <c r="AJO815" s="257"/>
      <c r="AJP815" s="257"/>
      <c r="AJQ815" s="257"/>
      <c r="AJR815" s="257"/>
      <c r="AJS815" s="257"/>
      <c r="AJT815" s="257"/>
      <c r="AJU815" s="257"/>
      <c r="AJV815" s="257"/>
      <c r="AJW815" s="257"/>
      <c r="AJX815" s="257"/>
      <c r="AJY815" s="257"/>
      <c r="AJZ815" s="257"/>
      <c r="AKA815" s="257"/>
      <c r="AKB815" s="257"/>
      <c r="AKC815" s="257"/>
      <c r="AKD815" s="257"/>
      <c r="AKE815" s="257"/>
      <c r="AKF815" s="257"/>
      <c r="AKG815" s="257"/>
      <c r="AKH815" s="257"/>
      <c r="AKI815" s="257"/>
      <c r="AKJ815" s="257"/>
      <c r="AKK815" s="257"/>
      <c r="AKL815" s="257"/>
      <c r="AKM815" s="257"/>
      <c r="AKN815" s="257"/>
      <c r="AKO815" s="257"/>
      <c r="AKP815" s="257"/>
      <c r="AKQ815" s="257"/>
      <c r="AKR815" s="257"/>
      <c r="AKS815" s="257"/>
      <c r="AKT815" s="257"/>
      <c r="AKU815" s="257"/>
      <c r="AKV815" s="257"/>
      <c r="AKW815" s="257"/>
      <c r="AKX815" s="257"/>
      <c r="AKY815" s="257"/>
      <c r="AKZ815" s="257"/>
      <c r="ALA815" s="257"/>
      <c r="ALB815" s="257"/>
      <c r="ALC815" s="257"/>
      <c r="ALD815" s="257"/>
      <c r="ALE815" s="257"/>
      <c r="ALF815" s="257"/>
      <c r="ALG815" s="257"/>
      <c r="ALH815" s="257"/>
      <c r="ALI815" s="257"/>
      <c r="ALJ815" s="257"/>
      <c r="ALK815" s="257"/>
      <c r="ALL815" s="257"/>
      <c r="ALM815" s="257"/>
      <c r="ALN815" s="257"/>
      <c r="ALO815" s="257"/>
      <c r="ALP815" s="257"/>
      <c r="ALQ815" s="257"/>
      <c r="ALR815" s="257"/>
      <c r="ALS815" s="257"/>
      <c r="ALT815" s="257"/>
      <c r="ALU815" s="257"/>
      <c r="ALV815" s="257"/>
      <c r="ALW815" s="257"/>
      <c r="ALX815" s="257"/>
      <c r="ALY815" s="257"/>
      <c r="ALZ815" s="257"/>
      <c r="AMA815" s="257"/>
      <c r="AMB815" s="257"/>
      <c r="AMC815" s="257"/>
      <c r="AMD815" s="257"/>
      <c r="AME815" s="257"/>
      <c r="AMF815" s="257"/>
      <c r="AMG815" s="257"/>
      <c r="AMH815" s="257"/>
      <c r="AMI815" s="257"/>
      <c r="AMJ815" s="257"/>
      <c r="AMK815" s="257"/>
      <c r="AML815" s="257"/>
      <c r="AMM815" s="257"/>
      <c r="AMN815" s="257"/>
      <c r="AMO815" s="257"/>
      <c r="AMP815" s="257"/>
      <c r="AMQ815" s="257"/>
      <c r="AMR815" s="257"/>
      <c r="AMS815" s="257"/>
      <c r="AMT815" s="257"/>
      <c r="AMU815" s="257"/>
      <c r="AMV815" s="257"/>
      <c r="AMW815" s="257"/>
      <c r="AMX815" s="257"/>
      <c r="AMY815" s="257"/>
      <c r="AMZ815" s="257"/>
      <c r="ANA815" s="257"/>
      <c r="ANB815" s="257"/>
      <c r="ANC815" s="257"/>
      <c r="AND815" s="257"/>
      <c r="ANE815" s="257"/>
      <c r="ANF815" s="257"/>
      <c r="ANG815" s="257"/>
      <c r="ANH815" s="257"/>
      <c r="ANI815" s="257"/>
      <c r="ANJ815" s="257"/>
      <c r="ANK815" s="257"/>
      <c r="ANL815" s="257"/>
      <c r="ANM815" s="257"/>
      <c r="ANN815" s="257"/>
      <c r="ANO815" s="257"/>
      <c r="ANP815" s="257"/>
      <c r="ANQ815" s="257"/>
      <c r="ANR815" s="257"/>
      <c r="ANS815" s="257"/>
      <c r="ANT815" s="257"/>
      <c r="ANU815" s="257"/>
      <c r="ANV815" s="257"/>
      <c r="ANW815" s="257"/>
      <c r="ANX815" s="257"/>
      <c r="ANY815" s="257"/>
      <c r="ANZ815" s="257"/>
      <c r="AOA815" s="257"/>
      <c r="AOB815" s="257"/>
      <c r="AOC815" s="257"/>
      <c r="AOD815" s="257"/>
      <c r="AOE815" s="257"/>
      <c r="AOF815" s="257"/>
      <c r="AOG815" s="257"/>
      <c r="AOH815" s="257"/>
      <c r="AOI815" s="257"/>
      <c r="AOJ815" s="257"/>
      <c r="AOK815" s="257"/>
      <c r="AOL815" s="257"/>
      <c r="AOM815" s="257"/>
      <c r="AON815" s="257"/>
      <c r="AOO815" s="257"/>
      <c r="AOP815" s="257"/>
      <c r="AOQ815" s="257"/>
      <c r="AOR815" s="257"/>
      <c r="AOS815" s="257"/>
      <c r="AOT815" s="257"/>
      <c r="AOU815" s="257"/>
      <c r="AOV815" s="257"/>
      <c r="AOW815" s="257"/>
      <c r="AOX815" s="257"/>
      <c r="AOY815" s="257"/>
      <c r="AOZ815" s="257"/>
      <c r="APA815" s="257"/>
      <c r="APB815" s="257"/>
      <c r="APC815" s="257"/>
      <c r="APD815" s="257"/>
      <c r="APE815" s="257"/>
      <c r="APF815" s="257"/>
      <c r="APG815" s="257"/>
      <c r="APH815" s="257"/>
      <c r="API815" s="257"/>
      <c r="APJ815" s="257"/>
      <c r="APK815" s="257"/>
      <c r="APL815" s="257"/>
      <c r="APM815" s="257"/>
      <c r="APN815" s="257"/>
      <c r="APO815" s="257"/>
      <c r="APP815" s="257"/>
      <c r="APQ815" s="257"/>
      <c r="APR815" s="257"/>
      <c r="APS815" s="257"/>
      <c r="APT815" s="257"/>
      <c r="APU815" s="257"/>
      <c r="APV815" s="257"/>
      <c r="APW815" s="257"/>
      <c r="APX815" s="257"/>
      <c r="APY815" s="257"/>
      <c r="APZ815" s="257"/>
      <c r="AQA815" s="257"/>
      <c r="AQB815" s="257"/>
      <c r="AQC815" s="257"/>
      <c r="AQD815" s="257"/>
      <c r="AQE815" s="257"/>
      <c r="AQF815" s="257"/>
      <c r="AQG815" s="257"/>
      <c r="AQH815" s="257"/>
      <c r="AQI815" s="257"/>
      <c r="AQJ815" s="257"/>
      <c r="AQK815" s="257"/>
      <c r="AQL815" s="257"/>
      <c r="AQM815" s="257"/>
      <c r="AQN815" s="257"/>
      <c r="AQO815" s="257"/>
      <c r="AQP815" s="257"/>
      <c r="AQQ815" s="257"/>
      <c r="AQR815" s="257"/>
      <c r="AQS815" s="257"/>
      <c r="AQT815" s="257"/>
      <c r="AQU815" s="257"/>
      <c r="AQV815" s="257"/>
      <c r="AQW815" s="257"/>
      <c r="AQX815" s="257"/>
      <c r="AQY815" s="257"/>
      <c r="AQZ815" s="257"/>
      <c r="ARA815" s="257"/>
      <c r="ARB815" s="257"/>
      <c r="ARC815" s="257"/>
      <c r="ARD815" s="257"/>
      <c r="ARE815" s="257"/>
      <c r="ARF815" s="257"/>
      <c r="ARG815" s="257"/>
      <c r="ARH815" s="257"/>
      <c r="ARI815" s="257"/>
      <c r="ARJ815" s="257"/>
      <c r="ARK815" s="257"/>
      <c r="ARL815" s="257"/>
      <c r="ARM815" s="257"/>
      <c r="ARN815" s="257"/>
      <c r="ARO815" s="257"/>
      <c r="ARP815" s="257"/>
      <c r="ARQ815" s="257"/>
      <c r="ARR815" s="257"/>
      <c r="ARS815" s="257"/>
      <c r="ART815" s="257"/>
      <c r="ARU815" s="257"/>
      <c r="ARV815" s="257"/>
      <c r="ARW815" s="257"/>
      <c r="ARX815" s="257"/>
      <c r="ARY815" s="257"/>
      <c r="ARZ815" s="257"/>
      <c r="ASA815" s="257"/>
      <c r="ASB815" s="257"/>
      <c r="ASC815" s="257"/>
      <c r="ASD815" s="257"/>
      <c r="ASE815" s="257"/>
      <c r="ASF815" s="257"/>
      <c r="ASG815" s="257"/>
      <c r="ASH815" s="257"/>
      <c r="ASI815" s="257"/>
      <c r="ASJ815" s="257"/>
      <c r="ASK815" s="257"/>
      <c r="ASL815" s="257"/>
      <c r="ASM815" s="257"/>
      <c r="ASN815" s="257"/>
      <c r="ASO815" s="257"/>
      <c r="ASP815" s="257"/>
      <c r="ASQ815" s="257"/>
      <c r="ASR815" s="257"/>
      <c r="ASS815" s="257"/>
      <c r="AST815" s="257"/>
      <c r="ASU815" s="257"/>
      <c r="ASV815" s="257"/>
      <c r="ASW815" s="257"/>
      <c r="ASX815" s="257"/>
      <c r="ASY815" s="257"/>
      <c r="ASZ815" s="257"/>
      <c r="ATA815" s="257"/>
      <c r="ATB815" s="257"/>
      <c r="ATC815" s="257"/>
      <c r="ATD815" s="257"/>
      <c r="ATE815" s="257"/>
      <c r="ATF815" s="257"/>
      <c r="ATG815" s="257"/>
      <c r="ATH815" s="257"/>
      <c r="ATI815" s="257"/>
      <c r="ATJ815" s="257"/>
      <c r="ATK815" s="257"/>
      <c r="ATL815" s="257"/>
      <c r="ATM815" s="257"/>
      <c r="ATN815" s="257"/>
      <c r="ATO815" s="257"/>
      <c r="ATP815" s="257"/>
      <c r="ATQ815" s="257"/>
      <c r="ATR815" s="257"/>
      <c r="ATS815" s="257"/>
      <c r="ATT815" s="257"/>
      <c r="ATU815" s="257"/>
      <c r="ATV815" s="257"/>
      <c r="ATW815" s="257"/>
      <c r="ATX815" s="257"/>
      <c r="ATY815" s="257"/>
      <c r="ATZ815" s="257"/>
      <c r="AUA815" s="257"/>
      <c r="AUB815" s="257"/>
      <c r="AUC815" s="257"/>
      <c r="AUD815" s="257"/>
      <c r="AUE815" s="257"/>
      <c r="AUF815" s="257"/>
      <c r="AUG815" s="257"/>
      <c r="AUH815" s="257"/>
      <c r="AUI815" s="257"/>
      <c r="AUJ815" s="257"/>
      <c r="AUK815" s="257"/>
      <c r="AUL815" s="257"/>
      <c r="AUM815" s="257"/>
      <c r="AUN815" s="257"/>
      <c r="AUO815" s="257"/>
      <c r="AUP815" s="257"/>
      <c r="AUQ815" s="257"/>
      <c r="AUR815" s="257"/>
      <c r="AUS815" s="257"/>
      <c r="AUT815" s="257"/>
      <c r="AUU815" s="257"/>
      <c r="AUV815" s="257"/>
      <c r="AUW815" s="257"/>
      <c r="AUX815" s="257"/>
      <c r="AUY815" s="257"/>
      <c r="AUZ815" s="257"/>
      <c r="AVA815" s="257"/>
      <c r="AVB815" s="257"/>
      <c r="AVC815" s="257"/>
      <c r="AVD815" s="257"/>
      <c r="AVE815" s="257"/>
      <c r="AVF815" s="257"/>
      <c r="AVG815" s="257"/>
      <c r="AVH815" s="257"/>
      <c r="AVI815" s="257"/>
      <c r="AVJ815" s="257"/>
      <c r="AVK815" s="257"/>
      <c r="AVL815" s="257"/>
      <c r="AVM815" s="257"/>
      <c r="AVN815" s="257"/>
      <c r="AVO815" s="257"/>
      <c r="AVP815" s="257"/>
      <c r="AVQ815" s="257"/>
      <c r="AVR815" s="257"/>
      <c r="AVS815" s="257"/>
      <c r="AVT815" s="257"/>
      <c r="AVU815" s="257"/>
      <c r="AVV815" s="257"/>
      <c r="AVW815" s="257"/>
      <c r="AVX815" s="257"/>
      <c r="AVY815" s="257"/>
      <c r="AVZ815" s="257"/>
      <c r="AWA815" s="257"/>
      <c r="AWB815" s="257"/>
      <c r="AWC815" s="257"/>
      <c r="AWD815" s="257"/>
      <c r="AWE815" s="257"/>
      <c r="AWF815" s="257"/>
      <c r="AWG815" s="257"/>
      <c r="AWH815" s="257"/>
      <c r="AWI815" s="257"/>
      <c r="AWJ815" s="257"/>
      <c r="AWK815" s="257"/>
      <c r="AWL815" s="257"/>
      <c r="AWM815" s="257"/>
      <c r="AWN815" s="257"/>
      <c r="AWO815" s="257"/>
      <c r="AWP815" s="257"/>
      <c r="AWQ815" s="257"/>
      <c r="AWR815" s="257"/>
      <c r="AWS815" s="257"/>
      <c r="AWT815" s="257"/>
      <c r="AWU815" s="257"/>
      <c r="AWV815" s="257"/>
      <c r="AWW815" s="257"/>
      <c r="AWX815" s="257"/>
      <c r="AWY815" s="257"/>
      <c r="AWZ815" s="257"/>
      <c r="AXA815" s="257"/>
      <c r="AXB815" s="257"/>
      <c r="AXC815" s="257"/>
      <c r="AXD815" s="257"/>
      <c r="AXE815" s="257"/>
      <c r="AXF815" s="257"/>
      <c r="AXG815" s="257"/>
      <c r="AXH815" s="257"/>
      <c r="AXI815" s="257"/>
      <c r="AXJ815" s="257"/>
      <c r="AXK815" s="257"/>
      <c r="AXL815" s="257"/>
      <c r="AXM815" s="257"/>
      <c r="AXN815" s="257"/>
      <c r="AXO815" s="257"/>
      <c r="AXP815" s="257"/>
      <c r="AXQ815" s="257"/>
      <c r="AXR815" s="257"/>
      <c r="AXS815" s="257"/>
      <c r="AXT815" s="257"/>
      <c r="AXU815" s="257"/>
      <c r="AXV815" s="257"/>
      <c r="AXW815" s="257"/>
      <c r="AXX815" s="257"/>
      <c r="AXY815" s="257"/>
      <c r="AXZ815" s="257"/>
      <c r="AYA815" s="257"/>
      <c r="AYB815" s="257"/>
      <c r="AYC815" s="257"/>
      <c r="AYD815" s="257"/>
      <c r="AYE815" s="257"/>
      <c r="AYF815" s="257"/>
      <c r="AYG815" s="257"/>
      <c r="AYH815" s="257"/>
      <c r="AYI815" s="257"/>
      <c r="AYJ815" s="257"/>
      <c r="AYK815" s="257"/>
      <c r="AYL815" s="257"/>
      <c r="AYM815" s="257"/>
      <c r="AYN815" s="257"/>
      <c r="AYO815" s="257"/>
      <c r="AYP815" s="257"/>
      <c r="AYQ815" s="257"/>
      <c r="AYR815" s="257"/>
      <c r="AYS815" s="257"/>
      <c r="AYT815" s="257"/>
      <c r="AYU815" s="257"/>
      <c r="AYV815" s="257"/>
      <c r="AYW815" s="257"/>
      <c r="AYX815" s="257"/>
      <c r="AYY815" s="257"/>
      <c r="AYZ815" s="257"/>
      <c r="AZA815" s="257"/>
      <c r="AZB815" s="257"/>
      <c r="AZC815" s="257"/>
      <c r="AZD815" s="257"/>
      <c r="AZE815" s="257"/>
      <c r="AZF815" s="257"/>
      <c r="AZG815" s="257"/>
      <c r="AZH815" s="257"/>
      <c r="AZI815" s="257"/>
      <c r="AZJ815" s="257"/>
      <c r="AZK815" s="257"/>
      <c r="AZL815" s="257"/>
      <c r="AZM815" s="257"/>
      <c r="AZN815" s="257"/>
      <c r="AZO815" s="257"/>
      <c r="AZP815" s="257"/>
      <c r="AZQ815" s="257"/>
      <c r="AZR815" s="257"/>
      <c r="AZS815" s="257"/>
      <c r="AZT815" s="257"/>
      <c r="AZU815" s="257"/>
      <c r="AZV815" s="257"/>
      <c r="AZW815" s="257"/>
      <c r="AZX815" s="257"/>
      <c r="AZY815" s="257"/>
      <c r="AZZ815" s="257"/>
      <c r="BAA815" s="257"/>
      <c r="BAB815" s="257"/>
      <c r="BAC815" s="257"/>
      <c r="BAD815" s="257"/>
      <c r="BAE815" s="257"/>
      <c r="BAF815" s="257"/>
      <c r="BAG815" s="257"/>
      <c r="BAH815" s="257"/>
      <c r="BAI815" s="257"/>
      <c r="BAJ815" s="257"/>
      <c r="BAK815" s="257"/>
      <c r="BAL815" s="257"/>
      <c r="BAM815" s="257"/>
      <c r="BAN815" s="257"/>
      <c r="BAO815" s="257"/>
      <c r="BAP815" s="257"/>
      <c r="BAQ815" s="257"/>
      <c r="BAR815" s="257"/>
      <c r="BAS815" s="257"/>
      <c r="BAT815" s="257"/>
      <c r="BAU815" s="257"/>
      <c r="BAV815" s="257"/>
      <c r="BAW815" s="257"/>
      <c r="BAX815" s="257"/>
      <c r="BAY815" s="257"/>
      <c r="BAZ815" s="257"/>
      <c r="BBA815" s="257"/>
      <c r="BBB815" s="257"/>
      <c r="BBC815" s="257"/>
      <c r="BBD815" s="257"/>
      <c r="BBE815" s="257"/>
      <c r="BBF815" s="257"/>
      <c r="BBG815" s="257"/>
      <c r="BBH815" s="257"/>
      <c r="BBI815" s="257"/>
      <c r="BBJ815" s="257"/>
      <c r="BBK815" s="257"/>
      <c r="BBL815" s="257"/>
      <c r="BBM815" s="257"/>
      <c r="BBN815" s="257"/>
      <c r="BBO815" s="257"/>
      <c r="BBP815" s="257"/>
      <c r="BBQ815" s="257"/>
      <c r="BBR815" s="257"/>
      <c r="BBS815" s="257"/>
      <c r="BBT815" s="257"/>
      <c r="BBU815" s="257"/>
      <c r="BBV815" s="257"/>
      <c r="BBW815" s="257"/>
      <c r="BBX815" s="257"/>
      <c r="BBY815" s="257"/>
      <c r="BBZ815" s="257"/>
      <c r="BCA815" s="257"/>
      <c r="BCB815" s="257"/>
      <c r="BCC815" s="257"/>
      <c r="BCD815" s="257"/>
      <c r="BCE815" s="257"/>
      <c r="BCF815" s="257"/>
      <c r="BCG815" s="257"/>
      <c r="BCH815" s="257"/>
      <c r="BCI815" s="257"/>
      <c r="BCJ815" s="257"/>
      <c r="BCK815" s="257"/>
      <c r="BCL815" s="257"/>
      <c r="BCM815" s="257"/>
      <c r="BCN815" s="257"/>
      <c r="BCO815" s="257"/>
      <c r="BCP815" s="257"/>
      <c r="BCQ815" s="257"/>
      <c r="BCR815" s="257"/>
      <c r="BCS815" s="257"/>
      <c r="BCT815" s="257"/>
      <c r="BCU815" s="257"/>
      <c r="BCV815" s="257"/>
      <c r="BCW815" s="257"/>
      <c r="BCX815" s="257"/>
      <c r="BCY815" s="257"/>
      <c r="BCZ815" s="257"/>
      <c r="BDA815" s="257"/>
      <c r="BDB815" s="257"/>
      <c r="BDC815" s="257"/>
      <c r="BDD815" s="257"/>
      <c r="BDE815" s="257"/>
      <c r="BDF815" s="257"/>
      <c r="BDG815" s="257"/>
      <c r="BDH815" s="257"/>
      <c r="BDI815" s="257"/>
      <c r="BDJ815" s="257"/>
      <c r="BDK815" s="257"/>
      <c r="BDL815" s="257"/>
      <c r="BDM815" s="257"/>
      <c r="BDN815" s="257"/>
      <c r="BDO815" s="257"/>
      <c r="BDP815" s="257"/>
      <c r="BDQ815" s="257"/>
      <c r="BDR815" s="257"/>
      <c r="BDS815" s="257"/>
      <c r="BDT815" s="257"/>
      <c r="BDU815" s="257"/>
      <c r="BDV815" s="257"/>
      <c r="BDW815" s="257"/>
      <c r="BDX815" s="257"/>
      <c r="BDY815" s="257"/>
      <c r="BDZ815" s="257"/>
      <c r="BEA815" s="257"/>
      <c r="BEB815" s="257"/>
      <c r="BEC815" s="257"/>
      <c r="BED815" s="257"/>
      <c r="BEE815" s="257"/>
      <c r="BEF815" s="257"/>
      <c r="BEG815" s="257"/>
      <c r="BEH815" s="257"/>
      <c r="BEI815" s="257"/>
      <c r="BEJ815" s="257"/>
      <c r="BEK815" s="257"/>
      <c r="BEL815" s="257"/>
      <c r="BEM815" s="257"/>
      <c r="BEN815" s="257"/>
      <c r="BEO815" s="257"/>
      <c r="BEP815" s="257"/>
      <c r="BEQ815" s="257"/>
      <c r="BER815" s="257"/>
      <c r="BES815" s="257"/>
      <c r="BET815" s="257"/>
      <c r="BEU815" s="257"/>
      <c r="BEV815" s="257"/>
      <c r="BEW815" s="257"/>
      <c r="BEX815" s="257"/>
      <c r="BEY815" s="257"/>
      <c r="BEZ815" s="257"/>
      <c r="BFA815" s="257"/>
      <c r="BFB815" s="257"/>
      <c r="BFC815" s="257"/>
      <c r="BFD815" s="257"/>
      <c r="BFE815" s="257"/>
      <c r="BFF815" s="257"/>
      <c r="BFG815" s="257"/>
      <c r="BFH815" s="257"/>
      <c r="BFI815" s="257"/>
      <c r="BFJ815" s="257"/>
      <c r="BFK815" s="257"/>
      <c r="BFL815" s="257"/>
      <c r="BFM815" s="257"/>
      <c r="BFN815" s="257"/>
      <c r="BFO815" s="257"/>
      <c r="BFP815" s="257"/>
      <c r="BFQ815" s="257"/>
      <c r="BFR815" s="257"/>
      <c r="BFS815" s="257"/>
      <c r="BFT815" s="257"/>
      <c r="BFU815" s="257"/>
      <c r="BFV815" s="257"/>
      <c r="BFW815" s="257"/>
      <c r="BFX815" s="257"/>
      <c r="BFY815" s="257"/>
      <c r="BFZ815" s="257"/>
      <c r="BGA815" s="257"/>
      <c r="BGB815" s="257"/>
      <c r="BGC815" s="257"/>
      <c r="BGD815" s="257"/>
      <c r="BGE815" s="257"/>
      <c r="BGF815" s="257"/>
      <c r="BGG815" s="257"/>
      <c r="BGH815" s="257"/>
      <c r="BGI815" s="257"/>
      <c r="BGJ815" s="257"/>
      <c r="BGK815" s="257"/>
      <c r="BGL815" s="257"/>
      <c r="BGM815" s="257"/>
      <c r="BGN815" s="257"/>
      <c r="BGO815" s="257"/>
      <c r="BGP815" s="257"/>
      <c r="BGQ815" s="257"/>
      <c r="BGR815" s="257"/>
      <c r="BGS815" s="257"/>
      <c r="BGT815" s="257"/>
      <c r="BGU815" s="257"/>
      <c r="BGV815" s="257"/>
      <c r="BGW815" s="257"/>
      <c r="BGX815" s="257"/>
      <c r="BGY815" s="257"/>
      <c r="BGZ815" s="257"/>
      <c r="BHA815" s="257"/>
      <c r="BHB815" s="257"/>
      <c r="BHC815" s="257"/>
      <c r="BHD815" s="257"/>
      <c r="BHE815" s="257"/>
      <c r="BHF815" s="257"/>
      <c r="BHG815" s="257"/>
      <c r="BHH815" s="257"/>
      <c r="BHI815" s="257"/>
      <c r="BHJ815" s="257"/>
      <c r="BHK815" s="257"/>
      <c r="BHL815" s="257"/>
      <c r="BHM815" s="257"/>
      <c r="BHN815" s="257"/>
      <c r="BHO815" s="257"/>
      <c r="BHP815" s="257"/>
      <c r="BHQ815" s="257"/>
      <c r="BHR815" s="257"/>
      <c r="BHS815" s="257"/>
      <c r="BHT815" s="257"/>
      <c r="BHU815" s="257"/>
      <c r="BHV815" s="257"/>
      <c r="BHW815" s="257"/>
      <c r="BHX815" s="257"/>
      <c r="BHY815" s="257"/>
      <c r="BHZ815" s="257"/>
      <c r="BIA815" s="257"/>
      <c r="BIB815" s="257"/>
      <c r="BIC815" s="257"/>
      <c r="BID815" s="257"/>
      <c r="BIE815" s="257"/>
      <c r="BIF815" s="257"/>
      <c r="BIG815" s="257"/>
      <c r="BIH815" s="257"/>
      <c r="BII815" s="257"/>
      <c r="BIJ815" s="257"/>
      <c r="BIK815" s="257"/>
      <c r="BIL815" s="257"/>
      <c r="BIM815" s="257"/>
      <c r="BIN815" s="257"/>
      <c r="BIO815" s="257"/>
      <c r="BIP815" s="257"/>
      <c r="BIQ815" s="257"/>
      <c r="BIR815" s="257"/>
      <c r="BIS815" s="257"/>
      <c r="BIT815" s="257"/>
      <c r="BIU815" s="257"/>
      <c r="BIV815" s="257"/>
      <c r="BIW815" s="257"/>
      <c r="BIX815" s="257"/>
      <c r="BIY815" s="257"/>
      <c r="BIZ815" s="257"/>
      <c r="BJA815" s="257"/>
      <c r="BJB815" s="257"/>
      <c r="BJC815" s="257"/>
      <c r="BJD815" s="257"/>
      <c r="BJE815" s="257"/>
      <c r="BJF815" s="257"/>
      <c r="BJG815" s="257"/>
      <c r="BJH815" s="257"/>
      <c r="BJI815" s="257"/>
      <c r="BJJ815" s="257"/>
      <c r="BJK815" s="257"/>
      <c r="BJL815" s="257"/>
      <c r="BJM815" s="257"/>
      <c r="BJN815" s="257"/>
      <c r="BJO815" s="257"/>
      <c r="BJP815" s="257"/>
      <c r="BJQ815" s="257"/>
      <c r="BJR815" s="257"/>
      <c r="BJS815" s="257"/>
      <c r="BJT815" s="257"/>
      <c r="BJU815" s="257"/>
      <c r="BJV815" s="257"/>
      <c r="BJW815" s="257"/>
      <c r="BJX815" s="257"/>
      <c r="BJY815" s="257"/>
      <c r="BJZ815" s="257"/>
      <c r="BKA815" s="257"/>
      <c r="BKB815" s="257"/>
      <c r="BKC815" s="257"/>
      <c r="BKD815" s="257"/>
      <c r="BKE815" s="257"/>
      <c r="BKF815" s="257"/>
      <c r="BKG815" s="257"/>
      <c r="BKH815" s="257"/>
      <c r="BKI815" s="257"/>
      <c r="BKJ815" s="257"/>
      <c r="BKK815" s="257"/>
      <c r="BKL815" s="257"/>
      <c r="BKM815" s="257"/>
      <c r="BKN815" s="257"/>
      <c r="BKO815" s="257"/>
      <c r="BKP815" s="257"/>
      <c r="BKQ815" s="257"/>
      <c r="BKR815" s="257"/>
      <c r="BKS815" s="257"/>
      <c r="BKT815" s="257"/>
      <c r="BKU815" s="257"/>
      <c r="BKV815" s="257"/>
      <c r="BKW815" s="257"/>
      <c r="BKX815" s="257"/>
      <c r="BKY815" s="257"/>
      <c r="BKZ815" s="257"/>
      <c r="BLA815" s="257"/>
      <c r="BLB815" s="257"/>
      <c r="BLC815" s="257"/>
      <c r="BLD815" s="257"/>
      <c r="BLE815" s="257"/>
      <c r="BLF815" s="257"/>
      <c r="BLG815" s="257"/>
      <c r="BLH815" s="257"/>
      <c r="BLI815" s="257"/>
      <c r="BLJ815" s="257"/>
      <c r="BLK815" s="257"/>
      <c r="BLL815" s="257"/>
      <c r="BLM815" s="257"/>
      <c r="BLN815" s="257"/>
      <c r="BLO815" s="257"/>
      <c r="BLP815" s="257"/>
      <c r="BLQ815" s="257"/>
      <c r="BLR815" s="257"/>
      <c r="BLS815" s="257"/>
      <c r="BLT815" s="257"/>
      <c r="BLU815" s="257"/>
      <c r="BLV815" s="257"/>
      <c r="BLW815" s="257"/>
      <c r="BLX815" s="257"/>
      <c r="BLY815" s="257"/>
      <c r="BLZ815" s="257"/>
      <c r="BMA815" s="257"/>
      <c r="BMB815" s="257"/>
      <c r="BMC815" s="257"/>
      <c r="BMD815" s="257"/>
      <c r="BME815" s="257"/>
      <c r="BMF815" s="257"/>
      <c r="BMG815" s="257"/>
      <c r="BMH815" s="257"/>
      <c r="BMI815" s="257"/>
      <c r="BMJ815" s="257"/>
      <c r="BMK815" s="257"/>
      <c r="BML815" s="257"/>
      <c r="BMM815" s="257"/>
      <c r="BMN815" s="257"/>
      <c r="BMO815" s="257"/>
      <c r="BMP815" s="257"/>
      <c r="BMQ815" s="257"/>
      <c r="BMR815" s="257"/>
      <c r="BMS815" s="257"/>
      <c r="BMT815" s="257"/>
      <c r="BMU815" s="257"/>
      <c r="BMV815" s="257"/>
      <c r="BMW815" s="257"/>
      <c r="BMX815" s="257"/>
      <c r="BMY815" s="257"/>
      <c r="BMZ815" s="257"/>
      <c r="BNA815" s="257"/>
      <c r="BNB815" s="257"/>
      <c r="BNC815" s="257"/>
      <c r="BND815" s="257"/>
      <c r="BNE815" s="257"/>
      <c r="BNF815" s="257"/>
      <c r="BNG815" s="257"/>
      <c r="BNH815" s="257"/>
      <c r="BNI815" s="257"/>
      <c r="BNJ815" s="257"/>
      <c r="BNK815" s="257"/>
      <c r="BNL815" s="257"/>
      <c r="BNM815" s="257"/>
      <c r="BNN815" s="257"/>
      <c r="BNO815" s="257"/>
      <c r="BNP815" s="257"/>
      <c r="BNQ815" s="257"/>
      <c r="BNR815" s="257"/>
      <c r="BNS815" s="257"/>
      <c r="BNT815" s="257"/>
      <c r="BNU815" s="257"/>
      <c r="BNV815" s="257"/>
      <c r="BNW815" s="257"/>
      <c r="BNX815" s="257"/>
      <c r="BNY815" s="257"/>
      <c r="BNZ815" s="257"/>
      <c r="BOA815" s="257"/>
      <c r="BOB815" s="257"/>
      <c r="BOC815" s="257"/>
      <c r="BOD815" s="257"/>
      <c r="BOE815" s="257"/>
      <c r="BOF815" s="257"/>
      <c r="BOG815" s="257"/>
      <c r="BOH815" s="257"/>
      <c r="BOI815" s="257"/>
      <c r="BOJ815" s="257"/>
      <c r="BOK815" s="257"/>
      <c r="BOL815" s="257"/>
      <c r="BOM815" s="257"/>
      <c r="BON815" s="257"/>
      <c r="BOO815" s="257"/>
      <c r="BOP815" s="257"/>
      <c r="BOQ815" s="257"/>
      <c r="BOR815" s="257"/>
      <c r="BOS815" s="257"/>
      <c r="BOT815" s="257"/>
      <c r="BOU815" s="257"/>
      <c r="BOV815" s="257"/>
      <c r="BOW815" s="257"/>
      <c r="BOX815" s="257"/>
      <c r="BOY815" s="257"/>
      <c r="BOZ815" s="257"/>
      <c r="BPA815" s="257"/>
      <c r="BPB815" s="257"/>
      <c r="BPC815" s="257"/>
      <c r="BPD815" s="257"/>
      <c r="BPE815" s="257"/>
      <c r="BPF815" s="257"/>
      <c r="BPG815" s="257"/>
      <c r="BPH815" s="257"/>
      <c r="BPI815" s="257"/>
      <c r="BPJ815" s="257"/>
      <c r="BPK815" s="257"/>
      <c r="BPL815" s="257"/>
      <c r="BPM815" s="257"/>
      <c r="BPN815" s="257"/>
      <c r="BPO815" s="257"/>
      <c r="BPP815" s="257"/>
      <c r="BPQ815" s="257"/>
      <c r="BPR815" s="257"/>
      <c r="BPS815" s="257"/>
      <c r="BPT815" s="257"/>
      <c r="BPU815" s="257"/>
      <c r="BPV815" s="257"/>
      <c r="BPW815" s="257"/>
      <c r="BPX815" s="257"/>
      <c r="BPY815" s="257"/>
      <c r="BPZ815" s="257"/>
      <c r="BQA815" s="257"/>
      <c r="BQB815" s="257"/>
      <c r="BQC815" s="257"/>
      <c r="BQD815" s="257"/>
      <c r="BQE815" s="257"/>
      <c r="BQF815" s="257"/>
      <c r="BQG815" s="257"/>
      <c r="BQH815" s="257"/>
      <c r="BQI815" s="257"/>
      <c r="BQJ815" s="257"/>
      <c r="BQK815" s="257"/>
      <c r="BQL815" s="257"/>
      <c r="BQM815" s="257"/>
      <c r="BQN815" s="257"/>
      <c r="BQO815" s="257"/>
      <c r="BQP815" s="257"/>
      <c r="BQQ815" s="257"/>
      <c r="BQR815" s="257"/>
      <c r="BQS815" s="257"/>
      <c r="BQT815" s="257"/>
      <c r="BQU815" s="257"/>
      <c r="BQV815" s="257"/>
      <c r="BQW815" s="257"/>
      <c r="BQX815" s="257"/>
      <c r="BQY815" s="257"/>
      <c r="BQZ815" s="257"/>
      <c r="BRA815" s="257"/>
      <c r="BRB815" s="257"/>
      <c r="BRC815" s="257"/>
      <c r="BRD815" s="257"/>
      <c r="BRE815" s="257"/>
      <c r="BRF815" s="257"/>
      <c r="BRG815" s="257"/>
      <c r="BRH815" s="257"/>
      <c r="BRI815" s="257"/>
      <c r="BRJ815" s="257"/>
      <c r="BRK815" s="257"/>
      <c r="BRL815" s="257"/>
      <c r="BRM815" s="257"/>
      <c r="BRN815" s="257"/>
      <c r="BRO815" s="257"/>
      <c r="BRP815" s="257"/>
      <c r="BRQ815" s="257"/>
      <c r="BRR815" s="257"/>
      <c r="BRS815" s="257"/>
      <c r="BRT815" s="257"/>
      <c r="BRU815" s="257"/>
      <c r="BRV815" s="257"/>
      <c r="BRW815" s="257"/>
      <c r="BRX815" s="257"/>
      <c r="BRY815" s="257"/>
      <c r="BRZ815" s="257"/>
      <c r="BSA815" s="257"/>
      <c r="BSB815" s="257"/>
      <c r="BSC815" s="257"/>
      <c r="BSD815" s="257"/>
      <c r="BSE815" s="257"/>
      <c r="BSF815" s="257"/>
      <c r="BSG815" s="257"/>
      <c r="BSH815" s="257"/>
      <c r="BSI815" s="257"/>
      <c r="BSJ815" s="257"/>
      <c r="BSK815" s="257"/>
      <c r="BSL815" s="257"/>
      <c r="BSM815" s="257"/>
      <c r="BSN815" s="257"/>
      <c r="BSO815" s="257"/>
      <c r="BSP815" s="257"/>
      <c r="BSQ815" s="257"/>
      <c r="BSR815" s="257"/>
      <c r="BSS815" s="257"/>
      <c r="BST815" s="257"/>
      <c r="BSU815" s="257"/>
      <c r="BSV815" s="257"/>
      <c r="BSW815" s="257"/>
      <c r="BSX815" s="257"/>
      <c r="BSY815" s="257"/>
      <c r="BSZ815" s="257"/>
      <c r="BTA815" s="257"/>
      <c r="BTB815" s="257"/>
      <c r="BTC815" s="257"/>
      <c r="BTD815" s="257"/>
      <c r="BTE815" s="257"/>
      <c r="BTF815" s="257"/>
      <c r="BTG815" s="257"/>
      <c r="BTH815" s="257"/>
      <c r="BTI815" s="257"/>
      <c r="BTJ815" s="257"/>
      <c r="BTK815" s="257"/>
      <c r="BTL815" s="257"/>
      <c r="BTM815" s="257"/>
      <c r="BTN815" s="257"/>
      <c r="BTO815" s="257"/>
      <c r="BTP815" s="257"/>
      <c r="BTQ815" s="257"/>
      <c r="BTR815" s="257"/>
      <c r="BTS815" s="257"/>
      <c r="BTT815" s="257"/>
      <c r="BTU815" s="257"/>
      <c r="BTV815" s="257"/>
      <c r="BTW815" s="257"/>
      <c r="BTX815" s="257"/>
      <c r="BTY815" s="257"/>
      <c r="BTZ815" s="257"/>
      <c r="BUA815" s="257"/>
      <c r="BUB815" s="257"/>
      <c r="BUC815" s="257"/>
      <c r="BUD815" s="257"/>
      <c r="BUE815" s="257"/>
      <c r="BUF815" s="257"/>
      <c r="BUG815" s="257"/>
      <c r="BUH815" s="257"/>
      <c r="BUI815" s="257"/>
      <c r="BUJ815" s="257"/>
      <c r="BUK815" s="257"/>
      <c r="BUL815" s="257"/>
      <c r="BUM815" s="257"/>
      <c r="BUN815" s="257"/>
      <c r="BUO815" s="257"/>
      <c r="BUP815" s="257"/>
      <c r="BUQ815" s="257"/>
      <c r="BUR815" s="257"/>
      <c r="BUS815" s="257"/>
      <c r="BUT815" s="257"/>
      <c r="BUU815" s="257"/>
      <c r="BUV815" s="257"/>
      <c r="BUW815" s="257"/>
      <c r="BUX815" s="257"/>
      <c r="BUY815" s="257"/>
      <c r="BUZ815" s="257"/>
      <c r="BVA815" s="257"/>
      <c r="BVB815" s="257"/>
      <c r="BVC815" s="257"/>
      <c r="BVD815" s="257"/>
      <c r="BVE815" s="257"/>
      <c r="BVF815" s="257"/>
      <c r="BVG815" s="257"/>
      <c r="BVH815" s="257"/>
      <c r="BVI815" s="257"/>
      <c r="BVJ815" s="257"/>
      <c r="BVK815" s="257"/>
      <c r="BVL815" s="257"/>
      <c r="BVM815" s="257"/>
      <c r="BVN815" s="257"/>
      <c r="BVO815" s="257"/>
      <c r="BVP815" s="257"/>
      <c r="BVQ815" s="257"/>
      <c r="BVR815" s="257"/>
      <c r="BVS815" s="257"/>
      <c r="BVT815" s="257"/>
      <c r="BVU815" s="257"/>
      <c r="BVV815" s="257"/>
      <c r="BVW815" s="257"/>
      <c r="BVX815" s="257"/>
      <c r="BVY815" s="257"/>
      <c r="BVZ815" s="257"/>
      <c r="BWA815" s="257"/>
      <c r="BWB815" s="257"/>
      <c r="BWC815" s="257"/>
      <c r="BWD815" s="257"/>
      <c r="BWE815" s="257"/>
      <c r="BWF815" s="257"/>
      <c r="BWG815" s="257"/>
      <c r="BWH815" s="257"/>
      <c r="BWI815" s="257"/>
      <c r="BWJ815" s="257"/>
      <c r="BWK815" s="257"/>
      <c r="BWL815" s="257"/>
      <c r="BWM815" s="257"/>
      <c r="BWN815" s="257"/>
      <c r="BWO815" s="257"/>
      <c r="BWP815" s="257"/>
      <c r="BWQ815" s="257"/>
      <c r="BWR815" s="257"/>
      <c r="BWS815" s="257"/>
      <c r="BWT815" s="257"/>
      <c r="BWU815" s="257"/>
      <c r="BWV815" s="257"/>
      <c r="BWW815" s="257"/>
      <c r="BWX815" s="257"/>
      <c r="BWY815" s="257"/>
      <c r="BWZ815" s="257"/>
      <c r="BXA815" s="257"/>
      <c r="BXB815" s="257"/>
      <c r="BXC815" s="257"/>
      <c r="BXD815" s="257"/>
      <c r="BXE815" s="257"/>
      <c r="BXF815" s="257"/>
      <c r="BXG815" s="257"/>
      <c r="BXH815" s="257"/>
      <c r="BXI815" s="257"/>
      <c r="BXJ815" s="257"/>
      <c r="BXK815" s="257"/>
      <c r="BXL815" s="257"/>
      <c r="BXM815" s="257"/>
      <c r="BXN815" s="257"/>
      <c r="BXO815" s="257"/>
      <c r="BXP815" s="257"/>
      <c r="BXQ815" s="257"/>
      <c r="BXR815" s="257"/>
      <c r="BXS815" s="257"/>
      <c r="BXT815" s="257"/>
      <c r="BXU815" s="257"/>
      <c r="BXV815" s="257"/>
      <c r="BXW815" s="257"/>
      <c r="BXX815" s="257"/>
      <c r="BXY815" s="257"/>
      <c r="BXZ815" s="257"/>
      <c r="BYA815" s="257"/>
      <c r="BYB815" s="257"/>
      <c r="BYC815" s="257"/>
      <c r="BYD815" s="257"/>
      <c r="BYE815" s="257"/>
      <c r="BYF815" s="257"/>
      <c r="BYG815" s="257"/>
      <c r="BYH815" s="257"/>
      <c r="BYI815" s="257"/>
      <c r="BYJ815" s="257"/>
      <c r="BYK815" s="257"/>
      <c r="BYL815" s="257"/>
      <c r="BYM815" s="257"/>
      <c r="BYN815" s="257"/>
      <c r="BYO815" s="257"/>
      <c r="BYP815" s="257"/>
      <c r="BYQ815" s="257"/>
      <c r="BYR815" s="257"/>
      <c r="BYS815" s="257"/>
      <c r="BYT815" s="257"/>
      <c r="BYU815" s="257"/>
      <c r="BYV815" s="257"/>
      <c r="BYW815" s="257"/>
      <c r="BYX815" s="257"/>
      <c r="BYY815" s="257"/>
      <c r="BYZ815" s="257"/>
      <c r="BZA815" s="257"/>
      <c r="BZB815" s="257"/>
      <c r="BZC815" s="257"/>
      <c r="BZD815" s="257"/>
      <c r="BZE815" s="257"/>
      <c r="BZF815" s="257"/>
      <c r="BZG815" s="257"/>
      <c r="BZH815" s="257"/>
      <c r="BZI815" s="257"/>
      <c r="BZJ815" s="257"/>
      <c r="BZK815" s="257"/>
      <c r="BZL815" s="257"/>
      <c r="BZM815" s="257"/>
      <c r="BZN815" s="257"/>
      <c r="BZO815" s="257"/>
      <c r="BZP815" s="257"/>
      <c r="BZQ815" s="257"/>
      <c r="BZR815" s="257"/>
      <c r="BZS815" s="257"/>
      <c r="BZT815" s="257"/>
      <c r="BZU815" s="257"/>
      <c r="BZV815" s="257"/>
      <c r="BZW815" s="257"/>
      <c r="BZX815" s="257"/>
      <c r="BZY815" s="257"/>
      <c r="BZZ815" s="257"/>
      <c r="CAA815" s="257"/>
      <c r="CAB815" s="257"/>
      <c r="CAC815" s="257"/>
      <c r="CAD815" s="257"/>
      <c r="CAE815" s="257"/>
      <c r="CAF815" s="257"/>
      <c r="CAG815" s="257"/>
      <c r="CAH815" s="257"/>
      <c r="CAI815" s="257"/>
      <c r="CAJ815" s="257"/>
      <c r="CAK815" s="257"/>
      <c r="CAL815" s="257"/>
      <c r="CAM815" s="257"/>
      <c r="CAN815" s="257"/>
      <c r="CAO815" s="257"/>
      <c r="CAP815" s="257"/>
      <c r="CAQ815" s="257"/>
      <c r="CAR815" s="257"/>
      <c r="CAS815" s="257"/>
      <c r="CAT815" s="257"/>
      <c r="CAU815" s="257"/>
      <c r="CAV815" s="257"/>
      <c r="CAW815" s="257"/>
      <c r="CAX815" s="257"/>
      <c r="CAY815" s="257"/>
      <c r="CAZ815" s="257"/>
      <c r="CBA815" s="257"/>
      <c r="CBB815" s="257"/>
      <c r="CBC815" s="257"/>
      <c r="CBD815" s="257"/>
      <c r="CBE815" s="257"/>
      <c r="CBF815" s="257"/>
      <c r="CBG815" s="257"/>
      <c r="CBH815" s="257"/>
      <c r="CBI815" s="257"/>
      <c r="CBJ815" s="257"/>
      <c r="CBK815" s="257"/>
      <c r="CBL815" s="257"/>
      <c r="CBM815" s="257"/>
      <c r="CBN815" s="257"/>
      <c r="CBO815" s="257"/>
      <c r="CBP815" s="257"/>
      <c r="CBQ815" s="257"/>
      <c r="CBR815" s="257"/>
      <c r="CBS815" s="257"/>
      <c r="CBT815" s="257"/>
      <c r="CBU815" s="257"/>
      <c r="CBV815" s="257"/>
      <c r="CBW815" s="257"/>
      <c r="CBX815" s="257"/>
      <c r="CBY815" s="257"/>
      <c r="CBZ815" s="257"/>
      <c r="CCA815" s="257"/>
      <c r="CCB815" s="257"/>
      <c r="CCC815" s="257"/>
      <c r="CCD815" s="257"/>
      <c r="CCE815" s="257"/>
      <c r="CCF815" s="257"/>
      <c r="CCG815" s="257"/>
      <c r="CCH815" s="257"/>
      <c r="CCI815" s="257"/>
      <c r="CCJ815" s="257"/>
      <c r="CCK815" s="257"/>
      <c r="CCL815" s="257"/>
      <c r="CCM815" s="257"/>
      <c r="CCN815" s="257"/>
      <c r="CCO815" s="257"/>
      <c r="CCP815" s="257"/>
      <c r="CCQ815" s="257"/>
      <c r="CCR815" s="257"/>
      <c r="CCS815" s="257"/>
      <c r="CCT815" s="257"/>
      <c r="CCU815" s="257"/>
      <c r="CCV815" s="257"/>
      <c r="CCW815" s="257"/>
      <c r="CCX815" s="257"/>
      <c r="CCY815" s="257"/>
      <c r="CCZ815" s="257"/>
      <c r="CDA815" s="257"/>
      <c r="CDB815" s="257"/>
      <c r="CDC815" s="257"/>
      <c r="CDD815" s="257"/>
      <c r="CDE815" s="257"/>
      <c r="CDF815" s="257"/>
      <c r="CDG815" s="257"/>
      <c r="CDH815" s="257"/>
      <c r="CDI815" s="257"/>
      <c r="CDJ815" s="257"/>
      <c r="CDK815" s="257"/>
      <c r="CDL815" s="257"/>
      <c r="CDM815" s="257"/>
      <c r="CDN815" s="257"/>
      <c r="CDO815" s="257"/>
      <c r="CDP815" s="257"/>
      <c r="CDQ815" s="257"/>
      <c r="CDR815" s="257"/>
      <c r="CDS815" s="257"/>
      <c r="CDT815" s="257"/>
      <c r="CDU815" s="257"/>
      <c r="CDV815" s="257"/>
      <c r="CDW815" s="257"/>
      <c r="CDX815" s="257"/>
      <c r="CDY815" s="257"/>
      <c r="CDZ815" s="257"/>
      <c r="CEA815" s="257"/>
      <c r="CEB815" s="257"/>
      <c r="CEC815" s="257"/>
      <c r="CED815" s="257"/>
      <c r="CEE815" s="257"/>
      <c r="CEF815" s="257"/>
      <c r="CEG815" s="257"/>
      <c r="CEH815" s="257"/>
      <c r="CEI815" s="257"/>
      <c r="CEJ815" s="257"/>
      <c r="CEK815" s="257"/>
      <c r="CEL815" s="257"/>
      <c r="CEM815" s="257"/>
      <c r="CEN815" s="257"/>
      <c r="CEO815" s="257"/>
      <c r="CEP815" s="257"/>
      <c r="CEQ815" s="257"/>
      <c r="CER815" s="257"/>
      <c r="CES815" s="257"/>
      <c r="CET815" s="257"/>
      <c r="CEU815" s="257"/>
      <c r="CEV815" s="257"/>
      <c r="CEW815" s="257"/>
      <c r="CEX815" s="257"/>
      <c r="CEY815" s="257"/>
      <c r="CEZ815" s="257"/>
      <c r="CFA815" s="257"/>
      <c r="CFB815" s="257"/>
      <c r="CFC815" s="257"/>
      <c r="CFD815" s="257"/>
      <c r="CFE815" s="257"/>
      <c r="CFF815" s="257"/>
      <c r="CFG815" s="257"/>
      <c r="CFH815" s="257"/>
      <c r="CFI815" s="257"/>
      <c r="CFJ815" s="257"/>
      <c r="CFK815" s="257"/>
      <c r="CFL815" s="257"/>
      <c r="CFM815" s="257"/>
      <c r="CFN815" s="257"/>
      <c r="CFO815" s="257"/>
      <c r="CFP815" s="257"/>
      <c r="CFQ815" s="257"/>
      <c r="CFR815" s="257"/>
      <c r="CFS815" s="257"/>
      <c r="CFT815" s="257"/>
      <c r="CFU815" s="257"/>
      <c r="CFV815" s="257"/>
      <c r="CFW815" s="257"/>
      <c r="CFX815" s="257"/>
      <c r="CFY815" s="257"/>
      <c r="CFZ815" s="257"/>
      <c r="CGA815" s="257"/>
      <c r="CGB815" s="257"/>
      <c r="CGC815" s="257"/>
      <c r="CGD815" s="257"/>
      <c r="CGE815" s="257"/>
      <c r="CGF815" s="257"/>
      <c r="CGG815" s="257"/>
      <c r="CGH815" s="257"/>
      <c r="CGI815" s="257"/>
      <c r="CGJ815" s="257"/>
      <c r="CGK815" s="257"/>
      <c r="CGL815" s="257"/>
      <c r="CGM815" s="257"/>
      <c r="CGN815" s="257"/>
      <c r="CGO815" s="257"/>
      <c r="CGP815" s="257"/>
      <c r="CGQ815" s="257"/>
      <c r="CGR815" s="257"/>
      <c r="CGS815" s="257"/>
      <c r="CGT815" s="257"/>
      <c r="CGU815" s="257"/>
      <c r="CGV815" s="257"/>
      <c r="CGW815" s="257"/>
      <c r="CGX815" s="257"/>
      <c r="CGY815" s="257"/>
      <c r="CGZ815" s="257"/>
      <c r="CHA815" s="257"/>
      <c r="CHB815" s="257"/>
      <c r="CHC815" s="257"/>
      <c r="CHD815" s="257"/>
      <c r="CHE815" s="257"/>
      <c r="CHF815" s="257"/>
      <c r="CHG815" s="257"/>
      <c r="CHH815" s="257"/>
      <c r="CHI815" s="257"/>
      <c r="CHJ815" s="257"/>
      <c r="CHK815" s="257"/>
      <c r="CHL815" s="257"/>
      <c r="CHM815" s="257"/>
      <c r="CHN815" s="257"/>
      <c r="CHO815" s="257"/>
      <c r="CHP815" s="257"/>
      <c r="CHQ815" s="257"/>
      <c r="CHR815" s="257"/>
      <c r="CHS815" s="257"/>
      <c r="CHT815" s="257"/>
      <c r="CHU815" s="257"/>
      <c r="CHV815" s="257"/>
      <c r="CHW815" s="257"/>
      <c r="CHX815" s="257"/>
      <c r="CHY815" s="257"/>
      <c r="CHZ815" s="257"/>
      <c r="CIA815" s="257"/>
      <c r="CIB815" s="257"/>
      <c r="CIC815" s="257"/>
      <c r="CID815" s="257"/>
      <c r="CIE815" s="257"/>
      <c r="CIF815" s="257"/>
      <c r="CIG815" s="257"/>
      <c r="CIH815" s="257"/>
      <c r="CII815" s="257"/>
      <c r="CIJ815" s="257"/>
      <c r="CIK815" s="257"/>
      <c r="CIL815" s="257"/>
      <c r="CIM815" s="257"/>
      <c r="CIN815" s="257"/>
      <c r="CIO815" s="257"/>
      <c r="CIP815" s="257"/>
      <c r="CIQ815" s="257"/>
      <c r="CIR815" s="257"/>
      <c r="CIS815" s="257"/>
      <c r="CIT815" s="257"/>
      <c r="CIU815" s="257"/>
      <c r="CIV815" s="257"/>
      <c r="CIW815" s="257"/>
      <c r="CIX815" s="257"/>
      <c r="CIY815" s="257"/>
      <c r="CIZ815" s="257"/>
      <c r="CJA815" s="257"/>
      <c r="CJB815" s="257"/>
      <c r="CJC815" s="257"/>
      <c r="CJD815" s="257"/>
      <c r="CJE815" s="257"/>
      <c r="CJF815" s="257"/>
      <c r="CJG815" s="257"/>
      <c r="CJH815" s="257"/>
      <c r="CJI815" s="257"/>
      <c r="CJJ815" s="257"/>
      <c r="CJK815" s="257"/>
      <c r="CJL815" s="257"/>
      <c r="CJM815" s="257"/>
      <c r="CJN815" s="257"/>
      <c r="CJO815" s="257"/>
      <c r="CJP815" s="257"/>
      <c r="CJQ815" s="257"/>
      <c r="CJR815" s="257"/>
      <c r="CJS815" s="257"/>
      <c r="CJT815" s="257"/>
      <c r="CJU815" s="257"/>
      <c r="CJV815" s="257"/>
      <c r="CJW815" s="257"/>
      <c r="CJX815" s="257"/>
      <c r="CJY815" s="257"/>
      <c r="CJZ815" s="257"/>
      <c r="CKA815" s="257"/>
      <c r="CKB815" s="257"/>
      <c r="CKC815" s="257"/>
      <c r="CKD815" s="257"/>
      <c r="CKE815" s="257"/>
      <c r="CKF815" s="257"/>
      <c r="CKG815" s="257"/>
      <c r="CKH815" s="257"/>
      <c r="CKI815" s="257"/>
      <c r="CKJ815" s="257"/>
      <c r="CKK815" s="257"/>
      <c r="CKL815" s="257"/>
      <c r="CKM815" s="257"/>
      <c r="CKN815" s="257"/>
      <c r="CKO815" s="257"/>
      <c r="CKP815" s="257"/>
      <c r="CKQ815" s="257"/>
      <c r="CKR815" s="257"/>
      <c r="CKS815" s="257"/>
      <c r="CKT815" s="257"/>
      <c r="CKU815" s="257"/>
      <c r="CKV815" s="257"/>
      <c r="CKW815" s="257"/>
      <c r="CKX815" s="257"/>
      <c r="CKY815" s="257"/>
      <c r="CKZ815" s="257"/>
      <c r="CLA815" s="257"/>
      <c r="CLB815" s="257"/>
      <c r="CLC815" s="257"/>
      <c r="CLD815" s="257"/>
      <c r="CLE815" s="257"/>
      <c r="CLF815" s="257"/>
      <c r="CLG815" s="257"/>
      <c r="CLH815" s="257"/>
      <c r="CLI815" s="257"/>
      <c r="CLJ815" s="257"/>
      <c r="CLK815" s="257"/>
      <c r="CLL815" s="257"/>
      <c r="CLM815" s="257"/>
      <c r="CLN815" s="257"/>
      <c r="CLO815" s="257"/>
      <c r="CLP815" s="257"/>
      <c r="CLQ815" s="257"/>
      <c r="CLR815" s="257"/>
      <c r="CLS815" s="257"/>
      <c r="CLT815" s="257"/>
      <c r="CLU815" s="257"/>
      <c r="CLV815" s="257"/>
      <c r="CLW815" s="257"/>
      <c r="CLX815" s="257"/>
      <c r="CLY815" s="257"/>
      <c r="CLZ815" s="257"/>
      <c r="CMA815" s="257"/>
      <c r="CMB815" s="257"/>
      <c r="CMC815" s="257"/>
      <c r="CMD815" s="257"/>
      <c r="CME815" s="257"/>
      <c r="CMF815" s="257"/>
      <c r="CMG815" s="257"/>
      <c r="CMH815" s="257"/>
      <c r="CMI815" s="257"/>
      <c r="CMJ815" s="257"/>
      <c r="CMK815" s="257"/>
      <c r="CML815" s="257"/>
      <c r="CMM815" s="257"/>
      <c r="CMN815" s="257"/>
      <c r="CMO815" s="257"/>
      <c r="CMP815" s="257"/>
      <c r="CMQ815" s="257"/>
      <c r="CMR815" s="257"/>
      <c r="CMS815" s="257"/>
      <c r="CMT815" s="257"/>
      <c r="CMU815" s="257"/>
      <c r="CMV815" s="257"/>
      <c r="CMW815" s="257"/>
      <c r="CMX815" s="257"/>
      <c r="CMY815" s="257"/>
      <c r="CMZ815" s="257"/>
      <c r="CNA815" s="257"/>
      <c r="CNB815" s="257"/>
      <c r="CNC815" s="257"/>
      <c r="CND815" s="257"/>
      <c r="CNE815" s="257"/>
      <c r="CNF815" s="257"/>
      <c r="CNG815" s="257"/>
      <c r="CNH815" s="257"/>
      <c r="CNI815" s="257"/>
      <c r="CNJ815" s="257"/>
      <c r="CNK815" s="257"/>
      <c r="CNL815" s="257"/>
      <c r="CNM815" s="257"/>
      <c r="CNN815" s="257"/>
      <c r="CNO815" s="257"/>
      <c r="CNP815" s="257"/>
      <c r="CNQ815" s="257"/>
      <c r="CNR815" s="257"/>
      <c r="CNS815" s="257"/>
      <c r="CNT815" s="257"/>
      <c r="CNU815" s="257"/>
      <c r="CNV815" s="257"/>
      <c r="CNW815" s="257"/>
      <c r="CNX815" s="257"/>
      <c r="CNY815" s="257"/>
      <c r="CNZ815" s="257"/>
      <c r="COA815" s="257"/>
      <c r="COB815" s="257"/>
      <c r="COC815" s="257"/>
      <c r="COD815" s="257"/>
      <c r="COE815" s="257"/>
      <c r="COF815" s="257"/>
      <c r="COG815" s="257"/>
      <c r="COH815" s="257"/>
      <c r="COI815" s="257"/>
      <c r="COJ815" s="257"/>
      <c r="COK815" s="257"/>
      <c r="COL815" s="257"/>
      <c r="COM815" s="257"/>
      <c r="CON815" s="257"/>
      <c r="COO815" s="257"/>
      <c r="COP815" s="257"/>
      <c r="COQ815" s="257"/>
      <c r="COR815" s="257"/>
      <c r="COS815" s="257"/>
      <c r="COT815" s="257"/>
      <c r="COU815" s="257"/>
      <c r="COV815" s="257"/>
      <c r="COW815" s="257"/>
      <c r="COX815" s="257"/>
      <c r="COY815" s="257"/>
      <c r="COZ815" s="257"/>
      <c r="CPA815" s="257"/>
      <c r="CPB815" s="257"/>
      <c r="CPC815" s="257"/>
      <c r="CPD815" s="257"/>
      <c r="CPE815" s="257"/>
      <c r="CPF815" s="257"/>
      <c r="CPG815" s="257"/>
      <c r="CPH815" s="257"/>
      <c r="CPI815" s="257"/>
      <c r="CPJ815" s="257"/>
      <c r="CPK815" s="257"/>
      <c r="CPL815" s="257"/>
      <c r="CPM815" s="257"/>
      <c r="CPN815" s="257"/>
      <c r="CPO815" s="257"/>
      <c r="CPP815" s="257"/>
      <c r="CPQ815" s="257"/>
      <c r="CPR815" s="257"/>
      <c r="CPS815" s="257"/>
      <c r="CPT815" s="257"/>
      <c r="CPU815" s="257"/>
      <c r="CPV815" s="257"/>
      <c r="CPW815" s="257"/>
      <c r="CPX815" s="257"/>
      <c r="CPY815" s="257"/>
      <c r="CPZ815" s="257"/>
      <c r="CQA815" s="257"/>
      <c r="CQB815" s="257"/>
      <c r="CQC815" s="257"/>
      <c r="CQD815" s="257"/>
      <c r="CQE815" s="257"/>
      <c r="CQF815" s="257"/>
      <c r="CQG815" s="257"/>
      <c r="CQH815" s="257"/>
      <c r="CQI815" s="257"/>
      <c r="CQJ815" s="257"/>
      <c r="CQK815" s="257"/>
      <c r="CQL815" s="257"/>
      <c r="CQM815" s="257"/>
      <c r="CQN815" s="257"/>
      <c r="CQO815" s="257"/>
      <c r="CQP815" s="257"/>
      <c r="CQQ815" s="257"/>
      <c r="CQR815" s="257"/>
      <c r="CQS815" s="257"/>
      <c r="CQT815" s="257"/>
      <c r="CQU815" s="257"/>
      <c r="CQV815" s="257"/>
      <c r="CQW815" s="257"/>
      <c r="CQX815" s="257"/>
      <c r="CQY815" s="257"/>
      <c r="CQZ815" s="257"/>
      <c r="CRA815" s="257"/>
      <c r="CRB815" s="257"/>
      <c r="CRC815" s="257"/>
      <c r="CRD815" s="257"/>
      <c r="CRE815" s="257"/>
      <c r="CRF815" s="257"/>
      <c r="CRG815" s="257"/>
      <c r="CRH815" s="257"/>
      <c r="CRI815" s="257"/>
      <c r="CRJ815" s="257"/>
      <c r="CRK815" s="257"/>
      <c r="CRL815" s="257"/>
      <c r="CRM815" s="257"/>
      <c r="CRN815" s="257"/>
      <c r="CRO815" s="257"/>
      <c r="CRP815" s="257"/>
      <c r="CRQ815" s="257"/>
      <c r="CRR815" s="257"/>
      <c r="CRS815" s="257"/>
      <c r="CRT815" s="257"/>
      <c r="CRU815" s="257"/>
      <c r="CRV815" s="257"/>
      <c r="CRW815" s="257"/>
      <c r="CRX815" s="257"/>
      <c r="CRY815" s="257"/>
      <c r="CRZ815" s="257"/>
      <c r="CSA815" s="257"/>
      <c r="CSB815" s="257"/>
      <c r="CSC815" s="257"/>
      <c r="CSD815" s="257"/>
      <c r="CSE815" s="257"/>
      <c r="CSF815" s="257"/>
      <c r="CSG815" s="257"/>
      <c r="CSH815" s="257"/>
      <c r="CSI815" s="257"/>
      <c r="CSJ815" s="257"/>
      <c r="CSK815" s="257"/>
      <c r="CSL815" s="257"/>
      <c r="CSM815" s="257"/>
      <c r="CSN815" s="257"/>
      <c r="CSO815" s="257"/>
      <c r="CSP815" s="257"/>
      <c r="CSQ815" s="257"/>
      <c r="CSR815" s="257"/>
      <c r="CSS815" s="257"/>
      <c r="CST815" s="257"/>
      <c r="CSU815" s="257"/>
      <c r="CSV815" s="257"/>
      <c r="CSW815" s="257"/>
      <c r="CSX815" s="257"/>
      <c r="CSY815" s="257"/>
      <c r="CSZ815" s="257"/>
      <c r="CTA815" s="257"/>
      <c r="CTB815" s="257"/>
      <c r="CTC815" s="257"/>
      <c r="CTD815" s="257"/>
      <c r="CTE815" s="257"/>
      <c r="CTF815" s="257"/>
      <c r="CTG815" s="257"/>
      <c r="CTH815" s="257"/>
      <c r="CTI815" s="257"/>
      <c r="CTJ815" s="257"/>
      <c r="CTK815" s="257"/>
      <c r="CTL815" s="257"/>
      <c r="CTM815" s="257"/>
      <c r="CTN815" s="257"/>
      <c r="CTO815" s="257"/>
      <c r="CTP815" s="257"/>
      <c r="CTQ815" s="257"/>
      <c r="CTR815" s="257"/>
      <c r="CTS815" s="257"/>
      <c r="CTT815" s="257"/>
      <c r="CTU815" s="257"/>
      <c r="CTV815" s="257"/>
      <c r="CTW815" s="257"/>
      <c r="CTX815" s="257"/>
      <c r="CTY815" s="257"/>
      <c r="CTZ815" s="257"/>
      <c r="CUA815" s="257"/>
      <c r="CUB815" s="257"/>
      <c r="CUC815" s="257"/>
      <c r="CUD815" s="257"/>
      <c r="CUE815" s="257"/>
      <c r="CUF815" s="257"/>
      <c r="CUG815" s="257"/>
      <c r="CUH815" s="257"/>
      <c r="CUI815" s="257"/>
      <c r="CUJ815" s="257"/>
      <c r="CUK815" s="257"/>
      <c r="CUL815" s="257"/>
      <c r="CUM815" s="257"/>
      <c r="CUN815" s="257"/>
      <c r="CUO815" s="257"/>
      <c r="CUP815" s="257"/>
      <c r="CUQ815" s="257"/>
      <c r="CUR815" s="257"/>
      <c r="CUS815" s="257"/>
      <c r="CUT815" s="257"/>
      <c r="CUU815" s="257"/>
      <c r="CUV815" s="257"/>
      <c r="CUW815" s="257"/>
      <c r="CUX815" s="257"/>
      <c r="CUY815" s="257"/>
      <c r="CUZ815" s="257"/>
      <c r="CVA815" s="257"/>
      <c r="CVB815" s="257"/>
      <c r="CVC815" s="257"/>
      <c r="CVD815" s="257"/>
      <c r="CVE815" s="257"/>
      <c r="CVF815" s="257"/>
      <c r="CVG815" s="257"/>
      <c r="CVH815" s="257"/>
      <c r="CVI815" s="257"/>
      <c r="CVJ815" s="257"/>
      <c r="CVK815" s="257"/>
      <c r="CVL815" s="257"/>
      <c r="CVM815" s="257"/>
      <c r="CVN815" s="257"/>
      <c r="CVO815" s="257"/>
      <c r="CVP815" s="257"/>
      <c r="CVQ815" s="257"/>
      <c r="CVR815" s="257"/>
      <c r="CVS815" s="257"/>
      <c r="CVT815" s="257"/>
      <c r="CVU815" s="257"/>
      <c r="CVV815" s="257"/>
      <c r="CVW815" s="257"/>
      <c r="CVX815" s="257"/>
      <c r="CVY815" s="257"/>
      <c r="CVZ815" s="257"/>
      <c r="CWA815" s="257"/>
      <c r="CWB815" s="257"/>
      <c r="CWC815" s="257"/>
      <c r="CWD815" s="257"/>
      <c r="CWE815" s="257"/>
      <c r="CWF815" s="257"/>
      <c r="CWG815" s="257"/>
      <c r="CWH815" s="257"/>
      <c r="CWI815" s="257"/>
      <c r="CWJ815" s="257"/>
      <c r="CWK815" s="257"/>
      <c r="CWL815" s="257"/>
      <c r="CWM815" s="257"/>
      <c r="CWN815" s="257"/>
      <c r="CWO815" s="257"/>
      <c r="CWP815" s="257"/>
      <c r="CWQ815" s="257"/>
      <c r="CWR815" s="257"/>
      <c r="CWS815" s="257"/>
      <c r="CWT815" s="257"/>
      <c r="CWU815" s="257"/>
      <c r="CWV815" s="257"/>
      <c r="CWW815" s="257"/>
      <c r="CWX815" s="257"/>
      <c r="CWY815" s="257"/>
      <c r="CWZ815" s="257"/>
      <c r="CXA815" s="257"/>
      <c r="CXB815" s="257"/>
      <c r="CXC815" s="257"/>
      <c r="CXD815" s="257"/>
      <c r="CXE815" s="257"/>
      <c r="CXF815" s="257"/>
      <c r="CXG815" s="257"/>
      <c r="CXH815" s="257"/>
      <c r="CXI815" s="257"/>
      <c r="CXJ815" s="257"/>
      <c r="CXK815" s="257"/>
      <c r="CXL815" s="257"/>
      <c r="CXM815" s="257"/>
      <c r="CXN815" s="257"/>
      <c r="CXO815" s="257"/>
      <c r="CXP815" s="257"/>
      <c r="CXQ815" s="257"/>
      <c r="CXR815" s="257"/>
      <c r="CXS815" s="257"/>
      <c r="CXT815" s="257"/>
      <c r="CXU815" s="257"/>
      <c r="CXV815" s="257"/>
      <c r="CXW815" s="257"/>
      <c r="CXX815" s="257"/>
      <c r="CXY815" s="257"/>
      <c r="CXZ815" s="257"/>
      <c r="CYA815" s="257"/>
      <c r="CYB815" s="257"/>
      <c r="CYC815" s="257"/>
      <c r="CYD815" s="257"/>
      <c r="CYE815" s="257"/>
      <c r="CYF815" s="257"/>
      <c r="CYG815" s="257"/>
      <c r="CYH815" s="257"/>
      <c r="CYI815" s="257"/>
      <c r="CYJ815" s="257"/>
      <c r="CYK815" s="257"/>
      <c r="CYL815" s="257"/>
      <c r="CYM815" s="257"/>
      <c r="CYN815" s="257"/>
      <c r="CYO815" s="257"/>
      <c r="CYP815" s="257"/>
      <c r="CYQ815" s="257"/>
      <c r="CYR815" s="257"/>
      <c r="CYS815" s="257"/>
      <c r="CYT815" s="257"/>
      <c r="CYU815" s="257"/>
      <c r="CYV815" s="257"/>
      <c r="CYW815" s="257"/>
      <c r="CYX815" s="257"/>
      <c r="CYY815" s="257"/>
      <c r="CYZ815" s="257"/>
      <c r="CZA815" s="257"/>
      <c r="CZB815" s="257"/>
      <c r="CZC815" s="257"/>
      <c r="CZD815" s="257"/>
      <c r="CZE815" s="257"/>
      <c r="CZF815" s="257"/>
      <c r="CZG815" s="257"/>
      <c r="CZH815" s="257"/>
      <c r="CZI815" s="257"/>
      <c r="CZJ815" s="257"/>
      <c r="CZK815" s="257"/>
      <c r="CZL815" s="257"/>
      <c r="CZM815" s="257"/>
      <c r="CZN815" s="257"/>
      <c r="CZO815" s="257"/>
      <c r="CZP815" s="257"/>
      <c r="CZQ815" s="257"/>
      <c r="CZR815" s="257"/>
      <c r="CZS815" s="257"/>
      <c r="CZT815" s="257"/>
      <c r="CZU815" s="257"/>
      <c r="CZV815" s="257"/>
      <c r="CZW815" s="257"/>
      <c r="CZX815" s="257"/>
      <c r="CZY815" s="257"/>
      <c r="CZZ815" s="257"/>
      <c r="DAA815" s="257"/>
      <c r="DAB815" s="257"/>
      <c r="DAC815" s="257"/>
      <c r="DAD815" s="257"/>
      <c r="DAE815" s="257"/>
      <c r="DAF815" s="257"/>
      <c r="DAG815" s="257"/>
      <c r="DAH815" s="257"/>
      <c r="DAI815" s="257"/>
      <c r="DAJ815" s="257"/>
      <c r="DAK815" s="257"/>
      <c r="DAL815" s="257"/>
      <c r="DAM815" s="257"/>
      <c r="DAN815" s="257"/>
      <c r="DAO815" s="257"/>
      <c r="DAP815" s="257"/>
      <c r="DAQ815" s="257"/>
      <c r="DAR815" s="257"/>
      <c r="DAS815" s="257"/>
      <c r="DAT815" s="257"/>
      <c r="DAU815" s="257"/>
      <c r="DAV815" s="257"/>
      <c r="DAW815" s="257"/>
      <c r="DAX815" s="257"/>
      <c r="DAY815" s="257"/>
      <c r="DAZ815" s="257"/>
      <c r="DBA815" s="257"/>
      <c r="DBB815" s="257"/>
      <c r="DBC815" s="257"/>
      <c r="DBD815" s="257"/>
      <c r="DBE815" s="257"/>
      <c r="DBF815" s="257"/>
      <c r="DBG815" s="257"/>
      <c r="DBH815" s="257"/>
      <c r="DBI815" s="257"/>
      <c r="DBJ815" s="257"/>
      <c r="DBK815" s="257"/>
      <c r="DBL815" s="257"/>
      <c r="DBM815" s="257"/>
      <c r="DBN815" s="257"/>
      <c r="DBO815" s="257"/>
      <c r="DBP815" s="257"/>
      <c r="DBQ815" s="257"/>
      <c r="DBR815" s="257"/>
      <c r="DBS815" s="257"/>
      <c r="DBT815" s="257"/>
      <c r="DBU815" s="257"/>
      <c r="DBV815" s="257"/>
      <c r="DBW815" s="257"/>
      <c r="DBX815" s="257"/>
      <c r="DBY815" s="257"/>
      <c r="DBZ815" s="257"/>
      <c r="DCA815" s="257"/>
      <c r="DCB815" s="257"/>
      <c r="DCC815" s="257"/>
      <c r="DCD815" s="257"/>
      <c r="DCE815" s="257"/>
      <c r="DCF815" s="257"/>
      <c r="DCG815" s="257"/>
      <c r="DCH815" s="257"/>
      <c r="DCI815" s="257"/>
      <c r="DCJ815" s="257"/>
      <c r="DCK815" s="257"/>
      <c r="DCL815" s="257"/>
      <c r="DCM815" s="257"/>
      <c r="DCN815" s="257"/>
      <c r="DCO815" s="257"/>
      <c r="DCP815" s="257"/>
      <c r="DCQ815" s="257"/>
      <c r="DCR815" s="257"/>
      <c r="DCS815" s="257"/>
      <c r="DCT815" s="257"/>
      <c r="DCU815" s="257"/>
      <c r="DCV815" s="257"/>
      <c r="DCW815" s="257"/>
      <c r="DCX815" s="257"/>
      <c r="DCY815" s="257"/>
      <c r="DCZ815" s="257"/>
      <c r="DDA815" s="257"/>
      <c r="DDB815" s="257"/>
      <c r="DDC815" s="257"/>
      <c r="DDD815" s="257"/>
      <c r="DDE815" s="257"/>
      <c r="DDF815" s="257"/>
      <c r="DDG815" s="257"/>
      <c r="DDH815" s="257"/>
      <c r="DDI815" s="257"/>
      <c r="DDJ815" s="257"/>
      <c r="DDK815" s="257"/>
      <c r="DDL815" s="257"/>
      <c r="DDM815" s="257"/>
      <c r="DDN815" s="257"/>
      <c r="DDO815" s="257"/>
      <c r="DDP815" s="257"/>
      <c r="DDQ815" s="257"/>
      <c r="DDR815" s="257"/>
      <c r="DDS815" s="257"/>
      <c r="DDT815" s="257"/>
      <c r="DDU815" s="257"/>
      <c r="DDV815" s="257"/>
      <c r="DDW815" s="257"/>
      <c r="DDX815" s="257"/>
      <c r="DDY815" s="257"/>
      <c r="DDZ815" s="257"/>
      <c r="DEA815" s="257"/>
      <c r="DEB815" s="257"/>
      <c r="DEC815" s="257"/>
      <c r="DED815" s="257"/>
      <c r="DEE815" s="257"/>
      <c r="DEF815" s="257"/>
      <c r="DEG815" s="257"/>
      <c r="DEH815" s="257"/>
      <c r="DEI815" s="257"/>
      <c r="DEJ815" s="257"/>
      <c r="DEK815" s="257"/>
      <c r="DEL815" s="257"/>
      <c r="DEM815" s="257"/>
      <c r="DEN815" s="257"/>
      <c r="DEO815" s="257"/>
      <c r="DEP815" s="257"/>
      <c r="DEQ815" s="257"/>
      <c r="DER815" s="257"/>
      <c r="DES815" s="257"/>
      <c r="DET815" s="257"/>
      <c r="DEU815" s="257"/>
      <c r="DEV815" s="257"/>
      <c r="DEW815" s="257"/>
      <c r="DEX815" s="257"/>
      <c r="DEY815" s="257"/>
      <c r="DEZ815" s="257"/>
      <c r="DFA815" s="257"/>
      <c r="DFB815" s="257"/>
      <c r="DFC815" s="257"/>
      <c r="DFD815" s="257"/>
      <c r="DFE815" s="257"/>
      <c r="DFF815" s="257"/>
      <c r="DFG815" s="257"/>
      <c r="DFH815" s="257"/>
      <c r="DFI815" s="257"/>
      <c r="DFJ815" s="257"/>
      <c r="DFK815" s="257"/>
      <c r="DFL815" s="257"/>
      <c r="DFM815" s="257"/>
      <c r="DFN815" s="257"/>
      <c r="DFO815" s="257"/>
      <c r="DFP815" s="257"/>
      <c r="DFQ815" s="257"/>
      <c r="DFR815" s="257"/>
      <c r="DFS815" s="257"/>
      <c r="DFT815" s="257"/>
      <c r="DFU815" s="257"/>
      <c r="DFV815" s="257"/>
      <c r="DFW815" s="257"/>
      <c r="DFX815" s="257"/>
      <c r="DFY815" s="257"/>
      <c r="DFZ815" s="257"/>
      <c r="DGA815" s="257"/>
      <c r="DGB815" s="257"/>
      <c r="DGC815" s="257"/>
      <c r="DGD815" s="257"/>
      <c r="DGE815" s="257"/>
      <c r="DGF815" s="257"/>
      <c r="DGG815" s="257"/>
      <c r="DGH815" s="257"/>
      <c r="DGI815" s="257"/>
      <c r="DGJ815" s="257"/>
      <c r="DGK815" s="257"/>
      <c r="DGL815" s="257"/>
      <c r="DGM815" s="257"/>
      <c r="DGN815" s="257"/>
      <c r="DGO815" s="257"/>
      <c r="DGP815" s="257"/>
      <c r="DGQ815" s="257"/>
      <c r="DGR815" s="257"/>
      <c r="DGS815" s="257"/>
      <c r="DGT815" s="257"/>
      <c r="DGU815" s="257"/>
      <c r="DGV815" s="257"/>
      <c r="DGW815" s="257"/>
      <c r="DGX815" s="257"/>
      <c r="DGY815" s="257"/>
      <c r="DGZ815" s="257"/>
      <c r="DHA815" s="257"/>
      <c r="DHB815" s="257"/>
      <c r="DHC815" s="257"/>
      <c r="DHD815" s="257"/>
      <c r="DHE815" s="257"/>
      <c r="DHF815" s="257"/>
      <c r="DHG815" s="257"/>
      <c r="DHH815" s="257"/>
      <c r="DHI815" s="257"/>
      <c r="DHJ815" s="257"/>
      <c r="DHK815" s="257"/>
      <c r="DHL815" s="257"/>
      <c r="DHM815" s="257"/>
      <c r="DHN815" s="257"/>
      <c r="DHO815" s="257"/>
      <c r="DHP815" s="257"/>
      <c r="DHQ815" s="257"/>
      <c r="DHR815" s="257"/>
      <c r="DHS815" s="257"/>
      <c r="DHT815" s="257"/>
      <c r="DHU815" s="257"/>
      <c r="DHV815" s="257"/>
      <c r="DHW815" s="257"/>
      <c r="DHX815" s="257"/>
      <c r="DHY815" s="257"/>
      <c r="DHZ815" s="257"/>
      <c r="DIA815" s="257"/>
      <c r="DIB815" s="257"/>
      <c r="DIC815" s="257"/>
      <c r="DID815" s="257"/>
      <c r="DIE815" s="257"/>
      <c r="DIF815" s="257"/>
      <c r="DIG815" s="257"/>
      <c r="DIH815" s="257"/>
      <c r="DII815" s="257"/>
      <c r="DIJ815" s="257"/>
      <c r="DIK815" s="257"/>
      <c r="DIL815" s="257"/>
      <c r="DIM815" s="257"/>
      <c r="DIN815" s="257"/>
      <c r="DIO815" s="257"/>
      <c r="DIP815" s="257"/>
      <c r="DIQ815" s="257"/>
      <c r="DIR815" s="257"/>
      <c r="DIS815" s="257"/>
      <c r="DIT815" s="257"/>
      <c r="DIU815" s="257"/>
      <c r="DIV815" s="257"/>
      <c r="DIW815" s="257"/>
      <c r="DIX815" s="257"/>
      <c r="DIY815" s="257"/>
      <c r="DIZ815" s="257"/>
      <c r="DJA815" s="257"/>
      <c r="DJB815" s="257"/>
      <c r="DJC815" s="257"/>
      <c r="DJD815" s="257"/>
      <c r="DJE815" s="257"/>
      <c r="DJF815" s="257"/>
      <c r="DJG815" s="257"/>
      <c r="DJH815" s="257"/>
      <c r="DJI815" s="257"/>
      <c r="DJJ815" s="257"/>
      <c r="DJK815" s="257"/>
      <c r="DJL815" s="257"/>
      <c r="DJM815" s="257"/>
      <c r="DJN815" s="257"/>
      <c r="DJO815" s="257"/>
      <c r="DJP815" s="257"/>
      <c r="DJQ815" s="257"/>
      <c r="DJR815" s="257"/>
      <c r="DJS815" s="257"/>
      <c r="DJT815" s="257"/>
      <c r="DJU815" s="257"/>
      <c r="DJV815" s="257"/>
      <c r="DJW815" s="257"/>
      <c r="DJX815" s="257"/>
      <c r="DJY815" s="257"/>
      <c r="DJZ815" s="257"/>
      <c r="DKA815" s="257"/>
      <c r="DKB815" s="257"/>
      <c r="DKC815" s="257"/>
      <c r="DKD815" s="257"/>
      <c r="DKE815" s="257"/>
      <c r="DKF815" s="257"/>
      <c r="DKG815" s="257"/>
      <c r="DKH815" s="257"/>
      <c r="DKI815" s="257"/>
      <c r="DKJ815" s="257"/>
      <c r="DKK815" s="257"/>
      <c r="DKL815" s="257"/>
      <c r="DKM815" s="257"/>
      <c r="DKN815" s="257"/>
      <c r="DKO815" s="257"/>
      <c r="DKP815" s="257"/>
      <c r="DKQ815" s="257"/>
      <c r="DKR815" s="257"/>
      <c r="DKS815" s="257"/>
      <c r="DKT815" s="257"/>
      <c r="DKU815" s="257"/>
      <c r="DKV815" s="257"/>
      <c r="DKW815" s="257"/>
      <c r="DKX815" s="257"/>
      <c r="DKY815" s="257"/>
      <c r="DKZ815" s="257"/>
      <c r="DLA815" s="257"/>
      <c r="DLB815" s="257"/>
      <c r="DLC815" s="257"/>
      <c r="DLD815" s="257"/>
      <c r="DLE815" s="257"/>
      <c r="DLF815" s="257"/>
      <c r="DLG815" s="257"/>
      <c r="DLH815" s="257"/>
      <c r="DLI815" s="257"/>
      <c r="DLJ815" s="257"/>
      <c r="DLK815" s="257"/>
      <c r="DLL815" s="257"/>
      <c r="DLM815" s="257"/>
      <c r="DLN815" s="257"/>
      <c r="DLO815" s="257"/>
      <c r="DLP815" s="257"/>
      <c r="DLQ815" s="257"/>
      <c r="DLR815" s="257"/>
      <c r="DLS815" s="257"/>
      <c r="DLT815" s="257"/>
      <c r="DLU815" s="257"/>
      <c r="DLV815" s="257"/>
      <c r="DLW815" s="257"/>
      <c r="DLX815" s="257"/>
      <c r="DLY815" s="257"/>
      <c r="DLZ815" s="257"/>
      <c r="DMA815" s="257"/>
      <c r="DMB815" s="257"/>
      <c r="DMC815" s="257"/>
      <c r="DMD815" s="257"/>
      <c r="DME815" s="257"/>
      <c r="DMF815" s="257"/>
      <c r="DMG815" s="257"/>
      <c r="DMH815" s="257"/>
      <c r="DMI815" s="257"/>
      <c r="DMJ815" s="257"/>
      <c r="DMK815" s="257"/>
      <c r="DML815" s="257"/>
      <c r="DMM815" s="257"/>
      <c r="DMN815" s="257"/>
      <c r="DMO815" s="257"/>
      <c r="DMP815" s="257"/>
      <c r="DMQ815" s="257"/>
      <c r="DMR815" s="257"/>
      <c r="DMS815" s="257"/>
      <c r="DMT815" s="257"/>
      <c r="DMU815" s="257"/>
      <c r="DMV815" s="257"/>
      <c r="DMW815" s="257"/>
      <c r="DMX815" s="257"/>
      <c r="DMY815" s="257"/>
      <c r="DMZ815" s="257"/>
      <c r="DNA815" s="257"/>
      <c r="DNB815" s="257"/>
      <c r="DNC815" s="257"/>
      <c r="DND815" s="257"/>
      <c r="DNE815" s="257"/>
      <c r="DNF815" s="257"/>
      <c r="DNG815" s="257"/>
      <c r="DNH815" s="257"/>
      <c r="DNI815" s="257"/>
      <c r="DNJ815" s="257"/>
      <c r="DNK815" s="257"/>
      <c r="DNL815" s="257"/>
      <c r="DNM815" s="257"/>
      <c r="DNN815" s="257"/>
      <c r="DNO815" s="257"/>
      <c r="DNP815" s="257"/>
      <c r="DNQ815" s="257"/>
      <c r="DNR815" s="257"/>
      <c r="DNS815" s="257"/>
      <c r="DNT815" s="257"/>
      <c r="DNU815" s="257"/>
      <c r="DNV815" s="257"/>
      <c r="DNW815" s="257"/>
      <c r="DNX815" s="257"/>
      <c r="DNY815" s="257"/>
      <c r="DNZ815" s="257"/>
      <c r="DOA815" s="257"/>
      <c r="DOB815" s="257"/>
      <c r="DOC815" s="257"/>
      <c r="DOD815" s="257"/>
      <c r="DOE815" s="257"/>
      <c r="DOF815" s="257"/>
      <c r="DOG815" s="257"/>
      <c r="DOH815" s="257"/>
      <c r="DOI815" s="257"/>
      <c r="DOJ815" s="257"/>
      <c r="DOK815" s="257"/>
      <c r="DOL815" s="257"/>
      <c r="DOM815" s="257"/>
      <c r="DON815" s="257"/>
      <c r="DOO815" s="257"/>
      <c r="DOP815" s="257"/>
      <c r="DOQ815" s="257"/>
      <c r="DOR815" s="257"/>
      <c r="DOS815" s="257"/>
      <c r="DOT815" s="257"/>
      <c r="DOU815" s="257"/>
      <c r="DOV815" s="257"/>
      <c r="DOW815" s="257"/>
      <c r="DOX815" s="257"/>
      <c r="DOY815" s="257"/>
      <c r="DOZ815" s="257"/>
      <c r="DPA815" s="257"/>
      <c r="DPB815" s="257"/>
      <c r="DPC815" s="257"/>
      <c r="DPD815" s="257"/>
      <c r="DPE815" s="257"/>
      <c r="DPF815" s="257"/>
      <c r="DPG815" s="257"/>
      <c r="DPH815" s="257"/>
      <c r="DPI815" s="257"/>
      <c r="DPJ815" s="257"/>
      <c r="DPK815" s="257"/>
      <c r="DPL815" s="257"/>
      <c r="DPM815" s="257"/>
      <c r="DPN815" s="257"/>
      <c r="DPO815" s="257"/>
      <c r="DPP815" s="257"/>
      <c r="DPQ815" s="257"/>
      <c r="DPR815" s="257"/>
      <c r="DPS815" s="257"/>
      <c r="DPT815" s="257"/>
      <c r="DPU815" s="257"/>
      <c r="DPV815" s="257"/>
      <c r="DPW815" s="257"/>
      <c r="DPX815" s="257"/>
      <c r="DPY815" s="257"/>
      <c r="DPZ815" s="257"/>
      <c r="DQA815" s="257"/>
      <c r="DQB815" s="257"/>
      <c r="DQC815" s="257"/>
      <c r="DQD815" s="257"/>
      <c r="DQE815" s="257"/>
      <c r="DQF815" s="257"/>
      <c r="DQG815" s="257"/>
      <c r="DQH815" s="257"/>
      <c r="DQI815" s="257"/>
      <c r="DQJ815" s="257"/>
      <c r="DQK815" s="257"/>
      <c r="DQL815" s="257"/>
      <c r="DQM815" s="257"/>
      <c r="DQN815" s="257"/>
      <c r="DQO815" s="257"/>
      <c r="DQP815" s="257"/>
      <c r="DQQ815" s="257"/>
      <c r="DQR815" s="257"/>
      <c r="DQS815" s="257"/>
      <c r="DQT815" s="257"/>
      <c r="DQU815" s="257"/>
      <c r="DQV815" s="257"/>
      <c r="DQW815" s="257"/>
      <c r="DQX815" s="257"/>
      <c r="DQY815" s="257"/>
      <c r="DQZ815" s="257"/>
      <c r="DRA815" s="257"/>
      <c r="DRB815" s="257"/>
      <c r="DRC815" s="257"/>
      <c r="DRD815" s="257"/>
      <c r="DRE815" s="257"/>
      <c r="DRF815" s="257"/>
      <c r="DRG815" s="257"/>
      <c r="DRH815" s="257"/>
      <c r="DRI815" s="257"/>
      <c r="DRJ815" s="257"/>
      <c r="DRK815" s="257"/>
      <c r="DRL815" s="257"/>
      <c r="DRM815" s="257"/>
      <c r="DRN815" s="257"/>
      <c r="DRO815" s="257"/>
      <c r="DRP815" s="257"/>
      <c r="DRQ815" s="257"/>
      <c r="DRR815" s="257"/>
      <c r="DRS815" s="257"/>
      <c r="DRT815" s="257"/>
      <c r="DRU815" s="257"/>
      <c r="DRV815" s="257"/>
      <c r="DRW815" s="257"/>
      <c r="DRX815" s="257"/>
      <c r="DRY815" s="257"/>
      <c r="DRZ815" s="257"/>
      <c r="DSA815" s="257"/>
      <c r="DSB815" s="257"/>
      <c r="DSC815" s="257"/>
      <c r="DSD815" s="257"/>
      <c r="DSE815" s="257"/>
      <c r="DSF815" s="257"/>
      <c r="DSG815" s="257"/>
      <c r="DSH815" s="257"/>
      <c r="DSI815" s="257"/>
      <c r="DSJ815" s="257"/>
      <c r="DSK815" s="257"/>
      <c r="DSL815" s="257"/>
      <c r="DSM815" s="257"/>
      <c r="DSN815" s="257"/>
      <c r="DSO815" s="257"/>
      <c r="DSP815" s="257"/>
      <c r="DSQ815" s="257"/>
      <c r="DSR815" s="257"/>
      <c r="DSS815" s="257"/>
      <c r="DST815" s="257"/>
      <c r="DSU815" s="257"/>
      <c r="DSV815" s="257"/>
      <c r="DSW815" s="257"/>
      <c r="DSX815" s="257"/>
      <c r="DSY815" s="257"/>
      <c r="DSZ815" s="257"/>
      <c r="DTA815" s="257"/>
      <c r="DTB815" s="257"/>
      <c r="DTC815" s="257"/>
      <c r="DTD815" s="257"/>
      <c r="DTE815" s="257"/>
      <c r="DTF815" s="257"/>
      <c r="DTG815" s="257"/>
      <c r="DTH815" s="257"/>
      <c r="DTI815" s="257"/>
      <c r="DTJ815" s="257"/>
      <c r="DTK815" s="257"/>
      <c r="DTL815" s="257"/>
      <c r="DTM815" s="257"/>
      <c r="DTN815" s="257"/>
      <c r="DTO815" s="257"/>
      <c r="DTP815" s="257"/>
      <c r="DTQ815" s="257"/>
      <c r="DTR815" s="257"/>
      <c r="DTS815" s="257"/>
      <c r="DTT815" s="257"/>
      <c r="DTU815" s="257"/>
      <c r="DTV815" s="257"/>
      <c r="DTW815" s="257"/>
      <c r="DTX815" s="257"/>
      <c r="DTY815" s="257"/>
      <c r="DTZ815" s="257"/>
      <c r="DUA815" s="257"/>
      <c r="DUB815" s="257"/>
      <c r="DUC815" s="257"/>
      <c r="DUD815" s="257"/>
      <c r="DUE815" s="257"/>
      <c r="DUF815" s="257"/>
      <c r="DUG815" s="257"/>
      <c r="DUH815" s="257"/>
      <c r="DUI815" s="257"/>
      <c r="DUJ815" s="257"/>
      <c r="DUK815" s="257"/>
      <c r="DUL815" s="257"/>
      <c r="DUM815" s="257"/>
      <c r="DUN815" s="257"/>
      <c r="DUO815" s="257"/>
      <c r="DUP815" s="257"/>
      <c r="DUQ815" s="257"/>
      <c r="DUR815" s="257"/>
      <c r="DUS815" s="257"/>
      <c r="DUT815" s="257"/>
      <c r="DUU815" s="257"/>
      <c r="DUV815" s="257"/>
      <c r="DUW815" s="257"/>
      <c r="DUX815" s="257"/>
      <c r="DUY815" s="257"/>
      <c r="DUZ815" s="257"/>
      <c r="DVA815" s="257"/>
      <c r="DVB815" s="257"/>
      <c r="DVC815" s="257"/>
      <c r="DVD815" s="257"/>
      <c r="DVE815" s="257"/>
      <c r="DVF815" s="257"/>
      <c r="DVG815" s="257"/>
      <c r="DVH815" s="257"/>
      <c r="DVI815" s="257"/>
      <c r="DVJ815" s="257"/>
      <c r="DVK815" s="257"/>
      <c r="DVL815" s="257"/>
      <c r="DVM815" s="257"/>
      <c r="DVN815" s="257"/>
      <c r="DVO815" s="257"/>
      <c r="DVP815" s="257"/>
      <c r="DVQ815" s="257"/>
      <c r="DVR815" s="257"/>
      <c r="DVS815" s="257"/>
      <c r="DVT815" s="257"/>
      <c r="DVU815" s="257"/>
      <c r="DVV815" s="257"/>
      <c r="DVW815" s="257"/>
      <c r="DVX815" s="257"/>
      <c r="DVY815" s="257"/>
      <c r="DVZ815" s="257"/>
      <c r="DWA815" s="257"/>
      <c r="DWB815" s="257"/>
      <c r="DWC815" s="257"/>
      <c r="DWD815" s="257"/>
      <c r="DWE815" s="257"/>
      <c r="DWF815" s="257"/>
      <c r="DWG815" s="257"/>
      <c r="DWH815" s="257"/>
      <c r="DWI815" s="257"/>
      <c r="DWJ815" s="257"/>
      <c r="DWK815" s="257"/>
      <c r="DWL815" s="257"/>
      <c r="DWM815" s="257"/>
      <c r="DWN815" s="257"/>
      <c r="DWO815" s="257"/>
      <c r="DWP815" s="257"/>
      <c r="DWQ815" s="257"/>
      <c r="DWR815" s="257"/>
      <c r="DWS815" s="257"/>
      <c r="DWT815" s="257"/>
      <c r="DWU815" s="257"/>
      <c r="DWV815" s="257"/>
      <c r="DWW815" s="257"/>
      <c r="DWX815" s="257"/>
      <c r="DWY815" s="257"/>
      <c r="DWZ815" s="257"/>
      <c r="DXA815" s="257"/>
      <c r="DXB815" s="257"/>
      <c r="DXC815" s="257"/>
      <c r="DXD815" s="257"/>
      <c r="DXE815" s="257"/>
      <c r="DXF815" s="257"/>
      <c r="DXG815" s="257"/>
      <c r="DXH815" s="257"/>
      <c r="DXI815" s="257"/>
      <c r="DXJ815" s="257"/>
      <c r="DXK815" s="257"/>
      <c r="DXL815" s="257"/>
      <c r="DXM815" s="257"/>
      <c r="DXN815" s="257"/>
      <c r="DXO815" s="257"/>
      <c r="DXP815" s="257"/>
      <c r="DXQ815" s="257"/>
      <c r="DXR815" s="257"/>
      <c r="DXS815" s="257"/>
      <c r="DXT815" s="257"/>
      <c r="DXU815" s="257"/>
      <c r="DXV815" s="257"/>
      <c r="DXW815" s="257"/>
      <c r="DXX815" s="257"/>
      <c r="DXY815" s="257"/>
      <c r="DXZ815" s="257"/>
      <c r="DYA815" s="257"/>
      <c r="DYB815" s="257"/>
      <c r="DYC815" s="257"/>
      <c r="DYD815" s="257"/>
      <c r="DYE815" s="257"/>
      <c r="DYF815" s="257"/>
      <c r="DYG815" s="257"/>
      <c r="DYH815" s="257"/>
      <c r="DYI815" s="257"/>
      <c r="DYJ815" s="257"/>
      <c r="DYK815" s="257"/>
      <c r="DYL815" s="257"/>
      <c r="DYM815" s="257"/>
      <c r="DYN815" s="257"/>
      <c r="DYO815" s="257"/>
      <c r="DYP815" s="257"/>
      <c r="DYQ815" s="257"/>
      <c r="DYR815" s="257"/>
      <c r="DYS815" s="257"/>
      <c r="DYT815" s="257"/>
      <c r="DYU815" s="257"/>
      <c r="DYV815" s="257"/>
      <c r="DYW815" s="257"/>
      <c r="DYX815" s="257"/>
      <c r="DYY815" s="257"/>
      <c r="DYZ815" s="257"/>
      <c r="DZA815" s="257"/>
      <c r="DZB815" s="257"/>
      <c r="DZC815" s="257"/>
      <c r="DZD815" s="257"/>
      <c r="DZE815" s="257"/>
      <c r="DZF815" s="257"/>
      <c r="DZG815" s="257"/>
      <c r="DZH815" s="257"/>
      <c r="DZI815" s="257"/>
      <c r="DZJ815" s="257"/>
      <c r="DZK815" s="257"/>
      <c r="DZL815" s="257"/>
      <c r="DZM815" s="257"/>
      <c r="DZN815" s="257"/>
      <c r="DZO815" s="257"/>
      <c r="DZP815" s="257"/>
      <c r="DZQ815" s="257"/>
      <c r="DZR815" s="257"/>
      <c r="DZS815" s="257"/>
      <c r="DZT815" s="257"/>
      <c r="DZU815" s="257"/>
      <c r="DZV815" s="257"/>
      <c r="DZW815" s="257"/>
      <c r="DZX815" s="257"/>
      <c r="DZY815" s="257"/>
      <c r="DZZ815" s="257"/>
      <c r="EAA815" s="257"/>
      <c r="EAB815" s="257"/>
      <c r="EAC815" s="257"/>
      <c r="EAD815" s="257"/>
      <c r="EAE815" s="257"/>
      <c r="EAF815" s="257"/>
      <c r="EAG815" s="257"/>
      <c r="EAH815" s="257"/>
      <c r="EAI815" s="257"/>
      <c r="EAJ815" s="257"/>
      <c r="EAK815" s="257"/>
      <c r="EAL815" s="257"/>
      <c r="EAM815" s="257"/>
      <c r="EAN815" s="257"/>
      <c r="EAO815" s="257"/>
      <c r="EAP815" s="257"/>
      <c r="EAQ815" s="257"/>
      <c r="EAR815" s="257"/>
      <c r="EAS815" s="257"/>
      <c r="EAT815" s="257"/>
      <c r="EAU815" s="257"/>
      <c r="EAV815" s="257"/>
      <c r="EAW815" s="257"/>
      <c r="EAX815" s="257"/>
      <c r="EAY815" s="257"/>
      <c r="EAZ815" s="257"/>
      <c r="EBA815" s="257"/>
      <c r="EBB815" s="257"/>
      <c r="EBC815" s="257"/>
      <c r="EBD815" s="257"/>
      <c r="EBE815" s="257"/>
      <c r="EBF815" s="257"/>
      <c r="EBG815" s="257"/>
      <c r="EBH815" s="257"/>
      <c r="EBI815" s="257"/>
      <c r="EBJ815" s="257"/>
      <c r="EBK815" s="257"/>
      <c r="EBL815" s="257"/>
      <c r="EBM815" s="257"/>
      <c r="EBN815" s="257"/>
      <c r="EBO815" s="257"/>
      <c r="EBP815" s="257"/>
      <c r="EBQ815" s="257"/>
      <c r="EBR815" s="257"/>
      <c r="EBS815" s="257"/>
      <c r="EBT815" s="257"/>
      <c r="EBU815" s="257"/>
      <c r="EBV815" s="257"/>
      <c r="EBW815" s="257"/>
      <c r="EBX815" s="257"/>
      <c r="EBY815" s="257"/>
      <c r="EBZ815" s="257"/>
      <c r="ECA815" s="257"/>
      <c r="ECB815" s="257"/>
      <c r="ECC815" s="257"/>
      <c r="ECD815" s="257"/>
      <c r="ECE815" s="257"/>
      <c r="ECF815" s="257"/>
      <c r="ECG815" s="257"/>
      <c r="ECH815" s="257"/>
      <c r="ECI815" s="257"/>
      <c r="ECJ815" s="257"/>
      <c r="ECK815" s="257"/>
      <c r="ECL815" s="257"/>
      <c r="ECM815" s="257"/>
      <c r="ECN815" s="257"/>
      <c r="ECO815" s="257"/>
      <c r="ECP815" s="257"/>
      <c r="ECQ815" s="257"/>
      <c r="ECR815" s="257"/>
      <c r="ECS815" s="257"/>
      <c r="ECT815" s="257"/>
      <c r="ECU815" s="257"/>
      <c r="ECV815" s="257"/>
      <c r="ECW815" s="257"/>
      <c r="ECX815" s="257"/>
      <c r="ECY815" s="257"/>
      <c r="ECZ815" s="257"/>
      <c r="EDA815" s="257"/>
      <c r="EDB815" s="257"/>
      <c r="EDC815" s="257"/>
      <c r="EDD815" s="257"/>
      <c r="EDE815" s="257"/>
      <c r="EDF815" s="257"/>
      <c r="EDG815" s="257"/>
      <c r="EDH815" s="257"/>
      <c r="EDI815" s="257"/>
      <c r="EDJ815" s="257"/>
      <c r="EDK815" s="257"/>
      <c r="EDL815" s="257"/>
      <c r="EDM815" s="257"/>
      <c r="EDN815" s="257"/>
      <c r="EDO815" s="257"/>
      <c r="EDP815" s="257"/>
      <c r="EDQ815" s="257"/>
      <c r="EDR815" s="257"/>
      <c r="EDS815" s="257"/>
      <c r="EDT815" s="257"/>
      <c r="EDU815" s="257"/>
      <c r="EDV815" s="257"/>
      <c r="EDW815" s="257"/>
      <c r="EDX815" s="257"/>
      <c r="EDY815" s="257"/>
      <c r="EDZ815" s="257"/>
      <c r="EEA815" s="257"/>
      <c r="EEB815" s="257"/>
      <c r="EEC815" s="257"/>
      <c r="EED815" s="257"/>
      <c r="EEE815" s="257"/>
      <c r="EEF815" s="257"/>
      <c r="EEG815" s="257"/>
      <c r="EEH815" s="257"/>
      <c r="EEI815" s="257"/>
      <c r="EEJ815" s="257"/>
      <c r="EEK815" s="257"/>
      <c r="EEL815" s="257"/>
      <c r="EEM815" s="257"/>
      <c r="EEN815" s="257"/>
      <c r="EEO815" s="257"/>
      <c r="EEP815" s="257"/>
      <c r="EEQ815" s="257"/>
      <c r="EER815" s="257"/>
      <c r="EES815" s="257"/>
      <c r="EET815" s="257"/>
      <c r="EEU815" s="257"/>
      <c r="EEV815" s="257"/>
      <c r="EEW815" s="257"/>
      <c r="EEX815" s="257"/>
      <c r="EEY815" s="257"/>
      <c r="EEZ815" s="257"/>
      <c r="EFA815" s="257"/>
      <c r="EFB815" s="257"/>
      <c r="EFC815" s="257"/>
      <c r="EFD815" s="257"/>
      <c r="EFE815" s="257"/>
      <c r="EFF815" s="257"/>
      <c r="EFG815" s="257"/>
      <c r="EFH815" s="257"/>
      <c r="EFI815" s="257"/>
      <c r="EFJ815" s="257"/>
      <c r="EFK815" s="257"/>
      <c r="EFL815" s="257"/>
      <c r="EFM815" s="257"/>
      <c r="EFN815" s="257"/>
      <c r="EFO815" s="257"/>
      <c r="EFP815" s="257"/>
      <c r="EFQ815" s="257"/>
      <c r="EFR815" s="257"/>
      <c r="EFS815" s="257"/>
      <c r="EFT815" s="257"/>
      <c r="EFU815" s="257"/>
      <c r="EFV815" s="257"/>
      <c r="EFW815" s="257"/>
      <c r="EFX815" s="257"/>
      <c r="EFY815" s="257"/>
      <c r="EFZ815" s="257"/>
      <c r="EGA815" s="257"/>
      <c r="EGB815" s="257"/>
      <c r="EGC815" s="257"/>
      <c r="EGD815" s="257"/>
      <c r="EGE815" s="257"/>
      <c r="EGF815" s="257"/>
      <c r="EGG815" s="257"/>
      <c r="EGH815" s="257"/>
      <c r="EGI815" s="257"/>
      <c r="EGJ815" s="257"/>
      <c r="EGK815" s="257"/>
      <c r="EGL815" s="257"/>
      <c r="EGM815" s="257"/>
      <c r="EGN815" s="257"/>
      <c r="EGO815" s="257"/>
      <c r="EGP815" s="257"/>
      <c r="EGQ815" s="257"/>
      <c r="EGR815" s="257"/>
      <c r="EGS815" s="257"/>
      <c r="EGT815" s="257"/>
      <c r="EGU815" s="257"/>
      <c r="EGV815" s="257"/>
      <c r="EGW815" s="257"/>
      <c r="EGX815" s="257"/>
      <c r="EGY815" s="257"/>
      <c r="EGZ815" s="257"/>
      <c r="EHA815" s="257"/>
      <c r="EHB815" s="257"/>
      <c r="EHC815" s="257"/>
      <c r="EHD815" s="257"/>
      <c r="EHE815" s="257"/>
      <c r="EHF815" s="257"/>
      <c r="EHG815" s="257"/>
      <c r="EHH815" s="257"/>
      <c r="EHI815" s="257"/>
      <c r="EHJ815" s="257"/>
      <c r="EHK815" s="257"/>
      <c r="EHL815" s="257"/>
      <c r="EHM815" s="257"/>
      <c r="EHN815" s="257"/>
      <c r="EHO815" s="257"/>
      <c r="EHP815" s="257"/>
      <c r="EHQ815" s="257"/>
      <c r="EHR815" s="257"/>
      <c r="EHS815" s="257"/>
      <c r="EHT815" s="257"/>
      <c r="EHU815" s="257"/>
      <c r="EHV815" s="257"/>
      <c r="EHW815" s="257"/>
      <c r="EHX815" s="257"/>
      <c r="EHY815" s="257"/>
      <c r="EHZ815" s="257"/>
      <c r="EIA815" s="257"/>
      <c r="EIB815" s="257"/>
      <c r="EIC815" s="257"/>
      <c r="EID815" s="257"/>
      <c r="EIE815" s="257"/>
      <c r="EIF815" s="257"/>
      <c r="EIG815" s="257"/>
      <c r="EIH815" s="257"/>
      <c r="EII815" s="257"/>
      <c r="EIJ815" s="257"/>
      <c r="EIK815" s="257"/>
      <c r="EIL815" s="257"/>
      <c r="EIM815" s="257"/>
      <c r="EIN815" s="257"/>
      <c r="EIO815" s="257"/>
      <c r="EIP815" s="257"/>
      <c r="EIQ815" s="257"/>
      <c r="EIR815" s="257"/>
      <c r="EIS815" s="257"/>
      <c r="EIT815" s="257"/>
      <c r="EIU815" s="257"/>
      <c r="EIV815" s="257"/>
      <c r="EIW815" s="257"/>
      <c r="EIX815" s="257"/>
      <c r="EIY815" s="257"/>
      <c r="EIZ815" s="257"/>
      <c r="EJA815" s="257"/>
      <c r="EJB815" s="257"/>
      <c r="EJC815" s="257"/>
      <c r="EJD815" s="257"/>
      <c r="EJE815" s="257"/>
      <c r="EJF815" s="257"/>
      <c r="EJG815" s="257"/>
      <c r="EJH815" s="257"/>
      <c r="EJI815" s="257"/>
      <c r="EJJ815" s="257"/>
      <c r="EJK815" s="257"/>
      <c r="EJL815" s="257"/>
      <c r="EJM815" s="257"/>
      <c r="EJN815" s="257"/>
      <c r="EJO815" s="257"/>
      <c r="EJP815" s="257"/>
      <c r="EJQ815" s="257"/>
      <c r="EJR815" s="257"/>
      <c r="EJS815" s="257"/>
      <c r="EJT815" s="257"/>
      <c r="EJU815" s="257"/>
      <c r="EJV815" s="257"/>
      <c r="EJW815" s="257"/>
      <c r="EJX815" s="257"/>
      <c r="EJY815" s="257"/>
      <c r="EJZ815" s="257"/>
      <c r="EKA815" s="257"/>
      <c r="EKB815" s="257"/>
      <c r="EKC815" s="257"/>
      <c r="EKD815" s="257"/>
      <c r="EKE815" s="257"/>
      <c r="EKF815" s="257"/>
      <c r="EKG815" s="257"/>
      <c r="EKH815" s="257"/>
      <c r="EKI815" s="257"/>
      <c r="EKJ815" s="257"/>
      <c r="EKK815" s="257"/>
      <c r="EKL815" s="257"/>
      <c r="EKM815" s="257"/>
      <c r="EKN815" s="257"/>
      <c r="EKO815" s="257"/>
      <c r="EKP815" s="257"/>
      <c r="EKQ815" s="257"/>
      <c r="EKR815" s="257"/>
      <c r="EKS815" s="257"/>
      <c r="EKT815" s="257"/>
      <c r="EKU815" s="257"/>
      <c r="EKV815" s="257"/>
      <c r="EKW815" s="257"/>
      <c r="EKX815" s="257"/>
      <c r="EKY815" s="257"/>
      <c r="EKZ815" s="257"/>
      <c r="ELA815" s="257"/>
      <c r="ELB815" s="257"/>
      <c r="ELC815" s="257"/>
      <c r="ELD815" s="257"/>
      <c r="ELE815" s="257"/>
      <c r="ELF815" s="257"/>
      <c r="ELG815" s="257"/>
      <c r="ELH815" s="257"/>
      <c r="ELI815" s="257"/>
      <c r="ELJ815" s="257"/>
      <c r="ELK815" s="257"/>
      <c r="ELL815" s="257"/>
      <c r="ELM815" s="257"/>
      <c r="ELN815" s="257"/>
      <c r="ELO815" s="257"/>
      <c r="ELP815" s="257"/>
      <c r="ELQ815" s="257"/>
      <c r="ELR815" s="257"/>
      <c r="ELS815" s="257"/>
      <c r="ELT815" s="257"/>
      <c r="ELU815" s="257"/>
      <c r="ELV815" s="257"/>
      <c r="ELW815" s="257"/>
      <c r="ELX815" s="257"/>
      <c r="ELY815" s="257"/>
      <c r="ELZ815" s="257"/>
      <c r="EMA815" s="257"/>
      <c r="EMB815" s="257"/>
      <c r="EMC815" s="257"/>
      <c r="EMD815" s="257"/>
      <c r="EME815" s="257"/>
      <c r="EMF815" s="257"/>
      <c r="EMG815" s="257"/>
      <c r="EMH815" s="257"/>
      <c r="EMI815" s="257"/>
      <c r="EMJ815" s="257"/>
      <c r="EMK815" s="257"/>
      <c r="EML815" s="257"/>
      <c r="EMM815" s="257"/>
      <c r="EMN815" s="257"/>
      <c r="EMO815" s="257"/>
      <c r="EMP815" s="257"/>
      <c r="EMQ815" s="257"/>
      <c r="EMR815" s="257"/>
      <c r="EMS815" s="257"/>
      <c r="EMT815" s="257"/>
      <c r="EMU815" s="257"/>
      <c r="EMV815" s="257"/>
      <c r="EMW815" s="257"/>
      <c r="EMX815" s="257"/>
      <c r="EMY815" s="257"/>
      <c r="EMZ815" s="257"/>
      <c r="ENA815" s="257"/>
      <c r="ENB815" s="257"/>
      <c r="ENC815" s="257"/>
      <c r="END815" s="257"/>
      <c r="ENE815" s="257"/>
      <c r="ENF815" s="257"/>
      <c r="ENG815" s="257"/>
      <c r="ENH815" s="257"/>
      <c r="ENI815" s="257"/>
      <c r="ENJ815" s="257"/>
      <c r="ENK815" s="257"/>
      <c r="ENL815" s="257"/>
      <c r="ENM815" s="257"/>
      <c r="ENN815" s="257"/>
      <c r="ENO815" s="257"/>
      <c r="ENP815" s="257"/>
      <c r="ENQ815" s="257"/>
      <c r="ENR815" s="257"/>
      <c r="ENS815" s="257"/>
      <c r="ENT815" s="257"/>
      <c r="ENU815" s="257"/>
      <c r="ENV815" s="257"/>
      <c r="ENW815" s="257"/>
      <c r="ENX815" s="257"/>
      <c r="ENY815" s="257"/>
      <c r="ENZ815" s="257"/>
      <c r="EOA815" s="257"/>
      <c r="EOB815" s="257"/>
      <c r="EOC815" s="257"/>
      <c r="EOD815" s="257"/>
      <c r="EOE815" s="257"/>
      <c r="EOF815" s="257"/>
      <c r="EOG815" s="257"/>
      <c r="EOH815" s="257"/>
      <c r="EOI815" s="257"/>
      <c r="EOJ815" s="257"/>
      <c r="EOK815" s="257"/>
      <c r="EOL815" s="257"/>
      <c r="EOM815" s="257"/>
      <c r="EON815" s="257"/>
      <c r="EOO815" s="257"/>
      <c r="EOP815" s="257"/>
      <c r="EOQ815" s="257"/>
      <c r="EOR815" s="257"/>
      <c r="EOS815" s="257"/>
      <c r="EOT815" s="257"/>
      <c r="EOU815" s="257"/>
      <c r="EOV815" s="257"/>
      <c r="EOW815" s="257"/>
      <c r="EOX815" s="257"/>
      <c r="EOY815" s="257"/>
      <c r="EOZ815" s="257"/>
      <c r="EPA815" s="257"/>
      <c r="EPB815" s="257"/>
      <c r="EPC815" s="257"/>
      <c r="EPD815" s="257"/>
      <c r="EPE815" s="257"/>
      <c r="EPF815" s="257"/>
      <c r="EPG815" s="257"/>
      <c r="EPH815" s="257"/>
      <c r="EPI815" s="257"/>
      <c r="EPJ815" s="257"/>
      <c r="EPK815" s="257"/>
      <c r="EPL815" s="257"/>
      <c r="EPM815" s="257"/>
      <c r="EPN815" s="257"/>
      <c r="EPO815" s="257"/>
      <c r="EPP815" s="257"/>
      <c r="EPQ815" s="257"/>
      <c r="EPR815" s="257"/>
      <c r="EPS815" s="257"/>
      <c r="EPT815" s="257"/>
      <c r="EPU815" s="257"/>
      <c r="EPV815" s="257"/>
      <c r="EPW815" s="257"/>
      <c r="EPX815" s="257"/>
      <c r="EPY815" s="257"/>
      <c r="EPZ815" s="257"/>
      <c r="EQA815" s="257"/>
      <c r="EQB815" s="257"/>
      <c r="EQC815" s="257"/>
      <c r="EQD815" s="257"/>
      <c r="EQE815" s="257"/>
      <c r="EQF815" s="257"/>
      <c r="EQG815" s="257"/>
      <c r="EQH815" s="257"/>
      <c r="EQI815" s="257"/>
      <c r="EQJ815" s="257"/>
      <c r="EQK815" s="257"/>
      <c r="EQL815" s="257"/>
      <c r="EQM815" s="257"/>
      <c r="EQN815" s="257"/>
      <c r="EQO815" s="257"/>
      <c r="EQP815" s="257"/>
      <c r="EQQ815" s="257"/>
      <c r="EQR815" s="257"/>
      <c r="EQS815" s="257"/>
      <c r="EQT815" s="257"/>
      <c r="EQU815" s="257"/>
      <c r="EQV815" s="257"/>
      <c r="EQW815" s="257"/>
      <c r="EQX815" s="257"/>
      <c r="EQY815" s="257"/>
      <c r="EQZ815" s="257"/>
      <c r="ERA815" s="257"/>
      <c r="ERB815" s="257"/>
      <c r="ERC815" s="257"/>
      <c r="ERD815" s="257"/>
      <c r="ERE815" s="257"/>
      <c r="ERF815" s="257"/>
      <c r="ERG815" s="257"/>
      <c r="ERH815" s="257"/>
      <c r="ERI815" s="257"/>
      <c r="ERJ815" s="257"/>
      <c r="ERK815" s="257"/>
      <c r="ERL815" s="257"/>
      <c r="ERM815" s="257"/>
      <c r="ERN815" s="257"/>
      <c r="ERO815" s="257"/>
      <c r="ERP815" s="257"/>
      <c r="ERQ815" s="257"/>
      <c r="ERR815" s="257"/>
      <c r="ERS815" s="257"/>
      <c r="ERT815" s="257"/>
      <c r="ERU815" s="257"/>
      <c r="ERV815" s="257"/>
      <c r="ERW815" s="257"/>
      <c r="ERX815" s="257"/>
      <c r="ERY815" s="257"/>
      <c r="ERZ815" s="257"/>
      <c r="ESA815" s="257"/>
      <c r="ESB815" s="257"/>
      <c r="ESC815" s="257"/>
      <c r="ESD815" s="257"/>
      <c r="ESE815" s="257"/>
      <c r="ESF815" s="257"/>
      <c r="ESG815" s="257"/>
      <c r="ESH815" s="257"/>
      <c r="ESI815" s="257"/>
      <c r="ESJ815" s="257"/>
      <c r="ESK815" s="257"/>
      <c r="ESL815" s="257"/>
      <c r="ESM815" s="257"/>
      <c r="ESN815" s="257"/>
      <c r="ESO815" s="257"/>
      <c r="ESP815" s="257"/>
      <c r="ESQ815" s="257"/>
      <c r="ESR815" s="257"/>
      <c r="ESS815" s="257"/>
      <c r="EST815" s="257"/>
      <c r="ESU815" s="257"/>
      <c r="ESV815" s="257"/>
      <c r="ESW815" s="257"/>
      <c r="ESX815" s="257"/>
      <c r="ESY815" s="257"/>
      <c r="ESZ815" s="257"/>
      <c r="ETA815" s="257"/>
      <c r="ETB815" s="257"/>
      <c r="ETC815" s="257"/>
      <c r="ETD815" s="257"/>
      <c r="ETE815" s="257"/>
      <c r="ETF815" s="257"/>
      <c r="ETG815" s="257"/>
      <c r="ETH815" s="257"/>
      <c r="ETI815" s="257"/>
      <c r="ETJ815" s="257"/>
      <c r="ETK815" s="257"/>
      <c r="ETL815" s="257"/>
      <c r="ETM815" s="257"/>
      <c r="ETN815" s="257"/>
      <c r="ETO815" s="257"/>
      <c r="ETP815" s="257"/>
      <c r="ETQ815" s="257"/>
      <c r="ETR815" s="257"/>
      <c r="ETS815" s="257"/>
      <c r="ETT815" s="257"/>
      <c r="ETU815" s="257"/>
      <c r="ETV815" s="257"/>
      <c r="ETW815" s="257"/>
      <c r="ETX815" s="257"/>
      <c r="ETY815" s="257"/>
      <c r="ETZ815" s="257"/>
      <c r="EUA815" s="257"/>
      <c r="EUB815" s="257"/>
      <c r="EUC815" s="257"/>
      <c r="EUD815" s="257"/>
      <c r="EUE815" s="257"/>
      <c r="EUF815" s="257"/>
      <c r="EUG815" s="257"/>
      <c r="EUH815" s="257"/>
      <c r="EUI815" s="257"/>
      <c r="EUJ815" s="257"/>
      <c r="EUK815" s="257"/>
      <c r="EUL815" s="257"/>
      <c r="EUM815" s="257"/>
      <c r="EUN815" s="257"/>
      <c r="EUO815" s="257"/>
      <c r="EUP815" s="257"/>
      <c r="EUQ815" s="257"/>
      <c r="EUR815" s="257"/>
      <c r="EUS815" s="257"/>
      <c r="EUT815" s="257"/>
      <c r="EUU815" s="257"/>
      <c r="EUV815" s="257"/>
      <c r="EUW815" s="257"/>
      <c r="EUX815" s="257"/>
      <c r="EUY815" s="257"/>
      <c r="EUZ815" s="257"/>
      <c r="EVA815" s="257"/>
      <c r="EVB815" s="257"/>
      <c r="EVC815" s="257"/>
      <c r="EVD815" s="257"/>
      <c r="EVE815" s="257"/>
      <c r="EVF815" s="257"/>
      <c r="EVG815" s="257"/>
      <c r="EVH815" s="257"/>
      <c r="EVI815" s="257"/>
      <c r="EVJ815" s="257"/>
      <c r="EVK815" s="257"/>
      <c r="EVL815" s="257"/>
      <c r="EVM815" s="257"/>
      <c r="EVN815" s="257"/>
      <c r="EVO815" s="257"/>
      <c r="EVP815" s="257"/>
      <c r="EVQ815" s="257"/>
      <c r="EVR815" s="257"/>
      <c r="EVS815" s="257"/>
      <c r="EVT815" s="257"/>
      <c r="EVU815" s="257"/>
      <c r="EVV815" s="257"/>
      <c r="EVW815" s="257"/>
      <c r="EVX815" s="257"/>
      <c r="EVY815" s="257"/>
      <c r="EVZ815" s="257"/>
      <c r="EWA815" s="257"/>
      <c r="EWB815" s="257"/>
      <c r="EWC815" s="257"/>
      <c r="EWD815" s="257"/>
      <c r="EWE815" s="257"/>
      <c r="EWF815" s="257"/>
      <c r="EWG815" s="257"/>
      <c r="EWH815" s="257"/>
      <c r="EWI815" s="257"/>
      <c r="EWJ815" s="257"/>
      <c r="EWK815" s="257"/>
      <c r="EWL815" s="257"/>
      <c r="EWM815" s="257"/>
      <c r="EWN815" s="257"/>
      <c r="EWO815" s="257"/>
      <c r="EWP815" s="257"/>
      <c r="EWQ815" s="257"/>
      <c r="EWR815" s="257"/>
      <c r="EWS815" s="257"/>
      <c r="EWT815" s="257"/>
      <c r="EWU815" s="257"/>
      <c r="EWV815" s="257"/>
      <c r="EWW815" s="257"/>
      <c r="EWX815" s="257"/>
      <c r="EWY815" s="257"/>
      <c r="EWZ815" s="257"/>
      <c r="EXA815" s="257"/>
      <c r="EXB815" s="257"/>
      <c r="EXC815" s="257"/>
      <c r="EXD815" s="257"/>
      <c r="EXE815" s="257"/>
      <c r="EXF815" s="257"/>
      <c r="EXG815" s="257"/>
      <c r="EXH815" s="257"/>
      <c r="EXI815" s="257"/>
      <c r="EXJ815" s="257"/>
      <c r="EXK815" s="257"/>
      <c r="EXL815" s="257"/>
      <c r="EXM815" s="257"/>
      <c r="EXN815" s="257"/>
      <c r="EXO815" s="257"/>
      <c r="EXP815" s="257"/>
      <c r="EXQ815" s="257"/>
      <c r="EXR815" s="257"/>
      <c r="EXS815" s="257"/>
      <c r="EXT815" s="257"/>
      <c r="EXU815" s="257"/>
      <c r="EXV815" s="257"/>
      <c r="EXW815" s="257"/>
      <c r="EXX815" s="257"/>
      <c r="EXY815" s="257"/>
      <c r="EXZ815" s="257"/>
      <c r="EYA815" s="257"/>
      <c r="EYB815" s="257"/>
      <c r="EYC815" s="257"/>
      <c r="EYD815" s="257"/>
      <c r="EYE815" s="257"/>
      <c r="EYF815" s="257"/>
      <c r="EYG815" s="257"/>
      <c r="EYH815" s="257"/>
      <c r="EYI815" s="257"/>
      <c r="EYJ815" s="257"/>
      <c r="EYK815" s="257"/>
      <c r="EYL815" s="257"/>
      <c r="EYM815" s="257"/>
      <c r="EYN815" s="257"/>
      <c r="EYO815" s="257"/>
      <c r="EYP815" s="257"/>
      <c r="EYQ815" s="257"/>
      <c r="EYR815" s="257"/>
      <c r="EYS815" s="257"/>
      <c r="EYT815" s="257"/>
      <c r="EYU815" s="257"/>
      <c r="EYV815" s="257"/>
      <c r="EYW815" s="257"/>
      <c r="EYX815" s="257"/>
      <c r="EYY815" s="257"/>
      <c r="EYZ815" s="257"/>
      <c r="EZA815" s="257"/>
      <c r="EZB815" s="257"/>
      <c r="EZC815" s="257"/>
      <c r="EZD815" s="257"/>
      <c r="EZE815" s="257"/>
      <c r="EZF815" s="257"/>
      <c r="EZG815" s="257"/>
      <c r="EZH815" s="257"/>
      <c r="EZI815" s="257"/>
      <c r="EZJ815" s="257"/>
      <c r="EZK815" s="257"/>
      <c r="EZL815" s="257"/>
      <c r="EZM815" s="257"/>
      <c r="EZN815" s="257"/>
      <c r="EZO815" s="257"/>
      <c r="EZP815" s="257"/>
      <c r="EZQ815" s="257"/>
      <c r="EZR815" s="257"/>
      <c r="EZS815" s="257"/>
      <c r="EZT815" s="257"/>
      <c r="EZU815" s="257"/>
      <c r="EZV815" s="257"/>
      <c r="EZW815" s="257"/>
      <c r="EZX815" s="257"/>
      <c r="EZY815" s="257"/>
      <c r="EZZ815" s="257"/>
      <c r="FAA815" s="257"/>
      <c r="FAB815" s="257"/>
      <c r="FAC815" s="257"/>
      <c r="FAD815" s="257"/>
      <c r="FAE815" s="257"/>
      <c r="FAF815" s="257"/>
      <c r="FAG815" s="257"/>
      <c r="FAH815" s="257"/>
      <c r="FAI815" s="257"/>
      <c r="FAJ815" s="257"/>
      <c r="FAK815" s="257"/>
      <c r="FAL815" s="257"/>
      <c r="FAM815" s="257"/>
      <c r="FAN815" s="257"/>
      <c r="FAO815" s="257"/>
      <c r="FAP815" s="257"/>
      <c r="FAQ815" s="257"/>
      <c r="FAR815" s="257"/>
      <c r="FAS815" s="257"/>
      <c r="FAT815" s="257"/>
      <c r="FAU815" s="257"/>
      <c r="FAV815" s="257"/>
      <c r="FAW815" s="257"/>
      <c r="FAX815" s="257"/>
      <c r="FAY815" s="257"/>
      <c r="FAZ815" s="257"/>
      <c r="FBA815" s="257"/>
      <c r="FBB815" s="257"/>
      <c r="FBC815" s="257"/>
      <c r="FBD815" s="257"/>
      <c r="FBE815" s="257"/>
      <c r="FBF815" s="257"/>
      <c r="FBG815" s="257"/>
      <c r="FBH815" s="257"/>
      <c r="FBI815" s="257"/>
      <c r="FBJ815" s="257"/>
      <c r="FBK815" s="257"/>
      <c r="FBL815" s="257"/>
      <c r="FBM815" s="257"/>
      <c r="FBN815" s="257"/>
      <c r="FBO815" s="257"/>
      <c r="FBP815" s="257"/>
      <c r="FBQ815" s="257"/>
      <c r="FBR815" s="257"/>
      <c r="FBS815" s="257"/>
      <c r="FBT815" s="257"/>
      <c r="FBU815" s="257"/>
      <c r="FBV815" s="257"/>
      <c r="FBW815" s="257"/>
      <c r="FBX815" s="257"/>
      <c r="FBY815" s="257"/>
      <c r="FBZ815" s="257"/>
      <c r="FCA815" s="257"/>
      <c r="FCB815" s="257"/>
      <c r="FCC815" s="257"/>
      <c r="FCD815" s="257"/>
      <c r="FCE815" s="257"/>
      <c r="FCF815" s="257"/>
      <c r="FCG815" s="257"/>
      <c r="FCH815" s="257"/>
      <c r="FCI815" s="257"/>
      <c r="FCJ815" s="257"/>
      <c r="FCK815" s="257"/>
      <c r="FCL815" s="257"/>
      <c r="FCM815" s="257"/>
      <c r="FCN815" s="257"/>
      <c r="FCO815" s="257"/>
      <c r="FCP815" s="257"/>
      <c r="FCQ815" s="257"/>
      <c r="FCR815" s="257"/>
      <c r="FCS815" s="257"/>
      <c r="FCT815" s="257"/>
      <c r="FCU815" s="257"/>
      <c r="FCV815" s="257"/>
      <c r="FCW815" s="257"/>
      <c r="FCX815" s="257"/>
      <c r="FCY815" s="257"/>
      <c r="FCZ815" s="257"/>
      <c r="FDA815" s="257"/>
      <c r="FDB815" s="257"/>
      <c r="FDC815" s="257"/>
      <c r="FDD815" s="257"/>
      <c r="FDE815" s="257"/>
      <c r="FDF815" s="257"/>
      <c r="FDG815" s="257"/>
      <c r="FDH815" s="257"/>
      <c r="FDI815" s="257"/>
      <c r="FDJ815" s="257"/>
      <c r="FDK815" s="257"/>
      <c r="FDL815" s="257"/>
      <c r="FDM815" s="257"/>
      <c r="FDN815" s="257"/>
      <c r="FDO815" s="257"/>
      <c r="FDP815" s="257"/>
      <c r="FDQ815" s="257"/>
      <c r="FDR815" s="257"/>
      <c r="FDS815" s="257"/>
      <c r="FDT815" s="257"/>
      <c r="FDU815" s="257"/>
      <c r="FDV815" s="257"/>
      <c r="FDW815" s="257"/>
      <c r="FDX815" s="257"/>
      <c r="FDY815" s="257"/>
      <c r="FDZ815" s="257"/>
      <c r="FEA815" s="257"/>
      <c r="FEB815" s="257"/>
      <c r="FEC815" s="257"/>
      <c r="FED815" s="257"/>
      <c r="FEE815" s="257"/>
      <c r="FEF815" s="257"/>
      <c r="FEG815" s="257"/>
      <c r="FEH815" s="257"/>
      <c r="FEI815" s="257"/>
      <c r="FEJ815" s="257"/>
      <c r="FEK815" s="257"/>
      <c r="FEL815" s="257"/>
      <c r="FEM815" s="257"/>
      <c r="FEN815" s="257"/>
      <c r="FEO815" s="257"/>
      <c r="FEP815" s="257"/>
      <c r="FEQ815" s="257"/>
      <c r="FER815" s="257"/>
      <c r="FES815" s="257"/>
      <c r="FET815" s="257"/>
      <c r="FEU815" s="257"/>
      <c r="FEV815" s="257"/>
      <c r="FEW815" s="257"/>
      <c r="FEX815" s="257"/>
      <c r="FEY815" s="257"/>
      <c r="FEZ815" s="257"/>
      <c r="FFA815" s="257"/>
      <c r="FFB815" s="257"/>
      <c r="FFC815" s="257"/>
      <c r="FFD815" s="257"/>
      <c r="FFE815" s="257"/>
      <c r="FFF815" s="257"/>
      <c r="FFG815" s="257"/>
      <c r="FFH815" s="257"/>
      <c r="FFI815" s="257"/>
      <c r="FFJ815" s="257"/>
      <c r="FFK815" s="257"/>
      <c r="FFL815" s="257"/>
      <c r="FFM815" s="257"/>
      <c r="FFN815" s="257"/>
      <c r="FFO815" s="257"/>
      <c r="FFP815" s="257"/>
      <c r="FFQ815" s="257"/>
      <c r="FFR815" s="257"/>
      <c r="FFS815" s="257"/>
      <c r="FFT815" s="257"/>
      <c r="FFU815" s="257"/>
      <c r="FFV815" s="257"/>
      <c r="FFW815" s="257"/>
      <c r="FFX815" s="257"/>
      <c r="FFY815" s="257"/>
      <c r="FFZ815" s="257"/>
      <c r="FGA815" s="257"/>
      <c r="FGB815" s="257"/>
      <c r="FGC815" s="257"/>
      <c r="FGD815" s="257"/>
      <c r="FGE815" s="257"/>
      <c r="FGF815" s="257"/>
      <c r="FGG815" s="257"/>
      <c r="FGH815" s="257"/>
      <c r="FGI815" s="257"/>
      <c r="FGJ815" s="257"/>
      <c r="FGK815" s="257"/>
      <c r="FGL815" s="257"/>
      <c r="FGM815" s="257"/>
      <c r="FGN815" s="257"/>
      <c r="FGO815" s="257"/>
      <c r="FGP815" s="257"/>
      <c r="FGQ815" s="257"/>
      <c r="FGR815" s="257"/>
      <c r="FGS815" s="257"/>
      <c r="FGT815" s="257"/>
      <c r="FGU815" s="257"/>
      <c r="FGV815" s="257"/>
      <c r="FGW815" s="257"/>
      <c r="FGX815" s="257"/>
      <c r="FGY815" s="257"/>
      <c r="FGZ815" s="257"/>
      <c r="FHA815" s="257"/>
      <c r="FHB815" s="257"/>
      <c r="FHC815" s="257"/>
      <c r="FHD815" s="257"/>
      <c r="FHE815" s="257"/>
      <c r="FHF815" s="257"/>
      <c r="FHG815" s="257"/>
      <c r="FHH815" s="257"/>
      <c r="FHI815" s="257"/>
      <c r="FHJ815" s="257"/>
      <c r="FHK815" s="257"/>
      <c r="FHL815" s="257"/>
      <c r="FHM815" s="257"/>
      <c r="FHN815" s="257"/>
      <c r="FHO815" s="257"/>
      <c r="FHP815" s="257"/>
      <c r="FHQ815" s="257"/>
      <c r="FHR815" s="257"/>
      <c r="FHS815" s="257"/>
      <c r="FHT815" s="257"/>
      <c r="FHU815" s="257"/>
      <c r="FHV815" s="257"/>
      <c r="FHW815" s="257"/>
      <c r="FHX815" s="257"/>
      <c r="FHY815" s="257"/>
      <c r="FHZ815" s="257"/>
      <c r="FIA815" s="257"/>
      <c r="FIB815" s="257"/>
      <c r="FIC815" s="257"/>
      <c r="FID815" s="257"/>
      <c r="FIE815" s="257"/>
      <c r="FIF815" s="257"/>
      <c r="FIG815" s="257"/>
      <c r="FIH815" s="257"/>
      <c r="FII815" s="257"/>
      <c r="FIJ815" s="257"/>
      <c r="FIK815" s="257"/>
      <c r="FIL815" s="257"/>
      <c r="FIM815" s="257"/>
      <c r="FIN815" s="257"/>
      <c r="FIO815" s="257"/>
      <c r="FIP815" s="257"/>
      <c r="FIQ815" s="257"/>
      <c r="FIR815" s="257"/>
      <c r="FIS815" s="257"/>
      <c r="FIT815" s="257"/>
      <c r="FIU815" s="257"/>
      <c r="FIV815" s="257"/>
      <c r="FIW815" s="257"/>
      <c r="FIX815" s="257"/>
      <c r="FIY815" s="257"/>
      <c r="FIZ815" s="257"/>
      <c r="FJA815" s="257"/>
      <c r="FJB815" s="257"/>
      <c r="FJC815" s="257"/>
      <c r="FJD815" s="257"/>
      <c r="FJE815" s="257"/>
      <c r="FJF815" s="257"/>
      <c r="FJG815" s="257"/>
      <c r="FJH815" s="257"/>
      <c r="FJI815" s="257"/>
      <c r="FJJ815" s="257"/>
      <c r="FJK815" s="257"/>
      <c r="FJL815" s="257"/>
      <c r="FJM815" s="257"/>
      <c r="FJN815" s="257"/>
      <c r="FJO815" s="257"/>
      <c r="FJP815" s="257"/>
      <c r="FJQ815" s="257"/>
      <c r="FJR815" s="257"/>
      <c r="FJS815" s="257"/>
      <c r="FJT815" s="257"/>
      <c r="FJU815" s="257"/>
      <c r="FJV815" s="257"/>
      <c r="FJW815" s="257"/>
      <c r="FJX815" s="257"/>
      <c r="FJY815" s="257"/>
      <c r="FJZ815" s="257"/>
      <c r="FKA815" s="257"/>
      <c r="FKB815" s="257"/>
      <c r="FKC815" s="257"/>
      <c r="FKD815" s="257"/>
      <c r="FKE815" s="257"/>
      <c r="FKF815" s="257"/>
      <c r="FKG815" s="257"/>
      <c r="FKH815" s="257"/>
      <c r="FKI815" s="257"/>
      <c r="FKJ815" s="257"/>
      <c r="FKK815" s="257"/>
      <c r="FKL815" s="257"/>
      <c r="FKM815" s="257"/>
      <c r="FKN815" s="257"/>
      <c r="FKO815" s="257"/>
      <c r="FKP815" s="257"/>
      <c r="FKQ815" s="257"/>
      <c r="FKR815" s="257"/>
      <c r="FKS815" s="257"/>
      <c r="FKT815" s="257"/>
      <c r="FKU815" s="257"/>
      <c r="FKV815" s="257"/>
      <c r="FKW815" s="257"/>
      <c r="FKX815" s="257"/>
      <c r="FKY815" s="257"/>
      <c r="FKZ815" s="257"/>
      <c r="FLA815" s="257"/>
      <c r="FLB815" s="257"/>
      <c r="FLC815" s="257"/>
      <c r="FLD815" s="257"/>
      <c r="FLE815" s="257"/>
      <c r="FLF815" s="257"/>
      <c r="FLG815" s="257"/>
      <c r="FLH815" s="257"/>
      <c r="FLI815" s="257"/>
      <c r="FLJ815" s="257"/>
      <c r="FLK815" s="257"/>
      <c r="FLL815" s="257"/>
      <c r="FLM815" s="257"/>
      <c r="FLN815" s="257"/>
      <c r="FLO815" s="257"/>
      <c r="FLP815" s="257"/>
      <c r="FLQ815" s="257"/>
      <c r="FLR815" s="257"/>
      <c r="FLS815" s="257"/>
      <c r="FLT815" s="257"/>
      <c r="FLU815" s="257"/>
      <c r="FLV815" s="257"/>
      <c r="FLW815" s="257"/>
      <c r="FLX815" s="257"/>
      <c r="FLY815" s="257"/>
      <c r="FLZ815" s="257"/>
      <c r="FMA815" s="257"/>
      <c r="FMB815" s="257"/>
      <c r="FMC815" s="257"/>
      <c r="FMD815" s="257"/>
      <c r="FME815" s="257"/>
      <c r="FMF815" s="257"/>
      <c r="FMG815" s="257"/>
      <c r="FMH815" s="257"/>
      <c r="FMI815" s="257"/>
      <c r="FMJ815" s="257"/>
      <c r="FMK815" s="257"/>
      <c r="FML815" s="257"/>
      <c r="FMM815" s="257"/>
      <c r="FMN815" s="257"/>
      <c r="FMO815" s="257"/>
      <c r="FMP815" s="257"/>
      <c r="FMQ815" s="257"/>
      <c r="FMR815" s="257"/>
      <c r="FMS815" s="257"/>
      <c r="FMT815" s="257"/>
      <c r="FMU815" s="257"/>
      <c r="FMV815" s="257"/>
      <c r="FMW815" s="257"/>
      <c r="FMX815" s="257"/>
      <c r="FMY815" s="257"/>
      <c r="FMZ815" s="257"/>
      <c r="FNA815" s="257"/>
      <c r="FNB815" s="257"/>
      <c r="FNC815" s="257"/>
      <c r="FND815" s="257"/>
      <c r="FNE815" s="257"/>
      <c r="FNF815" s="257"/>
      <c r="FNG815" s="257"/>
      <c r="FNH815" s="257"/>
      <c r="FNI815" s="257"/>
      <c r="FNJ815" s="257"/>
      <c r="FNK815" s="257"/>
      <c r="FNL815" s="257"/>
      <c r="FNM815" s="257"/>
      <c r="FNN815" s="257"/>
      <c r="FNO815" s="257"/>
      <c r="FNP815" s="257"/>
      <c r="FNQ815" s="257"/>
      <c r="FNR815" s="257"/>
      <c r="FNS815" s="257"/>
      <c r="FNT815" s="257"/>
      <c r="FNU815" s="257"/>
      <c r="FNV815" s="257"/>
      <c r="FNW815" s="257"/>
      <c r="FNX815" s="257"/>
      <c r="FNY815" s="257"/>
      <c r="FNZ815" s="257"/>
      <c r="FOA815" s="257"/>
      <c r="FOB815" s="257"/>
      <c r="FOC815" s="257"/>
      <c r="FOD815" s="257"/>
      <c r="FOE815" s="257"/>
      <c r="FOF815" s="257"/>
      <c r="FOG815" s="257"/>
      <c r="FOH815" s="257"/>
      <c r="FOI815" s="257"/>
      <c r="FOJ815" s="257"/>
      <c r="FOK815" s="257"/>
      <c r="FOL815" s="257"/>
      <c r="FOM815" s="257"/>
      <c r="FON815" s="257"/>
      <c r="FOO815" s="257"/>
      <c r="FOP815" s="257"/>
      <c r="FOQ815" s="257"/>
      <c r="FOR815" s="257"/>
      <c r="FOS815" s="257"/>
      <c r="FOT815" s="257"/>
      <c r="FOU815" s="257"/>
      <c r="FOV815" s="257"/>
      <c r="FOW815" s="257"/>
      <c r="FOX815" s="257"/>
      <c r="FOY815" s="257"/>
      <c r="FOZ815" s="257"/>
      <c r="FPA815" s="257"/>
      <c r="FPB815" s="257"/>
      <c r="FPC815" s="257"/>
      <c r="FPD815" s="257"/>
      <c r="FPE815" s="257"/>
      <c r="FPF815" s="257"/>
      <c r="FPG815" s="257"/>
      <c r="FPH815" s="257"/>
      <c r="FPI815" s="257"/>
      <c r="FPJ815" s="257"/>
      <c r="FPK815" s="257"/>
      <c r="FPL815" s="257"/>
      <c r="FPM815" s="257"/>
      <c r="FPN815" s="257"/>
      <c r="FPO815" s="257"/>
      <c r="FPP815" s="257"/>
      <c r="FPQ815" s="257"/>
      <c r="FPR815" s="257"/>
      <c r="FPS815" s="257"/>
      <c r="FPT815" s="257"/>
      <c r="FPU815" s="257"/>
      <c r="FPV815" s="257"/>
      <c r="FPW815" s="257"/>
      <c r="FPX815" s="257"/>
      <c r="FPY815" s="257"/>
      <c r="FPZ815" s="257"/>
      <c r="FQA815" s="257"/>
      <c r="FQB815" s="257"/>
      <c r="FQC815" s="257"/>
      <c r="FQD815" s="257"/>
      <c r="FQE815" s="257"/>
      <c r="FQF815" s="257"/>
      <c r="FQG815" s="257"/>
      <c r="FQH815" s="257"/>
      <c r="FQI815" s="257"/>
      <c r="FQJ815" s="257"/>
      <c r="FQK815" s="257"/>
      <c r="FQL815" s="257"/>
      <c r="FQM815" s="257"/>
      <c r="FQN815" s="257"/>
      <c r="FQO815" s="257"/>
      <c r="FQP815" s="257"/>
      <c r="FQQ815" s="257"/>
      <c r="FQR815" s="257"/>
      <c r="FQS815" s="257"/>
      <c r="FQT815" s="257"/>
      <c r="FQU815" s="257"/>
      <c r="FQV815" s="257"/>
      <c r="FQW815" s="257"/>
      <c r="FQX815" s="257"/>
      <c r="FQY815" s="257"/>
      <c r="FQZ815" s="257"/>
      <c r="FRA815" s="257"/>
      <c r="FRB815" s="257"/>
      <c r="FRC815" s="257"/>
      <c r="FRD815" s="257"/>
      <c r="FRE815" s="257"/>
      <c r="FRF815" s="257"/>
      <c r="FRG815" s="257"/>
      <c r="FRH815" s="257"/>
      <c r="FRI815" s="257"/>
      <c r="FRJ815" s="257"/>
      <c r="FRK815" s="257"/>
      <c r="FRL815" s="257"/>
      <c r="FRM815" s="257"/>
      <c r="FRN815" s="257"/>
      <c r="FRO815" s="257"/>
      <c r="FRP815" s="257"/>
      <c r="FRQ815" s="257"/>
      <c r="FRR815" s="257"/>
      <c r="FRS815" s="257"/>
      <c r="FRT815" s="257"/>
      <c r="FRU815" s="257"/>
      <c r="FRV815" s="257"/>
      <c r="FRW815" s="257"/>
      <c r="FRX815" s="257"/>
      <c r="FRY815" s="257"/>
      <c r="FRZ815" s="257"/>
      <c r="FSA815" s="257"/>
      <c r="FSB815" s="257"/>
      <c r="FSC815" s="257"/>
      <c r="FSD815" s="257"/>
      <c r="FSE815" s="257"/>
      <c r="FSF815" s="257"/>
      <c r="FSG815" s="257"/>
      <c r="FSH815" s="257"/>
      <c r="FSI815" s="257"/>
      <c r="FSJ815" s="257"/>
      <c r="FSK815" s="257"/>
      <c r="FSL815" s="257"/>
      <c r="FSM815" s="257"/>
      <c r="FSN815" s="257"/>
      <c r="FSO815" s="257"/>
      <c r="FSP815" s="257"/>
      <c r="FSQ815" s="257"/>
      <c r="FSR815" s="257"/>
      <c r="FSS815" s="257"/>
      <c r="FST815" s="257"/>
      <c r="FSU815" s="257"/>
      <c r="FSV815" s="257"/>
      <c r="FSW815" s="257"/>
      <c r="FSX815" s="257"/>
      <c r="FSY815" s="257"/>
      <c r="FSZ815" s="257"/>
      <c r="FTA815" s="257"/>
      <c r="FTB815" s="257"/>
      <c r="FTC815" s="257"/>
      <c r="FTD815" s="257"/>
      <c r="FTE815" s="257"/>
      <c r="FTF815" s="257"/>
      <c r="FTG815" s="257"/>
      <c r="FTH815" s="257"/>
      <c r="FTI815" s="257"/>
      <c r="FTJ815" s="257"/>
      <c r="FTK815" s="257"/>
      <c r="FTL815" s="257"/>
      <c r="FTM815" s="257"/>
      <c r="FTN815" s="257"/>
      <c r="FTO815" s="257"/>
      <c r="FTP815" s="257"/>
      <c r="FTQ815" s="257"/>
      <c r="FTR815" s="257"/>
      <c r="FTS815" s="257"/>
      <c r="FTT815" s="257"/>
      <c r="FTU815" s="257"/>
      <c r="FTV815" s="257"/>
      <c r="FTW815" s="257"/>
      <c r="FTX815" s="257"/>
      <c r="FTY815" s="257"/>
      <c r="FTZ815" s="257"/>
      <c r="FUA815" s="257"/>
      <c r="FUB815" s="257"/>
      <c r="FUC815" s="257"/>
      <c r="FUD815" s="257"/>
      <c r="FUE815" s="257"/>
      <c r="FUF815" s="257"/>
      <c r="FUG815" s="257"/>
      <c r="FUH815" s="257"/>
      <c r="FUI815" s="257"/>
      <c r="FUJ815" s="257"/>
      <c r="FUK815" s="257"/>
      <c r="FUL815" s="257"/>
      <c r="FUM815" s="257"/>
      <c r="FUN815" s="257"/>
      <c r="FUO815" s="257"/>
      <c r="FUP815" s="257"/>
      <c r="FUQ815" s="257"/>
      <c r="FUR815" s="257"/>
      <c r="FUS815" s="257"/>
      <c r="FUT815" s="257"/>
      <c r="FUU815" s="257"/>
      <c r="FUV815" s="257"/>
      <c r="FUW815" s="257"/>
      <c r="FUX815" s="257"/>
      <c r="FUY815" s="257"/>
      <c r="FUZ815" s="257"/>
      <c r="FVA815" s="257"/>
      <c r="FVB815" s="257"/>
      <c r="FVC815" s="257"/>
      <c r="FVD815" s="257"/>
      <c r="FVE815" s="257"/>
      <c r="FVF815" s="257"/>
      <c r="FVG815" s="257"/>
      <c r="FVH815" s="257"/>
      <c r="FVI815" s="257"/>
      <c r="FVJ815" s="257"/>
      <c r="FVK815" s="257"/>
      <c r="FVL815" s="257"/>
      <c r="FVM815" s="257"/>
      <c r="FVN815" s="257"/>
      <c r="FVO815" s="257"/>
      <c r="FVP815" s="257"/>
      <c r="FVQ815" s="257"/>
      <c r="FVR815" s="257"/>
      <c r="FVS815" s="257"/>
      <c r="FVT815" s="257"/>
      <c r="FVU815" s="257"/>
      <c r="FVV815" s="257"/>
      <c r="FVW815" s="257"/>
      <c r="FVX815" s="257"/>
      <c r="FVY815" s="257"/>
      <c r="FVZ815" s="257"/>
      <c r="FWA815" s="257"/>
      <c r="FWB815" s="257"/>
      <c r="FWC815" s="257"/>
      <c r="FWD815" s="257"/>
      <c r="FWE815" s="257"/>
      <c r="FWF815" s="257"/>
      <c r="FWG815" s="257"/>
      <c r="FWH815" s="257"/>
      <c r="FWI815" s="257"/>
      <c r="FWJ815" s="257"/>
      <c r="FWK815" s="257"/>
      <c r="FWL815" s="257"/>
      <c r="FWM815" s="257"/>
      <c r="FWN815" s="257"/>
      <c r="FWO815" s="257"/>
      <c r="FWP815" s="257"/>
      <c r="FWQ815" s="257"/>
      <c r="FWR815" s="257"/>
      <c r="FWS815" s="257"/>
      <c r="FWT815" s="257"/>
      <c r="FWU815" s="257"/>
      <c r="FWV815" s="257"/>
      <c r="FWW815" s="257"/>
      <c r="FWX815" s="257"/>
      <c r="FWY815" s="257"/>
      <c r="FWZ815" s="257"/>
      <c r="FXA815" s="257"/>
      <c r="FXB815" s="257"/>
      <c r="FXC815" s="257"/>
      <c r="FXD815" s="257"/>
      <c r="FXE815" s="257"/>
      <c r="FXF815" s="257"/>
      <c r="FXG815" s="257"/>
      <c r="FXH815" s="257"/>
      <c r="FXI815" s="257"/>
      <c r="FXJ815" s="257"/>
      <c r="FXK815" s="257"/>
      <c r="FXL815" s="257"/>
      <c r="FXM815" s="257"/>
      <c r="FXN815" s="257"/>
      <c r="FXO815" s="257"/>
      <c r="FXP815" s="257"/>
      <c r="FXQ815" s="257"/>
      <c r="FXR815" s="257"/>
      <c r="FXS815" s="257"/>
      <c r="FXT815" s="257"/>
      <c r="FXU815" s="257"/>
      <c r="FXV815" s="257"/>
      <c r="FXW815" s="257"/>
      <c r="FXX815" s="257"/>
      <c r="FXY815" s="257"/>
      <c r="FXZ815" s="257"/>
      <c r="FYA815" s="257"/>
      <c r="FYB815" s="257"/>
      <c r="FYC815" s="257"/>
      <c r="FYD815" s="257"/>
      <c r="FYE815" s="257"/>
      <c r="FYF815" s="257"/>
      <c r="FYG815" s="257"/>
      <c r="FYH815" s="257"/>
      <c r="FYI815" s="257"/>
      <c r="FYJ815" s="257"/>
      <c r="FYK815" s="257"/>
      <c r="FYL815" s="257"/>
      <c r="FYM815" s="257"/>
      <c r="FYN815" s="257"/>
      <c r="FYO815" s="257"/>
      <c r="FYP815" s="257"/>
      <c r="FYQ815" s="257"/>
      <c r="FYR815" s="257"/>
      <c r="FYS815" s="257"/>
      <c r="FYT815" s="257"/>
      <c r="FYU815" s="257"/>
      <c r="FYV815" s="257"/>
      <c r="FYW815" s="257"/>
      <c r="FYX815" s="257"/>
      <c r="FYY815" s="257"/>
      <c r="FYZ815" s="257"/>
      <c r="FZA815" s="257"/>
      <c r="FZB815" s="257"/>
      <c r="FZC815" s="257"/>
      <c r="FZD815" s="257"/>
      <c r="FZE815" s="257"/>
      <c r="FZF815" s="257"/>
      <c r="FZG815" s="257"/>
      <c r="FZH815" s="257"/>
      <c r="FZI815" s="257"/>
      <c r="FZJ815" s="257"/>
      <c r="FZK815" s="257"/>
      <c r="FZL815" s="257"/>
      <c r="FZM815" s="257"/>
      <c r="FZN815" s="257"/>
      <c r="FZO815" s="257"/>
      <c r="FZP815" s="257"/>
      <c r="FZQ815" s="257"/>
      <c r="FZR815" s="257"/>
      <c r="FZS815" s="257"/>
      <c r="FZT815" s="257"/>
      <c r="FZU815" s="257"/>
      <c r="FZV815" s="257"/>
      <c r="FZW815" s="257"/>
      <c r="FZX815" s="257"/>
      <c r="FZY815" s="257"/>
      <c r="FZZ815" s="257"/>
      <c r="GAA815" s="257"/>
      <c r="GAB815" s="257"/>
      <c r="GAC815" s="257"/>
      <c r="GAD815" s="257"/>
      <c r="GAE815" s="257"/>
      <c r="GAF815" s="257"/>
      <c r="GAG815" s="257"/>
      <c r="GAH815" s="257"/>
      <c r="GAI815" s="257"/>
      <c r="GAJ815" s="257"/>
      <c r="GAK815" s="257"/>
      <c r="GAL815" s="257"/>
      <c r="GAM815" s="257"/>
      <c r="GAN815" s="257"/>
      <c r="GAO815" s="257"/>
      <c r="GAP815" s="257"/>
      <c r="GAQ815" s="257"/>
      <c r="GAR815" s="257"/>
      <c r="GAS815" s="257"/>
      <c r="GAT815" s="257"/>
      <c r="GAU815" s="257"/>
      <c r="GAV815" s="257"/>
      <c r="GAW815" s="257"/>
      <c r="GAX815" s="257"/>
      <c r="GAY815" s="257"/>
      <c r="GAZ815" s="257"/>
      <c r="GBA815" s="257"/>
      <c r="GBB815" s="257"/>
      <c r="GBC815" s="257"/>
      <c r="GBD815" s="257"/>
      <c r="GBE815" s="257"/>
      <c r="GBF815" s="257"/>
      <c r="GBG815" s="257"/>
      <c r="GBH815" s="257"/>
      <c r="GBI815" s="257"/>
      <c r="GBJ815" s="257"/>
      <c r="GBK815" s="257"/>
      <c r="GBL815" s="257"/>
      <c r="GBM815" s="257"/>
      <c r="GBN815" s="257"/>
      <c r="GBO815" s="257"/>
      <c r="GBP815" s="257"/>
      <c r="GBQ815" s="257"/>
      <c r="GBR815" s="257"/>
      <c r="GBS815" s="257"/>
      <c r="GBT815" s="257"/>
      <c r="GBU815" s="257"/>
      <c r="GBV815" s="257"/>
      <c r="GBW815" s="257"/>
      <c r="GBX815" s="257"/>
      <c r="GBY815" s="257"/>
      <c r="GBZ815" s="257"/>
      <c r="GCA815" s="257"/>
      <c r="GCB815" s="257"/>
      <c r="GCC815" s="257"/>
      <c r="GCD815" s="257"/>
      <c r="GCE815" s="257"/>
      <c r="GCF815" s="257"/>
      <c r="GCG815" s="257"/>
      <c r="GCH815" s="257"/>
      <c r="GCI815" s="257"/>
      <c r="GCJ815" s="257"/>
      <c r="GCK815" s="257"/>
      <c r="GCL815" s="257"/>
      <c r="GCM815" s="257"/>
      <c r="GCN815" s="257"/>
      <c r="GCO815" s="257"/>
      <c r="GCP815" s="257"/>
      <c r="GCQ815" s="257"/>
      <c r="GCR815" s="257"/>
      <c r="GCS815" s="257"/>
      <c r="GCT815" s="257"/>
      <c r="GCU815" s="257"/>
      <c r="GCV815" s="257"/>
      <c r="GCW815" s="257"/>
      <c r="GCX815" s="257"/>
      <c r="GCY815" s="257"/>
      <c r="GCZ815" s="257"/>
      <c r="GDA815" s="257"/>
      <c r="GDB815" s="257"/>
      <c r="GDC815" s="257"/>
      <c r="GDD815" s="257"/>
      <c r="GDE815" s="257"/>
      <c r="GDF815" s="257"/>
      <c r="GDG815" s="257"/>
      <c r="GDH815" s="257"/>
      <c r="GDI815" s="257"/>
      <c r="GDJ815" s="257"/>
      <c r="GDK815" s="257"/>
      <c r="GDL815" s="257"/>
      <c r="GDM815" s="257"/>
      <c r="GDN815" s="257"/>
      <c r="GDO815" s="257"/>
      <c r="GDP815" s="257"/>
      <c r="GDQ815" s="257"/>
      <c r="GDR815" s="257"/>
      <c r="GDS815" s="257"/>
      <c r="GDT815" s="257"/>
      <c r="GDU815" s="257"/>
      <c r="GDV815" s="257"/>
      <c r="GDW815" s="257"/>
      <c r="GDX815" s="257"/>
      <c r="GDY815" s="257"/>
      <c r="GDZ815" s="257"/>
      <c r="GEA815" s="257"/>
      <c r="GEB815" s="257"/>
      <c r="GEC815" s="257"/>
      <c r="GED815" s="257"/>
      <c r="GEE815" s="257"/>
      <c r="GEF815" s="257"/>
      <c r="GEG815" s="257"/>
      <c r="GEH815" s="257"/>
      <c r="GEI815" s="257"/>
      <c r="GEJ815" s="257"/>
      <c r="GEK815" s="257"/>
      <c r="GEL815" s="257"/>
      <c r="GEM815" s="257"/>
      <c r="GEN815" s="257"/>
      <c r="GEO815" s="257"/>
      <c r="GEP815" s="257"/>
      <c r="GEQ815" s="257"/>
      <c r="GER815" s="257"/>
      <c r="GES815" s="257"/>
      <c r="GET815" s="257"/>
      <c r="GEU815" s="257"/>
      <c r="GEV815" s="257"/>
      <c r="GEW815" s="257"/>
      <c r="GEX815" s="257"/>
      <c r="GEY815" s="257"/>
      <c r="GEZ815" s="257"/>
      <c r="GFA815" s="257"/>
      <c r="GFB815" s="257"/>
      <c r="GFC815" s="257"/>
      <c r="GFD815" s="257"/>
      <c r="GFE815" s="257"/>
      <c r="GFF815" s="257"/>
      <c r="GFG815" s="257"/>
      <c r="GFH815" s="257"/>
      <c r="GFI815" s="257"/>
      <c r="GFJ815" s="257"/>
      <c r="GFK815" s="257"/>
      <c r="GFL815" s="257"/>
      <c r="GFM815" s="257"/>
      <c r="GFN815" s="257"/>
      <c r="GFO815" s="257"/>
      <c r="GFP815" s="257"/>
      <c r="GFQ815" s="257"/>
      <c r="GFR815" s="257"/>
      <c r="GFS815" s="257"/>
      <c r="GFT815" s="257"/>
      <c r="GFU815" s="257"/>
      <c r="GFV815" s="257"/>
      <c r="GFW815" s="257"/>
      <c r="GFX815" s="257"/>
      <c r="GFY815" s="257"/>
      <c r="GFZ815" s="257"/>
      <c r="GGA815" s="257"/>
      <c r="GGB815" s="257"/>
      <c r="GGC815" s="257"/>
      <c r="GGD815" s="257"/>
      <c r="GGE815" s="257"/>
      <c r="GGF815" s="257"/>
      <c r="GGG815" s="257"/>
      <c r="GGH815" s="257"/>
      <c r="GGI815" s="257"/>
      <c r="GGJ815" s="257"/>
      <c r="GGK815" s="257"/>
      <c r="GGL815" s="257"/>
      <c r="GGM815" s="257"/>
      <c r="GGN815" s="257"/>
      <c r="GGO815" s="257"/>
      <c r="GGP815" s="257"/>
      <c r="GGQ815" s="257"/>
      <c r="GGR815" s="257"/>
      <c r="GGS815" s="257"/>
      <c r="GGT815" s="257"/>
      <c r="GGU815" s="257"/>
      <c r="GGV815" s="257"/>
      <c r="GGW815" s="257"/>
      <c r="GGX815" s="257"/>
      <c r="GGY815" s="257"/>
      <c r="GGZ815" s="257"/>
      <c r="GHA815" s="257"/>
      <c r="GHB815" s="257"/>
      <c r="GHC815" s="257"/>
      <c r="GHD815" s="257"/>
      <c r="GHE815" s="257"/>
      <c r="GHF815" s="257"/>
      <c r="GHG815" s="257"/>
      <c r="GHH815" s="257"/>
      <c r="GHI815" s="257"/>
      <c r="GHJ815" s="257"/>
      <c r="GHK815" s="257"/>
      <c r="GHL815" s="257"/>
      <c r="GHM815" s="257"/>
      <c r="GHN815" s="257"/>
      <c r="GHO815" s="257"/>
      <c r="GHP815" s="257"/>
      <c r="GHQ815" s="257"/>
      <c r="GHR815" s="257"/>
      <c r="GHS815" s="257"/>
      <c r="GHT815" s="257"/>
      <c r="GHU815" s="257"/>
      <c r="GHV815" s="257"/>
      <c r="GHW815" s="257"/>
      <c r="GHX815" s="257"/>
      <c r="GHY815" s="257"/>
      <c r="GHZ815" s="257"/>
      <c r="GIA815" s="257"/>
      <c r="GIB815" s="257"/>
      <c r="GIC815" s="257"/>
      <c r="GID815" s="257"/>
      <c r="GIE815" s="257"/>
      <c r="GIF815" s="257"/>
      <c r="GIG815" s="257"/>
      <c r="GIH815" s="257"/>
      <c r="GII815" s="257"/>
      <c r="GIJ815" s="257"/>
      <c r="GIK815" s="257"/>
      <c r="GIL815" s="257"/>
      <c r="GIM815" s="257"/>
      <c r="GIN815" s="257"/>
      <c r="GIO815" s="257"/>
      <c r="GIP815" s="257"/>
      <c r="GIQ815" s="257"/>
      <c r="GIR815" s="257"/>
      <c r="GIS815" s="257"/>
      <c r="GIT815" s="257"/>
      <c r="GIU815" s="257"/>
      <c r="GIV815" s="257"/>
      <c r="GIW815" s="257"/>
      <c r="GIX815" s="257"/>
      <c r="GIY815" s="257"/>
      <c r="GIZ815" s="257"/>
      <c r="GJA815" s="257"/>
      <c r="GJB815" s="257"/>
      <c r="GJC815" s="257"/>
      <c r="GJD815" s="257"/>
      <c r="GJE815" s="257"/>
      <c r="GJF815" s="257"/>
      <c r="GJG815" s="257"/>
      <c r="GJH815" s="257"/>
      <c r="GJI815" s="257"/>
      <c r="GJJ815" s="257"/>
      <c r="GJK815" s="257"/>
      <c r="GJL815" s="257"/>
      <c r="GJM815" s="257"/>
      <c r="GJN815" s="257"/>
      <c r="GJO815" s="257"/>
      <c r="GJP815" s="257"/>
      <c r="GJQ815" s="257"/>
      <c r="GJR815" s="257"/>
      <c r="GJS815" s="257"/>
      <c r="GJT815" s="257"/>
      <c r="GJU815" s="257"/>
      <c r="GJV815" s="257"/>
      <c r="GJW815" s="257"/>
      <c r="GJX815" s="257"/>
      <c r="GJY815" s="257"/>
      <c r="GJZ815" s="257"/>
      <c r="GKA815" s="257"/>
      <c r="GKB815" s="257"/>
      <c r="GKC815" s="257"/>
      <c r="GKD815" s="257"/>
      <c r="GKE815" s="257"/>
      <c r="GKF815" s="257"/>
      <c r="GKG815" s="257"/>
      <c r="GKH815" s="257"/>
      <c r="GKI815" s="257"/>
      <c r="GKJ815" s="257"/>
      <c r="GKK815" s="257"/>
      <c r="GKL815" s="257"/>
      <c r="GKM815" s="257"/>
      <c r="GKN815" s="257"/>
      <c r="GKO815" s="257"/>
      <c r="GKP815" s="257"/>
      <c r="GKQ815" s="257"/>
      <c r="GKR815" s="257"/>
      <c r="GKS815" s="257"/>
      <c r="GKT815" s="257"/>
      <c r="GKU815" s="257"/>
      <c r="GKV815" s="257"/>
      <c r="GKW815" s="257"/>
      <c r="GKX815" s="257"/>
      <c r="GKY815" s="257"/>
      <c r="GKZ815" s="257"/>
      <c r="GLA815" s="257"/>
      <c r="GLB815" s="257"/>
      <c r="GLC815" s="257"/>
      <c r="GLD815" s="257"/>
      <c r="GLE815" s="257"/>
      <c r="GLF815" s="257"/>
      <c r="GLG815" s="257"/>
      <c r="GLH815" s="257"/>
      <c r="GLI815" s="257"/>
      <c r="GLJ815" s="257"/>
      <c r="GLK815" s="257"/>
      <c r="GLL815" s="257"/>
      <c r="GLM815" s="257"/>
      <c r="GLN815" s="257"/>
      <c r="GLO815" s="257"/>
      <c r="GLP815" s="257"/>
      <c r="GLQ815" s="257"/>
      <c r="GLR815" s="257"/>
      <c r="GLS815" s="257"/>
      <c r="GLT815" s="257"/>
      <c r="GLU815" s="257"/>
      <c r="GLV815" s="257"/>
      <c r="GLW815" s="257"/>
      <c r="GLX815" s="257"/>
      <c r="GLY815" s="257"/>
      <c r="GLZ815" s="257"/>
      <c r="GMA815" s="257"/>
      <c r="GMB815" s="257"/>
      <c r="GMC815" s="257"/>
      <c r="GMD815" s="257"/>
      <c r="GME815" s="257"/>
      <c r="GMF815" s="257"/>
      <c r="GMG815" s="257"/>
      <c r="GMH815" s="257"/>
      <c r="GMI815" s="257"/>
      <c r="GMJ815" s="257"/>
      <c r="GMK815" s="257"/>
      <c r="GML815" s="257"/>
      <c r="GMM815" s="257"/>
      <c r="GMN815" s="257"/>
      <c r="GMO815" s="257"/>
      <c r="GMP815" s="257"/>
      <c r="GMQ815" s="257"/>
      <c r="GMR815" s="257"/>
      <c r="GMS815" s="257"/>
      <c r="GMT815" s="257"/>
      <c r="GMU815" s="257"/>
      <c r="GMV815" s="257"/>
      <c r="GMW815" s="257"/>
      <c r="GMX815" s="257"/>
      <c r="GMY815" s="257"/>
      <c r="GMZ815" s="257"/>
      <c r="GNA815" s="257"/>
      <c r="GNB815" s="257"/>
      <c r="GNC815" s="257"/>
      <c r="GND815" s="257"/>
      <c r="GNE815" s="257"/>
      <c r="GNF815" s="257"/>
      <c r="GNG815" s="257"/>
      <c r="GNH815" s="257"/>
      <c r="GNI815" s="257"/>
      <c r="GNJ815" s="257"/>
      <c r="GNK815" s="257"/>
      <c r="GNL815" s="257"/>
      <c r="GNM815" s="257"/>
      <c r="GNN815" s="257"/>
      <c r="GNO815" s="257"/>
      <c r="GNP815" s="257"/>
      <c r="GNQ815" s="257"/>
      <c r="GNR815" s="257"/>
      <c r="GNS815" s="257"/>
      <c r="GNT815" s="257"/>
      <c r="GNU815" s="257"/>
      <c r="GNV815" s="257"/>
      <c r="GNW815" s="257"/>
      <c r="GNX815" s="257"/>
      <c r="GNY815" s="257"/>
      <c r="GNZ815" s="257"/>
      <c r="GOA815" s="257"/>
      <c r="GOB815" s="257"/>
      <c r="GOC815" s="257"/>
      <c r="GOD815" s="257"/>
      <c r="GOE815" s="257"/>
      <c r="GOF815" s="257"/>
      <c r="GOG815" s="257"/>
      <c r="GOH815" s="257"/>
      <c r="GOI815" s="257"/>
      <c r="GOJ815" s="257"/>
      <c r="GOK815" s="257"/>
      <c r="GOL815" s="257"/>
      <c r="GOM815" s="257"/>
      <c r="GON815" s="257"/>
      <c r="GOO815" s="257"/>
      <c r="GOP815" s="257"/>
      <c r="GOQ815" s="257"/>
      <c r="GOR815" s="257"/>
      <c r="GOS815" s="257"/>
      <c r="GOT815" s="257"/>
      <c r="GOU815" s="257"/>
      <c r="GOV815" s="257"/>
      <c r="GOW815" s="257"/>
      <c r="GOX815" s="257"/>
      <c r="GOY815" s="257"/>
      <c r="GOZ815" s="257"/>
      <c r="GPA815" s="257"/>
      <c r="GPB815" s="257"/>
      <c r="GPC815" s="257"/>
      <c r="GPD815" s="257"/>
      <c r="GPE815" s="257"/>
      <c r="GPF815" s="257"/>
      <c r="GPG815" s="257"/>
      <c r="GPH815" s="257"/>
      <c r="GPI815" s="257"/>
      <c r="GPJ815" s="257"/>
      <c r="GPK815" s="257"/>
      <c r="GPL815" s="257"/>
      <c r="GPM815" s="257"/>
      <c r="GPN815" s="257"/>
      <c r="GPO815" s="257"/>
      <c r="GPP815" s="257"/>
      <c r="GPQ815" s="257"/>
      <c r="GPR815" s="257"/>
      <c r="GPS815" s="257"/>
      <c r="GPT815" s="257"/>
      <c r="GPU815" s="257"/>
      <c r="GPV815" s="257"/>
      <c r="GPW815" s="257"/>
      <c r="GPX815" s="257"/>
      <c r="GPY815" s="257"/>
      <c r="GPZ815" s="257"/>
      <c r="GQA815" s="257"/>
      <c r="GQB815" s="257"/>
      <c r="GQC815" s="257"/>
      <c r="GQD815" s="257"/>
      <c r="GQE815" s="257"/>
      <c r="GQF815" s="257"/>
      <c r="GQG815" s="257"/>
      <c r="GQH815" s="257"/>
      <c r="GQI815" s="257"/>
      <c r="GQJ815" s="257"/>
      <c r="GQK815" s="257"/>
      <c r="GQL815" s="257"/>
      <c r="GQM815" s="257"/>
      <c r="GQN815" s="257"/>
      <c r="GQO815" s="257"/>
      <c r="GQP815" s="257"/>
      <c r="GQQ815" s="257"/>
      <c r="GQR815" s="257"/>
      <c r="GQS815" s="257"/>
      <c r="GQT815" s="257"/>
      <c r="GQU815" s="257"/>
      <c r="GQV815" s="257"/>
      <c r="GQW815" s="257"/>
      <c r="GQX815" s="257"/>
      <c r="GQY815" s="257"/>
      <c r="GQZ815" s="257"/>
      <c r="GRA815" s="257"/>
      <c r="GRB815" s="257"/>
      <c r="GRC815" s="257"/>
      <c r="GRD815" s="257"/>
      <c r="GRE815" s="257"/>
      <c r="GRF815" s="257"/>
      <c r="GRG815" s="257"/>
      <c r="GRH815" s="257"/>
      <c r="GRI815" s="257"/>
      <c r="GRJ815" s="257"/>
      <c r="GRK815" s="257"/>
      <c r="GRL815" s="257"/>
      <c r="GRM815" s="257"/>
      <c r="GRN815" s="257"/>
      <c r="GRO815" s="257"/>
      <c r="GRP815" s="257"/>
      <c r="GRQ815" s="257"/>
      <c r="GRR815" s="257"/>
      <c r="GRS815" s="257"/>
      <c r="GRT815" s="257"/>
      <c r="GRU815" s="257"/>
      <c r="GRV815" s="257"/>
      <c r="GRW815" s="257"/>
      <c r="GRX815" s="257"/>
      <c r="GRY815" s="257"/>
      <c r="GRZ815" s="257"/>
      <c r="GSA815" s="257"/>
      <c r="GSB815" s="257"/>
      <c r="GSC815" s="257"/>
      <c r="GSD815" s="257"/>
      <c r="GSE815" s="257"/>
      <c r="GSF815" s="257"/>
      <c r="GSG815" s="257"/>
      <c r="GSH815" s="257"/>
      <c r="GSI815" s="257"/>
      <c r="GSJ815" s="257"/>
      <c r="GSK815" s="257"/>
      <c r="GSL815" s="257"/>
      <c r="GSM815" s="257"/>
      <c r="GSN815" s="257"/>
      <c r="GSO815" s="257"/>
      <c r="GSP815" s="257"/>
      <c r="GSQ815" s="257"/>
      <c r="GSR815" s="257"/>
      <c r="GSS815" s="257"/>
      <c r="GST815" s="257"/>
      <c r="GSU815" s="257"/>
      <c r="GSV815" s="257"/>
      <c r="GSW815" s="257"/>
      <c r="GSX815" s="257"/>
      <c r="GSY815" s="257"/>
      <c r="GSZ815" s="257"/>
      <c r="GTA815" s="257"/>
      <c r="GTB815" s="257"/>
      <c r="GTC815" s="257"/>
      <c r="GTD815" s="257"/>
      <c r="GTE815" s="257"/>
      <c r="GTF815" s="257"/>
      <c r="GTG815" s="257"/>
      <c r="GTH815" s="257"/>
      <c r="GTI815" s="257"/>
      <c r="GTJ815" s="257"/>
      <c r="GTK815" s="257"/>
      <c r="GTL815" s="257"/>
      <c r="GTM815" s="257"/>
      <c r="GTN815" s="257"/>
      <c r="GTO815" s="257"/>
      <c r="GTP815" s="257"/>
      <c r="GTQ815" s="257"/>
      <c r="GTR815" s="257"/>
      <c r="GTS815" s="257"/>
      <c r="GTT815" s="257"/>
      <c r="GTU815" s="257"/>
      <c r="GTV815" s="257"/>
      <c r="GTW815" s="257"/>
      <c r="GTX815" s="257"/>
      <c r="GTY815" s="257"/>
      <c r="GTZ815" s="257"/>
      <c r="GUA815" s="257"/>
      <c r="GUB815" s="257"/>
      <c r="GUC815" s="257"/>
      <c r="GUD815" s="257"/>
      <c r="GUE815" s="257"/>
      <c r="GUF815" s="257"/>
      <c r="GUG815" s="257"/>
      <c r="GUH815" s="257"/>
      <c r="GUI815" s="257"/>
      <c r="GUJ815" s="257"/>
      <c r="GUK815" s="257"/>
      <c r="GUL815" s="257"/>
      <c r="GUM815" s="257"/>
      <c r="GUN815" s="257"/>
      <c r="GUO815" s="257"/>
      <c r="GUP815" s="257"/>
      <c r="GUQ815" s="257"/>
      <c r="GUR815" s="257"/>
      <c r="GUS815" s="257"/>
      <c r="GUT815" s="257"/>
      <c r="GUU815" s="257"/>
      <c r="GUV815" s="257"/>
      <c r="GUW815" s="257"/>
      <c r="GUX815" s="257"/>
      <c r="GUY815" s="257"/>
      <c r="GUZ815" s="257"/>
      <c r="GVA815" s="257"/>
      <c r="GVB815" s="257"/>
      <c r="GVC815" s="257"/>
      <c r="GVD815" s="257"/>
      <c r="GVE815" s="257"/>
      <c r="GVF815" s="257"/>
      <c r="GVG815" s="257"/>
      <c r="GVH815" s="257"/>
      <c r="GVI815" s="257"/>
      <c r="GVJ815" s="257"/>
      <c r="GVK815" s="257"/>
      <c r="GVL815" s="257"/>
      <c r="GVM815" s="257"/>
      <c r="GVN815" s="257"/>
      <c r="GVO815" s="257"/>
      <c r="GVP815" s="257"/>
      <c r="GVQ815" s="257"/>
      <c r="GVR815" s="257"/>
      <c r="GVS815" s="257"/>
      <c r="GVT815" s="257"/>
      <c r="GVU815" s="257"/>
      <c r="GVV815" s="257"/>
      <c r="GVW815" s="257"/>
      <c r="GVX815" s="257"/>
      <c r="GVY815" s="257"/>
      <c r="GVZ815" s="257"/>
      <c r="GWA815" s="257"/>
      <c r="GWB815" s="257"/>
      <c r="GWC815" s="257"/>
      <c r="GWD815" s="257"/>
      <c r="GWE815" s="257"/>
      <c r="GWF815" s="257"/>
      <c r="GWG815" s="257"/>
      <c r="GWH815" s="257"/>
      <c r="GWI815" s="257"/>
      <c r="GWJ815" s="257"/>
      <c r="GWK815" s="257"/>
      <c r="GWL815" s="257"/>
      <c r="GWM815" s="257"/>
      <c r="GWN815" s="257"/>
      <c r="GWO815" s="257"/>
      <c r="GWP815" s="257"/>
      <c r="GWQ815" s="257"/>
      <c r="GWR815" s="257"/>
      <c r="GWS815" s="257"/>
      <c r="GWT815" s="257"/>
      <c r="GWU815" s="257"/>
      <c r="GWV815" s="257"/>
      <c r="GWW815" s="257"/>
      <c r="GWX815" s="257"/>
      <c r="GWY815" s="257"/>
      <c r="GWZ815" s="257"/>
      <c r="GXA815" s="257"/>
      <c r="GXB815" s="257"/>
      <c r="GXC815" s="257"/>
      <c r="GXD815" s="257"/>
      <c r="GXE815" s="257"/>
      <c r="GXF815" s="257"/>
      <c r="GXG815" s="257"/>
      <c r="GXH815" s="257"/>
      <c r="GXI815" s="257"/>
      <c r="GXJ815" s="257"/>
      <c r="GXK815" s="257"/>
      <c r="GXL815" s="257"/>
      <c r="GXM815" s="257"/>
      <c r="GXN815" s="257"/>
      <c r="GXO815" s="257"/>
      <c r="GXP815" s="257"/>
      <c r="GXQ815" s="257"/>
      <c r="GXR815" s="257"/>
      <c r="GXS815" s="257"/>
      <c r="GXT815" s="257"/>
      <c r="GXU815" s="257"/>
      <c r="GXV815" s="257"/>
      <c r="GXW815" s="257"/>
      <c r="GXX815" s="257"/>
      <c r="GXY815" s="257"/>
      <c r="GXZ815" s="257"/>
      <c r="GYA815" s="257"/>
      <c r="GYB815" s="257"/>
      <c r="GYC815" s="257"/>
      <c r="GYD815" s="257"/>
      <c r="GYE815" s="257"/>
      <c r="GYF815" s="257"/>
      <c r="GYG815" s="257"/>
      <c r="GYH815" s="257"/>
      <c r="GYI815" s="257"/>
      <c r="GYJ815" s="257"/>
      <c r="GYK815" s="257"/>
      <c r="GYL815" s="257"/>
      <c r="GYM815" s="257"/>
      <c r="GYN815" s="257"/>
      <c r="GYO815" s="257"/>
      <c r="GYP815" s="257"/>
      <c r="GYQ815" s="257"/>
      <c r="GYR815" s="257"/>
      <c r="GYS815" s="257"/>
      <c r="GYT815" s="257"/>
      <c r="GYU815" s="257"/>
      <c r="GYV815" s="257"/>
      <c r="GYW815" s="257"/>
      <c r="GYX815" s="257"/>
      <c r="GYY815" s="257"/>
      <c r="GYZ815" s="257"/>
      <c r="GZA815" s="257"/>
      <c r="GZB815" s="257"/>
      <c r="GZC815" s="257"/>
      <c r="GZD815" s="257"/>
      <c r="GZE815" s="257"/>
      <c r="GZF815" s="257"/>
      <c r="GZG815" s="257"/>
      <c r="GZH815" s="257"/>
      <c r="GZI815" s="257"/>
      <c r="GZJ815" s="257"/>
      <c r="GZK815" s="257"/>
      <c r="GZL815" s="257"/>
      <c r="GZM815" s="257"/>
      <c r="GZN815" s="257"/>
      <c r="GZO815" s="257"/>
      <c r="GZP815" s="257"/>
      <c r="GZQ815" s="257"/>
      <c r="GZR815" s="257"/>
      <c r="GZS815" s="257"/>
      <c r="GZT815" s="257"/>
      <c r="GZU815" s="257"/>
      <c r="GZV815" s="257"/>
      <c r="GZW815" s="257"/>
      <c r="GZX815" s="257"/>
      <c r="GZY815" s="257"/>
      <c r="GZZ815" s="257"/>
      <c r="HAA815" s="257"/>
      <c r="HAB815" s="257"/>
      <c r="HAC815" s="257"/>
      <c r="HAD815" s="257"/>
      <c r="HAE815" s="257"/>
      <c r="HAF815" s="257"/>
      <c r="HAG815" s="257"/>
      <c r="HAH815" s="257"/>
      <c r="HAI815" s="257"/>
      <c r="HAJ815" s="257"/>
      <c r="HAK815" s="257"/>
      <c r="HAL815" s="257"/>
      <c r="HAM815" s="257"/>
      <c r="HAN815" s="257"/>
      <c r="HAO815" s="257"/>
      <c r="HAP815" s="257"/>
      <c r="HAQ815" s="257"/>
      <c r="HAR815" s="257"/>
      <c r="HAS815" s="257"/>
      <c r="HAT815" s="257"/>
      <c r="HAU815" s="257"/>
      <c r="HAV815" s="257"/>
      <c r="HAW815" s="257"/>
      <c r="HAX815" s="257"/>
      <c r="HAY815" s="257"/>
      <c r="HAZ815" s="257"/>
      <c r="HBA815" s="257"/>
      <c r="HBB815" s="257"/>
      <c r="HBC815" s="257"/>
      <c r="HBD815" s="257"/>
      <c r="HBE815" s="257"/>
      <c r="HBF815" s="257"/>
      <c r="HBG815" s="257"/>
      <c r="HBH815" s="257"/>
      <c r="HBI815" s="257"/>
      <c r="HBJ815" s="257"/>
      <c r="HBK815" s="257"/>
      <c r="HBL815" s="257"/>
      <c r="HBM815" s="257"/>
      <c r="HBN815" s="257"/>
      <c r="HBO815" s="257"/>
      <c r="HBP815" s="257"/>
      <c r="HBQ815" s="257"/>
      <c r="HBR815" s="257"/>
      <c r="HBS815" s="257"/>
      <c r="HBT815" s="257"/>
      <c r="HBU815" s="257"/>
      <c r="HBV815" s="257"/>
      <c r="HBW815" s="257"/>
      <c r="HBX815" s="257"/>
      <c r="HBY815" s="257"/>
      <c r="HBZ815" s="257"/>
      <c r="HCA815" s="257"/>
      <c r="HCB815" s="257"/>
      <c r="HCC815" s="257"/>
      <c r="HCD815" s="257"/>
      <c r="HCE815" s="257"/>
      <c r="HCF815" s="257"/>
      <c r="HCG815" s="257"/>
      <c r="HCH815" s="257"/>
      <c r="HCI815" s="257"/>
      <c r="HCJ815" s="257"/>
      <c r="HCK815" s="257"/>
      <c r="HCL815" s="257"/>
      <c r="HCM815" s="257"/>
      <c r="HCN815" s="257"/>
      <c r="HCO815" s="257"/>
      <c r="HCP815" s="257"/>
      <c r="HCQ815" s="257"/>
      <c r="HCR815" s="257"/>
      <c r="HCS815" s="257"/>
      <c r="HCT815" s="257"/>
      <c r="HCU815" s="257"/>
      <c r="HCV815" s="257"/>
      <c r="HCW815" s="257"/>
      <c r="HCX815" s="257"/>
      <c r="HCY815" s="257"/>
      <c r="HCZ815" s="257"/>
      <c r="HDA815" s="257"/>
      <c r="HDB815" s="257"/>
      <c r="HDC815" s="257"/>
      <c r="HDD815" s="257"/>
      <c r="HDE815" s="257"/>
      <c r="HDF815" s="257"/>
      <c r="HDG815" s="257"/>
      <c r="HDH815" s="257"/>
      <c r="HDI815" s="257"/>
      <c r="HDJ815" s="257"/>
      <c r="HDK815" s="257"/>
      <c r="HDL815" s="257"/>
      <c r="HDM815" s="257"/>
      <c r="HDN815" s="257"/>
      <c r="HDO815" s="257"/>
      <c r="HDP815" s="257"/>
      <c r="HDQ815" s="257"/>
      <c r="HDR815" s="257"/>
      <c r="HDS815" s="257"/>
      <c r="HDT815" s="257"/>
      <c r="HDU815" s="257"/>
      <c r="HDV815" s="257"/>
      <c r="HDW815" s="257"/>
      <c r="HDX815" s="257"/>
      <c r="HDY815" s="257"/>
      <c r="HDZ815" s="257"/>
      <c r="HEA815" s="257"/>
      <c r="HEB815" s="257"/>
      <c r="HEC815" s="257"/>
      <c r="HED815" s="257"/>
      <c r="HEE815" s="257"/>
      <c r="HEF815" s="257"/>
      <c r="HEG815" s="257"/>
      <c r="HEH815" s="257"/>
      <c r="HEI815" s="257"/>
      <c r="HEJ815" s="257"/>
      <c r="HEK815" s="257"/>
      <c r="HEL815" s="257"/>
      <c r="HEM815" s="257"/>
      <c r="HEN815" s="257"/>
      <c r="HEO815" s="257"/>
      <c r="HEP815" s="257"/>
      <c r="HEQ815" s="257"/>
      <c r="HER815" s="257"/>
      <c r="HES815" s="257"/>
      <c r="HET815" s="257"/>
      <c r="HEU815" s="257"/>
      <c r="HEV815" s="257"/>
      <c r="HEW815" s="257"/>
      <c r="HEX815" s="257"/>
      <c r="HEY815" s="257"/>
      <c r="HEZ815" s="257"/>
      <c r="HFA815" s="257"/>
      <c r="HFB815" s="257"/>
      <c r="HFC815" s="257"/>
      <c r="HFD815" s="257"/>
      <c r="HFE815" s="257"/>
      <c r="HFF815" s="257"/>
      <c r="HFG815" s="257"/>
      <c r="HFH815" s="257"/>
      <c r="HFI815" s="257"/>
      <c r="HFJ815" s="257"/>
      <c r="HFK815" s="257"/>
      <c r="HFL815" s="257"/>
      <c r="HFM815" s="257"/>
      <c r="HFN815" s="257"/>
      <c r="HFO815" s="257"/>
      <c r="HFP815" s="257"/>
      <c r="HFQ815" s="257"/>
      <c r="HFR815" s="257"/>
      <c r="HFS815" s="257"/>
      <c r="HFT815" s="257"/>
      <c r="HFU815" s="257"/>
      <c r="HFV815" s="257"/>
      <c r="HFW815" s="257"/>
      <c r="HFX815" s="257"/>
      <c r="HFY815" s="257"/>
      <c r="HFZ815" s="257"/>
      <c r="HGA815" s="257"/>
      <c r="HGB815" s="257"/>
      <c r="HGC815" s="257"/>
      <c r="HGD815" s="257"/>
      <c r="HGE815" s="257"/>
      <c r="HGF815" s="257"/>
      <c r="HGG815" s="257"/>
      <c r="HGH815" s="257"/>
      <c r="HGI815" s="257"/>
      <c r="HGJ815" s="257"/>
      <c r="HGK815" s="257"/>
      <c r="HGL815" s="257"/>
      <c r="HGM815" s="257"/>
      <c r="HGN815" s="257"/>
      <c r="HGO815" s="257"/>
      <c r="HGP815" s="257"/>
      <c r="HGQ815" s="257"/>
      <c r="HGR815" s="257"/>
      <c r="HGS815" s="257"/>
      <c r="HGT815" s="257"/>
      <c r="HGU815" s="257"/>
      <c r="HGV815" s="257"/>
      <c r="HGW815" s="257"/>
      <c r="HGX815" s="257"/>
      <c r="HGY815" s="257"/>
      <c r="HGZ815" s="257"/>
      <c r="HHA815" s="257"/>
      <c r="HHB815" s="257"/>
      <c r="HHC815" s="257"/>
      <c r="HHD815" s="257"/>
      <c r="HHE815" s="257"/>
      <c r="HHF815" s="257"/>
      <c r="HHG815" s="257"/>
      <c r="HHH815" s="257"/>
      <c r="HHI815" s="257"/>
      <c r="HHJ815" s="257"/>
      <c r="HHK815" s="257"/>
      <c r="HHL815" s="257"/>
      <c r="HHM815" s="257"/>
      <c r="HHN815" s="257"/>
      <c r="HHO815" s="257"/>
      <c r="HHP815" s="257"/>
      <c r="HHQ815" s="257"/>
      <c r="HHR815" s="257"/>
      <c r="HHS815" s="257"/>
      <c r="HHT815" s="257"/>
      <c r="HHU815" s="257"/>
      <c r="HHV815" s="257"/>
      <c r="HHW815" s="257"/>
      <c r="HHX815" s="257"/>
      <c r="HHY815" s="257"/>
      <c r="HHZ815" s="257"/>
      <c r="HIA815" s="257"/>
      <c r="HIB815" s="257"/>
      <c r="HIC815" s="257"/>
      <c r="HID815" s="257"/>
      <c r="HIE815" s="257"/>
      <c r="HIF815" s="257"/>
      <c r="HIG815" s="257"/>
      <c r="HIH815" s="257"/>
      <c r="HII815" s="257"/>
      <c r="HIJ815" s="257"/>
      <c r="HIK815" s="257"/>
      <c r="HIL815" s="257"/>
      <c r="HIM815" s="257"/>
      <c r="HIN815" s="257"/>
      <c r="HIO815" s="257"/>
      <c r="HIP815" s="257"/>
      <c r="HIQ815" s="257"/>
      <c r="HIR815" s="257"/>
      <c r="HIS815" s="257"/>
      <c r="HIT815" s="257"/>
      <c r="HIU815" s="257"/>
      <c r="HIV815" s="257"/>
      <c r="HIW815" s="257"/>
      <c r="HIX815" s="257"/>
      <c r="HIY815" s="257"/>
      <c r="HIZ815" s="257"/>
      <c r="HJA815" s="257"/>
      <c r="HJB815" s="257"/>
      <c r="HJC815" s="257"/>
      <c r="HJD815" s="257"/>
      <c r="HJE815" s="257"/>
      <c r="HJF815" s="257"/>
      <c r="HJG815" s="257"/>
      <c r="HJH815" s="257"/>
      <c r="HJI815" s="257"/>
      <c r="HJJ815" s="257"/>
      <c r="HJK815" s="257"/>
      <c r="HJL815" s="257"/>
      <c r="HJM815" s="257"/>
      <c r="HJN815" s="257"/>
      <c r="HJO815" s="257"/>
      <c r="HJP815" s="257"/>
      <c r="HJQ815" s="257"/>
      <c r="HJR815" s="257"/>
      <c r="HJS815" s="257"/>
      <c r="HJT815" s="257"/>
      <c r="HJU815" s="257"/>
      <c r="HJV815" s="257"/>
      <c r="HJW815" s="257"/>
      <c r="HJX815" s="257"/>
      <c r="HJY815" s="257"/>
      <c r="HJZ815" s="257"/>
      <c r="HKA815" s="257"/>
      <c r="HKB815" s="257"/>
      <c r="HKC815" s="257"/>
      <c r="HKD815" s="257"/>
      <c r="HKE815" s="257"/>
      <c r="HKF815" s="257"/>
      <c r="HKG815" s="257"/>
      <c r="HKH815" s="257"/>
      <c r="HKI815" s="257"/>
      <c r="HKJ815" s="257"/>
      <c r="HKK815" s="257"/>
      <c r="HKL815" s="257"/>
      <c r="HKM815" s="257"/>
      <c r="HKN815" s="257"/>
      <c r="HKO815" s="257"/>
      <c r="HKP815" s="257"/>
      <c r="HKQ815" s="257"/>
      <c r="HKR815" s="257"/>
      <c r="HKS815" s="257"/>
      <c r="HKT815" s="257"/>
      <c r="HKU815" s="257"/>
      <c r="HKV815" s="257"/>
      <c r="HKW815" s="257"/>
      <c r="HKX815" s="257"/>
      <c r="HKY815" s="257"/>
      <c r="HKZ815" s="257"/>
      <c r="HLA815" s="257"/>
      <c r="HLB815" s="257"/>
      <c r="HLC815" s="257"/>
      <c r="HLD815" s="257"/>
      <c r="HLE815" s="257"/>
      <c r="HLF815" s="257"/>
      <c r="HLG815" s="257"/>
      <c r="HLH815" s="257"/>
      <c r="HLI815" s="257"/>
      <c r="HLJ815" s="257"/>
      <c r="HLK815" s="257"/>
      <c r="HLL815" s="257"/>
      <c r="HLM815" s="257"/>
      <c r="HLN815" s="257"/>
      <c r="HLO815" s="257"/>
      <c r="HLP815" s="257"/>
      <c r="HLQ815" s="257"/>
      <c r="HLR815" s="257"/>
      <c r="HLS815" s="257"/>
      <c r="HLT815" s="257"/>
      <c r="HLU815" s="257"/>
      <c r="HLV815" s="257"/>
      <c r="HLW815" s="257"/>
      <c r="HLX815" s="257"/>
      <c r="HLY815" s="257"/>
      <c r="HLZ815" s="257"/>
      <c r="HMA815" s="257"/>
      <c r="HMB815" s="257"/>
      <c r="HMC815" s="257"/>
      <c r="HMD815" s="257"/>
      <c r="HME815" s="257"/>
      <c r="HMF815" s="257"/>
      <c r="HMG815" s="257"/>
      <c r="HMH815" s="257"/>
      <c r="HMI815" s="257"/>
      <c r="HMJ815" s="257"/>
      <c r="HMK815" s="257"/>
      <c r="HML815" s="257"/>
      <c r="HMM815" s="257"/>
      <c r="HMN815" s="257"/>
      <c r="HMO815" s="257"/>
      <c r="HMP815" s="257"/>
      <c r="HMQ815" s="257"/>
      <c r="HMR815" s="257"/>
      <c r="HMS815" s="257"/>
      <c r="HMT815" s="257"/>
      <c r="HMU815" s="257"/>
      <c r="HMV815" s="257"/>
      <c r="HMW815" s="257"/>
      <c r="HMX815" s="257"/>
      <c r="HMY815" s="257"/>
      <c r="HMZ815" s="257"/>
      <c r="HNA815" s="257"/>
      <c r="HNB815" s="257"/>
      <c r="HNC815" s="257"/>
      <c r="HND815" s="257"/>
      <c r="HNE815" s="257"/>
      <c r="HNF815" s="257"/>
      <c r="HNG815" s="257"/>
      <c r="HNH815" s="257"/>
      <c r="HNI815" s="257"/>
      <c r="HNJ815" s="257"/>
      <c r="HNK815" s="257"/>
      <c r="HNL815" s="257"/>
      <c r="HNM815" s="257"/>
      <c r="HNN815" s="257"/>
      <c r="HNO815" s="257"/>
      <c r="HNP815" s="257"/>
      <c r="HNQ815" s="257"/>
      <c r="HNR815" s="257"/>
      <c r="HNS815" s="257"/>
      <c r="HNT815" s="257"/>
      <c r="HNU815" s="257"/>
      <c r="HNV815" s="257"/>
      <c r="HNW815" s="257"/>
      <c r="HNX815" s="257"/>
      <c r="HNY815" s="257"/>
      <c r="HNZ815" s="257"/>
      <c r="HOA815" s="257"/>
      <c r="HOB815" s="257"/>
      <c r="HOC815" s="257"/>
      <c r="HOD815" s="257"/>
      <c r="HOE815" s="257"/>
      <c r="HOF815" s="257"/>
      <c r="HOG815" s="257"/>
      <c r="HOH815" s="257"/>
      <c r="HOI815" s="257"/>
      <c r="HOJ815" s="257"/>
      <c r="HOK815" s="257"/>
      <c r="HOL815" s="257"/>
      <c r="HOM815" s="257"/>
      <c r="HON815" s="257"/>
      <c r="HOO815" s="257"/>
      <c r="HOP815" s="257"/>
      <c r="HOQ815" s="257"/>
      <c r="HOR815" s="257"/>
      <c r="HOS815" s="257"/>
      <c r="HOT815" s="257"/>
      <c r="HOU815" s="257"/>
      <c r="HOV815" s="257"/>
      <c r="HOW815" s="257"/>
      <c r="HOX815" s="257"/>
      <c r="HOY815" s="257"/>
      <c r="HOZ815" s="257"/>
      <c r="HPA815" s="257"/>
      <c r="HPB815" s="257"/>
      <c r="HPC815" s="257"/>
      <c r="HPD815" s="257"/>
      <c r="HPE815" s="257"/>
      <c r="HPF815" s="257"/>
      <c r="HPG815" s="257"/>
      <c r="HPH815" s="257"/>
      <c r="HPI815" s="257"/>
      <c r="HPJ815" s="257"/>
      <c r="HPK815" s="257"/>
      <c r="HPL815" s="257"/>
      <c r="HPM815" s="257"/>
      <c r="HPN815" s="257"/>
      <c r="HPO815" s="257"/>
      <c r="HPP815" s="257"/>
      <c r="HPQ815" s="257"/>
      <c r="HPR815" s="257"/>
      <c r="HPS815" s="257"/>
      <c r="HPT815" s="257"/>
      <c r="HPU815" s="257"/>
      <c r="HPV815" s="257"/>
      <c r="HPW815" s="257"/>
      <c r="HPX815" s="257"/>
      <c r="HPY815" s="257"/>
      <c r="HPZ815" s="257"/>
      <c r="HQA815" s="257"/>
      <c r="HQB815" s="257"/>
      <c r="HQC815" s="257"/>
      <c r="HQD815" s="257"/>
      <c r="HQE815" s="257"/>
      <c r="HQF815" s="257"/>
      <c r="HQG815" s="257"/>
      <c r="HQH815" s="257"/>
      <c r="HQI815" s="257"/>
      <c r="HQJ815" s="257"/>
      <c r="HQK815" s="257"/>
      <c r="HQL815" s="257"/>
      <c r="HQM815" s="257"/>
      <c r="HQN815" s="257"/>
      <c r="HQO815" s="257"/>
      <c r="HQP815" s="257"/>
      <c r="HQQ815" s="257"/>
      <c r="HQR815" s="257"/>
      <c r="HQS815" s="257"/>
      <c r="HQT815" s="257"/>
      <c r="HQU815" s="257"/>
      <c r="HQV815" s="257"/>
      <c r="HQW815" s="257"/>
      <c r="HQX815" s="257"/>
      <c r="HQY815" s="257"/>
      <c r="HQZ815" s="257"/>
      <c r="HRA815" s="257"/>
      <c r="HRB815" s="257"/>
      <c r="HRC815" s="257"/>
      <c r="HRD815" s="257"/>
      <c r="HRE815" s="257"/>
      <c r="HRF815" s="257"/>
      <c r="HRG815" s="257"/>
      <c r="HRH815" s="257"/>
      <c r="HRI815" s="257"/>
      <c r="HRJ815" s="257"/>
      <c r="HRK815" s="257"/>
      <c r="HRL815" s="257"/>
      <c r="HRM815" s="257"/>
      <c r="HRN815" s="257"/>
      <c r="HRO815" s="257"/>
      <c r="HRP815" s="257"/>
      <c r="HRQ815" s="257"/>
      <c r="HRR815" s="257"/>
      <c r="HRS815" s="257"/>
      <c r="HRT815" s="257"/>
      <c r="HRU815" s="257"/>
      <c r="HRV815" s="257"/>
      <c r="HRW815" s="257"/>
      <c r="HRX815" s="257"/>
      <c r="HRY815" s="257"/>
      <c r="HRZ815" s="257"/>
      <c r="HSA815" s="257"/>
      <c r="HSB815" s="257"/>
      <c r="HSC815" s="257"/>
      <c r="HSD815" s="257"/>
      <c r="HSE815" s="257"/>
      <c r="HSF815" s="257"/>
      <c r="HSG815" s="257"/>
      <c r="HSH815" s="257"/>
      <c r="HSI815" s="257"/>
      <c r="HSJ815" s="257"/>
      <c r="HSK815" s="257"/>
      <c r="HSL815" s="257"/>
      <c r="HSM815" s="257"/>
      <c r="HSN815" s="257"/>
      <c r="HSO815" s="257"/>
      <c r="HSP815" s="257"/>
      <c r="HSQ815" s="257"/>
      <c r="HSR815" s="257"/>
      <c r="HSS815" s="257"/>
      <c r="HST815" s="257"/>
      <c r="HSU815" s="257"/>
      <c r="HSV815" s="257"/>
      <c r="HSW815" s="257"/>
      <c r="HSX815" s="257"/>
      <c r="HSY815" s="257"/>
      <c r="HSZ815" s="257"/>
      <c r="HTA815" s="257"/>
      <c r="HTB815" s="257"/>
      <c r="HTC815" s="257"/>
      <c r="HTD815" s="257"/>
      <c r="HTE815" s="257"/>
      <c r="HTF815" s="257"/>
      <c r="HTG815" s="257"/>
      <c r="HTH815" s="257"/>
      <c r="HTI815" s="257"/>
      <c r="HTJ815" s="257"/>
      <c r="HTK815" s="257"/>
      <c r="HTL815" s="257"/>
      <c r="HTM815" s="257"/>
      <c r="HTN815" s="257"/>
      <c r="HTO815" s="257"/>
      <c r="HTP815" s="257"/>
      <c r="HTQ815" s="257"/>
      <c r="HTR815" s="257"/>
      <c r="HTS815" s="257"/>
      <c r="HTT815" s="257"/>
      <c r="HTU815" s="257"/>
      <c r="HTV815" s="257"/>
      <c r="HTW815" s="257"/>
      <c r="HTX815" s="257"/>
      <c r="HTY815" s="257"/>
      <c r="HTZ815" s="257"/>
      <c r="HUA815" s="257"/>
      <c r="HUB815" s="257"/>
      <c r="HUC815" s="257"/>
      <c r="HUD815" s="257"/>
      <c r="HUE815" s="257"/>
      <c r="HUF815" s="257"/>
      <c r="HUG815" s="257"/>
      <c r="HUH815" s="257"/>
      <c r="HUI815" s="257"/>
      <c r="HUJ815" s="257"/>
      <c r="HUK815" s="257"/>
      <c r="HUL815" s="257"/>
      <c r="HUM815" s="257"/>
      <c r="HUN815" s="257"/>
      <c r="HUO815" s="257"/>
      <c r="HUP815" s="257"/>
      <c r="HUQ815" s="257"/>
      <c r="HUR815" s="257"/>
      <c r="HUS815" s="257"/>
      <c r="HUT815" s="257"/>
      <c r="HUU815" s="257"/>
      <c r="HUV815" s="257"/>
      <c r="HUW815" s="257"/>
      <c r="HUX815" s="257"/>
      <c r="HUY815" s="257"/>
      <c r="HUZ815" s="257"/>
      <c r="HVA815" s="257"/>
      <c r="HVB815" s="257"/>
      <c r="HVC815" s="257"/>
      <c r="HVD815" s="257"/>
      <c r="HVE815" s="257"/>
      <c r="HVF815" s="257"/>
      <c r="HVG815" s="257"/>
      <c r="HVH815" s="257"/>
      <c r="HVI815" s="257"/>
      <c r="HVJ815" s="257"/>
      <c r="HVK815" s="257"/>
      <c r="HVL815" s="257"/>
      <c r="HVM815" s="257"/>
      <c r="HVN815" s="257"/>
      <c r="HVO815" s="257"/>
      <c r="HVP815" s="257"/>
      <c r="HVQ815" s="257"/>
      <c r="HVR815" s="257"/>
      <c r="HVS815" s="257"/>
      <c r="HVT815" s="257"/>
      <c r="HVU815" s="257"/>
      <c r="HVV815" s="257"/>
      <c r="HVW815" s="257"/>
      <c r="HVX815" s="257"/>
      <c r="HVY815" s="257"/>
      <c r="HVZ815" s="257"/>
      <c r="HWA815" s="257"/>
      <c r="HWB815" s="257"/>
      <c r="HWC815" s="257"/>
      <c r="HWD815" s="257"/>
      <c r="HWE815" s="257"/>
      <c r="HWF815" s="257"/>
      <c r="HWG815" s="257"/>
      <c r="HWH815" s="257"/>
      <c r="HWI815" s="257"/>
      <c r="HWJ815" s="257"/>
      <c r="HWK815" s="257"/>
      <c r="HWL815" s="257"/>
      <c r="HWM815" s="257"/>
      <c r="HWN815" s="257"/>
      <c r="HWO815" s="257"/>
      <c r="HWP815" s="257"/>
      <c r="HWQ815" s="257"/>
      <c r="HWR815" s="257"/>
      <c r="HWS815" s="257"/>
      <c r="HWT815" s="257"/>
      <c r="HWU815" s="257"/>
      <c r="HWV815" s="257"/>
      <c r="HWW815" s="257"/>
      <c r="HWX815" s="257"/>
      <c r="HWY815" s="257"/>
      <c r="HWZ815" s="257"/>
      <c r="HXA815" s="257"/>
      <c r="HXB815" s="257"/>
      <c r="HXC815" s="257"/>
      <c r="HXD815" s="257"/>
      <c r="HXE815" s="257"/>
      <c r="HXF815" s="257"/>
      <c r="HXG815" s="257"/>
      <c r="HXH815" s="257"/>
      <c r="HXI815" s="257"/>
      <c r="HXJ815" s="257"/>
      <c r="HXK815" s="257"/>
      <c r="HXL815" s="257"/>
      <c r="HXM815" s="257"/>
      <c r="HXN815" s="257"/>
      <c r="HXO815" s="257"/>
      <c r="HXP815" s="257"/>
      <c r="HXQ815" s="257"/>
      <c r="HXR815" s="257"/>
      <c r="HXS815" s="257"/>
      <c r="HXT815" s="257"/>
      <c r="HXU815" s="257"/>
      <c r="HXV815" s="257"/>
      <c r="HXW815" s="257"/>
      <c r="HXX815" s="257"/>
      <c r="HXY815" s="257"/>
      <c r="HXZ815" s="257"/>
      <c r="HYA815" s="257"/>
      <c r="HYB815" s="257"/>
      <c r="HYC815" s="257"/>
      <c r="HYD815" s="257"/>
      <c r="HYE815" s="257"/>
      <c r="HYF815" s="257"/>
      <c r="HYG815" s="257"/>
      <c r="HYH815" s="257"/>
      <c r="HYI815" s="257"/>
      <c r="HYJ815" s="257"/>
      <c r="HYK815" s="257"/>
      <c r="HYL815" s="257"/>
      <c r="HYM815" s="257"/>
      <c r="HYN815" s="257"/>
      <c r="HYO815" s="257"/>
      <c r="HYP815" s="257"/>
      <c r="HYQ815" s="257"/>
      <c r="HYR815" s="257"/>
      <c r="HYS815" s="257"/>
      <c r="HYT815" s="257"/>
      <c r="HYU815" s="257"/>
      <c r="HYV815" s="257"/>
      <c r="HYW815" s="257"/>
      <c r="HYX815" s="257"/>
      <c r="HYY815" s="257"/>
      <c r="HYZ815" s="257"/>
      <c r="HZA815" s="257"/>
      <c r="HZB815" s="257"/>
      <c r="HZC815" s="257"/>
      <c r="HZD815" s="257"/>
      <c r="HZE815" s="257"/>
      <c r="HZF815" s="257"/>
      <c r="HZG815" s="257"/>
      <c r="HZH815" s="257"/>
      <c r="HZI815" s="257"/>
      <c r="HZJ815" s="257"/>
      <c r="HZK815" s="257"/>
      <c r="HZL815" s="257"/>
      <c r="HZM815" s="257"/>
      <c r="HZN815" s="257"/>
      <c r="HZO815" s="257"/>
      <c r="HZP815" s="257"/>
      <c r="HZQ815" s="257"/>
      <c r="HZR815" s="257"/>
      <c r="HZS815" s="257"/>
      <c r="HZT815" s="257"/>
      <c r="HZU815" s="257"/>
      <c r="HZV815" s="257"/>
      <c r="HZW815" s="257"/>
      <c r="HZX815" s="257"/>
      <c r="HZY815" s="257"/>
      <c r="HZZ815" s="257"/>
      <c r="IAA815" s="257"/>
      <c r="IAB815" s="257"/>
      <c r="IAC815" s="257"/>
      <c r="IAD815" s="257"/>
      <c r="IAE815" s="257"/>
      <c r="IAF815" s="257"/>
      <c r="IAG815" s="257"/>
      <c r="IAH815" s="257"/>
      <c r="IAI815" s="257"/>
      <c r="IAJ815" s="257"/>
      <c r="IAK815" s="257"/>
      <c r="IAL815" s="257"/>
      <c r="IAM815" s="257"/>
      <c r="IAN815" s="257"/>
      <c r="IAO815" s="257"/>
      <c r="IAP815" s="257"/>
      <c r="IAQ815" s="257"/>
      <c r="IAR815" s="257"/>
      <c r="IAS815" s="257"/>
      <c r="IAT815" s="257"/>
      <c r="IAU815" s="257"/>
      <c r="IAV815" s="257"/>
      <c r="IAW815" s="257"/>
      <c r="IAX815" s="257"/>
      <c r="IAY815" s="257"/>
      <c r="IAZ815" s="257"/>
      <c r="IBA815" s="257"/>
      <c r="IBB815" s="257"/>
      <c r="IBC815" s="257"/>
      <c r="IBD815" s="257"/>
      <c r="IBE815" s="257"/>
      <c r="IBF815" s="257"/>
      <c r="IBG815" s="257"/>
      <c r="IBH815" s="257"/>
      <c r="IBI815" s="257"/>
      <c r="IBJ815" s="257"/>
      <c r="IBK815" s="257"/>
      <c r="IBL815" s="257"/>
      <c r="IBM815" s="257"/>
      <c r="IBN815" s="257"/>
      <c r="IBO815" s="257"/>
      <c r="IBP815" s="257"/>
      <c r="IBQ815" s="257"/>
      <c r="IBR815" s="257"/>
      <c r="IBS815" s="257"/>
      <c r="IBT815" s="257"/>
      <c r="IBU815" s="257"/>
      <c r="IBV815" s="257"/>
      <c r="IBW815" s="257"/>
      <c r="IBX815" s="257"/>
      <c r="IBY815" s="257"/>
      <c r="IBZ815" s="257"/>
      <c r="ICA815" s="257"/>
      <c r="ICB815" s="257"/>
      <c r="ICC815" s="257"/>
      <c r="ICD815" s="257"/>
      <c r="ICE815" s="257"/>
      <c r="ICF815" s="257"/>
      <c r="ICG815" s="257"/>
      <c r="ICH815" s="257"/>
      <c r="ICI815" s="257"/>
      <c r="ICJ815" s="257"/>
      <c r="ICK815" s="257"/>
      <c r="ICL815" s="257"/>
      <c r="ICM815" s="257"/>
      <c r="ICN815" s="257"/>
      <c r="ICO815" s="257"/>
      <c r="ICP815" s="257"/>
      <c r="ICQ815" s="257"/>
      <c r="ICR815" s="257"/>
      <c r="ICS815" s="257"/>
      <c r="ICT815" s="257"/>
      <c r="ICU815" s="257"/>
      <c r="ICV815" s="257"/>
      <c r="ICW815" s="257"/>
      <c r="ICX815" s="257"/>
      <c r="ICY815" s="257"/>
      <c r="ICZ815" s="257"/>
      <c r="IDA815" s="257"/>
      <c r="IDB815" s="257"/>
      <c r="IDC815" s="257"/>
      <c r="IDD815" s="257"/>
      <c r="IDE815" s="257"/>
      <c r="IDF815" s="257"/>
      <c r="IDG815" s="257"/>
      <c r="IDH815" s="257"/>
      <c r="IDI815" s="257"/>
      <c r="IDJ815" s="257"/>
      <c r="IDK815" s="257"/>
      <c r="IDL815" s="257"/>
      <c r="IDM815" s="257"/>
      <c r="IDN815" s="257"/>
      <c r="IDO815" s="257"/>
      <c r="IDP815" s="257"/>
      <c r="IDQ815" s="257"/>
      <c r="IDR815" s="257"/>
      <c r="IDS815" s="257"/>
      <c r="IDT815" s="257"/>
      <c r="IDU815" s="257"/>
      <c r="IDV815" s="257"/>
      <c r="IDW815" s="257"/>
      <c r="IDX815" s="257"/>
      <c r="IDY815" s="257"/>
      <c r="IDZ815" s="257"/>
      <c r="IEA815" s="257"/>
      <c r="IEB815" s="257"/>
      <c r="IEC815" s="257"/>
      <c r="IED815" s="257"/>
      <c r="IEE815" s="257"/>
      <c r="IEF815" s="257"/>
      <c r="IEG815" s="257"/>
      <c r="IEH815" s="257"/>
      <c r="IEI815" s="257"/>
      <c r="IEJ815" s="257"/>
      <c r="IEK815" s="257"/>
      <c r="IEL815" s="257"/>
      <c r="IEM815" s="257"/>
      <c r="IEN815" s="257"/>
      <c r="IEO815" s="257"/>
      <c r="IEP815" s="257"/>
      <c r="IEQ815" s="257"/>
      <c r="IER815" s="257"/>
      <c r="IES815" s="257"/>
      <c r="IET815" s="257"/>
      <c r="IEU815" s="257"/>
      <c r="IEV815" s="257"/>
      <c r="IEW815" s="257"/>
      <c r="IEX815" s="257"/>
      <c r="IEY815" s="257"/>
      <c r="IEZ815" s="257"/>
      <c r="IFA815" s="257"/>
      <c r="IFB815" s="257"/>
      <c r="IFC815" s="257"/>
      <c r="IFD815" s="257"/>
      <c r="IFE815" s="257"/>
      <c r="IFF815" s="257"/>
      <c r="IFG815" s="257"/>
      <c r="IFH815" s="257"/>
      <c r="IFI815" s="257"/>
      <c r="IFJ815" s="257"/>
      <c r="IFK815" s="257"/>
      <c r="IFL815" s="257"/>
      <c r="IFM815" s="257"/>
      <c r="IFN815" s="257"/>
      <c r="IFO815" s="257"/>
      <c r="IFP815" s="257"/>
      <c r="IFQ815" s="257"/>
      <c r="IFR815" s="257"/>
      <c r="IFS815" s="257"/>
      <c r="IFT815" s="257"/>
      <c r="IFU815" s="257"/>
      <c r="IFV815" s="257"/>
      <c r="IFW815" s="257"/>
      <c r="IFX815" s="257"/>
      <c r="IFY815" s="257"/>
      <c r="IFZ815" s="257"/>
      <c r="IGA815" s="257"/>
      <c r="IGB815" s="257"/>
      <c r="IGC815" s="257"/>
      <c r="IGD815" s="257"/>
      <c r="IGE815" s="257"/>
      <c r="IGF815" s="257"/>
      <c r="IGG815" s="257"/>
      <c r="IGH815" s="257"/>
      <c r="IGI815" s="257"/>
      <c r="IGJ815" s="257"/>
      <c r="IGK815" s="257"/>
      <c r="IGL815" s="257"/>
      <c r="IGM815" s="257"/>
      <c r="IGN815" s="257"/>
      <c r="IGO815" s="257"/>
      <c r="IGP815" s="257"/>
      <c r="IGQ815" s="257"/>
      <c r="IGR815" s="257"/>
      <c r="IGS815" s="257"/>
      <c r="IGT815" s="257"/>
      <c r="IGU815" s="257"/>
      <c r="IGV815" s="257"/>
      <c r="IGW815" s="257"/>
      <c r="IGX815" s="257"/>
      <c r="IGY815" s="257"/>
      <c r="IGZ815" s="257"/>
      <c r="IHA815" s="257"/>
      <c r="IHB815" s="257"/>
      <c r="IHC815" s="257"/>
      <c r="IHD815" s="257"/>
      <c r="IHE815" s="257"/>
      <c r="IHF815" s="257"/>
      <c r="IHG815" s="257"/>
      <c r="IHH815" s="257"/>
      <c r="IHI815" s="257"/>
      <c r="IHJ815" s="257"/>
      <c r="IHK815" s="257"/>
      <c r="IHL815" s="257"/>
      <c r="IHM815" s="257"/>
      <c r="IHN815" s="257"/>
      <c r="IHO815" s="257"/>
      <c r="IHP815" s="257"/>
      <c r="IHQ815" s="257"/>
      <c r="IHR815" s="257"/>
      <c r="IHS815" s="257"/>
      <c r="IHT815" s="257"/>
      <c r="IHU815" s="257"/>
      <c r="IHV815" s="257"/>
      <c r="IHW815" s="257"/>
      <c r="IHX815" s="257"/>
      <c r="IHY815" s="257"/>
      <c r="IHZ815" s="257"/>
      <c r="IIA815" s="257"/>
      <c r="IIB815" s="257"/>
      <c r="IIC815" s="257"/>
      <c r="IID815" s="257"/>
      <c r="IIE815" s="257"/>
      <c r="IIF815" s="257"/>
      <c r="IIG815" s="257"/>
      <c r="IIH815" s="257"/>
      <c r="III815" s="257"/>
      <c r="IIJ815" s="257"/>
      <c r="IIK815" s="257"/>
      <c r="IIL815" s="257"/>
      <c r="IIM815" s="257"/>
      <c r="IIN815" s="257"/>
      <c r="IIO815" s="257"/>
      <c r="IIP815" s="257"/>
      <c r="IIQ815" s="257"/>
      <c r="IIR815" s="257"/>
      <c r="IIS815" s="257"/>
      <c r="IIT815" s="257"/>
      <c r="IIU815" s="257"/>
      <c r="IIV815" s="257"/>
      <c r="IIW815" s="257"/>
      <c r="IIX815" s="257"/>
      <c r="IIY815" s="257"/>
      <c r="IIZ815" s="257"/>
      <c r="IJA815" s="257"/>
      <c r="IJB815" s="257"/>
      <c r="IJC815" s="257"/>
      <c r="IJD815" s="257"/>
      <c r="IJE815" s="257"/>
      <c r="IJF815" s="257"/>
      <c r="IJG815" s="257"/>
      <c r="IJH815" s="257"/>
      <c r="IJI815" s="257"/>
      <c r="IJJ815" s="257"/>
      <c r="IJK815" s="257"/>
      <c r="IJL815" s="257"/>
      <c r="IJM815" s="257"/>
      <c r="IJN815" s="257"/>
      <c r="IJO815" s="257"/>
      <c r="IJP815" s="257"/>
      <c r="IJQ815" s="257"/>
      <c r="IJR815" s="257"/>
      <c r="IJS815" s="257"/>
      <c r="IJT815" s="257"/>
      <c r="IJU815" s="257"/>
      <c r="IJV815" s="257"/>
      <c r="IJW815" s="257"/>
      <c r="IJX815" s="257"/>
      <c r="IJY815" s="257"/>
      <c r="IJZ815" s="257"/>
      <c r="IKA815" s="257"/>
      <c r="IKB815" s="257"/>
      <c r="IKC815" s="257"/>
      <c r="IKD815" s="257"/>
      <c r="IKE815" s="257"/>
      <c r="IKF815" s="257"/>
      <c r="IKG815" s="257"/>
      <c r="IKH815" s="257"/>
      <c r="IKI815" s="257"/>
      <c r="IKJ815" s="257"/>
      <c r="IKK815" s="257"/>
      <c r="IKL815" s="257"/>
      <c r="IKM815" s="257"/>
      <c r="IKN815" s="257"/>
      <c r="IKO815" s="257"/>
      <c r="IKP815" s="257"/>
      <c r="IKQ815" s="257"/>
      <c r="IKR815" s="257"/>
      <c r="IKS815" s="257"/>
      <c r="IKT815" s="257"/>
      <c r="IKU815" s="257"/>
      <c r="IKV815" s="257"/>
      <c r="IKW815" s="257"/>
      <c r="IKX815" s="257"/>
      <c r="IKY815" s="257"/>
      <c r="IKZ815" s="257"/>
      <c r="ILA815" s="257"/>
      <c r="ILB815" s="257"/>
      <c r="ILC815" s="257"/>
      <c r="ILD815" s="257"/>
      <c r="ILE815" s="257"/>
      <c r="ILF815" s="257"/>
      <c r="ILG815" s="257"/>
      <c r="ILH815" s="257"/>
      <c r="ILI815" s="257"/>
      <c r="ILJ815" s="257"/>
      <c r="ILK815" s="257"/>
      <c r="ILL815" s="257"/>
      <c r="ILM815" s="257"/>
      <c r="ILN815" s="257"/>
      <c r="ILO815" s="257"/>
      <c r="ILP815" s="257"/>
      <c r="ILQ815" s="257"/>
      <c r="ILR815" s="257"/>
      <c r="ILS815" s="257"/>
      <c r="ILT815" s="257"/>
      <c r="ILU815" s="257"/>
      <c r="ILV815" s="257"/>
      <c r="ILW815" s="257"/>
      <c r="ILX815" s="257"/>
      <c r="ILY815" s="257"/>
      <c r="ILZ815" s="257"/>
      <c r="IMA815" s="257"/>
      <c r="IMB815" s="257"/>
      <c r="IMC815" s="257"/>
      <c r="IMD815" s="257"/>
      <c r="IME815" s="257"/>
      <c r="IMF815" s="257"/>
      <c r="IMG815" s="257"/>
      <c r="IMH815" s="257"/>
      <c r="IMI815" s="257"/>
      <c r="IMJ815" s="257"/>
      <c r="IMK815" s="257"/>
      <c r="IML815" s="257"/>
      <c r="IMM815" s="257"/>
      <c r="IMN815" s="257"/>
      <c r="IMO815" s="257"/>
      <c r="IMP815" s="257"/>
      <c r="IMQ815" s="257"/>
      <c r="IMR815" s="257"/>
      <c r="IMS815" s="257"/>
      <c r="IMT815" s="257"/>
      <c r="IMU815" s="257"/>
      <c r="IMV815" s="257"/>
      <c r="IMW815" s="257"/>
      <c r="IMX815" s="257"/>
      <c r="IMY815" s="257"/>
      <c r="IMZ815" s="257"/>
      <c r="INA815" s="257"/>
      <c r="INB815" s="257"/>
      <c r="INC815" s="257"/>
      <c r="IND815" s="257"/>
      <c r="INE815" s="257"/>
      <c r="INF815" s="257"/>
      <c r="ING815" s="257"/>
      <c r="INH815" s="257"/>
      <c r="INI815" s="257"/>
      <c r="INJ815" s="257"/>
      <c r="INK815" s="257"/>
      <c r="INL815" s="257"/>
      <c r="INM815" s="257"/>
      <c r="INN815" s="257"/>
      <c r="INO815" s="257"/>
      <c r="INP815" s="257"/>
      <c r="INQ815" s="257"/>
      <c r="INR815" s="257"/>
      <c r="INS815" s="257"/>
      <c r="INT815" s="257"/>
      <c r="INU815" s="257"/>
      <c r="INV815" s="257"/>
      <c r="INW815" s="257"/>
      <c r="INX815" s="257"/>
      <c r="INY815" s="257"/>
      <c r="INZ815" s="257"/>
      <c r="IOA815" s="257"/>
      <c r="IOB815" s="257"/>
      <c r="IOC815" s="257"/>
      <c r="IOD815" s="257"/>
      <c r="IOE815" s="257"/>
      <c r="IOF815" s="257"/>
      <c r="IOG815" s="257"/>
      <c r="IOH815" s="257"/>
      <c r="IOI815" s="257"/>
      <c r="IOJ815" s="257"/>
      <c r="IOK815" s="257"/>
      <c r="IOL815" s="257"/>
      <c r="IOM815" s="257"/>
      <c r="ION815" s="257"/>
      <c r="IOO815" s="257"/>
      <c r="IOP815" s="257"/>
      <c r="IOQ815" s="257"/>
      <c r="IOR815" s="257"/>
      <c r="IOS815" s="257"/>
      <c r="IOT815" s="257"/>
      <c r="IOU815" s="257"/>
      <c r="IOV815" s="257"/>
      <c r="IOW815" s="257"/>
      <c r="IOX815" s="257"/>
      <c r="IOY815" s="257"/>
      <c r="IOZ815" s="257"/>
      <c r="IPA815" s="257"/>
      <c r="IPB815" s="257"/>
      <c r="IPC815" s="257"/>
      <c r="IPD815" s="257"/>
      <c r="IPE815" s="257"/>
      <c r="IPF815" s="257"/>
      <c r="IPG815" s="257"/>
      <c r="IPH815" s="257"/>
      <c r="IPI815" s="257"/>
      <c r="IPJ815" s="257"/>
      <c r="IPK815" s="257"/>
      <c r="IPL815" s="257"/>
      <c r="IPM815" s="257"/>
      <c r="IPN815" s="257"/>
      <c r="IPO815" s="257"/>
      <c r="IPP815" s="257"/>
      <c r="IPQ815" s="257"/>
      <c r="IPR815" s="257"/>
      <c r="IPS815" s="257"/>
      <c r="IPT815" s="257"/>
      <c r="IPU815" s="257"/>
      <c r="IPV815" s="257"/>
      <c r="IPW815" s="257"/>
      <c r="IPX815" s="257"/>
      <c r="IPY815" s="257"/>
      <c r="IPZ815" s="257"/>
      <c r="IQA815" s="257"/>
      <c r="IQB815" s="257"/>
      <c r="IQC815" s="257"/>
      <c r="IQD815" s="257"/>
      <c r="IQE815" s="257"/>
      <c r="IQF815" s="257"/>
      <c r="IQG815" s="257"/>
      <c r="IQH815" s="257"/>
      <c r="IQI815" s="257"/>
      <c r="IQJ815" s="257"/>
      <c r="IQK815" s="257"/>
      <c r="IQL815" s="257"/>
      <c r="IQM815" s="257"/>
      <c r="IQN815" s="257"/>
      <c r="IQO815" s="257"/>
      <c r="IQP815" s="257"/>
      <c r="IQQ815" s="257"/>
      <c r="IQR815" s="257"/>
      <c r="IQS815" s="257"/>
      <c r="IQT815" s="257"/>
      <c r="IQU815" s="257"/>
      <c r="IQV815" s="257"/>
      <c r="IQW815" s="257"/>
      <c r="IQX815" s="257"/>
      <c r="IQY815" s="257"/>
      <c r="IQZ815" s="257"/>
      <c r="IRA815" s="257"/>
      <c r="IRB815" s="257"/>
      <c r="IRC815" s="257"/>
      <c r="IRD815" s="257"/>
      <c r="IRE815" s="257"/>
      <c r="IRF815" s="257"/>
      <c r="IRG815" s="257"/>
      <c r="IRH815" s="257"/>
      <c r="IRI815" s="257"/>
      <c r="IRJ815" s="257"/>
      <c r="IRK815" s="257"/>
      <c r="IRL815" s="257"/>
      <c r="IRM815" s="257"/>
      <c r="IRN815" s="257"/>
      <c r="IRO815" s="257"/>
      <c r="IRP815" s="257"/>
      <c r="IRQ815" s="257"/>
      <c r="IRR815" s="257"/>
      <c r="IRS815" s="257"/>
      <c r="IRT815" s="257"/>
      <c r="IRU815" s="257"/>
      <c r="IRV815" s="257"/>
      <c r="IRW815" s="257"/>
      <c r="IRX815" s="257"/>
      <c r="IRY815" s="257"/>
      <c r="IRZ815" s="257"/>
      <c r="ISA815" s="257"/>
      <c r="ISB815" s="257"/>
      <c r="ISC815" s="257"/>
      <c r="ISD815" s="257"/>
      <c r="ISE815" s="257"/>
      <c r="ISF815" s="257"/>
      <c r="ISG815" s="257"/>
      <c r="ISH815" s="257"/>
      <c r="ISI815" s="257"/>
      <c r="ISJ815" s="257"/>
      <c r="ISK815" s="257"/>
      <c r="ISL815" s="257"/>
      <c r="ISM815" s="257"/>
      <c r="ISN815" s="257"/>
      <c r="ISO815" s="257"/>
      <c r="ISP815" s="257"/>
      <c r="ISQ815" s="257"/>
      <c r="ISR815" s="257"/>
      <c r="ISS815" s="257"/>
      <c r="IST815" s="257"/>
      <c r="ISU815" s="257"/>
      <c r="ISV815" s="257"/>
      <c r="ISW815" s="257"/>
      <c r="ISX815" s="257"/>
      <c r="ISY815" s="257"/>
      <c r="ISZ815" s="257"/>
      <c r="ITA815" s="257"/>
      <c r="ITB815" s="257"/>
      <c r="ITC815" s="257"/>
      <c r="ITD815" s="257"/>
      <c r="ITE815" s="257"/>
      <c r="ITF815" s="257"/>
      <c r="ITG815" s="257"/>
      <c r="ITH815" s="257"/>
      <c r="ITI815" s="257"/>
      <c r="ITJ815" s="257"/>
      <c r="ITK815" s="257"/>
      <c r="ITL815" s="257"/>
      <c r="ITM815" s="257"/>
      <c r="ITN815" s="257"/>
      <c r="ITO815" s="257"/>
      <c r="ITP815" s="257"/>
      <c r="ITQ815" s="257"/>
      <c r="ITR815" s="257"/>
      <c r="ITS815" s="257"/>
      <c r="ITT815" s="257"/>
      <c r="ITU815" s="257"/>
      <c r="ITV815" s="257"/>
      <c r="ITW815" s="257"/>
      <c r="ITX815" s="257"/>
      <c r="ITY815" s="257"/>
      <c r="ITZ815" s="257"/>
      <c r="IUA815" s="257"/>
      <c r="IUB815" s="257"/>
      <c r="IUC815" s="257"/>
      <c r="IUD815" s="257"/>
      <c r="IUE815" s="257"/>
      <c r="IUF815" s="257"/>
      <c r="IUG815" s="257"/>
      <c r="IUH815" s="257"/>
      <c r="IUI815" s="257"/>
      <c r="IUJ815" s="257"/>
      <c r="IUK815" s="257"/>
      <c r="IUL815" s="257"/>
      <c r="IUM815" s="257"/>
      <c r="IUN815" s="257"/>
      <c r="IUO815" s="257"/>
      <c r="IUP815" s="257"/>
      <c r="IUQ815" s="257"/>
      <c r="IUR815" s="257"/>
      <c r="IUS815" s="257"/>
      <c r="IUT815" s="257"/>
      <c r="IUU815" s="257"/>
      <c r="IUV815" s="257"/>
      <c r="IUW815" s="257"/>
      <c r="IUX815" s="257"/>
      <c r="IUY815" s="257"/>
      <c r="IUZ815" s="257"/>
      <c r="IVA815" s="257"/>
      <c r="IVB815" s="257"/>
      <c r="IVC815" s="257"/>
      <c r="IVD815" s="257"/>
      <c r="IVE815" s="257"/>
      <c r="IVF815" s="257"/>
      <c r="IVG815" s="257"/>
      <c r="IVH815" s="257"/>
      <c r="IVI815" s="257"/>
      <c r="IVJ815" s="257"/>
      <c r="IVK815" s="257"/>
      <c r="IVL815" s="257"/>
      <c r="IVM815" s="257"/>
      <c r="IVN815" s="257"/>
      <c r="IVO815" s="257"/>
      <c r="IVP815" s="257"/>
      <c r="IVQ815" s="257"/>
      <c r="IVR815" s="257"/>
      <c r="IVS815" s="257"/>
      <c r="IVT815" s="257"/>
      <c r="IVU815" s="257"/>
      <c r="IVV815" s="257"/>
      <c r="IVW815" s="257"/>
      <c r="IVX815" s="257"/>
      <c r="IVY815" s="257"/>
      <c r="IVZ815" s="257"/>
      <c r="IWA815" s="257"/>
      <c r="IWB815" s="257"/>
      <c r="IWC815" s="257"/>
      <c r="IWD815" s="257"/>
      <c r="IWE815" s="257"/>
      <c r="IWF815" s="257"/>
      <c r="IWG815" s="257"/>
      <c r="IWH815" s="257"/>
      <c r="IWI815" s="257"/>
      <c r="IWJ815" s="257"/>
      <c r="IWK815" s="257"/>
      <c r="IWL815" s="257"/>
      <c r="IWM815" s="257"/>
      <c r="IWN815" s="257"/>
      <c r="IWO815" s="257"/>
      <c r="IWP815" s="257"/>
      <c r="IWQ815" s="257"/>
      <c r="IWR815" s="257"/>
      <c r="IWS815" s="257"/>
      <c r="IWT815" s="257"/>
      <c r="IWU815" s="257"/>
      <c r="IWV815" s="257"/>
      <c r="IWW815" s="257"/>
      <c r="IWX815" s="257"/>
      <c r="IWY815" s="257"/>
      <c r="IWZ815" s="257"/>
      <c r="IXA815" s="257"/>
      <c r="IXB815" s="257"/>
      <c r="IXC815" s="257"/>
      <c r="IXD815" s="257"/>
      <c r="IXE815" s="257"/>
      <c r="IXF815" s="257"/>
      <c r="IXG815" s="257"/>
      <c r="IXH815" s="257"/>
      <c r="IXI815" s="257"/>
      <c r="IXJ815" s="257"/>
      <c r="IXK815" s="257"/>
      <c r="IXL815" s="257"/>
      <c r="IXM815" s="257"/>
      <c r="IXN815" s="257"/>
      <c r="IXO815" s="257"/>
      <c r="IXP815" s="257"/>
      <c r="IXQ815" s="257"/>
      <c r="IXR815" s="257"/>
      <c r="IXS815" s="257"/>
      <c r="IXT815" s="257"/>
      <c r="IXU815" s="257"/>
      <c r="IXV815" s="257"/>
      <c r="IXW815" s="257"/>
      <c r="IXX815" s="257"/>
      <c r="IXY815" s="257"/>
      <c r="IXZ815" s="257"/>
      <c r="IYA815" s="257"/>
      <c r="IYB815" s="257"/>
      <c r="IYC815" s="257"/>
      <c r="IYD815" s="257"/>
      <c r="IYE815" s="257"/>
      <c r="IYF815" s="257"/>
      <c r="IYG815" s="257"/>
      <c r="IYH815" s="257"/>
      <c r="IYI815" s="257"/>
      <c r="IYJ815" s="257"/>
      <c r="IYK815" s="257"/>
      <c r="IYL815" s="257"/>
      <c r="IYM815" s="257"/>
      <c r="IYN815" s="257"/>
      <c r="IYO815" s="257"/>
      <c r="IYP815" s="257"/>
      <c r="IYQ815" s="257"/>
      <c r="IYR815" s="257"/>
      <c r="IYS815" s="257"/>
      <c r="IYT815" s="257"/>
      <c r="IYU815" s="257"/>
      <c r="IYV815" s="257"/>
      <c r="IYW815" s="257"/>
      <c r="IYX815" s="257"/>
      <c r="IYY815" s="257"/>
      <c r="IYZ815" s="257"/>
      <c r="IZA815" s="257"/>
      <c r="IZB815" s="257"/>
      <c r="IZC815" s="257"/>
      <c r="IZD815" s="257"/>
      <c r="IZE815" s="257"/>
      <c r="IZF815" s="257"/>
      <c r="IZG815" s="257"/>
      <c r="IZH815" s="257"/>
      <c r="IZI815" s="257"/>
      <c r="IZJ815" s="257"/>
      <c r="IZK815" s="257"/>
      <c r="IZL815" s="257"/>
      <c r="IZM815" s="257"/>
      <c r="IZN815" s="257"/>
      <c r="IZO815" s="257"/>
      <c r="IZP815" s="257"/>
      <c r="IZQ815" s="257"/>
      <c r="IZR815" s="257"/>
      <c r="IZS815" s="257"/>
      <c r="IZT815" s="257"/>
      <c r="IZU815" s="257"/>
      <c r="IZV815" s="257"/>
      <c r="IZW815" s="257"/>
      <c r="IZX815" s="257"/>
      <c r="IZY815" s="257"/>
      <c r="IZZ815" s="257"/>
      <c r="JAA815" s="257"/>
      <c r="JAB815" s="257"/>
      <c r="JAC815" s="257"/>
      <c r="JAD815" s="257"/>
      <c r="JAE815" s="257"/>
      <c r="JAF815" s="257"/>
      <c r="JAG815" s="257"/>
      <c r="JAH815" s="257"/>
      <c r="JAI815" s="257"/>
      <c r="JAJ815" s="257"/>
      <c r="JAK815" s="257"/>
      <c r="JAL815" s="257"/>
      <c r="JAM815" s="257"/>
      <c r="JAN815" s="257"/>
      <c r="JAO815" s="257"/>
      <c r="JAP815" s="257"/>
      <c r="JAQ815" s="257"/>
      <c r="JAR815" s="257"/>
      <c r="JAS815" s="257"/>
      <c r="JAT815" s="257"/>
      <c r="JAU815" s="257"/>
      <c r="JAV815" s="257"/>
      <c r="JAW815" s="257"/>
      <c r="JAX815" s="257"/>
      <c r="JAY815" s="257"/>
      <c r="JAZ815" s="257"/>
      <c r="JBA815" s="257"/>
      <c r="JBB815" s="257"/>
      <c r="JBC815" s="257"/>
      <c r="JBD815" s="257"/>
      <c r="JBE815" s="257"/>
      <c r="JBF815" s="257"/>
      <c r="JBG815" s="257"/>
      <c r="JBH815" s="257"/>
      <c r="JBI815" s="257"/>
      <c r="JBJ815" s="257"/>
      <c r="JBK815" s="257"/>
      <c r="JBL815" s="257"/>
      <c r="JBM815" s="257"/>
      <c r="JBN815" s="257"/>
      <c r="JBO815" s="257"/>
      <c r="JBP815" s="257"/>
      <c r="JBQ815" s="257"/>
      <c r="JBR815" s="257"/>
      <c r="JBS815" s="257"/>
      <c r="JBT815" s="257"/>
      <c r="JBU815" s="257"/>
      <c r="JBV815" s="257"/>
      <c r="JBW815" s="257"/>
      <c r="JBX815" s="257"/>
      <c r="JBY815" s="257"/>
      <c r="JBZ815" s="257"/>
      <c r="JCA815" s="257"/>
      <c r="JCB815" s="257"/>
      <c r="JCC815" s="257"/>
      <c r="JCD815" s="257"/>
      <c r="JCE815" s="257"/>
      <c r="JCF815" s="257"/>
      <c r="JCG815" s="257"/>
      <c r="JCH815" s="257"/>
      <c r="JCI815" s="257"/>
      <c r="JCJ815" s="257"/>
      <c r="JCK815" s="257"/>
      <c r="JCL815" s="257"/>
      <c r="JCM815" s="257"/>
      <c r="JCN815" s="257"/>
      <c r="JCO815" s="257"/>
      <c r="JCP815" s="257"/>
      <c r="JCQ815" s="257"/>
      <c r="JCR815" s="257"/>
      <c r="JCS815" s="257"/>
      <c r="JCT815" s="257"/>
      <c r="JCU815" s="257"/>
      <c r="JCV815" s="257"/>
      <c r="JCW815" s="257"/>
      <c r="JCX815" s="257"/>
      <c r="JCY815" s="257"/>
      <c r="JCZ815" s="257"/>
      <c r="JDA815" s="257"/>
      <c r="JDB815" s="257"/>
      <c r="JDC815" s="257"/>
      <c r="JDD815" s="257"/>
      <c r="JDE815" s="257"/>
      <c r="JDF815" s="257"/>
      <c r="JDG815" s="257"/>
      <c r="JDH815" s="257"/>
      <c r="JDI815" s="257"/>
      <c r="JDJ815" s="257"/>
      <c r="JDK815" s="257"/>
      <c r="JDL815" s="257"/>
      <c r="JDM815" s="257"/>
      <c r="JDN815" s="257"/>
      <c r="JDO815" s="257"/>
      <c r="JDP815" s="257"/>
      <c r="JDQ815" s="257"/>
      <c r="JDR815" s="257"/>
      <c r="JDS815" s="257"/>
      <c r="JDT815" s="257"/>
      <c r="JDU815" s="257"/>
      <c r="JDV815" s="257"/>
      <c r="JDW815" s="257"/>
      <c r="JDX815" s="257"/>
      <c r="JDY815" s="257"/>
      <c r="JDZ815" s="257"/>
      <c r="JEA815" s="257"/>
      <c r="JEB815" s="257"/>
      <c r="JEC815" s="257"/>
      <c r="JED815" s="257"/>
      <c r="JEE815" s="257"/>
      <c r="JEF815" s="257"/>
      <c r="JEG815" s="257"/>
      <c r="JEH815" s="257"/>
      <c r="JEI815" s="257"/>
      <c r="JEJ815" s="257"/>
      <c r="JEK815" s="257"/>
      <c r="JEL815" s="257"/>
      <c r="JEM815" s="257"/>
      <c r="JEN815" s="257"/>
      <c r="JEO815" s="257"/>
      <c r="JEP815" s="257"/>
      <c r="JEQ815" s="257"/>
      <c r="JER815" s="257"/>
      <c r="JES815" s="257"/>
      <c r="JET815" s="257"/>
      <c r="JEU815" s="257"/>
      <c r="JEV815" s="257"/>
      <c r="JEW815" s="257"/>
      <c r="JEX815" s="257"/>
      <c r="JEY815" s="257"/>
      <c r="JEZ815" s="257"/>
      <c r="JFA815" s="257"/>
      <c r="JFB815" s="257"/>
      <c r="JFC815" s="257"/>
      <c r="JFD815" s="257"/>
      <c r="JFE815" s="257"/>
      <c r="JFF815" s="257"/>
      <c r="JFG815" s="257"/>
      <c r="JFH815" s="257"/>
      <c r="JFI815" s="257"/>
      <c r="JFJ815" s="257"/>
      <c r="JFK815" s="257"/>
      <c r="JFL815" s="257"/>
      <c r="JFM815" s="257"/>
      <c r="JFN815" s="257"/>
      <c r="JFO815" s="257"/>
      <c r="JFP815" s="257"/>
      <c r="JFQ815" s="257"/>
      <c r="JFR815" s="257"/>
      <c r="JFS815" s="257"/>
      <c r="JFT815" s="257"/>
      <c r="JFU815" s="257"/>
      <c r="JFV815" s="257"/>
      <c r="JFW815" s="257"/>
      <c r="JFX815" s="257"/>
      <c r="JFY815" s="257"/>
      <c r="JFZ815" s="257"/>
      <c r="JGA815" s="257"/>
      <c r="JGB815" s="257"/>
      <c r="JGC815" s="257"/>
      <c r="JGD815" s="257"/>
      <c r="JGE815" s="257"/>
      <c r="JGF815" s="257"/>
      <c r="JGG815" s="257"/>
      <c r="JGH815" s="257"/>
      <c r="JGI815" s="257"/>
      <c r="JGJ815" s="257"/>
      <c r="JGK815" s="257"/>
      <c r="JGL815" s="257"/>
      <c r="JGM815" s="257"/>
      <c r="JGN815" s="257"/>
      <c r="JGO815" s="257"/>
      <c r="JGP815" s="257"/>
      <c r="JGQ815" s="257"/>
      <c r="JGR815" s="257"/>
      <c r="JGS815" s="257"/>
      <c r="JGT815" s="257"/>
      <c r="JGU815" s="257"/>
      <c r="JGV815" s="257"/>
      <c r="JGW815" s="257"/>
      <c r="JGX815" s="257"/>
      <c r="JGY815" s="257"/>
      <c r="JGZ815" s="257"/>
      <c r="JHA815" s="257"/>
      <c r="JHB815" s="257"/>
      <c r="JHC815" s="257"/>
      <c r="JHD815" s="257"/>
      <c r="JHE815" s="257"/>
      <c r="JHF815" s="257"/>
      <c r="JHG815" s="257"/>
      <c r="JHH815" s="257"/>
      <c r="JHI815" s="257"/>
      <c r="JHJ815" s="257"/>
      <c r="JHK815" s="257"/>
      <c r="JHL815" s="257"/>
      <c r="JHM815" s="257"/>
      <c r="JHN815" s="257"/>
      <c r="JHO815" s="257"/>
      <c r="JHP815" s="257"/>
      <c r="JHQ815" s="257"/>
      <c r="JHR815" s="257"/>
      <c r="JHS815" s="257"/>
      <c r="JHT815" s="257"/>
      <c r="JHU815" s="257"/>
      <c r="JHV815" s="257"/>
      <c r="JHW815" s="257"/>
      <c r="JHX815" s="257"/>
      <c r="JHY815" s="257"/>
      <c r="JHZ815" s="257"/>
      <c r="JIA815" s="257"/>
      <c r="JIB815" s="257"/>
      <c r="JIC815" s="257"/>
      <c r="JID815" s="257"/>
      <c r="JIE815" s="257"/>
      <c r="JIF815" s="257"/>
      <c r="JIG815" s="257"/>
      <c r="JIH815" s="257"/>
      <c r="JII815" s="257"/>
      <c r="JIJ815" s="257"/>
      <c r="JIK815" s="257"/>
      <c r="JIL815" s="257"/>
      <c r="JIM815" s="257"/>
      <c r="JIN815" s="257"/>
      <c r="JIO815" s="257"/>
      <c r="JIP815" s="257"/>
      <c r="JIQ815" s="257"/>
      <c r="JIR815" s="257"/>
      <c r="JIS815" s="257"/>
      <c r="JIT815" s="257"/>
      <c r="JIU815" s="257"/>
      <c r="JIV815" s="257"/>
      <c r="JIW815" s="257"/>
      <c r="JIX815" s="257"/>
      <c r="JIY815" s="257"/>
      <c r="JIZ815" s="257"/>
      <c r="JJA815" s="257"/>
      <c r="JJB815" s="257"/>
      <c r="JJC815" s="257"/>
      <c r="JJD815" s="257"/>
      <c r="JJE815" s="257"/>
      <c r="JJF815" s="257"/>
      <c r="JJG815" s="257"/>
      <c r="JJH815" s="257"/>
      <c r="JJI815" s="257"/>
      <c r="JJJ815" s="257"/>
      <c r="JJK815" s="257"/>
      <c r="JJL815" s="257"/>
      <c r="JJM815" s="257"/>
      <c r="JJN815" s="257"/>
      <c r="JJO815" s="257"/>
      <c r="JJP815" s="257"/>
      <c r="JJQ815" s="257"/>
      <c r="JJR815" s="257"/>
      <c r="JJS815" s="257"/>
      <c r="JJT815" s="257"/>
      <c r="JJU815" s="257"/>
      <c r="JJV815" s="257"/>
      <c r="JJW815" s="257"/>
      <c r="JJX815" s="257"/>
      <c r="JJY815" s="257"/>
      <c r="JJZ815" s="257"/>
      <c r="JKA815" s="257"/>
      <c r="JKB815" s="257"/>
      <c r="JKC815" s="257"/>
      <c r="JKD815" s="257"/>
      <c r="JKE815" s="257"/>
      <c r="JKF815" s="257"/>
      <c r="JKG815" s="257"/>
      <c r="JKH815" s="257"/>
      <c r="JKI815" s="257"/>
      <c r="JKJ815" s="257"/>
      <c r="JKK815" s="257"/>
      <c r="JKL815" s="257"/>
      <c r="JKM815" s="257"/>
      <c r="JKN815" s="257"/>
      <c r="JKO815" s="257"/>
      <c r="JKP815" s="257"/>
      <c r="JKQ815" s="257"/>
      <c r="JKR815" s="257"/>
      <c r="JKS815" s="257"/>
      <c r="JKT815" s="257"/>
      <c r="JKU815" s="257"/>
      <c r="JKV815" s="257"/>
      <c r="JKW815" s="257"/>
      <c r="JKX815" s="257"/>
      <c r="JKY815" s="257"/>
      <c r="JKZ815" s="257"/>
      <c r="JLA815" s="257"/>
      <c r="JLB815" s="257"/>
      <c r="JLC815" s="257"/>
      <c r="JLD815" s="257"/>
      <c r="JLE815" s="257"/>
      <c r="JLF815" s="257"/>
      <c r="JLG815" s="257"/>
      <c r="JLH815" s="257"/>
      <c r="JLI815" s="257"/>
      <c r="JLJ815" s="257"/>
      <c r="JLK815" s="257"/>
      <c r="JLL815" s="257"/>
      <c r="JLM815" s="257"/>
      <c r="JLN815" s="257"/>
      <c r="JLO815" s="257"/>
      <c r="JLP815" s="257"/>
      <c r="JLQ815" s="257"/>
      <c r="JLR815" s="257"/>
      <c r="JLS815" s="257"/>
      <c r="JLT815" s="257"/>
      <c r="JLU815" s="257"/>
      <c r="JLV815" s="257"/>
      <c r="JLW815" s="257"/>
      <c r="JLX815" s="257"/>
      <c r="JLY815" s="257"/>
      <c r="JLZ815" s="257"/>
      <c r="JMA815" s="257"/>
      <c r="JMB815" s="257"/>
      <c r="JMC815" s="257"/>
      <c r="JMD815" s="257"/>
      <c r="JME815" s="257"/>
      <c r="JMF815" s="257"/>
      <c r="JMG815" s="257"/>
      <c r="JMH815" s="257"/>
      <c r="JMI815" s="257"/>
      <c r="JMJ815" s="257"/>
      <c r="JMK815" s="257"/>
      <c r="JML815" s="257"/>
      <c r="JMM815" s="257"/>
      <c r="JMN815" s="257"/>
      <c r="JMO815" s="257"/>
      <c r="JMP815" s="257"/>
      <c r="JMQ815" s="257"/>
      <c r="JMR815" s="257"/>
      <c r="JMS815" s="257"/>
      <c r="JMT815" s="257"/>
      <c r="JMU815" s="257"/>
      <c r="JMV815" s="257"/>
      <c r="JMW815" s="257"/>
      <c r="JMX815" s="257"/>
      <c r="JMY815" s="257"/>
      <c r="JMZ815" s="257"/>
      <c r="JNA815" s="257"/>
      <c r="JNB815" s="257"/>
      <c r="JNC815" s="257"/>
      <c r="JND815" s="257"/>
      <c r="JNE815" s="257"/>
      <c r="JNF815" s="257"/>
      <c r="JNG815" s="257"/>
      <c r="JNH815" s="257"/>
      <c r="JNI815" s="257"/>
      <c r="JNJ815" s="257"/>
      <c r="JNK815" s="257"/>
      <c r="JNL815" s="257"/>
      <c r="JNM815" s="257"/>
      <c r="JNN815" s="257"/>
      <c r="JNO815" s="257"/>
      <c r="JNP815" s="257"/>
      <c r="JNQ815" s="257"/>
      <c r="JNR815" s="257"/>
      <c r="JNS815" s="257"/>
      <c r="JNT815" s="257"/>
      <c r="JNU815" s="257"/>
      <c r="JNV815" s="257"/>
      <c r="JNW815" s="257"/>
      <c r="JNX815" s="257"/>
      <c r="JNY815" s="257"/>
      <c r="JNZ815" s="257"/>
      <c r="JOA815" s="257"/>
      <c r="JOB815" s="257"/>
      <c r="JOC815" s="257"/>
      <c r="JOD815" s="257"/>
      <c r="JOE815" s="257"/>
      <c r="JOF815" s="257"/>
      <c r="JOG815" s="257"/>
      <c r="JOH815" s="257"/>
      <c r="JOI815" s="257"/>
      <c r="JOJ815" s="257"/>
      <c r="JOK815" s="257"/>
      <c r="JOL815" s="257"/>
      <c r="JOM815" s="257"/>
      <c r="JON815" s="257"/>
      <c r="JOO815" s="257"/>
      <c r="JOP815" s="257"/>
      <c r="JOQ815" s="257"/>
      <c r="JOR815" s="257"/>
      <c r="JOS815" s="257"/>
      <c r="JOT815" s="257"/>
      <c r="JOU815" s="257"/>
      <c r="JOV815" s="257"/>
      <c r="JOW815" s="257"/>
      <c r="JOX815" s="257"/>
      <c r="JOY815" s="257"/>
      <c r="JOZ815" s="257"/>
      <c r="JPA815" s="257"/>
      <c r="JPB815" s="257"/>
      <c r="JPC815" s="257"/>
      <c r="JPD815" s="257"/>
      <c r="JPE815" s="257"/>
      <c r="JPF815" s="257"/>
      <c r="JPG815" s="257"/>
      <c r="JPH815" s="257"/>
      <c r="JPI815" s="257"/>
      <c r="JPJ815" s="257"/>
      <c r="JPK815" s="257"/>
      <c r="JPL815" s="257"/>
      <c r="JPM815" s="257"/>
      <c r="JPN815" s="257"/>
      <c r="JPO815" s="257"/>
      <c r="JPP815" s="257"/>
      <c r="JPQ815" s="257"/>
      <c r="JPR815" s="257"/>
      <c r="JPS815" s="257"/>
      <c r="JPT815" s="257"/>
      <c r="JPU815" s="257"/>
      <c r="JPV815" s="257"/>
      <c r="JPW815" s="257"/>
      <c r="JPX815" s="257"/>
      <c r="JPY815" s="257"/>
      <c r="JPZ815" s="257"/>
      <c r="JQA815" s="257"/>
      <c r="JQB815" s="257"/>
      <c r="JQC815" s="257"/>
      <c r="JQD815" s="257"/>
      <c r="JQE815" s="257"/>
      <c r="JQF815" s="257"/>
      <c r="JQG815" s="257"/>
      <c r="JQH815" s="257"/>
      <c r="JQI815" s="257"/>
      <c r="JQJ815" s="257"/>
      <c r="JQK815" s="257"/>
      <c r="JQL815" s="257"/>
      <c r="JQM815" s="257"/>
      <c r="JQN815" s="257"/>
      <c r="JQO815" s="257"/>
      <c r="JQP815" s="257"/>
      <c r="JQQ815" s="257"/>
      <c r="JQR815" s="257"/>
      <c r="JQS815" s="257"/>
      <c r="JQT815" s="257"/>
      <c r="JQU815" s="257"/>
      <c r="JQV815" s="257"/>
      <c r="JQW815" s="257"/>
      <c r="JQX815" s="257"/>
      <c r="JQY815" s="257"/>
      <c r="JQZ815" s="257"/>
      <c r="JRA815" s="257"/>
      <c r="JRB815" s="257"/>
      <c r="JRC815" s="257"/>
      <c r="JRD815" s="257"/>
      <c r="JRE815" s="257"/>
      <c r="JRF815" s="257"/>
      <c r="JRG815" s="257"/>
      <c r="JRH815" s="257"/>
      <c r="JRI815" s="257"/>
      <c r="JRJ815" s="257"/>
      <c r="JRK815" s="257"/>
      <c r="JRL815" s="257"/>
      <c r="JRM815" s="257"/>
      <c r="JRN815" s="257"/>
      <c r="JRO815" s="257"/>
      <c r="JRP815" s="257"/>
      <c r="JRQ815" s="257"/>
      <c r="JRR815" s="257"/>
      <c r="JRS815" s="257"/>
      <c r="JRT815" s="257"/>
      <c r="JRU815" s="257"/>
      <c r="JRV815" s="257"/>
      <c r="JRW815" s="257"/>
      <c r="JRX815" s="257"/>
      <c r="JRY815" s="257"/>
      <c r="JRZ815" s="257"/>
      <c r="JSA815" s="257"/>
      <c r="JSB815" s="257"/>
      <c r="JSC815" s="257"/>
      <c r="JSD815" s="257"/>
      <c r="JSE815" s="257"/>
      <c r="JSF815" s="257"/>
      <c r="JSG815" s="257"/>
      <c r="JSH815" s="257"/>
      <c r="JSI815" s="257"/>
      <c r="JSJ815" s="257"/>
      <c r="JSK815" s="257"/>
      <c r="JSL815" s="257"/>
      <c r="JSM815" s="257"/>
      <c r="JSN815" s="257"/>
      <c r="JSO815" s="257"/>
      <c r="JSP815" s="257"/>
      <c r="JSQ815" s="257"/>
      <c r="JSR815" s="257"/>
      <c r="JSS815" s="257"/>
      <c r="JST815" s="257"/>
      <c r="JSU815" s="257"/>
      <c r="JSV815" s="257"/>
      <c r="JSW815" s="257"/>
      <c r="JSX815" s="257"/>
      <c r="JSY815" s="257"/>
      <c r="JSZ815" s="257"/>
      <c r="JTA815" s="257"/>
      <c r="JTB815" s="257"/>
      <c r="JTC815" s="257"/>
      <c r="JTD815" s="257"/>
      <c r="JTE815" s="257"/>
      <c r="JTF815" s="257"/>
      <c r="JTG815" s="257"/>
      <c r="JTH815" s="257"/>
      <c r="JTI815" s="257"/>
      <c r="JTJ815" s="257"/>
      <c r="JTK815" s="257"/>
      <c r="JTL815" s="257"/>
      <c r="JTM815" s="257"/>
      <c r="JTN815" s="257"/>
      <c r="JTO815" s="257"/>
      <c r="JTP815" s="257"/>
      <c r="JTQ815" s="257"/>
      <c r="JTR815" s="257"/>
      <c r="JTS815" s="257"/>
      <c r="JTT815" s="257"/>
      <c r="JTU815" s="257"/>
      <c r="JTV815" s="257"/>
      <c r="JTW815" s="257"/>
      <c r="JTX815" s="257"/>
      <c r="JTY815" s="257"/>
      <c r="JTZ815" s="257"/>
      <c r="JUA815" s="257"/>
      <c r="JUB815" s="257"/>
      <c r="JUC815" s="257"/>
      <c r="JUD815" s="257"/>
      <c r="JUE815" s="257"/>
      <c r="JUF815" s="257"/>
      <c r="JUG815" s="257"/>
      <c r="JUH815" s="257"/>
      <c r="JUI815" s="257"/>
      <c r="JUJ815" s="257"/>
      <c r="JUK815" s="257"/>
      <c r="JUL815" s="257"/>
      <c r="JUM815" s="257"/>
      <c r="JUN815" s="257"/>
      <c r="JUO815" s="257"/>
      <c r="JUP815" s="257"/>
      <c r="JUQ815" s="257"/>
      <c r="JUR815" s="257"/>
      <c r="JUS815" s="257"/>
      <c r="JUT815" s="257"/>
      <c r="JUU815" s="257"/>
      <c r="JUV815" s="257"/>
      <c r="JUW815" s="257"/>
      <c r="JUX815" s="257"/>
      <c r="JUY815" s="257"/>
      <c r="JUZ815" s="257"/>
      <c r="JVA815" s="257"/>
      <c r="JVB815" s="257"/>
      <c r="JVC815" s="257"/>
      <c r="JVD815" s="257"/>
      <c r="JVE815" s="257"/>
      <c r="JVF815" s="257"/>
      <c r="JVG815" s="257"/>
      <c r="JVH815" s="257"/>
      <c r="JVI815" s="257"/>
      <c r="JVJ815" s="257"/>
      <c r="JVK815" s="257"/>
      <c r="JVL815" s="257"/>
      <c r="JVM815" s="257"/>
      <c r="JVN815" s="257"/>
      <c r="JVO815" s="257"/>
      <c r="JVP815" s="257"/>
      <c r="JVQ815" s="257"/>
      <c r="JVR815" s="257"/>
      <c r="JVS815" s="257"/>
      <c r="JVT815" s="257"/>
      <c r="JVU815" s="257"/>
      <c r="JVV815" s="257"/>
      <c r="JVW815" s="257"/>
      <c r="JVX815" s="257"/>
      <c r="JVY815" s="257"/>
      <c r="JVZ815" s="257"/>
      <c r="JWA815" s="257"/>
      <c r="JWB815" s="257"/>
      <c r="JWC815" s="257"/>
      <c r="JWD815" s="257"/>
      <c r="JWE815" s="257"/>
      <c r="JWF815" s="257"/>
      <c r="JWG815" s="257"/>
      <c r="JWH815" s="257"/>
      <c r="JWI815" s="257"/>
      <c r="JWJ815" s="257"/>
      <c r="JWK815" s="257"/>
      <c r="JWL815" s="257"/>
      <c r="JWM815" s="257"/>
      <c r="JWN815" s="257"/>
      <c r="JWO815" s="257"/>
      <c r="JWP815" s="257"/>
      <c r="JWQ815" s="257"/>
      <c r="JWR815" s="257"/>
      <c r="JWS815" s="257"/>
      <c r="JWT815" s="257"/>
      <c r="JWU815" s="257"/>
      <c r="JWV815" s="257"/>
      <c r="JWW815" s="257"/>
      <c r="JWX815" s="257"/>
      <c r="JWY815" s="257"/>
      <c r="JWZ815" s="257"/>
      <c r="JXA815" s="257"/>
      <c r="JXB815" s="257"/>
      <c r="JXC815" s="257"/>
      <c r="JXD815" s="257"/>
      <c r="JXE815" s="257"/>
      <c r="JXF815" s="257"/>
      <c r="JXG815" s="257"/>
      <c r="JXH815" s="257"/>
      <c r="JXI815" s="257"/>
      <c r="JXJ815" s="257"/>
      <c r="JXK815" s="257"/>
      <c r="JXL815" s="257"/>
      <c r="JXM815" s="257"/>
      <c r="JXN815" s="257"/>
      <c r="JXO815" s="257"/>
      <c r="JXP815" s="257"/>
      <c r="JXQ815" s="257"/>
      <c r="JXR815" s="257"/>
      <c r="JXS815" s="257"/>
      <c r="JXT815" s="257"/>
      <c r="JXU815" s="257"/>
      <c r="JXV815" s="257"/>
      <c r="JXW815" s="257"/>
      <c r="JXX815" s="257"/>
      <c r="JXY815" s="257"/>
      <c r="JXZ815" s="257"/>
      <c r="JYA815" s="257"/>
      <c r="JYB815" s="257"/>
      <c r="JYC815" s="257"/>
      <c r="JYD815" s="257"/>
      <c r="JYE815" s="257"/>
      <c r="JYF815" s="257"/>
      <c r="JYG815" s="257"/>
      <c r="JYH815" s="257"/>
      <c r="JYI815" s="257"/>
      <c r="JYJ815" s="257"/>
      <c r="JYK815" s="257"/>
      <c r="JYL815" s="257"/>
      <c r="JYM815" s="257"/>
      <c r="JYN815" s="257"/>
      <c r="JYO815" s="257"/>
      <c r="JYP815" s="257"/>
      <c r="JYQ815" s="257"/>
      <c r="JYR815" s="257"/>
      <c r="JYS815" s="257"/>
      <c r="JYT815" s="257"/>
      <c r="JYU815" s="257"/>
      <c r="JYV815" s="257"/>
      <c r="JYW815" s="257"/>
      <c r="JYX815" s="257"/>
      <c r="JYY815" s="257"/>
      <c r="JYZ815" s="257"/>
      <c r="JZA815" s="257"/>
      <c r="JZB815" s="257"/>
      <c r="JZC815" s="257"/>
      <c r="JZD815" s="257"/>
      <c r="JZE815" s="257"/>
      <c r="JZF815" s="257"/>
      <c r="JZG815" s="257"/>
      <c r="JZH815" s="257"/>
      <c r="JZI815" s="257"/>
      <c r="JZJ815" s="257"/>
      <c r="JZK815" s="257"/>
      <c r="JZL815" s="257"/>
      <c r="JZM815" s="257"/>
      <c r="JZN815" s="257"/>
      <c r="JZO815" s="257"/>
      <c r="JZP815" s="257"/>
      <c r="JZQ815" s="257"/>
      <c r="JZR815" s="257"/>
      <c r="JZS815" s="257"/>
      <c r="JZT815" s="257"/>
      <c r="JZU815" s="257"/>
      <c r="JZV815" s="257"/>
      <c r="JZW815" s="257"/>
      <c r="JZX815" s="257"/>
      <c r="JZY815" s="257"/>
      <c r="JZZ815" s="257"/>
      <c r="KAA815" s="257"/>
      <c r="KAB815" s="257"/>
      <c r="KAC815" s="257"/>
      <c r="KAD815" s="257"/>
      <c r="KAE815" s="257"/>
      <c r="KAF815" s="257"/>
      <c r="KAG815" s="257"/>
      <c r="KAH815" s="257"/>
      <c r="KAI815" s="257"/>
      <c r="KAJ815" s="257"/>
      <c r="KAK815" s="257"/>
      <c r="KAL815" s="257"/>
      <c r="KAM815" s="257"/>
      <c r="KAN815" s="257"/>
      <c r="KAO815" s="257"/>
      <c r="KAP815" s="257"/>
      <c r="KAQ815" s="257"/>
      <c r="KAR815" s="257"/>
      <c r="KAS815" s="257"/>
      <c r="KAT815" s="257"/>
      <c r="KAU815" s="257"/>
      <c r="KAV815" s="257"/>
      <c r="KAW815" s="257"/>
      <c r="KAX815" s="257"/>
      <c r="KAY815" s="257"/>
      <c r="KAZ815" s="257"/>
      <c r="KBA815" s="257"/>
      <c r="KBB815" s="257"/>
      <c r="KBC815" s="257"/>
      <c r="KBD815" s="257"/>
      <c r="KBE815" s="257"/>
      <c r="KBF815" s="257"/>
      <c r="KBG815" s="257"/>
      <c r="KBH815" s="257"/>
      <c r="KBI815" s="257"/>
      <c r="KBJ815" s="257"/>
      <c r="KBK815" s="257"/>
      <c r="KBL815" s="257"/>
      <c r="KBM815" s="257"/>
      <c r="KBN815" s="257"/>
      <c r="KBO815" s="257"/>
      <c r="KBP815" s="257"/>
      <c r="KBQ815" s="257"/>
      <c r="KBR815" s="257"/>
      <c r="KBS815" s="257"/>
      <c r="KBT815" s="257"/>
      <c r="KBU815" s="257"/>
      <c r="KBV815" s="257"/>
      <c r="KBW815" s="257"/>
      <c r="KBX815" s="257"/>
      <c r="KBY815" s="257"/>
      <c r="KBZ815" s="257"/>
      <c r="KCA815" s="257"/>
      <c r="KCB815" s="257"/>
      <c r="KCC815" s="257"/>
      <c r="KCD815" s="257"/>
      <c r="KCE815" s="257"/>
      <c r="KCF815" s="257"/>
      <c r="KCG815" s="257"/>
      <c r="KCH815" s="257"/>
      <c r="KCI815" s="257"/>
      <c r="KCJ815" s="257"/>
      <c r="KCK815" s="257"/>
      <c r="KCL815" s="257"/>
      <c r="KCM815" s="257"/>
      <c r="KCN815" s="257"/>
      <c r="KCO815" s="257"/>
      <c r="KCP815" s="257"/>
      <c r="KCQ815" s="257"/>
      <c r="KCR815" s="257"/>
      <c r="KCS815" s="257"/>
      <c r="KCT815" s="257"/>
      <c r="KCU815" s="257"/>
      <c r="KCV815" s="257"/>
      <c r="KCW815" s="257"/>
      <c r="KCX815" s="257"/>
      <c r="KCY815" s="257"/>
      <c r="KCZ815" s="257"/>
      <c r="KDA815" s="257"/>
      <c r="KDB815" s="257"/>
      <c r="KDC815" s="257"/>
      <c r="KDD815" s="257"/>
      <c r="KDE815" s="257"/>
      <c r="KDF815" s="257"/>
      <c r="KDG815" s="257"/>
      <c r="KDH815" s="257"/>
      <c r="KDI815" s="257"/>
      <c r="KDJ815" s="257"/>
      <c r="KDK815" s="257"/>
      <c r="KDL815" s="257"/>
      <c r="KDM815" s="257"/>
      <c r="KDN815" s="257"/>
      <c r="KDO815" s="257"/>
      <c r="KDP815" s="257"/>
      <c r="KDQ815" s="257"/>
      <c r="KDR815" s="257"/>
      <c r="KDS815" s="257"/>
      <c r="KDT815" s="257"/>
      <c r="KDU815" s="257"/>
      <c r="KDV815" s="257"/>
      <c r="KDW815" s="257"/>
      <c r="KDX815" s="257"/>
      <c r="KDY815" s="257"/>
      <c r="KDZ815" s="257"/>
      <c r="KEA815" s="257"/>
      <c r="KEB815" s="257"/>
      <c r="KEC815" s="257"/>
      <c r="KED815" s="257"/>
      <c r="KEE815" s="257"/>
      <c r="KEF815" s="257"/>
      <c r="KEG815" s="257"/>
      <c r="KEH815" s="257"/>
      <c r="KEI815" s="257"/>
      <c r="KEJ815" s="257"/>
      <c r="KEK815" s="257"/>
      <c r="KEL815" s="257"/>
      <c r="KEM815" s="257"/>
      <c r="KEN815" s="257"/>
      <c r="KEO815" s="257"/>
      <c r="KEP815" s="257"/>
      <c r="KEQ815" s="257"/>
      <c r="KER815" s="257"/>
      <c r="KES815" s="257"/>
      <c r="KET815" s="257"/>
      <c r="KEU815" s="257"/>
      <c r="KEV815" s="257"/>
      <c r="KEW815" s="257"/>
      <c r="KEX815" s="257"/>
      <c r="KEY815" s="257"/>
      <c r="KEZ815" s="257"/>
      <c r="KFA815" s="257"/>
      <c r="KFB815" s="257"/>
      <c r="KFC815" s="257"/>
      <c r="KFD815" s="257"/>
      <c r="KFE815" s="257"/>
      <c r="KFF815" s="257"/>
      <c r="KFG815" s="257"/>
      <c r="KFH815" s="257"/>
      <c r="KFI815" s="257"/>
      <c r="KFJ815" s="257"/>
      <c r="KFK815" s="257"/>
      <c r="KFL815" s="257"/>
      <c r="KFM815" s="257"/>
      <c r="KFN815" s="257"/>
      <c r="KFO815" s="257"/>
      <c r="KFP815" s="257"/>
      <c r="KFQ815" s="257"/>
      <c r="KFR815" s="257"/>
      <c r="KFS815" s="257"/>
      <c r="KFT815" s="257"/>
      <c r="KFU815" s="257"/>
      <c r="KFV815" s="257"/>
      <c r="KFW815" s="257"/>
      <c r="KFX815" s="257"/>
      <c r="KFY815" s="257"/>
      <c r="KFZ815" s="257"/>
      <c r="KGA815" s="257"/>
      <c r="KGB815" s="257"/>
      <c r="KGC815" s="257"/>
      <c r="KGD815" s="257"/>
      <c r="KGE815" s="257"/>
      <c r="KGF815" s="257"/>
      <c r="KGG815" s="257"/>
      <c r="KGH815" s="257"/>
      <c r="KGI815" s="257"/>
      <c r="KGJ815" s="257"/>
      <c r="KGK815" s="257"/>
      <c r="KGL815" s="257"/>
      <c r="KGM815" s="257"/>
      <c r="KGN815" s="257"/>
      <c r="KGO815" s="257"/>
      <c r="KGP815" s="257"/>
      <c r="KGQ815" s="257"/>
      <c r="KGR815" s="257"/>
      <c r="KGS815" s="257"/>
      <c r="KGT815" s="257"/>
      <c r="KGU815" s="257"/>
      <c r="KGV815" s="257"/>
      <c r="KGW815" s="257"/>
      <c r="KGX815" s="257"/>
      <c r="KGY815" s="257"/>
      <c r="KGZ815" s="257"/>
      <c r="KHA815" s="257"/>
      <c r="KHB815" s="257"/>
      <c r="KHC815" s="257"/>
      <c r="KHD815" s="257"/>
      <c r="KHE815" s="257"/>
      <c r="KHF815" s="257"/>
      <c r="KHG815" s="257"/>
      <c r="KHH815" s="257"/>
      <c r="KHI815" s="257"/>
      <c r="KHJ815" s="257"/>
      <c r="KHK815" s="257"/>
      <c r="KHL815" s="257"/>
      <c r="KHM815" s="257"/>
      <c r="KHN815" s="257"/>
      <c r="KHO815" s="257"/>
      <c r="KHP815" s="257"/>
      <c r="KHQ815" s="257"/>
      <c r="KHR815" s="257"/>
      <c r="KHS815" s="257"/>
      <c r="KHT815" s="257"/>
      <c r="KHU815" s="257"/>
      <c r="KHV815" s="257"/>
      <c r="KHW815" s="257"/>
      <c r="KHX815" s="257"/>
      <c r="KHY815" s="257"/>
      <c r="KHZ815" s="257"/>
      <c r="KIA815" s="257"/>
      <c r="KIB815" s="257"/>
      <c r="KIC815" s="257"/>
      <c r="KID815" s="257"/>
      <c r="KIE815" s="257"/>
      <c r="KIF815" s="257"/>
      <c r="KIG815" s="257"/>
      <c r="KIH815" s="257"/>
      <c r="KII815" s="257"/>
      <c r="KIJ815" s="257"/>
      <c r="KIK815" s="257"/>
      <c r="KIL815" s="257"/>
      <c r="KIM815" s="257"/>
      <c r="KIN815" s="257"/>
      <c r="KIO815" s="257"/>
      <c r="KIP815" s="257"/>
      <c r="KIQ815" s="257"/>
      <c r="KIR815" s="257"/>
      <c r="KIS815" s="257"/>
      <c r="KIT815" s="257"/>
      <c r="KIU815" s="257"/>
      <c r="KIV815" s="257"/>
      <c r="KIW815" s="257"/>
      <c r="KIX815" s="257"/>
      <c r="KIY815" s="257"/>
      <c r="KIZ815" s="257"/>
      <c r="KJA815" s="257"/>
      <c r="KJB815" s="257"/>
      <c r="KJC815" s="257"/>
      <c r="KJD815" s="257"/>
      <c r="KJE815" s="257"/>
      <c r="KJF815" s="257"/>
      <c r="KJG815" s="257"/>
      <c r="KJH815" s="257"/>
      <c r="KJI815" s="257"/>
      <c r="KJJ815" s="257"/>
      <c r="KJK815" s="257"/>
      <c r="KJL815" s="257"/>
      <c r="KJM815" s="257"/>
      <c r="KJN815" s="257"/>
      <c r="KJO815" s="257"/>
      <c r="KJP815" s="257"/>
      <c r="KJQ815" s="257"/>
      <c r="KJR815" s="257"/>
      <c r="KJS815" s="257"/>
      <c r="KJT815" s="257"/>
      <c r="KJU815" s="257"/>
      <c r="KJV815" s="257"/>
      <c r="KJW815" s="257"/>
      <c r="KJX815" s="257"/>
      <c r="KJY815" s="257"/>
      <c r="KJZ815" s="257"/>
      <c r="KKA815" s="257"/>
      <c r="KKB815" s="257"/>
      <c r="KKC815" s="257"/>
      <c r="KKD815" s="257"/>
      <c r="KKE815" s="257"/>
      <c r="KKF815" s="257"/>
      <c r="KKG815" s="257"/>
      <c r="KKH815" s="257"/>
      <c r="KKI815" s="257"/>
      <c r="KKJ815" s="257"/>
      <c r="KKK815" s="257"/>
      <c r="KKL815" s="257"/>
      <c r="KKM815" s="257"/>
      <c r="KKN815" s="257"/>
      <c r="KKO815" s="257"/>
      <c r="KKP815" s="257"/>
      <c r="KKQ815" s="257"/>
      <c r="KKR815" s="257"/>
      <c r="KKS815" s="257"/>
      <c r="KKT815" s="257"/>
      <c r="KKU815" s="257"/>
      <c r="KKV815" s="257"/>
      <c r="KKW815" s="257"/>
      <c r="KKX815" s="257"/>
      <c r="KKY815" s="257"/>
      <c r="KKZ815" s="257"/>
      <c r="KLA815" s="257"/>
      <c r="KLB815" s="257"/>
      <c r="KLC815" s="257"/>
      <c r="KLD815" s="257"/>
      <c r="KLE815" s="257"/>
      <c r="KLF815" s="257"/>
      <c r="KLG815" s="257"/>
      <c r="KLH815" s="257"/>
      <c r="KLI815" s="257"/>
      <c r="KLJ815" s="257"/>
      <c r="KLK815" s="257"/>
      <c r="KLL815" s="257"/>
      <c r="KLM815" s="257"/>
      <c r="KLN815" s="257"/>
      <c r="KLO815" s="257"/>
      <c r="KLP815" s="257"/>
      <c r="KLQ815" s="257"/>
      <c r="KLR815" s="257"/>
      <c r="KLS815" s="257"/>
      <c r="KLT815" s="257"/>
      <c r="KLU815" s="257"/>
      <c r="KLV815" s="257"/>
      <c r="KLW815" s="257"/>
      <c r="KLX815" s="257"/>
      <c r="KLY815" s="257"/>
      <c r="KLZ815" s="257"/>
      <c r="KMA815" s="257"/>
      <c r="KMB815" s="257"/>
      <c r="KMC815" s="257"/>
      <c r="KMD815" s="257"/>
      <c r="KME815" s="257"/>
      <c r="KMF815" s="257"/>
      <c r="KMG815" s="257"/>
      <c r="KMH815" s="257"/>
      <c r="KMI815" s="257"/>
      <c r="KMJ815" s="257"/>
      <c r="KMK815" s="257"/>
      <c r="KML815" s="257"/>
      <c r="KMM815" s="257"/>
      <c r="KMN815" s="257"/>
      <c r="KMO815" s="257"/>
      <c r="KMP815" s="257"/>
      <c r="KMQ815" s="257"/>
      <c r="KMR815" s="257"/>
      <c r="KMS815" s="257"/>
      <c r="KMT815" s="257"/>
      <c r="KMU815" s="257"/>
      <c r="KMV815" s="257"/>
      <c r="KMW815" s="257"/>
      <c r="KMX815" s="257"/>
      <c r="KMY815" s="257"/>
      <c r="KMZ815" s="257"/>
      <c r="KNA815" s="257"/>
      <c r="KNB815" s="257"/>
      <c r="KNC815" s="257"/>
      <c r="KND815" s="257"/>
      <c r="KNE815" s="257"/>
      <c r="KNF815" s="257"/>
      <c r="KNG815" s="257"/>
      <c r="KNH815" s="257"/>
      <c r="KNI815" s="257"/>
      <c r="KNJ815" s="257"/>
      <c r="KNK815" s="257"/>
      <c r="KNL815" s="257"/>
      <c r="KNM815" s="257"/>
      <c r="KNN815" s="257"/>
      <c r="KNO815" s="257"/>
      <c r="KNP815" s="257"/>
      <c r="KNQ815" s="257"/>
      <c r="KNR815" s="257"/>
      <c r="KNS815" s="257"/>
      <c r="KNT815" s="257"/>
      <c r="KNU815" s="257"/>
      <c r="KNV815" s="257"/>
      <c r="KNW815" s="257"/>
      <c r="KNX815" s="257"/>
      <c r="KNY815" s="257"/>
      <c r="KNZ815" s="257"/>
      <c r="KOA815" s="257"/>
      <c r="KOB815" s="257"/>
      <c r="KOC815" s="257"/>
      <c r="KOD815" s="257"/>
      <c r="KOE815" s="257"/>
      <c r="KOF815" s="257"/>
      <c r="KOG815" s="257"/>
      <c r="KOH815" s="257"/>
      <c r="KOI815" s="257"/>
      <c r="KOJ815" s="257"/>
      <c r="KOK815" s="257"/>
      <c r="KOL815" s="257"/>
      <c r="KOM815" s="257"/>
      <c r="KON815" s="257"/>
      <c r="KOO815" s="257"/>
      <c r="KOP815" s="257"/>
      <c r="KOQ815" s="257"/>
      <c r="KOR815" s="257"/>
      <c r="KOS815" s="257"/>
      <c r="KOT815" s="257"/>
      <c r="KOU815" s="257"/>
      <c r="KOV815" s="257"/>
      <c r="KOW815" s="257"/>
      <c r="KOX815" s="257"/>
      <c r="KOY815" s="257"/>
      <c r="KOZ815" s="257"/>
      <c r="KPA815" s="257"/>
      <c r="KPB815" s="257"/>
      <c r="KPC815" s="257"/>
      <c r="KPD815" s="257"/>
      <c r="KPE815" s="257"/>
      <c r="KPF815" s="257"/>
      <c r="KPG815" s="257"/>
      <c r="KPH815" s="257"/>
      <c r="KPI815" s="257"/>
      <c r="KPJ815" s="257"/>
      <c r="KPK815" s="257"/>
      <c r="KPL815" s="257"/>
      <c r="KPM815" s="257"/>
      <c r="KPN815" s="257"/>
      <c r="KPO815" s="257"/>
      <c r="KPP815" s="257"/>
      <c r="KPQ815" s="257"/>
      <c r="KPR815" s="257"/>
      <c r="KPS815" s="257"/>
      <c r="KPT815" s="257"/>
      <c r="KPU815" s="257"/>
      <c r="KPV815" s="257"/>
      <c r="KPW815" s="257"/>
      <c r="KPX815" s="257"/>
      <c r="KPY815" s="257"/>
      <c r="KPZ815" s="257"/>
      <c r="KQA815" s="257"/>
      <c r="KQB815" s="257"/>
      <c r="KQC815" s="257"/>
      <c r="KQD815" s="257"/>
      <c r="KQE815" s="257"/>
      <c r="KQF815" s="257"/>
      <c r="KQG815" s="257"/>
      <c r="KQH815" s="257"/>
      <c r="KQI815" s="257"/>
      <c r="KQJ815" s="257"/>
      <c r="KQK815" s="257"/>
      <c r="KQL815" s="257"/>
      <c r="KQM815" s="257"/>
      <c r="KQN815" s="257"/>
      <c r="KQO815" s="257"/>
      <c r="KQP815" s="257"/>
      <c r="KQQ815" s="257"/>
      <c r="KQR815" s="257"/>
      <c r="KQS815" s="257"/>
      <c r="KQT815" s="257"/>
      <c r="KQU815" s="257"/>
      <c r="KQV815" s="257"/>
      <c r="KQW815" s="257"/>
      <c r="KQX815" s="257"/>
      <c r="KQY815" s="257"/>
      <c r="KQZ815" s="257"/>
      <c r="KRA815" s="257"/>
      <c r="KRB815" s="257"/>
      <c r="KRC815" s="257"/>
      <c r="KRD815" s="257"/>
      <c r="KRE815" s="257"/>
      <c r="KRF815" s="257"/>
      <c r="KRG815" s="257"/>
      <c r="KRH815" s="257"/>
      <c r="KRI815" s="257"/>
      <c r="KRJ815" s="257"/>
      <c r="KRK815" s="257"/>
      <c r="KRL815" s="257"/>
      <c r="KRM815" s="257"/>
      <c r="KRN815" s="257"/>
      <c r="KRO815" s="257"/>
      <c r="KRP815" s="257"/>
      <c r="KRQ815" s="257"/>
      <c r="KRR815" s="257"/>
      <c r="KRS815" s="257"/>
      <c r="KRT815" s="257"/>
      <c r="KRU815" s="257"/>
      <c r="KRV815" s="257"/>
      <c r="KRW815" s="257"/>
      <c r="KRX815" s="257"/>
      <c r="KRY815" s="257"/>
      <c r="KRZ815" s="257"/>
      <c r="KSA815" s="257"/>
      <c r="KSB815" s="257"/>
      <c r="KSC815" s="257"/>
      <c r="KSD815" s="257"/>
      <c r="KSE815" s="257"/>
      <c r="KSF815" s="257"/>
      <c r="KSG815" s="257"/>
      <c r="KSH815" s="257"/>
      <c r="KSI815" s="257"/>
      <c r="KSJ815" s="257"/>
      <c r="KSK815" s="257"/>
      <c r="KSL815" s="257"/>
      <c r="KSM815" s="257"/>
      <c r="KSN815" s="257"/>
      <c r="KSO815" s="257"/>
      <c r="KSP815" s="257"/>
      <c r="KSQ815" s="257"/>
      <c r="KSR815" s="257"/>
      <c r="KSS815" s="257"/>
      <c r="KST815" s="257"/>
      <c r="KSU815" s="257"/>
      <c r="KSV815" s="257"/>
      <c r="KSW815" s="257"/>
      <c r="KSX815" s="257"/>
      <c r="KSY815" s="257"/>
      <c r="KSZ815" s="257"/>
      <c r="KTA815" s="257"/>
      <c r="KTB815" s="257"/>
      <c r="KTC815" s="257"/>
      <c r="KTD815" s="257"/>
      <c r="KTE815" s="257"/>
      <c r="KTF815" s="257"/>
      <c r="KTG815" s="257"/>
      <c r="KTH815" s="257"/>
      <c r="KTI815" s="257"/>
      <c r="KTJ815" s="257"/>
      <c r="KTK815" s="257"/>
      <c r="KTL815" s="257"/>
      <c r="KTM815" s="257"/>
      <c r="KTN815" s="257"/>
      <c r="KTO815" s="257"/>
      <c r="KTP815" s="257"/>
      <c r="KTQ815" s="257"/>
      <c r="KTR815" s="257"/>
      <c r="KTS815" s="257"/>
      <c r="KTT815" s="257"/>
      <c r="KTU815" s="257"/>
      <c r="KTV815" s="257"/>
      <c r="KTW815" s="257"/>
      <c r="KTX815" s="257"/>
      <c r="KTY815" s="257"/>
      <c r="KTZ815" s="257"/>
      <c r="KUA815" s="257"/>
      <c r="KUB815" s="257"/>
      <c r="KUC815" s="257"/>
      <c r="KUD815" s="257"/>
      <c r="KUE815" s="257"/>
      <c r="KUF815" s="257"/>
      <c r="KUG815" s="257"/>
      <c r="KUH815" s="257"/>
      <c r="KUI815" s="257"/>
      <c r="KUJ815" s="257"/>
      <c r="KUK815" s="257"/>
      <c r="KUL815" s="257"/>
      <c r="KUM815" s="257"/>
      <c r="KUN815" s="257"/>
      <c r="KUO815" s="257"/>
      <c r="KUP815" s="257"/>
      <c r="KUQ815" s="257"/>
      <c r="KUR815" s="257"/>
      <c r="KUS815" s="257"/>
      <c r="KUT815" s="257"/>
      <c r="KUU815" s="257"/>
      <c r="KUV815" s="257"/>
      <c r="KUW815" s="257"/>
      <c r="KUX815" s="257"/>
      <c r="KUY815" s="257"/>
      <c r="KUZ815" s="257"/>
      <c r="KVA815" s="257"/>
      <c r="KVB815" s="257"/>
      <c r="KVC815" s="257"/>
      <c r="KVD815" s="257"/>
      <c r="KVE815" s="257"/>
      <c r="KVF815" s="257"/>
      <c r="KVG815" s="257"/>
      <c r="KVH815" s="257"/>
      <c r="KVI815" s="257"/>
      <c r="KVJ815" s="257"/>
      <c r="KVK815" s="257"/>
      <c r="KVL815" s="257"/>
      <c r="KVM815" s="257"/>
      <c r="KVN815" s="257"/>
      <c r="KVO815" s="257"/>
      <c r="KVP815" s="257"/>
      <c r="KVQ815" s="257"/>
      <c r="KVR815" s="257"/>
      <c r="KVS815" s="257"/>
      <c r="KVT815" s="257"/>
      <c r="KVU815" s="257"/>
      <c r="KVV815" s="257"/>
      <c r="KVW815" s="257"/>
      <c r="KVX815" s="257"/>
      <c r="KVY815" s="257"/>
      <c r="KVZ815" s="257"/>
      <c r="KWA815" s="257"/>
      <c r="KWB815" s="257"/>
      <c r="KWC815" s="257"/>
      <c r="KWD815" s="257"/>
      <c r="KWE815" s="257"/>
      <c r="KWF815" s="257"/>
      <c r="KWG815" s="257"/>
      <c r="KWH815" s="257"/>
      <c r="KWI815" s="257"/>
      <c r="KWJ815" s="257"/>
      <c r="KWK815" s="257"/>
      <c r="KWL815" s="257"/>
      <c r="KWM815" s="257"/>
      <c r="KWN815" s="257"/>
      <c r="KWO815" s="257"/>
      <c r="KWP815" s="257"/>
      <c r="KWQ815" s="257"/>
      <c r="KWR815" s="257"/>
      <c r="KWS815" s="257"/>
      <c r="KWT815" s="257"/>
      <c r="KWU815" s="257"/>
      <c r="KWV815" s="257"/>
      <c r="KWW815" s="257"/>
      <c r="KWX815" s="257"/>
      <c r="KWY815" s="257"/>
      <c r="KWZ815" s="257"/>
      <c r="KXA815" s="257"/>
      <c r="KXB815" s="257"/>
      <c r="KXC815" s="257"/>
      <c r="KXD815" s="257"/>
      <c r="KXE815" s="257"/>
      <c r="KXF815" s="257"/>
      <c r="KXG815" s="257"/>
      <c r="KXH815" s="257"/>
      <c r="KXI815" s="257"/>
      <c r="KXJ815" s="257"/>
      <c r="KXK815" s="257"/>
      <c r="KXL815" s="257"/>
      <c r="KXM815" s="257"/>
      <c r="KXN815" s="257"/>
      <c r="KXO815" s="257"/>
      <c r="KXP815" s="257"/>
      <c r="KXQ815" s="257"/>
      <c r="KXR815" s="257"/>
      <c r="KXS815" s="257"/>
      <c r="KXT815" s="257"/>
      <c r="KXU815" s="257"/>
      <c r="KXV815" s="257"/>
      <c r="KXW815" s="257"/>
      <c r="KXX815" s="257"/>
      <c r="KXY815" s="257"/>
      <c r="KXZ815" s="257"/>
      <c r="KYA815" s="257"/>
      <c r="KYB815" s="257"/>
      <c r="KYC815" s="257"/>
      <c r="KYD815" s="257"/>
      <c r="KYE815" s="257"/>
      <c r="KYF815" s="257"/>
      <c r="KYG815" s="257"/>
      <c r="KYH815" s="257"/>
      <c r="KYI815" s="257"/>
      <c r="KYJ815" s="257"/>
      <c r="KYK815" s="257"/>
      <c r="KYL815" s="257"/>
      <c r="KYM815" s="257"/>
      <c r="KYN815" s="257"/>
      <c r="KYO815" s="257"/>
      <c r="KYP815" s="257"/>
      <c r="KYQ815" s="257"/>
      <c r="KYR815" s="257"/>
      <c r="KYS815" s="257"/>
      <c r="KYT815" s="257"/>
      <c r="KYU815" s="257"/>
      <c r="KYV815" s="257"/>
      <c r="KYW815" s="257"/>
      <c r="KYX815" s="257"/>
      <c r="KYY815" s="257"/>
      <c r="KYZ815" s="257"/>
      <c r="KZA815" s="257"/>
      <c r="KZB815" s="257"/>
      <c r="KZC815" s="257"/>
      <c r="KZD815" s="257"/>
      <c r="KZE815" s="257"/>
      <c r="KZF815" s="257"/>
      <c r="KZG815" s="257"/>
      <c r="KZH815" s="257"/>
      <c r="KZI815" s="257"/>
      <c r="KZJ815" s="257"/>
      <c r="KZK815" s="257"/>
      <c r="KZL815" s="257"/>
      <c r="KZM815" s="257"/>
      <c r="KZN815" s="257"/>
      <c r="KZO815" s="257"/>
      <c r="KZP815" s="257"/>
      <c r="KZQ815" s="257"/>
      <c r="KZR815" s="257"/>
      <c r="KZS815" s="257"/>
      <c r="KZT815" s="257"/>
      <c r="KZU815" s="257"/>
      <c r="KZV815" s="257"/>
      <c r="KZW815" s="257"/>
      <c r="KZX815" s="257"/>
      <c r="KZY815" s="257"/>
      <c r="KZZ815" s="257"/>
      <c r="LAA815" s="257"/>
      <c r="LAB815" s="257"/>
      <c r="LAC815" s="257"/>
      <c r="LAD815" s="257"/>
      <c r="LAE815" s="257"/>
      <c r="LAF815" s="257"/>
      <c r="LAG815" s="257"/>
      <c r="LAH815" s="257"/>
      <c r="LAI815" s="257"/>
      <c r="LAJ815" s="257"/>
      <c r="LAK815" s="257"/>
      <c r="LAL815" s="257"/>
      <c r="LAM815" s="257"/>
      <c r="LAN815" s="257"/>
      <c r="LAO815" s="257"/>
      <c r="LAP815" s="257"/>
      <c r="LAQ815" s="257"/>
      <c r="LAR815" s="257"/>
      <c r="LAS815" s="257"/>
      <c r="LAT815" s="257"/>
      <c r="LAU815" s="257"/>
      <c r="LAV815" s="257"/>
      <c r="LAW815" s="257"/>
      <c r="LAX815" s="257"/>
      <c r="LAY815" s="257"/>
      <c r="LAZ815" s="257"/>
      <c r="LBA815" s="257"/>
      <c r="LBB815" s="257"/>
      <c r="LBC815" s="257"/>
      <c r="LBD815" s="257"/>
      <c r="LBE815" s="257"/>
      <c r="LBF815" s="257"/>
      <c r="LBG815" s="257"/>
      <c r="LBH815" s="257"/>
      <c r="LBI815" s="257"/>
      <c r="LBJ815" s="257"/>
      <c r="LBK815" s="257"/>
      <c r="LBL815" s="257"/>
      <c r="LBM815" s="257"/>
      <c r="LBN815" s="257"/>
      <c r="LBO815" s="257"/>
      <c r="LBP815" s="257"/>
      <c r="LBQ815" s="257"/>
      <c r="LBR815" s="257"/>
      <c r="LBS815" s="257"/>
      <c r="LBT815" s="257"/>
      <c r="LBU815" s="257"/>
      <c r="LBV815" s="257"/>
      <c r="LBW815" s="257"/>
      <c r="LBX815" s="257"/>
      <c r="LBY815" s="257"/>
      <c r="LBZ815" s="257"/>
      <c r="LCA815" s="257"/>
      <c r="LCB815" s="257"/>
      <c r="LCC815" s="257"/>
      <c r="LCD815" s="257"/>
      <c r="LCE815" s="257"/>
      <c r="LCF815" s="257"/>
      <c r="LCG815" s="257"/>
      <c r="LCH815" s="257"/>
      <c r="LCI815" s="257"/>
      <c r="LCJ815" s="257"/>
      <c r="LCK815" s="257"/>
      <c r="LCL815" s="257"/>
      <c r="LCM815" s="257"/>
      <c r="LCN815" s="257"/>
      <c r="LCO815" s="257"/>
      <c r="LCP815" s="257"/>
      <c r="LCQ815" s="257"/>
      <c r="LCR815" s="257"/>
      <c r="LCS815" s="257"/>
      <c r="LCT815" s="257"/>
      <c r="LCU815" s="257"/>
      <c r="LCV815" s="257"/>
      <c r="LCW815" s="257"/>
      <c r="LCX815" s="257"/>
      <c r="LCY815" s="257"/>
      <c r="LCZ815" s="257"/>
      <c r="LDA815" s="257"/>
      <c r="LDB815" s="257"/>
      <c r="LDC815" s="257"/>
      <c r="LDD815" s="257"/>
      <c r="LDE815" s="257"/>
      <c r="LDF815" s="257"/>
      <c r="LDG815" s="257"/>
      <c r="LDH815" s="257"/>
      <c r="LDI815" s="257"/>
      <c r="LDJ815" s="257"/>
      <c r="LDK815" s="257"/>
      <c r="LDL815" s="257"/>
      <c r="LDM815" s="257"/>
      <c r="LDN815" s="257"/>
      <c r="LDO815" s="257"/>
      <c r="LDP815" s="257"/>
      <c r="LDQ815" s="257"/>
      <c r="LDR815" s="257"/>
      <c r="LDS815" s="257"/>
      <c r="LDT815" s="257"/>
      <c r="LDU815" s="257"/>
      <c r="LDV815" s="257"/>
      <c r="LDW815" s="257"/>
      <c r="LDX815" s="257"/>
      <c r="LDY815" s="257"/>
      <c r="LDZ815" s="257"/>
      <c r="LEA815" s="257"/>
      <c r="LEB815" s="257"/>
      <c r="LEC815" s="257"/>
      <c r="LED815" s="257"/>
      <c r="LEE815" s="257"/>
      <c r="LEF815" s="257"/>
      <c r="LEG815" s="257"/>
      <c r="LEH815" s="257"/>
      <c r="LEI815" s="257"/>
      <c r="LEJ815" s="257"/>
      <c r="LEK815" s="257"/>
      <c r="LEL815" s="257"/>
      <c r="LEM815" s="257"/>
      <c r="LEN815" s="257"/>
      <c r="LEO815" s="257"/>
      <c r="LEP815" s="257"/>
      <c r="LEQ815" s="257"/>
      <c r="LER815" s="257"/>
      <c r="LES815" s="257"/>
      <c r="LET815" s="257"/>
      <c r="LEU815" s="257"/>
      <c r="LEV815" s="257"/>
      <c r="LEW815" s="257"/>
      <c r="LEX815" s="257"/>
      <c r="LEY815" s="257"/>
      <c r="LEZ815" s="257"/>
      <c r="LFA815" s="257"/>
      <c r="LFB815" s="257"/>
      <c r="LFC815" s="257"/>
      <c r="LFD815" s="257"/>
      <c r="LFE815" s="257"/>
      <c r="LFF815" s="257"/>
      <c r="LFG815" s="257"/>
      <c r="LFH815" s="257"/>
      <c r="LFI815" s="257"/>
      <c r="LFJ815" s="257"/>
      <c r="LFK815" s="257"/>
      <c r="LFL815" s="257"/>
      <c r="LFM815" s="257"/>
      <c r="LFN815" s="257"/>
      <c r="LFO815" s="257"/>
      <c r="LFP815" s="257"/>
      <c r="LFQ815" s="257"/>
      <c r="LFR815" s="257"/>
      <c r="LFS815" s="257"/>
      <c r="LFT815" s="257"/>
      <c r="LFU815" s="257"/>
      <c r="LFV815" s="257"/>
      <c r="LFW815" s="257"/>
      <c r="LFX815" s="257"/>
      <c r="LFY815" s="257"/>
      <c r="LFZ815" s="257"/>
      <c r="LGA815" s="257"/>
      <c r="LGB815" s="257"/>
      <c r="LGC815" s="257"/>
      <c r="LGD815" s="257"/>
      <c r="LGE815" s="257"/>
      <c r="LGF815" s="257"/>
      <c r="LGG815" s="257"/>
      <c r="LGH815" s="257"/>
      <c r="LGI815" s="257"/>
      <c r="LGJ815" s="257"/>
      <c r="LGK815" s="257"/>
      <c r="LGL815" s="257"/>
      <c r="LGM815" s="257"/>
      <c r="LGN815" s="257"/>
      <c r="LGO815" s="257"/>
      <c r="LGP815" s="257"/>
      <c r="LGQ815" s="257"/>
      <c r="LGR815" s="257"/>
      <c r="LGS815" s="257"/>
      <c r="LGT815" s="257"/>
      <c r="LGU815" s="257"/>
      <c r="LGV815" s="257"/>
      <c r="LGW815" s="257"/>
      <c r="LGX815" s="257"/>
      <c r="LGY815" s="257"/>
      <c r="LGZ815" s="257"/>
      <c r="LHA815" s="257"/>
      <c r="LHB815" s="257"/>
      <c r="LHC815" s="257"/>
      <c r="LHD815" s="257"/>
      <c r="LHE815" s="257"/>
      <c r="LHF815" s="257"/>
      <c r="LHG815" s="257"/>
      <c r="LHH815" s="257"/>
      <c r="LHI815" s="257"/>
      <c r="LHJ815" s="257"/>
      <c r="LHK815" s="257"/>
      <c r="LHL815" s="257"/>
      <c r="LHM815" s="257"/>
      <c r="LHN815" s="257"/>
      <c r="LHO815" s="257"/>
      <c r="LHP815" s="257"/>
      <c r="LHQ815" s="257"/>
      <c r="LHR815" s="257"/>
      <c r="LHS815" s="257"/>
      <c r="LHT815" s="257"/>
      <c r="LHU815" s="257"/>
      <c r="LHV815" s="257"/>
      <c r="LHW815" s="257"/>
      <c r="LHX815" s="257"/>
      <c r="LHY815" s="257"/>
      <c r="LHZ815" s="257"/>
      <c r="LIA815" s="257"/>
      <c r="LIB815" s="257"/>
      <c r="LIC815" s="257"/>
      <c r="LID815" s="257"/>
      <c r="LIE815" s="257"/>
      <c r="LIF815" s="257"/>
      <c r="LIG815" s="257"/>
      <c r="LIH815" s="257"/>
      <c r="LII815" s="257"/>
      <c r="LIJ815" s="257"/>
      <c r="LIK815" s="257"/>
      <c r="LIL815" s="257"/>
      <c r="LIM815" s="257"/>
      <c r="LIN815" s="257"/>
      <c r="LIO815" s="257"/>
      <c r="LIP815" s="257"/>
      <c r="LIQ815" s="257"/>
      <c r="LIR815" s="257"/>
      <c r="LIS815" s="257"/>
      <c r="LIT815" s="257"/>
      <c r="LIU815" s="257"/>
      <c r="LIV815" s="257"/>
      <c r="LIW815" s="257"/>
      <c r="LIX815" s="257"/>
      <c r="LIY815" s="257"/>
      <c r="LIZ815" s="257"/>
      <c r="LJA815" s="257"/>
      <c r="LJB815" s="257"/>
      <c r="LJC815" s="257"/>
      <c r="LJD815" s="257"/>
      <c r="LJE815" s="257"/>
      <c r="LJF815" s="257"/>
      <c r="LJG815" s="257"/>
      <c r="LJH815" s="257"/>
      <c r="LJI815" s="257"/>
      <c r="LJJ815" s="257"/>
      <c r="LJK815" s="257"/>
      <c r="LJL815" s="257"/>
      <c r="LJM815" s="257"/>
      <c r="LJN815" s="257"/>
      <c r="LJO815" s="257"/>
      <c r="LJP815" s="257"/>
      <c r="LJQ815" s="257"/>
      <c r="LJR815" s="257"/>
      <c r="LJS815" s="257"/>
      <c r="LJT815" s="257"/>
      <c r="LJU815" s="257"/>
      <c r="LJV815" s="257"/>
      <c r="LJW815" s="257"/>
      <c r="LJX815" s="257"/>
      <c r="LJY815" s="257"/>
      <c r="LJZ815" s="257"/>
      <c r="LKA815" s="257"/>
      <c r="LKB815" s="257"/>
      <c r="LKC815" s="257"/>
      <c r="LKD815" s="257"/>
      <c r="LKE815" s="257"/>
      <c r="LKF815" s="257"/>
      <c r="LKG815" s="257"/>
      <c r="LKH815" s="257"/>
      <c r="LKI815" s="257"/>
      <c r="LKJ815" s="257"/>
      <c r="LKK815" s="257"/>
      <c r="LKL815" s="257"/>
      <c r="LKM815" s="257"/>
      <c r="LKN815" s="257"/>
      <c r="LKO815" s="257"/>
      <c r="LKP815" s="257"/>
      <c r="LKQ815" s="257"/>
      <c r="LKR815" s="257"/>
      <c r="LKS815" s="257"/>
      <c r="LKT815" s="257"/>
      <c r="LKU815" s="257"/>
      <c r="LKV815" s="257"/>
      <c r="LKW815" s="257"/>
      <c r="LKX815" s="257"/>
      <c r="LKY815" s="257"/>
      <c r="LKZ815" s="257"/>
      <c r="LLA815" s="257"/>
      <c r="LLB815" s="257"/>
      <c r="LLC815" s="257"/>
      <c r="LLD815" s="257"/>
      <c r="LLE815" s="257"/>
      <c r="LLF815" s="257"/>
      <c r="LLG815" s="257"/>
      <c r="LLH815" s="257"/>
      <c r="LLI815" s="257"/>
      <c r="LLJ815" s="257"/>
      <c r="LLK815" s="257"/>
      <c r="LLL815" s="257"/>
      <c r="LLM815" s="257"/>
      <c r="LLN815" s="257"/>
      <c r="LLO815" s="257"/>
      <c r="LLP815" s="257"/>
      <c r="LLQ815" s="257"/>
      <c r="LLR815" s="257"/>
      <c r="LLS815" s="257"/>
      <c r="LLT815" s="257"/>
      <c r="LLU815" s="257"/>
      <c r="LLV815" s="257"/>
      <c r="LLW815" s="257"/>
      <c r="LLX815" s="257"/>
      <c r="LLY815" s="257"/>
      <c r="LLZ815" s="257"/>
      <c r="LMA815" s="257"/>
      <c r="LMB815" s="257"/>
      <c r="LMC815" s="257"/>
      <c r="LMD815" s="257"/>
      <c r="LME815" s="257"/>
      <c r="LMF815" s="257"/>
      <c r="LMG815" s="257"/>
      <c r="LMH815" s="257"/>
      <c r="LMI815" s="257"/>
      <c r="LMJ815" s="257"/>
      <c r="LMK815" s="257"/>
      <c r="LML815" s="257"/>
      <c r="LMM815" s="257"/>
      <c r="LMN815" s="257"/>
      <c r="LMO815" s="257"/>
      <c r="LMP815" s="257"/>
      <c r="LMQ815" s="257"/>
      <c r="LMR815" s="257"/>
      <c r="LMS815" s="257"/>
      <c r="LMT815" s="257"/>
      <c r="LMU815" s="257"/>
      <c r="LMV815" s="257"/>
      <c r="LMW815" s="257"/>
      <c r="LMX815" s="257"/>
      <c r="LMY815" s="257"/>
      <c r="LMZ815" s="257"/>
      <c r="LNA815" s="257"/>
      <c r="LNB815" s="257"/>
      <c r="LNC815" s="257"/>
      <c r="LND815" s="257"/>
      <c r="LNE815" s="257"/>
      <c r="LNF815" s="257"/>
      <c r="LNG815" s="257"/>
      <c r="LNH815" s="257"/>
      <c r="LNI815" s="257"/>
      <c r="LNJ815" s="257"/>
      <c r="LNK815" s="257"/>
      <c r="LNL815" s="257"/>
      <c r="LNM815" s="257"/>
      <c r="LNN815" s="257"/>
      <c r="LNO815" s="257"/>
      <c r="LNP815" s="257"/>
      <c r="LNQ815" s="257"/>
      <c r="LNR815" s="257"/>
      <c r="LNS815" s="257"/>
      <c r="LNT815" s="257"/>
      <c r="LNU815" s="257"/>
      <c r="LNV815" s="257"/>
      <c r="LNW815" s="257"/>
      <c r="LNX815" s="257"/>
      <c r="LNY815" s="257"/>
      <c r="LNZ815" s="257"/>
      <c r="LOA815" s="257"/>
      <c r="LOB815" s="257"/>
      <c r="LOC815" s="257"/>
      <c r="LOD815" s="257"/>
      <c r="LOE815" s="257"/>
      <c r="LOF815" s="257"/>
      <c r="LOG815" s="257"/>
      <c r="LOH815" s="257"/>
      <c r="LOI815" s="257"/>
      <c r="LOJ815" s="257"/>
      <c r="LOK815" s="257"/>
      <c r="LOL815" s="257"/>
      <c r="LOM815" s="257"/>
      <c r="LON815" s="257"/>
      <c r="LOO815" s="257"/>
      <c r="LOP815" s="257"/>
      <c r="LOQ815" s="257"/>
      <c r="LOR815" s="257"/>
      <c r="LOS815" s="257"/>
      <c r="LOT815" s="257"/>
      <c r="LOU815" s="257"/>
      <c r="LOV815" s="257"/>
      <c r="LOW815" s="257"/>
      <c r="LOX815" s="257"/>
      <c r="LOY815" s="257"/>
      <c r="LOZ815" s="257"/>
      <c r="LPA815" s="257"/>
      <c r="LPB815" s="257"/>
      <c r="LPC815" s="257"/>
      <c r="LPD815" s="257"/>
      <c r="LPE815" s="257"/>
      <c r="LPF815" s="257"/>
      <c r="LPG815" s="257"/>
      <c r="LPH815" s="257"/>
      <c r="LPI815" s="257"/>
      <c r="LPJ815" s="257"/>
      <c r="LPK815" s="257"/>
      <c r="LPL815" s="257"/>
      <c r="LPM815" s="257"/>
      <c r="LPN815" s="257"/>
      <c r="LPO815" s="257"/>
      <c r="LPP815" s="257"/>
      <c r="LPQ815" s="257"/>
      <c r="LPR815" s="257"/>
      <c r="LPS815" s="257"/>
      <c r="LPT815" s="257"/>
      <c r="LPU815" s="257"/>
      <c r="LPV815" s="257"/>
      <c r="LPW815" s="257"/>
      <c r="LPX815" s="257"/>
      <c r="LPY815" s="257"/>
      <c r="LPZ815" s="257"/>
      <c r="LQA815" s="257"/>
      <c r="LQB815" s="257"/>
      <c r="LQC815" s="257"/>
      <c r="LQD815" s="257"/>
      <c r="LQE815" s="257"/>
      <c r="LQF815" s="257"/>
      <c r="LQG815" s="257"/>
      <c r="LQH815" s="257"/>
      <c r="LQI815" s="257"/>
      <c r="LQJ815" s="257"/>
      <c r="LQK815" s="257"/>
      <c r="LQL815" s="257"/>
      <c r="LQM815" s="257"/>
      <c r="LQN815" s="257"/>
      <c r="LQO815" s="257"/>
      <c r="LQP815" s="257"/>
      <c r="LQQ815" s="257"/>
      <c r="LQR815" s="257"/>
      <c r="LQS815" s="257"/>
      <c r="LQT815" s="257"/>
      <c r="LQU815" s="257"/>
      <c r="LQV815" s="257"/>
      <c r="LQW815" s="257"/>
      <c r="LQX815" s="257"/>
      <c r="LQY815" s="257"/>
      <c r="LQZ815" s="257"/>
      <c r="LRA815" s="257"/>
      <c r="LRB815" s="257"/>
      <c r="LRC815" s="257"/>
      <c r="LRD815" s="257"/>
      <c r="LRE815" s="257"/>
      <c r="LRF815" s="257"/>
      <c r="LRG815" s="257"/>
      <c r="LRH815" s="257"/>
      <c r="LRI815" s="257"/>
      <c r="LRJ815" s="257"/>
      <c r="LRK815" s="257"/>
      <c r="LRL815" s="257"/>
      <c r="LRM815" s="257"/>
      <c r="LRN815" s="257"/>
      <c r="LRO815" s="257"/>
      <c r="LRP815" s="257"/>
      <c r="LRQ815" s="257"/>
      <c r="LRR815" s="257"/>
      <c r="LRS815" s="257"/>
      <c r="LRT815" s="257"/>
      <c r="LRU815" s="257"/>
      <c r="LRV815" s="257"/>
      <c r="LRW815" s="257"/>
      <c r="LRX815" s="257"/>
      <c r="LRY815" s="257"/>
      <c r="LRZ815" s="257"/>
      <c r="LSA815" s="257"/>
      <c r="LSB815" s="257"/>
      <c r="LSC815" s="257"/>
      <c r="LSD815" s="257"/>
      <c r="LSE815" s="257"/>
      <c r="LSF815" s="257"/>
      <c r="LSG815" s="257"/>
      <c r="LSH815" s="257"/>
      <c r="LSI815" s="257"/>
      <c r="LSJ815" s="257"/>
      <c r="LSK815" s="257"/>
      <c r="LSL815" s="257"/>
      <c r="LSM815" s="257"/>
      <c r="LSN815" s="257"/>
      <c r="LSO815" s="257"/>
      <c r="LSP815" s="257"/>
      <c r="LSQ815" s="257"/>
      <c r="LSR815" s="257"/>
      <c r="LSS815" s="257"/>
      <c r="LST815" s="257"/>
      <c r="LSU815" s="257"/>
      <c r="LSV815" s="257"/>
      <c r="LSW815" s="257"/>
      <c r="LSX815" s="257"/>
      <c r="LSY815" s="257"/>
      <c r="LSZ815" s="257"/>
      <c r="LTA815" s="257"/>
      <c r="LTB815" s="257"/>
      <c r="LTC815" s="257"/>
      <c r="LTD815" s="257"/>
      <c r="LTE815" s="257"/>
      <c r="LTF815" s="257"/>
      <c r="LTG815" s="257"/>
      <c r="LTH815" s="257"/>
      <c r="LTI815" s="257"/>
      <c r="LTJ815" s="257"/>
      <c r="LTK815" s="257"/>
      <c r="LTL815" s="257"/>
      <c r="LTM815" s="257"/>
      <c r="LTN815" s="257"/>
      <c r="LTO815" s="257"/>
      <c r="LTP815" s="257"/>
      <c r="LTQ815" s="257"/>
      <c r="LTR815" s="257"/>
      <c r="LTS815" s="257"/>
      <c r="LTT815" s="257"/>
      <c r="LTU815" s="257"/>
      <c r="LTV815" s="257"/>
      <c r="LTW815" s="257"/>
      <c r="LTX815" s="257"/>
      <c r="LTY815" s="257"/>
      <c r="LTZ815" s="257"/>
      <c r="LUA815" s="257"/>
      <c r="LUB815" s="257"/>
      <c r="LUC815" s="257"/>
      <c r="LUD815" s="257"/>
      <c r="LUE815" s="257"/>
      <c r="LUF815" s="257"/>
      <c r="LUG815" s="257"/>
      <c r="LUH815" s="257"/>
      <c r="LUI815" s="257"/>
      <c r="LUJ815" s="257"/>
      <c r="LUK815" s="257"/>
      <c r="LUL815" s="257"/>
      <c r="LUM815" s="257"/>
      <c r="LUN815" s="257"/>
      <c r="LUO815" s="257"/>
      <c r="LUP815" s="257"/>
      <c r="LUQ815" s="257"/>
      <c r="LUR815" s="257"/>
      <c r="LUS815" s="257"/>
      <c r="LUT815" s="257"/>
      <c r="LUU815" s="257"/>
      <c r="LUV815" s="257"/>
      <c r="LUW815" s="257"/>
      <c r="LUX815" s="257"/>
      <c r="LUY815" s="257"/>
      <c r="LUZ815" s="257"/>
      <c r="LVA815" s="257"/>
      <c r="LVB815" s="257"/>
      <c r="LVC815" s="257"/>
      <c r="LVD815" s="257"/>
      <c r="LVE815" s="257"/>
      <c r="LVF815" s="257"/>
      <c r="LVG815" s="257"/>
      <c r="LVH815" s="257"/>
      <c r="LVI815" s="257"/>
      <c r="LVJ815" s="257"/>
      <c r="LVK815" s="257"/>
      <c r="LVL815" s="257"/>
      <c r="LVM815" s="257"/>
      <c r="LVN815" s="257"/>
      <c r="LVO815" s="257"/>
      <c r="LVP815" s="257"/>
      <c r="LVQ815" s="257"/>
      <c r="LVR815" s="257"/>
      <c r="LVS815" s="257"/>
      <c r="LVT815" s="257"/>
      <c r="LVU815" s="257"/>
      <c r="LVV815" s="257"/>
      <c r="LVW815" s="257"/>
      <c r="LVX815" s="257"/>
      <c r="LVY815" s="257"/>
      <c r="LVZ815" s="257"/>
      <c r="LWA815" s="257"/>
      <c r="LWB815" s="257"/>
      <c r="LWC815" s="257"/>
      <c r="LWD815" s="257"/>
      <c r="LWE815" s="257"/>
      <c r="LWF815" s="257"/>
      <c r="LWG815" s="257"/>
      <c r="LWH815" s="257"/>
      <c r="LWI815" s="257"/>
      <c r="LWJ815" s="257"/>
      <c r="LWK815" s="257"/>
      <c r="LWL815" s="257"/>
      <c r="LWM815" s="257"/>
      <c r="LWN815" s="257"/>
      <c r="LWO815" s="257"/>
      <c r="LWP815" s="257"/>
      <c r="LWQ815" s="257"/>
      <c r="LWR815" s="257"/>
      <c r="LWS815" s="257"/>
      <c r="LWT815" s="257"/>
      <c r="LWU815" s="257"/>
      <c r="LWV815" s="257"/>
      <c r="LWW815" s="257"/>
      <c r="LWX815" s="257"/>
      <c r="LWY815" s="257"/>
      <c r="LWZ815" s="257"/>
      <c r="LXA815" s="257"/>
      <c r="LXB815" s="257"/>
      <c r="LXC815" s="257"/>
      <c r="LXD815" s="257"/>
      <c r="LXE815" s="257"/>
      <c r="LXF815" s="257"/>
      <c r="LXG815" s="257"/>
      <c r="LXH815" s="257"/>
      <c r="LXI815" s="257"/>
      <c r="LXJ815" s="257"/>
      <c r="LXK815" s="257"/>
      <c r="LXL815" s="257"/>
      <c r="LXM815" s="257"/>
      <c r="LXN815" s="257"/>
      <c r="LXO815" s="257"/>
      <c r="LXP815" s="257"/>
      <c r="LXQ815" s="257"/>
      <c r="LXR815" s="257"/>
      <c r="LXS815" s="257"/>
      <c r="LXT815" s="257"/>
      <c r="LXU815" s="257"/>
      <c r="LXV815" s="257"/>
      <c r="LXW815" s="257"/>
      <c r="LXX815" s="257"/>
      <c r="LXY815" s="257"/>
      <c r="LXZ815" s="257"/>
      <c r="LYA815" s="257"/>
      <c r="LYB815" s="257"/>
      <c r="LYC815" s="257"/>
      <c r="LYD815" s="257"/>
      <c r="LYE815" s="257"/>
      <c r="LYF815" s="257"/>
      <c r="LYG815" s="257"/>
      <c r="LYH815" s="257"/>
      <c r="LYI815" s="257"/>
      <c r="LYJ815" s="257"/>
      <c r="LYK815" s="257"/>
      <c r="LYL815" s="257"/>
      <c r="LYM815" s="257"/>
      <c r="LYN815" s="257"/>
      <c r="LYO815" s="257"/>
      <c r="LYP815" s="257"/>
      <c r="LYQ815" s="257"/>
      <c r="LYR815" s="257"/>
      <c r="LYS815" s="257"/>
      <c r="LYT815" s="257"/>
      <c r="LYU815" s="257"/>
      <c r="LYV815" s="257"/>
      <c r="LYW815" s="257"/>
      <c r="LYX815" s="257"/>
      <c r="LYY815" s="257"/>
      <c r="LYZ815" s="257"/>
      <c r="LZA815" s="257"/>
      <c r="LZB815" s="257"/>
      <c r="LZC815" s="257"/>
      <c r="LZD815" s="257"/>
      <c r="LZE815" s="257"/>
      <c r="LZF815" s="257"/>
      <c r="LZG815" s="257"/>
      <c r="LZH815" s="257"/>
      <c r="LZI815" s="257"/>
      <c r="LZJ815" s="257"/>
      <c r="LZK815" s="257"/>
      <c r="LZL815" s="257"/>
      <c r="LZM815" s="257"/>
      <c r="LZN815" s="257"/>
      <c r="LZO815" s="257"/>
      <c r="LZP815" s="257"/>
      <c r="LZQ815" s="257"/>
      <c r="LZR815" s="257"/>
      <c r="LZS815" s="257"/>
      <c r="LZT815" s="257"/>
      <c r="LZU815" s="257"/>
      <c r="LZV815" s="257"/>
      <c r="LZW815" s="257"/>
      <c r="LZX815" s="257"/>
      <c r="LZY815" s="257"/>
      <c r="LZZ815" s="257"/>
      <c r="MAA815" s="257"/>
      <c r="MAB815" s="257"/>
      <c r="MAC815" s="257"/>
      <c r="MAD815" s="257"/>
      <c r="MAE815" s="257"/>
      <c r="MAF815" s="257"/>
      <c r="MAG815" s="257"/>
      <c r="MAH815" s="257"/>
      <c r="MAI815" s="257"/>
      <c r="MAJ815" s="257"/>
      <c r="MAK815" s="257"/>
      <c r="MAL815" s="257"/>
      <c r="MAM815" s="257"/>
      <c r="MAN815" s="257"/>
      <c r="MAO815" s="257"/>
      <c r="MAP815" s="257"/>
      <c r="MAQ815" s="257"/>
      <c r="MAR815" s="257"/>
      <c r="MAS815" s="257"/>
      <c r="MAT815" s="257"/>
      <c r="MAU815" s="257"/>
      <c r="MAV815" s="257"/>
      <c r="MAW815" s="257"/>
      <c r="MAX815" s="257"/>
      <c r="MAY815" s="257"/>
      <c r="MAZ815" s="257"/>
      <c r="MBA815" s="257"/>
      <c r="MBB815" s="257"/>
      <c r="MBC815" s="257"/>
      <c r="MBD815" s="257"/>
      <c r="MBE815" s="257"/>
      <c r="MBF815" s="257"/>
      <c r="MBG815" s="257"/>
      <c r="MBH815" s="257"/>
      <c r="MBI815" s="257"/>
      <c r="MBJ815" s="257"/>
      <c r="MBK815" s="257"/>
      <c r="MBL815" s="257"/>
      <c r="MBM815" s="257"/>
      <c r="MBN815" s="257"/>
      <c r="MBO815" s="257"/>
      <c r="MBP815" s="257"/>
      <c r="MBQ815" s="257"/>
      <c r="MBR815" s="257"/>
      <c r="MBS815" s="257"/>
      <c r="MBT815" s="257"/>
      <c r="MBU815" s="257"/>
      <c r="MBV815" s="257"/>
      <c r="MBW815" s="257"/>
      <c r="MBX815" s="257"/>
      <c r="MBY815" s="257"/>
      <c r="MBZ815" s="257"/>
      <c r="MCA815" s="257"/>
      <c r="MCB815" s="257"/>
      <c r="MCC815" s="257"/>
      <c r="MCD815" s="257"/>
      <c r="MCE815" s="257"/>
      <c r="MCF815" s="257"/>
      <c r="MCG815" s="257"/>
      <c r="MCH815" s="257"/>
      <c r="MCI815" s="257"/>
      <c r="MCJ815" s="257"/>
      <c r="MCK815" s="257"/>
      <c r="MCL815" s="257"/>
      <c r="MCM815" s="257"/>
      <c r="MCN815" s="257"/>
      <c r="MCO815" s="257"/>
      <c r="MCP815" s="257"/>
      <c r="MCQ815" s="257"/>
      <c r="MCR815" s="257"/>
      <c r="MCS815" s="257"/>
      <c r="MCT815" s="257"/>
      <c r="MCU815" s="257"/>
      <c r="MCV815" s="257"/>
      <c r="MCW815" s="257"/>
      <c r="MCX815" s="257"/>
      <c r="MCY815" s="257"/>
      <c r="MCZ815" s="257"/>
      <c r="MDA815" s="257"/>
      <c r="MDB815" s="257"/>
      <c r="MDC815" s="257"/>
      <c r="MDD815" s="257"/>
      <c r="MDE815" s="257"/>
      <c r="MDF815" s="257"/>
      <c r="MDG815" s="257"/>
      <c r="MDH815" s="257"/>
      <c r="MDI815" s="257"/>
      <c r="MDJ815" s="257"/>
      <c r="MDK815" s="257"/>
      <c r="MDL815" s="257"/>
      <c r="MDM815" s="257"/>
      <c r="MDN815" s="257"/>
      <c r="MDO815" s="257"/>
      <c r="MDP815" s="257"/>
      <c r="MDQ815" s="257"/>
      <c r="MDR815" s="257"/>
      <c r="MDS815" s="257"/>
      <c r="MDT815" s="257"/>
      <c r="MDU815" s="257"/>
      <c r="MDV815" s="257"/>
      <c r="MDW815" s="257"/>
      <c r="MDX815" s="257"/>
      <c r="MDY815" s="257"/>
      <c r="MDZ815" s="257"/>
      <c r="MEA815" s="257"/>
      <c r="MEB815" s="257"/>
      <c r="MEC815" s="257"/>
      <c r="MED815" s="257"/>
      <c r="MEE815" s="257"/>
      <c r="MEF815" s="257"/>
      <c r="MEG815" s="257"/>
      <c r="MEH815" s="257"/>
      <c r="MEI815" s="257"/>
      <c r="MEJ815" s="257"/>
      <c r="MEK815" s="257"/>
      <c r="MEL815" s="257"/>
      <c r="MEM815" s="257"/>
      <c r="MEN815" s="257"/>
      <c r="MEO815" s="257"/>
      <c r="MEP815" s="257"/>
      <c r="MEQ815" s="257"/>
      <c r="MER815" s="257"/>
      <c r="MES815" s="257"/>
      <c r="MET815" s="257"/>
      <c r="MEU815" s="257"/>
      <c r="MEV815" s="257"/>
      <c r="MEW815" s="257"/>
      <c r="MEX815" s="257"/>
      <c r="MEY815" s="257"/>
      <c r="MEZ815" s="257"/>
      <c r="MFA815" s="257"/>
      <c r="MFB815" s="257"/>
      <c r="MFC815" s="257"/>
      <c r="MFD815" s="257"/>
      <c r="MFE815" s="257"/>
      <c r="MFF815" s="257"/>
      <c r="MFG815" s="257"/>
      <c r="MFH815" s="257"/>
      <c r="MFI815" s="257"/>
      <c r="MFJ815" s="257"/>
      <c r="MFK815" s="257"/>
      <c r="MFL815" s="257"/>
      <c r="MFM815" s="257"/>
      <c r="MFN815" s="257"/>
      <c r="MFO815" s="257"/>
      <c r="MFP815" s="257"/>
      <c r="MFQ815" s="257"/>
      <c r="MFR815" s="257"/>
      <c r="MFS815" s="257"/>
      <c r="MFT815" s="257"/>
      <c r="MFU815" s="257"/>
      <c r="MFV815" s="257"/>
      <c r="MFW815" s="257"/>
      <c r="MFX815" s="257"/>
      <c r="MFY815" s="257"/>
      <c r="MFZ815" s="257"/>
      <c r="MGA815" s="257"/>
      <c r="MGB815" s="257"/>
      <c r="MGC815" s="257"/>
      <c r="MGD815" s="257"/>
      <c r="MGE815" s="257"/>
      <c r="MGF815" s="257"/>
      <c r="MGG815" s="257"/>
      <c r="MGH815" s="257"/>
      <c r="MGI815" s="257"/>
      <c r="MGJ815" s="257"/>
      <c r="MGK815" s="257"/>
      <c r="MGL815" s="257"/>
      <c r="MGM815" s="257"/>
      <c r="MGN815" s="257"/>
      <c r="MGO815" s="257"/>
      <c r="MGP815" s="257"/>
      <c r="MGQ815" s="257"/>
      <c r="MGR815" s="257"/>
      <c r="MGS815" s="257"/>
      <c r="MGT815" s="257"/>
      <c r="MGU815" s="257"/>
      <c r="MGV815" s="257"/>
      <c r="MGW815" s="257"/>
      <c r="MGX815" s="257"/>
      <c r="MGY815" s="257"/>
      <c r="MGZ815" s="257"/>
      <c r="MHA815" s="257"/>
      <c r="MHB815" s="257"/>
      <c r="MHC815" s="257"/>
      <c r="MHD815" s="257"/>
      <c r="MHE815" s="257"/>
      <c r="MHF815" s="257"/>
      <c r="MHG815" s="257"/>
      <c r="MHH815" s="257"/>
      <c r="MHI815" s="257"/>
      <c r="MHJ815" s="257"/>
      <c r="MHK815" s="257"/>
      <c r="MHL815" s="257"/>
      <c r="MHM815" s="257"/>
      <c r="MHN815" s="257"/>
      <c r="MHO815" s="257"/>
      <c r="MHP815" s="257"/>
      <c r="MHQ815" s="257"/>
      <c r="MHR815" s="257"/>
      <c r="MHS815" s="257"/>
      <c r="MHT815" s="257"/>
      <c r="MHU815" s="257"/>
      <c r="MHV815" s="257"/>
      <c r="MHW815" s="257"/>
      <c r="MHX815" s="257"/>
      <c r="MHY815" s="257"/>
      <c r="MHZ815" s="257"/>
      <c r="MIA815" s="257"/>
      <c r="MIB815" s="257"/>
      <c r="MIC815" s="257"/>
      <c r="MID815" s="257"/>
      <c r="MIE815" s="257"/>
      <c r="MIF815" s="257"/>
      <c r="MIG815" s="257"/>
      <c r="MIH815" s="257"/>
      <c r="MII815" s="257"/>
      <c r="MIJ815" s="257"/>
      <c r="MIK815" s="257"/>
      <c r="MIL815" s="257"/>
      <c r="MIM815" s="257"/>
      <c r="MIN815" s="257"/>
      <c r="MIO815" s="257"/>
      <c r="MIP815" s="257"/>
      <c r="MIQ815" s="257"/>
      <c r="MIR815" s="257"/>
      <c r="MIS815" s="257"/>
      <c r="MIT815" s="257"/>
      <c r="MIU815" s="257"/>
      <c r="MIV815" s="257"/>
      <c r="MIW815" s="257"/>
      <c r="MIX815" s="257"/>
      <c r="MIY815" s="257"/>
      <c r="MIZ815" s="257"/>
      <c r="MJA815" s="257"/>
      <c r="MJB815" s="257"/>
      <c r="MJC815" s="257"/>
      <c r="MJD815" s="257"/>
      <c r="MJE815" s="257"/>
      <c r="MJF815" s="257"/>
      <c r="MJG815" s="257"/>
      <c r="MJH815" s="257"/>
      <c r="MJI815" s="257"/>
      <c r="MJJ815" s="257"/>
      <c r="MJK815" s="257"/>
      <c r="MJL815" s="257"/>
      <c r="MJM815" s="257"/>
      <c r="MJN815" s="257"/>
      <c r="MJO815" s="257"/>
      <c r="MJP815" s="257"/>
      <c r="MJQ815" s="257"/>
      <c r="MJR815" s="257"/>
      <c r="MJS815" s="257"/>
      <c r="MJT815" s="257"/>
      <c r="MJU815" s="257"/>
      <c r="MJV815" s="257"/>
      <c r="MJW815" s="257"/>
      <c r="MJX815" s="257"/>
      <c r="MJY815" s="257"/>
      <c r="MJZ815" s="257"/>
      <c r="MKA815" s="257"/>
      <c r="MKB815" s="257"/>
      <c r="MKC815" s="257"/>
      <c r="MKD815" s="257"/>
      <c r="MKE815" s="257"/>
      <c r="MKF815" s="257"/>
      <c r="MKG815" s="257"/>
      <c r="MKH815" s="257"/>
      <c r="MKI815" s="257"/>
      <c r="MKJ815" s="257"/>
      <c r="MKK815" s="257"/>
      <c r="MKL815" s="257"/>
      <c r="MKM815" s="257"/>
      <c r="MKN815" s="257"/>
      <c r="MKO815" s="257"/>
      <c r="MKP815" s="257"/>
      <c r="MKQ815" s="257"/>
      <c r="MKR815" s="257"/>
      <c r="MKS815" s="257"/>
      <c r="MKT815" s="257"/>
      <c r="MKU815" s="257"/>
      <c r="MKV815" s="257"/>
      <c r="MKW815" s="257"/>
      <c r="MKX815" s="257"/>
      <c r="MKY815" s="257"/>
      <c r="MKZ815" s="257"/>
      <c r="MLA815" s="257"/>
      <c r="MLB815" s="257"/>
      <c r="MLC815" s="257"/>
      <c r="MLD815" s="257"/>
      <c r="MLE815" s="257"/>
      <c r="MLF815" s="257"/>
      <c r="MLG815" s="257"/>
      <c r="MLH815" s="257"/>
      <c r="MLI815" s="257"/>
      <c r="MLJ815" s="257"/>
      <c r="MLK815" s="257"/>
      <c r="MLL815" s="257"/>
      <c r="MLM815" s="257"/>
      <c r="MLN815" s="257"/>
      <c r="MLO815" s="257"/>
      <c r="MLP815" s="257"/>
      <c r="MLQ815" s="257"/>
      <c r="MLR815" s="257"/>
      <c r="MLS815" s="257"/>
      <c r="MLT815" s="257"/>
      <c r="MLU815" s="257"/>
      <c r="MLV815" s="257"/>
      <c r="MLW815" s="257"/>
      <c r="MLX815" s="257"/>
      <c r="MLY815" s="257"/>
      <c r="MLZ815" s="257"/>
      <c r="MMA815" s="257"/>
      <c r="MMB815" s="257"/>
      <c r="MMC815" s="257"/>
      <c r="MMD815" s="257"/>
      <c r="MME815" s="257"/>
      <c r="MMF815" s="257"/>
      <c r="MMG815" s="257"/>
      <c r="MMH815" s="257"/>
      <c r="MMI815" s="257"/>
      <c r="MMJ815" s="257"/>
      <c r="MMK815" s="257"/>
      <c r="MML815" s="257"/>
      <c r="MMM815" s="257"/>
      <c r="MMN815" s="257"/>
      <c r="MMO815" s="257"/>
      <c r="MMP815" s="257"/>
      <c r="MMQ815" s="257"/>
      <c r="MMR815" s="257"/>
      <c r="MMS815" s="257"/>
      <c r="MMT815" s="257"/>
      <c r="MMU815" s="257"/>
      <c r="MMV815" s="257"/>
      <c r="MMW815" s="257"/>
      <c r="MMX815" s="257"/>
      <c r="MMY815" s="257"/>
      <c r="MMZ815" s="257"/>
      <c r="MNA815" s="257"/>
      <c r="MNB815" s="257"/>
      <c r="MNC815" s="257"/>
      <c r="MND815" s="257"/>
      <c r="MNE815" s="257"/>
      <c r="MNF815" s="257"/>
      <c r="MNG815" s="257"/>
      <c r="MNH815" s="257"/>
      <c r="MNI815" s="257"/>
      <c r="MNJ815" s="257"/>
      <c r="MNK815" s="257"/>
      <c r="MNL815" s="257"/>
      <c r="MNM815" s="257"/>
      <c r="MNN815" s="257"/>
      <c r="MNO815" s="257"/>
      <c r="MNP815" s="257"/>
      <c r="MNQ815" s="257"/>
      <c r="MNR815" s="257"/>
      <c r="MNS815" s="257"/>
      <c r="MNT815" s="257"/>
      <c r="MNU815" s="257"/>
      <c r="MNV815" s="257"/>
      <c r="MNW815" s="257"/>
      <c r="MNX815" s="257"/>
      <c r="MNY815" s="257"/>
      <c r="MNZ815" s="257"/>
      <c r="MOA815" s="257"/>
      <c r="MOB815" s="257"/>
      <c r="MOC815" s="257"/>
      <c r="MOD815" s="257"/>
      <c r="MOE815" s="257"/>
      <c r="MOF815" s="257"/>
      <c r="MOG815" s="257"/>
      <c r="MOH815" s="257"/>
      <c r="MOI815" s="257"/>
      <c r="MOJ815" s="257"/>
      <c r="MOK815" s="257"/>
      <c r="MOL815" s="257"/>
      <c r="MOM815" s="257"/>
      <c r="MON815" s="257"/>
      <c r="MOO815" s="257"/>
      <c r="MOP815" s="257"/>
      <c r="MOQ815" s="257"/>
      <c r="MOR815" s="257"/>
      <c r="MOS815" s="257"/>
      <c r="MOT815" s="257"/>
      <c r="MOU815" s="257"/>
      <c r="MOV815" s="257"/>
      <c r="MOW815" s="257"/>
      <c r="MOX815" s="257"/>
      <c r="MOY815" s="257"/>
      <c r="MOZ815" s="257"/>
      <c r="MPA815" s="257"/>
      <c r="MPB815" s="257"/>
      <c r="MPC815" s="257"/>
      <c r="MPD815" s="257"/>
      <c r="MPE815" s="257"/>
      <c r="MPF815" s="257"/>
      <c r="MPG815" s="257"/>
      <c r="MPH815" s="257"/>
      <c r="MPI815" s="257"/>
      <c r="MPJ815" s="257"/>
      <c r="MPK815" s="257"/>
      <c r="MPL815" s="257"/>
      <c r="MPM815" s="257"/>
      <c r="MPN815" s="257"/>
      <c r="MPO815" s="257"/>
      <c r="MPP815" s="257"/>
      <c r="MPQ815" s="257"/>
      <c r="MPR815" s="257"/>
      <c r="MPS815" s="257"/>
      <c r="MPT815" s="257"/>
      <c r="MPU815" s="257"/>
      <c r="MPV815" s="257"/>
      <c r="MPW815" s="257"/>
      <c r="MPX815" s="257"/>
      <c r="MPY815" s="257"/>
      <c r="MPZ815" s="257"/>
      <c r="MQA815" s="257"/>
      <c r="MQB815" s="257"/>
      <c r="MQC815" s="257"/>
      <c r="MQD815" s="257"/>
      <c r="MQE815" s="257"/>
      <c r="MQF815" s="257"/>
      <c r="MQG815" s="257"/>
      <c r="MQH815" s="257"/>
      <c r="MQI815" s="257"/>
      <c r="MQJ815" s="257"/>
      <c r="MQK815" s="257"/>
      <c r="MQL815" s="257"/>
      <c r="MQM815" s="257"/>
      <c r="MQN815" s="257"/>
      <c r="MQO815" s="257"/>
      <c r="MQP815" s="257"/>
      <c r="MQQ815" s="257"/>
      <c r="MQR815" s="257"/>
      <c r="MQS815" s="257"/>
      <c r="MQT815" s="257"/>
      <c r="MQU815" s="257"/>
      <c r="MQV815" s="257"/>
      <c r="MQW815" s="257"/>
      <c r="MQX815" s="257"/>
      <c r="MQY815" s="257"/>
      <c r="MQZ815" s="257"/>
      <c r="MRA815" s="257"/>
      <c r="MRB815" s="257"/>
      <c r="MRC815" s="257"/>
      <c r="MRD815" s="257"/>
      <c r="MRE815" s="257"/>
      <c r="MRF815" s="257"/>
      <c r="MRG815" s="257"/>
      <c r="MRH815" s="257"/>
      <c r="MRI815" s="257"/>
      <c r="MRJ815" s="257"/>
      <c r="MRK815" s="257"/>
      <c r="MRL815" s="257"/>
      <c r="MRM815" s="257"/>
      <c r="MRN815" s="257"/>
      <c r="MRO815" s="257"/>
      <c r="MRP815" s="257"/>
      <c r="MRQ815" s="257"/>
      <c r="MRR815" s="257"/>
      <c r="MRS815" s="257"/>
      <c r="MRT815" s="257"/>
      <c r="MRU815" s="257"/>
      <c r="MRV815" s="257"/>
      <c r="MRW815" s="257"/>
      <c r="MRX815" s="257"/>
      <c r="MRY815" s="257"/>
      <c r="MRZ815" s="257"/>
      <c r="MSA815" s="257"/>
      <c r="MSB815" s="257"/>
      <c r="MSC815" s="257"/>
      <c r="MSD815" s="257"/>
      <c r="MSE815" s="257"/>
      <c r="MSF815" s="257"/>
      <c r="MSG815" s="257"/>
      <c r="MSH815" s="257"/>
      <c r="MSI815" s="257"/>
      <c r="MSJ815" s="257"/>
      <c r="MSK815" s="257"/>
      <c r="MSL815" s="257"/>
      <c r="MSM815" s="257"/>
      <c r="MSN815" s="257"/>
      <c r="MSO815" s="257"/>
      <c r="MSP815" s="257"/>
      <c r="MSQ815" s="257"/>
      <c r="MSR815" s="257"/>
      <c r="MSS815" s="257"/>
      <c r="MST815" s="257"/>
      <c r="MSU815" s="257"/>
      <c r="MSV815" s="257"/>
      <c r="MSW815" s="257"/>
      <c r="MSX815" s="257"/>
      <c r="MSY815" s="257"/>
      <c r="MSZ815" s="257"/>
      <c r="MTA815" s="257"/>
      <c r="MTB815" s="257"/>
      <c r="MTC815" s="257"/>
      <c r="MTD815" s="257"/>
      <c r="MTE815" s="257"/>
      <c r="MTF815" s="257"/>
      <c r="MTG815" s="257"/>
      <c r="MTH815" s="257"/>
      <c r="MTI815" s="257"/>
      <c r="MTJ815" s="257"/>
      <c r="MTK815" s="257"/>
      <c r="MTL815" s="257"/>
      <c r="MTM815" s="257"/>
      <c r="MTN815" s="257"/>
      <c r="MTO815" s="257"/>
      <c r="MTP815" s="257"/>
      <c r="MTQ815" s="257"/>
      <c r="MTR815" s="257"/>
      <c r="MTS815" s="257"/>
      <c r="MTT815" s="257"/>
      <c r="MTU815" s="257"/>
      <c r="MTV815" s="257"/>
      <c r="MTW815" s="257"/>
      <c r="MTX815" s="257"/>
      <c r="MTY815" s="257"/>
      <c r="MTZ815" s="257"/>
      <c r="MUA815" s="257"/>
      <c r="MUB815" s="257"/>
      <c r="MUC815" s="257"/>
      <c r="MUD815" s="257"/>
      <c r="MUE815" s="257"/>
      <c r="MUF815" s="257"/>
      <c r="MUG815" s="257"/>
      <c r="MUH815" s="257"/>
      <c r="MUI815" s="257"/>
      <c r="MUJ815" s="257"/>
      <c r="MUK815" s="257"/>
      <c r="MUL815" s="257"/>
      <c r="MUM815" s="257"/>
      <c r="MUN815" s="257"/>
      <c r="MUO815" s="257"/>
      <c r="MUP815" s="257"/>
      <c r="MUQ815" s="257"/>
      <c r="MUR815" s="257"/>
      <c r="MUS815" s="257"/>
      <c r="MUT815" s="257"/>
      <c r="MUU815" s="257"/>
      <c r="MUV815" s="257"/>
      <c r="MUW815" s="257"/>
      <c r="MUX815" s="257"/>
      <c r="MUY815" s="257"/>
      <c r="MUZ815" s="257"/>
      <c r="MVA815" s="257"/>
      <c r="MVB815" s="257"/>
      <c r="MVC815" s="257"/>
      <c r="MVD815" s="257"/>
      <c r="MVE815" s="257"/>
      <c r="MVF815" s="257"/>
      <c r="MVG815" s="257"/>
      <c r="MVH815" s="257"/>
      <c r="MVI815" s="257"/>
      <c r="MVJ815" s="257"/>
      <c r="MVK815" s="257"/>
      <c r="MVL815" s="257"/>
      <c r="MVM815" s="257"/>
      <c r="MVN815" s="257"/>
      <c r="MVO815" s="257"/>
      <c r="MVP815" s="257"/>
      <c r="MVQ815" s="257"/>
      <c r="MVR815" s="257"/>
      <c r="MVS815" s="257"/>
      <c r="MVT815" s="257"/>
      <c r="MVU815" s="257"/>
      <c r="MVV815" s="257"/>
      <c r="MVW815" s="257"/>
      <c r="MVX815" s="257"/>
      <c r="MVY815" s="257"/>
      <c r="MVZ815" s="257"/>
      <c r="MWA815" s="257"/>
      <c r="MWB815" s="257"/>
      <c r="MWC815" s="257"/>
      <c r="MWD815" s="257"/>
      <c r="MWE815" s="257"/>
      <c r="MWF815" s="257"/>
      <c r="MWG815" s="257"/>
      <c r="MWH815" s="257"/>
      <c r="MWI815" s="257"/>
      <c r="MWJ815" s="257"/>
      <c r="MWK815" s="257"/>
      <c r="MWL815" s="257"/>
      <c r="MWM815" s="257"/>
      <c r="MWN815" s="257"/>
      <c r="MWO815" s="257"/>
      <c r="MWP815" s="257"/>
      <c r="MWQ815" s="257"/>
      <c r="MWR815" s="257"/>
      <c r="MWS815" s="257"/>
      <c r="MWT815" s="257"/>
      <c r="MWU815" s="257"/>
      <c r="MWV815" s="257"/>
      <c r="MWW815" s="257"/>
      <c r="MWX815" s="257"/>
      <c r="MWY815" s="257"/>
      <c r="MWZ815" s="257"/>
      <c r="MXA815" s="257"/>
      <c r="MXB815" s="257"/>
      <c r="MXC815" s="257"/>
      <c r="MXD815" s="257"/>
      <c r="MXE815" s="257"/>
      <c r="MXF815" s="257"/>
      <c r="MXG815" s="257"/>
      <c r="MXH815" s="257"/>
      <c r="MXI815" s="257"/>
      <c r="MXJ815" s="257"/>
      <c r="MXK815" s="257"/>
      <c r="MXL815" s="257"/>
      <c r="MXM815" s="257"/>
      <c r="MXN815" s="257"/>
      <c r="MXO815" s="257"/>
      <c r="MXP815" s="257"/>
      <c r="MXQ815" s="257"/>
      <c r="MXR815" s="257"/>
      <c r="MXS815" s="257"/>
      <c r="MXT815" s="257"/>
      <c r="MXU815" s="257"/>
      <c r="MXV815" s="257"/>
      <c r="MXW815" s="257"/>
      <c r="MXX815" s="257"/>
      <c r="MXY815" s="257"/>
      <c r="MXZ815" s="257"/>
      <c r="MYA815" s="257"/>
      <c r="MYB815" s="257"/>
      <c r="MYC815" s="257"/>
      <c r="MYD815" s="257"/>
      <c r="MYE815" s="257"/>
      <c r="MYF815" s="257"/>
      <c r="MYG815" s="257"/>
      <c r="MYH815" s="257"/>
      <c r="MYI815" s="257"/>
      <c r="MYJ815" s="257"/>
      <c r="MYK815" s="257"/>
      <c r="MYL815" s="257"/>
      <c r="MYM815" s="257"/>
      <c r="MYN815" s="257"/>
      <c r="MYO815" s="257"/>
      <c r="MYP815" s="257"/>
      <c r="MYQ815" s="257"/>
      <c r="MYR815" s="257"/>
      <c r="MYS815" s="257"/>
      <c r="MYT815" s="257"/>
      <c r="MYU815" s="257"/>
      <c r="MYV815" s="257"/>
      <c r="MYW815" s="257"/>
      <c r="MYX815" s="257"/>
      <c r="MYY815" s="257"/>
      <c r="MYZ815" s="257"/>
      <c r="MZA815" s="257"/>
      <c r="MZB815" s="257"/>
      <c r="MZC815" s="257"/>
      <c r="MZD815" s="257"/>
      <c r="MZE815" s="257"/>
      <c r="MZF815" s="257"/>
      <c r="MZG815" s="257"/>
      <c r="MZH815" s="257"/>
      <c r="MZI815" s="257"/>
      <c r="MZJ815" s="257"/>
      <c r="MZK815" s="257"/>
      <c r="MZL815" s="257"/>
      <c r="MZM815" s="257"/>
      <c r="MZN815" s="257"/>
      <c r="MZO815" s="257"/>
      <c r="MZP815" s="257"/>
      <c r="MZQ815" s="257"/>
      <c r="MZR815" s="257"/>
      <c r="MZS815" s="257"/>
      <c r="MZT815" s="257"/>
      <c r="MZU815" s="257"/>
      <c r="MZV815" s="257"/>
      <c r="MZW815" s="257"/>
      <c r="MZX815" s="257"/>
      <c r="MZY815" s="257"/>
      <c r="MZZ815" s="257"/>
      <c r="NAA815" s="257"/>
      <c r="NAB815" s="257"/>
      <c r="NAC815" s="257"/>
      <c r="NAD815" s="257"/>
      <c r="NAE815" s="257"/>
      <c r="NAF815" s="257"/>
      <c r="NAG815" s="257"/>
      <c r="NAH815" s="257"/>
      <c r="NAI815" s="257"/>
      <c r="NAJ815" s="257"/>
      <c r="NAK815" s="257"/>
      <c r="NAL815" s="257"/>
      <c r="NAM815" s="257"/>
      <c r="NAN815" s="257"/>
      <c r="NAO815" s="257"/>
      <c r="NAP815" s="257"/>
      <c r="NAQ815" s="257"/>
      <c r="NAR815" s="257"/>
      <c r="NAS815" s="257"/>
      <c r="NAT815" s="257"/>
      <c r="NAU815" s="257"/>
      <c r="NAV815" s="257"/>
      <c r="NAW815" s="257"/>
      <c r="NAX815" s="257"/>
      <c r="NAY815" s="257"/>
      <c r="NAZ815" s="257"/>
      <c r="NBA815" s="257"/>
      <c r="NBB815" s="257"/>
      <c r="NBC815" s="257"/>
      <c r="NBD815" s="257"/>
      <c r="NBE815" s="257"/>
      <c r="NBF815" s="257"/>
      <c r="NBG815" s="257"/>
      <c r="NBH815" s="257"/>
      <c r="NBI815" s="257"/>
      <c r="NBJ815" s="257"/>
      <c r="NBK815" s="257"/>
      <c r="NBL815" s="257"/>
      <c r="NBM815" s="257"/>
      <c r="NBN815" s="257"/>
      <c r="NBO815" s="257"/>
      <c r="NBP815" s="257"/>
      <c r="NBQ815" s="257"/>
      <c r="NBR815" s="257"/>
      <c r="NBS815" s="257"/>
      <c r="NBT815" s="257"/>
      <c r="NBU815" s="257"/>
      <c r="NBV815" s="257"/>
      <c r="NBW815" s="257"/>
      <c r="NBX815" s="257"/>
      <c r="NBY815" s="257"/>
      <c r="NBZ815" s="257"/>
      <c r="NCA815" s="257"/>
      <c r="NCB815" s="257"/>
      <c r="NCC815" s="257"/>
      <c r="NCD815" s="257"/>
      <c r="NCE815" s="257"/>
      <c r="NCF815" s="257"/>
      <c r="NCG815" s="257"/>
      <c r="NCH815" s="257"/>
      <c r="NCI815" s="257"/>
      <c r="NCJ815" s="257"/>
      <c r="NCK815" s="257"/>
      <c r="NCL815" s="257"/>
      <c r="NCM815" s="257"/>
      <c r="NCN815" s="257"/>
      <c r="NCO815" s="257"/>
      <c r="NCP815" s="257"/>
      <c r="NCQ815" s="257"/>
      <c r="NCR815" s="257"/>
      <c r="NCS815" s="257"/>
      <c r="NCT815" s="257"/>
      <c r="NCU815" s="257"/>
      <c r="NCV815" s="257"/>
      <c r="NCW815" s="257"/>
      <c r="NCX815" s="257"/>
      <c r="NCY815" s="257"/>
      <c r="NCZ815" s="257"/>
      <c r="NDA815" s="257"/>
      <c r="NDB815" s="257"/>
      <c r="NDC815" s="257"/>
      <c r="NDD815" s="257"/>
      <c r="NDE815" s="257"/>
      <c r="NDF815" s="257"/>
      <c r="NDG815" s="257"/>
      <c r="NDH815" s="257"/>
      <c r="NDI815" s="257"/>
      <c r="NDJ815" s="257"/>
      <c r="NDK815" s="257"/>
      <c r="NDL815" s="257"/>
      <c r="NDM815" s="257"/>
      <c r="NDN815" s="257"/>
      <c r="NDO815" s="257"/>
      <c r="NDP815" s="257"/>
      <c r="NDQ815" s="257"/>
      <c r="NDR815" s="257"/>
      <c r="NDS815" s="257"/>
      <c r="NDT815" s="257"/>
      <c r="NDU815" s="257"/>
      <c r="NDV815" s="257"/>
      <c r="NDW815" s="257"/>
      <c r="NDX815" s="257"/>
      <c r="NDY815" s="257"/>
      <c r="NDZ815" s="257"/>
      <c r="NEA815" s="257"/>
      <c r="NEB815" s="257"/>
      <c r="NEC815" s="257"/>
      <c r="NED815" s="257"/>
      <c r="NEE815" s="257"/>
      <c r="NEF815" s="257"/>
      <c r="NEG815" s="257"/>
      <c r="NEH815" s="257"/>
      <c r="NEI815" s="257"/>
      <c r="NEJ815" s="257"/>
      <c r="NEK815" s="257"/>
      <c r="NEL815" s="257"/>
      <c r="NEM815" s="257"/>
      <c r="NEN815" s="257"/>
      <c r="NEO815" s="257"/>
      <c r="NEP815" s="257"/>
      <c r="NEQ815" s="257"/>
      <c r="NER815" s="257"/>
      <c r="NES815" s="257"/>
      <c r="NET815" s="257"/>
      <c r="NEU815" s="257"/>
      <c r="NEV815" s="257"/>
      <c r="NEW815" s="257"/>
      <c r="NEX815" s="257"/>
      <c r="NEY815" s="257"/>
      <c r="NEZ815" s="257"/>
      <c r="NFA815" s="257"/>
      <c r="NFB815" s="257"/>
      <c r="NFC815" s="257"/>
      <c r="NFD815" s="257"/>
      <c r="NFE815" s="257"/>
      <c r="NFF815" s="257"/>
      <c r="NFG815" s="257"/>
      <c r="NFH815" s="257"/>
      <c r="NFI815" s="257"/>
      <c r="NFJ815" s="257"/>
      <c r="NFK815" s="257"/>
      <c r="NFL815" s="257"/>
      <c r="NFM815" s="257"/>
      <c r="NFN815" s="257"/>
      <c r="NFO815" s="257"/>
      <c r="NFP815" s="257"/>
      <c r="NFQ815" s="257"/>
      <c r="NFR815" s="257"/>
      <c r="NFS815" s="257"/>
      <c r="NFT815" s="257"/>
      <c r="NFU815" s="257"/>
      <c r="NFV815" s="257"/>
      <c r="NFW815" s="257"/>
      <c r="NFX815" s="257"/>
      <c r="NFY815" s="257"/>
      <c r="NFZ815" s="257"/>
      <c r="NGA815" s="257"/>
      <c r="NGB815" s="257"/>
      <c r="NGC815" s="257"/>
      <c r="NGD815" s="257"/>
      <c r="NGE815" s="257"/>
      <c r="NGF815" s="257"/>
      <c r="NGG815" s="257"/>
      <c r="NGH815" s="257"/>
      <c r="NGI815" s="257"/>
      <c r="NGJ815" s="257"/>
      <c r="NGK815" s="257"/>
      <c r="NGL815" s="257"/>
      <c r="NGM815" s="257"/>
      <c r="NGN815" s="257"/>
      <c r="NGO815" s="257"/>
      <c r="NGP815" s="257"/>
      <c r="NGQ815" s="257"/>
      <c r="NGR815" s="257"/>
      <c r="NGS815" s="257"/>
      <c r="NGT815" s="257"/>
      <c r="NGU815" s="257"/>
      <c r="NGV815" s="257"/>
      <c r="NGW815" s="257"/>
      <c r="NGX815" s="257"/>
      <c r="NGY815" s="257"/>
      <c r="NGZ815" s="257"/>
      <c r="NHA815" s="257"/>
      <c r="NHB815" s="257"/>
      <c r="NHC815" s="257"/>
      <c r="NHD815" s="257"/>
      <c r="NHE815" s="257"/>
      <c r="NHF815" s="257"/>
      <c r="NHG815" s="257"/>
      <c r="NHH815" s="257"/>
      <c r="NHI815" s="257"/>
      <c r="NHJ815" s="257"/>
      <c r="NHK815" s="257"/>
      <c r="NHL815" s="257"/>
      <c r="NHM815" s="257"/>
      <c r="NHN815" s="257"/>
      <c r="NHO815" s="257"/>
      <c r="NHP815" s="257"/>
      <c r="NHQ815" s="257"/>
      <c r="NHR815" s="257"/>
      <c r="NHS815" s="257"/>
      <c r="NHT815" s="257"/>
      <c r="NHU815" s="257"/>
      <c r="NHV815" s="257"/>
      <c r="NHW815" s="257"/>
      <c r="NHX815" s="257"/>
      <c r="NHY815" s="257"/>
      <c r="NHZ815" s="257"/>
      <c r="NIA815" s="257"/>
      <c r="NIB815" s="257"/>
      <c r="NIC815" s="257"/>
      <c r="NID815" s="257"/>
      <c r="NIE815" s="257"/>
      <c r="NIF815" s="257"/>
      <c r="NIG815" s="257"/>
      <c r="NIH815" s="257"/>
      <c r="NII815" s="257"/>
      <c r="NIJ815" s="257"/>
      <c r="NIK815" s="257"/>
      <c r="NIL815" s="257"/>
      <c r="NIM815" s="257"/>
      <c r="NIN815" s="257"/>
      <c r="NIO815" s="257"/>
      <c r="NIP815" s="257"/>
      <c r="NIQ815" s="257"/>
      <c r="NIR815" s="257"/>
      <c r="NIS815" s="257"/>
      <c r="NIT815" s="257"/>
      <c r="NIU815" s="257"/>
      <c r="NIV815" s="257"/>
      <c r="NIW815" s="257"/>
      <c r="NIX815" s="257"/>
      <c r="NIY815" s="257"/>
      <c r="NIZ815" s="257"/>
      <c r="NJA815" s="257"/>
      <c r="NJB815" s="257"/>
      <c r="NJC815" s="257"/>
      <c r="NJD815" s="257"/>
      <c r="NJE815" s="257"/>
      <c r="NJF815" s="257"/>
      <c r="NJG815" s="257"/>
      <c r="NJH815" s="257"/>
      <c r="NJI815" s="257"/>
      <c r="NJJ815" s="257"/>
      <c r="NJK815" s="257"/>
      <c r="NJL815" s="257"/>
      <c r="NJM815" s="257"/>
      <c r="NJN815" s="257"/>
      <c r="NJO815" s="257"/>
      <c r="NJP815" s="257"/>
      <c r="NJQ815" s="257"/>
      <c r="NJR815" s="257"/>
      <c r="NJS815" s="257"/>
      <c r="NJT815" s="257"/>
      <c r="NJU815" s="257"/>
      <c r="NJV815" s="257"/>
      <c r="NJW815" s="257"/>
      <c r="NJX815" s="257"/>
      <c r="NJY815" s="257"/>
      <c r="NJZ815" s="257"/>
      <c r="NKA815" s="257"/>
      <c r="NKB815" s="257"/>
      <c r="NKC815" s="257"/>
      <c r="NKD815" s="257"/>
      <c r="NKE815" s="257"/>
      <c r="NKF815" s="257"/>
      <c r="NKG815" s="257"/>
      <c r="NKH815" s="257"/>
      <c r="NKI815" s="257"/>
      <c r="NKJ815" s="257"/>
      <c r="NKK815" s="257"/>
      <c r="NKL815" s="257"/>
      <c r="NKM815" s="257"/>
      <c r="NKN815" s="257"/>
      <c r="NKO815" s="257"/>
      <c r="NKP815" s="257"/>
      <c r="NKQ815" s="257"/>
      <c r="NKR815" s="257"/>
      <c r="NKS815" s="257"/>
      <c r="NKT815" s="257"/>
      <c r="NKU815" s="257"/>
      <c r="NKV815" s="257"/>
      <c r="NKW815" s="257"/>
      <c r="NKX815" s="257"/>
      <c r="NKY815" s="257"/>
      <c r="NKZ815" s="257"/>
      <c r="NLA815" s="257"/>
      <c r="NLB815" s="257"/>
      <c r="NLC815" s="257"/>
      <c r="NLD815" s="257"/>
      <c r="NLE815" s="257"/>
      <c r="NLF815" s="257"/>
      <c r="NLG815" s="257"/>
      <c r="NLH815" s="257"/>
      <c r="NLI815" s="257"/>
      <c r="NLJ815" s="257"/>
      <c r="NLK815" s="257"/>
      <c r="NLL815" s="257"/>
      <c r="NLM815" s="257"/>
      <c r="NLN815" s="257"/>
      <c r="NLO815" s="257"/>
      <c r="NLP815" s="257"/>
      <c r="NLQ815" s="257"/>
      <c r="NLR815" s="257"/>
      <c r="NLS815" s="257"/>
      <c r="NLT815" s="257"/>
      <c r="NLU815" s="257"/>
      <c r="NLV815" s="257"/>
      <c r="NLW815" s="257"/>
      <c r="NLX815" s="257"/>
      <c r="NLY815" s="257"/>
      <c r="NLZ815" s="257"/>
      <c r="NMA815" s="257"/>
      <c r="NMB815" s="257"/>
      <c r="NMC815" s="257"/>
      <c r="NMD815" s="257"/>
      <c r="NME815" s="257"/>
      <c r="NMF815" s="257"/>
      <c r="NMG815" s="257"/>
      <c r="NMH815" s="257"/>
      <c r="NMI815" s="257"/>
      <c r="NMJ815" s="257"/>
      <c r="NMK815" s="257"/>
      <c r="NML815" s="257"/>
      <c r="NMM815" s="257"/>
      <c r="NMN815" s="257"/>
      <c r="NMO815" s="257"/>
      <c r="NMP815" s="257"/>
      <c r="NMQ815" s="257"/>
      <c r="NMR815" s="257"/>
      <c r="NMS815" s="257"/>
      <c r="NMT815" s="257"/>
      <c r="NMU815" s="257"/>
      <c r="NMV815" s="257"/>
      <c r="NMW815" s="257"/>
      <c r="NMX815" s="257"/>
      <c r="NMY815" s="257"/>
      <c r="NMZ815" s="257"/>
      <c r="NNA815" s="257"/>
      <c r="NNB815" s="257"/>
      <c r="NNC815" s="257"/>
      <c r="NND815" s="257"/>
      <c r="NNE815" s="257"/>
      <c r="NNF815" s="257"/>
      <c r="NNG815" s="257"/>
      <c r="NNH815" s="257"/>
      <c r="NNI815" s="257"/>
      <c r="NNJ815" s="257"/>
      <c r="NNK815" s="257"/>
      <c r="NNL815" s="257"/>
      <c r="NNM815" s="257"/>
      <c r="NNN815" s="257"/>
      <c r="NNO815" s="257"/>
      <c r="NNP815" s="257"/>
      <c r="NNQ815" s="257"/>
      <c r="NNR815" s="257"/>
      <c r="NNS815" s="257"/>
      <c r="NNT815" s="257"/>
      <c r="NNU815" s="257"/>
      <c r="NNV815" s="257"/>
      <c r="NNW815" s="257"/>
      <c r="NNX815" s="257"/>
      <c r="NNY815" s="257"/>
      <c r="NNZ815" s="257"/>
      <c r="NOA815" s="257"/>
      <c r="NOB815" s="257"/>
      <c r="NOC815" s="257"/>
      <c r="NOD815" s="257"/>
      <c r="NOE815" s="257"/>
      <c r="NOF815" s="257"/>
      <c r="NOG815" s="257"/>
      <c r="NOH815" s="257"/>
      <c r="NOI815" s="257"/>
      <c r="NOJ815" s="257"/>
      <c r="NOK815" s="257"/>
      <c r="NOL815" s="257"/>
      <c r="NOM815" s="257"/>
      <c r="NON815" s="257"/>
      <c r="NOO815" s="257"/>
      <c r="NOP815" s="257"/>
      <c r="NOQ815" s="257"/>
      <c r="NOR815" s="257"/>
      <c r="NOS815" s="257"/>
      <c r="NOT815" s="257"/>
      <c r="NOU815" s="257"/>
      <c r="NOV815" s="257"/>
      <c r="NOW815" s="257"/>
      <c r="NOX815" s="257"/>
      <c r="NOY815" s="257"/>
      <c r="NOZ815" s="257"/>
      <c r="NPA815" s="257"/>
      <c r="NPB815" s="257"/>
      <c r="NPC815" s="257"/>
      <c r="NPD815" s="257"/>
      <c r="NPE815" s="257"/>
      <c r="NPF815" s="257"/>
      <c r="NPG815" s="257"/>
      <c r="NPH815" s="257"/>
      <c r="NPI815" s="257"/>
      <c r="NPJ815" s="257"/>
      <c r="NPK815" s="257"/>
      <c r="NPL815" s="257"/>
      <c r="NPM815" s="257"/>
      <c r="NPN815" s="257"/>
      <c r="NPO815" s="257"/>
      <c r="NPP815" s="257"/>
      <c r="NPQ815" s="257"/>
      <c r="NPR815" s="257"/>
      <c r="NPS815" s="257"/>
      <c r="NPT815" s="257"/>
      <c r="NPU815" s="257"/>
      <c r="NPV815" s="257"/>
      <c r="NPW815" s="257"/>
      <c r="NPX815" s="257"/>
      <c r="NPY815" s="257"/>
      <c r="NPZ815" s="257"/>
      <c r="NQA815" s="257"/>
      <c r="NQB815" s="257"/>
      <c r="NQC815" s="257"/>
      <c r="NQD815" s="257"/>
      <c r="NQE815" s="257"/>
      <c r="NQF815" s="257"/>
      <c r="NQG815" s="257"/>
      <c r="NQH815" s="257"/>
      <c r="NQI815" s="257"/>
      <c r="NQJ815" s="257"/>
      <c r="NQK815" s="257"/>
      <c r="NQL815" s="257"/>
      <c r="NQM815" s="257"/>
      <c r="NQN815" s="257"/>
      <c r="NQO815" s="257"/>
      <c r="NQP815" s="257"/>
      <c r="NQQ815" s="257"/>
      <c r="NQR815" s="257"/>
      <c r="NQS815" s="257"/>
      <c r="NQT815" s="257"/>
      <c r="NQU815" s="257"/>
      <c r="NQV815" s="257"/>
      <c r="NQW815" s="257"/>
      <c r="NQX815" s="257"/>
      <c r="NQY815" s="257"/>
      <c r="NQZ815" s="257"/>
      <c r="NRA815" s="257"/>
      <c r="NRB815" s="257"/>
      <c r="NRC815" s="257"/>
      <c r="NRD815" s="257"/>
      <c r="NRE815" s="257"/>
      <c r="NRF815" s="257"/>
      <c r="NRG815" s="257"/>
      <c r="NRH815" s="257"/>
      <c r="NRI815" s="257"/>
      <c r="NRJ815" s="257"/>
      <c r="NRK815" s="257"/>
      <c r="NRL815" s="257"/>
      <c r="NRM815" s="257"/>
      <c r="NRN815" s="257"/>
      <c r="NRO815" s="257"/>
      <c r="NRP815" s="257"/>
      <c r="NRQ815" s="257"/>
      <c r="NRR815" s="257"/>
      <c r="NRS815" s="257"/>
      <c r="NRT815" s="257"/>
      <c r="NRU815" s="257"/>
      <c r="NRV815" s="257"/>
      <c r="NRW815" s="257"/>
      <c r="NRX815" s="257"/>
      <c r="NRY815" s="257"/>
      <c r="NRZ815" s="257"/>
      <c r="NSA815" s="257"/>
      <c r="NSB815" s="257"/>
      <c r="NSC815" s="257"/>
      <c r="NSD815" s="257"/>
      <c r="NSE815" s="257"/>
      <c r="NSF815" s="257"/>
      <c r="NSG815" s="257"/>
      <c r="NSH815" s="257"/>
      <c r="NSI815" s="257"/>
      <c r="NSJ815" s="257"/>
      <c r="NSK815" s="257"/>
      <c r="NSL815" s="257"/>
      <c r="NSM815" s="257"/>
      <c r="NSN815" s="257"/>
      <c r="NSO815" s="257"/>
      <c r="NSP815" s="257"/>
      <c r="NSQ815" s="257"/>
      <c r="NSR815" s="257"/>
      <c r="NSS815" s="257"/>
      <c r="NST815" s="257"/>
      <c r="NSU815" s="257"/>
      <c r="NSV815" s="257"/>
      <c r="NSW815" s="257"/>
      <c r="NSX815" s="257"/>
      <c r="NSY815" s="257"/>
      <c r="NSZ815" s="257"/>
      <c r="NTA815" s="257"/>
      <c r="NTB815" s="257"/>
      <c r="NTC815" s="257"/>
      <c r="NTD815" s="257"/>
      <c r="NTE815" s="257"/>
      <c r="NTF815" s="257"/>
      <c r="NTG815" s="257"/>
      <c r="NTH815" s="257"/>
      <c r="NTI815" s="257"/>
      <c r="NTJ815" s="257"/>
      <c r="NTK815" s="257"/>
      <c r="NTL815" s="257"/>
      <c r="NTM815" s="257"/>
      <c r="NTN815" s="257"/>
      <c r="NTO815" s="257"/>
      <c r="NTP815" s="257"/>
      <c r="NTQ815" s="257"/>
      <c r="NTR815" s="257"/>
      <c r="NTS815" s="257"/>
      <c r="NTT815" s="257"/>
      <c r="NTU815" s="257"/>
      <c r="NTV815" s="257"/>
      <c r="NTW815" s="257"/>
      <c r="NTX815" s="257"/>
      <c r="NTY815" s="257"/>
      <c r="NTZ815" s="257"/>
      <c r="NUA815" s="257"/>
      <c r="NUB815" s="257"/>
      <c r="NUC815" s="257"/>
      <c r="NUD815" s="257"/>
      <c r="NUE815" s="257"/>
      <c r="NUF815" s="257"/>
      <c r="NUG815" s="257"/>
      <c r="NUH815" s="257"/>
      <c r="NUI815" s="257"/>
      <c r="NUJ815" s="257"/>
      <c r="NUK815" s="257"/>
      <c r="NUL815" s="257"/>
      <c r="NUM815" s="257"/>
      <c r="NUN815" s="257"/>
      <c r="NUO815" s="257"/>
      <c r="NUP815" s="257"/>
      <c r="NUQ815" s="257"/>
      <c r="NUR815" s="257"/>
      <c r="NUS815" s="257"/>
      <c r="NUT815" s="257"/>
      <c r="NUU815" s="257"/>
      <c r="NUV815" s="257"/>
      <c r="NUW815" s="257"/>
      <c r="NUX815" s="257"/>
      <c r="NUY815" s="257"/>
      <c r="NUZ815" s="257"/>
      <c r="NVA815" s="257"/>
      <c r="NVB815" s="257"/>
      <c r="NVC815" s="257"/>
      <c r="NVD815" s="257"/>
      <c r="NVE815" s="257"/>
      <c r="NVF815" s="257"/>
      <c r="NVG815" s="257"/>
      <c r="NVH815" s="257"/>
      <c r="NVI815" s="257"/>
      <c r="NVJ815" s="257"/>
      <c r="NVK815" s="257"/>
      <c r="NVL815" s="257"/>
      <c r="NVM815" s="257"/>
      <c r="NVN815" s="257"/>
      <c r="NVO815" s="257"/>
      <c r="NVP815" s="257"/>
      <c r="NVQ815" s="257"/>
      <c r="NVR815" s="257"/>
      <c r="NVS815" s="257"/>
      <c r="NVT815" s="257"/>
      <c r="NVU815" s="257"/>
      <c r="NVV815" s="257"/>
      <c r="NVW815" s="257"/>
      <c r="NVX815" s="257"/>
      <c r="NVY815" s="257"/>
      <c r="NVZ815" s="257"/>
      <c r="NWA815" s="257"/>
      <c r="NWB815" s="257"/>
      <c r="NWC815" s="257"/>
      <c r="NWD815" s="257"/>
      <c r="NWE815" s="257"/>
      <c r="NWF815" s="257"/>
      <c r="NWG815" s="257"/>
      <c r="NWH815" s="257"/>
      <c r="NWI815" s="257"/>
      <c r="NWJ815" s="257"/>
      <c r="NWK815" s="257"/>
      <c r="NWL815" s="257"/>
      <c r="NWM815" s="257"/>
      <c r="NWN815" s="257"/>
      <c r="NWO815" s="257"/>
      <c r="NWP815" s="257"/>
      <c r="NWQ815" s="257"/>
      <c r="NWR815" s="257"/>
      <c r="NWS815" s="257"/>
      <c r="NWT815" s="257"/>
      <c r="NWU815" s="257"/>
      <c r="NWV815" s="257"/>
      <c r="NWW815" s="257"/>
      <c r="NWX815" s="257"/>
      <c r="NWY815" s="257"/>
      <c r="NWZ815" s="257"/>
      <c r="NXA815" s="257"/>
      <c r="NXB815" s="257"/>
      <c r="NXC815" s="257"/>
      <c r="NXD815" s="257"/>
      <c r="NXE815" s="257"/>
      <c r="NXF815" s="257"/>
      <c r="NXG815" s="257"/>
      <c r="NXH815" s="257"/>
      <c r="NXI815" s="257"/>
      <c r="NXJ815" s="257"/>
      <c r="NXK815" s="257"/>
      <c r="NXL815" s="257"/>
      <c r="NXM815" s="257"/>
      <c r="NXN815" s="257"/>
      <c r="NXO815" s="257"/>
      <c r="NXP815" s="257"/>
      <c r="NXQ815" s="257"/>
      <c r="NXR815" s="257"/>
      <c r="NXS815" s="257"/>
      <c r="NXT815" s="257"/>
      <c r="NXU815" s="257"/>
      <c r="NXV815" s="257"/>
      <c r="NXW815" s="257"/>
      <c r="NXX815" s="257"/>
      <c r="NXY815" s="257"/>
      <c r="NXZ815" s="257"/>
      <c r="NYA815" s="257"/>
      <c r="NYB815" s="257"/>
      <c r="NYC815" s="257"/>
      <c r="NYD815" s="257"/>
      <c r="NYE815" s="257"/>
      <c r="NYF815" s="257"/>
      <c r="NYG815" s="257"/>
      <c r="NYH815" s="257"/>
      <c r="NYI815" s="257"/>
      <c r="NYJ815" s="257"/>
      <c r="NYK815" s="257"/>
      <c r="NYL815" s="257"/>
      <c r="NYM815" s="257"/>
      <c r="NYN815" s="257"/>
      <c r="NYO815" s="257"/>
      <c r="NYP815" s="257"/>
      <c r="NYQ815" s="257"/>
      <c r="NYR815" s="257"/>
      <c r="NYS815" s="257"/>
      <c r="NYT815" s="257"/>
      <c r="NYU815" s="257"/>
      <c r="NYV815" s="257"/>
      <c r="NYW815" s="257"/>
      <c r="NYX815" s="257"/>
      <c r="NYY815" s="257"/>
      <c r="NYZ815" s="257"/>
      <c r="NZA815" s="257"/>
      <c r="NZB815" s="257"/>
      <c r="NZC815" s="257"/>
      <c r="NZD815" s="257"/>
      <c r="NZE815" s="257"/>
      <c r="NZF815" s="257"/>
      <c r="NZG815" s="257"/>
      <c r="NZH815" s="257"/>
      <c r="NZI815" s="257"/>
      <c r="NZJ815" s="257"/>
      <c r="NZK815" s="257"/>
      <c r="NZL815" s="257"/>
      <c r="NZM815" s="257"/>
      <c r="NZN815" s="257"/>
      <c r="NZO815" s="257"/>
      <c r="NZP815" s="257"/>
      <c r="NZQ815" s="257"/>
      <c r="NZR815" s="257"/>
      <c r="NZS815" s="257"/>
      <c r="NZT815" s="257"/>
      <c r="NZU815" s="257"/>
      <c r="NZV815" s="257"/>
      <c r="NZW815" s="257"/>
      <c r="NZX815" s="257"/>
      <c r="NZY815" s="257"/>
      <c r="NZZ815" s="257"/>
      <c r="OAA815" s="257"/>
      <c r="OAB815" s="257"/>
      <c r="OAC815" s="257"/>
      <c r="OAD815" s="257"/>
      <c r="OAE815" s="257"/>
      <c r="OAF815" s="257"/>
      <c r="OAG815" s="257"/>
      <c r="OAH815" s="257"/>
      <c r="OAI815" s="257"/>
      <c r="OAJ815" s="257"/>
      <c r="OAK815" s="257"/>
      <c r="OAL815" s="257"/>
      <c r="OAM815" s="257"/>
      <c r="OAN815" s="257"/>
      <c r="OAO815" s="257"/>
      <c r="OAP815" s="257"/>
      <c r="OAQ815" s="257"/>
      <c r="OAR815" s="257"/>
      <c r="OAS815" s="257"/>
      <c r="OAT815" s="257"/>
      <c r="OAU815" s="257"/>
      <c r="OAV815" s="257"/>
      <c r="OAW815" s="257"/>
      <c r="OAX815" s="257"/>
      <c r="OAY815" s="257"/>
      <c r="OAZ815" s="257"/>
      <c r="OBA815" s="257"/>
      <c r="OBB815" s="257"/>
      <c r="OBC815" s="257"/>
      <c r="OBD815" s="257"/>
      <c r="OBE815" s="257"/>
      <c r="OBF815" s="257"/>
      <c r="OBG815" s="257"/>
      <c r="OBH815" s="257"/>
      <c r="OBI815" s="257"/>
      <c r="OBJ815" s="257"/>
      <c r="OBK815" s="257"/>
      <c r="OBL815" s="257"/>
      <c r="OBM815" s="257"/>
      <c r="OBN815" s="257"/>
      <c r="OBO815" s="257"/>
      <c r="OBP815" s="257"/>
      <c r="OBQ815" s="257"/>
      <c r="OBR815" s="257"/>
      <c r="OBS815" s="257"/>
      <c r="OBT815" s="257"/>
      <c r="OBU815" s="257"/>
      <c r="OBV815" s="257"/>
      <c r="OBW815" s="257"/>
      <c r="OBX815" s="257"/>
      <c r="OBY815" s="257"/>
      <c r="OBZ815" s="257"/>
      <c r="OCA815" s="257"/>
      <c r="OCB815" s="257"/>
      <c r="OCC815" s="257"/>
      <c r="OCD815" s="257"/>
      <c r="OCE815" s="257"/>
      <c r="OCF815" s="257"/>
      <c r="OCG815" s="257"/>
      <c r="OCH815" s="257"/>
      <c r="OCI815" s="257"/>
      <c r="OCJ815" s="257"/>
      <c r="OCK815" s="257"/>
      <c r="OCL815" s="257"/>
      <c r="OCM815" s="257"/>
      <c r="OCN815" s="257"/>
      <c r="OCO815" s="257"/>
      <c r="OCP815" s="257"/>
      <c r="OCQ815" s="257"/>
      <c r="OCR815" s="257"/>
      <c r="OCS815" s="257"/>
      <c r="OCT815" s="257"/>
      <c r="OCU815" s="257"/>
      <c r="OCV815" s="257"/>
      <c r="OCW815" s="257"/>
      <c r="OCX815" s="257"/>
      <c r="OCY815" s="257"/>
      <c r="OCZ815" s="257"/>
      <c r="ODA815" s="257"/>
      <c r="ODB815" s="257"/>
      <c r="ODC815" s="257"/>
      <c r="ODD815" s="257"/>
      <c r="ODE815" s="257"/>
      <c r="ODF815" s="257"/>
      <c r="ODG815" s="257"/>
      <c r="ODH815" s="257"/>
      <c r="ODI815" s="257"/>
      <c r="ODJ815" s="257"/>
      <c r="ODK815" s="257"/>
      <c r="ODL815" s="257"/>
      <c r="ODM815" s="257"/>
      <c r="ODN815" s="257"/>
      <c r="ODO815" s="257"/>
      <c r="ODP815" s="257"/>
      <c r="ODQ815" s="257"/>
      <c r="ODR815" s="257"/>
      <c r="ODS815" s="257"/>
      <c r="ODT815" s="257"/>
      <c r="ODU815" s="257"/>
      <c r="ODV815" s="257"/>
      <c r="ODW815" s="257"/>
      <c r="ODX815" s="257"/>
      <c r="ODY815" s="257"/>
      <c r="ODZ815" s="257"/>
      <c r="OEA815" s="257"/>
      <c r="OEB815" s="257"/>
      <c r="OEC815" s="257"/>
      <c r="OED815" s="257"/>
      <c r="OEE815" s="257"/>
      <c r="OEF815" s="257"/>
      <c r="OEG815" s="257"/>
      <c r="OEH815" s="257"/>
      <c r="OEI815" s="257"/>
      <c r="OEJ815" s="257"/>
      <c r="OEK815" s="257"/>
      <c r="OEL815" s="257"/>
      <c r="OEM815" s="257"/>
      <c r="OEN815" s="257"/>
      <c r="OEO815" s="257"/>
      <c r="OEP815" s="257"/>
      <c r="OEQ815" s="257"/>
      <c r="OER815" s="257"/>
      <c r="OES815" s="257"/>
      <c r="OET815" s="257"/>
      <c r="OEU815" s="257"/>
      <c r="OEV815" s="257"/>
      <c r="OEW815" s="257"/>
      <c r="OEX815" s="257"/>
      <c r="OEY815" s="257"/>
      <c r="OEZ815" s="257"/>
      <c r="OFA815" s="257"/>
      <c r="OFB815" s="257"/>
      <c r="OFC815" s="257"/>
      <c r="OFD815" s="257"/>
      <c r="OFE815" s="257"/>
      <c r="OFF815" s="257"/>
      <c r="OFG815" s="257"/>
      <c r="OFH815" s="257"/>
      <c r="OFI815" s="257"/>
      <c r="OFJ815" s="257"/>
      <c r="OFK815" s="257"/>
      <c r="OFL815" s="257"/>
      <c r="OFM815" s="257"/>
      <c r="OFN815" s="257"/>
      <c r="OFO815" s="257"/>
      <c r="OFP815" s="257"/>
      <c r="OFQ815" s="257"/>
      <c r="OFR815" s="257"/>
      <c r="OFS815" s="257"/>
      <c r="OFT815" s="257"/>
      <c r="OFU815" s="257"/>
      <c r="OFV815" s="257"/>
      <c r="OFW815" s="257"/>
      <c r="OFX815" s="257"/>
      <c r="OFY815" s="257"/>
      <c r="OFZ815" s="257"/>
      <c r="OGA815" s="257"/>
      <c r="OGB815" s="257"/>
      <c r="OGC815" s="257"/>
      <c r="OGD815" s="257"/>
      <c r="OGE815" s="257"/>
      <c r="OGF815" s="257"/>
      <c r="OGG815" s="257"/>
      <c r="OGH815" s="257"/>
      <c r="OGI815" s="257"/>
      <c r="OGJ815" s="257"/>
      <c r="OGK815" s="257"/>
      <c r="OGL815" s="257"/>
      <c r="OGM815" s="257"/>
      <c r="OGN815" s="257"/>
      <c r="OGO815" s="257"/>
      <c r="OGP815" s="257"/>
      <c r="OGQ815" s="257"/>
      <c r="OGR815" s="257"/>
      <c r="OGS815" s="257"/>
      <c r="OGT815" s="257"/>
      <c r="OGU815" s="257"/>
      <c r="OGV815" s="257"/>
      <c r="OGW815" s="257"/>
      <c r="OGX815" s="257"/>
      <c r="OGY815" s="257"/>
      <c r="OGZ815" s="257"/>
      <c r="OHA815" s="257"/>
      <c r="OHB815" s="257"/>
      <c r="OHC815" s="257"/>
      <c r="OHD815" s="257"/>
      <c r="OHE815" s="257"/>
      <c r="OHF815" s="257"/>
      <c r="OHG815" s="257"/>
      <c r="OHH815" s="257"/>
      <c r="OHI815" s="257"/>
      <c r="OHJ815" s="257"/>
      <c r="OHK815" s="257"/>
      <c r="OHL815" s="257"/>
      <c r="OHM815" s="257"/>
      <c r="OHN815" s="257"/>
      <c r="OHO815" s="257"/>
      <c r="OHP815" s="257"/>
      <c r="OHQ815" s="257"/>
      <c r="OHR815" s="257"/>
      <c r="OHS815" s="257"/>
      <c r="OHT815" s="257"/>
      <c r="OHU815" s="257"/>
      <c r="OHV815" s="257"/>
      <c r="OHW815" s="257"/>
      <c r="OHX815" s="257"/>
      <c r="OHY815" s="257"/>
      <c r="OHZ815" s="257"/>
      <c r="OIA815" s="257"/>
      <c r="OIB815" s="257"/>
      <c r="OIC815" s="257"/>
      <c r="OID815" s="257"/>
      <c r="OIE815" s="257"/>
      <c r="OIF815" s="257"/>
      <c r="OIG815" s="257"/>
      <c r="OIH815" s="257"/>
      <c r="OII815" s="257"/>
      <c r="OIJ815" s="257"/>
      <c r="OIK815" s="257"/>
      <c r="OIL815" s="257"/>
      <c r="OIM815" s="257"/>
      <c r="OIN815" s="257"/>
      <c r="OIO815" s="257"/>
      <c r="OIP815" s="257"/>
      <c r="OIQ815" s="257"/>
      <c r="OIR815" s="257"/>
      <c r="OIS815" s="257"/>
      <c r="OIT815" s="257"/>
      <c r="OIU815" s="257"/>
      <c r="OIV815" s="257"/>
      <c r="OIW815" s="257"/>
      <c r="OIX815" s="257"/>
      <c r="OIY815" s="257"/>
      <c r="OIZ815" s="257"/>
      <c r="OJA815" s="257"/>
      <c r="OJB815" s="257"/>
      <c r="OJC815" s="257"/>
      <c r="OJD815" s="257"/>
      <c r="OJE815" s="257"/>
      <c r="OJF815" s="257"/>
      <c r="OJG815" s="257"/>
      <c r="OJH815" s="257"/>
      <c r="OJI815" s="257"/>
      <c r="OJJ815" s="257"/>
      <c r="OJK815" s="257"/>
      <c r="OJL815" s="257"/>
      <c r="OJM815" s="257"/>
      <c r="OJN815" s="257"/>
      <c r="OJO815" s="257"/>
      <c r="OJP815" s="257"/>
      <c r="OJQ815" s="257"/>
      <c r="OJR815" s="257"/>
      <c r="OJS815" s="257"/>
      <c r="OJT815" s="257"/>
      <c r="OJU815" s="257"/>
      <c r="OJV815" s="257"/>
      <c r="OJW815" s="257"/>
      <c r="OJX815" s="257"/>
      <c r="OJY815" s="257"/>
      <c r="OJZ815" s="257"/>
      <c r="OKA815" s="257"/>
      <c r="OKB815" s="257"/>
      <c r="OKC815" s="257"/>
      <c r="OKD815" s="257"/>
      <c r="OKE815" s="257"/>
      <c r="OKF815" s="257"/>
      <c r="OKG815" s="257"/>
      <c r="OKH815" s="257"/>
      <c r="OKI815" s="257"/>
      <c r="OKJ815" s="257"/>
      <c r="OKK815" s="257"/>
      <c r="OKL815" s="257"/>
      <c r="OKM815" s="257"/>
      <c r="OKN815" s="257"/>
      <c r="OKO815" s="257"/>
      <c r="OKP815" s="257"/>
      <c r="OKQ815" s="257"/>
      <c r="OKR815" s="257"/>
      <c r="OKS815" s="257"/>
      <c r="OKT815" s="257"/>
      <c r="OKU815" s="257"/>
      <c r="OKV815" s="257"/>
      <c r="OKW815" s="257"/>
      <c r="OKX815" s="257"/>
      <c r="OKY815" s="257"/>
      <c r="OKZ815" s="257"/>
      <c r="OLA815" s="257"/>
      <c r="OLB815" s="257"/>
      <c r="OLC815" s="257"/>
      <c r="OLD815" s="257"/>
      <c r="OLE815" s="257"/>
      <c r="OLF815" s="257"/>
      <c r="OLG815" s="257"/>
      <c r="OLH815" s="257"/>
      <c r="OLI815" s="257"/>
      <c r="OLJ815" s="257"/>
      <c r="OLK815" s="257"/>
      <c r="OLL815" s="257"/>
      <c r="OLM815" s="257"/>
      <c r="OLN815" s="257"/>
      <c r="OLO815" s="257"/>
      <c r="OLP815" s="257"/>
      <c r="OLQ815" s="257"/>
      <c r="OLR815" s="257"/>
      <c r="OLS815" s="257"/>
      <c r="OLT815" s="257"/>
      <c r="OLU815" s="257"/>
      <c r="OLV815" s="257"/>
      <c r="OLW815" s="257"/>
      <c r="OLX815" s="257"/>
      <c r="OLY815" s="257"/>
      <c r="OLZ815" s="257"/>
      <c r="OMA815" s="257"/>
      <c r="OMB815" s="257"/>
      <c r="OMC815" s="257"/>
      <c r="OMD815" s="257"/>
      <c r="OME815" s="257"/>
      <c r="OMF815" s="257"/>
      <c r="OMG815" s="257"/>
      <c r="OMH815" s="257"/>
      <c r="OMI815" s="257"/>
      <c r="OMJ815" s="257"/>
      <c r="OMK815" s="257"/>
      <c r="OML815" s="257"/>
      <c r="OMM815" s="257"/>
      <c r="OMN815" s="257"/>
      <c r="OMO815" s="257"/>
      <c r="OMP815" s="257"/>
      <c r="OMQ815" s="257"/>
      <c r="OMR815" s="257"/>
      <c r="OMS815" s="257"/>
      <c r="OMT815" s="257"/>
      <c r="OMU815" s="257"/>
      <c r="OMV815" s="257"/>
      <c r="OMW815" s="257"/>
      <c r="OMX815" s="257"/>
      <c r="OMY815" s="257"/>
      <c r="OMZ815" s="257"/>
      <c r="ONA815" s="257"/>
      <c r="ONB815" s="257"/>
      <c r="ONC815" s="257"/>
      <c r="OND815" s="257"/>
      <c r="ONE815" s="257"/>
      <c r="ONF815" s="257"/>
      <c r="ONG815" s="257"/>
      <c r="ONH815" s="257"/>
      <c r="ONI815" s="257"/>
      <c r="ONJ815" s="257"/>
      <c r="ONK815" s="257"/>
      <c r="ONL815" s="257"/>
      <c r="ONM815" s="257"/>
      <c r="ONN815" s="257"/>
      <c r="ONO815" s="257"/>
      <c r="ONP815" s="257"/>
      <c r="ONQ815" s="257"/>
      <c r="ONR815" s="257"/>
      <c r="ONS815" s="257"/>
      <c r="ONT815" s="257"/>
      <c r="ONU815" s="257"/>
      <c r="ONV815" s="257"/>
      <c r="ONW815" s="257"/>
      <c r="ONX815" s="257"/>
      <c r="ONY815" s="257"/>
      <c r="ONZ815" s="257"/>
      <c r="OOA815" s="257"/>
      <c r="OOB815" s="257"/>
      <c r="OOC815" s="257"/>
      <c r="OOD815" s="257"/>
      <c r="OOE815" s="257"/>
      <c r="OOF815" s="257"/>
      <c r="OOG815" s="257"/>
      <c r="OOH815" s="257"/>
      <c r="OOI815" s="257"/>
      <c r="OOJ815" s="257"/>
      <c r="OOK815" s="257"/>
      <c r="OOL815" s="257"/>
      <c r="OOM815" s="257"/>
      <c r="OON815" s="257"/>
      <c r="OOO815" s="257"/>
      <c r="OOP815" s="257"/>
      <c r="OOQ815" s="257"/>
      <c r="OOR815" s="257"/>
      <c r="OOS815" s="257"/>
      <c r="OOT815" s="257"/>
      <c r="OOU815" s="257"/>
      <c r="OOV815" s="257"/>
      <c r="OOW815" s="257"/>
      <c r="OOX815" s="257"/>
      <c r="OOY815" s="257"/>
      <c r="OOZ815" s="257"/>
      <c r="OPA815" s="257"/>
      <c r="OPB815" s="257"/>
      <c r="OPC815" s="257"/>
      <c r="OPD815" s="257"/>
      <c r="OPE815" s="257"/>
      <c r="OPF815" s="257"/>
      <c r="OPG815" s="257"/>
      <c r="OPH815" s="257"/>
      <c r="OPI815" s="257"/>
      <c r="OPJ815" s="257"/>
      <c r="OPK815" s="257"/>
      <c r="OPL815" s="257"/>
      <c r="OPM815" s="257"/>
      <c r="OPN815" s="257"/>
      <c r="OPO815" s="257"/>
      <c r="OPP815" s="257"/>
      <c r="OPQ815" s="257"/>
      <c r="OPR815" s="257"/>
      <c r="OPS815" s="257"/>
      <c r="OPT815" s="257"/>
      <c r="OPU815" s="257"/>
      <c r="OPV815" s="257"/>
      <c r="OPW815" s="257"/>
      <c r="OPX815" s="257"/>
      <c r="OPY815" s="257"/>
      <c r="OPZ815" s="257"/>
      <c r="OQA815" s="257"/>
      <c r="OQB815" s="257"/>
      <c r="OQC815" s="257"/>
      <c r="OQD815" s="257"/>
      <c r="OQE815" s="257"/>
      <c r="OQF815" s="257"/>
      <c r="OQG815" s="257"/>
      <c r="OQH815" s="257"/>
      <c r="OQI815" s="257"/>
      <c r="OQJ815" s="257"/>
      <c r="OQK815" s="257"/>
      <c r="OQL815" s="257"/>
      <c r="OQM815" s="257"/>
      <c r="OQN815" s="257"/>
      <c r="OQO815" s="257"/>
      <c r="OQP815" s="257"/>
      <c r="OQQ815" s="257"/>
      <c r="OQR815" s="257"/>
      <c r="OQS815" s="257"/>
      <c r="OQT815" s="257"/>
      <c r="OQU815" s="257"/>
      <c r="OQV815" s="257"/>
      <c r="OQW815" s="257"/>
      <c r="OQX815" s="257"/>
      <c r="OQY815" s="257"/>
      <c r="OQZ815" s="257"/>
      <c r="ORA815" s="257"/>
      <c r="ORB815" s="257"/>
      <c r="ORC815" s="257"/>
      <c r="ORD815" s="257"/>
      <c r="ORE815" s="257"/>
      <c r="ORF815" s="257"/>
      <c r="ORG815" s="257"/>
      <c r="ORH815" s="257"/>
      <c r="ORI815" s="257"/>
      <c r="ORJ815" s="257"/>
      <c r="ORK815" s="257"/>
      <c r="ORL815" s="257"/>
      <c r="ORM815" s="257"/>
      <c r="ORN815" s="257"/>
      <c r="ORO815" s="257"/>
      <c r="ORP815" s="257"/>
      <c r="ORQ815" s="257"/>
      <c r="ORR815" s="257"/>
      <c r="ORS815" s="257"/>
      <c r="ORT815" s="257"/>
      <c r="ORU815" s="257"/>
      <c r="ORV815" s="257"/>
      <c r="ORW815" s="257"/>
      <c r="ORX815" s="257"/>
      <c r="ORY815" s="257"/>
      <c r="ORZ815" s="257"/>
      <c r="OSA815" s="257"/>
      <c r="OSB815" s="257"/>
      <c r="OSC815" s="257"/>
      <c r="OSD815" s="257"/>
      <c r="OSE815" s="257"/>
      <c r="OSF815" s="257"/>
      <c r="OSG815" s="257"/>
      <c r="OSH815" s="257"/>
      <c r="OSI815" s="257"/>
      <c r="OSJ815" s="257"/>
      <c r="OSK815" s="257"/>
      <c r="OSL815" s="257"/>
      <c r="OSM815" s="257"/>
      <c r="OSN815" s="257"/>
      <c r="OSO815" s="257"/>
      <c r="OSP815" s="257"/>
      <c r="OSQ815" s="257"/>
      <c r="OSR815" s="257"/>
      <c r="OSS815" s="257"/>
      <c r="OST815" s="257"/>
      <c r="OSU815" s="257"/>
      <c r="OSV815" s="257"/>
      <c r="OSW815" s="257"/>
      <c r="OSX815" s="257"/>
      <c r="OSY815" s="257"/>
      <c r="OSZ815" s="257"/>
      <c r="OTA815" s="257"/>
      <c r="OTB815" s="257"/>
      <c r="OTC815" s="257"/>
      <c r="OTD815" s="257"/>
      <c r="OTE815" s="257"/>
      <c r="OTF815" s="257"/>
      <c r="OTG815" s="257"/>
      <c r="OTH815" s="257"/>
      <c r="OTI815" s="257"/>
      <c r="OTJ815" s="257"/>
      <c r="OTK815" s="257"/>
      <c r="OTL815" s="257"/>
      <c r="OTM815" s="257"/>
      <c r="OTN815" s="257"/>
      <c r="OTO815" s="257"/>
      <c r="OTP815" s="257"/>
      <c r="OTQ815" s="257"/>
      <c r="OTR815" s="257"/>
      <c r="OTS815" s="257"/>
      <c r="OTT815" s="257"/>
      <c r="OTU815" s="257"/>
      <c r="OTV815" s="257"/>
      <c r="OTW815" s="257"/>
      <c r="OTX815" s="257"/>
      <c r="OTY815" s="257"/>
      <c r="OTZ815" s="257"/>
      <c r="OUA815" s="257"/>
      <c r="OUB815" s="257"/>
      <c r="OUC815" s="257"/>
      <c r="OUD815" s="257"/>
      <c r="OUE815" s="257"/>
      <c r="OUF815" s="257"/>
      <c r="OUG815" s="257"/>
      <c r="OUH815" s="257"/>
      <c r="OUI815" s="257"/>
      <c r="OUJ815" s="257"/>
      <c r="OUK815" s="257"/>
      <c r="OUL815" s="257"/>
      <c r="OUM815" s="257"/>
      <c r="OUN815" s="257"/>
      <c r="OUO815" s="257"/>
      <c r="OUP815" s="257"/>
      <c r="OUQ815" s="257"/>
      <c r="OUR815" s="257"/>
      <c r="OUS815" s="257"/>
      <c r="OUT815" s="257"/>
      <c r="OUU815" s="257"/>
      <c r="OUV815" s="257"/>
      <c r="OUW815" s="257"/>
      <c r="OUX815" s="257"/>
      <c r="OUY815" s="257"/>
      <c r="OUZ815" s="257"/>
      <c r="OVA815" s="257"/>
      <c r="OVB815" s="257"/>
      <c r="OVC815" s="257"/>
      <c r="OVD815" s="257"/>
      <c r="OVE815" s="257"/>
      <c r="OVF815" s="257"/>
      <c r="OVG815" s="257"/>
      <c r="OVH815" s="257"/>
      <c r="OVI815" s="257"/>
      <c r="OVJ815" s="257"/>
      <c r="OVK815" s="257"/>
      <c r="OVL815" s="257"/>
      <c r="OVM815" s="257"/>
      <c r="OVN815" s="257"/>
      <c r="OVO815" s="257"/>
      <c r="OVP815" s="257"/>
      <c r="OVQ815" s="257"/>
      <c r="OVR815" s="257"/>
      <c r="OVS815" s="257"/>
      <c r="OVT815" s="257"/>
      <c r="OVU815" s="257"/>
      <c r="OVV815" s="257"/>
      <c r="OVW815" s="257"/>
      <c r="OVX815" s="257"/>
      <c r="OVY815" s="257"/>
      <c r="OVZ815" s="257"/>
      <c r="OWA815" s="257"/>
      <c r="OWB815" s="257"/>
      <c r="OWC815" s="257"/>
      <c r="OWD815" s="257"/>
      <c r="OWE815" s="257"/>
      <c r="OWF815" s="257"/>
      <c r="OWG815" s="257"/>
      <c r="OWH815" s="257"/>
      <c r="OWI815" s="257"/>
      <c r="OWJ815" s="257"/>
      <c r="OWK815" s="257"/>
      <c r="OWL815" s="257"/>
      <c r="OWM815" s="257"/>
      <c r="OWN815" s="257"/>
      <c r="OWO815" s="257"/>
      <c r="OWP815" s="257"/>
      <c r="OWQ815" s="257"/>
      <c r="OWR815" s="257"/>
      <c r="OWS815" s="257"/>
      <c r="OWT815" s="257"/>
      <c r="OWU815" s="257"/>
      <c r="OWV815" s="257"/>
      <c r="OWW815" s="257"/>
      <c r="OWX815" s="257"/>
      <c r="OWY815" s="257"/>
      <c r="OWZ815" s="257"/>
      <c r="OXA815" s="257"/>
      <c r="OXB815" s="257"/>
      <c r="OXC815" s="257"/>
      <c r="OXD815" s="257"/>
      <c r="OXE815" s="257"/>
      <c r="OXF815" s="257"/>
      <c r="OXG815" s="257"/>
      <c r="OXH815" s="257"/>
      <c r="OXI815" s="257"/>
      <c r="OXJ815" s="257"/>
      <c r="OXK815" s="257"/>
      <c r="OXL815" s="257"/>
      <c r="OXM815" s="257"/>
      <c r="OXN815" s="257"/>
      <c r="OXO815" s="257"/>
      <c r="OXP815" s="257"/>
      <c r="OXQ815" s="257"/>
      <c r="OXR815" s="257"/>
      <c r="OXS815" s="257"/>
      <c r="OXT815" s="257"/>
      <c r="OXU815" s="257"/>
      <c r="OXV815" s="257"/>
      <c r="OXW815" s="257"/>
      <c r="OXX815" s="257"/>
      <c r="OXY815" s="257"/>
      <c r="OXZ815" s="257"/>
      <c r="OYA815" s="257"/>
      <c r="OYB815" s="257"/>
      <c r="OYC815" s="257"/>
      <c r="OYD815" s="257"/>
      <c r="OYE815" s="257"/>
      <c r="OYF815" s="257"/>
      <c r="OYG815" s="257"/>
      <c r="OYH815" s="257"/>
      <c r="OYI815" s="257"/>
      <c r="OYJ815" s="257"/>
      <c r="OYK815" s="257"/>
      <c r="OYL815" s="257"/>
      <c r="OYM815" s="257"/>
      <c r="OYN815" s="257"/>
      <c r="OYO815" s="257"/>
      <c r="OYP815" s="257"/>
      <c r="OYQ815" s="257"/>
      <c r="OYR815" s="257"/>
      <c r="OYS815" s="257"/>
      <c r="OYT815" s="257"/>
      <c r="OYU815" s="257"/>
      <c r="OYV815" s="257"/>
      <c r="OYW815" s="257"/>
      <c r="OYX815" s="257"/>
      <c r="OYY815" s="257"/>
      <c r="OYZ815" s="257"/>
      <c r="OZA815" s="257"/>
      <c r="OZB815" s="257"/>
      <c r="OZC815" s="257"/>
      <c r="OZD815" s="257"/>
      <c r="OZE815" s="257"/>
      <c r="OZF815" s="257"/>
      <c r="OZG815" s="257"/>
      <c r="OZH815" s="257"/>
      <c r="OZI815" s="257"/>
      <c r="OZJ815" s="257"/>
      <c r="OZK815" s="257"/>
      <c r="OZL815" s="257"/>
      <c r="OZM815" s="257"/>
      <c r="OZN815" s="257"/>
      <c r="OZO815" s="257"/>
      <c r="OZP815" s="257"/>
      <c r="OZQ815" s="257"/>
      <c r="OZR815" s="257"/>
      <c r="OZS815" s="257"/>
      <c r="OZT815" s="257"/>
      <c r="OZU815" s="257"/>
      <c r="OZV815" s="257"/>
      <c r="OZW815" s="257"/>
      <c r="OZX815" s="257"/>
      <c r="OZY815" s="257"/>
      <c r="OZZ815" s="257"/>
      <c r="PAA815" s="257"/>
      <c r="PAB815" s="257"/>
      <c r="PAC815" s="257"/>
      <c r="PAD815" s="257"/>
      <c r="PAE815" s="257"/>
      <c r="PAF815" s="257"/>
      <c r="PAG815" s="257"/>
      <c r="PAH815" s="257"/>
      <c r="PAI815" s="257"/>
      <c r="PAJ815" s="257"/>
      <c r="PAK815" s="257"/>
      <c r="PAL815" s="257"/>
      <c r="PAM815" s="257"/>
      <c r="PAN815" s="257"/>
      <c r="PAO815" s="257"/>
      <c r="PAP815" s="257"/>
      <c r="PAQ815" s="257"/>
      <c r="PAR815" s="257"/>
      <c r="PAS815" s="257"/>
      <c r="PAT815" s="257"/>
      <c r="PAU815" s="257"/>
      <c r="PAV815" s="257"/>
      <c r="PAW815" s="257"/>
      <c r="PAX815" s="257"/>
      <c r="PAY815" s="257"/>
      <c r="PAZ815" s="257"/>
      <c r="PBA815" s="257"/>
      <c r="PBB815" s="257"/>
      <c r="PBC815" s="257"/>
      <c r="PBD815" s="257"/>
      <c r="PBE815" s="257"/>
      <c r="PBF815" s="257"/>
      <c r="PBG815" s="257"/>
      <c r="PBH815" s="257"/>
      <c r="PBI815" s="257"/>
      <c r="PBJ815" s="257"/>
      <c r="PBK815" s="257"/>
      <c r="PBL815" s="257"/>
      <c r="PBM815" s="257"/>
      <c r="PBN815" s="257"/>
      <c r="PBO815" s="257"/>
      <c r="PBP815" s="257"/>
      <c r="PBQ815" s="257"/>
      <c r="PBR815" s="257"/>
      <c r="PBS815" s="257"/>
      <c r="PBT815" s="257"/>
      <c r="PBU815" s="257"/>
      <c r="PBV815" s="257"/>
      <c r="PBW815" s="257"/>
      <c r="PBX815" s="257"/>
      <c r="PBY815" s="257"/>
      <c r="PBZ815" s="257"/>
      <c r="PCA815" s="257"/>
      <c r="PCB815" s="257"/>
      <c r="PCC815" s="257"/>
      <c r="PCD815" s="257"/>
      <c r="PCE815" s="257"/>
      <c r="PCF815" s="257"/>
      <c r="PCG815" s="257"/>
      <c r="PCH815" s="257"/>
      <c r="PCI815" s="257"/>
      <c r="PCJ815" s="257"/>
      <c r="PCK815" s="257"/>
      <c r="PCL815" s="257"/>
      <c r="PCM815" s="257"/>
      <c r="PCN815" s="257"/>
      <c r="PCO815" s="257"/>
      <c r="PCP815" s="257"/>
      <c r="PCQ815" s="257"/>
      <c r="PCR815" s="257"/>
      <c r="PCS815" s="257"/>
      <c r="PCT815" s="257"/>
      <c r="PCU815" s="257"/>
      <c r="PCV815" s="257"/>
      <c r="PCW815" s="257"/>
      <c r="PCX815" s="257"/>
      <c r="PCY815" s="257"/>
      <c r="PCZ815" s="257"/>
      <c r="PDA815" s="257"/>
      <c r="PDB815" s="257"/>
      <c r="PDC815" s="257"/>
      <c r="PDD815" s="257"/>
      <c r="PDE815" s="257"/>
      <c r="PDF815" s="257"/>
      <c r="PDG815" s="257"/>
      <c r="PDH815" s="257"/>
      <c r="PDI815" s="257"/>
      <c r="PDJ815" s="257"/>
      <c r="PDK815" s="257"/>
      <c r="PDL815" s="257"/>
      <c r="PDM815" s="257"/>
      <c r="PDN815" s="257"/>
      <c r="PDO815" s="257"/>
      <c r="PDP815" s="257"/>
      <c r="PDQ815" s="257"/>
      <c r="PDR815" s="257"/>
      <c r="PDS815" s="257"/>
      <c r="PDT815" s="257"/>
      <c r="PDU815" s="257"/>
      <c r="PDV815" s="257"/>
      <c r="PDW815" s="257"/>
      <c r="PDX815" s="257"/>
      <c r="PDY815" s="257"/>
      <c r="PDZ815" s="257"/>
      <c r="PEA815" s="257"/>
      <c r="PEB815" s="257"/>
      <c r="PEC815" s="257"/>
      <c r="PED815" s="257"/>
      <c r="PEE815" s="257"/>
      <c r="PEF815" s="257"/>
      <c r="PEG815" s="257"/>
      <c r="PEH815" s="257"/>
      <c r="PEI815" s="257"/>
      <c r="PEJ815" s="257"/>
      <c r="PEK815" s="257"/>
      <c r="PEL815" s="257"/>
      <c r="PEM815" s="257"/>
      <c r="PEN815" s="257"/>
      <c r="PEO815" s="257"/>
      <c r="PEP815" s="257"/>
      <c r="PEQ815" s="257"/>
      <c r="PER815" s="257"/>
      <c r="PES815" s="257"/>
      <c r="PET815" s="257"/>
      <c r="PEU815" s="257"/>
      <c r="PEV815" s="257"/>
      <c r="PEW815" s="257"/>
      <c r="PEX815" s="257"/>
      <c r="PEY815" s="257"/>
      <c r="PEZ815" s="257"/>
      <c r="PFA815" s="257"/>
      <c r="PFB815" s="257"/>
      <c r="PFC815" s="257"/>
      <c r="PFD815" s="257"/>
      <c r="PFE815" s="257"/>
      <c r="PFF815" s="257"/>
      <c r="PFG815" s="257"/>
      <c r="PFH815" s="257"/>
      <c r="PFI815" s="257"/>
      <c r="PFJ815" s="257"/>
      <c r="PFK815" s="257"/>
      <c r="PFL815" s="257"/>
      <c r="PFM815" s="257"/>
      <c r="PFN815" s="257"/>
      <c r="PFO815" s="257"/>
      <c r="PFP815" s="257"/>
      <c r="PFQ815" s="257"/>
      <c r="PFR815" s="257"/>
      <c r="PFS815" s="257"/>
      <c r="PFT815" s="257"/>
      <c r="PFU815" s="257"/>
      <c r="PFV815" s="257"/>
      <c r="PFW815" s="257"/>
      <c r="PFX815" s="257"/>
      <c r="PFY815" s="257"/>
      <c r="PFZ815" s="257"/>
      <c r="PGA815" s="257"/>
      <c r="PGB815" s="257"/>
      <c r="PGC815" s="257"/>
      <c r="PGD815" s="257"/>
      <c r="PGE815" s="257"/>
      <c r="PGF815" s="257"/>
      <c r="PGG815" s="257"/>
      <c r="PGH815" s="257"/>
      <c r="PGI815" s="257"/>
      <c r="PGJ815" s="257"/>
      <c r="PGK815" s="257"/>
      <c r="PGL815" s="257"/>
      <c r="PGM815" s="257"/>
      <c r="PGN815" s="257"/>
      <c r="PGO815" s="257"/>
      <c r="PGP815" s="257"/>
      <c r="PGQ815" s="257"/>
      <c r="PGR815" s="257"/>
      <c r="PGS815" s="257"/>
      <c r="PGT815" s="257"/>
      <c r="PGU815" s="257"/>
      <c r="PGV815" s="257"/>
      <c r="PGW815" s="257"/>
      <c r="PGX815" s="257"/>
      <c r="PGY815" s="257"/>
      <c r="PGZ815" s="257"/>
      <c r="PHA815" s="257"/>
      <c r="PHB815" s="257"/>
      <c r="PHC815" s="257"/>
      <c r="PHD815" s="257"/>
      <c r="PHE815" s="257"/>
      <c r="PHF815" s="257"/>
      <c r="PHG815" s="257"/>
      <c r="PHH815" s="257"/>
      <c r="PHI815" s="257"/>
      <c r="PHJ815" s="257"/>
      <c r="PHK815" s="257"/>
      <c r="PHL815" s="257"/>
      <c r="PHM815" s="257"/>
      <c r="PHN815" s="257"/>
      <c r="PHO815" s="257"/>
      <c r="PHP815" s="257"/>
      <c r="PHQ815" s="257"/>
      <c r="PHR815" s="257"/>
      <c r="PHS815" s="257"/>
      <c r="PHT815" s="257"/>
      <c r="PHU815" s="257"/>
      <c r="PHV815" s="257"/>
      <c r="PHW815" s="257"/>
      <c r="PHX815" s="257"/>
      <c r="PHY815" s="257"/>
      <c r="PHZ815" s="257"/>
      <c r="PIA815" s="257"/>
      <c r="PIB815" s="257"/>
      <c r="PIC815" s="257"/>
      <c r="PID815" s="257"/>
      <c r="PIE815" s="257"/>
      <c r="PIF815" s="257"/>
      <c r="PIG815" s="257"/>
      <c r="PIH815" s="257"/>
      <c r="PII815" s="257"/>
      <c r="PIJ815" s="257"/>
      <c r="PIK815" s="257"/>
      <c r="PIL815" s="257"/>
      <c r="PIM815" s="257"/>
      <c r="PIN815" s="257"/>
      <c r="PIO815" s="257"/>
      <c r="PIP815" s="257"/>
      <c r="PIQ815" s="257"/>
      <c r="PIR815" s="257"/>
      <c r="PIS815" s="257"/>
      <c r="PIT815" s="257"/>
      <c r="PIU815" s="257"/>
      <c r="PIV815" s="257"/>
      <c r="PIW815" s="257"/>
      <c r="PIX815" s="257"/>
      <c r="PIY815" s="257"/>
      <c r="PIZ815" s="257"/>
      <c r="PJA815" s="257"/>
      <c r="PJB815" s="257"/>
      <c r="PJC815" s="257"/>
      <c r="PJD815" s="257"/>
      <c r="PJE815" s="257"/>
      <c r="PJF815" s="257"/>
      <c r="PJG815" s="257"/>
      <c r="PJH815" s="257"/>
      <c r="PJI815" s="257"/>
      <c r="PJJ815" s="257"/>
      <c r="PJK815" s="257"/>
      <c r="PJL815" s="257"/>
      <c r="PJM815" s="257"/>
      <c r="PJN815" s="257"/>
      <c r="PJO815" s="257"/>
      <c r="PJP815" s="257"/>
      <c r="PJQ815" s="257"/>
      <c r="PJR815" s="257"/>
      <c r="PJS815" s="257"/>
      <c r="PJT815" s="257"/>
      <c r="PJU815" s="257"/>
      <c r="PJV815" s="257"/>
      <c r="PJW815" s="257"/>
      <c r="PJX815" s="257"/>
      <c r="PJY815" s="257"/>
      <c r="PJZ815" s="257"/>
      <c r="PKA815" s="257"/>
      <c r="PKB815" s="257"/>
      <c r="PKC815" s="257"/>
      <c r="PKD815" s="257"/>
      <c r="PKE815" s="257"/>
      <c r="PKF815" s="257"/>
      <c r="PKG815" s="257"/>
      <c r="PKH815" s="257"/>
      <c r="PKI815" s="257"/>
      <c r="PKJ815" s="257"/>
      <c r="PKK815" s="257"/>
      <c r="PKL815" s="257"/>
      <c r="PKM815" s="257"/>
      <c r="PKN815" s="257"/>
      <c r="PKO815" s="257"/>
      <c r="PKP815" s="257"/>
      <c r="PKQ815" s="257"/>
      <c r="PKR815" s="257"/>
      <c r="PKS815" s="257"/>
      <c r="PKT815" s="257"/>
      <c r="PKU815" s="257"/>
      <c r="PKV815" s="257"/>
      <c r="PKW815" s="257"/>
      <c r="PKX815" s="257"/>
      <c r="PKY815" s="257"/>
      <c r="PKZ815" s="257"/>
      <c r="PLA815" s="257"/>
      <c r="PLB815" s="257"/>
      <c r="PLC815" s="257"/>
      <c r="PLD815" s="257"/>
      <c r="PLE815" s="257"/>
      <c r="PLF815" s="257"/>
      <c r="PLG815" s="257"/>
      <c r="PLH815" s="257"/>
      <c r="PLI815" s="257"/>
      <c r="PLJ815" s="257"/>
      <c r="PLK815" s="257"/>
      <c r="PLL815" s="257"/>
      <c r="PLM815" s="257"/>
      <c r="PLN815" s="257"/>
      <c r="PLO815" s="257"/>
      <c r="PLP815" s="257"/>
      <c r="PLQ815" s="257"/>
      <c r="PLR815" s="257"/>
      <c r="PLS815" s="257"/>
      <c r="PLT815" s="257"/>
      <c r="PLU815" s="257"/>
      <c r="PLV815" s="257"/>
      <c r="PLW815" s="257"/>
      <c r="PLX815" s="257"/>
      <c r="PLY815" s="257"/>
      <c r="PLZ815" s="257"/>
      <c r="PMA815" s="257"/>
      <c r="PMB815" s="257"/>
      <c r="PMC815" s="257"/>
      <c r="PMD815" s="257"/>
      <c r="PME815" s="257"/>
      <c r="PMF815" s="257"/>
      <c r="PMG815" s="257"/>
      <c r="PMH815" s="257"/>
      <c r="PMI815" s="257"/>
      <c r="PMJ815" s="257"/>
      <c r="PMK815" s="257"/>
      <c r="PML815" s="257"/>
      <c r="PMM815" s="257"/>
      <c r="PMN815" s="257"/>
      <c r="PMO815" s="257"/>
      <c r="PMP815" s="257"/>
      <c r="PMQ815" s="257"/>
      <c r="PMR815" s="257"/>
      <c r="PMS815" s="257"/>
      <c r="PMT815" s="257"/>
      <c r="PMU815" s="257"/>
      <c r="PMV815" s="257"/>
      <c r="PMW815" s="257"/>
      <c r="PMX815" s="257"/>
      <c r="PMY815" s="257"/>
      <c r="PMZ815" s="257"/>
      <c r="PNA815" s="257"/>
      <c r="PNB815" s="257"/>
      <c r="PNC815" s="257"/>
      <c r="PND815" s="257"/>
      <c r="PNE815" s="257"/>
      <c r="PNF815" s="257"/>
      <c r="PNG815" s="257"/>
      <c r="PNH815" s="257"/>
      <c r="PNI815" s="257"/>
      <c r="PNJ815" s="257"/>
      <c r="PNK815" s="257"/>
      <c r="PNL815" s="257"/>
      <c r="PNM815" s="257"/>
      <c r="PNN815" s="257"/>
      <c r="PNO815" s="257"/>
      <c r="PNP815" s="257"/>
      <c r="PNQ815" s="257"/>
      <c r="PNR815" s="257"/>
      <c r="PNS815" s="257"/>
      <c r="PNT815" s="257"/>
      <c r="PNU815" s="257"/>
      <c r="PNV815" s="257"/>
      <c r="PNW815" s="257"/>
      <c r="PNX815" s="257"/>
      <c r="PNY815" s="257"/>
      <c r="PNZ815" s="257"/>
      <c r="POA815" s="257"/>
      <c r="POB815" s="257"/>
      <c r="POC815" s="257"/>
      <c r="POD815" s="257"/>
      <c r="POE815" s="257"/>
      <c r="POF815" s="257"/>
      <c r="POG815" s="257"/>
      <c r="POH815" s="257"/>
      <c r="POI815" s="257"/>
      <c r="POJ815" s="257"/>
      <c r="POK815" s="257"/>
      <c r="POL815" s="257"/>
      <c r="POM815" s="257"/>
      <c r="PON815" s="257"/>
      <c r="POO815" s="257"/>
      <c r="POP815" s="257"/>
      <c r="POQ815" s="257"/>
      <c r="POR815" s="257"/>
      <c r="POS815" s="257"/>
      <c r="POT815" s="257"/>
      <c r="POU815" s="257"/>
      <c r="POV815" s="257"/>
      <c r="POW815" s="257"/>
      <c r="POX815" s="257"/>
      <c r="POY815" s="257"/>
      <c r="POZ815" s="257"/>
      <c r="PPA815" s="257"/>
      <c r="PPB815" s="257"/>
      <c r="PPC815" s="257"/>
      <c r="PPD815" s="257"/>
      <c r="PPE815" s="257"/>
      <c r="PPF815" s="257"/>
      <c r="PPG815" s="257"/>
      <c r="PPH815" s="257"/>
      <c r="PPI815" s="257"/>
      <c r="PPJ815" s="257"/>
      <c r="PPK815" s="257"/>
      <c r="PPL815" s="257"/>
      <c r="PPM815" s="257"/>
      <c r="PPN815" s="257"/>
      <c r="PPO815" s="257"/>
      <c r="PPP815" s="257"/>
      <c r="PPQ815" s="257"/>
      <c r="PPR815" s="257"/>
      <c r="PPS815" s="257"/>
      <c r="PPT815" s="257"/>
      <c r="PPU815" s="257"/>
      <c r="PPV815" s="257"/>
      <c r="PPW815" s="257"/>
      <c r="PPX815" s="257"/>
      <c r="PPY815" s="257"/>
      <c r="PPZ815" s="257"/>
      <c r="PQA815" s="257"/>
      <c r="PQB815" s="257"/>
      <c r="PQC815" s="257"/>
      <c r="PQD815" s="257"/>
      <c r="PQE815" s="257"/>
      <c r="PQF815" s="257"/>
      <c r="PQG815" s="257"/>
      <c r="PQH815" s="257"/>
      <c r="PQI815" s="257"/>
      <c r="PQJ815" s="257"/>
      <c r="PQK815" s="257"/>
      <c r="PQL815" s="257"/>
      <c r="PQM815" s="257"/>
      <c r="PQN815" s="257"/>
      <c r="PQO815" s="257"/>
      <c r="PQP815" s="257"/>
      <c r="PQQ815" s="257"/>
      <c r="PQR815" s="257"/>
      <c r="PQS815" s="257"/>
      <c r="PQT815" s="257"/>
      <c r="PQU815" s="257"/>
      <c r="PQV815" s="257"/>
      <c r="PQW815" s="257"/>
      <c r="PQX815" s="257"/>
      <c r="PQY815" s="257"/>
      <c r="PQZ815" s="257"/>
      <c r="PRA815" s="257"/>
      <c r="PRB815" s="257"/>
      <c r="PRC815" s="257"/>
      <c r="PRD815" s="257"/>
      <c r="PRE815" s="257"/>
      <c r="PRF815" s="257"/>
      <c r="PRG815" s="257"/>
      <c r="PRH815" s="257"/>
      <c r="PRI815" s="257"/>
      <c r="PRJ815" s="257"/>
      <c r="PRK815" s="257"/>
      <c r="PRL815" s="257"/>
      <c r="PRM815" s="257"/>
      <c r="PRN815" s="257"/>
      <c r="PRO815" s="257"/>
      <c r="PRP815" s="257"/>
      <c r="PRQ815" s="257"/>
      <c r="PRR815" s="257"/>
      <c r="PRS815" s="257"/>
      <c r="PRT815" s="257"/>
      <c r="PRU815" s="257"/>
      <c r="PRV815" s="257"/>
      <c r="PRW815" s="257"/>
      <c r="PRX815" s="257"/>
      <c r="PRY815" s="257"/>
      <c r="PRZ815" s="257"/>
      <c r="PSA815" s="257"/>
      <c r="PSB815" s="257"/>
      <c r="PSC815" s="257"/>
      <c r="PSD815" s="257"/>
      <c r="PSE815" s="257"/>
      <c r="PSF815" s="257"/>
      <c r="PSG815" s="257"/>
      <c r="PSH815" s="257"/>
      <c r="PSI815" s="257"/>
      <c r="PSJ815" s="257"/>
      <c r="PSK815" s="257"/>
      <c r="PSL815" s="257"/>
      <c r="PSM815" s="257"/>
      <c r="PSN815" s="257"/>
      <c r="PSO815" s="257"/>
      <c r="PSP815" s="257"/>
      <c r="PSQ815" s="257"/>
      <c r="PSR815" s="257"/>
      <c r="PSS815" s="257"/>
      <c r="PST815" s="257"/>
      <c r="PSU815" s="257"/>
      <c r="PSV815" s="257"/>
      <c r="PSW815" s="257"/>
      <c r="PSX815" s="257"/>
      <c r="PSY815" s="257"/>
      <c r="PSZ815" s="257"/>
      <c r="PTA815" s="257"/>
      <c r="PTB815" s="257"/>
      <c r="PTC815" s="257"/>
      <c r="PTD815" s="257"/>
      <c r="PTE815" s="257"/>
      <c r="PTF815" s="257"/>
      <c r="PTG815" s="257"/>
      <c r="PTH815" s="257"/>
      <c r="PTI815" s="257"/>
      <c r="PTJ815" s="257"/>
      <c r="PTK815" s="257"/>
      <c r="PTL815" s="257"/>
      <c r="PTM815" s="257"/>
      <c r="PTN815" s="257"/>
      <c r="PTO815" s="257"/>
      <c r="PTP815" s="257"/>
      <c r="PTQ815" s="257"/>
      <c r="PTR815" s="257"/>
      <c r="PTS815" s="257"/>
      <c r="PTT815" s="257"/>
      <c r="PTU815" s="257"/>
      <c r="PTV815" s="257"/>
      <c r="PTW815" s="257"/>
      <c r="PTX815" s="257"/>
      <c r="PTY815" s="257"/>
      <c r="PTZ815" s="257"/>
      <c r="PUA815" s="257"/>
      <c r="PUB815" s="257"/>
      <c r="PUC815" s="257"/>
      <c r="PUD815" s="257"/>
      <c r="PUE815" s="257"/>
      <c r="PUF815" s="257"/>
      <c r="PUG815" s="257"/>
      <c r="PUH815" s="257"/>
      <c r="PUI815" s="257"/>
      <c r="PUJ815" s="257"/>
      <c r="PUK815" s="257"/>
      <c r="PUL815" s="257"/>
      <c r="PUM815" s="257"/>
      <c r="PUN815" s="257"/>
      <c r="PUO815" s="257"/>
      <c r="PUP815" s="257"/>
      <c r="PUQ815" s="257"/>
      <c r="PUR815" s="257"/>
      <c r="PUS815" s="257"/>
      <c r="PUT815" s="257"/>
      <c r="PUU815" s="257"/>
      <c r="PUV815" s="257"/>
      <c r="PUW815" s="257"/>
      <c r="PUX815" s="257"/>
      <c r="PUY815" s="257"/>
      <c r="PUZ815" s="257"/>
      <c r="PVA815" s="257"/>
      <c r="PVB815" s="257"/>
      <c r="PVC815" s="257"/>
      <c r="PVD815" s="257"/>
      <c r="PVE815" s="257"/>
      <c r="PVF815" s="257"/>
      <c r="PVG815" s="257"/>
      <c r="PVH815" s="257"/>
      <c r="PVI815" s="257"/>
      <c r="PVJ815" s="257"/>
      <c r="PVK815" s="257"/>
      <c r="PVL815" s="257"/>
      <c r="PVM815" s="257"/>
      <c r="PVN815" s="257"/>
      <c r="PVO815" s="257"/>
      <c r="PVP815" s="257"/>
      <c r="PVQ815" s="257"/>
      <c r="PVR815" s="257"/>
      <c r="PVS815" s="257"/>
      <c r="PVT815" s="257"/>
      <c r="PVU815" s="257"/>
      <c r="PVV815" s="257"/>
      <c r="PVW815" s="257"/>
      <c r="PVX815" s="257"/>
      <c r="PVY815" s="257"/>
      <c r="PVZ815" s="257"/>
      <c r="PWA815" s="257"/>
      <c r="PWB815" s="257"/>
      <c r="PWC815" s="257"/>
      <c r="PWD815" s="257"/>
      <c r="PWE815" s="257"/>
      <c r="PWF815" s="257"/>
      <c r="PWG815" s="257"/>
      <c r="PWH815" s="257"/>
      <c r="PWI815" s="257"/>
      <c r="PWJ815" s="257"/>
      <c r="PWK815" s="257"/>
      <c r="PWL815" s="257"/>
      <c r="PWM815" s="257"/>
      <c r="PWN815" s="257"/>
      <c r="PWO815" s="257"/>
      <c r="PWP815" s="257"/>
      <c r="PWQ815" s="257"/>
      <c r="PWR815" s="257"/>
      <c r="PWS815" s="257"/>
      <c r="PWT815" s="257"/>
      <c r="PWU815" s="257"/>
      <c r="PWV815" s="257"/>
      <c r="PWW815" s="257"/>
      <c r="PWX815" s="257"/>
      <c r="PWY815" s="257"/>
      <c r="PWZ815" s="257"/>
      <c r="PXA815" s="257"/>
      <c r="PXB815" s="257"/>
      <c r="PXC815" s="257"/>
      <c r="PXD815" s="257"/>
      <c r="PXE815" s="257"/>
      <c r="PXF815" s="257"/>
      <c r="PXG815" s="257"/>
      <c r="PXH815" s="257"/>
      <c r="PXI815" s="257"/>
      <c r="PXJ815" s="257"/>
      <c r="PXK815" s="257"/>
      <c r="PXL815" s="257"/>
      <c r="PXM815" s="257"/>
      <c r="PXN815" s="257"/>
      <c r="PXO815" s="257"/>
      <c r="PXP815" s="257"/>
      <c r="PXQ815" s="257"/>
      <c r="PXR815" s="257"/>
      <c r="PXS815" s="257"/>
      <c r="PXT815" s="257"/>
      <c r="PXU815" s="257"/>
      <c r="PXV815" s="257"/>
      <c r="PXW815" s="257"/>
      <c r="PXX815" s="257"/>
      <c r="PXY815" s="257"/>
      <c r="PXZ815" s="257"/>
      <c r="PYA815" s="257"/>
      <c r="PYB815" s="257"/>
      <c r="PYC815" s="257"/>
      <c r="PYD815" s="257"/>
      <c r="PYE815" s="257"/>
      <c r="PYF815" s="257"/>
      <c r="PYG815" s="257"/>
      <c r="PYH815" s="257"/>
      <c r="PYI815" s="257"/>
      <c r="PYJ815" s="257"/>
      <c r="PYK815" s="257"/>
      <c r="PYL815" s="257"/>
      <c r="PYM815" s="257"/>
      <c r="PYN815" s="257"/>
      <c r="PYO815" s="257"/>
      <c r="PYP815" s="257"/>
      <c r="PYQ815" s="257"/>
      <c r="PYR815" s="257"/>
      <c r="PYS815" s="257"/>
      <c r="PYT815" s="257"/>
      <c r="PYU815" s="257"/>
      <c r="PYV815" s="257"/>
      <c r="PYW815" s="257"/>
      <c r="PYX815" s="257"/>
      <c r="PYY815" s="257"/>
      <c r="PYZ815" s="257"/>
      <c r="PZA815" s="257"/>
      <c r="PZB815" s="257"/>
      <c r="PZC815" s="257"/>
      <c r="PZD815" s="257"/>
      <c r="PZE815" s="257"/>
      <c r="PZF815" s="257"/>
      <c r="PZG815" s="257"/>
      <c r="PZH815" s="257"/>
      <c r="PZI815" s="257"/>
      <c r="PZJ815" s="257"/>
      <c r="PZK815" s="257"/>
      <c r="PZL815" s="257"/>
      <c r="PZM815" s="257"/>
      <c r="PZN815" s="257"/>
      <c r="PZO815" s="257"/>
      <c r="PZP815" s="257"/>
      <c r="PZQ815" s="257"/>
      <c r="PZR815" s="257"/>
      <c r="PZS815" s="257"/>
      <c r="PZT815" s="257"/>
      <c r="PZU815" s="257"/>
      <c r="PZV815" s="257"/>
      <c r="PZW815" s="257"/>
      <c r="PZX815" s="257"/>
      <c r="PZY815" s="257"/>
      <c r="PZZ815" s="257"/>
      <c r="QAA815" s="257"/>
      <c r="QAB815" s="257"/>
      <c r="QAC815" s="257"/>
      <c r="QAD815" s="257"/>
      <c r="QAE815" s="257"/>
      <c r="QAF815" s="257"/>
      <c r="QAG815" s="257"/>
      <c r="QAH815" s="257"/>
      <c r="QAI815" s="257"/>
      <c r="QAJ815" s="257"/>
      <c r="QAK815" s="257"/>
      <c r="QAL815" s="257"/>
      <c r="QAM815" s="257"/>
      <c r="QAN815" s="257"/>
      <c r="QAO815" s="257"/>
      <c r="QAP815" s="257"/>
      <c r="QAQ815" s="257"/>
      <c r="QAR815" s="257"/>
      <c r="QAS815" s="257"/>
      <c r="QAT815" s="257"/>
      <c r="QAU815" s="257"/>
      <c r="QAV815" s="257"/>
      <c r="QAW815" s="257"/>
      <c r="QAX815" s="257"/>
      <c r="QAY815" s="257"/>
      <c r="QAZ815" s="257"/>
      <c r="QBA815" s="257"/>
      <c r="QBB815" s="257"/>
      <c r="QBC815" s="257"/>
      <c r="QBD815" s="257"/>
      <c r="QBE815" s="257"/>
      <c r="QBF815" s="257"/>
      <c r="QBG815" s="257"/>
      <c r="QBH815" s="257"/>
      <c r="QBI815" s="257"/>
      <c r="QBJ815" s="257"/>
      <c r="QBK815" s="257"/>
      <c r="QBL815" s="257"/>
      <c r="QBM815" s="257"/>
      <c r="QBN815" s="257"/>
      <c r="QBO815" s="257"/>
      <c r="QBP815" s="257"/>
      <c r="QBQ815" s="257"/>
      <c r="QBR815" s="257"/>
      <c r="QBS815" s="257"/>
      <c r="QBT815" s="257"/>
      <c r="QBU815" s="257"/>
      <c r="QBV815" s="257"/>
      <c r="QBW815" s="257"/>
      <c r="QBX815" s="257"/>
      <c r="QBY815" s="257"/>
      <c r="QBZ815" s="257"/>
      <c r="QCA815" s="257"/>
      <c r="QCB815" s="257"/>
      <c r="QCC815" s="257"/>
      <c r="QCD815" s="257"/>
      <c r="QCE815" s="257"/>
      <c r="QCF815" s="257"/>
      <c r="QCG815" s="257"/>
      <c r="QCH815" s="257"/>
      <c r="QCI815" s="257"/>
      <c r="QCJ815" s="257"/>
      <c r="QCK815" s="257"/>
      <c r="QCL815" s="257"/>
      <c r="QCM815" s="257"/>
      <c r="QCN815" s="257"/>
      <c r="QCO815" s="257"/>
      <c r="QCP815" s="257"/>
      <c r="QCQ815" s="257"/>
      <c r="QCR815" s="257"/>
      <c r="QCS815" s="257"/>
      <c r="QCT815" s="257"/>
      <c r="QCU815" s="257"/>
      <c r="QCV815" s="257"/>
      <c r="QCW815" s="257"/>
      <c r="QCX815" s="257"/>
      <c r="QCY815" s="257"/>
      <c r="QCZ815" s="257"/>
      <c r="QDA815" s="257"/>
      <c r="QDB815" s="257"/>
      <c r="QDC815" s="257"/>
      <c r="QDD815" s="257"/>
      <c r="QDE815" s="257"/>
      <c r="QDF815" s="257"/>
      <c r="QDG815" s="257"/>
      <c r="QDH815" s="257"/>
      <c r="QDI815" s="257"/>
      <c r="QDJ815" s="257"/>
      <c r="QDK815" s="257"/>
      <c r="QDL815" s="257"/>
      <c r="QDM815" s="257"/>
      <c r="QDN815" s="257"/>
      <c r="QDO815" s="257"/>
      <c r="QDP815" s="257"/>
      <c r="QDQ815" s="257"/>
      <c r="QDR815" s="257"/>
      <c r="QDS815" s="257"/>
      <c r="QDT815" s="257"/>
      <c r="QDU815" s="257"/>
      <c r="QDV815" s="257"/>
      <c r="QDW815" s="257"/>
      <c r="QDX815" s="257"/>
      <c r="QDY815" s="257"/>
      <c r="QDZ815" s="257"/>
      <c r="QEA815" s="257"/>
      <c r="QEB815" s="257"/>
      <c r="QEC815" s="257"/>
      <c r="QED815" s="257"/>
      <c r="QEE815" s="257"/>
      <c r="QEF815" s="257"/>
      <c r="QEG815" s="257"/>
      <c r="QEH815" s="257"/>
      <c r="QEI815" s="257"/>
      <c r="QEJ815" s="257"/>
      <c r="QEK815" s="257"/>
      <c r="QEL815" s="257"/>
      <c r="QEM815" s="257"/>
      <c r="QEN815" s="257"/>
      <c r="QEO815" s="257"/>
      <c r="QEP815" s="257"/>
      <c r="QEQ815" s="257"/>
      <c r="QER815" s="257"/>
      <c r="QES815" s="257"/>
      <c r="QET815" s="257"/>
      <c r="QEU815" s="257"/>
      <c r="QEV815" s="257"/>
      <c r="QEW815" s="257"/>
      <c r="QEX815" s="257"/>
      <c r="QEY815" s="257"/>
      <c r="QEZ815" s="257"/>
      <c r="QFA815" s="257"/>
      <c r="QFB815" s="257"/>
      <c r="QFC815" s="257"/>
      <c r="QFD815" s="257"/>
      <c r="QFE815" s="257"/>
      <c r="QFF815" s="257"/>
      <c r="QFG815" s="257"/>
      <c r="QFH815" s="257"/>
      <c r="QFI815" s="257"/>
      <c r="QFJ815" s="257"/>
      <c r="QFK815" s="257"/>
      <c r="QFL815" s="257"/>
      <c r="QFM815" s="257"/>
      <c r="QFN815" s="257"/>
      <c r="QFO815" s="257"/>
      <c r="QFP815" s="257"/>
      <c r="QFQ815" s="257"/>
      <c r="QFR815" s="257"/>
      <c r="QFS815" s="257"/>
      <c r="QFT815" s="257"/>
      <c r="QFU815" s="257"/>
      <c r="QFV815" s="257"/>
      <c r="QFW815" s="257"/>
      <c r="QFX815" s="257"/>
      <c r="QFY815" s="257"/>
      <c r="QFZ815" s="257"/>
      <c r="QGA815" s="257"/>
      <c r="QGB815" s="257"/>
      <c r="QGC815" s="257"/>
      <c r="QGD815" s="257"/>
      <c r="QGE815" s="257"/>
      <c r="QGF815" s="257"/>
      <c r="QGG815" s="257"/>
      <c r="QGH815" s="257"/>
      <c r="QGI815" s="257"/>
      <c r="QGJ815" s="257"/>
      <c r="QGK815" s="257"/>
      <c r="QGL815" s="257"/>
      <c r="QGM815" s="257"/>
      <c r="QGN815" s="257"/>
      <c r="QGO815" s="257"/>
      <c r="QGP815" s="257"/>
      <c r="QGQ815" s="257"/>
      <c r="QGR815" s="257"/>
      <c r="QGS815" s="257"/>
      <c r="QGT815" s="257"/>
      <c r="QGU815" s="257"/>
      <c r="QGV815" s="257"/>
      <c r="QGW815" s="257"/>
      <c r="QGX815" s="257"/>
      <c r="QGY815" s="257"/>
      <c r="QGZ815" s="257"/>
      <c r="QHA815" s="257"/>
      <c r="QHB815" s="257"/>
      <c r="QHC815" s="257"/>
      <c r="QHD815" s="257"/>
      <c r="QHE815" s="257"/>
      <c r="QHF815" s="257"/>
      <c r="QHG815" s="257"/>
      <c r="QHH815" s="257"/>
      <c r="QHI815" s="257"/>
      <c r="QHJ815" s="257"/>
      <c r="QHK815" s="257"/>
      <c r="QHL815" s="257"/>
      <c r="QHM815" s="257"/>
      <c r="QHN815" s="257"/>
      <c r="QHO815" s="257"/>
      <c r="QHP815" s="257"/>
      <c r="QHQ815" s="257"/>
      <c r="QHR815" s="257"/>
      <c r="QHS815" s="257"/>
      <c r="QHT815" s="257"/>
      <c r="QHU815" s="257"/>
      <c r="QHV815" s="257"/>
      <c r="QHW815" s="257"/>
      <c r="QHX815" s="257"/>
      <c r="QHY815" s="257"/>
      <c r="QHZ815" s="257"/>
      <c r="QIA815" s="257"/>
      <c r="QIB815" s="257"/>
      <c r="QIC815" s="257"/>
      <c r="QID815" s="257"/>
      <c r="QIE815" s="257"/>
      <c r="QIF815" s="257"/>
      <c r="QIG815" s="257"/>
      <c r="QIH815" s="257"/>
      <c r="QII815" s="257"/>
      <c r="QIJ815" s="257"/>
      <c r="QIK815" s="257"/>
      <c r="QIL815" s="257"/>
      <c r="QIM815" s="257"/>
      <c r="QIN815" s="257"/>
      <c r="QIO815" s="257"/>
      <c r="QIP815" s="257"/>
      <c r="QIQ815" s="257"/>
      <c r="QIR815" s="257"/>
      <c r="QIS815" s="257"/>
      <c r="QIT815" s="257"/>
      <c r="QIU815" s="257"/>
      <c r="QIV815" s="257"/>
      <c r="QIW815" s="257"/>
      <c r="QIX815" s="257"/>
      <c r="QIY815" s="257"/>
      <c r="QIZ815" s="257"/>
      <c r="QJA815" s="257"/>
      <c r="QJB815" s="257"/>
      <c r="QJC815" s="257"/>
      <c r="QJD815" s="257"/>
      <c r="QJE815" s="257"/>
      <c r="QJF815" s="257"/>
      <c r="QJG815" s="257"/>
      <c r="QJH815" s="257"/>
      <c r="QJI815" s="257"/>
      <c r="QJJ815" s="257"/>
      <c r="QJK815" s="257"/>
      <c r="QJL815" s="257"/>
      <c r="QJM815" s="257"/>
      <c r="QJN815" s="257"/>
      <c r="QJO815" s="257"/>
      <c r="QJP815" s="257"/>
      <c r="QJQ815" s="257"/>
      <c r="QJR815" s="257"/>
      <c r="QJS815" s="257"/>
      <c r="QJT815" s="257"/>
      <c r="QJU815" s="257"/>
      <c r="QJV815" s="257"/>
      <c r="QJW815" s="257"/>
      <c r="QJX815" s="257"/>
      <c r="QJY815" s="257"/>
      <c r="QJZ815" s="257"/>
      <c r="QKA815" s="257"/>
      <c r="QKB815" s="257"/>
      <c r="QKC815" s="257"/>
      <c r="QKD815" s="257"/>
      <c r="QKE815" s="257"/>
      <c r="QKF815" s="257"/>
      <c r="QKG815" s="257"/>
      <c r="QKH815" s="257"/>
      <c r="QKI815" s="257"/>
      <c r="QKJ815" s="257"/>
      <c r="QKK815" s="257"/>
      <c r="QKL815" s="257"/>
      <c r="QKM815" s="257"/>
      <c r="QKN815" s="257"/>
      <c r="QKO815" s="257"/>
      <c r="QKP815" s="257"/>
      <c r="QKQ815" s="257"/>
      <c r="QKR815" s="257"/>
      <c r="QKS815" s="257"/>
      <c r="QKT815" s="257"/>
      <c r="QKU815" s="257"/>
      <c r="QKV815" s="257"/>
      <c r="QKW815" s="257"/>
      <c r="QKX815" s="257"/>
      <c r="QKY815" s="257"/>
      <c r="QKZ815" s="257"/>
      <c r="QLA815" s="257"/>
      <c r="QLB815" s="257"/>
      <c r="QLC815" s="257"/>
      <c r="QLD815" s="257"/>
      <c r="QLE815" s="257"/>
      <c r="QLF815" s="257"/>
      <c r="QLG815" s="257"/>
      <c r="QLH815" s="257"/>
      <c r="QLI815" s="257"/>
      <c r="QLJ815" s="257"/>
      <c r="QLK815" s="257"/>
      <c r="QLL815" s="257"/>
      <c r="QLM815" s="257"/>
      <c r="QLN815" s="257"/>
      <c r="QLO815" s="257"/>
      <c r="QLP815" s="257"/>
      <c r="QLQ815" s="257"/>
      <c r="QLR815" s="257"/>
      <c r="QLS815" s="257"/>
      <c r="QLT815" s="257"/>
      <c r="QLU815" s="257"/>
      <c r="QLV815" s="257"/>
      <c r="QLW815" s="257"/>
      <c r="QLX815" s="257"/>
      <c r="QLY815" s="257"/>
      <c r="QLZ815" s="257"/>
      <c r="QMA815" s="257"/>
      <c r="QMB815" s="257"/>
      <c r="QMC815" s="257"/>
      <c r="QMD815" s="257"/>
      <c r="QME815" s="257"/>
      <c r="QMF815" s="257"/>
      <c r="QMG815" s="257"/>
      <c r="QMH815" s="257"/>
      <c r="QMI815" s="257"/>
      <c r="QMJ815" s="257"/>
      <c r="QMK815" s="257"/>
      <c r="QML815" s="257"/>
      <c r="QMM815" s="257"/>
      <c r="QMN815" s="257"/>
      <c r="QMO815" s="257"/>
      <c r="QMP815" s="257"/>
      <c r="QMQ815" s="257"/>
      <c r="QMR815" s="257"/>
      <c r="QMS815" s="257"/>
      <c r="QMT815" s="257"/>
      <c r="QMU815" s="257"/>
      <c r="QMV815" s="257"/>
      <c r="QMW815" s="257"/>
      <c r="QMX815" s="257"/>
      <c r="QMY815" s="257"/>
      <c r="QMZ815" s="257"/>
      <c r="QNA815" s="257"/>
      <c r="QNB815" s="257"/>
      <c r="QNC815" s="257"/>
      <c r="QND815" s="257"/>
      <c r="QNE815" s="257"/>
      <c r="QNF815" s="257"/>
      <c r="QNG815" s="257"/>
      <c r="QNH815" s="257"/>
      <c r="QNI815" s="257"/>
      <c r="QNJ815" s="257"/>
      <c r="QNK815" s="257"/>
      <c r="QNL815" s="257"/>
      <c r="QNM815" s="257"/>
      <c r="QNN815" s="257"/>
      <c r="QNO815" s="257"/>
      <c r="QNP815" s="257"/>
      <c r="QNQ815" s="257"/>
      <c r="QNR815" s="257"/>
      <c r="QNS815" s="257"/>
      <c r="QNT815" s="257"/>
      <c r="QNU815" s="257"/>
      <c r="QNV815" s="257"/>
      <c r="QNW815" s="257"/>
      <c r="QNX815" s="257"/>
      <c r="QNY815" s="257"/>
      <c r="QNZ815" s="257"/>
      <c r="QOA815" s="257"/>
      <c r="QOB815" s="257"/>
      <c r="QOC815" s="257"/>
      <c r="QOD815" s="257"/>
      <c r="QOE815" s="257"/>
      <c r="QOF815" s="257"/>
      <c r="QOG815" s="257"/>
      <c r="QOH815" s="257"/>
      <c r="QOI815" s="257"/>
      <c r="QOJ815" s="257"/>
      <c r="QOK815" s="257"/>
      <c r="QOL815" s="257"/>
      <c r="QOM815" s="257"/>
      <c r="QON815" s="257"/>
      <c r="QOO815" s="257"/>
      <c r="QOP815" s="257"/>
      <c r="QOQ815" s="257"/>
      <c r="QOR815" s="257"/>
      <c r="QOS815" s="257"/>
      <c r="QOT815" s="257"/>
      <c r="QOU815" s="257"/>
      <c r="QOV815" s="257"/>
      <c r="QOW815" s="257"/>
      <c r="QOX815" s="257"/>
      <c r="QOY815" s="257"/>
      <c r="QOZ815" s="257"/>
      <c r="QPA815" s="257"/>
      <c r="QPB815" s="257"/>
      <c r="QPC815" s="257"/>
      <c r="QPD815" s="257"/>
      <c r="QPE815" s="257"/>
      <c r="QPF815" s="257"/>
      <c r="QPG815" s="257"/>
      <c r="QPH815" s="257"/>
      <c r="QPI815" s="257"/>
      <c r="QPJ815" s="257"/>
      <c r="QPK815" s="257"/>
      <c r="QPL815" s="257"/>
      <c r="QPM815" s="257"/>
      <c r="QPN815" s="257"/>
      <c r="QPO815" s="257"/>
      <c r="QPP815" s="257"/>
      <c r="QPQ815" s="257"/>
      <c r="QPR815" s="257"/>
      <c r="QPS815" s="257"/>
      <c r="QPT815" s="257"/>
      <c r="QPU815" s="257"/>
      <c r="QPV815" s="257"/>
      <c r="QPW815" s="257"/>
      <c r="QPX815" s="257"/>
      <c r="QPY815" s="257"/>
      <c r="QPZ815" s="257"/>
      <c r="QQA815" s="257"/>
      <c r="QQB815" s="257"/>
      <c r="QQC815" s="257"/>
      <c r="QQD815" s="257"/>
      <c r="QQE815" s="257"/>
      <c r="QQF815" s="257"/>
      <c r="QQG815" s="257"/>
      <c r="QQH815" s="257"/>
      <c r="QQI815" s="257"/>
      <c r="QQJ815" s="257"/>
      <c r="QQK815" s="257"/>
      <c r="QQL815" s="257"/>
      <c r="QQM815" s="257"/>
      <c r="QQN815" s="257"/>
      <c r="QQO815" s="257"/>
      <c r="QQP815" s="257"/>
      <c r="QQQ815" s="257"/>
      <c r="QQR815" s="257"/>
      <c r="QQS815" s="257"/>
      <c r="QQT815" s="257"/>
      <c r="QQU815" s="257"/>
      <c r="QQV815" s="257"/>
      <c r="QQW815" s="257"/>
      <c r="QQX815" s="257"/>
      <c r="QQY815" s="257"/>
      <c r="QQZ815" s="257"/>
      <c r="QRA815" s="257"/>
      <c r="QRB815" s="257"/>
      <c r="QRC815" s="257"/>
      <c r="QRD815" s="257"/>
      <c r="QRE815" s="257"/>
      <c r="QRF815" s="257"/>
      <c r="QRG815" s="257"/>
      <c r="QRH815" s="257"/>
      <c r="QRI815" s="257"/>
      <c r="QRJ815" s="257"/>
      <c r="QRK815" s="257"/>
      <c r="QRL815" s="257"/>
      <c r="QRM815" s="257"/>
      <c r="QRN815" s="257"/>
      <c r="QRO815" s="257"/>
      <c r="QRP815" s="257"/>
      <c r="QRQ815" s="257"/>
      <c r="QRR815" s="257"/>
      <c r="QRS815" s="257"/>
      <c r="QRT815" s="257"/>
      <c r="QRU815" s="257"/>
      <c r="QRV815" s="257"/>
      <c r="QRW815" s="257"/>
      <c r="QRX815" s="257"/>
      <c r="QRY815" s="257"/>
      <c r="QRZ815" s="257"/>
      <c r="QSA815" s="257"/>
      <c r="QSB815" s="257"/>
      <c r="QSC815" s="257"/>
      <c r="QSD815" s="257"/>
      <c r="QSE815" s="257"/>
      <c r="QSF815" s="257"/>
      <c r="QSG815" s="257"/>
      <c r="QSH815" s="257"/>
      <c r="QSI815" s="257"/>
      <c r="QSJ815" s="257"/>
      <c r="QSK815" s="257"/>
      <c r="QSL815" s="257"/>
      <c r="QSM815" s="257"/>
      <c r="QSN815" s="257"/>
      <c r="QSO815" s="257"/>
      <c r="QSP815" s="257"/>
      <c r="QSQ815" s="257"/>
      <c r="QSR815" s="257"/>
      <c r="QSS815" s="257"/>
      <c r="QST815" s="257"/>
      <c r="QSU815" s="257"/>
      <c r="QSV815" s="257"/>
      <c r="QSW815" s="257"/>
      <c r="QSX815" s="257"/>
      <c r="QSY815" s="257"/>
      <c r="QSZ815" s="257"/>
      <c r="QTA815" s="257"/>
      <c r="QTB815" s="257"/>
      <c r="QTC815" s="257"/>
      <c r="QTD815" s="257"/>
      <c r="QTE815" s="257"/>
      <c r="QTF815" s="257"/>
      <c r="QTG815" s="257"/>
      <c r="QTH815" s="257"/>
      <c r="QTI815" s="257"/>
      <c r="QTJ815" s="257"/>
      <c r="QTK815" s="257"/>
      <c r="QTL815" s="257"/>
      <c r="QTM815" s="257"/>
      <c r="QTN815" s="257"/>
      <c r="QTO815" s="257"/>
      <c r="QTP815" s="257"/>
      <c r="QTQ815" s="257"/>
      <c r="QTR815" s="257"/>
      <c r="QTS815" s="257"/>
      <c r="QTT815" s="257"/>
      <c r="QTU815" s="257"/>
      <c r="QTV815" s="257"/>
      <c r="QTW815" s="257"/>
      <c r="QTX815" s="257"/>
      <c r="QTY815" s="257"/>
      <c r="QTZ815" s="257"/>
      <c r="QUA815" s="257"/>
      <c r="QUB815" s="257"/>
      <c r="QUC815" s="257"/>
      <c r="QUD815" s="257"/>
      <c r="QUE815" s="257"/>
      <c r="QUF815" s="257"/>
      <c r="QUG815" s="257"/>
      <c r="QUH815" s="257"/>
      <c r="QUI815" s="257"/>
      <c r="QUJ815" s="257"/>
      <c r="QUK815" s="257"/>
      <c r="QUL815" s="257"/>
      <c r="QUM815" s="257"/>
      <c r="QUN815" s="257"/>
      <c r="QUO815" s="257"/>
      <c r="QUP815" s="257"/>
      <c r="QUQ815" s="257"/>
      <c r="QUR815" s="257"/>
      <c r="QUS815" s="257"/>
      <c r="QUT815" s="257"/>
      <c r="QUU815" s="257"/>
      <c r="QUV815" s="257"/>
      <c r="QUW815" s="257"/>
      <c r="QUX815" s="257"/>
      <c r="QUY815" s="257"/>
      <c r="QUZ815" s="257"/>
      <c r="QVA815" s="257"/>
      <c r="QVB815" s="257"/>
      <c r="QVC815" s="257"/>
      <c r="QVD815" s="257"/>
      <c r="QVE815" s="257"/>
      <c r="QVF815" s="257"/>
      <c r="QVG815" s="257"/>
      <c r="QVH815" s="257"/>
      <c r="QVI815" s="257"/>
      <c r="QVJ815" s="257"/>
      <c r="QVK815" s="257"/>
      <c r="QVL815" s="257"/>
      <c r="QVM815" s="257"/>
      <c r="QVN815" s="257"/>
      <c r="QVO815" s="257"/>
      <c r="QVP815" s="257"/>
      <c r="QVQ815" s="257"/>
      <c r="QVR815" s="257"/>
      <c r="QVS815" s="257"/>
      <c r="QVT815" s="257"/>
      <c r="QVU815" s="257"/>
      <c r="QVV815" s="257"/>
      <c r="QVW815" s="257"/>
      <c r="QVX815" s="257"/>
      <c r="QVY815" s="257"/>
      <c r="QVZ815" s="257"/>
      <c r="QWA815" s="257"/>
      <c r="QWB815" s="257"/>
      <c r="QWC815" s="257"/>
      <c r="QWD815" s="257"/>
      <c r="QWE815" s="257"/>
      <c r="QWF815" s="257"/>
      <c r="QWG815" s="257"/>
      <c r="QWH815" s="257"/>
      <c r="QWI815" s="257"/>
      <c r="QWJ815" s="257"/>
      <c r="QWK815" s="257"/>
      <c r="QWL815" s="257"/>
      <c r="QWM815" s="257"/>
      <c r="QWN815" s="257"/>
      <c r="QWO815" s="257"/>
      <c r="QWP815" s="257"/>
      <c r="QWQ815" s="257"/>
      <c r="QWR815" s="257"/>
      <c r="QWS815" s="257"/>
      <c r="QWT815" s="257"/>
      <c r="QWU815" s="257"/>
      <c r="QWV815" s="257"/>
      <c r="QWW815" s="257"/>
      <c r="QWX815" s="257"/>
      <c r="QWY815" s="257"/>
      <c r="QWZ815" s="257"/>
      <c r="QXA815" s="257"/>
      <c r="QXB815" s="257"/>
      <c r="QXC815" s="257"/>
      <c r="QXD815" s="257"/>
      <c r="QXE815" s="257"/>
      <c r="QXF815" s="257"/>
      <c r="QXG815" s="257"/>
      <c r="QXH815" s="257"/>
      <c r="QXI815" s="257"/>
      <c r="QXJ815" s="257"/>
      <c r="QXK815" s="257"/>
      <c r="QXL815" s="257"/>
      <c r="QXM815" s="257"/>
      <c r="QXN815" s="257"/>
      <c r="QXO815" s="257"/>
      <c r="QXP815" s="257"/>
      <c r="QXQ815" s="257"/>
      <c r="QXR815" s="257"/>
      <c r="QXS815" s="257"/>
      <c r="QXT815" s="257"/>
      <c r="QXU815" s="257"/>
      <c r="QXV815" s="257"/>
      <c r="QXW815" s="257"/>
      <c r="QXX815" s="257"/>
      <c r="QXY815" s="257"/>
      <c r="QXZ815" s="257"/>
      <c r="QYA815" s="257"/>
      <c r="QYB815" s="257"/>
      <c r="QYC815" s="257"/>
      <c r="QYD815" s="257"/>
      <c r="QYE815" s="257"/>
      <c r="QYF815" s="257"/>
      <c r="QYG815" s="257"/>
      <c r="QYH815" s="257"/>
      <c r="QYI815" s="257"/>
      <c r="QYJ815" s="257"/>
      <c r="QYK815" s="257"/>
      <c r="QYL815" s="257"/>
      <c r="QYM815" s="257"/>
      <c r="QYN815" s="257"/>
      <c r="QYO815" s="257"/>
      <c r="QYP815" s="257"/>
      <c r="QYQ815" s="257"/>
      <c r="QYR815" s="257"/>
      <c r="QYS815" s="257"/>
      <c r="QYT815" s="257"/>
      <c r="QYU815" s="257"/>
      <c r="QYV815" s="257"/>
      <c r="QYW815" s="257"/>
      <c r="QYX815" s="257"/>
      <c r="QYY815" s="257"/>
      <c r="QYZ815" s="257"/>
      <c r="QZA815" s="257"/>
      <c r="QZB815" s="257"/>
      <c r="QZC815" s="257"/>
      <c r="QZD815" s="257"/>
      <c r="QZE815" s="257"/>
      <c r="QZF815" s="257"/>
      <c r="QZG815" s="257"/>
      <c r="QZH815" s="257"/>
      <c r="QZI815" s="257"/>
      <c r="QZJ815" s="257"/>
      <c r="QZK815" s="257"/>
      <c r="QZL815" s="257"/>
      <c r="QZM815" s="257"/>
      <c r="QZN815" s="257"/>
      <c r="QZO815" s="257"/>
      <c r="QZP815" s="257"/>
      <c r="QZQ815" s="257"/>
      <c r="QZR815" s="257"/>
      <c r="QZS815" s="257"/>
      <c r="QZT815" s="257"/>
      <c r="QZU815" s="257"/>
      <c r="QZV815" s="257"/>
      <c r="QZW815" s="257"/>
      <c r="QZX815" s="257"/>
      <c r="QZY815" s="257"/>
      <c r="QZZ815" s="257"/>
      <c r="RAA815" s="257"/>
      <c r="RAB815" s="257"/>
      <c r="RAC815" s="257"/>
      <c r="RAD815" s="257"/>
      <c r="RAE815" s="257"/>
      <c r="RAF815" s="257"/>
      <c r="RAG815" s="257"/>
      <c r="RAH815" s="257"/>
      <c r="RAI815" s="257"/>
      <c r="RAJ815" s="257"/>
      <c r="RAK815" s="257"/>
      <c r="RAL815" s="257"/>
      <c r="RAM815" s="257"/>
      <c r="RAN815" s="257"/>
      <c r="RAO815" s="257"/>
      <c r="RAP815" s="257"/>
      <c r="RAQ815" s="257"/>
      <c r="RAR815" s="257"/>
      <c r="RAS815" s="257"/>
      <c r="RAT815" s="257"/>
      <c r="RAU815" s="257"/>
      <c r="RAV815" s="257"/>
      <c r="RAW815" s="257"/>
      <c r="RAX815" s="257"/>
      <c r="RAY815" s="257"/>
      <c r="RAZ815" s="257"/>
      <c r="RBA815" s="257"/>
      <c r="RBB815" s="257"/>
      <c r="RBC815" s="257"/>
      <c r="RBD815" s="257"/>
      <c r="RBE815" s="257"/>
      <c r="RBF815" s="257"/>
      <c r="RBG815" s="257"/>
      <c r="RBH815" s="257"/>
      <c r="RBI815" s="257"/>
      <c r="RBJ815" s="257"/>
      <c r="RBK815" s="257"/>
      <c r="RBL815" s="257"/>
      <c r="RBM815" s="257"/>
      <c r="RBN815" s="257"/>
      <c r="RBO815" s="257"/>
      <c r="RBP815" s="257"/>
      <c r="RBQ815" s="257"/>
      <c r="RBR815" s="257"/>
      <c r="RBS815" s="257"/>
      <c r="RBT815" s="257"/>
      <c r="RBU815" s="257"/>
      <c r="RBV815" s="257"/>
      <c r="RBW815" s="257"/>
      <c r="RBX815" s="257"/>
      <c r="RBY815" s="257"/>
      <c r="RBZ815" s="257"/>
      <c r="RCA815" s="257"/>
      <c r="RCB815" s="257"/>
      <c r="RCC815" s="257"/>
      <c r="RCD815" s="257"/>
      <c r="RCE815" s="257"/>
      <c r="RCF815" s="257"/>
      <c r="RCG815" s="257"/>
      <c r="RCH815" s="257"/>
      <c r="RCI815" s="257"/>
      <c r="RCJ815" s="257"/>
      <c r="RCK815" s="257"/>
      <c r="RCL815" s="257"/>
      <c r="RCM815" s="257"/>
      <c r="RCN815" s="257"/>
      <c r="RCO815" s="257"/>
      <c r="RCP815" s="257"/>
      <c r="RCQ815" s="257"/>
      <c r="RCR815" s="257"/>
      <c r="RCS815" s="257"/>
      <c r="RCT815" s="257"/>
      <c r="RCU815" s="257"/>
      <c r="RCV815" s="257"/>
      <c r="RCW815" s="257"/>
      <c r="RCX815" s="257"/>
      <c r="RCY815" s="257"/>
      <c r="RCZ815" s="257"/>
      <c r="RDA815" s="257"/>
      <c r="RDB815" s="257"/>
      <c r="RDC815" s="257"/>
      <c r="RDD815" s="257"/>
      <c r="RDE815" s="257"/>
      <c r="RDF815" s="257"/>
      <c r="RDG815" s="257"/>
      <c r="RDH815" s="257"/>
      <c r="RDI815" s="257"/>
      <c r="RDJ815" s="257"/>
      <c r="RDK815" s="257"/>
      <c r="RDL815" s="257"/>
      <c r="RDM815" s="257"/>
      <c r="RDN815" s="257"/>
      <c r="RDO815" s="257"/>
      <c r="RDP815" s="257"/>
      <c r="RDQ815" s="257"/>
      <c r="RDR815" s="257"/>
      <c r="RDS815" s="257"/>
      <c r="RDT815" s="257"/>
      <c r="RDU815" s="257"/>
      <c r="RDV815" s="257"/>
      <c r="RDW815" s="257"/>
      <c r="RDX815" s="257"/>
      <c r="RDY815" s="257"/>
      <c r="RDZ815" s="257"/>
      <c r="REA815" s="257"/>
      <c r="REB815" s="257"/>
      <c r="REC815" s="257"/>
      <c r="RED815" s="257"/>
      <c r="REE815" s="257"/>
      <c r="REF815" s="257"/>
      <c r="REG815" s="257"/>
      <c r="REH815" s="257"/>
      <c r="REI815" s="257"/>
      <c r="REJ815" s="257"/>
      <c r="REK815" s="257"/>
      <c r="REL815" s="257"/>
      <c r="REM815" s="257"/>
      <c r="REN815" s="257"/>
      <c r="REO815" s="257"/>
      <c r="REP815" s="257"/>
      <c r="REQ815" s="257"/>
      <c r="RER815" s="257"/>
      <c r="RES815" s="257"/>
      <c r="RET815" s="257"/>
      <c r="REU815" s="257"/>
      <c r="REV815" s="257"/>
      <c r="REW815" s="257"/>
      <c r="REX815" s="257"/>
      <c r="REY815" s="257"/>
      <c r="REZ815" s="257"/>
      <c r="RFA815" s="257"/>
      <c r="RFB815" s="257"/>
      <c r="RFC815" s="257"/>
      <c r="RFD815" s="257"/>
      <c r="RFE815" s="257"/>
      <c r="RFF815" s="257"/>
      <c r="RFG815" s="257"/>
      <c r="RFH815" s="257"/>
      <c r="RFI815" s="257"/>
      <c r="RFJ815" s="257"/>
      <c r="RFK815" s="257"/>
      <c r="RFL815" s="257"/>
      <c r="RFM815" s="257"/>
      <c r="RFN815" s="257"/>
      <c r="RFO815" s="257"/>
      <c r="RFP815" s="257"/>
      <c r="RFQ815" s="257"/>
      <c r="RFR815" s="257"/>
      <c r="RFS815" s="257"/>
      <c r="RFT815" s="257"/>
      <c r="RFU815" s="257"/>
      <c r="RFV815" s="257"/>
      <c r="RFW815" s="257"/>
      <c r="RFX815" s="257"/>
      <c r="RFY815" s="257"/>
      <c r="RFZ815" s="257"/>
      <c r="RGA815" s="257"/>
      <c r="RGB815" s="257"/>
      <c r="RGC815" s="257"/>
      <c r="RGD815" s="257"/>
      <c r="RGE815" s="257"/>
      <c r="RGF815" s="257"/>
      <c r="RGG815" s="257"/>
      <c r="RGH815" s="257"/>
      <c r="RGI815" s="257"/>
      <c r="RGJ815" s="257"/>
      <c r="RGK815" s="257"/>
      <c r="RGL815" s="257"/>
      <c r="RGM815" s="257"/>
      <c r="RGN815" s="257"/>
      <c r="RGO815" s="257"/>
      <c r="RGP815" s="257"/>
      <c r="RGQ815" s="257"/>
      <c r="RGR815" s="257"/>
      <c r="RGS815" s="257"/>
      <c r="RGT815" s="257"/>
      <c r="RGU815" s="257"/>
      <c r="RGV815" s="257"/>
      <c r="RGW815" s="257"/>
      <c r="RGX815" s="257"/>
      <c r="RGY815" s="257"/>
      <c r="RGZ815" s="257"/>
      <c r="RHA815" s="257"/>
      <c r="RHB815" s="257"/>
      <c r="RHC815" s="257"/>
      <c r="RHD815" s="257"/>
      <c r="RHE815" s="257"/>
      <c r="RHF815" s="257"/>
      <c r="RHG815" s="257"/>
      <c r="RHH815" s="257"/>
      <c r="RHI815" s="257"/>
      <c r="RHJ815" s="257"/>
      <c r="RHK815" s="257"/>
      <c r="RHL815" s="257"/>
      <c r="RHM815" s="257"/>
      <c r="RHN815" s="257"/>
      <c r="RHO815" s="257"/>
      <c r="RHP815" s="257"/>
      <c r="RHQ815" s="257"/>
      <c r="RHR815" s="257"/>
      <c r="RHS815" s="257"/>
      <c r="RHT815" s="257"/>
      <c r="RHU815" s="257"/>
      <c r="RHV815" s="257"/>
      <c r="RHW815" s="257"/>
      <c r="RHX815" s="257"/>
      <c r="RHY815" s="257"/>
      <c r="RHZ815" s="257"/>
      <c r="RIA815" s="257"/>
      <c r="RIB815" s="257"/>
      <c r="RIC815" s="257"/>
      <c r="RID815" s="257"/>
      <c r="RIE815" s="257"/>
      <c r="RIF815" s="257"/>
      <c r="RIG815" s="257"/>
      <c r="RIH815" s="257"/>
      <c r="RII815" s="257"/>
      <c r="RIJ815" s="257"/>
      <c r="RIK815" s="257"/>
      <c r="RIL815" s="257"/>
      <c r="RIM815" s="257"/>
      <c r="RIN815" s="257"/>
      <c r="RIO815" s="257"/>
      <c r="RIP815" s="257"/>
      <c r="RIQ815" s="257"/>
      <c r="RIR815" s="257"/>
      <c r="RIS815" s="257"/>
      <c r="RIT815" s="257"/>
      <c r="RIU815" s="257"/>
      <c r="RIV815" s="257"/>
      <c r="RIW815" s="257"/>
      <c r="RIX815" s="257"/>
      <c r="RIY815" s="257"/>
      <c r="RIZ815" s="257"/>
      <c r="RJA815" s="257"/>
      <c r="RJB815" s="257"/>
      <c r="RJC815" s="257"/>
      <c r="RJD815" s="257"/>
      <c r="RJE815" s="257"/>
      <c r="RJF815" s="257"/>
      <c r="RJG815" s="257"/>
      <c r="RJH815" s="257"/>
      <c r="RJI815" s="257"/>
      <c r="RJJ815" s="257"/>
      <c r="RJK815" s="257"/>
      <c r="RJL815" s="257"/>
      <c r="RJM815" s="257"/>
      <c r="RJN815" s="257"/>
      <c r="RJO815" s="257"/>
      <c r="RJP815" s="257"/>
      <c r="RJQ815" s="257"/>
      <c r="RJR815" s="257"/>
      <c r="RJS815" s="257"/>
      <c r="RJT815" s="257"/>
      <c r="RJU815" s="257"/>
      <c r="RJV815" s="257"/>
      <c r="RJW815" s="257"/>
      <c r="RJX815" s="257"/>
      <c r="RJY815" s="257"/>
      <c r="RJZ815" s="257"/>
      <c r="RKA815" s="257"/>
      <c r="RKB815" s="257"/>
      <c r="RKC815" s="257"/>
      <c r="RKD815" s="257"/>
      <c r="RKE815" s="257"/>
      <c r="RKF815" s="257"/>
      <c r="RKG815" s="257"/>
      <c r="RKH815" s="257"/>
      <c r="RKI815" s="257"/>
      <c r="RKJ815" s="257"/>
      <c r="RKK815" s="257"/>
      <c r="RKL815" s="257"/>
      <c r="RKM815" s="257"/>
      <c r="RKN815" s="257"/>
      <c r="RKO815" s="257"/>
      <c r="RKP815" s="257"/>
      <c r="RKQ815" s="257"/>
      <c r="RKR815" s="257"/>
      <c r="RKS815" s="257"/>
      <c r="RKT815" s="257"/>
      <c r="RKU815" s="257"/>
      <c r="RKV815" s="257"/>
      <c r="RKW815" s="257"/>
      <c r="RKX815" s="257"/>
      <c r="RKY815" s="257"/>
      <c r="RKZ815" s="257"/>
      <c r="RLA815" s="257"/>
      <c r="RLB815" s="257"/>
      <c r="RLC815" s="257"/>
      <c r="RLD815" s="257"/>
      <c r="RLE815" s="257"/>
      <c r="RLF815" s="257"/>
      <c r="RLG815" s="257"/>
      <c r="RLH815" s="257"/>
      <c r="RLI815" s="257"/>
      <c r="RLJ815" s="257"/>
      <c r="RLK815" s="257"/>
      <c r="RLL815" s="257"/>
      <c r="RLM815" s="257"/>
      <c r="RLN815" s="257"/>
      <c r="RLO815" s="257"/>
      <c r="RLP815" s="257"/>
      <c r="RLQ815" s="257"/>
      <c r="RLR815" s="257"/>
      <c r="RLS815" s="257"/>
      <c r="RLT815" s="257"/>
      <c r="RLU815" s="257"/>
      <c r="RLV815" s="257"/>
      <c r="RLW815" s="257"/>
      <c r="RLX815" s="257"/>
      <c r="RLY815" s="257"/>
      <c r="RLZ815" s="257"/>
      <c r="RMA815" s="257"/>
      <c r="RMB815" s="257"/>
      <c r="RMC815" s="257"/>
      <c r="RMD815" s="257"/>
      <c r="RME815" s="257"/>
      <c r="RMF815" s="257"/>
      <c r="RMG815" s="257"/>
      <c r="RMH815" s="257"/>
      <c r="RMI815" s="257"/>
      <c r="RMJ815" s="257"/>
      <c r="RMK815" s="257"/>
      <c r="RML815" s="257"/>
      <c r="RMM815" s="257"/>
      <c r="RMN815" s="257"/>
      <c r="RMO815" s="257"/>
      <c r="RMP815" s="257"/>
      <c r="RMQ815" s="257"/>
      <c r="RMR815" s="257"/>
      <c r="RMS815" s="257"/>
      <c r="RMT815" s="257"/>
      <c r="RMU815" s="257"/>
      <c r="RMV815" s="257"/>
      <c r="RMW815" s="257"/>
      <c r="RMX815" s="257"/>
      <c r="RMY815" s="257"/>
      <c r="RMZ815" s="257"/>
      <c r="RNA815" s="257"/>
      <c r="RNB815" s="257"/>
      <c r="RNC815" s="257"/>
      <c r="RND815" s="257"/>
      <c r="RNE815" s="257"/>
      <c r="RNF815" s="257"/>
      <c r="RNG815" s="257"/>
      <c r="RNH815" s="257"/>
      <c r="RNI815" s="257"/>
      <c r="RNJ815" s="257"/>
      <c r="RNK815" s="257"/>
      <c r="RNL815" s="257"/>
      <c r="RNM815" s="257"/>
      <c r="RNN815" s="257"/>
      <c r="RNO815" s="257"/>
      <c r="RNP815" s="257"/>
      <c r="RNQ815" s="257"/>
      <c r="RNR815" s="257"/>
      <c r="RNS815" s="257"/>
      <c r="RNT815" s="257"/>
      <c r="RNU815" s="257"/>
      <c r="RNV815" s="257"/>
      <c r="RNW815" s="257"/>
      <c r="RNX815" s="257"/>
      <c r="RNY815" s="257"/>
      <c r="RNZ815" s="257"/>
      <c r="ROA815" s="257"/>
      <c r="ROB815" s="257"/>
      <c r="ROC815" s="257"/>
      <c r="ROD815" s="257"/>
      <c r="ROE815" s="257"/>
      <c r="ROF815" s="257"/>
      <c r="ROG815" s="257"/>
      <c r="ROH815" s="257"/>
      <c r="ROI815" s="257"/>
      <c r="ROJ815" s="257"/>
      <c r="ROK815" s="257"/>
      <c r="ROL815" s="257"/>
      <c r="ROM815" s="257"/>
      <c r="RON815" s="257"/>
      <c r="ROO815" s="257"/>
      <c r="ROP815" s="257"/>
      <c r="ROQ815" s="257"/>
      <c r="ROR815" s="257"/>
      <c r="ROS815" s="257"/>
      <c r="ROT815" s="257"/>
      <c r="ROU815" s="257"/>
      <c r="ROV815" s="257"/>
      <c r="ROW815" s="257"/>
      <c r="ROX815" s="257"/>
      <c r="ROY815" s="257"/>
      <c r="ROZ815" s="257"/>
      <c r="RPA815" s="257"/>
      <c r="RPB815" s="257"/>
      <c r="RPC815" s="257"/>
      <c r="RPD815" s="257"/>
      <c r="RPE815" s="257"/>
      <c r="RPF815" s="257"/>
      <c r="RPG815" s="257"/>
      <c r="RPH815" s="257"/>
      <c r="RPI815" s="257"/>
      <c r="RPJ815" s="257"/>
      <c r="RPK815" s="257"/>
      <c r="RPL815" s="257"/>
      <c r="RPM815" s="257"/>
      <c r="RPN815" s="257"/>
      <c r="RPO815" s="257"/>
      <c r="RPP815" s="257"/>
      <c r="RPQ815" s="257"/>
      <c r="RPR815" s="257"/>
      <c r="RPS815" s="257"/>
      <c r="RPT815" s="257"/>
      <c r="RPU815" s="257"/>
      <c r="RPV815" s="257"/>
      <c r="RPW815" s="257"/>
      <c r="RPX815" s="257"/>
      <c r="RPY815" s="257"/>
      <c r="RPZ815" s="257"/>
      <c r="RQA815" s="257"/>
      <c r="RQB815" s="257"/>
      <c r="RQC815" s="257"/>
      <c r="RQD815" s="257"/>
      <c r="RQE815" s="257"/>
      <c r="RQF815" s="257"/>
      <c r="RQG815" s="257"/>
      <c r="RQH815" s="257"/>
      <c r="RQI815" s="257"/>
      <c r="RQJ815" s="257"/>
      <c r="RQK815" s="257"/>
      <c r="RQL815" s="257"/>
      <c r="RQM815" s="257"/>
      <c r="RQN815" s="257"/>
      <c r="RQO815" s="257"/>
      <c r="RQP815" s="257"/>
      <c r="RQQ815" s="257"/>
      <c r="RQR815" s="257"/>
      <c r="RQS815" s="257"/>
      <c r="RQT815" s="257"/>
      <c r="RQU815" s="257"/>
      <c r="RQV815" s="257"/>
      <c r="RQW815" s="257"/>
      <c r="RQX815" s="257"/>
      <c r="RQY815" s="257"/>
      <c r="RQZ815" s="257"/>
      <c r="RRA815" s="257"/>
      <c r="RRB815" s="257"/>
      <c r="RRC815" s="257"/>
      <c r="RRD815" s="257"/>
      <c r="RRE815" s="257"/>
      <c r="RRF815" s="257"/>
      <c r="RRG815" s="257"/>
      <c r="RRH815" s="257"/>
      <c r="RRI815" s="257"/>
      <c r="RRJ815" s="257"/>
      <c r="RRK815" s="257"/>
      <c r="RRL815" s="257"/>
      <c r="RRM815" s="257"/>
      <c r="RRN815" s="257"/>
      <c r="RRO815" s="257"/>
      <c r="RRP815" s="257"/>
      <c r="RRQ815" s="257"/>
      <c r="RRR815" s="257"/>
      <c r="RRS815" s="257"/>
      <c r="RRT815" s="257"/>
      <c r="RRU815" s="257"/>
      <c r="RRV815" s="257"/>
      <c r="RRW815" s="257"/>
      <c r="RRX815" s="257"/>
      <c r="RRY815" s="257"/>
      <c r="RRZ815" s="257"/>
      <c r="RSA815" s="257"/>
      <c r="RSB815" s="257"/>
      <c r="RSC815" s="257"/>
      <c r="RSD815" s="257"/>
      <c r="RSE815" s="257"/>
      <c r="RSF815" s="257"/>
      <c r="RSG815" s="257"/>
      <c r="RSH815" s="257"/>
      <c r="RSI815" s="257"/>
      <c r="RSJ815" s="257"/>
      <c r="RSK815" s="257"/>
      <c r="RSL815" s="257"/>
      <c r="RSM815" s="257"/>
      <c r="RSN815" s="257"/>
      <c r="RSO815" s="257"/>
      <c r="RSP815" s="257"/>
      <c r="RSQ815" s="257"/>
      <c r="RSR815" s="257"/>
      <c r="RSS815" s="257"/>
      <c r="RST815" s="257"/>
      <c r="RSU815" s="257"/>
      <c r="RSV815" s="257"/>
      <c r="RSW815" s="257"/>
      <c r="RSX815" s="257"/>
      <c r="RSY815" s="257"/>
      <c r="RSZ815" s="257"/>
      <c r="RTA815" s="257"/>
      <c r="RTB815" s="257"/>
      <c r="RTC815" s="257"/>
      <c r="RTD815" s="257"/>
      <c r="RTE815" s="257"/>
      <c r="RTF815" s="257"/>
      <c r="RTG815" s="257"/>
      <c r="RTH815" s="257"/>
      <c r="RTI815" s="257"/>
      <c r="RTJ815" s="257"/>
      <c r="RTK815" s="257"/>
      <c r="RTL815" s="257"/>
      <c r="RTM815" s="257"/>
      <c r="RTN815" s="257"/>
      <c r="RTO815" s="257"/>
      <c r="RTP815" s="257"/>
      <c r="RTQ815" s="257"/>
      <c r="RTR815" s="257"/>
      <c r="RTS815" s="257"/>
      <c r="RTT815" s="257"/>
      <c r="RTU815" s="257"/>
      <c r="RTV815" s="257"/>
      <c r="RTW815" s="257"/>
      <c r="RTX815" s="257"/>
      <c r="RTY815" s="257"/>
      <c r="RTZ815" s="257"/>
      <c r="RUA815" s="257"/>
      <c r="RUB815" s="257"/>
      <c r="RUC815" s="257"/>
      <c r="RUD815" s="257"/>
      <c r="RUE815" s="257"/>
      <c r="RUF815" s="257"/>
      <c r="RUG815" s="257"/>
      <c r="RUH815" s="257"/>
      <c r="RUI815" s="257"/>
      <c r="RUJ815" s="257"/>
      <c r="RUK815" s="257"/>
      <c r="RUL815" s="257"/>
      <c r="RUM815" s="257"/>
      <c r="RUN815" s="257"/>
      <c r="RUO815" s="257"/>
      <c r="RUP815" s="257"/>
      <c r="RUQ815" s="257"/>
      <c r="RUR815" s="257"/>
      <c r="RUS815" s="257"/>
      <c r="RUT815" s="257"/>
      <c r="RUU815" s="257"/>
      <c r="RUV815" s="257"/>
      <c r="RUW815" s="257"/>
      <c r="RUX815" s="257"/>
      <c r="RUY815" s="257"/>
      <c r="RUZ815" s="257"/>
      <c r="RVA815" s="257"/>
      <c r="RVB815" s="257"/>
      <c r="RVC815" s="257"/>
      <c r="RVD815" s="257"/>
      <c r="RVE815" s="257"/>
      <c r="RVF815" s="257"/>
      <c r="RVG815" s="257"/>
      <c r="RVH815" s="257"/>
      <c r="RVI815" s="257"/>
      <c r="RVJ815" s="257"/>
      <c r="RVK815" s="257"/>
      <c r="RVL815" s="257"/>
      <c r="RVM815" s="257"/>
      <c r="RVN815" s="257"/>
      <c r="RVO815" s="257"/>
      <c r="RVP815" s="257"/>
      <c r="RVQ815" s="257"/>
      <c r="RVR815" s="257"/>
      <c r="RVS815" s="257"/>
      <c r="RVT815" s="257"/>
      <c r="RVU815" s="257"/>
      <c r="RVV815" s="257"/>
      <c r="RVW815" s="257"/>
      <c r="RVX815" s="257"/>
      <c r="RVY815" s="257"/>
      <c r="RVZ815" s="257"/>
      <c r="RWA815" s="257"/>
      <c r="RWB815" s="257"/>
      <c r="RWC815" s="257"/>
      <c r="RWD815" s="257"/>
      <c r="RWE815" s="257"/>
      <c r="RWF815" s="257"/>
      <c r="RWG815" s="257"/>
      <c r="RWH815" s="257"/>
      <c r="RWI815" s="257"/>
      <c r="RWJ815" s="257"/>
      <c r="RWK815" s="257"/>
      <c r="RWL815" s="257"/>
      <c r="RWM815" s="257"/>
      <c r="RWN815" s="257"/>
      <c r="RWO815" s="257"/>
      <c r="RWP815" s="257"/>
      <c r="RWQ815" s="257"/>
      <c r="RWR815" s="257"/>
      <c r="RWS815" s="257"/>
      <c r="RWT815" s="257"/>
      <c r="RWU815" s="257"/>
      <c r="RWV815" s="257"/>
      <c r="RWW815" s="257"/>
      <c r="RWX815" s="257"/>
      <c r="RWY815" s="257"/>
      <c r="RWZ815" s="257"/>
      <c r="RXA815" s="257"/>
      <c r="RXB815" s="257"/>
      <c r="RXC815" s="257"/>
      <c r="RXD815" s="257"/>
      <c r="RXE815" s="257"/>
      <c r="RXF815" s="257"/>
      <c r="RXG815" s="257"/>
      <c r="RXH815" s="257"/>
      <c r="RXI815" s="257"/>
      <c r="RXJ815" s="257"/>
      <c r="RXK815" s="257"/>
      <c r="RXL815" s="257"/>
      <c r="RXM815" s="257"/>
      <c r="RXN815" s="257"/>
      <c r="RXO815" s="257"/>
      <c r="RXP815" s="257"/>
      <c r="RXQ815" s="257"/>
      <c r="RXR815" s="257"/>
      <c r="RXS815" s="257"/>
      <c r="RXT815" s="257"/>
      <c r="RXU815" s="257"/>
      <c r="RXV815" s="257"/>
      <c r="RXW815" s="257"/>
      <c r="RXX815" s="257"/>
      <c r="RXY815" s="257"/>
      <c r="RXZ815" s="257"/>
      <c r="RYA815" s="257"/>
      <c r="RYB815" s="257"/>
      <c r="RYC815" s="257"/>
      <c r="RYD815" s="257"/>
      <c r="RYE815" s="257"/>
      <c r="RYF815" s="257"/>
      <c r="RYG815" s="257"/>
      <c r="RYH815" s="257"/>
      <c r="RYI815" s="257"/>
      <c r="RYJ815" s="257"/>
      <c r="RYK815" s="257"/>
      <c r="RYL815" s="257"/>
      <c r="RYM815" s="257"/>
      <c r="RYN815" s="257"/>
      <c r="RYO815" s="257"/>
      <c r="RYP815" s="257"/>
      <c r="RYQ815" s="257"/>
      <c r="RYR815" s="257"/>
      <c r="RYS815" s="257"/>
      <c r="RYT815" s="257"/>
      <c r="RYU815" s="257"/>
      <c r="RYV815" s="257"/>
      <c r="RYW815" s="257"/>
      <c r="RYX815" s="257"/>
      <c r="RYY815" s="257"/>
      <c r="RYZ815" s="257"/>
      <c r="RZA815" s="257"/>
      <c r="RZB815" s="257"/>
      <c r="RZC815" s="257"/>
      <c r="RZD815" s="257"/>
      <c r="RZE815" s="257"/>
      <c r="RZF815" s="257"/>
      <c r="RZG815" s="257"/>
      <c r="RZH815" s="257"/>
      <c r="RZI815" s="257"/>
      <c r="RZJ815" s="257"/>
      <c r="RZK815" s="257"/>
      <c r="RZL815" s="257"/>
      <c r="RZM815" s="257"/>
      <c r="RZN815" s="257"/>
      <c r="RZO815" s="257"/>
      <c r="RZP815" s="257"/>
      <c r="RZQ815" s="257"/>
      <c r="RZR815" s="257"/>
      <c r="RZS815" s="257"/>
      <c r="RZT815" s="257"/>
      <c r="RZU815" s="257"/>
      <c r="RZV815" s="257"/>
      <c r="RZW815" s="257"/>
      <c r="RZX815" s="257"/>
      <c r="RZY815" s="257"/>
      <c r="RZZ815" s="257"/>
      <c r="SAA815" s="257"/>
      <c r="SAB815" s="257"/>
      <c r="SAC815" s="257"/>
      <c r="SAD815" s="257"/>
      <c r="SAE815" s="257"/>
      <c r="SAF815" s="257"/>
      <c r="SAG815" s="257"/>
      <c r="SAH815" s="257"/>
      <c r="SAI815" s="257"/>
      <c r="SAJ815" s="257"/>
      <c r="SAK815" s="257"/>
      <c r="SAL815" s="257"/>
      <c r="SAM815" s="257"/>
      <c r="SAN815" s="257"/>
      <c r="SAO815" s="257"/>
      <c r="SAP815" s="257"/>
      <c r="SAQ815" s="257"/>
      <c r="SAR815" s="257"/>
      <c r="SAS815" s="257"/>
      <c r="SAT815" s="257"/>
      <c r="SAU815" s="257"/>
      <c r="SAV815" s="257"/>
      <c r="SAW815" s="257"/>
      <c r="SAX815" s="257"/>
      <c r="SAY815" s="257"/>
      <c r="SAZ815" s="257"/>
      <c r="SBA815" s="257"/>
      <c r="SBB815" s="257"/>
      <c r="SBC815" s="257"/>
      <c r="SBD815" s="257"/>
      <c r="SBE815" s="257"/>
      <c r="SBF815" s="257"/>
      <c r="SBG815" s="257"/>
      <c r="SBH815" s="257"/>
      <c r="SBI815" s="257"/>
      <c r="SBJ815" s="257"/>
      <c r="SBK815" s="257"/>
      <c r="SBL815" s="257"/>
      <c r="SBM815" s="257"/>
      <c r="SBN815" s="257"/>
      <c r="SBO815" s="257"/>
      <c r="SBP815" s="257"/>
      <c r="SBQ815" s="257"/>
      <c r="SBR815" s="257"/>
      <c r="SBS815" s="257"/>
      <c r="SBT815" s="257"/>
      <c r="SBU815" s="257"/>
      <c r="SBV815" s="257"/>
      <c r="SBW815" s="257"/>
      <c r="SBX815" s="257"/>
      <c r="SBY815" s="257"/>
      <c r="SBZ815" s="257"/>
      <c r="SCA815" s="257"/>
      <c r="SCB815" s="257"/>
      <c r="SCC815" s="257"/>
      <c r="SCD815" s="257"/>
      <c r="SCE815" s="257"/>
      <c r="SCF815" s="257"/>
      <c r="SCG815" s="257"/>
      <c r="SCH815" s="257"/>
      <c r="SCI815" s="257"/>
      <c r="SCJ815" s="257"/>
      <c r="SCK815" s="257"/>
      <c r="SCL815" s="257"/>
      <c r="SCM815" s="257"/>
      <c r="SCN815" s="257"/>
      <c r="SCO815" s="257"/>
      <c r="SCP815" s="257"/>
      <c r="SCQ815" s="257"/>
      <c r="SCR815" s="257"/>
      <c r="SCS815" s="257"/>
      <c r="SCT815" s="257"/>
      <c r="SCU815" s="257"/>
      <c r="SCV815" s="257"/>
      <c r="SCW815" s="257"/>
      <c r="SCX815" s="257"/>
      <c r="SCY815" s="257"/>
      <c r="SCZ815" s="257"/>
      <c r="SDA815" s="257"/>
      <c r="SDB815" s="257"/>
      <c r="SDC815" s="257"/>
      <c r="SDD815" s="257"/>
      <c r="SDE815" s="257"/>
      <c r="SDF815" s="257"/>
      <c r="SDG815" s="257"/>
      <c r="SDH815" s="257"/>
      <c r="SDI815" s="257"/>
      <c r="SDJ815" s="257"/>
      <c r="SDK815" s="257"/>
      <c r="SDL815" s="257"/>
      <c r="SDM815" s="257"/>
      <c r="SDN815" s="257"/>
      <c r="SDO815" s="257"/>
      <c r="SDP815" s="257"/>
      <c r="SDQ815" s="257"/>
      <c r="SDR815" s="257"/>
      <c r="SDS815" s="257"/>
      <c r="SDT815" s="257"/>
      <c r="SDU815" s="257"/>
      <c r="SDV815" s="257"/>
      <c r="SDW815" s="257"/>
      <c r="SDX815" s="257"/>
      <c r="SDY815" s="257"/>
      <c r="SDZ815" s="257"/>
      <c r="SEA815" s="257"/>
      <c r="SEB815" s="257"/>
      <c r="SEC815" s="257"/>
      <c r="SED815" s="257"/>
      <c r="SEE815" s="257"/>
      <c r="SEF815" s="257"/>
      <c r="SEG815" s="257"/>
      <c r="SEH815" s="257"/>
      <c r="SEI815" s="257"/>
      <c r="SEJ815" s="257"/>
      <c r="SEK815" s="257"/>
      <c r="SEL815" s="257"/>
      <c r="SEM815" s="257"/>
      <c r="SEN815" s="257"/>
      <c r="SEO815" s="257"/>
      <c r="SEP815" s="257"/>
      <c r="SEQ815" s="257"/>
      <c r="SER815" s="257"/>
      <c r="SES815" s="257"/>
      <c r="SET815" s="257"/>
      <c r="SEU815" s="257"/>
      <c r="SEV815" s="257"/>
      <c r="SEW815" s="257"/>
      <c r="SEX815" s="257"/>
      <c r="SEY815" s="257"/>
      <c r="SEZ815" s="257"/>
      <c r="SFA815" s="257"/>
      <c r="SFB815" s="257"/>
      <c r="SFC815" s="257"/>
      <c r="SFD815" s="257"/>
      <c r="SFE815" s="257"/>
      <c r="SFF815" s="257"/>
      <c r="SFG815" s="257"/>
      <c r="SFH815" s="257"/>
      <c r="SFI815" s="257"/>
      <c r="SFJ815" s="257"/>
      <c r="SFK815" s="257"/>
      <c r="SFL815" s="257"/>
      <c r="SFM815" s="257"/>
      <c r="SFN815" s="257"/>
      <c r="SFO815" s="257"/>
      <c r="SFP815" s="257"/>
      <c r="SFQ815" s="257"/>
      <c r="SFR815" s="257"/>
      <c r="SFS815" s="257"/>
      <c r="SFT815" s="257"/>
      <c r="SFU815" s="257"/>
      <c r="SFV815" s="257"/>
      <c r="SFW815" s="257"/>
      <c r="SFX815" s="257"/>
      <c r="SFY815" s="257"/>
      <c r="SFZ815" s="257"/>
      <c r="SGA815" s="257"/>
      <c r="SGB815" s="257"/>
      <c r="SGC815" s="257"/>
      <c r="SGD815" s="257"/>
      <c r="SGE815" s="257"/>
      <c r="SGF815" s="257"/>
      <c r="SGG815" s="257"/>
      <c r="SGH815" s="257"/>
      <c r="SGI815" s="257"/>
      <c r="SGJ815" s="257"/>
      <c r="SGK815" s="257"/>
      <c r="SGL815" s="257"/>
      <c r="SGM815" s="257"/>
      <c r="SGN815" s="257"/>
      <c r="SGO815" s="257"/>
      <c r="SGP815" s="257"/>
      <c r="SGQ815" s="257"/>
      <c r="SGR815" s="257"/>
      <c r="SGS815" s="257"/>
      <c r="SGT815" s="257"/>
      <c r="SGU815" s="257"/>
      <c r="SGV815" s="257"/>
      <c r="SGW815" s="257"/>
      <c r="SGX815" s="257"/>
      <c r="SGY815" s="257"/>
      <c r="SGZ815" s="257"/>
      <c r="SHA815" s="257"/>
      <c r="SHB815" s="257"/>
      <c r="SHC815" s="257"/>
      <c r="SHD815" s="257"/>
      <c r="SHE815" s="257"/>
      <c r="SHF815" s="257"/>
      <c r="SHG815" s="257"/>
      <c r="SHH815" s="257"/>
      <c r="SHI815" s="257"/>
      <c r="SHJ815" s="257"/>
      <c r="SHK815" s="257"/>
      <c r="SHL815" s="257"/>
      <c r="SHM815" s="257"/>
      <c r="SHN815" s="257"/>
      <c r="SHO815" s="257"/>
      <c r="SHP815" s="257"/>
      <c r="SHQ815" s="257"/>
      <c r="SHR815" s="257"/>
      <c r="SHS815" s="257"/>
      <c r="SHT815" s="257"/>
      <c r="SHU815" s="257"/>
      <c r="SHV815" s="257"/>
      <c r="SHW815" s="257"/>
      <c r="SHX815" s="257"/>
      <c r="SHY815" s="257"/>
      <c r="SHZ815" s="257"/>
      <c r="SIA815" s="257"/>
      <c r="SIB815" s="257"/>
      <c r="SIC815" s="257"/>
      <c r="SID815" s="257"/>
      <c r="SIE815" s="257"/>
      <c r="SIF815" s="257"/>
      <c r="SIG815" s="257"/>
      <c r="SIH815" s="257"/>
      <c r="SII815" s="257"/>
      <c r="SIJ815" s="257"/>
      <c r="SIK815" s="257"/>
      <c r="SIL815" s="257"/>
      <c r="SIM815" s="257"/>
      <c r="SIN815" s="257"/>
      <c r="SIO815" s="257"/>
      <c r="SIP815" s="257"/>
      <c r="SIQ815" s="257"/>
      <c r="SIR815" s="257"/>
      <c r="SIS815" s="257"/>
      <c r="SIT815" s="257"/>
      <c r="SIU815" s="257"/>
      <c r="SIV815" s="257"/>
      <c r="SIW815" s="257"/>
      <c r="SIX815" s="257"/>
      <c r="SIY815" s="257"/>
      <c r="SIZ815" s="257"/>
      <c r="SJA815" s="257"/>
      <c r="SJB815" s="257"/>
      <c r="SJC815" s="257"/>
      <c r="SJD815" s="257"/>
      <c r="SJE815" s="257"/>
      <c r="SJF815" s="257"/>
      <c r="SJG815" s="257"/>
      <c r="SJH815" s="257"/>
      <c r="SJI815" s="257"/>
      <c r="SJJ815" s="257"/>
      <c r="SJK815" s="257"/>
      <c r="SJL815" s="257"/>
      <c r="SJM815" s="257"/>
      <c r="SJN815" s="257"/>
      <c r="SJO815" s="257"/>
      <c r="SJP815" s="257"/>
      <c r="SJQ815" s="257"/>
      <c r="SJR815" s="257"/>
      <c r="SJS815" s="257"/>
      <c r="SJT815" s="257"/>
      <c r="SJU815" s="257"/>
      <c r="SJV815" s="257"/>
      <c r="SJW815" s="257"/>
      <c r="SJX815" s="257"/>
      <c r="SJY815" s="257"/>
      <c r="SJZ815" s="257"/>
      <c r="SKA815" s="257"/>
      <c r="SKB815" s="257"/>
      <c r="SKC815" s="257"/>
      <c r="SKD815" s="257"/>
      <c r="SKE815" s="257"/>
      <c r="SKF815" s="257"/>
      <c r="SKG815" s="257"/>
      <c r="SKH815" s="257"/>
      <c r="SKI815" s="257"/>
      <c r="SKJ815" s="257"/>
      <c r="SKK815" s="257"/>
      <c r="SKL815" s="257"/>
      <c r="SKM815" s="257"/>
      <c r="SKN815" s="257"/>
      <c r="SKO815" s="257"/>
      <c r="SKP815" s="257"/>
      <c r="SKQ815" s="257"/>
      <c r="SKR815" s="257"/>
      <c r="SKS815" s="257"/>
      <c r="SKT815" s="257"/>
      <c r="SKU815" s="257"/>
      <c r="SKV815" s="257"/>
      <c r="SKW815" s="257"/>
      <c r="SKX815" s="257"/>
      <c r="SKY815" s="257"/>
      <c r="SKZ815" s="257"/>
      <c r="SLA815" s="257"/>
      <c r="SLB815" s="257"/>
      <c r="SLC815" s="257"/>
      <c r="SLD815" s="257"/>
      <c r="SLE815" s="257"/>
      <c r="SLF815" s="257"/>
      <c r="SLG815" s="257"/>
      <c r="SLH815" s="257"/>
      <c r="SLI815" s="257"/>
      <c r="SLJ815" s="257"/>
      <c r="SLK815" s="257"/>
      <c r="SLL815" s="257"/>
      <c r="SLM815" s="257"/>
      <c r="SLN815" s="257"/>
      <c r="SLO815" s="257"/>
      <c r="SLP815" s="257"/>
      <c r="SLQ815" s="257"/>
      <c r="SLR815" s="257"/>
      <c r="SLS815" s="257"/>
      <c r="SLT815" s="257"/>
      <c r="SLU815" s="257"/>
      <c r="SLV815" s="257"/>
      <c r="SLW815" s="257"/>
      <c r="SLX815" s="257"/>
      <c r="SLY815" s="257"/>
      <c r="SLZ815" s="257"/>
      <c r="SMA815" s="257"/>
      <c r="SMB815" s="257"/>
      <c r="SMC815" s="257"/>
      <c r="SMD815" s="257"/>
      <c r="SME815" s="257"/>
      <c r="SMF815" s="257"/>
      <c r="SMG815" s="257"/>
      <c r="SMH815" s="257"/>
      <c r="SMI815" s="257"/>
      <c r="SMJ815" s="257"/>
      <c r="SMK815" s="257"/>
      <c r="SML815" s="257"/>
      <c r="SMM815" s="257"/>
      <c r="SMN815" s="257"/>
      <c r="SMO815" s="257"/>
      <c r="SMP815" s="257"/>
      <c r="SMQ815" s="257"/>
      <c r="SMR815" s="257"/>
      <c r="SMS815" s="257"/>
      <c r="SMT815" s="257"/>
      <c r="SMU815" s="257"/>
      <c r="SMV815" s="257"/>
      <c r="SMW815" s="257"/>
      <c r="SMX815" s="257"/>
      <c r="SMY815" s="257"/>
      <c r="SMZ815" s="257"/>
      <c r="SNA815" s="257"/>
      <c r="SNB815" s="257"/>
      <c r="SNC815" s="257"/>
      <c r="SND815" s="257"/>
      <c r="SNE815" s="257"/>
      <c r="SNF815" s="257"/>
      <c r="SNG815" s="257"/>
      <c r="SNH815" s="257"/>
      <c r="SNI815" s="257"/>
      <c r="SNJ815" s="257"/>
      <c r="SNK815" s="257"/>
      <c r="SNL815" s="257"/>
      <c r="SNM815" s="257"/>
      <c r="SNN815" s="257"/>
      <c r="SNO815" s="257"/>
      <c r="SNP815" s="257"/>
      <c r="SNQ815" s="257"/>
      <c r="SNR815" s="257"/>
      <c r="SNS815" s="257"/>
      <c r="SNT815" s="257"/>
      <c r="SNU815" s="257"/>
      <c r="SNV815" s="257"/>
      <c r="SNW815" s="257"/>
      <c r="SNX815" s="257"/>
      <c r="SNY815" s="257"/>
      <c r="SNZ815" s="257"/>
      <c r="SOA815" s="257"/>
      <c r="SOB815" s="257"/>
      <c r="SOC815" s="257"/>
      <c r="SOD815" s="257"/>
      <c r="SOE815" s="257"/>
      <c r="SOF815" s="257"/>
      <c r="SOG815" s="257"/>
      <c r="SOH815" s="257"/>
      <c r="SOI815" s="257"/>
      <c r="SOJ815" s="257"/>
      <c r="SOK815" s="257"/>
      <c r="SOL815" s="257"/>
      <c r="SOM815" s="257"/>
      <c r="SON815" s="257"/>
      <c r="SOO815" s="257"/>
      <c r="SOP815" s="257"/>
      <c r="SOQ815" s="257"/>
      <c r="SOR815" s="257"/>
      <c r="SOS815" s="257"/>
      <c r="SOT815" s="257"/>
      <c r="SOU815" s="257"/>
      <c r="SOV815" s="257"/>
      <c r="SOW815" s="257"/>
      <c r="SOX815" s="257"/>
      <c r="SOY815" s="257"/>
      <c r="SOZ815" s="257"/>
      <c r="SPA815" s="257"/>
      <c r="SPB815" s="257"/>
      <c r="SPC815" s="257"/>
      <c r="SPD815" s="257"/>
      <c r="SPE815" s="257"/>
      <c r="SPF815" s="257"/>
      <c r="SPG815" s="257"/>
      <c r="SPH815" s="257"/>
      <c r="SPI815" s="257"/>
      <c r="SPJ815" s="257"/>
      <c r="SPK815" s="257"/>
      <c r="SPL815" s="257"/>
      <c r="SPM815" s="257"/>
      <c r="SPN815" s="257"/>
      <c r="SPO815" s="257"/>
      <c r="SPP815" s="257"/>
      <c r="SPQ815" s="257"/>
      <c r="SPR815" s="257"/>
      <c r="SPS815" s="257"/>
      <c r="SPT815" s="257"/>
      <c r="SPU815" s="257"/>
      <c r="SPV815" s="257"/>
      <c r="SPW815" s="257"/>
      <c r="SPX815" s="257"/>
      <c r="SPY815" s="257"/>
      <c r="SPZ815" s="257"/>
      <c r="SQA815" s="257"/>
      <c r="SQB815" s="257"/>
      <c r="SQC815" s="257"/>
      <c r="SQD815" s="257"/>
      <c r="SQE815" s="257"/>
      <c r="SQF815" s="257"/>
      <c r="SQG815" s="257"/>
      <c r="SQH815" s="257"/>
      <c r="SQI815" s="257"/>
      <c r="SQJ815" s="257"/>
      <c r="SQK815" s="257"/>
      <c r="SQL815" s="257"/>
      <c r="SQM815" s="257"/>
      <c r="SQN815" s="257"/>
      <c r="SQO815" s="257"/>
      <c r="SQP815" s="257"/>
      <c r="SQQ815" s="257"/>
      <c r="SQR815" s="257"/>
      <c r="SQS815" s="257"/>
      <c r="SQT815" s="257"/>
      <c r="SQU815" s="257"/>
      <c r="SQV815" s="257"/>
      <c r="SQW815" s="257"/>
      <c r="SQX815" s="257"/>
      <c r="SQY815" s="257"/>
      <c r="SQZ815" s="257"/>
      <c r="SRA815" s="257"/>
      <c r="SRB815" s="257"/>
      <c r="SRC815" s="257"/>
      <c r="SRD815" s="257"/>
      <c r="SRE815" s="257"/>
      <c r="SRF815" s="257"/>
      <c r="SRG815" s="257"/>
      <c r="SRH815" s="257"/>
      <c r="SRI815" s="257"/>
      <c r="SRJ815" s="257"/>
      <c r="SRK815" s="257"/>
      <c r="SRL815" s="257"/>
      <c r="SRM815" s="257"/>
      <c r="SRN815" s="257"/>
      <c r="SRO815" s="257"/>
      <c r="SRP815" s="257"/>
      <c r="SRQ815" s="257"/>
      <c r="SRR815" s="257"/>
      <c r="SRS815" s="257"/>
      <c r="SRT815" s="257"/>
      <c r="SRU815" s="257"/>
      <c r="SRV815" s="257"/>
      <c r="SRW815" s="257"/>
      <c r="SRX815" s="257"/>
      <c r="SRY815" s="257"/>
      <c r="SRZ815" s="257"/>
      <c r="SSA815" s="257"/>
      <c r="SSB815" s="257"/>
      <c r="SSC815" s="257"/>
      <c r="SSD815" s="257"/>
      <c r="SSE815" s="257"/>
      <c r="SSF815" s="257"/>
      <c r="SSG815" s="257"/>
      <c r="SSH815" s="257"/>
      <c r="SSI815" s="257"/>
      <c r="SSJ815" s="257"/>
      <c r="SSK815" s="257"/>
      <c r="SSL815" s="257"/>
      <c r="SSM815" s="257"/>
      <c r="SSN815" s="257"/>
      <c r="SSO815" s="257"/>
      <c r="SSP815" s="257"/>
      <c r="SSQ815" s="257"/>
      <c r="SSR815" s="257"/>
      <c r="SSS815" s="257"/>
      <c r="SST815" s="257"/>
      <c r="SSU815" s="257"/>
      <c r="SSV815" s="257"/>
      <c r="SSW815" s="257"/>
      <c r="SSX815" s="257"/>
      <c r="SSY815" s="257"/>
      <c r="SSZ815" s="257"/>
      <c r="STA815" s="257"/>
      <c r="STB815" s="257"/>
      <c r="STC815" s="257"/>
      <c r="STD815" s="257"/>
      <c r="STE815" s="257"/>
      <c r="STF815" s="257"/>
      <c r="STG815" s="257"/>
      <c r="STH815" s="257"/>
      <c r="STI815" s="257"/>
      <c r="STJ815" s="257"/>
      <c r="STK815" s="257"/>
      <c r="STL815" s="257"/>
      <c r="STM815" s="257"/>
      <c r="STN815" s="257"/>
      <c r="STO815" s="257"/>
      <c r="STP815" s="257"/>
      <c r="STQ815" s="257"/>
      <c r="STR815" s="257"/>
      <c r="STS815" s="257"/>
      <c r="STT815" s="257"/>
      <c r="STU815" s="257"/>
      <c r="STV815" s="257"/>
      <c r="STW815" s="257"/>
      <c r="STX815" s="257"/>
      <c r="STY815" s="257"/>
      <c r="STZ815" s="257"/>
      <c r="SUA815" s="257"/>
      <c r="SUB815" s="257"/>
      <c r="SUC815" s="257"/>
      <c r="SUD815" s="257"/>
      <c r="SUE815" s="257"/>
      <c r="SUF815" s="257"/>
      <c r="SUG815" s="257"/>
      <c r="SUH815" s="257"/>
      <c r="SUI815" s="257"/>
      <c r="SUJ815" s="257"/>
      <c r="SUK815" s="257"/>
      <c r="SUL815" s="257"/>
      <c r="SUM815" s="257"/>
      <c r="SUN815" s="257"/>
      <c r="SUO815" s="257"/>
      <c r="SUP815" s="257"/>
      <c r="SUQ815" s="257"/>
      <c r="SUR815" s="257"/>
      <c r="SUS815" s="257"/>
      <c r="SUT815" s="257"/>
      <c r="SUU815" s="257"/>
      <c r="SUV815" s="257"/>
      <c r="SUW815" s="257"/>
      <c r="SUX815" s="257"/>
      <c r="SUY815" s="257"/>
      <c r="SUZ815" s="257"/>
      <c r="SVA815" s="257"/>
      <c r="SVB815" s="257"/>
      <c r="SVC815" s="257"/>
      <c r="SVD815" s="257"/>
      <c r="SVE815" s="257"/>
      <c r="SVF815" s="257"/>
      <c r="SVG815" s="257"/>
      <c r="SVH815" s="257"/>
      <c r="SVI815" s="257"/>
      <c r="SVJ815" s="257"/>
      <c r="SVK815" s="257"/>
      <c r="SVL815" s="257"/>
      <c r="SVM815" s="257"/>
      <c r="SVN815" s="257"/>
      <c r="SVO815" s="257"/>
      <c r="SVP815" s="257"/>
      <c r="SVQ815" s="257"/>
      <c r="SVR815" s="257"/>
      <c r="SVS815" s="257"/>
      <c r="SVT815" s="257"/>
      <c r="SVU815" s="257"/>
      <c r="SVV815" s="257"/>
      <c r="SVW815" s="257"/>
      <c r="SVX815" s="257"/>
      <c r="SVY815" s="257"/>
      <c r="SVZ815" s="257"/>
      <c r="SWA815" s="257"/>
      <c r="SWB815" s="257"/>
      <c r="SWC815" s="257"/>
      <c r="SWD815" s="257"/>
      <c r="SWE815" s="257"/>
      <c r="SWF815" s="257"/>
      <c r="SWG815" s="257"/>
      <c r="SWH815" s="257"/>
      <c r="SWI815" s="257"/>
      <c r="SWJ815" s="257"/>
      <c r="SWK815" s="257"/>
      <c r="SWL815" s="257"/>
      <c r="SWM815" s="257"/>
      <c r="SWN815" s="257"/>
      <c r="SWO815" s="257"/>
      <c r="SWP815" s="257"/>
      <c r="SWQ815" s="257"/>
      <c r="SWR815" s="257"/>
      <c r="SWS815" s="257"/>
      <c r="SWT815" s="257"/>
      <c r="SWU815" s="257"/>
      <c r="SWV815" s="257"/>
      <c r="SWW815" s="257"/>
      <c r="SWX815" s="257"/>
      <c r="SWY815" s="257"/>
      <c r="SWZ815" s="257"/>
      <c r="SXA815" s="257"/>
      <c r="SXB815" s="257"/>
      <c r="SXC815" s="257"/>
      <c r="SXD815" s="257"/>
      <c r="SXE815" s="257"/>
      <c r="SXF815" s="257"/>
      <c r="SXG815" s="257"/>
      <c r="SXH815" s="257"/>
      <c r="SXI815" s="257"/>
      <c r="SXJ815" s="257"/>
      <c r="SXK815" s="257"/>
      <c r="SXL815" s="257"/>
      <c r="SXM815" s="257"/>
      <c r="SXN815" s="257"/>
      <c r="SXO815" s="257"/>
      <c r="SXP815" s="257"/>
      <c r="SXQ815" s="257"/>
      <c r="SXR815" s="257"/>
      <c r="SXS815" s="257"/>
      <c r="SXT815" s="257"/>
      <c r="SXU815" s="257"/>
      <c r="SXV815" s="257"/>
      <c r="SXW815" s="257"/>
      <c r="SXX815" s="257"/>
      <c r="SXY815" s="257"/>
      <c r="SXZ815" s="257"/>
      <c r="SYA815" s="257"/>
      <c r="SYB815" s="257"/>
      <c r="SYC815" s="257"/>
      <c r="SYD815" s="257"/>
      <c r="SYE815" s="257"/>
      <c r="SYF815" s="257"/>
      <c r="SYG815" s="257"/>
      <c r="SYH815" s="257"/>
      <c r="SYI815" s="257"/>
      <c r="SYJ815" s="257"/>
      <c r="SYK815" s="257"/>
      <c r="SYL815" s="257"/>
      <c r="SYM815" s="257"/>
      <c r="SYN815" s="257"/>
      <c r="SYO815" s="257"/>
      <c r="SYP815" s="257"/>
      <c r="SYQ815" s="257"/>
      <c r="SYR815" s="257"/>
      <c r="SYS815" s="257"/>
      <c r="SYT815" s="257"/>
      <c r="SYU815" s="257"/>
      <c r="SYV815" s="257"/>
      <c r="SYW815" s="257"/>
      <c r="SYX815" s="257"/>
      <c r="SYY815" s="257"/>
      <c r="SYZ815" s="257"/>
      <c r="SZA815" s="257"/>
      <c r="SZB815" s="257"/>
      <c r="SZC815" s="257"/>
      <c r="SZD815" s="257"/>
      <c r="SZE815" s="257"/>
      <c r="SZF815" s="257"/>
      <c r="SZG815" s="257"/>
      <c r="SZH815" s="257"/>
      <c r="SZI815" s="257"/>
      <c r="SZJ815" s="257"/>
      <c r="SZK815" s="257"/>
      <c r="SZL815" s="257"/>
      <c r="SZM815" s="257"/>
      <c r="SZN815" s="257"/>
      <c r="SZO815" s="257"/>
      <c r="SZP815" s="257"/>
      <c r="SZQ815" s="257"/>
      <c r="SZR815" s="257"/>
      <c r="SZS815" s="257"/>
      <c r="SZT815" s="257"/>
      <c r="SZU815" s="257"/>
      <c r="SZV815" s="257"/>
      <c r="SZW815" s="257"/>
      <c r="SZX815" s="257"/>
      <c r="SZY815" s="257"/>
      <c r="SZZ815" s="257"/>
      <c r="TAA815" s="257"/>
      <c r="TAB815" s="257"/>
      <c r="TAC815" s="257"/>
      <c r="TAD815" s="257"/>
      <c r="TAE815" s="257"/>
      <c r="TAF815" s="257"/>
      <c r="TAG815" s="257"/>
      <c r="TAH815" s="257"/>
      <c r="TAI815" s="257"/>
      <c r="TAJ815" s="257"/>
      <c r="TAK815" s="257"/>
      <c r="TAL815" s="257"/>
      <c r="TAM815" s="257"/>
      <c r="TAN815" s="257"/>
      <c r="TAO815" s="257"/>
      <c r="TAP815" s="257"/>
      <c r="TAQ815" s="257"/>
      <c r="TAR815" s="257"/>
      <c r="TAS815" s="257"/>
      <c r="TAT815" s="257"/>
      <c r="TAU815" s="257"/>
      <c r="TAV815" s="257"/>
      <c r="TAW815" s="257"/>
      <c r="TAX815" s="257"/>
      <c r="TAY815" s="257"/>
      <c r="TAZ815" s="257"/>
      <c r="TBA815" s="257"/>
      <c r="TBB815" s="257"/>
      <c r="TBC815" s="257"/>
      <c r="TBD815" s="257"/>
      <c r="TBE815" s="257"/>
      <c r="TBF815" s="257"/>
      <c r="TBG815" s="257"/>
      <c r="TBH815" s="257"/>
      <c r="TBI815" s="257"/>
      <c r="TBJ815" s="257"/>
      <c r="TBK815" s="257"/>
      <c r="TBL815" s="257"/>
      <c r="TBM815" s="257"/>
      <c r="TBN815" s="257"/>
      <c r="TBO815" s="257"/>
      <c r="TBP815" s="257"/>
      <c r="TBQ815" s="257"/>
      <c r="TBR815" s="257"/>
      <c r="TBS815" s="257"/>
      <c r="TBT815" s="257"/>
      <c r="TBU815" s="257"/>
      <c r="TBV815" s="257"/>
      <c r="TBW815" s="257"/>
      <c r="TBX815" s="257"/>
      <c r="TBY815" s="257"/>
      <c r="TBZ815" s="257"/>
      <c r="TCA815" s="257"/>
      <c r="TCB815" s="257"/>
      <c r="TCC815" s="257"/>
      <c r="TCD815" s="257"/>
      <c r="TCE815" s="257"/>
      <c r="TCF815" s="257"/>
      <c r="TCG815" s="257"/>
      <c r="TCH815" s="257"/>
      <c r="TCI815" s="257"/>
      <c r="TCJ815" s="257"/>
      <c r="TCK815" s="257"/>
      <c r="TCL815" s="257"/>
      <c r="TCM815" s="257"/>
      <c r="TCN815" s="257"/>
      <c r="TCO815" s="257"/>
      <c r="TCP815" s="257"/>
      <c r="TCQ815" s="257"/>
      <c r="TCR815" s="257"/>
      <c r="TCS815" s="257"/>
      <c r="TCT815" s="257"/>
      <c r="TCU815" s="257"/>
      <c r="TCV815" s="257"/>
      <c r="TCW815" s="257"/>
      <c r="TCX815" s="257"/>
      <c r="TCY815" s="257"/>
      <c r="TCZ815" s="257"/>
      <c r="TDA815" s="257"/>
      <c r="TDB815" s="257"/>
      <c r="TDC815" s="257"/>
      <c r="TDD815" s="257"/>
      <c r="TDE815" s="257"/>
      <c r="TDF815" s="257"/>
      <c r="TDG815" s="257"/>
      <c r="TDH815" s="257"/>
      <c r="TDI815" s="257"/>
      <c r="TDJ815" s="257"/>
      <c r="TDK815" s="257"/>
      <c r="TDL815" s="257"/>
      <c r="TDM815" s="257"/>
      <c r="TDN815" s="257"/>
      <c r="TDO815" s="257"/>
      <c r="TDP815" s="257"/>
      <c r="TDQ815" s="257"/>
      <c r="TDR815" s="257"/>
      <c r="TDS815" s="257"/>
      <c r="TDT815" s="257"/>
      <c r="TDU815" s="257"/>
      <c r="TDV815" s="257"/>
      <c r="TDW815" s="257"/>
      <c r="TDX815" s="257"/>
      <c r="TDY815" s="257"/>
      <c r="TDZ815" s="257"/>
      <c r="TEA815" s="257"/>
      <c r="TEB815" s="257"/>
      <c r="TEC815" s="257"/>
      <c r="TED815" s="257"/>
      <c r="TEE815" s="257"/>
      <c r="TEF815" s="257"/>
      <c r="TEG815" s="257"/>
      <c r="TEH815" s="257"/>
      <c r="TEI815" s="257"/>
      <c r="TEJ815" s="257"/>
      <c r="TEK815" s="257"/>
      <c r="TEL815" s="257"/>
      <c r="TEM815" s="257"/>
      <c r="TEN815" s="257"/>
      <c r="TEO815" s="257"/>
      <c r="TEP815" s="257"/>
      <c r="TEQ815" s="257"/>
      <c r="TER815" s="257"/>
      <c r="TES815" s="257"/>
      <c r="TET815" s="257"/>
      <c r="TEU815" s="257"/>
      <c r="TEV815" s="257"/>
      <c r="TEW815" s="257"/>
      <c r="TEX815" s="257"/>
      <c r="TEY815" s="257"/>
      <c r="TEZ815" s="257"/>
      <c r="TFA815" s="257"/>
      <c r="TFB815" s="257"/>
      <c r="TFC815" s="257"/>
      <c r="TFD815" s="257"/>
      <c r="TFE815" s="257"/>
      <c r="TFF815" s="257"/>
      <c r="TFG815" s="257"/>
      <c r="TFH815" s="257"/>
      <c r="TFI815" s="257"/>
      <c r="TFJ815" s="257"/>
      <c r="TFK815" s="257"/>
      <c r="TFL815" s="257"/>
      <c r="TFM815" s="257"/>
      <c r="TFN815" s="257"/>
      <c r="TFO815" s="257"/>
      <c r="TFP815" s="257"/>
      <c r="TFQ815" s="257"/>
      <c r="TFR815" s="257"/>
      <c r="TFS815" s="257"/>
      <c r="TFT815" s="257"/>
      <c r="TFU815" s="257"/>
      <c r="TFV815" s="257"/>
      <c r="TFW815" s="257"/>
      <c r="TFX815" s="257"/>
      <c r="TFY815" s="257"/>
      <c r="TFZ815" s="257"/>
      <c r="TGA815" s="257"/>
      <c r="TGB815" s="257"/>
      <c r="TGC815" s="257"/>
      <c r="TGD815" s="257"/>
      <c r="TGE815" s="257"/>
      <c r="TGF815" s="257"/>
      <c r="TGG815" s="257"/>
      <c r="TGH815" s="257"/>
      <c r="TGI815" s="257"/>
      <c r="TGJ815" s="257"/>
      <c r="TGK815" s="257"/>
      <c r="TGL815" s="257"/>
      <c r="TGM815" s="257"/>
      <c r="TGN815" s="257"/>
      <c r="TGO815" s="257"/>
      <c r="TGP815" s="257"/>
      <c r="TGQ815" s="257"/>
      <c r="TGR815" s="257"/>
      <c r="TGS815" s="257"/>
      <c r="TGT815" s="257"/>
      <c r="TGU815" s="257"/>
      <c r="TGV815" s="257"/>
      <c r="TGW815" s="257"/>
      <c r="TGX815" s="257"/>
      <c r="TGY815" s="257"/>
      <c r="TGZ815" s="257"/>
      <c r="THA815" s="257"/>
      <c r="THB815" s="257"/>
      <c r="THC815" s="257"/>
      <c r="THD815" s="257"/>
      <c r="THE815" s="257"/>
      <c r="THF815" s="257"/>
      <c r="THG815" s="257"/>
      <c r="THH815" s="257"/>
      <c r="THI815" s="257"/>
      <c r="THJ815" s="257"/>
      <c r="THK815" s="257"/>
      <c r="THL815" s="257"/>
      <c r="THM815" s="257"/>
      <c r="THN815" s="257"/>
      <c r="THO815" s="257"/>
      <c r="THP815" s="257"/>
      <c r="THQ815" s="257"/>
      <c r="THR815" s="257"/>
      <c r="THS815" s="257"/>
      <c r="THT815" s="257"/>
      <c r="THU815" s="257"/>
      <c r="THV815" s="257"/>
      <c r="THW815" s="257"/>
      <c r="THX815" s="257"/>
      <c r="THY815" s="257"/>
      <c r="THZ815" s="257"/>
      <c r="TIA815" s="257"/>
      <c r="TIB815" s="257"/>
      <c r="TIC815" s="257"/>
      <c r="TID815" s="257"/>
      <c r="TIE815" s="257"/>
      <c r="TIF815" s="257"/>
      <c r="TIG815" s="257"/>
      <c r="TIH815" s="257"/>
      <c r="TII815" s="257"/>
      <c r="TIJ815" s="257"/>
      <c r="TIK815" s="257"/>
      <c r="TIL815" s="257"/>
      <c r="TIM815" s="257"/>
      <c r="TIN815" s="257"/>
      <c r="TIO815" s="257"/>
      <c r="TIP815" s="257"/>
      <c r="TIQ815" s="257"/>
      <c r="TIR815" s="257"/>
      <c r="TIS815" s="257"/>
      <c r="TIT815" s="257"/>
      <c r="TIU815" s="257"/>
      <c r="TIV815" s="257"/>
      <c r="TIW815" s="257"/>
      <c r="TIX815" s="257"/>
      <c r="TIY815" s="257"/>
      <c r="TIZ815" s="257"/>
      <c r="TJA815" s="257"/>
      <c r="TJB815" s="257"/>
      <c r="TJC815" s="257"/>
      <c r="TJD815" s="257"/>
      <c r="TJE815" s="257"/>
      <c r="TJF815" s="257"/>
      <c r="TJG815" s="257"/>
      <c r="TJH815" s="257"/>
      <c r="TJI815" s="257"/>
      <c r="TJJ815" s="257"/>
      <c r="TJK815" s="257"/>
      <c r="TJL815" s="257"/>
      <c r="TJM815" s="257"/>
      <c r="TJN815" s="257"/>
      <c r="TJO815" s="257"/>
      <c r="TJP815" s="257"/>
      <c r="TJQ815" s="257"/>
      <c r="TJR815" s="257"/>
      <c r="TJS815" s="257"/>
      <c r="TJT815" s="257"/>
      <c r="TJU815" s="257"/>
      <c r="TJV815" s="257"/>
      <c r="TJW815" s="257"/>
      <c r="TJX815" s="257"/>
      <c r="TJY815" s="257"/>
      <c r="TJZ815" s="257"/>
      <c r="TKA815" s="257"/>
      <c r="TKB815" s="257"/>
      <c r="TKC815" s="257"/>
      <c r="TKD815" s="257"/>
      <c r="TKE815" s="257"/>
      <c r="TKF815" s="257"/>
      <c r="TKG815" s="257"/>
      <c r="TKH815" s="257"/>
      <c r="TKI815" s="257"/>
      <c r="TKJ815" s="257"/>
      <c r="TKK815" s="257"/>
      <c r="TKL815" s="257"/>
      <c r="TKM815" s="257"/>
      <c r="TKN815" s="257"/>
      <c r="TKO815" s="257"/>
      <c r="TKP815" s="257"/>
      <c r="TKQ815" s="257"/>
      <c r="TKR815" s="257"/>
      <c r="TKS815" s="257"/>
      <c r="TKT815" s="257"/>
      <c r="TKU815" s="257"/>
      <c r="TKV815" s="257"/>
      <c r="TKW815" s="257"/>
      <c r="TKX815" s="257"/>
      <c r="TKY815" s="257"/>
      <c r="TKZ815" s="257"/>
      <c r="TLA815" s="257"/>
      <c r="TLB815" s="257"/>
      <c r="TLC815" s="257"/>
      <c r="TLD815" s="257"/>
      <c r="TLE815" s="257"/>
      <c r="TLF815" s="257"/>
      <c r="TLG815" s="257"/>
      <c r="TLH815" s="257"/>
      <c r="TLI815" s="257"/>
      <c r="TLJ815" s="257"/>
      <c r="TLK815" s="257"/>
      <c r="TLL815" s="257"/>
      <c r="TLM815" s="257"/>
      <c r="TLN815" s="257"/>
      <c r="TLO815" s="257"/>
      <c r="TLP815" s="257"/>
      <c r="TLQ815" s="257"/>
      <c r="TLR815" s="257"/>
      <c r="TLS815" s="257"/>
      <c r="TLT815" s="257"/>
      <c r="TLU815" s="257"/>
      <c r="TLV815" s="257"/>
      <c r="TLW815" s="257"/>
      <c r="TLX815" s="257"/>
      <c r="TLY815" s="257"/>
      <c r="TLZ815" s="257"/>
      <c r="TMA815" s="257"/>
      <c r="TMB815" s="257"/>
      <c r="TMC815" s="257"/>
      <c r="TMD815" s="257"/>
      <c r="TME815" s="257"/>
      <c r="TMF815" s="257"/>
      <c r="TMG815" s="257"/>
      <c r="TMH815" s="257"/>
      <c r="TMI815" s="257"/>
      <c r="TMJ815" s="257"/>
      <c r="TMK815" s="257"/>
      <c r="TML815" s="257"/>
      <c r="TMM815" s="257"/>
      <c r="TMN815" s="257"/>
      <c r="TMO815" s="257"/>
      <c r="TMP815" s="257"/>
      <c r="TMQ815" s="257"/>
      <c r="TMR815" s="257"/>
      <c r="TMS815" s="257"/>
      <c r="TMT815" s="257"/>
      <c r="TMU815" s="257"/>
      <c r="TMV815" s="257"/>
      <c r="TMW815" s="257"/>
      <c r="TMX815" s="257"/>
      <c r="TMY815" s="257"/>
      <c r="TMZ815" s="257"/>
      <c r="TNA815" s="257"/>
      <c r="TNB815" s="257"/>
      <c r="TNC815" s="257"/>
      <c r="TND815" s="257"/>
      <c r="TNE815" s="257"/>
      <c r="TNF815" s="257"/>
      <c r="TNG815" s="257"/>
      <c r="TNH815" s="257"/>
      <c r="TNI815" s="257"/>
      <c r="TNJ815" s="257"/>
      <c r="TNK815" s="257"/>
      <c r="TNL815" s="257"/>
      <c r="TNM815" s="257"/>
      <c r="TNN815" s="257"/>
      <c r="TNO815" s="257"/>
      <c r="TNP815" s="257"/>
      <c r="TNQ815" s="257"/>
      <c r="TNR815" s="257"/>
      <c r="TNS815" s="257"/>
      <c r="TNT815" s="257"/>
      <c r="TNU815" s="257"/>
      <c r="TNV815" s="257"/>
      <c r="TNW815" s="257"/>
      <c r="TNX815" s="257"/>
      <c r="TNY815" s="257"/>
      <c r="TNZ815" s="257"/>
      <c r="TOA815" s="257"/>
      <c r="TOB815" s="257"/>
      <c r="TOC815" s="257"/>
      <c r="TOD815" s="257"/>
      <c r="TOE815" s="257"/>
      <c r="TOF815" s="257"/>
      <c r="TOG815" s="257"/>
      <c r="TOH815" s="257"/>
      <c r="TOI815" s="257"/>
      <c r="TOJ815" s="257"/>
      <c r="TOK815" s="257"/>
      <c r="TOL815" s="257"/>
      <c r="TOM815" s="257"/>
      <c r="TON815" s="257"/>
      <c r="TOO815" s="257"/>
      <c r="TOP815" s="257"/>
      <c r="TOQ815" s="257"/>
      <c r="TOR815" s="257"/>
      <c r="TOS815" s="257"/>
      <c r="TOT815" s="257"/>
      <c r="TOU815" s="257"/>
      <c r="TOV815" s="257"/>
      <c r="TOW815" s="257"/>
      <c r="TOX815" s="257"/>
      <c r="TOY815" s="257"/>
      <c r="TOZ815" s="257"/>
      <c r="TPA815" s="257"/>
      <c r="TPB815" s="257"/>
      <c r="TPC815" s="257"/>
      <c r="TPD815" s="257"/>
      <c r="TPE815" s="257"/>
      <c r="TPF815" s="257"/>
      <c r="TPG815" s="257"/>
      <c r="TPH815" s="257"/>
      <c r="TPI815" s="257"/>
      <c r="TPJ815" s="257"/>
      <c r="TPK815" s="257"/>
      <c r="TPL815" s="257"/>
      <c r="TPM815" s="257"/>
      <c r="TPN815" s="257"/>
      <c r="TPO815" s="257"/>
      <c r="TPP815" s="257"/>
      <c r="TPQ815" s="257"/>
      <c r="TPR815" s="257"/>
      <c r="TPS815" s="257"/>
      <c r="TPT815" s="257"/>
      <c r="TPU815" s="257"/>
      <c r="TPV815" s="257"/>
      <c r="TPW815" s="257"/>
      <c r="TPX815" s="257"/>
      <c r="TPY815" s="257"/>
      <c r="TPZ815" s="257"/>
      <c r="TQA815" s="257"/>
      <c r="TQB815" s="257"/>
      <c r="TQC815" s="257"/>
      <c r="TQD815" s="257"/>
      <c r="TQE815" s="257"/>
      <c r="TQF815" s="257"/>
      <c r="TQG815" s="257"/>
      <c r="TQH815" s="257"/>
      <c r="TQI815" s="257"/>
      <c r="TQJ815" s="257"/>
      <c r="TQK815" s="257"/>
      <c r="TQL815" s="257"/>
      <c r="TQM815" s="257"/>
      <c r="TQN815" s="257"/>
      <c r="TQO815" s="257"/>
      <c r="TQP815" s="257"/>
      <c r="TQQ815" s="257"/>
      <c r="TQR815" s="257"/>
      <c r="TQS815" s="257"/>
      <c r="TQT815" s="257"/>
      <c r="TQU815" s="257"/>
      <c r="TQV815" s="257"/>
      <c r="TQW815" s="257"/>
      <c r="TQX815" s="257"/>
      <c r="TQY815" s="257"/>
      <c r="TQZ815" s="257"/>
      <c r="TRA815" s="257"/>
      <c r="TRB815" s="257"/>
      <c r="TRC815" s="257"/>
      <c r="TRD815" s="257"/>
      <c r="TRE815" s="257"/>
      <c r="TRF815" s="257"/>
      <c r="TRG815" s="257"/>
      <c r="TRH815" s="257"/>
      <c r="TRI815" s="257"/>
      <c r="TRJ815" s="257"/>
      <c r="TRK815" s="257"/>
      <c r="TRL815" s="257"/>
      <c r="TRM815" s="257"/>
      <c r="TRN815" s="257"/>
      <c r="TRO815" s="257"/>
      <c r="TRP815" s="257"/>
      <c r="TRQ815" s="257"/>
      <c r="TRR815" s="257"/>
      <c r="TRS815" s="257"/>
      <c r="TRT815" s="257"/>
      <c r="TRU815" s="257"/>
      <c r="TRV815" s="257"/>
      <c r="TRW815" s="257"/>
      <c r="TRX815" s="257"/>
      <c r="TRY815" s="257"/>
      <c r="TRZ815" s="257"/>
      <c r="TSA815" s="257"/>
      <c r="TSB815" s="257"/>
      <c r="TSC815" s="257"/>
      <c r="TSD815" s="257"/>
      <c r="TSE815" s="257"/>
      <c r="TSF815" s="257"/>
      <c r="TSG815" s="257"/>
      <c r="TSH815" s="257"/>
      <c r="TSI815" s="257"/>
      <c r="TSJ815" s="257"/>
      <c r="TSK815" s="257"/>
      <c r="TSL815" s="257"/>
      <c r="TSM815" s="257"/>
      <c r="TSN815" s="257"/>
      <c r="TSO815" s="257"/>
      <c r="TSP815" s="257"/>
      <c r="TSQ815" s="257"/>
      <c r="TSR815" s="257"/>
      <c r="TSS815" s="257"/>
      <c r="TST815" s="257"/>
      <c r="TSU815" s="257"/>
      <c r="TSV815" s="257"/>
      <c r="TSW815" s="257"/>
      <c r="TSX815" s="257"/>
      <c r="TSY815" s="257"/>
      <c r="TSZ815" s="257"/>
      <c r="TTA815" s="257"/>
      <c r="TTB815" s="257"/>
      <c r="TTC815" s="257"/>
      <c r="TTD815" s="257"/>
      <c r="TTE815" s="257"/>
      <c r="TTF815" s="257"/>
      <c r="TTG815" s="257"/>
      <c r="TTH815" s="257"/>
      <c r="TTI815" s="257"/>
      <c r="TTJ815" s="257"/>
      <c r="TTK815" s="257"/>
      <c r="TTL815" s="257"/>
      <c r="TTM815" s="257"/>
      <c r="TTN815" s="257"/>
      <c r="TTO815" s="257"/>
      <c r="TTP815" s="257"/>
      <c r="TTQ815" s="257"/>
      <c r="TTR815" s="257"/>
      <c r="TTS815" s="257"/>
      <c r="TTT815" s="257"/>
      <c r="TTU815" s="257"/>
      <c r="TTV815" s="257"/>
      <c r="TTW815" s="257"/>
      <c r="TTX815" s="257"/>
      <c r="TTY815" s="257"/>
      <c r="TTZ815" s="257"/>
      <c r="TUA815" s="257"/>
      <c r="TUB815" s="257"/>
      <c r="TUC815" s="257"/>
      <c r="TUD815" s="257"/>
      <c r="TUE815" s="257"/>
      <c r="TUF815" s="257"/>
      <c r="TUG815" s="257"/>
      <c r="TUH815" s="257"/>
      <c r="TUI815" s="257"/>
      <c r="TUJ815" s="257"/>
      <c r="TUK815" s="257"/>
      <c r="TUL815" s="257"/>
      <c r="TUM815" s="257"/>
      <c r="TUN815" s="257"/>
      <c r="TUO815" s="257"/>
      <c r="TUP815" s="257"/>
      <c r="TUQ815" s="257"/>
      <c r="TUR815" s="257"/>
      <c r="TUS815" s="257"/>
      <c r="TUT815" s="257"/>
      <c r="TUU815" s="257"/>
      <c r="TUV815" s="257"/>
      <c r="TUW815" s="257"/>
      <c r="TUX815" s="257"/>
      <c r="TUY815" s="257"/>
      <c r="TUZ815" s="257"/>
      <c r="TVA815" s="257"/>
      <c r="TVB815" s="257"/>
      <c r="TVC815" s="257"/>
      <c r="TVD815" s="257"/>
      <c r="TVE815" s="257"/>
      <c r="TVF815" s="257"/>
      <c r="TVG815" s="257"/>
      <c r="TVH815" s="257"/>
      <c r="TVI815" s="257"/>
      <c r="TVJ815" s="257"/>
      <c r="TVK815" s="257"/>
      <c r="TVL815" s="257"/>
      <c r="TVM815" s="257"/>
      <c r="TVN815" s="257"/>
      <c r="TVO815" s="257"/>
      <c r="TVP815" s="257"/>
      <c r="TVQ815" s="257"/>
      <c r="TVR815" s="257"/>
      <c r="TVS815" s="257"/>
      <c r="TVT815" s="257"/>
      <c r="TVU815" s="257"/>
      <c r="TVV815" s="257"/>
      <c r="TVW815" s="257"/>
      <c r="TVX815" s="257"/>
      <c r="TVY815" s="257"/>
      <c r="TVZ815" s="257"/>
      <c r="TWA815" s="257"/>
      <c r="TWB815" s="257"/>
      <c r="TWC815" s="257"/>
      <c r="TWD815" s="257"/>
      <c r="TWE815" s="257"/>
      <c r="TWF815" s="257"/>
      <c r="TWG815" s="257"/>
      <c r="TWH815" s="257"/>
      <c r="TWI815" s="257"/>
      <c r="TWJ815" s="257"/>
      <c r="TWK815" s="257"/>
      <c r="TWL815" s="257"/>
      <c r="TWM815" s="257"/>
      <c r="TWN815" s="257"/>
      <c r="TWO815" s="257"/>
      <c r="TWP815" s="257"/>
      <c r="TWQ815" s="257"/>
      <c r="TWR815" s="257"/>
      <c r="TWS815" s="257"/>
      <c r="TWT815" s="257"/>
      <c r="TWU815" s="257"/>
      <c r="TWV815" s="257"/>
      <c r="TWW815" s="257"/>
      <c r="TWX815" s="257"/>
      <c r="TWY815" s="257"/>
      <c r="TWZ815" s="257"/>
      <c r="TXA815" s="257"/>
      <c r="TXB815" s="257"/>
      <c r="TXC815" s="257"/>
      <c r="TXD815" s="257"/>
      <c r="TXE815" s="257"/>
      <c r="TXF815" s="257"/>
      <c r="TXG815" s="257"/>
      <c r="TXH815" s="257"/>
      <c r="TXI815" s="257"/>
      <c r="TXJ815" s="257"/>
      <c r="TXK815" s="257"/>
      <c r="TXL815" s="257"/>
      <c r="TXM815" s="257"/>
      <c r="TXN815" s="257"/>
      <c r="TXO815" s="257"/>
      <c r="TXP815" s="257"/>
      <c r="TXQ815" s="257"/>
      <c r="TXR815" s="257"/>
      <c r="TXS815" s="257"/>
      <c r="TXT815" s="257"/>
      <c r="TXU815" s="257"/>
      <c r="TXV815" s="257"/>
      <c r="TXW815" s="257"/>
      <c r="TXX815" s="257"/>
      <c r="TXY815" s="257"/>
      <c r="TXZ815" s="257"/>
      <c r="TYA815" s="257"/>
      <c r="TYB815" s="257"/>
      <c r="TYC815" s="257"/>
      <c r="TYD815" s="257"/>
      <c r="TYE815" s="257"/>
      <c r="TYF815" s="257"/>
      <c r="TYG815" s="257"/>
      <c r="TYH815" s="257"/>
      <c r="TYI815" s="257"/>
      <c r="TYJ815" s="257"/>
      <c r="TYK815" s="257"/>
      <c r="TYL815" s="257"/>
      <c r="TYM815" s="257"/>
      <c r="TYN815" s="257"/>
      <c r="TYO815" s="257"/>
      <c r="TYP815" s="257"/>
      <c r="TYQ815" s="257"/>
      <c r="TYR815" s="257"/>
      <c r="TYS815" s="257"/>
      <c r="TYT815" s="257"/>
      <c r="TYU815" s="257"/>
      <c r="TYV815" s="257"/>
      <c r="TYW815" s="257"/>
      <c r="TYX815" s="257"/>
      <c r="TYY815" s="257"/>
      <c r="TYZ815" s="257"/>
      <c r="TZA815" s="257"/>
      <c r="TZB815" s="257"/>
      <c r="TZC815" s="257"/>
      <c r="TZD815" s="257"/>
      <c r="TZE815" s="257"/>
      <c r="TZF815" s="257"/>
      <c r="TZG815" s="257"/>
      <c r="TZH815" s="257"/>
      <c r="TZI815" s="257"/>
      <c r="TZJ815" s="257"/>
      <c r="TZK815" s="257"/>
      <c r="TZL815" s="257"/>
      <c r="TZM815" s="257"/>
      <c r="TZN815" s="257"/>
      <c r="TZO815" s="257"/>
      <c r="TZP815" s="257"/>
      <c r="TZQ815" s="257"/>
      <c r="TZR815" s="257"/>
      <c r="TZS815" s="257"/>
      <c r="TZT815" s="257"/>
      <c r="TZU815" s="257"/>
      <c r="TZV815" s="257"/>
      <c r="TZW815" s="257"/>
      <c r="TZX815" s="257"/>
      <c r="TZY815" s="257"/>
      <c r="TZZ815" s="257"/>
      <c r="UAA815" s="257"/>
      <c r="UAB815" s="257"/>
      <c r="UAC815" s="257"/>
      <c r="UAD815" s="257"/>
      <c r="UAE815" s="257"/>
      <c r="UAF815" s="257"/>
      <c r="UAG815" s="257"/>
      <c r="UAH815" s="257"/>
      <c r="UAI815" s="257"/>
      <c r="UAJ815" s="257"/>
      <c r="UAK815" s="257"/>
      <c r="UAL815" s="257"/>
      <c r="UAM815" s="257"/>
      <c r="UAN815" s="257"/>
      <c r="UAO815" s="257"/>
      <c r="UAP815" s="257"/>
      <c r="UAQ815" s="257"/>
      <c r="UAR815" s="257"/>
      <c r="UAS815" s="257"/>
      <c r="UAT815" s="257"/>
      <c r="UAU815" s="257"/>
      <c r="UAV815" s="257"/>
      <c r="UAW815" s="257"/>
      <c r="UAX815" s="257"/>
      <c r="UAY815" s="257"/>
      <c r="UAZ815" s="257"/>
      <c r="UBA815" s="257"/>
      <c r="UBB815" s="257"/>
      <c r="UBC815" s="257"/>
      <c r="UBD815" s="257"/>
      <c r="UBE815" s="257"/>
      <c r="UBF815" s="257"/>
      <c r="UBG815" s="257"/>
      <c r="UBH815" s="257"/>
      <c r="UBI815" s="257"/>
      <c r="UBJ815" s="257"/>
      <c r="UBK815" s="257"/>
      <c r="UBL815" s="257"/>
      <c r="UBM815" s="257"/>
      <c r="UBN815" s="257"/>
      <c r="UBO815" s="257"/>
      <c r="UBP815" s="257"/>
      <c r="UBQ815" s="257"/>
      <c r="UBR815" s="257"/>
      <c r="UBS815" s="257"/>
      <c r="UBT815" s="257"/>
      <c r="UBU815" s="257"/>
      <c r="UBV815" s="257"/>
      <c r="UBW815" s="257"/>
      <c r="UBX815" s="257"/>
      <c r="UBY815" s="257"/>
      <c r="UBZ815" s="257"/>
      <c r="UCA815" s="257"/>
      <c r="UCB815" s="257"/>
      <c r="UCC815" s="257"/>
      <c r="UCD815" s="257"/>
      <c r="UCE815" s="257"/>
      <c r="UCF815" s="257"/>
      <c r="UCG815" s="257"/>
      <c r="UCH815" s="257"/>
      <c r="UCI815" s="257"/>
      <c r="UCJ815" s="257"/>
      <c r="UCK815" s="257"/>
      <c r="UCL815" s="257"/>
      <c r="UCM815" s="257"/>
      <c r="UCN815" s="257"/>
      <c r="UCO815" s="257"/>
      <c r="UCP815" s="257"/>
      <c r="UCQ815" s="257"/>
      <c r="UCR815" s="257"/>
      <c r="UCS815" s="257"/>
      <c r="UCT815" s="257"/>
      <c r="UCU815" s="257"/>
      <c r="UCV815" s="257"/>
      <c r="UCW815" s="257"/>
      <c r="UCX815" s="257"/>
      <c r="UCY815" s="257"/>
      <c r="UCZ815" s="257"/>
      <c r="UDA815" s="257"/>
      <c r="UDB815" s="257"/>
      <c r="UDC815" s="257"/>
      <c r="UDD815" s="257"/>
      <c r="UDE815" s="257"/>
      <c r="UDF815" s="257"/>
      <c r="UDG815" s="257"/>
      <c r="UDH815" s="257"/>
      <c r="UDI815" s="257"/>
      <c r="UDJ815" s="257"/>
      <c r="UDK815" s="257"/>
      <c r="UDL815" s="257"/>
      <c r="UDM815" s="257"/>
      <c r="UDN815" s="257"/>
      <c r="UDO815" s="257"/>
      <c r="UDP815" s="257"/>
      <c r="UDQ815" s="257"/>
      <c r="UDR815" s="257"/>
      <c r="UDS815" s="257"/>
      <c r="UDT815" s="257"/>
      <c r="UDU815" s="257"/>
      <c r="UDV815" s="257"/>
      <c r="UDW815" s="257"/>
      <c r="UDX815" s="257"/>
      <c r="UDY815" s="257"/>
      <c r="UDZ815" s="257"/>
      <c r="UEA815" s="257"/>
      <c r="UEB815" s="257"/>
      <c r="UEC815" s="257"/>
      <c r="UED815" s="257"/>
      <c r="UEE815" s="257"/>
      <c r="UEF815" s="257"/>
      <c r="UEG815" s="257"/>
      <c r="UEH815" s="257"/>
      <c r="UEI815" s="257"/>
      <c r="UEJ815" s="257"/>
      <c r="UEK815" s="257"/>
      <c r="UEL815" s="257"/>
      <c r="UEM815" s="257"/>
      <c r="UEN815" s="257"/>
      <c r="UEO815" s="257"/>
      <c r="UEP815" s="257"/>
      <c r="UEQ815" s="257"/>
      <c r="UER815" s="257"/>
      <c r="UES815" s="257"/>
      <c r="UET815" s="257"/>
      <c r="UEU815" s="257"/>
      <c r="UEV815" s="257"/>
      <c r="UEW815" s="257"/>
      <c r="UEX815" s="257"/>
      <c r="UEY815" s="257"/>
      <c r="UEZ815" s="257"/>
      <c r="UFA815" s="257"/>
      <c r="UFB815" s="257"/>
      <c r="UFC815" s="257"/>
      <c r="UFD815" s="257"/>
      <c r="UFE815" s="257"/>
      <c r="UFF815" s="257"/>
      <c r="UFG815" s="257"/>
      <c r="UFH815" s="257"/>
      <c r="UFI815" s="257"/>
      <c r="UFJ815" s="257"/>
      <c r="UFK815" s="257"/>
      <c r="UFL815" s="257"/>
      <c r="UFM815" s="257"/>
      <c r="UFN815" s="257"/>
      <c r="UFO815" s="257"/>
      <c r="UFP815" s="257"/>
      <c r="UFQ815" s="257"/>
      <c r="UFR815" s="257"/>
      <c r="UFS815" s="257"/>
      <c r="UFT815" s="257"/>
      <c r="UFU815" s="257"/>
      <c r="UFV815" s="257"/>
      <c r="UFW815" s="257"/>
      <c r="UFX815" s="257"/>
      <c r="UFY815" s="257"/>
      <c r="UFZ815" s="257"/>
      <c r="UGA815" s="257"/>
      <c r="UGB815" s="257"/>
      <c r="UGC815" s="257"/>
      <c r="UGD815" s="257"/>
      <c r="UGE815" s="257"/>
      <c r="UGF815" s="257"/>
      <c r="UGG815" s="257"/>
      <c r="UGH815" s="257"/>
      <c r="UGI815" s="257"/>
      <c r="UGJ815" s="257"/>
      <c r="UGK815" s="257"/>
      <c r="UGL815" s="257"/>
      <c r="UGM815" s="257"/>
      <c r="UGN815" s="257"/>
      <c r="UGO815" s="257"/>
      <c r="UGP815" s="257"/>
      <c r="UGQ815" s="257"/>
      <c r="UGR815" s="257"/>
      <c r="UGS815" s="257"/>
      <c r="UGT815" s="257"/>
      <c r="UGU815" s="257"/>
      <c r="UGV815" s="257"/>
      <c r="UGW815" s="257"/>
      <c r="UGX815" s="257"/>
      <c r="UGY815" s="257"/>
      <c r="UGZ815" s="257"/>
      <c r="UHA815" s="257"/>
      <c r="UHB815" s="257"/>
      <c r="UHC815" s="257"/>
      <c r="UHD815" s="257"/>
      <c r="UHE815" s="257"/>
      <c r="UHF815" s="257"/>
      <c r="UHG815" s="257"/>
      <c r="UHH815" s="257"/>
      <c r="UHI815" s="257"/>
      <c r="UHJ815" s="257"/>
      <c r="UHK815" s="257"/>
      <c r="UHL815" s="257"/>
      <c r="UHM815" s="257"/>
      <c r="UHN815" s="257"/>
      <c r="UHO815" s="257"/>
      <c r="UHP815" s="257"/>
      <c r="UHQ815" s="257"/>
      <c r="UHR815" s="257"/>
      <c r="UHS815" s="257"/>
      <c r="UHT815" s="257"/>
      <c r="UHU815" s="257"/>
      <c r="UHV815" s="257"/>
      <c r="UHW815" s="257"/>
      <c r="UHX815" s="257"/>
      <c r="UHY815" s="257"/>
      <c r="UHZ815" s="257"/>
      <c r="UIA815" s="257"/>
      <c r="UIB815" s="257"/>
      <c r="UIC815" s="257"/>
      <c r="UID815" s="257"/>
      <c r="UIE815" s="257"/>
      <c r="UIF815" s="257"/>
      <c r="UIG815" s="257"/>
      <c r="UIH815" s="257"/>
      <c r="UII815" s="257"/>
      <c r="UIJ815" s="257"/>
      <c r="UIK815" s="257"/>
      <c r="UIL815" s="257"/>
      <c r="UIM815" s="257"/>
      <c r="UIN815" s="257"/>
      <c r="UIO815" s="257"/>
      <c r="UIP815" s="257"/>
      <c r="UIQ815" s="257"/>
      <c r="UIR815" s="257"/>
      <c r="UIS815" s="257"/>
      <c r="UIT815" s="257"/>
      <c r="UIU815" s="257"/>
      <c r="UIV815" s="257"/>
      <c r="UIW815" s="257"/>
      <c r="UIX815" s="257"/>
      <c r="UIY815" s="257"/>
      <c r="UIZ815" s="257"/>
      <c r="UJA815" s="257"/>
      <c r="UJB815" s="257"/>
      <c r="UJC815" s="257"/>
      <c r="UJD815" s="257"/>
      <c r="UJE815" s="257"/>
      <c r="UJF815" s="257"/>
      <c r="UJG815" s="257"/>
      <c r="UJH815" s="257"/>
      <c r="UJI815" s="257"/>
      <c r="UJJ815" s="257"/>
      <c r="UJK815" s="257"/>
      <c r="UJL815" s="257"/>
      <c r="UJM815" s="257"/>
      <c r="UJN815" s="257"/>
      <c r="UJO815" s="257"/>
      <c r="UJP815" s="257"/>
      <c r="UJQ815" s="257"/>
      <c r="UJR815" s="257"/>
      <c r="UJS815" s="257"/>
      <c r="UJT815" s="257"/>
      <c r="UJU815" s="257"/>
      <c r="UJV815" s="257"/>
      <c r="UJW815" s="257"/>
      <c r="UJX815" s="257"/>
      <c r="UJY815" s="257"/>
      <c r="UJZ815" s="257"/>
      <c r="UKA815" s="257"/>
      <c r="UKB815" s="257"/>
      <c r="UKC815" s="257"/>
      <c r="UKD815" s="257"/>
      <c r="UKE815" s="257"/>
      <c r="UKF815" s="257"/>
      <c r="UKG815" s="257"/>
      <c r="UKH815" s="257"/>
      <c r="UKI815" s="257"/>
      <c r="UKJ815" s="257"/>
      <c r="UKK815" s="257"/>
      <c r="UKL815" s="257"/>
      <c r="UKM815" s="257"/>
      <c r="UKN815" s="257"/>
      <c r="UKO815" s="257"/>
      <c r="UKP815" s="257"/>
      <c r="UKQ815" s="257"/>
      <c r="UKR815" s="257"/>
      <c r="UKS815" s="257"/>
      <c r="UKT815" s="257"/>
      <c r="UKU815" s="257"/>
      <c r="UKV815" s="257"/>
      <c r="UKW815" s="257"/>
      <c r="UKX815" s="257"/>
      <c r="UKY815" s="257"/>
      <c r="UKZ815" s="257"/>
      <c r="ULA815" s="257"/>
      <c r="ULB815" s="257"/>
      <c r="ULC815" s="257"/>
      <c r="ULD815" s="257"/>
      <c r="ULE815" s="257"/>
      <c r="ULF815" s="257"/>
      <c r="ULG815" s="257"/>
      <c r="ULH815" s="257"/>
      <c r="ULI815" s="257"/>
      <c r="ULJ815" s="257"/>
      <c r="ULK815" s="257"/>
      <c r="ULL815" s="257"/>
      <c r="ULM815" s="257"/>
      <c r="ULN815" s="257"/>
      <c r="ULO815" s="257"/>
      <c r="ULP815" s="257"/>
      <c r="ULQ815" s="257"/>
      <c r="ULR815" s="257"/>
      <c r="ULS815" s="257"/>
      <c r="ULT815" s="257"/>
      <c r="ULU815" s="257"/>
      <c r="ULV815" s="257"/>
      <c r="ULW815" s="257"/>
      <c r="ULX815" s="257"/>
      <c r="ULY815" s="257"/>
      <c r="ULZ815" s="257"/>
      <c r="UMA815" s="257"/>
      <c r="UMB815" s="257"/>
      <c r="UMC815" s="257"/>
      <c r="UMD815" s="257"/>
      <c r="UME815" s="257"/>
      <c r="UMF815" s="257"/>
      <c r="UMG815" s="257"/>
      <c r="UMH815" s="257"/>
      <c r="UMI815" s="257"/>
      <c r="UMJ815" s="257"/>
      <c r="UMK815" s="257"/>
      <c r="UML815" s="257"/>
      <c r="UMM815" s="257"/>
      <c r="UMN815" s="257"/>
      <c r="UMO815" s="257"/>
      <c r="UMP815" s="257"/>
      <c r="UMQ815" s="257"/>
      <c r="UMR815" s="257"/>
      <c r="UMS815" s="257"/>
      <c r="UMT815" s="257"/>
      <c r="UMU815" s="257"/>
      <c r="UMV815" s="257"/>
      <c r="UMW815" s="257"/>
      <c r="UMX815" s="257"/>
      <c r="UMY815" s="257"/>
      <c r="UMZ815" s="257"/>
      <c r="UNA815" s="257"/>
      <c r="UNB815" s="257"/>
      <c r="UNC815" s="257"/>
      <c r="UND815" s="257"/>
      <c r="UNE815" s="257"/>
      <c r="UNF815" s="257"/>
      <c r="UNG815" s="257"/>
      <c r="UNH815" s="257"/>
      <c r="UNI815" s="257"/>
      <c r="UNJ815" s="257"/>
      <c r="UNK815" s="257"/>
      <c r="UNL815" s="257"/>
      <c r="UNM815" s="257"/>
      <c r="UNN815" s="257"/>
      <c r="UNO815" s="257"/>
      <c r="UNP815" s="257"/>
      <c r="UNQ815" s="257"/>
      <c r="UNR815" s="257"/>
      <c r="UNS815" s="257"/>
      <c r="UNT815" s="257"/>
      <c r="UNU815" s="257"/>
      <c r="UNV815" s="257"/>
      <c r="UNW815" s="257"/>
      <c r="UNX815" s="257"/>
      <c r="UNY815" s="257"/>
      <c r="UNZ815" s="257"/>
      <c r="UOA815" s="257"/>
      <c r="UOB815" s="257"/>
      <c r="UOC815" s="257"/>
      <c r="UOD815" s="257"/>
      <c r="UOE815" s="257"/>
      <c r="UOF815" s="257"/>
      <c r="UOG815" s="257"/>
      <c r="UOH815" s="257"/>
      <c r="UOI815" s="257"/>
      <c r="UOJ815" s="257"/>
      <c r="UOK815" s="257"/>
      <c r="UOL815" s="257"/>
      <c r="UOM815" s="257"/>
      <c r="UON815" s="257"/>
      <c r="UOO815" s="257"/>
      <c r="UOP815" s="257"/>
      <c r="UOQ815" s="257"/>
      <c r="UOR815" s="257"/>
      <c r="UOS815" s="257"/>
      <c r="UOT815" s="257"/>
      <c r="UOU815" s="257"/>
      <c r="UOV815" s="257"/>
      <c r="UOW815" s="257"/>
      <c r="UOX815" s="257"/>
      <c r="UOY815" s="257"/>
      <c r="UOZ815" s="257"/>
      <c r="UPA815" s="257"/>
      <c r="UPB815" s="257"/>
      <c r="UPC815" s="257"/>
      <c r="UPD815" s="257"/>
      <c r="UPE815" s="257"/>
      <c r="UPF815" s="257"/>
      <c r="UPG815" s="257"/>
      <c r="UPH815" s="257"/>
      <c r="UPI815" s="257"/>
      <c r="UPJ815" s="257"/>
      <c r="UPK815" s="257"/>
      <c r="UPL815" s="257"/>
      <c r="UPM815" s="257"/>
      <c r="UPN815" s="257"/>
      <c r="UPO815" s="257"/>
      <c r="UPP815" s="257"/>
      <c r="UPQ815" s="257"/>
      <c r="UPR815" s="257"/>
      <c r="UPS815" s="257"/>
      <c r="UPT815" s="257"/>
      <c r="UPU815" s="257"/>
      <c r="UPV815" s="257"/>
      <c r="UPW815" s="257"/>
      <c r="UPX815" s="257"/>
      <c r="UPY815" s="257"/>
      <c r="UPZ815" s="257"/>
      <c r="UQA815" s="257"/>
      <c r="UQB815" s="257"/>
      <c r="UQC815" s="257"/>
      <c r="UQD815" s="257"/>
      <c r="UQE815" s="257"/>
      <c r="UQF815" s="257"/>
      <c r="UQG815" s="257"/>
      <c r="UQH815" s="257"/>
      <c r="UQI815" s="257"/>
      <c r="UQJ815" s="257"/>
      <c r="UQK815" s="257"/>
      <c r="UQL815" s="257"/>
      <c r="UQM815" s="257"/>
      <c r="UQN815" s="257"/>
      <c r="UQO815" s="257"/>
      <c r="UQP815" s="257"/>
      <c r="UQQ815" s="257"/>
      <c r="UQR815" s="257"/>
      <c r="UQS815" s="257"/>
      <c r="UQT815" s="257"/>
      <c r="UQU815" s="257"/>
      <c r="UQV815" s="257"/>
      <c r="UQW815" s="257"/>
      <c r="UQX815" s="257"/>
      <c r="UQY815" s="257"/>
      <c r="UQZ815" s="257"/>
      <c r="URA815" s="257"/>
      <c r="URB815" s="257"/>
      <c r="URC815" s="257"/>
      <c r="URD815" s="257"/>
      <c r="URE815" s="257"/>
      <c r="URF815" s="257"/>
      <c r="URG815" s="257"/>
      <c r="URH815" s="257"/>
      <c r="URI815" s="257"/>
      <c r="URJ815" s="257"/>
      <c r="URK815" s="257"/>
      <c r="URL815" s="257"/>
      <c r="URM815" s="257"/>
      <c r="URN815" s="257"/>
      <c r="URO815" s="257"/>
      <c r="URP815" s="257"/>
      <c r="URQ815" s="257"/>
      <c r="URR815" s="257"/>
      <c r="URS815" s="257"/>
      <c r="URT815" s="257"/>
      <c r="URU815" s="257"/>
      <c r="URV815" s="257"/>
      <c r="URW815" s="257"/>
      <c r="URX815" s="257"/>
      <c r="URY815" s="257"/>
      <c r="URZ815" s="257"/>
      <c r="USA815" s="257"/>
      <c r="USB815" s="257"/>
      <c r="USC815" s="257"/>
      <c r="USD815" s="257"/>
      <c r="USE815" s="257"/>
      <c r="USF815" s="257"/>
      <c r="USG815" s="257"/>
      <c r="USH815" s="257"/>
      <c r="USI815" s="257"/>
      <c r="USJ815" s="257"/>
      <c r="USK815" s="257"/>
      <c r="USL815" s="257"/>
      <c r="USM815" s="257"/>
      <c r="USN815" s="257"/>
      <c r="USO815" s="257"/>
      <c r="USP815" s="257"/>
      <c r="USQ815" s="257"/>
      <c r="USR815" s="257"/>
      <c r="USS815" s="257"/>
      <c r="UST815" s="257"/>
      <c r="USU815" s="257"/>
      <c r="USV815" s="257"/>
      <c r="USW815" s="257"/>
      <c r="USX815" s="257"/>
      <c r="USY815" s="257"/>
      <c r="USZ815" s="257"/>
      <c r="UTA815" s="257"/>
      <c r="UTB815" s="257"/>
      <c r="UTC815" s="257"/>
      <c r="UTD815" s="257"/>
      <c r="UTE815" s="257"/>
      <c r="UTF815" s="257"/>
      <c r="UTG815" s="257"/>
      <c r="UTH815" s="257"/>
      <c r="UTI815" s="257"/>
      <c r="UTJ815" s="257"/>
      <c r="UTK815" s="257"/>
      <c r="UTL815" s="257"/>
      <c r="UTM815" s="257"/>
      <c r="UTN815" s="257"/>
      <c r="UTO815" s="257"/>
      <c r="UTP815" s="257"/>
      <c r="UTQ815" s="257"/>
      <c r="UTR815" s="257"/>
      <c r="UTS815" s="257"/>
      <c r="UTT815" s="257"/>
      <c r="UTU815" s="257"/>
      <c r="UTV815" s="257"/>
      <c r="UTW815" s="257"/>
      <c r="UTX815" s="257"/>
      <c r="UTY815" s="257"/>
      <c r="UTZ815" s="257"/>
      <c r="UUA815" s="257"/>
      <c r="UUB815" s="257"/>
      <c r="UUC815" s="257"/>
      <c r="UUD815" s="257"/>
      <c r="UUE815" s="257"/>
      <c r="UUF815" s="257"/>
      <c r="UUG815" s="257"/>
      <c r="UUH815" s="257"/>
      <c r="UUI815" s="257"/>
      <c r="UUJ815" s="257"/>
      <c r="UUK815" s="257"/>
      <c r="UUL815" s="257"/>
      <c r="UUM815" s="257"/>
      <c r="UUN815" s="257"/>
      <c r="UUO815" s="257"/>
      <c r="UUP815" s="257"/>
      <c r="UUQ815" s="257"/>
      <c r="UUR815" s="257"/>
      <c r="UUS815" s="257"/>
      <c r="UUT815" s="257"/>
      <c r="UUU815" s="257"/>
      <c r="UUV815" s="257"/>
      <c r="UUW815" s="257"/>
      <c r="UUX815" s="257"/>
      <c r="UUY815" s="257"/>
      <c r="UUZ815" s="257"/>
      <c r="UVA815" s="257"/>
      <c r="UVB815" s="257"/>
      <c r="UVC815" s="257"/>
      <c r="UVD815" s="257"/>
      <c r="UVE815" s="257"/>
      <c r="UVF815" s="257"/>
      <c r="UVG815" s="257"/>
      <c r="UVH815" s="257"/>
      <c r="UVI815" s="257"/>
      <c r="UVJ815" s="257"/>
      <c r="UVK815" s="257"/>
      <c r="UVL815" s="257"/>
      <c r="UVM815" s="257"/>
      <c r="UVN815" s="257"/>
      <c r="UVO815" s="257"/>
      <c r="UVP815" s="257"/>
      <c r="UVQ815" s="257"/>
      <c r="UVR815" s="257"/>
      <c r="UVS815" s="257"/>
      <c r="UVT815" s="257"/>
      <c r="UVU815" s="257"/>
      <c r="UVV815" s="257"/>
      <c r="UVW815" s="257"/>
      <c r="UVX815" s="257"/>
      <c r="UVY815" s="257"/>
      <c r="UVZ815" s="257"/>
      <c r="UWA815" s="257"/>
      <c r="UWB815" s="257"/>
      <c r="UWC815" s="257"/>
      <c r="UWD815" s="257"/>
      <c r="UWE815" s="257"/>
      <c r="UWF815" s="257"/>
      <c r="UWG815" s="257"/>
      <c r="UWH815" s="257"/>
      <c r="UWI815" s="257"/>
      <c r="UWJ815" s="257"/>
      <c r="UWK815" s="257"/>
      <c r="UWL815" s="257"/>
      <c r="UWM815" s="257"/>
      <c r="UWN815" s="257"/>
      <c r="UWO815" s="257"/>
      <c r="UWP815" s="257"/>
      <c r="UWQ815" s="257"/>
      <c r="UWR815" s="257"/>
      <c r="UWS815" s="257"/>
      <c r="UWT815" s="257"/>
      <c r="UWU815" s="257"/>
      <c r="UWV815" s="257"/>
      <c r="UWW815" s="257"/>
      <c r="UWX815" s="257"/>
      <c r="UWY815" s="257"/>
      <c r="UWZ815" s="257"/>
      <c r="UXA815" s="257"/>
      <c r="UXB815" s="257"/>
      <c r="UXC815" s="257"/>
      <c r="UXD815" s="257"/>
      <c r="UXE815" s="257"/>
      <c r="UXF815" s="257"/>
      <c r="UXG815" s="257"/>
      <c r="UXH815" s="257"/>
      <c r="UXI815" s="257"/>
      <c r="UXJ815" s="257"/>
      <c r="UXK815" s="257"/>
      <c r="UXL815" s="257"/>
      <c r="UXM815" s="257"/>
      <c r="UXN815" s="257"/>
      <c r="UXO815" s="257"/>
      <c r="UXP815" s="257"/>
      <c r="UXQ815" s="257"/>
      <c r="UXR815" s="257"/>
      <c r="UXS815" s="257"/>
      <c r="UXT815" s="257"/>
      <c r="UXU815" s="257"/>
      <c r="UXV815" s="257"/>
      <c r="UXW815" s="257"/>
      <c r="UXX815" s="257"/>
      <c r="UXY815" s="257"/>
      <c r="UXZ815" s="257"/>
      <c r="UYA815" s="257"/>
      <c r="UYB815" s="257"/>
      <c r="UYC815" s="257"/>
      <c r="UYD815" s="257"/>
      <c r="UYE815" s="257"/>
      <c r="UYF815" s="257"/>
      <c r="UYG815" s="257"/>
      <c r="UYH815" s="257"/>
      <c r="UYI815" s="257"/>
      <c r="UYJ815" s="257"/>
      <c r="UYK815" s="257"/>
      <c r="UYL815" s="257"/>
      <c r="UYM815" s="257"/>
      <c r="UYN815" s="257"/>
      <c r="UYO815" s="257"/>
      <c r="UYP815" s="257"/>
      <c r="UYQ815" s="257"/>
      <c r="UYR815" s="257"/>
      <c r="UYS815" s="257"/>
      <c r="UYT815" s="257"/>
      <c r="UYU815" s="257"/>
      <c r="UYV815" s="257"/>
      <c r="UYW815" s="257"/>
      <c r="UYX815" s="257"/>
      <c r="UYY815" s="257"/>
      <c r="UYZ815" s="257"/>
      <c r="UZA815" s="257"/>
      <c r="UZB815" s="257"/>
      <c r="UZC815" s="257"/>
      <c r="UZD815" s="257"/>
      <c r="UZE815" s="257"/>
      <c r="UZF815" s="257"/>
      <c r="UZG815" s="257"/>
      <c r="UZH815" s="257"/>
      <c r="UZI815" s="257"/>
      <c r="UZJ815" s="257"/>
      <c r="UZK815" s="257"/>
      <c r="UZL815" s="257"/>
      <c r="UZM815" s="257"/>
      <c r="UZN815" s="257"/>
      <c r="UZO815" s="257"/>
      <c r="UZP815" s="257"/>
      <c r="UZQ815" s="257"/>
      <c r="UZR815" s="257"/>
      <c r="UZS815" s="257"/>
      <c r="UZT815" s="257"/>
      <c r="UZU815" s="257"/>
      <c r="UZV815" s="257"/>
      <c r="UZW815" s="257"/>
      <c r="UZX815" s="257"/>
      <c r="UZY815" s="257"/>
      <c r="UZZ815" s="257"/>
      <c r="VAA815" s="257"/>
      <c r="VAB815" s="257"/>
      <c r="VAC815" s="257"/>
      <c r="VAD815" s="257"/>
      <c r="VAE815" s="257"/>
      <c r="VAF815" s="257"/>
      <c r="VAG815" s="257"/>
      <c r="VAH815" s="257"/>
      <c r="VAI815" s="257"/>
      <c r="VAJ815" s="257"/>
      <c r="VAK815" s="257"/>
      <c r="VAL815" s="257"/>
      <c r="VAM815" s="257"/>
      <c r="VAN815" s="257"/>
      <c r="VAO815" s="257"/>
      <c r="VAP815" s="257"/>
      <c r="VAQ815" s="257"/>
      <c r="VAR815" s="257"/>
      <c r="VAS815" s="257"/>
      <c r="VAT815" s="257"/>
      <c r="VAU815" s="257"/>
      <c r="VAV815" s="257"/>
      <c r="VAW815" s="257"/>
      <c r="VAX815" s="257"/>
      <c r="VAY815" s="257"/>
      <c r="VAZ815" s="257"/>
      <c r="VBA815" s="257"/>
      <c r="VBB815" s="257"/>
      <c r="VBC815" s="257"/>
      <c r="VBD815" s="257"/>
      <c r="VBE815" s="257"/>
      <c r="VBF815" s="257"/>
      <c r="VBG815" s="257"/>
      <c r="VBH815" s="257"/>
      <c r="VBI815" s="257"/>
      <c r="VBJ815" s="257"/>
      <c r="VBK815" s="257"/>
      <c r="VBL815" s="257"/>
      <c r="VBM815" s="257"/>
      <c r="VBN815" s="257"/>
      <c r="VBO815" s="257"/>
      <c r="VBP815" s="257"/>
      <c r="VBQ815" s="257"/>
      <c r="VBR815" s="257"/>
      <c r="VBS815" s="257"/>
      <c r="VBT815" s="257"/>
      <c r="VBU815" s="257"/>
      <c r="VBV815" s="257"/>
      <c r="VBW815" s="257"/>
      <c r="VBX815" s="257"/>
      <c r="VBY815" s="257"/>
      <c r="VBZ815" s="257"/>
      <c r="VCA815" s="257"/>
      <c r="VCB815" s="257"/>
      <c r="VCC815" s="257"/>
      <c r="VCD815" s="257"/>
      <c r="VCE815" s="257"/>
      <c r="VCF815" s="257"/>
      <c r="VCG815" s="257"/>
      <c r="VCH815" s="257"/>
      <c r="VCI815" s="257"/>
      <c r="VCJ815" s="257"/>
      <c r="VCK815" s="257"/>
      <c r="VCL815" s="257"/>
      <c r="VCM815" s="257"/>
      <c r="VCN815" s="257"/>
      <c r="VCO815" s="257"/>
      <c r="VCP815" s="257"/>
      <c r="VCQ815" s="257"/>
      <c r="VCR815" s="257"/>
      <c r="VCS815" s="257"/>
      <c r="VCT815" s="257"/>
      <c r="VCU815" s="257"/>
      <c r="VCV815" s="257"/>
      <c r="VCW815" s="257"/>
      <c r="VCX815" s="257"/>
      <c r="VCY815" s="257"/>
      <c r="VCZ815" s="257"/>
      <c r="VDA815" s="257"/>
      <c r="VDB815" s="257"/>
      <c r="VDC815" s="257"/>
      <c r="VDD815" s="257"/>
      <c r="VDE815" s="257"/>
      <c r="VDF815" s="257"/>
      <c r="VDG815" s="257"/>
      <c r="VDH815" s="257"/>
      <c r="VDI815" s="257"/>
      <c r="VDJ815" s="257"/>
      <c r="VDK815" s="257"/>
      <c r="VDL815" s="257"/>
      <c r="VDM815" s="257"/>
      <c r="VDN815" s="257"/>
      <c r="VDO815" s="257"/>
      <c r="VDP815" s="257"/>
      <c r="VDQ815" s="257"/>
      <c r="VDR815" s="257"/>
      <c r="VDS815" s="257"/>
      <c r="VDT815" s="257"/>
      <c r="VDU815" s="257"/>
      <c r="VDV815" s="257"/>
      <c r="VDW815" s="257"/>
      <c r="VDX815" s="257"/>
      <c r="VDY815" s="257"/>
      <c r="VDZ815" s="257"/>
      <c r="VEA815" s="257"/>
      <c r="VEB815" s="257"/>
      <c r="VEC815" s="257"/>
      <c r="VED815" s="257"/>
      <c r="VEE815" s="257"/>
      <c r="VEF815" s="257"/>
      <c r="VEG815" s="257"/>
      <c r="VEH815" s="257"/>
      <c r="VEI815" s="257"/>
      <c r="VEJ815" s="257"/>
      <c r="VEK815" s="257"/>
      <c r="VEL815" s="257"/>
      <c r="VEM815" s="257"/>
      <c r="VEN815" s="257"/>
      <c r="VEO815" s="257"/>
      <c r="VEP815" s="257"/>
      <c r="VEQ815" s="257"/>
      <c r="VER815" s="257"/>
      <c r="VES815" s="257"/>
      <c r="VET815" s="257"/>
      <c r="VEU815" s="257"/>
      <c r="VEV815" s="257"/>
      <c r="VEW815" s="257"/>
      <c r="VEX815" s="257"/>
      <c r="VEY815" s="257"/>
      <c r="VEZ815" s="257"/>
      <c r="VFA815" s="257"/>
      <c r="VFB815" s="257"/>
      <c r="VFC815" s="257"/>
      <c r="VFD815" s="257"/>
      <c r="VFE815" s="257"/>
      <c r="VFF815" s="257"/>
      <c r="VFG815" s="257"/>
      <c r="VFH815" s="257"/>
      <c r="VFI815" s="257"/>
      <c r="VFJ815" s="257"/>
      <c r="VFK815" s="257"/>
      <c r="VFL815" s="257"/>
      <c r="VFM815" s="257"/>
      <c r="VFN815" s="257"/>
      <c r="VFO815" s="257"/>
      <c r="VFP815" s="257"/>
      <c r="VFQ815" s="257"/>
      <c r="VFR815" s="257"/>
      <c r="VFS815" s="257"/>
      <c r="VFT815" s="257"/>
      <c r="VFU815" s="257"/>
      <c r="VFV815" s="257"/>
      <c r="VFW815" s="257"/>
      <c r="VFX815" s="257"/>
      <c r="VFY815" s="257"/>
      <c r="VFZ815" s="257"/>
      <c r="VGA815" s="257"/>
      <c r="VGB815" s="257"/>
      <c r="VGC815" s="257"/>
      <c r="VGD815" s="257"/>
      <c r="VGE815" s="257"/>
      <c r="VGF815" s="257"/>
      <c r="VGG815" s="257"/>
      <c r="VGH815" s="257"/>
      <c r="VGI815" s="257"/>
      <c r="VGJ815" s="257"/>
      <c r="VGK815" s="257"/>
      <c r="VGL815" s="257"/>
      <c r="VGM815" s="257"/>
      <c r="VGN815" s="257"/>
      <c r="VGO815" s="257"/>
      <c r="VGP815" s="257"/>
      <c r="VGQ815" s="257"/>
      <c r="VGR815" s="257"/>
      <c r="VGS815" s="257"/>
      <c r="VGT815" s="257"/>
      <c r="VGU815" s="257"/>
      <c r="VGV815" s="257"/>
      <c r="VGW815" s="257"/>
      <c r="VGX815" s="257"/>
      <c r="VGY815" s="257"/>
      <c r="VGZ815" s="257"/>
      <c r="VHA815" s="257"/>
      <c r="VHB815" s="257"/>
      <c r="VHC815" s="257"/>
      <c r="VHD815" s="257"/>
      <c r="VHE815" s="257"/>
      <c r="VHF815" s="257"/>
      <c r="VHG815" s="257"/>
      <c r="VHH815" s="257"/>
      <c r="VHI815" s="257"/>
      <c r="VHJ815" s="257"/>
      <c r="VHK815" s="257"/>
      <c r="VHL815" s="257"/>
      <c r="VHM815" s="257"/>
      <c r="VHN815" s="257"/>
      <c r="VHO815" s="257"/>
      <c r="VHP815" s="257"/>
      <c r="VHQ815" s="257"/>
      <c r="VHR815" s="257"/>
      <c r="VHS815" s="257"/>
      <c r="VHT815" s="257"/>
      <c r="VHU815" s="257"/>
      <c r="VHV815" s="257"/>
      <c r="VHW815" s="257"/>
      <c r="VHX815" s="257"/>
      <c r="VHY815" s="257"/>
      <c r="VHZ815" s="257"/>
      <c r="VIA815" s="257"/>
      <c r="VIB815" s="257"/>
      <c r="VIC815" s="257"/>
      <c r="VID815" s="257"/>
      <c r="VIE815" s="257"/>
      <c r="VIF815" s="257"/>
      <c r="VIG815" s="257"/>
      <c r="VIH815" s="257"/>
      <c r="VII815" s="257"/>
      <c r="VIJ815" s="257"/>
      <c r="VIK815" s="257"/>
      <c r="VIL815" s="257"/>
      <c r="VIM815" s="257"/>
      <c r="VIN815" s="257"/>
      <c r="VIO815" s="257"/>
      <c r="VIP815" s="257"/>
      <c r="VIQ815" s="257"/>
      <c r="VIR815" s="257"/>
      <c r="VIS815" s="257"/>
      <c r="VIT815" s="257"/>
      <c r="VIU815" s="257"/>
      <c r="VIV815" s="257"/>
      <c r="VIW815" s="257"/>
      <c r="VIX815" s="257"/>
      <c r="VIY815" s="257"/>
      <c r="VIZ815" s="257"/>
      <c r="VJA815" s="257"/>
      <c r="VJB815" s="257"/>
      <c r="VJC815" s="257"/>
      <c r="VJD815" s="257"/>
      <c r="VJE815" s="257"/>
      <c r="VJF815" s="257"/>
      <c r="VJG815" s="257"/>
      <c r="VJH815" s="257"/>
      <c r="VJI815" s="257"/>
      <c r="VJJ815" s="257"/>
      <c r="VJK815" s="257"/>
      <c r="VJL815" s="257"/>
      <c r="VJM815" s="257"/>
      <c r="VJN815" s="257"/>
      <c r="VJO815" s="257"/>
      <c r="VJP815" s="257"/>
      <c r="VJQ815" s="257"/>
      <c r="VJR815" s="257"/>
      <c r="VJS815" s="257"/>
      <c r="VJT815" s="257"/>
      <c r="VJU815" s="257"/>
      <c r="VJV815" s="257"/>
      <c r="VJW815" s="257"/>
      <c r="VJX815" s="257"/>
      <c r="VJY815" s="257"/>
      <c r="VJZ815" s="257"/>
      <c r="VKA815" s="257"/>
      <c r="VKB815" s="257"/>
      <c r="VKC815" s="257"/>
      <c r="VKD815" s="257"/>
      <c r="VKE815" s="257"/>
      <c r="VKF815" s="257"/>
      <c r="VKG815" s="257"/>
      <c r="VKH815" s="257"/>
      <c r="VKI815" s="257"/>
      <c r="VKJ815" s="257"/>
      <c r="VKK815" s="257"/>
      <c r="VKL815" s="257"/>
      <c r="VKM815" s="257"/>
      <c r="VKN815" s="257"/>
      <c r="VKO815" s="257"/>
      <c r="VKP815" s="257"/>
      <c r="VKQ815" s="257"/>
      <c r="VKR815" s="257"/>
      <c r="VKS815" s="257"/>
      <c r="VKT815" s="257"/>
      <c r="VKU815" s="257"/>
      <c r="VKV815" s="257"/>
      <c r="VKW815" s="257"/>
      <c r="VKX815" s="257"/>
      <c r="VKY815" s="257"/>
      <c r="VKZ815" s="257"/>
      <c r="VLA815" s="257"/>
      <c r="VLB815" s="257"/>
      <c r="VLC815" s="257"/>
      <c r="VLD815" s="257"/>
      <c r="VLE815" s="257"/>
      <c r="VLF815" s="257"/>
      <c r="VLG815" s="257"/>
      <c r="VLH815" s="257"/>
      <c r="VLI815" s="257"/>
      <c r="VLJ815" s="257"/>
      <c r="VLK815" s="257"/>
      <c r="VLL815" s="257"/>
      <c r="VLM815" s="257"/>
      <c r="VLN815" s="257"/>
      <c r="VLO815" s="257"/>
      <c r="VLP815" s="257"/>
      <c r="VLQ815" s="257"/>
      <c r="VLR815" s="257"/>
      <c r="VLS815" s="257"/>
      <c r="VLT815" s="257"/>
      <c r="VLU815" s="257"/>
      <c r="VLV815" s="257"/>
      <c r="VLW815" s="257"/>
      <c r="VLX815" s="257"/>
      <c r="VLY815" s="257"/>
      <c r="VLZ815" s="257"/>
      <c r="VMA815" s="257"/>
      <c r="VMB815" s="257"/>
      <c r="VMC815" s="257"/>
      <c r="VMD815" s="257"/>
      <c r="VME815" s="257"/>
      <c r="VMF815" s="257"/>
      <c r="VMG815" s="257"/>
      <c r="VMH815" s="257"/>
      <c r="VMI815" s="257"/>
      <c r="VMJ815" s="257"/>
      <c r="VMK815" s="257"/>
      <c r="VML815" s="257"/>
      <c r="VMM815" s="257"/>
      <c r="VMN815" s="257"/>
      <c r="VMO815" s="257"/>
      <c r="VMP815" s="257"/>
      <c r="VMQ815" s="257"/>
      <c r="VMR815" s="257"/>
      <c r="VMS815" s="257"/>
      <c r="VMT815" s="257"/>
      <c r="VMU815" s="257"/>
      <c r="VMV815" s="257"/>
      <c r="VMW815" s="257"/>
      <c r="VMX815" s="257"/>
      <c r="VMY815" s="257"/>
      <c r="VMZ815" s="257"/>
      <c r="VNA815" s="257"/>
      <c r="VNB815" s="257"/>
      <c r="VNC815" s="257"/>
      <c r="VND815" s="257"/>
      <c r="VNE815" s="257"/>
      <c r="VNF815" s="257"/>
      <c r="VNG815" s="257"/>
      <c r="VNH815" s="257"/>
      <c r="VNI815" s="257"/>
      <c r="VNJ815" s="257"/>
      <c r="VNK815" s="257"/>
      <c r="VNL815" s="257"/>
      <c r="VNM815" s="257"/>
      <c r="VNN815" s="257"/>
      <c r="VNO815" s="257"/>
      <c r="VNP815" s="257"/>
      <c r="VNQ815" s="257"/>
      <c r="VNR815" s="257"/>
      <c r="VNS815" s="257"/>
      <c r="VNT815" s="257"/>
      <c r="VNU815" s="257"/>
      <c r="VNV815" s="257"/>
      <c r="VNW815" s="257"/>
      <c r="VNX815" s="257"/>
      <c r="VNY815" s="257"/>
      <c r="VNZ815" s="257"/>
      <c r="VOA815" s="257"/>
      <c r="VOB815" s="257"/>
      <c r="VOC815" s="257"/>
      <c r="VOD815" s="257"/>
      <c r="VOE815" s="257"/>
      <c r="VOF815" s="257"/>
      <c r="VOG815" s="257"/>
      <c r="VOH815" s="257"/>
      <c r="VOI815" s="257"/>
      <c r="VOJ815" s="257"/>
      <c r="VOK815" s="257"/>
      <c r="VOL815" s="257"/>
      <c r="VOM815" s="257"/>
      <c r="VON815" s="257"/>
      <c r="VOO815" s="257"/>
      <c r="VOP815" s="257"/>
      <c r="VOQ815" s="257"/>
      <c r="VOR815" s="257"/>
      <c r="VOS815" s="257"/>
      <c r="VOT815" s="257"/>
      <c r="VOU815" s="257"/>
      <c r="VOV815" s="257"/>
      <c r="VOW815" s="257"/>
      <c r="VOX815" s="257"/>
      <c r="VOY815" s="257"/>
      <c r="VOZ815" s="257"/>
      <c r="VPA815" s="257"/>
      <c r="VPB815" s="257"/>
      <c r="VPC815" s="257"/>
      <c r="VPD815" s="257"/>
      <c r="VPE815" s="257"/>
      <c r="VPF815" s="257"/>
      <c r="VPG815" s="257"/>
      <c r="VPH815" s="257"/>
      <c r="VPI815" s="257"/>
      <c r="VPJ815" s="257"/>
      <c r="VPK815" s="257"/>
      <c r="VPL815" s="257"/>
      <c r="VPM815" s="257"/>
      <c r="VPN815" s="257"/>
      <c r="VPO815" s="257"/>
      <c r="VPP815" s="257"/>
      <c r="VPQ815" s="257"/>
      <c r="VPR815" s="257"/>
      <c r="VPS815" s="257"/>
      <c r="VPT815" s="257"/>
      <c r="VPU815" s="257"/>
      <c r="VPV815" s="257"/>
      <c r="VPW815" s="257"/>
      <c r="VPX815" s="257"/>
      <c r="VPY815" s="257"/>
      <c r="VPZ815" s="257"/>
      <c r="VQA815" s="257"/>
      <c r="VQB815" s="257"/>
      <c r="VQC815" s="257"/>
      <c r="VQD815" s="257"/>
      <c r="VQE815" s="257"/>
      <c r="VQF815" s="257"/>
      <c r="VQG815" s="257"/>
      <c r="VQH815" s="257"/>
      <c r="VQI815" s="257"/>
      <c r="VQJ815" s="257"/>
      <c r="VQK815" s="257"/>
      <c r="VQL815" s="257"/>
      <c r="VQM815" s="257"/>
      <c r="VQN815" s="257"/>
      <c r="VQO815" s="257"/>
      <c r="VQP815" s="257"/>
      <c r="VQQ815" s="257"/>
      <c r="VQR815" s="257"/>
      <c r="VQS815" s="257"/>
      <c r="VQT815" s="257"/>
      <c r="VQU815" s="257"/>
      <c r="VQV815" s="257"/>
      <c r="VQW815" s="257"/>
      <c r="VQX815" s="257"/>
      <c r="VQY815" s="257"/>
      <c r="VQZ815" s="257"/>
      <c r="VRA815" s="257"/>
      <c r="VRB815" s="257"/>
      <c r="VRC815" s="257"/>
      <c r="VRD815" s="257"/>
      <c r="VRE815" s="257"/>
      <c r="VRF815" s="257"/>
      <c r="VRG815" s="257"/>
      <c r="VRH815" s="257"/>
      <c r="VRI815" s="257"/>
      <c r="VRJ815" s="257"/>
      <c r="VRK815" s="257"/>
      <c r="VRL815" s="257"/>
      <c r="VRM815" s="257"/>
      <c r="VRN815" s="257"/>
      <c r="VRO815" s="257"/>
      <c r="VRP815" s="257"/>
      <c r="VRQ815" s="257"/>
      <c r="VRR815" s="257"/>
      <c r="VRS815" s="257"/>
      <c r="VRT815" s="257"/>
      <c r="VRU815" s="257"/>
      <c r="VRV815" s="257"/>
      <c r="VRW815" s="257"/>
      <c r="VRX815" s="257"/>
      <c r="VRY815" s="257"/>
      <c r="VRZ815" s="257"/>
      <c r="VSA815" s="257"/>
      <c r="VSB815" s="257"/>
      <c r="VSC815" s="257"/>
      <c r="VSD815" s="257"/>
      <c r="VSE815" s="257"/>
      <c r="VSF815" s="257"/>
      <c r="VSG815" s="257"/>
      <c r="VSH815" s="257"/>
      <c r="VSI815" s="257"/>
      <c r="VSJ815" s="257"/>
      <c r="VSK815" s="257"/>
      <c r="VSL815" s="257"/>
      <c r="VSM815" s="257"/>
      <c r="VSN815" s="257"/>
      <c r="VSO815" s="257"/>
      <c r="VSP815" s="257"/>
      <c r="VSQ815" s="257"/>
      <c r="VSR815" s="257"/>
      <c r="VSS815" s="257"/>
      <c r="VST815" s="257"/>
      <c r="VSU815" s="257"/>
      <c r="VSV815" s="257"/>
      <c r="VSW815" s="257"/>
      <c r="VSX815" s="257"/>
      <c r="VSY815" s="257"/>
      <c r="VSZ815" s="257"/>
      <c r="VTA815" s="257"/>
      <c r="VTB815" s="257"/>
      <c r="VTC815" s="257"/>
      <c r="VTD815" s="257"/>
      <c r="VTE815" s="257"/>
      <c r="VTF815" s="257"/>
      <c r="VTG815" s="257"/>
      <c r="VTH815" s="257"/>
      <c r="VTI815" s="257"/>
      <c r="VTJ815" s="257"/>
      <c r="VTK815" s="257"/>
      <c r="VTL815" s="257"/>
      <c r="VTM815" s="257"/>
      <c r="VTN815" s="257"/>
      <c r="VTO815" s="257"/>
      <c r="VTP815" s="257"/>
      <c r="VTQ815" s="257"/>
      <c r="VTR815" s="257"/>
      <c r="VTS815" s="257"/>
      <c r="VTT815" s="257"/>
      <c r="VTU815" s="257"/>
      <c r="VTV815" s="257"/>
      <c r="VTW815" s="257"/>
      <c r="VTX815" s="257"/>
      <c r="VTY815" s="257"/>
      <c r="VTZ815" s="257"/>
      <c r="VUA815" s="257"/>
      <c r="VUB815" s="257"/>
      <c r="VUC815" s="257"/>
      <c r="VUD815" s="257"/>
      <c r="VUE815" s="257"/>
      <c r="VUF815" s="257"/>
      <c r="VUG815" s="257"/>
      <c r="VUH815" s="257"/>
      <c r="VUI815" s="257"/>
      <c r="VUJ815" s="257"/>
      <c r="VUK815" s="257"/>
      <c r="VUL815" s="257"/>
      <c r="VUM815" s="257"/>
      <c r="VUN815" s="257"/>
      <c r="VUO815" s="257"/>
      <c r="VUP815" s="257"/>
      <c r="VUQ815" s="257"/>
      <c r="VUR815" s="257"/>
      <c r="VUS815" s="257"/>
      <c r="VUT815" s="257"/>
      <c r="VUU815" s="257"/>
      <c r="VUV815" s="257"/>
      <c r="VUW815" s="257"/>
      <c r="VUX815" s="257"/>
      <c r="VUY815" s="257"/>
      <c r="VUZ815" s="257"/>
      <c r="VVA815" s="257"/>
      <c r="VVB815" s="257"/>
      <c r="VVC815" s="257"/>
      <c r="VVD815" s="257"/>
      <c r="VVE815" s="257"/>
      <c r="VVF815" s="257"/>
      <c r="VVG815" s="257"/>
      <c r="VVH815" s="257"/>
      <c r="VVI815" s="257"/>
      <c r="VVJ815" s="257"/>
      <c r="VVK815" s="257"/>
      <c r="VVL815" s="257"/>
      <c r="VVM815" s="257"/>
      <c r="VVN815" s="257"/>
      <c r="VVO815" s="257"/>
      <c r="VVP815" s="257"/>
      <c r="VVQ815" s="257"/>
      <c r="VVR815" s="257"/>
      <c r="VVS815" s="257"/>
      <c r="VVT815" s="257"/>
      <c r="VVU815" s="257"/>
      <c r="VVV815" s="257"/>
      <c r="VVW815" s="257"/>
      <c r="VVX815" s="257"/>
      <c r="VVY815" s="257"/>
      <c r="VVZ815" s="257"/>
      <c r="VWA815" s="257"/>
      <c r="VWB815" s="257"/>
      <c r="VWC815" s="257"/>
      <c r="VWD815" s="257"/>
      <c r="VWE815" s="257"/>
      <c r="VWF815" s="257"/>
      <c r="VWG815" s="257"/>
      <c r="VWH815" s="257"/>
      <c r="VWI815" s="257"/>
      <c r="VWJ815" s="257"/>
      <c r="VWK815" s="257"/>
      <c r="VWL815" s="257"/>
      <c r="VWM815" s="257"/>
      <c r="VWN815" s="257"/>
      <c r="VWO815" s="257"/>
      <c r="VWP815" s="257"/>
      <c r="VWQ815" s="257"/>
      <c r="VWR815" s="257"/>
      <c r="VWS815" s="257"/>
      <c r="VWT815" s="257"/>
      <c r="VWU815" s="257"/>
      <c r="VWV815" s="257"/>
      <c r="VWW815" s="257"/>
      <c r="VWX815" s="257"/>
      <c r="VWY815" s="257"/>
      <c r="VWZ815" s="257"/>
      <c r="VXA815" s="257"/>
      <c r="VXB815" s="257"/>
      <c r="VXC815" s="257"/>
      <c r="VXD815" s="257"/>
      <c r="VXE815" s="257"/>
      <c r="VXF815" s="257"/>
      <c r="VXG815" s="257"/>
      <c r="VXH815" s="257"/>
      <c r="VXI815" s="257"/>
      <c r="VXJ815" s="257"/>
      <c r="VXK815" s="257"/>
      <c r="VXL815" s="257"/>
      <c r="VXM815" s="257"/>
      <c r="VXN815" s="257"/>
      <c r="VXO815" s="257"/>
      <c r="VXP815" s="257"/>
      <c r="VXQ815" s="257"/>
      <c r="VXR815" s="257"/>
      <c r="VXS815" s="257"/>
      <c r="VXT815" s="257"/>
      <c r="VXU815" s="257"/>
      <c r="VXV815" s="257"/>
      <c r="VXW815" s="257"/>
      <c r="VXX815" s="257"/>
      <c r="VXY815" s="257"/>
      <c r="VXZ815" s="257"/>
      <c r="VYA815" s="257"/>
      <c r="VYB815" s="257"/>
      <c r="VYC815" s="257"/>
      <c r="VYD815" s="257"/>
      <c r="VYE815" s="257"/>
      <c r="VYF815" s="257"/>
      <c r="VYG815" s="257"/>
      <c r="VYH815" s="257"/>
      <c r="VYI815" s="257"/>
      <c r="VYJ815" s="257"/>
      <c r="VYK815" s="257"/>
      <c r="VYL815" s="257"/>
      <c r="VYM815" s="257"/>
      <c r="VYN815" s="257"/>
      <c r="VYO815" s="257"/>
      <c r="VYP815" s="257"/>
      <c r="VYQ815" s="257"/>
      <c r="VYR815" s="257"/>
      <c r="VYS815" s="257"/>
      <c r="VYT815" s="257"/>
      <c r="VYU815" s="257"/>
      <c r="VYV815" s="257"/>
      <c r="VYW815" s="257"/>
      <c r="VYX815" s="257"/>
      <c r="VYY815" s="257"/>
      <c r="VYZ815" s="257"/>
      <c r="VZA815" s="257"/>
      <c r="VZB815" s="257"/>
      <c r="VZC815" s="257"/>
      <c r="VZD815" s="257"/>
      <c r="VZE815" s="257"/>
      <c r="VZF815" s="257"/>
      <c r="VZG815" s="257"/>
      <c r="VZH815" s="257"/>
      <c r="VZI815" s="257"/>
      <c r="VZJ815" s="257"/>
      <c r="VZK815" s="257"/>
      <c r="VZL815" s="257"/>
      <c r="VZM815" s="257"/>
      <c r="VZN815" s="257"/>
      <c r="VZO815" s="257"/>
      <c r="VZP815" s="257"/>
      <c r="VZQ815" s="257"/>
      <c r="VZR815" s="257"/>
      <c r="VZS815" s="257"/>
      <c r="VZT815" s="257"/>
      <c r="VZU815" s="257"/>
      <c r="VZV815" s="257"/>
      <c r="VZW815" s="257"/>
      <c r="VZX815" s="257"/>
      <c r="VZY815" s="257"/>
      <c r="VZZ815" s="257"/>
      <c r="WAA815" s="257"/>
      <c r="WAB815" s="257"/>
      <c r="WAC815" s="257"/>
      <c r="WAD815" s="257"/>
      <c r="WAE815" s="257"/>
      <c r="WAF815" s="257"/>
      <c r="WAG815" s="257"/>
      <c r="WAH815" s="257"/>
      <c r="WAI815" s="257"/>
      <c r="WAJ815" s="257"/>
      <c r="WAK815" s="257"/>
      <c r="WAL815" s="257"/>
      <c r="WAM815" s="257"/>
      <c r="WAN815" s="257"/>
      <c r="WAO815" s="257"/>
      <c r="WAP815" s="257"/>
      <c r="WAQ815" s="257"/>
      <c r="WAR815" s="257"/>
      <c r="WAS815" s="257"/>
      <c r="WAT815" s="257"/>
      <c r="WAU815" s="257"/>
      <c r="WAV815" s="257"/>
      <c r="WAW815" s="257"/>
      <c r="WAX815" s="257"/>
      <c r="WAY815" s="257"/>
      <c r="WAZ815" s="257"/>
      <c r="WBA815" s="257"/>
      <c r="WBB815" s="257"/>
      <c r="WBC815" s="257"/>
      <c r="WBD815" s="257"/>
      <c r="WBE815" s="257"/>
      <c r="WBF815" s="257"/>
      <c r="WBG815" s="257"/>
      <c r="WBH815" s="257"/>
      <c r="WBI815" s="257"/>
      <c r="WBJ815" s="257"/>
      <c r="WBK815" s="257"/>
      <c r="WBL815" s="257"/>
      <c r="WBM815" s="257"/>
      <c r="WBN815" s="257"/>
      <c r="WBO815" s="257"/>
      <c r="WBP815" s="257"/>
      <c r="WBQ815" s="257"/>
      <c r="WBR815" s="257"/>
      <c r="WBS815" s="257"/>
      <c r="WBT815" s="257"/>
      <c r="WBU815" s="257"/>
      <c r="WBV815" s="257"/>
      <c r="WBW815" s="257"/>
      <c r="WBX815" s="257"/>
      <c r="WBY815" s="257"/>
      <c r="WBZ815" s="257"/>
      <c r="WCA815" s="257"/>
      <c r="WCB815" s="257"/>
      <c r="WCC815" s="257"/>
      <c r="WCD815" s="257"/>
      <c r="WCE815" s="257"/>
      <c r="WCF815" s="257"/>
      <c r="WCG815" s="257"/>
      <c r="WCH815" s="257"/>
      <c r="WCI815" s="257"/>
      <c r="WCJ815" s="257"/>
      <c r="WCK815" s="257"/>
      <c r="WCL815" s="257"/>
      <c r="WCM815" s="257"/>
      <c r="WCN815" s="257"/>
      <c r="WCO815" s="257"/>
      <c r="WCP815" s="257"/>
      <c r="WCQ815" s="257"/>
      <c r="WCR815" s="257"/>
      <c r="WCS815" s="257"/>
      <c r="WCT815" s="257"/>
      <c r="WCU815" s="257"/>
      <c r="WCV815" s="257"/>
      <c r="WCW815" s="257"/>
      <c r="WCX815" s="257"/>
      <c r="WCY815" s="257"/>
      <c r="WCZ815" s="257"/>
      <c r="WDA815" s="257"/>
      <c r="WDB815" s="257"/>
      <c r="WDC815" s="257"/>
      <c r="WDD815" s="257"/>
      <c r="WDE815" s="257"/>
      <c r="WDF815" s="257"/>
      <c r="WDG815" s="257"/>
      <c r="WDH815" s="257"/>
      <c r="WDI815" s="257"/>
      <c r="WDJ815" s="257"/>
      <c r="WDK815" s="257"/>
      <c r="WDL815" s="257"/>
      <c r="WDM815" s="257"/>
      <c r="WDN815" s="257"/>
      <c r="WDO815" s="257"/>
      <c r="WDP815" s="257"/>
      <c r="WDQ815" s="257"/>
      <c r="WDR815" s="257"/>
      <c r="WDS815" s="257"/>
      <c r="WDT815" s="257"/>
      <c r="WDU815" s="257"/>
      <c r="WDV815" s="257"/>
      <c r="WDW815" s="257"/>
      <c r="WDX815" s="257"/>
      <c r="WDY815" s="257"/>
      <c r="WDZ815" s="257"/>
      <c r="WEA815" s="257"/>
      <c r="WEB815" s="257"/>
      <c r="WEC815" s="257"/>
      <c r="WED815" s="257"/>
      <c r="WEE815" s="257"/>
      <c r="WEF815" s="257"/>
      <c r="WEG815" s="257"/>
      <c r="WEH815" s="257"/>
      <c r="WEI815" s="257"/>
      <c r="WEJ815" s="257"/>
      <c r="WEK815" s="257"/>
      <c r="WEL815" s="257"/>
      <c r="WEM815" s="257"/>
      <c r="WEN815" s="257"/>
      <c r="WEO815" s="257"/>
      <c r="WEP815" s="257"/>
      <c r="WEQ815" s="257"/>
      <c r="WER815" s="257"/>
      <c r="WES815" s="257"/>
      <c r="WET815" s="257"/>
      <c r="WEU815" s="257"/>
      <c r="WEV815" s="257"/>
      <c r="WEW815" s="257"/>
      <c r="WEX815" s="257"/>
      <c r="WEY815" s="257"/>
      <c r="WEZ815" s="257"/>
      <c r="WFA815" s="257"/>
      <c r="WFB815" s="257"/>
      <c r="WFC815" s="257"/>
      <c r="WFD815" s="257"/>
      <c r="WFE815" s="257"/>
      <c r="WFF815" s="257"/>
      <c r="WFG815" s="257"/>
      <c r="WFH815" s="257"/>
      <c r="WFI815" s="257"/>
      <c r="WFJ815" s="257"/>
      <c r="WFK815" s="257"/>
      <c r="WFL815" s="257"/>
      <c r="WFM815" s="257"/>
      <c r="WFN815" s="257"/>
      <c r="WFO815" s="257"/>
      <c r="WFP815" s="257"/>
      <c r="WFQ815" s="257"/>
      <c r="WFR815" s="257"/>
      <c r="WFS815" s="257"/>
      <c r="WFT815" s="257"/>
      <c r="WFU815" s="257"/>
      <c r="WFV815" s="257"/>
      <c r="WFW815" s="257"/>
      <c r="WFX815" s="257"/>
      <c r="WFY815" s="257"/>
      <c r="WFZ815" s="257"/>
      <c r="WGA815" s="257"/>
      <c r="WGB815" s="257"/>
      <c r="WGC815" s="257"/>
      <c r="WGD815" s="257"/>
      <c r="WGE815" s="257"/>
      <c r="WGF815" s="257"/>
      <c r="WGG815" s="257"/>
      <c r="WGH815" s="257"/>
      <c r="WGI815" s="257"/>
      <c r="WGJ815" s="257"/>
      <c r="WGK815" s="257"/>
      <c r="WGL815" s="257"/>
      <c r="WGM815" s="257"/>
      <c r="WGN815" s="257"/>
      <c r="WGO815" s="257"/>
      <c r="WGP815" s="257"/>
      <c r="WGQ815" s="257"/>
      <c r="WGR815" s="257"/>
      <c r="WGS815" s="257"/>
      <c r="WGT815" s="257"/>
      <c r="WGU815" s="257"/>
      <c r="WGV815" s="257"/>
      <c r="WGW815" s="257"/>
      <c r="WGX815" s="257"/>
      <c r="WGY815" s="257"/>
      <c r="WGZ815" s="257"/>
      <c r="WHA815" s="257"/>
      <c r="WHB815" s="257"/>
      <c r="WHC815" s="257"/>
      <c r="WHD815" s="257"/>
      <c r="WHE815" s="257"/>
      <c r="WHF815" s="257"/>
      <c r="WHG815" s="257"/>
      <c r="WHH815" s="257"/>
      <c r="WHI815" s="257"/>
      <c r="WHJ815" s="257"/>
      <c r="WHK815" s="257"/>
      <c r="WHL815" s="257"/>
      <c r="WHM815" s="257"/>
      <c r="WHN815" s="257"/>
      <c r="WHO815" s="257"/>
      <c r="WHP815" s="257"/>
      <c r="WHQ815" s="257"/>
      <c r="WHR815" s="257"/>
      <c r="WHS815" s="257"/>
      <c r="WHT815" s="257"/>
      <c r="WHU815" s="257"/>
      <c r="WHV815" s="257"/>
      <c r="WHW815" s="257"/>
      <c r="WHX815" s="257"/>
      <c r="WHY815" s="257"/>
      <c r="WHZ815" s="257"/>
      <c r="WIA815" s="257"/>
      <c r="WIB815" s="257"/>
      <c r="WIC815" s="257"/>
      <c r="WID815" s="257"/>
      <c r="WIE815" s="257"/>
      <c r="WIF815" s="257"/>
      <c r="WIG815" s="257"/>
      <c r="WIH815" s="257"/>
      <c r="WII815" s="257"/>
      <c r="WIJ815" s="257"/>
      <c r="WIK815" s="257"/>
      <c r="WIL815" s="257"/>
      <c r="WIM815" s="257"/>
      <c r="WIN815" s="257"/>
      <c r="WIO815" s="257"/>
      <c r="WIP815" s="257"/>
      <c r="WIQ815" s="257"/>
      <c r="WIR815" s="257"/>
      <c r="WIS815" s="257"/>
      <c r="WIT815" s="257"/>
      <c r="WIU815" s="257"/>
      <c r="WIV815" s="257"/>
      <c r="WIW815" s="257"/>
      <c r="WIX815" s="257"/>
      <c r="WIY815" s="257"/>
      <c r="WIZ815" s="257"/>
      <c r="WJA815" s="257"/>
      <c r="WJB815" s="257"/>
      <c r="WJC815" s="257"/>
      <c r="WJD815" s="257"/>
      <c r="WJE815" s="257"/>
      <c r="WJF815" s="257"/>
      <c r="WJG815" s="257"/>
      <c r="WJH815" s="257"/>
      <c r="WJI815" s="257"/>
      <c r="WJJ815" s="257"/>
      <c r="WJK815" s="257"/>
      <c r="WJL815" s="257"/>
      <c r="WJM815" s="257"/>
      <c r="WJN815" s="257"/>
      <c r="WJO815" s="257"/>
      <c r="WJP815" s="257"/>
      <c r="WJQ815" s="257"/>
      <c r="WJR815" s="257"/>
      <c r="WJS815" s="257"/>
      <c r="WJT815" s="257"/>
      <c r="WJU815" s="257"/>
      <c r="WJV815" s="257"/>
      <c r="WJW815" s="257"/>
      <c r="WJX815" s="257"/>
      <c r="WJY815" s="257"/>
      <c r="WJZ815" s="257"/>
      <c r="WKA815" s="257"/>
      <c r="WKB815" s="257"/>
      <c r="WKC815" s="257"/>
      <c r="WKD815" s="257"/>
      <c r="WKE815" s="257"/>
      <c r="WKF815" s="257"/>
      <c r="WKG815" s="257"/>
      <c r="WKH815" s="257"/>
      <c r="WKI815" s="257"/>
      <c r="WKJ815" s="257"/>
      <c r="WKK815" s="257"/>
      <c r="WKL815" s="257"/>
      <c r="WKM815" s="257"/>
      <c r="WKN815" s="257"/>
      <c r="WKO815" s="257"/>
      <c r="WKP815" s="257"/>
      <c r="WKQ815" s="257"/>
      <c r="WKR815" s="257"/>
      <c r="WKS815" s="257"/>
      <c r="WKT815" s="257"/>
      <c r="WKU815" s="257"/>
      <c r="WKV815" s="257"/>
      <c r="WKW815" s="257"/>
      <c r="WKX815" s="257"/>
      <c r="WKY815" s="257"/>
      <c r="WKZ815" s="257"/>
      <c r="WLA815" s="257"/>
      <c r="WLB815" s="257"/>
      <c r="WLC815" s="257"/>
      <c r="WLD815" s="257"/>
      <c r="WLE815" s="257"/>
      <c r="WLF815" s="257"/>
      <c r="WLG815" s="257"/>
      <c r="WLH815" s="257"/>
      <c r="WLI815" s="257"/>
      <c r="WLJ815" s="257"/>
      <c r="WLK815" s="257"/>
      <c r="WLL815" s="257"/>
      <c r="WLM815" s="257"/>
      <c r="WLN815" s="257"/>
      <c r="WLO815" s="257"/>
      <c r="WLP815" s="257"/>
      <c r="WLQ815" s="257"/>
      <c r="WLR815" s="257"/>
      <c r="WLS815" s="257"/>
      <c r="WLT815" s="257"/>
      <c r="WLU815" s="257"/>
      <c r="WLV815" s="257"/>
      <c r="WLW815" s="257"/>
      <c r="WLX815" s="257"/>
      <c r="WLY815" s="257"/>
      <c r="WLZ815" s="257"/>
      <c r="WMA815" s="257"/>
      <c r="WMB815" s="257"/>
      <c r="WMC815" s="257"/>
      <c r="WMD815" s="257"/>
      <c r="WME815" s="257"/>
      <c r="WMF815" s="257"/>
      <c r="WMG815" s="257"/>
      <c r="WMH815" s="257"/>
      <c r="WMI815" s="257"/>
      <c r="WMJ815" s="257"/>
      <c r="WMK815" s="257"/>
      <c r="WML815" s="257"/>
      <c r="WMM815" s="257"/>
      <c r="WMN815" s="257"/>
      <c r="WMO815" s="257"/>
      <c r="WMP815" s="257"/>
      <c r="WMQ815" s="257"/>
      <c r="WMR815" s="257"/>
      <c r="WMS815" s="257"/>
      <c r="WMT815" s="257"/>
      <c r="WMU815" s="257"/>
      <c r="WMV815" s="257"/>
      <c r="WMW815" s="257"/>
      <c r="WMX815" s="257"/>
      <c r="WMY815" s="257"/>
      <c r="WMZ815" s="257"/>
      <c r="WNA815" s="257"/>
      <c r="WNB815" s="257"/>
      <c r="WNC815" s="257"/>
      <c r="WND815" s="257"/>
      <c r="WNE815" s="257"/>
      <c r="WNF815" s="257"/>
      <c r="WNG815" s="257"/>
      <c r="WNH815" s="257"/>
      <c r="WNI815" s="257"/>
      <c r="WNJ815" s="257"/>
      <c r="WNK815" s="257"/>
      <c r="WNL815" s="257"/>
      <c r="WNM815" s="257"/>
      <c r="WNN815" s="257"/>
      <c r="WNO815" s="257"/>
      <c r="WNP815" s="257"/>
      <c r="WNQ815" s="257"/>
      <c r="WNR815" s="257"/>
      <c r="WNS815" s="257"/>
      <c r="WNT815" s="257"/>
      <c r="WNU815" s="257"/>
      <c r="WNV815" s="257"/>
      <c r="WNW815" s="257"/>
      <c r="WNX815" s="257"/>
      <c r="WNY815" s="257"/>
      <c r="WNZ815" s="257"/>
      <c r="WOA815" s="257"/>
      <c r="WOB815" s="257"/>
      <c r="WOC815" s="257"/>
      <c r="WOD815" s="257"/>
      <c r="WOE815" s="257"/>
      <c r="WOF815" s="257"/>
      <c r="WOG815" s="257"/>
      <c r="WOH815" s="257"/>
      <c r="WOI815" s="257"/>
      <c r="WOJ815" s="257"/>
      <c r="WOK815" s="257"/>
      <c r="WOL815" s="257"/>
      <c r="WOM815" s="257"/>
      <c r="WON815" s="257"/>
      <c r="WOO815" s="257"/>
      <c r="WOP815" s="257"/>
      <c r="WOQ815" s="257"/>
      <c r="WOR815" s="257"/>
      <c r="WOS815" s="257"/>
      <c r="WOT815" s="257"/>
      <c r="WOU815" s="257"/>
      <c r="WOV815" s="257"/>
      <c r="WOW815" s="257"/>
      <c r="WOX815" s="257"/>
      <c r="WOY815" s="257"/>
      <c r="WOZ815" s="257"/>
      <c r="WPA815" s="257"/>
      <c r="WPB815" s="257"/>
      <c r="WPC815" s="257"/>
      <c r="WPD815" s="257"/>
      <c r="WPE815" s="257"/>
      <c r="WPF815" s="257"/>
      <c r="WPG815" s="257"/>
      <c r="WPH815" s="257"/>
      <c r="WPI815" s="257"/>
      <c r="WPJ815" s="257"/>
      <c r="WPK815" s="257"/>
      <c r="WPL815" s="257"/>
      <c r="WPM815" s="257"/>
      <c r="WPN815" s="257"/>
      <c r="WPO815" s="257"/>
      <c r="WPP815" s="257"/>
      <c r="WPQ815" s="257"/>
      <c r="WPR815" s="257"/>
      <c r="WPS815" s="257"/>
      <c r="WPT815" s="257"/>
      <c r="WPU815" s="257"/>
      <c r="WPV815" s="257"/>
      <c r="WPW815" s="257"/>
      <c r="WPX815" s="257"/>
      <c r="WPY815" s="257"/>
      <c r="WPZ815" s="257"/>
      <c r="WQA815" s="257"/>
      <c r="WQB815" s="257"/>
      <c r="WQC815" s="257"/>
      <c r="WQD815" s="257"/>
      <c r="WQE815" s="257"/>
      <c r="WQF815" s="257"/>
      <c r="WQG815" s="257"/>
      <c r="WQH815" s="257"/>
      <c r="WQI815" s="257"/>
      <c r="WQJ815" s="257"/>
      <c r="WQK815" s="257"/>
      <c r="WQL815" s="257"/>
      <c r="WQM815" s="257"/>
      <c r="WQN815" s="257"/>
      <c r="WQO815" s="257"/>
      <c r="WQP815" s="257"/>
      <c r="WQQ815" s="257"/>
      <c r="WQR815" s="257"/>
      <c r="WQS815" s="257"/>
      <c r="WQT815" s="257"/>
      <c r="WQU815" s="257"/>
      <c r="WQV815" s="257"/>
      <c r="WQW815" s="257"/>
      <c r="WQX815" s="257"/>
      <c r="WQY815" s="257"/>
      <c r="WQZ815" s="257"/>
      <c r="WRA815" s="257"/>
      <c r="WRB815" s="257"/>
      <c r="WRC815" s="257"/>
      <c r="WRD815" s="257"/>
      <c r="WRE815" s="257"/>
      <c r="WRF815" s="257"/>
      <c r="WRG815" s="257"/>
      <c r="WRH815" s="257"/>
      <c r="WRI815" s="257"/>
      <c r="WRJ815" s="257"/>
      <c r="WRK815" s="257"/>
      <c r="WRL815" s="257"/>
      <c r="WRM815" s="257"/>
      <c r="WRN815" s="257"/>
      <c r="WRO815" s="257"/>
      <c r="WRP815" s="257"/>
      <c r="WRQ815" s="257"/>
      <c r="WRR815" s="257"/>
      <c r="WRS815" s="257"/>
      <c r="WRT815" s="257"/>
      <c r="WRU815" s="257"/>
      <c r="WRV815" s="257"/>
      <c r="WRW815" s="257"/>
      <c r="WRX815" s="257"/>
      <c r="WRY815" s="257"/>
      <c r="WRZ815" s="257"/>
      <c r="WSA815" s="257"/>
      <c r="WSB815" s="257"/>
      <c r="WSC815" s="257"/>
      <c r="WSD815" s="257"/>
      <c r="WSE815" s="257"/>
      <c r="WSF815" s="257"/>
      <c r="WSG815" s="257"/>
      <c r="WSH815" s="257"/>
      <c r="WSI815" s="257"/>
      <c r="WSJ815" s="257"/>
      <c r="WSK815" s="257"/>
      <c r="WSL815" s="257"/>
      <c r="WSM815" s="257"/>
      <c r="WSN815" s="257"/>
      <c r="WSO815" s="257"/>
      <c r="WSP815" s="257"/>
      <c r="WSQ815" s="257"/>
      <c r="WSR815" s="257"/>
      <c r="WSS815" s="257"/>
      <c r="WST815" s="257"/>
      <c r="WSU815" s="257"/>
      <c r="WSV815" s="257"/>
      <c r="WSW815" s="257"/>
      <c r="WSX815" s="257"/>
      <c r="WSY815" s="257"/>
      <c r="WSZ815" s="257"/>
      <c r="WTA815" s="257"/>
      <c r="WTB815" s="257"/>
      <c r="WTC815" s="257"/>
      <c r="WTD815" s="257"/>
      <c r="WTE815" s="257"/>
      <c r="WTF815" s="257"/>
      <c r="WTG815" s="257"/>
      <c r="WTH815" s="257"/>
      <c r="WTI815" s="257"/>
      <c r="WTJ815" s="257"/>
      <c r="WTK815" s="257"/>
      <c r="WTL815" s="257"/>
      <c r="WTM815" s="257"/>
      <c r="WTN815" s="257"/>
      <c r="WTO815" s="257"/>
      <c r="WTP815" s="257"/>
      <c r="WTQ815" s="257"/>
      <c r="WTR815" s="257"/>
      <c r="WTS815" s="257"/>
      <c r="WTT815" s="257"/>
      <c r="WTU815" s="257"/>
      <c r="WTV815" s="257"/>
      <c r="WTW815" s="257"/>
      <c r="WTX815" s="257"/>
      <c r="WTY815" s="257"/>
      <c r="WTZ815" s="257"/>
      <c r="WUA815" s="257"/>
      <c r="WUB815" s="257"/>
      <c r="WUC815" s="257"/>
      <c r="WUD815" s="257"/>
      <c r="WUE815" s="257"/>
      <c r="WUF815" s="257"/>
      <c r="WUG815" s="257"/>
      <c r="WUH815" s="257"/>
      <c r="WUI815" s="257"/>
      <c r="WUJ815" s="257"/>
      <c r="WUK815" s="257"/>
      <c r="WUL815" s="257"/>
      <c r="WUM815" s="257"/>
      <c r="WUN815" s="257"/>
      <c r="WUO815" s="257"/>
      <c r="WUP815" s="257"/>
      <c r="WUQ815" s="257"/>
      <c r="WUR815" s="257"/>
      <c r="WUS815" s="257"/>
      <c r="WUT815" s="257"/>
      <c r="WUU815" s="257"/>
      <c r="WUV815" s="257"/>
      <c r="WUW815" s="257"/>
      <c r="WUX815" s="257"/>
      <c r="WUY815" s="257"/>
      <c r="WUZ815" s="257"/>
      <c r="WVA815" s="257"/>
      <c r="WVB815" s="257"/>
      <c r="WVC815" s="257"/>
      <c r="WVD815" s="257"/>
      <c r="WVE815" s="257"/>
      <c r="WVF815" s="257"/>
      <c r="WVG815" s="257"/>
      <c r="WVH815" s="257"/>
      <c r="WVI815" s="257"/>
      <c r="WVJ815" s="257"/>
      <c r="WVK815" s="257"/>
      <c r="WVL815" s="257"/>
      <c r="WVM815" s="257"/>
      <c r="WVN815" s="257"/>
      <c r="WVO815" s="257"/>
      <c r="WVP815" s="257"/>
      <c r="WVQ815" s="257"/>
      <c r="WVR815" s="257"/>
      <c r="WVS815" s="257"/>
      <c r="WVT815" s="257"/>
      <c r="WVU815" s="257"/>
      <c r="WVV815" s="257"/>
      <c r="WVW815" s="257"/>
      <c r="WVX815" s="257"/>
      <c r="WVY815" s="257"/>
      <c r="WVZ815" s="257"/>
      <c r="WWA815" s="257"/>
      <c r="WWB815" s="257"/>
      <c r="WWC815" s="257"/>
      <c r="WWD815" s="257"/>
      <c r="WWE815" s="257"/>
      <c r="WWF815" s="257"/>
      <c r="WWG815" s="257"/>
      <c r="WWH815" s="257"/>
      <c r="WWI815" s="257"/>
      <c r="WWJ815" s="257"/>
      <c r="WWK815" s="257"/>
      <c r="WWL815" s="257"/>
      <c r="WWM815" s="257"/>
      <c r="WWN815" s="257"/>
      <c r="WWO815" s="257"/>
      <c r="WWP815" s="257"/>
      <c r="WWQ815" s="257"/>
      <c r="WWR815" s="257"/>
      <c r="WWS815" s="257"/>
      <c r="WWT815" s="257"/>
      <c r="WWU815" s="257"/>
      <c r="WWV815" s="257"/>
      <c r="WWW815" s="257"/>
      <c r="WWX815" s="257"/>
      <c r="WWY815" s="257"/>
      <c r="WWZ815" s="257"/>
      <c r="WXA815" s="257"/>
      <c r="WXB815" s="257"/>
      <c r="WXC815" s="257"/>
      <c r="WXD815" s="257"/>
      <c r="WXE815" s="257"/>
      <c r="WXF815" s="257"/>
      <c r="WXG815" s="257"/>
      <c r="WXH815" s="257"/>
      <c r="WXI815" s="257"/>
      <c r="WXJ815" s="257"/>
      <c r="WXK815" s="257"/>
      <c r="WXL815" s="257"/>
      <c r="WXM815" s="257"/>
      <c r="WXN815" s="257"/>
      <c r="WXO815" s="257"/>
      <c r="WXP815" s="257"/>
      <c r="WXQ815" s="257"/>
      <c r="WXR815" s="257"/>
      <c r="WXS815" s="257"/>
      <c r="WXT815" s="257"/>
      <c r="WXU815" s="257"/>
      <c r="WXV815" s="257"/>
      <c r="WXW815" s="257"/>
      <c r="WXX815" s="257"/>
      <c r="WXY815" s="257"/>
      <c r="WXZ815" s="257"/>
    </row>
    <row r="816" spans="1:16198" s="256" customFormat="1" ht="35.25">
      <c r="B816" s="228" t="s">
        <v>493</v>
      </c>
      <c r="C816" s="246"/>
      <c r="D816" s="219" t="s">
        <v>17027</v>
      </c>
      <c r="E816" s="219" t="s">
        <v>17027</v>
      </c>
      <c r="F816" s="219" t="s">
        <v>17027</v>
      </c>
      <c r="G816" s="219" t="s">
        <v>17027</v>
      </c>
      <c r="H816" s="219" t="s">
        <v>17027</v>
      </c>
      <c r="I816" s="224">
        <f>I817</f>
        <v>3234.9</v>
      </c>
      <c r="J816" s="224">
        <f t="shared" ref="J816:L816" si="476">J817</f>
        <v>1996</v>
      </c>
      <c r="K816" s="224">
        <f t="shared" si="476"/>
        <v>1996</v>
      </c>
      <c r="L816" s="225">
        <f t="shared" si="476"/>
        <v>63</v>
      </c>
      <c r="M816" s="219" t="s">
        <v>17027</v>
      </c>
      <c r="N816" s="219" t="s">
        <v>17027</v>
      </c>
      <c r="O816" s="222" t="s">
        <v>17027</v>
      </c>
      <c r="P816" s="226">
        <f>P817</f>
        <v>7378170</v>
      </c>
      <c r="Q816" s="226">
        <f t="shared" ref="Q816:T816" si="477">Q817</f>
        <v>0</v>
      </c>
      <c r="R816" s="224">
        <f t="shared" si="477"/>
        <v>6544274.5499999998</v>
      </c>
      <c r="S816" s="224">
        <f t="shared" si="477"/>
        <v>344435.5</v>
      </c>
      <c r="T816" s="224">
        <f t="shared" si="477"/>
        <v>489459.95000000019</v>
      </c>
      <c r="U816" s="220">
        <f t="shared" si="475"/>
        <v>2280.8031160159508</v>
      </c>
      <c r="V816" s="227">
        <f>V817</f>
        <v>3770.81</v>
      </c>
      <c r="W816" s="257"/>
      <c r="X816" s="257"/>
      <c r="Y816" s="257"/>
      <c r="Z816" s="257"/>
      <c r="AA816" s="257"/>
      <c r="AB816" s="257"/>
      <c r="AC816" s="257"/>
      <c r="AD816" s="257"/>
      <c r="AE816" s="257"/>
      <c r="AF816" s="257"/>
      <c r="AG816" s="257"/>
      <c r="AH816" s="257"/>
      <c r="AI816" s="257"/>
      <c r="AJ816" s="257"/>
      <c r="AK816" s="257"/>
      <c r="AL816" s="257"/>
      <c r="AM816" s="257"/>
      <c r="AN816" s="257"/>
      <c r="AO816" s="257"/>
      <c r="AP816" s="257"/>
      <c r="AQ816" s="257"/>
      <c r="AR816" s="257"/>
      <c r="AS816" s="257"/>
      <c r="AT816" s="257"/>
      <c r="AU816" s="257"/>
      <c r="AV816" s="257"/>
      <c r="AW816" s="257"/>
      <c r="AX816" s="257"/>
      <c r="AY816" s="257"/>
      <c r="AZ816" s="257"/>
      <c r="BA816" s="257"/>
      <c r="BB816" s="257"/>
      <c r="BC816" s="257"/>
      <c r="BD816" s="257"/>
      <c r="BE816" s="257"/>
      <c r="BF816" s="257"/>
      <c r="BG816" s="257"/>
      <c r="BH816" s="257"/>
      <c r="BI816" s="257"/>
      <c r="BJ816" s="257"/>
      <c r="BK816" s="257"/>
      <c r="BL816" s="257"/>
      <c r="BM816" s="257"/>
      <c r="BN816" s="257"/>
      <c r="BO816" s="257"/>
      <c r="BP816" s="257"/>
      <c r="BQ816" s="257"/>
      <c r="BR816" s="257"/>
      <c r="BS816" s="257"/>
      <c r="BT816" s="257"/>
      <c r="BU816" s="257"/>
      <c r="BV816" s="257"/>
      <c r="BW816" s="257"/>
      <c r="BX816" s="257"/>
      <c r="BY816" s="257"/>
      <c r="BZ816" s="257"/>
      <c r="CA816" s="257"/>
      <c r="CB816" s="257"/>
      <c r="CC816" s="257"/>
      <c r="CD816" s="257"/>
      <c r="CE816" s="257"/>
      <c r="CF816" s="257"/>
      <c r="CG816" s="257"/>
      <c r="CH816" s="257"/>
      <c r="CI816" s="257"/>
      <c r="CJ816" s="257"/>
      <c r="CK816" s="257"/>
      <c r="CL816" s="257"/>
      <c r="CM816" s="257"/>
      <c r="CN816" s="257"/>
      <c r="CO816" s="257"/>
      <c r="CP816" s="257"/>
      <c r="CQ816" s="257"/>
      <c r="CR816" s="257"/>
      <c r="CS816" s="257"/>
      <c r="CT816" s="257"/>
      <c r="CU816" s="257"/>
      <c r="CV816" s="257"/>
      <c r="CW816" s="257"/>
      <c r="CX816" s="257"/>
      <c r="CY816" s="257"/>
      <c r="CZ816" s="257"/>
      <c r="DA816" s="257"/>
      <c r="DB816" s="257"/>
      <c r="DC816" s="257"/>
      <c r="DD816" s="257"/>
      <c r="DE816" s="257"/>
      <c r="DF816" s="257"/>
      <c r="DG816" s="257"/>
      <c r="DH816" s="257"/>
      <c r="DI816" s="257"/>
      <c r="DJ816" s="257"/>
      <c r="DK816" s="257"/>
      <c r="DL816" s="257"/>
      <c r="DM816" s="257"/>
      <c r="DN816" s="257"/>
      <c r="DO816" s="257"/>
      <c r="DP816" s="257"/>
      <c r="DQ816" s="257"/>
      <c r="DR816" s="257"/>
      <c r="DS816" s="257"/>
      <c r="DT816" s="257"/>
      <c r="DU816" s="257"/>
      <c r="DV816" s="257"/>
      <c r="DW816" s="257"/>
      <c r="DX816" s="257"/>
      <c r="DY816" s="257"/>
      <c r="DZ816" s="257"/>
      <c r="EA816" s="257"/>
      <c r="EB816" s="257"/>
      <c r="EC816" s="257"/>
      <c r="ED816" s="257"/>
      <c r="EE816" s="257"/>
      <c r="EF816" s="257"/>
      <c r="EG816" s="257"/>
      <c r="EH816" s="257"/>
      <c r="EI816" s="257"/>
      <c r="EJ816" s="257"/>
      <c r="EK816" s="257"/>
      <c r="EL816" s="257"/>
      <c r="EM816" s="257"/>
      <c r="EN816" s="257"/>
      <c r="EO816" s="257"/>
      <c r="EP816" s="257"/>
      <c r="EQ816" s="257"/>
      <c r="ER816" s="257"/>
      <c r="ES816" s="257"/>
      <c r="ET816" s="257"/>
      <c r="EU816" s="257"/>
      <c r="EV816" s="257"/>
      <c r="EW816" s="257"/>
      <c r="EX816" s="257"/>
      <c r="EY816" s="257"/>
      <c r="EZ816" s="257"/>
      <c r="FA816" s="257"/>
      <c r="FB816" s="257"/>
      <c r="FC816" s="257"/>
      <c r="FD816" s="257"/>
      <c r="FE816" s="257"/>
      <c r="FF816" s="257"/>
      <c r="FG816" s="257"/>
      <c r="FH816" s="257"/>
      <c r="FI816" s="257"/>
      <c r="FJ816" s="257"/>
      <c r="FK816" s="257"/>
      <c r="FL816" s="257"/>
      <c r="FM816" s="257"/>
      <c r="FN816" s="257"/>
      <c r="FO816" s="257"/>
      <c r="FP816" s="257"/>
      <c r="FQ816" s="257"/>
      <c r="FR816" s="257"/>
      <c r="FS816" s="257"/>
      <c r="FT816" s="257"/>
      <c r="FU816" s="257"/>
      <c r="FV816" s="257"/>
      <c r="FW816" s="257"/>
      <c r="FX816" s="257"/>
      <c r="FY816" s="257"/>
      <c r="FZ816" s="257"/>
      <c r="GA816" s="257"/>
      <c r="GB816" s="257"/>
      <c r="GC816" s="257"/>
      <c r="GD816" s="257"/>
      <c r="GE816" s="257"/>
      <c r="GF816" s="257"/>
      <c r="GG816" s="257"/>
      <c r="GH816" s="257"/>
      <c r="GI816" s="257"/>
      <c r="GJ816" s="257"/>
      <c r="GK816" s="257"/>
      <c r="GL816" s="257"/>
      <c r="GM816" s="257"/>
      <c r="GN816" s="257"/>
      <c r="GO816" s="257"/>
      <c r="GP816" s="257"/>
      <c r="GQ816" s="257"/>
      <c r="GR816" s="257"/>
      <c r="GS816" s="257"/>
      <c r="GT816" s="257"/>
      <c r="GU816" s="257"/>
      <c r="GV816" s="257"/>
      <c r="GW816" s="257"/>
      <c r="GX816" s="257"/>
      <c r="GY816" s="257"/>
      <c r="GZ816" s="257"/>
      <c r="HA816" s="257"/>
      <c r="HB816" s="257"/>
      <c r="HC816" s="257"/>
      <c r="HD816" s="257"/>
      <c r="HE816" s="257"/>
      <c r="HF816" s="257"/>
      <c r="HG816" s="257"/>
      <c r="HH816" s="257"/>
      <c r="HI816" s="257"/>
      <c r="HJ816" s="257"/>
      <c r="HK816" s="257"/>
      <c r="HL816" s="257"/>
      <c r="HM816" s="257"/>
      <c r="HN816" s="257"/>
      <c r="HO816" s="257"/>
      <c r="HP816" s="257"/>
      <c r="HQ816" s="257"/>
      <c r="HR816" s="257"/>
      <c r="HS816" s="257"/>
      <c r="HT816" s="257"/>
      <c r="HU816" s="257"/>
      <c r="HV816" s="257"/>
      <c r="HW816" s="257"/>
      <c r="HX816" s="257"/>
      <c r="HY816" s="257"/>
      <c r="HZ816" s="257"/>
      <c r="IA816" s="257"/>
      <c r="IB816" s="257"/>
      <c r="IC816" s="257"/>
      <c r="ID816" s="257"/>
      <c r="IE816" s="257"/>
      <c r="IF816" s="257"/>
      <c r="IG816" s="257"/>
      <c r="IH816" s="257"/>
      <c r="II816" s="257"/>
      <c r="IJ816" s="257"/>
      <c r="IK816" s="257"/>
      <c r="IL816" s="257"/>
      <c r="IM816" s="257"/>
      <c r="IN816" s="257"/>
      <c r="IO816" s="257"/>
      <c r="IP816" s="257"/>
      <c r="IQ816" s="257"/>
      <c r="IR816" s="257"/>
      <c r="IS816" s="257"/>
      <c r="IT816" s="257"/>
      <c r="IU816" s="257"/>
      <c r="IV816" s="257"/>
      <c r="IW816" s="257"/>
      <c r="IX816" s="257"/>
      <c r="IY816" s="257"/>
      <c r="IZ816" s="257"/>
      <c r="JA816" s="257"/>
      <c r="JB816" s="257"/>
      <c r="JC816" s="257"/>
      <c r="JD816" s="257"/>
      <c r="JE816" s="257"/>
      <c r="JF816" s="257"/>
      <c r="JG816" s="257"/>
      <c r="JH816" s="257"/>
      <c r="JI816" s="257"/>
      <c r="JJ816" s="257"/>
      <c r="JK816" s="257"/>
      <c r="JL816" s="257"/>
      <c r="JM816" s="257"/>
      <c r="JN816" s="257"/>
      <c r="JO816" s="257"/>
      <c r="JP816" s="257"/>
      <c r="JQ816" s="257"/>
      <c r="JR816" s="257"/>
      <c r="JS816" s="257"/>
      <c r="JT816" s="257"/>
      <c r="JU816" s="257"/>
      <c r="JV816" s="257"/>
      <c r="JW816" s="257"/>
      <c r="JX816" s="257"/>
      <c r="JY816" s="257"/>
      <c r="JZ816" s="257"/>
      <c r="KA816" s="257"/>
      <c r="KB816" s="257"/>
      <c r="KC816" s="257"/>
      <c r="KD816" s="257"/>
      <c r="KE816" s="257"/>
      <c r="KF816" s="257"/>
      <c r="KG816" s="257"/>
      <c r="KH816" s="257"/>
      <c r="KI816" s="257"/>
      <c r="KJ816" s="257"/>
      <c r="KK816" s="257"/>
      <c r="KL816" s="257"/>
      <c r="KM816" s="257"/>
      <c r="KN816" s="257"/>
      <c r="KO816" s="257"/>
      <c r="KP816" s="257"/>
      <c r="KQ816" s="257"/>
      <c r="KR816" s="257"/>
      <c r="KS816" s="257"/>
      <c r="KT816" s="257"/>
      <c r="KU816" s="257"/>
      <c r="KV816" s="257"/>
      <c r="KW816" s="257"/>
      <c r="KX816" s="257"/>
      <c r="KY816" s="257"/>
      <c r="KZ816" s="257"/>
      <c r="LA816" s="257"/>
      <c r="LB816" s="257"/>
      <c r="LC816" s="257"/>
      <c r="LD816" s="257"/>
      <c r="LE816" s="257"/>
      <c r="LF816" s="257"/>
      <c r="LG816" s="257"/>
      <c r="LH816" s="257"/>
      <c r="LI816" s="257"/>
      <c r="LJ816" s="257"/>
      <c r="LK816" s="257"/>
      <c r="LL816" s="257"/>
      <c r="LM816" s="257"/>
      <c r="LN816" s="257"/>
      <c r="LO816" s="257"/>
      <c r="LP816" s="257"/>
      <c r="LQ816" s="257"/>
      <c r="LR816" s="257"/>
      <c r="LS816" s="257"/>
      <c r="LT816" s="257"/>
      <c r="LU816" s="257"/>
      <c r="LV816" s="257"/>
      <c r="LW816" s="257"/>
      <c r="LX816" s="257"/>
      <c r="LY816" s="257"/>
      <c r="LZ816" s="257"/>
      <c r="MA816" s="257"/>
      <c r="MB816" s="257"/>
      <c r="MC816" s="257"/>
      <c r="MD816" s="257"/>
      <c r="ME816" s="257"/>
      <c r="MF816" s="257"/>
      <c r="MG816" s="257"/>
      <c r="MH816" s="257"/>
      <c r="MI816" s="257"/>
      <c r="MJ816" s="257"/>
      <c r="MK816" s="257"/>
      <c r="ML816" s="257"/>
      <c r="MM816" s="257"/>
      <c r="MN816" s="257"/>
      <c r="MO816" s="257"/>
      <c r="MP816" s="257"/>
      <c r="MQ816" s="257"/>
      <c r="MR816" s="257"/>
      <c r="MS816" s="257"/>
      <c r="MT816" s="257"/>
      <c r="MU816" s="257"/>
      <c r="MV816" s="257"/>
      <c r="MW816" s="257"/>
      <c r="MX816" s="257"/>
      <c r="MY816" s="257"/>
      <c r="MZ816" s="257"/>
      <c r="NA816" s="257"/>
      <c r="NB816" s="257"/>
      <c r="NC816" s="257"/>
      <c r="ND816" s="257"/>
      <c r="NE816" s="257"/>
      <c r="NF816" s="257"/>
      <c r="NG816" s="257"/>
      <c r="NH816" s="257"/>
      <c r="NI816" s="257"/>
      <c r="NJ816" s="257"/>
      <c r="NK816" s="257"/>
      <c r="NL816" s="257"/>
      <c r="NM816" s="257"/>
      <c r="NN816" s="257"/>
      <c r="NO816" s="257"/>
      <c r="NP816" s="257"/>
      <c r="NQ816" s="257"/>
      <c r="NR816" s="257"/>
      <c r="NS816" s="257"/>
      <c r="NT816" s="257"/>
      <c r="NU816" s="257"/>
      <c r="NV816" s="257"/>
      <c r="NW816" s="257"/>
      <c r="NX816" s="257"/>
      <c r="NY816" s="257"/>
      <c r="NZ816" s="257"/>
      <c r="OA816" s="257"/>
      <c r="OB816" s="257"/>
      <c r="OC816" s="257"/>
      <c r="OD816" s="257"/>
      <c r="OE816" s="257"/>
      <c r="OF816" s="257"/>
      <c r="OG816" s="257"/>
      <c r="OH816" s="257"/>
      <c r="OI816" s="257"/>
      <c r="OJ816" s="257"/>
      <c r="OK816" s="257"/>
      <c r="OL816" s="257"/>
      <c r="OM816" s="257"/>
      <c r="ON816" s="257"/>
      <c r="OO816" s="257"/>
      <c r="OP816" s="257"/>
      <c r="OQ816" s="257"/>
      <c r="OR816" s="257"/>
      <c r="OS816" s="257"/>
      <c r="OT816" s="257"/>
      <c r="OU816" s="257"/>
      <c r="OV816" s="257"/>
      <c r="OW816" s="257"/>
      <c r="OX816" s="257"/>
      <c r="OY816" s="257"/>
      <c r="OZ816" s="257"/>
      <c r="PA816" s="257"/>
      <c r="PB816" s="257"/>
      <c r="PC816" s="257"/>
      <c r="PD816" s="257"/>
      <c r="PE816" s="257"/>
      <c r="PF816" s="257"/>
      <c r="PG816" s="257"/>
      <c r="PH816" s="257"/>
      <c r="PI816" s="257"/>
      <c r="PJ816" s="257"/>
      <c r="PK816" s="257"/>
      <c r="PL816" s="257"/>
      <c r="PM816" s="257"/>
      <c r="PN816" s="257"/>
      <c r="PO816" s="257"/>
      <c r="PP816" s="257"/>
      <c r="PQ816" s="257"/>
      <c r="PR816" s="257"/>
      <c r="PS816" s="257"/>
      <c r="PT816" s="257"/>
      <c r="PU816" s="257"/>
      <c r="PV816" s="257"/>
      <c r="PW816" s="257"/>
      <c r="PX816" s="257"/>
      <c r="PY816" s="257"/>
      <c r="PZ816" s="257"/>
      <c r="QA816" s="257"/>
      <c r="QB816" s="257"/>
      <c r="QC816" s="257"/>
      <c r="QD816" s="257"/>
      <c r="QE816" s="257"/>
      <c r="QF816" s="257"/>
      <c r="QG816" s="257"/>
      <c r="QH816" s="257"/>
      <c r="QI816" s="257"/>
      <c r="QJ816" s="257"/>
      <c r="QK816" s="257"/>
      <c r="QL816" s="257"/>
      <c r="QM816" s="257"/>
      <c r="QN816" s="257"/>
      <c r="QO816" s="257"/>
      <c r="QP816" s="257"/>
      <c r="QQ816" s="257"/>
      <c r="QR816" s="257"/>
      <c r="QS816" s="257"/>
      <c r="QT816" s="257"/>
      <c r="QU816" s="257"/>
      <c r="QV816" s="257"/>
      <c r="QW816" s="257"/>
      <c r="QX816" s="257"/>
      <c r="QY816" s="257"/>
      <c r="QZ816" s="257"/>
      <c r="RA816" s="257"/>
      <c r="RB816" s="257"/>
      <c r="RC816" s="257"/>
      <c r="RD816" s="257"/>
      <c r="RE816" s="257"/>
      <c r="RF816" s="257"/>
      <c r="RG816" s="257"/>
      <c r="RH816" s="257"/>
      <c r="RI816" s="257"/>
      <c r="RJ816" s="257"/>
      <c r="RK816" s="257"/>
      <c r="RL816" s="257"/>
      <c r="RM816" s="257"/>
      <c r="RN816" s="257"/>
      <c r="RO816" s="257"/>
      <c r="RP816" s="257"/>
      <c r="RQ816" s="257"/>
      <c r="RR816" s="257"/>
      <c r="RS816" s="257"/>
      <c r="RT816" s="257"/>
      <c r="RU816" s="257"/>
      <c r="RV816" s="257"/>
      <c r="RW816" s="257"/>
      <c r="RX816" s="257"/>
      <c r="RY816" s="257"/>
      <c r="RZ816" s="257"/>
      <c r="SA816" s="257"/>
      <c r="SB816" s="257"/>
      <c r="SC816" s="257"/>
      <c r="SD816" s="257"/>
      <c r="SE816" s="257"/>
      <c r="SF816" s="257"/>
      <c r="SG816" s="257"/>
      <c r="SH816" s="257"/>
      <c r="SI816" s="257"/>
      <c r="SJ816" s="257"/>
      <c r="SK816" s="257"/>
      <c r="SL816" s="257"/>
      <c r="SM816" s="257"/>
      <c r="SN816" s="257"/>
      <c r="SO816" s="257"/>
      <c r="SP816" s="257"/>
      <c r="SQ816" s="257"/>
      <c r="SR816" s="257"/>
      <c r="SS816" s="257"/>
      <c r="ST816" s="257"/>
      <c r="SU816" s="257"/>
      <c r="SV816" s="257"/>
      <c r="SW816" s="257"/>
      <c r="SX816" s="257"/>
      <c r="SY816" s="257"/>
      <c r="SZ816" s="257"/>
      <c r="TA816" s="257"/>
      <c r="TB816" s="257"/>
      <c r="TC816" s="257"/>
      <c r="TD816" s="257"/>
      <c r="TE816" s="257"/>
      <c r="TF816" s="257"/>
      <c r="TG816" s="257"/>
      <c r="TH816" s="257"/>
      <c r="TI816" s="257"/>
      <c r="TJ816" s="257"/>
      <c r="TK816" s="257"/>
      <c r="TL816" s="257"/>
      <c r="TM816" s="257"/>
      <c r="TN816" s="257"/>
      <c r="TO816" s="257"/>
      <c r="TP816" s="257"/>
      <c r="TQ816" s="257"/>
      <c r="TR816" s="257"/>
      <c r="TS816" s="257"/>
      <c r="TT816" s="257"/>
      <c r="TU816" s="257"/>
      <c r="TV816" s="257"/>
      <c r="TW816" s="257"/>
      <c r="TX816" s="257"/>
      <c r="TY816" s="257"/>
      <c r="TZ816" s="257"/>
      <c r="UA816" s="257"/>
      <c r="UB816" s="257"/>
      <c r="UC816" s="257"/>
      <c r="UD816" s="257"/>
      <c r="UE816" s="257"/>
      <c r="UF816" s="257"/>
      <c r="UG816" s="257"/>
      <c r="UH816" s="257"/>
      <c r="UI816" s="257"/>
      <c r="UJ816" s="257"/>
      <c r="UK816" s="257"/>
      <c r="UL816" s="257"/>
      <c r="UM816" s="257"/>
      <c r="UN816" s="257"/>
      <c r="UO816" s="257"/>
      <c r="UP816" s="257"/>
      <c r="UQ816" s="257"/>
      <c r="UR816" s="257"/>
      <c r="US816" s="257"/>
      <c r="UT816" s="257"/>
      <c r="UU816" s="257"/>
      <c r="UV816" s="257"/>
      <c r="UW816" s="257"/>
      <c r="UX816" s="257"/>
      <c r="UY816" s="257"/>
      <c r="UZ816" s="257"/>
      <c r="VA816" s="257"/>
      <c r="VB816" s="257"/>
      <c r="VC816" s="257"/>
      <c r="VD816" s="257"/>
      <c r="VE816" s="257"/>
      <c r="VF816" s="257"/>
      <c r="VG816" s="257"/>
      <c r="VH816" s="257"/>
      <c r="VI816" s="257"/>
      <c r="VJ816" s="257"/>
      <c r="VK816" s="257"/>
      <c r="VL816" s="257"/>
      <c r="VM816" s="257"/>
      <c r="VN816" s="257"/>
      <c r="VO816" s="257"/>
      <c r="VP816" s="257"/>
      <c r="VQ816" s="257"/>
      <c r="VR816" s="257"/>
      <c r="VS816" s="257"/>
      <c r="VT816" s="257"/>
      <c r="VU816" s="257"/>
      <c r="VV816" s="257"/>
      <c r="VW816" s="257"/>
      <c r="VX816" s="257"/>
      <c r="VY816" s="257"/>
      <c r="VZ816" s="257"/>
      <c r="WA816" s="257"/>
      <c r="WB816" s="257"/>
      <c r="WC816" s="257"/>
      <c r="WD816" s="257"/>
      <c r="WE816" s="257"/>
      <c r="WF816" s="257"/>
      <c r="WG816" s="257"/>
      <c r="WH816" s="257"/>
      <c r="WI816" s="257"/>
      <c r="WJ816" s="257"/>
      <c r="WK816" s="257"/>
      <c r="WL816" s="257"/>
      <c r="WM816" s="257"/>
      <c r="WN816" s="257"/>
      <c r="WO816" s="257"/>
      <c r="WP816" s="257"/>
      <c r="WQ816" s="257"/>
      <c r="WR816" s="257"/>
      <c r="WS816" s="257"/>
      <c r="WT816" s="257"/>
      <c r="WU816" s="257"/>
      <c r="WV816" s="257"/>
      <c r="WW816" s="257"/>
      <c r="WX816" s="257"/>
      <c r="WY816" s="257"/>
      <c r="WZ816" s="257"/>
      <c r="XA816" s="257"/>
      <c r="XB816" s="257"/>
      <c r="XC816" s="257"/>
      <c r="XD816" s="257"/>
      <c r="XE816" s="257"/>
      <c r="XF816" s="257"/>
      <c r="XG816" s="257"/>
      <c r="XH816" s="257"/>
      <c r="XI816" s="257"/>
      <c r="XJ816" s="257"/>
      <c r="XK816" s="257"/>
      <c r="XL816" s="257"/>
      <c r="XM816" s="257"/>
      <c r="XN816" s="257"/>
      <c r="XO816" s="257"/>
      <c r="XP816" s="257"/>
      <c r="XQ816" s="257"/>
      <c r="XR816" s="257"/>
      <c r="XS816" s="257"/>
      <c r="XT816" s="257"/>
      <c r="XU816" s="257"/>
      <c r="XV816" s="257"/>
      <c r="XW816" s="257"/>
      <c r="XX816" s="257"/>
      <c r="XY816" s="257"/>
      <c r="XZ816" s="257"/>
      <c r="YA816" s="257"/>
      <c r="YB816" s="257"/>
      <c r="YC816" s="257"/>
      <c r="YD816" s="257"/>
      <c r="YE816" s="257"/>
      <c r="YF816" s="257"/>
      <c r="YG816" s="257"/>
      <c r="YH816" s="257"/>
      <c r="YI816" s="257"/>
      <c r="YJ816" s="257"/>
      <c r="YK816" s="257"/>
      <c r="YL816" s="257"/>
      <c r="YM816" s="257"/>
      <c r="YN816" s="257"/>
      <c r="YO816" s="257"/>
      <c r="YP816" s="257"/>
      <c r="YQ816" s="257"/>
      <c r="YR816" s="257"/>
      <c r="YS816" s="257"/>
      <c r="YT816" s="257"/>
      <c r="YU816" s="257"/>
      <c r="YV816" s="257"/>
      <c r="YW816" s="257"/>
      <c r="YX816" s="257"/>
      <c r="YY816" s="257"/>
      <c r="YZ816" s="257"/>
      <c r="ZA816" s="257"/>
      <c r="ZB816" s="257"/>
      <c r="ZC816" s="257"/>
      <c r="ZD816" s="257"/>
      <c r="ZE816" s="257"/>
      <c r="ZF816" s="257"/>
      <c r="ZG816" s="257"/>
      <c r="ZH816" s="257"/>
      <c r="ZI816" s="257"/>
      <c r="ZJ816" s="257"/>
      <c r="ZK816" s="257"/>
      <c r="ZL816" s="257"/>
      <c r="ZM816" s="257"/>
      <c r="ZN816" s="257"/>
      <c r="ZO816" s="257"/>
      <c r="ZP816" s="257"/>
      <c r="ZQ816" s="257"/>
      <c r="ZR816" s="257"/>
      <c r="ZS816" s="257"/>
      <c r="ZT816" s="257"/>
      <c r="ZU816" s="257"/>
      <c r="ZV816" s="257"/>
      <c r="ZW816" s="257"/>
      <c r="ZX816" s="257"/>
      <c r="ZY816" s="257"/>
      <c r="ZZ816" s="257"/>
      <c r="AAA816" s="257"/>
      <c r="AAB816" s="257"/>
      <c r="AAC816" s="257"/>
      <c r="AAD816" s="257"/>
      <c r="AAE816" s="257"/>
      <c r="AAF816" s="257"/>
      <c r="AAG816" s="257"/>
      <c r="AAH816" s="257"/>
      <c r="AAI816" s="257"/>
      <c r="AAJ816" s="257"/>
      <c r="AAK816" s="257"/>
      <c r="AAL816" s="257"/>
      <c r="AAM816" s="257"/>
      <c r="AAN816" s="257"/>
      <c r="AAO816" s="257"/>
      <c r="AAP816" s="257"/>
      <c r="AAQ816" s="257"/>
      <c r="AAR816" s="257"/>
      <c r="AAS816" s="257"/>
      <c r="AAT816" s="257"/>
      <c r="AAU816" s="257"/>
      <c r="AAV816" s="257"/>
      <c r="AAW816" s="257"/>
      <c r="AAX816" s="257"/>
      <c r="AAY816" s="257"/>
      <c r="AAZ816" s="257"/>
      <c r="ABA816" s="257"/>
      <c r="ABB816" s="257"/>
      <c r="ABC816" s="257"/>
      <c r="ABD816" s="257"/>
      <c r="ABE816" s="257"/>
      <c r="ABF816" s="257"/>
      <c r="ABG816" s="257"/>
      <c r="ABH816" s="257"/>
      <c r="ABI816" s="257"/>
      <c r="ABJ816" s="257"/>
      <c r="ABK816" s="257"/>
      <c r="ABL816" s="257"/>
      <c r="ABM816" s="257"/>
      <c r="ABN816" s="257"/>
      <c r="ABO816" s="257"/>
      <c r="ABP816" s="257"/>
      <c r="ABQ816" s="257"/>
      <c r="ABR816" s="257"/>
      <c r="ABS816" s="257"/>
      <c r="ABT816" s="257"/>
      <c r="ABU816" s="257"/>
      <c r="ABV816" s="257"/>
      <c r="ABW816" s="257"/>
      <c r="ABX816" s="257"/>
      <c r="ABY816" s="257"/>
      <c r="ABZ816" s="257"/>
      <c r="ACA816" s="257"/>
      <c r="ACB816" s="257"/>
      <c r="ACC816" s="257"/>
      <c r="ACD816" s="257"/>
      <c r="ACE816" s="257"/>
      <c r="ACF816" s="257"/>
      <c r="ACG816" s="257"/>
      <c r="ACH816" s="257"/>
      <c r="ACI816" s="257"/>
      <c r="ACJ816" s="257"/>
      <c r="ACK816" s="257"/>
      <c r="ACL816" s="257"/>
      <c r="ACM816" s="257"/>
      <c r="ACN816" s="257"/>
      <c r="ACO816" s="257"/>
      <c r="ACP816" s="257"/>
      <c r="ACQ816" s="257"/>
      <c r="ACR816" s="257"/>
      <c r="ACS816" s="257"/>
      <c r="ACT816" s="257"/>
      <c r="ACU816" s="257"/>
      <c r="ACV816" s="257"/>
      <c r="ACW816" s="257"/>
      <c r="ACX816" s="257"/>
      <c r="ACY816" s="257"/>
      <c r="ACZ816" s="257"/>
      <c r="ADA816" s="257"/>
      <c r="ADB816" s="257"/>
      <c r="ADC816" s="257"/>
      <c r="ADD816" s="257"/>
      <c r="ADE816" s="257"/>
      <c r="ADF816" s="257"/>
      <c r="ADG816" s="257"/>
      <c r="ADH816" s="257"/>
      <c r="ADI816" s="257"/>
      <c r="ADJ816" s="257"/>
      <c r="ADK816" s="257"/>
      <c r="ADL816" s="257"/>
      <c r="ADM816" s="257"/>
      <c r="ADN816" s="257"/>
      <c r="ADO816" s="257"/>
      <c r="ADP816" s="257"/>
      <c r="ADQ816" s="257"/>
      <c r="ADR816" s="257"/>
      <c r="ADS816" s="257"/>
      <c r="ADT816" s="257"/>
      <c r="ADU816" s="257"/>
      <c r="ADV816" s="257"/>
      <c r="ADW816" s="257"/>
      <c r="ADX816" s="257"/>
      <c r="ADY816" s="257"/>
      <c r="ADZ816" s="257"/>
      <c r="AEA816" s="257"/>
      <c r="AEB816" s="257"/>
      <c r="AEC816" s="257"/>
      <c r="AED816" s="257"/>
      <c r="AEE816" s="257"/>
      <c r="AEF816" s="257"/>
      <c r="AEG816" s="257"/>
      <c r="AEH816" s="257"/>
      <c r="AEI816" s="257"/>
      <c r="AEJ816" s="257"/>
      <c r="AEK816" s="257"/>
      <c r="AEL816" s="257"/>
      <c r="AEM816" s="257"/>
      <c r="AEN816" s="257"/>
      <c r="AEO816" s="257"/>
      <c r="AEP816" s="257"/>
      <c r="AEQ816" s="257"/>
      <c r="AER816" s="257"/>
      <c r="AES816" s="257"/>
      <c r="AET816" s="257"/>
      <c r="AEU816" s="257"/>
      <c r="AEV816" s="257"/>
      <c r="AEW816" s="257"/>
      <c r="AEX816" s="257"/>
      <c r="AEY816" s="257"/>
      <c r="AEZ816" s="257"/>
      <c r="AFA816" s="257"/>
      <c r="AFB816" s="257"/>
      <c r="AFC816" s="257"/>
      <c r="AFD816" s="257"/>
      <c r="AFE816" s="257"/>
      <c r="AFF816" s="257"/>
      <c r="AFG816" s="257"/>
      <c r="AFH816" s="257"/>
      <c r="AFI816" s="257"/>
      <c r="AFJ816" s="257"/>
      <c r="AFK816" s="257"/>
      <c r="AFL816" s="257"/>
      <c r="AFM816" s="257"/>
      <c r="AFN816" s="257"/>
      <c r="AFO816" s="257"/>
      <c r="AFP816" s="257"/>
      <c r="AFQ816" s="257"/>
      <c r="AFR816" s="257"/>
      <c r="AFS816" s="257"/>
      <c r="AFT816" s="257"/>
      <c r="AFU816" s="257"/>
      <c r="AFV816" s="257"/>
      <c r="AFW816" s="257"/>
      <c r="AFX816" s="257"/>
      <c r="AFY816" s="257"/>
      <c r="AFZ816" s="257"/>
      <c r="AGA816" s="257"/>
      <c r="AGB816" s="257"/>
      <c r="AGC816" s="257"/>
      <c r="AGD816" s="257"/>
      <c r="AGE816" s="257"/>
      <c r="AGF816" s="257"/>
      <c r="AGG816" s="257"/>
      <c r="AGH816" s="257"/>
      <c r="AGI816" s="257"/>
      <c r="AGJ816" s="257"/>
      <c r="AGK816" s="257"/>
      <c r="AGL816" s="257"/>
      <c r="AGM816" s="257"/>
      <c r="AGN816" s="257"/>
      <c r="AGO816" s="257"/>
      <c r="AGP816" s="257"/>
      <c r="AGQ816" s="257"/>
      <c r="AGR816" s="257"/>
      <c r="AGS816" s="257"/>
      <c r="AGT816" s="257"/>
      <c r="AGU816" s="257"/>
      <c r="AGV816" s="257"/>
      <c r="AGW816" s="257"/>
      <c r="AGX816" s="257"/>
      <c r="AGY816" s="257"/>
      <c r="AGZ816" s="257"/>
      <c r="AHA816" s="257"/>
      <c r="AHB816" s="257"/>
      <c r="AHC816" s="257"/>
      <c r="AHD816" s="257"/>
      <c r="AHE816" s="257"/>
      <c r="AHF816" s="257"/>
      <c r="AHG816" s="257"/>
      <c r="AHH816" s="257"/>
      <c r="AHI816" s="257"/>
      <c r="AHJ816" s="257"/>
      <c r="AHK816" s="257"/>
      <c r="AHL816" s="257"/>
      <c r="AHM816" s="257"/>
      <c r="AHN816" s="257"/>
      <c r="AHO816" s="257"/>
      <c r="AHP816" s="257"/>
      <c r="AHQ816" s="257"/>
      <c r="AHR816" s="257"/>
      <c r="AHS816" s="257"/>
      <c r="AHT816" s="257"/>
      <c r="AHU816" s="257"/>
      <c r="AHV816" s="257"/>
      <c r="AHW816" s="257"/>
      <c r="AHX816" s="257"/>
      <c r="AHY816" s="257"/>
      <c r="AHZ816" s="257"/>
      <c r="AIA816" s="257"/>
      <c r="AIB816" s="257"/>
      <c r="AIC816" s="257"/>
      <c r="AID816" s="257"/>
      <c r="AIE816" s="257"/>
      <c r="AIF816" s="257"/>
      <c r="AIG816" s="257"/>
      <c r="AIH816" s="257"/>
      <c r="AII816" s="257"/>
      <c r="AIJ816" s="257"/>
      <c r="AIK816" s="257"/>
      <c r="AIL816" s="257"/>
      <c r="AIM816" s="257"/>
      <c r="AIN816" s="257"/>
      <c r="AIO816" s="257"/>
      <c r="AIP816" s="257"/>
      <c r="AIQ816" s="257"/>
      <c r="AIR816" s="257"/>
      <c r="AIS816" s="257"/>
      <c r="AIT816" s="257"/>
      <c r="AIU816" s="257"/>
      <c r="AIV816" s="257"/>
      <c r="AIW816" s="257"/>
      <c r="AIX816" s="257"/>
      <c r="AIY816" s="257"/>
      <c r="AIZ816" s="257"/>
      <c r="AJA816" s="257"/>
      <c r="AJB816" s="257"/>
      <c r="AJC816" s="257"/>
      <c r="AJD816" s="257"/>
      <c r="AJE816" s="257"/>
      <c r="AJF816" s="257"/>
      <c r="AJG816" s="257"/>
      <c r="AJH816" s="257"/>
      <c r="AJI816" s="257"/>
      <c r="AJJ816" s="257"/>
      <c r="AJK816" s="257"/>
      <c r="AJL816" s="257"/>
      <c r="AJM816" s="257"/>
      <c r="AJN816" s="257"/>
      <c r="AJO816" s="257"/>
      <c r="AJP816" s="257"/>
      <c r="AJQ816" s="257"/>
      <c r="AJR816" s="257"/>
      <c r="AJS816" s="257"/>
      <c r="AJT816" s="257"/>
      <c r="AJU816" s="257"/>
      <c r="AJV816" s="257"/>
      <c r="AJW816" s="257"/>
      <c r="AJX816" s="257"/>
      <c r="AJY816" s="257"/>
      <c r="AJZ816" s="257"/>
      <c r="AKA816" s="257"/>
      <c r="AKB816" s="257"/>
      <c r="AKC816" s="257"/>
      <c r="AKD816" s="257"/>
      <c r="AKE816" s="257"/>
      <c r="AKF816" s="257"/>
      <c r="AKG816" s="257"/>
      <c r="AKH816" s="257"/>
      <c r="AKI816" s="257"/>
      <c r="AKJ816" s="257"/>
      <c r="AKK816" s="257"/>
      <c r="AKL816" s="257"/>
      <c r="AKM816" s="257"/>
      <c r="AKN816" s="257"/>
      <c r="AKO816" s="257"/>
      <c r="AKP816" s="257"/>
      <c r="AKQ816" s="257"/>
      <c r="AKR816" s="257"/>
      <c r="AKS816" s="257"/>
      <c r="AKT816" s="257"/>
      <c r="AKU816" s="257"/>
      <c r="AKV816" s="257"/>
      <c r="AKW816" s="257"/>
      <c r="AKX816" s="257"/>
      <c r="AKY816" s="257"/>
      <c r="AKZ816" s="257"/>
      <c r="ALA816" s="257"/>
      <c r="ALB816" s="257"/>
      <c r="ALC816" s="257"/>
      <c r="ALD816" s="257"/>
      <c r="ALE816" s="257"/>
      <c r="ALF816" s="257"/>
      <c r="ALG816" s="257"/>
      <c r="ALH816" s="257"/>
      <c r="ALI816" s="257"/>
      <c r="ALJ816" s="257"/>
      <c r="ALK816" s="257"/>
      <c r="ALL816" s="257"/>
      <c r="ALM816" s="257"/>
      <c r="ALN816" s="257"/>
      <c r="ALO816" s="257"/>
      <c r="ALP816" s="257"/>
      <c r="ALQ816" s="257"/>
      <c r="ALR816" s="257"/>
      <c r="ALS816" s="257"/>
      <c r="ALT816" s="257"/>
      <c r="ALU816" s="257"/>
      <c r="ALV816" s="257"/>
      <c r="ALW816" s="257"/>
      <c r="ALX816" s="257"/>
      <c r="ALY816" s="257"/>
      <c r="ALZ816" s="257"/>
      <c r="AMA816" s="257"/>
      <c r="AMB816" s="257"/>
      <c r="AMC816" s="257"/>
      <c r="AMD816" s="257"/>
      <c r="AME816" s="257"/>
      <c r="AMF816" s="257"/>
      <c r="AMG816" s="257"/>
      <c r="AMH816" s="257"/>
      <c r="AMI816" s="257"/>
      <c r="AMJ816" s="257"/>
      <c r="AMK816" s="257"/>
      <c r="AML816" s="257"/>
      <c r="AMM816" s="257"/>
      <c r="AMN816" s="257"/>
      <c r="AMO816" s="257"/>
      <c r="AMP816" s="257"/>
      <c r="AMQ816" s="257"/>
      <c r="AMR816" s="257"/>
      <c r="AMS816" s="257"/>
      <c r="AMT816" s="257"/>
      <c r="AMU816" s="257"/>
      <c r="AMV816" s="257"/>
      <c r="AMW816" s="257"/>
      <c r="AMX816" s="257"/>
      <c r="AMY816" s="257"/>
      <c r="AMZ816" s="257"/>
      <c r="ANA816" s="257"/>
      <c r="ANB816" s="257"/>
      <c r="ANC816" s="257"/>
      <c r="AND816" s="257"/>
      <c r="ANE816" s="257"/>
      <c r="ANF816" s="257"/>
      <c r="ANG816" s="257"/>
      <c r="ANH816" s="257"/>
      <c r="ANI816" s="257"/>
      <c r="ANJ816" s="257"/>
      <c r="ANK816" s="257"/>
      <c r="ANL816" s="257"/>
      <c r="ANM816" s="257"/>
      <c r="ANN816" s="257"/>
      <c r="ANO816" s="257"/>
      <c r="ANP816" s="257"/>
      <c r="ANQ816" s="257"/>
      <c r="ANR816" s="257"/>
      <c r="ANS816" s="257"/>
      <c r="ANT816" s="257"/>
      <c r="ANU816" s="257"/>
      <c r="ANV816" s="257"/>
      <c r="ANW816" s="257"/>
      <c r="ANX816" s="257"/>
      <c r="ANY816" s="257"/>
      <c r="ANZ816" s="257"/>
      <c r="AOA816" s="257"/>
      <c r="AOB816" s="257"/>
      <c r="AOC816" s="257"/>
      <c r="AOD816" s="257"/>
      <c r="AOE816" s="257"/>
      <c r="AOF816" s="257"/>
      <c r="AOG816" s="257"/>
      <c r="AOH816" s="257"/>
      <c r="AOI816" s="257"/>
      <c r="AOJ816" s="257"/>
      <c r="AOK816" s="257"/>
      <c r="AOL816" s="257"/>
      <c r="AOM816" s="257"/>
      <c r="AON816" s="257"/>
      <c r="AOO816" s="257"/>
      <c r="AOP816" s="257"/>
      <c r="AOQ816" s="257"/>
      <c r="AOR816" s="257"/>
      <c r="AOS816" s="257"/>
      <c r="AOT816" s="257"/>
      <c r="AOU816" s="257"/>
      <c r="AOV816" s="257"/>
      <c r="AOW816" s="257"/>
      <c r="AOX816" s="257"/>
      <c r="AOY816" s="257"/>
      <c r="AOZ816" s="257"/>
      <c r="APA816" s="257"/>
      <c r="APB816" s="257"/>
      <c r="APC816" s="257"/>
      <c r="APD816" s="257"/>
      <c r="APE816" s="257"/>
      <c r="APF816" s="257"/>
      <c r="APG816" s="257"/>
      <c r="APH816" s="257"/>
      <c r="API816" s="257"/>
      <c r="APJ816" s="257"/>
      <c r="APK816" s="257"/>
      <c r="APL816" s="257"/>
      <c r="APM816" s="257"/>
      <c r="APN816" s="257"/>
      <c r="APO816" s="257"/>
      <c r="APP816" s="257"/>
      <c r="APQ816" s="257"/>
      <c r="APR816" s="257"/>
      <c r="APS816" s="257"/>
      <c r="APT816" s="257"/>
      <c r="APU816" s="257"/>
      <c r="APV816" s="257"/>
      <c r="APW816" s="257"/>
      <c r="APX816" s="257"/>
      <c r="APY816" s="257"/>
      <c r="APZ816" s="257"/>
      <c r="AQA816" s="257"/>
      <c r="AQB816" s="257"/>
      <c r="AQC816" s="257"/>
      <c r="AQD816" s="257"/>
      <c r="AQE816" s="257"/>
      <c r="AQF816" s="257"/>
      <c r="AQG816" s="257"/>
      <c r="AQH816" s="257"/>
      <c r="AQI816" s="257"/>
      <c r="AQJ816" s="257"/>
      <c r="AQK816" s="257"/>
      <c r="AQL816" s="257"/>
      <c r="AQM816" s="257"/>
      <c r="AQN816" s="257"/>
      <c r="AQO816" s="257"/>
      <c r="AQP816" s="257"/>
      <c r="AQQ816" s="257"/>
      <c r="AQR816" s="257"/>
      <c r="AQS816" s="257"/>
      <c r="AQT816" s="257"/>
      <c r="AQU816" s="257"/>
      <c r="AQV816" s="257"/>
      <c r="AQW816" s="257"/>
      <c r="AQX816" s="257"/>
      <c r="AQY816" s="257"/>
      <c r="AQZ816" s="257"/>
      <c r="ARA816" s="257"/>
      <c r="ARB816" s="257"/>
      <c r="ARC816" s="257"/>
      <c r="ARD816" s="257"/>
      <c r="ARE816" s="257"/>
      <c r="ARF816" s="257"/>
      <c r="ARG816" s="257"/>
      <c r="ARH816" s="257"/>
      <c r="ARI816" s="257"/>
      <c r="ARJ816" s="257"/>
      <c r="ARK816" s="257"/>
      <c r="ARL816" s="257"/>
      <c r="ARM816" s="257"/>
      <c r="ARN816" s="257"/>
      <c r="ARO816" s="257"/>
      <c r="ARP816" s="257"/>
      <c r="ARQ816" s="257"/>
      <c r="ARR816" s="257"/>
      <c r="ARS816" s="257"/>
      <c r="ART816" s="257"/>
      <c r="ARU816" s="257"/>
      <c r="ARV816" s="257"/>
      <c r="ARW816" s="257"/>
      <c r="ARX816" s="257"/>
      <c r="ARY816" s="257"/>
      <c r="ARZ816" s="257"/>
      <c r="ASA816" s="257"/>
      <c r="ASB816" s="257"/>
      <c r="ASC816" s="257"/>
      <c r="ASD816" s="257"/>
      <c r="ASE816" s="257"/>
      <c r="ASF816" s="257"/>
      <c r="ASG816" s="257"/>
      <c r="ASH816" s="257"/>
      <c r="ASI816" s="257"/>
      <c r="ASJ816" s="257"/>
      <c r="ASK816" s="257"/>
      <c r="ASL816" s="257"/>
      <c r="ASM816" s="257"/>
      <c r="ASN816" s="257"/>
      <c r="ASO816" s="257"/>
      <c r="ASP816" s="257"/>
      <c r="ASQ816" s="257"/>
      <c r="ASR816" s="257"/>
      <c r="ASS816" s="257"/>
      <c r="AST816" s="257"/>
      <c r="ASU816" s="257"/>
      <c r="ASV816" s="257"/>
      <c r="ASW816" s="257"/>
      <c r="ASX816" s="257"/>
      <c r="ASY816" s="257"/>
      <c r="ASZ816" s="257"/>
      <c r="ATA816" s="257"/>
      <c r="ATB816" s="257"/>
      <c r="ATC816" s="257"/>
      <c r="ATD816" s="257"/>
      <c r="ATE816" s="257"/>
      <c r="ATF816" s="257"/>
      <c r="ATG816" s="257"/>
      <c r="ATH816" s="257"/>
      <c r="ATI816" s="257"/>
      <c r="ATJ816" s="257"/>
      <c r="ATK816" s="257"/>
      <c r="ATL816" s="257"/>
      <c r="ATM816" s="257"/>
      <c r="ATN816" s="257"/>
      <c r="ATO816" s="257"/>
      <c r="ATP816" s="257"/>
      <c r="ATQ816" s="257"/>
      <c r="ATR816" s="257"/>
      <c r="ATS816" s="257"/>
      <c r="ATT816" s="257"/>
      <c r="ATU816" s="257"/>
      <c r="ATV816" s="257"/>
      <c r="ATW816" s="257"/>
      <c r="ATX816" s="257"/>
      <c r="ATY816" s="257"/>
      <c r="ATZ816" s="257"/>
      <c r="AUA816" s="257"/>
      <c r="AUB816" s="257"/>
      <c r="AUC816" s="257"/>
      <c r="AUD816" s="257"/>
      <c r="AUE816" s="257"/>
      <c r="AUF816" s="257"/>
      <c r="AUG816" s="257"/>
      <c r="AUH816" s="257"/>
      <c r="AUI816" s="257"/>
      <c r="AUJ816" s="257"/>
      <c r="AUK816" s="257"/>
      <c r="AUL816" s="257"/>
      <c r="AUM816" s="257"/>
      <c r="AUN816" s="257"/>
      <c r="AUO816" s="257"/>
      <c r="AUP816" s="257"/>
      <c r="AUQ816" s="257"/>
      <c r="AUR816" s="257"/>
      <c r="AUS816" s="257"/>
      <c r="AUT816" s="257"/>
      <c r="AUU816" s="257"/>
      <c r="AUV816" s="257"/>
      <c r="AUW816" s="257"/>
      <c r="AUX816" s="257"/>
      <c r="AUY816" s="257"/>
      <c r="AUZ816" s="257"/>
      <c r="AVA816" s="257"/>
      <c r="AVB816" s="257"/>
      <c r="AVC816" s="257"/>
      <c r="AVD816" s="257"/>
      <c r="AVE816" s="257"/>
      <c r="AVF816" s="257"/>
      <c r="AVG816" s="257"/>
      <c r="AVH816" s="257"/>
      <c r="AVI816" s="257"/>
      <c r="AVJ816" s="257"/>
      <c r="AVK816" s="257"/>
      <c r="AVL816" s="257"/>
      <c r="AVM816" s="257"/>
      <c r="AVN816" s="257"/>
      <c r="AVO816" s="257"/>
      <c r="AVP816" s="257"/>
      <c r="AVQ816" s="257"/>
      <c r="AVR816" s="257"/>
      <c r="AVS816" s="257"/>
      <c r="AVT816" s="257"/>
      <c r="AVU816" s="257"/>
      <c r="AVV816" s="257"/>
      <c r="AVW816" s="257"/>
      <c r="AVX816" s="257"/>
      <c r="AVY816" s="257"/>
      <c r="AVZ816" s="257"/>
      <c r="AWA816" s="257"/>
      <c r="AWB816" s="257"/>
      <c r="AWC816" s="257"/>
      <c r="AWD816" s="257"/>
      <c r="AWE816" s="257"/>
      <c r="AWF816" s="257"/>
      <c r="AWG816" s="257"/>
      <c r="AWH816" s="257"/>
      <c r="AWI816" s="257"/>
      <c r="AWJ816" s="257"/>
      <c r="AWK816" s="257"/>
      <c r="AWL816" s="257"/>
      <c r="AWM816" s="257"/>
      <c r="AWN816" s="257"/>
      <c r="AWO816" s="257"/>
      <c r="AWP816" s="257"/>
      <c r="AWQ816" s="257"/>
      <c r="AWR816" s="257"/>
      <c r="AWS816" s="257"/>
      <c r="AWT816" s="257"/>
      <c r="AWU816" s="257"/>
      <c r="AWV816" s="257"/>
      <c r="AWW816" s="257"/>
      <c r="AWX816" s="257"/>
      <c r="AWY816" s="257"/>
      <c r="AWZ816" s="257"/>
      <c r="AXA816" s="257"/>
      <c r="AXB816" s="257"/>
      <c r="AXC816" s="257"/>
      <c r="AXD816" s="257"/>
      <c r="AXE816" s="257"/>
      <c r="AXF816" s="257"/>
      <c r="AXG816" s="257"/>
      <c r="AXH816" s="257"/>
      <c r="AXI816" s="257"/>
      <c r="AXJ816" s="257"/>
      <c r="AXK816" s="257"/>
      <c r="AXL816" s="257"/>
      <c r="AXM816" s="257"/>
      <c r="AXN816" s="257"/>
      <c r="AXO816" s="257"/>
      <c r="AXP816" s="257"/>
      <c r="AXQ816" s="257"/>
      <c r="AXR816" s="257"/>
      <c r="AXS816" s="257"/>
      <c r="AXT816" s="257"/>
      <c r="AXU816" s="257"/>
      <c r="AXV816" s="257"/>
      <c r="AXW816" s="257"/>
      <c r="AXX816" s="257"/>
      <c r="AXY816" s="257"/>
      <c r="AXZ816" s="257"/>
      <c r="AYA816" s="257"/>
      <c r="AYB816" s="257"/>
      <c r="AYC816" s="257"/>
      <c r="AYD816" s="257"/>
      <c r="AYE816" s="257"/>
      <c r="AYF816" s="257"/>
      <c r="AYG816" s="257"/>
      <c r="AYH816" s="257"/>
      <c r="AYI816" s="257"/>
      <c r="AYJ816" s="257"/>
      <c r="AYK816" s="257"/>
      <c r="AYL816" s="257"/>
      <c r="AYM816" s="257"/>
      <c r="AYN816" s="257"/>
      <c r="AYO816" s="257"/>
      <c r="AYP816" s="257"/>
      <c r="AYQ816" s="257"/>
      <c r="AYR816" s="257"/>
      <c r="AYS816" s="257"/>
      <c r="AYT816" s="257"/>
      <c r="AYU816" s="257"/>
      <c r="AYV816" s="257"/>
      <c r="AYW816" s="257"/>
      <c r="AYX816" s="257"/>
      <c r="AYY816" s="257"/>
      <c r="AYZ816" s="257"/>
      <c r="AZA816" s="257"/>
      <c r="AZB816" s="257"/>
      <c r="AZC816" s="257"/>
      <c r="AZD816" s="257"/>
      <c r="AZE816" s="257"/>
      <c r="AZF816" s="257"/>
      <c r="AZG816" s="257"/>
      <c r="AZH816" s="257"/>
      <c r="AZI816" s="257"/>
      <c r="AZJ816" s="257"/>
      <c r="AZK816" s="257"/>
      <c r="AZL816" s="257"/>
      <c r="AZM816" s="257"/>
      <c r="AZN816" s="257"/>
      <c r="AZO816" s="257"/>
      <c r="AZP816" s="257"/>
      <c r="AZQ816" s="257"/>
      <c r="AZR816" s="257"/>
      <c r="AZS816" s="257"/>
      <c r="AZT816" s="257"/>
      <c r="AZU816" s="257"/>
      <c r="AZV816" s="257"/>
      <c r="AZW816" s="257"/>
      <c r="AZX816" s="257"/>
      <c r="AZY816" s="257"/>
      <c r="AZZ816" s="257"/>
      <c r="BAA816" s="257"/>
      <c r="BAB816" s="257"/>
      <c r="BAC816" s="257"/>
      <c r="BAD816" s="257"/>
      <c r="BAE816" s="257"/>
      <c r="BAF816" s="257"/>
      <c r="BAG816" s="257"/>
      <c r="BAH816" s="257"/>
      <c r="BAI816" s="257"/>
      <c r="BAJ816" s="257"/>
      <c r="BAK816" s="257"/>
      <c r="BAL816" s="257"/>
      <c r="BAM816" s="257"/>
      <c r="BAN816" s="257"/>
      <c r="BAO816" s="257"/>
      <c r="BAP816" s="257"/>
      <c r="BAQ816" s="257"/>
      <c r="BAR816" s="257"/>
      <c r="BAS816" s="257"/>
      <c r="BAT816" s="257"/>
      <c r="BAU816" s="257"/>
      <c r="BAV816" s="257"/>
      <c r="BAW816" s="257"/>
      <c r="BAX816" s="257"/>
      <c r="BAY816" s="257"/>
      <c r="BAZ816" s="257"/>
      <c r="BBA816" s="257"/>
      <c r="BBB816" s="257"/>
      <c r="BBC816" s="257"/>
      <c r="BBD816" s="257"/>
      <c r="BBE816" s="257"/>
      <c r="BBF816" s="257"/>
      <c r="BBG816" s="257"/>
      <c r="BBH816" s="257"/>
      <c r="BBI816" s="257"/>
      <c r="BBJ816" s="257"/>
      <c r="BBK816" s="257"/>
      <c r="BBL816" s="257"/>
      <c r="BBM816" s="257"/>
      <c r="BBN816" s="257"/>
      <c r="BBO816" s="257"/>
      <c r="BBP816" s="257"/>
      <c r="BBQ816" s="257"/>
      <c r="BBR816" s="257"/>
      <c r="BBS816" s="257"/>
      <c r="BBT816" s="257"/>
      <c r="BBU816" s="257"/>
      <c r="BBV816" s="257"/>
      <c r="BBW816" s="257"/>
      <c r="BBX816" s="257"/>
      <c r="BBY816" s="257"/>
      <c r="BBZ816" s="257"/>
      <c r="BCA816" s="257"/>
      <c r="BCB816" s="257"/>
      <c r="BCC816" s="257"/>
      <c r="BCD816" s="257"/>
      <c r="BCE816" s="257"/>
      <c r="BCF816" s="257"/>
      <c r="BCG816" s="257"/>
      <c r="BCH816" s="257"/>
      <c r="BCI816" s="257"/>
      <c r="BCJ816" s="257"/>
      <c r="BCK816" s="257"/>
      <c r="BCL816" s="257"/>
      <c r="BCM816" s="257"/>
      <c r="BCN816" s="257"/>
      <c r="BCO816" s="257"/>
      <c r="BCP816" s="257"/>
      <c r="BCQ816" s="257"/>
      <c r="BCR816" s="257"/>
      <c r="BCS816" s="257"/>
      <c r="BCT816" s="257"/>
      <c r="BCU816" s="257"/>
      <c r="BCV816" s="257"/>
      <c r="BCW816" s="257"/>
      <c r="BCX816" s="257"/>
      <c r="BCY816" s="257"/>
      <c r="BCZ816" s="257"/>
      <c r="BDA816" s="257"/>
      <c r="BDB816" s="257"/>
      <c r="BDC816" s="257"/>
      <c r="BDD816" s="257"/>
      <c r="BDE816" s="257"/>
      <c r="BDF816" s="257"/>
      <c r="BDG816" s="257"/>
      <c r="BDH816" s="257"/>
      <c r="BDI816" s="257"/>
      <c r="BDJ816" s="257"/>
      <c r="BDK816" s="257"/>
      <c r="BDL816" s="257"/>
      <c r="BDM816" s="257"/>
      <c r="BDN816" s="257"/>
      <c r="BDO816" s="257"/>
      <c r="BDP816" s="257"/>
      <c r="BDQ816" s="257"/>
      <c r="BDR816" s="257"/>
      <c r="BDS816" s="257"/>
      <c r="BDT816" s="257"/>
      <c r="BDU816" s="257"/>
      <c r="BDV816" s="257"/>
      <c r="BDW816" s="257"/>
      <c r="BDX816" s="257"/>
      <c r="BDY816" s="257"/>
      <c r="BDZ816" s="257"/>
      <c r="BEA816" s="257"/>
      <c r="BEB816" s="257"/>
      <c r="BEC816" s="257"/>
      <c r="BED816" s="257"/>
      <c r="BEE816" s="257"/>
      <c r="BEF816" s="257"/>
      <c r="BEG816" s="257"/>
      <c r="BEH816" s="257"/>
      <c r="BEI816" s="257"/>
      <c r="BEJ816" s="257"/>
      <c r="BEK816" s="257"/>
      <c r="BEL816" s="257"/>
      <c r="BEM816" s="257"/>
      <c r="BEN816" s="257"/>
      <c r="BEO816" s="257"/>
      <c r="BEP816" s="257"/>
      <c r="BEQ816" s="257"/>
      <c r="BER816" s="257"/>
      <c r="BES816" s="257"/>
      <c r="BET816" s="257"/>
      <c r="BEU816" s="257"/>
      <c r="BEV816" s="257"/>
      <c r="BEW816" s="257"/>
      <c r="BEX816" s="257"/>
      <c r="BEY816" s="257"/>
      <c r="BEZ816" s="257"/>
      <c r="BFA816" s="257"/>
      <c r="BFB816" s="257"/>
      <c r="BFC816" s="257"/>
      <c r="BFD816" s="257"/>
      <c r="BFE816" s="257"/>
      <c r="BFF816" s="257"/>
      <c r="BFG816" s="257"/>
      <c r="BFH816" s="257"/>
      <c r="BFI816" s="257"/>
      <c r="BFJ816" s="257"/>
      <c r="BFK816" s="257"/>
      <c r="BFL816" s="257"/>
      <c r="BFM816" s="257"/>
      <c r="BFN816" s="257"/>
      <c r="BFO816" s="257"/>
      <c r="BFP816" s="257"/>
      <c r="BFQ816" s="257"/>
      <c r="BFR816" s="257"/>
      <c r="BFS816" s="257"/>
      <c r="BFT816" s="257"/>
      <c r="BFU816" s="257"/>
      <c r="BFV816" s="257"/>
      <c r="BFW816" s="257"/>
      <c r="BFX816" s="257"/>
      <c r="BFY816" s="257"/>
      <c r="BFZ816" s="257"/>
      <c r="BGA816" s="257"/>
      <c r="BGB816" s="257"/>
      <c r="BGC816" s="257"/>
      <c r="BGD816" s="257"/>
      <c r="BGE816" s="257"/>
      <c r="BGF816" s="257"/>
      <c r="BGG816" s="257"/>
      <c r="BGH816" s="257"/>
      <c r="BGI816" s="257"/>
      <c r="BGJ816" s="257"/>
      <c r="BGK816" s="257"/>
      <c r="BGL816" s="257"/>
      <c r="BGM816" s="257"/>
      <c r="BGN816" s="257"/>
      <c r="BGO816" s="257"/>
      <c r="BGP816" s="257"/>
      <c r="BGQ816" s="257"/>
      <c r="BGR816" s="257"/>
      <c r="BGS816" s="257"/>
      <c r="BGT816" s="257"/>
      <c r="BGU816" s="257"/>
      <c r="BGV816" s="257"/>
      <c r="BGW816" s="257"/>
      <c r="BGX816" s="257"/>
      <c r="BGY816" s="257"/>
      <c r="BGZ816" s="257"/>
      <c r="BHA816" s="257"/>
      <c r="BHB816" s="257"/>
      <c r="BHC816" s="257"/>
      <c r="BHD816" s="257"/>
      <c r="BHE816" s="257"/>
      <c r="BHF816" s="257"/>
      <c r="BHG816" s="257"/>
      <c r="BHH816" s="257"/>
      <c r="BHI816" s="257"/>
      <c r="BHJ816" s="257"/>
      <c r="BHK816" s="257"/>
      <c r="BHL816" s="257"/>
      <c r="BHM816" s="257"/>
      <c r="BHN816" s="257"/>
      <c r="BHO816" s="257"/>
      <c r="BHP816" s="257"/>
      <c r="BHQ816" s="257"/>
      <c r="BHR816" s="257"/>
      <c r="BHS816" s="257"/>
      <c r="BHT816" s="257"/>
      <c r="BHU816" s="257"/>
      <c r="BHV816" s="257"/>
      <c r="BHW816" s="257"/>
      <c r="BHX816" s="257"/>
      <c r="BHY816" s="257"/>
      <c r="BHZ816" s="257"/>
      <c r="BIA816" s="257"/>
      <c r="BIB816" s="257"/>
      <c r="BIC816" s="257"/>
      <c r="BID816" s="257"/>
      <c r="BIE816" s="257"/>
      <c r="BIF816" s="257"/>
      <c r="BIG816" s="257"/>
      <c r="BIH816" s="257"/>
      <c r="BII816" s="257"/>
      <c r="BIJ816" s="257"/>
      <c r="BIK816" s="257"/>
      <c r="BIL816" s="257"/>
      <c r="BIM816" s="257"/>
      <c r="BIN816" s="257"/>
      <c r="BIO816" s="257"/>
      <c r="BIP816" s="257"/>
      <c r="BIQ816" s="257"/>
      <c r="BIR816" s="257"/>
      <c r="BIS816" s="257"/>
      <c r="BIT816" s="257"/>
      <c r="BIU816" s="257"/>
      <c r="BIV816" s="257"/>
      <c r="BIW816" s="257"/>
      <c r="BIX816" s="257"/>
      <c r="BIY816" s="257"/>
      <c r="BIZ816" s="257"/>
      <c r="BJA816" s="257"/>
      <c r="BJB816" s="257"/>
      <c r="BJC816" s="257"/>
      <c r="BJD816" s="257"/>
      <c r="BJE816" s="257"/>
      <c r="BJF816" s="257"/>
      <c r="BJG816" s="257"/>
      <c r="BJH816" s="257"/>
      <c r="BJI816" s="257"/>
      <c r="BJJ816" s="257"/>
      <c r="BJK816" s="257"/>
      <c r="BJL816" s="257"/>
      <c r="BJM816" s="257"/>
      <c r="BJN816" s="257"/>
      <c r="BJO816" s="257"/>
      <c r="BJP816" s="257"/>
      <c r="BJQ816" s="257"/>
      <c r="BJR816" s="257"/>
      <c r="BJS816" s="257"/>
      <c r="BJT816" s="257"/>
      <c r="BJU816" s="257"/>
      <c r="BJV816" s="257"/>
      <c r="BJW816" s="257"/>
      <c r="BJX816" s="257"/>
      <c r="BJY816" s="257"/>
      <c r="BJZ816" s="257"/>
      <c r="BKA816" s="257"/>
      <c r="BKB816" s="257"/>
      <c r="BKC816" s="257"/>
      <c r="BKD816" s="257"/>
      <c r="BKE816" s="257"/>
      <c r="BKF816" s="257"/>
      <c r="BKG816" s="257"/>
      <c r="BKH816" s="257"/>
      <c r="BKI816" s="257"/>
      <c r="BKJ816" s="257"/>
      <c r="BKK816" s="257"/>
      <c r="BKL816" s="257"/>
      <c r="BKM816" s="257"/>
      <c r="BKN816" s="257"/>
      <c r="BKO816" s="257"/>
      <c r="BKP816" s="257"/>
      <c r="BKQ816" s="257"/>
      <c r="BKR816" s="257"/>
      <c r="BKS816" s="257"/>
      <c r="BKT816" s="257"/>
      <c r="BKU816" s="257"/>
      <c r="BKV816" s="257"/>
      <c r="BKW816" s="257"/>
      <c r="BKX816" s="257"/>
      <c r="BKY816" s="257"/>
      <c r="BKZ816" s="257"/>
      <c r="BLA816" s="257"/>
      <c r="BLB816" s="257"/>
      <c r="BLC816" s="257"/>
      <c r="BLD816" s="257"/>
      <c r="BLE816" s="257"/>
      <c r="BLF816" s="257"/>
      <c r="BLG816" s="257"/>
      <c r="BLH816" s="257"/>
      <c r="BLI816" s="257"/>
      <c r="BLJ816" s="257"/>
      <c r="BLK816" s="257"/>
      <c r="BLL816" s="257"/>
      <c r="BLM816" s="257"/>
      <c r="BLN816" s="257"/>
      <c r="BLO816" s="257"/>
      <c r="BLP816" s="257"/>
      <c r="BLQ816" s="257"/>
      <c r="BLR816" s="257"/>
      <c r="BLS816" s="257"/>
      <c r="BLT816" s="257"/>
      <c r="BLU816" s="257"/>
      <c r="BLV816" s="257"/>
      <c r="BLW816" s="257"/>
      <c r="BLX816" s="257"/>
      <c r="BLY816" s="257"/>
      <c r="BLZ816" s="257"/>
      <c r="BMA816" s="257"/>
      <c r="BMB816" s="257"/>
      <c r="BMC816" s="257"/>
      <c r="BMD816" s="257"/>
      <c r="BME816" s="257"/>
      <c r="BMF816" s="257"/>
      <c r="BMG816" s="257"/>
      <c r="BMH816" s="257"/>
      <c r="BMI816" s="257"/>
      <c r="BMJ816" s="257"/>
      <c r="BMK816" s="257"/>
      <c r="BML816" s="257"/>
      <c r="BMM816" s="257"/>
      <c r="BMN816" s="257"/>
      <c r="BMO816" s="257"/>
      <c r="BMP816" s="257"/>
      <c r="BMQ816" s="257"/>
      <c r="BMR816" s="257"/>
      <c r="BMS816" s="257"/>
      <c r="BMT816" s="257"/>
      <c r="BMU816" s="257"/>
      <c r="BMV816" s="257"/>
      <c r="BMW816" s="257"/>
      <c r="BMX816" s="257"/>
      <c r="BMY816" s="257"/>
      <c r="BMZ816" s="257"/>
      <c r="BNA816" s="257"/>
      <c r="BNB816" s="257"/>
      <c r="BNC816" s="257"/>
      <c r="BND816" s="257"/>
      <c r="BNE816" s="257"/>
      <c r="BNF816" s="257"/>
      <c r="BNG816" s="257"/>
      <c r="BNH816" s="257"/>
      <c r="BNI816" s="257"/>
      <c r="BNJ816" s="257"/>
      <c r="BNK816" s="257"/>
      <c r="BNL816" s="257"/>
      <c r="BNM816" s="257"/>
      <c r="BNN816" s="257"/>
      <c r="BNO816" s="257"/>
      <c r="BNP816" s="257"/>
      <c r="BNQ816" s="257"/>
      <c r="BNR816" s="257"/>
      <c r="BNS816" s="257"/>
      <c r="BNT816" s="257"/>
      <c r="BNU816" s="257"/>
      <c r="BNV816" s="257"/>
      <c r="BNW816" s="257"/>
      <c r="BNX816" s="257"/>
      <c r="BNY816" s="257"/>
      <c r="BNZ816" s="257"/>
      <c r="BOA816" s="257"/>
      <c r="BOB816" s="257"/>
      <c r="BOC816" s="257"/>
      <c r="BOD816" s="257"/>
      <c r="BOE816" s="257"/>
      <c r="BOF816" s="257"/>
      <c r="BOG816" s="257"/>
      <c r="BOH816" s="257"/>
      <c r="BOI816" s="257"/>
      <c r="BOJ816" s="257"/>
      <c r="BOK816" s="257"/>
      <c r="BOL816" s="257"/>
      <c r="BOM816" s="257"/>
      <c r="BON816" s="257"/>
      <c r="BOO816" s="257"/>
      <c r="BOP816" s="257"/>
      <c r="BOQ816" s="257"/>
      <c r="BOR816" s="257"/>
      <c r="BOS816" s="257"/>
      <c r="BOT816" s="257"/>
      <c r="BOU816" s="257"/>
      <c r="BOV816" s="257"/>
      <c r="BOW816" s="257"/>
      <c r="BOX816" s="257"/>
      <c r="BOY816" s="257"/>
      <c r="BOZ816" s="257"/>
      <c r="BPA816" s="257"/>
      <c r="BPB816" s="257"/>
      <c r="BPC816" s="257"/>
      <c r="BPD816" s="257"/>
      <c r="BPE816" s="257"/>
      <c r="BPF816" s="257"/>
      <c r="BPG816" s="257"/>
      <c r="BPH816" s="257"/>
      <c r="BPI816" s="257"/>
      <c r="BPJ816" s="257"/>
      <c r="BPK816" s="257"/>
      <c r="BPL816" s="257"/>
      <c r="BPM816" s="257"/>
      <c r="BPN816" s="257"/>
      <c r="BPO816" s="257"/>
      <c r="BPP816" s="257"/>
      <c r="BPQ816" s="257"/>
      <c r="BPR816" s="257"/>
      <c r="BPS816" s="257"/>
      <c r="BPT816" s="257"/>
      <c r="BPU816" s="257"/>
      <c r="BPV816" s="257"/>
      <c r="BPW816" s="257"/>
      <c r="BPX816" s="257"/>
      <c r="BPY816" s="257"/>
      <c r="BPZ816" s="257"/>
      <c r="BQA816" s="257"/>
      <c r="BQB816" s="257"/>
      <c r="BQC816" s="257"/>
      <c r="BQD816" s="257"/>
      <c r="BQE816" s="257"/>
      <c r="BQF816" s="257"/>
      <c r="BQG816" s="257"/>
      <c r="BQH816" s="257"/>
      <c r="BQI816" s="257"/>
      <c r="BQJ816" s="257"/>
      <c r="BQK816" s="257"/>
      <c r="BQL816" s="257"/>
      <c r="BQM816" s="257"/>
      <c r="BQN816" s="257"/>
      <c r="BQO816" s="257"/>
      <c r="BQP816" s="257"/>
      <c r="BQQ816" s="257"/>
      <c r="BQR816" s="257"/>
      <c r="BQS816" s="257"/>
      <c r="BQT816" s="257"/>
      <c r="BQU816" s="257"/>
      <c r="BQV816" s="257"/>
      <c r="BQW816" s="257"/>
      <c r="BQX816" s="257"/>
      <c r="BQY816" s="257"/>
      <c r="BQZ816" s="257"/>
      <c r="BRA816" s="257"/>
      <c r="BRB816" s="257"/>
      <c r="BRC816" s="257"/>
      <c r="BRD816" s="257"/>
      <c r="BRE816" s="257"/>
      <c r="BRF816" s="257"/>
      <c r="BRG816" s="257"/>
      <c r="BRH816" s="257"/>
      <c r="BRI816" s="257"/>
      <c r="BRJ816" s="257"/>
      <c r="BRK816" s="257"/>
      <c r="BRL816" s="257"/>
      <c r="BRM816" s="257"/>
      <c r="BRN816" s="257"/>
      <c r="BRO816" s="257"/>
      <c r="BRP816" s="257"/>
      <c r="BRQ816" s="257"/>
      <c r="BRR816" s="257"/>
      <c r="BRS816" s="257"/>
      <c r="BRT816" s="257"/>
      <c r="BRU816" s="257"/>
      <c r="BRV816" s="257"/>
      <c r="BRW816" s="257"/>
      <c r="BRX816" s="257"/>
      <c r="BRY816" s="257"/>
      <c r="BRZ816" s="257"/>
      <c r="BSA816" s="257"/>
      <c r="BSB816" s="257"/>
      <c r="BSC816" s="257"/>
      <c r="BSD816" s="257"/>
      <c r="BSE816" s="257"/>
      <c r="BSF816" s="257"/>
      <c r="BSG816" s="257"/>
      <c r="BSH816" s="257"/>
      <c r="BSI816" s="257"/>
      <c r="BSJ816" s="257"/>
      <c r="BSK816" s="257"/>
      <c r="BSL816" s="257"/>
      <c r="BSM816" s="257"/>
      <c r="BSN816" s="257"/>
      <c r="BSO816" s="257"/>
      <c r="BSP816" s="257"/>
      <c r="BSQ816" s="257"/>
      <c r="BSR816" s="257"/>
      <c r="BSS816" s="257"/>
      <c r="BST816" s="257"/>
      <c r="BSU816" s="257"/>
      <c r="BSV816" s="257"/>
      <c r="BSW816" s="257"/>
      <c r="BSX816" s="257"/>
      <c r="BSY816" s="257"/>
      <c r="BSZ816" s="257"/>
      <c r="BTA816" s="257"/>
      <c r="BTB816" s="257"/>
      <c r="BTC816" s="257"/>
      <c r="BTD816" s="257"/>
      <c r="BTE816" s="257"/>
      <c r="BTF816" s="257"/>
      <c r="BTG816" s="257"/>
      <c r="BTH816" s="257"/>
      <c r="BTI816" s="257"/>
      <c r="BTJ816" s="257"/>
      <c r="BTK816" s="257"/>
      <c r="BTL816" s="257"/>
      <c r="BTM816" s="257"/>
      <c r="BTN816" s="257"/>
      <c r="BTO816" s="257"/>
      <c r="BTP816" s="257"/>
      <c r="BTQ816" s="257"/>
      <c r="BTR816" s="257"/>
      <c r="BTS816" s="257"/>
      <c r="BTT816" s="257"/>
      <c r="BTU816" s="257"/>
      <c r="BTV816" s="257"/>
      <c r="BTW816" s="257"/>
      <c r="BTX816" s="257"/>
      <c r="BTY816" s="257"/>
      <c r="BTZ816" s="257"/>
      <c r="BUA816" s="257"/>
      <c r="BUB816" s="257"/>
      <c r="BUC816" s="257"/>
      <c r="BUD816" s="257"/>
      <c r="BUE816" s="257"/>
      <c r="BUF816" s="257"/>
      <c r="BUG816" s="257"/>
      <c r="BUH816" s="257"/>
      <c r="BUI816" s="257"/>
      <c r="BUJ816" s="257"/>
      <c r="BUK816" s="257"/>
      <c r="BUL816" s="257"/>
      <c r="BUM816" s="257"/>
      <c r="BUN816" s="257"/>
      <c r="BUO816" s="257"/>
      <c r="BUP816" s="257"/>
      <c r="BUQ816" s="257"/>
      <c r="BUR816" s="257"/>
      <c r="BUS816" s="257"/>
      <c r="BUT816" s="257"/>
      <c r="BUU816" s="257"/>
      <c r="BUV816" s="257"/>
      <c r="BUW816" s="257"/>
      <c r="BUX816" s="257"/>
      <c r="BUY816" s="257"/>
      <c r="BUZ816" s="257"/>
      <c r="BVA816" s="257"/>
      <c r="BVB816" s="257"/>
      <c r="BVC816" s="257"/>
      <c r="BVD816" s="257"/>
      <c r="BVE816" s="257"/>
      <c r="BVF816" s="257"/>
      <c r="BVG816" s="257"/>
      <c r="BVH816" s="257"/>
      <c r="BVI816" s="257"/>
      <c r="BVJ816" s="257"/>
      <c r="BVK816" s="257"/>
      <c r="BVL816" s="257"/>
      <c r="BVM816" s="257"/>
      <c r="BVN816" s="257"/>
      <c r="BVO816" s="257"/>
      <c r="BVP816" s="257"/>
      <c r="BVQ816" s="257"/>
      <c r="BVR816" s="257"/>
      <c r="BVS816" s="257"/>
      <c r="BVT816" s="257"/>
      <c r="BVU816" s="257"/>
      <c r="BVV816" s="257"/>
      <c r="BVW816" s="257"/>
      <c r="BVX816" s="257"/>
      <c r="BVY816" s="257"/>
      <c r="BVZ816" s="257"/>
      <c r="BWA816" s="257"/>
      <c r="BWB816" s="257"/>
      <c r="BWC816" s="257"/>
      <c r="BWD816" s="257"/>
      <c r="BWE816" s="257"/>
      <c r="BWF816" s="257"/>
      <c r="BWG816" s="257"/>
      <c r="BWH816" s="257"/>
      <c r="BWI816" s="257"/>
      <c r="BWJ816" s="257"/>
      <c r="BWK816" s="257"/>
      <c r="BWL816" s="257"/>
      <c r="BWM816" s="257"/>
      <c r="BWN816" s="257"/>
      <c r="BWO816" s="257"/>
      <c r="BWP816" s="257"/>
      <c r="BWQ816" s="257"/>
      <c r="BWR816" s="257"/>
      <c r="BWS816" s="257"/>
      <c r="BWT816" s="257"/>
      <c r="BWU816" s="257"/>
      <c r="BWV816" s="257"/>
      <c r="BWW816" s="257"/>
      <c r="BWX816" s="257"/>
      <c r="BWY816" s="257"/>
      <c r="BWZ816" s="257"/>
      <c r="BXA816" s="257"/>
      <c r="BXB816" s="257"/>
      <c r="BXC816" s="257"/>
      <c r="BXD816" s="257"/>
      <c r="BXE816" s="257"/>
      <c r="BXF816" s="257"/>
      <c r="BXG816" s="257"/>
      <c r="BXH816" s="257"/>
      <c r="BXI816" s="257"/>
      <c r="BXJ816" s="257"/>
      <c r="BXK816" s="257"/>
      <c r="BXL816" s="257"/>
      <c r="BXM816" s="257"/>
      <c r="BXN816" s="257"/>
      <c r="BXO816" s="257"/>
      <c r="BXP816" s="257"/>
      <c r="BXQ816" s="257"/>
      <c r="BXR816" s="257"/>
      <c r="BXS816" s="257"/>
      <c r="BXT816" s="257"/>
      <c r="BXU816" s="257"/>
      <c r="BXV816" s="257"/>
      <c r="BXW816" s="257"/>
      <c r="BXX816" s="257"/>
      <c r="BXY816" s="257"/>
      <c r="BXZ816" s="257"/>
      <c r="BYA816" s="257"/>
      <c r="BYB816" s="257"/>
      <c r="BYC816" s="257"/>
      <c r="BYD816" s="257"/>
      <c r="BYE816" s="257"/>
      <c r="BYF816" s="257"/>
      <c r="BYG816" s="257"/>
      <c r="BYH816" s="257"/>
      <c r="BYI816" s="257"/>
      <c r="BYJ816" s="257"/>
      <c r="BYK816" s="257"/>
      <c r="BYL816" s="257"/>
      <c r="BYM816" s="257"/>
      <c r="BYN816" s="257"/>
      <c r="BYO816" s="257"/>
      <c r="BYP816" s="257"/>
      <c r="BYQ816" s="257"/>
      <c r="BYR816" s="257"/>
      <c r="BYS816" s="257"/>
      <c r="BYT816" s="257"/>
      <c r="BYU816" s="257"/>
      <c r="BYV816" s="257"/>
      <c r="BYW816" s="257"/>
      <c r="BYX816" s="257"/>
      <c r="BYY816" s="257"/>
      <c r="BYZ816" s="257"/>
      <c r="BZA816" s="257"/>
      <c r="BZB816" s="257"/>
      <c r="BZC816" s="257"/>
      <c r="BZD816" s="257"/>
      <c r="BZE816" s="257"/>
      <c r="BZF816" s="257"/>
      <c r="BZG816" s="257"/>
      <c r="BZH816" s="257"/>
      <c r="BZI816" s="257"/>
      <c r="BZJ816" s="257"/>
      <c r="BZK816" s="257"/>
      <c r="BZL816" s="257"/>
      <c r="BZM816" s="257"/>
      <c r="BZN816" s="257"/>
      <c r="BZO816" s="257"/>
      <c r="BZP816" s="257"/>
      <c r="BZQ816" s="257"/>
      <c r="BZR816" s="257"/>
      <c r="BZS816" s="257"/>
      <c r="BZT816" s="257"/>
      <c r="BZU816" s="257"/>
      <c r="BZV816" s="257"/>
      <c r="BZW816" s="257"/>
      <c r="BZX816" s="257"/>
      <c r="BZY816" s="257"/>
      <c r="BZZ816" s="257"/>
      <c r="CAA816" s="257"/>
      <c r="CAB816" s="257"/>
      <c r="CAC816" s="257"/>
      <c r="CAD816" s="257"/>
      <c r="CAE816" s="257"/>
      <c r="CAF816" s="257"/>
      <c r="CAG816" s="257"/>
      <c r="CAH816" s="257"/>
      <c r="CAI816" s="257"/>
      <c r="CAJ816" s="257"/>
      <c r="CAK816" s="257"/>
      <c r="CAL816" s="257"/>
      <c r="CAM816" s="257"/>
      <c r="CAN816" s="257"/>
      <c r="CAO816" s="257"/>
      <c r="CAP816" s="257"/>
      <c r="CAQ816" s="257"/>
      <c r="CAR816" s="257"/>
      <c r="CAS816" s="257"/>
      <c r="CAT816" s="257"/>
      <c r="CAU816" s="257"/>
      <c r="CAV816" s="257"/>
      <c r="CAW816" s="257"/>
      <c r="CAX816" s="257"/>
      <c r="CAY816" s="257"/>
      <c r="CAZ816" s="257"/>
      <c r="CBA816" s="257"/>
      <c r="CBB816" s="257"/>
      <c r="CBC816" s="257"/>
      <c r="CBD816" s="257"/>
      <c r="CBE816" s="257"/>
      <c r="CBF816" s="257"/>
      <c r="CBG816" s="257"/>
      <c r="CBH816" s="257"/>
      <c r="CBI816" s="257"/>
      <c r="CBJ816" s="257"/>
      <c r="CBK816" s="257"/>
      <c r="CBL816" s="257"/>
      <c r="CBM816" s="257"/>
      <c r="CBN816" s="257"/>
      <c r="CBO816" s="257"/>
      <c r="CBP816" s="257"/>
      <c r="CBQ816" s="257"/>
      <c r="CBR816" s="257"/>
      <c r="CBS816" s="257"/>
      <c r="CBT816" s="257"/>
      <c r="CBU816" s="257"/>
      <c r="CBV816" s="257"/>
      <c r="CBW816" s="257"/>
      <c r="CBX816" s="257"/>
      <c r="CBY816" s="257"/>
      <c r="CBZ816" s="257"/>
      <c r="CCA816" s="257"/>
      <c r="CCB816" s="257"/>
      <c r="CCC816" s="257"/>
      <c r="CCD816" s="257"/>
      <c r="CCE816" s="257"/>
      <c r="CCF816" s="257"/>
      <c r="CCG816" s="257"/>
      <c r="CCH816" s="257"/>
      <c r="CCI816" s="257"/>
      <c r="CCJ816" s="257"/>
      <c r="CCK816" s="257"/>
      <c r="CCL816" s="257"/>
      <c r="CCM816" s="257"/>
      <c r="CCN816" s="257"/>
      <c r="CCO816" s="257"/>
      <c r="CCP816" s="257"/>
      <c r="CCQ816" s="257"/>
      <c r="CCR816" s="257"/>
      <c r="CCS816" s="257"/>
      <c r="CCT816" s="257"/>
      <c r="CCU816" s="257"/>
      <c r="CCV816" s="257"/>
      <c r="CCW816" s="257"/>
      <c r="CCX816" s="257"/>
      <c r="CCY816" s="257"/>
      <c r="CCZ816" s="257"/>
      <c r="CDA816" s="257"/>
      <c r="CDB816" s="257"/>
      <c r="CDC816" s="257"/>
      <c r="CDD816" s="257"/>
      <c r="CDE816" s="257"/>
      <c r="CDF816" s="257"/>
      <c r="CDG816" s="257"/>
      <c r="CDH816" s="257"/>
      <c r="CDI816" s="257"/>
      <c r="CDJ816" s="257"/>
      <c r="CDK816" s="257"/>
      <c r="CDL816" s="257"/>
      <c r="CDM816" s="257"/>
      <c r="CDN816" s="257"/>
      <c r="CDO816" s="257"/>
      <c r="CDP816" s="257"/>
      <c r="CDQ816" s="257"/>
      <c r="CDR816" s="257"/>
      <c r="CDS816" s="257"/>
      <c r="CDT816" s="257"/>
      <c r="CDU816" s="257"/>
      <c r="CDV816" s="257"/>
      <c r="CDW816" s="257"/>
      <c r="CDX816" s="257"/>
      <c r="CDY816" s="257"/>
      <c r="CDZ816" s="257"/>
      <c r="CEA816" s="257"/>
      <c r="CEB816" s="257"/>
      <c r="CEC816" s="257"/>
      <c r="CED816" s="257"/>
      <c r="CEE816" s="257"/>
      <c r="CEF816" s="257"/>
      <c r="CEG816" s="257"/>
      <c r="CEH816" s="257"/>
      <c r="CEI816" s="257"/>
      <c r="CEJ816" s="257"/>
      <c r="CEK816" s="257"/>
      <c r="CEL816" s="257"/>
      <c r="CEM816" s="257"/>
      <c r="CEN816" s="257"/>
      <c r="CEO816" s="257"/>
      <c r="CEP816" s="257"/>
      <c r="CEQ816" s="257"/>
      <c r="CER816" s="257"/>
      <c r="CES816" s="257"/>
      <c r="CET816" s="257"/>
      <c r="CEU816" s="257"/>
      <c r="CEV816" s="257"/>
      <c r="CEW816" s="257"/>
      <c r="CEX816" s="257"/>
      <c r="CEY816" s="257"/>
      <c r="CEZ816" s="257"/>
      <c r="CFA816" s="257"/>
      <c r="CFB816" s="257"/>
      <c r="CFC816" s="257"/>
      <c r="CFD816" s="257"/>
      <c r="CFE816" s="257"/>
      <c r="CFF816" s="257"/>
      <c r="CFG816" s="257"/>
      <c r="CFH816" s="257"/>
      <c r="CFI816" s="257"/>
      <c r="CFJ816" s="257"/>
      <c r="CFK816" s="257"/>
      <c r="CFL816" s="257"/>
      <c r="CFM816" s="257"/>
      <c r="CFN816" s="257"/>
      <c r="CFO816" s="257"/>
      <c r="CFP816" s="257"/>
      <c r="CFQ816" s="257"/>
      <c r="CFR816" s="257"/>
      <c r="CFS816" s="257"/>
      <c r="CFT816" s="257"/>
      <c r="CFU816" s="257"/>
      <c r="CFV816" s="257"/>
      <c r="CFW816" s="257"/>
      <c r="CFX816" s="257"/>
      <c r="CFY816" s="257"/>
      <c r="CFZ816" s="257"/>
      <c r="CGA816" s="257"/>
      <c r="CGB816" s="257"/>
      <c r="CGC816" s="257"/>
      <c r="CGD816" s="257"/>
      <c r="CGE816" s="257"/>
      <c r="CGF816" s="257"/>
      <c r="CGG816" s="257"/>
      <c r="CGH816" s="257"/>
      <c r="CGI816" s="257"/>
      <c r="CGJ816" s="257"/>
      <c r="CGK816" s="257"/>
      <c r="CGL816" s="257"/>
      <c r="CGM816" s="257"/>
      <c r="CGN816" s="257"/>
      <c r="CGO816" s="257"/>
      <c r="CGP816" s="257"/>
      <c r="CGQ816" s="257"/>
      <c r="CGR816" s="257"/>
      <c r="CGS816" s="257"/>
      <c r="CGT816" s="257"/>
      <c r="CGU816" s="257"/>
      <c r="CGV816" s="257"/>
      <c r="CGW816" s="257"/>
      <c r="CGX816" s="257"/>
      <c r="CGY816" s="257"/>
      <c r="CGZ816" s="257"/>
      <c r="CHA816" s="257"/>
      <c r="CHB816" s="257"/>
      <c r="CHC816" s="257"/>
      <c r="CHD816" s="257"/>
      <c r="CHE816" s="257"/>
      <c r="CHF816" s="257"/>
      <c r="CHG816" s="257"/>
      <c r="CHH816" s="257"/>
      <c r="CHI816" s="257"/>
      <c r="CHJ816" s="257"/>
      <c r="CHK816" s="257"/>
      <c r="CHL816" s="257"/>
      <c r="CHM816" s="257"/>
      <c r="CHN816" s="257"/>
      <c r="CHO816" s="257"/>
      <c r="CHP816" s="257"/>
      <c r="CHQ816" s="257"/>
      <c r="CHR816" s="257"/>
      <c r="CHS816" s="257"/>
      <c r="CHT816" s="257"/>
      <c r="CHU816" s="257"/>
      <c r="CHV816" s="257"/>
      <c r="CHW816" s="257"/>
      <c r="CHX816" s="257"/>
      <c r="CHY816" s="257"/>
      <c r="CHZ816" s="257"/>
      <c r="CIA816" s="257"/>
      <c r="CIB816" s="257"/>
      <c r="CIC816" s="257"/>
      <c r="CID816" s="257"/>
      <c r="CIE816" s="257"/>
      <c r="CIF816" s="257"/>
      <c r="CIG816" s="257"/>
      <c r="CIH816" s="257"/>
      <c r="CII816" s="257"/>
      <c r="CIJ816" s="257"/>
      <c r="CIK816" s="257"/>
      <c r="CIL816" s="257"/>
      <c r="CIM816" s="257"/>
      <c r="CIN816" s="257"/>
      <c r="CIO816" s="257"/>
      <c r="CIP816" s="257"/>
      <c r="CIQ816" s="257"/>
      <c r="CIR816" s="257"/>
      <c r="CIS816" s="257"/>
      <c r="CIT816" s="257"/>
      <c r="CIU816" s="257"/>
      <c r="CIV816" s="257"/>
      <c r="CIW816" s="257"/>
      <c r="CIX816" s="257"/>
      <c r="CIY816" s="257"/>
      <c r="CIZ816" s="257"/>
      <c r="CJA816" s="257"/>
      <c r="CJB816" s="257"/>
      <c r="CJC816" s="257"/>
      <c r="CJD816" s="257"/>
      <c r="CJE816" s="257"/>
      <c r="CJF816" s="257"/>
      <c r="CJG816" s="257"/>
      <c r="CJH816" s="257"/>
      <c r="CJI816" s="257"/>
      <c r="CJJ816" s="257"/>
      <c r="CJK816" s="257"/>
      <c r="CJL816" s="257"/>
      <c r="CJM816" s="257"/>
      <c r="CJN816" s="257"/>
      <c r="CJO816" s="257"/>
      <c r="CJP816" s="257"/>
      <c r="CJQ816" s="257"/>
      <c r="CJR816" s="257"/>
      <c r="CJS816" s="257"/>
      <c r="CJT816" s="257"/>
      <c r="CJU816" s="257"/>
      <c r="CJV816" s="257"/>
      <c r="CJW816" s="257"/>
      <c r="CJX816" s="257"/>
      <c r="CJY816" s="257"/>
      <c r="CJZ816" s="257"/>
      <c r="CKA816" s="257"/>
      <c r="CKB816" s="257"/>
      <c r="CKC816" s="257"/>
      <c r="CKD816" s="257"/>
      <c r="CKE816" s="257"/>
      <c r="CKF816" s="257"/>
      <c r="CKG816" s="257"/>
      <c r="CKH816" s="257"/>
      <c r="CKI816" s="257"/>
      <c r="CKJ816" s="257"/>
      <c r="CKK816" s="257"/>
      <c r="CKL816" s="257"/>
      <c r="CKM816" s="257"/>
      <c r="CKN816" s="257"/>
      <c r="CKO816" s="257"/>
      <c r="CKP816" s="257"/>
      <c r="CKQ816" s="257"/>
      <c r="CKR816" s="257"/>
      <c r="CKS816" s="257"/>
      <c r="CKT816" s="257"/>
      <c r="CKU816" s="257"/>
      <c r="CKV816" s="257"/>
      <c r="CKW816" s="257"/>
      <c r="CKX816" s="257"/>
      <c r="CKY816" s="257"/>
      <c r="CKZ816" s="257"/>
      <c r="CLA816" s="257"/>
      <c r="CLB816" s="257"/>
      <c r="CLC816" s="257"/>
      <c r="CLD816" s="257"/>
      <c r="CLE816" s="257"/>
      <c r="CLF816" s="257"/>
      <c r="CLG816" s="257"/>
      <c r="CLH816" s="257"/>
      <c r="CLI816" s="257"/>
      <c r="CLJ816" s="257"/>
      <c r="CLK816" s="257"/>
      <c r="CLL816" s="257"/>
      <c r="CLM816" s="257"/>
      <c r="CLN816" s="257"/>
      <c r="CLO816" s="257"/>
      <c r="CLP816" s="257"/>
      <c r="CLQ816" s="257"/>
      <c r="CLR816" s="257"/>
      <c r="CLS816" s="257"/>
      <c r="CLT816" s="257"/>
      <c r="CLU816" s="257"/>
      <c r="CLV816" s="257"/>
      <c r="CLW816" s="257"/>
      <c r="CLX816" s="257"/>
      <c r="CLY816" s="257"/>
      <c r="CLZ816" s="257"/>
      <c r="CMA816" s="257"/>
      <c r="CMB816" s="257"/>
      <c r="CMC816" s="257"/>
      <c r="CMD816" s="257"/>
      <c r="CME816" s="257"/>
      <c r="CMF816" s="257"/>
      <c r="CMG816" s="257"/>
      <c r="CMH816" s="257"/>
      <c r="CMI816" s="257"/>
      <c r="CMJ816" s="257"/>
      <c r="CMK816" s="257"/>
      <c r="CML816" s="257"/>
      <c r="CMM816" s="257"/>
      <c r="CMN816" s="257"/>
      <c r="CMO816" s="257"/>
      <c r="CMP816" s="257"/>
      <c r="CMQ816" s="257"/>
      <c r="CMR816" s="257"/>
      <c r="CMS816" s="257"/>
      <c r="CMT816" s="257"/>
      <c r="CMU816" s="257"/>
      <c r="CMV816" s="257"/>
      <c r="CMW816" s="257"/>
      <c r="CMX816" s="257"/>
      <c r="CMY816" s="257"/>
      <c r="CMZ816" s="257"/>
      <c r="CNA816" s="257"/>
      <c r="CNB816" s="257"/>
      <c r="CNC816" s="257"/>
      <c r="CND816" s="257"/>
      <c r="CNE816" s="257"/>
      <c r="CNF816" s="257"/>
      <c r="CNG816" s="257"/>
      <c r="CNH816" s="257"/>
      <c r="CNI816" s="257"/>
      <c r="CNJ816" s="257"/>
      <c r="CNK816" s="257"/>
      <c r="CNL816" s="257"/>
      <c r="CNM816" s="257"/>
      <c r="CNN816" s="257"/>
      <c r="CNO816" s="257"/>
      <c r="CNP816" s="257"/>
      <c r="CNQ816" s="257"/>
      <c r="CNR816" s="257"/>
      <c r="CNS816" s="257"/>
      <c r="CNT816" s="257"/>
      <c r="CNU816" s="257"/>
      <c r="CNV816" s="257"/>
      <c r="CNW816" s="257"/>
      <c r="CNX816" s="257"/>
      <c r="CNY816" s="257"/>
      <c r="CNZ816" s="257"/>
      <c r="COA816" s="257"/>
      <c r="COB816" s="257"/>
      <c r="COC816" s="257"/>
      <c r="COD816" s="257"/>
      <c r="COE816" s="257"/>
      <c r="COF816" s="257"/>
      <c r="COG816" s="257"/>
      <c r="COH816" s="257"/>
      <c r="COI816" s="257"/>
      <c r="COJ816" s="257"/>
      <c r="COK816" s="257"/>
      <c r="COL816" s="257"/>
      <c r="COM816" s="257"/>
      <c r="CON816" s="257"/>
      <c r="COO816" s="257"/>
      <c r="COP816" s="257"/>
      <c r="COQ816" s="257"/>
      <c r="COR816" s="257"/>
      <c r="COS816" s="257"/>
      <c r="COT816" s="257"/>
      <c r="COU816" s="257"/>
      <c r="COV816" s="257"/>
      <c r="COW816" s="257"/>
      <c r="COX816" s="257"/>
      <c r="COY816" s="257"/>
      <c r="COZ816" s="257"/>
      <c r="CPA816" s="257"/>
      <c r="CPB816" s="257"/>
      <c r="CPC816" s="257"/>
      <c r="CPD816" s="257"/>
      <c r="CPE816" s="257"/>
      <c r="CPF816" s="257"/>
      <c r="CPG816" s="257"/>
      <c r="CPH816" s="257"/>
      <c r="CPI816" s="257"/>
      <c r="CPJ816" s="257"/>
      <c r="CPK816" s="257"/>
      <c r="CPL816" s="257"/>
      <c r="CPM816" s="257"/>
      <c r="CPN816" s="257"/>
      <c r="CPO816" s="257"/>
      <c r="CPP816" s="257"/>
      <c r="CPQ816" s="257"/>
      <c r="CPR816" s="257"/>
      <c r="CPS816" s="257"/>
      <c r="CPT816" s="257"/>
      <c r="CPU816" s="257"/>
      <c r="CPV816" s="257"/>
      <c r="CPW816" s="257"/>
      <c r="CPX816" s="257"/>
      <c r="CPY816" s="257"/>
      <c r="CPZ816" s="257"/>
      <c r="CQA816" s="257"/>
      <c r="CQB816" s="257"/>
      <c r="CQC816" s="257"/>
      <c r="CQD816" s="257"/>
      <c r="CQE816" s="257"/>
      <c r="CQF816" s="257"/>
      <c r="CQG816" s="257"/>
      <c r="CQH816" s="257"/>
      <c r="CQI816" s="257"/>
      <c r="CQJ816" s="257"/>
      <c r="CQK816" s="257"/>
      <c r="CQL816" s="257"/>
      <c r="CQM816" s="257"/>
      <c r="CQN816" s="257"/>
      <c r="CQO816" s="257"/>
      <c r="CQP816" s="257"/>
      <c r="CQQ816" s="257"/>
      <c r="CQR816" s="257"/>
      <c r="CQS816" s="257"/>
      <c r="CQT816" s="257"/>
      <c r="CQU816" s="257"/>
      <c r="CQV816" s="257"/>
      <c r="CQW816" s="257"/>
      <c r="CQX816" s="257"/>
      <c r="CQY816" s="257"/>
      <c r="CQZ816" s="257"/>
      <c r="CRA816" s="257"/>
      <c r="CRB816" s="257"/>
      <c r="CRC816" s="257"/>
      <c r="CRD816" s="257"/>
      <c r="CRE816" s="257"/>
      <c r="CRF816" s="257"/>
      <c r="CRG816" s="257"/>
      <c r="CRH816" s="257"/>
      <c r="CRI816" s="257"/>
      <c r="CRJ816" s="257"/>
      <c r="CRK816" s="257"/>
      <c r="CRL816" s="257"/>
      <c r="CRM816" s="257"/>
      <c r="CRN816" s="257"/>
      <c r="CRO816" s="257"/>
      <c r="CRP816" s="257"/>
      <c r="CRQ816" s="257"/>
      <c r="CRR816" s="257"/>
      <c r="CRS816" s="257"/>
      <c r="CRT816" s="257"/>
      <c r="CRU816" s="257"/>
      <c r="CRV816" s="257"/>
      <c r="CRW816" s="257"/>
      <c r="CRX816" s="257"/>
      <c r="CRY816" s="257"/>
      <c r="CRZ816" s="257"/>
      <c r="CSA816" s="257"/>
      <c r="CSB816" s="257"/>
      <c r="CSC816" s="257"/>
      <c r="CSD816" s="257"/>
      <c r="CSE816" s="257"/>
      <c r="CSF816" s="257"/>
      <c r="CSG816" s="257"/>
      <c r="CSH816" s="257"/>
      <c r="CSI816" s="257"/>
      <c r="CSJ816" s="257"/>
      <c r="CSK816" s="257"/>
      <c r="CSL816" s="257"/>
      <c r="CSM816" s="257"/>
      <c r="CSN816" s="257"/>
      <c r="CSO816" s="257"/>
      <c r="CSP816" s="257"/>
      <c r="CSQ816" s="257"/>
      <c r="CSR816" s="257"/>
      <c r="CSS816" s="257"/>
      <c r="CST816" s="257"/>
      <c r="CSU816" s="257"/>
      <c r="CSV816" s="257"/>
      <c r="CSW816" s="257"/>
      <c r="CSX816" s="257"/>
      <c r="CSY816" s="257"/>
      <c r="CSZ816" s="257"/>
      <c r="CTA816" s="257"/>
      <c r="CTB816" s="257"/>
      <c r="CTC816" s="257"/>
      <c r="CTD816" s="257"/>
      <c r="CTE816" s="257"/>
      <c r="CTF816" s="257"/>
      <c r="CTG816" s="257"/>
      <c r="CTH816" s="257"/>
      <c r="CTI816" s="257"/>
      <c r="CTJ816" s="257"/>
      <c r="CTK816" s="257"/>
      <c r="CTL816" s="257"/>
      <c r="CTM816" s="257"/>
      <c r="CTN816" s="257"/>
      <c r="CTO816" s="257"/>
      <c r="CTP816" s="257"/>
      <c r="CTQ816" s="257"/>
      <c r="CTR816" s="257"/>
      <c r="CTS816" s="257"/>
      <c r="CTT816" s="257"/>
      <c r="CTU816" s="257"/>
      <c r="CTV816" s="257"/>
      <c r="CTW816" s="257"/>
      <c r="CTX816" s="257"/>
      <c r="CTY816" s="257"/>
      <c r="CTZ816" s="257"/>
      <c r="CUA816" s="257"/>
      <c r="CUB816" s="257"/>
      <c r="CUC816" s="257"/>
      <c r="CUD816" s="257"/>
      <c r="CUE816" s="257"/>
      <c r="CUF816" s="257"/>
      <c r="CUG816" s="257"/>
      <c r="CUH816" s="257"/>
      <c r="CUI816" s="257"/>
      <c r="CUJ816" s="257"/>
      <c r="CUK816" s="257"/>
      <c r="CUL816" s="257"/>
      <c r="CUM816" s="257"/>
      <c r="CUN816" s="257"/>
      <c r="CUO816" s="257"/>
      <c r="CUP816" s="257"/>
      <c r="CUQ816" s="257"/>
      <c r="CUR816" s="257"/>
      <c r="CUS816" s="257"/>
      <c r="CUT816" s="257"/>
      <c r="CUU816" s="257"/>
      <c r="CUV816" s="257"/>
      <c r="CUW816" s="257"/>
      <c r="CUX816" s="257"/>
      <c r="CUY816" s="257"/>
      <c r="CUZ816" s="257"/>
      <c r="CVA816" s="257"/>
      <c r="CVB816" s="257"/>
      <c r="CVC816" s="257"/>
      <c r="CVD816" s="257"/>
      <c r="CVE816" s="257"/>
      <c r="CVF816" s="257"/>
      <c r="CVG816" s="257"/>
      <c r="CVH816" s="257"/>
      <c r="CVI816" s="257"/>
      <c r="CVJ816" s="257"/>
      <c r="CVK816" s="257"/>
      <c r="CVL816" s="257"/>
      <c r="CVM816" s="257"/>
      <c r="CVN816" s="257"/>
      <c r="CVO816" s="257"/>
      <c r="CVP816" s="257"/>
      <c r="CVQ816" s="257"/>
      <c r="CVR816" s="257"/>
      <c r="CVS816" s="257"/>
      <c r="CVT816" s="257"/>
      <c r="CVU816" s="257"/>
      <c r="CVV816" s="257"/>
      <c r="CVW816" s="257"/>
      <c r="CVX816" s="257"/>
      <c r="CVY816" s="257"/>
      <c r="CVZ816" s="257"/>
      <c r="CWA816" s="257"/>
      <c r="CWB816" s="257"/>
      <c r="CWC816" s="257"/>
      <c r="CWD816" s="257"/>
      <c r="CWE816" s="257"/>
      <c r="CWF816" s="257"/>
      <c r="CWG816" s="257"/>
      <c r="CWH816" s="257"/>
      <c r="CWI816" s="257"/>
      <c r="CWJ816" s="257"/>
      <c r="CWK816" s="257"/>
      <c r="CWL816" s="257"/>
      <c r="CWM816" s="257"/>
      <c r="CWN816" s="257"/>
      <c r="CWO816" s="257"/>
      <c r="CWP816" s="257"/>
      <c r="CWQ816" s="257"/>
      <c r="CWR816" s="257"/>
      <c r="CWS816" s="257"/>
      <c r="CWT816" s="257"/>
      <c r="CWU816" s="257"/>
      <c r="CWV816" s="257"/>
      <c r="CWW816" s="257"/>
      <c r="CWX816" s="257"/>
      <c r="CWY816" s="257"/>
      <c r="CWZ816" s="257"/>
      <c r="CXA816" s="257"/>
      <c r="CXB816" s="257"/>
      <c r="CXC816" s="257"/>
      <c r="CXD816" s="257"/>
      <c r="CXE816" s="257"/>
      <c r="CXF816" s="257"/>
      <c r="CXG816" s="257"/>
      <c r="CXH816" s="257"/>
      <c r="CXI816" s="257"/>
      <c r="CXJ816" s="257"/>
      <c r="CXK816" s="257"/>
      <c r="CXL816" s="257"/>
      <c r="CXM816" s="257"/>
      <c r="CXN816" s="257"/>
      <c r="CXO816" s="257"/>
      <c r="CXP816" s="257"/>
      <c r="CXQ816" s="257"/>
      <c r="CXR816" s="257"/>
      <c r="CXS816" s="257"/>
      <c r="CXT816" s="257"/>
      <c r="CXU816" s="257"/>
      <c r="CXV816" s="257"/>
      <c r="CXW816" s="257"/>
      <c r="CXX816" s="257"/>
      <c r="CXY816" s="257"/>
      <c r="CXZ816" s="257"/>
      <c r="CYA816" s="257"/>
      <c r="CYB816" s="257"/>
      <c r="CYC816" s="257"/>
      <c r="CYD816" s="257"/>
      <c r="CYE816" s="257"/>
      <c r="CYF816" s="257"/>
      <c r="CYG816" s="257"/>
      <c r="CYH816" s="257"/>
      <c r="CYI816" s="257"/>
      <c r="CYJ816" s="257"/>
      <c r="CYK816" s="257"/>
      <c r="CYL816" s="257"/>
      <c r="CYM816" s="257"/>
      <c r="CYN816" s="257"/>
      <c r="CYO816" s="257"/>
      <c r="CYP816" s="257"/>
      <c r="CYQ816" s="257"/>
      <c r="CYR816" s="257"/>
      <c r="CYS816" s="257"/>
      <c r="CYT816" s="257"/>
      <c r="CYU816" s="257"/>
      <c r="CYV816" s="257"/>
      <c r="CYW816" s="257"/>
      <c r="CYX816" s="257"/>
      <c r="CYY816" s="257"/>
      <c r="CYZ816" s="257"/>
      <c r="CZA816" s="257"/>
      <c r="CZB816" s="257"/>
      <c r="CZC816" s="257"/>
      <c r="CZD816" s="257"/>
      <c r="CZE816" s="257"/>
      <c r="CZF816" s="257"/>
      <c r="CZG816" s="257"/>
      <c r="CZH816" s="257"/>
      <c r="CZI816" s="257"/>
      <c r="CZJ816" s="257"/>
      <c r="CZK816" s="257"/>
      <c r="CZL816" s="257"/>
      <c r="CZM816" s="257"/>
      <c r="CZN816" s="257"/>
      <c r="CZO816" s="257"/>
      <c r="CZP816" s="257"/>
      <c r="CZQ816" s="257"/>
      <c r="CZR816" s="257"/>
      <c r="CZS816" s="257"/>
      <c r="CZT816" s="257"/>
      <c r="CZU816" s="257"/>
      <c r="CZV816" s="257"/>
      <c r="CZW816" s="257"/>
      <c r="CZX816" s="257"/>
      <c r="CZY816" s="257"/>
      <c r="CZZ816" s="257"/>
      <c r="DAA816" s="257"/>
      <c r="DAB816" s="257"/>
      <c r="DAC816" s="257"/>
      <c r="DAD816" s="257"/>
      <c r="DAE816" s="257"/>
      <c r="DAF816" s="257"/>
      <c r="DAG816" s="257"/>
      <c r="DAH816" s="257"/>
      <c r="DAI816" s="257"/>
      <c r="DAJ816" s="257"/>
      <c r="DAK816" s="257"/>
      <c r="DAL816" s="257"/>
      <c r="DAM816" s="257"/>
      <c r="DAN816" s="257"/>
      <c r="DAO816" s="257"/>
      <c r="DAP816" s="257"/>
      <c r="DAQ816" s="257"/>
      <c r="DAR816" s="257"/>
      <c r="DAS816" s="257"/>
      <c r="DAT816" s="257"/>
      <c r="DAU816" s="257"/>
      <c r="DAV816" s="257"/>
      <c r="DAW816" s="257"/>
      <c r="DAX816" s="257"/>
      <c r="DAY816" s="257"/>
      <c r="DAZ816" s="257"/>
      <c r="DBA816" s="257"/>
      <c r="DBB816" s="257"/>
      <c r="DBC816" s="257"/>
      <c r="DBD816" s="257"/>
      <c r="DBE816" s="257"/>
      <c r="DBF816" s="257"/>
      <c r="DBG816" s="257"/>
      <c r="DBH816" s="257"/>
      <c r="DBI816" s="257"/>
      <c r="DBJ816" s="257"/>
      <c r="DBK816" s="257"/>
      <c r="DBL816" s="257"/>
      <c r="DBM816" s="257"/>
      <c r="DBN816" s="257"/>
      <c r="DBO816" s="257"/>
      <c r="DBP816" s="257"/>
      <c r="DBQ816" s="257"/>
      <c r="DBR816" s="257"/>
      <c r="DBS816" s="257"/>
      <c r="DBT816" s="257"/>
      <c r="DBU816" s="257"/>
      <c r="DBV816" s="257"/>
      <c r="DBW816" s="257"/>
      <c r="DBX816" s="257"/>
      <c r="DBY816" s="257"/>
      <c r="DBZ816" s="257"/>
      <c r="DCA816" s="257"/>
      <c r="DCB816" s="257"/>
      <c r="DCC816" s="257"/>
      <c r="DCD816" s="257"/>
      <c r="DCE816" s="257"/>
      <c r="DCF816" s="257"/>
      <c r="DCG816" s="257"/>
      <c r="DCH816" s="257"/>
      <c r="DCI816" s="257"/>
      <c r="DCJ816" s="257"/>
      <c r="DCK816" s="257"/>
      <c r="DCL816" s="257"/>
      <c r="DCM816" s="257"/>
      <c r="DCN816" s="257"/>
      <c r="DCO816" s="257"/>
      <c r="DCP816" s="257"/>
      <c r="DCQ816" s="257"/>
      <c r="DCR816" s="257"/>
      <c r="DCS816" s="257"/>
      <c r="DCT816" s="257"/>
      <c r="DCU816" s="257"/>
      <c r="DCV816" s="257"/>
      <c r="DCW816" s="257"/>
      <c r="DCX816" s="257"/>
      <c r="DCY816" s="257"/>
      <c r="DCZ816" s="257"/>
      <c r="DDA816" s="257"/>
      <c r="DDB816" s="257"/>
      <c r="DDC816" s="257"/>
      <c r="DDD816" s="257"/>
      <c r="DDE816" s="257"/>
      <c r="DDF816" s="257"/>
      <c r="DDG816" s="257"/>
      <c r="DDH816" s="257"/>
      <c r="DDI816" s="257"/>
      <c r="DDJ816" s="257"/>
      <c r="DDK816" s="257"/>
      <c r="DDL816" s="257"/>
      <c r="DDM816" s="257"/>
      <c r="DDN816" s="257"/>
      <c r="DDO816" s="257"/>
      <c r="DDP816" s="257"/>
      <c r="DDQ816" s="257"/>
      <c r="DDR816" s="257"/>
      <c r="DDS816" s="257"/>
      <c r="DDT816" s="257"/>
      <c r="DDU816" s="257"/>
      <c r="DDV816" s="257"/>
      <c r="DDW816" s="257"/>
      <c r="DDX816" s="257"/>
      <c r="DDY816" s="257"/>
      <c r="DDZ816" s="257"/>
      <c r="DEA816" s="257"/>
      <c r="DEB816" s="257"/>
      <c r="DEC816" s="257"/>
      <c r="DED816" s="257"/>
      <c r="DEE816" s="257"/>
      <c r="DEF816" s="257"/>
      <c r="DEG816" s="257"/>
      <c r="DEH816" s="257"/>
      <c r="DEI816" s="257"/>
      <c r="DEJ816" s="257"/>
      <c r="DEK816" s="257"/>
      <c r="DEL816" s="257"/>
      <c r="DEM816" s="257"/>
      <c r="DEN816" s="257"/>
      <c r="DEO816" s="257"/>
      <c r="DEP816" s="257"/>
      <c r="DEQ816" s="257"/>
      <c r="DER816" s="257"/>
      <c r="DES816" s="257"/>
      <c r="DET816" s="257"/>
      <c r="DEU816" s="257"/>
      <c r="DEV816" s="257"/>
      <c r="DEW816" s="257"/>
      <c r="DEX816" s="257"/>
      <c r="DEY816" s="257"/>
      <c r="DEZ816" s="257"/>
      <c r="DFA816" s="257"/>
      <c r="DFB816" s="257"/>
      <c r="DFC816" s="257"/>
      <c r="DFD816" s="257"/>
      <c r="DFE816" s="257"/>
      <c r="DFF816" s="257"/>
      <c r="DFG816" s="257"/>
      <c r="DFH816" s="257"/>
      <c r="DFI816" s="257"/>
      <c r="DFJ816" s="257"/>
      <c r="DFK816" s="257"/>
      <c r="DFL816" s="257"/>
      <c r="DFM816" s="257"/>
      <c r="DFN816" s="257"/>
      <c r="DFO816" s="257"/>
      <c r="DFP816" s="257"/>
      <c r="DFQ816" s="257"/>
      <c r="DFR816" s="257"/>
      <c r="DFS816" s="257"/>
      <c r="DFT816" s="257"/>
      <c r="DFU816" s="257"/>
      <c r="DFV816" s="257"/>
      <c r="DFW816" s="257"/>
      <c r="DFX816" s="257"/>
      <c r="DFY816" s="257"/>
      <c r="DFZ816" s="257"/>
      <c r="DGA816" s="257"/>
      <c r="DGB816" s="257"/>
      <c r="DGC816" s="257"/>
      <c r="DGD816" s="257"/>
      <c r="DGE816" s="257"/>
      <c r="DGF816" s="257"/>
      <c r="DGG816" s="257"/>
      <c r="DGH816" s="257"/>
      <c r="DGI816" s="257"/>
      <c r="DGJ816" s="257"/>
      <c r="DGK816" s="257"/>
      <c r="DGL816" s="257"/>
      <c r="DGM816" s="257"/>
      <c r="DGN816" s="257"/>
      <c r="DGO816" s="257"/>
      <c r="DGP816" s="257"/>
      <c r="DGQ816" s="257"/>
      <c r="DGR816" s="257"/>
      <c r="DGS816" s="257"/>
      <c r="DGT816" s="257"/>
      <c r="DGU816" s="257"/>
      <c r="DGV816" s="257"/>
      <c r="DGW816" s="257"/>
      <c r="DGX816" s="257"/>
      <c r="DGY816" s="257"/>
      <c r="DGZ816" s="257"/>
      <c r="DHA816" s="257"/>
      <c r="DHB816" s="257"/>
      <c r="DHC816" s="257"/>
      <c r="DHD816" s="257"/>
      <c r="DHE816" s="257"/>
      <c r="DHF816" s="257"/>
      <c r="DHG816" s="257"/>
      <c r="DHH816" s="257"/>
      <c r="DHI816" s="257"/>
      <c r="DHJ816" s="257"/>
      <c r="DHK816" s="257"/>
      <c r="DHL816" s="257"/>
      <c r="DHM816" s="257"/>
      <c r="DHN816" s="257"/>
      <c r="DHO816" s="257"/>
      <c r="DHP816" s="257"/>
      <c r="DHQ816" s="257"/>
      <c r="DHR816" s="257"/>
      <c r="DHS816" s="257"/>
      <c r="DHT816" s="257"/>
      <c r="DHU816" s="257"/>
      <c r="DHV816" s="257"/>
      <c r="DHW816" s="257"/>
      <c r="DHX816" s="257"/>
      <c r="DHY816" s="257"/>
      <c r="DHZ816" s="257"/>
      <c r="DIA816" s="257"/>
      <c r="DIB816" s="257"/>
      <c r="DIC816" s="257"/>
      <c r="DID816" s="257"/>
      <c r="DIE816" s="257"/>
      <c r="DIF816" s="257"/>
      <c r="DIG816" s="257"/>
      <c r="DIH816" s="257"/>
      <c r="DII816" s="257"/>
      <c r="DIJ816" s="257"/>
      <c r="DIK816" s="257"/>
      <c r="DIL816" s="257"/>
      <c r="DIM816" s="257"/>
      <c r="DIN816" s="257"/>
      <c r="DIO816" s="257"/>
      <c r="DIP816" s="257"/>
      <c r="DIQ816" s="257"/>
      <c r="DIR816" s="257"/>
      <c r="DIS816" s="257"/>
      <c r="DIT816" s="257"/>
      <c r="DIU816" s="257"/>
      <c r="DIV816" s="257"/>
      <c r="DIW816" s="257"/>
      <c r="DIX816" s="257"/>
      <c r="DIY816" s="257"/>
      <c r="DIZ816" s="257"/>
      <c r="DJA816" s="257"/>
      <c r="DJB816" s="257"/>
      <c r="DJC816" s="257"/>
      <c r="DJD816" s="257"/>
      <c r="DJE816" s="257"/>
      <c r="DJF816" s="257"/>
      <c r="DJG816" s="257"/>
      <c r="DJH816" s="257"/>
      <c r="DJI816" s="257"/>
      <c r="DJJ816" s="257"/>
      <c r="DJK816" s="257"/>
      <c r="DJL816" s="257"/>
      <c r="DJM816" s="257"/>
      <c r="DJN816" s="257"/>
      <c r="DJO816" s="257"/>
      <c r="DJP816" s="257"/>
      <c r="DJQ816" s="257"/>
      <c r="DJR816" s="257"/>
      <c r="DJS816" s="257"/>
      <c r="DJT816" s="257"/>
      <c r="DJU816" s="257"/>
      <c r="DJV816" s="257"/>
      <c r="DJW816" s="257"/>
      <c r="DJX816" s="257"/>
      <c r="DJY816" s="257"/>
      <c r="DJZ816" s="257"/>
      <c r="DKA816" s="257"/>
      <c r="DKB816" s="257"/>
      <c r="DKC816" s="257"/>
      <c r="DKD816" s="257"/>
      <c r="DKE816" s="257"/>
      <c r="DKF816" s="257"/>
      <c r="DKG816" s="257"/>
      <c r="DKH816" s="257"/>
      <c r="DKI816" s="257"/>
      <c r="DKJ816" s="257"/>
      <c r="DKK816" s="257"/>
      <c r="DKL816" s="257"/>
      <c r="DKM816" s="257"/>
      <c r="DKN816" s="257"/>
      <c r="DKO816" s="257"/>
      <c r="DKP816" s="257"/>
      <c r="DKQ816" s="257"/>
      <c r="DKR816" s="257"/>
      <c r="DKS816" s="257"/>
      <c r="DKT816" s="257"/>
      <c r="DKU816" s="257"/>
      <c r="DKV816" s="257"/>
      <c r="DKW816" s="257"/>
      <c r="DKX816" s="257"/>
      <c r="DKY816" s="257"/>
      <c r="DKZ816" s="257"/>
      <c r="DLA816" s="257"/>
      <c r="DLB816" s="257"/>
      <c r="DLC816" s="257"/>
      <c r="DLD816" s="257"/>
      <c r="DLE816" s="257"/>
      <c r="DLF816" s="257"/>
      <c r="DLG816" s="257"/>
      <c r="DLH816" s="257"/>
      <c r="DLI816" s="257"/>
      <c r="DLJ816" s="257"/>
      <c r="DLK816" s="257"/>
      <c r="DLL816" s="257"/>
      <c r="DLM816" s="257"/>
      <c r="DLN816" s="257"/>
      <c r="DLO816" s="257"/>
      <c r="DLP816" s="257"/>
      <c r="DLQ816" s="257"/>
      <c r="DLR816" s="257"/>
      <c r="DLS816" s="257"/>
      <c r="DLT816" s="257"/>
      <c r="DLU816" s="257"/>
      <c r="DLV816" s="257"/>
      <c r="DLW816" s="257"/>
      <c r="DLX816" s="257"/>
      <c r="DLY816" s="257"/>
      <c r="DLZ816" s="257"/>
      <c r="DMA816" s="257"/>
      <c r="DMB816" s="257"/>
      <c r="DMC816" s="257"/>
      <c r="DMD816" s="257"/>
      <c r="DME816" s="257"/>
      <c r="DMF816" s="257"/>
      <c r="DMG816" s="257"/>
      <c r="DMH816" s="257"/>
      <c r="DMI816" s="257"/>
      <c r="DMJ816" s="257"/>
      <c r="DMK816" s="257"/>
      <c r="DML816" s="257"/>
      <c r="DMM816" s="257"/>
      <c r="DMN816" s="257"/>
      <c r="DMO816" s="257"/>
      <c r="DMP816" s="257"/>
      <c r="DMQ816" s="257"/>
      <c r="DMR816" s="257"/>
      <c r="DMS816" s="257"/>
      <c r="DMT816" s="257"/>
      <c r="DMU816" s="257"/>
      <c r="DMV816" s="257"/>
      <c r="DMW816" s="257"/>
      <c r="DMX816" s="257"/>
      <c r="DMY816" s="257"/>
      <c r="DMZ816" s="257"/>
      <c r="DNA816" s="257"/>
      <c r="DNB816" s="257"/>
      <c r="DNC816" s="257"/>
      <c r="DND816" s="257"/>
      <c r="DNE816" s="257"/>
      <c r="DNF816" s="257"/>
      <c r="DNG816" s="257"/>
      <c r="DNH816" s="257"/>
      <c r="DNI816" s="257"/>
      <c r="DNJ816" s="257"/>
      <c r="DNK816" s="257"/>
      <c r="DNL816" s="257"/>
      <c r="DNM816" s="257"/>
      <c r="DNN816" s="257"/>
      <c r="DNO816" s="257"/>
      <c r="DNP816" s="257"/>
      <c r="DNQ816" s="257"/>
      <c r="DNR816" s="257"/>
      <c r="DNS816" s="257"/>
      <c r="DNT816" s="257"/>
      <c r="DNU816" s="257"/>
      <c r="DNV816" s="257"/>
      <c r="DNW816" s="257"/>
      <c r="DNX816" s="257"/>
      <c r="DNY816" s="257"/>
      <c r="DNZ816" s="257"/>
      <c r="DOA816" s="257"/>
      <c r="DOB816" s="257"/>
      <c r="DOC816" s="257"/>
      <c r="DOD816" s="257"/>
      <c r="DOE816" s="257"/>
      <c r="DOF816" s="257"/>
      <c r="DOG816" s="257"/>
      <c r="DOH816" s="257"/>
      <c r="DOI816" s="257"/>
      <c r="DOJ816" s="257"/>
      <c r="DOK816" s="257"/>
      <c r="DOL816" s="257"/>
      <c r="DOM816" s="257"/>
      <c r="DON816" s="257"/>
      <c r="DOO816" s="257"/>
      <c r="DOP816" s="257"/>
      <c r="DOQ816" s="257"/>
      <c r="DOR816" s="257"/>
      <c r="DOS816" s="257"/>
      <c r="DOT816" s="257"/>
      <c r="DOU816" s="257"/>
      <c r="DOV816" s="257"/>
      <c r="DOW816" s="257"/>
      <c r="DOX816" s="257"/>
      <c r="DOY816" s="257"/>
      <c r="DOZ816" s="257"/>
      <c r="DPA816" s="257"/>
      <c r="DPB816" s="257"/>
      <c r="DPC816" s="257"/>
      <c r="DPD816" s="257"/>
      <c r="DPE816" s="257"/>
      <c r="DPF816" s="257"/>
      <c r="DPG816" s="257"/>
      <c r="DPH816" s="257"/>
      <c r="DPI816" s="257"/>
      <c r="DPJ816" s="257"/>
      <c r="DPK816" s="257"/>
      <c r="DPL816" s="257"/>
      <c r="DPM816" s="257"/>
      <c r="DPN816" s="257"/>
      <c r="DPO816" s="257"/>
      <c r="DPP816" s="257"/>
      <c r="DPQ816" s="257"/>
      <c r="DPR816" s="257"/>
      <c r="DPS816" s="257"/>
      <c r="DPT816" s="257"/>
      <c r="DPU816" s="257"/>
      <c r="DPV816" s="257"/>
      <c r="DPW816" s="257"/>
      <c r="DPX816" s="257"/>
      <c r="DPY816" s="257"/>
      <c r="DPZ816" s="257"/>
      <c r="DQA816" s="257"/>
      <c r="DQB816" s="257"/>
      <c r="DQC816" s="257"/>
      <c r="DQD816" s="257"/>
      <c r="DQE816" s="257"/>
      <c r="DQF816" s="257"/>
      <c r="DQG816" s="257"/>
      <c r="DQH816" s="257"/>
      <c r="DQI816" s="257"/>
      <c r="DQJ816" s="257"/>
      <c r="DQK816" s="257"/>
      <c r="DQL816" s="257"/>
      <c r="DQM816" s="257"/>
      <c r="DQN816" s="257"/>
      <c r="DQO816" s="257"/>
      <c r="DQP816" s="257"/>
      <c r="DQQ816" s="257"/>
      <c r="DQR816" s="257"/>
      <c r="DQS816" s="257"/>
      <c r="DQT816" s="257"/>
      <c r="DQU816" s="257"/>
      <c r="DQV816" s="257"/>
      <c r="DQW816" s="257"/>
      <c r="DQX816" s="257"/>
      <c r="DQY816" s="257"/>
      <c r="DQZ816" s="257"/>
      <c r="DRA816" s="257"/>
      <c r="DRB816" s="257"/>
      <c r="DRC816" s="257"/>
      <c r="DRD816" s="257"/>
      <c r="DRE816" s="257"/>
      <c r="DRF816" s="257"/>
      <c r="DRG816" s="257"/>
      <c r="DRH816" s="257"/>
      <c r="DRI816" s="257"/>
      <c r="DRJ816" s="257"/>
      <c r="DRK816" s="257"/>
      <c r="DRL816" s="257"/>
      <c r="DRM816" s="257"/>
      <c r="DRN816" s="257"/>
      <c r="DRO816" s="257"/>
      <c r="DRP816" s="257"/>
      <c r="DRQ816" s="257"/>
      <c r="DRR816" s="257"/>
      <c r="DRS816" s="257"/>
      <c r="DRT816" s="257"/>
      <c r="DRU816" s="257"/>
      <c r="DRV816" s="257"/>
      <c r="DRW816" s="257"/>
      <c r="DRX816" s="257"/>
      <c r="DRY816" s="257"/>
      <c r="DRZ816" s="257"/>
      <c r="DSA816" s="257"/>
      <c r="DSB816" s="257"/>
      <c r="DSC816" s="257"/>
      <c r="DSD816" s="257"/>
      <c r="DSE816" s="257"/>
      <c r="DSF816" s="257"/>
      <c r="DSG816" s="257"/>
      <c r="DSH816" s="257"/>
      <c r="DSI816" s="257"/>
      <c r="DSJ816" s="257"/>
      <c r="DSK816" s="257"/>
      <c r="DSL816" s="257"/>
      <c r="DSM816" s="257"/>
      <c r="DSN816" s="257"/>
      <c r="DSO816" s="257"/>
      <c r="DSP816" s="257"/>
      <c r="DSQ816" s="257"/>
      <c r="DSR816" s="257"/>
      <c r="DSS816" s="257"/>
      <c r="DST816" s="257"/>
      <c r="DSU816" s="257"/>
      <c r="DSV816" s="257"/>
      <c r="DSW816" s="257"/>
      <c r="DSX816" s="257"/>
      <c r="DSY816" s="257"/>
      <c r="DSZ816" s="257"/>
      <c r="DTA816" s="257"/>
      <c r="DTB816" s="257"/>
      <c r="DTC816" s="257"/>
      <c r="DTD816" s="257"/>
      <c r="DTE816" s="257"/>
      <c r="DTF816" s="257"/>
      <c r="DTG816" s="257"/>
      <c r="DTH816" s="257"/>
      <c r="DTI816" s="257"/>
      <c r="DTJ816" s="257"/>
      <c r="DTK816" s="257"/>
      <c r="DTL816" s="257"/>
      <c r="DTM816" s="257"/>
      <c r="DTN816" s="257"/>
      <c r="DTO816" s="257"/>
      <c r="DTP816" s="257"/>
      <c r="DTQ816" s="257"/>
      <c r="DTR816" s="257"/>
      <c r="DTS816" s="257"/>
      <c r="DTT816" s="257"/>
      <c r="DTU816" s="257"/>
      <c r="DTV816" s="257"/>
      <c r="DTW816" s="257"/>
      <c r="DTX816" s="257"/>
      <c r="DTY816" s="257"/>
      <c r="DTZ816" s="257"/>
      <c r="DUA816" s="257"/>
      <c r="DUB816" s="257"/>
      <c r="DUC816" s="257"/>
      <c r="DUD816" s="257"/>
      <c r="DUE816" s="257"/>
      <c r="DUF816" s="257"/>
      <c r="DUG816" s="257"/>
      <c r="DUH816" s="257"/>
      <c r="DUI816" s="257"/>
      <c r="DUJ816" s="257"/>
      <c r="DUK816" s="257"/>
      <c r="DUL816" s="257"/>
      <c r="DUM816" s="257"/>
      <c r="DUN816" s="257"/>
      <c r="DUO816" s="257"/>
      <c r="DUP816" s="257"/>
      <c r="DUQ816" s="257"/>
      <c r="DUR816" s="257"/>
      <c r="DUS816" s="257"/>
      <c r="DUT816" s="257"/>
      <c r="DUU816" s="257"/>
      <c r="DUV816" s="257"/>
      <c r="DUW816" s="257"/>
      <c r="DUX816" s="257"/>
      <c r="DUY816" s="257"/>
      <c r="DUZ816" s="257"/>
      <c r="DVA816" s="257"/>
      <c r="DVB816" s="257"/>
      <c r="DVC816" s="257"/>
      <c r="DVD816" s="257"/>
      <c r="DVE816" s="257"/>
      <c r="DVF816" s="257"/>
      <c r="DVG816" s="257"/>
      <c r="DVH816" s="257"/>
      <c r="DVI816" s="257"/>
      <c r="DVJ816" s="257"/>
      <c r="DVK816" s="257"/>
      <c r="DVL816" s="257"/>
      <c r="DVM816" s="257"/>
      <c r="DVN816" s="257"/>
      <c r="DVO816" s="257"/>
      <c r="DVP816" s="257"/>
      <c r="DVQ816" s="257"/>
      <c r="DVR816" s="257"/>
      <c r="DVS816" s="257"/>
      <c r="DVT816" s="257"/>
      <c r="DVU816" s="257"/>
      <c r="DVV816" s="257"/>
      <c r="DVW816" s="257"/>
      <c r="DVX816" s="257"/>
      <c r="DVY816" s="257"/>
      <c r="DVZ816" s="257"/>
      <c r="DWA816" s="257"/>
      <c r="DWB816" s="257"/>
      <c r="DWC816" s="257"/>
      <c r="DWD816" s="257"/>
      <c r="DWE816" s="257"/>
      <c r="DWF816" s="257"/>
      <c r="DWG816" s="257"/>
      <c r="DWH816" s="257"/>
      <c r="DWI816" s="257"/>
      <c r="DWJ816" s="257"/>
      <c r="DWK816" s="257"/>
      <c r="DWL816" s="257"/>
      <c r="DWM816" s="257"/>
      <c r="DWN816" s="257"/>
      <c r="DWO816" s="257"/>
      <c r="DWP816" s="257"/>
      <c r="DWQ816" s="257"/>
      <c r="DWR816" s="257"/>
      <c r="DWS816" s="257"/>
      <c r="DWT816" s="257"/>
      <c r="DWU816" s="257"/>
      <c r="DWV816" s="257"/>
      <c r="DWW816" s="257"/>
      <c r="DWX816" s="257"/>
      <c r="DWY816" s="257"/>
      <c r="DWZ816" s="257"/>
      <c r="DXA816" s="257"/>
      <c r="DXB816" s="257"/>
      <c r="DXC816" s="257"/>
      <c r="DXD816" s="257"/>
      <c r="DXE816" s="257"/>
      <c r="DXF816" s="257"/>
      <c r="DXG816" s="257"/>
      <c r="DXH816" s="257"/>
      <c r="DXI816" s="257"/>
      <c r="DXJ816" s="257"/>
      <c r="DXK816" s="257"/>
      <c r="DXL816" s="257"/>
      <c r="DXM816" s="257"/>
      <c r="DXN816" s="257"/>
      <c r="DXO816" s="257"/>
      <c r="DXP816" s="257"/>
      <c r="DXQ816" s="257"/>
      <c r="DXR816" s="257"/>
      <c r="DXS816" s="257"/>
      <c r="DXT816" s="257"/>
      <c r="DXU816" s="257"/>
      <c r="DXV816" s="257"/>
      <c r="DXW816" s="257"/>
      <c r="DXX816" s="257"/>
      <c r="DXY816" s="257"/>
      <c r="DXZ816" s="257"/>
      <c r="DYA816" s="257"/>
      <c r="DYB816" s="257"/>
      <c r="DYC816" s="257"/>
      <c r="DYD816" s="257"/>
      <c r="DYE816" s="257"/>
      <c r="DYF816" s="257"/>
      <c r="DYG816" s="257"/>
      <c r="DYH816" s="257"/>
      <c r="DYI816" s="257"/>
      <c r="DYJ816" s="257"/>
      <c r="DYK816" s="257"/>
      <c r="DYL816" s="257"/>
      <c r="DYM816" s="257"/>
      <c r="DYN816" s="257"/>
      <c r="DYO816" s="257"/>
      <c r="DYP816" s="257"/>
      <c r="DYQ816" s="257"/>
      <c r="DYR816" s="257"/>
      <c r="DYS816" s="257"/>
      <c r="DYT816" s="257"/>
      <c r="DYU816" s="257"/>
      <c r="DYV816" s="257"/>
      <c r="DYW816" s="257"/>
      <c r="DYX816" s="257"/>
      <c r="DYY816" s="257"/>
      <c r="DYZ816" s="257"/>
      <c r="DZA816" s="257"/>
      <c r="DZB816" s="257"/>
      <c r="DZC816" s="257"/>
      <c r="DZD816" s="257"/>
      <c r="DZE816" s="257"/>
      <c r="DZF816" s="257"/>
      <c r="DZG816" s="257"/>
      <c r="DZH816" s="257"/>
      <c r="DZI816" s="257"/>
      <c r="DZJ816" s="257"/>
      <c r="DZK816" s="257"/>
      <c r="DZL816" s="257"/>
      <c r="DZM816" s="257"/>
      <c r="DZN816" s="257"/>
      <c r="DZO816" s="257"/>
      <c r="DZP816" s="257"/>
      <c r="DZQ816" s="257"/>
      <c r="DZR816" s="257"/>
      <c r="DZS816" s="257"/>
      <c r="DZT816" s="257"/>
      <c r="DZU816" s="257"/>
      <c r="DZV816" s="257"/>
      <c r="DZW816" s="257"/>
      <c r="DZX816" s="257"/>
      <c r="DZY816" s="257"/>
      <c r="DZZ816" s="257"/>
      <c r="EAA816" s="257"/>
      <c r="EAB816" s="257"/>
      <c r="EAC816" s="257"/>
      <c r="EAD816" s="257"/>
      <c r="EAE816" s="257"/>
      <c r="EAF816" s="257"/>
      <c r="EAG816" s="257"/>
      <c r="EAH816" s="257"/>
      <c r="EAI816" s="257"/>
      <c r="EAJ816" s="257"/>
      <c r="EAK816" s="257"/>
      <c r="EAL816" s="257"/>
      <c r="EAM816" s="257"/>
      <c r="EAN816" s="257"/>
      <c r="EAO816" s="257"/>
      <c r="EAP816" s="257"/>
      <c r="EAQ816" s="257"/>
      <c r="EAR816" s="257"/>
      <c r="EAS816" s="257"/>
      <c r="EAT816" s="257"/>
      <c r="EAU816" s="257"/>
      <c r="EAV816" s="257"/>
      <c r="EAW816" s="257"/>
      <c r="EAX816" s="257"/>
      <c r="EAY816" s="257"/>
      <c r="EAZ816" s="257"/>
      <c r="EBA816" s="257"/>
      <c r="EBB816" s="257"/>
      <c r="EBC816" s="257"/>
      <c r="EBD816" s="257"/>
      <c r="EBE816" s="257"/>
      <c r="EBF816" s="257"/>
      <c r="EBG816" s="257"/>
      <c r="EBH816" s="257"/>
      <c r="EBI816" s="257"/>
      <c r="EBJ816" s="257"/>
      <c r="EBK816" s="257"/>
      <c r="EBL816" s="257"/>
      <c r="EBM816" s="257"/>
      <c r="EBN816" s="257"/>
      <c r="EBO816" s="257"/>
      <c r="EBP816" s="257"/>
      <c r="EBQ816" s="257"/>
      <c r="EBR816" s="257"/>
      <c r="EBS816" s="257"/>
      <c r="EBT816" s="257"/>
      <c r="EBU816" s="257"/>
      <c r="EBV816" s="257"/>
      <c r="EBW816" s="257"/>
      <c r="EBX816" s="257"/>
      <c r="EBY816" s="257"/>
      <c r="EBZ816" s="257"/>
      <c r="ECA816" s="257"/>
      <c r="ECB816" s="257"/>
      <c r="ECC816" s="257"/>
      <c r="ECD816" s="257"/>
      <c r="ECE816" s="257"/>
      <c r="ECF816" s="257"/>
      <c r="ECG816" s="257"/>
      <c r="ECH816" s="257"/>
      <c r="ECI816" s="257"/>
      <c r="ECJ816" s="257"/>
      <c r="ECK816" s="257"/>
      <c r="ECL816" s="257"/>
      <c r="ECM816" s="257"/>
      <c r="ECN816" s="257"/>
      <c r="ECO816" s="257"/>
      <c r="ECP816" s="257"/>
      <c r="ECQ816" s="257"/>
      <c r="ECR816" s="257"/>
      <c r="ECS816" s="257"/>
      <c r="ECT816" s="257"/>
      <c r="ECU816" s="257"/>
      <c r="ECV816" s="257"/>
      <c r="ECW816" s="257"/>
      <c r="ECX816" s="257"/>
      <c r="ECY816" s="257"/>
      <c r="ECZ816" s="257"/>
      <c r="EDA816" s="257"/>
      <c r="EDB816" s="257"/>
      <c r="EDC816" s="257"/>
      <c r="EDD816" s="257"/>
      <c r="EDE816" s="257"/>
      <c r="EDF816" s="257"/>
      <c r="EDG816" s="257"/>
      <c r="EDH816" s="257"/>
      <c r="EDI816" s="257"/>
      <c r="EDJ816" s="257"/>
      <c r="EDK816" s="257"/>
      <c r="EDL816" s="257"/>
      <c r="EDM816" s="257"/>
      <c r="EDN816" s="257"/>
      <c r="EDO816" s="257"/>
      <c r="EDP816" s="257"/>
      <c r="EDQ816" s="257"/>
      <c r="EDR816" s="257"/>
      <c r="EDS816" s="257"/>
      <c r="EDT816" s="257"/>
      <c r="EDU816" s="257"/>
      <c r="EDV816" s="257"/>
      <c r="EDW816" s="257"/>
      <c r="EDX816" s="257"/>
      <c r="EDY816" s="257"/>
      <c r="EDZ816" s="257"/>
      <c r="EEA816" s="257"/>
      <c r="EEB816" s="257"/>
      <c r="EEC816" s="257"/>
      <c r="EED816" s="257"/>
      <c r="EEE816" s="257"/>
      <c r="EEF816" s="257"/>
      <c r="EEG816" s="257"/>
      <c r="EEH816" s="257"/>
      <c r="EEI816" s="257"/>
      <c r="EEJ816" s="257"/>
      <c r="EEK816" s="257"/>
      <c r="EEL816" s="257"/>
      <c r="EEM816" s="257"/>
      <c r="EEN816" s="257"/>
      <c r="EEO816" s="257"/>
      <c r="EEP816" s="257"/>
      <c r="EEQ816" s="257"/>
      <c r="EER816" s="257"/>
      <c r="EES816" s="257"/>
      <c r="EET816" s="257"/>
      <c r="EEU816" s="257"/>
      <c r="EEV816" s="257"/>
      <c r="EEW816" s="257"/>
      <c r="EEX816" s="257"/>
      <c r="EEY816" s="257"/>
      <c r="EEZ816" s="257"/>
      <c r="EFA816" s="257"/>
      <c r="EFB816" s="257"/>
      <c r="EFC816" s="257"/>
      <c r="EFD816" s="257"/>
      <c r="EFE816" s="257"/>
      <c r="EFF816" s="257"/>
      <c r="EFG816" s="257"/>
      <c r="EFH816" s="257"/>
      <c r="EFI816" s="257"/>
      <c r="EFJ816" s="257"/>
      <c r="EFK816" s="257"/>
      <c r="EFL816" s="257"/>
      <c r="EFM816" s="257"/>
      <c r="EFN816" s="257"/>
      <c r="EFO816" s="257"/>
      <c r="EFP816" s="257"/>
      <c r="EFQ816" s="257"/>
      <c r="EFR816" s="257"/>
      <c r="EFS816" s="257"/>
      <c r="EFT816" s="257"/>
      <c r="EFU816" s="257"/>
      <c r="EFV816" s="257"/>
      <c r="EFW816" s="257"/>
      <c r="EFX816" s="257"/>
      <c r="EFY816" s="257"/>
      <c r="EFZ816" s="257"/>
      <c r="EGA816" s="257"/>
      <c r="EGB816" s="257"/>
      <c r="EGC816" s="257"/>
      <c r="EGD816" s="257"/>
      <c r="EGE816" s="257"/>
      <c r="EGF816" s="257"/>
      <c r="EGG816" s="257"/>
      <c r="EGH816" s="257"/>
      <c r="EGI816" s="257"/>
      <c r="EGJ816" s="257"/>
      <c r="EGK816" s="257"/>
      <c r="EGL816" s="257"/>
      <c r="EGM816" s="257"/>
      <c r="EGN816" s="257"/>
      <c r="EGO816" s="257"/>
      <c r="EGP816" s="257"/>
      <c r="EGQ816" s="257"/>
      <c r="EGR816" s="257"/>
      <c r="EGS816" s="257"/>
      <c r="EGT816" s="257"/>
      <c r="EGU816" s="257"/>
      <c r="EGV816" s="257"/>
      <c r="EGW816" s="257"/>
      <c r="EGX816" s="257"/>
      <c r="EGY816" s="257"/>
      <c r="EGZ816" s="257"/>
      <c r="EHA816" s="257"/>
      <c r="EHB816" s="257"/>
      <c r="EHC816" s="257"/>
      <c r="EHD816" s="257"/>
      <c r="EHE816" s="257"/>
      <c r="EHF816" s="257"/>
      <c r="EHG816" s="257"/>
      <c r="EHH816" s="257"/>
      <c r="EHI816" s="257"/>
      <c r="EHJ816" s="257"/>
      <c r="EHK816" s="257"/>
      <c r="EHL816" s="257"/>
      <c r="EHM816" s="257"/>
      <c r="EHN816" s="257"/>
      <c r="EHO816" s="257"/>
      <c r="EHP816" s="257"/>
      <c r="EHQ816" s="257"/>
      <c r="EHR816" s="257"/>
      <c r="EHS816" s="257"/>
      <c r="EHT816" s="257"/>
      <c r="EHU816" s="257"/>
      <c r="EHV816" s="257"/>
      <c r="EHW816" s="257"/>
      <c r="EHX816" s="257"/>
      <c r="EHY816" s="257"/>
      <c r="EHZ816" s="257"/>
      <c r="EIA816" s="257"/>
      <c r="EIB816" s="257"/>
      <c r="EIC816" s="257"/>
      <c r="EID816" s="257"/>
      <c r="EIE816" s="257"/>
      <c r="EIF816" s="257"/>
      <c r="EIG816" s="257"/>
      <c r="EIH816" s="257"/>
      <c r="EII816" s="257"/>
      <c r="EIJ816" s="257"/>
      <c r="EIK816" s="257"/>
      <c r="EIL816" s="257"/>
      <c r="EIM816" s="257"/>
      <c r="EIN816" s="257"/>
      <c r="EIO816" s="257"/>
      <c r="EIP816" s="257"/>
      <c r="EIQ816" s="257"/>
      <c r="EIR816" s="257"/>
      <c r="EIS816" s="257"/>
      <c r="EIT816" s="257"/>
      <c r="EIU816" s="257"/>
      <c r="EIV816" s="257"/>
      <c r="EIW816" s="257"/>
      <c r="EIX816" s="257"/>
      <c r="EIY816" s="257"/>
      <c r="EIZ816" s="257"/>
      <c r="EJA816" s="257"/>
      <c r="EJB816" s="257"/>
      <c r="EJC816" s="257"/>
      <c r="EJD816" s="257"/>
      <c r="EJE816" s="257"/>
      <c r="EJF816" s="257"/>
      <c r="EJG816" s="257"/>
      <c r="EJH816" s="257"/>
      <c r="EJI816" s="257"/>
      <c r="EJJ816" s="257"/>
      <c r="EJK816" s="257"/>
      <c r="EJL816" s="257"/>
      <c r="EJM816" s="257"/>
      <c r="EJN816" s="257"/>
      <c r="EJO816" s="257"/>
      <c r="EJP816" s="257"/>
      <c r="EJQ816" s="257"/>
      <c r="EJR816" s="257"/>
      <c r="EJS816" s="257"/>
      <c r="EJT816" s="257"/>
      <c r="EJU816" s="257"/>
      <c r="EJV816" s="257"/>
      <c r="EJW816" s="257"/>
      <c r="EJX816" s="257"/>
      <c r="EJY816" s="257"/>
      <c r="EJZ816" s="257"/>
      <c r="EKA816" s="257"/>
      <c r="EKB816" s="257"/>
      <c r="EKC816" s="257"/>
      <c r="EKD816" s="257"/>
      <c r="EKE816" s="257"/>
      <c r="EKF816" s="257"/>
      <c r="EKG816" s="257"/>
      <c r="EKH816" s="257"/>
      <c r="EKI816" s="257"/>
      <c r="EKJ816" s="257"/>
      <c r="EKK816" s="257"/>
      <c r="EKL816" s="257"/>
      <c r="EKM816" s="257"/>
      <c r="EKN816" s="257"/>
      <c r="EKO816" s="257"/>
      <c r="EKP816" s="257"/>
      <c r="EKQ816" s="257"/>
      <c r="EKR816" s="257"/>
      <c r="EKS816" s="257"/>
      <c r="EKT816" s="257"/>
      <c r="EKU816" s="257"/>
      <c r="EKV816" s="257"/>
      <c r="EKW816" s="257"/>
      <c r="EKX816" s="257"/>
      <c r="EKY816" s="257"/>
      <c r="EKZ816" s="257"/>
      <c r="ELA816" s="257"/>
      <c r="ELB816" s="257"/>
      <c r="ELC816" s="257"/>
      <c r="ELD816" s="257"/>
      <c r="ELE816" s="257"/>
      <c r="ELF816" s="257"/>
      <c r="ELG816" s="257"/>
      <c r="ELH816" s="257"/>
      <c r="ELI816" s="257"/>
      <c r="ELJ816" s="257"/>
      <c r="ELK816" s="257"/>
      <c r="ELL816" s="257"/>
      <c r="ELM816" s="257"/>
      <c r="ELN816" s="257"/>
      <c r="ELO816" s="257"/>
      <c r="ELP816" s="257"/>
      <c r="ELQ816" s="257"/>
      <c r="ELR816" s="257"/>
      <c r="ELS816" s="257"/>
      <c r="ELT816" s="257"/>
      <c r="ELU816" s="257"/>
      <c r="ELV816" s="257"/>
      <c r="ELW816" s="257"/>
      <c r="ELX816" s="257"/>
      <c r="ELY816" s="257"/>
      <c r="ELZ816" s="257"/>
      <c r="EMA816" s="257"/>
      <c r="EMB816" s="257"/>
      <c r="EMC816" s="257"/>
      <c r="EMD816" s="257"/>
      <c r="EME816" s="257"/>
      <c r="EMF816" s="257"/>
      <c r="EMG816" s="257"/>
      <c r="EMH816" s="257"/>
      <c r="EMI816" s="257"/>
      <c r="EMJ816" s="257"/>
      <c r="EMK816" s="257"/>
      <c r="EML816" s="257"/>
      <c r="EMM816" s="257"/>
      <c r="EMN816" s="257"/>
      <c r="EMO816" s="257"/>
      <c r="EMP816" s="257"/>
      <c r="EMQ816" s="257"/>
      <c r="EMR816" s="257"/>
      <c r="EMS816" s="257"/>
      <c r="EMT816" s="257"/>
      <c r="EMU816" s="257"/>
      <c r="EMV816" s="257"/>
      <c r="EMW816" s="257"/>
      <c r="EMX816" s="257"/>
      <c r="EMY816" s="257"/>
      <c r="EMZ816" s="257"/>
      <c r="ENA816" s="257"/>
      <c r="ENB816" s="257"/>
      <c r="ENC816" s="257"/>
      <c r="END816" s="257"/>
      <c r="ENE816" s="257"/>
      <c r="ENF816" s="257"/>
      <c r="ENG816" s="257"/>
      <c r="ENH816" s="257"/>
      <c r="ENI816" s="257"/>
      <c r="ENJ816" s="257"/>
      <c r="ENK816" s="257"/>
      <c r="ENL816" s="257"/>
      <c r="ENM816" s="257"/>
      <c r="ENN816" s="257"/>
      <c r="ENO816" s="257"/>
      <c r="ENP816" s="257"/>
      <c r="ENQ816" s="257"/>
      <c r="ENR816" s="257"/>
      <c r="ENS816" s="257"/>
      <c r="ENT816" s="257"/>
      <c r="ENU816" s="257"/>
      <c r="ENV816" s="257"/>
      <c r="ENW816" s="257"/>
      <c r="ENX816" s="257"/>
      <c r="ENY816" s="257"/>
      <c r="ENZ816" s="257"/>
      <c r="EOA816" s="257"/>
      <c r="EOB816" s="257"/>
      <c r="EOC816" s="257"/>
      <c r="EOD816" s="257"/>
      <c r="EOE816" s="257"/>
      <c r="EOF816" s="257"/>
      <c r="EOG816" s="257"/>
      <c r="EOH816" s="257"/>
      <c r="EOI816" s="257"/>
      <c r="EOJ816" s="257"/>
      <c r="EOK816" s="257"/>
      <c r="EOL816" s="257"/>
      <c r="EOM816" s="257"/>
      <c r="EON816" s="257"/>
      <c r="EOO816" s="257"/>
      <c r="EOP816" s="257"/>
      <c r="EOQ816" s="257"/>
      <c r="EOR816" s="257"/>
      <c r="EOS816" s="257"/>
      <c r="EOT816" s="257"/>
      <c r="EOU816" s="257"/>
      <c r="EOV816" s="257"/>
      <c r="EOW816" s="257"/>
      <c r="EOX816" s="257"/>
      <c r="EOY816" s="257"/>
      <c r="EOZ816" s="257"/>
      <c r="EPA816" s="257"/>
      <c r="EPB816" s="257"/>
      <c r="EPC816" s="257"/>
      <c r="EPD816" s="257"/>
      <c r="EPE816" s="257"/>
      <c r="EPF816" s="257"/>
      <c r="EPG816" s="257"/>
      <c r="EPH816" s="257"/>
      <c r="EPI816" s="257"/>
      <c r="EPJ816" s="257"/>
      <c r="EPK816" s="257"/>
      <c r="EPL816" s="257"/>
      <c r="EPM816" s="257"/>
      <c r="EPN816" s="257"/>
      <c r="EPO816" s="257"/>
      <c r="EPP816" s="257"/>
      <c r="EPQ816" s="257"/>
      <c r="EPR816" s="257"/>
      <c r="EPS816" s="257"/>
      <c r="EPT816" s="257"/>
      <c r="EPU816" s="257"/>
      <c r="EPV816" s="257"/>
      <c r="EPW816" s="257"/>
      <c r="EPX816" s="257"/>
      <c r="EPY816" s="257"/>
      <c r="EPZ816" s="257"/>
      <c r="EQA816" s="257"/>
      <c r="EQB816" s="257"/>
      <c r="EQC816" s="257"/>
      <c r="EQD816" s="257"/>
      <c r="EQE816" s="257"/>
      <c r="EQF816" s="257"/>
      <c r="EQG816" s="257"/>
      <c r="EQH816" s="257"/>
      <c r="EQI816" s="257"/>
      <c r="EQJ816" s="257"/>
      <c r="EQK816" s="257"/>
      <c r="EQL816" s="257"/>
      <c r="EQM816" s="257"/>
      <c r="EQN816" s="257"/>
      <c r="EQO816" s="257"/>
      <c r="EQP816" s="257"/>
      <c r="EQQ816" s="257"/>
      <c r="EQR816" s="257"/>
      <c r="EQS816" s="257"/>
      <c r="EQT816" s="257"/>
      <c r="EQU816" s="257"/>
      <c r="EQV816" s="257"/>
      <c r="EQW816" s="257"/>
      <c r="EQX816" s="257"/>
      <c r="EQY816" s="257"/>
      <c r="EQZ816" s="257"/>
      <c r="ERA816" s="257"/>
      <c r="ERB816" s="257"/>
      <c r="ERC816" s="257"/>
      <c r="ERD816" s="257"/>
      <c r="ERE816" s="257"/>
      <c r="ERF816" s="257"/>
      <c r="ERG816" s="257"/>
      <c r="ERH816" s="257"/>
      <c r="ERI816" s="257"/>
      <c r="ERJ816" s="257"/>
      <c r="ERK816" s="257"/>
      <c r="ERL816" s="257"/>
      <c r="ERM816" s="257"/>
      <c r="ERN816" s="257"/>
      <c r="ERO816" s="257"/>
      <c r="ERP816" s="257"/>
      <c r="ERQ816" s="257"/>
      <c r="ERR816" s="257"/>
      <c r="ERS816" s="257"/>
      <c r="ERT816" s="257"/>
      <c r="ERU816" s="257"/>
      <c r="ERV816" s="257"/>
      <c r="ERW816" s="257"/>
      <c r="ERX816" s="257"/>
      <c r="ERY816" s="257"/>
      <c r="ERZ816" s="257"/>
      <c r="ESA816" s="257"/>
      <c r="ESB816" s="257"/>
      <c r="ESC816" s="257"/>
      <c r="ESD816" s="257"/>
      <c r="ESE816" s="257"/>
      <c r="ESF816" s="257"/>
      <c r="ESG816" s="257"/>
      <c r="ESH816" s="257"/>
      <c r="ESI816" s="257"/>
      <c r="ESJ816" s="257"/>
      <c r="ESK816" s="257"/>
      <c r="ESL816" s="257"/>
      <c r="ESM816" s="257"/>
      <c r="ESN816" s="257"/>
      <c r="ESO816" s="257"/>
      <c r="ESP816" s="257"/>
      <c r="ESQ816" s="257"/>
      <c r="ESR816" s="257"/>
      <c r="ESS816" s="257"/>
      <c r="EST816" s="257"/>
      <c r="ESU816" s="257"/>
      <c r="ESV816" s="257"/>
      <c r="ESW816" s="257"/>
      <c r="ESX816" s="257"/>
      <c r="ESY816" s="257"/>
      <c r="ESZ816" s="257"/>
      <c r="ETA816" s="257"/>
      <c r="ETB816" s="257"/>
      <c r="ETC816" s="257"/>
      <c r="ETD816" s="257"/>
      <c r="ETE816" s="257"/>
      <c r="ETF816" s="257"/>
      <c r="ETG816" s="257"/>
      <c r="ETH816" s="257"/>
      <c r="ETI816" s="257"/>
      <c r="ETJ816" s="257"/>
      <c r="ETK816" s="257"/>
      <c r="ETL816" s="257"/>
      <c r="ETM816" s="257"/>
      <c r="ETN816" s="257"/>
      <c r="ETO816" s="257"/>
      <c r="ETP816" s="257"/>
      <c r="ETQ816" s="257"/>
      <c r="ETR816" s="257"/>
      <c r="ETS816" s="257"/>
      <c r="ETT816" s="257"/>
      <c r="ETU816" s="257"/>
      <c r="ETV816" s="257"/>
      <c r="ETW816" s="257"/>
      <c r="ETX816" s="257"/>
      <c r="ETY816" s="257"/>
      <c r="ETZ816" s="257"/>
      <c r="EUA816" s="257"/>
      <c r="EUB816" s="257"/>
      <c r="EUC816" s="257"/>
      <c r="EUD816" s="257"/>
      <c r="EUE816" s="257"/>
      <c r="EUF816" s="257"/>
      <c r="EUG816" s="257"/>
      <c r="EUH816" s="257"/>
      <c r="EUI816" s="257"/>
      <c r="EUJ816" s="257"/>
      <c r="EUK816" s="257"/>
      <c r="EUL816" s="257"/>
      <c r="EUM816" s="257"/>
      <c r="EUN816" s="257"/>
      <c r="EUO816" s="257"/>
      <c r="EUP816" s="257"/>
      <c r="EUQ816" s="257"/>
      <c r="EUR816" s="257"/>
      <c r="EUS816" s="257"/>
      <c r="EUT816" s="257"/>
      <c r="EUU816" s="257"/>
      <c r="EUV816" s="257"/>
      <c r="EUW816" s="257"/>
      <c r="EUX816" s="257"/>
      <c r="EUY816" s="257"/>
      <c r="EUZ816" s="257"/>
      <c r="EVA816" s="257"/>
      <c r="EVB816" s="257"/>
      <c r="EVC816" s="257"/>
      <c r="EVD816" s="257"/>
      <c r="EVE816" s="257"/>
      <c r="EVF816" s="257"/>
      <c r="EVG816" s="257"/>
      <c r="EVH816" s="257"/>
      <c r="EVI816" s="257"/>
      <c r="EVJ816" s="257"/>
      <c r="EVK816" s="257"/>
      <c r="EVL816" s="257"/>
      <c r="EVM816" s="257"/>
      <c r="EVN816" s="257"/>
      <c r="EVO816" s="257"/>
      <c r="EVP816" s="257"/>
      <c r="EVQ816" s="257"/>
      <c r="EVR816" s="257"/>
      <c r="EVS816" s="257"/>
      <c r="EVT816" s="257"/>
      <c r="EVU816" s="257"/>
      <c r="EVV816" s="257"/>
      <c r="EVW816" s="257"/>
      <c r="EVX816" s="257"/>
      <c r="EVY816" s="257"/>
      <c r="EVZ816" s="257"/>
      <c r="EWA816" s="257"/>
      <c r="EWB816" s="257"/>
      <c r="EWC816" s="257"/>
      <c r="EWD816" s="257"/>
      <c r="EWE816" s="257"/>
      <c r="EWF816" s="257"/>
      <c r="EWG816" s="257"/>
      <c r="EWH816" s="257"/>
      <c r="EWI816" s="257"/>
      <c r="EWJ816" s="257"/>
      <c r="EWK816" s="257"/>
      <c r="EWL816" s="257"/>
      <c r="EWM816" s="257"/>
      <c r="EWN816" s="257"/>
      <c r="EWO816" s="257"/>
      <c r="EWP816" s="257"/>
      <c r="EWQ816" s="257"/>
      <c r="EWR816" s="257"/>
      <c r="EWS816" s="257"/>
      <c r="EWT816" s="257"/>
      <c r="EWU816" s="257"/>
      <c r="EWV816" s="257"/>
      <c r="EWW816" s="257"/>
      <c r="EWX816" s="257"/>
      <c r="EWY816" s="257"/>
      <c r="EWZ816" s="257"/>
      <c r="EXA816" s="257"/>
      <c r="EXB816" s="257"/>
      <c r="EXC816" s="257"/>
      <c r="EXD816" s="257"/>
      <c r="EXE816" s="257"/>
      <c r="EXF816" s="257"/>
      <c r="EXG816" s="257"/>
      <c r="EXH816" s="257"/>
      <c r="EXI816" s="257"/>
      <c r="EXJ816" s="257"/>
      <c r="EXK816" s="257"/>
      <c r="EXL816" s="257"/>
      <c r="EXM816" s="257"/>
      <c r="EXN816" s="257"/>
      <c r="EXO816" s="257"/>
      <c r="EXP816" s="257"/>
      <c r="EXQ816" s="257"/>
      <c r="EXR816" s="257"/>
      <c r="EXS816" s="257"/>
      <c r="EXT816" s="257"/>
      <c r="EXU816" s="257"/>
      <c r="EXV816" s="257"/>
      <c r="EXW816" s="257"/>
      <c r="EXX816" s="257"/>
      <c r="EXY816" s="257"/>
      <c r="EXZ816" s="257"/>
      <c r="EYA816" s="257"/>
      <c r="EYB816" s="257"/>
      <c r="EYC816" s="257"/>
      <c r="EYD816" s="257"/>
      <c r="EYE816" s="257"/>
      <c r="EYF816" s="257"/>
      <c r="EYG816" s="257"/>
      <c r="EYH816" s="257"/>
      <c r="EYI816" s="257"/>
      <c r="EYJ816" s="257"/>
      <c r="EYK816" s="257"/>
      <c r="EYL816" s="257"/>
      <c r="EYM816" s="257"/>
      <c r="EYN816" s="257"/>
      <c r="EYO816" s="257"/>
      <c r="EYP816" s="257"/>
      <c r="EYQ816" s="257"/>
      <c r="EYR816" s="257"/>
      <c r="EYS816" s="257"/>
      <c r="EYT816" s="257"/>
      <c r="EYU816" s="257"/>
      <c r="EYV816" s="257"/>
      <c r="EYW816" s="257"/>
      <c r="EYX816" s="257"/>
      <c r="EYY816" s="257"/>
      <c r="EYZ816" s="257"/>
      <c r="EZA816" s="257"/>
      <c r="EZB816" s="257"/>
      <c r="EZC816" s="257"/>
      <c r="EZD816" s="257"/>
      <c r="EZE816" s="257"/>
      <c r="EZF816" s="257"/>
      <c r="EZG816" s="257"/>
      <c r="EZH816" s="257"/>
      <c r="EZI816" s="257"/>
      <c r="EZJ816" s="257"/>
      <c r="EZK816" s="257"/>
      <c r="EZL816" s="257"/>
      <c r="EZM816" s="257"/>
      <c r="EZN816" s="257"/>
      <c r="EZO816" s="257"/>
      <c r="EZP816" s="257"/>
      <c r="EZQ816" s="257"/>
      <c r="EZR816" s="257"/>
      <c r="EZS816" s="257"/>
      <c r="EZT816" s="257"/>
      <c r="EZU816" s="257"/>
      <c r="EZV816" s="257"/>
      <c r="EZW816" s="257"/>
      <c r="EZX816" s="257"/>
      <c r="EZY816" s="257"/>
      <c r="EZZ816" s="257"/>
      <c r="FAA816" s="257"/>
      <c r="FAB816" s="257"/>
      <c r="FAC816" s="257"/>
      <c r="FAD816" s="257"/>
      <c r="FAE816" s="257"/>
      <c r="FAF816" s="257"/>
      <c r="FAG816" s="257"/>
      <c r="FAH816" s="257"/>
      <c r="FAI816" s="257"/>
      <c r="FAJ816" s="257"/>
      <c r="FAK816" s="257"/>
      <c r="FAL816" s="257"/>
      <c r="FAM816" s="257"/>
      <c r="FAN816" s="257"/>
      <c r="FAO816" s="257"/>
      <c r="FAP816" s="257"/>
      <c r="FAQ816" s="257"/>
      <c r="FAR816" s="257"/>
      <c r="FAS816" s="257"/>
      <c r="FAT816" s="257"/>
      <c r="FAU816" s="257"/>
      <c r="FAV816" s="257"/>
      <c r="FAW816" s="257"/>
      <c r="FAX816" s="257"/>
      <c r="FAY816" s="257"/>
      <c r="FAZ816" s="257"/>
      <c r="FBA816" s="257"/>
      <c r="FBB816" s="257"/>
      <c r="FBC816" s="257"/>
      <c r="FBD816" s="257"/>
      <c r="FBE816" s="257"/>
      <c r="FBF816" s="257"/>
      <c r="FBG816" s="257"/>
      <c r="FBH816" s="257"/>
      <c r="FBI816" s="257"/>
      <c r="FBJ816" s="257"/>
      <c r="FBK816" s="257"/>
      <c r="FBL816" s="257"/>
      <c r="FBM816" s="257"/>
      <c r="FBN816" s="257"/>
      <c r="FBO816" s="257"/>
      <c r="FBP816" s="257"/>
      <c r="FBQ816" s="257"/>
      <c r="FBR816" s="257"/>
      <c r="FBS816" s="257"/>
      <c r="FBT816" s="257"/>
      <c r="FBU816" s="257"/>
      <c r="FBV816" s="257"/>
      <c r="FBW816" s="257"/>
      <c r="FBX816" s="257"/>
      <c r="FBY816" s="257"/>
      <c r="FBZ816" s="257"/>
      <c r="FCA816" s="257"/>
      <c r="FCB816" s="257"/>
      <c r="FCC816" s="257"/>
      <c r="FCD816" s="257"/>
      <c r="FCE816" s="257"/>
      <c r="FCF816" s="257"/>
      <c r="FCG816" s="257"/>
      <c r="FCH816" s="257"/>
      <c r="FCI816" s="257"/>
      <c r="FCJ816" s="257"/>
      <c r="FCK816" s="257"/>
      <c r="FCL816" s="257"/>
      <c r="FCM816" s="257"/>
      <c r="FCN816" s="257"/>
      <c r="FCO816" s="257"/>
      <c r="FCP816" s="257"/>
      <c r="FCQ816" s="257"/>
      <c r="FCR816" s="257"/>
      <c r="FCS816" s="257"/>
      <c r="FCT816" s="257"/>
      <c r="FCU816" s="257"/>
      <c r="FCV816" s="257"/>
      <c r="FCW816" s="257"/>
      <c r="FCX816" s="257"/>
      <c r="FCY816" s="257"/>
      <c r="FCZ816" s="257"/>
      <c r="FDA816" s="257"/>
      <c r="FDB816" s="257"/>
      <c r="FDC816" s="257"/>
      <c r="FDD816" s="257"/>
      <c r="FDE816" s="257"/>
      <c r="FDF816" s="257"/>
      <c r="FDG816" s="257"/>
      <c r="FDH816" s="257"/>
      <c r="FDI816" s="257"/>
      <c r="FDJ816" s="257"/>
      <c r="FDK816" s="257"/>
      <c r="FDL816" s="257"/>
      <c r="FDM816" s="257"/>
      <c r="FDN816" s="257"/>
      <c r="FDO816" s="257"/>
      <c r="FDP816" s="257"/>
      <c r="FDQ816" s="257"/>
      <c r="FDR816" s="257"/>
      <c r="FDS816" s="257"/>
      <c r="FDT816" s="257"/>
      <c r="FDU816" s="257"/>
      <c r="FDV816" s="257"/>
      <c r="FDW816" s="257"/>
      <c r="FDX816" s="257"/>
      <c r="FDY816" s="257"/>
      <c r="FDZ816" s="257"/>
      <c r="FEA816" s="257"/>
      <c r="FEB816" s="257"/>
      <c r="FEC816" s="257"/>
      <c r="FED816" s="257"/>
      <c r="FEE816" s="257"/>
      <c r="FEF816" s="257"/>
      <c r="FEG816" s="257"/>
      <c r="FEH816" s="257"/>
      <c r="FEI816" s="257"/>
      <c r="FEJ816" s="257"/>
      <c r="FEK816" s="257"/>
      <c r="FEL816" s="257"/>
      <c r="FEM816" s="257"/>
      <c r="FEN816" s="257"/>
      <c r="FEO816" s="257"/>
      <c r="FEP816" s="257"/>
      <c r="FEQ816" s="257"/>
      <c r="FER816" s="257"/>
      <c r="FES816" s="257"/>
      <c r="FET816" s="257"/>
      <c r="FEU816" s="257"/>
      <c r="FEV816" s="257"/>
      <c r="FEW816" s="257"/>
      <c r="FEX816" s="257"/>
      <c r="FEY816" s="257"/>
      <c r="FEZ816" s="257"/>
      <c r="FFA816" s="257"/>
      <c r="FFB816" s="257"/>
      <c r="FFC816" s="257"/>
      <c r="FFD816" s="257"/>
      <c r="FFE816" s="257"/>
      <c r="FFF816" s="257"/>
      <c r="FFG816" s="257"/>
      <c r="FFH816" s="257"/>
      <c r="FFI816" s="257"/>
      <c r="FFJ816" s="257"/>
      <c r="FFK816" s="257"/>
      <c r="FFL816" s="257"/>
      <c r="FFM816" s="257"/>
      <c r="FFN816" s="257"/>
      <c r="FFO816" s="257"/>
      <c r="FFP816" s="257"/>
      <c r="FFQ816" s="257"/>
      <c r="FFR816" s="257"/>
      <c r="FFS816" s="257"/>
      <c r="FFT816" s="257"/>
      <c r="FFU816" s="257"/>
      <c r="FFV816" s="257"/>
      <c r="FFW816" s="257"/>
      <c r="FFX816" s="257"/>
      <c r="FFY816" s="257"/>
      <c r="FFZ816" s="257"/>
      <c r="FGA816" s="257"/>
      <c r="FGB816" s="257"/>
      <c r="FGC816" s="257"/>
      <c r="FGD816" s="257"/>
      <c r="FGE816" s="257"/>
      <c r="FGF816" s="257"/>
      <c r="FGG816" s="257"/>
      <c r="FGH816" s="257"/>
      <c r="FGI816" s="257"/>
      <c r="FGJ816" s="257"/>
      <c r="FGK816" s="257"/>
      <c r="FGL816" s="257"/>
      <c r="FGM816" s="257"/>
      <c r="FGN816" s="257"/>
      <c r="FGO816" s="257"/>
      <c r="FGP816" s="257"/>
      <c r="FGQ816" s="257"/>
      <c r="FGR816" s="257"/>
      <c r="FGS816" s="257"/>
      <c r="FGT816" s="257"/>
      <c r="FGU816" s="257"/>
      <c r="FGV816" s="257"/>
      <c r="FGW816" s="257"/>
      <c r="FGX816" s="257"/>
      <c r="FGY816" s="257"/>
      <c r="FGZ816" s="257"/>
      <c r="FHA816" s="257"/>
      <c r="FHB816" s="257"/>
      <c r="FHC816" s="257"/>
      <c r="FHD816" s="257"/>
      <c r="FHE816" s="257"/>
      <c r="FHF816" s="257"/>
      <c r="FHG816" s="257"/>
      <c r="FHH816" s="257"/>
      <c r="FHI816" s="257"/>
      <c r="FHJ816" s="257"/>
      <c r="FHK816" s="257"/>
      <c r="FHL816" s="257"/>
      <c r="FHM816" s="257"/>
      <c r="FHN816" s="257"/>
      <c r="FHO816" s="257"/>
      <c r="FHP816" s="257"/>
      <c r="FHQ816" s="257"/>
      <c r="FHR816" s="257"/>
      <c r="FHS816" s="257"/>
      <c r="FHT816" s="257"/>
      <c r="FHU816" s="257"/>
      <c r="FHV816" s="257"/>
      <c r="FHW816" s="257"/>
      <c r="FHX816" s="257"/>
      <c r="FHY816" s="257"/>
      <c r="FHZ816" s="257"/>
      <c r="FIA816" s="257"/>
      <c r="FIB816" s="257"/>
      <c r="FIC816" s="257"/>
      <c r="FID816" s="257"/>
      <c r="FIE816" s="257"/>
      <c r="FIF816" s="257"/>
      <c r="FIG816" s="257"/>
      <c r="FIH816" s="257"/>
      <c r="FII816" s="257"/>
      <c r="FIJ816" s="257"/>
      <c r="FIK816" s="257"/>
      <c r="FIL816" s="257"/>
      <c r="FIM816" s="257"/>
      <c r="FIN816" s="257"/>
      <c r="FIO816" s="257"/>
      <c r="FIP816" s="257"/>
      <c r="FIQ816" s="257"/>
      <c r="FIR816" s="257"/>
      <c r="FIS816" s="257"/>
      <c r="FIT816" s="257"/>
      <c r="FIU816" s="257"/>
      <c r="FIV816" s="257"/>
      <c r="FIW816" s="257"/>
      <c r="FIX816" s="257"/>
      <c r="FIY816" s="257"/>
      <c r="FIZ816" s="257"/>
      <c r="FJA816" s="257"/>
      <c r="FJB816" s="257"/>
      <c r="FJC816" s="257"/>
      <c r="FJD816" s="257"/>
      <c r="FJE816" s="257"/>
      <c r="FJF816" s="257"/>
      <c r="FJG816" s="257"/>
      <c r="FJH816" s="257"/>
      <c r="FJI816" s="257"/>
      <c r="FJJ816" s="257"/>
      <c r="FJK816" s="257"/>
      <c r="FJL816" s="257"/>
      <c r="FJM816" s="257"/>
      <c r="FJN816" s="257"/>
      <c r="FJO816" s="257"/>
      <c r="FJP816" s="257"/>
      <c r="FJQ816" s="257"/>
      <c r="FJR816" s="257"/>
      <c r="FJS816" s="257"/>
      <c r="FJT816" s="257"/>
      <c r="FJU816" s="257"/>
      <c r="FJV816" s="257"/>
      <c r="FJW816" s="257"/>
      <c r="FJX816" s="257"/>
      <c r="FJY816" s="257"/>
      <c r="FJZ816" s="257"/>
      <c r="FKA816" s="257"/>
      <c r="FKB816" s="257"/>
      <c r="FKC816" s="257"/>
      <c r="FKD816" s="257"/>
      <c r="FKE816" s="257"/>
      <c r="FKF816" s="257"/>
      <c r="FKG816" s="257"/>
      <c r="FKH816" s="257"/>
      <c r="FKI816" s="257"/>
      <c r="FKJ816" s="257"/>
      <c r="FKK816" s="257"/>
      <c r="FKL816" s="257"/>
      <c r="FKM816" s="257"/>
      <c r="FKN816" s="257"/>
      <c r="FKO816" s="257"/>
      <c r="FKP816" s="257"/>
      <c r="FKQ816" s="257"/>
      <c r="FKR816" s="257"/>
      <c r="FKS816" s="257"/>
      <c r="FKT816" s="257"/>
      <c r="FKU816" s="257"/>
      <c r="FKV816" s="257"/>
      <c r="FKW816" s="257"/>
      <c r="FKX816" s="257"/>
      <c r="FKY816" s="257"/>
      <c r="FKZ816" s="257"/>
      <c r="FLA816" s="257"/>
      <c r="FLB816" s="257"/>
      <c r="FLC816" s="257"/>
      <c r="FLD816" s="257"/>
      <c r="FLE816" s="257"/>
      <c r="FLF816" s="257"/>
      <c r="FLG816" s="257"/>
      <c r="FLH816" s="257"/>
      <c r="FLI816" s="257"/>
      <c r="FLJ816" s="257"/>
      <c r="FLK816" s="257"/>
      <c r="FLL816" s="257"/>
      <c r="FLM816" s="257"/>
      <c r="FLN816" s="257"/>
      <c r="FLO816" s="257"/>
      <c r="FLP816" s="257"/>
      <c r="FLQ816" s="257"/>
      <c r="FLR816" s="257"/>
      <c r="FLS816" s="257"/>
      <c r="FLT816" s="257"/>
      <c r="FLU816" s="257"/>
      <c r="FLV816" s="257"/>
      <c r="FLW816" s="257"/>
      <c r="FLX816" s="257"/>
      <c r="FLY816" s="257"/>
      <c r="FLZ816" s="257"/>
      <c r="FMA816" s="257"/>
      <c r="FMB816" s="257"/>
      <c r="FMC816" s="257"/>
      <c r="FMD816" s="257"/>
      <c r="FME816" s="257"/>
      <c r="FMF816" s="257"/>
      <c r="FMG816" s="257"/>
      <c r="FMH816" s="257"/>
      <c r="FMI816" s="257"/>
      <c r="FMJ816" s="257"/>
      <c r="FMK816" s="257"/>
      <c r="FML816" s="257"/>
      <c r="FMM816" s="257"/>
      <c r="FMN816" s="257"/>
      <c r="FMO816" s="257"/>
      <c r="FMP816" s="257"/>
      <c r="FMQ816" s="257"/>
      <c r="FMR816" s="257"/>
      <c r="FMS816" s="257"/>
      <c r="FMT816" s="257"/>
      <c r="FMU816" s="257"/>
      <c r="FMV816" s="257"/>
      <c r="FMW816" s="257"/>
      <c r="FMX816" s="257"/>
      <c r="FMY816" s="257"/>
      <c r="FMZ816" s="257"/>
      <c r="FNA816" s="257"/>
      <c r="FNB816" s="257"/>
      <c r="FNC816" s="257"/>
      <c r="FND816" s="257"/>
      <c r="FNE816" s="257"/>
      <c r="FNF816" s="257"/>
      <c r="FNG816" s="257"/>
      <c r="FNH816" s="257"/>
      <c r="FNI816" s="257"/>
      <c r="FNJ816" s="257"/>
      <c r="FNK816" s="257"/>
      <c r="FNL816" s="257"/>
      <c r="FNM816" s="257"/>
      <c r="FNN816" s="257"/>
      <c r="FNO816" s="257"/>
      <c r="FNP816" s="257"/>
      <c r="FNQ816" s="257"/>
      <c r="FNR816" s="257"/>
      <c r="FNS816" s="257"/>
      <c r="FNT816" s="257"/>
      <c r="FNU816" s="257"/>
      <c r="FNV816" s="257"/>
      <c r="FNW816" s="257"/>
      <c r="FNX816" s="257"/>
      <c r="FNY816" s="257"/>
      <c r="FNZ816" s="257"/>
      <c r="FOA816" s="257"/>
      <c r="FOB816" s="257"/>
      <c r="FOC816" s="257"/>
      <c r="FOD816" s="257"/>
      <c r="FOE816" s="257"/>
      <c r="FOF816" s="257"/>
      <c r="FOG816" s="257"/>
      <c r="FOH816" s="257"/>
      <c r="FOI816" s="257"/>
      <c r="FOJ816" s="257"/>
      <c r="FOK816" s="257"/>
      <c r="FOL816" s="257"/>
      <c r="FOM816" s="257"/>
      <c r="FON816" s="257"/>
      <c r="FOO816" s="257"/>
      <c r="FOP816" s="257"/>
      <c r="FOQ816" s="257"/>
      <c r="FOR816" s="257"/>
      <c r="FOS816" s="257"/>
      <c r="FOT816" s="257"/>
      <c r="FOU816" s="257"/>
      <c r="FOV816" s="257"/>
      <c r="FOW816" s="257"/>
      <c r="FOX816" s="257"/>
      <c r="FOY816" s="257"/>
      <c r="FOZ816" s="257"/>
      <c r="FPA816" s="257"/>
      <c r="FPB816" s="257"/>
      <c r="FPC816" s="257"/>
      <c r="FPD816" s="257"/>
      <c r="FPE816" s="257"/>
      <c r="FPF816" s="257"/>
      <c r="FPG816" s="257"/>
      <c r="FPH816" s="257"/>
      <c r="FPI816" s="257"/>
      <c r="FPJ816" s="257"/>
      <c r="FPK816" s="257"/>
      <c r="FPL816" s="257"/>
      <c r="FPM816" s="257"/>
      <c r="FPN816" s="257"/>
      <c r="FPO816" s="257"/>
      <c r="FPP816" s="257"/>
      <c r="FPQ816" s="257"/>
      <c r="FPR816" s="257"/>
      <c r="FPS816" s="257"/>
      <c r="FPT816" s="257"/>
      <c r="FPU816" s="257"/>
      <c r="FPV816" s="257"/>
      <c r="FPW816" s="257"/>
      <c r="FPX816" s="257"/>
      <c r="FPY816" s="257"/>
      <c r="FPZ816" s="257"/>
      <c r="FQA816" s="257"/>
      <c r="FQB816" s="257"/>
      <c r="FQC816" s="257"/>
      <c r="FQD816" s="257"/>
      <c r="FQE816" s="257"/>
      <c r="FQF816" s="257"/>
      <c r="FQG816" s="257"/>
      <c r="FQH816" s="257"/>
      <c r="FQI816" s="257"/>
      <c r="FQJ816" s="257"/>
      <c r="FQK816" s="257"/>
      <c r="FQL816" s="257"/>
      <c r="FQM816" s="257"/>
      <c r="FQN816" s="257"/>
      <c r="FQO816" s="257"/>
      <c r="FQP816" s="257"/>
      <c r="FQQ816" s="257"/>
      <c r="FQR816" s="257"/>
      <c r="FQS816" s="257"/>
      <c r="FQT816" s="257"/>
      <c r="FQU816" s="257"/>
      <c r="FQV816" s="257"/>
      <c r="FQW816" s="257"/>
      <c r="FQX816" s="257"/>
      <c r="FQY816" s="257"/>
      <c r="FQZ816" s="257"/>
      <c r="FRA816" s="257"/>
      <c r="FRB816" s="257"/>
      <c r="FRC816" s="257"/>
      <c r="FRD816" s="257"/>
      <c r="FRE816" s="257"/>
      <c r="FRF816" s="257"/>
      <c r="FRG816" s="257"/>
      <c r="FRH816" s="257"/>
      <c r="FRI816" s="257"/>
      <c r="FRJ816" s="257"/>
      <c r="FRK816" s="257"/>
      <c r="FRL816" s="257"/>
      <c r="FRM816" s="257"/>
      <c r="FRN816" s="257"/>
      <c r="FRO816" s="257"/>
      <c r="FRP816" s="257"/>
      <c r="FRQ816" s="257"/>
      <c r="FRR816" s="257"/>
      <c r="FRS816" s="257"/>
      <c r="FRT816" s="257"/>
      <c r="FRU816" s="257"/>
      <c r="FRV816" s="257"/>
      <c r="FRW816" s="257"/>
      <c r="FRX816" s="257"/>
      <c r="FRY816" s="257"/>
      <c r="FRZ816" s="257"/>
      <c r="FSA816" s="257"/>
      <c r="FSB816" s="257"/>
      <c r="FSC816" s="257"/>
      <c r="FSD816" s="257"/>
      <c r="FSE816" s="257"/>
      <c r="FSF816" s="257"/>
      <c r="FSG816" s="257"/>
      <c r="FSH816" s="257"/>
      <c r="FSI816" s="257"/>
      <c r="FSJ816" s="257"/>
      <c r="FSK816" s="257"/>
      <c r="FSL816" s="257"/>
      <c r="FSM816" s="257"/>
      <c r="FSN816" s="257"/>
      <c r="FSO816" s="257"/>
      <c r="FSP816" s="257"/>
      <c r="FSQ816" s="257"/>
      <c r="FSR816" s="257"/>
      <c r="FSS816" s="257"/>
      <c r="FST816" s="257"/>
      <c r="FSU816" s="257"/>
      <c r="FSV816" s="257"/>
      <c r="FSW816" s="257"/>
      <c r="FSX816" s="257"/>
      <c r="FSY816" s="257"/>
      <c r="FSZ816" s="257"/>
      <c r="FTA816" s="257"/>
      <c r="FTB816" s="257"/>
      <c r="FTC816" s="257"/>
      <c r="FTD816" s="257"/>
      <c r="FTE816" s="257"/>
      <c r="FTF816" s="257"/>
      <c r="FTG816" s="257"/>
      <c r="FTH816" s="257"/>
      <c r="FTI816" s="257"/>
      <c r="FTJ816" s="257"/>
      <c r="FTK816" s="257"/>
      <c r="FTL816" s="257"/>
      <c r="FTM816" s="257"/>
      <c r="FTN816" s="257"/>
      <c r="FTO816" s="257"/>
      <c r="FTP816" s="257"/>
      <c r="FTQ816" s="257"/>
      <c r="FTR816" s="257"/>
      <c r="FTS816" s="257"/>
      <c r="FTT816" s="257"/>
      <c r="FTU816" s="257"/>
      <c r="FTV816" s="257"/>
      <c r="FTW816" s="257"/>
      <c r="FTX816" s="257"/>
      <c r="FTY816" s="257"/>
      <c r="FTZ816" s="257"/>
      <c r="FUA816" s="257"/>
      <c r="FUB816" s="257"/>
      <c r="FUC816" s="257"/>
      <c r="FUD816" s="257"/>
      <c r="FUE816" s="257"/>
      <c r="FUF816" s="257"/>
      <c r="FUG816" s="257"/>
      <c r="FUH816" s="257"/>
      <c r="FUI816" s="257"/>
      <c r="FUJ816" s="257"/>
      <c r="FUK816" s="257"/>
      <c r="FUL816" s="257"/>
      <c r="FUM816" s="257"/>
      <c r="FUN816" s="257"/>
      <c r="FUO816" s="257"/>
      <c r="FUP816" s="257"/>
      <c r="FUQ816" s="257"/>
      <c r="FUR816" s="257"/>
      <c r="FUS816" s="257"/>
      <c r="FUT816" s="257"/>
      <c r="FUU816" s="257"/>
      <c r="FUV816" s="257"/>
      <c r="FUW816" s="257"/>
      <c r="FUX816" s="257"/>
      <c r="FUY816" s="257"/>
      <c r="FUZ816" s="257"/>
      <c r="FVA816" s="257"/>
      <c r="FVB816" s="257"/>
      <c r="FVC816" s="257"/>
      <c r="FVD816" s="257"/>
      <c r="FVE816" s="257"/>
      <c r="FVF816" s="257"/>
      <c r="FVG816" s="257"/>
      <c r="FVH816" s="257"/>
      <c r="FVI816" s="257"/>
      <c r="FVJ816" s="257"/>
      <c r="FVK816" s="257"/>
      <c r="FVL816" s="257"/>
      <c r="FVM816" s="257"/>
      <c r="FVN816" s="257"/>
      <c r="FVO816" s="257"/>
      <c r="FVP816" s="257"/>
      <c r="FVQ816" s="257"/>
      <c r="FVR816" s="257"/>
      <c r="FVS816" s="257"/>
      <c r="FVT816" s="257"/>
      <c r="FVU816" s="257"/>
      <c r="FVV816" s="257"/>
      <c r="FVW816" s="257"/>
      <c r="FVX816" s="257"/>
      <c r="FVY816" s="257"/>
      <c r="FVZ816" s="257"/>
      <c r="FWA816" s="257"/>
      <c r="FWB816" s="257"/>
      <c r="FWC816" s="257"/>
      <c r="FWD816" s="257"/>
      <c r="FWE816" s="257"/>
      <c r="FWF816" s="257"/>
      <c r="FWG816" s="257"/>
      <c r="FWH816" s="257"/>
      <c r="FWI816" s="257"/>
      <c r="FWJ816" s="257"/>
      <c r="FWK816" s="257"/>
      <c r="FWL816" s="257"/>
      <c r="FWM816" s="257"/>
      <c r="FWN816" s="257"/>
      <c r="FWO816" s="257"/>
      <c r="FWP816" s="257"/>
      <c r="FWQ816" s="257"/>
      <c r="FWR816" s="257"/>
      <c r="FWS816" s="257"/>
      <c r="FWT816" s="257"/>
      <c r="FWU816" s="257"/>
      <c r="FWV816" s="257"/>
      <c r="FWW816" s="257"/>
      <c r="FWX816" s="257"/>
      <c r="FWY816" s="257"/>
      <c r="FWZ816" s="257"/>
      <c r="FXA816" s="257"/>
      <c r="FXB816" s="257"/>
      <c r="FXC816" s="257"/>
      <c r="FXD816" s="257"/>
      <c r="FXE816" s="257"/>
      <c r="FXF816" s="257"/>
      <c r="FXG816" s="257"/>
      <c r="FXH816" s="257"/>
      <c r="FXI816" s="257"/>
      <c r="FXJ816" s="257"/>
      <c r="FXK816" s="257"/>
      <c r="FXL816" s="257"/>
      <c r="FXM816" s="257"/>
      <c r="FXN816" s="257"/>
      <c r="FXO816" s="257"/>
      <c r="FXP816" s="257"/>
      <c r="FXQ816" s="257"/>
      <c r="FXR816" s="257"/>
      <c r="FXS816" s="257"/>
      <c r="FXT816" s="257"/>
      <c r="FXU816" s="257"/>
      <c r="FXV816" s="257"/>
      <c r="FXW816" s="257"/>
      <c r="FXX816" s="257"/>
      <c r="FXY816" s="257"/>
      <c r="FXZ816" s="257"/>
      <c r="FYA816" s="257"/>
      <c r="FYB816" s="257"/>
      <c r="FYC816" s="257"/>
      <c r="FYD816" s="257"/>
      <c r="FYE816" s="257"/>
      <c r="FYF816" s="257"/>
      <c r="FYG816" s="257"/>
      <c r="FYH816" s="257"/>
      <c r="FYI816" s="257"/>
      <c r="FYJ816" s="257"/>
      <c r="FYK816" s="257"/>
      <c r="FYL816" s="257"/>
      <c r="FYM816" s="257"/>
      <c r="FYN816" s="257"/>
      <c r="FYO816" s="257"/>
      <c r="FYP816" s="257"/>
      <c r="FYQ816" s="257"/>
      <c r="FYR816" s="257"/>
      <c r="FYS816" s="257"/>
      <c r="FYT816" s="257"/>
      <c r="FYU816" s="257"/>
      <c r="FYV816" s="257"/>
      <c r="FYW816" s="257"/>
      <c r="FYX816" s="257"/>
      <c r="FYY816" s="257"/>
      <c r="FYZ816" s="257"/>
      <c r="FZA816" s="257"/>
      <c r="FZB816" s="257"/>
      <c r="FZC816" s="257"/>
      <c r="FZD816" s="257"/>
      <c r="FZE816" s="257"/>
      <c r="FZF816" s="257"/>
      <c r="FZG816" s="257"/>
      <c r="FZH816" s="257"/>
      <c r="FZI816" s="257"/>
      <c r="FZJ816" s="257"/>
      <c r="FZK816" s="257"/>
      <c r="FZL816" s="257"/>
      <c r="FZM816" s="257"/>
      <c r="FZN816" s="257"/>
      <c r="FZO816" s="257"/>
      <c r="FZP816" s="257"/>
      <c r="FZQ816" s="257"/>
      <c r="FZR816" s="257"/>
      <c r="FZS816" s="257"/>
      <c r="FZT816" s="257"/>
      <c r="FZU816" s="257"/>
      <c r="FZV816" s="257"/>
      <c r="FZW816" s="257"/>
      <c r="FZX816" s="257"/>
      <c r="FZY816" s="257"/>
      <c r="FZZ816" s="257"/>
      <c r="GAA816" s="257"/>
      <c r="GAB816" s="257"/>
      <c r="GAC816" s="257"/>
      <c r="GAD816" s="257"/>
      <c r="GAE816" s="257"/>
      <c r="GAF816" s="257"/>
      <c r="GAG816" s="257"/>
      <c r="GAH816" s="257"/>
      <c r="GAI816" s="257"/>
      <c r="GAJ816" s="257"/>
      <c r="GAK816" s="257"/>
      <c r="GAL816" s="257"/>
      <c r="GAM816" s="257"/>
      <c r="GAN816" s="257"/>
      <c r="GAO816" s="257"/>
      <c r="GAP816" s="257"/>
      <c r="GAQ816" s="257"/>
      <c r="GAR816" s="257"/>
      <c r="GAS816" s="257"/>
      <c r="GAT816" s="257"/>
      <c r="GAU816" s="257"/>
      <c r="GAV816" s="257"/>
      <c r="GAW816" s="257"/>
      <c r="GAX816" s="257"/>
      <c r="GAY816" s="257"/>
      <c r="GAZ816" s="257"/>
      <c r="GBA816" s="257"/>
      <c r="GBB816" s="257"/>
      <c r="GBC816" s="257"/>
      <c r="GBD816" s="257"/>
      <c r="GBE816" s="257"/>
      <c r="GBF816" s="257"/>
      <c r="GBG816" s="257"/>
      <c r="GBH816" s="257"/>
      <c r="GBI816" s="257"/>
      <c r="GBJ816" s="257"/>
      <c r="GBK816" s="257"/>
      <c r="GBL816" s="257"/>
      <c r="GBM816" s="257"/>
      <c r="GBN816" s="257"/>
      <c r="GBO816" s="257"/>
      <c r="GBP816" s="257"/>
      <c r="GBQ816" s="257"/>
      <c r="GBR816" s="257"/>
      <c r="GBS816" s="257"/>
      <c r="GBT816" s="257"/>
      <c r="GBU816" s="257"/>
      <c r="GBV816" s="257"/>
      <c r="GBW816" s="257"/>
      <c r="GBX816" s="257"/>
      <c r="GBY816" s="257"/>
      <c r="GBZ816" s="257"/>
      <c r="GCA816" s="257"/>
      <c r="GCB816" s="257"/>
      <c r="GCC816" s="257"/>
      <c r="GCD816" s="257"/>
      <c r="GCE816" s="257"/>
      <c r="GCF816" s="257"/>
      <c r="GCG816" s="257"/>
      <c r="GCH816" s="257"/>
      <c r="GCI816" s="257"/>
      <c r="GCJ816" s="257"/>
      <c r="GCK816" s="257"/>
      <c r="GCL816" s="257"/>
      <c r="GCM816" s="257"/>
      <c r="GCN816" s="257"/>
      <c r="GCO816" s="257"/>
      <c r="GCP816" s="257"/>
      <c r="GCQ816" s="257"/>
      <c r="GCR816" s="257"/>
      <c r="GCS816" s="257"/>
      <c r="GCT816" s="257"/>
      <c r="GCU816" s="257"/>
      <c r="GCV816" s="257"/>
      <c r="GCW816" s="257"/>
      <c r="GCX816" s="257"/>
      <c r="GCY816" s="257"/>
      <c r="GCZ816" s="257"/>
      <c r="GDA816" s="257"/>
      <c r="GDB816" s="257"/>
      <c r="GDC816" s="257"/>
      <c r="GDD816" s="257"/>
      <c r="GDE816" s="257"/>
      <c r="GDF816" s="257"/>
      <c r="GDG816" s="257"/>
      <c r="GDH816" s="257"/>
      <c r="GDI816" s="257"/>
      <c r="GDJ816" s="257"/>
      <c r="GDK816" s="257"/>
      <c r="GDL816" s="257"/>
      <c r="GDM816" s="257"/>
      <c r="GDN816" s="257"/>
      <c r="GDO816" s="257"/>
      <c r="GDP816" s="257"/>
      <c r="GDQ816" s="257"/>
      <c r="GDR816" s="257"/>
      <c r="GDS816" s="257"/>
      <c r="GDT816" s="257"/>
      <c r="GDU816" s="257"/>
      <c r="GDV816" s="257"/>
      <c r="GDW816" s="257"/>
      <c r="GDX816" s="257"/>
      <c r="GDY816" s="257"/>
      <c r="GDZ816" s="257"/>
      <c r="GEA816" s="257"/>
      <c r="GEB816" s="257"/>
      <c r="GEC816" s="257"/>
      <c r="GED816" s="257"/>
      <c r="GEE816" s="257"/>
      <c r="GEF816" s="257"/>
      <c r="GEG816" s="257"/>
      <c r="GEH816" s="257"/>
      <c r="GEI816" s="257"/>
      <c r="GEJ816" s="257"/>
      <c r="GEK816" s="257"/>
      <c r="GEL816" s="257"/>
      <c r="GEM816" s="257"/>
      <c r="GEN816" s="257"/>
      <c r="GEO816" s="257"/>
      <c r="GEP816" s="257"/>
      <c r="GEQ816" s="257"/>
      <c r="GER816" s="257"/>
      <c r="GES816" s="257"/>
      <c r="GET816" s="257"/>
      <c r="GEU816" s="257"/>
      <c r="GEV816" s="257"/>
      <c r="GEW816" s="257"/>
      <c r="GEX816" s="257"/>
      <c r="GEY816" s="257"/>
      <c r="GEZ816" s="257"/>
      <c r="GFA816" s="257"/>
      <c r="GFB816" s="257"/>
      <c r="GFC816" s="257"/>
      <c r="GFD816" s="257"/>
      <c r="GFE816" s="257"/>
      <c r="GFF816" s="257"/>
      <c r="GFG816" s="257"/>
      <c r="GFH816" s="257"/>
      <c r="GFI816" s="257"/>
      <c r="GFJ816" s="257"/>
      <c r="GFK816" s="257"/>
      <c r="GFL816" s="257"/>
      <c r="GFM816" s="257"/>
      <c r="GFN816" s="257"/>
      <c r="GFO816" s="257"/>
      <c r="GFP816" s="257"/>
      <c r="GFQ816" s="257"/>
      <c r="GFR816" s="257"/>
      <c r="GFS816" s="257"/>
      <c r="GFT816" s="257"/>
      <c r="GFU816" s="257"/>
      <c r="GFV816" s="257"/>
      <c r="GFW816" s="257"/>
      <c r="GFX816" s="257"/>
      <c r="GFY816" s="257"/>
      <c r="GFZ816" s="257"/>
      <c r="GGA816" s="257"/>
      <c r="GGB816" s="257"/>
      <c r="GGC816" s="257"/>
      <c r="GGD816" s="257"/>
      <c r="GGE816" s="257"/>
      <c r="GGF816" s="257"/>
      <c r="GGG816" s="257"/>
      <c r="GGH816" s="257"/>
      <c r="GGI816" s="257"/>
      <c r="GGJ816" s="257"/>
      <c r="GGK816" s="257"/>
      <c r="GGL816" s="257"/>
      <c r="GGM816" s="257"/>
      <c r="GGN816" s="257"/>
      <c r="GGO816" s="257"/>
      <c r="GGP816" s="257"/>
      <c r="GGQ816" s="257"/>
      <c r="GGR816" s="257"/>
      <c r="GGS816" s="257"/>
      <c r="GGT816" s="257"/>
      <c r="GGU816" s="257"/>
      <c r="GGV816" s="257"/>
      <c r="GGW816" s="257"/>
      <c r="GGX816" s="257"/>
      <c r="GGY816" s="257"/>
      <c r="GGZ816" s="257"/>
      <c r="GHA816" s="257"/>
      <c r="GHB816" s="257"/>
      <c r="GHC816" s="257"/>
      <c r="GHD816" s="257"/>
      <c r="GHE816" s="257"/>
      <c r="GHF816" s="257"/>
      <c r="GHG816" s="257"/>
      <c r="GHH816" s="257"/>
      <c r="GHI816" s="257"/>
      <c r="GHJ816" s="257"/>
      <c r="GHK816" s="257"/>
      <c r="GHL816" s="257"/>
      <c r="GHM816" s="257"/>
      <c r="GHN816" s="257"/>
      <c r="GHO816" s="257"/>
      <c r="GHP816" s="257"/>
      <c r="GHQ816" s="257"/>
      <c r="GHR816" s="257"/>
      <c r="GHS816" s="257"/>
      <c r="GHT816" s="257"/>
      <c r="GHU816" s="257"/>
      <c r="GHV816" s="257"/>
      <c r="GHW816" s="257"/>
      <c r="GHX816" s="257"/>
      <c r="GHY816" s="257"/>
      <c r="GHZ816" s="257"/>
      <c r="GIA816" s="257"/>
      <c r="GIB816" s="257"/>
      <c r="GIC816" s="257"/>
      <c r="GID816" s="257"/>
      <c r="GIE816" s="257"/>
      <c r="GIF816" s="257"/>
      <c r="GIG816" s="257"/>
      <c r="GIH816" s="257"/>
      <c r="GII816" s="257"/>
      <c r="GIJ816" s="257"/>
      <c r="GIK816" s="257"/>
      <c r="GIL816" s="257"/>
      <c r="GIM816" s="257"/>
      <c r="GIN816" s="257"/>
      <c r="GIO816" s="257"/>
      <c r="GIP816" s="257"/>
      <c r="GIQ816" s="257"/>
      <c r="GIR816" s="257"/>
      <c r="GIS816" s="257"/>
      <c r="GIT816" s="257"/>
      <c r="GIU816" s="257"/>
      <c r="GIV816" s="257"/>
      <c r="GIW816" s="257"/>
      <c r="GIX816" s="257"/>
      <c r="GIY816" s="257"/>
      <c r="GIZ816" s="257"/>
      <c r="GJA816" s="257"/>
      <c r="GJB816" s="257"/>
      <c r="GJC816" s="257"/>
      <c r="GJD816" s="257"/>
      <c r="GJE816" s="257"/>
      <c r="GJF816" s="257"/>
      <c r="GJG816" s="257"/>
      <c r="GJH816" s="257"/>
      <c r="GJI816" s="257"/>
      <c r="GJJ816" s="257"/>
      <c r="GJK816" s="257"/>
      <c r="GJL816" s="257"/>
      <c r="GJM816" s="257"/>
      <c r="GJN816" s="257"/>
      <c r="GJO816" s="257"/>
      <c r="GJP816" s="257"/>
      <c r="GJQ816" s="257"/>
      <c r="GJR816" s="257"/>
      <c r="GJS816" s="257"/>
      <c r="GJT816" s="257"/>
      <c r="GJU816" s="257"/>
      <c r="GJV816" s="257"/>
      <c r="GJW816" s="257"/>
      <c r="GJX816" s="257"/>
      <c r="GJY816" s="257"/>
      <c r="GJZ816" s="257"/>
      <c r="GKA816" s="257"/>
      <c r="GKB816" s="257"/>
      <c r="GKC816" s="257"/>
      <c r="GKD816" s="257"/>
      <c r="GKE816" s="257"/>
      <c r="GKF816" s="257"/>
      <c r="GKG816" s="257"/>
      <c r="GKH816" s="257"/>
      <c r="GKI816" s="257"/>
      <c r="GKJ816" s="257"/>
      <c r="GKK816" s="257"/>
      <c r="GKL816" s="257"/>
      <c r="GKM816" s="257"/>
      <c r="GKN816" s="257"/>
      <c r="GKO816" s="257"/>
      <c r="GKP816" s="257"/>
      <c r="GKQ816" s="257"/>
      <c r="GKR816" s="257"/>
      <c r="GKS816" s="257"/>
      <c r="GKT816" s="257"/>
      <c r="GKU816" s="257"/>
      <c r="GKV816" s="257"/>
      <c r="GKW816" s="257"/>
      <c r="GKX816" s="257"/>
      <c r="GKY816" s="257"/>
      <c r="GKZ816" s="257"/>
      <c r="GLA816" s="257"/>
      <c r="GLB816" s="257"/>
      <c r="GLC816" s="257"/>
      <c r="GLD816" s="257"/>
      <c r="GLE816" s="257"/>
      <c r="GLF816" s="257"/>
      <c r="GLG816" s="257"/>
      <c r="GLH816" s="257"/>
      <c r="GLI816" s="257"/>
      <c r="GLJ816" s="257"/>
      <c r="GLK816" s="257"/>
      <c r="GLL816" s="257"/>
      <c r="GLM816" s="257"/>
      <c r="GLN816" s="257"/>
      <c r="GLO816" s="257"/>
      <c r="GLP816" s="257"/>
      <c r="GLQ816" s="257"/>
      <c r="GLR816" s="257"/>
      <c r="GLS816" s="257"/>
      <c r="GLT816" s="257"/>
      <c r="GLU816" s="257"/>
      <c r="GLV816" s="257"/>
      <c r="GLW816" s="257"/>
      <c r="GLX816" s="257"/>
      <c r="GLY816" s="257"/>
      <c r="GLZ816" s="257"/>
      <c r="GMA816" s="257"/>
      <c r="GMB816" s="257"/>
      <c r="GMC816" s="257"/>
      <c r="GMD816" s="257"/>
      <c r="GME816" s="257"/>
      <c r="GMF816" s="257"/>
      <c r="GMG816" s="257"/>
      <c r="GMH816" s="257"/>
      <c r="GMI816" s="257"/>
      <c r="GMJ816" s="257"/>
      <c r="GMK816" s="257"/>
      <c r="GML816" s="257"/>
      <c r="GMM816" s="257"/>
      <c r="GMN816" s="257"/>
      <c r="GMO816" s="257"/>
      <c r="GMP816" s="257"/>
      <c r="GMQ816" s="257"/>
      <c r="GMR816" s="257"/>
      <c r="GMS816" s="257"/>
      <c r="GMT816" s="257"/>
      <c r="GMU816" s="257"/>
      <c r="GMV816" s="257"/>
      <c r="GMW816" s="257"/>
      <c r="GMX816" s="257"/>
      <c r="GMY816" s="257"/>
      <c r="GMZ816" s="257"/>
      <c r="GNA816" s="257"/>
      <c r="GNB816" s="257"/>
      <c r="GNC816" s="257"/>
      <c r="GND816" s="257"/>
      <c r="GNE816" s="257"/>
      <c r="GNF816" s="257"/>
      <c r="GNG816" s="257"/>
      <c r="GNH816" s="257"/>
      <c r="GNI816" s="257"/>
      <c r="GNJ816" s="257"/>
      <c r="GNK816" s="257"/>
      <c r="GNL816" s="257"/>
      <c r="GNM816" s="257"/>
      <c r="GNN816" s="257"/>
      <c r="GNO816" s="257"/>
      <c r="GNP816" s="257"/>
      <c r="GNQ816" s="257"/>
      <c r="GNR816" s="257"/>
      <c r="GNS816" s="257"/>
      <c r="GNT816" s="257"/>
      <c r="GNU816" s="257"/>
      <c r="GNV816" s="257"/>
      <c r="GNW816" s="257"/>
      <c r="GNX816" s="257"/>
      <c r="GNY816" s="257"/>
      <c r="GNZ816" s="257"/>
      <c r="GOA816" s="257"/>
      <c r="GOB816" s="257"/>
      <c r="GOC816" s="257"/>
      <c r="GOD816" s="257"/>
      <c r="GOE816" s="257"/>
      <c r="GOF816" s="257"/>
      <c r="GOG816" s="257"/>
      <c r="GOH816" s="257"/>
      <c r="GOI816" s="257"/>
      <c r="GOJ816" s="257"/>
      <c r="GOK816" s="257"/>
      <c r="GOL816" s="257"/>
      <c r="GOM816" s="257"/>
      <c r="GON816" s="257"/>
      <c r="GOO816" s="257"/>
      <c r="GOP816" s="257"/>
      <c r="GOQ816" s="257"/>
      <c r="GOR816" s="257"/>
      <c r="GOS816" s="257"/>
      <c r="GOT816" s="257"/>
      <c r="GOU816" s="257"/>
      <c r="GOV816" s="257"/>
      <c r="GOW816" s="257"/>
      <c r="GOX816" s="257"/>
      <c r="GOY816" s="257"/>
      <c r="GOZ816" s="257"/>
      <c r="GPA816" s="257"/>
      <c r="GPB816" s="257"/>
      <c r="GPC816" s="257"/>
      <c r="GPD816" s="257"/>
      <c r="GPE816" s="257"/>
      <c r="GPF816" s="257"/>
      <c r="GPG816" s="257"/>
      <c r="GPH816" s="257"/>
      <c r="GPI816" s="257"/>
      <c r="GPJ816" s="257"/>
      <c r="GPK816" s="257"/>
      <c r="GPL816" s="257"/>
      <c r="GPM816" s="257"/>
      <c r="GPN816" s="257"/>
      <c r="GPO816" s="257"/>
      <c r="GPP816" s="257"/>
      <c r="GPQ816" s="257"/>
      <c r="GPR816" s="257"/>
      <c r="GPS816" s="257"/>
      <c r="GPT816" s="257"/>
      <c r="GPU816" s="257"/>
      <c r="GPV816" s="257"/>
      <c r="GPW816" s="257"/>
      <c r="GPX816" s="257"/>
      <c r="GPY816" s="257"/>
      <c r="GPZ816" s="257"/>
      <c r="GQA816" s="257"/>
      <c r="GQB816" s="257"/>
      <c r="GQC816" s="257"/>
      <c r="GQD816" s="257"/>
      <c r="GQE816" s="257"/>
      <c r="GQF816" s="257"/>
      <c r="GQG816" s="257"/>
      <c r="GQH816" s="257"/>
      <c r="GQI816" s="257"/>
      <c r="GQJ816" s="257"/>
      <c r="GQK816" s="257"/>
      <c r="GQL816" s="257"/>
      <c r="GQM816" s="257"/>
      <c r="GQN816" s="257"/>
      <c r="GQO816" s="257"/>
      <c r="GQP816" s="257"/>
      <c r="GQQ816" s="257"/>
      <c r="GQR816" s="257"/>
      <c r="GQS816" s="257"/>
      <c r="GQT816" s="257"/>
      <c r="GQU816" s="257"/>
      <c r="GQV816" s="257"/>
      <c r="GQW816" s="257"/>
      <c r="GQX816" s="257"/>
      <c r="GQY816" s="257"/>
      <c r="GQZ816" s="257"/>
      <c r="GRA816" s="257"/>
      <c r="GRB816" s="257"/>
      <c r="GRC816" s="257"/>
      <c r="GRD816" s="257"/>
      <c r="GRE816" s="257"/>
      <c r="GRF816" s="257"/>
      <c r="GRG816" s="257"/>
      <c r="GRH816" s="257"/>
      <c r="GRI816" s="257"/>
      <c r="GRJ816" s="257"/>
      <c r="GRK816" s="257"/>
      <c r="GRL816" s="257"/>
      <c r="GRM816" s="257"/>
      <c r="GRN816" s="257"/>
      <c r="GRO816" s="257"/>
      <c r="GRP816" s="257"/>
      <c r="GRQ816" s="257"/>
      <c r="GRR816" s="257"/>
      <c r="GRS816" s="257"/>
      <c r="GRT816" s="257"/>
      <c r="GRU816" s="257"/>
      <c r="GRV816" s="257"/>
      <c r="GRW816" s="257"/>
      <c r="GRX816" s="257"/>
      <c r="GRY816" s="257"/>
      <c r="GRZ816" s="257"/>
      <c r="GSA816" s="257"/>
      <c r="GSB816" s="257"/>
      <c r="GSC816" s="257"/>
      <c r="GSD816" s="257"/>
      <c r="GSE816" s="257"/>
      <c r="GSF816" s="257"/>
      <c r="GSG816" s="257"/>
      <c r="GSH816" s="257"/>
      <c r="GSI816" s="257"/>
      <c r="GSJ816" s="257"/>
      <c r="GSK816" s="257"/>
      <c r="GSL816" s="257"/>
      <c r="GSM816" s="257"/>
      <c r="GSN816" s="257"/>
      <c r="GSO816" s="257"/>
      <c r="GSP816" s="257"/>
      <c r="GSQ816" s="257"/>
      <c r="GSR816" s="257"/>
      <c r="GSS816" s="257"/>
      <c r="GST816" s="257"/>
      <c r="GSU816" s="257"/>
      <c r="GSV816" s="257"/>
      <c r="GSW816" s="257"/>
      <c r="GSX816" s="257"/>
      <c r="GSY816" s="257"/>
      <c r="GSZ816" s="257"/>
      <c r="GTA816" s="257"/>
      <c r="GTB816" s="257"/>
      <c r="GTC816" s="257"/>
      <c r="GTD816" s="257"/>
      <c r="GTE816" s="257"/>
      <c r="GTF816" s="257"/>
      <c r="GTG816" s="257"/>
      <c r="GTH816" s="257"/>
      <c r="GTI816" s="257"/>
      <c r="GTJ816" s="257"/>
      <c r="GTK816" s="257"/>
      <c r="GTL816" s="257"/>
      <c r="GTM816" s="257"/>
      <c r="GTN816" s="257"/>
      <c r="GTO816" s="257"/>
      <c r="GTP816" s="257"/>
      <c r="GTQ816" s="257"/>
      <c r="GTR816" s="257"/>
      <c r="GTS816" s="257"/>
      <c r="GTT816" s="257"/>
      <c r="GTU816" s="257"/>
      <c r="GTV816" s="257"/>
      <c r="GTW816" s="257"/>
      <c r="GTX816" s="257"/>
      <c r="GTY816" s="257"/>
      <c r="GTZ816" s="257"/>
      <c r="GUA816" s="257"/>
      <c r="GUB816" s="257"/>
      <c r="GUC816" s="257"/>
      <c r="GUD816" s="257"/>
      <c r="GUE816" s="257"/>
      <c r="GUF816" s="257"/>
      <c r="GUG816" s="257"/>
      <c r="GUH816" s="257"/>
      <c r="GUI816" s="257"/>
      <c r="GUJ816" s="257"/>
      <c r="GUK816" s="257"/>
      <c r="GUL816" s="257"/>
      <c r="GUM816" s="257"/>
      <c r="GUN816" s="257"/>
      <c r="GUO816" s="257"/>
      <c r="GUP816" s="257"/>
      <c r="GUQ816" s="257"/>
      <c r="GUR816" s="257"/>
      <c r="GUS816" s="257"/>
      <c r="GUT816" s="257"/>
      <c r="GUU816" s="257"/>
      <c r="GUV816" s="257"/>
      <c r="GUW816" s="257"/>
      <c r="GUX816" s="257"/>
      <c r="GUY816" s="257"/>
      <c r="GUZ816" s="257"/>
      <c r="GVA816" s="257"/>
      <c r="GVB816" s="257"/>
      <c r="GVC816" s="257"/>
      <c r="GVD816" s="257"/>
      <c r="GVE816" s="257"/>
      <c r="GVF816" s="257"/>
      <c r="GVG816" s="257"/>
      <c r="GVH816" s="257"/>
      <c r="GVI816" s="257"/>
      <c r="GVJ816" s="257"/>
      <c r="GVK816" s="257"/>
      <c r="GVL816" s="257"/>
      <c r="GVM816" s="257"/>
      <c r="GVN816" s="257"/>
      <c r="GVO816" s="257"/>
      <c r="GVP816" s="257"/>
      <c r="GVQ816" s="257"/>
      <c r="GVR816" s="257"/>
      <c r="GVS816" s="257"/>
      <c r="GVT816" s="257"/>
      <c r="GVU816" s="257"/>
      <c r="GVV816" s="257"/>
      <c r="GVW816" s="257"/>
      <c r="GVX816" s="257"/>
      <c r="GVY816" s="257"/>
      <c r="GVZ816" s="257"/>
      <c r="GWA816" s="257"/>
      <c r="GWB816" s="257"/>
      <c r="GWC816" s="257"/>
      <c r="GWD816" s="257"/>
      <c r="GWE816" s="257"/>
      <c r="GWF816" s="257"/>
      <c r="GWG816" s="257"/>
      <c r="GWH816" s="257"/>
      <c r="GWI816" s="257"/>
      <c r="GWJ816" s="257"/>
      <c r="GWK816" s="257"/>
      <c r="GWL816" s="257"/>
      <c r="GWM816" s="257"/>
      <c r="GWN816" s="257"/>
      <c r="GWO816" s="257"/>
      <c r="GWP816" s="257"/>
      <c r="GWQ816" s="257"/>
      <c r="GWR816" s="257"/>
      <c r="GWS816" s="257"/>
      <c r="GWT816" s="257"/>
      <c r="GWU816" s="257"/>
      <c r="GWV816" s="257"/>
      <c r="GWW816" s="257"/>
      <c r="GWX816" s="257"/>
      <c r="GWY816" s="257"/>
      <c r="GWZ816" s="257"/>
      <c r="GXA816" s="257"/>
      <c r="GXB816" s="257"/>
      <c r="GXC816" s="257"/>
      <c r="GXD816" s="257"/>
      <c r="GXE816" s="257"/>
      <c r="GXF816" s="257"/>
      <c r="GXG816" s="257"/>
      <c r="GXH816" s="257"/>
      <c r="GXI816" s="257"/>
      <c r="GXJ816" s="257"/>
      <c r="GXK816" s="257"/>
      <c r="GXL816" s="257"/>
      <c r="GXM816" s="257"/>
      <c r="GXN816" s="257"/>
      <c r="GXO816" s="257"/>
      <c r="GXP816" s="257"/>
      <c r="GXQ816" s="257"/>
      <c r="GXR816" s="257"/>
      <c r="GXS816" s="257"/>
      <c r="GXT816" s="257"/>
      <c r="GXU816" s="257"/>
      <c r="GXV816" s="257"/>
      <c r="GXW816" s="257"/>
      <c r="GXX816" s="257"/>
      <c r="GXY816" s="257"/>
      <c r="GXZ816" s="257"/>
      <c r="GYA816" s="257"/>
      <c r="GYB816" s="257"/>
      <c r="GYC816" s="257"/>
      <c r="GYD816" s="257"/>
      <c r="GYE816" s="257"/>
      <c r="GYF816" s="257"/>
      <c r="GYG816" s="257"/>
      <c r="GYH816" s="257"/>
      <c r="GYI816" s="257"/>
      <c r="GYJ816" s="257"/>
      <c r="GYK816" s="257"/>
      <c r="GYL816" s="257"/>
      <c r="GYM816" s="257"/>
      <c r="GYN816" s="257"/>
      <c r="GYO816" s="257"/>
      <c r="GYP816" s="257"/>
      <c r="GYQ816" s="257"/>
      <c r="GYR816" s="257"/>
      <c r="GYS816" s="257"/>
      <c r="GYT816" s="257"/>
      <c r="GYU816" s="257"/>
      <c r="GYV816" s="257"/>
      <c r="GYW816" s="257"/>
      <c r="GYX816" s="257"/>
      <c r="GYY816" s="257"/>
      <c r="GYZ816" s="257"/>
      <c r="GZA816" s="257"/>
      <c r="GZB816" s="257"/>
      <c r="GZC816" s="257"/>
      <c r="GZD816" s="257"/>
      <c r="GZE816" s="257"/>
      <c r="GZF816" s="257"/>
      <c r="GZG816" s="257"/>
      <c r="GZH816" s="257"/>
      <c r="GZI816" s="257"/>
      <c r="GZJ816" s="257"/>
      <c r="GZK816" s="257"/>
      <c r="GZL816" s="257"/>
      <c r="GZM816" s="257"/>
      <c r="GZN816" s="257"/>
      <c r="GZO816" s="257"/>
      <c r="GZP816" s="257"/>
      <c r="GZQ816" s="257"/>
      <c r="GZR816" s="257"/>
      <c r="GZS816" s="257"/>
      <c r="GZT816" s="257"/>
      <c r="GZU816" s="257"/>
      <c r="GZV816" s="257"/>
      <c r="GZW816" s="257"/>
      <c r="GZX816" s="257"/>
      <c r="GZY816" s="257"/>
      <c r="GZZ816" s="257"/>
      <c r="HAA816" s="257"/>
      <c r="HAB816" s="257"/>
      <c r="HAC816" s="257"/>
      <c r="HAD816" s="257"/>
      <c r="HAE816" s="257"/>
      <c r="HAF816" s="257"/>
      <c r="HAG816" s="257"/>
      <c r="HAH816" s="257"/>
      <c r="HAI816" s="257"/>
      <c r="HAJ816" s="257"/>
      <c r="HAK816" s="257"/>
      <c r="HAL816" s="257"/>
      <c r="HAM816" s="257"/>
      <c r="HAN816" s="257"/>
      <c r="HAO816" s="257"/>
      <c r="HAP816" s="257"/>
      <c r="HAQ816" s="257"/>
      <c r="HAR816" s="257"/>
      <c r="HAS816" s="257"/>
      <c r="HAT816" s="257"/>
      <c r="HAU816" s="257"/>
      <c r="HAV816" s="257"/>
      <c r="HAW816" s="257"/>
      <c r="HAX816" s="257"/>
      <c r="HAY816" s="257"/>
      <c r="HAZ816" s="257"/>
      <c r="HBA816" s="257"/>
      <c r="HBB816" s="257"/>
      <c r="HBC816" s="257"/>
      <c r="HBD816" s="257"/>
      <c r="HBE816" s="257"/>
      <c r="HBF816" s="257"/>
      <c r="HBG816" s="257"/>
      <c r="HBH816" s="257"/>
      <c r="HBI816" s="257"/>
      <c r="HBJ816" s="257"/>
      <c r="HBK816" s="257"/>
      <c r="HBL816" s="257"/>
      <c r="HBM816" s="257"/>
      <c r="HBN816" s="257"/>
      <c r="HBO816" s="257"/>
      <c r="HBP816" s="257"/>
      <c r="HBQ816" s="257"/>
      <c r="HBR816" s="257"/>
      <c r="HBS816" s="257"/>
      <c r="HBT816" s="257"/>
      <c r="HBU816" s="257"/>
      <c r="HBV816" s="257"/>
      <c r="HBW816" s="257"/>
      <c r="HBX816" s="257"/>
      <c r="HBY816" s="257"/>
      <c r="HBZ816" s="257"/>
      <c r="HCA816" s="257"/>
      <c r="HCB816" s="257"/>
      <c r="HCC816" s="257"/>
      <c r="HCD816" s="257"/>
      <c r="HCE816" s="257"/>
      <c r="HCF816" s="257"/>
      <c r="HCG816" s="257"/>
      <c r="HCH816" s="257"/>
      <c r="HCI816" s="257"/>
      <c r="HCJ816" s="257"/>
      <c r="HCK816" s="257"/>
      <c r="HCL816" s="257"/>
      <c r="HCM816" s="257"/>
      <c r="HCN816" s="257"/>
      <c r="HCO816" s="257"/>
      <c r="HCP816" s="257"/>
      <c r="HCQ816" s="257"/>
      <c r="HCR816" s="257"/>
      <c r="HCS816" s="257"/>
      <c r="HCT816" s="257"/>
      <c r="HCU816" s="257"/>
      <c r="HCV816" s="257"/>
      <c r="HCW816" s="257"/>
      <c r="HCX816" s="257"/>
      <c r="HCY816" s="257"/>
      <c r="HCZ816" s="257"/>
      <c r="HDA816" s="257"/>
      <c r="HDB816" s="257"/>
      <c r="HDC816" s="257"/>
      <c r="HDD816" s="257"/>
      <c r="HDE816" s="257"/>
      <c r="HDF816" s="257"/>
      <c r="HDG816" s="257"/>
      <c r="HDH816" s="257"/>
      <c r="HDI816" s="257"/>
      <c r="HDJ816" s="257"/>
      <c r="HDK816" s="257"/>
      <c r="HDL816" s="257"/>
      <c r="HDM816" s="257"/>
      <c r="HDN816" s="257"/>
      <c r="HDO816" s="257"/>
      <c r="HDP816" s="257"/>
      <c r="HDQ816" s="257"/>
      <c r="HDR816" s="257"/>
      <c r="HDS816" s="257"/>
      <c r="HDT816" s="257"/>
      <c r="HDU816" s="257"/>
      <c r="HDV816" s="257"/>
      <c r="HDW816" s="257"/>
      <c r="HDX816" s="257"/>
      <c r="HDY816" s="257"/>
      <c r="HDZ816" s="257"/>
      <c r="HEA816" s="257"/>
      <c r="HEB816" s="257"/>
      <c r="HEC816" s="257"/>
      <c r="HED816" s="257"/>
      <c r="HEE816" s="257"/>
      <c r="HEF816" s="257"/>
      <c r="HEG816" s="257"/>
      <c r="HEH816" s="257"/>
      <c r="HEI816" s="257"/>
      <c r="HEJ816" s="257"/>
      <c r="HEK816" s="257"/>
      <c r="HEL816" s="257"/>
      <c r="HEM816" s="257"/>
      <c r="HEN816" s="257"/>
      <c r="HEO816" s="257"/>
      <c r="HEP816" s="257"/>
      <c r="HEQ816" s="257"/>
      <c r="HER816" s="257"/>
      <c r="HES816" s="257"/>
      <c r="HET816" s="257"/>
      <c r="HEU816" s="257"/>
      <c r="HEV816" s="257"/>
      <c r="HEW816" s="257"/>
      <c r="HEX816" s="257"/>
      <c r="HEY816" s="257"/>
      <c r="HEZ816" s="257"/>
      <c r="HFA816" s="257"/>
      <c r="HFB816" s="257"/>
      <c r="HFC816" s="257"/>
      <c r="HFD816" s="257"/>
      <c r="HFE816" s="257"/>
      <c r="HFF816" s="257"/>
      <c r="HFG816" s="257"/>
      <c r="HFH816" s="257"/>
      <c r="HFI816" s="257"/>
      <c r="HFJ816" s="257"/>
      <c r="HFK816" s="257"/>
      <c r="HFL816" s="257"/>
      <c r="HFM816" s="257"/>
      <c r="HFN816" s="257"/>
      <c r="HFO816" s="257"/>
      <c r="HFP816" s="257"/>
      <c r="HFQ816" s="257"/>
      <c r="HFR816" s="257"/>
      <c r="HFS816" s="257"/>
      <c r="HFT816" s="257"/>
      <c r="HFU816" s="257"/>
      <c r="HFV816" s="257"/>
      <c r="HFW816" s="257"/>
      <c r="HFX816" s="257"/>
      <c r="HFY816" s="257"/>
      <c r="HFZ816" s="257"/>
      <c r="HGA816" s="257"/>
      <c r="HGB816" s="257"/>
      <c r="HGC816" s="257"/>
      <c r="HGD816" s="257"/>
      <c r="HGE816" s="257"/>
      <c r="HGF816" s="257"/>
      <c r="HGG816" s="257"/>
      <c r="HGH816" s="257"/>
      <c r="HGI816" s="257"/>
      <c r="HGJ816" s="257"/>
      <c r="HGK816" s="257"/>
      <c r="HGL816" s="257"/>
      <c r="HGM816" s="257"/>
      <c r="HGN816" s="257"/>
      <c r="HGO816" s="257"/>
      <c r="HGP816" s="257"/>
      <c r="HGQ816" s="257"/>
      <c r="HGR816" s="257"/>
      <c r="HGS816" s="257"/>
      <c r="HGT816" s="257"/>
      <c r="HGU816" s="257"/>
      <c r="HGV816" s="257"/>
      <c r="HGW816" s="257"/>
      <c r="HGX816" s="257"/>
      <c r="HGY816" s="257"/>
      <c r="HGZ816" s="257"/>
      <c r="HHA816" s="257"/>
      <c r="HHB816" s="257"/>
      <c r="HHC816" s="257"/>
      <c r="HHD816" s="257"/>
      <c r="HHE816" s="257"/>
      <c r="HHF816" s="257"/>
      <c r="HHG816" s="257"/>
      <c r="HHH816" s="257"/>
      <c r="HHI816" s="257"/>
      <c r="HHJ816" s="257"/>
      <c r="HHK816" s="257"/>
      <c r="HHL816" s="257"/>
      <c r="HHM816" s="257"/>
      <c r="HHN816" s="257"/>
      <c r="HHO816" s="257"/>
      <c r="HHP816" s="257"/>
      <c r="HHQ816" s="257"/>
      <c r="HHR816" s="257"/>
      <c r="HHS816" s="257"/>
      <c r="HHT816" s="257"/>
      <c r="HHU816" s="257"/>
      <c r="HHV816" s="257"/>
      <c r="HHW816" s="257"/>
      <c r="HHX816" s="257"/>
      <c r="HHY816" s="257"/>
      <c r="HHZ816" s="257"/>
      <c r="HIA816" s="257"/>
      <c r="HIB816" s="257"/>
      <c r="HIC816" s="257"/>
      <c r="HID816" s="257"/>
      <c r="HIE816" s="257"/>
      <c r="HIF816" s="257"/>
      <c r="HIG816" s="257"/>
      <c r="HIH816" s="257"/>
      <c r="HII816" s="257"/>
      <c r="HIJ816" s="257"/>
      <c r="HIK816" s="257"/>
      <c r="HIL816" s="257"/>
      <c r="HIM816" s="257"/>
      <c r="HIN816" s="257"/>
      <c r="HIO816" s="257"/>
      <c r="HIP816" s="257"/>
      <c r="HIQ816" s="257"/>
      <c r="HIR816" s="257"/>
      <c r="HIS816" s="257"/>
      <c r="HIT816" s="257"/>
      <c r="HIU816" s="257"/>
      <c r="HIV816" s="257"/>
      <c r="HIW816" s="257"/>
      <c r="HIX816" s="257"/>
      <c r="HIY816" s="257"/>
      <c r="HIZ816" s="257"/>
      <c r="HJA816" s="257"/>
      <c r="HJB816" s="257"/>
      <c r="HJC816" s="257"/>
      <c r="HJD816" s="257"/>
      <c r="HJE816" s="257"/>
      <c r="HJF816" s="257"/>
      <c r="HJG816" s="257"/>
      <c r="HJH816" s="257"/>
      <c r="HJI816" s="257"/>
      <c r="HJJ816" s="257"/>
      <c r="HJK816" s="257"/>
      <c r="HJL816" s="257"/>
      <c r="HJM816" s="257"/>
      <c r="HJN816" s="257"/>
      <c r="HJO816" s="257"/>
      <c r="HJP816" s="257"/>
      <c r="HJQ816" s="257"/>
      <c r="HJR816" s="257"/>
      <c r="HJS816" s="257"/>
      <c r="HJT816" s="257"/>
      <c r="HJU816" s="257"/>
      <c r="HJV816" s="257"/>
      <c r="HJW816" s="257"/>
      <c r="HJX816" s="257"/>
      <c r="HJY816" s="257"/>
      <c r="HJZ816" s="257"/>
      <c r="HKA816" s="257"/>
      <c r="HKB816" s="257"/>
      <c r="HKC816" s="257"/>
      <c r="HKD816" s="257"/>
      <c r="HKE816" s="257"/>
      <c r="HKF816" s="257"/>
      <c r="HKG816" s="257"/>
      <c r="HKH816" s="257"/>
      <c r="HKI816" s="257"/>
      <c r="HKJ816" s="257"/>
      <c r="HKK816" s="257"/>
      <c r="HKL816" s="257"/>
      <c r="HKM816" s="257"/>
      <c r="HKN816" s="257"/>
      <c r="HKO816" s="257"/>
      <c r="HKP816" s="257"/>
      <c r="HKQ816" s="257"/>
      <c r="HKR816" s="257"/>
      <c r="HKS816" s="257"/>
      <c r="HKT816" s="257"/>
      <c r="HKU816" s="257"/>
      <c r="HKV816" s="257"/>
      <c r="HKW816" s="257"/>
      <c r="HKX816" s="257"/>
      <c r="HKY816" s="257"/>
      <c r="HKZ816" s="257"/>
      <c r="HLA816" s="257"/>
      <c r="HLB816" s="257"/>
      <c r="HLC816" s="257"/>
      <c r="HLD816" s="257"/>
      <c r="HLE816" s="257"/>
      <c r="HLF816" s="257"/>
      <c r="HLG816" s="257"/>
      <c r="HLH816" s="257"/>
      <c r="HLI816" s="257"/>
      <c r="HLJ816" s="257"/>
      <c r="HLK816" s="257"/>
      <c r="HLL816" s="257"/>
      <c r="HLM816" s="257"/>
      <c r="HLN816" s="257"/>
      <c r="HLO816" s="257"/>
      <c r="HLP816" s="257"/>
      <c r="HLQ816" s="257"/>
      <c r="HLR816" s="257"/>
      <c r="HLS816" s="257"/>
      <c r="HLT816" s="257"/>
      <c r="HLU816" s="257"/>
      <c r="HLV816" s="257"/>
      <c r="HLW816" s="257"/>
      <c r="HLX816" s="257"/>
      <c r="HLY816" s="257"/>
      <c r="HLZ816" s="257"/>
      <c r="HMA816" s="257"/>
      <c r="HMB816" s="257"/>
      <c r="HMC816" s="257"/>
      <c r="HMD816" s="257"/>
      <c r="HME816" s="257"/>
      <c r="HMF816" s="257"/>
      <c r="HMG816" s="257"/>
      <c r="HMH816" s="257"/>
      <c r="HMI816" s="257"/>
      <c r="HMJ816" s="257"/>
      <c r="HMK816" s="257"/>
      <c r="HML816" s="257"/>
      <c r="HMM816" s="257"/>
      <c r="HMN816" s="257"/>
      <c r="HMO816" s="257"/>
      <c r="HMP816" s="257"/>
      <c r="HMQ816" s="257"/>
      <c r="HMR816" s="257"/>
      <c r="HMS816" s="257"/>
      <c r="HMT816" s="257"/>
      <c r="HMU816" s="257"/>
      <c r="HMV816" s="257"/>
      <c r="HMW816" s="257"/>
      <c r="HMX816" s="257"/>
      <c r="HMY816" s="257"/>
      <c r="HMZ816" s="257"/>
      <c r="HNA816" s="257"/>
      <c r="HNB816" s="257"/>
      <c r="HNC816" s="257"/>
      <c r="HND816" s="257"/>
      <c r="HNE816" s="257"/>
      <c r="HNF816" s="257"/>
      <c r="HNG816" s="257"/>
      <c r="HNH816" s="257"/>
      <c r="HNI816" s="257"/>
      <c r="HNJ816" s="257"/>
      <c r="HNK816" s="257"/>
      <c r="HNL816" s="257"/>
      <c r="HNM816" s="257"/>
      <c r="HNN816" s="257"/>
      <c r="HNO816" s="257"/>
      <c r="HNP816" s="257"/>
      <c r="HNQ816" s="257"/>
      <c r="HNR816" s="257"/>
      <c r="HNS816" s="257"/>
      <c r="HNT816" s="257"/>
      <c r="HNU816" s="257"/>
      <c r="HNV816" s="257"/>
      <c r="HNW816" s="257"/>
      <c r="HNX816" s="257"/>
      <c r="HNY816" s="257"/>
      <c r="HNZ816" s="257"/>
      <c r="HOA816" s="257"/>
      <c r="HOB816" s="257"/>
      <c r="HOC816" s="257"/>
      <c r="HOD816" s="257"/>
      <c r="HOE816" s="257"/>
      <c r="HOF816" s="257"/>
      <c r="HOG816" s="257"/>
      <c r="HOH816" s="257"/>
      <c r="HOI816" s="257"/>
      <c r="HOJ816" s="257"/>
      <c r="HOK816" s="257"/>
      <c r="HOL816" s="257"/>
      <c r="HOM816" s="257"/>
      <c r="HON816" s="257"/>
      <c r="HOO816" s="257"/>
      <c r="HOP816" s="257"/>
      <c r="HOQ816" s="257"/>
      <c r="HOR816" s="257"/>
      <c r="HOS816" s="257"/>
      <c r="HOT816" s="257"/>
      <c r="HOU816" s="257"/>
      <c r="HOV816" s="257"/>
      <c r="HOW816" s="257"/>
      <c r="HOX816" s="257"/>
      <c r="HOY816" s="257"/>
      <c r="HOZ816" s="257"/>
      <c r="HPA816" s="257"/>
      <c r="HPB816" s="257"/>
      <c r="HPC816" s="257"/>
      <c r="HPD816" s="257"/>
      <c r="HPE816" s="257"/>
      <c r="HPF816" s="257"/>
      <c r="HPG816" s="257"/>
      <c r="HPH816" s="257"/>
      <c r="HPI816" s="257"/>
      <c r="HPJ816" s="257"/>
      <c r="HPK816" s="257"/>
      <c r="HPL816" s="257"/>
      <c r="HPM816" s="257"/>
      <c r="HPN816" s="257"/>
      <c r="HPO816" s="257"/>
      <c r="HPP816" s="257"/>
      <c r="HPQ816" s="257"/>
      <c r="HPR816" s="257"/>
      <c r="HPS816" s="257"/>
      <c r="HPT816" s="257"/>
      <c r="HPU816" s="257"/>
      <c r="HPV816" s="257"/>
      <c r="HPW816" s="257"/>
      <c r="HPX816" s="257"/>
      <c r="HPY816" s="257"/>
      <c r="HPZ816" s="257"/>
      <c r="HQA816" s="257"/>
      <c r="HQB816" s="257"/>
      <c r="HQC816" s="257"/>
      <c r="HQD816" s="257"/>
      <c r="HQE816" s="257"/>
      <c r="HQF816" s="257"/>
      <c r="HQG816" s="257"/>
      <c r="HQH816" s="257"/>
      <c r="HQI816" s="257"/>
      <c r="HQJ816" s="257"/>
      <c r="HQK816" s="257"/>
      <c r="HQL816" s="257"/>
      <c r="HQM816" s="257"/>
      <c r="HQN816" s="257"/>
      <c r="HQO816" s="257"/>
      <c r="HQP816" s="257"/>
      <c r="HQQ816" s="257"/>
      <c r="HQR816" s="257"/>
      <c r="HQS816" s="257"/>
      <c r="HQT816" s="257"/>
      <c r="HQU816" s="257"/>
      <c r="HQV816" s="257"/>
      <c r="HQW816" s="257"/>
      <c r="HQX816" s="257"/>
      <c r="HQY816" s="257"/>
      <c r="HQZ816" s="257"/>
      <c r="HRA816" s="257"/>
      <c r="HRB816" s="257"/>
      <c r="HRC816" s="257"/>
      <c r="HRD816" s="257"/>
      <c r="HRE816" s="257"/>
      <c r="HRF816" s="257"/>
      <c r="HRG816" s="257"/>
      <c r="HRH816" s="257"/>
      <c r="HRI816" s="257"/>
      <c r="HRJ816" s="257"/>
      <c r="HRK816" s="257"/>
      <c r="HRL816" s="257"/>
      <c r="HRM816" s="257"/>
      <c r="HRN816" s="257"/>
      <c r="HRO816" s="257"/>
      <c r="HRP816" s="257"/>
      <c r="HRQ816" s="257"/>
      <c r="HRR816" s="257"/>
      <c r="HRS816" s="257"/>
      <c r="HRT816" s="257"/>
      <c r="HRU816" s="257"/>
      <c r="HRV816" s="257"/>
      <c r="HRW816" s="257"/>
      <c r="HRX816" s="257"/>
      <c r="HRY816" s="257"/>
      <c r="HRZ816" s="257"/>
      <c r="HSA816" s="257"/>
      <c r="HSB816" s="257"/>
      <c r="HSC816" s="257"/>
      <c r="HSD816" s="257"/>
      <c r="HSE816" s="257"/>
      <c r="HSF816" s="257"/>
      <c r="HSG816" s="257"/>
      <c r="HSH816" s="257"/>
      <c r="HSI816" s="257"/>
      <c r="HSJ816" s="257"/>
      <c r="HSK816" s="257"/>
      <c r="HSL816" s="257"/>
      <c r="HSM816" s="257"/>
      <c r="HSN816" s="257"/>
      <c r="HSO816" s="257"/>
      <c r="HSP816" s="257"/>
      <c r="HSQ816" s="257"/>
      <c r="HSR816" s="257"/>
      <c r="HSS816" s="257"/>
      <c r="HST816" s="257"/>
      <c r="HSU816" s="257"/>
      <c r="HSV816" s="257"/>
      <c r="HSW816" s="257"/>
      <c r="HSX816" s="257"/>
      <c r="HSY816" s="257"/>
      <c r="HSZ816" s="257"/>
      <c r="HTA816" s="257"/>
      <c r="HTB816" s="257"/>
      <c r="HTC816" s="257"/>
      <c r="HTD816" s="257"/>
      <c r="HTE816" s="257"/>
      <c r="HTF816" s="257"/>
      <c r="HTG816" s="257"/>
      <c r="HTH816" s="257"/>
      <c r="HTI816" s="257"/>
      <c r="HTJ816" s="257"/>
      <c r="HTK816" s="257"/>
      <c r="HTL816" s="257"/>
      <c r="HTM816" s="257"/>
      <c r="HTN816" s="257"/>
      <c r="HTO816" s="257"/>
      <c r="HTP816" s="257"/>
      <c r="HTQ816" s="257"/>
      <c r="HTR816" s="257"/>
      <c r="HTS816" s="257"/>
      <c r="HTT816" s="257"/>
      <c r="HTU816" s="257"/>
      <c r="HTV816" s="257"/>
      <c r="HTW816" s="257"/>
      <c r="HTX816" s="257"/>
      <c r="HTY816" s="257"/>
      <c r="HTZ816" s="257"/>
      <c r="HUA816" s="257"/>
      <c r="HUB816" s="257"/>
      <c r="HUC816" s="257"/>
      <c r="HUD816" s="257"/>
      <c r="HUE816" s="257"/>
      <c r="HUF816" s="257"/>
      <c r="HUG816" s="257"/>
      <c r="HUH816" s="257"/>
      <c r="HUI816" s="257"/>
      <c r="HUJ816" s="257"/>
      <c r="HUK816" s="257"/>
      <c r="HUL816" s="257"/>
      <c r="HUM816" s="257"/>
      <c r="HUN816" s="257"/>
      <c r="HUO816" s="257"/>
      <c r="HUP816" s="257"/>
      <c r="HUQ816" s="257"/>
      <c r="HUR816" s="257"/>
      <c r="HUS816" s="257"/>
      <c r="HUT816" s="257"/>
      <c r="HUU816" s="257"/>
      <c r="HUV816" s="257"/>
      <c r="HUW816" s="257"/>
      <c r="HUX816" s="257"/>
      <c r="HUY816" s="257"/>
      <c r="HUZ816" s="257"/>
      <c r="HVA816" s="257"/>
      <c r="HVB816" s="257"/>
      <c r="HVC816" s="257"/>
      <c r="HVD816" s="257"/>
      <c r="HVE816" s="257"/>
      <c r="HVF816" s="257"/>
      <c r="HVG816" s="257"/>
      <c r="HVH816" s="257"/>
      <c r="HVI816" s="257"/>
      <c r="HVJ816" s="257"/>
      <c r="HVK816" s="257"/>
      <c r="HVL816" s="257"/>
      <c r="HVM816" s="257"/>
      <c r="HVN816" s="257"/>
      <c r="HVO816" s="257"/>
      <c r="HVP816" s="257"/>
      <c r="HVQ816" s="257"/>
      <c r="HVR816" s="257"/>
      <c r="HVS816" s="257"/>
      <c r="HVT816" s="257"/>
      <c r="HVU816" s="257"/>
      <c r="HVV816" s="257"/>
      <c r="HVW816" s="257"/>
      <c r="HVX816" s="257"/>
      <c r="HVY816" s="257"/>
      <c r="HVZ816" s="257"/>
      <c r="HWA816" s="257"/>
      <c r="HWB816" s="257"/>
      <c r="HWC816" s="257"/>
      <c r="HWD816" s="257"/>
      <c r="HWE816" s="257"/>
      <c r="HWF816" s="257"/>
      <c r="HWG816" s="257"/>
      <c r="HWH816" s="257"/>
      <c r="HWI816" s="257"/>
      <c r="HWJ816" s="257"/>
      <c r="HWK816" s="257"/>
      <c r="HWL816" s="257"/>
      <c r="HWM816" s="257"/>
      <c r="HWN816" s="257"/>
      <c r="HWO816" s="257"/>
      <c r="HWP816" s="257"/>
      <c r="HWQ816" s="257"/>
      <c r="HWR816" s="257"/>
      <c r="HWS816" s="257"/>
      <c r="HWT816" s="257"/>
      <c r="HWU816" s="257"/>
      <c r="HWV816" s="257"/>
      <c r="HWW816" s="257"/>
      <c r="HWX816" s="257"/>
      <c r="HWY816" s="257"/>
      <c r="HWZ816" s="257"/>
      <c r="HXA816" s="257"/>
      <c r="HXB816" s="257"/>
      <c r="HXC816" s="257"/>
      <c r="HXD816" s="257"/>
      <c r="HXE816" s="257"/>
      <c r="HXF816" s="257"/>
      <c r="HXG816" s="257"/>
      <c r="HXH816" s="257"/>
      <c r="HXI816" s="257"/>
      <c r="HXJ816" s="257"/>
      <c r="HXK816" s="257"/>
      <c r="HXL816" s="257"/>
      <c r="HXM816" s="257"/>
      <c r="HXN816" s="257"/>
      <c r="HXO816" s="257"/>
      <c r="HXP816" s="257"/>
      <c r="HXQ816" s="257"/>
      <c r="HXR816" s="257"/>
      <c r="HXS816" s="257"/>
      <c r="HXT816" s="257"/>
      <c r="HXU816" s="257"/>
      <c r="HXV816" s="257"/>
      <c r="HXW816" s="257"/>
      <c r="HXX816" s="257"/>
      <c r="HXY816" s="257"/>
      <c r="HXZ816" s="257"/>
      <c r="HYA816" s="257"/>
      <c r="HYB816" s="257"/>
      <c r="HYC816" s="257"/>
      <c r="HYD816" s="257"/>
      <c r="HYE816" s="257"/>
      <c r="HYF816" s="257"/>
      <c r="HYG816" s="257"/>
      <c r="HYH816" s="257"/>
      <c r="HYI816" s="257"/>
      <c r="HYJ816" s="257"/>
      <c r="HYK816" s="257"/>
      <c r="HYL816" s="257"/>
      <c r="HYM816" s="257"/>
      <c r="HYN816" s="257"/>
      <c r="HYO816" s="257"/>
      <c r="HYP816" s="257"/>
      <c r="HYQ816" s="257"/>
      <c r="HYR816" s="257"/>
      <c r="HYS816" s="257"/>
      <c r="HYT816" s="257"/>
      <c r="HYU816" s="257"/>
      <c r="HYV816" s="257"/>
      <c r="HYW816" s="257"/>
      <c r="HYX816" s="257"/>
      <c r="HYY816" s="257"/>
      <c r="HYZ816" s="257"/>
      <c r="HZA816" s="257"/>
      <c r="HZB816" s="257"/>
      <c r="HZC816" s="257"/>
      <c r="HZD816" s="257"/>
      <c r="HZE816" s="257"/>
      <c r="HZF816" s="257"/>
      <c r="HZG816" s="257"/>
      <c r="HZH816" s="257"/>
      <c r="HZI816" s="257"/>
      <c r="HZJ816" s="257"/>
      <c r="HZK816" s="257"/>
      <c r="HZL816" s="257"/>
      <c r="HZM816" s="257"/>
      <c r="HZN816" s="257"/>
      <c r="HZO816" s="257"/>
      <c r="HZP816" s="257"/>
      <c r="HZQ816" s="257"/>
      <c r="HZR816" s="257"/>
      <c r="HZS816" s="257"/>
      <c r="HZT816" s="257"/>
      <c r="HZU816" s="257"/>
      <c r="HZV816" s="257"/>
      <c r="HZW816" s="257"/>
      <c r="HZX816" s="257"/>
      <c r="HZY816" s="257"/>
      <c r="HZZ816" s="257"/>
      <c r="IAA816" s="257"/>
      <c r="IAB816" s="257"/>
      <c r="IAC816" s="257"/>
      <c r="IAD816" s="257"/>
      <c r="IAE816" s="257"/>
      <c r="IAF816" s="257"/>
      <c r="IAG816" s="257"/>
      <c r="IAH816" s="257"/>
      <c r="IAI816" s="257"/>
      <c r="IAJ816" s="257"/>
      <c r="IAK816" s="257"/>
      <c r="IAL816" s="257"/>
      <c r="IAM816" s="257"/>
      <c r="IAN816" s="257"/>
      <c r="IAO816" s="257"/>
      <c r="IAP816" s="257"/>
      <c r="IAQ816" s="257"/>
      <c r="IAR816" s="257"/>
      <c r="IAS816" s="257"/>
      <c r="IAT816" s="257"/>
      <c r="IAU816" s="257"/>
      <c r="IAV816" s="257"/>
      <c r="IAW816" s="257"/>
      <c r="IAX816" s="257"/>
      <c r="IAY816" s="257"/>
      <c r="IAZ816" s="257"/>
      <c r="IBA816" s="257"/>
      <c r="IBB816" s="257"/>
      <c r="IBC816" s="257"/>
      <c r="IBD816" s="257"/>
      <c r="IBE816" s="257"/>
      <c r="IBF816" s="257"/>
      <c r="IBG816" s="257"/>
      <c r="IBH816" s="257"/>
      <c r="IBI816" s="257"/>
      <c r="IBJ816" s="257"/>
      <c r="IBK816" s="257"/>
      <c r="IBL816" s="257"/>
      <c r="IBM816" s="257"/>
      <c r="IBN816" s="257"/>
      <c r="IBO816" s="257"/>
      <c r="IBP816" s="257"/>
      <c r="IBQ816" s="257"/>
      <c r="IBR816" s="257"/>
      <c r="IBS816" s="257"/>
      <c r="IBT816" s="257"/>
      <c r="IBU816" s="257"/>
      <c r="IBV816" s="257"/>
      <c r="IBW816" s="257"/>
      <c r="IBX816" s="257"/>
      <c r="IBY816" s="257"/>
      <c r="IBZ816" s="257"/>
      <c r="ICA816" s="257"/>
      <c r="ICB816" s="257"/>
      <c r="ICC816" s="257"/>
      <c r="ICD816" s="257"/>
      <c r="ICE816" s="257"/>
      <c r="ICF816" s="257"/>
      <c r="ICG816" s="257"/>
      <c r="ICH816" s="257"/>
      <c r="ICI816" s="257"/>
      <c r="ICJ816" s="257"/>
      <c r="ICK816" s="257"/>
      <c r="ICL816" s="257"/>
      <c r="ICM816" s="257"/>
      <c r="ICN816" s="257"/>
      <c r="ICO816" s="257"/>
      <c r="ICP816" s="257"/>
      <c r="ICQ816" s="257"/>
      <c r="ICR816" s="257"/>
      <c r="ICS816" s="257"/>
      <c r="ICT816" s="257"/>
      <c r="ICU816" s="257"/>
      <c r="ICV816" s="257"/>
      <c r="ICW816" s="257"/>
      <c r="ICX816" s="257"/>
      <c r="ICY816" s="257"/>
      <c r="ICZ816" s="257"/>
      <c r="IDA816" s="257"/>
      <c r="IDB816" s="257"/>
      <c r="IDC816" s="257"/>
      <c r="IDD816" s="257"/>
      <c r="IDE816" s="257"/>
      <c r="IDF816" s="257"/>
      <c r="IDG816" s="257"/>
      <c r="IDH816" s="257"/>
      <c r="IDI816" s="257"/>
      <c r="IDJ816" s="257"/>
      <c r="IDK816" s="257"/>
      <c r="IDL816" s="257"/>
      <c r="IDM816" s="257"/>
      <c r="IDN816" s="257"/>
      <c r="IDO816" s="257"/>
      <c r="IDP816" s="257"/>
      <c r="IDQ816" s="257"/>
      <c r="IDR816" s="257"/>
      <c r="IDS816" s="257"/>
      <c r="IDT816" s="257"/>
      <c r="IDU816" s="257"/>
      <c r="IDV816" s="257"/>
      <c r="IDW816" s="257"/>
      <c r="IDX816" s="257"/>
      <c r="IDY816" s="257"/>
      <c r="IDZ816" s="257"/>
      <c r="IEA816" s="257"/>
      <c r="IEB816" s="257"/>
      <c r="IEC816" s="257"/>
      <c r="IED816" s="257"/>
      <c r="IEE816" s="257"/>
      <c r="IEF816" s="257"/>
      <c r="IEG816" s="257"/>
      <c r="IEH816" s="257"/>
      <c r="IEI816" s="257"/>
      <c r="IEJ816" s="257"/>
      <c r="IEK816" s="257"/>
      <c r="IEL816" s="257"/>
      <c r="IEM816" s="257"/>
      <c r="IEN816" s="257"/>
      <c r="IEO816" s="257"/>
      <c r="IEP816" s="257"/>
      <c r="IEQ816" s="257"/>
      <c r="IER816" s="257"/>
      <c r="IES816" s="257"/>
      <c r="IET816" s="257"/>
      <c r="IEU816" s="257"/>
      <c r="IEV816" s="257"/>
      <c r="IEW816" s="257"/>
      <c r="IEX816" s="257"/>
      <c r="IEY816" s="257"/>
      <c r="IEZ816" s="257"/>
      <c r="IFA816" s="257"/>
      <c r="IFB816" s="257"/>
      <c r="IFC816" s="257"/>
      <c r="IFD816" s="257"/>
      <c r="IFE816" s="257"/>
      <c r="IFF816" s="257"/>
      <c r="IFG816" s="257"/>
      <c r="IFH816" s="257"/>
      <c r="IFI816" s="257"/>
      <c r="IFJ816" s="257"/>
      <c r="IFK816" s="257"/>
      <c r="IFL816" s="257"/>
      <c r="IFM816" s="257"/>
      <c r="IFN816" s="257"/>
      <c r="IFO816" s="257"/>
      <c r="IFP816" s="257"/>
      <c r="IFQ816" s="257"/>
      <c r="IFR816" s="257"/>
      <c r="IFS816" s="257"/>
      <c r="IFT816" s="257"/>
      <c r="IFU816" s="257"/>
      <c r="IFV816" s="257"/>
      <c r="IFW816" s="257"/>
      <c r="IFX816" s="257"/>
      <c r="IFY816" s="257"/>
      <c r="IFZ816" s="257"/>
      <c r="IGA816" s="257"/>
      <c r="IGB816" s="257"/>
      <c r="IGC816" s="257"/>
      <c r="IGD816" s="257"/>
      <c r="IGE816" s="257"/>
      <c r="IGF816" s="257"/>
      <c r="IGG816" s="257"/>
      <c r="IGH816" s="257"/>
      <c r="IGI816" s="257"/>
      <c r="IGJ816" s="257"/>
      <c r="IGK816" s="257"/>
      <c r="IGL816" s="257"/>
      <c r="IGM816" s="257"/>
      <c r="IGN816" s="257"/>
      <c r="IGO816" s="257"/>
      <c r="IGP816" s="257"/>
      <c r="IGQ816" s="257"/>
      <c r="IGR816" s="257"/>
      <c r="IGS816" s="257"/>
      <c r="IGT816" s="257"/>
      <c r="IGU816" s="257"/>
      <c r="IGV816" s="257"/>
      <c r="IGW816" s="257"/>
      <c r="IGX816" s="257"/>
      <c r="IGY816" s="257"/>
      <c r="IGZ816" s="257"/>
      <c r="IHA816" s="257"/>
      <c r="IHB816" s="257"/>
      <c r="IHC816" s="257"/>
      <c r="IHD816" s="257"/>
      <c r="IHE816" s="257"/>
      <c r="IHF816" s="257"/>
      <c r="IHG816" s="257"/>
      <c r="IHH816" s="257"/>
      <c r="IHI816" s="257"/>
      <c r="IHJ816" s="257"/>
      <c r="IHK816" s="257"/>
      <c r="IHL816" s="257"/>
      <c r="IHM816" s="257"/>
      <c r="IHN816" s="257"/>
      <c r="IHO816" s="257"/>
      <c r="IHP816" s="257"/>
      <c r="IHQ816" s="257"/>
      <c r="IHR816" s="257"/>
      <c r="IHS816" s="257"/>
      <c r="IHT816" s="257"/>
      <c r="IHU816" s="257"/>
      <c r="IHV816" s="257"/>
      <c r="IHW816" s="257"/>
      <c r="IHX816" s="257"/>
      <c r="IHY816" s="257"/>
      <c r="IHZ816" s="257"/>
      <c r="IIA816" s="257"/>
      <c r="IIB816" s="257"/>
      <c r="IIC816" s="257"/>
      <c r="IID816" s="257"/>
      <c r="IIE816" s="257"/>
      <c r="IIF816" s="257"/>
      <c r="IIG816" s="257"/>
      <c r="IIH816" s="257"/>
      <c r="III816" s="257"/>
      <c r="IIJ816" s="257"/>
      <c r="IIK816" s="257"/>
      <c r="IIL816" s="257"/>
      <c r="IIM816" s="257"/>
      <c r="IIN816" s="257"/>
      <c r="IIO816" s="257"/>
      <c r="IIP816" s="257"/>
      <c r="IIQ816" s="257"/>
      <c r="IIR816" s="257"/>
      <c r="IIS816" s="257"/>
      <c r="IIT816" s="257"/>
      <c r="IIU816" s="257"/>
      <c r="IIV816" s="257"/>
      <c r="IIW816" s="257"/>
      <c r="IIX816" s="257"/>
      <c r="IIY816" s="257"/>
      <c r="IIZ816" s="257"/>
      <c r="IJA816" s="257"/>
      <c r="IJB816" s="257"/>
      <c r="IJC816" s="257"/>
      <c r="IJD816" s="257"/>
      <c r="IJE816" s="257"/>
      <c r="IJF816" s="257"/>
      <c r="IJG816" s="257"/>
      <c r="IJH816" s="257"/>
      <c r="IJI816" s="257"/>
      <c r="IJJ816" s="257"/>
      <c r="IJK816" s="257"/>
      <c r="IJL816" s="257"/>
      <c r="IJM816" s="257"/>
      <c r="IJN816" s="257"/>
      <c r="IJO816" s="257"/>
      <c r="IJP816" s="257"/>
      <c r="IJQ816" s="257"/>
      <c r="IJR816" s="257"/>
      <c r="IJS816" s="257"/>
      <c r="IJT816" s="257"/>
      <c r="IJU816" s="257"/>
      <c r="IJV816" s="257"/>
      <c r="IJW816" s="257"/>
      <c r="IJX816" s="257"/>
      <c r="IJY816" s="257"/>
      <c r="IJZ816" s="257"/>
      <c r="IKA816" s="257"/>
      <c r="IKB816" s="257"/>
      <c r="IKC816" s="257"/>
      <c r="IKD816" s="257"/>
      <c r="IKE816" s="257"/>
      <c r="IKF816" s="257"/>
      <c r="IKG816" s="257"/>
      <c r="IKH816" s="257"/>
      <c r="IKI816" s="257"/>
      <c r="IKJ816" s="257"/>
      <c r="IKK816" s="257"/>
      <c r="IKL816" s="257"/>
      <c r="IKM816" s="257"/>
      <c r="IKN816" s="257"/>
      <c r="IKO816" s="257"/>
      <c r="IKP816" s="257"/>
      <c r="IKQ816" s="257"/>
      <c r="IKR816" s="257"/>
      <c r="IKS816" s="257"/>
      <c r="IKT816" s="257"/>
      <c r="IKU816" s="257"/>
      <c r="IKV816" s="257"/>
      <c r="IKW816" s="257"/>
      <c r="IKX816" s="257"/>
      <c r="IKY816" s="257"/>
      <c r="IKZ816" s="257"/>
      <c r="ILA816" s="257"/>
      <c r="ILB816" s="257"/>
      <c r="ILC816" s="257"/>
      <c r="ILD816" s="257"/>
      <c r="ILE816" s="257"/>
      <c r="ILF816" s="257"/>
      <c r="ILG816" s="257"/>
      <c r="ILH816" s="257"/>
      <c r="ILI816" s="257"/>
      <c r="ILJ816" s="257"/>
      <c r="ILK816" s="257"/>
      <c r="ILL816" s="257"/>
      <c r="ILM816" s="257"/>
      <c r="ILN816" s="257"/>
      <c r="ILO816" s="257"/>
      <c r="ILP816" s="257"/>
      <c r="ILQ816" s="257"/>
      <c r="ILR816" s="257"/>
      <c r="ILS816" s="257"/>
      <c r="ILT816" s="257"/>
      <c r="ILU816" s="257"/>
      <c r="ILV816" s="257"/>
      <c r="ILW816" s="257"/>
      <c r="ILX816" s="257"/>
      <c r="ILY816" s="257"/>
      <c r="ILZ816" s="257"/>
      <c r="IMA816" s="257"/>
      <c r="IMB816" s="257"/>
      <c r="IMC816" s="257"/>
      <c r="IMD816" s="257"/>
      <c r="IME816" s="257"/>
      <c r="IMF816" s="257"/>
      <c r="IMG816" s="257"/>
      <c r="IMH816" s="257"/>
      <c r="IMI816" s="257"/>
      <c r="IMJ816" s="257"/>
      <c r="IMK816" s="257"/>
      <c r="IML816" s="257"/>
      <c r="IMM816" s="257"/>
      <c r="IMN816" s="257"/>
      <c r="IMO816" s="257"/>
      <c r="IMP816" s="257"/>
      <c r="IMQ816" s="257"/>
      <c r="IMR816" s="257"/>
      <c r="IMS816" s="257"/>
      <c r="IMT816" s="257"/>
      <c r="IMU816" s="257"/>
      <c r="IMV816" s="257"/>
      <c r="IMW816" s="257"/>
      <c r="IMX816" s="257"/>
      <c r="IMY816" s="257"/>
      <c r="IMZ816" s="257"/>
      <c r="INA816" s="257"/>
      <c r="INB816" s="257"/>
      <c r="INC816" s="257"/>
      <c r="IND816" s="257"/>
      <c r="INE816" s="257"/>
      <c r="INF816" s="257"/>
      <c r="ING816" s="257"/>
      <c r="INH816" s="257"/>
      <c r="INI816" s="257"/>
      <c r="INJ816" s="257"/>
      <c r="INK816" s="257"/>
      <c r="INL816" s="257"/>
      <c r="INM816" s="257"/>
      <c r="INN816" s="257"/>
      <c r="INO816" s="257"/>
      <c r="INP816" s="257"/>
      <c r="INQ816" s="257"/>
      <c r="INR816" s="257"/>
      <c r="INS816" s="257"/>
      <c r="INT816" s="257"/>
      <c r="INU816" s="257"/>
      <c r="INV816" s="257"/>
      <c r="INW816" s="257"/>
      <c r="INX816" s="257"/>
      <c r="INY816" s="257"/>
      <c r="INZ816" s="257"/>
      <c r="IOA816" s="257"/>
      <c r="IOB816" s="257"/>
      <c r="IOC816" s="257"/>
      <c r="IOD816" s="257"/>
      <c r="IOE816" s="257"/>
      <c r="IOF816" s="257"/>
      <c r="IOG816" s="257"/>
      <c r="IOH816" s="257"/>
      <c r="IOI816" s="257"/>
      <c r="IOJ816" s="257"/>
      <c r="IOK816" s="257"/>
      <c r="IOL816" s="257"/>
      <c r="IOM816" s="257"/>
      <c r="ION816" s="257"/>
      <c r="IOO816" s="257"/>
      <c r="IOP816" s="257"/>
      <c r="IOQ816" s="257"/>
      <c r="IOR816" s="257"/>
      <c r="IOS816" s="257"/>
      <c r="IOT816" s="257"/>
      <c r="IOU816" s="257"/>
      <c r="IOV816" s="257"/>
      <c r="IOW816" s="257"/>
      <c r="IOX816" s="257"/>
      <c r="IOY816" s="257"/>
      <c r="IOZ816" s="257"/>
      <c r="IPA816" s="257"/>
      <c r="IPB816" s="257"/>
      <c r="IPC816" s="257"/>
      <c r="IPD816" s="257"/>
      <c r="IPE816" s="257"/>
      <c r="IPF816" s="257"/>
      <c r="IPG816" s="257"/>
      <c r="IPH816" s="257"/>
      <c r="IPI816" s="257"/>
      <c r="IPJ816" s="257"/>
      <c r="IPK816" s="257"/>
      <c r="IPL816" s="257"/>
      <c r="IPM816" s="257"/>
      <c r="IPN816" s="257"/>
      <c r="IPO816" s="257"/>
      <c r="IPP816" s="257"/>
      <c r="IPQ816" s="257"/>
      <c r="IPR816" s="257"/>
      <c r="IPS816" s="257"/>
      <c r="IPT816" s="257"/>
      <c r="IPU816" s="257"/>
      <c r="IPV816" s="257"/>
      <c r="IPW816" s="257"/>
      <c r="IPX816" s="257"/>
      <c r="IPY816" s="257"/>
      <c r="IPZ816" s="257"/>
      <c r="IQA816" s="257"/>
      <c r="IQB816" s="257"/>
      <c r="IQC816" s="257"/>
      <c r="IQD816" s="257"/>
      <c r="IQE816" s="257"/>
      <c r="IQF816" s="257"/>
      <c r="IQG816" s="257"/>
      <c r="IQH816" s="257"/>
      <c r="IQI816" s="257"/>
      <c r="IQJ816" s="257"/>
      <c r="IQK816" s="257"/>
      <c r="IQL816" s="257"/>
      <c r="IQM816" s="257"/>
      <c r="IQN816" s="257"/>
      <c r="IQO816" s="257"/>
      <c r="IQP816" s="257"/>
      <c r="IQQ816" s="257"/>
      <c r="IQR816" s="257"/>
      <c r="IQS816" s="257"/>
      <c r="IQT816" s="257"/>
      <c r="IQU816" s="257"/>
      <c r="IQV816" s="257"/>
      <c r="IQW816" s="257"/>
      <c r="IQX816" s="257"/>
      <c r="IQY816" s="257"/>
      <c r="IQZ816" s="257"/>
      <c r="IRA816" s="257"/>
      <c r="IRB816" s="257"/>
      <c r="IRC816" s="257"/>
      <c r="IRD816" s="257"/>
      <c r="IRE816" s="257"/>
      <c r="IRF816" s="257"/>
      <c r="IRG816" s="257"/>
      <c r="IRH816" s="257"/>
      <c r="IRI816" s="257"/>
      <c r="IRJ816" s="257"/>
      <c r="IRK816" s="257"/>
      <c r="IRL816" s="257"/>
      <c r="IRM816" s="257"/>
      <c r="IRN816" s="257"/>
      <c r="IRO816" s="257"/>
      <c r="IRP816" s="257"/>
      <c r="IRQ816" s="257"/>
      <c r="IRR816" s="257"/>
      <c r="IRS816" s="257"/>
      <c r="IRT816" s="257"/>
      <c r="IRU816" s="257"/>
      <c r="IRV816" s="257"/>
      <c r="IRW816" s="257"/>
      <c r="IRX816" s="257"/>
      <c r="IRY816" s="257"/>
      <c r="IRZ816" s="257"/>
      <c r="ISA816" s="257"/>
      <c r="ISB816" s="257"/>
      <c r="ISC816" s="257"/>
      <c r="ISD816" s="257"/>
      <c r="ISE816" s="257"/>
      <c r="ISF816" s="257"/>
      <c r="ISG816" s="257"/>
      <c r="ISH816" s="257"/>
      <c r="ISI816" s="257"/>
      <c r="ISJ816" s="257"/>
      <c r="ISK816" s="257"/>
      <c r="ISL816" s="257"/>
      <c r="ISM816" s="257"/>
      <c r="ISN816" s="257"/>
      <c r="ISO816" s="257"/>
      <c r="ISP816" s="257"/>
      <c r="ISQ816" s="257"/>
      <c r="ISR816" s="257"/>
      <c r="ISS816" s="257"/>
      <c r="IST816" s="257"/>
      <c r="ISU816" s="257"/>
      <c r="ISV816" s="257"/>
      <c r="ISW816" s="257"/>
      <c r="ISX816" s="257"/>
      <c r="ISY816" s="257"/>
      <c r="ISZ816" s="257"/>
      <c r="ITA816" s="257"/>
      <c r="ITB816" s="257"/>
      <c r="ITC816" s="257"/>
      <c r="ITD816" s="257"/>
      <c r="ITE816" s="257"/>
      <c r="ITF816" s="257"/>
      <c r="ITG816" s="257"/>
      <c r="ITH816" s="257"/>
      <c r="ITI816" s="257"/>
      <c r="ITJ816" s="257"/>
      <c r="ITK816" s="257"/>
      <c r="ITL816" s="257"/>
      <c r="ITM816" s="257"/>
      <c r="ITN816" s="257"/>
      <c r="ITO816" s="257"/>
      <c r="ITP816" s="257"/>
      <c r="ITQ816" s="257"/>
      <c r="ITR816" s="257"/>
      <c r="ITS816" s="257"/>
      <c r="ITT816" s="257"/>
      <c r="ITU816" s="257"/>
      <c r="ITV816" s="257"/>
      <c r="ITW816" s="257"/>
      <c r="ITX816" s="257"/>
      <c r="ITY816" s="257"/>
      <c r="ITZ816" s="257"/>
      <c r="IUA816" s="257"/>
      <c r="IUB816" s="257"/>
      <c r="IUC816" s="257"/>
      <c r="IUD816" s="257"/>
      <c r="IUE816" s="257"/>
      <c r="IUF816" s="257"/>
      <c r="IUG816" s="257"/>
      <c r="IUH816" s="257"/>
      <c r="IUI816" s="257"/>
      <c r="IUJ816" s="257"/>
      <c r="IUK816" s="257"/>
      <c r="IUL816" s="257"/>
      <c r="IUM816" s="257"/>
      <c r="IUN816" s="257"/>
      <c r="IUO816" s="257"/>
      <c r="IUP816" s="257"/>
      <c r="IUQ816" s="257"/>
      <c r="IUR816" s="257"/>
      <c r="IUS816" s="257"/>
      <c r="IUT816" s="257"/>
      <c r="IUU816" s="257"/>
      <c r="IUV816" s="257"/>
      <c r="IUW816" s="257"/>
      <c r="IUX816" s="257"/>
      <c r="IUY816" s="257"/>
      <c r="IUZ816" s="257"/>
      <c r="IVA816" s="257"/>
      <c r="IVB816" s="257"/>
      <c r="IVC816" s="257"/>
      <c r="IVD816" s="257"/>
      <c r="IVE816" s="257"/>
      <c r="IVF816" s="257"/>
      <c r="IVG816" s="257"/>
      <c r="IVH816" s="257"/>
      <c r="IVI816" s="257"/>
      <c r="IVJ816" s="257"/>
      <c r="IVK816" s="257"/>
      <c r="IVL816" s="257"/>
      <c r="IVM816" s="257"/>
      <c r="IVN816" s="257"/>
      <c r="IVO816" s="257"/>
      <c r="IVP816" s="257"/>
      <c r="IVQ816" s="257"/>
      <c r="IVR816" s="257"/>
      <c r="IVS816" s="257"/>
      <c r="IVT816" s="257"/>
      <c r="IVU816" s="257"/>
      <c r="IVV816" s="257"/>
      <c r="IVW816" s="257"/>
      <c r="IVX816" s="257"/>
      <c r="IVY816" s="257"/>
      <c r="IVZ816" s="257"/>
      <c r="IWA816" s="257"/>
      <c r="IWB816" s="257"/>
      <c r="IWC816" s="257"/>
      <c r="IWD816" s="257"/>
      <c r="IWE816" s="257"/>
      <c r="IWF816" s="257"/>
      <c r="IWG816" s="257"/>
      <c r="IWH816" s="257"/>
      <c r="IWI816" s="257"/>
      <c r="IWJ816" s="257"/>
      <c r="IWK816" s="257"/>
      <c r="IWL816" s="257"/>
      <c r="IWM816" s="257"/>
      <c r="IWN816" s="257"/>
      <c r="IWO816" s="257"/>
      <c r="IWP816" s="257"/>
      <c r="IWQ816" s="257"/>
      <c r="IWR816" s="257"/>
      <c r="IWS816" s="257"/>
      <c r="IWT816" s="257"/>
      <c r="IWU816" s="257"/>
      <c r="IWV816" s="257"/>
      <c r="IWW816" s="257"/>
      <c r="IWX816" s="257"/>
      <c r="IWY816" s="257"/>
      <c r="IWZ816" s="257"/>
      <c r="IXA816" s="257"/>
      <c r="IXB816" s="257"/>
      <c r="IXC816" s="257"/>
      <c r="IXD816" s="257"/>
      <c r="IXE816" s="257"/>
      <c r="IXF816" s="257"/>
      <c r="IXG816" s="257"/>
      <c r="IXH816" s="257"/>
      <c r="IXI816" s="257"/>
      <c r="IXJ816" s="257"/>
      <c r="IXK816" s="257"/>
      <c r="IXL816" s="257"/>
      <c r="IXM816" s="257"/>
      <c r="IXN816" s="257"/>
      <c r="IXO816" s="257"/>
      <c r="IXP816" s="257"/>
      <c r="IXQ816" s="257"/>
      <c r="IXR816" s="257"/>
      <c r="IXS816" s="257"/>
      <c r="IXT816" s="257"/>
      <c r="IXU816" s="257"/>
      <c r="IXV816" s="257"/>
      <c r="IXW816" s="257"/>
      <c r="IXX816" s="257"/>
      <c r="IXY816" s="257"/>
      <c r="IXZ816" s="257"/>
      <c r="IYA816" s="257"/>
      <c r="IYB816" s="257"/>
      <c r="IYC816" s="257"/>
      <c r="IYD816" s="257"/>
      <c r="IYE816" s="257"/>
      <c r="IYF816" s="257"/>
      <c r="IYG816" s="257"/>
      <c r="IYH816" s="257"/>
      <c r="IYI816" s="257"/>
      <c r="IYJ816" s="257"/>
      <c r="IYK816" s="257"/>
      <c r="IYL816" s="257"/>
      <c r="IYM816" s="257"/>
      <c r="IYN816" s="257"/>
      <c r="IYO816" s="257"/>
      <c r="IYP816" s="257"/>
      <c r="IYQ816" s="257"/>
      <c r="IYR816" s="257"/>
      <c r="IYS816" s="257"/>
      <c r="IYT816" s="257"/>
      <c r="IYU816" s="257"/>
      <c r="IYV816" s="257"/>
      <c r="IYW816" s="257"/>
      <c r="IYX816" s="257"/>
      <c r="IYY816" s="257"/>
      <c r="IYZ816" s="257"/>
      <c r="IZA816" s="257"/>
      <c r="IZB816" s="257"/>
      <c r="IZC816" s="257"/>
      <c r="IZD816" s="257"/>
      <c r="IZE816" s="257"/>
      <c r="IZF816" s="257"/>
      <c r="IZG816" s="257"/>
      <c r="IZH816" s="257"/>
      <c r="IZI816" s="257"/>
      <c r="IZJ816" s="257"/>
      <c r="IZK816" s="257"/>
      <c r="IZL816" s="257"/>
      <c r="IZM816" s="257"/>
      <c r="IZN816" s="257"/>
      <c r="IZO816" s="257"/>
      <c r="IZP816" s="257"/>
      <c r="IZQ816" s="257"/>
      <c r="IZR816" s="257"/>
      <c r="IZS816" s="257"/>
      <c r="IZT816" s="257"/>
      <c r="IZU816" s="257"/>
      <c r="IZV816" s="257"/>
      <c r="IZW816" s="257"/>
      <c r="IZX816" s="257"/>
      <c r="IZY816" s="257"/>
      <c r="IZZ816" s="257"/>
      <c r="JAA816" s="257"/>
      <c r="JAB816" s="257"/>
      <c r="JAC816" s="257"/>
      <c r="JAD816" s="257"/>
      <c r="JAE816" s="257"/>
      <c r="JAF816" s="257"/>
      <c r="JAG816" s="257"/>
      <c r="JAH816" s="257"/>
      <c r="JAI816" s="257"/>
      <c r="JAJ816" s="257"/>
      <c r="JAK816" s="257"/>
      <c r="JAL816" s="257"/>
      <c r="JAM816" s="257"/>
      <c r="JAN816" s="257"/>
      <c r="JAO816" s="257"/>
      <c r="JAP816" s="257"/>
      <c r="JAQ816" s="257"/>
      <c r="JAR816" s="257"/>
      <c r="JAS816" s="257"/>
      <c r="JAT816" s="257"/>
      <c r="JAU816" s="257"/>
      <c r="JAV816" s="257"/>
      <c r="JAW816" s="257"/>
      <c r="JAX816" s="257"/>
      <c r="JAY816" s="257"/>
      <c r="JAZ816" s="257"/>
      <c r="JBA816" s="257"/>
      <c r="JBB816" s="257"/>
      <c r="JBC816" s="257"/>
      <c r="JBD816" s="257"/>
      <c r="JBE816" s="257"/>
      <c r="JBF816" s="257"/>
      <c r="JBG816" s="257"/>
      <c r="JBH816" s="257"/>
      <c r="JBI816" s="257"/>
      <c r="JBJ816" s="257"/>
      <c r="JBK816" s="257"/>
      <c r="JBL816" s="257"/>
      <c r="JBM816" s="257"/>
      <c r="JBN816" s="257"/>
      <c r="JBO816" s="257"/>
      <c r="JBP816" s="257"/>
      <c r="JBQ816" s="257"/>
      <c r="JBR816" s="257"/>
      <c r="JBS816" s="257"/>
      <c r="JBT816" s="257"/>
      <c r="JBU816" s="257"/>
      <c r="JBV816" s="257"/>
      <c r="JBW816" s="257"/>
      <c r="JBX816" s="257"/>
      <c r="JBY816" s="257"/>
      <c r="JBZ816" s="257"/>
      <c r="JCA816" s="257"/>
      <c r="JCB816" s="257"/>
      <c r="JCC816" s="257"/>
      <c r="JCD816" s="257"/>
      <c r="JCE816" s="257"/>
      <c r="JCF816" s="257"/>
      <c r="JCG816" s="257"/>
      <c r="JCH816" s="257"/>
      <c r="JCI816" s="257"/>
      <c r="JCJ816" s="257"/>
      <c r="JCK816" s="257"/>
      <c r="JCL816" s="257"/>
      <c r="JCM816" s="257"/>
      <c r="JCN816" s="257"/>
      <c r="JCO816" s="257"/>
      <c r="JCP816" s="257"/>
      <c r="JCQ816" s="257"/>
      <c r="JCR816" s="257"/>
      <c r="JCS816" s="257"/>
      <c r="JCT816" s="257"/>
      <c r="JCU816" s="257"/>
      <c r="JCV816" s="257"/>
      <c r="JCW816" s="257"/>
      <c r="JCX816" s="257"/>
      <c r="JCY816" s="257"/>
      <c r="JCZ816" s="257"/>
      <c r="JDA816" s="257"/>
      <c r="JDB816" s="257"/>
      <c r="JDC816" s="257"/>
      <c r="JDD816" s="257"/>
      <c r="JDE816" s="257"/>
      <c r="JDF816" s="257"/>
      <c r="JDG816" s="257"/>
      <c r="JDH816" s="257"/>
      <c r="JDI816" s="257"/>
      <c r="JDJ816" s="257"/>
      <c r="JDK816" s="257"/>
      <c r="JDL816" s="257"/>
      <c r="JDM816" s="257"/>
      <c r="JDN816" s="257"/>
      <c r="JDO816" s="257"/>
      <c r="JDP816" s="257"/>
      <c r="JDQ816" s="257"/>
      <c r="JDR816" s="257"/>
      <c r="JDS816" s="257"/>
      <c r="JDT816" s="257"/>
      <c r="JDU816" s="257"/>
      <c r="JDV816" s="257"/>
      <c r="JDW816" s="257"/>
      <c r="JDX816" s="257"/>
      <c r="JDY816" s="257"/>
      <c r="JDZ816" s="257"/>
      <c r="JEA816" s="257"/>
      <c r="JEB816" s="257"/>
      <c r="JEC816" s="257"/>
      <c r="JED816" s="257"/>
      <c r="JEE816" s="257"/>
      <c r="JEF816" s="257"/>
      <c r="JEG816" s="257"/>
      <c r="JEH816" s="257"/>
      <c r="JEI816" s="257"/>
      <c r="JEJ816" s="257"/>
      <c r="JEK816" s="257"/>
      <c r="JEL816" s="257"/>
      <c r="JEM816" s="257"/>
      <c r="JEN816" s="257"/>
      <c r="JEO816" s="257"/>
      <c r="JEP816" s="257"/>
      <c r="JEQ816" s="257"/>
      <c r="JER816" s="257"/>
      <c r="JES816" s="257"/>
      <c r="JET816" s="257"/>
      <c r="JEU816" s="257"/>
      <c r="JEV816" s="257"/>
      <c r="JEW816" s="257"/>
      <c r="JEX816" s="257"/>
      <c r="JEY816" s="257"/>
      <c r="JEZ816" s="257"/>
      <c r="JFA816" s="257"/>
      <c r="JFB816" s="257"/>
      <c r="JFC816" s="257"/>
      <c r="JFD816" s="257"/>
      <c r="JFE816" s="257"/>
      <c r="JFF816" s="257"/>
      <c r="JFG816" s="257"/>
      <c r="JFH816" s="257"/>
      <c r="JFI816" s="257"/>
      <c r="JFJ816" s="257"/>
      <c r="JFK816" s="257"/>
      <c r="JFL816" s="257"/>
      <c r="JFM816" s="257"/>
      <c r="JFN816" s="257"/>
      <c r="JFO816" s="257"/>
      <c r="JFP816" s="257"/>
      <c r="JFQ816" s="257"/>
      <c r="JFR816" s="257"/>
      <c r="JFS816" s="257"/>
      <c r="JFT816" s="257"/>
      <c r="JFU816" s="257"/>
      <c r="JFV816" s="257"/>
      <c r="JFW816" s="257"/>
      <c r="JFX816" s="257"/>
      <c r="JFY816" s="257"/>
      <c r="JFZ816" s="257"/>
      <c r="JGA816" s="257"/>
      <c r="JGB816" s="257"/>
      <c r="JGC816" s="257"/>
      <c r="JGD816" s="257"/>
      <c r="JGE816" s="257"/>
      <c r="JGF816" s="257"/>
      <c r="JGG816" s="257"/>
      <c r="JGH816" s="257"/>
      <c r="JGI816" s="257"/>
      <c r="JGJ816" s="257"/>
      <c r="JGK816" s="257"/>
      <c r="JGL816" s="257"/>
      <c r="JGM816" s="257"/>
      <c r="JGN816" s="257"/>
      <c r="JGO816" s="257"/>
      <c r="JGP816" s="257"/>
      <c r="JGQ816" s="257"/>
      <c r="JGR816" s="257"/>
      <c r="JGS816" s="257"/>
      <c r="JGT816" s="257"/>
      <c r="JGU816" s="257"/>
      <c r="JGV816" s="257"/>
      <c r="JGW816" s="257"/>
      <c r="JGX816" s="257"/>
      <c r="JGY816" s="257"/>
      <c r="JGZ816" s="257"/>
      <c r="JHA816" s="257"/>
      <c r="JHB816" s="257"/>
      <c r="JHC816" s="257"/>
      <c r="JHD816" s="257"/>
      <c r="JHE816" s="257"/>
      <c r="JHF816" s="257"/>
      <c r="JHG816" s="257"/>
      <c r="JHH816" s="257"/>
      <c r="JHI816" s="257"/>
      <c r="JHJ816" s="257"/>
      <c r="JHK816" s="257"/>
      <c r="JHL816" s="257"/>
      <c r="JHM816" s="257"/>
      <c r="JHN816" s="257"/>
      <c r="JHO816" s="257"/>
      <c r="JHP816" s="257"/>
      <c r="JHQ816" s="257"/>
      <c r="JHR816" s="257"/>
      <c r="JHS816" s="257"/>
      <c r="JHT816" s="257"/>
      <c r="JHU816" s="257"/>
      <c r="JHV816" s="257"/>
      <c r="JHW816" s="257"/>
      <c r="JHX816" s="257"/>
      <c r="JHY816" s="257"/>
      <c r="JHZ816" s="257"/>
      <c r="JIA816" s="257"/>
      <c r="JIB816" s="257"/>
      <c r="JIC816" s="257"/>
      <c r="JID816" s="257"/>
      <c r="JIE816" s="257"/>
      <c r="JIF816" s="257"/>
      <c r="JIG816" s="257"/>
      <c r="JIH816" s="257"/>
      <c r="JII816" s="257"/>
      <c r="JIJ816" s="257"/>
      <c r="JIK816" s="257"/>
      <c r="JIL816" s="257"/>
      <c r="JIM816" s="257"/>
      <c r="JIN816" s="257"/>
      <c r="JIO816" s="257"/>
      <c r="JIP816" s="257"/>
      <c r="JIQ816" s="257"/>
      <c r="JIR816" s="257"/>
      <c r="JIS816" s="257"/>
      <c r="JIT816" s="257"/>
      <c r="JIU816" s="257"/>
      <c r="JIV816" s="257"/>
      <c r="JIW816" s="257"/>
      <c r="JIX816" s="257"/>
      <c r="JIY816" s="257"/>
      <c r="JIZ816" s="257"/>
      <c r="JJA816" s="257"/>
      <c r="JJB816" s="257"/>
      <c r="JJC816" s="257"/>
      <c r="JJD816" s="257"/>
      <c r="JJE816" s="257"/>
      <c r="JJF816" s="257"/>
      <c r="JJG816" s="257"/>
      <c r="JJH816" s="257"/>
      <c r="JJI816" s="257"/>
      <c r="JJJ816" s="257"/>
      <c r="JJK816" s="257"/>
      <c r="JJL816" s="257"/>
      <c r="JJM816" s="257"/>
      <c r="JJN816" s="257"/>
      <c r="JJO816" s="257"/>
      <c r="JJP816" s="257"/>
      <c r="JJQ816" s="257"/>
      <c r="JJR816" s="257"/>
      <c r="JJS816" s="257"/>
      <c r="JJT816" s="257"/>
      <c r="JJU816" s="257"/>
      <c r="JJV816" s="257"/>
      <c r="JJW816" s="257"/>
      <c r="JJX816" s="257"/>
      <c r="JJY816" s="257"/>
      <c r="JJZ816" s="257"/>
      <c r="JKA816" s="257"/>
      <c r="JKB816" s="257"/>
      <c r="JKC816" s="257"/>
      <c r="JKD816" s="257"/>
      <c r="JKE816" s="257"/>
      <c r="JKF816" s="257"/>
      <c r="JKG816" s="257"/>
      <c r="JKH816" s="257"/>
      <c r="JKI816" s="257"/>
      <c r="JKJ816" s="257"/>
      <c r="JKK816" s="257"/>
      <c r="JKL816" s="257"/>
      <c r="JKM816" s="257"/>
      <c r="JKN816" s="257"/>
      <c r="JKO816" s="257"/>
      <c r="JKP816" s="257"/>
      <c r="JKQ816" s="257"/>
      <c r="JKR816" s="257"/>
      <c r="JKS816" s="257"/>
      <c r="JKT816" s="257"/>
      <c r="JKU816" s="257"/>
      <c r="JKV816" s="257"/>
      <c r="JKW816" s="257"/>
      <c r="JKX816" s="257"/>
      <c r="JKY816" s="257"/>
      <c r="JKZ816" s="257"/>
      <c r="JLA816" s="257"/>
      <c r="JLB816" s="257"/>
      <c r="JLC816" s="257"/>
      <c r="JLD816" s="257"/>
      <c r="JLE816" s="257"/>
      <c r="JLF816" s="257"/>
      <c r="JLG816" s="257"/>
      <c r="JLH816" s="257"/>
      <c r="JLI816" s="257"/>
      <c r="JLJ816" s="257"/>
      <c r="JLK816" s="257"/>
      <c r="JLL816" s="257"/>
      <c r="JLM816" s="257"/>
      <c r="JLN816" s="257"/>
      <c r="JLO816" s="257"/>
      <c r="JLP816" s="257"/>
      <c r="JLQ816" s="257"/>
      <c r="JLR816" s="257"/>
      <c r="JLS816" s="257"/>
      <c r="JLT816" s="257"/>
      <c r="JLU816" s="257"/>
      <c r="JLV816" s="257"/>
      <c r="JLW816" s="257"/>
      <c r="JLX816" s="257"/>
      <c r="JLY816" s="257"/>
      <c r="JLZ816" s="257"/>
      <c r="JMA816" s="257"/>
      <c r="JMB816" s="257"/>
      <c r="JMC816" s="257"/>
      <c r="JMD816" s="257"/>
      <c r="JME816" s="257"/>
      <c r="JMF816" s="257"/>
      <c r="JMG816" s="257"/>
      <c r="JMH816" s="257"/>
      <c r="JMI816" s="257"/>
      <c r="JMJ816" s="257"/>
      <c r="JMK816" s="257"/>
      <c r="JML816" s="257"/>
      <c r="JMM816" s="257"/>
      <c r="JMN816" s="257"/>
      <c r="JMO816" s="257"/>
      <c r="JMP816" s="257"/>
      <c r="JMQ816" s="257"/>
      <c r="JMR816" s="257"/>
      <c r="JMS816" s="257"/>
      <c r="JMT816" s="257"/>
      <c r="JMU816" s="257"/>
      <c r="JMV816" s="257"/>
      <c r="JMW816" s="257"/>
      <c r="JMX816" s="257"/>
      <c r="JMY816" s="257"/>
      <c r="JMZ816" s="257"/>
      <c r="JNA816" s="257"/>
      <c r="JNB816" s="257"/>
      <c r="JNC816" s="257"/>
      <c r="JND816" s="257"/>
      <c r="JNE816" s="257"/>
      <c r="JNF816" s="257"/>
      <c r="JNG816" s="257"/>
      <c r="JNH816" s="257"/>
      <c r="JNI816" s="257"/>
      <c r="JNJ816" s="257"/>
      <c r="JNK816" s="257"/>
      <c r="JNL816" s="257"/>
      <c r="JNM816" s="257"/>
      <c r="JNN816" s="257"/>
      <c r="JNO816" s="257"/>
      <c r="JNP816" s="257"/>
      <c r="JNQ816" s="257"/>
      <c r="JNR816" s="257"/>
      <c r="JNS816" s="257"/>
      <c r="JNT816" s="257"/>
      <c r="JNU816" s="257"/>
      <c r="JNV816" s="257"/>
      <c r="JNW816" s="257"/>
      <c r="JNX816" s="257"/>
      <c r="JNY816" s="257"/>
      <c r="JNZ816" s="257"/>
      <c r="JOA816" s="257"/>
      <c r="JOB816" s="257"/>
      <c r="JOC816" s="257"/>
      <c r="JOD816" s="257"/>
      <c r="JOE816" s="257"/>
      <c r="JOF816" s="257"/>
      <c r="JOG816" s="257"/>
      <c r="JOH816" s="257"/>
      <c r="JOI816" s="257"/>
      <c r="JOJ816" s="257"/>
      <c r="JOK816" s="257"/>
      <c r="JOL816" s="257"/>
      <c r="JOM816" s="257"/>
      <c r="JON816" s="257"/>
      <c r="JOO816" s="257"/>
      <c r="JOP816" s="257"/>
      <c r="JOQ816" s="257"/>
      <c r="JOR816" s="257"/>
      <c r="JOS816" s="257"/>
      <c r="JOT816" s="257"/>
      <c r="JOU816" s="257"/>
      <c r="JOV816" s="257"/>
      <c r="JOW816" s="257"/>
      <c r="JOX816" s="257"/>
      <c r="JOY816" s="257"/>
      <c r="JOZ816" s="257"/>
      <c r="JPA816" s="257"/>
      <c r="JPB816" s="257"/>
      <c r="JPC816" s="257"/>
      <c r="JPD816" s="257"/>
      <c r="JPE816" s="257"/>
      <c r="JPF816" s="257"/>
      <c r="JPG816" s="257"/>
      <c r="JPH816" s="257"/>
      <c r="JPI816" s="257"/>
      <c r="JPJ816" s="257"/>
      <c r="JPK816" s="257"/>
      <c r="JPL816" s="257"/>
      <c r="JPM816" s="257"/>
      <c r="JPN816" s="257"/>
      <c r="JPO816" s="257"/>
      <c r="JPP816" s="257"/>
      <c r="JPQ816" s="257"/>
      <c r="JPR816" s="257"/>
      <c r="JPS816" s="257"/>
      <c r="JPT816" s="257"/>
      <c r="JPU816" s="257"/>
      <c r="JPV816" s="257"/>
      <c r="JPW816" s="257"/>
      <c r="JPX816" s="257"/>
      <c r="JPY816" s="257"/>
      <c r="JPZ816" s="257"/>
      <c r="JQA816" s="257"/>
      <c r="JQB816" s="257"/>
      <c r="JQC816" s="257"/>
      <c r="JQD816" s="257"/>
      <c r="JQE816" s="257"/>
      <c r="JQF816" s="257"/>
      <c r="JQG816" s="257"/>
      <c r="JQH816" s="257"/>
      <c r="JQI816" s="257"/>
      <c r="JQJ816" s="257"/>
      <c r="JQK816" s="257"/>
      <c r="JQL816" s="257"/>
      <c r="JQM816" s="257"/>
      <c r="JQN816" s="257"/>
      <c r="JQO816" s="257"/>
      <c r="JQP816" s="257"/>
      <c r="JQQ816" s="257"/>
      <c r="JQR816" s="257"/>
      <c r="JQS816" s="257"/>
      <c r="JQT816" s="257"/>
      <c r="JQU816" s="257"/>
      <c r="JQV816" s="257"/>
      <c r="JQW816" s="257"/>
      <c r="JQX816" s="257"/>
      <c r="JQY816" s="257"/>
      <c r="JQZ816" s="257"/>
      <c r="JRA816" s="257"/>
      <c r="JRB816" s="257"/>
      <c r="JRC816" s="257"/>
      <c r="JRD816" s="257"/>
      <c r="JRE816" s="257"/>
      <c r="JRF816" s="257"/>
      <c r="JRG816" s="257"/>
      <c r="JRH816" s="257"/>
      <c r="JRI816" s="257"/>
      <c r="JRJ816" s="257"/>
      <c r="JRK816" s="257"/>
      <c r="JRL816" s="257"/>
      <c r="JRM816" s="257"/>
      <c r="JRN816" s="257"/>
      <c r="JRO816" s="257"/>
      <c r="JRP816" s="257"/>
      <c r="JRQ816" s="257"/>
      <c r="JRR816" s="257"/>
      <c r="JRS816" s="257"/>
      <c r="JRT816" s="257"/>
      <c r="JRU816" s="257"/>
      <c r="JRV816" s="257"/>
      <c r="JRW816" s="257"/>
      <c r="JRX816" s="257"/>
      <c r="JRY816" s="257"/>
      <c r="JRZ816" s="257"/>
      <c r="JSA816" s="257"/>
      <c r="JSB816" s="257"/>
      <c r="JSC816" s="257"/>
      <c r="JSD816" s="257"/>
      <c r="JSE816" s="257"/>
      <c r="JSF816" s="257"/>
      <c r="JSG816" s="257"/>
      <c r="JSH816" s="257"/>
      <c r="JSI816" s="257"/>
      <c r="JSJ816" s="257"/>
      <c r="JSK816" s="257"/>
      <c r="JSL816" s="257"/>
      <c r="JSM816" s="257"/>
      <c r="JSN816" s="257"/>
      <c r="JSO816" s="257"/>
      <c r="JSP816" s="257"/>
      <c r="JSQ816" s="257"/>
      <c r="JSR816" s="257"/>
      <c r="JSS816" s="257"/>
      <c r="JST816" s="257"/>
      <c r="JSU816" s="257"/>
      <c r="JSV816" s="257"/>
      <c r="JSW816" s="257"/>
      <c r="JSX816" s="257"/>
      <c r="JSY816" s="257"/>
      <c r="JSZ816" s="257"/>
      <c r="JTA816" s="257"/>
      <c r="JTB816" s="257"/>
      <c r="JTC816" s="257"/>
      <c r="JTD816" s="257"/>
      <c r="JTE816" s="257"/>
      <c r="JTF816" s="257"/>
      <c r="JTG816" s="257"/>
      <c r="JTH816" s="257"/>
      <c r="JTI816" s="257"/>
      <c r="JTJ816" s="257"/>
      <c r="JTK816" s="257"/>
      <c r="JTL816" s="257"/>
      <c r="JTM816" s="257"/>
      <c r="JTN816" s="257"/>
      <c r="JTO816" s="257"/>
      <c r="JTP816" s="257"/>
      <c r="JTQ816" s="257"/>
      <c r="JTR816" s="257"/>
      <c r="JTS816" s="257"/>
      <c r="JTT816" s="257"/>
      <c r="JTU816" s="257"/>
      <c r="JTV816" s="257"/>
      <c r="JTW816" s="257"/>
      <c r="JTX816" s="257"/>
      <c r="JTY816" s="257"/>
      <c r="JTZ816" s="257"/>
      <c r="JUA816" s="257"/>
      <c r="JUB816" s="257"/>
      <c r="JUC816" s="257"/>
      <c r="JUD816" s="257"/>
      <c r="JUE816" s="257"/>
      <c r="JUF816" s="257"/>
      <c r="JUG816" s="257"/>
      <c r="JUH816" s="257"/>
      <c r="JUI816" s="257"/>
      <c r="JUJ816" s="257"/>
      <c r="JUK816" s="257"/>
      <c r="JUL816" s="257"/>
      <c r="JUM816" s="257"/>
      <c r="JUN816" s="257"/>
      <c r="JUO816" s="257"/>
      <c r="JUP816" s="257"/>
      <c r="JUQ816" s="257"/>
      <c r="JUR816" s="257"/>
      <c r="JUS816" s="257"/>
      <c r="JUT816" s="257"/>
      <c r="JUU816" s="257"/>
      <c r="JUV816" s="257"/>
      <c r="JUW816" s="257"/>
      <c r="JUX816" s="257"/>
      <c r="JUY816" s="257"/>
      <c r="JUZ816" s="257"/>
      <c r="JVA816" s="257"/>
      <c r="JVB816" s="257"/>
      <c r="JVC816" s="257"/>
      <c r="JVD816" s="257"/>
      <c r="JVE816" s="257"/>
      <c r="JVF816" s="257"/>
      <c r="JVG816" s="257"/>
      <c r="JVH816" s="257"/>
      <c r="JVI816" s="257"/>
      <c r="JVJ816" s="257"/>
      <c r="JVK816" s="257"/>
      <c r="JVL816" s="257"/>
      <c r="JVM816" s="257"/>
      <c r="JVN816" s="257"/>
      <c r="JVO816" s="257"/>
      <c r="JVP816" s="257"/>
      <c r="JVQ816" s="257"/>
      <c r="JVR816" s="257"/>
      <c r="JVS816" s="257"/>
      <c r="JVT816" s="257"/>
      <c r="JVU816" s="257"/>
      <c r="JVV816" s="257"/>
      <c r="JVW816" s="257"/>
      <c r="JVX816" s="257"/>
      <c r="JVY816" s="257"/>
      <c r="JVZ816" s="257"/>
      <c r="JWA816" s="257"/>
      <c r="JWB816" s="257"/>
      <c r="JWC816" s="257"/>
      <c r="JWD816" s="257"/>
      <c r="JWE816" s="257"/>
      <c r="JWF816" s="257"/>
      <c r="JWG816" s="257"/>
      <c r="JWH816" s="257"/>
      <c r="JWI816" s="257"/>
      <c r="JWJ816" s="257"/>
      <c r="JWK816" s="257"/>
      <c r="JWL816" s="257"/>
      <c r="JWM816" s="257"/>
      <c r="JWN816" s="257"/>
      <c r="JWO816" s="257"/>
      <c r="JWP816" s="257"/>
      <c r="JWQ816" s="257"/>
      <c r="JWR816" s="257"/>
      <c r="JWS816" s="257"/>
      <c r="JWT816" s="257"/>
      <c r="JWU816" s="257"/>
      <c r="JWV816" s="257"/>
      <c r="JWW816" s="257"/>
      <c r="JWX816" s="257"/>
      <c r="JWY816" s="257"/>
      <c r="JWZ816" s="257"/>
      <c r="JXA816" s="257"/>
      <c r="JXB816" s="257"/>
      <c r="JXC816" s="257"/>
      <c r="JXD816" s="257"/>
      <c r="JXE816" s="257"/>
      <c r="JXF816" s="257"/>
      <c r="JXG816" s="257"/>
      <c r="JXH816" s="257"/>
      <c r="JXI816" s="257"/>
      <c r="JXJ816" s="257"/>
      <c r="JXK816" s="257"/>
      <c r="JXL816" s="257"/>
      <c r="JXM816" s="257"/>
      <c r="JXN816" s="257"/>
      <c r="JXO816" s="257"/>
      <c r="JXP816" s="257"/>
      <c r="JXQ816" s="257"/>
      <c r="JXR816" s="257"/>
      <c r="JXS816" s="257"/>
      <c r="JXT816" s="257"/>
      <c r="JXU816" s="257"/>
      <c r="JXV816" s="257"/>
      <c r="JXW816" s="257"/>
      <c r="JXX816" s="257"/>
      <c r="JXY816" s="257"/>
      <c r="JXZ816" s="257"/>
      <c r="JYA816" s="257"/>
      <c r="JYB816" s="257"/>
      <c r="JYC816" s="257"/>
      <c r="JYD816" s="257"/>
      <c r="JYE816" s="257"/>
      <c r="JYF816" s="257"/>
      <c r="JYG816" s="257"/>
      <c r="JYH816" s="257"/>
      <c r="JYI816" s="257"/>
      <c r="JYJ816" s="257"/>
      <c r="JYK816" s="257"/>
      <c r="JYL816" s="257"/>
      <c r="JYM816" s="257"/>
      <c r="JYN816" s="257"/>
      <c r="JYO816" s="257"/>
      <c r="JYP816" s="257"/>
      <c r="JYQ816" s="257"/>
      <c r="JYR816" s="257"/>
      <c r="JYS816" s="257"/>
      <c r="JYT816" s="257"/>
      <c r="JYU816" s="257"/>
      <c r="JYV816" s="257"/>
      <c r="JYW816" s="257"/>
      <c r="JYX816" s="257"/>
      <c r="JYY816" s="257"/>
      <c r="JYZ816" s="257"/>
      <c r="JZA816" s="257"/>
      <c r="JZB816" s="257"/>
      <c r="JZC816" s="257"/>
      <c r="JZD816" s="257"/>
      <c r="JZE816" s="257"/>
      <c r="JZF816" s="257"/>
      <c r="JZG816" s="257"/>
      <c r="JZH816" s="257"/>
      <c r="JZI816" s="257"/>
      <c r="JZJ816" s="257"/>
      <c r="JZK816" s="257"/>
      <c r="JZL816" s="257"/>
      <c r="JZM816" s="257"/>
      <c r="JZN816" s="257"/>
      <c r="JZO816" s="257"/>
      <c r="JZP816" s="257"/>
      <c r="JZQ816" s="257"/>
      <c r="JZR816" s="257"/>
      <c r="JZS816" s="257"/>
      <c r="JZT816" s="257"/>
      <c r="JZU816" s="257"/>
      <c r="JZV816" s="257"/>
      <c r="JZW816" s="257"/>
      <c r="JZX816" s="257"/>
      <c r="JZY816" s="257"/>
      <c r="JZZ816" s="257"/>
      <c r="KAA816" s="257"/>
      <c r="KAB816" s="257"/>
      <c r="KAC816" s="257"/>
      <c r="KAD816" s="257"/>
      <c r="KAE816" s="257"/>
      <c r="KAF816" s="257"/>
      <c r="KAG816" s="257"/>
      <c r="KAH816" s="257"/>
      <c r="KAI816" s="257"/>
      <c r="KAJ816" s="257"/>
      <c r="KAK816" s="257"/>
      <c r="KAL816" s="257"/>
      <c r="KAM816" s="257"/>
      <c r="KAN816" s="257"/>
      <c r="KAO816" s="257"/>
      <c r="KAP816" s="257"/>
      <c r="KAQ816" s="257"/>
      <c r="KAR816" s="257"/>
      <c r="KAS816" s="257"/>
      <c r="KAT816" s="257"/>
      <c r="KAU816" s="257"/>
      <c r="KAV816" s="257"/>
      <c r="KAW816" s="257"/>
      <c r="KAX816" s="257"/>
      <c r="KAY816" s="257"/>
      <c r="KAZ816" s="257"/>
      <c r="KBA816" s="257"/>
      <c r="KBB816" s="257"/>
      <c r="KBC816" s="257"/>
      <c r="KBD816" s="257"/>
      <c r="KBE816" s="257"/>
      <c r="KBF816" s="257"/>
      <c r="KBG816" s="257"/>
      <c r="KBH816" s="257"/>
      <c r="KBI816" s="257"/>
      <c r="KBJ816" s="257"/>
      <c r="KBK816" s="257"/>
      <c r="KBL816" s="257"/>
      <c r="KBM816" s="257"/>
      <c r="KBN816" s="257"/>
      <c r="KBO816" s="257"/>
      <c r="KBP816" s="257"/>
      <c r="KBQ816" s="257"/>
      <c r="KBR816" s="257"/>
      <c r="KBS816" s="257"/>
      <c r="KBT816" s="257"/>
      <c r="KBU816" s="257"/>
      <c r="KBV816" s="257"/>
      <c r="KBW816" s="257"/>
      <c r="KBX816" s="257"/>
      <c r="KBY816" s="257"/>
      <c r="KBZ816" s="257"/>
      <c r="KCA816" s="257"/>
      <c r="KCB816" s="257"/>
      <c r="KCC816" s="257"/>
      <c r="KCD816" s="257"/>
      <c r="KCE816" s="257"/>
      <c r="KCF816" s="257"/>
      <c r="KCG816" s="257"/>
      <c r="KCH816" s="257"/>
      <c r="KCI816" s="257"/>
      <c r="KCJ816" s="257"/>
      <c r="KCK816" s="257"/>
      <c r="KCL816" s="257"/>
      <c r="KCM816" s="257"/>
      <c r="KCN816" s="257"/>
      <c r="KCO816" s="257"/>
      <c r="KCP816" s="257"/>
      <c r="KCQ816" s="257"/>
      <c r="KCR816" s="257"/>
      <c r="KCS816" s="257"/>
      <c r="KCT816" s="257"/>
      <c r="KCU816" s="257"/>
      <c r="KCV816" s="257"/>
      <c r="KCW816" s="257"/>
      <c r="KCX816" s="257"/>
      <c r="KCY816" s="257"/>
      <c r="KCZ816" s="257"/>
      <c r="KDA816" s="257"/>
      <c r="KDB816" s="257"/>
      <c r="KDC816" s="257"/>
      <c r="KDD816" s="257"/>
      <c r="KDE816" s="257"/>
      <c r="KDF816" s="257"/>
      <c r="KDG816" s="257"/>
      <c r="KDH816" s="257"/>
      <c r="KDI816" s="257"/>
      <c r="KDJ816" s="257"/>
      <c r="KDK816" s="257"/>
      <c r="KDL816" s="257"/>
      <c r="KDM816" s="257"/>
      <c r="KDN816" s="257"/>
      <c r="KDO816" s="257"/>
      <c r="KDP816" s="257"/>
      <c r="KDQ816" s="257"/>
      <c r="KDR816" s="257"/>
      <c r="KDS816" s="257"/>
      <c r="KDT816" s="257"/>
      <c r="KDU816" s="257"/>
      <c r="KDV816" s="257"/>
      <c r="KDW816" s="257"/>
      <c r="KDX816" s="257"/>
      <c r="KDY816" s="257"/>
      <c r="KDZ816" s="257"/>
      <c r="KEA816" s="257"/>
      <c r="KEB816" s="257"/>
      <c r="KEC816" s="257"/>
      <c r="KED816" s="257"/>
      <c r="KEE816" s="257"/>
      <c r="KEF816" s="257"/>
      <c r="KEG816" s="257"/>
      <c r="KEH816" s="257"/>
      <c r="KEI816" s="257"/>
      <c r="KEJ816" s="257"/>
      <c r="KEK816" s="257"/>
      <c r="KEL816" s="257"/>
      <c r="KEM816" s="257"/>
      <c r="KEN816" s="257"/>
      <c r="KEO816" s="257"/>
      <c r="KEP816" s="257"/>
      <c r="KEQ816" s="257"/>
      <c r="KER816" s="257"/>
      <c r="KES816" s="257"/>
      <c r="KET816" s="257"/>
      <c r="KEU816" s="257"/>
      <c r="KEV816" s="257"/>
      <c r="KEW816" s="257"/>
      <c r="KEX816" s="257"/>
      <c r="KEY816" s="257"/>
      <c r="KEZ816" s="257"/>
      <c r="KFA816" s="257"/>
      <c r="KFB816" s="257"/>
      <c r="KFC816" s="257"/>
      <c r="KFD816" s="257"/>
      <c r="KFE816" s="257"/>
      <c r="KFF816" s="257"/>
      <c r="KFG816" s="257"/>
      <c r="KFH816" s="257"/>
      <c r="KFI816" s="257"/>
      <c r="KFJ816" s="257"/>
      <c r="KFK816" s="257"/>
      <c r="KFL816" s="257"/>
      <c r="KFM816" s="257"/>
      <c r="KFN816" s="257"/>
      <c r="KFO816" s="257"/>
      <c r="KFP816" s="257"/>
      <c r="KFQ816" s="257"/>
      <c r="KFR816" s="257"/>
      <c r="KFS816" s="257"/>
      <c r="KFT816" s="257"/>
      <c r="KFU816" s="257"/>
      <c r="KFV816" s="257"/>
      <c r="KFW816" s="257"/>
      <c r="KFX816" s="257"/>
      <c r="KFY816" s="257"/>
      <c r="KFZ816" s="257"/>
      <c r="KGA816" s="257"/>
      <c r="KGB816" s="257"/>
      <c r="KGC816" s="257"/>
      <c r="KGD816" s="257"/>
      <c r="KGE816" s="257"/>
      <c r="KGF816" s="257"/>
      <c r="KGG816" s="257"/>
      <c r="KGH816" s="257"/>
      <c r="KGI816" s="257"/>
      <c r="KGJ816" s="257"/>
      <c r="KGK816" s="257"/>
      <c r="KGL816" s="257"/>
      <c r="KGM816" s="257"/>
      <c r="KGN816" s="257"/>
      <c r="KGO816" s="257"/>
      <c r="KGP816" s="257"/>
      <c r="KGQ816" s="257"/>
      <c r="KGR816" s="257"/>
      <c r="KGS816" s="257"/>
      <c r="KGT816" s="257"/>
      <c r="KGU816" s="257"/>
      <c r="KGV816" s="257"/>
      <c r="KGW816" s="257"/>
      <c r="KGX816" s="257"/>
      <c r="KGY816" s="257"/>
      <c r="KGZ816" s="257"/>
      <c r="KHA816" s="257"/>
      <c r="KHB816" s="257"/>
      <c r="KHC816" s="257"/>
      <c r="KHD816" s="257"/>
      <c r="KHE816" s="257"/>
      <c r="KHF816" s="257"/>
      <c r="KHG816" s="257"/>
      <c r="KHH816" s="257"/>
      <c r="KHI816" s="257"/>
      <c r="KHJ816" s="257"/>
      <c r="KHK816" s="257"/>
      <c r="KHL816" s="257"/>
      <c r="KHM816" s="257"/>
      <c r="KHN816" s="257"/>
      <c r="KHO816" s="257"/>
      <c r="KHP816" s="257"/>
      <c r="KHQ816" s="257"/>
      <c r="KHR816" s="257"/>
      <c r="KHS816" s="257"/>
      <c r="KHT816" s="257"/>
      <c r="KHU816" s="257"/>
      <c r="KHV816" s="257"/>
      <c r="KHW816" s="257"/>
      <c r="KHX816" s="257"/>
      <c r="KHY816" s="257"/>
      <c r="KHZ816" s="257"/>
      <c r="KIA816" s="257"/>
      <c r="KIB816" s="257"/>
      <c r="KIC816" s="257"/>
      <c r="KID816" s="257"/>
      <c r="KIE816" s="257"/>
      <c r="KIF816" s="257"/>
      <c r="KIG816" s="257"/>
      <c r="KIH816" s="257"/>
      <c r="KII816" s="257"/>
      <c r="KIJ816" s="257"/>
      <c r="KIK816" s="257"/>
      <c r="KIL816" s="257"/>
      <c r="KIM816" s="257"/>
      <c r="KIN816" s="257"/>
      <c r="KIO816" s="257"/>
      <c r="KIP816" s="257"/>
      <c r="KIQ816" s="257"/>
      <c r="KIR816" s="257"/>
      <c r="KIS816" s="257"/>
      <c r="KIT816" s="257"/>
      <c r="KIU816" s="257"/>
      <c r="KIV816" s="257"/>
      <c r="KIW816" s="257"/>
      <c r="KIX816" s="257"/>
      <c r="KIY816" s="257"/>
      <c r="KIZ816" s="257"/>
      <c r="KJA816" s="257"/>
      <c r="KJB816" s="257"/>
      <c r="KJC816" s="257"/>
      <c r="KJD816" s="257"/>
      <c r="KJE816" s="257"/>
      <c r="KJF816" s="257"/>
      <c r="KJG816" s="257"/>
      <c r="KJH816" s="257"/>
      <c r="KJI816" s="257"/>
      <c r="KJJ816" s="257"/>
      <c r="KJK816" s="257"/>
      <c r="KJL816" s="257"/>
      <c r="KJM816" s="257"/>
      <c r="KJN816" s="257"/>
      <c r="KJO816" s="257"/>
      <c r="KJP816" s="257"/>
      <c r="KJQ816" s="257"/>
      <c r="KJR816" s="257"/>
      <c r="KJS816" s="257"/>
      <c r="KJT816" s="257"/>
      <c r="KJU816" s="257"/>
      <c r="KJV816" s="257"/>
      <c r="KJW816" s="257"/>
      <c r="KJX816" s="257"/>
      <c r="KJY816" s="257"/>
      <c r="KJZ816" s="257"/>
      <c r="KKA816" s="257"/>
      <c r="KKB816" s="257"/>
      <c r="KKC816" s="257"/>
      <c r="KKD816" s="257"/>
      <c r="KKE816" s="257"/>
      <c r="KKF816" s="257"/>
      <c r="KKG816" s="257"/>
      <c r="KKH816" s="257"/>
      <c r="KKI816" s="257"/>
      <c r="KKJ816" s="257"/>
      <c r="KKK816" s="257"/>
      <c r="KKL816" s="257"/>
      <c r="KKM816" s="257"/>
      <c r="KKN816" s="257"/>
      <c r="KKO816" s="257"/>
      <c r="KKP816" s="257"/>
      <c r="KKQ816" s="257"/>
      <c r="KKR816" s="257"/>
      <c r="KKS816" s="257"/>
      <c r="KKT816" s="257"/>
      <c r="KKU816" s="257"/>
      <c r="KKV816" s="257"/>
      <c r="KKW816" s="257"/>
      <c r="KKX816" s="257"/>
      <c r="KKY816" s="257"/>
      <c r="KKZ816" s="257"/>
      <c r="KLA816" s="257"/>
      <c r="KLB816" s="257"/>
      <c r="KLC816" s="257"/>
      <c r="KLD816" s="257"/>
      <c r="KLE816" s="257"/>
      <c r="KLF816" s="257"/>
      <c r="KLG816" s="257"/>
      <c r="KLH816" s="257"/>
      <c r="KLI816" s="257"/>
      <c r="KLJ816" s="257"/>
      <c r="KLK816" s="257"/>
      <c r="KLL816" s="257"/>
      <c r="KLM816" s="257"/>
      <c r="KLN816" s="257"/>
      <c r="KLO816" s="257"/>
      <c r="KLP816" s="257"/>
      <c r="KLQ816" s="257"/>
      <c r="KLR816" s="257"/>
      <c r="KLS816" s="257"/>
      <c r="KLT816" s="257"/>
      <c r="KLU816" s="257"/>
      <c r="KLV816" s="257"/>
      <c r="KLW816" s="257"/>
      <c r="KLX816" s="257"/>
      <c r="KLY816" s="257"/>
      <c r="KLZ816" s="257"/>
      <c r="KMA816" s="257"/>
      <c r="KMB816" s="257"/>
      <c r="KMC816" s="257"/>
      <c r="KMD816" s="257"/>
      <c r="KME816" s="257"/>
      <c r="KMF816" s="257"/>
      <c r="KMG816" s="257"/>
      <c r="KMH816" s="257"/>
      <c r="KMI816" s="257"/>
      <c r="KMJ816" s="257"/>
      <c r="KMK816" s="257"/>
      <c r="KML816" s="257"/>
      <c r="KMM816" s="257"/>
      <c r="KMN816" s="257"/>
      <c r="KMO816" s="257"/>
      <c r="KMP816" s="257"/>
      <c r="KMQ816" s="257"/>
      <c r="KMR816" s="257"/>
      <c r="KMS816" s="257"/>
      <c r="KMT816" s="257"/>
      <c r="KMU816" s="257"/>
      <c r="KMV816" s="257"/>
      <c r="KMW816" s="257"/>
      <c r="KMX816" s="257"/>
      <c r="KMY816" s="257"/>
      <c r="KMZ816" s="257"/>
      <c r="KNA816" s="257"/>
      <c r="KNB816" s="257"/>
      <c r="KNC816" s="257"/>
      <c r="KND816" s="257"/>
      <c r="KNE816" s="257"/>
      <c r="KNF816" s="257"/>
      <c r="KNG816" s="257"/>
      <c r="KNH816" s="257"/>
      <c r="KNI816" s="257"/>
      <c r="KNJ816" s="257"/>
      <c r="KNK816" s="257"/>
      <c r="KNL816" s="257"/>
      <c r="KNM816" s="257"/>
      <c r="KNN816" s="257"/>
      <c r="KNO816" s="257"/>
      <c r="KNP816" s="257"/>
      <c r="KNQ816" s="257"/>
      <c r="KNR816" s="257"/>
      <c r="KNS816" s="257"/>
      <c r="KNT816" s="257"/>
      <c r="KNU816" s="257"/>
      <c r="KNV816" s="257"/>
      <c r="KNW816" s="257"/>
      <c r="KNX816" s="257"/>
      <c r="KNY816" s="257"/>
      <c r="KNZ816" s="257"/>
      <c r="KOA816" s="257"/>
      <c r="KOB816" s="257"/>
      <c r="KOC816" s="257"/>
      <c r="KOD816" s="257"/>
      <c r="KOE816" s="257"/>
      <c r="KOF816" s="257"/>
      <c r="KOG816" s="257"/>
      <c r="KOH816" s="257"/>
      <c r="KOI816" s="257"/>
      <c r="KOJ816" s="257"/>
      <c r="KOK816" s="257"/>
      <c r="KOL816" s="257"/>
      <c r="KOM816" s="257"/>
      <c r="KON816" s="257"/>
      <c r="KOO816" s="257"/>
      <c r="KOP816" s="257"/>
      <c r="KOQ816" s="257"/>
      <c r="KOR816" s="257"/>
      <c r="KOS816" s="257"/>
      <c r="KOT816" s="257"/>
      <c r="KOU816" s="257"/>
      <c r="KOV816" s="257"/>
      <c r="KOW816" s="257"/>
      <c r="KOX816" s="257"/>
      <c r="KOY816" s="257"/>
      <c r="KOZ816" s="257"/>
      <c r="KPA816" s="257"/>
      <c r="KPB816" s="257"/>
      <c r="KPC816" s="257"/>
      <c r="KPD816" s="257"/>
      <c r="KPE816" s="257"/>
      <c r="KPF816" s="257"/>
      <c r="KPG816" s="257"/>
      <c r="KPH816" s="257"/>
      <c r="KPI816" s="257"/>
      <c r="KPJ816" s="257"/>
      <c r="KPK816" s="257"/>
      <c r="KPL816" s="257"/>
      <c r="KPM816" s="257"/>
      <c r="KPN816" s="257"/>
      <c r="KPO816" s="257"/>
      <c r="KPP816" s="257"/>
      <c r="KPQ816" s="257"/>
      <c r="KPR816" s="257"/>
      <c r="KPS816" s="257"/>
      <c r="KPT816" s="257"/>
      <c r="KPU816" s="257"/>
      <c r="KPV816" s="257"/>
      <c r="KPW816" s="257"/>
      <c r="KPX816" s="257"/>
      <c r="KPY816" s="257"/>
      <c r="KPZ816" s="257"/>
      <c r="KQA816" s="257"/>
      <c r="KQB816" s="257"/>
      <c r="KQC816" s="257"/>
      <c r="KQD816" s="257"/>
      <c r="KQE816" s="257"/>
      <c r="KQF816" s="257"/>
      <c r="KQG816" s="257"/>
      <c r="KQH816" s="257"/>
      <c r="KQI816" s="257"/>
      <c r="KQJ816" s="257"/>
      <c r="KQK816" s="257"/>
      <c r="KQL816" s="257"/>
      <c r="KQM816" s="257"/>
      <c r="KQN816" s="257"/>
      <c r="KQO816" s="257"/>
      <c r="KQP816" s="257"/>
      <c r="KQQ816" s="257"/>
      <c r="KQR816" s="257"/>
      <c r="KQS816" s="257"/>
      <c r="KQT816" s="257"/>
      <c r="KQU816" s="257"/>
      <c r="KQV816" s="257"/>
      <c r="KQW816" s="257"/>
      <c r="KQX816" s="257"/>
      <c r="KQY816" s="257"/>
      <c r="KQZ816" s="257"/>
      <c r="KRA816" s="257"/>
      <c r="KRB816" s="257"/>
      <c r="KRC816" s="257"/>
      <c r="KRD816" s="257"/>
      <c r="KRE816" s="257"/>
      <c r="KRF816" s="257"/>
      <c r="KRG816" s="257"/>
      <c r="KRH816" s="257"/>
      <c r="KRI816" s="257"/>
      <c r="KRJ816" s="257"/>
      <c r="KRK816" s="257"/>
      <c r="KRL816" s="257"/>
      <c r="KRM816" s="257"/>
      <c r="KRN816" s="257"/>
      <c r="KRO816" s="257"/>
      <c r="KRP816" s="257"/>
      <c r="KRQ816" s="257"/>
      <c r="KRR816" s="257"/>
      <c r="KRS816" s="257"/>
      <c r="KRT816" s="257"/>
      <c r="KRU816" s="257"/>
      <c r="KRV816" s="257"/>
      <c r="KRW816" s="257"/>
      <c r="KRX816" s="257"/>
      <c r="KRY816" s="257"/>
      <c r="KRZ816" s="257"/>
      <c r="KSA816" s="257"/>
      <c r="KSB816" s="257"/>
      <c r="KSC816" s="257"/>
      <c r="KSD816" s="257"/>
      <c r="KSE816" s="257"/>
      <c r="KSF816" s="257"/>
      <c r="KSG816" s="257"/>
      <c r="KSH816" s="257"/>
      <c r="KSI816" s="257"/>
      <c r="KSJ816" s="257"/>
      <c r="KSK816" s="257"/>
      <c r="KSL816" s="257"/>
      <c r="KSM816" s="257"/>
      <c r="KSN816" s="257"/>
      <c r="KSO816" s="257"/>
      <c r="KSP816" s="257"/>
      <c r="KSQ816" s="257"/>
      <c r="KSR816" s="257"/>
      <c r="KSS816" s="257"/>
      <c r="KST816" s="257"/>
      <c r="KSU816" s="257"/>
      <c r="KSV816" s="257"/>
      <c r="KSW816" s="257"/>
      <c r="KSX816" s="257"/>
      <c r="KSY816" s="257"/>
      <c r="KSZ816" s="257"/>
      <c r="KTA816" s="257"/>
      <c r="KTB816" s="257"/>
      <c r="KTC816" s="257"/>
      <c r="KTD816" s="257"/>
      <c r="KTE816" s="257"/>
      <c r="KTF816" s="257"/>
      <c r="KTG816" s="257"/>
      <c r="KTH816" s="257"/>
      <c r="KTI816" s="257"/>
      <c r="KTJ816" s="257"/>
      <c r="KTK816" s="257"/>
      <c r="KTL816" s="257"/>
      <c r="KTM816" s="257"/>
      <c r="KTN816" s="257"/>
      <c r="KTO816" s="257"/>
      <c r="KTP816" s="257"/>
      <c r="KTQ816" s="257"/>
      <c r="KTR816" s="257"/>
      <c r="KTS816" s="257"/>
      <c r="KTT816" s="257"/>
      <c r="KTU816" s="257"/>
      <c r="KTV816" s="257"/>
      <c r="KTW816" s="257"/>
      <c r="KTX816" s="257"/>
      <c r="KTY816" s="257"/>
      <c r="KTZ816" s="257"/>
      <c r="KUA816" s="257"/>
      <c r="KUB816" s="257"/>
      <c r="KUC816" s="257"/>
      <c r="KUD816" s="257"/>
      <c r="KUE816" s="257"/>
      <c r="KUF816" s="257"/>
      <c r="KUG816" s="257"/>
      <c r="KUH816" s="257"/>
      <c r="KUI816" s="257"/>
      <c r="KUJ816" s="257"/>
      <c r="KUK816" s="257"/>
      <c r="KUL816" s="257"/>
      <c r="KUM816" s="257"/>
      <c r="KUN816" s="257"/>
      <c r="KUO816" s="257"/>
      <c r="KUP816" s="257"/>
      <c r="KUQ816" s="257"/>
      <c r="KUR816" s="257"/>
      <c r="KUS816" s="257"/>
      <c r="KUT816" s="257"/>
      <c r="KUU816" s="257"/>
      <c r="KUV816" s="257"/>
      <c r="KUW816" s="257"/>
      <c r="KUX816" s="257"/>
      <c r="KUY816" s="257"/>
      <c r="KUZ816" s="257"/>
      <c r="KVA816" s="257"/>
      <c r="KVB816" s="257"/>
      <c r="KVC816" s="257"/>
      <c r="KVD816" s="257"/>
      <c r="KVE816" s="257"/>
      <c r="KVF816" s="257"/>
      <c r="KVG816" s="257"/>
      <c r="KVH816" s="257"/>
      <c r="KVI816" s="257"/>
      <c r="KVJ816" s="257"/>
      <c r="KVK816" s="257"/>
      <c r="KVL816" s="257"/>
      <c r="KVM816" s="257"/>
      <c r="KVN816" s="257"/>
      <c r="KVO816" s="257"/>
      <c r="KVP816" s="257"/>
      <c r="KVQ816" s="257"/>
      <c r="KVR816" s="257"/>
      <c r="KVS816" s="257"/>
      <c r="KVT816" s="257"/>
      <c r="KVU816" s="257"/>
      <c r="KVV816" s="257"/>
      <c r="KVW816" s="257"/>
      <c r="KVX816" s="257"/>
      <c r="KVY816" s="257"/>
      <c r="KVZ816" s="257"/>
      <c r="KWA816" s="257"/>
      <c r="KWB816" s="257"/>
      <c r="KWC816" s="257"/>
      <c r="KWD816" s="257"/>
      <c r="KWE816" s="257"/>
      <c r="KWF816" s="257"/>
      <c r="KWG816" s="257"/>
      <c r="KWH816" s="257"/>
      <c r="KWI816" s="257"/>
      <c r="KWJ816" s="257"/>
      <c r="KWK816" s="257"/>
      <c r="KWL816" s="257"/>
      <c r="KWM816" s="257"/>
      <c r="KWN816" s="257"/>
      <c r="KWO816" s="257"/>
      <c r="KWP816" s="257"/>
      <c r="KWQ816" s="257"/>
      <c r="KWR816" s="257"/>
      <c r="KWS816" s="257"/>
      <c r="KWT816" s="257"/>
      <c r="KWU816" s="257"/>
      <c r="KWV816" s="257"/>
      <c r="KWW816" s="257"/>
      <c r="KWX816" s="257"/>
      <c r="KWY816" s="257"/>
      <c r="KWZ816" s="257"/>
      <c r="KXA816" s="257"/>
      <c r="KXB816" s="257"/>
      <c r="KXC816" s="257"/>
      <c r="KXD816" s="257"/>
      <c r="KXE816" s="257"/>
      <c r="KXF816" s="257"/>
      <c r="KXG816" s="257"/>
      <c r="KXH816" s="257"/>
      <c r="KXI816" s="257"/>
      <c r="KXJ816" s="257"/>
      <c r="KXK816" s="257"/>
      <c r="KXL816" s="257"/>
      <c r="KXM816" s="257"/>
      <c r="KXN816" s="257"/>
      <c r="KXO816" s="257"/>
      <c r="KXP816" s="257"/>
      <c r="KXQ816" s="257"/>
      <c r="KXR816" s="257"/>
      <c r="KXS816" s="257"/>
      <c r="KXT816" s="257"/>
      <c r="KXU816" s="257"/>
      <c r="KXV816" s="257"/>
      <c r="KXW816" s="257"/>
      <c r="KXX816" s="257"/>
      <c r="KXY816" s="257"/>
      <c r="KXZ816" s="257"/>
      <c r="KYA816" s="257"/>
      <c r="KYB816" s="257"/>
      <c r="KYC816" s="257"/>
      <c r="KYD816" s="257"/>
      <c r="KYE816" s="257"/>
      <c r="KYF816" s="257"/>
      <c r="KYG816" s="257"/>
      <c r="KYH816" s="257"/>
      <c r="KYI816" s="257"/>
      <c r="KYJ816" s="257"/>
      <c r="KYK816" s="257"/>
      <c r="KYL816" s="257"/>
      <c r="KYM816" s="257"/>
      <c r="KYN816" s="257"/>
      <c r="KYO816" s="257"/>
      <c r="KYP816" s="257"/>
      <c r="KYQ816" s="257"/>
      <c r="KYR816" s="257"/>
      <c r="KYS816" s="257"/>
      <c r="KYT816" s="257"/>
      <c r="KYU816" s="257"/>
      <c r="KYV816" s="257"/>
      <c r="KYW816" s="257"/>
      <c r="KYX816" s="257"/>
      <c r="KYY816" s="257"/>
      <c r="KYZ816" s="257"/>
      <c r="KZA816" s="257"/>
      <c r="KZB816" s="257"/>
      <c r="KZC816" s="257"/>
      <c r="KZD816" s="257"/>
      <c r="KZE816" s="257"/>
      <c r="KZF816" s="257"/>
      <c r="KZG816" s="257"/>
      <c r="KZH816" s="257"/>
      <c r="KZI816" s="257"/>
      <c r="KZJ816" s="257"/>
      <c r="KZK816" s="257"/>
      <c r="KZL816" s="257"/>
      <c r="KZM816" s="257"/>
      <c r="KZN816" s="257"/>
      <c r="KZO816" s="257"/>
      <c r="KZP816" s="257"/>
      <c r="KZQ816" s="257"/>
      <c r="KZR816" s="257"/>
      <c r="KZS816" s="257"/>
      <c r="KZT816" s="257"/>
      <c r="KZU816" s="257"/>
      <c r="KZV816" s="257"/>
      <c r="KZW816" s="257"/>
      <c r="KZX816" s="257"/>
      <c r="KZY816" s="257"/>
      <c r="KZZ816" s="257"/>
      <c r="LAA816" s="257"/>
      <c r="LAB816" s="257"/>
      <c r="LAC816" s="257"/>
      <c r="LAD816" s="257"/>
      <c r="LAE816" s="257"/>
      <c r="LAF816" s="257"/>
      <c r="LAG816" s="257"/>
      <c r="LAH816" s="257"/>
      <c r="LAI816" s="257"/>
      <c r="LAJ816" s="257"/>
      <c r="LAK816" s="257"/>
      <c r="LAL816" s="257"/>
      <c r="LAM816" s="257"/>
      <c r="LAN816" s="257"/>
      <c r="LAO816" s="257"/>
      <c r="LAP816" s="257"/>
      <c r="LAQ816" s="257"/>
      <c r="LAR816" s="257"/>
      <c r="LAS816" s="257"/>
      <c r="LAT816" s="257"/>
      <c r="LAU816" s="257"/>
      <c r="LAV816" s="257"/>
      <c r="LAW816" s="257"/>
      <c r="LAX816" s="257"/>
      <c r="LAY816" s="257"/>
      <c r="LAZ816" s="257"/>
      <c r="LBA816" s="257"/>
      <c r="LBB816" s="257"/>
      <c r="LBC816" s="257"/>
      <c r="LBD816" s="257"/>
      <c r="LBE816" s="257"/>
      <c r="LBF816" s="257"/>
      <c r="LBG816" s="257"/>
      <c r="LBH816" s="257"/>
      <c r="LBI816" s="257"/>
      <c r="LBJ816" s="257"/>
      <c r="LBK816" s="257"/>
      <c r="LBL816" s="257"/>
      <c r="LBM816" s="257"/>
      <c r="LBN816" s="257"/>
      <c r="LBO816" s="257"/>
      <c r="LBP816" s="257"/>
      <c r="LBQ816" s="257"/>
      <c r="LBR816" s="257"/>
      <c r="LBS816" s="257"/>
      <c r="LBT816" s="257"/>
      <c r="LBU816" s="257"/>
      <c r="LBV816" s="257"/>
      <c r="LBW816" s="257"/>
      <c r="LBX816" s="257"/>
      <c r="LBY816" s="257"/>
      <c r="LBZ816" s="257"/>
      <c r="LCA816" s="257"/>
      <c r="LCB816" s="257"/>
      <c r="LCC816" s="257"/>
      <c r="LCD816" s="257"/>
      <c r="LCE816" s="257"/>
      <c r="LCF816" s="257"/>
      <c r="LCG816" s="257"/>
      <c r="LCH816" s="257"/>
      <c r="LCI816" s="257"/>
      <c r="LCJ816" s="257"/>
      <c r="LCK816" s="257"/>
      <c r="LCL816" s="257"/>
      <c r="LCM816" s="257"/>
      <c r="LCN816" s="257"/>
      <c r="LCO816" s="257"/>
      <c r="LCP816" s="257"/>
      <c r="LCQ816" s="257"/>
      <c r="LCR816" s="257"/>
      <c r="LCS816" s="257"/>
      <c r="LCT816" s="257"/>
      <c r="LCU816" s="257"/>
      <c r="LCV816" s="257"/>
      <c r="LCW816" s="257"/>
      <c r="LCX816" s="257"/>
      <c r="LCY816" s="257"/>
      <c r="LCZ816" s="257"/>
      <c r="LDA816" s="257"/>
      <c r="LDB816" s="257"/>
      <c r="LDC816" s="257"/>
      <c r="LDD816" s="257"/>
      <c r="LDE816" s="257"/>
      <c r="LDF816" s="257"/>
      <c r="LDG816" s="257"/>
      <c r="LDH816" s="257"/>
      <c r="LDI816" s="257"/>
      <c r="LDJ816" s="257"/>
      <c r="LDK816" s="257"/>
      <c r="LDL816" s="257"/>
      <c r="LDM816" s="257"/>
      <c r="LDN816" s="257"/>
      <c r="LDO816" s="257"/>
      <c r="LDP816" s="257"/>
      <c r="LDQ816" s="257"/>
      <c r="LDR816" s="257"/>
      <c r="LDS816" s="257"/>
      <c r="LDT816" s="257"/>
      <c r="LDU816" s="257"/>
      <c r="LDV816" s="257"/>
      <c r="LDW816" s="257"/>
      <c r="LDX816" s="257"/>
      <c r="LDY816" s="257"/>
      <c r="LDZ816" s="257"/>
      <c r="LEA816" s="257"/>
      <c r="LEB816" s="257"/>
      <c r="LEC816" s="257"/>
      <c r="LED816" s="257"/>
      <c r="LEE816" s="257"/>
      <c r="LEF816" s="257"/>
      <c r="LEG816" s="257"/>
      <c r="LEH816" s="257"/>
      <c r="LEI816" s="257"/>
      <c r="LEJ816" s="257"/>
      <c r="LEK816" s="257"/>
      <c r="LEL816" s="257"/>
      <c r="LEM816" s="257"/>
      <c r="LEN816" s="257"/>
      <c r="LEO816" s="257"/>
      <c r="LEP816" s="257"/>
      <c r="LEQ816" s="257"/>
      <c r="LER816" s="257"/>
      <c r="LES816" s="257"/>
      <c r="LET816" s="257"/>
      <c r="LEU816" s="257"/>
      <c r="LEV816" s="257"/>
      <c r="LEW816" s="257"/>
      <c r="LEX816" s="257"/>
      <c r="LEY816" s="257"/>
      <c r="LEZ816" s="257"/>
      <c r="LFA816" s="257"/>
      <c r="LFB816" s="257"/>
      <c r="LFC816" s="257"/>
      <c r="LFD816" s="257"/>
      <c r="LFE816" s="257"/>
      <c r="LFF816" s="257"/>
      <c r="LFG816" s="257"/>
      <c r="LFH816" s="257"/>
      <c r="LFI816" s="257"/>
      <c r="LFJ816" s="257"/>
      <c r="LFK816" s="257"/>
      <c r="LFL816" s="257"/>
      <c r="LFM816" s="257"/>
      <c r="LFN816" s="257"/>
      <c r="LFO816" s="257"/>
      <c r="LFP816" s="257"/>
      <c r="LFQ816" s="257"/>
      <c r="LFR816" s="257"/>
      <c r="LFS816" s="257"/>
      <c r="LFT816" s="257"/>
      <c r="LFU816" s="257"/>
      <c r="LFV816" s="257"/>
      <c r="LFW816" s="257"/>
      <c r="LFX816" s="257"/>
      <c r="LFY816" s="257"/>
      <c r="LFZ816" s="257"/>
      <c r="LGA816" s="257"/>
      <c r="LGB816" s="257"/>
      <c r="LGC816" s="257"/>
      <c r="LGD816" s="257"/>
      <c r="LGE816" s="257"/>
      <c r="LGF816" s="257"/>
      <c r="LGG816" s="257"/>
      <c r="LGH816" s="257"/>
      <c r="LGI816" s="257"/>
      <c r="LGJ816" s="257"/>
      <c r="LGK816" s="257"/>
      <c r="LGL816" s="257"/>
      <c r="LGM816" s="257"/>
      <c r="LGN816" s="257"/>
      <c r="LGO816" s="257"/>
      <c r="LGP816" s="257"/>
      <c r="LGQ816" s="257"/>
      <c r="LGR816" s="257"/>
      <c r="LGS816" s="257"/>
      <c r="LGT816" s="257"/>
      <c r="LGU816" s="257"/>
      <c r="LGV816" s="257"/>
      <c r="LGW816" s="257"/>
      <c r="LGX816" s="257"/>
      <c r="LGY816" s="257"/>
      <c r="LGZ816" s="257"/>
      <c r="LHA816" s="257"/>
      <c r="LHB816" s="257"/>
      <c r="LHC816" s="257"/>
      <c r="LHD816" s="257"/>
      <c r="LHE816" s="257"/>
      <c r="LHF816" s="257"/>
      <c r="LHG816" s="257"/>
      <c r="LHH816" s="257"/>
      <c r="LHI816" s="257"/>
      <c r="LHJ816" s="257"/>
      <c r="LHK816" s="257"/>
      <c r="LHL816" s="257"/>
      <c r="LHM816" s="257"/>
      <c r="LHN816" s="257"/>
      <c r="LHO816" s="257"/>
      <c r="LHP816" s="257"/>
      <c r="LHQ816" s="257"/>
      <c r="LHR816" s="257"/>
      <c r="LHS816" s="257"/>
      <c r="LHT816" s="257"/>
      <c r="LHU816" s="257"/>
      <c r="LHV816" s="257"/>
      <c r="LHW816" s="257"/>
      <c r="LHX816" s="257"/>
      <c r="LHY816" s="257"/>
      <c r="LHZ816" s="257"/>
      <c r="LIA816" s="257"/>
      <c r="LIB816" s="257"/>
      <c r="LIC816" s="257"/>
      <c r="LID816" s="257"/>
      <c r="LIE816" s="257"/>
      <c r="LIF816" s="257"/>
      <c r="LIG816" s="257"/>
      <c r="LIH816" s="257"/>
      <c r="LII816" s="257"/>
      <c r="LIJ816" s="257"/>
      <c r="LIK816" s="257"/>
      <c r="LIL816" s="257"/>
      <c r="LIM816" s="257"/>
      <c r="LIN816" s="257"/>
      <c r="LIO816" s="257"/>
      <c r="LIP816" s="257"/>
      <c r="LIQ816" s="257"/>
      <c r="LIR816" s="257"/>
      <c r="LIS816" s="257"/>
      <c r="LIT816" s="257"/>
      <c r="LIU816" s="257"/>
      <c r="LIV816" s="257"/>
      <c r="LIW816" s="257"/>
      <c r="LIX816" s="257"/>
      <c r="LIY816" s="257"/>
      <c r="LIZ816" s="257"/>
      <c r="LJA816" s="257"/>
      <c r="LJB816" s="257"/>
      <c r="LJC816" s="257"/>
      <c r="LJD816" s="257"/>
      <c r="LJE816" s="257"/>
      <c r="LJF816" s="257"/>
      <c r="LJG816" s="257"/>
      <c r="LJH816" s="257"/>
      <c r="LJI816" s="257"/>
      <c r="LJJ816" s="257"/>
      <c r="LJK816" s="257"/>
      <c r="LJL816" s="257"/>
      <c r="LJM816" s="257"/>
      <c r="LJN816" s="257"/>
      <c r="LJO816" s="257"/>
      <c r="LJP816" s="257"/>
      <c r="LJQ816" s="257"/>
      <c r="LJR816" s="257"/>
      <c r="LJS816" s="257"/>
      <c r="LJT816" s="257"/>
      <c r="LJU816" s="257"/>
      <c r="LJV816" s="257"/>
      <c r="LJW816" s="257"/>
      <c r="LJX816" s="257"/>
      <c r="LJY816" s="257"/>
      <c r="LJZ816" s="257"/>
      <c r="LKA816" s="257"/>
      <c r="LKB816" s="257"/>
      <c r="LKC816" s="257"/>
      <c r="LKD816" s="257"/>
      <c r="LKE816" s="257"/>
      <c r="LKF816" s="257"/>
      <c r="LKG816" s="257"/>
      <c r="LKH816" s="257"/>
      <c r="LKI816" s="257"/>
      <c r="LKJ816" s="257"/>
      <c r="LKK816" s="257"/>
      <c r="LKL816" s="257"/>
      <c r="LKM816" s="257"/>
      <c r="LKN816" s="257"/>
      <c r="LKO816" s="257"/>
      <c r="LKP816" s="257"/>
      <c r="LKQ816" s="257"/>
      <c r="LKR816" s="257"/>
      <c r="LKS816" s="257"/>
      <c r="LKT816" s="257"/>
      <c r="LKU816" s="257"/>
      <c r="LKV816" s="257"/>
      <c r="LKW816" s="257"/>
      <c r="LKX816" s="257"/>
      <c r="LKY816" s="257"/>
      <c r="LKZ816" s="257"/>
      <c r="LLA816" s="257"/>
      <c r="LLB816" s="257"/>
      <c r="LLC816" s="257"/>
      <c r="LLD816" s="257"/>
      <c r="LLE816" s="257"/>
      <c r="LLF816" s="257"/>
      <c r="LLG816" s="257"/>
      <c r="LLH816" s="257"/>
      <c r="LLI816" s="257"/>
      <c r="LLJ816" s="257"/>
      <c r="LLK816" s="257"/>
      <c r="LLL816" s="257"/>
      <c r="LLM816" s="257"/>
      <c r="LLN816" s="257"/>
      <c r="LLO816" s="257"/>
      <c r="LLP816" s="257"/>
      <c r="LLQ816" s="257"/>
      <c r="LLR816" s="257"/>
      <c r="LLS816" s="257"/>
      <c r="LLT816" s="257"/>
      <c r="LLU816" s="257"/>
      <c r="LLV816" s="257"/>
      <c r="LLW816" s="257"/>
      <c r="LLX816" s="257"/>
      <c r="LLY816" s="257"/>
      <c r="LLZ816" s="257"/>
      <c r="LMA816" s="257"/>
      <c r="LMB816" s="257"/>
      <c r="LMC816" s="257"/>
      <c r="LMD816" s="257"/>
      <c r="LME816" s="257"/>
      <c r="LMF816" s="257"/>
      <c r="LMG816" s="257"/>
      <c r="LMH816" s="257"/>
      <c r="LMI816" s="257"/>
      <c r="LMJ816" s="257"/>
      <c r="LMK816" s="257"/>
      <c r="LML816" s="257"/>
      <c r="LMM816" s="257"/>
      <c r="LMN816" s="257"/>
      <c r="LMO816" s="257"/>
      <c r="LMP816" s="257"/>
      <c r="LMQ816" s="257"/>
      <c r="LMR816" s="257"/>
      <c r="LMS816" s="257"/>
      <c r="LMT816" s="257"/>
      <c r="LMU816" s="257"/>
      <c r="LMV816" s="257"/>
      <c r="LMW816" s="257"/>
      <c r="LMX816" s="257"/>
      <c r="LMY816" s="257"/>
      <c r="LMZ816" s="257"/>
      <c r="LNA816" s="257"/>
      <c r="LNB816" s="257"/>
      <c r="LNC816" s="257"/>
      <c r="LND816" s="257"/>
      <c r="LNE816" s="257"/>
      <c r="LNF816" s="257"/>
      <c r="LNG816" s="257"/>
      <c r="LNH816" s="257"/>
      <c r="LNI816" s="257"/>
      <c r="LNJ816" s="257"/>
      <c r="LNK816" s="257"/>
      <c r="LNL816" s="257"/>
      <c r="LNM816" s="257"/>
      <c r="LNN816" s="257"/>
      <c r="LNO816" s="257"/>
      <c r="LNP816" s="257"/>
      <c r="LNQ816" s="257"/>
      <c r="LNR816" s="257"/>
      <c r="LNS816" s="257"/>
      <c r="LNT816" s="257"/>
      <c r="LNU816" s="257"/>
      <c r="LNV816" s="257"/>
      <c r="LNW816" s="257"/>
      <c r="LNX816" s="257"/>
      <c r="LNY816" s="257"/>
      <c r="LNZ816" s="257"/>
      <c r="LOA816" s="257"/>
      <c r="LOB816" s="257"/>
      <c r="LOC816" s="257"/>
      <c r="LOD816" s="257"/>
      <c r="LOE816" s="257"/>
      <c r="LOF816" s="257"/>
      <c r="LOG816" s="257"/>
      <c r="LOH816" s="257"/>
      <c r="LOI816" s="257"/>
      <c r="LOJ816" s="257"/>
      <c r="LOK816" s="257"/>
      <c r="LOL816" s="257"/>
      <c r="LOM816" s="257"/>
      <c r="LON816" s="257"/>
      <c r="LOO816" s="257"/>
      <c r="LOP816" s="257"/>
      <c r="LOQ816" s="257"/>
      <c r="LOR816" s="257"/>
      <c r="LOS816" s="257"/>
      <c r="LOT816" s="257"/>
      <c r="LOU816" s="257"/>
      <c r="LOV816" s="257"/>
      <c r="LOW816" s="257"/>
      <c r="LOX816" s="257"/>
      <c r="LOY816" s="257"/>
      <c r="LOZ816" s="257"/>
      <c r="LPA816" s="257"/>
      <c r="LPB816" s="257"/>
      <c r="LPC816" s="257"/>
      <c r="LPD816" s="257"/>
      <c r="LPE816" s="257"/>
      <c r="LPF816" s="257"/>
      <c r="LPG816" s="257"/>
      <c r="LPH816" s="257"/>
      <c r="LPI816" s="257"/>
      <c r="LPJ816" s="257"/>
      <c r="LPK816" s="257"/>
      <c r="LPL816" s="257"/>
      <c r="LPM816" s="257"/>
      <c r="LPN816" s="257"/>
      <c r="LPO816" s="257"/>
      <c r="LPP816" s="257"/>
      <c r="LPQ816" s="257"/>
      <c r="LPR816" s="257"/>
      <c r="LPS816" s="257"/>
      <c r="LPT816" s="257"/>
      <c r="LPU816" s="257"/>
      <c r="LPV816" s="257"/>
      <c r="LPW816" s="257"/>
      <c r="LPX816" s="257"/>
      <c r="LPY816" s="257"/>
      <c r="LPZ816" s="257"/>
      <c r="LQA816" s="257"/>
      <c r="LQB816" s="257"/>
      <c r="LQC816" s="257"/>
      <c r="LQD816" s="257"/>
      <c r="LQE816" s="257"/>
      <c r="LQF816" s="257"/>
      <c r="LQG816" s="257"/>
      <c r="LQH816" s="257"/>
      <c r="LQI816" s="257"/>
      <c r="LQJ816" s="257"/>
      <c r="LQK816" s="257"/>
      <c r="LQL816" s="257"/>
      <c r="LQM816" s="257"/>
      <c r="LQN816" s="257"/>
      <c r="LQO816" s="257"/>
      <c r="LQP816" s="257"/>
      <c r="LQQ816" s="257"/>
      <c r="LQR816" s="257"/>
      <c r="LQS816" s="257"/>
      <c r="LQT816" s="257"/>
      <c r="LQU816" s="257"/>
      <c r="LQV816" s="257"/>
      <c r="LQW816" s="257"/>
      <c r="LQX816" s="257"/>
      <c r="LQY816" s="257"/>
      <c r="LQZ816" s="257"/>
      <c r="LRA816" s="257"/>
      <c r="LRB816" s="257"/>
      <c r="LRC816" s="257"/>
      <c r="LRD816" s="257"/>
      <c r="LRE816" s="257"/>
      <c r="LRF816" s="257"/>
      <c r="LRG816" s="257"/>
      <c r="LRH816" s="257"/>
      <c r="LRI816" s="257"/>
      <c r="LRJ816" s="257"/>
      <c r="LRK816" s="257"/>
      <c r="LRL816" s="257"/>
      <c r="LRM816" s="257"/>
      <c r="LRN816" s="257"/>
      <c r="LRO816" s="257"/>
      <c r="LRP816" s="257"/>
      <c r="LRQ816" s="257"/>
      <c r="LRR816" s="257"/>
      <c r="LRS816" s="257"/>
      <c r="LRT816" s="257"/>
      <c r="LRU816" s="257"/>
      <c r="LRV816" s="257"/>
      <c r="LRW816" s="257"/>
      <c r="LRX816" s="257"/>
      <c r="LRY816" s="257"/>
      <c r="LRZ816" s="257"/>
      <c r="LSA816" s="257"/>
      <c r="LSB816" s="257"/>
      <c r="LSC816" s="257"/>
      <c r="LSD816" s="257"/>
      <c r="LSE816" s="257"/>
      <c r="LSF816" s="257"/>
      <c r="LSG816" s="257"/>
      <c r="LSH816" s="257"/>
      <c r="LSI816" s="257"/>
      <c r="LSJ816" s="257"/>
      <c r="LSK816" s="257"/>
      <c r="LSL816" s="257"/>
      <c r="LSM816" s="257"/>
      <c r="LSN816" s="257"/>
      <c r="LSO816" s="257"/>
      <c r="LSP816" s="257"/>
      <c r="LSQ816" s="257"/>
      <c r="LSR816" s="257"/>
      <c r="LSS816" s="257"/>
      <c r="LST816" s="257"/>
      <c r="LSU816" s="257"/>
      <c r="LSV816" s="257"/>
      <c r="LSW816" s="257"/>
      <c r="LSX816" s="257"/>
      <c r="LSY816" s="257"/>
      <c r="LSZ816" s="257"/>
      <c r="LTA816" s="257"/>
      <c r="LTB816" s="257"/>
      <c r="LTC816" s="257"/>
      <c r="LTD816" s="257"/>
      <c r="LTE816" s="257"/>
      <c r="LTF816" s="257"/>
      <c r="LTG816" s="257"/>
      <c r="LTH816" s="257"/>
      <c r="LTI816" s="257"/>
      <c r="LTJ816" s="257"/>
      <c r="LTK816" s="257"/>
      <c r="LTL816" s="257"/>
      <c r="LTM816" s="257"/>
      <c r="LTN816" s="257"/>
      <c r="LTO816" s="257"/>
      <c r="LTP816" s="257"/>
      <c r="LTQ816" s="257"/>
      <c r="LTR816" s="257"/>
      <c r="LTS816" s="257"/>
      <c r="LTT816" s="257"/>
      <c r="LTU816" s="257"/>
      <c r="LTV816" s="257"/>
      <c r="LTW816" s="257"/>
      <c r="LTX816" s="257"/>
      <c r="LTY816" s="257"/>
      <c r="LTZ816" s="257"/>
      <c r="LUA816" s="257"/>
      <c r="LUB816" s="257"/>
      <c r="LUC816" s="257"/>
      <c r="LUD816" s="257"/>
      <c r="LUE816" s="257"/>
      <c r="LUF816" s="257"/>
      <c r="LUG816" s="257"/>
      <c r="LUH816" s="257"/>
      <c r="LUI816" s="257"/>
      <c r="LUJ816" s="257"/>
      <c r="LUK816" s="257"/>
      <c r="LUL816" s="257"/>
      <c r="LUM816" s="257"/>
      <c r="LUN816" s="257"/>
      <c r="LUO816" s="257"/>
      <c r="LUP816" s="257"/>
      <c r="LUQ816" s="257"/>
      <c r="LUR816" s="257"/>
      <c r="LUS816" s="257"/>
      <c r="LUT816" s="257"/>
      <c r="LUU816" s="257"/>
      <c r="LUV816" s="257"/>
      <c r="LUW816" s="257"/>
      <c r="LUX816" s="257"/>
      <c r="LUY816" s="257"/>
      <c r="LUZ816" s="257"/>
      <c r="LVA816" s="257"/>
      <c r="LVB816" s="257"/>
      <c r="LVC816" s="257"/>
      <c r="LVD816" s="257"/>
      <c r="LVE816" s="257"/>
      <c r="LVF816" s="257"/>
      <c r="LVG816" s="257"/>
      <c r="LVH816" s="257"/>
      <c r="LVI816" s="257"/>
      <c r="LVJ816" s="257"/>
      <c r="LVK816" s="257"/>
      <c r="LVL816" s="257"/>
      <c r="LVM816" s="257"/>
      <c r="LVN816" s="257"/>
      <c r="LVO816" s="257"/>
      <c r="LVP816" s="257"/>
      <c r="LVQ816" s="257"/>
      <c r="LVR816" s="257"/>
      <c r="LVS816" s="257"/>
      <c r="LVT816" s="257"/>
      <c r="LVU816" s="257"/>
      <c r="LVV816" s="257"/>
      <c r="LVW816" s="257"/>
      <c r="LVX816" s="257"/>
      <c r="LVY816" s="257"/>
      <c r="LVZ816" s="257"/>
      <c r="LWA816" s="257"/>
      <c r="LWB816" s="257"/>
      <c r="LWC816" s="257"/>
      <c r="LWD816" s="257"/>
      <c r="LWE816" s="257"/>
      <c r="LWF816" s="257"/>
      <c r="LWG816" s="257"/>
      <c r="LWH816" s="257"/>
      <c r="LWI816" s="257"/>
      <c r="LWJ816" s="257"/>
      <c r="LWK816" s="257"/>
      <c r="LWL816" s="257"/>
      <c r="LWM816" s="257"/>
      <c r="LWN816" s="257"/>
      <c r="LWO816" s="257"/>
      <c r="LWP816" s="257"/>
      <c r="LWQ816" s="257"/>
      <c r="LWR816" s="257"/>
      <c r="LWS816" s="257"/>
      <c r="LWT816" s="257"/>
      <c r="LWU816" s="257"/>
      <c r="LWV816" s="257"/>
      <c r="LWW816" s="257"/>
      <c r="LWX816" s="257"/>
      <c r="LWY816" s="257"/>
      <c r="LWZ816" s="257"/>
      <c r="LXA816" s="257"/>
      <c r="LXB816" s="257"/>
      <c r="LXC816" s="257"/>
      <c r="LXD816" s="257"/>
      <c r="LXE816" s="257"/>
      <c r="LXF816" s="257"/>
      <c r="LXG816" s="257"/>
      <c r="LXH816" s="257"/>
      <c r="LXI816" s="257"/>
      <c r="LXJ816" s="257"/>
      <c r="LXK816" s="257"/>
      <c r="LXL816" s="257"/>
      <c r="LXM816" s="257"/>
      <c r="LXN816" s="257"/>
      <c r="LXO816" s="257"/>
      <c r="LXP816" s="257"/>
      <c r="LXQ816" s="257"/>
      <c r="LXR816" s="257"/>
      <c r="LXS816" s="257"/>
      <c r="LXT816" s="257"/>
      <c r="LXU816" s="257"/>
      <c r="LXV816" s="257"/>
      <c r="LXW816" s="257"/>
      <c r="LXX816" s="257"/>
      <c r="LXY816" s="257"/>
      <c r="LXZ816" s="257"/>
      <c r="LYA816" s="257"/>
      <c r="LYB816" s="257"/>
      <c r="LYC816" s="257"/>
      <c r="LYD816" s="257"/>
      <c r="LYE816" s="257"/>
      <c r="LYF816" s="257"/>
      <c r="LYG816" s="257"/>
      <c r="LYH816" s="257"/>
      <c r="LYI816" s="257"/>
      <c r="LYJ816" s="257"/>
      <c r="LYK816" s="257"/>
      <c r="LYL816" s="257"/>
      <c r="LYM816" s="257"/>
      <c r="LYN816" s="257"/>
      <c r="LYO816" s="257"/>
      <c r="LYP816" s="257"/>
      <c r="LYQ816" s="257"/>
      <c r="LYR816" s="257"/>
      <c r="LYS816" s="257"/>
      <c r="LYT816" s="257"/>
      <c r="LYU816" s="257"/>
      <c r="LYV816" s="257"/>
      <c r="LYW816" s="257"/>
      <c r="LYX816" s="257"/>
      <c r="LYY816" s="257"/>
      <c r="LYZ816" s="257"/>
      <c r="LZA816" s="257"/>
      <c r="LZB816" s="257"/>
      <c r="LZC816" s="257"/>
      <c r="LZD816" s="257"/>
      <c r="LZE816" s="257"/>
      <c r="LZF816" s="257"/>
      <c r="LZG816" s="257"/>
      <c r="LZH816" s="257"/>
      <c r="LZI816" s="257"/>
      <c r="LZJ816" s="257"/>
      <c r="LZK816" s="257"/>
      <c r="LZL816" s="257"/>
      <c r="LZM816" s="257"/>
      <c r="LZN816" s="257"/>
      <c r="LZO816" s="257"/>
      <c r="LZP816" s="257"/>
      <c r="LZQ816" s="257"/>
      <c r="LZR816" s="257"/>
      <c r="LZS816" s="257"/>
      <c r="LZT816" s="257"/>
      <c r="LZU816" s="257"/>
      <c r="LZV816" s="257"/>
      <c r="LZW816" s="257"/>
      <c r="LZX816" s="257"/>
      <c r="LZY816" s="257"/>
      <c r="LZZ816" s="257"/>
      <c r="MAA816" s="257"/>
      <c r="MAB816" s="257"/>
      <c r="MAC816" s="257"/>
      <c r="MAD816" s="257"/>
      <c r="MAE816" s="257"/>
      <c r="MAF816" s="257"/>
      <c r="MAG816" s="257"/>
      <c r="MAH816" s="257"/>
      <c r="MAI816" s="257"/>
      <c r="MAJ816" s="257"/>
      <c r="MAK816" s="257"/>
      <c r="MAL816" s="257"/>
      <c r="MAM816" s="257"/>
      <c r="MAN816" s="257"/>
      <c r="MAO816" s="257"/>
      <c r="MAP816" s="257"/>
      <c r="MAQ816" s="257"/>
      <c r="MAR816" s="257"/>
      <c r="MAS816" s="257"/>
      <c r="MAT816" s="257"/>
      <c r="MAU816" s="257"/>
      <c r="MAV816" s="257"/>
      <c r="MAW816" s="257"/>
      <c r="MAX816" s="257"/>
      <c r="MAY816" s="257"/>
      <c r="MAZ816" s="257"/>
      <c r="MBA816" s="257"/>
      <c r="MBB816" s="257"/>
      <c r="MBC816" s="257"/>
      <c r="MBD816" s="257"/>
      <c r="MBE816" s="257"/>
      <c r="MBF816" s="257"/>
      <c r="MBG816" s="257"/>
      <c r="MBH816" s="257"/>
      <c r="MBI816" s="257"/>
      <c r="MBJ816" s="257"/>
      <c r="MBK816" s="257"/>
      <c r="MBL816" s="257"/>
      <c r="MBM816" s="257"/>
      <c r="MBN816" s="257"/>
      <c r="MBO816" s="257"/>
      <c r="MBP816" s="257"/>
      <c r="MBQ816" s="257"/>
      <c r="MBR816" s="257"/>
      <c r="MBS816" s="257"/>
      <c r="MBT816" s="257"/>
      <c r="MBU816" s="257"/>
      <c r="MBV816" s="257"/>
      <c r="MBW816" s="257"/>
      <c r="MBX816" s="257"/>
      <c r="MBY816" s="257"/>
      <c r="MBZ816" s="257"/>
      <c r="MCA816" s="257"/>
      <c r="MCB816" s="257"/>
      <c r="MCC816" s="257"/>
      <c r="MCD816" s="257"/>
      <c r="MCE816" s="257"/>
      <c r="MCF816" s="257"/>
      <c r="MCG816" s="257"/>
      <c r="MCH816" s="257"/>
      <c r="MCI816" s="257"/>
      <c r="MCJ816" s="257"/>
      <c r="MCK816" s="257"/>
      <c r="MCL816" s="257"/>
      <c r="MCM816" s="257"/>
      <c r="MCN816" s="257"/>
      <c r="MCO816" s="257"/>
      <c r="MCP816" s="257"/>
      <c r="MCQ816" s="257"/>
      <c r="MCR816" s="257"/>
      <c r="MCS816" s="257"/>
      <c r="MCT816" s="257"/>
      <c r="MCU816" s="257"/>
      <c r="MCV816" s="257"/>
      <c r="MCW816" s="257"/>
      <c r="MCX816" s="257"/>
      <c r="MCY816" s="257"/>
      <c r="MCZ816" s="257"/>
      <c r="MDA816" s="257"/>
      <c r="MDB816" s="257"/>
      <c r="MDC816" s="257"/>
      <c r="MDD816" s="257"/>
      <c r="MDE816" s="257"/>
      <c r="MDF816" s="257"/>
      <c r="MDG816" s="257"/>
      <c r="MDH816" s="257"/>
      <c r="MDI816" s="257"/>
      <c r="MDJ816" s="257"/>
      <c r="MDK816" s="257"/>
      <c r="MDL816" s="257"/>
      <c r="MDM816" s="257"/>
      <c r="MDN816" s="257"/>
      <c r="MDO816" s="257"/>
      <c r="MDP816" s="257"/>
      <c r="MDQ816" s="257"/>
      <c r="MDR816" s="257"/>
      <c r="MDS816" s="257"/>
      <c r="MDT816" s="257"/>
      <c r="MDU816" s="257"/>
      <c r="MDV816" s="257"/>
      <c r="MDW816" s="257"/>
      <c r="MDX816" s="257"/>
      <c r="MDY816" s="257"/>
      <c r="MDZ816" s="257"/>
      <c r="MEA816" s="257"/>
      <c r="MEB816" s="257"/>
      <c r="MEC816" s="257"/>
      <c r="MED816" s="257"/>
      <c r="MEE816" s="257"/>
      <c r="MEF816" s="257"/>
      <c r="MEG816" s="257"/>
      <c r="MEH816" s="257"/>
      <c r="MEI816" s="257"/>
      <c r="MEJ816" s="257"/>
      <c r="MEK816" s="257"/>
      <c r="MEL816" s="257"/>
      <c r="MEM816" s="257"/>
      <c r="MEN816" s="257"/>
      <c r="MEO816" s="257"/>
      <c r="MEP816" s="257"/>
      <c r="MEQ816" s="257"/>
      <c r="MER816" s="257"/>
      <c r="MES816" s="257"/>
      <c r="MET816" s="257"/>
      <c r="MEU816" s="257"/>
      <c r="MEV816" s="257"/>
      <c r="MEW816" s="257"/>
      <c r="MEX816" s="257"/>
      <c r="MEY816" s="257"/>
      <c r="MEZ816" s="257"/>
      <c r="MFA816" s="257"/>
      <c r="MFB816" s="257"/>
      <c r="MFC816" s="257"/>
      <c r="MFD816" s="257"/>
      <c r="MFE816" s="257"/>
      <c r="MFF816" s="257"/>
      <c r="MFG816" s="257"/>
      <c r="MFH816" s="257"/>
      <c r="MFI816" s="257"/>
      <c r="MFJ816" s="257"/>
      <c r="MFK816" s="257"/>
      <c r="MFL816" s="257"/>
      <c r="MFM816" s="257"/>
      <c r="MFN816" s="257"/>
      <c r="MFO816" s="257"/>
      <c r="MFP816" s="257"/>
      <c r="MFQ816" s="257"/>
      <c r="MFR816" s="257"/>
      <c r="MFS816" s="257"/>
      <c r="MFT816" s="257"/>
      <c r="MFU816" s="257"/>
      <c r="MFV816" s="257"/>
      <c r="MFW816" s="257"/>
      <c r="MFX816" s="257"/>
      <c r="MFY816" s="257"/>
      <c r="MFZ816" s="257"/>
      <c r="MGA816" s="257"/>
      <c r="MGB816" s="257"/>
      <c r="MGC816" s="257"/>
      <c r="MGD816" s="257"/>
      <c r="MGE816" s="257"/>
      <c r="MGF816" s="257"/>
      <c r="MGG816" s="257"/>
      <c r="MGH816" s="257"/>
      <c r="MGI816" s="257"/>
      <c r="MGJ816" s="257"/>
      <c r="MGK816" s="257"/>
      <c r="MGL816" s="257"/>
      <c r="MGM816" s="257"/>
      <c r="MGN816" s="257"/>
      <c r="MGO816" s="257"/>
      <c r="MGP816" s="257"/>
      <c r="MGQ816" s="257"/>
      <c r="MGR816" s="257"/>
      <c r="MGS816" s="257"/>
      <c r="MGT816" s="257"/>
      <c r="MGU816" s="257"/>
      <c r="MGV816" s="257"/>
      <c r="MGW816" s="257"/>
      <c r="MGX816" s="257"/>
      <c r="MGY816" s="257"/>
      <c r="MGZ816" s="257"/>
      <c r="MHA816" s="257"/>
      <c r="MHB816" s="257"/>
      <c r="MHC816" s="257"/>
      <c r="MHD816" s="257"/>
      <c r="MHE816" s="257"/>
      <c r="MHF816" s="257"/>
      <c r="MHG816" s="257"/>
      <c r="MHH816" s="257"/>
      <c r="MHI816" s="257"/>
      <c r="MHJ816" s="257"/>
      <c r="MHK816" s="257"/>
      <c r="MHL816" s="257"/>
      <c r="MHM816" s="257"/>
      <c r="MHN816" s="257"/>
      <c r="MHO816" s="257"/>
      <c r="MHP816" s="257"/>
      <c r="MHQ816" s="257"/>
      <c r="MHR816" s="257"/>
      <c r="MHS816" s="257"/>
      <c r="MHT816" s="257"/>
      <c r="MHU816" s="257"/>
      <c r="MHV816" s="257"/>
      <c r="MHW816" s="257"/>
      <c r="MHX816" s="257"/>
      <c r="MHY816" s="257"/>
      <c r="MHZ816" s="257"/>
      <c r="MIA816" s="257"/>
      <c r="MIB816" s="257"/>
      <c r="MIC816" s="257"/>
      <c r="MID816" s="257"/>
      <c r="MIE816" s="257"/>
      <c r="MIF816" s="257"/>
      <c r="MIG816" s="257"/>
      <c r="MIH816" s="257"/>
      <c r="MII816" s="257"/>
      <c r="MIJ816" s="257"/>
      <c r="MIK816" s="257"/>
      <c r="MIL816" s="257"/>
      <c r="MIM816" s="257"/>
      <c r="MIN816" s="257"/>
      <c r="MIO816" s="257"/>
      <c r="MIP816" s="257"/>
      <c r="MIQ816" s="257"/>
      <c r="MIR816" s="257"/>
      <c r="MIS816" s="257"/>
      <c r="MIT816" s="257"/>
      <c r="MIU816" s="257"/>
      <c r="MIV816" s="257"/>
      <c r="MIW816" s="257"/>
      <c r="MIX816" s="257"/>
      <c r="MIY816" s="257"/>
      <c r="MIZ816" s="257"/>
      <c r="MJA816" s="257"/>
      <c r="MJB816" s="257"/>
      <c r="MJC816" s="257"/>
      <c r="MJD816" s="257"/>
      <c r="MJE816" s="257"/>
      <c r="MJF816" s="257"/>
      <c r="MJG816" s="257"/>
      <c r="MJH816" s="257"/>
      <c r="MJI816" s="257"/>
      <c r="MJJ816" s="257"/>
      <c r="MJK816" s="257"/>
      <c r="MJL816" s="257"/>
      <c r="MJM816" s="257"/>
      <c r="MJN816" s="257"/>
      <c r="MJO816" s="257"/>
      <c r="MJP816" s="257"/>
      <c r="MJQ816" s="257"/>
      <c r="MJR816" s="257"/>
      <c r="MJS816" s="257"/>
      <c r="MJT816" s="257"/>
      <c r="MJU816" s="257"/>
      <c r="MJV816" s="257"/>
      <c r="MJW816" s="257"/>
      <c r="MJX816" s="257"/>
      <c r="MJY816" s="257"/>
      <c r="MJZ816" s="257"/>
      <c r="MKA816" s="257"/>
      <c r="MKB816" s="257"/>
      <c r="MKC816" s="257"/>
      <c r="MKD816" s="257"/>
      <c r="MKE816" s="257"/>
      <c r="MKF816" s="257"/>
      <c r="MKG816" s="257"/>
      <c r="MKH816" s="257"/>
      <c r="MKI816" s="257"/>
      <c r="MKJ816" s="257"/>
      <c r="MKK816" s="257"/>
      <c r="MKL816" s="257"/>
      <c r="MKM816" s="257"/>
      <c r="MKN816" s="257"/>
      <c r="MKO816" s="257"/>
      <c r="MKP816" s="257"/>
      <c r="MKQ816" s="257"/>
      <c r="MKR816" s="257"/>
      <c r="MKS816" s="257"/>
      <c r="MKT816" s="257"/>
      <c r="MKU816" s="257"/>
      <c r="MKV816" s="257"/>
      <c r="MKW816" s="257"/>
      <c r="MKX816" s="257"/>
      <c r="MKY816" s="257"/>
      <c r="MKZ816" s="257"/>
      <c r="MLA816" s="257"/>
      <c r="MLB816" s="257"/>
      <c r="MLC816" s="257"/>
      <c r="MLD816" s="257"/>
      <c r="MLE816" s="257"/>
      <c r="MLF816" s="257"/>
      <c r="MLG816" s="257"/>
      <c r="MLH816" s="257"/>
      <c r="MLI816" s="257"/>
      <c r="MLJ816" s="257"/>
      <c r="MLK816" s="257"/>
      <c r="MLL816" s="257"/>
      <c r="MLM816" s="257"/>
      <c r="MLN816" s="257"/>
      <c r="MLO816" s="257"/>
      <c r="MLP816" s="257"/>
      <c r="MLQ816" s="257"/>
      <c r="MLR816" s="257"/>
      <c r="MLS816" s="257"/>
      <c r="MLT816" s="257"/>
      <c r="MLU816" s="257"/>
      <c r="MLV816" s="257"/>
      <c r="MLW816" s="257"/>
      <c r="MLX816" s="257"/>
      <c r="MLY816" s="257"/>
      <c r="MLZ816" s="257"/>
      <c r="MMA816" s="257"/>
      <c r="MMB816" s="257"/>
      <c r="MMC816" s="257"/>
      <c r="MMD816" s="257"/>
      <c r="MME816" s="257"/>
      <c r="MMF816" s="257"/>
      <c r="MMG816" s="257"/>
      <c r="MMH816" s="257"/>
      <c r="MMI816" s="257"/>
      <c r="MMJ816" s="257"/>
      <c r="MMK816" s="257"/>
      <c r="MML816" s="257"/>
      <c r="MMM816" s="257"/>
      <c r="MMN816" s="257"/>
      <c r="MMO816" s="257"/>
      <c r="MMP816" s="257"/>
      <c r="MMQ816" s="257"/>
      <c r="MMR816" s="257"/>
      <c r="MMS816" s="257"/>
      <c r="MMT816" s="257"/>
      <c r="MMU816" s="257"/>
      <c r="MMV816" s="257"/>
      <c r="MMW816" s="257"/>
      <c r="MMX816" s="257"/>
      <c r="MMY816" s="257"/>
      <c r="MMZ816" s="257"/>
      <c r="MNA816" s="257"/>
      <c r="MNB816" s="257"/>
      <c r="MNC816" s="257"/>
      <c r="MND816" s="257"/>
      <c r="MNE816" s="257"/>
      <c r="MNF816" s="257"/>
      <c r="MNG816" s="257"/>
      <c r="MNH816" s="257"/>
      <c r="MNI816" s="257"/>
      <c r="MNJ816" s="257"/>
      <c r="MNK816" s="257"/>
      <c r="MNL816" s="257"/>
      <c r="MNM816" s="257"/>
      <c r="MNN816" s="257"/>
      <c r="MNO816" s="257"/>
      <c r="MNP816" s="257"/>
      <c r="MNQ816" s="257"/>
      <c r="MNR816" s="257"/>
      <c r="MNS816" s="257"/>
      <c r="MNT816" s="257"/>
      <c r="MNU816" s="257"/>
      <c r="MNV816" s="257"/>
      <c r="MNW816" s="257"/>
      <c r="MNX816" s="257"/>
      <c r="MNY816" s="257"/>
      <c r="MNZ816" s="257"/>
      <c r="MOA816" s="257"/>
      <c r="MOB816" s="257"/>
      <c r="MOC816" s="257"/>
      <c r="MOD816" s="257"/>
      <c r="MOE816" s="257"/>
      <c r="MOF816" s="257"/>
      <c r="MOG816" s="257"/>
      <c r="MOH816" s="257"/>
      <c r="MOI816" s="257"/>
      <c r="MOJ816" s="257"/>
      <c r="MOK816" s="257"/>
      <c r="MOL816" s="257"/>
      <c r="MOM816" s="257"/>
      <c r="MON816" s="257"/>
      <c r="MOO816" s="257"/>
      <c r="MOP816" s="257"/>
      <c r="MOQ816" s="257"/>
      <c r="MOR816" s="257"/>
      <c r="MOS816" s="257"/>
      <c r="MOT816" s="257"/>
      <c r="MOU816" s="257"/>
      <c r="MOV816" s="257"/>
      <c r="MOW816" s="257"/>
      <c r="MOX816" s="257"/>
      <c r="MOY816" s="257"/>
      <c r="MOZ816" s="257"/>
      <c r="MPA816" s="257"/>
      <c r="MPB816" s="257"/>
      <c r="MPC816" s="257"/>
      <c r="MPD816" s="257"/>
      <c r="MPE816" s="257"/>
      <c r="MPF816" s="257"/>
      <c r="MPG816" s="257"/>
      <c r="MPH816" s="257"/>
      <c r="MPI816" s="257"/>
      <c r="MPJ816" s="257"/>
      <c r="MPK816" s="257"/>
      <c r="MPL816" s="257"/>
      <c r="MPM816" s="257"/>
      <c r="MPN816" s="257"/>
      <c r="MPO816" s="257"/>
      <c r="MPP816" s="257"/>
      <c r="MPQ816" s="257"/>
      <c r="MPR816" s="257"/>
      <c r="MPS816" s="257"/>
      <c r="MPT816" s="257"/>
      <c r="MPU816" s="257"/>
      <c r="MPV816" s="257"/>
      <c r="MPW816" s="257"/>
      <c r="MPX816" s="257"/>
      <c r="MPY816" s="257"/>
      <c r="MPZ816" s="257"/>
      <c r="MQA816" s="257"/>
      <c r="MQB816" s="257"/>
      <c r="MQC816" s="257"/>
      <c r="MQD816" s="257"/>
      <c r="MQE816" s="257"/>
      <c r="MQF816" s="257"/>
      <c r="MQG816" s="257"/>
      <c r="MQH816" s="257"/>
      <c r="MQI816" s="257"/>
      <c r="MQJ816" s="257"/>
      <c r="MQK816" s="257"/>
      <c r="MQL816" s="257"/>
      <c r="MQM816" s="257"/>
      <c r="MQN816" s="257"/>
      <c r="MQO816" s="257"/>
      <c r="MQP816" s="257"/>
      <c r="MQQ816" s="257"/>
      <c r="MQR816" s="257"/>
      <c r="MQS816" s="257"/>
      <c r="MQT816" s="257"/>
      <c r="MQU816" s="257"/>
      <c r="MQV816" s="257"/>
      <c r="MQW816" s="257"/>
      <c r="MQX816" s="257"/>
      <c r="MQY816" s="257"/>
      <c r="MQZ816" s="257"/>
      <c r="MRA816" s="257"/>
      <c r="MRB816" s="257"/>
      <c r="MRC816" s="257"/>
      <c r="MRD816" s="257"/>
      <c r="MRE816" s="257"/>
      <c r="MRF816" s="257"/>
      <c r="MRG816" s="257"/>
      <c r="MRH816" s="257"/>
      <c r="MRI816" s="257"/>
      <c r="MRJ816" s="257"/>
      <c r="MRK816" s="257"/>
      <c r="MRL816" s="257"/>
      <c r="MRM816" s="257"/>
      <c r="MRN816" s="257"/>
      <c r="MRO816" s="257"/>
      <c r="MRP816" s="257"/>
      <c r="MRQ816" s="257"/>
      <c r="MRR816" s="257"/>
      <c r="MRS816" s="257"/>
      <c r="MRT816" s="257"/>
      <c r="MRU816" s="257"/>
      <c r="MRV816" s="257"/>
      <c r="MRW816" s="257"/>
      <c r="MRX816" s="257"/>
      <c r="MRY816" s="257"/>
      <c r="MRZ816" s="257"/>
      <c r="MSA816" s="257"/>
      <c r="MSB816" s="257"/>
      <c r="MSC816" s="257"/>
      <c r="MSD816" s="257"/>
      <c r="MSE816" s="257"/>
      <c r="MSF816" s="257"/>
      <c r="MSG816" s="257"/>
      <c r="MSH816" s="257"/>
      <c r="MSI816" s="257"/>
      <c r="MSJ816" s="257"/>
      <c r="MSK816" s="257"/>
      <c r="MSL816" s="257"/>
      <c r="MSM816" s="257"/>
      <c r="MSN816" s="257"/>
      <c r="MSO816" s="257"/>
      <c r="MSP816" s="257"/>
      <c r="MSQ816" s="257"/>
      <c r="MSR816" s="257"/>
      <c r="MSS816" s="257"/>
      <c r="MST816" s="257"/>
      <c r="MSU816" s="257"/>
      <c r="MSV816" s="257"/>
      <c r="MSW816" s="257"/>
      <c r="MSX816" s="257"/>
      <c r="MSY816" s="257"/>
      <c r="MSZ816" s="257"/>
      <c r="MTA816" s="257"/>
      <c r="MTB816" s="257"/>
      <c r="MTC816" s="257"/>
      <c r="MTD816" s="257"/>
      <c r="MTE816" s="257"/>
      <c r="MTF816" s="257"/>
      <c r="MTG816" s="257"/>
      <c r="MTH816" s="257"/>
      <c r="MTI816" s="257"/>
      <c r="MTJ816" s="257"/>
      <c r="MTK816" s="257"/>
      <c r="MTL816" s="257"/>
      <c r="MTM816" s="257"/>
      <c r="MTN816" s="257"/>
      <c r="MTO816" s="257"/>
      <c r="MTP816" s="257"/>
      <c r="MTQ816" s="257"/>
      <c r="MTR816" s="257"/>
      <c r="MTS816" s="257"/>
      <c r="MTT816" s="257"/>
      <c r="MTU816" s="257"/>
      <c r="MTV816" s="257"/>
      <c r="MTW816" s="257"/>
      <c r="MTX816" s="257"/>
      <c r="MTY816" s="257"/>
      <c r="MTZ816" s="257"/>
      <c r="MUA816" s="257"/>
      <c r="MUB816" s="257"/>
      <c r="MUC816" s="257"/>
      <c r="MUD816" s="257"/>
      <c r="MUE816" s="257"/>
      <c r="MUF816" s="257"/>
      <c r="MUG816" s="257"/>
      <c r="MUH816" s="257"/>
      <c r="MUI816" s="257"/>
      <c r="MUJ816" s="257"/>
      <c r="MUK816" s="257"/>
      <c r="MUL816" s="257"/>
      <c r="MUM816" s="257"/>
      <c r="MUN816" s="257"/>
      <c r="MUO816" s="257"/>
      <c r="MUP816" s="257"/>
      <c r="MUQ816" s="257"/>
      <c r="MUR816" s="257"/>
      <c r="MUS816" s="257"/>
      <c r="MUT816" s="257"/>
      <c r="MUU816" s="257"/>
      <c r="MUV816" s="257"/>
      <c r="MUW816" s="257"/>
      <c r="MUX816" s="257"/>
      <c r="MUY816" s="257"/>
      <c r="MUZ816" s="257"/>
      <c r="MVA816" s="257"/>
      <c r="MVB816" s="257"/>
      <c r="MVC816" s="257"/>
      <c r="MVD816" s="257"/>
      <c r="MVE816" s="257"/>
      <c r="MVF816" s="257"/>
      <c r="MVG816" s="257"/>
      <c r="MVH816" s="257"/>
      <c r="MVI816" s="257"/>
      <c r="MVJ816" s="257"/>
      <c r="MVK816" s="257"/>
      <c r="MVL816" s="257"/>
      <c r="MVM816" s="257"/>
      <c r="MVN816" s="257"/>
      <c r="MVO816" s="257"/>
      <c r="MVP816" s="257"/>
      <c r="MVQ816" s="257"/>
      <c r="MVR816" s="257"/>
      <c r="MVS816" s="257"/>
      <c r="MVT816" s="257"/>
      <c r="MVU816" s="257"/>
      <c r="MVV816" s="257"/>
      <c r="MVW816" s="257"/>
      <c r="MVX816" s="257"/>
      <c r="MVY816" s="257"/>
      <c r="MVZ816" s="257"/>
      <c r="MWA816" s="257"/>
      <c r="MWB816" s="257"/>
      <c r="MWC816" s="257"/>
      <c r="MWD816" s="257"/>
      <c r="MWE816" s="257"/>
      <c r="MWF816" s="257"/>
      <c r="MWG816" s="257"/>
      <c r="MWH816" s="257"/>
      <c r="MWI816" s="257"/>
      <c r="MWJ816" s="257"/>
      <c r="MWK816" s="257"/>
      <c r="MWL816" s="257"/>
      <c r="MWM816" s="257"/>
      <c r="MWN816" s="257"/>
      <c r="MWO816" s="257"/>
      <c r="MWP816" s="257"/>
      <c r="MWQ816" s="257"/>
      <c r="MWR816" s="257"/>
      <c r="MWS816" s="257"/>
      <c r="MWT816" s="257"/>
      <c r="MWU816" s="257"/>
      <c r="MWV816" s="257"/>
      <c r="MWW816" s="257"/>
      <c r="MWX816" s="257"/>
      <c r="MWY816" s="257"/>
      <c r="MWZ816" s="257"/>
      <c r="MXA816" s="257"/>
      <c r="MXB816" s="257"/>
      <c r="MXC816" s="257"/>
      <c r="MXD816" s="257"/>
      <c r="MXE816" s="257"/>
      <c r="MXF816" s="257"/>
      <c r="MXG816" s="257"/>
      <c r="MXH816" s="257"/>
      <c r="MXI816" s="257"/>
      <c r="MXJ816" s="257"/>
      <c r="MXK816" s="257"/>
      <c r="MXL816" s="257"/>
      <c r="MXM816" s="257"/>
      <c r="MXN816" s="257"/>
      <c r="MXO816" s="257"/>
      <c r="MXP816" s="257"/>
      <c r="MXQ816" s="257"/>
      <c r="MXR816" s="257"/>
      <c r="MXS816" s="257"/>
      <c r="MXT816" s="257"/>
      <c r="MXU816" s="257"/>
      <c r="MXV816" s="257"/>
      <c r="MXW816" s="257"/>
      <c r="MXX816" s="257"/>
      <c r="MXY816" s="257"/>
      <c r="MXZ816" s="257"/>
      <c r="MYA816" s="257"/>
      <c r="MYB816" s="257"/>
      <c r="MYC816" s="257"/>
      <c r="MYD816" s="257"/>
      <c r="MYE816" s="257"/>
      <c r="MYF816" s="257"/>
      <c r="MYG816" s="257"/>
      <c r="MYH816" s="257"/>
      <c r="MYI816" s="257"/>
      <c r="MYJ816" s="257"/>
      <c r="MYK816" s="257"/>
      <c r="MYL816" s="257"/>
      <c r="MYM816" s="257"/>
      <c r="MYN816" s="257"/>
      <c r="MYO816" s="257"/>
      <c r="MYP816" s="257"/>
      <c r="MYQ816" s="257"/>
      <c r="MYR816" s="257"/>
      <c r="MYS816" s="257"/>
      <c r="MYT816" s="257"/>
      <c r="MYU816" s="257"/>
      <c r="MYV816" s="257"/>
      <c r="MYW816" s="257"/>
      <c r="MYX816" s="257"/>
      <c r="MYY816" s="257"/>
      <c r="MYZ816" s="257"/>
      <c r="MZA816" s="257"/>
      <c r="MZB816" s="257"/>
      <c r="MZC816" s="257"/>
      <c r="MZD816" s="257"/>
      <c r="MZE816" s="257"/>
      <c r="MZF816" s="257"/>
      <c r="MZG816" s="257"/>
      <c r="MZH816" s="257"/>
      <c r="MZI816" s="257"/>
      <c r="MZJ816" s="257"/>
      <c r="MZK816" s="257"/>
      <c r="MZL816" s="257"/>
      <c r="MZM816" s="257"/>
      <c r="MZN816" s="257"/>
      <c r="MZO816" s="257"/>
      <c r="MZP816" s="257"/>
      <c r="MZQ816" s="257"/>
      <c r="MZR816" s="257"/>
      <c r="MZS816" s="257"/>
      <c r="MZT816" s="257"/>
      <c r="MZU816" s="257"/>
      <c r="MZV816" s="257"/>
      <c r="MZW816" s="257"/>
      <c r="MZX816" s="257"/>
      <c r="MZY816" s="257"/>
      <c r="MZZ816" s="257"/>
      <c r="NAA816" s="257"/>
      <c r="NAB816" s="257"/>
      <c r="NAC816" s="257"/>
      <c r="NAD816" s="257"/>
      <c r="NAE816" s="257"/>
      <c r="NAF816" s="257"/>
      <c r="NAG816" s="257"/>
      <c r="NAH816" s="257"/>
      <c r="NAI816" s="257"/>
      <c r="NAJ816" s="257"/>
      <c r="NAK816" s="257"/>
      <c r="NAL816" s="257"/>
      <c r="NAM816" s="257"/>
      <c r="NAN816" s="257"/>
      <c r="NAO816" s="257"/>
      <c r="NAP816" s="257"/>
      <c r="NAQ816" s="257"/>
      <c r="NAR816" s="257"/>
      <c r="NAS816" s="257"/>
      <c r="NAT816" s="257"/>
      <c r="NAU816" s="257"/>
      <c r="NAV816" s="257"/>
      <c r="NAW816" s="257"/>
      <c r="NAX816" s="257"/>
      <c r="NAY816" s="257"/>
      <c r="NAZ816" s="257"/>
      <c r="NBA816" s="257"/>
      <c r="NBB816" s="257"/>
      <c r="NBC816" s="257"/>
      <c r="NBD816" s="257"/>
      <c r="NBE816" s="257"/>
      <c r="NBF816" s="257"/>
      <c r="NBG816" s="257"/>
      <c r="NBH816" s="257"/>
      <c r="NBI816" s="257"/>
      <c r="NBJ816" s="257"/>
      <c r="NBK816" s="257"/>
      <c r="NBL816" s="257"/>
      <c r="NBM816" s="257"/>
      <c r="NBN816" s="257"/>
      <c r="NBO816" s="257"/>
      <c r="NBP816" s="257"/>
      <c r="NBQ816" s="257"/>
      <c r="NBR816" s="257"/>
      <c r="NBS816" s="257"/>
      <c r="NBT816" s="257"/>
      <c r="NBU816" s="257"/>
      <c r="NBV816" s="257"/>
      <c r="NBW816" s="257"/>
      <c r="NBX816" s="257"/>
      <c r="NBY816" s="257"/>
      <c r="NBZ816" s="257"/>
      <c r="NCA816" s="257"/>
      <c r="NCB816" s="257"/>
      <c r="NCC816" s="257"/>
      <c r="NCD816" s="257"/>
      <c r="NCE816" s="257"/>
      <c r="NCF816" s="257"/>
      <c r="NCG816" s="257"/>
      <c r="NCH816" s="257"/>
      <c r="NCI816" s="257"/>
      <c r="NCJ816" s="257"/>
      <c r="NCK816" s="257"/>
      <c r="NCL816" s="257"/>
      <c r="NCM816" s="257"/>
      <c r="NCN816" s="257"/>
      <c r="NCO816" s="257"/>
      <c r="NCP816" s="257"/>
      <c r="NCQ816" s="257"/>
      <c r="NCR816" s="257"/>
      <c r="NCS816" s="257"/>
      <c r="NCT816" s="257"/>
      <c r="NCU816" s="257"/>
      <c r="NCV816" s="257"/>
      <c r="NCW816" s="257"/>
      <c r="NCX816" s="257"/>
      <c r="NCY816" s="257"/>
      <c r="NCZ816" s="257"/>
      <c r="NDA816" s="257"/>
      <c r="NDB816" s="257"/>
      <c r="NDC816" s="257"/>
      <c r="NDD816" s="257"/>
      <c r="NDE816" s="257"/>
      <c r="NDF816" s="257"/>
      <c r="NDG816" s="257"/>
      <c r="NDH816" s="257"/>
      <c r="NDI816" s="257"/>
      <c r="NDJ816" s="257"/>
      <c r="NDK816" s="257"/>
      <c r="NDL816" s="257"/>
      <c r="NDM816" s="257"/>
      <c r="NDN816" s="257"/>
      <c r="NDO816" s="257"/>
      <c r="NDP816" s="257"/>
      <c r="NDQ816" s="257"/>
      <c r="NDR816" s="257"/>
      <c r="NDS816" s="257"/>
      <c r="NDT816" s="257"/>
      <c r="NDU816" s="257"/>
      <c r="NDV816" s="257"/>
      <c r="NDW816" s="257"/>
      <c r="NDX816" s="257"/>
      <c r="NDY816" s="257"/>
      <c r="NDZ816" s="257"/>
      <c r="NEA816" s="257"/>
      <c r="NEB816" s="257"/>
      <c r="NEC816" s="257"/>
      <c r="NED816" s="257"/>
      <c r="NEE816" s="257"/>
      <c r="NEF816" s="257"/>
      <c r="NEG816" s="257"/>
      <c r="NEH816" s="257"/>
      <c r="NEI816" s="257"/>
      <c r="NEJ816" s="257"/>
      <c r="NEK816" s="257"/>
      <c r="NEL816" s="257"/>
      <c r="NEM816" s="257"/>
      <c r="NEN816" s="257"/>
      <c r="NEO816" s="257"/>
      <c r="NEP816" s="257"/>
      <c r="NEQ816" s="257"/>
      <c r="NER816" s="257"/>
      <c r="NES816" s="257"/>
      <c r="NET816" s="257"/>
      <c r="NEU816" s="257"/>
      <c r="NEV816" s="257"/>
      <c r="NEW816" s="257"/>
      <c r="NEX816" s="257"/>
      <c r="NEY816" s="257"/>
      <c r="NEZ816" s="257"/>
      <c r="NFA816" s="257"/>
      <c r="NFB816" s="257"/>
      <c r="NFC816" s="257"/>
      <c r="NFD816" s="257"/>
      <c r="NFE816" s="257"/>
      <c r="NFF816" s="257"/>
      <c r="NFG816" s="257"/>
      <c r="NFH816" s="257"/>
      <c r="NFI816" s="257"/>
      <c r="NFJ816" s="257"/>
      <c r="NFK816" s="257"/>
      <c r="NFL816" s="257"/>
      <c r="NFM816" s="257"/>
      <c r="NFN816" s="257"/>
      <c r="NFO816" s="257"/>
      <c r="NFP816" s="257"/>
      <c r="NFQ816" s="257"/>
      <c r="NFR816" s="257"/>
      <c r="NFS816" s="257"/>
      <c r="NFT816" s="257"/>
      <c r="NFU816" s="257"/>
      <c r="NFV816" s="257"/>
      <c r="NFW816" s="257"/>
      <c r="NFX816" s="257"/>
      <c r="NFY816" s="257"/>
      <c r="NFZ816" s="257"/>
      <c r="NGA816" s="257"/>
      <c r="NGB816" s="257"/>
      <c r="NGC816" s="257"/>
      <c r="NGD816" s="257"/>
      <c r="NGE816" s="257"/>
      <c r="NGF816" s="257"/>
      <c r="NGG816" s="257"/>
      <c r="NGH816" s="257"/>
      <c r="NGI816" s="257"/>
      <c r="NGJ816" s="257"/>
      <c r="NGK816" s="257"/>
      <c r="NGL816" s="257"/>
      <c r="NGM816" s="257"/>
      <c r="NGN816" s="257"/>
      <c r="NGO816" s="257"/>
      <c r="NGP816" s="257"/>
      <c r="NGQ816" s="257"/>
      <c r="NGR816" s="257"/>
      <c r="NGS816" s="257"/>
      <c r="NGT816" s="257"/>
      <c r="NGU816" s="257"/>
      <c r="NGV816" s="257"/>
      <c r="NGW816" s="257"/>
      <c r="NGX816" s="257"/>
      <c r="NGY816" s="257"/>
      <c r="NGZ816" s="257"/>
      <c r="NHA816" s="257"/>
      <c r="NHB816" s="257"/>
      <c r="NHC816" s="257"/>
      <c r="NHD816" s="257"/>
      <c r="NHE816" s="257"/>
      <c r="NHF816" s="257"/>
      <c r="NHG816" s="257"/>
      <c r="NHH816" s="257"/>
      <c r="NHI816" s="257"/>
      <c r="NHJ816" s="257"/>
      <c r="NHK816" s="257"/>
      <c r="NHL816" s="257"/>
      <c r="NHM816" s="257"/>
      <c r="NHN816" s="257"/>
      <c r="NHO816" s="257"/>
      <c r="NHP816" s="257"/>
      <c r="NHQ816" s="257"/>
      <c r="NHR816" s="257"/>
      <c r="NHS816" s="257"/>
      <c r="NHT816" s="257"/>
      <c r="NHU816" s="257"/>
      <c r="NHV816" s="257"/>
      <c r="NHW816" s="257"/>
      <c r="NHX816" s="257"/>
      <c r="NHY816" s="257"/>
      <c r="NHZ816" s="257"/>
      <c r="NIA816" s="257"/>
      <c r="NIB816" s="257"/>
      <c r="NIC816" s="257"/>
      <c r="NID816" s="257"/>
      <c r="NIE816" s="257"/>
      <c r="NIF816" s="257"/>
      <c r="NIG816" s="257"/>
      <c r="NIH816" s="257"/>
      <c r="NII816" s="257"/>
      <c r="NIJ816" s="257"/>
      <c r="NIK816" s="257"/>
      <c r="NIL816" s="257"/>
      <c r="NIM816" s="257"/>
      <c r="NIN816" s="257"/>
      <c r="NIO816" s="257"/>
      <c r="NIP816" s="257"/>
      <c r="NIQ816" s="257"/>
      <c r="NIR816" s="257"/>
      <c r="NIS816" s="257"/>
      <c r="NIT816" s="257"/>
      <c r="NIU816" s="257"/>
      <c r="NIV816" s="257"/>
      <c r="NIW816" s="257"/>
      <c r="NIX816" s="257"/>
      <c r="NIY816" s="257"/>
      <c r="NIZ816" s="257"/>
      <c r="NJA816" s="257"/>
      <c r="NJB816" s="257"/>
      <c r="NJC816" s="257"/>
      <c r="NJD816" s="257"/>
      <c r="NJE816" s="257"/>
      <c r="NJF816" s="257"/>
      <c r="NJG816" s="257"/>
      <c r="NJH816" s="257"/>
      <c r="NJI816" s="257"/>
      <c r="NJJ816" s="257"/>
      <c r="NJK816" s="257"/>
      <c r="NJL816" s="257"/>
      <c r="NJM816" s="257"/>
      <c r="NJN816" s="257"/>
      <c r="NJO816" s="257"/>
      <c r="NJP816" s="257"/>
      <c r="NJQ816" s="257"/>
      <c r="NJR816" s="257"/>
      <c r="NJS816" s="257"/>
      <c r="NJT816" s="257"/>
      <c r="NJU816" s="257"/>
      <c r="NJV816" s="257"/>
      <c r="NJW816" s="257"/>
      <c r="NJX816" s="257"/>
      <c r="NJY816" s="257"/>
      <c r="NJZ816" s="257"/>
      <c r="NKA816" s="257"/>
      <c r="NKB816" s="257"/>
      <c r="NKC816" s="257"/>
      <c r="NKD816" s="257"/>
      <c r="NKE816" s="257"/>
      <c r="NKF816" s="257"/>
      <c r="NKG816" s="257"/>
      <c r="NKH816" s="257"/>
      <c r="NKI816" s="257"/>
      <c r="NKJ816" s="257"/>
      <c r="NKK816" s="257"/>
      <c r="NKL816" s="257"/>
      <c r="NKM816" s="257"/>
      <c r="NKN816" s="257"/>
      <c r="NKO816" s="257"/>
      <c r="NKP816" s="257"/>
      <c r="NKQ816" s="257"/>
      <c r="NKR816" s="257"/>
      <c r="NKS816" s="257"/>
      <c r="NKT816" s="257"/>
      <c r="NKU816" s="257"/>
      <c r="NKV816" s="257"/>
      <c r="NKW816" s="257"/>
      <c r="NKX816" s="257"/>
      <c r="NKY816" s="257"/>
      <c r="NKZ816" s="257"/>
      <c r="NLA816" s="257"/>
      <c r="NLB816" s="257"/>
      <c r="NLC816" s="257"/>
      <c r="NLD816" s="257"/>
      <c r="NLE816" s="257"/>
      <c r="NLF816" s="257"/>
      <c r="NLG816" s="257"/>
      <c r="NLH816" s="257"/>
      <c r="NLI816" s="257"/>
      <c r="NLJ816" s="257"/>
      <c r="NLK816" s="257"/>
      <c r="NLL816" s="257"/>
      <c r="NLM816" s="257"/>
      <c r="NLN816" s="257"/>
      <c r="NLO816" s="257"/>
      <c r="NLP816" s="257"/>
      <c r="NLQ816" s="257"/>
      <c r="NLR816" s="257"/>
      <c r="NLS816" s="257"/>
      <c r="NLT816" s="257"/>
      <c r="NLU816" s="257"/>
      <c r="NLV816" s="257"/>
      <c r="NLW816" s="257"/>
      <c r="NLX816" s="257"/>
      <c r="NLY816" s="257"/>
      <c r="NLZ816" s="257"/>
      <c r="NMA816" s="257"/>
      <c r="NMB816" s="257"/>
      <c r="NMC816" s="257"/>
      <c r="NMD816" s="257"/>
      <c r="NME816" s="257"/>
      <c r="NMF816" s="257"/>
      <c r="NMG816" s="257"/>
      <c r="NMH816" s="257"/>
      <c r="NMI816" s="257"/>
      <c r="NMJ816" s="257"/>
      <c r="NMK816" s="257"/>
      <c r="NML816" s="257"/>
      <c r="NMM816" s="257"/>
      <c r="NMN816" s="257"/>
      <c r="NMO816" s="257"/>
      <c r="NMP816" s="257"/>
      <c r="NMQ816" s="257"/>
      <c r="NMR816" s="257"/>
      <c r="NMS816" s="257"/>
      <c r="NMT816" s="257"/>
      <c r="NMU816" s="257"/>
      <c r="NMV816" s="257"/>
      <c r="NMW816" s="257"/>
      <c r="NMX816" s="257"/>
      <c r="NMY816" s="257"/>
      <c r="NMZ816" s="257"/>
      <c r="NNA816" s="257"/>
      <c r="NNB816" s="257"/>
      <c r="NNC816" s="257"/>
      <c r="NND816" s="257"/>
      <c r="NNE816" s="257"/>
      <c r="NNF816" s="257"/>
      <c r="NNG816" s="257"/>
      <c r="NNH816" s="257"/>
      <c r="NNI816" s="257"/>
      <c r="NNJ816" s="257"/>
      <c r="NNK816" s="257"/>
      <c r="NNL816" s="257"/>
      <c r="NNM816" s="257"/>
      <c r="NNN816" s="257"/>
      <c r="NNO816" s="257"/>
      <c r="NNP816" s="257"/>
      <c r="NNQ816" s="257"/>
      <c r="NNR816" s="257"/>
      <c r="NNS816" s="257"/>
      <c r="NNT816" s="257"/>
      <c r="NNU816" s="257"/>
      <c r="NNV816" s="257"/>
      <c r="NNW816" s="257"/>
      <c r="NNX816" s="257"/>
      <c r="NNY816" s="257"/>
      <c r="NNZ816" s="257"/>
      <c r="NOA816" s="257"/>
      <c r="NOB816" s="257"/>
      <c r="NOC816" s="257"/>
      <c r="NOD816" s="257"/>
      <c r="NOE816" s="257"/>
      <c r="NOF816" s="257"/>
      <c r="NOG816" s="257"/>
      <c r="NOH816" s="257"/>
      <c r="NOI816" s="257"/>
      <c r="NOJ816" s="257"/>
      <c r="NOK816" s="257"/>
      <c r="NOL816" s="257"/>
      <c r="NOM816" s="257"/>
      <c r="NON816" s="257"/>
      <c r="NOO816" s="257"/>
      <c r="NOP816" s="257"/>
      <c r="NOQ816" s="257"/>
      <c r="NOR816" s="257"/>
      <c r="NOS816" s="257"/>
      <c r="NOT816" s="257"/>
      <c r="NOU816" s="257"/>
      <c r="NOV816" s="257"/>
      <c r="NOW816" s="257"/>
      <c r="NOX816" s="257"/>
      <c r="NOY816" s="257"/>
      <c r="NOZ816" s="257"/>
      <c r="NPA816" s="257"/>
      <c r="NPB816" s="257"/>
      <c r="NPC816" s="257"/>
      <c r="NPD816" s="257"/>
      <c r="NPE816" s="257"/>
      <c r="NPF816" s="257"/>
      <c r="NPG816" s="257"/>
      <c r="NPH816" s="257"/>
      <c r="NPI816" s="257"/>
      <c r="NPJ816" s="257"/>
      <c r="NPK816" s="257"/>
      <c r="NPL816" s="257"/>
      <c r="NPM816" s="257"/>
      <c r="NPN816" s="257"/>
      <c r="NPO816" s="257"/>
      <c r="NPP816" s="257"/>
      <c r="NPQ816" s="257"/>
      <c r="NPR816" s="257"/>
      <c r="NPS816" s="257"/>
      <c r="NPT816" s="257"/>
      <c r="NPU816" s="257"/>
      <c r="NPV816" s="257"/>
      <c r="NPW816" s="257"/>
      <c r="NPX816" s="257"/>
      <c r="NPY816" s="257"/>
      <c r="NPZ816" s="257"/>
      <c r="NQA816" s="257"/>
      <c r="NQB816" s="257"/>
      <c r="NQC816" s="257"/>
      <c r="NQD816" s="257"/>
      <c r="NQE816" s="257"/>
      <c r="NQF816" s="257"/>
      <c r="NQG816" s="257"/>
      <c r="NQH816" s="257"/>
      <c r="NQI816" s="257"/>
      <c r="NQJ816" s="257"/>
      <c r="NQK816" s="257"/>
      <c r="NQL816" s="257"/>
      <c r="NQM816" s="257"/>
      <c r="NQN816" s="257"/>
      <c r="NQO816" s="257"/>
      <c r="NQP816" s="257"/>
      <c r="NQQ816" s="257"/>
      <c r="NQR816" s="257"/>
      <c r="NQS816" s="257"/>
      <c r="NQT816" s="257"/>
      <c r="NQU816" s="257"/>
      <c r="NQV816" s="257"/>
      <c r="NQW816" s="257"/>
      <c r="NQX816" s="257"/>
      <c r="NQY816" s="257"/>
      <c r="NQZ816" s="257"/>
      <c r="NRA816" s="257"/>
      <c r="NRB816" s="257"/>
      <c r="NRC816" s="257"/>
      <c r="NRD816" s="257"/>
      <c r="NRE816" s="257"/>
      <c r="NRF816" s="257"/>
      <c r="NRG816" s="257"/>
      <c r="NRH816" s="257"/>
      <c r="NRI816" s="257"/>
      <c r="NRJ816" s="257"/>
      <c r="NRK816" s="257"/>
      <c r="NRL816" s="257"/>
      <c r="NRM816" s="257"/>
      <c r="NRN816" s="257"/>
      <c r="NRO816" s="257"/>
      <c r="NRP816" s="257"/>
      <c r="NRQ816" s="257"/>
      <c r="NRR816" s="257"/>
      <c r="NRS816" s="257"/>
      <c r="NRT816" s="257"/>
      <c r="NRU816" s="257"/>
      <c r="NRV816" s="257"/>
      <c r="NRW816" s="257"/>
      <c r="NRX816" s="257"/>
      <c r="NRY816" s="257"/>
      <c r="NRZ816" s="257"/>
      <c r="NSA816" s="257"/>
      <c r="NSB816" s="257"/>
      <c r="NSC816" s="257"/>
      <c r="NSD816" s="257"/>
      <c r="NSE816" s="257"/>
      <c r="NSF816" s="257"/>
      <c r="NSG816" s="257"/>
      <c r="NSH816" s="257"/>
      <c r="NSI816" s="257"/>
      <c r="NSJ816" s="257"/>
      <c r="NSK816" s="257"/>
      <c r="NSL816" s="257"/>
      <c r="NSM816" s="257"/>
      <c r="NSN816" s="257"/>
      <c r="NSO816" s="257"/>
      <c r="NSP816" s="257"/>
      <c r="NSQ816" s="257"/>
      <c r="NSR816" s="257"/>
      <c r="NSS816" s="257"/>
      <c r="NST816" s="257"/>
      <c r="NSU816" s="257"/>
      <c r="NSV816" s="257"/>
      <c r="NSW816" s="257"/>
      <c r="NSX816" s="257"/>
      <c r="NSY816" s="257"/>
      <c r="NSZ816" s="257"/>
      <c r="NTA816" s="257"/>
      <c r="NTB816" s="257"/>
      <c r="NTC816" s="257"/>
      <c r="NTD816" s="257"/>
      <c r="NTE816" s="257"/>
      <c r="NTF816" s="257"/>
      <c r="NTG816" s="257"/>
      <c r="NTH816" s="257"/>
      <c r="NTI816" s="257"/>
      <c r="NTJ816" s="257"/>
      <c r="NTK816" s="257"/>
      <c r="NTL816" s="257"/>
      <c r="NTM816" s="257"/>
      <c r="NTN816" s="257"/>
      <c r="NTO816" s="257"/>
      <c r="NTP816" s="257"/>
      <c r="NTQ816" s="257"/>
      <c r="NTR816" s="257"/>
      <c r="NTS816" s="257"/>
      <c r="NTT816" s="257"/>
      <c r="NTU816" s="257"/>
      <c r="NTV816" s="257"/>
      <c r="NTW816" s="257"/>
      <c r="NTX816" s="257"/>
      <c r="NTY816" s="257"/>
      <c r="NTZ816" s="257"/>
      <c r="NUA816" s="257"/>
      <c r="NUB816" s="257"/>
      <c r="NUC816" s="257"/>
      <c r="NUD816" s="257"/>
      <c r="NUE816" s="257"/>
      <c r="NUF816" s="257"/>
      <c r="NUG816" s="257"/>
      <c r="NUH816" s="257"/>
      <c r="NUI816" s="257"/>
      <c r="NUJ816" s="257"/>
      <c r="NUK816" s="257"/>
      <c r="NUL816" s="257"/>
      <c r="NUM816" s="257"/>
      <c r="NUN816" s="257"/>
      <c r="NUO816" s="257"/>
      <c r="NUP816" s="257"/>
      <c r="NUQ816" s="257"/>
      <c r="NUR816" s="257"/>
      <c r="NUS816" s="257"/>
      <c r="NUT816" s="257"/>
      <c r="NUU816" s="257"/>
      <c r="NUV816" s="257"/>
      <c r="NUW816" s="257"/>
      <c r="NUX816" s="257"/>
      <c r="NUY816" s="257"/>
      <c r="NUZ816" s="257"/>
      <c r="NVA816" s="257"/>
      <c r="NVB816" s="257"/>
      <c r="NVC816" s="257"/>
      <c r="NVD816" s="257"/>
      <c r="NVE816" s="257"/>
      <c r="NVF816" s="257"/>
      <c r="NVG816" s="257"/>
      <c r="NVH816" s="257"/>
      <c r="NVI816" s="257"/>
      <c r="NVJ816" s="257"/>
      <c r="NVK816" s="257"/>
      <c r="NVL816" s="257"/>
      <c r="NVM816" s="257"/>
      <c r="NVN816" s="257"/>
      <c r="NVO816" s="257"/>
      <c r="NVP816" s="257"/>
      <c r="NVQ816" s="257"/>
      <c r="NVR816" s="257"/>
      <c r="NVS816" s="257"/>
      <c r="NVT816" s="257"/>
      <c r="NVU816" s="257"/>
      <c r="NVV816" s="257"/>
      <c r="NVW816" s="257"/>
      <c r="NVX816" s="257"/>
      <c r="NVY816" s="257"/>
      <c r="NVZ816" s="257"/>
      <c r="NWA816" s="257"/>
      <c r="NWB816" s="257"/>
      <c r="NWC816" s="257"/>
      <c r="NWD816" s="257"/>
      <c r="NWE816" s="257"/>
      <c r="NWF816" s="257"/>
      <c r="NWG816" s="257"/>
      <c r="NWH816" s="257"/>
      <c r="NWI816" s="257"/>
      <c r="NWJ816" s="257"/>
      <c r="NWK816" s="257"/>
      <c r="NWL816" s="257"/>
      <c r="NWM816" s="257"/>
      <c r="NWN816" s="257"/>
      <c r="NWO816" s="257"/>
      <c r="NWP816" s="257"/>
      <c r="NWQ816" s="257"/>
      <c r="NWR816" s="257"/>
      <c r="NWS816" s="257"/>
      <c r="NWT816" s="257"/>
      <c r="NWU816" s="257"/>
      <c r="NWV816" s="257"/>
      <c r="NWW816" s="257"/>
      <c r="NWX816" s="257"/>
      <c r="NWY816" s="257"/>
      <c r="NWZ816" s="257"/>
      <c r="NXA816" s="257"/>
      <c r="NXB816" s="257"/>
      <c r="NXC816" s="257"/>
      <c r="NXD816" s="257"/>
      <c r="NXE816" s="257"/>
      <c r="NXF816" s="257"/>
      <c r="NXG816" s="257"/>
      <c r="NXH816" s="257"/>
      <c r="NXI816" s="257"/>
      <c r="NXJ816" s="257"/>
      <c r="NXK816" s="257"/>
      <c r="NXL816" s="257"/>
      <c r="NXM816" s="257"/>
      <c r="NXN816" s="257"/>
      <c r="NXO816" s="257"/>
      <c r="NXP816" s="257"/>
      <c r="NXQ816" s="257"/>
      <c r="NXR816" s="257"/>
      <c r="NXS816" s="257"/>
      <c r="NXT816" s="257"/>
      <c r="NXU816" s="257"/>
      <c r="NXV816" s="257"/>
      <c r="NXW816" s="257"/>
      <c r="NXX816" s="257"/>
      <c r="NXY816" s="257"/>
      <c r="NXZ816" s="257"/>
      <c r="NYA816" s="257"/>
      <c r="NYB816" s="257"/>
      <c r="NYC816" s="257"/>
      <c r="NYD816" s="257"/>
      <c r="NYE816" s="257"/>
      <c r="NYF816" s="257"/>
      <c r="NYG816" s="257"/>
      <c r="NYH816" s="257"/>
      <c r="NYI816" s="257"/>
      <c r="NYJ816" s="257"/>
      <c r="NYK816" s="257"/>
      <c r="NYL816" s="257"/>
      <c r="NYM816" s="257"/>
      <c r="NYN816" s="257"/>
      <c r="NYO816" s="257"/>
      <c r="NYP816" s="257"/>
      <c r="NYQ816" s="257"/>
      <c r="NYR816" s="257"/>
      <c r="NYS816" s="257"/>
      <c r="NYT816" s="257"/>
      <c r="NYU816" s="257"/>
      <c r="NYV816" s="257"/>
      <c r="NYW816" s="257"/>
      <c r="NYX816" s="257"/>
      <c r="NYY816" s="257"/>
      <c r="NYZ816" s="257"/>
      <c r="NZA816" s="257"/>
      <c r="NZB816" s="257"/>
      <c r="NZC816" s="257"/>
      <c r="NZD816" s="257"/>
      <c r="NZE816" s="257"/>
      <c r="NZF816" s="257"/>
      <c r="NZG816" s="257"/>
      <c r="NZH816" s="257"/>
      <c r="NZI816" s="257"/>
      <c r="NZJ816" s="257"/>
      <c r="NZK816" s="257"/>
      <c r="NZL816" s="257"/>
      <c r="NZM816" s="257"/>
      <c r="NZN816" s="257"/>
      <c r="NZO816" s="257"/>
      <c r="NZP816" s="257"/>
      <c r="NZQ816" s="257"/>
      <c r="NZR816" s="257"/>
      <c r="NZS816" s="257"/>
      <c r="NZT816" s="257"/>
      <c r="NZU816" s="257"/>
      <c r="NZV816" s="257"/>
      <c r="NZW816" s="257"/>
      <c r="NZX816" s="257"/>
      <c r="NZY816" s="257"/>
      <c r="NZZ816" s="257"/>
      <c r="OAA816" s="257"/>
      <c r="OAB816" s="257"/>
      <c r="OAC816" s="257"/>
      <c r="OAD816" s="257"/>
      <c r="OAE816" s="257"/>
      <c r="OAF816" s="257"/>
      <c r="OAG816" s="257"/>
      <c r="OAH816" s="257"/>
      <c r="OAI816" s="257"/>
      <c r="OAJ816" s="257"/>
      <c r="OAK816" s="257"/>
      <c r="OAL816" s="257"/>
      <c r="OAM816" s="257"/>
      <c r="OAN816" s="257"/>
      <c r="OAO816" s="257"/>
      <c r="OAP816" s="257"/>
      <c r="OAQ816" s="257"/>
      <c r="OAR816" s="257"/>
      <c r="OAS816" s="257"/>
      <c r="OAT816" s="257"/>
      <c r="OAU816" s="257"/>
      <c r="OAV816" s="257"/>
      <c r="OAW816" s="257"/>
      <c r="OAX816" s="257"/>
      <c r="OAY816" s="257"/>
      <c r="OAZ816" s="257"/>
      <c r="OBA816" s="257"/>
      <c r="OBB816" s="257"/>
      <c r="OBC816" s="257"/>
      <c r="OBD816" s="257"/>
      <c r="OBE816" s="257"/>
      <c r="OBF816" s="257"/>
      <c r="OBG816" s="257"/>
      <c r="OBH816" s="257"/>
      <c r="OBI816" s="257"/>
      <c r="OBJ816" s="257"/>
      <c r="OBK816" s="257"/>
      <c r="OBL816" s="257"/>
      <c r="OBM816" s="257"/>
      <c r="OBN816" s="257"/>
      <c r="OBO816" s="257"/>
      <c r="OBP816" s="257"/>
      <c r="OBQ816" s="257"/>
      <c r="OBR816" s="257"/>
      <c r="OBS816" s="257"/>
      <c r="OBT816" s="257"/>
      <c r="OBU816" s="257"/>
      <c r="OBV816" s="257"/>
      <c r="OBW816" s="257"/>
      <c r="OBX816" s="257"/>
      <c r="OBY816" s="257"/>
      <c r="OBZ816" s="257"/>
      <c r="OCA816" s="257"/>
      <c r="OCB816" s="257"/>
      <c r="OCC816" s="257"/>
      <c r="OCD816" s="257"/>
      <c r="OCE816" s="257"/>
      <c r="OCF816" s="257"/>
      <c r="OCG816" s="257"/>
      <c r="OCH816" s="257"/>
      <c r="OCI816" s="257"/>
      <c r="OCJ816" s="257"/>
      <c r="OCK816" s="257"/>
      <c r="OCL816" s="257"/>
      <c r="OCM816" s="257"/>
      <c r="OCN816" s="257"/>
      <c r="OCO816" s="257"/>
      <c r="OCP816" s="257"/>
      <c r="OCQ816" s="257"/>
      <c r="OCR816" s="257"/>
      <c r="OCS816" s="257"/>
      <c r="OCT816" s="257"/>
      <c r="OCU816" s="257"/>
      <c r="OCV816" s="257"/>
      <c r="OCW816" s="257"/>
      <c r="OCX816" s="257"/>
      <c r="OCY816" s="257"/>
      <c r="OCZ816" s="257"/>
      <c r="ODA816" s="257"/>
      <c r="ODB816" s="257"/>
      <c r="ODC816" s="257"/>
      <c r="ODD816" s="257"/>
      <c r="ODE816" s="257"/>
      <c r="ODF816" s="257"/>
      <c r="ODG816" s="257"/>
      <c r="ODH816" s="257"/>
      <c r="ODI816" s="257"/>
      <c r="ODJ816" s="257"/>
      <c r="ODK816" s="257"/>
      <c r="ODL816" s="257"/>
      <c r="ODM816" s="257"/>
      <c r="ODN816" s="257"/>
      <c r="ODO816" s="257"/>
      <c r="ODP816" s="257"/>
      <c r="ODQ816" s="257"/>
      <c r="ODR816" s="257"/>
      <c r="ODS816" s="257"/>
      <c r="ODT816" s="257"/>
      <c r="ODU816" s="257"/>
      <c r="ODV816" s="257"/>
      <c r="ODW816" s="257"/>
      <c r="ODX816" s="257"/>
      <c r="ODY816" s="257"/>
      <c r="ODZ816" s="257"/>
      <c r="OEA816" s="257"/>
      <c r="OEB816" s="257"/>
      <c r="OEC816" s="257"/>
      <c r="OED816" s="257"/>
      <c r="OEE816" s="257"/>
      <c r="OEF816" s="257"/>
      <c r="OEG816" s="257"/>
      <c r="OEH816" s="257"/>
      <c r="OEI816" s="257"/>
      <c r="OEJ816" s="257"/>
      <c r="OEK816" s="257"/>
      <c r="OEL816" s="257"/>
      <c r="OEM816" s="257"/>
      <c r="OEN816" s="257"/>
      <c r="OEO816" s="257"/>
      <c r="OEP816" s="257"/>
      <c r="OEQ816" s="257"/>
      <c r="OER816" s="257"/>
      <c r="OES816" s="257"/>
      <c r="OET816" s="257"/>
      <c r="OEU816" s="257"/>
      <c r="OEV816" s="257"/>
      <c r="OEW816" s="257"/>
      <c r="OEX816" s="257"/>
      <c r="OEY816" s="257"/>
      <c r="OEZ816" s="257"/>
      <c r="OFA816" s="257"/>
      <c r="OFB816" s="257"/>
      <c r="OFC816" s="257"/>
      <c r="OFD816" s="257"/>
      <c r="OFE816" s="257"/>
      <c r="OFF816" s="257"/>
      <c r="OFG816" s="257"/>
      <c r="OFH816" s="257"/>
      <c r="OFI816" s="257"/>
      <c r="OFJ816" s="257"/>
      <c r="OFK816" s="257"/>
      <c r="OFL816" s="257"/>
      <c r="OFM816" s="257"/>
      <c r="OFN816" s="257"/>
      <c r="OFO816" s="257"/>
      <c r="OFP816" s="257"/>
      <c r="OFQ816" s="257"/>
      <c r="OFR816" s="257"/>
      <c r="OFS816" s="257"/>
      <c r="OFT816" s="257"/>
      <c r="OFU816" s="257"/>
      <c r="OFV816" s="257"/>
      <c r="OFW816" s="257"/>
      <c r="OFX816" s="257"/>
      <c r="OFY816" s="257"/>
      <c r="OFZ816" s="257"/>
      <c r="OGA816" s="257"/>
      <c r="OGB816" s="257"/>
      <c r="OGC816" s="257"/>
      <c r="OGD816" s="257"/>
      <c r="OGE816" s="257"/>
      <c r="OGF816" s="257"/>
      <c r="OGG816" s="257"/>
      <c r="OGH816" s="257"/>
      <c r="OGI816" s="257"/>
      <c r="OGJ816" s="257"/>
      <c r="OGK816" s="257"/>
      <c r="OGL816" s="257"/>
      <c r="OGM816" s="257"/>
      <c r="OGN816" s="257"/>
      <c r="OGO816" s="257"/>
      <c r="OGP816" s="257"/>
      <c r="OGQ816" s="257"/>
      <c r="OGR816" s="257"/>
      <c r="OGS816" s="257"/>
      <c r="OGT816" s="257"/>
      <c r="OGU816" s="257"/>
      <c r="OGV816" s="257"/>
      <c r="OGW816" s="257"/>
      <c r="OGX816" s="257"/>
      <c r="OGY816" s="257"/>
      <c r="OGZ816" s="257"/>
      <c r="OHA816" s="257"/>
      <c r="OHB816" s="257"/>
      <c r="OHC816" s="257"/>
      <c r="OHD816" s="257"/>
      <c r="OHE816" s="257"/>
      <c r="OHF816" s="257"/>
      <c r="OHG816" s="257"/>
      <c r="OHH816" s="257"/>
      <c r="OHI816" s="257"/>
      <c r="OHJ816" s="257"/>
      <c r="OHK816" s="257"/>
      <c r="OHL816" s="257"/>
      <c r="OHM816" s="257"/>
      <c r="OHN816" s="257"/>
      <c r="OHO816" s="257"/>
      <c r="OHP816" s="257"/>
      <c r="OHQ816" s="257"/>
      <c r="OHR816" s="257"/>
      <c r="OHS816" s="257"/>
      <c r="OHT816" s="257"/>
      <c r="OHU816" s="257"/>
      <c r="OHV816" s="257"/>
      <c r="OHW816" s="257"/>
      <c r="OHX816" s="257"/>
      <c r="OHY816" s="257"/>
      <c r="OHZ816" s="257"/>
      <c r="OIA816" s="257"/>
      <c r="OIB816" s="257"/>
      <c r="OIC816" s="257"/>
      <c r="OID816" s="257"/>
      <c r="OIE816" s="257"/>
      <c r="OIF816" s="257"/>
      <c r="OIG816" s="257"/>
      <c r="OIH816" s="257"/>
      <c r="OII816" s="257"/>
      <c r="OIJ816" s="257"/>
      <c r="OIK816" s="257"/>
      <c r="OIL816" s="257"/>
      <c r="OIM816" s="257"/>
      <c r="OIN816" s="257"/>
      <c r="OIO816" s="257"/>
      <c r="OIP816" s="257"/>
      <c r="OIQ816" s="257"/>
      <c r="OIR816" s="257"/>
      <c r="OIS816" s="257"/>
      <c r="OIT816" s="257"/>
      <c r="OIU816" s="257"/>
      <c r="OIV816" s="257"/>
      <c r="OIW816" s="257"/>
      <c r="OIX816" s="257"/>
      <c r="OIY816" s="257"/>
      <c r="OIZ816" s="257"/>
      <c r="OJA816" s="257"/>
      <c r="OJB816" s="257"/>
      <c r="OJC816" s="257"/>
      <c r="OJD816" s="257"/>
      <c r="OJE816" s="257"/>
      <c r="OJF816" s="257"/>
      <c r="OJG816" s="257"/>
      <c r="OJH816" s="257"/>
      <c r="OJI816" s="257"/>
      <c r="OJJ816" s="257"/>
      <c r="OJK816" s="257"/>
      <c r="OJL816" s="257"/>
      <c r="OJM816" s="257"/>
      <c r="OJN816" s="257"/>
      <c r="OJO816" s="257"/>
      <c r="OJP816" s="257"/>
      <c r="OJQ816" s="257"/>
      <c r="OJR816" s="257"/>
      <c r="OJS816" s="257"/>
      <c r="OJT816" s="257"/>
      <c r="OJU816" s="257"/>
      <c r="OJV816" s="257"/>
      <c r="OJW816" s="257"/>
      <c r="OJX816" s="257"/>
      <c r="OJY816" s="257"/>
      <c r="OJZ816" s="257"/>
      <c r="OKA816" s="257"/>
      <c r="OKB816" s="257"/>
      <c r="OKC816" s="257"/>
      <c r="OKD816" s="257"/>
      <c r="OKE816" s="257"/>
      <c r="OKF816" s="257"/>
      <c r="OKG816" s="257"/>
      <c r="OKH816" s="257"/>
      <c r="OKI816" s="257"/>
      <c r="OKJ816" s="257"/>
      <c r="OKK816" s="257"/>
      <c r="OKL816" s="257"/>
      <c r="OKM816" s="257"/>
      <c r="OKN816" s="257"/>
      <c r="OKO816" s="257"/>
      <c r="OKP816" s="257"/>
      <c r="OKQ816" s="257"/>
      <c r="OKR816" s="257"/>
      <c r="OKS816" s="257"/>
      <c r="OKT816" s="257"/>
      <c r="OKU816" s="257"/>
      <c r="OKV816" s="257"/>
      <c r="OKW816" s="257"/>
      <c r="OKX816" s="257"/>
      <c r="OKY816" s="257"/>
      <c r="OKZ816" s="257"/>
      <c r="OLA816" s="257"/>
      <c r="OLB816" s="257"/>
      <c r="OLC816" s="257"/>
      <c r="OLD816" s="257"/>
      <c r="OLE816" s="257"/>
      <c r="OLF816" s="257"/>
      <c r="OLG816" s="257"/>
      <c r="OLH816" s="257"/>
      <c r="OLI816" s="257"/>
      <c r="OLJ816" s="257"/>
      <c r="OLK816" s="257"/>
      <c r="OLL816" s="257"/>
      <c r="OLM816" s="257"/>
      <c r="OLN816" s="257"/>
      <c r="OLO816" s="257"/>
      <c r="OLP816" s="257"/>
      <c r="OLQ816" s="257"/>
      <c r="OLR816" s="257"/>
      <c r="OLS816" s="257"/>
      <c r="OLT816" s="257"/>
      <c r="OLU816" s="257"/>
      <c r="OLV816" s="257"/>
      <c r="OLW816" s="257"/>
      <c r="OLX816" s="257"/>
      <c r="OLY816" s="257"/>
      <c r="OLZ816" s="257"/>
      <c r="OMA816" s="257"/>
      <c r="OMB816" s="257"/>
      <c r="OMC816" s="257"/>
      <c r="OMD816" s="257"/>
      <c r="OME816" s="257"/>
      <c r="OMF816" s="257"/>
      <c r="OMG816" s="257"/>
      <c r="OMH816" s="257"/>
      <c r="OMI816" s="257"/>
      <c r="OMJ816" s="257"/>
      <c r="OMK816" s="257"/>
      <c r="OML816" s="257"/>
      <c r="OMM816" s="257"/>
      <c r="OMN816" s="257"/>
      <c r="OMO816" s="257"/>
      <c r="OMP816" s="257"/>
      <c r="OMQ816" s="257"/>
      <c r="OMR816" s="257"/>
      <c r="OMS816" s="257"/>
      <c r="OMT816" s="257"/>
      <c r="OMU816" s="257"/>
      <c r="OMV816" s="257"/>
      <c r="OMW816" s="257"/>
      <c r="OMX816" s="257"/>
      <c r="OMY816" s="257"/>
      <c r="OMZ816" s="257"/>
      <c r="ONA816" s="257"/>
      <c r="ONB816" s="257"/>
      <c r="ONC816" s="257"/>
      <c r="OND816" s="257"/>
      <c r="ONE816" s="257"/>
      <c r="ONF816" s="257"/>
      <c r="ONG816" s="257"/>
      <c r="ONH816" s="257"/>
      <c r="ONI816" s="257"/>
      <c r="ONJ816" s="257"/>
      <c r="ONK816" s="257"/>
      <c r="ONL816" s="257"/>
      <c r="ONM816" s="257"/>
      <c r="ONN816" s="257"/>
      <c r="ONO816" s="257"/>
      <c r="ONP816" s="257"/>
      <c r="ONQ816" s="257"/>
      <c r="ONR816" s="257"/>
      <c r="ONS816" s="257"/>
      <c r="ONT816" s="257"/>
      <c r="ONU816" s="257"/>
      <c r="ONV816" s="257"/>
      <c r="ONW816" s="257"/>
      <c r="ONX816" s="257"/>
      <c r="ONY816" s="257"/>
      <c r="ONZ816" s="257"/>
      <c r="OOA816" s="257"/>
      <c r="OOB816" s="257"/>
      <c r="OOC816" s="257"/>
      <c r="OOD816" s="257"/>
      <c r="OOE816" s="257"/>
      <c r="OOF816" s="257"/>
      <c r="OOG816" s="257"/>
      <c r="OOH816" s="257"/>
      <c r="OOI816" s="257"/>
      <c r="OOJ816" s="257"/>
      <c r="OOK816" s="257"/>
      <c r="OOL816" s="257"/>
      <c r="OOM816" s="257"/>
      <c r="OON816" s="257"/>
      <c r="OOO816" s="257"/>
      <c r="OOP816" s="257"/>
      <c r="OOQ816" s="257"/>
      <c r="OOR816" s="257"/>
      <c r="OOS816" s="257"/>
      <c r="OOT816" s="257"/>
      <c r="OOU816" s="257"/>
      <c r="OOV816" s="257"/>
      <c r="OOW816" s="257"/>
      <c r="OOX816" s="257"/>
      <c r="OOY816" s="257"/>
      <c r="OOZ816" s="257"/>
      <c r="OPA816" s="257"/>
      <c r="OPB816" s="257"/>
      <c r="OPC816" s="257"/>
      <c r="OPD816" s="257"/>
      <c r="OPE816" s="257"/>
      <c r="OPF816" s="257"/>
      <c r="OPG816" s="257"/>
      <c r="OPH816" s="257"/>
      <c r="OPI816" s="257"/>
      <c r="OPJ816" s="257"/>
      <c r="OPK816" s="257"/>
      <c r="OPL816" s="257"/>
      <c r="OPM816" s="257"/>
      <c r="OPN816" s="257"/>
      <c r="OPO816" s="257"/>
      <c r="OPP816" s="257"/>
      <c r="OPQ816" s="257"/>
      <c r="OPR816" s="257"/>
      <c r="OPS816" s="257"/>
      <c r="OPT816" s="257"/>
      <c r="OPU816" s="257"/>
      <c r="OPV816" s="257"/>
      <c r="OPW816" s="257"/>
      <c r="OPX816" s="257"/>
      <c r="OPY816" s="257"/>
      <c r="OPZ816" s="257"/>
      <c r="OQA816" s="257"/>
      <c r="OQB816" s="257"/>
      <c r="OQC816" s="257"/>
      <c r="OQD816" s="257"/>
      <c r="OQE816" s="257"/>
      <c r="OQF816" s="257"/>
      <c r="OQG816" s="257"/>
      <c r="OQH816" s="257"/>
      <c r="OQI816" s="257"/>
      <c r="OQJ816" s="257"/>
      <c r="OQK816" s="257"/>
      <c r="OQL816" s="257"/>
      <c r="OQM816" s="257"/>
      <c r="OQN816" s="257"/>
      <c r="OQO816" s="257"/>
      <c r="OQP816" s="257"/>
      <c r="OQQ816" s="257"/>
      <c r="OQR816" s="257"/>
      <c r="OQS816" s="257"/>
      <c r="OQT816" s="257"/>
      <c r="OQU816" s="257"/>
      <c r="OQV816" s="257"/>
      <c r="OQW816" s="257"/>
      <c r="OQX816" s="257"/>
      <c r="OQY816" s="257"/>
      <c r="OQZ816" s="257"/>
      <c r="ORA816" s="257"/>
      <c r="ORB816" s="257"/>
      <c r="ORC816" s="257"/>
      <c r="ORD816" s="257"/>
      <c r="ORE816" s="257"/>
      <c r="ORF816" s="257"/>
      <c r="ORG816" s="257"/>
      <c r="ORH816" s="257"/>
      <c r="ORI816" s="257"/>
      <c r="ORJ816" s="257"/>
      <c r="ORK816" s="257"/>
      <c r="ORL816" s="257"/>
      <c r="ORM816" s="257"/>
      <c r="ORN816" s="257"/>
      <c r="ORO816" s="257"/>
      <c r="ORP816" s="257"/>
      <c r="ORQ816" s="257"/>
      <c r="ORR816" s="257"/>
      <c r="ORS816" s="257"/>
      <c r="ORT816" s="257"/>
      <c r="ORU816" s="257"/>
      <c r="ORV816" s="257"/>
      <c r="ORW816" s="257"/>
      <c r="ORX816" s="257"/>
      <c r="ORY816" s="257"/>
      <c r="ORZ816" s="257"/>
      <c r="OSA816" s="257"/>
      <c r="OSB816" s="257"/>
      <c r="OSC816" s="257"/>
      <c r="OSD816" s="257"/>
      <c r="OSE816" s="257"/>
      <c r="OSF816" s="257"/>
      <c r="OSG816" s="257"/>
      <c r="OSH816" s="257"/>
      <c r="OSI816" s="257"/>
      <c r="OSJ816" s="257"/>
      <c r="OSK816" s="257"/>
      <c r="OSL816" s="257"/>
      <c r="OSM816" s="257"/>
      <c r="OSN816" s="257"/>
      <c r="OSO816" s="257"/>
      <c r="OSP816" s="257"/>
      <c r="OSQ816" s="257"/>
      <c r="OSR816" s="257"/>
      <c r="OSS816" s="257"/>
      <c r="OST816" s="257"/>
      <c r="OSU816" s="257"/>
      <c r="OSV816" s="257"/>
      <c r="OSW816" s="257"/>
      <c r="OSX816" s="257"/>
      <c r="OSY816" s="257"/>
      <c r="OSZ816" s="257"/>
      <c r="OTA816" s="257"/>
      <c r="OTB816" s="257"/>
      <c r="OTC816" s="257"/>
      <c r="OTD816" s="257"/>
      <c r="OTE816" s="257"/>
      <c r="OTF816" s="257"/>
      <c r="OTG816" s="257"/>
      <c r="OTH816" s="257"/>
      <c r="OTI816" s="257"/>
      <c r="OTJ816" s="257"/>
      <c r="OTK816" s="257"/>
      <c r="OTL816" s="257"/>
      <c r="OTM816" s="257"/>
      <c r="OTN816" s="257"/>
      <c r="OTO816" s="257"/>
      <c r="OTP816" s="257"/>
      <c r="OTQ816" s="257"/>
      <c r="OTR816" s="257"/>
      <c r="OTS816" s="257"/>
      <c r="OTT816" s="257"/>
      <c r="OTU816" s="257"/>
      <c r="OTV816" s="257"/>
      <c r="OTW816" s="257"/>
      <c r="OTX816" s="257"/>
      <c r="OTY816" s="257"/>
      <c r="OTZ816" s="257"/>
      <c r="OUA816" s="257"/>
      <c r="OUB816" s="257"/>
      <c r="OUC816" s="257"/>
      <c r="OUD816" s="257"/>
      <c r="OUE816" s="257"/>
      <c r="OUF816" s="257"/>
      <c r="OUG816" s="257"/>
      <c r="OUH816" s="257"/>
      <c r="OUI816" s="257"/>
      <c r="OUJ816" s="257"/>
      <c r="OUK816" s="257"/>
      <c r="OUL816" s="257"/>
      <c r="OUM816" s="257"/>
      <c r="OUN816" s="257"/>
      <c r="OUO816" s="257"/>
      <c r="OUP816" s="257"/>
      <c r="OUQ816" s="257"/>
      <c r="OUR816" s="257"/>
      <c r="OUS816" s="257"/>
      <c r="OUT816" s="257"/>
      <c r="OUU816" s="257"/>
      <c r="OUV816" s="257"/>
      <c r="OUW816" s="257"/>
      <c r="OUX816" s="257"/>
      <c r="OUY816" s="257"/>
      <c r="OUZ816" s="257"/>
      <c r="OVA816" s="257"/>
      <c r="OVB816" s="257"/>
      <c r="OVC816" s="257"/>
      <c r="OVD816" s="257"/>
      <c r="OVE816" s="257"/>
      <c r="OVF816" s="257"/>
      <c r="OVG816" s="257"/>
      <c r="OVH816" s="257"/>
      <c r="OVI816" s="257"/>
      <c r="OVJ816" s="257"/>
      <c r="OVK816" s="257"/>
      <c r="OVL816" s="257"/>
      <c r="OVM816" s="257"/>
      <c r="OVN816" s="257"/>
      <c r="OVO816" s="257"/>
      <c r="OVP816" s="257"/>
      <c r="OVQ816" s="257"/>
      <c r="OVR816" s="257"/>
      <c r="OVS816" s="257"/>
      <c r="OVT816" s="257"/>
      <c r="OVU816" s="257"/>
      <c r="OVV816" s="257"/>
      <c r="OVW816" s="257"/>
      <c r="OVX816" s="257"/>
      <c r="OVY816" s="257"/>
      <c r="OVZ816" s="257"/>
      <c r="OWA816" s="257"/>
      <c r="OWB816" s="257"/>
      <c r="OWC816" s="257"/>
      <c r="OWD816" s="257"/>
      <c r="OWE816" s="257"/>
      <c r="OWF816" s="257"/>
      <c r="OWG816" s="257"/>
      <c r="OWH816" s="257"/>
      <c r="OWI816" s="257"/>
      <c r="OWJ816" s="257"/>
      <c r="OWK816" s="257"/>
      <c r="OWL816" s="257"/>
      <c r="OWM816" s="257"/>
      <c r="OWN816" s="257"/>
      <c r="OWO816" s="257"/>
      <c r="OWP816" s="257"/>
      <c r="OWQ816" s="257"/>
      <c r="OWR816" s="257"/>
      <c r="OWS816" s="257"/>
      <c r="OWT816" s="257"/>
      <c r="OWU816" s="257"/>
      <c r="OWV816" s="257"/>
      <c r="OWW816" s="257"/>
      <c r="OWX816" s="257"/>
      <c r="OWY816" s="257"/>
      <c r="OWZ816" s="257"/>
      <c r="OXA816" s="257"/>
      <c r="OXB816" s="257"/>
      <c r="OXC816" s="257"/>
      <c r="OXD816" s="257"/>
      <c r="OXE816" s="257"/>
      <c r="OXF816" s="257"/>
      <c r="OXG816" s="257"/>
      <c r="OXH816" s="257"/>
      <c r="OXI816" s="257"/>
      <c r="OXJ816" s="257"/>
      <c r="OXK816" s="257"/>
      <c r="OXL816" s="257"/>
      <c r="OXM816" s="257"/>
      <c r="OXN816" s="257"/>
      <c r="OXO816" s="257"/>
      <c r="OXP816" s="257"/>
      <c r="OXQ816" s="257"/>
      <c r="OXR816" s="257"/>
      <c r="OXS816" s="257"/>
      <c r="OXT816" s="257"/>
      <c r="OXU816" s="257"/>
      <c r="OXV816" s="257"/>
      <c r="OXW816" s="257"/>
      <c r="OXX816" s="257"/>
      <c r="OXY816" s="257"/>
      <c r="OXZ816" s="257"/>
      <c r="OYA816" s="257"/>
      <c r="OYB816" s="257"/>
      <c r="OYC816" s="257"/>
      <c r="OYD816" s="257"/>
      <c r="OYE816" s="257"/>
      <c r="OYF816" s="257"/>
      <c r="OYG816" s="257"/>
      <c r="OYH816" s="257"/>
      <c r="OYI816" s="257"/>
      <c r="OYJ816" s="257"/>
      <c r="OYK816" s="257"/>
      <c r="OYL816" s="257"/>
      <c r="OYM816" s="257"/>
      <c r="OYN816" s="257"/>
      <c r="OYO816" s="257"/>
      <c r="OYP816" s="257"/>
      <c r="OYQ816" s="257"/>
      <c r="OYR816" s="257"/>
      <c r="OYS816" s="257"/>
      <c r="OYT816" s="257"/>
      <c r="OYU816" s="257"/>
      <c r="OYV816" s="257"/>
      <c r="OYW816" s="257"/>
      <c r="OYX816" s="257"/>
      <c r="OYY816" s="257"/>
      <c r="OYZ816" s="257"/>
      <c r="OZA816" s="257"/>
      <c r="OZB816" s="257"/>
      <c r="OZC816" s="257"/>
      <c r="OZD816" s="257"/>
      <c r="OZE816" s="257"/>
      <c r="OZF816" s="257"/>
      <c r="OZG816" s="257"/>
      <c r="OZH816" s="257"/>
      <c r="OZI816" s="257"/>
      <c r="OZJ816" s="257"/>
      <c r="OZK816" s="257"/>
      <c r="OZL816" s="257"/>
      <c r="OZM816" s="257"/>
      <c r="OZN816" s="257"/>
      <c r="OZO816" s="257"/>
      <c r="OZP816" s="257"/>
      <c r="OZQ816" s="257"/>
      <c r="OZR816" s="257"/>
      <c r="OZS816" s="257"/>
      <c r="OZT816" s="257"/>
      <c r="OZU816" s="257"/>
      <c r="OZV816" s="257"/>
      <c r="OZW816" s="257"/>
      <c r="OZX816" s="257"/>
      <c r="OZY816" s="257"/>
      <c r="OZZ816" s="257"/>
      <c r="PAA816" s="257"/>
      <c r="PAB816" s="257"/>
      <c r="PAC816" s="257"/>
      <c r="PAD816" s="257"/>
      <c r="PAE816" s="257"/>
      <c r="PAF816" s="257"/>
      <c r="PAG816" s="257"/>
      <c r="PAH816" s="257"/>
      <c r="PAI816" s="257"/>
      <c r="PAJ816" s="257"/>
      <c r="PAK816" s="257"/>
      <c r="PAL816" s="257"/>
      <c r="PAM816" s="257"/>
      <c r="PAN816" s="257"/>
      <c r="PAO816" s="257"/>
      <c r="PAP816" s="257"/>
      <c r="PAQ816" s="257"/>
      <c r="PAR816" s="257"/>
      <c r="PAS816" s="257"/>
      <c r="PAT816" s="257"/>
      <c r="PAU816" s="257"/>
      <c r="PAV816" s="257"/>
      <c r="PAW816" s="257"/>
      <c r="PAX816" s="257"/>
      <c r="PAY816" s="257"/>
      <c r="PAZ816" s="257"/>
      <c r="PBA816" s="257"/>
      <c r="PBB816" s="257"/>
      <c r="PBC816" s="257"/>
      <c r="PBD816" s="257"/>
      <c r="PBE816" s="257"/>
      <c r="PBF816" s="257"/>
      <c r="PBG816" s="257"/>
      <c r="PBH816" s="257"/>
      <c r="PBI816" s="257"/>
      <c r="PBJ816" s="257"/>
      <c r="PBK816" s="257"/>
      <c r="PBL816" s="257"/>
      <c r="PBM816" s="257"/>
      <c r="PBN816" s="257"/>
      <c r="PBO816" s="257"/>
      <c r="PBP816" s="257"/>
      <c r="PBQ816" s="257"/>
      <c r="PBR816" s="257"/>
      <c r="PBS816" s="257"/>
      <c r="PBT816" s="257"/>
      <c r="PBU816" s="257"/>
      <c r="PBV816" s="257"/>
      <c r="PBW816" s="257"/>
      <c r="PBX816" s="257"/>
      <c r="PBY816" s="257"/>
      <c r="PBZ816" s="257"/>
      <c r="PCA816" s="257"/>
      <c r="PCB816" s="257"/>
      <c r="PCC816" s="257"/>
      <c r="PCD816" s="257"/>
      <c r="PCE816" s="257"/>
      <c r="PCF816" s="257"/>
      <c r="PCG816" s="257"/>
      <c r="PCH816" s="257"/>
      <c r="PCI816" s="257"/>
      <c r="PCJ816" s="257"/>
      <c r="PCK816" s="257"/>
      <c r="PCL816" s="257"/>
      <c r="PCM816" s="257"/>
      <c r="PCN816" s="257"/>
      <c r="PCO816" s="257"/>
      <c r="PCP816" s="257"/>
      <c r="PCQ816" s="257"/>
      <c r="PCR816" s="257"/>
      <c r="PCS816" s="257"/>
      <c r="PCT816" s="257"/>
      <c r="PCU816" s="257"/>
      <c r="PCV816" s="257"/>
      <c r="PCW816" s="257"/>
      <c r="PCX816" s="257"/>
      <c r="PCY816" s="257"/>
      <c r="PCZ816" s="257"/>
      <c r="PDA816" s="257"/>
      <c r="PDB816" s="257"/>
      <c r="PDC816" s="257"/>
      <c r="PDD816" s="257"/>
      <c r="PDE816" s="257"/>
      <c r="PDF816" s="257"/>
      <c r="PDG816" s="257"/>
      <c r="PDH816" s="257"/>
      <c r="PDI816" s="257"/>
      <c r="PDJ816" s="257"/>
      <c r="PDK816" s="257"/>
      <c r="PDL816" s="257"/>
      <c r="PDM816" s="257"/>
      <c r="PDN816" s="257"/>
      <c r="PDO816" s="257"/>
      <c r="PDP816" s="257"/>
      <c r="PDQ816" s="257"/>
      <c r="PDR816" s="257"/>
      <c r="PDS816" s="257"/>
      <c r="PDT816" s="257"/>
      <c r="PDU816" s="257"/>
      <c r="PDV816" s="257"/>
      <c r="PDW816" s="257"/>
      <c r="PDX816" s="257"/>
      <c r="PDY816" s="257"/>
      <c r="PDZ816" s="257"/>
      <c r="PEA816" s="257"/>
      <c r="PEB816" s="257"/>
      <c r="PEC816" s="257"/>
      <c r="PED816" s="257"/>
      <c r="PEE816" s="257"/>
      <c r="PEF816" s="257"/>
      <c r="PEG816" s="257"/>
      <c r="PEH816" s="257"/>
      <c r="PEI816" s="257"/>
      <c r="PEJ816" s="257"/>
      <c r="PEK816" s="257"/>
      <c r="PEL816" s="257"/>
      <c r="PEM816" s="257"/>
      <c r="PEN816" s="257"/>
      <c r="PEO816" s="257"/>
      <c r="PEP816" s="257"/>
      <c r="PEQ816" s="257"/>
      <c r="PER816" s="257"/>
      <c r="PES816" s="257"/>
      <c r="PET816" s="257"/>
      <c r="PEU816" s="257"/>
      <c r="PEV816" s="257"/>
      <c r="PEW816" s="257"/>
      <c r="PEX816" s="257"/>
      <c r="PEY816" s="257"/>
      <c r="PEZ816" s="257"/>
      <c r="PFA816" s="257"/>
      <c r="PFB816" s="257"/>
      <c r="PFC816" s="257"/>
      <c r="PFD816" s="257"/>
      <c r="PFE816" s="257"/>
      <c r="PFF816" s="257"/>
      <c r="PFG816" s="257"/>
      <c r="PFH816" s="257"/>
      <c r="PFI816" s="257"/>
      <c r="PFJ816" s="257"/>
      <c r="PFK816" s="257"/>
      <c r="PFL816" s="257"/>
      <c r="PFM816" s="257"/>
      <c r="PFN816" s="257"/>
      <c r="PFO816" s="257"/>
      <c r="PFP816" s="257"/>
      <c r="PFQ816" s="257"/>
      <c r="PFR816" s="257"/>
      <c r="PFS816" s="257"/>
      <c r="PFT816" s="257"/>
      <c r="PFU816" s="257"/>
      <c r="PFV816" s="257"/>
      <c r="PFW816" s="257"/>
      <c r="PFX816" s="257"/>
      <c r="PFY816" s="257"/>
      <c r="PFZ816" s="257"/>
      <c r="PGA816" s="257"/>
      <c r="PGB816" s="257"/>
      <c r="PGC816" s="257"/>
      <c r="PGD816" s="257"/>
      <c r="PGE816" s="257"/>
      <c r="PGF816" s="257"/>
      <c r="PGG816" s="257"/>
      <c r="PGH816" s="257"/>
      <c r="PGI816" s="257"/>
      <c r="PGJ816" s="257"/>
      <c r="PGK816" s="257"/>
      <c r="PGL816" s="257"/>
      <c r="PGM816" s="257"/>
      <c r="PGN816" s="257"/>
      <c r="PGO816" s="257"/>
      <c r="PGP816" s="257"/>
      <c r="PGQ816" s="257"/>
      <c r="PGR816" s="257"/>
      <c r="PGS816" s="257"/>
      <c r="PGT816" s="257"/>
      <c r="PGU816" s="257"/>
      <c r="PGV816" s="257"/>
      <c r="PGW816" s="257"/>
      <c r="PGX816" s="257"/>
      <c r="PGY816" s="257"/>
      <c r="PGZ816" s="257"/>
      <c r="PHA816" s="257"/>
      <c r="PHB816" s="257"/>
      <c r="PHC816" s="257"/>
      <c r="PHD816" s="257"/>
      <c r="PHE816" s="257"/>
      <c r="PHF816" s="257"/>
      <c r="PHG816" s="257"/>
      <c r="PHH816" s="257"/>
      <c r="PHI816" s="257"/>
      <c r="PHJ816" s="257"/>
      <c r="PHK816" s="257"/>
      <c r="PHL816" s="257"/>
      <c r="PHM816" s="257"/>
      <c r="PHN816" s="257"/>
      <c r="PHO816" s="257"/>
      <c r="PHP816" s="257"/>
      <c r="PHQ816" s="257"/>
      <c r="PHR816" s="257"/>
      <c r="PHS816" s="257"/>
      <c r="PHT816" s="257"/>
      <c r="PHU816" s="257"/>
      <c r="PHV816" s="257"/>
      <c r="PHW816" s="257"/>
      <c r="PHX816" s="257"/>
      <c r="PHY816" s="257"/>
      <c r="PHZ816" s="257"/>
      <c r="PIA816" s="257"/>
      <c r="PIB816" s="257"/>
      <c r="PIC816" s="257"/>
      <c r="PID816" s="257"/>
      <c r="PIE816" s="257"/>
      <c r="PIF816" s="257"/>
      <c r="PIG816" s="257"/>
      <c r="PIH816" s="257"/>
      <c r="PII816" s="257"/>
      <c r="PIJ816" s="257"/>
      <c r="PIK816" s="257"/>
      <c r="PIL816" s="257"/>
      <c r="PIM816" s="257"/>
      <c r="PIN816" s="257"/>
      <c r="PIO816" s="257"/>
      <c r="PIP816" s="257"/>
      <c r="PIQ816" s="257"/>
      <c r="PIR816" s="257"/>
      <c r="PIS816" s="257"/>
      <c r="PIT816" s="257"/>
      <c r="PIU816" s="257"/>
      <c r="PIV816" s="257"/>
      <c r="PIW816" s="257"/>
      <c r="PIX816" s="257"/>
      <c r="PIY816" s="257"/>
      <c r="PIZ816" s="257"/>
      <c r="PJA816" s="257"/>
      <c r="PJB816" s="257"/>
      <c r="PJC816" s="257"/>
      <c r="PJD816" s="257"/>
      <c r="PJE816" s="257"/>
      <c r="PJF816" s="257"/>
      <c r="PJG816" s="257"/>
      <c r="PJH816" s="257"/>
      <c r="PJI816" s="257"/>
      <c r="PJJ816" s="257"/>
      <c r="PJK816" s="257"/>
      <c r="PJL816" s="257"/>
      <c r="PJM816" s="257"/>
      <c r="PJN816" s="257"/>
      <c r="PJO816" s="257"/>
      <c r="PJP816" s="257"/>
      <c r="PJQ816" s="257"/>
      <c r="PJR816" s="257"/>
      <c r="PJS816" s="257"/>
      <c r="PJT816" s="257"/>
      <c r="PJU816" s="257"/>
      <c r="PJV816" s="257"/>
      <c r="PJW816" s="257"/>
      <c r="PJX816" s="257"/>
      <c r="PJY816" s="257"/>
      <c r="PJZ816" s="257"/>
      <c r="PKA816" s="257"/>
      <c r="PKB816" s="257"/>
      <c r="PKC816" s="257"/>
      <c r="PKD816" s="257"/>
      <c r="PKE816" s="257"/>
      <c r="PKF816" s="257"/>
      <c r="PKG816" s="257"/>
      <c r="PKH816" s="257"/>
      <c r="PKI816" s="257"/>
      <c r="PKJ816" s="257"/>
      <c r="PKK816" s="257"/>
      <c r="PKL816" s="257"/>
      <c r="PKM816" s="257"/>
      <c r="PKN816" s="257"/>
      <c r="PKO816" s="257"/>
      <c r="PKP816" s="257"/>
      <c r="PKQ816" s="257"/>
      <c r="PKR816" s="257"/>
      <c r="PKS816" s="257"/>
      <c r="PKT816" s="257"/>
      <c r="PKU816" s="257"/>
      <c r="PKV816" s="257"/>
      <c r="PKW816" s="257"/>
      <c r="PKX816" s="257"/>
      <c r="PKY816" s="257"/>
      <c r="PKZ816" s="257"/>
      <c r="PLA816" s="257"/>
      <c r="PLB816" s="257"/>
      <c r="PLC816" s="257"/>
      <c r="PLD816" s="257"/>
      <c r="PLE816" s="257"/>
      <c r="PLF816" s="257"/>
      <c r="PLG816" s="257"/>
      <c r="PLH816" s="257"/>
      <c r="PLI816" s="257"/>
      <c r="PLJ816" s="257"/>
      <c r="PLK816" s="257"/>
      <c r="PLL816" s="257"/>
      <c r="PLM816" s="257"/>
      <c r="PLN816" s="257"/>
      <c r="PLO816" s="257"/>
      <c r="PLP816" s="257"/>
      <c r="PLQ816" s="257"/>
      <c r="PLR816" s="257"/>
      <c r="PLS816" s="257"/>
      <c r="PLT816" s="257"/>
      <c r="PLU816" s="257"/>
      <c r="PLV816" s="257"/>
      <c r="PLW816" s="257"/>
      <c r="PLX816" s="257"/>
      <c r="PLY816" s="257"/>
      <c r="PLZ816" s="257"/>
      <c r="PMA816" s="257"/>
      <c r="PMB816" s="257"/>
      <c r="PMC816" s="257"/>
      <c r="PMD816" s="257"/>
      <c r="PME816" s="257"/>
      <c r="PMF816" s="257"/>
      <c r="PMG816" s="257"/>
      <c r="PMH816" s="257"/>
      <c r="PMI816" s="257"/>
      <c r="PMJ816" s="257"/>
      <c r="PMK816" s="257"/>
      <c r="PML816" s="257"/>
      <c r="PMM816" s="257"/>
      <c r="PMN816" s="257"/>
      <c r="PMO816" s="257"/>
      <c r="PMP816" s="257"/>
      <c r="PMQ816" s="257"/>
      <c r="PMR816" s="257"/>
      <c r="PMS816" s="257"/>
      <c r="PMT816" s="257"/>
      <c r="PMU816" s="257"/>
      <c r="PMV816" s="257"/>
      <c r="PMW816" s="257"/>
      <c r="PMX816" s="257"/>
      <c r="PMY816" s="257"/>
      <c r="PMZ816" s="257"/>
      <c r="PNA816" s="257"/>
      <c r="PNB816" s="257"/>
      <c r="PNC816" s="257"/>
      <c r="PND816" s="257"/>
      <c r="PNE816" s="257"/>
      <c r="PNF816" s="257"/>
      <c r="PNG816" s="257"/>
      <c r="PNH816" s="257"/>
      <c r="PNI816" s="257"/>
      <c r="PNJ816" s="257"/>
      <c r="PNK816" s="257"/>
      <c r="PNL816" s="257"/>
      <c r="PNM816" s="257"/>
      <c r="PNN816" s="257"/>
      <c r="PNO816" s="257"/>
      <c r="PNP816" s="257"/>
      <c r="PNQ816" s="257"/>
      <c r="PNR816" s="257"/>
      <c r="PNS816" s="257"/>
      <c r="PNT816" s="257"/>
      <c r="PNU816" s="257"/>
      <c r="PNV816" s="257"/>
      <c r="PNW816" s="257"/>
      <c r="PNX816" s="257"/>
      <c r="PNY816" s="257"/>
      <c r="PNZ816" s="257"/>
      <c r="POA816" s="257"/>
      <c r="POB816" s="257"/>
      <c r="POC816" s="257"/>
      <c r="POD816" s="257"/>
      <c r="POE816" s="257"/>
      <c r="POF816" s="257"/>
      <c r="POG816" s="257"/>
      <c r="POH816" s="257"/>
      <c r="POI816" s="257"/>
      <c r="POJ816" s="257"/>
      <c r="POK816" s="257"/>
      <c r="POL816" s="257"/>
      <c r="POM816" s="257"/>
      <c r="PON816" s="257"/>
      <c r="POO816" s="257"/>
      <c r="POP816" s="257"/>
      <c r="POQ816" s="257"/>
      <c r="POR816" s="257"/>
      <c r="POS816" s="257"/>
      <c r="POT816" s="257"/>
      <c r="POU816" s="257"/>
      <c r="POV816" s="257"/>
      <c r="POW816" s="257"/>
      <c r="POX816" s="257"/>
      <c r="POY816" s="257"/>
      <c r="POZ816" s="257"/>
      <c r="PPA816" s="257"/>
      <c r="PPB816" s="257"/>
      <c r="PPC816" s="257"/>
      <c r="PPD816" s="257"/>
      <c r="PPE816" s="257"/>
      <c r="PPF816" s="257"/>
      <c r="PPG816" s="257"/>
      <c r="PPH816" s="257"/>
      <c r="PPI816" s="257"/>
      <c r="PPJ816" s="257"/>
      <c r="PPK816" s="257"/>
      <c r="PPL816" s="257"/>
      <c r="PPM816" s="257"/>
      <c r="PPN816" s="257"/>
      <c r="PPO816" s="257"/>
      <c r="PPP816" s="257"/>
      <c r="PPQ816" s="257"/>
      <c r="PPR816" s="257"/>
      <c r="PPS816" s="257"/>
      <c r="PPT816" s="257"/>
      <c r="PPU816" s="257"/>
      <c r="PPV816" s="257"/>
      <c r="PPW816" s="257"/>
      <c r="PPX816" s="257"/>
      <c r="PPY816" s="257"/>
      <c r="PPZ816" s="257"/>
      <c r="PQA816" s="257"/>
      <c r="PQB816" s="257"/>
      <c r="PQC816" s="257"/>
      <c r="PQD816" s="257"/>
      <c r="PQE816" s="257"/>
      <c r="PQF816" s="257"/>
      <c r="PQG816" s="257"/>
      <c r="PQH816" s="257"/>
      <c r="PQI816" s="257"/>
      <c r="PQJ816" s="257"/>
      <c r="PQK816" s="257"/>
      <c r="PQL816" s="257"/>
      <c r="PQM816" s="257"/>
      <c r="PQN816" s="257"/>
      <c r="PQO816" s="257"/>
      <c r="PQP816" s="257"/>
      <c r="PQQ816" s="257"/>
      <c r="PQR816" s="257"/>
      <c r="PQS816" s="257"/>
      <c r="PQT816" s="257"/>
      <c r="PQU816" s="257"/>
      <c r="PQV816" s="257"/>
      <c r="PQW816" s="257"/>
      <c r="PQX816" s="257"/>
      <c r="PQY816" s="257"/>
      <c r="PQZ816" s="257"/>
      <c r="PRA816" s="257"/>
      <c r="PRB816" s="257"/>
      <c r="PRC816" s="257"/>
      <c r="PRD816" s="257"/>
      <c r="PRE816" s="257"/>
      <c r="PRF816" s="257"/>
      <c r="PRG816" s="257"/>
      <c r="PRH816" s="257"/>
      <c r="PRI816" s="257"/>
      <c r="PRJ816" s="257"/>
      <c r="PRK816" s="257"/>
      <c r="PRL816" s="257"/>
      <c r="PRM816" s="257"/>
      <c r="PRN816" s="257"/>
      <c r="PRO816" s="257"/>
      <c r="PRP816" s="257"/>
      <c r="PRQ816" s="257"/>
      <c r="PRR816" s="257"/>
      <c r="PRS816" s="257"/>
      <c r="PRT816" s="257"/>
      <c r="PRU816" s="257"/>
      <c r="PRV816" s="257"/>
      <c r="PRW816" s="257"/>
      <c r="PRX816" s="257"/>
      <c r="PRY816" s="257"/>
      <c r="PRZ816" s="257"/>
      <c r="PSA816" s="257"/>
      <c r="PSB816" s="257"/>
      <c r="PSC816" s="257"/>
      <c r="PSD816" s="257"/>
      <c r="PSE816" s="257"/>
      <c r="PSF816" s="257"/>
      <c r="PSG816" s="257"/>
      <c r="PSH816" s="257"/>
      <c r="PSI816" s="257"/>
      <c r="PSJ816" s="257"/>
      <c r="PSK816" s="257"/>
      <c r="PSL816" s="257"/>
      <c r="PSM816" s="257"/>
      <c r="PSN816" s="257"/>
      <c r="PSO816" s="257"/>
      <c r="PSP816" s="257"/>
      <c r="PSQ816" s="257"/>
      <c r="PSR816" s="257"/>
      <c r="PSS816" s="257"/>
      <c r="PST816" s="257"/>
      <c r="PSU816" s="257"/>
      <c r="PSV816" s="257"/>
      <c r="PSW816" s="257"/>
      <c r="PSX816" s="257"/>
      <c r="PSY816" s="257"/>
      <c r="PSZ816" s="257"/>
      <c r="PTA816" s="257"/>
      <c r="PTB816" s="257"/>
      <c r="PTC816" s="257"/>
      <c r="PTD816" s="257"/>
      <c r="PTE816" s="257"/>
      <c r="PTF816" s="257"/>
      <c r="PTG816" s="257"/>
      <c r="PTH816" s="257"/>
      <c r="PTI816" s="257"/>
      <c r="PTJ816" s="257"/>
      <c r="PTK816" s="257"/>
      <c r="PTL816" s="257"/>
      <c r="PTM816" s="257"/>
      <c r="PTN816" s="257"/>
      <c r="PTO816" s="257"/>
      <c r="PTP816" s="257"/>
      <c r="PTQ816" s="257"/>
      <c r="PTR816" s="257"/>
      <c r="PTS816" s="257"/>
      <c r="PTT816" s="257"/>
      <c r="PTU816" s="257"/>
      <c r="PTV816" s="257"/>
      <c r="PTW816" s="257"/>
      <c r="PTX816" s="257"/>
      <c r="PTY816" s="257"/>
      <c r="PTZ816" s="257"/>
      <c r="PUA816" s="257"/>
      <c r="PUB816" s="257"/>
      <c r="PUC816" s="257"/>
      <c r="PUD816" s="257"/>
      <c r="PUE816" s="257"/>
      <c r="PUF816" s="257"/>
      <c r="PUG816" s="257"/>
      <c r="PUH816" s="257"/>
      <c r="PUI816" s="257"/>
      <c r="PUJ816" s="257"/>
      <c r="PUK816" s="257"/>
      <c r="PUL816" s="257"/>
      <c r="PUM816" s="257"/>
      <c r="PUN816" s="257"/>
      <c r="PUO816" s="257"/>
      <c r="PUP816" s="257"/>
      <c r="PUQ816" s="257"/>
      <c r="PUR816" s="257"/>
      <c r="PUS816" s="257"/>
      <c r="PUT816" s="257"/>
      <c r="PUU816" s="257"/>
      <c r="PUV816" s="257"/>
      <c r="PUW816" s="257"/>
      <c r="PUX816" s="257"/>
      <c r="PUY816" s="257"/>
      <c r="PUZ816" s="257"/>
      <c r="PVA816" s="257"/>
      <c r="PVB816" s="257"/>
      <c r="PVC816" s="257"/>
      <c r="PVD816" s="257"/>
      <c r="PVE816" s="257"/>
      <c r="PVF816" s="257"/>
      <c r="PVG816" s="257"/>
      <c r="PVH816" s="257"/>
      <c r="PVI816" s="257"/>
      <c r="PVJ816" s="257"/>
      <c r="PVK816" s="257"/>
      <c r="PVL816" s="257"/>
      <c r="PVM816" s="257"/>
      <c r="PVN816" s="257"/>
      <c r="PVO816" s="257"/>
      <c r="PVP816" s="257"/>
      <c r="PVQ816" s="257"/>
      <c r="PVR816" s="257"/>
      <c r="PVS816" s="257"/>
      <c r="PVT816" s="257"/>
      <c r="PVU816" s="257"/>
      <c r="PVV816" s="257"/>
      <c r="PVW816" s="257"/>
      <c r="PVX816" s="257"/>
      <c r="PVY816" s="257"/>
      <c r="PVZ816" s="257"/>
      <c r="PWA816" s="257"/>
      <c r="PWB816" s="257"/>
      <c r="PWC816" s="257"/>
      <c r="PWD816" s="257"/>
      <c r="PWE816" s="257"/>
      <c r="PWF816" s="257"/>
      <c r="PWG816" s="257"/>
      <c r="PWH816" s="257"/>
      <c r="PWI816" s="257"/>
      <c r="PWJ816" s="257"/>
      <c r="PWK816" s="257"/>
      <c r="PWL816" s="257"/>
      <c r="PWM816" s="257"/>
      <c r="PWN816" s="257"/>
      <c r="PWO816" s="257"/>
      <c r="PWP816" s="257"/>
      <c r="PWQ816" s="257"/>
      <c r="PWR816" s="257"/>
      <c r="PWS816" s="257"/>
      <c r="PWT816" s="257"/>
      <c r="PWU816" s="257"/>
      <c r="PWV816" s="257"/>
      <c r="PWW816" s="257"/>
      <c r="PWX816" s="257"/>
      <c r="PWY816" s="257"/>
      <c r="PWZ816" s="257"/>
      <c r="PXA816" s="257"/>
      <c r="PXB816" s="257"/>
      <c r="PXC816" s="257"/>
      <c r="PXD816" s="257"/>
      <c r="PXE816" s="257"/>
      <c r="PXF816" s="257"/>
      <c r="PXG816" s="257"/>
      <c r="PXH816" s="257"/>
      <c r="PXI816" s="257"/>
      <c r="PXJ816" s="257"/>
      <c r="PXK816" s="257"/>
      <c r="PXL816" s="257"/>
      <c r="PXM816" s="257"/>
      <c r="PXN816" s="257"/>
      <c r="PXO816" s="257"/>
      <c r="PXP816" s="257"/>
      <c r="PXQ816" s="257"/>
      <c r="PXR816" s="257"/>
      <c r="PXS816" s="257"/>
      <c r="PXT816" s="257"/>
      <c r="PXU816" s="257"/>
      <c r="PXV816" s="257"/>
      <c r="PXW816" s="257"/>
      <c r="PXX816" s="257"/>
      <c r="PXY816" s="257"/>
      <c r="PXZ816" s="257"/>
      <c r="PYA816" s="257"/>
      <c r="PYB816" s="257"/>
      <c r="PYC816" s="257"/>
      <c r="PYD816" s="257"/>
      <c r="PYE816" s="257"/>
      <c r="PYF816" s="257"/>
      <c r="PYG816" s="257"/>
      <c r="PYH816" s="257"/>
      <c r="PYI816" s="257"/>
      <c r="PYJ816" s="257"/>
      <c r="PYK816" s="257"/>
      <c r="PYL816" s="257"/>
      <c r="PYM816" s="257"/>
      <c r="PYN816" s="257"/>
      <c r="PYO816" s="257"/>
      <c r="PYP816" s="257"/>
      <c r="PYQ816" s="257"/>
      <c r="PYR816" s="257"/>
      <c r="PYS816" s="257"/>
      <c r="PYT816" s="257"/>
      <c r="PYU816" s="257"/>
      <c r="PYV816" s="257"/>
      <c r="PYW816" s="257"/>
      <c r="PYX816" s="257"/>
      <c r="PYY816" s="257"/>
      <c r="PYZ816" s="257"/>
      <c r="PZA816" s="257"/>
      <c r="PZB816" s="257"/>
      <c r="PZC816" s="257"/>
      <c r="PZD816" s="257"/>
      <c r="PZE816" s="257"/>
      <c r="PZF816" s="257"/>
      <c r="PZG816" s="257"/>
      <c r="PZH816" s="257"/>
      <c r="PZI816" s="257"/>
      <c r="PZJ816" s="257"/>
      <c r="PZK816" s="257"/>
      <c r="PZL816" s="257"/>
      <c r="PZM816" s="257"/>
      <c r="PZN816" s="257"/>
      <c r="PZO816" s="257"/>
      <c r="PZP816" s="257"/>
      <c r="PZQ816" s="257"/>
      <c r="PZR816" s="257"/>
      <c r="PZS816" s="257"/>
      <c r="PZT816" s="257"/>
      <c r="PZU816" s="257"/>
      <c r="PZV816" s="257"/>
      <c r="PZW816" s="257"/>
      <c r="PZX816" s="257"/>
      <c r="PZY816" s="257"/>
      <c r="PZZ816" s="257"/>
      <c r="QAA816" s="257"/>
      <c r="QAB816" s="257"/>
      <c r="QAC816" s="257"/>
      <c r="QAD816" s="257"/>
      <c r="QAE816" s="257"/>
      <c r="QAF816" s="257"/>
      <c r="QAG816" s="257"/>
      <c r="QAH816" s="257"/>
      <c r="QAI816" s="257"/>
      <c r="QAJ816" s="257"/>
      <c r="QAK816" s="257"/>
      <c r="QAL816" s="257"/>
      <c r="QAM816" s="257"/>
      <c r="QAN816" s="257"/>
      <c r="QAO816" s="257"/>
      <c r="QAP816" s="257"/>
      <c r="QAQ816" s="257"/>
      <c r="QAR816" s="257"/>
      <c r="QAS816" s="257"/>
      <c r="QAT816" s="257"/>
      <c r="QAU816" s="257"/>
      <c r="QAV816" s="257"/>
      <c r="QAW816" s="257"/>
      <c r="QAX816" s="257"/>
      <c r="QAY816" s="257"/>
      <c r="QAZ816" s="257"/>
      <c r="QBA816" s="257"/>
      <c r="QBB816" s="257"/>
      <c r="QBC816" s="257"/>
      <c r="QBD816" s="257"/>
      <c r="QBE816" s="257"/>
      <c r="QBF816" s="257"/>
      <c r="QBG816" s="257"/>
      <c r="QBH816" s="257"/>
      <c r="QBI816" s="257"/>
      <c r="QBJ816" s="257"/>
      <c r="QBK816" s="257"/>
      <c r="QBL816" s="257"/>
      <c r="QBM816" s="257"/>
      <c r="QBN816" s="257"/>
      <c r="QBO816" s="257"/>
      <c r="QBP816" s="257"/>
      <c r="QBQ816" s="257"/>
      <c r="QBR816" s="257"/>
      <c r="QBS816" s="257"/>
      <c r="QBT816" s="257"/>
      <c r="QBU816" s="257"/>
      <c r="QBV816" s="257"/>
      <c r="QBW816" s="257"/>
      <c r="QBX816" s="257"/>
      <c r="QBY816" s="257"/>
      <c r="QBZ816" s="257"/>
      <c r="QCA816" s="257"/>
      <c r="QCB816" s="257"/>
      <c r="QCC816" s="257"/>
      <c r="QCD816" s="257"/>
      <c r="QCE816" s="257"/>
      <c r="QCF816" s="257"/>
      <c r="QCG816" s="257"/>
      <c r="QCH816" s="257"/>
      <c r="QCI816" s="257"/>
      <c r="QCJ816" s="257"/>
      <c r="QCK816" s="257"/>
      <c r="QCL816" s="257"/>
      <c r="QCM816" s="257"/>
      <c r="QCN816" s="257"/>
      <c r="QCO816" s="257"/>
      <c r="QCP816" s="257"/>
      <c r="QCQ816" s="257"/>
      <c r="QCR816" s="257"/>
      <c r="QCS816" s="257"/>
      <c r="QCT816" s="257"/>
      <c r="QCU816" s="257"/>
      <c r="QCV816" s="257"/>
      <c r="QCW816" s="257"/>
      <c r="QCX816" s="257"/>
      <c r="QCY816" s="257"/>
      <c r="QCZ816" s="257"/>
      <c r="QDA816" s="257"/>
      <c r="QDB816" s="257"/>
      <c r="QDC816" s="257"/>
      <c r="QDD816" s="257"/>
      <c r="QDE816" s="257"/>
      <c r="QDF816" s="257"/>
      <c r="QDG816" s="257"/>
      <c r="QDH816" s="257"/>
      <c r="QDI816" s="257"/>
      <c r="QDJ816" s="257"/>
      <c r="QDK816" s="257"/>
      <c r="QDL816" s="257"/>
      <c r="QDM816" s="257"/>
      <c r="QDN816" s="257"/>
      <c r="QDO816" s="257"/>
      <c r="QDP816" s="257"/>
      <c r="QDQ816" s="257"/>
      <c r="QDR816" s="257"/>
      <c r="QDS816" s="257"/>
      <c r="QDT816" s="257"/>
      <c r="QDU816" s="257"/>
      <c r="QDV816" s="257"/>
      <c r="QDW816" s="257"/>
      <c r="QDX816" s="257"/>
      <c r="QDY816" s="257"/>
      <c r="QDZ816" s="257"/>
      <c r="QEA816" s="257"/>
      <c r="QEB816" s="257"/>
      <c r="QEC816" s="257"/>
      <c r="QED816" s="257"/>
      <c r="QEE816" s="257"/>
      <c r="QEF816" s="257"/>
      <c r="QEG816" s="257"/>
      <c r="QEH816" s="257"/>
      <c r="QEI816" s="257"/>
      <c r="QEJ816" s="257"/>
      <c r="QEK816" s="257"/>
      <c r="QEL816" s="257"/>
      <c r="QEM816" s="257"/>
      <c r="QEN816" s="257"/>
      <c r="QEO816" s="257"/>
      <c r="QEP816" s="257"/>
      <c r="QEQ816" s="257"/>
      <c r="QER816" s="257"/>
      <c r="QES816" s="257"/>
      <c r="QET816" s="257"/>
      <c r="QEU816" s="257"/>
      <c r="QEV816" s="257"/>
      <c r="QEW816" s="257"/>
      <c r="QEX816" s="257"/>
      <c r="QEY816" s="257"/>
      <c r="QEZ816" s="257"/>
      <c r="QFA816" s="257"/>
      <c r="QFB816" s="257"/>
      <c r="QFC816" s="257"/>
      <c r="QFD816" s="257"/>
      <c r="QFE816" s="257"/>
      <c r="QFF816" s="257"/>
      <c r="QFG816" s="257"/>
      <c r="QFH816" s="257"/>
      <c r="QFI816" s="257"/>
      <c r="QFJ816" s="257"/>
      <c r="QFK816" s="257"/>
      <c r="QFL816" s="257"/>
      <c r="QFM816" s="257"/>
      <c r="QFN816" s="257"/>
      <c r="QFO816" s="257"/>
      <c r="QFP816" s="257"/>
      <c r="QFQ816" s="257"/>
      <c r="QFR816" s="257"/>
      <c r="QFS816" s="257"/>
      <c r="QFT816" s="257"/>
      <c r="QFU816" s="257"/>
      <c r="QFV816" s="257"/>
      <c r="QFW816" s="257"/>
      <c r="QFX816" s="257"/>
      <c r="QFY816" s="257"/>
      <c r="QFZ816" s="257"/>
      <c r="QGA816" s="257"/>
      <c r="QGB816" s="257"/>
      <c r="QGC816" s="257"/>
      <c r="QGD816" s="257"/>
      <c r="QGE816" s="257"/>
      <c r="QGF816" s="257"/>
      <c r="QGG816" s="257"/>
      <c r="QGH816" s="257"/>
      <c r="QGI816" s="257"/>
      <c r="QGJ816" s="257"/>
      <c r="QGK816" s="257"/>
      <c r="QGL816" s="257"/>
      <c r="QGM816" s="257"/>
      <c r="QGN816" s="257"/>
      <c r="QGO816" s="257"/>
      <c r="QGP816" s="257"/>
      <c r="QGQ816" s="257"/>
      <c r="QGR816" s="257"/>
      <c r="QGS816" s="257"/>
      <c r="QGT816" s="257"/>
      <c r="QGU816" s="257"/>
      <c r="QGV816" s="257"/>
      <c r="QGW816" s="257"/>
      <c r="QGX816" s="257"/>
      <c r="QGY816" s="257"/>
      <c r="QGZ816" s="257"/>
      <c r="QHA816" s="257"/>
      <c r="QHB816" s="257"/>
      <c r="QHC816" s="257"/>
      <c r="QHD816" s="257"/>
      <c r="QHE816" s="257"/>
      <c r="QHF816" s="257"/>
      <c r="QHG816" s="257"/>
      <c r="QHH816" s="257"/>
      <c r="QHI816" s="257"/>
      <c r="QHJ816" s="257"/>
      <c r="QHK816" s="257"/>
      <c r="QHL816" s="257"/>
      <c r="QHM816" s="257"/>
      <c r="QHN816" s="257"/>
      <c r="QHO816" s="257"/>
      <c r="QHP816" s="257"/>
      <c r="QHQ816" s="257"/>
      <c r="QHR816" s="257"/>
      <c r="QHS816" s="257"/>
      <c r="QHT816" s="257"/>
      <c r="QHU816" s="257"/>
      <c r="QHV816" s="257"/>
      <c r="QHW816" s="257"/>
      <c r="QHX816" s="257"/>
      <c r="QHY816" s="257"/>
      <c r="QHZ816" s="257"/>
      <c r="QIA816" s="257"/>
      <c r="QIB816" s="257"/>
      <c r="QIC816" s="257"/>
      <c r="QID816" s="257"/>
      <c r="QIE816" s="257"/>
      <c r="QIF816" s="257"/>
      <c r="QIG816" s="257"/>
      <c r="QIH816" s="257"/>
      <c r="QII816" s="257"/>
      <c r="QIJ816" s="257"/>
      <c r="QIK816" s="257"/>
      <c r="QIL816" s="257"/>
      <c r="QIM816" s="257"/>
      <c r="QIN816" s="257"/>
      <c r="QIO816" s="257"/>
      <c r="QIP816" s="257"/>
      <c r="QIQ816" s="257"/>
      <c r="QIR816" s="257"/>
      <c r="QIS816" s="257"/>
      <c r="QIT816" s="257"/>
      <c r="QIU816" s="257"/>
      <c r="QIV816" s="257"/>
      <c r="QIW816" s="257"/>
      <c r="QIX816" s="257"/>
      <c r="QIY816" s="257"/>
      <c r="QIZ816" s="257"/>
      <c r="QJA816" s="257"/>
      <c r="QJB816" s="257"/>
      <c r="QJC816" s="257"/>
      <c r="QJD816" s="257"/>
      <c r="QJE816" s="257"/>
      <c r="QJF816" s="257"/>
      <c r="QJG816" s="257"/>
      <c r="QJH816" s="257"/>
      <c r="QJI816" s="257"/>
      <c r="QJJ816" s="257"/>
      <c r="QJK816" s="257"/>
      <c r="QJL816" s="257"/>
      <c r="QJM816" s="257"/>
      <c r="QJN816" s="257"/>
      <c r="QJO816" s="257"/>
      <c r="QJP816" s="257"/>
      <c r="QJQ816" s="257"/>
      <c r="QJR816" s="257"/>
      <c r="QJS816" s="257"/>
      <c r="QJT816" s="257"/>
      <c r="QJU816" s="257"/>
      <c r="QJV816" s="257"/>
      <c r="QJW816" s="257"/>
      <c r="QJX816" s="257"/>
      <c r="QJY816" s="257"/>
      <c r="QJZ816" s="257"/>
      <c r="QKA816" s="257"/>
      <c r="QKB816" s="257"/>
      <c r="QKC816" s="257"/>
      <c r="QKD816" s="257"/>
      <c r="QKE816" s="257"/>
      <c r="QKF816" s="257"/>
      <c r="QKG816" s="257"/>
      <c r="QKH816" s="257"/>
      <c r="QKI816" s="257"/>
      <c r="QKJ816" s="257"/>
      <c r="QKK816" s="257"/>
      <c r="QKL816" s="257"/>
      <c r="QKM816" s="257"/>
      <c r="QKN816" s="257"/>
      <c r="QKO816" s="257"/>
      <c r="QKP816" s="257"/>
      <c r="QKQ816" s="257"/>
      <c r="QKR816" s="257"/>
      <c r="QKS816" s="257"/>
      <c r="QKT816" s="257"/>
      <c r="QKU816" s="257"/>
      <c r="QKV816" s="257"/>
      <c r="QKW816" s="257"/>
      <c r="QKX816" s="257"/>
      <c r="QKY816" s="257"/>
      <c r="QKZ816" s="257"/>
      <c r="QLA816" s="257"/>
      <c r="QLB816" s="257"/>
      <c r="QLC816" s="257"/>
      <c r="QLD816" s="257"/>
      <c r="QLE816" s="257"/>
      <c r="QLF816" s="257"/>
      <c r="QLG816" s="257"/>
      <c r="QLH816" s="257"/>
      <c r="QLI816" s="257"/>
      <c r="QLJ816" s="257"/>
      <c r="QLK816" s="257"/>
      <c r="QLL816" s="257"/>
      <c r="QLM816" s="257"/>
      <c r="QLN816" s="257"/>
      <c r="QLO816" s="257"/>
      <c r="QLP816" s="257"/>
      <c r="QLQ816" s="257"/>
      <c r="QLR816" s="257"/>
      <c r="QLS816" s="257"/>
      <c r="QLT816" s="257"/>
      <c r="QLU816" s="257"/>
      <c r="QLV816" s="257"/>
      <c r="QLW816" s="257"/>
      <c r="QLX816" s="257"/>
      <c r="QLY816" s="257"/>
      <c r="QLZ816" s="257"/>
      <c r="QMA816" s="257"/>
      <c r="QMB816" s="257"/>
      <c r="QMC816" s="257"/>
      <c r="QMD816" s="257"/>
      <c r="QME816" s="257"/>
      <c r="QMF816" s="257"/>
      <c r="QMG816" s="257"/>
      <c r="QMH816" s="257"/>
      <c r="QMI816" s="257"/>
      <c r="QMJ816" s="257"/>
      <c r="QMK816" s="257"/>
      <c r="QML816" s="257"/>
      <c r="QMM816" s="257"/>
      <c r="QMN816" s="257"/>
      <c r="QMO816" s="257"/>
      <c r="QMP816" s="257"/>
      <c r="QMQ816" s="257"/>
      <c r="QMR816" s="257"/>
      <c r="QMS816" s="257"/>
      <c r="QMT816" s="257"/>
      <c r="QMU816" s="257"/>
      <c r="QMV816" s="257"/>
      <c r="QMW816" s="257"/>
      <c r="QMX816" s="257"/>
      <c r="QMY816" s="257"/>
      <c r="QMZ816" s="257"/>
      <c r="QNA816" s="257"/>
      <c r="QNB816" s="257"/>
      <c r="QNC816" s="257"/>
      <c r="QND816" s="257"/>
      <c r="QNE816" s="257"/>
      <c r="QNF816" s="257"/>
      <c r="QNG816" s="257"/>
      <c r="QNH816" s="257"/>
      <c r="QNI816" s="257"/>
      <c r="QNJ816" s="257"/>
      <c r="QNK816" s="257"/>
      <c r="QNL816" s="257"/>
      <c r="QNM816" s="257"/>
      <c r="QNN816" s="257"/>
      <c r="QNO816" s="257"/>
      <c r="QNP816" s="257"/>
      <c r="QNQ816" s="257"/>
      <c r="QNR816" s="257"/>
      <c r="QNS816" s="257"/>
      <c r="QNT816" s="257"/>
      <c r="QNU816" s="257"/>
      <c r="QNV816" s="257"/>
      <c r="QNW816" s="257"/>
      <c r="QNX816" s="257"/>
      <c r="QNY816" s="257"/>
      <c r="QNZ816" s="257"/>
      <c r="QOA816" s="257"/>
      <c r="QOB816" s="257"/>
      <c r="QOC816" s="257"/>
      <c r="QOD816" s="257"/>
      <c r="QOE816" s="257"/>
      <c r="QOF816" s="257"/>
      <c r="QOG816" s="257"/>
      <c r="QOH816" s="257"/>
      <c r="QOI816" s="257"/>
      <c r="QOJ816" s="257"/>
      <c r="QOK816" s="257"/>
      <c r="QOL816" s="257"/>
      <c r="QOM816" s="257"/>
      <c r="QON816" s="257"/>
      <c r="QOO816" s="257"/>
      <c r="QOP816" s="257"/>
      <c r="QOQ816" s="257"/>
      <c r="QOR816" s="257"/>
      <c r="QOS816" s="257"/>
      <c r="QOT816" s="257"/>
      <c r="QOU816" s="257"/>
      <c r="QOV816" s="257"/>
      <c r="QOW816" s="257"/>
      <c r="QOX816" s="257"/>
      <c r="QOY816" s="257"/>
      <c r="QOZ816" s="257"/>
      <c r="QPA816" s="257"/>
      <c r="QPB816" s="257"/>
      <c r="QPC816" s="257"/>
      <c r="QPD816" s="257"/>
      <c r="QPE816" s="257"/>
      <c r="QPF816" s="257"/>
      <c r="QPG816" s="257"/>
      <c r="QPH816" s="257"/>
      <c r="QPI816" s="257"/>
      <c r="QPJ816" s="257"/>
      <c r="QPK816" s="257"/>
      <c r="QPL816" s="257"/>
      <c r="QPM816" s="257"/>
      <c r="QPN816" s="257"/>
      <c r="QPO816" s="257"/>
      <c r="QPP816" s="257"/>
      <c r="QPQ816" s="257"/>
      <c r="QPR816" s="257"/>
      <c r="QPS816" s="257"/>
      <c r="QPT816" s="257"/>
      <c r="QPU816" s="257"/>
      <c r="QPV816" s="257"/>
      <c r="QPW816" s="257"/>
      <c r="QPX816" s="257"/>
      <c r="QPY816" s="257"/>
      <c r="QPZ816" s="257"/>
      <c r="QQA816" s="257"/>
      <c r="QQB816" s="257"/>
      <c r="QQC816" s="257"/>
      <c r="QQD816" s="257"/>
      <c r="QQE816" s="257"/>
      <c r="QQF816" s="257"/>
      <c r="QQG816" s="257"/>
      <c r="QQH816" s="257"/>
      <c r="QQI816" s="257"/>
      <c r="QQJ816" s="257"/>
      <c r="QQK816" s="257"/>
      <c r="QQL816" s="257"/>
      <c r="QQM816" s="257"/>
      <c r="QQN816" s="257"/>
      <c r="QQO816" s="257"/>
      <c r="QQP816" s="257"/>
      <c r="QQQ816" s="257"/>
      <c r="QQR816" s="257"/>
      <c r="QQS816" s="257"/>
      <c r="QQT816" s="257"/>
      <c r="QQU816" s="257"/>
      <c r="QQV816" s="257"/>
      <c r="QQW816" s="257"/>
      <c r="QQX816" s="257"/>
      <c r="QQY816" s="257"/>
      <c r="QQZ816" s="257"/>
      <c r="QRA816" s="257"/>
      <c r="QRB816" s="257"/>
      <c r="QRC816" s="257"/>
      <c r="QRD816" s="257"/>
      <c r="QRE816" s="257"/>
      <c r="QRF816" s="257"/>
      <c r="QRG816" s="257"/>
      <c r="QRH816" s="257"/>
      <c r="QRI816" s="257"/>
      <c r="QRJ816" s="257"/>
      <c r="QRK816" s="257"/>
      <c r="QRL816" s="257"/>
      <c r="QRM816" s="257"/>
      <c r="QRN816" s="257"/>
      <c r="QRO816" s="257"/>
      <c r="QRP816" s="257"/>
      <c r="QRQ816" s="257"/>
      <c r="QRR816" s="257"/>
      <c r="QRS816" s="257"/>
      <c r="QRT816" s="257"/>
      <c r="QRU816" s="257"/>
      <c r="QRV816" s="257"/>
      <c r="QRW816" s="257"/>
      <c r="QRX816" s="257"/>
      <c r="QRY816" s="257"/>
      <c r="QRZ816" s="257"/>
      <c r="QSA816" s="257"/>
      <c r="QSB816" s="257"/>
      <c r="QSC816" s="257"/>
      <c r="QSD816" s="257"/>
      <c r="QSE816" s="257"/>
      <c r="QSF816" s="257"/>
      <c r="QSG816" s="257"/>
      <c r="QSH816" s="257"/>
      <c r="QSI816" s="257"/>
      <c r="QSJ816" s="257"/>
      <c r="QSK816" s="257"/>
      <c r="QSL816" s="257"/>
      <c r="QSM816" s="257"/>
      <c r="QSN816" s="257"/>
      <c r="QSO816" s="257"/>
      <c r="QSP816" s="257"/>
      <c r="QSQ816" s="257"/>
      <c r="QSR816" s="257"/>
      <c r="QSS816" s="257"/>
      <c r="QST816" s="257"/>
      <c r="QSU816" s="257"/>
      <c r="QSV816" s="257"/>
      <c r="QSW816" s="257"/>
      <c r="QSX816" s="257"/>
      <c r="QSY816" s="257"/>
      <c r="QSZ816" s="257"/>
      <c r="QTA816" s="257"/>
      <c r="QTB816" s="257"/>
      <c r="QTC816" s="257"/>
      <c r="QTD816" s="257"/>
      <c r="QTE816" s="257"/>
      <c r="QTF816" s="257"/>
      <c r="QTG816" s="257"/>
      <c r="QTH816" s="257"/>
      <c r="QTI816" s="257"/>
      <c r="QTJ816" s="257"/>
      <c r="QTK816" s="257"/>
      <c r="QTL816" s="257"/>
      <c r="QTM816" s="257"/>
      <c r="QTN816" s="257"/>
      <c r="QTO816" s="257"/>
      <c r="QTP816" s="257"/>
      <c r="QTQ816" s="257"/>
      <c r="QTR816" s="257"/>
      <c r="QTS816" s="257"/>
      <c r="QTT816" s="257"/>
      <c r="QTU816" s="257"/>
      <c r="QTV816" s="257"/>
      <c r="QTW816" s="257"/>
      <c r="QTX816" s="257"/>
      <c r="QTY816" s="257"/>
      <c r="QTZ816" s="257"/>
      <c r="QUA816" s="257"/>
      <c r="QUB816" s="257"/>
      <c r="QUC816" s="257"/>
      <c r="QUD816" s="257"/>
      <c r="QUE816" s="257"/>
      <c r="QUF816" s="257"/>
      <c r="QUG816" s="257"/>
      <c r="QUH816" s="257"/>
      <c r="QUI816" s="257"/>
      <c r="QUJ816" s="257"/>
      <c r="QUK816" s="257"/>
      <c r="QUL816" s="257"/>
      <c r="QUM816" s="257"/>
      <c r="QUN816" s="257"/>
      <c r="QUO816" s="257"/>
      <c r="QUP816" s="257"/>
      <c r="QUQ816" s="257"/>
      <c r="QUR816" s="257"/>
      <c r="QUS816" s="257"/>
      <c r="QUT816" s="257"/>
      <c r="QUU816" s="257"/>
      <c r="QUV816" s="257"/>
      <c r="QUW816" s="257"/>
      <c r="QUX816" s="257"/>
      <c r="QUY816" s="257"/>
      <c r="QUZ816" s="257"/>
      <c r="QVA816" s="257"/>
      <c r="QVB816" s="257"/>
      <c r="QVC816" s="257"/>
      <c r="QVD816" s="257"/>
      <c r="QVE816" s="257"/>
      <c r="QVF816" s="257"/>
      <c r="QVG816" s="257"/>
      <c r="QVH816" s="257"/>
      <c r="QVI816" s="257"/>
      <c r="QVJ816" s="257"/>
      <c r="QVK816" s="257"/>
      <c r="QVL816" s="257"/>
      <c r="QVM816" s="257"/>
      <c r="QVN816" s="257"/>
      <c r="QVO816" s="257"/>
      <c r="QVP816" s="257"/>
      <c r="QVQ816" s="257"/>
      <c r="QVR816" s="257"/>
      <c r="QVS816" s="257"/>
      <c r="QVT816" s="257"/>
      <c r="QVU816" s="257"/>
      <c r="QVV816" s="257"/>
      <c r="QVW816" s="257"/>
      <c r="QVX816" s="257"/>
      <c r="QVY816" s="257"/>
      <c r="QVZ816" s="257"/>
      <c r="QWA816" s="257"/>
      <c r="QWB816" s="257"/>
      <c r="QWC816" s="257"/>
      <c r="QWD816" s="257"/>
      <c r="QWE816" s="257"/>
      <c r="QWF816" s="257"/>
      <c r="QWG816" s="257"/>
      <c r="QWH816" s="257"/>
      <c r="QWI816" s="257"/>
      <c r="QWJ816" s="257"/>
      <c r="QWK816" s="257"/>
      <c r="QWL816" s="257"/>
      <c r="QWM816" s="257"/>
      <c r="QWN816" s="257"/>
      <c r="QWO816" s="257"/>
      <c r="QWP816" s="257"/>
      <c r="QWQ816" s="257"/>
      <c r="QWR816" s="257"/>
      <c r="QWS816" s="257"/>
      <c r="QWT816" s="257"/>
      <c r="QWU816" s="257"/>
      <c r="QWV816" s="257"/>
      <c r="QWW816" s="257"/>
      <c r="QWX816" s="257"/>
      <c r="QWY816" s="257"/>
      <c r="QWZ816" s="257"/>
      <c r="QXA816" s="257"/>
      <c r="QXB816" s="257"/>
      <c r="QXC816" s="257"/>
      <c r="QXD816" s="257"/>
      <c r="QXE816" s="257"/>
      <c r="QXF816" s="257"/>
      <c r="QXG816" s="257"/>
      <c r="QXH816" s="257"/>
      <c r="QXI816" s="257"/>
      <c r="QXJ816" s="257"/>
      <c r="QXK816" s="257"/>
      <c r="QXL816" s="257"/>
      <c r="QXM816" s="257"/>
      <c r="QXN816" s="257"/>
      <c r="QXO816" s="257"/>
      <c r="QXP816" s="257"/>
      <c r="QXQ816" s="257"/>
      <c r="QXR816" s="257"/>
      <c r="QXS816" s="257"/>
      <c r="QXT816" s="257"/>
      <c r="QXU816" s="257"/>
      <c r="QXV816" s="257"/>
      <c r="QXW816" s="257"/>
      <c r="QXX816" s="257"/>
      <c r="QXY816" s="257"/>
      <c r="QXZ816" s="257"/>
      <c r="QYA816" s="257"/>
      <c r="QYB816" s="257"/>
      <c r="QYC816" s="257"/>
      <c r="QYD816" s="257"/>
      <c r="QYE816" s="257"/>
      <c r="QYF816" s="257"/>
      <c r="QYG816" s="257"/>
      <c r="QYH816" s="257"/>
      <c r="QYI816" s="257"/>
      <c r="QYJ816" s="257"/>
      <c r="QYK816" s="257"/>
      <c r="QYL816" s="257"/>
      <c r="QYM816" s="257"/>
      <c r="QYN816" s="257"/>
      <c r="QYO816" s="257"/>
      <c r="QYP816" s="257"/>
      <c r="QYQ816" s="257"/>
      <c r="QYR816" s="257"/>
      <c r="QYS816" s="257"/>
      <c r="QYT816" s="257"/>
      <c r="QYU816" s="257"/>
      <c r="QYV816" s="257"/>
      <c r="QYW816" s="257"/>
      <c r="QYX816" s="257"/>
      <c r="QYY816" s="257"/>
      <c r="QYZ816" s="257"/>
      <c r="QZA816" s="257"/>
      <c r="QZB816" s="257"/>
      <c r="QZC816" s="257"/>
      <c r="QZD816" s="257"/>
      <c r="QZE816" s="257"/>
      <c r="QZF816" s="257"/>
      <c r="QZG816" s="257"/>
      <c r="QZH816" s="257"/>
      <c r="QZI816" s="257"/>
      <c r="QZJ816" s="257"/>
      <c r="QZK816" s="257"/>
      <c r="QZL816" s="257"/>
      <c r="QZM816" s="257"/>
      <c r="QZN816" s="257"/>
      <c r="QZO816" s="257"/>
      <c r="QZP816" s="257"/>
      <c r="QZQ816" s="257"/>
      <c r="QZR816" s="257"/>
      <c r="QZS816" s="257"/>
      <c r="QZT816" s="257"/>
      <c r="QZU816" s="257"/>
      <c r="QZV816" s="257"/>
      <c r="QZW816" s="257"/>
      <c r="QZX816" s="257"/>
      <c r="QZY816" s="257"/>
      <c r="QZZ816" s="257"/>
      <c r="RAA816" s="257"/>
      <c r="RAB816" s="257"/>
      <c r="RAC816" s="257"/>
      <c r="RAD816" s="257"/>
      <c r="RAE816" s="257"/>
      <c r="RAF816" s="257"/>
      <c r="RAG816" s="257"/>
      <c r="RAH816" s="257"/>
      <c r="RAI816" s="257"/>
      <c r="RAJ816" s="257"/>
      <c r="RAK816" s="257"/>
      <c r="RAL816" s="257"/>
      <c r="RAM816" s="257"/>
      <c r="RAN816" s="257"/>
      <c r="RAO816" s="257"/>
      <c r="RAP816" s="257"/>
      <c r="RAQ816" s="257"/>
      <c r="RAR816" s="257"/>
      <c r="RAS816" s="257"/>
      <c r="RAT816" s="257"/>
      <c r="RAU816" s="257"/>
      <c r="RAV816" s="257"/>
      <c r="RAW816" s="257"/>
      <c r="RAX816" s="257"/>
      <c r="RAY816" s="257"/>
      <c r="RAZ816" s="257"/>
      <c r="RBA816" s="257"/>
      <c r="RBB816" s="257"/>
      <c r="RBC816" s="257"/>
      <c r="RBD816" s="257"/>
      <c r="RBE816" s="257"/>
      <c r="RBF816" s="257"/>
      <c r="RBG816" s="257"/>
      <c r="RBH816" s="257"/>
      <c r="RBI816" s="257"/>
      <c r="RBJ816" s="257"/>
      <c r="RBK816" s="257"/>
      <c r="RBL816" s="257"/>
      <c r="RBM816" s="257"/>
      <c r="RBN816" s="257"/>
      <c r="RBO816" s="257"/>
      <c r="RBP816" s="257"/>
      <c r="RBQ816" s="257"/>
      <c r="RBR816" s="257"/>
      <c r="RBS816" s="257"/>
      <c r="RBT816" s="257"/>
      <c r="RBU816" s="257"/>
      <c r="RBV816" s="257"/>
      <c r="RBW816" s="257"/>
      <c r="RBX816" s="257"/>
      <c r="RBY816" s="257"/>
      <c r="RBZ816" s="257"/>
      <c r="RCA816" s="257"/>
      <c r="RCB816" s="257"/>
      <c r="RCC816" s="257"/>
      <c r="RCD816" s="257"/>
      <c r="RCE816" s="257"/>
      <c r="RCF816" s="257"/>
      <c r="RCG816" s="257"/>
      <c r="RCH816" s="257"/>
      <c r="RCI816" s="257"/>
      <c r="RCJ816" s="257"/>
      <c r="RCK816" s="257"/>
      <c r="RCL816" s="257"/>
      <c r="RCM816" s="257"/>
      <c r="RCN816" s="257"/>
      <c r="RCO816" s="257"/>
      <c r="RCP816" s="257"/>
      <c r="RCQ816" s="257"/>
      <c r="RCR816" s="257"/>
      <c r="RCS816" s="257"/>
      <c r="RCT816" s="257"/>
      <c r="RCU816" s="257"/>
      <c r="RCV816" s="257"/>
      <c r="RCW816" s="257"/>
      <c r="RCX816" s="257"/>
      <c r="RCY816" s="257"/>
      <c r="RCZ816" s="257"/>
      <c r="RDA816" s="257"/>
      <c r="RDB816" s="257"/>
      <c r="RDC816" s="257"/>
      <c r="RDD816" s="257"/>
      <c r="RDE816" s="257"/>
      <c r="RDF816" s="257"/>
      <c r="RDG816" s="257"/>
      <c r="RDH816" s="257"/>
      <c r="RDI816" s="257"/>
      <c r="RDJ816" s="257"/>
      <c r="RDK816" s="257"/>
      <c r="RDL816" s="257"/>
      <c r="RDM816" s="257"/>
      <c r="RDN816" s="257"/>
      <c r="RDO816" s="257"/>
      <c r="RDP816" s="257"/>
      <c r="RDQ816" s="257"/>
      <c r="RDR816" s="257"/>
      <c r="RDS816" s="257"/>
      <c r="RDT816" s="257"/>
      <c r="RDU816" s="257"/>
      <c r="RDV816" s="257"/>
      <c r="RDW816" s="257"/>
      <c r="RDX816" s="257"/>
      <c r="RDY816" s="257"/>
      <c r="RDZ816" s="257"/>
      <c r="REA816" s="257"/>
      <c r="REB816" s="257"/>
      <c r="REC816" s="257"/>
      <c r="RED816" s="257"/>
      <c r="REE816" s="257"/>
      <c r="REF816" s="257"/>
      <c r="REG816" s="257"/>
      <c r="REH816" s="257"/>
      <c r="REI816" s="257"/>
      <c r="REJ816" s="257"/>
      <c r="REK816" s="257"/>
      <c r="REL816" s="257"/>
      <c r="REM816" s="257"/>
      <c r="REN816" s="257"/>
      <c r="REO816" s="257"/>
      <c r="REP816" s="257"/>
      <c r="REQ816" s="257"/>
      <c r="RER816" s="257"/>
      <c r="RES816" s="257"/>
      <c r="RET816" s="257"/>
      <c r="REU816" s="257"/>
      <c r="REV816" s="257"/>
      <c r="REW816" s="257"/>
      <c r="REX816" s="257"/>
      <c r="REY816" s="257"/>
      <c r="REZ816" s="257"/>
      <c r="RFA816" s="257"/>
      <c r="RFB816" s="257"/>
      <c r="RFC816" s="257"/>
      <c r="RFD816" s="257"/>
      <c r="RFE816" s="257"/>
      <c r="RFF816" s="257"/>
      <c r="RFG816" s="257"/>
      <c r="RFH816" s="257"/>
      <c r="RFI816" s="257"/>
      <c r="RFJ816" s="257"/>
      <c r="RFK816" s="257"/>
      <c r="RFL816" s="257"/>
      <c r="RFM816" s="257"/>
      <c r="RFN816" s="257"/>
      <c r="RFO816" s="257"/>
      <c r="RFP816" s="257"/>
      <c r="RFQ816" s="257"/>
      <c r="RFR816" s="257"/>
      <c r="RFS816" s="257"/>
      <c r="RFT816" s="257"/>
      <c r="RFU816" s="257"/>
      <c r="RFV816" s="257"/>
      <c r="RFW816" s="257"/>
      <c r="RFX816" s="257"/>
      <c r="RFY816" s="257"/>
      <c r="RFZ816" s="257"/>
      <c r="RGA816" s="257"/>
      <c r="RGB816" s="257"/>
      <c r="RGC816" s="257"/>
      <c r="RGD816" s="257"/>
      <c r="RGE816" s="257"/>
      <c r="RGF816" s="257"/>
      <c r="RGG816" s="257"/>
      <c r="RGH816" s="257"/>
      <c r="RGI816" s="257"/>
      <c r="RGJ816" s="257"/>
      <c r="RGK816" s="257"/>
      <c r="RGL816" s="257"/>
      <c r="RGM816" s="257"/>
      <c r="RGN816" s="257"/>
      <c r="RGO816" s="257"/>
      <c r="RGP816" s="257"/>
      <c r="RGQ816" s="257"/>
      <c r="RGR816" s="257"/>
      <c r="RGS816" s="257"/>
      <c r="RGT816" s="257"/>
      <c r="RGU816" s="257"/>
      <c r="RGV816" s="257"/>
      <c r="RGW816" s="257"/>
      <c r="RGX816" s="257"/>
      <c r="RGY816" s="257"/>
      <c r="RGZ816" s="257"/>
      <c r="RHA816" s="257"/>
      <c r="RHB816" s="257"/>
      <c r="RHC816" s="257"/>
      <c r="RHD816" s="257"/>
      <c r="RHE816" s="257"/>
      <c r="RHF816" s="257"/>
      <c r="RHG816" s="257"/>
      <c r="RHH816" s="257"/>
      <c r="RHI816" s="257"/>
      <c r="RHJ816" s="257"/>
      <c r="RHK816" s="257"/>
      <c r="RHL816" s="257"/>
      <c r="RHM816" s="257"/>
      <c r="RHN816" s="257"/>
      <c r="RHO816" s="257"/>
      <c r="RHP816" s="257"/>
      <c r="RHQ816" s="257"/>
      <c r="RHR816" s="257"/>
      <c r="RHS816" s="257"/>
      <c r="RHT816" s="257"/>
      <c r="RHU816" s="257"/>
      <c r="RHV816" s="257"/>
      <c r="RHW816" s="257"/>
      <c r="RHX816" s="257"/>
      <c r="RHY816" s="257"/>
      <c r="RHZ816" s="257"/>
      <c r="RIA816" s="257"/>
      <c r="RIB816" s="257"/>
      <c r="RIC816" s="257"/>
      <c r="RID816" s="257"/>
      <c r="RIE816" s="257"/>
      <c r="RIF816" s="257"/>
      <c r="RIG816" s="257"/>
      <c r="RIH816" s="257"/>
      <c r="RII816" s="257"/>
      <c r="RIJ816" s="257"/>
      <c r="RIK816" s="257"/>
      <c r="RIL816" s="257"/>
      <c r="RIM816" s="257"/>
      <c r="RIN816" s="257"/>
      <c r="RIO816" s="257"/>
      <c r="RIP816" s="257"/>
      <c r="RIQ816" s="257"/>
      <c r="RIR816" s="257"/>
      <c r="RIS816" s="257"/>
      <c r="RIT816" s="257"/>
      <c r="RIU816" s="257"/>
      <c r="RIV816" s="257"/>
      <c r="RIW816" s="257"/>
      <c r="RIX816" s="257"/>
      <c r="RIY816" s="257"/>
      <c r="RIZ816" s="257"/>
      <c r="RJA816" s="257"/>
      <c r="RJB816" s="257"/>
      <c r="RJC816" s="257"/>
      <c r="RJD816" s="257"/>
      <c r="RJE816" s="257"/>
      <c r="RJF816" s="257"/>
      <c r="RJG816" s="257"/>
      <c r="RJH816" s="257"/>
      <c r="RJI816" s="257"/>
      <c r="RJJ816" s="257"/>
      <c r="RJK816" s="257"/>
      <c r="RJL816" s="257"/>
      <c r="RJM816" s="257"/>
      <c r="RJN816" s="257"/>
      <c r="RJO816" s="257"/>
      <c r="RJP816" s="257"/>
      <c r="RJQ816" s="257"/>
      <c r="RJR816" s="257"/>
      <c r="RJS816" s="257"/>
      <c r="RJT816" s="257"/>
      <c r="RJU816" s="257"/>
      <c r="RJV816" s="257"/>
      <c r="RJW816" s="257"/>
      <c r="RJX816" s="257"/>
      <c r="RJY816" s="257"/>
      <c r="RJZ816" s="257"/>
      <c r="RKA816" s="257"/>
      <c r="RKB816" s="257"/>
      <c r="RKC816" s="257"/>
      <c r="RKD816" s="257"/>
      <c r="RKE816" s="257"/>
      <c r="RKF816" s="257"/>
      <c r="RKG816" s="257"/>
      <c r="RKH816" s="257"/>
      <c r="RKI816" s="257"/>
      <c r="RKJ816" s="257"/>
      <c r="RKK816" s="257"/>
      <c r="RKL816" s="257"/>
      <c r="RKM816" s="257"/>
      <c r="RKN816" s="257"/>
      <c r="RKO816" s="257"/>
      <c r="RKP816" s="257"/>
      <c r="RKQ816" s="257"/>
      <c r="RKR816" s="257"/>
      <c r="RKS816" s="257"/>
      <c r="RKT816" s="257"/>
      <c r="RKU816" s="257"/>
      <c r="RKV816" s="257"/>
      <c r="RKW816" s="257"/>
      <c r="RKX816" s="257"/>
      <c r="RKY816" s="257"/>
      <c r="RKZ816" s="257"/>
      <c r="RLA816" s="257"/>
      <c r="RLB816" s="257"/>
      <c r="RLC816" s="257"/>
      <c r="RLD816" s="257"/>
      <c r="RLE816" s="257"/>
      <c r="RLF816" s="257"/>
      <c r="RLG816" s="257"/>
      <c r="RLH816" s="257"/>
      <c r="RLI816" s="257"/>
      <c r="RLJ816" s="257"/>
      <c r="RLK816" s="257"/>
      <c r="RLL816" s="257"/>
      <c r="RLM816" s="257"/>
      <c r="RLN816" s="257"/>
      <c r="RLO816" s="257"/>
      <c r="RLP816" s="257"/>
      <c r="RLQ816" s="257"/>
      <c r="RLR816" s="257"/>
      <c r="RLS816" s="257"/>
      <c r="RLT816" s="257"/>
      <c r="RLU816" s="257"/>
      <c r="RLV816" s="257"/>
      <c r="RLW816" s="257"/>
      <c r="RLX816" s="257"/>
      <c r="RLY816" s="257"/>
      <c r="RLZ816" s="257"/>
      <c r="RMA816" s="257"/>
      <c r="RMB816" s="257"/>
      <c r="RMC816" s="257"/>
      <c r="RMD816" s="257"/>
      <c r="RME816" s="257"/>
      <c r="RMF816" s="257"/>
      <c r="RMG816" s="257"/>
      <c r="RMH816" s="257"/>
      <c r="RMI816" s="257"/>
      <c r="RMJ816" s="257"/>
      <c r="RMK816" s="257"/>
      <c r="RML816" s="257"/>
      <c r="RMM816" s="257"/>
      <c r="RMN816" s="257"/>
      <c r="RMO816" s="257"/>
      <c r="RMP816" s="257"/>
      <c r="RMQ816" s="257"/>
      <c r="RMR816" s="257"/>
      <c r="RMS816" s="257"/>
      <c r="RMT816" s="257"/>
      <c r="RMU816" s="257"/>
      <c r="RMV816" s="257"/>
      <c r="RMW816" s="257"/>
      <c r="RMX816" s="257"/>
      <c r="RMY816" s="257"/>
      <c r="RMZ816" s="257"/>
      <c r="RNA816" s="257"/>
      <c r="RNB816" s="257"/>
      <c r="RNC816" s="257"/>
      <c r="RND816" s="257"/>
      <c r="RNE816" s="257"/>
      <c r="RNF816" s="257"/>
      <c r="RNG816" s="257"/>
      <c r="RNH816" s="257"/>
      <c r="RNI816" s="257"/>
      <c r="RNJ816" s="257"/>
      <c r="RNK816" s="257"/>
      <c r="RNL816" s="257"/>
      <c r="RNM816" s="257"/>
      <c r="RNN816" s="257"/>
      <c r="RNO816" s="257"/>
      <c r="RNP816" s="257"/>
      <c r="RNQ816" s="257"/>
      <c r="RNR816" s="257"/>
      <c r="RNS816" s="257"/>
      <c r="RNT816" s="257"/>
      <c r="RNU816" s="257"/>
      <c r="RNV816" s="257"/>
      <c r="RNW816" s="257"/>
      <c r="RNX816" s="257"/>
      <c r="RNY816" s="257"/>
      <c r="RNZ816" s="257"/>
      <c r="ROA816" s="257"/>
      <c r="ROB816" s="257"/>
      <c r="ROC816" s="257"/>
      <c r="ROD816" s="257"/>
      <c r="ROE816" s="257"/>
      <c r="ROF816" s="257"/>
      <c r="ROG816" s="257"/>
      <c r="ROH816" s="257"/>
      <c r="ROI816" s="257"/>
      <c r="ROJ816" s="257"/>
      <c r="ROK816" s="257"/>
      <c r="ROL816" s="257"/>
      <c r="ROM816" s="257"/>
      <c r="RON816" s="257"/>
      <c r="ROO816" s="257"/>
      <c r="ROP816" s="257"/>
      <c r="ROQ816" s="257"/>
      <c r="ROR816" s="257"/>
      <c r="ROS816" s="257"/>
      <c r="ROT816" s="257"/>
      <c r="ROU816" s="257"/>
      <c r="ROV816" s="257"/>
      <c r="ROW816" s="257"/>
      <c r="ROX816" s="257"/>
      <c r="ROY816" s="257"/>
      <c r="ROZ816" s="257"/>
      <c r="RPA816" s="257"/>
      <c r="RPB816" s="257"/>
      <c r="RPC816" s="257"/>
      <c r="RPD816" s="257"/>
      <c r="RPE816" s="257"/>
      <c r="RPF816" s="257"/>
      <c r="RPG816" s="257"/>
      <c r="RPH816" s="257"/>
      <c r="RPI816" s="257"/>
      <c r="RPJ816" s="257"/>
      <c r="RPK816" s="257"/>
      <c r="RPL816" s="257"/>
      <c r="RPM816" s="257"/>
      <c r="RPN816" s="257"/>
      <c r="RPO816" s="257"/>
      <c r="RPP816" s="257"/>
      <c r="RPQ816" s="257"/>
      <c r="RPR816" s="257"/>
      <c r="RPS816" s="257"/>
      <c r="RPT816" s="257"/>
      <c r="RPU816" s="257"/>
      <c r="RPV816" s="257"/>
      <c r="RPW816" s="257"/>
      <c r="RPX816" s="257"/>
      <c r="RPY816" s="257"/>
      <c r="RPZ816" s="257"/>
      <c r="RQA816" s="257"/>
      <c r="RQB816" s="257"/>
      <c r="RQC816" s="257"/>
      <c r="RQD816" s="257"/>
      <c r="RQE816" s="257"/>
      <c r="RQF816" s="257"/>
      <c r="RQG816" s="257"/>
      <c r="RQH816" s="257"/>
      <c r="RQI816" s="257"/>
      <c r="RQJ816" s="257"/>
      <c r="RQK816" s="257"/>
      <c r="RQL816" s="257"/>
      <c r="RQM816" s="257"/>
      <c r="RQN816" s="257"/>
      <c r="RQO816" s="257"/>
      <c r="RQP816" s="257"/>
      <c r="RQQ816" s="257"/>
      <c r="RQR816" s="257"/>
      <c r="RQS816" s="257"/>
      <c r="RQT816" s="257"/>
      <c r="RQU816" s="257"/>
      <c r="RQV816" s="257"/>
      <c r="RQW816" s="257"/>
      <c r="RQX816" s="257"/>
      <c r="RQY816" s="257"/>
      <c r="RQZ816" s="257"/>
      <c r="RRA816" s="257"/>
      <c r="RRB816" s="257"/>
      <c r="RRC816" s="257"/>
      <c r="RRD816" s="257"/>
      <c r="RRE816" s="257"/>
      <c r="RRF816" s="257"/>
      <c r="RRG816" s="257"/>
      <c r="RRH816" s="257"/>
      <c r="RRI816" s="257"/>
      <c r="RRJ816" s="257"/>
      <c r="RRK816" s="257"/>
      <c r="RRL816" s="257"/>
      <c r="RRM816" s="257"/>
      <c r="RRN816" s="257"/>
      <c r="RRO816" s="257"/>
      <c r="RRP816" s="257"/>
      <c r="RRQ816" s="257"/>
      <c r="RRR816" s="257"/>
      <c r="RRS816" s="257"/>
      <c r="RRT816" s="257"/>
      <c r="RRU816" s="257"/>
      <c r="RRV816" s="257"/>
      <c r="RRW816" s="257"/>
      <c r="RRX816" s="257"/>
      <c r="RRY816" s="257"/>
      <c r="RRZ816" s="257"/>
      <c r="RSA816" s="257"/>
      <c r="RSB816" s="257"/>
      <c r="RSC816" s="257"/>
      <c r="RSD816" s="257"/>
      <c r="RSE816" s="257"/>
      <c r="RSF816" s="257"/>
      <c r="RSG816" s="257"/>
      <c r="RSH816" s="257"/>
      <c r="RSI816" s="257"/>
      <c r="RSJ816" s="257"/>
      <c r="RSK816" s="257"/>
      <c r="RSL816" s="257"/>
      <c r="RSM816" s="257"/>
      <c r="RSN816" s="257"/>
      <c r="RSO816" s="257"/>
      <c r="RSP816" s="257"/>
      <c r="RSQ816" s="257"/>
      <c r="RSR816" s="257"/>
      <c r="RSS816" s="257"/>
      <c r="RST816" s="257"/>
      <c r="RSU816" s="257"/>
      <c r="RSV816" s="257"/>
      <c r="RSW816" s="257"/>
      <c r="RSX816" s="257"/>
      <c r="RSY816" s="257"/>
      <c r="RSZ816" s="257"/>
      <c r="RTA816" s="257"/>
      <c r="RTB816" s="257"/>
      <c r="RTC816" s="257"/>
      <c r="RTD816" s="257"/>
      <c r="RTE816" s="257"/>
      <c r="RTF816" s="257"/>
      <c r="RTG816" s="257"/>
      <c r="RTH816" s="257"/>
      <c r="RTI816" s="257"/>
      <c r="RTJ816" s="257"/>
      <c r="RTK816" s="257"/>
      <c r="RTL816" s="257"/>
      <c r="RTM816" s="257"/>
      <c r="RTN816" s="257"/>
      <c r="RTO816" s="257"/>
      <c r="RTP816" s="257"/>
      <c r="RTQ816" s="257"/>
      <c r="RTR816" s="257"/>
      <c r="RTS816" s="257"/>
      <c r="RTT816" s="257"/>
      <c r="RTU816" s="257"/>
      <c r="RTV816" s="257"/>
      <c r="RTW816" s="257"/>
      <c r="RTX816" s="257"/>
      <c r="RTY816" s="257"/>
      <c r="RTZ816" s="257"/>
      <c r="RUA816" s="257"/>
      <c r="RUB816" s="257"/>
      <c r="RUC816" s="257"/>
      <c r="RUD816" s="257"/>
      <c r="RUE816" s="257"/>
      <c r="RUF816" s="257"/>
      <c r="RUG816" s="257"/>
      <c r="RUH816" s="257"/>
      <c r="RUI816" s="257"/>
      <c r="RUJ816" s="257"/>
      <c r="RUK816" s="257"/>
      <c r="RUL816" s="257"/>
      <c r="RUM816" s="257"/>
      <c r="RUN816" s="257"/>
      <c r="RUO816" s="257"/>
      <c r="RUP816" s="257"/>
      <c r="RUQ816" s="257"/>
      <c r="RUR816" s="257"/>
      <c r="RUS816" s="257"/>
      <c r="RUT816" s="257"/>
      <c r="RUU816" s="257"/>
      <c r="RUV816" s="257"/>
      <c r="RUW816" s="257"/>
      <c r="RUX816" s="257"/>
      <c r="RUY816" s="257"/>
      <c r="RUZ816" s="257"/>
      <c r="RVA816" s="257"/>
      <c r="RVB816" s="257"/>
      <c r="RVC816" s="257"/>
      <c r="RVD816" s="257"/>
      <c r="RVE816" s="257"/>
      <c r="RVF816" s="257"/>
      <c r="RVG816" s="257"/>
      <c r="RVH816" s="257"/>
      <c r="RVI816" s="257"/>
      <c r="RVJ816" s="257"/>
      <c r="RVK816" s="257"/>
      <c r="RVL816" s="257"/>
      <c r="RVM816" s="257"/>
      <c r="RVN816" s="257"/>
      <c r="RVO816" s="257"/>
      <c r="RVP816" s="257"/>
      <c r="RVQ816" s="257"/>
      <c r="RVR816" s="257"/>
      <c r="RVS816" s="257"/>
      <c r="RVT816" s="257"/>
      <c r="RVU816" s="257"/>
      <c r="RVV816" s="257"/>
      <c r="RVW816" s="257"/>
      <c r="RVX816" s="257"/>
      <c r="RVY816" s="257"/>
      <c r="RVZ816" s="257"/>
      <c r="RWA816" s="257"/>
      <c r="RWB816" s="257"/>
      <c r="RWC816" s="257"/>
      <c r="RWD816" s="257"/>
      <c r="RWE816" s="257"/>
      <c r="RWF816" s="257"/>
      <c r="RWG816" s="257"/>
      <c r="RWH816" s="257"/>
      <c r="RWI816" s="257"/>
      <c r="RWJ816" s="257"/>
      <c r="RWK816" s="257"/>
      <c r="RWL816" s="257"/>
      <c r="RWM816" s="257"/>
      <c r="RWN816" s="257"/>
      <c r="RWO816" s="257"/>
      <c r="RWP816" s="257"/>
      <c r="RWQ816" s="257"/>
      <c r="RWR816" s="257"/>
      <c r="RWS816" s="257"/>
      <c r="RWT816" s="257"/>
      <c r="RWU816" s="257"/>
      <c r="RWV816" s="257"/>
      <c r="RWW816" s="257"/>
      <c r="RWX816" s="257"/>
      <c r="RWY816" s="257"/>
      <c r="RWZ816" s="257"/>
      <c r="RXA816" s="257"/>
      <c r="RXB816" s="257"/>
      <c r="RXC816" s="257"/>
      <c r="RXD816" s="257"/>
      <c r="RXE816" s="257"/>
      <c r="RXF816" s="257"/>
      <c r="RXG816" s="257"/>
      <c r="RXH816" s="257"/>
      <c r="RXI816" s="257"/>
      <c r="RXJ816" s="257"/>
      <c r="RXK816" s="257"/>
      <c r="RXL816" s="257"/>
      <c r="RXM816" s="257"/>
      <c r="RXN816" s="257"/>
      <c r="RXO816" s="257"/>
      <c r="RXP816" s="257"/>
      <c r="RXQ816" s="257"/>
      <c r="RXR816" s="257"/>
      <c r="RXS816" s="257"/>
      <c r="RXT816" s="257"/>
      <c r="RXU816" s="257"/>
      <c r="RXV816" s="257"/>
      <c r="RXW816" s="257"/>
      <c r="RXX816" s="257"/>
      <c r="RXY816" s="257"/>
      <c r="RXZ816" s="257"/>
      <c r="RYA816" s="257"/>
      <c r="RYB816" s="257"/>
      <c r="RYC816" s="257"/>
      <c r="RYD816" s="257"/>
      <c r="RYE816" s="257"/>
      <c r="RYF816" s="257"/>
      <c r="RYG816" s="257"/>
      <c r="RYH816" s="257"/>
      <c r="RYI816" s="257"/>
      <c r="RYJ816" s="257"/>
      <c r="RYK816" s="257"/>
      <c r="RYL816" s="257"/>
      <c r="RYM816" s="257"/>
      <c r="RYN816" s="257"/>
      <c r="RYO816" s="257"/>
      <c r="RYP816" s="257"/>
      <c r="RYQ816" s="257"/>
      <c r="RYR816" s="257"/>
      <c r="RYS816" s="257"/>
      <c r="RYT816" s="257"/>
      <c r="RYU816" s="257"/>
      <c r="RYV816" s="257"/>
      <c r="RYW816" s="257"/>
      <c r="RYX816" s="257"/>
      <c r="RYY816" s="257"/>
      <c r="RYZ816" s="257"/>
      <c r="RZA816" s="257"/>
      <c r="RZB816" s="257"/>
      <c r="RZC816" s="257"/>
      <c r="RZD816" s="257"/>
      <c r="RZE816" s="257"/>
      <c r="RZF816" s="257"/>
      <c r="RZG816" s="257"/>
      <c r="RZH816" s="257"/>
      <c r="RZI816" s="257"/>
      <c r="RZJ816" s="257"/>
      <c r="RZK816" s="257"/>
      <c r="RZL816" s="257"/>
      <c r="RZM816" s="257"/>
      <c r="RZN816" s="257"/>
      <c r="RZO816" s="257"/>
      <c r="RZP816" s="257"/>
      <c r="RZQ816" s="257"/>
      <c r="RZR816" s="257"/>
      <c r="RZS816" s="257"/>
      <c r="RZT816" s="257"/>
      <c r="RZU816" s="257"/>
      <c r="RZV816" s="257"/>
      <c r="RZW816" s="257"/>
      <c r="RZX816" s="257"/>
      <c r="RZY816" s="257"/>
      <c r="RZZ816" s="257"/>
      <c r="SAA816" s="257"/>
      <c r="SAB816" s="257"/>
      <c r="SAC816" s="257"/>
      <c r="SAD816" s="257"/>
      <c r="SAE816" s="257"/>
      <c r="SAF816" s="257"/>
      <c r="SAG816" s="257"/>
      <c r="SAH816" s="257"/>
      <c r="SAI816" s="257"/>
      <c r="SAJ816" s="257"/>
      <c r="SAK816" s="257"/>
      <c r="SAL816" s="257"/>
      <c r="SAM816" s="257"/>
      <c r="SAN816" s="257"/>
      <c r="SAO816" s="257"/>
      <c r="SAP816" s="257"/>
      <c r="SAQ816" s="257"/>
      <c r="SAR816" s="257"/>
      <c r="SAS816" s="257"/>
      <c r="SAT816" s="257"/>
      <c r="SAU816" s="257"/>
      <c r="SAV816" s="257"/>
      <c r="SAW816" s="257"/>
      <c r="SAX816" s="257"/>
      <c r="SAY816" s="257"/>
      <c r="SAZ816" s="257"/>
      <c r="SBA816" s="257"/>
      <c r="SBB816" s="257"/>
      <c r="SBC816" s="257"/>
      <c r="SBD816" s="257"/>
      <c r="SBE816" s="257"/>
      <c r="SBF816" s="257"/>
      <c r="SBG816" s="257"/>
      <c r="SBH816" s="257"/>
      <c r="SBI816" s="257"/>
      <c r="SBJ816" s="257"/>
      <c r="SBK816" s="257"/>
      <c r="SBL816" s="257"/>
      <c r="SBM816" s="257"/>
      <c r="SBN816" s="257"/>
      <c r="SBO816" s="257"/>
      <c r="SBP816" s="257"/>
      <c r="SBQ816" s="257"/>
      <c r="SBR816" s="257"/>
      <c r="SBS816" s="257"/>
      <c r="SBT816" s="257"/>
      <c r="SBU816" s="257"/>
      <c r="SBV816" s="257"/>
      <c r="SBW816" s="257"/>
      <c r="SBX816" s="257"/>
      <c r="SBY816" s="257"/>
      <c r="SBZ816" s="257"/>
      <c r="SCA816" s="257"/>
      <c r="SCB816" s="257"/>
      <c r="SCC816" s="257"/>
      <c r="SCD816" s="257"/>
      <c r="SCE816" s="257"/>
      <c r="SCF816" s="257"/>
      <c r="SCG816" s="257"/>
      <c r="SCH816" s="257"/>
      <c r="SCI816" s="257"/>
      <c r="SCJ816" s="257"/>
      <c r="SCK816" s="257"/>
      <c r="SCL816" s="257"/>
      <c r="SCM816" s="257"/>
      <c r="SCN816" s="257"/>
      <c r="SCO816" s="257"/>
      <c r="SCP816" s="257"/>
      <c r="SCQ816" s="257"/>
      <c r="SCR816" s="257"/>
      <c r="SCS816" s="257"/>
      <c r="SCT816" s="257"/>
      <c r="SCU816" s="257"/>
      <c r="SCV816" s="257"/>
      <c r="SCW816" s="257"/>
      <c r="SCX816" s="257"/>
      <c r="SCY816" s="257"/>
      <c r="SCZ816" s="257"/>
      <c r="SDA816" s="257"/>
      <c r="SDB816" s="257"/>
      <c r="SDC816" s="257"/>
      <c r="SDD816" s="257"/>
      <c r="SDE816" s="257"/>
      <c r="SDF816" s="257"/>
      <c r="SDG816" s="257"/>
      <c r="SDH816" s="257"/>
      <c r="SDI816" s="257"/>
      <c r="SDJ816" s="257"/>
      <c r="SDK816" s="257"/>
      <c r="SDL816" s="257"/>
      <c r="SDM816" s="257"/>
      <c r="SDN816" s="257"/>
      <c r="SDO816" s="257"/>
      <c r="SDP816" s="257"/>
      <c r="SDQ816" s="257"/>
      <c r="SDR816" s="257"/>
      <c r="SDS816" s="257"/>
      <c r="SDT816" s="257"/>
      <c r="SDU816" s="257"/>
      <c r="SDV816" s="257"/>
      <c r="SDW816" s="257"/>
      <c r="SDX816" s="257"/>
      <c r="SDY816" s="257"/>
      <c r="SDZ816" s="257"/>
      <c r="SEA816" s="257"/>
      <c r="SEB816" s="257"/>
      <c r="SEC816" s="257"/>
      <c r="SED816" s="257"/>
      <c r="SEE816" s="257"/>
      <c r="SEF816" s="257"/>
      <c r="SEG816" s="257"/>
      <c r="SEH816" s="257"/>
      <c r="SEI816" s="257"/>
      <c r="SEJ816" s="257"/>
      <c r="SEK816" s="257"/>
      <c r="SEL816" s="257"/>
      <c r="SEM816" s="257"/>
      <c r="SEN816" s="257"/>
      <c r="SEO816" s="257"/>
      <c r="SEP816" s="257"/>
      <c r="SEQ816" s="257"/>
      <c r="SER816" s="257"/>
      <c r="SES816" s="257"/>
      <c r="SET816" s="257"/>
      <c r="SEU816" s="257"/>
      <c r="SEV816" s="257"/>
      <c r="SEW816" s="257"/>
      <c r="SEX816" s="257"/>
      <c r="SEY816" s="257"/>
      <c r="SEZ816" s="257"/>
      <c r="SFA816" s="257"/>
      <c r="SFB816" s="257"/>
      <c r="SFC816" s="257"/>
      <c r="SFD816" s="257"/>
      <c r="SFE816" s="257"/>
      <c r="SFF816" s="257"/>
      <c r="SFG816" s="257"/>
      <c r="SFH816" s="257"/>
      <c r="SFI816" s="257"/>
      <c r="SFJ816" s="257"/>
      <c r="SFK816" s="257"/>
      <c r="SFL816" s="257"/>
      <c r="SFM816" s="257"/>
      <c r="SFN816" s="257"/>
      <c r="SFO816" s="257"/>
      <c r="SFP816" s="257"/>
      <c r="SFQ816" s="257"/>
      <c r="SFR816" s="257"/>
      <c r="SFS816" s="257"/>
      <c r="SFT816" s="257"/>
      <c r="SFU816" s="257"/>
      <c r="SFV816" s="257"/>
      <c r="SFW816" s="257"/>
      <c r="SFX816" s="257"/>
      <c r="SFY816" s="257"/>
      <c r="SFZ816" s="257"/>
      <c r="SGA816" s="257"/>
      <c r="SGB816" s="257"/>
      <c r="SGC816" s="257"/>
      <c r="SGD816" s="257"/>
      <c r="SGE816" s="257"/>
      <c r="SGF816" s="257"/>
      <c r="SGG816" s="257"/>
      <c r="SGH816" s="257"/>
      <c r="SGI816" s="257"/>
      <c r="SGJ816" s="257"/>
      <c r="SGK816" s="257"/>
      <c r="SGL816" s="257"/>
      <c r="SGM816" s="257"/>
      <c r="SGN816" s="257"/>
      <c r="SGO816" s="257"/>
      <c r="SGP816" s="257"/>
      <c r="SGQ816" s="257"/>
      <c r="SGR816" s="257"/>
      <c r="SGS816" s="257"/>
      <c r="SGT816" s="257"/>
      <c r="SGU816" s="257"/>
      <c r="SGV816" s="257"/>
      <c r="SGW816" s="257"/>
      <c r="SGX816" s="257"/>
      <c r="SGY816" s="257"/>
      <c r="SGZ816" s="257"/>
      <c r="SHA816" s="257"/>
      <c r="SHB816" s="257"/>
      <c r="SHC816" s="257"/>
      <c r="SHD816" s="257"/>
      <c r="SHE816" s="257"/>
      <c r="SHF816" s="257"/>
      <c r="SHG816" s="257"/>
      <c r="SHH816" s="257"/>
      <c r="SHI816" s="257"/>
      <c r="SHJ816" s="257"/>
      <c r="SHK816" s="257"/>
      <c r="SHL816" s="257"/>
      <c r="SHM816" s="257"/>
      <c r="SHN816" s="257"/>
      <c r="SHO816" s="257"/>
      <c r="SHP816" s="257"/>
      <c r="SHQ816" s="257"/>
      <c r="SHR816" s="257"/>
      <c r="SHS816" s="257"/>
      <c r="SHT816" s="257"/>
      <c r="SHU816" s="257"/>
      <c r="SHV816" s="257"/>
      <c r="SHW816" s="257"/>
      <c r="SHX816" s="257"/>
      <c r="SHY816" s="257"/>
      <c r="SHZ816" s="257"/>
      <c r="SIA816" s="257"/>
      <c r="SIB816" s="257"/>
      <c r="SIC816" s="257"/>
      <c r="SID816" s="257"/>
      <c r="SIE816" s="257"/>
      <c r="SIF816" s="257"/>
      <c r="SIG816" s="257"/>
      <c r="SIH816" s="257"/>
      <c r="SII816" s="257"/>
      <c r="SIJ816" s="257"/>
      <c r="SIK816" s="257"/>
      <c r="SIL816" s="257"/>
      <c r="SIM816" s="257"/>
      <c r="SIN816" s="257"/>
      <c r="SIO816" s="257"/>
      <c r="SIP816" s="257"/>
      <c r="SIQ816" s="257"/>
      <c r="SIR816" s="257"/>
      <c r="SIS816" s="257"/>
      <c r="SIT816" s="257"/>
      <c r="SIU816" s="257"/>
      <c r="SIV816" s="257"/>
      <c r="SIW816" s="257"/>
      <c r="SIX816" s="257"/>
      <c r="SIY816" s="257"/>
      <c r="SIZ816" s="257"/>
      <c r="SJA816" s="257"/>
      <c r="SJB816" s="257"/>
      <c r="SJC816" s="257"/>
      <c r="SJD816" s="257"/>
      <c r="SJE816" s="257"/>
      <c r="SJF816" s="257"/>
      <c r="SJG816" s="257"/>
      <c r="SJH816" s="257"/>
      <c r="SJI816" s="257"/>
      <c r="SJJ816" s="257"/>
      <c r="SJK816" s="257"/>
      <c r="SJL816" s="257"/>
      <c r="SJM816" s="257"/>
      <c r="SJN816" s="257"/>
      <c r="SJO816" s="257"/>
      <c r="SJP816" s="257"/>
      <c r="SJQ816" s="257"/>
      <c r="SJR816" s="257"/>
      <c r="SJS816" s="257"/>
      <c r="SJT816" s="257"/>
      <c r="SJU816" s="257"/>
      <c r="SJV816" s="257"/>
      <c r="SJW816" s="257"/>
      <c r="SJX816" s="257"/>
      <c r="SJY816" s="257"/>
      <c r="SJZ816" s="257"/>
      <c r="SKA816" s="257"/>
      <c r="SKB816" s="257"/>
      <c r="SKC816" s="257"/>
      <c r="SKD816" s="257"/>
      <c r="SKE816" s="257"/>
      <c r="SKF816" s="257"/>
      <c r="SKG816" s="257"/>
      <c r="SKH816" s="257"/>
      <c r="SKI816" s="257"/>
      <c r="SKJ816" s="257"/>
      <c r="SKK816" s="257"/>
      <c r="SKL816" s="257"/>
      <c r="SKM816" s="257"/>
      <c r="SKN816" s="257"/>
      <c r="SKO816" s="257"/>
      <c r="SKP816" s="257"/>
      <c r="SKQ816" s="257"/>
      <c r="SKR816" s="257"/>
      <c r="SKS816" s="257"/>
      <c r="SKT816" s="257"/>
      <c r="SKU816" s="257"/>
      <c r="SKV816" s="257"/>
      <c r="SKW816" s="257"/>
      <c r="SKX816" s="257"/>
      <c r="SKY816" s="257"/>
      <c r="SKZ816" s="257"/>
      <c r="SLA816" s="257"/>
      <c r="SLB816" s="257"/>
      <c r="SLC816" s="257"/>
      <c r="SLD816" s="257"/>
      <c r="SLE816" s="257"/>
      <c r="SLF816" s="257"/>
      <c r="SLG816" s="257"/>
      <c r="SLH816" s="257"/>
      <c r="SLI816" s="257"/>
      <c r="SLJ816" s="257"/>
      <c r="SLK816" s="257"/>
      <c r="SLL816" s="257"/>
      <c r="SLM816" s="257"/>
      <c r="SLN816" s="257"/>
      <c r="SLO816" s="257"/>
      <c r="SLP816" s="257"/>
      <c r="SLQ816" s="257"/>
      <c r="SLR816" s="257"/>
      <c r="SLS816" s="257"/>
      <c r="SLT816" s="257"/>
      <c r="SLU816" s="257"/>
      <c r="SLV816" s="257"/>
      <c r="SLW816" s="257"/>
      <c r="SLX816" s="257"/>
      <c r="SLY816" s="257"/>
      <c r="SLZ816" s="257"/>
      <c r="SMA816" s="257"/>
      <c r="SMB816" s="257"/>
      <c r="SMC816" s="257"/>
      <c r="SMD816" s="257"/>
      <c r="SME816" s="257"/>
      <c r="SMF816" s="257"/>
      <c r="SMG816" s="257"/>
      <c r="SMH816" s="257"/>
      <c r="SMI816" s="257"/>
      <c r="SMJ816" s="257"/>
      <c r="SMK816" s="257"/>
      <c r="SML816" s="257"/>
      <c r="SMM816" s="257"/>
      <c r="SMN816" s="257"/>
      <c r="SMO816" s="257"/>
      <c r="SMP816" s="257"/>
      <c r="SMQ816" s="257"/>
      <c r="SMR816" s="257"/>
      <c r="SMS816" s="257"/>
      <c r="SMT816" s="257"/>
      <c r="SMU816" s="257"/>
      <c r="SMV816" s="257"/>
      <c r="SMW816" s="257"/>
      <c r="SMX816" s="257"/>
      <c r="SMY816" s="257"/>
      <c r="SMZ816" s="257"/>
      <c r="SNA816" s="257"/>
      <c r="SNB816" s="257"/>
      <c r="SNC816" s="257"/>
      <c r="SND816" s="257"/>
      <c r="SNE816" s="257"/>
      <c r="SNF816" s="257"/>
      <c r="SNG816" s="257"/>
      <c r="SNH816" s="257"/>
      <c r="SNI816" s="257"/>
      <c r="SNJ816" s="257"/>
      <c r="SNK816" s="257"/>
      <c r="SNL816" s="257"/>
      <c r="SNM816" s="257"/>
      <c r="SNN816" s="257"/>
      <c r="SNO816" s="257"/>
      <c r="SNP816" s="257"/>
      <c r="SNQ816" s="257"/>
      <c r="SNR816" s="257"/>
      <c r="SNS816" s="257"/>
      <c r="SNT816" s="257"/>
      <c r="SNU816" s="257"/>
      <c r="SNV816" s="257"/>
      <c r="SNW816" s="257"/>
      <c r="SNX816" s="257"/>
      <c r="SNY816" s="257"/>
      <c r="SNZ816" s="257"/>
      <c r="SOA816" s="257"/>
      <c r="SOB816" s="257"/>
      <c r="SOC816" s="257"/>
      <c r="SOD816" s="257"/>
      <c r="SOE816" s="257"/>
      <c r="SOF816" s="257"/>
      <c r="SOG816" s="257"/>
      <c r="SOH816" s="257"/>
      <c r="SOI816" s="257"/>
      <c r="SOJ816" s="257"/>
      <c r="SOK816" s="257"/>
      <c r="SOL816" s="257"/>
      <c r="SOM816" s="257"/>
      <c r="SON816" s="257"/>
      <c r="SOO816" s="257"/>
      <c r="SOP816" s="257"/>
      <c r="SOQ816" s="257"/>
      <c r="SOR816" s="257"/>
      <c r="SOS816" s="257"/>
      <c r="SOT816" s="257"/>
      <c r="SOU816" s="257"/>
      <c r="SOV816" s="257"/>
      <c r="SOW816" s="257"/>
      <c r="SOX816" s="257"/>
      <c r="SOY816" s="257"/>
      <c r="SOZ816" s="257"/>
      <c r="SPA816" s="257"/>
      <c r="SPB816" s="257"/>
      <c r="SPC816" s="257"/>
      <c r="SPD816" s="257"/>
      <c r="SPE816" s="257"/>
      <c r="SPF816" s="257"/>
      <c r="SPG816" s="257"/>
      <c r="SPH816" s="257"/>
      <c r="SPI816" s="257"/>
      <c r="SPJ816" s="257"/>
      <c r="SPK816" s="257"/>
      <c r="SPL816" s="257"/>
      <c r="SPM816" s="257"/>
      <c r="SPN816" s="257"/>
      <c r="SPO816" s="257"/>
      <c r="SPP816" s="257"/>
      <c r="SPQ816" s="257"/>
      <c r="SPR816" s="257"/>
      <c r="SPS816" s="257"/>
      <c r="SPT816" s="257"/>
      <c r="SPU816" s="257"/>
      <c r="SPV816" s="257"/>
      <c r="SPW816" s="257"/>
      <c r="SPX816" s="257"/>
      <c r="SPY816" s="257"/>
      <c r="SPZ816" s="257"/>
      <c r="SQA816" s="257"/>
      <c r="SQB816" s="257"/>
      <c r="SQC816" s="257"/>
      <c r="SQD816" s="257"/>
      <c r="SQE816" s="257"/>
      <c r="SQF816" s="257"/>
      <c r="SQG816" s="257"/>
      <c r="SQH816" s="257"/>
      <c r="SQI816" s="257"/>
      <c r="SQJ816" s="257"/>
      <c r="SQK816" s="257"/>
      <c r="SQL816" s="257"/>
      <c r="SQM816" s="257"/>
      <c r="SQN816" s="257"/>
      <c r="SQO816" s="257"/>
      <c r="SQP816" s="257"/>
      <c r="SQQ816" s="257"/>
      <c r="SQR816" s="257"/>
      <c r="SQS816" s="257"/>
      <c r="SQT816" s="257"/>
      <c r="SQU816" s="257"/>
      <c r="SQV816" s="257"/>
      <c r="SQW816" s="257"/>
      <c r="SQX816" s="257"/>
      <c r="SQY816" s="257"/>
      <c r="SQZ816" s="257"/>
      <c r="SRA816" s="257"/>
      <c r="SRB816" s="257"/>
      <c r="SRC816" s="257"/>
      <c r="SRD816" s="257"/>
      <c r="SRE816" s="257"/>
      <c r="SRF816" s="257"/>
      <c r="SRG816" s="257"/>
      <c r="SRH816" s="257"/>
      <c r="SRI816" s="257"/>
      <c r="SRJ816" s="257"/>
      <c r="SRK816" s="257"/>
      <c r="SRL816" s="257"/>
      <c r="SRM816" s="257"/>
      <c r="SRN816" s="257"/>
      <c r="SRO816" s="257"/>
      <c r="SRP816" s="257"/>
      <c r="SRQ816" s="257"/>
      <c r="SRR816" s="257"/>
      <c r="SRS816" s="257"/>
      <c r="SRT816" s="257"/>
      <c r="SRU816" s="257"/>
      <c r="SRV816" s="257"/>
      <c r="SRW816" s="257"/>
      <c r="SRX816" s="257"/>
      <c r="SRY816" s="257"/>
      <c r="SRZ816" s="257"/>
      <c r="SSA816" s="257"/>
      <c r="SSB816" s="257"/>
      <c r="SSC816" s="257"/>
      <c r="SSD816" s="257"/>
      <c r="SSE816" s="257"/>
      <c r="SSF816" s="257"/>
      <c r="SSG816" s="257"/>
      <c r="SSH816" s="257"/>
      <c r="SSI816" s="257"/>
      <c r="SSJ816" s="257"/>
      <c r="SSK816" s="257"/>
      <c r="SSL816" s="257"/>
      <c r="SSM816" s="257"/>
      <c r="SSN816" s="257"/>
      <c r="SSO816" s="257"/>
      <c r="SSP816" s="257"/>
      <c r="SSQ816" s="257"/>
      <c r="SSR816" s="257"/>
      <c r="SSS816" s="257"/>
      <c r="SST816" s="257"/>
      <c r="SSU816" s="257"/>
      <c r="SSV816" s="257"/>
      <c r="SSW816" s="257"/>
      <c r="SSX816" s="257"/>
      <c r="SSY816" s="257"/>
      <c r="SSZ816" s="257"/>
      <c r="STA816" s="257"/>
      <c r="STB816" s="257"/>
      <c r="STC816" s="257"/>
      <c r="STD816" s="257"/>
      <c r="STE816" s="257"/>
      <c r="STF816" s="257"/>
      <c r="STG816" s="257"/>
      <c r="STH816" s="257"/>
      <c r="STI816" s="257"/>
      <c r="STJ816" s="257"/>
      <c r="STK816" s="257"/>
      <c r="STL816" s="257"/>
      <c r="STM816" s="257"/>
      <c r="STN816" s="257"/>
      <c r="STO816" s="257"/>
      <c r="STP816" s="257"/>
      <c r="STQ816" s="257"/>
      <c r="STR816" s="257"/>
      <c r="STS816" s="257"/>
      <c r="STT816" s="257"/>
      <c r="STU816" s="257"/>
      <c r="STV816" s="257"/>
      <c r="STW816" s="257"/>
      <c r="STX816" s="257"/>
      <c r="STY816" s="257"/>
      <c r="STZ816" s="257"/>
      <c r="SUA816" s="257"/>
      <c r="SUB816" s="257"/>
      <c r="SUC816" s="257"/>
      <c r="SUD816" s="257"/>
      <c r="SUE816" s="257"/>
      <c r="SUF816" s="257"/>
      <c r="SUG816" s="257"/>
      <c r="SUH816" s="257"/>
      <c r="SUI816" s="257"/>
      <c r="SUJ816" s="257"/>
      <c r="SUK816" s="257"/>
      <c r="SUL816" s="257"/>
      <c r="SUM816" s="257"/>
      <c r="SUN816" s="257"/>
      <c r="SUO816" s="257"/>
      <c r="SUP816" s="257"/>
      <c r="SUQ816" s="257"/>
      <c r="SUR816" s="257"/>
      <c r="SUS816" s="257"/>
      <c r="SUT816" s="257"/>
      <c r="SUU816" s="257"/>
      <c r="SUV816" s="257"/>
      <c r="SUW816" s="257"/>
      <c r="SUX816" s="257"/>
      <c r="SUY816" s="257"/>
      <c r="SUZ816" s="257"/>
      <c r="SVA816" s="257"/>
      <c r="SVB816" s="257"/>
      <c r="SVC816" s="257"/>
      <c r="SVD816" s="257"/>
      <c r="SVE816" s="257"/>
      <c r="SVF816" s="257"/>
      <c r="SVG816" s="257"/>
      <c r="SVH816" s="257"/>
      <c r="SVI816" s="257"/>
      <c r="SVJ816" s="257"/>
      <c r="SVK816" s="257"/>
      <c r="SVL816" s="257"/>
      <c r="SVM816" s="257"/>
      <c r="SVN816" s="257"/>
      <c r="SVO816" s="257"/>
      <c r="SVP816" s="257"/>
      <c r="SVQ816" s="257"/>
      <c r="SVR816" s="257"/>
      <c r="SVS816" s="257"/>
      <c r="SVT816" s="257"/>
      <c r="SVU816" s="257"/>
      <c r="SVV816" s="257"/>
      <c r="SVW816" s="257"/>
      <c r="SVX816" s="257"/>
      <c r="SVY816" s="257"/>
      <c r="SVZ816" s="257"/>
      <c r="SWA816" s="257"/>
      <c r="SWB816" s="257"/>
      <c r="SWC816" s="257"/>
      <c r="SWD816" s="257"/>
      <c r="SWE816" s="257"/>
      <c r="SWF816" s="257"/>
      <c r="SWG816" s="257"/>
      <c r="SWH816" s="257"/>
      <c r="SWI816" s="257"/>
      <c r="SWJ816" s="257"/>
      <c r="SWK816" s="257"/>
      <c r="SWL816" s="257"/>
      <c r="SWM816" s="257"/>
      <c r="SWN816" s="257"/>
      <c r="SWO816" s="257"/>
      <c r="SWP816" s="257"/>
      <c r="SWQ816" s="257"/>
      <c r="SWR816" s="257"/>
      <c r="SWS816" s="257"/>
      <c r="SWT816" s="257"/>
      <c r="SWU816" s="257"/>
      <c r="SWV816" s="257"/>
      <c r="SWW816" s="257"/>
      <c r="SWX816" s="257"/>
      <c r="SWY816" s="257"/>
      <c r="SWZ816" s="257"/>
      <c r="SXA816" s="257"/>
      <c r="SXB816" s="257"/>
      <c r="SXC816" s="257"/>
      <c r="SXD816" s="257"/>
      <c r="SXE816" s="257"/>
      <c r="SXF816" s="257"/>
      <c r="SXG816" s="257"/>
      <c r="SXH816" s="257"/>
      <c r="SXI816" s="257"/>
      <c r="SXJ816" s="257"/>
      <c r="SXK816" s="257"/>
      <c r="SXL816" s="257"/>
      <c r="SXM816" s="257"/>
      <c r="SXN816" s="257"/>
      <c r="SXO816" s="257"/>
      <c r="SXP816" s="257"/>
      <c r="SXQ816" s="257"/>
      <c r="SXR816" s="257"/>
      <c r="SXS816" s="257"/>
      <c r="SXT816" s="257"/>
      <c r="SXU816" s="257"/>
      <c r="SXV816" s="257"/>
      <c r="SXW816" s="257"/>
      <c r="SXX816" s="257"/>
      <c r="SXY816" s="257"/>
      <c r="SXZ816" s="257"/>
      <c r="SYA816" s="257"/>
      <c r="SYB816" s="257"/>
      <c r="SYC816" s="257"/>
      <c r="SYD816" s="257"/>
      <c r="SYE816" s="257"/>
      <c r="SYF816" s="257"/>
      <c r="SYG816" s="257"/>
      <c r="SYH816" s="257"/>
      <c r="SYI816" s="257"/>
      <c r="SYJ816" s="257"/>
      <c r="SYK816" s="257"/>
      <c r="SYL816" s="257"/>
      <c r="SYM816" s="257"/>
      <c r="SYN816" s="257"/>
      <c r="SYO816" s="257"/>
      <c r="SYP816" s="257"/>
      <c r="SYQ816" s="257"/>
      <c r="SYR816" s="257"/>
      <c r="SYS816" s="257"/>
      <c r="SYT816" s="257"/>
      <c r="SYU816" s="257"/>
      <c r="SYV816" s="257"/>
      <c r="SYW816" s="257"/>
      <c r="SYX816" s="257"/>
      <c r="SYY816" s="257"/>
      <c r="SYZ816" s="257"/>
      <c r="SZA816" s="257"/>
      <c r="SZB816" s="257"/>
      <c r="SZC816" s="257"/>
      <c r="SZD816" s="257"/>
      <c r="SZE816" s="257"/>
      <c r="SZF816" s="257"/>
      <c r="SZG816" s="257"/>
      <c r="SZH816" s="257"/>
      <c r="SZI816" s="257"/>
      <c r="SZJ816" s="257"/>
      <c r="SZK816" s="257"/>
      <c r="SZL816" s="257"/>
      <c r="SZM816" s="257"/>
      <c r="SZN816" s="257"/>
      <c r="SZO816" s="257"/>
      <c r="SZP816" s="257"/>
      <c r="SZQ816" s="257"/>
      <c r="SZR816" s="257"/>
      <c r="SZS816" s="257"/>
      <c r="SZT816" s="257"/>
      <c r="SZU816" s="257"/>
      <c r="SZV816" s="257"/>
      <c r="SZW816" s="257"/>
      <c r="SZX816" s="257"/>
      <c r="SZY816" s="257"/>
      <c r="SZZ816" s="257"/>
      <c r="TAA816" s="257"/>
      <c r="TAB816" s="257"/>
      <c r="TAC816" s="257"/>
      <c r="TAD816" s="257"/>
      <c r="TAE816" s="257"/>
      <c r="TAF816" s="257"/>
      <c r="TAG816" s="257"/>
      <c r="TAH816" s="257"/>
      <c r="TAI816" s="257"/>
      <c r="TAJ816" s="257"/>
      <c r="TAK816" s="257"/>
      <c r="TAL816" s="257"/>
      <c r="TAM816" s="257"/>
      <c r="TAN816" s="257"/>
      <c r="TAO816" s="257"/>
      <c r="TAP816" s="257"/>
      <c r="TAQ816" s="257"/>
      <c r="TAR816" s="257"/>
      <c r="TAS816" s="257"/>
      <c r="TAT816" s="257"/>
      <c r="TAU816" s="257"/>
      <c r="TAV816" s="257"/>
      <c r="TAW816" s="257"/>
      <c r="TAX816" s="257"/>
      <c r="TAY816" s="257"/>
      <c r="TAZ816" s="257"/>
      <c r="TBA816" s="257"/>
      <c r="TBB816" s="257"/>
      <c r="TBC816" s="257"/>
      <c r="TBD816" s="257"/>
      <c r="TBE816" s="257"/>
      <c r="TBF816" s="257"/>
      <c r="TBG816" s="257"/>
      <c r="TBH816" s="257"/>
      <c r="TBI816" s="257"/>
      <c r="TBJ816" s="257"/>
      <c r="TBK816" s="257"/>
      <c r="TBL816" s="257"/>
      <c r="TBM816" s="257"/>
      <c r="TBN816" s="257"/>
      <c r="TBO816" s="257"/>
      <c r="TBP816" s="257"/>
      <c r="TBQ816" s="257"/>
      <c r="TBR816" s="257"/>
      <c r="TBS816" s="257"/>
      <c r="TBT816" s="257"/>
      <c r="TBU816" s="257"/>
      <c r="TBV816" s="257"/>
      <c r="TBW816" s="257"/>
      <c r="TBX816" s="257"/>
      <c r="TBY816" s="257"/>
      <c r="TBZ816" s="257"/>
      <c r="TCA816" s="257"/>
      <c r="TCB816" s="257"/>
      <c r="TCC816" s="257"/>
      <c r="TCD816" s="257"/>
      <c r="TCE816" s="257"/>
      <c r="TCF816" s="257"/>
      <c r="TCG816" s="257"/>
      <c r="TCH816" s="257"/>
      <c r="TCI816" s="257"/>
      <c r="TCJ816" s="257"/>
      <c r="TCK816" s="257"/>
      <c r="TCL816" s="257"/>
      <c r="TCM816" s="257"/>
      <c r="TCN816" s="257"/>
      <c r="TCO816" s="257"/>
      <c r="TCP816" s="257"/>
      <c r="TCQ816" s="257"/>
      <c r="TCR816" s="257"/>
      <c r="TCS816" s="257"/>
      <c r="TCT816" s="257"/>
      <c r="TCU816" s="257"/>
      <c r="TCV816" s="257"/>
      <c r="TCW816" s="257"/>
      <c r="TCX816" s="257"/>
      <c r="TCY816" s="257"/>
      <c r="TCZ816" s="257"/>
      <c r="TDA816" s="257"/>
      <c r="TDB816" s="257"/>
      <c r="TDC816" s="257"/>
      <c r="TDD816" s="257"/>
      <c r="TDE816" s="257"/>
      <c r="TDF816" s="257"/>
      <c r="TDG816" s="257"/>
      <c r="TDH816" s="257"/>
      <c r="TDI816" s="257"/>
      <c r="TDJ816" s="257"/>
      <c r="TDK816" s="257"/>
      <c r="TDL816" s="257"/>
      <c r="TDM816" s="257"/>
      <c r="TDN816" s="257"/>
      <c r="TDO816" s="257"/>
      <c r="TDP816" s="257"/>
      <c r="TDQ816" s="257"/>
      <c r="TDR816" s="257"/>
      <c r="TDS816" s="257"/>
      <c r="TDT816" s="257"/>
      <c r="TDU816" s="257"/>
      <c r="TDV816" s="257"/>
      <c r="TDW816" s="257"/>
      <c r="TDX816" s="257"/>
      <c r="TDY816" s="257"/>
      <c r="TDZ816" s="257"/>
      <c r="TEA816" s="257"/>
      <c r="TEB816" s="257"/>
      <c r="TEC816" s="257"/>
      <c r="TED816" s="257"/>
      <c r="TEE816" s="257"/>
      <c r="TEF816" s="257"/>
      <c r="TEG816" s="257"/>
      <c r="TEH816" s="257"/>
      <c r="TEI816" s="257"/>
      <c r="TEJ816" s="257"/>
      <c r="TEK816" s="257"/>
      <c r="TEL816" s="257"/>
      <c r="TEM816" s="257"/>
      <c r="TEN816" s="257"/>
      <c r="TEO816" s="257"/>
      <c r="TEP816" s="257"/>
      <c r="TEQ816" s="257"/>
      <c r="TER816" s="257"/>
      <c r="TES816" s="257"/>
      <c r="TET816" s="257"/>
      <c r="TEU816" s="257"/>
      <c r="TEV816" s="257"/>
      <c r="TEW816" s="257"/>
      <c r="TEX816" s="257"/>
      <c r="TEY816" s="257"/>
      <c r="TEZ816" s="257"/>
      <c r="TFA816" s="257"/>
      <c r="TFB816" s="257"/>
      <c r="TFC816" s="257"/>
      <c r="TFD816" s="257"/>
      <c r="TFE816" s="257"/>
      <c r="TFF816" s="257"/>
      <c r="TFG816" s="257"/>
      <c r="TFH816" s="257"/>
      <c r="TFI816" s="257"/>
      <c r="TFJ816" s="257"/>
      <c r="TFK816" s="257"/>
      <c r="TFL816" s="257"/>
      <c r="TFM816" s="257"/>
      <c r="TFN816" s="257"/>
      <c r="TFO816" s="257"/>
      <c r="TFP816" s="257"/>
      <c r="TFQ816" s="257"/>
      <c r="TFR816" s="257"/>
      <c r="TFS816" s="257"/>
      <c r="TFT816" s="257"/>
      <c r="TFU816" s="257"/>
      <c r="TFV816" s="257"/>
      <c r="TFW816" s="257"/>
      <c r="TFX816" s="257"/>
      <c r="TFY816" s="257"/>
      <c r="TFZ816" s="257"/>
      <c r="TGA816" s="257"/>
      <c r="TGB816" s="257"/>
      <c r="TGC816" s="257"/>
      <c r="TGD816" s="257"/>
      <c r="TGE816" s="257"/>
      <c r="TGF816" s="257"/>
      <c r="TGG816" s="257"/>
      <c r="TGH816" s="257"/>
      <c r="TGI816" s="257"/>
      <c r="TGJ816" s="257"/>
      <c r="TGK816" s="257"/>
      <c r="TGL816" s="257"/>
      <c r="TGM816" s="257"/>
      <c r="TGN816" s="257"/>
      <c r="TGO816" s="257"/>
      <c r="TGP816" s="257"/>
      <c r="TGQ816" s="257"/>
      <c r="TGR816" s="257"/>
      <c r="TGS816" s="257"/>
      <c r="TGT816" s="257"/>
      <c r="TGU816" s="257"/>
      <c r="TGV816" s="257"/>
      <c r="TGW816" s="257"/>
      <c r="TGX816" s="257"/>
      <c r="TGY816" s="257"/>
      <c r="TGZ816" s="257"/>
      <c r="THA816" s="257"/>
      <c r="THB816" s="257"/>
      <c r="THC816" s="257"/>
      <c r="THD816" s="257"/>
      <c r="THE816" s="257"/>
      <c r="THF816" s="257"/>
      <c r="THG816" s="257"/>
      <c r="THH816" s="257"/>
      <c r="THI816" s="257"/>
      <c r="THJ816" s="257"/>
      <c r="THK816" s="257"/>
      <c r="THL816" s="257"/>
      <c r="THM816" s="257"/>
      <c r="THN816" s="257"/>
      <c r="THO816" s="257"/>
      <c r="THP816" s="257"/>
      <c r="THQ816" s="257"/>
      <c r="THR816" s="257"/>
      <c r="THS816" s="257"/>
      <c r="THT816" s="257"/>
      <c r="THU816" s="257"/>
      <c r="THV816" s="257"/>
      <c r="THW816" s="257"/>
      <c r="THX816" s="257"/>
      <c r="THY816" s="257"/>
      <c r="THZ816" s="257"/>
      <c r="TIA816" s="257"/>
      <c r="TIB816" s="257"/>
      <c r="TIC816" s="257"/>
      <c r="TID816" s="257"/>
      <c r="TIE816" s="257"/>
      <c r="TIF816" s="257"/>
      <c r="TIG816" s="257"/>
      <c r="TIH816" s="257"/>
      <c r="TII816" s="257"/>
      <c r="TIJ816" s="257"/>
      <c r="TIK816" s="257"/>
      <c r="TIL816" s="257"/>
      <c r="TIM816" s="257"/>
      <c r="TIN816" s="257"/>
      <c r="TIO816" s="257"/>
      <c r="TIP816" s="257"/>
      <c r="TIQ816" s="257"/>
      <c r="TIR816" s="257"/>
      <c r="TIS816" s="257"/>
      <c r="TIT816" s="257"/>
      <c r="TIU816" s="257"/>
      <c r="TIV816" s="257"/>
      <c r="TIW816" s="257"/>
      <c r="TIX816" s="257"/>
      <c r="TIY816" s="257"/>
      <c r="TIZ816" s="257"/>
      <c r="TJA816" s="257"/>
      <c r="TJB816" s="257"/>
      <c r="TJC816" s="257"/>
      <c r="TJD816" s="257"/>
      <c r="TJE816" s="257"/>
      <c r="TJF816" s="257"/>
      <c r="TJG816" s="257"/>
      <c r="TJH816" s="257"/>
      <c r="TJI816" s="257"/>
      <c r="TJJ816" s="257"/>
      <c r="TJK816" s="257"/>
      <c r="TJL816" s="257"/>
      <c r="TJM816" s="257"/>
      <c r="TJN816" s="257"/>
      <c r="TJO816" s="257"/>
      <c r="TJP816" s="257"/>
      <c r="TJQ816" s="257"/>
      <c r="TJR816" s="257"/>
      <c r="TJS816" s="257"/>
      <c r="TJT816" s="257"/>
      <c r="TJU816" s="257"/>
      <c r="TJV816" s="257"/>
      <c r="TJW816" s="257"/>
      <c r="TJX816" s="257"/>
      <c r="TJY816" s="257"/>
      <c r="TJZ816" s="257"/>
      <c r="TKA816" s="257"/>
      <c r="TKB816" s="257"/>
      <c r="TKC816" s="257"/>
      <c r="TKD816" s="257"/>
      <c r="TKE816" s="257"/>
      <c r="TKF816" s="257"/>
      <c r="TKG816" s="257"/>
      <c r="TKH816" s="257"/>
      <c r="TKI816" s="257"/>
      <c r="TKJ816" s="257"/>
      <c r="TKK816" s="257"/>
      <c r="TKL816" s="257"/>
      <c r="TKM816" s="257"/>
      <c r="TKN816" s="257"/>
      <c r="TKO816" s="257"/>
      <c r="TKP816" s="257"/>
      <c r="TKQ816" s="257"/>
      <c r="TKR816" s="257"/>
      <c r="TKS816" s="257"/>
      <c r="TKT816" s="257"/>
      <c r="TKU816" s="257"/>
      <c r="TKV816" s="257"/>
      <c r="TKW816" s="257"/>
      <c r="TKX816" s="257"/>
      <c r="TKY816" s="257"/>
      <c r="TKZ816" s="257"/>
      <c r="TLA816" s="257"/>
      <c r="TLB816" s="257"/>
      <c r="TLC816" s="257"/>
      <c r="TLD816" s="257"/>
      <c r="TLE816" s="257"/>
      <c r="TLF816" s="257"/>
      <c r="TLG816" s="257"/>
      <c r="TLH816" s="257"/>
      <c r="TLI816" s="257"/>
      <c r="TLJ816" s="257"/>
      <c r="TLK816" s="257"/>
      <c r="TLL816" s="257"/>
      <c r="TLM816" s="257"/>
      <c r="TLN816" s="257"/>
      <c r="TLO816" s="257"/>
      <c r="TLP816" s="257"/>
      <c r="TLQ816" s="257"/>
      <c r="TLR816" s="257"/>
      <c r="TLS816" s="257"/>
      <c r="TLT816" s="257"/>
      <c r="TLU816" s="257"/>
      <c r="TLV816" s="257"/>
      <c r="TLW816" s="257"/>
      <c r="TLX816" s="257"/>
      <c r="TLY816" s="257"/>
      <c r="TLZ816" s="257"/>
      <c r="TMA816" s="257"/>
      <c r="TMB816" s="257"/>
      <c r="TMC816" s="257"/>
      <c r="TMD816" s="257"/>
      <c r="TME816" s="257"/>
      <c r="TMF816" s="257"/>
      <c r="TMG816" s="257"/>
      <c r="TMH816" s="257"/>
      <c r="TMI816" s="257"/>
      <c r="TMJ816" s="257"/>
      <c r="TMK816" s="257"/>
      <c r="TML816" s="257"/>
      <c r="TMM816" s="257"/>
      <c r="TMN816" s="257"/>
      <c r="TMO816" s="257"/>
      <c r="TMP816" s="257"/>
      <c r="TMQ816" s="257"/>
      <c r="TMR816" s="257"/>
      <c r="TMS816" s="257"/>
      <c r="TMT816" s="257"/>
      <c r="TMU816" s="257"/>
      <c r="TMV816" s="257"/>
      <c r="TMW816" s="257"/>
      <c r="TMX816" s="257"/>
      <c r="TMY816" s="257"/>
      <c r="TMZ816" s="257"/>
      <c r="TNA816" s="257"/>
      <c r="TNB816" s="257"/>
      <c r="TNC816" s="257"/>
      <c r="TND816" s="257"/>
      <c r="TNE816" s="257"/>
      <c r="TNF816" s="257"/>
      <c r="TNG816" s="257"/>
      <c r="TNH816" s="257"/>
      <c r="TNI816" s="257"/>
      <c r="TNJ816" s="257"/>
      <c r="TNK816" s="257"/>
      <c r="TNL816" s="257"/>
      <c r="TNM816" s="257"/>
      <c r="TNN816" s="257"/>
      <c r="TNO816" s="257"/>
      <c r="TNP816" s="257"/>
      <c r="TNQ816" s="257"/>
      <c r="TNR816" s="257"/>
      <c r="TNS816" s="257"/>
      <c r="TNT816" s="257"/>
      <c r="TNU816" s="257"/>
      <c r="TNV816" s="257"/>
      <c r="TNW816" s="257"/>
      <c r="TNX816" s="257"/>
      <c r="TNY816" s="257"/>
      <c r="TNZ816" s="257"/>
      <c r="TOA816" s="257"/>
      <c r="TOB816" s="257"/>
      <c r="TOC816" s="257"/>
      <c r="TOD816" s="257"/>
      <c r="TOE816" s="257"/>
      <c r="TOF816" s="257"/>
      <c r="TOG816" s="257"/>
      <c r="TOH816" s="257"/>
      <c r="TOI816" s="257"/>
      <c r="TOJ816" s="257"/>
      <c r="TOK816" s="257"/>
      <c r="TOL816" s="257"/>
      <c r="TOM816" s="257"/>
      <c r="TON816" s="257"/>
      <c r="TOO816" s="257"/>
      <c r="TOP816" s="257"/>
      <c r="TOQ816" s="257"/>
      <c r="TOR816" s="257"/>
      <c r="TOS816" s="257"/>
      <c r="TOT816" s="257"/>
      <c r="TOU816" s="257"/>
      <c r="TOV816" s="257"/>
      <c r="TOW816" s="257"/>
      <c r="TOX816" s="257"/>
      <c r="TOY816" s="257"/>
      <c r="TOZ816" s="257"/>
      <c r="TPA816" s="257"/>
      <c r="TPB816" s="257"/>
      <c r="TPC816" s="257"/>
      <c r="TPD816" s="257"/>
      <c r="TPE816" s="257"/>
      <c r="TPF816" s="257"/>
      <c r="TPG816" s="257"/>
      <c r="TPH816" s="257"/>
      <c r="TPI816" s="257"/>
      <c r="TPJ816" s="257"/>
      <c r="TPK816" s="257"/>
      <c r="TPL816" s="257"/>
      <c r="TPM816" s="257"/>
      <c r="TPN816" s="257"/>
      <c r="TPO816" s="257"/>
      <c r="TPP816" s="257"/>
      <c r="TPQ816" s="257"/>
      <c r="TPR816" s="257"/>
      <c r="TPS816" s="257"/>
      <c r="TPT816" s="257"/>
      <c r="TPU816" s="257"/>
      <c r="TPV816" s="257"/>
      <c r="TPW816" s="257"/>
      <c r="TPX816" s="257"/>
      <c r="TPY816" s="257"/>
      <c r="TPZ816" s="257"/>
      <c r="TQA816" s="257"/>
      <c r="TQB816" s="257"/>
      <c r="TQC816" s="257"/>
      <c r="TQD816" s="257"/>
      <c r="TQE816" s="257"/>
      <c r="TQF816" s="257"/>
      <c r="TQG816" s="257"/>
      <c r="TQH816" s="257"/>
      <c r="TQI816" s="257"/>
      <c r="TQJ816" s="257"/>
      <c r="TQK816" s="257"/>
      <c r="TQL816" s="257"/>
      <c r="TQM816" s="257"/>
      <c r="TQN816" s="257"/>
      <c r="TQO816" s="257"/>
      <c r="TQP816" s="257"/>
      <c r="TQQ816" s="257"/>
      <c r="TQR816" s="257"/>
      <c r="TQS816" s="257"/>
      <c r="TQT816" s="257"/>
      <c r="TQU816" s="257"/>
      <c r="TQV816" s="257"/>
      <c r="TQW816" s="257"/>
      <c r="TQX816" s="257"/>
      <c r="TQY816" s="257"/>
      <c r="TQZ816" s="257"/>
      <c r="TRA816" s="257"/>
      <c r="TRB816" s="257"/>
      <c r="TRC816" s="257"/>
      <c r="TRD816" s="257"/>
      <c r="TRE816" s="257"/>
      <c r="TRF816" s="257"/>
      <c r="TRG816" s="257"/>
      <c r="TRH816" s="257"/>
      <c r="TRI816" s="257"/>
      <c r="TRJ816" s="257"/>
      <c r="TRK816" s="257"/>
      <c r="TRL816" s="257"/>
      <c r="TRM816" s="257"/>
      <c r="TRN816" s="257"/>
      <c r="TRO816" s="257"/>
      <c r="TRP816" s="257"/>
      <c r="TRQ816" s="257"/>
      <c r="TRR816" s="257"/>
      <c r="TRS816" s="257"/>
      <c r="TRT816" s="257"/>
      <c r="TRU816" s="257"/>
      <c r="TRV816" s="257"/>
      <c r="TRW816" s="257"/>
      <c r="TRX816" s="257"/>
      <c r="TRY816" s="257"/>
      <c r="TRZ816" s="257"/>
      <c r="TSA816" s="257"/>
      <c r="TSB816" s="257"/>
      <c r="TSC816" s="257"/>
      <c r="TSD816" s="257"/>
      <c r="TSE816" s="257"/>
      <c r="TSF816" s="257"/>
      <c r="TSG816" s="257"/>
      <c r="TSH816" s="257"/>
      <c r="TSI816" s="257"/>
      <c r="TSJ816" s="257"/>
      <c r="TSK816" s="257"/>
      <c r="TSL816" s="257"/>
      <c r="TSM816" s="257"/>
      <c r="TSN816" s="257"/>
      <c r="TSO816" s="257"/>
      <c r="TSP816" s="257"/>
      <c r="TSQ816" s="257"/>
      <c r="TSR816" s="257"/>
      <c r="TSS816" s="257"/>
      <c r="TST816" s="257"/>
      <c r="TSU816" s="257"/>
      <c r="TSV816" s="257"/>
      <c r="TSW816" s="257"/>
      <c r="TSX816" s="257"/>
      <c r="TSY816" s="257"/>
      <c r="TSZ816" s="257"/>
      <c r="TTA816" s="257"/>
      <c r="TTB816" s="257"/>
      <c r="TTC816" s="257"/>
      <c r="TTD816" s="257"/>
      <c r="TTE816" s="257"/>
      <c r="TTF816" s="257"/>
      <c r="TTG816" s="257"/>
      <c r="TTH816" s="257"/>
      <c r="TTI816" s="257"/>
      <c r="TTJ816" s="257"/>
      <c r="TTK816" s="257"/>
      <c r="TTL816" s="257"/>
      <c r="TTM816" s="257"/>
      <c r="TTN816" s="257"/>
      <c r="TTO816" s="257"/>
      <c r="TTP816" s="257"/>
      <c r="TTQ816" s="257"/>
      <c r="TTR816" s="257"/>
      <c r="TTS816" s="257"/>
      <c r="TTT816" s="257"/>
      <c r="TTU816" s="257"/>
      <c r="TTV816" s="257"/>
      <c r="TTW816" s="257"/>
      <c r="TTX816" s="257"/>
      <c r="TTY816" s="257"/>
      <c r="TTZ816" s="257"/>
      <c r="TUA816" s="257"/>
      <c r="TUB816" s="257"/>
      <c r="TUC816" s="257"/>
      <c r="TUD816" s="257"/>
      <c r="TUE816" s="257"/>
      <c r="TUF816" s="257"/>
      <c r="TUG816" s="257"/>
      <c r="TUH816" s="257"/>
      <c r="TUI816" s="257"/>
      <c r="TUJ816" s="257"/>
      <c r="TUK816" s="257"/>
      <c r="TUL816" s="257"/>
      <c r="TUM816" s="257"/>
      <c r="TUN816" s="257"/>
      <c r="TUO816" s="257"/>
      <c r="TUP816" s="257"/>
      <c r="TUQ816" s="257"/>
      <c r="TUR816" s="257"/>
      <c r="TUS816" s="257"/>
      <c r="TUT816" s="257"/>
      <c r="TUU816" s="257"/>
      <c r="TUV816" s="257"/>
      <c r="TUW816" s="257"/>
      <c r="TUX816" s="257"/>
      <c r="TUY816" s="257"/>
      <c r="TUZ816" s="257"/>
      <c r="TVA816" s="257"/>
      <c r="TVB816" s="257"/>
      <c r="TVC816" s="257"/>
      <c r="TVD816" s="257"/>
      <c r="TVE816" s="257"/>
      <c r="TVF816" s="257"/>
      <c r="TVG816" s="257"/>
      <c r="TVH816" s="257"/>
      <c r="TVI816" s="257"/>
      <c r="TVJ816" s="257"/>
      <c r="TVK816" s="257"/>
      <c r="TVL816" s="257"/>
      <c r="TVM816" s="257"/>
      <c r="TVN816" s="257"/>
      <c r="TVO816" s="257"/>
      <c r="TVP816" s="257"/>
      <c r="TVQ816" s="257"/>
      <c r="TVR816" s="257"/>
      <c r="TVS816" s="257"/>
      <c r="TVT816" s="257"/>
      <c r="TVU816" s="257"/>
      <c r="TVV816" s="257"/>
      <c r="TVW816" s="257"/>
      <c r="TVX816" s="257"/>
      <c r="TVY816" s="257"/>
      <c r="TVZ816" s="257"/>
      <c r="TWA816" s="257"/>
      <c r="TWB816" s="257"/>
      <c r="TWC816" s="257"/>
      <c r="TWD816" s="257"/>
      <c r="TWE816" s="257"/>
      <c r="TWF816" s="257"/>
      <c r="TWG816" s="257"/>
      <c r="TWH816" s="257"/>
      <c r="TWI816" s="257"/>
      <c r="TWJ816" s="257"/>
      <c r="TWK816" s="257"/>
      <c r="TWL816" s="257"/>
      <c r="TWM816" s="257"/>
      <c r="TWN816" s="257"/>
      <c r="TWO816" s="257"/>
      <c r="TWP816" s="257"/>
      <c r="TWQ816" s="257"/>
      <c r="TWR816" s="257"/>
      <c r="TWS816" s="257"/>
      <c r="TWT816" s="257"/>
      <c r="TWU816" s="257"/>
      <c r="TWV816" s="257"/>
      <c r="TWW816" s="257"/>
      <c r="TWX816" s="257"/>
      <c r="TWY816" s="257"/>
      <c r="TWZ816" s="257"/>
      <c r="TXA816" s="257"/>
      <c r="TXB816" s="257"/>
      <c r="TXC816" s="257"/>
      <c r="TXD816" s="257"/>
      <c r="TXE816" s="257"/>
      <c r="TXF816" s="257"/>
      <c r="TXG816" s="257"/>
      <c r="TXH816" s="257"/>
      <c r="TXI816" s="257"/>
      <c r="TXJ816" s="257"/>
      <c r="TXK816" s="257"/>
      <c r="TXL816" s="257"/>
      <c r="TXM816" s="257"/>
      <c r="TXN816" s="257"/>
      <c r="TXO816" s="257"/>
      <c r="TXP816" s="257"/>
      <c r="TXQ816" s="257"/>
      <c r="TXR816" s="257"/>
      <c r="TXS816" s="257"/>
      <c r="TXT816" s="257"/>
      <c r="TXU816" s="257"/>
      <c r="TXV816" s="257"/>
      <c r="TXW816" s="257"/>
      <c r="TXX816" s="257"/>
      <c r="TXY816" s="257"/>
      <c r="TXZ816" s="257"/>
      <c r="TYA816" s="257"/>
      <c r="TYB816" s="257"/>
      <c r="TYC816" s="257"/>
      <c r="TYD816" s="257"/>
      <c r="TYE816" s="257"/>
      <c r="TYF816" s="257"/>
      <c r="TYG816" s="257"/>
      <c r="TYH816" s="257"/>
      <c r="TYI816" s="257"/>
      <c r="TYJ816" s="257"/>
      <c r="TYK816" s="257"/>
      <c r="TYL816" s="257"/>
      <c r="TYM816" s="257"/>
      <c r="TYN816" s="257"/>
      <c r="TYO816" s="257"/>
      <c r="TYP816" s="257"/>
      <c r="TYQ816" s="257"/>
      <c r="TYR816" s="257"/>
      <c r="TYS816" s="257"/>
      <c r="TYT816" s="257"/>
      <c r="TYU816" s="257"/>
      <c r="TYV816" s="257"/>
      <c r="TYW816" s="257"/>
      <c r="TYX816" s="257"/>
      <c r="TYY816" s="257"/>
      <c r="TYZ816" s="257"/>
      <c r="TZA816" s="257"/>
      <c r="TZB816" s="257"/>
      <c r="TZC816" s="257"/>
      <c r="TZD816" s="257"/>
      <c r="TZE816" s="257"/>
      <c r="TZF816" s="257"/>
      <c r="TZG816" s="257"/>
      <c r="TZH816" s="257"/>
      <c r="TZI816" s="257"/>
      <c r="TZJ816" s="257"/>
      <c r="TZK816" s="257"/>
      <c r="TZL816" s="257"/>
      <c r="TZM816" s="257"/>
      <c r="TZN816" s="257"/>
      <c r="TZO816" s="257"/>
      <c r="TZP816" s="257"/>
      <c r="TZQ816" s="257"/>
      <c r="TZR816" s="257"/>
      <c r="TZS816" s="257"/>
      <c r="TZT816" s="257"/>
      <c r="TZU816" s="257"/>
      <c r="TZV816" s="257"/>
      <c r="TZW816" s="257"/>
      <c r="TZX816" s="257"/>
      <c r="TZY816" s="257"/>
      <c r="TZZ816" s="257"/>
      <c r="UAA816" s="257"/>
      <c r="UAB816" s="257"/>
      <c r="UAC816" s="257"/>
      <c r="UAD816" s="257"/>
      <c r="UAE816" s="257"/>
      <c r="UAF816" s="257"/>
      <c r="UAG816" s="257"/>
      <c r="UAH816" s="257"/>
      <c r="UAI816" s="257"/>
      <c r="UAJ816" s="257"/>
      <c r="UAK816" s="257"/>
      <c r="UAL816" s="257"/>
      <c r="UAM816" s="257"/>
      <c r="UAN816" s="257"/>
      <c r="UAO816" s="257"/>
      <c r="UAP816" s="257"/>
      <c r="UAQ816" s="257"/>
      <c r="UAR816" s="257"/>
      <c r="UAS816" s="257"/>
      <c r="UAT816" s="257"/>
      <c r="UAU816" s="257"/>
      <c r="UAV816" s="257"/>
      <c r="UAW816" s="257"/>
      <c r="UAX816" s="257"/>
      <c r="UAY816" s="257"/>
      <c r="UAZ816" s="257"/>
      <c r="UBA816" s="257"/>
      <c r="UBB816" s="257"/>
      <c r="UBC816" s="257"/>
      <c r="UBD816" s="257"/>
      <c r="UBE816" s="257"/>
      <c r="UBF816" s="257"/>
      <c r="UBG816" s="257"/>
      <c r="UBH816" s="257"/>
      <c r="UBI816" s="257"/>
      <c r="UBJ816" s="257"/>
      <c r="UBK816" s="257"/>
      <c r="UBL816" s="257"/>
      <c r="UBM816" s="257"/>
      <c r="UBN816" s="257"/>
      <c r="UBO816" s="257"/>
      <c r="UBP816" s="257"/>
      <c r="UBQ816" s="257"/>
      <c r="UBR816" s="257"/>
      <c r="UBS816" s="257"/>
      <c r="UBT816" s="257"/>
      <c r="UBU816" s="257"/>
      <c r="UBV816" s="257"/>
      <c r="UBW816" s="257"/>
      <c r="UBX816" s="257"/>
      <c r="UBY816" s="257"/>
      <c r="UBZ816" s="257"/>
      <c r="UCA816" s="257"/>
      <c r="UCB816" s="257"/>
      <c r="UCC816" s="257"/>
      <c r="UCD816" s="257"/>
      <c r="UCE816" s="257"/>
      <c r="UCF816" s="257"/>
      <c r="UCG816" s="257"/>
      <c r="UCH816" s="257"/>
      <c r="UCI816" s="257"/>
      <c r="UCJ816" s="257"/>
      <c r="UCK816" s="257"/>
      <c r="UCL816" s="257"/>
      <c r="UCM816" s="257"/>
      <c r="UCN816" s="257"/>
      <c r="UCO816" s="257"/>
      <c r="UCP816" s="257"/>
      <c r="UCQ816" s="257"/>
      <c r="UCR816" s="257"/>
      <c r="UCS816" s="257"/>
      <c r="UCT816" s="257"/>
      <c r="UCU816" s="257"/>
      <c r="UCV816" s="257"/>
      <c r="UCW816" s="257"/>
      <c r="UCX816" s="257"/>
      <c r="UCY816" s="257"/>
      <c r="UCZ816" s="257"/>
      <c r="UDA816" s="257"/>
      <c r="UDB816" s="257"/>
      <c r="UDC816" s="257"/>
      <c r="UDD816" s="257"/>
      <c r="UDE816" s="257"/>
      <c r="UDF816" s="257"/>
      <c r="UDG816" s="257"/>
      <c r="UDH816" s="257"/>
      <c r="UDI816" s="257"/>
      <c r="UDJ816" s="257"/>
      <c r="UDK816" s="257"/>
      <c r="UDL816" s="257"/>
      <c r="UDM816" s="257"/>
      <c r="UDN816" s="257"/>
      <c r="UDO816" s="257"/>
      <c r="UDP816" s="257"/>
      <c r="UDQ816" s="257"/>
      <c r="UDR816" s="257"/>
      <c r="UDS816" s="257"/>
      <c r="UDT816" s="257"/>
      <c r="UDU816" s="257"/>
      <c r="UDV816" s="257"/>
      <c r="UDW816" s="257"/>
      <c r="UDX816" s="257"/>
      <c r="UDY816" s="257"/>
      <c r="UDZ816" s="257"/>
      <c r="UEA816" s="257"/>
      <c r="UEB816" s="257"/>
      <c r="UEC816" s="257"/>
      <c r="UED816" s="257"/>
      <c r="UEE816" s="257"/>
      <c r="UEF816" s="257"/>
      <c r="UEG816" s="257"/>
      <c r="UEH816" s="257"/>
      <c r="UEI816" s="257"/>
      <c r="UEJ816" s="257"/>
      <c r="UEK816" s="257"/>
      <c r="UEL816" s="257"/>
      <c r="UEM816" s="257"/>
      <c r="UEN816" s="257"/>
      <c r="UEO816" s="257"/>
      <c r="UEP816" s="257"/>
      <c r="UEQ816" s="257"/>
      <c r="UER816" s="257"/>
      <c r="UES816" s="257"/>
      <c r="UET816" s="257"/>
      <c r="UEU816" s="257"/>
      <c r="UEV816" s="257"/>
      <c r="UEW816" s="257"/>
      <c r="UEX816" s="257"/>
      <c r="UEY816" s="257"/>
      <c r="UEZ816" s="257"/>
      <c r="UFA816" s="257"/>
      <c r="UFB816" s="257"/>
      <c r="UFC816" s="257"/>
      <c r="UFD816" s="257"/>
      <c r="UFE816" s="257"/>
      <c r="UFF816" s="257"/>
      <c r="UFG816" s="257"/>
      <c r="UFH816" s="257"/>
      <c r="UFI816" s="257"/>
      <c r="UFJ816" s="257"/>
      <c r="UFK816" s="257"/>
      <c r="UFL816" s="257"/>
      <c r="UFM816" s="257"/>
      <c r="UFN816" s="257"/>
      <c r="UFO816" s="257"/>
      <c r="UFP816" s="257"/>
      <c r="UFQ816" s="257"/>
      <c r="UFR816" s="257"/>
      <c r="UFS816" s="257"/>
      <c r="UFT816" s="257"/>
      <c r="UFU816" s="257"/>
      <c r="UFV816" s="257"/>
      <c r="UFW816" s="257"/>
      <c r="UFX816" s="257"/>
      <c r="UFY816" s="257"/>
      <c r="UFZ816" s="257"/>
      <c r="UGA816" s="257"/>
      <c r="UGB816" s="257"/>
      <c r="UGC816" s="257"/>
      <c r="UGD816" s="257"/>
      <c r="UGE816" s="257"/>
      <c r="UGF816" s="257"/>
      <c r="UGG816" s="257"/>
      <c r="UGH816" s="257"/>
      <c r="UGI816" s="257"/>
      <c r="UGJ816" s="257"/>
      <c r="UGK816" s="257"/>
      <c r="UGL816" s="257"/>
      <c r="UGM816" s="257"/>
      <c r="UGN816" s="257"/>
      <c r="UGO816" s="257"/>
      <c r="UGP816" s="257"/>
      <c r="UGQ816" s="257"/>
      <c r="UGR816" s="257"/>
      <c r="UGS816" s="257"/>
      <c r="UGT816" s="257"/>
      <c r="UGU816" s="257"/>
      <c r="UGV816" s="257"/>
      <c r="UGW816" s="257"/>
      <c r="UGX816" s="257"/>
      <c r="UGY816" s="257"/>
      <c r="UGZ816" s="257"/>
      <c r="UHA816" s="257"/>
      <c r="UHB816" s="257"/>
      <c r="UHC816" s="257"/>
      <c r="UHD816" s="257"/>
      <c r="UHE816" s="257"/>
      <c r="UHF816" s="257"/>
      <c r="UHG816" s="257"/>
      <c r="UHH816" s="257"/>
      <c r="UHI816" s="257"/>
      <c r="UHJ816" s="257"/>
      <c r="UHK816" s="257"/>
      <c r="UHL816" s="257"/>
      <c r="UHM816" s="257"/>
      <c r="UHN816" s="257"/>
      <c r="UHO816" s="257"/>
      <c r="UHP816" s="257"/>
      <c r="UHQ816" s="257"/>
      <c r="UHR816" s="257"/>
      <c r="UHS816" s="257"/>
      <c r="UHT816" s="257"/>
      <c r="UHU816" s="257"/>
      <c r="UHV816" s="257"/>
      <c r="UHW816" s="257"/>
      <c r="UHX816" s="257"/>
      <c r="UHY816" s="257"/>
      <c r="UHZ816" s="257"/>
      <c r="UIA816" s="257"/>
      <c r="UIB816" s="257"/>
      <c r="UIC816" s="257"/>
      <c r="UID816" s="257"/>
      <c r="UIE816" s="257"/>
      <c r="UIF816" s="257"/>
      <c r="UIG816" s="257"/>
      <c r="UIH816" s="257"/>
      <c r="UII816" s="257"/>
      <c r="UIJ816" s="257"/>
      <c r="UIK816" s="257"/>
      <c r="UIL816" s="257"/>
      <c r="UIM816" s="257"/>
      <c r="UIN816" s="257"/>
      <c r="UIO816" s="257"/>
      <c r="UIP816" s="257"/>
      <c r="UIQ816" s="257"/>
      <c r="UIR816" s="257"/>
      <c r="UIS816" s="257"/>
      <c r="UIT816" s="257"/>
      <c r="UIU816" s="257"/>
      <c r="UIV816" s="257"/>
      <c r="UIW816" s="257"/>
      <c r="UIX816" s="257"/>
      <c r="UIY816" s="257"/>
      <c r="UIZ816" s="257"/>
      <c r="UJA816" s="257"/>
      <c r="UJB816" s="257"/>
      <c r="UJC816" s="257"/>
      <c r="UJD816" s="257"/>
      <c r="UJE816" s="257"/>
      <c r="UJF816" s="257"/>
      <c r="UJG816" s="257"/>
      <c r="UJH816" s="257"/>
      <c r="UJI816" s="257"/>
      <c r="UJJ816" s="257"/>
      <c r="UJK816" s="257"/>
      <c r="UJL816" s="257"/>
      <c r="UJM816" s="257"/>
      <c r="UJN816" s="257"/>
      <c r="UJO816" s="257"/>
      <c r="UJP816" s="257"/>
      <c r="UJQ816" s="257"/>
      <c r="UJR816" s="257"/>
      <c r="UJS816" s="257"/>
      <c r="UJT816" s="257"/>
      <c r="UJU816" s="257"/>
      <c r="UJV816" s="257"/>
      <c r="UJW816" s="257"/>
      <c r="UJX816" s="257"/>
      <c r="UJY816" s="257"/>
      <c r="UJZ816" s="257"/>
      <c r="UKA816" s="257"/>
      <c r="UKB816" s="257"/>
      <c r="UKC816" s="257"/>
      <c r="UKD816" s="257"/>
      <c r="UKE816" s="257"/>
      <c r="UKF816" s="257"/>
      <c r="UKG816" s="257"/>
      <c r="UKH816" s="257"/>
      <c r="UKI816" s="257"/>
      <c r="UKJ816" s="257"/>
      <c r="UKK816" s="257"/>
      <c r="UKL816" s="257"/>
      <c r="UKM816" s="257"/>
      <c r="UKN816" s="257"/>
      <c r="UKO816" s="257"/>
      <c r="UKP816" s="257"/>
      <c r="UKQ816" s="257"/>
      <c r="UKR816" s="257"/>
      <c r="UKS816" s="257"/>
      <c r="UKT816" s="257"/>
      <c r="UKU816" s="257"/>
      <c r="UKV816" s="257"/>
      <c r="UKW816" s="257"/>
      <c r="UKX816" s="257"/>
      <c r="UKY816" s="257"/>
      <c r="UKZ816" s="257"/>
      <c r="ULA816" s="257"/>
      <c r="ULB816" s="257"/>
      <c r="ULC816" s="257"/>
      <c r="ULD816" s="257"/>
      <c r="ULE816" s="257"/>
      <c r="ULF816" s="257"/>
      <c r="ULG816" s="257"/>
      <c r="ULH816" s="257"/>
      <c r="ULI816" s="257"/>
      <c r="ULJ816" s="257"/>
      <c r="ULK816" s="257"/>
      <c r="ULL816" s="257"/>
      <c r="ULM816" s="257"/>
      <c r="ULN816" s="257"/>
      <c r="ULO816" s="257"/>
      <c r="ULP816" s="257"/>
      <c r="ULQ816" s="257"/>
      <c r="ULR816" s="257"/>
      <c r="ULS816" s="257"/>
      <c r="ULT816" s="257"/>
      <c r="ULU816" s="257"/>
      <c r="ULV816" s="257"/>
      <c r="ULW816" s="257"/>
      <c r="ULX816" s="257"/>
      <c r="ULY816" s="257"/>
      <c r="ULZ816" s="257"/>
      <c r="UMA816" s="257"/>
      <c r="UMB816" s="257"/>
      <c r="UMC816" s="257"/>
      <c r="UMD816" s="257"/>
      <c r="UME816" s="257"/>
      <c r="UMF816" s="257"/>
      <c r="UMG816" s="257"/>
      <c r="UMH816" s="257"/>
      <c r="UMI816" s="257"/>
      <c r="UMJ816" s="257"/>
      <c r="UMK816" s="257"/>
      <c r="UML816" s="257"/>
      <c r="UMM816" s="257"/>
      <c r="UMN816" s="257"/>
      <c r="UMO816" s="257"/>
      <c r="UMP816" s="257"/>
      <c r="UMQ816" s="257"/>
      <c r="UMR816" s="257"/>
      <c r="UMS816" s="257"/>
      <c r="UMT816" s="257"/>
      <c r="UMU816" s="257"/>
      <c r="UMV816" s="257"/>
      <c r="UMW816" s="257"/>
      <c r="UMX816" s="257"/>
      <c r="UMY816" s="257"/>
      <c r="UMZ816" s="257"/>
      <c r="UNA816" s="257"/>
      <c r="UNB816" s="257"/>
      <c r="UNC816" s="257"/>
      <c r="UND816" s="257"/>
      <c r="UNE816" s="257"/>
      <c r="UNF816" s="257"/>
      <c r="UNG816" s="257"/>
      <c r="UNH816" s="257"/>
      <c r="UNI816" s="257"/>
      <c r="UNJ816" s="257"/>
      <c r="UNK816" s="257"/>
      <c r="UNL816" s="257"/>
      <c r="UNM816" s="257"/>
      <c r="UNN816" s="257"/>
      <c r="UNO816" s="257"/>
      <c r="UNP816" s="257"/>
      <c r="UNQ816" s="257"/>
      <c r="UNR816" s="257"/>
      <c r="UNS816" s="257"/>
      <c r="UNT816" s="257"/>
      <c r="UNU816" s="257"/>
      <c r="UNV816" s="257"/>
      <c r="UNW816" s="257"/>
      <c r="UNX816" s="257"/>
      <c r="UNY816" s="257"/>
      <c r="UNZ816" s="257"/>
      <c r="UOA816" s="257"/>
      <c r="UOB816" s="257"/>
      <c r="UOC816" s="257"/>
      <c r="UOD816" s="257"/>
      <c r="UOE816" s="257"/>
      <c r="UOF816" s="257"/>
      <c r="UOG816" s="257"/>
      <c r="UOH816" s="257"/>
      <c r="UOI816" s="257"/>
      <c r="UOJ816" s="257"/>
      <c r="UOK816" s="257"/>
      <c r="UOL816" s="257"/>
      <c r="UOM816" s="257"/>
      <c r="UON816" s="257"/>
      <c r="UOO816" s="257"/>
      <c r="UOP816" s="257"/>
      <c r="UOQ816" s="257"/>
      <c r="UOR816" s="257"/>
      <c r="UOS816" s="257"/>
      <c r="UOT816" s="257"/>
      <c r="UOU816" s="257"/>
      <c r="UOV816" s="257"/>
      <c r="UOW816" s="257"/>
      <c r="UOX816" s="257"/>
      <c r="UOY816" s="257"/>
      <c r="UOZ816" s="257"/>
      <c r="UPA816" s="257"/>
      <c r="UPB816" s="257"/>
      <c r="UPC816" s="257"/>
      <c r="UPD816" s="257"/>
      <c r="UPE816" s="257"/>
      <c r="UPF816" s="257"/>
      <c r="UPG816" s="257"/>
      <c r="UPH816" s="257"/>
      <c r="UPI816" s="257"/>
      <c r="UPJ816" s="257"/>
      <c r="UPK816" s="257"/>
      <c r="UPL816" s="257"/>
      <c r="UPM816" s="257"/>
      <c r="UPN816" s="257"/>
      <c r="UPO816" s="257"/>
      <c r="UPP816" s="257"/>
      <c r="UPQ816" s="257"/>
      <c r="UPR816" s="257"/>
      <c r="UPS816" s="257"/>
      <c r="UPT816" s="257"/>
      <c r="UPU816" s="257"/>
      <c r="UPV816" s="257"/>
      <c r="UPW816" s="257"/>
      <c r="UPX816" s="257"/>
      <c r="UPY816" s="257"/>
      <c r="UPZ816" s="257"/>
      <c r="UQA816" s="257"/>
      <c r="UQB816" s="257"/>
      <c r="UQC816" s="257"/>
      <c r="UQD816" s="257"/>
      <c r="UQE816" s="257"/>
      <c r="UQF816" s="257"/>
      <c r="UQG816" s="257"/>
      <c r="UQH816" s="257"/>
      <c r="UQI816" s="257"/>
      <c r="UQJ816" s="257"/>
      <c r="UQK816" s="257"/>
      <c r="UQL816" s="257"/>
      <c r="UQM816" s="257"/>
      <c r="UQN816" s="257"/>
      <c r="UQO816" s="257"/>
      <c r="UQP816" s="257"/>
      <c r="UQQ816" s="257"/>
      <c r="UQR816" s="257"/>
      <c r="UQS816" s="257"/>
      <c r="UQT816" s="257"/>
      <c r="UQU816" s="257"/>
      <c r="UQV816" s="257"/>
      <c r="UQW816" s="257"/>
      <c r="UQX816" s="257"/>
      <c r="UQY816" s="257"/>
      <c r="UQZ816" s="257"/>
      <c r="URA816" s="257"/>
      <c r="URB816" s="257"/>
      <c r="URC816" s="257"/>
      <c r="URD816" s="257"/>
      <c r="URE816" s="257"/>
      <c r="URF816" s="257"/>
      <c r="URG816" s="257"/>
      <c r="URH816" s="257"/>
      <c r="URI816" s="257"/>
      <c r="URJ816" s="257"/>
      <c r="URK816" s="257"/>
      <c r="URL816" s="257"/>
      <c r="URM816" s="257"/>
      <c r="URN816" s="257"/>
      <c r="URO816" s="257"/>
      <c r="URP816" s="257"/>
      <c r="URQ816" s="257"/>
      <c r="URR816" s="257"/>
      <c r="URS816" s="257"/>
      <c r="URT816" s="257"/>
      <c r="URU816" s="257"/>
      <c r="URV816" s="257"/>
      <c r="URW816" s="257"/>
      <c r="URX816" s="257"/>
      <c r="URY816" s="257"/>
      <c r="URZ816" s="257"/>
      <c r="USA816" s="257"/>
      <c r="USB816" s="257"/>
      <c r="USC816" s="257"/>
      <c r="USD816" s="257"/>
      <c r="USE816" s="257"/>
      <c r="USF816" s="257"/>
      <c r="USG816" s="257"/>
      <c r="USH816" s="257"/>
      <c r="USI816" s="257"/>
      <c r="USJ816" s="257"/>
      <c r="USK816" s="257"/>
      <c r="USL816" s="257"/>
      <c r="USM816" s="257"/>
      <c r="USN816" s="257"/>
      <c r="USO816" s="257"/>
      <c r="USP816" s="257"/>
      <c r="USQ816" s="257"/>
      <c r="USR816" s="257"/>
      <c r="USS816" s="257"/>
      <c r="UST816" s="257"/>
      <c r="USU816" s="257"/>
      <c r="USV816" s="257"/>
      <c r="USW816" s="257"/>
      <c r="USX816" s="257"/>
      <c r="USY816" s="257"/>
      <c r="USZ816" s="257"/>
      <c r="UTA816" s="257"/>
      <c r="UTB816" s="257"/>
      <c r="UTC816" s="257"/>
      <c r="UTD816" s="257"/>
      <c r="UTE816" s="257"/>
      <c r="UTF816" s="257"/>
      <c r="UTG816" s="257"/>
      <c r="UTH816" s="257"/>
      <c r="UTI816" s="257"/>
      <c r="UTJ816" s="257"/>
      <c r="UTK816" s="257"/>
      <c r="UTL816" s="257"/>
      <c r="UTM816" s="257"/>
      <c r="UTN816" s="257"/>
      <c r="UTO816" s="257"/>
      <c r="UTP816" s="257"/>
      <c r="UTQ816" s="257"/>
      <c r="UTR816" s="257"/>
      <c r="UTS816" s="257"/>
      <c r="UTT816" s="257"/>
      <c r="UTU816" s="257"/>
      <c r="UTV816" s="257"/>
      <c r="UTW816" s="257"/>
      <c r="UTX816" s="257"/>
      <c r="UTY816" s="257"/>
      <c r="UTZ816" s="257"/>
      <c r="UUA816" s="257"/>
      <c r="UUB816" s="257"/>
      <c r="UUC816" s="257"/>
      <c r="UUD816" s="257"/>
      <c r="UUE816" s="257"/>
      <c r="UUF816" s="257"/>
      <c r="UUG816" s="257"/>
      <c r="UUH816" s="257"/>
      <c r="UUI816" s="257"/>
      <c r="UUJ816" s="257"/>
      <c r="UUK816" s="257"/>
      <c r="UUL816" s="257"/>
      <c r="UUM816" s="257"/>
      <c r="UUN816" s="257"/>
      <c r="UUO816" s="257"/>
      <c r="UUP816" s="257"/>
      <c r="UUQ816" s="257"/>
      <c r="UUR816" s="257"/>
      <c r="UUS816" s="257"/>
      <c r="UUT816" s="257"/>
      <c r="UUU816" s="257"/>
      <c r="UUV816" s="257"/>
      <c r="UUW816" s="257"/>
      <c r="UUX816" s="257"/>
      <c r="UUY816" s="257"/>
      <c r="UUZ816" s="257"/>
      <c r="UVA816" s="257"/>
      <c r="UVB816" s="257"/>
      <c r="UVC816" s="257"/>
      <c r="UVD816" s="257"/>
      <c r="UVE816" s="257"/>
      <c r="UVF816" s="257"/>
      <c r="UVG816" s="257"/>
      <c r="UVH816" s="257"/>
      <c r="UVI816" s="257"/>
      <c r="UVJ816" s="257"/>
      <c r="UVK816" s="257"/>
      <c r="UVL816" s="257"/>
      <c r="UVM816" s="257"/>
      <c r="UVN816" s="257"/>
      <c r="UVO816" s="257"/>
      <c r="UVP816" s="257"/>
      <c r="UVQ816" s="257"/>
      <c r="UVR816" s="257"/>
      <c r="UVS816" s="257"/>
      <c r="UVT816" s="257"/>
      <c r="UVU816" s="257"/>
      <c r="UVV816" s="257"/>
      <c r="UVW816" s="257"/>
      <c r="UVX816" s="257"/>
      <c r="UVY816" s="257"/>
      <c r="UVZ816" s="257"/>
      <c r="UWA816" s="257"/>
      <c r="UWB816" s="257"/>
      <c r="UWC816" s="257"/>
      <c r="UWD816" s="257"/>
      <c r="UWE816" s="257"/>
      <c r="UWF816" s="257"/>
      <c r="UWG816" s="257"/>
      <c r="UWH816" s="257"/>
      <c r="UWI816" s="257"/>
      <c r="UWJ816" s="257"/>
      <c r="UWK816" s="257"/>
      <c r="UWL816" s="257"/>
      <c r="UWM816" s="257"/>
      <c r="UWN816" s="257"/>
      <c r="UWO816" s="257"/>
      <c r="UWP816" s="257"/>
      <c r="UWQ816" s="257"/>
      <c r="UWR816" s="257"/>
      <c r="UWS816" s="257"/>
      <c r="UWT816" s="257"/>
      <c r="UWU816" s="257"/>
      <c r="UWV816" s="257"/>
      <c r="UWW816" s="257"/>
      <c r="UWX816" s="257"/>
      <c r="UWY816" s="257"/>
      <c r="UWZ816" s="257"/>
      <c r="UXA816" s="257"/>
      <c r="UXB816" s="257"/>
      <c r="UXC816" s="257"/>
      <c r="UXD816" s="257"/>
      <c r="UXE816" s="257"/>
      <c r="UXF816" s="257"/>
      <c r="UXG816" s="257"/>
      <c r="UXH816" s="257"/>
      <c r="UXI816" s="257"/>
      <c r="UXJ816" s="257"/>
      <c r="UXK816" s="257"/>
      <c r="UXL816" s="257"/>
      <c r="UXM816" s="257"/>
      <c r="UXN816" s="257"/>
      <c r="UXO816" s="257"/>
      <c r="UXP816" s="257"/>
      <c r="UXQ816" s="257"/>
      <c r="UXR816" s="257"/>
      <c r="UXS816" s="257"/>
      <c r="UXT816" s="257"/>
      <c r="UXU816" s="257"/>
      <c r="UXV816" s="257"/>
      <c r="UXW816" s="257"/>
      <c r="UXX816" s="257"/>
      <c r="UXY816" s="257"/>
      <c r="UXZ816" s="257"/>
      <c r="UYA816" s="257"/>
      <c r="UYB816" s="257"/>
      <c r="UYC816" s="257"/>
      <c r="UYD816" s="257"/>
      <c r="UYE816" s="257"/>
      <c r="UYF816" s="257"/>
      <c r="UYG816" s="257"/>
      <c r="UYH816" s="257"/>
      <c r="UYI816" s="257"/>
      <c r="UYJ816" s="257"/>
      <c r="UYK816" s="257"/>
      <c r="UYL816" s="257"/>
      <c r="UYM816" s="257"/>
      <c r="UYN816" s="257"/>
      <c r="UYO816" s="257"/>
      <c r="UYP816" s="257"/>
      <c r="UYQ816" s="257"/>
      <c r="UYR816" s="257"/>
      <c r="UYS816" s="257"/>
      <c r="UYT816" s="257"/>
      <c r="UYU816" s="257"/>
      <c r="UYV816" s="257"/>
      <c r="UYW816" s="257"/>
      <c r="UYX816" s="257"/>
      <c r="UYY816" s="257"/>
      <c r="UYZ816" s="257"/>
      <c r="UZA816" s="257"/>
      <c r="UZB816" s="257"/>
      <c r="UZC816" s="257"/>
      <c r="UZD816" s="257"/>
      <c r="UZE816" s="257"/>
      <c r="UZF816" s="257"/>
      <c r="UZG816" s="257"/>
      <c r="UZH816" s="257"/>
      <c r="UZI816" s="257"/>
      <c r="UZJ816" s="257"/>
      <c r="UZK816" s="257"/>
      <c r="UZL816" s="257"/>
      <c r="UZM816" s="257"/>
      <c r="UZN816" s="257"/>
      <c r="UZO816" s="257"/>
      <c r="UZP816" s="257"/>
      <c r="UZQ816" s="257"/>
      <c r="UZR816" s="257"/>
      <c r="UZS816" s="257"/>
      <c r="UZT816" s="257"/>
      <c r="UZU816" s="257"/>
      <c r="UZV816" s="257"/>
      <c r="UZW816" s="257"/>
      <c r="UZX816" s="257"/>
      <c r="UZY816" s="257"/>
      <c r="UZZ816" s="257"/>
      <c r="VAA816" s="257"/>
      <c r="VAB816" s="257"/>
      <c r="VAC816" s="257"/>
      <c r="VAD816" s="257"/>
      <c r="VAE816" s="257"/>
      <c r="VAF816" s="257"/>
      <c r="VAG816" s="257"/>
      <c r="VAH816" s="257"/>
      <c r="VAI816" s="257"/>
      <c r="VAJ816" s="257"/>
      <c r="VAK816" s="257"/>
      <c r="VAL816" s="257"/>
      <c r="VAM816" s="257"/>
      <c r="VAN816" s="257"/>
      <c r="VAO816" s="257"/>
      <c r="VAP816" s="257"/>
      <c r="VAQ816" s="257"/>
      <c r="VAR816" s="257"/>
      <c r="VAS816" s="257"/>
      <c r="VAT816" s="257"/>
      <c r="VAU816" s="257"/>
      <c r="VAV816" s="257"/>
      <c r="VAW816" s="257"/>
      <c r="VAX816" s="257"/>
      <c r="VAY816" s="257"/>
      <c r="VAZ816" s="257"/>
      <c r="VBA816" s="257"/>
      <c r="VBB816" s="257"/>
      <c r="VBC816" s="257"/>
      <c r="VBD816" s="257"/>
      <c r="VBE816" s="257"/>
      <c r="VBF816" s="257"/>
      <c r="VBG816" s="257"/>
      <c r="VBH816" s="257"/>
      <c r="VBI816" s="257"/>
      <c r="VBJ816" s="257"/>
      <c r="VBK816" s="257"/>
      <c r="VBL816" s="257"/>
      <c r="VBM816" s="257"/>
      <c r="VBN816" s="257"/>
      <c r="VBO816" s="257"/>
      <c r="VBP816" s="257"/>
      <c r="VBQ816" s="257"/>
      <c r="VBR816" s="257"/>
      <c r="VBS816" s="257"/>
      <c r="VBT816" s="257"/>
      <c r="VBU816" s="257"/>
      <c r="VBV816" s="257"/>
      <c r="VBW816" s="257"/>
      <c r="VBX816" s="257"/>
      <c r="VBY816" s="257"/>
      <c r="VBZ816" s="257"/>
      <c r="VCA816" s="257"/>
      <c r="VCB816" s="257"/>
      <c r="VCC816" s="257"/>
      <c r="VCD816" s="257"/>
      <c r="VCE816" s="257"/>
      <c r="VCF816" s="257"/>
      <c r="VCG816" s="257"/>
      <c r="VCH816" s="257"/>
      <c r="VCI816" s="257"/>
      <c r="VCJ816" s="257"/>
      <c r="VCK816" s="257"/>
      <c r="VCL816" s="257"/>
      <c r="VCM816" s="257"/>
      <c r="VCN816" s="257"/>
      <c r="VCO816" s="257"/>
      <c r="VCP816" s="257"/>
      <c r="VCQ816" s="257"/>
      <c r="VCR816" s="257"/>
      <c r="VCS816" s="257"/>
      <c r="VCT816" s="257"/>
      <c r="VCU816" s="257"/>
      <c r="VCV816" s="257"/>
      <c r="VCW816" s="257"/>
      <c r="VCX816" s="257"/>
      <c r="VCY816" s="257"/>
      <c r="VCZ816" s="257"/>
      <c r="VDA816" s="257"/>
      <c r="VDB816" s="257"/>
      <c r="VDC816" s="257"/>
      <c r="VDD816" s="257"/>
      <c r="VDE816" s="257"/>
      <c r="VDF816" s="257"/>
      <c r="VDG816" s="257"/>
      <c r="VDH816" s="257"/>
      <c r="VDI816" s="257"/>
      <c r="VDJ816" s="257"/>
      <c r="VDK816" s="257"/>
      <c r="VDL816" s="257"/>
      <c r="VDM816" s="257"/>
      <c r="VDN816" s="257"/>
      <c r="VDO816" s="257"/>
      <c r="VDP816" s="257"/>
      <c r="VDQ816" s="257"/>
      <c r="VDR816" s="257"/>
      <c r="VDS816" s="257"/>
      <c r="VDT816" s="257"/>
      <c r="VDU816" s="257"/>
      <c r="VDV816" s="257"/>
      <c r="VDW816" s="257"/>
      <c r="VDX816" s="257"/>
      <c r="VDY816" s="257"/>
      <c r="VDZ816" s="257"/>
      <c r="VEA816" s="257"/>
      <c r="VEB816" s="257"/>
      <c r="VEC816" s="257"/>
      <c r="VED816" s="257"/>
      <c r="VEE816" s="257"/>
      <c r="VEF816" s="257"/>
      <c r="VEG816" s="257"/>
      <c r="VEH816" s="257"/>
      <c r="VEI816" s="257"/>
      <c r="VEJ816" s="257"/>
      <c r="VEK816" s="257"/>
      <c r="VEL816" s="257"/>
      <c r="VEM816" s="257"/>
      <c r="VEN816" s="257"/>
      <c r="VEO816" s="257"/>
      <c r="VEP816" s="257"/>
      <c r="VEQ816" s="257"/>
      <c r="VER816" s="257"/>
      <c r="VES816" s="257"/>
      <c r="VET816" s="257"/>
      <c r="VEU816" s="257"/>
      <c r="VEV816" s="257"/>
      <c r="VEW816" s="257"/>
      <c r="VEX816" s="257"/>
      <c r="VEY816" s="257"/>
      <c r="VEZ816" s="257"/>
      <c r="VFA816" s="257"/>
      <c r="VFB816" s="257"/>
      <c r="VFC816" s="257"/>
      <c r="VFD816" s="257"/>
      <c r="VFE816" s="257"/>
      <c r="VFF816" s="257"/>
      <c r="VFG816" s="257"/>
      <c r="VFH816" s="257"/>
      <c r="VFI816" s="257"/>
      <c r="VFJ816" s="257"/>
      <c r="VFK816" s="257"/>
      <c r="VFL816" s="257"/>
      <c r="VFM816" s="257"/>
      <c r="VFN816" s="257"/>
      <c r="VFO816" s="257"/>
      <c r="VFP816" s="257"/>
      <c r="VFQ816" s="257"/>
      <c r="VFR816" s="257"/>
      <c r="VFS816" s="257"/>
      <c r="VFT816" s="257"/>
      <c r="VFU816" s="257"/>
      <c r="VFV816" s="257"/>
      <c r="VFW816" s="257"/>
      <c r="VFX816" s="257"/>
      <c r="VFY816" s="257"/>
      <c r="VFZ816" s="257"/>
      <c r="VGA816" s="257"/>
      <c r="VGB816" s="257"/>
      <c r="VGC816" s="257"/>
      <c r="VGD816" s="257"/>
      <c r="VGE816" s="257"/>
      <c r="VGF816" s="257"/>
      <c r="VGG816" s="257"/>
      <c r="VGH816" s="257"/>
      <c r="VGI816" s="257"/>
      <c r="VGJ816" s="257"/>
      <c r="VGK816" s="257"/>
      <c r="VGL816" s="257"/>
      <c r="VGM816" s="257"/>
      <c r="VGN816" s="257"/>
      <c r="VGO816" s="257"/>
      <c r="VGP816" s="257"/>
      <c r="VGQ816" s="257"/>
      <c r="VGR816" s="257"/>
      <c r="VGS816" s="257"/>
      <c r="VGT816" s="257"/>
      <c r="VGU816" s="257"/>
      <c r="VGV816" s="257"/>
      <c r="VGW816" s="257"/>
      <c r="VGX816" s="257"/>
      <c r="VGY816" s="257"/>
      <c r="VGZ816" s="257"/>
      <c r="VHA816" s="257"/>
      <c r="VHB816" s="257"/>
      <c r="VHC816" s="257"/>
      <c r="VHD816" s="257"/>
      <c r="VHE816" s="257"/>
      <c r="VHF816" s="257"/>
      <c r="VHG816" s="257"/>
      <c r="VHH816" s="257"/>
      <c r="VHI816" s="257"/>
      <c r="VHJ816" s="257"/>
      <c r="VHK816" s="257"/>
      <c r="VHL816" s="257"/>
      <c r="VHM816" s="257"/>
      <c r="VHN816" s="257"/>
      <c r="VHO816" s="257"/>
      <c r="VHP816" s="257"/>
      <c r="VHQ816" s="257"/>
      <c r="VHR816" s="257"/>
      <c r="VHS816" s="257"/>
      <c r="VHT816" s="257"/>
      <c r="VHU816" s="257"/>
      <c r="VHV816" s="257"/>
      <c r="VHW816" s="257"/>
      <c r="VHX816" s="257"/>
      <c r="VHY816" s="257"/>
      <c r="VHZ816" s="257"/>
      <c r="VIA816" s="257"/>
      <c r="VIB816" s="257"/>
      <c r="VIC816" s="257"/>
      <c r="VID816" s="257"/>
      <c r="VIE816" s="257"/>
      <c r="VIF816" s="257"/>
      <c r="VIG816" s="257"/>
      <c r="VIH816" s="257"/>
      <c r="VII816" s="257"/>
      <c r="VIJ816" s="257"/>
      <c r="VIK816" s="257"/>
      <c r="VIL816" s="257"/>
      <c r="VIM816" s="257"/>
      <c r="VIN816" s="257"/>
      <c r="VIO816" s="257"/>
      <c r="VIP816" s="257"/>
      <c r="VIQ816" s="257"/>
      <c r="VIR816" s="257"/>
      <c r="VIS816" s="257"/>
      <c r="VIT816" s="257"/>
      <c r="VIU816" s="257"/>
      <c r="VIV816" s="257"/>
      <c r="VIW816" s="257"/>
      <c r="VIX816" s="257"/>
      <c r="VIY816" s="257"/>
      <c r="VIZ816" s="257"/>
      <c r="VJA816" s="257"/>
      <c r="VJB816" s="257"/>
      <c r="VJC816" s="257"/>
      <c r="VJD816" s="257"/>
      <c r="VJE816" s="257"/>
      <c r="VJF816" s="257"/>
      <c r="VJG816" s="257"/>
      <c r="VJH816" s="257"/>
      <c r="VJI816" s="257"/>
      <c r="VJJ816" s="257"/>
      <c r="VJK816" s="257"/>
      <c r="VJL816" s="257"/>
      <c r="VJM816" s="257"/>
      <c r="VJN816" s="257"/>
      <c r="VJO816" s="257"/>
      <c r="VJP816" s="257"/>
      <c r="VJQ816" s="257"/>
      <c r="VJR816" s="257"/>
      <c r="VJS816" s="257"/>
      <c r="VJT816" s="257"/>
      <c r="VJU816" s="257"/>
      <c r="VJV816" s="257"/>
      <c r="VJW816" s="257"/>
      <c r="VJX816" s="257"/>
      <c r="VJY816" s="257"/>
      <c r="VJZ816" s="257"/>
      <c r="VKA816" s="257"/>
      <c r="VKB816" s="257"/>
      <c r="VKC816" s="257"/>
      <c r="VKD816" s="257"/>
      <c r="VKE816" s="257"/>
      <c r="VKF816" s="257"/>
      <c r="VKG816" s="257"/>
      <c r="VKH816" s="257"/>
      <c r="VKI816" s="257"/>
      <c r="VKJ816" s="257"/>
      <c r="VKK816" s="257"/>
      <c r="VKL816" s="257"/>
      <c r="VKM816" s="257"/>
      <c r="VKN816" s="257"/>
      <c r="VKO816" s="257"/>
      <c r="VKP816" s="257"/>
      <c r="VKQ816" s="257"/>
      <c r="VKR816" s="257"/>
      <c r="VKS816" s="257"/>
      <c r="VKT816" s="257"/>
      <c r="VKU816" s="257"/>
      <c r="VKV816" s="257"/>
      <c r="VKW816" s="257"/>
      <c r="VKX816" s="257"/>
      <c r="VKY816" s="257"/>
      <c r="VKZ816" s="257"/>
      <c r="VLA816" s="257"/>
      <c r="VLB816" s="257"/>
      <c r="VLC816" s="257"/>
      <c r="VLD816" s="257"/>
      <c r="VLE816" s="257"/>
      <c r="VLF816" s="257"/>
      <c r="VLG816" s="257"/>
      <c r="VLH816" s="257"/>
      <c r="VLI816" s="257"/>
      <c r="VLJ816" s="257"/>
      <c r="VLK816" s="257"/>
      <c r="VLL816" s="257"/>
      <c r="VLM816" s="257"/>
      <c r="VLN816" s="257"/>
      <c r="VLO816" s="257"/>
      <c r="VLP816" s="257"/>
      <c r="VLQ816" s="257"/>
      <c r="VLR816" s="257"/>
      <c r="VLS816" s="257"/>
      <c r="VLT816" s="257"/>
      <c r="VLU816" s="257"/>
      <c r="VLV816" s="257"/>
      <c r="VLW816" s="257"/>
      <c r="VLX816" s="257"/>
      <c r="VLY816" s="257"/>
      <c r="VLZ816" s="257"/>
      <c r="VMA816" s="257"/>
      <c r="VMB816" s="257"/>
      <c r="VMC816" s="257"/>
      <c r="VMD816" s="257"/>
      <c r="VME816" s="257"/>
      <c r="VMF816" s="257"/>
      <c r="VMG816" s="257"/>
      <c r="VMH816" s="257"/>
      <c r="VMI816" s="257"/>
      <c r="VMJ816" s="257"/>
      <c r="VMK816" s="257"/>
      <c r="VML816" s="257"/>
      <c r="VMM816" s="257"/>
      <c r="VMN816" s="257"/>
      <c r="VMO816" s="257"/>
      <c r="VMP816" s="257"/>
      <c r="VMQ816" s="257"/>
      <c r="VMR816" s="257"/>
      <c r="VMS816" s="257"/>
      <c r="VMT816" s="257"/>
      <c r="VMU816" s="257"/>
      <c r="VMV816" s="257"/>
      <c r="VMW816" s="257"/>
      <c r="VMX816" s="257"/>
      <c r="VMY816" s="257"/>
      <c r="VMZ816" s="257"/>
      <c r="VNA816" s="257"/>
      <c r="VNB816" s="257"/>
      <c r="VNC816" s="257"/>
      <c r="VND816" s="257"/>
      <c r="VNE816" s="257"/>
      <c r="VNF816" s="257"/>
      <c r="VNG816" s="257"/>
      <c r="VNH816" s="257"/>
      <c r="VNI816" s="257"/>
      <c r="VNJ816" s="257"/>
      <c r="VNK816" s="257"/>
      <c r="VNL816" s="257"/>
      <c r="VNM816" s="257"/>
      <c r="VNN816" s="257"/>
      <c r="VNO816" s="257"/>
      <c r="VNP816" s="257"/>
      <c r="VNQ816" s="257"/>
      <c r="VNR816" s="257"/>
      <c r="VNS816" s="257"/>
      <c r="VNT816" s="257"/>
      <c r="VNU816" s="257"/>
      <c r="VNV816" s="257"/>
      <c r="VNW816" s="257"/>
      <c r="VNX816" s="257"/>
      <c r="VNY816" s="257"/>
      <c r="VNZ816" s="257"/>
      <c r="VOA816" s="257"/>
      <c r="VOB816" s="257"/>
      <c r="VOC816" s="257"/>
      <c r="VOD816" s="257"/>
      <c r="VOE816" s="257"/>
      <c r="VOF816" s="257"/>
      <c r="VOG816" s="257"/>
      <c r="VOH816" s="257"/>
      <c r="VOI816" s="257"/>
      <c r="VOJ816" s="257"/>
      <c r="VOK816" s="257"/>
      <c r="VOL816" s="257"/>
      <c r="VOM816" s="257"/>
      <c r="VON816" s="257"/>
      <c r="VOO816" s="257"/>
      <c r="VOP816" s="257"/>
      <c r="VOQ816" s="257"/>
      <c r="VOR816" s="257"/>
      <c r="VOS816" s="257"/>
      <c r="VOT816" s="257"/>
      <c r="VOU816" s="257"/>
      <c r="VOV816" s="257"/>
      <c r="VOW816" s="257"/>
      <c r="VOX816" s="257"/>
      <c r="VOY816" s="257"/>
      <c r="VOZ816" s="257"/>
      <c r="VPA816" s="257"/>
      <c r="VPB816" s="257"/>
      <c r="VPC816" s="257"/>
      <c r="VPD816" s="257"/>
      <c r="VPE816" s="257"/>
      <c r="VPF816" s="257"/>
      <c r="VPG816" s="257"/>
      <c r="VPH816" s="257"/>
      <c r="VPI816" s="257"/>
      <c r="VPJ816" s="257"/>
      <c r="VPK816" s="257"/>
      <c r="VPL816" s="257"/>
      <c r="VPM816" s="257"/>
      <c r="VPN816" s="257"/>
      <c r="VPO816" s="257"/>
      <c r="VPP816" s="257"/>
      <c r="VPQ816" s="257"/>
      <c r="VPR816" s="257"/>
      <c r="VPS816" s="257"/>
      <c r="VPT816" s="257"/>
      <c r="VPU816" s="257"/>
      <c r="VPV816" s="257"/>
      <c r="VPW816" s="257"/>
      <c r="VPX816" s="257"/>
      <c r="VPY816" s="257"/>
      <c r="VPZ816" s="257"/>
      <c r="VQA816" s="257"/>
      <c r="VQB816" s="257"/>
      <c r="VQC816" s="257"/>
      <c r="VQD816" s="257"/>
      <c r="VQE816" s="257"/>
      <c r="VQF816" s="257"/>
      <c r="VQG816" s="257"/>
      <c r="VQH816" s="257"/>
      <c r="VQI816" s="257"/>
      <c r="VQJ816" s="257"/>
      <c r="VQK816" s="257"/>
      <c r="VQL816" s="257"/>
      <c r="VQM816" s="257"/>
      <c r="VQN816" s="257"/>
      <c r="VQO816" s="257"/>
      <c r="VQP816" s="257"/>
      <c r="VQQ816" s="257"/>
      <c r="VQR816" s="257"/>
      <c r="VQS816" s="257"/>
      <c r="VQT816" s="257"/>
      <c r="VQU816" s="257"/>
      <c r="VQV816" s="257"/>
      <c r="VQW816" s="257"/>
      <c r="VQX816" s="257"/>
      <c r="VQY816" s="257"/>
      <c r="VQZ816" s="257"/>
      <c r="VRA816" s="257"/>
      <c r="VRB816" s="257"/>
      <c r="VRC816" s="257"/>
      <c r="VRD816" s="257"/>
      <c r="VRE816" s="257"/>
      <c r="VRF816" s="257"/>
      <c r="VRG816" s="257"/>
      <c r="VRH816" s="257"/>
      <c r="VRI816" s="257"/>
      <c r="VRJ816" s="257"/>
      <c r="VRK816" s="257"/>
      <c r="VRL816" s="257"/>
      <c r="VRM816" s="257"/>
      <c r="VRN816" s="257"/>
      <c r="VRO816" s="257"/>
      <c r="VRP816" s="257"/>
      <c r="VRQ816" s="257"/>
      <c r="VRR816" s="257"/>
      <c r="VRS816" s="257"/>
      <c r="VRT816" s="257"/>
      <c r="VRU816" s="257"/>
      <c r="VRV816" s="257"/>
      <c r="VRW816" s="257"/>
      <c r="VRX816" s="257"/>
      <c r="VRY816" s="257"/>
      <c r="VRZ816" s="257"/>
      <c r="VSA816" s="257"/>
      <c r="VSB816" s="257"/>
      <c r="VSC816" s="257"/>
      <c r="VSD816" s="257"/>
      <c r="VSE816" s="257"/>
      <c r="VSF816" s="257"/>
      <c r="VSG816" s="257"/>
      <c r="VSH816" s="257"/>
      <c r="VSI816" s="257"/>
      <c r="VSJ816" s="257"/>
      <c r="VSK816" s="257"/>
      <c r="VSL816" s="257"/>
      <c r="VSM816" s="257"/>
      <c r="VSN816" s="257"/>
      <c r="VSO816" s="257"/>
      <c r="VSP816" s="257"/>
      <c r="VSQ816" s="257"/>
      <c r="VSR816" s="257"/>
      <c r="VSS816" s="257"/>
      <c r="VST816" s="257"/>
      <c r="VSU816" s="257"/>
      <c r="VSV816" s="257"/>
      <c r="VSW816" s="257"/>
      <c r="VSX816" s="257"/>
      <c r="VSY816" s="257"/>
      <c r="VSZ816" s="257"/>
      <c r="VTA816" s="257"/>
      <c r="VTB816" s="257"/>
      <c r="VTC816" s="257"/>
      <c r="VTD816" s="257"/>
      <c r="VTE816" s="257"/>
      <c r="VTF816" s="257"/>
      <c r="VTG816" s="257"/>
      <c r="VTH816" s="257"/>
      <c r="VTI816" s="257"/>
      <c r="VTJ816" s="257"/>
      <c r="VTK816" s="257"/>
      <c r="VTL816" s="257"/>
      <c r="VTM816" s="257"/>
      <c r="VTN816" s="257"/>
      <c r="VTO816" s="257"/>
      <c r="VTP816" s="257"/>
      <c r="VTQ816" s="257"/>
      <c r="VTR816" s="257"/>
      <c r="VTS816" s="257"/>
      <c r="VTT816" s="257"/>
      <c r="VTU816" s="257"/>
      <c r="VTV816" s="257"/>
      <c r="VTW816" s="257"/>
      <c r="VTX816" s="257"/>
      <c r="VTY816" s="257"/>
      <c r="VTZ816" s="257"/>
      <c r="VUA816" s="257"/>
      <c r="VUB816" s="257"/>
      <c r="VUC816" s="257"/>
      <c r="VUD816" s="257"/>
      <c r="VUE816" s="257"/>
      <c r="VUF816" s="257"/>
      <c r="VUG816" s="257"/>
      <c r="VUH816" s="257"/>
      <c r="VUI816" s="257"/>
      <c r="VUJ816" s="257"/>
      <c r="VUK816" s="257"/>
      <c r="VUL816" s="257"/>
      <c r="VUM816" s="257"/>
      <c r="VUN816" s="257"/>
      <c r="VUO816" s="257"/>
      <c r="VUP816" s="257"/>
      <c r="VUQ816" s="257"/>
      <c r="VUR816" s="257"/>
      <c r="VUS816" s="257"/>
      <c r="VUT816" s="257"/>
      <c r="VUU816" s="257"/>
      <c r="VUV816" s="257"/>
      <c r="VUW816" s="257"/>
      <c r="VUX816" s="257"/>
      <c r="VUY816" s="257"/>
      <c r="VUZ816" s="257"/>
      <c r="VVA816" s="257"/>
      <c r="VVB816" s="257"/>
      <c r="VVC816" s="257"/>
      <c r="VVD816" s="257"/>
      <c r="VVE816" s="257"/>
      <c r="VVF816" s="257"/>
      <c r="VVG816" s="257"/>
      <c r="VVH816" s="257"/>
      <c r="VVI816" s="257"/>
      <c r="VVJ816" s="257"/>
      <c r="VVK816" s="257"/>
      <c r="VVL816" s="257"/>
      <c r="VVM816" s="257"/>
      <c r="VVN816" s="257"/>
      <c r="VVO816" s="257"/>
      <c r="VVP816" s="257"/>
      <c r="VVQ816" s="257"/>
      <c r="VVR816" s="257"/>
      <c r="VVS816" s="257"/>
      <c r="VVT816" s="257"/>
      <c r="VVU816" s="257"/>
      <c r="VVV816" s="257"/>
      <c r="VVW816" s="257"/>
      <c r="VVX816" s="257"/>
      <c r="VVY816" s="257"/>
      <c r="VVZ816" s="257"/>
      <c r="VWA816" s="257"/>
      <c r="VWB816" s="257"/>
      <c r="VWC816" s="257"/>
      <c r="VWD816" s="257"/>
      <c r="VWE816" s="257"/>
      <c r="VWF816" s="257"/>
      <c r="VWG816" s="257"/>
      <c r="VWH816" s="257"/>
      <c r="VWI816" s="257"/>
      <c r="VWJ816" s="257"/>
      <c r="VWK816" s="257"/>
      <c r="VWL816" s="257"/>
      <c r="VWM816" s="257"/>
      <c r="VWN816" s="257"/>
      <c r="VWO816" s="257"/>
      <c r="VWP816" s="257"/>
      <c r="VWQ816" s="257"/>
      <c r="VWR816" s="257"/>
      <c r="VWS816" s="257"/>
      <c r="VWT816" s="257"/>
      <c r="VWU816" s="257"/>
      <c r="VWV816" s="257"/>
      <c r="VWW816" s="257"/>
      <c r="VWX816" s="257"/>
      <c r="VWY816" s="257"/>
      <c r="VWZ816" s="257"/>
      <c r="VXA816" s="257"/>
      <c r="VXB816" s="257"/>
      <c r="VXC816" s="257"/>
      <c r="VXD816" s="257"/>
      <c r="VXE816" s="257"/>
      <c r="VXF816" s="257"/>
      <c r="VXG816" s="257"/>
      <c r="VXH816" s="257"/>
      <c r="VXI816" s="257"/>
      <c r="VXJ816" s="257"/>
      <c r="VXK816" s="257"/>
      <c r="VXL816" s="257"/>
      <c r="VXM816" s="257"/>
      <c r="VXN816" s="257"/>
      <c r="VXO816" s="257"/>
      <c r="VXP816" s="257"/>
      <c r="VXQ816" s="257"/>
      <c r="VXR816" s="257"/>
      <c r="VXS816" s="257"/>
      <c r="VXT816" s="257"/>
      <c r="VXU816" s="257"/>
      <c r="VXV816" s="257"/>
      <c r="VXW816" s="257"/>
      <c r="VXX816" s="257"/>
      <c r="VXY816" s="257"/>
      <c r="VXZ816" s="257"/>
      <c r="VYA816" s="257"/>
      <c r="VYB816" s="257"/>
      <c r="VYC816" s="257"/>
      <c r="VYD816" s="257"/>
      <c r="VYE816" s="257"/>
      <c r="VYF816" s="257"/>
      <c r="VYG816" s="257"/>
      <c r="VYH816" s="257"/>
      <c r="VYI816" s="257"/>
      <c r="VYJ816" s="257"/>
      <c r="VYK816" s="257"/>
      <c r="VYL816" s="257"/>
      <c r="VYM816" s="257"/>
      <c r="VYN816" s="257"/>
      <c r="VYO816" s="257"/>
      <c r="VYP816" s="257"/>
      <c r="VYQ816" s="257"/>
      <c r="VYR816" s="257"/>
      <c r="VYS816" s="257"/>
      <c r="VYT816" s="257"/>
      <c r="VYU816" s="257"/>
      <c r="VYV816" s="257"/>
      <c r="VYW816" s="257"/>
      <c r="VYX816" s="257"/>
      <c r="VYY816" s="257"/>
      <c r="VYZ816" s="257"/>
      <c r="VZA816" s="257"/>
      <c r="VZB816" s="257"/>
      <c r="VZC816" s="257"/>
      <c r="VZD816" s="257"/>
      <c r="VZE816" s="257"/>
      <c r="VZF816" s="257"/>
      <c r="VZG816" s="257"/>
      <c r="VZH816" s="257"/>
      <c r="VZI816" s="257"/>
      <c r="VZJ816" s="257"/>
      <c r="VZK816" s="257"/>
      <c r="VZL816" s="257"/>
      <c r="VZM816" s="257"/>
      <c r="VZN816" s="257"/>
      <c r="VZO816" s="257"/>
      <c r="VZP816" s="257"/>
      <c r="VZQ816" s="257"/>
      <c r="VZR816" s="257"/>
      <c r="VZS816" s="257"/>
      <c r="VZT816" s="257"/>
      <c r="VZU816" s="257"/>
      <c r="VZV816" s="257"/>
      <c r="VZW816" s="257"/>
      <c r="VZX816" s="257"/>
      <c r="VZY816" s="257"/>
      <c r="VZZ816" s="257"/>
      <c r="WAA816" s="257"/>
      <c r="WAB816" s="257"/>
      <c r="WAC816" s="257"/>
      <c r="WAD816" s="257"/>
      <c r="WAE816" s="257"/>
      <c r="WAF816" s="257"/>
      <c r="WAG816" s="257"/>
      <c r="WAH816" s="257"/>
      <c r="WAI816" s="257"/>
      <c r="WAJ816" s="257"/>
      <c r="WAK816" s="257"/>
      <c r="WAL816" s="257"/>
      <c r="WAM816" s="257"/>
      <c r="WAN816" s="257"/>
      <c r="WAO816" s="257"/>
      <c r="WAP816" s="257"/>
      <c r="WAQ816" s="257"/>
      <c r="WAR816" s="257"/>
      <c r="WAS816" s="257"/>
      <c r="WAT816" s="257"/>
      <c r="WAU816" s="257"/>
      <c r="WAV816" s="257"/>
      <c r="WAW816" s="257"/>
      <c r="WAX816" s="257"/>
      <c r="WAY816" s="257"/>
      <c r="WAZ816" s="257"/>
      <c r="WBA816" s="257"/>
      <c r="WBB816" s="257"/>
      <c r="WBC816" s="257"/>
      <c r="WBD816" s="257"/>
      <c r="WBE816" s="257"/>
      <c r="WBF816" s="257"/>
      <c r="WBG816" s="257"/>
      <c r="WBH816" s="257"/>
      <c r="WBI816" s="257"/>
      <c r="WBJ816" s="257"/>
      <c r="WBK816" s="257"/>
      <c r="WBL816" s="257"/>
      <c r="WBM816" s="257"/>
      <c r="WBN816" s="257"/>
      <c r="WBO816" s="257"/>
      <c r="WBP816" s="257"/>
      <c r="WBQ816" s="257"/>
      <c r="WBR816" s="257"/>
      <c r="WBS816" s="257"/>
      <c r="WBT816" s="257"/>
      <c r="WBU816" s="257"/>
      <c r="WBV816" s="257"/>
      <c r="WBW816" s="257"/>
      <c r="WBX816" s="257"/>
      <c r="WBY816" s="257"/>
      <c r="WBZ816" s="257"/>
      <c r="WCA816" s="257"/>
      <c r="WCB816" s="257"/>
      <c r="WCC816" s="257"/>
      <c r="WCD816" s="257"/>
      <c r="WCE816" s="257"/>
      <c r="WCF816" s="257"/>
      <c r="WCG816" s="257"/>
      <c r="WCH816" s="257"/>
      <c r="WCI816" s="257"/>
      <c r="WCJ816" s="257"/>
      <c r="WCK816" s="257"/>
      <c r="WCL816" s="257"/>
      <c r="WCM816" s="257"/>
      <c r="WCN816" s="257"/>
      <c r="WCO816" s="257"/>
      <c r="WCP816" s="257"/>
      <c r="WCQ816" s="257"/>
      <c r="WCR816" s="257"/>
      <c r="WCS816" s="257"/>
      <c r="WCT816" s="257"/>
      <c r="WCU816" s="257"/>
      <c r="WCV816" s="257"/>
      <c r="WCW816" s="257"/>
      <c r="WCX816" s="257"/>
      <c r="WCY816" s="257"/>
      <c r="WCZ816" s="257"/>
      <c r="WDA816" s="257"/>
      <c r="WDB816" s="257"/>
      <c r="WDC816" s="257"/>
      <c r="WDD816" s="257"/>
      <c r="WDE816" s="257"/>
      <c r="WDF816" s="257"/>
      <c r="WDG816" s="257"/>
      <c r="WDH816" s="257"/>
      <c r="WDI816" s="257"/>
      <c r="WDJ816" s="257"/>
      <c r="WDK816" s="257"/>
      <c r="WDL816" s="257"/>
      <c r="WDM816" s="257"/>
      <c r="WDN816" s="257"/>
      <c r="WDO816" s="257"/>
      <c r="WDP816" s="257"/>
      <c r="WDQ816" s="257"/>
      <c r="WDR816" s="257"/>
      <c r="WDS816" s="257"/>
      <c r="WDT816" s="257"/>
      <c r="WDU816" s="257"/>
      <c r="WDV816" s="257"/>
      <c r="WDW816" s="257"/>
      <c r="WDX816" s="257"/>
      <c r="WDY816" s="257"/>
      <c r="WDZ816" s="257"/>
      <c r="WEA816" s="257"/>
      <c r="WEB816" s="257"/>
      <c r="WEC816" s="257"/>
      <c r="WED816" s="257"/>
      <c r="WEE816" s="257"/>
      <c r="WEF816" s="257"/>
      <c r="WEG816" s="257"/>
      <c r="WEH816" s="257"/>
      <c r="WEI816" s="257"/>
      <c r="WEJ816" s="257"/>
      <c r="WEK816" s="257"/>
      <c r="WEL816" s="257"/>
      <c r="WEM816" s="257"/>
      <c r="WEN816" s="257"/>
      <c r="WEO816" s="257"/>
      <c r="WEP816" s="257"/>
      <c r="WEQ816" s="257"/>
      <c r="WER816" s="257"/>
      <c r="WES816" s="257"/>
      <c r="WET816" s="257"/>
      <c r="WEU816" s="257"/>
      <c r="WEV816" s="257"/>
      <c r="WEW816" s="257"/>
      <c r="WEX816" s="257"/>
      <c r="WEY816" s="257"/>
      <c r="WEZ816" s="257"/>
      <c r="WFA816" s="257"/>
      <c r="WFB816" s="257"/>
      <c r="WFC816" s="257"/>
      <c r="WFD816" s="257"/>
      <c r="WFE816" s="257"/>
      <c r="WFF816" s="257"/>
      <c r="WFG816" s="257"/>
      <c r="WFH816" s="257"/>
      <c r="WFI816" s="257"/>
      <c r="WFJ816" s="257"/>
      <c r="WFK816" s="257"/>
      <c r="WFL816" s="257"/>
      <c r="WFM816" s="257"/>
      <c r="WFN816" s="257"/>
      <c r="WFO816" s="257"/>
      <c r="WFP816" s="257"/>
      <c r="WFQ816" s="257"/>
      <c r="WFR816" s="257"/>
      <c r="WFS816" s="257"/>
      <c r="WFT816" s="257"/>
      <c r="WFU816" s="257"/>
      <c r="WFV816" s="257"/>
      <c r="WFW816" s="257"/>
      <c r="WFX816" s="257"/>
      <c r="WFY816" s="257"/>
      <c r="WFZ816" s="257"/>
      <c r="WGA816" s="257"/>
      <c r="WGB816" s="257"/>
      <c r="WGC816" s="257"/>
      <c r="WGD816" s="257"/>
      <c r="WGE816" s="257"/>
      <c r="WGF816" s="257"/>
      <c r="WGG816" s="257"/>
      <c r="WGH816" s="257"/>
      <c r="WGI816" s="257"/>
      <c r="WGJ816" s="257"/>
      <c r="WGK816" s="257"/>
      <c r="WGL816" s="257"/>
      <c r="WGM816" s="257"/>
      <c r="WGN816" s="257"/>
      <c r="WGO816" s="257"/>
      <c r="WGP816" s="257"/>
      <c r="WGQ816" s="257"/>
      <c r="WGR816" s="257"/>
      <c r="WGS816" s="257"/>
      <c r="WGT816" s="257"/>
      <c r="WGU816" s="257"/>
      <c r="WGV816" s="257"/>
      <c r="WGW816" s="257"/>
      <c r="WGX816" s="257"/>
      <c r="WGY816" s="257"/>
      <c r="WGZ816" s="257"/>
      <c r="WHA816" s="257"/>
      <c r="WHB816" s="257"/>
      <c r="WHC816" s="257"/>
      <c r="WHD816" s="257"/>
      <c r="WHE816" s="257"/>
      <c r="WHF816" s="257"/>
      <c r="WHG816" s="257"/>
      <c r="WHH816" s="257"/>
      <c r="WHI816" s="257"/>
      <c r="WHJ816" s="257"/>
      <c r="WHK816" s="257"/>
      <c r="WHL816" s="257"/>
      <c r="WHM816" s="257"/>
      <c r="WHN816" s="257"/>
      <c r="WHO816" s="257"/>
      <c r="WHP816" s="257"/>
      <c r="WHQ816" s="257"/>
      <c r="WHR816" s="257"/>
      <c r="WHS816" s="257"/>
      <c r="WHT816" s="257"/>
      <c r="WHU816" s="257"/>
      <c r="WHV816" s="257"/>
      <c r="WHW816" s="257"/>
      <c r="WHX816" s="257"/>
      <c r="WHY816" s="257"/>
      <c r="WHZ816" s="257"/>
      <c r="WIA816" s="257"/>
      <c r="WIB816" s="257"/>
      <c r="WIC816" s="257"/>
      <c r="WID816" s="257"/>
      <c r="WIE816" s="257"/>
      <c r="WIF816" s="257"/>
      <c r="WIG816" s="257"/>
      <c r="WIH816" s="257"/>
      <c r="WII816" s="257"/>
      <c r="WIJ816" s="257"/>
      <c r="WIK816" s="257"/>
      <c r="WIL816" s="257"/>
      <c r="WIM816" s="257"/>
      <c r="WIN816" s="257"/>
      <c r="WIO816" s="257"/>
      <c r="WIP816" s="257"/>
      <c r="WIQ816" s="257"/>
      <c r="WIR816" s="257"/>
      <c r="WIS816" s="257"/>
      <c r="WIT816" s="257"/>
      <c r="WIU816" s="257"/>
      <c r="WIV816" s="257"/>
      <c r="WIW816" s="257"/>
      <c r="WIX816" s="257"/>
      <c r="WIY816" s="257"/>
      <c r="WIZ816" s="257"/>
      <c r="WJA816" s="257"/>
      <c r="WJB816" s="257"/>
      <c r="WJC816" s="257"/>
      <c r="WJD816" s="257"/>
      <c r="WJE816" s="257"/>
      <c r="WJF816" s="257"/>
      <c r="WJG816" s="257"/>
      <c r="WJH816" s="257"/>
      <c r="WJI816" s="257"/>
      <c r="WJJ816" s="257"/>
      <c r="WJK816" s="257"/>
      <c r="WJL816" s="257"/>
      <c r="WJM816" s="257"/>
      <c r="WJN816" s="257"/>
      <c r="WJO816" s="257"/>
      <c r="WJP816" s="257"/>
      <c r="WJQ816" s="257"/>
      <c r="WJR816" s="257"/>
      <c r="WJS816" s="257"/>
      <c r="WJT816" s="257"/>
      <c r="WJU816" s="257"/>
      <c r="WJV816" s="257"/>
      <c r="WJW816" s="257"/>
      <c r="WJX816" s="257"/>
      <c r="WJY816" s="257"/>
      <c r="WJZ816" s="257"/>
      <c r="WKA816" s="257"/>
      <c r="WKB816" s="257"/>
      <c r="WKC816" s="257"/>
      <c r="WKD816" s="257"/>
      <c r="WKE816" s="257"/>
      <c r="WKF816" s="257"/>
      <c r="WKG816" s="257"/>
      <c r="WKH816" s="257"/>
      <c r="WKI816" s="257"/>
      <c r="WKJ816" s="257"/>
      <c r="WKK816" s="257"/>
      <c r="WKL816" s="257"/>
      <c r="WKM816" s="257"/>
      <c r="WKN816" s="257"/>
      <c r="WKO816" s="257"/>
      <c r="WKP816" s="257"/>
      <c r="WKQ816" s="257"/>
      <c r="WKR816" s="257"/>
      <c r="WKS816" s="257"/>
      <c r="WKT816" s="257"/>
      <c r="WKU816" s="257"/>
      <c r="WKV816" s="257"/>
      <c r="WKW816" s="257"/>
      <c r="WKX816" s="257"/>
      <c r="WKY816" s="257"/>
      <c r="WKZ816" s="257"/>
      <c r="WLA816" s="257"/>
      <c r="WLB816" s="257"/>
      <c r="WLC816" s="257"/>
      <c r="WLD816" s="257"/>
      <c r="WLE816" s="257"/>
      <c r="WLF816" s="257"/>
      <c r="WLG816" s="257"/>
      <c r="WLH816" s="257"/>
      <c r="WLI816" s="257"/>
      <c r="WLJ816" s="257"/>
      <c r="WLK816" s="257"/>
      <c r="WLL816" s="257"/>
      <c r="WLM816" s="257"/>
      <c r="WLN816" s="257"/>
      <c r="WLO816" s="257"/>
      <c r="WLP816" s="257"/>
      <c r="WLQ816" s="257"/>
      <c r="WLR816" s="257"/>
      <c r="WLS816" s="257"/>
      <c r="WLT816" s="257"/>
      <c r="WLU816" s="257"/>
      <c r="WLV816" s="257"/>
      <c r="WLW816" s="257"/>
      <c r="WLX816" s="257"/>
      <c r="WLY816" s="257"/>
      <c r="WLZ816" s="257"/>
      <c r="WMA816" s="257"/>
      <c r="WMB816" s="257"/>
      <c r="WMC816" s="257"/>
      <c r="WMD816" s="257"/>
      <c r="WME816" s="257"/>
      <c r="WMF816" s="257"/>
      <c r="WMG816" s="257"/>
      <c r="WMH816" s="257"/>
      <c r="WMI816" s="257"/>
      <c r="WMJ816" s="257"/>
      <c r="WMK816" s="257"/>
      <c r="WML816" s="257"/>
      <c r="WMM816" s="257"/>
      <c r="WMN816" s="257"/>
      <c r="WMO816" s="257"/>
      <c r="WMP816" s="257"/>
      <c r="WMQ816" s="257"/>
      <c r="WMR816" s="257"/>
      <c r="WMS816" s="257"/>
      <c r="WMT816" s="257"/>
      <c r="WMU816" s="257"/>
      <c r="WMV816" s="257"/>
      <c r="WMW816" s="257"/>
      <c r="WMX816" s="257"/>
      <c r="WMY816" s="257"/>
      <c r="WMZ816" s="257"/>
      <c r="WNA816" s="257"/>
      <c r="WNB816" s="257"/>
      <c r="WNC816" s="257"/>
      <c r="WND816" s="257"/>
      <c r="WNE816" s="257"/>
      <c r="WNF816" s="257"/>
      <c r="WNG816" s="257"/>
      <c r="WNH816" s="257"/>
      <c r="WNI816" s="257"/>
      <c r="WNJ816" s="257"/>
      <c r="WNK816" s="257"/>
      <c r="WNL816" s="257"/>
      <c r="WNM816" s="257"/>
      <c r="WNN816" s="257"/>
      <c r="WNO816" s="257"/>
      <c r="WNP816" s="257"/>
      <c r="WNQ816" s="257"/>
      <c r="WNR816" s="257"/>
      <c r="WNS816" s="257"/>
      <c r="WNT816" s="257"/>
      <c r="WNU816" s="257"/>
      <c r="WNV816" s="257"/>
      <c r="WNW816" s="257"/>
      <c r="WNX816" s="257"/>
      <c r="WNY816" s="257"/>
      <c r="WNZ816" s="257"/>
      <c r="WOA816" s="257"/>
      <c r="WOB816" s="257"/>
      <c r="WOC816" s="257"/>
      <c r="WOD816" s="257"/>
      <c r="WOE816" s="257"/>
      <c r="WOF816" s="257"/>
      <c r="WOG816" s="257"/>
      <c r="WOH816" s="257"/>
      <c r="WOI816" s="257"/>
      <c r="WOJ816" s="257"/>
      <c r="WOK816" s="257"/>
      <c r="WOL816" s="257"/>
      <c r="WOM816" s="257"/>
      <c r="WON816" s="257"/>
      <c r="WOO816" s="257"/>
      <c r="WOP816" s="257"/>
      <c r="WOQ816" s="257"/>
      <c r="WOR816" s="257"/>
      <c r="WOS816" s="257"/>
      <c r="WOT816" s="257"/>
      <c r="WOU816" s="257"/>
      <c r="WOV816" s="257"/>
      <c r="WOW816" s="257"/>
      <c r="WOX816" s="257"/>
      <c r="WOY816" s="257"/>
      <c r="WOZ816" s="257"/>
      <c r="WPA816" s="257"/>
      <c r="WPB816" s="257"/>
      <c r="WPC816" s="257"/>
      <c r="WPD816" s="257"/>
      <c r="WPE816" s="257"/>
      <c r="WPF816" s="257"/>
      <c r="WPG816" s="257"/>
      <c r="WPH816" s="257"/>
      <c r="WPI816" s="257"/>
      <c r="WPJ816" s="257"/>
      <c r="WPK816" s="257"/>
      <c r="WPL816" s="257"/>
      <c r="WPM816" s="257"/>
      <c r="WPN816" s="257"/>
      <c r="WPO816" s="257"/>
      <c r="WPP816" s="257"/>
      <c r="WPQ816" s="257"/>
      <c r="WPR816" s="257"/>
      <c r="WPS816" s="257"/>
      <c r="WPT816" s="257"/>
      <c r="WPU816" s="257"/>
      <c r="WPV816" s="257"/>
      <c r="WPW816" s="257"/>
      <c r="WPX816" s="257"/>
      <c r="WPY816" s="257"/>
      <c r="WPZ816" s="257"/>
      <c r="WQA816" s="257"/>
      <c r="WQB816" s="257"/>
      <c r="WQC816" s="257"/>
      <c r="WQD816" s="257"/>
      <c r="WQE816" s="257"/>
      <c r="WQF816" s="257"/>
      <c r="WQG816" s="257"/>
      <c r="WQH816" s="257"/>
      <c r="WQI816" s="257"/>
      <c r="WQJ816" s="257"/>
      <c r="WQK816" s="257"/>
      <c r="WQL816" s="257"/>
      <c r="WQM816" s="257"/>
      <c r="WQN816" s="257"/>
      <c r="WQO816" s="257"/>
      <c r="WQP816" s="257"/>
      <c r="WQQ816" s="257"/>
      <c r="WQR816" s="257"/>
      <c r="WQS816" s="257"/>
      <c r="WQT816" s="257"/>
      <c r="WQU816" s="257"/>
      <c r="WQV816" s="257"/>
      <c r="WQW816" s="257"/>
      <c r="WQX816" s="257"/>
      <c r="WQY816" s="257"/>
      <c r="WQZ816" s="257"/>
      <c r="WRA816" s="257"/>
      <c r="WRB816" s="257"/>
      <c r="WRC816" s="257"/>
      <c r="WRD816" s="257"/>
      <c r="WRE816" s="257"/>
      <c r="WRF816" s="257"/>
      <c r="WRG816" s="257"/>
      <c r="WRH816" s="257"/>
      <c r="WRI816" s="257"/>
      <c r="WRJ816" s="257"/>
      <c r="WRK816" s="257"/>
      <c r="WRL816" s="257"/>
      <c r="WRM816" s="257"/>
      <c r="WRN816" s="257"/>
      <c r="WRO816" s="257"/>
      <c r="WRP816" s="257"/>
      <c r="WRQ816" s="257"/>
      <c r="WRR816" s="257"/>
      <c r="WRS816" s="257"/>
      <c r="WRT816" s="257"/>
      <c r="WRU816" s="257"/>
      <c r="WRV816" s="257"/>
      <c r="WRW816" s="257"/>
      <c r="WRX816" s="257"/>
      <c r="WRY816" s="257"/>
      <c r="WRZ816" s="257"/>
      <c r="WSA816" s="257"/>
      <c r="WSB816" s="257"/>
      <c r="WSC816" s="257"/>
      <c r="WSD816" s="257"/>
      <c r="WSE816" s="257"/>
      <c r="WSF816" s="257"/>
      <c r="WSG816" s="257"/>
      <c r="WSH816" s="257"/>
      <c r="WSI816" s="257"/>
      <c r="WSJ816" s="257"/>
      <c r="WSK816" s="257"/>
      <c r="WSL816" s="257"/>
      <c r="WSM816" s="257"/>
      <c r="WSN816" s="257"/>
      <c r="WSO816" s="257"/>
      <c r="WSP816" s="257"/>
      <c r="WSQ816" s="257"/>
      <c r="WSR816" s="257"/>
      <c r="WSS816" s="257"/>
      <c r="WST816" s="257"/>
      <c r="WSU816" s="257"/>
      <c r="WSV816" s="257"/>
      <c r="WSW816" s="257"/>
      <c r="WSX816" s="257"/>
      <c r="WSY816" s="257"/>
      <c r="WSZ816" s="257"/>
      <c r="WTA816" s="257"/>
      <c r="WTB816" s="257"/>
      <c r="WTC816" s="257"/>
      <c r="WTD816" s="257"/>
      <c r="WTE816" s="257"/>
      <c r="WTF816" s="257"/>
      <c r="WTG816" s="257"/>
      <c r="WTH816" s="257"/>
      <c r="WTI816" s="257"/>
      <c r="WTJ816" s="257"/>
      <c r="WTK816" s="257"/>
      <c r="WTL816" s="257"/>
      <c r="WTM816" s="257"/>
      <c r="WTN816" s="257"/>
      <c r="WTO816" s="257"/>
      <c r="WTP816" s="257"/>
      <c r="WTQ816" s="257"/>
      <c r="WTR816" s="257"/>
      <c r="WTS816" s="257"/>
      <c r="WTT816" s="257"/>
      <c r="WTU816" s="257"/>
      <c r="WTV816" s="257"/>
      <c r="WTW816" s="257"/>
      <c r="WTX816" s="257"/>
      <c r="WTY816" s="257"/>
      <c r="WTZ816" s="257"/>
      <c r="WUA816" s="257"/>
      <c r="WUB816" s="257"/>
      <c r="WUC816" s="257"/>
      <c r="WUD816" s="257"/>
      <c r="WUE816" s="257"/>
      <c r="WUF816" s="257"/>
      <c r="WUG816" s="257"/>
      <c r="WUH816" s="257"/>
      <c r="WUI816" s="257"/>
      <c r="WUJ816" s="257"/>
      <c r="WUK816" s="257"/>
      <c r="WUL816" s="257"/>
      <c r="WUM816" s="257"/>
      <c r="WUN816" s="257"/>
      <c r="WUO816" s="257"/>
      <c r="WUP816" s="257"/>
      <c r="WUQ816" s="257"/>
      <c r="WUR816" s="257"/>
      <c r="WUS816" s="257"/>
      <c r="WUT816" s="257"/>
      <c r="WUU816" s="257"/>
      <c r="WUV816" s="257"/>
      <c r="WUW816" s="257"/>
      <c r="WUX816" s="257"/>
      <c r="WUY816" s="257"/>
      <c r="WUZ816" s="257"/>
      <c r="WVA816" s="257"/>
      <c r="WVB816" s="257"/>
      <c r="WVC816" s="257"/>
      <c r="WVD816" s="257"/>
      <c r="WVE816" s="257"/>
      <c r="WVF816" s="257"/>
      <c r="WVG816" s="257"/>
      <c r="WVH816" s="257"/>
      <c r="WVI816" s="257"/>
      <c r="WVJ816" s="257"/>
      <c r="WVK816" s="257"/>
      <c r="WVL816" s="257"/>
      <c r="WVM816" s="257"/>
      <c r="WVN816" s="257"/>
      <c r="WVO816" s="257"/>
      <c r="WVP816" s="257"/>
      <c r="WVQ816" s="257"/>
      <c r="WVR816" s="257"/>
      <c r="WVS816" s="257"/>
      <c r="WVT816" s="257"/>
      <c r="WVU816" s="257"/>
      <c r="WVV816" s="257"/>
      <c r="WVW816" s="257"/>
      <c r="WVX816" s="257"/>
      <c r="WVY816" s="257"/>
      <c r="WVZ816" s="257"/>
      <c r="WWA816" s="257"/>
      <c r="WWB816" s="257"/>
      <c r="WWC816" s="257"/>
      <c r="WWD816" s="257"/>
      <c r="WWE816" s="257"/>
      <c r="WWF816" s="257"/>
      <c r="WWG816" s="257"/>
      <c r="WWH816" s="257"/>
      <c r="WWI816" s="257"/>
      <c r="WWJ816" s="257"/>
      <c r="WWK816" s="257"/>
      <c r="WWL816" s="257"/>
      <c r="WWM816" s="257"/>
      <c r="WWN816" s="257"/>
      <c r="WWO816" s="257"/>
      <c r="WWP816" s="257"/>
      <c r="WWQ816" s="257"/>
      <c r="WWR816" s="257"/>
      <c r="WWS816" s="257"/>
      <c r="WWT816" s="257"/>
      <c r="WWU816" s="257"/>
      <c r="WWV816" s="257"/>
      <c r="WWW816" s="257"/>
      <c r="WWX816" s="257"/>
      <c r="WWY816" s="257"/>
      <c r="WWZ816" s="257"/>
      <c r="WXA816" s="257"/>
      <c r="WXB816" s="257"/>
      <c r="WXC816" s="257"/>
      <c r="WXD816" s="257"/>
      <c r="WXE816" s="257"/>
      <c r="WXF816" s="257"/>
      <c r="WXG816" s="257"/>
      <c r="WXH816" s="257"/>
      <c r="WXI816" s="257"/>
      <c r="WXJ816" s="257"/>
      <c r="WXK816" s="257"/>
      <c r="WXL816" s="257"/>
      <c r="WXM816" s="257"/>
      <c r="WXN816" s="257"/>
      <c r="WXO816" s="257"/>
      <c r="WXP816" s="257"/>
      <c r="WXQ816" s="257"/>
      <c r="WXR816" s="257"/>
      <c r="WXS816" s="257"/>
      <c r="WXT816" s="257"/>
      <c r="WXU816" s="257"/>
      <c r="WXV816" s="257"/>
      <c r="WXW816" s="257"/>
      <c r="WXX816" s="257"/>
      <c r="WXY816" s="257"/>
      <c r="WXZ816" s="257"/>
    </row>
    <row r="817" spans="2:16198" ht="35.25">
      <c r="B817" s="258">
        <v>1</v>
      </c>
      <c r="C817" s="239" t="s">
        <v>16248</v>
      </c>
      <c r="D817" s="233">
        <v>1981</v>
      </c>
      <c r="E817" s="233"/>
      <c r="F817" s="219" t="s">
        <v>17191</v>
      </c>
      <c r="G817" s="233">
        <v>3</v>
      </c>
      <c r="H817" s="233">
        <v>2</v>
      </c>
      <c r="I817" s="234">
        <v>3234.9</v>
      </c>
      <c r="J817" s="234">
        <v>1996</v>
      </c>
      <c r="K817" s="234">
        <v>1996</v>
      </c>
      <c r="L817" s="225">
        <v>63</v>
      </c>
      <c r="M817" s="233" t="s">
        <v>17049</v>
      </c>
      <c r="N817" s="233" t="s">
        <v>17087</v>
      </c>
      <c r="O817" s="233" t="s">
        <v>17053</v>
      </c>
      <c r="P817" s="234">
        <v>7378170</v>
      </c>
      <c r="Q817" s="237"/>
      <c r="R817" s="234">
        <v>6544274.5499999998</v>
      </c>
      <c r="S817" s="234">
        <v>344435.5</v>
      </c>
      <c r="T817" s="234">
        <f>P817-R817-S817</f>
        <v>489459.95000000019</v>
      </c>
      <c r="U817" s="220">
        <f t="shared" si="475"/>
        <v>2280.8031160159508</v>
      </c>
      <c r="V817" s="237">
        <v>3770.81</v>
      </c>
    </row>
    <row r="818" spans="2:16198" s="256" customFormat="1" ht="35.25">
      <c r="B818" s="228" t="s">
        <v>71</v>
      </c>
      <c r="C818" s="246"/>
      <c r="D818" s="219" t="s">
        <v>17027</v>
      </c>
      <c r="E818" s="219" t="s">
        <v>17027</v>
      </c>
      <c r="F818" s="219" t="s">
        <v>17027</v>
      </c>
      <c r="G818" s="219" t="s">
        <v>17027</v>
      </c>
      <c r="H818" s="219" t="s">
        <v>17027</v>
      </c>
      <c r="I818" s="224">
        <f>I819+I820+I821</f>
        <v>3721.3999999999996</v>
      </c>
      <c r="J818" s="224">
        <f t="shared" ref="J818:L818" si="478">J819+J820+J821</f>
        <v>2913.85</v>
      </c>
      <c r="K818" s="224">
        <f t="shared" si="478"/>
        <v>2913.85</v>
      </c>
      <c r="L818" s="225">
        <f t="shared" si="478"/>
        <v>200</v>
      </c>
      <c r="M818" s="219" t="s">
        <v>17027</v>
      </c>
      <c r="N818" s="219" t="s">
        <v>17027</v>
      </c>
      <c r="O818" s="222" t="s">
        <v>17027</v>
      </c>
      <c r="P818" s="226">
        <f>P819+P820+P821</f>
        <v>20502221.879999999</v>
      </c>
      <c r="Q818" s="224">
        <f t="shared" ref="Q818:T818" si="479">Q819+Q820+Q821</f>
        <v>0</v>
      </c>
      <c r="R818" s="224">
        <f t="shared" si="479"/>
        <v>16904036.550000001</v>
      </c>
      <c r="S818" s="224">
        <f t="shared" si="479"/>
        <v>889700.28</v>
      </c>
      <c r="T818" s="224">
        <f t="shared" si="479"/>
        <v>2708485.05</v>
      </c>
      <c r="U818" s="220">
        <f t="shared" si="475"/>
        <v>5509.2765840812599</v>
      </c>
      <c r="V818" s="227">
        <f>MAX(V819:V821)</f>
        <v>9027.48</v>
      </c>
      <c r="W818" s="257"/>
      <c r="X818" s="257"/>
      <c r="Y818" s="257"/>
      <c r="Z818" s="257"/>
      <c r="AA818" s="257"/>
      <c r="AB818" s="257"/>
      <c r="AC818" s="257"/>
      <c r="AD818" s="257"/>
      <c r="AE818" s="257"/>
      <c r="AF818" s="257"/>
      <c r="AG818" s="257"/>
      <c r="AH818" s="257"/>
      <c r="AI818" s="257"/>
      <c r="AJ818" s="257"/>
      <c r="AK818" s="257"/>
      <c r="AL818" s="257"/>
      <c r="AM818" s="257"/>
      <c r="AN818" s="257"/>
      <c r="AO818" s="257"/>
      <c r="AP818" s="257"/>
      <c r="AQ818" s="257"/>
      <c r="AR818" s="257"/>
      <c r="AS818" s="257"/>
      <c r="AT818" s="257"/>
      <c r="AU818" s="257"/>
      <c r="AV818" s="257"/>
      <c r="AW818" s="257"/>
      <c r="AX818" s="257"/>
      <c r="AY818" s="257"/>
      <c r="AZ818" s="257"/>
      <c r="BA818" s="257"/>
      <c r="BB818" s="257"/>
      <c r="BC818" s="257"/>
      <c r="BD818" s="257"/>
      <c r="BE818" s="257"/>
      <c r="BF818" s="257"/>
      <c r="BG818" s="257"/>
      <c r="BH818" s="257"/>
      <c r="BI818" s="257"/>
      <c r="BJ818" s="257"/>
      <c r="BK818" s="257"/>
      <c r="BL818" s="257"/>
      <c r="BM818" s="257"/>
      <c r="BN818" s="257"/>
      <c r="BO818" s="257"/>
      <c r="BP818" s="257"/>
      <c r="BQ818" s="257"/>
      <c r="BR818" s="257"/>
      <c r="BS818" s="257"/>
      <c r="BT818" s="257"/>
      <c r="BU818" s="257"/>
      <c r="BV818" s="257"/>
      <c r="BW818" s="257"/>
      <c r="BX818" s="257"/>
      <c r="BY818" s="257"/>
      <c r="BZ818" s="257"/>
      <c r="CA818" s="257"/>
      <c r="CB818" s="257"/>
      <c r="CC818" s="257"/>
      <c r="CD818" s="257"/>
      <c r="CE818" s="257"/>
      <c r="CF818" s="257"/>
      <c r="CG818" s="257"/>
      <c r="CH818" s="257"/>
      <c r="CI818" s="257"/>
      <c r="CJ818" s="257"/>
      <c r="CK818" s="257"/>
      <c r="CL818" s="257"/>
      <c r="CM818" s="257"/>
      <c r="CN818" s="257"/>
      <c r="CO818" s="257"/>
      <c r="CP818" s="257"/>
      <c r="CQ818" s="257"/>
      <c r="CR818" s="257"/>
      <c r="CS818" s="257"/>
      <c r="CT818" s="257"/>
      <c r="CU818" s="257"/>
      <c r="CV818" s="257"/>
      <c r="CW818" s="257"/>
      <c r="CX818" s="257"/>
      <c r="CY818" s="257"/>
      <c r="CZ818" s="257"/>
      <c r="DA818" s="257"/>
      <c r="DB818" s="257"/>
      <c r="DC818" s="257"/>
      <c r="DD818" s="257"/>
      <c r="DE818" s="257"/>
      <c r="DF818" s="257"/>
      <c r="DG818" s="257"/>
      <c r="DH818" s="257"/>
      <c r="DI818" s="257"/>
      <c r="DJ818" s="257"/>
      <c r="DK818" s="257"/>
      <c r="DL818" s="257"/>
      <c r="DM818" s="257"/>
      <c r="DN818" s="257"/>
      <c r="DO818" s="257"/>
      <c r="DP818" s="257"/>
      <c r="DQ818" s="257"/>
      <c r="DR818" s="257"/>
      <c r="DS818" s="257"/>
      <c r="DT818" s="257"/>
      <c r="DU818" s="257"/>
      <c r="DV818" s="257"/>
      <c r="DW818" s="257"/>
      <c r="DX818" s="257"/>
      <c r="DY818" s="257"/>
      <c r="DZ818" s="257"/>
      <c r="EA818" s="257"/>
      <c r="EB818" s="257"/>
      <c r="EC818" s="257"/>
      <c r="ED818" s="257"/>
      <c r="EE818" s="257"/>
      <c r="EF818" s="257"/>
      <c r="EG818" s="257"/>
      <c r="EH818" s="257"/>
      <c r="EI818" s="257"/>
      <c r="EJ818" s="257"/>
      <c r="EK818" s="257"/>
      <c r="EL818" s="257"/>
      <c r="EM818" s="257"/>
      <c r="EN818" s="257"/>
      <c r="EO818" s="257"/>
      <c r="EP818" s="257"/>
      <c r="EQ818" s="257"/>
      <c r="ER818" s="257"/>
      <c r="ES818" s="257"/>
      <c r="ET818" s="257"/>
      <c r="EU818" s="257"/>
      <c r="EV818" s="257"/>
      <c r="EW818" s="257"/>
      <c r="EX818" s="257"/>
      <c r="EY818" s="257"/>
      <c r="EZ818" s="257"/>
      <c r="FA818" s="257"/>
      <c r="FB818" s="257"/>
      <c r="FC818" s="257"/>
      <c r="FD818" s="257"/>
      <c r="FE818" s="257"/>
      <c r="FF818" s="257"/>
      <c r="FG818" s="257"/>
      <c r="FH818" s="257"/>
      <c r="FI818" s="257"/>
      <c r="FJ818" s="257"/>
      <c r="FK818" s="257"/>
      <c r="FL818" s="257"/>
      <c r="FM818" s="257"/>
      <c r="FN818" s="257"/>
      <c r="FO818" s="257"/>
      <c r="FP818" s="257"/>
      <c r="FQ818" s="257"/>
      <c r="FR818" s="257"/>
      <c r="FS818" s="257"/>
      <c r="FT818" s="257"/>
      <c r="FU818" s="257"/>
      <c r="FV818" s="257"/>
      <c r="FW818" s="257"/>
      <c r="FX818" s="257"/>
      <c r="FY818" s="257"/>
      <c r="FZ818" s="257"/>
      <c r="GA818" s="257"/>
      <c r="GB818" s="257"/>
      <c r="GC818" s="257"/>
      <c r="GD818" s="257"/>
      <c r="GE818" s="257"/>
      <c r="GF818" s="257"/>
      <c r="GG818" s="257"/>
      <c r="GH818" s="257"/>
      <c r="GI818" s="257"/>
      <c r="GJ818" s="257"/>
      <c r="GK818" s="257"/>
      <c r="GL818" s="257"/>
      <c r="GM818" s="257"/>
      <c r="GN818" s="257"/>
      <c r="GO818" s="257"/>
      <c r="GP818" s="257"/>
      <c r="GQ818" s="257"/>
      <c r="GR818" s="257"/>
      <c r="GS818" s="257"/>
      <c r="GT818" s="257"/>
      <c r="GU818" s="257"/>
      <c r="GV818" s="257"/>
      <c r="GW818" s="257"/>
      <c r="GX818" s="257"/>
      <c r="GY818" s="257"/>
      <c r="GZ818" s="257"/>
      <c r="HA818" s="257"/>
      <c r="HB818" s="257"/>
      <c r="HC818" s="257"/>
      <c r="HD818" s="257"/>
      <c r="HE818" s="257"/>
      <c r="HF818" s="257"/>
      <c r="HG818" s="257"/>
      <c r="HH818" s="257"/>
      <c r="HI818" s="257"/>
      <c r="HJ818" s="257"/>
      <c r="HK818" s="257"/>
      <c r="HL818" s="257"/>
      <c r="HM818" s="257"/>
      <c r="HN818" s="257"/>
      <c r="HO818" s="257"/>
      <c r="HP818" s="257"/>
      <c r="HQ818" s="257"/>
      <c r="HR818" s="257"/>
      <c r="HS818" s="257"/>
      <c r="HT818" s="257"/>
      <c r="HU818" s="257"/>
      <c r="HV818" s="257"/>
      <c r="HW818" s="257"/>
      <c r="HX818" s="257"/>
      <c r="HY818" s="257"/>
      <c r="HZ818" s="257"/>
      <c r="IA818" s="257"/>
      <c r="IB818" s="257"/>
      <c r="IC818" s="257"/>
      <c r="ID818" s="257"/>
      <c r="IE818" s="257"/>
      <c r="IF818" s="257"/>
      <c r="IG818" s="257"/>
      <c r="IH818" s="257"/>
      <c r="II818" s="257"/>
      <c r="IJ818" s="257"/>
      <c r="IK818" s="257"/>
      <c r="IL818" s="257"/>
      <c r="IM818" s="257"/>
      <c r="IN818" s="257"/>
      <c r="IO818" s="257"/>
      <c r="IP818" s="257"/>
      <c r="IQ818" s="257"/>
      <c r="IR818" s="257"/>
      <c r="IS818" s="257"/>
      <c r="IT818" s="257"/>
      <c r="IU818" s="257"/>
      <c r="IV818" s="257"/>
      <c r="IW818" s="257"/>
      <c r="IX818" s="257"/>
      <c r="IY818" s="257"/>
      <c r="IZ818" s="257"/>
      <c r="JA818" s="257"/>
      <c r="JB818" s="257"/>
      <c r="JC818" s="257"/>
      <c r="JD818" s="257"/>
      <c r="JE818" s="257"/>
      <c r="JF818" s="257"/>
      <c r="JG818" s="257"/>
      <c r="JH818" s="257"/>
      <c r="JI818" s="257"/>
      <c r="JJ818" s="257"/>
      <c r="JK818" s="257"/>
      <c r="JL818" s="257"/>
      <c r="JM818" s="257"/>
      <c r="JN818" s="257"/>
      <c r="JO818" s="257"/>
      <c r="JP818" s="257"/>
      <c r="JQ818" s="257"/>
      <c r="JR818" s="257"/>
      <c r="JS818" s="257"/>
      <c r="JT818" s="257"/>
      <c r="JU818" s="257"/>
      <c r="JV818" s="257"/>
      <c r="JW818" s="257"/>
      <c r="JX818" s="257"/>
      <c r="JY818" s="257"/>
      <c r="JZ818" s="257"/>
      <c r="KA818" s="257"/>
      <c r="KB818" s="257"/>
      <c r="KC818" s="257"/>
      <c r="KD818" s="257"/>
      <c r="KE818" s="257"/>
      <c r="KF818" s="257"/>
      <c r="KG818" s="257"/>
      <c r="KH818" s="257"/>
      <c r="KI818" s="257"/>
      <c r="KJ818" s="257"/>
      <c r="KK818" s="257"/>
      <c r="KL818" s="257"/>
      <c r="KM818" s="257"/>
      <c r="KN818" s="257"/>
      <c r="KO818" s="257"/>
      <c r="KP818" s="257"/>
      <c r="KQ818" s="257"/>
      <c r="KR818" s="257"/>
      <c r="KS818" s="257"/>
      <c r="KT818" s="257"/>
      <c r="KU818" s="257"/>
      <c r="KV818" s="257"/>
      <c r="KW818" s="257"/>
      <c r="KX818" s="257"/>
      <c r="KY818" s="257"/>
      <c r="KZ818" s="257"/>
      <c r="LA818" s="257"/>
      <c r="LB818" s="257"/>
      <c r="LC818" s="257"/>
      <c r="LD818" s="257"/>
      <c r="LE818" s="257"/>
      <c r="LF818" s="257"/>
      <c r="LG818" s="257"/>
      <c r="LH818" s="257"/>
      <c r="LI818" s="257"/>
      <c r="LJ818" s="257"/>
      <c r="LK818" s="257"/>
      <c r="LL818" s="257"/>
      <c r="LM818" s="257"/>
      <c r="LN818" s="257"/>
      <c r="LO818" s="257"/>
      <c r="LP818" s="257"/>
      <c r="LQ818" s="257"/>
      <c r="LR818" s="257"/>
      <c r="LS818" s="257"/>
      <c r="LT818" s="257"/>
      <c r="LU818" s="257"/>
      <c r="LV818" s="257"/>
      <c r="LW818" s="257"/>
      <c r="LX818" s="257"/>
      <c r="LY818" s="257"/>
      <c r="LZ818" s="257"/>
      <c r="MA818" s="257"/>
      <c r="MB818" s="257"/>
      <c r="MC818" s="257"/>
      <c r="MD818" s="257"/>
      <c r="ME818" s="257"/>
      <c r="MF818" s="257"/>
      <c r="MG818" s="257"/>
      <c r="MH818" s="257"/>
      <c r="MI818" s="257"/>
      <c r="MJ818" s="257"/>
      <c r="MK818" s="257"/>
      <c r="ML818" s="257"/>
      <c r="MM818" s="257"/>
      <c r="MN818" s="257"/>
      <c r="MO818" s="257"/>
      <c r="MP818" s="257"/>
      <c r="MQ818" s="257"/>
      <c r="MR818" s="257"/>
      <c r="MS818" s="257"/>
      <c r="MT818" s="257"/>
      <c r="MU818" s="257"/>
      <c r="MV818" s="257"/>
      <c r="MW818" s="257"/>
      <c r="MX818" s="257"/>
      <c r="MY818" s="257"/>
      <c r="MZ818" s="257"/>
      <c r="NA818" s="257"/>
      <c r="NB818" s="257"/>
      <c r="NC818" s="257"/>
      <c r="ND818" s="257"/>
      <c r="NE818" s="257"/>
      <c r="NF818" s="257"/>
      <c r="NG818" s="257"/>
      <c r="NH818" s="257"/>
      <c r="NI818" s="257"/>
      <c r="NJ818" s="257"/>
      <c r="NK818" s="257"/>
      <c r="NL818" s="257"/>
      <c r="NM818" s="257"/>
      <c r="NN818" s="257"/>
      <c r="NO818" s="257"/>
      <c r="NP818" s="257"/>
      <c r="NQ818" s="257"/>
      <c r="NR818" s="257"/>
      <c r="NS818" s="257"/>
      <c r="NT818" s="257"/>
      <c r="NU818" s="257"/>
      <c r="NV818" s="257"/>
      <c r="NW818" s="257"/>
      <c r="NX818" s="257"/>
      <c r="NY818" s="257"/>
      <c r="NZ818" s="257"/>
      <c r="OA818" s="257"/>
      <c r="OB818" s="257"/>
      <c r="OC818" s="257"/>
      <c r="OD818" s="257"/>
      <c r="OE818" s="257"/>
      <c r="OF818" s="257"/>
      <c r="OG818" s="257"/>
      <c r="OH818" s="257"/>
      <c r="OI818" s="257"/>
      <c r="OJ818" s="257"/>
      <c r="OK818" s="257"/>
      <c r="OL818" s="257"/>
      <c r="OM818" s="257"/>
      <c r="ON818" s="257"/>
      <c r="OO818" s="257"/>
      <c r="OP818" s="257"/>
      <c r="OQ818" s="257"/>
      <c r="OR818" s="257"/>
      <c r="OS818" s="257"/>
      <c r="OT818" s="257"/>
      <c r="OU818" s="257"/>
      <c r="OV818" s="257"/>
      <c r="OW818" s="257"/>
      <c r="OX818" s="257"/>
      <c r="OY818" s="257"/>
      <c r="OZ818" s="257"/>
      <c r="PA818" s="257"/>
      <c r="PB818" s="257"/>
      <c r="PC818" s="257"/>
      <c r="PD818" s="257"/>
      <c r="PE818" s="257"/>
      <c r="PF818" s="257"/>
      <c r="PG818" s="257"/>
      <c r="PH818" s="257"/>
      <c r="PI818" s="257"/>
      <c r="PJ818" s="257"/>
      <c r="PK818" s="257"/>
      <c r="PL818" s="257"/>
      <c r="PM818" s="257"/>
      <c r="PN818" s="257"/>
      <c r="PO818" s="257"/>
      <c r="PP818" s="257"/>
      <c r="PQ818" s="257"/>
      <c r="PR818" s="257"/>
      <c r="PS818" s="257"/>
      <c r="PT818" s="257"/>
      <c r="PU818" s="257"/>
      <c r="PV818" s="257"/>
      <c r="PW818" s="257"/>
      <c r="PX818" s="257"/>
      <c r="PY818" s="257"/>
      <c r="PZ818" s="257"/>
      <c r="QA818" s="257"/>
      <c r="QB818" s="257"/>
      <c r="QC818" s="257"/>
      <c r="QD818" s="257"/>
      <c r="QE818" s="257"/>
      <c r="QF818" s="257"/>
      <c r="QG818" s="257"/>
      <c r="QH818" s="257"/>
      <c r="QI818" s="257"/>
      <c r="QJ818" s="257"/>
      <c r="QK818" s="257"/>
      <c r="QL818" s="257"/>
      <c r="QM818" s="257"/>
      <c r="QN818" s="257"/>
      <c r="QO818" s="257"/>
      <c r="QP818" s="257"/>
      <c r="QQ818" s="257"/>
      <c r="QR818" s="257"/>
      <c r="QS818" s="257"/>
      <c r="QT818" s="257"/>
      <c r="QU818" s="257"/>
      <c r="QV818" s="257"/>
      <c r="QW818" s="257"/>
      <c r="QX818" s="257"/>
      <c r="QY818" s="257"/>
      <c r="QZ818" s="257"/>
      <c r="RA818" s="257"/>
      <c r="RB818" s="257"/>
      <c r="RC818" s="257"/>
      <c r="RD818" s="257"/>
      <c r="RE818" s="257"/>
      <c r="RF818" s="257"/>
      <c r="RG818" s="257"/>
      <c r="RH818" s="257"/>
      <c r="RI818" s="257"/>
      <c r="RJ818" s="257"/>
      <c r="RK818" s="257"/>
      <c r="RL818" s="257"/>
      <c r="RM818" s="257"/>
      <c r="RN818" s="257"/>
      <c r="RO818" s="257"/>
      <c r="RP818" s="257"/>
      <c r="RQ818" s="257"/>
      <c r="RR818" s="257"/>
      <c r="RS818" s="257"/>
      <c r="RT818" s="257"/>
      <c r="RU818" s="257"/>
      <c r="RV818" s="257"/>
      <c r="RW818" s="257"/>
      <c r="RX818" s="257"/>
      <c r="RY818" s="257"/>
      <c r="RZ818" s="257"/>
      <c r="SA818" s="257"/>
      <c r="SB818" s="257"/>
      <c r="SC818" s="257"/>
      <c r="SD818" s="257"/>
      <c r="SE818" s="257"/>
      <c r="SF818" s="257"/>
      <c r="SG818" s="257"/>
      <c r="SH818" s="257"/>
      <c r="SI818" s="257"/>
      <c r="SJ818" s="257"/>
      <c r="SK818" s="257"/>
      <c r="SL818" s="257"/>
      <c r="SM818" s="257"/>
      <c r="SN818" s="257"/>
      <c r="SO818" s="257"/>
      <c r="SP818" s="257"/>
      <c r="SQ818" s="257"/>
      <c r="SR818" s="257"/>
      <c r="SS818" s="257"/>
      <c r="ST818" s="257"/>
      <c r="SU818" s="257"/>
      <c r="SV818" s="257"/>
      <c r="SW818" s="257"/>
      <c r="SX818" s="257"/>
      <c r="SY818" s="257"/>
      <c r="SZ818" s="257"/>
      <c r="TA818" s="257"/>
      <c r="TB818" s="257"/>
      <c r="TC818" s="257"/>
      <c r="TD818" s="257"/>
      <c r="TE818" s="257"/>
      <c r="TF818" s="257"/>
      <c r="TG818" s="257"/>
      <c r="TH818" s="257"/>
      <c r="TI818" s="257"/>
      <c r="TJ818" s="257"/>
      <c r="TK818" s="257"/>
      <c r="TL818" s="257"/>
      <c r="TM818" s="257"/>
      <c r="TN818" s="257"/>
      <c r="TO818" s="257"/>
      <c r="TP818" s="257"/>
      <c r="TQ818" s="257"/>
      <c r="TR818" s="257"/>
      <c r="TS818" s="257"/>
      <c r="TT818" s="257"/>
      <c r="TU818" s="257"/>
      <c r="TV818" s="257"/>
      <c r="TW818" s="257"/>
      <c r="TX818" s="257"/>
      <c r="TY818" s="257"/>
      <c r="TZ818" s="257"/>
      <c r="UA818" s="257"/>
      <c r="UB818" s="257"/>
      <c r="UC818" s="257"/>
      <c r="UD818" s="257"/>
      <c r="UE818" s="257"/>
      <c r="UF818" s="257"/>
      <c r="UG818" s="257"/>
      <c r="UH818" s="257"/>
      <c r="UI818" s="257"/>
      <c r="UJ818" s="257"/>
      <c r="UK818" s="257"/>
      <c r="UL818" s="257"/>
      <c r="UM818" s="257"/>
      <c r="UN818" s="257"/>
      <c r="UO818" s="257"/>
      <c r="UP818" s="257"/>
      <c r="UQ818" s="257"/>
      <c r="UR818" s="257"/>
      <c r="US818" s="257"/>
      <c r="UT818" s="257"/>
      <c r="UU818" s="257"/>
      <c r="UV818" s="257"/>
      <c r="UW818" s="257"/>
      <c r="UX818" s="257"/>
      <c r="UY818" s="257"/>
      <c r="UZ818" s="257"/>
      <c r="VA818" s="257"/>
      <c r="VB818" s="257"/>
      <c r="VC818" s="257"/>
      <c r="VD818" s="257"/>
      <c r="VE818" s="257"/>
      <c r="VF818" s="257"/>
      <c r="VG818" s="257"/>
      <c r="VH818" s="257"/>
      <c r="VI818" s="257"/>
      <c r="VJ818" s="257"/>
      <c r="VK818" s="257"/>
      <c r="VL818" s="257"/>
      <c r="VM818" s="257"/>
      <c r="VN818" s="257"/>
      <c r="VO818" s="257"/>
      <c r="VP818" s="257"/>
      <c r="VQ818" s="257"/>
      <c r="VR818" s="257"/>
      <c r="VS818" s="257"/>
      <c r="VT818" s="257"/>
      <c r="VU818" s="257"/>
      <c r="VV818" s="257"/>
      <c r="VW818" s="257"/>
      <c r="VX818" s="257"/>
      <c r="VY818" s="257"/>
      <c r="VZ818" s="257"/>
      <c r="WA818" s="257"/>
      <c r="WB818" s="257"/>
      <c r="WC818" s="257"/>
      <c r="WD818" s="257"/>
      <c r="WE818" s="257"/>
      <c r="WF818" s="257"/>
      <c r="WG818" s="257"/>
      <c r="WH818" s="257"/>
      <c r="WI818" s="257"/>
      <c r="WJ818" s="257"/>
      <c r="WK818" s="257"/>
      <c r="WL818" s="257"/>
      <c r="WM818" s="257"/>
      <c r="WN818" s="257"/>
      <c r="WO818" s="257"/>
      <c r="WP818" s="257"/>
      <c r="WQ818" s="257"/>
      <c r="WR818" s="257"/>
      <c r="WS818" s="257"/>
      <c r="WT818" s="257"/>
      <c r="WU818" s="257"/>
      <c r="WV818" s="257"/>
      <c r="WW818" s="257"/>
      <c r="WX818" s="257"/>
      <c r="WY818" s="257"/>
      <c r="WZ818" s="257"/>
      <c r="XA818" s="257"/>
      <c r="XB818" s="257"/>
      <c r="XC818" s="257"/>
      <c r="XD818" s="257"/>
      <c r="XE818" s="257"/>
      <c r="XF818" s="257"/>
      <c r="XG818" s="257"/>
      <c r="XH818" s="257"/>
      <c r="XI818" s="257"/>
      <c r="XJ818" s="257"/>
      <c r="XK818" s="257"/>
      <c r="XL818" s="257"/>
      <c r="XM818" s="257"/>
      <c r="XN818" s="257"/>
      <c r="XO818" s="257"/>
      <c r="XP818" s="257"/>
      <c r="XQ818" s="257"/>
      <c r="XR818" s="257"/>
      <c r="XS818" s="257"/>
      <c r="XT818" s="257"/>
      <c r="XU818" s="257"/>
      <c r="XV818" s="257"/>
      <c r="XW818" s="257"/>
      <c r="XX818" s="257"/>
      <c r="XY818" s="257"/>
      <c r="XZ818" s="257"/>
      <c r="YA818" s="257"/>
      <c r="YB818" s="257"/>
      <c r="YC818" s="257"/>
      <c r="YD818" s="257"/>
      <c r="YE818" s="257"/>
      <c r="YF818" s="257"/>
      <c r="YG818" s="257"/>
      <c r="YH818" s="257"/>
      <c r="YI818" s="257"/>
      <c r="YJ818" s="257"/>
      <c r="YK818" s="257"/>
      <c r="YL818" s="257"/>
      <c r="YM818" s="257"/>
      <c r="YN818" s="257"/>
      <c r="YO818" s="257"/>
      <c r="YP818" s="257"/>
      <c r="YQ818" s="257"/>
      <c r="YR818" s="257"/>
      <c r="YS818" s="257"/>
      <c r="YT818" s="257"/>
      <c r="YU818" s="257"/>
      <c r="YV818" s="257"/>
      <c r="YW818" s="257"/>
      <c r="YX818" s="257"/>
      <c r="YY818" s="257"/>
      <c r="YZ818" s="257"/>
      <c r="ZA818" s="257"/>
      <c r="ZB818" s="257"/>
      <c r="ZC818" s="257"/>
      <c r="ZD818" s="257"/>
      <c r="ZE818" s="257"/>
      <c r="ZF818" s="257"/>
      <c r="ZG818" s="257"/>
      <c r="ZH818" s="257"/>
      <c r="ZI818" s="257"/>
      <c r="ZJ818" s="257"/>
      <c r="ZK818" s="257"/>
      <c r="ZL818" s="257"/>
      <c r="ZM818" s="257"/>
      <c r="ZN818" s="257"/>
      <c r="ZO818" s="257"/>
      <c r="ZP818" s="257"/>
      <c r="ZQ818" s="257"/>
      <c r="ZR818" s="257"/>
      <c r="ZS818" s="257"/>
      <c r="ZT818" s="257"/>
      <c r="ZU818" s="257"/>
      <c r="ZV818" s="257"/>
      <c r="ZW818" s="257"/>
      <c r="ZX818" s="257"/>
      <c r="ZY818" s="257"/>
      <c r="ZZ818" s="257"/>
      <c r="AAA818" s="257"/>
      <c r="AAB818" s="257"/>
      <c r="AAC818" s="257"/>
      <c r="AAD818" s="257"/>
      <c r="AAE818" s="257"/>
      <c r="AAF818" s="257"/>
      <c r="AAG818" s="257"/>
      <c r="AAH818" s="257"/>
      <c r="AAI818" s="257"/>
      <c r="AAJ818" s="257"/>
      <c r="AAK818" s="257"/>
      <c r="AAL818" s="257"/>
      <c r="AAM818" s="257"/>
      <c r="AAN818" s="257"/>
      <c r="AAO818" s="257"/>
      <c r="AAP818" s="257"/>
      <c r="AAQ818" s="257"/>
      <c r="AAR818" s="257"/>
      <c r="AAS818" s="257"/>
      <c r="AAT818" s="257"/>
      <c r="AAU818" s="257"/>
      <c r="AAV818" s="257"/>
      <c r="AAW818" s="257"/>
      <c r="AAX818" s="257"/>
      <c r="AAY818" s="257"/>
      <c r="AAZ818" s="257"/>
      <c r="ABA818" s="257"/>
      <c r="ABB818" s="257"/>
      <c r="ABC818" s="257"/>
      <c r="ABD818" s="257"/>
      <c r="ABE818" s="257"/>
      <c r="ABF818" s="257"/>
      <c r="ABG818" s="257"/>
      <c r="ABH818" s="257"/>
      <c r="ABI818" s="257"/>
      <c r="ABJ818" s="257"/>
      <c r="ABK818" s="257"/>
      <c r="ABL818" s="257"/>
      <c r="ABM818" s="257"/>
      <c r="ABN818" s="257"/>
      <c r="ABO818" s="257"/>
      <c r="ABP818" s="257"/>
      <c r="ABQ818" s="257"/>
      <c r="ABR818" s="257"/>
      <c r="ABS818" s="257"/>
      <c r="ABT818" s="257"/>
      <c r="ABU818" s="257"/>
      <c r="ABV818" s="257"/>
      <c r="ABW818" s="257"/>
      <c r="ABX818" s="257"/>
      <c r="ABY818" s="257"/>
      <c r="ABZ818" s="257"/>
      <c r="ACA818" s="257"/>
      <c r="ACB818" s="257"/>
      <c r="ACC818" s="257"/>
      <c r="ACD818" s="257"/>
      <c r="ACE818" s="257"/>
      <c r="ACF818" s="257"/>
      <c r="ACG818" s="257"/>
      <c r="ACH818" s="257"/>
      <c r="ACI818" s="257"/>
      <c r="ACJ818" s="257"/>
      <c r="ACK818" s="257"/>
      <c r="ACL818" s="257"/>
      <c r="ACM818" s="257"/>
      <c r="ACN818" s="257"/>
      <c r="ACO818" s="257"/>
      <c r="ACP818" s="257"/>
      <c r="ACQ818" s="257"/>
      <c r="ACR818" s="257"/>
      <c r="ACS818" s="257"/>
      <c r="ACT818" s="257"/>
      <c r="ACU818" s="257"/>
      <c r="ACV818" s="257"/>
      <c r="ACW818" s="257"/>
      <c r="ACX818" s="257"/>
      <c r="ACY818" s="257"/>
      <c r="ACZ818" s="257"/>
      <c r="ADA818" s="257"/>
      <c r="ADB818" s="257"/>
      <c r="ADC818" s="257"/>
      <c r="ADD818" s="257"/>
      <c r="ADE818" s="257"/>
      <c r="ADF818" s="257"/>
      <c r="ADG818" s="257"/>
      <c r="ADH818" s="257"/>
      <c r="ADI818" s="257"/>
      <c r="ADJ818" s="257"/>
      <c r="ADK818" s="257"/>
      <c r="ADL818" s="257"/>
      <c r="ADM818" s="257"/>
      <c r="ADN818" s="257"/>
      <c r="ADO818" s="257"/>
      <c r="ADP818" s="257"/>
      <c r="ADQ818" s="257"/>
      <c r="ADR818" s="257"/>
      <c r="ADS818" s="257"/>
      <c r="ADT818" s="257"/>
      <c r="ADU818" s="257"/>
      <c r="ADV818" s="257"/>
      <c r="ADW818" s="257"/>
      <c r="ADX818" s="257"/>
      <c r="ADY818" s="257"/>
      <c r="ADZ818" s="257"/>
      <c r="AEA818" s="257"/>
      <c r="AEB818" s="257"/>
      <c r="AEC818" s="257"/>
      <c r="AED818" s="257"/>
      <c r="AEE818" s="257"/>
      <c r="AEF818" s="257"/>
      <c r="AEG818" s="257"/>
      <c r="AEH818" s="257"/>
      <c r="AEI818" s="257"/>
      <c r="AEJ818" s="257"/>
      <c r="AEK818" s="257"/>
      <c r="AEL818" s="257"/>
      <c r="AEM818" s="257"/>
      <c r="AEN818" s="257"/>
      <c r="AEO818" s="257"/>
      <c r="AEP818" s="257"/>
      <c r="AEQ818" s="257"/>
      <c r="AER818" s="257"/>
      <c r="AES818" s="257"/>
      <c r="AET818" s="257"/>
      <c r="AEU818" s="257"/>
      <c r="AEV818" s="257"/>
      <c r="AEW818" s="257"/>
      <c r="AEX818" s="257"/>
      <c r="AEY818" s="257"/>
      <c r="AEZ818" s="257"/>
      <c r="AFA818" s="257"/>
      <c r="AFB818" s="257"/>
      <c r="AFC818" s="257"/>
      <c r="AFD818" s="257"/>
      <c r="AFE818" s="257"/>
      <c r="AFF818" s="257"/>
      <c r="AFG818" s="257"/>
      <c r="AFH818" s="257"/>
      <c r="AFI818" s="257"/>
      <c r="AFJ818" s="257"/>
      <c r="AFK818" s="257"/>
      <c r="AFL818" s="257"/>
      <c r="AFM818" s="257"/>
      <c r="AFN818" s="257"/>
      <c r="AFO818" s="257"/>
      <c r="AFP818" s="257"/>
      <c r="AFQ818" s="257"/>
      <c r="AFR818" s="257"/>
      <c r="AFS818" s="257"/>
      <c r="AFT818" s="257"/>
      <c r="AFU818" s="257"/>
      <c r="AFV818" s="257"/>
      <c r="AFW818" s="257"/>
      <c r="AFX818" s="257"/>
      <c r="AFY818" s="257"/>
      <c r="AFZ818" s="257"/>
      <c r="AGA818" s="257"/>
      <c r="AGB818" s="257"/>
      <c r="AGC818" s="257"/>
      <c r="AGD818" s="257"/>
      <c r="AGE818" s="257"/>
      <c r="AGF818" s="257"/>
      <c r="AGG818" s="257"/>
      <c r="AGH818" s="257"/>
      <c r="AGI818" s="257"/>
      <c r="AGJ818" s="257"/>
      <c r="AGK818" s="257"/>
      <c r="AGL818" s="257"/>
      <c r="AGM818" s="257"/>
      <c r="AGN818" s="257"/>
      <c r="AGO818" s="257"/>
      <c r="AGP818" s="257"/>
      <c r="AGQ818" s="257"/>
      <c r="AGR818" s="257"/>
      <c r="AGS818" s="257"/>
      <c r="AGT818" s="257"/>
      <c r="AGU818" s="257"/>
      <c r="AGV818" s="257"/>
      <c r="AGW818" s="257"/>
      <c r="AGX818" s="257"/>
      <c r="AGY818" s="257"/>
      <c r="AGZ818" s="257"/>
      <c r="AHA818" s="257"/>
      <c r="AHB818" s="257"/>
      <c r="AHC818" s="257"/>
      <c r="AHD818" s="257"/>
      <c r="AHE818" s="257"/>
      <c r="AHF818" s="257"/>
      <c r="AHG818" s="257"/>
      <c r="AHH818" s="257"/>
      <c r="AHI818" s="257"/>
      <c r="AHJ818" s="257"/>
      <c r="AHK818" s="257"/>
      <c r="AHL818" s="257"/>
      <c r="AHM818" s="257"/>
      <c r="AHN818" s="257"/>
      <c r="AHO818" s="257"/>
      <c r="AHP818" s="257"/>
      <c r="AHQ818" s="257"/>
      <c r="AHR818" s="257"/>
      <c r="AHS818" s="257"/>
      <c r="AHT818" s="257"/>
      <c r="AHU818" s="257"/>
      <c r="AHV818" s="257"/>
      <c r="AHW818" s="257"/>
      <c r="AHX818" s="257"/>
      <c r="AHY818" s="257"/>
      <c r="AHZ818" s="257"/>
      <c r="AIA818" s="257"/>
      <c r="AIB818" s="257"/>
      <c r="AIC818" s="257"/>
      <c r="AID818" s="257"/>
      <c r="AIE818" s="257"/>
      <c r="AIF818" s="257"/>
      <c r="AIG818" s="257"/>
      <c r="AIH818" s="257"/>
      <c r="AII818" s="257"/>
      <c r="AIJ818" s="257"/>
      <c r="AIK818" s="257"/>
      <c r="AIL818" s="257"/>
      <c r="AIM818" s="257"/>
      <c r="AIN818" s="257"/>
      <c r="AIO818" s="257"/>
      <c r="AIP818" s="257"/>
      <c r="AIQ818" s="257"/>
      <c r="AIR818" s="257"/>
      <c r="AIS818" s="257"/>
      <c r="AIT818" s="257"/>
      <c r="AIU818" s="257"/>
      <c r="AIV818" s="257"/>
      <c r="AIW818" s="257"/>
      <c r="AIX818" s="257"/>
      <c r="AIY818" s="257"/>
      <c r="AIZ818" s="257"/>
      <c r="AJA818" s="257"/>
      <c r="AJB818" s="257"/>
      <c r="AJC818" s="257"/>
      <c r="AJD818" s="257"/>
      <c r="AJE818" s="257"/>
      <c r="AJF818" s="257"/>
      <c r="AJG818" s="257"/>
      <c r="AJH818" s="257"/>
      <c r="AJI818" s="257"/>
      <c r="AJJ818" s="257"/>
      <c r="AJK818" s="257"/>
      <c r="AJL818" s="257"/>
      <c r="AJM818" s="257"/>
      <c r="AJN818" s="257"/>
      <c r="AJO818" s="257"/>
      <c r="AJP818" s="257"/>
      <c r="AJQ818" s="257"/>
      <c r="AJR818" s="257"/>
      <c r="AJS818" s="257"/>
      <c r="AJT818" s="257"/>
      <c r="AJU818" s="257"/>
      <c r="AJV818" s="257"/>
      <c r="AJW818" s="257"/>
      <c r="AJX818" s="257"/>
      <c r="AJY818" s="257"/>
      <c r="AJZ818" s="257"/>
      <c r="AKA818" s="257"/>
      <c r="AKB818" s="257"/>
      <c r="AKC818" s="257"/>
      <c r="AKD818" s="257"/>
      <c r="AKE818" s="257"/>
      <c r="AKF818" s="257"/>
      <c r="AKG818" s="257"/>
      <c r="AKH818" s="257"/>
      <c r="AKI818" s="257"/>
      <c r="AKJ818" s="257"/>
      <c r="AKK818" s="257"/>
      <c r="AKL818" s="257"/>
      <c r="AKM818" s="257"/>
      <c r="AKN818" s="257"/>
      <c r="AKO818" s="257"/>
      <c r="AKP818" s="257"/>
      <c r="AKQ818" s="257"/>
      <c r="AKR818" s="257"/>
      <c r="AKS818" s="257"/>
      <c r="AKT818" s="257"/>
      <c r="AKU818" s="257"/>
      <c r="AKV818" s="257"/>
      <c r="AKW818" s="257"/>
      <c r="AKX818" s="257"/>
      <c r="AKY818" s="257"/>
      <c r="AKZ818" s="257"/>
      <c r="ALA818" s="257"/>
      <c r="ALB818" s="257"/>
      <c r="ALC818" s="257"/>
      <c r="ALD818" s="257"/>
      <c r="ALE818" s="257"/>
      <c r="ALF818" s="257"/>
      <c r="ALG818" s="257"/>
      <c r="ALH818" s="257"/>
      <c r="ALI818" s="257"/>
      <c r="ALJ818" s="257"/>
      <c r="ALK818" s="257"/>
      <c r="ALL818" s="257"/>
      <c r="ALM818" s="257"/>
      <c r="ALN818" s="257"/>
      <c r="ALO818" s="257"/>
      <c r="ALP818" s="257"/>
      <c r="ALQ818" s="257"/>
      <c r="ALR818" s="257"/>
      <c r="ALS818" s="257"/>
      <c r="ALT818" s="257"/>
      <c r="ALU818" s="257"/>
      <c r="ALV818" s="257"/>
      <c r="ALW818" s="257"/>
      <c r="ALX818" s="257"/>
      <c r="ALY818" s="257"/>
      <c r="ALZ818" s="257"/>
      <c r="AMA818" s="257"/>
      <c r="AMB818" s="257"/>
      <c r="AMC818" s="257"/>
      <c r="AMD818" s="257"/>
      <c r="AME818" s="257"/>
      <c r="AMF818" s="257"/>
      <c r="AMG818" s="257"/>
      <c r="AMH818" s="257"/>
      <c r="AMI818" s="257"/>
      <c r="AMJ818" s="257"/>
      <c r="AMK818" s="257"/>
      <c r="AML818" s="257"/>
      <c r="AMM818" s="257"/>
      <c r="AMN818" s="257"/>
      <c r="AMO818" s="257"/>
      <c r="AMP818" s="257"/>
      <c r="AMQ818" s="257"/>
      <c r="AMR818" s="257"/>
      <c r="AMS818" s="257"/>
      <c r="AMT818" s="257"/>
      <c r="AMU818" s="257"/>
      <c r="AMV818" s="257"/>
      <c r="AMW818" s="257"/>
      <c r="AMX818" s="257"/>
      <c r="AMY818" s="257"/>
      <c r="AMZ818" s="257"/>
      <c r="ANA818" s="257"/>
      <c r="ANB818" s="257"/>
      <c r="ANC818" s="257"/>
      <c r="AND818" s="257"/>
      <c r="ANE818" s="257"/>
      <c r="ANF818" s="257"/>
      <c r="ANG818" s="257"/>
      <c r="ANH818" s="257"/>
      <c r="ANI818" s="257"/>
      <c r="ANJ818" s="257"/>
      <c r="ANK818" s="257"/>
      <c r="ANL818" s="257"/>
      <c r="ANM818" s="257"/>
      <c r="ANN818" s="257"/>
      <c r="ANO818" s="257"/>
      <c r="ANP818" s="257"/>
      <c r="ANQ818" s="257"/>
      <c r="ANR818" s="257"/>
      <c r="ANS818" s="257"/>
      <c r="ANT818" s="257"/>
      <c r="ANU818" s="257"/>
      <c r="ANV818" s="257"/>
      <c r="ANW818" s="257"/>
      <c r="ANX818" s="257"/>
      <c r="ANY818" s="257"/>
      <c r="ANZ818" s="257"/>
      <c r="AOA818" s="257"/>
      <c r="AOB818" s="257"/>
      <c r="AOC818" s="257"/>
      <c r="AOD818" s="257"/>
      <c r="AOE818" s="257"/>
      <c r="AOF818" s="257"/>
      <c r="AOG818" s="257"/>
      <c r="AOH818" s="257"/>
      <c r="AOI818" s="257"/>
      <c r="AOJ818" s="257"/>
      <c r="AOK818" s="257"/>
      <c r="AOL818" s="257"/>
      <c r="AOM818" s="257"/>
      <c r="AON818" s="257"/>
      <c r="AOO818" s="257"/>
      <c r="AOP818" s="257"/>
      <c r="AOQ818" s="257"/>
      <c r="AOR818" s="257"/>
      <c r="AOS818" s="257"/>
      <c r="AOT818" s="257"/>
      <c r="AOU818" s="257"/>
      <c r="AOV818" s="257"/>
      <c r="AOW818" s="257"/>
      <c r="AOX818" s="257"/>
      <c r="AOY818" s="257"/>
      <c r="AOZ818" s="257"/>
      <c r="APA818" s="257"/>
      <c r="APB818" s="257"/>
      <c r="APC818" s="257"/>
      <c r="APD818" s="257"/>
      <c r="APE818" s="257"/>
      <c r="APF818" s="257"/>
      <c r="APG818" s="257"/>
      <c r="APH818" s="257"/>
      <c r="API818" s="257"/>
      <c r="APJ818" s="257"/>
      <c r="APK818" s="257"/>
      <c r="APL818" s="257"/>
      <c r="APM818" s="257"/>
      <c r="APN818" s="257"/>
      <c r="APO818" s="257"/>
      <c r="APP818" s="257"/>
      <c r="APQ818" s="257"/>
      <c r="APR818" s="257"/>
      <c r="APS818" s="257"/>
      <c r="APT818" s="257"/>
      <c r="APU818" s="257"/>
      <c r="APV818" s="257"/>
      <c r="APW818" s="257"/>
      <c r="APX818" s="257"/>
      <c r="APY818" s="257"/>
      <c r="APZ818" s="257"/>
      <c r="AQA818" s="257"/>
      <c r="AQB818" s="257"/>
      <c r="AQC818" s="257"/>
      <c r="AQD818" s="257"/>
      <c r="AQE818" s="257"/>
      <c r="AQF818" s="257"/>
      <c r="AQG818" s="257"/>
      <c r="AQH818" s="257"/>
      <c r="AQI818" s="257"/>
      <c r="AQJ818" s="257"/>
      <c r="AQK818" s="257"/>
      <c r="AQL818" s="257"/>
      <c r="AQM818" s="257"/>
      <c r="AQN818" s="257"/>
      <c r="AQO818" s="257"/>
      <c r="AQP818" s="257"/>
      <c r="AQQ818" s="257"/>
      <c r="AQR818" s="257"/>
      <c r="AQS818" s="257"/>
      <c r="AQT818" s="257"/>
      <c r="AQU818" s="257"/>
      <c r="AQV818" s="257"/>
      <c r="AQW818" s="257"/>
      <c r="AQX818" s="257"/>
      <c r="AQY818" s="257"/>
      <c r="AQZ818" s="257"/>
      <c r="ARA818" s="257"/>
      <c r="ARB818" s="257"/>
      <c r="ARC818" s="257"/>
      <c r="ARD818" s="257"/>
      <c r="ARE818" s="257"/>
      <c r="ARF818" s="257"/>
      <c r="ARG818" s="257"/>
      <c r="ARH818" s="257"/>
      <c r="ARI818" s="257"/>
      <c r="ARJ818" s="257"/>
      <c r="ARK818" s="257"/>
      <c r="ARL818" s="257"/>
      <c r="ARM818" s="257"/>
      <c r="ARN818" s="257"/>
      <c r="ARO818" s="257"/>
      <c r="ARP818" s="257"/>
      <c r="ARQ818" s="257"/>
      <c r="ARR818" s="257"/>
      <c r="ARS818" s="257"/>
      <c r="ART818" s="257"/>
      <c r="ARU818" s="257"/>
      <c r="ARV818" s="257"/>
      <c r="ARW818" s="257"/>
      <c r="ARX818" s="257"/>
      <c r="ARY818" s="257"/>
      <c r="ARZ818" s="257"/>
      <c r="ASA818" s="257"/>
      <c r="ASB818" s="257"/>
      <c r="ASC818" s="257"/>
      <c r="ASD818" s="257"/>
      <c r="ASE818" s="257"/>
      <c r="ASF818" s="257"/>
      <c r="ASG818" s="257"/>
      <c r="ASH818" s="257"/>
      <c r="ASI818" s="257"/>
      <c r="ASJ818" s="257"/>
      <c r="ASK818" s="257"/>
      <c r="ASL818" s="257"/>
      <c r="ASM818" s="257"/>
      <c r="ASN818" s="257"/>
      <c r="ASO818" s="257"/>
      <c r="ASP818" s="257"/>
      <c r="ASQ818" s="257"/>
      <c r="ASR818" s="257"/>
      <c r="ASS818" s="257"/>
      <c r="AST818" s="257"/>
      <c r="ASU818" s="257"/>
      <c r="ASV818" s="257"/>
      <c r="ASW818" s="257"/>
      <c r="ASX818" s="257"/>
      <c r="ASY818" s="257"/>
      <c r="ASZ818" s="257"/>
      <c r="ATA818" s="257"/>
      <c r="ATB818" s="257"/>
      <c r="ATC818" s="257"/>
      <c r="ATD818" s="257"/>
      <c r="ATE818" s="257"/>
      <c r="ATF818" s="257"/>
      <c r="ATG818" s="257"/>
      <c r="ATH818" s="257"/>
      <c r="ATI818" s="257"/>
      <c r="ATJ818" s="257"/>
      <c r="ATK818" s="257"/>
      <c r="ATL818" s="257"/>
      <c r="ATM818" s="257"/>
      <c r="ATN818" s="257"/>
      <c r="ATO818" s="257"/>
      <c r="ATP818" s="257"/>
      <c r="ATQ818" s="257"/>
      <c r="ATR818" s="257"/>
      <c r="ATS818" s="257"/>
      <c r="ATT818" s="257"/>
      <c r="ATU818" s="257"/>
      <c r="ATV818" s="257"/>
      <c r="ATW818" s="257"/>
      <c r="ATX818" s="257"/>
      <c r="ATY818" s="257"/>
      <c r="ATZ818" s="257"/>
      <c r="AUA818" s="257"/>
      <c r="AUB818" s="257"/>
      <c r="AUC818" s="257"/>
      <c r="AUD818" s="257"/>
      <c r="AUE818" s="257"/>
      <c r="AUF818" s="257"/>
      <c r="AUG818" s="257"/>
      <c r="AUH818" s="257"/>
      <c r="AUI818" s="257"/>
      <c r="AUJ818" s="257"/>
      <c r="AUK818" s="257"/>
      <c r="AUL818" s="257"/>
      <c r="AUM818" s="257"/>
      <c r="AUN818" s="257"/>
      <c r="AUO818" s="257"/>
      <c r="AUP818" s="257"/>
      <c r="AUQ818" s="257"/>
      <c r="AUR818" s="257"/>
      <c r="AUS818" s="257"/>
      <c r="AUT818" s="257"/>
      <c r="AUU818" s="257"/>
      <c r="AUV818" s="257"/>
      <c r="AUW818" s="257"/>
      <c r="AUX818" s="257"/>
      <c r="AUY818" s="257"/>
      <c r="AUZ818" s="257"/>
      <c r="AVA818" s="257"/>
      <c r="AVB818" s="257"/>
      <c r="AVC818" s="257"/>
      <c r="AVD818" s="257"/>
      <c r="AVE818" s="257"/>
      <c r="AVF818" s="257"/>
      <c r="AVG818" s="257"/>
      <c r="AVH818" s="257"/>
      <c r="AVI818" s="257"/>
      <c r="AVJ818" s="257"/>
      <c r="AVK818" s="257"/>
      <c r="AVL818" s="257"/>
      <c r="AVM818" s="257"/>
      <c r="AVN818" s="257"/>
      <c r="AVO818" s="257"/>
      <c r="AVP818" s="257"/>
      <c r="AVQ818" s="257"/>
      <c r="AVR818" s="257"/>
      <c r="AVS818" s="257"/>
      <c r="AVT818" s="257"/>
      <c r="AVU818" s="257"/>
      <c r="AVV818" s="257"/>
      <c r="AVW818" s="257"/>
      <c r="AVX818" s="257"/>
      <c r="AVY818" s="257"/>
      <c r="AVZ818" s="257"/>
      <c r="AWA818" s="257"/>
      <c r="AWB818" s="257"/>
      <c r="AWC818" s="257"/>
      <c r="AWD818" s="257"/>
      <c r="AWE818" s="257"/>
      <c r="AWF818" s="257"/>
      <c r="AWG818" s="257"/>
      <c r="AWH818" s="257"/>
      <c r="AWI818" s="257"/>
      <c r="AWJ818" s="257"/>
      <c r="AWK818" s="257"/>
      <c r="AWL818" s="257"/>
      <c r="AWM818" s="257"/>
      <c r="AWN818" s="257"/>
      <c r="AWO818" s="257"/>
      <c r="AWP818" s="257"/>
      <c r="AWQ818" s="257"/>
      <c r="AWR818" s="257"/>
      <c r="AWS818" s="257"/>
      <c r="AWT818" s="257"/>
      <c r="AWU818" s="257"/>
      <c r="AWV818" s="257"/>
      <c r="AWW818" s="257"/>
      <c r="AWX818" s="257"/>
      <c r="AWY818" s="257"/>
      <c r="AWZ818" s="257"/>
      <c r="AXA818" s="257"/>
      <c r="AXB818" s="257"/>
      <c r="AXC818" s="257"/>
      <c r="AXD818" s="257"/>
      <c r="AXE818" s="257"/>
      <c r="AXF818" s="257"/>
      <c r="AXG818" s="257"/>
      <c r="AXH818" s="257"/>
      <c r="AXI818" s="257"/>
      <c r="AXJ818" s="257"/>
      <c r="AXK818" s="257"/>
      <c r="AXL818" s="257"/>
      <c r="AXM818" s="257"/>
      <c r="AXN818" s="257"/>
      <c r="AXO818" s="257"/>
      <c r="AXP818" s="257"/>
      <c r="AXQ818" s="257"/>
      <c r="AXR818" s="257"/>
      <c r="AXS818" s="257"/>
      <c r="AXT818" s="257"/>
      <c r="AXU818" s="257"/>
      <c r="AXV818" s="257"/>
      <c r="AXW818" s="257"/>
      <c r="AXX818" s="257"/>
      <c r="AXY818" s="257"/>
      <c r="AXZ818" s="257"/>
      <c r="AYA818" s="257"/>
      <c r="AYB818" s="257"/>
      <c r="AYC818" s="257"/>
      <c r="AYD818" s="257"/>
      <c r="AYE818" s="257"/>
      <c r="AYF818" s="257"/>
      <c r="AYG818" s="257"/>
      <c r="AYH818" s="257"/>
      <c r="AYI818" s="257"/>
      <c r="AYJ818" s="257"/>
      <c r="AYK818" s="257"/>
      <c r="AYL818" s="257"/>
      <c r="AYM818" s="257"/>
      <c r="AYN818" s="257"/>
      <c r="AYO818" s="257"/>
      <c r="AYP818" s="257"/>
      <c r="AYQ818" s="257"/>
      <c r="AYR818" s="257"/>
      <c r="AYS818" s="257"/>
      <c r="AYT818" s="257"/>
      <c r="AYU818" s="257"/>
      <c r="AYV818" s="257"/>
      <c r="AYW818" s="257"/>
      <c r="AYX818" s="257"/>
      <c r="AYY818" s="257"/>
      <c r="AYZ818" s="257"/>
      <c r="AZA818" s="257"/>
      <c r="AZB818" s="257"/>
      <c r="AZC818" s="257"/>
      <c r="AZD818" s="257"/>
      <c r="AZE818" s="257"/>
      <c r="AZF818" s="257"/>
      <c r="AZG818" s="257"/>
      <c r="AZH818" s="257"/>
      <c r="AZI818" s="257"/>
      <c r="AZJ818" s="257"/>
      <c r="AZK818" s="257"/>
      <c r="AZL818" s="257"/>
      <c r="AZM818" s="257"/>
      <c r="AZN818" s="257"/>
      <c r="AZO818" s="257"/>
      <c r="AZP818" s="257"/>
      <c r="AZQ818" s="257"/>
      <c r="AZR818" s="257"/>
      <c r="AZS818" s="257"/>
      <c r="AZT818" s="257"/>
      <c r="AZU818" s="257"/>
      <c r="AZV818" s="257"/>
      <c r="AZW818" s="257"/>
      <c r="AZX818" s="257"/>
      <c r="AZY818" s="257"/>
      <c r="AZZ818" s="257"/>
      <c r="BAA818" s="257"/>
      <c r="BAB818" s="257"/>
      <c r="BAC818" s="257"/>
      <c r="BAD818" s="257"/>
      <c r="BAE818" s="257"/>
      <c r="BAF818" s="257"/>
      <c r="BAG818" s="257"/>
      <c r="BAH818" s="257"/>
      <c r="BAI818" s="257"/>
      <c r="BAJ818" s="257"/>
      <c r="BAK818" s="257"/>
      <c r="BAL818" s="257"/>
      <c r="BAM818" s="257"/>
      <c r="BAN818" s="257"/>
      <c r="BAO818" s="257"/>
      <c r="BAP818" s="257"/>
      <c r="BAQ818" s="257"/>
      <c r="BAR818" s="257"/>
      <c r="BAS818" s="257"/>
      <c r="BAT818" s="257"/>
      <c r="BAU818" s="257"/>
      <c r="BAV818" s="257"/>
      <c r="BAW818" s="257"/>
      <c r="BAX818" s="257"/>
      <c r="BAY818" s="257"/>
      <c r="BAZ818" s="257"/>
      <c r="BBA818" s="257"/>
      <c r="BBB818" s="257"/>
      <c r="BBC818" s="257"/>
      <c r="BBD818" s="257"/>
      <c r="BBE818" s="257"/>
      <c r="BBF818" s="257"/>
      <c r="BBG818" s="257"/>
      <c r="BBH818" s="257"/>
      <c r="BBI818" s="257"/>
      <c r="BBJ818" s="257"/>
      <c r="BBK818" s="257"/>
      <c r="BBL818" s="257"/>
      <c r="BBM818" s="257"/>
      <c r="BBN818" s="257"/>
      <c r="BBO818" s="257"/>
      <c r="BBP818" s="257"/>
      <c r="BBQ818" s="257"/>
      <c r="BBR818" s="257"/>
      <c r="BBS818" s="257"/>
      <c r="BBT818" s="257"/>
      <c r="BBU818" s="257"/>
      <c r="BBV818" s="257"/>
      <c r="BBW818" s="257"/>
      <c r="BBX818" s="257"/>
      <c r="BBY818" s="257"/>
      <c r="BBZ818" s="257"/>
      <c r="BCA818" s="257"/>
      <c r="BCB818" s="257"/>
      <c r="BCC818" s="257"/>
      <c r="BCD818" s="257"/>
      <c r="BCE818" s="257"/>
      <c r="BCF818" s="257"/>
      <c r="BCG818" s="257"/>
      <c r="BCH818" s="257"/>
      <c r="BCI818" s="257"/>
      <c r="BCJ818" s="257"/>
      <c r="BCK818" s="257"/>
      <c r="BCL818" s="257"/>
      <c r="BCM818" s="257"/>
      <c r="BCN818" s="257"/>
      <c r="BCO818" s="257"/>
      <c r="BCP818" s="257"/>
      <c r="BCQ818" s="257"/>
      <c r="BCR818" s="257"/>
      <c r="BCS818" s="257"/>
      <c r="BCT818" s="257"/>
      <c r="BCU818" s="257"/>
      <c r="BCV818" s="257"/>
      <c r="BCW818" s="257"/>
      <c r="BCX818" s="257"/>
      <c r="BCY818" s="257"/>
      <c r="BCZ818" s="257"/>
      <c r="BDA818" s="257"/>
      <c r="BDB818" s="257"/>
      <c r="BDC818" s="257"/>
      <c r="BDD818" s="257"/>
      <c r="BDE818" s="257"/>
      <c r="BDF818" s="257"/>
      <c r="BDG818" s="257"/>
      <c r="BDH818" s="257"/>
      <c r="BDI818" s="257"/>
      <c r="BDJ818" s="257"/>
      <c r="BDK818" s="257"/>
      <c r="BDL818" s="257"/>
      <c r="BDM818" s="257"/>
      <c r="BDN818" s="257"/>
      <c r="BDO818" s="257"/>
      <c r="BDP818" s="257"/>
      <c r="BDQ818" s="257"/>
      <c r="BDR818" s="257"/>
      <c r="BDS818" s="257"/>
      <c r="BDT818" s="257"/>
      <c r="BDU818" s="257"/>
      <c r="BDV818" s="257"/>
      <c r="BDW818" s="257"/>
      <c r="BDX818" s="257"/>
      <c r="BDY818" s="257"/>
      <c r="BDZ818" s="257"/>
      <c r="BEA818" s="257"/>
      <c r="BEB818" s="257"/>
      <c r="BEC818" s="257"/>
      <c r="BED818" s="257"/>
      <c r="BEE818" s="257"/>
      <c r="BEF818" s="257"/>
      <c r="BEG818" s="257"/>
      <c r="BEH818" s="257"/>
      <c r="BEI818" s="257"/>
      <c r="BEJ818" s="257"/>
      <c r="BEK818" s="257"/>
      <c r="BEL818" s="257"/>
      <c r="BEM818" s="257"/>
      <c r="BEN818" s="257"/>
      <c r="BEO818" s="257"/>
      <c r="BEP818" s="257"/>
      <c r="BEQ818" s="257"/>
      <c r="BER818" s="257"/>
      <c r="BES818" s="257"/>
      <c r="BET818" s="257"/>
      <c r="BEU818" s="257"/>
      <c r="BEV818" s="257"/>
      <c r="BEW818" s="257"/>
      <c r="BEX818" s="257"/>
      <c r="BEY818" s="257"/>
      <c r="BEZ818" s="257"/>
      <c r="BFA818" s="257"/>
      <c r="BFB818" s="257"/>
      <c r="BFC818" s="257"/>
      <c r="BFD818" s="257"/>
      <c r="BFE818" s="257"/>
      <c r="BFF818" s="257"/>
      <c r="BFG818" s="257"/>
      <c r="BFH818" s="257"/>
      <c r="BFI818" s="257"/>
      <c r="BFJ818" s="257"/>
      <c r="BFK818" s="257"/>
      <c r="BFL818" s="257"/>
      <c r="BFM818" s="257"/>
      <c r="BFN818" s="257"/>
      <c r="BFO818" s="257"/>
      <c r="BFP818" s="257"/>
      <c r="BFQ818" s="257"/>
      <c r="BFR818" s="257"/>
      <c r="BFS818" s="257"/>
      <c r="BFT818" s="257"/>
      <c r="BFU818" s="257"/>
      <c r="BFV818" s="257"/>
      <c r="BFW818" s="257"/>
      <c r="BFX818" s="257"/>
      <c r="BFY818" s="257"/>
      <c r="BFZ818" s="257"/>
      <c r="BGA818" s="257"/>
      <c r="BGB818" s="257"/>
      <c r="BGC818" s="257"/>
      <c r="BGD818" s="257"/>
      <c r="BGE818" s="257"/>
      <c r="BGF818" s="257"/>
      <c r="BGG818" s="257"/>
      <c r="BGH818" s="257"/>
      <c r="BGI818" s="257"/>
      <c r="BGJ818" s="257"/>
      <c r="BGK818" s="257"/>
      <c r="BGL818" s="257"/>
      <c r="BGM818" s="257"/>
      <c r="BGN818" s="257"/>
      <c r="BGO818" s="257"/>
      <c r="BGP818" s="257"/>
      <c r="BGQ818" s="257"/>
      <c r="BGR818" s="257"/>
      <c r="BGS818" s="257"/>
      <c r="BGT818" s="257"/>
      <c r="BGU818" s="257"/>
      <c r="BGV818" s="257"/>
      <c r="BGW818" s="257"/>
      <c r="BGX818" s="257"/>
      <c r="BGY818" s="257"/>
      <c r="BGZ818" s="257"/>
      <c r="BHA818" s="257"/>
      <c r="BHB818" s="257"/>
      <c r="BHC818" s="257"/>
      <c r="BHD818" s="257"/>
      <c r="BHE818" s="257"/>
      <c r="BHF818" s="257"/>
      <c r="BHG818" s="257"/>
      <c r="BHH818" s="257"/>
      <c r="BHI818" s="257"/>
      <c r="BHJ818" s="257"/>
      <c r="BHK818" s="257"/>
      <c r="BHL818" s="257"/>
      <c r="BHM818" s="257"/>
      <c r="BHN818" s="257"/>
      <c r="BHO818" s="257"/>
      <c r="BHP818" s="257"/>
      <c r="BHQ818" s="257"/>
      <c r="BHR818" s="257"/>
      <c r="BHS818" s="257"/>
      <c r="BHT818" s="257"/>
      <c r="BHU818" s="257"/>
      <c r="BHV818" s="257"/>
      <c r="BHW818" s="257"/>
      <c r="BHX818" s="257"/>
      <c r="BHY818" s="257"/>
      <c r="BHZ818" s="257"/>
      <c r="BIA818" s="257"/>
      <c r="BIB818" s="257"/>
      <c r="BIC818" s="257"/>
      <c r="BID818" s="257"/>
      <c r="BIE818" s="257"/>
      <c r="BIF818" s="257"/>
      <c r="BIG818" s="257"/>
      <c r="BIH818" s="257"/>
      <c r="BII818" s="257"/>
      <c r="BIJ818" s="257"/>
      <c r="BIK818" s="257"/>
      <c r="BIL818" s="257"/>
      <c r="BIM818" s="257"/>
      <c r="BIN818" s="257"/>
      <c r="BIO818" s="257"/>
      <c r="BIP818" s="257"/>
      <c r="BIQ818" s="257"/>
      <c r="BIR818" s="257"/>
      <c r="BIS818" s="257"/>
      <c r="BIT818" s="257"/>
      <c r="BIU818" s="257"/>
      <c r="BIV818" s="257"/>
      <c r="BIW818" s="257"/>
      <c r="BIX818" s="257"/>
      <c r="BIY818" s="257"/>
      <c r="BIZ818" s="257"/>
      <c r="BJA818" s="257"/>
      <c r="BJB818" s="257"/>
      <c r="BJC818" s="257"/>
      <c r="BJD818" s="257"/>
      <c r="BJE818" s="257"/>
      <c r="BJF818" s="257"/>
      <c r="BJG818" s="257"/>
      <c r="BJH818" s="257"/>
      <c r="BJI818" s="257"/>
      <c r="BJJ818" s="257"/>
      <c r="BJK818" s="257"/>
      <c r="BJL818" s="257"/>
      <c r="BJM818" s="257"/>
      <c r="BJN818" s="257"/>
      <c r="BJO818" s="257"/>
      <c r="BJP818" s="257"/>
      <c r="BJQ818" s="257"/>
      <c r="BJR818" s="257"/>
      <c r="BJS818" s="257"/>
      <c r="BJT818" s="257"/>
      <c r="BJU818" s="257"/>
      <c r="BJV818" s="257"/>
      <c r="BJW818" s="257"/>
      <c r="BJX818" s="257"/>
      <c r="BJY818" s="257"/>
      <c r="BJZ818" s="257"/>
      <c r="BKA818" s="257"/>
      <c r="BKB818" s="257"/>
      <c r="BKC818" s="257"/>
      <c r="BKD818" s="257"/>
      <c r="BKE818" s="257"/>
      <c r="BKF818" s="257"/>
      <c r="BKG818" s="257"/>
      <c r="BKH818" s="257"/>
      <c r="BKI818" s="257"/>
      <c r="BKJ818" s="257"/>
      <c r="BKK818" s="257"/>
      <c r="BKL818" s="257"/>
      <c r="BKM818" s="257"/>
      <c r="BKN818" s="257"/>
      <c r="BKO818" s="257"/>
      <c r="BKP818" s="257"/>
      <c r="BKQ818" s="257"/>
      <c r="BKR818" s="257"/>
      <c r="BKS818" s="257"/>
      <c r="BKT818" s="257"/>
      <c r="BKU818" s="257"/>
      <c r="BKV818" s="257"/>
      <c r="BKW818" s="257"/>
      <c r="BKX818" s="257"/>
      <c r="BKY818" s="257"/>
      <c r="BKZ818" s="257"/>
      <c r="BLA818" s="257"/>
      <c r="BLB818" s="257"/>
      <c r="BLC818" s="257"/>
      <c r="BLD818" s="257"/>
      <c r="BLE818" s="257"/>
      <c r="BLF818" s="257"/>
      <c r="BLG818" s="257"/>
      <c r="BLH818" s="257"/>
      <c r="BLI818" s="257"/>
      <c r="BLJ818" s="257"/>
      <c r="BLK818" s="257"/>
      <c r="BLL818" s="257"/>
      <c r="BLM818" s="257"/>
      <c r="BLN818" s="257"/>
      <c r="BLO818" s="257"/>
      <c r="BLP818" s="257"/>
      <c r="BLQ818" s="257"/>
      <c r="BLR818" s="257"/>
      <c r="BLS818" s="257"/>
      <c r="BLT818" s="257"/>
      <c r="BLU818" s="257"/>
      <c r="BLV818" s="257"/>
      <c r="BLW818" s="257"/>
      <c r="BLX818" s="257"/>
      <c r="BLY818" s="257"/>
      <c r="BLZ818" s="257"/>
      <c r="BMA818" s="257"/>
      <c r="BMB818" s="257"/>
      <c r="BMC818" s="257"/>
      <c r="BMD818" s="257"/>
      <c r="BME818" s="257"/>
      <c r="BMF818" s="257"/>
      <c r="BMG818" s="257"/>
      <c r="BMH818" s="257"/>
      <c r="BMI818" s="257"/>
      <c r="BMJ818" s="257"/>
      <c r="BMK818" s="257"/>
      <c r="BML818" s="257"/>
      <c r="BMM818" s="257"/>
      <c r="BMN818" s="257"/>
      <c r="BMO818" s="257"/>
      <c r="BMP818" s="257"/>
      <c r="BMQ818" s="257"/>
      <c r="BMR818" s="257"/>
      <c r="BMS818" s="257"/>
      <c r="BMT818" s="257"/>
      <c r="BMU818" s="257"/>
      <c r="BMV818" s="257"/>
      <c r="BMW818" s="257"/>
      <c r="BMX818" s="257"/>
      <c r="BMY818" s="257"/>
      <c r="BMZ818" s="257"/>
      <c r="BNA818" s="257"/>
      <c r="BNB818" s="257"/>
      <c r="BNC818" s="257"/>
      <c r="BND818" s="257"/>
      <c r="BNE818" s="257"/>
      <c r="BNF818" s="257"/>
      <c r="BNG818" s="257"/>
      <c r="BNH818" s="257"/>
      <c r="BNI818" s="257"/>
      <c r="BNJ818" s="257"/>
      <c r="BNK818" s="257"/>
      <c r="BNL818" s="257"/>
      <c r="BNM818" s="257"/>
      <c r="BNN818" s="257"/>
      <c r="BNO818" s="257"/>
      <c r="BNP818" s="257"/>
      <c r="BNQ818" s="257"/>
      <c r="BNR818" s="257"/>
      <c r="BNS818" s="257"/>
      <c r="BNT818" s="257"/>
      <c r="BNU818" s="257"/>
      <c r="BNV818" s="257"/>
      <c r="BNW818" s="257"/>
      <c r="BNX818" s="257"/>
      <c r="BNY818" s="257"/>
      <c r="BNZ818" s="257"/>
      <c r="BOA818" s="257"/>
      <c r="BOB818" s="257"/>
      <c r="BOC818" s="257"/>
      <c r="BOD818" s="257"/>
      <c r="BOE818" s="257"/>
      <c r="BOF818" s="257"/>
      <c r="BOG818" s="257"/>
      <c r="BOH818" s="257"/>
      <c r="BOI818" s="257"/>
      <c r="BOJ818" s="257"/>
      <c r="BOK818" s="257"/>
      <c r="BOL818" s="257"/>
      <c r="BOM818" s="257"/>
      <c r="BON818" s="257"/>
      <c r="BOO818" s="257"/>
      <c r="BOP818" s="257"/>
      <c r="BOQ818" s="257"/>
      <c r="BOR818" s="257"/>
      <c r="BOS818" s="257"/>
      <c r="BOT818" s="257"/>
      <c r="BOU818" s="257"/>
      <c r="BOV818" s="257"/>
      <c r="BOW818" s="257"/>
      <c r="BOX818" s="257"/>
      <c r="BOY818" s="257"/>
      <c r="BOZ818" s="257"/>
      <c r="BPA818" s="257"/>
      <c r="BPB818" s="257"/>
      <c r="BPC818" s="257"/>
      <c r="BPD818" s="257"/>
      <c r="BPE818" s="257"/>
      <c r="BPF818" s="257"/>
      <c r="BPG818" s="257"/>
      <c r="BPH818" s="257"/>
      <c r="BPI818" s="257"/>
      <c r="BPJ818" s="257"/>
      <c r="BPK818" s="257"/>
      <c r="BPL818" s="257"/>
      <c r="BPM818" s="257"/>
      <c r="BPN818" s="257"/>
      <c r="BPO818" s="257"/>
      <c r="BPP818" s="257"/>
      <c r="BPQ818" s="257"/>
      <c r="BPR818" s="257"/>
      <c r="BPS818" s="257"/>
      <c r="BPT818" s="257"/>
      <c r="BPU818" s="257"/>
      <c r="BPV818" s="257"/>
      <c r="BPW818" s="257"/>
      <c r="BPX818" s="257"/>
      <c r="BPY818" s="257"/>
      <c r="BPZ818" s="257"/>
      <c r="BQA818" s="257"/>
      <c r="BQB818" s="257"/>
      <c r="BQC818" s="257"/>
      <c r="BQD818" s="257"/>
      <c r="BQE818" s="257"/>
      <c r="BQF818" s="257"/>
      <c r="BQG818" s="257"/>
      <c r="BQH818" s="257"/>
      <c r="BQI818" s="257"/>
      <c r="BQJ818" s="257"/>
      <c r="BQK818" s="257"/>
      <c r="BQL818" s="257"/>
      <c r="BQM818" s="257"/>
      <c r="BQN818" s="257"/>
      <c r="BQO818" s="257"/>
      <c r="BQP818" s="257"/>
      <c r="BQQ818" s="257"/>
      <c r="BQR818" s="257"/>
      <c r="BQS818" s="257"/>
      <c r="BQT818" s="257"/>
      <c r="BQU818" s="257"/>
      <c r="BQV818" s="257"/>
      <c r="BQW818" s="257"/>
      <c r="BQX818" s="257"/>
      <c r="BQY818" s="257"/>
      <c r="BQZ818" s="257"/>
      <c r="BRA818" s="257"/>
      <c r="BRB818" s="257"/>
      <c r="BRC818" s="257"/>
      <c r="BRD818" s="257"/>
      <c r="BRE818" s="257"/>
      <c r="BRF818" s="257"/>
      <c r="BRG818" s="257"/>
      <c r="BRH818" s="257"/>
      <c r="BRI818" s="257"/>
      <c r="BRJ818" s="257"/>
      <c r="BRK818" s="257"/>
      <c r="BRL818" s="257"/>
      <c r="BRM818" s="257"/>
      <c r="BRN818" s="257"/>
      <c r="BRO818" s="257"/>
      <c r="BRP818" s="257"/>
      <c r="BRQ818" s="257"/>
      <c r="BRR818" s="257"/>
      <c r="BRS818" s="257"/>
      <c r="BRT818" s="257"/>
      <c r="BRU818" s="257"/>
      <c r="BRV818" s="257"/>
      <c r="BRW818" s="257"/>
      <c r="BRX818" s="257"/>
      <c r="BRY818" s="257"/>
      <c r="BRZ818" s="257"/>
      <c r="BSA818" s="257"/>
      <c r="BSB818" s="257"/>
      <c r="BSC818" s="257"/>
      <c r="BSD818" s="257"/>
      <c r="BSE818" s="257"/>
      <c r="BSF818" s="257"/>
      <c r="BSG818" s="257"/>
      <c r="BSH818" s="257"/>
      <c r="BSI818" s="257"/>
      <c r="BSJ818" s="257"/>
      <c r="BSK818" s="257"/>
      <c r="BSL818" s="257"/>
      <c r="BSM818" s="257"/>
      <c r="BSN818" s="257"/>
      <c r="BSO818" s="257"/>
      <c r="BSP818" s="257"/>
      <c r="BSQ818" s="257"/>
      <c r="BSR818" s="257"/>
      <c r="BSS818" s="257"/>
      <c r="BST818" s="257"/>
      <c r="BSU818" s="257"/>
      <c r="BSV818" s="257"/>
      <c r="BSW818" s="257"/>
      <c r="BSX818" s="257"/>
      <c r="BSY818" s="257"/>
      <c r="BSZ818" s="257"/>
      <c r="BTA818" s="257"/>
      <c r="BTB818" s="257"/>
      <c r="BTC818" s="257"/>
      <c r="BTD818" s="257"/>
      <c r="BTE818" s="257"/>
      <c r="BTF818" s="257"/>
      <c r="BTG818" s="257"/>
      <c r="BTH818" s="257"/>
      <c r="BTI818" s="257"/>
      <c r="BTJ818" s="257"/>
      <c r="BTK818" s="257"/>
      <c r="BTL818" s="257"/>
      <c r="BTM818" s="257"/>
      <c r="BTN818" s="257"/>
      <c r="BTO818" s="257"/>
      <c r="BTP818" s="257"/>
      <c r="BTQ818" s="257"/>
      <c r="BTR818" s="257"/>
      <c r="BTS818" s="257"/>
      <c r="BTT818" s="257"/>
      <c r="BTU818" s="257"/>
      <c r="BTV818" s="257"/>
      <c r="BTW818" s="257"/>
      <c r="BTX818" s="257"/>
      <c r="BTY818" s="257"/>
      <c r="BTZ818" s="257"/>
      <c r="BUA818" s="257"/>
      <c r="BUB818" s="257"/>
      <c r="BUC818" s="257"/>
      <c r="BUD818" s="257"/>
      <c r="BUE818" s="257"/>
      <c r="BUF818" s="257"/>
      <c r="BUG818" s="257"/>
      <c r="BUH818" s="257"/>
      <c r="BUI818" s="257"/>
      <c r="BUJ818" s="257"/>
      <c r="BUK818" s="257"/>
      <c r="BUL818" s="257"/>
      <c r="BUM818" s="257"/>
      <c r="BUN818" s="257"/>
      <c r="BUO818" s="257"/>
      <c r="BUP818" s="257"/>
      <c r="BUQ818" s="257"/>
      <c r="BUR818" s="257"/>
      <c r="BUS818" s="257"/>
      <c r="BUT818" s="257"/>
      <c r="BUU818" s="257"/>
      <c r="BUV818" s="257"/>
      <c r="BUW818" s="257"/>
      <c r="BUX818" s="257"/>
      <c r="BUY818" s="257"/>
      <c r="BUZ818" s="257"/>
      <c r="BVA818" s="257"/>
      <c r="BVB818" s="257"/>
      <c r="BVC818" s="257"/>
      <c r="BVD818" s="257"/>
      <c r="BVE818" s="257"/>
      <c r="BVF818" s="257"/>
      <c r="BVG818" s="257"/>
      <c r="BVH818" s="257"/>
      <c r="BVI818" s="257"/>
      <c r="BVJ818" s="257"/>
      <c r="BVK818" s="257"/>
      <c r="BVL818" s="257"/>
      <c r="BVM818" s="257"/>
      <c r="BVN818" s="257"/>
      <c r="BVO818" s="257"/>
      <c r="BVP818" s="257"/>
      <c r="BVQ818" s="257"/>
      <c r="BVR818" s="257"/>
      <c r="BVS818" s="257"/>
      <c r="BVT818" s="257"/>
      <c r="BVU818" s="257"/>
      <c r="BVV818" s="257"/>
      <c r="BVW818" s="257"/>
      <c r="BVX818" s="257"/>
      <c r="BVY818" s="257"/>
      <c r="BVZ818" s="257"/>
      <c r="BWA818" s="257"/>
      <c r="BWB818" s="257"/>
      <c r="BWC818" s="257"/>
      <c r="BWD818" s="257"/>
      <c r="BWE818" s="257"/>
      <c r="BWF818" s="257"/>
      <c r="BWG818" s="257"/>
      <c r="BWH818" s="257"/>
      <c r="BWI818" s="257"/>
      <c r="BWJ818" s="257"/>
      <c r="BWK818" s="257"/>
      <c r="BWL818" s="257"/>
      <c r="BWM818" s="257"/>
      <c r="BWN818" s="257"/>
      <c r="BWO818" s="257"/>
      <c r="BWP818" s="257"/>
      <c r="BWQ818" s="257"/>
      <c r="BWR818" s="257"/>
      <c r="BWS818" s="257"/>
      <c r="BWT818" s="257"/>
      <c r="BWU818" s="257"/>
      <c r="BWV818" s="257"/>
      <c r="BWW818" s="257"/>
      <c r="BWX818" s="257"/>
      <c r="BWY818" s="257"/>
      <c r="BWZ818" s="257"/>
      <c r="BXA818" s="257"/>
      <c r="BXB818" s="257"/>
      <c r="BXC818" s="257"/>
      <c r="BXD818" s="257"/>
      <c r="BXE818" s="257"/>
      <c r="BXF818" s="257"/>
      <c r="BXG818" s="257"/>
      <c r="BXH818" s="257"/>
      <c r="BXI818" s="257"/>
      <c r="BXJ818" s="257"/>
      <c r="BXK818" s="257"/>
      <c r="BXL818" s="257"/>
      <c r="BXM818" s="257"/>
      <c r="BXN818" s="257"/>
      <c r="BXO818" s="257"/>
      <c r="BXP818" s="257"/>
      <c r="BXQ818" s="257"/>
      <c r="BXR818" s="257"/>
      <c r="BXS818" s="257"/>
      <c r="BXT818" s="257"/>
      <c r="BXU818" s="257"/>
      <c r="BXV818" s="257"/>
      <c r="BXW818" s="257"/>
      <c r="BXX818" s="257"/>
      <c r="BXY818" s="257"/>
      <c r="BXZ818" s="257"/>
      <c r="BYA818" s="257"/>
      <c r="BYB818" s="257"/>
      <c r="BYC818" s="257"/>
      <c r="BYD818" s="257"/>
      <c r="BYE818" s="257"/>
      <c r="BYF818" s="257"/>
      <c r="BYG818" s="257"/>
      <c r="BYH818" s="257"/>
      <c r="BYI818" s="257"/>
      <c r="BYJ818" s="257"/>
      <c r="BYK818" s="257"/>
      <c r="BYL818" s="257"/>
      <c r="BYM818" s="257"/>
      <c r="BYN818" s="257"/>
      <c r="BYO818" s="257"/>
      <c r="BYP818" s="257"/>
      <c r="BYQ818" s="257"/>
      <c r="BYR818" s="257"/>
      <c r="BYS818" s="257"/>
      <c r="BYT818" s="257"/>
      <c r="BYU818" s="257"/>
      <c r="BYV818" s="257"/>
      <c r="BYW818" s="257"/>
      <c r="BYX818" s="257"/>
      <c r="BYY818" s="257"/>
      <c r="BYZ818" s="257"/>
      <c r="BZA818" s="257"/>
      <c r="BZB818" s="257"/>
      <c r="BZC818" s="257"/>
      <c r="BZD818" s="257"/>
      <c r="BZE818" s="257"/>
      <c r="BZF818" s="257"/>
      <c r="BZG818" s="257"/>
      <c r="BZH818" s="257"/>
      <c r="BZI818" s="257"/>
      <c r="BZJ818" s="257"/>
      <c r="BZK818" s="257"/>
      <c r="BZL818" s="257"/>
      <c r="BZM818" s="257"/>
      <c r="BZN818" s="257"/>
      <c r="BZO818" s="257"/>
      <c r="BZP818" s="257"/>
      <c r="BZQ818" s="257"/>
      <c r="BZR818" s="257"/>
      <c r="BZS818" s="257"/>
      <c r="BZT818" s="257"/>
      <c r="BZU818" s="257"/>
      <c r="BZV818" s="257"/>
      <c r="BZW818" s="257"/>
      <c r="BZX818" s="257"/>
      <c r="BZY818" s="257"/>
      <c r="BZZ818" s="257"/>
      <c r="CAA818" s="257"/>
      <c r="CAB818" s="257"/>
      <c r="CAC818" s="257"/>
      <c r="CAD818" s="257"/>
      <c r="CAE818" s="257"/>
      <c r="CAF818" s="257"/>
      <c r="CAG818" s="257"/>
      <c r="CAH818" s="257"/>
      <c r="CAI818" s="257"/>
      <c r="CAJ818" s="257"/>
      <c r="CAK818" s="257"/>
      <c r="CAL818" s="257"/>
      <c r="CAM818" s="257"/>
      <c r="CAN818" s="257"/>
      <c r="CAO818" s="257"/>
      <c r="CAP818" s="257"/>
      <c r="CAQ818" s="257"/>
      <c r="CAR818" s="257"/>
      <c r="CAS818" s="257"/>
      <c r="CAT818" s="257"/>
      <c r="CAU818" s="257"/>
      <c r="CAV818" s="257"/>
      <c r="CAW818" s="257"/>
      <c r="CAX818" s="257"/>
      <c r="CAY818" s="257"/>
      <c r="CAZ818" s="257"/>
      <c r="CBA818" s="257"/>
      <c r="CBB818" s="257"/>
      <c r="CBC818" s="257"/>
      <c r="CBD818" s="257"/>
      <c r="CBE818" s="257"/>
      <c r="CBF818" s="257"/>
      <c r="CBG818" s="257"/>
      <c r="CBH818" s="257"/>
      <c r="CBI818" s="257"/>
      <c r="CBJ818" s="257"/>
      <c r="CBK818" s="257"/>
      <c r="CBL818" s="257"/>
      <c r="CBM818" s="257"/>
      <c r="CBN818" s="257"/>
      <c r="CBO818" s="257"/>
      <c r="CBP818" s="257"/>
      <c r="CBQ818" s="257"/>
      <c r="CBR818" s="257"/>
      <c r="CBS818" s="257"/>
      <c r="CBT818" s="257"/>
      <c r="CBU818" s="257"/>
      <c r="CBV818" s="257"/>
      <c r="CBW818" s="257"/>
      <c r="CBX818" s="257"/>
      <c r="CBY818" s="257"/>
      <c r="CBZ818" s="257"/>
      <c r="CCA818" s="257"/>
      <c r="CCB818" s="257"/>
      <c r="CCC818" s="257"/>
      <c r="CCD818" s="257"/>
      <c r="CCE818" s="257"/>
      <c r="CCF818" s="257"/>
      <c r="CCG818" s="257"/>
      <c r="CCH818" s="257"/>
      <c r="CCI818" s="257"/>
      <c r="CCJ818" s="257"/>
      <c r="CCK818" s="257"/>
      <c r="CCL818" s="257"/>
      <c r="CCM818" s="257"/>
      <c r="CCN818" s="257"/>
      <c r="CCO818" s="257"/>
      <c r="CCP818" s="257"/>
      <c r="CCQ818" s="257"/>
      <c r="CCR818" s="257"/>
      <c r="CCS818" s="257"/>
      <c r="CCT818" s="257"/>
      <c r="CCU818" s="257"/>
      <c r="CCV818" s="257"/>
      <c r="CCW818" s="257"/>
      <c r="CCX818" s="257"/>
      <c r="CCY818" s="257"/>
      <c r="CCZ818" s="257"/>
      <c r="CDA818" s="257"/>
      <c r="CDB818" s="257"/>
      <c r="CDC818" s="257"/>
      <c r="CDD818" s="257"/>
      <c r="CDE818" s="257"/>
      <c r="CDF818" s="257"/>
      <c r="CDG818" s="257"/>
      <c r="CDH818" s="257"/>
      <c r="CDI818" s="257"/>
      <c r="CDJ818" s="257"/>
      <c r="CDK818" s="257"/>
      <c r="CDL818" s="257"/>
      <c r="CDM818" s="257"/>
      <c r="CDN818" s="257"/>
      <c r="CDO818" s="257"/>
      <c r="CDP818" s="257"/>
      <c r="CDQ818" s="257"/>
      <c r="CDR818" s="257"/>
      <c r="CDS818" s="257"/>
      <c r="CDT818" s="257"/>
      <c r="CDU818" s="257"/>
      <c r="CDV818" s="257"/>
      <c r="CDW818" s="257"/>
      <c r="CDX818" s="257"/>
      <c r="CDY818" s="257"/>
      <c r="CDZ818" s="257"/>
      <c r="CEA818" s="257"/>
      <c r="CEB818" s="257"/>
      <c r="CEC818" s="257"/>
      <c r="CED818" s="257"/>
      <c r="CEE818" s="257"/>
      <c r="CEF818" s="257"/>
      <c r="CEG818" s="257"/>
      <c r="CEH818" s="257"/>
      <c r="CEI818" s="257"/>
      <c r="CEJ818" s="257"/>
      <c r="CEK818" s="257"/>
      <c r="CEL818" s="257"/>
      <c r="CEM818" s="257"/>
      <c r="CEN818" s="257"/>
      <c r="CEO818" s="257"/>
      <c r="CEP818" s="257"/>
      <c r="CEQ818" s="257"/>
      <c r="CER818" s="257"/>
      <c r="CES818" s="257"/>
      <c r="CET818" s="257"/>
      <c r="CEU818" s="257"/>
      <c r="CEV818" s="257"/>
      <c r="CEW818" s="257"/>
      <c r="CEX818" s="257"/>
      <c r="CEY818" s="257"/>
      <c r="CEZ818" s="257"/>
      <c r="CFA818" s="257"/>
      <c r="CFB818" s="257"/>
      <c r="CFC818" s="257"/>
      <c r="CFD818" s="257"/>
      <c r="CFE818" s="257"/>
      <c r="CFF818" s="257"/>
      <c r="CFG818" s="257"/>
      <c r="CFH818" s="257"/>
      <c r="CFI818" s="257"/>
      <c r="CFJ818" s="257"/>
      <c r="CFK818" s="257"/>
      <c r="CFL818" s="257"/>
      <c r="CFM818" s="257"/>
      <c r="CFN818" s="257"/>
      <c r="CFO818" s="257"/>
      <c r="CFP818" s="257"/>
      <c r="CFQ818" s="257"/>
      <c r="CFR818" s="257"/>
      <c r="CFS818" s="257"/>
      <c r="CFT818" s="257"/>
      <c r="CFU818" s="257"/>
      <c r="CFV818" s="257"/>
      <c r="CFW818" s="257"/>
      <c r="CFX818" s="257"/>
      <c r="CFY818" s="257"/>
      <c r="CFZ818" s="257"/>
      <c r="CGA818" s="257"/>
      <c r="CGB818" s="257"/>
      <c r="CGC818" s="257"/>
      <c r="CGD818" s="257"/>
      <c r="CGE818" s="257"/>
      <c r="CGF818" s="257"/>
      <c r="CGG818" s="257"/>
      <c r="CGH818" s="257"/>
      <c r="CGI818" s="257"/>
      <c r="CGJ818" s="257"/>
      <c r="CGK818" s="257"/>
      <c r="CGL818" s="257"/>
      <c r="CGM818" s="257"/>
      <c r="CGN818" s="257"/>
      <c r="CGO818" s="257"/>
      <c r="CGP818" s="257"/>
      <c r="CGQ818" s="257"/>
      <c r="CGR818" s="257"/>
      <c r="CGS818" s="257"/>
      <c r="CGT818" s="257"/>
      <c r="CGU818" s="257"/>
      <c r="CGV818" s="257"/>
      <c r="CGW818" s="257"/>
      <c r="CGX818" s="257"/>
      <c r="CGY818" s="257"/>
      <c r="CGZ818" s="257"/>
      <c r="CHA818" s="257"/>
      <c r="CHB818" s="257"/>
      <c r="CHC818" s="257"/>
      <c r="CHD818" s="257"/>
      <c r="CHE818" s="257"/>
      <c r="CHF818" s="257"/>
      <c r="CHG818" s="257"/>
      <c r="CHH818" s="257"/>
      <c r="CHI818" s="257"/>
      <c r="CHJ818" s="257"/>
      <c r="CHK818" s="257"/>
      <c r="CHL818" s="257"/>
      <c r="CHM818" s="257"/>
      <c r="CHN818" s="257"/>
      <c r="CHO818" s="257"/>
      <c r="CHP818" s="257"/>
      <c r="CHQ818" s="257"/>
      <c r="CHR818" s="257"/>
      <c r="CHS818" s="257"/>
      <c r="CHT818" s="257"/>
      <c r="CHU818" s="257"/>
      <c r="CHV818" s="257"/>
      <c r="CHW818" s="257"/>
      <c r="CHX818" s="257"/>
      <c r="CHY818" s="257"/>
      <c r="CHZ818" s="257"/>
      <c r="CIA818" s="257"/>
      <c r="CIB818" s="257"/>
      <c r="CIC818" s="257"/>
      <c r="CID818" s="257"/>
      <c r="CIE818" s="257"/>
      <c r="CIF818" s="257"/>
      <c r="CIG818" s="257"/>
      <c r="CIH818" s="257"/>
      <c r="CII818" s="257"/>
      <c r="CIJ818" s="257"/>
      <c r="CIK818" s="257"/>
      <c r="CIL818" s="257"/>
      <c r="CIM818" s="257"/>
      <c r="CIN818" s="257"/>
      <c r="CIO818" s="257"/>
      <c r="CIP818" s="257"/>
      <c r="CIQ818" s="257"/>
      <c r="CIR818" s="257"/>
      <c r="CIS818" s="257"/>
      <c r="CIT818" s="257"/>
      <c r="CIU818" s="257"/>
      <c r="CIV818" s="257"/>
      <c r="CIW818" s="257"/>
      <c r="CIX818" s="257"/>
      <c r="CIY818" s="257"/>
      <c r="CIZ818" s="257"/>
      <c r="CJA818" s="257"/>
      <c r="CJB818" s="257"/>
      <c r="CJC818" s="257"/>
      <c r="CJD818" s="257"/>
      <c r="CJE818" s="257"/>
      <c r="CJF818" s="257"/>
      <c r="CJG818" s="257"/>
      <c r="CJH818" s="257"/>
      <c r="CJI818" s="257"/>
      <c r="CJJ818" s="257"/>
      <c r="CJK818" s="257"/>
      <c r="CJL818" s="257"/>
      <c r="CJM818" s="257"/>
      <c r="CJN818" s="257"/>
      <c r="CJO818" s="257"/>
      <c r="CJP818" s="257"/>
      <c r="CJQ818" s="257"/>
      <c r="CJR818" s="257"/>
      <c r="CJS818" s="257"/>
      <c r="CJT818" s="257"/>
      <c r="CJU818" s="257"/>
      <c r="CJV818" s="257"/>
      <c r="CJW818" s="257"/>
      <c r="CJX818" s="257"/>
      <c r="CJY818" s="257"/>
      <c r="CJZ818" s="257"/>
      <c r="CKA818" s="257"/>
      <c r="CKB818" s="257"/>
      <c r="CKC818" s="257"/>
      <c r="CKD818" s="257"/>
      <c r="CKE818" s="257"/>
      <c r="CKF818" s="257"/>
      <c r="CKG818" s="257"/>
      <c r="CKH818" s="257"/>
      <c r="CKI818" s="257"/>
      <c r="CKJ818" s="257"/>
      <c r="CKK818" s="257"/>
      <c r="CKL818" s="257"/>
      <c r="CKM818" s="257"/>
      <c r="CKN818" s="257"/>
      <c r="CKO818" s="257"/>
      <c r="CKP818" s="257"/>
      <c r="CKQ818" s="257"/>
      <c r="CKR818" s="257"/>
      <c r="CKS818" s="257"/>
      <c r="CKT818" s="257"/>
      <c r="CKU818" s="257"/>
      <c r="CKV818" s="257"/>
      <c r="CKW818" s="257"/>
      <c r="CKX818" s="257"/>
      <c r="CKY818" s="257"/>
      <c r="CKZ818" s="257"/>
      <c r="CLA818" s="257"/>
      <c r="CLB818" s="257"/>
      <c r="CLC818" s="257"/>
      <c r="CLD818" s="257"/>
      <c r="CLE818" s="257"/>
      <c r="CLF818" s="257"/>
      <c r="CLG818" s="257"/>
      <c r="CLH818" s="257"/>
      <c r="CLI818" s="257"/>
      <c r="CLJ818" s="257"/>
      <c r="CLK818" s="257"/>
      <c r="CLL818" s="257"/>
      <c r="CLM818" s="257"/>
      <c r="CLN818" s="257"/>
      <c r="CLO818" s="257"/>
      <c r="CLP818" s="257"/>
      <c r="CLQ818" s="257"/>
      <c r="CLR818" s="257"/>
      <c r="CLS818" s="257"/>
      <c r="CLT818" s="257"/>
      <c r="CLU818" s="257"/>
      <c r="CLV818" s="257"/>
      <c r="CLW818" s="257"/>
      <c r="CLX818" s="257"/>
      <c r="CLY818" s="257"/>
      <c r="CLZ818" s="257"/>
      <c r="CMA818" s="257"/>
      <c r="CMB818" s="257"/>
      <c r="CMC818" s="257"/>
      <c r="CMD818" s="257"/>
      <c r="CME818" s="257"/>
      <c r="CMF818" s="257"/>
      <c r="CMG818" s="257"/>
      <c r="CMH818" s="257"/>
      <c r="CMI818" s="257"/>
      <c r="CMJ818" s="257"/>
      <c r="CMK818" s="257"/>
      <c r="CML818" s="257"/>
      <c r="CMM818" s="257"/>
      <c r="CMN818" s="257"/>
      <c r="CMO818" s="257"/>
      <c r="CMP818" s="257"/>
      <c r="CMQ818" s="257"/>
      <c r="CMR818" s="257"/>
      <c r="CMS818" s="257"/>
      <c r="CMT818" s="257"/>
      <c r="CMU818" s="257"/>
      <c r="CMV818" s="257"/>
      <c r="CMW818" s="257"/>
      <c r="CMX818" s="257"/>
      <c r="CMY818" s="257"/>
      <c r="CMZ818" s="257"/>
      <c r="CNA818" s="257"/>
      <c r="CNB818" s="257"/>
      <c r="CNC818" s="257"/>
      <c r="CND818" s="257"/>
      <c r="CNE818" s="257"/>
      <c r="CNF818" s="257"/>
      <c r="CNG818" s="257"/>
      <c r="CNH818" s="257"/>
      <c r="CNI818" s="257"/>
      <c r="CNJ818" s="257"/>
      <c r="CNK818" s="257"/>
      <c r="CNL818" s="257"/>
      <c r="CNM818" s="257"/>
      <c r="CNN818" s="257"/>
      <c r="CNO818" s="257"/>
      <c r="CNP818" s="257"/>
      <c r="CNQ818" s="257"/>
      <c r="CNR818" s="257"/>
      <c r="CNS818" s="257"/>
      <c r="CNT818" s="257"/>
      <c r="CNU818" s="257"/>
      <c r="CNV818" s="257"/>
      <c r="CNW818" s="257"/>
      <c r="CNX818" s="257"/>
      <c r="CNY818" s="257"/>
      <c r="CNZ818" s="257"/>
      <c r="COA818" s="257"/>
      <c r="COB818" s="257"/>
      <c r="COC818" s="257"/>
      <c r="COD818" s="257"/>
      <c r="COE818" s="257"/>
      <c r="COF818" s="257"/>
      <c r="COG818" s="257"/>
      <c r="COH818" s="257"/>
      <c r="COI818" s="257"/>
      <c r="COJ818" s="257"/>
      <c r="COK818" s="257"/>
      <c r="COL818" s="257"/>
      <c r="COM818" s="257"/>
      <c r="CON818" s="257"/>
      <c r="COO818" s="257"/>
      <c r="COP818" s="257"/>
      <c r="COQ818" s="257"/>
      <c r="COR818" s="257"/>
      <c r="COS818" s="257"/>
      <c r="COT818" s="257"/>
      <c r="COU818" s="257"/>
      <c r="COV818" s="257"/>
      <c r="COW818" s="257"/>
      <c r="COX818" s="257"/>
      <c r="COY818" s="257"/>
      <c r="COZ818" s="257"/>
      <c r="CPA818" s="257"/>
      <c r="CPB818" s="257"/>
      <c r="CPC818" s="257"/>
      <c r="CPD818" s="257"/>
      <c r="CPE818" s="257"/>
      <c r="CPF818" s="257"/>
      <c r="CPG818" s="257"/>
      <c r="CPH818" s="257"/>
      <c r="CPI818" s="257"/>
      <c r="CPJ818" s="257"/>
      <c r="CPK818" s="257"/>
      <c r="CPL818" s="257"/>
      <c r="CPM818" s="257"/>
      <c r="CPN818" s="257"/>
      <c r="CPO818" s="257"/>
      <c r="CPP818" s="257"/>
      <c r="CPQ818" s="257"/>
      <c r="CPR818" s="257"/>
      <c r="CPS818" s="257"/>
      <c r="CPT818" s="257"/>
      <c r="CPU818" s="257"/>
      <c r="CPV818" s="257"/>
      <c r="CPW818" s="257"/>
      <c r="CPX818" s="257"/>
      <c r="CPY818" s="257"/>
      <c r="CPZ818" s="257"/>
      <c r="CQA818" s="257"/>
      <c r="CQB818" s="257"/>
      <c r="CQC818" s="257"/>
      <c r="CQD818" s="257"/>
      <c r="CQE818" s="257"/>
      <c r="CQF818" s="257"/>
      <c r="CQG818" s="257"/>
      <c r="CQH818" s="257"/>
      <c r="CQI818" s="257"/>
      <c r="CQJ818" s="257"/>
      <c r="CQK818" s="257"/>
      <c r="CQL818" s="257"/>
      <c r="CQM818" s="257"/>
      <c r="CQN818" s="257"/>
      <c r="CQO818" s="257"/>
      <c r="CQP818" s="257"/>
      <c r="CQQ818" s="257"/>
      <c r="CQR818" s="257"/>
      <c r="CQS818" s="257"/>
      <c r="CQT818" s="257"/>
      <c r="CQU818" s="257"/>
      <c r="CQV818" s="257"/>
      <c r="CQW818" s="257"/>
      <c r="CQX818" s="257"/>
      <c r="CQY818" s="257"/>
      <c r="CQZ818" s="257"/>
      <c r="CRA818" s="257"/>
      <c r="CRB818" s="257"/>
      <c r="CRC818" s="257"/>
      <c r="CRD818" s="257"/>
      <c r="CRE818" s="257"/>
      <c r="CRF818" s="257"/>
      <c r="CRG818" s="257"/>
      <c r="CRH818" s="257"/>
      <c r="CRI818" s="257"/>
      <c r="CRJ818" s="257"/>
      <c r="CRK818" s="257"/>
      <c r="CRL818" s="257"/>
      <c r="CRM818" s="257"/>
      <c r="CRN818" s="257"/>
      <c r="CRO818" s="257"/>
      <c r="CRP818" s="257"/>
      <c r="CRQ818" s="257"/>
      <c r="CRR818" s="257"/>
      <c r="CRS818" s="257"/>
      <c r="CRT818" s="257"/>
      <c r="CRU818" s="257"/>
      <c r="CRV818" s="257"/>
      <c r="CRW818" s="257"/>
      <c r="CRX818" s="257"/>
      <c r="CRY818" s="257"/>
      <c r="CRZ818" s="257"/>
      <c r="CSA818" s="257"/>
      <c r="CSB818" s="257"/>
      <c r="CSC818" s="257"/>
      <c r="CSD818" s="257"/>
      <c r="CSE818" s="257"/>
      <c r="CSF818" s="257"/>
      <c r="CSG818" s="257"/>
      <c r="CSH818" s="257"/>
      <c r="CSI818" s="257"/>
      <c r="CSJ818" s="257"/>
      <c r="CSK818" s="257"/>
      <c r="CSL818" s="257"/>
      <c r="CSM818" s="257"/>
      <c r="CSN818" s="257"/>
      <c r="CSO818" s="257"/>
      <c r="CSP818" s="257"/>
      <c r="CSQ818" s="257"/>
      <c r="CSR818" s="257"/>
      <c r="CSS818" s="257"/>
      <c r="CST818" s="257"/>
      <c r="CSU818" s="257"/>
      <c r="CSV818" s="257"/>
      <c r="CSW818" s="257"/>
      <c r="CSX818" s="257"/>
      <c r="CSY818" s="257"/>
      <c r="CSZ818" s="257"/>
      <c r="CTA818" s="257"/>
      <c r="CTB818" s="257"/>
      <c r="CTC818" s="257"/>
      <c r="CTD818" s="257"/>
      <c r="CTE818" s="257"/>
      <c r="CTF818" s="257"/>
      <c r="CTG818" s="257"/>
      <c r="CTH818" s="257"/>
      <c r="CTI818" s="257"/>
      <c r="CTJ818" s="257"/>
      <c r="CTK818" s="257"/>
      <c r="CTL818" s="257"/>
      <c r="CTM818" s="257"/>
      <c r="CTN818" s="257"/>
      <c r="CTO818" s="257"/>
      <c r="CTP818" s="257"/>
      <c r="CTQ818" s="257"/>
      <c r="CTR818" s="257"/>
      <c r="CTS818" s="257"/>
      <c r="CTT818" s="257"/>
      <c r="CTU818" s="257"/>
      <c r="CTV818" s="257"/>
      <c r="CTW818" s="257"/>
      <c r="CTX818" s="257"/>
      <c r="CTY818" s="257"/>
      <c r="CTZ818" s="257"/>
      <c r="CUA818" s="257"/>
      <c r="CUB818" s="257"/>
      <c r="CUC818" s="257"/>
      <c r="CUD818" s="257"/>
      <c r="CUE818" s="257"/>
      <c r="CUF818" s="257"/>
      <c r="CUG818" s="257"/>
      <c r="CUH818" s="257"/>
      <c r="CUI818" s="257"/>
      <c r="CUJ818" s="257"/>
      <c r="CUK818" s="257"/>
      <c r="CUL818" s="257"/>
      <c r="CUM818" s="257"/>
      <c r="CUN818" s="257"/>
      <c r="CUO818" s="257"/>
      <c r="CUP818" s="257"/>
      <c r="CUQ818" s="257"/>
      <c r="CUR818" s="257"/>
      <c r="CUS818" s="257"/>
      <c r="CUT818" s="257"/>
      <c r="CUU818" s="257"/>
      <c r="CUV818" s="257"/>
      <c r="CUW818" s="257"/>
      <c r="CUX818" s="257"/>
      <c r="CUY818" s="257"/>
      <c r="CUZ818" s="257"/>
      <c r="CVA818" s="257"/>
      <c r="CVB818" s="257"/>
      <c r="CVC818" s="257"/>
      <c r="CVD818" s="257"/>
      <c r="CVE818" s="257"/>
      <c r="CVF818" s="257"/>
      <c r="CVG818" s="257"/>
      <c r="CVH818" s="257"/>
      <c r="CVI818" s="257"/>
      <c r="CVJ818" s="257"/>
      <c r="CVK818" s="257"/>
      <c r="CVL818" s="257"/>
      <c r="CVM818" s="257"/>
      <c r="CVN818" s="257"/>
      <c r="CVO818" s="257"/>
      <c r="CVP818" s="257"/>
      <c r="CVQ818" s="257"/>
      <c r="CVR818" s="257"/>
      <c r="CVS818" s="257"/>
      <c r="CVT818" s="257"/>
      <c r="CVU818" s="257"/>
      <c r="CVV818" s="257"/>
      <c r="CVW818" s="257"/>
      <c r="CVX818" s="257"/>
      <c r="CVY818" s="257"/>
      <c r="CVZ818" s="257"/>
      <c r="CWA818" s="257"/>
      <c r="CWB818" s="257"/>
      <c r="CWC818" s="257"/>
      <c r="CWD818" s="257"/>
      <c r="CWE818" s="257"/>
      <c r="CWF818" s="257"/>
      <c r="CWG818" s="257"/>
      <c r="CWH818" s="257"/>
      <c r="CWI818" s="257"/>
      <c r="CWJ818" s="257"/>
      <c r="CWK818" s="257"/>
      <c r="CWL818" s="257"/>
      <c r="CWM818" s="257"/>
      <c r="CWN818" s="257"/>
      <c r="CWO818" s="257"/>
      <c r="CWP818" s="257"/>
      <c r="CWQ818" s="257"/>
      <c r="CWR818" s="257"/>
      <c r="CWS818" s="257"/>
      <c r="CWT818" s="257"/>
      <c r="CWU818" s="257"/>
      <c r="CWV818" s="257"/>
      <c r="CWW818" s="257"/>
      <c r="CWX818" s="257"/>
      <c r="CWY818" s="257"/>
      <c r="CWZ818" s="257"/>
      <c r="CXA818" s="257"/>
      <c r="CXB818" s="257"/>
      <c r="CXC818" s="257"/>
      <c r="CXD818" s="257"/>
      <c r="CXE818" s="257"/>
      <c r="CXF818" s="257"/>
      <c r="CXG818" s="257"/>
      <c r="CXH818" s="257"/>
      <c r="CXI818" s="257"/>
      <c r="CXJ818" s="257"/>
      <c r="CXK818" s="257"/>
      <c r="CXL818" s="257"/>
      <c r="CXM818" s="257"/>
      <c r="CXN818" s="257"/>
      <c r="CXO818" s="257"/>
      <c r="CXP818" s="257"/>
      <c r="CXQ818" s="257"/>
      <c r="CXR818" s="257"/>
      <c r="CXS818" s="257"/>
      <c r="CXT818" s="257"/>
      <c r="CXU818" s="257"/>
      <c r="CXV818" s="257"/>
      <c r="CXW818" s="257"/>
      <c r="CXX818" s="257"/>
      <c r="CXY818" s="257"/>
      <c r="CXZ818" s="257"/>
      <c r="CYA818" s="257"/>
      <c r="CYB818" s="257"/>
      <c r="CYC818" s="257"/>
      <c r="CYD818" s="257"/>
      <c r="CYE818" s="257"/>
      <c r="CYF818" s="257"/>
      <c r="CYG818" s="257"/>
      <c r="CYH818" s="257"/>
      <c r="CYI818" s="257"/>
      <c r="CYJ818" s="257"/>
      <c r="CYK818" s="257"/>
      <c r="CYL818" s="257"/>
      <c r="CYM818" s="257"/>
      <c r="CYN818" s="257"/>
      <c r="CYO818" s="257"/>
      <c r="CYP818" s="257"/>
      <c r="CYQ818" s="257"/>
      <c r="CYR818" s="257"/>
      <c r="CYS818" s="257"/>
      <c r="CYT818" s="257"/>
      <c r="CYU818" s="257"/>
      <c r="CYV818" s="257"/>
      <c r="CYW818" s="257"/>
      <c r="CYX818" s="257"/>
      <c r="CYY818" s="257"/>
      <c r="CYZ818" s="257"/>
      <c r="CZA818" s="257"/>
      <c r="CZB818" s="257"/>
      <c r="CZC818" s="257"/>
      <c r="CZD818" s="257"/>
      <c r="CZE818" s="257"/>
      <c r="CZF818" s="257"/>
      <c r="CZG818" s="257"/>
      <c r="CZH818" s="257"/>
      <c r="CZI818" s="257"/>
      <c r="CZJ818" s="257"/>
      <c r="CZK818" s="257"/>
      <c r="CZL818" s="257"/>
      <c r="CZM818" s="257"/>
      <c r="CZN818" s="257"/>
      <c r="CZO818" s="257"/>
      <c r="CZP818" s="257"/>
      <c r="CZQ818" s="257"/>
      <c r="CZR818" s="257"/>
      <c r="CZS818" s="257"/>
      <c r="CZT818" s="257"/>
      <c r="CZU818" s="257"/>
      <c r="CZV818" s="257"/>
      <c r="CZW818" s="257"/>
      <c r="CZX818" s="257"/>
      <c r="CZY818" s="257"/>
      <c r="CZZ818" s="257"/>
      <c r="DAA818" s="257"/>
      <c r="DAB818" s="257"/>
      <c r="DAC818" s="257"/>
      <c r="DAD818" s="257"/>
      <c r="DAE818" s="257"/>
      <c r="DAF818" s="257"/>
      <c r="DAG818" s="257"/>
      <c r="DAH818" s="257"/>
      <c r="DAI818" s="257"/>
      <c r="DAJ818" s="257"/>
      <c r="DAK818" s="257"/>
      <c r="DAL818" s="257"/>
      <c r="DAM818" s="257"/>
      <c r="DAN818" s="257"/>
      <c r="DAO818" s="257"/>
      <c r="DAP818" s="257"/>
      <c r="DAQ818" s="257"/>
      <c r="DAR818" s="257"/>
      <c r="DAS818" s="257"/>
      <c r="DAT818" s="257"/>
      <c r="DAU818" s="257"/>
      <c r="DAV818" s="257"/>
      <c r="DAW818" s="257"/>
      <c r="DAX818" s="257"/>
      <c r="DAY818" s="257"/>
      <c r="DAZ818" s="257"/>
      <c r="DBA818" s="257"/>
      <c r="DBB818" s="257"/>
      <c r="DBC818" s="257"/>
      <c r="DBD818" s="257"/>
      <c r="DBE818" s="257"/>
      <c r="DBF818" s="257"/>
      <c r="DBG818" s="257"/>
      <c r="DBH818" s="257"/>
      <c r="DBI818" s="257"/>
      <c r="DBJ818" s="257"/>
      <c r="DBK818" s="257"/>
      <c r="DBL818" s="257"/>
      <c r="DBM818" s="257"/>
      <c r="DBN818" s="257"/>
      <c r="DBO818" s="257"/>
      <c r="DBP818" s="257"/>
      <c r="DBQ818" s="257"/>
      <c r="DBR818" s="257"/>
      <c r="DBS818" s="257"/>
      <c r="DBT818" s="257"/>
      <c r="DBU818" s="257"/>
      <c r="DBV818" s="257"/>
      <c r="DBW818" s="257"/>
      <c r="DBX818" s="257"/>
      <c r="DBY818" s="257"/>
      <c r="DBZ818" s="257"/>
      <c r="DCA818" s="257"/>
      <c r="DCB818" s="257"/>
      <c r="DCC818" s="257"/>
      <c r="DCD818" s="257"/>
      <c r="DCE818" s="257"/>
      <c r="DCF818" s="257"/>
      <c r="DCG818" s="257"/>
      <c r="DCH818" s="257"/>
      <c r="DCI818" s="257"/>
      <c r="DCJ818" s="257"/>
      <c r="DCK818" s="257"/>
      <c r="DCL818" s="257"/>
      <c r="DCM818" s="257"/>
      <c r="DCN818" s="257"/>
      <c r="DCO818" s="257"/>
      <c r="DCP818" s="257"/>
      <c r="DCQ818" s="257"/>
      <c r="DCR818" s="257"/>
      <c r="DCS818" s="257"/>
      <c r="DCT818" s="257"/>
      <c r="DCU818" s="257"/>
      <c r="DCV818" s="257"/>
      <c r="DCW818" s="257"/>
      <c r="DCX818" s="257"/>
      <c r="DCY818" s="257"/>
      <c r="DCZ818" s="257"/>
      <c r="DDA818" s="257"/>
      <c r="DDB818" s="257"/>
      <c r="DDC818" s="257"/>
      <c r="DDD818" s="257"/>
      <c r="DDE818" s="257"/>
      <c r="DDF818" s="257"/>
      <c r="DDG818" s="257"/>
      <c r="DDH818" s="257"/>
      <c r="DDI818" s="257"/>
      <c r="DDJ818" s="257"/>
      <c r="DDK818" s="257"/>
      <c r="DDL818" s="257"/>
      <c r="DDM818" s="257"/>
      <c r="DDN818" s="257"/>
      <c r="DDO818" s="257"/>
      <c r="DDP818" s="257"/>
      <c r="DDQ818" s="257"/>
      <c r="DDR818" s="257"/>
      <c r="DDS818" s="257"/>
      <c r="DDT818" s="257"/>
      <c r="DDU818" s="257"/>
      <c r="DDV818" s="257"/>
      <c r="DDW818" s="257"/>
      <c r="DDX818" s="257"/>
      <c r="DDY818" s="257"/>
      <c r="DDZ818" s="257"/>
      <c r="DEA818" s="257"/>
      <c r="DEB818" s="257"/>
      <c r="DEC818" s="257"/>
      <c r="DED818" s="257"/>
      <c r="DEE818" s="257"/>
      <c r="DEF818" s="257"/>
      <c r="DEG818" s="257"/>
      <c r="DEH818" s="257"/>
      <c r="DEI818" s="257"/>
      <c r="DEJ818" s="257"/>
      <c r="DEK818" s="257"/>
      <c r="DEL818" s="257"/>
      <c r="DEM818" s="257"/>
      <c r="DEN818" s="257"/>
      <c r="DEO818" s="257"/>
      <c r="DEP818" s="257"/>
      <c r="DEQ818" s="257"/>
      <c r="DER818" s="257"/>
      <c r="DES818" s="257"/>
      <c r="DET818" s="257"/>
      <c r="DEU818" s="257"/>
      <c r="DEV818" s="257"/>
      <c r="DEW818" s="257"/>
      <c r="DEX818" s="257"/>
      <c r="DEY818" s="257"/>
      <c r="DEZ818" s="257"/>
      <c r="DFA818" s="257"/>
      <c r="DFB818" s="257"/>
      <c r="DFC818" s="257"/>
      <c r="DFD818" s="257"/>
      <c r="DFE818" s="257"/>
      <c r="DFF818" s="257"/>
      <c r="DFG818" s="257"/>
      <c r="DFH818" s="257"/>
      <c r="DFI818" s="257"/>
      <c r="DFJ818" s="257"/>
      <c r="DFK818" s="257"/>
      <c r="DFL818" s="257"/>
      <c r="DFM818" s="257"/>
      <c r="DFN818" s="257"/>
      <c r="DFO818" s="257"/>
      <c r="DFP818" s="257"/>
      <c r="DFQ818" s="257"/>
      <c r="DFR818" s="257"/>
      <c r="DFS818" s="257"/>
      <c r="DFT818" s="257"/>
      <c r="DFU818" s="257"/>
      <c r="DFV818" s="257"/>
      <c r="DFW818" s="257"/>
      <c r="DFX818" s="257"/>
      <c r="DFY818" s="257"/>
      <c r="DFZ818" s="257"/>
      <c r="DGA818" s="257"/>
      <c r="DGB818" s="257"/>
      <c r="DGC818" s="257"/>
      <c r="DGD818" s="257"/>
      <c r="DGE818" s="257"/>
      <c r="DGF818" s="257"/>
      <c r="DGG818" s="257"/>
      <c r="DGH818" s="257"/>
      <c r="DGI818" s="257"/>
      <c r="DGJ818" s="257"/>
      <c r="DGK818" s="257"/>
      <c r="DGL818" s="257"/>
      <c r="DGM818" s="257"/>
      <c r="DGN818" s="257"/>
      <c r="DGO818" s="257"/>
      <c r="DGP818" s="257"/>
      <c r="DGQ818" s="257"/>
      <c r="DGR818" s="257"/>
      <c r="DGS818" s="257"/>
      <c r="DGT818" s="257"/>
      <c r="DGU818" s="257"/>
      <c r="DGV818" s="257"/>
      <c r="DGW818" s="257"/>
      <c r="DGX818" s="257"/>
      <c r="DGY818" s="257"/>
      <c r="DGZ818" s="257"/>
      <c r="DHA818" s="257"/>
      <c r="DHB818" s="257"/>
      <c r="DHC818" s="257"/>
      <c r="DHD818" s="257"/>
      <c r="DHE818" s="257"/>
      <c r="DHF818" s="257"/>
      <c r="DHG818" s="257"/>
      <c r="DHH818" s="257"/>
      <c r="DHI818" s="257"/>
      <c r="DHJ818" s="257"/>
      <c r="DHK818" s="257"/>
      <c r="DHL818" s="257"/>
      <c r="DHM818" s="257"/>
      <c r="DHN818" s="257"/>
      <c r="DHO818" s="257"/>
      <c r="DHP818" s="257"/>
      <c r="DHQ818" s="257"/>
      <c r="DHR818" s="257"/>
      <c r="DHS818" s="257"/>
      <c r="DHT818" s="257"/>
      <c r="DHU818" s="257"/>
      <c r="DHV818" s="257"/>
      <c r="DHW818" s="257"/>
      <c r="DHX818" s="257"/>
      <c r="DHY818" s="257"/>
      <c r="DHZ818" s="257"/>
      <c r="DIA818" s="257"/>
      <c r="DIB818" s="257"/>
      <c r="DIC818" s="257"/>
      <c r="DID818" s="257"/>
      <c r="DIE818" s="257"/>
      <c r="DIF818" s="257"/>
      <c r="DIG818" s="257"/>
      <c r="DIH818" s="257"/>
      <c r="DII818" s="257"/>
      <c r="DIJ818" s="257"/>
      <c r="DIK818" s="257"/>
      <c r="DIL818" s="257"/>
      <c r="DIM818" s="257"/>
      <c r="DIN818" s="257"/>
      <c r="DIO818" s="257"/>
      <c r="DIP818" s="257"/>
      <c r="DIQ818" s="257"/>
      <c r="DIR818" s="257"/>
      <c r="DIS818" s="257"/>
      <c r="DIT818" s="257"/>
      <c r="DIU818" s="257"/>
      <c r="DIV818" s="257"/>
      <c r="DIW818" s="257"/>
      <c r="DIX818" s="257"/>
      <c r="DIY818" s="257"/>
      <c r="DIZ818" s="257"/>
      <c r="DJA818" s="257"/>
      <c r="DJB818" s="257"/>
      <c r="DJC818" s="257"/>
      <c r="DJD818" s="257"/>
      <c r="DJE818" s="257"/>
      <c r="DJF818" s="257"/>
      <c r="DJG818" s="257"/>
      <c r="DJH818" s="257"/>
      <c r="DJI818" s="257"/>
      <c r="DJJ818" s="257"/>
      <c r="DJK818" s="257"/>
      <c r="DJL818" s="257"/>
      <c r="DJM818" s="257"/>
      <c r="DJN818" s="257"/>
      <c r="DJO818" s="257"/>
      <c r="DJP818" s="257"/>
      <c r="DJQ818" s="257"/>
      <c r="DJR818" s="257"/>
      <c r="DJS818" s="257"/>
      <c r="DJT818" s="257"/>
      <c r="DJU818" s="257"/>
      <c r="DJV818" s="257"/>
      <c r="DJW818" s="257"/>
      <c r="DJX818" s="257"/>
      <c r="DJY818" s="257"/>
      <c r="DJZ818" s="257"/>
      <c r="DKA818" s="257"/>
      <c r="DKB818" s="257"/>
      <c r="DKC818" s="257"/>
      <c r="DKD818" s="257"/>
      <c r="DKE818" s="257"/>
      <c r="DKF818" s="257"/>
      <c r="DKG818" s="257"/>
      <c r="DKH818" s="257"/>
      <c r="DKI818" s="257"/>
      <c r="DKJ818" s="257"/>
      <c r="DKK818" s="257"/>
      <c r="DKL818" s="257"/>
      <c r="DKM818" s="257"/>
      <c r="DKN818" s="257"/>
      <c r="DKO818" s="257"/>
      <c r="DKP818" s="257"/>
      <c r="DKQ818" s="257"/>
      <c r="DKR818" s="257"/>
      <c r="DKS818" s="257"/>
      <c r="DKT818" s="257"/>
      <c r="DKU818" s="257"/>
      <c r="DKV818" s="257"/>
      <c r="DKW818" s="257"/>
      <c r="DKX818" s="257"/>
      <c r="DKY818" s="257"/>
      <c r="DKZ818" s="257"/>
      <c r="DLA818" s="257"/>
      <c r="DLB818" s="257"/>
      <c r="DLC818" s="257"/>
      <c r="DLD818" s="257"/>
      <c r="DLE818" s="257"/>
      <c r="DLF818" s="257"/>
      <c r="DLG818" s="257"/>
      <c r="DLH818" s="257"/>
      <c r="DLI818" s="257"/>
      <c r="DLJ818" s="257"/>
      <c r="DLK818" s="257"/>
      <c r="DLL818" s="257"/>
      <c r="DLM818" s="257"/>
      <c r="DLN818" s="257"/>
      <c r="DLO818" s="257"/>
      <c r="DLP818" s="257"/>
      <c r="DLQ818" s="257"/>
      <c r="DLR818" s="257"/>
      <c r="DLS818" s="257"/>
      <c r="DLT818" s="257"/>
      <c r="DLU818" s="257"/>
      <c r="DLV818" s="257"/>
      <c r="DLW818" s="257"/>
      <c r="DLX818" s="257"/>
      <c r="DLY818" s="257"/>
      <c r="DLZ818" s="257"/>
      <c r="DMA818" s="257"/>
      <c r="DMB818" s="257"/>
      <c r="DMC818" s="257"/>
      <c r="DMD818" s="257"/>
      <c r="DME818" s="257"/>
      <c r="DMF818" s="257"/>
      <c r="DMG818" s="257"/>
      <c r="DMH818" s="257"/>
      <c r="DMI818" s="257"/>
      <c r="DMJ818" s="257"/>
      <c r="DMK818" s="257"/>
      <c r="DML818" s="257"/>
      <c r="DMM818" s="257"/>
      <c r="DMN818" s="257"/>
      <c r="DMO818" s="257"/>
      <c r="DMP818" s="257"/>
      <c r="DMQ818" s="257"/>
      <c r="DMR818" s="257"/>
      <c r="DMS818" s="257"/>
      <c r="DMT818" s="257"/>
      <c r="DMU818" s="257"/>
      <c r="DMV818" s="257"/>
      <c r="DMW818" s="257"/>
      <c r="DMX818" s="257"/>
      <c r="DMY818" s="257"/>
      <c r="DMZ818" s="257"/>
      <c r="DNA818" s="257"/>
      <c r="DNB818" s="257"/>
      <c r="DNC818" s="257"/>
      <c r="DND818" s="257"/>
      <c r="DNE818" s="257"/>
      <c r="DNF818" s="257"/>
      <c r="DNG818" s="257"/>
      <c r="DNH818" s="257"/>
      <c r="DNI818" s="257"/>
      <c r="DNJ818" s="257"/>
      <c r="DNK818" s="257"/>
      <c r="DNL818" s="257"/>
      <c r="DNM818" s="257"/>
      <c r="DNN818" s="257"/>
      <c r="DNO818" s="257"/>
      <c r="DNP818" s="257"/>
      <c r="DNQ818" s="257"/>
      <c r="DNR818" s="257"/>
      <c r="DNS818" s="257"/>
      <c r="DNT818" s="257"/>
      <c r="DNU818" s="257"/>
      <c r="DNV818" s="257"/>
      <c r="DNW818" s="257"/>
      <c r="DNX818" s="257"/>
      <c r="DNY818" s="257"/>
      <c r="DNZ818" s="257"/>
      <c r="DOA818" s="257"/>
      <c r="DOB818" s="257"/>
      <c r="DOC818" s="257"/>
      <c r="DOD818" s="257"/>
      <c r="DOE818" s="257"/>
      <c r="DOF818" s="257"/>
      <c r="DOG818" s="257"/>
      <c r="DOH818" s="257"/>
      <c r="DOI818" s="257"/>
      <c r="DOJ818" s="257"/>
      <c r="DOK818" s="257"/>
      <c r="DOL818" s="257"/>
      <c r="DOM818" s="257"/>
      <c r="DON818" s="257"/>
      <c r="DOO818" s="257"/>
      <c r="DOP818" s="257"/>
      <c r="DOQ818" s="257"/>
      <c r="DOR818" s="257"/>
      <c r="DOS818" s="257"/>
      <c r="DOT818" s="257"/>
      <c r="DOU818" s="257"/>
      <c r="DOV818" s="257"/>
      <c r="DOW818" s="257"/>
      <c r="DOX818" s="257"/>
      <c r="DOY818" s="257"/>
      <c r="DOZ818" s="257"/>
      <c r="DPA818" s="257"/>
      <c r="DPB818" s="257"/>
      <c r="DPC818" s="257"/>
      <c r="DPD818" s="257"/>
      <c r="DPE818" s="257"/>
      <c r="DPF818" s="257"/>
      <c r="DPG818" s="257"/>
      <c r="DPH818" s="257"/>
      <c r="DPI818" s="257"/>
      <c r="DPJ818" s="257"/>
      <c r="DPK818" s="257"/>
      <c r="DPL818" s="257"/>
      <c r="DPM818" s="257"/>
      <c r="DPN818" s="257"/>
      <c r="DPO818" s="257"/>
      <c r="DPP818" s="257"/>
      <c r="DPQ818" s="257"/>
      <c r="DPR818" s="257"/>
      <c r="DPS818" s="257"/>
      <c r="DPT818" s="257"/>
      <c r="DPU818" s="257"/>
      <c r="DPV818" s="257"/>
      <c r="DPW818" s="257"/>
      <c r="DPX818" s="257"/>
      <c r="DPY818" s="257"/>
      <c r="DPZ818" s="257"/>
      <c r="DQA818" s="257"/>
      <c r="DQB818" s="257"/>
      <c r="DQC818" s="257"/>
      <c r="DQD818" s="257"/>
      <c r="DQE818" s="257"/>
      <c r="DQF818" s="257"/>
      <c r="DQG818" s="257"/>
      <c r="DQH818" s="257"/>
      <c r="DQI818" s="257"/>
      <c r="DQJ818" s="257"/>
      <c r="DQK818" s="257"/>
      <c r="DQL818" s="257"/>
      <c r="DQM818" s="257"/>
      <c r="DQN818" s="257"/>
      <c r="DQO818" s="257"/>
      <c r="DQP818" s="257"/>
      <c r="DQQ818" s="257"/>
      <c r="DQR818" s="257"/>
      <c r="DQS818" s="257"/>
      <c r="DQT818" s="257"/>
      <c r="DQU818" s="257"/>
      <c r="DQV818" s="257"/>
      <c r="DQW818" s="257"/>
      <c r="DQX818" s="257"/>
      <c r="DQY818" s="257"/>
      <c r="DQZ818" s="257"/>
      <c r="DRA818" s="257"/>
      <c r="DRB818" s="257"/>
      <c r="DRC818" s="257"/>
      <c r="DRD818" s="257"/>
      <c r="DRE818" s="257"/>
      <c r="DRF818" s="257"/>
      <c r="DRG818" s="257"/>
      <c r="DRH818" s="257"/>
      <c r="DRI818" s="257"/>
      <c r="DRJ818" s="257"/>
      <c r="DRK818" s="257"/>
      <c r="DRL818" s="257"/>
      <c r="DRM818" s="257"/>
      <c r="DRN818" s="257"/>
      <c r="DRO818" s="257"/>
      <c r="DRP818" s="257"/>
      <c r="DRQ818" s="257"/>
      <c r="DRR818" s="257"/>
      <c r="DRS818" s="257"/>
      <c r="DRT818" s="257"/>
      <c r="DRU818" s="257"/>
      <c r="DRV818" s="257"/>
      <c r="DRW818" s="257"/>
      <c r="DRX818" s="257"/>
      <c r="DRY818" s="257"/>
      <c r="DRZ818" s="257"/>
      <c r="DSA818" s="257"/>
      <c r="DSB818" s="257"/>
      <c r="DSC818" s="257"/>
      <c r="DSD818" s="257"/>
      <c r="DSE818" s="257"/>
      <c r="DSF818" s="257"/>
      <c r="DSG818" s="257"/>
      <c r="DSH818" s="257"/>
      <c r="DSI818" s="257"/>
      <c r="DSJ818" s="257"/>
      <c r="DSK818" s="257"/>
      <c r="DSL818" s="257"/>
      <c r="DSM818" s="257"/>
      <c r="DSN818" s="257"/>
      <c r="DSO818" s="257"/>
      <c r="DSP818" s="257"/>
      <c r="DSQ818" s="257"/>
      <c r="DSR818" s="257"/>
      <c r="DSS818" s="257"/>
      <c r="DST818" s="257"/>
      <c r="DSU818" s="257"/>
      <c r="DSV818" s="257"/>
      <c r="DSW818" s="257"/>
      <c r="DSX818" s="257"/>
      <c r="DSY818" s="257"/>
      <c r="DSZ818" s="257"/>
      <c r="DTA818" s="257"/>
      <c r="DTB818" s="257"/>
      <c r="DTC818" s="257"/>
      <c r="DTD818" s="257"/>
      <c r="DTE818" s="257"/>
      <c r="DTF818" s="257"/>
      <c r="DTG818" s="257"/>
      <c r="DTH818" s="257"/>
      <c r="DTI818" s="257"/>
      <c r="DTJ818" s="257"/>
      <c r="DTK818" s="257"/>
      <c r="DTL818" s="257"/>
      <c r="DTM818" s="257"/>
      <c r="DTN818" s="257"/>
      <c r="DTO818" s="257"/>
      <c r="DTP818" s="257"/>
      <c r="DTQ818" s="257"/>
      <c r="DTR818" s="257"/>
      <c r="DTS818" s="257"/>
      <c r="DTT818" s="257"/>
      <c r="DTU818" s="257"/>
      <c r="DTV818" s="257"/>
      <c r="DTW818" s="257"/>
      <c r="DTX818" s="257"/>
      <c r="DTY818" s="257"/>
      <c r="DTZ818" s="257"/>
      <c r="DUA818" s="257"/>
      <c r="DUB818" s="257"/>
      <c r="DUC818" s="257"/>
      <c r="DUD818" s="257"/>
      <c r="DUE818" s="257"/>
      <c r="DUF818" s="257"/>
      <c r="DUG818" s="257"/>
      <c r="DUH818" s="257"/>
      <c r="DUI818" s="257"/>
      <c r="DUJ818" s="257"/>
      <c r="DUK818" s="257"/>
      <c r="DUL818" s="257"/>
      <c r="DUM818" s="257"/>
      <c r="DUN818" s="257"/>
      <c r="DUO818" s="257"/>
      <c r="DUP818" s="257"/>
      <c r="DUQ818" s="257"/>
      <c r="DUR818" s="257"/>
      <c r="DUS818" s="257"/>
      <c r="DUT818" s="257"/>
      <c r="DUU818" s="257"/>
      <c r="DUV818" s="257"/>
      <c r="DUW818" s="257"/>
      <c r="DUX818" s="257"/>
      <c r="DUY818" s="257"/>
      <c r="DUZ818" s="257"/>
      <c r="DVA818" s="257"/>
      <c r="DVB818" s="257"/>
      <c r="DVC818" s="257"/>
      <c r="DVD818" s="257"/>
      <c r="DVE818" s="257"/>
      <c r="DVF818" s="257"/>
      <c r="DVG818" s="257"/>
      <c r="DVH818" s="257"/>
      <c r="DVI818" s="257"/>
      <c r="DVJ818" s="257"/>
      <c r="DVK818" s="257"/>
      <c r="DVL818" s="257"/>
      <c r="DVM818" s="257"/>
      <c r="DVN818" s="257"/>
      <c r="DVO818" s="257"/>
      <c r="DVP818" s="257"/>
      <c r="DVQ818" s="257"/>
      <c r="DVR818" s="257"/>
      <c r="DVS818" s="257"/>
      <c r="DVT818" s="257"/>
      <c r="DVU818" s="257"/>
      <c r="DVV818" s="257"/>
      <c r="DVW818" s="257"/>
      <c r="DVX818" s="257"/>
      <c r="DVY818" s="257"/>
      <c r="DVZ818" s="257"/>
      <c r="DWA818" s="257"/>
      <c r="DWB818" s="257"/>
      <c r="DWC818" s="257"/>
      <c r="DWD818" s="257"/>
      <c r="DWE818" s="257"/>
      <c r="DWF818" s="257"/>
      <c r="DWG818" s="257"/>
      <c r="DWH818" s="257"/>
      <c r="DWI818" s="257"/>
      <c r="DWJ818" s="257"/>
      <c r="DWK818" s="257"/>
      <c r="DWL818" s="257"/>
      <c r="DWM818" s="257"/>
      <c r="DWN818" s="257"/>
      <c r="DWO818" s="257"/>
      <c r="DWP818" s="257"/>
      <c r="DWQ818" s="257"/>
      <c r="DWR818" s="257"/>
      <c r="DWS818" s="257"/>
      <c r="DWT818" s="257"/>
      <c r="DWU818" s="257"/>
      <c r="DWV818" s="257"/>
      <c r="DWW818" s="257"/>
      <c r="DWX818" s="257"/>
      <c r="DWY818" s="257"/>
      <c r="DWZ818" s="257"/>
      <c r="DXA818" s="257"/>
      <c r="DXB818" s="257"/>
      <c r="DXC818" s="257"/>
      <c r="DXD818" s="257"/>
      <c r="DXE818" s="257"/>
      <c r="DXF818" s="257"/>
      <c r="DXG818" s="257"/>
      <c r="DXH818" s="257"/>
      <c r="DXI818" s="257"/>
      <c r="DXJ818" s="257"/>
      <c r="DXK818" s="257"/>
      <c r="DXL818" s="257"/>
      <c r="DXM818" s="257"/>
      <c r="DXN818" s="257"/>
      <c r="DXO818" s="257"/>
      <c r="DXP818" s="257"/>
      <c r="DXQ818" s="257"/>
      <c r="DXR818" s="257"/>
      <c r="DXS818" s="257"/>
      <c r="DXT818" s="257"/>
      <c r="DXU818" s="257"/>
      <c r="DXV818" s="257"/>
      <c r="DXW818" s="257"/>
      <c r="DXX818" s="257"/>
      <c r="DXY818" s="257"/>
      <c r="DXZ818" s="257"/>
      <c r="DYA818" s="257"/>
      <c r="DYB818" s="257"/>
      <c r="DYC818" s="257"/>
      <c r="DYD818" s="257"/>
      <c r="DYE818" s="257"/>
      <c r="DYF818" s="257"/>
      <c r="DYG818" s="257"/>
      <c r="DYH818" s="257"/>
      <c r="DYI818" s="257"/>
      <c r="DYJ818" s="257"/>
      <c r="DYK818" s="257"/>
      <c r="DYL818" s="257"/>
      <c r="DYM818" s="257"/>
      <c r="DYN818" s="257"/>
      <c r="DYO818" s="257"/>
      <c r="DYP818" s="257"/>
      <c r="DYQ818" s="257"/>
      <c r="DYR818" s="257"/>
      <c r="DYS818" s="257"/>
      <c r="DYT818" s="257"/>
      <c r="DYU818" s="257"/>
      <c r="DYV818" s="257"/>
      <c r="DYW818" s="257"/>
      <c r="DYX818" s="257"/>
      <c r="DYY818" s="257"/>
      <c r="DYZ818" s="257"/>
      <c r="DZA818" s="257"/>
      <c r="DZB818" s="257"/>
      <c r="DZC818" s="257"/>
      <c r="DZD818" s="257"/>
      <c r="DZE818" s="257"/>
      <c r="DZF818" s="257"/>
      <c r="DZG818" s="257"/>
      <c r="DZH818" s="257"/>
      <c r="DZI818" s="257"/>
      <c r="DZJ818" s="257"/>
      <c r="DZK818" s="257"/>
      <c r="DZL818" s="257"/>
      <c r="DZM818" s="257"/>
      <c r="DZN818" s="257"/>
      <c r="DZO818" s="257"/>
      <c r="DZP818" s="257"/>
      <c r="DZQ818" s="257"/>
      <c r="DZR818" s="257"/>
      <c r="DZS818" s="257"/>
      <c r="DZT818" s="257"/>
      <c r="DZU818" s="257"/>
      <c r="DZV818" s="257"/>
      <c r="DZW818" s="257"/>
      <c r="DZX818" s="257"/>
      <c r="DZY818" s="257"/>
      <c r="DZZ818" s="257"/>
      <c r="EAA818" s="257"/>
      <c r="EAB818" s="257"/>
      <c r="EAC818" s="257"/>
      <c r="EAD818" s="257"/>
      <c r="EAE818" s="257"/>
      <c r="EAF818" s="257"/>
      <c r="EAG818" s="257"/>
      <c r="EAH818" s="257"/>
      <c r="EAI818" s="257"/>
      <c r="EAJ818" s="257"/>
      <c r="EAK818" s="257"/>
      <c r="EAL818" s="257"/>
      <c r="EAM818" s="257"/>
      <c r="EAN818" s="257"/>
      <c r="EAO818" s="257"/>
      <c r="EAP818" s="257"/>
      <c r="EAQ818" s="257"/>
      <c r="EAR818" s="257"/>
      <c r="EAS818" s="257"/>
      <c r="EAT818" s="257"/>
      <c r="EAU818" s="257"/>
      <c r="EAV818" s="257"/>
      <c r="EAW818" s="257"/>
      <c r="EAX818" s="257"/>
      <c r="EAY818" s="257"/>
      <c r="EAZ818" s="257"/>
      <c r="EBA818" s="257"/>
      <c r="EBB818" s="257"/>
      <c r="EBC818" s="257"/>
      <c r="EBD818" s="257"/>
      <c r="EBE818" s="257"/>
      <c r="EBF818" s="257"/>
      <c r="EBG818" s="257"/>
      <c r="EBH818" s="257"/>
      <c r="EBI818" s="257"/>
      <c r="EBJ818" s="257"/>
      <c r="EBK818" s="257"/>
      <c r="EBL818" s="257"/>
      <c r="EBM818" s="257"/>
      <c r="EBN818" s="257"/>
      <c r="EBO818" s="257"/>
      <c r="EBP818" s="257"/>
      <c r="EBQ818" s="257"/>
      <c r="EBR818" s="257"/>
      <c r="EBS818" s="257"/>
      <c r="EBT818" s="257"/>
      <c r="EBU818" s="257"/>
      <c r="EBV818" s="257"/>
      <c r="EBW818" s="257"/>
      <c r="EBX818" s="257"/>
      <c r="EBY818" s="257"/>
      <c r="EBZ818" s="257"/>
      <c r="ECA818" s="257"/>
      <c r="ECB818" s="257"/>
      <c r="ECC818" s="257"/>
      <c r="ECD818" s="257"/>
      <c r="ECE818" s="257"/>
      <c r="ECF818" s="257"/>
      <c r="ECG818" s="257"/>
      <c r="ECH818" s="257"/>
      <c r="ECI818" s="257"/>
      <c r="ECJ818" s="257"/>
      <c r="ECK818" s="257"/>
      <c r="ECL818" s="257"/>
      <c r="ECM818" s="257"/>
      <c r="ECN818" s="257"/>
      <c r="ECO818" s="257"/>
      <c r="ECP818" s="257"/>
      <c r="ECQ818" s="257"/>
      <c r="ECR818" s="257"/>
      <c r="ECS818" s="257"/>
      <c r="ECT818" s="257"/>
      <c r="ECU818" s="257"/>
      <c r="ECV818" s="257"/>
      <c r="ECW818" s="257"/>
      <c r="ECX818" s="257"/>
      <c r="ECY818" s="257"/>
      <c r="ECZ818" s="257"/>
      <c r="EDA818" s="257"/>
      <c r="EDB818" s="257"/>
      <c r="EDC818" s="257"/>
      <c r="EDD818" s="257"/>
      <c r="EDE818" s="257"/>
      <c r="EDF818" s="257"/>
      <c r="EDG818" s="257"/>
      <c r="EDH818" s="257"/>
      <c r="EDI818" s="257"/>
      <c r="EDJ818" s="257"/>
      <c r="EDK818" s="257"/>
      <c r="EDL818" s="257"/>
      <c r="EDM818" s="257"/>
      <c r="EDN818" s="257"/>
      <c r="EDO818" s="257"/>
      <c r="EDP818" s="257"/>
      <c r="EDQ818" s="257"/>
      <c r="EDR818" s="257"/>
      <c r="EDS818" s="257"/>
      <c r="EDT818" s="257"/>
      <c r="EDU818" s="257"/>
      <c r="EDV818" s="257"/>
      <c r="EDW818" s="257"/>
      <c r="EDX818" s="257"/>
      <c r="EDY818" s="257"/>
      <c r="EDZ818" s="257"/>
      <c r="EEA818" s="257"/>
      <c r="EEB818" s="257"/>
      <c r="EEC818" s="257"/>
      <c r="EED818" s="257"/>
      <c r="EEE818" s="257"/>
      <c r="EEF818" s="257"/>
      <c r="EEG818" s="257"/>
      <c r="EEH818" s="257"/>
      <c r="EEI818" s="257"/>
      <c r="EEJ818" s="257"/>
      <c r="EEK818" s="257"/>
      <c r="EEL818" s="257"/>
      <c r="EEM818" s="257"/>
      <c r="EEN818" s="257"/>
      <c r="EEO818" s="257"/>
      <c r="EEP818" s="257"/>
      <c r="EEQ818" s="257"/>
      <c r="EER818" s="257"/>
      <c r="EES818" s="257"/>
      <c r="EET818" s="257"/>
      <c r="EEU818" s="257"/>
      <c r="EEV818" s="257"/>
      <c r="EEW818" s="257"/>
      <c r="EEX818" s="257"/>
      <c r="EEY818" s="257"/>
      <c r="EEZ818" s="257"/>
      <c r="EFA818" s="257"/>
      <c r="EFB818" s="257"/>
      <c r="EFC818" s="257"/>
      <c r="EFD818" s="257"/>
      <c r="EFE818" s="257"/>
      <c r="EFF818" s="257"/>
      <c r="EFG818" s="257"/>
      <c r="EFH818" s="257"/>
      <c r="EFI818" s="257"/>
      <c r="EFJ818" s="257"/>
      <c r="EFK818" s="257"/>
      <c r="EFL818" s="257"/>
      <c r="EFM818" s="257"/>
      <c r="EFN818" s="257"/>
      <c r="EFO818" s="257"/>
      <c r="EFP818" s="257"/>
      <c r="EFQ818" s="257"/>
      <c r="EFR818" s="257"/>
      <c r="EFS818" s="257"/>
      <c r="EFT818" s="257"/>
      <c r="EFU818" s="257"/>
      <c r="EFV818" s="257"/>
      <c r="EFW818" s="257"/>
      <c r="EFX818" s="257"/>
      <c r="EFY818" s="257"/>
      <c r="EFZ818" s="257"/>
      <c r="EGA818" s="257"/>
      <c r="EGB818" s="257"/>
      <c r="EGC818" s="257"/>
      <c r="EGD818" s="257"/>
      <c r="EGE818" s="257"/>
      <c r="EGF818" s="257"/>
      <c r="EGG818" s="257"/>
      <c r="EGH818" s="257"/>
      <c r="EGI818" s="257"/>
      <c r="EGJ818" s="257"/>
      <c r="EGK818" s="257"/>
      <c r="EGL818" s="257"/>
      <c r="EGM818" s="257"/>
      <c r="EGN818" s="257"/>
      <c r="EGO818" s="257"/>
      <c r="EGP818" s="257"/>
      <c r="EGQ818" s="257"/>
      <c r="EGR818" s="257"/>
      <c r="EGS818" s="257"/>
      <c r="EGT818" s="257"/>
      <c r="EGU818" s="257"/>
      <c r="EGV818" s="257"/>
      <c r="EGW818" s="257"/>
      <c r="EGX818" s="257"/>
      <c r="EGY818" s="257"/>
      <c r="EGZ818" s="257"/>
      <c r="EHA818" s="257"/>
      <c r="EHB818" s="257"/>
      <c r="EHC818" s="257"/>
      <c r="EHD818" s="257"/>
      <c r="EHE818" s="257"/>
      <c r="EHF818" s="257"/>
      <c r="EHG818" s="257"/>
      <c r="EHH818" s="257"/>
      <c r="EHI818" s="257"/>
      <c r="EHJ818" s="257"/>
      <c r="EHK818" s="257"/>
      <c r="EHL818" s="257"/>
      <c r="EHM818" s="257"/>
      <c r="EHN818" s="257"/>
      <c r="EHO818" s="257"/>
      <c r="EHP818" s="257"/>
      <c r="EHQ818" s="257"/>
      <c r="EHR818" s="257"/>
      <c r="EHS818" s="257"/>
      <c r="EHT818" s="257"/>
      <c r="EHU818" s="257"/>
      <c r="EHV818" s="257"/>
      <c r="EHW818" s="257"/>
      <c r="EHX818" s="257"/>
      <c r="EHY818" s="257"/>
      <c r="EHZ818" s="257"/>
      <c r="EIA818" s="257"/>
      <c r="EIB818" s="257"/>
      <c r="EIC818" s="257"/>
      <c r="EID818" s="257"/>
      <c r="EIE818" s="257"/>
      <c r="EIF818" s="257"/>
      <c r="EIG818" s="257"/>
      <c r="EIH818" s="257"/>
      <c r="EII818" s="257"/>
      <c r="EIJ818" s="257"/>
      <c r="EIK818" s="257"/>
      <c r="EIL818" s="257"/>
      <c r="EIM818" s="257"/>
      <c r="EIN818" s="257"/>
      <c r="EIO818" s="257"/>
      <c r="EIP818" s="257"/>
      <c r="EIQ818" s="257"/>
      <c r="EIR818" s="257"/>
      <c r="EIS818" s="257"/>
      <c r="EIT818" s="257"/>
      <c r="EIU818" s="257"/>
      <c r="EIV818" s="257"/>
      <c r="EIW818" s="257"/>
      <c r="EIX818" s="257"/>
      <c r="EIY818" s="257"/>
      <c r="EIZ818" s="257"/>
      <c r="EJA818" s="257"/>
      <c r="EJB818" s="257"/>
      <c r="EJC818" s="257"/>
      <c r="EJD818" s="257"/>
      <c r="EJE818" s="257"/>
      <c r="EJF818" s="257"/>
      <c r="EJG818" s="257"/>
      <c r="EJH818" s="257"/>
      <c r="EJI818" s="257"/>
      <c r="EJJ818" s="257"/>
      <c r="EJK818" s="257"/>
      <c r="EJL818" s="257"/>
      <c r="EJM818" s="257"/>
      <c r="EJN818" s="257"/>
      <c r="EJO818" s="257"/>
      <c r="EJP818" s="257"/>
      <c r="EJQ818" s="257"/>
      <c r="EJR818" s="257"/>
      <c r="EJS818" s="257"/>
      <c r="EJT818" s="257"/>
      <c r="EJU818" s="257"/>
      <c r="EJV818" s="257"/>
      <c r="EJW818" s="257"/>
      <c r="EJX818" s="257"/>
      <c r="EJY818" s="257"/>
      <c r="EJZ818" s="257"/>
      <c r="EKA818" s="257"/>
      <c r="EKB818" s="257"/>
      <c r="EKC818" s="257"/>
      <c r="EKD818" s="257"/>
      <c r="EKE818" s="257"/>
      <c r="EKF818" s="257"/>
      <c r="EKG818" s="257"/>
      <c r="EKH818" s="257"/>
      <c r="EKI818" s="257"/>
      <c r="EKJ818" s="257"/>
      <c r="EKK818" s="257"/>
      <c r="EKL818" s="257"/>
      <c r="EKM818" s="257"/>
      <c r="EKN818" s="257"/>
      <c r="EKO818" s="257"/>
      <c r="EKP818" s="257"/>
      <c r="EKQ818" s="257"/>
      <c r="EKR818" s="257"/>
      <c r="EKS818" s="257"/>
      <c r="EKT818" s="257"/>
      <c r="EKU818" s="257"/>
      <c r="EKV818" s="257"/>
      <c r="EKW818" s="257"/>
      <c r="EKX818" s="257"/>
      <c r="EKY818" s="257"/>
      <c r="EKZ818" s="257"/>
      <c r="ELA818" s="257"/>
      <c r="ELB818" s="257"/>
      <c r="ELC818" s="257"/>
      <c r="ELD818" s="257"/>
      <c r="ELE818" s="257"/>
      <c r="ELF818" s="257"/>
      <c r="ELG818" s="257"/>
      <c r="ELH818" s="257"/>
      <c r="ELI818" s="257"/>
      <c r="ELJ818" s="257"/>
      <c r="ELK818" s="257"/>
      <c r="ELL818" s="257"/>
      <c r="ELM818" s="257"/>
      <c r="ELN818" s="257"/>
      <c r="ELO818" s="257"/>
      <c r="ELP818" s="257"/>
      <c r="ELQ818" s="257"/>
      <c r="ELR818" s="257"/>
      <c r="ELS818" s="257"/>
      <c r="ELT818" s="257"/>
      <c r="ELU818" s="257"/>
      <c r="ELV818" s="257"/>
      <c r="ELW818" s="257"/>
      <c r="ELX818" s="257"/>
      <c r="ELY818" s="257"/>
      <c r="ELZ818" s="257"/>
      <c r="EMA818" s="257"/>
      <c r="EMB818" s="257"/>
      <c r="EMC818" s="257"/>
      <c r="EMD818" s="257"/>
      <c r="EME818" s="257"/>
      <c r="EMF818" s="257"/>
      <c r="EMG818" s="257"/>
      <c r="EMH818" s="257"/>
      <c r="EMI818" s="257"/>
      <c r="EMJ818" s="257"/>
      <c r="EMK818" s="257"/>
      <c r="EML818" s="257"/>
      <c r="EMM818" s="257"/>
      <c r="EMN818" s="257"/>
      <c r="EMO818" s="257"/>
      <c r="EMP818" s="257"/>
      <c r="EMQ818" s="257"/>
      <c r="EMR818" s="257"/>
      <c r="EMS818" s="257"/>
      <c r="EMT818" s="257"/>
      <c r="EMU818" s="257"/>
      <c r="EMV818" s="257"/>
      <c r="EMW818" s="257"/>
      <c r="EMX818" s="257"/>
      <c r="EMY818" s="257"/>
      <c r="EMZ818" s="257"/>
      <c r="ENA818" s="257"/>
      <c r="ENB818" s="257"/>
      <c r="ENC818" s="257"/>
      <c r="END818" s="257"/>
      <c r="ENE818" s="257"/>
      <c r="ENF818" s="257"/>
      <c r="ENG818" s="257"/>
      <c r="ENH818" s="257"/>
      <c r="ENI818" s="257"/>
      <c r="ENJ818" s="257"/>
      <c r="ENK818" s="257"/>
      <c r="ENL818" s="257"/>
      <c r="ENM818" s="257"/>
      <c r="ENN818" s="257"/>
      <c r="ENO818" s="257"/>
      <c r="ENP818" s="257"/>
      <c r="ENQ818" s="257"/>
      <c r="ENR818" s="257"/>
      <c r="ENS818" s="257"/>
      <c r="ENT818" s="257"/>
      <c r="ENU818" s="257"/>
      <c r="ENV818" s="257"/>
      <c r="ENW818" s="257"/>
      <c r="ENX818" s="257"/>
      <c r="ENY818" s="257"/>
      <c r="ENZ818" s="257"/>
      <c r="EOA818" s="257"/>
      <c r="EOB818" s="257"/>
      <c r="EOC818" s="257"/>
      <c r="EOD818" s="257"/>
      <c r="EOE818" s="257"/>
      <c r="EOF818" s="257"/>
      <c r="EOG818" s="257"/>
      <c r="EOH818" s="257"/>
      <c r="EOI818" s="257"/>
      <c r="EOJ818" s="257"/>
      <c r="EOK818" s="257"/>
      <c r="EOL818" s="257"/>
      <c r="EOM818" s="257"/>
      <c r="EON818" s="257"/>
      <c r="EOO818" s="257"/>
      <c r="EOP818" s="257"/>
      <c r="EOQ818" s="257"/>
      <c r="EOR818" s="257"/>
      <c r="EOS818" s="257"/>
      <c r="EOT818" s="257"/>
      <c r="EOU818" s="257"/>
      <c r="EOV818" s="257"/>
      <c r="EOW818" s="257"/>
      <c r="EOX818" s="257"/>
      <c r="EOY818" s="257"/>
      <c r="EOZ818" s="257"/>
      <c r="EPA818" s="257"/>
      <c r="EPB818" s="257"/>
      <c r="EPC818" s="257"/>
      <c r="EPD818" s="257"/>
      <c r="EPE818" s="257"/>
      <c r="EPF818" s="257"/>
      <c r="EPG818" s="257"/>
      <c r="EPH818" s="257"/>
      <c r="EPI818" s="257"/>
      <c r="EPJ818" s="257"/>
      <c r="EPK818" s="257"/>
      <c r="EPL818" s="257"/>
      <c r="EPM818" s="257"/>
      <c r="EPN818" s="257"/>
      <c r="EPO818" s="257"/>
      <c r="EPP818" s="257"/>
      <c r="EPQ818" s="257"/>
      <c r="EPR818" s="257"/>
      <c r="EPS818" s="257"/>
      <c r="EPT818" s="257"/>
      <c r="EPU818" s="257"/>
      <c r="EPV818" s="257"/>
      <c r="EPW818" s="257"/>
      <c r="EPX818" s="257"/>
      <c r="EPY818" s="257"/>
      <c r="EPZ818" s="257"/>
      <c r="EQA818" s="257"/>
      <c r="EQB818" s="257"/>
      <c r="EQC818" s="257"/>
      <c r="EQD818" s="257"/>
      <c r="EQE818" s="257"/>
      <c r="EQF818" s="257"/>
      <c r="EQG818" s="257"/>
      <c r="EQH818" s="257"/>
      <c r="EQI818" s="257"/>
      <c r="EQJ818" s="257"/>
      <c r="EQK818" s="257"/>
      <c r="EQL818" s="257"/>
      <c r="EQM818" s="257"/>
      <c r="EQN818" s="257"/>
      <c r="EQO818" s="257"/>
      <c r="EQP818" s="257"/>
      <c r="EQQ818" s="257"/>
      <c r="EQR818" s="257"/>
      <c r="EQS818" s="257"/>
      <c r="EQT818" s="257"/>
      <c r="EQU818" s="257"/>
      <c r="EQV818" s="257"/>
      <c r="EQW818" s="257"/>
      <c r="EQX818" s="257"/>
      <c r="EQY818" s="257"/>
      <c r="EQZ818" s="257"/>
      <c r="ERA818" s="257"/>
      <c r="ERB818" s="257"/>
      <c r="ERC818" s="257"/>
      <c r="ERD818" s="257"/>
      <c r="ERE818" s="257"/>
      <c r="ERF818" s="257"/>
      <c r="ERG818" s="257"/>
      <c r="ERH818" s="257"/>
      <c r="ERI818" s="257"/>
      <c r="ERJ818" s="257"/>
      <c r="ERK818" s="257"/>
      <c r="ERL818" s="257"/>
      <c r="ERM818" s="257"/>
      <c r="ERN818" s="257"/>
      <c r="ERO818" s="257"/>
      <c r="ERP818" s="257"/>
      <c r="ERQ818" s="257"/>
      <c r="ERR818" s="257"/>
      <c r="ERS818" s="257"/>
      <c r="ERT818" s="257"/>
      <c r="ERU818" s="257"/>
      <c r="ERV818" s="257"/>
      <c r="ERW818" s="257"/>
      <c r="ERX818" s="257"/>
      <c r="ERY818" s="257"/>
      <c r="ERZ818" s="257"/>
      <c r="ESA818" s="257"/>
      <c r="ESB818" s="257"/>
      <c r="ESC818" s="257"/>
      <c r="ESD818" s="257"/>
      <c r="ESE818" s="257"/>
      <c r="ESF818" s="257"/>
      <c r="ESG818" s="257"/>
      <c r="ESH818" s="257"/>
      <c r="ESI818" s="257"/>
      <c r="ESJ818" s="257"/>
      <c r="ESK818" s="257"/>
      <c r="ESL818" s="257"/>
      <c r="ESM818" s="257"/>
      <c r="ESN818" s="257"/>
      <c r="ESO818" s="257"/>
      <c r="ESP818" s="257"/>
      <c r="ESQ818" s="257"/>
      <c r="ESR818" s="257"/>
      <c r="ESS818" s="257"/>
      <c r="EST818" s="257"/>
      <c r="ESU818" s="257"/>
      <c r="ESV818" s="257"/>
      <c r="ESW818" s="257"/>
      <c r="ESX818" s="257"/>
      <c r="ESY818" s="257"/>
      <c r="ESZ818" s="257"/>
      <c r="ETA818" s="257"/>
      <c r="ETB818" s="257"/>
      <c r="ETC818" s="257"/>
      <c r="ETD818" s="257"/>
      <c r="ETE818" s="257"/>
      <c r="ETF818" s="257"/>
      <c r="ETG818" s="257"/>
      <c r="ETH818" s="257"/>
      <c r="ETI818" s="257"/>
      <c r="ETJ818" s="257"/>
      <c r="ETK818" s="257"/>
      <c r="ETL818" s="257"/>
      <c r="ETM818" s="257"/>
      <c r="ETN818" s="257"/>
      <c r="ETO818" s="257"/>
      <c r="ETP818" s="257"/>
      <c r="ETQ818" s="257"/>
      <c r="ETR818" s="257"/>
      <c r="ETS818" s="257"/>
      <c r="ETT818" s="257"/>
      <c r="ETU818" s="257"/>
      <c r="ETV818" s="257"/>
      <c r="ETW818" s="257"/>
      <c r="ETX818" s="257"/>
      <c r="ETY818" s="257"/>
      <c r="ETZ818" s="257"/>
      <c r="EUA818" s="257"/>
      <c r="EUB818" s="257"/>
      <c r="EUC818" s="257"/>
      <c r="EUD818" s="257"/>
      <c r="EUE818" s="257"/>
      <c r="EUF818" s="257"/>
      <c r="EUG818" s="257"/>
      <c r="EUH818" s="257"/>
      <c r="EUI818" s="257"/>
      <c r="EUJ818" s="257"/>
      <c r="EUK818" s="257"/>
      <c r="EUL818" s="257"/>
      <c r="EUM818" s="257"/>
      <c r="EUN818" s="257"/>
      <c r="EUO818" s="257"/>
      <c r="EUP818" s="257"/>
      <c r="EUQ818" s="257"/>
      <c r="EUR818" s="257"/>
      <c r="EUS818" s="257"/>
      <c r="EUT818" s="257"/>
      <c r="EUU818" s="257"/>
      <c r="EUV818" s="257"/>
      <c r="EUW818" s="257"/>
      <c r="EUX818" s="257"/>
      <c r="EUY818" s="257"/>
      <c r="EUZ818" s="257"/>
      <c r="EVA818" s="257"/>
      <c r="EVB818" s="257"/>
      <c r="EVC818" s="257"/>
      <c r="EVD818" s="257"/>
      <c r="EVE818" s="257"/>
      <c r="EVF818" s="257"/>
      <c r="EVG818" s="257"/>
      <c r="EVH818" s="257"/>
      <c r="EVI818" s="257"/>
      <c r="EVJ818" s="257"/>
      <c r="EVK818" s="257"/>
      <c r="EVL818" s="257"/>
      <c r="EVM818" s="257"/>
      <c r="EVN818" s="257"/>
      <c r="EVO818" s="257"/>
      <c r="EVP818" s="257"/>
      <c r="EVQ818" s="257"/>
      <c r="EVR818" s="257"/>
      <c r="EVS818" s="257"/>
      <c r="EVT818" s="257"/>
      <c r="EVU818" s="257"/>
      <c r="EVV818" s="257"/>
      <c r="EVW818" s="257"/>
      <c r="EVX818" s="257"/>
      <c r="EVY818" s="257"/>
      <c r="EVZ818" s="257"/>
      <c r="EWA818" s="257"/>
      <c r="EWB818" s="257"/>
      <c r="EWC818" s="257"/>
      <c r="EWD818" s="257"/>
      <c r="EWE818" s="257"/>
      <c r="EWF818" s="257"/>
      <c r="EWG818" s="257"/>
      <c r="EWH818" s="257"/>
      <c r="EWI818" s="257"/>
      <c r="EWJ818" s="257"/>
      <c r="EWK818" s="257"/>
      <c r="EWL818" s="257"/>
      <c r="EWM818" s="257"/>
      <c r="EWN818" s="257"/>
      <c r="EWO818" s="257"/>
      <c r="EWP818" s="257"/>
      <c r="EWQ818" s="257"/>
      <c r="EWR818" s="257"/>
      <c r="EWS818" s="257"/>
      <c r="EWT818" s="257"/>
      <c r="EWU818" s="257"/>
      <c r="EWV818" s="257"/>
      <c r="EWW818" s="257"/>
      <c r="EWX818" s="257"/>
      <c r="EWY818" s="257"/>
      <c r="EWZ818" s="257"/>
      <c r="EXA818" s="257"/>
      <c r="EXB818" s="257"/>
      <c r="EXC818" s="257"/>
      <c r="EXD818" s="257"/>
      <c r="EXE818" s="257"/>
      <c r="EXF818" s="257"/>
      <c r="EXG818" s="257"/>
      <c r="EXH818" s="257"/>
      <c r="EXI818" s="257"/>
      <c r="EXJ818" s="257"/>
      <c r="EXK818" s="257"/>
      <c r="EXL818" s="257"/>
      <c r="EXM818" s="257"/>
      <c r="EXN818" s="257"/>
      <c r="EXO818" s="257"/>
      <c r="EXP818" s="257"/>
      <c r="EXQ818" s="257"/>
      <c r="EXR818" s="257"/>
      <c r="EXS818" s="257"/>
      <c r="EXT818" s="257"/>
      <c r="EXU818" s="257"/>
      <c r="EXV818" s="257"/>
      <c r="EXW818" s="257"/>
      <c r="EXX818" s="257"/>
      <c r="EXY818" s="257"/>
      <c r="EXZ818" s="257"/>
      <c r="EYA818" s="257"/>
      <c r="EYB818" s="257"/>
      <c r="EYC818" s="257"/>
      <c r="EYD818" s="257"/>
      <c r="EYE818" s="257"/>
      <c r="EYF818" s="257"/>
      <c r="EYG818" s="257"/>
      <c r="EYH818" s="257"/>
      <c r="EYI818" s="257"/>
      <c r="EYJ818" s="257"/>
      <c r="EYK818" s="257"/>
      <c r="EYL818" s="257"/>
      <c r="EYM818" s="257"/>
      <c r="EYN818" s="257"/>
      <c r="EYO818" s="257"/>
      <c r="EYP818" s="257"/>
      <c r="EYQ818" s="257"/>
      <c r="EYR818" s="257"/>
      <c r="EYS818" s="257"/>
      <c r="EYT818" s="257"/>
      <c r="EYU818" s="257"/>
      <c r="EYV818" s="257"/>
      <c r="EYW818" s="257"/>
      <c r="EYX818" s="257"/>
      <c r="EYY818" s="257"/>
      <c r="EYZ818" s="257"/>
      <c r="EZA818" s="257"/>
      <c r="EZB818" s="257"/>
      <c r="EZC818" s="257"/>
      <c r="EZD818" s="257"/>
      <c r="EZE818" s="257"/>
      <c r="EZF818" s="257"/>
      <c r="EZG818" s="257"/>
      <c r="EZH818" s="257"/>
      <c r="EZI818" s="257"/>
      <c r="EZJ818" s="257"/>
      <c r="EZK818" s="257"/>
      <c r="EZL818" s="257"/>
      <c r="EZM818" s="257"/>
      <c r="EZN818" s="257"/>
      <c r="EZO818" s="257"/>
      <c r="EZP818" s="257"/>
      <c r="EZQ818" s="257"/>
      <c r="EZR818" s="257"/>
      <c r="EZS818" s="257"/>
      <c r="EZT818" s="257"/>
      <c r="EZU818" s="257"/>
      <c r="EZV818" s="257"/>
      <c r="EZW818" s="257"/>
      <c r="EZX818" s="257"/>
      <c r="EZY818" s="257"/>
      <c r="EZZ818" s="257"/>
      <c r="FAA818" s="257"/>
      <c r="FAB818" s="257"/>
      <c r="FAC818" s="257"/>
      <c r="FAD818" s="257"/>
      <c r="FAE818" s="257"/>
      <c r="FAF818" s="257"/>
      <c r="FAG818" s="257"/>
      <c r="FAH818" s="257"/>
      <c r="FAI818" s="257"/>
      <c r="FAJ818" s="257"/>
      <c r="FAK818" s="257"/>
      <c r="FAL818" s="257"/>
      <c r="FAM818" s="257"/>
      <c r="FAN818" s="257"/>
      <c r="FAO818" s="257"/>
      <c r="FAP818" s="257"/>
      <c r="FAQ818" s="257"/>
      <c r="FAR818" s="257"/>
      <c r="FAS818" s="257"/>
      <c r="FAT818" s="257"/>
      <c r="FAU818" s="257"/>
      <c r="FAV818" s="257"/>
      <c r="FAW818" s="257"/>
      <c r="FAX818" s="257"/>
      <c r="FAY818" s="257"/>
      <c r="FAZ818" s="257"/>
      <c r="FBA818" s="257"/>
      <c r="FBB818" s="257"/>
      <c r="FBC818" s="257"/>
      <c r="FBD818" s="257"/>
      <c r="FBE818" s="257"/>
      <c r="FBF818" s="257"/>
      <c r="FBG818" s="257"/>
      <c r="FBH818" s="257"/>
      <c r="FBI818" s="257"/>
      <c r="FBJ818" s="257"/>
      <c r="FBK818" s="257"/>
      <c r="FBL818" s="257"/>
      <c r="FBM818" s="257"/>
      <c r="FBN818" s="257"/>
      <c r="FBO818" s="257"/>
      <c r="FBP818" s="257"/>
      <c r="FBQ818" s="257"/>
      <c r="FBR818" s="257"/>
      <c r="FBS818" s="257"/>
      <c r="FBT818" s="257"/>
      <c r="FBU818" s="257"/>
      <c r="FBV818" s="257"/>
      <c r="FBW818" s="257"/>
      <c r="FBX818" s="257"/>
      <c r="FBY818" s="257"/>
      <c r="FBZ818" s="257"/>
      <c r="FCA818" s="257"/>
      <c r="FCB818" s="257"/>
      <c r="FCC818" s="257"/>
      <c r="FCD818" s="257"/>
      <c r="FCE818" s="257"/>
      <c r="FCF818" s="257"/>
      <c r="FCG818" s="257"/>
      <c r="FCH818" s="257"/>
      <c r="FCI818" s="257"/>
      <c r="FCJ818" s="257"/>
      <c r="FCK818" s="257"/>
      <c r="FCL818" s="257"/>
      <c r="FCM818" s="257"/>
      <c r="FCN818" s="257"/>
      <c r="FCO818" s="257"/>
      <c r="FCP818" s="257"/>
      <c r="FCQ818" s="257"/>
      <c r="FCR818" s="257"/>
      <c r="FCS818" s="257"/>
      <c r="FCT818" s="257"/>
      <c r="FCU818" s="257"/>
      <c r="FCV818" s="257"/>
      <c r="FCW818" s="257"/>
      <c r="FCX818" s="257"/>
      <c r="FCY818" s="257"/>
      <c r="FCZ818" s="257"/>
      <c r="FDA818" s="257"/>
      <c r="FDB818" s="257"/>
      <c r="FDC818" s="257"/>
      <c r="FDD818" s="257"/>
      <c r="FDE818" s="257"/>
      <c r="FDF818" s="257"/>
      <c r="FDG818" s="257"/>
      <c r="FDH818" s="257"/>
      <c r="FDI818" s="257"/>
      <c r="FDJ818" s="257"/>
      <c r="FDK818" s="257"/>
      <c r="FDL818" s="257"/>
      <c r="FDM818" s="257"/>
      <c r="FDN818" s="257"/>
      <c r="FDO818" s="257"/>
      <c r="FDP818" s="257"/>
      <c r="FDQ818" s="257"/>
      <c r="FDR818" s="257"/>
      <c r="FDS818" s="257"/>
      <c r="FDT818" s="257"/>
      <c r="FDU818" s="257"/>
      <c r="FDV818" s="257"/>
      <c r="FDW818" s="257"/>
      <c r="FDX818" s="257"/>
      <c r="FDY818" s="257"/>
      <c r="FDZ818" s="257"/>
      <c r="FEA818" s="257"/>
      <c r="FEB818" s="257"/>
      <c r="FEC818" s="257"/>
      <c r="FED818" s="257"/>
      <c r="FEE818" s="257"/>
      <c r="FEF818" s="257"/>
      <c r="FEG818" s="257"/>
      <c r="FEH818" s="257"/>
      <c r="FEI818" s="257"/>
      <c r="FEJ818" s="257"/>
      <c r="FEK818" s="257"/>
      <c r="FEL818" s="257"/>
      <c r="FEM818" s="257"/>
      <c r="FEN818" s="257"/>
      <c r="FEO818" s="257"/>
      <c r="FEP818" s="257"/>
      <c r="FEQ818" s="257"/>
      <c r="FER818" s="257"/>
      <c r="FES818" s="257"/>
      <c r="FET818" s="257"/>
      <c r="FEU818" s="257"/>
      <c r="FEV818" s="257"/>
      <c r="FEW818" s="257"/>
      <c r="FEX818" s="257"/>
      <c r="FEY818" s="257"/>
      <c r="FEZ818" s="257"/>
      <c r="FFA818" s="257"/>
      <c r="FFB818" s="257"/>
      <c r="FFC818" s="257"/>
      <c r="FFD818" s="257"/>
      <c r="FFE818" s="257"/>
      <c r="FFF818" s="257"/>
      <c r="FFG818" s="257"/>
      <c r="FFH818" s="257"/>
      <c r="FFI818" s="257"/>
      <c r="FFJ818" s="257"/>
      <c r="FFK818" s="257"/>
      <c r="FFL818" s="257"/>
      <c r="FFM818" s="257"/>
      <c r="FFN818" s="257"/>
      <c r="FFO818" s="257"/>
      <c r="FFP818" s="257"/>
      <c r="FFQ818" s="257"/>
      <c r="FFR818" s="257"/>
      <c r="FFS818" s="257"/>
      <c r="FFT818" s="257"/>
      <c r="FFU818" s="257"/>
      <c r="FFV818" s="257"/>
      <c r="FFW818" s="257"/>
      <c r="FFX818" s="257"/>
      <c r="FFY818" s="257"/>
      <c r="FFZ818" s="257"/>
      <c r="FGA818" s="257"/>
      <c r="FGB818" s="257"/>
      <c r="FGC818" s="257"/>
      <c r="FGD818" s="257"/>
      <c r="FGE818" s="257"/>
      <c r="FGF818" s="257"/>
      <c r="FGG818" s="257"/>
      <c r="FGH818" s="257"/>
      <c r="FGI818" s="257"/>
      <c r="FGJ818" s="257"/>
      <c r="FGK818" s="257"/>
      <c r="FGL818" s="257"/>
      <c r="FGM818" s="257"/>
      <c r="FGN818" s="257"/>
      <c r="FGO818" s="257"/>
      <c r="FGP818" s="257"/>
      <c r="FGQ818" s="257"/>
      <c r="FGR818" s="257"/>
      <c r="FGS818" s="257"/>
      <c r="FGT818" s="257"/>
      <c r="FGU818" s="257"/>
      <c r="FGV818" s="257"/>
      <c r="FGW818" s="257"/>
      <c r="FGX818" s="257"/>
      <c r="FGY818" s="257"/>
      <c r="FGZ818" s="257"/>
      <c r="FHA818" s="257"/>
      <c r="FHB818" s="257"/>
      <c r="FHC818" s="257"/>
      <c r="FHD818" s="257"/>
      <c r="FHE818" s="257"/>
      <c r="FHF818" s="257"/>
      <c r="FHG818" s="257"/>
      <c r="FHH818" s="257"/>
      <c r="FHI818" s="257"/>
      <c r="FHJ818" s="257"/>
      <c r="FHK818" s="257"/>
      <c r="FHL818" s="257"/>
      <c r="FHM818" s="257"/>
      <c r="FHN818" s="257"/>
      <c r="FHO818" s="257"/>
      <c r="FHP818" s="257"/>
      <c r="FHQ818" s="257"/>
      <c r="FHR818" s="257"/>
      <c r="FHS818" s="257"/>
      <c r="FHT818" s="257"/>
      <c r="FHU818" s="257"/>
      <c r="FHV818" s="257"/>
      <c r="FHW818" s="257"/>
      <c r="FHX818" s="257"/>
      <c r="FHY818" s="257"/>
      <c r="FHZ818" s="257"/>
      <c r="FIA818" s="257"/>
      <c r="FIB818" s="257"/>
      <c r="FIC818" s="257"/>
      <c r="FID818" s="257"/>
      <c r="FIE818" s="257"/>
      <c r="FIF818" s="257"/>
      <c r="FIG818" s="257"/>
      <c r="FIH818" s="257"/>
      <c r="FII818" s="257"/>
      <c r="FIJ818" s="257"/>
      <c r="FIK818" s="257"/>
      <c r="FIL818" s="257"/>
      <c r="FIM818" s="257"/>
      <c r="FIN818" s="257"/>
      <c r="FIO818" s="257"/>
      <c r="FIP818" s="257"/>
      <c r="FIQ818" s="257"/>
      <c r="FIR818" s="257"/>
      <c r="FIS818" s="257"/>
      <c r="FIT818" s="257"/>
      <c r="FIU818" s="257"/>
      <c r="FIV818" s="257"/>
      <c r="FIW818" s="257"/>
      <c r="FIX818" s="257"/>
      <c r="FIY818" s="257"/>
      <c r="FIZ818" s="257"/>
      <c r="FJA818" s="257"/>
      <c r="FJB818" s="257"/>
      <c r="FJC818" s="257"/>
      <c r="FJD818" s="257"/>
      <c r="FJE818" s="257"/>
      <c r="FJF818" s="257"/>
      <c r="FJG818" s="257"/>
      <c r="FJH818" s="257"/>
      <c r="FJI818" s="257"/>
      <c r="FJJ818" s="257"/>
      <c r="FJK818" s="257"/>
      <c r="FJL818" s="257"/>
      <c r="FJM818" s="257"/>
      <c r="FJN818" s="257"/>
      <c r="FJO818" s="257"/>
      <c r="FJP818" s="257"/>
      <c r="FJQ818" s="257"/>
      <c r="FJR818" s="257"/>
      <c r="FJS818" s="257"/>
      <c r="FJT818" s="257"/>
      <c r="FJU818" s="257"/>
      <c r="FJV818" s="257"/>
      <c r="FJW818" s="257"/>
      <c r="FJX818" s="257"/>
      <c r="FJY818" s="257"/>
      <c r="FJZ818" s="257"/>
      <c r="FKA818" s="257"/>
      <c r="FKB818" s="257"/>
      <c r="FKC818" s="257"/>
      <c r="FKD818" s="257"/>
      <c r="FKE818" s="257"/>
      <c r="FKF818" s="257"/>
      <c r="FKG818" s="257"/>
      <c r="FKH818" s="257"/>
      <c r="FKI818" s="257"/>
      <c r="FKJ818" s="257"/>
      <c r="FKK818" s="257"/>
      <c r="FKL818" s="257"/>
      <c r="FKM818" s="257"/>
      <c r="FKN818" s="257"/>
      <c r="FKO818" s="257"/>
      <c r="FKP818" s="257"/>
      <c r="FKQ818" s="257"/>
      <c r="FKR818" s="257"/>
      <c r="FKS818" s="257"/>
      <c r="FKT818" s="257"/>
      <c r="FKU818" s="257"/>
      <c r="FKV818" s="257"/>
      <c r="FKW818" s="257"/>
      <c r="FKX818" s="257"/>
      <c r="FKY818" s="257"/>
      <c r="FKZ818" s="257"/>
      <c r="FLA818" s="257"/>
      <c r="FLB818" s="257"/>
      <c r="FLC818" s="257"/>
      <c r="FLD818" s="257"/>
      <c r="FLE818" s="257"/>
      <c r="FLF818" s="257"/>
      <c r="FLG818" s="257"/>
      <c r="FLH818" s="257"/>
      <c r="FLI818" s="257"/>
      <c r="FLJ818" s="257"/>
      <c r="FLK818" s="257"/>
      <c r="FLL818" s="257"/>
      <c r="FLM818" s="257"/>
      <c r="FLN818" s="257"/>
      <c r="FLO818" s="257"/>
      <c r="FLP818" s="257"/>
      <c r="FLQ818" s="257"/>
      <c r="FLR818" s="257"/>
      <c r="FLS818" s="257"/>
      <c r="FLT818" s="257"/>
      <c r="FLU818" s="257"/>
      <c r="FLV818" s="257"/>
      <c r="FLW818" s="257"/>
      <c r="FLX818" s="257"/>
      <c r="FLY818" s="257"/>
      <c r="FLZ818" s="257"/>
      <c r="FMA818" s="257"/>
      <c r="FMB818" s="257"/>
      <c r="FMC818" s="257"/>
      <c r="FMD818" s="257"/>
      <c r="FME818" s="257"/>
      <c r="FMF818" s="257"/>
      <c r="FMG818" s="257"/>
      <c r="FMH818" s="257"/>
      <c r="FMI818" s="257"/>
      <c r="FMJ818" s="257"/>
      <c r="FMK818" s="257"/>
      <c r="FML818" s="257"/>
      <c r="FMM818" s="257"/>
      <c r="FMN818" s="257"/>
      <c r="FMO818" s="257"/>
      <c r="FMP818" s="257"/>
      <c r="FMQ818" s="257"/>
      <c r="FMR818" s="257"/>
      <c r="FMS818" s="257"/>
      <c r="FMT818" s="257"/>
      <c r="FMU818" s="257"/>
      <c r="FMV818" s="257"/>
      <c r="FMW818" s="257"/>
      <c r="FMX818" s="257"/>
      <c r="FMY818" s="257"/>
      <c r="FMZ818" s="257"/>
      <c r="FNA818" s="257"/>
      <c r="FNB818" s="257"/>
      <c r="FNC818" s="257"/>
      <c r="FND818" s="257"/>
      <c r="FNE818" s="257"/>
      <c r="FNF818" s="257"/>
      <c r="FNG818" s="257"/>
      <c r="FNH818" s="257"/>
      <c r="FNI818" s="257"/>
      <c r="FNJ818" s="257"/>
      <c r="FNK818" s="257"/>
      <c r="FNL818" s="257"/>
      <c r="FNM818" s="257"/>
      <c r="FNN818" s="257"/>
      <c r="FNO818" s="257"/>
      <c r="FNP818" s="257"/>
      <c r="FNQ818" s="257"/>
      <c r="FNR818" s="257"/>
      <c r="FNS818" s="257"/>
      <c r="FNT818" s="257"/>
      <c r="FNU818" s="257"/>
      <c r="FNV818" s="257"/>
      <c r="FNW818" s="257"/>
      <c r="FNX818" s="257"/>
      <c r="FNY818" s="257"/>
      <c r="FNZ818" s="257"/>
      <c r="FOA818" s="257"/>
      <c r="FOB818" s="257"/>
      <c r="FOC818" s="257"/>
      <c r="FOD818" s="257"/>
      <c r="FOE818" s="257"/>
      <c r="FOF818" s="257"/>
      <c r="FOG818" s="257"/>
      <c r="FOH818" s="257"/>
      <c r="FOI818" s="257"/>
      <c r="FOJ818" s="257"/>
      <c r="FOK818" s="257"/>
      <c r="FOL818" s="257"/>
      <c r="FOM818" s="257"/>
      <c r="FON818" s="257"/>
      <c r="FOO818" s="257"/>
      <c r="FOP818" s="257"/>
      <c r="FOQ818" s="257"/>
      <c r="FOR818" s="257"/>
      <c r="FOS818" s="257"/>
      <c r="FOT818" s="257"/>
      <c r="FOU818" s="257"/>
      <c r="FOV818" s="257"/>
      <c r="FOW818" s="257"/>
      <c r="FOX818" s="257"/>
      <c r="FOY818" s="257"/>
      <c r="FOZ818" s="257"/>
      <c r="FPA818" s="257"/>
      <c r="FPB818" s="257"/>
      <c r="FPC818" s="257"/>
      <c r="FPD818" s="257"/>
      <c r="FPE818" s="257"/>
      <c r="FPF818" s="257"/>
      <c r="FPG818" s="257"/>
      <c r="FPH818" s="257"/>
      <c r="FPI818" s="257"/>
      <c r="FPJ818" s="257"/>
      <c r="FPK818" s="257"/>
      <c r="FPL818" s="257"/>
      <c r="FPM818" s="257"/>
      <c r="FPN818" s="257"/>
      <c r="FPO818" s="257"/>
      <c r="FPP818" s="257"/>
      <c r="FPQ818" s="257"/>
      <c r="FPR818" s="257"/>
      <c r="FPS818" s="257"/>
      <c r="FPT818" s="257"/>
      <c r="FPU818" s="257"/>
      <c r="FPV818" s="257"/>
      <c r="FPW818" s="257"/>
      <c r="FPX818" s="257"/>
      <c r="FPY818" s="257"/>
      <c r="FPZ818" s="257"/>
      <c r="FQA818" s="257"/>
      <c r="FQB818" s="257"/>
      <c r="FQC818" s="257"/>
      <c r="FQD818" s="257"/>
      <c r="FQE818" s="257"/>
      <c r="FQF818" s="257"/>
      <c r="FQG818" s="257"/>
      <c r="FQH818" s="257"/>
      <c r="FQI818" s="257"/>
      <c r="FQJ818" s="257"/>
      <c r="FQK818" s="257"/>
      <c r="FQL818" s="257"/>
      <c r="FQM818" s="257"/>
      <c r="FQN818" s="257"/>
      <c r="FQO818" s="257"/>
      <c r="FQP818" s="257"/>
      <c r="FQQ818" s="257"/>
      <c r="FQR818" s="257"/>
      <c r="FQS818" s="257"/>
      <c r="FQT818" s="257"/>
      <c r="FQU818" s="257"/>
      <c r="FQV818" s="257"/>
      <c r="FQW818" s="257"/>
      <c r="FQX818" s="257"/>
      <c r="FQY818" s="257"/>
      <c r="FQZ818" s="257"/>
      <c r="FRA818" s="257"/>
      <c r="FRB818" s="257"/>
      <c r="FRC818" s="257"/>
      <c r="FRD818" s="257"/>
      <c r="FRE818" s="257"/>
      <c r="FRF818" s="257"/>
      <c r="FRG818" s="257"/>
      <c r="FRH818" s="257"/>
      <c r="FRI818" s="257"/>
      <c r="FRJ818" s="257"/>
      <c r="FRK818" s="257"/>
      <c r="FRL818" s="257"/>
      <c r="FRM818" s="257"/>
      <c r="FRN818" s="257"/>
      <c r="FRO818" s="257"/>
      <c r="FRP818" s="257"/>
      <c r="FRQ818" s="257"/>
      <c r="FRR818" s="257"/>
      <c r="FRS818" s="257"/>
      <c r="FRT818" s="257"/>
      <c r="FRU818" s="257"/>
      <c r="FRV818" s="257"/>
      <c r="FRW818" s="257"/>
      <c r="FRX818" s="257"/>
      <c r="FRY818" s="257"/>
      <c r="FRZ818" s="257"/>
      <c r="FSA818" s="257"/>
      <c r="FSB818" s="257"/>
      <c r="FSC818" s="257"/>
      <c r="FSD818" s="257"/>
      <c r="FSE818" s="257"/>
      <c r="FSF818" s="257"/>
      <c r="FSG818" s="257"/>
      <c r="FSH818" s="257"/>
      <c r="FSI818" s="257"/>
      <c r="FSJ818" s="257"/>
      <c r="FSK818" s="257"/>
      <c r="FSL818" s="257"/>
      <c r="FSM818" s="257"/>
      <c r="FSN818" s="257"/>
      <c r="FSO818" s="257"/>
      <c r="FSP818" s="257"/>
      <c r="FSQ818" s="257"/>
      <c r="FSR818" s="257"/>
      <c r="FSS818" s="257"/>
      <c r="FST818" s="257"/>
      <c r="FSU818" s="257"/>
      <c r="FSV818" s="257"/>
      <c r="FSW818" s="257"/>
      <c r="FSX818" s="257"/>
      <c r="FSY818" s="257"/>
      <c r="FSZ818" s="257"/>
      <c r="FTA818" s="257"/>
      <c r="FTB818" s="257"/>
      <c r="FTC818" s="257"/>
      <c r="FTD818" s="257"/>
      <c r="FTE818" s="257"/>
      <c r="FTF818" s="257"/>
      <c r="FTG818" s="257"/>
      <c r="FTH818" s="257"/>
      <c r="FTI818" s="257"/>
      <c r="FTJ818" s="257"/>
      <c r="FTK818" s="257"/>
      <c r="FTL818" s="257"/>
      <c r="FTM818" s="257"/>
      <c r="FTN818" s="257"/>
      <c r="FTO818" s="257"/>
      <c r="FTP818" s="257"/>
      <c r="FTQ818" s="257"/>
      <c r="FTR818" s="257"/>
      <c r="FTS818" s="257"/>
      <c r="FTT818" s="257"/>
      <c r="FTU818" s="257"/>
      <c r="FTV818" s="257"/>
      <c r="FTW818" s="257"/>
      <c r="FTX818" s="257"/>
      <c r="FTY818" s="257"/>
      <c r="FTZ818" s="257"/>
      <c r="FUA818" s="257"/>
      <c r="FUB818" s="257"/>
      <c r="FUC818" s="257"/>
      <c r="FUD818" s="257"/>
      <c r="FUE818" s="257"/>
      <c r="FUF818" s="257"/>
      <c r="FUG818" s="257"/>
      <c r="FUH818" s="257"/>
      <c r="FUI818" s="257"/>
      <c r="FUJ818" s="257"/>
      <c r="FUK818" s="257"/>
      <c r="FUL818" s="257"/>
      <c r="FUM818" s="257"/>
      <c r="FUN818" s="257"/>
      <c r="FUO818" s="257"/>
      <c r="FUP818" s="257"/>
      <c r="FUQ818" s="257"/>
      <c r="FUR818" s="257"/>
      <c r="FUS818" s="257"/>
      <c r="FUT818" s="257"/>
      <c r="FUU818" s="257"/>
      <c r="FUV818" s="257"/>
      <c r="FUW818" s="257"/>
      <c r="FUX818" s="257"/>
      <c r="FUY818" s="257"/>
      <c r="FUZ818" s="257"/>
      <c r="FVA818" s="257"/>
      <c r="FVB818" s="257"/>
      <c r="FVC818" s="257"/>
      <c r="FVD818" s="257"/>
      <c r="FVE818" s="257"/>
      <c r="FVF818" s="257"/>
      <c r="FVG818" s="257"/>
      <c r="FVH818" s="257"/>
      <c r="FVI818" s="257"/>
      <c r="FVJ818" s="257"/>
      <c r="FVK818" s="257"/>
      <c r="FVL818" s="257"/>
      <c r="FVM818" s="257"/>
      <c r="FVN818" s="257"/>
      <c r="FVO818" s="257"/>
      <c r="FVP818" s="257"/>
      <c r="FVQ818" s="257"/>
      <c r="FVR818" s="257"/>
      <c r="FVS818" s="257"/>
      <c r="FVT818" s="257"/>
      <c r="FVU818" s="257"/>
      <c r="FVV818" s="257"/>
      <c r="FVW818" s="257"/>
      <c r="FVX818" s="257"/>
      <c r="FVY818" s="257"/>
      <c r="FVZ818" s="257"/>
      <c r="FWA818" s="257"/>
      <c r="FWB818" s="257"/>
      <c r="FWC818" s="257"/>
      <c r="FWD818" s="257"/>
      <c r="FWE818" s="257"/>
      <c r="FWF818" s="257"/>
      <c r="FWG818" s="257"/>
      <c r="FWH818" s="257"/>
      <c r="FWI818" s="257"/>
      <c r="FWJ818" s="257"/>
      <c r="FWK818" s="257"/>
      <c r="FWL818" s="257"/>
      <c r="FWM818" s="257"/>
      <c r="FWN818" s="257"/>
      <c r="FWO818" s="257"/>
      <c r="FWP818" s="257"/>
      <c r="FWQ818" s="257"/>
      <c r="FWR818" s="257"/>
      <c r="FWS818" s="257"/>
      <c r="FWT818" s="257"/>
      <c r="FWU818" s="257"/>
      <c r="FWV818" s="257"/>
      <c r="FWW818" s="257"/>
      <c r="FWX818" s="257"/>
      <c r="FWY818" s="257"/>
      <c r="FWZ818" s="257"/>
      <c r="FXA818" s="257"/>
      <c r="FXB818" s="257"/>
      <c r="FXC818" s="257"/>
      <c r="FXD818" s="257"/>
      <c r="FXE818" s="257"/>
      <c r="FXF818" s="257"/>
      <c r="FXG818" s="257"/>
      <c r="FXH818" s="257"/>
      <c r="FXI818" s="257"/>
      <c r="FXJ818" s="257"/>
      <c r="FXK818" s="257"/>
      <c r="FXL818" s="257"/>
      <c r="FXM818" s="257"/>
      <c r="FXN818" s="257"/>
      <c r="FXO818" s="257"/>
      <c r="FXP818" s="257"/>
      <c r="FXQ818" s="257"/>
      <c r="FXR818" s="257"/>
      <c r="FXS818" s="257"/>
      <c r="FXT818" s="257"/>
      <c r="FXU818" s="257"/>
      <c r="FXV818" s="257"/>
      <c r="FXW818" s="257"/>
      <c r="FXX818" s="257"/>
      <c r="FXY818" s="257"/>
      <c r="FXZ818" s="257"/>
      <c r="FYA818" s="257"/>
      <c r="FYB818" s="257"/>
      <c r="FYC818" s="257"/>
      <c r="FYD818" s="257"/>
      <c r="FYE818" s="257"/>
      <c r="FYF818" s="257"/>
      <c r="FYG818" s="257"/>
      <c r="FYH818" s="257"/>
      <c r="FYI818" s="257"/>
      <c r="FYJ818" s="257"/>
      <c r="FYK818" s="257"/>
      <c r="FYL818" s="257"/>
      <c r="FYM818" s="257"/>
      <c r="FYN818" s="257"/>
      <c r="FYO818" s="257"/>
      <c r="FYP818" s="257"/>
      <c r="FYQ818" s="257"/>
      <c r="FYR818" s="257"/>
      <c r="FYS818" s="257"/>
      <c r="FYT818" s="257"/>
      <c r="FYU818" s="257"/>
      <c r="FYV818" s="257"/>
      <c r="FYW818" s="257"/>
      <c r="FYX818" s="257"/>
      <c r="FYY818" s="257"/>
      <c r="FYZ818" s="257"/>
      <c r="FZA818" s="257"/>
      <c r="FZB818" s="257"/>
      <c r="FZC818" s="257"/>
      <c r="FZD818" s="257"/>
      <c r="FZE818" s="257"/>
      <c r="FZF818" s="257"/>
      <c r="FZG818" s="257"/>
      <c r="FZH818" s="257"/>
      <c r="FZI818" s="257"/>
      <c r="FZJ818" s="257"/>
      <c r="FZK818" s="257"/>
      <c r="FZL818" s="257"/>
      <c r="FZM818" s="257"/>
      <c r="FZN818" s="257"/>
      <c r="FZO818" s="257"/>
      <c r="FZP818" s="257"/>
      <c r="FZQ818" s="257"/>
      <c r="FZR818" s="257"/>
      <c r="FZS818" s="257"/>
      <c r="FZT818" s="257"/>
      <c r="FZU818" s="257"/>
      <c r="FZV818" s="257"/>
      <c r="FZW818" s="257"/>
      <c r="FZX818" s="257"/>
      <c r="FZY818" s="257"/>
      <c r="FZZ818" s="257"/>
      <c r="GAA818" s="257"/>
      <c r="GAB818" s="257"/>
      <c r="GAC818" s="257"/>
      <c r="GAD818" s="257"/>
      <c r="GAE818" s="257"/>
      <c r="GAF818" s="257"/>
      <c r="GAG818" s="257"/>
      <c r="GAH818" s="257"/>
      <c r="GAI818" s="257"/>
      <c r="GAJ818" s="257"/>
      <c r="GAK818" s="257"/>
      <c r="GAL818" s="257"/>
      <c r="GAM818" s="257"/>
      <c r="GAN818" s="257"/>
      <c r="GAO818" s="257"/>
      <c r="GAP818" s="257"/>
      <c r="GAQ818" s="257"/>
      <c r="GAR818" s="257"/>
      <c r="GAS818" s="257"/>
      <c r="GAT818" s="257"/>
      <c r="GAU818" s="257"/>
      <c r="GAV818" s="257"/>
      <c r="GAW818" s="257"/>
      <c r="GAX818" s="257"/>
      <c r="GAY818" s="257"/>
      <c r="GAZ818" s="257"/>
      <c r="GBA818" s="257"/>
      <c r="GBB818" s="257"/>
      <c r="GBC818" s="257"/>
      <c r="GBD818" s="257"/>
      <c r="GBE818" s="257"/>
      <c r="GBF818" s="257"/>
      <c r="GBG818" s="257"/>
      <c r="GBH818" s="257"/>
      <c r="GBI818" s="257"/>
      <c r="GBJ818" s="257"/>
      <c r="GBK818" s="257"/>
      <c r="GBL818" s="257"/>
      <c r="GBM818" s="257"/>
      <c r="GBN818" s="257"/>
      <c r="GBO818" s="257"/>
      <c r="GBP818" s="257"/>
      <c r="GBQ818" s="257"/>
      <c r="GBR818" s="257"/>
      <c r="GBS818" s="257"/>
      <c r="GBT818" s="257"/>
      <c r="GBU818" s="257"/>
      <c r="GBV818" s="257"/>
      <c r="GBW818" s="257"/>
      <c r="GBX818" s="257"/>
      <c r="GBY818" s="257"/>
      <c r="GBZ818" s="257"/>
      <c r="GCA818" s="257"/>
      <c r="GCB818" s="257"/>
      <c r="GCC818" s="257"/>
      <c r="GCD818" s="257"/>
      <c r="GCE818" s="257"/>
      <c r="GCF818" s="257"/>
      <c r="GCG818" s="257"/>
      <c r="GCH818" s="257"/>
      <c r="GCI818" s="257"/>
      <c r="GCJ818" s="257"/>
      <c r="GCK818" s="257"/>
      <c r="GCL818" s="257"/>
      <c r="GCM818" s="257"/>
      <c r="GCN818" s="257"/>
      <c r="GCO818" s="257"/>
      <c r="GCP818" s="257"/>
      <c r="GCQ818" s="257"/>
      <c r="GCR818" s="257"/>
      <c r="GCS818" s="257"/>
      <c r="GCT818" s="257"/>
      <c r="GCU818" s="257"/>
      <c r="GCV818" s="257"/>
      <c r="GCW818" s="257"/>
      <c r="GCX818" s="257"/>
      <c r="GCY818" s="257"/>
      <c r="GCZ818" s="257"/>
      <c r="GDA818" s="257"/>
      <c r="GDB818" s="257"/>
      <c r="GDC818" s="257"/>
      <c r="GDD818" s="257"/>
      <c r="GDE818" s="257"/>
      <c r="GDF818" s="257"/>
      <c r="GDG818" s="257"/>
      <c r="GDH818" s="257"/>
      <c r="GDI818" s="257"/>
      <c r="GDJ818" s="257"/>
      <c r="GDK818" s="257"/>
      <c r="GDL818" s="257"/>
      <c r="GDM818" s="257"/>
      <c r="GDN818" s="257"/>
      <c r="GDO818" s="257"/>
      <c r="GDP818" s="257"/>
      <c r="GDQ818" s="257"/>
      <c r="GDR818" s="257"/>
      <c r="GDS818" s="257"/>
      <c r="GDT818" s="257"/>
      <c r="GDU818" s="257"/>
      <c r="GDV818" s="257"/>
      <c r="GDW818" s="257"/>
      <c r="GDX818" s="257"/>
      <c r="GDY818" s="257"/>
      <c r="GDZ818" s="257"/>
      <c r="GEA818" s="257"/>
      <c r="GEB818" s="257"/>
      <c r="GEC818" s="257"/>
      <c r="GED818" s="257"/>
      <c r="GEE818" s="257"/>
      <c r="GEF818" s="257"/>
      <c r="GEG818" s="257"/>
      <c r="GEH818" s="257"/>
      <c r="GEI818" s="257"/>
      <c r="GEJ818" s="257"/>
      <c r="GEK818" s="257"/>
      <c r="GEL818" s="257"/>
      <c r="GEM818" s="257"/>
      <c r="GEN818" s="257"/>
      <c r="GEO818" s="257"/>
      <c r="GEP818" s="257"/>
      <c r="GEQ818" s="257"/>
      <c r="GER818" s="257"/>
      <c r="GES818" s="257"/>
      <c r="GET818" s="257"/>
      <c r="GEU818" s="257"/>
      <c r="GEV818" s="257"/>
      <c r="GEW818" s="257"/>
      <c r="GEX818" s="257"/>
      <c r="GEY818" s="257"/>
      <c r="GEZ818" s="257"/>
      <c r="GFA818" s="257"/>
      <c r="GFB818" s="257"/>
      <c r="GFC818" s="257"/>
      <c r="GFD818" s="257"/>
      <c r="GFE818" s="257"/>
      <c r="GFF818" s="257"/>
      <c r="GFG818" s="257"/>
      <c r="GFH818" s="257"/>
      <c r="GFI818" s="257"/>
      <c r="GFJ818" s="257"/>
      <c r="GFK818" s="257"/>
      <c r="GFL818" s="257"/>
      <c r="GFM818" s="257"/>
      <c r="GFN818" s="257"/>
      <c r="GFO818" s="257"/>
      <c r="GFP818" s="257"/>
      <c r="GFQ818" s="257"/>
      <c r="GFR818" s="257"/>
      <c r="GFS818" s="257"/>
      <c r="GFT818" s="257"/>
      <c r="GFU818" s="257"/>
      <c r="GFV818" s="257"/>
      <c r="GFW818" s="257"/>
      <c r="GFX818" s="257"/>
      <c r="GFY818" s="257"/>
      <c r="GFZ818" s="257"/>
      <c r="GGA818" s="257"/>
      <c r="GGB818" s="257"/>
      <c r="GGC818" s="257"/>
      <c r="GGD818" s="257"/>
      <c r="GGE818" s="257"/>
      <c r="GGF818" s="257"/>
      <c r="GGG818" s="257"/>
      <c r="GGH818" s="257"/>
      <c r="GGI818" s="257"/>
      <c r="GGJ818" s="257"/>
      <c r="GGK818" s="257"/>
      <c r="GGL818" s="257"/>
      <c r="GGM818" s="257"/>
      <c r="GGN818" s="257"/>
      <c r="GGO818" s="257"/>
      <c r="GGP818" s="257"/>
      <c r="GGQ818" s="257"/>
      <c r="GGR818" s="257"/>
      <c r="GGS818" s="257"/>
      <c r="GGT818" s="257"/>
      <c r="GGU818" s="257"/>
      <c r="GGV818" s="257"/>
      <c r="GGW818" s="257"/>
      <c r="GGX818" s="257"/>
      <c r="GGY818" s="257"/>
      <c r="GGZ818" s="257"/>
      <c r="GHA818" s="257"/>
      <c r="GHB818" s="257"/>
      <c r="GHC818" s="257"/>
      <c r="GHD818" s="257"/>
      <c r="GHE818" s="257"/>
      <c r="GHF818" s="257"/>
      <c r="GHG818" s="257"/>
      <c r="GHH818" s="257"/>
      <c r="GHI818" s="257"/>
      <c r="GHJ818" s="257"/>
      <c r="GHK818" s="257"/>
      <c r="GHL818" s="257"/>
      <c r="GHM818" s="257"/>
      <c r="GHN818" s="257"/>
      <c r="GHO818" s="257"/>
      <c r="GHP818" s="257"/>
      <c r="GHQ818" s="257"/>
      <c r="GHR818" s="257"/>
      <c r="GHS818" s="257"/>
      <c r="GHT818" s="257"/>
      <c r="GHU818" s="257"/>
      <c r="GHV818" s="257"/>
      <c r="GHW818" s="257"/>
      <c r="GHX818" s="257"/>
      <c r="GHY818" s="257"/>
      <c r="GHZ818" s="257"/>
      <c r="GIA818" s="257"/>
      <c r="GIB818" s="257"/>
      <c r="GIC818" s="257"/>
      <c r="GID818" s="257"/>
      <c r="GIE818" s="257"/>
      <c r="GIF818" s="257"/>
      <c r="GIG818" s="257"/>
      <c r="GIH818" s="257"/>
      <c r="GII818" s="257"/>
      <c r="GIJ818" s="257"/>
      <c r="GIK818" s="257"/>
      <c r="GIL818" s="257"/>
      <c r="GIM818" s="257"/>
      <c r="GIN818" s="257"/>
      <c r="GIO818" s="257"/>
      <c r="GIP818" s="257"/>
      <c r="GIQ818" s="257"/>
      <c r="GIR818" s="257"/>
      <c r="GIS818" s="257"/>
      <c r="GIT818" s="257"/>
      <c r="GIU818" s="257"/>
      <c r="GIV818" s="257"/>
      <c r="GIW818" s="257"/>
      <c r="GIX818" s="257"/>
      <c r="GIY818" s="257"/>
      <c r="GIZ818" s="257"/>
      <c r="GJA818" s="257"/>
      <c r="GJB818" s="257"/>
      <c r="GJC818" s="257"/>
      <c r="GJD818" s="257"/>
      <c r="GJE818" s="257"/>
      <c r="GJF818" s="257"/>
      <c r="GJG818" s="257"/>
      <c r="GJH818" s="257"/>
      <c r="GJI818" s="257"/>
      <c r="GJJ818" s="257"/>
      <c r="GJK818" s="257"/>
      <c r="GJL818" s="257"/>
      <c r="GJM818" s="257"/>
      <c r="GJN818" s="257"/>
      <c r="GJO818" s="257"/>
      <c r="GJP818" s="257"/>
      <c r="GJQ818" s="257"/>
      <c r="GJR818" s="257"/>
      <c r="GJS818" s="257"/>
      <c r="GJT818" s="257"/>
      <c r="GJU818" s="257"/>
      <c r="GJV818" s="257"/>
      <c r="GJW818" s="257"/>
      <c r="GJX818" s="257"/>
      <c r="GJY818" s="257"/>
      <c r="GJZ818" s="257"/>
      <c r="GKA818" s="257"/>
      <c r="GKB818" s="257"/>
      <c r="GKC818" s="257"/>
      <c r="GKD818" s="257"/>
      <c r="GKE818" s="257"/>
      <c r="GKF818" s="257"/>
      <c r="GKG818" s="257"/>
      <c r="GKH818" s="257"/>
      <c r="GKI818" s="257"/>
      <c r="GKJ818" s="257"/>
      <c r="GKK818" s="257"/>
      <c r="GKL818" s="257"/>
      <c r="GKM818" s="257"/>
      <c r="GKN818" s="257"/>
      <c r="GKO818" s="257"/>
      <c r="GKP818" s="257"/>
      <c r="GKQ818" s="257"/>
      <c r="GKR818" s="257"/>
      <c r="GKS818" s="257"/>
      <c r="GKT818" s="257"/>
      <c r="GKU818" s="257"/>
      <c r="GKV818" s="257"/>
      <c r="GKW818" s="257"/>
      <c r="GKX818" s="257"/>
      <c r="GKY818" s="257"/>
      <c r="GKZ818" s="257"/>
      <c r="GLA818" s="257"/>
      <c r="GLB818" s="257"/>
      <c r="GLC818" s="257"/>
      <c r="GLD818" s="257"/>
      <c r="GLE818" s="257"/>
      <c r="GLF818" s="257"/>
      <c r="GLG818" s="257"/>
      <c r="GLH818" s="257"/>
      <c r="GLI818" s="257"/>
      <c r="GLJ818" s="257"/>
      <c r="GLK818" s="257"/>
      <c r="GLL818" s="257"/>
      <c r="GLM818" s="257"/>
      <c r="GLN818" s="257"/>
      <c r="GLO818" s="257"/>
      <c r="GLP818" s="257"/>
      <c r="GLQ818" s="257"/>
      <c r="GLR818" s="257"/>
      <c r="GLS818" s="257"/>
      <c r="GLT818" s="257"/>
      <c r="GLU818" s="257"/>
      <c r="GLV818" s="257"/>
      <c r="GLW818" s="257"/>
      <c r="GLX818" s="257"/>
      <c r="GLY818" s="257"/>
      <c r="GLZ818" s="257"/>
      <c r="GMA818" s="257"/>
      <c r="GMB818" s="257"/>
      <c r="GMC818" s="257"/>
      <c r="GMD818" s="257"/>
      <c r="GME818" s="257"/>
      <c r="GMF818" s="257"/>
      <c r="GMG818" s="257"/>
      <c r="GMH818" s="257"/>
      <c r="GMI818" s="257"/>
      <c r="GMJ818" s="257"/>
      <c r="GMK818" s="257"/>
      <c r="GML818" s="257"/>
      <c r="GMM818" s="257"/>
      <c r="GMN818" s="257"/>
      <c r="GMO818" s="257"/>
      <c r="GMP818" s="257"/>
      <c r="GMQ818" s="257"/>
      <c r="GMR818" s="257"/>
      <c r="GMS818" s="257"/>
      <c r="GMT818" s="257"/>
      <c r="GMU818" s="257"/>
      <c r="GMV818" s="257"/>
      <c r="GMW818" s="257"/>
      <c r="GMX818" s="257"/>
      <c r="GMY818" s="257"/>
      <c r="GMZ818" s="257"/>
      <c r="GNA818" s="257"/>
      <c r="GNB818" s="257"/>
      <c r="GNC818" s="257"/>
      <c r="GND818" s="257"/>
      <c r="GNE818" s="257"/>
      <c r="GNF818" s="257"/>
      <c r="GNG818" s="257"/>
      <c r="GNH818" s="257"/>
      <c r="GNI818" s="257"/>
      <c r="GNJ818" s="257"/>
      <c r="GNK818" s="257"/>
      <c r="GNL818" s="257"/>
      <c r="GNM818" s="257"/>
      <c r="GNN818" s="257"/>
      <c r="GNO818" s="257"/>
      <c r="GNP818" s="257"/>
      <c r="GNQ818" s="257"/>
      <c r="GNR818" s="257"/>
      <c r="GNS818" s="257"/>
      <c r="GNT818" s="257"/>
      <c r="GNU818" s="257"/>
      <c r="GNV818" s="257"/>
      <c r="GNW818" s="257"/>
      <c r="GNX818" s="257"/>
      <c r="GNY818" s="257"/>
      <c r="GNZ818" s="257"/>
      <c r="GOA818" s="257"/>
      <c r="GOB818" s="257"/>
      <c r="GOC818" s="257"/>
      <c r="GOD818" s="257"/>
      <c r="GOE818" s="257"/>
      <c r="GOF818" s="257"/>
      <c r="GOG818" s="257"/>
      <c r="GOH818" s="257"/>
      <c r="GOI818" s="257"/>
      <c r="GOJ818" s="257"/>
      <c r="GOK818" s="257"/>
      <c r="GOL818" s="257"/>
      <c r="GOM818" s="257"/>
      <c r="GON818" s="257"/>
      <c r="GOO818" s="257"/>
      <c r="GOP818" s="257"/>
      <c r="GOQ818" s="257"/>
      <c r="GOR818" s="257"/>
      <c r="GOS818" s="257"/>
      <c r="GOT818" s="257"/>
      <c r="GOU818" s="257"/>
      <c r="GOV818" s="257"/>
      <c r="GOW818" s="257"/>
      <c r="GOX818" s="257"/>
      <c r="GOY818" s="257"/>
      <c r="GOZ818" s="257"/>
      <c r="GPA818" s="257"/>
      <c r="GPB818" s="257"/>
      <c r="GPC818" s="257"/>
      <c r="GPD818" s="257"/>
      <c r="GPE818" s="257"/>
      <c r="GPF818" s="257"/>
      <c r="GPG818" s="257"/>
      <c r="GPH818" s="257"/>
      <c r="GPI818" s="257"/>
      <c r="GPJ818" s="257"/>
      <c r="GPK818" s="257"/>
      <c r="GPL818" s="257"/>
      <c r="GPM818" s="257"/>
      <c r="GPN818" s="257"/>
      <c r="GPO818" s="257"/>
      <c r="GPP818" s="257"/>
      <c r="GPQ818" s="257"/>
      <c r="GPR818" s="257"/>
      <c r="GPS818" s="257"/>
      <c r="GPT818" s="257"/>
      <c r="GPU818" s="257"/>
      <c r="GPV818" s="257"/>
      <c r="GPW818" s="257"/>
      <c r="GPX818" s="257"/>
      <c r="GPY818" s="257"/>
      <c r="GPZ818" s="257"/>
      <c r="GQA818" s="257"/>
      <c r="GQB818" s="257"/>
      <c r="GQC818" s="257"/>
      <c r="GQD818" s="257"/>
      <c r="GQE818" s="257"/>
      <c r="GQF818" s="257"/>
      <c r="GQG818" s="257"/>
      <c r="GQH818" s="257"/>
      <c r="GQI818" s="257"/>
      <c r="GQJ818" s="257"/>
      <c r="GQK818" s="257"/>
      <c r="GQL818" s="257"/>
      <c r="GQM818" s="257"/>
      <c r="GQN818" s="257"/>
      <c r="GQO818" s="257"/>
      <c r="GQP818" s="257"/>
      <c r="GQQ818" s="257"/>
      <c r="GQR818" s="257"/>
      <c r="GQS818" s="257"/>
      <c r="GQT818" s="257"/>
      <c r="GQU818" s="257"/>
      <c r="GQV818" s="257"/>
      <c r="GQW818" s="257"/>
      <c r="GQX818" s="257"/>
      <c r="GQY818" s="257"/>
      <c r="GQZ818" s="257"/>
      <c r="GRA818" s="257"/>
      <c r="GRB818" s="257"/>
      <c r="GRC818" s="257"/>
      <c r="GRD818" s="257"/>
      <c r="GRE818" s="257"/>
      <c r="GRF818" s="257"/>
      <c r="GRG818" s="257"/>
      <c r="GRH818" s="257"/>
      <c r="GRI818" s="257"/>
      <c r="GRJ818" s="257"/>
      <c r="GRK818" s="257"/>
      <c r="GRL818" s="257"/>
      <c r="GRM818" s="257"/>
      <c r="GRN818" s="257"/>
      <c r="GRO818" s="257"/>
      <c r="GRP818" s="257"/>
      <c r="GRQ818" s="257"/>
      <c r="GRR818" s="257"/>
      <c r="GRS818" s="257"/>
      <c r="GRT818" s="257"/>
      <c r="GRU818" s="257"/>
      <c r="GRV818" s="257"/>
      <c r="GRW818" s="257"/>
      <c r="GRX818" s="257"/>
      <c r="GRY818" s="257"/>
      <c r="GRZ818" s="257"/>
      <c r="GSA818" s="257"/>
      <c r="GSB818" s="257"/>
      <c r="GSC818" s="257"/>
      <c r="GSD818" s="257"/>
      <c r="GSE818" s="257"/>
      <c r="GSF818" s="257"/>
      <c r="GSG818" s="257"/>
      <c r="GSH818" s="257"/>
      <c r="GSI818" s="257"/>
      <c r="GSJ818" s="257"/>
      <c r="GSK818" s="257"/>
      <c r="GSL818" s="257"/>
      <c r="GSM818" s="257"/>
      <c r="GSN818" s="257"/>
      <c r="GSO818" s="257"/>
      <c r="GSP818" s="257"/>
      <c r="GSQ818" s="257"/>
      <c r="GSR818" s="257"/>
      <c r="GSS818" s="257"/>
      <c r="GST818" s="257"/>
      <c r="GSU818" s="257"/>
      <c r="GSV818" s="257"/>
      <c r="GSW818" s="257"/>
      <c r="GSX818" s="257"/>
      <c r="GSY818" s="257"/>
      <c r="GSZ818" s="257"/>
      <c r="GTA818" s="257"/>
      <c r="GTB818" s="257"/>
      <c r="GTC818" s="257"/>
      <c r="GTD818" s="257"/>
      <c r="GTE818" s="257"/>
      <c r="GTF818" s="257"/>
      <c r="GTG818" s="257"/>
      <c r="GTH818" s="257"/>
      <c r="GTI818" s="257"/>
      <c r="GTJ818" s="257"/>
      <c r="GTK818" s="257"/>
      <c r="GTL818" s="257"/>
      <c r="GTM818" s="257"/>
      <c r="GTN818" s="257"/>
      <c r="GTO818" s="257"/>
      <c r="GTP818" s="257"/>
      <c r="GTQ818" s="257"/>
      <c r="GTR818" s="257"/>
      <c r="GTS818" s="257"/>
      <c r="GTT818" s="257"/>
      <c r="GTU818" s="257"/>
      <c r="GTV818" s="257"/>
      <c r="GTW818" s="257"/>
      <c r="GTX818" s="257"/>
      <c r="GTY818" s="257"/>
      <c r="GTZ818" s="257"/>
      <c r="GUA818" s="257"/>
      <c r="GUB818" s="257"/>
      <c r="GUC818" s="257"/>
      <c r="GUD818" s="257"/>
      <c r="GUE818" s="257"/>
      <c r="GUF818" s="257"/>
      <c r="GUG818" s="257"/>
      <c r="GUH818" s="257"/>
      <c r="GUI818" s="257"/>
      <c r="GUJ818" s="257"/>
      <c r="GUK818" s="257"/>
      <c r="GUL818" s="257"/>
      <c r="GUM818" s="257"/>
      <c r="GUN818" s="257"/>
      <c r="GUO818" s="257"/>
      <c r="GUP818" s="257"/>
      <c r="GUQ818" s="257"/>
      <c r="GUR818" s="257"/>
      <c r="GUS818" s="257"/>
      <c r="GUT818" s="257"/>
      <c r="GUU818" s="257"/>
      <c r="GUV818" s="257"/>
      <c r="GUW818" s="257"/>
      <c r="GUX818" s="257"/>
      <c r="GUY818" s="257"/>
      <c r="GUZ818" s="257"/>
      <c r="GVA818" s="257"/>
      <c r="GVB818" s="257"/>
      <c r="GVC818" s="257"/>
      <c r="GVD818" s="257"/>
      <c r="GVE818" s="257"/>
      <c r="GVF818" s="257"/>
      <c r="GVG818" s="257"/>
      <c r="GVH818" s="257"/>
      <c r="GVI818" s="257"/>
      <c r="GVJ818" s="257"/>
      <c r="GVK818" s="257"/>
      <c r="GVL818" s="257"/>
      <c r="GVM818" s="257"/>
      <c r="GVN818" s="257"/>
      <c r="GVO818" s="257"/>
      <c r="GVP818" s="257"/>
      <c r="GVQ818" s="257"/>
      <c r="GVR818" s="257"/>
      <c r="GVS818" s="257"/>
      <c r="GVT818" s="257"/>
      <c r="GVU818" s="257"/>
      <c r="GVV818" s="257"/>
      <c r="GVW818" s="257"/>
      <c r="GVX818" s="257"/>
      <c r="GVY818" s="257"/>
      <c r="GVZ818" s="257"/>
      <c r="GWA818" s="257"/>
      <c r="GWB818" s="257"/>
      <c r="GWC818" s="257"/>
      <c r="GWD818" s="257"/>
      <c r="GWE818" s="257"/>
      <c r="GWF818" s="257"/>
      <c r="GWG818" s="257"/>
      <c r="GWH818" s="257"/>
      <c r="GWI818" s="257"/>
      <c r="GWJ818" s="257"/>
      <c r="GWK818" s="257"/>
      <c r="GWL818" s="257"/>
      <c r="GWM818" s="257"/>
      <c r="GWN818" s="257"/>
      <c r="GWO818" s="257"/>
      <c r="GWP818" s="257"/>
      <c r="GWQ818" s="257"/>
      <c r="GWR818" s="257"/>
      <c r="GWS818" s="257"/>
      <c r="GWT818" s="257"/>
      <c r="GWU818" s="257"/>
      <c r="GWV818" s="257"/>
      <c r="GWW818" s="257"/>
      <c r="GWX818" s="257"/>
      <c r="GWY818" s="257"/>
      <c r="GWZ818" s="257"/>
      <c r="GXA818" s="257"/>
      <c r="GXB818" s="257"/>
      <c r="GXC818" s="257"/>
      <c r="GXD818" s="257"/>
      <c r="GXE818" s="257"/>
      <c r="GXF818" s="257"/>
      <c r="GXG818" s="257"/>
      <c r="GXH818" s="257"/>
      <c r="GXI818" s="257"/>
      <c r="GXJ818" s="257"/>
      <c r="GXK818" s="257"/>
      <c r="GXL818" s="257"/>
      <c r="GXM818" s="257"/>
      <c r="GXN818" s="257"/>
      <c r="GXO818" s="257"/>
      <c r="GXP818" s="257"/>
      <c r="GXQ818" s="257"/>
      <c r="GXR818" s="257"/>
      <c r="GXS818" s="257"/>
      <c r="GXT818" s="257"/>
      <c r="GXU818" s="257"/>
      <c r="GXV818" s="257"/>
      <c r="GXW818" s="257"/>
      <c r="GXX818" s="257"/>
      <c r="GXY818" s="257"/>
      <c r="GXZ818" s="257"/>
      <c r="GYA818" s="257"/>
      <c r="GYB818" s="257"/>
      <c r="GYC818" s="257"/>
      <c r="GYD818" s="257"/>
      <c r="GYE818" s="257"/>
      <c r="GYF818" s="257"/>
      <c r="GYG818" s="257"/>
      <c r="GYH818" s="257"/>
      <c r="GYI818" s="257"/>
      <c r="GYJ818" s="257"/>
      <c r="GYK818" s="257"/>
      <c r="GYL818" s="257"/>
      <c r="GYM818" s="257"/>
      <c r="GYN818" s="257"/>
      <c r="GYO818" s="257"/>
      <c r="GYP818" s="257"/>
      <c r="GYQ818" s="257"/>
      <c r="GYR818" s="257"/>
      <c r="GYS818" s="257"/>
      <c r="GYT818" s="257"/>
      <c r="GYU818" s="257"/>
      <c r="GYV818" s="257"/>
      <c r="GYW818" s="257"/>
      <c r="GYX818" s="257"/>
      <c r="GYY818" s="257"/>
      <c r="GYZ818" s="257"/>
      <c r="GZA818" s="257"/>
      <c r="GZB818" s="257"/>
      <c r="GZC818" s="257"/>
      <c r="GZD818" s="257"/>
      <c r="GZE818" s="257"/>
      <c r="GZF818" s="257"/>
      <c r="GZG818" s="257"/>
      <c r="GZH818" s="257"/>
      <c r="GZI818" s="257"/>
      <c r="GZJ818" s="257"/>
      <c r="GZK818" s="257"/>
      <c r="GZL818" s="257"/>
      <c r="GZM818" s="257"/>
      <c r="GZN818" s="257"/>
      <c r="GZO818" s="257"/>
      <c r="GZP818" s="257"/>
      <c r="GZQ818" s="257"/>
      <c r="GZR818" s="257"/>
      <c r="GZS818" s="257"/>
      <c r="GZT818" s="257"/>
      <c r="GZU818" s="257"/>
      <c r="GZV818" s="257"/>
      <c r="GZW818" s="257"/>
      <c r="GZX818" s="257"/>
      <c r="GZY818" s="257"/>
      <c r="GZZ818" s="257"/>
      <c r="HAA818" s="257"/>
      <c r="HAB818" s="257"/>
      <c r="HAC818" s="257"/>
      <c r="HAD818" s="257"/>
      <c r="HAE818" s="257"/>
      <c r="HAF818" s="257"/>
      <c r="HAG818" s="257"/>
      <c r="HAH818" s="257"/>
      <c r="HAI818" s="257"/>
      <c r="HAJ818" s="257"/>
      <c r="HAK818" s="257"/>
      <c r="HAL818" s="257"/>
      <c r="HAM818" s="257"/>
      <c r="HAN818" s="257"/>
      <c r="HAO818" s="257"/>
      <c r="HAP818" s="257"/>
      <c r="HAQ818" s="257"/>
      <c r="HAR818" s="257"/>
      <c r="HAS818" s="257"/>
      <c r="HAT818" s="257"/>
      <c r="HAU818" s="257"/>
      <c r="HAV818" s="257"/>
      <c r="HAW818" s="257"/>
      <c r="HAX818" s="257"/>
      <c r="HAY818" s="257"/>
      <c r="HAZ818" s="257"/>
      <c r="HBA818" s="257"/>
      <c r="HBB818" s="257"/>
      <c r="HBC818" s="257"/>
      <c r="HBD818" s="257"/>
      <c r="HBE818" s="257"/>
      <c r="HBF818" s="257"/>
      <c r="HBG818" s="257"/>
      <c r="HBH818" s="257"/>
      <c r="HBI818" s="257"/>
      <c r="HBJ818" s="257"/>
      <c r="HBK818" s="257"/>
      <c r="HBL818" s="257"/>
      <c r="HBM818" s="257"/>
      <c r="HBN818" s="257"/>
      <c r="HBO818" s="257"/>
      <c r="HBP818" s="257"/>
      <c r="HBQ818" s="257"/>
      <c r="HBR818" s="257"/>
      <c r="HBS818" s="257"/>
      <c r="HBT818" s="257"/>
      <c r="HBU818" s="257"/>
      <c r="HBV818" s="257"/>
      <c r="HBW818" s="257"/>
      <c r="HBX818" s="257"/>
      <c r="HBY818" s="257"/>
      <c r="HBZ818" s="257"/>
      <c r="HCA818" s="257"/>
      <c r="HCB818" s="257"/>
      <c r="HCC818" s="257"/>
      <c r="HCD818" s="257"/>
      <c r="HCE818" s="257"/>
      <c r="HCF818" s="257"/>
      <c r="HCG818" s="257"/>
      <c r="HCH818" s="257"/>
      <c r="HCI818" s="257"/>
      <c r="HCJ818" s="257"/>
      <c r="HCK818" s="257"/>
      <c r="HCL818" s="257"/>
      <c r="HCM818" s="257"/>
      <c r="HCN818" s="257"/>
      <c r="HCO818" s="257"/>
      <c r="HCP818" s="257"/>
      <c r="HCQ818" s="257"/>
      <c r="HCR818" s="257"/>
      <c r="HCS818" s="257"/>
      <c r="HCT818" s="257"/>
      <c r="HCU818" s="257"/>
      <c r="HCV818" s="257"/>
      <c r="HCW818" s="257"/>
      <c r="HCX818" s="257"/>
      <c r="HCY818" s="257"/>
      <c r="HCZ818" s="257"/>
      <c r="HDA818" s="257"/>
      <c r="HDB818" s="257"/>
      <c r="HDC818" s="257"/>
      <c r="HDD818" s="257"/>
      <c r="HDE818" s="257"/>
      <c r="HDF818" s="257"/>
      <c r="HDG818" s="257"/>
      <c r="HDH818" s="257"/>
      <c r="HDI818" s="257"/>
      <c r="HDJ818" s="257"/>
      <c r="HDK818" s="257"/>
      <c r="HDL818" s="257"/>
      <c r="HDM818" s="257"/>
      <c r="HDN818" s="257"/>
      <c r="HDO818" s="257"/>
      <c r="HDP818" s="257"/>
      <c r="HDQ818" s="257"/>
      <c r="HDR818" s="257"/>
      <c r="HDS818" s="257"/>
      <c r="HDT818" s="257"/>
      <c r="HDU818" s="257"/>
      <c r="HDV818" s="257"/>
      <c r="HDW818" s="257"/>
      <c r="HDX818" s="257"/>
      <c r="HDY818" s="257"/>
      <c r="HDZ818" s="257"/>
      <c r="HEA818" s="257"/>
      <c r="HEB818" s="257"/>
      <c r="HEC818" s="257"/>
      <c r="HED818" s="257"/>
      <c r="HEE818" s="257"/>
      <c r="HEF818" s="257"/>
      <c r="HEG818" s="257"/>
      <c r="HEH818" s="257"/>
      <c r="HEI818" s="257"/>
      <c r="HEJ818" s="257"/>
      <c r="HEK818" s="257"/>
      <c r="HEL818" s="257"/>
      <c r="HEM818" s="257"/>
      <c r="HEN818" s="257"/>
      <c r="HEO818" s="257"/>
      <c r="HEP818" s="257"/>
      <c r="HEQ818" s="257"/>
      <c r="HER818" s="257"/>
      <c r="HES818" s="257"/>
      <c r="HET818" s="257"/>
      <c r="HEU818" s="257"/>
      <c r="HEV818" s="257"/>
      <c r="HEW818" s="257"/>
      <c r="HEX818" s="257"/>
      <c r="HEY818" s="257"/>
      <c r="HEZ818" s="257"/>
      <c r="HFA818" s="257"/>
      <c r="HFB818" s="257"/>
      <c r="HFC818" s="257"/>
      <c r="HFD818" s="257"/>
      <c r="HFE818" s="257"/>
      <c r="HFF818" s="257"/>
      <c r="HFG818" s="257"/>
      <c r="HFH818" s="257"/>
      <c r="HFI818" s="257"/>
      <c r="HFJ818" s="257"/>
      <c r="HFK818" s="257"/>
      <c r="HFL818" s="257"/>
      <c r="HFM818" s="257"/>
      <c r="HFN818" s="257"/>
      <c r="HFO818" s="257"/>
      <c r="HFP818" s="257"/>
      <c r="HFQ818" s="257"/>
      <c r="HFR818" s="257"/>
      <c r="HFS818" s="257"/>
      <c r="HFT818" s="257"/>
      <c r="HFU818" s="257"/>
      <c r="HFV818" s="257"/>
      <c r="HFW818" s="257"/>
      <c r="HFX818" s="257"/>
      <c r="HFY818" s="257"/>
      <c r="HFZ818" s="257"/>
      <c r="HGA818" s="257"/>
      <c r="HGB818" s="257"/>
      <c r="HGC818" s="257"/>
      <c r="HGD818" s="257"/>
      <c r="HGE818" s="257"/>
      <c r="HGF818" s="257"/>
      <c r="HGG818" s="257"/>
      <c r="HGH818" s="257"/>
      <c r="HGI818" s="257"/>
      <c r="HGJ818" s="257"/>
      <c r="HGK818" s="257"/>
      <c r="HGL818" s="257"/>
      <c r="HGM818" s="257"/>
      <c r="HGN818" s="257"/>
      <c r="HGO818" s="257"/>
      <c r="HGP818" s="257"/>
      <c r="HGQ818" s="257"/>
      <c r="HGR818" s="257"/>
      <c r="HGS818" s="257"/>
      <c r="HGT818" s="257"/>
      <c r="HGU818" s="257"/>
      <c r="HGV818" s="257"/>
      <c r="HGW818" s="257"/>
      <c r="HGX818" s="257"/>
      <c r="HGY818" s="257"/>
      <c r="HGZ818" s="257"/>
      <c r="HHA818" s="257"/>
      <c r="HHB818" s="257"/>
      <c r="HHC818" s="257"/>
      <c r="HHD818" s="257"/>
      <c r="HHE818" s="257"/>
      <c r="HHF818" s="257"/>
      <c r="HHG818" s="257"/>
      <c r="HHH818" s="257"/>
      <c r="HHI818" s="257"/>
      <c r="HHJ818" s="257"/>
      <c r="HHK818" s="257"/>
      <c r="HHL818" s="257"/>
      <c r="HHM818" s="257"/>
      <c r="HHN818" s="257"/>
      <c r="HHO818" s="257"/>
      <c r="HHP818" s="257"/>
      <c r="HHQ818" s="257"/>
      <c r="HHR818" s="257"/>
      <c r="HHS818" s="257"/>
      <c r="HHT818" s="257"/>
      <c r="HHU818" s="257"/>
      <c r="HHV818" s="257"/>
      <c r="HHW818" s="257"/>
      <c r="HHX818" s="257"/>
      <c r="HHY818" s="257"/>
      <c r="HHZ818" s="257"/>
      <c r="HIA818" s="257"/>
      <c r="HIB818" s="257"/>
      <c r="HIC818" s="257"/>
      <c r="HID818" s="257"/>
      <c r="HIE818" s="257"/>
      <c r="HIF818" s="257"/>
      <c r="HIG818" s="257"/>
      <c r="HIH818" s="257"/>
      <c r="HII818" s="257"/>
      <c r="HIJ818" s="257"/>
      <c r="HIK818" s="257"/>
      <c r="HIL818" s="257"/>
      <c r="HIM818" s="257"/>
      <c r="HIN818" s="257"/>
      <c r="HIO818" s="257"/>
      <c r="HIP818" s="257"/>
      <c r="HIQ818" s="257"/>
      <c r="HIR818" s="257"/>
      <c r="HIS818" s="257"/>
      <c r="HIT818" s="257"/>
      <c r="HIU818" s="257"/>
      <c r="HIV818" s="257"/>
      <c r="HIW818" s="257"/>
      <c r="HIX818" s="257"/>
      <c r="HIY818" s="257"/>
      <c r="HIZ818" s="257"/>
      <c r="HJA818" s="257"/>
      <c r="HJB818" s="257"/>
      <c r="HJC818" s="257"/>
      <c r="HJD818" s="257"/>
      <c r="HJE818" s="257"/>
      <c r="HJF818" s="257"/>
      <c r="HJG818" s="257"/>
      <c r="HJH818" s="257"/>
      <c r="HJI818" s="257"/>
      <c r="HJJ818" s="257"/>
      <c r="HJK818" s="257"/>
      <c r="HJL818" s="257"/>
      <c r="HJM818" s="257"/>
      <c r="HJN818" s="257"/>
      <c r="HJO818" s="257"/>
      <c r="HJP818" s="257"/>
      <c r="HJQ818" s="257"/>
      <c r="HJR818" s="257"/>
      <c r="HJS818" s="257"/>
      <c r="HJT818" s="257"/>
      <c r="HJU818" s="257"/>
      <c r="HJV818" s="257"/>
      <c r="HJW818" s="257"/>
      <c r="HJX818" s="257"/>
      <c r="HJY818" s="257"/>
      <c r="HJZ818" s="257"/>
      <c r="HKA818" s="257"/>
      <c r="HKB818" s="257"/>
      <c r="HKC818" s="257"/>
      <c r="HKD818" s="257"/>
      <c r="HKE818" s="257"/>
      <c r="HKF818" s="257"/>
      <c r="HKG818" s="257"/>
      <c r="HKH818" s="257"/>
      <c r="HKI818" s="257"/>
      <c r="HKJ818" s="257"/>
      <c r="HKK818" s="257"/>
      <c r="HKL818" s="257"/>
      <c r="HKM818" s="257"/>
      <c r="HKN818" s="257"/>
      <c r="HKO818" s="257"/>
      <c r="HKP818" s="257"/>
      <c r="HKQ818" s="257"/>
      <c r="HKR818" s="257"/>
      <c r="HKS818" s="257"/>
      <c r="HKT818" s="257"/>
      <c r="HKU818" s="257"/>
      <c r="HKV818" s="257"/>
      <c r="HKW818" s="257"/>
      <c r="HKX818" s="257"/>
      <c r="HKY818" s="257"/>
      <c r="HKZ818" s="257"/>
      <c r="HLA818" s="257"/>
      <c r="HLB818" s="257"/>
      <c r="HLC818" s="257"/>
      <c r="HLD818" s="257"/>
      <c r="HLE818" s="257"/>
      <c r="HLF818" s="257"/>
      <c r="HLG818" s="257"/>
      <c r="HLH818" s="257"/>
      <c r="HLI818" s="257"/>
      <c r="HLJ818" s="257"/>
      <c r="HLK818" s="257"/>
      <c r="HLL818" s="257"/>
      <c r="HLM818" s="257"/>
      <c r="HLN818" s="257"/>
      <c r="HLO818" s="257"/>
      <c r="HLP818" s="257"/>
      <c r="HLQ818" s="257"/>
      <c r="HLR818" s="257"/>
      <c r="HLS818" s="257"/>
      <c r="HLT818" s="257"/>
      <c r="HLU818" s="257"/>
      <c r="HLV818" s="257"/>
      <c r="HLW818" s="257"/>
      <c r="HLX818" s="257"/>
      <c r="HLY818" s="257"/>
      <c r="HLZ818" s="257"/>
      <c r="HMA818" s="257"/>
      <c r="HMB818" s="257"/>
      <c r="HMC818" s="257"/>
      <c r="HMD818" s="257"/>
      <c r="HME818" s="257"/>
      <c r="HMF818" s="257"/>
      <c r="HMG818" s="257"/>
      <c r="HMH818" s="257"/>
      <c r="HMI818" s="257"/>
      <c r="HMJ818" s="257"/>
      <c r="HMK818" s="257"/>
      <c r="HML818" s="257"/>
      <c r="HMM818" s="257"/>
      <c r="HMN818" s="257"/>
      <c r="HMO818" s="257"/>
      <c r="HMP818" s="257"/>
      <c r="HMQ818" s="257"/>
      <c r="HMR818" s="257"/>
      <c r="HMS818" s="257"/>
      <c r="HMT818" s="257"/>
      <c r="HMU818" s="257"/>
      <c r="HMV818" s="257"/>
      <c r="HMW818" s="257"/>
      <c r="HMX818" s="257"/>
      <c r="HMY818" s="257"/>
      <c r="HMZ818" s="257"/>
      <c r="HNA818" s="257"/>
      <c r="HNB818" s="257"/>
      <c r="HNC818" s="257"/>
      <c r="HND818" s="257"/>
      <c r="HNE818" s="257"/>
      <c r="HNF818" s="257"/>
      <c r="HNG818" s="257"/>
      <c r="HNH818" s="257"/>
      <c r="HNI818" s="257"/>
      <c r="HNJ818" s="257"/>
      <c r="HNK818" s="257"/>
      <c r="HNL818" s="257"/>
      <c r="HNM818" s="257"/>
      <c r="HNN818" s="257"/>
      <c r="HNO818" s="257"/>
      <c r="HNP818" s="257"/>
      <c r="HNQ818" s="257"/>
      <c r="HNR818" s="257"/>
      <c r="HNS818" s="257"/>
      <c r="HNT818" s="257"/>
      <c r="HNU818" s="257"/>
      <c r="HNV818" s="257"/>
      <c r="HNW818" s="257"/>
      <c r="HNX818" s="257"/>
      <c r="HNY818" s="257"/>
      <c r="HNZ818" s="257"/>
      <c r="HOA818" s="257"/>
      <c r="HOB818" s="257"/>
      <c r="HOC818" s="257"/>
      <c r="HOD818" s="257"/>
      <c r="HOE818" s="257"/>
      <c r="HOF818" s="257"/>
      <c r="HOG818" s="257"/>
      <c r="HOH818" s="257"/>
      <c r="HOI818" s="257"/>
      <c r="HOJ818" s="257"/>
      <c r="HOK818" s="257"/>
      <c r="HOL818" s="257"/>
      <c r="HOM818" s="257"/>
      <c r="HON818" s="257"/>
      <c r="HOO818" s="257"/>
      <c r="HOP818" s="257"/>
      <c r="HOQ818" s="257"/>
      <c r="HOR818" s="257"/>
      <c r="HOS818" s="257"/>
      <c r="HOT818" s="257"/>
      <c r="HOU818" s="257"/>
      <c r="HOV818" s="257"/>
      <c r="HOW818" s="257"/>
      <c r="HOX818" s="257"/>
      <c r="HOY818" s="257"/>
      <c r="HOZ818" s="257"/>
      <c r="HPA818" s="257"/>
      <c r="HPB818" s="257"/>
      <c r="HPC818" s="257"/>
      <c r="HPD818" s="257"/>
      <c r="HPE818" s="257"/>
      <c r="HPF818" s="257"/>
      <c r="HPG818" s="257"/>
      <c r="HPH818" s="257"/>
      <c r="HPI818" s="257"/>
      <c r="HPJ818" s="257"/>
      <c r="HPK818" s="257"/>
      <c r="HPL818" s="257"/>
      <c r="HPM818" s="257"/>
      <c r="HPN818" s="257"/>
      <c r="HPO818" s="257"/>
      <c r="HPP818" s="257"/>
      <c r="HPQ818" s="257"/>
      <c r="HPR818" s="257"/>
      <c r="HPS818" s="257"/>
      <c r="HPT818" s="257"/>
      <c r="HPU818" s="257"/>
      <c r="HPV818" s="257"/>
      <c r="HPW818" s="257"/>
      <c r="HPX818" s="257"/>
      <c r="HPY818" s="257"/>
      <c r="HPZ818" s="257"/>
      <c r="HQA818" s="257"/>
      <c r="HQB818" s="257"/>
      <c r="HQC818" s="257"/>
      <c r="HQD818" s="257"/>
      <c r="HQE818" s="257"/>
      <c r="HQF818" s="257"/>
      <c r="HQG818" s="257"/>
      <c r="HQH818" s="257"/>
      <c r="HQI818" s="257"/>
      <c r="HQJ818" s="257"/>
      <c r="HQK818" s="257"/>
      <c r="HQL818" s="257"/>
      <c r="HQM818" s="257"/>
      <c r="HQN818" s="257"/>
      <c r="HQO818" s="257"/>
      <c r="HQP818" s="257"/>
      <c r="HQQ818" s="257"/>
      <c r="HQR818" s="257"/>
      <c r="HQS818" s="257"/>
      <c r="HQT818" s="257"/>
      <c r="HQU818" s="257"/>
      <c r="HQV818" s="257"/>
      <c r="HQW818" s="257"/>
      <c r="HQX818" s="257"/>
      <c r="HQY818" s="257"/>
      <c r="HQZ818" s="257"/>
      <c r="HRA818" s="257"/>
      <c r="HRB818" s="257"/>
      <c r="HRC818" s="257"/>
      <c r="HRD818" s="257"/>
      <c r="HRE818" s="257"/>
      <c r="HRF818" s="257"/>
      <c r="HRG818" s="257"/>
      <c r="HRH818" s="257"/>
      <c r="HRI818" s="257"/>
      <c r="HRJ818" s="257"/>
      <c r="HRK818" s="257"/>
      <c r="HRL818" s="257"/>
      <c r="HRM818" s="257"/>
      <c r="HRN818" s="257"/>
      <c r="HRO818" s="257"/>
      <c r="HRP818" s="257"/>
      <c r="HRQ818" s="257"/>
      <c r="HRR818" s="257"/>
      <c r="HRS818" s="257"/>
      <c r="HRT818" s="257"/>
      <c r="HRU818" s="257"/>
      <c r="HRV818" s="257"/>
      <c r="HRW818" s="257"/>
      <c r="HRX818" s="257"/>
      <c r="HRY818" s="257"/>
      <c r="HRZ818" s="257"/>
      <c r="HSA818" s="257"/>
      <c r="HSB818" s="257"/>
      <c r="HSC818" s="257"/>
      <c r="HSD818" s="257"/>
      <c r="HSE818" s="257"/>
      <c r="HSF818" s="257"/>
      <c r="HSG818" s="257"/>
      <c r="HSH818" s="257"/>
      <c r="HSI818" s="257"/>
      <c r="HSJ818" s="257"/>
      <c r="HSK818" s="257"/>
      <c r="HSL818" s="257"/>
      <c r="HSM818" s="257"/>
      <c r="HSN818" s="257"/>
      <c r="HSO818" s="257"/>
      <c r="HSP818" s="257"/>
      <c r="HSQ818" s="257"/>
      <c r="HSR818" s="257"/>
      <c r="HSS818" s="257"/>
      <c r="HST818" s="257"/>
      <c r="HSU818" s="257"/>
      <c r="HSV818" s="257"/>
      <c r="HSW818" s="257"/>
      <c r="HSX818" s="257"/>
      <c r="HSY818" s="257"/>
      <c r="HSZ818" s="257"/>
      <c r="HTA818" s="257"/>
      <c r="HTB818" s="257"/>
      <c r="HTC818" s="257"/>
      <c r="HTD818" s="257"/>
      <c r="HTE818" s="257"/>
      <c r="HTF818" s="257"/>
      <c r="HTG818" s="257"/>
      <c r="HTH818" s="257"/>
      <c r="HTI818" s="257"/>
      <c r="HTJ818" s="257"/>
      <c r="HTK818" s="257"/>
      <c r="HTL818" s="257"/>
      <c r="HTM818" s="257"/>
      <c r="HTN818" s="257"/>
      <c r="HTO818" s="257"/>
      <c r="HTP818" s="257"/>
      <c r="HTQ818" s="257"/>
      <c r="HTR818" s="257"/>
      <c r="HTS818" s="257"/>
      <c r="HTT818" s="257"/>
      <c r="HTU818" s="257"/>
      <c r="HTV818" s="257"/>
      <c r="HTW818" s="257"/>
      <c r="HTX818" s="257"/>
      <c r="HTY818" s="257"/>
      <c r="HTZ818" s="257"/>
      <c r="HUA818" s="257"/>
      <c r="HUB818" s="257"/>
      <c r="HUC818" s="257"/>
      <c r="HUD818" s="257"/>
      <c r="HUE818" s="257"/>
      <c r="HUF818" s="257"/>
      <c r="HUG818" s="257"/>
      <c r="HUH818" s="257"/>
      <c r="HUI818" s="257"/>
      <c r="HUJ818" s="257"/>
      <c r="HUK818" s="257"/>
      <c r="HUL818" s="257"/>
      <c r="HUM818" s="257"/>
      <c r="HUN818" s="257"/>
      <c r="HUO818" s="257"/>
      <c r="HUP818" s="257"/>
      <c r="HUQ818" s="257"/>
      <c r="HUR818" s="257"/>
      <c r="HUS818" s="257"/>
      <c r="HUT818" s="257"/>
      <c r="HUU818" s="257"/>
      <c r="HUV818" s="257"/>
      <c r="HUW818" s="257"/>
      <c r="HUX818" s="257"/>
      <c r="HUY818" s="257"/>
      <c r="HUZ818" s="257"/>
      <c r="HVA818" s="257"/>
      <c r="HVB818" s="257"/>
      <c r="HVC818" s="257"/>
      <c r="HVD818" s="257"/>
      <c r="HVE818" s="257"/>
      <c r="HVF818" s="257"/>
      <c r="HVG818" s="257"/>
      <c r="HVH818" s="257"/>
      <c r="HVI818" s="257"/>
      <c r="HVJ818" s="257"/>
      <c r="HVK818" s="257"/>
      <c r="HVL818" s="257"/>
      <c r="HVM818" s="257"/>
      <c r="HVN818" s="257"/>
      <c r="HVO818" s="257"/>
      <c r="HVP818" s="257"/>
      <c r="HVQ818" s="257"/>
      <c r="HVR818" s="257"/>
      <c r="HVS818" s="257"/>
      <c r="HVT818" s="257"/>
      <c r="HVU818" s="257"/>
      <c r="HVV818" s="257"/>
      <c r="HVW818" s="257"/>
      <c r="HVX818" s="257"/>
      <c r="HVY818" s="257"/>
      <c r="HVZ818" s="257"/>
      <c r="HWA818" s="257"/>
      <c r="HWB818" s="257"/>
      <c r="HWC818" s="257"/>
      <c r="HWD818" s="257"/>
      <c r="HWE818" s="257"/>
      <c r="HWF818" s="257"/>
      <c r="HWG818" s="257"/>
      <c r="HWH818" s="257"/>
      <c r="HWI818" s="257"/>
      <c r="HWJ818" s="257"/>
      <c r="HWK818" s="257"/>
      <c r="HWL818" s="257"/>
      <c r="HWM818" s="257"/>
      <c r="HWN818" s="257"/>
      <c r="HWO818" s="257"/>
      <c r="HWP818" s="257"/>
      <c r="HWQ818" s="257"/>
      <c r="HWR818" s="257"/>
      <c r="HWS818" s="257"/>
      <c r="HWT818" s="257"/>
      <c r="HWU818" s="257"/>
      <c r="HWV818" s="257"/>
      <c r="HWW818" s="257"/>
      <c r="HWX818" s="257"/>
      <c r="HWY818" s="257"/>
      <c r="HWZ818" s="257"/>
      <c r="HXA818" s="257"/>
      <c r="HXB818" s="257"/>
      <c r="HXC818" s="257"/>
      <c r="HXD818" s="257"/>
      <c r="HXE818" s="257"/>
      <c r="HXF818" s="257"/>
      <c r="HXG818" s="257"/>
      <c r="HXH818" s="257"/>
      <c r="HXI818" s="257"/>
      <c r="HXJ818" s="257"/>
      <c r="HXK818" s="257"/>
      <c r="HXL818" s="257"/>
      <c r="HXM818" s="257"/>
      <c r="HXN818" s="257"/>
      <c r="HXO818" s="257"/>
      <c r="HXP818" s="257"/>
      <c r="HXQ818" s="257"/>
      <c r="HXR818" s="257"/>
      <c r="HXS818" s="257"/>
      <c r="HXT818" s="257"/>
      <c r="HXU818" s="257"/>
      <c r="HXV818" s="257"/>
      <c r="HXW818" s="257"/>
      <c r="HXX818" s="257"/>
      <c r="HXY818" s="257"/>
      <c r="HXZ818" s="257"/>
      <c r="HYA818" s="257"/>
      <c r="HYB818" s="257"/>
      <c r="HYC818" s="257"/>
      <c r="HYD818" s="257"/>
      <c r="HYE818" s="257"/>
      <c r="HYF818" s="257"/>
      <c r="HYG818" s="257"/>
      <c r="HYH818" s="257"/>
      <c r="HYI818" s="257"/>
      <c r="HYJ818" s="257"/>
      <c r="HYK818" s="257"/>
      <c r="HYL818" s="257"/>
      <c r="HYM818" s="257"/>
      <c r="HYN818" s="257"/>
      <c r="HYO818" s="257"/>
      <c r="HYP818" s="257"/>
      <c r="HYQ818" s="257"/>
      <c r="HYR818" s="257"/>
      <c r="HYS818" s="257"/>
      <c r="HYT818" s="257"/>
      <c r="HYU818" s="257"/>
      <c r="HYV818" s="257"/>
      <c r="HYW818" s="257"/>
      <c r="HYX818" s="257"/>
      <c r="HYY818" s="257"/>
      <c r="HYZ818" s="257"/>
      <c r="HZA818" s="257"/>
      <c r="HZB818" s="257"/>
      <c r="HZC818" s="257"/>
      <c r="HZD818" s="257"/>
      <c r="HZE818" s="257"/>
      <c r="HZF818" s="257"/>
      <c r="HZG818" s="257"/>
      <c r="HZH818" s="257"/>
      <c r="HZI818" s="257"/>
      <c r="HZJ818" s="257"/>
      <c r="HZK818" s="257"/>
      <c r="HZL818" s="257"/>
      <c r="HZM818" s="257"/>
      <c r="HZN818" s="257"/>
      <c r="HZO818" s="257"/>
      <c r="HZP818" s="257"/>
      <c r="HZQ818" s="257"/>
      <c r="HZR818" s="257"/>
      <c r="HZS818" s="257"/>
      <c r="HZT818" s="257"/>
      <c r="HZU818" s="257"/>
      <c r="HZV818" s="257"/>
      <c r="HZW818" s="257"/>
      <c r="HZX818" s="257"/>
      <c r="HZY818" s="257"/>
      <c r="HZZ818" s="257"/>
      <c r="IAA818" s="257"/>
      <c r="IAB818" s="257"/>
      <c r="IAC818" s="257"/>
      <c r="IAD818" s="257"/>
      <c r="IAE818" s="257"/>
      <c r="IAF818" s="257"/>
      <c r="IAG818" s="257"/>
      <c r="IAH818" s="257"/>
      <c r="IAI818" s="257"/>
      <c r="IAJ818" s="257"/>
      <c r="IAK818" s="257"/>
      <c r="IAL818" s="257"/>
      <c r="IAM818" s="257"/>
      <c r="IAN818" s="257"/>
      <c r="IAO818" s="257"/>
      <c r="IAP818" s="257"/>
      <c r="IAQ818" s="257"/>
      <c r="IAR818" s="257"/>
      <c r="IAS818" s="257"/>
      <c r="IAT818" s="257"/>
      <c r="IAU818" s="257"/>
      <c r="IAV818" s="257"/>
      <c r="IAW818" s="257"/>
      <c r="IAX818" s="257"/>
      <c r="IAY818" s="257"/>
      <c r="IAZ818" s="257"/>
      <c r="IBA818" s="257"/>
      <c r="IBB818" s="257"/>
      <c r="IBC818" s="257"/>
      <c r="IBD818" s="257"/>
      <c r="IBE818" s="257"/>
      <c r="IBF818" s="257"/>
      <c r="IBG818" s="257"/>
      <c r="IBH818" s="257"/>
      <c r="IBI818" s="257"/>
      <c r="IBJ818" s="257"/>
      <c r="IBK818" s="257"/>
      <c r="IBL818" s="257"/>
      <c r="IBM818" s="257"/>
      <c r="IBN818" s="257"/>
      <c r="IBO818" s="257"/>
      <c r="IBP818" s="257"/>
      <c r="IBQ818" s="257"/>
      <c r="IBR818" s="257"/>
      <c r="IBS818" s="257"/>
      <c r="IBT818" s="257"/>
      <c r="IBU818" s="257"/>
      <c r="IBV818" s="257"/>
      <c r="IBW818" s="257"/>
      <c r="IBX818" s="257"/>
      <c r="IBY818" s="257"/>
      <c r="IBZ818" s="257"/>
      <c r="ICA818" s="257"/>
      <c r="ICB818" s="257"/>
      <c r="ICC818" s="257"/>
      <c r="ICD818" s="257"/>
      <c r="ICE818" s="257"/>
      <c r="ICF818" s="257"/>
      <c r="ICG818" s="257"/>
      <c r="ICH818" s="257"/>
      <c r="ICI818" s="257"/>
      <c r="ICJ818" s="257"/>
      <c r="ICK818" s="257"/>
      <c r="ICL818" s="257"/>
      <c r="ICM818" s="257"/>
      <c r="ICN818" s="257"/>
      <c r="ICO818" s="257"/>
      <c r="ICP818" s="257"/>
      <c r="ICQ818" s="257"/>
      <c r="ICR818" s="257"/>
      <c r="ICS818" s="257"/>
      <c r="ICT818" s="257"/>
      <c r="ICU818" s="257"/>
      <c r="ICV818" s="257"/>
      <c r="ICW818" s="257"/>
      <c r="ICX818" s="257"/>
      <c r="ICY818" s="257"/>
      <c r="ICZ818" s="257"/>
      <c r="IDA818" s="257"/>
      <c r="IDB818" s="257"/>
      <c r="IDC818" s="257"/>
      <c r="IDD818" s="257"/>
      <c r="IDE818" s="257"/>
      <c r="IDF818" s="257"/>
      <c r="IDG818" s="257"/>
      <c r="IDH818" s="257"/>
      <c r="IDI818" s="257"/>
      <c r="IDJ818" s="257"/>
      <c r="IDK818" s="257"/>
      <c r="IDL818" s="257"/>
      <c r="IDM818" s="257"/>
      <c r="IDN818" s="257"/>
      <c r="IDO818" s="257"/>
      <c r="IDP818" s="257"/>
      <c r="IDQ818" s="257"/>
      <c r="IDR818" s="257"/>
      <c r="IDS818" s="257"/>
      <c r="IDT818" s="257"/>
      <c r="IDU818" s="257"/>
      <c r="IDV818" s="257"/>
      <c r="IDW818" s="257"/>
      <c r="IDX818" s="257"/>
      <c r="IDY818" s="257"/>
      <c r="IDZ818" s="257"/>
      <c r="IEA818" s="257"/>
      <c r="IEB818" s="257"/>
      <c r="IEC818" s="257"/>
      <c r="IED818" s="257"/>
      <c r="IEE818" s="257"/>
      <c r="IEF818" s="257"/>
      <c r="IEG818" s="257"/>
      <c r="IEH818" s="257"/>
      <c r="IEI818" s="257"/>
      <c r="IEJ818" s="257"/>
      <c r="IEK818" s="257"/>
      <c r="IEL818" s="257"/>
      <c r="IEM818" s="257"/>
      <c r="IEN818" s="257"/>
      <c r="IEO818" s="257"/>
      <c r="IEP818" s="257"/>
      <c r="IEQ818" s="257"/>
      <c r="IER818" s="257"/>
      <c r="IES818" s="257"/>
      <c r="IET818" s="257"/>
      <c r="IEU818" s="257"/>
      <c r="IEV818" s="257"/>
      <c r="IEW818" s="257"/>
      <c r="IEX818" s="257"/>
      <c r="IEY818" s="257"/>
      <c r="IEZ818" s="257"/>
      <c r="IFA818" s="257"/>
      <c r="IFB818" s="257"/>
      <c r="IFC818" s="257"/>
      <c r="IFD818" s="257"/>
      <c r="IFE818" s="257"/>
      <c r="IFF818" s="257"/>
      <c r="IFG818" s="257"/>
      <c r="IFH818" s="257"/>
      <c r="IFI818" s="257"/>
      <c r="IFJ818" s="257"/>
      <c r="IFK818" s="257"/>
      <c r="IFL818" s="257"/>
      <c r="IFM818" s="257"/>
      <c r="IFN818" s="257"/>
      <c r="IFO818" s="257"/>
      <c r="IFP818" s="257"/>
      <c r="IFQ818" s="257"/>
      <c r="IFR818" s="257"/>
      <c r="IFS818" s="257"/>
      <c r="IFT818" s="257"/>
      <c r="IFU818" s="257"/>
      <c r="IFV818" s="257"/>
      <c r="IFW818" s="257"/>
      <c r="IFX818" s="257"/>
      <c r="IFY818" s="257"/>
      <c r="IFZ818" s="257"/>
      <c r="IGA818" s="257"/>
      <c r="IGB818" s="257"/>
      <c r="IGC818" s="257"/>
      <c r="IGD818" s="257"/>
      <c r="IGE818" s="257"/>
      <c r="IGF818" s="257"/>
      <c r="IGG818" s="257"/>
      <c r="IGH818" s="257"/>
      <c r="IGI818" s="257"/>
      <c r="IGJ818" s="257"/>
      <c r="IGK818" s="257"/>
      <c r="IGL818" s="257"/>
      <c r="IGM818" s="257"/>
      <c r="IGN818" s="257"/>
      <c r="IGO818" s="257"/>
      <c r="IGP818" s="257"/>
      <c r="IGQ818" s="257"/>
      <c r="IGR818" s="257"/>
      <c r="IGS818" s="257"/>
      <c r="IGT818" s="257"/>
      <c r="IGU818" s="257"/>
      <c r="IGV818" s="257"/>
      <c r="IGW818" s="257"/>
      <c r="IGX818" s="257"/>
      <c r="IGY818" s="257"/>
      <c r="IGZ818" s="257"/>
      <c r="IHA818" s="257"/>
      <c r="IHB818" s="257"/>
      <c r="IHC818" s="257"/>
      <c r="IHD818" s="257"/>
      <c r="IHE818" s="257"/>
      <c r="IHF818" s="257"/>
      <c r="IHG818" s="257"/>
      <c r="IHH818" s="257"/>
      <c r="IHI818" s="257"/>
      <c r="IHJ818" s="257"/>
      <c r="IHK818" s="257"/>
      <c r="IHL818" s="257"/>
      <c r="IHM818" s="257"/>
      <c r="IHN818" s="257"/>
      <c r="IHO818" s="257"/>
      <c r="IHP818" s="257"/>
      <c r="IHQ818" s="257"/>
      <c r="IHR818" s="257"/>
      <c r="IHS818" s="257"/>
      <c r="IHT818" s="257"/>
      <c r="IHU818" s="257"/>
      <c r="IHV818" s="257"/>
      <c r="IHW818" s="257"/>
      <c r="IHX818" s="257"/>
      <c r="IHY818" s="257"/>
      <c r="IHZ818" s="257"/>
      <c r="IIA818" s="257"/>
      <c r="IIB818" s="257"/>
      <c r="IIC818" s="257"/>
      <c r="IID818" s="257"/>
      <c r="IIE818" s="257"/>
      <c r="IIF818" s="257"/>
      <c r="IIG818" s="257"/>
      <c r="IIH818" s="257"/>
      <c r="III818" s="257"/>
      <c r="IIJ818" s="257"/>
      <c r="IIK818" s="257"/>
      <c r="IIL818" s="257"/>
      <c r="IIM818" s="257"/>
      <c r="IIN818" s="257"/>
      <c r="IIO818" s="257"/>
      <c r="IIP818" s="257"/>
      <c r="IIQ818" s="257"/>
      <c r="IIR818" s="257"/>
      <c r="IIS818" s="257"/>
      <c r="IIT818" s="257"/>
      <c r="IIU818" s="257"/>
      <c r="IIV818" s="257"/>
      <c r="IIW818" s="257"/>
      <c r="IIX818" s="257"/>
      <c r="IIY818" s="257"/>
      <c r="IIZ818" s="257"/>
      <c r="IJA818" s="257"/>
      <c r="IJB818" s="257"/>
      <c r="IJC818" s="257"/>
      <c r="IJD818" s="257"/>
      <c r="IJE818" s="257"/>
      <c r="IJF818" s="257"/>
      <c r="IJG818" s="257"/>
      <c r="IJH818" s="257"/>
      <c r="IJI818" s="257"/>
      <c r="IJJ818" s="257"/>
      <c r="IJK818" s="257"/>
      <c r="IJL818" s="257"/>
      <c r="IJM818" s="257"/>
      <c r="IJN818" s="257"/>
      <c r="IJO818" s="257"/>
      <c r="IJP818" s="257"/>
      <c r="IJQ818" s="257"/>
      <c r="IJR818" s="257"/>
      <c r="IJS818" s="257"/>
      <c r="IJT818" s="257"/>
      <c r="IJU818" s="257"/>
      <c r="IJV818" s="257"/>
      <c r="IJW818" s="257"/>
      <c r="IJX818" s="257"/>
      <c r="IJY818" s="257"/>
      <c r="IJZ818" s="257"/>
      <c r="IKA818" s="257"/>
      <c r="IKB818" s="257"/>
      <c r="IKC818" s="257"/>
      <c r="IKD818" s="257"/>
      <c r="IKE818" s="257"/>
      <c r="IKF818" s="257"/>
      <c r="IKG818" s="257"/>
      <c r="IKH818" s="257"/>
      <c r="IKI818" s="257"/>
      <c r="IKJ818" s="257"/>
      <c r="IKK818" s="257"/>
      <c r="IKL818" s="257"/>
      <c r="IKM818" s="257"/>
      <c r="IKN818" s="257"/>
      <c r="IKO818" s="257"/>
      <c r="IKP818" s="257"/>
      <c r="IKQ818" s="257"/>
      <c r="IKR818" s="257"/>
      <c r="IKS818" s="257"/>
      <c r="IKT818" s="257"/>
      <c r="IKU818" s="257"/>
      <c r="IKV818" s="257"/>
      <c r="IKW818" s="257"/>
      <c r="IKX818" s="257"/>
      <c r="IKY818" s="257"/>
      <c r="IKZ818" s="257"/>
      <c r="ILA818" s="257"/>
      <c r="ILB818" s="257"/>
      <c r="ILC818" s="257"/>
      <c r="ILD818" s="257"/>
      <c r="ILE818" s="257"/>
      <c r="ILF818" s="257"/>
      <c r="ILG818" s="257"/>
      <c r="ILH818" s="257"/>
      <c r="ILI818" s="257"/>
      <c r="ILJ818" s="257"/>
      <c r="ILK818" s="257"/>
      <c r="ILL818" s="257"/>
      <c r="ILM818" s="257"/>
      <c r="ILN818" s="257"/>
      <c r="ILO818" s="257"/>
      <c r="ILP818" s="257"/>
      <c r="ILQ818" s="257"/>
      <c r="ILR818" s="257"/>
      <c r="ILS818" s="257"/>
      <c r="ILT818" s="257"/>
      <c r="ILU818" s="257"/>
      <c r="ILV818" s="257"/>
      <c r="ILW818" s="257"/>
      <c r="ILX818" s="257"/>
      <c r="ILY818" s="257"/>
      <c r="ILZ818" s="257"/>
      <c r="IMA818" s="257"/>
      <c r="IMB818" s="257"/>
      <c r="IMC818" s="257"/>
      <c r="IMD818" s="257"/>
      <c r="IME818" s="257"/>
      <c r="IMF818" s="257"/>
      <c r="IMG818" s="257"/>
      <c r="IMH818" s="257"/>
      <c r="IMI818" s="257"/>
      <c r="IMJ818" s="257"/>
      <c r="IMK818" s="257"/>
      <c r="IML818" s="257"/>
      <c r="IMM818" s="257"/>
      <c r="IMN818" s="257"/>
      <c r="IMO818" s="257"/>
      <c r="IMP818" s="257"/>
      <c r="IMQ818" s="257"/>
      <c r="IMR818" s="257"/>
      <c r="IMS818" s="257"/>
      <c r="IMT818" s="257"/>
      <c r="IMU818" s="257"/>
      <c r="IMV818" s="257"/>
      <c r="IMW818" s="257"/>
      <c r="IMX818" s="257"/>
      <c r="IMY818" s="257"/>
      <c r="IMZ818" s="257"/>
      <c r="INA818" s="257"/>
      <c r="INB818" s="257"/>
      <c r="INC818" s="257"/>
      <c r="IND818" s="257"/>
      <c r="INE818" s="257"/>
      <c r="INF818" s="257"/>
      <c r="ING818" s="257"/>
      <c r="INH818" s="257"/>
      <c r="INI818" s="257"/>
      <c r="INJ818" s="257"/>
      <c r="INK818" s="257"/>
      <c r="INL818" s="257"/>
      <c r="INM818" s="257"/>
      <c r="INN818" s="257"/>
      <c r="INO818" s="257"/>
      <c r="INP818" s="257"/>
      <c r="INQ818" s="257"/>
      <c r="INR818" s="257"/>
      <c r="INS818" s="257"/>
      <c r="INT818" s="257"/>
      <c r="INU818" s="257"/>
      <c r="INV818" s="257"/>
      <c r="INW818" s="257"/>
      <c r="INX818" s="257"/>
      <c r="INY818" s="257"/>
      <c r="INZ818" s="257"/>
      <c r="IOA818" s="257"/>
      <c r="IOB818" s="257"/>
      <c r="IOC818" s="257"/>
      <c r="IOD818" s="257"/>
      <c r="IOE818" s="257"/>
      <c r="IOF818" s="257"/>
      <c r="IOG818" s="257"/>
      <c r="IOH818" s="257"/>
      <c r="IOI818" s="257"/>
      <c r="IOJ818" s="257"/>
      <c r="IOK818" s="257"/>
      <c r="IOL818" s="257"/>
      <c r="IOM818" s="257"/>
      <c r="ION818" s="257"/>
      <c r="IOO818" s="257"/>
      <c r="IOP818" s="257"/>
      <c r="IOQ818" s="257"/>
      <c r="IOR818" s="257"/>
      <c r="IOS818" s="257"/>
      <c r="IOT818" s="257"/>
      <c r="IOU818" s="257"/>
      <c r="IOV818" s="257"/>
      <c r="IOW818" s="257"/>
      <c r="IOX818" s="257"/>
      <c r="IOY818" s="257"/>
      <c r="IOZ818" s="257"/>
      <c r="IPA818" s="257"/>
      <c r="IPB818" s="257"/>
      <c r="IPC818" s="257"/>
      <c r="IPD818" s="257"/>
      <c r="IPE818" s="257"/>
      <c r="IPF818" s="257"/>
      <c r="IPG818" s="257"/>
      <c r="IPH818" s="257"/>
      <c r="IPI818" s="257"/>
      <c r="IPJ818" s="257"/>
      <c r="IPK818" s="257"/>
      <c r="IPL818" s="257"/>
      <c r="IPM818" s="257"/>
      <c r="IPN818" s="257"/>
      <c r="IPO818" s="257"/>
      <c r="IPP818" s="257"/>
      <c r="IPQ818" s="257"/>
      <c r="IPR818" s="257"/>
      <c r="IPS818" s="257"/>
      <c r="IPT818" s="257"/>
      <c r="IPU818" s="257"/>
      <c r="IPV818" s="257"/>
      <c r="IPW818" s="257"/>
      <c r="IPX818" s="257"/>
      <c r="IPY818" s="257"/>
      <c r="IPZ818" s="257"/>
      <c r="IQA818" s="257"/>
      <c r="IQB818" s="257"/>
      <c r="IQC818" s="257"/>
      <c r="IQD818" s="257"/>
      <c r="IQE818" s="257"/>
      <c r="IQF818" s="257"/>
      <c r="IQG818" s="257"/>
      <c r="IQH818" s="257"/>
      <c r="IQI818" s="257"/>
      <c r="IQJ818" s="257"/>
      <c r="IQK818" s="257"/>
      <c r="IQL818" s="257"/>
      <c r="IQM818" s="257"/>
      <c r="IQN818" s="257"/>
      <c r="IQO818" s="257"/>
      <c r="IQP818" s="257"/>
      <c r="IQQ818" s="257"/>
      <c r="IQR818" s="257"/>
      <c r="IQS818" s="257"/>
      <c r="IQT818" s="257"/>
      <c r="IQU818" s="257"/>
      <c r="IQV818" s="257"/>
      <c r="IQW818" s="257"/>
      <c r="IQX818" s="257"/>
      <c r="IQY818" s="257"/>
      <c r="IQZ818" s="257"/>
      <c r="IRA818" s="257"/>
      <c r="IRB818" s="257"/>
      <c r="IRC818" s="257"/>
      <c r="IRD818" s="257"/>
      <c r="IRE818" s="257"/>
      <c r="IRF818" s="257"/>
      <c r="IRG818" s="257"/>
      <c r="IRH818" s="257"/>
      <c r="IRI818" s="257"/>
      <c r="IRJ818" s="257"/>
      <c r="IRK818" s="257"/>
      <c r="IRL818" s="257"/>
      <c r="IRM818" s="257"/>
      <c r="IRN818" s="257"/>
      <c r="IRO818" s="257"/>
      <c r="IRP818" s="257"/>
      <c r="IRQ818" s="257"/>
      <c r="IRR818" s="257"/>
      <c r="IRS818" s="257"/>
      <c r="IRT818" s="257"/>
      <c r="IRU818" s="257"/>
      <c r="IRV818" s="257"/>
      <c r="IRW818" s="257"/>
      <c r="IRX818" s="257"/>
      <c r="IRY818" s="257"/>
      <c r="IRZ818" s="257"/>
      <c r="ISA818" s="257"/>
      <c r="ISB818" s="257"/>
      <c r="ISC818" s="257"/>
      <c r="ISD818" s="257"/>
      <c r="ISE818" s="257"/>
      <c r="ISF818" s="257"/>
      <c r="ISG818" s="257"/>
      <c r="ISH818" s="257"/>
      <c r="ISI818" s="257"/>
      <c r="ISJ818" s="257"/>
      <c r="ISK818" s="257"/>
      <c r="ISL818" s="257"/>
      <c r="ISM818" s="257"/>
      <c r="ISN818" s="257"/>
      <c r="ISO818" s="257"/>
      <c r="ISP818" s="257"/>
      <c r="ISQ818" s="257"/>
      <c r="ISR818" s="257"/>
      <c r="ISS818" s="257"/>
      <c r="IST818" s="257"/>
      <c r="ISU818" s="257"/>
      <c r="ISV818" s="257"/>
      <c r="ISW818" s="257"/>
      <c r="ISX818" s="257"/>
      <c r="ISY818" s="257"/>
      <c r="ISZ818" s="257"/>
      <c r="ITA818" s="257"/>
      <c r="ITB818" s="257"/>
      <c r="ITC818" s="257"/>
      <c r="ITD818" s="257"/>
      <c r="ITE818" s="257"/>
      <c r="ITF818" s="257"/>
      <c r="ITG818" s="257"/>
      <c r="ITH818" s="257"/>
      <c r="ITI818" s="257"/>
      <c r="ITJ818" s="257"/>
      <c r="ITK818" s="257"/>
      <c r="ITL818" s="257"/>
      <c r="ITM818" s="257"/>
      <c r="ITN818" s="257"/>
      <c r="ITO818" s="257"/>
      <c r="ITP818" s="257"/>
      <c r="ITQ818" s="257"/>
      <c r="ITR818" s="257"/>
      <c r="ITS818" s="257"/>
      <c r="ITT818" s="257"/>
      <c r="ITU818" s="257"/>
      <c r="ITV818" s="257"/>
      <c r="ITW818" s="257"/>
      <c r="ITX818" s="257"/>
      <c r="ITY818" s="257"/>
      <c r="ITZ818" s="257"/>
      <c r="IUA818" s="257"/>
      <c r="IUB818" s="257"/>
      <c r="IUC818" s="257"/>
      <c r="IUD818" s="257"/>
      <c r="IUE818" s="257"/>
      <c r="IUF818" s="257"/>
      <c r="IUG818" s="257"/>
      <c r="IUH818" s="257"/>
      <c r="IUI818" s="257"/>
      <c r="IUJ818" s="257"/>
      <c r="IUK818" s="257"/>
      <c r="IUL818" s="257"/>
      <c r="IUM818" s="257"/>
      <c r="IUN818" s="257"/>
      <c r="IUO818" s="257"/>
      <c r="IUP818" s="257"/>
      <c r="IUQ818" s="257"/>
      <c r="IUR818" s="257"/>
      <c r="IUS818" s="257"/>
      <c r="IUT818" s="257"/>
      <c r="IUU818" s="257"/>
      <c r="IUV818" s="257"/>
      <c r="IUW818" s="257"/>
      <c r="IUX818" s="257"/>
      <c r="IUY818" s="257"/>
      <c r="IUZ818" s="257"/>
      <c r="IVA818" s="257"/>
      <c r="IVB818" s="257"/>
      <c r="IVC818" s="257"/>
      <c r="IVD818" s="257"/>
      <c r="IVE818" s="257"/>
      <c r="IVF818" s="257"/>
      <c r="IVG818" s="257"/>
      <c r="IVH818" s="257"/>
      <c r="IVI818" s="257"/>
      <c r="IVJ818" s="257"/>
      <c r="IVK818" s="257"/>
      <c r="IVL818" s="257"/>
      <c r="IVM818" s="257"/>
      <c r="IVN818" s="257"/>
      <c r="IVO818" s="257"/>
      <c r="IVP818" s="257"/>
      <c r="IVQ818" s="257"/>
      <c r="IVR818" s="257"/>
      <c r="IVS818" s="257"/>
      <c r="IVT818" s="257"/>
      <c r="IVU818" s="257"/>
      <c r="IVV818" s="257"/>
      <c r="IVW818" s="257"/>
      <c r="IVX818" s="257"/>
      <c r="IVY818" s="257"/>
      <c r="IVZ818" s="257"/>
      <c r="IWA818" s="257"/>
      <c r="IWB818" s="257"/>
      <c r="IWC818" s="257"/>
      <c r="IWD818" s="257"/>
      <c r="IWE818" s="257"/>
      <c r="IWF818" s="257"/>
      <c r="IWG818" s="257"/>
      <c r="IWH818" s="257"/>
      <c r="IWI818" s="257"/>
      <c r="IWJ818" s="257"/>
      <c r="IWK818" s="257"/>
      <c r="IWL818" s="257"/>
      <c r="IWM818" s="257"/>
      <c r="IWN818" s="257"/>
      <c r="IWO818" s="257"/>
      <c r="IWP818" s="257"/>
      <c r="IWQ818" s="257"/>
      <c r="IWR818" s="257"/>
      <c r="IWS818" s="257"/>
      <c r="IWT818" s="257"/>
      <c r="IWU818" s="257"/>
      <c r="IWV818" s="257"/>
      <c r="IWW818" s="257"/>
      <c r="IWX818" s="257"/>
      <c r="IWY818" s="257"/>
      <c r="IWZ818" s="257"/>
      <c r="IXA818" s="257"/>
      <c r="IXB818" s="257"/>
      <c r="IXC818" s="257"/>
      <c r="IXD818" s="257"/>
      <c r="IXE818" s="257"/>
      <c r="IXF818" s="257"/>
      <c r="IXG818" s="257"/>
      <c r="IXH818" s="257"/>
      <c r="IXI818" s="257"/>
      <c r="IXJ818" s="257"/>
      <c r="IXK818" s="257"/>
      <c r="IXL818" s="257"/>
      <c r="IXM818" s="257"/>
      <c r="IXN818" s="257"/>
      <c r="IXO818" s="257"/>
      <c r="IXP818" s="257"/>
      <c r="IXQ818" s="257"/>
      <c r="IXR818" s="257"/>
      <c r="IXS818" s="257"/>
      <c r="IXT818" s="257"/>
      <c r="IXU818" s="257"/>
      <c r="IXV818" s="257"/>
      <c r="IXW818" s="257"/>
      <c r="IXX818" s="257"/>
      <c r="IXY818" s="257"/>
      <c r="IXZ818" s="257"/>
      <c r="IYA818" s="257"/>
      <c r="IYB818" s="257"/>
      <c r="IYC818" s="257"/>
      <c r="IYD818" s="257"/>
      <c r="IYE818" s="257"/>
      <c r="IYF818" s="257"/>
      <c r="IYG818" s="257"/>
      <c r="IYH818" s="257"/>
      <c r="IYI818" s="257"/>
      <c r="IYJ818" s="257"/>
      <c r="IYK818" s="257"/>
      <c r="IYL818" s="257"/>
      <c r="IYM818" s="257"/>
      <c r="IYN818" s="257"/>
      <c r="IYO818" s="257"/>
      <c r="IYP818" s="257"/>
      <c r="IYQ818" s="257"/>
      <c r="IYR818" s="257"/>
      <c r="IYS818" s="257"/>
      <c r="IYT818" s="257"/>
      <c r="IYU818" s="257"/>
      <c r="IYV818" s="257"/>
      <c r="IYW818" s="257"/>
      <c r="IYX818" s="257"/>
      <c r="IYY818" s="257"/>
      <c r="IYZ818" s="257"/>
      <c r="IZA818" s="257"/>
      <c r="IZB818" s="257"/>
      <c r="IZC818" s="257"/>
      <c r="IZD818" s="257"/>
      <c r="IZE818" s="257"/>
      <c r="IZF818" s="257"/>
      <c r="IZG818" s="257"/>
      <c r="IZH818" s="257"/>
      <c r="IZI818" s="257"/>
      <c r="IZJ818" s="257"/>
      <c r="IZK818" s="257"/>
      <c r="IZL818" s="257"/>
      <c r="IZM818" s="257"/>
      <c r="IZN818" s="257"/>
      <c r="IZO818" s="257"/>
      <c r="IZP818" s="257"/>
      <c r="IZQ818" s="257"/>
      <c r="IZR818" s="257"/>
      <c r="IZS818" s="257"/>
      <c r="IZT818" s="257"/>
      <c r="IZU818" s="257"/>
      <c r="IZV818" s="257"/>
      <c r="IZW818" s="257"/>
      <c r="IZX818" s="257"/>
      <c r="IZY818" s="257"/>
      <c r="IZZ818" s="257"/>
      <c r="JAA818" s="257"/>
      <c r="JAB818" s="257"/>
      <c r="JAC818" s="257"/>
      <c r="JAD818" s="257"/>
      <c r="JAE818" s="257"/>
      <c r="JAF818" s="257"/>
      <c r="JAG818" s="257"/>
      <c r="JAH818" s="257"/>
      <c r="JAI818" s="257"/>
      <c r="JAJ818" s="257"/>
      <c r="JAK818" s="257"/>
      <c r="JAL818" s="257"/>
      <c r="JAM818" s="257"/>
      <c r="JAN818" s="257"/>
      <c r="JAO818" s="257"/>
      <c r="JAP818" s="257"/>
      <c r="JAQ818" s="257"/>
      <c r="JAR818" s="257"/>
      <c r="JAS818" s="257"/>
      <c r="JAT818" s="257"/>
      <c r="JAU818" s="257"/>
      <c r="JAV818" s="257"/>
      <c r="JAW818" s="257"/>
      <c r="JAX818" s="257"/>
      <c r="JAY818" s="257"/>
      <c r="JAZ818" s="257"/>
      <c r="JBA818" s="257"/>
      <c r="JBB818" s="257"/>
      <c r="JBC818" s="257"/>
      <c r="JBD818" s="257"/>
      <c r="JBE818" s="257"/>
      <c r="JBF818" s="257"/>
      <c r="JBG818" s="257"/>
      <c r="JBH818" s="257"/>
      <c r="JBI818" s="257"/>
      <c r="JBJ818" s="257"/>
      <c r="JBK818" s="257"/>
      <c r="JBL818" s="257"/>
      <c r="JBM818" s="257"/>
      <c r="JBN818" s="257"/>
      <c r="JBO818" s="257"/>
      <c r="JBP818" s="257"/>
      <c r="JBQ818" s="257"/>
      <c r="JBR818" s="257"/>
      <c r="JBS818" s="257"/>
      <c r="JBT818" s="257"/>
      <c r="JBU818" s="257"/>
      <c r="JBV818" s="257"/>
      <c r="JBW818" s="257"/>
      <c r="JBX818" s="257"/>
      <c r="JBY818" s="257"/>
      <c r="JBZ818" s="257"/>
      <c r="JCA818" s="257"/>
      <c r="JCB818" s="257"/>
      <c r="JCC818" s="257"/>
      <c r="JCD818" s="257"/>
      <c r="JCE818" s="257"/>
      <c r="JCF818" s="257"/>
      <c r="JCG818" s="257"/>
      <c r="JCH818" s="257"/>
      <c r="JCI818" s="257"/>
      <c r="JCJ818" s="257"/>
      <c r="JCK818" s="257"/>
      <c r="JCL818" s="257"/>
      <c r="JCM818" s="257"/>
      <c r="JCN818" s="257"/>
      <c r="JCO818" s="257"/>
      <c r="JCP818" s="257"/>
      <c r="JCQ818" s="257"/>
      <c r="JCR818" s="257"/>
      <c r="JCS818" s="257"/>
      <c r="JCT818" s="257"/>
      <c r="JCU818" s="257"/>
      <c r="JCV818" s="257"/>
      <c r="JCW818" s="257"/>
      <c r="JCX818" s="257"/>
      <c r="JCY818" s="257"/>
      <c r="JCZ818" s="257"/>
      <c r="JDA818" s="257"/>
      <c r="JDB818" s="257"/>
      <c r="JDC818" s="257"/>
      <c r="JDD818" s="257"/>
      <c r="JDE818" s="257"/>
      <c r="JDF818" s="257"/>
      <c r="JDG818" s="257"/>
      <c r="JDH818" s="257"/>
      <c r="JDI818" s="257"/>
      <c r="JDJ818" s="257"/>
      <c r="JDK818" s="257"/>
      <c r="JDL818" s="257"/>
      <c r="JDM818" s="257"/>
      <c r="JDN818" s="257"/>
      <c r="JDO818" s="257"/>
      <c r="JDP818" s="257"/>
      <c r="JDQ818" s="257"/>
      <c r="JDR818" s="257"/>
      <c r="JDS818" s="257"/>
      <c r="JDT818" s="257"/>
      <c r="JDU818" s="257"/>
      <c r="JDV818" s="257"/>
      <c r="JDW818" s="257"/>
      <c r="JDX818" s="257"/>
      <c r="JDY818" s="257"/>
      <c r="JDZ818" s="257"/>
      <c r="JEA818" s="257"/>
      <c r="JEB818" s="257"/>
      <c r="JEC818" s="257"/>
      <c r="JED818" s="257"/>
      <c r="JEE818" s="257"/>
      <c r="JEF818" s="257"/>
      <c r="JEG818" s="257"/>
      <c r="JEH818" s="257"/>
      <c r="JEI818" s="257"/>
      <c r="JEJ818" s="257"/>
      <c r="JEK818" s="257"/>
      <c r="JEL818" s="257"/>
      <c r="JEM818" s="257"/>
      <c r="JEN818" s="257"/>
      <c r="JEO818" s="257"/>
      <c r="JEP818" s="257"/>
      <c r="JEQ818" s="257"/>
      <c r="JER818" s="257"/>
      <c r="JES818" s="257"/>
      <c r="JET818" s="257"/>
      <c r="JEU818" s="257"/>
      <c r="JEV818" s="257"/>
      <c r="JEW818" s="257"/>
      <c r="JEX818" s="257"/>
      <c r="JEY818" s="257"/>
      <c r="JEZ818" s="257"/>
      <c r="JFA818" s="257"/>
      <c r="JFB818" s="257"/>
      <c r="JFC818" s="257"/>
      <c r="JFD818" s="257"/>
      <c r="JFE818" s="257"/>
      <c r="JFF818" s="257"/>
      <c r="JFG818" s="257"/>
      <c r="JFH818" s="257"/>
      <c r="JFI818" s="257"/>
      <c r="JFJ818" s="257"/>
      <c r="JFK818" s="257"/>
      <c r="JFL818" s="257"/>
      <c r="JFM818" s="257"/>
      <c r="JFN818" s="257"/>
      <c r="JFO818" s="257"/>
      <c r="JFP818" s="257"/>
      <c r="JFQ818" s="257"/>
      <c r="JFR818" s="257"/>
      <c r="JFS818" s="257"/>
      <c r="JFT818" s="257"/>
      <c r="JFU818" s="257"/>
      <c r="JFV818" s="257"/>
      <c r="JFW818" s="257"/>
      <c r="JFX818" s="257"/>
      <c r="JFY818" s="257"/>
      <c r="JFZ818" s="257"/>
      <c r="JGA818" s="257"/>
      <c r="JGB818" s="257"/>
      <c r="JGC818" s="257"/>
      <c r="JGD818" s="257"/>
      <c r="JGE818" s="257"/>
      <c r="JGF818" s="257"/>
      <c r="JGG818" s="257"/>
      <c r="JGH818" s="257"/>
      <c r="JGI818" s="257"/>
      <c r="JGJ818" s="257"/>
      <c r="JGK818" s="257"/>
      <c r="JGL818" s="257"/>
      <c r="JGM818" s="257"/>
      <c r="JGN818" s="257"/>
      <c r="JGO818" s="257"/>
      <c r="JGP818" s="257"/>
      <c r="JGQ818" s="257"/>
      <c r="JGR818" s="257"/>
      <c r="JGS818" s="257"/>
      <c r="JGT818" s="257"/>
      <c r="JGU818" s="257"/>
      <c r="JGV818" s="257"/>
      <c r="JGW818" s="257"/>
      <c r="JGX818" s="257"/>
      <c r="JGY818" s="257"/>
      <c r="JGZ818" s="257"/>
      <c r="JHA818" s="257"/>
      <c r="JHB818" s="257"/>
      <c r="JHC818" s="257"/>
      <c r="JHD818" s="257"/>
      <c r="JHE818" s="257"/>
      <c r="JHF818" s="257"/>
      <c r="JHG818" s="257"/>
      <c r="JHH818" s="257"/>
      <c r="JHI818" s="257"/>
      <c r="JHJ818" s="257"/>
      <c r="JHK818" s="257"/>
      <c r="JHL818" s="257"/>
      <c r="JHM818" s="257"/>
      <c r="JHN818" s="257"/>
      <c r="JHO818" s="257"/>
      <c r="JHP818" s="257"/>
      <c r="JHQ818" s="257"/>
      <c r="JHR818" s="257"/>
      <c r="JHS818" s="257"/>
      <c r="JHT818" s="257"/>
      <c r="JHU818" s="257"/>
      <c r="JHV818" s="257"/>
      <c r="JHW818" s="257"/>
      <c r="JHX818" s="257"/>
      <c r="JHY818" s="257"/>
      <c r="JHZ818" s="257"/>
      <c r="JIA818" s="257"/>
      <c r="JIB818" s="257"/>
      <c r="JIC818" s="257"/>
      <c r="JID818" s="257"/>
      <c r="JIE818" s="257"/>
      <c r="JIF818" s="257"/>
      <c r="JIG818" s="257"/>
      <c r="JIH818" s="257"/>
      <c r="JII818" s="257"/>
      <c r="JIJ818" s="257"/>
      <c r="JIK818" s="257"/>
      <c r="JIL818" s="257"/>
      <c r="JIM818" s="257"/>
      <c r="JIN818" s="257"/>
      <c r="JIO818" s="257"/>
      <c r="JIP818" s="257"/>
      <c r="JIQ818" s="257"/>
      <c r="JIR818" s="257"/>
      <c r="JIS818" s="257"/>
      <c r="JIT818" s="257"/>
      <c r="JIU818" s="257"/>
      <c r="JIV818" s="257"/>
      <c r="JIW818" s="257"/>
      <c r="JIX818" s="257"/>
      <c r="JIY818" s="257"/>
      <c r="JIZ818" s="257"/>
      <c r="JJA818" s="257"/>
      <c r="JJB818" s="257"/>
      <c r="JJC818" s="257"/>
      <c r="JJD818" s="257"/>
      <c r="JJE818" s="257"/>
      <c r="JJF818" s="257"/>
      <c r="JJG818" s="257"/>
      <c r="JJH818" s="257"/>
      <c r="JJI818" s="257"/>
      <c r="JJJ818" s="257"/>
      <c r="JJK818" s="257"/>
      <c r="JJL818" s="257"/>
      <c r="JJM818" s="257"/>
      <c r="JJN818" s="257"/>
      <c r="JJO818" s="257"/>
      <c r="JJP818" s="257"/>
      <c r="JJQ818" s="257"/>
      <c r="JJR818" s="257"/>
      <c r="JJS818" s="257"/>
      <c r="JJT818" s="257"/>
      <c r="JJU818" s="257"/>
      <c r="JJV818" s="257"/>
      <c r="JJW818" s="257"/>
      <c r="JJX818" s="257"/>
      <c r="JJY818" s="257"/>
      <c r="JJZ818" s="257"/>
      <c r="JKA818" s="257"/>
      <c r="JKB818" s="257"/>
      <c r="JKC818" s="257"/>
      <c r="JKD818" s="257"/>
      <c r="JKE818" s="257"/>
      <c r="JKF818" s="257"/>
      <c r="JKG818" s="257"/>
      <c r="JKH818" s="257"/>
      <c r="JKI818" s="257"/>
      <c r="JKJ818" s="257"/>
      <c r="JKK818" s="257"/>
      <c r="JKL818" s="257"/>
      <c r="JKM818" s="257"/>
      <c r="JKN818" s="257"/>
      <c r="JKO818" s="257"/>
      <c r="JKP818" s="257"/>
      <c r="JKQ818" s="257"/>
      <c r="JKR818" s="257"/>
      <c r="JKS818" s="257"/>
      <c r="JKT818" s="257"/>
      <c r="JKU818" s="257"/>
      <c r="JKV818" s="257"/>
      <c r="JKW818" s="257"/>
      <c r="JKX818" s="257"/>
      <c r="JKY818" s="257"/>
      <c r="JKZ818" s="257"/>
      <c r="JLA818" s="257"/>
      <c r="JLB818" s="257"/>
      <c r="JLC818" s="257"/>
      <c r="JLD818" s="257"/>
      <c r="JLE818" s="257"/>
      <c r="JLF818" s="257"/>
      <c r="JLG818" s="257"/>
      <c r="JLH818" s="257"/>
      <c r="JLI818" s="257"/>
      <c r="JLJ818" s="257"/>
      <c r="JLK818" s="257"/>
      <c r="JLL818" s="257"/>
      <c r="JLM818" s="257"/>
      <c r="JLN818" s="257"/>
      <c r="JLO818" s="257"/>
      <c r="JLP818" s="257"/>
      <c r="JLQ818" s="257"/>
      <c r="JLR818" s="257"/>
      <c r="JLS818" s="257"/>
      <c r="JLT818" s="257"/>
      <c r="JLU818" s="257"/>
      <c r="JLV818" s="257"/>
      <c r="JLW818" s="257"/>
      <c r="JLX818" s="257"/>
      <c r="JLY818" s="257"/>
      <c r="JLZ818" s="257"/>
      <c r="JMA818" s="257"/>
      <c r="JMB818" s="257"/>
      <c r="JMC818" s="257"/>
      <c r="JMD818" s="257"/>
      <c r="JME818" s="257"/>
      <c r="JMF818" s="257"/>
      <c r="JMG818" s="257"/>
      <c r="JMH818" s="257"/>
      <c r="JMI818" s="257"/>
      <c r="JMJ818" s="257"/>
      <c r="JMK818" s="257"/>
      <c r="JML818" s="257"/>
      <c r="JMM818" s="257"/>
      <c r="JMN818" s="257"/>
      <c r="JMO818" s="257"/>
      <c r="JMP818" s="257"/>
      <c r="JMQ818" s="257"/>
      <c r="JMR818" s="257"/>
      <c r="JMS818" s="257"/>
      <c r="JMT818" s="257"/>
      <c r="JMU818" s="257"/>
      <c r="JMV818" s="257"/>
      <c r="JMW818" s="257"/>
      <c r="JMX818" s="257"/>
      <c r="JMY818" s="257"/>
      <c r="JMZ818" s="257"/>
      <c r="JNA818" s="257"/>
      <c r="JNB818" s="257"/>
      <c r="JNC818" s="257"/>
      <c r="JND818" s="257"/>
      <c r="JNE818" s="257"/>
      <c r="JNF818" s="257"/>
      <c r="JNG818" s="257"/>
      <c r="JNH818" s="257"/>
      <c r="JNI818" s="257"/>
      <c r="JNJ818" s="257"/>
      <c r="JNK818" s="257"/>
      <c r="JNL818" s="257"/>
      <c r="JNM818" s="257"/>
      <c r="JNN818" s="257"/>
      <c r="JNO818" s="257"/>
      <c r="JNP818" s="257"/>
      <c r="JNQ818" s="257"/>
      <c r="JNR818" s="257"/>
      <c r="JNS818" s="257"/>
      <c r="JNT818" s="257"/>
      <c r="JNU818" s="257"/>
      <c r="JNV818" s="257"/>
      <c r="JNW818" s="257"/>
      <c r="JNX818" s="257"/>
      <c r="JNY818" s="257"/>
      <c r="JNZ818" s="257"/>
      <c r="JOA818" s="257"/>
      <c r="JOB818" s="257"/>
      <c r="JOC818" s="257"/>
      <c r="JOD818" s="257"/>
      <c r="JOE818" s="257"/>
      <c r="JOF818" s="257"/>
      <c r="JOG818" s="257"/>
      <c r="JOH818" s="257"/>
      <c r="JOI818" s="257"/>
      <c r="JOJ818" s="257"/>
      <c r="JOK818" s="257"/>
      <c r="JOL818" s="257"/>
      <c r="JOM818" s="257"/>
      <c r="JON818" s="257"/>
      <c r="JOO818" s="257"/>
      <c r="JOP818" s="257"/>
      <c r="JOQ818" s="257"/>
      <c r="JOR818" s="257"/>
      <c r="JOS818" s="257"/>
      <c r="JOT818" s="257"/>
      <c r="JOU818" s="257"/>
      <c r="JOV818" s="257"/>
      <c r="JOW818" s="257"/>
      <c r="JOX818" s="257"/>
      <c r="JOY818" s="257"/>
      <c r="JOZ818" s="257"/>
      <c r="JPA818" s="257"/>
      <c r="JPB818" s="257"/>
      <c r="JPC818" s="257"/>
      <c r="JPD818" s="257"/>
      <c r="JPE818" s="257"/>
      <c r="JPF818" s="257"/>
      <c r="JPG818" s="257"/>
      <c r="JPH818" s="257"/>
      <c r="JPI818" s="257"/>
      <c r="JPJ818" s="257"/>
      <c r="JPK818" s="257"/>
      <c r="JPL818" s="257"/>
      <c r="JPM818" s="257"/>
      <c r="JPN818" s="257"/>
      <c r="JPO818" s="257"/>
      <c r="JPP818" s="257"/>
      <c r="JPQ818" s="257"/>
      <c r="JPR818" s="257"/>
      <c r="JPS818" s="257"/>
      <c r="JPT818" s="257"/>
      <c r="JPU818" s="257"/>
      <c r="JPV818" s="257"/>
      <c r="JPW818" s="257"/>
      <c r="JPX818" s="257"/>
      <c r="JPY818" s="257"/>
      <c r="JPZ818" s="257"/>
      <c r="JQA818" s="257"/>
      <c r="JQB818" s="257"/>
      <c r="JQC818" s="257"/>
      <c r="JQD818" s="257"/>
      <c r="JQE818" s="257"/>
      <c r="JQF818" s="257"/>
      <c r="JQG818" s="257"/>
      <c r="JQH818" s="257"/>
      <c r="JQI818" s="257"/>
      <c r="JQJ818" s="257"/>
      <c r="JQK818" s="257"/>
      <c r="JQL818" s="257"/>
      <c r="JQM818" s="257"/>
      <c r="JQN818" s="257"/>
      <c r="JQO818" s="257"/>
      <c r="JQP818" s="257"/>
      <c r="JQQ818" s="257"/>
      <c r="JQR818" s="257"/>
      <c r="JQS818" s="257"/>
      <c r="JQT818" s="257"/>
      <c r="JQU818" s="257"/>
      <c r="JQV818" s="257"/>
      <c r="JQW818" s="257"/>
      <c r="JQX818" s="257"/>
      <c r="JQY818" s="257"/>
      <c r="JQZ818" s="257"/>
      <c r="JRA818" s="257"/>
      <c r="JRB818" s="257"/>
      <c r="JRC818" s="257"/>
      <c r="JRD818" s="257"/>
      <c r="JRE818" s="257"/>
      <c r="JRF818" s="257"/>
      <c r="JRG818" s="257"/>
      <c r="JRH818" s="257"/>
      <c r="JRI818" s="257"/>
      <c r="JRJ818" s="257"/>
      <c r="JRK818" s="257"/>
      <c r="JRL818" s="257"/>
      <c r="JRM818" s="257"/>
      <c r="JRN818" s="257"/>
      <c r="JRO818" s="257"/>
      <c r="JRP818" s="257"/>
      <c r="JRQ818" s="257"/>
      <c r="JRR818" s="257"/>
      <c r="JRS818" s="257"/>
      <c r="JRT818" s="257"/>
      <c r="JRU818" s="257"/>
      <c r="JRV818" s="257"/>
      <c r="JRW818" s="257"/>
      <c r="JRX818" s="257"/>
      <c r="JRY818" s="257"/>
      <c r="JRZ818" s="257"/>
      <c r="JSA818" s="257"/>
      <c r="JSB818" s="257"/>
      <c r="JSC818" s="257"/>
      <c r="JSD818" s="257"/>
      <c r="JSE818" s="257"/>
      <c r="JSF818" s="257"/>
      <c r="JSG818" s="257"/>
      <c r="JSH818" s="257"/>
      <c r="JSI818" s="257"/>
      <c r="JSJ818" s="257"/>
      <c r="JSK818" s="257"/>
      <c r="JSL818" s="257"/>
      <c r="JSM818" s="257"/>
      <c r="JSN818" s="257"/>
      <c r="JSO818" s="257"/>
      <c r="JSP818" s="257"/>
      <c r="JSQ818" s="257"/>
      <c r="JSR818" s="257"/>
      <c r="JSS818" s="257"/>
      <c r="JST818" s="257"/>
      <c r="JSU818" s="257"/>
      <c r="JSV818" s="257"/>
      <c r="JSW818" s="257"/>
      <c r="JSX818" s="257"/>
      <c r="JSY818" s="257"/>
      <c r="JSZ818" s="257"/>
      <c r="JTA818" s="257"/>
      <c r="JTB818" s="257"/>
      <c r="JTC818" s="257"/>
      <c r="JTD818" s="257"/>
      <c r="JTE818" s="257"/>
      <c r="JTF818" s="257"/>
      <c r="JTG818" s="257"/>
      <c r="JTH818" s="257"/>
      <c r="JTI818" s="257"/>
      <c r="JTJ818" s="257"/>
      <c r="JTK818" s="257"/>
      <c r="JTL818" s="257"/>
      <c r="JTM818" s="257"/>
      <c r="JTN818" s="257"/>
      <c r="JTO818" s="257"/>
      <c r="JTP818" s="257"/>
      <c r="JTQ818" s="257"/>
      <c r="JTR818" s="257"/>
      <c r="JTS818" s="257"/>
      <c r="JTT818" s="257"/>
      <c r="JTU818" s="257"/>
      <c r="JTV818" s="257"/>
      <c r="JTW818" s="257"/>
      <c r="JTX818" s="257"/>
      <c r="JTY818" s="257"/>
      <c r="JTZ818" s="257"/>
      <c r="JUA818" s="257"/>
      <c r="JUB818" s="257"/>
      <c r="JUC818" s="257"/>
      <c r="JUD818" s="257"/>
      <c r="JUE818" s="257"/>
      <c r="JUF818" s="257"/>
      <c r="JUG818" s="257"/>
      <c r="JUH818" s="257"/>
      <c r="JUI818" s="257"/>
      <c r="JUJ818" s="257"/>
      <c r="JUK818" s="257"/>
      <c r="JUL818" s="257"/>
      <c r="JUM818" s="257"/>
      <c r="JUN818" s="257"/>
      <c r="JUO818" s="257"/>
      <c r="JUP818" s="257"/>
      <c r="JUQ818" s="257"/>
      <c r="JUR818" s="257"/>
      <c r="JUS818" s="257"/>
      <c r="JUT818" s="257"/>
      <c r="JUU818" s="257"/>
      <c r="JUV818" s="257"/>
      <c r="JUW818" s="257"/>
      <c r="JUX818" s="257"/>
      <c r="JUY818" s="257"/>
      <c r="JUZ818" s="257"/>
      <c r="JVA818" s="257"/>
      <c r="JVB818" s="257"/>
      <c r="JVC818" s="257"/>
      <c r="JVD818" s="257"/>
      <c r="JVE818" s="257"/>
      <c r="JVF818" s="257"/>
      <c r="JVG818" s="257"/>
      <c r="JVH818" s="257"/>
      <c r="JVI818" s="257"/>
      <c r="JVJ818" s="257"/>
      <c r="JVK818" s="257"/>
      <c r="JVL818" s="257"/>
      <c r="JVM818" s="257"/>
      <c r="JVN818" s="257"/>
      <c r="JVO818" s="257"/>
      <c r="JVP818" s="257"/>
      <c r="JVQ818" s="257"/>
      <c r="JVR818" s="257"/>
      <c r="JVS818" s="257"/>
      <c r="JVT818" s="257"/>
      <c r="JVU818" s="257"/>
      <c r="JVV818" s="257"/>
      <c r="JVW818" s="257"/>
      <c r="JVX818" s="257"/>
      <c r="JVY818" s="257"/>
      <c r="JVZ818" s="257"/>
      <c r="JWA818" s="257"/>
      <c r="JWB818" s="257"/>
      <c r="JWC818" s="257"/>
      <c r="JWD818" s="257"/>
      <c r="JWE818" s="257"/>
      <c r="JWF818" s="257"/>
      <c r="JWG818" s="257"/>
      <c r="JWH818" s="257"/>
      <c r="JWI818" s="257"/>
      <c r="JWJ818" s="257"/>
      <c r="JWK818" s="257"/>
      <c r="JWL818" s="257"/>
      <c r="JWM818" s="257"/>
      <c r="JWN818" s="257"/>
      <c r="JWO818" s="257"/>
      <c r="JWP818" s="257"/>
      <c r="JWQ818" s="257"/>
      <c r="JWR818" s="257"/>
      <c r="JWS818" s="257"/>
      <c r="JWT818" s="257"/>
      <c r="JWU818" s="257"/>
      <c r="JWV818" s="257"/>
      <c r="JWW818" s="257"/>
      <c r="JWX818" s="257"/>
      <c r="JWY818" s="257"/>
      <c r="JWZ818" s="257"/>
      <c r="JXA818" s="257"/>
      <c r="JXB818" s="257"/>
      <c r="JXC818" s="257"/>
      <c r="JXD818" s="257"/>
      <c r="JXE818" s="257"/>
      <c r="JXF818" s="257"/>
      <c r="JXG818" s="257"/>
      <c r="JXH818" s="257"/>
      <c r="JXI818" s="257"/>
      <c r="JXJ818" s="257"/>
      <c r="JXK818" s="257"/>
      <c r="JXL818" s="257"/>
      <c r="JXM818" s="257"/>
      <c r="JXN818" s="257"/>
      <c r="JXO818" s="257"/>
      <c r="JXP818" s="257"/>
      <c r="JXQ818" s="257"/>
      <c r="JXR818" s="257"/>
      <c r="JXS818" s="257"/>
      <c r="JXT818" s="257"/>
      <c r="JXU818" s="257"/>
      <c r="JXV818" s="257"/>
      <c r="JXW818" s="257"/>
      <c r="JXX818" s="257"/>
      <c r="JXY818" s="257"/>
      <c r="JXZ818" s="257"/>
      <c r="JYA818" s="257"/>
      <c r="JYB818" s="257"/>
      <c r="JYC818" s="257"/>
      <c r="JYD818" s="257"/>
      <c r="JYE818" s="257"/>
      <c r="JYF818" s="257"/>
      <c r="JYG818" s="257"/>
      <c r="JYH818" s="257"/>
      <c r="JYI818" s="257"/>
      <c r="JYJ818" s="257"/>
      <c r="JYK818" s="257"/>
      <c r="JYL818" s="257"/>
      <c r="JYM818" s="257"/>
      <c r="JYN818" s="257"/>
      <c r="JYO818" s="257"/>
      <c r="JYP818" s="257"/>
      <c r="JYQ818" s="257"/>
      <c r="JYR818" s="257"/>
      <c r="JYS818" s="257"/>
      <c r="JYT818" s="257"/>
      <c r="JYU818" s="257"/>
      <c r="JYV818" s="257"/>
      <c r="JYW818" s="257"/>
      <c r="JYX818" s="257"/>
      <c r="JYY818" s="257"/>
      <c r="JYZ818" s="257"/>
      <c r="JZA818" s="257"/>
      <c r="JZB818" s="257"/>
      <c r="JZC818" s="257"/>
      <c r="JZD818" s="257"/>
      <c r="JZE818" s="257"/>
      <c r="JZF818" s="257"/>
      <c r="JZG818" s="257"/>
      <c r="JZH818" s="257"/>
      <c r="JZI818" s="257"/>
      <c r="JZJ818" s="257"/>
      <c r="JZK818" s="257"/>
      <c r="JZL818" s="257"/>
      <c r="JZM818" s="257"/>
      <c r="JZN818" s="257"/>
      <c r="JZO818" s="257"/>
      <c r="JZP818" s="257"/>
      <c r="JZQ818" s="257"/>
      <c r="JZR818" s="257"/>
      <c r="JZS818" s="257"/>
      <c r="JZT818" s="257"/>
      <c r="JZU818" s="257"/>
      <c r="JZV818" s="257"/>
      <c r="JZW818" s="257"/>
      <c r="JZX818" s="257"/>
      <c r="JZY818" s="257"/>
      <c r="JZZ818" s="257"/>
      <c r="KAA818" s="257"/>
      <c r="KAB818" s="257"/>
      <c r="KAC818" s="257"/>
      <c r="KAD818" s="257"/>
      <c r="KAE818" s="257"/>
      <c r="KAF818" s="257"/>
      <c r="KAG818" s="257"/>
      <c r="KAH818" s="257"/>
      <c r="KAI818" s="257"/>
      <c r="KAJ818" s="257"/>
      <c r="KAK818" s="257"/>
      <c r="KAL818" s="257"/>
      <c r="KAM818" s="257"/>
      <c r="KAN818" s="257"/>
      <c r="KAO818" s="257"/>
      <c r="KAP818" s="257"/>
      <c r="KAQ818" s="257"/>
      <c r="KAR818" s="257"/>
      <c r="KAS818" s="257"/>
      <c r="KAT818" s="257"/>
      <c r="KAU818" s="257"/>
      <c r="KAV818" s="257"/>
      <c r="KAW818" s="257"/>
      <c r="KAX818" s="257"/>
      <c r="KAY818" s="257"/>
      <c r="KAZ818" s="257"/>
      <c r="KBA818" s="257"/>
      <c r="KBB818" s="257"/>
      <c r="KBC818" s="257"/>
      <c r="KBD818" s="257"/>
      <c r="KBE818" s="257"/>
      <c r="KBF818" s="257"/>
      <c r="KBG818" s="257"/>
      <c r="KBH818" s="257"/>
      <c r="KBI818" s="257"/>
      <c r="KBJ818" s="257"/>
      <c r="KBK818" s="257"/>
      <c r="KBL818" s="257"/>
      <c r="KBM818" s="257"/>
      <c r="KBN818" s="257"/>
      <c r="KBO818" s="257"/>
      <c r="KBP818" s="257"/>
      <c r="KBQ818" s="257"/>
      <c r="KBR818" s="257"/>
      <c r="KBS818" s="257"/>
      <c r="KBT818" s="257"/>
      <c r="KBU818" s="257"/>
      <c r="KBV818" s="257"/>
      <c r="KBW818" s="257"/>
      <c r="KBX818" s="257"/>
      <c r="KBY818" s="257"/>
      <c r="KBZ818" s="257"/>
      <c r="KCA818" s="257"/>
      <c r="KCB818" s="257"/>
      <c r="KCC818" s="257"/>
      <c r="KCD818" s="257"/>
      <c r="KCE818" s="257"/>
      <c r="KCF818" s="257"/>
      <c r="KCG818" s="257"/>
      <c r="KCH818" s="257"/>
      <c r="KCI818" s="257"/>
      <c r="KCJ818" s="257"/>
      <c r="KCK818" s="257"/>
      <c r="KCL818" s="257"/>
      <c r="KCM818" s="257"/>
      <c r="KCN818" s="257"/>
      <c r="KCO818" s="257"/>
      <c r="KCP818" s="257"/>
      <c r="KCQ818" s="257"/>
      <c r="KCR818" s="257"/>
      <c r="KCS818" s="257"/>
      <c r="KCT818" s="257"/>
      <c r="KCU818" s="257"/>
      <c r="KCV818" s="257"/>
      <c r="KCW818" s="257"/>
      <c r="KCX818" s="257"/>
      <c r="KCY818" s="257"/>
      <c r="KCZ818" s="257"/>
      <c r="KDA818" s="257"/>
      <c r="KDB818" s="257"/>
      <c r="KDC818" s="257"/>
      <c r="KDD818" s="257"/>
      <c r="KDE818" s="257"/>
      <c r="KDF818" s="257"/>
      <c r="KDG818" s="257"/>
      <c r="KDH818" s="257"/>
      <c r="KDI818" s="257"/>
      <c r="KDJ818" s="257"/>
      <c r="KDK818" s="257"/>
      <c r="KDL818" s="257"/>
      <c r="KDM818" s="257"/>
      <c r="KDN818" s="257"/>
      <c r="KDO818" s="257"/>
      <c r="KDP818" s="257"/>
      <c r="KDQ818" s="257"/>
      <c r="KDR818" s="257"/>
      <c r="KDS818" s="257"/>
      <c r="KDT818" s="257"/>
      <c r="KDU818" s="257"/>
      <c r="KDV818" s="257"/>
      <c r="KDW818" s="257"/>
      <c r="KDX818" s="257"/>
      <c r="KDY818" s="257"/>
      <c r="KDZ818" s="257"/>
      <c r="KEA818" s="257"/>
      <c r="KEB818" s="257"/>
      <c r="KEC818" s="257"/>
      <c r="KED818" s="257"/>
      <c r="KEE818" s="257"/>
      <c r="KEF818" s="257"/>
      <c r="KEG818" s="257"/>
      <c r="KEH818" s="257"/>
      <c r="KEI818" s="257"/>
      <c r="KEJ818" s="257"/>
      <c r="KEK818" s="257"/>
      <c r="KEL818" s="257"/>
      <c r="KEM818" s="257"/>
      <c r="KEN818" s="257"/>
      <c r="KEO818" s="257"/>
      <c r="KEP818" s="257"/>
      <c r="KEQ818" s="257"/>
      <c r="KER818" s="257"/>
      <c r="KES818" s="257"/>
      <c r="KET818" s="257"/>
      <c r="KEU818" s="257"/>
      <c r="KEV818" s="257"/>
      <c r="KEW818" s="257"/>
      <c r="KEX818" s="257"/>
      <c r="KEY818" s="257"/>
      <c r="KEZ818" s="257"/>
      <c r="KFA818" s="257"/>
      <c r="KFB818" s="257"/>
      <c r="KFC818" s="257"/>
      <c r="KFD818" s="257"/>
      <c r="KFE818" s="257"/>
      <c r="KFF818" s="257"/>
      <c r="KFG818" s="257"/>
      <c r="KFH818" s="257"/>
      <c r="KFI818" s="257"/>
      <c r="KFJ818" s="257"/>
      <c r="KFK818" s="257"/>
      <c r="KFL818" s="257"/>
      <c r="KFM818" s="257"/>
      <c r="KFN818" s="257"/>
      <c r="KFO818" s="257"/>
      <c r="KFP818" s="257"/>
      <c r="KFQ818" s="257"/>
      <c r="KFR818" s="257"/>
      <c r="KFS818" s="257"/>
      <c r="KFT818" s="257"/>
      <c r="KFU818" s="257"/>
      <c r="KFV818" s="257"/>
      <c r="KFW818" s="257"/>
      <c r="KFX818" s="257"/>
      <c r="KFY818" s="257"/>
      <c r="KFZ818" s="257"/>
      <c r="KGA818" s="257"/>
      <c r="KGB818" s="257"/>
      <c r="KGC818" s="257"/>
      <c r="KGD818" s="257"/>
      <c r="KGE818" s="257"/>
      <c r="KGF818" s="257"/>
      <c r="KGG818" s="257"/>
      <c r="KGH818" s="257"/>
      <c r="KGI818" s="257"/>
      <c r="KGJ818" s="257"/>
      <c r="KGK818" s="257"/>
      <c r="KGL818" s="257"/>
      <c r="KGM818" s="257"/>
      <c r="KGN818" s="257"/>
      <c r="KGO818" s="257"/>
      <c r="KGP818" s="257"/>
      <c r="KGQ818" s="257"/>
      <c r="KGR818" s="257"/>
      <c r="KGS818" s="257"/>
      <c r="KGT818" s="257"/>
      <c r="KGU818" s="257"/>
      <c r="KGV818" s="257"/>
      <c r="KGW818" s="257"/>
      <c r="KGX818" s="257"/>
      <c r="KGY818" s="257"/>
      <c r="KGZ818" s="257"/>
      <c r="KHA818" s="257"/>
      <c r="KHB818" s="257"/>
      <c r="KHC818" s="257"/>
      <c r="KHD818" s="257"/>
      <c r="KHE818" s="257"/>
      <c r="KHF818" s="257"/>
      <c r="KHG818" s="257"/>
      <c r="KHH818" s="257"/>
      <c r="KHI818" s="257"/>
      <c r="KHJ818" s="257"/>
      <c r="KHK818" s="257"/>
      <c r="KHL818" s="257"/>
      <c r="KHM818" s="257"/>
      <c r="KHN818" s="257"/>
      <c r="KHO818" s="257"/>
      <c r="KHP818" s="257"/>
      <c r="KHQ818" s="257"/>
      <c r="KHR818" s="257"/>
      <c r="KHS818" s="257"/>
      <c r="KHT818" s="257"/>
      <c r="KHU818" s="257"/>
      <c r="KHV818" s="257"/>
      <c r="KHW818" s="257"/>
      <c r="KHX818" s="257"/>
      <c r="KHY818" s="257"/>
      <c r="KHZ818" s="257"/>
      <c r="KIA818" s="257"/>
      <c r="KIB818" s="257"/>
      <c r="KIC818" s="257"/>
      <c r="KID818" s="257"/>
      <c r="KIE818" s="257"/>
      <c r="KIF818" s="257"/>
      <c r="KIG818" s="257"/>
      <c r="KIH818" s="257"/>
      <c r="KII818" s="257"/>
      <c r="KIJ818" s="257"/>
      <c r="KIK818" s="257"/>
      <c r="KIL818" s="257"/>
      <c r="KIM818" s="257"/>
      <c r="KIN818" s="257"/>
      <c r="KIO818" s="257"/>
      <c r="KIP818" s="257"/>
      <c r="KIQ818" s="257"/>
      <c r="KIR818" s="257"/>
      <c r="KIS818" s="257"/>
      <c r="KIT818" s="257"/>
      <c r="KIU818" s="257"/>
      <c r="KIV818" s="257"/>
      <c r="KIW818" s="257"/>
      <c r="KIX818" s="257"/>
      <c r="KIY818" s="257"/>
      <c r="KIZ818" s="257"/>
      <c r="KJA818" s="257"/>
      <c r="KJB818" s="257"/>
      <c r="KJC818" s="257"/>
      <c r="KJD818" s="257"/>
      <c r="KJE818" s="257"/>
      <c r="KJF818" s="257"/>
      <c r="KJG818" s="257"/>
      <c r="KJH818" s="257"/>
      <c r="KJI818" s="257"/>
      <c r="KJJ818" s="257"/>
      <c r="KJK818" s="257"/>
      <c r="KJL818" s="257"/>
      <c r="KJM818" s="257"/>
      <c r="KJN818" s="257"/>
      <c r="KJO818" s="257"/>
      <c r="KJP818" s="257"/>
      <c r="KJQ818" s="257"/>
      <c r="KJR818" s="257"/>
      <c r="KJS818" s="257"/>
      <c r="KJT818" s="257"/>
      <c r="KJU818" s="257"/>
      <c r="KJV818" s="257"/>
      <c r="KJW818" s="257"/>
      <c r="KJX818" s="257"/>
      <c r="KJY818" s="257"/>
      <c r="KJZ818" s="257"/>
      <c r="KKA818" s="257"/>
      <c r="KKB818" s="257"/>
      <c r="KKC818" s="257"/>
      <c r="KKD818" s="257"/>
      <c r="KKE818" s="257"/>
      <c r="KKF818" s="257"/>
      <c r="KKG818" s="257"/>
      <c r="KKH818" s="257"/>
      <c r="KKI818" s="257"/>
      <c r="KKJ818" s="257"/>
      <c r="KKK818" s="257"/>
      <c r="KKL818" s="257"/>
      <c r="KKM818" s="257"/>
      <c r="KKN818" s="257"/>
      <c r="KKO818" s="257"/>
      <c r="KKP818" s="257"/>
      <c r="KKQ818" s="257"/>
      <c r="KKR818" s="257"/>
      <c r="KKS818" s="257"/>
      <c r="KKT818" s="257"/>
      <c r="KKU818" s="257"/>
      <c r="KKV818" s="257"/>
      <c r="KKW818" s="257"/>
      <c r="KKX818" s="257"/>
      <c r="KKY818" s="257"/>
      <c r="KKZ818" s="257"/>
      <c r="KLA818" s="257"/>
      <c r="KLB818" s="257"/>
      <c r="KLC818" s="257"/>
      <c r="KLD818" s="257"/>
      <c r="KLE818" s="257"/>
      <c r="KLF818" s="257"/>
      <c r="KLG818" s="257"/>
      <c r="KLH818" s="257"/>
      <c r="KLI818" s="257"/>
      <c r="KLJ818" s="257"/>
      <c r="KLK818" s="257"/>
      <c r="KLL818" s="257"/>
      <c r="KLM818" s="257"/>
      <c r="KLN818" s="257"/>
      <c r="KLO818" s="257"/>
      <c r="KLP818" s="257"/>
      <c r="KLQ818" s="257"/>
      <c r="KLR818" s="257"/>
      <c r="KLS818" s="257"/>
      <c r="KLT818" s="257"/>
      <c r="KLU818" s="257"/>
      <c r="KLV818" s="257"/>
      <c r="KLW818" s="257"/>
      <c r="KLX818" s="257"/>
      <c r="KLY818" s="257"/>
      <c r="KLZ818" s="257"/>
      <c r="KMA818" s="257"/>
      <c r="KMB818" s="257"/>
      <c r="KMC818" s="257"/>
      <c r="KMD818" s="257"/>
      <c r="KME818" s="257"/>
      <c r="KMF818" s="257"/>
      <c r="KMG818" s="257"/>
      <c r="KMH818" s="257"/>
      <c r="KMI818" s="257"/>
      <c r="KMJ818" s="257"/>
      <c r="KMK818" s="257"/>
      <c r="KML818" s="257"/>
      <c r="KMM818" s="257"/>
      <c r="KMN818" s="257"/>
      <c r="KMO818" s="257"/>
      <c r="KMP818" s="257"/>
      <c r="KMQ818" s="257"/>
      <c r="KMR818" s="257"/>
      <c r="KMS818" s="257"/>
      <c r="KMT818" s="257"/>
      <c r="KMU818" s="257"/>
      <c r="KMV818" s="257"/>
      <c r="KMW818" s="257"/>
      <c r="KMX818" s="257"/>
      <c r="KMY818" s="257"/>
      <c r="KMZ818" s="257"/>
      <c r="KNA818" s="257"/>
      <c r="KNB818" s="257"/>
      <c r="KNC818" s="257"/>
      <c r="KND818" s="257"/>
      <c r="KNE818" s="257"/>
      <c r="KNF818" s="257"/>
      <c r="KNG818" s="257"/>
      <c r="KNH818" s="257"/>
      <c r="KNI818" s="257"/>
      <c r="KNJ818" s="257"/>
      <c r="KNK818" s="257"/>
      <c r="KNL818" s="257"/>
      <c r="KNM818" s="257"/>
      <c r="KNN818" s="257"/>
      <c r="KNO818" s="257"/>
      <c r="KNP818" s="257"/>
      <c r="KNQ818" s="257"/>
      <c r="KNR818" s="257"/>
      <c r="KNS818" s="257"/>
      <c r="KNT818" s="257"/>
      <c r="KNU818" s="257"/>
      <c r="KNV818" s="257"/>
      <c r="KNW818" s="257"/>
      <c r="KNX818" s="257"/>
      <c r="KNY818" s="257"/>
      <c r="KNZ818" s="257"/>
      <c r="KOA818" s="257"/>
      <c r="KOB818" s="257"/>
      <c r="KOC818" s="257"/>
      <c r="KOD818" s="257"/>
      <c r="KOE818" s="257"/>
      <c r="KOF818" s="257"/>
      <c r="KOG818" s="257"/>
      <c r="KOH818" s="257"/>
      <c r="KOI818" s="257"/>
      <c r="KOJ818" s="257"/>
      <c r="KOK818" s="257"/>
      <c r="KOL818" s="257"/>
      <c r="KOM818" s="257"/>
      <c r="KON818" s="257"/>
      <c r="KOO818" s="257"/>
      <c r="KOP818" s="257"/>
      <c r="KOQ818" s="257"/>
      <c r="KOR818" s="257"/>
      <c r="KOS818" s="257"/>
      <c r="KOT818" s="257"/>
      <c r="KOU818" s="257"/>
      <c r="KOV818" s="257"/>
      <c r="KOW818" s="257"/>
      <c r="KOX818" s="257"/>
      <c r="KOY818" s="257"/>
      <c r="KOZ818" s="257"/>
      <c r="KPA818" s="257"/>
      <c r="KPB818" s="257"/>
      <c r="KPC818" s="257"/>
      <c r="KPD818" s="257"/>
      <c r="KPE818" s="257"/>
      <c r="KPF818" s="257"/>
      <c r="KPG818" s="257"/>
      <c r="KPH818" s="257"/>
      <c r="KPI818" s="257"/>
      <c r="KPJ818" s="257"/>
      <c r="KPK818" s="257"/>
      <c r="KPL818" s="257"/>
      <c r="KPM818" s="257"/>
      <c r="KPN818" s="257"/>
      <c r="KPO818" s="257"/>
      <c r="KPP818" s="257"/>
      <c r="KPQ818" s="257"/>
      <c r="KPR818" s="257"/>
      <c r="KPS818" s="257"/>
      <c r="KPT818" s="257"/>
      <c r="KPU818" s="257"/>
      <c r="KPV818" s="257"/>
      <c r="KPW818" s="257"/>
      <c r="KPX818" s="257"/>
      <c r="KPY818" s="257"/>
      <c r="KPZ818" s="257"/>
      <c r="KQA818" s="257"/>
      <c r="KQB818" s="257"/>
      <c r="KQC818" s="257"/>
      <c r="KQD818" s="257"/>
      <c r="KQE818" s="257"/>
      <c r="KQF818" s="257"/>
      <c r="KQG818" s="257"/>
      <c r="KQH818" s="257"/>
      <c r="KQI818" s="257"/>
      <c r="KQJ818" s="257"/>
      <c r="KQK818" s="257"/>
      <c r="KQL818" s="257"/>
      <c r="KQM818" s="257"/>
      <c r="KQN818" s="257"/>
      <c r="KQO818" s="257"/>
      <c r="KQP818" s="257"/>
      <c r="KQQ818" s="257"/>
      <c r="KQR818" s="257"/>
      <c r="KQS818" s="257"/>
      <c r="KQT818" s="257"/>
      <c r="KQU818" s="257"/>
      <c r="KQV818" s="257"/>
      <c r="KQW818" s="257"/>
      <c r="KQX818" s="257"/>
      <c r="KQY818" s="257"/>
      <c r="KQZ818" s="257"/>
      <c r="KRA818" s="257"/>
      <c r="KRB818" s="257"/>
      <c r="KRC818" s="257"/>
      <c r="KRD818" s="257"/>
      <c r="KRE818" s="257"/>
      <c r="KRF818" s="257"/>
      <c r="KRG818" s="257"/>
      <c r="KRH818" s="257"/>
      <c r="KRI818" s="257"/>
      <c r="KRJ818" s="257"/>
      <c r="KRK818" s="257"/>
      <c r="KRL818" s="257"/>
      <c r="KRM818" s="257"/>
      <c r="KRN818" s="257"/>
      <c r="KRO818" s="257"/>
      <c r="KRP818" s="257"/>
      <c r="KRQ818" s="257"/>
      <c r="KRR818" s="257"/>
      <c r="KRS818" s="257"/>
      <c r="KRT818" s="257"/>
      <c r="KRU818" s="257"/>
      <c r="KRV818" s="257"/>
      <c r="KRW818" s="257"/>
      <c r="KRX818" s="257"/>
      <c r="KRY818" s="257"/>
      <c r="KRZ818" s="257"/>
      <c r="KSA818" s="257"/>
      <c r="KSB818" s="257"/>
      <c r="KSC818" s="257"/>
      <c r="KSD818" s="257"/>
      <c r="KSE818" s="257"/>
      <c r="KSF818" s="257"/>
      <c r="KSG818" s="257"/>
      <c r="KSH818" s="257"/>
      <c r="KSI818" s="257"/>
      <c r="KSJ818" s="257"/>
      <c r="KSK818" s="257"/>
      <c r="KSL818" s="257"/>
      <c r="KSM818" s="257"/>
      <c r="KSN818" s="257"/>
      <c r="KSO818" s="257"/>
      <c r="KSP818" s="257"/>
      <c r="KSQ818" s="257"/>
      <c r="KSR818" s="257"/>
      <c r="KSS818" s="257"/>
      <c r="KST818" s="257"/>
      <c r="KSU818" s="257"/>
      <c r="KSV818" s="257"/>
      <c r="KSW818" s="257"/>
      <c r="KSX818" s="257"/>
      <c r="KSY818" s="257"/>
      <c r="KSZ818" s="257"/>
      <c r="KTA818" s="257"/>
      <c r="KTB818" s="257"/>
      <c r="KTC818" s="257"/>
      <c r="KTD818" s="257"/>
      <c r="KTE818" s="257"/>
      <c r="KTF818" s="257"/>
      <c r="KTG818" s="257"/>
      <c r="KTH818" s="257"/>
      <c r="KTI818" s="257"/>
      <c r="KTJ818" s="257"/>
      <c r="KTK818" s="257"/>
      <c r="KTL818" s="257"/>
      <c r="KTM818" s="257"/>
      <c r="KTN818" s="257"/>
      <c r="KTO818" s="257"/>
      <c r="KTP818" s="257"/>
      <c r="KTQ818" s="257"/>
      <c r="KTR818" s="257"/>
      <c r="KTS818" s="257"/>
      <c r="KTT818" s="257"/>
      <c r="KTU818" s="257"/>
      <c r="KTV818" s="257"/>
      <c r="KTW818" s="257"/>
      <c r="KTX818" s="257"/>
      <c r="KTY818" s="257"/>
      <c r="KTZ818" s="257"/>
      <c r="KUA818" s="257"/>
      <c r="KUB818" s="257"/>
      <c r="KUC818" s="257"/>
      <c r="KUD818" s="257"/>
      <c r="KUE818" s="257"/>
      <c r="KUF818" s="257"/>
      <c r="KUG818" s="257"/>
      <c r="KUH818" s="257"/>
      <c r="KUI818" s="257"/>
      <c r="KUJ818" s="257"/>
      <c r="KUK818" s="257"/>
      <c r="KUL818" s="257"/>
      <c r="KUM818" s="257"/>
      <c r="KUN818" s="257"/>
      <c r="KUO818" s="257"/>
      <c r="KUP818" s="257"/>
      <c r="KUQ818" s="257"/>
      <c r="KUR818" s="257"/>
      <c r="KUS818" s="257"/>
      <c r="KUT818" s="257"/>
      <c r="KUU818" s="257"/>
      <c r="KUV818" s="257"/>
      <c r="KUW818" s="257"/>
      <c r="KUX818" s="257"/>
      <c r="KUY818" s="257"/>
      <c r="KUZ818" s="257"/>
      <c r="KVA818" s="257"/>
      <c r="KVB818" s="257"/>
      <c r="KVC818" s="257"/>
      <c r="KVD818" s="257"/>
      <c r="KVE818" s="257"/>
      <c r="KVF818" s="257"/>
      <c r="KVG818" s="257"/>
      <c r="KVH818" s="257"/>
      <c r="KVI818" s="257"/>
      <c r="KVJ818" s="257"/>
      <c r="KVK818" s="257"/>
      <c r="KVL818" s="257"/>
      <c r="KVM818" s="257"/>
      <c r="KVN818" s="257"/>
      <c r="KVO818" s="257"/>
      <c r="KVP818" s="257"/>
      <c r="KVQ818" s="257"/>
      <c r="KVR818" s="257"/>
      <c r="KVS818" s="257"/>
      <c r="KVT818" s="257"/>
      <c r="KVU818" s="257"/>
      <c r="KVV818" s="257"/>
      <c r="KVW818" s="257"/>
      <c r="KVX818" s="257"/>
      <c r="KVY818" s="257"/>
      <c r="KVZ818" s="257"/>
      <c r="KWA818" s="257"/>
      <c r="KWB818" s="257"/>
      <c r="KWC818" s="257"/>
      <c r="KWD818" s="257"/>
      <c r="KWE818" s="257"/>
      <c r="KWF818" s="257"/>
      <c r="KWG818" s="257"/>
      <c r="KWH818" s="257"/>
      <c r="KWI818" s="257"/>
      <c r="KWJ818" s="257"/>
      <c r="KWK818" s="257"/>
      <c r="KWL818" s="257"/>
      <c r="KWM818" s="257"/>
      <c r="KWN818" s="257"/>
      <c r="KWO818" s="257"/>
      <c r="KWP818" s="257"/>
      <c r="KWQ818" s="257"/>
      <c r="KWR818" s="257"/>
      <c r="KWS818" s="257"/>
      <c r="KWT818" s="257"/>
      <c r="KWU818" s="257"/>
      <c r="KWV818" s="257"/>
      <c r="KWW818" s="257"/>
      <c r="KWX818" s="257"/>
      <c r="KWY818" s="257"/>
      <c r="KWZ818" s="257"/>
      <c r="KXA818" s="257"/>
      <c r="KXB818" s="257"/>
      <c r="KXC818" s="257"/>
      <c r="KXD818" s="257"/>
      <c r="KXE818" s="257"/>
      <c r="KXF818" s="257"/>
      <c r="KXG818" s="257"/>
      <c r="KXH818" s="257"/>
      <c r="KXI818" s="257"/>
      <c r="KXJ818" s="257"/>
      <c r="KXK818" s="257"/>
      <c r="KXL818" s="257"/>
      <c r="KXM818" s="257"/>
      <c r="KXN818" s="257"/>
      <c r="KXO818" s="257"/>
      <c r="KXP818" s="257"/>
      <c r="KXQ818" s="257"/>
      <c r="KXR818" s="257"/>
      <c r="KXS818" s="257"/>
      <c r="KXT818" s="257"/>
      <c r="KXU818" s="257"/>
      <c r="KXV818" s="257"/>
      <c r="KXW818" s="257"/>
      <c r="KXX818" s="257"/>
      <c r="KXY818" s="257"/>
      <c r="KXZ818" s="257"/>
      <c r="KYA818" s="257"/>
      <c r="KYB818" s="257"/>
      <c r="KYC818" s="257"/>
      <c r="KYD818" s="257"/>
      <c r="KYE818" s="257"/>
      <c r="KYF818" s="257"/>
      <c r="KYG818" s="257"/>
      <c r="KYH818" s="257"/>
      <c r="KYI818" s="257"/>
      <c r="KYJ818" s="257"/>
      <c r="KYK818" s="257"/>
      <c r="KYL818" s="257"/>
      <c r="KYM818" s="257"/>
      <c r="KYN818" s="257"/>
      <c r="KYO818" s="257"/>
      <c r="KYP818" s="257"/>
      <c r="KYQ818" s="257"/>
      <c r="KYR818" s="257"/>
      <c r="KYS818" s="257"/>
      <c r="KYT818" s="257"/>
      <c r="KYU818" s="257"/>
      <c r="KYV818" s="257"/>
      <c r="KYW818" s="257"/>
      <c r="KYX818" s="257"/>
      <c r="KYY818" s="257"/>
      <c r="KYZ818" s="257"/>
      <c r="KZA818" s="257"/>
      <c r="KZB818" s="257"/>
      <c r="KZC818" s="257"/>
      <c r="KZD818" s="257"/>
      <c r="KZE818" s="257"/>
      <c r="KZF818" s="257"/>
      <c r="KZG818" s="257"/>
      <c r="KZH818" s="257"/>
      <c r="KZI818" s="257"/>
      <c r="KZJ818" s="257"/>
      <c r="KZK818" s="257"/>
      <c r="KZL818" s="257"/>
      <c r="KZM818" s="257"/>
      <c r="KZN818" s="257"/>
      <c r="KZO818" s="257"/>
      <c r="KZP818" s="257"/>
      <c r="KZQ818" s="257"/>
      <c r="KZR818" s="257"/>
      <c r="KZS818" s="257"/>
      <c r="KZT818" s="257"/>
      <c r="KZU818" s="257"/>
      <c r="KZV818" s="257"/>
      <c r="KZW818" s="257"/>
      <c r="KZX818" s="257"/>
      <c r="KZY818" s="257"/>
      <c r="KZZ818" s="257"/>
      <c r="LAA818" s="257"/>
      <c r="LAB818" s="257"/>
      <c r="LAC818" s="257"/>
      <c r="LAD818" s="257"/>
      <c r="LAE818" s="257"/>
      <c r="LAF818" s="257"/>
      <c r="LAG818" s="257"/>
      <c r="LAH818" s="257"/>
      <c r="LAI818" s="257"/>
      <c r="LAJ818" s="257"/>
      <c r="LAK818" s="257"/>
      <c r="LAL818" s="257"/>
      <c r="LAM818" s="257"/>
      <c r="LAN818" s="257"/>
      <c r="LAO818" s="257"/>
      <c r="LAP818" s="257"/>
      <c r="LAQ818" s="257"/>
      <c r="LAR818" s="257"/>
      <c r="LAS818" s="257"/>
      <c r="LAT818" s="257"/>
      <c r="LAU818" s="257"/>
      <c r="LAV818" s="257"/>
      <c r="LAW818" s="257"/>
      <c r="LAX818" s="257"/>
      <c r="LAY818" s="257"/>
      <c r="LAZ818" s="257"/>
      <c r="LBA818" s="257"/>
      <c r="LBB818" s="257"/>
      <c r="LBC818" s="257"/>
      <c r="LBD818" s="257"/>
      <c r="LBE818" s="257"/>
      <c r="LBF818" s="257"/>
      <c r="LBG818" s="257"/>
      <c r="LBH818" s="257"/>
      <c r="LBI818" s="257"/>
      <c r="LBJ818" s="257"/>
      <c r="LBK818" s="257"/>
      <c r="LBL818" s="257"/>
      <c r="LBM818" s="257"/>
      <c r="LBN818" s="257"/>
      <c r="LBO818" s="257"/>
      <c r="LBP818" s="257"/>
      <c r="LBQ818" s="257"/>
      <c r="LBR818" s="257"/>
      <c r="LBS818" s="257"/>
      <c r="LBT818" s="257"/>
      <c r="LBU818" s="257"/>
      <c r="LBV818" s="257"/>
      <c r="LBW818" s="257"/>
      <c r="LBX818" s="257"/>
      <c r="LBY818" s="257"/>
      <c r="LBZ818" s="257"/>
      <c r="LCA818" s="257"/>
      <c r="LCB818" s="257"/>
      <c r="LCC818" s="257"/>
      <c r="LCD818" s="257"/>
      <c r="LCE818" s="257"/>
      <c r="LCF818" s="257"/>
      <c r="LCG818" s="257"/>
      <c r="LCH818" s="257"/>
      <c r="LCI818" s="257"/>
      <c r="LCJ818" s="257"/>
      <c r="LCK818" s="257"/>
      <c r="LCL818" s="257"/>
      <c r="LCM818" s="257"/>
      <c r="LCN818" s="257"/>
      <c r="LCO818" s="257"/>
      <c r="LCP818" s="257"/>
      <c r="LCQ818" s="257"/>
      <c r="LCR818" s="257"/>
      <c r="LCS818" s="257"/>
      <c r="LCT818" s="257"/>
      <c r="LCU818" s="257"/>
      <c r="LCV818" s="257"/>
      <c r="LCW818" s="257"/>
      <c r="LCX818" s="257"/>
      <c r="LCY818" s="257"/>
      <c r="LCZ818" s="257"/>
      <c r="LDA818" s="257"/>
      <c r="LDB818" s="257"/>
      <c r="LDC818" s="257"/>
      <c r="LDD818" s="257"/>
      <c r="LDE818" s="257"/>
      <c r="LDF818" s="257"/>
      <c r="LDG818" s="257"/>
      <c r="LDH818" s="257"/>
      <c r="LDI818" s="257"/>
      <c r="LDJ818" s="257"/>
      <c r="LDK818" s="257"/>
      <c r="LDL818" s="257"/>
      <c r="LDM818" s="257"/>
      <c r="LDN818" s="257"/>
      <c r="LDO818" s="257"/>
      <c r="LDP818" s="257"/>
      <c r="LDQ818" s="257"/>
      <c r="LDR818" s="257"/>
      <c r="LDS818" s="257"/>
      <c r="LDT818" s="257"/>
      <c r="LDU818" s="257"/>
      <c r="LDV818" s="257"/>
      <c r="LDW818" s="257"/>
      <c r="LDX818" s="257"/>
      <c r="LDY818" s="257"/>
      <c r="LDZ818" s="257"/>
      <c r="LEA818" s="257"/>
      <c r="LEB818" s="257"/>
      <c r="LEC818" s="257"/>
      <c r="LED818" s="257"/>
      <c r="LEE818" s="257"/>
      <c r="LEF818" s="257"/>
      <c r="LEG818" s="257"/>
      <c r="LEH818" s="257"/>
      <c r="LEI818" s="257"/>
      <c r="LEJ818" s="257"/>
      <c r="LEK818" s="257"/>
      <c r="LEL818" s="257"/>
      <c r="LEM818" s="257"/>
      <c r="LEN818" s="257"/>
      <c r="LEO818" s="257"/>
      <c r="LEP818" s="257"/>
      <c r="LEQ818" s="257"/>
      <c r="LER818" s="257"/>
      <c r="LES818" s="257"/>
      <c r="LET818" s="257"/>
      <c r="LEU818" s="257"/>
      <c r="LEV818" s="257"/>
      <c r="LEW818" s="257"/>
      <c r="LEX818" s="257"/>
      <c r="LEY818" s="257"/>
      <c r="LEZ818" s="257"/>
      <c r="LFA818" s="257"/>
      <c r="LFB818" s="257"/>
      <c r="LFC818" s="257"/>
      <c r="LFD818" s="257"/>
      <c r="LFE818" s="257"/>
      <c r="LFF818" s="257"/>
      <c r="LFG818" s="257"/>
      <c r="LFH818" s="257"/>
      <c r="LFI818" s="257"/>
      <c r="LFJ818" s="257"/>
      <c r="LFK818" s="257"/>
      <c r="LFL818" s="257"/>
      <c r="LFM818" s="257"/>
      <c r="LFN818" s="257"/>
      <c r="LFO818" s="257"/>
      <c r="LFP818" s="257"/>
      <c r="LFQ818" s="257"/>
      <c r="LFR818" s="257"/>
      <c r="LFS818" s="257"/>
      <c r="LFT818" s="257"/>
      <c r="LFU818" s="257"/>
      <c r="LFV818" s="257"/>
      <c r="LFW818" s="257"/>
      <c r="LFX818" s="257"/>
      <c r="LFY818" s="257"/>
      <c r="LFZ818" s="257"/>
      <c r="LGA818" s="257"/>
      <c r="LGB818" s="257"/>
      <c r="LGC818" s="257"/>
      <c r="LGD818" s="257"/>
      <c r="LGE818" s="257"/>
      <c r="LGF818" s="257"/>
      <c r="LGG818" s="257"/>
      <c r="LGH818" s="257"/>
      <c r="LGI818" s="257"/>
      <c r="LGJ818" s="257"/>
      <c r="LGK818" s="257"/>
      <c r="LGL818" s="257"/>
      <c r="LGM818" s="257"/>
      <c r="LGN818" s="257"/>
      <c r="LGO818" s="257"/>
      <c r="LGP818" s="257"/>
      <c r="LGQ818" s="257"/>
      <c r="LGR818" s="257"/>
      <c r="LGS818" s="257"/>
      <c r="LGT818" s="257"/>
      <c r="LGU818" s="257"/>
      <c r="LGV818" s="257"/>
      <c r="LGW818" s="257"/>
      <c r="LGX818" s="257"/>
      <c r="LGY818" s="257"/>
      <c r="LGZ818" s="257"/>
      <c r="LHA818" s="257"/>
      <c r="LHB818" s="257"/>
      <c r="LHC818" s="257"/>
      <c r="LHD818" s="257"/>
      <c r="LHE818" s="257"/>
      <c r="LHF818" s="257"/>
      <c r="LHG818" s="257"/>
      <c r="LHH818" s="257"/>
      <c r="LHI818" s="257"/>
      <c r="LHJ818" s="257"/>
      <c r="LHK818" s="257"/>
      <c r="LHL818" s="257"/>
      <c r="LHM818" s="257"/>
      <c r="LHN818" s="257"/>
      <c r="LHO818" s="257"/>
      <c r="LHP818" s="257"/>
      <c r="LHQ818" s="257"/>
      <c r="LHR818" s="257"/>
      <c r="LHS818" s="257"/>
      <c r="LHT818" s="257"/>
      <c r="LHU818" s="257"/>
      <c r="LHV818" s="257"/>
      <c r="LHW818" s="257"/>
      <c r="LHX818" s="257"/>
      <c r="LHY818" s="257"/>
      <c r="LHZ818" s="257"/>
      <c r="LIA818" s="257"/>
      <c r="LIB818" s="257"/>
      <c r="LIC818" s="257"/>
      <c r="LID818" s="257"/>
      <c r="LIE818" s="257"/>
      <c r="LIF818" s="257"/>
      <c r="LIG818" s="257"/>
      <c r="LIH818" s="257"/>
      <c r="LII818" s="257"/>
      <c r="LIJ818" s="257"/>
      <c r="LIK818" s="257"/>
      <c r="LIL818" s="257"/>
      <c r="LIM818" s="257"/>
      <c r="LIN818" s="257"/>
      <c r="LIO818" s="257"/>
      <c r="LIP818" s="257"/>
      <c r="LIQ818" s="257"/>
      <c r="LIR818" s="257"/>
      <c r="LIS818" s="257"/>
      <c r="LIT818" s="257"/>
      <c r="LIU818" s="257"/>
      <c r="LIV818" s="257"/>
      <c r="LIW818" s="257"/>
      <c r="LIX818" s="257"/>
      <c r="LIY818" s="257"/>
      <c r="LIZ818" s="257"/>
      <c r="LJA818" s="257"/>
      <c r="LJB818" s="257"/>
      <c r="LJC818" s="257"/>
      <c r="LJD818" s="257"/>
      <c r="LJE818" s="257"/>
      <c r="LJF818" s="257"/>
      <c r="LJG818" s="257"/>
      <c r="LJH818" s="257"/>
      <c r="LJI818" s="257"/>
      <c r="LJJ818" s="257"/>
      <c r="LJK818" s="257"/>
      <c r="LJL818" s="257"/>
      <c r="LJM818" s="257"/>
      <c r="LJN818" s="257"/>
      <c r="LJO818" s="257"/>
      <c r="LJP818" s="257"/>
      <c r="LJQ818" s="257"/>
      <c r="LJR818" s="257"/>
      <c r="LJS818" s="257"/>
      <c r="LJT818" s="257"/>
      <c r="LJU818" s="257"/>
      <c r="LJV818" s="257"/>
      <c r="LJW818" s="257"/>
      <c r="LJX818" s="257"/>
      <c r="LJY818" s="257"/>
      <c r="LJZ818" s="257"/>
      <c r="LKA818" s="257"/>
      <c r="LKB818" s="257"/>
      <c r="LKC818" s="257"/>
      <c r="LKD818" s="257"/>
      <c r="LKE818" s="257"/>
      <c r="LKF818" s="257"/>
      <c r="LKG818" s="257"/>
      <c r="LKH818" s="257"/>
      <c r="LKI818" s="257"/>
      <c r="LKJ818" s="257"/>
      <c r="LKK818" s="257"/>
      <c r="LKL818" s="257"/>
      <c r="LKM818" s="257"/>
      <c r="LKN818" s="257"/>
      <c r="LKO818" s="257"/>
      <c r="LKP818" s="257"/>
      <c r="LKQ818" s="257"/>
      <c r="LKR818" s="257"/>
      <c r="LKS818" s="257"/>
      <c r="LKT818" s="257"/>
      <c r="LKU818" s="257"/>
      <c r="LKV818" s="257"/>
      <c r="LKW818" s="257"/>
      <c r="LKX818" s="257"/>
      <c r="LKY818" s="257"/>
      <c r="LKZ818" s="257"/>
      <c r="LLA818" s="257"/>
      <c r="LLB818" s="257"/>
      <c r="LLC818" s="257"/>
      <c r="LLD818" s="257"/>
      <c r="LLE818" s="257"/>
      <c r="LLF818" s="257"/>
      <c r="LLG818" s="257"/>
      <c r="LLH818" s="257"/>
      <c r="LLI818" s="257"/>
      <c r="LLJ818" s="257"/>
      <c r="LLK818" s="257"/>
      <c r="LLL818" s="257"/>
      <c r="LLM818" s="257"/>
      <c r="LLN818" s="257"/>
      <c r="LLO818" s="257"/>
      <c r="LLP818" s="257"/>
      <c r="LLQ818" s="257"/>
      <c r="LLR818" s="257"/>
      <c r="LLS818" s="257"/>
      <c r="LLT818" s="257"/>
      <c r="LLU818" s="257"/>
      <c r="LLV818" s="257"/>
      <c r="LLW818" s="257"/>
      <c r="LLX818" s="257"/>
      <c r="LLY818" s="257"/>
      <c r="LLZ818" s="257"/>
      <c r="LMA818" s="257"/>
      <c r="LMB818" s="257"/>
      <c r="LMC818" s="257"/>
      <c r="LMD818" s="257"/>
      <c r="LME818" s="257"/>
      <c r="LMF818" s="257"/>
      <c r="LMG818" s="257"/>
      <c r="LMH818" s="257"/>
      <c r="LMI818" s="257"/>
      <c r="LMJ818" s="257"/>
      <c r="LMK818" s="257"/>
      <c r="LML818" s="257"/>
      <c r="LMM818" s="257"/>
      <c r="LMN818" s="257"/>
      <c r="LMO818" s="257"/>
      <c r="LMP818" s="257"/>
      <c r="LMQ818" s="257"/>
      <c r="LMR818" s="257"/>
      <c r="LMS818" s="257"/>
      <c r="LMT818" s="257"/>
      <c r="LMU818" s="257"/>
      <c r="LMV818" s="257"/>
      <c r="LMW818" s="257"/>
      <c r="LMX818" s="257"/>
      <c r="LMY818" s="257"/>
      <c r="LMZ818" s="257"/>
      <c r="LNA818" s="257"/>
      <c r="LNB818" s="257"/>
      <c r="LNC818" s="257"/>
      <c r="LND818" s="257"/>
      <c r="LNE818" s="257"/>
      <c r="LNF818" s="257"/>
      <c r="LNG818" s="257"/>
      <c r="LNH818" s="257"/>
      <c r="LNI818" s="257"/>
      <c r="LNJ818" s="257"/>
      <c r="LNK818" s="257"/>
      <c r="LNL818" s="257"/>
      <c r="LNM818" s="257"/>
      <c r="LNN818" s="257"/>
      <c r="LNO818" s="257"/>
      <c r="LNP818" s="257"/>
      <c r="LNQ818" s="257"/>
      <c r="LNR818" s="257"/>
      <c r="LNS818" s="257"/>
      <c r="LNT818" s="257"/>
      <c r="LNU818" s="257"/>
      <c r="LNV818" s="257"/>
      <c r="LNW818" s="257"/>
      <c r="LNX818" s="257"/>
      <c r="LNY818" s="257"/>
      <c r="LNZ818" s="257"/>
      <c r="LOA818" s="257"/>
      <c r="LOB818" s="257"/>
      <c r="LOC818" s="257"/>
      <c r="LOD818" s="257"/>
      <c r="LOE818" s="257"/>
      <c r="LOF818" s="257"/>
      <c r="LOG818" s="257"/>
      <c r="LOH818" s="257"/>
      <c r="LOI818" s="257"/>
      <c r="LOJ818" s="257"/>
      <c r="LOK818" s="257"/>
      <c r="LOL818" s="257"/>
      <c r="LOM818" s="257"/>
      <c r="LON818" s="257"/>
      <c r="LOO818" s="257"/>
      <c r="LOP818" s="257"/>
      <c r="LOQ818" s="257"/>
      <c r="LOR818" s="257"/>
      <c r="LOS818" s="257"/>
      <c r="LOT818" s="257"/>
      <c r="LOU818" s="257"/>
      <c r="LOV818" s="257"/>
      <c r="LOW818" s="257"/>
      <c r="LOX818" s="257"/>
      <c r="LOY818" s="257"/>
      <c r="LOZ818" s="257"/>
      <c r="LPA818" s="257"/>
      <c r="LPB818" s="257"/>
      <c r="LPC818" s="257"/>
      <c r="LPD818" s="257"/>
      <c r="LPE818" s="257"/>
      <c r="LPF818" s="257"/>
      <c r="LPG818" s="257"/>
      <c r="LPH818" s="257"/>
      <c r="LPI818" s="257"/>
      <c r="LPJ818" s="257"/>
      <c r="LPK818" s="257"/>
      <c r="LPL818" s="257"/>
      <c r="LPM818" s="257"/>
      <c r="LPN818" s="257"/>
      <c r="LPO818" s="257"/>
      <c r="LPP818" s="257"/>
      <c r="LPQ818" s="257"/>
      <c r="LPR818" s="257"/>
      <c r="LPS818" s="257"/>
      <c r="LPT818" s="257"/>
      <c r="LPU818" s="257"/>
      <c r="LPV818" s="257"/>
      <c r="LPW818" s="257"/>
      <c r="LPX818" s="257"/>
      <c r="LPY818" s="257"/>
      <c r="LPZ818" s="257"/>
      <c r="LQA818" s="257"/>
      <c r="LQB818" s="257"/>
      <c r="LQC818" s="257"/>
      <c r="LQD818" s="257"/>
      <c r="LQE818" s="257"/>
      <c r="LQF818" s="257"/>
      <c r="LQG818" s="257"/>
      <c r="LQH818" s="257"/>
      <c r="LQI818" s="257"/>
      <c r="LQJ818" s="257"/>
      <c r="LQK818" s="257"/>
      <c r="LQL818" s="257"/>
      <c r="LQM818" s="257"/>
      <c r="LQN818" s="257"/>
      <c r="LQO818" s="257"/>
      <c r="LQP818" s="257"/>
      <c r="LQQ818" s="257"/>
      <c r="LQR818" s="257"/>
      <c r="LQS818" s="257"/>
      <c r="LQT818" s="257"/>
      <c r="LQU818" s="257"/>
      <c r="LQV818" s="257"/>
      <c r="LQW818" s="257"/>
      <c r="LQX818" s="257"/>
      <c r="LQY818" s="257"/>
      <c r="LQZ818" s="257"/>
      <c r="LRA818" s="257"/>
      <c r="LRB818" s="257"/>
      <c r="LRC818" s="257"/>
      <c r="LRD818" s="257"/>
      <c r="LRE818" s="257"/>
      <c r="LRF818" s="257"/>
      <c r="LRG818" s="257"/>
      <c r="LRH818" s="257"/>
      <c r="LRI818" s="257"/>
      <c r="LRJ818" s="257"/>
      <c r="LRK818" s="257"/>
      <c r="LRL818" s="257"/>
      <c r="LRM818" s="257"/>
      <c r="LRN818" s="257"/>
      <c r="LRO818" s="257"/>
      <c r="LRP818" s="257"/>
      <c r="LRQ818" s="257"/>
      <c r="LRR818" s="257"/>
      <c r="LRS818" s="257"/>
      <c r="LRT818" s="257"/>
      <c r="LRU818" s="257"/>
      <c r="LRV818" s="257"/>
      <c r="LRW818" s="257"/>
      <c r="LRX818" s="257"/>
      <c r="LRY818" s="257"/>
      <c r="LRZ818" s="257"/>
      <c r="LSA818" s="257"/>
      <c r="LSB818" s="257"/>
      <c r="LSC818" s="257"/>
      <c r="LSD818" s="257"/>
      <c r="LSE818" s="257"/>
      <c r="LSF818" s="257"/>
      <c r="LSG818" s="257"/>
      <c r="LSH818" s="257"/>
      <c r="LSI818" s="257"/>
      <c r="LSJ818" s="257"/>
      <c r="LSK818" s="257"/>
      <c r="LSL818" s="257"/>
      <c r="LSM818" s="257"/>
      <c r="LSN818" s="257"/>
      <c r="LSO818" s="257"/>
      <c r="LSP818" s="257"/>
      <c r="LSQ818" s="257"/>
      <c r="LSR818" s="257"/>
      <c r="LSS818" s="257"/>
      <c r="LST818" s="257"/>
      <c r="LSU818" s="257"/>
      <c r="LSV818" s="257"/>
      <c r="LSW818" s="257"/>
      <c r="LSX818" s="257"/>
      <c r="LSY818" s="257"/>
      <c r="LSZ818" s="257"/>
      <c r="LTA818" s="257"/>
      <c r="LTB818" s="257"/>
      <c r="LTC818" s="257"/>
      <c r="LTD818" s="257"/>
      <c r="LTE818" s="257"/>
      <c r="LTF818" s="257"/>
      <c r="LTG818" s="257"/>
      <c r="LTH818" s="257"/>
      <c r="LTI818" s="257"/>
      <c r="LTJ818" s="257"/>
      <c r="LTK818" s="257"/>
      <c r="LTL818" s="257"/>
      <c r="LTM818" s="257"/>
      <c r="LTN818" s="257"/>
      <c r="LTO818" s="257"/>
      <c r="LTP818" s="257"/>
      <c r="LTQ818" s="257"/>
      <c r="LTR818" s="257"/>
      <c r="LTS818" s="257"/>
      <c r="LTT818" s="257"/>
      <c r="LTU818" s="257"/>
      <c r="LTV818" s="257"/>
      <c r="LTW818" s="257"/>
      <c r="LTX818" s="257"/>
      <c r="LTY818" s="257"/>
      <c r="LTZ818" s="257"/>
      <c r="LUA818" s="257"/>
      <c r="LUB818" s="257"/>
      <c r="LUC818" s="257"/>
      <c r="LUD818" s="257"/>
      <c r="LUE818" s="257"/>
      <c r="LUF818" s="257"/>
      <c r="LUG818" s="257"/>
      <c r="LUH818" s="257"/>
      <c r="LUI818" s="257"/>
      <c r="LUJ818" s="257"/>
      <c r="LUK818" s="257"/>
      <c r="LUL818" s="257"/>
      <c r="LUM818" s="257"/>
      <c r="LUN818" s="257"/>
      <c r="LUO818" s="257"/>
      <c r="LUP818" s="257"/>
      <c r="LUQ818" s="257"/>
      <c r="LUR818" s="257"/>
      <c r="LUS818" s="257"/>
      <c r="LUT818" s="257"/>
      <c r="LUU818" s="257"/>
      <c r="LUV818" s="257"/>
      <c r="LUW818" s="257"/>
      <c r="LUX818" s="257"/>
      <c r="LUY818" s="257"/>
      <c r="LUZ818" s="257"/>
      <c r="LVA818" s="257"/>
      <c r="LVB818" s="257"/>
      <c r="LVC818" s="257"/>
      <c r="LVD818" s="257"/>
      <c r="LVE818" s="257"/>
      <c r="LVF818" s="257"/>
      <c r="LVG818" s="257"/>
      <c r="LVH818" s="257"/>
      <c r="LVI818" s="257"/>
      <c r="LVJ818" s="257"/>
      <c r="LVK818" s="257"/>
      <c r="LVL818" s="257"/>
      <c r="LVM818" s="257"/>
      <c r="LVN818" s="257"/>
      <c r="LVO818" s="257"/>
      <c r="LVP818" s="257"/>
      <c r="LVQ818" s="257"/>
      <c r="LVR818" s="257"/>
      <c r="LVS818" s="257"/>
      <c r="LVT818" s="257"/>
      <c r="LVU818" s="257"/>
      <c r="LVV818" s="257"/>
      <c r="LVW818" s="257"/>
      <c r="LVX818" s="257"/>
      <c r="LVY818" s="257"/>
      <c r="LVZ818" s="257"/>
      <c r="LWA818" s="257"/>
      <c r="LWB818" s="257"/>
      <c r="LWC818" s="257"/>
      <c r="LWD818" s="257"/>
      <c r="LWE818" s="257"/>
      <c r="LWF818" s="257"/>
      <c r="LWG818" s="257"/>
      <c r="LWH818" s="257"/>
      <c r="LWI818" s="257"/>
      <c r="LWJ818" s="257"/>
      <c r="LWK818" s="257"/>
      <c r="LWL818" s="257"/>
      <c r="LWM818" s="257"/>
      <c r="LWN818" s="257"/>
      <c r="LWO818" s="257"/>
      <c r="LWP818" s="257"/>
      <c r="LWQ818" s="257"/>
      <c r="LWR818" s="257"/>
      <c r="LWS818" s="257"/>
      <c r="LWT818" s="257"/>
      <c r="LWU818" s="257"/>
      <c r="LWV818" s="257"/>
      <c r="LWW818" s="257"/>
      <c r="LWX818" s="257"/>
      <c r="LWY818" s="257"/>
      <c r="LWZ818" s="257"/>
      <c r="LXA818" s="257"/>
      <c r="LXB818" s="257"/>
      <c r="LXC818" s="257"/>
      <c r="LXD818" s="257"/>
      <c r="LXE818" s="257"/>
      <c r="LXF818" s="257"/>
      <c r="LXG818" s="257"/>
      <c r="LXH818" s="257"/>
      <c r="LXI818" s="257"/>
      <c r="LXJ818" s="257"/>
      <c r="LXK818" s="257"/>
      <c r="LXL818" s="257"/>
      <c r="LXM818" s="257"/>
      <c r="LXN818" s="257"/>
      <c r="LXO818" s="257"/>
      <c r="LXP818" s="257"/>
      <c r="LXQ818" s="257"/>
      <c r="LXR818" s="257"/>
      <c r="LXS818" s="257"/>
      <c r="LXT818" s="257"/>
      <c r="LXU818" s="257"/>
      <c r="LXV818" s="257"/>
      <c r="LXW818" s="257"/>
      <c r="LXX818" s="257"/>
      <c r="LXY818" s="257"/>
      <c r="LXZ818" s="257"/>
      <c r="LYA818" s="257"/>
      <c r="LYB818" s="257"/>
      <c r="LYC818" s="257"/>
      <c r="LYD818" s="257"/>
      <c r="LYE818" s="257"/>
      <c r="LYF818" s="257"/>
      <c r="LYG818" s="257"/>
      <c r="LYH818" s="257"/>
      <c r="LYI818" s="257"/>
      <c r="LYJ818" s="257"/>
      <c r="LYK818" s="257"/>
      <c r="LYL818" s="257"/>
      <c r="LYM818" s="257"/>
      <c r="LYN818" s="257"/>
      <c r="LYO818" s="257"/>
      <c r="LYP818" s="257"/>
      <c r="LYQ818" s="257"/>
      <c r="LYR818" s="257"/>
      <c r="LYS818" s="257"/>
      <c r="LYT818" s="257"/>
      <c r="LYU818" s="257"/>
      <c r="LYV818" s="257"/>
      <c r="LYW818" s="257"/>
      <c r="LYX818" s="257"/>
      <c r="LYY818" s="257"/>
      <c r="LYZ818" s="257"/>
      <c r="LZA818" s="257"/>
      <c r="LZB818" s="257"/>
      <c r="LZC818" s="257"/>
      <c r="LZD818" s="257"/>
      <c r="LZE818" s="257"/>
      <c r="LZF818" s="257"/>
      <c r="LZG818" s="257"/>
      <c r="LZH818" s="257"/>
      <c r="LZI818" s="257"/>
      <c r="LZJ818" s="257"/>
      <c r="LZK818" s="257"/>
      <c r="LZL818" s="257"/>
      <c r="LZM818" s="257"/>
      <c r="LZN818" s="257"/>
      <c r="LZO818" s="257"/>
      <c r="LZP818" s="257"/>
      <c r="LZQ818" s="257"/>
      <c r="LZR818" s="257"/>
      <c r="LZS818" s="257"/>
      <c r="LZT818" s="257"/>
      <c r="LZU818" s="257"/>
      <c r="LZV818" s="257"/>
      <c r="LZW818" s="257"/>
      <c r="LZX818" s="257"/>
      <c r="LZY818" s="257"/>
      <c r="LZZ818" s="257"/>
      <c r="MAA818" s="257"/>
      <c r="MAB818" s="257"/>
      <c r="MAC818" s="257"/>
      <c r="MAD818" s="257"/>
      <c r="MAE818" s="257"/>
      <c r="MAF818" s="257"/>
      <c r="MAG818" s="257"/>
      <c r="MAH818" s="257"/>
      <c r="MAI818" s="257"/>
      <c r="MAJ818" s="257"/>
      <c r="MAK818" s="257"/>
      <c r="MAL818" s="257"/>
      <c r="MAM818" s="257"/>
      <c r="MAN818" s="257"/>
      <c r="MAO818" s="257"/>
      <c r="MAP818" s="257"/>
      <c r="MAQ818" s="257"/>
      <c r="MAR818" s="257"/>
      <c r="MAS818" s="257"/>
      <c r="MAT818" s="257"/>
      <c r="MAU818" s="257"/>
      <c r="MAV818" s="257"/>
      <c r="MAW818" s="257"/>
      <c r="MAX818" s="257"/>
      <c r="MAY818" s="257"/>
      <c r="MAZ818" s="257"/>
      <c r="MBA818" s="257"/>
      <c r="MBB818" s="257"/>
      <c r="MBC818" s="257"/>
      <c r="MBD818" s="257"/>
      <c r="MBE818" s="257"/>
      <c r="MBF818" s="257"/>
      <c r="MBG818" s="257"/>
      <c r="MBH818" s="257"/>
      <c r="MBI818" s="257"/>
      <c r="MBJ818" s="257"/>
      <c r="MBK818" s="257"/>
      <c r="MBL818" s="257"/>
      <c r="MBM818" s="257"/>
      <c r="MBN818" s="257"/>
      <c r="MBO818" s="257"/>
      <c r="MBP818" s="257"/>
      <c r="MBQ818" s="257"/>
      <c r="MBR818" s="257"/>
      <c r="MBS818" s="257"/>
      <c r="MBT818" s="257"/>
      <c r="MBU818" s="257"/>
      <c r="MBV818" s="257"/>
      <c r="MBW818" s="257"/>
      <c r="MBX818" s="257"/>
      <c r="MBY818" s="257"/>
      <c r="MBZ818" s="257"/>
      <c r="MCA818" s="257"/>
      <c r="MCB818" s="257"/>
      <c r="MCC818" s="257"/>
      <c r="MCD818" s="257"/>
      <c r="MCE818" s="257"/>
      <c r="MCF818" s="257"/>
      <c r="MCG818" s="257"/>
      <c r="MCH818" s="257"/>
      <c r="MCI818" s="257"/>
      <c r="MCJ818" s="257"/>
      <c r="MCK818" s="257"/>
      <c r="MCL818" s="257"/>
      <c r="MCM818" s="257"/>
      <c r="MCN818" s="257"/>
      <c r="MCO818" s="257"/>
      <c r="MCP818" s="257"/>
      <c r="MCQ818" s="257"/>
      <c r="MCR818" s="257"/>
      <c r="MCS818" s="257"/>
      <c r="MCT818" s="257"/>
      <c r="MCU818" s="257"/>
      <c r="MCV818" s="257"/>
      <c r="MCW818" s="257"/>
      <c r="MCX818" s="257"/>
      <c r="MCY818" s="257"/>
      <c r="MCZ818" s="257"/>
      <c r="MDA818" s="257"/>
      <c r="MDB818" s="257"/>
      <c r="MDC818" s="257"/>
      <c r="MDD818" s="257"/>
      <c r="MDE818" s="257"/>
      <c r="MDF818" s="257"/>
      <c r="MDG818" s="257"/>
      <c r="MDH818" s="257"/>
      <c r="MDI818" s="257"/>
      <c r="MDJ818" s="257"/>
      <c r="MDK818" s="257"/>
      <c r="MDL818" s="257"/>
      <c r="MDM818" s="257"/>
      <c r="MDN818" s="257"/>
      <c r="MDO818" s="257"/>
      <c r="MDP818" s="257"/>
      <c r="MDQ818" s="257"/>
      <c r="MDR818" s="257"/>
      <c r="MDS818" s="257"/>
      <c r="MDT818" s="257"/>
      <c r="MDU818" s="257"/>
      <c r="MDV818" s="257"/>
      <c r="MDW818" s="257"/>
      <c r="MDX818" s="257"/>
      <c r="MDY818" s="257"/>
      <c r="MDZ818" s="257"/>
      <c r="MEA818" s="257"/>
      <c r="MEB818" s="257"/>
      <c r="MEC818" s="257"/>
      <c r="MED818" s="257"/>
      <c r="MEE818" s="257"/>
      <c r="MEF818" s="257"/>
      <c r="MEG818" s="257"/>
      <c r="MEH818" s="257"/>
      <c r="MEI818" s="257"/>
      <c r="MEJ818" s="257"/>
      <c r="MEK818" s="257"/>
      <c r="MEL818" s="257"/>
      <c r="MEM818" s="257"/>
      <c r="MEN818" s="257"/>
      <c r="MEO818" s="257"/>
      <c r="MEP818" s="257"/>
      <c r="MEQ818" s="257"/>
      <c r="MER818" s="257"/>
      <c r="MES818" s="257"/>
      <c r="MET818" s="257"/>
      <c r="MEU818" s="257"/>
      <c r="MEV818" s="257"/>
      <c r="MEW818" s="257"/>
      <c r="MEX818" s="257"/>
      <c r="MEY818" s="257"/>
      <c r="MEZ818" s="257"/>
      <c r="MFA818" s="257"/>
      <c r="MFB818" s="257"/>
      <c r="MFC818" s="257"/>
      <c r="MFD818" s="257"/>
      <c r="MFE818" s="257"/>
      <c r="MFF818" s="257"/>
      <c r="MFG818" s="257"/>
      <c r="MFH818" s="257"/>
      <c r="MFI818" s="257"/>
      <c r="MFJ818" s="257"/>
      <c r="MFK818" s="257"/>
      <c r="MFL818" s="257"/>
      <c r="MFM818" s="257"/>
      <c r="MFN818" s="257"/>
      <c r="MFO818" s="257"/>
      <c r="MFP818" s="257"/>
      <c r="MFQ818" s="257"/>
      <c r="MFR818" s="257"/>
      <c r="MFS818" s="257"/>
      <c r="MFT818" s="257"/>
      <c r="MFU818" s="257"/>
      <c r="MFV818" s="257"/>
      <c r="MFW818" s="257"/>
      <c r="MFX818" s="257"/>
      <c r="MFY818" s="257"/>
      <c r="MFZ818" s="257"/>
      <c r="MGA818" s="257"/>
      <c r="MGB818" s="257"/>
      <c r="MGC818" s="257"/>
      <c r="MGD818" s="257"/>
      <c r="MGE818" s="257"/>
      <c r="MGF818" s="257"/>
      <c r="MGG818" s="257"/>
      <c r="MGH818" s="257"/>
      <c r="MGI818" s="257"/>
      <c r="MGJ818" s="257"/>
      <c r="MGK818" s="257"/>
      <c r="MGL818" s="257"/>
      <c r="MGM818" s="257"/>
      <c r="MGN818" s="257"/>
      <c r="MGO818" s="257"/>
      <c r="MGP818" s="257"/>
      <c r="MGQ818" s="257"/>
      <c r="MGR818" s="257"/>
      <c r="MGS818" s="257"/>
      <c r="MGT818" s="257"/>
      <c r="MGU818" s="257"/>
      <c r="MGV818" s="257"/>
      <c r="MGW818" s="257"/>
      <c r="MGX818" s="257"/>
      <c r="MGY818" s="257"/>
      <c r="MGZ818" s="257"/>
      <c r="MHA818" s="257"/>
      <c r="MHB818" s="257"/>
      <c r="MHC818" s="257"/>
      <c r="MHD818" s="257"/>
      <c r="MHE818" s="257"/>
      <c r="MHF818" s="257"/>
      <c r="MHG818" s="257"/>
      <c r="MHH818" s="257"/>
      <c r="MHI818" s="257"/>
      <c r="MHJ818" s="257"/>
      <c r="MHK818" s="257"/>
      <c r="MHL818" s="257"/>
      <c r="MHM818" s="257"/>
      <c r="MHN818" s="257"/>
      <c r="MHO818" s="257"/>
      <c r="MHP818" s="257"/>
      <c r="MHQ818" s="257"/>
      <c r="MHR818" s="257"/>
      <c r="MHS818" s="257"/>
      <c r="MHT818" s="257"/>
      <c r="MHU818" s="257"/>
      <c r="MHV818" s="257"/>
      <c r="MHW818" s="257"/>
      <c r="MHX818" s="257"/>
      <c r="MHY818" s="257"/>
      <c r="MHZ818" s="257"/>
      <c r="MIA818" s="257"/>
      <c r="MIB818" s="257"/>
      <c r="MIC818" s="257"/>
      <c r="MID818" s="257"/>
      <c r="MIE818" s="257"/>
      <c r="MIF818" s="257"/>
      <c r="MIG818" s="257"/>
      <c r="MIH818" s="257"/>
      <c r="MII818" s="257"/>
      <c r="MIJ818" s="257"/>
      <c r="MIK818" s="257"/>
      <c r="MIL818" s="257"/>
      <c r="MIM818" s="257"/>
      <c r="MIN818" s="257"/>
      <c r="MIO818" s="257"/>
      <c r="MIP818" s="257"/>
      <c r="MIQ818" s="257"/>
      <c r="MIR818" s="257"/>
      <c r="MIS818" s="257"/>
      <c r="MIT818" s="257"/>
      <c r="MIU818" s="257"/>
      <c r="MIV818" s="257"/>
      <c r="MIW818" s="257"/>
      <c r="MIX818" s="257"/>
      <c r="MIY818" s="257"/>
      <c r="MIZ818" s="257"/>
      <c r="MJA818" s="257"/>
      <c r="MJB818" s="257"/>
      <c r="MJC818" s="257"/>
      <c r="MJD818" s="257"/>
      <c r="MJE818" s="257"/>
      <c r="MJF818" s="257"/>
      <c r="MJG818" s="257"/>
      <c r="MJH818" s="257"/>
      <c r="MJI818" s="257"/>
      <c r="MJJ818" s="257"/>
      <c r="MJK818" s="257"/>
      <c r="MJL818" s="257"/>
      <c r="MJM818" s="257"/>
      <c r="MJN818" s="257"/>
      <c r="MJO818" s="257"/>
      <c r="MJP818" s="257"/>
      <c r="MJQ818" s="257"/>
      <c r="MJR818" s="257"/>
      <c r="MJS818" s="257"/>
      <c r="MJT818" s="257"/>
      <c r="MJU818" s="257"/>
      <c r="MJV818" s="257"/>
      <c r="MJW818" s="257"/>
      <c r="MJX818" s="257"/>
      <c r="MJY818" s="257"/>
      <c r="MJZ818" s="257"/>
      <c r="MKA818" s="257"/>
      <c r="MKB818" s="257"/>
      <c r="MKC818" s="257"/>
      <c r="MKD818" s="257"/>
      <c r="MKE818" s="257"/>
      <c r="MKF818" s="257"/>
      <c r="MKG818" s="257"/>
      <c r="MKH818" s="257"/>
      <c r="MKI818" s="257"/>
      <c r="MKJ818" s="257"/>
      <c r="MKK818" s="257"/>
      <c r="MKL818" s="257"/>
      <c r="MKM818" s="257"/>
      <c r="MKN818" s="257"/>
      <c r="MKO818" s="257"/>
      <c r="MKP818" s="257"/>
      <c r="MKQ818" s="257"/>
      <c r="MKR818" s="257"/>
      <c r="MKS818" s="257"/>
      <c r="MKT818" s="257"/>
      <c r="MKU818" s="257"/>
      <c r="MKV818" s="257"/>
      <c r="MKW818" s="257"/>
      <c r="MKX818" s="257"/>
      <c r="MKY818" s="257"/>
      <c r="MKZ818" s="257"/>
      <c r="MLA818" s="257"/>
      <c r="MLB818" s="257"/>
      <c r="MLC818" s="257"/>
      <c r="MLD818" s="257"/>
      <c r="MLE818" s="257"/>
      <c r="MLF818" s="257"/>
      <c r="MLG818" s="257"/>
      <c r="MLH818" s="257"/>
      <c r="MLI818" s="257"/>
      <c r="MLJ818" s="257"/>
      <c r="MLK818" s="257"/>
      <c r="MLL818" s="257"/>
      <c r="MLM818" s="257"/>
      <c r="MLN818" s="257"/>
      <c r="MLO818" s="257"/>
      <c r="MLP818" s="257"/>
      <c r="MLQ818" s="257"/>
      <c r="MLR818" s="257"/>
      <c r="MLS818" s="257"/>
      <c r="MLT818" s="257"/>
      <c r="MLU818" s="257"/>
      <c r="MLV818" s="257"/>
      <c r="MLW818" s="257"/>
      <c r="MLX818" s="257"/>
      <c r="MLY818" s="257"/>
      <c r="MLZ818" s="257"/>
      <c r="MMA818" s="257"/>
      <c r="MMB818" s="257"/>
      <c r="MMC818" s="257"/>
      <c r="MMD818" s="257"/>
      <c r="MME818" s="257"/>
      <c r="MMF818" s="257"/>
      <c r="MMG818" s="257"/>
      <c r="MMH818" s="257"/>
      <c r="MMI818" s="257"/>
      <c r="MMJ818" s="257"/>
      <c r="MMK818" s="257"/>
      <c r="MML818" s="257"/>
      <c r="MMM818" s="257"/>
      <c r="MMN818" s="257"/>
      <c r="MMO818" s="257"/>
      <c r="MMP818" s="257"/>
      <c r="MMQ818" s="257"/>
      <c r="MMR818" s="257"/>
      <c r="MMS818" s="257"/>
      <c r="MMT818" s="257"/>
      <c r="MMU818" s="257"/>
      <c r="MMV818" s="257"/>
      <c r="MMW818" s="257"/>
      <c r="MMX818" s="257"/>
      <c r="MMY818" s="257"/>
      <c r="MMZ818" s="257"/>
      <c r="MNA818" s="257"/>
      <c r="MNB818" s="257"/>
      <c r="MNC818" s="257"/>
      <c r="MND818" s="257"/>
      <c r="MNE818" s="257"/>
      <c r="MNF818" s="257"/>
      <c r="MNG818" s="257"/>
      <c r="MNH818" s="257"/>
      <c r="MNI818" s="257"/>
      <c r="MNJ818" s="257"/>
      <c r="MNK818" s="257"/>
      <c r="MNL818" s="257"/>
      <c r="MNM818" s="257"/>
      <c r="MNN818" s="257"/>
      <c r="MNO818" s="257"/>
      <c r="MNP818" s="257"/>
      <c r="MNQ818" s="257"/>
      <c r="MNR818" s="257"/>
      <c r="MNS818" s="257"/>
      <c r="MNT818" s="257"/>
      <c r="MNU818" s="257"/>
      <c r="MNV818" s="257"/>
      <c r="MNW818" s="257"/>
      <c r="MNX818" s="257"/>
      <c r="MNY818" s="257"/>
      <c r="MNZ818" s="257"/>
      <c r="MOA818" s="257"/>
      <c r="MOB818" s="257"/>
      <c r="MOC818" s="257"/>
      <c r="MOD818" s="257"/>
      <c r="MOE818" s="257"/>
      <c r="MOF818" s="257"/>
      <c r="MOG818" s="257"/>
      <c r="MOH818" s="257"/>
      <c r="MOI818" s="257"/>
      <c r="MOJ818" s="257"/>
      <c r="MOK818" s="257"/>
      <c r="MOL818" s="257"/>
      <c r="MOM818" s="257"/>
      <c r="MON818" s="257"/>
      <c r="MOO818" s="257"/>
      <c r="MOP818" s="257"/>
      <c r="MOQ818" s="257"/>
      <c r="MOR818" s="257"/>
      <c r="MOS818" s="257"/>
      <c r="MOT818" s="257"/>
      <c r="MOU818" s="257"/>
      <c r="MOV818" s="257"/>
      <c r="MOW818" s="257"/>
      <c r="MOX818" s="257"/>
      <c r="MOY818" s="257"/>
      <c r="MOZ818" s="257"/>
      <c r="MPA818" s="257"/>
      <c r="MPB818" s="257"/>
      <c r="MPC818" s="257"/>
      <c r="MPD818" s="257"/>
      <c r="MPE818" s="257"/>
      <c r="MPF818" s="257"/>
      <c r="MPG818" s="257"/>
      <c r="MPH818" s="257"/>
      <c r="MPI818" s="257"/>
      <c r="MPJ818" s="257"/>
      <c r="MPK818" s="257"/>
      <c r="MPL818" s="257"/>
      <c r="MPM818" s="257"/>
      <c r="MPN818" s="257"/>
      <c r="MPO818" s="257"/>
      <c r="MPP818" s="257"/>
      <c r="MPQ818" s="257"/>
      <c r="MPR818" s="257"/>
      <c r="MPS818" s="257"/>
      <c r="MPT818" s="257"/>
      <c r="MPU818" s="257"/>
      <c r="MPV818" s="257"/>
      <c r="MPW818" s="257"/>
      <c r="MPX818" s="257"/>
      <c r="MPY818" s="257"/>
      <c r="MPZ818" s="257"/>
      <c r="MQA818" s="257"/>
      <c r="MQB818" s="257"/>
      <c r="MQC818" s="257"/>
      <c r="MQD818" s="257"/>
      <c r="MQE818" s="257"/>
      <c r="MQF818" s="257"/>
      <c r="MQG818" s="257"/>
      <c r="MQH818" s="257"/>
      <c r="MQI818" s="257"/>
      <c r="MQJ818" s="257"/>
      <c r="MQK818" s="257"/>
      <c r="MQL818" s="257"/>
      <c r="MQM818" s="257"/>
      <c r="MQN818" s="257"/>
      <c r="MQO818" s="257"/>
      <c r="MQP818" s="257"/>
      <c r="MQQ818" s="257"/>
      <c r="MQR818" s="257"/>
      <c r="MQS818" s="257"/>
      <c r="MQT818" s="257"/>
      <c r="MQU818" s="257"/>
      <c r="MQV818" s="257"/>
      <c r="MQW818" s="257"/>
      <c r="MQX818" s="257"/>
      <c r="MQY818" s="257"/>
      <c r="MQZ818" s="257"/>
      <c r="MRA818" s="257"/>
      <c r="MRB818" s="257"/>
      <c r="MRC818" s="257"/>
      <c r="MRD818" s="257"/>
      <c r="MRE818" s="257"/>
      <c r="MRF818" s="257"/>
      <c r="MRG818" s="257"/>
      <c r="MRH818" s="257"/>
      <c r="MRI818" s="257"/>
      <c r="MRJ818" s="257"/>
      <c r="MRK818" s="257"/>
      <c r="MRL818" s="257"/>
      <c r="MRM818" s="257"/>
      <c r="MRN818" s="257"/>
      <c r="MRO818" s="257"/>
      <c r="MRP818" s="257"/>
      <c r="MRQ818" s="257"/>
      <c r="MRR818" s="257"/>
      <c r="MRS818" s="257"/>
      <c r="MRT818" s="257"/>
      <c r="MRU818" s="257"/>
      <c r="MRV818" s="257"/>
      <c r="MRW818" s="257"/>
      <c r="MRX818" s="257"/>
      <c r="MRY818" s="257"/>
      <c r="MRZ818" s="257"/>
      <c r="MSA818" s="257"/>
      <c r="MSB818" s="257"/>
      <c r="MSC818" s="257"/>
      <c r="MSD818" s="257"/>
      <c r="MSE818" s="257"/>
      <c r="MSF818" s="257"/>
      <c r="MSG818" s="257"/>
      <c r="MSH818" s="257"/>
      <c r="MSI818" s="257"/>
      <c r="MSJ818" s="257"/>
      <c r="MSK818" s="257"/>
      <c r="MSL818" s="257"/>
      <c r="MSM818" s="257"/>
      <c r="MSN818" s="257"/>
      <c r="MSO818" s="257"/>
      <c r="MSP818" s="257"/>
      <c r="MSQ818" s="257"/>
      <c r="MSR818" s="257"/>
      <c r="MSS818" s="257"/>
      <c r="MST818" s="257"/>
      <c r="MSU818" s="257"/>
      <c r="MSV818" s="257"/>
      <c r="MSW818" s="257"/>
      <c r="MSX818" s="257"/>
      <c r="MSY818" s="257"/>
      <c r="MSZ818" s="257"/>
      <c r="MTA818" s="257"/>
      <c r="MTB818" s="257"/>
      <c r="MTC818" s="257"/>
      <c r="MTD818" s="257"/>
      <c r="MTE818" s="257"/>
      <c r="MTF818" s="257"/>
      <c r="MTG818" s="257"/>
      <c r="MTH818" s="257"/>
      <c r="MTI818" s="257"/>
      <c r="MTJ818" s="257"/>
      <c r="MTK818" s="257"/>
      <c r="MTL818" s="257"/>
      <c r="MTM818" s="257"/>
      <c r="MTN818" s="257"/>
      <c r="MTO818" s="257"/>
      <c r="MTP818" s="257"/>
      <c r="MTQ818" s="257"/>
      <c r="MTR818" s="257"/>
      <c r="MTS818" s="257"/>
      <c r="MTT818" s="257"/>
      <c r="MTU818" s="257"/>
      <c r="MTV818" s="257"/>
      <c r="MTW818" s="257"/>
      <c r="MTX818" s="257"/>
      <c r="MTY818" s="257"/>
      <c r="MTZ818" s="257"/>
      <c r="MUA818" s="257"/>
      <c r="MUB818" s="257"/>
      <c r="MUC818" s="257"/>
      <c r="MUD818" s="257"/>
      <c r="MUE818" s="257"/>
      <c r="MUF818" s="257"/>
      <c r="MUG818" s="257"/>
      <c r="MUH818" s="257"/>
      <c r="MUI818" s="257"/>
      <c r="MUJ818" s="257"/>
      <c r="MUK818" s="257"/>
      <c r="MUL818" s="257"/>
      <c r="MUM818" s="257"/>
      <c r="MUN818" s="257"/>
      <c r="MUO818" s="257"/>
      <c r="MUP818" s="257"/>
      <c r="MUQ818" s="257"/>
      <c r="MUR818" s="257"/>
      <c r="MUS818" s="257"/>
      <c r="MUT818" s="257"/>
      <c r="MUU818" s="257"/>
      <c r="MUV818" s="257"/>
      <c r="MUW818" s="257"/>
      <c r="MUX818" s="257"/>
      <c r="MUY818" s="257"/>
      <c r="MUZ818" s="257"/>
      <c r="MVA818" s="257"/>
      <c r="MVB818" s="257"/>
      <c r="MVC818" s="257"/>
      <c r="MVD818" s="257"/>
      <c r="MVE818" s="257"/>
      <c r="MVF818" s="257"/>
      <c r="MVG818" s="257"/>
      <c r="MVH818" s="257"/>
      <c r="MVI818" s="257"/>
      <c r="MVJ818" s="257"/>
      <c r="MVK818" s="257"/>
      <c r="MVL818" s="257"/>
      <c r="MVM818" s="257"/>
      <c r="MVN818" s="257"/>
      <c r="MVO818" s="257"/>
      <c r="MVP818" s="257"/>
      <c r="MVQ818" s="257"/>
      <c r="MVR818" s="257"/>
      <c r="MVS818" s="257"/>
      <c r="MVT818" s="257"/>
      <c r="MVU818" s="257"/>
      <c r="MVV818" s="257"/>
      <c r="MVW818" s="257"/>
      <c r="MVX818" s="257"/>
      <c r="MVY818" s="257"/>
      <c r="MVZ818" s="257"/>
      <c r="MWA818" s="257"/>
      <c r="MWB818" s="257"/>
      <c r="MWC818" s="257"/>
      <c r="MWD818" s="257"/>
      <c r="MWE818" s="257"/>
      <c r="MWF818" s="257"/>
      <c r="MWG818" s="257"/>
      <c r="MWH818" s="257"/>
      <c r="MWI818" s="257"/>
      <c r="MWJ818" s="257"/>
      <c r="MWK818" s="257"/>
      <c r="MWL818" s="257"/>
      <c r="MWM818" s="257"/>
      <c r="MWN818" s="257"/>
      <c r="MWO818" s="257"/>
      <c r="MWP818" s="257"/>
      <c r="MWQ818" s="257"/>
      <c r="MWR818" s="257"/>
      <c r="MWS818" s="257"/>
      <c r="MWT818" s="257"/>
      <c r="MWU818" s="257"/>
      <c r="MWV818" s="257"/>
      <c r="MWW818" s="257"/>
      <c r="MWX818" s="257"/>
      <c r="MWY818" s="257"/>
      <c r="MWZ818" s="257"/>
      <c r="MXA818" s="257"/>
      <c r="MXB818" s="257"/>
      <c r="MXC818" s="257"/>
      <c r="MXD818" s="257"/>
      <c r="MXE818" s="257"/>
      <c r="MXF818" s="257"/>
      <c r="MXG818" s="257"/>
      <c r="MXH818" s="257"/>
      <c r="MXI818" s="257"/>
      <c r="MXJ818" s="257"/>
      <c r="MXK818" s="257"/>
      <c r="MXL818" s="257"/>
      <c r="MXM818" s="257"/>
      <c r="MXN818" s="257"/>
      <c r="MXO818" s="257"/>
      <c r="MXP818" s="257"/>
      <c r="MXQ818" s="257"/>
      <c r="MXR818" s="257"/>
      <c r="MXS818" s="257"/>
      <c r="MXT818" s="257"/>
      <c r="MXU818" s="257"/>
      <c r="MXV818" s="257"/>
      <c r="MXW818" s="257"/>
      <c r="MXX818" s="257"/>
      <c r="MXY818" s="257"/>
      <c r="MXZ818" s="257"/>
      <c r="MYA818" s="257"/>
      <c r="MYB818" s="257"/>
      <c r="MYC818" s="257"/>
      <c r="MYD818" s="257"/>
      <c r="MYE818" s="257"/>
      <c r="MYF818" s="257"/>
      <c r="MYG818" s="257"/>
      <c r="MYH818" s="257"/>
      <c r="MYI818" s="257"/>
      <c r="MYJ818" s="257"/>
      <c r="MYK818" s="257"/>
      <c r="MYL818" s="257"/>
      <c r="MYM818" s="257"/>
      <c r="MYN818" s="257"/>
      <c r="MYO818" s="257"/>
      <c r="MYP818" s="257"/>
      <c r="MYQ818" s="257"/>
      <c r="MYR818" s="257"/>
      <c r="MYS818" s="257"/>
      <c r="MYT818" s="257"/>
      <c r="MYU818" s="257"/>
      <c r="MYV818" s="257"/>
      <c r="MYW818" s="257"/>
      <c r="MYX818" s="257"/>
      <c r="MYY818" s="257"/>
      <c r="MYZ818" s="257"/>
      <c r="MZA818" s="257"/>
      <c r="MZB818" s="257"/>
      <c r="MZC818" s="257"/>
      <c r="MZD818" s="257"/>
      <c r="MZE818" s="257"/>
      <c r="MZF818" s="257"/>
      <c r="MZG818" s="257"/>
      <c r="MZH818" s="257"/>
      <c r="MZI818" s="257"/>
      <c r="MZJ818" s="257"/>
      <c r="MZK818" s="257"/>
      <c r="MZL818" s="257"/>
      <c r="MZM818" s="257"/>
      <c r="MZN818" s="257"/>
      <c r="MZO818" s="257"/>
      <c r="MZP818" s="257"/>
      <c r="MZQ818" s="257"/>
      <c r="MZR818" s="257"/>
      <c r="MZS818" s="257"/>
      <c r="MZT818" s="257"/>
      <c r="MZU818" s="257"/>
      <c r="MZV818" s="257"/>
      <c r="MZW818" s="257"/>
      <c r="MZX818" s="257"/>
      <c r="MZY818" s="257"/>
      <c r="MZZ818" s="257"/>
      <c r="NAA818" s="257"/>
      <c r="NAB818" s="257"/>
      <c r="NAC818" s="257"/>
      <c r="NAD818" s="257"/>
      <c r="NAE818" s="257"/>
      <c r="NAF818" s="257"/>
      <c r="NAG818" s="257"/>
      <c r="NAH818" s="257"/>
      <c r="NAI818" s="257"/>
      <c r="NAJ818" s="257"/>
      <c r="NAK818" s="257"/>
      <c r="NAL818" s="257"/>
      <c r="NAM818" s="257"/>
      <c r="NAN818" s="257"/>
      <c r="NAO818" s="257"/>
      <c r="NAP818" s="257"/>
      <c r="NAQ818" s="257"/>
      <c r="NAR818" s="257"/>
      <c r="NAS818" s="257"/>
      <c r="NAT818" s="257"/>
      <c r="NAU818" s="257"/>
      <c r="NAV818" s="257"/>
      <c r="NAW818" s="257"/>
      <c r="NAX818" s="257"/>
      <c r="NAY818" s="257"/>
      <c r="NAZ818" s="257"/>
      <c r="NBA818" s="257"/>
      <c r="NBB818" s="257"/>
      <c r="NBC818" s="257"/>
      <c r="NBD818" s="257"/>
      <c r="NBE818" s="257"/>
      <c r="NBF818" s="257"/>
      <c r="NBG818" s="257"/>
      <c r="NBH818" s="257"/>
      <c r="NBI818" s="257"/>
      <c r="NBJ818" s="257"/>
      <c r="NBK818" s="257"/>
      <c r="NBL818" s="257"/>
      <c r="NBM818" s="257"/>
      <c r="NBN818" s="257"/>
      <c r="NBO818" s="257"/>
      <c r="NBP818" s="257"/>
      <c r="NBQ818" s="257"/>
      <c r="NBR818" s="257"/>
      <c r="NBS818" s="257"/>
      <c r="NBT818" s="257"/>
      <c r="NBU818" s="257"/>
      <c r="NBV818" s="257"/>
      <c r="NBW818" s="257"/>
      <c r="NBX818" s="257"/>
      <c r="NBY818" s="257"/>
      <c r="NBZ818" s="257"/>
      <c r="NCA818" s="257"/>
      <c r="NCB818" s="257"/>
      <c r="NCC818" s="257"/>
      <c r="NCD818" s="257"/>
      <c r="NCE818" s="257"/>
      <c r="NCF818" s="257"/>
      <c r="NCG818" s="257"/>
      <c r="NCH818" s="257"/>
      <c r="NCI818" s="257"/>
      <c r="NCJ818" s="257"/>
      <c r="NCK818" s="257"/>
      <c r="NCL818" s="257"/>
      <c r="NCM818" s="257"/>
      <c r="NCN818" s="257"/>
      <c r="NCO818" s="257"/>
      <c r="NCP818" s="257"/>
      <c r="NCQ818" s="257"/>
      <c r="NCR818" s="257"/>
      <c r="NCS818" s="257"/>
      <c r="NCT818" s="257"/>
      <c r="NCU818" s="257"/>
      <c r="NCV818" s="257"/>
      <c r="NCW818" s="257"/>
      <c r="NCX818" s="257"/>
      <c r="NCY818" s="257"/>
      <c r="NCZ818" s="257"/>
      <c r="NDA818" s="257"/>
      <c r="NDB818" s="257"/>
      <c r="NDC818" s="257"/>
      <c r="NDD818" s="257"/>
      <c r="NDE818" s="257"/>
      <c r="NDF818" s="257"/>
      <c r="NDG818" s="257"/>
      <c r="NDH818" s="257"/>
      <c r="NDI818" s="257"/>
      <c r="NDJ818" s="257"/>
      <c r="NDK818" s="257"/>
      <c r="NDL818" s="257"/>
      <c r="NDM818" s="257"/>
      <c r="NDN818" s="257"/>
      <c r="NDO818" s="257"/>
      <c r="NDP818" s="257"/>
      <c r="NDQ818" s="257"/>
      <c r="NDR818" s="257"/>
      <c r="NDS818" s="257"/>
      <c r="NDT818" s="257"/>
      <c r="NDU818" s="257"/>
      <c r="NDV818" s="257"/>
      <c r="NDW818" s="257"/>
      <c r="NDX818" s="257"/>
      <c r="NDY818" s="257"/>
      <c r="NDZ818" s="257"/>
      <c r="NEA818" s="257"/>
      <c r="NEB818" s="257"/>
      <c r="NEC818" s="257"/>
      <c r="NED818" s="257"/>
      <c r="NEE818" s="257"/>
      <c r="NEF818" s="257"/>
      <c r="NEG818" s="257"/>
      <c r="NEH818" s="257"/>
      <c r="NEI818" s="257"/>
      <c r="NEJ818" s="257"/>
      <c r="NEK818" s="257"/>
      <c r="NEL818" s="257"/>
      <c r="NEM818" s="257"/>
      <c r="NEN818" s="257"/>
      <c r="NEO818" s="257"/>
      <c r="NEP818" s="257"/>
      <c r="NEQ818" s="257"/>
      <c r="NER818" s="257"/>
      <c r="NES818" s="257"/>
      <c r="NET818" s="257"/>
      <c r="NEU818" s="257"/>
      <c r="NEV818" s="257"/>
      <c r="NEW818" s="257"/>
      <c r="NEX818" s="257"/>
      <c r="NEY818" s="257"/>
      <c r="NEZ818" s="257"/>
      <c r="NFA818" s="257"/>
      <c r="NFB818" s="257"/>
      <c r="NFC818" s="257"/>
      <c r="NFD818" s="257"/>
      <c r="NFE818" s="257"/>
      <c r="NFF818" s="257"/>
      <c r="NFG818" s="257"/>
      <c r="NFH818" s="257"/>
      <c r="NFI818" s="257"/>
      <c r="NFJ818" s="257"/>
      <c r="NFK818" s="257"/>
      <c r="NFL818" s="257"/>
      <c r="NFM818" s="257"/>
      <c r="NFN818" s="257"/>
      <c r="NFO818" s="257"/>
      <c r="NFP818" s="257"/>
      <c r="NFQ818" s="257"/>
      <c r="NFR818" s="257"/>
      <c r="NFS818" s="257"/>
      <c r="NFT818" s="257"/>
      <c r="NFU818" s="257"/>
      <c r="NFV818" s="257"/>
      <c r="NFW818" s="257"/>
      <c r="NFX818" s="257"/>
      <c r="NFY818" s="257"/>
      <c r="NFZ818" s="257"/>
      <c r="NGA818" s="257"/>
      <c r="NGB818" s="257"/>
      <c r="NGC818" s="257"/>
      <c r="NGD818" s="257"/>
      <c r="NGE818" s="257"/>
      <c r="NGF818" s="257"/>
      <c r="NGG818" s="257"/>
      <c r="NGH818" s="257"/>
      <c r="NGI818" s="257"/>
      <c r="NGJ818" s="257"/>
      <c r="NGK818" s="257"/>
      <c r="NGL818" s="257"/>
      <c r="NGM818" s="257"/>
      <c r="NGN818" s="257"/>
      <c r="NGO818" s="257"/>
      <c r="NGP818" s="257"/>
      <c r="NGQ818" s="257"/>
      <c r="NGR818" s="257"/>
      <c r="NGS818" s="257"/>
      <c r="NGT818" s="257"/>
      <c r="NGU818" s="257"/>
      <c r="NGV818" s="257"/>
      <c r="NGW818" s="257"/>
      <c r="NGX818" s="257"/>
      <c r="NGY818" s="257"/>
      <c r="NGZ818" s="257"/>
      <c r="NHA818" s="257"/>
      <c r="NHB818" s="257"/>
      <c r="NHC818" s="257"/>
      <c r="NHD818" s="257"/>
      <c r="NHE818" s="257"/>
      <c r="NHF818" s="257"/>
      <c r="NHG818" s="257"/>
      <c r="NHH818" s="257"/>
      <c r="NHI818" s="257"/>
      <c r="NHJ818" s="257"/>
      <c r="NHK818" s="257"/>
      <c r="NHL818" s="257"/>
      <c r="NHM818" s="257"/>
      <c r="NHN818" s="257"/>
      <c r="NHO818" s="257"/>
      <c r="NHP818" s="257"/>
      <c r="NHQ818" s="257"/>
      <c r="NHR818" s="257"/>
      <c r="NHS818" s="257"/>
      <c r="NHT818" s="257"/>
      <c r="NHU818" s="257"/>
      <c r="NHV818" s="257"/>
      <c r="NHW818" s="257"/>
      <c r="NHX818" s="257"/>
      <c r="NHY818" s="257"/>
      <c r="NHZ818" s="257"/>
      <c r="NIA818" s="257"/>
      <c r="NIB818" s="257"/>
      <c r="NIC818" s="257"/>
      <c r="NID818" s="257"/>
      <c r="NIE818" s="257"/>
      <c r="NIF818" s="257"/>
      <c r="NIG818" s="257"/>
      <c r="NIH818" s="257"/>
      <c r="NII818" s="257"/>
      <c r="NIJ818" s="257"/>
      <c r="NIK818" s="257"/>
      <c r="NIL818" s="257"/>
      <c r="NIM818" s="257"/>
      <c r="NIN818" s="257"/>
      <c r="NIO818" s="257"/>
      <c r="NIP818" s="257"/>
      <c r="NIQ818" s="257"/>
      <c r="NIR818" s="257"/>
      <c r="NIS818" s="257"/>
      <c r="NIT818" s="257"/>
      <c r="NIU818" s="257"/>
      <c r="NIV818" s="257"/>
      <c r="NIW818" s="257"/>
      <c r="NIX818" s="257"/>
      <c r="NIY818" s="257"/>
      <c r="NIZ818" s="257"/>
      <c r="NJA818" s="257"/>
      <c r="NJB818" s="257"/>
      <c r="NJC818" s="257"/>
      <c r="NJD818" s="257"/>
      <c r="NJE818" s="257"/>
      <c r="NJF818" s="257"/>
      <c r="NJG818" s="257"/>
      <c r="NJH818" s="257"/>
      <c r="NJI818" s="257"/>
      <c r="NJJ818" s="257"/>
      <c r="NJK818" s="257"/>
      <c r="NJL818" s="257"/>
      <c r="NJM818" s="257"/>
      <c r="NJN818" s="257"/>
      <c r="NJO818" s="257"/>
      <c r="NJP818" s="257"/>
      <c r="NJQ818" s="257"/>
      <c r="NJR818" s="257"/>
      <c r="NJS818" s="257"/>
      <c r="NJT818" s="257"/>
      <c r="NJU818" s="257"/>
      <c r="NJV818" s="257"/>
      <c r="NJW818" s="257"/>
      <c r="NJX818" s="257"/>
      <c r="NJY818" s="257"/>
      <c r="NJZ818" s="257"/>
      <c r="NKA818" s="257"/>
      <c r="NKB818" s="257"/>
      <c r="NKC818" s="257"/>
      <c r="NKD818" s="257"/>
      <c r="NKE818" s="257"/>
      <c r="NKF818" s="257"/>
      <c r="NKG818" s="257"/>
      <c r="NKH818" s="257"/>
      <c r="NKI818" s="257"/>
      <c r="NKJ818" s="257"/>
      <c r="NKK818" s="257"/>
      <c r="NKL818" s="257"/>
      <c r="NKM818" s="257"/>
      <c r="NKN818" s="257"/>
      <c r="NKO818" s="257"/>
      <c r="NKP818" s="257"/>
      <c r="NKQ818" s="257"/>
      <c r="NKR818" s="257"/>
      <c r="NKS818" s="257"/>
      <c r="NKT818" s="257"/>
      <c r="NKU818" s="257"/>
      <c r="NKV818" s="257"/>
      <c r="NKW818" s="257"/>
      <c r="NKX818" s="257"/>
      <c r="NKY818" s="257"/>
      <c r="NKZ818" s="257"/>
      <c r="NLA818" s="257"/>
      <c r="NLB818" s="257"/>
      <c r="NLC818" s="257"/>
      <c r="NLD818" s="257"/>
      <c r="NLE818" s="257"/>
      <c r="NLF818" s="257"/>
      <c r="NLG818" s="257"/>
      <c r="NLH818" s="257"/>
      <c r="NLI818" s="257"/>
      <c r="NLJ818" s="257"/>
      <c r="NLK818" s="257"/>
      <c r="NLL818" s="257"/>
      <c r="NLM818" s="257"/>
      <c r="NLN818" s="257"/>
      <c r="NLO818" s="257"/>
      <c r="NLP818" s="257"/>
      <c r="NLQ818" s="257"/>
      <c r="NLR818" s="257"/>
      <c r="NLS818" s="257"/>
      <c r="NLT818" s="257"/>
      <c r="NLU818" s="257"/>
      <c r="NLV818" s="257"/>
      <c r="NLW818" s="257"/>
      <c r="NLX818" s="257"/>
      <c r="NLY818" s="257"/>
      <c r="NLZ818" s="257"/>
      <c r="NMA818" s="257"/>
      <c r="NMB818" s="257"/>
      <c r="NMC818" s="257"/>
      <c r="NMD818" s="257"/>
      <c r="NME818" s="257"/>
      <c r="NMF818" s="257"/>
      <c r="NMG818" s="257"/>
      <c r="NMH818" s="257"/>
      <c r="NMI818" s="257"/>
      <c r="NMJ818" s="257"/>
      <c r="NMK818" s="257"/>
      <c r="NML818" s="257"/>
      <c r="NMM818" s="257"/>
      <c r="NMN818" s="257"/>
      <c r="NMO818" s="257"/>
      <c r="NMP818" s="257"/>
      <c r="NMQ818" s="257"/>
      <c r="NMR818" s="257"/>
      <c r="NMS818" s="257"/>
      <c r="NMT818" s="257"/>
      <c r="NMU818" s="257"/>
      <c r="NMV818" s="257"/>
      <c r="NMW818" s="257"/>
      <c r="NMX818" s="257"/>
      <c r="NMY818" s="257"/>
      <c r="NMZ818" s="257"/>
      <c r="NNA818" s="257"/>
      <c r="NNB818" s="257"/>
      <c r="NNC818" s="257"/>
      <c r="NND818" s="257"/>
      <c r="NNE818" s="257"/>
      <c r="NNF818" s="257"/>
      <c r="NNG818" s="257"/>
      <c r="NNH818" s="257"/>
      <c r="NNI818" s="257"/>
      <c r="NNJ818" s="257"/>
      <c r="NNK818" s="257"/>
      <c r="NNL818" s="257"/>
      <c r="NNM818" s="257"/>
      <c r="NNN818" s="257"/>
      <c r="NNO818" s="257"/>
      <c r="NNP818" s="257"/>
      <c r="NNQ818" s="257"/>
      <c r="NNR818" s="257"/>
      <c r="NNS818" s="257"/>
      <c r="NNT818" s="257"/>
      <c r="NNU818" s="257"/>
      <c r="NNV818" s="257"/>
      <c r="NNW818" s="257"/>
      <c r="NNX818" s="257"/>
      <c r="NNY818" s="257"/>
      <c r="NNZ818" s="257"/>
      <c r="NOA818" s="257"/>
      <c r="NOB818" s="257"/>
      <c r="NOC818" s="257"/>
      <c r="NOD818" s="257"/>
      <c r="NOE818" s="257"/>
      <c r="NOF818" s="257"/>
      <c r="NOG818" s="257"/>
      <c r="NOH818" s="257"/>
      <c r="NOI818" s="257"/>
      <c r="NOJ818" s="257"/>
      <c r="NOK818" s="257"/>
      <c r="NOL818" s="257"/>
      <c r="NOM818" s="257"/>
      <c r="NON818" s="257"/>
      <c r="NOO818" s="257"/>
      <c r="NOP818" s="257"/>
      <c r="NOQ818" s="257"/>
      <c r="NOR818" s="257"/>
      <c r="NOS818" s="257"/>
      <c r="NOT818" s="257"/>
      <c r="NOU818" s="257"/>
      <c r="NOV818" s="257"/>
      <c r="NOW818" s="257"/>
      <c r="NOX818" s="257"/>
      <c r="NOY818" s="257"/>
      <c r="NOZ818" s="257"/>
      <c r="NPA818" s="257"/>
      <c r="NPB818" s="257"/>
      <c r="NPC818" s="257"/>
      <c r="NPD818" s="257"/>
      <c r="NPE818" s="257"/>
      <c r="NPF818" s="257"/>
      <c r="NPG818" s="257"/>
      <c r="NPH818" s="257"/>
      <c r="NPI818" s="257"/>
      <c r="NPJ818" s="257"/>
      <c r="NPK818" s="257"/>
      <c r="NPL818" s="257"/>
      <c r="NPM818" s="257"/>
      <c r="NPN818" s="257"/>
      <c r="NPO818" s="257"/>
      <c r="NPP818" s="257"/>
      <c r="NPQ818" s="257"/>
      <c r="NPR818" s="257"/>
      <c r="NPS818" s="257"/>
      <c r="NPT818" s="257"/>
      <c r="NPU818" s="257"/>
      <c r="NPV818" s="257"/>
      <c r="NPW818" s="257"/>
      <c r="NPX818" s="257"/>
      <c r="NPY818" s="257"/>
      <c r="NPZ818" s="257"/>
      <c r="NQA818" s="257"/>
      <c r="NQB818" s="257"/>
      <c r="NQC818" s="257"/>
      <c r="NQD818" s="257"/>
      <c r="NQE818" s="257"/>
      <c r="NQF818" s="257"/>
      <c r="NQG818" s="257"/>
      <c r="NQH818" s="257"/>
      <c r="NQI818" s="257"/>
      <c r="NQJ818" s="257"/>
      <c r="NQK818" s="257"/>
      <c r="NQL818" s="257"/>
      <c r="NQM818" s="257"/>
      <c r="NQN818" s="257"/>
      <c r="NQO818" s="257"/>
      <c r="NQP818" s="257"/>
      <c r="NQQ818" s="257"/>
      <c r="NQR818" s="257"/>
      <c r="NQS818" s="257"/>
      <c r="NQT818" s="257"/>
      <c r="NQU818" s="257"/>
      <c r="NQV818" s="257"/>
      <c r="NQW818" s="257"/>
      <c r="NQX818" s="257"/>
      <c r="NQY818" s="257"/>
      <c r="NQZ818" s="257"/>
      <c r="NRA818" s="257"/>
      <c r="NRB818" s="257"/>
      <c r="NRC818" s="257"/>
      <c r="NRD818" s="257"/>
      <c r="NRE818" s="257"/>
      <c r="NRF818" s="257"/>
      <c r="NRG818" s="257"/>
      <c r="NRH818" s="257"/>
      <c r="NRI818" s="257"/>
      <c r="NRJ818" s="257"/>
      <c r="NRK818" s="257"/>
      <c r="NRL818" s="257"/>
      <c r="NRM818" s="257"/>
      <c r="NRN818" s="257"/>
      <c r="NRO818" s="257"/>
      <c r="NRP818" s="257"/>
      <c r="NRQ818" s="257"/>
      <c r="NRR818" s="257"/>
      <c r="NRS818" s="257"/>
      <c r="NRT818" s="257"/>
      <c r="NRU818" s="257"/>
      <c r="NRV818" s="257"/>
      <c r="NRW818" s="257"/>
      <c r="NRX818" s="257"/>
      <c r="NRY818" s="257"/>
      <c r="NRZ818" s="257"/>
      <c r="NSA818" s="257"/>
      <c r="NSB818" s="257"/>
      <c r="NSC818" s="257"/>
      <c r="NSD818" s="257"/>
      <c r="NSE818" s="257"/>
      <c r="NSF818" s="257"/>
      <c r="NSG818" s="257"/>
      <c r="NSH818" s="257"/>
      <c r="NSI818" s="257"/>
      <c r="NSJ818" s="257"/>
      <c r="NSK818" s="257"/>
      <c r="NSL818" s="257"/>
      <c r="NSM818" s="257"/>
      <c r="NSN818" s="257"/>
      <c r="NSO818" s="257"/>
      <c r="NSP818" s="257"/>
      <c r="NSQ818" s="257"/>
      <c r="NSR818" s="257"/>
      <c r="NSS818" s="257"/>
      <c r="NST818" s="257"/>
      <c r="NSU818" s="257"/>
      <c r="NSV818" s="257"/>
      <c r="NSW818" s="257"/>
      <c r="NSX818" s="257"/>
      <c r="NSY818" s="257"/>
      <c r="NSZ818" s="257"/>
      <c r="NTA818" s="257"/>
      <c r="NTB818" s="257"/>
      <c r="NTC818" s="257"/>
      <c r="NTD818" s="257"/>
      <c r="NTE818" s="257"/>
      <c r="NTF818" s="257"/>
      <c r="NTG818" s="257"/>
      <c r="NTH818" s="257"/>
      <c r="NTI818" s="257"/>
      <c r="NTJ818" s="257"/>
      <c r="NTK818" s="257"/>
      <c r="NTL818" s="257"/>
      <c r="NTM818" s="257"/>
      <c r="NTN818" s="257"/>
      <c r="NTO818" s="257"/>
      <c r="NTP818" s="257"/>
      <c r="NTQ818" s="257"/>
      <c r="NTR818" s="257"/>
      <c r="NTS818" s="257"/>
      <c r="NTT818" s="257"/>
      <c r="NTU818" s="257"/>
      <c r="NTV818" s="257"/>
      <c r="NTW818" s="257"/>
      <c r="NTX818" s="257"/>
      <c r="NTY818" s="257"/>
      <c r="NTZ818" s="257"/>
      <c r="NUA818" s="257"/>
      <c r="NUB818" s="257"/>
      <c r="NUC818" s="257"/>
      <c r="NUD818" s="257"/>
      <c r="NUE818" s="257"/>
      <c r="NUF818" s="257"/>
      <c r="NUG818" s="257"/>
      <c r="NUH818" s="257"/>
      <c r="NUI818" s="257"/>
      <c r="NUJ818" s="257"/>
      <c r="NUK818" s="257"/>
      <c r="NUL818" s="257"/>
      <c r="NUM818" s="257"/>
      <c r="NUN818" s="257"/>
      <c r="NUO818" s="257"/>
      <c r="NUP818" s="257"/>
      <c r="NUQ818" s="257"/>
      <c r="NUR818" s="257"/>
      <c r="NUS818" s="257"/>
      <c r="NUT818" s="257"/>
      <c r="NUU818" s="257"/>
      <c r="NUV818" s="257"/>
      <c r="NUW818" s="257"/>
      <c r="NUX818" s="257"/>
      <c r="NUY818" s="257"/>
      <c r="NUZ818" s="257"/>
      <c r="NVA818" s="257"/>
      <c r="NVB818" s="257"/>
      <c r="NVC818" s="257"/>
      <c r="NVD818" s="257"/>
      <c r="NVE818" s="257"/>
      <c r="NVF818" s="257"/>
      <c r="NVG818" s="257"/>
      <c r="NVH818" s="257"/>
      <c r="NVI818" s="257"/>
      <c r="NVJ818" s="257"/>
      <c r="NVK818" s="257"/>
      <c r="NVL818" s="257"/>
      <c r="NVM818" s="257"/>
      <c r="NVN818" s="257"/>
      <c r="NVO818" s="257"/>
      <c r="NVP818" s="257"/>
      <c r="NVQ818" s="257"/>
      <c r="NVR818" s="257"/>
      <c r="NVS818" s="257"/>
      <c r="NVT818" s="257"/>
      <c r="NVU818" s="257"/>
      <c r="NVV818" s="257"/>
      <c r="NVW818" s="257"/>
      <c r="NVX818" s="257"/>
      <c r="NVY818" s="257"/>
      <c r="NVZ818" s="257"/>
      <c r="NWA818" s="257"/>
      <c r="NWB818" s="257"/>
      <c r="NWC818" s="257"/>
      <c r="NWD818" s="257"/>
      <c r="NWE818" s="257"/>
      <c r="NWF818" s="257"/>
      <c r="NWG818" s="257"/>
      <c r="NWH818" s="257"/>
      <c r="NWI818" s="257"/>
      <c r="NWJ818" s="257"/>
      <c r="NWK818" s="257"/>
      <c r="NWL818" s="257"/>
      <c r="NWM818" s="257"/>
      <c r="NWN818" s="257"/>
      <c r="NWO818" s="257"/>
      <c r="NWP818" s="257"/>
      <c r="NWQ818" s="257"/>
      <c r="NWR818" s="257"/>
      <c r="NWS818" s="257"/>
      <c r="NWT818" s="257"/>
      <c r="NWU818" s="257"/>
      <c r="NWV818" s="257"/>
      <c r="NWW818" s="257"/>
      <c r="NWX818" s="257"/>
      <c r="NWY818" s="257"/>
      <c r="NWZ818" s="257"/>
      <c r="NXA818" s="257"/>
      <c r="NXB818" s="257"/>
      <c r="NXC818" s="257"/>
      <c r="NXD818" s="257"/>
      <c r="NXE818" s="257"/>
      <c r="NXF818" s="257"/>
      <c r="NXG818" s="257"/>
      <c r="NXH818" s="257"/>
      <c r="NXI818" s="257"/>
      <c r="NXJ818" s="257"/>
      <c r="NXK818" s="257"/>
      <c r="NXL818" s="257"/>
      <c r="NXM818" s="257"/>
      <c r="NXN818" s="257"/>
      <c r="NXO818" s="257"/>
      <c r="NXP818" s="257"/>
      <c r="NXQ818" s="257"/>
      <c r="NXR818" s="257"/>
      <c r="NXS818" s="257"/>
      <c r="NXT818" s="257"/>
      <c r="NXU818" s="257"/>
      <c r="NXV818" s="257"/>
      <c r="NXW818" s="257"/>
      <c r="NXX818" s="257"/>
      <c r="NXY818" s="257"/>
      <c r="NXZ818" s="257"/>
      <c r="NYA818" s="257"/>
      <c r="NYB818" s="257"/>
      <c r="NYC818" s="257"/>
      <c r="NYD818" s="257"/>
      <c r="NYE818" s="257"/>
      <c r="NYF818" s="257"/>
      <c r="NYG818" s="257"/>
      <c r="NYH818" s="257"/>
      <c r="NYI818" s="257"/>
      <c r="NYJ818" s="257"/>
      <c r="NYK818" s="257"/>
      <c r="NYL818" s="257"/>
      <c r="NYM818" s="257"/>
      <c r="NYN818" s="257"/>
      <c r="NYO818" s="257"/>
      <c r="NYP818" s="257"/>
      <c r="NYQ818" s="257"/>
      <c r="NYR818" s="257"/>
      <c r="NYS818" s="257"/>
      <c r="NYT818" s="257"/>
      <c r="NYU818" s="257"/>
      <c r="NYV818" s="257"/>
      <c r="NYW818" s="257"/>
      <c r="NYX818" s="257"/>
      <c r="NYY818" s="257"/>
      <c r="NYZ818" s="257"/>
      <c r="NZA818" s="257"/>
      <c r="NZB818" s="257"/>
      <c r="NZC818" s="257"/>
      <c r="NZD818" s="257"/>
      <c r="NZE818" s="257"/>
      <c r="NZF818" s="257"/>
      <c r="NZG818" s="257"/>
      <c r="NZH818" s="257"/>
      <c r="NZI818" s="257"/>
      <c r="NZJ818" s="257"/>
      <c r="NZK818" s="257"/>
      <c r="NZL818" s="257"/>
      <c r="NZM818" s="257"/>
      <c r="NZN818" s="257"/>
      <c r="NZO818" s="257"/>
      <c r="NZP818" s="257"/>
      <c r="NZQ818" s="257"/>
      <c r="NZR818" s="257"/>
      <c r="NZS818" s="257"/>
      <c r="NZT818" s="257"/>
      <c r="NZU818" s="257"/>
      <c r="NZV818" s="257"/>
      <c r="NZW818" s="257"/>
      <c r="NZX818" s="257"/>
      <c r="NZY818" s="257"/>
      <c r="NZZ818" s="257"/>
      <c r="OAA818" s="257"/>
      <c r="OAB818" s="257"/>
      <c r="OAC818" s="257"/>
      <c r="OAD818" s="257"/>
      <c r="OAE818" s="257"/>
      <c r="OAF818" s="257"/>
      <c r="OAG818" s="257"/>
      <c r="OAH818" s="257"/>
      <c r="OAI818" s="257"/>
      <c r="OAJ818" s="257"/>
      <c r="OAK818" s="257"/>
      <c r="OAL818" s="257"/>
      <c r="OAM818" s="257"/>
      <c r="OAN818" s="257"/>
      <c r="OAO818" s="257"/>
      <c r="OAP818" s="257"/>
      <c r="OAQ818" s="257"/>
      <c r="OAR818" s="257"/>
      <c r="OAS818" s="257"/>
      <c r="OAT818" s="257"/>
      <c r="OAU818" s="257"/>
      <c r="OAV818" s="257"/>
      <c r="OAW818" s="257"/>
      <c r="OAX818" s="257"/>
      <c r="OAY818" s="257"/>
      <c r="OAZ818" s="257"/>
      <c r="OBA818" s="257"/>
      <c r="OBB818" s="257"/>
      <c r="OBC818" s="257"/>
      <c r="OBD818" s="257"/>
      <c r="OBE818" s="257"/>
      <c r="OBF818" s="257"/>
      <c r="OBG818" s="257"/>
      <c r="OBH818" s="257"/>
      <c r="OBI818" s="257"/>
      <c r="OBJ818" s="257"/>
      <c r="OBK818" s="257"/>
      <c r="OBL818" s="257"/>
      <c r="OBM818" s="257"/>
      <c r="OBN818" s="257"/>
      <c r="OBO818" s="257"/>
      <c r="OBP818" s="257"/>
      <c r="OBQ818" s="257"/>
      <c r="OBR818" s="257"/>
      <c r="OBS818" s="257"/>
      <c r="OBT818" s="257"/>
      <c r="OBU818" s="257"/>
      <c r="OBV818" s="257"/>
      <c r="OBW818" s="257"/>
      <c r="OBX818" s="257"/>
      <c r="OBY818" s="257"/>
      <c r="OBZ818" s="257"/>
      <c r="OCA818" s="257"/>
      <c r="OCB818" s="257"/>
      <c r="OCC818" s="257"/>
      <c r="OCD818" s="257"/>
      <c r="OCE818" s="257"/>
      <c r="OCF818" s="257"/>
      <c r="OCG818" s="257"/>
      <c r="OCH818" s="257"/>
      <c r="OCI818" s="257"/>
      <c r="OCJ818" s="257"/>
      <c r="OCK818" s="257"/>
      <c r="OCL818" s="257"/>
      <c r="OCM818" s="257"/>
      <c r="OCN818" s="257"/>
      <c r="OCO818" s="257"/>
      <c r="OCP818" s="257"/>
      <c r="OCQ818" s="257"/>
      <c r="OCR818" s="257"/>
      <c r="OCS818" s="257"/>
      <c r="OCT818" s="257"/>
      <c r="OCU818" s="257"/>
      <c r="OCV818" s="257"/>
      <c r="OCW818" s="257"/>
      <c r="OCX818" s="257"/>
      <c r="OCY818" s="257"/>
      <c r="OCZ818" s="257"/>
      <c r="ODA818" s="257"/>
      <c r="ODB818" s="257"/>
      <c r="ODC818" s="257"/>
      <c r="ODD818" s="257"/>
      <c r="ODE818" s="257"/>
      <c r="ODF818" s="257"/>
      <c r="ODG818" s="257"/>
      <c r="ODH818" s="257"/>
      <c r="ODI818" s="257"/>
      <c r="ODJ818" s="257"/>
      <c r="ODK818" s="257"/>
      <c r="ODL818" s="257"/>
      <c r="ODM818" s="257"/>
      <c r="ODN818" s="257"/>
      <c r="ODO818" s="257"/>
      <c r="ODP818" s="257"/>
      <c r="ODQ818" s="257"/>
      <c r="ODR818" s="257"/>
      <c r="ODS818" s="257"/>
      <c r="ODT818" s="257"/>
      <c r="ODU818" s="257"/>
      <c r="ODV818" s="257"/>
      <c r="ODW818" s="257"/>
      <c r="ODX818" s="257"/>
      <c r="ODY818" s="257"/>
      <c r="ODZ818" s="257"/>
      <c r="OEA818" s="257"/>
      <c r="OEB818" s="257"/>
      <c r="OEC818" s="257"/>
      <c r="OED818" s="257"/>
      <c r="OEE818" s="257"/>
      <c r="OEF818" s="257"/>
      <c r="OEG818" s="257"/>
      <c r="OEH818" s="257"/>
      <c r="OEI818" s="257"/>
      <c r="OEJ818" s="257"/>
      <c r="OEK818" s="257"/>
      <c r="OEL818" s="257"/>
      <c r="OEM818" s="257"/>
      <c r="OEN818" s="257"/>
      <c r="OEO818" s="257"/>
      <c r="OEP818" s="257"/>
      <c r="OEQ818" s="257"/>
      <c r="OER818" s="257"/>
      <c r="OES818" s="257"/>
      <c r="OET818" s="257"/>
      <c r="OEU818" s="257"/>
      <c r="OEV818" s="257"/>
      <c r="OEW818" s="257"/>
      <c r="OEX818" s="257"/>
      <c r="OEY818" s="257"/>
      <c r="OEZ818" s="257"/>
      <c r="OFA818" s="257"/>
      <c r="OFB818" s="257"/>
      <c r="OFC818" s="257"/>
      <c r="OFD818" s="257"/>
      <c r="OFE818" s="257"/>
      <c r="OFF818" s="257"/>
      <c r="OFG818" s="257"/>
      <c r="OFH818" s="257"/>
      <c r="OFI818" s="257"/>
      <c r="OFJ818" s="257"/>
      <c r="OFK818" s="257"/>
      <c r="OFL818" s="257"/>
      <c r="OFM818" s="257"/>
      <c r="OFN818" s="257"/>
      <c r="OFO818" s="257"/>
      <c r="OFP818" s="257"/>
      <c r="OFQ818" s="257"/>
      <c r="OFR818" s="257"/>
      <c r="OFS818" s="257"/>
      <c r="OFT818" s="257"/>
      <c r="OFU818" s="257"/>
      <c r="OFV818" s="257"/>
      <c r="OFW818" s="257"/>
      <c r="OFX818" s="257"/>
      <c r="OFY818" s="257"/>
      <c r="OFZ818" s="257"/>
      <c r="OGA818" s="257"/>
      <c r="OGB818" s="257"/>
      <c r="OGC818" s="257"/>
      <c r="OGD818" s="257"/>
      <c r="OGE818" s="257"/>
      <c r="OGF818" s="257"/>
      <c r="OGG818" s="257"/>
      <c r="OGH818" s="257"/>
      <c r="OGI818" s="257"/>
      <c r="OGJ818" s="257"/>
      <c r="OGK818" s="257"/>
      <c r="OGL818" s="257"/>
      <c r="OGM818" s="257"/>
      <c r="OGN818" s="257"/>
      <c r="OGO818" s="257"/>
      <c r="OGP818" s="257"/>
      <c r="OGQ818" s="257"/>
      <c r="OGR818" s="257"/>
      <c r="OGS818" s="257"/>
      <c r="OGT818" s="257"/>
      <c r="OGU818" s="257"/>
      <c r="OGV818" s="257"/>
      <c r="OGW818" s="257"/>
      <c r="OGX818" s="257"/>
      <c r="OGY818" s="257"/>
      <c r="OGZ818" s="257"/>
      <c r="OHA818" s="257"/>
      <c r="OHB818" s="257"/>
      <c r="OHC818" s="257"/>
      <c r="OHD818" s="257"/>
      <c r="OHE818" s="257"/>
      <c r="OHF818" s="257"/>
      <c r="OHG818" s="257"/>
      <c r="OHH818" s="257"/>
      <c r="OHI818" s="257"/>
      <c r="OHJ818" s="257"/>
      <c r="OHK818" s="257"/>
      <c r="OHL818" s="257"/>
      <c r="OHM818" s="257"/>
      <c r="OHN818" s="257"/>
      <c r="OHO818" s="257"/>
      <c r="OHP818" s="257"/>
      <c r="OHQ818" s="257"/>
      <c r="OHR818" s="257"/>
      <c r="OHS818" s="257"/>
      <c r="OHT818" s="257"/>
      <c r="OHU818" s="257"/>
      <c r="OHV818" s="257"/>
      <c r="OHW818" s="257"/>
      <c r="OHX818" s="257"/>
      <c r="OHY818" s="257"/>
      <c r="OHZ818" s="257"/>
      <c r="OIA818" s="257"/>
      <c r="OIB818" s="257"/>
      <c r="OIC818" s="257"/>
      <c r="OID818" s="257"/>
      <c r="OIE818" s="257"/>
      <c r="OIF818" s="257"/>
      <c r="OIG818" s="257"/>
      <c r="OIH818" s="257"/>
      <c r="OII818" s="257"/>
      <c r="OIJ818" s="257"/>
      <c r="OIK818" s="257"/>
      <c r="OIL818" s="257"/>
      <c r="OIM818" s="257"/>
      <c r="OIN818" s="257"/>
      <c r="OIO818" s="257"/>
      <c r="OIP818" s="257"/>
      <c r="OIQ818" s="257"/>
      <c r="OIR818" s="257"/>
      <c r="OIS818" s="257"/>
      <c r="OIT818" s="257"/>
      <c r="OIU818" s="257"/>
      <c r="OIV818" s="257"/>
      <c r="OIW818" s="257"/>
      <c r="OIX818" s="257"/>
      <c r="OIY818" s="257"/>
      <c r="OIZ818" s="257"/>
      <c r="OJA818" s="257"/>
      <c r="OJB818" s="257"/>
      <c r="OJC818" s="257"/>
      <c r="OJD818" s="257"/>
      <c r="OJE818" s="257"/>
      <c r="OJF818" s="257"/>
      <c r="OJG818" s="257"/>
      <c r="OJH818" s="257"/>
      <c r="OJI818" s="257"/>
      <c r="OJJ818" s="257"/>
      <c r="OJK818" s="257"/>
      <c r="OJL818" s="257"/>
      <c r="OJM818" s="257"/>
      <c r="OJN818" s="257"/>
      <c r="OJO818" s="257"/>
      <c r="OJP818" s="257"/>
      <c r="OJQ818" s="257"/>
      <c r="OJR818" s="257"/>
      <c r="OJS818" s="257"/>
      <c r="OJT818" s="257"/>
      <c r="OJU818" s="257"/>
      <c r="OJV818" s="257"/>
      <c r="OJW818" s="257"/>
      <c r="OJX818" s="257"/>
      <c r="OJY818" s="257"/>
      <c r="OJZ818" s="257"/>
      <c r="OKA818" s="257"/>
      <c r="OKB818" s="257"/>
      <c r="OKC818" s="257"/>
      <c r="OKD818" s="257"/>
      <c r="OKE818" s="257"/>
      <c r="OKF818" s="257"/>
      <c r="OKG818" s="257"/>
      <c r="OKH818" s="257"/>
      <c r="OKI818" s="257"/>
      <c r="OKJ818" s="257"/>
      <c r="OKK818" s="257"/>
      <c r="OKL818" s="257"/>
      <c r="OKM818" s="257"/>
      <c r="OKN818" s="257"/>
      <c r="OKO818" s="257"/>
      <c r="OKP818" s="257"/>
      <c r="OKQ818" s="257"/>
      <c r="OKR818" s="257"/>
      <c r="OKS818" s="257"/>
      <c r="OKT818" s="257"/>
      <c r="OKU818" s="257"/>
      <c r="OKV818" s="257"/>
      <c r="OKW818" s="257"/>
      <c r="OKX818" s="257"/>
      <c r="OKY818" s="257"/>
      <c r="OKZ818" s="257"/>
      <c r="OLA818" s="257"/>
      <c r="OLB818" s="257"/>
      <c r="OLC818" s="257"/>
      <c r="OLD818" s="257"/>
      <c r="OLE818" s="257"/>
      <c r="OLF818" s="257"/>
      <c r="OLG818" s="257"/>
      <c r="OLH818" s="257"/>
      <c r="OLI818" s="257"/>
      <c r="OLJ818" s="257"/>
      <c r="OLK818" s="257"/>
      <c r="OLL818" s="257"/>
      <c r="OLM818" s="257"/>
      <c r="OLN818" s="257"/>
      <c r="OLO818" s="257"/>
      <c r="OLP818" s="257"/>
      <c r="OLQ818" s="257"/>
      <c r="OLR818" s="257"/>
      <c r="OLS818" s="257"/>
      <c r="OLT818" s="257"/>
      <c r="OLU818" s="257"/>
      <c r="OLV818" s="257"/>
      <c r="OLW818" s="257"/>
      <c r="OLX818" s="257"/>
      <c r="OLY818" s="257"/>
      <c r="OLZ818" s="257"/>
      <c r="OMA818" s="257"/>
      <c r="OMB818" s="257"/>
      <c r="OMC818" s="257"/>
      <c r="OMD818" s="257"/>
      <c r="OME818" s="257"/>
      <c r="OMF818" s="257"/>
      <c r="OMG818" s="257"/>
      <c r="OMH818" s="257"/>
      <c r="OMI818" s="257"/>
      <c r="OMJ818" s="257"/>
      <c r="OMK818" s="257"/>
      <c r="OML818" s="257"/>
      <c r="OMM818" s="257"/>
      <c r="OMN818" s="257"/>
      <c r="OMO818" s="257"/>
      <c r="OMP818" s="257"/>
      <c r="OMQ818" s="257"/>
      <c r="OMR818" s="257"/>
      <c r="OMS818" s="257"/>
      <c r="OMT818" s="257"/>
      <c r="OMU818" s="257"/>
      <c r="OMV818" s="257"/>
      <c r="OMW818" s="257"/>
      <c r="OMX818" s="257"/>
      <c r="OMY818" s="257"/>
      <c r="OMZ818" s="257"/>
      <c r="ONA818" s="257"/>
      <c r="ONB818" s="257"/>
      <c r="ONC818" s="257"/>
      <c r="OND818" s="257"/>
      <c r="ONE818" s="257"/>
      <c r="ONF818" s="257"/>
      <c r="ONG818" s="257"/>
      <c r="ONH818" s="257"/>
      <c r="ONI818" s="257"/>
      <c r="ONJ818" s="257"/>
      <c r="ONK818" s="257"/>
      <c r="ONL818" s="257"/>
      <c r="ONM818" s="257"/>
      <c r="ONN818" s="257"/>
      <c r="ONO818" s="257"/>
      <c r="ONP818" s="257"/>
      <c r="ONQ818" s="257"/>
      <c r="ONR818" s="257"/>
      <c r="ONS818" s="257"/>
      <c r="ONT818" s="257"/>
      <c r="ONU818" s="257"/>
      <c r="ONV818" s="257"/>
      <c r="ONW818" s="257"/>
      <c r="ONX818" s="257"/>
      <c r="ONY818" s="257"/>
      <c r="ONZ818" s="257"/>
      <c r="OOA818" s="257"/>
      <c r="OOB818" s="257"/>
      <c r="OOC818" s="257"/>
      <c r="OOD818" s="257"/>
      <c r="OOE818" s="257"/>
      <c r="OOF818" s="257"/>
      <c r="OOG818" s="257"/>
      <c r="OOH818" s="257"/>
      <c r="OOI818" s="257"/>
      <c r="OOJ818" s="257"/>
      <c r="OOK818" s="257"/>
      <c r="OOL818" s="257"/>
      <c r="OOM818" s="257"/>
      <c r="OON818" s="257"/>
      <c r="OOO818" s="257"/>
      <c r="OOP818" s="257"/>
      <c r="OOQ818" s="257"/>
      <c r="OOR818" s="257"/>
      <c r="OOS818" s="257"/>
      <c r="OOT818" s="257"/>
      <c r="OOU818" s="257"/>
      <c r="OOV818" s="257"/>
      <c r="OOW818" s="257"/>
      <c r="OOX818" s="257"/>
      <c r="OOY818" s="257"/>
      <c r="OOZ818" s="257"/>
      <c r="OPA818" s="257"/>
      <c r="OPB818" s="257"/>
      <c r="OPC818" s="257"/>
      <c r="OPD818" s="257"/>
      <c r="OPE818" s="257"/>
      <c r="OPF818" s="257"/>
      <c r="OPG818" s="257"/>
      <c r="OPH818" s="257"/>
      <c r="OPI818" s="257"/>
      <c r="OPJ818" s="257"/>
      <c r="OPK818" s="257"/>
      <c r="OPL818" s="257"/>
      <c r="OPM818" s="257"/>
      <c r="OPN818" s="257"/>
      <c r="OPO818" s="257"/>
      <c r="OPP818" s="257"/>
      <c r="OPQ818" s="257"/>
      <c r="OPR818" s="257"/>
      <c r="OPS818" s="257"/>
      <c r="OPT818" s="257"/>
      <c r="OPU818" s="257"/>
      <c r="OPV818" s="257"/>
      <c r="OPW818" s="257"/>
      <c r="OPX818" s="257"/>
      <c r="OPY818" s="257"/>
      <c r="OPZ818" s="257"/>
      <c r="OQA818" s="257"/>
      <c r="OQB818" s="257"/>
      <c r="OQC818" s="257"/>
      <c r="OQD818" s="257"/>
      <c r="OQE818" s="257"/>
      <c r="OQF818" s="257"/>
      <c r="OQG818" s="257"/>
      <c r="OQH818" s="257"/>
      <c r="OQI818" s="257"/>
      <c r="OQJ818" s="257"/>
      <c r="OQK818" s="257"/>
      <c r="OQL818" s="257"/>
      <c r="OQM818" s="257"/>
      <c r="OQN818" s="257"/>
      <c r="OQO818" s="257"/>
      <c r="OQP818" s="257"/>
      <c r="OQQ818" s="257"/>
      <c r="OQR818" s="257"/>
      <c r="OQS818" s="257"/>
      <c r="OQT818" s="257"/>
      <c r="OQU818" s="257"/>
      <c r="OQV818" s="257"/>
      <c r="OQW818" s="257"/>
      <c r="OQX818" s="257"/>
      <c r="OQY818" s="257"/>
      <c r="OQZ818" s="257"/>
      <c r="ORA818" s="257"/>
      <c r="ORB818" s="257"/>
      <c r="ORC818" s="257"/>
      <c r="ORD818" s="257"/>
      <c r="ORE818" s="257"/>
      <c r="ORF818" s="257"/>
      <c r="ORG818" s="257"/>
      <c r="ORH818" s="257"/>
      <c r="ORI818" s="257"/>
      <c r="ORJ818" s="257"/>
      <c r="ORK818" s="257"/>
      <c r="ORL818" s="257"/>
      <c r="ORM818" s="257"/>
      <c r="ORN818" s="257"/>
      <c r="ORO818" s="257"/>
      <c r="ORP818" s="257"/>
      <c r="ORQ818" s="257"/>
      <c r="ORR818" s="257"/>
      <c r="ORS818" s="257"/>
      <c r="ORT818" s="257"/>
      <c r="ORU818" s="257"/>
      <c r="ORV818" s="257"/>
      <c r="ORW818" s="257"/>
      <c r="ORX818" s="257"/>
      <c r="ORY818" s="257"/>
      <c r="ORZ818" s="257"/>
      <c r="OSA818" s="257"/>
      <c r="OSB818" s="257"/>
      <c r="OSC818" s="257"/>
      <c r="OSD818" s="257"/>
      <c r="OSE818" s="257"/>
      <c r="OSF818" s="257"/>
      <c r="OSG818" s="257"/>
      <c r="OSH818" s="257"/>
      <c r="OSI818" s="257"/>
      <c r="OSJ818" s="257"/>
      <c r="OSK818" s="257"/>
      <c r="OSL818" s="257"/>
      <c r="OSM818" s="257"/>
      <c r="OSN818" s="257"/>
      <c r="OSO818" s="257"/>
      <c r="OSP818" s="257"/>
      <c r="OSQ818" s="257"/>
      <c r="OSR818" s="257"/>
      <c r="OSS818" s="257"/>
      <c r="OST818" s="257"/>
      <c r="OSU818" s="257"/>
      <c r="OSV818" s="257"/>
      <c r="OSW818" s="257"/>
      <c r="OSX818" s="257"/>
      <c r="OSY818" s="257"/>
      <c r="OSZ818" s="257"/>
      <c r="OTA818" s="257"/>
      <c r="OTB818" s="257"/>
      <c r="OTC818" s="257"/>
      <c r="OTD818" s="257"/>
      <c r="OTE818" s="257"/>
      <c r="OTF818" s="257"/>
      <c r="OTG818" s="257"/>
      <c r="OTH818" s="257"/>
      <c r="OTI818" s="257"/>
      <c r="OTJ818" s="257"/>
      <c r="OTK818" s="257"/>
      <c r="OTL818" s="257"/>
      <c r="OTM818" s="257"/>
      <c r="OTN818" s="257"/>
      <c r="OTO818" s="257"/>
      <c r="OTP818" s="257"/>
      <c r="OTQ818" s="257"/>
      <c r="OTR818" s="257"/>
      <c r="OTS818" s="257"/>
      <c r="OTT818" s="257"/>
      <c r="OTU818" s="257"/>
      <c r="OTV818" s="257"/>
      <c r="OTW818" s="257"/>
      <c r="OTX818" s="257"/>
      <c r="OTY818" s="257"/>
      <c r="OTZ818" s="257"/>
      <c r="OUA818" s="257"/>
      <c r="OUB818" s="257"/>
      <c r="OUC818" s="257"/>
      <c r="OUD818" s="257"/>
      <c r="OUE818" s="257"/>
      <c r="OUF818" s="257"/>
      <c r="OUG818" s="257"/>
      <c r="OUH818" s="257"/>
      <c r="OUI818" s="257"/>
      <c r="OUJ818" s="257"/>
      <c r="OUK818" s="257"/>
      <c r="OUL818" s="257"/>
      <c r="OUM818" s="257"/>
      <c r="OUN818" s="257"/>
      <c r="OUO818" s="257"/>
      <c r="OUP818" s="257"/>
      <c r="OUQ818" s="257"/>
      <c r="OUR818" s="257"/>
      <c r="OUS818" s="257"/>
      <c r="OUT818" s="257"/>
      <c r="OUU818" s="257"/>
      <c r="OUV818" s="257"/>
      <c r="OUW818" s="257"/>
      <c r="OUX818" s="257"/>
      <c r="OUY818" s="257"/>
      <c r="OUZ818" s="257"/>
      <c r="OVA818" s="257"/>
      <c r="OVB818" s="257"/>
      <c r="OVC818" s="257"/>
      <c r="OVD818" s="257"/>
      <c r="OVE818" s="257"/>
      <c r="OVF818" s="257"/>
      <c r="OVG818" s="257"/>
      <c r="OVH818" s="257"/>
      <c r="OVI818" s="257"/>
      <c r="OVJ818" s="257"/>
      <c r="OVK818" s="257"/>
      <c r="OVL818" s="257"/>
      <c r="OVM818" s="257"/>
      <c r="OVN818" s="257"/>
      <c r="OVO818" s="257"/>
      <c r="OVP818" s="257"/>
      <c r="OVQ818" s="257"/>
      <c r="OVR818" s="257"/>
      <c r="OVS818" s="257"/>
      <c r="OVT818" s="257"/>
      <c r="OVU818" s="257"/>
      <c r="OVV818" s="257"/>
      <c r="OVW818" s="257"/>
      <c r="OVX818" s="257"/>
      <c r="OVY818" s="257"/>
      <c r="OVZ818" s="257"/>
      <c r="OWA818" s="257"/>
      <c r="OWB818" s="257"/>
      <c r="OWC818" s="257"/>
      <c r="OWD818" s="257"/>
      <c r="OWE818" s="257"/>
      <c r="OWF818" s="257"/>
      <c r="OWG818" s="257"/>
      <c r="OWH818" s="257"/>
      <c r="OWI818" s="257"/>
      <c r="OWJ818" s="257"/>
      <c r="OWK818" s="257"/>
      <c r="OWL818" s="257"/>
      <c r="OWM818" s="257"/>
      <c r="OWN818" s="257"/>
      <c r="OWO818" s="257"/>
      <c r="OWP818" s="257"/>
      <c r="OWQ818" s="257"/>
      <c r="OWR818" s="257"/>
      <c r="OWS818" s="257"/>
      <c r="OWT818" s="257"/>
      <c r="OWU818" s="257"/>
      <c r="OWV818" s="257"/>
      <c r="OWW818" s="257"/>
      <c r="OWX818" s="257"/>
      <c r="OWY818" s="257"/>
      <c r="OWZ818" s="257"/>
      <c r="OXA818" s="257"/>
      <c r="OXB818" s="257"/>
      <c r="OXC818" s="257"/>
      <c r="OXD818" s="257"/>
      <c r="OXE818" s="257"/>
      <c r="OXF818" s="257"/>
      <c r="OXG818" s="257"/>
      <c r="OXH818" s="257"/>
      <c r="OXI818" s="257"/>
      <c r="OXJ818" s="257"/>
      <c r="OXK818" s="257"/>
      <c r="OXL818" s="257"/>
      <c r="OXM818" s="257"/>
      <c r="OXN818" s="257"/>
      <c r="OXO818" s="257"/>
      <c r="OXP818" s="257"/>
      <c r="OXQ818" s="257"/>
      <c r="OXR818" s="257"/>
      <c r="OXS818" s="257"/>
      <c r="OXT818" s="257"/>
      <c r="OXU818" s="257"/>
      <c r="OXV818" s="257"/>
      <c r="OXW818" s="257"/>
      <c r="OXX818" s="257"/>
      <c r="OXY818" s="257"/>
      <c r="OXZ818" s="257"/>
      <c r="OYA818" s="257"/>
      <c r="OYB818" s="257"/>
      <c r="OYC818" s="257"/>
      <c r="OYD818" s="257"/>
      <c r="OYE818" s="257"/>
      <c r="OYF818" s="257"/>
      <c r="OYG818" s="257"/>
      <c r="OYH818" s="257"/>
      <c r="OYI818" s="257"/>
      <c r="OYJ818" s="257"/>
      <c r="OYK818" s="257"/>
      <c r="OYL818" s="257"/>
      <c r="OYM818" s="257"/>
      <c r="OYN818" s="257"/>
      <c r="OYO818" s="257"/>
      <c r="OYP818" s="257"/>
      <c r="OYQ818" s="257"/>
      <c r="OYR818" s="257"/>
      <c r="OYS818" s="257"/>
      <c r="OYT818" s="257"/>
      <c r="OYU818" s="257"/>
      <c r="OYV818" s="257"/>
      <c r="OYW818" s="257"/>
      <c r="OYX818" s="257"/>
      <c r="OYY818" s="257"/>
      <c r="OYZ818" s="257"/>
      <c r="OZA818" s="257"/>
      <c r="OZB818" s="257"/>
      <c r="OZC818" s="257"/>
      <c r="OZD818" s="257"/>
      <c r="OZE818" s="257"/>
      <c r="OZF818" s="257"/>
      <c r="OZG818" s="257"/>
      <c r="OZH818" s="257"/>
      <c r="OZI818" s="257"/>
      <c r="OZJ818" s="257"/>
      <c r="OZK818" s="257"/>
      <c r="OZL818" s="257"/>
      <c r="OZM818" s="257"/>
      <c r="OZN818" s="257"/>
      <c r="OZO818" s="257"/>
      <c r="OZP818" s="257"/>
      <c r="OZQ818" s="257"/>
      <c r="OZR818" s="257"/>
      <c r="OZS818" s="257"/>
      <c r="OZT818" s="257"/>
      <c r="OZU818" s="257"/>
      <c r="OZV818" s="257"/>
      <c r="OZW818" s="257"/>
      <c r="OZX818" s="257"/>
      <c r="OZY818" s="257"/>
      <c r="OZZ818" s="257"/>
      <c r="PAA818" s="257"/>
      <c r="PAB818" s="257"/>
      <c r="PAC818" s="257"/>
      <c r="PAD818" s="257"/>
      <c r="PAE818" s="257"/>
      <c r="PAF818" s="257"/>
      <c r="PAG818" s="257"/>
      <c r="PAH818" s="257"/>
      <c r="PAI818" s="257"/>
      <c r="PAJ818" s="257"/>
      <c r="PAK818" s="257"/>
      <c r="PAL818" s="257"/>
      <c r="PAM818" s="257"/>
      <c r="PAN818" s="257"/>
      <c r="PAO818" s="257"/>
      <c r="PAP818" s="257"/>
      <c r="PAQ818" s="257"/>
      <c r="PAR818" s="257"/>
      <c r="PAS818" s="257"/>
      <c r="PAT818" s="257"/>
      <c r="PAU818" s="257"/>
      <c r="PAV818" s="257"/>
      <c r="PAW818" s="257"/>
      <c r="PAX818" s="257"/>
      <c r="PAY818" s="257"/>
      <c r="PAZ818" s="257"/>
      <c r="PBA818" s="257"/>
      <c r="PBB818" s="257"/>
      <c r="PBC818" s="257"/>
      <c r="PBD818" s="257"/>
      <c r="PBE818" s="257"/>
      <c r="PBF818" s="257"/>
      <c r="PBG818" s="257"/>
      <c r="PBH818" s="257"/>
      <c r="PBI818" s="257"/>
      <c r="PBJ818" s="257"/>
      <c r="PBK818" s="257"/>
      <c r="PBL818" s="257"/>
      <c r="PBM818" s="257"/>
      <c r="PBN818" s="257"/>
      <c r="PBO818" s="257"/>
      <c r="PBP818" s="257"/>
      <c r="PBQ818" s="257"/>
      <c r="PBR818" s="257"/>
      <c r="PBS818" s="257"/>
      <c r="PBT818" s="257"/>
      <c r="PBU818" s="257"/>
      <c r="PBV818" s="257"/>
      <c r="PBW818" s="257"/>
      <c r="PBX818" s="257"/>
      <c r="PBY818" s="257"/>
      <c r="PBZ818" s="257"/>
      <c r="PCA818" s="257"/>
      <c r="PCB818" s="257"/>
      <c r="PCC818" s="257"/>
      <c r="PCD818" s="257"/>
      <c r="PCE818" s="257"/>
      <c r="PCF818" s="257"/>
      <c r="PCG818" s="257"/>
      <c r="PCH818" s="257"/>
      <c r="PCI818" s="257"/>
      <c r="PCJ818" s="257"/>
      <c r="PCK818" s="257"/>
      <c r="PCL818" s="257"/>
      <c r="PCM818" s="257"/>
      <c r="PCN818" s="257"/>
      <c r="PCO818" s="257"/>
      <c r="PCP818" s="257"/>
      <c r="PCQ818" s="257"/>
      <c r="PCR818" s="257"/>
      <c r="PCS818" s="257"/>
      <c r="PCT818" s="257"/>
      <c r="PCU818" s="257"/>
      <c r="PCV818" s="257"/>
      <c r="PCW818" s="257"/>
      <c r="PCX818" s="257"/>
      <c r="PCY818" s="257"/>
      <c r="PCZ818" s="257"/>
      <c r="PDA818" s="257"/>
      <c r="PDB818" s="257"/>
      <c r="PDC818" s="257"/>
      <c r="PDD818" s="257"/>
      <c r="PDE818" s="257"/>
      <c r="PDF818" s="257"/>
      <c r="PDG818" s="257"/>
      <c r="PDH818" s="257"/>
      <c r="PDI818" s="257"/>
      <c r="PDJ818" s="257"/>
      <c r="PDK818" s="257"/>
      <c r="PDL818" s="257"/>
      <c r="PDM818" s="257"/>
      <c r="PDN818" s="257"/>
      <c r="PDO818" s="257"/>
      <c r="PDP818" s="257"/>
      <c r="PDQ818" s="257"/>
      <c r="PDR818" s="257"/>
      <c r="PDS818" s="257"/>
      <c r="PDT818" s="257"/>
      <c r="PDU818" s="257"/>
      <c r="PDV818" s="257"/>
      <c r="PDW818" s="257"/>
      <c r="PDX818" s="257"/>
      <c r="PDY818" s="257"/>
      <c r="PDZ818" s="257"/>
      <c r="PEA818" s="257"/>
      <c r="PEB818" s="257"/>
      <c r="PEC818" s="257"/>
      <c r="PED818" s="257"/>
      <c r="PEE818" s="257"/>
      <c r="PEF818" s="257"/>
      <c r="PEG818" s="257"/>
      <c r="PEH818" s="257"/>
      <c r="PEI818" s="257"/>
      <c r="PEJ818" s="257"/>
      <c r="PEK818" s="257"/>
      <c r="PEL818" s="257"/>
      <c r="PEM818" s="257"/>
      <c r="PEN818" s="257"/>
      <c r="PEO818" s="257"/>
      <c r="PEP818" s="257"/>
      <c r="PEQ818" s="257"/>
      <c r="PER818" s="257"/>
      <c r="PES818" s="257"/>
      <c r="PET818" s="257"/>
      <c r="PEU818" s="257"/>
      <c r="PEV818" s="257"/>
      <c r="PEW818" s="257"/>
      <c r="PEX818" s="257"/>
      <c r="PEY818" s="257"/>
      <c r="PEZ818" s="257"/>
      <c r="PFA818" s="257"/>
      <c r="PFB818" s="257"/>
      <c r="PFC818" s="257"/>
      <c r="PFD818" s="257"/>
      <c r="PFE818" s="257"/>
      <c r="PFF818" s="257"/>
      <c r="PFG818" s="257"/>
      <c r="PFH818" s="257"/>
      <c r="PFI818" s="257"/>
      <c r="PFJ818" s="257"/>
      <c r="PFK818" s="257"/>
      <c r="PFL818" s="257"/>
      <c r="PFM818" s="257"/>
      <c r="PFN818" s="257"/>
      <c r="PFO818" s="257"/>
      <c r="PFP818" s="257"/>
      <c r="PFQ818" s="257"/>
      <c r="PFR818" s="257"/>
      <c r="PFS818" s="257"/>
      <c r="PFT818" s="257"/>
      <c r="PFU818" s="257"/>
      <c r="PFV818" s="257"/>
      <c r="PFW818" s="257"/>
      <c r="PFX818" s="257"/>
      <c r="PFY818" s="257"/>
      <c r="PFZ818" s="257"/>
      <c r="PGA818" s="257"/>
      <c r="PGB818" s="257"/>
      <c r="PGC818" s="257"/>
      <c r="PGD818" s="257"/>
      <c r="PGE818" s="257"/>
      <c r="PGF818" s="257"/>
      <c r="PGG818" s="257"/>
      <c r="PGH818" s="257"/>
      <c r="PGI818" s="257"/>
      <c r="PGJ818" s="257"/>
      <c r="PGK818" s="257"/>
      <c r="PGL818" s="257"/>
      <c r="PGM818" s="257"/>
      <c r="PGN818" s="257"/>
      <c r="PGO818" s="257"/>
      <c r="PGP818" s="257"/>
      <c r="PGQ818" s="257"/>
      <c r="PGR818" s="257"/>
      <c r="PGS818" s="257"/>
      <c r="PGT818" s="257"/>
      <c r="PGU818" s="257"/>
      <c r="PGV818" s="257"/>
      <c r="PGW818" s="257"/>
      <c r="PGX818" s="257"/>
      <c r="PGY818" s="257"/>
      <c r="PGZ818" s="257"/>
      <c r="PHA818" s="257"/>
      <c r="PHB818" s="257"/>
      <c r="PHC818" s="257"/>
      <c r="PHD818" s="257"/>
      <c r="PHE818" s="257"/>
      <c r="PHF818" s="257"/>
      <c r="PHG818" s="257"/>
      <c r="PHH818" s="257"/>
      <c r="PHI818" s="257"/>
      <c r="PHJ818" s="257"/>
      <c r="PHK818" s="257"/>
      <c r="PHL818" s="257"/>
      <c r="PHM818" s="257"/>
      <c r="PHN818" s="257"/>
      <c r="PHO818" s="257"/>
      <c r="PHP818" s="257"/>
      <c r="PHQ818" s="257"/>
      <c r="PHR818" s="257"/>
      <c r="PHS818" s="257"/>
      <c r="PHT818" s="257"/>
      <c r="PHU818" s="257"/>
      <c r="PHV818" s="257"/>
      <c r="PHW818" s="257"/>
      <c r="PHX818" s="257"/>
      <c r="PHY818" s="257"/>
      <c r="PHZ818" s="257"/>
      <c r="PIA818" s="257"/>
      <c r="PIB818" s="257"/>
      <c r="PIC818" s="257"/>
      <c r="PID818" s="257"/>
      <c r="PIE818" s="257"/>
      <c r="PIF818" s="257"/>
      <c r="PIG818" s="257"/>
      <c r="PIH818" s="257"/>
      <c r="PII818" s="257"/>
      <c r="PIJ818" s="257"/>
      <c r="PIK818" s="257"/>
      <c r="PIL818" s="257"/>
      <c r="PIM818" s="257"/>
      <c r="PIN818" s="257"/>
      <c r="PIO818" s="257"/>
      <c r="PIP818" s="257"/>
      <c r="PIQ818" s="257"/>
      <c r="PIR818" s="257"/>
      <c r="PIS818" s="257"/>
      <c r="PIT818" s="257"/>
      <c r="PIU818" s="257"/>
      <c r="PIV818" s="257"/>
      <c r="PIW818" s="257"/>
      <c r="PIX818" s="257"/>
      <c r="PIY818" s="257"/>
      <c r="PIZ818" s="257"/>
      <c r="PJA818" s="257"/>
      <c r="PJB818" s="257"/>
      <c r="PJC818" s="257"/>
      <c r="PJD818" s="257"/>
      <c r="PJE818" s="257"/>
      <c r="PJF818" s="257"/>
      <c r="PJG818" s="257"/>
      <c r="PJH818" s="257"/>
      <c r="PJI818" s="257"/>
      <c r="PJJ818" s="257"/>
      <c r="PJK818" s="257"/>
      <c r="PJL818" s="257"/>
      <c r="PJM818" s="257"/>
      <c r="PJN818" s="257"/>
      <c r="PJO818" s="257"/>
      <c r="PJP818" s="257"/>
      <c r="PJQ818" s="257"/>
      <c r="PJR818" s="257"/>
      <c r="PJS818" s="257"/>
      <c r="PJT818" s="257"/>
      <c r="PJU818" s="257"/>
      <c r="PJV818" s="257"/>
      <c r="PJW818" s="257"/>
      <c r="PJX818" s="257"/>
      <c r="PJY818" s="257"/>
      <c r="PJZ818" s="257"/>
      <c r="PKA818" s="257"/>
      <c r="PKB818" s="257"/>
      <c r="PKC818" s="257"/>
      <c r="PKD818" s="257"/>
      <c r="PKE818" s="257"/>
      <c r="PKF818" s="257"/>
      <c r="PKG818" s="257"/>
      <c r="PKH818" s="257"/>
      <c r="PKI818" s="257"/>
      <c r="PKJ818" s="257"/>
      <c r="PKK818" s="257"/>
      <c r="PKL818" s="257"/>
      <c r="PKM818" s="257"/>
      <c r="PKN818" s="257"/>
      <c r="PKO818" s="257"/>
      <c r="PKP818" s="257"/>
      <c r="PKQ818" s="257"/>
      <c r="PKR818" s="257"/>
      <c r="PKS818" s="257"/>
      <c r="PKT818" s="257"/>
      <c r="PKU818" s="257"/>
      <c r="PKV818" s="257"/>
      <c r="PKW818" s="257"/>
      <c r="PKX818" s="257"/>
      <c r="PKY818" s="257"/>
      <c r="PKZ818" s="257"/>
      <c r="PLA818" s="257"/>
      <c r="PLB818" s="257"/>
      <c r="PLC818" s="257"/>
      <c r="PLD818" s="257"/>
      <c r="PLE818" s="257"/>
      <c r="PLF818" s="257"/>
      <c r="PLG818" s="257"/>
      <c r="PLH818" s="257"/>
      <c r="PLI818" s="257"/>
      <c r="PLJ818" s="257"/>
      <c r="PLK818" s="257"/>
      <c r="PLL818" s="257"/>
      <c r="PLM818" s="257"/>
      <c r="PLN818" s="257"/>
      <c r="PLO818" s="257"/>
      <c r="PLP818" s="257"/>
      <c r="PLQ818" s="257"/>
      <c r="PLR818" s="257"/>
      <c r="PLS818" s="257"/>
      <c r="PLT818" s="257"/>
      <c r="PLU818" s="257"/>
      <c r="PLV818" s="257"/>
      <c r="PLW818" s="257"/>
      <c r="PLX818" s="257"/>
      <c r="PLY818" s="257"/>
      <c r="PLZ818" s="257"/>
      <c r="PMA818" s="257"/>
      <c r="PMB818" s="257"/>
      <c r="PMC818" s="257"/>
      <c r="PMD818" s="257"/>
      <c r="PME818" s="257"/>
      <c r="PMF818" s="257"/>
      <c r="PMG818" s="257"/>
      <c r="PMH818" s="257"/>
      <c r="PMI818" s="257"/>
      <c r="PMJ818" s="257"/>
      <c r="PMK818" s="257"/>
      <c r="PML818" s="257"/>
      <c r="PMM818" s="257"/>
      <c r="PMN818" s="257"/>
      <c r="PMO818" s="257"/>
      <c r="PMP818" s="257"/>
      <c r="PMQ818" s="257"/>
      <c r="PMR818" s="257"/>
      <c r="PMS818" s="257"/>
      <c r="PMT818" s="257"/>
      <c r="PMU818" s="257"/>
      <c r="PMV818" s="257"/>
      <c r="PMW818" s="257"/>
      <c r="PMX818" s="257"/>
      <c r="PMY818" s="257"/>
      <c r="PMZ818" s="257"/>
      <c r="PNA818" s="257"/>
      <c r="PNB818" s="257"/>
      <c r="PNC818" s="257"/>
      <c r="PND818" s="257"/>
      <c r="PNE818" s="257"/>
      <c r="PNF818" s="257"/>
      <c r="PNG818" s="257"/>
      <c r="PNH818" s="257"/>
      <c r="PNI818" s="257"/>
      <c r="PNJ818" s="257"/>
      <c r="PNK818" s="257"/>
      <c r="PNL818" s="257"/>
      <c r="PNM818" s="257"/>
      <c r="PNN818" s="257"/>
      <c r="PNO818" s="257"/>
      <c r="PNP818" s="257"/>
      <c r="PNQ818" s="257"/>
      <c r="PNR818" s="257"/>
      <c r="PNS818" s="257"/>
      <c r="PNT818" s="257"/>
      <c r="PNU818" s="257"/>
      <c r="PNV818" s="257"/>
      <c r="PNW818" s="257"/>
      <c r="PNX818" s="257"/>
      <c r="PNY818" s="257"/>
      <c r="PNZ818" s="257"/>
      <c r="POA818" s="257"/>
      <c r="POB818" s="257"/>
      <c r="POC818" s="257"/>
      <c r="POD818" s="257"/>
      <c r="POE818" s="257"/>
      <c r="POF818" s="257"/>
      <c r="POG818" s="257"/>
      <c r="POH818" s="257"/>
      <c r="POI818" s="257"/>
      <c r="POJ818" s="257"/>
      <c r="POK818" s="257"/>
      <c r="POL818" s="257"/>
      <c r="POM818" s="257"/>
      <c r="PON818" s="257"/>
      <c r="POO818" s="257"/>
      <c r="POP818" s="257"/>
      <c r="POQ818" s="257"/>
      <c r="POR818" s="257"/>
      <c r="POS818" s="257"/>
      <c r="POT818" s="257"/>
      <c r="POU818" s="257"/>
      <c r="POV818" s="257"/>
      <c r="POW818" s="257"/>
      <c r="POX818" s="257"/>
      <c r="POY818" s="257"/>
      <c r="POZ818" s="257"/>
      <c r="PPA818" s="257"/>
      <c r="PPB818" s="257"/>
      <c r="PPC818" s="257"/>
      <c r="PPD818" s="257"/>
      <c r="PPE818" s="257"/>
      <c r="PPF818" s="257"/>
      <c r="PPG818" s="257"/>
      <c r="PPH818" s="257"/>
      <c r="PPI818" s="257"/>
      <c r="PPJ818" s="257"/>
      <c r="PPK818" s="257"/>
      <c r="PPL818" s="257"/>
      <c r="PPM818" s="257"/>
      <c r="PPN818" s="257"/>
      <c r="PPO818" s="257"/>
      <c r="PPP818" s="257"/>
      <c r="PPQ818" s="257"/>
      <c r="PPR818" s="257"/>
      <c r="PPS818" s="257"/>
      <c r="PPT818" s="257"/>
      <c r="PPU818" s="257"/>
      <c r="PPV818" s="257"/>
      <c r="PPW818" s="257"/>
      <c r="PPX818" s="257"/>
      <c r="PPY818" s="257"/>
      <c r="PPZ818" s="257"/>
      <c r="PQA818" s="257"/>
      <c r="PQB818" s="257"/>
      <c r="PQC818" s="257"/>
      <c r="PQD818" s="257"/>
      <c r="PQE818" s="257"/>
      <c r="PQF818" s="257"/>
      <c r="PQG818" s="257"/>
      <c r="PQH818" s="257"/>
      <c r="PQI818" s="257"/>
      <c r="PQJ818" s="257"/>
      <c r="PQK818" s="257"/>
      <c r="PQL818" s="257"/>
      <c r="PQM818" s="257"/>
      <c r="PQN818" s="257"/>
      <c r="PQO818" s="257"/>
      <c r="PQP818" s="257"/>
      <c r="PQQ818" s="257"/>
      <c r="PQR818" s="257"/>
      <c r="PQS818" s="257"/>
      <c r="PQT818" s="257"/>
      <c r="PQU818" s="257"/>
      <c r="PQV818" s="257"/>
      <c r="PQW818" s="257"/>
      <c r="PQX818" s="257"/>
      <c r="PQY818" s="257"/>
      <c r="PQZ818" s="257"/>
      <c r="PRA818" s="257"/>
      <c r="PRB818" s="257"/>
      <c r="PRC818" s="257"/>
      <c r="PRD818" s="257"/>
      <c r="PRE818" s="257"/>
      <c r="PRF818" s="257"/>
      <c r="PRG818" s="257"/>
      <c r="PRH818" s="257"/>
      <c r="PRI818" s="257"/>
      <c r="PRJ818" s="257"/>
      <c r="PRK818" s="257"/>
      <c r="PRL818" s="257"/>
      <c r="PRM818" s="257"/>
      <c r="PRN818" s="257"/>
      <c r="PRO818" s="257"/>
      <c r="PRP818" s="257"/>
      <c r="PRQ818" s="257"/>
      <c r="PRR818" s="257"/>
      <c r="PRS818" s="257"/>
      <c r="PRT818" s="257"/>
      <c r="PRU818" s="257"/>
      <c r="PRV818" s="257"/>
      <c r="PRW818" s="257"/>
      <c r="PRX818" s="257"/>
      <c r="PRY818" s="257"/>
      <c r="PRZ818" s="257"/>
      <c r="PSA818" s="257"/>
      <c r="PSB818" s="257"/>
      <c r="PSC818" s="257"/>
      <c r="PSD818" s="257"/>
      <c r="PSE818" s="257"/>
      <c r="PSF818" s="257"/>
      <c r="PSG818" s="257"/>
      <c r="PSH818" s="257"/>
      <c r="PSI818" s="257"/>
      <c r="PSJ818" s="257"/>
      <c r="PSK818" s="257"/>
      <c r="PSL818" s="257"/>
      <c r="PSM818" s="257"/>
      <c r="PSN818" s="257"/>
      <c r="PSO818" s="257"/>
      <c r="PSP818" s="257"/>
      <c r="PSQ818" s="257"/>
      <c r="PSR818" s="257"/>
      <c r="PSS818" s="257"/>
      <c r="PST818" s="257"/>
      <c r="PSU818" s="257"/>
      <c r="PSV818" s="257"/>
      <c r="PSW818" s="257"/>
      <c r="PSX818" s="257"/>
      <c r="PSY818" s="257"/>
      <c r="PSZ818" s="257"/>
      <c r="PTA818" s="257"/>
      <c r="PTB818" s="257"/>
      <c r="PTC818" s="257"/>
      <c r="PTD818" s="257"/>
      <c r="PTE818" s="257"/>
      <c r="PTF818" s="257"/>
      <c r="PTG818" s="257"/>
      <c r="PTH818" s="257"/>
      <c r="PTI818" s="257"/>
      <c r="PTJ818" s="257"/>
      <c r="PTK818" s="257"/>
      <c r="PTL818" s="257"/>
      <c r="PTM818" s="257"/>
      <c r="PTN818" s="257"/>
      <c r="PTO818" s="257"/>
      <c r="PTP818" s="257"/>
      <c r="PTQ818" s="257"/>
      <c r="PTR818" s="257"/>
      <c r="PTS818" s="257"/>
      <c r="PTT818" s="257"/>
      <c r="PTU818" s="257"/>
      <c r="PTV818" s="257"/>
      <c r="PTW818" s="257"/>
      <c r="PTX818" s="257"/>
      <c r="PTY818" s="257"/>
      <c r="PTZ818" s="257"/>
      <c r="PUA818" s="257"/>
      <c r="PUB818" s="257"/>
      <c r="PUC818" s="257"/>
      <c r="PUD818" s="257"/>
      <c r="PUE818" s="257"/>
      <c r="PUF818" s="257"/>
      <c r="PUG818" s="257"/>
      <c r="PUH818" s="257"/>
      <c r="PUI818" s="257"/>
      <c r="PUJ818" s="257"/>
      <c r="PUK818" s="257"/>
      <c r="PUL818" s="257"/>
      <c r="PUM818" s="257"/>
      <c r="PUN818" s="257"/>
      <c r="PUO818" s="257"/>
      <c r="PUP818" s="257"/>
      <c r="PUQ818" s="257"/>
      <c r="PUR818" s="257"/>
      <c r="PUS818" s="257"/>
      <c r="PUT818" s="257"/>
      <c r="PUU818" s="257"/>
      <c r="PUV818" s="257"/>
      <c r="PUW818" s="257"/>
      <c r="PUX818" s="257"/>
      <c r="PUY818" s="257"/>
      <c r="PUZ818" s="257"/>
      <c r="PVA818" s="257"/>
      <c r="PVB818" s="257"/>
      <c r="PVC818" s="257"/>
      <c r="PVD818" s="257"/>
      <c r="PVE818" s="257"/>
      <c r="PVF818" s="257"/>
      <c r="PVG818" s="257"/>
      <c r="PVH818" s="257"/>
      <c r="PVI818" s="257"/>
      <c r="PVJ818" s="257"/>
      <c r="PVK818" s="257"/>
      <c r="PVL818" s="257"/>
      <c r="PVM818" s="257"/>
      <c r="PVN818" s="257"/>
      <c r="PVO818" s="257"/>
      <c r="PVP818" s="257"/>
      <c r="PVQ818" s="257"/>
      <c r="PVR818" s="257"/>
      <c r="PVS818" s="257"/>
      <c r="PVT818" s="257"/>
      <c r="PVU818" s="257"/>
      <c r="PVV818" s="257"/>
      <c r="PVW818" s="257"/>
      <c r="PVX818" s="257"/>
      <c r="PVY818" s="257"/>
      <c r="PVZ818" s="257"/>
      <c r="PWA818" s="257"/>
      <c r="PWB818" s="257"/>
      <c r="PWC818" s="257"/>
      <c r="PWD818" s="257"/>
      <c r="PWE818" s="257"/>
      <c r="PWF818" s="257"/>
      <c r="PWG818" s="257"/>
      <c r="PWH818" s="257"/>
      <c r="PWI818" s="257"/>
      <c r="PWJ818" s="257"/>
      <c r="PWK818" s="257"/>
      <c r="PWL818" s="257"/>
      <c r="PWM818" s="257"/>
      <c r="PWN818" s="257"/>
      <c r="PWO818" s="257"/>
      <c r="PWP818" s="257"/>
      <c r="PWQ818" s="257"/>
      <c r="PWR818" s="257"/>
      <c r="PWS818" s="257"/>
      <c r="PWT818" s="257"/>
      <c r="PWU818" s="257"/>
      <c r="PWV818" s="257"/>
      <c r="PWW818" s="257"/>
      <c r="PWX818" s="257"/>
      <c r="PWY818" s="257"/>
      <c r="PWZ818" s="257"/>
      <c r="PXA818" s="257"/>
      <c r="PXB818" s="257"/>
      <c r="PXC818" s="257"/>
      <c r="PXD818" s="257"/>
      <c r="PXE818" s="257"/>
      <c r="PXF818" s="257"/>
      <c r="PXG818" s="257"/>
      <c r="PXH818" s="257"/>
      <c r="PXI818" s="257"/>
      <c r="PXJ818" s="257"/>
      <c r="PXK818" s="257"/>
      <c r="PXL818" s="257"/>
      <c r="PXM818" s="257"/>
      <c r="PXN818" s="257"/>
      <c r="PXO818" s="257"/>
      <c r="PXP818" s="257"/>
      <c r="PXQ818" s="257"/>
      <c r="PXR818" s="257"/>
      <c r="PXS818" s="257"/>
      <c r="PXT818" s="257"/>
      <c r="PXU818" s="257"/>
      <c r="PXV818" s="257"/>
      <c r="PXW818" s="257"/>
      <c r="PXX818" s="257"/>
      <c r="PXY818" s="257"/>
      <c r="PXZ818" s="257"/>
      <c r="PYA818" s="257"/>
      <c r="PYB818" s="257"/>
      <c r="PYC818" s="257"/>
      <c r="PYD818" s="257"/>
      <c r="PYE818" s="257"/>
      <c r="PYF818" s="257"/>
      <c r="PYG818" s="257"/>
      <c r="PYH818" s="257"/>
      <c r="PYI818" s="257"/>
      <c r="PYJ818" s="257"/>
      <c r="PYK818" s="257"/>
      <c r="PYL818" s="257"/>
      <c r="PYM818" s="257"/>
      <c r="PYN818" s="257"/>
      <c r="PYO818" s="257"/>
      <c r="PYP818" s="257"/>
      <c r="PYQ818" s="257"/>
      <c r="PYR818" s="257"/>
      <c r="PYS818" s="257"/>
      <c r="PYT818" s="257"/>
      <c r="PYU818" s="257"/>
      <c r="PYV818" s="257"/>
      <c r="PYW818" s="257"/>
      <c r="PYX818" s="257"/>
      <c r="PYY818" s="257"/>
      <c r="PYZ818" s="257"/>
      <c r="PZA818" s="257"/>
      <c r="PZB818" s="257"/>
      <c r="PZC818" s="257"/>
      <c r="PZD818" s="257"/>
      <c r="PZE818" s="257"/>
      <c r="PZF818" s="257"/>
      <c r="PZG818" s="257"/>
      <c r="PZH818" s="257"/>
      <c r="PZI818" s="257"/>
      <c r="PZJ818" s="257"/>
      <c r="PZK818" s="257"/>
      <c r="PZL818" s="257"/>
      <c r="PZM818" s="257"/>
      <c r="PZN818" s="257"/>
      <c r="PZO818" s="257"/>
      <c r="PZP818" s="257"/>
      <c r="PZQ818" s="257"/>
      <c r="PZR818" s="257"/>
      <c r="PZS818" s="257"/>
      <c r="PZT818" s="257"/>
      <c r="PZU818" s="257"/>
      <c r="PZV818" s="257"/>
      <c r="PZW818" s="257"/>
      <c r="PZX818" s="257"/>
      <c r="PZY818" s="257"/>
      <c r="PZZ818" s="257"/>
      <c r="QAA818" s="257"/>
      <c r="QAB818" s="257"/>
      <c r="QAC818" s="257"/>
      <c r="QAD818" s="257"/>
      <c r="QAE818" s="257"/>
      <c r="QAF818" s="257"/>
      <c r="QAG818" s="257"/>
      <c r="QAH818" s="257"/>
      <c r="QAI818" s="257"/>
      <c r="QAJ818" s="257"/>
      <c r="QAK818" s="257"/>
      <c r="QAL818" s="257"/>
      <c r="QAM818" s="257"/>
      <c r="QAN818" s="257"/>
      <c r="QAO818" s="257"/>
      <c r="QAP818" s="257"/>
      <c r="QAQ818" s="257"/>
      <c r="QAR818" s="257"/>
      <c r="QAS818" s="257"/>
      <c r="QAT818" s="257"/>
      <c r="QAU818" s="257"/>
      <c r="QAV818" s="257"/>
      <c r="QAW818" s="257"/>
      <c r="QAX818" s="257"/>
      <c r="QAY818" s="257"/>
      <c r="QAZ818" s="257"/>
      <c r="QBA818" s="257"/>
      <c r="QBB818" s="257"/>
      <c r="QBC818" s="257"/>
      <c r="QBD818" s="257"/>
      <c r="QBE818" s="257"/>
      <c r="QBF818" s="257"/>
      <c r="QBG818" s="257"/>
      <c r="QBH818" s="257"/>
      <c r="QBI818" s="257"/>
      <c r="QBJ818" s="257"/>
      <c r="QBK818" s="257"/>
      <c r="QBL818" s="257"/>
      <c r="QBM818" s="257"/>
      <c r="QBN818" s="257"/>
      <c r="QBO818" s="257"/>
      <c r="QBP818" s="257"/>
      <c r="QBQ818" s="257"/>
      <c r="QBR818" s="257"/>
      <c r="QBS818" s="257"/>
      <c r="QBT818" s="257"/>
      <c r="QBU818" s="257"/>
      <c r="QBV818" s="257"/>
      <c r="QBW818" s="257"/>
      <c r="QBX818" s="257"/>
      <c r="QBY818" s="257"/>
      <c r="QBZ818" s="257"/>
      <c r="QCA818" s="257"/>
      <c r="QCB818" s="257"/>
      <c r="QCC818" s="257"/>
      <c r="QCD818" s="257"/>
      <c r="QCE818" s="257"/>
      <c r="QCF818" s="257"/>
      <c r="QCG818" s="257"/>
      <c r="QCH818" s="257"/>
      <c r="QCI818" s="257"/>
      <c r="QCJ818" s="257"/>
      <c r="QCK818" s="257"/>
      <c r="QCL818" s="257"/>
      <c r="QCM818" s="257"/>
      <c r="QCN818" s="257"/>
      <c r="QCO818" s="257"/>
      <c r="QCP818" s="257"/>
      <c r="QCQ818" s="257"/>
      <c r="QCR818" s="257"/>
      <c r="QCS818" s="257"/>
      <c r="QCT818" s="257"/>
      <c r="QCU818" s="257"/>
      <c r="QCV818" s="257"/>
      <c r="QCW818" s="257"/>
      <c r="QCX818" s="257"/>
      <c r="QCY818" s="257"/>
      <c r="QCZ818" s="257"/>
      <c r="QDA818" s="257"/>
      <c r="QDB818" s="257"/>
      <c r="QDC818" s="257"/>
      <c r="QDD818" s="257"/>
      <c r="QDE818" s="257"/>
      <c r="QDF818" s="257"/>
      <c r="QDG818" s="257"/>
      <c r="QDH818" s="257"/>
      <c r="QDI818" s="257"/>
      <c r="QDJ818" s="257"/>
      <c r="QDK818" s="257"/>
      <c r="QDL818" s="257"/>
      <c r="QDM818" s="257"/>
      <c r="QDN818" s="257"/>
      <c r="QDO818" s="257"/>
      <c r="QDP818" s="257"/>
      <c r="QDQ818" s="257"/>
      <c r="QDR818" s="257"/>
      <c r="QDS818" s="257"/>
      <c r="QDT818" s="257"/>
      <c r="QDU818" s="257"/>
      <c r="QDV818" s="257"/>
      <c r="QDW818" s="257"/>
      <c r="QDX818" s="257"/>
      <c r="QDY818" s="257"/>
      <c r="QDZ818" s="257"/>
      <c r="QEA818" s="257"/>
      <c r="QEB818" s="257"/>
      <c r="QEC818" s="257"/>
      <c r="QED818" s="257"/>
      <c r="QEE818" s="257"/>
      <c r="QEF818" s="257"/>
      <c r="QEG818" s="257"/>
      <c r="QEH818" s="257"/>
      <c r="QEI818" s="257"/>
      <c r="QEJ818" s="257"/>
      <c r="QEK818" s="257"/>
      <c r="QEL818" s="257"/>
      <c r="QEM818" s="257"/>
      <c r="QEN818" s="257"/>
      <c r="QEO818" s="257"/>
      <c r="QEP818" s="257"/>
      <c r="QEQ818" s="257"/>
      <c r="QER818" s="257"/>
      <c r="QES818" s="257"/>
      <c r="QET818" s="257"/>
      <c r="QEU818" s="257"/>
      <c r="QEV818" s="257"/>
      <c r="QEW818" s="257"/>
      <c r="QEX818" s="257"/>
      <c r="QEY818" s="257"/>
      <c r="QEZ818" s="257"/>
      <c r="QFA818" s="257"/>
      <c r="QFB818" s="257"/>
      <c r="QFC818" s="257"/>
      <c r="QFD818" s="257"/>
      <c r="QFE818" s="257"/>
      <c r="QFF818" s="257"/>
      <c r="QFG818" s="257"/>
      <c r="QFH818" s="257"/>
      <c r="QFI818" s="257"/>
      <c r="QFJ818" s="257"/>
      <c r="QFK818" s="257"/>
      <c r="QFL818" s="257"/>
      <c r="QFM818" s="257"/>
      <c r="QFN818" s="257"/>
      <c r="QFO818" s="257"/>
      <c r="QFP818" s="257"/>
      <c r="QFQ818" s="257"/>
      <c r="QFR818" s="257"/>
      <c r="QFS818" s="257"/>
      <c r="QFT818" s="257"/>
      <c r="QFU818" s="257"/>
      <c r="QFV818" s="257"/>
      <c r="QFW818" s="257"/>
      <c r="QFX818" s="257"/>
      <c r="QFY818" s="257"/>
      <c r="QFZ818" s="257"/>
      <c r="QGA818" s="257"/>
      <c r="QGB818" s="257"/>
      <c r="QGC818" s="257"/>
      <c r="QGD818" s="257"/>
      <c r="QGE818" s="257"/>
      <c r="QGF818" s="257"/>
      <c r="QGG818" s="257"/>
      <c r="QGH818" s="257"/>
      <c r="QGI818" s="257"/>
      <c r="QGJ818" s="257"/>
      <c r="QGK818" s="257"/>
      <c r="QGL818" s="257"/>
      <c r="QGM818" s="257"/>
      <c r="QGN818" s="257"/>
      <c r="QGO818" s="257"/>
      <c r="QGP818" s="257"/>
      <c r="QGQ818" s="257"/>
      <c r="QGR818" s="257"/>
      <c r="QGS818" s="257"/>
      <c r="QGT818" s="257"/>
      <c r="QGU818" s="257"/>
      <c r="QGV818" s="257"/>
      <c r="QGW818" s="257"/>
      <c r="QGX818" s="257"/>
      <c r="QGY818" s="257"/>
      <c r="QGZ818" s="257"/>
      <c r="QHA818" s="257"/>
      <c r="QHB818" s="257"/>
      <c r="QHC818" s="257"/>
      <c r="QHD818" s="257"/>
      <c r="QHE818" s="257"/>
      <c r="QHF818" s="257"/>
      <c r="QHG818" s="257"/>
      <c r="QHH818" s="257"/>
      <c r="QHI818" s="257"/>
      <c r="QHJ818" s="257"/>
      <c r="QHK818" s="257"/>
      <c r="QHL818" s="257"/>
      <c r="QHM818" s="257"/>
      <c r="QHN818" s="257"/>
      <c r="QHO818" s="257"/>
      <c r="QHP818" s="257"/>
      <c r="QHQ818" s="257"/>
      <c r="QHR818" s="257"/>
      <c r="QHS818" s="257"/>
      <c r="QHT818" s="257"/>
      <c r="QHU818" s="257"/>
      <c r="QHV818" s="257"/>
      <c r="QHW818" s="257"/>
      <c r="QHX818" s="257"/>
      <c r="QHY818" s="257"/>
      <c r="QHZ818" s="257"/>
      <c r="QIA818" s="257"/>
      <c r="QIB818" s="257"/>
      <c r="QIC818" s="257"/>
      <c r="QID818" s="257"/>
      <c r="QIE818" s="257"/>
      <c r="QIF818" s="257"/>
      <c r="QIG818" s="257"/>
      <c r="QIH818" s="257"/>
      <c r="QII818" s="257"/>
      <c r="QIJ818" s="257"/>
      <c r="QIK818" s="257"/>
      <c r="QIL818" s="257"/>
      <c r="QIM818" s="257"/>
      <c r="QIN818" s="257"/>
      <c r="QIO818" s="257"/>
      <c r="QIP818" s="257"/>
      <c r="QIQ818" s="257"/>
      <c r="QIR818" s="257"/>
      <c r="QIS818" s="257"/>
      <c r="QIT818" s="257"/>
      <c r="QIU818" s="257"/>
      <c r="QIV818" s="257"/>
      <c r="QIW818" s="257"/>
      <c r="QIX818" s="257"/>
      <c r="QIY818" s="257"/>
      <c r="QIZ818" s="257"/>
      <c r="QJA818" s="257"/>
      <c r="QJB818" s="257"/>
      <c r="QJC818" s="257"/>
      <c r="QJD818" s="257"/>
      <c r="QJE818" s="257"/>
      <c r="QJF818" s="257"/>
      <c r="QJG818" s="257"/>
      <c r="QJH818" s="257"/>
      <c r="QJI818" s="257"/>
      <c r="QJJ818" s="257"/>
      <c r="QJK818" s="257"/>
      <c r="QJL818" s="257"/>
      <c r="QJM818" s="257"/>
      <c r="QJN818" s="257"/>
      <c r="QJO818" s="257"/>
      <c r="QJP818" s="257"/>
      <c r="QJQ818" s="257"/>
      <c r="QJR818" s="257"/>
      <c r="QJS818" s="257"/>
      <c r="QJT818" s="257"/>
      <c r="QJU818" s="257"/>
      <c r="QJV818" s="257"/>
      <c r="QJW818" s="257"/>
      <c r="QJX818" s="257"/>
      <c r="QJY818" s="257"/>
      <c r="QJZ818" s="257"/>
      <c r="QKA818" s="257"/>
      <c r="QKB818" s="257"/>
      <c r="QKC818" s="257"/>
      <c r="QKD818" s="257"/>
      <c r="QKE818" s="257"/>
      <c r="QKF818" s="257"/>
      <c r="QKG818" s="257"/>
      <c r="QKH818" s="257"/>
      <c r="QKI818" s="257"/>
      <c r="QKJ818" s="257"/>
      <c r="QKK818" s="257"/>
      <c r="QKL818" s="257"/>
      <c r="QKM818" s="257"/>
      <c r="QKN818" s="257"/>
      <c r="QKO818" s="257"/>
      <c r="QKP818" s="257"/>
      <c r="QKQ818" s="257"/>
      <c r="QKR818" s="257"/>
      <c r="QKS818" s="257"/>
      <c r="QKT818" s="257"/>
      <c r="QKU818" s="257"/>
      <c r="QKV818" s="257"/>
      <c r="QKW818" s="257"/>
      <c r="QKX818" s="257"/>
      <c r="QKY818" s="257"/>
      <c r="QKZ818" s="257"/>
      <c r="QLA818" s="257"/>
      <c r="QLB818" s="257"/>
      <c r="QLC818" s="257"/>
      <c r="QLD818" s="257"/>
      <c r="QLE818" s="257"/>
      <c r="QLF818" s="257"/>
      <c r="QLG818" s="257"/>
      <c r="QLH818" s="257"/>
      <c r="QLI818" s="257"/>
      <c r="QLJ818" s="257"/>
      <c r="QLK818" s="257"/>
      <c r="QLL818" s="257"/>
      <c r="QLM818" s="257"/>
      <c r="QLN818" s="257"/>
      <c r="QLO818" s="257"/>
      <c r="QLP818" s="257"/>
      <c r="QLQ818" s="257"/>
      <c r="QLR818" s="257"/>
      <c r="QLS818" s="257"/>
      <c r="QLT818" s="257"/>
      <c r="QLU818" s="257"/>
      <c r="QLV818" s="257"/>
      <c r="QLW818" s="257"/>
      <c r="QLX818" s="257"/>
      <c r="QLY818" s="257"/>
      <c r="QLZ818" s="257"/>
      <c r="QMA818" s="257"/>
      <c r="QMB818" s="257"/>
      <c r="QMC818" s="257"/>
      <c r="QMD818" s="257"/>
      <c r="QME818" s="257"/>
      <c r="QMF818" s="257"/>
      <c r="QMG818" s="257"/>
      <c r="QMH818" s="257"/>
      <c r="QMI818" s="257"/>
      <c r="QMJ818" s="257"/>
      <c r="QMK818" s="257"/>
      <c r="QML818" s="257"/>
      <c r="QMM818" s="257"/>
      <c r="QMN818" s="257"/>
      <c r="QMO818" s="257"/>
      <c r="QMP818" s="257"/>
      <c r="QMQ818" s="257"/>
      <c r="QMR818" s="257"/>
      <c r="QMS818" s="257"/>
      <c r="QMT818" s="257"/>
      <c r="QMU818" s="257"/>
      <c r="QMV818" s="257"/>
      <c r="QMW818" s="257"/>
      <c r="QMX818" s="257"/>
      <c r="QMY818" s="257"/>
      <c r="QMZ818" s="257"/>
      <c r="QNA818" s="257"/>
      <c r="QNB818" s="257"/>
      <c r="QNC818" s="257"/>
      <c r="QND818" s="257"/>
      <c r="QNE818" s="257"/>
      <c r="QNF818" s="257"/>
      <c r="QNG818" s="257"/>
      <c r="QNH818" s="257"/>
      <c r="QNI818" s="257"/>
      <c r="QNJ818" s="257"/>
      <c r="QNK818" s="257"/>
      <c r="QNL818" s="257"/>
      <c r="QNM818" s="257"/>
      <c r="QNN818" s="257"/>
      <c r="QNO818" s="257"/>
      <c r="QNP818" s="257"/>
      <c r="QNQ818" s="257"/>
      <c r="QNR818" s="257"/>
      <c r="QNS818" s="257"/>
      <c r="QNT818" s="257"/>
      <c r="QNU818" s="257"/>
      <c r="QNV818" s="257"/>
      <c r="QNW818" s="257"/>
      <c r="QNX818" s="257"/>
      <c r="QNY818" s="257"/>
      <c r="QNZ818" s="257"/>
      <c r="QOA818" s="257"/>
      <c r="QOB818" s="257"/>
      <c r="QOC818" s="257"/>
      <c r="QOD818" s="257"/>
      <c r="QOE818" s="257"/>
      <c r="QOF818" s="257"/>
      <c r="QOG818" s="257"/>
      <c r="QOH818" s="257"/>
      <c r="QOI818" s="257"/>
      <c r="QOJ818" s="257"/>
      <c r="QOK818" s="257"/>
      <c r="QOL818" s="257"/>
      <c r="QOM818" s="257"/>
      <c r="QON818" s="257"/>
      <c r="QOO818" s="257"/>
      <c r="QOP818" s="257"/>
      <c r="QOQ818" s="257"/>
      <c r="QOR818" s="257"/>
      <c r="QOS818" s="257"/>
      <c r="QOT818" s="257"/>
      <c r="QOU818" s="257"/>
      <c r="QOV818" s="257"/>
      <c r="QOW818" s="257"/>
      <c r="QOX818" s="257"/>
      <c r="QOY818" s="257"/>
      <c r="QOZ818" s="257"/>
      <c r="QPA818" s="257"/>
      <c r="QPB818" s="257"/>
      <c r="QPC818" s="257"/>
      <c r="QPD818" s="257"/>
      <c r="QPE818" s="257"/>
      <c r="QPF818" s="257"/>
      <c r="QPG818" s="257"/>
      <c r="QPH818" s="257"/>
      <c r="QPI818" s="257"/>
      <c r="QPJ818" s="257"/>
      <c r="QPK818" s="257"/>
      <c r="QPL818" s="257"/>
      <c r="QPM818" s="257"/>
      <c r="QPN818" s="257"/>
      <c r="QPO818" s="257"/>
      <c r="QPP818" s="257"/>
      <c r="QPQ818" s="257"/>
      <c r="QPR818" s="257"/>
      <c r="QPS818" s="257"/>
      <c r="QPT818" s="257"/>
      <c r="QPU818" s="257"/>
      <c r="QPV818" s="257"/>
      <c r="QPW818" s="257"/>
      <c r="QPX818" s="257"/>
      <c r="QPY818" s="257"/>
      <c r="QPZ818" s="257"/>
      <c r="QQA818" s="257"/>
      <c r="QQB818" s="257"/>
      <c r="QQC818" s="257"/>
      <c r="QQD818" s="257"/>
      <c r="QQE818" s="257"/>
      <c r="QQF818" s="257"/>
      <c r="QQG818" s="257"/>
      <c r="QQH818" s="257"/>
      <c r="QQI818" s="257"/>
      <c r="QQJ818" s="257"/>
      <c r="QQK818" s="257"/>
      <c r="QQL818" s="257"/>
      <c r="QQM818" s="257"/>
      <c r="QQN818" s="257"/>
      <c r="QQO818" s="257"/>
      <c r="QQP818" s="257"/>
      <c r="QQQ818" s="257"/>
      <c r="QQR818" s="257"/>
      <c r="QQS818" s="257"/>
      <c r="QQT818" s="257"/>
      <c r="QQU818" s="257"/>
      <c r="QQV818" s="257"/>
      <c r="QQW818" s="257"/>
      <c r="QQX818" s="257"/>
      <c r="QQY818" s="257"/>
      <c r="QQZ818" s="257"/>
      <c r="QRA818" s="257"/>
      <c r="QRB818" s="257"/>
      <c r="QRC818" s="257"/>
      <c r="QRD818" s="257"/>
      <c r="QRE818" s="257"/>
      <c r="QRF818" s="257"/>
      <c r="QRG818" s="257"/>
      <c r="QRH818" s="257"/>
      <c r="QRI818" s="257"/>
      <c r="QRJ818" s="257"/>
      <c r="QRK818" s="257"/>
      <c r="QRL818" s="257"/>
      <c r="QRM818" s="257"/>
      <c r="QRN818" s="257"/>
      <c r="QRO818" s="257"/>
      <c r="QRP818" s="257"/>
      <c r="QRQ818" s="257"/>
      <c r="QRR818" s="257"/>
      <c r="QRS818" s="257"/>
      <c r="QRT818" s="257"/>
      <c r="QRU818" s="257"/>
      <c r="QRV818" s="257"/>
      <c r="QRW818" s="257"/>
      <c r="QRX818" s="257"/>
      <c r="QRY818" s="257"/>
      <c r="QRZ818" s="257"/>
      <c r="QSA818" s="257"/>
      <c r="QSB818" s="257"/>
      <c r="QSC818" s="257"/>
      <c r="QSD818" s="257"/>
      <c r="QSE818" s="257"/>
      <c r="QSF818" s="257"/>
      <c r="QSG818" s="257"/>
      <c r="QSH818" s="257"/>
      <c r="QSI818" s="257"/>
      <c r="QSJ818" s="257"/>
      <c r="QSK818" s="257"/>
      <c r="QSL818" s="257"/>
      <c r="QSM818" s="257"/>
      <c r="QSN818" s="257"/>
      <c r="QSO818" s="257"/>
      <c r="QSP818" s="257"/>
      <c r="QSQ818" s="257"/>
      <c r="QSR818" s="257"/>
      <c r="QSS818" s="257"/>
      <c r="QST818" s="257"/>
      <c r="QSU818" s="257"/>
      <c r="QSV818" s="257"/>
      <c r="QSW818" s="257"/>
      <c r="QSX818" s="257"/>
      <c r="QSY818" s="257"/>
      <c r="QSZ818" s="257"/>
      <c r="QTA818" s="257"/>
      <c r="QTB818" s="257"/>
      <c r="QTC818" s="257"/>
      <c r="QTD818" s="257"/>
      <c r="QTE818" s="257"/>
      <c r="QTF818" s="257"/>
      <c r="QTG818" s="257"/>
      <c r="QTH818" s="257"/>
      <c r="QTI818" s="257"/>
      <c r="QTJ818" s="257"/>
      <c r="QTK818" s="257"/>
      <c r="QTL818" s="257"/>
      <c r="QTM818" s="257"/>
      <c r="QTN818" s="257"/>
      <c r="QTO818" s="257"/>
      <c r="QTP818" s="257"/>
      <c r="QTQ818" s="257"/>
      <c r="QTR818" s="257"/>
      <c r="QTS818" s="257"/>
      <c r="QTT818" s="257"/>
      <c r="QTU818" s="257"/>
      <c r="QTV818" s="257"/>
      <c r="QTW818" s="257"/>
      <c r="QTX818" s="257"/>
      <c r="QTY818" s="257"/>
      <c r="QTZ818" s="257"/>
      <c r="QUA818" s="257"/>
      <c r="QUB818" s="257"/>
      <c r="QUC818" s="257"/>
      <c r="QUD818" s="257"/>
      <c r="QUE818" s="257"/>
      <c r="QUF818" s="257"/>
      <c r="QUG818" s="257"/>
      <c r="QUH818" s="257"/>
      <c r="QUI818" s="257"/>
      <c r="QUJ818" s="257"/>
      <c r="QUK818" s="257"/>
      <c r="QUL818" s="257"/>
      <c r="QUM818" s="257"/>
      <c r="QUN818" s="257"/>
      <c r="QUO818" s="257"/>
      <c r="QUP818" s="257"/>
      <c r="QUQ818" s="257"/>
      <c r="QUR818" s="257"/>
      <c r="QUS818" s="257"/>
      <c r="QUT818" s="257"/>
      <c r="QUU818" s="257"/>
      <c r="QUV818" s="257"/>
      <c r="QUW818" s="257"/>
      <c r="QUX818" s="257"/>
      <c r="QUY818" s="257"/>
      <c r="QUZ818" s="257"/>
      <c r="QVA818" s="257"/>
      <c r="QVB818" s="257"/>
      <c r="QVC818" s="257"/>
      <c r="QVD818" s="257"/>
      <c r="QVE818" s="257"/>
      <c r="QVF818" s="257"/>
      <c r="QVG818" s="257"/>
      <c r="QVH818" s="257"/>
      <c r="QVI818" s="257"/>
      <c r="QVJ818" s="257"/>
      <c r="QVK818" s="257"/>
      <c r="QVL818" s="257"/>
      <c r="QVM818" s="257"/>
      <c r="QVN818" s="257"/>
      <c r="QVO818" s="257"/>
      <c r="QVP818" s="257"/>
      <c r="QVQ818" s="257"/>
      <c r="QVR818" s="257"/>
      <c r="QVS818" s="257"/>
      <c r="QVT818" s="257"/>
      <c r="QVU818" s="257"/>
      <c r="QVV818" s="257"/>
      <c r="QVW818" s="257"/>
      <c r="QVX818" s="257"/>
      <c r="QVY818" s="257"/>
      <c r="QVZ818" s="257"/>
      <c r="QWA818" s="257"/>
      <c r="QWB818" s="257"/>
      <c r="QWC818" s="257"/>
      <c r="QWD818" s="257"/>
      <c r="QWE818" s="257"/>
      <c r="QWF818" s="257"/>
      <c r="QWG818" s="257"/>
      <c r="QWH818" s="257"/>
      <c r="QWI818" s="257"/>
      <c r="QWJ818" s="257"/>
      <c r="QWK818" s="257"/>
      <c r="QWL818" s="257"/>
      <c r="QWM818" s="257"/>
      <c r="QWN818" s="257"/>
      <c r="QWO818" s="257"/>
      <c r="QWP818" s="257"/>
      <c r="QWQ818" s="257"/>
      <c r="QWR818" s="257"/>
      <c r="QWS818" s="257"/>
      <c r="QWT818" s="257"/>
      <c r="QWU818" s="257"/>
      <c r="QWV818" s="257"/>
      <c r="QWW818" s="257"/>
      <c r="QWX818" s="257"/>
      <c r="QWY818" s="257"/>
      <c r="QWZ818" s="257"/>
      <c r="QXA818" s="257"/>
      <c r="QXB818" s="257"/>
      <c r="QXC818" s="257"/>
      <c r="QXD818" s="257"/>
      <c r="QXE818" s="257"/>
      <c r="QXF818" s="257"/>
      <c r="QXG818" s="257"/>
      <c r="QXH818" s="257"/>
      <c r="QXI818" s="257"/>
      <c r="QXJ818" s="257"/>
      <c r="QXK818" s="257"/>
      <c r="QXL818" s="257"/>
      <c r="QXM818" s="257"/>
      <c r="QXN818" s="257"/>
      <c r="QXO818" s="257"/>
      <c r="QXP818" s="257"/>
      <c r="QXQ818" s="257"/>
      <c r="QXR818" s="257"/>
      <c r="QXS818" s="257"/>
      <c r="QXT818" s="257"/>
      <c r="QXU818" s="257"/>
      <c r="QXV818" s="257"/>
      <c r="QXW818" s="257"/>
      <c r="QXX818" s="257"/>
      <c r="QXY818" s="257"/>
      <c r="QXZ818" s="257"/>
      <c r="QYA818" s="257"/>
      <c r="QYB818" s="257"/>
      <c r="QYC818" s="257"/>
      <c r="QYD818" s="257"/>
      <c r="QYE818" s="257"/>
      <c r="QYF818" s="257"/>
      <c r="QYG818" s="257"/>
      <c r="QYH818" s="257"/>
      <c r="QYI818" s="257"/>
      <c r="QYJ818" s="257"/>
      <c r="QYK818" s="257"/>
      <c r="QYL818" s="257"/>
      <c r="QYM818" s="257"/>
      <c r="QYN818" s="257"/>
      <c r="QYO818" s="257"/>
      <c r="QYP818" s="257"/>
      <c r="QYQ818" s="257"/>
      <c r="QYR818" s="257"/>
      <c r="QYS818" s="257"/>
      <c r="QYT818" s="257"/>
      <c r="QYU818" s="257"/>
      <c r="QYV818" s="257"/>
      <c r="QYW818" s="257"/>
      <c r="QYX818" s="257"/>
      <c r="QYY818" s="257"/>
      <c r="QYZ818" s="257"/>
      <c r="QZA818" s="257"/>
      <c r="QZB818" s="257"/>
      <c r="QZC818" s="257"/>
      <c r="QZD818" s="257"/>
      <c r="QZE818" s="257"/>
      <c r="QZF818" s="257"/>
      <c r="QZG818" s="257"/>
      <c r="QZH818" s="257"/>
      <c r="QZI818" s="257"/>
      <c r="QZJ818" s="257"/>
      <c r="QZK818" s="257"/>
      <c r="QZL818" s="257"/>
      <c r="QZM818" s="257"/>
      <c r="QZN818" s="257"/>
      <c r="QZO818" s="257"/>
      <c r="QZP818" s="257"/>
      <c r="QZQ818" s="257"/>
      <c r="QZR818" s="257"/>
      <c r="QZS818" s="257"/>
      <c r="QZT818" s="257"/>
      <c r="QZU818" s="257"/>
      <c r="QZV818" s="257"/>
      <c r="QZW818" s="257"/>
      <c r="QZX818" s="257"/>
      <c r="QZY818" s="257"/>
      <c r="QZZ818" s="257"/>
      <c r="RAA818" s="257"/>
      <c r="RAB818" s="257"/>
      <c r="RAC818" s="257"/>
      <c r="RAD818" s="257"/>
      <c r="RAE818" s="257"/>
      <c r="RAF818" s="257"/>
      <c r="RAG818" s="257"/>
      <c r="RAH818" s="257"/>
      <c r="RAI818" s="257"/>
      <c r="RAJ818" s="257"/>
      <c r="RAK818" s="257"/>
      <c r="RAL818" s="257"/>
      <c r="RAM818" s="257"/>
      <c r="RAN818" s="257"/>
      <c r="RAO818" s="257"/>
      <c r="RAP818" s="257"/>
      <c r="RAQ818" s="257"/>
      <c r="RAR818" s="257"/>
      <c r="RAS818" s="257"/>
      <c r="RAT818" s="257"/>
      <c r="RAU818" s="257"/>
      <c r="RAV818" s="257"/>
      <c r="RAW818" s="257"/>
      <c r="RAX818" s="257"/>
      <c r="RAY818" s="257"/>
      <c r="RAZ818" s="257"/>
      <c r="RBA818" s="257"/>
      <c r="RBB818" s="257"/>
      <c r="RBC818" s="257"/>
      <c r="RBD818" s="257"/>
      <c r="RBE818" s="257"/>
      <c r="RBF818" s="257"/>
      <c r="RBG818" s="257"/>
      <c r="RBH818" s="257"/>
      <c r="RBI818" s="257"/>
      <c r="RBJ818" s="257"/>
      <c r="RBK818" s="257"/>
      <c r="RBL818" s="257"/>
      <c r="RBM818" s="257"/>
      <c r="RBN818" s="257"/>
      <c r="RBO818" s="257"/>
      <c r="RBP818" s="257"/>
      <c r="RBQ818" s="257"/>
      <c r="RBR818" s="257"/>
      <c r="RBS818" s="257"/>
      <c r="RBT818" s="257"/>
      <c r="RBU818" s="257"/>
      <c r="RBV818" s="257"/>
      <c r="RBW818" s="257"/>
      <c r="RBX818" s="257"/>
      <c r="RBY818" s="257"/>
      <c r="RBZ818" s="257"/>
      <c r="RCA818" s="257"/>
      <c r="RCB818" s="257"/>
      <c r="RCC818" s="257"/>
      <c r="RCD818" s="257"/>
      <c r="RCE818" s="257"/>
      <c r="RCF818" s="257"/>
      <c r="RCG818" s="257"/>
      <c r="RCH818" s="257"/>
      <c r="RCI818" s="257"/>
      <c r="RCJ818" s="257"/>
      <c r="RCK818" s="257"/>
      <c r="RCL818" s="257"/>
      <c r="RCM818" s="257"/>
      <c r="RCN818" s="257"/>
      <c r="RCO818" s="257"/>
      <c r="RCP818" s="257"/>
      <c r="RCQ818" s="257"/>
      <c r="RCR818" s="257"/>
      <c r="RCS818" s="257"/>
      <c r="RCT818" s="257"/>
      <c r="RCU818" s="257"/>
      <c r="RCV818" s="257"/>
      <c r="RCW818" s="257"/>
      <c r="RCX818" s="257"/>
      <c r="RCY818" s="257"/>
      <c r="RCZ818" s="257"/>
      <c r="RDA818" s="257"/>
      <c r="RDB818" s="257"/>
      <c r="RDC818" s="257"/>
      <c r="RDD818" s="257"/>
      <c r="RDE818" s="257"/>
      <c r="RDF818" s="257"/>
      <c r="RDG818" s="257"/>
      <c r="RDH818" s="257"/>
      <c r="RDI818" s="257"/>
      <c r="RDJ818" s="257"/>
      <c r="RDK818" s="257"/>
      <c r="RDL818" s="257"/>
      <c r="RDM818" s="257"/>
      <c r="RDN818" s="257"/>
      <c r="RDO818" s="257"/>
      <c r="RDP818" s="257"/>
      <c r="RDQ818" s="257"/>
      <c r="RDR818" s="257"/>
      <c r="RDS818" s="257"/>
      <c r="RDT818" s="257"/>
      <c r="RDU818" s="257"/>
      <c r="RDV818" s="257"/>
      <c r="RDW818" s="257"/>
      <c r="RDX818" s="257"/>
      <c r="RDY818" s="257"/>
      <c r="RDZ818" s="257"/>
      <c r="REA818" s="257"/>
      <c r="REB818" s="257"/>
      <c r="REC818" s="257"/>
      <c r="RED818" s="257"/>
      <c r="REE818" s="257"/>
      <c r="REF818" s="257"/>
      <c r="REG818" s="257"/>
      <c r="REH818" s="257"/>
      <c r="REI818" s="257"/>
      <c r="REJ818" s="257"/>
      <c r="REK818" s="257"/>
      <c r="REL818" s="257"/>
      <c r="REM818" s="257"/>
      <c r="REN818" s="257"/>
      <c r="REO818" s="257"/>
      <c r="REP818" s="257"/>
      <c r="REQ818" s="257"/>
      <c r="RER818" s="257"/>
      <c r="RES818" s="257"/>
      <c r="RET818" s="257"/>
      <c r="REU818" s="257"/>
      <c r="REV818" s="257"/>
      <c r="REW818" s="257"/>
      <c r="REX818" s="257"/>
      <c r="REY818" s="257"/>
      <c r="REZ818" s="257"/>
      <c r="RFA818" s="257"/>
      <c r="RFB818" s="257"/>
      <c r="RFC818" s="257"/>
      <c r="RFD818" s="257"/>
      <c r="RFE818" s="257"/>
      <c r="RFF818" s="257"/>
      <c r="RFG818" s="257"/>
      <c r="RFH818" s="257"/>
      <c r="RFI818" s="257"/>
      <c r="RFJ818" s="257"/>
      <c r="RFK818" s="257"/>
      <c r="RFL818" s="257"/>
      <c r="RFM818" s="257"/>
      <c r="RFN818" s="257"/>
      <c r="RFO818" s="257"/>
      <c r="RFP818" s="257"/>
      <c r="RFQ818" s="257"/>
      <c r="RFR818" s="257"/>
      <c r="RFS818" s="257"/>
      <c r="RFT818" s="257"/>
      <c r="RFU818" s="257"/>
      <c r="RFV818" s="257"/>
      <c r="RFW818" s="257"/>
      <c r="RFX818" s="257"/>
      <c r="RFY818" s="257"/>
      <c r="RFZ818" s="257"/>
      <c r="RGA818" s="257"/>
      <c r="RGB818" s="257"/>
      <c r="RGC818" s="257"/>
      <c r="RGD818" s="257"/>
      <c r="RGE818" s="257"/>
      <c r="RGF818" s="257"/>
      <c r="RGG818" s="257"/>
      <c r="RGH818" s="257"/>
      <c r="RGI818" s="257"/>
      <c r="RGJ818" s="257"/>
      <c r="RGK818" s="257"/>
      <c r="RGL818" s="257"/>
      <c r="RGM818" s="257"/>
      <c r="RGN818" s="257"/>
      <c r="RGO818" s="257"/>
      <c r="RGP818" s="257"/>
      <c r="RGQ818" s="257"/>
      <c r="RGR818" s="257"/>
      <c r="RGS818" s="257"/>
      <c r="RGT818" s="257"/>
      <c r="RGU818" s="257"/>
      <c r="RGV818" s="257"/>
      <c r="RGW818" s="257"/>
      <c r="RGX818" s="257"/>
      <c r="RGY818" s="257"/>
      <c r="RGZ818" s="257"/>
      <c r="RHA818" s="257"/>
      <c r="RHB818" s="257"/>
      <c r="RHC818" s="257"/>
      <c r="RHD818" s="257"/>
      <c r="RHE818" s="257"/>
      <c r="RHF818" s="257"/>
      <c r="RHG818" s="257"/>
      <c r="RHH818" s="257"/>
      <c r="RHI818" s="257"/>
      <c r="RHJ818" s="257"/>
      <c r="RHK818" s="257"/>
      <c r="RHL818" s="257"/>
      <c r="RHM818" s="257"/>
      <c r="RHN818" s="257"/>
      <c r="RHO818" s="257"/>
      <c r="RHP818" s="257"/>
      <c r="RHQ818" s="257"/>
      <c r="RHR818" s="257"/>
      <c r="RHS818" s="257"/>
      <c r="RHT818" s="257"/>
      <c r="RHU818" s="257"/>
      <c r="RHV818" s="257"/>
      <c r="RHW818" s="257"/>
      <c r="RHX818" s="257"/>
      <c r="RHY818" s="257"/>
      <c r="RHZ818" s="257"/>
      <c r="RIA818" s="257"/>
      <c r="RIB818" s="257"/>
      <c r="RIC818" s="257"/>
      <c r="RID818" s="257"/>
      <c r="RIE818" s="257"/>
      <c r="RIF818" s="257"/>
      <c r="RIG818" s="257"/>
      <c r="RIH818" s="257"/>
      <c r="RII818" s="257"/>
      <c r="RIJ818" s="257"/>
      <c r="RIK818" s="257"/>
      <c r="RIL818" s="257"/>
      <c r="RIM818" s="257"/>
      <c r="RIN818" s="257"/>
      <c r="RIO818" s="257"/>
      <c r="RIP818" s="257"/>
      <c r="RIQ818" s="257"/>
      <c r="RIR818" s="257"/>
      <c r="RIS818" s="257"/>
      <c r="RIT818" s="257"/>
      <c r="RIU818" s="257"/>
      <c r="RIV818" s="257"/>
      <c r="RIW818" s="257"/>
      <c r="RIX818" s="257"/>
      <c r="RIY818" s="257"/>
      <c r="RIZ818" s="257"/>
      <c r="RJA818" s="257"/>
      <c r="RJB818" s="257"/>
      <c r="RJC818" s="257"/>
      <c r="RJD818" s="257"/>
      <c r="RJE818" s="257"/>
      <c r="RJF818" s="257"/>
      <c r="RJG818" s="257"/>
      <c r="RJH818" s="257"/>
      <c r="RJI818" s="257"/>
      <c r="RJJ818" s="257"/>
      <c r="RJK818" s="257"/>
      <c r="RJL818" s="257"/>
      <c r="RJM818" s="257"/>
      <c r="RJN818" s="257"/>
      <c r="RJO818" s="257"/>
      <c r="RJP818" s="257"/>
      <c r="RJQ818" s="257"/>
      <c r="RJR818" s="257"/>
      <c r="RJS818" s="257"/>
      <c r="RJT818" s="257"/>
      <c r="RJU818" s="257"/>
      <c r="RJV818" s="257"/>
      <c r="RJW818" s="257"/>
      <c r="RJX818" s="257"/>
      <c r="RJY818" s="257"/>
      <c r="RJZ818" s="257"/>
      <c r="RKA818" s="257"/>
      <c r="RKB818" s="257"/>
      <c r="RKC818" s="257"/>
      <c r="RKD818" s="257"/>
      <c r="RKE818" s="257"/>
      <c r="RKF818" s="257"/>
      <c r="RKG818" s="257"/>
      <c r="RKH818" s="257"/>
      <c r="RKI818" s="257"/>
      <c r="RKJ818" s="257"/>
      <c r="RKK818" s="257"/>
      <c r="RKL818" s="257"/>
      <c r="RKM818" s="257"/>
      <c r="RKN818" s="257"/>
      <c r="RKO818" s="257"/>
      <c r="RKP818" s="257"/>
      <c r="RKQ818" s="257"/>
      <c r="RKR818" s="257"/>
      <c r="RKS818" s="257"/>
      <c r="RKT818" s="257"/>
      <c r="RKU818" s="257"/>
      <c r="RKV818" s="257"/>
      <c r="RKW818" s="257"/>
      <c r="RKX818" s="257"/>
      <c r="RKY818" s="257"/>
      <c r="RKZ818" s="257"/>
      <c r="RLA818" s="257"/>
      <c r="RLB818" s="257"/>
      <c r="RLC818" s="257"/>
      <c r="RLD818" s="257"/>
      <c r="RLE818" s="257"/>
      <c r="RLF818" s="257"/>
      <c r="RLG818" s="257"/>
      <c r="RLH818" s="257"/>
      <c r="RLI818" s="257"/>
      <c r="RLJ818" s="257"/>
      <c r="RLK818" s="257"/>
      <c r="RLL818" s="257"/>
      <c r="RLM818" s="257"/>
      <c r="RLN818" s="257"/>
      <c r="RLO818" s="257"/>
      <c r="RLP818" s="257"/>
      <c r="RLQ818" s="257"/>
      <c r="RLR818" s="257"/>
      <c r="RLS818" s="257"/>
      <c r="RLT818" s="257"/>
      <c r="RLU818" s="257"/>
      <c r="RLV818" s="257"/>
      <c r="RLW818" s="257"/>
      <c r="RLX818" s="257"/>
      <c r="RLY818" s="257"/>
      <c r="RLZ818" s="257"/>
      <c r="RMA818" s="257"/>
      <c r="RMB818" s="257"/>
      <c r="RMC818" s="257"/>
      <c r="RMD818" s="257"/>
      <c r="RME818" s="257"/>
      <c r="RMF818" s="257"/>
      <c r="RMG818" s="257"/>
      <c r="RMH818" s="257"/>
      <c r="RMI818" s="257"/>
      <c r="RMJ818" s="257"/>
      <c r="RMK818" s="257"/>
      <c r="RML818" s="257"/>
      <c r="RMM818" s="257"/>
      <c r="RMN818" s="257"/>
      <c r="RMO818" s="257"/>
      <c r="RMP818" s="257"/>
      <c r="RMQ818" s="257"/>
      <c r="RMR818" s="257"/>
      <c r="RMS818" s="257"/>
      <c r="RMT818" s="257"/>
      <c r="RMU818" s="257"/>
      <c r="RMV818" s="257"/>
      <c r="RMW818" s="257"/>
      <c r="RMX818" s="257"/>
      <c r="RMY818" s="257"/>
      <c r="RMZ818" s="257"/>
      <c r="RNA818" s="257"/>
      <c r="RNB818" s="257"/>
      <c r="RNC818" s="257"/>
      <c r="RND818" s="257"/>
      <c r="RNE818" s="257"/>
      <c r="RNF818" s="257"/>
      <c r="RNG818" s="257"/>
      <c r="RNH818" s="257"/>
      <c r="RNI818" s="257"/>
      <c r="RNJ818" s="257"/>
      <c r="RNK818" s="257"/>
      <c r="RNL818" s="257"/>
      <c r="RNM818" s="257"/>
      <c r="RNN818" s="257"/>
      <c r="RNO818" s="257"/>
      <c r="RNP818" s="257"/>
      <c r="RNQ818" s="257"/>
      <c r="RNR818" s="257"/>
      <c r="RNS818" s="257"/>
      <c r="RNT818" s="257"/>
      <c r="RNU818" s="257"/>
      <c r="RNV818" s="257"/>
      <c r="RNW818" s="257"/>
      <c r="RNX818" s="257"/>
      <c r="RNY818" s="257"/>
      <c r="RNZ818" s="257"/>
      <c r="ROA818" s="257"/>
      <c r="ROB818" s="257"/>
      <c r="ROC818" s="257"/>
      <c r="ROD818" s="257"/>
      <c r="ROE818" s="257"/>
      <c r="ROF818" s="257"/>
      <c r="ROG818" s="257"/>
      <c r="ROH818" s="257"/>
      <c r="ROI818" s="257"/>
      <c r="ROJ818" s="257"/>
      <c r="ROK818" s="257"/>
      <c r="ROL818" s="257"/>
      <c r="ROM818" s="257"/>
      <c r="RON818" s="257"/>
      <c r="ROO818" s="257"/>
      <c r="ROP818" s="257"/>
      <c r="ROQ818" s="257"/>
      <c r="ROR818" s="257"/>
      <c r="ROS818" s="257"/>
      <c r="ROT818" s="257"/>
      <c r="ROU818" s="257"/>
      <c r="ROV818" s="257"/>
      <c r="ROW818" s="257"/>
      <c r="ROX818" s="257"/>
      <c r="ROY818" s="257"/>
      <c r="ROZ818" s="257"/>
      <c r="RPA818" s="257"/>
      <c r="RPB818" s="257"/>
      <c r="RPC818" s="257"/>
      <c r="RPD818" s="257"/>
      <c r="RPE818" s="257"/>
      <c r="RPF818" s="257"/>
      <c r="RPG818" s="257"/>
      <c r="RPH818" s="257"/>
      <c r="RPI818" s="257"/>
      <c r="RPJ818" s="257"/>
      <c r="RPK818" s="257"/>
      <c r="RPL818" s="257"/>
      <c r="RPM818" s="257"/>
      <c r="RPN818" s="257"/>
      <c r="RPO818" s="257"/>
      <c r="RPP818" s="257"/>
      <c r="RPQ818" s="257"/>
      <c r="RPR818" s="257"/>
      <c r="RPS818" s="257"/>
      <c r="RPT818" s="257"/>
      <c r="RPU818" s="257"/>
      <c r="RPV818" s="257"/>
      <c r="RPW818" s="257"/>
      <c r="RPX818" s="257"/>
      <c r="RPY818" s="257"/>
      <c r="RPZ818" s="257"/>
      <c r="RQA818" s="257"/>
      <c r="RQB818" s="257"/>
      <c r="RQC818" s="257"/>
      <c r="RQD818" s="257"/>
      <c r="RQE818" s="257"/>
      <c r="RQF818" s="257"/>
      <c r="RQG818" s="257"/>
      <c r="RQH818" s="257"/>
      <c r="RQI818" s="257"/>
      <c r="RQJ818" s="257"/>
      <c r="RQK818" s="257"/>
      <c r="RQL818" s="257"/>
      <c r="RQM818" s="257"/>
      <c r="RQN818" s="257"/>
      <c r="RQO818" s="257"/>
      <c r="RQP818" s="257"/>
      <c r="RQQ818" s="257"/>
      <c r="RQR818" s="257"/>
      <c r="RQS818" s="257"/>
      <c r="RQT818" s="257"/>
      <c r="RQU818" s="257"/>
      <c r="RQV818" s="257"/>
      <c r="RQW818" s="257"/>
      <c r="RQX818" s="257"/>
      <c r="RQY818" s="257"/>
      <c r="RQZ818" s="257"/>
      <c r="RRA818" s="257"/>
      <c r="RRB818" s="257"/>
      <c r="RRC818" s="257"/>
      <c r="RRD818" s="257"/>
      <c r="RRE818" s="257"/>
      <c r="RRF818" s="257"/>
      <c r="RRG818" s="257"/>
      <c r="RRH818" s="257"/>
      <c r="RRI818" s="257"/>
      <c r="RRJ818" s="257"/>
      <c r="RRK818" s="257"/>
      <c r="RRL818" s="257"/>
      <c r="RRM818" s="257"/>
      <c r="RRN818" s="257"/>
      <c r="RRO818" s="257"/>
      <c r="RRP818" s="257"/>
      <c r="RRQ818" s="257"/>
      <c r="RRR818" s="257"/>
      <c r="RRS818" s="257"/>
      <c r="RRT818" s="257"/>
      <c r="RRU818" s="257"/>
      <c r="RRV818" s="257"/>
      <c r="RRW818" s="257"/>
      <c r="RRX818" s="257"/>
      <c r="RRY818" s="257"/>
      <c r="RRZ818" s="257"/>
      <c r="RSA818" s="257"/>
      <c r="RSB818" s="257"/>
      <c r="RSC818" s="257"/>
      <c r="RSD818" s="257"/>
      <c r="RSE818" s="257"/>
      <c r="RSF818" s="257"/>
      <c r="RSG818" s="257"/>
      <c r="RSH818" s="257"/>
      <c r="RSI818" s="257"/>
      <c r="RSJ818" s="257"/>
      <c r="RSK818" s="257"/>
      <c r="RSL818" s="257"/>
      <c r="RSM818" s="257"/>
      <c r="RSN818" s="257"/>
      <c r="RSO818" s="257"/>
      <c r="RSP818" s="257"/>
      <c r="RSQ818" s="257"/>
      <c r="RSR818" s="257"/>
      <c r="RSS818" s="257"/>
      <c r="RST818" s="257"/>
      <c r="RSU818" s="257"/>
      <c r="RSV818" s="257"/>
      <c r="RSW818" s="257"/>
      <c r="RSX818" s="257"/>
      <c r="RSY818" s="257"/>
      <c r="RSZ818" s="257"/>
      <c r="RTA818" s="257"/>
      <c r="RTB818" s="257"/>
      <c r="RTC818" s="257"/>
      <c r="RTD818" s="257"/>
      <c r="RTE818" s="257"/>
      <c r="RTF818" s="257"/>
      <c r="RTG818" s="257"/>
      <c r="RTH818" s="257"/>
      <c r="RTI818" s="257"/>
      <c r="RTJ818" s="257"/>
      <c r="RTK818" s="257"/>
      <c r="RTL818" s="257"/>
      <c r="RTM818" s="257"/>
      <c r="RTN818" s="257"/>
      <c r="RTO818" s="257"/>
      <c r="RTP818" s="257"/>
      <c r="RTQ818" s="257"/>
      <c r="RTR818" s="257"/>
      <c r="RTS818" s="257"/>
      <c r="RTT818" s="257"/>
      <c r="RTU818" s="257"/>
      <c r="RTV818" s="257"/>
      <c r="RTW818" s="257"/>
      <c r="RTX818" s="257"/>
      <c r="RTY818" s="257"/>
      <c r="RTZ818" s="257"/>
      <c r="RUA818" s="257"/>
      <c r="RUB818" s="257"/>
      <c r="RUC818" s="257"/>
      <c r="RUD818" s="257"/>
      <c r="RUE818" s="257"/>
      <c r="RUF818" s="257"/>
      <c r="RUG818" s="257"/>
      <c r="RUH818" s="257"/>
      <c r="RUI818" s="257"/>
      <c r="RUJ818" s="257"/>
      <c r="RUK818" s="257"/>
      <c r="RUL818" s="257"/>
      <c r="RUM818" s="257"/>
      <c r="RUN818" s="257"/>
      <c r="RUO818" s="257"/>
      <c r="RUP818" s="257"/>
      <c r="RUQ818" s="257"/>
      <c r="RUR818" s="257"/>
      <c r="RUS818" s="257"/>
      <c r="RUT818" s="257"/>
      <c r="RUU818" s="257"/>
      <c r="RUV818" s="257"/>
      <c r="RUW818" s="257"/>
      <c r="RUX818" s="257"/>
      <c r="RUY818" s="257"/>
      <c r="RUZ818" s="257"/>
      <c r="RVA818" s="257"/>
      <c r="RVB818" s="257"/>
      <c r="RVC818" s="257"/>
      <c r="RVD818" s="257"/>
      <c r="RVE818" s="257"/>
      <c r="RVF818" s="257"/>
      <c r="RVG818" s="257"/>
      <c r="RVH818" s="257"/>
      <c r="RVI818" s="257"/>
      <c r="RVJ818" s="257"/>
      <c r="RVK818" s="257"/>
      <c r="RVL818" s="257"/>
      <c r="RVM818" s="257"/>
      <c r="RVN818" s="257"/>
      <c r="RVO818" s="257"/>
      <c r="RVP818" s="257"/>
      <c r="RVQ818" s="257"/>
      <c r="RVR818" s="257"/>
      <c r="RVS818" s="257"/>
      <c r="RVT818" s="257"/>
      <c r="RVU818" s="257"/>
      <c r="RVV818" s="257"/>
      <c r="RVW818" s="257"/>
      <c r="RVX818" s="257"/>
      <c r="RVY818" s="257"/>
      <c r="RVZ818" s="257"/>
      <c r="RWA818" s="257"/>
      <c r="RWB818" s="257"/>
      <c r="RWC818" s="257"/>
      <c r="RWD818" s="257"/>
      <c r="RWE818" s="257"/>
      <c r="RWF818" s="257"/>
      <c r="RWG818" s="257"/>
      <c r="RWH818" s="257"/>
      <c r="RWI818" s="257"/>
      <c r="RWJ818" s="257"/>
      <c r="RWK818" s="257"/>
      <c r="RWL818" s="257"/>
      <c r="RWM818" s="257"/>
      <c r="RWN818" s="257"/>
      <c r="RWO818" s="257"/>
      <c r="RWP818" s="257"/>
      <c r="RWQ818" s="257"/>
      <c r="RWR818" s="257"/>
      <c r="RWS818" s="257"/>
      <c r="RWT818" s="257"/>
      <c r="RWU818" s="257"/>
      <c r="RWV818" s="257"/>
      <c r="RWW818" s="257"/>
      <c r="RWX818" s="257"/>
      <c r="RWY818" s="257"/>
      <c r="RWZ818" s="257"/>
      <c r="RXA818" s="257"/>
      <c r="RXB818" s="257"/>
      <c r="RXC818" s="257"/>
      <c r="RXD818" s="257"/>
      <c r="RXE818" s="257"/>
      <c r="RXF818" s="257"/>
      <c r="RXG818" s="257"/>
      <c r="RXH818" s="257"/>
      <c r="RXI818" s="257"/>
      <c r="RXJ818" s="257"/>
      <c r="RXK818" s="257"/>
      <c r="RXL818" s="257"/>
      <c r="RXM818" s="257"/>
      <c r="RXN818" s="257"/>
      <c r="RXO818" s="257"/>
      <c r="RXP818" s="257"/>
      <c r="RXQ818" s="257"/>
      <c r="RXR818" s="257"/>
      <c r="RXS818" s="257"/>
      <c r="RXT818" s="257"/>
      <c r="RXU818" s="257"/>
      <c r="RXV818" s="257"/>
      <c r="RXW818" s="257"/>
      <c r="RXX818" s="257"/>
      <c r="RXY818" s="257"/>
      <c r="RXZ818" s="257"/>
      <c r="RYA818" s="257"/>
      <c r="RYB818" s="257"/>
      <c r="RYC818" s="257"/>
      <c r="RYD818" s="257"/>
      <c r="RYE818" s="257"/>
      <c r="RYF818" s="257"/>
      <c r="RYG818" s="257"/>
      <c r="RYH818" s="257"/>
      <c r="RYI818" s="257"/>
      <c r="RYJ818" s="257"/>
      <c r="RYK818" s="257"/>
      <c r="RYL818" s="257"/>
      <c r="RYM818" s="257"/>
      <c r="RYN818" s="257"/>
      <c r="RYO818" s="257"/>
      <c r="RYP818" s="257"/>
      <c r="RYQ818" s="257"/>
      <c r="RYR818" s="257"/>
      <c r="RYS818" s="257"/>
      <c r="RYT818" s="257"/>
      <c r="RYU818" s="257"/>
      <c r="RYV818" s="257"/>
      <c r="RYW818" s="257"/>
      <c r="RYX818" s="257"/>
      <c r="RYY818" s="257"/>
      <c r="RYZ818" s="257"/>
      <c r="RZA818" s="257"/>
      <c r="RZB818" s="257"/>
      <c r="RZC818" s="257"/>
      <c r="RZD818" s="257"/>
      <c r="RZE818" s="257"/>
      <c r="RZF818" s="257"/>
      <c r="RZG818" s="257"/>
      <c r="RZH818" s="257"/>
      <c r="RZI818" s="257"/>
      <c r="RZJ818" s="257"/>
      <c r="RZK818" s="257"/>
      <c r="RZL818" s="257"/>
      <c r="RZM818" s="257"/>
      <c r="RZN818" s="257"/>
      <c r="RZO818" s="257"/>
      <c r="RZP818" s="257"/>
      <c r="RZQ818" s="257"/>
      <c r="RZR818" s="257"/>
      <c r="RZS818" s="257"/>
      <c r="RZT818" s="257"/>
      <c r="RZU818" s="257"/>
      <c r="RZV818" s="257"/>
      <c r="RZW818" s="257"/>
      <c r="RZX818" s="257"/>
      <c r="RZY818" s="257"/>
      <c r="RZZ818" s="257"/>
      <c r="SAA818" s="257"/>
      <c r="SAB818" s="257"/>
      <c r="SAC818" s="257"/>
      <c r="SAD818" s="257"/>
      <c r="SAE818" s="257"/>
      <c r="SAF818" s="257"/>
      <c r="SAG818" s="257"/>
      <c r="SAH818" s="257"/>
      <c r="SAI818" s="257"/>
      <c r="SAJ818" s="257"/>
      <c r="SAK818" s="257"/>
      <c r="SAL818" s="257"/>
      <c r="SAM818" s="257"/>
      <c r="SAN818" s="257"/>
      <c r="SAO818" s="257"/>
      <c r="SAP818" s="257"/>
      <c r="SAQ818" s="257"/>
      <c r="SAR818" s="257"/>
      <c r="SAS818" s="257"/>
      <c r="SAT818" s="257"/>
      <c r="SAU818" s="257"/>
      <c r="SAV818" s="257"/>
      <c r="SAW818" s="257"/>
      <c r="SAX818" s="257"/>
      <c r="SAY818" s="257"/>
      <c r="SAZ818" s="257"/>
      <c r="SBA818" s="257"/>
      <c r="SBB818" s="257"/>
      <c r="SBC818" s="257"/>
      <c r="SBD818" s="257"/>
      <c r="SBE818" s="257"/>
      <c r="SBF818" s="257"/>
      <c r="SBG818" s="257"/>
      <c r="SBH818" s="257"/>
      <c r="SBI818" s="257"/>
      <c r="SBJ818" s="257"/>
      <c r="SBK818" s="257"/>
      <c r="SBL818" s="257"/>
      <c r="SBM818" s="257"/>
      <c r="SBN818" s="257"/>
      <c r="SBO818" s="257"/>
      <c r="SBP818" s="257"/>
      <c r="SBQ818" s="257"/>
      <c r="SBR818" s="257"/>
      <c r="SBS818" s="257"/>
      <c r="SBT818" s="257"/>
      <c r="SBU818" s="257"/>
      <c r="SBV818" s="257"/>
      <c r="SBW818" s="257"/>
      <c r="SBX818" s="257"/>
      <c r="SBY818" s="257"/>
      <c r="SBZ818" s="257"/>
      <c r="SCA818" s="257"/>
      <c r="SCB818" s="257"/>
      <c r="SCC818" s="257"/>
      <c r="SCD818" s="257"/>
      <c r="SCE818" s="257"/>
      <c r="SCF818" s="257"/>
      <c r="SCG818" s="257"/>
      <c r="SCH818" s="257"/>
      <c r="SCI818" s="257"/>
      <c r="SCJ818" s="257"/>
      <c r="SCK818" s="257"/>
      <c r="SCL818" s="257"/>
      <c r="SCM818" s="257"/>
      <c r="SCN818" s="257"/>
      <c r="SCO818" s="257"/>
      <c r="SCP818" s="257"/>
      <c r="SCQ818" s="257"/>
      <c r="SCR818" s="257"/>
      <c r="SCS818" s="257"/>
      <c r="SCT818" s="257"/>
      <c r="SCU818" s="257"/>
      <c r="SCV818" s="257"/>
      <c r="SCW818" s="257"/>
      <c r="SCX818" s="257"/>
      <c r="SCY818" s="257"/>
      <c r="SCZ818" s="257"/>
      <c r="SDA818" s="257"/>
      <c r="SDB818" s="257"/>
      <c r="SDC818" s="257"/>
      <c r="SDD818" s="257"/>
      <c r="SDE818" s="257"/>
      <c r="SDF818" s="257"/>
      <c r="SDG818" s="257"/>
      <c r="SDH818" s="257"/>
      <c r="SDI818" s="257"/>
      <c r="SDJ818" s="257"/>
      <c r="SDK818" s="257"/>
      <c r="SDL818" s="257"/>
      <c r="SDM818" s="257"/>
      <c r="SDN818" s="257"/>
      <c r="SDO818" s="257"/>
      <c r="SDP818" s="257"/>
      <c r="SDQ818" s="257"/>
      <c r="SDR818" s="257"/>
      <c r="SDS818" s="257"/>
      <c r="SDT818" s="257"/>
      <c r="SDU818" s="257"/>
      <c r="SDV818" s="257"/>
      <c r="SDW818" s="257"/>
      <c r="SDX818" s="257"/>
      <c r="SDY818" s="257"/>
      <c r="SDZ818" s="257"/>
      <c r="SEA818" s="257"/>
      <c r="SEB818" s="257"/>
      <c r="SEC818" s="257"/>
      <c r="SED818" s="257"/>
      <c r="SEE818" s="257"/>
      <c r="SEF818" s="257"/>
      <c r="SEG818" s="257"/>
      <c r="SEH818" s="257"/>
      <c r="SEI818" s="257"/>
      <c r="SEJ818" s="257"/>
      <c r="SEK818" s="257"/>
      <c r="SEL818" s="257"/>
      <c r="SEM818" s="257"/>
      <c r="SEN818" s="257"/>
      <c r="SEO818" s="257"/>
      <c r="SEP818" s="257"/>
      <c r="SEQ818" s="257"/>
      <c r="SER818" s="257"/>
      <c r="SES818" s="257"/>
      <c r="SET818" s="257"/>
      <c r="SEU818" s="257"/>
      <c r="SEV818" s="257"/>
      <c r="SEW818" s="257"/>
      <c r="SEX818" s="257"/>
      <c r="SEY818" s="257"/>
      <c r="SEZ818" s="257"/>
      <c r="SFA818" s="257"/>
      <c r="SFB818" s="257"/>
      <c r="SFC818" s="257"/>
      <c r="SFD818" s="257"/>
      <c r="SFE818" s="257"/>
      <c r="SFF818" s="257"/>
      <c r="SFG818" s="257"/>
      <c r="SFH818" s="257"/>
      <c r="SFI818" s="257"/>
      <c r="SFJ818" s="257"/>
      <c r="SFK818" s="257"/>
      <c r="SFL818" s="257"/>
      <c r="SFM818" s="257"/>
      <c r="SFN818" s="257"/>
      <c r="SFO818" s="257"/>
      <c r="SFP818" s="257"/>
      <c r="SFQ818" s="257"/>
      <c r="SFR818" s="257"/>
      <c r="SFS818" s="257"/>
      <c r="SFT818" s="257"/>
      <c r="SFU818" s="257"/>
      <c r="SFV818" s="257"/>
      <c r="SFW818" s="257"/>
      <c r="SFX818" s="257"/>
      <c r="SFY818" s="257"/>
      <c r="SFZ818" s="257"/>
      <c r="SGA818" s="257"/>
      <c r="SGB818" s="257"/>
      <c r="SGC818" s="257"/>
      <c r="SGD818" s="257"/>
      <c r="SGE818" s="257"/>
      <c r="SGF818" s="257"/>
      <c r="SGG818" s="257"/>
      <c r="SGH818" s="257"/>
      <c r="SGI818" s="257"/>
      <c r="SGJ818" s="257"/>
      <c r="SGK818" s="257"/>
      <c r="SGL818" s="257"/>
      <c r="SGM818" s="257"/>
      <c r="SGN818" s="257"/>
      <c r="SGO818" s="257"/>
      <c r="SGP818" s="257"/>
      <c r="SGQ818" s="257"/>
      <c r="SGR818" s="257"/>
      <c r="SGS818" s="257"/>
      <c r="SGT818" s="257"/>
      <c r="SGU818" s="257"/>
      <c r="SGV818" s="257"/>
      <c r="SGW818" s="257"/>
      <c r="SGX818" s="257"/>
      <c r="SGY818" s="257"/>
      <c r="SGZ818" s="257"/>
      <c r="SHA818" s="257"/>
      <c r="SHB818" s="257"/>
      <c r="SHC818" s="257"/>
      <c r="SHD818" s="257"/>
      <c r="SHE818" s="257"/>
      <c r="SHF818" s="257"/>
      <c r="SHG818" s="257"/>
      <c r="SHH818" s="257"/>
      <c r="SHI818" s="257"/>
      <c r="SHJ818" s="257"/>
      <c r="SHK818" s="257"/>
      <c r="SHL818" s="257"/>
      <c r="SHM818" s="257"/>
      <c r="SHN818" s="257"/>
      <c r="SHO818" s="257"/>
      <c r="SHP818" s="257"/>
      <c r="SHQ818" s="257"/>
      <c r="SHR818" s="257"/>
      <c r="SHS818" s="257"/>
      <c r="SHT818" s="257"/>
      <c r="SHU818" s="257"/>
      <c r="SHV818" s="257"/>
      <c r="SHW818" s="257"/>
      <c r="SHX818" s="257"/>
      <c r="SHY818" s="257"/>
      <c r="SHZ818" s="257"/>
      <c r="SIA818" s="257"/>
      <c r="SIB818" s="257"/>
      <c r="SIC818" s="257"/>
      <c r="SID818" s="257"/>
      <c r="SIE818" s="257"/>
      <c r="SIF818" s="257"/>
      <c r="SIG818" s="257"/>
      <c r="SIH818" s="257"/>
      <c r="SII818" s="257"/>
      <c r="SIJ818" s="257"/>
      <c r="SIK818" s="257"/>
      <c r="SIL818" s="257"/>
      <c r="SIM818" s="257"/>
      <c r="SIN818" s="257"/>
      <c r="SIO818" s="257"/>
      <c r="SIP818" s="257"/>
      <c r="SIQ818" s="257"/>
      <c r="SIR818" s="257"/>
      <c r="SIS818" s="257"/>
      <c r="SIT818" s="257"/>
      <c r="SIU818" s="257"/>
      <c r="SIV818" s="257"/>
      <c r="SIW818" s="257"/>
      <c r="SIX818" s="257"/>
      <c r="SIY818" s="257"/>
      <c r="SIZ818" s="257"/>
      <c r="SJA818" s="257"/>
      <c r="SJB818" s="257"/>
      <c r="SJC818" s="257"/>
      <c r="SJD818" s="257"/>
      <c r="SJE818" s="257"/>
      <c r="SJF818" s="257"/>
      <c r="SJG818" s="257"/>
      <c r="SJH818" s="257"/>
      <c r="SJI818" s="257"/>
      <c r="SJJ818" s="257"/>
      <c r="SJK818" s="257"/>
      <c r="SJL818" s="257"/>
      <c r="SJM818" s="257"/>
      <c r="SJN818" s="257"/>
      <c r="SJO818" s="257"/>
      <c r="SJP818" s="257"/>
      <c r="SJQ818" s="257"/>
      <c r="SJR818" s="257"/>
      <c r="SJS818" s="257"/>
      <c r="SJT818" s="257"/>
      <c r="SJU818" s="257"/>
      <c r="SJV818" s="257"/>
      <c r="SJW818" s="257"/>
      <c r="SJX818" s="257"/>
      <c r="SJY818" s="257"/>
      <c r="SJZ818" s="257"/>
      <c r="SKA818" s="257"/>
      <c r="SKB818" s="257"/>
      <c r="SKC818" s="257"/>
      <c r="SKD818" s="257"/>
      <c r="SKE818" s="257"/>
      <c r="SKF818" s="257"/>
      <c r="SKG818" s="257"/>
      <c r="SKH818" s="257"/>
      <c r="SKI818" s="257"/>
      <c r="SKJ818" s="257"/>
      <c r="SKK818" s="257"/>
      <c r="SKL818" s="257"/>
      <c r="SKM818" s="257"/>
      <c r="SKN818" s="257"/>
      <c r="SKO818" s="257"/>
      <c r="SKP818" s="257"/>
      <c r="SKQ818" s="257"/>
      <c r="SKR818" s="257"/>
      <c r="SKS818" s="257"/>
      <c r="SKT818" s="257"/>
      <c r="SKU818" s="257"/>
      <c r="SKV818" s="257"/>
      <c r="SKW818" s="257"/>
      <c r="SKX818" s="257"/>
      <c r="SKY818" s="257"/>
      <c r="SKZ818" s="257"/>
      <c r="SLA818" s="257"/>
      <c r="SLB818" s="257"/>
      <c r="SLC818" s="257"/>
      <c r="SLD818" s="257"/>
      <c r="SLE818" s="257"/>
      <c r="SLF818" s="257"/>
      <c r="SLG818" s="257"/>
      <c r="SLH818" s="257"/>
      <c r="SLI818" s="257"/>
      <c r="SLJ818" s="257"/>
      <c r="SLK818" s="257"/>
      <c r="SLL818" s="257"/>
      <c r="SLM818" s="257"/>
      <c r="SLN818" s="257"/>
      <c r="SLO818" s="257"/>
      <c r="SLP818" s="257"/>
      <c r="SLQ818" s="257"/>
      <c r="SLR818" s="257"/>
      <c r="SLS818" s="257"/>
      <c r="SLT818" s="257"/>
      <c r="SLU818" s="257"/>
      <c r="SLV818" s="257"/>
      <c r="SLW818" s="257"/>
      <c r="SLX818" s="257"/>
      <c r="SLY818" s="257"/>
      <c r="SLZ818" s="257"/>
      <c r="SMA818" s="257"/>
      <c r="SMB818" s="257"/>
      <c r="SMC818" s="257"/>
      <c r="SMD818" s="257"/>
      <c r="SME818" s="257"/>
      <c r="SMF818" s="257"/>
      <c r="SMG818" s="257"/>
      <c r="SMH818" s="257"/>
      <c r="SMI818" s="257"/>
      <c r="SMJ818" s="257"/>
      <c r="SMK818" s="257"/>
      <c r="SML818" s="257"/>
      <c r="SMM818" s="257"/>
      <c r="SMN818" s="257"/>
      <c r="SMO818" s="257"/>
      <c r="SMP818" s="257"/>
      <c r="SMQ818" s="257"/>
      <c r="SMR818" s="257"/>
      <c r="SMS818" s="257"/>
      <c r="SMT818" s="257"/>
      <c r="SMU818" s="257"/>
      <c r="SMV818" s="257"/>
      <c r="SMW818" s="257"/>
      <c r="SMX818" s="257"/>
      <c r="SMY818" s="257"/>
      <c r="SMZ818" s="257"/>
      <c r="SNA818" s="257"/>
      <c r="SNB818" s="257"/>
      <c r="SNC818" s="257"/>
      <c r="SND818" s="257"/>
      <c r="SNE818" s="257"/>
      <c r="SNF818" s="257"/>
      <c r="SNG818" s="257"/>
      <c r="SNH818" s="257"/>
      <c r="SNI818" s="257"/>
      <c r="SNJ818" s="257"/>
      <c r="SNK818" s="257"/>
      <c r="SNL818" s="257"/>
      <c r="SNM818" s="257"/>
      <c r="SNN818" s="257"/>
      <c r="SNO818" s="257"/>
      <c r="SNP818" s="257"/>
      <c r="SNQ818" s="257"/>
      <c r="SNR818" s="257"/>
      <c r="SNS818" s="257"/>
      <c r="SNT818" s="257"/>
      <c r="SNU818" s="257"/>
      <c r="SNV818" s="257"/>
      <c r="SNW818" s="257"/>
      <c r="SNX818" s="257"/>
      <c r="SNY818" s="257"/>
      <c r="SNZ818" s="257"/>
      <c r="SOA818" s="257"/>
      <c r="SOB818" s="257"/>
      <c r="SOC818" s="257"/>
      <c r="SOD818" s="257"/>
      <c r="SOE818" s="257"/>
      <c r="SOF818" s="257"/>
      <c r="SOG818" s="257"/>
      <c r="SOH818" s="257"/>
      <c r="SOI818" s="257"/>
      <c r="SOJ818" s="257"/>
      <c r="SOK818" s="257"/>
      <c r="SOL818" s="257"/>
      <c r="SOM818" s="257"/>
      <c r="SON818" s="257"/>
      <c r="SOO818" s="257"/>
      <c r="SOP818" s="257"/>
      <c r="SOQ818" s="257"/>
      <c r="SOR818" s="257"/>
      <c r="SOS818" s="257"/>
      <c r="SOT818" s="257"/>
      <c r="SOU818" s="257"/>
      <c r="SOV818" s="257"/>
      <c r="SOW818" s="257"/>
      <c r="SOX818" s="257"/>
      <c r="SOY818" s="257"/>
      <c r="SOZ818" s="257"/>
      <c r="SPA818" s="257"/>
      <c r="SPB818" s="257"/>
      <c r="SPC818" s="257"/>
      <c r="SPD818" s="257"/>
      <c r="SPE818" s="257"/>
      <c r="SPF818" s="257"/>
      <c r="SPG818" s="257"/>
      <c r="SPH818" s="257"/>
      <c r="SPI818" s="257"/>
      <c r="SPJ818" s="257"/>
      <c r="SPK818" s="257"/>
      <c r="SPL818" s="257"/>
      <c r="SPM818" s="257"/>
      <c r="SPN818" s="257"/>
      <c r="SPO818" s="257"/>
      <c r="SPP818" s="257"/>
      <c r="SPQ818" s="257"/>
      <c r="SPR818" s="257"/>
      <c r="SPS818" s="257"/>
      <c r="SPT818" s="257"/>
      <c r="SPU818" s="257"/>
      <c r="SPV818" s="257"/>
      <c r="SPW818" s="257"/>
      <c r="SPX818" s="257"/>
      <c r="SPY818" s="257"/>
      <c r="SPZ818" s="257"/>
      <c r="SQA818" s="257"/>
      <c r="SQB818" s="257"/>
      <c r="SQC818" s="257"/>
      <c r="SQD818" s="257"/>
      <c r="SQE818" s="257"/>
      <c r="SQF818" s="257"/>
      <c r="SQG818" s="257"/>
      <c r="SQH818" s="257"/>
      <c r="SQI818" s="257"/>
      <c r="SQJ818" s="257"/>
      <c r="SQK818" s="257"/>
      <c r="SQL818" s="257"/>
      <c r="SQM818" s="257"/>
      <c r="SQN818" s="257"/>
      <c r="SQO818" s="257"/>
      <c r="SQP818" s="257"/>
      <c r="SQQ818" s="257"/>
      <c r="SQR818" s="257"/>
      <c r="SQS818" s="257"/>
      <c r="SQT818" s="257"/>
      <c r="SQU818" s="257"/>
      <c r="SQV818" s="257"/>
      <c r="SQW818" s="257"/>
      <c r="SQX818" s="257"/>
      <c r="SQY818" s="257"/>
      <c r="SQZ818" s="257"/>
      <c r="SRA818" s="257"/>
      <c r="SRB818" s="257"/>
      <c r="SRC818" s="257"/>
      <c r="SRD818" s="257"/>
      <c r="SRE818" s="257"/>
      <c r="SRF818" s="257"/>
      <c r="SRG818" s="257"/>
      <c r="SRH818" s="257"/>
      <c r="SRI818" s="257"/>
      <c r="SRJ818" s="257"/>
      <c r="SRK818" s="257"/>
      <c r="SRL818" s="257"/>
      <c r="SRM818" s="257"/>
      <c r="SRN818" s="257"/>
      <c r="SRO818" s="257"/>
      <c r="SRP818" s="257"/>
      <c r="SRQ818" s="257"/>
      <c r="SRR818" s="257"/>
      <c r="SRS818" s="257"/>
      <c r="SRT818" s="257"/>
      <c r="SRU818" s="257"/>
      <c r="SRV818" s="257"/>
      <c r="SRW818" s="257"/>
      <c r="SRX818" s="257"/>
      <c r="SRY818" s="257"/>
      <c r="SRZ818" s="257"/>
      <c r="SSA818" s="257"/>
      <c r="SSB818" s="257"/>
      <c r="SSC818" s="257"/>
      <c r="SSD818" s="257"/>
      <c r="SSE818" s="257"/>
      <c r="SSF818" s="257"/>
      <c r="SSG818" s="257"/>
      <c r="SSH818" s="257"/>
      <c r="SSI818" s="257"/>
      <c r="SSJ818" s="257"/>
      <c r="SSK818" s="257"/>
      <c r="SSL818" s="257"/>
      <c r="SSM818" s="257"/>
      <c r="SSN818" s="257"/>
      <c r="SSO818" s="257"/>
      <c r="SSP818" s="257"/>
      <c r="SSQ818" s="257"/>
      <c r="SSR818" s="257"/>
      <c r="SSS818" s="257"/>
      <c r="SST818" s="257"/>
      <c r="SSU818" s="257"/>
      <c r="SSV818" s="257"/>
      <c r="SSW818" s="257"/>
      <c r="SSX818" s="257"/>
      <c r="SSY818" s="257"/>
      <c r="SSZ818" s="257"/>
      <c r="STA818" s="257"/>
      <c r="STB818" s="257"/>
      <c r="STC818" s="257"/>
      <c r="STD818" s="257"/>
      <c r="STE818" s="257"/>
      <c r="STF818" s="257"/>
      <c r="STG818" s="257"/>
      <c r="STH818" s="257"/>
      <c r="STI818" s="257"/>
      <c r="STJ818" s="257"/>
      <c r="STK818" s="257"/>
      <c r="STL818" s="257"/>
      <c r="STM818" s="257"/>
      <c r="STN818" s="257"/>
      <c r="STO818" s="257"/>
      <c r="STP818" s="257"/>
      <c r="STQ818" s="257"/>
      <c r="STR818" s="257"/>
      <c r="STS818" s="257"/>
      <c r="STT818" s="257"/>
      <c r="STU818" s="257"/>
      <c r="STV818" s="257"/>
      <c r="STW818" s="257"/>
      <c r="STX818" s="257"/>
      <c r="STY818" s="257"/>
      <c r="STZ818" s="257"/>
      <c r="SUA818" s="257"/>
      <c r="SUB818" s="257"/>
      <c r="SUC818" s="257"/>
      <c r="SUD818" s="257"/>
      <c r="SUE818" s="257"/>
      <c r="SUF818" s="257"/>
      <c r="SUG818" s="257"/>
      <c r="SUH818" s="257"/>
      <c r="SUI818" s="257"/>
      <c r="SUJ818" s="257"/>
      <c r="SUK818" s="257"/>
      <c r="SUL818" s="257"/>
      <c r="SUM818" s="257"/>
      <c r="SUN818" s="257"/>
      <c r="SUO818" s="257"/>
      <c r="SUP818" s="257"/>
      <c r="SUQ818" s="257"/>
      <c r="SUR818" s="257"/>
      <c r="SUS818" s="257"/>
      <c r="SUT818" s="257"/>
      <c r="SUU818" s="257"/>
      <c r="SUV818" s="257"/>
      <c r="SUW818" s="257"/>
      <c r="SUX818" s="257"/>
      <c r="SUY818" s="257"/>
      <c r="SUZ818" s="257"/>
      <c r="SVA818" s="257"/>
      <c r="SVB818" s="257"/>
      <c r="SVC818" s="257"/>
      <c r="SVD818" s="257"/>
      <c r="SVE818" s="257"/>
      <c r="SVF818" s="257"/>
      <c r="SVG818" s="257"/>
      <c r="SVH818" s="257"/>
      <c r="SVI818" s="257"/>
      <c r="SVJ818" s="257"/>
      <c r="SVK818" s="257"/>
      <c r="SVL818" s="257"/>
      <c r="SVM818" s="257"/>
      <c r="SVN818" s="257"/>
      <c r="SVO818" s="257"/>
      <c r="SVP818" s="257"/>
      <c r="SVQ818" s="257"/>
      <c r="SVR818" s="257"/>
      <c r="SVS818" s="257"/>
      <c r="SVT818" s="257"/>
      <c r="SVU818" s="257"/>
      <c r="SVV818" s="257"/>
      <c r="SVW818" s="257"/>
      <c r="SVX818" s="257"/>
      <c r="SVY818" s="257"/>
      <c r="SVZ818" s="257"/>
      <c r="SWA818" s="257"/>
      <c r="SWB818" s="257"/>
      <c r="SWC818" s="257"/>
      <c r="SWD818" s="257"/>
      <c r="SWE818" s="257"/>
      <c r="SWF818" s="257"/>
      <c r="SWG818" s="257"/>
      <c r="SWH818" s="257"/>
      <c r="SWI818" s="257"/>
      <c r="SWJ818" s="257"/>
      <c r="SWK818" s="257"/>
      <c r="SWL818" s="257"/>
      <c r="SWM818" s="257"/>
      <c r="SWN818" s="257"/>
      <c r="SWO818" s="257"/>
      <c r="SWP818" s="257"/>
      <c r="SWQ818" s="257"/>
      <c r="SWR818" s="257"/>
      <c r="SWS818" s="257"/>
      <c r="SWT818" s="257"/>
      <c r="SWU818" s="257"/>
      <c r="SWV818" s="257"/>
      <c r="SWW818" s="257"/>
      <c r="SWX818" s="257"/>
      <c r="SWY818" s="257"/>
      <c r="SWZ818" s="257"/>
      <c r="SXA818" s="257"/>
      <c r="SXB818" s="257"/>
      <c r="SXC818" s="257"/>
      <c r="SXD818" s="257"/>
      <c r="SXE818" s="257"/>
      <c r="SXF818" s="257"/>
      <c r="SXG818" s="257"/>
      <c r="SXH818" s="257"/>
      <c r="SXI818" s="257"/>
      <c r="SXJ818" s="257"/>
      <c r="SXK818" s="257"/>
      <c r="SXL818" s="257"/>
      <c r="SXM818" s="257"/>
      <c r="SXN818" s="257"/>
      <c r="SXO818" s="257"/>
      <c r="SXP818" s="257"/>
      <c r="SXQ818" s="257"/>
      <c r="SXR818" s="257"/>
      <c r="SXS818" s="257"/>
      <c r="SXT818" s="257"/>
      <c r="SXU818" s="257"/>
      <c r="SXV818" s="257"/>
      <c r="SXW818" s="257"/>
      <c r="SXX818" s="257"/>
      <c r="SXY818" s="257"/>
      <c r="SXZ818" s="257"/>
      <c r="SYA818" s="257"/>
      <c r="SYB818" s="257"/>
      <c r="SYC818" s="257"/>
      <c r="SYD818" s="257"/>
      <c r="SYE818" s="257"/>
      <c r="SYF818" s="257"/>
      <c r="SYG818" s="257"/>
      <c r="SYH818" s="257"/>
      <c r="SYI818" s="257"/>
      <c r="SYJ818" s="257"/>
      <c r="SYK818" s="257"/>
      <c r="SYL818" s="257"/>
      <c r="SYM818" s="257"/>
      <c r="SYN818" s="257"/>
      <c r="SYO818" s="257"/>
      <c r="SYP818" s="257"/>
      <c r="SYQ818" s="257"/>
      <c r="SYR818" s="257"/>
      <c r="SYS818" s="257"/>
      <c r="SYT818" s="257"/>
      <c r="SYU818" s="257"/>
      <c r="SYV818" s="257"/>
      <c r="SYW818" s="257"/>
      <c r="SYX818" s="257"/>
      <c r="SYY818" s="257"/>
      <c r="SYZ818" s="257"/>
      <c r="SZA818" s="257"/>
      <c r="SZB818" s="257"/>
      <c r="SZC818" s="257"/>
      <c r="SZD818" s="257"/>
      <c r="SZE818" s="257"/>
      <c r="SZF818" s="257"/>
      <c r="SZG818" s="257"/>
      <c r="SZH818" s="257"/>
      <c r="SZI818" s="257"/>
      <c r="SZJ818" s="257"/>
      <c r="SZK818" s="257"/>
      <c r="SZL818" s="257"/>
      <c r="SZM818" s="257"/>
      <c r="SZN818" s="257"/>
      <c r="SZO818" s="257"/>
      <c r="SZP818" s="257"/>
      <c r="SZQ818" s="257"/>
      <c r="SZR818" s="257"/>
      <c r="SZS818" s="257"/>
      <c r="SZT818" s="257"/>
      <c r="SZU818" s="257"/>
      <c r="SZV818" s="257"/>
      <c r="SZW818" s="257"/>
      <c r="SZX818" s="257"/>
      <c r="SZY818" s="257"/>
      <c r="SZZ818" s="257"/>
      <c r="TAA818" s="257"/>
      <c r="TAB818" s="257"/>
      <c r="TAC818" s="257"/>
      <c r="TAD818" s="257"/>
      <c r="TAE818" s="257"/>
      <c r="TAF818" s="257"/>
      <c r="TAG818" s="257"/>
      <c r="TAH818" s="257"/>
      <c r="TAI818" s="257"/>
      <c r="TAJ818" s="257"/>
      <c r="TAK818" s="257"/>
      <c r="TAL818" s="257"/>
      <c r="TAM818" s="257"/>
      <c r="TAN818" s="257"/>
      <c r="TAO818" s="257"/>
      <c r="TAP818" s="257"/>
      <c r="TAQ818" s="257"/>
      <c r="TAR818" s="257"/>
      <c r="TAS818" s="257"/>
      <c r="TAT818" s="257"/>
      <c r="TAU818" s="257"/>
      <c r="TAV818" s="257"/>
      <c r="TAW818" s="257"/>
      <c r="TAX818" s="257"/>
      <c r="TAY818" s="257"/>
      <c r="TAZ818" s="257"/>
      <c r="TBA818" s="257"/>
      <c r="TBB818" s="257"/>
      <c r="TBC818" s="257"/>
      <c r="TBD818" s="257"/>
      <c r="TBE818" s="257"/>
      <c r="TBF818" s="257"/>
      <c r="TBG818" s="257"/>
      <c r="TBH818" s="257"/>
      <c r="TBI818" s="257"/>
      <c r="TBJ818" s="257"/>
      <c r="TBK818" s="257"/>
      <c r="TBL818" s="257"/>
      <c r="TBM818" s="257"/>
      <c r="TBN818" s="257"/>
      <c r="TBO818" s="257"/>
      <c r="TBP818" s="257"/>
      <c r="TBQ818" s="257"/>
      <c r="TBR818" s="257"/>
      <c r="TBS818" s="257"/>
      <c r="TBT818" s="257"/>
      <c r="TBU818" s="257"/>
      <c r="TBV818" s="257"/>
      <c r="TBW818" s="257"/>
      <c r="TBX818" s="257"/>
      <c r="TBY818" s="257"/>
      <c r="TBZ818" s="257"/>
      <c r="TCA818" s="257"/>
      <c r="TCB818" s="257"/>
      <c r="TCC818" s="257"/>
      <c r="TCD818" s="257"/>
      <c r="TCE818" s="257"/>
      <c r="TCF818" s="257"/>
      <c r="TCG818" s="257"/>
      <c r="TCH818" s="257"/>
      <c r="TCI818" s="257"/>
      <c r="TCJ818" s="257"/>
      <c r="TCK818" s="257"/>
      <c r="TCL818" s="257"/>
      <c r="TCM818" s="257"/>
      <c r="TCN818" s="257"/>
      <c r="TCO818" s="257"/>
      <c r="TCP818" s="257"/>
      <c r="TCQ818" s="257"/>
      <c r="TCR818" s="257"/>
      <c r="TCS818" s="257"/>
      <c r="TCT818" s="257"/>
      <c r="TCU818" s="257"/>
      <c r="TCV818" s="257"/>
      <c r="TCW818" s="257"/>
      <c r="TCX818" s="257"/>
      <c r="TCY818" s="257"/>
      <c r="TCZ818" s="257"/>
      <c r="TDA818" s="257"/>
      <c r="TDB818" s="257"/>
      <c r="TDC818" s="257"/>
      <c r="TDD818" s="257"/>
      <c r="TDE818" s="257"/>
      <c r="TDF818" s="257"/>
      <c r="TDG818" s="257"/>
      <c r="TDH818" s="257"/>
      <c r="TDI818" s="257"/>
      <c r="TDJ818" s="257"/>
      <c r="TDK818" s="257"/>
      <c r="TDL818" s="257"/>
      <c r="TDM818" s="257"/>
      <c r="TDN818" s="257"/>
      <c r="TDO818" s="257"/>
      <c r="TDP818" s="257"/>
      <c r="TDQ818" s="257"/>
      <c r="TDR818" s="257"/>
      <c r="TDS818" s="257"/>
      <c r="TDT818" s="257"/>
      <c r="TDU818" s="257"/>
      <c r="TDV818" s="257"/>
      <c r="TDW818" s="257"/>
      <c r="TDX818" s="257"/>
      <c r="TDY818" s="257"/>
      <c r="TDZ818" s="257"/>
      <c r="TEA818" s="257"/>
      <c r="TEB818" s="257"/>
      <c r="TEC818" s="257"/>
      <c r="TED818" s="257"/>
      <c r="TEE818" s="257"/>
      <c r="TEF818" s="257"/>
      <c r="TEG818" s="257"/>
      <c r="TEH818" s="257"/>
      <c r="TEI818" s="257"/>
      <c r="TEJ818" s="257"/>
      <c r="TEK818" s="257"/>
      <c r="TEL818" s="257"/>
      <c r="TEM818" s="257"/>
      <c r="TEN818" s="257"/>
      <c r="TEO818" s="257"/>
      <c r="TEP818" s="257"/>
      <c r="TEQ818" s="257"/>
      <c r="TER818" s="257"/>
      <c r="TES818" s="257"/>
      <c r="TET818" s="257"/>
      <c r="TEU818" s="257"/>
      <c r="TEV818" s="257"/>
      <c r="TEW818" s="257"/>
      <c r="TEX818" s="257"/>
      <c r="TEY818" s="257"/>
      <c r="TEZ818" s="257"/>
      <c r="TFA818" s="257"/>
      <c r="TFB818" s="257"/>
      <c r="TFC818" s="257"/>
      <c r="TFD818" s="257"/>
      <c r="TFE818" s="257"/>
      <c r="TFF818" s="257"/>
      <c r="TFG818" s="257"/>
      <c r="TFH818" s="257"/>
      <c r="TFI818" s="257"/>
      <c r="TFJ818" s="257"/>
      <c r="TFK818" s="257"/>
      <c r="TFL818" s="257"/>
      <c r="TFM818" s="257"/>
      <c r="TFN818" s="257"/>
      <c r="TFO818" s="257"/>
      <c r="TFP818" s="257"/>
      <c r="TFQ818" s="257"/>
      <c r="TFR818" s="257"/>
      <c r="TFS818" s="257"/>
      <c r="TFT818" s="257"/>
      <c r="TFU818" s="257"/>
      <c r="TFV818" s="257"/>
      <c r="TFW818" s="257"/>
      <c r="TFX818" s="257"/>
      <c r="TFY818" s="257"/>
      <c r="TFZ818" s="257"/>
      <c r="TGA818" s="257"/>
      <c r="TGB818" s="257"/>
      <c r="TGC818" s="257"/>
      <c r="TGD818" s="257"/>
      <c r="TGE818" s="257"/>
      <c r="TGF818" s="257"/>
      <c r="TGG818" s="257"/>
      <c r="TGH818" s="257"/>
      <c r="TGI818" s="257"/>
      <c r="TGJ818" s="257"/>
      <c r="TGK818" s="257"/>
      <c r="TGL818" s="257"/>
      <c r="TGM818" s="257"/>
      <c r="TGN818" s="257"/>
      <c r="TGO818" s="257"/>
      <c r="TGP818" s="257"/>
      <c r="TGQ818" s="257"/>
      <c r="TGR818" s="257"/>
      <c r="TGS818" s="257"/>
      <c r="TGT818" s="257"/>
      <c r="TGU818" s="257"/>
      <c r="TGV818" s="257"/>
      <c r="TGW818" s="257"/>
      <c r="TGX818" s="257"/>
      <c r="TGY818" s="257"/>
      <c r="TGZ818" s="257"/>
      <c r="THA818" s="257"/>
      <c r="THB818" s="257"/>
      <c r="THC818" s="257"/>
      <c r="THD818" s="257"/>
      <c r="THE818" s="257"/>
      <c r="THF818" s="257"/>
      <c r="THG818" s="257"/>
      <c r="THH818" s="257"/>
      <c r="THI818" s="257"/>
      <c r="THJ818" s="257"/>
      <c r="THK818" s="257"/>
      <c r="THL818" s="257"/>
      <c r="THM818" s="257"/>
      <c r="THN818" s="257"/>
      <c r="THO818" s="257"/>
      <c r="THP818" s="257"/>
      <c r="THQ818" s="257"/>
      <c r="THR818" s="257"/>
      <c r="THS818" s="257"/>
      <c r="THT818" s="257"/>
      <c r="THU818" s="257"/>
      <c r="THV818" s="257"/>
      <c r="THW818" s="257"/>
      <c r="THX818" s="257"/>
      <c r="THY818" s="257"/>
      <c r="THZ818" s="257"/>
      <c r="TIA818" s="257"/>
      <c r="TIB818" s="257"/>
      <c r="TIC818" s="257"/>
      <c r="TID818" s="257"/>
      <c r="TIE818" s="257"/>
      <c r="TIF818" s="257"/>
      <c r="TIG818" s="257"/>
      <c r="TIH818" s="257"/>
      <c r="TII818" s="257"/>
      <c r="TIJ818" s="257"/>
      <c r="TIK818" s="257"/>
      <c r="TIL818" s="257"/>
      <c r="TIM818" s="257"/>
      <c r="TIN818" s="257"/>
      <c r="TIO818" s="257"/>
      <c r="TIP818" s="257"/>
      <c r="TIQ818" s="257"/>
      <c r="TIR818" s="257"/>
      <c r="TIS818" s="257"/>
      <c r="TIT818" s="257"/>
      <c r="TIU818" s="257"/>
      <c r="TIV818" s="257"/>
      <c r="TIW818" s="257"/>
      <c r="TIX818" s="257"/>
      <c r="TIY818" s="257"/>
      <c r="TIZ818" s="257"/>
      <c r="TJA818" s="257"/>
      <c r="TJB818" s="257"/>
      <c r="TJC818" s="257"/>
      <c r="TJD818" s="257"/>
      <c r="TJE818" s="257"/>
      <c r="TJF818" s="257"/>
      <c r="TJG818" s="257"/>
      <c r="TJH818" s="257"/>
      <c r="TJI818" s="257"/>
      <c r="TJJ818" s="257"/>
      <c r="TJK818" s="257"/>
      <c r="TJL818" s="257"/>
      <c r="TJM818" s="257"/>
      <c r="TJN818" s="257"/>
      <c r="TJO818" s="257"/>
      <c r="TJP818" s="257"/>
      <c r="TJQ818" s="257"/>
      <c r="TJR818" s="257"/>
      <c r="TJS818" s="257"/>
      <c r="TJT818" s="257"/>
      <c r="TJU818" s="257"/>
      <c r="TJV818" s="257"/>
      <c r="TJW818" s="257"/>
      <c r="TJX818" s="257"/>
      <c r="TJY818" s="257"/>
      <c r="TJZ818" s="257"/>
      <c r="TKA818" s="257"/>
      <c r="TKB818" s="257"/>
      <c r="TKC818" s="257"/>
      <c r="TKD818" s="257"/>
      <c r="TKE818" s="257"/>
      <c r="TKF818" s="257"/>
      <c r="TKG818" s="257"/>
      <c r="TKH818" s="257"/>
      <c r="TKI818" s="257"/>
      <c r="TKJ818" s="257"/>
      <c r="TKK818" s="257"/>
      <c r="TKL818" s="257"/>
      <c r="TKM818" s="257"/>
      <c r="TKN818" s="257"/>
      <c r="TKO818" s="257"/>
      <c r="TKP818" s="257"/>
      <c r="TKQ818" s="257"/>
      <c r="TKR818" s="257"/>
      <c r="TKS818" s="257"/>
      <c r="TKT818" s="257"/>
      <c r="TKU818" s="257"/>
      <c r="TKV818" s="257"/>
      <c r="TKW818" s="257"/>
      <c r="TKX818" s="257"/>
      <c r="TKY818" s="257"/>
      <c r="TKZ818" s="257"/>
      <c r="TLA818" s="257"/>
      <c r="TLB818" s="257"/>
      <c r="TLC818" s="257"/>
      <c r="TLD818" s="257"/>
      <c r="TLE818" s="257"/>
      <c r="TLF818" s="257"/>
      <c r="TLG818" s="257"/>
      <c r="TLH818" s="257"/>
      <c r="TLI818" s="257"/>
      <c r="TLJ818" s="257"/>
      <c r="TLK818" s="257"/>
      <c r="TLL818" s="257"/>
      <c r="TLM818" s="257"/>
      <c r="TLN818" s="257"/>
      <c r="TLO818" s="257"/>
      <c r="TLP818" s="257"/>
      <c r="TLQ818" s="257"/>
      <c r="TLR818" s="257"/>
      <c r="TLS818" s="257"/>
      <c r="TLT818" s="257"/>
      <c r="TLU818" s="257"/>
      <c r="TLV818" s="257"/>
      <c r="TLW818" s="257"/>
      <c r="TLX818" s="257"/>
      <c r="TLY818" s="257"/>
      <c r="TLZ818" s="257"/>
      <c r="TMA818" s="257"/>
      <c r="TMB818" s="257"/>
      <c r="TMC818" s="257"/>
      <c r="TMD818" s="257"/>
      <c r="TME818" s="257"/>
      <c r="TMF818" s="257"/>
      <c r="TMG818" s="257"/>
      <c r="TMH818" s="257"/>
      <c r="TMI818" s="257"/>
      <c r="TMJ818" s="257"/>
      <c r="TMK818" s="257"/>
      <c r="TML818" s="257"/>
      <c r="TMM818" s="257"/>
      <c r="TMN818" s="257"/>
      <c r="TMO818" s="257"/>
      <c r="TMP818" s="257"/>
      <c r="TMQ818" s="257"/>
      <c r="TMR818" s="257"/>
      <c r="TMS818" s="257"/>
      <c r="TMT818" s="257"/>
      <c r="TMU818" s="257"/>
      <c r="TMV818" s="257"/>
      <c r="TMW818" s="257"/>
      <c r="TMX818" s="257"/>
      <c r="TMY818" s="257"/>
      <c r="TMZ818" s="257"/>
      <c r="TNA818" s="257"/>
      <c r="TNB818" s="257"/>
      <c r="TNC818" s="257"/>
      <c r="TND818" s="257"/>
      <c r="TNE818" s="257"/>
      <c r="TNF818" s="257"/>
      <c r="TNG818" s="257"/>
      <c r="TNH818" s="257"/>
      <c r="TNI818" s="257"/>
      <c r="TNJ818" s="257"/>
      <c r="TNK818" s="257"/>
      <c r="TNL818" s="257"/>
      <c r="TNM818" s="257"/>
      <c r="TNN818" s="257"/>
      <c r="TNO818" s="257"/>
      <c r="TNP818" s="257"/>
      <c r="TNQ818" s="257"/>
      <c r="TNR818" s="257"/>
      <c r="TNS818" s="257"/>
      <c r="TNT818" s="257"/>
      <c r="TNU818" s="257"/>
      <c r="TNV818" s="257"/>
      <c r="TNW818" s="257"/>
      <c r="TNX818" s="257"/>
      <c r="TNY818" s="257"/>
      <c r="TNZ818" s="257"/>
      <c r="TOA818" s="257"/>
      <c r="TOB818" s="257"/>
      <c r="TOC818" s="257"/>
      <c r="TOD818" s="257"/>
      <c r="TOE818" s="257"/>
      <c r="TOF818" s="257"/>
      <c r="TOG818" s="257"/>
      <c r="TOH818" s="257"/>
      <c r="TOI818" s="257"/>
      <c r="TOJ818" s="257"/>
      <c r="TOK818" s="257"/>
      <c r="TOL818" s="257"/>
      <c r="TOM818" s="257"/>
      <c r="TON818" s="257"/>
      <c r="TOO818" s="257"/>
      <c r="TOP818" s="257"/>
      <c r="TOQ818" s="257"/>
      <c r="TOR818" s="257"/>
      <c r="TOS818" s="257"/>
      <c r="TOT818" s="257"/>
      <c r="TOU818" s="257"/>
      <c r="TOV818" s="257"/>
      <c r="TOW818" s="257"/>
      <c r="TOX818" s="257"/>
      <c r="TOY818" s="257"/>
      <c r="TOZ818" s="257"/>
      <c r="TPA818" s="257"/>
      <c r="TPB818" s="257"/>
      <c r="TPC818" s="257"/>
      <c r="TPD818" s="257"/>
      <c r="TPE818" s="257"/>
      <c r="TPF818" s="257"/>
      <c r="TPG818" s="257"/>
      <c r="TPH818" s="257"/>
      <c r="TPI818" s="257"/>
      <c r="TPJ818" s="257"/>
      <c r="TPK818" s="257"/>
      <c r="TPL818" s="257"/>
      <c r="TPM818" s="257"/>
      <c r="TPN818" s="257"/>
      <c r="TPO818" s="257"/>
      <c r="TPP818" s="257"/>
      <c r="TPQ818" s="257"/>
      <c r="TPR818" s="257"/>
      <c r="TPS818" s="257"/>
      <c r="TPT818" s="257"/>
      <c r="TPU818" s="257"/>
      <c r="TPV818" s="257"/>
      <c r="TPW818" s="257"/>
      <c r="TPX818" s="257"/>
      <c r="TPY818" s="257"/>
      <c r="TPZ818" s="257"/>
      <c r="TQA818" s="257"/>
      <c r="TQB818" s="257"/>
      <c r="TQC818" s="257"/>
      <c r="TQD818" s="257"/>
      <c r="TQE818" s="257"/>
      <c r="TQF818" s="257"/>
      <c r="TQG818" s="257"/>
      <c r="TQH818" s="257"/>
      <c r="TQI818" s="257"/>
      <c r="TQJ818" s="257"/>
      <c r="TQK818" s="257"/>
      <c r="TQL818" s="257"/>
      <c r="TQM818" s="257"/>
      <c r="TQN818" s="257"/>
      <c r="TQO818" s="257"/>
      <c r="TQP818" s="257"/>
      <c r="TQQ818" s="257"/>
      <c r="TQR818" s="257"/>
      <c r="TQS818" s="257"/>
      <c r="TQT818" s="257"/>
      <c r="TQU818" s="257"/>
      <c r="TQV818" s="257"/>
      <c r="TQW818" s="257"/>
      <c r="TQX818" s="257"/>
      <c r="TQY818" s="257"/>
      <c r="TQZ818" s="257"/>
      <c r="TRA818" s="257"/>
      <c r="TRB818" s="257"/>
      <c r="TRC818" s="257"/>
      <c r="TRD818" s="257"/>
      <c r="TRE818" s="257"/>
      <c r="TRF818" s="257"/>
      <c r="TRG818" s="257"/>
      <c r="TRH818" s="257"/>
      <c r="TRI818" s="257"/>
      <c r="TRJ818" s="257"/>
      <c r="TRK818" s="257"/>
      <c r="TRL818" s="257"/>
      <c r="TRM818" s="257"/>
      <c r="TRN818" s="257"/>
      <c r="TRO818" s="257"/>
      <c r="TRP818" s="257"/>
      <c r="TRQ818" s="257"/>
      <c r="TRR818" s="257"/>
      <c r="TRS818" s="257"/>
      <c r="TRT818" s="257"/>
      <c r="TRU818" s="257"/>
      <c r="TRV818" s="257"/>
      <c r="TRW818" s="257"/>
      <c r="TRX818" s="257"/>
      <c r="TRY818" s="257"/>
      <c r="TRZ818" s="257"/>
      <c r="TSA818" s="257"/>
      <c r="TSB818" s="257"/>
      <c r="TSC818" s="257"/>
      <c r="TSD818" s="257"/>
      <c r="TSE818" s="257"/>
      <c r="TSF818" s="257"/>
      <c r="TSG818" s="257"/>
      <c r="TSH818" s="257"/>
      <c r="TSI818" s="257"/>
      <c r="TSJ818" s="257"/>
      <c r="TSK818" s="257"/>
      <c r="TSL818" s="257"/>
      <c r="TSM818" s="257"/>
      <c r="TSN818" s="257"/>
      <c r="TSO818" s="257"/>
      <c r="TSP818" s="257"/>
      <c r="TSQ818" s="257"/>
      <c r="TSR818" s="257"/>
      <c r="TSS818" s="257"/>
      <c r="TST818" s="257"/>
      <c r="TSU818" s="257"/>
      <c r="TSV818" s="257"/>
      <c r="TSW818" s="257"/>
      <c r="TSX818" s="257"/>
      <c r="TSY818" s="257"/>
      <c r="TSZ818" s="257"/>
      <c r="TTA818" s="257"/>
      <c r="TTB818" s="257"/>
      <c r="TTC818" s="257"/>
      <c r="TTD818" s="257"/>
      <c r="TTE818" s="257"/>
      <c r="TTF818" s="257"/>
      <c r="TTG818" s="257"/>
      <c r="TTH818" s="257"/>
      <c r="TTI818" s="257"/>
      <c r="TTJ818" s="257"/>
      <c r="TTK818" s="257"/>
      <c r="TTL818" s="257"/>
      <c r="TTM818" s="257"/>
      <c r="TTN818" s="257"/>
      <c r="TTO818" s="257"/>
      <c r="TTP818" s="257"/>
      <c r="TTQ818" s="257"/>
      <c r="TTR818" s="257"/>
      <c r="TTS818" s="257"/>
      <c r="TTT818" s="257"/>
      <c r="TTU818" s="257"/>
      <c r="TTV818" s="257"/>
      <c r="TTW818" s="257"/>
      <c r="TTX818" s="257"/>
      <c r="TTY818" s="257"/>
      <c r="TTZ818" s="257"/>
      <c r="TUA818" s="257"/>
      <c r="TUB818" s="257"/>
      <c r="TUC818" s="257"/>
      <c r="TUD818" s="257"/>
      <c r="TUE818" s="257"/>
      <c r="TUF818" s="257"/>
      <c r="TUG818" s="257"/>
      <c r="TUH818" s="257"/>
      <c r="TUI818" s="257"/>
      <c r="TUJ818" s="257"/>
      <c r="TUK818" s="257"/>
      <c r="TUL818" s="257"/>
      <c r="TUM818" s="257"/>
      <c r="TUN818" s="257"/>
      <c r="TUO818" s="257"/>
      <c r="TUP818" s="257"/>
      <c r="TUQ818" s="257"/>
      <c r="TUR818" s="257"/>
      <c r="TUS818" s="257"/>
      <c r="TUT818" s="257"/>
      <c r="TUU818" s="257"/>
      <c r="TUV818" s="257"/>
      <c r="TUW818" s="257"/>
      <c r="TUX818" s="257"/>
      <c r="TUY818" s="257"/>
      <c r="TUZ818" s="257"/>
      <c r="TVA818" s="257"/>
      <c r="TVB818" s="257"/>
      <c r="TVC818" s="257"/>
      <c r="TVD818" s="257"/>
      <c r="TVE818" s="257"/>
      <c r="TVF818" s="257"/>
      <c r="TVG818" s="257"/>
      <c r="TVH818" s="257"/>
      <c r="TVI818" s="257"/>
      <c r="TVJ818" s="257"/>
      <c r="TVK818" s="257"/>
      <c r="TVL818" s="257"/>
      <c r="TVM818" s="257"/>
      <c r="TVN818" s="257"/>
      <c r="TVO818" s="257"/>
      <c r="TVP818" s="257"/>
      <c r="TVQ818" s="257"/>
      <c r="TVR818" s="257"/>
      <c r="TVS818" s="257"/>
      <c r="TVT818" s="257"/>
      <c r="TVU818" s="257"/>
      <c r="TVV818" s="257"/>
      <c r="TVW818" s="257"/>
      <c r="TVX818" s="257"/>
      <c r="TVY818" s="257"/>
      <c r="TVZ818" s="257"/>
      <c r="TWA818" s="257"/>
      <c r="TWB818" s="257"/>
      <c r="TWC818" s="257"/>
      <c r="TWD818" s="257"/>
      <c r="TWE818" s="257"/>
      <c r="TWF818" s="257"/>
      <c r="TWG818" s="257"/>
      <c r="TWH818" s="257"/>
      <c r="TWI818" s="257"/>
      <c r="TWJ818" s="257"/>
      <c r="TWK818" s="257"/>
      <c r="TWL818" s="257"/>
      <c r="TWM818" s="257"/>
      <c r="TWN818" s="257"/>
      <c r="TWO818" s="257"/>
      <c r="TWP818" s="257"/>
      <c r="TWQ818" s="257"/>
      <c r="TWR818" s="257"/>
      <c r="TWS818" s="257"/>
      <c r="TWT818" s="257"/>
      <c r="TWU818" s="257"/>
      <c r="TWV818" s="257"/>
      <c r="TWW818" s="257"/>
      <c r="TWX818" s="257"/>
      <c r="TWY818" s="257"/>
      <c r="TWZ818" s="257"/>
      <c r="TXA818" s="257"/>
      <c r="TXB818" s="257"/>
      <c r="TXC818" s="257"/>
      <c r="TXD818" s="257"/>
      <c r="TXE818" s="257"/>
      <c r="TXF818" s="257"/>
      <c r="TXG818" s="257"/>
      <c r="TXH818" s="257"/>
      <c r="TXI818" s="257"/>
      <c r="TXJ818" s="257"/>
      <c r="TXK818" s="257"/>
      <c r="TXL818" s="257"/>
      <c r="TXM818" s="257"/>
      <c r="TXN818" s="257"/>
      <c r="TXO818" s="257"/>
      <c r="TXP818" s="257"/>
      <c r="TXQ818" s="257"/>
      <c r="TXR818" s="257"/>
      <c r="TXS818" s="257"/>
      <c r="TXT818" s="257"/>
      <c r="TXU818" s="257"/>
      <c r="TXV818" s="257"/>
      <c r="TXW818" s="257"/>
      <c r="TXX818" s="257"/>
      <c r="TXY818" s="257"/>
      <c r="TXZ818" s="257"/>
      <c r="TYA818" s="257"/>
      <c r="TYB818" s="257"/>
      <c r="TYC818" s="257"/>
      <c r="TYD818" s="257"/>
      <c r="TYE818" s="257"/>
      <c r="TYF818" s="257"/>
      <c r="TYG818" s="257"/>
      <c r="TYH818" s="257"/>
      <c r="TYI818" s="257"/>
      <c r="TYJ818" s="257"/>
      <c r="TYK818" s="257"/>
      <c r="TYL818" s="257"/>
      <c r="TYM818" s="257"/>
      <c r="TYN818" s="257"/>
      <c r="TYO818" s="257"/>
      <c r="TYP818" s="257"/>
      <c r="TYQ818" s="257"/>
      <c r="TYR818" s="257"/>
      <c r="TYS818" s="257"/>
      <c r="TYT818" s="257"/>
      <c r="TYU818" s="257"/>
      <c r="TYV818" s="257"/>
      <c r="TYW818" s="257"/>
      <c r="TYX818" s="257"/>
      <c r="TYY818" s="257"/>
      <c r="TYZ818" s="257"/>
      <c r="TZA818" s="257"/>
      <c r="TZB818" s="257"/>
      <c r="TZC818" s="257"/>
      <c r="TZD818" s="257"/>
      <c r="TZE818" s="257"/>
      <c r="TZF818" s="257"/>
      <c r="TZG818" s="257"/>
      <c r="TZH818" s="257"/>
      <c r="TZI818" s="257"/>
      <c r="TZJ818" s="257"/>
      <c r="TZK818" s="257"/>
      <c r="TZL818" s="257"/>
      <c r="TZM818" s="257"/>
      <c r="TZN818" s="257"/>
      <c r="TZO818" s="257"/>
      <c r="TZP818" s="257"/>
      <c r="TZQ818" s="257"/>
      <c r="TZR818" s="257"/>
      <c r="TZS818" s="257"/>
      <c r="TZT818" s="257"/>
      <c r="TZU818" s="257"/>
      <c r="TZV818" s="257"/>
      <c r="TZW818" s="257"/>
      <c r="TZX818" s="257"/>
      <c r="TZY818" s="257"/>
      <c r="TZZ818" s="257"/>
      <c r="UAA818" s="257"/>
      <c r="UAB818" s="257"/>
      <c r="UAC818" s="257"/>
      <c r="UAD818" s="257"/>
      <c r="UAE818" s="257"/>
      <c r="UAF818" s="257"/>
      <c r="UAG818" s="257"/>
      <c r="UAH818" s="257"/>
      <c r="UAI818" s="257"/>
      <c r="UAJ818" s="257"/>
      <c r="UAK818" s="257"/>
      <c r="UAL818" s="257"/>
      <c r="UAM818" s="257"/>
      <c r="UAN818" s="257"/>
      <c r="UAO818" s="257"/>
      <c r="UAP818" s="257"/>
      <c r="UAQ818" s="257"/>
      <c r="UAR818" s="257"/>
      <c r="UAS818" s="257"/>
      <c r="UAT818" s="257"/>
      <c r="UAU818" s="257"/>
      <c r="UAV818" s="257"/>
      <c r="UAW818" s="257"/>
      <c r="UAX818" s="257"/>
      <c r="UAY818" s="257"/>
      <c r="UAZ818" s="257"/>
      <c r="UBA818" s="257"/>
      <c r="UBB818" s="257"/>
      <c r="UBC818" s="257"/>
      <c r="UBD818" s="257"/>
      <c r="UBE818" s="257"/>
      <c r="UBF818" s="257"/>
      <c r="UBG818" s="257"/>
      <c r="UBH818" s="257"/>
      <c r="UBI818" s="257"/>
      <c r="UBJ818" s="257"/>
      <c r="UBK818" s="257"/>
      <c r="UBL818" s="257"/>
      <c r="UBM818" s="257"/>
      <c r="UBN818" s="257"/>
      <c r="UBO818" s="257"/>
      <c r="UBP818" s="257"/>
      <c r="UBQ818" s="257"/>
      <c r="UBR818" s="257"/>
      <c r="UBS818" s="257"/>
      <c r="UBT818" s="257"/>
      <c r="UBU818" s="257"/>
      <c r="UBV818" s="257"/>
      <c r="UBW818" s="257"/>
      <c r="UBX818" s="257"/>
      <c r="UBY818" s="257"/>
      <c r="UBZ818" s="257"/>
      <c r="UCA818" s="257"/>
      <c r="UCB818" s="257"/>
      <c r="UCC818" s="257"/>
      <c r="UCD818" s="257"/>
      <c r="UCE818" s="257"/>
      <c r="UCF818" s="257"/>
      <c r="UCG818" s="257"/>
      <c r="UCH818" s="257"/>
      <c r="UCI818" s="257"/>
      <c r="UCJ818" s="257"/>
      <c r="UCK818" s="257"/>
      <c r="UCL818" s="257"/>
      <c r="UCM818" s="257"/>
      <c r="UCN818" s="257"/>
      <c r="UCO818" s="257"/>
      <c r="UCP818" s="257"/>
      <c r="UCQ818" s="257"/>
      <c r="UCR818" s="257"/>
      <c r="UCS818" s="257"/>
      <c r="UCT818" s="257"/>
      <c r="UCU818" s="257"/>
      <c r="UCV818" s="257"/>
      <c r="UCW818" s="257"/>
      <c r="UCX818" s="257"/>
      <c r="UCY818" s="257"/>
      <c r="UCZ818" s="257"/>
      <c r="UDA818" s="257"/>
      <c r="UDB818" s="257"/>
      <c r="UDC818" s="257"/>
      <c r="UDD818" s="257"/>
      <c r="UDE818" s="257"/>
      <c r="UDF818" s="257"/>
      <c r="UDG818" s="257"/>
      <c r="UDH818" s="257"/>
      <c r="UDI818" s="257"/>
      <c r="UDJ818" s="257"/>
      <c r="UDK818" s="257"/>
      <c r="UDL818" s="257"/>
      <c r="UDM818" s="257"/>
      <c r="UDN818" s="257"/>
      <c r="UDO818" s="257"/>
      <c r="UDP818" s="257"/>
      <c r="UDQ818" s="257"/>
      <c r="UDR818" s="257"/>
      <c r="UDS818" s="257"/>
      <c r="UDT818" s="257"/>
      <c r="UDU818" s="257"/>
      <c r="UDV818" s="257"/>
      <c r="UDW818" s="257"/>
      <c r="UDX818" s="257"/>
      <c r="UDY818" s="257"/>
      <c r="UDZ818" s="257"/>
      <c r="UEA818" s="257"/>
      <c r="UEB818" s="257"/>
      <c r="UEC818" s="257"/>
      <c r="UED818" s="257"/>
      <c r="UEE818" s="257"/>
      <c r="UEF818" s="257"/>
      <c r="UEG818" s="257"/>
      <c r="UEH818" s="257"/>
      <c r="UEI818" s="257"/>
      <c r="UEJ818" s="257"/>
      <c r="UEK818" s="257"/>
      <c r="UEL818" s="257"/>
      <c r="UEM818" s="257"/>
      <c r="UEN818" s="257"/>
      <c r="UEO818" s="257"/>
      <c r="UEP818" s="257"/>
      <c r="UEQ818" s="257"/>
      <c r="UER818" s="257"/>
      <c r="UES818" s="257"/>
      <c r="UET818" s="257"/>
      <c r="UEU818" s="257"/>
      <c r="UEV818" s="257"/>
      <c r="UEW818" s="257"/>
      <c r="UEX818" s="257"/>
      <c r="UEY818" s="257"/>
      <c r="UEZ818" s="257"/>
      <c r="UFA818" s="257"/>
      <c r="UFB818" s="257"/>
      <c r="UFC818" s="257"/>
      <c r="UFD818" s="257"/>
      <c r="UFE818" s="257"/>
      <c r="UFF818" s="257"/>
      <c r="UFG818" s="257"/>
      <c r="UFH818" s="257"/>
      <c r="UFI818" s="257"/>
      <c r="UFJ818" s="257"/>
      <c r="UFK818" s="257"/>
      <c r="UFL818" s="257"/>
      <c r="UFM818" s="257"/>
      <c r="UFN818" s="257"/>
      <c r="UFO818" s="257"/>
      <c r="UFP818" s="257"/>
      <c r="UFQ818" s="257"/>
      <c r="UFR818" s="257"/>
      <c r="UFS818" s="257"/>
      <c r="UFT818" s="257"/>
      <c r="UFU818" s="257"/>
      <c r="UFV818" s="257"/>
      <c r="UFW818" s="257"/>
      <c r="UFX818" s="257"/>
      <c r="UFY818" s="257"/>
      <c r="UFZ818" s="257"/>
      <c r="UGA818" s="257"/>
      <c r="UGB818" s="257"/>
      <c r="UGC818" s="257"/>
      <c r="UGD818" s="257"/>
      <c r="UGE818" s="257"/>
      <c r="UGF818" s="257"/>
      <c r="UGG818" s="257"/>
      <c r="UGH818" s="257"/>
      <c r="UGI818" s="257"/>
      <c r="UGJ818" s="257"/>
      <c r="UGK818" s="257"/>
      <c r="UGL818" s="257"/>
      <c r="UGM818" s="257"/>
      <c r="UGN818" s="257"/>
      <c r="UGO818" s="257"/>
      <c r="UGP818" s="257"/>
      <c r="UGQ818" s="257"/>
      <c r="UGR818" s="257"/>
      <c r="UGS818" s="257"/>
      <c r="UGT818" s="257"/>
      <c r="UGU818" s="257"/>
      <c r="UGV818" s="257"/>
      <c r="UGW818" s="257"/>
      <c r="UGX818" s="257"/>
      <c r="UGY818" s="257"/>
      <c r="UGZ818" s="257"/>
      <c r="UHA818" s="257"/>
      <c r="UHB818" s="257"/>
      <c r="UHC818" s="257"/>
      <c r="UHD818" s="257"/>
      <c r="UHE818" s="257"/>
      <c r="UHF818" s="257"/>
      <c r="UHG818" s="257"/>
      <c r="UHH818" s="257"/>
      <c r="UHI818" s="257"/>
      <c r="UHJ818" s="257"/>
      <c r="UHK818" s="257"/>
      <c r="UHL818" s="257"/>
      <c r="UHM818" s="257"/>
      <c r="UHN818" s="257"/>
      <c r="UHO818" s="257"/>
      <c r="UHP818" s="257"/>
      <c r="UHQ818" s="257"/>
      <c r="UHR818" s="257"/>
      <c r="UHS818" s="257"/>
      <c r="UHT818" s="257"/>
      <c r="UHU818" s="257"/>
      <c r="UHV818" s="257"/>
      <c r="UHW818" s="257"/>
      <c r="UHX818" s="257"/>
      <c r="UHY818" s="257"/>
      <c r="UHZ818" s="257"/>
      <c r="UIA818" s="257"/>
      <c r="UIB818" s="257"/>
      <c r="UIC818" s="257"/>
      <c r="UID818" s="257"/>
      <c r="UIE818" s="257"/>
      <c r="UIF818" s="257"/>
      <c r="UIG818" s="257"/>
      <c r="UIH818" s="257"/>
      <c r="UII818" s="257"/>
      <c r="UIJ818" s="257"/>
      <c r="UIK818" s="257"/>
      <c r="UIL818" s="257"/>
      <c r="UIM818" s="257"/>
      <c r="UIN818" s="257"/>
      <c r="UIO818" s="257"/>
      <c r="UIP818" s="257"/>
      <c r="UIQ818" s="257"/>
      <c r="UIR818" s="257"/>
      <c r="UIS818" s="257"/>
      <c r="UIT818" s="257"/>
      <c r="UIU818" s="257"/>
      <c r="UIV818" s="257"/>
      <c r="UIW818" s="257"/>
      <c r="UIX818" s="257"/>
      <c r="UIY818" s="257"/>
      <c r="UIZ818" s="257"/>
      <c r="UJA818" s="257"/>
      <c r="UJB818" s="257"/>
      <c r="UJC818" s="257"/>
      <c r="UJD818" s="257"/>
      <c r="UJE818" s="257"/>
      <c r="UJF818" s="257"/>
      <c r="UJG818" s="257"/>
      <c r="UJH818" s="257"/>
      <c r="UJI818" s="257"/>
      <c r="UJJ818" s="257"/>
      <c r="UJK818" s="257"/>
      <c r="UJL818" s="257"/>
      <c r="UJM818" s="257"/>
      <c r="UJN818" s="257"/>
      <c r="UJO818" s="257"/>
      <c r="UJP818" s="257"/>
      <c r="UJQ818" s="257"/>
      <c r="UJR818" s="257"/>
      <c r="UJS818" s="257"/>
      <c r="UJT818" s="257"/>
      <c r="UJU818" s="257"/>
      <c r="UJV818" s="257"/>
      <c r="UJW818" s="257"/>
      <c r="UJX818" s="257"/>
      <c r="UJY818" s="257"/>
      <c r="UJZ818" s="257"/>
      <c r="UKA818" s="257"/>
      <c r="UKB818" s="257"/>
      <c r="UKC818" s="257"/>
      <c r="UKD818" s="257"/>
      <c r="UKE818" s="257"/>
      <c r="UKF818" s="257"/>
      <c r="UKG818" s="257"/>
      <c r="UKH818" s="257"/>
      <c r="UKI818" s="257"/>
      <c r="UKJ818" s="257"/>
      <c r="UKK818" s="257"/>
      <c r="UKL818" s="257"/>
      <c r="UKM818" s="257"/>
      <c r="UKN818" s="257"/>
      <c r="UKO818" s="257"/>
      <c r="UKP818" s="257"/>
      <c r="UKQ818" s="257"/>
      <c r="UKR818" s="257"/>
      <c r="UKS818" s="257"/>
      <c r="UKT818" s="257"/>
      <c r="UKU818" s="257"/>
      <c r="UKV818" s="257"/>
      <c r="UKW818" s="257"/>
      <c r="UKX818" s="257"/>
      <c r="UKY818" s="257"/>
      <c r="UKZ818" s="257"/>
      <c r="ULA818" s="257"/>
      <c r="ULB818" s="257"/>
      <c r="ULC818" s="257"/>
      <c r="ULD818" s="257"/>
      <c r="ULE818" s="257"/>
      <c r="ULF818" s="257"/>
      <c r="ULG818" s="257"/>
      <c r="ULH818" s="257"/>
      <c r="ULI818" s="257"/>
      <c r="ULJ818" s="257"/>
      <c r="ULK818" s="257"/>
      <c r="ULL818" s="257"/>
      <c r="ULM818" s="257"/>
      <c r="ULN818" s="257"/>
      <c r="ULO818" s="257"/>
      <c r="ULP818" s="257"/>
      <c r="ULQ818" s="257"/>
      <c r="ULR818" s="257"/>
      <c r="ULS818" s="257"/>
      <c r="ULT818" s="257"/>
      <c r="ULU818" s="257"/>
      <c r="ULV818" s="257"/>
      <c r="ULW818" s="257"/>
      <c r="ULX818" s="257"/>
      <c r="ULY818" s="257"/>
      <c r="ULZ818" s="257"/>
      <c r="UMA818" s="257"/>
      <c r="UMB818" s="257"/>
      <c r="UMC818" s="257"/>
      <c r="UMD818" s="257"/>
      <c r="UME818" s="257"/>
      <c r="UMF818" s="257"/>
      <c r="UMG818" s="257"/>
      <c r="UMH818" s="257"/>
      <c r="UMI818" s="257"/>
      <c r="UMJ818" s="257"/>
      <c r="UMK818" s="257"/>
      <c r="UML818" s="257"/>
      <c r="UMM818" s="257"/>
      <c r="UMN818" s="257"/>
      <c r="UMO818" s="257"/>
      <c r="UMP818" s="257"/>
      <c r="UMQ818" s="257"/>
      <c r="UMR818" s="257"/>
      <c r="UMS818" s="257"/>
      <c r="UMT818" s="257"/>
      <c r="UMU818" s="257"/>
      <c r="UMV818" s="257"/>
      <c r="UMW818" s="257"/>
      <c r="UMX818" s="257"/>
      <c r="UMY818" s="257"/>
      <c r="UMZ818" s="257"/>
      <c r="UNA818" s="257"/>
      <c r="UNB818" s="257"/>
      <c r="UNC818" s="257"/>
      <c r="UND818" s="257"/>
      <c r="UNE818" s="257"/>
      <c r="UNF818" s="257"/>
      <c r="UNG818" s="257"/>
      <c r="UNH818" s="257"/>
      <c r="UNI818" s="257"/>
      <c r="UNJ818" s="257"/>
      <c r="UNK818" s="257"/>
      <c r="UNL818" s="257"/>
      <c r="UNM818" s="257"/>
      <c r="UNN818" s="257"/>
      <c r="UNO818" s="257"/>
      <c r="UNP818" s="257"/>
      <c r="UNQ818" s="257"/>
      <c r="UNR818" s="257"/>
      <c r="UNS818" s="257"/>
      <c r="UNT818" s="257"/>
      <c r="UNU818" s="257"/>
      <c r="UNV818" s="257"/>
      <c r="UNW818" s="257"/>
      <c r="UNX818" s="257"/>
      <c r="UNY818" s="257"/>
      <c r="UNZ818" s="257"/>
      <c r="UOA818" s="257"/>
      <c r="UOB818" s="257"/>
      <c r="UOC818" s="257"/>
      <c r="UOD818" s="257"/>
      <c r="UOE818" s="257"/>
      <c r="UOF818" s="257"/>
      <c r="UOG818" s="257"/>
      <c r="UOH818" s="257"/>
      <c r="UOI818" s="257"/>
      <c r="UOJ818" s="257"/>
      <c r="UOK818" s="257"/>
      <c r="UOL818" s="257"/>
      <c r="UOM818" s="257"/>
      <c r="UON818" s="257"/>
      <c r="UOO818" s="257"/>
      <c r="UOP818" s="257"/>
      <c r="UOQ818" s="257"/>
      <c r="UOR818" s="257"/>
      <c r="UOS818" s="257"/>
      <c r="UOT818" s="257"/>
      <c r="UOU818" s="257"/>
      <c r="UOV818" s="257"/>
      <c r="UOW818" s="257"/>
      <c r="UOX818" s="257"/>
      <c r="UOY818" s="257"/>
      <c r="UOZ818" s="257"/>
      <c r="UPA818" s="257"/>
      <c r="UPB818" s="257"/>
      <c r="UPC818" s="257"/>
      <c r="UPD818" s="257"/>
      <c r="UPE818" s="257"/>
      <c r="UPF818" s="257"/>
      <c r="UPG818" s="257"/>
      <c r="UPH818" s="257"/>
      <c r="UPI818" s="257"/>
      <c r="UPJ818" s="257"/>
      <c r="UPK818" s="257"/>
      <c r="UPL818" s="257"/>
      <c r="UPM818" s="257"/>
      <c r="UPN818" s="257"/>
      <c r="UPO818" s="257"/>
      <c r="UPP818" s="257"/>
      <c r="UPQ818" s="257"/>
      <c r="UPR818" s="257"/>
      <c r="UPS818" s="257"/>
      <c r="UPT818" s="257"/>
      <c r="UPU818" s="257"/>
      <c r="UPV818" s="257"/>
      <c r="UPW818" s="257"/>
      <c r="UPX818" s="257"/>
      <c r="UPY818" s="257"/>
      <c r="UPZ818" s="257"/>
      <c r="UQA818" s="257"/>
      <c r="UQB818" s="257"/>
      <c r="UQC818" s="257"/>
      <c r="UQD818" s="257"/>
      <c r="UQE818" s="257"/>
      <c r="UQF818" s="257"/>
      <c r="UQG818" s="257"/>
      <c r="UQH818" s="257"/>
      <c r="UQI818" s="257"/>
      <c r="UQJ818" s="257"/>
      <c r="UQK818" s="257"/>
      <c r="UQL818" s="257"/>
      <c r="UQM818" s="257"/>
      <c r="UQN818" s="257"/>
      <c r="UQO818" s="257"/>
      <c r="UQP818" s="257"/>
      <c r="UQQ818" s="257"/>
      <c r="UQR818" s="257"/>
      <c r="UQS818" s="257"/>
      <c r="UQT818" s="257"/>
      <c r="UQU818" s="257"/>
      <c r="UQV818" s="257"/>
      <c r="UQW818" s="257"/>
      <c r="UQX818" s="257"/>
      <c r="UQY818" s="257"/>
      <c r="UQZ818" s="257"/>
      <c r="URA818" s="257"/>
      <c r="URB818" s="257"/>
      <c r="URC818" s="257"/>
      <c r="URD818" s="257"/>
      <c r="URE818" s="257"/>
      <c r="URF818" s="257"/>
      <c r="URG818" s="257"/>
      <c r="URH818" s="257"/>
      <c r="URI818" s="257"/>
      <c r="URJ818" s="257"/>
      <c r="URK818" s="257"/>
      <c r="URL818" s="257"/>
      <c r="URM818" s="257"/>
      <c r="URN818" s="257"/>
      <c r="URO818" s="257"/>
      <c r="URP818" s="257"/>
      <c r="URQ818" s="257"/>
      <c r="URR818" s="257"/>
      <c r="URS818" s="257"/>
      <c r="URT818" s="257"/>
      <c r="URU818" s="257"/>
      <c r="URV818" s="257"/>
      <c r="URW818" s="257"/>
      <c r="URX818" s="257"/>
      <c r="URY818" s="257"/>
      <c r="URZ818" s="257"/>
      <c r="USA818" s="257"/>
      <c r="USB818" s="257"/>
      <c r="USC818" s="257"/>
      <c r="USD818" s="257"/>
      <c r="USE818" s="257"/>
      <c r="USF818" s="257"/>
      <c r="USG818" s="257"/>
      <c r="USH818" s="257"/>
      <c r="USI818" s="257"/>
      <c r="USJ818" s="257"/>
      <c r="USK818" s="257"/>
      <c r="USL818" s="257"/>
      <c r="USM818" s="257"/>
      <c r="USN818" s="257"/>
      <c r="USO818" s="257"/>
      <c r="USP818" s="257"/>
      <c r="USQ818" s="257"/>
      <c r="USR818" s="257"/>
      <c r="USS818" s="257"/>
      <c r="UST818" s="257"/>
      <c r="USU818" s="257"/>
      <c r="USV818" s="257"/>
      <c r="USW818" s="257"/>
      <c r="USX818" s="257"/>
      <c r="USY818" s="257"/>
      <c r="USZ818" s="257"/>
      <c r="UTA818" s="257"/>
      <c r="UTB818" s="257"/>
      <c r="UTC818" s="257"/>
      <c r="UTD818" s="257"/>
      <c r="UTE818" s="257"/>
      <c r="UTF818" s="257"/>
      <c r="UTG818" s="257"/>
      <c r="UTH818" s="257"/>
      <c r="UTI818" s="257"/>
      <c r="UTJ818" s="257"/>
      <c r="UTK818" s="257"/>
      <c r="UTL818" s="257"/>
      <c r="UTM818" s="257"/>
      <c r="UTN818" s="257"/>
      <c r="UTO818" s="257"/>
      <c r="UTP818" s="257"/>
      <c r="UTQ818" s="257"/>
      <c r="UTR818" s="257"/>
      <c r="UTS818" s="257"/>
      <c r="UTT818" s="257"/>
      <c r="UTU818" s="257"/>
      <c r="UTV818" s="257"/>
      <c r="UTW818" s="257"/>
      <c r="UTX818" s="257"/>
      <c r="UTY818" s="257"/>
      <c r="UTZ818" s="257"/>
      <c r="UUA818" s="257"/>
      <c r="UUB818" s="257"/>
      <c r="UUC818" s="257"/>
      <c r="UUD818" s="257"/>
      <c r="UUE818" s="257"/>
      <c r="UUF818" s="257"/>
      <c r="UUG818" s="257"/>
      <c r="UUH818" s="257"/>
      <c r="UUI818" s="257"/>
      <c r="UUJ818" s="257"/>
      <c r="UUK818" s="257"/>
      <c r="UUL818" s="257"/>
      <c r="UUM818" s="257"/>
      <c r="UUN818" s="257"/>
      <c r="UUO818" s="257"/>
      <c r="UUP818" s="257"/>
      <c r="UUQ818" s="257"/>
      <c r="UUR818" s="257"/>
      <c r="UUS818" s="257"/>
      <c r="UUT818" s="257"/>
      <c r="UUU818" s="257"/>
      <c r="UUV818" s="257"/>
      <c r="UUW818" s="257"/>
      <c r="UUX818" s="257"/>
      <c r="UUY818" s="257"/>
      <c r="UUZ818" s="257"/>
      <c r="UVA818" s="257"/>
      <c r="UVB818" s="257"/>
      <c r="UVC818" s="257"/>
      <c r="UVD818" s="257"/>
      <c r="UVE818" s="257"/>
      <c r="UVF818" s="257"/>
      <c r="UVG818" s="257"/>
      <c r="UVH818" s="257"/>
      <c r="UVI818" s="257"/>
      <c r="UVJ818" s="257"/>
      <c r="UVK818" s="257"/>
      <c r="UVL818" s="257"/>
      <c r="UVM818" s="257"/>
      <c r="UVN818" s="257"/>
      <c r="UVO818" s="257"/>
      <c r="UVP818" s="257"/>
      <c r="UVQ818" s="257"/>
      <c r="UVR818" s="257"/>
      <c r="UVS818" s="257"/>
      <c r="UVT818" s="257"/>
      <c r="UVU818" s="257"/>
      <c r="UVV818" s="257"/>
      <c r="UVW818" s="257"/>
      <c r="UVX818" s="257"/>
      <c r="UVY818" s="257"/>
      <c r="UVZ818" s="257"/>
      <c r="UWA818" s="257"/>
      <c r="UWB818" s="257"/>
      <c r="UWC818" s="257"/>
      <c r="UWD818" s="257"/>
      <c r="UWE818" s="257"/>
      <c r="UWF818" s="257"/>
      <c r="UWG818" s="257"/>
      <c r="UWH818" s="257"/>
      <c r="UWI818" s="257"/>
      <c r="UWJ818" s="257"/>
      <c r="UWK818" s="257"/>
      <c r="UWL818" s="257"/>
      <c r="UWM818" s="257"/>
      <c r="UWN818" s="257"/>
      <c r="UWO818" s="257"/>
      <c r="UWP818" s="257"/>
      <c r="UWQ818" s="257"/>
      <c r="UWR818" s="257"/>
      <c r="UWS818" s="257"/>
      <c r="UWT818" s="257"/>
      <c r="UWU818" s="257"/>
      <c r="UWV818" s="257"/>
      <c r="UWW818" s="257"/>
      <c r="UWX818" s="257"/>
      <c r="UWY818" s="257"/>
      <c r="UWZ818" s="257"/>
      <c r="UXA818" s="257"/>
      <c r="UXB818" s="257"/>
      <c r="UXC818" s="257"/>
      <c r="UXD818" s="257"/>
      <c r="UXE818" s="257"/>
      <c r="UXF818" s="257"/>
      <c r="UXG818" s="257"/>
      <c r="UXH818" s="257"/>
      <c r="UXI818" s="257"/>
      <c r="UXJ818" s="257"/>
      <c r="UXK818" s="257"/>
      <c r="UXL818" s="257"/>
      <c r="UXM818" s="257"/>
      <c r="UXN818" s="257"/>
      <c r="UXO818" s="257"/>
      <c r="UXP818" s="257"/>
      <c r="UXQ818" s="257"/>
      <c r="UXR818" s="257"/>
      <c r="UXS818" s="257"/>
      <c r="UXT818" s="257"/>
      <c r="UXU818" s="257"/>
      <c r="UXV818" s="257"/>
      <c r="UXW818" s="257"/>
      <c r="UXX818" s="257"/>
      <c r="UXY818" s="257"/>
      <c r="UXZ818" s="257"/>
      <c r="UYA818" s="257"/>
      <c r="UYB818" s="257"/>
      <c r="UYC818" s="257"/>
      <c r="UYD818" s="257"/>
      <c r="UYE818" s="257"/>
      <c r="UYF818" s="257"/>
      <c r="UYG818" s="257"/>
      <c r="UYH818" s="257"/>
      <c r="UYI818" s="257"/>
      <c r="UYJ818" s="257"/>
      <c r="UYK818" s="257"/>
      <c r="UYL818" s="257"/>
      <c r="UYM818" s="257"/>
      <c r="UYN818" s="257"/>
      <c r="UYO818" s="257"/>
      <c r="UYP818" s="257"/>
      <c r="UYQ818" s="257"/>
      <c r="UYR818" s="257"/>
      <c r="UYS818" s="257"/>
      <c r="UYT818" s="257"/>
      <c r="UYU818" s="257"/>
      <c r="UYV818" s="257"/>
      <c r="UYW818" s="257"/>
      <c r="UYX818" s="257"/>
      <c r="UYY818" s="257"/>
      <c r="UYZ818" s="257"/>
      <c r="UZA818" s="257"/>
      <c r="UZB818" s="257"/>
      <c r="UZC818" s="257"/>
      <c r="UZD818" s="257"/>
      <c r="UZE818" s="257"/>
      <c r="UZF818" s="257"/>
      <c r="UZG818" s="257"/>
      <c r="UZH818" s="257"/>
      <c r="UZI818" s="257"/>
      <c r="UZJ818" s="257"/>
      <c r="UZK818" s="257"/>
      <c r="UZL818" s="257"/>
      <c r="UZM818" s="257"/>
      <c r="UZN818" s="257"/>
      <c r="UZO818" s="257"/>
      <c r="UZP818" s="257"/>
      <c r="UZQ818" s="257"/>
      <c r="UZR818" s="257"/>
      <c r="UZS818" s="257"/>
      <c r="UZT818" s="257"/>
      <c r="UZU818" s="257"/>
      <c r="UZV818" s="257"/>
      <c r="UZW818" s="257"/>
      <c r="UZX818" s="257"/>
      <c r="UZY818" s="257"/>
      <c r="UZZ818" s="257"/>
      <c r="VAA818" s="257"/>
      <c r="VAB818" s="257"/>
      <c r="VAC818" s="257"/>
      <c r="VAD818" s="257"/>
      <c r="VAE818" s="257"/>
      <c r="VAF818" s="257"/>
      <c r="VAG818" s="257"/>
      <c r="VAH818" s="257"/>
      <c r="VAI818" s="257"/>
      <c r="VAJ818" s="257"/>
      <c r="VAK818" s="257"/>
      <c r="VAL818" s="257"/>
      <c r="VAM818" s="257"/>
      <c r="VAN818" s="257"/>
      <c r="VAO818" s="257"/>
      <c r="VAP818" s="257"/>
      <c r="VAQ818" s="257"/>
      <c r="VAR818" s="257"/>
      <c r="VAS818" s="257"/>
      <c r="VAT818" s="257"/>
      <c r="VAU818" s="257"/>
      <c r="VAV818" s="257"/>
      <c r="VAW818" s="257"/>
      <c r="VAX818" s="257"/>
      <c r="VAY818" s="257"/>
      <c r="VAZ818" s="257"/>
      <c r="VBA818" s="257"/>
      <c r="VBB818" s="257"/>
      <c r="VBC818" s="257"/>
      <c r="VBD818" s="257"/>
      <c r="VBE818" s="257"/>
      <c r="VBF818" s="257"/>
      <c r="VBG818" s="257"/>
      <c r="VBH818" s="257"/>
      <c r="VBI818" s="257"/>
      <c r="VBJ818" s="257"/>
      <c r="VBK818" s="257"/>
      <c r="VBL818" s="257"/>
      <c r="VBM818" s="257"/>
      <c r="VBN818" s="257"/>
      <c r="VBO818" s="257"/>
      <c r="VBP818" s="257"/>
      <c r="VBQ818" s="257"/>
      <c r="VBR818" s="257"/>
      <c r="VBS818" s="257"/>
      <c r="VBT818" s="257"/>
      <c r="VBU818" s="257"/>
      <c r="VBV818" s="257"/>
      <c r="VBW818" s="257"/>
      <c r="VBX818" s="257"/>
      <c r="VBY818" s="257"/>
      <c r="VBZ818" s="257"/>
      <c r="VCA818" s="257"/>
      <c r="VCB818" s="257"/>
      <c r="VCC818" s="257"/>
      <c r="VCD818" s="257"/>
      <c r="VCE818" s="257"/>
      <c r="VCF818" s="257"/>
      <c r="VCG818" s="257"/>
      <c r="VCH818" s="257"/>
      <c r="VCI818" s="257"/>
      <c r="VCJ818" s="257"/>
      <c r="VCK818" s="257"/>
      <c r="VCL818" s="257"/>
      <c r="VCM818" s="257"/>
      <c r="VCN818" s="257"/>
      <c r="VCO818" s="257"/>
      <c r="VCP818" s="257"/>
      <c r="VCQ818" s="257"/>
      <c r="VCR818" s="257"/>
      <c r="VCS818" s="257"/>
      <c r="VCT818" s="257"/>
      <c r="VCU818" s="257"/>
      <c r="VCV818" s="257"/>
      <c r="VCW818" s="257"/>
      <c r="VCX818" s="257"/>
      <c r="VCY818" s="257"/>
      <c r="VCZ818" s="257"/>
      <c r="VDA818" s="257"/>
      <c r="VDB818" s="257"/>
      <c r="VDC818" s="257"/>
      <c r="VDD818" s="257"/>
      <c r="VDE818" s="257"/>
      <c r="VDF818" s="257"/>
      <c r="VDG818" s="257"/>
      <c r="VDH818" s="257"/>
      <c r="VDI818" s="257"/>
      <c r="VDJ818" s="257"/>
      <c r="VDK818" s="257"/>
      <c r="VDL818" s="257"/>
      <c r="VDM818" s="257"/>
      <c r="VDN818" s="257"/>
      <c r="VDO818" s="257"/>
      <c r="VDP818" s="257"/>
      <c r="VDQ818" s="257"/>
      <c r="VDR818" s="257"/>
      <c r="VDS818" s="257"/>
      <c r="VDT818" s="257"/>
      <c r="VDU818" s="257"/>
      <c r="VDV818" s="257"/>
      <c r="VDW818" s="257"/>
      <c r="VDX818" s="257"/>
      <c r="VDY818" s="257"/>
      <c r="VDZ818" s="257"/>
      <c r="VEA818" s="257"/>
      <c r="VEB818" s="257"/>
      <c r="VEC818" s="257"/>
      <c r="VED818" s="257"/>
      <c r="VEE818" s="257"/>
      <c r="VEF818" s="257"/>
      <c r="VEG818" s="257"/>
      <c r="VEH818" s="257"/>
      <c r="VEI818" s="257"/>
      <c r="VEJ818" s="257"/>
      <c r="VEK818" s="257"/>
      <c r="VEL818" s="257"/>
      <c r="VEM818" s="257"/>
      <c r="VEN818" s="257"/>
      <c r="VEO818" s="257"/>
      <c r="VEP818" s="257"/>
      <c r="VEQ818" s="257"/>
      <c r="VER818" s="257"/>
      <c r="VES818" s="257"/>
      <c r="VET818" s="257"/>
      <c r="VEU818" s="257"/>
      <c r="VEV818" s="257"/>
      <c r="VEW818" s="257"/>
      <c r="VEX818" s="257"/>
      <c r="VEY818" s="257"/>
      <c r="VEZ818" s="257"/>
      <c r="VFA818" s="257"/>
      <c r="VFB818" s="257"/>
      <c r="VFC818" s="257"/>
      <c r="VFD818" s="257"/>
      <c r="VFE818" s="257"/>
      <c r="VFF818" s="257"/>
      <c r="VFG818" s="257"/>
      <c r="VFH818" s="257"/>
      <c r="VFI818" s="257"/>
      <c r="VFJ818" s="257"/>
      <c r="VFK818" s="257"/>
      <c r="VFL818" s="257"/>
      <c r="VFM818" s="257"/>
      <c r="VFN818" s="257"/>
      <c r="VFO818" s="257"/>
      <c r="VFP818" s="257"/>
      <c r="VFQ818" s="257"/>
      <c r="VFR818" s="257"/>
      <c r="VFS818" s="257"/>
      <c r="VFT818" s="257"/>
      <c r="VFU818" s="257"/>
      <c r="VFV818" s="257"/>
      <c r="VFW818" s="257"/>
      <c r="VFX818" s="257"/>
      <c r="VFY818" s="257"/>
      <c r="VFZ818" s="257"/>
      <c r="VGA818" s="257"/>
      <c r="VGB818" s="257"/>
      <c r="VGC818" s="257"/>
      <c r="VGD818" s="257"/>
      <c r="VGE818" s="257"/>
      <c r="VGF818" s="257"/>
      <c r="VGG818" s="257"/>
      <c r="VGH818" s="257"/>
      <c r="VGI818" s="257"/>
      <c r="VGJ818" s="257"/>
      <c r="VGK818" s="257"/>
      <c r="VGL818" s="257"/>
      <c r="VGM818" s="257"/>
      <c r="VGN818" s="257"/>
      <c r="VGO818" s="257"/>
      <c r="VGP818" s="257"/>
      <c r="VGQ818" s="257"/>
      <c r="VGR818" s="257"/>
      <c r="VGS818" s="257"/>
      <c r="VGT818" s="257"/>
      <c r="VGU818" s="257"/>
      <c r="VGV818" s="257"/>
      <c r="VGW818" s="257"/>
      <c r="VGX818" s="257"/>
      <c r="VGY818" s="257"/>
      <c r="VGZ818" s="257"/>
      <c r="VHA818" s="257"/>
      <c r="VHB818" s="257"/>
      <c r="VHC818" s="257"/>
      <c r="VHD818" s="257"/>
      <c r="VHE818" s="257"/>
      <c r="VHF818" s="257"/>
      <c r="VHG818" s="257"/>
      <c r="VHH818" s="257"/>
      <c r="VHI818" s="257"/>
      <c r="VHJ818" s="257"/>
      <c r="VHK818" s="257"/>
      <c r="VHL818" s="257"/>
      <c r="VHM818" s="257"/>
      <c r="VHN818" s="257"/>
      <c r="VHO818" s="257"/>
      <c r="VHP818" s="257"/>
      <c r="VHQ818" s="257"/>
      <c r="VHR818" s="257"/>
      <c r="VHS818" s="257"/>
      <c r="VHT818" s="257"/>
      <c r="VHU818" s="257"/>
      <c r="VHV818" s="257"/>
      <c r="VHW818" s="257"/>
      <c r="VHX818" s="257"/>
      <c r="VHY818" s="257"/>
      <c r="VHZ818" s="257"/>
      <c r="VIA818" s="257"/>
      <c r="VIB818" s="257"/>
      <c r="VIC818" s="257"/>
      <c r="VID818" s="257"/>
      <c r="VIE818" s="257"/>
      <c r="VIF818" s="257"/>
      <c r="VIG818" s="257"/>
      <c r="VIH818" s="257"/>
      <c r="VII818" s="257"/>
      <c r="VIJ818" s="257"/>
      <c r="VIK818" s="257"/>
      <c r="VIL818" s="257"/>
      <c r="VIM818" s="257"/>
      <c r="VIN818" s="257"/>
      <c r="VIO818" s="257"/>
      <c r="VIP818" s="257"/>
      <c r="VIQ818" s="257"/>
      <c r="VIR818" s="257"/>
      <c r="VIS818" s="257"/>
      <c r="VIT818" s="257"/>
      <c r="VIU818" s="257"/>
      <c r="VIV818" s="257"/>
      <c r="VIW818" s="257"/>
      <c r="VIX818" s="257"/>
      <c r="VIY818" s="257"/>
      <c r="VIZ818" s="257"/>
      <c r="VJA818" s="257"/>
      <c r="VJB818" s="257"/>
      <c r="VJC818" s="257"/>
      <c r="VJD818" s="257"/>
      <c r="VJE818" s="257"/>
      <c r="VJF818" s="257"/>
      <c r="VJG818" s="257"/>
      <c r="VJH818" s="257"/>
      <c r="VJI818" s="257"/>
      <c r="VJJ818" s="257"/>
      <c r="VJK818" s="257"/>
      <c r="VJL818" s="257"/>
      <c r="VJM818" s="257"/>
      <c r="VJN818" s="257"/>
      <c r="VJO818" s="257"/>
      <c r="VJP818" s="257"/>
      <c r="VJQ818" s="257"/>
      <c r="VJR818" s="257"/>
      <c r="VJS818" s="257"/>
      <c r="VJT818" s="257"/>
      <c r="VJU818" s="257"/>
      <c r="VJV818" s="257"/>
      <c r="VJW818" s="257"/>
      <c r="VJX818" s="257"/>
      <c r="VJY818" s="257"/>
      <c r="VJZ818" s="257"/>
      <c r="VKA818" s="257"/>
      <c r="VKB818" s="257"/>
      <c r="VKC818" s="257"/>
      <c r="VKD818" s="257"/>
      <c r="VKE818" s="257"/>
      <c r="VKF818" s="257"/>
      <c r="VKG818" s="257"/>
      <c r="VKH818" s="257"/>
      <c r="VKI818" s="257"/>
      <c r="VKJ818" s="257"/>
      <c r="VKK818" s="257"/>
      <c r="VKL818" s="257"/>
      <c r="VKM818" s="257"/>
      <c r="VKN818" s="257"/>
      <c r="VKO818" s="257"/>
      <c r="VKP818" s="257"/>
      <c r="VKQ818" s="257"/>
      <c r="VKR818" s="257"/>
      <c r="VKS818" s="257"/>
      <c r="VKT818" s="257"/>
      <c r="VKU818" s="257"/>
      <c r="VKV818" s="257"/>
      <c r="VKW818" s="257"/>
      <c r="VKX818" s="257"/>
      <c r="VKY818" s="257"/>
      <c r="VKZ818" s="257"/>
      <c r="VLA818" s="257"/>
      <c r="VLB818" s="257"/>
      <c r="VLC818" s="257"/>
      <c r="VLD818" s="257"/>
      <c r="VLE818" s="257"/>
      <c r="VLF818" s="257"/>
      <c r="VLG818" s="257"/>
      <c r="VLH818" s="257"/>
      <c r="VLI818" s="257"/>
      <c r="VLJ818" s="257"/>
      <c r="VLK818" s="257"/>
      <c r="VLL818" s="257"/>
      <c r="VLM818" s="257"/>
      <c r="VLN818" s="257"/>
      <c r="VLO818" s="257"/>
      <c r="VLP818" s="257"/>
      <c r="VLQ818" s="257"/>
      <c r="VLR818" s="257"/>
      <c r="VLS818" s="257"/>
      <c r="VLT818" s="257"/>
      <c r="VLU818" s="257"/>
      <c r="VLV818" s="257"/>
      <c r="VLW818" s="257"/>
      <c r="VLX818" s="257"/>
      <c r="VLY818" s="257"/>
      <c r="VLZ818" s="257"/>
      <c r="VMA818" s="257"/>
      <c r="VMB818" s="257"/>
      <c r="VMC818" s="257"/>
      <c r="VMD818" s="257"/>
      <c r="VME818" s="257"/>
      <c r="VMF818" s="257"/>
      <c r="VMG818" s="257"/>
      <c r="VMH818" s="257"/>
      <c r="VMI818" s="257"/>
      <c r="VMJ818" s="257"/>
      <c r="VMK818" s="257"/>
      <c r="VML818" s="257"/>
      <c r="VMM818" s="257"/>
      <c r="VMN818" s="257"/>
      <c r="VMO818" s="257"/>
      <c r="VMP818" s="257"/>
      <c r="VMQ818" s="257"/>
      <c r="VMR818" s="257"/>
      <c r="VMS818" s="257"/>
      <c r="VMT818" s="257"/>
      <c r="VMU818" s="257"/>
      <c r="VMV818" s="257"/>
      <c r="VMW818" s="257"/>
      <c r="VMX818" s="257"/>
      <c r="VMY818" s="257"/>
      <c r="VMZ818" s="257"/>
      <c r="VNA818" s="257"/>
      <c r="VNB818" s="257"/>
      <c r="VNC818" s="257"/>
      <c r="VND818" s="257"/>
      <c r="VNE818" s="257"/>
      <c r="VNF818" s="257"/>
      <c r="VNG818" s="257"/>
      <c r="VNH818" s="257"/>
      <c r="VNI818" s="257"/>
      <c r="VNJ818" s="257"/>
      <c r="VNK818" s="257"/>
      <c r="VNL818" s="257"/>
      <c r="VNM818" s="257"/>
      <c r="VNN818" s="257"/>
      <c r="VNO818" s="257"/>
      <c r="VNP818" s="257"/>
      <c r="VNQ818" s="257"/>
      <c r="VNR818" s="257"/>
      <c r="VNS818" s="257"/>
      <c r="VNT818" s="257"/>
      <c r="VNU818" s="257"/>
      <c r="VNV818" s="257"/>
      <c r="VNW818" s="257"/>
      <c r="VNX818" s="257"/>
      <c r="VNY818" s="257"/>
      <c r="VNZ818" s="257"/>
      <c r="VOA818" s="257"/>
      <c r="VOB818" s="257"/>
      <c r="VOC818" s="257"/>
      <c r="VOD818" s="257"/>
      <c r="VOE818" s="257"/>
      <c r="VOF818" s="257"/>
      <c r="VOG818" s="257"/>
      <c r="VOH818" s="257"/>
      <c r="VOI818" s="257"/>
      <c r="VOJ818" s="257"/>
      <c r="VOK818" s="257"/>
      <c r="VOL818" s="257"/>
      <c r="VOM818" s="257"/>
      <c r="VON818" s="257"/>
      <c r="VOO818" s="257"/>
      <c r="VOP818" s="257"/>
      <c r="VOQ818" s="257"/>
      <c r="VOR818" s="257"/>
      <c r="VOS818" s="257"/>
      <c r="VOT818" s="257"/>
      <c r="VOU818" s="257"/>
      <c r="VOV818" s="257"/>
      <c r="VOW818" s="257"/>
      <c r="VOX818" s="257"/>
      <c r="VOY818" s="257"/>
      <c r="VOZ818" s="257"/>
      <c r="VPA818" s="257"/>
      <c r="VPB818" s="257"/>
      <c r="VPC818" s="257"/>
      <c r="VPD818" s="257"/>
      <c r="VPE818" s="257"/>
      <c r="VPF818" s="257"/>
      <c r="VPG818" s="257"/>
      <c r="VPH818" s="257"/>
      <c r="VPI818" s="257"/>
      <c r="VPJ818" s="257"/>
      <c r="VPK818" s="257"/>
      <c r="VPL818" s="257"/>
      <c r="VPM818" s="257"/>
      <c r="VPN818" s="257"/>
      <c r="VPO818" s="257"/>
      <c r="VPP818" s="257"/>
      <c r="VPQ818" s="257"/>
      <c r="VPR818" s="257"/>
      <c r="VPS818" s="257"/>
      <c r="VPT818" s="257"/>
      <c r="VPU818" s="257"/>
      <c r="VPV818" s="257"/>
      <c r="VPW818" s="257"/>
      <c r="VPX818" s="257"/>
      <c r="VPY818" s="257"/>
      <c r="VPZ818" s="257"/>
      <c r="VQA818" s="257"/>
      <c r="VQB818" s="257"/>
      <c r="VQC818" s="257"/>
      <c r="VQD818" s="257"/>
      <c r="VQE818" s="257"/>
      <c r="VQF818" s="257"/>
      <c r="VQG818" s="257"/>
      <c r="VQH818" s="257"/>
      <c r="VQI818" s="257"/>
      <c r="VQJ818" s="257"/>
      <c r="VQK818" s="257"/>
      <c r="VQL818" s="257"/>
      <c r="VQM818" s="257"/>
      <c r="VQN818" s="257"/>
      <c r="VQO818" s="257"/>
      <c r="VQP818" s="257"/>
      <c r="VQQ818" s="257"/>
      <c r="VQR818" s="257"/>
      <c r="VQS818" s="257"/>
      <c r="VQT818" s="257"/>
      <c r="VQU818" s="257"/>
      <c r="VQV818" s="257"/>
      <c r="VQW818" s="257"/>
      <c r="VQX818" s="257"/>
      <c r="VQY818" s="257"/>
      <c r="VQZ818" s="257"/>
      <c r="VRA818" s="257"/>
      <c r="VRB818" s="257"/>
      <c r="VRC818" s="257"/>
      <c r="VRD818" s="257"/>
      <c r="VRE818" s="257"/>
      <c r="VRF818" s="257"/>
      <c r="VRG818" s="257"/>
      <c r="VRH818" s="257"/>
      <c r="VRI818" s="257"/>
      <c r="VRJ818" s="257"/>
      <c r="VRK818" s="257"/>
      <c r="VRL818" s="257"/>
      <c r="VRM818" s="257"/>
      <c r="VRN818" s="257"/>
      <c r="VRO818" s="257"/>
      <c r="VRP818" s="257"/>
      <c r="VRQ818" s="257"/>
      <c r="VRR818" s="257"/>
      <c r="VRS818" s="257"/>
      <c r="VRT818" s="257"/>
      <c r="VRU818" s="257"/>
      <c r="VRV818" s="257"/>
      <c r="VRW818" s="257"/>
      <c r="VRX818" s="257"/>
      <c r="VRY818" s="257"/>
      <c r="VRZ818" s="257"/>
      <c r="VSA818" s="257"/>
      <c r="VSB818" s="257"/>
      <c r="VSC818" s="257"/>
      <c r="VSD818" s="257"/>
      <c r="VSE818" s="257"/>
      <c r="VSF818" s="257"/>
      <c r="VSG818" s="257"/>
      <c r="VSH818" s="257"/>
      <c r="VSI818" s="257"/>
      <c r="VSJ818" s="257"/>
      <c r="VSK818" s="257"/>
      <c r="VSL818" s="257"/>
      <c r="VSM818" s="257"/>
      <c r="VSN818" s="257"/>
      <c r="VSO818" s="257"/>
      <c r="VSP818" s="257"/>
      <c r="VSQ818" s="257"/>
      <c r="VSR818" s="257"/>
      <c r="VSS818" s="257"/>
      <c r="VST818" s="257"/>
      <c r="VSU818" s="257"/>
      <c r="VSV818" s="257"/>
      <c r="VSW818" s="257"/>
      <c r="VSX818" s="257"/>
      <c r="VSY818" s="257"/>
      <c r="VSZ818" s="257"/>
      <c r="VTA818" s="257"/>
      <c r="VTB818" s="257"/>
      <c r="VTC818" s="257"/>
      <c r="VTD818" s="257"/>
      <c r="VTE818" s="257"/>
      <c r="VTF818" s="257"/>
      <c r="VTG818" s="257"/>
      <c r="VTH818" s="257"/>
      <c r="VTI818" s="257"/>
      <c r="VTJ818" s="257"/>
      <c r="VTK818" s="257"/>
      <c r="VTL818" s="257"/>
      <c r="VTM818" s="257"/>
      <c r="VTN818" s="257"/>
      <c r="VTO818" s="257"/>
      <c r="VTP818" s="257"/>
      <c r="VTQ818" s="257"/>
      <c r="VTR818" s="257"/>
      <c r="VTS818" s="257"/>
      <c r="VTT818" s="257"/>
      <c r="VTU818" s="257"/>
      <c r="VTV818" s="257"/>
      <c r="VTW818" s="257"/>
      <c r="VTX818" s="257"/>
      <c r="VTY818" s="257"/>
      <c r="VTZ818" s="257"/>
      <c r="VUA818" s="257"/>
      <c r="VUB818" s="257"/>
      <c r="VUC818" s="257"/>
      <c r="VUD818" s="257"/>
      <c r="VUE818" s="257"/>
      <c r="VUF818" s="257"/>
      <c r="VUG818" s="257"/>
      <c r="VUH818" s="257"/>
      <c r="VUI818" s="257"/>
      <c r="VUJ818" s="257"/>
      <c r="VUK818" s="257"/>
      <c r="VUL818" s="257"/>
      <c r="VUM818" s="257"/>
      <c r="VUN818" s="257"/>
      <c r="VUO818" s="257"/>
      <c r="VUP818" s="257"/>
      <c r="VUQ818" s="257"/>
      <c r="VUR818" s="257"/>
      <c r="VUS818" s="257"/>
      <c r="VUT818" s="257"/>
      <c r="VUU818" s="257"/>
      <c r="VUV818" s="257"/>
      <c r="VUW818" s="257"/>
      <c r="VUX818" s="257"/>
      <c r="VUY818" s="257"/>
      <c r="VUZ818" s="257"/>
      <c r="VVA818" s="257"/>
      <c r="VVB818" s="257"/>
      <c r="VVC818" s="257"/>
      <c r="VVD818" s="257"/>
      <c r="VVE818" s="257"/>
      <c r="VVF818" s="257"/>
      <c r="VVG818" s="257"/>
      <c r="VVH818" s="257"/>
      <c r="VVI818" s="257"/>
      <c r="VVJ818" s="257"/>
      <c r="VVK818" s="257"/>
      <c r="VVL818" s="257"/>
      <c r="VVM818" s="257"/>
      <c r="VVN818" s="257"/>
      <c r="VVO818" s="257"/>
      <c r="VVP818" s="257"/>
      <c r="VVQ818" s="257"/>
      <c r="VVR818" s="257"/>
      <c r="VVS818" s="257"/>
      <c r="VVT818" s="257"/>
      <c r="VVU818" s="257"/>
      <c r="VVV818" s="257"/>
      <c r="VVW818" s="257"/>
      <c r="VVX818" s="257"/>
      <c r="VVY818" s="257"/>
      <c r="VVZ818" s="257"/>
      <c r="VWA818" s="257"/>
      <c r="VWB818" s="257"/>
      <c r="VWC818" s="257"/>
      <c r="VWD818" s="257"/>
      <c r="VWE818" s="257"/>
      <c r="VWF818" s="257"/>
      <c r="VWG818" s="257"/>
      <c r="VWH818" s="257"/>
      <c r="VWI818" s="257"/>
      <c r="VWJ818" s="257"/>
      <c r="VWK818" s="257"/>
      <c r="VWL818" s="257"/>
      <c r="VWM818" s="257"/>
      <c r="VWN818" s="257"/>
      <c r="VWO818" s="257"/>
      <c r="VWP818" s="257"/>
      <c r="VWQ818" s="257"/>
      <c r="VWR818" s="257"/>
      <c r="VWS818" s="257"/>
      <c r="VWT818" s="257"/>
      <c r="VWU818" s="257"/>
      <c r="VWV818" s="257"/>
      <c r="VWW818" s="257"/>
      <c r="VWX818" s="257"/>
      <c r="VWY818" s="257"/>
      <c r="VWZ818" s="257"/>
      <c r="VXA818" s="257"/>
      <c r="VXB818" s="257"/>
      <c r="VXC818" s="257"/>
      <c r="VXD818" s="257"/>
      <c r="VXE818" s="257"/>
      <c r="VXF818" s="257"/>
      <c r="VXG818" s="257"/>
      <c r="VXH818" s="257"/>
      <c r="VXI818" s="257"/>
      <c r="VXJ818" s="257"/>
      <c r="VXK818" s="257"/>
      <c r="VXL818" s="257"/>
      <c r="VXM818" s="257"/>
      <c r="VXN818" s="257"/>
      <c r="VXO818" s="257"/>
      <c r="VXP818" s="257"/>
      <c r="VXQ818" s="257"/>
      <c r="VXR818" s="257"/>
      <c r="VXS818" s="257"/>
      <c r="VXT818" s="257"/>
      <c r="VXU818" s="257"/>
      <c r="VXV818" s="257"/>
      <c r="VXW818" s="257"/>
      <c r="VXX818" s="257"/>
      <c r="VXY818" s="257"/>
      <c r="VXZ818" s="257"/>
      <c r="VYA818" s="257"/>
      <c r="VYB818" s="257"/>
      <c r="VYC818" s="257"/>
      <c r="VYD818" s="257"/>
      <c r="VYE818" s="257"/>
      <c r="VYF818" s="257"/>
      <c r="VYG818" s="257"/>
      <c r="VYH818" s="257"/>
      <c r="VYI818" s="257"/>
      <c r="VYJ818" s="257"/>
      <c r="VYK818" s="257"/>
      <c r="VYL818" s="257"/>
      <c r="VYM818" s="257"/>
      <c r="VYN818" s="257"/>
      <c r="VYO818" s="257"/>
      <c r="VYP818" s="257"/>
      <c r="VYQ818" s="257"/>
      <c r="VYR818" s="257"/>
      <c r="VYS818" s="257"/>
      <c r="VYT818" s="257"/>
      <c r="VYU818" s="257"/>
      <c r="VYV818" s="257"/>
      <c r="VYW818" s="257"/>
      <c r="VYX818" s="257"/>
      <c r="VYY818" s="257"/>
      <c r="VYZ818" s="257"/>
      <c r="VZA818" s="257"/>
      <c r="VZB818" s="257"/>
      <c r="VZC818" s="257"/>
      <c r="VZD818" s="257"/>
      <c r="VZE818" s="257"/>
      <c r="VZF818" s="257"/>
      <c r="VZG818" s="257"/>
      <c r="VZH818" s="257"/>
      <c r="VZI818" s="257"/>
      <c r="VZJ818" s="257"/>
      <c r="VZK818" s="257"/>
      <c r="VZL818" s="257"/>
      <c r="VZM818" s="257"/>
      <c r="VZN818" s="257"/>
      <c r="VZO818" s="257"/>
      <c r="VZP818" s="257"/>
      <c r="VZQ818" s="257"/>
      <c r="VZR818" s="257"/>
      <c r="VZS818" s="257"/>
      <c r="VZT818" s="257"/>
      <c r="VZU818" s="257"/>
      <c r="VZV818" s="257"/>
      <c r="VZW818" s="257"/>
      <c r="VZX818" s="257"/>
      <c r="VZY818" s="257"/>
      <c r="VZZ818" s="257"/>
      <c r="WAA818" s="257"/>
      <c r="WAB818" s="257"/>
      <c r="WAC818" s="257"/>
      <c r="WAD818" s="257"/>
      <c r="WAE818" s="257"/>
      <c r="WAF818" s="257"/>
      <c r="WAG818" s="257"/>
      <c r="WAH818" s="257"/>
      <c r="WAI818" s="257"/>
      <c r="WAJ818" s="257"/>
      <c r="WAK818" s="257"/>
      <c r="WAL818" s="257"/>
      <c r="WAM818" s="257"/>
      <c r="WAN818" s="257"/>
      <c r="WAO818" s="257"/>
      <c r="WAP818" s="257"/>
      <c r="WAQ818" s="257"/>
      <c r="WAR818" s="257"/>
      <c r="WAS818" s="257"/>
      <c r="WAT818" s="257"/>
      <c r="WAU818" s="257"/>
      <c r="WAV818" s="257"/>
      <c r="WAW818" s="257"/>
      <c r="WAX818" s="257"/>
      <c r="WAY818" s="257"/>
      <c r="WAZ818" s="257"/>
      <c r="WBA818" s="257"/>
      <c r="WBB818" s="257"/>
      <c r="WBC818" s="257"/>
      <c r="WBD818" s="257"/>
      <c r="WBE818" s="257"/>
      <c r="WBF818" s="257"/>
      <c r="WBG818" s="257"/>
      <c r="WBH818" s="257"/>
      <c r="WBI818" s="257"/>
      <c r="WBJ818" s="257"/>
      <c r="WBK818" s="257"/>
      <c r="WBL818" s="257"/>
      <c r="WBM818" s="257"/>
      <c r="WBN818" s="257"/>
      <c r="WBO818" s="257"/>
      <c r="WBP818" s="257"/>
      <c r="WBQ818" s="257"/>
      <c r="WBR818" s="257"/>
      <c r="WBS818" s="257"/>
      <c r="WBT818" s="257"/>
      <c r="WBU818" s="257"/>
      <c r="WBV818" s="257"/>
      <c r="WBW818" s="257"/>
      <c r="WBX818" s="257"/>
      <c r="WBY818" s="257"/>
      <c r="WBZ818" s="257"/>
      <c r="WCA818" s="257"/>
      <c r="WCB818" s="257"/>
      <c r="WCC818" s="257"/>
      <c r="WCD818" s="257"/>
      <c r="WCE818" s="257"/>
      <c r="WCF818" s="257"/>
      <c r="WCG818" s="257"/>
      <c r="WCH818" s="257"/>
      <c r="WCI818" s="257"/>
      <c r="WCJ818" s="257"/>
      <c r="WCK818" s="257"/>
      <c r="WCL818" s="257"/>
      <c r="WCM818" s="257"/>
      <c r="WCN818" s="257"/>
      <c r="WCO818" s="257"/>
      <c r="WCP818" s="257"/>
      <c r="WCQ818" s="257"/>
      <c r="WCR818" s="257"/>
      <c r="WCS818" s="257"/>
      <c r="WCT818" s="257"/>
      <c r="WCU818" s="257"/>
      <c r="WCV818" s="257"/>
      <c r="WCW818" s="257"/>
      <c r="WCX818" s="257"/>
      <c r="WCY818" s="257"/>
      <c r="WCZ818" s="257"/>
      <c r="WDA818" s="257"/>
      <c r="WDB818" s="257"/>
      <c r="WDC818" s="257"/>
      <c r="WDD818" s="257"/>
      <c r="WDE818" s="257"/>
      <c r="WDF818" s="257"/>
      <c r="WDG818" s="257"/>
      <c r="WDH818" s="257"/>
      <c r="WDI818" s="257"/>
      <c r="WDJ818" s="257"/>
      <c r="WDK818" s="257"/>
      <c r="WDL818" s="257"/>
      <c r="WDM818" s="257"/>
      <c r="WDN818" s="257"/>
      <c r="WDO818" s="257"/>
      <c r="WDP818" s="257"/>
      <c r="WDQ818" s="257"/>
      <c r="WDR818" s="257"/>
      <c r="WDS818" s="257"/>
      <c r="WDT818" s="257"/>
      <c r="WDU818" s="257"/>
      <c r="WDV818" s="257"/>
      <c r="WDW818" s="257"/>
      <c r="WDX818" s="257"/>
      <c r="WDY818" s="257"/>
      <c r="WDZ818" s="257"/>
      <c r="WEA818" s="257"/>
      <c r="WEB818" s="257"/>
      <c r="WEC818" s="257"/>
      <c r="WED818" s="257"/>
      <c r="WEE818" s="257"/>
      <c r="WEF818" s="257"/>
      <c r="WEG818" s="257"/>
      <c r="WEH818" s="257"/>
      <c r="WEI818" s="257"/>
      <c r="WEJ818" s="257"/>
      <c r="WEK818" s="257"/>
      <c r="WEL818" s="257"/>
      <c r="WEM818" s="257"/>
      <c r="WEN818" s="257"/>
      <c r="WEO818" s="257"/>
      <c r="WEP818" s="257"/>
      <c r="WEQ818" s="257"/>
      <c r="WER818" s="257"/>
      <c r="WES818" s="257"/>
      <c r="WET818" s="257"/>
      <c r="WEU818" s="257"/>
      <c r="WEV818" s="257"/>
      <c r="WEW818" s="257"/>
      <c r="WEX818" s="257"/>
      <c r="WEY818" s="257"/>
      <c r="WEZ818" s="257"/>
      <c r="WFA818" s="257"/>
      <c r="WFB818" s="257"/>
      <c r="WFC818" s="257"/>
      <c r="WFD818" s="257"/>
      <c r="WFE818" s="257"/>
      <c r="WFF818" s="257"/>
      <c r="WFG818" s="257"/>
      <c r="WFH818" s="257"/>
      <c r="WFI818" s="257"/>
      <c r="WFJ818" s="257"/>
      <c r="WFK818" s="257"/>
      <c r="WFL818" s="257"/>
      <c r="WFM818" s="257"/>
      <c r="WFN818" s="257"/>
      <c r="WFO818" s="257"/>
      <c r="WFP818" s="257"/>
      <c r="WFQ818" s="257"/>
      <c r="WFR818" s="257"/>
      <c r="WFS818" s="257"/>
      <c r="WFT818" s="257"/>
      <c r="WFU818" s="257"/>
      <c r="WFV818" s="257"/>
      <c r="WFW818" s="257"/>
      <c r="WFX818" s="257"/>
      <c r="WFY818" s="257"/>
      <c r="WFZ818" s="257"/>
      <c r="WGA818" s="257"/>
      <c r="WGB818" s="257"/>
      <c r="WGC818" s="257"/>
      <c r="WGD818" s="257"/>
      <c r="WGE818" s="257"/>
      <c r="WGF818" s="257"/>
      <c r="WGG818" s="257"/>
      <c r="WGH818" s="257"/>
      <c r="WGI818" s="257"/>
      <c r="WGJ818" s="257"/>
      <c r="WGK818" s="257"/>
      <c r="WGL818" s="257"/>
      <c r="WGM818" s="257"/>
      <c r="WGN818" s="257"/>
      <c r="WGO818" s="257"/>
      <c r="WGP818" s="257"/>
      <c r="WGQ818" s="257"/>
      <c r="WGR818" s="257"/>
      <c r="WGS818" s="257"/>
      <c r="WGT818" s="257"/>
      <c r="WGU818" s="257"/>
      <c r="WGV818" s="257"/>
      <c r="WGW818" s="257"/>
      <c r="WGX818" s="257"/>
      <c r="WGY818" s="257"/>
      <c r="WGZ818" s="257"/>
      <c r="WHA818" s="257"/>
      <c r="WHB818" s="257"/>
      <c r="WHC818" s="257"/>
      <c r="WHD818" s="257"/>
      <c r="WHE818" s="257"/>
      <c r="WHF818" s="257"/>
      <c r="WHG818" s="257"/>
      <c r="WHH818" s="257"/>
      <c r="WHI818" s="257"/>
      <c r="WHJ818" s="257"/>
      <c r="WHK818" s="257"/>
      <c r="WHL818" s="257"/>
      <c r="WHM818" s="257"/>
      <c r="WHN818" s="257"/>
      <c r="WHO818" s="257"/>
      <c r="WHP818" s="257"/>
      <c r="WHQ818" s="257"/>
      <c r="WHR818" s="257"/>
      <c r="WHS818" s="257"/>
      <c r="WHT818" s="257"/>
      <c r="WHU818" s="257"/>
      <c r="WHV818" s="257"/>
      <c r="WHW818" s="257"/>
      <c r="WHX818" s="257"/>
      <c r="WHY818" s="257"/>
      <c r="WHZ818" s="257"/>
      <c r="WIA818" s="257"/>
      <c r="WIB818" s="257"/>
      <c r="WIC818" s="257"/>
      <c r="WID818" s="257"/>
      <c r="WIE818" s="257"/>
      <c r="WIF818" s="257"/>
      <c r="WIG818" s="257"/>
      <c r="WIH818" s="257"/>
      <c r="WII818" s="257"/>
      <c r="WIJ818" s="257"/>
      <c r="WIK818" s="257"/>
      <c r="WIL818" s="257"/>
      <c r="WIM818" s="257"/>
      <c r="WIN818" s="257"/>
      <c r="WIO818" s="257"/>
      <c r="WIP818" s="257"/>
      <c r="WIQ818" s="257"/>
      <c r="WIR818" s="257"/>
      <c r="WIS818" s="257"/>
      <c r="WIT818" s="257"/>
      <c r="WIU818" s="257"/>
      <c r="WIV818" s="257"/>
      <c r="WIW818" s="257"/>
      <c r="WIX818" s="257"/>
      <c r="WIY818" s="257"/>
      <c r="WIZ818" s="257"/>
      <c r="WJA818" s="257"/>
      <c r="WJB818" s="257"/>
      <c r="WJC818" s="257"/>
      <c r="WJD818" s="257"/>
      <c r="WJE818" s="257"/>
      <c r="WJF818" s="257"/>
      <c r="WJG818" s="257"/>
      <c r="WJH818" s="257"/>
      <c r="WJI818" s="257"/>
      <c r="WJJ818" s="257"/>
      <c r="WJK818" s="257"/>
      <c r="WJL818" s="257"/>
      <c r="WJM818" s="257"/>
      <c r="WJN818" s="257"/>
      <c r="WJO818" s="257"/>
      <c r="WJP818" s="257"/>
      <c r="WJQ818" s="257"/>
      <c r="WJR818" s="257"/>
      <c r="WJS818" s="257"/>
      <c r="WJT818" s="257"/>
      <c r="WJU818" s="257"/>
      <c r="WJV818" s="257"/>
      <c r="WJW818" s="257"/>
      <c r="WJX818" s="257"/>
      <c r="WJY818" s="257"/>
      <c r="WJZ818" s="257"/>
      <c r="WKA818" s="257"/>
      <c r="WKB818" s="257"/>
      <c r="WKC818" s="257"/>
      <c r="WKD818" s="257"/>
      <c r="WKE818" s="257"/>
      <c r="WKF818" s="257"/>
      <c r="WKG818" s="257"/>
      <c r="WKH818" s="257"/>
      <c r="WKI818" s="257"/>
      <c r="WKJ818" s="257"/>
      <c r="WKK818" s="257"/>
      <c r="WKL818" s="257"/>
      <c r="WKM818" s="257"/>
      <c r="WKN818" s="257"/>
      <c r="WKO818" s="257"/>
      <c r="WKP818" s="257"/>
      <c r="WKQ818" s="257"/>
      <c r="WKR818" s="257"/>
      <c r="WKS818" s="257"/>
      <c r="WKT818" s="257"/>
      <c r="WKU818" s="257"/>
      <c r="WKV818" s="257"/>
      <c r="WKW818" s="257"/>
      <c r="WKX818" s="257"/>
      <c r="WKY818" s="257"/>
      <c r="WKZ818" s="257"/>
      <c r="WLA818" s="257"/>
      <c r="WLB818" s="257"/>
      <c r="WLC818" s="257"/>
      <c r="WLD818" s="257"/>
      <c r="WLE818" s="257"/>
      <c r="WLF818" s="257"/>
      <c r="WLG818" s="257"/>
      <c r="WLH818" s="257"/>
      <c r="WLI818" s="257"/>
      <c r="WLJ818" s="257"/>
      <c r="WLK818" s="257"/>
      <c r="WLL818" s="257"/>
      <c r="WLM818" s="257"/>
      <c r="WLN818" s="257"/>
      <c r="WLO818" s="257"/>
      <c r="WLP818" s="257"/>
      <c r="WLQ818" s="257"/>
      <c r="WLR818" s="257"/>
      <c r="WLS818" s="257"/>
      <c r="WLT818" s="257"/>
      <c r="WLU818" s="257"/>
      <c r="WLV818" s="257"/>
      <c r="WLW818" s="257"/>
      <c r="WLX818" s="257"/>
      <c r="WLY818" s="257"/>
      <c r="WLZ818" s="257"/>
      <c r="WMA818" s="257"/>
      <c r="WMB818" s="257"/>
      <c r="WMC818" s="257"/>
      <c r="WMD818" s="257"/>
      <c r="WME818" s="257"/>
      <c r="WMF818" s="257"/>
      <c r="WMG818" s="257"/>
      <c r="WMH818" s="257"/>
      <c r="WMI818" s="257"/>
      <c r="WMJ818" s="257"/>
      <c r="WMK818" s="257"/>
      <c r="WML818" s="257"/>
      <c r="WMM818" s="257"/>
      <c r="WMN818" s="257"/>
      <c r="WMO818" s="257"/>
      <c r="WMP818" s="257"/>
      <c r="WMQ818" s="257"/>
      <c r="WMR818" s="257"/>
      <c r="WMS818" s="257"/>
      <c r="WMT818" s="257"/>
      <c r="WMU818" s="257"/>
      <c r="WMV818" s="257"/>
      <c r="WMW818" s="257"/>
      <c r="WMX818" s="257"/>
      <c r="WMY818" s="257"/>
      <c r="WMZ818" s="257"/>
      <c r="WNA818" s="257"/>
      <c r="WNB818" s="257"/>
      <c r="WNC818" s="257"/>
      <c r="WND818" s="257"/>
      <c r="WNE818" s="257"/>
      <c r="WNF818" s="257"/>
      <c r="WNG818" s="257"/>
      <c r="WNH818" s="257"/>
      <c r="WNI818" s="257"/>
      <c r="WNJ818" s="257"/>
      <c r="WNK818" s="257"/>
      <c r="WNL818" s="257"/>
      <c r="WNM818" s="257"/>
      <c r="WNN818" s="257"/>
      <c r="WNO818" s="257"/>
      <c r="WNP818" s="257"/>
      <c r="WNQ818" s="257"/>
      <c r="WNR818" s="257"/>
      <c r="WNS818" s="257"/>
      <c r="WNT818" s="257"/>
      <c r="WNU818" s="257"/>
      <c r="WNV818" s="257"/>
      <c r="WNW818" s="257"/>
      <c r="WNX818" s="257"/>
      <c r="WNY818" s="257"/>
      <c r="WNZ818" s="257"/>
      <c r="WOA818" s="257"/>
      <c r="WOB818" s="257"/>
      <c r="WOC818" s="257"/>
      <c r="WOD818" s="257"/>
      <c r="WOE818" s="257"/>
      <c r="WOF818" s="257"/>
      <c r="WOG818" s="257"/>
      <c r="WOH818" s="257"/>
      <c r="WOI818" s="257"/>
      <c r="WOJ818" s="257"/>
      <c r="WOK818" s="257"/>
      <c r="WOL818" s="257"/>
      <c r="WOM818" s="257"/>
      <c r="WON818" s="257"/>
      <c r="WOO818" s="257"/>
      <c r="WOP818" s="257"/>
      <c r="WOQ818" s="257"/>
      <c r="WOR818" s="257"/>
      <c r="WOS818" s="257"/>
      <c r="WOT818" s="257"/>
      <c r="WOU818" s="257"/>
      <c r="WOV818" s="257"/>
      <c r="WOW818" s="257"/>
      <c r="WOX818" s="257"/>
      <c r="WOY818" s="257"/>
      <c r="WOZ818" s="257"/>
      <c r="WPA818" s="257"/>
      <c r="WPB818" s="257"/>
      <c r="WPC818" s="257"/>
      <c r="WPD818" s="257"/>
      <c r="WPE818" s="257"/>
      <c r="WPF818" s="257"/>
      <c r="WPG818" s="257"/>
      <c r="WPH818" s="257"/>
      <c r="WPI818" s="257"/>
      <c r="WPJ818" s="257"/>
      <c r="WPK818" s="257"/>
      <c r="WPL818" s="257"/>
      <c r="WPM818" s="257"/>
      <c r="WPN818" s="257"/>
      <c r="WPO818" s="257"/>
      <c r="WPP818" s="257"/>
      <c r="WPQ818" s="257"/>
      <c r="WPR818" s="257"/>
      <c r="WPS818" s="257"/>
      <c r="WPT818" s="257"/>
      <c r="WPU818" s="257"/>
      <c r="WPV818" s="257"/>
      <c r="WPW818" s="257"/>
      <c r="WPX818" s="257"/>
      <c r="WPY818" s="257"/>
      <c r="WPZ818" s="257"/>
      <c r="WQA818" s="257"/>
      <c r="WQB818" s="257"/>
      <c r="WQC818" s="257"/>
      <c r="WQD818" s="257"/>
      <c r="WQE818" s="257"/>
      <c r="WQF818" s="257"/>
      <c r="WQG818" s="257"/>
      <c r="WQH818" s="257"/>
      <c r="WQI818" s="257"/>
      <c r="WQJ818" s="257"/>
      <c r="WQK818" s="257"/>
      <c r="WQL818" s="257"/>
      <c r="WQM818" s="257"/>
      <c r="WQN818" s="257"/>
      <c r="WQO818" s="257"/>
      <c r="WQP818" s="257"/>
      <c r="WQQ818" s="257"/>
      <c r="WQR818" s="257"/>
      <c r="WQS818" s="257"/>
      <c r="WQT818" s="257"/>
      <c r="WQU818" s="257"/>
      <c r="WQV818" s="257"/>
      <c r="WQW818" s="257"/>
      <c r="WQX818" s="257"/>
      <c r="WQY818" s="257"/>
      <c r="WQZ818" s="257"/>
      <c r="WRA818" s="257"/>
      <c r="WRB818" s="257"/>
      <c r="WRC818" s="257"/>
      <c r="WRD818" s="257"/>
      <c r="WRE818" s="257"/>
      <c r="WRF818" s="257"/>
      <c r="WRG818" s="257"/>
      <c r="WRH818" s="257"/>
      <c r="WRI818" s="257"/>
      <c r="WRJ818" s="257"/>
      <c r="WRK818" s="257"/>
      <c r="WRL818" s="257"/>
      <c r="WRM818" s="257"/>
      <c r="WRN818" s="257"/>
      <c r="WRO818" s="257"/>
      <c r="WRP818" s="257"/>
      <c r="WRQ818" s="257"/>
      <c r="WRR818" s="257"/>
      <c r="WRS818" s="257"/>
      <c r="WRT818" s="257"/>
      <c r="WRU818" s="257"/>
      <c r="WRV818" s="257"/>
      <c r="WRW818" s="257"/>
      <c r="WRX818" s="257"/>
      <c r="WRY818" s="257"/>
      <c r="WRZ818" s="257"/>
      <c r="WSA818" s="257"/>
      <c r="WSB818" s="257"/>
      <c r="WSC818" s="257"/>
      <c r="WSD818" s="257"/>
      <c r="WSE818" s="257"/>
      <c r="WSF818" s="257"/>
      <c r="WSG818" s="257"/>
      <c r="WSH818" s="257"/>
      <c r="WSI818" s="257"/>
      <c r="WSJ818" s="257"/>
      <c r="WSK818" s="257"/>
      <c r="WSL818" s="257"/>
      <c r="WSM818" s="257"/>
      <c r="WSN818" s="257"/>
      <c r="WSO818" s="257"/>
      <c r="WSP818" s="257"/>
      <c r="WSQ818" s="257"/>
      <c r="WSR818" s="257"/>
      <c r="WSS818" s="257"/>
      <c r="WST818" s="257"/>
      <c r="WSU818" s="257"/>
      <c r="WSV818" s="257"/>
      <c r="WSW818" s="257"/>
      <c r="WSX818" s="257"/>
      <c r="WSY818" s="257"/>
      <c r="WSZ818" s="257"/>
      <c r="WTA818" s="257"/>
      <c r="WTB818" s="257"/>
      <c r="WTC818" s="257"/>
      <c r="WTD818" s="257"/>
      <c r="WTE818" s="257"/>
      <c r="WTF818" s="257"/>
      <c r="WTG818" s="257"/>
      <c r="WTH818" s="257"/>
      <c r="WTI818" s="257"/>
      <c r="WTJ818" s="257"/>
      <c r="WTK818" s="257"/>
      <c r="WTL818" s="257"/>
      <c r="WTM818" s="257"/>
      <c r="WTN818" s="257"/>
      <c r="WTO818" s="257"/>
      <c r="WTP818" s="257"/>
      <c r="WTQ818" s="257"/>
      <c r="WTR818" s="257"/>
      <c r="WTS818" s="257"/>
      <c r="WTT818" s="257"/>
      <c r="WTU818" s="257"/>
      <c r="WTV818" s="257"/>
      <c r="WTW818" s="257"/>
      <c r="WTX818" s="257"/>
      <c r="WTY818" s="257"/>
      <c r="WTZ818" s="257"/>
      <c r="WUA818" s="257"/>
      <c r="WUB818" s="257"/>
      <c r="WUC818" s="257"/>
      <c r="WUD818" s="257"/>
      <c r="WUE818" s="257"/>
      <c r="WUF818" s="257"/>
      <c r="WUG818" s="257"/>
      <c r="WUH818" s="257"/>
      <c r="WUI818" s="257"/>
      <c r="WUJ818" s="257"/>
      <c r="WUK818" s="257"/>
      <c r="WUL818" s="257"/>
      <c r="WUM818" s="257"/>
      <c r="WUN818" s="257"/>
      <c r="WUO818" s="257"/>
      <c r="WUP818" s="257"/>
      <c r="WUQ818" s="257"/>
      <c r="WUR818" s="257"/>
      <c r="WUS818" s="257"/>
      <c r="WUT818" s="257"/>
      <c r="WUU818" s="257"/>
      <c r="WUV818" s="257"/>
      <c r="WUW818" s="257"/>
      <c r="WUX818" s="257"/>
      <c r="WUY818" s="257"/>
      <c r="WUZ818" s="257"/>
      <c r="WVA818" s="257"/>
      <c r="WVB818" s="257"/>
      <c r="WVC818" s="257"/>
      <c r="WVD818" s="257"/>
      <c r="WVE818" s="257"/>
      <c r="WVF818" s="257"/>
      <c r="WVG818" s="257"/>
      <c r="WVH818" s="257"/>
      <c r="WVI818" s="257"/>
      <c r="WVJ818" s="257"/>
      <c r="WVK818" s="257"/>
      <c r="WVL818" s="257"/>
      <c r="WVM818" s="257"/>
      <c r="WVN818" s="257"/>
      <c r="WVO818" s="257"/>
      <c r="WVP818" s="257"/>
      <c r="WVQ818" s="257"/>
      <c r="WVR818" s="257"/>
      <c r="WVS818" s="257"/>
      <c r="WVT818" s="257"/>
      <c r="WVU818" s="257"/>
      <c r="WVV818" s="257"/>
      <c r="WVW818" s="257"/>
      <c r="WVX818" s="257"/>
      <c r="WVY818" s="257"/>
      <c r="WVZ818" s="257"/>
      <c r="WWA818" s="257"/>
      <c r="WWB818" s="257"/>
      <c r="WWC818" s="257"/>
      <c r="WWD818" s="257"/>
      <c r="WWE818" s="257"/>
      <c r="WWF818" s="257"/>
      <c r="WWG818" s="257"/>
      <c r="WWH818" s="257"/>
      <c r="WWI818" s="257"/>
      <c r="WWJ818" s="257"/>
      <c r="WWK818" s="257"/>
      <c r="WWL818" s="257"/>
      <c r="WWM818" s="257"/>
      <c r="WWN818" s="257"/>
      <c r="WWO818" s="257"/>
      <c r="WWP818" s="257"/>
      <c r="WWQ818" s="257"/>
      <c r="WWR818" s="257"/>
      <c r="WWS818" s="257"/>
      <c r="WWT818" s="257"/>
      <c r="WWU818" s="257"/>
      <c r="WWV818" s="257"/>
      <c r="WWW818" s="257"/>
      <c r="WWX818" s="257"/>
      <c r="WWY818" s="257"/>
      <c r="WWZ818" s="257"/>
      <c r="WXA818" s="257"/>
      <c r="WXB818" s="257"/>
      <c r="WXC818" s="257"/>
      <c r="WXD818" s="257"/>
      <c r="WXE818" s="257"/>
      <c r="WXF818" s="257"/>
      <c r="WXG818" s="257"/>
      <c r="WXH818" s="257"/>
      <c r="WXI818" s="257"/>
      <c r="WXJ818" s="257"/>
      <c r="WXK818" s="257"/>
      <c r="WXL818" s="257"/>
      <c r="WXM818" s="257"/>
      <c r="WXN818" s="257"/>
      <c r="WXO818" s="257"/>
      <c r="WXP818" s="257"/>
      <c r="WXQ818" s="257"/>
      <c r="WXR818" s="257"/>
      <c r="WXS818" s="257"/>
      <c r="WXT818" s="257"/>
      <c r="WXU818" s="257"/>
      <c r="WXV818" s="257"/>
      <c r="WXW818" s="257"/>
      <c r="WXX818" s="257"/>
      <c r="WXY818" s="257"/>
      <c r="WXZ818" s="257"/>
    </row>
    <row r="819" spans="2:16198" ht="35.25">
      <c r="B819" s="258">
        <v>2</v>
      </c>
      <c r="C819" s="239" t="s">
        <v>5069</v>
      </c>
      <c r="D819" s="219">
        <v>1961</v>
      </c>
      <c r="E819" s="219"/>
      <c r="F819" s="219" t="s">
        <v>17191</v>
      </c>
      <c r="G819" s="219">
        <v>4</v>
      </c>
      <c r="H819" s="219">
        <v>2</v>
      </c>
      <c r="I819" s="230">
        <v>1356.2</v>
      </c>
      <c r="J819" s="230">
        <v>1151.0999999999999</v>
      </c>
      <c r="K819" s="230">
        <v>1151.0999999999999</v>
      </c>
      <c r="L819" s="225">
        <v>80</v>
      </c>
      <c r="M819" s="219" t="s">
        <v>17049</v>
      </c>
      <c r="N819" s="219" t="s">
        <v>17065</v>
      </c>
      <c r="O819" s="222" t="s">
        <v>17327</v>
      </c>
      <c r="P819" s="234">
        <v>4584360</v>
      </c>
      <c r="Q819" s="237"/>
      <c r="R819" s="234">
        <v>3483812.67</v>
      </c>
      <c r="S819" s="234">
        <v>183358.56</v>
      </c>
      <c r="T819" s="234">
        <f>P819-R819-S819</f>
        <v>917188.77</v>
      </c>
      <c r="U819" s="220">
        <f t="shared" si="475"/>
        <v>3380.2978911664945</v>
      </c>
      <c r="V819" s="237">
        <v>4250.599793540775</v>
      </c>
    </row>
    <row r="820" spans="2:16198" ht="35.25">
      <c r="B820" s="258">
        <v>3</v>
      </c>
      <c r="C820" s="239" t="s">
        <v>5117</v>
      </c>
      <c r="D820" s="233">
        <v>1958</v>
      </c>
      <c r="E820" s="233"/>
      <c r="F820" s="219" t="s">
        <v>17191</v>
      </c>
      <c r="G820" s="233">
        <v>3</v>
      </c>
      <c r="H820" s="233">
        <v>4</v>
      </c>
      <c r="I820" s="234">
        <v>1768</v>
      </c>
      <c r="J820" s="234">
        <v>1236</v>
      </c>
      <c r="K820" s="234">
        <v>1236</v>
      </c>
      <c r="L820" s="225">
        <v>78</v>
      </c>
      <c r="M820" s="233" t="s">
        <v>17049</v>
      </c>
      <c r="N820" s="233" t="s">
        <v>17065</v>
      </c>
      <c r="O820" s="233" t="s">
        <v>17411</v>
      </c>
      <c r="P820" s="234">
        <v>10770680</v>
      </c>
      <c r="Q820" s="237"/>
      <c r="R820" s="234">
        <v>9014995.1600000001</v>
      </c>
      <c r="S820" s="234">
        <v>474473.43</v>
      </c>
      <c r="T820" s="234">
        <f>P820-R820-S820</f>
        <v>1281211.4099999999</v>
      </c>
      <c r="U820" s="220">
        <f t="shared" si="475"/>
        <v>6092.0135746606338</v>
      </c>
      <c r="V820" s="237">
        <v>6347.3389638009057</v>
      </c>
    </row>
    <row r="821" spans="2:16198" ht="35.25">
      <c r="B821" s="258">
        <v>4</v>
      </c>
      <c r="C821" s="260" t="s">
        <v>6239</v>
      </c>
      <c r="D821" s="233">
        <v>1960</v>
      </c>
      <c r="E821" s="233"/>
      <c r="F821" s="219" t="s">
        <v>17191</v>
      </c>
      <c r="G821" s="233">
        <v>2</v>
      </c>
      <c r="H821" s="233">
        <v>2</v>
      </c>
      <c r="I821" s="234">
        <v>597.20000000000005</v>
      </c>
      <c r="J821" s="234">
        <v>526.75</v>
      </c>
      <c r="K821" s="234">
        <v>526.75</v>
      </c>
      <c r="L821" s="225">
        <v>42</v>
      </c>
      <c r="M821" s="233" t="s">
        <v>17049</v>
      </c>
      <c r="N821" s="233" t="s">
        <v>17065</v>
      </c>
      <c r="O821" s="233" t="s">
        <v>17411</v>
      </c>
      <c r="P821" s="234">
        <v>5147181.88</v>
      </c>
      <c r="Q821" s="237"/>
      <c r="R821" s="234">
        <v>4405228.72</v>
      </c>
      <c r="S821" s="234">
        <v>231868.29</v>
      </c>
      <c r="T821" s="234">
        <f>P821-R821-S821</f>
        <v>510084.87000000011</v>
      </c>
      <c r="U821" s="220">
        <f t="shared" si="475"/>
        <v>8618.857803081044</v>
      </c>
      <c r="V821" s="237">
        <v>9027.48</v>
      </c>
    </row>
    <row r="822" spans="2:16198" s="256" customFormat="1" ht="35.25">
      <c r="B822" s="228" t="s">
        <v>343</v>
      </c>
      <c r="C822" s="246"/>
      <c r="D822" s="219" t="s">
        <v>17027</v>
      </c>
      <c r="E822" s="219" t="s">
        <v>17027</v>
      </c>
      <c r="F822" s="219" t="s">
        <v>17027</v>
      </c>
      <c r="G822" s="219" t="s">
        <v>17027</v>
      </c>
      <c r="H822" s="219" t="s">
        <v>17027</v>
      </c>
      <c r="I822" s="224">
        <f>I823</f>
        <v>1343.5</v>
      </c>
      <c r="J822" s="224">
        <f t="shared" ref="J822:L822" si="480">J823</f>
        <v>919.2</v>
      </c>
      <c r="K822" s="224">
        <f t="shared" si="480"/>
        <v>919.2</v>
      </c>
      <c r="L822" s="225">
        <f t="shared" si="480"/>
        <v>57</v>
      </c>
      <c r="M822" s="219" t="s">
        <v>17027</v>
      </c>
      <c r="N822" s="219" t="s">
        <v>17027</v>
      </c>
      <c r="O822" s="222" t="s">
        <v>17027</v>
      </c>
      <c r="P822" s="226">
        <v>5747868.4900000002</v>
      </c>
      <c r="Q822" s="226"/>
      <c r="R822" s="224">
        <f>R823</f>
        <v>4850776.84</v>
      </c>
      <c r="S822" s="224">
        <f>S823</f>
        <v>255304.04</v>
      </c>
      <c r="T822" s="224">
        <f>T823</f>
        <v>641787.61000000034</v>
      </c>
      <c r="U822" s="220">
        <f t="shared" si="475"/>
        <v>4278.2794864160778</v>
      </c>
      <c r="V822" s="237">
        <f>V823</f>
        <v>6181.6327502791219</v>
      </c>
      <c r="W822" s="257"/>
      <c r="X822" s="257"/>
      <c r="Y822" s="257"/>
      <c r="Z822" s="257"/>
      <c r="AA822" s="257"/>
      <c r="AB822" s="257"/>
      <c r="AC822" s="257"/>
      <c r="AD822" s="257"/>
      <c r="AE822" s="257"/>
      <c r="AF822" s="257"/>
      <c r="AG822" s="257"/>
      <c r="AH822" s="257"/>
      <c r="AI822" s="257"/>
      <c r="AJ822" s="257"/>
      <c r="AK822" s="257"/>
      <c r="AL822" s="257"/>
      <c r="AM822" s="257"/>
      <c r="AN822" s="257"/>
      <c r="AO822" s="257"/>
      <c r="AP822" s="257"/>
      <c r="AQ822" s="257"/>
      <c r="AR822" s="257"/>
      <c r="AS822" s="257"/>
      <c r="AT822" s="257"/>
      <c r="AU822" s="257"/>
      <c r="AV822" s="257"/>
      <c r="AW822" s="257"/>
      <c r="AX822" s="257"/>
      <c r="AY822" s="257"/>
      <c r="AZ822" s="257"/>
      <c r="BA822" s="257"/>
      <c r="BB822" s="257"/>
      <c r="BC822" s="257"/>
      <c r="BD822" s="257"/>
      <c r="BE822" s="257"/>
      <c r="BF822" s="257"/>
      <c r="BG822" s="257"/>
      <c r="BH822" s="257"/>
      <c r="BI822" s="257"/>
      <c r="BJ822" s="257"/>
      <c r="BK822" s="257"/>
      <c r="BL822" s="257"/>
      <c r="BM822" s="257"/>
      <c r="BN822" s="257"/>
      <c r="BO822" s="257"/>
      <c r="BP822" s="257"/>
      <c r="BQ822" s="257"/>
      <c r="BR822" s="257"/>
      <c r="BS822" s="257"/>
      <c r="BT822" s="257"/>
      <c r="BU822" s="257"/>
      <c r="BV822" s="257"/>
      <c r="BW822" s="257"/>
      <c r="BX822" s="257"/>
      <c r="BY822" s="257"/>
      <c r="BZ822" s="257"/>
      <c r="CA822" s="257"/>
      <c r="CB822" s="257"/>
      <c r="CC822" s="257"/>
      <c r="CD822" s="257"/>
      <c r="CE822" s="257"/>
      <c r="CF822" s="257"/>
      <c r="CG822" s="257"/>
      <c r="CH822" s="257"/>
      <c r="CI822" s="257"/>
      <c r="CJ822" s="257"/>
      <c r="CK822" s="257"/>
      <c r="CL822" s="257"/>
      <c r="CM822" s="257"/>
      <c r="CN822" s="257"/>
      <c r="CO822" s="257"/>
      <c r="CP822" s="257"/>
      <c r="CQ822" s="257"/>
      <c r="CR822" s="257"/>
      <c r="CS822" s="257"/>
      <c r="CT822" s="257"/>
      <c r="CU822" s="257"/>
      <c r="CV822" s="257"/>
      <c r="CW822" s="257"/>
      <c r="CX822" s="257"/>
      <c r="CY822" s="257"/>
      <c r="CZ822" s="257"/>
      <c r="DA822" s="257"/>
      <c r="DB822" s="257"/>
      <c r="DC822" s="257"/>
      <c r="DD822" s="257"/>
      <c r="DE822" s="257"/>
      <c r="DF822" s="257"/>
      <c r="DG822" s="257"/>
      <c r="DH822" s="257"/>
      <c r="DI822" s="257"/>
      <c r="DJ822" s="257"/>
      <c r="DK822" s="257"/>
      <c r="DL822" s="257"/>
      <c r="DM822" s="257"/>
      <c r="DN822" s="257"/>
      <c r="DO822" s="257"/>
      <c r="DP822" s="257"/>
      <c r="DQ822" s="257"/>
      <c r="DR822" s="257"/>
      <c r="DS822" s="257"/>
      <c r="DT822" s="257"/>
      <c r="DU822" s="257"/>
      <c r="DV822" s="257"/>
      <c r="DW822" s="257"/>
      <c r="DX822" s="257"/>
      <c r="DY822" s="257"/>
      <c r="DZ822" s="257"/>
      <c r="EA822" s="257"/>
      <c r="EB822" s="257"/>
      <c r="EC822" s="257"/>
      <c r="ED822" s="257"/>
      <c r="EE822" s="257"/>
      <c r="EF822" s="257"/>
      <c r="EG822" s="257"/>
      <c r="EH822" s="257"/>
      <c r="EI822" s="257"/>
      <c r="EJ822" s="257"/>
      <c r="EK822" s="257"/>
      <c r="EL822" s="257"/>
      <c r="EM822" s="257"/>
      <c r="EN822" s="257"/>
      <c r="EO822" s="257"/>
      <c r="EP822" s="257"/>
      <c r="EQ822" s="257"/>
      <c r="ER822" s="257"/>
      <c r="ES822" s="257"/>
      <c r="ET822" s="257"/>
      <c r="EU822" s="257"/>
      <c r="EV822" s="257"/>
      <c r="EW822" s="257"/>
      <c r="EX822" s="257"/>
      <c r="EY822" s="257"/>
      <c r="EZ822" s="257"/>
      <c r="FA822" s="257"/>
      <c r="FB822" s="257"/>
      <c r="FC822" s="257"/>
      <c r="FD822" s="257"/>
      <c r="FE822" s="257"/>
      <c r="FF822" s="257"/>
      <c r="FG822" s="257"/>
      <c r="FH822" s="257"/>
      <c r="FI822" s="257"/>
      <c r="FJ822" s="257"/>
      <c r="FK822" s="257"/>
      <c r="FL822" s="257"/>
      <c r="FM822" s="257"/>
      <c r="FN822" s="257"/>
      <c r="FO822" s="257"/>
      <c r="FP822" s="257"/>
      <c r="FQ822" s="257"/>
      <c r="FR822" s="257"/>
      <c r="FS822" s="257"/>
      <c r="FT822" s="257"/>
      <c r="FU822" s="257"/>
      <c r="FV822" s="257"/>
      <c r="FW822" s="257"/>
      <c r="FX822" s="257"/>
      <c r="FY822" s="257"/>
      <c r="FZ822" s="257"/>
      <c r="GA822" s="257"/>
      <c r="GB822" s="257"/>
      <c r="GC822" s="257"/>
      <c r="GD822" s="257"/>
      <c r="GE822" s="257"/>
      <c r="GF822" s="257"/>
      <c r="GG822" s="257"/>
      <c r="GH822" s="257"/>
      <c r="GI822" s="257"/>
      <c r="GJ822" s="257"/>
      <c r="GK822" s="257"/>
      <c r="GL822" s="257"/>
      <c r="GM822" s="257"/>
      <c r="GN822" s="257"/>
      <c r="GO822" s="257"/>
      <c r="GP822" s="257"/>
      <c r="GQ822" s="257"/>
      <c r="GR822" s="257"/>
      <c r="GS822" s="257"/>
      <c r="GT822" s="257"/>
      <c r="GU822" s="257"/>
      <c r="GV822" s="257"/>
      <c r="GW822" s="257"/>
      <c r="GX822" s="257"/>
      <c r="GY822" s="257"/>
      <c r="GZ822" s="257"/>
      <c r="HA822" s="257"/>
      <c r="HB822" s="257"/>
      <c r="HC822" s="257"/>
      <c r="HD822" s="257"/>
      <c r="HE822" s="257"/>
      <c r="HF822" s="257"/>
      <c r="HG822" s="257"/>
      <c r="HH822" s="257"/>
      <c r="HI822" s="257"/>
      <c r="HJ822" s="257"/>
      <c r="HK822" s="257"/>
      <c r="HL822" s="257"/>
      <c r="HM822" s="257"/>
      <c r="HN822" s="257"/>
      <c r="HO822" s="257"/>
      <c r="HP822" s="257"/>
      <c r="HQ822" s="257"/>
      <c r="HR822" s="257"/>
      <c r="HS822" s="257"/>
      <c r="HT822" s="257"/>
      <c r="HU822" s="257"/>
      <c r="HV822" s="257"/>
      <c r="HW822" s="257"/>
      <c r="HX822" s="257"/>
      <c r="HY822" s="257"/>
      <c r="HZ822" s="257"/>
      <c r="IA822" s="257"/>
      <c r="IB822" s="257"/>
      <c r="IC822" s="257"/>
      <c r="ID822" s="257"/>
      <c r="IE822" s="257"/>
      <c r="IF822" s="257"/>
      <c r="IG822" s="257"/>
      <c r="IH822" s="257"/>
      <c r="II822" s="257"/>
      <c r="IJ822" s="257"/>
      <c r="IK822" s="257"/>
      <c r="IL822" s="257"/>
      <c r="IM822" s="257"/>
      <c r="IN822" s="257"/>
      <c r="IO822" s="257"/>
      <c r="IP822" s="257"/>
      <c r="IQ822" s="257"/>
      <c r="IR822" s="257"/>
      <c r="IS822" s="257"/>
      <c r="IT822" s="257"/>
      <c r="IU822" s="257"/>
      <c r="IV822" s="257"/>
      <c r="IW822" s="257"/>
      <c r="IX822" s="257"/>
      <c r="IY822" s="257"/>
      <c r="IZ822" s="257"/>
      <c r="JA822" s="257"/>
      <c r="JB822" s="257"/>
      <c r="JC822" s="257"/>
      <c r="JD822" s="257"/>
      <c r="JE822" s="257"/>
      <c r="JF822" s="257"/>
      <c r="JG822" s="257"/>
      <c r="JH822" s="257"/>
      <c r="JI822" s="257"/>
      <c r="JJ822" s="257"/>
      <c r="JK822" s="257"/>
      <c r="JL822" s="257"/>
      <c r="JM822" s="257"/>
      <c r="JN822" s="257"/>
      <c r="JO822" s="257"/>
      <c r="JP822" s="257"/>
      <c r="JQ822" s="257"/>
      <c r="JR822" s="257"/>
      <c r="JS822" s="257"/>
      <c r="JT822" s="257"/>
      <c r="JU822" s="257"/>
      <c r="JV822" s="257"/>
      <c r="JW822" s="257"/>
      <c r="JX822" s="257"/>
      <c r="JY822" s="257"/>
      <c r="JZ822" s="257"/>
      <c r="KA822" s="257"/>
      <c r="KB822" s="257"/>
      <c r="KC822" s="257"/>
      <c r="KD822" s="257"/>
      <c r="KE822" s="257"/>
      <c r="KF822" s="257"/>
      <c r="KG822" s="257"/>
      <c r="KH822" s="257"/>
      <c r="KI822" s="257"/>
      <c r="KJ822" s="257"/>
      <c r="KK822" s="257"/>
      <c r="KL822" s="257"/>
      <c r="KM822" s="257"/>
      <c r="KN822" s="257"/>
      <c r="KO822" s="257"/>
      <c r="KP822" s="257"/>
      <c r="KQ822" s="257"/>
      <c r="KR822" s="257"/>
      <c r="KS822" s="257"/>
      <c r="KT822" s="257"/>
      <c r="KU822" s="257"/>
      <c r="KV822" s="257"/>
      <c r="KW822" s="257"/>
      <c r="KX822" s="257"/>
      <c r="KY822" s="257"/>
      <c r="KZ822" s="257"/>
      <c r="LA822" s="257"/>
      <c r="LB822" s="257"/>
      <c r="LC822" s="257"/>
      <c r="LD822" s="257"/>
      <c r="LE822" s="257"/>
      <c r="LF822" s="257"/>
      <c r="LG822" s="257"/>
      <c r="LH822" s="257"/>
      <c r="LI822" s="257"/>
      <c r="LJ822" s="257"/>
      <c r="LK822" s="257"/>
      <c r="LL822" s="257"/>
      <c r="LM822" s="257"/>
      <c r="LN822" s="257"/>
      <c r="LO822" s="257"/>
      <c r="LP822" s="257"/>
      <c r="LQ822" s="257"/>
      <c r="LR822" s="257"/>
      <c r="LS822" s="257"/>
      <c r="LT822" s="257"/>
      <c r="LU822" s="257"/>
      <c r="LV822" s="257"/>
      <c r="LW822" s="257"/>
      <c r="LX822" s="257"/>
      <c r="LY822" s="257"/>
      <c r="LZ822" s="257"/>
      <c r="MA822" s="257"/>
      <c r="MB822" s="257"/>
      <c r="MC822" s="257"/>
      <c r="MD822" s="257"/>
      <c r="ME822" s="257"/>
      <c r="MF822" s="257"/>
      <c r="MG822" s="257"/>
      <c r="MH822" s="257"/>
      <c r="MI822" s="257"/>
      <c r="MJ822" s="257"/>
      <c r="MK822" s="257"/>
      <c r="ML822" s="257"/>
      <c r="MM822" s="257"/>
      <c r="MN822" s="257"/>
      <c r="MO822" s="257"/>
      <c r="MP822" s="257"/>
      <c r="MQ822" s="257"/>
      <c r="MR822" s="257"/>
      <c r="MS822" s="257"/>
      <c r="MT822" s="257"/>
      <c r="MU822" s="257"/>
      <c r="MV822" s="257"/>
      <c r="MW822" s="257"/>
      <c r="MX822" s="257"/>
      <c r="MY822" s="257"/>
      <c r="MZ822" s="257"/>
      <c r="NA822" s="257"/>
      <c r="NB822" s="257"/>
      <c r="NC822" s="257"/>
      <c r="ND822" s="257"/>
      <c r="NE822" s="257"/>
      <c r="NF822" s="257"/>
      <c r="NG822" s="257"/>
      <c r="NH822" s="257"/>
      <c r="NI822" s="257"/>
      <c r="NJ822" s="257"/>
      <c r="NK822" s="257"/>
      <c r="NL822" s="257"/>
      <c r="NM822" s="257"/>
      <c r="NN822" s="257"/>
      <c r="NO822" s="257"/>
      <c r="NP822" s="257"/>
      <c r="NQ822" s="257"/>
      <c r="NR822" s="257"/>
      <c r="NS822" s="257"/>
      <c r="NT822" s="257"/>
      <c r="NU822" s="257"/>
      <c r="NV822" s="257"/>
      <c r="NW822" s="257"/>
      <c r="NX822" s="257"/>
      <c r="NY822" s="257"/>
      <c r="NZ822" s="257"/>
      <c r="OA822" s="257"/>
      <c r="OB822" s="257"/>
      <c r="OC822" s="257"/>
      <c r="OD822" s="257"/>
      <c r="OE822" s="257"/>
      <c r="OF822" s="257"/>
      <c r="OG822" s="257"/>
      <c r="OH822" s="257"/>
      <c r="OI822" s="257"/>
      <c r="OJ822" s="257"/>
      <c r="OK822" s="257"/>
      <c r="OL822" s="257"/>
      <c r="OM822" s="257"/>
      <c r="ON822" s="257"/>
      <c r="OO822" s="257"/>
      <c r="OP822" s="257"/>
      <c r="OQ822" s="257"/>
      <c r="OR822" s="257"/>
      <c r="OS822" s="257"/>
      <c r="OT822" s="257"/>
      <c r="OU822" s="257"/>
      <c r="OV822" s="257"/>
      <c r="OW822" s="257"/>
      <c r="OX822" s="257"/>
      <c r="OY822" s="257"/>
      <c r="OZ822" s="257"/>
      <c r="PA822" s="257"/>
      <c r="PB822" s="257"/>
      <c r="PC822" s="257"/>
      <c r="PD822" s="257"/>
      <c r="PE822" s="257"/>
      <c r="PF822" s="257"/>
      <c r="PG822" s="257"/>
      <c r="PH822" s="257"/>
      <c r="PI822" s="257"/>
      <c r="PJ822" s="257"/>
      <c r="PK822" s="257"/>
      <c r="PL822" s="257"/>
      <c r="PM822" s="257"/>
      <c r="PN822" s="257"/>
      <c r="PO822" s="257"/>
      <c r="PP822" s="257"/>
      <c r="PQ822" s="257"/>
      <c r="PR822" s="257"/>
      <c r="PS822" s="257"/>
      <c r="PT822" s="257"/>
      <c r="PU822" s="257"/>
      <c r="PV822" s="257"/>
      <c r="PW822" s="257"/>
      <c r="PX822" s="257"/>
      <c r="PY822" s="257"/>
      <c r="PZ822" s="257"/>
      <c r="QA822" s="257"/>
      <c r="QB822" s="257"/>
      <c r="QC822" s="257"/>
      <c r="QD822" s="257"/>
      <c r="QE822" s="257"/>
      <c r="QF822" s="257"/>
      <c r="QG822" s="257"/>
      <c r="QH822" s="257"/>
      <c r="QI822" s="257"/>
      <c r="QJ822" s="257"/>
      <c r="QK822" s="257"/>
      <c r="QL822" s="257"/>
      <c r="QM822" s="257"/>
      <c r="QN822" s="257"/>
      <c r="QO822" s="257"/>
      <c r="QP822" s="257"/>
      <c r="QQ822" s="257"/>
      <c r="QR822" s="257"/>
      <c r="QS822" s="257"/>
      <c r="QT822" s="257"/>
      <c r="QU822" s="257"/>
      <c r="QV822" s="257"/>
      <c r="QW822" s="257"/>
      <c r="QX822" s="257"/>
      <c r="QY822" s="257"/>
      <c r="QZ822" s="257"/>
      <c r="RA822" s="257"/>
      <c r="RB822" s="257"/>
      <c r="RC822" s="257"/>
      <c r="RD822" s="257"/>
      <c r="RE822" s="257"/>
      <c r="RF822" s="257"/>
      <c r="RG822" s="257"/>
      <c r="RH822" s="257"/>
      <c r="RI822" s="257"/>
      <c r="RJ822" s="257"/>
      <c r="RK822" s="257"/>
      <c r="RL822" s="257"/>
      <c r="RM822" s="257"/>
      <c r="RN822" s="257"/>
      <c r="RO822" s="257"/>
      <c r="RP822" s="257"/>
      <c r="RQ822" s="257"/>
      <c r="RR822" s="257"/>
      <c r="RS822" s="257"/>
      <c r="RT822" s="257"/>
      <c r="RU822" s="257"/>
      <c r="RV822" s="257"/>
      <c r="RW822" s="257"/>
      <c r="RX822" s="257"/>
      <c r="RY822" s="257"/>
      <c r="RZ822" s="257"/>
      <c r="SA822" s="257"/>
      <c r="SB822" s="257"/>
      <c r="SC822" s="257"/>
      <c r="SD822" s="257"/>
      <c r="SE822" s="257"/>
      <c r="SF822" s="257"/>
      <c r="SG822" s="257"/>
      <c r="SH822" s="257"/>
      <c r="SI822" s="257"/>
      <c r="SJ822" s="257"/>
      <c r="SK822" s="257"/>
      <c r="SL822" s="257"/>
      <c r="SM822" s="257"/>
      <c r="SN822" s="257"/>
      <c r="SO822" s="257"/>
      <c r="SP822" s="257"/>
      <c r="SQ822" s="257"/>
      <c r="SR822" s="257"/>
      <c r="SS822" s="257"/>
      <c r="ST822" s="257"/>
      <c r="SU822" s="257"/>
      <c r="SV822" s="257"/>
      <c r="SW822" s="257"/>
      <c r="SX822" s="257"/>
      <c r="SY822" s="257"/>
      <c r="SZ822" s="257"/>
      <c r="TA822" s="257"/>
      <c r="TB822" s="257"/>
      <c r="TC822" s="257"/>
      <c r="TD822" s="257"/>
      <c r="TE822" s="257"/>
      <c r="TF822" s="257"/>
      <c r="TG822" s="257"/>
      <c r="TH822" s="257"/>
      <c r="TI822" s="257"/>
      <c r="TJ822" s="257"/>
      <c r="TK822" s="257"/>
      <c r="TL822" s="257"/>
      <c r="TM822" s="257"/>
      <c r="TN822" s="257"/>
      <c r="TO822" s="257"/>
      <c r="TP822" s="257"/>
      <c r="TQ822" s="257"/>
      <c r="TR822" s="257"/>
      <c r="TS822" s="257"/>
      <c r="TT822" s="257"/>
      <c r="TU822" s="257"/>
      <c r="TV822" s="257"/>
      <c r="TW822" s="257"/>
      <c r="TX822" s="257"/>
      <c r="TY822" s="257"/>
      <c r="TZ822" s="257"/>
      <c r="UA822" s="257"/>
      <c r="UB822" s="257"/>
      <c r="UC822" s="257"/>
      <c r="UD822" s="257"/>
      <c r="UE822" s="257"/>
      <c r="UF822" s="257"/>
      <c r="UG822" s="257"/>
      <c r="UH822" s="257"/>
      <c r="UI822" s="257"/>
      <c r="UJ822" s="257"/>
      <c r="UK822" s="257"/>
      <c r="UL822" s="257"/>
      <c r="UM822" s="257"/>
      <c r="UN822" s="257"/>
      <c r="UO822" s="257"/>
      <c r="UP822" s="257"/>
      <c r="UQ822" s="257"/>
      <c r="UR822" s="257"/>
      <c r="US822" s="257"/>
      <c r="UT822" s="257"/>
      <c r="UU822" s="257"/>
      <c r="UV822" s="257"/>
      <c r="UW822" s="257"/>
      <c r="UX822" s="257"/>
      <c r="UY822" s="257"/>
      <c r="UZ822" s="257"/>
      <c r="VA822" s="257"/>
      <c r="VB822" s="257"/>
      <c r="VC822" s="257"/>
      <c r="VD822" s="257"/>
      <c r="VE822" s="257"/>
      <c r="VF822" s="257"/>
      <c r="VG822" s="257"/>
      <c r="VH822" s="257"/>
      <c r="VI822" s="257"/>
      <c r="VJ822" s="257"/>
      <c r="VK822" s="257"/>
      <c r="VL822" s="257"/>
      <c r="VM822" s="257"/>
      <c r="VN822" s="257"/>
      <c r="VO822" s="257"/>
      <c r="VP822" s="257"/>
      <c r="VQ822" s="257"/>
      <c r="VR822" s="257"/>
      <c r="VS822" s="257"/>
      <c r="VT822" s="257"/>
      <c r="VU822" s="257"/>
      <c r="VV822" s="257"/>
      <c r="VW822" s="257"/>
      <c r="VX822" s="257"/>
      <c r="VY822" s="257"/>
      <c r="VZ822" s="257"/>
      <c r="WA822" s="257"/>
      <c r="WB822" s="257"/>
      <c r="WC822" s="257"/>
      <c r="WD822" s="257"/>
      <c r="WE822" s="257"/>
      <c r="WF822" s="257"/>
      <c r="WG822" s="257"/>
      <c r="WH822" s="257"/>
      <c r="WI822" s="257"/>
      <c r="WJ822" s="257"/>
      <c r="WK822" s="257"/>
      <c r="WL822" s="257"/>
      <c r="WM822" s="257"/>
      <c r="WN822" s="257"/>
      <c r="WO822" s="257"/>
      <c r="WP822" s="257"/>
      <c r="WQ822" s="257"/>
      <c r="WR822" s="257"/>
      <c r="WS822" s="257"/>
      <c r="WT822" s="257"/>
      <c r="WU822" s="257"/>
      <c r="WV822" s="257"/>
      <c r="WW822" s="257"/>
      <c r="WX822" s="257"/>
      <c r="WY822" s="257"/>
      <c r="WZ822" s="257"/>
      <c r="XA822" s="257"/>
      <c r="XB822" s="257"/>
      <c r="XC822" s="257"/>
      <c r="XD822" s="257"/>
      <c r="XE822" s="257"/>
      <c r="XF822" s="257"/>
      <c r="XG822" s="257"/>
      <c r="XH822" s="257"/>
      <c r="XI822" s="257"/>
      <c r="XJ822" s="257"/>
      <c r="XK822" s="257"/>
      <c r="XL822" s="257"/>
      <c r="XM822" s="257"/>
      <c r="XN822" s="257"/>
      <c r="XO822" s="257"/>
      <c r="XP822" s="257"/>
      <c r="XQ822" s="257"/>
      <c r="XR822" s="257"/>
      <c r="XS822" s="257"/>
      <c r="XT822" s="257"/>
      <c r="XU822" s="257"/>
      <c r="XV822" s="257"/>
      <c r="XW822" s="257"/>
      <c r="XX822" s="257"/>
      <c r="XY822" s="257"/>
      <c r="XZ822" s="257"/>
      <c r="YA822" s="257"/>
      <c r="YB822" s="257"/>
      <c r="YC822" s="257"/>
      <c r="YD822" s="257"/>
      <c r="YE822" s="257"/>
      <c r="YF822" s="257"/>
      <c r="YG822" s="257"/>
      <c r="YH822" s="257"/>
      <c r="YI822" s="257"/>
      <c r="YJ822" s="257"/>
      <c r="YK822" s="257"/>
      <c r="YL822" s="257"/>
      <c r="YM822" s="257"/>
      <c r="YN822" s="257"/>
      <c r="YO822" s="257"/>
      <c r="YP822" s="257"/>
      <c r="YQ822" s="257"/>
      <c r="YR822" s="257"/>
      <c r="YS822" s="257"/>
      <c r="YT822" s="257"/>
      <c r="YU822" s="257"/>
      <c r="YV822" s="257"/>
      <c r="YW822" s="257"/>
      <c r="YX822" s="257"/>
      <c r="YY822" s="257"/>
      <c r="YZ822" s="257"/>
      <c r="ZA822" s="257"/>
      <c r="ZB822" s="257"/>
      <c r="ZC822" s="257"/>
      <c r="ZD822" s="257"/>
      <c r="ZE822" s="257"/>
      <c r="ZF822" s="257"/>
      <c r="ZG822" s="257"/>
      <c r="ZH822" s="257"/>
      <c r="ZI822" s="257"/>
      <c r="ZJ822" s="257"/>
      <c r="ZK822" s="257"/>
      <c r="ZL822" s="257"/>
      <c r="ZM822" s="257"/>
      <c r="ZN822" s="257"/>
      <c r="ZO822" s="257"/>
      <c r="ZP822" s="257"/>
      <c r="ZQ822" s="257"/>
      <c r="ZR822" s="257"/>
      <c r="ZS822" s="257"/>
      <c r="ZT822" s="257"/>
      <c r="ZU822" s="257"/>
      <c r="ZV822" s="257"/>
      <c r="ZW822" s="257"/>
      <c r="ZX822" s="257"/>
      <c r="ZY822" s="257"/>
      <c r="ZZ822" s="257"/>
      <c r="AAA822" s="257"/>
      <c r="AAB822" s="257"/>
      <c r="AAC822" s="257"/>
      <c r="AAD822" s="257"/>
      <c r="AAE822" s="257"/>
      <c r="AAF822" s="257"/>
      <c r="AAG822" s="257"/>
      <c r="AAH822" s="257"/>
      <c r="AAI822" s="257"/>
      <c r="AAJ822" s="257"/>
      <c r="AAK822" s="257"/>
      <c r="AAL822" s="257"/>
      <c r="AAM822" s="257"/>
      <c r="AAN822" s="257"/>
      <c r="AAO822" s="257"/>
      <c r="AAP822" s="257"/>
      <c r="AAQ822" s="257"/>
      <c r="AAR822" s="257"/>
      <c r="AAS822" s="257"/>
      <c r="AAT822" s="257"/>
      <c r="AAU822" s="257"/>
      <c r="AAV822" s="257"/>
      <c r="AAW822" s="257"/>
      <c r="AAX822" s="257"/>
      <c r="AAY822" s="257"/>
      <c r="AAZ822" s="257"/>
      <c r="ABA822" s="257"/>
      <c r="ABB822" s="257"/>
      <c r="ABC822" s="257"/>
      <c r="ABD822" s="257"/>
      <c r="ABE822" s="257"/>
      <c r="ABF822" s="257"/>
      <c r="ABG822" s="257"/>
      <c r="ABH822" s="257"/>
      <c r="ABI822" s="257"/>
      <c r="ABJ822" s="257"/>
      <c r="ABK822" s="257"/>
      <c r="ABL822" s="257"/>
      <c r="ABM822" s="257"/>
      <c r="ABN822" s="257"/>
      <c r="ABO822" s="257"/>
      <c r="ABP822" s="257"/>
      <c r="ABQ822" s="257"/>
      <c r="ABR822" s="257"/>
      <c r="ABS822" s="257"/>
      <c r="ABT822" s="257"/>
      <c r="ABU822" s="257"/>
      <c r="ABV822" s="257"/>
      <c r="ABW822" s="257"/>
      <c r="ABX822" s="257"/>
      <c r="ABY822" s="257"/>
      <c r="ABZ822" s="257"/>
      <c r="ACA822" s="257"/>
      <c r="ACB822" s="257"/>
      <c r="ACC822" s="257"/>
      <c r="ACD822" s="257"/>
      <c r="ACE822" s="257"/>
      <c r="ACF822" s="257"/>
      <c r="ACG822" s="257"/>
      <c r="ACH822" s="257"/>
      <c r="ACI822" s="257"/>
      <c r="ACJ822" s="257"/>
      <c r="ACK822" s="257"/>
      <c r="ACL822" s="257"/>
      <c r="ACM822" s="257"/>
      <c r="ACN822" s="257"/>
      <c r="ACO822" s="257"/>
      <c r="ACP822" s="257"/>
      <c r="ACQ822" s="257"/>
      <c r="ACR822" s="257"/>
      <c r="ACS822" s="257"/>
      <c r="ACT822" s="257"/>
      <c r="ACU822" s="257"/>
      <c r="ACV822" s="257"/>
      <c r="ACW822" s="257"/>
      <c r="ACX822" s="257"/>
      <c r="ACY822" s="257"/>
      <c r="ACZ822" s="257"/>
      <c r="ADA822" s="257"/>
      <c r="ADB822" s="257"/>
      <c r="ADC822" s="257"/>
      <c r="ADD822" s="257"/>
      <c r="ADE822" s="257"/>
      <c r="ADF822" s="257"/>
      <c r="ADG822" s="257"/>
      <c r="ADH822" s="257"/>
      <c r="ADI822" s="257"/>
      <c r="ADJ822" s="257"/>
      <c r="ADK822" s="257"/>
      <c r="ADL822" s="257"/>
      <c r="ADM822" s="257"/>
      <c r="ADN822" s="257"/>
      <c r="ADO822" s="257"/>
      <c r="ADP822" s="257"/>
      <c r="ADQ822" s="257"/>
      <c r="ADR822" s="257"/>
      <c r="ADS822" s="257"/>
      <c r="ADT822" s="257"/>
      <c r="ADU822" s="257"/>
      <c r="ADV822" s="257"/>
      <c r="ADW822" s="257"/>
      <c r="ADX822" s="257"/>
      <c r="ADY822" s="257"/>
      <c r="ADZ822" s="257"/>
      <c r="AEA822" s="257"/>
      <c r="AEB822" s="257"/>
      <c r="AEC822" s="257"/>
      <c r="AED822" s="257"/>
      <c r="AEE822" s="257"/>
      <c r="AEF822" s="257"/>
      <c r="AEG822" s="257"/>
      <c r="AEH822" s="257"/>
      <c r="AEI822" s="257"/>
      <c r="AEJ822" s="257"/>
      <c r="AEK822" s="257"/>
      <c r="AEL822" s="257"/>
      <c r="AEM822" s="257"/>
      <c r="AEN822" s="257"/>
      <c r="AEO822" s="257"/>
      <c r="AEP822" s="257"/>
      <c r="AEQ822" s="257"/>
      <c r="AER822" s="257"/>
      <c r="AES822" s="257"/>
      <c r="AET822" s="257"/>
      <c r="AEU822" s="257"/>
      <c r="AEV822" s="257"/>
      <c r="AEW822" s="257"/>
      <c r="AEX822" s="257"/>
      <c r="AEY822" s="257"/>
      <c r="AEZ822" s="257"/>
      <c r="AFA822" s="257"/>
      <c r="AFB822" s="257"/>
      <c r="AFC822" s="257"/>
      <c r="AFD822" s="257"/>
      <c r="AFE822" s="257"/>
      <c r="AFF822" s="257"/>
      <c r="AFG822" s="257"/>
      <c r="AFH822" s="257"/>
      <c r="AFI822" s="257"/>
      <c r="AFJ822" s="257"/>
      <c r="AFK822" s="257"/>
      <c r="AFL822" s="257"/>
      <c r="AFM822" s="257"/>
      <c r="AFN822" s="257"/>
      <c r="AFO822" s="257"/>
      <c r="AFP822" s="257"/>
      <c r="AFQ822" s="257"/>
      <c r="AFR822" s="257"/>
      <c r="AFS822" s="257"/>
      <c r="AFT822" s="257"/>
      <c r="AFU822" s="257"/>
      <c r="AFV822" s="257"/>
      <c r="AFW822" s="257"/>
      <c r="AFX822" s="257"/>
      <c r="AFY822" s="257"/>
      <c r="AFZ822" s="257"/>
      <c r="AGA822" s="257"/>
      <c r="AGB822" s="257"/>
      <c r="AGC822" s="257"/>
      <c r="AGD822" s="257"/>
      <c r="AGE822" s="257"/>
      <c r="AGF822" s="257"/>
      <c r="AGG822" s="257"/>
      <c r="AGH822" s="257"/>
      <c r="AGI822" s="257"/>
      <c r="AGJ822" s="257"/>
      <c r="AGK822" s="257"/>
      <c r="AGL822" s="257"/>
      <c r="AGM822" s="257"/>
      <c r="AGN822" s="257"/>
      <c r="AGO822" s="257"/>
      <c r="AGP822" s="257"/>
      <c r="AGQ822" s="257"/>
      <c r="AGR822" s="257"/>
      <c r="AGS822" s="257"/>
      <c r="AGT822" s="257"/>
      <c r="AGU822" s="257"/>
      <c r="AGV822" s="257"/>
      <c r="AGW822" s="257"/>
      <c r="AGX822" s="257"/>
      <c r="AGY822" s="257"/>
      <c r="AGZ822" s="257"/>
      <c r="AHA822" s="257"/>
      <c r="AHB822" s="257"/>
      <c r="AHC822" s="257"/>
      <c r="AHD822" s="257"/>
      <c r="AHE822" s="257"/>
      <c r="AHF822" s="257"/>
      <c r="AHG822" s="257"/>
      <c r="AHH822" s="257"/>
      <c r="AHI822" s="257"/>
      <c r="AHJ822" s="257"/>
      <c r="AHK822" s="257"/>
      <c r="AHL822" s="257"/>
      <c r="AHM822" s="257"/>
      <c r="AHN822" s="257"/>
      <c r="AHO822" s="257"/>
      <c r="AHP822" s="257"/>
      <c r="AHQ822" s="257"/>
      <c r="AHR822" s="257"/>
      <c r="AHS822" s="257"/>
      <c r="AHT822" s="257"/>
      <c r="AHU822" s="257"/>
      <c r="AHV822" s="257"/>
      <c r="AHW822" s="257"/>
      <c r="AHX822" s="257"/>
      <c r="AHY822" s="257"/>
      <c r="AHZ822" s="257"/>
      <c r="AIA822" s="257"/>
      <c r="AIB822" s="257"/>
      <c r="AIC822" s="257"/>
      <c r="AID822" s="257"/>
      <c r="AIE822" s="257"/>
      <c r="AIF822" s="257"/>
      <c r="AIG822" s="257"/>
      <c r="AIH822" s="257"/>
      <c r="AII822" s="257"/>
      <c r="AIJ822" s="257"/>
      <c r="AIK822" s="257"/>
      <c r="AIL822" s="257"/>
      <c r="AIM822" s="257"/>
      <c r="AIN822" s="257"/>
      <c r="AIO822" s="257"/>
      <c r="AIP822" s="257"/>
      <c r="AIQ822" s="257"/>
      <c r="AIR822" s="257"/>
      <c r="AIS822" s="257"/>
      <c r="AIT822" s="257"/>
      <c r="AIU822" s="257"/>
      <c r="AIV822" s="257"/>
      <c r="AIW822" s="257"/>
      <c r="AIX822" s="257"/>
      <c r="AIY822" s="257"/>
      <c r="AIZ822" s="257"/>
      <c r="AJA822" s="257"/>
      <c r="AJB822" s="257"/>
      <c r="AJC822" s="257"/>
      <c r="AJD822" s="257"/>
      <c r="AJE822" s="257"/>
      <c r="AJF822" s="257"/>
      <c r="AJG822" s="257"/>
      <c r="AJH822" s="257"/>
      <c r="AJI822" s="257"/>
      <c r="AJJ822" s="257"/>
      <c r="AJK822" s="257"/>
      <c r="AJL822" s="257"/>
      <c r="AJM822" s="257"/>
      <c r="AJN822" s="257"/>
      <c r="AJO822" s="257"/>
      <c r="AJP822" s="257"/>
      <c r="AJQ822" s="257"/>
      <c r="AJR822" s="257"/>
      <c r="AJS822" s="257"/>
      <c r="AJT822" s="257"/>
      <c r="AJU822" s="257"/>
      <c r="AJV822" s="257"/>
      <c r="AJW822" s="257"/>
      <c r="AJX822" s="257"/>
      <c r="AJY822" s="257"/>
      <c r="AJZ822" s="257"/>
      <c r="AKA822" s="257"/>
      <c r="AKB822" s="257"/>
      <c r="AKC822" s="257"/>
      <c r="AKD822" s="257"/>
      <c r="AKE822" s="257"/>
      <c r="AKF822" s="257"/>
      <c r="AKG822" s="257"/>
      <c r="AKH822" s="257"/>
      <c r="AKI822" s="257"/>
      <c r="AKJ822" s="257"/>
      <c r="AKK822" s="257"/>
      <c r="AKL822" s="257"/>
      <c r="AKM822" s="257"/>
      <c r="AKN822" s="257"/>
      <c r="AKO822" s="257"/>
      <c r="AKP822" s="257"/>
      <c r="AKQ822" s="257"/>
      <c r="AKR822" s="257"/>
      <c r="AKS822" s="257"/>
      <c r="AKT822" s="257"/>
      <c r="AKU822" s="257"/>
      <c r="AKV822" s="257"/>
      <c r="AKW822" s="257"/>
      <c r="AKX822" s="257"/>
      <c r="AKY822" s="257"/>
      <c r="AKZ822" s="257"/>
      <c r="ALA822" s="257"/>
      <c r="ALB822" s="257"/>
      <c r="ALC822" s="257"/>
      <c r="ALD822" s="257"/>
      <c r="ALE822" s="257"/>
      <c r="ALF822" s="257"/>
      <c r="ALG822" s="257"/>
      <c r="ALH822" s="257"/>
      <c r="ALI822" s="257"/>
      <c r="ALJ822" s="257"/>
      <c r="ALK822" s="257"/>
      <c r="ALL822" s="257"/>
      <c r="ALM822" s="257"/>
      <c r="ALN822" s="257"/>
      <c r="ALO822" s="257"/>
      <c r="ALP822" s="257"/>
      <c r="ALQ822" s="257"/>
      <c r="ALR822" s="257"/>
      <c r="ALS822" s="257"/>
      <c r="ALT822" s="257"/>
      <c r="ALU822" s="257"/>
      <c r="ALV822" s="257"/>
      <c r="ALW822" s="257"/>
      <c r="ALX822" s="257"/>
      <c r="ALY822" s="257"/>
      <c r="ALZ822" s="257"/>
      <c r="AMA822" s="257"/>
      <c r="AMB822" s="257"/>
      <c r="AMC822" s="257"/>
      <c r="AMD822" s="257"/>
      <c r="AME822" s="257"/>
      <c r="AMF822" s="257"/>
      <c r="AMG822" s="257"/>
      <c r="AMH822" s="257"/>
      <c r="AMI822" s="257"/>
      <c r="AMJ822" s="257"/>
      <c r="AMK822" s="257"/>
      <c r="AML822" s="257"/>
      <c r="AMM822" s="257"/>
      <c r="AMN822" s="257"/>
      <c r="AMO822" s="257"/>
      <c r="AMP822" s="257"/>
      <c r="AMQ822" s="257"/>
      <c r="AMR822" s="257"/>
      <c r="AMS822" s="257"/>
      <c r="AMT822" s="257"/>
      <c r="AMU822" s="257"/>
      <c r="AMV822" s="257"/>
      <c r="AMW822" s="257"/>
      <c r="AMX822" s="257"/>
      <c r="AMY822" s="257"/>
      <c r="AMZ822" s="257"/>
      <c r="ANA822" s="257"/>
      <c r="ANB822" s="257"/>
      <c r="ANC822" s="257"/>
      <c r="AND822" s="257"/>
      <c r="ANE822" s="257"/>
      <c r="ANF822" s="257"/>
      <c r="ANG822" s="257"/>
      <c r="ANH822" s="257"/>
      <c r="ANI822" s="257"/>
      <c r="ANJ822" s="257"/>
      <c r="ANK822" s="257"/>
      <c r="ANL822" s="257"/>
      <c r="ANM822" s="257"/>
      <c r="ANN822" s="257"/>
      <c r="ANO822" s="257"/>
      <c r="ANP822" s="257"/>
      <c r="ANQ822" s="257"/>
      <c r="ANR822" s="257"/>
      <c r="ANS822" s="257"/>
      <c r="ANT822" s="257"/>
      <c r="ANU822" s="257"/>
      <c r="ANV822" s="257"/>
      <c r="ANW822" s="257"/>
      <c r="ANX822" s="257"/>
      <c r="ANY822" s="257"/>
      <c r="ANZ822" s="257"/>
      <c r="AOA822" s="257"/>
      <c r="AOB822" s="257"/>
      <c r="AOC822" s="257"/>
      <c r="AOD822" s="257"/>
      <c r="AOE822" s="257"/>
      <c r="AOF822" s="257"/>
      <c r="AOG822" s="257"/>
      <c r="AOH822" s="257"/>
      <c r="AOI822" s="257"/>
      <c r="AOJ822" s="257"/>
      <c r="AOK822" s="257"/>
      <c r="AOL822" s="257"/>
      <c r="AOM822" s="257"/>
      <c r="AON822" s="257"/>
      <c r="AOO822" s="257"/>
      <c r="AOP822" s="257"/>
      <c r="AOQ822" s="257"/>
      <c r="AOR822" s="257"/>
      <c r="AOS822" s="257"/>
      <c r="AOT822" s="257"/>
      <c r="AOU822" s="257"/>
      <c r="AOV822" s="257"/>
      <c r="AOW822" s="257"/>
      <c r="AOX822" s="257"/>
      <c r="AOY822" s="257"/>
      <c r="AOZ822" s="257"/>
      <c r="APA822" s="257"/>
      <c r="APB822" s="257"/>
      <c r="APC822" s="257"/>
      <c r="APD822" s="257"/>
      <c r="APE822" s="257"/>
      <c r="APF822" s="257"/>
      <c r="APG822" s="257"/>
      <c r="APH822" s="257"/>
      <c r="API822" s="257"/>
      <c r="APJ822" s="257"/>
      <c r="APK822" s="257"/>
      <c r="APL822" s="257"/>
      <c r="APM822" s="257"/>
      <c r="APN822" s="257"/>
      <c r="APO822" s="257"/>
      <c r="APP822" s="257"/>
      <c r="APQ822" s="257"/>
      <c r="APR822" s="257"/>
      <c r="APS822" s="257"/>
      <c r="APT822" s="257"/>
      <c r="APU822" s="257"/>
      <c r="APV822" s="257"/>
      <c r="APW822" s="257"/>
      <c r="APX822" s="257"/>
      <c r="APY822" s="257"/>
      <c r="APZ822" s="257"/>
      <c r="AQA822" s="257"/>
      <c r="AQB822" s="257"/>
      <c r="AQC822" s="257"/>
      <c r="AQD822" s="257"/>
      <c r="AQE822" s="257"/>
      <c r="AQF822" s="257"/>
      <c r="AQG822" s="257"/>
      <c r="AQH822" s="257"/>
      <c r="AQI822" s="257"/>
      <c r="AQJ822" s="257"/>
      <c r="AQK822" s="257"/>
      <c r="AQL822" s="257"/>
      <c r="AQM822" s="257"/>
      <c r="AQN822" s="257"/>
      <c r="AQO822" s="257"/>
      <c r="AQP822" s="257"/>
      <c r="AQQ822" s="257"/>
      <c r="AQR822" s="257"/>
      <c r="AQS822" s="257"/>
      <c r="AQT822" s="257"/>
      <c r="AQU822" s="257"/>
      <c r="AQV822" s="257"/>
      <c r="AQW822" s="257"/>
      <c r="AQX822" s="257"/>
      <c r="AQY822" s="257"/>
      <c r="AQZ822" s="257"/>
      <c r="ARA822" s="257"/>
      <c r="ARB822" s="257"/>
      <c r="ARC822" s="257"/>
      <c r="ARD822" s="257"/>
      <c r="ARE822" s="257"/>
      <c r="ARF822" s="257"/>
      <c r="ARG822" s="257"/>
      <c r="ARH822" s="257"/>
      <c r="ARI822" s="257"/>
      <c r="ARJ822" s="257"/>
      <c r="ARK822" s="257"/>
      <c r="ARL822" s="257"/>
      <c r="ARM822" s="257"/>
      <c r="ARN822" s="257"/>
      <c r="ARO822" s="257"/>
      <c r="ARP822" s="257"/>
      <c r="ARQ822" s="257"/>
      <c r="ARR822" s="257"/>
      <c r="ARS822" s="257"/>
      <c r="ART822" s="257"/>
      <c r="ARU822" s="257"/>
      <c r="ARV822" s="257"/>
      <c r="ARW822" s="257"/>
      <c r="ARX822" s="257"/>
      <c r="ARY822" s="257"/>
      <c r="ARZ822" s="257"/>
      <c r="ASA822" s="257"/>
      <c r="ASB822" s="257"/>
      <c r="ASC822" s="257"/>
      <c r="ASD822" s="257"/>
      <c r="ASE822" s="257"/>
      <c r="ASF822" s="257"/>
      <c r="ASG822" s="257"/>
      <c r="ASH822" s="257"/>
      <c r="ASI822" s="257"/>
      <c r="ASJ822" s="257"/>
      <c r="ASK822" s="257"/>
      <c r="ASL822" s="257"/>
      <c r="ASM822" s="257"/>
      <c r="ASN822" s="257"/>
      <c r="ASO822" s="257"/>
      <c r="ASP822" s="257"/>
      <c r="ASQ822" s="257"/>
      <c r="ASR822" s="257"/>
      <c r="ASS822" s="257"/>
      <c r="AST822" s="257"/>
      <c r="ASU822" s="257"/>
      <c r="ASV822" s="257"/>
      <c r="ASW822" s="257"/>
      <c r="ASX822" s="257"/>
      <c r="ASY822" s="257"/>
      <c r="ASZ822" s="257"/>
      <c r="ATA822" s="257"/>
      <c r="ATB822" s="257"/>
      <c r="ATC822" s="257"/>
      <c r="ATD822" s="257"/>
      <c r="ATE822" s="257"/>
      <c r="ATF822" s="257"/>
      <c r="ATG822" s="257"/>
      <c r="ATH822" s="257"/>
      <c r="ATI822" s="257"/>
      <c r="ATJ822" s="257"/>
      <c r="ATK822" s="257"/>
      <c r="ATL822" s="257"/>
      <c r="ATM822" s="257"/>
      <c r="ATN822" s="257"/>
      <c r="ATO822" s="257"/>
      <c r="ATP822" s="257"/>
      <c r="ATQ822" s="257"/>
      <c r="ATR822" s="257"/>
      <c r="ATS822" s="257"/>
      <c r="ATT822" s="257"/>
      <c r="ATU822" s="257"/>
      <c r="ATV822" s="257"/>
      <c r="ATW822" s="257"/>
      <c r="ATX822" s="257"/>
      <c r="ATY822" s="257"/>
      <c r="ATZ822" s="257"/>
      <c r="AUA822" s="257"/>
      <c r="AUB822" s="257"/>
      <c r="AUC822" s="257"/>
      <c r="AUD822" s="257"/>
      <c r="AUE822" s="257"/>
      <c r="AUF822" s="257"/>
      <c r="AUG822" s="257"/>
      <c r="AUH822" s="257"/>
      <c r="AUI822" s="257"/>
      <c r="AUJ822" s="257"/>
      <c r="AUK822" s="257"/>
      <c r="AUL822" s="257"/>
      <c r="AUM822" s="257"/>
      <c r="AUN822" s="257"/>
      <c r="AUO822" s="257"/>
      <c r="AUP822" s="257"/>
      <c r="AUQ822" s="257"/>
      <c r="AUR822" s="257"/>
      <c r="AUS822" s="257"/>
      <c r="AUT822" s="257"/>
      <c r="AUU822" s="257"/>
      <c r="AUV822" s="257"/>
      <c r="AUW822" s="257"/>
      <c r="AUX822" s="257"/>
      <c r="AUY822" s="257"/>
      <c r="AUZ822" s="257"/>
      <c r="AVA822" s="257"/>
      <c r="AVB822" s="257"/>
      <c r="AVC822" s="257"/>
      <c r="AVD822" s="257"/>
      <c r="AVE822" s="257"/>
      <c r="AVF822" s="257"/>
      <c r="AVG822" s="257"/>
      <c r="AVH822" s="257"/>
      <c r="AVI822" s="257"/>
      <c r="AVJ822" s="257"/>
      <c r="AVK822" s="257"/>
      <c r="AVL822" s="257"/>
      <c r="AVM822" s="257"/>
      <c r="AVN822" s="257"/>
      <c r="AVO822" s="257"/>
      <c r="AVP822" s="257"/>
      <c r="AVQ822" s="257"/>
      <c r="AVR822" s="257"/>
      <c r="AVS822" s="257"/>
      <c r="AVT822" s="257"/>
      <c r="AVU822" s="257"/>
      <c r="AVV822" s="257"/>
      <c r="AVW822" s="257"/>
      <c r="AVX822" s="257"/>
      <c r="AVY822" s="257"/>
      <c r="AVZ822" s="257"/>
      <c r="AWA822" s="257"/>
      <c r="AWB822" s="257"/>
      <c r="AWC822" s="257"/>
      <c r="AWD822" s="257"/>
      <c r="AWE822" s="257"/>
      <c r="AWF822" s="257"/>
      <c r="AWG822" s="257"/>
      <c r="AWH822" s="257"/>
      <c r="AWI822" s="257"/>
      <c r="AWJ822" s="257"/>
      <c r="AWK822" s="257"/>
      <c r="AWL822" s="257"/>
      <c r="AWM822" s="257"/>
      <c r="AWN822" s="257"/>
      <c r="AWO822" s="257"/>
      <c r="AWP822" s="257"/>
      <c r="AWQ822" s="257"/>
      <c r="AWR822" s="257"/>
      <c r="AWS822" s="257"/>
      <c r="AWT822" s="257"/>
      <c r="AWU822" s="257"/>
      <c r="AWV822" s="257"/>
      <c r="AWW822" s="257"/>
      <c r="AWX822" s="257"/>
      <c r="AWY822" s="257"/>
      <c r="AWZ822" s="257"/>
      <c r="AXA822" s="257"/>
      <c r="AXB822" s="257"/>
      <c r="AXC822" s="257"/>
      <c r="AXD822" s="257"/>
      <c r="AXE822" s="257"/>
      <c r="AXF822" s="257"/>
      <c r="AXG822" s="257"/>
      <c r="AXH822" s="257"/>
      <c r="AXI822" s="257"/>
      <c r="AXJ822" s="257"/>
      <c r="AXK822" s="257"/>
      <c r="AXL822" s="257"/>
      <c r="AXM822" s="257"/>
      <c r="AXN822" s="257"/>
      <c r="AXO822" s="257"/>
      <c r="AXP822" s="257"/>
      <c r="AXQ822" s="257"/>
      <c r="AXR822" s="257"/>
      <c r="AXS822" s="257"/>
      <c r="AXT822" s="257"/>
      <c r="AXU822" s="257"/>
      <c r="AXV822" s="257"/>
      <c r="AXW822" s="257"/>
      <c r="AXX822" s="257"/>
      <c r="AXY822" s="257"/>
      <c r="AXZ822" s="257"/>
      <c r="AYA822" s="257"/>
      <c r="AYB822" s="257"/>
      <c r="AYC822" s="257"/>
      <c r="AYD822" s="257"/>
      <c r="AYE822" s="257"/>
      <c r="AYF822" s="257"/>
      <c r="AYG822" s="257"/>
      <c r="AYH822" s="257"/>
      <c r="AYI822" s="257"/>
      <c r="AYJ822" s="257"/>
      <c r="AYK822" s="257"/>
      <c r="AYL822" s="257"/>
      <c r="AYM822" s="257"/>
      <c r="AYN822" s="257"/>
      <c r="AYO822" s="257"/>
      <c r="AYP822" s="257"/>
      <c r="AYQ822" s="257"/>
      <c r="AYR822" s="257"/>
      <c r="AYS822" s="257"/>
      <c r="AYT822" s="257"/>
      <c r="AYU822" s="257"/>
      <c r="AYV822" s="257"/>
      <c r="AYW822" s="257"/>
      <c r="AYX822" s="257"/>
      <c r="AYY822" s="257"/>
      <c r="AYZ822" s="257"/>
      <c r="AZA822" s="257"/>
      <c r="AZB822" s="257"/>
      <c r="AZC822" s="257"/>
      <c r="AZD822" s="257"/>
      <c r="AZE822" s="257"/>
      <c r="AZF822" s="257"/>
      <c r="AZG822" s="257"/>
      <c r="AZH822" s="257"/>
      <c r="AZI822" s="257"/>
      <c r="AZJ822" s="257"/>
      <c r="AZK822" s="257"/>
      <c r="AZL822" s="257"/>
      <c r="AZM822" s="257"/>
      <c r="AZN822" s="257"/>
      <c r="AZO822" s="257"/>
      <c r="AZP822" s="257"/>
      <c r="AZQ822" s="257"/>
      <c r="AZR822" s="257"/>
      <c r="AZS822" s="257"/>
      <c r="AZT822" s="257"/>
      <c r="AZU822" s="257"/>
      <c r="AZV822" s="257"/>
      <c r="AZW822" s="257"/>
      <c r="AZX822" s="257"/>
      <c r="AZY822" s="257"/>
      <c r="AZZ822" s="257"/>
      <c r="BAA822" s="257"/>
      <c r="BAB822" s="257"/>
      <c r="BAC822" s="257"/>
      <c r="BAD822" s="257"/>
      <c r="BAE822" s="257"/>
      <c r="BAF822" s="257"/>
      <c r="BAG822" s="257"/>
      <c r="BAH822" s="257"/>
      <c r="BAI822" s="257"/>
      <c r="BAJ822" s="257"/>
      <c r="BAK822" s="257"/>
      <c r="BAL822" s="257"/>
      <c r="BAM822" s="257"/>
      <c r="BAN822" s="257"/>
      <c r="BAO822" s="257"/>
      <c r="BAP822" s="257"/>
      <c r="BAQ822" s="257"/>
      <c r="BAR822" s="257"/>
      <c r="BAS822" s="257"/>
      <c r="BAT822" s="257"/>
      <c r="BAU822" s="257"/>
      <c r="BAV822" s="257"/>
      <c r="BAW822" s="257"/>
      <c r="BAX822" s="257"/>
      <c r="BAY822" s="257"/>
      <c r="BAZ822" s="257"/>
      <c r="BBA822" s="257"/>
      <c r="BBB822" s="257"/>
      <c r="BBC822" s="257"/>
      <c r="BBD822" s="257"/>
      <c r="BBE822" s="257"/>
      <c r="BBF822" s="257"/>
      <c r="BBG822" s="257"/>
      <c r="BBH822" s="257"/>
      <c r="BBI822" s="257"/>
      <c r="BBJ822" s="257"/>
      <c r="BBK822" s="257"/>
      <c r="BBL822" s="257"/>
      <c r="BBM822" s="257"/>
      <c r="BBN822" s="257"/>
      <c r="BBO822" s="257"/>
      <c r="BBP822" s="257"/>
      <c r="BBQ822" s="257"/>
      <c r="BBR822" s="257"/>
      <c r="BBS822" s="257"/>
      <c r="BBT822" s="257"/>
      <c r="BBU822" s="257"/>
      <c r="BBV822" s="257"/>
      <c r="BBW822" s="257"/>
      <c r="BBX822" s="257"/>
      <c r="BBY822" s="257"/>
      <c r="BBZ822" s="257"/>
      <c r="BCA822" s="257"/>
      <c r="BCB822" s="257"/>
      <c r="BCC822" s="257"/>
      <c r="BCD822" s="257"/>
      <c r="BCE822" s="257"/>
      <c r="BCF822" s="257"/>
      <c r="BCG822" s="257"/>
      <c r="BCH822" s="257"/>
      <c r="BCI822" s="257"/>
      <c r="BCJ822" s="257"/>
      <c r="BCK822" s="257"/>
      <c r="BCL822" s="257"/>
      <c r="BCM822" s="257"/>
      <c r="BCN822" s="257"/>
      <c r="BCO822" s="257"/>
      <c r="BCP822" s="257"/>
      <c r="BCQ822" s="257"/>
      <c r="BCR822" s="257"/>
      <c r="BCS822" s="257"/>
      <c r="BCT822" s="257"/>
      <c r="BCU822" s="257"/>
      <c r="BCV822" s="257"/>
      <c r="BCW822" s="257"/>
      <c r="BCX822" s="257"/>
      <c r="BCY822" s="257"/>
      <c r="BCZ822" s="257"/>
      <c r="BDA822" s="257"/>
      <c r="BDB822" s="257"/>
      <c r="BDC822" s="257"/>
      <c r="BDD822" s="257"/>
      <c r="BDE822" s="257"/>
      <c r="BDF822" s="257"/>
      <c r="BDG822" s="257"/>
      <c r="BDH822" s="257"/>
      <c r="BDI822" s="257"/>
      <c r="BDJ822" s="257"/>
      <c r="BDK822" s="257"/>
      <c r="BDL822" s="257"/>
      <c r="BDM822" s="257"/>
      <c r="BDN822" s="257"/>
      <c r="BDO822" s="257"/>
      <c r="BDP822" s="257"/>
      <c r="BDQ822" s="257"/>
      <c r="BDR822" s="257"/>
      <c r="BDS822" s="257"/>
      <c r="BDT822" s="257"/>
      <c r="BDU822" s="257"/>
      <c r="BDV822" s="257"/>
      <c r="BDW822" s="257"/>
      <c r="BDX822" s="257"/>
      <c r="BDY822" s="257"/>
      <c r="BDZ822" s="257"/>
      <c r="BEA822" s="257"/>
      <c r="BEB822" s="257"/>
      <c r="BEC822" s="257"/>
      <c r="BED822" s="257"/>
      <c r="BEE822" s="257"/>
      <c r="BEF822" s="257"/>
      <c r="BEG822" s="257"/>
      <c r="BEH822" s="257"/>
      <c r="BEI822" s="257"/>
      <c r="BEJ822" s="257"/>
      <c r="BEK822" s="257"/>
      <c r="BEL822" s="257"/>
      <c r="BEM822" s="257"/>
      <c r="BEN822" s="257"/>
      <c r="BEO822" s="257"/>
      <c r="BEP822" s="257"/>
      <c r="BEQ822" s="257"/>
      <c r="BER822" s="257"/>
      <c r="BES822" s="257"/>
      <c r="BET822" s="257"/>
      <c r="BEU822" s="257"/>
      <c r="BEV822" s="257"/>
      <c r="BEW822" s="257"/>
      <c r="BEX822" s="257"/>
      <c r="BEY822" s="257"/>
      <c r="BEZ822" s="257"/>
      <c r="BFA822" s="257"/>
      <c r="BFB822" s="257"/>
      <c r="BFC822" s="257"/>
      <c r="BFD822" s="257"/>
      <c r="BFE822" s="257"/>
      <c r="BFF822" s="257"/>
      <c r="BFG822" s="257"/>
      <c r="BFH822" s="257"/>
      <c r="BFI822" s="257"/>
      <c r="BFJ822" s="257"/>
      <c r="BFK822" s="257"/>
      <c r="BFL822" s="257"/>
      <c r="BFM822" s="257"/>
      <c r="BFN822" s="257"/>
      <c r="BFO822" s="257"/>
      <c r="BFP822" s="257"/>
      <c r="BFQ822" s="257"/>
      <c r="BFR822" s="257"/>
      <c r="BFS822" s="257"/>
      <c r="BFT822" s="257"/>
      <c r="BFU822" s="257"/>
      <c r="BFV822" s="257"/>
      <c r="BFW822" s="257"/>
      <c r="BFX822" s="257"/>
      <c r="BFY822" s="257"/>
      <c r="BFZ822" s="257"/>
      <c r="BGA822" s="257"/>
      <c r="BGB822" s="257"/>
      <c r="BGC822" s="257"/>
      <c r="BGD822" s="257"/>
      <c r="BGE822" s="257"/>
      <c r="BGF822" s="257"/>
      <c r="BGG822" s="257"/>
      <c r="BGH822" s="257"/>
      <c r="BGI822" s="257"/>
      <c r="BGJ822" s="257"/>
      <c r="BGK822" s="257"/>
      <c r="BGL822" s="257"/>
      <c r="BGM822" s="257"/>
      <c r="BGN822" s="257"/>
      <c r="BGO822" s="257"/>
      <c r="BGP822" s="257"/>
      <c r="BGQ822" s="257"/>
      <c r="BGR822" s="257"/>
      <c r="BGS822" s="257"/>
      <c r="BGT822" s="257"/>
      <c r="BGU822" s="257"/>
      <c r="BGV822" s="257"/>
      <c r="BGW822" s="257"/>
      <c r="BGX822" s="257"/>
      <c r="BGY822" s="257"/>
      <c r="BGZ822" s="257"/>
      <c r="BHA822" s="257"/>
      <c r="BHB822" s="257"/>
      <c r="BHC822" s="257"/>
      <c r="BHD822" s="257"/>
      <c r="BHE822" s="257"/>
      <c r="BHF822" s="257"/>
      <c r="BHG822" s="257"/>
      <c r="BHH822" s="257"/>
      <c r="BHI822" s="257"/>
      <c r="BHJ822" s="257"/>
      <c r="BHK822" s="257"/>
      <c r="BHL822" s="257"/>
      <c r="BHM822" s="257"/>
      <c r="BHN822" s="257"/>
      <c r="BHO822" s="257"/>
      <c r="BHP822" s="257"/>
      <c r="BHQ822" s="257"/>
      <c r="BHR822" s="257"/>
      <c r="BHS822" s="257"/>
      <c r="BHT822" s="257"/>
      <c r="BHU822" s="257"/>
      <c r="BHV822" s="257"/>
      <c r="BHW822" s="257"/>
      <c r="BHX822" s="257"/>
      <c r="BHY822" s="257"/>
      <c r="BHZ822" s="257"/>
      <c r="BIA822" s="257"/>
      <c r="BIB822" s="257"/>
      <c r="BIC822" s="257"/>
      <c r="BID822" s="257"/>
      <c r="BIE822" s="257"/>
      <c r="BIF822" s="257"/>
      <c r="BIG822" s="257"/>
      <c r="BIH822" s="257"/>
      <c r="BII822" s="257"/>
      <c r="BIJ822" s="257"/>
      <c r="BIK822" s="257"/>
      <c r="BIL822" s="257"/>
      <c r="BIM822" s="257"/>
      <c r="BIN822" s="257"/>
      <c r="BIO822" s="257"/>
      <c r="BIP822" s="257"/>
      <c r="BIQ822" s="257"/>
      <c r="BIR822" s="257"/>
      <c r="BIS822" s="257"/>
      <c r="BIT822" s="257"/>
      <c r="BIU822" s="257"/>
      <c r="BIV822" s="257"/>
      <c r="BIW822" s="257"/>
      <c r="BIX822" s="257"/>
      <c r="BIY822" s="257"/>
      <c r="BIZ822" s="257"/>
      <c r="BJA822" s="257"/>
      <c r="BJB822" s="257"/>
      <c r="BJC822" s="257"/>
      <c r="BJD822" s="257"/>
      <c r="BJE822" s="257"/>
      <c r="BJF822" s="257"/>
      <c r="BJG822" s="257"/>
      <c r="BJH822" s="257"/>
      <c r="BJI822" s="257"/>
      <c r="BJJ822" s="257"/>
      <c r="BJK822" s="257"/>
      <c r="BJL822" s="257"/>
      <c r="BJM822" s="257"/>
      <c r="BJN822" s="257"/>
      <c r="BJO822" s="257"/>
      <c r="BJP822" s="257"/>
      <c r="BJQ822" s="257"/>
      <c r="BJR822" s="257"/>
      <c r="BJS822" s="257"/>
      <c r="BJT822" s="257"/>
      <c r="BJU822" s="257"/>
      <c r="BJV822" s="257"/>
      <c r="BJW822" s="257"/>
      <c r="BJX822" s="257"/>
      <c r="BJY822" s="257"/>
      <c r="BJZ822" s="257"/>
      <c r="BKA822" s="257"/>
      <c r="BKB822" s="257"/>
      <c r="BKC822" s="257"/>
      <c r="BKD822" s="257"/>
      <c r="BKE822" s="257"/>
      <c r="BKF822" s="257"/>
      <c r="BKG822" s="257"/>
      <c r="BKH822" s="257"/>
      <c r="BKI822" s="257"/>
      <c r="BKJ822" s="257"/>
      <c r="BKK822" s="257"/>
      <c r="BKL822" s="257"/>
      <c r="BKM822" s="257"/>
      <c r="BKN822" s="257"/>
      <c r="BKO822" s="257"/>
      <c r="BKP822" s="257"/>
      <c r="BKQ822" s="257"/>
      <c r="BKR822" s="257"/>
      <c r="BKS822" s="257"/>
      <c r="BKT822" s="257"/>
      <c r="BKU822" s="257"/>
      <c r="BKV822" s="257"/>
      <c r="BKW822" s="257"/>
      <c r="BKX822" s="257"/>
      <c r="BKY822" s="257"/>
      <c r="BKZ822" s="257"/>
      <c r="BLA822" s="257"/>
      <c r="BLB822" s="257"/>
      <c r="BLC822" s="257"/>
      <c r="BLD822" s="257"/>
      <c r="BLE822" s="257"/>
      <c r="BLF822" s="257"/>
      <c r="BLG822" s="257"/>
      <c r="BLH822" s="257"/>
      <c r="BLI822" s="257"/>
      <c r="BLJ822" s="257"/>
      <c r="BLK822" s="257"/>
      <c r="BLL822" s="257"/>
      <c r="BLM822" s="257"/>
      <c r="BLN822" s="257"/>
      <c r="BLO822" s="257"/>
      <c r="BLP822" s="257"/>
      <c r="BLQ822" s="257"/>
      <c r="BLR822" s="257"/>
      <c r="BLS822" s="257"/>
      <c r="BLT822" s="257"/>
      <c r="BLU822" s="257"/>
      <c r="BLV822" s="257"/>
      <c r="BLW822" s="257"/>
      <c r="BLX822" s="257"/>
      <c r="BLY822" s="257"/>
      <c r="BLZ822" s="257"/>
      <c r="BMA822" s="257"/>
      <c r="BMB822" s="257"/>
      <c r="BMC822" s="257"/>
      <c r="BMD822" s="257"/>
      <c r="BME822" s="257"/>
      <c r="BMF822" s="257"/>
      <c r="BMG822" s="257"/>
      <c r="BMH822" s="257"/>
      <c r="BMI822" s="257"/>
      <c r="BMJ822" s="257"/>
      <c r="BMK822" s="257"/>
      <c r="BML822" s="257"/>
      <c r="BMM822" s="257"/>
      <c r="BMN822" s="257"/>
      <c r="BMO822" s="257"/>
      <c r="BMP822" s="257"/>
      <c r="BMQ822" s="257"/>
      <c r="BMR822" s="257"/>
      <c r="BMS822" s="257"/>
      <c r="BMT822" s="257"/>
      <c r="BMU822" s="257"/>
      <c r="BMV822" s="257"/>
      <c r="BMW822" s="257"/>
      <c r="BMX822" s="257"/>
      <c r="BMY822" s="257"/>
      <c r="BMZ822" s="257"/>
      <c r="BNA822" s="257"/>
      <c r="BNB822" s="257"/>
      <c r="BNC822" s="257"/>
      <c r="BND822" s="257"/>
      <c r="BNE822" s="257"/>
      <c r="BNF822" s="257"/>
      <c r="BNG822" s="257"/>
      <c r="BNH822" s="257"/>
      <c r="BNI822" s="257"/>
      <c r="BNJ822" s="257"/>
      <c r="BNK822" s="257"/>
      <c r="BNL822" s="257"/>
      <c r="BNM822" s="257"/>
      <c r="BNN822" s="257"/>
      <c r="BNO822" s="257"/>
      <c r="BNP822" s="257"/>
      <c r="BNQ822" s="257"/>
      <c r="BNR822" s="257"/>
      <c r="BNS822" s="257"/>
      <c r="BNT822" s="257"/>
      <c r="BNU822" s="257"/>
      <c r="BNV822" s="257"/>
      <c r="BNW822" s="257"/>
      <c r="BNX822" s="257"/>
      <c r="BNY822" s="257"/>
      <c r="BNZ822" s="257"/>
      <c r="BOA822" s="257"/>
      <c r="BOB822" s="257"/>
      <c r="BOC822" s="257"/>
      <c r="BOD822" s="257"/>
      <c r="BOE822" s="257"/>
      <c r="BOF822" s="257"/>
      <c r="BOG822" s="257"/>
      <c r="BOH822" s="257"/>
      <c r="BOI822" s="257"/>
      <c r="BOJ822" s="257"/>
      <c r="BOK822" s="257"/>
      <c r="BOL822" s="257"/>
      <c r="BOM822" s="257"/>
      <c r="BON822" s="257"/>
      <c r="BOO822" s="257"/>
      <c r="BOP822" s="257"/>
      <c r="BOQ822" s="257"/>
      <c r="BOR822" s="257"/>
      <c r="BOS822" s="257"/>
      <c r="BOT822" s="257"/>
      <c r="BOU822" s="257"/>
      <c r="BOV822" s="257"/>
      <c r="BOW822" s="257"/>
      <c r="BOX822" s="257"/>
      <c r="BOY822" s="257"/>
      <c r="BOZ822" s="257"/>
      <c r="BPA822" s="257"/>
      <c r="BPB822" s="257"/>
      <c r="BPC822" s="257"/>
      <c r="BPD822" s="257"/>
      <c r="BPE822" s="257"/>
      <c r="BPF822" s="257"/>
      <c r="BPG822" s="257"/>
      <c r="BPH822" s="257"/>
      <c r="BPI822" s="257"/>
      <c r="BPJ822" s="257"/>
      <c r="BPK822" s="257"/>
      <c r="BPL822" s="257"/>
      <c r="BPM822" s="257"/>
      <c r="BPN822" s="257"/>
      <c r="BPO822" s="257"/>
      <c r="BPP822" s="257"/>
      <c r="BPQ822" s="257"/>
      <c r="BPR822" s="257"/>
      <c r="BPS822" s="257"/>
      <c r="BPT822" s="257"/>
      <c r="BPU822" s="257"/>
      <c r="BPV822" s="257"/>
      <c r="BPW822" s="257"/>
      <c r="BPX822" s="257"/>
      <c r="BPY822" s="257"/>
      <c r="BPZ822" s="257"/>
      <c r="BQA822" s="257"/>
      <c r="BQB822" s="257"/>
      <c r="BQC822" s="257"/>
      <c r="BQD822" s="257"/>
      <c r="BQE822" s="257"/>
      <c r="BQF822" s="257"/>
      <c r="BQG822" s="257"/>
      <c r="BQH822" s="257"/>
      <c r="BQI822" s="257"/>
      <c r="BQJ822" s="257"/>
      <c r="BQK822" s="257"/>
      <c r="BQL822" s="257"/>
      <c r="BQM822" s="257"/>
      <c r="BQN822" s="257"/>
      <c r="BQO822" s="257"/>
      <c r="BQP822" s="257"/>
      <c r="BQQ822" s="257"/>
      <c r="BQR822" s="257"/>
      <c r="BQS822" s="257"/>
      <c r="BQT822" s="257"/>
      <c r="BQU822" s="257"/>
      <c r="BQV822" s="257"/>
      <c r="BQW822" s="257"/>
      <c r="BQX822" s="257"/>
      <c r="BQY822" s="257"/>
      <c r="BQZ822" s="257"/>
      <c r="BRA822" s="257"/>
      <c r="BRB822" s="257"/>
      <c r="BRC822" s="257"/>
      <c r="BRD822" s="257"/>
      <c r="BRE822" s="257"/>
      <c r="BRF822" s="257"/>
      <c r="BRG822" s="257"/>
      <c r="BRH822" s="257"/>
      <c r="BRI822" s="257"/>
      <c r="BRJ822" s="257"/>
      <c r="BRK822" s="257"/>
      <c r="BRL822" s="257"/>
      <c r="BRM822" s="257"/>
      <c r="BRN822" s="257"/>
      <c r="BRO822" s="257"/>
      <c r="BRP822" s="257"/>
      <c r="BRQ822" s="257"/>
      <c r="BRR822" s="257"/>
      <c r="BRS822" s="257"/>
      <c r="BRT822" s="257"/>
      <c r="BRU822" s="257"/>
      <c r="BRV822" s="257"/>
      <c r="BRW822" s="257"/>
      <c r="BRX822" s="257"/>
      <c r="BRY822" s="257"/>
      <c r="BRZ822" s="257"/>
      <c r="BSA822" s="257"/>
      <c r="BSB822" s="257"/>
      <c r="BSC822" s="257"/>
      <c r="BSD822" s="257"/>
      <c r="BSE822" s="257"/>
      <c r="BSF822" s="257"/>
      <c r="BSG822" s="257"/>
      <c r="BSH822" s="257"/>
      <c r="BSI822" s="257"/>
      <c r="BSJ822" s="257"/>
      <c r="BSK822" s="257"/>
      <c r="BSL822" s="257"/>
      <c r="BSM822" s="257"/>
      <c r="BSN822" s="257"/>
      <c r="BSO822" s="257"/>
      <c r="BSP822" s="257"/>
      <c r="BSQ822" s="257"/>
      <c r="BSR822" s="257"/>
      <c r="BSS822" s="257"/>
      <c r="BST822" s="257"/>
      <c r="BSU822" s="257"/>
      <c r="BSV822" s="257"/>
      <c r="BSW822" s="257"/>
      <c r="BSX822" s="257"/>
      <c r="BSY822" s="257"/>
      <c r="BSZ822" s="257"/>
      <c r="BTA822" s="257"/>
      <c r="BTB822" s="257"/>
      <c r="BTC822" s="257"/>
      <c r="BTD822" s="257"/>
      <c r="BTE822" s="257"/>
      <c r="BTF822" s="257"/>
      <c r="BTG822" s="257"/>
      <c r="BTH822" s="257"/>
      <c r="BTI822" s="257"/>
      <c r="BTJ822" s="257"/>
      <c r="BTK822" s="257"/>
      <c r="BTL822" s="257"/>
      <c r="BTM822" s="257"/>
      <c r="BTN822" s="257"/>
      <c r="BTO822" s="257"/>
      <c r="BTP822" s="257"/>
      <c r="BTQ822" s="257"/>
      <c r="BTR822" s="257"/>
      <c r="BTS822" s="257"/>
      <c r="BTT822" s="257"/>
      <c r="BTU822" s="257"/>
      <c r="BTV822" s="257"/>
      <c r="BTW822" s="257"/>
      <c r="BTX822" s="257"/>
      <c r="BTY822" s="257"/>
      <c r="BTZ822" s="257"/>
      <c r="BUA822" s="257"/>
      <c r="BUB822" s="257"/>
      <c r="BUC822" s="257"/>
      <c r="BUD822" s="257"/>
      <c r="BUE822" s="257"/>
      <c r="BUF822" s="257"/>
      <c r="BUG822" s="257"/>
      <c r="BUH822" s="257"/>
      <c r="BUI822" s="257"/>
      <c r="BUJ822" s="257"/>
      <c r="BUK822" s="257"/>
      <c r="BUL822" s="257"/>
      <c r="BUM822" s="257"/>
      <c r="BUN822" s="257"/>
      <c r="BUO822" s="257"/>
      <c r="BUP822" s="257"/>
      <c r="BUQ822" s="257"/>
      <c r="BUR822" s="257"/>
      <c r="BUS822" s="257"/>
      <c r="BUT822" s="257"/>
      <c r="BUU822" s="257"/>
      <c r="BUV822" s="257"/>
      <c r="BUW822" s="257"/>
      <c r="BUX822" s="257"/>
      <c r="BUY822" s="257"/>
      <c r="BUZ822" s="257"/>
      <c r="BVA822" s="257"/>
      <c r="BVB822" s="257"/>
      <c r="BVC822" s="257"/>
      <c r="BVD822" s="257"/>
      <c r="BVE822" s="257"/>
      <c r="BVF822" s="257"/>
      <c r="BVG822" s="257"/>
      <c r="BVH822" s="257"/>
      <c r="BVI822" s="257"/>
      <c r="BVJ822" s="257"/>
      <c r="BVK822" s="257"/>
      <c r="BVL822" s="257"/>
      <c r="BVM822" s="257"/>
      <c r="BVN822" s="257"/>
      <c r="BVO822" s="257"/>
      <c r="BVP822" s="257"/>
      <c r="BVQ822" s="257"/>
      <c r="BVR822" s="257"/>
      <c r="BVS822" s="257"/>
      <c r="BVT822" s="257"/>
      <c r="BVU822" s="257"/>
      <c r="BVV822" s="257"/>
      <c r="BVW822" s="257"/>
      <c r="BVX822" s="257"/>
      <c r="BVY822" s="257"/>
      <c r="BVZ822" s="257"/>
      <c r="BWA822" s="257"/>
      <c r="BWB822" s="257"/>
      <c r="BWC822" s="257"/>
      <c r="BWD822" s="257"/>
      <c r="BWE822" s="257"/>
      <c r="BWF822" s="257"/>
      <c r="BWG822" s="257"/>
      <c r="BWH822" s="257"/>
      <c r="BWI822" s="257"/>
      <c r="BWJ822" s="257"/>
      <c r="BWK822" s="257"/>
      <c r="BWL822" s="257"/>
      <c r="BWM822" s="257"/>
      <c r="BWN822" s="257"/>
      <c r="BWO822" s="257"/>
      <c r="BWP822" s="257"/>
      <c r="BWQ822" s="257"/>
      <c r="BWR822" s="257"/>
      <c r="BWS822" s="257"/>
      <c r="BWT822" s="257"/>
      <c r="BWU822" s="257"/>
      <c r="BWV822" s="257"/>
      <c r="BWW822" s="257"/>
      <c r="BWX822" s="257"/>
      <c r="BWY822" s="257"/>
      <c r="BWZ822" s="257"/>
      <c r="BXA822" s="257"/>
      <c r="BXB822" s="257"/>
      <c r="BXC822" s="257"/>
      <c r="BXD822" s="257"/>
      <c r="BXE822" s="257"/>
      <c r="BXF822" s="257"/>
      <c r="BXG822" s="257"/>
      <c r="BXH822" s="257"/>
      <c r="BXI822" s="257"/>
      <c r="BXJ822" s="257"/>
      <c r="BXK822" s="257"/>
      <c r="BXL822" s="257"/>
      <c r="BXM822" s="257"/>
      <c r="BXN822" s="257"/>
      <c r="BXO822" s="257"/>
      <c r="BXP822" s="257"/>
      <c r="BXQ822" s="257"/>
      <c r="BXR822" s="257"/>
      <c r="BXS822" s="257"/>
      <c r="BXT822" s="257"/>
      <c r="BXU822" s="257"/>
      <c r="BXV822" s="257"/>
      <c r="BXW822" s="257"/>
      <c r="BXX822" s="257"/>
      <c r="BXY822" s="257"/>
      <c r="BXZ822" s="257"/>
      <c r="BYA822" s="257"/>
      <c r="BYB822" s="257"/>
      <c r="BYC822" s="257"/>
      <c r="BYD822" s="257"/>
      <c r="BYE822" s="257"/>
      <c r="BYF822" s="257"/>
      <c r="BYG822" s="257"/>
      <c r="BYH822" s="257"/>
      <c r="BYI822" s="257"/>
      <c r="BYJ822" s="257"/>
      <c r="BYK822" s="257"/>
      <c r="BYL822" s="257"/>
      <c r="BYM822" s="257"/>
      <c r="BYN822" s="257"/>
      <c r="BYO822" s="257"/>
      <c r="BYP822" s="257"/>
      <c r="BYQ822" s="257"/>
      <c r="BYR822" s="257"/>
      <c r="BYS822" s="257"/>
      <c r="BYT822" s="257"/>
      <c r="BYU822" s="257"/>
      <c r="BYV822" s="257"/>
      <c r="BYW822" s="257"/>
      <c r="BYX822" s="257"/>
      <c r="BYY822" s="257"/>
      <c r="BYZ822" s="257"/>
      <c r="BZA822" s="257"/>
      <c r="BZB822" s="257"/>
      <c r="BZC822" s="257"/>
      <c r="BZD822" s="257"/>
      <c r="BZE822" s="257"/>
      <c r="BZF822" s="257"/>
      <c r="BZG822" s="257"/>
      <c r="BZH822" s="257"/>
      <c r="BZI822" s="257"/>
      <c r="BZJ822" s="257"/>
      <c r="BZK822" s="257"/>
      <c r="BZL822" s="257"/>
      <c r="BZM822" s="257"/>
      <c r="BZN822" s="257"/>
      <c r="BZO822" s="257"/>
      <c r="BZP822" s="257"/>
      <c r="BZQ822" s="257"/>
      <c r="BZR822" s="257"/>
      <c r="BZS822" s="257"/>
      <c r="BZT822" s="257"/>
      <c r="BZU822" s="257"/>
      <c r="BZV822" s="257"/>
      <c r="BZW822" s="257"/>
      <c r="BZX822" s="257"/>
      <c r="BZY822" s="257"/>
      <c r="BZZ822" s="257"/>
      <c r="CAA822" s="257"/>
      <c r="CAB822" s="257"/>
      <c r="CAC822" s="257"/>
      <c r="CAD822" s="257"/>
      <c r="CAE822" s="257"/>
      <c r="CAF822" s="257"/>
      <c r="CAG822" s="257"/>
      <c r="CAH822" s="257"/>
      <c r="CAI822" s="257"/>
      <c r="CAJ822" s="257"/>
      <c r="CAK822" s="257"/>
      <c r="CAL822" s="257"/>
      <c r="CAM822" s="257"/>
      <c r="CAN822" s="257"/>
      <c r="CAO822" s="257"/>
      <c r="CAP822" s="257"/>
      <c r="CAQ822" s="257"/>
      <c r="CAR822" s="257"/>
      <c r="CAS822" s="257"/>
      <c r="CAT822" s="257"/>
      <c r="CAU822" s="257"/>
      <c r="CAV822" s="257"/>
      <c r="CAW822" s="257"/>
      <c r="CAX822" s="257"/>
      <c r="CAY822" s="257"/>
      <c r="CAZ822" s="257"/>
      <c r="CBA822" s="257"/>
      <c r="CBB822" s="257"/>
      <c r="CBC822" s="257"/>
      <c r="CBD822" s="257"/>
      <c r="CBE822" s="257"/>
      <c r="CBF822" s="257"/>
      <c r="CBG822" s="257"/>
      <c r="CBH822" s="257"/>
      <c r="CBI822" s="257"/>
      <c r="CBJ822" s="257"/>
      <c r="CBK822" s="257"/>
      <c r="CBL822" s="257"/>
      <c r="CBM822" s="257"/>
      <c r="CBN822" s="257"/>
      <c r="CBO822" s="257"/>
      <c r="CBP822" s="257"/>
      <c r="CBQ822" s="257"/>
      <c r="CBR822" s="257"/>
      <c r="CBS822" s="257"/>
      <c r="CBT822" s="257"/>
      <c r="CBU822" s="257"/>
      <c r="CBV822" s="257"/>
      <c r="CBW822" s="257"/>
      <c r="CBX822" s="257"/>
      <c r="CBY822" s="257"/>
      <c r="CBZ822" s="257"/>
      <c r="CCA822" s="257"/>
      <c r="CCB822" s="257"/>
      <c r="CCC822" s="257"/>
      <c r="CCD822" s="257"/>
      <c r="CCE822" s="257"/>
      <c r="CCF822" s="257"/>
      <c r="CCG822" s="257"/>
      <c r="CCH822" s="257"/>
      <c r="CCI822" s="257"/>
      <c r="CCJ822" s="257"/>
      <c r="CCK822" s="257"/>
      <c r="CCL822" s="257"/>
      <c r="CCM822" s="257"/>
      <c r="CCN822" s="257"/>
      <c r="CCO822" s="257"/>
      <c r="CCP822" s="257"/>
      <c r="CCQ822" s="257"/>
      <c r="CCR822" s="257"/>
      <c r="CCS822" s="257"/>
      <c r="CCT822" s="257"/>
      <c r="CCU822" s="257"/>
      <c r="CCV822" s="257"/>
      <c r="CCW822" s="257"/>
      <c r="CCX822" s="257"/>
      <c r="CCY822" s="257"/>
      <c r="CCZ822" s="257"/>
      <c r="CDA822" s="257"/>
      <c r="CDB822" s="257"/>
      <c r="CDC822" s="257"/>
      <c r="CDD822" s="257"/>
      <c r="CDE822" s="257"/>
      <c r="CDF822" s="257"/>
      <c r="CDG822" s="257"/>
      <c r="CDH822" s="257"/>
      <c r="CDI822" s="257"/>
      <c r="CDJ822" s="257"/>
      <c r="CDK822" s="257"/>
      <c r="CDL822" s="257"/>
      <c r="CDM822" s="257"/>
      <c r="CDN822" s="257"/>
      <c r="CDO822" s="257"/>
      <c r="CDP822" s="257"/>
      <c r="CDQ822" s="257"/>
      <c r="CDR822" s="257"/>
      <c r="CDS822" s="257"/>
      <c r="CDT822" s="257"/>
      <c r="CDU822" s="257"/>
      <c r="CDV822" s="257"/>
      <c r="CDW822" s="257"/>
      <c r="CDX822" s="257"/>
      <c r="CDY822" s="257"/>
      <c r="CDZ822" s="257"/>
      <c r="CEA822" s="257"/>
      <c r="CEB822" s="257"/>
      <c r="CEC822" s="257"/>
      <c r="CED822" s="257"/>
      <c r="CEE822" s="257"/>
      <c r="CEF822" s="257"/>
      <c r="CEG822" s="257"/>
      <c r="CEH822" s="257"/>
      <c r="CEI822" s="257"/>
      <c r="CEJ822" s="257"/>
      <c r="CEK822" s="257"/>
      <c r="CEL822" s="257"/>
      <c r="CEM822" s="257"/>
      <c r="CEN822" s="257"/>
      <c r="CEO822" s="257"/>
      <c r="CEP822" s="257"/>
      <c r="CEQ822" s="257"/>
      <c r="CER822" s="257"/>
      <c r="CES822" s="257"/>
      <c r="CET822" s="257"/>
      <c r="CEU822" s="257"/>
      <c r="CEV822" s="257"/>
      <c r="CEW822" s="257"/>
      <c r="CEX822" s="257"/>
      <c r="CEY822" s="257"/>
      <c r="CEZ822" s="257"/>
      <c r="CFA822" s="257"/>
      <c r="CFB822" s="257"/>
      <c r="CFC822" s="257"/>
      <c r="CFD822" s="257"/>
      <c r="CFE822" s="257"/>
      <c r="CFF822" s="257"/>
      <c r="CFG822" s="257"/>
      <c r="CFH822" s="257"/>
      <c r="CFI822" s="257"/>
      <c r="CFJ822" s="257"/>
      <c r="CFK822" s="257"/>
      <c r="CFL822" s="257"/>
      <c r="CFM822" s="257"/>
      <c r="CFN822" s="257"/>
      <c r="CFO822" s="257"/>
      <c r="CFP822" s="257"/>
      <c r="CFQ822" s="257"/>
      <c r="CFR822" s="257"/>
      <c r="CFS822" s="257"/>
      <c r="CFT822" s="257"/>
      <c r="CFU822" s="257"/>
      <c r="CFV822" s="257"/>
      <c r="CFW822" s="257"/>
      <c r="CFX822" s="257"/>
      <c r="CFY822" s="257"/>
      <c r="CFZ822" s="257"/>
      <c r="CGA822" s="257"/>
      <c r="CGB822" s="257"/>
      <c r="CGC822" s="257"/>
      <c r="CGD822" s="257"/>
      <c r="CGE822" s="257"/>
      <c r="CGF822" s="257"/>
      <c r="CGG822" s="257"/>
      <c r="CGH822" s="257"/>
      <c r="CGI822" s="257"/>
      <c r="CGJ822" s="257"/>
      <c r="CGK822" s="257"/>
      <c r="CGL822" s="257"/>
      <c r="CGM822" s="257"/>
      <c r="CGN822" s="257"/>
      <c r="CGO822" s="257"/>
      <c r="CGP822" s="257"/>
      <c r="CGQ822" s="257"/>
      <c r="CGR822" s="257"/>
      <c r="CGS822" s="257"/>
      <c r="CGT822" s="257"/>
      <c r="CGU822" s="257"/>
      <c r="CGV822" s="257"/>
      <c r="CGW822" s="257"/>
      <c r="CGX822" s="257"/>
      <c r="CGY822" s="257"/>
      <c r="CGZ822" s="257"/>
      <c r="CHA822" s="257"/>
      <c r="CHB822" s="257"/>
      <c r="CHC822" s="257"/>
      <c r="CHD822" s="257"/>
      <c r="CHE822" s="257"/>
      <c r="CHF822" s="257"/>
      <c r="CHG822" s="257"/>
      <c r="CHH822" s="257"/>
      <c r="CHI822" s="257"/>
      <c r="CHJ822" s="257"/>
      <c r="CHK822" s="257"/>
      <c r="CHL822" s="257"/>
      <c r="CHM822" s="257"/>
      <c r="CHN822" s="257"/>
      <c r="CHO822" s="257"/>
      <c r="CHP822" s="257"/>
      <c r="CHQ822" s="257"/>
      <c r="CHR822" s="257"/>
      <c r="CHS822" s="257"/>
      <c r="CHT822" s="257"/>
      <c r="CHU822" s="257"/>
      <c r="CHV822" s="257"/>
      <c r="CHW822" s="257"/>
      <c r="CHX822" s="257"/>
      <c r="CHY822" s="257"/>
      <c r="CHZ822" s="257"/>
      <c r="CIA822" s="257"/>
      <c r="CIB822" s="257"/>
      <c r="CIC822" s="257"/>
      <c r="CID822" s="257"/>
      <c r="CIE822" s="257"/>
      <c r="CIF822" s="257"/>
      <c r="CIG822" s="257"/>
      <c r="CIH822" s="257"/>
      <c r="CII822" s="257"/>
      <c r="CIJ822" s="257"/>
      <c r="CIK822" s="257"/>
      <c r="CIL822" s="257"/>
      <c r="CIM822" s="257"/>
      <c r="CIN822" s="257"/>
      <c r="CIO822" s="257"/>
      <c r="CIP822" s="257"/>
      <c r="CIQ822" s="257"/>
      <c r="CIR822" s="257"/>
      <c r="CIS822" s="257"/>
      <c r="CIT822" s="257"/>
      <c r="CIU822" s="257"/>
      <c r="CIV822" s="257"/>
      <c r="CIW822" s="257"/>
      <c r="CIX822" s="257"/>
      <c r="CIY822" s="257"/>
      <c r="CIZ822" s="257"/>
      <c r="CJA822" s="257"/>
      <c r="CJB822" s="257"/>
      <c r="CJC822" s="257"/>
      <c r="CJD822" s="257"/>
      <c r="CJE822" s="257"/>
      <c r="CJF822" s="257"/>
      <c r="CJG822" s="257"/>
      <c r="CJH822" s="257"/>
      <c r="CJI822" s="257"/>
      <c r="CJJ822" s="257"/>
      <c r="CJK822" s="257"/>
      <c r="CJL822" s="257"/>
      <c r="CJM822" s="257"/>
      <c r="CJN822" s="257"/>
      <c r="CJO822" s="257"/>
      <c r="CJP822" s="257"/>
      <c r="CJQ822" s="257"/>
      <c r="CJR822" s="257"/>
      <c r="CJS822" s="257"/>
      <c r="CJT822" s="257"/>
      <c r="CJU822" s="257"/>
      <c r="CJV822" s="257"/>
      <c r="CJW822" s="257"/>
      <c r="CJX822" s="257"/>
      <c r="CJY822" s="257"/>
      <c r="CJZ822" s="257"/>
      <c r="CKA822" s="257"/>
      <c r="CKB822" s="257"/>
      <c r="CKC822" s="257"/>
      <c r="CKD822" s="257"/>
      <c r="CKE822" s="257"/>
      <c r="CKF822" s="257"/>
      <c r="CKG822" s="257"/>
      <c r="CKH822" s="257"/>
      <c r="CKI822" s="257"/>
      <c r="CKJ822" s="257"/>
      <c r="CKK822" s="257"/>
      <c r="CKL822" s="257"/>
      <c r="CKM822" s="257"/>
      <c r="CKN822" s="257"/>
      <c r="CKO822" s="257"/>
      <c r="CKP822" s="257"/>
      <c r="CKQ822" s="257"/>
      <c r="CKR822" s="257"/>
      <c r="CKS822" s="257"/>
      <c r="CKT822" s="257"/>
      <c r="CKU822" s="257"/>
      <c r="CKV822" s="257"/>
      <c r="CKW822" s="257"/>
      <c r="CKX822" s="257"/>
      <c r="CKY822" s="257"/>
      <c r="CKZ822" s="257"/>
      <c r="CLA822" s="257"/>
      <c r="CLB822" s="257"/>
      <c r="CLC822" s="257"/>
      <c r="CLD822" s="257"/>
      <c r="CLE822" s="257"/>
      <c r="CLF822" s="257"/>
      <c r="CLG822" s="257"/>
      <c r="CLH822" s="257"/>
      <c r="CLI822" s="257"/>
      <c r="CLJ822" s="257"/>
      <c r="CLK822" s="257"/>
      <c r="CLL822" s="257"/>
      <c r="CLM822" s="257"/>
      <c r="CLN822" s="257"/>
      <c r="CLO822" s="257"/>
      <c r="CLP822" s="257"/>
      <c r="CLQ822" s="257"/>
      <c r="CLR822" s="257"/>
      <c r="CLS822" s="257"/>
      <c r="CLT822" s="257"/>
      <c r="CLU822" s="257"/>
      <c r="CLV822" s="257"/>
      <c r="CLW822" s="257"/>
      <c r="CLX822" s="257"/>
      <c r="CLY822" s="257"/>
      <c r="CLZ822" s="257"/>
      <c r="CMA822" s="257"/>
      <c r="CMB822" s="257"/>
      <c r="CMC822" s="257"/>
      <c r="CMD822" s="257"/>
      <c r="CME822" s="257"/>
      <c r="CMF822" s="257"/>
      <c r="CMG822" s="257"/>
      <c r="CMH822" s="257"/>
      <c r="CMI822" s="257"/>
      <c r="CMJ822" s="257"/>
      <c r="CMK822" s="257"/>
      <c r="CML822" s="257"/>
      <c r="CMM822" s="257"/>
      <c r="CMN822" s="257"/>
      <c r="CMO822" s="257"/>
      <c r="CMP822" s="257"/>
      <c r="CMQ822" s="257"/>
      <c r="CMR822" s="257"/>
      <c r="CMS822" s="257"/>
      <c r="CMT822" s="257"/>
      <c r="CMU822" s="257"/>
      <c r="CMV822" s="257"/>
      <c r="CMW822" s="257"/>
      <c r="CMX822" s="257"/>
      <c r="CMY822" s="257"/>
      <c r="CMZ822" s="257"/>
      <c r="CNA822" s="257"/>
      <c r="CNB822" s="257"/>
      <c r="CNC822" s="257"/>
      <c r="CND822" s="257"/>
      <c r="CNE822" s="257"/>
      <c r="CNF822" s="257"/>
      <c r="CNG822" s="257"/>
      <c r="CNH822" s="257"/>
      <c r="CNI822" s="257"/>
      <c r="CNJ822" s="257"/>
      <c r="CNK822" s="257"/>
      <c r="CNL822" s="257"/>
      <c r="CNM822" s="257"/>
      <c r="CNN822" s="257"/>
      <c r="CNO822" s="257"/>
      <c r="CNP822" s="257"/>
      <c r="CNQ822" s="257"/>
      <c r="CNR822" s="257"/>
      <c r="CNS822" s="257"/>
      <c r="CNT822" s="257"/>
      <c r="CNU822" s="257"/>
      <c r="CNV822" s="257"/>
      <c r="CNW822" s="257"/>
      <c r="CNX822" s="257"/>
      <c r="CNY822" s="257"/>
      <c r="CNZ822" s="257"/>
      <c r="COA822" s="257"/>
      <c r="COB822" s="257"/>
      <c r="COC822" s="257"/>
      <c r="COD822" s="257"/>
      <c r="COE822" s="257"/>
      <c r="COF822" s="257"/>
      <c r="COG822" s="257"/>
      <c r="COH822" s="257"/>
      <c r="COI822" s="257"/>
      <c r="COJ822" s="257"/>
      <c r="COK822" s="257"/>
      <c r="COL822" s="257"/>
      <c r="COM822" s="257"/>
      <c r="CON822" s="257"/>
      <c r="COO822" s="257"/>
      <c r="COP822" s="257"/>
      <c r="COQ822" s="257"/>
      <c r="COR822" s="257"/>
      <c r="COS822" s="257"/>
      <c r="COT822" s="257"/>
      <c r="COU822" s="257"/>
      <c r="COV822" s="257"/>
      <c r="COW822" s="257"/>
      <c r="COX822" s="257"/>
      <c r="COY822" s="257"/>
      <c r="COZ822" s="257"/>
      <c r="CPA822" s="257"/>
      <c r="CPB822" s="257"/>
      <c r="CPC822" s="257"/>
      <c r="CPD822" s="257"/>
      <c r="CPE822" s="257"/>
      <c r="CPF822" s="257"/>
      <c r="CPG822" s="257"/>
      <c r="CPH822" s="257"/>
      <c r="CPI822" s="257"/>
      <c r="CPJ822" s="257"/>
      <c r="CPK822" s="257"/>
      <c r="CPL822" s="257"/>
      <c r="CPM822" s="257"/>
      <c r="CPN822" s="257"/>
      <c r="CPO822" s="257"/>
      <c r="CPP822" s="257"/>
      <c r="CPQ822" s="257"/>
      <c r="CPR822" s="257"/>
      <c r="CPS822" s="257"/>
      <c r="CPT822" s="257"/>
      <c r="CPU822" s="257"/>
      <c r="CPV822" s="257"/>
      <c r="CPW822" s="257"/>
      <c r="CPX822" s="257"/>
      <c r="CPY822" s="257"/>
      <c r="CPZ822" s="257"/>
      <c r="CQA822" s="257"/>
      <c r="CQB822" s="257"/>
      <c r="CQC822" s="257"/>
      <c r="CQD822" s="257"/>
      <c r="CQE822" s="257"/>
      <c r="CQF822" s="257"/>
      <c r="CQG822" s="257"/>
      <c r="CQH822" s="257"/>
      <c r="CQI822" s="257"/>
      <c r="CQJ822" s="257"/>
      <c r="CQK822" s="257"/>
      <c r="CQL822" s="257"/>
      <c r="CQM822" s="257"/>
      <c r="CQN822" s="257"/>
      <c r="CQO822" s="257"/>
      <c r="CQP822" s="257"/>
      <c r="CQQ822" s="257"/>
      <c r="CQR822" s="257"/>
      <c r="CQS822" s="257"/>
      <c r="CQT822" s="257"/>
      <c r="CQU822" s="257"/>
      <c r="CQV822" s="257"/>
      <c r="CQW822" s="257"/>
      <c r="CQX822" s="257"/>
      <c r="CQY822" s="257"/>
      <c r="CQZ822" s="257"/>
      <c r="CRA822" s="257"/>
      <c r="CRB822" s="257"/>
      <c r="CRC822" s="257"/>
      <c r="CRD822" s="257"/>
      <c r="CRE822" s="257"/>
      <c r="CRF822" s="257"/>
      <c r="CRG822" s="257"/>
      <c r="CRH822" s="257"/>
      <c r="CRI822" s="257"/>
      <c r="CRJ822" s="257"/>
      <c r="CRK822" s="257"/>
      <c r="CRL822" s="257"/>
      <c r="CRM822" s="257"/>
      <c r="CRN822" s="257"/>
      <c r="CRO822" s="257"/>
      <c r="CRP822" s="257"/>
      <c r="CRQ822" s="257"/>
      <c r="CRR822" s="257"/>
      <c r="CRS822" s="257"/>
      <c r="CRT822" s="257"/>
      <c r="CRU822" s="257"/>
      <c r="CRV822" s="257"/>
      <c r="CRW822" s="257"/>
      <c r="CRX822" s="257"/>
      <c r="CRY822" s="257"/>
      <c r="CRZ822" s="257"/>
      <c r="CSA822" s="257"/>
      <c r="CSB822" s="257"/>
      <c r="CSC822" s="257"/>
      <c r="CSD822" s="257"/>
      <c r="CSE822" s="257"/>
      <c r="CSF822" s="257"/>
      <c r="CSG822" s="257"/>
      <c r="CSH822" s="257"/>
      <c r="CSI822" s="257"/>
      <c r="CSJ822" s="257"/>
      <c r="CSK822" s="257"/>
      <c r="CSL822" s="257"/>
      <c r="CSM822" s="257"/>
      <c r="CSN822" s="257"/>
      <c r="CSO822" s="257"/>
      <c r="CSP822" s="257"/>
      <c r="CSQ822" s="257"/>
      <c r="CSR822" s="257"/>
      <c r="CSS822" s="257"/>
      <c r="CST822" s="257"/>
      <c r="CSU822" s="257"/>
      <c r="CSV822" s="257"/>
      <c r="CSW822" s="257"/>
      <c r="CSX822" s="257"/>
      <c r="CSY822" s="257"/>
      <c r="CSZ822" s="257"/>
      <c r="CTA822" s="257"/>
      <c r="CTB822" s="257"/>
      <c r="CTC822" s="257"/>
      <c r="CTD822" s="257"/>
      <c r="CTE822" s="257"/>
      <c r="CTF822" s="257"/>
      <c r="CTG822" s="257"/>
      <c r="CTH822" s="257"/>
      <c r="CTI822" s="257"/>
      <c r="CTJ822" s="257"/>
      <c r="CTK822" s="257"/>
      <c r="CTL822" s="257"/>
      <c r="CTM822" s="257"/>
      <c r="CTN822" s="257"/>
      <c r="CTO822" s="257"/>
      <c r="CTP822" s="257"/>
      <c r="CTQ822" s="257"/>
      <c r="CTR822" s="257"/>
      <c r="CTS822" s="257"/>
      <c r="CTT822" s="257"/>
      <c r="CTU822" s="257"/>
      <c r="CTV822" s="257"/>
      <c r="CTW822" s="257"/>
      <c r="CTX822" s="257"/>
      <c r="CTY822" s="257"/>
      <c r="CTZ822" s="257"/>
      <c r="CUA822" s="257"/>
      <c r="CUB822" s="257"/>
      <c r="CUC822" s="257"/>
      <c r="CUD822" s="257"/>
      <c r="CUE822" s="257"/>
      <c r="CUF822" s="257"/>
      <c r="CUG822" s="257"/>
      <c r="CUH822" s="257"/>
      <c r="CUI822" s="257"/>
      <c r="CUJ822" s="257"/>
      <c r="CUK822" s="257"/>
      <c r="CUL822" s="257"/>
      <c r="CUM822" s="257"/>
      <c r="CUN822" s="257"/>
      <c r="CUO822" s="257"/>
      <c r="CUP822" s="257"/>
      <c r="CUQ822" s="257"/>
      <c r="CUR822" s="257"/>
      <c r="CUS822" s="257"/>
      <c r="CUT822" s="257"/>
      <c r="CUU822" s="257"/>
      <c r="CUV822" s="257"/>
      <c r="CUW822" s="257"/>
      <c r="CUX822" s="257"/>
      <c r="CUY822" s="257"/>
      <c r="CUZ822" s="257"/>
      <c r="CVA822" s="257"/>
      <c r="CVB822" s="257"/>
      <c r="CVC822" s="257"/>
      <c r="CVD822" s="257"/>
      <c r="CVE822" s="257"/>
      <c r="CVF822" s="257"/>
      <c r="CVG822" s="257"/>
      <c r="CVH822" s="257"/>
      <c r="CVI822" s="257"/>
      <c r="CVJ822" s="257"/>
      <c r="CVK822" s="257"/>
      <c r="CVL822" s="257"/>
      <c r="CVM822" s="257"/>
      <c r="CVN822" s="257"/>
      <c r="CVO822" s="257"/>
      <c r="CVP822" s="257"/>
      <c r="CVQ822" s="257"/>
      <c r="CVR822" s="257"/>
      <c r="CVS822" s="257"/>
      <c r="CVT822" s="257"/>
      <c r="CVU822" s="257"/>
      <c r="CVV822" s="257"/>
      <c r="CVW822" s="257"/>
      <c r="CVX822" s="257"/>
      <c r="CVY822" s="257"/>
      <c r="CVZ822" s="257"/>
      <c r="CWA822" s="257"/>
      <c r="CWB822" s="257"/>
      <c r="CWC822" s="257"/>
      <c r="CWD822" s="257"/>
      <c r="CWE822" s="257"/>
      <c r="CWF822" s="257"/>
      <c r="CWG822" s="257"/>
      <c r="CWH822" s="257"/>
      <c r="CWI822" s="257"/>
      <c r="CWJ822" s="257"/>
      <c r="CWK822" s="257"/>
      <c r="CWL822" s="257"/>
      <c r="CWM822" s="257"/>
      <c r="CWN822" s="257"/>
      <c r="CWO822" s="257"/>
      <c r="CWP822" s="257"/>
      <c r="CWQ822" s="257"/>
      <c r="CWR822" s="257"/>
      <c r="CWS822" s="257"/>
      <c r="CWT822" s="257"/>
      <c r="CWU822" s="257"/>
      <c r="CWV822" s="257"/>
      <c r="CWW822" s="257"/>
      <c r="CWX822" s="257"/>
      <c r="CWY822" s="257"/>
      <c r="CWZ822" s="257"/>
      <c r="CXA822" s="257"/>
      <c r="CXB822" s="257"/>
      <c r="CXC822" s="257"/>
      <c r="CXD822" s="257"/>
      <c r="CXE822" s="257"/>
      <c r="CXF822" s="257"/>
      <c r="CXG822" s="257"/>
      <c r="CXH822" s="257"/>
      <c r="CXI822" s="257"/>
      <c r="CXJ822" s="257"/>
      <c r="CXK822" s="257"/>
      <c r="CXL822" s="257"/>
      <c r="CXM822" s="257"/>
      <c r="CXN822" s="257"/>
      <c r="CXO822" s="257"/>
      <c r="CXP822" s="257"/>
      <c r="CXQ822" s="257"/>
      <c r="CXR822" s="257"/>
      <c r="CXS822" s="257"/>
      <c r="CXT822" s="257"/>
      <c r="CXU822" s="257"/>
      <c r="CXV822" s="257"/>
      <c r="CXW822" s="257"/>
      <c r="CXX822" s="257"/>
      <c r="CXY822" s="257"/>
      <c r="CXZ822" s="257"/>
      <c r="CYA822" s="257"/>
      <c r="CYB822" s="257"/>
      <c r="CYC822" s="257"/>
      <c r="CYD822" s="257"/>
      <c r="CYE822" s="257"/>
      <c r="CYF822" s="257"/>
      <c r="CYG822" s="257"/>
      <c r="CYH822" s="257"/>
      <c r="CYI822" s="257"/>
      <c r="CYJ822" s="257"/>
      <c r="CYK822" s="257"/>
      <c r="CYL822" s="257"/>
      <c r="CYM822" s="257"/>
      <c r="CYN822" s="257"/>
      <c r="CYO822" s="257"/>
      <c r="CYP822" s="257"/>
      <c r="CYQ822" s="257"/>
      <c r="CYR822" s="257"/>
      <c r="CYS822" s="257"/>
      <c r="CYT822" s="257"/>
      <c r="CYU822" s="257"/>
      <c r="CYV822" s="257"/>
      <c r="CYW822" s="257"/>
      <c r="CYX822" s="257"/>
      <c r="CYY822" s="257"/>
      <c r="CYZ822" s="257"/>
      <c r="CZA822" s="257"/>
      <c r="CZB822" s="257"/>
      <c r="CZC822" s="257"/>
      <c r="CZD822" s="257"/>
      <c r="CZE822" s="257"/>
      <c r="CZF822" s="257"/>
      <c r="CZG822" s="257"/>
      <c r="CZH822" s="257"/>
      <c r="CZI822" s="257"/>
      <c r="CZJ822" s="257"/>
      <c r="CZK822" s="257"/>
      <c r="CZL822" s="257"/>
      <c r="CZM822" s="257"/>
      <c r="CZN822" s="257"/>
      <c r="CZO822" s="257"/>
      <c r="CZP822" s="257"/>
      <c r="CZQ822" s="257"/>
      <c r="CZR822" s="257"/>
      <c r="CZS822" s="257"/>
      <c r="CZT822" s="257"/>
      <c r="CZU822" s="257"/>
      <c r="CZV822" s="257"/>
      <c r="CZW822" s="257"/>
      <c r="CZX822" s="257"/>
      <c r="CZY822" s="257"/>
      <c r="CZZ822" s="257"/>
      <c r="DAA822" s="257"/>
      <c r="DAB822" s="257"/>
      <c r="DAC822" s="257"/>
      <c r="DAD822" s="257"/>
      <c r="DAE822" s="257"/>
      <c r="DAF822" s="257"/>
      <c r="DAG822" s="257"/>
      <c r="DAH822" s="257"/>
      <c r="DAI822" s="257"/>
      <c r="DAJ822" s="257"/>
      <c r="DAK822" s="257"/>
      <c r="DAL822" s="257"/>
      <c r="DAM822" s="257"/>
      <c r="DAN822" s="257"/>
      <c r="DAO822" s="257"/>
      <c r="DAP822" s="257"/>
      <c r="DAQ822" s="257"/>
      <c r="DAR822" s="257"/>
      <c r="DAS822" s="257"/>
      <c r="DAT822" s="257"/>
      <c r="DAU822" s="257"/>
      <c r="DAV822" s="257"/>
      <c r="DAW822" s="257"/>
      <c r="DAX822" s="257"/>
      <c r="DAY822" s="257"/>
      <c r="DAZ822" s="257"/>
      <c r="DBA822" s="257"/>
      <c r="DBB822" s="257"/>
      <c r="DBC822" s="257"/>
      <c r="DBD822" s="257"/>
      <c r="DBE822" s="257"/>
      <c r="DBF822" s="257"/>
      <c r="DBG822" s="257"/>
      <c r="DBH822" s="257"/>
      <c r="DBI822" s="257"/>
      <c r="DBJ822" s="257"/>
      <c r="DBK822" s="257"/>
      <c r="DBL822" s="257"/>
      <c r="DBM822" s="257"/>
      <c r="DBN822" s="257"/>
      <c r="DBO822" s="257"/>
      <c r="DBP822" s="257"/>
      <c r="DBQ822" s="257"/>
      <c r="DBR822" s="257"/>
      <c r="DBS822" s="257"/>
      <c r="DBT822" s="257"/>
      <c r="DBU822" s="257"/>
      <c r="DBV822" s="257"/>
      <c r="DBW822" s="257"/>
      <c r="DBX822" s="257"/>
      <c r="DBY822" s="257"/>
      <c r="DBZ822" s="257"/>
      <c r="DCA822" s="257"/>
      <c r="DCB822" s="257"/>
      <c r="DCC822" s="257"/>
      <c r="DCD822" s="257"/>
      <c r="DCE822" s="257"/>
      <c r="DCF822" s="257"/>
      <c r="DCG822" s="257"/>
      <c r="DCH822" s="257"/>
      <c r="DCI822" s="257"/>
      <c r="DCJ822" s="257"/>
      <c r="DCK822" s="257"/>
      <c r="DCL822" s="257"/>
      <c r="DCM822" s="257"/>
      <c r="DCN822" s="257"/>
      <c r="DCO822" s="257"/>
      <c r="DCP822" s="257"/>
      <c r="DCQ822" s="257"/>
      <c r="DCR822" s="257"/>
      <c r="DCS822" s="257"/>
      <c r="DCT822" s="257"/>
      <c r="DCU822" s="257"/>
      <c r="DCV822" s="257"/>
      <c r="DCW822" s="257"/>
      <c r="DCX822" s="257"/>
      <c r="DCY822" s="257"/>
      <c r="DCZ822" s="257"/>
      <c r="DDA822" s="257"/>
      <c r="DDB822" s="257"/>
      <c r="DDC822" s="257"/>
      <c r="DDD822" s="257"/>
      <c r="DDE822" s="257"/>
      <c r="DDF822" s="257"/>
      <c r="DDG822" s="257"/>
      <c r="DDH822" s="257"/>
      <c r="DDI822" s="257"/>
      <c r="DDJ822" s="257"/>
      <c r="DDK822" s="257"/>
      <c r="DDL822" s="257"/>
      <c r="DDM822" s="257"/>
      <c r="DDN822" s="257"/>
      <c r="DDO822" s="257"/>
      <c r="DDP822" s="257"/>
      <c r="DDQ822" s="257"/>
      <c r="DDR822" s="257"/>
      <c r="DDS822" s="257"/>
      <c r="DDT822" s="257"/>
      <c r="DDU822" s="257"/>
      <c r="DDV822" s="257"/>
      <c r="DDW822" s="257"/>
      <c r="DDX822" s="257"/>
      <c r="DDY822" s="257"/>
      <c r="DDZ822" s="257"/>
      <c r="DEA822" s="257"/>
      <c r="DEB822" s="257"/>
      <c r="DEC822" s="257"/>
      <c r="DED822" s="257"/>
      <c r="DEE822" s="257"/>
      <c r="DEF822" s="257"/>
      <c r="DEG822" s="257"/>
      <c r="DEH822" s="257"/>
      <c r="DEI822" s="257"/>
      <c r="DEJ822" s="257"/>
      <c r="DEK822" s="257"/>
      <c r="DEL822" s="257"/>
      <c r="DEM822" s="257"/>
      <c r="DEN822" s="257"/>
      <c r="DEO822" s="257"/>
      <c r="DEP822" s="257"/>
      <c r="DEQ822" s="257"/>
      <c r="DER822" s="257"/>
      <c r="DES822" s="257"/>
      <c r="DET822" s="257"/>
      <c r="DEU822" s="257"/>
      <c r="DEV822" s="257"/>
      <c r="DEW822" s="257"/>
      <c r="DEX822" s="257"/>
      <c r="DEY822" s="257"/>
      <c r="DEZ822" s="257"/>
      <c r="DFA822" s="257"/>
      <c r="DFB822" s="257"/>
      <c r="DFC822" s="257"/>
      <c r="DFD822" s="257"/>
      <c r="DFE822" s="257"/>
      <c r="DFF822" s="257"/>
      <c r="DFG822" s="257"/>
      <c r="DFH822" s="257"/>
      <c r="DFI822" s="257"/>
      <c r="DFJ822" s="257"/>
      <c r="DFK822" s="257"/>
      <c r="DFL822" s="257"/>
      <c r="DFM822" s="257"/>
      <c r="DFN822" s="257"/>
      <c r="DFO822" s="257"/>
      <c r="DFP822" s="257"/>
      <c r="DFQ822" s="257"/>
      <c r="DFR822" s="257"/>
      <c r="DFS822" s="257"/>
      <c r="DFT822" s="257"/>
      <c r="DFU822" s="257"/>
      <c r="DFV822" s="257"/>
      <c r="DFW822" s="257"/>
      <c r="DFX822" s="257"/>
      <c r="DFY822" s="257"/>
      <c r="DFZ822" s="257"/>
      <c r="DGA822" s="257"/>
      <c r="DGB822" s="257"/>
      <c r="DGC822" s="257"/>
      <c r="DGD822" s="257"/>
      <c r="DGE822" s="257"/>
      <c r="DGF822" s="257"/>
      <c r="DGG822" s="257"/>
      <c r="DGH822" s="257"/>
      <c r="DGI822" s="257"/>
      <c r="DGJ822" s="257"/>
      <c r="DGK822" s="257"/>
      <c r="DGL822" s="257"/>
      <c r="DGM822" s="257"/>
      <c r="DGN822" s="257"/>
      <c r="DGO822" s="257"/>
      <c r="DGP822" s="257"/>
      <c r="DGQ822" s="257"/>
      <c r="DGR822" s="257"/>
      <c r="DGS822" s="257"/>
      <c r="DGT822" s="257"/>
      <c r="DGU822" s="257"/>
      <c r="DGV822" s="257"/>
      <c r="DGW822" s="257"/>
      <c r="DGX822" s="257"/>
      <c r="DGY822" s="257"/>
      <c r="DGZ822" s="257"/>
      <c r="DHA822" s="257"/>
      <c r="DHB822" s="257"/>
      <c r="DHC822" s="257"/>
      <c r="DHD822" s="257"/>
      <c r="DHE822" s="257"/>
      <c r="DHF822" s="257"/>
      <c r="DHG822" s="257"/>
      <c r="DHH822" s="257"/>
      <c r="DHI822" s="257"/>
      <c r="DHJ822" s="257"/>
      <c r="DHK822" s="257"/>
      <c r="DHL822" s="257"/>
      <c r="DHM822" s="257"/>
      <c r="DHN822" s="257"/>
      <c r="DHO822" s="257"/>
      <c r="DHP822" s="257"/>
      <c r="DHQ822" s="257"/>
      <c r="DHR822" s="257"/>
      <c r="DHS822" s="257"/>
      <c r="DHT822" s="257"/>
      <c r="DHU822" s="257"/>
      <c r="DHV822" s="257"/>
      <c r="DHW822" s="257"/>
      <c r="DHX822" s="257"/>
      <c r="DHY822" s="257"/>
      <c r="DHZ822" s="257"/>
      <c r="DIA822" s="257"/>
      <c r="DIB822" s="257"/>
      <c r="DIC822" s="257"/>
      <c r="DID822" s="257"/>
      <c r="DIE822" s="257"/>
      <c r="DIF822" s="257"/>
      <c r="DIG822" s="257"/>
      <c r="DIH822" s="257"/>
      <c r="DII822" s="257"/>
      <c r="DIJ822" s="257"/>
      <c r="DIK822" s="257"/>
      <c r="DIL822" s="257"/>
      <c r="DIM822" s="257"/>
      <c r="DIN822" s="257"/>
      <c r="DIO822" s="257"/>
      <c r="DIP822" s="257"/>
      <c r="DIQ822" s="257"/>
      <c r="DIR822" s="257"/>
      <c r="DIS822" s="257"/>
      <c r="DIT822" s="257"/>
      <c r="DIU822" s="257"/>
      <c r="DIV822" s="257"/>
      <c r="DIW822" s="257"/>
      <c r="DIX822" s="257"/>
      <c r="DIY822" s="257"/>
      <c r="DIZ822" s="257"/>
      <c r="DJA822" s="257"/>
      <c r="DJB822" s="257"/>
      <c r="DJC822" s="257"/>
      <c r="DJD822" s="257"/>
      <c r="DJE822" s="257"/>
      <c r="DJF822" s="257"/>
      <c r="DJG822" s="257"/>
      <c r="DJH822" s="257"/>
      <c r="DJI822" s="257"/>
      <c r="DJJ822" s="257"/>
      <c r="DJK822" s="257"/>
      <c r="DJL822" s="257"/>
      <c r="DJM822" s="257"/>
      <c r="DJN822" s="257"/>
      <c r="DJO822" s="257"/>
      <c r="DJP822" s="257"/>
      <c r="DJQ822" s="257"/>
      <c r="DJR822" s="257"/>
      <c r="DJS822" s="257"/>
      <c r="DJT822" s="257"/>
      <c r="DJU822" s="257"/>
      <c r="DJV822" s="257"/>
      <c r="DJW822" s="257"/>
      <c r="DJX822" s="257"/>
      <c r="DJY822" s="257"/>
      <c r="DJZ822" s="257"/>
      <c r="DKA822" s="257"/>
      <c r="DKB822" s="257"/>
      <c r="DKC822" s="257"/>
      <c r="DKD822" s="257"/>
      <c r="DKE822" s="257"/>
      <c r="DKF822" s="257"/>
      <c r="DKG822" s="257"/>
      <c r="DKH822" s="257"/>
      <c r="DKI822" s="257"/>
      <c r="DKJ822" s="257"/>
      <c r="DKK822" s="257"/>
      <c r="DKL822" s="257"/>
      <c r="DKM822" s="257"/>
      <c r="DKN822" s="257"/>
      <c r="DKO822" s="257"/>
      <c r="DKP822" s="257"/>
      <c r="DKQ822" s="257"/>
      <c r="DKR822" s="257"/>
      <c r="DKS822" s="257"/>
      <c r="DKT822" s="257"/>
      <c r="DKU822" s="257"/>
      <c r="DKV822" s="257"/>
      <c r="DKW822" s="257"/>
      <c r="DKX822" s="257"/>
      <c r="DKY822" s="257"/>
      <c r="DKZ822" s="257"/>
      <c r="DLA822" s="257"/>
      <c r="DLB822" s="257"/>
      <c r="DLC822" s="257"/>
      <c r="DLD822" s="257"/>
      <c r="DLE822" s="257"/>
      <c r="DLF822" s="257"/>
      <c r="DLG822" s="257"/>
      <c r="DLH822" s="257"/>
      <c r="DLI822" s="257"/>
      <c r="DLJ822" s="257"/>
      <c r="DLK822" s="257"/>
      <c r="DLL822" s="257"/>
      <c r="DLM822" s="257"/>
      <c r="DLN822" s="257"/>
      <c r="DLO822" s="257"/>
      <c r="DLP822" s="257"/>
      <c r="DLQ822" s="257"/>
      <c r="DLR822" s="257"/>
      <c r="DLS822" s="257"/>
      <c r="DLT822" s="257"/>
      <c r="DLU822" s="257"/>
      <c r="DLV822" s="257"/>
      <c r="DLW822" s="257"/>
      <c r="DLX822" s="257"/>
      <c r="DLY822" s="257"/>
      <c r="DLZ822" s="257"/>
      <c r="DMA822" s="257"/>
      <c r="DMB822" s="257"/>
      <c r="DMC822" s="257"/>
      <c r="DMD822" s="257"/>
      <c r="DME822" s="257"/>
      <c r="DMF822" s="257"/>
      <c r="DMG822" s="257"/>
      <c r="DMH822" s="257"/>
      <c r="DMI822" s="257"/>
      <c r="DMJ822" s="257"/>
      <c r="DMK822" s="257"/>
      <c r="DML822" s="257"/>
      <c r="DMM822" s="257"/>
      <c r="DMN822" s="257"/>
      <c r="DMO822" s="257"/>
      <c r="DMP822" s="257"/>
      <c r="DMQ822" s="257"/>
      <c r="DMR822" s="257"/>
      <c r="DMS822" s="257"/>
      <c r="DMT822" s="257"/>
      <c r="DMU822" s="257"/>
      <c r="DMV822" s="257"/>
      <c r="DMW822" s="257"/>
      <c r="DMX822" s="257"/>
      <c r="DMY822" s="257"/>
      <c r="DMZ822" s="257"/>
      <c r="DNA822" s="257"/>
      <c r="DNB822" s="257"/>
      <c r="DNC822" s="257"/>
      <c r="DND822" s="257"/>
      <c r="DNE822" s="257"/>
      <c r="DNF822" s="257"/>
      <c r="DNG822" s="257"/>
      <c r="DNH822" s="257"/>
      <c r="DNI822" s="257"/>
      <c r="DNJ822" s="257"/>
      <c r="DNK822" s="257"/>
      <c r="DNL822" s="257"/>
      <c r="DNM822" s="257"/>
      <c r="DNN822" s="257"/>
      <c r="DNO822" s="257"/>
      <c r="DNP822" s="257"/>
      <c r="DNQ822" s="257"/>
      <c r="DNR822" s="257"/>
      <c r="DNS822" s="257"/>
      <c r="DNT822" s="257"/>
      <c r="DNU822" s="257"/>
      <c r="DNV822" s="257"/>
      <c r="DNW822" s="257"/>
      <c r="DNX822" s="257"/>
      <c r="DNY822" s="257"/>
      <c r="DNZ822" s="257"/>
      <c r="DOA822" s="257"/>
      <c r="DOB822" s="257"/>
      <c r="DOC822" s="257"/>
      <c r="DOD822" s="257"/>
      <c r="DOE822" s="257"/>
      <c r="DOF822" s="257"/>
      <c r="DOG822" s="257"/>
      <c r="DOH822" s="257"/>
      <c r="DOI822" s="257"/>
      <c r="DOJ822" s="257"/>
      <c r="DOK822" s="257"/>
      <c r="DOL822" s="257"/>
      <c r="DOM822" s="257"/>
      <c r="DON822" s="257"/>
      <c r="DOO822" s="257"/>
      <c r="DOP822" s="257"/>
      <c r="DOQ822" s="257"/>
      <c r="DOR822" s="257"/>
      <c r="DOS822" s="257"/>
      <c r="DOT822" s="257"/>
      <c r="DOU822" s="257"/>
      <c r="DOV822" s="257"/>
      <c r="DOW822" s="257"/>
      <c r="DOX822" s="257"/>
      <c r="DOY822" s="257"/>
      <c r="DOZ822" s="257"/>
      <c r="DPA822" s="257"/>
      <c r="DPB822" s="257"/>
      <c r="DPC822" s="257"/>
      <c r="DPD822" s="257"/>
      <c r="DPE822" s="257"/>
      <c r="DPF822" s="257"/>
      <c r="DPG822" s="257"/>
      <c r="DPH822" s="257"/>
      <c r="DPI822" s="257"/>
      <c r="DPJ822" s="257"/>
      <c r="DPK822" s="257"/>
      <c r="DPL822" s="257"/>
      <c r="DPM822" s="257"/>
      <c r="DPN822" s="257"/>
      <c r="DPO822" s="257"/>
      <c r="DPP822" s="257"/>
      <c r="DPQ822" s="257"/>
      <c r="DPR822" s="257"/>
      <c r="DPS822" s="257"/>
      <c r="DPT822" s="257"/>
      <c r="DPU822" s="257"/>
      <c r="DPV822" s="257"/>
      <c r="DPW822" s="257"/>
      <c r="DPX822" s="257"/>
      <c r="DPY822" s="257"/>
      <c r="DPZ822" s="257"/>
      <c r="DQA822" s="257"/>
      <c r="DQB822" s="257"/>
      <c r="DQC822" s="257"/>
      <c r="DQD822" s="257"/>
      <c r="DQE822" s="257"/>
      <c r="DQF822" s="257"/>
      <c r="DQG822" s="257"/>
      <c r="DQH822" s="257"/>
      <c r="DQI822" s="257"/>
      <c r="DQJ822" s="257"/>
      <c r="DQK822" s="257"/>
      <c r="DQL822" s="257"/>
      <c r="DQM822" s="257"/>
      <c r="DQN822" s="257"/>
      <c r="DQO822" s="257"/>
      <c r="DQP822" s="257"/>
      <c r="DQQ822" s="257"/>
      <c r="DQR822" s="257"/>
      <c r="DQS822" s="257"/>
      <c r="DQT822" s="257"/>
      <c r="DQU822" s="257"/>
      <c r="DQV822" s="257"/>
      <c r="DQW822" s="257"/>
      <c r="DQX822" s="257"/>
      <c r="DQY822" s="257"/>
      <c r="DQZ822" s="257"/>
      <c r="DRA822" s="257"/>
      <c r="DRB822" s="257"/>
      <c r="DRC822" s="257"/>
      <c r="DRD822" s="257"/>
      <c r="DRE822" s="257"/>
      <c r="DRF822" s="257"/>
      <c r="DRG822" s="257"/>
      <c r="DRH822" s="257"/>
      <c r="DRI822" s="257"/>
      <c r="DRJ822" s="257"/>
      <c r="DRK822" s="257"/>
      <c r="DRL822" s="257"/>
      <c r="DRM822" s="257"/>
      <c r="DRN822" s="257"/>
      <c r="DRO822" s="257"/>
      <c r="DRP822" s="257"/>
      <c r="DRQ822" s="257"/>
      <c r="DRR822" s="257"/>
      <c r="DRS822" s="257"/>
      <c r="DRT822" s="257"/>
      <c r="DRU822" s="257"/>
      <c r="DRV822" s="257"/>
      <c r="DRW822" s="257"/>
      <c r="DRX822" s="257"/>
      <c r="DRY822" s="257"/>
      <c r="DRZ822" s="257"/>
      <c r="DSA822" s="257"/>
      <c r="DSB822" s="257"/>
      <c r="DSC822" s="257"/>
      <c r="DSD822" s="257"/>
      <c r="DSE822" s="257"/>
      <c r="DSF822" s="257"/>
      <c r="DSG822" s="257"/>
      <c r="DSH822" s="257"/>
      <c r="DSI822" s="257"/>
      <c r="DSJ822" s="257"/>
      <c r="DSK822" s="257"/>
      <c r="DSL822" s="257"/>
      <c r="DSM822" s="257"/>
      <c r="DSN822" s="257"/>
      <c r="DSO822" s="257"/>
      <c r="DSP822" s="257"/>
      <c r="DSQ822" s="257"/>
      <c r="DSR822" s="257"/>
      <c r="DSS822" s="257"/>
      <c r="DST822" s="257"/>
      <c r="DSU822" s="257"/>
      <c r="DSV822" s="257"/>
      <c r="DSW822" s="257"/>
      <c r="DSX822" s="257"/>
      <c r="DSY822" s="257"/>
      <c r="DSZ822" s="257"/>
      <c r="DTA822" s="257"/>
      <c r="DTB822" s="257"/>
      <c r="DTC822" s="257"/>
      <c r="DTD822" s="257"/>
      <c r="DTE822" s="257"/>
      <c r="DTF822" s="257"/>
      <c r="DTG822" s="257"/>
      <c r="DTH822" s="257"/>
      <c r="DTI822" s="257"/>
      <c r="DTJ822" s="257"/>
      <c r="DTK822" s="257"/>
      <c r="DTL822" s="257"/>
      <c r="DTM822" s="257"/>
      <c r="DTN822" s="257"/>
      <c r="DTO822" s="257"/>
      <c r="DTP822" s="257"/>
      <c r="DTQ822" s="257"/>
      <c r="DTR822" s="257"/>
      <c r="DTS822" s="257"/>
      <c r="DTT822" s="257"/>
      <c r="DTU822" s="257"/>
      <c r="DTV822" s="257"/>
      <c r="DTW822" s="257"/>
      <c r="DTX822" s="257"/>
      <c r="DTY822" s="257"/>
      <c r="DTZ822" s="257"/>
      <c r="DUA822" s="257"/>
      <c r="DUB822" s="257"/>
      <c r="DUC822" s="257"/>
      <c r="DUD822" s="257"/>
      <c r="DUE822" s="257"/>
      <c r="DUF822" s="257"/>
      <c r="DUG822" s="257"/>
      <c r="DUH822" s="257"/>
      <c r="DUI822" s="257"/>
      <c r="DUJ822" s="257"/>
      <c r="DUK822" s="257"/>
      <c r="DUL822" s="257"/>
      <c r="DUM822" s="257"/>
      <c r="DUN822" s="257"/>
      <c r="DUO822" s="257"/>
      <c r="DUP822" s="257"/>
      <c r="DUQ822" s="257"/>
      <c r="DUR822" s="257"/>
      <c r="DUS822" s="257"/>
      <c r="DUT822" s="257"/>
      <c r="DUU822" s="257"/>
      <c r="DUV822" s="257"/>
      <c r="DUW822" s="257"/>
      <c r="DUX822" s="257"/>
      <c r="DUY822" s="257"/>
      <c r="DUZ822" s="257"/>
      <c r="DVA822" s="257"/>
      <c r="DVB822" s="257"/>
      <c r="DVC822" s="257"/>
      <c r="DVD822" s="257"/>
      <c r="DVE822" s="257"/>
      <c r="DVF822" s="257"/>
      <c r="DVG822" s="257"/>
      <c r="DVH822" s="257"/>
      <c r="DVI822" s="257"/>
      <c r="DVJ822" s="257"/>
      <c r="DVK822" s="257"/>
      <c r="DVL822" s="257"/>
      <c r="DVM822" s="257"/>
      <c r="DVN822" s="257"/>
      <c r="DVO822" s="257"/>
      <c r="DVP822" s="257"/>
      <c r="DVQ822" s="257"/>
      <c r="DVR822" s="257"/>
      <c r="DVS822" s="257"/>
      <c r="DVT822" s="257"/>
      <c r="DVU822" s="257"/>
      <c r="DVV822" s="257"/>
      <c r="DVW822" s="257"/>
      <c r="DVX822" s="257"/>
      <c r="DVY822" s="257"/>
      <c r="DVZ822" s="257"/>
      <c r="DWA822" s="257"/>
      <c r="DWB822" s="257"/>
      <c r="DWC822" s="257"/>
      <c r="DWD822" s="257"/>
      <c r="DWE822" s="257"/>
      <c r="DWF822" s="257"/>
      <c r="DWG822" s="257"/>
      <c r="DWH822" s="257"/>
      <c r="DWI822" s="257"/>
      <c r="DWJ822" s="257"/>
      <c r="DWK822" s="257"/>
      <c r="DWL822" s="257"/>
      <c r="DWM822" s="257"/>
      <c r="DWN822" s="257"/>
      <c r="DWO822" s="257"/>
      <c r="DWP822" s="257"/>
      <c r="DWQ822" s="257"/>
      <c r="DWR822" s="257"/>
      <c r="DWS822" s="257"/>
      <c r="DWT822" s="257"/>
      <c r="DWU822" s="257"/>
      <c r="DWV822" s="257"/>
      <c r="DWW822" s="257"/>
      <c r="DWX822" s="257"/>
      <c r="DWY822" s="257"/>
      <c r="DWZ822" s="257"/>
      <c r="DXA822" s="257"/>
      <c r="DXB822" s="257"/>
      <c r="DXC822" s="257"/>
      <c r="DXD822" s="257"/>
      <c r="DXE822" s="257"/>
      <c r="DXF822" s="257"/>
      <c r="DXG822" s="257"/>
      <c r="DXH822" s="257"/>
      <c r="DXI822" s="257"/>
      <c r="DXJ822" s="257"/>
      <c r="DXK822" s="257"/>
      <c r="DXL822" s="257"/>
      <c r="DXM822" s="257"/>
      <c r="DXN822" s="257"/>
      <c r="DXO822" s="257"/>
      <c r="DXP822" s="257"/>
      <c r="DXQ822" s="257"/>
      <c r="DXR822" s="257"/>
      <c r="DXS822" s="257"/>
      <c r="DXT822" s="257"/>
      <c r="DXU822" s="257"/>
      <c r="DXV822" s="257"/>
      <c r="DXW822" s="257"/>
      <c r="DXX822" s="257"/>
      <c r="DXY822" s="257"/>
      <c r="DXZ822" s="257"/>
      <c r="DYA822" s="257"/>
      <c r="DYB822" s="257"/>
      <c r="DYC822" s="257"/>
      <c r="DYD822" s="257"/>
      <c r="DYE822" s="257"/>
      <c r="DYF822" s="257"/>
      <c r="DYG822" s="257"/>
      <c r="DYH822" s="257"/>
      <c r="DYI822" s="257"/>
      <c r="DYJ822" s="257"/>
      <c r="DYK822" s="257"/>
      <c r="DYL822" s="257"/>
      <c r="DYM822" s="257"/>
      <c r="DYN822" s="257"/>
      <c r="DYO822" s="257"/>
      <c r="DYP822" s="257"/>
      <c r="DYQ822" s="257"/>
      <c r="DYR822" s="257"/>
      <c r="DYS822" s="257"/>
      <c r="DYT822" s="257"/>
      <c r="DYU822" s="257"/>
      <c r="DYV822" s="257"/>
      <c r="DYW822" s="257"/>
      <c r="DYX822" s="257"/>
      <c r="DYY822" s="257"/>
      <c r="DYZ822" s="257"/>
      <c r="DZA822" s="257"/>
      <c r="DZB822" s="257"/>
      <c r="DZC822" s="257"/>
      <c r="DZD822" s="257"/>
      <c r="DZE822" s="257"/>
      <c r="DZF822" s="257"/>
      <c r="DZG822" s="257"/>
      <c r="DZH822" s="257"/>
      <c r="DZI822" s="257"/>
      <c r="DZJ822" s="257"/>
      <c r="DZK822" s="257"/>
      <c r="DZL822" s="257"/>
      <c r="DZM822" s="257"/>
      <c r="DZN822" s="257"/>
      <c r="DZO822" s="257"/>
      <c r="DZP822" s="257"/>
      <c r="DZQ822" s="257"/>
      <c r="DZR822" s="257"/>
      <c r="DZS822" s="257"/>
      <c r="DZT822" s="257"/>
      <c r="DZU822" s="257"/>
      <c r="DZV822" s="257"/>
      <c r="DZW822" s="257"/>
      <c r="DZX822" s="257"/>
      <c r="DZY822" s="257"/>
      <c r="DZZ822" s="257"/>
      <c r="EAA822" s="257"/>
      <c r="EAB822" s="257"/>
      <c r="EAC822" s="257"/>
      <c r="EAD822" s="257"/>
      <c r="EAE822" s="257"/>
      <c r="EAF822" s="257"/>
      <c r="EAG822" s="257"/>
      <c r="EAH822" s="257"/>
      <c r="EAI822" s="257"/>
      <c r="EAJ822" s="257"/>
      <c r="EAK822" s="257"/>
      <c r="EAL822" s="257"/>
      <c r="EAM822" s="257"/>
      <c r="EAN822" s="257"/>
      <c r="EAO822" s="257"/>
      <c r="EAP822" s="257"/>
      <c r="EAQ822" s="257"/>
      <c r="EAR822" s="257"/>
      <c r="EAS822" s="257"/>
      <c r="EAT822" s="257"/>
      <c r="EAU822" s="257"/>
      <c r="EAV822" s="257"/>
      <c r="EAW822" s="257"/>
      <c r="EAX822" s="257"/>
      <c r="EAY822" s="257"/>
      <c r="EAZ822" s="257"/>
      <c r="EBA822" s="257"/>
      <c r="EBB822" s="257"/>
      <c r="EBC822" s="257"/>
      <c r="EBD822" s="257"/>
      <c r="EBE822" s="257"/>
      <c r="EBF822" s="257"/>
      <c r="EBG822" s="257"/>
      <c r="EBH822" s="257"/>
      <c r="EBI822" s="257"/>
      <c r="EBJ822" s="257"/>
      <c r="EBK822" s="257"/>
      <c r="EBL822" s="257"/>
      <c r="EBM822" s="257"/>
      <c r="EBN822" s="257"/>
      <c r="EBO822" s="257"/>
      <c r="EBP822" s="257"/>
      <c r="EBQ822" s="257"/>
      <c r="EBR822" s="257"/>
      <c r="EBS822" s="257"/>
      <c r="EBT822" s="257"/>
      <c r="EBU822" s="257"/>
      <c r="EBV822" s="257"/>
      <c r="EBW822" s="257"/>
      <c r="EBX822" s="257"/>
      <c r="EBY822" s="257"/>
      <c r="EBZ822" s="257"/>
      <c r="ECA822" s="257"/>
      <c r="ECB822" s="257"/>
      <c r="ECC822" s="257"/>
      <c r="ECD822" s="257"/>
      <c r="ECE822" s="257"/>
      <c r="ECF822" s="257"/>
      <c r="ECG822" s="257"/>
      <c r="ECH822" s="257"/>
      <c r="ECI822" s="257"/>
      <c r="ECJ822" s="257"/>
      <c r="ECK822" s="257"/>
      <c r="ECL822" s="257"/>
      <c r="ECM822" s="257"/>
      <c r="ECN822" s="257"/>
      <c r="ECO822" s="257"/>
      <c r="ECP822" s="257"/>
      <c r="ECQ822" s="257"/>
      <c r="ECR822" s="257"/>
      <c r="ECS822" s="257"/>
      <c r="ECT822" s="257"/>
      <c r="ECU822" s="257"/>
      <c r="ECV822" s="257"/>
      <c r="ECW822" s="257"/>
      <c r="ECX822" s="257"/>
      <c r="ECY822" s="257"/>
      <c r="ECZ822" s="257"/>
      <c r="EDA822" s="257"/>
      <c r="EDB822" s="257"/>
      <c r="EDC822" s="257"/>
      <c r="EDD822" s="257"/>
      <c r="EDE822" s="257"/>
      <c r="EDF822" s="257"/>
      <c r="EDG822" s="257"/>
      <c r="EDH822" s="257"/>
      <c r="EDI822" s="257"/>
      <c r="EDJ822" s="257"/>
      <c r="EDK822" s="257"/>
      <c r="EDL822" s="257"/>
      <c r="EDM822" s="257"/>
      <c r="EDN822" s="257"/>
      <c r="EDO822" s="257"/>
      <c r="EDP822" s="257"/>
      <c r="EDQ822" s="257"/>
      <c r="EDR822" s="257"/>
      <c r="EDS822" s="257"/>
      <c r="EDT822" s="257"/>
      <c r="EDU822" s="257"/>
      <c r="EDV822" s="257"/>
      <c r="EDW822" s="257"/>
      <c r="EDX822" s="257"/>
      <c r="EDY822" s="257"/>
      <c r="EDZ822" s="257"/>
      <c r="EEA822" s="257"/>
      <c r="EEB822" s="257"/>
      <c r="EEC822" s="257"/>
      <c r="EED822" s="257"/>
      <c r="EEE822" s="257"/>
      <c r="EEF822" s="257"/>
      <c r="EEG822" s="257"/>
      <c r="EEH822" s="257"/>
      <c r="EEI822" s="257"/>
      <c r="EEJ822" s="257"/>
      <c r="EEK822" s="257"/>
      <c r="EEL822" s="257"/>
      <c r="EEM822" s="257"/>
      <c r="EEN822" s="257"/>
      <c r="EEO822" s="257"/>
      <c r="EEP822" s="257"/>
      <c r="EEQ822" s="257"/>
      <c r="EER822" s="257"/>
      <c r="EES822" s="257"/>
      <c r="EET822" s="257"/>
      <c r="EEU822" s="257"/>
      <c r="EEV822" s="257"/>
      <c r="EEW822" s="257"/>
      <c r="EEX822" s="257"/>
      <c r="EEY822" s="257"/>
      <c r="EEZ822" s="257"/>
      <c r="EFA822" s="257"/>
      <c r="EFB822" s="257"/>
      <c r="EFC822" s="257"/>
      <c r="EFD822" s="257"/>
      <c r="EFE822" s="257"/>
      <c r="EFF822" s="257"/>
      <c r="EFG822" s="257"/>
      <c r="EFH822" s="257"/>
      <c r="EFI822" s="257"/>
      <c r="EFJ822" s="257"/>
      <c r="EFK822" s="257"/>
      <c r="EFL822" s="257"/>
      <c r="EFM822" s="257"/>
      <c r="EFN822" s="257"/>
      <c r="EFO822" s="257"/>
      <c r="EFP822" s="257"/>
      <c r="EFQ822" s="257"/>
      <c r="EFR822" s="257"/>
      <c r="EFS822" s="257"/>
      <c r="EFT822" s="257"/>
      <c r="EFU822" s="257"/>
      <c r="EFV822" s="257"/>
      <c r="EFW822" s="257"/>
      <c r="EFX822" s="257"/>
      <c r="EFY822" s="257"/>
      <c r="EFZ822" s="257"/>
      <c r="EGA822" s="257"/>
      <c r="EGB822" s="257"/>
      <c r="EGC822" s="257"/>
      <c r="EGD822" s="257"/>
      <c r="EGE822" s="257"/>
      <c r="EGF822" s="257"/>
      <c r="EGG822" s="257"/>
      <c r="EGH822" s="257"/>
      <c r="EGI822" s="257"/>
      <c r="EGJ822" s="257"/>
      <c r="EGK822" s="257"/>
      <c r="EGL822" s="257"/>
      <c r="EGM822" s="257"/>
      <c r="EGN822" s="257"/>
      <c r="EGO822" s="257"/>
      <c r="EGP822" s="257"/>
      <c r="EGQ822" s="257"/>
      <c r="EGR822" s="257"/>
      <c r="EGS822" s="257"/>
      <c r="EGT822" s="257"/>
      <c r="EGU822" s="257"/>
      <c r="EGV822" s="257"/>
      <c r="EGW822" s="257"/>
      <c r="EGX822" s="257"/>
      <c r="EGY822" s="257"/>
      <c r="EGZ822" s="257"/>
      <c r="EHA822" s="257"/>
      <c r="EHB822" s="257"/>
      <c r="EHC822" s="257"/>
      <c r="EHD822" s="257"/>
      <c r="EHE822" s="257"/>
      <c r="EHF822" s="257"/>
      <c r="EHG822" s="257"/>
      <c r="EHH822" s="257"/>
      <c r="EHI822" s="257"/>
      <c r="EHJ822" s="257"/>
      <c r="EHK822" s="257"/>
      <c r="EHL822" s="257"/>
      <c r="EHM822" s="257"/>
      <c r="EHN822" s="257"/>
      <c r="EHO822" s="257"/>
      <c r="EHP822" s="257"/>
      <c r="EHQ822" s="257"/>
      <c r="EHR822" s="257"/>
      <c r="EHS822" s="257"/>
      <c r="EHT822" s="257"/>
      <c r="EHU822" s="257"/>
      <c r="EHV822" s="257"/>
      <c r="EHW822" s="257"/>
      <c r="EHX822" s="257"/>
      <c r="EHY822" s="257"/>
      <c r="EHZ822" s="257"/>
      <c r="EIA822" s="257"/>
      <c r="EIB822" s="257"/>
      <c r="EIC822" s="257"/>
      <c r="EID822" s="257"/>
      <c r="EIE822" s="257"/>
      <c r="EIF822" s="257"/>
      <c r="EIG822" s="257"/>
      <c r="EIH822" s="257"/>
      <c r="EII822" s="257"/>
      <c r="EIJ822" s="257"/>
      <c r="EIK822" s="257"/>
      <c r="EIL822" s="257"/>
      <c r="EIM822" s="257"/>
      <c r="EIN822" s="257"/>
      <c r="EIO822" s="257"/>
      <c r="EIP822" s="257"/>
      <c r="EIQ822" s="257"/>
      <c r="EIR822" s="257"/>
      <c r="EIS822" s="257"/>
      <c r="EIT822" s="257"/>
      <c r="EIU822" s="257"/>
      <c r="EIV822" s="257"/>
      <c r="EIW822" s="257"/>
      <c r="EIX822" s="257"/>
      <c r="EIY822" s="257"/>
      <c r="EIZ822" s="257"/>
      <c r="EJA822" s="257"/>
      <c r="EJB822" s="257"/>
      <c r="EJC822" s="257"/>
      <c r="EJD822" s="257"/>
      <c r="EJE822" s="257"/>
      <c r="EJF822" s="257"/>
      <c r="EJG822" s="257"/>
      <c r="EJH822" s="257"/>
      <c r="EJI822" s="257"/>
      <c r="EJJ822" s="257"/>
      <c r="EJK822" s="257"/>
      <c r="EJL822" s="257"/>
      <c r="EJM822" s="257"/>
      <c r="EJN822" s="257"/>
      <c r="EJO822" s="257"/>
      <c r="EJP822" s="257"/>
      <c r="EJQ822" s="257"/>
      <c r="EJR822" s="257"/>
      <c r="EJS822" s="257"/>
      <c r="EJT822" s="257"/>
      <c r="EJU822" s="257"/>
      <c r="EJV822" s="257"/>
      <c r="EJW822" s="257"/>
      <c r="EJX822" s="257"/>
      <c r="EJY822" s="257"/>
      <c r="EJZ822" s="257"/>
      <c r="EKA822" s="257"/>
      <c r="EKB822" s="257"/>
      <c r="EKC822" s="257"/>
      <c r="EKD822" s="257"/>
      <c r="EKE822" s="257"/>
      <c r="EKF822" s="257"/>
      <c r="EKG822" s="257"/>
      <c r="EKH822" s="257"/>
      <c r="EKI822" s="257"/>
      <c r="EKJ822" s="257"/>
      <c r="EKK822" s="257"/>
      <c r="EKL822" s="257"/>
      <c r="EKM822" s="257"/>
      <c r="EKN822" s="257"/>
      <c r="EKO822" s="257"/>
      <c r="EKP822" s="257"/>
      <c r="EKQ822" s="257"/>
      <c r="EKR822" s="257"/>
      <c r="EKS822" s="257"/>
      <c r="EKT822" s="257"/>
      <c r="EKU822" s="257"/>
      <c r="EKV822" s="257"/>
      <c r="EKW822" s="257"/>
      <c r="EKX822" s="257"/>
      <c r="EKY822" s="257"/>
      <c r="EKZ822" s="257"/>
      <c r="ELA822" s="257"/>
      <c r="ELB822" s="257"/>
      <c r="ELC822" s="257"/>
      <c r="ELD822" s="257"/>
      <c r="ELE822" s="257"/>
      <c r="ELF822" s="257"/>
      <c r="ELG822" s="257"/>
      <c r="ELH822" s="257"/>
      <c r="ELI822" s="257"/>
      <c r="ELJ822" s="257"/>
      <c r="ELK822" s="257"/>
      <c r="ELL822" s="257"/>
      <c r="ELM822" s="257"/>
      <c r="ELN822" s="257"/>
      <c r="ELO822" s="257"/>
      <c r="ELP822" s="257"/>
      <c r="ELQ822" s="257"/>
      <c r="ELR822" s="257"/>
      <c r="ELS822" s="257"/>
      <c r="ELT822" s="257"/>
      <c r="ELU822" s="257"/>
      <c r="ELV822" s="257"/>
      <c r="ELW822" s="257"/>
      <c r="ELX822" s="257"/>
      <c r="ELY822" s="257"/>
      <c r="ELZ822" s="257"/>
      <c r="EMA822" s="257"/>
      <c r="EMB822" s="257"/>
      <c r="EMC822" s="257"/>
      <c r="EMD822" s="257"/>
      <c r="EME822" s="257"/>
      <c r="EMF822" s="257"/>
      <c r="EMG822" s="257"/>
      <c r="EMH822" s="257"/>
      <c r="EMI822" s="257"/>
      <c r="EMJ822" s="257"/>
      <c r="EMK822" s="257"/>
      <c r="EML822" s="257"/>
      <c r="EMM822" s="257"/>
      <c r="EMN822" s="257"/>
      <c r="EMO822" s="257"/>
      <c r="EMP822" s="257"/>
      <c r="EMQ822" s="257"/>
      <c r="EMR822" s="257"/>
      <c r="EMS822" s="257"/>
      <c r="EMT822" s="257"/>
      <c r="EMU822" s="257"/>
      <c r="EMV822" s="257"/>
      <c r="EMW822" s="257"/>
      <c r="EMX822" s="257"/>
      <c r="EMY822" s="257"/>
      <c r="EMZ822" s="257"/>
      <c r="ENA822" s="257"/>
      <c r="ENB822" s="257"/>
      <c r="ENC822" s="257"/>
      <c r="END822" s="257"/>
      <c r="ENE822" s="257"/>
      <c r="ENF822" s="257"/>
      <c r="ENG822" s="257"/>
      <c r="ENH822" s="257"/>
      <c r="ENI822" s="257"/>
      <c r="ENJ822" s="257"/>
      <c r="ENK822" s="257"/>
      <c r="ENL822" s="257"/>
      <c r="ENM822" s="257"/>
      <c r="ENN822" s="257"/>
      <c r="ENO822" s="257"/>
      <c r="ENP822" s="257"/>
      <c r="ENQ822" s="257"/>
      <c r="ENR822" s="257"/>
      <c r="ENS822" s="257"/>
      <c r="ENT822" s="257"/>
      <c r="ENU822" s="257"/>
      <c r="ENV822" s="257"/>
      <c r="ENW822" s="257"/>
      <c r="ENX822" s="257"/>
      <c r="ENY822" s="257"/>
      <c r="ENZ822" s="257"/>
      <c r="EOA822" s="257"/>
      <c r="EOB822" s="257"/>
      <c r="EOC822" s="257"/>
      <c r="EOD822" s="257"/>
      <c r="EOE822" s="257"/>
      <c r="EOF822" s="257"/>
      <c r="EOG822" s="257"/>
      <c r="EOH822" s="257"/>
      <c r="EOI822" s="257"/>
      <c r="EOJ822" s="257"/>
      <c r="EOK822" s="257"/>
      <c r="EOL822" s="257"/>
      <c r="EOM822" s="257"/>
      <c r="EON822" s="257"/>
      <c r="EOO822" s="257"/>
      <c r="EOP822" s="257"/>
      <c r="EOQ822" s="257"/>
      <c r="EOR822" s="257"/>
      <c r="EOS822" s="257"/>
      <c r="EOT822" s="257"/>
      <c r="EOU822" s="257"/>
      <c r="EOV822" s="257"/>
      <c r="EOW822" s="257"/>
      <c r="EOX822" s="257"/>
      <c r="EOY822" s="257"/>
      <c r="EOZ822" s="257"/>
      <c r="EPA822" s="257"/>
      <c r="EPB822" s="257"/>
      <c r="EPC822" s="257"/>
      <c r="EPD822" s="257"/>
      <c r="EPE822" s="257"/>
      <c r="EPF822" s="257"/>
      <c r="EPG822" s="257"/>
      <c r="EPH822" s="257"/>
      <c r="EPI822" s="257"/>
      <c r="EPJ822" s="257"/>
      <c r="EPK822" s="257"/>
      <c r="EPL822" s="257"/>
      <c r="EPM822" s="257"/>
      <c r="EPN822" s="257"/>
      <c r="EPO822" s="257"/>
      <c r="EPP822" s="257"/>
      <c r="EPQ822" s="257"/>
      <c r="EPR822" s="257"/>
      <c r="EPS822" s="257"/>
      <c r="EPT822" s="257"/>
      <c r="EPU822" s="257"/>
      <c r="EPV822" s="257"/>
      <c r="EPW822" s="257"/>
      <c r="EPX822" s="257"/>
      <c r="EPY822" s="257"/>
      <c r="EPZ822" s="257"/>
      <c r="EQA822" s="257"/>
      <c r="EQB822" s="257"/>
      <c r="EQC822" s="257"/>
      <c r="EQD822" s="257"/>
      <c r="EQE822" s="257"/>
      <c r="EQF822" s="257"/>
      <c r="EQG822" s="257"/>
      <c r="EQH822" s="257"/>
      <c r="EQI822" s="257"/>
      <c r="EQJ822" s="257"/>
      <c r="EQK822" s="257"/>
      <c r="EQL822" s="257"/>
      <c r="EQM822" s="257"/>
      <c r="EQN822" s="257"/>
      <c r="EQO822" s="257"/>
      <c r="EQP822" s="257"/>
      <c r="EQQ822" s="257"/>
      <c r="EQR822" s="257"/>
      <c r="EQS822" s="257"/>
      <c r="EQT822" s="257"/>
      <c r="EQU822" s="257"/>
      <c r="EQV822" s="257"/>
      <c r="EQW822" s="257"/>
      <c r="EQX822" s="257"/>
      <c r="EQY822" s="257"/>
      <c r="EQZ822" s="257"/>
      <c r="ERA822" s="257"/>
      <c r="ERB822" s="257"/>
      <c r="ERC822" s="257"/>
      <c r="ERD822" s="257"/>
      <c r="ERE822" s="257"/>
      <c r="ERF822" s="257"/>
      <c r="ERG822" s="257"/>
      <c r="ERH822" s="257"/>
      <c r="ERI822" s="257"/>
      <c r="ERJ822" s="257"/>
      <c r="ERK822" s="257"/>
      <c r="ERL822" s="257"/>
      <c r="ERM822" s="257"/>
      <c r="ERN822" s="257"/>
      <c r="ERO822" s="257"/>
      <c r="ERP822" s="257"/>
      <c r="ERQ822" s="257"/>
      <c r="ERR822" s="257"/>
      <c r="ERS822" s="257"/>
      <c r="ERT822" s="257"/>
      <c r="ERU822" s="257"/>
      <c r="ERV822" s="257"/>
      <c r="ERW822" s="257"/>
      <c r="ERX822" s="257"/>
      <c r="ERY822" s="257"/>
      <c r="ERZ822" s="257"/>
      <c r="ESA822" s="257"/>
      <c r="ESB822" s="257"/>
      <c r="ESC822" s="257"/>
      <c r="ESD822" s="257"/>
      <c r="ESE822" s="257"/>
      <c r="ESF822" s="257"/>
      <c r="ESG822" s="257"/>
      <c r="ESH822" s="257"/>
      <c r="ESI822" s="257"/>
      <c r="ESJ822" s="257"/>
      <c r="ESK822" s="257"/>
      <c r="ESL822" s="257"/>
      <c r="ESM822" s="257"/>
      <c r="ESN822" s="257"/>
      <c r="ESO822" s="257"/>
      <c r="ESP822" s="257"/>
      <c r="ESQ822" s="257"/>
      <c r="ESR822" s="257"/>
      <c r="ESS822" s="257"/>
      <c r="EST822" s="257"/>
      <c r="ESU822" s="257"/>
      <c r="ESV822" s="257"/>
      <c r="ESW822" s="257"/>
      <c r="ESX822" s="257"/>
      <c r="ESY822" s="257"/>
      <c r="ESZ822" s="257"/>
      <c r="ETA822" s="257"/>
      <c r="ETB822" s="257"/>
      <c r="ETC822" s="257"/>
      <c r="ETD822" s="257"/>
      <c r="ETE822" s="257"/>
      <c r="ETF822" s="257"/>
      <c r="ETG822" s="257"/>
      <c r="ETH822" s="257"/>
      <c r="ETI822" s="257"/>
      <c r="ETJ822" s="257"/>
      <c r="ETK822" s="257"/>
      <c r="ETL822" s="257"/>
      <c r="ETM822" s="257"/>
      <c r="ETN822" s="257"/>
      <c r="ETO822" s="257"/>
      <c r="ETP822" s="257"/>
      <c r="ETQ822" s="257"/>
      <c r="ETR822" s="257"/>
      <c r="ETS822" s="257"/>
      <c r="ETT822" s="257"/>
      <c r="ETU822" s="257"/>
      <c r="ETV822" s="257"/>
      <c r="ETW822" s="257"/>
      <c r="ETX822" s="257"/>
      <c r="ETY822" s="257"/>
      <c r="ETZ822" s="257"/>
      <c r="EUA822" s="257"/>
      <c r="EUB822" s="257"/>
      <c r="EUC822" s="257"/>
      <c r="EUD822" s="257"/>
      <c r="EUE822" s="257"/>
      <c r="EUF822" s="257"/>
      <c r="EUG822" s="257"/>
      <c r="EUH822" s="257"/>
      <c r="EUI822" s="257"/>
      <c r="EUJ822" s="257"/>
      <c r="EUK822" s="257"/>
      <c r="EUL822" s="257"/>
      <c r="EUM822" s="257"/>
      <c r="EUN822" s="257"/>
      <c r="EUO822" s="257"/>
      <c r="EUP822" s="257"/>
      <c r="EUQ822" s="257"/>
      <c r="EUR822" s="257"/>
      <c r="EUS822" s="257"/>
      <c r="EUT822" s="257"/>
      <c r="EUU822" s="257"/>
      <c r="EUV822" s="257"/>
      <c r="EUW822" s="257"/>
      <c r="EUX822" s="257"/>
      <c r="EUY822" s="257"/>
      <c r="EUZ822" s="257"/>
      <c r="EVA822" s="257"/>
      <c r="EVB822" s="257"/>
      <c r="EVC822" s="257"/>
      <c r="EVD822" s="257"/>
      <c r="EVE822" s="257"/>
      <c r="EVF822" s="257"/>
      <c r="EVG822" s="257"/>
      <c r="EVH822" s="257"/>
      <c r="EVI822" s="257"/>
      <c r="EVJ822" s="257"/>
      <c r="EVK822" s="257"/>
      <c r="EVL822" s="257"/>
      <c r="EVM822" s="257"/>
      <c r="EVN822" s="257"/>
      <c r="EVO822" s="257"/>
      <c r="EVP822" s="257"/>
      <c r="EVQ822" s="257"/>
      <c r="EVR822" s="257"/>
      <c r="EVS822" s="257"/>
      <c r="EVT822" s="257"/>
      <c r="EVU822" s="257"/>
      <c r="EVV822" s="257"/>
      <c r="EVW822" s="257"/>
      <c r="EVX822" s="257"/>
      <c r="EVY822" s="257"/>
      <c r="EVZ822" s="257"/>
      <c r="EWA822" s="257"/>
      <c r="EWB822" s="257"/>
      <c r="EWC822" s="257"/>
      <c r="EWD822" s="257"/>
      <c r="EWE822" s="257"/>
      <c r="EWF822" s="257"/>
      <c r="EWG822" s="257"/>
      <c r="EWH822" s="257"/>
      <c r="EWI822" s="257"/>
      <c r="EWJ822" s="257"/>
      <c r="EWK822" s="257"/>
      <c r="EWL822" s="257"/>
      <c r="EWM822" s="257"/>
      <c r="EWN822" s="257"/>
      <c r="EWO822" s="257"/>
      <c r="EWP822" s="257"/>
      <c r="EWQ822" s="257"/>
      <c r="EWR822" s="257"/>
      <c r="EWS822" s="257"/>
      <c r="EWT822" s="257"/>
      <c r="EWU822" s="257"/>
      <c r="EWV822" s="257"/>
      <c r="EWW822" s="257"/>
      <c r="EWX822" s="257"/>
      <c r="EWY822" s="257"/>
      <c r="EWZ822" s="257"/>
      <c r="EXA822" s="257"/>
      <c r="EXB822" s="257"/>
      <c r="EXC822" s="257"/>
      <c r="EXD822" s="257"/>
      <c r="EXE822" s="257"/>
      <c r="EXF822" s="257"/>
      <c r="EXG822" s="257"/>
      <c r="EXH822" s="257"/>
      <c r="EXI822" s="257"/>
      <c r="EXJ822" s="257"/>
      <c r="EXK822" s="257"/>
      <c r="EXL822" s="257"/>
      <c r="EXM822" s="257"/>
      <c r="EXN822" s="257"/>
      <c r="EXO822" s="257"/>
      <c r="EXP822" s="257"/>
      <c r="EXQ822" s="257"/>
      <c r="EXR822" s="257"/>
      <c r="EXS822" s="257"/>
      <c r="EXT822" s="257"/>
      <c r="EXU822" s="257"/>
      <c r="EXV822" s="257"/>
      <c r="EXW822" s="257"/>
      <c r="EXX822" s="257"/>
      <c r="EXY822" s="257"/>
      <c r="EXZ822" s="257"/>
      <c r="EYA822" s="257"/>
      <c r="EYB822" s="257"/>
      <c r="EYC822" s="257"/>
      <c r="EYD822" s="257"/>
      <c r="EYE822" s="257"/>
      <c r="EYF822" s="257"/>
      <c r="EYG822" s="257"/>
      <c r="EYH822" s="257"/>
      <c r="EYI822" s="257"/>
      <c r="EYJ822" s="257"/>
      <c r="EYK822" s="257"/>
      <c r="EYL822" s="257"/>
      <c r="EYM822" s="257"/>
      <c r="EYN822" s="257"/>
      <c r="EYO822" s="257"/>
      <c r="EYP822" s="257"/>
      <c r="EYQ822" s="257"/>
      <c r="EYR822" s="257"/>
      <c r="EYS822" s="257"/>
      <c r="EYT822" s="257"/>
      <c r="EYU822" s="257"/>
      <c r="EYV822" s="257"/>
      <c r="EYW822" s="257"/>
      <c r="EYX822" s="257"/>
      <c r="EYY822" s="257"/>
      <c r="EYZ822" s="257"/>
      <c r="EZA822" s="257"/>
      <c r="EZB822" s="257"/>
      <c r="EZC822" s="257"/>
      <c r="EZD822" s="257"/>
      <c r="EZE822" s="257"/>
      <c r="EZF822" s="257"/>
      <c r="EZG822" s="257"/>
      <c r="EZH822" s="257"/>
      <c r="EZI822" s="257"/>
      <c r="EZJ822" s="257"/>
      <c r="EZK822" s="257"/>
      <c r="EZL822" s="257"/>
      <c r="EZM822" s="257"/>
      <c r="EZN822" s="257"/>
      <c r="EZO822" s="257"/>
      <c r="EZP822" s="257"/>
      <c r="EZQ822" s="257"/>
      <c r="EZR822" s="257"/>
      <c r="EZS822" s="257"/>
      <c r="EZT822" s="257"/>
      <c r="EZU822" s="257"/>
      <c r="EZV822" s="257"/>
      <c r="EZW822" s="257"/>
      <c r="EZX822" s="257"/>
      <c r="EZY822" s="257"/>
      <c r="EZZ822" s="257"/>
      <c r="FAA822" s="257"/>
      <c r="FAB822" s="257"/>
      <c r="FAC822" s="257"/>
      <c r="FAD822" s="257"/>
      <c r="FAE822" s="257"/>
      <c r="FAF822" s="257"/>
      <c r="FAG822" s="257"/>
      <c r="FAH822" s="257"/>
      <c r="FAI822" s="257"/>
      <c r="FAJ822" s="257"/>
      <c r="FAK822" s="257"/>
      <c r="FAL822" s="257"/>
      <c r="FAM822" s="257"/>
      <c r="FAN822" s="257"/>
      <c r="FAO822" s="257"/>
      <c r="FAP822" s="257"/>
      <c r="FAQ822" s="257"/>
      <c r="FAR822" s="257"/>
      <c r="FAS822" s="257"/>
      <c r="FAT822" s="257"/>
      <c r="FAU822" s="257"/>
      <c r="FAV822" s="257"/>
      <c r="FAW822" s="257"/>
      <c r="FAX822" s="257"/>
      <c r="FAY822" s="257"/>
      <c r="FAZ822" s="257"/>
      <c r="FBA822" s="257"/>
      <c r="FBB822" s="257"/>
      <c r="FBC822" s="257"/>
      <c r="FBD822" s="257"/>
      <c r="FBE822" s="257"/>
      <c r="FBF822" s="257"/>
      <c r="FBG822" s="257"/>
      <c r="FBH822" s="257"/>
      <c r="FBI822" s="257"/>
      <c r="FBJ822" s="257"/>
      <c r="FBK822" s="257"/>
      <c r="FBL822" s="257"/>
      <c r="FBM822" s="257"/>
      <c r="FBN822" s="257"/>
      <c r="FBO822" s="257"/>
      <c r="FBP822" s="257"/>
      <c r="FBQ822" s="257"/>
      <c r="FBR822" s="257"/>
      <c r="FBS822" s="257"/>
      <c r="FBT822" s="257"/>
      <c r="FBU822" s="257"/>
      <c r="FBV822" s="257"/>
      <c r="FBW822" s="257"/>
      <c r="FBX822" s="257"/>
      <c r="FBY822" s="257"/>
      <c r="FBZ822" s="257"/>
      <c r="FCA822" s="257"/>
      <c r="FCB822" s="257"/>
      <c r="FCC822" s="257"/>
      <c r="FCD822" s="257"/>
      <c r="FCE822" s="257"/>
      <c r="FCF822" s="257"/>
      <c r="FCG822" s="257"/>
      <c r="FCH822" s="257"/>
      <c r="FCI822" s="257"/>
      <c r="FCJ822" s="257"/>
      <c r="FCK822" s="257"/>
      <c r="FCL822" s="257"/>
      <c r="FCM822" s="257"/>
      <c r="FCN822" s="257"/>
      <c r="FCO822" s="257"/>
      <c r="FCP822" s="257"/>
      <c r="FCQ822" s="257"/>
      <c r="FCR822" s="257"/>
      <c r="FCS822" s="257"/>
      <c r="FCT822" s="257"/>
      <c r="FCU822" s="257"/>
      <c r="FCV822" s="257"/>
      <c r="FCW822" s="257"/>
      <c r="FCX822" s="257"/>
      <c r="FCY822" s="257"/>
      <c r="FCZ822" s="257"/>
      <c r="FDA822" s="257"/>
      <c r="FDB822" s="257"/>
      <c r="FDC822" s="257"/>
      <c r="FDD822" s="257"/>
      <c r="FDE822" s="257"/>
      <c r="FDF822" s="257"/>
      <c r="FDG822" s="257"/>
      <c r="FDH822" s="257"/>
      <c r="FDI822" s="257"/>
      <c r="FDJ822" s="257"/>
      <c r="FDK822" s="257"/>
      <c r="FDL822" s="257"/>
      <c r="FDM822" s="257"/>
      <c r="FDN822" s="257"/>
      <c r="FDO822" s="257"/>
      <c r="FDP822" s="257"/>
      <c r="FDQ822" s="257"/>
      <c r="FDR822" s="257"/>
      <c r="FDS822" s="257"/>
      <c r="FDT822" s="257"/>
      <c r="FDU822" s="257"/>
      <c r="FDV822" s="257"/>
      <c r="FDW822" s="257"/>
      <c r="FDX822" s="257"/>
      <c r="FDY822" s="257"/>
      <c r="FDZ822" s="257"/>
      <c r="FEA822" s="257"/>
      <c r="FEB822" s="257"/>
      <c r="FEC822" s="257"/>
      <c r="FED822" s="257"/>
      <c r="FEE822" s="257"/>
      <c r="FEF822" s="257"/>
      <c r="FEG822" s="257"/>
      <c r="FEH822" s="257"/>
      <c r="FEI822" s="257"/>
      <c r="FEJ822" s="257"/>
      <c r="FEK822" s="257"/>
      <c r="FEL822" s="257"/>
      <c r="FEM822" s="257"/>
      <c r="FEN822" s="257"/>
      <c r="FEO822" s="257"/>
      <c r="FEP822" s="257"/>
      <c r="FEQ822" s="257"/>
      <c r="FER822" s="257"/>
      <c r="FES822" s="257"/>
      <c r="FET822" s="257"/>
      <c r="FEU822" s="257"/>
      <c r="FEV822" s="257"/>
      <c r="FEW822" s="257"/>
      <c r="FEX822" s="257"/>
      <c r="FEY822" s="257"/>
      <c r="FEZ822" s="257"/>
      <c r="FFA822" s="257"/>
      <c r="FFB822" s="257"/>
      <c r="FFC822" s="257"/>
      <c r="FFD822" s="257"/>
      <c r="FFE822" s="257"/>
      <c r="FFF822" s="257"/>
      <c r="FFG822" s="257"/>
      <c r="FFH822" s="257"/>
      <c r="FFI822" s="257"/>
      <c r="FFJ822" s="257"/>
      <c r="FFK822" s="257"/>
      <c r="FFL822" s="257"/>
      <c r="FFM822" s="257"/>
      <c r="FFN822" s="257"/>
      <c r="FFO822" s="257"/>
      <c r="FFP822" s="257"/>
      <c r="FFQ822" s="257"/>
      <c r="FFR822" s="257"/>
      <c r="FFS822" s="257"/>
      <c r="FFT822" s="257"/>
      <c r="FFU822" s="257"/>
      <c r="FFV822" s="257"/>
      <c r="FFW822" s="257"/>
      <c r="FFX822" s="257"/>
      <c r="FFY822" s="257"/>
      <c r="FFZ822" s="257"/>
      <c r="FGA822" s="257"/>
      <c r="FGB822" s="257"/>
      <c r="FGC822" s="257"/>
      <c r="FGD822" s="257"/>
      <c r="FGE822" s="257"/>
      <c r="FGF822" s="257"/>
      <c r="FGG822" s="257"/>
      <c r="FGH822" s="257"/>
      <c r="FGI822" s="257"/>
      <c r="FGJ822" s="257"/>
      <c r="FGK822" s="257"/>
      <c r="FGL822" s="257"/>
      <c r="FGM822" s="257"/>
      <c r="FGN822" s="257"/>
      <c r="FGO822" s="257"/>
      <c r="FGP822" s="257"/>
      <c r="FGQ822" s="257"/>
      <c r="FGR822" s="257"/>
      <c r="FGS822" s="257"/>
      <c r="FGT822" s="257"/>
      <c r="FGU822" s="257"/>
      <c r="FGV822" s="257"/>
      <c r="FGW822" s="257"/>
      <c r="FGX822" s="257"/>
      <c r="FGY822" s="257"/>
      <c r="FGZ822" s="257"/>
      <c r="FHA822" s="257"/>
      <c r="FHB822" s="257"/>
      <c r="FHC822" s="257"/>
      <c r="FHD822" s="257"/>
      <c r="FHE822" s="257"/>
      <c r="FHF822" s="257"/>
      <c r="FHG822" s="257"/>
      <c r="FHH822" s="257"/>
      <c r="FHI822" s="257"/>
      <c r="FHJ822" s="257"/>
      <c r="FHK822" s="257"/>
      <c r="FHL822" s="257"/>
      <c r="FHM822" s="257"/>
      <c r="FHN822" s="257"/>
      <c r="FHO822" s="257"/>
      <c r="FHP822" s="257"/>
      <c r="FHQ822" s="257"/>
      <c r="FHR822" s="257"/>
      <c r="FHS822" s="257"/>
      <c r="FHT822" s="257"/>
      <c r="FHU822" s="257"/>
      <c r="FHV822" s="257"/>
      <c r="FHW822" s="257"/>
      <c r="FHX822" s="257"/>
      <c r="FHY822" s="257"/>
      <c r="FHZ822" s="257"/>
      <c r="FIA822" s="257"/>
      <c r="FIB822" s="257"/>
      <c r="FIC822" s="257"/>
      <c r="FID822" s="257"/>
      <c r="FIE822" s="257"/>
      <c r="FIF822" s="257"/>
      <c r="FIG822" s="257"/>
      <c r="FIH822" s="257"/>
      <c r="FII822" s="257"/>
      <c r="FIJ822" s="257"/>
      <c r="FIK822" s="257"/>
      <c r="FIL822" s="257"/>
      <c r="FIM822" s="257"/>
      <c r="FIN822" s="257"/>
      <c r="FIO822" s="257"/>
      <c r="FIP822" s="257"/>
      <c r="FIQ822" s="257"/>
      <c r="FIR822" s="257"/>
      <c r="FIS822" s="257"/>
      <c r="FIT822" s="257"/>
      <c r="FIU822" s="257"/>
      <c r="FIV822" s="257"/>
      <c r="FIW822" s="257"/>
      <c r="FIX822" s="257"/>
      <c r="FIY822" s="257"/>
      <c r="FIZ822" s="257"/>
      <c r="FJA822" s="257"/>
      <c r="FJB822" s="257"/>
      <c r="FJC822" s="257"/>
      <c r="FJD822" s="257"/>
      <c r="FJE822" s="257"/>
      <c r="FJF822" s="257"/>
      <c r="FJG822" s="257"/>
      <c r="FJH822" s="257"/>
      <c r="FJI822" s="257"/>
      <c r="FJJ822" s="257"/>
      <c r="FJK822" s="257"/>
      <c r="FJL822" s="257"/>
      <c r="FJM822" s="257"/>
      <c r="FJN822" s="257"/>
      <c r="FJO822" s="257"/>
      <c r="FJP822" s="257"/>
      <c r="FJQ822" s="257"/>
      <c r="FJR822" s="257"/>
      <c r="FJS822" s="257"/>
      <c r="FJT822" s="257"/>
      <c r="FJU822" s="257"/>
      <c r="FJV822" s="257"/>
      <c r="FJW822" s="257"/>
      <c r="FJX822" s="257"/>
      <c r="FJY822" s="257"/>
      <c r="FJZ822" s="257"/>
      <c r="FKA822" s="257"/>
      <c r="FKB822" s="257"/>
      <c r="FKC822" s="257"/>
      <c r="FKD822" s="257"/>
      <c r="FKE822" s="257"/>
      <c r="FKF822" s="257"/>
      <c r="FKG822" s="257"/>
      <c r="FKH822" s="257"/>
      <c r="FKI822" s="257"/>
      <c r="FKJ822" s="257"/>
      <c r="FKK822" s="257"/>
      <c r="FKL822" s="257"/>
      <c r="FKM822" s="257"/>
      <c r="FKN822" s="257"/>
      <c r="FKO822" s="257"/>
      <c r="FKP822" s="257"/>
      <c r="FKQ822" s="257"/>
      <c r="FKR822" s="257"/>
      <c r="FKS822" s="257"/>
      <c r="FKT822" s="257"/>
      <c r="FKU822" s="257"/>
      <c r="FKV822" s="257"/>
      <c r="FKW822" s="257"/>
      <c r="FKX822" s="257"/>
      <c r="FKY822" s="257"/>
      <c r="FKZ822" s="257"/>
      <c r="FLA822" s="257"/>
      <c r="FLB822" s="257"/>
      <c r="FLC822" s="257"/>
      <c r="FLD822" s="257"/>
      <c r="FLE822" s="257"/>
      <c r="FLF822" s="257"/>
      <c r="FLG822" s="257"/>
      <c r="FLH822" s="257"/>
      <c r="FLI822" s="257"/>
      <c r="FLJ822" s="257"/>
      <c r="FLK822" s="257"/>
      <c r="FLL822" s="257"/>
      <c r="FLM822" s="257"/>
      <c r="FLN822" s="257"/>
      <c r="FLO822" s="257"/>
      <c r="FLP822" s="257"/>
      <c r="FLQ822" s="257"/>
      <c r="FLR822" s="257"/>
      <c r="FLS822" s="257"/>
      <c r="FLT822" s="257"/>
      <c r="FLU822" s="257"/>
      <c r="FLV822" s="257"/>
      <c r="FLW822" s="257"/>
      <c r="FLX822" s="257"/>
      <c r="FLY822" s="257"/>
      <c r="FLZ822" s="257"/>
      <c r="FMA822" s="257"/>
      <c r="FMB822" s="257"/>
      <c r="FMC822" s="257"/>
      <c r="FMD822" s="257"/>
      <c r="FME822" s="257"/>
      <c r="FMF822" s="257"/>
      <c r="FMG822" s="257"/>
      <c r="FMH822" s="257"/>
      <c r="FMI822" s="257"/>
      <c r="FMJ822" s="257"/>
      <c r="FMK822" s="257"/>
      <c r="FML822" s="257"/>
      <c r="FMM822" s="257"/>
      <c r="FMN822" s="257"/>
      <c r="FMO822" s="257"/>
      <c r="FMP822" s="257"/>
      <c r="FMQ822" s="257"/>
      <c r="FMR822" s="257"/>
      <c r="FMS822" s="257"/>
      <c r="FMT822" s="257"/>
      <c r="FMU822" s="257"/>
      <c r="FMV822" s="257"/>
      <c r="FMW822" s="257"/>
      <c r="FMX822" s="257"/>
      <c r="FMY822" s="257"/>
      <c r="FMZ822" s="257"/>
      <c r="FNA822" s="257"/>
      <c r="FNB822" s="257"/>
      <c r="FNC822" s="257"/>
      <c r="FND822" s="257"/>
      <c r="FNE822" s="257"/>
      <c r="FNF822" s="257"/>
      <c r="FNG822" s="257"/>
      <c r="FNH822" s="257"/>
      <c r="FNI822" s="257"/>
      <c r="FNJ822" s="257"/>
      <c r="FNK822" s="257"/>
      <c r="FNL822" s="257"/>
      <c r="FNM822" s="257"/>
      <c r="FNN822" s="257"/>
      <c r="FNO822" s="257"/>
      <c r="FNP822" s="257"/>
      <c r="FNQ822" s="257"/>
      <c r="FNR822" s="257"/>
      <c r="FNS822" s="257"/>
      <c r="FNT822" s="257"/>
      <c r="FNU822" s="257"/>
      <c r="FNV822" s="257"/>
      <c r="FNW822" s="257"/>
      <c r="FNX822" s="257"/>
      <c r="FNY822" s="257"/>
      <c r="FNZ822" s="257"/>
      <c r="FOA822" s="257"/>
      <c r="FOB822" s="257"/>
      <c r="FOC822" s="257"/>
      <c r="FOD822" s="257"/>
      <c r="FOE822" s="257"/>
      <c r="FOF822" s="257"/>
      <c r="FOG822" s="257"/>
      <c r="FOH822" s="257"/>
      <c r="FOI822" s="257"/>
      <c r="FOJ822" s="257"/>
      <c r="FOK822" s="257"/>
      <c r="FOL822" s="257"/>
      <c r="FOM822" s="257"/>
      <c r="FON822" s="257"/>
      <c r="FOO822" s="257"/>
      <c r="FOP822" s="257"/>
      <c r="FOQ822" s="257"/>
      <c r="FOR822" s="257"/>
      <c r="FOS822" s="257"/>
      <c r="FOT822" s="257"/>
      <c r="FOU822" s="257"/>
      <c r="FOV822" s="257"/>
      <c r="FOW822" s="257"/>
      <c r="FOX822" s="257"/>
      <c r="FOY822" s="257"/>
      <c r="FOZ822" s="257"/>
      <c r="FPA822" s="257"/>
      <c r="FPB822" s="257"/>
      <c r="FPC822" s="257"/>
      <c r="FPD822" s="257"/>
      <c r="FPE822" s="257"/>
      <c r="FPF822" s="257"/>
      <c r="FPG822" s="257"/>
      <c r="FPH822" s="257"/>
      <c r="FPI822" s="257"/>
      <c r="FPJ822" s="257"/>
      <c r="FPK822" s="257"/>
      <c r="FPL822" s="257"/>
      <c r="FPM822" s="257"/>
      <c r="FPN822" s="257"/>
      <c r="FPO822" s="257"/>
      <c r="FPP822" s="257"/>
      <c r="FPQ822" s="257"/>
      <c r="FPR822" s="257"/>
      <c r="FPS822" s="257"/>
      <c r="FPT822" s="257"/>
      <c r="FPU822" s="257"/>
      <c r="FPV822" s="257"/>
      <c r="FPW822" s="257"/>
      <c r="FPX822" s="257"/>
      <c r="FPY822" s="257"/>
      <c r="FPZ822" s="257"/>
      <c r="FQA822" s="257"/>
      <c r="FQB822" s="257"/>
      <c r="FQC822" s="257"/>
      <c r="FQD822" s="257"/>
      <c r="FQE822" s="257"/>
      <c r="FQF822" s="257"/>
      <c r="FQG822" s="257"/>
      <c r="FQH822" s="257"/>
      <c r="FQI822" s="257"/>
      <c r="FQJ822" s="257"/>
      <c r="FQK822" s="257"/>
      <c r="FQL822" s="257"/>
      <c r="FQM822" s="257"/>
      <c r="FQN822" s="257"/>
      <c r="FQO822" s="257"/>
      <c r="FQP822" s="257"/>
      <c r="FQQ822" s="257"/>
      <c r="FQR822" s="257"/>
      <c r="FQS822" s="257"/>
      <c r="FQT822" s="257"/>
      <c r="FQU822" s="257"/>
      <c r="FQV822" s="257"/>
      <c r="FQW822" s="257"/>
      <c r="FQX822" s="257"/>
      <c r="FQY822" s="257"/>
      <c r="FQZ822" s="257"/>
      <c r="FRA822" s="257"/>
      <c r="FRB822" s="257"/>
      <c r="FRC822" s="257"/>
      <c r="FRD822" s="257"/>
      <c r="FRE822" s="257"/>
      <c r="FRF822" s="257"/>
      <c r="FRG822" s="257"/>
      <c r="FRH822" s="257"/>
      <c r="FRI822" s="257"/>
      <c r="FRJ822" s="257"/>
      <c r="FRK822" s="257"/>
      <c r="FRL822" s="257"/>
      <c r="FRM822" s="257"/>
      <c r="FRN822" s="257"/>
      <c r="FRO822" s="257"/>
      <c r="FRP822" s="257"/>
      <c r="FRQ822" s="257"/>
      <c r="FRR822" s="257"/>
      <c r="FRS822" s="257"/>
      <c r="FRT822" s="257"/>
      <c r="FRU822" s="257"/>
      <c r="FRV822" s="257"/>
      <c r="FRW822" s="257"/>
      <c r="FRX822" s="257"/>
      <c r="FRY822" s="257"/>
      <c r="FRZ822" s="257"/>
      <c r="FSA822" s="257"/>
      <c r="FSB822" s="257"/>
      <c r="FSC822" s="257"/>
      <c r="FSD822" s="257"/>
      <c r="FSE822" s="257"/>
      <c r="FSF822" s="257"/>
      <c r="FSG822" s="257"/>
      <c r="FSH822" s="257"/>
      <c r="FSI822" s="257"/>
      <c r="FSJ822" s="257"/>
      <c r="FSK822" s="257"/>
      <c r="FSL822" s="257"/>
      <c r="FSM822" s="257"/>
      <c r="FSN822" s="257"/>
      <c r="FSO822" s="257"/>
      <c r="FSP822" s="257"/>
      <c r="FSQ822" s="257"/>
      <c r="FSR822" s="257"/>
      <c r="FSS822" s="257"/>
      <c r="FST822" s="257"/>
      <c r="FSU822" s="257"/>
      <c r="FSV822" s="257"/>
      <c r="FSW822" s="257"/>
      <c r="FSX822" s="257"/>
      <c r="FSY822" s="257"/>
      <c r="FSZ822" s="257"/>
      <c r="FTA822" s="257"/>
      <c r="FTB822" s="257"/>
      <c r="FTC822" s="257"/>
      <c r="FTD822" s="257"/>
      <c r="FTE822" s="257"/>
      <c r="FTF822" s="257"/>
      <c r="FTG822" s="257"/>
      <c r="FTH822" s="257"/>
      <c r="FTI822" s="257"/>
      <c r="FTJ822" s="257"/>
      <c r="FTK822" s="257"/>
      <c r="FTL822" s="257"/>
      <c r="FTM822" s="257"/>
      <c r="FTN822" s="257"/>
      <c r="FTO822" s="257"/>
      <c r="FTP822" s="257"/>
      <c r="FTQ822" s="257"/>
      <c r="FTR822" s="257"/>
      <c r="FTS822" s="257"/>
      <c r="FTT822" s="257"/>
      <c r="FTU822" s="257"/>
      <c r="FTV822" s="257"/>
      <c r="FTW822" s="257"/>
      <c r="FTX822" s="257"/>
      <c r="FTY822" s="257"/>
      <c r="FTZ822" s="257"/>
      <c r="FUA822" s="257"/>
      <c r="FUB822" s="257"/>
      <c r="FUC822" s="257"/>
      <c r="FUD822" s="257"/>
      <c r="FUE822" s="257"/>
      <c r="FUF822" s="257"/>
      <c r="FUG822" s="257"/>
      <c r="FUH822" s="257"/>
      <c r="FUI822" s="257"/>
      <c r="FUJ822" s="257"/>
      <c r="FUK822" s="257"/>
      <c r="FUL822" s="257"/>
      <c r="FUM822" s="257"/>
      <c r="FUN822" s="257"/>
      <c r="FUO822" s="257"/>
      <c r="FUP822" s="257"/>
      <c r="FUQ822" s="257"/>
      <c r="FUR822" s="257"/>
      <c r="FUS822" s="257"/>
      <c r="FUT822" s="257"/>
      <c r="FUU822" s="257"/>
      <c r="FUV822" s="257"/>
      <c r="FUW822" s="257"/>
      <c r="FUX822" s="257"/>
      <c r="FUY822" s="257"/>
      <c r="FUZ822" s="257"/>
      <c r="FVA822" s="257"/>
      <c r="FVB822" s="257"/>
      <c r="FVC822" s="257"/>
      <c r="FVD822" s="257"/>
      <c r="FVE822" s="257"/>
      <c r="FVF822" s="257"/>
      <c r="FVG822" s="257"/>
      <c r="FVH822" s="257"/>
      <c r="FVI822" s="257"/>
      <c r="FVJ822" s="257"/>
      <c r="FVK822" s="257"/>
      <c r="FVL822" s="257"/>
      <c r="FVM822" s="257"/>
      <c r="FVN822" s="257"/>
      <c r="FVO822" s="257"/>
      <c r="FVP822" s="257"/>
      <c r="FVQ822" s="257"/>
      <c r="FVR822" s="257"/>
      <c r="FVS822" s="257"/>
      <c r="FVT822" s="257"/>
      <c r="FVU822" s="257"/>
      <c r="FVV822" s="257"/>
      <c r="FVW822" s="257"/>
      <c r="FVX822" s="257"/>
      <c r="FVY822" s="257"/>
      <c r="FVZ822" s="257"/>
      <c r="FWA822" s="257"/>
      <c r="FWB822" s="257"/>
      <c r="FWC822" s="257"/>
      <c r="FWD822" s="257"/>
      <c r="FWE822" s="257"/>
      <c r="FWF822" s="257"/>
      <c r="FWG822" s="257"/>
      <c r="FWH822" s="257"/>
      <c r="FWI822" s="257"/>
      <c r="FWJ822" s="257"/>
      <c r="FWK822" s="257"/>
      <c r="FWL822" s="257"/>
      <c r="FWM822" s="257"/>
      <c r="FWN822" s="257"/>
      <c r="FWO822" s="257"/>
      <c r="FWP822" s="257"/>
      <c r="FWQ822" s="257"/>
      <c r="FWR822" s="257"/>
      <c r="FWS822" s="257"/>
      <c r="FWT822" s="257"/>
      <c r="FWU822" s="257"/>
      <c r="FWV822" s="257"/>
      <c r="FWW822" s="257"/>
      <c r="FWX822" s="257"/>
      <c r="FWY822" s="257"/>
      <c r="FWZ822" s="257"/>
      <c r="FXA822" s="257"/>
      <c r="FXB822" s="257"/>
      <c r="FXC822" s="257"/>
      <c r="FXD822" s="257"/>
      <c r="FXE822" s="257"/>
      <c r="FXF822" s="257"/>
      <c r="FXG822" s="257"/>
      <c r="FXH822" s="257"/>
      <c r="FXI822" s="257"/>
      <c r="FXJ822" s="257"/>
      <c r="FXK822" s="257"/>
      <c r="FXL822" s="257"/>
      <c r="FXM822" s="257"/>
      <c r="FXN822" s="257"/>
      <c r="FXO822" s="257"/>
      <c r="FXP822" s="257"/>
      <c r="FXQ822" s="257"/>
      <c r="FXR822" s="257"/>
      <c r="FXS822" s="257"/>
      <c r="FXT822" s="257"/>
      <c r="FXU822" s="257"/>
      <c r="FXV822" s="257"/>
      <c r="FXW822" s="257"/>
      <c r="FXX822" s="257"/>
      <c r="FXY822" s="257"/>
      <c r="FXZ822" s="257"/>
      <c r="FYA822" s="257"/>
      <c r="FYB822" s="257"/>
      <c r="FYC822" s="257"/>
      <c r="FYD822" s="257"/>
      <c r="FYE822" s="257"/>
      <c r="FYF822" s="257"/>
      <c r="FYG822" s="257"/>
      <c r="FYH822" s="257"/>
      <c r="FYI822" s="257"/>
      <c r="FYJ822" s="257"/>
      <c r="FYK822" s="257"/>
      <c r="FYL822" s="257"/>
      <c r="FYM822" s="257"/>
      <c r="FYN822" s="257"/>
      <c r="FYO822" s="257"/>
      <c r="FYP822" s="257"/>
      <c r="FYQ822" s="257"/>
      <c r="FYR822" s="257"/>
      <c r="FYS822" s="257"/>
      <c r="FYT822" s="257"/>
      <c r="FYU822" s="257"/>
      <c r="FYV822" s="257"/>
      <c r="FYW822" s="257"/>
      <c r="FYX822" s="257"/>
      <c r="FYY822" s="257"/>
      <c r="FYZ822" s="257"/>
      <c r="FZA822" s="257"/>
      <c r="FZB822" s="257"/>
      <c r="FZC822" s="257"/>
      <c r="FZD822" s="257"/>
      <c r="FZE822" s="257"/>
      <c r="FZF822" s="257"/>
      <c r="FZG822" s="257"/>
      <c r="FZH822" s="257"/>
      <c r="FZI822" s="257"/>
      <c r="FZJ822" s="257"/>
      <c r="FZK822" s="257"/>
      <c r="FZL822" s="257"/>
      <c r="FZM822" s="257"/>
      <c r="FZN822" s="257"/>
      <c r="FZO822" s="257"/>
      <c r="FZP822" s="257"/>
      <c r="FZQ822" s="257"/>
      <c r="FZR822" s="257"/>
      <c r="FZS822" s="257"/>
      <c r="FZT822" s="257"/>
      <c r="FZU822" s="257"/>
      <c r="FZV822" s="257"/>
      <c r="FZW822" s="257"/>
      <c r="FZX822" s="257"/>
      <c r="FZY822" s="257"/>
      <c r="FZZ822" s="257"/>
      <c r="GAA822" s="257"/>
      <c r="GAB822" s="257"/>
      <c r="GAC822" s="257"/>
      <c r="GAD822" s="257"/>
      <c r="GAE822" s="257"/>
      <c r="GAF822" s="257"/>
      <c r="GAG822" s="257"/>
      <c r="GAH822" s="257"/>
      <c r="GAI822" s="257"/>
      <c r="GAJ822" s="257"/>
      <c r="GAK822" s="257"/>
      <c r="GAL822" s="257"/>
      <c r="GAM822" s="257"/>
      <c r="GAN822" s="257"/>
      <c r="GAO822" s="257"/>
      <c r="GAP822" s="257"/>
      <c r="GAQ822" s="257"/>
      <c r="GAR822" s="257"/>
      <c r="GAS822" s="257"/>
      <c r="GAT822" s="257"/>
      <c r="GAU822" s="257"/>
      <c r="GAV822" s="257"/>
      <c r="GAW822" s="257"/>
      <c r="GAX822" s="257"/>
      <c r="GAY822" s="257"/>
      <c r="GAZ822" s="257"/>
      <c r="GBA822" s="257"/>
      <c r="GBB822" s="257"/>
      <c r="GBC822" s="257"/>
      <c r="GBD822" s="257"/>
      <c r="GBE822" s="257"/>
      <c r="GBF822" s="257"/>
      <c r="GBG822" s="257"/>
      <c r="GBH822" s="257"/>
      <c r="GBI822" s="257"/>
      <c r="GBJ822" s="257"/>
      <c r="GBK822" s="257"/>
      <c r="GBL822" s="257"/>
      <c r="GBM822" s="257"/>
      <c r="GBN822" s="257"/>
      <c r="GBO822" s="257"/>
      <c r="GBP822" s="257"/>
      <c r="GBQ822" s="257"/>
      <c r="GBR822" s="257"/>
      <c r="GBS822" s="257"/>
      <c r="GBT822" s="257"/>
      <c r="GBU822" s="257"/>
      <c r="GBV822" s="257"/>
      <c r="GBW822" s="257"/>
      <c r="GBX822" s="257"/>
      <c r="GBY822" s="257"/>
      <c r="GBZ822" s="257"/>
      <c r="GCA822" s="257"/>
      <c r="GCB822" s="257"/>
      <c r="GCC822" s="257"/>
      <c r="GCD822" s="257"/>
      <c r="GCE822" s="257"/>
      <c r="GCF822" s="257"/>
      <c r="GCG822" s="257"/>
      <c r="GCH822" s="257"/>
      <c r="GCI822" s="257"/>
      <c r="GCJ822" s="257"/>
      <c r="GCK822" s="257"/>
      <c r="GCL822" s="257"/>
      <c r="GCM822" s="257"/>
      <c r="GCN822" s="257"/>
      <c r="GCO822" s="257"/>
      <c r="GCP822" s="257"/>
      <c r="GCQ822" s="257"/>
      <c r="GCR822" s="257"/>
      <c r="GCS822" s="257"/>
      <c r="GCT822" s="257"/>
      <c r="GCU822" s="257"/>
      <c r="GCV822" s="257"/>
      <c r="GCW822" s="257"/>
      <c r="GCX822" s="257"/>
      <c r="GCY822" s="257"/>
      <c r="GCZ822" s="257"/>
      <c r="GDA822" s="257"/>
      <c r="GDB822" s="257"/>
      <c r="GDC822" s="257"/>
      <c r="GDD822" s="257"/>
      <c r="GDE822" s="257"/>
      <c r="GDF822" s="257"/>
      <c r="GDG822" s="257"/>
      <c r="GDH822" s="257"/>
      <c r="GDI822" s="257"/>
      <c r="GDJ822" s="257"/>
      <c r="GDK822" s="257"/>
      <c r="GDL822" s="257"/>
      <c r="GDM822" s="257"/>
      <c r="GDN822" s="257"/>
      <c r="GDO822" s="257"/>
      <c r="GDP822" s="257"/>
      <c r="GDQ822" s="257"/>
      <c r="GDR822" s="257"/>
      <c r="GDS822" s="257"/>
      <c r="GDT822" s="257"/>
      <c r="GDU822" s="257"/>
      <c r="GDV822" s="257"/>
      <c r="GDW822" s="257"/>
      <c r="GDX822" s="257"/>
      <c r="GDY822" s="257"/>
      <c r="GDZ822" s="257"/>
      <c r="GEA822" s="257"/>
      <c r="GEB822" s="257"/>
      <c r="GEC822" s="257"/>
      <c r="GED822" s="257"/>
      <c r="GEE822" s="257"/>
      <c r="GEF822" s="257"/>
      <c r="GEG822" s="257"/>
      <c r="GEH822" s="257"/>
      <c r="GEI822" s="257"/>
      <c r="GEJ822" s="257"/>
      <c r="GEK822" s="257"/>
      <c r="GEL822" s="257"/>
      <c r="GEM822" s="257"/>
      <c r="GEN822" s="257"/>
      <c r="GEO822" s="257"/>
      <c r="GEP822" s="257"/>
      <c r="GEQ822" s="257"/>
      <c r="GER822" s="257"/>
      <c r="GES822" s="257"/>
      <c r="GET822" s="257"/>
      <c r="GEU822" s="257"/>
      <c r="GEV822" s="257"/>
      <c r="GEW822" s="257"/>
      <c r="GEX822" s="257"/>
      <c r="GEY822" s="257"/>
      <c r="GEZ822" s="257"/>
      <c r="GFA822" s="257"/>
      <c r="GFB822" s="257"/>
      <c r="GFC822" s="257"/>
      <c r="GFD822" s="257"/>
      <c r="GFE822" s="257"/>
      <c r="GFF822" s="257"/>
      <c r="GFG822" s="257"/>
      <c r="GFH822" s="257"/>
      <c r="GFI822" s="257"/>
      <c r="GFJ822" s="257"/>
      <c r="GFK822" s="257"/>
      <c r="GFL822" s="257"/>
      <c r="GFM822" s="257"/>
      <c r="GFN822" s="257"/>
      <c r="GFO822" s="257"/>
      <c r="GFP822" s="257"/>
      <c r="GFQ822" s="257"/>
      <c r="GFR822" s="257"/>
      <c r="GFS822" s="257"/>
      <c r="GFT822" s="257"/>
      <c r="GFU822" s="257"/>
      <c r="GFV822" s="257"/>
      <c r="GFW822" s="257"/>
      <c r="GFX822" s="257"/>
      <c r="GFY822" s="257"/>
      <c r="GFZ822" s="257"/>
      <c r="GGA822" s="257"/>
      <c r="GGB822" s="257"/>
      <c r="GGC822" s="257"/>
      <c r="GGD822" s="257"/>
      <c r="GGE822" s="257"/>
      <c r="GGF822" s="257"/>
      <c r="GGG822" s="257"/>
      <c r="GGH822" s="257"/>
      <c r="GGI822" s="257"/>
      <c r="GGJ822" s="257"/>
      <c r="GGK822" s="257"/>
      <c r="GGL822" s="257"/>
      <c r="GGM822" s="257"/>
      <c r="GGN822" s="257"/>
      <c r="GGO822" s="257"/>
      <c r="GGP822" s="257"/>
      <c r="GGQ822" s="257"/>
      <c r="GGR822" s="257"/>
      <c r="GGS822" s="257"/>
      <c r="GGT822" s="257"/>
      <c r="GGU822" s="257"/>
      <c r="GGV822" s="257"/>
      <c r="GGW822" s="257"/>
      <c r="GGX822" s="257"/>
      <c r="GGY822" s="257"/>
      <c r="GGZ822" s="257"/>
      <c r="GHA822" s="257"/>
      <c r="GHB822" s="257"/>
      <c r="GHC822" s="257"/>
      <c r="GHD822" s="257"/>
      <c r="GHE822" s="257"/>
      <c r="GHF822" s="257"/>
      <c r="GHG822" s="257"/>
      <c r="GHH822" s="257"/>
      <c r="GHI822" s="257"/>
      <c r="GHJ822" s="257"/>
      <c r="GHK822" s="257"/>
      <c r="GHL822" s="257"/>
      <c r="GHM822" s="257"/>
      <c r="GHN822" s="257"/>
      <c r="GHO822" s="257"/>
      <c r="GHP822" s="257"/>
      <c r="GHQ822" s="257"/>
      <c r="GHR822" s="257"/>
      <c r="GHS822" s="257"/>
      <c r="GHT822" s="257"/>
      <c r="GHU822" s="257"/>
      <c r="GHV822" s="257"/>
      <c r="GHW822" s="257"/>
      <c r="GHX822" s="257"/>
      <c r="GHY822" s="257"/>
      <c r="GHZ822" s="257"/>
      <c r="GIA822" s="257"/>
      <c r="GIB822" s="257"/>
      <c r="GIC822" s="257"/>
      <c r="GID822" s="257"/>
      <c r="GIE822" s="257"/>
      <c r="GIF822" s="257"/>
      <c r="GIG822" s="257"/>
      <c r="GIH822" s="257"/>
      <c r="GII822" s="257"/>
      <c r="GIJ822" s="257"/>
      <c r="GIK822" s="257"/>
      <c r="GIL822" s="257"/>
      <c r="GIM822" s="257"/>
      <c r="GIN822" s="257"/>
      <c r="GIO822" s="257"/>
      <c r="GIP822" s="257"/>
      <c r="GIQ822" s="257"/>
      <c r="GIR822" s="257"/>
      <c r="GIS822" s="257"/>
      <c r="GIT822" s="257"/>
      <c r="GIU822" s="257"/>
      <c r="GIV822" s="257"/>
      <c r="GIW822" s="257"/>
      <c r="GIX822" s="257"/>
      <c r="GIY822" s="257"/>
      <c r="GIZ822" s="257"/>
      <c r="GJA822" s="257"/>
      <c r="GJB822" s="257"/>
      <c r="GJC822" s="257"/>
      <c r="GJD822" s="257"/>
      <c r="GJE822" s="257"/>
      <c r="GJF822" s="257"/>
      <c r="GJG822" s="257"/>
      <c r="GJH822" s="257"/>
      <c r="GJI822" s="257"/>
      <c r="GJJ822" s="257"/>
      <c r="GJK822" s="257"/>
      <c r="GJL822" s="257"/>
      <c r="GJM822" s="257"/>
      <c r="GJN822" s="257"/>
      <c r="GJO822" s="257"/>
      <c r="GJP822" s="257"/>
      <c r="GJQ822" s="257"/>
      <c r="GJR822" s="257"/>
      <c r="GJS822" s="257"/>
      <c r="GJT822" s="257"/>
      <c r="GJU822" s="257"/>
      <c r="GJV822" s="257"/>
      <c r="GJW822" s="257"/>
      <c r="GJX822" s="257"/>
      <c r="GJY822" s="257"/>
      <c r="GJZ822" s="257"/>
      <c r="GKA822" s="257"/>
      <c r="GKB822" s="257"/>
      <c r="GKC822" s="257"/>
      <c r="GKD822" s="257"/>
      <c r="GKE822" s="257"/>
      <c r="GKF822" s="257"/>
      <c r="GKG822" s="257"/>
      <c r="GKH822" s="257"/>
      <c r="GKI822" s="257"/>
      <c r="GKJ822" s="257"/>
      <c r="GKK822" s="257"/>
      <c r="GKL822" s="257"/>
      <c r="GKM822" s="257"/>
      <c r="GKN822" s="257"/>
      <c r="GKO822" s="257"/>
      <c r="GKP822" s="257"/>
      <c r="GKQ822" s="257"/>
      <c r="GKR822" s="257"/>
      <c r="GKS822" s="257"/>
      <c r="GKT822" s="257"/>
      <c r="GKU822" s="257"/>
      <c r="GKV822" s="257"/>
      <c r="GKW822" s="257"/>
      <c r="GKX822" s="257"/>
      <c r="GKY822" s="257"/>
      <c r="GKZ822" s="257"/>
      <c r="GLA822" s="257"/>
      <c r="GLB822" s="257"/>
      <c r="GLC822" s="257"/>
      <c r="GLD822" s="257"/>
      <c r="GLE822" s="257"/>
      <c r="GLF822" s="257"/>
      <c r="GLG822" s="257"/>
      <c r="GLH822" s="257"/>
      <c r="GLI822" s="257"/>
      <c r="GLJ822" s="257"/>
      <c r="GLK822" s="257"/>
      <c r="GLL822" s="257"/>
      <c r="GLM822" s="257"/>
      <c r="GLN822" s="257"/>
      <c r="GLO822" s="257"/>
      <c r="GLP822" s="257"/>
      <c r="GLQ822" s="257"/>
      <c r="GLR822" s="257"/>
      <c r="GLS822" s="257"/>
      <c r="GLT822" s="257"/>
      <c r="GLU822" s="257"/>
      <c r="GLV822" s="257"/>
      <c r="GLW822" s="257"/>
      <c r="GLX822" s="257"/>
      <c r="GLY822" s="257"/>
      <c r="GLZ822" s="257"/>
      <c r="GMA822" s="257"/>
      <c r="GMB822" s="257"/>
      <c r="GMC822" s="257"/>
      <c r="GMD822" s="257"/>
      <c r="GME822" s="257"/>
      <c r="GMF822" s="257"/>
      <c r="GMG822" s="257"/>
      <c r="GMH822" s="257"/>
      <c r="GMI822" s="257"/>
      <c r="GMJ822" s="257"/>
      <c r="GMK822" s="257"/>
      <c r="GML822" s="257"/>
      <c r="GMM822" s="257"/>
      <c r="GMN822" s="257"/>
      <c r="GMO822" s="257"/>
      <c r="GMP822" s="257"/>
      <c r="GMQ822" s="257"/>
      <c r="GMR822" s="257"/>
      <c r="GMS822" s="257"/>
      <c r="GMT822" s="257"/>
      <c r="GMU822" s="257"/>
      <c r="GMV822" s="257"/>
      <c r="GMW822" s="257"/>
      <c r="GMX822" s="257"/>
      <c r="GMY822" s="257"/>
      <c r="GMZ822" s="257"/>
      <c r="GNA822" s="257"/>
      <c r="GNB822" s="257"/>
      <c r="GNC822" s="257"/>
      <c r="GND822" s="257"/>
      <c r="GNE822" s="257"/>
      <c r="GNF822" s="257"/>
      <c r="GNG822" s="257"/>
      <c r="GNH822" s="257"/>
      <c r="GNI822" s="257"/>
      <c r="GNJ822" s="257"/>
      <c r="GNK822" s="257"/>
      <c r="GNL822" s="257"/>
      <c r="GNM822" s="257"/>
      <c r="GNN822" s="257"/>
      <c r="GNO822" s="257"/>
      <c r="GNP822" s="257"/>
      <c r="GNQ822" s="257"/>
      <c r="GNR822" s="257"/>
      <c r="GNS822" s="257"/>
      <c r="GNT822" s="257"/>
      <c r="GNU822" s="257"/>
      <c r="GNV822" s="257"/>
      <c r="GNW822" s="257"/>
      <c r="GNX822" s="257"/>
      <c r="GNY822" s="257"/>
      <c r="GNZ822" s="257"/>
      <c r="GOA822" s="257"/>
      <c r="GOB822" s="257"/>
      <c r="GOC822" s="257"/>
      <c r="GOD822" s="257"/>
      <c r="GOE822" s="257"/>
      <c r="GOF822" s="257"/>
      <c r="GOG822" s="257"/>
      <c r="GOH822" s="257"/>
      <c r="GOI822" s="257"/>
      <c r="GOJ822" s="257"/>
      <c r="GOK822" s="257"/>
      <c r="GOL822" s="257"/>
      <c r="GOM822" s="257"/>
      <c r="GON822" s="257"/>
      <c r="GOO822" s="257"/>
      <c r="GOP822" s="257"/>
      <c r="GOQ822" s="257"/>
      <c r="GOR822" s="257"/>
      <c r="GOS822" s="257"/>
      <c r="GOT822" s="257"/>
      <c r="GOU822" s="257"/>
      <c r="GOV822" s="257"/>
      <c r="GOW822" s="257"/>
      <c r="GOX822" s="257"/>
      <c r="GOY822" s="257"/>
      <c r="GOZ822" s="257"/>
      <c r="GPA822" s="257"/>
      <c r="GPB822" s="257"/>
      <c r="GPC822" s="257"/>
      <c r="GPD822" s="257"/>
      <c r="GPE822" s="257"/>
      <c r="GPF822" s="257"/>
      <c r="GPG822" s="257"/>
      <c r="GPH822" s="257"/>
      <c r="GPI822" s="257"/>
      <c r="GPJ822" s="257"/>
      <c r="GPK822" s="257"/>
      <c r="GPL822" s="257"/>
      <c r="GPM822" s="257"/>
      <c r="GPN822" s="257"/>
      <c r="GPO822" s="257"/>
      <c r="GPP822" s="257"/>
      <c r="GPQ822" s="257"/>
      <c r="GPR822" s="257"/>
      <c r="GPS822" s="257"/>
      <c r="GPT822" s="257"/>
      <c r="GPU822" s="257"/>
      <c r="GPV822" s="257"/>
      <c r="GPW822" s="257"/>
      <c r="GPX822" s="257"/>
      <c r="GPY822" s="257"/>
      <c r="GPZ822" s="257"/>
      <c r="GQA822" s="257"/>
      <c r="GQB822" s="257"/>
      <c r="GQC822" s="257"/>
      <c r="GQD822" s="257"/>
      <c r="GQE822" s="257"/>
      <c r="GQF822" s="257"/>
      <c r="GQG822" s="257"/>
      <c r="GQH822" s="257"/>
      <c r="GQI822" s="257"/>
      <c r="GQJ822" s="257"/>
      <c r="GQK822" s="257"/>
      <c r="GQL822" s="257"/>
      <c r="GQM822" s="257"/>
      <c r="GQN822" s="257"/>
      <c r="GQO822" s="257"/>
      <c r="GQP822" s="257"/>
      <c r="GQQ822" s="257"/>
      <c r="GQR822" s="257"/>
      <c r="GQS822" s="257"/>
      <c r="GQT822" s="257"/>
      <c r="GQU822" s="257"/>
      <c r="GQV822" s="257"/>
      <c r="GQW822" s="257"/>
      <c r="GQX822" s="257"/>
      <c r="GQY822" s="257"/>
      <c r="GQZ822" s="257"/>
      <c r="GRA822" s="257"/>
      <c r="GRB822" s="257"/>
      <c r="GRC822" s="257"/>
      <c r="GRD822" s="257"/>
      <c r="GRE822" s="257"/>
      <c r="GRF822" s="257"/>
      <c r="GRG822" s="257"/>
      <c r="GRH822" s="257"/>
      <c r="GRI822" s="257"/>
      <c r="GRJ822" s="257"/>
      <c r="GRK822" s="257"/>
      <c r="GRL822" s="257"/>
      <c r="GRM822" s="257"/>
      <c r="GRN822" s="257"/>
      <c r="GRO822" s="257"/>
      <c r="GRP822" s="257"/>
      <c r="GRQ822" s="257"/>
      <c r="GRR822" s="257"/>
      <c r="GRS822" s="257"/>
      <c r="GRT822" s="257"/>
      <c r="GRU822" s="257"/>
      <c r="GRV822" s="257"/>
      <c r="GRW822" s="257"/>
      <c r="GRX822" s="257"/>
      <c r="GRY822" s="257"/>
      <c r="GRZ822" s="257"/>
      <c r="GSA822" s="257"/>
      <c r="GSB822" s="257"/>
      <c r="GSC822" s="257"/>
      <c r="GSD822" s="257"/>
      <c r="GSE822" s="257"/>
      <c r="GSF822" s="257"/>
      <c r="GSG822" s="257"/>
      <c r="GSH822" s="257"/>
      <c r="GSI822" s="257"/>
      <c r="GSJ822" s="257"/>
      <c r="GSK822" s="257"/>
      <c r="GSL822" s="257"/>
      <c r="GSM822" s="257"/>
      <c r="GSN822" s="257"/>
      <c r="GSO822" s="257"/>
      <c r="GSP822" s="257"/>
      <c r="GSQ822" s="257"/>
      <c r="GSR822" s="257"/>
      <c r="GSS822" s="257"/>
      <c r="GST822" s="257"/>
      <c r="GSU822" s="257"/>
      <c r="GSV822" s="257"/>
      <c r="GSW822" s="257"/>
      <c r="GSX822" s="257"/>
      <c r="GSY822" s="257"/>
      <c r="GSZ822" s="257"/>
      <c r="GTA822" s="257"/>
      <c r="GTB822" s="257"/>
      <c r="GTC822" s="257"/>
      <c r="GTD822" s="257"/>
      <c r="GTE822" s="257"/>
      <c r="GTF822" s="257"/>
      <c r="GTG822" s="257"/>
      <c r="GTH822" s="257"/>
      <c r="GTI822" s="257"/>
      <c r="GTJ822" s="257"/>
      <c r="GTK822" s="257"/>
      <c r="GTL822" s="257"/>
      <c r="GTM822" s="257"/>
      <c r="GTN822" s="257"/>
      <c r="GTO822" s="257"/>
      <c r="GTP822" s="257"/>
      <c r="GTQ822" s="257"/>
      <c r="GTR822" s="257"/>
      <c r="GTS822" s="257"/>
      <c r="GTT822" s="257"/>
      <c r="GTU822" s="257"/>
      <c r="GTV822" s="257"/>
      <c r="GTW822" s="257"/>
      <c r="GTX822" s="257"/>
      <c r="GTY822" s="257"/>
      <c r="GTZ822" s="257"/>
      <c r="GUA822" s="257"/>
      <c r="GUB822" s="257"/>
      <c r="GUC822" s="257"/>
      <c r="GUD822" s="257"/>
      <c r="GUE822" s="257"/>
      <c r="GUF822" s="257"/>
      <c r="GUG822" s="257"/>
      <c r="GUH822" s="257"/>
      <c r="GUI822" s="257"/>
      <c r="GUJ822" s="257"/>
      <c r="GUK822" s="257"/>
      <c r="GUL822" s="257"/>
      <c r="GUM822" s="257"/>
      <c r="GUN822" s="257"/>
      <c r="GUO822" s="257"/>
      <c r="GUP822" s="257"/>
      <c r="GUQ822" s="257"/>
      <c r="GUR822" s="257"/>
      <c r="GUS822" s="257"/>
      <c r="GUT822" s="257"/>
      <c r="GUU822" s="257"/>
      <c r="GUV822" s="257"/>
      <c r="GUW822" s="257"/>
      <c r="GUX822" s="257"/>
      <c r="GUY822" s="257"/>
      <c r="GUZ822" s="257"/>
      <c r="GVA822" s="257"/>
      <c r="GVB822" s="257"/>
      <c r="GVC822" s="257"/>
      <c r="GVD822" s="257"/>
      <c r="GVE822" s="257"/>
      <c r="GVF822" s="257"/>
      <c r="GVG822" s="257"/>
      <c r="GVH822" s="257"/>
      <c r="GVI822" s="257"/>
      <c r="GVJ822" s="257"/>
      <c r="GVK822" s="257"/>
      <c r="GVL822" s="257"/>
      <c r="GVM822" s="257"/>
      <c r="GVN822" s="257"/>
      <c r="GVO822" s="257"/>
      <c r="GVP822" s="257"/>
      <c r="GVQ822" s="257"/>
      <c r="GVR822" s="257"/>
      <c r="GVS822" s="257"/>
      <c r="GVT822" s="257"/>
      <c r="GVU822" s="257"/>
      <c r="GVV822" s="257"/>
      <c r="GVW822" s="257"/>
      <c r="GVX822" s="257"/>
      <c r="GVY822" s="257"/>
      <c r="GVZ822" s="257"/>
      <c r="GWA822" s="257"/>
      <c r="GWB822" s="257"/>
      <c r="GWC822" s="257"/>
      <c r="GWD822" s="257"/>
      <c r="GWE822" s="257"/>
      <c r="GWF822" s="257"/>
      <c r="GWG822" s="257"/>
      <c r="GWH822" s="257"/>
      <c r="GWI822" s="257"/>
      <c r="GWJ822" s="257"/>
      <c r="GWK822" s="257"/>
      <c r="GWL822" s="257"/>
      <c r="GWM822" s="257"/>
      <c r="GWN822" s="257"/>
      <c r="GWO822" s="257"/>
      <c r="GWP822" s="257"/>
      <c r="GWQ822" s="257"/>
      <c r="GWR822" s="257"/>
      <c r="GWS822" s="257"/>
      <c r="GWT822" s="257"/>
      <c r="GWU822" s="257"/>
      <c r="GWV822" s="257"/>
      <c r="GWW822" s="257"/>
      <c r="GWX822" s="257"/>
      <c r="GWY822" s="257"/>
      <c r="GWZ822" s="257"/>
      <c r="GXA822" s="257"/>
      <c r="GXB822" s="257"/>
      <c r="GXC822" s="257"/>
      <c r="GXD822" s="257"/>
      <c r="GXE822" s="257"/>
      <c r="GXF822" s="257"/>
      <c r="GXG822" s="257"/>
      <c r="GXH822" s="257"/>
      <c r="GXI822" s="257"/>
      <c r="GXJ822" s="257"/>
      <c r="GXK822" s="257"/>
      <c r="GXL822" s="257"/>
      <c r="GXM822" s="257"/>
      <c r="GXN822" s="257"/>
      <c r="GXO822" s="257"/>
      <c r="GXP822" s="257"/>
      <c r="GXQ822" s="257"/>
      <c r="GXR822" s="257"/>
      <c r="GXS822" s="257"/>
      <c r="GXT822" s="257"/>
      <c r="GXU822" s="257"/>
      <c r="GXV822" s="257"/>
      <c r="GXW822" s="257"/>
      <c r="GXX822" s="257"/>
      <c r="GXY822" s="257"/>
      <c r="GXZ822" s="257"/>
      <c r="GYA822" s="257"/>
      <c r="GYB822" s="257"/>
      <c r="GYC822" s="257"/>
      <c r="GYD822" s="257"/>
      <c r="GYE822" s="257"/>
      <c r="GYF822" s="257"/>
      <c r="GYG822" s="257"/>
      <c r="GYH822" s="257"/>
      <c r="GYI822" s="257"/>
      <c r="GYJ822" s="257"/>
      <c r="GYK822" s="257"/>
      <c r="GYL822" s="257"/>
      <c r="GYM822" s="257"/>
      <c r="GYN822" s="257"/>
      <c r="GYO822" s="257"/>
      <c r="GYP822" s="257"/>
      <c r="GYQ822" s="257"/>
      <c r="GYR822" s="257"/>
      <c r="GYS822" s="257"/>
      <c r="GYT822" s="257"/>
      <c r="GYU822" s="257"/>
      <c r="GYV822" s="257"/>
      <c r="GYW822" s="257"/>
      <c r="GYX822" s="257"/>
      <c r="GYY822" s="257"/>
      <c r="GYZ822" s="257"/>
      <c r="GZA822" s="257"/>
      <c r="GZB822" s="257"/>
      <c r="GZC822" s="257"/>
      <c r="GZD822" s="257"/>
      <c r="GZE822" s="257"/>
      <c r="GZF822" s="257"/>
      <c r="GZG822" s="257"/>
      <c r="GZH822" s="257"/>
      <c r="GZI822" s="257"/>
      <c r="GZJ822" s="257"/>
      <c r="GZK822" s="257"/>
      <c r="GZL822" s="257"/>
      <c r="GZM822" s="257"/>
      <c r="GZN822" s="257"/>
      <c r="GZO822" s="257"/>
      <c r="GZP822" s="257"/>
      <c r="GZQ822" s="257"/>
      <c r="GZR822" s="257"/>
      <c r="GZS822" s="257"/>
      <c r="GZT822" s="257"/>
      <c r="GZU822" s="257"/>
      <c r="GZV822" s="257"/>
      <c r="GZW822" s="257"/>
      <c r="GZX822" s="257"/>
      <c r="GZY822" s="257"/>
      <c r="GZZ822" s="257"/>
      <c r="HAA822" s="257"/>
      <c r="HAB822" s="257"/>
      <c r="HAC822" s="257"/>
      <c r="HAD822" s="257"/>
      <c r="HAE822" s="257"/>
      <c r="HAF822" s="257"/>
      <c r="HAG822" s="257"/>
      <c r="HAH822" s="257"/>
      <c r="HAI822" s="257"/>
      <c r="HAJ822" s="257"/>
      <c r="HAK822" s="257"/>
      <c r="HAL822" s="257"/>
      <c r="HAM822" s="257"/>
      <c r="HAN822" s="257"/>
      <c r="HAO822" s="257"/>
      <c r="HAP822" s="257"/>
      <c r="HAQ822" s="257"/>
      <c r="HAR822" s="257"/>
      <c r="HAS822" s="257"/>
      <c r="HAT822" s="257"/>
      <c r="HAU822" s="257"/>
      <c r="HAV822" s="257"/>
      <c r="HAW822" s="257"/>
      <c r="HAX822" s="257"/>
      <c r="HAY822" s="257"/>
      <c r="HAZ822" s="257"/>
      <c r="HBA822" s="257"/>
      <c r="HBB822" s="257"/>
      <c r="HBC822" s="257"/>
      <c r="HBD822" s="257"/>
      <c r="HBE822" s="257"/>
      <c r="HBF822" s="257"/>
      <c r="HBG822" s="257"/>
      <c r="HBH822" s="257"/>
      <c r="HBI822" s="257"/>
      <c r="HBJ822" s="257"/>
      <c r="HBK822" s="257"/>
      <c r="HBL822" s="257"/>
      <c r="HBM822" s="257"/>
      <c r="HBN822" s="257"/>
      <c r="HBO822" s="257"/>
      <c r="HBP822" s="257"/>
      <c r="HBQ822" s="257"/>
      <c r="HBR822" s="257"/>
      <c r="HBS822" s="257"/>
      <c r="HBT822" s="257"/>
      <c r="HBU822" s="257"/>
      <c r="HBV822" s="257"/>
      <c r="HBW822" s="257"/>
      <c r="HBX822" s="257"/>
      <c r="HBY822" s="257"/>
      <c r="HBZ822" s="257"/>
      <c r="HCA822" s="257"/>
      <c r="HCB822" s="257"/>
      <c r="HCC822" s="257"/>
      <c r="HCD822" s="257"/>
      <c r="HCE822" s="257"/>
      <c r="HCF822" s="257"/>
      <c r="HCG822" s="257"/>
      <c r="HCH822" s="257"/>
      <c r="HCI822" s="257"/>
      <c r="HCJ822" s="257"/>
      <c r="HCK822" s="257"/>
      <c r="HCL822" s="257"/>
      <c r="HCM822" s="257"/>
      <c r="HCN822" s="257"/>
      <c r="HCO822" s="257"/>
      <c r="HCP822" s="257"/>
      <c r="HCQ822" s="257"/>
      <c r="HCR822" s="257"/>
      <c r="HCS822" s="257"/>
      <c r="HCT822" s="257"/>
      <c r="HCU822" s="257"/>
      <c r="HCV822" s="257"/>
      <c r="HCW822" s="257"/>
      <c r="HCX822" s="257"/>
      <c r="HCY822" s="257"/>
      <c r="HCZ822" s="257"/>
      <c r="HDA822" s="257"/>
      <c r="HDB822" s="257"/>
      <c r="HDC822" s="257"/>
      <c r="HDD822" s="257"/>
      <c r="HDE822" s="257"/>
      <c r="HDF822" s="257"/>
      <c r="HDG822" s="257"/>
      <c r="HDH822" s="257"/>
      <c r="HDI822" s="257"/>
      <c r="HDJ822" s="257"/>
      <c r="HDK822" s="257"/>
      <c r="HDL822" s="257"/>
      <c r="HDM822" s="257"/>
      <c r="HDN822" s="257"/>
      <c r="HDO822" s="257"/>
      <c r="HDP822" s="257"/>
      <c r="HDQ822" s="257"/>
      <c r="HDR822" s="257"/>
      <c r="HDS822" s="257"/>
      <c r="HDT822" s="257"/>
      <c r="HDU822" s="257"/>
      <c r="HDV822" s="257"/>
      <c r="HDW822" s="257"/>
      <c r="HDX822" s="257"/>
      <c r="HDY822" s="257"/>
      <c r="HDZ822" s="257"/>
      <c r="HEA822" s="257"/>
      <c r="HEB822" s="257"/>
      <c r="HEC822" s="257"/>
      <c r="HED822" s="257"/>
      <c r="HEE822" s="257"/>
      <c r="HEF822" s="257"/>
      <c r="HEG822" s="257"/>
      <c r="HEH822" s="257"/>
      <c r="HEI822" s="257"/>
      <c r="HEJ822" s="257"/>
      <c r="HEK822" s="257"/>
      <c r="HEL822" s="257"/>
      <c r="HEM822" s="257"/>
      <c r="HEN822" s="257"/>
      <c r="HEO822" s="257"/>
      <c r="HEP822" s="257"/>
      <c r="HEQ822" s="257"/>
      <c r="HER822" s="257"/>
      <c r="HES822" s="257"/>
      <c r="HET822" s="257"/>
      <c r="HEU822" s="257"/>
      <c r="HEV822" s="257"/>
      <c r="HEW822" s="257"/>
      <c r="HEX822" s="257"/>
      <c r="HEY822" s="257"/>
      <c r="HEZ822" s="257"/>
      <c r="HFA822" s="257"/>
      <c r="HFB822" s="257"/>
      <c r="HFC822" s="257"/>
      <c r="HFD822" s="257"/>
      <c r="HFE822" s="257"/>
      <c r="HFF822" s="257"/>
      <c r="HFG822" s="257"/>
      <c r="HFH822" s="257"/>
      <c r="HFI822" s="257"/>
      <c r="HFJ822" s="257"/>
      <c r="HFK822" s="257"/>
      <c r="HFL822" s="257"/>
      <c r="HFM822" s="257"/>
      <c r="HFN822" s="257"/>
      <c r="HFO822" s="257"/>
      <c r="HFP822" s="257"/>
      <c r="HFQ822" s="257"/>
      <c r="HFR822" s="257"/>
      <c r="HFS822" s="257"/>
      <c r="HFT822" s="257"/>
      <c r="HFU822" s="257"/>
      <c r="HFV822" s="257"/>
      <c r="HFW822" s="257"/>
      <c r="HFX822" s="257"/>
      <c r="HFY822" s="257"/>
      <c r="HFZ822" s="257"/>
      <c r="HGA822" s="257"/>
      <c r="HGB822" s="257"/>
      <c r="HGC822" s="257"/>
      <c r="HGD822" s="257"/>
      <c r="HGE822" s="257"/>
      <c r="HGF822" s="257"/>
      <c r="HGG822" s="257"/>
      <c r="HGH822" s="257"/>
      <c r="HGI822" s="257"/>
      <c r="HGJ822" s="257"/>
      <c r="HGK822" s="257"/>
      <c r="HGL822" s="257"/>
      <c r="HGM822" s="257"/>
      <c r="HGN822" s="257"/>
      <c r="HGO822" s="257"/>
      <c r="HGP822" s="257"/>
      <c r="HGQ822" s="257"/>
      <c r="HGR822" s="257"/>
      <c r="HGS822" s="257"/>
      <c r="HGT822" s="257"/>
      <c r="HGU822" s="257"/>
      <c r="HGV822" s="257"/>
      <c r="HGW822" s="257"/>
      <c r="HGX822" s="257"/>
      <c r="HGY822" s="257"/>
      <c r="HGZ822" s="257"/>
      <c r="HHA822" s="257"/>
      <c r="HHB822" s="257"/>
      <c r="HHC822" s="257"/>
      <c r="HHD822" s="257"/>
      <c r="HHE822" s="257"/>
      <c r="HHF822" s="257"/>
      <c r="HHG822" s="257"/>
      <c r="HHH822" s="257"/>
      <c r="HHI822" s="257"/>
      <c r="HHJ822" s="257"/>
      <c r="HHK822" s="257"/>
      <c r="HHL822" s="257"/>
      <c r="HHM822" s="257"/>
      <c r="HHN822" s="257"/>
      <c r="HHO822" s="257"/>
      <c r="HHP822" s="257"/>
      <c r="HHQ822" s="257"/>
      <c r="HHR822" s="257"/>
      <c r="HHS822" s="257"/>
      <c r="HHT822" s="257"/>
      <c r="HHU822" s="257"/>
      <c r="HHV822" s="257"/>
      <c r="HHW822" s="257"/>
      <c r="HHX822" s="257"/>
      <c r="HHY822" s="257"/>
      <c r="HHZ822" s="257"/>
      <c r="HIA822" s="257"/>
      <c r="HIB822" s="257"/>
      <c r="HIC822" s="257"/>
      <c r="HID822" s="257"/>
      <c r="HIE822" s="257"/>
      <c r="HIF822" s="257"/>
      <c r="HIG822" s="257"/>
      <c r="HIH822" s="257"/>
      <c r="HII822" s="257"/>
      <c r="HIJ822" s="257"/>
      <c r="HIK822" s="257"/>
      <c r="HIL822" s="257"/>
      <c r="HIM822" s="257"/>
      <c r="HIN822" s="257"/>
      <c r="HIO822" s="257"/>
      <c r="HIP822" s="257"/>
      <c r="HIQ822" s="257"/>
      <c r="HIR822" s="257"/>
      <c r="HIS822" s="257"/>
      <c r="HIT822" s="257"/>
      <c r="HIU822" s="257"/>
      <c r="HIV822" s="257"/>
      <c r="HIW822" s="257"/>
      <c r="HIX822" s="257"/>
      <c r="HIY822" s="257"/>
      <c r="HIZ822" s="257"/>
      <c r="HJA822" s="257"/>
      <c r="HJB822" s="257"/>
      <c r="HJC822" s="257"/>
      <c r="HJD822" s="257"/>
      <c r="HJE822" s="257"/>
      <c r="HJF822" s="257"/>
      <c r="HJG822" s="257"/>
      <c r="HJH822" s="257"/>
      <c r="HJI822" s="257"/>
      <c r="HJJ822" s="257"/>
      <c r="HJK822" s="257"/>
      <c r="HJL822" s="257"/>
      <c r="HJM822" s="257"/>
      <c r="HJN822" s="257"/>
      <c r="HJO822" s="257"/>
      <c r="HJP822" s="257"/>
      <c r="HJQ822" s="257"/>
      <c r="HJR822" s="257"/>
      <c r="HJS822" s="257"/>
      <c r="HJT822" s="257"/>
      <c r="HJU822" s="257"/>
      <c r="HJV822" s="257"/>
      <c r="HJW822" s="257"/>
      <c r="HJX822" s="257"/>
      <c r="HJY822" s="257"/>
      <c r="HJZ822" s="257"/>
      <c r="HKA822" s="257"/>
      <c r="HKB822" s="257"/>
      <c r="HKC822" s="257"/>
      <c r="HKD822" s="257"/>
      <c r="HKE822" s="257"/>
      <c r="HKF822" s="257"/>
      <c r="HKG822" s="257"/>
      <c r="HKH822" s="257"/>
      <c r="HKI822" s="257"/>
      <c r="HKJ822" s="257"/>
      <c r="HKK822" s="257"/>
      <c r="HKL822" s="257"/>
      <c r="HKM822" s="257"/>
      <c r="HKN822" s="257"/>
      <c r="HKO822" s="257"/>
      <c r="HKP822" s="257"/>
      <c r="HKQ822" s="257"/>
      <c r="HKR822" s="257"/>
      <c r="HKS822" s="257"/>
      <c r="HKT822" s="257"/>
      <c r="HKU822" s="257"/>
      <c r="HKV822" s="257"/>
      <c r="HKW822" s="257"/>
      <c r="HKX822" s="257"/>
      <c r="HKY822" s="257"/>
      <c r="HKZ822" s="257"/>
      <c r="HLA822" s="257"/>
      <c r="HLB822" s="257"/>
      <c r="HLC822" s="257"/>
      <c r="HLD822" s="257"/>
      <c r="HLE822" s="257"/>
      <c r="HLF822" s="257"/>
      <c r="HLG822" s="257"/>
      <c r="HLH822" s="257"/>
      <c r="HLI822" s="257"/>
      <c r="HLJ822" s="257"/>
      <c r="HLK822" s="257"/>
      <c r="HLL822" s="257"/>
      <c r="HLM822" s="257"/>
      <c r="HLN822" s="257"/>
      <c r="HLO822" s="257"/>
      <c r="HLP822" s="257"/>
      <c r="HLQ822" s="257"/>
      <c r="HLR822" s="257"/>
      <c r="HLS822" s="257"/>
      <c r="HLT822" s="257"/>
      <c r="HLU822" s="257"/>
      <c r="HLV822" s="257"/>
      <c r="HLW822" s="257"/>
      <c r="HLX822" s="257"/>
      <c r="HLY822" s="257"/>
      <c r="HLZ822" s="257"/>
      <c r="HMA822" s="257"/>
      <c r="HMB822" s="257"/>
      <c r="HMC822" s="257"/>
      <c r="HMD822" s="257"/>
      <c r="HME822" s="257"/>
      <c r="HMF822" s="257"/>
      <c r="HMG822" s="257"/>
      <c r="HMH822" s="257"/>
      <c r="HMI822" s="257"/>
      <c r="HMJ822" s="257"/>
      <c r="HMK822" s="257"/>
      <c r="HML822" s="257"/>
      <c r="HMM822" s="257"/>
      <c r="HMN822" s="257"/>
      <c r="HMO822" s="257"/>
      <c r="HMP822" s="257"/>
      <c r="HMQ822" s="257"/>
      <c r="HMR822" s="257"/>
      <c r="HMS822" s="257"/>
      <c r="HMT822" s="257"/>
      <c r="HMU822" s="257"/>
      <c r="HMV822" s="257"/>
      <c r="HMW822" s="257"/>
      <c r="HMX822" s="257"/>
      <c r="HMY822" s="257"/>
      <c r="HMZ822" s="257"/>
      <c r="HNA822" s="257"/>
      <c r="HNB822" s="257"/>
      <c r="HNC822" s="257"/>
      <c r="HND822" s="257"/>
      <c r="HNE822" s="257"/>
      <c r="HNF822" s="257"/>
      <c r="HNG822" s="257"/>
      <c r="HNH822" s="257"/>
      <c r="HNI822" s="257"/>
      <c r="HNJ822" s="257"/>
      <c r="HNK822" s="257"/>
      <c r="HNL822" s="257"/>
      <c r="HNM822" s="257"/>
      <c r="HNN822" s="257"/>
      <c r="HNO822" s="257"/>
      <c r="HNP822" s="257"/>
      <c r="HNQ822" s="257"/>
      <c r="HNR822" s="257"/>
      <c r="HNS822" s="257"/>
      <c r="HNT822" s="257"/>
      <c r="HNU822" s="257"/>
      <c r="HNV822" s="257"/>
      <c r="HNW822" s="257"/>
      <c r="HNX822" s="257"/>
      <c r="HNY822" s="257"/>
      <c r="HNZ822" s="257"/>
      <c r="HOA822" s="257"/>
      <c r="HOB822" s="257"/>
      <c r="HOC822" s="257"/>
      <c r="HOD822" s="257"/>
      <c r="HOE822" s="257"/>
      <c r="HOF822" s="257"/>
      <c r="HOG822" s="257"/>
      <c r="HOH822" s="257"/>
      <c r="HOI822" s="257"/>
      <c r="HOJ822" s="257"/>
      <c r="HOK822" s="257"/>
      <c r="HOL822" s="257"/>
      <c r="HOM822" s="257"/>
      <c r="HON822" s="257"/>
      <c r="HOO822" s="257"/>
      <c r="HOP822" s="257"/>
      <c r="HOQ822" s="257"/>
      <c r="HOR822" s="257"/>
      <c r="HOS822" s="257"/>
      <c r="HOT822" s="257"/>
      <c r="HOU822" s="257"/>
      <c r="HOV822" s="257"/>
      <c r="HOW822" s="257"/>
      <c r="HOX822" s="257"/>
      <c r="HOY822" s="257"/>
      <c r="HOZ822" s="257"/>
      <c r="HPA822" s="257"/>
      <c r="HPB822" s="257"/>
      <c r="HPC822" s="257"/>
      <c r="HPD822" s="257"/>
      <c r="HPE822" s="257"/>
      <c r="HPF822" s="257"/>
      <c r="HPG822" s="257"/>
      <c r="HPH822" s="257"/>
      <c r="HPI822" s="257"/>
      <c r="HPJ822" s="257"/>
      <c r="HPK822" s="257"/>
      <c r="HPL822" s="257"/>
      <c r="HPM822" s="257"/>
      <c r="HPN822" s="257"/>
      <c r="HPO822" s="257"/>
      <c r="HPP822" s="257"/>
      <c r="HPQ822" s="257"/>
      <c r="HPR822" s="257"/>
      <c r="HPS822" s="257"/>
      <c r="HPT822" s="257"/>
      <c r="HPU822" s="257"/>
      <c r="HPV822" s="257"/>
      <c r="HPW822" s="257"/>
      <c r="HPX822" s="257"/>
      <c r="HPY822" s="257"/>
      <c r="HPZ822" s="257"/>
      <c r="HQA822" s="257"/>
      <c r="HQB822" s="257"/>
      <c r="HQC822" s="257"/>
      <c r="HQD822" s="257"/>
      <c r="HQE822" s="257"/>
      <c r="HQF822" s="257"/>
      <c r="HQG822" s="257"/>
      <c r="HQH822" s="257"/>
      <c r="HQI822" s="257"/>
      <c r="HQJ822" s="257"/>
      <c r="HQK822" s="257"/>
      <c r="HQL822" s="257"/>
      <c r="HQM822" s="257"/>
      <c r="HQN822" s="257"/>
      <c r="HQO822" s="257"/>
      <c r="HQP822" s="257"/>
      <c r="HQQ822" s="257"/>
      <c r="HQR822" s="257"/>
      <c r="HQS822" s="257"/>
      <c r="HQT822" s="257"/>
      <c r="HQU822" s="257"/>
      <c r="HQV822" s="257"/>
      <c r="HQW822" s="257"/>
      <c r="HQX822" s="257"/>
      <c r="HQY822" s="257"/>
      <c r="HQZ822" s="257"/>
      <c r="HRA822" s="257"/>
      <c r="HRB822" s="257"/>
      <c r="HRC822" s="257"/>
      <c r="HRD822" s="257"/>
      <c r="HRE822" s="257"/>
      <c r="HRF822" s="257"/>
      <c r="HRG822" s="257"/>
      <c r="HRH822" s="257"/>
      <c r="HRI822" s="257"/>
      <c r="HRJ822" s="257"/>
      <c r="HRK822" s="257"/>
      <c r="HRL822" s="257"/>
      <c r="HRM822" s="257"/>
      <c r="HRN822" s="257"/>
      <c r="HRO822" s="257"/>
      <c r="HRP822" s="257"/>
      <c r="HRQ822" s="257"/>
      <c r="HRR822" s="257"/>
      <c r="HRS822" s="257"/>
      <c r="HRT822" s="257"/>
      <c r="HRU822" s="257"/>
      <c r="HRV822" s="257"/>
      <c r="HRW822" s="257"/>
      <c r="HRX822" s="257"/>
      <c r="HRY822" s="257"/>
      <c r="HRZ822" s="257"/>
      <c r="HSA822" s="257"/>
      <c r="HSB822" s="257"/>
      <c r="HSC822" s="257"/>
      <c r="HSD822" s="257"/>
      <c r="HSE822" s="257"/>
      <c r="HSF822" s="257"/>
      <c r="HSG822" s="257"/>
      <c r="HSH822" s="257"/>
      <c r="HSI822" s="257"/>
      <c r="HSJ822" s="257"/>
      <c r="HSK822" s="257"/>
      <c r="HSL822" s="257"/>
      <c r="HSM822" s="257"/>
      <c r="HSN822" s="257"/>
      <c r="HSO822" s="257"/>
      <c r="HSP822" s="257"/>
      <c r="HSQ822" s="257"/>
      <c r="HSR822" s="257"/>
      <c r="HSS822" s="257"/>
      <c r="HST822" s="257"/>
      <c r="HSU822" s="257"/>
      <c r="HSV822" s="257"/>
      <c r="HSW822" s="257"/>
      <c r="HSX822" s="257"/>
      <c r="HSY822" s="257"/>
      <c r="HSZ822" s="257"/>
      <c r="HTA822" s="257"/>
      <c r="HTB822" s="257"/>
      <c r="HTC822" s="257"/>
      <c r="HTD822" s="257"/>
      <c r="HTE822" s="257"/>
      <c r="HTF822" s="257"/>
      <c r="HTG822" s="257"/>
      <c r="HTH822" s="257"/>
      <c r="HTI822" s="257"/>
      <c r="HTJ822" s="257"/>
      <c r="HTK822" s="257"/>
      <c r="HTL822" s="257"/>
      <c r="HTM822" s="257"/>
      <c r="HTN822" s="257"/>
      <c r="HTO822" s="257"/>
      <c r="HTP822" s="257"/>
      <c r="HTQ822" s="257"/>
      <c r="HTR822" s="257"/>
      <c r="HTS822" s="257"/>
      <c r="HTT822" s="257"/>
      <c r="HTU822" s="257"/>
      <c r="HTV822" s="257"/>
      <c r="HTW822" s="257"/>
      <c r="HTX822" s="257"/>
      <c r="HTY822" s="257"/>
      <c r="HTZ822" s="257"/>
      <c r="HUA822" s="257"/>
      <c r="HUB822" s="257"/>
      <c r="HUC822" s="257"/>
      <c r="HUD822" s="257"/>
      <c r="HUE822" s="257"/>
      <c r="HUF822" s="257"/>
      <c r="HUG822" s="257"/>
      <c r="HUH822" s="257"/>
      <c r="HUI822" s="257"/>
      <c r="HUJ822" s="257"/>
      <c r="HUK822" s="257"/>
      <c r="HUL822" s="257"/>
      <c r="HUM822" s="257"/>
      <c r="HUN822" s="257"/>
      <c r="HUO822" s="257"/>
      <c r="HUP822" s="257"/>
      <c r="HUQ822" s="257"/>
      <c r="HUR822" s="257"/>
      <c r="HUS822" s="257"/>
      <c r="HUT822" s="257"/>
      <c r="HUU822" s="257"/>
      <c r="HUV822" s="257"/>
      <c r="HUW822" s="257"/>
      <c r="HUX822" s="257"/>
      <c r="HUY822" s="257"/>
      <c r="HUZ822" s="257"/>
      <c r="HVA822" s="257"/>
      <c r="HVB822" s="257"/>
      <c r="HVC822" s="257"/>
      <c r="HVD822" s="257"/>
      <c r="HVE822" s="257"/>
      <c r="HVF822" s="257"/>
      <c r="HVG822" s="257"/>
      <c r="HVH822" s="257"/>
      <c r="HVI822" s="257"/>
      <c r="HVJ822" s="257"/>
      <c r="HVK822" s="257"/>
      <c r="HVL822" s="257"/>
      <c r="HVM822" s="257"/>
      <c r="HVN822" s="257"/>
      <c r="HVO822" s="257"/>
      <c r="HVP822" s="257"/>
      <c r="HVQ822" s="257"/>
      <c r="HVR822" s="257"/>
      <c r="HVS822" s="257"/>
      <c r="HVT822" s="257"/>
      <c r="HVU822" s="257"/>
      <c r="HVV822" s="257"/>
      <c r="HVW822" s="257"/>
      <c r="HVX822" s="257"/>
      <c r="HVY822" s="257"/>
      <c r="HVZ822" s="257"/>
      <c r="HWA822" s="257"/>
      <c r="HWB822" s="257"/>
      <c r="HWC822" s="257"/>
      <c r="HWD822" s="257"/>
      <c r="HWE822" s="257"/>
      <c r="HWF822" s="257"/>
      <c r="HWG822" s="257"/>
      <c r="HWH822" s="257"/>
      <c r="HWI822" s="257"/>
      <c r="HWJ822" s="257"/>
      <c r="HWK822" s="257"/>
      <c r="HWL822" s="257"/>
      <c r="HWM822" s="257"/>
      <c r="HWN822" s="257"/>
      <c r="HWO822" s="257"/>
      <c r="HWP822" s="257"/>
      <c r="HWQ822" s="257"/>
      <c r="HWR822" s="257"/>
      <c r="HWS822" s="257"/>
      <c r="HWT822" s="257"/>
      <c r="HWU822" s="257"/>
      <c r="HWV822" s="257"/>
      <c r="HWW822" s="257"/>
      <c r="HWX822" s="257"/>
      <c r="HWY822" s="257"/>
      <c r="HWZ822" s="257"/>
      <c r="HXA822" s="257"/>
      <c r="HXB822" s="257"/>
      <c r="HXC822" s="257"/>
      <c r="HXD822" s="257"/>
      <c r="HXE822" s="257"/>
      <c r="HXF822" s="257"/>
      <c r="HXG822" s="257"/>
      <c r="HXH822" s="257"/>
      <c r="HXI822" s="257"/>
      <c r="HXJ822" s="257"/>
      <c r="HXK822" s="257"/>
      <c r="HXL822" s="257"/>
      <c r="HXM822" s="257"/>
      <c r="HXN822" s="257"/>
      <c r="HXO822" s="257"/>
      <c r="HXP822" s="257"/>
      <c r="HXQ822" s="257"/>
      <c r="HXR822" s="257"/>
      <c r="HXS822" s="257"/>
      <c r="HXT822" s="257"/>
      <c r="HXU822" s="257"/>
      <c r="HXV822" s="257"/>
      <c r="HXW822" s="257"/>
      <c r="HXX822" s="257"/>
      <c r="HXY822" s="257"/>
      <c r="HXZ822" s="257"/>
      <c r="HYA822" s="257"/>
      <c r="HYB822" s="257"/>
      <c r="HYC822" s="257"/>
      <c r="HYD822" s="257"/>
      <c r="HYE822" s="257"/>
      <c r="HYF822" s="257"/>
      <c r="HYG822" s="257"/>
      <c r="HYH822" s="257"/>
      <c r="HYI822" s="257"/>
      <c r="HYJ822" s="257"/>
      <c r="HYK822" s="257"/>
      <c r="HYL822" s="257"/>
      <c r="HYM822" s="257"/>
      <c r="HYN822" s="257"/>
      <c r="HYO822" s="257"/>
      <c r="HYP822" s="257"/>
      <c r="HYQ822" s="257"/>
      <c r="HYR822" s="257"/>
      <c r="HYS822" s="257"/>
      <c r="HYT822" s="257"/>
      <c r="HYU822" s="257"/>
      <c r="HYV822" s="257"/>
      <c r="HYW822" s="257"/>
      <c r="HYX822" s="257"/>
      <c r="HYY822" s="257"/>
      <c r="HYZ822" s="257"/>
      <c r="HZA822" s="257"/>
      <c r="HZB822" s="257"/>
      <c r="HZC822" s="257"/>
      <c r="HZD822" s="257"/>
      <c r="HZE822" s="257"/>
      <c r="HZF822" s="257"/>
      <c r="HZG822" s="257"/>
      <c r="HZH822" s="257"/>
      <c r="HZI822" s="257"/>
      <c r="HZJ822" s="257"/>
      <c r="HZK822" s="257"/>
      <c r="HZL822" s="257"/>
      <c r="HZM822" s="257"/>
      <c r="HZN822" s="257"/>
      <c r="HZO822" s="257"/>
      <c r="HZP822" s="257"/>
      <c r="HZQ822" s="257"/>
      <c r="HZR822" s="257"/>
      <c r="HZS822" s="257"/>
      <c r="HZT822" s="257"/>
      <c r="HZU822" s="257"/>
      <c r="HZV822" s="257"/>
      <c r="HZW822" s="257"/>
      <c r="HZX822" s="257"/>
      <c r="HZY822" s="257"/>
      <c r="HZZ822" s="257"/>
      <c r="IAA822" s="257"/>
      <c r="IAB822" s="257"/>
      <c r="IAC822" s="257"/>
      <c r="IAD822" s="257"/>
      <c r="IAE822" s="257"/>
      <c r="IAF822" s="257"/>
      <c r="IAG822" s="257"/>
      <c r="IAH822" s="257"/>
      <c r="IAI822" s="257"/>
      <c r="IAJ822" s="257"/>
      <c r="IAK822" s="257"/>
      <c r="IAL822" s="257"/>
      <c r="IAM822" s="257"/>
      <c r="IAN822" s="257"/>
      <c r="IAO822" s="257"/>
      <c r="IAP822" s="257"/>
      <c r="IAQ822" s="257"/>
      <c r="IAR822" s="257"/>
      <c r="IAS822" s="257"/>
      <c r="IAT822" s="257"/>
      <c r="IAU822" s="257"/>
      <c r="IAV822" s="257"/>
      <c r="IAW822" s="257"/>
      <c r="IAX822" s="257"/>
      <c r="IAY822" s="257"/>
      <c r="IAZ822" s="257"/>
      <c r="IBA822" s="257"/>
      <c r="IBB822" s="257"/>
      <c r="IBC822" s="257"/>
      <c r="IBD822" s="257"/>
      <c r="IBE822" s="257"/>
      <c r="IBF822" s="257"/>
      <c r="IBG822" s="257"/>
      <c r="IBH822" s="257"/>
      <c r="IBI822" s="257"/>
      <c r="IBJ822" s="257"/>
      <c r="IBK822" s="257"/>
      <c r="IBL822" s="257"/>
      <c r="IBM822" s="257"/>
      <c r="IBN822" s="257"/>
      <c r="IBO822" s="257"/>
      <c r="IBP822" s="257"/>
      <c r="IBQ822" s="257"/>
      <c r="IBR822" s="257"/>
      <c r="IBS822" s="257"/>
      <c r="IBT822" s="257"/>
      <c r="IBU822" s="257"/>
      <c r="IBV822" s="257"/>
      <c r="IBW822" s="257"/>
      <c r="IBX822" s="257"/>
      <c r="IBY822" s="257"/>
      <c r="IBZ822" s="257"/>
      <c r="ICA822" s="257"/>
      <c r="ICB822" s="257"/>
      <c r="ICC822" s="257"/>
      <c r="ICD822" s="257"/>
      <c r="ICE822" s="257"/>
      <c r="ICF822" s="257"/>
      <c r="ICG822" s="257"/>
      <c r="ICH822" s="257"/>
      <c r="ICI822" s="257"/>
      <c r="ICJ822" s="257"/>
      <c r="ICK822" s="257"/>
      <c r="ICL822" s="257"/>
      <c r="ICM822" s="257"/>
      <c r="ICN822" s="257"/>
      <c r="ICO822" s="257"/>
      <c r="ICP822" s="257"/>
      <c r="ICQ822" s="257"/>
      <c r="ICR822" s="257"/>
      <c r="ICS822" s="257"/>
      <c r="ICT822" s="257"/>
      <c r="ICU822" s="257"/>
      <c r="ICV822" s="257"/>
      <c r="ICW822" s="257"/>
      <c r="ICX822" s="257"/>
      <c r="ICY822" s="257"/>
      <c r="ICZ822" s="257"/>
      <c r="IDA822" s="257"/>
      <c r="IDB822" s="257"/>
      <c r="IDC822" s="257"/>
      <c r="IDD822" s="257"/>
      <c r="IDE822" s="257"/>
      <c r="IDF822" s="257"/>
      <c r="IDG822" s="257"/>
      <c r="IDH822" s="257"/>
      <c r="IDI822" s="257"/>
      <c r="IDJ822" s="257"/>
      <c r="IDK822" s="257"/>
      <c r="IDL822" s="257"/>
      <c r="IDM822" s="257"/>
      <c r="IDN822" s="257"/>
      <c r="IDO822" s="257"/>
      <c r="IDP822" s="257"/>
      <c r="IDQ822" s="257"/>
      <c r="IDR822" s="257"/>
      <c r="IDS822" s="257"/>
      <c r="IDT822" s="257"/>
      <c r="IDU822" s="257"/>
      <c r="IDV822" s="257"/>
      <c r="IDW822" s="257"/>
      <c r="IDX822" s="257"/>
      <c r="IDY822" s="257"/>
      <c r="IDZ822" s="257"/>
      <c r="IEA822" s="257"/>
      <c r="IEB822" s="257"/>
      <c r="IEC822" s="257"/>
      <c r="IED822" s="257"/>
      <c r="IEE822" s="257"/>
      <c r="IEF822" s="257"/>
      <c r="IEG822" s="257"/>
      <c r="IEH822" s="257"/>
      <c r="IEI822" s="257"/>
      <c r="IEJ822" s="257"/>
      <c r="IEK822" s="257"/>
      <c r="IEL822" s="257"/>
      <c r="IEM822" s="257"/>
      <c r="IEN822" s="257"/>
      <c r="IEO822" s="257"/>
      <c r="IEP822" s="257"/>
      <c r="IEQ822" s="257"/>
      <c r="IER822" s="257"/>
      <c r="IES822" s="257"/>
      <c r="IET822" s="257"/>
      <c r="IEU822" s="257"/>
      <c r="IEV822" s="257"/>
      <c r="IEW822" s="257"/>
      <c r="IEX822" s="257"/>
      <c r="IEY822" s="257"/>
      <c r="IEZ822" s="257"/>
      <c r="IFA822" s="257"/>
      <c r="IFB822" s="257"/>
      <c r="IFC822" s="257"/>
      <c r="IFD822" s="257"/>
      <c r="IFE822" s="257"/>
      <c r="IFF822" s="257"/>
      <c r="IFG822" s="257"/>
      <c r="IFH822" s="257"/>
      <c r="IFI822" s="257"/>
      <c r="IFJ822" s="257"/>
      <c r="IFK822" s="257"/>
      <c r="IFL822" s="257"/>
      <c r="IFM822" s="257"/>
      <c r="IFN822" s="257"/>
      <c r="IFO822" s="257"/>
      <c r="IFP822" s="257"/>
      <c r="IFQ822" s="257"/>
      <c r="IFR822" s="257"/>
      <c r="IFS822" s="257"/>
      <c r="IFT822" s="257"/>
      <c r="IFU822" s="257"/>
      <c r="IFV822" s="257"/>
      <c r="IFW822" s="257"/>
      <c r="IFX822" s="257"/>
      <c r="IFY822" s="257"/>
      <c r="IFZ822" s="257"/>
      <c r="IGA822" s="257"/>
      <c r="IGB822" s="257"/>
      <c r="IGC822" s="257"/>
      <c r="IGD822" s="257"/>
      <c r="IGE822" s="257"/>
      <c r="IGF822" s="257"/>
      <c r="IGG822" s="257"/>
      <c r="IGH822" s="257"/>
      <c r="IGI822" s="257"/>
      <c r="IGJ822" s="257"/>
      <c r="IGK822" s="257"/>
      <c r="IGL822" s="257"/>
      <c r="IGM822" s="257"/>
      <c r="IGN822" s="257"/>
      <c r="IGO822" s="257"/>
      <c r="IGP822" s="257"/>
      <c r="IGQ822" s="257"/>
      <c r="IGR822" s="257"/>
      <c r="IGS822" s="257"/>
      <c r="IGT822" s="257"/>
      <c r="IGU822" s="257"/>
      <c r="IGV822" s="257"/>
      <c r="IGW822" s="257"/>
      <c r="IGX822" s="257"/>
      <c r="IGY822" s="257"/>
      <c r="IGZ822" s="257"/>
      <c r="IHA822" s="257"/>
      <c r="IHB822" s="257"/>
      <c r="IHC822" s="257"/>
      <c r="IHD822" s="257"/>
      <c r="IHE822" s="257"/>
      <c r="IHF822" s="257"/>
      <c r="IHG822" s="257"/>
      <c r="IHH822" s="257"/>
      <c r="IHI822" s="257"/>
      <c r="IHJ822" s="257"/>
      <c r="IHK822" s="257"/>
      <c r="IHL822" s="257"/>
      <c r="IHM822" s="257"/>
      <c r="IHN822" s="257"/>
      <c r="IHO822" s="257"/>
      <c r="IHP822" s="257"/>
      <c r="IHQ822" s="257"/>
      <c r="IHR822" s="257"/>
      <c r="IHS822" s="257"/>
      <c r="IHT822" s="257"/>
      <c r="IHU822" s="257"/>
      <c r="IHV822" s="257"/>
      <c r="IHW822" s="257"/>
      <c r="IHX822" s="257"/>
      <c r="IHY822" s="257"/>
      <c r="IHZ822" s="257"/>
      <c r="IIA822" s="257"/>
      <c r="IIB822" s="257"/>
      <c r="IIC822" s="257"/>
      <c r="IID822" s="257"/>
      <c r="IIE822" s="257"/>
      <c r="IIF822" s="257"/>
      <c r="IIG822" s="257"/>
      <c r="IIH822" s="257"/>
      <c r="III822" s="257"/>
      <c r="IIJ822" s="257"/>
      <c r="IIK822" s="257"/>
      <c r="IIL822" s="257"/>
      <c r="IIM822" s="257"/>
      <c r="IIN822" s="257"/>
      <c r="IIO822" s="257"/>
      <c r="IIP822" s="257"/>
      <c r="IIQ822" s="257"/>
      <c r="IIR822" s="257"/>
      <c r="IIS822" s="257"/>
      <c r="IIT822" s="257"/>
      <c r="IIU822" s="257"/>
      <c r="IIV822" s="257"/>
      <c r="IIW822" s="257"/>
      <c r="IIX822" s="257"/>
      <c r="IIY822" s="257"/>
      <c r="IIZ822" s="257"/>
      <c r="IJA822" s="257"/>
      <c r="IJB822" s="257"/>
      <c r="IJC822" s="257"/>
      <c r="IJD822" s="257"/>
      <c r="IJE822" s="257"/>
      <c r="IJF822" s="257"/>
      <c r="IJG822" s="257"/>
      <c r="IJH822" s="257"/>
      <c r="IJI822" s="257"/>
      <c r="IJJ822" s="257"/>
      <c r="IJK822" s="257"/>
      <c r="IJL822" s="257"/>
      <c r="IJM822" s="257"/>
      <c r="IJN822" s="257"/>
      <c r="IJO822" s="257"/>
      <c r="IJP822" s="257"/>
      <c r="IJQ822" s="257"/>
      <c r="IJR822" s="257"/>
      <c r="IJS822" s="257"/>
      <c r="IJT822" s="257"/>
      <c r="IJU822" s="257"/>
      <c r="IJV822" s="257"/>
      <c r="IJW822" s="257"/>
      <c r="IJX822" s="257"/>
      <c r="IJY822" s="257"/>
      <c r="IJZ822" s="257"/>
      <c r="IKA822" s="257"/>
      <c r="IKB822" s="257"/>
      <c r="IKC822" s="257"/>
      <c r="IKD822" s="257"/>
      <c r="IKE822" s="257"/>
      <c r="IKF822" s="257"/>
      <c r="IKG822" s="257"/>
      <c r="IKH822" s="257"/>
      <c r="IKI822" s="257"/>
      <c r="IKJ822" s="257"/>
      <c r="IKK822" s="257"/>
      <c r="IKL822" s="257"/>
      <c r="IKM822" s="257"/>
      <c r="IKN822" s="257"/>
      <c r="IKO822" s="257"/>
      <c r="IKP822" s="257"/>
      <c r="IKQ822" s="257"/>
      <c r="IKR822" s="257"/>
      <c r="IKS822" s="257"/>
      <c r="IKT822" s="257"/>
      <c r="IKU822" s="257"/>
      <c r="IKV822" s="257"/>
      <c r="IKW822" s="257"/>
      <c r="IKX822" s="257"/>
      <c r="IKY822" s="257"/>
      <c r="IKZ822" s="257"/>
      <c r="ILA822" s="257"/>
      <c r="ILB822" s="257"/>
      <c r="ILC822" s="257"/>
      <c r="ILD822" s="257"/>
      <c r="ILE822" s="257"/>
      <c r="ILF822" s="257"/>
      <c r="ILG822" s="257"/>
      <c r="ILH822" s="257"/>
      <c r="ILI822" s="257"/>
      <c r="ILJ822" s="257"/>
      <c r="ILK822" s="257"/>
      <c r="ILL822" s="257"/>
      <c r="ILM822" s="257"/>
      <c r="ILN822" s="257"/>
      <c r="ILO822" s="257"/>
      <c r="ILP822" s="257"/>
      <c r="ILQ822" s="257"/>
      <c r="ILR822" s="257"/>
      <c r="ILS822" s="257"/>
      <c r="ILT822" s="257"/>
      <c r="ILU822" s="257"/>
      <c r="ILV822" s="257"/>
      <c r="ILW822" s="257"/>
      <c r="ILX822" s="257"/>
      <c r="ILY822" s="257"/>
      <c r="ILZ822" s="257"/>
      <c r="IMA822" s="257"/>
      <c r="IMB822" s="257"/>
      <c r="IMC822" s="257"/>
      <c r="IMD822" s="257"/>
      <c r="IME822" s="257"/>
      <c r="IMF822" s="257"/>
      <c r="IMG822" s="257"/>
      <c r="IMH822" s="257"/>
      <c r="IMI822" s="257"/>
      <c r="IMJ822" s="257"/>
      <c r="IMK822" s="257"/>
      <c r="IML822" s="257"/>
      <c r="IMM822" s="257"/>
      <c r="IMN822" s="257"/>
      <c r="IMO822" s="257"/>
      <c r="IMP822" s="257"/>
      <c r="IMQ822" s="257"/>
      <c r="IMR822" s="257"/>
      <c r="IMS822" s="257"/>
      <c r="IMT822" s="257"/>
      <c r="IMU822" s="257"/>
      <c r="IMV822" s="257"/>
      <c r="IMW822" s="257"/>
      <c r="IMX822" s="257"/>
      <c r="IMY822" s="257"/>
      <c r="IMZ822" s="257"/>
      <c r="INA822" s="257"/>
      <c r="INB822" s="257"/>
      <c r="INC822" s="257"/>
      <c r="IND822" s="257"/>
      <c r="INE822" s="257"/>
      <c r="INF822" s="257"/>
      <c r="ING822" s="257"/>
      <c r="INH822" s="257"/>
      <c r="INI822" s="257"/>
      <c r="INJ822" s="257"/>
      <c r="INK822" s="257"/>
      <c r="INL822" s="257"/>
      <c r="INM822" s="257"/>
      <c r="INN822" s="257"/>
      <c r="INO822" s="257"/>
      <c r="INP822" s="257"/>
      <c r="INQ822" s="257"/>
      <c r="INR822" s="257"/>
      <c r="INS822" s="257"/>
      <c r="INT822" s="257"/>
      <c r="INU822" s="257"/>
      <c r="INV822" s="257"/>
      <c r="INW822" s="257"/>
      <c r="INX822" s="257"/>
      <c r="INY822" s="257"/>
      <c r="INZ822" s="257"/>
      <c r="IOA822" s="257"/>
      <c r="IOB822" s="257"/>
      <c r="IOC822" s="257"/>
      <c r="IOD822" s="257"/>
      <c r="IOE822" s="257"/>
      <c r="IOF822" s="257"/>
      <c r="IOG822" s="257"/>
      <c r="IOH822" s="257"/>
      <c r="IOI822" s="257"/>
      <c r="IOJ822" s="257"/>
      <c r="IOK822" s="257"/>
      <c r="IOL822" s="257"/>
      <c r="IOM822" s="257"/>
      <c r="ION822" s="257"/>
      <c r="IOO822" s="257"/>
      <c r="IOP822" s="257"/>
      <c r="IOQ822" s="257"/>
      <c r="IOR822" s="257"/>
      <c r="IOS822" s="257"/>
      <c r="IOT822" s="257"/>
      <c r="IOU822" s="257"/>
      <c r="IOV822" s="257"/>
      <c r="IOW822" s="257"/>
      <c r="IOX822" s="257"/>
      <c r="IOY822" s="257"/>
      <c r="IOZ822" s="257"/>
      <c r="IPA822" s="257"/>
      <c r="IPB822" s="257"/>
      <c r="IPC822" s="257"/>
      <c r="IPD822" s="257"/>
      <c r="IPE822" s="257"/>
      <c r="IPF822" s="257"/>
      <c r="IPG822" s="257"/>
      <c r="IPH822" s="257"/>
      <c r="IPI822" s="257"/>
      <c r="IPJ822" s="257"/>
      <c r="IPK822" s="257"/>
      <c r="IPL822" s="257"/>
      <c r="IPM822" s="257"/>
      <c r="IPN822" s="257"/>
      <c r="IPO822" s="257"/>
      <c r="IPP822" s="257"/>
      <c r="IPQ822" s="257"/>
      <c r="IPR822" s="257"/>
      <c r="IPS822" s="257"/>
      <c r="IPT822" s="257"/>
      <c r="IPU822" s="257"/>
      <c r="IPV822" s="257"/>
      <c r="IPW822" s="257"/>
      <c r="IPX822" s="257"/>
      <c r="IPY822" s="257"/>
      <c r="IPZ822" s="257"/>
      <c r="IQA822" s="257"/>
      <c r="IQB822" s="257"/>
      <c r="IQC822" s="257"/>
      <c r="IQD822" s="257"/>
      <c r="IQE822" s="257"/>
      <c r="IQF822" s="257"/>
      <c r="IQG822" s="257"/>
      <c r="IQH822" s="257"/>
      <c r="IQI822" s="257"/>
      <c r="IQJ822" s="257"/>
      <c r="IQK822" s="257"/>
      <c r="IQL822" s="257"/>
      <c r="IQM822" s="257"/>
      <c r="IQN822" s="257"/>
      <c r="IQO822" s="257"/>
      <c r="IQP822" s="257"/>
      <c r="IQQ822" s="257"/>
      <c r="IQR822" s="257"/>
      <c r="IQS822" s="257"/>
      <c r="IQT822" s="257"/>
      <c r="IQU822" s="257"/>
      <c r="IQV822" s="257"/>
      <c r="IQW822" s="257"/>
      <c r="IQX822" s="257"/>
      <c r="IQY822" s="257"/>
      <c r="IQZ822" s="257"/>
      <c r="IRA822" s="257"/>
      <c r="IRB822" s="257"/>
      <c r="IRC822" s="257"/>
      <c r="IRD822" s="257"/>
      <c r="IRE822" s="257"/>
      <c r="IRF822" s="257"/>
      <c r="IRG822" s="257"/>
      <c r="IRH822" s="257"/>
      <c r="IRI822" s="257"/>
      <c r="IRJ822" s="257"/>
      <c r="IRK822" s="257"/>
      <c r="IRL822" s="257"/>
      <c r="IRM822" s="257"/>
      <c r="IRN822" s="257"/>
      <c r="IRO822" s="257"/>
      <c r="IRP822" s="257"/>
      <c r="IRQ822" s="257"/>
      <c r="IRR822" s="257"/>
      <c r="IRS822" s="257"/>
      <c r="IRT822" s="257"/>
      <c r="IRU822" s="257"/>
      <c r="IRV822" s="257"/>
      <c r="IRW822" s="257"/>
      <c r="IRX822" s="257"/>
      <c r="IRY822" s="257"/>
      <c r="IRZ822" s="257"/>
      <c r="ISA822" s="257"/>
      <c r="ISB822" s="257"/>
      <c r="ISC822" s="257"/>
      <c r="ISD822" s="257"/>
      <c r="ISE822" s="257"/>
      <c r="ISF822" s="257"/>
      <c r="ISG822" s="257"/>
      <c r="ISH822" s="257"/>
      <c r="ISI822" s="257"/>
      <c r="ISJ822" s="257"/>
      <c r="ISK822" s="257"/>
      <c r="ISL822" s="257"/>
      <c r="ISM822" s="257"/>
      <c r="ISN822" s="257"/>
      <c r="ISO822" s="257"/>
      <c r="ISP822" s="257"/>
      <c r="ISQ822" s="257"/>
      <c r="ISR822" s="257"/>
      <c r="ISS822" s="257"/>
      <c r="IST822" s="257"/>
      <c r="ISU822" s="257"/>
      <c r="ISV822" s="257"/>
      <c r="ISW822" s="257"/>
      <c r="ISX822" s="257"/>
      <c r="ISY822" s="257"/>
      <c r="ISZ822" s="257"/>
      <c r="ITA822" s="257"/>
      <c r="ITB822" s="257"/>
      <c r="ITC822" s="257"/>
      <c r="ITD822" s="257"/>
      <c r="ITE822" s="257"/>
      <c r="ITF822" s="257"/>
      <c r="ITG822" s="257"/>
      <c r="ITH822" s="257"/>
      <c r="ITI822" s="257"/>
      <c r="ITJ822" s="257"/>
      <c r="ITK822" s="257"/>
      <c r="ITL822" s="257"/>
      <c r="ITM822" s="257"/>
      <c r="ITN822" s="257"/>
      <c r="ITO822" s="257"/>
      <c r="ITP822" s="257"/>
      <c r="ITQ822" s="257"/>
      <c r="ITR822" s="257"/>
      <c r="ITS822" s="257"/>
      <c r="ITT822" s="257"/>
      <c r="ITU822" s="257"/>
      <c r="ITV822" s="257"/>
      <c r="ITW822" s="257"/>
      <c r="ITX822" s="257"/>
      <c r="ITY822" s="257"/>
      <c r="ITZ822" s="257"/>
      <c r="IUA822" s="257"/>
      <c r="IUB822" s="257"/>
      <c r="IUC822" s="257"/>
      <c r="IUD822" s="257"/>
      <c r="IUE822" s="257"/>
      <c r="IUF822" s="257"/>
      <c r="IUG822" s="257"/>
      <c r="IUH822" s="257"/>
      <c r="IUI822" s="257"/>
      <c r="IUJ822" s="257"/>
      <c r="IUK822" s="257"/>
      <c r="IUL822" s="257"/>
      <c r="IUM822" s="257"/>
      <c r="IUN822" s="257"/>
      <c r="IUO822" s="257"/>
      <c r="IUP822" s="257"/>
      <c r="IUQ822" s="257"/>
      <c r="IUR822" s="257"/>
      <c r="IUS822" s="257"/>
      <c r="IUT822" s="257"/>
      <c r="IUU822" s="257"/>
      <c r="IUV822" s="257"/>
      <c r="IUW822" s="257"/>
      <c r="IUX822" s="257"/>
      <c r="IUY822" s="257"/>
      <c r="IUZ822" s="257"/>
      <c r="IVA822" s="257"/>
      <c r="IVB822" s="257"/>
      <c r="IVC822" s="257"/>
      <c r="IVD822" s="257"/>
      <c r="IVE822" s="257"/>
      <c r="IVF822" s="257"/>
      <c r="IVG822" s="257"/>
      <c r="IVH822" s="257"/>
      <c r="IVI822" s="257"/>
      <c r="IVJ822" s="257"/>
      <c r="IVK822" s="257"/>
      <c r="IVL822" s="257"/>
      <c r="IVM822" s="257"/>
      <c r="IVN822" s="257"/>
      <c r="IVO822" s="257"/>
      <c r="IVP822" s="257"/>
      <c r="IVQ822" s="257"/>
      <c r="IVR822" s="257"/>
      <c r="IVS822" s="257"/>
      <c r="IVT822" s="257"/>
      <c r="IVU822" s="257"/>
      <c r="IVV822" s="257"/>
      <c r="IVW822" s="257"/>
      <c r="IVX822" s="257"/>
      <c r="IVY822" s="257"/>
      <c r="IVZ822" s="257"/>
      <c r="IWA822" s="257"/>
      <c r="IWB822" s="257"/>
      <c r="IWC822" s="257"/>
      <c r="IWD822" s="257"/>
      <c r="IWE822" s="257"/>
      <c r="IWF822" s="257"/>
      <c r="IWG822" s="257"/>
      <c r="IWH822" s="257"/>
      <c r="IWI822" s="257"/>
      <c r="IWJ822" s="257"/>
      <c r="IWK822" s="257"/>
      <c r="IWL822" s="257"/>
      <c r="IWM822" s="257"/>
      <c r="IWN822" s="257"/>
      <c r="IWO822" s="257"/>
      <c r="IWP822" s="257"/>
      <c r="IWQ822" s="257"/>
      <c r="IWR822" s="257"/>
      <c r="IWS822" s="257"/>
      <c r="IWT822" s="257"/>
      <c r="IWU822" s="257"/>
      <c r="IWV822" s="257"/>
      <c r="IWW822" s="257"/>
      <c r="IWX822" s="257"/>
      <c r="IWY822" s="257"/>
      <c r="IWZ822" s="257"/>
      <c r="IXA822" s="257"/>
      <c r="IXB822" s="257"/>
      <c r="IXC822" s="257"/>
      <c r="IXD822" s="257"/>
      <c r="IXE822" s="257"/>
      <c r="IXF822" s="257"/>
      <c r="IXG822" s="257"/>
      <c r="IXH822" s="257"/>
      <c r="IXI822" s="257"/>
      <c r="IXJ822" s="257"/>
      <c r="IXK822" s="257"/>
      <c r="IXL822" s="257"/>
      <c r="IXM822" s="257"/>
      <c r="IXN822" s="257"/>
      <c r="IXO822" s="257"/>
      <c r="IXP822" s="257"/>
      <c r="IXQ822" s="257"/>
      <c r="IXR822" s="257"/>
      <c r="IXS822" s="257"/>
      <c r="IXT822" s="257"/>
      <c r="IXU822" s="257"/>
      <c r="IXV822" s="257"/>
      <c r="IXW822" s="257"/>
      <c r="IXX822" s="257"/>
      <c r="IXY822" s="257"/>
      <c r="IXZ822" s="257"/>
      <c r="IYA822" s="257"/>
      <c r="IYB822" s="257"/>
      <c r="IYC822" s="257"/>
      <c r="IYD822" s="257"/>
      <c r="IYE822" s="257"/>
      <c r="IYF822" s="257"/>
      <c r="IYG822" s="257"/>
      <c r="IYH822" s="257"/>
      <c r="IYI822" s="257"/>
      <c r="IYJ822" s="257"/>
      <c r="IYK822" s="257"/>
      <c r="IYL822" s="257"/>
      <c r="IYM822" s="257"/>
      <c r="IYN822" s="257"/>
      <c r="IYO822" s="257"/>
      <c r="IYP822" s="257"/>
      <c r="IYQ822" s="257"/>
      <c r="IYR822" s="257"/>
      <c r="IYS822" s="257"/>
      <c r="IYT822" s="257"/>
      <c r="IYU822" s="257"/>
      <c r="IYV822" s="257"/>
      <c r="IYW822" s="257"/>
      <c r="IYX822" s="257"/>
      <c r="IYY822" s="257"/>
      <c r="IYZ822" s="257"/>
      <c r="IZA822" s="257"/>
      <c r="IZB822" s="257"/>
      <c r="IZC822" s="257"/>
      <c r="IZD822" s="257"/>
      <c r="IZE822" s="257"/>
      <c r="IZF822" s="257"/>
      <c r="IZG822" s="257"/>
      <c r="IZH822" s="257"/>
      <c r="IZI822" s="257"/>
      <c r="IZJ822" s="257"/>
      <c r="IZK822" s="257"/>
      <c r="IZL822" s="257"/>
      <c r="IZM822" s="257"/>
      <c r="IZN822" s="257"/>
      <c r="IZO822" s="257"/>
      <c r="IZP822" s="257"/>
      <c r="IZQ822" s="257"/>
      <c r="IZR822" s="257"/>
      <c r="IZS822" s="257"/>
      <c r="IZT822" s="257"/>
      <c r="IZU822" s="257"/>
      <c r="IZV822" s="257"/>
      <c r="IZW822" s="257"/>
      <c r="IZX822" s="257"/>
      <c r="IZY822" s="257"/>
      <c r="IZZ822" s="257"/>
      <c r="JAA822" s="257"/>
      <c r="JAB822" s="257"/>
      <c r="JAC822" s="257"/>
      <c r="JAD822" s="257"/>
      <c r="JAE822" s="257"/>
      <c r="JAF822" s="257"/>
      <c r="JAG822" s="257"/>
      <c r="JAH822" s="257"/>
      <c r="JAI822" s="257"/>
      <c r="JAJ822" s="257"/>
      <c r="JAK822" s="257"/>
      <c r="JAL822" s="257"/>
      <c r="JAM822" s="257"/>
      <c r="JAN822" s="257"/>
      <c r="JAO822" s="257"/>
      <c r="JAP822" s="257"/>
      <c r="JAQ822" s="257"/>
      <c r="JAR822" s="257"/>
      <c r="JAS822" s="257"/>
      <c r="JAT822" s="257"/>
      <c r="JAU822" s="257"/>
      <c r="JAV822" s="257"/>
      <c r="JAW822" s="257"/>
      <c r="JAX822" s="257"/>
      <c r="JAY822" s="257"/>
      <c r="JAZ822" s="257"/>
      <c r="JBA822" s="257"/>
      <c r="JBB822" s="257"/>
      <c r="JBC822" s="257"/>
      <c r="JBD822" s="257"/>
      <c r="JBE822" s="257"/>
      <c r="JBF822" s="257"/>
      <c r="JBG822" s="257"/>
      <c r="JBH822" s="257"/>
      <c r="JBI822" s="257"/>
      <c r="JBJ822" s="257"/>
      <c r="JBK822" s="257"/>
      <c r="JBL822" s="257"/>
      <c r="JBM822" s="257"/>
      <c r="JBN822" s="257"/>
      <c r="JBO822" s="257"/>
      <c r="JBP822" s="257"/>
      <c r="JBQ822" s="257"/>
      <c r="JBR822" s="257"/>
      <c r="JBS822" s="257"/>
      <c r="JBT822" s="257"/>
      <c r="JBU822" s="257"/>
      <c r="JBV822" s="257"/>
      <c r="JBW822" s="257"/>
      <c r="JBX822" s="257"/>
      <c r="JBY822" s="257"/>
      <c r="JBZ822" s="257"/>
      <c r="JCA822" s="257"/>
      <c r="JCB822" s="257"/>
      <c r="JCC822" s="257"/>
      <c r="JCD822" s="257"/>
      <c r="JCE822" s="257"/>
      <c r="JCF822" s="257"/>
      <c r="JCG822" s="257"/>
      <c r="JCH822" s="257"/>
      <c r="JCI822" s="257"/>
      <c r="JCJ822" s="257"/>
      <c r="JCK822" s="257"/>
      <c r="JCL822" s="257"/>
      <c r="JCM822" s="257"/>
      <c r="JCN822" s="257"/>
      <c r="JCO822" s="257"/>
      <c r="JCP822" s="257"/>
      <c r="JCQ822" s="257"/>
      <c r="JCR822" s="257"/>
      <c r="JCS822" s="257"/>
      <c r="JCT822" s="257"/>
      <c r="JCU822" s="257"/>
      <c r="JCV822" s="257"/>
      <c r="JCW822" s="257"/>
      <c r="JCX822" s="257"/>
      <c r="JCY822" s="257"/>
      <c r="JCZ822" s="257"/>
      <c r="JDA822" s="257"/>
      <c r="JDB822" s="257"/>
      <c r="JDC822" s="257"/>
      <c r="JDD822" s="257"/>
      <c r="JDE822" s="257"/>
      <c r="JDF822" s="257"/>
      <c r="JDG822" s="257"/>
      <c r="JDH822" s="257"/>
      <c r="JDI822" s="257"/>
      <c r="JDJ822" s="257"/>
      <c r="JDK822" s="257"/>
      <c r="JDL822" s="257"/>
      <c r="JDM822" s="257"/>
      <c r="JDN822" s="257"/>
      <c r="JDO822" s="257"/>
      <c r="JDP822" s="257"/>
      <c r="JDQ822" s="257"/>
      <c r="JDR822" s="257"/>
      <c r="JDS822" s="257"/>
      <c r="JDT822" s="257"/>
      <c r="JDU822" s="257"/>
      <c r="JDV822" s="257"/>
      <c r="JDW822" s="257"/>
      <c r="JDX822" s="257"/>
      <c r="JDY822" s="257"/>
      <c r="JDZ822" s="257"/>
      <c r="JEA822" s="257"/>
      <c r="JEB822" s="257"/>
      <c r="JEC822" s="257"/>
      <c r="JED822" s="257"/>
      <c r="JEE822" s="257"/>
      <c r="JEF822" s="257"/>
      <c r="JEG822" s="257"/>
      <c r="JEH822" s="257"/>
      <c r="JEI822" s="257"/>
      <c r="JEJ822" s="257"/>
      <c r="JEK822" s="257"/>
      <c r="JEL822" s="257"/>
      <c r="JEM822" s="257"/>
      <c r="JEN822" s="257"/>
      <c r="JEO822" s="257"/>
      <c r="JEP822" s="257"/>
      <c r="JEQ822" s="257"/>
      <c r="JER822" s="257"/>
      <c r="JES822" s="257"/>
      <c r="JET822" s="257"/>
      <c r="JEU822" s="257"/>
      <c r="JEV822" s="257"/>
      <c r="JEW822" s="257"/>
      <c r="JEX822" s="257"/>
      <c r="JEY822" s="257"/>
      <c r="JEZ822" s="257"/>
      <c r="JFA822" s="257"/>
      <c r="JFB822" s="257"/>
      <c r="JFC822" s="257"/>
      <c r="JFD822" s="257"/>
      <c r="JFE822" s="257"/>
      <c r="JFF822" s="257"/>
      <c r="JFG822" s="257"/>
      <c r="JFH822" s="257"/>
      <c r="JFI822" s="257"/>
      <c r="JFJ822" s="257"/>
      <c r="JFK822" s="257"/>
      <c r="JFL822" s="257"/>
      <c r="JFM822" s="257"/>
      <c r="JFN822" s="257"/>
      <c r="JFO822" s="257"/>
      <c r="JFP822" s="257"/>
      <c r="JFQ822" s="257"/>
      <c r="JFR822" s="257"/>
      <c r="JFS822" s="257"/>
      <c r="JFT822" s="257"/>
      <c r="JFU822" s="257"/>
      <c r="JFV822" s="257"/>
      <c r="JFW822" s="257"/>
      <c r="JFX822" s="257"/>
      <c r="JFY822" s="257"/>
      <c r="JFZ822" s="257"/>
      <c r="JGA822" s="257"/>
      <c r="JGB822" s="257"/>
      <c r="JGC822" s="257"/>
      <c r="JGD822" s="257"/>
      <c r="JGE822" s="257"/>
      <c r="JGF822" s="257"/>
      <c r="JGG822" s="257"/>
      <c r="JGH822" s="257"/>
      <c r="JGI822" s="257"/>
      <c r="JGJ822" s="257"/>
      <c r="JGK822" s="257"/>
      <c r="JGL822" s="257"/>
      <c r="JGM822" s="257"/>
      <c r="JGN822" s="257"/>
      <c r="JGO822" s="257"/>
      <c r="JGP822" s="257"/>
      <c r="JGQ822" s="257"/>
      <c r="JGR822" s="257"/>
      <c r="JGS822" s="257"/>
      <c r="JGT822" s="257"/>
      <c r="JGU822" s="257"/>
      <c r="JGV822" s="257"/>
      <c r="JGW822" s="257"/>
      <c r="JGX822" s="257"/>
      <c r="JGY822" s="257"/>
      <c r="JGZ822" s="257"/>
      <c r="JHA822" s="257"/>
      <c r="JHB822" s="257"/>
      <c r="JHC822" s="257"/>
      <c r="JHD822" s="257"/>
      <c r="JHE822" s="257"/>
      <c r="JHF822" s="257"/>
      <c r="JHG822" s="257"/>
      <c r="JHH822" s="257"/>
      <c r="JHI822" s="257"/>
      <c r="JHJ822" s="257"/>
      <c r="JHK822" s="257"/>
      <c r="JHL822" s="257"/>
      <c r="JHM822" s="257"/>
      <c r="JHN822" s="257"/>
      <c r="JHO822" s="257"/>
      <c r="JHP822" s="257"/>
      <c r="JHQ822" s="257"/>
      <c r="JHR822" s="257"/>
      <c r="JHS822" s="257"/>
      <c r="JHT822" s="257"/>
      <c r="JHU822" s="257"/>
      <c r="JHV822" s="257"/>
      <c r="JHW822" s="257"/>
      <c r="JHX822" s="257"/>
      <c r="JHY822" s="257"/>
      <c r="JHZ822" s="257"/>
      <c r="JIA822" s="257"/>
      <c r="JIB822" s="257"/>
      <c r="JIC822" s="257"/>
      <c r="JID822" s="257"/>
      <c r="JIE822" s="257"/>
      <c r="JIF822" s="257"/>
      <c r="JIG822" s="257"/>
      <c r="JIH822" s="257"/>
      <c r="JII822" s="257"/>
      <c r="JIJ822" s="257"/>
      <c r="JIK822" s="257"/>
      <c r="JIL822" s="257"/>
      <c r="JIM822" s="257"/>
      <c r="JIN822" s="257"/>
      <c r="JIO822" s="257"/>
      <c r="JIP822" s="257"/>
      <c r="JIQ822" s="257"/>
      <c r="JIR822" s="257"/>
      <c r="JIS822" s="257"/>
      <c r="JIT822" s="257"/>
      <c r="JIU822" s="257"/>
      <c r="JIV822" s="257"/>
      <c r="JIW822" s="257"/>
      <c r="JIX822" s="257"/>
      <c r="JIY822" s="257"/>
      <c r="JIZ822" s="257"/>
      <c r="JJA822" s="257"/>
      <c r="JJB822" s="257"/>
      <c r="JJC822" s="257"/>
      <c r="JJD822" s="257"/>
      <c r="JJE822" s="257"/>
      <c r="JJF822" s="257"/>
      <c r="JJG822" s="257"/>
      <c r="JJH822" s="257"/>
      <c r="JJI822" s="257"/>
      <c r="JJJ822" s="257"/>
      <c r="JJK822" s="257"/>
      <c r="JJL822" s="257"/>
      <c r="JJM822" s="257"/>
      <c r="JJN822" s="257"/>
      <c r="JJO822" s="257"/>
      <c r="JJP822" s="257"/>
      <c r="JJQ822" s="257"/>
      <c r="JJR822" s="257"/>
      <c r="JJS822" s="257"/>
      <c r="JJT822" s="257"/>
      <c r="JJU822" s="257"/>
      <c r="JJV822" s="257"/>
      <c r="JJW822" s="257"/>
      <c r="JJX822" s="257"/>
      <c r="JJY822" s="257"/>
      <c r="JJZ822" s="257"/>
      <c r="JKA822" s="257"/>
      <c r="JKB822" s="257"/>
      <c r="JKC822" s="257"/>
      <c r="JKD822" s="257"/>
      <c r="JKE822" s="257"/>
      <c r="JKF822" s="257"/>
      <c r="JKG822" s="257"/>
      <c r="JKH822" s="257"/>
      <c r="JKI822" s="257"/>
      <c r="JKJ822" s="257"/>
      <c r="JKK822" s="257"/>
      <c r="JKL822" s="257"/>
      <c r="JKM822" s="257"/>
      <c r="JKN822" s="257"/>
      <c r="JKO822" s="257"/>
      <c r="JKP822" s="257"/>
      <c r="JKQ822" s="257"/>
      <c r="JKR822" s="257"/>
      <c r="JKS822" s="257"/>
      <c r="JKT822" s="257"/>
      <c r="JKU822" s="257"/>
      <c r="JKV822" s="257"/>
      <c r="JKW822" s="257"/>
      <c r="JKX822" s="257"/>
      <c r="JKY822" s="257"/>
      <c r="JKZ822" s="257"/>
      <c r="JLA822" s="257"/>
      <c r="JLB822" s="257"/>
      <c r="JLC822" s="257"/>
      <c r="JLD822" s="257"/>
      <c r="JLE822" s="257"/>
      <c r="JLF822" s="257"/>
      <c r="JLG822" s="257"/>
      <c r="JLH822" s="257"/>
      <c r="JLI822" s="257"/>
      <c r="JLJ822" s="257"/>
      <c r="JLK822" s="257"/>
      <c r="JLL822" s="257"/>
      <c r="JLM822" s="257"/>
      <c r="JLN822" s="257"/>
      <c r="JLO822" s="257"/>
      <c r="JLP822" s="257"/>
      <c r="JLQ822" s="257"/>
      <c r="JLR822" s="257"/>
      <c r="JLS822" s="257"/>
      <c r="JLT822" s="257"/>
      <c r="JLU822" s="257"/>
      <c r="JLV822" s="257"/>
      <c r="JLW822" s="257"/>
      <c r="JLX822" s="257"/>
      <c r="JLY822" s="257"/>
      <c r="JLZ822" s="257"/>
      <c r="JMA822" s="257"/>
      <c r="JMB822" s="257"/>
      <c r="JMC822" s="257"/>
      <c r="JMD822" s="257"/>
      <c r="JME822" s="257"/>
      <c r="JMF822" s="257"/>
      <c r="JMG822" s="257"/>
      <c r="JMH822" s="257"/>
      <c r="JMI822" s="257"/>
      <c r="JMJ822" s="257"/>
      <c r="JMK822" s="257"/>
      <c r="JML822" s="257"/>
      <c r="JMM822" s="257"/>
      <c r="JMN822" s="257"/>
      <c r="JMO822" s="257"/>
      <c r="JMP822" s="257"/>
      <c r="JMQ822" s="257"/>
      <c r="JMR822" s="257"/>
      <c r="JMS822" s="257"/>
      <c r="JMT822" s="257"/>
      <c r="JMU822" s="257"/>
      <c r="JMV822" s="257"/>
      <c r="JMW822" s="257"/>
      <c r="JMX822" s="257"/>
      <c r="JMY822" s="257"/>
      <c r="JMZ822" s="257"/>
      <c r="JNA822" s="257"/>
      <c r="JNB822" s="257"/>
      <c r="JNC822" s="257"/>
      <c r="JND822" s="257"/>
      <c r="JNE822" s="257"/>
      <c r="JNF822" s="257"/>
      <c r="JNG822" s="257"/>
      <c r="JNH822" s="257"/>
      <c r="JNI822" s="257"/>
      <c r="JNJ822" s="257"/>
      <c r="JNK822" s="257"/>
      <c r="JNL822" s="257"/>
      <c r="JNM822" s="257"/>
      <c r="JNN822" s="257"/>
      <c r="JNO822" s="257"/>
      <c r="JNP822" s="257"/>
      <c r="JNQ822" s="257"/>
      <c r="JNR822" s="257"/>
      <c r="JNS822" s="257"/>
      <c r="JNT822" s="257"/>
      <c r="JNU822" s="257"/>
      <c r="JNV822" s="257"/>
      <c r="JNW822" s="257"/>
      <c r="JNX822" s="257"/>
      <c r="JNY822" s="257"/>
      <c r="JNZ822" s="257"/>
      <c r="JOA822" s="257"/>
      <c r="JOB822" s="257"/>
      <c r="JOC822" s="257"/>
      <c r="JOD822" s="257"/>
      <c r="JOE822" s="257"/>
      <c r="JOF822" s="257"/>
      <c r="JOG822" s="257"/>
      <c r="JOH822" s="257"/>
      <c r="JOI822" s="257"/>
      <c r="JOJ822" s="257"/>
      <c r="JOK822" s="257"/>
      <c r="JOL822" s="257"/>
      <c r="JOM822" s="257"/>
      <c r="JON822" s="257"/>
      <c r="JOO822" s="257"/>
      <c r="JOP822" s="257"/>
      <c r="JOQ822" s="257"/>
      <c r="JOR822" s="257"/>
      <c r="JOS822" s="257"/>
      <c r="JOT822" s="257"/>
      <c r="JOU822" s="257"/>
      <c r="JOV822" s="257"/>
      <c r="JOW822" s="257"/>
      <c r="JOX822" s="257"/>
      <c r="JOY822" s="257"/>
      <c r="JOZ822" s="257"/>
      <c r="JPA822" s="257"/>
      <c r="JPB822" s="257"/>
      <c r="JPC822" s="257"/>
      <c r="JPD822" s="257"/>
      <c r="JPE822" s="257"/>
      <c r="JPF822" s="257"/>
      <c r="JPG822" s="257"/>
      <c r="JPH822" s="257"/>
      <c r="JPI822" s="257"/>
      <c r="JPJ822" s="257"/>
      <c r="JPK822" s="257"/>
      <c r="JPL822" s="257"/>
      <c r="JPM822" s="257"/>
      <c r="JPN822" s="257"/>
      <c r="JPO822" s="257"/>
      <c r="JPP822" s="257"/>
      <c r="JPQ822" s="257"/>
      <c r="JPR822" s="257"/>
      <c r="JPS822" s="257"/>
      <c r="JPT822" s="257"/>
      <c r="JPU822" s="257"/>
      <c r="JPV822" s="257"/>
      <c r="JPW822" s="257"/>
      <c r="JPX822" s="257"/>
      <c r="JPY822" s="257"/>
      <c r="JPZ822" s="257"/>
      <c r="JQA822" s="257"/>
      <c r="JQB822" s="257"/>
      <c r="JQC822" s="257"/>
      <c r="JQD822" s="257"/>
      <c r="JQE822" s="257"/>
      <c r="JQF822" s="257"/>
      <c r="JQG822" s="257"/>
      <c r="JQH822" s="257"/>
      <c r="JQI822" s="257"/>
      <c r="JQJ822" s="257"/>
      <c r="JQK822" s="257"/>
      <c r="JQL822" s="257"/>
      <c r="JQM822" s="257"/>
      <c r="JQN822" s="257"/>
      <c r="JQO822" s="257"/>
      <c r="JQP822" s="257"/>
      <c r="JQQ822" s="257"/>
      <c r="JQR822" s="257"/>
      <c r="JQS822" s="257"/>
      <c r="JQT822" s="257"/>
      <c r="JQU822" s="257"/>
      <c r="JQV822" s="257"/>
      <c r="JQW822" s="257"/>
      <c r="JQX822" s="257"/>
      <c r="JQY822" s="257"/>
      <c r="JQZ822" s="257"/>
      <c r="JRA822" s="257"/>
      <c r="JRB822" s="257"/>
      <c r="JRC822" s="257"/>
      <c r="JRD822" s="257"/>
      <c r="JRE822" s="257"/>
      <c r="JRF822" s="257"/>
      <c r="JRG822" s="257"/>
      <c r="JRH822" s="257"/>
      <c r="JRI822" s="257"/>
      <c r="JRJ822" s="257"/>
      <c r="JRK822" s="257"/>
      <c r="JRL822" s="257"/>
      <c r="JRM822" s="257"/>
      <c r="JRN822" s="257"/>
      <c r="JRO822" s="257"/>
      <c r="JRP822" s="257"/>
      <c r="JRQ822" s="257"/>
      <c r="JRR822" s="257"/>
      <c r="JRS822" s="257"/>
      <c r="JRT822" s="257"/>
      <c r="JRU822" s="257"/>
      <c r="JRV822" s="257"/>
      <c r="JRW822" s="257"/>
      <c r="JRX822" s="257"/>
      <c r="JRY822" s="257"/>
      <c r="JRZ822" s="257"/>
      <c r="JSA822" s="257"/>
      <c r="JSB822" s="257"/>
      <c r="JSC822" s="257"/>
      <c r="JSD822" s="257"/>
      <c r="JSE822" s="257"/>
      <c r="JSF822" s="257"/>
      <c r="JSG822" s="257"/>
      <c r="JSH822" s="257"/>
      <c r="JSI822" s="257"/>
      <c r="JSJ822" s="257"/>
      <c r="JSK822" s="257"/>
      <c r="JSL822" s="257"/>
      <c r="JSM822" s="257"/>
      <c r="JSN822" s="257"/>
      <c r="JSO822" s="257"/>
      <c r="JSP822" s="257"/>
      <c r="JSQ822" s="257"/>
      <c r="JSR822" s="257"/>
      <c r="JSS822" s="257"/>
      <c r="JST822" s="257"/>
      <c r="JSU822" s="257"/>
      <c r="JSV822" s="257"/>
      <c r="JSW822" s="257"/>
      <c r="JSX822" s="257"/>
      <c r="JSY822" s="257"/>
      <c r="JSZ822" s="257"/>
      <c r="JTA822" s="257"/>
      <c r="JTB822" s="257"/>
      <c r="JTC822" s="257"/>
      <c r="JTD822" s="257"/>
      <c r="JTE822" s="257"/>
      <c r="JTF822" s="257"/>
      <c r="JTG822" s="257"/>
      <c r="JTH822" s="257"/>
      <c r="JTI822" s="257"/>
      <c r="JTJ822" s="257"/>
      <c r="JTK822" s="257"/>
      <c r="JTL822" s="257"/>
      <c r="JTM822" s="257"/>
      <c r="JTN822" s="257"/>
      <c r="JTO822" s="257"/>
      <c r="JTP822" s="257"/>
      <c r="JTQ822" s="257"/>
      <c r="JTR822" s="257"/>
      <c r="JTS822" s="257"/>
      <c r="JTT822" s="257"/>
      <c r="JTU822" s="257"/>
      <c r="JTV822" s="257"/>
      <c r="JTW822" s="257"/>
      <c r="JTX822" s="257"/>
      <c r="JTY822" s="257"/>
      <c r="JTZ822" s="257"/>
      <c r="JUA822" s="257"/>
      <c r="JUB822" s="257"/>
      <c r="JUC822" s="257"/>
      <c r="JUD822" s="257"/>
      <c r="JUE822" s="257"/>
      <c r="JUF822" s="257"/>
      <c r="JUG822" s="257"/>
      <c r="JUH822" s="257"/>
      <c r="JUI822" s="257"/>
      <c r="JUJ822" s="257"/>
      <c r="JUK822" s="257"/>
      <c r="JUL822" s="257"/>
      <c r="JUM822" s="257"/>
      <c r="JUN822" s="257"/>
      <c r="JUO822" s="257"/>
      <c r="JUP822" s="257"/>
      <c r="JUQ822" s="257"/>
      <c r="JUR822" s="257"/>
      <c r="JUS822" s="257"/>
      <c r="JUT822" s="257"/>
      <c r="JUU822" s="257"/>
      <c r="JUV822" s="257"/>
      <c r="JUW822" s="257"/>
      <c r="JUX822" s="257"/>
      <c r="JUY822" s="257"/>
      <c r="JUZ822" s="257"/>
      <c r="JVA822" s="257"/>
      <c r="JVB822" s="257"/>
      <c r="JVC822" s="257"/>
      <c r="JVD822" s="257"/>
      <c r="JVE822" s="257"/>
      <c r="JVF822" s="257"/>
      <c r="JVG822" s="257"/>
      <c r="JVH822" s="257"/>
      <c r="JVI822" s="257"/>
      <c r="JVJ822" s="257"/>
      <c r="JVK822" s="257"/>
      <c r="JVL822" s="257"/>
      <c r="JVM822" s="257"/>
      <c r="JVN822" s="257"/>
      <c r="JVO822" s="257"/>
      <c r="JVP822" s="257"/>
      <c r="JVQ822" s="257"/>
      <c r="JVR822" s="257"/>
      <c r="JVS822" s="257"/>
      <c r="JVT822" s="257"/>
      <c r="JVU822" s="257"/>
      <c r="JVV822" s="257"/>
      <c r="JVW822" s="257"/>
      <c r="JVX822" s="257"/>
      <c r="JVY822" s="257"/>
      <c r="JVZ822" s="257"/>
      <c r="JWA822" s="257"/>
      <c r="JWB822" s="257"/>
      <c r="JWC822" s="257"/>
      <c r="JWD822" s="257"/>
      <c r="JWE822" s="257"/>
      <c r="JWF822" s="257"/>
      <c r="JWG822" s="257"/>
      <c r="JWH822" s="257"/>
      <c r="JWI822" s="257"/>
      <c r="JWJ822" s="257"/>
      <c r="JWK822" s="257"/>
      <c r="JWL822" s="257"/>
      <c r="JWM822" s="257"/>
      <c r="JWN822" s="257"/>
      <c r="JWO822" s="257"/>
      <c r="JWP822" s="257"/>
      <c r="JWQ822" s="257"/>
      <c r="JWR822" s="257"/>
      <c r="JWS822" s="257"/>
      <c r="JWT822" s="257"/>
      <c r="JWU822" s="257"/>
      <c r="JWV822" s="257"/>
      <c r="JWW822" s="257"/>
      <c r="JWX822" s="257"/>
      <c r="JWY822" s="257"/>
      <c r="JWZ822" s="257"/>
      <c r="JXA822" s="257"/>
      <c r="JXB822" s="257"/>
      <c r="JXC822" s="257"/>
      <c r="JXD822" s="257"/>
      <c r="JXE822" s="257"/>
      <c r="JXF822" s="257"/>
      <c r="JXG822" s="257"/>
      <c r="JXH822" s="257"/>
      <c r="JXI822" s="257"/>
      <c r="JXJ822" s="257"/>
      <c r="JXK822" s="257"/>
      <c r="JXL822" s="257"/>
      <c r="JXM822" s="257"/>
      <c r="JXN822" s="257"/>
      <c r="JXO822" s="257"/>
      <c r="JXP822" s="257"/>
      <c r="JXQ822" s="257"/>
      <c r="JXR822" s="257"/>
      <c r="JXS822" s="257"/>
      <c r="JXT822" s="257"/>
      <c r="JXU822" s="257"/>
      <c r="JXV822" s="257"/>
      <c r="JXW822" s="257"/>
      <c r="JXX822" s="257"/>
      <c r="JXY822" s="257"/>
      <c r="JXZ822" s="257"/>
      <c r="JYA822" s="257"/>
      <c r="JYB822" s="257"/>
      <c r="JYC822" s="257"/>
      <c r="JYD822" s="257"/>
      <c r="JYE822" s="257"/>
      <c r="JYF822" s="257"/>
      <c r="JYG822" s="257"/>
      <c r="JYH822" s="257"/>
      <c r="JYI822" s="257"/>
      <c r="JYJ822" s="257"/>
      <c r="JYK822" s="257"/>
      <c r="JYL822" s="257"/>
      <c r="JYM822" s="257"/>
      <c r="JYN822" s="257"/>
      <c r="JYO822" s="257"/>
      <c r="JYP822" s="257"/>
      <c r="JYQ822" s="257"/>
      <c r="JYR822" s="257"/>
      <c r="JYS822" s="257"/>
      <c r="JYT822" s="257"/>
      <c r="JYU822" s="257"/>
      <c r="JYV822" s="257"/>
      <c r="JYW822" s="257"/>
      <c r="JYX822" s="257"/>
      <c r="JYY822" s="257"/>
      <c r="JYZ822" s="257"/>
      <c r="JZA822" s="257"/>
      <c r="JZB822" s="257"/>
      <c r="JZC822" s="257"/>
      <c r="JZD822" s="257"/>
      <c r="JZE822" s="257"/>
      <c r="JZF822" s="257"/>
      <c r="JZG822" s="257"/>
      <c r="JZH822" s="257"/>
      <c r="JZI822" s="257"/>
      <c r="JZJ822" s="257"/>
      <c r="JZK822" s="257"/>
      <c r="JZL822" s="257"/>
      <c r="JZM822" s="257"/>
      <c r="JZN822" s="257"/>
      <c r="JZO822" s="257"/>
      <c r="JZP822" s="257"/>
      <c r="JZQ822" s="257"/>
      <c r="JZR822" s="257"/>
      <c r="JZS822" s="257"/>
      <c r="JZT822" s="257"/>
      <c r="JZU822" s="257"/>
      <c r="JZV822" s="257"/>
      <c r="JZW822" s="257"/>
      <c r="JZX822" s="257"/>
      <c r="JZY822" s="257"/>
      <c r="JZZ822" s="257"/>
      <c r="KAA822" s="257"/>
      <c r="KAB822" s="257"/>
      <c r="KAC822" s="257"/>
      <c r="KAD822" s="257"/>
      <c r="KAE822" s="257"/>
      <c r="KAF822" s="257"/>
      <c r="KAG822" s="257"/>
      <c r="KAH822" s="257"/>
      <c r="KAI822" s="257"/>
      <c r="KAJ822" s="257"/>
      <c r="KAK822" s="257"/>
      <c r="KAL822" s="257"/>
      <c r="KAM822" s="257"/>
      <c r="KAN822" s="257"/>
      <c r="KAO822" s="257"/>
      <c r="KAP822" s="257"/>
      <c r="KAQ822" s="257"/>
      <c r="KAR822" s="257"/>
      <c r="KAS822" s="257"/>
      <c r="KAT822" s="257"/>
      <c r="KAU822" s="257"/>
      <c r="KAV822" s="257"/>
      <c r="KAW822" s="257"/>
      <c r="KAX822" s="257"/>
      <c r="KAY822" s="257"/>
      <c r="KAZ822" s="257"/>
      <c r="KBA822" s="257"/>
      <c r="KBB822" s="257"/>
      <c r="KBC822" s="257"/>
      <c r="KBD822" s="257"/>
      <c r="KBE822" s="257"/>
      <c r="KBF822" s="257"/>
      <c r="KBG822" s="257"/>
      <c r="KBH822" s="257"/>
      <c r="KBI822" s="257"/>
      <c r="KBJ822" s="257"/>
      <c r="KBK822" s="257"/>
      <c r="KBL822" s="257"/>
      <c r="KBM822" s="257"/>
      <c r="KBN822" s="257"/>
      <c r="KBO822" s="257"/>
      <c r="KBP822" s="257"/>
      <c r="KBQ822" s="257"/>
      <c r="KBR822" s="257"/>
      <c r="KBS822" s="257"/>
      <c r="KBT822" s="257"/>
      <c r="KBU822" s="257"/>
      <c r="KBV822" s="257"/>
      <c r="KBW822" s="257"/>
      <c r="KBX822" s="257"/>
      <c r="KBY822" s="257"/>
      <c r="KBZ822" s="257"/>
      <c r="KCA822" s="257"/>
      <c r="KCB822" s="257"/>
      <c r="KCC822" s="257"/>
      <c r="KCD822" s="257"/>
      <c r="KCE822" s="257"/>
      <c r="KCF822" s="257"/>
      <c r="KCG822" s="257"/>
      <c r="KCH822" s="257"/>
      <c r="KCI822" s="257"/>
      <c r="KCJ822" s="257"/>
      <c r="KCK822" s="257"/>
      <c r="KCL822" s="257"/>
      <c r="KCM822" s="257"/>
      <c r="KCN822" s="257"/>
      <c r="KCO822" s="257"/>
      <c r="KCP822" s="257"/>
      <c r="KCQ822" s="257"/>
      <c r="KCR822" s="257"/>
      <c r="KCS822" s="257"/>
      <c r="KCT822" s="257"/>
      <c r="KCU822" s="257"/>
      <c r="KCV822" s="257"/>
      <c r="KCW822" s="257"/>
      <c r="KCX822" s="257"/>
      <c r="KCY822" s="257"/>
      <c r="KCZ822" s="257"/>
      <c r="KDA822" s="257"/>
      <c r="KDB822" s="257"/>
      <c r="KDC822" s="257"/>
      <c r="KDD822" s="257"/>
      <c r="KDE822" s="257"/>
      <c r="KDF822" s="257"/>
      <c r="KDG822" s="257"/>
      <c r="KDH822" s="257"/>
      <c r="KDI822" s="257"/>
      <c r="KDJ822" s="257"/>
      <c r="KDK822" s="257"/>
      <c r="KDL822" s="257"/>
      <c r="KDM822" s="257"/>
      <c r="KDN822" s="257"/>
      <c r="KDO822" s="257"/>
      <c r="KDP822" s="257"/>
      <c r="KDQ822" s="257"/>
      <c r="KDR822" s="257"/>
      <c r="KDS822" s="257"/>
      <c r="KDT822" s="257"/>
      <c r="KDU822" s="257"/>
      <c r="KDV822" s="257"/>
      <c r="KDW822" s="257"/>
      <c r="KDX822" s="257"/>
      <c r="KDY822" s="257"/>
      <c r="KDZ822" s="257"/>
      <c r="KEA822" s="257"/>
      <c r="KEB822" s="257"/>
      <c r="KEC822" s="257"/>
      <c r="KED822" s="257"/>
      <c r="KEE822" s="257"/>
      <c r="KEF822" s="257"/>
      <c r="KEG822" s="257"/>
      <c r="KEH822" s="257"/>
      <c r="KEI822" s="257"/>
      <c r="KEJ822" s="257"/>
      <c r="KEK822" s="257"/>
      <c r="KEL822" s="257"/>
      <c r="KEM822" s="257"/>
      <c r="KEN822" s="257"/>
      <c r="KEO822" s="257"/>
      <c r="KEP822" s="257"/>
      <c r="KEQ822" s="257"/>
      <c r="KER822" s="257"/>
      <c r="KES822" s="257"/>
      <c r="KET822" s="257"/>
      <c r="KEU822" s="257"/>
      <c r="KEV822" s="257"/>
      <c r="KEW822" s="257"/>
      <c r="KEX822" s="257"/>
      <c r="KEY822" s="257"/>
      <c r="KEZ822" s="257"/>
      <c r="KFA822" s="257"/>
      <c r="KFB822" s="257"/>
      <c r="KFC822" s="257"/>
      <c r="KFD822" s="257"/>
      <c r="KFE822" s="257"/>
      <c r="KFF822" s="257"/>
      <c r="KFG822" s="257"/>
      <c r="KFH822" s="257"/>
      <c r="KFI822" s="257"/>
      <c r="KFJ822" s="257"/>
      <c r="KFK822" s="257"/>
      <c r="KFL822" s="257"/>
      <c r="KFM822" s="257"/>
      <c r="KFN822" s="257"/>
      <c r="KFO822" s="257"/>
      <c r="KFP822" s="257"/>
      <c r="KFQ822" s="257"/>
      <c r="KFR822" s="257"/>
      <c r="KFS822" s="257"/>
      <c r="KFT822" s="257"/>
      <c r="KFU822" s="257"/>
      <c r="KFV822" s="257"/>
      <c r="KFW822" s="257"/>
      <c r="KFX822" s="257"/>
      <c r="KFY822" s="257"/>
      <c r="KFZ822" s="257"/>
      <c r="KGA822" s="257"/>
      <c r="KGB822" s="257"/>
      <c r="KGC822" s="257"/>
      <c r="KGD822" s="257"/>
      <c r="KGE822" s="257"/>
      <c r="KGF822" s="257"/>
      <c r="KGG822" s="257"/>
      <c r="KGH822" s="257"/>
      <c r="KGI822" s="257"/>
      <c r="KGJ822" s="257"/>
      <c r="KGK822" s="257"/>
      <c r="KGL822" s="257"/>
      <c r="KGM822" s="257"/>
      <c r="KGN822" s="257"/>
      <c r="KGO822" s="257"/>
      <c r="KGP822" s="257"/>
      <c r="KGQ822" s="257"/>
      <c r="KGR822" s="257"/>
      <c r="KGS822" s="257"/>
      <c r="KGT822" s="257"/>
      <c r="KGU822" s="257"/>
      <c r="KGV822" s="257"/>
      <c r="KGW822" s="257"/>
      <c r="KGX822" s="257"/>
      <c r="KGY822" s="257"/>
      <c r="KGZ822" s="257"/>
      <c r="KHA822" s="257"/>
      <c r="KHB822" s="257"/>
      <c r="KHC822" s="257"/>
      <c r="KHD822" s="257"/>
      <c r="KHE822" s="257"/>
      <c r="KHF822" s="257"/>
      <c r="KHG822" s="257"/>
      <c r="KHH822" s="257"/>
      <c r="KHI822" s="257"/>
      <c r="KHJ822" s="257"/>
      <c r="KHK822" s="257"/>
      <c r="KHL822" s="257"/>
      <c r="KHM822" s="257"/>
      <c r="KHN822" s="257"/>
      <c r="KHO822" s="257"/>
      <c r="KHP822" s="257"/>
      <c r="KHQ822" s="257"/>
      <c r="KHR822" s="257"/>
      <c r="KHS822" s="257"/>
      <c r="KHT822" s="257"/>
      <c r="KHU822" s="257"/>
      <c r="KHV822" s="257"/>
      <c r="KHW822" s="257"/>
      <c r="KHX822" s="257"/>
      <c r="KHY822" s="257"/>
      <c r="KHZ822" s="257"/>
      <c r="KIA822" s="257"/>
      <c r="KIB822" s="257"/>
      <c r="KIC822" s="257"/>
      <c r="KID822" s="257"/>
      <c r="KIE822" s="257"/>
      <c r="KIF822" s="257"/>
      <c r="KIG822" s="257"/>
      <c r="KIH822" s="257"/>
      <c r="KII822" s="257"/>
      <c r="KIJ822" s="257"/>
      <c r="KIK822" s="257"/>
      <c r="KIL822" s="257"/>
      <c r="KIM822" s="257"/>
      <c r="KIN822" s="257"/>
      <c r="KIO822" s="257"/>
      <c r="KIP822" s="257"/>
      <c r="KIQ822" s="257"/>
      <c r="KIR822" s="257"/>
      <c r="KIS822" s="257"/>
      <c r="KIT822" s="257"/>
      <c r="KIU822" s="257"/>
      <c r="KIV822" s="257"/>
      <c r="KIW822" s="257"/>
      <c r="KIX822" s="257"/>
      <c r="KIY822" s="257"/>
      <c r="KIZ822" s="257"/>
      <c r="KJA822" s="257"/>
      <c r="KJB822" s="257"/>
      <c r="KJC822" s="257"/>
      <c r="KJD822" s="257"/>
      <c r="KJE822" s="257"/>
      <c r="KJF822" s="257"/>
      <c r="KJG822" s="257"/>
      <c r="KJH822" s="257"/>
      <c r="KJI822" s="257"/>
      <c r="KJJ822" s="257"/>
      <c r="KJK822" s="257"/>
      <c r="KJL822" s="257"/>
      <c r="KJM822" s="257"/>
      <c r="KJN822" s="257"/>
      <c r="KJO822" s="257"/>
      <c r="KJP822" s="257"/>
      <c r="KJQ822" s="257"/>
      <c r="KJR822" s="257"/>
      <c r="KJS822" s="257"/>
      <c r="KJT822" s="257"/>
      <c r="KJU822" s="257"/>
      <c r="KJV822" s="257"/>
      <c r="KJW822" s="257"/>
      <c r="KJX822" s="257"/>
      <c r="KJY822" s="257"/>
      <c r="KJZ822" s="257"/>
      <c r="KKA822" s="257"/>
      <c r="KKB822" s="257"/>
      <c r="KKC822" s="257"/>
      <c r="KKD822" s="257"/>
      <c r="KKE822" s="257"/>
      <c r="KKF822" s="257"/>
      <c r="KKG822" s="257"/>
      <c r="KKH822" s="257"/>
      <c r="KKI822" s="257"/>
      <c r="KKJ822" s="257"/>
      <c r="KKK822" s="257"/>
      <c r="KKL822" s="257"/>
      <c r="KKM822" s="257"/>
      <c r="KKN822" s="257"/>
      <c r="KKO822" s="257"/>
      <c r="KKP822" s="257"/>
      <c r="KKQ822" s="257"/>
      <c r="KKR822" s="257"/>
      <c r="KKS822" s="257"/>
      <c r="KKT822" s="257"/>
      <c r="KKU822" s="257"/>
      <c r="KKV822" s="257"/>
      <c r="KKW822" s="257"/>
      <c r="KKX822" s="257"/>
      <c r="KKY822" s="257"/>
      <c r="KKZ822" s="257"/>
      <c r="KLA822" s="257"/>
      <c r="KLB822" s="257"/>
      <c r="KLC822" s="257"/>
      <c r="KLD822" s="257"/>
      <c r="KLE822" s="257"/>
      <c r="KLF822" s="257"/>
      <c r="KLG822" s="257"/>
      <c r="KLH822" s="257"/>
      <c r="KLI822" s="257"/>
      <c r="KLJ822" s="257"/>
      <c r="KLK822" s="257"/>
      <c r="KLL822" s="257"/>
      <c r="KLM822" s="257"/>
      <c r="KLN822" s="257"/>
      <c r="KLO822" s="257"/>
      <c r="KLP822" s="257"/>
      <c r="KLQ822" s="257"/>
      <c r="KLR822" s="257"/>
      <c r="KLS822" s="257"/>
      <c r="KLT822" s="257"/>
      <c r="KLU822" s="257"/>
      <c r="KLV822" s="257"/>
      <c r="KLW822" s="257"/>
      <c r="KLX822" s="257"/>
      <c r="KLY822" s="257"/>
      <c r="KLZ822" s="257"/>
      <c r="KMA822" s="257"/>
      <c r="KMB822" s="257"/>
      <c r="KMC822" s="257"/>
      <c r="KMD822" s="257"/>
      <c r="KME822" s="257"/>
      <c r="KMF822" s="257"/>
      <c r="KMG822" s="257"/>
      <c r="KMH822" s="257"/>
      <c r="KMI822" s="257"/>
      <c r="KMJ822" s="257"/>
      <c r="KMK822" s="257"/>
      <c r="KML822" s="257"/>
      <c r="KMM822" s="257"/>
      <c r="KMN822" s="257"/>
      <c r="KMO822" s="257"/>
      <c r="KMP822" s="257"/>
      <c r="KMQ822" s="257"/>
      <c r="KMR822" s="257"/>
      <c r="KMS822" s="257"/>
      <c r="KMT822" s="257"/>
      <c r="KMU822" s="257"/>
      <c r="KMV822" s="257"/>
      <c r="KMW822" s="257"/>
      <c r="KMX822" s="257"/>
      <c r="KMY822" s="257"/>
      <c r="KMZ822" s="257"/>
      <c r="KNA822" s="257"/>
      <c r="KNB822" s="257"/>
      <c r="KNC822" s="257"/>
      <c r="KND822" s="257"/>
      <c r="KNE822" s="257"/>
      <c r="KNF822" s="257"/>
      <c r="KNG822" s="257"/>
      <c r="KNH822" s="257"/>
      <c r="KNI822" s="257"/>
      <c r="KNJ822" s="257"/>
      <c r="KNK822" s="257"/>
      <c r="KNL822" s="257"/>
      <c r="KNM822" s="257"/>
      <c r="KNN822" s="257"/>
      <c r="KNO822" s="257"/>
      <c r="KNP822" s="257"/>
      <c r="KNQ822" s="257"/>
      <c r="KNR822" s="257"/>
      <c r="KNS822" s="257"/>
      <c r="KNT822" s="257"/>
      <c r="KNU822" s="257"/>
      <c r="KNV822" s="257"/>
      <c r="KNW822" s="257"/>
      <c r="KNX822" s="257"/>
      <c r="KNY822" s="257"/>
      <c r="KNZ822" s="257"/>
      <c r="KOA822" s="257"/>
      <c r="KOB822" s="257"/>
      <c r="KOC822" s="257"/>
      <c r="KOD822" s="257"/>
      <c r="KOE822" s="257"/>
      <c r="KOF822" s="257"/>
      <c r="KOG822" s="257"/>
      <c r="KOH822" s="257"/>
      <c r="KOI822" s="257"/>
      <c r="KOJ822" s="257"/>
      <c r="KOK822" s="257"/>
      <c r="KOL822" s="257"/>
      <c r="KOM822" s="257"/>
      <c r="KON822" s="257"/>
      <c r="KOO822" s="257"/>
      <c r="KOP822" s="257"/>
      <c r="KOQ822" s="257"/>
      <c r="KOR822" s="257"/>
      <c r="KOS822" s="257"/>
      <c r="KOT822" s="257"/>
      <c r="KOU822" s="257"/>
      <c r="KOV822" s="257"/>
      <c r="KOW822" s="257"/>
      <c r="KOX822" s="257"/>
      <c r="KOY822" s="257"/>
      <c r="KOZ822" s="257"/>
      <c r="KPA822" s="257"/>
      <c r="KPB822" s="257"/>
      <c r="KPC822" s="257"/>
      <c r="KPD822" s="257"/>
      <c r="KPE822" s="257"/>
      <c r="KPF822" s="257"/>
      <c r="KPG822" s="257"/>
      <c r="KPH822" s="257"/>
      <c r="KPI822" s="257"/>
      <c r="KPJ822" s="257"/>
      <c r="KPK822" s="257"/>
      <c r="KPL822" s="257"/>
      <c r="KPM822" s="257"/>
      <c r="KPN822" s="257"/>
      <c r="KPO822" s="257"/>
      <c r="KPP822" s="257"/>
      <c r="KPQ822" s="257"/>
      <c r="KPR822" s="257"/>
      <c r="KPS822" s="257"/>
      <c r="KPT822" s="257"/>
      <c r="KPU822" s="257"/>
      <c r="KPV822" s="257"/>
      <c r="KPW822" s="257"/>
      <c r="KPX822" s="257"/>
      <c r="KPY822" s="257"/>
      <c r="KPZ822" s="257"/>
      <c r="KQA822" s="257"/>
      <c r="KQB822" s="257"/>
      <c r="KQC822" s="257"/>
      <c r="KQD822" s="257"/>
      <c r="KQE822" s="257"/>
      <c r="KQF822" s="257"/>
      <c r="KQG822" s="257"/>
      <c r="KQH822" s="257"/>
      <c r="KQI822" s="257"/>
      <c r="KQJ822" s="257"/>
      <c r="KQK822" s="257"/>
      <c r="KQL822" s="257"/>
      <c r="KQM822" s="257"/>
      <c r="KQN822" s="257"/>
      <c r="KQO822" s="257"/>
      <c r="KQP822" s="257"/>
      <c r="KQQ822" s="257"/>
      <c r="KQR822" s="257"/>
      <c r="KQS822" s="257"/>
      <c r="KQT822" s="257"/>
      <c r="KQU822" s="257"/>
      <c r="KQV822" s="257"/>
      <c r="KQW822" s="257"/>
      <c r="KQX822" s="257"/>
      <c r="KQY822" s="257"/>
      <c r="KQZ822" s="257"/>
      <c r="KRA822" s="257"/>
      <c r="KRB822" s="257"/>
      <c r="KRC822" s="257"/>
      <c r="KRD822" s="257"/>
      <c r="KRE822" s="257"/>
      <c r="KRF822" s="257"/>
      <c r="KRG822" s="257"/>
      <c r="KRH822" s="257"/>
      <c r="KRI822" s="257"/>
      <c r="KRJ822" s="257"/>
      <c r="KRK822" s="257"/>
      <c r="KRL822" s="257"/>
      <c r="KRM822" s="257"/>
      <c r="KRN822" s="257"/>
      <c r="KRO822" s="257"/>
      <c r="KRP822" s="257"/>
      <c r="KRQ822" s="257"/>
      <c r="KRR822" s="257"/>
      <c r="KRS822" s="257"/>
      <c r="KRT822" s="257"/>
      <c r="KRU822" s="257"/>
      <c r="KRV822" s="257"/>
      <c r="KRW822" s="257"/>
      <c r="KRX822" s="257"/>
      <c r="KRY822" s="257"/>
      <c r="KRZ822" s="257"/>
      <c r="KSA822" s="257"/>
      <c r="KSB822" s="257"/>
      <c r="KSC822" s="257"/>
      <c r="KSD822" s="257"/>
      <c r="KSE822" s="257"/>
      <c r="KSF822" s="257"/>
      <c r="KSG822" s="257"/>
      <c r="KSH822" s="257"/>
      <c r="KSI822" s="257"/>
      <c r="KSJ822" s="257"/>
      <c r="KSK822" s="257"/>
      <c r="KSL822" s="257"/>
      <c r="KSM822" s="257"/>
      <c r="KSN822" s="257"/>
      <c r="KSO822" s="257"/>
      <c r="KSP822" s="257"/>
      <c r="KSQ822" s="257"/>
      <c r="KSR822" s="257"/>
      <c r="KSS822" s="257"/>
      <c r="KST822" s="257"/>
      <c r="KSU822" s="257"/>
      <c r="KSV822" s="257"/>
      <c r="KSW822" s="257"/>
      <c r="KSX822" s="257"/>
      <c r="KSY822" s="257"/>
      <c r="KSZ822" s="257"/>
      <c r="KTA822" s="257"/>
      <c r="KTB822" s="257"/>
      <c r="KTC822" s="257"/>
      <c r="KTD822" s="257"/>
      <c r="KTE822" s="257"/>
      <c r="KTF822" s="257"/>
      <c r="KTG822" s="257"/>
      <c r="KTH822" s="257"/>
      <c r="KTI822" s="257"/>
      <c r="KTJ822" s="257"/>
      <c r="KTK822" s="257"/>
      <c r="KTL822" s="257"/>
      <c r="KTM822" s="257"/>
      <c r="KTN822" s="257"/>
      <c r="KTO822" s="257"/>
      <c r="KTP822" s="257"/>
      <c r="KTQ822" s="257"/>
      <c r="KTR822" s="257"/>
      <c r="KTS822" s="257"/>
      <c r="KTT822" s="257"/>
      <c r="KTU822" s="257"/>
      <c r="KTV822" s="257"/>
      <c r="KTW822" s="257"/>
      <c r="KTX822" s="257"/>
      <c r="KTY822" s="257"/>
      <c r="KTZ822" s="257"/>
      <c r="KUA822" s="257"/>
      <c r="KUB822" s="257"/>
      <c r="KUC822" s="257"/>
      <c r="KUD822" s="257"/>
      <c r="KUE822" s="257"/>
      <c r="KUF822" s="257"/>
      <c r="KUG822" s="257"/>
      <c r="KUH822" s="257"/>
      <c r="KUI822" s="257"/>
      <c r="KUJ822" s="257"/>
      <c r="KUK822" s="257"/>
      <c r="KUL822" s="257"/>
      <c r="KUM822" s="257"/>
      <c r="KUN822" s="257"/>
      <c r="KUO822" s="257"/>
      <c r="KUP822" s="257"/>
      <c r="KUQ822" s="257"/>
      <c r="KUR822" s="257"/>
      <c r="KUS822" s="257"/>
      <c r="KUT822" s="257"/>
      <c r="KUU822" s="257"/>
      <c r="KUV822" s="257"/>
      <c r="KUW822" s="257"/>
      <c r="KUX822" s="257"/>
      <c r="KUY822" s="257"/>
      <c r="KUZ822" s="257"/>
      <c r="KVA822" s="257"/>
      <c r="KVB822" s="257"/>
      <c r="KVC822" s="257"/>
      <c r="KVD822" s="257"/>
      <c r="KVE822" s="257"/>
      <c r="KVF822" s="257"/>
      <c r="KVG822" s="257"/>
      <c r="KVH822" s="257"/>
      <c r="KVI822" s="257"/>
      <c r="KVJ822" s="257"/>
      <c r="KVK822" s="257"/>
      <c r="KVL822" s="257"/>
      <c r="KVM822" s="257"/>
      <c r="KVN822" s="257"/>
      <c r="KVO822" s="257"/>
      <c r="KVP822" s="257"/>
      <c r="KVQ822" s="257"/>
      <c r="KVR822" s="257"/>
      <c r="KVS822" s="257"/>
      <c r="KVT822" s="257"/>
      <c r="KVU822" s="257"/>
      <c r="KVV822" s="257"/>
      <c r="KVW822" s="257"/>
      <c r="KVX822" s="257"/>
      <c r="KVY822" s="257"/>
      <c r="KVZ822" s="257"/>
      <c r="KWA822" s="257"/>
      <c r="KWB822" s="257"/>
      <c r="KWC822" s="257"/>
      <c r="KWD822" s="257"/>
      <c r="KWE822" s="257"/>
      <c r="KWF822" s="257"/>
      <c r="KWG822" s="257"/>
      <c r="KWH822" s="257"/>
      <c r="KWI822" s="257"/>
      <c r="KWJ822" s="257"/>
      <c r="KWK822" s="257"/>
      <c r="KWL822" s="257"/>
      <c r="KWM822" s="257"/>
      <c r="KWN822" s="257"/>
      <c r="KWO822" s="257"/>
      <c r="KWP822" s="257"/>
      <c r="KWQ822" s="257"/>
      <c r="KWR822" s="257"/>
      <c r="KWS822" s="257"/>
      <c r="KWT822" s="257"/>
      <c r="KWU822" s="257"/>
      <c r="KWV822" s="257"/>
      <c r="KWW822" s="257"/>
      <c r="KWX822" s="257"/>
      <c r="KWY822" s="257"/>
      <c r="KWZ822" s="257"/>
      <c r="KXA822" s="257"/>
      <c r="KXB822" s="257"/>
      <c r="KXC822" s="257"/>
      <c r="KXD822" s="257"/>
      <c r="KXE822" s="257"/>
      <c r="KXF822" s="257"/>
      <c r="KXG822" s="257"/>
      <c r="KXH822" s="257"/>
      <c r="KXI822" s="257"/>
      <c r="KXJ822" s="257"/>
      <c r="KXK822" s="257"/>
      <c r="KXL822" s="257"/>
      <c r="KXM822" s="257"/>
      <c r="KXN822" s="257"/>
      <c r="KXO822" s="257"/>
      <c r="KXP822" s="257"/>
      <c r="KXQ822" s="257"/>
      <c r="KXR822" s="257"/>
      <c r="KXS822" s="257"/>
      <c r="KXT822" s="257"/>
      <c r="KXU822" s="257"/>
      <c r="KXV822" s="257"/>
      <c r="KXW822" s="257"/>
      <c r="KXX822" s="257"/>
      <c r="KXY822" s="257"/>
      <c r="KXZ822" s="257"/>
      <c r="KYA822" s="257"/>
      <c r="KYB822" s="257"/>
      <c r="KYC822" s="257"/>
      <c r="KYD822" s="257"/>
      <c r="KYE822" s="257"/>
      <c r="KYF822" s="257"/>
      <c r="KYG822" s="257"/>
      <c r="KYH822" s="257"/>
      <c r="KYI822" s="257"/>
      <c r="KYJ822" s="257"/>
      <c r="KYK822" s="257"/>
      <c r="KYL822" s="257"/>
      <c r="KYM822" s="257"/>
      <c r="KYN822" s="257"/>
      <c r="KYO822" s="257"/>
      <c r="KYP822" s="257"/>
      <c r="KYQ822" s="257"/>
      <c r="KYR822" s="257"/>
      <c r="KYS822" s="257"/>
      <c r="KYT822" s="257"/>
      <c r="KYU822" s="257"/>
      <c r="KYV822" s="257"/>
      <c r="KYW822" s="257"/>
      <c r="KYX822" s="257"/>
      <c r="KYY822" s="257"/>
      <c r="KYZ822" s="257"/>
      <c r="KZA822" s="257"/>
      <c r="KZB822" s="257"/>
      <c r="KZC822" s="257"/>
      <c r="KZD822" s="257"/>
      <c r="KZE822" s="257"/>
      <c r="KZF822" s="257"/>
      <c r="KZG822" s="257"/>
      <c r="KZH822" s="257"/>
      <c r="KZI822" s="257"/>
      <c r="KZJ822" s="257"/>
      <c r="KZK822" s="257"/>
      <c r="KZL822" s="257"/>
      <c r="KZM822" s="257"/>
      <c r="KZN822" s="257"/>
      <c r="KZO822" s="257"/>
      <c r="KZP822" s="257"/>
      <c r="KZQ822" s="257"/>
      <c r="KZR822" s="257"/>
      <c r="KZS822" s="257"/>
      <c r="KZT822" s="257"/>
      <c r="KZU822" s="257"/>
      <c r="KZV822" s="257"/>
      <c r="KZW822" s="257"/>
      <c r="KZX822" s="257"/>
      <c r="KZY822" s="257"/>
      <c r="KZZ822" s="257"/>
      <c r="LAA822" s="257"/>
      <c r="LAB822" s="257"/>
      <c r="LAC822" s="257"/>
      <c r="LAD822" s="257"/>
      <c r="LAE822" s="257"/>
      <c r="LAF822" s="257"/>
      <c r="LAG822" s="257"/>
      <c r="LAH822" s="257"/>
      <c r="LAI822" s="257"/>
      <c r="LAJ822" s="257"/>
      <c r="LAK822" s="257"/>
      <c r="LAL822" s="257"/>
      <c r="LAM822" s="257"/>
      <c r="LAN822" s="257"/>
      <c r="LAO822" s="257"/>
      <c r="LAP822" s="257"/>
      <c r="LAQ822" s="257"/>
      <c r="LAR822" s="257"/>
      <c r="LAS822" s="257"/>
      <c r="LAT822" s="257"/>
      <c r="LAU822" s="257"/>
      <c r="LAV822" s="257"/>
      <c r="LAW822" s="257"/>
      <c r="LAX822" s="257"/>
      <c r="LAY822" s="257"/>
      <c r="LAZ822" s="257"/>
      <c r="LBA822" s="257"/>
      <c r="LBB822" s="257"/>
      <c r="LBC822" s="257"/>
      <c r="LBD822" s="257"/>
      <c r="LBE822" s="257"/>
      <c r="LBF822" s="257"/>
      <c r="LBG822" s="257"/>
      <c r="LBH822" s="257"/>
      <c r="LBI822" s="257"/>
      <c r="LBJ822" s="257"/>
      <c r="LBK822" s="257"/>
      <c r="LBL822" s="257"/>
      <c r="LBM822" s="257"/>
      <c r="LBN822" s="257"/>
      <c r="LBO822" s="257"/>
      <c r="LBP822" s="257"/>
      <c r="LBQ822" s="257"/>
      <c r="LBR822" s="257"/>
      <c r="LBS822" s="257"/>
      <c r="LBT822" s="257"/>
      <c r="LBU822" s="257"/>
      <c r="LBV822" s="257"/>
      <c r="LBW822" s="257"/>
      <c r="LBX822" s="257"/>
      <c r="LBY822" s="257"/>
      <c r="LBZ822" s="257"/>
      <c r="LCA822" s="257"/>
      <c r="LCB822" s="257"/>
      <c r="LCC822" s="257"/>
      <c r="LCD822" s="257"/>
      <c r="LCE822" s="257"/>
      <c r="LCF822" s="257"/>
      <c r="LCG822" s="257"/>
      <c r="LCH822" s="257"/>
      <c r="LCI822" s="257"/>
      <c r="LCJ822" s="257"/>
      <c r="LCK822" s="257"/>
      <c r="LCL822" s="257"/>
      <c r="LCM822" s="257"/>
      <c r="LCN822" s="257"/>
      <c r="LCO822" s="257"/>
      <c r="LCP822" s="257"/>
      <c r="LCQ822" s="257"/>
      <c r="LCR822" s="257"/>
      <c r="LCS822" s="257"/>
      <c r="LCT822" s="257"/>
      <c r="LCU822" s="257"/>
      <c r="LCV822" s="257"/>
      <c r="LCW822" s="257"/>
      <c r="LCX822" s="257"/>
      <c r="LCY822" s="257"/>
      <c r="LCZ822" s="257"/>
      <c r="LDA822" s="257"/>
      <c r="LDB822" s="257"/>
      <c r="LDC822" s="257"/>
      <c r="LDD822" s="257"/>
      <c r="LDE822" s="257"/>
      <c r="LDF822" s="257"/>
      <c r="LDG822" s="257"/>
      <c r="LDH822" s="257"/>
      <c r="LDI822" s="257"/>
      <c r="LDJ822" s="257"/>
      <c r="LDK822" s="257"/>
      <c r="LDL822" s="257"/>
      <c r="LDM822" s="257"/>
      <c r="LDN822" s="257"/>
      <c r="LDO822" s="257"/>
      <c r="LDP822" s="257"/>
      <c r="LDQ822" s="257"/>
      <c r="LDR822" s="257"/>
      <c r="LDS822" s="257"/>
      <c r="LDT822" s="257"/>
      <c r="LDU822" s="257"/>
      <c r="LDV822" s="257"/>
      <c r="LDW822" s="257"/>
      <c r="LDX822" s="257"/>
      <c r="LDY822" s="257"/>
      <c r="LDZ822" s="257"/>
      <c r="LEA822" s="257"/>
      <c r="LEB822" s="257"/>
      <c r="LEC822" s="257"/>
      <c r="LED822" s="257"/>
      <c r="LEE822" s="257"/>
      <c r="LEF822" s="257"/>
      <c r="LEG822" s="257"/>
      <c r="LEH822" s="257"/>
      <c r="LEI822" s="257"/>
      <c r="LEJ822" s="257"/>
      <c r="LEK822" s="257"/>
      <c r="LEL822" s="257"/>
      <c r="LEM822" s="257"/>
      <c r="LEN822" s="257"/>
      <c r="LEO822" s="257"/>
      <c r="LEP822" s="257"/>
      <c r="LEQ822" s="257"/>
      <c r="LER822" s="257"/>
      <c r="LES822" s="257"/>
      <c r="LET822" s="257"/>
      <c r="LEU822" s="257"/>
      <c r="LEV822" s="257"/>
      <c r="LEW822" s="257"/>
      <c r="LEX822" s="257"/>
      <c r="LEY822" s="257"/>
      <c r="LEZ822" s="257"/>
      <c r="LFA822" s="257"/>
      <c r="LFB822" s="257"/>
      <c r="LFC822" s="257"/>
      <c r="LFD822" s="257"/>
      <c r="LFE822" s="257"/>
      <c r="LFF822" s="257"/>
      <c r="LFG822" s="257"/>
      <c r="LFH822" s="257"/>
      <c r="LFI822" s="257"/>
      <c r="LFJ822" s="257"/>
      <c r="LFK822" s="257"/>
      <c r="LFL822" s="257"/>
      <c r="LFM822" s="257"/>
      <c r="LFN822" s="257"/>
      <c r="LFO822" s="257"/>
      <c r="LFP822" s="257"/>
      <c r="LFQ822" s="257"/>
      <c r="LFR822" s="257"/>
      <c r="LFS822" s="257"/>
      <c r="LFT822" s="257"/>
      <c r="LFU822" s="257"/>
      <c r="LFV822" s="257"/>
      <c r="LFW822" s="257"/>
      <c r="LFX822" s="257"/>
      <c r="LFY822" s="257"/>
      <c r="LFZ822" s="257"/>
      <c r="LGA822" s="257"/>
      <c r="LGB822" s="257"/>
      <c r="LGC822" s="257"/>
      <c r="LGD822" s="257"/>
      <c r="LGE822" s="257"/>
      <c r="LGF822" s="257"/>
      <c r="LGG822" s="257"/>
      <c r="LGH822" s="257"/>
      <c r="LGI822" s="257"/>
      <c r="LGJ822" s="257"/>
      <c r="LGK822" s="257"/>
      <c r="LGL822" s="257"/>
      <c r="LGM822" s="257"/>
      <c r="LGN822" s="257"/>
      <c r="LGO822" s="257"/>
      <c r="LGP822" s="257"/>
      <c r="LGQ822" s="257"/>
      <c r="LGR822" s="257"/>
      <c r="LGS822" s="257"/>
      <c r="LGT822" s="257"/>
      <c r="LGU822" s="257"/>
      <c r="LGV822" s="257"/>
      <c r="LGW822" s="257"/>
      <c r="LGX822" s="257"/>
      <c r="LGY822" s="257"/>
      <c r="LGZ822" s="257"/>
      <c r="LHA822" s="257"/>
      <c r="LHB822" s="257"/>
      <c r="LHC822" s="257"/>
      <c r="LHD822" s="257"/>
      <c r="LHE822" s="257"/>
      <c r="LHF822" s="257"/>
      <c r="LHG822" s="257"/>
      <c r="LHH822" s="257"/>
      <c r="LHI822" s="257"/>
      <c r="LHJ822" s="257"/>
      <c r="LHK822" s="257"/>
      <c r="LHL822" s="257"/>
      <c r="LHM822" s="257"/>
      <c r="LHN822" s="257"/>
      <c r="LHO822" s="257"/>
      <c r="LHP822" s="257"/>
      <c r="LHQ822" s="257"/>
      <c r="LHR822" s="257"/>
      <c r="LHS822" s="257"/>
      <c r="LHT822" s="257"/>
      <c r="LHU822" s="257"/>
      <c r="LHV822" s="257"/>
      <c r="LHW822" s="257"/>
      <c r="LHX822" s="257"/>
      <c r="LHY822" s="257"/>
      <c r="LHZ822" s="257"/>
      <c r="LIA822" s="257"/>
      <c r="LIB822" s="257"/>
      <c r="LIC822" s="257"/>
      <c r="LID822" s="257"/>
      <c r="LIE822" s="257"/>
      <c r="LIF822" s="257"/>
      <c r="LIG822" s="257"/>
      <c r="LIH822" s="257"/>
      <c r="LII822" s="257"/>
      <c r="LIJ822" s="257"/>
      <c r="LIK822" s="257"/>
      <c r="LIL822" s="257"/>
      <c r="LIM822" s="257"/>
      <c r="LIN822" s="257"/>
      <c r="LIO822" s="257"/>
      <c r="LIP822" s="257"/>
      <c r="LIQ822" s="257"/>
      <c r="LIR822" s="257"/>
      <c r="LIS822" s="257"/>
      <c r="LIT822" s="257"/>
      <c r="LIU822" s="257"/>
      <c r="LIV822" s="257"/>
      <c r="LIW822" s="257"/>
      <c r="LIX822" s="257"/>
      <c r="LIY822" s="257"/>
      <c r="LIZ822" s="257"/>
      <c r="LJA822" s="257"/>
      <c r="LJB822" s="257"/>
      <c r="LJC822" s="257"/>
      <c r="LJD822" s="257"/>
      <c r="LJE822" s="257"/>
      <c r="LJF822" s="257"/>
      <c r="LJG822" s="257"/>
      <c r="LJH822" s="257"/>
      <c r="LJI822" s="257"/>
      <c r="LJJ822" s="257"/>
      <c r="LJK822" s="257"/>
      <c r="LJL822" s="257"/>
      <c r="LJM822" s="257"/>
      <c r="LJN822" s="257"/>
      <c r="LJO822" s="257"/>
      <c r="LJP822" s="257"/>
      <c r="LJQ822" s="257"/>
      <c r="LJR822" s="257"/>
      <c r="LJS822" s="257"/>
      <c r="LJT822" s="257"/>
      <c r="LJU822" s="257"/>
      <c r="LJV822" s="257"/>
      <c r="LJW822" s="257"/>
      <c r="LJX822" s="257"/>
      <c r="LJY822" s="257"/>
      <c r="LJZ822" s="257"/>
      <c r="LKA822" s="257"/>
      <c r="LKB822" s="257"/>
      <c r="LKC822" s="257"/>
      <c r="LKD822" s="257"/>
      <c r="LKE822" s="257"/>
      <c r="LKF822" s="257"/>
      <c r="LKG822" s="257"/>
      <c r="LKH822" s="257"/>
      <c r="LKI822" s="257"/>
      <c r="LKJ822" s="257"/>
      <c r="LKK822" s="257"/>
      <c r="LKL822" s="257"/>
      <c r="LKM822" s="257"/>
      <c r="LKN822" s="257"/>
      <c r="LKO822" s="257"/>
      <c r="LKP822" s="257"/>
      <c r="LKQ822" s="257"/>
      <c r="LKR822" s="257"/>
      <c r="LKS822" s="257"/>
      <c r="LKT822" s="257"/>
      <c r="LKU822" s="257"/>
      <c r="LKV822" s="257"/>
      <c r="LKW822" s="257"/>
      <c r="LKX822" s="257"/>
      <c r="LKY822" s="257"/>
      <c r="LKZ822" s="257"/>
      <c r="LLA822" s="257"/>
      <c r="LLB822" s="257"/>
      <c r="LLC822" s="257"/>
      <c r="LLD822" s="257"/>
      <c r="LLE822" s="257"/>
      <c r="LLF822" s="257"/>
      <c r="LLG822" s="257"/>
      <c r="LLH822" s="257"/>
      <c r="LLI822" s="257"/>
      <c r="LLJ822" s="257"/>
      <c r="LLK822" s="257"/>
      <c r="LLL822" s="257"/>
      <c r="LLM822" s="257"/>
      <c r="LLN822" s="257"/>
      <c r="LLO822" s="257"/>
      <c r="LLP822" s="257"/>
      <c r="LLQ822" s="257"/>
      <c r="LLR822" s="257"/>
      <c r="LLS822" s="257"/>
      <c r="LLT822" s="257"/>
      <c r="LLU822" s="257"/>
      <c r="LLV822" s="257"/>
      <c r="LLW822" s="257"/>
      <c r="LLX822" s="257"/>
      <c r="LLY822" s="257"/>
      <c r="LLZ822" s="257"/>
      <c r="LMA822" s="257"/>
      <c r="LMB822" s="257"/>
      <c r="LMC822" s="257"/>
      <c r="LMD822" s="257"/>
      <c r="LME822" s="257"/>
      <c r="LMF822" s="257"/>
      <c r="LMG822" s="257"/>
      <c r="LMH822" s="257"/>
      <c r="LMI822" s="257"/>
      <c r="LMJ822" s="257"/>
      <c r="LMK822" s="257"/>
      <c r="LML822" s="257"/>
      <c r="LMM822" s="257"/>
      <c r="LMN822" s="257"/>
      <c r="LMO822" s="257"/>
      <c r="LMP822" s="257"/>
      <c r="LMQ822" s="257"/>
      <c r="LMR822" s="257"/>
      <c r="LMS822" s="257"/>
      <c r="LMT822" s="257"/>
      <c r="LMU822" s="257"/>
      <c r="LMV822" s="257"/>
      <c r="LMW822" s="257"/>
      <c r="LMX822" s="257"/>
      <c r="LMY822" s="257"/>
      <c r="LMZ822" s="257"/>
      <c r="LNA822" s="257"/>
      <c r="LNB822" s="257"/>
      <c r="LNC822" s="257"/>
      <c r="LND822" s="257"/>
      <c r="LNE822" s="257"/>
      <c r="LNF822" s="257"/>
      <c r="LNG822" s="257"/>
      <c r="LNH822" s="257"/>
      <c r="LNI822" s="257"/>
      <c r="LNJ822" s="257"/>
      <c r="LNK822" s="257"/>
      <c r="LNL822" s="257"/>
      <c r="LNM822" s="257"/>
      <c r="LNN822" s="257"/>
      <c r="LNO822" s="257"/>
      <c r="LNP822" s="257"/>
      <c r="LNQ822" s="257"/>
      <c r="LNR822" s="257"/>
      <c r="LNS822" s="257"/>
      <c r="LNT822" s="257"/>
      <c r="LNU822" s="257"/>
      <c r="LNV822" s="257"/>
      <c r="LNW822" s="257"/>
      <c r="LNX822" s="257"/>
      <c r="LNY822" s="257"/>
      <c r="LNZ822" s="257"/>
      <c r="LOA822" s="257"/>
      <c r="LOB822" s="257"/>
      <c r="LOC822" s="257"/>
      <c r="LOD822" s="257"/>
      <c r="LOE822" s="257"/>
      <c r="LOF822" s="257"/>
      <c r="LOG822" s="257"/>
      <c r="LOH822" s="257"/>
      <c r="LOI822" s="257"/>
      <c r="LOJ822" s="257"/>
      <c r="LOK822" s="257"/>
      <c r="LOL822" s="257"/>
      <c r="LOM822" s="257"/>
      <c r="LON822" s="257"/>
      <c r="LOO822" s="257"/>
      <c r="LOP822" s="257"/>
      <c r="LOQ822" s="257"/>
      <c r="LOR822" s="257"/>
      <c r="LOS822" s="257"/>
      <c r="LOT822" s="257"/>
      <c r="LOU822" s="257"/>
      <c r="LOV822" s="257"/>
      <c r="LOW822" s="257"/>
      <c r="LOX822" s="257"/>
      <c r="LOY822" s="257"/>
      <c r="LOZ822" s="257"/>
      <c r="LPA822" s="257"/>
      <c r="LPB822" s="257"/>
      <c r="LPC822" s="257"/>
      <c r="LPD822" s="257"/>
      <c r="LPE822" s="257"/>
      <c r="LPF822" s="257"/>
      <c r="LPG822" s="257"/>
      <c r="LPH822" s="257"/>
      <c r="LPI822" s="257"/>
      <c r="LPJ822" s="257"/>
      <c r="LPK822" s="257"/>
      <c r="LPL822" s="257"/>
      <c r="LPM822" s="257"/>
      <c r="LPN822" s="257"/>
      <c r="LPO822" s="257"/>
      <c r="LPP822" s="257"/>
      <c r="LPQ822" s="257"/>
      <c r="LPR822" s="257"/>
      <c r="LPS822" s="257"/>
      <c r="LPT822" s="257"/>
      <c r="LPU822" s="257"/>
      <c r="LPV822" s="257"/>
      <c r="LPW822" s="257"/>
      <c r="LPX822" s="257"/>
      <c r="LPY822" s="257"/>
      <c r="LPZ822" s="257"/>
      <c r="LQA822" s="257"/>
      <c r="LQB822" s="257"/>
      <c r="LQC822" s="257"/>
      <c r="LQD822" s="257"/>
      <c r="LQE822" s="257"/>
      <c r="LQF822" s="257"/>
      <c r="LQG822" s="257"/>
      <c r="LQH822" s="257"/>
      <c r="LQI822" s="257"/>
      <c r="LQJ822" s="257"/>
      <c r="LQK822" s="257"/>
      <c r="LQL822" s="257"/>
      <c r="LQM822" s="257"/>
      <c r="LQN822" s="257"/>
      <c r="LQO822" s="257"/>
      <c r="LQP822" s="257"/>
      <c r="LQQ822" s="257"/>
      <c r="LQR822" s="257"/>
      <c r="LQS822" s="257"/>
      <c r="LQT822" s="257"/>
      <c r="LQU822" s="257"/>
      <c r="LQV822" s="257"/>
      <c r="LQW822" s="257"/>
      <c r="LQX822" s="257"/>
      <c r="LQY822" s="257"/>
      <c r="LQZ822" s="257"/>
      <c r="LRA822" s="257"/>
      <c r="LRB822" s="257"/>
      <c r="LRC822" s="257"/>
      <c r="LRD822" s="257"/>
      <c r="LRE822" s="257"/>
      <c r="LRF822" s="257"/>
      <c r="LRG822" s="257"/>
      <c r="LRH822" s="257"/>
      <c r="LRI822" s="257"/>
      <c r="LRJ822" s="257"/>
      <c r="LRK822" s="257"/>
      <c r="LRL822" s="257"/>
      <c r="LRM822" s="257"/>
      <c r="LRN822" s="257"/>
      <c r="LRO822" s="257"/>
      <c r="LRP822" s="257"/>
      <c r="LRQ822" s="257"/>
      <c r="LRR822" s="257"/>
      <c r="LRS822" s="257"/>
      <c r="LRT822" s="257"/>
      <c r="LRU822" s="257"/>
      <c r="LRV822" s="257"/>
      <c r="LRW822" s="257"/>
      <c r="LRX822" s="257"/>
      <c r="LRY822" s="257"/>
      <c r="LRZ822" s="257"/>
      <c r="LSA822" s="257"/>
      <c r="LSB822" s="257"/>
      <c r="LSC822" s="257"/>
      <c r="LSD822" s="257"/>
      <c r="LSE822" s="257"/>
      <c r="LSF822" s="257"/>
      <c r="LSG822" s="257"/>
      <c r="LSH822" s="257"/>
      <c r="LSI822" s="257"/>
      <c r="LSJ822" s="257"/>
      <c r="LSK822" s="257"/>
      <c r="LSL822" s="257"/>
      <c r="LSM822" s="257"/>
      <c r="LSN822" s="257"/>
      <c r="LSO822" s="257"/>
      <c r="LSP822" s="257"/>
      <c r="LSQ822" s="257"/>
      <c r="LSR822" s="257"/>
      <c r="LSS822" s="257"/>
      <c r="LST822" s="257"/>
      <c r="LSU822" s="257"/>
      <c r="LSV822" s="257"/>
      <c r="LSW822" s="257"/>
      <c r="LSX822" s="257"/>
      <c r="LSY822" s="257"/>
      <c r="LSZ822" s="257"/>
      <c r="LTA822" s="257"/>
      <c r="LTB822" s="257"/>
      <c r="LTC822" s="257"/>
      <c r="LTD822" s="257"/>
      <c r="LTE822" s="257"/>
      <c r="LTF822" s="257"/>
      <c r="LTG822" s="257"/>
      <c r="LTH822" s="257"/>
      <c r="LTI822" s="257"/>
      <c r="LTJ822" s="257"/>
      <c r="LTK822" s="257"/>
      <c r="LTL822" s="257"/>
      <c r="LTM822" s="257"/>
      <c r="LTN822" s="257"/>
      <c r="LTO822" s="257"/>
      <c r="LTP822" s="257"/>
      <c r="LTQ822" s="257"/>
      <c r="LTR822" s="257"/>
      <c r="LTS822" s="257"/>
      <c r="LTT822" s="257"/>
      <c r="LTU822" s="257"/>
      <c r="LTV822" s="257"/>
      <c r="LTW822" s="257"/>
      <c r="LTX822" s="257"/>
      <c r="LTY822" s="257"/>
      <c r="LTZ822" s="257"/>
      <c r="LUA822" s="257"/>
      <c r="LUB822" s="257"/>
      <c r="LUC822" s="257"/>
      <c r="LUD822" s="257"/>
      <c r="LUE822" s="257"/>
      <c r="LUF822" s="257"/>
      <c r="LUG822" s="257"/>
      <c r="LUH822" s="257"/>
      <c r="LUI822" s="257"/>
      <c r="LUJ822" s="257"/>
      <c r="LUK822" s="257"/>
      <c r="LUL822" s="257"/>
      <c r="LUM822" s="257"/>
      <c r="LUN822" s="257"/>
      <c r="LUO822" s="257"/>
      <c r="LUP822" s="257"/>
      <c r="LUQ822" s="257"/>
      <c r="LUR822" s="257"/>
      <c r="LUS822" s="257"/>
      <c r="LUT822" s="257"/>
      <c r="LUU822" s="257"/>
      <c r="LUV822" s="257"/>
      <c r="LUW822" s="257"/>
      <c r="LUX822" s="257"/>
      <c r="LUY822" s="257"/>
      <c r="LUZ822" s="257"/>
      <c r="LVA822" s="257"/>
      <c r="LVB822" s="257"/>
      <c r="LVC822" s="257"/>
      <c r="LVD822" s="257"/>
      <c r="LVE822" s="257"/>
      <c r="LVF822" s="257"/>
      <c r="LVG822" s="257"/>
      <c r="LVH822" s="257"/>
      <c r="LVI822" s="257"/>
      <c r="LVJ822" s="257"/>
      <c r="LVK822" s="257"/>
      <c r="LVL822" s="257"/>
      <c r="LVM822" s="257"/>
      <c r="LVN822" s="257"/>
      <c r="LVO822" s="257"/>
      <c r="LVP822" s="257"/>
      <c r="LVQ822" s="257"/>
      <c r="LVR822" s="257"/>
      <c r="LVS822" s="257"/>
      <c r="LVT822" s="257"/>
      <c r="LVU822" s="257"/>
      <c r="LVV822" s="257"/>
      <c r="LVW822" s="257"/>
      <c r="LVX822" s="257"/>
      <c r="LVY822" s="257"/>
      <c r="LVZ822" s="257"/>
      <c r="LWA822" s="257"/>
      <c r="LWB822" s="257"/>
      <c r="LWC822" s="257"/>
      <c r="LWD822" s="257"/>
      <c r="LWE822" s="257"/>
      <c r="LWF822" s="257"/>
      <c r="LWG822" s="257"/>
      <c r="LWH822" s="257"/>
      <c r="LWI822" s="257"/>
      <c r="LWJ822" s="257"/>
      <c r="LWK822" s="257"/>
      <c r="LWL822" s="257"/>
      <c r="LWM822" s="257"/>
      <c r="LWN822" s="257"/>
      <c r="LWO822" s="257"/>
      <c r="LWP822" s="257"/>
      <c r="LWQ822" s="257"/>
      <c r="LWR822" s="257"/>
      <c r="LWS822" s="257"/>
      <c r="LWT822" s="257"/>
      <c r="LWU822" s="257"/>
      <c r="LWV822" s="257"/>
      <c r="LWW822" s="257"/>
      <c r="LWX822" s="257"/>
      <c r="LWY822" s="257"/>
      <c r="LWZ822" s="257"/>
      <c r="LXA822" s="257"/>
      <c r="LXB822" s="257"/>
      <c r="LXC822" s="257"/>
      <c r="LXD822" s="257"/>
      <c r="LXE822" s="257"/>
      <c r="LXF822" s="257"/>
      <c r="LXG822" s="257"/>
      <c r="LXH822" s="257"/>
      <c r="LXI822" s="257"/>
      <c r="LXJ822" s="257"/>
      <c r="LXK822" s="257"/>
      <c r="LXL822" s="257"/>
      <c r="LXM822" s="257"/>
      <c r="LXN822" s="257"/>
      <c r="LXO822" s="257"/>
      <c r="LXP822" s="257"/>
      <c r="LXQ822" s="257"/>
      <c r="LXR822" s="257"/>
      <c r="LXS822" s="257"/>
      <c r="LXT822" s="257"/>
      <c r="LXU822" s="257"/>
      <c r="LXV822" s="257"/>
      <c r="LXW822" s="257"/>
      <c r="LXX822" s="257"/>
      <c r="LXY822" s="257"/>
      <c r="LXZ822" s="257"/>
      <c r="LYA822" s="257"/>
      <c r="LYB822" s="257"/>
      <c r="LYC822" s="257"/>
      <c r="LYD822" s="257"/>
      <c r="LYE822" s="257"/>
      <c r="LYF822" s="257"/>
      <c r="LYG822" s="257"/>
      <c r="LYH822" s="257"/>
      <c r="LYI822" s="257"/>
      <c r="LYJ822" s="257"/>
      <c r="LYK822" s="257"/>
      <c r="LYL822" s="257"/>
      <c r="LYM822" s="257"/>
      <c r="LYN822" s="257"/>
      <c r="LYO822" s="257"/>
      <c r="LYP822" s="257"/>
      <c r="LYQ822" s="257"/>
      <c r="LYR822" s="257"/>
      <c r="LYS822" s="257"/>
      <c r="LYT822" s="257"/>
      <c r="LYU822" s="257"/>
      <c r="LYV822" s="257"/>
      <c r="LYW822" s="257"/>
      <c r="LYX822" s="257"/>
      <c r="LYY822" s="257"/>
      <c r="LYZ822" s="257"/>
      <c r="LZA822" s="257"/>
      <c r="LZB822" s="257"/>
      <c r="LZC822" s="257"/>
      <c r="LZD822" s="257"/>
      <c r="LZE822" s="257"/>
      <c r="LZF822" s="257"/>
      <c r="LZG822" s="257"/>
      <c r="LZH822" s="257"/>
      <c r="LZI822" s="257"/>
      <c r="LZJ822" s="257"/>
      <c r="LZK822" s="257"/>
      <c r="LZL822" s="257"/>
      <c r="LZM822" s="257"/>
      <c r="LZN822" s="257"/>
      <c r="LZO822" s="257"/>
      <c r="LZP822" s="257"/>
      <c r="LZQ822" s="257"/>
      <c r="LZR822" s="257"/>
      <c r="LZS822" s="257"/>
      <c r="LZT822" s="257"/>
      <c r="LZU822" s="257"/>
      <c r="LZV822" s="257"/>
      <c r="LZW822" s="257"/>
      <c r="LZX822" s="257"/>
      <c r="LZY822" s="257"/>
      <c r="LZZ822" s="257"/>
      <c r="MAA822" s="257"/>
      <c r="MAB822" s="257"/>
      <c r="MAC822" s="257"/>
      <c r="MAD822" s="257"/>
      <c r="MAE822" s="257"/>
      <c r="MAF822" s="257"/>
      <c r="MAG822" s="257"/>
      <c r="MAH822" s="257"/>
      <c r="MAI822" s="257"/>
      <c r="MAJ822" s="257"/>
      <c r="MAK822" s="257"/>
      <c r="MAL822" s="257"/>
      <c r="MAM822" s="257"/>
      <c r="MAN822" s="257"/>
      <c r="MAO822" s="257"/>
      <c r="MAP822" s="257"/>
      <c r="MAQ822" s="257"/>
      <c r="MAR822" s="257"/>
      <c r="MAS822" s="257"/>
      <c r="MAT822" s="257"/>
      <c r="MAU822" s="257"/>
      <c r="MAV822" s="257"/>
      <c r="MAW822" s="257"/>
      <c r="MAX822" s="257"/>
      <c r="MAY822" s="257"/>
      <c r="MAZ822" s="257"/>
      <c r="MBA822" s="257"/>
      <c r="MBB822" s="257"/>
      <c r="MBC822" s="257"/>
      <c r="MBD822" s="257"/>
      <c r="MBE822" s="257"/>
      <c r="MBF822" s="257"/>
      <c r="MBG822" s="257"/>
      <c r="MBH822" s="257"/>
      <c r="MBI822" s="257"/>
      <c r="MBJ822" s="257"/>
      <c r="MBK822" s="257"/>
      <c r="MBL822" s="257"/>
      <c r="MBM822" s="257"/>
      <c r="MBN822" s="257"/>
      <c r="MBO822" s="257"/>
      <c r="MBP822" s="257"/>
      <c r="MBQ822" s="257"/>
      <c r="MBR822" s="257"/>
      <c r="MBS822" s="257"/>
      <c r="MBT822" s="257"/>
      <c r="MBU822" s="257"/>
      <c r="MBV822" s="257"/>
      <c r="MBW822" s="257"/>
      <c r="MBX822" s="257"/>
      <c r="MBY822" s="257"/>
      <c r="MBZ822" s="257"/>
      <c r="MCA822" s="257"/>
      <c r="MCB822" s="257"/>
      <c r="MCC822" s="257"/>
      <c r="MCD822" s="257"/>
      <c r="MCE822" s="257"/>
      <c r="MCF822" s="257"/>
      <c r="MCG822" s="257"/>
      <c r="MCH822" s="257"/>
      <c r="MCI822" s="257"/>
      <c r="MCJ822" s="257"/>
      <c r="MCK822" s="257"/>
      <c r="MCL822" s="257"/>
      <c r="MCM822" s="257"/>
      <c r="MCN822" s="257"/>
      <c r="MCO822" s="257"/>
      <c r="MCP822" s="257"/>
      <c r="MCQ822" s="257"/>
      <c r="MCR822" s="257"/>
      <c r="MCS822" s="257"/>
      <c r="MCT822" s="257"/>
      <c r="MCU822" s="257"/>
      <c r="MCV822" s="257"/>
      <c r="MCW822" s="257"/>
      <c r="MCX822" s="257"/>
      <c r="MCY822" s="257"/>
      <c r="MCZ822" s="257"/>
      <c r="MDA822" s="257"/>
      <c r="MDB822" s="257"/>
      <c r="MDC822" s="257"/>
      <c r="MDD822" s="257"/>
      <c r="MDE822" s="257"/>
      <c r="MDF822" s="257"/>
      <c r="MDG822" s="257"/>
      <c r="MDH822" s="257"/>
      <c r="MDI822" s="257"/>
      <c r="MDJ822" s="257"/>
      <c r="MDK822" s="257"/>
      <c r="MDL822" s="257"/>
      <c r="MDM822" s="257"/>
      <c r="MDN822" s="257"/>
      <c r="MDO822" s="257"/>
      <c r="MDP822" s="257"/>
      <c r="MDQ822" s="257"/>
      <c r="MDR822" s="257"/>
      <c r="MDS822" s="257"/>
      <c r="MDT822" s="257"/>
      <c r="MDU822" s="257"/>
      <c r="MDV822" s="257"/>
      <c r="MDW822" s="257"/>
      <c r="MDX822" s="257"/>
      <c r="MDY822" s="257"/>
      <c r="MDZ822" s="257"/>
      <c r="MEA822" s="257"/>
      <c r="MEB822" s="257"/>
      <c r="MEC822" s="257"/>
      <c r="MED822" s="257"/>
      <c r="MEE822" s="257"/>
      <c r="MEF822" s="257"/>
      <c r="MEG822" s="257"/>
      <c r="MEH822" s="257"/>
      <c r="MEI822" s="257"/>
      <c r="MEJ822" s="257"/>
      <c r="MEK822" s="257"/>
      <c r="MEL822" s="257"/>
      <c r="MEM822" s="257"/>
      <c r="MEN822" s="257"/>
      <c r="MEO822" s="257"/>
      <c r="MEP822" s="257"/>
      <c r="MEQ822" s="257"/>
      <c r="MER822" s="257"/>
      <c r="MES822" s="257"/>
      <c r="MET822" s="257"/>
      <c r="MEU822" s="257"/>
      <c r="MEV822" s="257"/>
      <c r="MEW822" s="257"/>
      <c r="MEX822" s="257"/>
      <c r="MEY822" s="257"/>
      <c r="MEZ822" s="257"/>
      <c r="MFA822" s="257"/>
      <c r="MFB822" s="257"/>
      <c r="MFC822" s="257"/>
      <c r="MFD822" s="257"/>
      <c r="MFE822" s="257"/>
      <c r="MFF822" s="257"/>
      <c r="MFG822" s="257"/>
      <c r="MFH822" s="257"/>
      <c r="MFI822" s="257"/>
      <c r="MFJ822" s="257"/>
      <c r="MFK822" s="257"/>
      <c r="MFL822" s="257"/>
      <c r="MFM822" s="257"/>
      <c r="MFN822" s="257"/>
      <c r="MFO822" s="257"/>
      <c r="MFP822" s="257"/>
      <c r="MFQ822" s="257"/>
      <c r="MFR822" s="257"/>
      <c r="MFS822" s="257"/>
      <c r="MFT822" s="257"/>
      <c r="MFU822" s="257"/>
      <c r="MFV822" s="257"/>
      <c r="MFW822" s="257"/>
      <c r="MFX822" s="257"/>
      <c r="MFY822" s="257"/>
      <c r="MFZ822" s="257"/>
      <c r="MGA822" s="257"/>
      <c r="MGB822" s="257"/>
      <c r="MGC822" s="257"/>
      <c r="MGD822" s="257"/>
      <c r="MGE822" s="257"/>
      <c r="MGF822" s="257"/>
      <c r="MGG822" s="257"/>
      <c r="MGH822" s="257"/>
      <c r="MGI822" s="257"/>
      <c r="MGJ822" s="257"/>
      <c r="MGK822" s="257"/>
      <c r="MGL822" s="257"/>
      <c r="MGM822" s="257"/>
      <c r="MGN822" s="257"/>
      <c r="MGO822" s="257"/>
      <c r="MGP822" s="257"/>
      <c r="MGQ822" s="257"/>
      <c r="MGR822" s="257"/>
      <c r="MGS822" s="257"/>
      <c r="MGT822" s="257"/>
      <c r="MGU822" s="257"/>
      <c r="MGV822" s="257"/>
      <c r="MGW822" s="257"/>
      <c r="MGX822" s="257"/>
      <c r="MGY822" s="257"/>
      <c r="MGZ822" s="257"/>
      <c r="MHA822" s="257"/>
      <c r="MHB822" s="257"/>
      <c r="MHC822" s="257"/>
      <c r="MHD822" s="257"/>
      <c r="MHE822" s="257"/>
      <c r="MHF822" s="257"/>
      <c r="MHG822" s="257"/>
      <c r="MHH822" s="257"/>
      <c r="MHI822" s="257"/>
      <c r="MHJ822" s="257"/>
      <c r="MHK822" s="257"/>
      <c r="MHL822" s="257"/>
      <c r="MHM822" s="257"/>
      <c r="MHN822" s="257"/>
      <c r="MHO822" s="257"/>
      <c r="MHP822" s="257"/>
      <c r="MHQ822" s="257"/>
      <c r="MHR822" s="257"/>
      <c r="MHS822" s="257"/>
      <c r="MHT822" s="257"/>
      <c r="MHU822" s="257"/>
      <c r="MHV822" s="257"/>
      <c r="MHW822" s="257"/>
      <c r="MHX822" s="257"/>
      <c r="MHY822" s="257"/>
      <c r="MHZ822" s="257"/>
      <c r="MIA822" s="257"/>
      <c r="MIB822" s="257"/>
      <c r="MIC822" s="257"/>
      <c r="MID822" s="257"/>
      <c r="MIE822" s="257"/>
      <c r="MIF822" s="257"/>
      <c r="MIG822" s="257"/>
      <c r="MIH822" s="257"/>
      <c r="MII822" s="257"/>
      <c r="MIJ822" s="257"/>
      <c r="MIK822" s="257"/>
      <c r="MIL822" s="257"/>
      <c r="MIM822" s="257"/>
      <c r="MIN822" s="257"/>
      <c r="MIO822" s="257"/>
      <c r="MIP822" s="257"/>
      <c r="MIQ822" s="257"/>
      <c r="MIR822" s="257"/>
      <c r="MIS822" s="257"/>
      <c r="MIT822" s="257"/>
      <c r="MIU822" s="257"/>
      <c r="MIV822" s="257"/>
      <c r="MIW822" s="257"/>
      <c r="MIX822" s="257"/>
      <c r="MIY822" s="257"/>
      <c r="MIZ822" s="257"/>
      <c r="MJA822" s="257"/>
      <c r="MJB822" s="257"/>
      <c r="MJC822" s="257"/>
      <c r="MJD822" s="257"/>
      <c r="MJE822" s="257"/>
      <c r="MJF822" s="257"/>
      <c r="MJG822" s="257"/>
      <c r="MJH822" s="257"/>
      <c r="MJI822" s="257"/>
      <c r="MJJ822" s="257"/>
      <c r="MJK822" s="257"/>
      <c r="MJL822" s="257"/>
      <c r="MJM822" s="257"/>
      <c r="MJN822" s="257"/>
      <c r="MJO822" s="257"/>
      <c r="MJP822" s="257"/>
      <c r="MJQ822" s="257"/>
      <c r="MJR822" s="257"/>
      <c r="MJS822" s="257"/>
      <c r="MJT822" s="257"/>
      <c r="MJU822" s="257"/>
      <c r="MJV822" s="257"/>
      <c r="MJW822" s="257"/>
      <c r="MJX822" s="257"/>
      <c r="MJY822" s="257"/>
      <c r="MJZ822" s="257"/>
      <c r="MKA822" s="257"/>
      <c r="MKB822" s="257"/>
      <c r="MKC822" s="257"/>
      <c r="MKD822" s="257"/>
      <c r="MKE822" s="257"/>
      <c r="MKF822" s="257"/>
      <c r="MKG822" s="257"/>
      <c r="MKH822" s="257"/>
      <c r="MKI822" s="257"/>
      <c r="MKJ822" s="257"/>
      <c r="MKK822" s="257"/>
      <c r="MKL822" s="257"/>
      <c r="MKM822" s="257"/>
      <c r="MKN822" s="257"/>
      <c r="MKO822" s="257"/>
      <c r="MKP822" s="257"/>
      <c r="MKQ822" s="257"/>
      <c r="MKR822" s="257"/>
      <c r="MKS822" s="257"/>
      <c r="MKT822" s="257"/>
      <c r="MKU822" s="257"/>
      <c r="MKV822" s="257"/>
      <c r="MKW822" s="257"/>
      <c r="MKX822" s="257"/>
      <c r="MKY822" s="257"/>
      <c r="MKZ822" s="257"/>
      <c r="MLA822" s="257"/>
      <c r="MLB822" s="257"/>
      <c r="MLC822" s="257"/>
      <c r="MLD822" s="257"/>
      <c r="MLE822" s="257"/>
      <c r="MLF822" s="257"/>
      <c r="MLG822" s="257"/>
      <c r="MLH822" s="257"/>
      <c r="MLI822" s="257"/>
      <c r="MLJ822" s="257"/>
      <c r="MLK822" s="257"/>
      <c r="MLL822" s="257"/>
      <c r="MLM822" s="257"/>
      <c r="MLN822" s="257"/>
      <c r="MLO822" s="257"/>
      <c r="MLP822" s="257"/>
      <c r="MLQ822" s="257"/>
      <c r="MLR822" s="257"/>
      <c r="MLS822" s="257"/>
      <c r="MLT822" s="257"/>
      <c r="MLU822" s="257"/>
      <c r="MLV822" s="257"/>
      <c r="MLW822" s="257"/>
      <c r="MLX822" s="257"/>
      <c r="MLY822" s="257"/>
      <c r="MLZ822" s="257"/>
      <c r="MMA822" s="257"/>
      <c r="MMB822" s="257"/>
      <c r="MMC822" s="257"/>
      <c r="MMD822" s="257"/>
      <c r="MME822" s="257"/>
      <c r="MMF822" s="257"/>
      <c r="MMG822" s="257"/>
      <c r="MMH822" s="257"/>
      <c r="MMI822" s="257"/>
      <c r="MMJ822" s="257"/>
      <c r="MMK822" s="257"/>
      <c r="MML822" s="257"/>
      <c r="MMM822" s="257"/>
      <c r="MMN822" s="257"/>
      <c r="MMO822" s="257"/>
      <c r="MMP822" s="257"/>
      <c r="MMQ822" s="257"/>
      <c r="MMR822" s="257"/>
      <c r="MMS822" s="257"/>
      <c r="MMT822" s="257"/>
      <c r="MMU822" s="257"/>
      <c r="MMV822" s="257"/>
      <c r="MMW822" s="257"/>
      <c r="MMX822" s="257"/>
      <c r="MMY822" s="257"/>
      <c r="MMZ822" s="257"/>
      <c r="MNA822" s="257"/>
      <c r="MNB822" s="257"/>
      <c r="MNC822" s="257"/>
      <c r="MND822" s="257"/>
      <c r="MNE822" s="257"/>
      <c r="MNF822" s="257"/>
      <c r="MNG822" s="257"/>
      <c r="MNH822" s="257"/>
      <c r="MNI822" s="257"/>
      <c r="MNJ822" s="257"/>
      <c r="MNK822" s="257"/>
      <c r="MNL822" s="257"/>
      <c r="MNM822" s="257"/>
      <c r="MNN822" s="257"/>
      <c r="MNO822" s="257"/>
      <c r="MNP822" s="257"/>
      <c r="MNQ822" s="257"/>
      <c r="MNR822" s="257"/>
      <c r="MNS822" s="257"/>
      <c r="MNT822" s="257"/>
      <c r="MNU822" s="257"/>
      <c r="MNV822" s="257"/>
      <c r="MNW822" s="257"/>
      <c r="MNX822" s="257"/>
      <c r="MNY822" s="257"/>
      <c r="MNZ822" s="257"/>
      <c r="MOA822" s="257"/>
      <c r="MOB822" s="257"/>
      <c r="MOC822" s="257"/>
      <c r="MOD822" s="257"/>
      <c r="MOE822" s="257"/>
      <c r="MOF822" s="257"/>
      <c r="MOG822" s="257"/>
      <c r="MOH822" s="257"/>
      <c r="MOI822" s="257"/>
      <c r="MOJ822" s="257"/>
      <c r="MOK822" s="257"/>
      <c r="MOL822" s="257"/>
      <c r="MOM822" s="257"/>
      <c r="MON822" s="257"/>
      <c r="MOO822" s="257"/>
      <c r="MOP822" s="257"/>
      <c r="MOQ822" s="257"/>
      <c r="MOR822" s="257"/>
      <c r="MOS822" s="257"/>
      <c r="MOT822" s="257"/>
      <c r="MOU822" s="257"/>
      <c r="MOV822" s="257"/>
      <c r="MOW822" s="257"/>
      <c r="MOX822" s="257"/>
      <c r="MOY822" s="257"/>
      <c r="MOZ822" s="257"/>
      <c r="MPA822" s="257"/>
      <c r="MPB822" s="257"/>
      <c r="MPC822" s="257"/>
      <c r="MPD822" s="257"/>
      <c r="MPE822" s="257"/>
      <c r="MPF822" s="257"/>
      <c r="MPG822" s="257"/>
      <c r="MPH822" s="257"/>
      <c r="MPI822" s="257"/>
      <c r="MPJ822" s="257"/>
      <c r="MPK822" s="257"/>
      <c r="MPL822" s="257"/>
      <c r="MPM822" s="257"/>
      <c r="MPN822" s="257"/>
      <c r="MPO822" s="257"/>
      <c r="MPP822" s="257"/>
      <c r="MPQ822" s="257"/>
      <c r="MPR822" s="257"/>
      <c r="MPS822" s="257"/>
      <c r="MPT822" s="257"/>
      <c r="MPU822" s="257"/>
      <c r="MPV822" s="257"/>
      <c r="MPW822" s="257"/>
      <c r="MPX822" s="257"/>
      <c r="MPY822" s="257"/>
      <c r="MPZ822" s="257"/>
      <c r="MQA822" s="257"/>
      <c r="MQB822" s="257"/>
      <c r="MQC822" s="257"/>
      <c r="MQD822" s="257"/>
      <c r="MQE822" s="257"/>
      <c r="MQF822" s="257"/>
      <c r="MQG822" s="257"/>
      <c r="MQH822" s="257"/>
      <c r="MQI822" s="257"/>
      <c r="MQJ822" s="257"/>
      <c r="MQK822" s="257"/>
      <c r="MQL822" s="257"/>
      <c r="MQM822" s="257"/>
      <c r="MQN822" s="257"/>
      <c r="MQO822" s="257"/>
      <c r="MQP822" s="257"/>
      <c r="MQQ822" s="257"/>
      <c r="MQR822" s="257"/>
      <c r="MQS822" s="257"/>
      <c r="MQT822" s="257"/>
      <c r="MQU822" s="257"/>
      <c r="MQV822" s="257"/>
      <c r="MQW822" s="257"/>
      <c r="MQX822" s="257"/>
      <c r="MQY822" s="257"/>
      <c r="MQZ822" s="257"/>
      <c r="MRA822" s="257"/>
      <c r="MRB822" s="257"/>
      <c r="MRC822" s="257"/>
      <c r="MRD822" s="257"/>
      <c r="MRE822" s="257"/>
      <c r="MRF822" s="257"/>
      <c r="MRG822" s="257"/>
      <c r="MRH822" s="257"/>
      <c r="MRI822" s="257"/>
      <c r="MRJ822" s="257"/>
      <c r="MRK822" s="257"/>
      <c r="MRL822" s="257"/>
      <c r="MRM822" s="257"/>
      <c r="MRN822" s="257"/>
      <c r="MRO822" s="257"/>
      <c r="MRP822" s="257"/>
      <c r="MRQ822" s="257"/>
      <c r="MRR822" s="257"/>
      <c r="MRS822" s="257"/>
      <c r="MRT822" s="257"/>
      <c r="MRU822" s="257"/>
      <c r="MRV822" s="257"/>
      <c r="MRW822" s="257"/>
      <c r="MRX822" s="257"/>
      <c r="MRY822" s="257"/>
      <c r="MRZ822" s="257"/>
      <c r="MSA822" s="257"/>
      <c r="MSB822" s="257"/>
      <c r="MSC822" s="257"/>
      <c r="MSD822" s="257"/>
      <c r="MSE822" s="257"/>
      <c r="MSF822" s="257"/>
      <c r="MSG822" s="257"/>
      <c r="MSH822" s="257"/>
      <c r="MSI822" s="257"/>
      <c r="MSJ822" s="257"/>
      <c r="MSK822" s="257"/>
      <c r="MSL822" s="257"/>
      <c r="MSM822" s="257"/>
      <c r="MSN822" s="257"/>
      <c r="MSO822" s="257"/>
      <c r="MSP822" s="257"/>
      <c r="MSQ822" s="257"/>
      <c r="MSR822" s="257"/>
      <c r="MSS822" s="257"/>
      <c r="MST822" s="257"/>
      <c r="MSU822" s="257"/>
      <c r="MSV822" s="257"/>
      <c r="MSW822" s="257"/>
      <c r="MSX822" s="257"/>
      <c r="MSY822" s="257"/>
      <c r="MSZ822" s="257"/>
      <c r="MTA822" s="257"/>
      <c r="MTB822" s="257"/>
      <c r="MTC822" s="257"/>
      <c r="MTD822" s="257"/>
      <c r="MTE822" s="257"/>
      <c r="MTF822" s="257"/>
      <c r="MTG822" s="257"/>
      <c r="MTH822" s="257"/>
      <c r="MTI822" s="257"/>
      <c r="MTJ822" s="257"/>
      <c r="MTK822" s="257"/>
      <c r="MTL822" s="257"/>
      <c r="MTM822" s="257"/>
      <c r="MTN822" s="257"/>
      <c r="MTO822" s="257"/>
      <c r="MTP822" s="257"/>
      <c r="MTQ822" s="257"/>
      <c r="MTR822" s="257"/>
      <c r="MTS822" s="257"/>
      <c r="MTT822" s="257"/>
      <c r="MTU822" s="257"/>
      <c r="MTV822" s="257"/>
      <c r="MTW822" s="257"/>
      <c r="MTX822" s="257"/>
      <c r="MTY822" s="257"/>
      <c r="MTZ822" s="257"/>
      <c r="MUA822" s="257"/>
      <c r="MUB822" s="257"/>
      <c r="MUC822" s="257"/>
      <c r="MUD822" s="257"/>
      <c r="MUE822" s="257"/>
      <c r="MUF822" s="257"/>
      <c r="MUG822" s="257"/>
      <c r="MUH822" s="257"/>
      <c r="MUI822" s="257"/>
      <c r="MUJ822" s="257"/>
      <c r="MUK822" s="257"/>
      <c r="MUL822" s="257"/>
      <c r="MUM822" s="257"/>
      <c r="MUN822" s="257"/>
      <c r="MUO822" s="257"/>
      <c r="MUP822" s="257"/>
      <c r="MUQ822" s="257"/>
      <c r="MUR822" s="257"/>
      <c r="MUS822" s="257"/>
      <c r="MUT822" s="257"/>
      <c r="MUU822" s="257"/>
      <c r="MUV822" s="257"/>
      <c r="MUW822" s="257"/>
      <c r="MUX822" s="257"/>
      <c r="MUY822" s="257"/>
      <c r="MUZ822" s="257"/>
      <c r="MVA822" s="257"/>
      <c r="MVB822" s="257"/>
      <c r="MVC822" s="257"/>
      <c r="MVD822" s="257"/>
      <c r="MVE822" s="257"/>
      <c r="MVF822" s="257"/>
      <c r="MVG822" s="257"/>
      <c r="MVH822" s="257"/>
      <c r="MVI822" s="257"/>
      <c r="MVJ822" s="257"/>
      <c r="MVK822" s="257"/>
      <c r="MVL822" s="257"/>
      <c r="MVM822" s="257"/>
      <c r="MVN822" s="257"/>
      <c r="MVO822" s="257"/>
      <c r="MVP822" s="257"/>
      <c r="MVQ822" s="257"/>
      <c r="MVR822" s="257"/>
      <c r="MVS822" s="257"/>
      <c r="MVT822" s="257"/>
      <c r="MVU822" s="257"/>
      <c r="MVV822" s="257"/>
      <c r="MVW822" s="257"/>
      <c r="MVX822" s="257"/>
      <c r="MVY822" s="257"/>
      <c r="MVZ822" s="257"/>
      <c r="MWA822" s="257"/>
      <c r="MWB822" s="257"/>
      <c r="MWC822" s="257"/>
      <c r="MWD822" s="257"/>
      <c r="MWE822" s="257"/>
      <c r="MWF822" s="257"/>
      <c r="MWG822" s="257"/>
      <c r="MWH822" s="257"/>
      <c r="MWI822" s="257"/>
      <c r="MWJ822" s="257"/>
      <c r="MWK822" s="257"/>
      <c r="MWL822" s="257"/>
      <c r="MWM822" s="257"/>
      <c r="MWN822" s="257"/>
      <c r="MWO822" s="257"/>
      <c r="MWP822" s="257"/>
      <c r="MWQ822" s="257"/>
      <c r="MWR822" s="257"/>
      <c r="MWS822" s="257"/>
      <c r="MWT822" s="257"/>
      <c r="MWU822" s="257"/>
      <c r="MWV822" s="257"/>
      <c r="MWW822" s="257"/>
      <c r="MWX822" s="257"/>
      <c r="MWY822" s="257"/>
      <c r="MWZ822" s="257"/>
      <c r="MXA822" s="257"/>
      <c r="MXB822" s="257"/>
      <c r="MXC822" s="257"/>
      <c r="MXD822" s="257"/>
      <c r="MXE822" s="257"/>
      <c r="MXF822" s="257"/>
      <c r="MXG822" s="257"/>
      <c r="MXH822" s="257"/>
      <c r="MXI822" s="257"/>
      <c r="MXJ822" s="257"/>
      <c r="MXK822" s="257"/>
      <c r="MXL822" s="257"/>
      <c r="MXM822" s="257"/>
      <c r="MXN822" s="257"/>
      <c r="MXO822" s="257"/>
      <c r="MXP822" s="257"/>
      <c r="MXQ822" s="257"/>
      <c r="MXR822" s="257"/>
      <c r="MXS822" s="257"/>
      <c r="MXT822" s="257"/>
      <c r="MXU822" s="257"/>
      <c r="MXV822" s="257"/>
      <c r="MXW822" s="257"/>
      <c r="MXX822" s="257"/>
      <c r="MXY822" s="257"/>
      <c r="MXZ822" s="257"/>
      <c r="MYA822" s="257"/>
      <c r="MYB822" s="257"/>
      <c r="MYC822" s="257"/>
      <c r="MYD822" s="257"/>
      <c r="MYE822" s="257"/>
      <c r="MYF822" s="257"/>
      <c r="MYG822" s="257"/>
      <c r="MYH822" s="257"/>
      <c r="MYI822" s="257"/>
      <c r="MYJ822" s="257"/>
      <c r="MYK822" s="257"/>
      <c r="MYL822" s="257"/>
      <c r="MYM822" s="257"/>
      <c r="MYN822" s="257"/>
      <c r="MYO822" s="257"/>
      <c r="MYP822" s="257"/>
      <c r="MYQ822" s="257"/>
      <c r="MYR822" s="257"/>
      <c r="MYS822" s="257"/>
      <c r="MYT822" s="257"/>
      <c r="MYU822" s="257"/>
      <c r="MYV822" s="257"/>
      <c r="MYW822" s="257"/>
      <c r="MYX822" s="257"/>
      <c r="MYY822" s="257"/>
      <c r="MYZ822" s="257"/>
      <c r="MZA822" s="257"/>
      <c r="MZB822" s="257"/>
      <c r="MZC822" s="257"/>
      <c r="MZD822" s="257"/>
      <c r="MZE822" s="257"/>
      <c r="MZF822" s="257"/>
      <c r="MZG822" s="257"/>
      <c r="MZH822" s="257"/>
      <c r="MZI822" s="257"/>
      <c r="MZJ822" s="257"/>
      <c r="MZK822" s="257"/>
      <c r="MZL822" s="257"/>
      <c r="MZM822" s="257"/>
      <c r="MZN822" s="257"/>
      <c r="MZO822" s="257"/>
      <c r="MZP822" s="257"/>
      <c r="MZQ822" s="257"/>
      <c r="MZR822" s="257"/>
      <c r="MZS822" s="257"/>
      <c r="MZT822" s="257"/>
      <c r="MZU822" s="257"/>
      <c r="MZV822" s="257"/>
      <c r="MZW822" s="257"/>
      <c r="MZX822" s="257"/>
      <c r="MZY822" s="257"/>
      <c r="MZZ822" s="257"/>
      <c r="NAA822" s="257"/>
      <c r="NAB822" s="257"/>
      <c r="NAC822" s="257"/>
      <c r="NAD822" s="257"/>
      <c r="NAE822" s="257"/>
      <c r="NAF822" s="257"/>
      <c r="NAG822" s="257"/>
      <c r="NAH822" s="257"/>
      <c r="NAI822" s="257"/>
      <c r="NAJ822" s="257"/>
      <c r="NAK822" s="257"/>
      <c r="NAL822" s="257"/>
      <c r="NAM822" s="257"/>
      <c r="NAN822" s="257"/>
      <c r="NAO822" s="257"/>
      <c r="NAP822" s="257"/>
      <c r="NAQ822" s="257"/>
      <c r="NAR822" s="257"/>
      <c r="NAS822" s="257"/>
      <c r="NAT822" s="257"/>
      <c r="NAU822" s="257"/>
      <c r="NAV822" s="257"/>
      <c r="NAW822" s="257"/>
      <c r="NAX822" s="257"/>
      <c r="NAY822" s="257"/>
      <c r="NAZ822" s="257"/>
      <c r="NBA822" s="257"/>
      <c r="NBB822" s="257"/>
      <c r="NBC822" s="257"/>
      <c r="NBD822" s="257"/>
      <c r="NBE822" s="257"/>
      <c r="NBF822" s="257"/>
      <c r="NBG822" s="257"/>
      <c r="NBH822" s="257"/>
      <c r="NBI822" s="257"/>
      <c r="NBJ822" s="257"/>
      <c r="NBK822" s="257"/>
      <c r="NBL822" s="257"/>
      <c r="NBM822" s="257"/>
      <c r="NBN822" s="257"/>
      <c r="NBO822" s="257"/>
      <c r="NBP822" s="257"/>
      <c r="NBQ822" s="257"/>
      <c r="NBR822" s="257"/>
      <c r="NBS822" s="257"/>
      <c r="NBT822" s="257"/>
      <c r="NBU822" s="257"/>
      <c r="NBV822" s="257"/>
      <c r="NBW822" s="257"/>
      <c r="NBX822" s="257"/>
      <c r="NBY822" s="257"/>
      <c r="NBZ822" s="257"/>
      <c r="NCA822" s="257"/>
      <c r="NCB822" s="257"/>
      <c r="NCC822" s="257"/>
      <c r="NCD822" s="257"/>
      <c r="NCE822" s="257"/>
      <c r="NCF822" s="257"/>
      <c r="NCG822" s="257"/>
      <c r="NCH822" s="257"/>
      <c r="NCI822" s="257"/>
      <c r="NCJ822" s="257"/>
      <c r="NCK822" s="257"/>
      <c r="NCL822" s="257"/>
      <c r="NCM822" s="257"/>
      <c r="NCN822" s="257"/>
      <c r="NCO822" s="257"/>
      <c r="NCP822" s="257"/>
      <c r="NCQ822" s="257"/>
      <c r="NCR822" s="257"/>
      <c r="NCS822" s="257"/>
      <c r="NCT822" s="257"/>
      <c r="NCU822" s="257"/>
      <c r="NCV822" s="257"/>
      <c r="NCW822" s="257"/>
      <c r="NCX822" s="257"/>
      <c r="NCY822" s="257"/>
      <c r="NCZ822" s="257"/>
      <c r="NDA822" s="257"/>
      <c r="NDB822" s="257"/>
      <c r="NDC822" s="257"/>
      <c r="NDD822" s="257"/>
      <c r="NDE822" s="257"/>
      <c r="NDF822" s="257"/>
      <c r="NDG822" s="257"/>
      <c r="NDH822" s="257"/>
      <c r="NDI822" s="257"/>
      <c r="NDJ822" s="257"/>
      <c r="NDK822" s="257"/>
      <c r="NDL822" s="257"/>
      <c r="NDM822" s="257"/>
      <c r="NDN822" s="257"/>
      <c r="NDO822" s="257"/>
      <c r="NDP822" s="257"/>
      <c r="NDQ822" s="257"/>
      <c r="NDR822" s="257"/>
      <c r="NDS822" s="257"/>
      <c r="NDT822" s="257"/>
      <c r="NDU822" s="257"/>
      <c r="NDV822" s="257"/>
      <c r="NDW822" s="257"/>
      <c r="NDX822" s="257"/>
      <c r="NDY822" s="257"/>
      <c r="NDZ822" s="257"/>
      <c r="NEA822" s="257"/>
      <c r="NEB822" s="257"/>
      <c r="NEC822" s="257"/>
      <c r="NED822" s="257"/>
      <c r="NEE822" s="257"/>
      <c r="NEF822" s="257"/>
      <c r="NEG822" s="257"/>
      <c r="NEH822" s="257"/>
      <c r="NEI822" s="257"/>
      <c r="NEJ822" s="257"/>
      <c r="NEK822" s="257"/>
      <c r="NEL822" s="257"/>
      <c r="NEM822" s="257"/>
      <c r="NEN822" s="257"/>
      <c r="NEO822" s="257"/>
      <c r="NEP822" s="257"/>
      <c r="NEQ822" s="257"/>
      <c r="NER822" s="257"/>
      <c r="NES822" s="257"/>
      <c r="NET822" s="257"/>
      <c r="NEU822" s="257"/>
      <c r="NEV822" s="257"/>
      <c r="NEW822" s="257"/>
      <c r="NEX822" s="257"/>
      <c r="NEY822" s="257"/>
      <c r="NEZ822" s="257"/>
      <c r="NFA822" s="257"/>
      <c r="NFB822" s="257"/>
      <c r="NFC822" s="257"/>
      <c r="NFD822" s="257"/>
      <c r="NFE822" s="257"/>
      <c r="NFF822" s="257"/>
      <c r="NFG822" s="257"/>
      <c r="NFH822" s="257"/>
      <c r="NFI822" s="257"/>
      <c r="NFJ822" s="257"/>
      <c r="NFK822" s="257"/>
      <c r="NFL822" s="257"/>
      <c r="NFM822" s="257"/>
      <c r="NFN822" s="257"/>
      <c r="NFO822" s="257"/>
      <c r="NFP822" s="257"/>
      <c r="NFQ822" s="257"/>
      <c r="NFR822" s="257"/>
      <c r="NFS822" s="257"/>
      <c r="NFT822" s="257"/>
      <c r="NFU822" s="257"/>
      <c r="NFV822" s="257"/>
      <c r="NFW822" s="257"/>
      <c r="NFX822" s="257"/>
      <c r="NFY822" s="257"/>
      <c r="NFZ822" s="257"/>
      <c r="NGA822" s="257"/>
      <c r="NGB822" s="257"/>
      <c r="NGC822" s="257"/>
      <c r="NGD822" s="257"/>
      <c r="NGE822" s="257"/>
      <c r="NGF822" s="257"/>
      <c r="NGG822" s="257"/>
      <c r="NGH822" s="257"/>
      <c r="NGI822" s="257"/>
      <c r="NGJ822" s="257"/>
      <c r="NGK822" s="257"/>
      <c r="NGL822" s="257"/>
      <c r="NGM822" s="257"/>
      <c r="NGN822" s="257"/>
      <c r="NGO822" s="257"/>
      <c r="NGP822" s="257"/>
      <c r="NGQ822" s="257"/>
      <c r="NGR822" s="257"/>
      <c r="NGS822" s="257"/>
      <c r="NGT822" s="257"/>
      <c r="NGU822" s="257"/>
      <c r="NGV822" s="257"/>
      <c r="NGW822" s="257"/>
      <c r="NGX822" s="257"/>
      <c r="NGY822" s="257"/>
      <c r="NGZ822" s="257"/>
      <c r="NHA822" s="257"/>
      <c r="NHB822" s="257"/>
      <c r="NHC822" s="257"/>
      <c r="NHD822" s="257"/>
      <c r="NHE822" s="257"/>
      <c r="NHF822" s="257"/>
      <c r="NHG822" s="257"/>
      <c r="NHH822" s="257"/>
      <c r="NHI822" s="257"/>
      <c r="NHJ822" s="257"/>
      <c r="NHK822" s="257"/>
      <c r="NHL822" s="257"/>
      <c r="NHM822" s="257"/>
      <c r="NHN822" s="257"/>
      <c r="NHO822" s="257"/>
      <c r="NHP822" s="257"/>
      <c r="NHQ822" s="257"/>
      <c r="NHR822" s="257"/>
      <c r="NHS822" s="257"/>
      <c r="NHT822" s="257"/>
      <c r="NHU822" s="257"/>
      <c r="NHV822" s="257"/>
      <c r="NHW822" s="257"/>
      <c r="NHX822" s="257"/>
      <c r="NHY822" s="257"/>
      <c r="NHZ822" s="257"/>
      <c r="NIA822" s="257"/>
      <c r="NIB822" s="257"/>
      <c r="NIC822" s="257"/>
      <c r="NID822" s="257"/>
      <c r="NIE822" s="257"/>
      <c r="NIF822" s="257"/>
      <c r="NIG822" s="257"/>
      <c r="NIH822" s="257"/>
      <c r="NII822" s="257"/>
      <c r="NIJ822" s="257"/>
      <c r="NIK822" s="257"/>
      <c r="NIL822" s="257"/>
      <c r="NIM822" s="257"/>
      <c r="NIN822" s="257"/>
      <c r="NIO822" s="257"/>
      <c r="NIP822" s="257"/>
      <c r="NIQ822" s="257"/>
      <c r="NIR822" s="257"/>
      <c r="NIS822" s="257"/>
      <c r="NIT822" s="257"/>
      <c r="NIU822" s="257"/>
      <c r="NIV822" s="257"/>
      <c r="NIW822" s="257"/>
      <c r="NIX822" s="257"/>
      <c r="NIY822" s="257"/>
      <c r="NIZ822" s="257"/>
      <c r="NJA822" s="257"/>
      <c r="NJB822" s="257"/>
      <c r="NJC822" s="257"/>
      <c r="NJD822" s="257"/>
      <c r="NJE822" s="257"/>
      <c r="NJF822" s="257"/>
      <c r="NJG822" s="257"/>
      <c r="NJH822" s="257"/>
      <c r="NJI822" s="257"/>
      <c r="NJJ822" s="257"/>
      <c r="NJK822" s="257"/>
      <c r="NJL822" s="257"/>
      <c r="NJM822" s="257"/>
      <c r="NJN822" s="257"/>
      <c r="NJO822" s="257"/>
      <c r="NJP822" s="257"/>
      <c r="NJQ822" s="257"/>
      <c r="NJR822" s="257"/>
      <c r="NJS822" s="257"/>
      <c r="NJT822" s="257"/>
      <c r="NJU822" s="257"/>
      <c r="NJV822" s="257"/>
      <c r="NJW822" s="257"/>
      <c r="NJX822" s="257"/>
      <c r="NJY822" s="257"/>
      <c r="NJZ822" s="257"/>
      <c r="NKA822" s="257"/>
      <c r="NKB822" s="257"/>
      <c r="NKC822" s="257"/>
      <c r="NKD822" s="257"/>
      <c r="NKE822" s="257"/>
      <c r="NKF822" s="257"/>
      <c r="NKG822" s="257"/>
      <c r="NKH822" s="257"/>
      <c r="NKI822" s="257"/>
      <c r="NKJ822" s="257"/>
      <c r="NKK822" s="257"/>
      <c r="NKL822" s="257"/>
      <c r="NKM822" s="257"/>
      <c r="NKN822" s="257"/>
      <c r="NKO822" s="257"/>
      <c r="NKP822" s="257"/>
      <c r="NKQ822" s="257"/>
      <c r="NKR822" s="257"/>
      <c r="NKS822" s="257"/>
      <c r="NKT822" s="257"/>
      <c r="NKU822" s="257"/>
      <c r="NKV822" s="257"/>
      <c r="NKW822" s="257"/>
      <c r="NKX822" s="257"/>
      <c r="NKY822" s="257"/>
      <c r="NKZ822" s="257"/>
      <c r="NLA822" s="257"/>
      <c r="NLB822" s="257"/>
      <c r="NLC822" s="257"/>
      <c r="NLD822" s="257"/>
      <c r="NLE822" s="257"/>
      <c r="NLF822" s="257"/>
      <c r="NLG822" s="257"/>
      <c r="NLH822" s="257"/>
      <c r="NLI822" s="257"/>
      <c r="NLJ822" s="257"/>
      <c r="NLK822" s="257"/>
      <c r="NLL822" s="257"/>
      <c r="NLM822" s="257"/>
      <c r="NLN822" s="257"/>
      <c r="NLO822" s="257"/>
      <c r="NLP822" s="257"/>
      <c r="NLQ822" s="257"/>
      <c r="NLR822" s="257"/>
      <c r="NLS822" s="257"/>
      <c r="NLT822" s="257"/>
      <c r="NLU822" s="257"/>
      <c r="NLV822" s="257"/>
      <c r="NLW822" s="257"/>
      <c r="NLX822" s="257"/>
      <c r="NLY822" s="257"/>
      <c r="NLZ822" s="257"/>
      <c r="NMA822" s="257"/>
      <c r="NMB822" s="257"/>
      <c r="NMC822" s="257"/>
      <c r="NMD822" s="257"/>
      <c r="NME822" s="257"/>
      <c r="NMF822" s="257"/>
      <c r="NMG822" s="257"/>
      <c r="NMH822" s="257"/>
      <c r="NMI822" s="257"/>
      <c r="NMJ822" s="257"/>
      <c r="NMK822" s="257"/>
      <c r="NML822" s="257"/>
      <c r="NMM822" s="257"/>
      <c r="NMN822" s="257"/>
      <c r="NMO822" s="257"/>
      <c r="NMP822" s="257"/>
      <c r="NMQ822" s="257"/>
      <c r="NMR822" s="257"/>
      <c r="NMS822" s="257"/>
      <c r="NMT822" s="257"/>
      <c r="NMU822" s="257"/>
      <c r="NMV822" s="257"/>
      <c r="NMW822" s="257"/>
      <c r="NMX822" s="257"/>
      <c r="NMY822" s="257"/>
      <c r="NMZ822" s="257"/>
      <c r="NNA822" s="257"/>
      <c r="NNB822" s="257"/>
      <c r="NNC822" s="257"/>
      <c r="NND822" s="257"/>
      <c r="NNE822" s="257"/>
      <c r="NNF822" s="257"/>
      <c r="NNG822" s="257"/>
      <c r="NNH822" s="257"/>
      <c r="NNI822" s="257"/>
      <c r="NNJ822" s="257"/>
      <c r="NNK822" s="257"/>
      <c r="NNL822" s="257"/>
      <c r="NNM822" s="257"/>
      <c r="NNN822" s="257"/>
      <c r="NNO822" s="257"/>
      <c r="NNP822" s="257"/>
      <c r="NNQ822" s="257"/>
      <c r="NNR822" s="257"/>
      <c r="NNS822" s="257"/>
      <c r="NNT822" s="257"/>
      <c r="NNU822" s="257"/>
      <c r="NNV822" s="257"/>
      <c r="NNW822" s="257"/>
      <c r="NNX822" s="257"/>
      <c r="NNY822" s="257"/>
      <c r="NNZ822" s="257"/>
      <c r="NOA822" s="257"/>
      <c r="NOB822" s="257"/>
      <c r="NOC822" s="257"/>
      <c r="NOD822" s="257"/>
      <c r="NOE822" s="257"/>
      <c r="NOF822" s="257"/>
      <c r="NOG822" s="257"/>
      <c r="NOH822" s="257"/>
      <c r="NOI822" s="257"/>
      <c r="NOJ822" s="257"/>
      <c r="NOK822" s="257"/>
      <c r="NOL822" s="257"/>
      <c r="NOM822" s="257"/>
      <c r="NON822" s="257"/>
      <c r="NOO822" s="257"/>
      <c r="NOP822" s="257"/>
      <c r="NOQ822" s="257"/>
      <c r="NOR822" s="257"/>
      <c r="NOS822" s="257"/>
      <c r="NOT822" s="257"/>
      <c r="NOU822" s="257"/>
      <c r="NOV822" s="257"/>
      <c r="NOW822" s="257"/>
      <c r="NOX822" s="257"/>
      <c r="NOY822" s="257"/>
      <c r="NOZ822" s="257"/>
      <c r="NPA822" s="257"/>
      <c r="NPB822" s="257"/>
      <c r="NPC822" s="257"/>
      <c r="NPD822" s="257"/>
      <c r="NPE822" s="257"/>
      <c r="NPF822" s="257"/>
      <c r="NPG822" s="257"/>
      <c r="NPH822" s="257"/>
      <c r="NPI822" s="257"/>
      <c r="NPJ822" s="257"/>
      <c r="NPK822" s="257"/>
      <c r="NPL822" s="257"/>
      <c r="NPM822" s="257"/>
      <c r="NPN822" s="257"/>
      <c r="NPO822" s="257"/>
      <c r="NPP822" s="257"/>
      <c r="NPQ822" s="257"/>
      <c r="NPR822" s="257"/>
      <c r="NPS822" s="257"/>
      <c r="NPT822" s="257"/>
      <c r="NPU822" s="257"/>
      <c r="NPV822" s="257"/>
      <c r="NPW822" s="257"/>
      <c r="NPX822" s="257"/>
      <c r="NPY822" s="257"/>
      <c r="NPZ822" s="257"/>
      <c r="NQA822" s="257"/>
      <c r="NQB822" s="257"/>
      <c r="NQC822" s="257"/>
      <c r="NQD822" s="257"/>
      <c r="NQE822" s="257"/>
      <c r="NQF822" s="257"/>
      <c r="NQG822" s="257"/>
      <c r="NQH822" s="257"/>
      <c r="NQI822" s="257"/>
      <c r="NQJ822" s="257"/>
      <c r="NQK822" s="257"/>
      <c r="NQL822" s="257"/>
      <c r="NQM822" s="257"/>
      <c r="NQN822" s="257"/>
      <c r="NQO822" s="257"/>
      <c r="NQP822" s="257"/>
      <c r="NQQ822" s="257"/>
      <c r="NQR822" s="257"/>
      <c r="NQS822" s="257"/>
      <c r="NQT822" s="257"/>
      <c r="NQU822" s="257"/>
      <c r="NQV822" s="257"/>
      <c r="NQW822" s="257"/>
      <c r="NQX822" s="257"/>
      <c r="NQY822" s="257"/>
      <c r="NQZ822" s="257"/>
      <c r="NRA822" s="257"/>
      <c r="NRB822" s="257"/>
      <c r="NRC822" s="257"/>
      <c r="NRD822" s="257"/>
      <c r="NRE822" s="257"/>
      <c r="NRF822" s="257"/>
      <c r="NRG822" s="257"/>
      <c r="NRH822" s="257"/>
      <c r="NRI822" s="257"/>
      <c r="NRJ822" s="257"/>
      <c r="NRK822" s="257"/>
      <c r="NRL822" s="257"/>
      <c r="NRM822" s="257"/>
      <c r="NRN822" s="257"/>
      <c r="NRO822" s="257"/>
      <c r="NRP822" s="257"/>
      <c r="NRQ822" s="257"/>
      <c r="NRR822" s="257"/>
      <c r="NRS822" s="257"/>
      <c r="NRT822" s="257"/>
      <c r="NRU822" s="257"/>
      <c r="NRV822" s="257"/>
      <c r="NRW822" s="257"/>
      <c r="NRX822" s="257"/>
      <c r="NRY822" s="257"/>
      <c r="NRZ822" s="257"/>
      <c r="NSA822" s="257"/>
      <c r="NSB822" s="257"/>
      <c r="NSC822" s="257"/>
      <c r="NSD822" s="257"/>
      <c r="NSE822" s="257"/>
      <c r="NSF822" s="257"/>
      <c r="NSG822" s="257"/>
      <c r="NSH822" s="257"/>
      <c r="NSI822" s="257"/>
      <c r="NSJ822" s="257"/>
      <c r="NSK822" s="257"/>
      <c r="NSL822" s="257"/>
      <c r="NSM822" s="257"/>
      <c r="NSN822" s="257"/>
      <c r="NSO822" s="257"/>
      <c r="NSP822" s="257"/>
      <c r="NSQ822" s="257"/>
      <c r="NSR822" s="257"/>
      <c r="NSS822" s="257"/>
      <c r="NST822" s="257"/>
      <c r="NSU822" s="257"/>
      <c r="NSV822" s="257"/>
      <c r="NSW822" s="257"/>
      <c r="NSX822" s="257"/>
      <c r="NSY822" s="257"/>
      <c r="NSZ822" s="257"/>
      <c r="NTA822" s="257"/>
      <c r="NTB822" s="257"/>
      <c r="NTC822" s="257"/>
      <c r="NTD822" s="257"/>
      <c r="NTE822" s="257"/>
      <c r="NTF822" s="257"/>
      <c r="NTG822" s="257"/>
      <c r="NTH822" s="257"/>
      <c r="NTI822" s="257"/>
      <c r="NTJ822" s="257"/>
      <c r="NTK822" s="257"/>
      <c r="NTL822" s="257"/>
      <c r="NTM822" s="257"/>
      <c r="NTN822" s="257"/>
      <c r="NTO822" s="257"/>
      <c r="NTP822" s="257"/>
      <c r="NTQ822" s="257"/>
      <c r="NTR822" s="257"/>
      <c r="NTS822" s="257"/>
      <c r="NTT822" s="257"/>
      <c r="NTU822" s="257"/>
      <c r="NTV822" s="257"/>
      <c r="NTW822" s="257"/>
      <c r="NTX822" s="257"/>
      <c r="NTY822" s="257"/>
      <c r="NTZ822" s="257"/>
      <c r="NUA822" s="257"/>
      <c r="NUB822" s="257"/>
      <c r="NUC822" s="257"/>
      <c r="NUD822" s="257"/>
      <c r="NUE822" s="257"/>
      <c r="NUF822" s="257"/>
      <c r="NUG822" s="257"/>
      <c r="NUH822" s="257"/>
      <c r="NUI822" s="257"/>
      <c r="NUJ822" s="257"/>
      <c r="NUK822" s="257"/>
      <c r="NUL822" s="257"/>
      <c r="NUM822" s="257"/>
      <c r="NUN822" s="257"/>
      <c r="NUO822" s="257"/>
      <c r="NUP822" s="257"/>
      <c r="NUQ822" s="257"/>
      <c r="NUR822" s="257"/>
      <c r="NUS822" s="257"/>
      <c r="NUT822" s="257"/>
      <c r="NUU822" s="257"/>
      <c r="NUV822" s="257"/>
      <c r="NUW822" s="257"/>
      <c r="NUX822" s="257"/>
      <c r="NUY822" s="257"/>
      <c r="NUZ822" s="257"/>
      <c r="NVA822" s="257"/>
      <c r="NVB822" s="257"/>
      <c r="NVC822" s="257"/>
      <c r="NVD822" s="257"/>
      <c r="NVE822" s="257"/>
      <c r="NVF822" s="257"/>
      <c r="NVG822" s="257"/>
      <c r="NVH822" s="257"/>
      <c r="NVI822" s="257"/>
      <c r="NVJ822" s="257"/>
      <c r="NVK822" s="257"/>
      <c r="NVL822" s="257"/>
      <c r="NVM822" s="257"/>
      <c r="NVN822" s="257"/>
      <c r="NVO822" s="257"/>
      <c r="NVP822" s="257"/>
      <c r="NVQ822" s="257"/>
      <c r="NVR822" s="257"/>
      <c r="NVS822" s="257"/>
      <c r="NVT822" s="257"/>
      <c r="NVU822" s="257"/>
      <c r="NVV822" s="257"/>
      <c r="NVW822" s="257"/>
      <c r="NVX822" s="257"/>
      <c r="NVY822" s="257"/>
      <c r="NVZ822" s="257"/>
      <c r="NWA822" s="257"/>
      <c r="NWB822" s="257"/>
      <c r="NWC822" s="257"/>
      <c r="NWD822" s="257"/>
      <c r="NWE822" s="257"/>
      <c r="NWF822" s="257"/>
      <c r="NWG822" s="257"/>
      <c r="NWH822" s="257"/>
      <c r="NWI822" s="257"/>
      <c r="NWJ822" s="257"/>
      <c r="NWK822" s="257"/>
      <c r="NWL822" s="257"/>
      <c r="NWM822" s="257"/>
      <c r="NWN822" s="257"/>
      <c r="NWO822" s="257"/>
      <c r="NWP822" s="257"/>
      <c r="NWQ822" s="257"/>
      <c r="NWR822" s="257"/>
      <c r="NWS822" s="257"/>
      <c r="NWT822" s="257"/>
      <c r="NWU822" s="257"/>
      <c r="NWV822" s="257"/>
      <c r="NWW822" s="257"/>
      <c r="NWX822" s="257"/>
      <c r="NWY822" s="257"/>
      <c r="NWZ822" s="257"/>
      <c r="NXA822" s="257"/>
      <c r="NXB822" s="257"/>
      <c r="NXC822" s="257"/>
      <c r="NXD822" s="257"/>
      <c r="NXE822" s="257"/>
      <c r="NXF822" s="257"/>
      <c r="NXG822" s="257"/>
      <c r="NXH822" s="257"/>
      <c r="NXI822" s="257"/>
      <c r="NXJ822" s="257"/>
      <c r="NXK822" s="257"/>
      <c r="NXL822" s="257"/>
      <c r="NXM822" s="257"/>
      <c r="NXN822" s="257"/>
      <c r="NXO822" s="257"/>
      <c r="NXP822" s="257"/>
      <c r="NXQ822" s="257"/>
      <c r="NXR822" s="257"/>
      <c r="NXS822" s="257"/>
      <c r="NXT822" s="257"/>
      <c r="NXU822" s="257"/>
      <c r="NXV822" s="257"/>
      <c r="NXW822" s="257"/>
      <c r="NXX822" s="257"/>
      <c r="NXY822" s="257"/>
      <c r="NXZ822" s="257"/>
      <c r="NYA822" s="257"/>
      <c r="NYB822" s="257"/>
      <c r="NYC822" s="257"/>
      <c r="NYD822" s="257"/>
      <c r="NYE822" s="257"/>
      <c r="NYF822" s="257"/>
      <c r="NYG822" s="257"/>
      <c r="NYH822" s="257"/>
      <c r="NYI822" s="257"/>
      <c r="NYJ822" s="257"/>
      <c r="NYK822" s="257"/>
      <c r="NYL822" s="257"/>
      <c r="NYM822" s="257"/>
      <c r="NYN822" s="257"/>
      <c r="NYO822" s="257"/>
      <c r="NYP822" s="257"/>
      <c r="NYQ822" s="257"/>
      <c r="NYR822" s="257"/>
      <c r="NYS822" s="257"/>
      <c r="NYT822" s="257"/>
      <c r="NYU822" s="257"/>
      <c r="NYV822" s="257"/>
      <c r="NYW822" s="257"/>
      <c r="NYX822" s="257"/>
      <c r="NYY822" s="257"/>
      <c r="NYZ822" s="257"/>
      <c r="NZA822" s="257"/>
      <c r="NZB822" s="257"/>
      <c r="NZC822" s="257"/>
      <c r="NZD822" s="257"/>
      <c r="NZE822" s="257"/>
      <c r="NZF822" s="257"/>
      <c r="NZG822" s="257"/>
      <c r="NZH822" s="257"/>
      <c r="NZI822" s="257"/>
      <c r="NZJ822" s="257"/>
      <c r="NZK822" s="257"/>
      <c r="NZL822" s="257"/>
      <c r="NZM822" s="257"/>
      <c r="NZN822" s="257"/>
      <c r="NZO822" s="257"/>
      <c r="NZP822" s="257"/>
      <c r="NZQ822" s="257"/>
      <c r="NZR822" s="257"/>
      <c r="NZS822" s="257"/>
      <c r="NZT822" s="257"/>
      <c r="NZU822" s="257"/>
      <c r="NZV822" s="257"/>
      <c r="NZW822" s="257"/>
      <c r="NZX822" s="257"/>
      <c r="NZY822" s="257"/>
      <c r="NZZ822" s="257"/>
      <c r="OAA822" s="257"/>
      <c r="OAB822" s="257"/>
      <c r="OAC822" s="257"/>
      <c r="OAD822" s="257"/>
      <c r="OAE822" s="257"/>
      <c r="OAF822" s="257"/>
      <c r="OAG822" s="257"/>
      <c r="OAH822" s="257"/>
      <c r="OAI822" s="257"/>
      <c r="OAJ822" s="257"/>
      <c r="OAK822" s="257"/>
      <c r="OAL822" s="257"/>
      <c r="OAM822" s="257"/>
      <c r="OAN822" s="257"/>
      <c r="OAO822" s="257"/>
      <c r="OAP822" s="257"/>
      <c r="OAQ822" s="257"/>
      <c r="OAR822" s="257"/>
      <c r="OAS822" s="257"/>
      <c r="OAT822" s="257"/>
      <c r="OAU822" s="257"/>
      <c r="OAV822" s="257"/>
      <c r="OAW822" s="257"/>
      <c r="OAX822" s="257"/>
      <c r="OAY822" s="257"/>
      <c r="OAZ822" s="257"/>
      <c r="OBA822" s="257"/>
      <c r="OBB822" s="257"/>
      <c r="OBC822" s="257"/>
      <c r="OBD822" s="257"/>
      <c r="OBE822" s="257"/>
      <c r="OBF822" s="257"/>
      <c r="OBG822" s="257"/>
      <c r="OBH822" s="257"/>
      <c r="OBI822" s="257"/>
      <c r="OBJ822" s="257"/>
      <c r="OBK822" s="257"/>
      <c r="OBL822" s="257"/>
      <c r="OBM822" s="257"/>
      <c r="OBN822" s="257"/>
      <c r="OBO822" s="257"/>
      <c r="OBP822" s="257"/>
      <c r="OBQ822" s="257"/>
      <c r="OBR822" s="257"/>
      <c r="OBS822" s="257"/>
      <c r="OBT822" s="257"/>
      <c r="OBU822" s="257"/>
      <c r="OBV822" s="257"/>
      <c r="OBW822" s="257"/>
      <c r="OBX822" s="257"/>
      <c r="OBY822" s="257"/>
      <c r="OBZ822" s="257"/>
      <c r="OCA822" s="257"/>
      <c r="OCB822" s="257"/>
      <c r="OCC822" s="257"/>
      <c r="OCD822" s="257"/>
      <c r="OCE822" s="257"/>
      <c r="OCF822" s="257"/>
      <c r="OCG822" s="257"/>
      <c r="OCH822" s="257"/>
      <c r="OCI822" s="257"/>
      <c r="OCJ822" s="257"/>
      <c r="OCK822" s="257"/>
      <c r="OCL822" s="257"/>
      <c r="OCM822" s="257"/>
      <c r="OCN822" s="257"/>
      <c r="OCO822" s="257"/>
      <c r="OCP822" s="257"/>
      <c r="OCQ822" s="257"/>
      <c r="OCR822" s="257"/>
      <c r="OCS822" s="257"/>
      <c r="OCT822" s="257"/>
      <c r="OCU822" s="257"/>
      <c r="OCV822" s="257"/>
      <c r="OCW822" s="257"/>
      <c r="OCX822" s="257"/>
      <c r="OCY822" s="257"/>
      <c r="OCZ822" s="257"/>
      <c r="ODA822" s="257"/>
      <c r="ODB822" s="257"/>
      <c r="ODC822" s="257"/>
      <c r="ODD822" s="257"/>
      <c r="ODE822" s="257"/>
      <c r="ODF822" s="257"/>
      <c r="ODG822" s="257"/>
      <c r="ODH822" s="257"/>
      <c r="ODI822" s="257"/>
      <c r="ODJ822" s="257"/>
      <c r="ODK822" s="257"/>
      <c r="ODL822" s="257"/>
      <c r="ODM822" s="257"/>
      <c r="ODN822" s="257"/>
      <c r="ODO822" s="257"/>
      <c r="ODP822" s="257"/>
      <c r="ODQ822" s="257"/>
      <c r="ODR822" s="257"/>
      <c r="ODS822" s="257"/>
      <c r="ODT822" s="257"/>
      <c r="ODU822" s="257"/>
      <c r="ODV822" s="257"/>
      <c r="ODW822" s="257"/>
      <c r="ODX822" s="257"/>
      <c r="ODY822" s="257"/>
      <c r="ODZ822" s="257"/>
      <c r="OEA822" s="257"/>
      <c r="OEB822" s="257"/>
      <c r="OEC822" s="257"/>
      <c r="OED822" s="257"/>
      <c r="OEE822" s="257"/>
      <c r="OEF822" s="257"/>
      <c r="OEG822" s="257"/>
      <c r="OEH822" s="257"/>
      <c r="OEI822" s="257"/>
      <c r="OEJ822" s="257"/>
      <c r="OEK822" s="257"/>
      <c r="OEL822" s="257"/>
      <c r="OEM822" s="257"/>
      <c r="OEN822" s="257"/>
      <c r="OEO822" s="257"/>
      <c r="OEP822" s="257"/>
      <c r="OEQ822" s="257"/>
      <c r="OER822" s="257"/>
      <c r="OES822" s="257"/>
      <c r="OET822" s="257"/>
      <c r="OEU822" s="257"/>
      <c r="OEV822" s="257"/>
      <c r="OEW822" s="257"/>
      <c r="OEX822" s="257"/>
      <c r="OEY822" s="257"/>
      <c r="OEZ822" s="257"/>
      <c r="OFA822" s="257"/>
      <c r="OFB822" s="257"/>
      <c r="OFC822" s="257"/>
      <c r="OFD822" s="257"/>
      <c r="OFE822" s="257"/>
      <c r="OFF822" s="257"/>
      <c r="OFG822" s="257"/>
      <c r="OFH822" s="257"/>
      <c r="OFI822" s="257"/>
      <c r="OFJ822" s="257"/>
      <c r="OFK822" s="257"/>
      <c r="OFL822" s="257"/>
      <c r="OFM822" s="257"/>
      <c r="OFN822" s="257"/>
      <c r="OFO822" s="257"/>
      <c r="OFP822" s="257"/>
      <c r="OFQ822" s="257"/>
      <c r="OFR822" s="257"/>
      <c r="OFS822" s="257"/>
      <c r="OFT822" s="257"/>
      <c r="OFU822" s="257"/>
      <c r="OFV822" s="257"/>
      <c r="OFW822" s="257"/>
      <c r="OFX822" s="257"/>
      <c r="OFY822" s="257"/>
      <c r="OFZ822" s="257"/>
      <c r="OGA822" s="257"/>
      <c r="OGB822" s="257"/>
      <c r="OGC822" s="257"/>
      <c r="OGD822" s="257"/>
      <c r="OGE822" s="257"/>
      <c r="OGF822" s="257"/>
      <c r="OGG822" s="257"/>
      <c r="OGH822" s="257"/>
      <c r="OGI822" s="257"/>
      <c r="OGJ822" s="257"/>
      <c r="OGK822" s="257"/>
      <c r="OGL822" s="257"/>
      <c r="OGM822" s="257"/>
      <c r="OGN822" s="257"/>
      <c r="OGO822" s="257"/>
      <c r="OGP822" s="257"/>
      <c r="OGQ822" s="257"/>
      <c r="OGR822" s="257"/>
      <c r="OGS822" s="257"/>
      <c r="OGT822" s="257"/>
      <c r="OGU822" s="257"/>
      <c r="OGV822" s="257"/>
      <c r="OGW822" s="257"/>
      <c r="OGX822" s="257"/>
      <c r="OGY822" s="257"/>
      <c r="OGZ822" s="257"/>
      <c r="OHA822" s="257"/>
      <c r="OHB822" s="257"/>
      <c r="OHC822" s="257"/>
      <c r="OHD822" s="257"/>
      <c r="OHE822" s="257"/>
      <c r="OHF822" s="257"/>
      <c r="OHG822" s="257"/>
      <c r="OHH822" s="257"/>
      <c r="OHI822" s="257"/>
      <c r="OHJ822" s="257"/>
      <c r="OHK822" s="257"/>
      <c r="OHL822" s="257"/>
      <c r="OHM822" s="257"/>
      <c r="OHN822" s="257"/>
      <c r="OHO822" s="257"/>
      <c r="OHP822" s="257"/>
      <c r="OHQ822" s="257"/>
      <c r="OHR822" s="257"/>
      <c r="OHS822" s="257"/>
      <c r="OHT822" s="257"/>
      <c r="OHU822" s="257"/>
      <c r="OHV822" s="257"/>
      <c r="OHW822" s="257"/>
      <c r="OHX822" s="257"/>
      <c r="OHY822" s="257"/>
      <c r="OHZ822" s="257"/>
      <c r="OIA822" s="257"/>
      <c r="OIB822" s="257"/>
      <c r="OIC822" s="257"/>
      <c r="OID822" s="257"/>
      <c r="OIE822" s="257"/>
      <c r="OIF822" s="257"/>
      <c r="OIG822" s="257"/>
      <c r="OIH822" s="257"/>
      <c r="OII822" s="257"/>
      <c r="OIJ822" s="257"/>
      <c r="OIK822" s="257"/>
      <c r="OIL822" s="257"/>
      <c r="OIM822" s="257"/>
      <c r="OIN822" s="257"/>
      <c r="OIO822" s="257"/>
      <c r="OIP822" s="257"/>
      <c r="OIQ822" s="257"/>
      <c r="OIR822" s="257"/>
      <c r="OIS822" s="257"/>
      <c r="OIT822" s="257"/>
      <c r="OIU822" s="257"/>
      <c r="OIV822" s="257"/>
      <c r="OIW822" s="257"/>
      <c r="OIX822" s="257"/>
      <c r="OIY822" s="257"/>
      <c r="OIZ822" s="257"/>
      <c r="OJA822" s="257"/>
      <c r="OJB822" s="257"/>
      <c r="OJC822" s="257"/>
      <c r="OJD822" s="257"/>
      <c r="OJE822" s="257"/>
      <c r="OJF822" s="257"/>
      <c r="OJG822" s="257"/>
      <c r="OJH822" s="257"/>
      <c r="OJI822" s="257"/>
      <c r="OJJ822" s="257"/>
      <c r="OJK822" s="257"/>
      <c r="OJL822" s="257"/>
      <c r="OJM822" s="257"/>
      <c r="OJN822" s="257"/>
      <c r="OJO822" s="257"/>
      <c r="OJP822" s="257"/>
      <c r="OJQ822" s="257"/>
      <c r="OJR822" s="257"/>
      <c r="OJS822" s="257"/>
      <c r="OJT822" s="257"/>
      <c r="OJU822" s="257"/>
      <c r="OJV822" s="257"/>
      <c r="OJW822" s="257"/>
      <c r="OJX822" s="257"/>
      <c r="OJY822" s="257"/>
      <c r="OJZ822" s="257"/>
      <c r="OKA822" s="257"/>
      <c r="OKB822" s="257"/>
      <c r="OKC822" s="257"/>
      <c r="OKD822" s="257"/>
      <c r="OKE822" s="257"/>
      <c r="OKF822" s="257"/>
      <c r="OKG822" s="257"/>
      <c r="OKH822" s="257"/>
      <c r="OKI822" s="257"/>
      <c r="OKJ822" s="257"/>
      <c r="OKK822" s="257"/>
      <c r="OKL822" s="257"/>
      <c r="OKM822" s="257"/>
      <c r="OKN822" s="257"/>
      <c r="OKO822" s="257"/>
      <c r="OKP822" s="257"/>
      <c r="OKQ822" s="257"/>
      <c r="OKR822" s="257"/>
      <c r="OKS822" s="257"/>
      <c r="OKT822" s="257"/>
      <c r="OKU822" s="257"/>
      <c r="OKV822" s="257"/>
      <c r="OKW822" s="257"/>
      <c r="OKX822" s="257"/>
      <c r="OKY822" s="257"/>
      <c r="OKZ822" s="257"/>
      <c r="OLA822" s="257"/>
      <c r="OLB822" s="257"/>
      <c r="OLC822" s="257"/>
      <c r="OLD822" s="257"/>
      <c r="OLE822" s="257"/>
      <c r="OLF822" s="257"/>
      <c r="OLG822" s="257"/>
      <c r="OLH822" s="257"/>
      <c r="OLI822" s="257"/>
      <c r="OLJ822" s="257"/>
      <c r="OLK822" s="257"/>
      <c r="OLL822" s="257"/>
      <c r="OLM822" s="257"/>
      <c r="OLN822" s="257"/>
      <c r="OLO822" s="257"/>
      <c r="OLP822" s="257"/>
      <c r="OLQ822" s="257"/>
      <c r="OLR822" s="257"/>
      <c r="OLS822" s="257"/>
      <c r="OLT822" s="257"/>
      <c r="OLU822" s="257"/>
      <c r="OLV822" s="257"/>
      <c r="OLW822" s="257"/>
      <c r="OLX822" s="257"/>
      <c r="OLY822" s="257"/>
      <c r="OLZ822" s="257"/>
      <c r="OMA822" s="257"/>
      <c r="OMB822" s="257"/>
      <c r="OMC822" s="257"/>
      <c r="OMD822" s="257"/>
      <c r="OME822" s="257"/>
      <c r="OMF822" s="257"/>
      <c r="OMG822" s="257"/>
      <c r="OMH822" s="257"/>
      <c r="OMI822" s="257"/>
      <c r="OMJ822" s="257"/>
      <c r="OMK822" s="257"/>
      <c r="OML822" s="257"/>
      <c r="OMM822" s="257"/>
      <c r="OMN822" s="257"/>
      <c r="OMO822" s="257"/>
      <c r="OMP822" s="257"/>
      <c r="OMQ822" s="257"/>
      <c r="OMR822" s="257"/>
      <c r="OMS822" s="257"/>
      <c r="OMT822" s="257"/>
      <c r="OMU822" s="257"/>
      <c r="OMV822" s="257"/>
      <c r="OMW822" s="257"/>
      <c r="OMX822" s="257"/>
      <c r="OMY822" s="257"/>
      <c r="OMZ822" s="257"/>
      <c r="ONA822" s="257"/>
      <c r="ONB822" s="257"/>
      <c r="ONC822" s="257"/>
      <c r="OND822" s="257"/>
      <c r="ONE822" s="257"/>
      <c r="ONF822" s="257"/>
      <c r="ONG822" s="257"/>
      <c r="ONH822" s="257"/>
      <c r="ONI822" s="257"/>
      <c r="ONJ822" s="257"/>
      <c r="ONK822" s="257"/>
      <c r="ONL822" s="257"/>
      <c r="ONM822" s="257"/>
      <c r="ONN822" s="257"/>
      <c r="ONO822" s="257"/>
      <c r="ONP822" s="257"/>
      <c r="ONQ822" s="257"/>
      <c r="ONR822" s="257"/>
      <c r="ONS822" s="257"/>
      <c r="ONT822" s="257"/>
      <c r="ONU822" s="257"/>
      <c r="ONV822" s="257"/>
      <c r="ONW822" s="257"/>
      <c r="ONX822" s="257"/>
      <c r="ONY822" s="257"/>
      <c r="ONZ822" s="257"/>
      <c r="OOA822" s="257"/>
      <c r="OOB822" s="257"/>
      <c r="OOC822" s="257"/>
      <c r="OOD822" s="257"/>
      <c r="OOE822" s="257"/>
      <c r="OOF822" s="257"/>
      <c r="OOG822" s="257"/>
      <c r="OOH822" s="257"/>
      <c r="OOI822" s="257"/>
      <c r="OOJ822" s="257"/>
      <c r="OOK822" s="257"/>
      <c r="OOL822" s="257"/>
      <c r="OOM822" s="257"/>
      <c r="OON822" s="257"/>
      <c r="OOO822" s="257"/>
      <c r="OOP822" s="257"/>
      <c r="OOQ822" s="257"/>
      <c r="OOR822" s="257"/>
      <c r="OOS822" s="257"/>
      <c r="OOT822" s="257"/>
      <c r="OOU822" s="257"/>
      <c r="OOV822" s="257"/>
      <c r="OOW822" s="257"/>
      <c r="OOX822" s="257"/>
      <c r="OOY822" s="257"/>
      <c r="OOZ822" s="257"/>
      <c r="OPA822" s="257"/>
      <c r="OPB822" s="257"/>
      <c r="OPC822" s="257"/>
      <c r="OPD822" s="257"/>
      <c r="OPE822" s="257"/>
      <c r="OPF822" s="257"/>
      <c r="OPG822" s="257"/>
      <c r="OPH822" s="257"/>
      <c r="OPI822" s="257"/>
      <c r="OPJ822" s="257"/>
      <c r="OPK822" s="257"/>
      <c r="OPL822" s="257"/>
      <c r="OPM822" s="257"/>
      <c r="OPN822" s="257"/>
      <c r="OPO822" s="257"/>
      <c r="OPP822" s="257"/>
      <c r="OPQ822" s="257"/>
      <c r="OPR822" s="257"/>
      <c r="OPS822" s="257"/>
      <c r="OPT822" s="257"/>
      <c r="OPU822" s="257"/>
      <c r="OPV822" s="257"/>
      <c r="OPW822" s="257"/>
      <c r="OPX822" s="257"/>
      <c r="OPY822" s="257"/>
      <c r="OPZ822" s="257"/>
      <c r="OQA822" s="257"/>
      <c r="OQB822" s="257"/>
      <c r="OQC822" s="257"/>
      <c r="OQD822" s="257"/>
      <c r="OQE822" s="257"/>
      <c r="OQF822" s="257"/>
      <c r="OQG822" s="257"/>
      <c r="OQH822" s="257"/>
      <c r="OQI822" s="257"/>
      <c r="OQJ822" s="257"/>
      <c r="OQK822" s="257"/>
      <c r="OQL822" s="257"/>
      <c r="OQM822" s="257"/>
      <c r="OQN822" s="257"/>
      <c r="OQO822" s="257"/>
      <c r="OQP822" s="257"/>
      <c r="OQQ822" s="257"/>
      <c r="OQR822" s="257"/>
      <c r="OQS822" s="257"/>
      <c r="OQT822" s="257"/>
      <c r="OQU822" s="257"/>
      <c r="OQV822" s="257"/>
      <c r="OQW822" s="257"/>
      <c r="OQX822" s="257"/>
      <c r="OQY822" s="257"/>
      <c r="OQZ822" s="257"/>
      <c r="ORA822" s="257"/>
      <c r="ORB822" s="257"/>
      <c r="ORC822" s="257"/>
      <c r="ORD822" s="257"/>
      <c r="ORE822" s="257"/>
      <c r="ORF822" s="257"/>
      <c r="ORG822" s="257"/>
      <c r="ORH822" s="257"/>
      <c r="ORI822" s="257"/>
      <c r="ORJ822" s="257"/>
      <c r="ORK822" s="257"/>
      <c r="ORL822" s="257"/>
      <c r="ORM822" s="257"/>
      <c r="ORN822" s="257"/>
      <c r="ORO822" s="257"/>
      <c r="ORP822" s="257"/>
      <c r="ORQ822" s="257"/>
      <c r="ORR822" s="257"/>
      <c r="ORS822" s="257"/>
      <c r="ORT822" s="257"/>
      <c r="ORU822" s="257"/>
      <c r="ORV822" s="257"/>
      <c r="ORW822" s="257"/>
      <c r="ORX822" s="257"/>
      <c r="ORY822" s="257"/>
      <c r="ORZ822" s="257"/>
      <c r="OSA822" s="257"/>
      <c r="OSB822" s="257"/>
      <c r="OSC822" s="257"/>
      <c r="OSD822" s="257"/>
      <c r="OSE822" s="257"/>
      <c r="OSF822" s="257"/>
      <c r="OSG822" s="257"/>
      <c r="OSH822" s="257"/>
      <c r="OSI822" s="257"/>
      <c r="OSJ822" s="257"/>
      <c r="OSK822" s="257"/>
      <c r="OSL822" s="257"/>
      <c r="OSM822" s="257"/>
      <c r="OSN822" s="257"/>
      <c r="OSO822" s="257"/>
      <c r="OSP822" s="257"/>
      <c r="OSQ822" s="257"/>
      <c r="OSR822" s="257"/>
      <c r="OSS822" s="257"/>
      <c r="OST822" s="257"/>
      <c r="OSU822" s="257"/>
      <c r="OSV822" s="257"/>
      <c r="OSW822" s="257"/>
      <c r="OSX822" s="257"/>
      <c r="OSY822" s="257"/>
      <c r="OSZ822" s="257"/>
      <c r="OTA822" s="257"/>
      <c r="OTB822" s="257"/>
      <c r="OTC822" s="257"/>
      <c r="OTD822" s="257"/>
      <c r="OTE822" s="257"/>
      <c r="OTF822" s="257"/>
      <c r="OTG822" s="257"/>
      <c r="OTH822" s="257"/>
      <c r="OTI822" s="257"/>
      <c r="OTJ822" s="257"/>
      <c r="OTK822" s="257"/>
      <c r="OTL822" s="257"/>
      <c r="OTM822" s="257"/>
      <c r="OTN822" s="257"/>
      <c r="OTO822" s="257"/>
      <c r="OTP822" s="257"/>
      <c r="OTQ822" s="257"/>
      <c r="OTR822" s="257"/>
      <c r="OTS822" s="257"/>
      <c r="OTT822" s="257"/>
      <c r="OTU822" s="257"/>
      <c r="OTV822" s="257"/>
      <c r="OTW822" s="257"/>
      <c r="OTX822" s="257"/>
      <c r="OTY822" s="257"/>
      <c r="OTZ822" s="257"/>
      <c r="OUA822" s="257"/>
      <c r="OUB822" s="257"/>
      <c r="OUC822" s="257"/>
      <c r="OUD822" s="257"/>
      <c r="OUE822" s="257"/>
      <c r="OUF822" s="257"/>
      <c r="OUG822" s="257"/>
      <c r="OUH822" s="257"/>
      <c r="OUI822" s="257"/>
      <c r="OUJ822" s="257"/>
      <c r="OUK822" s="257"/>
      <c r="OUL822" s="257"/>
      <c r="OUM822" s="257"/>
      <c r="OUN822" s="257"/>
      <c r="OUO822" s="257"/>
      <c r="OUP822" s="257"/>
      <c r="OUQ822" s="257"/>
      <c r="OUR822" s="257"/>
      <c r="OUS822" s="257"/>
      <c r="OUT822" s="257"/>
      <c r="OUU822" s="257"/>
      <c r="OUV822" s="257"/>
      <c r="OUW822" s="257"/>
      <c r="OUX822" s="257"/>
      <c r="OUY822" s="257"/>
      <c r="OUZ822" s="257"/>
      <c r="OVA822" s="257"/>
      <c r="OVB822" s="257"/>
      <c r="OVC822" s="257"/>
      <c r="OVD822" s="257"/>
      <c r="OVE822" s="257"/>
      <c r="OVF822" s="257"/>
      <c r="OVG822" s="257"/>
      <c r="OVH822" s="257"/>
      <c r="OVI822" s="257"/>
      <c r="OVJ822" s="257"/>
      <c r="OVK822" s="257"/>
      <c r="OVL822" s="257"/>
      <c r="OVM822" s="257"/>
      <c r="OVN822" s="257"/>
      <c r="OVO822" s="257"/>
      <c r="OVP822" s="257"/>
      <c r="OVQ822" s="257"/>
      <c r="OVR822" s="257"/>
      <c r="OVS822" s="257"/>
      <c r="OVT822" s="257"/>
      <c r="OVU822" s="257"/>
      <c r="OVV822" s="257"/>
      <c r="OVW822" s="257"/>
      <c r="OVX822" s="257"/>
      <c r="OVY822" s="257"/>
      <c r="OVZ822" s="257"/>
      <c r="OWA822" s="257"/>
      <c r="OWB822" s="257"/>
      <c r="OWC822" s="257"/>
      <c r="OWD822" s="257"/>
      <c r="OWE822" s="257"/>
      <c r="OWF822" s="257"/>
      <c r="OWG822" s="257"/>
      <c r="OWH822" s="257"/>
      <c r="OWI822" s="257"/>
      <c r="OWJ822" s="257"/>
      <c r="OWK822" s="257"/>
      <c r="OWL822" s="257"/>
      <c r="OWM822" s="257"/>
      <c r="OWN822" s="257"/>
      <c r="OWO822" s="257"/>
      <c r="OWP822" s="257"/>
      <c r="OWQ822" s="257"/>
      <c r="OWR822" s="257"/>
      <c r="OWS822" s="257"/>
      <c r="OWT822" s="257"/>
      <c r="OWU822" s="257"/>
      <c r="OWV822" s="257"/>
      <c r="OWW822" s="257"/>
      <c r="OWX822" s="257"/>
      <c r="OWY822" s="257"/>
      <c r="OWZ822" s="257"/>
      <c r="OXA822" s="257"/>
      <c r="OXB822" s="257"/>
      <c r="OXC822" s="257"/>
      <c r="OXD822" s="257"/>
      <c r="OXE822" s="257"/>
      <c r="OXF822" s="257"/>
      <c r="OXG822" s="257"/>
      <c r="OXH822" s="257"/>
      <c r="OXI822" s="257"/>
      <c r="OXJ822" s="257"/>
      <c r="OXK822" s="257"/>
      <c r="OXL822" s="257"/>
      <c r="OXM822" s="257"/>
      <c r="OXN822" s="257"/>
      <c r="OXO822" s="257"/>
      <c r="OXP822" s="257"/>
      <c r="OXQ822" s="257"/>
      <c r="OXR822" s="257"/>
      <c r="OXS822" s="257"/>
      <c r="OXT822" s="257"/>
      <c r="OXU822" s="257"/>
      <c r="OXV822" s="257"/>
      <c r="OXW822" s="257"/>
      <c r="OXX822" s="257"/>
      <c r="OXY822" s="257"/>
      <c r="OXZ822" s="257"/>
      <c r="OYA822" s="257"/>
      <c r="OYB822" s="257"/>
      <c r="OYC822" s="257"/>
      <c r="OYD822" s="257"/>
      <c r="OYE822" s="257"/>
      <c r="OYF822" s="257"/>
      <c r="OYG822" s="257"/>
      <c r="OYH822" s="257"/>
      <c r="OYI822" s="257"/>
      <c r="OYJ822" s="257"/>
      <c r="OYK822" s="257"/>
      <c r="OYL822" s="257"/>
      <c r="OYM822" s="257"/>
      <c r="OYN822" s="257"/>
      <c r="OYO822" s="257"/>
      <c r="OYP822" s="257"/>
      <c r="OYQ822" s="257"/>
      <c r="OYR822" s="257"/>
      <c r="OYS822" s="257"/>
      <c r="OYT822" s="257"/>
      <c r="OYU822" s="257"/>
      <c r="OYV822" s="257"/>
      <c r="OYW822" s="257"/>
      <c r="OYX822" s="257"/>
      <c r="OYY822" s="257"/>
      <c r="OYZ822" s="257"/>
      <c r="OZA822" s="257"/>
      <c r="OZB822" s="257"/>
      <c r="OZC822" s="257"/>
      <c r="OZD822" s="257"/>
      <c r="OZE822" s="257"/>
      <c r="OZF822" s="257"/>
      <c r="OZG822" s="257"/>
      <c r="OZH822" s="257"/>
      <c r="OZI822" s="257"/>
      <c r="OZJ822" s="257"/>
      <c r="OZK822" s="257"/>
      <c r="OZL822" s="257"/>
      <c r="OZM822" s="257"/>
      <c r="OZN822" s="257"/>
      <c r="OZO822" s="257"/>
      <c r="OZP822" s="257"/>
      <c r="OZQ822" s="257"/>
      <c r="OZR822" s="257"/>
      <c r="OZS822" s="257"/>
      <c r="OZT822" s="257"/>
      <c r="OZU822" s="257"/>
      <c r="OZV822" s="257"/>
      <c r="OZW822" s="257"/>
      <c r="OZX822" s="257"/>
      <c r="OZY822" s="257"/>
      <c r="OZZ822" s="257"/>
      <c r="PAA822" s="257"/>
      <c r="PAB822" s="257"/>
      <c r="PAC822" s="257"/>
      <c r="PAD822" s="257"/>
      <c r="PAE822" s="257"/>
      <c r="PAF822" s="257"/>
      <c r="PAG822" s="257"/>
      <c r="PAH822" s="257"/>
      <c r="PAI822" s="257"/>
      <c r="PAJ822" s="257"/>
      <c r="PAK822" s="257"/>
      <c r="PAL822" s="257"/>
      <c r="PAM822" s="257"/>
      <c r="PAN822" s="257"/>
      <c r="PAO822" s="257"/>
      <c r="PAP822" s="257"/>
      <c r="PAQ822" s="257"/>
      <c r="PAR822" s="257"/>
      <c r="PAS822" s="257"/>
      <c r="PAT822" s="257"/>
      <c r="PAU822" s="257"/>
      <c r="PAV822" s="257"/>
      <c r="PAW822" s="257"/>
      <c r="PAX822" s="257"/>
      <c r="PAY822" s="257"/>
      <c r="PAZ822" s="257"/>
      <c r="PBA822" s="257"/>
      <c r="PBB822" s="257"/>
      <c r="PBC822" s="257"/>
      <c r="PBD822" s="257"/>
      <c r="PBE822" s="257"/>
      <c r="PBF822" s="257"/>
      <c r="PBG822" s="257"/>
      <c r="PBH822" s="257"/>
      <c r="PBI822" s="257"/>
      <c r="PBJ822" s="257"/>
      <c r="PBK822" s="257"/>
      <c r="PBL822" s="257"/>
      <c r="PBM822" s="257"/>
      <c r="PBN822" s="257"/>
      <c r="PBO822" s="257"/>
      <c r="PBP822" s="257"/>
      <c r="PBQ822" s="257"/>
      <c r="PBR822" s="257"/>
      <c r="PBS822" s="257"/>
      <c r="PBT822" s="257"/>
      <c r="PBU822" s="257"/>
      <c r="PBV822" s="257"/>
      <c r="PBW822" s="257"/>
      <c r="PBX822" s="257"/>
      <c r="PBY822" s="257"/>
      <c r="PBZ822" s="257"/>
      <c r="PCA822" s="257"/>
      <c r="PCB822" s="257"/>
      <c r="PCC822" s="257"/>
      <c r="PCD822" s="257"/>
      <c r="PCE822" s="257"/>
      <c r="PCF822" s="257"/>
      <c r="PCG822" s="257"/>
      <c r="PCH822" s="257"/>
      <c r="PCI822" s="257"/>
      <c r="PCJ822" s="257"/>
      <c r="PCK822" s="257"/>
      <c r="PCL822" s="257"/>
      <c r="PCM822" s="257"/>
      <c r="PCN822" s="257"/>
      <c r="PCO822" s="257"/>
      <c r="PCP822" s="257"/>
      <c r="PCQ822" s="257"/>
      <c r="PCR822" s="257"/>
      <c r="PCS822" s="257"/>
      <c r="PCT822" s="257"/>
      <c r="PCU822" s="257"/>
      <c r="PCV822" s="257"/>
      <c r="PCW822" s="257"/>
      <c r="PCX822" s="257"/>
      <c r="PCY822" s="257"/>
      <c r="PCZ822" s="257"/>
      <c r="PDA822" s="257"/>
      <c r="PDB822" s="257"/>
      <c r="PDC822" s="257"/>
      <c r="PDD822" s="257"/>
      <c r="PDE822" s="257"/>
      <c r="PDF822" s="257"/>
      <c r="PDG822" s="257"/>
      <c r="PDH822" s="257"/>
      <c r="PDI822" s="257"/>
      <c r="PDJ822" s="257"/>
      <c r="PDK822" s="257"/>
      <c r="PDL822" s="257"/>
      <c r="PDM822" s="257"/>
      <c r="PDN822" s="257"/>
      <c r="PDO822" s="257"/>
      <c r="PDP822" s="257"/>
      <c r="PDQ822" s="257"/>
      <c r="PDR822" s="257"/>
      <c r="PDS822" s="257"/>
      <c r="PDT822" s="257"/>
      <c r="PDU822" s="257"/>
      <c r="PDV822" s="257"/>
      <c r="PDW822" s="257"/>
      <c r="PDX822" s="257"/>
      <c r="PDY822" s="257"/>
      <c r="PDZ822" s="257"/>
      <c r="PEA822" s="257"/>
      <c r="PEB822" s="257"/>
      <c r="PEC822" s="257"/>
      <c r="PED822" s="257"/>
      <c r="PEE822" s="257"/>
      <c r="PEF822" s="257"/>
      <c r="PEG822" s="257"/>
      <c r="PEH822" s="257"/>
      <c r="PEI822" s="257"/>
      <c r="PEJ822" s="257"/>
      <c r="PEK822" s="257"/>
      <c r="PEL822" s="257"/>
      <c r="PEM822" s="257"/>
      <c r="PEN822" s="257"/>
      <c r="PEO822" s="257"/>
      <c r="PEP822" s="257"/>
      <c r="PEQ822" s="257"/>
      <c r="PER822" s="257"/>
      <c r="PES822" s="257"/>
      <c r="PET822" s="257"/>
      <c r="PEU822" s="257"/>
      <c r="PEV822" s="257"/>
      <c r="PEW822" s="257"/>
      <c r="PEX822" s="257"/>
      <c r="PEY822" s="257"/>
      <c r="PEZ822" s="257"/>
      <c r="PFA822" s="257"/>
      <c r="PFB822" s="257"/>
      <c r="PFC822" s="257"/>
      <c r="PFD822" s="257"/>
      <c r="PFE822" s="257"/>
      <c r="PFF822" s="257"/>
      <c r="PFG822" s="257"/>
      <c r="PFH822" s="257"/>
      <c r="PFI822" s="257"/>
      <c r="PFJ822" s="257"/>
      <c r="PFK822" s="257"/>
      <c r="PFL822" s="257"/>
      <c r="PFM822" s="257"/>
      <c r="PFN822" s="257"/>
      <c r="PFO822" s="257"/>
      <c r="PFP822" s="257"/>
      <c r="PFQ822" s="257"/>
      <c r="PFR822" s="257"/>
      <c r="PFS822" s="257"/>
      <c r="PFT822" s="257"/>
      <c r="PFU822" s="257"/>
      <c r="PFV822" s="257"/>
      <c r="PFW822" s="257"/>
      <c r="PFX822" s="257"/>
      <c r="PFY822" s="257"/>
      <c r="PFZ822" s="257"/>
      <c r="PGA822" s="257"/>
      <c r="PGB822" s="257"/>
      <c r="PGC822" s="257"/>
      <c r="PGD822" s="257"/>
      <c r="PGE822" s="257"/>
      <c r="PGF822" s="257"/>
      <c r="PGG822" s="257"/>
      <c r="PGH822" s="257"/>
      <c r="PGI822" s="257"/>
      <c r="PGJ822" s="257"/>
      <c r="PGK822" s="257"/>
      <c r="PGL822" s="257"/>
      <c r="PGM822" s="257"/>
      <c r="PGN822" s="257"/>
      <c r="PGO822" s="257"/>
      <c r="PGP822" s="257"/>
      <c r="PGQ822" s="257"/>
      <c r="PGR822" s="257"/>
      <c r="PGS822" s="257"/>
      <c r="PGT822" s="257"/>
      <c r="PGU822" s="257"/>
      <c r="PGV822" s="257"/>
      <c r="PGW822" s="257"/>
      <c r="PGX822" s="257"/>
      <c r="PGY822" s="257"/>
      <c r="PGZ822" s="257"/>
      <c r="PHA822" s="257"/>
      <c r="PHB822" s="257"/>
      <c r="PHC822" s="257"/>
      <c r="PHD822" s="257"/>
      <c r="PHE822" s="257"/>
      <c r="PHF822" s="257"/>
      <c r="PHG822" s="257"/>
      <c r="PHH822" s="257"/>
      <c r="PHI822" s="257"/>
      <c r="PHJ822" s="257"/>
      <c r="PHK822" s="257"/>
      <c r="PHL822" s="257"/>
      <c r="PHM822" s="257"/>
      <c r="PHN822" s="257"/>
      <c r="PHO822" s="257"/>
      <c r="PHP822" s="257"/>
      <c r="PHQ822" s="257"/>
      <c r="PHR822" s="257"/>
      <c r="PHS822" s="257"/>
      <c r="PHT822" s="257"/>
      <c r="PHU822" s="257"/>
      <c r="PHV822" s="257"/>
      <c r="PHW822" s="257"/>
      <c r="PHX822" s="257"/>
      <c r="PHY822" s="257"/>
      <c r="PHZ822" s="257"/>
      <c r="PIA822" s="257"/>
      <c r="PIB822" s="257"/>
      <c r="PIC822" s="257"/>
      <c r="PID822" s="257"/>
      <c r="PIE822" s="257"/>
      <c r="PIF822" s="257"/>
      <c r="PIG822" s="257"/>
      <c r="PIH822" s="257"/>
      <c r="PII822" s="257"/>
      <c r="PIJ822" s="257"/>
      <c r="PIK822" s="257"/>
      <c r="PIL822" s="257"/>
      <c r="PIM822" s="257"/>
      <c r="PIN822" s="257"/>
      <c r="PIO822" s="257"/>
      <c r="PIP822" s="257"/>
      <c r="PIQ822" s="257"/>
      <c r="PIR822" s="257"/>
      <c r="PIS822" s="257"/>
      <c r="PIT822" s="257"/>
      <c r="PIU822" s="257"/>
      <c r="PIV822" s="257"/>
      <c r="PIW822" s="257"/>
      <c r="PIX822" s="257"/>
      <c r="PIY822" s="257"/>
      <c r="PIZ822" s="257"/>
      <c r="PJA822" s="257"/>
      <c r="PJB822" s="257"/>
      <c r="PJC822" s="257"/>
      <c r="PJD822" s="257"/>
      <c r="PJE822" s="257"/>
      <c r="PJF822" s="257"/>
      <c r="PJG822" s="257"/>
      <c r="PJH822" s="257"/>
      <c r="PJI822" s="257"/>
      <c r="PJJ822" s="257"/>
      <c r="PJK822" s="257"/>
      <c r="PJL822" s="257"/>
      <c r="PJM822" s="257"/>
      <c r="PJN822" s="257"/>
      <c r="PJO822" s="257"/>
      <c r="PJP822" s="257"/>
      <c r="PJQ822" s="257"/>
      <c r="PJR822" s="257"/>
      <c r="PJS822" s="257"/>
      <c r="PJT822" s="257"/>
      <c r="PJU822" s="257"/>
      <c r="PJV822" s="257"/>
      <c r="PJW822" s="257"/>
      <c r="PJX822" s="257"/>
      <c r="PJY822" s="257"/>
      <c r="PJZ822" s="257"/>
      <c r="PKA822" s="257"/>
      <c r="PKB822" s="257"/>
      <c r="PKC822" s="257"/>
      <c r="PKD822" s="257"/>
      <c r="PKE822" s="257"/>
      <c r="PKF822" s="257"/>
      <c r="PKG822" s="257"/>
      <c r="PKH822" s="257"/>
      <c r="PKI822" s="257"/>
      <c r="PKJ822" s="257"/>
      <c r="PKK822" s="257"/>
      <c r="PKL822" s="257"/>
      <c r="PKM822" s="257"/>
      <c r="PKN822" s="257"/>
      <c r="PKO822" s="257"/>
      <c r="PKP822" s="257"/>
      <c r="PKQ822" s="257"/>
      <c r="PKR822" s="257"/>
      <c r="PKS822" s="257"/>
      <c r="PKT822" s="257"/>
      <c r="PKU822" s="257"/>
      <c r="PKV822" s="257"/>
      <c r="PKW822" s="257"/>
      <c r="PKX822" s="257"/>
      <c r="PKY822" s="257"/>
      <c r="PKZ822" s="257"/>
      <c r="PLA822" s="257"/>
      <c r="PLB822" s="257"/>
      <c r="PLC822" s="257"/>
      <c r="PLD822" s="257"/>
      <c r="PLE822" s="257"/>
      <c r="PLF822" s="257"/>
      <c r="PLG822" s="257"/>
      <c r="PLH822" s="257"/>
      <c r="PLI822" s="257"/>
      <c r="PLJ822" s="257"/>
      <c r="PLK822" s="257"/>
      <c r="PLL822" s="257"/>
      <c r="PLM822" s="257"/>
      <c r="PLN822" s="257"/>
      <c r="PLO822" s="257"/>
      <c r="PLP822" s="257"/>
      <c r="PLQ822" s="257"/>
      <c r="PLR822" s="257"/>
      <c r="PLS822" s="257"/>
      <c r="PLT822" s="257"/>
      <c r="PLU822" s="257"/>
      <c r="PLV822" s="257"/>
      <c r="PLW822" s="257"/>
      <c r="PLX822" s="257"/>
      <c r="PLY822" s="257"/>
      <c r="PLZ822" s="257"/>
      <c r="PMA822" s="257"/>
      <c r="PMB822" s="257"/>
      <c r="PMC822" s="257"/>
      <c r="PMD822" s="257"/>
      <c r="PME822" s="257"/>
      <c r="PMF822" s="257"/>
      <c r="PMG822" s="257"/>
      <c r="PMH822" s="257"/>
      <c r="PMI822" s="257"/>
      <c r="PMJ822" s="257"/>
      <c r="PMK822" s="257"/>
      <c r="PML822" s="257"/>
      <c r="PMM822" s="257"/>
      <c r="PMN822" s="257"/>
      <c r="PMO822" s="257"/>
      <c r="PMP822" s="257"/>
      <c r="PMQ822" s="257"/>
      <c r="PMR822" s="257"/>
      <c r="PMS822" s="257"/>
      <c r="PMT822" s="257"/>
      <c r="PMU822" s="257"/>
      <c r="PMV822" s="257"/>
      <c r="PMW822" s="257"/>
      <c r="PMX822" s="257"/>
      <c r="PMY822" s="257"/>
      <c r="PMZ822" s="257"/>
      <c r="PNA822" s="257"/>
      <c r="PNB822" s="257"/>
      <c r="PNC822" s="257"/>
      <c r="PND822" s="257"/>
      <c r="PNE822" s="257"/>
      <c r="PNF822" s="257"/>
      <c r="PNG822" s="257"/>
      <c r="PNH822" s="257"/>
      <c r="PNI822" s="257"/>
      <c r="PNJ822" s="257"/>
      <c r="PNK822" s="257"/>
      <c r="PNL822" s="257"/>
      <c r="PNM822" s="257"/>
      <c r="PNN822" s="257"/>
      <c r="PNO822" s="257"/>
      <c r="PNP822" s="257"/>
      <c r="PNQ822" s="257"/>
      <c r="PNR822" s="257"/>
      <c r="PNS822" s="257"/>
      <c r="PNT822" s="257"/>
      <c r="PNU822" s="257"/>
      <c r="PNV822" s="257"/>
      <c r="PNW822" s="257"/>
      <c r="PNX822" s="257"/>
      <c r="PNY822" s="257"/>
      <c r="PNZ822" s="257"/>
      <c r="POA822" s="257"/>
      <c r="POB822" s="257"/>
      <c r="POC822" s="257"/>
      <c r="POD822" s="257"/>
      <c r="POE822" s="257"/>
      <c r="POF822" s="257"/>
      <c r="POG822" s="257"/>
      <c r="POH822" s="257"/>
      <c r="POI822" s="257"/>
      <c r="POJ822" s="257"/>
      <c r="POK822" s="257"/>
      <c r="POL822" s="257"/>
      <c r="POM822" s="257"/>
      <c r="PON822" s="257"/>
      <c r="POO822" s="257"/>
      <c r="POP822" s="257"/>
      <c r="POQ822" s="257"/>
      <c r="POR822" s="257"/>
      <c r="POS822" s="257"/>
      <c r="POT822" s="257"/>
      <c r="POU822" s="257"/>
      <c r="POV822" s="257"/>
      <c r="POW822" s="257"/>
      <c r="POX822" s="257"/>
      <c r="POY822" s="257"/>
      <c r="POZ822" s="257"/>
      <c r="PPA822" s="257"/>
      <c r="PPB822" s="257"/>
      <c r="PPC822" s="257"/>
      <c r="PPD822" s="257"/>
      <c r="PPE822" s="257"/>
      <c r="PPF822" s="257"/>
      <c r="PPG822" s="257"/>
      <c r="PPH822" s="257"/>
      <c r="PPI822" s="257"/>
      <c r="PPJ822" s="257"/>
      <c r="PPK822" s="257"/>
      <c r="PPL822" s="257"/>
      <c r="PPM822" s="257"/>
      <c r="PPN822" s="257"/>
      <c r="PPO822" s="257"/>
      <c r="PPP822" s="257"/>
      <c r="PPQ822" s="257"/>
      <c r="PPR822" s="257"/>
      <c r="PPS822" s="257"/>
      <c r="PPT822" s="257"/>
      <c r="PPU822" s="257"/>
      <c r="PPV822" s="257"/>
      <c r="PPW822" s="257"/>
      <c r="PPX822" s="257"/>
      <c r="PPY822" s="257"/>
      <c r="PPZ822" s="257"/>
      <c r="PQA822" s="257"/>
      <c r="PQB822" s="257"/>
      <c r="PQC822" s="257"/>
      <c r="PQD822" s="257"/>
      <c r="PQE822" s="257"/>
      <c r="PQF822" s="257"/>
      <c r="PQG822" s="257"/>
      <c r="PQH822" s="257"/>
      <c r="PQI822" s="257"/>
      <c r="PQJ822" s="257"/>
      <c r="PQK822" s="257"/>
      <c r="PQL822" s="257"/>
      <c r="PQM822" s="257"/>
      <c r="PQN822" s="257"/>
      <c r="PQO822" s="257"/>
      <c r="PQP822" s="257"/>
      <c r="PQQ822" s="257"/>
      <c r="PQR822" s="257"/>
      <c r="PQS822" s="257"/>
      <c r="PQT822" s="257"/>
      <c r="PQU822" s="257"/>
      <c r="PQV822" s="257"/>
      <c r="PQW822" s="257"/>
      <c r="PQX822" s="257"/>
      <c r="PQY822" s="257"/>
      <c r="PQZ822" s="257"/>
      <c r="PRA822" s="257"/>
      <c r="PRB822" s="257"/>
      <c r="PRC822" s="257"/>
      <c r="PRD822" s="257"/>
      <c r="PRE822" s="257"/>
      <c r="PRF822" s="257"/>
      <c r="PRG822" s="257"/>
      <c r="PRH822" s="257"/>
      <c r="PRI822" s="257"/>
      <c r="PRJ822" s="257"/>
      <c r="PRK822" s="257"/>
      <c r="PRL822" s="257"/>
      <c r="PRM822" s="257"/>
      <c r="PRN822" s="257"/>
      <c r="PRO822" s="257"/>
      <c r="PRP822" s="257"/>
      <c r="PRQ822" s="257"/>
      <c r="PRR822" s="257"/>
      <c r="PRS822" s="257"/>
      <c r="PRT822" s="257"/>
      <c r="PRU822" s="257"/>
      <c r="PRV822" s="257"/>
      <c r="PRW822" s="257"/>
      <c r="PRX822" s="257"/>
      <c r="PRY822" s="257"/>
      <c r="PRZ822" s="257"/>
      <c r="PSA822" s="257"/>
      <c r="PSB822" s="257"/>
      <c r="PSC822" s="257"/>
      <c r="PSD822" s="257"/>
      <c r="PSE822" s="257"/>
      <c r="PSF822" s="257"/>
      <c r="PSG822" s="257"/>
      <c r="PSH822" s="257"/>
      <c r="PSI822" s="257"/>
      <c r="PSJ822" s="257"/>
      <c r="PSK822" s="257"/>
      <c r="PSL822" s="257"/>
      <c r="PSM822" s="257"/>
      <c r="PSN822" s="257"/>
      <c r="PSO822" s="257"/>
      <c r="PSP822" s="257"/>
      <c r="PSQ822" s="257"/>
      <c r="PSR822" s="257"/>
      <c r="PSS822" s="257"/>
      <c r="PST822" s="257"/>
      <c r="PSU822" s="257"/>
      <c r="PSV822" s="257"/>
      <c r="PSW822" s="257"/>
      <c r="PSX822" s="257"/>
      <c r="PSY822" s="257"/>
      <c r="PSZ822" s="257"/>
      <c r="PTA822" s="257"/>
      <c r="PTB822" s="257"/>
      <c r="PTC822" s="257"/>
      <c r="PTD822" s="257"/>
      <c r="PTE822" s="257"/>
      <c r="PTF822" s="257"/>
      <c r="PTG822" s="257"/>
      <c r="PTH822" s="257"/>
      <c r="PTI822" s="257"/>
      <c r="PTJ822" s="257"/>
      <c r="PTK822" s="257"/>
      <c r="PTL822" s="257"/>
      <c r="PTM822" s="257"/>
      <c r="PTN822" s="257"/>
      <c r="PTO822" s="257"/>
      <c r="PTP822" s="257"/>
      <c r="PTQ822" s="257"/>
      <c r="PTR822" s="257"/>
      <c r="PTS822" s="257"/>
      <c r="PTT822" s="257"/>
      <c r="PTU822" s="257"/>
      <c r="PTV822" s="257"/>
      <c r="PTW822" s="257"/>
      <c r="PTX822" s="257"/>
      <c r="PTY822" s="257"/>
      <c r="PTZ822" s="257"/>
      <c r="PUA822" s="257"/>
      <c r="PUB822" s="257"/>
      <c r="PUC822" s="257"/>
      <c r="PUD822" s="257"/>
      <c r="PUE822" s="257"/>
      <c r="PUF822" s="257"/>
      <c r="PUG822" s="257"/>
      <c r="PUH822" s="257"/>
      <c r="PUI822" s="257"/>
      <c r="PUJ822" s="257"/>
      <c r="PUK822" s="257"/>
      <c r="PUL822" s="257"/>
      <c r="PUM822" s="257"/>
      <c r="PUN822" s="257"/>
      <c r="PUO822" s="257"/>
      <c r="PUP822" s="257"/>
      <c r="PUQ822" s="257"/>
      <c r="PUR822" s="257"/>
      <c r="PUS822" s="257"/>
      <c r="PUT822" s="257"/>
      <c r="PUU822" s="257"/>
      <c r="PUV822" s="257"/>
      <c r="PUW822" s="257"/>
      <c r="PUX822" s="257"/>
      <c r="PUY822" s="257"/>
      <c r="PUZ822" s="257"/>
      <c r="PVA822" s="257"/>
      <c r="PVB822" s="257"/>
      <c r="PVC822" s="257"/>
      <c r="PVD822" s="257"/>
      <c r="PVE822" s="257"/>
      <c r="PVF822" s="257"/>
      <c r="PVG822" s="257"/>
      <c r="PVH822" s="257"/>
      <c r="PVI822" s="257"/>
      <c r="PVJ822" s="257"/>
      <c r="PVK822" s="257"/>
      <c r="PVL822" s="257"/>
      <c r="PVM822" s="257"/>
      <c r="PVN822" s="257"/>
      <c r="PVO822" s="257"/>
      <c r="PVP822" s="257"/>
      <c r="PVQ822" s="257"/>
      <c r="PVR822" s="257"/>
      <c r="PVS822" s="257"/>
      <c r="PVT822" s="257"/>
      <c r="PVU822" s="257"/>
      <c r="PVV822" s="257"/>
      <c r="PVW822" s="257"/>
      <c r="PVX822" s="257"/>
      <c r="PVY822" s="257"/>
      <c r="PVZ822" s="257"/>
      <c r="PWA822" s="257"/>
      <c r="PWB822" s="257"/>
      <c r="PWC822" s="257"/>
      <c r="PWD822" s="257"/>
      <c r="PWE822" s="257"/>
      <c r="PWF822" s="257"/>
      <c r="PWG822" s="257"/>
      <c r="PWH822" s="257"/>
      <c r="PWI822" s="257"/>
      <c r="PWJ822" s="257"/>
      <c r="PWK822" s="257"/>
      <c r="PWL822" s="257"/>
      <c r="PWM822" s="257"/>
      <c r="PWN822" s="257"/>
      <c r="PWO822" s="257"/>
      <c r="PWP822" s="257"/>
      <c r="PWQ822" s="257"/>
      <c r="PWR822" s="257"/>
      <c r="PWS822" s="257"/>
      <c r="PWT822" s="257"/>
      <c r="PWU822" s="257"/>
      <c r="PWV822" s="257"/>
      <c r="PWW822" s="257"/>
      <c r="PWX822" s="257"/>
      <c r="PWY822" s="257"/>
      <c r="PWZ822" s="257"/>
      <c r="PXA822" s="257"/>
      <c r="PXB822" s="257"/>
      <c r="PXC822" s="257"/>
      <c r="PXD822" s="257"/>
      <c r="PXE822" s="257"/>
      <c r="PXF822" s="257"/>
      <c r="PXG822" s="257"/>
      <c r="PXH822" s="257"/>
      <c r="PXI822" s="257"/>
      <c r="PXJ822" s="257"/>
      <c r="PXK822" s="257"/>
      <c r="PXL822" s="257"/>
      <c r="PXM822" s="257"/>
      <c r="PXN822" s="257"/>
      <c r="PXO822" s="257"/>
      <c r="PXP822" s="257"/>
      <c r="PXQ822" s="257"/>
      <c r="PXR822" s="257"/>
      <c r="PXS822" s="257"/>
      <c r="PXT822" s="257"/>
      <c r="PXU822" s="257"/>
      <c r="PXV822" s="257"/>
      <c r="PXW822" s="257"/>
      <c r="PXX822" s="257"/>
      <c r="PXY822" s="257"/>
      <c r="PXZ822" s="257"/>
      <c r="PYA822" s="257"/>
      <c r="PYB822" s="257"/>
      <c r="PYC822" s="257"/>
      <c r="PYD822" s="257"/>
      <c r="PYE822" s="257"/>
      <c r="PYF822" s="257"/>
      <c r="PYG822" s="257"/>
      <c r="PYH822" s="257"/>
      <c r="PYI822" s="257"/>
      <c r="PYJ822" s="257"/>
      <c r="PYK822" s="257"/>
      <c r="PYL822" s="257"/>
      <c r="PYM822" s="257"/>
      <c r="PYN822" s="257"/>
      <c r="PYO822" s="257"/>
      <c r="PYP822" s="257"/>
      <c r="PYQ822" s="257"/>
      <c r="PYR822" s="257"/>
      <c r="PYS822" s="257"/>
      <c r="PYT822" s="257"/>
      <c r="PYU822" s="257"/>
      <c r="PYV822" s="257"/>
      <c r="PYW822" s="257"/>
      <c r="PYX822" s="257"/>
      <c r="PYY822" s="257"/>
      <c r="PYZ822" s="257"/>
      <c r="PZA822" s="257"/>
      <c r="PZB822" s="257"/>
      <c r="PZC822" s="257"/>
      <c r="PZD822" s="257"/>
      <c r="PZE822" s="257"/>
      <c r="PZF822" s="257"/>
      <c r="PZG822" s="257"/>
      <c r="PZH822" s="257"/>
      <c r="PZI822" s="257"/>
      <c r="PZJ822" s="257"/>
      <c r="PZK822" s="257"/>
      <c r="PZL822" s="257"/>
      <c r="PZM822" s="257"/>
      <c r="PZN822" s="257"/>
      <c r="PZO822" s="257"/>
      <c r="PZP822" s="257"/>
      <c r="PZQ822" s="257"/>
      <c r="PZR822" s="257"/>
      <c r="PZS822" s="257"/>
      <c r="PZT822" s="257"/>
      <c r="PZU822" s="257"/>
      <c r="PZV822" s="257"/>
      <c r="PZW822" s="257"/>
      <c r="PZX822" s="257"/>
      <c r="PZY822" s="257"/>
      <c r="PZZ822" s="257"/>
      <c r="QAA822" s="257"/>
      <c r="QAB822" s="257"/>
      <c r="QAC822" s="257"/>
      <c r="QAD822" s="257"/>
      <c r="QAE822" s="257"/>
      <c r="QAF822" s="257"/>
      <c r="QAG822" s="257"/>
      <c r="QAH822" s="257"/>
      <c r="QAI822" s="257"/>
      <c r="QAJ822" s="257"/>
      <c r="QAK822" s="257"/>
      <c r="QAL822" s="257"/>
      <c r="QAM822" s="257"/>
      <c r="QAN822" s="257"/>
      <c r="QAO822" s="257"/>
      <c r="QAP822" s="257"/>
      <c r="QAQ822" s="257"/>
      <c r="QAR822" s="257"/>
      <c r="QAS822" s="257"/>
      <c r="QAT822" s="257"/>
      <c r="QAU822" s="257"/>
      <c r="QAV822" s="257"/>
      <c r="QAW822" s="257"/>
      <c r="QAX822" s="257"/>
      <c r="QAY822" s="257"/>
      <c r="QAZ822" s="257"/>
      <c r="QBA822" s="257"/>
      <c r="QBB822" s="257"/>
      <c r="QBC822" s="257"/>
      <c r="QBD822" s="257"/>
      <c r="QBE822" s="257"/>
      <c r="QBF822" s="257"/>
      <c r="QBG822" s="257"/>
      <c r="QBH822" s="257"/>
      <c r="QBI822" s="257"/>
      <c r="QBJ822" s="257"/>
      <c r="QBK822" s="257"/>
      <c r="QBL822" s="257"/>
      <c r="QBM822" s="257"/>
      <c r="QBN822" s="257"/>
      <c r="QBO822" s="257"/>
      <c r="QBP822" s="257"/>
      <c r="QBQ822" s="257"/>
      <c r="QBR822" s="257"/>
      <c r="QBS822" s="257"/>
      <c r="QBT822" s="257"/>
      <c r="QBU822" s="257"/>
      <c r="QBV822" s="257"/>
      <c r="QBW822" s="257"/>
      <c r="QBX822" s="257"/>
      <c r="QBY822" s="257"/>
      <c r="QBZ822" s="257"/>
      <c r="QCA822" s="257"/>
      <c r="QCB822" s="257"/>
      <c r="QCC822" s="257"/>
      <c r="QCD822" s="257"/>
      <c r="QCE822" s="257"/>
      <c r="QCF822" s="257"/>
      <c r="QCG822" s="257"/>
      <c r="QCH822" s="257"/>
      <c r="QCI822" s="257"/>
      <c r="QCJ822" s="257"/>
      <c r="QCK822" s="257"/>
      <c r="QCL822" s="257"/>
      <c r="QCM822" s="257"/>
      <c r="QCN822" s="257"/>
      <c r="QCO822" s="257"/>
      <c r="QCP822" s="257"/>
      <c r="QCQ822" s="257"/>
      <c r="QCR822" s="257"/>
      <c r="QCS822" s="257"/>
      <c r="QCT822" s="257"/>
      <c r="QCU822" s="257"/>
      <c r="QCV822" s="257"/>
      <c r="QCW822" s="257"/>
      <c r="QCX822" s="257"/>
      <c r="QCY822" s="257"/>
      <c r="QCZ822" s="257"/>
      <c r="QDA822" s="257"/>
      <c r="QDB822" s="257"/>
      <c r="QDC822" s="257"/>
      <c r="QDD822" s="257"/>
      <c r="QDE822" s="257"/>
      <c r="QDF822" s="257"/>
      <c r="QDG822" s="257"/>
      <c r="QDH822" s="257"/>
      <c r="QDI822" s="257"/>
      <c r="QDJ822" s="257"/>
      <c r="QDK822" s="257"/>
      <c r="QDL822" s="257"/>
      <c r="QDM822" s="257"/>
      <c r="QDN822" s="257"/>
      <c r="QDO822" s="257"/>
      <c r="QDP822" s="257"/>
      <c r="QDQ822" s="257"/>
      <c r="QDR822" s="257"/>
      <c r="QDS822" s="257"/>
      <c r="QDT822" s="257"/>
      <c r="QDU822" s="257"/>
      <c r="QDV822" s="257"/>
      <c r="QDW822" s="257"/>
      <c r="QDX822" s="257"/>
      <c r="QDY822" s="257"/>
      <c r="QDZ822" s="257"/>
      <c r="QEA822" s="257"/>
      <c r="QEB822" s="257"/>
      <c r="QEC822" s="257"/>
      <c r="QED822" s="257"/>
      <c r="QEE822" s="257"/>
      <c r="QEF822" s="257"/>
      <c r="QEG822" s="257"/>
      <c r="QEH822" s="257"/>
      <c r="QEI822" s="257"/>
      <c r="QEJ822" s="257"/>
      <c r="QEK822" s="257"/>
      <c r="QEL822" s="257"/>
      <c r="QEM822" s="257"/>
      <c r="QEN822" s="257"/>
      <c r="QEO822" s="257"/>
      <c r="QEP822" s="257"/>
      <c r="QEQ822" s="257"/>
      <c r="QER822" s="257"/>
      <c r="QES822" s="257"/>
      <c r="QET822" s="257"/>
      <c r="QEU822" s="257"/>
      <c r="QEV822" s="257"/>
      <c r="QEW822" s="257"/>
      <c r="QEX822" s="257"/>
      <c r="QEY822" s="257"/>
      <c r="QEZ822" s="257"/>
      <c r="QFA822" s="257"/>
      <c r="QFB822" s="257"/>
      <c r="QFC822" s="257"/>
      <c r="QFD822" s="257"/>
      <c r="QFE822" s="257"/>
      <c r="QFF822" s="257"/>
      <c r="QFG822" s="257"/>
      <c r="QFH822" s="257"/>
      <c r="QFI822" s="257"/>
      <c r="QFJ822" s="257"/>
      <c r="QFK822" s="257"/>
      <c r="QFL822" s="257"/>
      <c r="QFM822" s="257"/>
      <c r="QFN822" s="257"/>
      <c r="QFO822" s="257"/>
      <c r="QFP822" s="257"/>
      <c r="QFQ822" s="257"/>
      <c r="QFR822" s="257"/>
      <c r="QFS822" s="257"/>
      <c r="QFT822" s="257"/>
      <c r="QFU822" s="257"/>
      <c r="QFV822" s="257"/>
      <c r="QFW822" s="257"/>
      <c r="QFX822" s="257"/>
      <c r="QFY822" s="257"/>
      <c r="QFZ822" s="257"/>
      <c r="QGA822" s="257"/>
      <c r="QGB822" s="257"/>
      <c r="QGC822" s="257"/>
      <c r="QGD822" s="257"/>
      <c r="QGE822" s="257"/>
      <c r="QGF822" s="257"/>
      <c r="QGG822" s="257"/>
      <c r="QGH822" s="257"/>
      <c r="QGI822" s="257"/>
      <c r="QGJ822" s="257"/>
      <c r="QGK822" s="257"/>
      <c r="QGL822" s="257"/>
      <c r="QGM822" s="257"/>
      <c r="QGN822" s="257"/>
      <c r="QGO822" s="257"/>
      <c r="QGP822" s="257"/>
      <c r="QGQ822" s="257"/>
      <c r="QGR822" s="257"/>
      <c r="QGS822" s="257"/>
      <c r="QGT822" s="257"/>
      <c r="QGU822" s="257"/>
      <c r="QGV822" s="257"/>
      <c r="QGW822" s="257"/>
      <c r="QGX822" s="257"/>
      <c r="QGY822" s="257"/>
      <c r="QGZ822" s="257"/>
      <c r="QHA822" s="257"/>
      <c r="QHB822" s="257"/>
      <c r="QHC822" s="257"/>
      <c r="QHD822" s="257"/>
      <c r="QHE822" s="257"/>
      <c r="QHF822" s="257"/>
      <c r="QHG822" s="257"/>
      <c r="QHH822" s="257"/>
      <c r="QHI822" s="257"/>
      <c r="QHJ822" s="257"/>
      <c r="QHK822" s="257"/>
      <c r="QHL822" s="257"/>
      <c r="QHM822" s="257"/>
      <c r="QHN822" s="257"/>
      <c r="QHO822" s="257"/>
      <c r="QHP822" s="257"/>
      <c r="QHQ822" s="257"/>
      <c r="QHR822" s="257"/>
      <c r="QHS822" s="257"/>
      <c r="QHT822" s="257"/>
      <c r="QHU822" s="257"/>
      <c r="QHV822" s="257"/>
      <c r="QHW822" s="257"/>
      <c r="QHX822" s="257"/>
      <c r="QHY822" s="257"/>
      <c r="QHZ822" s="257"/>
      <c r="QIA822" s="257"/>
      <c r="QIB822" s="257"/>
      <c r="QIC822" s="257"/>
      <c r="QID822" s="257"/>
      <c r="QIE822" s="257"/>
      <c r="QIF822" s="257"/>
      <c r="QIG822" s="257"/>
      <c r="QIH822" s="257"/>
      <c r="QII822" s="257"/>
      <c r="QIJ822" s="257"/>
      <c r="QIK822" s="257"/>
      <c r="QIL822" s="257"/>
      <c r="QIM822" s="257"/>
      <c r="QIN822" s="257"/>
      <c r="QIO822" s="257"/>
      <c r="QIP822" s="257"/>
      <c r="QIQ822" s="257"/>
      <c r="QIR822" s="257"/>
      <c r="QIS822" s="257"/>
      <c r="QIT822" s="257"/>
      <c r="QIU822" s="257"/>
      <c r="QIV822" s="257"/>
      <c r="QIW822" s="257"/>
      <c r="QIX822" s="257"/>
      <c r="QIY822" s="257"/>
      <c r="QIZ822" s="257"/>
      <c r="QJA822" s="257"/>
      <c r="QJB822" s="257"/>
      <c r="QJC822" s="257"/>
      <c r="QJD822" s="257"/>
      <c r="QJE822" s="257"/>
      <c r="QJF822" s="257"/>
      <c r="QJG822" s="257"/>
      <c r="QJH822" s="257"/>
      <c r="QJI822" s="257"/>
      <c r="QJJ822" s="257"/>
      <c r="QJK822" s="257"/>
      <c r="QJL822" s="257"/>
      <c r="QJM822" s="257"/>
      <c r="QJN822" s="257"/>
      <c r="QJO822" s="257"/>
      <c r="QJP822" s="257"/>
      <c r="QJQ822" s="257"/>
      <c r="QJR822" s="257"/>
      <c r="QJS822" s="257"/>
      <c r="QJT822" s="257"/>
      <c r="QJU822" s="257"/>
      <c r="QJV822" s="257"/>
      <c r="QJW822" s="257"/>
      <c r="QJX822" s="257"/>
      <c r="QJY822" s="257"/>
      <c r="QJZ822" s="257"/>
      <c r="QKA822" s="257"/>
      <c r="QKB822" s="257"/>
      <c r="QKC822" s="257"/>
      <c r="QKD822" s="257"/>
      <c r="QKE822" s="257"/>
      <c r="QKF822" s="257"/>
      <c r="QKG822" s="257"/>
      <c r="QKH822" s="257"/>
      <c r="QKI822" s="257"/>
      <c r="QKJ822" s="257"/>
      <c r="QKK822" s="257"/>
      <c r="QKL822" s="257"/>
      <c r="QKM822" s="257"/>
      <c r="QKN822" s="257"/>
      <c r="QKO822" s="257"/>
      <c r="QKP822" s="257"/>
      <c r="QKQ822" s="257"/>
      <c r="QKR822" s="257"/>
      <c r="QKS822" s="257"/>
      <c r="QKT822" s="257"/>
      <c r="QKU822" s="257"/>
      <c r="QKV822" s="257"/>
      <c r="QKW822" s="257"/>
      <c r="QKX822" s="257"/>
      <c r="QKY822" s="257"/>
      <c r="QKZ822" s="257"/>
      <c r="QLA822" s="257"/>
      <c r="QLB822" s="257"/>
      <c r="QLC822" s="257"/>
      <c r="QLD822" s="257"/>
      <c r="QLE822" s="257"/>
      <c r="QLF822" s="257"/>
      <c r="QLG822" s="257"/>
      <c r="QLH822" s="257"/>
      <c r="QLI822" s="257"/>
      <c r="QLJ822" s="257"/>
      <c r="QLK822" s="257"/>
      <c r="QLL822" s="257"/>
      <c r="QLM822" s="257"/>
      <c r="QLN822" s="257"/>
      <c r="QLO822" s="257"/>
      <c r="QLP822" s="257"/>
      <c r="QLQ822" s="257"/>
      <c r="QLR822" s="257"/>
      <c r="QLS822" s="257"/>
      <c r="QLT822" s="257"/>
      <c r="QLU822" s="257"/>
      <c r="QLV822" s="257"/>
      <c r="QLW822" s="257"/>
      <c r="QLX822" s="257"/>
      <c r="QLY822" s="257"/>
      <c r="QLZ822" s="257"/>
      <c r="QMA822" s="257"/>
      <c r="QMB822" s="257"/>
      <c r="QMC822" s="257"/>
      <c r="QMD822" s="257"/>
      <c r="QME822" s="257"/>
      <c r="QMF822" s="257"/>
      <c r="QMG822" s="257"/>
      <c r="QMH822" s="257"/>
      <c r="QMI822" s="257"/>
      <c r="QMJ822" s="257"/>
      <c r="QMK822" s="257"/>
      <c r="QML822" s="257"/>
      <c r="QMM822" s="257"/>
      <c r="QMN822" s="257"/>
      <c r="QMO822" s="257"/>
      <c r="QMP822" s="257"/>
      <c r="QMQ822" s="257"/>
      <c r="QMR822" s="257"/>
      <c r="QMS822" s="257"/>
      <c r="QMT822" s="257"/>
      <c r="QMU822" s="257"/>
      <c r="QMV822" s="257"/>
      <c r="QMW822" s="257"/>
      <c r="QMX822" s="257"/>
      <c r="QMY822" s="257"/>
      <c r="QMZ822" s="257"/>
      <c r="QNA822" s="257"/>
      <c r="QNB822" s="257"/>
      <c r="QNC822" s="257"/>
      <c r="QND822" s="257"/>
      <c r="QNE822" s="257"/>
      <c r="QNF822" s="257"/>
      <c r="QNG822" s="257"/>
      <c r="QNH822" s="257"/>
      <c r="QNI822" s="257"/>
      <c r="QNJ822" s="257"/>
      <c r="QNK822" s="257"/>
      <c r="QNL822" s="257"/>
      <c r="QNM822" s="257"/>
      <c r="QNN822" s="257"/>
      <c r="QNO822" s="257"/>
      <c r="QNP822" s="257"/>
      <c r="QNQ822" s="257"/>
      <c r="QNR822" s="257"/>
      <c r="QNS822" s="257"/>
      <c r="QNT822" s="257"/>
      <c r="QNU822" s="257"/>
      <c r="QNV822" s="257"/>
      <c r="QNW822" s="257"/>
      <c r="QNX822" s="257"/>
      <c r="QNY822" s="257"/>
      <c r="QNZ822" s="257"/>
      <c r="QOA822" s="257"/>
      <c r="QOB822" s="257"/>
      <c r="QOC822" s="257"/>
      <c r="QOD822" s="257"/>
      <c r="QOE822" s="257"/>
      <c r="QOF822" s="257"/>
      <c r="QOG822" s="257"/>
      <c r="QOH822" s="257"/>
      <c r="QOI822" s="257"/>
      <c r="QOJ822" s="257"/>
      <c r="QOK822" s="257"/>
      <c r="QOL822" s="257"/>
      <c r="QOM822" s="257"/>
      <c r="QON822" s="257"/>
      <c r="QOO822" s="257"/>
      <c r="QOP822" s="257"/>
      <c r="QOQ822" s="257"/>
      <c r="QOR822" s="257"/>
      <c r="QOS822" s="257"/>
      <c r="QOT822" s="257"/>
      <c r="QOU822" s="257"/>
      <c r="QOV822" s="257"/>
      <c r="QOW822" s="257"/>
      <c r="QOX822" s="257"/>
      <c r="QOY822" s="257"/>
      <c r="QOZ822" s="257"/>
      <c r="QPA822" s="257"/>
      <c r="QPB822" s="257"/>
      <c r="QPC822" s="257"/>
      <c r="QPD822" s="257"/>
      <c r="QPE822" s="257"/>
      <c r="QPF822" s="257"/>
      <c r="QPG822" s="257"/>
      <c r="QPH822" s="257"/>
      <c r="QPI822" s="257"/>
      <c r="QPJ822" s="257"/>
      <c r="QPK822" s="257"/>
      <c r="QPL822" s="257"/>
      <c r="QPM822" s="257"/>
      <c r="QPN822" s="257"/>
      <c r="QPO822" s="257"/>
      <c r="QPP822" s="257"/>
      <c r="QPQ822" s="257"/>
      <c r="QPR822" s="257"/>
      <c r="QPS822" s="257"/>
      <c r="QPT822" s="257"/>
      <c r="QPU822" s="257"/>
      <c r="QPV822" s="257"/>
      <c r="QPW822" s="257"/>
      <c r="QPX822" s="257"/>
      <c r="QPY822" s="257"/>
      <c r="QPZ822" s="257"/>
      <c r="QQA822" s="257"/>
      <c r="QQB822" s="257"/>
      <c r="QQC822" s="257"/>
      <c r="QQD822" s="257"/>
      <c r="QQE822" s="257"/>
      <c r="QQF822" s="257"/>
      <c r="QQG822" s="257"/>
      <c r="QQH822" s="257"/>
      <c r="QQI822" s="257"/>
      <c r="QQJ822" s="257"/>
      <c r="QQK822" s="257"/>
      <c r="QQL822" s="257"/>
      <c r="QQM822" s="257"/>
      <c r="QQN822" s="257"/>
      <c r="QQO822" s="257"/>
      <c r="QQP822" s="257"/>
      <c r="QQQ822" s="257"/>
      <c r="QQR822" s="257"/>
      <c r="QQS822" s="257"/>
      <c r="QQT822" s="257"/>
      <c r="QQU822" s="257"/>
      <c r="QQV822" s="257"/>
      <c r="QQW822" s="257"/>
      <c r="QQX822" s="257"/>
      <c r="QQY822" s="257"/>
      <c r="QQZ822" s="257"/>
      <c r="QRA822" s="257"/>
      <c r="QRB822" s="257"/>
      <c r="QRC822" s="257"/>
      <c r="QRD822" s="257"/>
      <c r="QRE822" s="257"/>
      <c r="QRF822" s="257"/>
      <c r="QRG822" s="257"/>
      <c r="QRH822" s="257"/>
      <c r="QRI822" s="257"/>
      <c r="QRJ822" s="257"/>
      <c r="QRK822" s="257"/>
      <c r="QRL822" s="257"/>
      <c r="QRM822" s="257"/>
      <c r="QRN822" s="257"/>
      <c r="QRO822" s="257"/>
      <c r="QRP822" s="257"/>
      <c r="QRQ822" s="257"/>
      <c r="QRR822" s="257"/>
      <c r="QRS822" s="257"/>
      <c r="QRT822" s="257"/>
      <c r="QRU822" s="257"/>
      <c r="QRV822" s="257"/>
      <c r="QRW822" s="257"/>
      <c r="QRX822" s="257"/>
      <c r="QRY822" s="257"/>
      <c r="QRZ822" s="257"/>
      <c r="QSA822" s="257"/>
      <c r="QSB822" s="257"/>
      <c r="QSC822" s="257"/>
      <c r="QSD822" s="257"/>
      <c r="QSE822" s="257"/>
      <c r="QSF822" s="257"/>
      <c r="QSG822" s="257"/>
      <c r="QSH822" s="257"/>
      <c r="QSI822" s="257"/>
      <c r="QSJ822" s="257"/>
      <c r="QSK822" s="257"/>
      <c r="QSL822" s="257"/>
      <c r="QSM822" s="257"/>
      <c r="QSN822" s="257"/>
      <c r="QSO822" s="257"/>
      <c r="QSP822" s="257"/>
      <c r="QSQ822" s="257"/>
      <c r="QSR822" s="257"/>
      <c r="QSS822" s="257"/>
      <c r="QST822" s="257"/>
      <c r="QSU822" s="257"/>
      <c r="QSV822" s="257"/>
      <c r="QSW822" s="257"/>
      <c r="QSX822" s="257"/>
      <c r="QSY822" s="257"/>
      <c r="QSZ822" s="257"/>
      <c r="QTA822" s="257"/>
      <c r="QTB822" s="257"/>
      <c r="QTC822" s="257"/>
      <c r="QTD822" s="257"/>
      <c r="QTE822" s="257"/>
      <c r="QTF822" s="257"/>
      <c r="QTG822" s="257"/>
      <c r="QTH822" s="257"/>
      <c r="QTI822" s="257"/>
      <c r="QTJ822" s="257"/>
      <c r="QTK822" s="257"/>
      <c r="QTL822" s="257"/>
      <c r="QTM822" s="257"/>
      <c r="QTN822" s="257"/>
      <c r="QTO822" s="257"/>
      <c r="QTP822" s="257"/>
      <c r="QTQ822" s="257"/>
      <c r="QTR822" s="257"/>
      <c r="QTS822" s="257"/>
      <c r="QTT822" s="257"/>
      <c r="QTU822" s="257"/>
      <c r="QTV822" s="257"/>
      <c r="QTW822" s="257"/>
      <c r="QTX822" s="257"/>
      <c r="QTY822" s="257"/>
      <c r="QTZ822" s="257"/>
      <c r="QUA822" s="257"/>
      <c r="QUB822" s="257"/>
      <c r="QUC822" s="257"/>
      <c r="QUD822" s="257"/>
      <c r="QUE822" s="257"/>
      <c r="QUF822" s="257"/>
      <c r="QUG822" s="257"/>
      <c r="QUH822" s="257"/>
      <c r="QUI822" s="257"/>
      <c r="QUJ822" s="257"/>
      <c r="QUK822" s="257"/>
      <c r="QUL822" s="257"/>
      <c r="QUM822" s="257"/>
      <c r="QUN822" s="257"/>
      <c r="QUO822" s="257"/>
      <c r="QUP822" s="257"/>
      <c r="QUQ822" s="257"/>
      <c r="QUR822" s="257"/>
      <c r="QUS822" s="257"/>
      <c r="QUT822" s="257"/>
      <c r="QUU822" s="257"/>
      <c r="QUV822" s="257"/>
      <c r="QUW822" s="257"/>
      <c r="QUX822" s="257"/>
      <c r="QUY822" s="257"/>
      <c r="QUZ822" s="257"/>
      <c r="QVA822" s="257"/>
      <c r="QVB822" s="257"/>
      <c r="QVC822" s="257"/>
      <c r="QVD822" s="257"/>
      <c r="QVE822" s="257"/>
      <c r="QVF822" s="257"/>
      <c r="QVG822" s="257"/>
      <c r="QVH822" s="257"/>
      <c r="QVI822" s="257"/>
      <c r="QVJ822" s="257"/>
      <c r="QVK822" s="257"/>
      <c r="QVL822" s="257"/>
      <c r="QVM822" s="257"/>
      <c r="QVN822" s="257"/>
      <c r="QVO822" s="257"/>
      <c r="QVP822" s="257"/>
      <c r="QVQ822" s="257"/>
      <c r="QVR822" s="257"/>
      <c r="QVS822" s="257"/>
      <c r="QVT822" s="257"/>
      <c r="QVU822" s="257"/>
      <c r="QVV822" s="257"/>
      <c r="QVW822" s="257"/>
      <c r="QVX822" s="257"/>
      <c r="QVY822" s="257"/>
      <c r="QVZ822" s="257"/>
      <c r="QWA822" s="257"/>
      <c r="QWB822" s="257"/>
      <c r="QWC822" s="257"/>
      <c r="QWD822" s="257"/>
      <c r="QWE822" s="257"/>
      <c r="QWF822" s="257"/>
      <c r="QWG822" s="257"/>
      <c r="QWH822" s="257"/>
      <c r="QWI822" s="257"/>
      <c r="QWJ822" s="257"/>
      <c r="QWK822" s="257"/>
      <c r="QWL822" s="257"/>
      <c r="QWM822" s="257"/>
      <c r="QWN822" s="257"/>
      <c r="QWO822" s="257"/>
      <c r="QWP822" s="257"/>
      <c r="QWQ822" s="257"/>
      <c r="QWR822" s="257"/>
      <c r="QWS822" s="257"/>
      <c r="QWT822" s="257"/>
      <c r="QWU822" s="257"/>
      <c r="QWV822" s="257"/>
      <c r="QWW822" s="257"/>
      <c r="QWX822" s="257"/>
      <c r="QWY822" s="257"/>
      <c r="QWZ822" s="257"/>
      <c r="QXA822" s="257"/>
      <c r="QXB822" s="257"/>
      <c r="QXC822" s="257"/>
      <c r="QXD822" s="257"/>
      <c r="QXE822" s="257"/>
      <c r="QXF822" s="257"/>
      <c r="QXG822" s="257"/>
      <c r="QXH822" s="257"/>
      <c r="QXI822" s="257"/>
      <c r="QXJ822" s="257"/>
      <c r="QXK822" s="257"/>
      <c r="QXL822" s="257"/>
      <c r="QXM822" s="257"/>
      <c r="QXN822" s="257"/>
      <c r="QXO822" s="257"/>
      <c r="QXP822" s="257"/>
      <c r="QXQ822" s="257"/>
      <c r="QXR822" s="257"/>
      <c r="QXS822" s="257"/>
      <c r="QXT822" s="257"/>
      <c r="QXU822" s="257"/>
      <c r="QXV822" s="257"/>
      <c r="QXW822" s="257"/>
      <c r="QXX822" s="257"/>
      <c r="QXY822" s="257"/>
      <c r="QXZ822" s="257"/>
      <c r="QYA822" s="257"/>
      <c r="QYB822" s="257"/>
      <c r="QYC822" s="257"/>
      <c r="QYD822" s="257"/>
      <c r="QYE822" s="257"/>
      <c r="QYF822" s="257"/>
      <c r="QYG822" s="257"/>
      <c r="QYH822" s="257"/>
      <c r="QYI822" s="257"/>
      <c r="QYJ822" s="257"/>
      <c r="QYK822" s="257"/>
      <c r="QYL822" s="257"/>
      <c r="QYM822" s="257"/>
      <c r="QYN822" s="257"/>
      <c r="QYO822" s="257"/>
      <c r="QYP822" s="257"/>
      <c r="QYQ822" s="257"/>
      <c r="QYR822" s="257"/>
      <c r="QYS822" s="257"/>
      <c r="QYT822" s="257"/>
      <c r="QYU822" s="257"/>
      <c r="QYV822" s="257"/>
      <c r="QYW822" s="257"/>
      <c r="QYX822" s="257"/>
      <c r="QYY822" s="257"/>
      <c r="QYZ822" s="257"/>
      <c r="QZA822" s="257"/>
      <c r="QZB822" s="257"/>
      <c r="QZC822" s="257"/>
      <c r="QZD822" s="257"/>
      <c r="QZE822" s="257"/>
      <c r="QZF822" s="257"/>
      <c r="QZG822" s="257"/>
      <c r="QZH822" s="257"/>
      <c r="QZI822" s="257"/>
      <c r="QZJ822" s="257"/>
      <c r="QZK822" s="257"/>
      <c r="QZL822" s="257"/>
      <c r="QZM822" s="257"/>
      <c r="QZN822" s="257"/>
      <c r="QZO822" s="257"/>
      <c r="QZP822" s="257"/>
      <c r="QZQ822" s="257"/>
      <c r="QZR822" s="257"/>
      <c r="QZS822" s="257"/>
      <c r="QZT822" s="257"/>
      <c r="QZU822" s="257"/>
      <c r="QZV822" s="257"/>
      <c r="QZW822" s="257"/>
      <c r="QZX822" s="257"/>
      <c r="QZY822" s="257"/>
      <c r="QZZ822" s="257"/>
      <c r="RAA822" s="257"/>
      <c r="RAB822" s="257"/>
      <c r="RAC822" s="257"/>
      <c r="RAD822" s="257"/>
      <c r="RAE822" s="257"/>
      <c r="RAF822" s="257"/>
      <c r="RAG822" s="257"/>
      <c r="RAH822" s="257"/>
      <c r="RAI822" s="257"/>
      <c r="RAJ822" s="257"/>
      <c r="RAK822" s="257"/>
      <c r="RAL822" s="257"/>
      <c r="RAM822" s="257"/>
      <c r="RAN822" s="257"/>
      <c r="RAO822" s="257"/>
      <c r="RAP822" s="257"/>
      <c r="RAQ822" s="257"/>
      <c r="RAR822" s="257"/>
      <c r="RAS822" s="257"/>
      <c r="RAT822" s="257"/>
      <c r="RAU822" s="257"/>
      <c r="RAV822" s="257"/>
      <c r="RAW822" s="257"/>
      <c r="RAX822" s="257"/>
      <c r="RAY822" s="257"/>
      <c r="RAZ822" s="257"/>
      <c r="RBA822" s="257"/>
      <c r="RBB822" s="257"/>
      <c r="RBC822" s="257"/>
      <c r="RBD822" s="257"/>
      <c r="RBE822" s="257"/>
      <c r="RBF822" s="257"/>
      <c r="RBG822" s="257"/>
      <c r="RBH822" s="257"/>
      <c r="RBI822" s="257"/>
      <c r="RBJ822" s="257"/>
      <c r="RBK822" s="257"/>
      <c r="RBL822" s="257"/>
      <c r="RBM822" s="257"/>
      <c r="RBN822" s="257"/>
      <c r="RBO822" s="257"/>
      <c r="RBP822" s="257"/>
      <c r="RBQ822" s="257"/>
      <c r="RBR822" s="257"/>
      <c r="RBS822" s="257"/>
      <c r="RBT822" s="257"/>
      <c r="RBU822" s="257"/>
      <c r="RBV822" s="257"/>
      <c r="RBW822" s="257"/>
      <c r="RBX822" s="257"/>
      <c r="RBY822" s="257"/>
      <c r="RBZ822" s="257"/>
      <c r="RCA822" s="257"/>
      <c r="RCB822" s="257"/>
      <c r="RCC822" s="257"/>
      <c r="RCD822" s="257"/>
      <c r="RCE822" s="257"/>
      <c r="RCF822" s="257"/>
      <c r="RCG822" s="257"/>
      <c r="RCH822" s="257"/>
      <c r="RCI822" s="257"/>
      <c r="RCJ822" s="257"/>
      <c r="RCK822" s="257"/>
      <c r="RCL822" s="257"/>
      <c r="RCM822" s="257"/>
      <c r="RCN822" s="257"/>
      <c r="RCO822" s="257"/>
      <c r="RCP822" s="257"/>
      <c r="RCQ822" s="257"/>
      <c r="RCR822" s="257"/>
      <c r="RCS822" s="257"/>
      <c r="RCT822" s="257"/>
      <c r="RCU822" s="257"/>
      <c r="RCV822" s="257"/>
      <c r="RCW822" s="257"/>
      <c r="RCX822" s="257"/>
      <c r="RCY822" s="257"/>
      <c r="RCZ822" s="257"/>
      <c r="RDA822" s="257"/>
      <c r="RDB822" s="257"/>
      <c r="RDC822" s="257"/>
      <c r="RDD822" s="257"/>
      <c r="RDE822" s="257"/>
      <c r="RDF822" s="257"/>
      <c r="RDG822" s="257"/>
      <c r="RDH822" s="257"/>
      <c r="RDI822" s="257"/>
      <c r="RDJ822" s="257"/>
      <c r="RDK822" s="257"/>
      <c r="RDL822" s="257"/>
      <c r="RDM822" s="257"/>
      <c r="RDN822" s="257"/>
      <c r="RDO822" s="257"/>
      <c r="RDP822" s="257"/>
      <c r="RDQ822" s="257"/>
      <c r="RDR822" s="257"/>
      <c r="RDS822" s="257"/>
      <c r="RDT822" s="257"/>
      <c r="RDU822" s="257"/>
      <c r="RDV822" s="257"/>
      <c r="RDW822" s="257"/>
      <c r="RDX822" s="257"/>
      <c r="RDY822" s="257"/>
      <c r="RDZ822" s="257"/>
      <c r="REA822" s="257"/>
      <c r="REB822" s="257"/>
      <c r="REC822" s="257"/>
      <c r="RED822" s="257"/>
      <c r="REE822" s="257"/>
      <c r="REF822" s="257"/>
      <c r="REG822" s="257"/>
      <c r="REH822" s="257"/>
      <c r="REI822" s="257"/>
      <c r="REJ822" s="257"/>
      <c r="REK822" s="257"/>
      <c r="REL822" s="257"/>
      <c r="REM822" s="257"/>
      <c r="REN822" s="257"/>
      <c r="REO822" s="257"/>
      <c r="REP822" s="257"/>
      <c r="REQ822" s="257"/>
      <c r="RER822" s="257"/>
      <c r="RES822" s="257"/>
      <c r="RET822" s="257"/>
      <c r="REU822" s="257"/>
      <c r="REV822" s="257"/>
      <c r="REW822" s="257"/>
      <c r="REX822" s="257"/>
      <c r="REY822" s="257"/>
      <c r="REZ822" s="257"/>
      <c r="RFA822" s="257"/>
      <c r="RFB822" s="257"/>
      <c r="RFC822" s="257"/>
      <c r="RFD822" s="257"/>
      <c r="RFE822" s="257"/>
      <c r="RFF822" s="257"/>
      <c r="RFG822" s="257"/>
      <c r="RFH822" s="257"/>
      <c r="RFI822" s="257"/>
      <c r="RFJ822" s="257"/>
      <c r="RFK822" s="257"/>
      <c r="RFL822" s="257"/>
      <c r="RFM822" s="257"/>
      <c r="RFN822" s="257"/>
      <c r="RFO822" s="257"/>
      <c r="RFP822" s="257"/>
      <c r="RFQ822" s="257"/>
      <c r="RFR822" s="257"/>
      <c r="RFS822" s="257"/>
      <c r="RFT822" s="257"/>
      <c r="RFU822" s="257"/>
      <c r="RFV822" s="257"/>
      <c r="RFW822" s="257"/>
      <c r="RFX822" s="257"/>
      <c r="RFY822" s="257"/>
      <c r="RFZ822" s="257"/>
      <c r="RGA822" s="257"/>
      <c r="RGB822" s="257"/>
      <c r="RGC822" s="257"/>
      <c r="RGD822" s="257"/>
      <c r="RGE822" s="257"/>
      <c r="RGF822" s="257"/>
      <c r="RGG822" s="257"/>
      <c r="RGH822" s="257"/>
      <c r="RGI822" s="257"/>
      <c r="RGJ822" s="257"/>
      <c r="RGK822" s="257"/>
      <c r="RGL822" s="257"/>
      <c r="RGM822" s="257"/>
      <c r="RGN822" s="257"/>
      <c r="RGO822" s="257"/>
      <c r="RGP822" s="257"/>
      <c r="RGQ822" s="257"/>
      <c r="RGR822" s="257"/>
      <c r="RGS822" s="257"/>
      <c r="RGT822" s="257"/>
      <c r="RGU822" s="257"/>
      <c r="RGV822" s="257"/>
      <c r="RGW822" s="257"/>
      <c r="RGX822" s="257"/>
      <c r="RGY822" s="257"/>
      <c r="RGZ822" s="257"/>
      <c r="RHA822" s="257"/>
      <c r="RHB822" s="257"/>
      <c r="RHC822" s="257"/>
      <c r="RHD822" s="257"/>
      <c r="RHE822" s="257"/>
      <c r="RHF822" s="257"/>
      <c r="RHG822" s="257"/>
      <c r="RHH822" s="257"/>
      <c r="RHI822" s="257"/>
      <c r="RHJ822" s="257"/>
      <c r="RHK822" s="257"/>
      <c r="RHL822" s="257"/>
      <c r="RHM822" s="257"/>
      <c r="RHN822" s="257"/>
      <c r="RHO822" s="257"/>
      <c r="RHP822" s="257"/>
      <c r="RHQ822" s="257"/>
      <c r="RHR822" s="257"/>
      <c r="RHS822" s="257"/>
      <c r="RHT822" s="257"/>
      <c r="RHU822" s="257"/>
      <c r="RHV822" s="257"/>
      <c r="RHW822" s="257"/>
      <c r="RHX822" s="257"/>
      <c r="RHY822" s="257"/>
      <c r="RHZ822" s="257"/>
      <c r="RIA822" s="257"/>
      <c r="RIB822" s="257"/>
      <c r="RIC822" s="257"/>
      <c r="RID822" s="257"/>
      <c r="RIE822" s="257"/>
      <c r="RIF822" s="257"/>
      <c r="RIG822" s="257"/>
      <c r="RIH822" s="257"/>
      <c r="RII822" s="257"/>
      <c r="RIJ822" s="257"/>
      <c r="RIK822" s="257"/>
      <c r="RIL822" s="257"/>
      <c r="RIM822" s="257"/>
      <c r="RIN822" s="257"/>
      <c r="RIO822" s="257"/>
      <c r="RIP822" s="257"/>
      <c r="RIQ822" s="257"/>
      <c r="RIR822" s="257"/>
      <c r="RIS822" s="257"/>
      <c r="RIT822" s="257"/>
      <c r="RIU822" s="257"/>
      <c r="RIV822" s="257"/>
      <c r="RIW822" s="257"/>
      <c r="RIX822" s="257"/>
      <c r="RIY822" s="257"/>
      <c r="RIZ822" s="257"/>
      <c r="RJA822" s="257"/>
      <c r="RJB822" s="257"/>
      <c r="RJC822" s="257"/>
      <c r="RJD822" s="257"/>
      <c r="RJE822" s="257"/>
      <c r="RJF822" s="257"/>
      <c r="RJG822" s="257"/>
      <c r="RJH822" s="257"/>
      <c r="RJI822" s="257"/>
      <c r="RJJ822" s="257"/>
      <c r="RJK822" s="257"/>
      <c r="RJL822" s="257"/>
      <c r="RJM822" s="257"/>
      <c r="RJN822" s="257"/>
      <c r="RJO822" s="257"/>
      <c r="RJP822" s="257"/>
      <c r="RJQ822" s="257"/>
      <c r="RJR822" s="257"/>
      <c r="RJS822" s="257"/>
      <c r="RJT822" s="257"/>
      <c r="RJU822" s="257"/>
      <c r="RJV822" s="257"/>
      <c r="RJW822" s="257"/>
      <c r="RJX822" s="257"/>
      <c r="RJY822" s="257"/>
      <c r="RJZ822" s="257"/>
      <c r="RKA822" s="257"/>
      <c r="RKB822" s="257"/>
      <c r="RKC822" s="257"/>
      <c r="RKD822" s="257"/>
      <c r="RKE822" s="257"/>
      <c r="RKF822" s="257"/>
      <c r="RKG822" s="257"/>
      <c r="RKH822" s="257"/>
      <c r="RKI822" s="257"/>
      <c r="RKJ822" s="257"/>
      <c r="RKK822" s="257"/>
      <c r="RKL822" s="257"/>
      <c r="RKM822" s="257"/>
      <c r="RKN822" s="257"/>
      <c r="RKO822" s="257"/>
      <c r="RKP822" s="257"/>
      <c r="RKQ822" s="257"/>
      <c r="RKR822" s="257"/>
      <c r="RKS822" s="257"/>
      <c r="RKT822" s="257"/>
      <c r="RKU822" s="257"/>
      <c r="RKV822" s="257"/>
      <c r="RKW822" s="257"/>
      <c r="RKX822" s="257"/>
      <c r="RKY822" s="257"/>
      <c r="RKZ822" s="257"/>
      <c r="RLA822" s="257"/>
      <c r="RLB822" s="257"/>
      <c r="RLC822" s="257"/>
      <c r="RLD822" s="257"/>
      <c r="RLE822" s="257"/>
      <c r="RLF822" s="257"/>
      <c r="RLG822" s="257"/>
      <c r="RLH822" s="257"/>
      <c r="RLI822" s="257"/>
      <c r="RLJ822" s="257"/>
      <c r="RLK822" s="257"/>
      <c r="RLL822" s="257"/>
      <c r="RLM822" s="257"/>
      <c r="RLN822" s="257"/>
      <c r="RLO822" s="257"/>
      <c r="RLP822" s="257"/>
      <c r="RLQ822" s="257"/>
      <c r="RLR822" s="257"/>
      <c r="RLS822" s="257"/>
      <c r="RLT822" s="257"/>
      <c r="RLU822" s="257"/>
      <c r="RLV822" s="257"/>
      <c r="RLW822" s="257"/>
      <c r="RLX822" s="257"/>
      <c r="RLY822" s="257"/>
      <c r="RLZ822" s="257"/>
      <c r="RMA822" s="257"/>
      <c r="RMB822" s="257"/>
      <c r="RMC822" s="257"/>
      <c r="RMD822" s="257"/>
      <c r="RME822" s="257"/>
      <c r="RMF822" s="257"/>
      <c r="RMG822" s="257"/>
      <c r="RMH822" s="257"/>
      <c r="RMI822" s="257"/>
      <c r="RMJ822" s="257"/>
      <c r="RMK822" s="257"/>
      <c r="RML822" s="257"/>
      <c r="RMM822" s="257"/>
      <c r="RMN822" s="257"/>
      <c r="RMO822" s="257"/>
      <c r="RMP822" s="257"/>
      <c r="RMQ822" s="257"/>
      <c r="RMR822" s="257"/>
      <c r="RMS822" s="257"/>
      <c r="RMT822" s="257"/>
      <c r="RMU822" s="257"/>
      <c r="RMV822" s="257"/>
      <c r="RMW822" s="257"/>
      <c r="RMX822" s="257"/>
      <c r="RMY822" s="257"/>
      <c r="RMZ822" s="257"/>
      <c r="RNA822" s="257"/>
      <c r="RNB822" s="257"/>
      <c r="RNC822" s="257"/>
      <c r="RND822" s="257"/>
      <c r="RNE822" s="257"/>
      <c r="RNF822" s="257"/>
      <c r="RNG822" s="257"/>
      <c r="RNH822" s="257"/>
      <c r="RNI822" s="257"/>
      <c r="RNJ822" s="257"/>
      <c r="RNK822" s="257"/>
      <c r="RNL822" s="257"/>
      <c r="RNM822" s="257"/>
      <c r="RNN822" s="257"/>
      <c r="RNO822" s="257"/>
      <c r="RNP822" s="257"/>
      <c r="RNQ822" s="257"/>
      <c r="RNR822" s="257"/>
      <c r="RNS822" s="257"/>
      <c r="RNT822" s="257"/>
      <c r="RNU822" s="257"/>
      <c r="RNV822" s="257"/>
      <c r="RNW822" s="257"/>
      <c r="RNX822" s="257"/>
      <c r="RNY822" s="257"/>
      <c r="RNZ822" s="257"/>
      <c r="ROA822" s="257"/>
      <c r="ROB822" s="257"/>
      <c r="ROC822" s="257"/>
      <c r="ROD822" s="257"/>
      <c r="ROE822" s="257"/>
      <c r="ROF822" s="257"/>
      <c r="ROG822" s="257"/>
      <c r="ROH822" s="257"/>
      <c r="ROI822" s="257"/>
      <c r="ROJ822" s="257"/>
      <c r="ROK822" s="257"/>
      <c r="ROL822" s="257"/>
      <c r="ROM822" s="257"/>
      <c r="RON822" s="257"/>
      <c r="ROO822" s="257"/>
      <c r="ROP822" s="257"/>
      <c r="ROQ822" s="257"/>
      <c r="ROR822" s="257"/>
      <c r="ROS822" s="257"/>
      <c r="ROT822" s="257"/>
      <c r="ROU822" s="257"/>
      <c r="ROV822" s="257"/>
      <c r="ROW822" s="257"/>
      <c r="ROX822" s="257"/>
      <c r="ROY822" s="257"/>
      <c r="ROZ822" s="257"/>
      <c r="RPA822" s="257"/>
      <c r="RPB822" s="257"/>
      <c r="RPC822" s="257"/>
      <c r="RPD822" s="257"/>
      <c r="RPE822" s="257"/>
      <c r="RPF822" s="257"/>
      <c r="RPG822" s="257"/>
      <c r="RPH822" s="257"/>
      <c r="RPI822" s="257"/>
      <c r="RPJ822" s="257"/>
      <c r="RPK822" s="257"/>
      <c r="RPL822" s="257"/>
      <c r="RPM822" s="257"/>
      <c r="RPN822" s="257"/>
      <c r="RPO822" s="257"/>
      <c r="RPP822" s="257"/>
      <c r="RPQ822" s="257"/>
      <c r="RPR822" s="257"/>
      <c r="RPS822" s="257"/>
      <c r="RPT822" s="257"/>
      <c r="RPU822" s="257"/>
      <c r="RPV822" s="257"/>
      <c r="RPW822" s="257"/>
      <c r="RPX822" s="257"/>
      <c r="RPY822" s="257"/>
      <c r="RPZ822" s="257"/>
      <c r="RQA822" s="257"/>
      <c r="RQB822" s="257"/>
      <c r="RQC822" s="257"/>
      <c r="RQD822" s="257"/>
      <c r="RQE822" s="257"/>
      <c r="RQF822" s="257"/>
      <c r="RQG822" s="257"/>
      <c r="RQH822" s="257"/>
      <c r="RQI822" s="257"/>
      <c r="RQJ822" s="257"/>
      <c r="RQK822" s="257"/>
      <c r="RQL822" s="257"/>
      <c r="RQM822" s="257"/>
      <c r="RQN822" s="257"/>
      <c r="RQO822" s="257"/>
      <c r="RQP822" s="257"/>
      <c r="RQQ822" s="257"/>
      <c r="RQR822" s="257"/>
      <c r="RQS822" s="257"/>
      <c r="RQT822" s="257"/>
      <c r="RQU822" s="257"/>
      <c r="RQV822" s="257"/>
      <c r="RQW822" s="257"/>
      <c r="RQX822" s="257"/>
      <c r="RQY822" s="257"/>
      <c r="RQZ822" s="257"/>
      <c r="RRA822" s="257"/>
      <c r="RRB822" s="257"/>
      <c r="RRC822" s="257"/>
      <c r="RRD822" s="257"/>
      <c r="RRE822" s="257"/>
      <c r="RRF822" s="257"/>
      <c r="RRG822" s="257"/>
      <c r="RRH822" s="257"/>
      <c r="RRI822" s="257"/>
      <c r="RRJ822" s="257"/>
      <c r="RRK822" s="257"/>
      <c r="RRL822" s="257"/>
      <c r="RRM822" s="257"/>
      <c r="RRN822" s="257"/>
      <c r="RRO822" s="257"/>
      <c r="RRP822" s="257"/>
      <c r="RRQ822" s="257"/>
      <c r="RRR822" s="257"/>
      <c r="RRS822" s="257"/>
      <c r="RRT822" s="257"/>
      <c r="RRU822" s="257"/>
      <c r="RRV822" s="257"/>
      <c r="RRW822" s="257"/>
      <c r="RRX822" s="257"/>
      <c r="RRY822" s="257"/>
      <c r="RRZ822" s="257"/>
      <c r="RSA822" s="257"/>
      <c r="RSB822" s="257"/>
      <c r="RSC822" s="257"/>
      <c r="RSD822" s="257"/>
      <c r="RSE822" s="257"/>
      <c r="RSF822" s="257"/>
      <c r="RSG822" s="257"/>
      <c r="RSH822" s="257"/>
      <c r="RSI822" s="257"/>
      <c r="RSJ822" s="257"/>
      <c r="RSK822" s="257"/>
      <c r="RSL822" s="257"/>
      <c r="RSM822" s="257"/>
      <c r="RSN822" s="257"/>
      <c r="RSO822" s="257"/>
      <c r="RSP822" s="257"/>
      <c r="RSQ822" s="257"/>
      <c r="RSR822" s="257"/>
      <c r="RSS822" s="257"/>
      <c r="RST822" s="257"/>
      <c r="RSU822" s="257"/>
      <c r="RSV822" s="257"/>
      <c r="RSW822" s="257"/>
      <c r="RSX822" s="257"/>
      <c r="RSY822" s="257"/>
      <c r="RSZ822" s="257"/>
      <c r="RTA822" s="257"/>
      <c r="RTB822" s="257"/>
      <c r="RTC822" s="257"/>
      <c r="RTD822" s="257"/>
      <c r="RTE822" s="257"/>
      <c r="RTF822" s="257"/>
      <c r="RTG822" s="257"/>
      <c r="RTH822" s="257"/>
      <c r="RTI822" s="257"/>
      <c r="RTJ822" s="257"/>
      <c r="RTK822" s="257"/>
      <c r="RTL822" s="257"/>
      <c r="RTM822" s="257"/>
      <c r="RTN822" s="257"/>
      <c r="RTO822" s="257"/>
      <c r="RTP822" s="257"/>
      <c r="RTQ822" s="257"/>
      <c r="RTR822" s="257"/>
      <c r="RTS822" s="257"/>
      <c r="RTT822" s="257"/>
      <c r="RTU822" s="257"/>
      <c r="RTV822" s="257"/>
      <c r="RTW822" s="257"/>
      <c r="RTX822" s="257"/>
      <c r="RTY822" s="257"/>
      <c r="RTZ822" s="257"/>
      <c r="RUA822" s="257"/>
      <c r="RUB822" s="257"/>
      <c r="RUC822" s="257"/>
      <c r="RUD822" s="257"/>
      <c r="RUE822" s="257"/>
      <c r="RUF822" s="257"/>
      <c r="RUG822" s="257"/>
      <c r="RUH822" s="257"/>
      <c r="RUI822" s="257"/>
      <c r="RUJ822" s="257"/>
      <c r="RUK822" s="257"/>
      <c r="RUL822" s="257"/>
      <c r="RUM822" s="257"/>
      <c r="RUN822" s="257"/>
      <c r="RUO822" s="257"/>
      <c r="RUP822" s="257"/>
      <c r="RUQ822" s="257"/>
      <c r="RUR822" s="257"/>
      <c r="RUS822" s="257"/>
      <c r="RUT822" s="257"/>
      <c r="RUU822" s="257"/>
      <c r="RUV822" s="257"/>
      <c r="RUW822" s="257"/>
      <c r="RUX822" s="257"/>
      <c r="RUY822" s="257"/>
      <c r="RUZ822" s="257"/>
      <c r="RVA822" s="257"/>
      <c r="RVB822" s="257"/>
      <c r="RVC822" s="257"/>
      <c r="RVD822" s="257"/>
      <c r="RVE822" s="257"/>
      <c r="RVF822" s="257"/>
      <c r="RVG822" s="257"/>
      <c r="RVH822" s="257"/>
      <c r="RVI822" s="257"/>
      <c r="RVJ822" s="257"/>
      <c r="RVK822" s="257"/>
      <c r="RVL822" s="257"/>
      <c r="RVM822" s="257"/>
      <c r="RVN822" s="257"/>
      <c r="RVO822" s="257"/>
      <c r="RVP822" s="257"/>
      <c r="RVQ822" s="257"/>
      <c r="RVR822" s="257"/>
      <c r="RVS822" s="257"/>
      <c r="RVT822" s="257"/>
      <c r="RVU822" s="257"/>
      <c r="RVV822" s="257"/>
      <c r="RVW822" s="257"/>
      <c r="RVX822" s="257"/>
      <c r="RVY822" s="257"/>
      <c r="RVZ822" s="257"/>
      <c r="RWA822" s="257"/>
      <c r="RWB822" s="257"/>
      <c r="RWC822" s="257"/>
      <c r="RWD822" s="257"/>
      <c r="RWE822" s="257"/>
      <c r="RWF822" s="257"/>
      <c r="RWG822" s="257"/>
      <c r="RWH822" s="257"/>
      <c r="RWI822" s="257"/>
      <c r="RWJ822" s="257"/>
      <c r="RWK822" s="257"/>
      <c r="RWL822" s="257"/>
      <c r="RWM822" s="257"/>
      <c r="RWN822" s="257"/>
      <c r="RWO822" s="257"/>
      <c r="RWP822" s="257"/>
      <c r="RWQ822" s="257"/>
      <c r="RWR822" s="257"/>
      <c r="RWS822" s="257"/>
      <c r="RWT822" s="257"/>
      <c r="RWU822" s="257"/>
      <c r="RWV822" s="257"/>
      <c r="RWW822" s="257"/>
      <c r="RWX822" s="257"/>
      <c r="RWY822" s="257"/>
      <c r="RWZ822" s="257"/>
      <c r="RXA822" s="257"/>
      <c r="RXB822" s="257"/>
      <c r="RXC822" s="257"/>
      <c r="RXD822" s="257"/>
      <c r="RXE822" s="257"/>
      <c r="RXF822" s="257"/>
      <c r="RXG822" s="257"/>
      <c r="RXH822" s="257"/>
      <c r="RXI822" s="257"/>
      <c r="RXJ822" s="257"/>
      <c r="RXK822" s="257"/>
      <c r="RXL822" s="257"/>
      <c r="RXM822" s="257"/>
      <c r="RXN822" s="257"/>
      <c r="RXO822" s="257"/>
      <c r="RXP822" s="257"/>
      <c r="RXQ822" s="257"/>
      <c r="RXR822" s="257"/>
      <c r="RXS822" s="257"/>
      <c r="RXT822" s="257"/>
      <c r="RXU822" s="257"/>
      <c r="RXV822" s="257"/>
      <c r="RXW822" s="257"/>
      <c r="RXX822" s="257"/>
      <c r="RXY822" s="257"/>
      <c r="RXZ822" s="257"/>
      <c r="RYA822" s="257"/>
      <c r="RYB822" s="257"/>
      <c r="RYC822" s="257"/>
      <c r="RYD822" s="257"/>
      <c r="RYE822" s="257"/>
      <c r="RYF822" s="257"/>
      <c r="RYG822" s="257"/>
      <c r="RYH822" s="257"/>
      <c r="RYI822" s="257"/>
      <c r="RYJ822" s="257"/>
      <c r="RYK822" s="257"/>
      <c r="RYL822" s="257"/>
      <c r="RYM822" s="257"/>
      <c r="RYN822" s="257"/>
      <c r="RYO822" s="257"/>
      <c r="RYP822" s="257"/>
      <c r="RYQ822" s="257"/>
      <c r="RYR822" s="257"/>
      <c r="RYS822" s="257"/>
      <c r="RYT822" s="257"/>
      <c r="RYU822" s="257"/>
      <c r="RYV822" s="257"/>
      <c r="RYW822" s="257"/>
      <c r="RYX822" s="257"/>
      <c r="RYY822" s="257"/>
      <c r="RYZ822" s="257"/>
      <c r="RZA822" s="257"/>
      <c r="RZB822" s="257"/>
      <c r="RZC822" s="257"/>
      <c r="RZD822" s="257"/>
      <c r="RZE822" s="257"/>
      <c r="RZF822" s="257"/>
      <c r="RZG822" s="257"/>
      <c r="RZH822" s="257"/>
      <c r="RZI822" s="257"/>
      <c r="RZJ822" s="257"/>
      <c r="RZK822" s="257"/>
      <c r="RZL822" s="257"/>
      <c r="RZM822" s="257"/>
      <c r="RZN822" s="257"/>
      <c r="RZO822" s="257"/>
      <c r="RZP822" s="257"/>
      <c r="RZQ822" s="257"/>
      <c r="RZR822" s="257"/>
      <c r="RZS822" s="257"/>
      <c r="RZT822" s="257"/>
      <c r="RZU822" s="257"/>
      <c r="RZV822" s="257"/>
      <c r="RZW822" s="257"/>
      <c r="RZX822" s="257"/>
      <c r="RZY822" s="257"/>
      <c r="RZZ822" s="257"/>
      <c r="SAA822" s="257"/>
      <c r="SAB822" s="257"/>
      <c r="SAC822" s="257"/>
      <c r="SAD822" s="257"/>
      <c r="SAE822" s="257"/>
      <c r="SAF822" s="257"/>
      <c r="SAG822" s="257"/>
      <c r="SAH822" s="257"/>
      <c r="SAI822" s="257"/>
      <c r="SAJ822" s="257"/>
      <c r="SAK822" s="257"/>
      <c r="SAL822" s="257"/>
      <c r="SAM822" s="257"/>
      <c r="SAN822" s="257"/>
      <c r="SAO822" s="257"/>
      <c r="SAP822" s="257"/>
      <c r="SAQ822" s="257"/>
      <c r="SAR822" s="257"/>
      <c r="SAS822" s="257"/>
      <c r="SAT822" s="257"/>
      <c r="SAU822" s="257"/>
      <c r="SAV822" s="257"/>
      <c r="SAW822" s="257"/>
      <c r="SAX822" s="257"/>
      <c r="SAY822" s="257"/>
      <c r="SAZ822" s="257"/>
      <c r="SBA822" s="257"/>
      <c r="SBB822" s="257"/>
      <c r="SBC822" s="257"/>
      <c r="SBD822" s="257"/>
      <c r="SBE822" s="257"/>
      <c r="SBF822" s="257"/>
      <c r="SBG822" s="257"/>
      <c r="SBH822" s="257"/>
      <c r="SBI822" s="257"/>
      <c r="SBJ822" s="257"/>
      <c r="SBK822" s="257"/>
      <c r="SBL822" s="257"/>
      <c r="SBM822" s="257"/>
      <c r="SBN822" s="257"/>
      <c r="SBO822" s="257"/>
      <c r="SBP822" s="257"/>
      <c r="SBQ822" s="257"/>
      <c r="SBR822" s="257"/>
      <c r="SBS822" s="257"/>
      <c r="SBT822" s="257"/>
      <c r="SBU822" s="257"/>
      <c r="SBV822" s="257"/>
      <c r="SBW822" s="257"/>
      <c r="SBX822" s="257"/>
      <c r="SBY822" s="257"/>
      <c r="SBZ822" s="257"/>
      <c r="SCA822" s="257"/>
      <c r="SCB822" s="257"/>
      <c r="SCC822" s="257"/>
      <c r="SCD822" s="257"/>
      <c r="SCE822" s="257"/>
      <c r="SCF822" s="257"/>
      <c r="SCG822" s="257"/>
      <c r="SCH822" s="257"/>
      <c r="SCI822" s="257"/>
      <c r="SCJ822" s="257"/>
      <c r="SCK822" s="257"/>
      <c r="SCL822" s="257"/>
      <c r="SCM822" s="257"/>
      <c r="SCN822" s="257"/>
      <c r="SCO822" s="257"/>
      <c r="SCP822" s="257"/>
      <c r="SCQ822" s="257"/>
      <c r="SCR822" s="257"/>
      <c r="SCS822" s="257"/>
      <c r="SCT822" s="257"/>
      <c r="SCU822" s="257"/>
      <c r="SCV822" s="257"/>
      <c r="SCW822" s="257"/>
      <c r="SCX822" s="257"/>
      <c r="SCY822" s="257"/>
      <c r="SCZ822" s="257"/>
      <c r="SDA822" s="257"/>
      <c r="SDB822" s="257"/>
      <c r="SDC822" s="257"/>
      <c r="SDD822" s="257"/>
      <c r="SDE822" s="257"/>
      <c r="SDF822" s="257"/>
      <c r="SDG822" s="257"/>
      <c r="SDH822" s="257"/>
      <c r="SDI822" s="257"/>
      <c r="SDJ822" s="257"/>
      <c r="SDK822" s="257"/>
      <c r="SDL822" s="257"/>
      <c r="SDM822" s="257"/>
      <c r="SDN822" s="257"/>
      <c r="SDO822" s="257"/>
      <c r="SDP822" s="257"/>
      <c r="SDQ822" s="257"/>
      <c r="SDR822" s="257"/>
      <c r="SDS822" s="257"/>
      <c r="SDT822" s="257"/>
      <c r="SDU822" s="257"/>
      <c r="SDV822" s="257"/>
      <c r="SDW822" s="257"/>
      <c r="SDX822" s="257"/>
      <c r="SDY822" s="257"/>
      <c r="SDZ822" s="257"/>
      <c r="SEA822" s="257"/>
      <c r="SEB822" s="257"/>
      <c r="SEC822" s="257"/>
      <c r="SED822" s="257"/>
      <c r="SEE822" s="257"/>
      <c r="SEF822" s="257"/>
      <c r="SEG822" s="257"/>
      <c r="SEH822" s="257"/>
      <c r="SEI822" s="257"/>
      <c r="SEJ822" s="257"/>
      <c r="SEK822" s="257"/>
      <c r="SEL822" s="257"/>
      <c r="SEM822" s="257"/>
      <c r="SEN822" s="257"/>
      <c r="SEO822" s="257"/>
      <c r="SEP822" s="257"/>
      <c r="SEQ822" s="257"/>
      <c r="SER822" s="257"/>
      <c r="SES822" s="257"/>
      <c r="SET822" s="257"/>
      <c r="SEU822" s="257"/>
      <c r="SEV822" s="257"/>
      <c r="SEW822" s="257"/>
      <c r="SEX822" s="257"/>
      <c r="SEY822" s="257"/>
      <c r="SEZ822" s="257"/>
      <c r="SFA822" s="257"/>
      <c r="SFB822" s="257"/>
      <c r="SFC822" s="257"/>
      <c r="SFD822" s="257"/>
      <c r="SFE822" s="257"/>
      <c r="SFF822" s="257"/>
      <c r="SFG822" s="257"/>
      <c r="SFH822" s="257"/>
      <c r="SFI822" s="257"/>
      <c r="SFJ822" s="257"/>
      <c r="SFK822" s="257"/>
      <c r="SFL822" s="257"/>
      <c r="SFM822" s="257"/>
      <c r="SFN822" s="257"/>
      <c r="SFO822" s="257"/>
      <c r="SFP822" s="257"/>
      <c r="SFQ822" s="257"/>
      <c r="SFR822" s="257"/>
      <c r="SFS822" s="257"/>
      <c r="SFT822" s="257"/>
      <c r="SFU822" s="257"/>
      <c r="SFV822" s="257"/>
      <c r="SFW822" s="257"/>
      <c r="SFX822" s="257"/>
      <c r="SFY822" s="257"/>
      <c r="SFZ822" s="257"/>
      <c r="SGA822" s="257"/>
      <c r="SGB822" s="257"/>
      <c r="SGC822" s="257"/>
      <c r="SGD822" s="257"/>
      <c r="SGE822" s="257"/>
      <c r="SGF822" s="257"/>
      <c r="SGG822" s="257"/>
      <c r="SGH822" s="257"/>
      <c r="SGI822" s="257"/>
      <c r="SGJ822" s="257"/>
      <c r="SGK822" s="257"/>
      <c r="SGL822" s="257"/>
      <c r="SGM822" s="257"/>
      <c r="SGN822" s="257"/>
      <c r="SGO822" s="257"/>
      <c r="SGP822" s="257"/>
      <c r="SGQ822" s="257"/>
      <c r="SGR822" s="257"/>
      <c r="SGS822" s="257"/>
      <c r="SGT822" s="257"/>
      <c r="SGU822" s="257"/>
      <c r="SGV822" s="257"/>
      <c r="SGW822" s="257"/>
      <c r="SGX822" s="257"/>
      <c r="SGY822" s="257"/>
      <c r="SGZ822" s="257"/>
      <c r="SHA822" s="257"/>
      <c r="SHB822" s="257"/>
      <c r="SHC822" s="257"/>
      <c r="SHD822" s="257"/>
      <c r="SHE822" s="257"/>
      <c r="SHF822" s="257"/>
      <c r="SHG822" s="257"/>
      <c r="SHH822" s="257"/>
      <c r="SHI822" s="257"/>
      <c r="SHJ822" s="257"/>
      <c r="SHK822" s="257"/>
      <c r="SHL822" s="257"/>
      <c r="SHM822" s="257"/>
      <c r="SHN822" s="257"/>
      <c r="SHO822" s="257"/>
      <c r="SHP822" s="257"/>
      <c r="SHQ822" s="257"/>
      <c r="SHR822" s="257"/>
      <c r="SHS822" s="257"/>
      <c r="SHT822" s="257"/>
      <c r="SHU822" s="257"/>
      <c r="SHV822" s="257"/>
      <c r="SHW822" s="257"/>
      <c r="SHX822" s="257"/>
      <c r="SHY822" s="257"/>
      <c r="SHZ822" s="257"/>
      <c r="SIA822" s="257"/>
      <c r="SIB822" s="257"/>
      <c r="SIC822" s="257"/>
      <c r="SID822" s="257"/>
      <c r="SIE822" s="257"/>
      <c r="SIF822" s="257"/>
      <c r="SIG822" s="257"/>
      <c r="SIH822" s="257"/>
      <c r="SII822" s="257"/>
      <c r="SIJ822" s="257"/>
      <c r="SIK822" s="257"/>
      <c r="SIL822" s="257"/>
      <c r="SIM822" s="257"/>
      <c r="SIN822" s="257"/>
      <c r="SIO822" s="257"/>
      <c r="SIP822" s="257"/>
      <c r="SIQ822" s="257"/>
      <c r="SIR822" s="257"/>
      <c r="SIS822" s="257"/>
      <c r="SIT822" s="257"/>
      <c r="SIU822" s="257"/>
      <c r="SIV822" s="257"/>
      <c r="SIW822" s="257"/>
      <c r="SIX822" s="257"/>
      <c r="SIY822" s="257"/>
      <c r="SIZ822" s="257"/>
      <c r="SJA822" s="257"/>
      <c r="SJB822" s="257"/>
      <c r="SJC822" s="257"/>
      <c r="SJD822" s="257"/>
      <c r="SJE822" s="257"/>
      <c r="SJF822" s="257"/>
      <c r="SJG822" s="257"/>
      <c r="SJH822" s="257"/>
      <c r="SJI822" s="257"/>
      <c r="SJJ822" s="257"/>
      <c r="SJK822" s="257"/>
      <c r="SJL822" s="257"/>
      <c r="SJM822" s="257"/>
      <c r="SJN822" s="257"/>
      <c r="SJO822" s="257"/>
      <c r="SJP822" s="257"/>
      <c r="SJQ822" s="257"/>
      <c r="SJR822" s="257"/>
      <c r="SJS822" s="257"/>
      <c r="SJT822" s="257"/>
      <c r="SJU822" s="257"/>
      <c r="SJV822" s="257"/>
      <c r="SJW822" s="257"/>
      <c r="SJX822" s="257"/>
      <c r="SJY822" s="257"/>
      <c r="SJZ822" s="257"/>
      <c r="SKA822" s="257"/>
      <c r="SKB822" s="257"/>
      <c r="SKC822" s="257"/>
      <c r="SKD822" s="257"/>
      <c r="SKE822" s="257"/>
      <c r="SKF822" s="257"/>
      <c r="SKG822" s="257"/>
      <c r="SKH822" s="257"/>
      <c r="SKI822" s="257"/>
      <c r="SKJ822" s="257"/>
      <c r="SKK822" s="257"/>
      <c r="SKL822" s="257"/>
      <c r="SKM822" s="257"/>
      <c r="SKN822" s="257"/>
      <c r="SKO822" s="257"/>
      <c r="SKP822" s="257"/>
      <c r="SKQ822" s="257"/>
      <c r="SKR822" s="257"/>
      <c r="SKS822" s="257"/>
      <c r="SKT822" s="257"/>
      <c r="SKU822" s="257"/>
      <c r="SKV822" s="257"/>
      <c r="SKW822" s="257"/>
      <c r="SKX822" s="257"/>
      <c r="SKY822" s="257"/>
      <c r="SKZ822" s="257"/>
      <c r="SLA822" s="257"/>
      <c r="SLB822" s="257"/>
      <c r="SLC822" s="257"/>
      <c r="SLD822" s="257"/>
      <c r="SLE822" s="257"/>
      <c r="SLF822" s="257"/>
      <c r="SLG822" s="257"/>
      <c r="SLH822" s="257"/>
      <c r="SLI822" s="257"/>
      <c r="SLJ822" s="257"/>
      <c r="SLK822" s="257"/>
      <c r="SLL822" s="257"/>
      <c r="SLM822" s="257"/>
      <c r="SLN822" s="257"/>
      <c r="SLO822" s="257"/>
      <c r="SLP822" s="257"/>
      <c r="SLQ822" s="257"/>
      <c r="SLR822" s="257"/>
      <c r="SLS822" s="257"/>
      <c r="SLT822" s="257"/>
      <c r="SLU822" s="257"/>
      <c r="SLV822" s="257"/>
      <c r="SLW822" s="257"/>
      <c r="SLX822" s="257"/>
      <c r="SLY822" s="257"/>
      <c r="SLZ822" s="257"/>
      <c r="SMA822" s="257"/>
      <c r="SMB822" s="257"/>
      <c r="SMC822" s="257"/>
      <c r="SMD822" s="257"/>
      <c r="SME822" s="257"/>
      <c r="SMF822" s="257"/>
      <c r="SMG822" s="257"/>
      <c r="SMH822" s="257"/>
      <c r="SMI822" s="257"/>
      <c r="SMJ822" s="257"/>
      <c r="SMK822" s="257"/>
      <c r="SML822" s="257"/>
      <c r="SMM822" s="257"/>
      <c r="SMN822" s="257"/>
      <c r="SMO822" s="257"/>
      <c r="SMP822" s="257"/>
      <c r="SMQ822" s="257"/>
      <c r="SMR822" s="257"/>
      <c r="SMS822" s="257"/>
      <c r="SMT822" s="257"/>
      <c r="SMU822" s="257"/>
      <c r="SMV822" s="257"/>
      <c r="SMW822" s="257"/>
      <c r="SMX822" s="257"/>
      <c r="SMY822" s="257"/>
      <c r="SMZ822" s="257"/>
      <c r="SNA822" s="257"/>
      <c r="SNB822" s="257"/>
      <c r="SNC822" s="257"/>
      <c r="SND822" s="257"/>
      <c r="SNE822" s="257"/>
      <c r="SNF822" s="257"/>
      <c r="SNG822" s="257"/>
      <c r="SNH822" s="257"/>
      <c r="SNI822" s="257"/>
      <c r="SNJ822" s="257"/>
      <c r="SNK822" s="257"/>
      <c r="SNL822" s="257"/>
      <c r="SNM822" s="257"/>
      <c r="SNN822" s="257"/>
      <c r="SNO822" s="257"/>
      <c r="SNP822" s="257"/>
      <c r="SNQ822" s="257"/>
      <c r="SNR822" s="257"/>
      <c r="SNS822" s="257"/>
      <c r="SNT822" s="257"/>
      <c r="SNU822" s="257"/>
      <c r="SNV822" s="257"/>
      <c r="SNW822" s="257"/>
      <c r="SNX822" s="257"/>
      <c r="SNY822" s="257"/>
      <c r="SNZ822" s="257"/>
      <c r="SOA822" s="257"/>
      <c r="SOB822" s="257"/>
      <c r="SOC822" s="257"/>
      <c r="SOD822" s="257"/>
      <c r="SOE822" s="257"/>
      <c r="SOF822" s="257"/>
      <c r="SOG822" s="257"/>
      <c r="SOH822" s="257"/>
      <c r="SOI822" s="257"/>
      <c r="SOJ822" s="257"/>
      <c r="SOK822" s="257"/>
      <c r="SOL822" s="257"/>
      <c r="SOM822" s="257"/>
      <c r="SON822" s="257"/>
      <c r="SOO822" s="257"/>
      <c r="SOP822" s="257"/>
      <c r="SOQ822" s="257"/>
      <c r="SOR822" s="257"/>
      <c r="SOS822" s="257"/>
      <c r="SOT822" s="257"/>
      <c r="SOU822" s="257"/>
      <c r="SOV822" s="257"/>
      <c r="SOW822" s="257"/>
      <c r="SOX822" s="257"/>
      <c r="SOY822" s="257"/>
      <c r="SOZ822" s="257"/>
      <c r="SPA822" s="257"/>
      <c r="SPB822" s="257"/>
      <c r="SPC822" s="257"/>
      <c r="SPD822" s="257"/>
      <c r="SPE822" s="257"/>
      <c r="SPF822" s="257"/>
      <c r="SPG822" s="257"/>
      <c r="SPH822" s="257"/>
      <c r="SPI822" s="257"/>
      <c r="SPJ822" s="257"/>
      <c r="SPK822" s="257"/>
      <c r="SPL822" s="257"/>
      <c r="SPM822" s="257"/>
      <c r="SPN822" s="257"/>
      <c r="SPO822" s="257"/>
      <c r="SPP822" s="257"/>
      <c r="SPQ822" s="257"/>
      <c r="SPR822" s="257"/>
      <c r="SPS822" s="257"/>
      <c r="SPT822" s="257"/>
      <c r="SPU822" s="257"/>
      <c r="SPV822" s="257"/>
      <c r="SPW822" s="257"/>
      <c r="SPX822" s="257"/>
      <c r="SPY822" s="257"/>
      <c r="SPZ822" s="257"/>
      <c r="SQA822" s="257"/>
      <c r="SQB822" s="257"/>
      <c r="SQC822" s="257"/>
      <c r="SQD822" s="257"/>
      <c r="SQE822" s="257"/>
      <c r="SQF822" s="257"/>
      <c r="SQG822" s="257"/>
      <c r="SQH822" s="257"/>
      <c r="SQI822" s="257"/>
      <c r="SQJ822" s="257"/>
      <c r="SQK822" s="257"/>
      <c r="SQL822" s="257"/>
      <c r="SQM822" s="257"/>
      <c r="SQN822" s="257"/>
      <c r="SQO822" s="257"/>
      <c r="SQP822" s="257"/>
      <c r="SQQ822" s="257"/>
      <c r="SQR822" s="257"/>
      <c r="SQS822" s="257"/>
      <c r="SQT822" s="257"/>
      <c r="SQU822" s="257"/>
      <c r="SQV822" s="257"/>
      <c r="SQW822" s="257"/>
      <c r="SQX822" s="257"/>
      <c r="SQY822" s="257"/>
      <c r="SQZ822" s="257"/>
      <c r="SRA822" s="257"/>
      <c r="SRB822" s="257"/>
      <c r="SRC822" s="257"/>
      <c r="SRD822" s="257"/>
      <c r="SRE822" s="257"/>
      <c r="SRF822" s="257"/>
      <c r="SRG822" s="257"/>
      <c r="SRH822" s="257"/>
      <c r="SRI822" s="257"/>
      <c r="SRJ822" s="257"/>
      <c r="SRK822" s="257"/>
      <c r="SRL822" s="257"/>
      <c r="SRM822" s="257"/>
      <c r="SRN822" s="257"/>
      <c r="SRO822" s="257"/>
      <c r="SRP822" s="257"/>
      <c r="SRQ822" s="257"/>
      <c r="SRR822" s="257"/>
      <c r="SRS822" s="257"/>
      <c r="SRT822" s="257"/>
      <c r="SRU822" s="257"/>
      <c r="SRV822" s="257"/>
      <c r="SRW822" s="257"/>
      <c r="SRX822" s="257"/>
      <c r="SRY822" s="257"/>
      <c r="SRZ822" s="257"/>
      <c r="SSA822" s="257"/>
      <c r="SSB822" s="257"/>
      <c r="SSC822" s="257"/>
      <c r="SSD822" s="257"/>
      <c r="SSE822" s="257"/>
      <c r="SSF822" s="257"/>
      <c r="SSG822" s="257"/>
      <c r="SSH822" s="257"/>
      <c r="SSI822" s="257"/>
      <c r="SSJ822" s="257"/>
      <c r="SSK822" s="257"/>
      <c r="SSL822" s="257"/>
      <c r="SSM822" s="257"/>
      <c r="SSN822" s="257"/>
      <c r="SSO822" s="257"/>
      <c r="SSP822" s="257"/>
      <c r="SSQ822" s="257"/>
      <c r="SSR822" s="257"/>
      <c r="SSS822" s="257"/>
      <c r="SST822" s="257"/>
      <c r="SSU822" s="257"/>
      <c r="SSV822" s="257"/>
      <c r="SSW822" s="257"/>
      <c r="SSX822" s="257"/>
      <c r="SSY822" s="257"/>
      <c r="SSZ822" s="257"/>
      <c r="STA822" s="257"/>
      <c r="STB822" s="257"/>
      <c r="STC822" s="257"/>
      <c r="STD822" s="257"/>
      <c r="STE822" s="257"/>
      <c r="STF822" s="257"/>
      <c r="STG822" s="257"/>
      <c r="STH822" s="257"/>
      <c r="STI822" s="257"/>
      <c r="STJ822" s="257"/>
      <c r="STK822" s="257"/>
      <c r="STL822" s="257"/>
      <c r="STM822" s="257"/>
      <c r="STN822" s="257"/>
      <c r="STO822" s="257"/>
      <c r="STP822" s="257"/>
      <c r="STQ822" s="257"/>
      <c r="STR822" s="257"/>
      <c r="STS822" s="257"/>
      <c r="STT822" s="257"/>
      <c r="STU822" s="257"/>
      <c r="STV822" s="257"/>
      <c r="STW822" s="257"/>
      <c r="STX822" s="257"/>
      <c r="STY822" s="257"/>
      <c r="STZ822" s="257"/>
      <c r="SUA822" s="257"/>
      <c r="SUB822" s="257"/>
      <c r="SUC822" s="257"/>
      <c r="SUD822" s="257"/>
      <c r="SUE822" s="257"/>
      <c r="SUF822" s="257"/>
      <c r="SUG822" s="257"/>
      <c r="SUH822" s="257"/>
      <c r="SUI822" s="257"/>
      <c r="SUJ822" s="257"/>
      <c r="SUK822" s="257"/>
      <c r="SUL822" s="257"/>
      <c r="SUM822" s="257"/>
      <c r="SUN822" s="257"/>
      <c r="SUO822" s="257"/>
      <c r="SUP822" s="257"/>
      <c r="SUQ822" s="257"/>
      <c r="SUR822" s="257"/>
      <c r="SUS822" s="257"/>
      <c r="SUT822" s="257"/>
      <c r="SUU822" s="257"/>
      <c r="SUV822" s="257"/>
      <c r="SUW822" s="257"/>
      <c r="SUX822" s="257"/>
      <c r="SUY822" s="257"/>
      <c r="SUZ822" s="257"/>
      <c r="SVA822" s="257"/>
      <c r="SVB822" s="257"/>
      <c r="SVC822" s="257"/>
      <c r="SVD822" s="257"/>
      <c r="SVE822" s="257"/>
      <c r="SVF822" s="257"/>
      <c r="SVG822" s="257"/>
      <c r="SVH822" s="257"/>
      <c r="SVI822" s="257"/>
      <c r="SVJ822" s="257"/>
      <c r="SVK822" s="257"/>
      <c r="SVL822" s="257"/>
      <c r="SVM822" s="257"/>
      <c r="SVN822" s="257"/>
      <c r="SVO822" s="257"/>
      <c r="SVP822" s="257"/>
      <c r="SVQ822" s="257"/>
      <c r="SVR822" s="257"/>
      <c r="SVS822" s="257"/>
      <c r="SVT822" s="257"/>
      <c r="SVU822" s="257"/>
      <c r="SVV822" s="257"/>
      <c r="SVW822" s="257"/>
      <c r="SVX822" s="257"/>
      <c r="SVY822" s="257"/>
      <c r="SVZ822" s="257"/>
      <c r="SWA822" s="257"/>
      <c r="SWB822" s="257"/>
      <c r="SWC822" s="257"/>
      <c r="SWD822" s="257"/>
      <c r="SWE822" s="257"/>
      <c r="SWF822" s="257"/>
      <c r="SWG822" s="257"/>
      <c r="SWH822" s="257"/>
      <c r="SWI822" s="257"/>
      <c r="SWJ822" s="257"/>
      <c r="SWK822" s="257"/>
      <c r="SWL822" s="257"/>
      <c r="SWM822" s="257"/>
      <c r="SWN822" s="257"/>
      <c r="SWO822" s="257"/>
      <c r="SWP822" s="257"/>
      <c r="SWQ822" s="257"/>
      <c r="SWR822" s="257"/>
      <c r="SWS822" s="257"/>
      <c r="SWT822" s="257"/>
      <c r="SWU822" s="257"/>
      <c r="SWV822" s="257"/>
      <c r="SWW822" s="257"/>
      <c r="SWX822" s="257"/>
      <c r="SWY822" s="257"/>
      <c r="SWZ822" s="257"/>
      <c r="SXA822" s="257"/>
      <c r="SXB822" s="257"/>
      <c r="SXC822" s="257"/>
      <c r="SXD822" s="257"/>
      <c r="SXE822" s="257"/>
      <c r="SXF822" s="257"/>
      <c r="SXG822" s="257"/>
      <c r="SXH822" s="257"/>
      <c r="SXI822" s="257"/>
      <c r="SXJ822" s="257"/>
      <c r="SXK822" s="257"/>
      <c r="SXL822" s="257"/>
      <c r="SXM822" s="257"/>
      <c r="SXN822" s="257"/>
      <c r="SXO822" s="257"/>
      <c r="SXP822" s="257"/>
      <c r="SXQ822" s="257"/>
      <c r="SXR822" s="257"/>
      <c r="SXS822" s="257"/>
      <c r="SXT822" s="257"/>
      <c r="SXU822" s="257"/>
      <c r="SXV822" s="257"/>
      <c r="SXW822" s="257"/>
      <c r="SXX822" s="257"/>
      <c r="SXY822" s="257"/>
      <c r="SXZ822" s="257"/>
      <c r="SYA822" s="257"/>
      <c r="SYB822" s="257"/>
      <c r="SYC822" s="257"/>
      <c r="SYD822" s="257"/>
      <c r="SYE822" s="257"/>
      <c r="SYF822" s="257"/>
      <c r="SYG822" s="257"/>
      <c r="SYH822" s="257"/>
      <c r="SYI822" s="257"/>
      <c r="SYJ822" s="257"/>
      <c r="SYK822" s="257"/>
      <c r="SYL822" s="257"/>
      <c r="SYM822" s="257"/>
      <c r="SYN822" s="257"/>
      <c r="SYO822" s="257"/>
      <c r="SYP822" s="257"/>
      <c r="SYQ822" s="257"/>
      <c r="SYR822" s="257"/>
      <c r="SYS822" s="257"/>
      <c r="SYT822" s="257"/>
      <c r="SYU822" s="257"/>
      <c r="SYV822" s="257"/>
      <c r="SYW822" s="257"/>
      <c r="SYX822" s="257"/>
      <c r="SYY822" s="257"/>
      <c r="SYZ822" s="257"/>
      <c r="SZA822" s="257"/>
      <c r="SZB822" s="257"/>
      <c r="SZC822" s="257"/>
      <c r="SZD822" s="257"/>
      <c r="SZE822" s="257"/>
      <c r="SZF822" s="257"/>
      <c r="SZG822" s="257"/>
      <c r="SZH822" s="257"/>
      <c r="SZI822" s="257"/>
      <c r="SZJ822" s="257"/>
      <c r="SZK822" s="257"/>
      <c r="SZL822" s="257"/>
      <c r="SZM822" s="257"/>
      <c r="SZN822" s="257"/>
      <c r="SZO822" s="257"/>
      <c r="SZP822" s="257"/>
      <c r="SZQ822" s="257"/>
      <c r="SZR822" s="257"/>
      <c r="SZS822" s="257"/>
      <c r="SZT822" s="257"/>
      <c r="SZU822" s="257"/>
      <c r="SZV822" s="257"/>
      <c r="SZW822" s="257"/>
      <c r="SZX822" s="257"/>
      <c r="SZY822" s="257"/>
      <c r="SZZ822" s="257"/>
      <c r="TAA822" s="257"/>
      <c r="TAB822" s="257"/>
      <c r="TAC822" s="257"/>
      <c r="TAD822" s="257"/>
      <c r="TAE822" s="257"/>
      <c r="TAF822" s="257"/>
      <c r="TAG822" s="257"/>
      <c r="TAH822" s="257"/>
      <c r="TAI822" s="257"/>
      <c r="TAJ822" s="257"/>
      <c r="TAK822" s="257"/>
      <c r="TAL822" s="257"/>
      <c r="TAM822" s="257"/>
      <c r="TAN822" s="257"/>
      <c r="TAO822" s="257"/>
      <c r="TAP822" s="257"/>
      <c r="TAQ822" s="257"/>
      <c r="TAR822" s="257"/>
      <c r="TAS822" s="257"/>
      <c r="TAT822" s="257"/>
      <c r="TAU822" s="257"/>
      <c r="TAV822" s="257"/>
      <c r="TAW822" s="257"/>
      <c r="TAX822" s="257"/>
      <c r="TAY822" s="257"/>
      <c r="TAZ822" s="257"/>
      <c r="TBA822" s="257"/>
      <c r="TBB822" s="257"/>
      <c r="TBC822" s="257"/>
      <c r="TBD822" s="257"/>
      <c r="TBE822" s="257"/>
      <c r="TBF822" s="257"/>
      <c r="TBG822" s="257"/>
      <c r="TBH822" s="257"/>
      <c r="TBI822" s="257"/>
      <c r="TBJ822" s="257"/>
      <c r="TBK822" s="257"/>
      <c r="TBL822" s="257"/>
      <c r="TBM822" s="257"/>
      <c r="TBN822" s="257"/>
      <c r="TBO822" s="257"/>
      <c r="TBP822" s="257"/>
      <c r="TBQ822" s="257"/>
      <c r="TBR822" s="257"/>
      <c r="TBS822" s="257"/>
      <c r="TBT822" s="257"/>
      <c r="TBU822" s="257"/>
      <c r="TBV822" s="257"/>
      <c r="TBW822" s="257"/>
      <c r="TBX822" s="257"/>
      <c r="TBY822" s="257"/>
      <c r="TBZ822" s="257"/>
      <c r="TCA822" s="257"/>
      <c r="TCB822" s="257"/>
      <c r="TCC822" s="257"/>
      <c r="TCD822" s="257"/>
      <c r="TCE822" s="257"/>
      <c r="TCF822" s="257"/>
      <c r="TCG822" s="257"/>
      <c r="TCH822" s="257"/>
      <c r="TCI822" s="257"/>
      <c r="TCJ822" s="257"/>
      <c r="TCK822" s="257"/>
      <c r="TCL822" s="257"/>
      <c r="TCM822" s="257"/>
      <c r="TCN822" s="257"/>
      <c r="TCO822" s="257"/>
      <c r="TCP822" s="257"/>
      <c r="TCQ822" s="257"/>
      <c r="TCR822" s="257"/>
      <c r="TCS822" s="257"/>
      <c r="TCT822" s="257"/>
      <c r="TCU822" s="257"/>
      <c r="TCV822" s="257"/>
      <c r="TCW822" s="257"/>
      <c r="TCX822" s="257"/>
      <c r="TCY822" s="257"/>
      <c r="TCZ822" s="257"/>
      <c r="TDA822" s="257"/>
      <c r="TDB822" s="257"/>
      <c r="TDC822" s="257"/>
      <c r="TDD822" s="257"/>
      <c r="TDE822" s="257"/>
      <c r="TDF822" s="257"/>
      <c r="TDG822" s="257"/>
      <c r="TDH822" s="257"/>
      <c r="TDI822" s="257"/>
      <c r="TDJ822" s="257"/>
      <c r="TDK822" s="257"/>
      <c r="TDL822" s="257"/>
      <c r="TDM822" s="257"/>
      <c r="TDN822" s="257"/>
      <c r="TDO822" s="257"/>
      <c r="TDP822" s="257"/>
      <c r="TDQ822" s="257"/>
      <c r="TDR822" s="257"/>
      <c r="TDS822" s="257"/>
      <c r="TDT822" s="257"/>
      <c r="TDU822" s="257"/>
      <c r="TDV822" s="257"/>
      <c r="TDW822" s="257"/>
      <c r="TDX822" s="257"/>
      <c r="TDY822" s="257"/>
      <c r="TDZ822" s="257"/>
      <c r="TEA822" s="257"/>
      <c r="TEB822" s="257"/>
      <c r="TEC822" s="257"/>
      <c r="TED822" s="257"/>
      <c r="TEE822" s="257"/>
      <c r="TEF822" s="257"/>
      <c r="TEG822" s="257"/>
      <c r="TEH822" s="257"/>
      <c r="TEI822" s="257"/>
      <c r="TEJ822" s="257"/>
      <c r="TEK822" s="257"/>
      <c r="TEL822" s="257"/>
      <c r="TEM822" s="257"/>
      <c r="TEN822" s="257"/>
      <c r="TEO822" s="257"/>
      <c r="TEP822" s="257"/>
      <c r="TEQ822" s="257"/>
      <c r="TER822" s="257"/>
      <c r="TES822" s="257"/>
      <c r="TET822" s="257"/>
      <c r="TEU822" s="257"/>
      <c r="TEV822" s="257"/>
      <c r="TEW822" s="257"/>
      <c r="TEX822" s="257"/>
      <c r="TEY822" s="257"/>
      <c r="TEZ822" s="257"/>
      <c r="TFA822" s="257"/>
      <c r="TFB822" s="257"/>
      <c r="TFC822" s="257"/>
      <c r="TFD822" s="257"/>
      <c r="TFE822" s="257"/>
      <c r="TFF822" s="257"/>
      <c r="TFG822" s="257"/>
      <c r="TFH822" s="257"/>
      <c r="TFI822" s="257"/>
      <c r="TFJ822" s="257"/>
      <c r="TFK822" s="257"/>
      <c r="TFL822" s="257"/>
      <c r="TFM822" s="257"/>
      <c r="TFN822" s="257"/>
      <c r="TFO822" s="257"/>
      <c r="TFP822" s="257"/>
      <c r="TFQ822" s="257"/>
      <c r="TFR822" s="257"/>
      <c r="TFS822" s="257"/>
      <c r="TFT822" s="257"/>
      <c r="TFU822" s="257"/>
      <c r="TFV822" s="257"/>
      <c r="TFW822" s="257"/>
      <c r="TFX822" s="257"/>
      <c r="TFY822" s="257"/>
      <c r="TFZ822" s="257"/>
      <c r="TGA822" s="257"/>
      <c r="TGB822" s="257"/>
      <c r="TGC822" s="257"/>
      <c r="TGD822" s="257"/>
      <c r="TGE822" s="257"/>
      <c r="TGF822" s="257"/>
      <c r="TGG822" s="257"/>
      <c r="TGH822" s="257"/>
      <c r="TGI822" s="257"/>
      <c r="TGJ822" s="257"/>
      <c r="TGK822" s="257"/>
      <c r="TGL822" s="257"/>
      <c r="TGM822" s="257"/>
      <c r="TGN822" s="257"/>
      <c r="TGO822" s="257"/>
      <c r="TGP822" s="257"/>
      <c r="TGQ822" s="257"/>
      <c r="TGR822" s="257"/>
      <c r="TGS822" s="257"/>
      <c r="TGT822" s="257"/>
      <c r="TGU822" s="257"/>
      <c r="TGV822" s="257"/>
      <c r="TGW822" s="257"/>
      <c r="TGX822" s="257"/>
      <c r="TGY822" s="257"/>
      <c r="TGZ822" s="257"/>
      <c r="THA822" s="257"/>
      <c r="THB822" s="257"/>
      <c r="THC822" s="257"/>
      <c r="THD822" s="257"/>
      <c r="THE822" s="257"/>
      <c r="THF822" s="257"/>
      <c r="THG822" s="257"/>
      <c r="THH822" s="257"/>
      <c r="THI822" s="257"/>
      <c r="THJ822" s="257"/>
      <c r="THK822" s="257"/>
      <c r="THL822" s="257"/>
      <c r="THM822" s="257"/>
      <c r="THN822" s="257"/>
      <c r="THO822" s="257"/>
      <c r="THP822" s="257"/>
      <c r="THQ822" s="257"/>
      <c r="THR822" s="257"/>
      <c r="THS822" s="257"/>
      <c r="THT822" s="257"/>
      <c r="THU822" s="257"/>
      <c r="THV822" s="257"/>
      <c r="THW822" s="257"/>
      <c r="THX822" s="257"/>
      <c r="THY822" s="257"/>
      <c r="THZ822" s="257"/>
      <c r="TIA822" s="257"/>
      <c r="TIB822" s="257"/>
      <c r="TIC822" s="257"/>
      <c r="TID822" s="257"/>
      <c r="TIE822" s="257"/>
      <c r="TIF822" s="257"/>
      <c r="TIG822" s="257"/>
      <c r="TIH822" s="257"/>
      <c r="TII822" s="257"/>
      <c r="TIJ822" s="257"/>
      <c r="TIK822" s="257"/>
      <c r="TIL822" s="257"/>
      <c r="TIM822" s="257"/>
      <c r="TIN822" s="257"/>
      <c r="TIO822" s="257"/>
      <c r="TIP822" s="257"/>
      <c r="TIQ822" s="257"/>
      <c r="TIR822" s="257"/>
      <c r="TIS822" s="257"/>
      <c r="TIT822" s="257"/>
      <c r="TIU822" s="257"/>
      <c r="TIV822" s="257"/>
      <c r="TIW822" s="257"/>
      <c r="TIX822" s="257"/>
      <c r="TIY822" s="257"/>
      <c r="TIZ822" s="257"/>
      <c r="TJA822" s="257"/>
      <c r="TJB822" s="257"/>
      <c r="TJC822" s="257"/>
      <c r="TJD822" s="257"/>
      <c r="TJE822" s="257"/>
      <c r="TJF822" s="257"/>
      <c r="TJG822" s="257"/>
      <c r="TJH822" s="257"/>
      <c r="TJI822" s="257"/>
      <c r="TJJ822" s="257"/>
      <c r="TJK822" s="257"/>
      <c r="TJL822" s="257"/>
      <c r="TJM822" s="257"/>
      <c r="TJN822" s="257"/>
      <c r="TJO822" s="257"/>
      <c r="TJP822" s="257"/>
      <c r="TJQ822" s="257"/>
      <c r="TJR822" s="257"/>
      <c r="TJS822" s="257"/>
      <c r="TJT822" s="257"/>
      <c r="TJU822" s="257"/>
      <c r="TJV822" s="257"/>
      <c r="TJW822" s="257"/>
      <c r="TJX822" s="257"/>
      <c r="TJY822" s="257"/>
      <c r="TJZ822" s="257"/>
      <c r="TKA822" s="257"/>
      <c r="TKB822" s="257"/>
      <c r="TKC822" s="257"/>
      <c r="TKD822" s="257"/>
      <c r="TKE822" s="257"/>
      <c r="TKF822" s="257"/>
      <c r="TKG822" s="257"/>
      <c r="TKH822" s="257"/>
      <c r="TKI822" s="257"/>
      <c r="TKJ822" s="257"/>
      <c r="TKK822" s="257"/>
      <c r="TKL822" s="257"/>
      <c r="TKM822" s="257"/>
      <c r="TKN822" s="257"/>
      <c r="TKO822" s="257"/>
      <c r="TKP822" s="257"/>
      <c r="TKQ822" s="257"/>
      <c r="TKR822" s="257"/>
      <c r="TKS822" s="257"/>
      <c r="TKT822" s="257"/>
      <c r="TKU822" s="257"/>
      <c r="TKV822" s="257"/>
      <c r="TKW822" s="257"/>
      <c r="TKX822" s="257"/>
      <c r="TKY822" s="257"/>
      <c r="TKZ822" s="257"/>
      <c r="TLA822" s="257"/>
      <c r="TLB822" s="257"/>
      <c r="TLC822" s="257"/>
      <c r="TLD822" s="257"/>
      <c r="TLE822" s="257"/>
      <c r="TLF822" s="257"/>
      <c r="TLG822" s="257"/>
      <c r="TLH822" s="257"/>
      <c r="TLI822" s="257"/>
      <c r="TLJ822" s="257"/>
      <c r="TLK822" s="257"/>
      <c r="TLL822" s="257"/>
      <c r="TLM822" s="257"/>
      <c r="TLN822" s="257"/>
      <c r="TLO822" s="257"/>
      <c r="TLP822" s="257"/>
      <c r="TLQ822" s="257"/>
      <c r="TLR822" s="257"/>
      <c r="TLS822" s="257"/>
      <c r="TLT822" s="257"/>
      <c r="TLU822" s="257"/>
      <c r="TLV822" s="257"/>
      <c r="TLW822" s="257"/>
      <c r="TLX822" s="257"/>
      <c r="TLY822" s="257"/>
      <c r="TLZ822" s="257"/>
      <c r="TMA822" s="257"/>
      <c r="TMB822" s="257"/>
      <c r="TMC822" s="257"/>
      <c r="TMD822" s="257"/>
      <c r="TME822" s="257"/>
      <c r="TMF822" s="257"/>
      <c r="TMG822" s="257"/>
      <c r="TMH822" s="257"/>
      <c r="TMI822" s="257"/>
      <c r="TMJ822" s="257"/>
      <c r="TMK822" s="257"/>
      <c r="TML822" s="257"/>
      <c r="TMM822" s="257"/>
      <c r="TMN822" s="257"/>
      <c r="TMO822" s="257"/>
      <c r="TMP822" s="257"/>
      <c r="TMQ822" s="257"/>
      <c r="TMR822" s="257"/>
      <c r="TMS822" s="257"/>
      <c r="TMT822" s="257"/>
      <c r="TMU822" s="257"/>
      <c r="TMV822" s="257"/>
      <c r="TMW822" s="257"/>
      <c r="TMX822" s="257"/>
      <c r="TMY822" s="257"/>
      <c r="TMZ822" s="257"/>
      <c r="TNA822" s="257"/>
      <c r="TNB822" s="257"/>
      <c r="TNC822" s="257"/>
      <c r="TND822" s="257"/>
      <c r="TNE822" s="257"/>
      <c r="TNF822" s="257"/>
      <c r="TNG822" s="257"/>
      <c r="TNH822" s="257"/>
      <c r="TNI822" s="257"/>
      <c r="TNJ822" s="257"/>
      <c r="TNK822" s="257"/>
      <c r="TNL822" s="257"/>
      <c r="TNM822" s="257"/>
      <c r="TNN822" s="257"/>
      <c r="TNO822" s="257"/>
      <c r="TNP822" s="257"/>
      <c r="TNQ822" s="257"/>
      <c r="TNR822" s="257"/>
      <c r="TNS822" s="257"/>
      <c r="TNT822" s="257"/>
      <c r="TNU822" s="257"/>
      <c r="TNV822" s="257"/>
      <c r="TNW822" s="257"/>
      <c r="TNX822" s="257"/>
      <c r="TNY822" s="257"/>
      <c r="TNZ822" s="257"/>
      <c r="TOA822" s="257"/>
      <c r="TOB822" s="257"/>
      <c r="TOC822" s="257"/>
      <c r="TOD822" s="257"/>
      <c r="TOE822" s="257"/>
      <c r="TOF822" s="257"/>
      <c r="TOG822" s="257"/>
      <c r="TOH822" s="257"/>
      <c r="TOI822" s="257"/>
      <c r="TOJ822" s="257"/>
      <c r="TOK822" s="257"/>
      <c r="TOL822" s="257"/>
      <c r="TOM822" s="257"/>
      <c r="TON822" s="257"/>
      <c r="TOO822" s="257"/>
      <c r="TOP822" s="257"/>
      <c r="TOQ822" s="257"/>
      <c r="TOR822" s="257"/>
      <c r="TOS822" s="257"/>
      <c r="TOT822" s="257"/>
      <c r="TOU822" s="257"/>
      <c r="TOV822" s="257"/>
      <c r="TOW822" s="257"/>
      <c r="TOX822" s="257"/>
      <c r="TOY822" s="257"/>
      <c r="TOZ822" s="257"/>
      <c r="TPA822" s="257"/>
      <c r="TPB822" s="257"/>
      <c r="TPC822" s="257"/>
      <c r="TPD822" s="257"/>
      <c r="TPE822" s="257"/>
      <c r="TPF822" s="257"/>
      <c r="TPG822" s="257"/>
      <c r="TPH822" s="257"/>
      <c r="TPI822" s="257"/>
      <c r="TPJ822" s="257"/>
      <c r="TPK822" s="257"/>
      <c r="TPL822" s="257"/>
      <c r="TPM822" s="257"/>
      <c r="TPN822" s="257"/>
      <c r="TPO822" s="257"/>
      <c r="TPP822" s="257"/>
      <c r="TPQ822" s="257"/>
      <c r="TPR822" s="257"/>
      <c r="TPS822" s="257"/>
      <c r="TPT822" s="257"/>
      <c r="TPU822" s="257"/>
      <c r="TPV822" s="257"/>
      <c r="TPW822" s="257"/>
      <c r="TPX822" s="257"/>
      <c r="TPY822" s="257"/>
      <c r="TPZ822" s="257"/>
      <c r="TQA822" s="257"/>
      <c r="TQB822" s="257"/>
      <c r="TQC822" s="257"/>
      <c r="TQD822" s="257"/>
      <c r="TQE822" s="257"/>
      <c r="TQF822" s="257"/>
      <c r="TQG822" s="257"/>
      <c r="TQH822" s="257"/>
      <c r="TQI822" s="257"/>
      <c r="TQJ822" s="257"/>
      <c r="TQK822" s="257"/>
      <c r="TQL822" s="257"/>
      <c r="TQM822" s="257"/>
      <c r="TQN822" s="257"/>
      <c r="TQO822" s="257"/>
      <c r="TQP822" s="257"/>
      <c r="TQQ822" s="257"/>
      <c r="TQR822" s="257"/>
      <c r="TQS822" s="257"/>
      <c r="TQT822" s="257"/>
      <c r="TQU822" s="257"/>
      <c r="TQV822" s="257"/>
      <c r="TQW822" s="257"/>
      <c r="TQX822" s="257"/>
      <c r="TQY822" s="257"/>
      <c r="TQZ822" s="257"/>
      <c r="TRA822" s="257"/>
      <c r="TRB822" s="257"/>
      <c r="TRC822" s="257"/>
      <c r="TRD822" s="257"/>
      <c r="TRE822" s="257"/>
      <c r="TRF822" s="257"/>
      <c r="TRG822" s="257"/>
      <c r="TRH822" s="257"/>
      <c r="TRI822" s="257"/>
      <c r="TRJ822" s="257"/>
      <c r="TRK822" s="257"/>
      <c r="TRL822" s="257"/>
      <c r="TRM822" s="257"/>
      <c r="TRN822" s="257"/>
      <c r="TRO822" s="257"/>
      <c r="TRP822" s="257"/>
      <c r="TRQ822" s="257"/>
      <c r="TRR822" s="257"/>
      <c r="TRS822" s="257"/>
      <c r="TRT822" s="257"/>
      <c r="TRU822" s="257"/>
      <c r="TRV822" s="257"/>
      <c r="TRW822" s="257"/>
      <c r="TRX822" s="257"/>
      <c r="TRY822" s="257"/>
      <c r="TRZ822" s="257"/>
      <c r="TSA822" s="257"/>
      <c r="TSB822" s="257"/>
      <c r="TSC822" s="257"/>
      <c r="TSD822" s="257"/>
      <c r="TSE822" s="257"/>
      <c r="TSF822" s="257"/>
      <c r="TSG822" s="257"/>
      <c r="TSH822" s="257"/>
      <c r="TSI822" s="257"/>
      <c r="TSJ822" s="257"/>
      <c r="TSK822" s="257"/>
      <c r="TSL822" s="257"/>
      <c r="TSM822" s="257"/>
      <c r="TSN822" s="257"/>
      <c r="TSO822" s="257"/>
      <c r="TSP822" s="257"/>
      <c r="TSQ822" s="257"/>
      <c r="TSR822" s="257"/>
      <c r="TSS822" s="257"/>
      <c r="TST822" s="257"/>
      <c r="TSU822" s="257"/>
      <c r="TSV822" s="257"/>
      <c r="TSW822" s="257"/>
      <c r="TSX822" s="257"/>
      <c r="TSY822" s="257"/>
      <c r="TSZ822" s="257"/>
      <c r="TTA822" s="257"/>
      <c r="TTB822" s="257"/>
      <c r="TTC822" s="257"/>
      <c r="TTD822" s="257"/>
      <c r="TTE822" s="257"/>
      <c r="TTF822" s="257"/>
      <c r="TTG822" s="257"/>
      <c r="TTH822" s="257"/>
      <c r="TTI822" s="257"/>
      <c r="TTJ822" s="257"/>
      <c r="TTK822" s="257"/>
      <c r="TTL822" s="257"/>
      <c r="TTM822" s="257"/>
      <c r="TTN822" s="257"/>
      <c r="TTO822" s="257"/>
      <c r="TTP822" s="257"/>
      <c r="TTQ822" s="257"/>
      <c r="TTR822" s="257"/>
      <c r="TTS822" s="257"/>
      <c r="TTT822" s="257"/>
      <c r="TTU822" s="257"/>
      <c r="TTV822" s="257"/>
      <c r="TTW822" s="257"/>
      <c r="TTX822" s="257"/>
      <c r="TTY822" s="257"/>
      <c r="TTZ822" s="257"/>
      <c r="TUA822" s="257"/>
      <c r="TUB822" s="257"/>
      <c r="TUC822" s="257"/>
      <c r="TUD822" s="257"/>
      <c r="TUE822" s="257"/>
      <c r="TUF822" s="257"/>
      <c r="TUG822" s="257"/>
      <c r="TUH822" s="257"/>
      <c r="TUI822" s="257"/>
      <c r="TUJ822" s="257"/>
      <c r="TUK822" s="257"/>
      <c r="TUL822" s="257"/>
      <c r="TUM822" s="257"/>
      <c r="TUN822" s="257"/>
      <c r="TUO822" s="257"/>
      <c r="TUP822" s="257"/>
      <c r="TUQ822" s="257"/>
      <c r="TUR822" s="257"/>
      <c r="TUS822" s="257"/>
      <c r="TUT822" s="257"/>
      <c r="TUU822" s="257"/>
      <c r="TUV822" s="257"/>
      <c r="TUW822" s="257"/>
      <c r="TUX822" s="257"/>
      <c r="TUY822" s="257"/>
      <c r="TUZ822" s="257"/>
      <c r="TVA822" s="257"/>
      <c r="TVB822" s="257"/>
      <c r="TVC822" s="257"/>
      <c r="TVD822" s="257"/>
      <c r="TVE822" s="257"/>
      <c r="TVF822" s="257"/>
      <c r="TVG822" s="257"/>
      <c r="TVH822" s="257"/>
      <c r="TVI822" s="257"/>
      <c r="TVJ822" s="257"/>
      <c r="TVK822" s="257"/>
      <c r="TVL822" s="257"/>
      <c r="TVM822" s="257"/>
      <c r="TVN822" s="257"/>
      <c r="TVO822" s="257"/>
      <c r="TVP822" s="257"/>
      <c r="TVQ822" s="257"/>
      <c r="TVR822" s="257"/>
      <c r="TVS822" s="257"/>
      <c r="TVT822" s="257"/>
      <c r="TVU822" s="257"/>
      <c r="TVV822" s="257"/>
      <c r="TVW822" s="257"/>
      <c r="TVX822" s="257"/>
      <c r="TVY822" s="257"/>
      <c r="TVZ822" s="257"/>
      <c r="TWA822" s="257"/>
      <c r="TWB822" s="257"/>
      <c r="TWC822" s="257"/>
      <c r="TWD822" s="257"/>
      <c r="TWE822" s="257"/>
      <c r="TWF822" s="257"/>
      <c r="TWG822" s="257"/>
      <c r="TWH822" s="257"/>
      <c r="TWI822" s="257"/>
      <c r="TWJ822" s="257"/>
      <c r="TWK822" s="257"/>
      <c r="TWL822" s="257"/>
      <c r="TWM822" s="257"/>
      <c r="TWN822" s="257"/>
      <c r="TWO822" s="257"/>
      <c r="TWP822" s="257"/>
      <c r="TWQ822" s="257"/>
      <c r="TWR822" s="257"/>
      <c r="TWS822" s="257"/>
      <c r="TWT822" s="257"/>
      <c r="TWU822" s="257"/>
      <c r="TWV822" s="257"/>
      <c r="TWW822" s="257"/>
      <c r="TWX822" s="257"/>
      <c r="TWY822" s="257"/>
      <c r="TWZ822" s="257"/>
      <c r="TXA822" s="257"/>
      <c r="TXB822" s="257"/>
      <c r="TXC822" s="257"/>
      <c r="TXD822" s="257"/>
      <c r="TXE822" s="257"/>
      <c r="TXF822" s="257"/>
      <c r="TXG822" s="257"/>
      <c r="TXH822" s="257"/>
      <c r="TXI822" s="257"/>
      <c r="TXJ822" s="257"/>
      <c r="TXK822" s="257"/>
      <c r="TXL822" s="257"/>
      <c r="TXM822" s="257"/>
      <c r="TXN822" s="257"/>
      <c r="TXO822" s="257"/>
      <c r="TXP822" s="257"/>
      <c r="TXQ822" s="257"/>
      <c r="TXR822" s="257"/>
      <c r="TXS822" s="257"/>
      <c r="TXT822" s="257"/>
      <c r="TXU822" s="257"/>
      <c r="TXV822" s="257"/>
      <c r="TXW822" s="257"/>
      <c r="TXX822" s="257"/>
      <c r="TXY822" s="257"/>
      <c r="TXZ822" s="257"/>
      <c r="TYA822" s="257"/>
      <c r="TYB822" s="257"/>
      <c r="TYC822" s="257"/>
      <c r="TYD822" s="257"/>
      <c r="TYE822" s="257"/>
      <c r="TYF822" s="257"/>
      <c r="TYG822" s="257"/>
      <c r="TYH822" s="257"/>
      <c r="TYI822" s="257"/>
      <c r="TYJ822" s="257"/>
      <c r="TYK822" s="257"/>
      <c r="TYL822" s="257"/>
      <c r="TYM822" s="257"/>
      <c r="TYN822" s="257"/>
      <c r="TYO822" s="257"/>
      <c r="TYP822" s="257"/>
      <c r="TYQ822" s="257"/>
      <c r="TYR822" s="257"/>
      <c r="TYS822" s="257"/>
      <c r="TYT822" s="257"/>
      <c r="TYU822" s="257"/>
      <c r="TYV822" s="257"/>
      <c r="TYW822" s="257"/>
      <c r="TYX822" s="257"/>
      <c r="TYY822" s="257"/>
      <c r="TYZ822" s="257"/>
      <c r="TZA822" s="257"/>
      <c r="TZB822" s="257"/>
      <c r="TZC822" s="257"/>
      <c r="TZD822" s="257"/>
      <c r="TZE822" s="257"/>
      <c r="TZF822" s="257"/>
      <c r="TZG822" s="257"/>
      <c r="TZH822" s="257"/>
      <c r="TZI822" s="257"/>
      <c r="TZJ822" s="257"/>
      <c r="TZK822" s="257"/>
      <c r="TZL822" s="257"/>
      <c r="TZM822" s="257"/>
      <c r="TZN822" s="257"/>
      <c r="TZO822" s="257"/>
      <c r="TZP822" s="257"/>
      <c r="TZQ822" s="257"/>
      <c r="TZR822" s="257"/>
      <c r="TZS822" s="257"/>
      <c r="TZT822" s="257"/>
      <c r="TZU822" s="257"/>
      <c r="TZV822" s="257"/>
      <c r="TZW822" s="257"/>
      <c r="TZX822" s="257"/>
      <c r="TZY822" s="257"/>
      <c r="TZZ822" s="257"/>
      <c r="UAA822" s="257"/>
      <c r="UAB822" s="257"/>
      <c r="UAC822" s="257"/>
      <c r="UAD822" s="257"/>
      <c r="UAE822" s="257"/>
      <c r="UAF822" s="257"/>
      <c r="UAG822" s="257"/>
      <c r="UAH822" s="257"/>
      <c r="UAI822" s="257"/>
      <c r="UAJ822" s="257"/>
      <c r="UAK822" s="257"/>
      <c r="UAL822" s="257"/>
      <c r="UAM822" s="257"/>
      <c r="UAN822" s="257"/>
      <c r="UAO822" s="257"/>
      <c r="UAP822" s="257"/>
      <c r="UAQ822" s="257"/>
      <c r="UAR822" s="257"/>
      <c r="UAS822" s="257"/>
      <c r="UAT822" s="257"/>
      <c r="UAU822" s="257"/>
      <c r="UAV822" s="257"/>
      <c r="UAW822" s="257"/>
      <c r="UAX822" s="257"/>
      <c r="UAY822" s="257"/>
      <c r="UAZ822" s="257"/>
      <c r="UBA822" s="257"/>
      <c r="UBB822" s="257"/>
      <c r="UBC822" s="257"/>
      <c r="UBD822" s="257"/>
      <c r="UBE822" s="257"/>
      <c r="UBF822" s="257"/>
      <c r="UBG822" s="257"/>
      <c r="UBH822" s="257"/>
      <c r="UBI822" s="257"/>
      <c r="UBJ822" s="257"/>
      <c r="UBK822" s="257"/>
      <c r="UBL822" s="257"/>
      <c r="UBM822" s="257"/>
      <c r="UBN822" s="257"/>
      <c r="UBO822" s="257"/>
      <c r="UBP822" s="257"/>
      <c r="UBQ822" s="257"/>
      <c r="UBR822" s="257"/>
      <c r="UBS822" s="257"/>
      <c r="UBT822" s="257"/>
      <c r="UBU822" s="257"/>
      <c r="UBV822" s="257"/>
      <c r="UBW822" s="257"/>
      <c r="UBX822" s="257"/>
      <c r="UBY822" s="257"/>
      <c r="UBZ822" s="257"/>
      <c r="UCA822" s="257"/>
      <c r="UCB822" s="257"/>
      <c r="UCC822" s="257"/>
      <c r="UCD822" s="257"/>
      <c r="UCE822" s="257"/>
      <c r="UCF822" s="257"/>
      <c r="UCG822" s="257"/>
      <c r="UCH822" s="257"/>
      <c r="UCI822" s="257"/>
      <c r="UCJ822" s="257"/>
      <c r="UCK822" s="257"/>
      <c r="UCL822" s="257"/>
      <c r="UCM822" s="257"/>
      <c r="UCN822" s="257"/>
      <c r="UCO822" s="257"/>
      <c r="UCP822" s="257"/>
      <c r="UCQ822" s="257"/>
      <c r="UCR822" s="257"/>
      <c r="UCS822" s="257"/>
      <c r="UCT822" s="257"/>
      <c r="UCU822" s="257"/>
      <c r="UCV822" s="257"/>
      <c r="UCW822" s="257"/>
      <c r="UCX822" s="257"/>
      <c r="UCY822" s="257"/>
      <c r="UCZ822" s="257"/>
      <c r="UDA822" s="257"/>
      <c r="UDB822" s="257"/>
      <c r="UDC822" s="257"/>
      <c r="UDD822" s="257"/>
      <c r="UDE822" s="257"/>
      <c r="UDF822" s="257"/>
      <c r="UDG822" s="257"/>
      <c r="UDH822" s="257"/>
      <c r="UDI822" s="257"/>
      <c r="UDJ822" s="257"/>
      <c r="UDK822" s="257"/>
      <c r="UDL822" s="257"/>
      <c r="UDM822" s="257"/>
      <c r="UDN822" s="257"/>
      <c r="UDO822" s="257"/>
      <c r="UDP822" s="257"/>
      <c r="UDQ822" s="257"/>
      <c r="UDR822" s="257"/>
      <c r="UDS822" s="257"/>
      <c r="UDT822" s="257"/>
      <c r="UDU822" s="257"/>
      <c r="UDV822" s="257"/>
      <c r="UDW822" s="257"/>
      <c r="UDX822" s="257"/>
      <c r="UDY822" s="257"/>
      <c r="UDZ822" s="257"/>
      <c r="UEA822" s="257"/>
      <c r="UEB822" s="257"/>
      <c r="UEC822" s="257"/>
      <c r="UED822" s="257"/>
      <c r="UEE822" s="257"/>
      <c r="UEF822" s="257"/>
      <c r="UEG822" s="257"/>
      <c r="UEH822" s="257"/>
      <c r="UEI822" s="257"/>
      <c r="UEJ822" s="257"/>
      <c r="UEK822" s="257"/>
      <c r="UEL822" s="257"/>
      <c r="UEM822" s="257"/>
      <c r="UEN822" s="257"/>
      <c r="UEO822" s="257"/>
      <c r="UEP822" s="257"/>
      <c r="UEQ822" s="257"/>
      <c r="UER822" s="257"/>
      <c r="UES822" s="257"/>
      <c r="UET822" s="257"/>
      <c r="UEU822" s="257"/>
      <c r="UEV822" s="257"/>
      <c r="UEW822" s="257"/>
      <c r="UEX822" s="257"/>
      <c r="UEY822" s="257"/>
      <c r="UEZ822" s="257"/>
      <c r="UFA822" s="257"/>
      <c r="UFB822" s="257"/>
      <c r="UFC822" s="257"/>
      <c r="UFD822" s="257"/>
      <c r="UFE822" s="257"/>
      <c r="UFF822" s="257"/>
      <c r="UFG822" s="257"/>
      <c r="UFH822" s="257"/>
      <c r="UFI822" s="257"/>
      <c r="UFJ822" s="257"/>
      <c r="UFK822" s="257"/>
      <c r="UFL822" s="257"/>
      <c r="UFM822" s="257"/>
      <c r="UFN822" s="257"/>
      <c r="UFO822" s="257"/>
      <c r="UFP822" s="257"/>
      <c r="UFQ822" s="257"/>
      <c r="UFR822" s="257"/>
      <c r="UFS822" s="257"/>
      <c r="UFT822" s="257"/>
      <c r="UFU822" s="257"/>
      <c r="UFV822" s="257"/>
      <c r="UFW822" s="257"/>
      <c r="UFX822" s="257"/>
      <c r="UFY822" s="257"/>
      <c r="UFZ822" s="257"/>
      <c r="UGA822" s="257"/>
      <c r="UGB822" s="257"/>
      <c r="UGC822" s="257"/>
      <c r="UGD822" s="257"/>
      <c r="UGE822" s="257"/>
      <c r="UGF822" s="257"/>
      <c r="UGG822" s="257"/>
      <c r="UGH822" s="257"/>
      <c r="UGI822" s="257"/>
      <c r="UGJ822" s="257"/>
      <c r="UGK822" s="257"/>
      <c r="UGL822" s="257"/>
      <c r="UGM822" s="257"/>
      <c r="UGN822" s="257"/>
      <c r="UGO822" s="257"/>
      <c r="UGP822" s="257"/>
      <c r="UGQ822" s="257"/>
      <c r="UGR822" s="257"/>
      <c r="UGS822" s="257"/>
      <c r="UGT822" s="257"/>
      <c r="UGU822" s="257"/>
      <c r="UGV822" s="257"/>
      <c r="UGW822" s="257"/>
      <c r="UGX822" s="257"/>
      <c r="UGY822" s="257"/>
      <c r="UGZ822" s="257"/>
      <c r="UHA822" s="257"/>
      <c r="UHB822" s="257"/>
      <c r="UHC822" s="257"/>
      <c r="UHD822" s="257"/>
      <c r="UHE822" s="257"/>
      <c r="UHF822" s="257"/>
      <c r="UHG822" s="257"/>
      <c r="UHH822" s="257"/>
      <c r="UHI822" s="257"/>
      <c r="UHJ822" s="257"/>
      <c r="UHK822" s="257"/>
      <c r="UHL822" s="257"/>
      <c r="UHM822" s="257"/>
      <c r="UHN822" s="257"/>
      <c r="UHO822" s="257"/>
      <c r="UHP822" s="257"/>
      <c r="UHQ822" s="257"/>
      <c r="UHR822" s="257"/>
      <c r="UHS822" s="257"/>
      <c r="UHT822" s="257"/>
      <c r="UHU822" s="257"/>
      <c r="UHV822" s="257"/>
      <c r="UHW822" s="257"/>
      <c r="UHX822" s="257"/>
      <c r="UHY822" s="257"/>
      <c r="UHZ822" s="257"/>
      <c r="UIA822" s="257"/>
      <c r="UIB822" s="257"/>
      <c r="UIC822" s="257"/>
      <c r="UID822" s="257"/>
      <c r="UIE822" s="257"/>
      <c r="UIF822" s="257"/>
      <c r="UIG822" s="257"/>
      <c r="UIH822" s="257"/>
      <c r="UII822" s="257"/>
      <c r="UIJ822" s="257"/>
      <c r="UIK822" s="257"/>
      <c r="UIL822" s="257"/>
      <c r="UIM822" s="257"/>
      <c r="UIN822" s="257"/>
      <c r="UIO822" s="257"/>
      <c r="UIP822" s="257"/>
      <c r="UIQ822" s="257"/>
      <c r="UIR822" s="257"/>
      <c r="UIS822" s="257"/>
      <c r="UIT822" s="257"/>
      <c r="UIU822" s="257"/>
      <c r="UIV822" s="257"/>
      <c r="UIW822" s="257"/>
      <c r="UIX822" s="257"/>
      <c r="UIY822" s="257"/>
      <c r="UIZ822" s="257"/>
      <c r="UJA822" s="257"/>
      <c r="UJB822" s="257"/>
      <c r="UJC822" s="257"/>
      <c r="UJD822" s="257"/>
      <c r="UJE822" s="257"/>
      <c r="UJF822" s="257"/>
      <c r="UJG822" s="257"/>
      <c r="UJH822" s="257"/>
      <c r="UJI822" s="257"/>
      <c r="UJJ822" s="257"/>
      <c r="UJK822" s="257"/>
      <c r="UJL822" s="257"/>
      <c r="UJM822" s="257"/>
      <c r="UJN822" s="257"/>
      <c r="UJO822" s="257"/>
      <c r="UJP822" s="257"/>
      <c r="UJQ822" s="257"/>
      <c r="UJR822" s="257"/>
      <c r="UJS822" s="257"/>
      <c r="UJT822" s="257"/>
      <c r="UJU822" s="257"/>
      <c r="UJV822" s="257"/>
      <c r="UJW822" s="257"/>
      <c r="UJX822" s="257"/>
      <c r="UJY822" s="257"/>
      <c r="UJZ822" s="257"/>
      <c r="UKA822" s="257"/>
      <c r="UKB822" s="257"/>
      <c r="UKC822" s="257"/>
      <c r="UKD822" s="257"/>
      <c r="UKE822" s="257"/>
      <c r="UKF822" s="257"/>
      <c r="UKG822" s="257"/>
      <c r="UKH822" s="257"/>
      <c r="UKI822" s="257"/>
      <c r="UKJ822" s="257"/>
      <c r="UKK822" s="257"/>
      <c r="UKL822" s="257"/>
      <c r="UKM822" s="257"/>
      <c r="UKN822" s="257"/>
      <c r="UKO822" s="257"/>
      <c r="UKP822" s="257"/>
      <c r="UKQ822" s="257"/>
      <c r="UKR822" s="257"/>
      <c r="UKS822" s="257"/>
      <c r="UKT822" s="257"/>
      <c r="UKU822" s="257"/>
      <c r="UKV822" s="257"/>
      <c r="UKW822" s="257"/>
      <c r="UKX822" s="257"/>
      <c r="UKY822" s="257"/>
      <c r="UKZ822" s="257"/>
      <c r="ULA822" s="257"/>
      <c r="ULB822" s="257"/>
      <c r="ULC822" s="257"/>
      <c r="ULD822" s="257"/>
      <c r="ULE822" s="257"/>
      <c r="ULF822" s="257"/>
      <c r="ULG822" s="257"/>
      <c r="ULH822" s="257"/>
      <c r="ULI822" s="257"/>
      <c r="ULJ822" s="257"/>
      <c r="ULK822" s="257"/>
      <c r="ULL822" s="257"/>
      <c r="ULM822" s="257"/>
      <c r="ULN822" s="257"/>
      <c r="ULO822" s="257"/>
      <c r="ULP822" s="257"/>
      <c r="ULQ822" s="257"/>
      <c r="ULR822" s="257"/>
      <c r="ULS822" s="257"/>
      <c r="ULT822" s="257"/>
      <c r="ULU822" s="257"/>
      <c r="ULV822" s="257"/>
      <c r="ULW822" s="257"/>
      <c r="ULX822" s="257"/>
      <c r="ULY822" s="257"/>
      <c r="ULZ822" s="257"/>
      <c r="UMA822" s="257"/>
      <c r="UMB822" s="257"/>
      <c r="UMC822" s="257"/>
      <c r="UMD822" s="257"/>
      <c r="UME822" s="257"/>
      <c r="UMF822" s="257"/>
      <c r="UMG822" s="257"/>
      <c r="UMH822" s="257"/>
      <c r="UMI822" s="257"/>
      <c r="UMJ822" s="257"/>
      <c r="UMK822" s="257"/>
      <c r="UML822" s="257"/>
      <c r="UMM822" s="257"/>
      <c r="UMN822" s="257"/>
      <c r="UMO822" s="257"/>
      <c r="UMP822" s="257"/>
      <c r="UMQ822" s="257"/>
      <c r="UMR822" s="257"/>
      <c r="UMS822" s="257"/>
      <c r="UMT822" s="257"/>
      <c r="UMU822" s="257"/>
      <c r="UMV822" s="257"/>
      <c r="UMW822" s="257"/>
      <c r="UMX822" s="257"/>
      <c r="UMY822" s="257"/>
      <c r="UMZ822" s="257"/>
      <c r="UNA822" s="257"/>
      <c r="UNB822" s="257"/>
      <c r="UNC822" s="257"/>
      <c r="UND822" s="257"/>
      <c r="UNE822" s="257"/>
      <c r="UNF822" s="257"/>
      <c r="UNG822" s="257"/>
      <c r="UNH822" s="257"/>
      <c r="UNI822" s="257"/>
      <c r="UNJ822" s="257"/>
      <c r="UNK822" s="257"/>
      <c r="UNL822" s="257"/>
      <c r="UNM822" s="257"/>
      <c r="UNN822" s="257"/>
      <c r="UNO822" s="257"/>
      <c r="UNP822" s="257"/>
      <c r="UNQ822" s="257"/>
      <c r="UNR822" s="257"/>
      <c r="UNS822" s="257"/>
      <c r="UNT822" s="257"/>
      <c r="UNU822" s="257"/>
      <c r="UNV822" s="257"/>
      <c r="UNW822" s="257"/>
      <c r="UNX822" s="257"/>
      <c r="UNY822" s="257"/>
      <c r="UNZ822" s="257"/>
      <c r="UOA822" s="257"/>
      <c r="UOB822" s="257"/>
      <c r="UOC822" s="257"/>
      <c r="UOD822" s="257"/>
      <c r="UOE822" s="257"/>
      <c r="UOF822" s="257"/>
      <c r="UOG822" s="257"/>
      <c r="UOH822" s="257"/>
      <c r="UOI822" s="257"/>
      <c r="UOJ822" s="257"/>
      <c r="UOK822" s="257"/>
      <c r="UOL822" s="257"/>
      <c r="UOM822" s="257"/>
      <c r="UON822" s="257"/>
      <c r="UOO822" s="257"/>
      <c r="UOP822" s="257"/>
      <c r="UOQ822" s="257"/>
      <c r="UOR822" s="257"/>
      <c r="UOS822" s="257"/>
      <c r="UOT822" s="257"/>
      <c r="UOU822" s="257"/>
      <c r="UOV822" s="257"/>
      <c r="UOW822" s="257"/>
      <c r="UOX822" s="257"/>
      <c r="UOY822" s="257"/>
      <c r="UOZ822" s="257"/>
      <c r="UPA822" s="257"/>
      <c r="UPB822" s="257"/>
      <c r="UPC822" s="257"/>
      <c r="UPD822" s="257"/>
      <c r="UPE822" s="257"/>
      <c r="UPF822" s="257"/>
      <c r="UPG822" s="257"/>
      <c r="UPH822" s="257"/>
      <c r="UPI822" s="257"/>
      <c r="UPJ822" s="257"/>
      <c r="UPK822" s="257"/>
      <c r="UPL822" s="257"/>
      <c r="UPM822" s="257"/>
      <c r="UPN822" s="257"/>
      <c r="UPO822" s="257"/>
      <c r="UPP822" s="257"/>
      <c r="UPQ822" s="257"/>
      <c r="UPR822" s="257"/>
      <c r="UPS822" s="257"/>
      <c r="UPT822" s="257"/>
      <c r="UPU822" s="257"/>
      <c r="UPV822" s="257"/>
      <c r="UPW822" s="257"/>
      <c r="UPX822" s="257"/>
      <c r="UPY822" s="257"/>
      <c r="UPZ822" s="257"/>
      <c r="UQA822" s="257"/>
      <c r="UQB822" s="257"/>
      <c r="UQC822" s="257"/>
      <c r="UQD822" s="257"/>
      <c r="UQE822" s="257"/>
      <c r="UQF822" s="257"/>
      <c r="UQG822" s="257"/>
      <c r="UQH822" s="257"/>
      <c r="UQI822" s="257"/>
      <c r="UQJ822" s="257"/>
      <c r="UQK822" s="257"/>
      <c r="UQL822" s="257"/>
      <c r="UQM822" s="257"/>
      <c r="UQN822" s="257"/>
      <c r="UQO822" s="257"/>
      <c r="UQP822" s="257"/>
      <c r="UQQ822" s="257"/>
      <c r="UQR822" s="257"/>
      <c r="UQS822" s="257"/>
      <c r="UQT822" s="257"/>
      <c r="UQU822" s="257"/>
      <c r="UQV822" s="257"/>
      <c r="UQW822" s="257"/>
      <c r="UQX822" s="257"/>
      <c r="UQY822" s="257"/>
      <c r="UQZ822" s="257"/>
      <c r="URA822" s="257"/>
      <c r="URB822" s="257"/>
      <c r="URC822" s="257"/>
      <c r="URD822" s="257"/>
      <c r="URE822" s="257"/>
      <c r="URF822" s="257"/>
      <c r="URG822" s="257"/>
      <c r="URH822" s="257"/>
      <c r="URI822" s="257"/>
      <c r="URJ822" s="257"/>
      <c r="URK822" s="257"/>
      <c r="URL822" s="257"/>
      <c r="URM822" s="257"/>
      <c r="URN822" s="257"/>
      <c r="URO822" s="257"/>
      <c r="URP822" s="257"/>
      <c r="URQ822" s="257"/>
      <c r="URR822" s="257"/>
      <c r="URS822" s="257"/>
      <c r="URT822" s="257"/>
      <c r="URU822" s="257"/>
      <c r="URV822" s="257"/>
      <c r="URW822" s="257"/>
      <c r="URX822" s="257"/>
      <c r="URY822" s="257"/>
      <c r="URZ822" s="257"/>
      <c r="USA822" s="257"/>
      <c r="USB822" s="257"/>
      <c r="USC822" s="257"/>
      <c r="USD822" s="257"/>
      <c r="USE822" s="257"/>
      <c r="USF822" s="257"/>
      <c r="USG822" s="257"/>
      <c r="USH822" s="257"/>
      <c r="USI822" s="257"/>
      <c r="USJ822" s="257"/>
      <c r="USK822" s="257"/>
      <c r="USL822" s="257"/>
      <c r="USM822" s="257"/>
      <c r="USN822" s="257"/>
      <c r="USO822" s="257"/>
      <c r="USP822" s="257"/>
      <c r="USQ822" s="257"/>
      <c r="USR822" s="257"/>
      <c r="USS822" s="257"/>
      <c r="UST822" s="257"/>
      <c r="USU822" s="257"/>
      <c r="USV822" s="257"/>
      <c r="USW822" s="257"/>
      <c r="USX822" s="257"/>
      <c r="USY822" s="257"/>
      <c r="USZ822" s="257"/>
      <c r="UTA822" s="257"/>
      <c r="UTB822" s="257"/>
      <c r="UTC822" s="257"/>
      <c r="UTD822" s="257"/>
      <c r="UTE822" s="257"/>
      <c r="UTF822" s="257"/>
      <c r="UTG822" s="257"/>
      <c r="UTH822" s="257"/>
      <c r="UTI822" s="257"/>
      <c r="UTJ822" s="257"/>
      <c r="UTK822" s="257"/>
      <c r="UTL822" s="257"/>
      <c r="UTM822" s="257"/>
      <c r="UTN822" s="257"/>
      <c r="UTO822" s="257"/>
      <c r="UTP822" s="257"/>
      <c r="UTQ822" s="257"/>
      <c r="UTR822" s="257"/>
      <c r="UTS822" s="257"/>
      <c r="UTT822" s="257"/>
      <c r="UTU822" s="257"/>
      <c r="UTV822" s="257"/>
      <c r="UTW822" s="257"/>
      <c r="UTX822" s="257"/>
      <c r="UTY822" s="257"/>
      <c r="UTZ822" s="257"/>
      <c r="UUA822" s="257"/>
      <c r="UUB822" s="257"/>
      <c r="UUC822" s="257"/>
      <c r="UUD822" s="257"/>
      <c r="UUE822" s="257"/>
      <c r="UUF822" s="257"/>
      <c r="UUG822" s="257"/>
      <c r="UUH822" s="257"/>
      <c r="UUI822" s="257"/>
      <c r="UUJ822" s="257"/>
      <c r="UUK822" s="257"/>
      <c r="UUL822" s="257"/>
      <c r="UUM822" s="257"/>
      <c r="UUN822" s="257"/>
      <c r="UUO822" s="257"/>
      <c r="UUP822" s="257"/>
      <c r="UUQ822" s="257"/>
      <c r="UUR822" s="257"/>
      <c r="UUS822" s="257"/>
      <c r="UUT822" s="257"/>
      <c r="UUU822" s="257"/>
      <c r="UUV822" s="257"/>
      <c r="UUW822" s="257"/>
      <c r="UUX822" s="257"/>
      <c r="UUY822" s="257"/>
      <c r="UUZ822" s="257"/>
      <c r="UVA822" s="257"/>
      <c r="UVB822" s="257"/>
      <c r="UVC822" s="257"/>
      <c r="UVD822" s="257"/>
      <c r="UVE822" s="257"/>
      <c r="UVF822" s="257"/>
      <c r="UVG822" s="257"/>
      <c r="UVH822" s="257"/>
      <c r="UVI822" s="257"/>
      <c r="UVJ822" s="257"/>
      <c r="UVK822" s="257"/>
      <c r="UVL822" s="257"/>
      <c r="UVM822" s="257"/>
      <c r="UVN822" s="257"/>
      <c r="UVO822" s="257"/>
      <c r="UVP822" s="257"/>
      <c r="UVQ822" s="257"/>
      <c r="UVR822" s="257"/>
      <c r="UVS822" s="257"/>
      <c r="UVT822" s="257"/>
      <c r="UVU822" s="257"/>
      <c r="UVV822" s="257"/>
      <c r="UVW822" s="257"/>
      <c r="UVX822" s="257"/>
      <c r="UVY822" s="257"/>
      <c r="UVZ822" s="257"/>
      <c r="UWA822" s="257"/>
      <c r="UWB822" s="257"/>
      <c r="UWC822" s="257"/>
      <c r="UWD822" s="257"/>
      <c r="UWE822" s="257"/>
      <c r="UWF822" s="257"/>
      <c r="UWG822" s="257"/>
      <c r="UWH822" s="257"/>
      <c r="UWI822" s="257"/>
      <c r="UWJ822" s="257"/>
      <c r="UWK822" s="257"/>
      <c r="UWL822" s="257"/>
      <c r="UWM822" s="257"/>
      <c r="UWN822" s="257"/>
      <c r="UWO822" s="257"/>
      <c r="UWP822" s="257"/>
      <c r="UWQ822" s="257"/>
      <c r="UWR822" s="257"/>
      <c r="UWS822" s="257"/>
      <c r="UWT822" s="257"/>
      <c r="UWU822" s="257"/>
      <c r="UWV822" s="257"/>
      <c r="UWW822" s="257"/>
      <c r="UWX822" s="257"/>
      <c r="UWY822" s="257"/>
      <c r="UWZ822" s="257"/>
      <c r="UXA822" s="257"/>
      <c r="UXB822" s="257"/>
      <c r="UXC822" s="257"/>
      <c r="UXD822" s="257"/>
      <c r="UXE822" s="257"/>
      <c r="UXF822" s="257"/>
      <c r="UXG822" s="257"/>
      <c r="UXH822" s="257"/>
      <c r="UXI822" s="257"/>
      <c r="UXJ822" s="257"/>
      <c r="UXK822" s="257"/>
      <c r="UXL822" s="257"/>
      <c r="UXM822" s="257"/>
      <c r="UXN822" s="257"/>
      <c r="UXO822" s="257"/>
      <c r="UXP822" s="257"/>
      <c r="UXQ822" s="257"/>
      <c r="UXR822" s="257"/>
      <c r="UXS822" s="257"/>
      <c r="UXT822" s="257"/>
      <c r="UXU822" s="257"/>
      <c r="UXV822" s="257"/>
      <c r="UXW822" s="257"/>
      <c r="UXX822" s="257"/>
      <c r="UXY822" s="257"/>
      <c r="UXZ822" s="257"/>
      <c r="UYA822" s="257"/>
      <c r="UYB822" s="257"/>
      <c r="UYC822" s="257"/>
      <c r="UYD822" s="257"/>
      <c r="UYE822" s="257"/>
      <c r="UYF822" s="257"/>
      <c r="UYG822" s="257"/>
      <c r="UYH822" s="257"/>
      <c r="UYI822" s="257"/>
      <c r="UYJ822" s="257"/>
      <c r="UYK822" s="257"/>
      <c r="UYL822" s="257"/>
      <c r="UYM822" s="257"/>
      <c r="UYN822" s="257"/>
      <c r="UYO822" s="257"/>
      <c r="UYP822" s="257"/>
      <c r="UYQ822" s="257"/>
      <c r="UYR822" s="257"/>
      <c r="UYS822" s="257"/>
      <c r="UYT822" s="257"/>
      <c r="UYU822" s="257"/>
      <c r="UYV822" s="257"/>
      <c r="UYW822" s="257"/>
      <c r="UYX822" s="257"/>
      <c r="UYY822" s="257"/>
      <c r="UYZ822" s="257"/>
      <c r="UZA822" s="257"/>
      <c r="UZB822" s="257"/>
      <c r="UZC822" s="257"/>
      <c r="UZD822" s="257"/>
      <c r="UZE822" s="257"/>
      <c r="UZF822" s="257"/>
      <c r="UZG822" s="257"/>
      <c r="UZH822" s="257"/>
      <c r="UZI822" s="257"/>
      <c r="UZJ822" s="257"/>
      <c r="UZK822" s="257"/>
      <c r="UZL822" s="257"/>
      <c r="UZM822" s="257"/>
      <c r="UZN822" s="257"/>
      <c r="UZO822" s="257"/>
      <c r="UZP822" s="257"/>
      <c r="UZQ822" s="257"/>
      <c r="UZR822" s="257"/>
      <c r="UZS822" s="257"/>
      <c r="UZT822" s="257"/>
      <c r="UZU822" s="257"/>
      <c r="UZV822" s="257"/>
      <c r="UZW822" s="257"/>
      <c r="UZX822" s="257"/>
      <c r="UZY822" s="257"/>
      <c r="UZZ822" s="257"/>
      <c r="VAA822" s="257"/>
      <c r="VAB822" s="257"/>
      <c r="VAC822" s="257"/>
      <c r="VAD822" s="257"/>
      <c r="VAE822" s="257"/>
      <c r="VAF822" s="257"/>
      <c r="VAG822" s="257"/>
      <c r="VAH822" s="257"/>
      <c r="VAI822" s="257"/>
      <c r="VAJ822" s="257"/>
      <c r="VAK822" s="257"/>
      <c r="VAL822" s="257"/>
      <c r="VAM822" s="257"/>
      <c r="VAN822" s="257"/>
      <c r="VAO822" s="257"/>
      <c r="VAP822" s="257"/>
      <c r="VAQ822" s="257"/>
      <c r="VAR822" s="257"/>
      <c r="VAS822" s="257"/>
      <c r="VAT822" s="257"/>
      <c r="VAU822" s="257"/>
      <c r="VAV822" s="257"/>
      <c r="VAW822" s="257"/>
      <c r="VAX822" s="257"/>
      <c r="VAY822" s="257"/>
      <c r="VAZ822" s="257"/>
      <c r="VBA822" s="257"/>
      <c r="VBB822" s="257"/>
      <c r="VBC822" s="257"/>
      <c r="VBD822" s="257"/>
      <c r="VBE822" s="257"/>
      <c r="VBF822" s="257"/>
      <c r="VBG822" s="257"/>
      <c r="VBH822" s="257"/>
      <c r="VBI822" s="257"/>
      <c r="VBJ822" s="257"/>
      <c r="VBK822" s="257"/>
      <c r="VBL822" s="257"/>
      <c r="VBM822" s="257"/>
      <c r="VBN822" s="257"/>
      <c r="VBO822" s="257"/>
      <c r="VBP822" s="257"/>
      <c r="VBQ822" s="257"/>
      <c r="VBR822" s="257"/>
      <c r="VBS822" s="257"/>
      <c r="VBT822" s="257"/>
      <c r="VBU822" s="257"/>
      <c r="VBV822" s="257"/>
      <c r="VBW822" s="257"/>
      <c r="VBX822" s="257"/>
      <c r="VBY822" s="257"/>
      <c r="VBZ822" s="257"/>
      <c r="VCA822" s="257"/>
      <c r="VCB822" s="257"/>
      <c r="VCC822" s="257"/>
      <c r="VCD822" s="257"/>
      <c r="VCE822" s="257"/>
      <c r="VCF822" s="257"/>
      <c r="VCG822" s="257"/>
      <c r="VCH822" s="257"/>
      <c r="VCI822" s="257"/>
      <c r="VCJ822" s="257"/>
      <c r="VCK822" s="257"/>
      <c r="VCL822" s="257"/>
      <c r="VCM822" s="257"/>
      <c r="VCN822" s="257"/>
      <c r="VCO822" s="257"/>
      <c r="VCP822" s="257"/>
      <c r="VCQ822" s="257"/>
      <c r="VCR822" s="257"/>
      <c r="VCS822" s="257"/>
      <c r="VCT822" s="257"/>
      <c r="VCU822" s="257"/>
      <c r="VCV822" s="257"/>
      <c r="VCW822" s="257"/>
      <c r="VCX822" s="257"/>
      <c r="VCY822" s="257"/>
      <c r="VCZ822" s="257"/>
      <c r="VDA822" s="257"/>
      <c r="VDB822" s="257"/>
      <c r="VDC822" s="257"/>
      <c r="VDD822" s="257"/>
      <c r="VDE822" s="257"/>
      <c r="VDF822" s="257"/>
      <c r="VDG822" s="257"/>
      <c r="VDH822" s="257"/>
      <c r="VDI822" s="257"/>
      <c r="VDJ822" s="257"/>
      <c r="VDK822" s="257"/>
      <c r="VDL822" s="257"/>
      <c r="VDM822" s="257"/>
      <c r="VDN822" s="257"/>
      <c r="VDO822" s="257"/>
      <c r="VDP822" s="257"/>
      <c r="VDQ822" s="257"/>
      <c r="VDR822" s="257"/>
      <c r="VDS822" s="257"/>
      <c r="VDT822" s="257"/>
      <c r="VDU822" s="257"/>
      <c r="VDV822" s="257"/>
      <c r="VDW822" s="257"/>
      <c r="VDX822" s="257"/>
      <c r="VDY822" s="257"/>
      <c r="VDZ822" s="257"/>
      <c r="VEA822" s="257"/>
      <c r="VEB822" s="257"/>
      <c r="VEC822" s="257"/>
      <c r="VED822" s="257"/>
      <c r="VEE822" s="257"/>
      <c r="VEF822" s="257"/>
      <c r="VEG822" s="257"/>
      <c r="VEH822" s="257"/>
      <c r="VEI822" s="257"/>
      <c r="VEJ822" s="257"/>
      <c r="VEK822" s="257"/>
      <c r="VEL822" s="257"/>
      <c r="VEM822" s="257"/>
      <c r="VEN822" s="257"/>
      <c r="VEO822" s="257"/>
      <c r="VEP822" s="257"/>
      <c r="VEQ822" s="257"/>
      <c r="VER822" s="257"/>
      <c r="VES822" s="257"/>
      <c r="VET822" s="257"/>
      <c r="VEU822" s="257"/>
      <c r="VEV822" s="257"/>
      <c r="VEW822" s="257"/>
      <c r="VEX822" s="257"/>
      <c r="VEY822" s="257"/>
      <c r="VEZ822" s="257"/>
      <c r="VFA822" s="257"/>
      <c r="VFB822" s="257"/>
      <c r="VFC822" s="257"/>
      <c r="VFD822" s="257"/>
      <c r="VFE822" s="257"/>
      <c r="VFF822" s="257"/>
      <c r="VFG822" s="257"/>
      <c r="VFH822" s="257"/>
      <c r="VFI822" s="257"/>
      <c r="VFJ822" s="257"/>
      <c r="VFK822" s="257"/>
      <c r="VFL822" s="257"/>
      <c r="VFM822" s="257"/>
      <c r="VFN822" s="257"/>
      <c r="VFO822" s="257"/>
      <c r="VFP822" s="257"/>
      <c r="VFQ822" s="257"/>
      <c r="VFR822" s="257"/>
      <c r="VFS822" s="257"/>
      <c r="VFT822" s="257"/>
      <c r="VFU822" s="257"/>
      <c r="VFV822" s="257"/>
      <c r="VFW822" s="257"/>
      <c r="VFX822" s="257"/>
      <c r="VFY822" s="257"/>
      <c r="VFZ822" s="257"/>
      <c r="VGA822" s="257"/>
      <c r="VGB822" s="257"/>
      <c r="VGC822" s="257"/>
      <c r="VGD822" s="257"/>
      <c r="VGE822" s="257"/>
      <c r="VGF822" s="257"/>
      <c r="VGG822" s="257"/>
      <c r="VGH822" s="257"/>
      <c r="VGI822" s="257"/>
      <c r="VGJ822" s="257"/>
      <c r="VGK822" s="257"/>
      <c r="VGL822" s="257"/>
      <c r="VGM822" s="257"/>
      <c r="VGN822" s="257"/>
      <c r="VGO822" s="257"/>
      <c r="VGP822" s="257"/>
      <c r="VGQ822" s="257"/>
      <c r="VGR822" s="257"/>
      <c r="VGS822" s="257"/>
      <c r="VGT822" s="257"/>
      <c r="VGU822" s="257"/>
      <c r="VGV822" s="257"/>
      <c r="VGW822" s="257"/>
      <c r="VGX822" s="257"/>
      <c r="VGY822" s="257"/>
      <c r="VGZ822" s="257"/>
      <c r="VHA822" s="257"/>
      <c r="VHB822" s="257"/>
      <c r="VHC822" s="257"/>
      <c r="VHD822" s="257"/>
      <c r="VHE822" s="257"/>
      <c r="VHF822" s="257"/>
      <c r="VHG822" s="257"/>
      <c r="VHH822" s="257"/>
      <c r="VHI822" s="257"/>
      <c r="VHJ822" s="257"/>
      <c r="VHK822" s="257"/>
      <c r="VHL822" s="257"/>
      <c r="VHM822" s="257"/>
      <c r="VHN822" s="257"/>
      <c r="VHO822" s="257"/>
      <c r="VHP822" s="257"/>
      <c r="VHQ822" s="257"/>
      <c r="VHR822" s="257"/>
      <c r="VHS822" s="257"/>
      <c r="VHT822" s="257"/>
      <c r="VHU822" s="257"/>
      <c r="VHV822" s="257"/>
      <c r="VHW822" s="257"/>
      <c r="VHX822" s="257"/>
      <c r="VHY822" s="257"/>
      <c r="VHZ822" s="257"/>
      <c r="VIA822" s="257"/>
      <c r="VIB822" s="257"/>
      <c r="VIC822" s="257"/>
      <c r="VID822" s="257"/>
      <c r="VIE822" s="257"/>
      <c r="VIF822" s="257"/>
      <c r="VIG822" s="257"/>
      <c r="VIH822" s="257"/>
      <c r="VII822" s="257"/>
      <c r="VIJ822" s="257"/>
      <c r="VIK822" s="257"/>
      <c r="VIL822" s="257"/>
      <c r="VIM822" s="257"/>
      <c r="VIN822" s="257"/>
      <c r="VIO822" s="257"/>
      <c r="VIP822" s="257"/>
      <c r="VIQ822" s="257"/>
      <c r="VIR822" s="257"/>
      <c r="VIS822" s="257"/>
      <c r="VIT822" s="257"/>
      <c r="VIU822" s="257"/>
      <c r="VIV822" s="257"/>
      <c r="VIW822" s="257"/>
      <c r="VIX822" s="257"/>
      <c r="VIY822" s="257"/>
      <c r="VIZ822" s="257"/>
      <c r="VJA822" s="257"/>
      <c r="VJB822" s="257"/>
      <c r="VJC822" s="257"/>
      <c r="VJD822" s="257"/>
      <c r="VJE822" s="257"/>
      <c r="VJF822" s="257"/>
      <c r="VJG822" s="257"/>
      <c r="VJH822" s="257"/>
      <c r="VJI822" s="257"/>
      <c r="VJJ822" s="257"/>
      <c r="VJK822" s="257"/>
      <c r="VJL822" s="257"/>
      <c r="VJM822" s="257"/>
      <c r="VJN822" s="257"/>
      <c r="VJO822" s="257"/>
      <c r="VJP822" s="257"/>
      <c r="VJQ822" s="257"/>
      <c r="VJR822" s="257"/>
      <c r="VJS822" s="257"/>
      <c r="VJT822" s="257"/>
      <c r="VJU822" s="257"/>
      <c r="VJV822" s="257"/>
      <c r="VJW822" s="257"/>
      <c r="VJX822" s="257"/>
      <c r="VJY822" s="257"/>
      <c r="VJZ822" s="257"/>
      <c r="VKA822" s="257"/>
      <c r="VKB822" s="257"/>
      <c r="VKC822" s="257"/>
      <c r="VKD822" s="257"/>
      <c r="VKE822" s="257"/>
      <c r="VKF822" s="257"/>
      <c r="VKG822" s="257"/>
      <c r="VKH822" s="257"/>
      <c r="VKI822" s="257"/>
      <c r="VKJ822" s="257"/>
      <c r="VKK822" s="257"/>
      <c r="VKL822" s="257"/>
      <c r="VKM822" s="257"/>
      <c r="VKN822" s="257"/>
      <c r="VKO822" s="257"/>
      <c r="VKP822" s="257"/>
      <c r="VKQ822" s="257"/>
      <c r="VKR822" s="257"/>
      <c r="VKS822" s="257"/>
      <c r="VKT822" s="257"/>
      <c r="VKU822" s="257"/>
      <c r="VKV822" s="257"/>
      <c r="VKW822" s="257"/>
      <c r="VKX822" s="257"/>
      <c r="VKY822" s="257"/>
      <c r="VKZ822" s="257"/>
      <c r="VLA822" s="257"/>
      <c r="VLB822" s="257"/>
      <c r="VLC822" s="257"/>
      <c r="VLD822" s="257"/>
      <c r="VLE822" s="257"/>
      <c r="VLF822" s="257"/>
      <c r="VLG822" s="257"/>
      <c r="VLH822" s="257"/>
      <c r="VLI822" s="257"/>
      <c r="VLJ822" s="257"/>
      <c r="VLK822" s="257"/>
      <c r="VLL822" s="257"/>
      <c r="VLM822" s="257"/>
      <c r="VLN822" s="257"/>
      <c r="VLO822" s="257"/>
      <c r="VLP822" s="257"/>
      <c r="VLQ822" s="257"/>
      <c r="VLR822" s="257"/>
      <c r="VLS822" s="257"/>
      <c r="VLT822" s="257"/>
      <c r="VLU822" s="257"/>
      <c r="VLV822" s="257"/>
      <c r="VLW822" s="257"/>
      <c r="VLX822" s="257"/>
      <c r="VLY822" s="257"/>
      <c r="VLZ822" s="257"/>
      <c r="VMA822" s="257"/>
      <c r="VMB822" s="257"/>
      <c r="VMC822" s="257"/>
      <c r="VMD822" s="257"/>
      <c r="VME822" s="257"/>
      <c r="VMF822" s="257"/>
      <c r="VMG822" s="257"/>
      <c r="VMH822" s="257"/>
      <c r="VMI822" s="257"/>
      <c r="VMJ822" s="257"/>
      <c r="VMK822" s="257"/>
      <c r="VML822" s="257"/>
      <c r="VMM822" s="257"/>
      <c r="VMN822" s="257"/>
      <c r="VMO822" s="257"/>
      <c r="VMP822" s="257"/>
      <c r="VMQ822" s="257"/>
      <c r="VMR822" s="257"/>
      <c r="VMS822" s="257"/>
      <c r="VMT822" s="257"/>
      <c r="VMU822" s="257"/>
      <c r="VMV822" s="257"/>
      <c r="VMW822" s="257"/>
      <c r="VMX822" s="257"/>
      <c r="VMY822" s="257"/>
      <c r="VMZ822" s="257"/>
      <c r="VNA822" s="257"/>
      <c r="VNB822" s="257"/>
      <c r="VNC822" s="257"/>
      <c r="VND822" s="257"/>
      <c r="VNE822" s="257"/>
      <c r="VNF822" s="257"/>
      <c r="VNG822" s="257"/>
      <c r="VNH822" s="257"/>
      <c r="VNI822" s="257"/>
      <c r="VNJ822" s="257"/>
      <c r="VNK822" s="257"/>
      <c r="VNL822" s="257"/>
      <c r="VNM822" s="257"/>
      <c r="VNN822" s="257"/>
      <c r="VNO822" s="257"/>
      <c r="VNP822" s="257"/>
      <c r="VNQ822" s="257"/>
      <c r="VNR822" s="257"/>
      <c r="VNS822" s="257"/>
      <c r="VNT822" s="257"/>
      <c r="VNU822" s="257"/>
      <c r="VNV822" s="257"/>
      <c r="VNW822" s="257"/>
      <c r="VNX822" s="257"/>
      <c r="VNY822" s="257"/>
      <c r="VNZ822" s="257"/>
      <c r="VOA822" s="257"/>
      <c r="VOB822" s="257"/>
      <c r="VOC822" s="257"/>
      <c r="VOD822" s="257"/>
      <c r="VOE822" s="257"/>
      <c r="VOF822" s="257"/>
      <c r="VOG822" s="257"/>
      <c r="VOH822" s="257"/>
      <c r="VOI822" s="257"/>
      <c r="VOJ822" s="257"/>
      <c r="VOK822" s="257"/>
      <c r="VOL822" s="257"/>
      <c r="VOM822" s="257"/>
      <c r="VON822" s="257"/>
      <c r="VOO822" s="257"/>
      <c r="VOP822" s="257"/>
      <c r="VOQ822" s="257"/>
      <c r="VOR822" s="257"/>
      <c r="VOS822" s="257"/>
      <c r="VOT822" s="257"/>
      <c r="VOU822" s="257"/>
      <c r="VOV822" s="257"/>
      <c r="VOW822" s="257"/>
      <c r="VOX822" s="257"/>
      <c r="VOY822" s="257"/>
      <c r="VOZ822" s="257"/>
      <c r="VPA822" s="257"/>
      <c r="VPB822" s="257"/>
      <c r="VPC822" s="257"/>
      <c r="VPD822" s="257"/>
      <c r="VPE822" s="257"/>
      <c r="VPF822" s="257"/>
      <c r="VPG822" s="257"/>
      <c r="VPH822" s="257"/>
      <c r="VPI822" s="257"/>
      <c r="VPJ822" s="257"/>
      <c r="VPK822" s="257"/>
      <c r="VPL822" s="257"/>
      <c r="VPM822" s="257"/>
      <c r="VPN822" s="257"/>
      <c r="VPO822" s="257"/>
      <c r="VPP822" s="257"/>
      <c r="VPQ822" s="257"/>
      <c r="VPR822" s="257"/>
      <c r="VPS822" s="257"/>
      <c r="VPT822" s="257"/>
      <c r="VPU822" s="257"/>
      <c r="VPV822" s="257"/>
      <c r="VPW822" s="257"/>
      <c r="VPX822" s="257"/>
      <c r="VPY822" s="257"/>
      <c r="VPZ822" s="257"/>
      <c r="VQA822" s="257"/>
      <c r="VQB822" s="257"/>
      <c r="VQC822" s="257"/>
      <c r="VQD822" s="257"/>
      <c r="VQE822" s="257"/>
      <c r="VQF822" s="257"/>
      <c r="VQG822" s="257"/>
      <c r="VQH822" s="257"/>
      <c r="VQI822" s="257"/>
      <c r="VQJ822" s="257"/>
      <c r="VQK822" s="257"/>
      <c r="VQL822" s="257"/>
      <c r="VQM822" s="257"/>
      <c r="VQN822" s="257"/>
      <c r="VQO822" s="257"/>
      <c r="VQP822" s="257"/>
      <c r="VQQ822" s="257"/>
      <c r="VQR822" s="257"/>
      <c r="VQS822" s="257"/>
      <c r="VQT822" s="257"/>
      <c r="VQU822" s="257"/>
      <c r="VQV822" s="257"/>
      <c r="VQW822" s="257"/>
      <c r="VQX822" s="257"/>
      <c r="VQY822" s="257"/>
      <c r="VQZ822" s="257"/>
      <c r="VRA822" s="257"/>
      <c r="VRB822" s="257"/>
      <c r="VRC822" s="257"/>
      <c r="VRD822" s="257"/>
      <c r="VRE822" s="257"/>
      <c r="VRF822" s="257"/>
      <c r="VRG822" s="257"/>
      <c r="VRH822" s="257"/>
      <c r="VRI822" s="257"/>
      <c r="VRJ822" s="257"/>
      <c r="VRK822" s="257"/>
      <c r="VRL822" s="257"/>
      <c r="VRM822" s="257"/>
      <c r="VRN822" s="257"/>
      <c r="VRO822" s="257"/>
      <c r="VRP822" s="257"/>
      <c r="VRQ822" s="257"/>
      <c r="VRR822" s="257"/>
      <c r="VRS822" s="257"/>
      <c r="VRT822" s="257"/>
      <c r="VRU822" s="257"/>
      <c r="VRV822" s="257"/>
      <c r="VRW822" s="257"/>
      <c r="VRX822" s="257"/>
      <c r="VRY822" s="257"/>
      <c r="VRZ822" s="257"/>
      <c r="VSA822" s="257"/>
      <c r="VSB822" s="257"/>
      <c r="VSC822" s="257"/>
      <c r="VSD822" s="257"/>
      <c r="VSE822" s="257"/>
      <c r="VSF822" s="257"/>
      <c r="VSG822" s="257"/>
      <c r="VSH822" s="257"/>
      <c r="VSI822" s="257"/>
      <c r="VSJ822" s="257"/>
      <c r="VSK822" s="257"/>
      <c r="VSL822" s="257"/>
      <c r="VSM822" s="257"/>
      <c r="VSN822" s="257"/>
      <c r="VSO822" s="257"/>
      <c r="VSP822" s="257"/>
      <c r="VSQ822" s="257"/>
      <c r="VSR822" s="257"/>
      <c r="VSS822" s="257"/>
      <c r="VST822" s="257"/>
      <c r="VSU822" s="257"/>
      <c r="VSV822" s="257"/>
      <c r="VSW822" s="257"/>
      <c r="VSX822" s="257"/>
      <c r="VSY822" s="257"/>
      <c r="VSZ822" s="257"/>
      <c r="VTA822" s="257"/>
      <c r="VTB822" s="257"/>
      <c r="VTC822" s="257"/>
      <c r="VTD822" s="257"/>
      <c r="VTE822" s="257"/>
      <c r="VTF822" s="257"/>
      <c r="VTG822" s="257"/>
      <c r="VTH822" s="257"/>
      <c r="VTI822" s="257"/>
      <c r="VTJ822" s="257"/>
      <c r="VTK822" s="257"/>
      <c r="VTL822" s="257"/>
      <c r="VTM822" s="257"/>
      <c r="VTN822" s="257"/>
      <c r="VTO822" s="257"/>
      <c r="VTP822" s="257"/>
      <c r="VTQ822" s="257"/>
      <c r="VTR822" s="257"/>
      <c r="VTS822" s="257"/>
      <c r="VTT822" s="257"/>
      <c r="VTU822" s="257"/>
      <c r="VTV822" s="257"/>
      <c r="VTW822" s="257"/>
      <c r="VTX822" s="257"/>
      <c r="VTY822" s="257"/>
      <c r="VTZ822" s="257"/>
      <c r="VUA822" s="257"/>
      <c r="VUB822" s="257"/>
      <c r="VUC822" s="257"/>
      <c r="VUD822" s="257"/>
      <c r="VUE822" s="257"/>
      <c r="VUF822" s="257"/>
      <c r="VUG822" s="257"/>
      <c r="VUH822" s="257"/>
      <c r="VUI822" s="257"/>
      <c r="VUJ822" s="257"/>
      <c r="VUK822" s="257"/>
      <c r="VUL822" s="257"/>
      <c r="VUM822" s="257"/>
      <c r="VUN822" s="257"/>
      <c r="VUO822" s="257"/>
      <c r="VUP822" s="257"/>
      <c r="VUQ822" s="257"/>
      <c r="VUR822" s="257"/>
      <c r="VUS822" s="257"/>
      <c r="VUT822" s="257"/>
      <c r="VUU822" s="257"/>
      <c r="VUV822" s="257"/>
      <c r="VUW822" s="257"/>
      <c r="VUX822" s="257"/>
      <c r="VUY822" s="257"/>
      <c r="VUZ822" s="257"/>
      <c r="VVA822" s="257"/>
      <c r="VVB822" s="257"/>
      <c r="VVC822" s="257"/>
      <c r="VVD822" s="257"/>
      <c r="VVE822" s="257"/>
      <c r="VVF822" s="257"/>
      <c r="VVG822" s="257"/>
      <c r="VVH822" s="257"/>
      <c r="VVI822" s="257"/>
      <c r="VVJ822" s="257"/>
      <c r="VVK822" s="257"/>
      <c r="VVL822" s="257"/>
      <c r="VVM822" s="257"/>
      <c r="VVN822" s="257"/>
      <c r="VVO822" s="257"/>
      <c r="VVP822" s="257"/>
      <c r="VVQ822" s="257"/>
      <c r="VVR822" s="257"/>
      <c r="VVS822" s="257"/>
      <c r="VVT822" s="257"/>
      <c r="VVU822" s="257"/>
      <c r="VVV822" s="257"/>
      <c r="VVW822" s="257"/>
      <c r="VVX822" s="257"/>
      <c r="VVY822" s="257"/>
      <c r="VVZ822" s="257"/>
      <c r="VWA822" s="257"/>
      <c r="VWB822" s="257"/>
      <c r="VWC822" s="257"/>
      <c r="VWD822" s="257"/>
      <c r="VWE822" s="257"/>
      <c r="VWF822" s="257"/>
      <c r="VWG822" s="257"/>
      <c r="VWH822" s="257"/>
      <c r="VWI822" s="257"/>
      <c r="VWJ822" s="257"/>
      <c r="VWK822" s="257"/>
      <c r="VWL822" s="257"/>
      <c r="VWM822" s="257"/>
      <c r="VWN822" s="257"/>
      <c r="VWO822" s="257"/>
      <c r="VWP822" s="257"/>
      <c r="VWQ822" s="257"/>
      <c r="VWR822" s="257"/>
      <c r="VWS822" s="257"/>
      <c r="VWT822" s="257"/>
      <c r="VWU822" s="257"/>
      <c r="VWV822" s="257"/>
      <c r="VWW822" s="257"/>
      <c r="VWX822" s="257"/>
      <c r="VWY822" s="257"/>
      <c r="VWZ822" s="257"/>
      <c r="VXA822" s="257"/>
      <c r="VXB822" s="257"/>
      <c r="VXC822" s="257"/>
      <c r="VXD822" s="257"/>
      <c r="VXE822" s="257"/>
      <c r="VXF822" s="257"/>
      <c r="VXG822" s="257"/>
      <c r="VXH822" s="257"/>
      <c r="VXI822" s="257"/>
      <c r="VXJ822" s="257"/>
      <c r="VXK822" s="257"/>
      <c r="VXL822" s="257"/>
      <c r="VXM822" s="257"/>
      <c r="VXN822" s="257"/>
      <c r="VXO822" s="257"/>
      <c r="VXP822" s="257"/>
      <c r="VXQ822" s="257"/>
      <c r="VXR822" s="257"/>
      <c r="VXS822" s="257"/>
      <c r="VXT822" s="257"/>
      <c r="VXU822" s="257"/>
      <c r="VXV822" s="257"/>
      <c r="VXW822" s="257"/>
      <c r="VXX822" s="257"/>
      <c r="VXY822" s="257"/>
      <c r="VXZ822" s="257"/>
      <c r="VYA822" s="257"/>
      <c r="VYB822" s="257"/>
      <c r="VYC822" s="257"/>
      <c r="VYD822" s="257"/>
      <c r="VYE822" s="257"/>
      <c r="VYF822" s="257"/>
      <c r="VYG822" s="257"/>
      <c r="VYH822" s="257"/>
      <c r="VYI822" s="257"/>
      <c r="VYJ822" s="257"/>
      <c r="VYK822" s="257"/>
      <c r="VYL822" s="257"/>
      <c r="VYM822" s="257"/>
      <c r="VYN822" s="257"/>
      <c r="VYO822" s="257"/>
      <c r="VYP822" s="257"/>
      <c r="VYQ822" s="257"/>
      <c r="VYR822" s="257"/>
      <c r="VYS822" s="257"/>
      <c r="VYT822" s="257"/>
      <c r="VYU822" s="257"/>
      <c r="VYV822" s="257"/>
      <c r="VYW822" s="257"/>
      <c r="VYX822" s="257"/>
      <c r="VYY822" s="257"/>
      <c r="VYZ822" s="257"/>
      <c r="VZA822" s="257"/>
      <c r="VZB822" s="257"/>
      <c r="VZC822" s="257"/>
      <c r="VZD822" s="257"/>
      <c r="VZE822" s="257"/>
      <c r="VZF822" s="257"/>
      <c r="VZG822" s="257"/>
      <c r="VZH822" s="257"/>
      <c r="VZI822" s="257"/>
      <c r="VZJ822" s="257"/>
      <c r="VZK822" s="257"/>
      <c r="VZL822" s="257"/>
      <c r="VZM822" s="257"/>
      <c r="VZN822" s="257"/>
      <c r="VZO822" s="257"/>
      <c r="VZP822" s="257"/>
      <c r="VZQ822" s="257"/>
      <c r="VZR822" s="257"/>
      <c r="VZS822" s="257"/>
      <c r="VZT822" s="257"/>
      <c r="VZU822" s="257"/>
      <c r="VZV822" s="257"/>
      <c r="VZW822" s="257"/>
      <c r="VZX822" s="257"/>
      <c r="VZY822" s="257"/>
      <c r="VZZ822" s="257"/>
      <c r="WAA822" s="257"/>
      <c r="WAB822" s="257"/>
      <c r="WAC822" s="257"/>
      <c r="WAD822" s="257"/>
      <c r="WAE822" s="257"/>
      <c r="WAF822" s="257"/>
      <c r="WAG822" s="257"/>
      <c r="WAH822" s="257"/>
      <c r="WAI822" s="257"/>
      <c r="WAJ822" s="257"/>
      <c r="WAK822" s="257"/>
      <c r="WAL822" s="257"/>
      <c r="WAM822" s="257"/>
      <c r="WAN822" s="257"/>
      <c r="WAO822" s="257"/>
      <c r="WAP822" s="257"/>
      <c r="WAQ822" s="257"/>
      <c r="WAR822" s="257"/>
      <c r="WAS822" s="257"/>
      <c r="WAT822" s="257"/>
      <c r="WAU822" s="257"/>
      <c r="WAV822" s="257"/>
      <c r="WAW822" s="257"/>
      <c r="WAX822" s="257"/>
      <c r="WAY822" s="257"/>
      <c r="WAZ822" s="257"/>
      <c r="WBA822" s="257"/>
      <c r="WBB822" s="257"/>
      <c r="WBC822" s="257"/>
      <c r="WBD822" s="257"/>
      <c r="WBE822" s="257"/>
      <c r="WBF822" s="257"/>
      <c r="WBG822" s="257"/>
      <c r="WBH822" s="257"/>
      <c r="WBI822" s="257"/>
      <c r="WBJ822" s="257"/>
      <c r="WBK822" s="257"/>
      <c r="WBL822" s="257"/>
      <c r="WBM822" s="257"/>
      <c r="WBN822" s="257"/>
      <c r="WBO822" s="257"/>
      <c r="WBP822" s="257"/>
      <c r="WBQ822" s="257"/>
      <c r="WBR822" s="257"/>
      <c r="WBS822" s="257"/>
      <c r="WBT822" s="257"/>
      <c r="WBU822" s="257"/>
      <c r="WBV822" s="257"/>
      <c r="WBW822" s="257"/>
      <c r="WBX822" s="257"/>
      <c r="WBY822" s="257"/>
      <c r="WBZ822" s="257"/>
      <c r="WCA822" s="257"/>
      <c r="WCB822" s="257"/>
      <c r="WCC822" s="257"/>
      <c r="WCD822" s="257"/>
      <c r="WCE822" s="257"/>
      <c r="WCF822" s="257"/>
      <c r="WCG822" s="257"/>
      <c r="WCH822" s="257"/>
      <c r="WCI822" s="257"/>
      <c r="WCJ822" s="257"/>
      <c r="WCK822" s="257"/>
      <c r="WCL822" s="257"/>
      <c r="WCM822" s="257"/>
      <c r="WCN822" s="257"/>
      <c r="WCO822" s="257"/>
      <c r="WCP822" s="257"/>
      <c r="WCQ822" s="257"/>
      <c r="WCR822" s="257"/>
      <c r="WCS822" s="257"/>
      <c r="WCT822" s="257"/>
      <c r="WCU822" s="257"/>
      <c r="WCV822" s="257"/>
      <c r="WCW822" s="257"/>
      <c r="WCX822" s="257"/>
      <c r="WCY822" s="257"/>
      <c r="WCZ822" s="257"/>
      <c r="WDA822" s="257"/>
      <c r="WDB822" s="257"/>
      <c r="WDC822" s="257"/>
      <c r="WDD822" s="257"/>
      <c r="WDE822" s="257"/>
      <c r="WDF822" s="257"/>
      <c r="WDG822" s="257"/>
      <c r="WDH822" s="257"/>
      <c r="WDI822" s="257"/>
      <c r="WDJ822" s="257"/>
      <c r="WDK822" s="257"/>
      <c r="WDL822" s="257"/>
      <c r="WDM822" s="257"/>
      <c r="WDN822" s="257"/>
      <c r="WDO822" s="257"/>
      <c r="WDP822" s="257"/>
      <c r="WDQ822" s="257"/>
      <c r="WDR822" s="257"/>
      <c r="WDS822" s="257"/>
      <c r="WDT822" s="257"/>
      <c r="WDU822" s="257"/>
      <c r="WDV822" s="257"/>
      <c r="WDW822" s="257"/>
      <c r="WDX822" s="257"/>
      <c r="WDY822" s="257"/>
      <c r="WDZ822" s="257"/>
      <c r="WEA822" s="257"/>
      <c r="WEB822" s="257"/>
      <c r="WEC822" s="257"/>
      <c r="WED822" s="257"/>
      <c r="WEE822" s="257"/>
      <c r="WEF822" s="257"/>
      <c r="WEG822" s="257"/>
      <c r="WEH822" s="257"/>
      <c r="WEI822" s="257"/>
      <c r="WEJ822" s="257"/>
      <c r="WEK822" s="257"/>
      <c r="WEL822" s="257"/>
      <c r="WEM822" s="257"/>
      <c r="WEN822" s="257"/>
      <c r="WEO822" s="257"/>
      <c r="WEP822" s="257"/>
      <c r="WEQ822" s="257"/>
      <c r="WER822" s="257"/>
      <c r="WES822" s="257"/>
      <c r="WET822" s="257"/>
      <c r="WEU822" s="257"/>
      <c r="WEV822" s="257"/>
      <c r="WEW822" s="257"/>
      <c r="WEX822" s="257"/>
      <c r="WEY822" s="257"/>
      <c r="WEZ822" s="257"/>
      <c r="WFA822" s="257"/>
      <c r="WFB822" s="257"/>
      <c r="WFC822" s="257"/>
      <c r="WFD822" s="257"/>
      <c r="WFE822" s="257"/>
      <c r="WFF822" s="257"/>
      <c r="WFG822" s="257"/>
      <c r="WFH822" s="257"/>
      <c r="WFI822" s="257"/>
      <c r="WFJ822" s="257"/>
      <c r="WFK822" s="257"/>
      <c r="WFL822" s="257"/>
      <c r="WFM822" s="257"/>
      <c r="WFN822" s="257"/>
      <c r="WFO822" s="257"/>
      <c r="WFP822" s="257"/>
      <c r="WFQ822" s="257"/>
      <c r="WFR822" s="257"/>
      <c r="WFS822" s="257"/>
      <c r="WFT822" s="257"/>
      <c r="WFU822" s="257"/>
      <c r="WFV822" s="257"/>
      <c r="WFW822" s="257"/>
      <c r="WFX822" s="257"/>
      <c r="WFY822" s="257"/>
      <c r="WFZ822" s="257"/>
      <c r="WGA822" s="257"/>
      <c r="WGB822" s="257"/>
      <c r="WGC822" s="257"/>
      <c r="WGD822" s="257"/>
      <c r="WGE822" s="257"/>
      <c r="WGF822" s="257"/>
      <c r="WGG822" s="257"/>
      <c r="WGH822" s="257"/>
      <c r="WGI822" s="257"/>
      <c r="WGJ822" s="257"/>
      <c r="WGK822" s="257"/>
      <c r="WGL822" s="257"/>
      <c r="WGM822" s="257"/>
      <c r="WGN822" s="257"/>
      <c r="WGO822" s="257"/>
      <c r="WGP822" s="257"/>
      <c r="WGQ822" s="257"/>
      <c r="WGR822" s="257"/>
      <c r="WGS822" s="257"/>
      <c r="WGT822" s="257"/>
      <c r="WGU822" s="257"/>
      <c r="WGV822" s="257"/>
      <c r="WGW822" s="257"/>
      <c r="WGX822" s="257"/>
      <c r="WGY822" s="257"/>
      <c r="WGZ822" s="257"/>
      <c r="WHA822" s="257"/>
      <c r="WHB822" s="257"/>
      <c r="WHC822" s="257"/>
      <c r="WHD822" s="257"/>
      <c r="WHE822" s="257"/>
      <c r="WHF822" s="257"/>
      <c r="WHG822" s="257"/>
      <c r="WHH822" s="257"/>
      <c r="WHI822" s="257"/>
      <c r="WHJ822" s="257"/>
      <c r="WHK822" s="257"/>
      <c r="WHL822" s="257"/>
      <c r="WHM822" s="257"/>
      <c r="WHN822" s="257"/>
      <c r="WHO822" s="257"/>
      <c r="WHP822" s="257"/>
      <c r="WHQ822" s="257"/>
      <c r="WHR822" s="257"/>
      <c r="WHS822" s="257"/>
      <c r="WHT822" s="257"/>
      <c r="WHU822" s="257"/>
      <c r="WHV822" s="257"/>
      <c r="WHW822" s="257"/>
      <c r="WHX822" s="257"/>
      <c r="WHY822" s="257"/>
      <c r="WHZ822" s="257"/>
      <c r="WIA822" s="257"/>
      <c r="WIB822" s="257"/>
      <c r="WIC822" s="257"/>
      <c r="WID822" s="257"/>
      <c r="WIE822" s="257"/>
      <c r="WIF822" s="257"/>
      <c r="WIG822" s="257"/>
      <c r="WIH822" s="257"/>
      <c r="WII822" s="257"/>
      <c r="WIJ822" s="257"/>
      <c r="WIK822" s="257"/>
      <c r="WIL822" s="257"/>
      <c r="WIM822" s="257"/>
      <c r="WIN822" s="257"/>
      <c r="WIO822" s="257"/>
      <c r="WIP822" s="257"/>
      <c r="WIQ822" s="257"/>
      <c r="WIR822" s="257"/>
      <c r="WIS822" s="257"/>
      <c r="WIT822" s="257"/>
      <c r="WIU822" s="257"/>
      <c r="WIV822" s="257"/>
      <c r="WIW822" s="257"/>
      <c r="WIX822" s="257"/>
      <c r="WIY822" s="257"/>
      <c r="WIZ822" s="257"/>
      <c r="WJA822" s="257"/>
      <c r="WJB822" s="257"/>
      <c r="WJC822" s="257"/>
      <c r="WJD822" s="257"/>
      <c r="WJE822" s="257"/>
      <c r="WJF822" s="257"/>
      <c r="WJG822" s="257"/>
      <c r="WJH822" s="257"/>
      <c r="WJI822" s="257"/>
      <c r="WJJ822" s="257"/>
      <c r="WJK822" s="257"/>
      <c r="WJL822" s="257"/>
      <c r="WJM822" s="257"/>
      <c r="WJN822" s="257"/>
      <c r="WJO822" s="257"/>
      <c r="WJP822" s="257"/>
      <c r="WJQ822" s="257"/>
      <c r="WJR822" s="257"/>
      <c r="WJS822" s="257"/>
      <c r="WJT822" s="257"/>
      <c r="WJU822" s="257"/>
      <c r="WJV822" s="257"/>
      <c r="WJW822" s="257"/>
      <c r="WJX822" s="257"/>
      <c r="WJY822" s="257"/>
      <c r="WJZ822" s="257"/>
      <c r="WKA822" s="257"/>
      <c r="WKB822" s="257"/>
      <c r="WKC822" s="257"/>
      <c r="WKD822" s="257"/>
      <c r="WKE822" s="257"/>
      <c r="WKF822" s="257"/>
      <c r="WKG822" s="257"/>
      <c r="WKH822" s="257"/>
      <c r="WKI822" s="257"/>
      <c r="WKJ822" s="257"/>
      <c r="WKK822" s="257"/>
      <c r="WKL822" s="257"/>
      <c r="WKM822" s="257"/>
      <c r="WKN822" s="257"/>
      <c r="WKO822" s="257"/>
      <c r="WKP822" s="257"/>
      <c r="WKQ822" s="257"/>
      <c r="WKR822" s="257"/>
      <c r="WKS822" s="257"/>
      <c r="WKT822" s="257"/>
      <c r="WKU822" s="257"/>
      <c r="WKV822" s="257"/>
      <c r="WKW822" s="257"/>
      <c r="WKX822" s="257"/>
      <c r="WKY822" s="257"/>
      <c r="WKZ822" s="257"/>
      <c r="WLA822" s="257"/>
      <c r="WLB822" s="257"/>
      <c r="WLC822" s="257"/>
      <c r="WLD822" s="257"/>
      <c r="WLE822" s="257"/>
      <c r="WLF822" s="257"/>
      <c r="WLG822" s="257"/>
      <c r="WLH822" s="257"/>
      <c r="WLI822" s="257"/>
      <c r="WLJ822" s="257"/>
      <c r="WLK822" s="257"/>
      <c r="WLL822" s="257"/>
      <c r="WLM822" s="257"/>
      <c r="WLN822" s="257"/>
      <c r="WLO822" s="257"/>
      <c r="WLP822" s="257"/>
      <c r="WLQ822" s="257"/>
      <c r="WLR822" s="257"/>
      <c r="WLS822" s="257"/>
      <c r="WLT822" s="257"/>
      <c r="WLU822" s="257"/>
      <c r="WLV822" s="257"/>
      <c r="WLW822" s="257"/>
      <c r="WLX822" s="257"/>
      <c r="WLY822" s="257"/>
      <c r="WLZ822" s="257"/>
      <c r="WMA822" s="257"/>
      <c r="WMB822" s="257"/>
      <c r="WMC822" s="257"/>
      <c r="WMD822" s="257"/>
      <c r="WME822" s="257"/>
      <c r="WMF822" s="257"/>
      <c r="WMG822" s="257"/>
      <c r="WMH822" s="257"/>
      <c r="WMI822" s="257"/>
      <c r="WMJ822" s="257"/>
      <c r="WMK822" s="257"/>
      <c r="WML822" s="257"/>
      <c r="WMM822" s="257"/>
      <c r="WMN822" s="257"/>
      <c r="WMO822" s="257"/>
      <c r="WMP822" s="257"/>
      <c r="WMQ822" s="257"/>
      <c r="WMR822" s="257"/>
      <c r="WMS822" s="257"/>
      <c r="WMT822" s="257"/>
      <c r="WMU822" s="257"/>
      <c r="WMV822" s="257"/>
      <c r="WMW822" s="257"/>
      <c r="WMX822" s="257"/>
      <c r="WMY822" s="257"/>
      <c r="WMZ822" s="257"/>
      <c r="WNA822" s="257"/>
      <c r="WNB822" s="257"/>
      <c r="WNC822" s="257"/>
      <c r="WND822" s="257"/>
      <c r="WNE822" s="257"/>
      <c r="WNF822" s="257"/>
      <c r="WNG822" s="257"/>
      <c r="WNH822" s="257"/>
      <c r="WNI822" s="257"/>
      <c r="WNJ822" s="257"/>
      <c r="WNK822" s="257"/>
      <c r="WNL822" s="257"/>
      <c r="WNM822" s="257"/>
      <c r="WNN822" s="257"/>
      <c r="WNO822" s="257"/>
      <c r="WNP822" s="257"/>
      <c r="WNQ822" s="257"/>
      <c r="WNR822" s="257"/>
      <c r="WNS822" s="257"/>
      <c r="WNT822" s="257"/>
      <c r="WNU822" s="257"/>
      <c r="WNV822" s="257"/>
      <c r="WNW822" s="257"/>
      <c r="WNX822" s="257"/>
      <c r="WNY822" s="257"/>
      <c r="WNZ822" s="257"/>
      <c r="WOA822" s="257"/>
      <c r="WOB822" s="257"/>
      <c r="WOC822" s="257"/>
      <c r="WOD822" s="257"/>
      <c r="WOE822" s="257"/>
      <c r="WOF822" s="257"/>
      <c r="WOG822" s="257"/>
      <c r="WOH822" s="257"/>
      <c r="WOI822" s="257"/>
      <c r="WOJ822" s="257"/>
      <c r="WOK822" s="257"/>
      <c r="WOL822" s="257"/>
      <c r="WOM822" s="257"/>
      <c r="WON822" s="257"/>
      <c r="WOO822" s="257"/>
      <c r="WOP822" s="257"/>
      <c r="WOQ822" s="257"/>
      <c r="WOR822" s="257"/>
      <c r="WOS822" s="257"/>
      <c r="WOT822" s="257"/>
      <c r="WOU822" s="257"/>
      <c r="WOV822" s="257"/>
      <c r="WOW822" s="257"/>
      <c r="WOX822" s="257"/>
      <c r="WOY822" s="257"/>
      <c r="WOZ822" s="257"/>
      <c r="WPA822" s="257"/>
      <c r="WPB822" s="257"/>
      <c r="WPC822" s="257"/>
      <c r="WPD822" s="257"/>
      <c r="WPE822" s="257"/>
      <c r="WPF822" s="257"/>
      <c r="WPG822" s="257"/>
      <c r="WPH822" s="257"/>
      <c r="WPI822" s="257"/>
      <c r="WPJ822" s="257"/>
      <c r="WPK822" s="257"/>
      <c r="WPL822" s="257"/>
      <c r="WPM822" s="257"/>
      <c r="WPN822" s="257"/>
      <c r="WPO822" s="257"/>
      <c r="WPP822" s="257"/>
      <c r="WPQ822" s="257"/>
      <c r="WPR822" s="257"/>
      <c r="WPS822" s="257"/>
      <c r="WPT822" s="257"/>
      <c r="WPU822" s="257"/>
      <c r="WPV822" s="257"/>
      <c r="WPW822" s="257"/>
      <c r="WPX822" s="257"/>
      <c r="WPY822" s="257"/>
      <c r="WPZ822" s="257"/>
      <c r="WQA822" s="257"/>
      <c r="WQB822" s="257"/>
      <c r="WQC822" s="257"/>
      <c r="WQD822" s="257"/>
      <c r="WQE822" s="257"/>
      <c r="WQF822" s="257"/>
      <c r="WQG822" s="257"/>
      <c r="WQH822" s="257"/>
      <c r="WQI822" s="257"/>
      <c r="WQJ822" s="257"/>
      <c r="WQK822" s="257"/>
      <c r="WQL822" s="257"/>
      <c r="WQM822" s="257"/>
      <c r="WQN822" s="257"/>
      <c r="WQO822" s="257"/>
      <c r="WQP822" s="257"/>
      <c r="WQQ822" s="257"/>
      <c r="WQR822" s="257"/>
      <c r="WQS822" s="257"/>
      <c r="WQT822" s="257"/>
      <c r="WQU822" s="257"/>
      <c r="WQV822" s="257"/>
      <c r="WQW822" s="257"/>
      <c r="WQX822" s="257"/>
      <c r="WQY822" s="257"/>
      <c r="WQZ822" s="257"/>
      <c r="WRA822" s="257"/>
      <c r="WRB822" s="257"/>
      <c r="WRC822" s="257"/>
      <c r="WRD822" s="257"/>
      <c r="WRE822" s="257"/>
      <c r="WRF822" s="257"/>
      <c r="WRG822" s="257"/>
      <c r="WRH822" s="257"/>
      <c r="WRI822" s="257"/>
      <c r="WRJ822" s="257"/>
      <c r="WRK822" s="257"/>
      <c r="WRL822" s="257"/>
      <c r="WRM822" s="257"/>
      <c r="WRN822" s="257"/>
      <c r="WRO822" s="257"/>
      <c r="WRP822" s="257"/>
      <c r="WRQ822" s="257"/>
      <c r="WRR822" s="257"/>
      <c r="WRS822" s="257"/>
      <c r="WRT822" s="257"/>
      <c r="WRU822" s="257"/>
      <c r="WRV822" s="257"/>
      <c r="WRW822" s="257"/>
      <c r="WRX822" s="257"/>
      <c r="WRY822" s="257"/>
      <c r="WRZ822" s="257"/>
      <c r="WSA822" s="257"/>
      <c r="WSB822" s="257"/>
      <c r="WSC822" s="257"/>
      <c r="WSD822" s="257"/>
      <c r="WSE822" s="257"/>
      <c r="WSF822" s="257"/>
      <c r="WSG822" s="257"/>
      <c r="WSH822" s="257"/>
      <c r="WSI822" s="257"/>
      <c r="WSJ822" s="257"/>
      <c r="WSK822" s="257"/>
      <c r="WSL822" s="257"/>
      <c r="WSM822" s="257"/>
      <c r="WSN822" s="257"/>
      <c r="WSO822" s="257"/>
      <c r="WSP822" s="257"/>
      <c r="WSQ822" s="257"/>
      <c r="WSR822" s="257"/>
      <c r="WSS822" s="257"/>
      <c r="WST822" s="257"/>
      <c r="WSU822" s="257"/>
      <c r="WSV822" s="257"/>
      <c r="WSW822" s="257"/>
      <c r="WSX822" s="257"/>
      <c r="WSY822" s="257"/>
      <c r="WSZ822" s="257"/>
      <c r="WTA822" s="257"/>
      <c r="WTB822" s="257"/>
      <c r="WTC822" s="257"/>
      <c r="WTD822" s="257"/>
      <c r="WTE822" s="257"/>
      <c r="WTF822" s="257"/>
      <c r="WTG822" s="257"/>
      <c r="WTH822" s="257"/>
      <c r="WTI822" s="257"/>
      <c r="WTJ822" s="257"/>
      <c r="WTK822" s="257"/>
      <c r="WTL822" s="257"/>
      <c r="WTM822" s="257"/>
      <c r="WTN822" s="257"/>
      <c r="WTO822" s="257"/>
      <c r="WTP822" s="257"/>
      <c r="WTQ822" s="257"/>
      <c r="WTR822" s="257"/>
      <c r="WTS822" s="257"/>
      <c r="WTT822" s="257"/>
      <c r="WTU822" s="257"/>
      <c r="WTV822" s="257"/>
      <c r="WTW822" s="257"/>
      <c r="WTX822" s="257"/>
      <c r="WTY822" s="257"/>
      <c r="WTZ822" s="257"/>
      <c r="WUA822" s="257"/>
      <c r="WUB822" s="257"/>
      <c r="WUC822" s="257"/>
      <c r="WUD822" s="257"/>
      <c r="WUE822" s="257"/>
      <c r="WUF822" s="257"/>
      <c r="WUG822" s="257"/>
      <c r="WUH822" s="257"/>
      <c r="WUI822" s="257"/>
      <c r="WUJ822" s="257"/>
      <c r="WUK822" s="257"/>
      <c r="WUL822" s="257"/>
      <c r="WUM822" s="257"/>
      <c r="WUN822" s="257"/>
      <c r="WUO822" s="257"/>
      <c r="WUP822" s="257"/>
      <c r="WUQ822" s="257"/>
      <c r="WUR822" s="257"/>
      <c r="WUS822" s="257"/>
      <c r="WUT822" s="257"/>
      <c r="WUU822" s="257"/>
      <c r="WUV822" s="257"/>
      <c r="WUW822" s="257"/>
      <c r="WUX822" s="257"/>
      <c r="WUY822" s="257"/>
      <c r="WUZ822" s="257"/>
      <c r="WVA822" s="257"/>
      <c r="WVB822" s="257"/>
      <c r="WVC822" s="257"/>
      <c r="WVD822" s="257"/>
      <c r="WVE822" s="257"/>
      <c r="WVF822" s="257"/>
      <c r="WVG822" s="257"/>
      <c r="WVH822" s="257"/>
      <c r="WVI822" s="257"/>
      <c r="WVJ822" s="257"/>
      <c r="WVK822" s="257"/>
      <c r="WVL822" s="257"/>
      <c r="WVM822" s="257"/>
      <c r="WVN822" s="257"/>
      <c r="WVO822" s="257"/>
      <c r="WVP822" s="257"/>
      <c r="WVQ822" s="257"/>
      <c r="WVR822" s="257"/>
      <c r="WVS822" s="257"/>
      <c r="WVT822" s="257"/>
      <c r="WVU822" s="257"/>
      <c r="WVV822" s="257"/>
      <c r="WVW822" s="257"/>
      <c r="WVX822" s="257"/>
      <c r="WVY822" s="257"/>
      <c r="WVZ822" s="257"/>
      <c r="WWA822" s="257"/>
      <c r="WWB822" s="257"/>
      <c r="WWC822" s="257"/>
      <c r="WWD822" s="257"/>
      <c r="WWE822" s="257"/>
      <c r="WWF822" s="257"/>
      <c r="WWG822" s="257"/>
      <c r="WWH822" s="257"/>
      <c r="WWI822" s="257"/>
      <c r="WWJ822" s="257"/>
      <c r="WWK822" s="257"/>
      <c r="WWL822" s="257"/>
      <c r="WWM822" s="257"/>
      <c r="WWN822" s="257"/>
      <c r="WWO822" s="257"/>
      <c r="WWP822" s="257"/>
      <c r="WWQ822" s="257"/>
      <c r="WWR822" s="257"/>
      <c r="WWS822" s="257"/>
      <c r="WWT822" s="257"/>
      <c r="WWU822" s="257"/>
      <c r="WWV822" s="257"/>
      <c r="WWW822" s="257"/>
      <c r="WWX822" s="257"/>
      <c r="WWY822" s="257"/>
      <c r="WWZ822" s="257"/>
      <c r="WXA822" s="257"/>
      <c r="WXB822" s="257"/>
      <c r="WXC822" s="257"/>
      <c r="WXD822" s="257"/>
      <c r="WXE822" s="257"/>
      <c r="WXF822" s="257"/>
      <c r="WXG822" s="257"/>
      <c r="WXH822" s="257"/>
      <c r="WXI822" s="257"/>
      <c r="WXJ822" s="257"/>
      <c r="WXK822" s="257"/>
      <c r="WXL822" s="257"/>
      <c r="WXM822" s="257"/>
      <c r="WXN822" s="257"/>
      <c r="WXO822" s="257"/>
      <c r="WXP822" s="257"/>
      <c r="WXQ822" s="257"/>
      <c r="WXR822" s="257"/>
      <c r="WXS822" s="257"/>
      <c r="WXT822" s="257"/>
      <c r="WXU822" s="257"/>
      <c r="WXV822" s="257"/>
      <c r="WXW822" s="257"/>
      <c r="WXX822" s="257"/>
      <c r="WXY822" s="257"/>
      <c r="WXZ822" s="257"/>
    </row>
    <row r="823" spans="2:16198" ht="35.25">
      <c r="B823" s="258">
        <v>5</v>
      </c>
      <c r="C823" s="239" t="s">
        <v>13028</v>
      </c>
      <c r="D823" s="233">
        <v>1969</v>
      </c>
      <c r="E823" s="233"/>
      <c r="F823" s="219" t="s">
        <v>17191</v>
      </c>
      <c r="G823" s="233">
        <v>2</v>
      </c>
      <c r="H823" s="233">
        <v>3</v>
      </c>
      <c r="I823" s="234">
        <v>1343.5</v>
      </c>
      <c r="J823" s="234">
        <v>919.2</v>
      </c>
      <c r="K823" s="234">
        <v>919.2</v>
      </c>
      <c r="L823" s="225">
        <v>57</v>
      </c>
      <c r="M823" s="233" t="s">
        <v>17049</v>
      </c>
      <c r="N823" s="233" t="s">
        <v>17087</v>
      </c>
      <c r="O823" s="233" t="s">
        <v>17053</v>
      </c>
      <c r="P823" s="234">
        <v>5747868.4900000002</v>
      </c>
      <c r="Q823" s="237"/>
      <c r="R823" s="234">
        <v>4850776.84</v>
      </c>
      <c r="S823" s="234">
        <v>255304.04</v>
      </c>
      <c r="T823" s="234">
        <f>P823-R823-S823</f>
        <v>641787.61000000034</v>
      </c>
      <c r="U823" s="220">
        <f t="shared" si="475"/>
        <v>4278.2794864160778</v>
      </c>
      <c r="V823" s="237">
        <v>6181.6327502791219</v>
      </c>
    </row>
    <row r="824" spans="2:16198" s="256" customFormat="1" ht="35.25">
      <c r="B824" s="228" t="s">
        <v>342</v>
      </c>
      <c r="C824" s="246"/>
      <c r="D824" s="219" t="s">
        <v>17027</v>
      </c>
      <c r="E824" s="219" t="s">
        <v>17027</v>
      </c>
      <c r="F824" s="219" t="s">
        <v>17027</v>
      </c>
      <c r="G824" s="219" t="s">
        <v>17027</v>
      </c>
      <c r="H824" s="219" t="s">
        <v>17027</v>
      </c>
      <c r="I824" s="224">
        <f>I825</f>
        <v>642.9</v>
      </c>
      <c r="J824" s="224">
        <f t="shared" ref="J824:L824" si="481">J825</f>
        <v>437.2</v>
      </c>
      <c r="K824" s="224">
        <f t="shared" si="481"/>
        <v>437.2</v>
      </c>
      <c r="L824" s="225">
        <f t="shared" si="481"/>
        <v>24</v>
      </c>
      <c r="M824" s="219" t="s">
        <v>17027</v>
      </c>
      <c r="N824" s="219" t="s">
        <v>17027</v>
      </c>
      <c r="O824" s="222" t="s">
        <v>17027</v>
      </c>
      <c r="P824" s="226">
        <f>P825</f>
        <v>4090773.35</v>
      </c>
      <c r="Q824" s="226">
        <f t="shared" ref="Q824:T824" si="482">Q825</f>
        <v>0</v>
      </c>
      <c r="R824" s="224">
        <f t="shared" si="482"/>
        <v>3446446.11</v>
      </c>
      <c r="S824" s="224">
        <f t="shared" si="482"/>
        <v>181391.9</v>
      </c>
      <c r="T824" s="224">
        <f t="shared" si="482"/>
        <v>462935.3400000002</v>
      </c>
      <c r="U824" s="220">
        <f t="shared" si="475"/>
        <v>6363.0010110437088</v>
      </c>
      <c r="V824" s="237">
        <f>V825</f>
        <v>10976.133146679111</v>
      </c>
      <c r="W824" s="257"/>
      <c r="X824" s="257"/>
      <c r="Y824" s="257"/>
      <c r="Z824" s="257"/>
      <c r="AA824" s="257"/>
      <c r="AB824" s="257"/>
      <c r="AC824" s="257"/>
      <c r="AD824" s="257"/>
      <c r="AE824" s="257"/>
      <c r="AF824" s="257"/>
      <c r="AG824" s="257"/>
      <c r="AH824" s="257"/>
      <c r="AI824" s="257"/>
      <c r="AJ824" s="257"/>
      <c r="AK824" s="257"/>
      <c r="AL824" s="257"/>
      <c r="AM824" s="257"/>
      <c r="AN824" s="257"/>
      <c r="AO824" s="257"/>
      <c r="AP824" s="257"/>
      <c r="AQ824" s="257"/>
      <c r="AR824" s="257"/>
      <c r="AS824" s="257"/>
      <c r="AT824" s="257"/>
      <c r="AU824" s="257"/>
      <c r="AV824" s="257"/>
      <c r="AW824" s="257"/>
      <c r="AX824" s="257"/>
      <c r="AY824" s="257"/>
      <c r="AZ824" s="257"/>
      <c r="BA824" s="257"/>
      <c r="BB824" s="257"/>
      <c r="BC824" s="257"/>
      <c r="BD824" s="257"/>
      <c r="BE824" s="257"/>
      <c r="BF824" s="257"/>
      <c r="BG824" s="257"/>
      <c r="BH824" s="257"/>
      <c r="BI824" s="257"/>
      <c r="BJ824" s="257"/>
      <c r="BK824" s="257"/>
      <c r="BL824" s="257"/>
      <c r="BM824" s="257"/>
      <c r="BN824" s="257"/>
      <c r="BO824" s="257"/>
      <c r="BP824" s="257"/>
      <c r="BQ824" s="257"/>
      <c r="BR824" s="257"/>
      <c r="BS824" s="257"/>
      <c r="BT824" s="257"/>
      <c r="BU824" s="257"/>
      <c r="BV824" s="257"/>
      <c r="BW824" s="257"/>
      <c r="BX824" s="257"/>
      <c r="BY824" s="257"/>
      <c r="BZ824" s="257"/>
      <c r="CA824" s="257"/>
      <c r="CB824" s="257"/>
      <c r="CC824" s="257"/>
      <c r="CD824" s="257"/>
      <c r="CE824" s="257"/>
      <c r="CF824" s="257"/>
      <c r="CG824" s="257"/>
      <c r="CH824" s="257"/>
      <c r="CI824" s="257"/>
      <c r="CJ824" s="257"/>
      <c r="CK824" s="257"/>
      <c r="CL824" s="257"/>
      <c r="CM824" s="257"/>
      <c r="CN824" s="257"/>
      <c r="CO824" s="257"/>
      <c r="CP824" s="257"/>
      <c r="CQ824" s="257"/>
      <c r="CR824" s="257"/>
      <c r="CS824" s="257"/>
      <c r="CT824" s="257"/>
      <c r="CU824" s="257"/>
      <c r="CV824" s="257"/>
      <c r="CW824" s="257"/>
      <c r="CX824" s="257"/>
      <c r="CY824" s="257"/>
      <c r="CZ824" s="257"/>
      <c r="DA824" s="257"/>
      <c r="DB824" s="257"/>
      <c r="DC824" s="257"/>
      <c r="DD824" s="257"/>
      <c r="DE824" s="257"/>
      <c r="DF824" s="257"/>
      <c r="DG824" s="257"/>
      <c r="DH824" s="257"/>
      <c r="DI824" s="257"/>
      <c r="DJ824" s="257"/>
      <c r="DK824" s="257"/>
      <c r="DL824" s="257"/>
      <c r="DM824" s="257"/>
      <c r="DN824" s="257"/>
      <c r="DO824" s="257"/>
      <c r="DP824" s="257"/>
      <c r="DQ824" s="257"/>
      <c r="DR824" s="257"/>
      <c r="DS824" s="257"/>
      <c r="DT824" s="257"/>
      <c r="DU824" s="257"/>
      <c r="DV824" s="257"/>
      <c r="DW824" s="257"/>
      <c r="DX824" s="257"/>
      <c r="DY824" s="257"/>
      <c r="DZ824" s="257"/>
      <c r="EA824" s="257"/>
      <c r="EB824" s="257"/>
      <c r="EC824" s="257"/>
      <c r="ED824" s="257"/>
      <c r="EE824" s="257"/>
      <c r="EF824" s="257"/>
      <c r="EG824" s="257"/>
      <c r="EH824" s="257"/>
      <c r="EI824" s="257"/>
      <c r="EJ824" s="257"/>
      <c r="EK824" s="257"/>
      <c r="EL824" s="257"/>
      <c r="EM824" s="257"/>
      <c r="EN824" s="257"/>
      <c r="EO824" s="257"/>
      <c r="EP824" s="257"/>
      <c r="EQ824" s="257"/>
      <c r="ER824" s="257"/>
      <c r="ES824" s="257"/>
      <c r="ET824" s="257"/>
      <c r="EU824" s="257"/>
      <c r="EV824" s="257"/>
      <c r="EW824" s="257"/>
      <c r="EX824" s="257"/>
      <c r="EY824" s="257"/>
      <c r="EZ824" s="257"/>
      <c r="FA824" s="257"/>
      <c r="FB824" s="257"/>
      <c r="FC824" s="257"/>
      <c r="FD824" s="257"/>
      <c r="FE824" s="257"/>
      <c r="FF824" s="257"/>
      <c r="FG824" s="257"/>
      <c r="FH824" s="257"/>
      <c r="FI824" s="257"/>
      <c r="FJ824" s="257"/>
      <c r="FK824" s="257"/>
      <c r="FL824" s="257"/>
      <c r="FM824" s="257"/>
      <c r="FN824" s="257"/>
      <c r="FO824" s="257"/>
      <c r="FP824" s="257"/>
      <c r="FQ824" s="257"/>
      <c r="FR824" s="257"/>
      <c r="FS824" s="257"/>
      <c r="FT824" s="257"/>
      <c r="FU824" s="257"/>
      <c r="FV824" s="257"/>
      <c r="FW824" s="257"/>
      <c r="FX824" s="257"/>
      <c r="FY824" s="257"/>
      <c r="FZ824" s="257"/>
      <c r="GA824" s="257"/>
      <c r="GB824" s="257"/>
      <c r="GC824" s="257"/>
      <c r="GD824" s="257"/>
      <c r="GE824" s="257"/>
      <c r="GF824" s="257"/>
      <c r="GG824" s="257"/>
      <c r="GH824" s="257"/>
      <c r="GI824" s="257"/>
      <c r="GJ824" s="257"/>
      <c r="GK824" s="257"/>
      <c r="GL824" s="257"/>
      <c r="GM824" s="257"/>
      <c r="GN824" s="257"/>
      <c r="GO824" s="257"/>
      <c r="GP824" s="257"/>
      <c r="GQ824" s="257"/>
      <c r="GR824" s="257"/>
      <c r="GS824" s="257"/>
      <c r="GT824" s="257"/>
      <c r="GU824" s="257"/>
      <c r="GV824" s="257"/>
      <c r="GW824" s="257"/>
      <c r="GX824" s="257"/>
      <c r="GY824" s="257"/>
      <c r="GZ824" s="257"/>
      <c r="HA824" s="257"/>
      <c r="HB824" s="257"/>
      <c r="HC824" s="257"/>
      <c r="HD824" s="257"/>
      <c r="HE824" s="257"/>
      <c r="HF824" s="257"/>
      <c r="HG824" s="257"/>
      <c r="HH824" s="257"/>
      <c r="HI824" s="257"/>
      <c r="HJ824" s="257"/>
      <c r="HK824" s="257"/>
      <c r="HL824" s="257"/>
      <c r="HM824" s="257"/>
      <c r="HN824" s="257"/>
      <c r="HO824" s="257"/>
      <c r="HP824" s="257"/>
      <c r="HQ824" s="257"/>
      <c r="HR824" s="257"/>
      <c r="HS824" s="257"/>
      <c r="HT824" s="257"/>
      <c r="HU824" s="257"/>
      <c r="HV824" s="257"/>
      <c r="HW824" s="257"/>
      <c r="HX824" s="257"/>
      <c r="HY824" s="257"/>
      <c r="HZ824" s="257"/>
      <c r="IA824" s="257"/>
      <c r="IB824" s="257"/>
      <c r="IC824" s="257"/>
      <c r="ID824" s="257"/>
      <c r="IE824" s="257"/>
      <c r="IF824" s="257"/>
      <c r="IG824" s="257"/>
      <c r="IH824" s="257"/>
      <c r="II824" s="257"/>
      <c r="IJ824" s="257"/>
      <c r="IK824" s="257"/>
      <c r="IL824" s="257"/>
      <c r="IM824" s="257"/>
      <c r="IN824" s="257"/>
      <c r="IO824" s="257"/>
      <c r="IP824" s="257"/>
      <c r="IQ824" s="257"/>
      <c r="IR824" s="257"/>
      <c r="IS824" s="257"/>
      <c r="IT824" s="257"/>
      <c r="IU824" s="257"/>
      <c r="IV824" s="257"/>
      <c r="IW824" s="257"/>
      <c r="IX824" s="257"/>
      <c r="IY824" s="257"/>
      <c r="IZ824" s="257"/>
      <c r="JA824" s="257"/>
      <c r="JB824" s="257"/>
      <c r="JC824" s="257"/>
      <c r="JD824" s="257"/>
      <c r="JE824" s="257"/>
      <c r="JF824" s="257"/>
      <c r="JG824" s="257"/>
      <c r="JH824" s="257"/>
      <c r="JI824" s="257"/>
      <c r="JJ824" s="257"/>
      <c r="JK824" s="257"/>
      <c r="JL824" s="257"/>
      <c r="JM824" s="257"/>
      <c r="JN824" s="257"/>
      <c r="JO824" s="257"/>
      <c r="JP824" s="257"/>
      <c r="JQ824" s="257"/>
      <c r="JR824" s="257"/>
      <c r="JS824" s="257"/>
      <c r="JT824" s="257"/>
      <c r="JU824" s="257"/>
      <c r="JV824" s="257"/>
      <c r="JW824" s="257"/>
      <c r="JX824" s="257"/>
      <c r="JY824" s="257"/>
      <c r="JZ824" s="257"/>
      <c r="KA824" s="257"/>
      <c r="KB824" s="257"/>
      <c r="KC824" s="257"/>
      <c r="KD824" s="257"/>
      <c r="KE824" s="257"/>
      <c r="KF824" s="257"/>
      <c r="KG824" s="257"/>
      <c r="KH824" s="257"/>
      <c r="KI824" s="257"/>
      <c r="KJ824" s="257"/>
      <c r="KK824" s="257"/>
      <c r="KL824" s="257"/>
      <c r="KM824" s="257"/>
      <c r="KN824" s="257"/>
      <c r="KO824" s="257"/>
      <c r="KP824" s="257"/>
      <c r="KQ824" s="257"/>
      <c r="KR824" s="257"/>
      <c r="KS824" s="257"/>
      <c r="KT824" s="257"/>
      <c r="KU824" s="257"/>
      <c r="KV824" s="257"/>
      <c r="KW824" s="257"/>
      <c r="KX824" s="257"/>
      <c r="KY824" s="257"/>
      <c r="KZ824" s="257"/>
      <c r="LA824" s="257"/>
      <c r="LB824" s="257"/>
      <c r="LC824" s="257"/>
      <c r="LD824" s="257"/>
      <c r="LE824" s="257"/>
      <c r="LF824" s="257"/>
      <c r="LG824" s="257"/>
      <c r="LH824" s="257"/>
      <c r="LI824" s="257"/>
      <c r="LJ824" s="257"/>
      <c r="LK824" s="257"/>
      <c r="LL824" s="257"/>
      <c r="LM824" s="257"/>
      <c r="LN824" s="257"/>
      <c r="LO824" s="257"/>
      <c r="LP824" s="257"/>
      <c r="LQ824" s="257"/>
      <c r="LR824" s="257"/>
      <c r="LS824" s="257"/>
      <c r="LT824" s="257"/>
      <c r="LU824" s="257"/>
      <c r="LV824" s="257"/>
      <c r="LW824" s="257"/>
      <c r="LX824" s="257"/>
      <c r="LY824" s="257"/>
      <c r="LZ824" s="257"/>
      <c r="MA824" s="257"/>
      <c r="MB824" s="257"/>
      <c r="MC824" s="257"/>
      <c r="MD824" s="257"/>
      <c r="ME824" s="257"/>
      <c r="MF824" s="257"/>
      <c r="MG824" s="257"/>
      <c r="MH824" s="257"/>
      <c r="MI824" s="257"/>
      <c r="MJ824" s="257"/>
      <c r="MK824" s="257"/>
      <c r="ML824" s="257"/>
      <c r="MM824" s="257"/>
      <c r="MN824" s="257"/>
      <c r="MO824" s="257"/>
      <c r="MP824" s="257"/>
      <c r="MQ824" s="257"/>
      <c r="MR824" s="257"/>
      <c r="MS824" s="257"/>
      <c r="MT824" s="257"/>
      <c r="MU824" s="257"/>
      <c r="MV824" s="257"/>
      <c r="MW824" s="257"/>
      <c r="MX824" s="257"/>
      <c r="MY824" s="257"/>
      <c r="MZ824" s="257"/>
      <c r="NA824" s="257"/>
      <c r="NB824" s="257"/>
      <c r="NC824" s="257"/>
      <c r="ND824" s="257"/>
      <c r="NE824" s="257"/>
      <c r="NF824" s="257"/>
      <c r="NG824" s="257"/>
      <c r="NH824" s="257"/>
      <c r="NI824" s="257"/>
      <c r="NJ824" s="257"/>
      <c r="NK824" s="257"/>
      <c r="NL824" s="257"/>
      <c r="NM824" s="257"/>
      <c r="NN824" s="257"/>
      <c r="NO824" s="257"/>
      <c r="NP824" s="257"/>
      <c r="NQ824" s="257"/>
      <c r="NR824" s="257"/>
      <c r="NS824" s="257"/>
      <c r="NT824" s="257"/>
      <c r="NU824" s="257"/>
      <c r="NV824" s="257"/>
      <c r="NW824" s="257"/>
      <c r="NX824" s="257"/>
      <c r="NY824" s="257"/>
      <c r="NZ824" s="257"/>
      <c r="OA824" s="257"/>
      <c r="OB824" s="257"/>
      <c r="OC824" s="257"/>
      <c r="OD824" s="257"/>
      <c r="OE824" s="257"/>
      <c r="OF824" s="257"/>
      <c r="OG824" s="257"/>
      <c r="OH824" s="257"/>
      <c r="OI824" s="257"/>
      <c r="OJ824" s="257"/>
      <c r="OK824" s="257"/>
      <c r="OL824" s="257"/>
      <c r="OM824" s="257"/>
      <c r="ON824" s="257"/>
      <c r="OO824" s="257"/>
      <c r="OP824" s="257"/>
      <c r="OQ824" s="257"/>
      <c r="OR824" s="257"/>
      <c r="OS824" s="257"/>
      <c r="OT824" s="257"/>
      <c r="OU824" s="257"/>
      <c r="OV824" s="257"/>
      <c r="OW824" s="257"/>
      <c r="OX824" s="257"/>
      <c r="OY824" s="257"/>
      <c r="OZ824" s="257"/>
      <c r="PA824" s="257"/>
      <c r="PB824" s="257"/>
      <c r="PC824" s="257"/>
      <c r="PD824" s="257"/>
      <c r="PE824" s="257"/>
      <c r="PF824" s="257"/>
      <c r="PG824" s="257"/>
      <c r="PH824" s="257"/>
      <c r="PI824" s="257"/>
      <c r="PJ824" s="257"/>
      <c r="PK824" s="257"/>
      <c r="PL824" s="257"/>
      <c r="PM824" s="257"/>
      <c r="PN824" s="257"/>
      <c r="PO824" s="257"/>
      <c r="PP824" s="257"/>
      <c r="PQ824" s="257"/>
      <c r="PR824" s="257"/>
      <c r="PS824" s="257"/>
      <c r="PT824" s="257"/>
      <c r="PU824" s="257"/>
      <c r="PV824" s="257"/>
      <c r="PW824" s="257"/>
      <c r="PX824" s="257"/>
      <c r="PY824" s="257"/>
      <c r="PZ824" s="257"/>
      <c r="QA824" s="257"/>
      <c r="QB824" s="257"/>
      <c r="QC824" s="257"/>
      <c r="QD824" s="257"/>
      <c r="QE824" s="257"/>
      <c r="QF824" s="257"/>
      <c r="QG824" s="257"/>
      <c r="QH824" s="257"/>
      <c r="QI824" s="257"/>
      <c r="QJ824" s="257"/>
      <c r="QK824" s="257"/>
      <c r="QL824" s="257"/>
      <c r="QM824" s="257"/>
      <c r="QN824" s="257"/>
      <c r="QO824" s="257"/>
      <c r="QP824" s="257"/>
      <c r="QQ824" s="257"/>
      <c r="QR824" s="257"/>
      <c r="QS824" s="257"/>
      <c r="QT824" s="257"/>
      <c r="QU824" s="257"/>
      <c r="QV824" s="257"/>
      <c r="QW824" s="257"/>
      <c r="QX824" s="257"/>
      <c r="QY824" s="257"/>
      <c r="QZ824" s="257"/>
      <c r="RA824" s="257"/>
      <c r="RB824" s="257"/>
      <c r="RC824" s="257"/>
      <c r="RD824" s="257"/>
      <c r="RE824" s="257"/>
      <c r="RF824" s="257"/>
      <c r="RG824" s="257"/>
      <c r="RH824" s="257"/>
      <c r="RI824" s="257"/>
      <c r="RJ824" s="257"/>
      <c r="RK824" s="257"/>
      <c r="RL824" s="257"/>
      <c r="RM824" s="257"/>
      <c r="RN824" s="257"/>
      <c r="RO824" s="257"/>
      <c r="RP824" s="257"/>
      <c r="RQ824" s="257"/>
      <c r="RR824" s="257"/>
      <c r="RS824" s="257"/>
      <c r="RT824" s="257"/>
      <c r="RU824" s="257"/>
      <c r="RV824" s="257"/>
      <c r="RW824" s="257"/>
      <c r="RX824" s="257"/>
      <c r="RY824" s="257"/>
      <c r="RZ824" s="257"/>
      <c r="SA824" s="257"/>
      <c r="SB824" s="257"/>
      <c r="SC824" s="257"/>
      <c r="SD824" s="257"/>
      <c r="SE824" s="257"/>
      <c r="SF824" s="257"/>
      <c r="SG824" s="257"/>
      <c r="SH824" s="257"/>
      <c r="SI824" s="257"/>
      <c r="SJ824" s="257"/>
      <c r="SK824" s="257"/>
      <c r="SL824" s="257"/>
      <c r="SM824" s="257"/>
      <c r="SN824" s="257"/>
      <c r="SO824" s="257"/>
      <c r="SP824" s="257"/>
      <c r="SQ824" s="257"/>
      <c r="SR824" s="257"/>
      <c r="SS824" s="257"/>
      <c r="ST824" s="257"/>
      <c r="SU824" s="257"/>
      <c r="SV824" s="257"/>
      <c r="SW824" s="257"/>
      <c r="SX824" s="257"/>
      <c r="SY824" s="257"/>
      <c r="SZ824" s="257"/>
      <c r="TA824" s="257"/>
      <c r="TB824" s="257"/>
      <c r="TC824" s="257"/>
      <c r="TD824" s="257"/>
      <c r="TE824" s="257"/>
      <c r="TF824" s="257"/>
      <c r="TG824" s="257"/>
      <c r="TH824" s="257"/>
      <c r="TI824" s="257"/>
      <c r="TJ824" s="257"/>
      <c r="TK824" s="257"/>
      <c r="TL824" s="257"/>
      <c r="TM824" s="257"/>
      <c r="TN824" s="257"/>
      <c r="TO824" s="257"/>
      <c r="TP824" s="257"/>
      <c r="TQ824" s="257"/>
      <c r="TR824" s="257"/>
      <c r="TS824" s="257"/>
      <c r="TT824" s="257"/>
      <c r="TU824" s="257"/>
      <c r="TV824" s="257"/>
      <c r="TW824" s="257"/>
      <c r="TX824" s="257"/>
      <c r="TY824" s="257"/>
      <c r="TZ824" s="257"/>
      <c r="UA824" s="257"/>
      <c r="UB824" s="257"/>
      <c r="UC824" s="257"/>
      <c r="UD824" s="257"/>
      <c r="UE824" s="257"/>
      <c r="UF824" s="257"/>
      <c r="UG824" s="257"/>
      <c r="UH824" s="257"/>
      <c r="UI824" s="257"/>
      <c r="UJ824" s="257"/>
      <c r="UK824" s="257"/>
      <c r="UL824" s="257"/>
      <c r="UM824" s="257"/>
      <c r="UN824" s="257"/>
      <c r="UO824" s="257"/>
      <c r="UP824" s="257"/>
      <c r="UQ824" s="257"/>
      <c r="UR824" s="257"/>
      <c r="US824" s="257"/>
      <c r="UT824" s="257"/>
      <c r="UU824" s="257"/>
      <c r="UV824" s="257"/>
      <c r="UW824" s="257"/>
      <c r="UX824" s="257"/>
      <c r="UY824" s="257"/>
      <c r="UZ824" s="257"/>
      <c r="VA824" s="257"/>
      <c r="VB824" s="257"/>
      <c r="VC824" s="257"/>
      <c r="VD824" s="257"/>
      <c r="VE824" s="257"/>
      <c r="VF824" s="257"/>
      <c r="VG824" s="257"/>
      <c r="VH824" s="257"/>
      <c r="VI824" s="257"/>
      <c r="VJ824" s="257"/>
      <c r="VK824" s="257"/>
      <c r="VL824" s="257"/>
      <c r="VM824" s="257"/>
      <c r="VN824" s="257"/>
      <c r="VO824" s="257"/>
      <c r="VP824" s="257"/>
      <c r="VQ824" s="257"/>
      <c r="VR824" s="257"/>
      <c r="VS824" s="257"/>
      <c r="VT824" s="257"/>
      <c r="VU824" s="257"/>
      <c r="VV824" s="257"/>
      <c r="VW824" s="257"/>
      <c r="VX824" s="257"/>
      <c r="VY824" s="257"/>
      <c r="VZ824" s="257"/>
      <c r="WA824" s="257"/>
      <c r="WB824" s="257"/>
      <c r="WC824" s="257"/>
      <c r="WD824" s="257"/>
      <c r="WE824" s="257"/>
      <c r="WF824" s="257"/>
      <c r="WG824" s="257"/>
      <c r="WH824" s="257"/>
      <c r="WI824" s="257"/>
      <c r="WJ824" s="257"/>
      <c r="WK824" s="257"/>
      <c r="WL824" s="257"/>
      <c r="WM824" s="257"/>
      <c r="WN824" s="257"/>
      <c r="WO824" s="257"/>
      <c r="WP824" s="257"/>
      <c r="WQ824" s="257"/>
      <c r="WR824" s="257"/>
      <c r="WS824" s="257"/>
      <c r="WT824" s="257"/>
      <c r="WU824" s="257"/>
      <c r="WV824" s="257"/>
      <c r="WW824" s="257"/>
      <c r="WX824" s="257"/>
      <c r="WY824" s="257"/>
      <c r="WZ824" s="257"/>
      <c r="XA824" s="257"/>
      <c r="XB824" s="257"/>
      <c r="XC824" s="257"/>
      <c r="XD824" s="257"/>
      <c r="XE824" s="257"/>
      <c r="XF824" s="257"/>
      <c r="XG824" s="257"/>
      <c r="XH824" s="257"/>
      <c r="XI824" s="257"/>
      <c r="XJ824" s="257"/>
      <c r="XK824" s="257"/>
      <c r="XL824" s="257"/>
      <c r="XM824" s="257"/>
      <c r="XN824" s="257"/>
      <c r="XO824" s="257"/>
      <c r="XP824" s="257"/>
      <c r="XQ824" s="257"/>
      <c r="XR824" s="257"/>
      <c r="XS824" s="257"/>
      <c r="XT824" s="257"/>
      <c r="XU824" s="257"/>
      <c r="XV824" s="257"/>
      <c r="XW824" s="257"/>
      <c r="XX824" s="257"/>
      <c r="XY824" s="257"/>
      <c r="XZ824" s="257"/>
      <c r="YA824" s="257"/>
      <c r="YB824" s="257"/>
      <c r="YC824" s="257"/>
      <c r="YD824" s="257"/>
      <c r="YE824" s="257"/>
      <c r="YF824" s="257"/>
      <c r="YG824" s="257"/>
      <c r="YH824" s="257"/>
      <c r="YI824" s="257"/>
      <c r="YJ824" s="257"/>
      <c r="YK824" s="257"/>
      <c r="YL824" s="257"/>
      <c r="YM824" s="257"/>
      <c r="YN824" s="257"/>
      <c r="YO824" s="257"/>
      <c r="YP824" s="257"/>
      <c r="YQ824" s="257"/>
      <c r="YR824" s="257"/>
      <c r="YS824" s="257"/>
      <c r="YT824" s="257"/>
      <c r="YU824" s="257"/>
      <c r="YV824" s="257"/>
      <c r="YW824" s="257"/>
      <c r="YX824" s="257"/>
      <c r="YY824" s="257"/>
      <c r="YZ824" s="257"/>
      <c r="ZA824" s="257"/>
      <c r="ZB824" s="257"/>
      <c r="ZC824" s="257"/>
      <c r="ZD824" s="257"/>
      <c r="ZE824" s="257"/>
      <c r="ZF824" s="257"/>
      <c r="ZG824" s="257"/>
      <c r="ZH824" s="257"/>
      <c r="ZI824" s="257"/>
      <c r="ZJ824" s="257"/>
      <c r="ZK824" s="257"/>
      <c r="ZL824" s="257"/>
      <c r="ZM824" s="257"/>
      <c r="ZN824" s="257"/>
      <c r="ZO824" s="257"/>
      <c r="ZP824" s="257"/>
      <c r="ZQ824" s="257"/>
      <c r="ZR824" s="257"/>
      <c r="ZS824" s="257"/>
      <c r="ZT824" s="257"/>
      <c r="ZU824" s="257"/>
      <c r="ZV824" s="257"/>
      <c r="ZW824" s="257"/>
      <c r="ZX824" s="257"/>
      <c r="ZY824" s="257"/>
      <c r="ZZ824" s="257"/>
      <c r="AAA824" s="257"/>
      <c r="AAB824" s="257"/>
      <c r="AAC824" s="257"/>
      <c r="AAD824" s="257"/>
      <c r="AAE824" s="257"/>
      <c r="AAF824" s="257"/>
      <c r="AAG824" s="257"/>
      <c r="AAH824" s="257"/>
      <c r="AAI824" s="257"/>
      <c r="AAJ824" s="257"/>
      <c r="AAK824" s="257"/>
      <c r="AAL824" s="257"/>
      <c r="AAM824" s="257"/>
      <c r="AAN824" s="257"/>
      <c r="AAO824" s="257"/>
      <c r="AAP824" s="257"/>
      <c r="AAQ824" s="257"/>
      <c r="AAR824" s="257"/>
      <c r="AAS824" s="257"/>
      <c r="AAT824" s="257"/>
      <c r="AAU824" s="257"/>
      <c r="AAV824" s="257"/>
      <c r="AAW824" s="257"/>
      <c r="AAX824" s="257"/>
      <c r="AAY824" s="257"/>
      <c r="AAZ824" s="257"/>
      <c r="ABA824" s="257"/>
      <c r="ABB824" s="257"/>
      <c r="ABC824" s="257"/>
      <c r="ABD824" s="257"/>
      <c r="ABE824" s="257"/>
      <c r="ABF824" s="257"/>
      <c r="ABG824" s="257"/>
      <c r="ABH824" s="257"/>
      <c r="ABI824" s="257"/>
      <c r="ABJ824" s="257"/>
      <c r="ABK824" s="257"/>
      <c r="ABL824" s="257"/>
      <c r="ABM824" s="257"/>
      <c r="ABN824" s="257"/>
      <c r="ABO824" s="257"/>
      <c r="ABP824" s="257"/>
      <c r="ABQ824" s="257"/>
      <c r="ABR824" s="257"/>
      <c r="ABS824" s="257"/>
      <c r="ABT824" s="257"/>
      <c r="ABU824" s="257"/>
      <c r="ABV824" s="257"/>
      <c r="ABW824" s="257"/>
      <c r="ABX824" s="257"/>
      <c r="ABY824" s="257"/>
      <c r="ABZ824" s="257"/>
      <c r="ACA824" s="257"/>
      <c r="ACB824" s="257"/>
      <c r="ACC824" s="257"/>
      <c r="ACD824" s="257"/>
      <c r="ACE824" s="257"/>
      <c r="ACF824" s="257"/>
      <c r="ACG824" s="257"/>
      <c r="ACH824" s="257"/>
      <c r="ACI824" s="257"/>
      <c r="ACJ824" s="257"/>
      <c r="ACK824" s="257"/>
      <c r="ACL824" s="257"/>
      <c r="ACM824" s="257"/>
      <c r="ACN824" s="257"/>
      <c r="ACO824" s="257"/>
      <c r="ACP824" s="257"/>
      <c r="ACQ824" s="257"/>
      <c r="ACR824" s="257"/>
      <c r="ACS824" s="257"/>
      <c r="ACT824" s="257"/>
      <c r="ACU824" s="257"/>
      <c r="ACV824" s="257"/>
      <c r="ACW824" s="257"/>
      <c r="ACX824" s="257"/>
      <c r="ACY824" s="257"/>
      <c r="ACZ824" s="257"/>
      <c r="ADA824" s="257"/>
      <c r="ADB824" s="257"/>
      <c r="ADC824" s="257"/>
      <c r="ADD824" s="257"/>
      <c r="ADE824" s="257"/>
      <c r="ADF824" s="257"/>
      <c r="ADG824" s="257"/>
      <c r="ADH824" s="257"/>
      <c r="ADI824" s="257"/>
      <c r="ADJ824" s="257"/>
      <c r="ADK824" s="257"/>
      <c r="ADL824" s="257"/>
      <c r="ADM824" s="257"/>
      <c r="ADN824" s="257"/>
      <c r="ADO824" s="257"/>
      <c r="ADP824" s="257"/>
      <c r="ADQ824" s="257"/>
      <c r="ADR824" s="257"/>
      <c r="ADS824" s="257"/>
      <c r="ADT824" s="257"/>
      <c r="ADU824" s="257"/>
      <c r="ADV824" s="257"/>
      <c r="ADW824" s="257"/>
      <c r="ADX824" s="257"/>
      <c r="ADY824" s="257"/>
      <c r="ADZ824" s="257"/>
      <c r="AEA824" s="257"/>
      <c r="AEB824" s="257"/>
      <c r="AEC824" s="257"/>
      <c r="AED824" s="257"/>
      <c r="AEE824" s="257"/>
      <c r="AEF824" s="257"/>
      <c r="AEG824" s="257"/>
      <c r="AEH824" s="257"/>
      <c r="AEI824" s="257"/>
      <c r="AEJ824" s="257"/>
      <c r="AEK824" s="257"/>
      <c r="AEL824" s="257"/>
      <c r="AEM824" s="257"/>
      <c r="AEN824" s="257"/>
      <c r="AEO824" s="257"/>
      <c r="AEP824" s="257"/>
      <c r="AEQ824" s="257"/>
      <c r="AER824" s="257"/>
      <c r="AES824" s="257"/>
      <c r="AET824" s="257"/>
      <c r="AEU824" s="257"/>
      <c r="AEV824" s="257"/>
      <c r="AEW824" s="257"/>
      <c r="AEX824" s="257"/>
      <c r="AEY824" s="257"/>
      <c r="AEZ824" s="257"/>
      <c r="AFA824" s="257"/>
      <c r="AFB824" s="257"/>
      <c r="AFC824" s="257"/>
      <c r="AFD824" s="257"/>
      <c r="AFE824" s="257"/>
      <c r="AFF824" s="257"/>
      <c r="AFG824" s="257"/>
      <c r="AFH824" s="257"/>
      <c r="AFI824" s="257"/>
      <c r="AFJ824" s="257"/>
      <c r="AFK824" s="257"/>
      <c r="AFL824" s="257"/>
      <c r="AFM824" s="257"/>
      <c r="AFN824" s="257"/>
      <c r="AFO824" s="257"/>
      <c r="AFP824" s="257"/>
      <c r="AFQ824" s="257"/>
      <c r="AFR824" s="257"/>
      <c r="AFS824" s="257"/>
      <c r="AFT824" s="257"/>
      <c r="AFU824" s="257"/>
      <c r="AFV824" s="257"/>
      <c r="AFW824" s="257"/>
      <c r="AFX824" s="257"/>
      <c r="AFY824" s="257"/>
      <c r="AFZ824" s="257"/>
      <c r="AGA824" s="257"/>
      <c r="AGB824" s="257"/>
      <c r="AGC824" s="257"/>
      <c r="AGD824" s="257"/>
      <c r="AGE824" s="257"/>
      <c r="AGF824" s="257"/>
      <c r="AGG824" s="257"/>
      <c r="AGH824" s="257"/>
      <c r="AGI824" s="257"/>
      <c r="AGJ824" s="257"/>
      <c r="AGK824" s="257"/>
      <c r="AGL824" s="257"/>
      <c r="AGM824" s="257"/>
      <c r="AGN824" s="257"/>
      <c r="AGO824" s="257"/>
      <c r="AGP824" s="257"/>
      <c r="AGQ824" s="257"/>
      <c r="AGR824" s="257"/>
      <c r="AGS824" s="257"/>
      <c r="AGT824" s="257"/>
      <c r="AGU824" s="257"/>
      <c r="AGV824" s="257"/>
      <c r="AGW824" s="257"/>
      <c r="AGX824" s="257"/>
      <c r="AGY824" s="257"/>
      <c r="AGZ824" s="257"/>
      <c r="AHA824" s="257"/>
      <c r="AHB824" s="257"/>
      <c r="AHC824" s="257"/>
      <c r="AHD824" s="257"/>
      <c r="AHE824" s="257"/>
      <c r="AHF824" s="257"/>
      <c r="AHG824" s="257"/>
      <c r="AHH824" s="257"/>
      <c r="AHI824" s="257"/>
      <c r="AHJ824" s="257"/>
      <c r="AHK824" s="257"/>
      <c r="AHL824" s="257"/>
      <c r="AHM824" s="257"/>
      <c r="AHN824" s="257"/>
      <c r="AHO824" s="257"/>
      <c r="AHP824" s="257"/>
      <c r="AHQ824" s="257"/>
      <c r="AHR824" s="257"/>
      <c r="AHS824" s="257"/>
      <c r="AHT824" s="257"/>
      <c r="AHU824" s="257"/>
      <c r="AHV824" s="257"/>
      <c r="AHW824" s="257"/>
      <c r="AHX824" s="257"/>
      <c r="AHY824" s="257"/>
      <c r="AHZ824" s="257"/>
      <c r="AIA824" s="257"/>
      <c r="AIB824" s="257"/>
      <c r="AIC824" s="257"/>
      <c r="AID824" s="257"/>
      <c r="AIE824" s="257"/>
      <c r="AIF824" s="257"/>
      <c r="AIG824" s="257"/>
      <c r="AIH824" s="257"/>
      <c r="AII824" s="257"/>
      <c r="AIJ824" s="257"/>
      <c r="AIK824" s="257"/>
      <c r="AIL824" s="257"/>
      <c r="AIM824" s="257"/>
      <c r="AIN824" s="257"/>
      <c r="AIO824" s="257"/>
      <c r="AIP824" s="257"/>
      <c r="AIQ824" s="257"/>
      <c r="AIR824" s="257"/>
      <c r="AIS824" s="257"/>
      <c r="AIT824" s="257"/>
      <c r="AIU824" s="257"/>
      <c r="AIV824" s="257"/>
      <c r="AIW824" s="257"/>
      <c r="AIX824" s="257"/>
      <c r="AIY824" s="257"/>
      <c r="AIZ824" s="257"/>
      <c r="AJA824" s="257"/>
      <c r="AJB824" s="257"/>
      <c r="AJC824" s="257"/>
      <c r="AJD824" s="257"/>
      <c r="AJE824" s="257"/>
      <c r="AJF824" s="257"/>
      <c r="AJG824" s="257"/>
      <c r="AJH824" s="257"/>
      <c r="AJI824" s="257"/>
      <c r="AJJ824" s="257"/>
      <c r="AJK824" s="257"/>
      <c r="AJL824" s="257"/>
      <c r="AJM824" s="257"/>
      <c r="AJN824" s="257"/>
      <c r="AJO824" s="257"/>
      <c r="AJP824" s="257"/>
      <c r="AJQ824" s="257"/>
      <c r="AJR824" s="257"/>
      <c r="AJS824" s="257"/>
      <c r="AJT824" s="257"/>
      <c r="AJU824" s="257"/>
      <c r="AJV824" s="257"/>
      <c r="AJW824" s="257"/>
      <c r="AJX824" s="257"/>
      <c r="AJY824" s="257"/>
      <c r="AJZ824" s="257"/>
      <c r="AKA824" s="257"/>
      <c r="AKB824" s="257"/>
      <c r="AKC824" s="257"/>
      <c r="AKD824" s="257"/>
      <c r="AKE824" s="257"/>
      <c r="AKF824" s="257"/>
      <c r="AKG824" s="257"/>
      <c r="AKH824" s="257"/>
      <c r="AKI824" s="257"/>
      <c r="AKJ824" s="257"/>
      <c r="AKK824" s="257"/>
      <c r="AKL824" s="257"/>
      <c r="AKM824" s="257"/>
      <c r="AKN824" s="257"/>
      <c r="AKO824" s="257"/>
      <c r="AKP824" s="257"/>
      <c r="AKQ824" s="257"/>
      <c r="AKR824" s="257"/>
      <c r="AKS824" s="257"/>
      <c r="AKT824" s="257"/>
      <c r="AKU824" s="257"/>
      <c r="AKV824" s="257"/>
      <c r="AKW824" s="257"/>
      <c r="AKX824" s="257"/>
      <c r="AKY824" s="257"/>
      <c r="AKZ824" s="257"/>
      <c r="ALA824" s="257"/>
      <c r="ALB824" s="257"/>
      <c r="ALC824" s="257"/>
      <c r="ALD824" s="257"/>
      <c r="ALE824" s="257"/>
      <c r="ALF824" s="257"/>
      <c r="ALG824" s="257"/>
      <c r="ALH824" s="257"/>
      <c r="ALI824" s="257"/>
      <c r="ALJ824" s="257"/>
      <c r="ALK824" s="257"/>
      <c r="ALL824" s="257"/>
      <c r="ALM824" s="257"/>
      <c r="ALN824" s="257"/>
      <c r="ALO824" s="257"/>
      <c r="ALP824" s="257"/>
      <c r="ALQ824" s="257"/>
      <c r="ALR824" s="257"/>
      <c r="ALS824" s="257"/>
      <c r="ALT824" s="257"/>
      <c r="ALU824" s="257"/>
      <c r="ALV824" s="257"/>
      <c r="ALW824" s="257"/>
      <c r="ALX824" s="257"/>
      <c r="ALY824" s="257"/>
      <c r="ALZ824" s="257"/>
      <c r="AMA824" s="257"/>
      <c r="AMB824" s="257"/>
      <c r="AMC824" s="257"/>
      <c r="AMD824" s="257"/>
      <c r="AME824" s="257"/>
      <c r="AMF824" s="257"/>
      <c r="AMG824" s="257"/>
      <c r="AMH824" s="257"/>
      <c r="AMI824" s="257"/>
      <c r="AMJ824" s="257"/>
      <c r="AMK824" s="257"/>
      <c r="AML824" s="257"/>
      <c r="AMM824" s="257"/>
      <c r="AMN824" s="257"/>
      <c r="AMO824" s="257"/>
      <c r="AMP824" s="257"/>
      <c r="AMQ824" s="257"/>
      <c r="AMR824" s="257"/>
      <c r="AMS824" s="257"/>
      <c r="AMT824" s="257"/>
      <c r="AMU824" s="257"/>
      <c r="AMV824" s="257"/>
      <c r="AMW824" s="257"/>
      <c r="AMX824" s="257"/>
      <c r="AMY824" s="257"/>
      <c r="AMZ824" s="257"/>
      <c r="ANA824" s="257"/>
      <c r="ANB824" s="257"/>
      <c r="ANC824" s="257"/>
      <c r="AND824" s="257"/>
      <c r="ANE824" s="257"/>
      <c r="ANF824" s="257"/>
      <c r="ANG824" s="257"/>
      <c r="ANH824" s="257"/>
      <c r="ANI824" s="257"/>
      <c r="ANJ824" s="257"/>
      <c r="ANK824" s="257"/>
      <c r="ANL824" s="257"/>
      <c r="ANM824" s="257"/>
      <c r="ANN824" s="257"/>
      <c r="ANO824" s="257"/>
      <c r="ANP824" s="257"/>
      <c r="ANQ824" s="257"/>
      <c r="ANR824" s="257"/>
      <c r="ANS824" s="257"/>
      <c r="ANT824" s="257"/>
      <c r="ANU824" s="257"/>
      <c r="ANV824" s="257"/>
      <c r="ANW824" s="257"/>
      <c r="ANX824" s="257"/>
      <c r="ANY824" s="257"/>
      <c r="ANZ824" s="257"/>
      <c r="AOA824" s="257"/>
      <c r="AOB824" s="257"/>
      <c r="AOC824" s="257"/>
      <c r="AOD824" s="257"/>
      <c r="AOE824" s="257"/>
      <c r="AOF824" s="257"/>
      <c r="AOG824" s="257"/>
      <c r="AOH824" s="257"/>
      <c r="AOI824" s="257"/>
      <c r="AOJ824" s="257"/>
      <c r="AOK824" s="257"/>
      <c r="AOL824" s="257"/>
      <c r="AOM824" s="257"/>
      <c r="AON824" s="257"/>
      <c r="AOO824" s="257"/>
      <c r="AOP824" s="257"/>
      <c r="AOQ824" s="257"/>
      <c r="AOR824" s="257"/>
      <c r="AOS824" s="257"/>
      <c r="AOT824" s="257"/>
      <c r="AOU824" s="257"/>
      <c r="AOV824" s="257"/>
      <c r="AOW824" s="257"/>
      <c r="AOX824" s="257"/>
      <c r="AOY824" s="257"/>
      <c r="AOZ824" s="257"/>
      <c r="APA824" s="257"/>
      <c r="APB824" s="257"/>
      <c r="APC824" s="257"/>
      <c r="APD824" s="257"/>
      <c r="APE824" s="257"/>
      <c r="APF824" s="257"/>
      <c r="APG824" s="257"/>
      <c r="APH824" s="257"/>
      <c r="API824" s="257"/>
      <c r="APJ824" s="257"/>
      <c r="APK824" s="257"/>
      <c r="APL824" s="257"/>
      <c r="APM824" s="257"/>
      <c r="APN824" s="257"/>
      <c r="APO824" s="257"/>
      <c r="APP824" s="257"/>
      <c r="APQ824" s="257"/>
      <c r="APR824" s="257"/>
      <c r="APS824" s="257"/>
      <c r="APT824" s="257"/>
      <c r="APU824" s="257"/>
      <c r="APV824" s="257"/>
      <c r="APW824" s="257"/>
      <c r="APX824" s="257"/>
      <c r="APY824" s="257"/>
      <c r="APZ824" s="257"/>
      <c r="AQA824" s="257"/>
      <c r="AQB824" s="257"/>
      <c r="AQC824" s="257"/>
      <c r="AQD824" s="257"/>
      <c r="AQE824" s="257"/>
      <c r="AQF824" s="257"/>
      <c r="AQG824" s="257"/>
      <c r="AQH824" s="257"/>
      <c r="AQI824" s="257"/>
      <c r="AQJ824" s="257"/>
      <c r="AQK824" s="257"/>
      <c r="AQL824" s="257"/>
      <c r="AQM824" s="257"/>
      <c r="AQN824" s="257"/>
      <c r="AQO824" s="257"/>
      <c r="AQP824" s="257"/>
      <c r="AQQ824" s="257"/>
      <c r="AQR824" s="257"/>
      <c r="AQS824" s="257"/>
      <c r="AQT824" s="257"/>
      <c r="AQU824" s="257"/>
      <c r="AQV824" s="257"/>
      <c r="AQW824" s="257"/>
      <c r="AQX824" s="257"/>
      <c r="AQY824" s="257"/>
      <c r="AQZ824" s="257"/>
      <c r="ARA824" s="257"/>
      <c r="ARB824" s="257"/>
      <c r="ARC824" s="257"/>
      <c r="ARD824" s="257"/>
      <c r="ARE824" s="257"/>
      <c r="ARF824" s="257"/>
      <c r="ARG824" s="257"/>
      <c r="ARH824" s="257"/>
      <c r="ARI824" s="257"/>
      <c r="ARJ824" s="257"/>
      <c r="ARK824" s="257"/>
      <c r="ARL824" s="257"/>
      <c r="ARM824" s="257"/>
      <c r="ARN824" s="257"/>
      <c r="ARO824" s="257"/>
      <c r="ARP824" s="257"/>
      <c r="ARQ824" s="257"/>
      <c r="ARR824" s="257"/>
      <c r="ARS824" s="257"/>
      <c r="ART824" s="257"/>
      <c r="ARU824" s="257"/>
      <c r="ARV824" s="257"/>
      <c r="ARW824" s="257"/>
      <c r="ARX824" s="257"/>
      <c r="ARY824" s="257"/>
      <c r="ARZ824" s="257"/>
      <c r="ASA824" s="257"/>
      <c r="ASB824" s="257"/>
      <c r="ASC824" s="257"/>
      <c r="ASD824" s="257"/>
      <c r="ASE824" s="257"/>
      <c r="ASF824" s="257"/>
      <c r="ASG824" s="257"/>
      <c r="ASH824" s="257"/>
      <c r="ASI824" s="257"/>
      <c r="ASJ824" s="257"/>
      <c r="ASK824" s="257"/>
      <c r="ASL824" s="257"/>
      <c r="ASM824" s="257"/>
      <c r="ASN824" s="257"/>
      <c r="ASO824" s="257"/>
      <c r="ASP824" s="257"/>
      <c r="ASQ824" s="257"/>
      <c r="ASR824" s="257"/>
      <c r="ASS824" s="257"/>
      <c r="AST824" s="257"/>
      <c r="ASU824" s="257"/>
      <c r="ASV824" s="257"/>
      <c r="ASW824" s="257"/>
      <c r="ASX824" s="257"/>
      <c r="ASY824" s="257"/>
      <c r="ASZ824" s="257"/>
      <c r="ATA824" s="257"/>
      <c r="ATB824" s="257"/>
      <c r="ATC824" s="257"/>
      <c r="ATD824" s="257"/>
      <c r="ATE824" s="257"/>
      <c r="ATF824" s="257"/>
      <c r="ATG824" s="257"/>
      <c r="ATH824" s="257"/>
      <c r="ATI824" s="257"/>
      <c r="ATJ824" s="257"/>
      <c r="ATK824" s="257"/>
      <c r="ATL824" s="257"/>
      <c r="ATM824" s="257"/>
      <c r="ATN824" s="257"/>
      <c r="ATO824" s="257"/>
      <c r="ATP824" s="257"/>
      <c r="ATQ824" s="257"/>
      <c r="ATR824" s="257"/>
      <c r="ATS824" s="257"/>
      <c r="ATT824" s="257"/>
      <c r="ATU824" s="257"/>
      <c r="ATV824" s="257"/>
      <c r="ATW824" s="257"/>
      <c r="ATX824" s="257"/>
      <c r="ATY824" s="257"/>
      <c r="ATZ824" s="257"/>
      <c r="AUA824" s="257"/>
      <c r="AUB824" s="257"/>
      <c r="AUC824" s="257"/>
      <c r="AUD824" s="257"/>
      <c r="AUE824" s="257"/>
      <c r="AUF824" s="257"/>
      <c r="AUG824" s="257"/>
      <c r="AUH824" s="257"/>
      <c r="AUI824" s="257"/>
      <c r="AUJ824" s="257"/>
      <c r="AUK824" s="257"/>
      <c r="AUL824" s="257"/>
      <c r="AUM824" s="257"/>
      <c r="AUN824" s="257"/>
      <c r="AUO824" s="257"/>
      <c r="AUP824" s="257"/>
      <c r="AUQ824" s="257"/>
      <c r="AUR824" s="257"/>
      <c r="AUS824" s="257"/>
      <c r="AUT824" s="257"/>
      <c r="AUU824" s="257"/>
      <c r="AUV824" s="257"/>
      <c r="AUW824" s="257"/>
      <c r="AUX824" s="257"/>
      <c r="AUY824" s="257"/>
      <c r="AUZ824" s="257"/>
      <c r="AVA824" s="257"/>
      <c r="AVB824" s="257"/>
      <c r="AVC824" s="257"/>
      <c r="AVD824" s="257"/>
      <c r="AVE824" s="257"/>
      <c r="AVF824" s="257"/>
      <c r="AVG824" s="257"/>
      <c r="AVH824" s="257"/>
      <c r="AVI824" s="257"/>
      <c r="AVJ824" s="257"/>
      <c r="AVK824" s="257"/>
      <c r="AVL824" s="257"/>
      <c r="AVM824" s="257"/>
      <c r="AVN824" s="257"/>
      <c r="AVO824" s="257"/>
      <c r="AVP824" s="257"/>
      <c r="AVQ824" s="257"/>
      <c r="AVR824" s="257"/>
      <c r="AVS824" s="257"/>
      <c r="AVT824" s="257"/>
      <c r="AVU824" s="257"/>
      <c r="AVV824" s="257"/>
      <c r="AVW824" s="257"/>
      <c r="AVX824" s="257"/>
      <c r="AVY824" s="257"/>
      <c r="AVZ824" s="257"/>
      <c r="AWA824" s="257"/>
      <c r="AWB824" s="257"/>
      <c r="AWC824" s="257"/>
      <c r="AWD824" s="257"/>
      <c r="AWE824" s="257"/>
      <c r="AWF824" s="257"/>
      <c r="AWG824" s="257"/>
      <c r="AWH824" s="257"/>
      <c r="AWI824" s="257"/>
      <c r="AWJ824" s="257"/>
      <c r="AWK824" s="257"/>
      <c r="AWL824" s="257"/>
      <c r="AWM824" s="257"/>
      <c r="AWN824" s="257"/>
      <c r="AWO824" s="257"/>
      <c r="AWP824" s="257"/>
      <c r="AWQ824" s="257"/>
      <c r="AWR824" s="257"/>
      <c r="AWS824" s="257"/>
      <c r="AWT824" s="257"/>
      <c r="AWU824" s="257"/>
      <c r="AWV824" s="257"/>
      <c r="AWW824" s="257"/>
      <c r="AWX824" s="257"/>
      <c r="AWY824" s="257"/>
      <c r="AWZ824" s="257"/>
      <c r="AXA824" s="257"/>
      <c r="AXB824" s="257"/>
      <c r="AXC824" s="257"/>
      <c r="AXD824" s="257"/>
      <c r="AXE824" s="257"/>
      <c r="AXF824" s="257"/>
      <c r="AXG824" s="257"/>
      <c r="AXH824" s="257"/>
      <c r="AXI824" s="257"/>
      <c r="AXJ824" s="257"/>
      <c r="AXK824" s="257"/>
      <c r="AXL824" s="257"/>
      <c r="AXM824" s="257"/>
      <c r="AXN824" s="257"/>
      <c r="AXO824" s="257"/>
      <c r="AXP824" s="257"/>
      <c r="AXQ824" s="257"/>
      <c r="AXR824" s="257"/>
      <c r="AXS824" s="257"/>
      <c r="AXT824" s="257"/>
      <c r="AXU824" s="257"/>
      <c r="AXV824" s="257"/>
      <c r="AXW824" s="257"/>
      <c r="AXX824" s="257"/>
      <c r="AXY824" s="257"/>
      <c r="AXZ824" s="257"/>
      <c r="AYA824" s="257"/>
      <c r="AYB824" s="257"/>
      <c r="AYC824" s="257"/>
      <c r="AYD824" s="257"/>
      <c r="AYE824" s="257"/>
      <c r="AYF824" s="257"/>
      <c r="AYG824" s="257"/>
      <c r="AYH824" s="257"/>
      <c r="AYI824" s="257"/>
      <c r="AYJ824" s="257"/>
      <c r="AYK824" s="257"/>
      <c r="AYL824" s="257"/>
      <c r="AYM824" s="257"/>
      <c r="AYN824" s="257"/>
      <c r="AYO824" s="257"/>
      <c r="AYP824" s="257"/>
      <c r="AYQ824" s="257"/>
      <c r="AYR824" s="257"/>
      <c r="AYS824" s="257"/>
      <c r="AYT824" s="257"/>
      <c r="AYU824" s="257"/>
      <c r="AYV824" s="257"/>
      <c r="AYW824" s="257"/>
      <c r="AYX824" s="257"/>
      <c r="AYY824" s="257"/>
      <c r="AYZ824" s="257"/>
      <c r="AZA824" s="257"/>
      <c r="AZB824" s="257"/>
      <c r="AZC824" s="257"/>
      <c r="AZD824" s="257"/>
      <c r="AZE824" s="257"/>
      <c r="AZF824" s="257"/>
      <c r="AZG824" s="257"/>
      <c r="AZH824" s="257"/>
      <c r="AZI824" s="257"/>
      <c r="AZJ824" s="257"/>
      <c r="AZK824" s="257"/>
      <c r="AZL824" s="257"/>
      <c r="AZM824" s="257"/>
      <c r="AZN824" s="257"/>
      <c r="AZO824" s="257"/>
      <c r="AZP824" s="257"/>
      <c r="AZQ824" s="257"/>
      <c r="AZR824" s="257"/>
      <c r="AZS824" s="257"/>
      <c r="AZT824" s="257"/>
      <c r="AZU824" s="257"/>
      <c r="AZV824" s="257"/>
      <c r="AZW824" s="257"/>
      <c r="AZX824" s="257"/>
      <c r="AZY824" s="257"/>
      <c r="AZZ824" s="257"/>
      <c r="BAA824" s="257"/>
      <c r="BAB824" s="257"/>
      <c r="BAC824" s="257"/>
      <c r="BAD824" s="257"/>
      <c r="BAE824" s="257"/>
      <c r="BAF824" s="257"/>
      <c r="BAG824" s="257"/>
      <c r="BAH824" s="257"/>
      <c r="BAI824" s="257"/>
      <c r="BAJ824" s="257"/>
      <c r="BAK824" s="257"/>
      <c r="BAL824" s="257"/>
      <c r="BAM824" s="257"/>
      <c r="BAN824" s="257"/>
      <c r="BAO824" s="257"/>
      <c r="BAP824" s="257"/>
      <c r="BAQ824" s="257"/>
      <c r="BAR824" s="257"/>
      <c r="BAS824" s="257"/>
      <c r="BAT824" s="257"/>
      <c r="BAU824" s="257"/>
      <c r="BAV824" s="257"/>
      <c r="BAW824" s="257"/>
      <c r="BAX824" s="257"/>
      <c r="BAY824" s="257"/>
      <c r="BAZ824" s="257"/>
      <c r="BBA824" s="257"/>
      <c r="BBB824" s="257"/>
      <c r="BBC824" s="257"/>
      <c r="BBD824" s="257"/>
      <c r="BBE824" s="257"/>
      <c r="BBF824" s="257"/>
      <c r="BBG824" s="257"/>
      <c r="BBH824" s="257"/>
      <c r="BBI824" s="257"/>
      <c r="BBJ824" s="257"/>
      <c r="BBK824" s="257"/>
      <c r="BBL824" s="257"/>
      <c r="BBM824" s="257"/>
      <c r="BBN824" s="257"/>
      <c r="BBO824" s="257"/>
      <c r="BBP824" s="257"/>
      <c r="BBQ824" s="257"/>
      <c r="BBR824" s="257"/>
      <c r="BBS824" s="257"/>
      <c r="BBT824" s="257"/>
      <c r="BBU824" s="257"/>
      <c r="BBV824" s="257"/>
      <c r="BBW824" s="257"/>
      <c r="BBX824" s="257"/>
      <c r="BBY824" s="257"/>
      <c r="BBZ824" s="257"/>
      <c r="BCA824" s="257"/>
      <c r="BCB824" s="257"/>
      <c r="BCC824" s="257"/>
      <c r="BCD824" s="257"/>
      <c r="BCE824" s="257"/>
      <c r="BCF824" s="257"/>
      <c r="BCG824" s="257"/>
      <c r="BCH824" s="257"/>
      <c r="BCI824" s="257"/>
      <c r="BCJ824" s="257"/>
      <c r="BCK824" s="257"/>
      <c r="BCL824" s="257"/>
      <c r="BCM824" s="257"/>
      <c r="BCN824" s="257"/>
      <c r="BCO824" s="257"/>
      <c r="BCP824" s="257"/>
      <c r="BCQ824" s="257"/>
      <c r="BCR824" s="257"/>
      <c r="BCS824" s="257"/>
      <c r="BCT824" s="257"/>
      <c r="BCU824" s="257"/>
      <c r="BCV824" s="257"/>
      <c r="BCW824" s="257"/>
      <c r="BCX824" s="257"/>
      <c r="BCY824" s="257"/>
      <c r="BCZ824" s="257"/>
      <c r="BDA824" s="257"/>
      <c r="BDB824" s="257"/>
      <c r="BDC824" s="257"/>
      <c r="BDD824" s="257"/>
      <c r="BDE824" s="257"/>
      <c r="BDF824" s="257"/>
      <c r="BDG824" s="257"/>
      <c r="BDH824" s="257"/>
      <c r="BDI824" s="257"/>
      <c r="BDJ824" s="257"/>
      <c r="BDK824" s="257"/>
      <c r="BDL824" s="257"/>
      <c r="BDM824" s="257"/>
      <c r="BDN824" s="257"/>
      <c r="BDO824" s="257"/>
      <c r="BDP824" s="257"/>
      <c r="BDQ824" s="257"/>
      <c r="BDR824" s="257"/>
      <c r="BDS824" s="257"/>
      <c r="BDT824" s="257"/>
      <c r="BDU824" s="257"/>
      <c r="BDV824" s="257"/>
      <c r="BDW824" s="257"/>
      <c r="BDX824" s="257"/>
      <c r="BDY824" s="257"/>
      <c r="BDZ824" s="257"/>
      <c r="BEA824" s="257"/>
      <c r="BEB824" s="257"/>
      <c r="BEC824" s="257"/>
      <c r="BED824" s="257"/>
      <c r="BEE824" s="257"/>
      <c r="BEF824" s="257"/>
      <c r="BEG824" s="257"/>
      <c r="BEH824" s="257"/>
      <c r="BEI824" s="257"/>
      <c r="BEJ824" s="257"/>
      <c r="BEK824" s="257"/>
      <c r="BEL824" s="257"/>
      <c r="BEM824" s="257"/>
      <c r="BEN824" s="257"/>
      <c r="BEO824" s="257"/>
      <c r="BEP824" s="257"/>
      <c r="BEQ824" s="257"/>
      <c r="BER824" s="257"/>
      <c r="BES824" s="257"/>
      <c r="BET824" s="257"/>
      <c r="BEU824" s="257"/>
      <c r="BEV824" s="257"/>
      <c r="BEW824" s="257"/>
      <c r="BEX824" s="257"/>
      <c r="BEY824" s="257"/>
      <c r="BEZ824" s="257"/>
      <c r="BFA824" s="257"/>
      <c r="BFB824" s="257"/>
      <c r="BFC824" s="257"/>
      <c r="BFD824" s="257"/>
      <c r="BFE824" s="257"/>
      <c r="BFF824" s="257"/>
      <c r="BFG824" s="257"/>
      <c r="BFH824" s="257"/>
      <c r="BFI824" s="257"/>
      <c r="BFJ824" s="257"/>
      <c r="BFK824" s="257"/>
      <c r="BFL824" s="257"/>
      <c r="BFM824" s="257"/>
      <c r="BFN824" s="257"/>
      <c r="BFO824" s="257"/>
      <c r="BFP824" s="257"/>
      <c r="BFQ824" s="257"/>
      <c r="BFR824" s="257"/>
      <c r="BFS824" s="257"/>
      <c r="BFT824" s="257"/>
      <c r="BFU824" s="257"/>
      <c r="BFV824" s="257"/>
      <c r="BFW824" s="257"/>
      <c r="BFX824" s="257"/>
      <c r="BFY824" s="257"/>
      <c r="BFZ824" s="257"/>
      <c r="BGA824" s="257"/>
      <c r="BGB824" s="257"/>
      <c r="BGC824" s="257"/>
      <c r="BGD824" s="257"/>
      <c r="BGE824" s="257"/>
      <c r="BGF824" s="257"/>
      <c r="BGG824" s="257"/>
      <c r="BGH824" s="257"/>
      <c r="BGI824" s="257"/>
      <c r="BGJ824" s="257"/>
      <c r="BGK824" s="257"/>
      <c r="BGL824" s="257"/>
      <c r="BGM824" s="257"/>
      <c r="BGN824" s="257"/>
      <c r="BGO824" s="257"/>
      <c r="BGP824" s="257"/>
      <c r="BGQ824" s="257"/>
      <c r="BGR824" s="257"/>
      <c r="BGS824" s="257"/>
      <c r="BGT824" s="257"/>
      <c r="BGU824" s="257"/>
      <c r="BGV824" s="257"/>
      <c r="BGW824" s="257"/>
      <c r="BGX824" s="257"/>
      <c r="BGY824" s="257"/>
      <c r="BGZ824" s="257"/>
      <c r="BHA824" s="257"/>
      <c r="BHB824" s="257"/>
      <c r="BHC824" s="257"/>
      <c r="BHD824" s="257"/>
      <c r="BHE824" s="257"/>
      <c r="BHF824" s="257"/>
      <c r="BHG824" s="257"/>
      <c r="BHH824" s="257"/>
      <c r="BHI824" s="257"/>
      <c r="BHJ824" s="257"/>
      <c r="BHK824" s="257"/>
      <c r="BHL824" s="257"/>
      <c r="BHM824" s="257"/>
      <c r="BHN824" s="257"/>
      <c r="BHO824" s="257"/>
      <c r="BHP824" s="257"/>
      <c r="BHQ824" s="257"/>
      <c r="BHR824" s="257"/>
      <c r="BHS824" s="257"/>
      <c r="BHT824" s="257"/>
      <c r="BHU824" s="257"/>
      <c r="BHV824" s="257"/>
      <c r="BHW824" s="257"/>
      <c r="BHX824" s="257"/>
      <c r="BHY824" s="257"/>
      <c r="BHZ824" s="257"/>
      <c r="BIA824" s="257"/>
      <c r="BIB824" s="257"/>
      <c r="BIC824" s="257"/>
      <c r="BID824" s="257"/>
      <c r="BIE824" s="257"/>
      <c r="BIF824" s="257"/>
      <c r="BIG824" s="257"/>
      <c r="BIH824" s="257"/>
      <c r="BII824" s="257"/>
      <c r="BIJ824" s="257"/>
      <c r="BIK824" s="257"/>
      <c r="BIL824" s="257"/>
      <c r="BIM824" s="257"/>
      <c r="BIN824" s="257"/>
      <c r="BIO824" s="257"/>
      <c r="BIP824" s="257"/>
      <c r="BIQ824" s="257"/>
      <c r="BIR824" s="257"/>
      <c r="BIS824" s="257"/>
      <c r="BIT824" s="257"/>
      <c r="BIU824" s="257"/>
      <c r="BIV824" s="257"/>
      <c r="BIW824" s="257"/>
      <c r="BIX824" s="257"/>
      <c r="BIY824" s="257"/>
      <c r="BIZ824" s="257"/>
      <c r="BJA824" s="257"/>
      <c r="BJB824" s="257"/>
      <c r="BJC824" s="257"/>
      <c r="BJD824" s="257"/>
      <c r="BJE824" s="257"/>
      <c r="BJF824" s="257"/>
      <c r="BJG824" s="257"/>
      <c r="BJH824" s="257"/>
      <c r="BJI824" s="257"/>
      <c r="BJJ824" s="257"/>
      <c r="BJK824" s="257"/>
      <c r="BJL824" s="257"/>
      <c r="BJM824" s="257"/>
      <c r="BJN824" s="257"/>
      <c r="BJO824" s="257"/>
      <c r="BJP824" s="257"/>
      <c r="BJQ824" s="257"/>
      <c r="BJR824" s="257"/>
      <c r="BJS824" s="257"/>
      <c r="BJT824" s="257"/>
      <c r="BJU824" s="257"/>
      <c r="BJV824" s="257"/>
      <c r="BJW824" s="257"/>
      <c r="BJX824" s="257"/>
      <c r="BJY824" s="257"/>
      <c r="BJZ824" s="257"/>
      <c r="BKA824" s="257"/>
      <c r="BKB824" s="257"/>
      <c r="BKC824" s="257"/>
      <c r="BKD824" s="257"/>
      <c r="BKE824" s="257"/>
      <c r="BKF824" s="257"/>
      <c r="BKG824" s="257"/>
      <c r="BKH824" s="257"/>
      <c r="BKI824" s="257"/>
      <c r="BKJ824" s="257"/>
      <c r="BKK824" s="257"/>
      <c r="BKL824" s="257"/>
      <c r="BKM824" s="257"/>
      <c r="BKN824" s="257"/>
      <c r="BKO824" s="257"/>
      <c r="BKP824" s="257"/>
      <c r="BKQ824" s="257"/>
      <c r="BKR824" s="257"/>
      <c r="BKS824" s="257"/>
      <c r="BKT824" s="257"/>
      <c r="BKU824" s="257"/>
      <c r="BKV824" s="257"/>
      <c r="BKW824" s="257"/>
      <c r="BKX824" s="257"/>
      <c r="BKY824" s="257"/>
      <c r="BKZ824" s="257"/>
      <c r="BLA824" s="257"/>
      <c r="BLB824" s="257"/>
      <c r="BLC824" s="257"/>
      <c r="BLD824" s="257"/>
      <c r="BLE824" s="257"/>
      <c r="BLF824" s="257"/>
      <c r="BLG824" s="257"/>
      <c r="BLH824" s="257"/>
      <c r="BLI824" s="257"/>
      <c r="BLJ824" s="257"/>
      <c r="BLK824" s="257"/>
      <c r="BLL824" s="257"/>
      <c r="BLM824" s="257"/>
      <c r="BLN824" s="257"/>
      <c r="BLO824" s="257"/>
      <c r="BLP824" s="257"/>
      <c r="BLQ824" s="257"/>
      <c r="BLR824" s="257"/>
      <c r="BLS824" s="257"/>
      <c r="BLT824" s="257"/>
      <c r="BLU824" s="257"/>
      <c r="BLV824" s="257"/>
      <c r="BLW824" s="257"/>
      <c r="BLX824" s="257"/>
      <c r="BLY824" s="257"/>
      <c r="BLZ824" s="257"/>
      <c r="BMA824" s="257"/>
      <c r="BMB824" s="257"/>
      <c r="BMC824" s="257"/>
      <c r="BMD824" s="257"/>
      <c r="BME824" s="257"/>
      <c r="BMF824" s="257"/>
      <c r="BMG824" s="257"/>
      <c r="BMH824" s="257"/>
      <c r="BMI824" s="257"/>
      <c r="BMJ824" s="257"/>
      <c r="BMK824" s="257"/>
      <c r="BML824" s="257"/>
      <c r="BMM824" s="257"/>
      <c r="BMN824" s="257"/>
      <c r="BMO824" s="257"/>
      <c r="BMP824" s="257"/>
      <c r="BMQ824" s="257"/>
      <c r="BMR824" s="257"/>
      <c r="BMS824" s="257"/>
      <c r="BMT824" s="257"/>
      <c r="BMU824" s="257"/>
      <c r="BMV824" s="257"/>
      <c r="BMW824" s="257"/>
      <c r="BMX824" s="257"/>
      <c r="BMY824" s="257"/>
      <c r="BMZ824" s="257"/>
      <c r="BNA824" s="257"/>
      <c r="BNB824" s="257"/>
      <c r="BNC824" s="257"/>
      <c r="BND824" s="257"/>
      <c r="BNE824" s="257"/>
      <c r="BNF824" s="257"/>
      <c r="BNG824" s="257"/>
      <c r="BNH824" s="257"/>
      <c r="BNI824" s="257"/>
      <c r="BNJ824" s="257"/>
      <c r="BNK824" s="257"/>
      <c r="BNL824" s="257"/>
      <c r="BNM824" s="257"/>
      <c r="BNN824" s="257"/>
      <c r="BNO824" s="257"/>
      <c r="BNP824" s="257"/>
      <c r="BNQ824" s="257"/>
      <c r="BNR824" s="257"/>
      <c r="BNS824" s="257"/>
      <c r="BNT824" s="257"/>
      <c r="BNU824" s="257"/>
      <c r="BNV824" s="257"/>
      <c r="BNW824" s="257"/>
      <c r="BNX824" s="257"/>
      <c r="BNY824" s="257"/>
      <c r="BNZ824" s="257"/>
      <c r="BOA824" s="257"/>
      <c r="BOB824" s="257"/>
      <c r="BOC824" s="257"/>
      <c r="BOD824" s="257"/>
      <c r="BOE824" s="257"/>
      <c r="BOF824" s="257"/>
      <c r="BOG824" s="257"/>
      <c r="BOH824" s="257"/>
      <c r="BOI824" s="257"/>
      <c r="BOJ824" s="257"/>
      <c r="BOK824" s="257"/>
      <c r="BOL824" s="257"/>
      <c r="BOM824" s="257"/>
      <c r="BON824" s="257"/>
      <c r="BOO824" s="257"/>
      <c r="BOP824" s="257"/>
      <c r="BOQ824" s="257"/>
      <c r="BOR824" s="257"/>
      <c r="BOS824" s="257"/>
      <c r="BOT824" s="257"/>
      <c r="BOU824" s="257"/>
      <c r="BOV824" s="257"/>
      <c r="BOW824" s="257"/>
      <c r="BOX824" s="257"/>
      <c r="BOY824" s="257"/>
      <c r="BOZ824" s="257"/>
      <c r="BPA824" s="257"/>
      <c r="BPB824" s="257"/>
      <c r="BPC824" s="257"/>
      <c r="BPD824" s="257"/>
      <c r="BPE824" s="257"/>
      <c r="BPF824" s="257"/>
      <c r="BPG824" s="257"/>
      <c r="BPH824" s="257"/>
      <c r="BPI824" s="257"/>
      <c r="BPJ824" s="257"/>
      <c r="BPK824" s="257"/>
      <c r="BPL824" s="257"/>
      <c r="BPM824" s="257"/>
      <c r="BPN824" s="257"/>
      <c r="BPO824" s="257"/>
      <c r="BPP824" s="257"/>
      <c r="BPQ824" s="257"/>
      <c r="BPR824" s="257"/>
      <c r="BPS824" s="257"/>
      <c r="BPT824" s="257"/>
      <c r="BPU824" s="257"/>
      <c r="BPV824" s="257"/>
      <c r="BPW824" s="257"/>
      <c r="BPX824" s="257"/>
      <c r="BPY824" s="257"/>
      <c r="BPZ824" s="257"/>
      <c r="BQA824" s="257"/>
      <c r="BQB824" s="257"/>
      <c r="BQC824" s="257"/>
      <c r="BQD824" s="257"/>
      <c r="BQE824" s="257"/>
      <c r="BQF824" s="257"/>
      <c r="BQG824" s="257"/>
      <c r="BQH824" s="257"/>
      <c r="BQI824" s="257"/>
      <c r="BQJ824" s="257"/>
      <c r="BQK824" s="257"/>
      <c r="BQL824" s="257"/>
      <c r="BQM824" s="257"/>
      <c r="BQN824" s="257"/>
      <c r="BQO824" s="257"/>
      <c r="BQP824" s="257"/>
      <c r="BQQ824" s="257"/>
      <c r="BQR824" s="257"/>
      <c r="BQS824" s="257"/>
      <c r="BQT824" s="257"/>
      <c r="BQU824" s="257"/>
      <c r="BQV824" s="257"/>
      <c r="BQW824" s="257"/>
      <c r="BQX824" s="257"/>
      <c r="BQY824" s="257"/>
      <c r="BQZ824" s="257"/>
      <c r="BRA824" s="257"/>
      <c r="BRB824" s="257"/>
      <c r="BRC824" s="257"/>
      <c r="BRD824" s="257"/>
      <c r="BRE824" s="257"/>
      <c r="BRF824" s="257"/>
      <c r="BRG824" s="257"/>
      <c r="BRH824" s="257"/>
      <c r="BRI824" s="257"/>
      <c r="BRJ824" s="257"/>
      <c r="BRK824" s="257"/>
      <c r="BRL824" s="257"/>
      <c r="BRM824" s="257"/>
      <c r="BRN824" s="257"/>
      <c r="BRO824" s="257"/>
      <c r="BRP824" s="257"/>
      <c r="BRQ824" s="257"/>
      <c r="BRR824" s="257"/>
      <c r="BRS824" s="257"/>
      <c r="BRT824" s="257"/>
      <c r="BRU824" s="257"/>
      <c r="BRV824" s="257"/>
      <c r="BRW824" s="257"/>
      <c r="BRX824" s="257"/>
      <c r="BRY824" s="257"/>
      <c r="BRZ824" s="257"/>
      <c r="BSA824" s="257"/>
      <c r="BSB824" s="257"/>
      <c r="BSC824" s="257"/>
      <c r="BSD824" s="257"/>
      <c r="BSE824" s="257"/>
      <c r="BSF824" s="257"/>
      <c r="BSG824" s="257"/>
      <c r="BSH824" s="257"/>
      <c r="BSI824" s="257"/>
      <c r="BSJ824" s="257"/>
      <c r="BSK824" s="257"/>
      <c r="BSL824" s="257"/>
      <c r="BSM824" s="257"/>
      <c r="BSN824" s="257"/>
      <c r="BSO824" s="257"/>
      <c r="BSP824" s="257"/>
      <c r="BSQ824" s="257"/>
      <c r="BSR824" s="257"/>
      <c r="BSS824" s="257"/>
      <c r="BST824" s="257"/>
      <c r="BSU824" s="257"/>
      <c r="BSV824" s="257"/>
      <c r="BSW824" s="257"/>
      <c r="BSX824" s="257"/>
      <c r="BSY824" s="257"/>
      <c r="BSZ824" s="257"/>
      <c r="BTA824" s="257"/>
      <c r="BTB824" s="257"/>
      <c r="BTC824" s="257"/>
      <c r="BTD824" s="257"/>
      <c r="BTE824" s="257"/>
      <c r="BTF824" s="257"/>
      <c r="BTG824" s="257"/>
      <c r="BTH824" s="257"/>
      <c r="BTI824" s="257"/>
      <c r="BTJ824" s="257"/>
      <c r="BTK824" s="257"/>
      <c r="BTL824" s="257"/>
      <c r="BTM824" s="257"/>
      <c r="BTN824" s="257"/>
      <c r="BTO824" s="257"/>
      <c r="BTP824" s="257"/>
      <c r="BTQ824" s="257"/>
      <c r="BTR824" s="257"/>
      <c r="BTS824" s="257"/>
      <c r="BTT824" s="257"/>
      <c r="BTU824" s="257"/>
      <c r="BTV824" s="257"/>
      <c r="BTW824" s="257"/>
      <c r="BTX824" s="257"/>
      <c r="BTY824" s="257"/>
      <c r="BTZ824" s="257"/>
      <c r="BUA824" s="257"/>
      <c r="BUB824" s="257"/>
      <c r="BUC824" s="257"/>
      <c r="BUD824" s="257"/>
      <c r="BUE824" s="257"/>
      <c r="BUF824" s="257"/>
      <c r="BUG824" s="257"/>
      <c r="BUH824" s="257"/>
      <c r="BUI824" s="257"/>
      <c r="BUJ824" s="257"/>
      <c r="BUK824" s="257"/>
      <c r="BUL824" s="257"/>
      <c r="BUM824" s="257"/>
      <c r="BUN824" s="257"/>
      <c r="BUO824" s="257"/>
      <c r="BUP824" s="257"/>
      <c r="BUQ824" s="257"/>
      <c r="BUR824" s="257"/>
      <c r="BUS824" s="257"/>
      <c r="BUT824" s="257"/>
      <c r="BUU824" s="257"/>
      <c r="BUV824" s="257"/>
      <c r="BUW824" s="257"/>
      <c r="BUX824" s="257"/>
      <c r="BUY824" s="257"/>
      <c r="BUZ824" s="257"/>
      <c r="BVA824" s="257"/>
      <c r="BVB824" s="257"/>
      <c r="BVC824" s="257"/>
      <c r="BVD824" s="257"/>
      <c r="BVE824" s="257"/>
      <c r="BVF824" s="257"/>
      <c r="BVG824" s="257"/>
      <c r="BVH824" s="257"/>
      <c r="BVI824" s="257"/>
      <c r="BVJ824" s="257"/>
      <c r="BVK824" s="257"/>
      <c r="BVL824" s="257"/>
      <c r="BVM824" s="257"/>
      <c r="BVN824" s="257"/>
      <c r="BVO824" s="257"/>
      <c r="BVP824" s="257"/>
      <c r="BVQ824" s="257"/>
      <c r="BVR824" s="257"/>
      <c r="BVS824" s="257"/>
      <c r="BVT824" s="257"/>
      <c r="BVU824" s="257"/>
      <c r="BVV824" s="257"/>
      <c r="BVW824" s="257"/>
      <c r="BVX824" s="257"/>
      <c r="BVY824" s="257"/>
      <c r="BVZ824" s="257"/>
      <c r="BWA824" s="257"/>
      <c r="BWB824" s="257"/>
      <c r="BWC824" s="257"/>
      <c r="BWD824" s="257"/>
      <c r="BWE824" s="257"/>
      <c r="BWF824" s="257"/>
      <c r="BWG824" s="257"/>
      <c r="BWH824" s="257"/>
      <c r="BWI824" s="257"/>
      <c r="BWJ824" s="257"/>
      <c r="BWK824" s="257"/>
      <c r="BWL824" s="257"/>
      <c r="BWM824" s="257"/>
      <c r="BWN824" s="257"/>
      <c r="BWO824" s="257"/>
      <c r="BWP824" s="257"/>
      <c r="BWQ824" s="257"/>
      <c r="BWR824" s="257"/>
      <c r="BWS824" s="257"/>
      <c r="BWT824" s="257"/>
      <c r="BWU824" s="257"/>
      <c r="BWV824" s="257"/>
      <c r="BWW824" s="257"/>
      <c r="BWX824" s="257"/>
      <c r="BWY824" s="257"/>
      <c r="BWZ824" s="257"/>
      <c r="BXA824" s="257"/>
      <c r="BXB824" s="257"/>
      <c r="BXC824" s="257"/>
      <c r="BXD824" s="257"/>
      <c r="BXE824" s="257"/>
      <c r="BXF824" s="257"/>
      <c r="BXG824" s="257"/>
      <c r="BXH824" s="257"/>
      <c r="BXI824" s="257"/>
      <c r="BXJ824" s="257"/>
      <c r="BXK824" s="257"/>
      <c r="BXL824" s="257"/>
      <c r="BXM824" s="257"/>
      <c r="BXN824" s="257"/>
      <c r="BXO824" s="257"/>
      <c r="BXP824" s="257"/>
      <c r="BXQ824" s="257"/>
      <c r="BXR824" s="257"/>
      <c r="BXS824" s="257"/>
      <c r="BXT824" s="257"/>
      <c r="BXU824" s="257"/>
      <c r="BXV824" s="257"/>
      <c r="BXW824" s="257"/>
      <c r="BXX824" s="257"/>
      <c r="BXY824" s="257"/>
      <c r="BXZ824" s="257"/>
      <c r="BYA824" s="257"/>
      <c r="BYB824" s="257"/>
      <c r="BYC824" s="257"/>
      <c r="BYD824" s="257"/>
      <c r="BYE824" s="257"/>
      <c r="BYF824" s="257"/>
      <c r="BYG824" s="257"/>
      <c r="BYH824" s="257"/>
      <c r="BYI824" s="257"/>
      <c r="BYJ824" s="257"/>
      <c r="BYK824" s="257"/>
      <c r="BYL824" s="257"/>
      <c r="BYM824" s="257"/>
      <c r="BYN824" s="257"/>
      <c r="BYO824" s="257"/>
      <c r="BYP824" s="257"/>
      <c r="BYQ824" s="257"/>
      <c r="BYR824" s="257"/>
      <c r="BYS824" s="257"/>
      <c r="BYT824" s="257"/>
      <c r="BYU824" s="257"/>
      <c r="BYV824" s="257"/>
      <c r="BYW824" s="257"/>
      <c r="BYX824" s="257"/>
      <c r="BYY824" s="257"/>
      <c r="BYZ824" s="257"/>
      <c r="BZA824" s="257"/>
      <c r="BZB824" s="257"/>
      <c r="BZC824" s="257"/>
      <c r="BZD824" s="257"/>
      <c r="BZE824" s="257"/>
      <c r="BZF824" s="257"/>
      <c r="BZG824" s="257"/>
      <c r="BZH824" s="257"/>
      <c r="BZI824" s="257"/>
      <c r="BZJ824" s="257"/>
      <c r="BZK824" s="257"/>
      <c r="BZL824" s="257"/>
      <c r="BZM824" s="257"/>
      <c r="BZN824" s="257"/>
      <c r="BZO824" s="257"/>
      <c r="BZP824" s="257"/>
      <c r="BZQ824" s="257"/>
      <c r="BZR824" s="257"/>
      <c r="BZS824" s="257"/>
      <c r="BZT824" s="257"/>
      <c r="BZU824" s="257"/>
      <c r="BZV824" s="257"/>
      <c r="BZW824" s="257"/>
      <c r="BZX824" s="257"/>
      <c r="BZY824" s="257"/>
      <c r="BZZ824" s="257"/>
      <c r="CAA824" s="257"/>
      <c r="CAB824" s="257"/>
      <c r="CAC824" s="257"/>
      <c r="CAD824" s="257"/>
      <c r="CAE824" s="257"/>
      <c r="CAF824" s="257"/>
      <c r="CAG824" s="257"/>
      <c r="CAH824" s="257"/>
      <c r="CAI824" s="257"/>
      <c r="CAJ824" s="257"/>
      <c r="CAK824" s="257"/>
      <c r="CAL824" s="257"/>
      <c r="CAM824" s="257"/>
      <c r="CAN824" s="257"/>
      <c r="CAO824" s="257"/>
      <c r="CAP824" s="257"/>
      <c r="CAQ824" s="257"/>
      <c r="CAR824" s="257"/>
      <c r="CAS824" s="257"/>
      <c r="CAT824" s="257"/>
      <c r="CAU824" s="257"/>
      <c r="CAV824" s="257"/>
      <c r="CAW824" s="257"/>
      <c r="CAX824" s="257"/>
      <c r="CAY824" s="257"/>
      <c r="CAZ824" s="257"/>
      <c r="CBA824" s="257"/>
      <c r="CBB824" s="257"/>
      <c r="CBC824" s="257"/>
      <c r="CBD824" s="257"/>
      <c r="CBE824" s="257"/>
      <c r="CBF824" s="257"/>
      <c r="CBG824" s="257"/>
      <c r="CBH824" s="257"/>
      <c r="CBI824" s="257"/>
      <c r="CBJ824" s="257"/>
      <c r="CBK824" s="257"/>
      <c r="CBL824" s="257"/>
      <c r="CBM824" s="257"/>
      <c r="CBN824" s="257"/>
      <c r="CBO824" s="257"/>
      <c r="CBP824" s="257"/>
      <c r="CBQ824" s="257"/>
      <c r="CBR824" s="257"/>
      <c r="CBS824" s="257"/>
      <c r="CBT824" s="257"/>
      <c r="CBU824" s="257"/>
      <c r="CBV824" s="257"/>
      <c r="CBW824" s="257"/>
      <c r="CBX824" s="257"/>
      <c r="CBY824" s="257"/>
      <c r="CBZ824" s="257"/>
      <c r="CCA824" s="257"/>
      <c r="CCB824" s="257"/>
      <c r="CCC824" s="257"/>
      <c r="CCD824" s="257"/>
      <c r="CCE824" s="257"/>
      <c r="CCF824" s="257"/>
      <c r="CCG824" s="257"/>
      <c r="CCH824" s="257"/>
      <c r="CCI824" s="257"/>
      <c r="CCJ824" s="257"/>
      <c r="CCK824" s="257"/>
      <c r="CCL824" s="257"/>
      <c r="CCM824" s="257"/>
      <c r="CCN824" s="257"/>
      <c r="CCO824" s="257"/>
      <c r="CCP824" s="257"/>
      <c r="CCQ824" s="257"/>
      <c r="CCR824" s="257"/>
      <c r="CCS824" s="257"/>
      <c r="CCT824" s="257"/>
      <c r="CCU824" s="257"/>
      <c r="CCV824" s="257"/>
      <c r="CCW824" s="257"/>
      <c r="CCX824" s="257"/>
      <c r="CCY824" s="257"/>
      <c r="CCZ824" s="257"/>
      <c r="CDA824" s="257"/>
      <c r="CDB824" s="257"/>
      <c r="CDC824" s="257"/>
      <c r="CDD824" s="257"/>
      <c r="CDE824" s="257"/>
      <c r="CDF824" s="257"/>
      <c r="CDG824" s="257"/>
      <c r="CDH824" s="257"/>
      <c r="CDI824" s="257"/>
      <c r="CDJ824" s="257"/>
      <c r="CDK824" s="257"/>
      <c r="CDL824" s="257"/>
      <c r="CDM824" s="257"/>
      <c r="CDN824" s="257"/>
      <c r="CDO824" s="257"/>
      <c r="CDP824" s="257"/>
      <c r="CDQ824" s="257"/>
      <c r="CDR824" s="257"/>
      <c r="CDS824" s="257"/>
      <c r="CDT824" s="257"/>
      <c r="CDU824" s="257"/>
      <c r="CDV824" s="257"/>
      <c r="CDW824" s="257"/>
      <c r="CDX824" s="257"/>
      <c r="CDY824" s="257"/>
      <c r="CDZ824" s="257"/>
      <c r="CEA824" s="257"/>
      <c r="CEB824" s="257"/>
      <c r="CEC824" s="257"/>
      <c r="CED824" s="257"/>
      <c r="CEE824" s="257"/>
      <c r="CEF824" s="257"/>
      <c r="CEG824" s="257"/>
      <c r="CEH824" s="257"/>
      <c r="CEI824" s="257"/>
      <c r="CEJ824" s="257"/>
      <c r="CEK824" s="257"/>
      <c r="CEL824" s="257"/>
      <c r="CEM824" s="257"/>
      <c r="CEN824" s="257"/>
      <c r="CEO824" s="257"/>
      <c r="CEP824" s="257"/>
      <c r="CEQ824" s="257"/>
      <c r="CER824" s="257"/>
      <c r="CES824" s="257"/>
      <c r="CET824" s="257"/>
      <c r="CEU824" s="257"/>
      <c r="CEV824" s="257"/>
      <c r="CEW824" s="257"/>
      <c r="CEX824" s="257"/>
      <c r="CEY824" s="257"/>
      <c r="CEZ824" s="257"/>
      <c r="CFA824" s="257"/>
      <c r="CFB824" s="257"/>
      <c r="CFC824" s="257"/>
      <c r="CFD824" s="257"/>
      <c r="CFE824" s="257"/>
      <c r="CFF824" s="257"/>
      <c r="CFG824" s="257"/>
      <c r="CFH824" s="257"/>
      <c r="CFI824" s="257"/>
      <c r="CFJ824" s="257"/>
      <c r="CFK824" s="257"/>
      <c r="CFL824" s="257"/>
      <c r="CFM824" s="257"/>
      <c r="CFN824" s="257"/>
      <c r="CFO824" s="257"/>
      <c r="CFP824" s="257"/>
      <c r="CFQ824" s="257"/>
      <c r="CFR824" s="257"/>
      <c r="CFS824" s="257"/>
      <c r="CFT824" s="257"/>
      <c r="CFU824" s="257"/>
      <c r="CFV824" s="257"/>
      <c r="CFW824" s="257"/>
      <c r="CFX824" s="257"/>
      <c r="CFY824" s="257"/>
      <c r="CFZ824" s="257"/>
      <c r="CGA824" s="257"/>
      <c r="CGB824" s="257"/>
      <c r="CGC824" s="257"/>
      <c r="CGD824" s="257"/>
      <c r="CGE824" s="257"/>
      <c r="CGF824" s="257"/>
      <c r="CGG824" s="257"/>
      <c r="CGH824" s="257"/>
      <c r="CGI824" s="257"/>
      <c r="CGJ824" s="257"/>
      <c r="CGK824" s="257"/>
      <c r="CGL824" s="257"/>
      <c r="CGM824" s="257"/>
      <c r="CGN824" s="257"/>
      <c r="CGO824" s="257"/>
      <c r="CGP824" s="257"/>
      <c r="CGQ824" s="257"/>
      <c r="CGR824" s="257"/>
      <c r="CGS824" s="257"/>
      <c r="CGT824" s="257"/>
      <c r="CGU824" s="257"/>
      <c r="CGV824" s="257"/>
      <c r="CGW824" s="257"/>
      <c r="CGX824" s="257"/>
      <c r="CGY824" s="257"/>
      <c r="CGZ824" s="257"/>
      <c r="CHA824" s="257"/>
      <c r="CHB824" s="257"/>
      <c r="CHC824" s="257"/>
      <c r="CHD824" s="257"/>
      <c r="CHE824" s="257"/>
      <c r="CHF824" s="257"/>
      <c r="CHG824" s="257"/>
      <c r="CHH824" s="257"/>
      <c r="CHI824" s="257"/>
      <c r="CHJ824" s="257"/>
      <c r="CHK824" s="257"/>
      <c r="CHL824" s="257"/>
      <c r="CHM824" s="257"/>
      <c r="CHN824" s="257"/>
      <c r="CHO824" s="257"/>
      <c r="CHP824" s="257"/>
      <c r="CHQ824" s="257"/>
      <c r="CHR824" s="257"/>
      <c r="CHS824" s="257"/>
      <c r="CHT824" s="257"/>
      <c r="CHU824" s="257"/>
      <c r="CHV824" s="257"/>
      <c r="CHW824" s="257"/>
      <c r="CHX824" s="257"/>
      <c r="CHY824" s="257"/>
      <c r="CHZ824" s="257"/>
      <c r="CIA824" s="257"/>
      <c r="CIB824" s="257"/>
      <c r="CIC824" s="257"/>
      <c r="CID824" s="257"/>
      <c r="CIE824" s="257"/>
      <c r="CIF824" s="257"/>
      <c r="CIG824" s="257"/>
      <c r="CIH824" s="257"/>
      <c r="CII824" s="257"/>
      <c r="CIJ824" s="257"/>
      <c r="CIK824" s="257"/>
      <c r="CIL824" s="257"/>
      <c r="CIM824" s="257"/>
      <c r="CIN824" s="257"/>
      <c r="CIO824" s="257"/>
      <c r="CIP824" s="257"/>
      <c r="CIQ824" s="257"/>
      <c r="CIR824" s="257"/>
      <c r="CIS824" s="257"/>
      <c r="CIT824" s="257"/>
      <c r="CIU824" s="257"/>
      <c r="CIV824" s="257"/>
      <c r="CIW824" s="257"/>
      <c r="CIX824" s="257"/>
      <c r="CIY824" s="257"/>
      <c r="CIZ824" s="257"/>
      <c r="CJA824" s="257"/>
      <c r="CJB824" s="257"/>
      <c r="CJC824" s="257"/>
      <c r="CJD824" s="257"/>
      <c r="CJE824" s="257"/>
      <c r="CJF824" s="257"/>
      <c r="CJG824" s="257"/>
      <c r="CJH824" s="257"/>
      <c r="CJI824" s="257"/>
      <c r="CJJ824" s="257"/>
      <c r="CJK824" s="257"/>
      <c r="CJL824" s="257"/>
      <c r="CJM824" s="257"/>
      <c r="CJN824" s="257"/>
      <c r="CJO824" s="257"/>
      <c r="CJP824" s="257"/>
      <c r="CJQ824" s="257"/>
      <c r="CJR824" s="257"/>
      <c r="CJS824" s="257"/>
      <c r="CJT824" s="257"/>
      <c r="CJU824" s="257"/>
      <c r="CJV824" s="257"/>
      <c r="CJW824" s="257"/>
      <c r="CJX824" s="257"/>
      <c r="CJY824" s="257"/>
      <c r="CJZ824" s="257"/>
      <c r="CKA824" s="257"/>
      <c r="CKB824" s="257"/>
      <c r="CKC824" s="257"/>
      <c r="CKD824" s="257"/>
      <c r="CKE824" s="257"/>
      <c r="CKF824" s="257"/>
      <c r="CKG824" s="257"/>
      <c r="CKH824" s="257"/>
      <c r="CKI824" s="257"/>
      <c r="CKJ824" s="257"/>
      <c r="CKK824" s="257"/>
      <c r="CKL824" s="257"/>
      <c r="CKM824" s="257"/>
      <c r="CKN824" s="257"/>
      <c r="CKO824" s="257"/>
      <c r="CKP824" s="257"/>
      <c r="CKQ824" s="257"/>
      <c r="CKR824" s="257"/>
      <c r="CKS824" s="257"/>
      <c r="CKT824" s="257"/>
      <c r="CKU824" s="257"/>
      <c r="CKV824" s="257"/>
      <c r="CKW824" s="257"/>
      <c r="CKX824" s="257"/>
      <c r="CKY824" s="257"/>
      <c r="CKZ824" s="257"/>
      <c r="CLA824" s="257"/>
      <c r="CLB824" s="257"/>
      <c r="CLC824" s="257"/>
      <c r="CLD824" s="257"/>
      <c r="CLE824" s="257"/>
      <c r="CLF824" s="257"/>
      <c r="CLG824" s="257"/>
      <c r="CLH824" s="257"/>
      <c r="CLI824" s="257"/>
      <c r="CLJ824" s="257"/>
      <c r="CLK824" s="257"/>
      <c r="CLL824" s="257"/>
      <c r="CLM824" s="257"/>
      <c r="CLN824" s="257"/>
      <c r="CLO824" s="257"/>
      <c r="CLP824" s="257"/>
      <c r="CLQ824" s="257"/>
      <c r="CLR824" s="257"/>
      <c r="CLS824" s="257"/>
      <c r="CLT824" s="257"/>
      <c r="CLU824" s="257"/>
      <c r="CLV824" s="257"/>
      <c r="CLW824" s="257"/>
      <c r="CLX824" s="257"/>
      <c r="CLY824" s="257"/>
      <c r="CLZ824" s="257"/>
      <c r="CMA824" s="257"/>
      <c r="CMB824" s="257"/>
      <c r="CMC824" s="257"/>
      <c r="CMD824" s="257"/>
      <c r="CME824" s="257"/>
      <c r="CMF824" s="257"/>
      <c r="CMG824" s="257"/>
      <c r="CMH824" s="257"/>
      <c r="CMI824" s="257"/>
      <c r="CMJ824" s="257"/>
      <c r="CMK824" s="257"/>
      <c r="CML824" s="257"/>
      <c r="CMM824" s="257"/>
      <c r="CMN824" s="257"/>
      <c r="CMO824" s="257"/>
      <c r="CMP824" s="257"/>
      <c r="CMQ824" s="257"/>
      <c r="CMR824" s="257"/>
      <c r="CMS824" s="257"/>
      <c r="CMT824" s="257"/>
      <c r="CMU824" s="257"/>
      <c r="CMV824" s="257"/>
      <c r="CMW824" s="257"/>
      <c r="CMX824" s="257"/>
      <c r="CMY824" s="257"/>
      <c r="CMZ824" s="257"/>
      <c r="CNA824" s="257"/>
      <c r="CNB824" s="257"/>
      <c r="CNC824" s="257"/>
      <c r="CND824" s="257"/>
      <c r="CNE824" s="257"/>
      <c r="CNF824" s="257"/>
      <c r="CNG824" s="257"/>
      <c r="CNH824" s="257"/>
      <c r="CNI824" s="257"/>
      <c r="CNJ824" s="257"/>
      <c r="CNK824" s="257"/>
      <c r="CNL824" s="257"/>
      <c r="CNM824" s="257"/>
      <c r="CNN824" s="257"/>
      <c r="CNO824" s="257"/>
      <c r="CNP824" s="257"/>
      <c r="CNQ824" s="257"/>
      <c r="CNR824" s="257"/>
      <c r="CNS824" s="257"/>
      <c r="CNT824" s="257"/>
      <c r="CNU824" s="257"/>
      <c r="CNV824" s="257"/>
      <c r="CNW824" s="257"/>
      <c r="CNX824" s="257"/>
      <c r="CNY824" s="257"/>
      <c r="CNZ824" s="257"/>
      <c r="COA824" s="257"/>
      <c r="COB824" s="257"/>
      <c r="COC824" s="257"/>
      <c r="COD824" s="257"/>
      <c r="COE824" s="257"/>
      <c r="COF824" s="257"/>
      <c r="COG824" s="257"/>
      <c r="COH824" s="257"/>
      <c r="COI824" s="257"/>
      <c r="COJ824" s="257"/>
      <c r="COK824" s="257"/>
      <c r="COL824" s="257"/>
      <c r="COM824" s="257"/>
      <c r="CON824" s="257"/>
      <c r="COO824" s="257"/>
      <c r="COP824" s="257"/>
      <c r="COQ824" s="257"/>
      <c r="COR824" s="257"/>
      <c r="COS824" s="257"/>
      <c r="COT824" s="257"/>
      <c r="COU824" s="257"/>
      <c r="COV824" s="257"/>
      <c r="COW824" s="257"/>
      <c r="COX824" s="257"/>
      <c r="COY824" s="257"/>
      <c r="COZ824" s="257"/>
      <c r="CPA824" s="257"/>
      <c r="CPB824" s="257"/>
      <c r="CPC824" s="257"/>
      <c r="CPD824" s="257"/>
      <c r="CPE824" s="257"/>
      <c r="CPF824" s="257"/>
      <c r="CPG824" s="257"/>
      <c r="CPH824" s="257"/>
      <c r="CPI824" s="257"/>
      <c r="CPJ824" s="257"/>
      <c r="CPK824" s="257"/>
      <c r="CPL824" s="257"/>
      <c r="CPM824" s="257"/>
      <c r="CPN824" s="257"/>
      <c r="CPO824" s="257"/>
      <c r="CPP824" s="257"/>
      <c r="CPQ824" s="257"/>
      <c r="CPR824" s="257"/>
      <c r="CPS824" s="257"/>
      <c r="CPT824" s="257"/>
      <c r="CPU824" s="257"/>
      <c r="CPV824" s="257"/>
      <c r="CPW824" s="257"/>
      <c r="CPX824" s="257"/>
      <c r="CPY824" s="257"/>
      <c r="CPZ824" s="257"/>
      <c r="CQA824" s="257"/>
      <c r="CQB824" s="257"/>
      <c r="CQC824" s="257"/>
      <c r="CQD824" s="257"/>
      <c r="CQE824" s="257"/>
      <c r="CQF824" s="257"/>
      <c r="CQG824" s="257"/>
      <c r="CQH824" s="257"/>
      <c r="CQI824" s="257"/>
      <c r="CQJ824" s="257"/>
      <c r="CQK824" s="257"/>
      <c r="CQL824" s="257"/>
      <c r="CQM824" s="257"/>
      <c r="CQN824" s="257"/>
      <c r="CQO824" s="257"/>
      <c r="CQP824" s="257"/>
      <c r="CQQ824" s="257"/>
      <c r="CQR824" s="257"/>
      <c r="CQS824" s="257"/>
      <c r="CQT824" s="257"/>
      <c r="CQU824" s="257"/>
      <c r="CQV824" s="257"/>
      <c r="CQW824" s="257"/>
      <c r="CQX824" s="257"/>
      <c r="CQY824" s="257"/>
      <c r="CQZ824" s="257"/>
      <c r="CRA824" s="257"/>
      <c r="CRB824" s="257"/>
      <c r="CRC824" s="257"/>
      <c r="CRD824" s="257"/>
      <c r="CRE824" s="257"/>
      <c r="CRF824" s="257"/>
      <c r="CRG824" s="257"/>
      <c r="CRH824" s="257"/>
      <c r="CRI824" s="257"/>
      <c r="CRJ824" s="257"/>
      <c r="CRK824" s="257"/>
      <c r="CRL824" s="257"/>
      <c r="CRM824" s="257"/>
      <c r="CRN824" s="257"/>
      <c r="CRO824" s="257"/>
      <c r="CRP824" s="257"/>
      <c r="CRQ824" s="257"/>
      <c r="CRR824" s="257"/>
      <c r="CRS824" s="257"/>
      <c r="CRT824" s="257"/>
      <c r="CRU824" s="257"/>
      <c r="CRV824" s="257"/>
      <c r="CRW824" s="257"/>
      <c r="CRX824" s="257"/>
      <c r="CRY824" s="257"/>
      <c r="CRZ824" s="257"/>
      <c r="CSA824" s="257"/>
      <c r="CSB824" s="257"/>
      <c r="CSC824" s="257"/>
      <c r="CSD824" s="257"/>
      <c r="CSE824" s="257"/>
      <c r="CSF824" s="257"/>
      <c r="CSG824" s="257"/>
      <c r="CSH824" s="257"/>
      <c r="CSI824" s="257"/>
      <c r="CSJ824" s="257"/>
      <c r="CSK824" s="257"/>
      <c r="CSL824" s="257"/>
      <c r="CSM824" s="257"/>
      <c r="CSN824" s="257"/>
      <c r="CSO824" s="257"/>
      <c r="CSP824" s="257"/>
      <c r="CSQ824" s="257"/>
      <c r="CSR824" s="257"/>
      <c r="CSS824" s="257"/>
      <c r="CST824" s="257"/>
      <c r="CSU824" s="257"/>
      <c r="CSV824" s="257"/>
      <c r="CSW824" s="257"/>
      <c r="CSX824" s="257"/>
      <c r="CSY824" s="257"/>
      <c r="CSZ824" s="257"/>
      <c r="CTA824" s="257"/>
      <c r="CTB824" s="257"/>
      <c r="CTC824" s="257"/>
      <c r="CTD824" s="257"/>
      <c r="CTE824" s="257"/>
      <c r="CTF824" s="257"/>
      <c r="CTG824" s="257"/>
      <c r="CTH824" s="257"/>
      <c r="CTI824" s="257"/>
      <c r="CTJ824" s="257"/>
      <c r="CTK824" s="257"/>
      <c r="CTL824" s="257"/>
      <c r="CTM824" s="257"/>
      <c r="CTN824" s="257"/>
      <c r="CTO824" s="257"/>
      <c r="CTP824" s="257"/>
      <c r="CTQ824" s="257"/>
      <c r="CTR824" s="257"/>
      <c r="CTS824" s="257"/>
      <c r="CTT824" s="257"/>
      <c r="CTU824" s="257"/>
      <c r="CTV824" s="257"/>
      <c r="CTW824" s="257"/>
      <c r="CTX824" s="257"/>
      <c r="CTY824" s="257"/>
      <c r="CTZ824" s="257"/>
      <c r="CUA824" s="257"/>
      <c r="CUB824" s="257"/>
      <c r="CUC824" s="257"/>
      <c r="CUD824" s="257"/>
      <c r="CUE824" s="257"/>
      <c r="CUF824" s="257"/>
      <c r="CUG824" s="257"/>
      <c r="CUH824" s="257"/>
      <c r="CUI824" s="257"/>
      <c r="CUJ824" s="257"/>
      <c r="CUK824" s="257"/>
      <c r="CUL824" s="257"/>
      <c r="CUM824" s="257"/>
      <c r="CUN824" s="257"/>
      <c r="CUO824" s="257"/>
      <c r="CUP824" s="257"/>
      <c r="CUQ824" s="257"/>
      <c r="CUR824" s="257"/>
      <c r="CUS824" s="257"/>
      <c r="CUT824" s="257"/>
      <c r="CUU824" s="257"/>
      <c r="CUV824" s="257"/>
      <c r="CUW824" s="257"/>
      <c r="CUX824" s="257"/>
      <c r="CUY824" s="257"/>
      <c r="CUZ824" s="257"/>
      <c r="CVA824" s="257"/>
      <c r="CVB824" s="257"/>
      <c r="CVC824" s="257"/>
      <c r="CVD824" s="257"/>
      <c r="CVE824" s="257"/>
      <c r="CVF824" s="257"/>
      <c r="CVG824" s="257"/>
      <c r="CVH824" s="257"/>
      <c r="CVI824" s="257"/>
      <c r="CVJ824" s="257"/>
      <c r="CVK824" s="257"/>
      <c r="CVL824" s="257"/>
      <c r="CVM824" s="257"/>
      <c r="CVN824" s="257"/>
      <c r="CVO824" s="257"/>
      <c r="CVP824" s="257"/>
      <c r="CVQ824" s="257"/>
      <c r="CVR824" s="257"/>
      <c r="CVS824" s="257"/>
      <c r="CVT824" s="257"/>
      <c r="CVU824" s="257"/>
      <c r="CVV824" s="257"/>
      <c r="CVW824" s="257"/>
      <c r="CVX824" s="257"/>
      <c r="CVY824" s="257"/>
      <c r="CVZ824" s="257"/>
      <c r="CWA824" s="257"/>
      <c r="CWB824" s="257"/>
      <c r="CWC824" s="257"/>
      <c r="CWD824" s="257"/>
      <c r="CWE824" s="257"/>
      <c r="CWF824" s="257"/>
      <c r="CWG824" s="257"/>
      <c r="CWH824" s="257"/>
      <c r="CWI824" s="257"/>
      <c r="CWJ824" s="257"/>
      <c r="CWK824" s="257"/>
      <c r="CWL824" s="257"/>
      <c r="CWM824" s="257"/>
      <c r="CWN824" s="257"/>
      <c r="CWO824" s="257"/>
      <c r="CWP824" s="257"/>
      <c r="CWQ824" s="257"/>
      <c r="CWR824" s="257"/>
      <c r="CWS824" s="257"/>
      <c r="CWT824" s="257"/>
      <c r="CWU824" s="257"/>
      <c r="CWV824" s="257"/>
      <c r="CWW824" s="257"/>
      <c r="CWX824" s="257"/>
      <c r="CWY824" s="257"/>
      <c r="CWZ824" s="257"/>
      <c r="CXA824" s="257"/>
      <c r="CXB824" s="257"/>
      <c r="CXC824" s="257"/>
      <c r="CXD824" s="257"/>
      <c r="CXE824" s="257"/>
      <c r="CXF824" s="257"/>
      <c r="CXG824" s="257"/>
      <c r="CXH824" s="257"/>
      <c r="CXI824" s="257"/>
      <c r="CXJ824" s="257"/>
      <c r="CXK824" s="257"/>
      <c r="CXL824" s="257"/>
      <c r="CXM824" s="257"/>
      <c r="CXN824" s="257"/>
      <c r="CXO824" s="257"/>
      <c r="CXP824" s="257"/>
      <c r="CXQ824" s="257"/>
      <c r="CXR824" s="257"/>
      <c r="CXS824" s="257"/>
      <c r="CXT824" s="257"/>
      <c r="CXU824" s="257"/>
      <c r="CXV824" s="257"/>
      <c r="CXW824" s="257"/>
      <c r="CXX824" s="257"/>
      <c r="CXY824" s="257"/>
      <c r="CXZ824" s="257"/>
      <c r="CYA824" s="257"/>
      <c r="CYB824" s="257"/>
      <c r="CYC824" s="257"/>
      <c r="CYD824" s="257"/>
      <c r="CYE824" s="257"/>
      <c r="CYF824" s="257"/>
      <c r="CYG824" s="257"/>
      <c r="CYH824" s="257"/>
      <c r="CYI824" s="257"/>
      <c r="CYJ824" s="257"/>
      <c r="CYK824" s="257"/>
      <c r="CYL824" s="257"/>
      <c r="CYM824" s="257"/>
      <c r="CYN824" s="257"/>
      <c r="CYO824" s="257"/>
      <c r="CYP824" s="257"/>
      <c r="CYQ824" s="257"/>
      <c r="CYR824" s="257"/>
      <c r="CYS824" s="257"/>
      <c r="CYT824" s="257"/>
      <c r="CYU824" s="257"/>
      <c r="CYV824" s="257"/>
      <c r="CYW824" s="257"/>
      <c r="CYX824" s="257"/>
      <c r="CYY824" s="257"/>
      <c r="CYZ824" s="257"/>
      <c r="CZA824" s="257"/>
      <c r="CZB824" s="257"/>
      <c r="CZC824" s="257"/>
      <c r="CZD824" s="257"/>
      <c r="CZE824" s="257"/>
      <c r="CZF824" s="257"/>
      <c r="CZG824" s="257"/>
      <c r="CZH824" s="257"/>
      <c r="CZI824" s="257"/>
      <c r="CZJ824" s="257"/>
      <c r="CZK824" s="257"/>
      <c r="CZL824" s="257"/>
      <c r="CZM824" s="257"/>
      <c r="CZN824" s="257"/>
      <c r="CZO824" s="257"/>
      <c r="CZP824" s="257"/>
      <c r="CZQ824" s="257"/>
      <c r="CZR824" s="257"/>
      <c r="CZS824" s="257"/>
      <c r="CZT824" s="257"/>
      <c r="CZU824" s="257"/>
      <c r="CZV824" s="257"/>
      <c r="CZW824" s="257"/>
      <c r="CZX824" s="257"/>
      <c r="CZY824" s="257"/>
      <c r="CZZ824" s="257"/>
      <c r="DAA824" s="257"/>
      <c r="DAB824" s="257"/>
      <c r="DAC824" s="257"/>
      <c r="DAD824" s="257"/>
      <c r="DAE824" s="257"/>
      <c r="DAF824" s="257"/>
      <c r="DAG824" s="257"/>
      <c r="DAH824" s="257"/>
      <c r="DAI824" s="257"/>
      <c r="DAJ824" s="257"/>
      <c r="DAK824" s="257"/>
      <c r="DAL824" s="257"/>
      <c r="DAM824" s="257"/>
      <c r="DAN824" s="257"/>
      <c r="DAO824" s="257"/>
      <c r="DAP824" s="257"/>
      <c r="DAQ824" s="257"/>
      <c r="DAR824" s="257"/>
      <c r="DAS824" s="257"/>
      <c r="DAT824" s="257"/>
      <c r="DAU824" s="257"/>
      <c r="DAV824" s="257"/>
      <c r="DAW824" s="257"/>
      <c r="DAX824" s="257"/>
      <c r="DAY824" s="257"/>
      <c r="DAZ824" s="257"/>
      <c r="DBA824" s="257"/>
      <c r="DBB824" s="257"/>
      <c r="DBC824" s="257"/>
      <c r="DBD824" s="257"/>
      <c r="DBE824" s="257"/>
      <c r="DBF824" s="257"/>
      <c r="DBG824" s="257"/>
      <c r="DBH824" s="257"/>
      <c r="DBI824" s="257"/>
      <c r="DBJ824" s="257"/>
      <c r="DBK824" s="257"/>
      <c r="DBL824" s="257"/>
      <c r="DBM824" s="257"/>
      <c r="DBN824" s="257"/>
      <c r="DBO824" s="257"/>
      <c r="DBP824" s="257"/>
      <c r="DBQ824" s="257"/>
      <c r="DBR824" s="257"/>
      <c r="DBS824" s="257"/>
      <c r="DBT824" s="257"/>
      <c r="DBU824" s="257"/>
      <c r="DBV824" s="257"/>
      <c r="DBW824" s="257"/>
      <c r="DBX824" s="257"/>
      <c r="DBY824" s="257"/>
      <c r="DBZ824" s="257"/>
      <c r="DCA824" s="257"/>
      <c r="DCB824" s="257"/>
      <c r="DCC824" s="257"/>
      <c r="DCD824" s="257"/>
      <c r="DCE824" s="257"/>
      <c r="DCF824" s="257"/>
      <c r="DCG824" s="257"/>
      <c r="DCH824" s="257"/>
      <c r="DCI824" s="257"/>
      <c r="DCJ824" s="257"/>
      <c r="DCK824" s="257"/>
      <c r="DCL824" s="257"/>
      <c r="DCM824" s="257"/>
      <c r="DCN824" s="257"/>
      <c r="DCO824" s="257"/>
      <c r="DCP824" s="257"/>
      <c r="DCQ824" s="257"/>
      <c r="DCR824" s="257"/>
      <c r="DCS824" s="257"/>
      <c r="DCT824" s="257"/>
      <c r="DCU824" s="257"/>
      <c r="DCV824" s="257"/>
      <c r="DCW824" s="257"/>
      <c r="DCX824" s="257"/>
      <c r="DCY824" s="257"/>
      <c r="DCZ824" s="257"/>
      <c r="DDA824" s="257"/>
      <c r="DDB824" s="257"/>
      <c r="DDC824" s="257"/>
      <c r="DDD824" s="257"/>
      <c r="DDE824" s="257"/>
      <c r="DDF824" s="257"/>
      <c r="DDG824" s="257"/>
      <c r="DDH824" s="257"/>
      <c r="DDI824" s="257"/>
      <c r="DDJ824" s="257"/>
      <c r="DDK824" s="257"/>
      <c r="DDL824" s="257"/>
      <c r="DDM824" s="257"/>
      <c r="DDN824" s="257"/>
      <c r="DDO824" s="257"/>
      <c r="DDP824" s="257"/>
      <c r="DDQ824" s="257"/>
      <c r="DDR824" s="257"/>
      <c r="DDS824" s="257"/>
      <c r="DDT824" s="257"/>
      <c r="DDU824" s="257"/>
      <c r="DDV824" s="257"/>
      <c r="DDW824" s="257"/>
      <c r="DDX824" s="257"/>
      <c r="DDY824" s="257"/>
      <c r="DDZ824" s="257"/>
      <c r="DEA824" s="257"/>
      <c r="DEB824" s="257"/>
      <c r="DEC824" s="257"/>
      <c r="DED824" s="257"/>
      <c r="DEE824" s="257"/>
      <c r="DEF824" s="257"/>
      <c r="DEG824" s="257"/>
      <c r="DEH824" s="257"/>
      <c r="DEI824" s="257"/>
      <c r="DEJ824" s="257"/>
      <c r="DEK824" s="257"/>
      <c r="DEL824" s="257"/>
      <c r="DEM824" s="257"/>
      <c r="DEN824" s="257"/>
      <c r="DEO824" s="257"/>
      <c r="DEP824" s="257"/>
      <c r="DEQ824" s="257"/>
      <c r="DER824" s="257"/>
      <c r="DES824" s="257"/>
      <c r="DET824" s="257"/>
      <c r="DEU824" s="257"/>
      <c r="DEV824" s="257"/>
      <c r="DEW824" s="257"/>
      <c r="DEX824" s="257"/>
      <c r="DEY824" s="257"/>
      <c r="DEZ824" s="257"/>
      <c r="DFA824" s="257"/>
      <c r="DFB824" s="257"/>
      <c r="DFC824" s="257"/>
      <c r="DFD824" s="257"/>
      <c r="DFE824" s="257"/>
      <c r="DFF824" s="257"/>
      <c r="DFG824" s="257"/>
      <c r="DFH824" s="257"/>
      <c r="DFI824" s="257"/>
      <c r="DFJ824" s="257"/>
      <c r="DFK824" s="257"/>
      <c r="DFL824" s="257"/>
      <c r="DFM824" s="257"/>
      <c r="DFN824" s="257"/>
      <c r="DFO824" s="257"/>
      <c r="DFP824" s="257"/>
      <c r="DFQ824" s="257"/>
      <c r="DFR824" s="257"/>
      <c r="DFS824" s="257"/>
      <c r="DFT824" s="257"/>
      <c r="DFU824" s="257"/>
      <c r="DFV824" s="257"/>
      <c r="DFW824" s="257"/>
      <c r="DFX824" s="257"/>
      <c r="DFY824" s="257"/>
      <c r="DFZ824" s="257"/>
      <c r="DGA824" s="257"/>
      <c r="DGB824" s="257"/>
      <c r="DGC824" s="257"/>
      <c r="DGD824" s="257"/>
      <c r="DGE824" s="257"/>
      <c r="DGF824" s="257"/>
      <c r="DGG824" s="257"/>
      <c r="DGH824" s="257"/>
      <c r="DGI824" s="257"/>
      <c r="DGJ824" s="257"/>
      <c r="DGK824" s="257"/>
      <c r="DGL824" s="257"/>
      <c r="DGM824" s="257"/>
      <c r="DGN824" s="257"/>
      <c r="DGO824" s="257"/>
      <c r="DGP824" s="257"/>
      <c r="DGQ824" s="257"/>
      <c r="DGR824" s="257"/>
      <c r="DGS824" s="257"/>
      <c r="DGT824" s="257"/>
      <c r="DGU824" s="257"/>
      <c r="DGV824" s="257"/>
      <c r="DGW824" s="257"/>
      <c r="DGX824" s="257"/>
      <c r="DGY824" s="257"/>
      <c r="DGZ824" s="257"/>
      <c r="DHA824" s="257"/>
      <c r="DHB824" s="257"/>
      <c r="DHC824" s="257"/>
      <c r="DHD824" s="257"/>
      <c r="DHE824" s="257"/>
      <c r="DHF824" s="257"/>
      <c r="DHG824" s="257"/>
      <c r="DHH824" s="257"/>
      <c r="DHI824" s="257"/>
      <c r="DHJ824" s="257"/>
      <c r="DHK824" s="257"/>
      <c r="DHL824" s="257"/>
      <c r="DHM824" s="257"/>
      <c r="DHN824" s="257"/>
      <c r="DHO824" s="257"/>
      <c r="DHP824" s="257"/>
      <c r="DHQ824" s="257"/>
      <c r="DHR824" s="257"/>
      <c r="DHS824" s="257"/>
      <c r="DHT824" s="257"/>
      <c r="DHU824" s="257"/>
      <c r="DHV824" s="257"/>
      <c r="DHW824" s="257"/>
      <c r="DHX824" s="257"/>
      <c r="DHY824" s="257"/>
      <c r="DHZ824" s="257"/>
      <c r="DIA824" s="257"/>
      <c r="DIB824" s="257"/>
      <c r="DIC824" s="257"/>
      <c r="DID824" s="257"/>
      <c r="DIE824" s="257"/>
      <c r="DIF824" s="257"/>
      <c r="DIG824" s="257"/>
      <c r="DIH824" s="257"/>
      <c r="DII824" s="257"/>
      <c r="DIJ824" s="257"/>
      <c r="DIK824" s="257"/>
      <c r="DIL824" s="257"/>
      <c r="DIM824" s="257"/>
      <c r="DIN824" s="257"/>
      <c r="DIO824" s="257"/>
      <c r="DIP824" s="257"/>
      <c r="DIQ824" s="257"/>
      <c r="DIR824" s="257"/>
      <c r="DIS824" s="257"/>
      <c r="DIT824" s="257"/>
      <c r="DIU824" s="257"/>
      <c r="DIV824" s="257"/>
      <c r="DIW824" s="257"/>
      <c r="DIX824" s="257"/>
      <c r="DIY824" s="257"/>
      <c r="DIZ824" s="257"/>
      <c r="DJA824" s="257"/>
      <c r="DJB824" s="257"/>
      <c r="DJC824" s="257"/>
      <c r="DJD824" s="257"/>
      <c r="DJE824" s="257"/>
      <c r="DJF824" s="257"/>
      <c r="DJG824" s="257"/>
      <c r="DJH824" s="257"/>
      <c r="DJI824" s="257"/>
      <c r="DJJ824" s="257"/>
      <c r="DJK824" s="257"/>
      <c r="DJL824" s="257"/>
      <c r="DJM824" s="257"/>
      <c r="DJN824" s="257"/>
      <c r="DJO824" s="257"/>
      <c r="DJP824" s="257"/>
      <c r="DJQ824" s="257"/>
      <c r="DJR824" s="257"/>
      <c r="DJS824" s="257"/>
      <c r="DJT824" s="257"/>
      <c r="DJU824" s="257"/>
      <c r="DJV824" s="257"/>
      <c r="DJW824" s="257"/>
      <c r="DJX824" s="257"/>
      <c r="DJY824" s="257"/>
      <c r="DJZ824" s="257"/>
      <c r="DKA824" s="257"/>
      <c r="DKB824" s="257"/>
      <c r="DKC824" s="257"/>
      <c r="DKD824" s="257"/>
      <c r="DKE824" s="257"/>
      <c r="DKF824" s="257"/>
      <c r="DKG824" s="257"/>
      <c r="DKH824" s="257"/>
      <c r="DKI824" s="257"/>
      <c r="DKJ824" s="257"/>
      <c r="DKK824" s="257"/>
      <c r="DKL824" s="257"/>
      <c r="DKM824" s="257"/>
      <c r="DKN824" s="257"/>
      <c r="DKO824" s="257"/>
      <c r="DKP824" s="257"/>
      <c r="DKQ824" s="257"/>
      <c r="DKR824" s="257"/>
      <c r="DKS824" s="257"/>
      <c r="DKT824" s="257"/>
      <c r="DKU824" s="257"/>
      <c r="DKV824" s="257"/>
      <c r="DKW824" s="257"/>
      <c r="DKX824" s="257"/>
      <c r="DKY824" s="257"/>
      <c r="DKZ824" s="257"/>
      <c r="DLA824" s="257"/>
      <c r="DLB824" s="257"/>
      <c r="DLC824" s="257"/>
      <c r="DLD824" s="257"/>
      <c r="DLE824" s="257"/>
      <c r="DLF824" s="257"/>
      <c r="DLG824" s="257"/>
      <c r="DLH824" s="257"/>
      <c r="DLI824" s="257"/>
      <c r="DLJ824" s="257"/>
      <c r="DLK824" s="257"/>
      <c r="DLL824" s="257"/>
      <c r="DLM824" s="257"/>
      <c r="DLN824" s="257"/>
      <c r="DLO824" s="257"/>
      <c r="DLP824" s="257"/>
      <c r="DLQ824" s="257"/>
      <c r="DLR824" s="257"/>
      <c r="DLS824" s="257"/>
      <c r="DLT824" s="257"/>
      <c r="DLU824" s="257"/>
      <c r="DLV824" s="257"/>
      <c r="DLW824" s="257"/>
      <c r="DLX824" s="257"/>
      <c r="DLY824" s="257"/>
      <c r="DLZ824" s="257"/>
      <c r="DMA824" s="257"/>
      <c r="DMB824" s="257"/>
      <c r="DMC824" s="257"/>
      <c r="DMD824" s="257"/>
      <c r="DME824" s="257"/>
      <c r="DMF824" s="257"/>
      <c r="DMG824" s="257"/>
      <c r="DMH824" s="257"/>
      <c r="DMI824" s="257"/>
      <c r="DMJ824" s="257"/>
      <c r="DMK824" s="257"/>
      <c r="DML824" s="257"/>
      <c r="DMM824" s="257"/>
      <c r="DMN824" s="257"/>
      <c r="DMO824" s="257"/>
      <c r="DMP824" s="257"/>
      <c r="DMQ824" s="257"/>
      <c r="DMR824" s="257"/>
      <c r="DMS824" s="257"/>
      <c r="DMT824" s="257"/>
      <c r="DMU824" s="257"/>
      <c r="DMV824" s="257"/>
      <c r="DMW824" s="257"/>
      <c r="DMX824" s="257"/>
      <c r="DMY824" s="257"/>
      <c r="DMZ824" s="257"/>
      <c r="DNA824" s="257"/>
      <c r="DNB824" s="257"/>
      <c r="DNC824" s="257"/>
      <c r="DND824" s="257"/>
      <c r="DNE824" s="257"/>
      <c r="DNF824" s="257"/>
      <c r="DNG824" s="257"/>
      <c r="DNH824" s="257"/>
      <c r="DNI824" s="257"/>
      <c r="DNJ824" s="257"/>
      <c r="DNK824" s="257"/>
      <c r="DNL824" s="257"/>
      <c r="DNM824" s="257"/>
      <c r="DNN824" s="257"/>
      <c r="DNO824" s="257"/>
      <c r="DNP824" s="257"/>
      <c r="DNQ824" s="257"/>
      <c r="DNR824" s="257"/>
      <c r="DNS824" s="257"/>
      <c r="DNT824" s="257"/>
      <c r="DNU824" s="257"/>
      <c r="DNV824" s="257"/>
      <c r="DNW824" s="257"/>
      <c r="DNX824" s="257"/>
      <c r="DNY824" s="257"/>
      <c r="DNZ824" s="257"/>
      <c r="DOA824" s="257"/>
      <c r="DOB824" s="257"/>
      <c r="DOC824" s="257"/>
      <c r="DOD824" s="257"/>
      <c r="DOE824" s="257"/>
      <c r="DOF824" s="257"/>
      <c r="DOG824" s="257"/>
      <c r="DOH824" s="257"/>
      <c r="DOI824" s="257"/>
      <c r="DOJ824" s="257"/>
      <c r="DOK824" s="257"/>
      <c r="DOL824" s="257"/>
      <c r="DOM824" s="257"/>
      <c r="DON824" s="257"/>
      <c r="DOO824" s="257"/>
      <c r="DOP824" s="257"/>
      <c r="DOQ824" s="257"/>
      <c r="DOR824" s="257"/>
      <c r="DOS824" s="257"/>
      <c r="DOT824" s="257"/>
      <c r="DOU824" s="257"/>
      <c r="DOV824" s="257"/>
      <c r="DOW824" s="257"/>
      <c r="DOX824" s="257"/>
      <c r="DOY824" s="257"/>
      <c r="DOZ824" s="257"/>
      <c r="DPA824" s="257"/>
      <c r="DPB824" s="257"/>
      <c r="DPC824" s="257"/>
      <c r="DPD824" s="257"/>
      <c r="DPE824" s="257"/>
      <c r="DPF824" s="257"/>
      <c r="DPG824" s="257"/>
      <c r="DPH824" s="257"/>
      <c r="DPI824" s="257"/>
      <c r="DPJ824" s="257"/>
      <c r="DPK824" s="257"/>
      <c r="DPL824" s="257"/>
      <c r="DPM824" s="257"/>
      <c r="DPN824" s="257"/>
      <c r="DPO824" s="257"/>
      <c r="DPP824" s="257"/>
      <c r="DPQ824" s="257"/>
      <c r="DPR824" s="257"/>
      <c r="DPS824" s="257"/>
      <c r="DPT824" s="257"/>
      <c r="DPU824" s="257"/>
      <c r="DPV824" s="257"/>
      <c r="DPW824" s="257"/>
      <c r="DPX824" s="257"/>
      <c r="DPY824" s="257"/>
      <c r="DPZ824" s="257"/>
      <c r="DQA824" s="257"/>
      <c r="DQB824" s="257"/>
      <c r="DQC824" s="257"/>
      <c r="DQD824" s="257"/>
      <c r="DQE824" s="257"/>
      <c r="DQF824" s="257"/>
      <c r="DQG824" s="257"/>
      <c r="DQH824" s="257"/>
      <c r="DQI824" s="257"/>
      <c r="DQJ824" s="257"/>
      <c r="DQK824" s="257"/>
      <c r="DQL824" s="257"/>
      <c r="DQM824" s="257"/>
      <c r="DQN824" s="257"/>
      <c r="DQO824" s="257"/>
      <c r="DQP824" s="257"/>
      <c r="DQQ824" s="257"/>
      <c r="DQR824" s="257"/>
      <c r="DQS824" s="257"/>
      <c r="DQT824" s="257"/>
      <c r="DQU824" s="257"/>
      <c r="DQV824" s="257"/>
      <c r="DQW824" s="257"/>
      <c r="DQX824" s="257"/>
      <c r="DQY824" s="257"/>
      <c r="DQZ824" s="257"/>
      <c r="DRA824" s="257"/>
      <c r="DRB824" s="257"/>
      <c r="DRC824" s="257"/>
      <c r="DRD824" s="257"/>
      <c r="DRE824" s="257"/>
      <c r="DRF824" s="257"/>
      <c r="DRG824" s="257"/>
      <c r="DRH824" s="257"/>
      <c r="DRI824" s="257"/>
      <c r="DRJ824" s="257"/>
      <c r="DRK824" s="257"/>
      <c r="DRL824" s="257"/>
      <c r="DRM824" s="257"/>
      <c r="DRN824" s="257"/>
      <c r="DRO824" s="257"/>
      <c r="DRP824" s="257"/>
      <c r="DRQ824" s="257"/>
      <c r="DRR824" s="257"/>
      <c r="DRS824" s="257"/>
      <c r="DRT824" s="257"/>
      <c r="DRU824" s="257"/>
      <c r="DRV824" s="257"/>
      <c r="DRW824" s="257"/>
      <c r="DRX824" s="257"/>
      <c r="DRY824" s="257"/>
      <c r="DRZ824" s="257"/>
      <c r="DSA824" s="257"/>
      <c r="DSB824" s="257"/>
      <c r="DSC824" s="257"/>
      <c r="DSD824" s="257"/>
      <c r="DSE824" s="257"/>
      <c r="DSF824" s="257"/>
      <c r="DSG824" s="257"/>
      <c r="DSH824" s="257"/>
      <c r="DSI824" s="257"/>
      <c r="DSJ824" s="257"/>
      <c r="DSK824" s="257"/>
      <c r="DSL824" s="257"/>
      <c r="DSM824" s="257"/>
      <c r="DSN824" s="257"/>
      <c r="DSO824" s="257"/>
      <c r="DSP824" s="257"/>
      <c r="DSQ824" s="257"/>
      <c r="DSR824" s="257"/>
      <c r="DSS824" s="257"/>
      <c r="DST824" s="257"/>
      <c r="DSU824" s="257"/>
      <c r="DSV824" s="257"/>
      <c r="DSW824" s="257"/>
      <c r="DSX824" s="257"/>
      <c r="DSY824" s="257"/>
      <c r="DSZ824" s="257"/>
      <c r="DTA824" s="257"/>
      <c r="DTB824" s="257"/>
      <c r="DTC824" s="257"/>
      <c r="DTD824" s="257"/>
      <c r="DTE824" s="257"/>
      <c r="DTF824" s="257"/>
      <c r="DTG824" s="257"/>
      <c r="DTH824" s="257"/>
      <c r="DTI824" s="257"/>
      <c r="DTJ824" s="257"/>
      <c r="DTK824" s="257"/>
      <c r="DTL824" s="257"/>
      <c r="DTM824" s="257"/>
      <c r="DTN824" s="257"/>
      <c r="DTO824" s="257"/>
      <c r="DTP824" s="257"/>
      <c r="DTQ824" s="257"/>
      <c r="DTR824" s="257"/>
      <c r="DTS824" s="257"/>
      <c r="DTT824" s="257"/>
      <c r="DTU824" s="257"/>
      <c r="DTV824" s="257"/>
      <c r="DTW824" s="257"/>
      <c r="DTX824" s="257"/>
      <c r="DTY824" s="257"/>
      <c r="DTZ824" s="257"/>
      <c r="DUA824" s="257"/>
      <c r="DUB824" s="257"/>
      <c r="DUC824" s="257"/>
      <c r="DUD824" s="257"/>
      <c r="DUE824" s="257"/>
      <c r="DUF824" s="257"/>
      <c r="DUG824" s="257"/>
      <c r="DUH824" s="257"/>
      <c r="DUI824" s="257"/>
      <c r="DUJ824" s="257"/>
      <c r="DUK824" s="257"/>
      <c r="DUL824" s="257"/>
      <c r="DUM824" s="257"/>
      <c r="DUN824" s="257"/>
      <c r="DUO824" s="257"/>
      <c r="DUP824" s="257"/>
      <c r="DUQ824" s="257"/>
      <c r="DUR824" s="257"/>
      <c r="DUS824" s="257"/>
      <c r="DUT824" s="257"/>
      <c r="DUU824" s="257"/>
      <c r="DUV824" s="257"/>
      <c r="DUW824" s="257"/>
      <c r="DUX824" s="257"/>
      <c r="DUY824" s="257"/>
      <c r="DUZ824" s="257"/>
      <c r="DVA824" s="257"/>
      <c r="DVB824" s="257"/>
      <c r="DVC824" s="257"/>
      <c r="DVD824" s="257"/>
      <c r="DVE824" s="257"/>
      <c r="DVF824" s="257"/>
      <c r="DVG824" s="257"/>
      <c r="DVH824" s="257"/>
      <c r="DVI824" s="257"/>
      <c r="DVJ824" s="257"/>
      <c r="DVK824" s="257"/>
      <c r="DVL824" s="257"/>
      <c r="DVM824" s="257"/>
      <c r="DVN824" s="257"/>
      <c r="DVO824" s="257"/>
      <c r="DVP824" s="257"/>
      <c r="DVQ824" s="257"/>
      <c r="DVR824" s="257"/>
      <c r="DVS824" s="257"/>
      <c r="DVT824" s="257"/>
      <c r="DVU824" s="257"/>
      <c r="DVV824" s="257"/>
      <c r="DVW824" s="257"/>
      <c r="DVX824" s="257"/>
      <c r="DVY824" s="257"/>
      <c r="DVZ824" s="257"/>
      <c r="DWA824" s="257"/>
      <c r="DWB824" s="257"/>
      <c r="DWC824" s="257"/>
      <c r="DWD824" s="257"/>
      <c r="DWE824" s="257"/>
      <c r="DWF824" s="257"/>
      <c r="DWG824" s="257"/>
      <c r="DWH824" s="257"/>
      <c r="DWI824" s="257"/>
      <c r="DWJ824" s="257"/>
      <c r="DWK824" s="257"/>
      <c r="DWL824" s="257"/>
      <c r="DWM824" s="257"/>
      <c r="DWN824" s="257"/>
      <c r="DWO824" s="257"/>
      <c r="DWP824" s="257"/>
      <c r="DWQ824" s="257"/>
      <c r="DWR824" s="257"/>
      <c r="DWS824" s="257"/>
      <c r="DWT824" s="257"/>
      <c r="DWU824" s="257"/>
      <c r="DWV824" s="257"/>
      <c r="DWW824" s="257"/>
      <c r="DWX824" s="257"/>
      <c r="DWY824" s="257"/>
      <c r="DWZ824" s="257"/>
      <c r="DXA824" s="257"/>
      <c r="DXB824" s="257"/>
      <c r="DXC824" s="257"/>
      <c r="DXD824" s="257"/>
      <c r="DXE824" s="257"/>
      <c r="DXF824" s="257"/>
      <c r="DXG824" s="257"/>
      <c r="DXH824" s="257"/>
      <c r="DXI824" s="257"/>
      <c r="DXJ824" s="257"/>
      <c r="DXK824" s="257"/>
      <c r="DXL824" s="257"/>
      <c r="DXM824" s="257"/>
      <c r="DXN824" s="257"/>
      <c r="DXO824" s="257"/>
      <c r="DXP824" s="257"/>
      <c r="DXQ824" s="257"/>
      <c r="DXR824" s="257"/>
      <c r="DXS824" s="257"/>
      <c r="DXT824" s="257"/>
      <c r="DXU824" s="257"/>
      <c r="DXV824" s="257"/>
      <c r="DXW824" s="257"/>
      <c r="DXX824" s="257"/>
      <c r="DXY824" s="257"/>
      <c r="DXZ824" s="257"/>
      <c r="DYA824" s="257"/>
      <c r="DYB824" s="257"/>
      <c r="DYC824" s="257"/>
      <c r="DYD824" s="257"/>
      <c r="DYE824" s="257"/>
      <c r="DYF824" s="257"/>
      <c r="DYG824" s="257"/>
      <c r="DYH824" s="257"/>
      <c r="DYI824" s="257"/>
      <c r="DYJ824" s="257"/>
      <c r="DYK824" s="257"/>
      <c r="DYL824" s="257"/>
      <c r="DYM824" s="257"/>
      <c r="DYN824" s="257"/>
      <c r="DYO824" s="257"/>
      <c r="DYP824" s="257"/>
      <c r="DYQ824" s="257"/>
      <c r="DYR824" s="257"/>
      <c r="DYS824" s="257"/>
      <c r="DYT824" s="257"/>
      <c r="DYU824" s="257"/>
      <c r="DYV824" s="257"/>
      <c r="DYW824" s="257"/>
      <c r="DYX824" s="257"/>
      <c r="DYY824" s="257"/>
      <c r="DYZ824" s="257"/>
      <c r="DZA824" s="257"/>
      <c r="DZB824" s="257"/>
      <c r="DZC824" s="257"/>
      <c r="DZD824" s="257"/>
      <c r="DZE824" s="257"/>
      <c r="DZF824" s="257"/>
      <c r="DZG824" s="257"/>
      <c r="DZH824" s="257"/>
      <c r="DZI824" s="257"/>
      <c r="DZJ824" s="257"/>
      <c r="DZK824" s="257"/>
      <c r="DZL824" s="257"/>
      <c r="DZM824" s="257"/>
      <c r="DZN824" s="257"/>
      <c r="DZO824" s="257"/>
      <c r="DZP824" s="257"/>
      <c r="DZQ824" s="257"/>
      <c r="DZR824" s="257"/>
      <c r="DZS824" s="257"/>
      <c r="DZT824" s="257"/>
      <c r="DZU824" s="257"/>
      <c r="DZV824" s="257"/>
      <c r="DZW824" s="257"/>
      <c r="DZX824" s="257"/>
      <c r="DZY824" s="257"/>
      <c r="DZZ824" s="257"/>
      <c r="EAA824" s="257"/>
      <c r="EAB824" s="257"/>
      <c r="EAC824" s="257"/>
      <c r="EAD824" s="257"/>
      <c r="EAE824" s="257"/>
      <c r="EAF824" s="257"/>
      <c r="EAG824" s="257"/>
      <c r="EAH824" s="257"/>
      <c r="EAI824" s="257"/>
      <c r="EAJ824" s="257"/>
      <c r="EAK824" s="257"/>
      <c r="EAL824" s="257"/>
      <c r="EAM824" s="257"/>
      <c r="EAN824" s="257"/>
      <c r="EAO824" s="257"/>
      <c r="EAP824" s="257"/>
      <c r="EAQ824" s="257"/>
      <c r="EAR824" s="257"/>
      <c r="EAS824" s="257"/>
      <c r="EAT824" s="257"/>
      <c r="EAU824" s="257"/>
      <c r="EAV824" s="257"/>
      <c r="EAW824" s="257"/>
      <c r="EAX824" s="257"/>
      <c r="EAY824" s="257"/>
      <c r="EAZ824" s="257"/>
      <c r="EBA824" s="257"/>
      <c r="EBB824" s="257"/>
      <c r="EBC824" s="257"/>
      <c r="EBD824" s="257"/>
      <c r="EBE824" s="257"/>
      <c r="EBF824" s="257"/>
      <c r="EBG824" s="257"/>
      <c r="EBH824" s="257"/>
      <c r="EBI824" s="257"/>
      <c r="EBJ824" s="257"/>
      <c r="EBK824" s="257"/>
      <c r="EBL824" s="257"/>
      <c r="EBM824" s="257"/>
      <c r="EBN824" s="257"/>
      <c r="EBO824" s="257"/>
      <c r="EBP824" s="257"/>
      <c r="EBQ824" s="257"/>
      <c r="EBR824" s="257"/>
      <c r="EBS824" s="257"/>
      <c r="EBT824" s="257"/>
      <c r="EBU824" s="257"/>
      <c r="EBV824" s="257"/>
      <c r="EBW824" s="257"/>
      <c r="EBX824" s="257"/>
      <c r="EBY824" s="257"/>
      <c r="EBZ824" s="257"/>
      <c r="ECA824" s="257"/>
      <c r="ECB824" s="257"/>
      <c r="ECC824" s="257"/>
      <c r="ECD824" s="257"/>
      <c r="ECE824" s="257"/>
      <c r="ECF824" s="257"/>
      <c r="ECG824" s="257"/>
      <c r="ECH824" s="257"/>
      <c r="ECI824" s="257"/>
      <c r="ECJ824" s="257"/>
      <c r="ECK824" s="257"/>
      <c r="ECL824" s="257"/>
      <c r="ECM824" s="257"/>
      <c r="ECN824" s="257"/>
      <c r="ECO824" s="257"/>
      <c r="ECP824" s="257"/>
      <c r="ECQ824" s="257"/>
      <c r="ECR824" s="257"/>
      <c r="ECS824" s="257"/>
      <c r="ECT824" s="257"/>
      <c r="ECU824" s="257"/>
      <c r="ECV824" s="257"/>
      <c r="ECW824" s="257"/>
      <c r="ECX824" s="257"/>
      <c r="ECY824" s="257"/>
      <c r="ECZ824" s="257"/>
      <c r="EDA824" s="257"/>
      <c r="EDB824" s="257"/>
      <c r="EDC824" s="257"/>
      <c r="EDD824" s="257"/>
      <c r="EDE824" s="257"/>
      <c r="EDF824" s="257"/>
      <c r="EDG824" s="257"/>
      <c r="EDH824" s="257"/>
      <c r="EDI824" s="257"/>
      <c r="EDJ824" s="257"/>
      <c r="EDK824" s="257"/>
      <c r="EDL824" s="257"/>
      <c r="EDM824" s="257"/>
      <c r="EDN824" s="257"/>
      <c r="EDO824" s="257"/>
      <c r="EDP824" s="257"/>
      <c r="EDQ824" s="257"/>
      <c r="EDR824" s="257"/>
      <c r="EDS824" s="257"/>
      <c r="EDT824" s="257"/>
      <c r="EDU824" s="257"/>
      <c r="EDV824" s="257"/>
      <c r="EDW824" s="257"/>
      <c r="EDX824" s="257"/>
      <c r="EDY824" s="257"/>
      <c r="EDZ824" s="257"/>
      <c r="EEA824" s="257"/>
      <c r="EEB824" s="257"/>
      <c r="EEC824" s="257"/>
      <c r="EED824" s="257"/>
      <c r="EEE824" s="257"/>
      <c r="EEF824" s="257"/>
      <c r="EEG824" s="257"/>
      <c r="EEH824" s="257"/>
      <c r="EEI824" s="257"/>
      <c r="EEJ824" s="257"/>
      <c r="EEK824" s="257"/>
      <c r="EEL824" s="257"/>
      <c r="EEM824" s="257"/>
      <c r="EEN824" s="257"/>
      <c r="EEO824" s="257"/>
      <c r="EEP824" s="257"/>
      <c r="EEQ824" s="257"/>
      <c r="EER824" s="257"/>
      <c r="EES824" s="257"/>
      <c r="EET824" s="257"/>
      <c r="EEU824" s="257"/>
      <c r="EEV824" s="257"/>
      <c r="EEW824" s="257"/>
      <c r="EEX824" s="257"/>
      <c r="EEY824" s="257"/>
      <c r="EEZ824" s="257"/>
      <c r="EFA824" s="257"/>
      <c r="EFB824" s="257"/>
      <c r="EFC824" s="257"/>
      <c r="EFD824" s="257"/>
      <c r="EFE824" s="257"/>
      <c r="EFF824" s="257"/>
      <c r="EFG824" s="257"/>
      <c r="EFH824" s="257"/>
      <c r="EFI824" s="257"/>
      <c r="EFJ824" s="257"/>
      <c r="EFK824" s="257"/>
      <c r="EFL824" s="257"/>
      <c r="EFM824" s="257"/>
      <c r="EFN824" s="257"/>
      <c r="EFO824" s="257"/>
      <c r="EFP824" s="257"/>
      <c r="EFQ824" s="257"/>
      <c r="EFR824" s="257"/>
      <c r="EFS824" s="257"/>
      <c r="EFT824" s="257"/>
      <c r="EFU824" s="257"/>
      <c r="EFV824" s="257"/>
      <c r="EFW824" s="257"/>
      <c r="EFX824" s="257"/>
      <c r="EFY824" s="257"/>
      <c r="EFZ824" s="257"/>
      <c r="EGA824" s="257"/>
      <c r="EGB824" s="257"/>
      <c r="EGC824" s="257"/>
      <c r="EGD824" s="257"/>
      <c r="EGE824" s="257"/>
      <c r="EGF824" s="257"/>
      <c r="EGG824" s="257"/>
      <c r="EGH824" s="257"/>
      <c r="EGI824" s="257"/>
      <c r="EGJ824" s="257"/>
      <c r="EGK824" s="257"/>
      <c r="EGL824" s="257"/>
      <c r="EGM824" s="257"/>
      <c r="EGN824" s="257"/>
      <c r="EGO824" s="257"/>
      <c r="EGP824" s="257"/>
      <c r="EGQ824" s="257"/>
      <c r="EGR824" s="257"/>
      <c r="EGS824" s="257"/>
      <c r="EGT824" s="257"/>
      <c r="EGU824" s="257"/>
      <c r="EGV824" s="257"/>
      <c r="EGW824" s="257"/>
      <c r="EGX824" s="257"/>
      <c r="EGY824" s="257"/>
      <c r="EGZ824" s="257"/>
      <c r="EHA824" s="257"/>
      <c r="EHB824" s="257"/>
      <c r="EHC824" s="257"/>
      <c r="EHD824" s="257"/>
      <c r="EHE824" s="257"/>
      <c r="EHF824" s="257"/>
      <c r="EHG824" s="257"/>
      <c r="EHH824" s="257"/>
      <c r="EHI824" s="257"/>
      <c r="EHJ824" s="257"/>
      <c r="EHK824" s="257"/>
      <c r="EHL824" s="257"/>
      <c r="EHM824" s="257"/>
      <c r="EHN824" s="257"/>
      <c r="EHO824" s="257"/>
      <c r="EHP824" s="257"/>
      <c r="EHQ824" s="257"/>
      <c r="EHR824" s="257"/>
      <c r="EHS824" s="257"/>
      <c r="EHT824" s="257"/>
      <c r="EHU824" s="257"/>
      <c r="EHV824" s="257"/>
      <c r="EHW824" s="257"/>
      <c r="EHX824" s="257"/>
      <c r="EHY824" s="257"/>
      <c r="EHZ824" s="257"/>
      <c r="EIA824" s="257"/>
      <c r="EIB824" s="257"/>
      <c r="EIC824" s="257"/>
      <c r="EID824" s="257"/>
      <c r="EIE824" s="257"/>
      <c r="EIF824" s="257"/>
      <c r="EIG824" s="257"/>
      <c r="EIH824" s="257"/>
      <c r="EII824" s="257"/>
      <c r="EIJ824" s="257"/>
      <c r="EIK824" s="257"/>
      <c r="EIL824" s="257"/>
      <c r="EIM824" s="257"/>
      <c r="EIN824" s="257"/>
      <c r="EIO824" s="257"/>
      <c r="EIP824" s="257"/>
      <c r="EIQ824" s="257"/>
      <c r="EIR824" s="257"/>
      <c r="EIS824" s="257"/>
      <c r="EIT824" s="257"/>
      <c r="EIU824" s="257"/>
      <c r="EIV824" s="257"/>
      <c r="EIW824" s="257"/>
      <c r="EIX824" s="257"/>
      <c r="EIY824" s="257"/>
      <c r="EIZ824" s="257"/>
      <c r="EJA824" s="257"/>
      <c r="EJB824" s="257"/>
      <c r="EJC824" s="257"/>
      <c r="EJD824" s="257"/>
      <c r="EJE824" s="257"/>
      <c r="EJF824" s="257"/>
      <c r="EJG824" s="257"/>
      <c r="EJH824" s="257"/>
      <c r="EJI824" s="257"/>
      <c r="EJJ824" s="257"/>
      <c r="EJK824" s="257"/>
      <c r="EJL824" s="257"/>
      <c r="EJM824" s="257"/>
      <c r="EJN824" s="257"/>
      <c r="EJO824" s="257"/>
      <c r="EJP824" s="257"/>
      <c r="EJQ824" s="257"/>
      <c r="EJR824" s="257"/>
      <c r="EJS824" s="257"/>
      <c r="EJT824" s="257"/>
      <c r="EJU824" s="257"/>
      <c r="EJV824" s="257"/>
      <c r="EJW824" s="257"/>
      <c r="EJX824" s="257"/>
      <c r="EJY824" s="257"/>
      <c r="EJZ824" s="257"/>
      <c r="EKA824" s="257"/>
      <c r="EKB824" s="257"/>
      <c r="EKC824" s="257"/>
      <c r="EKD824" s="257"/>
      <c r="EKE824" s="257"/>
      <c r="EKF824" s="257"/>
      <c r="EKG824" s="257"/>
      <c r="EKH824" s="257"/>
      <c r="EKI824" s="257"/>
      <c r="EKJ824" s="257"/>
      <c r="EKK824" s="257"/>
      <c r="EKL824" s="257"/>
      <c r="EKM824" s="257"/>
      <c r="EKN824" s="257"/>
      <c r="EKO824" s="257"/>
      <c r="EKP824" s="257"/>
      <c r="EKQ824" s="257"/>
      <c r="EKR824" s="257"/>
      <c r="EKS824" s="257"/>
      <c r="EKT824" s="257"/>
      <c r="EKU824" s="257"/>
      <c r="EKV824" s="257"/>
      <c r="EKW824" s="257"/>
      <c r="EKX824" s="257"/>
      <c r="EKY824" s="257"/>
      <c r="EKZ824" s="257"/>
      <c r="ELA824" s="257"/>
      <c r="ELB824" s="257"/>
      <c r="ELC824" s="257"/>
      <c r="ELD824" s="257"/>
      <c r="ELE824" s="257"/>
      <c r="ELF824" s="257"/>
      <c r="ELG824" s="257"/>
      <c r="ELH824" s="257"/>
      <c r="ELI824" s="257"/>
      <c r="ELJ824" s="257"/>
      <c r="ELK824" s="257"/>
      <c r="ELL824" s="257"/>
      <c r="ELM824" s="257"/>
      <c r="ELN824" s="257"/>
      <c r="ELO824" s="257"/>
      <c r="ELP824" s="257"/>
      <c r="ELQ824" s="257"/>
      <c r="ELR824" s="257"/>
      <c r="ELS824" s="257"/>
      <c r="ELT824" s="257"/>
      <c r="ELU824" s="257"/>
      <c r="ELV824" s="257"/>
      <c r="ELW824" s="257"/>
      <c r="ELX824" s="257"/>
      <c r="ELY824" s="257"/>
      <c r="ELZ824" s="257"/>
      <c r="EMA824" s="257"/>
      <c r="EMB824" s="257"/>
      <c r="EMC824" s="257"/>
      <c r="EMD824" s="257"/>
      <c r="EME824" s="257"/>
      <c r="EMF824" s="257"/>
      <c r="EMG824" s="257"/>
      <c r="EMH824" s="257"/>
      <c r="EMI824" s="257"/>
      <c r="EMJ824" s="257"/>
      <c r="EMK824" s="257"/>
      <c r="EML824" s="257"/>
      <c r="EMM824" s="257"/>
      <c r="EMN824" s="257"/>
      <c r="EMO824" s="257"/>
      <c r="EMP824" s="257"/>
      <c r="EMQ824" s="257"/>
      <c r="EMR824" s="257"/>
      <c r="EMS824" s="257"/>
      <c r="EMT824" s="257"/>
      <c r="EMU824" s="257"/>
      <c r="EMV824" s="257"/>
      <c r="EMW824" s="257"/>
      <c r="EMX824" s="257"/>
      <c r="EMY824" s="257"/>
      <c r="EMZ824" s="257"/>
      <c r="ENA824" s="257"/>
      <c r="ENB824" s="257"/>
      <c r="ENC824" s="257"/>
      <c r="END824" s="257"/>
      <c r="ENE824" s="257"/>
      <c r="ENF824" s="257"/>
      <c r="ENG824" s="257"/>
      <c r="ENH824" s="257"/>
      <c r="ENI824" s="257"/>
      <c r="ENJ824" s="257"/>
      <c r="ENK824" s="257"/>
      <c r="ENL824" s="257"/>
      <c r="ENM824" s="257"/>
      <c r="ENN824" s="257"/>
      <c r="ENO824" s="257"/>
      <c r="ENP824" s="257"/>
      <c r="ENQ824" s="257"/>
      <c r="ENR824" s="257"/>
      <c r="ENS824" s="257"/>
      <c r="ENT824" s="257"/>
      <c r="ENU824" s="257"/>
      <c r="ENV824" s="257"/>
      <c r="ENW824" s="257"/>
      <c r="ENX824" s="257"/>
      <c r="ENY824" s="257"/>
      <c r="ENZ824" s="257"/>
      <c r="EOA824" s="257"/>
      <c r="EOB824" s="257"/>
      <c r="EOC824" s="257"/>
      <c r="EOD824" s="257"/>
      <c r="EOE824" s="257"/>
      <c r="EOF824" s="257"/>
      <c r="EOG824" s="257"/>
      <c r="EOH824" s="257"/>
      <c r="EOI824" s="257"/>
      <c r="EOJ824" s="257"/>
      <c r="EOK824" s="257"/>
      <c r="EOL824" s="257"/>
      <c r="EOM824" s="257"/>
      <c r="EON824" s="257"/>
      <c r="EOO824" s="257"/>
      <c r="EOP824" s="257"/>
      <c r="EOQ824" s="257"/>
      <c r="EOR824" s="257"/>
      <c r="EOS824" s="257"/>
      <c r="EOT824" s="257"/>
      <c r="EOU824" s="257"/>
      <c r="EOV824" s="257"/>
      <c r="EOW824" s="257"/>
      <c r="EOX824" s="257"/>
      <c r="EOY824" s="257"/>
      <c r="EOZ824" s="257"/>
      <c r="EPA824" s="257"/>
      <c r="EPB824" s="257"/>
      <c r="EPC824" s="257"/>
      <c r="EPD824" s="257"/>
      <c r="EPE824" s="257"/>
      <c r="EPF824" s="257"/>
      <c r="EPG824" s="257"/>
      <c r="EPH824" s="257"/>
      <c r="EPI824" s="257"/>
      <c r="EPJ824" s="257"/>
      <c r="EPK824" s="257"/>
      <c r="EPL824" s="257"/>
      <c r="EPM824" s="257"/>
      <c r="EPN824" s="257"/>
      <c r="EPO824" s="257"/>
      <c r="EPP824" s="257"/>
      <c r="EPQ824" s="257"/>
      <c r="EPR824" s="257"/>
      <c r="EPS824" s="257"/>
      <c r="EPT824" s="257"/>
      <c r="EPU824" s="257"/>
      <c r="EPV824" s="257"/>
      <c r="EPW824" s="257"/>
      <c r="EPX824" s="257"/>
      <c r="EPY824" s="257"/>
      <c r="EPZ824" s="257"/>
      <c r="EQA824" s="257"/>
      <c r="EQB824" s="257"/>
      <c r="EQC824" s="257"/>
      <c r="EQD824" s="257"/>
      <c r="EQE824" s="257"/>
      <c r="EQF824" s="257"/>
      <c r="EQG824" s="257"/>
      <c r="EQH824" s="257"/>
      <c r="EQI824" s="257"/>
      <c r="EQJ824" s="257"/>
      <c r="EQK824" s="257"/>
      <c r="EQL824" s="257"/>
      <c r="EQM824" s="257"/>
      <c r="EQN824" s="257"/>
      <c r="EQO824" s="257"/>
      <c r="EQP824" s="257"/>
      <c r="EQQ824" s="257"/>
      <c r="EQR824" s="257"/>
      <c r="EQS824" s="257"/>
      <c r="EQT824" s="257"/>
      <c r="EQU824" s="257"/>
      <c r="EQV824" s="257"/>
      <c r="EQW824" s="257"/>
      <c r="EQX824" s="257"/>
      <c r="EQY824" s="257"/>
      <c r="EQZ824" s="257"/>
      <c r="ERA824" s="257"/>
      <c r="ERB824" s="257"/>
      <c r="ERC824" s="257"/>
      <c r="ERD824" s="257"/>
      <c r="ERE824" s="257"/>
      <c r="ERF824" s="257"/>
      <c r="ERG824" s="257"/>
      <c r="ERH824" s="257"/>
      <c r="ERI824" s="257"/>
      <c r="ERJ824" s="257"/>
      <c r="ERK824" s="257"/>
      <c r="ERL824" s="257"/>
      <c r="ERM824" s="257"/>
      <c r="ERN824" s="257"/>
      <c r="ERO824" s="257"/>
      <c r="ERP824" s="257"/>
      <c r="ERQ824" s="257"/>
      <c r="ERR824" s="257"/>
      <c r="ERS824" s="257"/>
      <c r="ERT824" s="257"/>
      <c r="ERU824" s="257"/>
      <c r="ERV824" s="257"/>
      <c r="ERW824" s="257"/>
      <c r="ERX824" s="257"/>
      <c r="ERY824" s="257"/>
      <c r="ERZ824" s="257"/>
      <c r="ESA824" s="257"/>
      <c r="ESB824" s="257"/>
      <c r="ESC824" s="257"/>
      <c r="ESD824" s="257"/>
      <c r="ESE824" s="257"/>
      <c r="ESF824" s="257"/>
      <c r="ESG824" s="257"/>
      <c r="ESH824" s="257"/>
      <c r="ESI824" s="257"/>
      <c r="ESJ824" s="257"/>
      <c r="ESK824" s="257"/>
      <c r="ESL824" s="257"/>
      <c r="ESM824" s="257"/>
      <c r="ESN824" s="257"/>
      <c r="ESO824" s="257"/>
      <c r="ESP824" s="257"/>
      <c r="ESQ824" s="257"/>
      <c r="ESR824" s="257"/>
      <c r="ESS824" s="257"/>
      <c r="EST824" s="257"/>
      <c r="ESU824" s="257"/>
      <c r="ESV824" s="257"/>
      <c r="ESW824" s="257"/>
      <c r="ESX824" s="257"/>
      <c r="ESY824" s="257"/>
      <c r="ESZ824" s="257"/>
      <c r="ETA824" s="257"/>
      <c r="ETB824" s="257"/>
      <c r="ETC824" s="257"/>
      <c r="ETD824" s="257"/>
      <c r="ETE824" s="257"/>
      <c r="ETF824" s="257"/>
      <c r="ETG824" s="257"/>
      <c r="ETH824" s="257"/>
      <c r="ETI824" s="257"/>
      <c r="ETJ824" s="257"/>
      <c r="ETK824" s="257"/>
      <c r="ETL824" s="257"/>
      <c r="ETM824" s="257"/>
      <c r="ETN824" s="257"/>
      <c r="ETO824" s="257"/>
      <c r="ETP824" s="257"/>
      <c r="ETQ824" s="257"/>
      <c r="ETR824" s="257"/>
      <c r="ETS824" s="257"/>
      <c r="ETT824" s="257"/>
      <c r="ETU824" s="257"/>
      <c r="ETV824" s="257"/>
      <c r="ETW824" s="257"/>
      <c r="ETX824" s="257"/>
      <c r="ETY824" s="257"/>
      <c r="ETZ824" s="257"/>
      <c r="EUA824" s="257"/>
      <c r="EUB824" s="257"/>
      <c r="EUC824" s="257"/>
      <c r="EUD824" s="257"/>
      <c r="EUE824" s="257"/>
      <c r="EUF824" s="257"/>
      <c r="EUG824" s="257"/>
      <c r="EUH824" s="257"/>
      <c r="EUI824" s="257"/>
      <c r="EUJ824" s="257"/>
      <c r="EUK824" s="257"/>
      <c r="EUL824" s="257"/>
      <c r="EUM824" s="257"/>
      <c r="EUN824" s="257"/>
      <c r="EUO824" s="257"/>
      <c r="EUP824" s="257"/>
      <c r="EUQ824" s="257"/>
      <c r="EUR824" s="257"/>
      <c r="EUS824" s="257"/>
      <c r="EUT824" s="257"/>
      <c r="EUU824" s="257"/>
      <c r="EUV824" s="257"/>
      <c r="EUW824" s="257"/>
      <c r="EUX824" s="257"/>
      <c r="EUY824" s="257"/>
      <c r="EUZ824" s="257"/>
      <c r="EVA824" s="257"/>
      <c r="EVB824" s="257"/>
      <c r="EVC824" s="257"/>
      <c r="EVD824" s="257"/>
      <c r="EVE824" s="257"/>
      <c r="EVF824" s="257"/>
      <c r="EVG824" s="257"/>
      <c r="EVH824" s="257"/>
      <c r="EVI824" s="257"/>
      <c r="EVJ824" s="257"/>
      <c r="EVK824" s="257"/>
      <c r="EVL824" s="257"/>
      <c r="EVM824" s="257"/>
      <c r="EVN824" s="257"/>
      <c r="EVO824" s="257"/>
      <c r="EVP824" s="257"/>
      <c r="EVQ824" s="257"/>
      <c r="EVR824" s="257"/>
      <c r="EVS824" s="257"/>
      <c r="EVT824" s="257"/>
      <c r="EVU824" s="257"/>
      <c r="EVV824" s="257"/>
      <c r="EVW824" s="257"/>
      <c r="EVX824" s="257"/>
      <c r="EVY824" s="257"/>
      <c r="EVZ824" s="257"/>
      <c r="EWA824" s="257"/>
      <c r="EWB824" s="257"/>
      <c r="EWC824" s="257"/>
      <c r="EWD824" s="257"/>
      <c r="EWE824" s="257"/>
      <c r="EWF824" s="257"/>
      <c r="EWG824" s="257"/>
      <c r="EWH824" s="257"/>
      <c r="EWI824" s="257"/>
      <c r="EWJ824" s="257"/>
      <c r="EWK824" s="257"/>
      <c r="EWL824" s="257"/>
      <c r="EWM824" s="257"/>
      <c r="EWN824" s="257"/>
      <c r="EWO824" s="257"/>
      <c r="EWP824" s="257"/>
      <c r="EWQ824" s="257"/>
      <c r="EWR824" s="257"/>
      <c r="EWS824" s="257"/>
      <c r="EWT824" s="257"/>
      <c r="EWU824" s="257"/>
      <c r="EWV824" s="257"/>
      <c r="EWW824" s="257"/>
      <c r="EWX824" s="257"/>
      <c r="EWY824" s="257"/>
      <c r="EWZ824" s="257"/>
      <c r="EXA824" s="257"/>
      <c r="EXB824" s="257"/>
      <c r="EXC824" s="257"/>
      <c r="EXD824" s="257"/>
      <c r="EXE824" s="257"/>
      <c r="EXF824" s="257"/>
      <c r="EXG824" s="257"/>
      <c r="EXH824" s="257"/>
      <c r="EXI824" s="257"/>
      <c r="EXJ824" s="257"/>
      <c r="EXK824" s="257"/>
      <c r="EXL824" s="257"/>
      <c r="EXM824" s="257"/>
      <c r="EXN824" s="257"/>
      <c r="EXO824" s="257"/>
      <c r="EXP824" s="257"/>
      <c r="EXQ824" s="257"/>
      <c r="EXR824" s="257"/>
      <c r="EXS824" s="257"/>
      <c r="EXT824" s="257"/>
      <c r="EXU824" s="257"/>
      <c r="EXV824" s="257"/>
      <c r="EXW824" s="257"/>
      <c r="EXX824" s="257"/>
      <c r="EXY824" s="257"/>
      <c r="EXZ824" s="257"/>
      <c r="EYA824" s="257"/>
      <c r="EYB824" s="257"/>
      <c r="EYC824" s="257"/>
      <c r="EYD824" s="257"/>
      <c r="EYE824" s="257"/>
      <c r="EYF824" s="257"/>
      <c r="EYG824" s="257"/>
      <c r="EYH824" s="257"/>
      <c r="EYI824" s="257"/>
      <c r="EYJ824" s="257"/>
      <c r="EYK824" s="257"/>
      <c r="EYL824" s="257"/>
      <c r="EYM824" s="257"/>
      <c r="EYN824" s="257"/>
      <c r="EYO824" s="257"/>
      <c r="EYP824" s="257"/>
      <c r="EYQ824" s="257"/>
      <c r="EYR824" s="257"/>
      <c r="EYS824" s="257"/>
      <c r="EYT824" s="257"/>
      <c r="EYU824" s="257"/>
      <c r="EYV824" s="257"/>
      <c r="EYW824" s="257"/>
      <c r="EYX824" s="257"/>
      <c r="EYY824" s="257"/>
      <c r="EYZ824" s="257"/>
      <c r="EZA824" s="257"/>
      <c r="EZB824" s="257"/>
      <c r="EZC824" s="257"/>
      <c r="EZD824" s="257"/>
      <c r="EZE824" s="257"/>
      <c r="EZF824" s="257"/>
      <c r="EZG824" s="257"/>
      <c r="EZH824" s="257"/>
      <c r="EZI824" s="257"/>
      <c r="EZJ824" s="257"/>
      <c r="EZK824" s="257"/>
      <c r="EZL824" s="257"/>
      <c r="EZM824" s="257"/>
      <c r="EZN824" s="257"/>
      <c r="EZO824" s="257"/>
      <c r="EZP824" s="257"/>
      <c r="EZQ824" s="257"/>
      <c r="EZR824" s="257"/>
      <c r="EZS824" s="257"/>
      <c r="EZT824" s="257"/>
      <c r="EZU824" s="257"/>
      <c r="EZV824" s="257"/>
      <c r="EZW824" s="257"/>
      <c r="EZX824" s="257"/>
      <c r="EZY824" s="257"/>
      <c r="EZZ824" s="257"/>
      <c r="FAA824" s="257"/>
      <c r="FAB824" s="257"/>
      <c r="FAC824" s="257"/>
      <c r="FAD824" s="257"/>
      <c r="FAE824" s="257"/>
      <c r="FAF824" s="257"/>
      <c r="FAG824" s="257"/>
      <c r="FAH824" s="257"/>
      <c r="FAI824" s="257"/>
      <c r="FAJ824" s="257"/>
      <c r="FAK824" s="257"/>
      <c r="FAL824" s="257"/>
      <c r="FAM824" s="257"/>
      <c r="FAN824" s="257"/>
      <c r="FAO824" s="257"/>
      <c r="FAP824" s="257"/>
      <c r="FAQ824" s="257"/>
      <c r="FAR824" s="257"/>
      <c r="FAS824" s="257"/>
      <c r="FAT824" s="257"/>
      <c r="FAU824" s="257"/>
      <c r="FAV824" s="257"/>
      <c r="FAW824" s="257"/>
      <c r="FAX824" s="257"/>
      <c r="FAY824" s="257"/>
      <c r="FAZ824" s="257"/>
      <c r="FBA824" s="257"/>
      <c r="FBB824" s="257"/>
      <c r="FBC824" s="257"/>
      <c r="FBD824" s="257"/>
      <c r="FBE824" s="257"/>
      <c r="FBF824" s="257"/>
      <c r="FBG824" s="257"/>
      <c r="FBH824" s="257"/>
      <c r="FBI824" s="257"/>
      <c r="FBJ824" s="257"/>
      <c r="FBK824" s="257"/>
      <c r="FBL824" s="257"/>
      <c r="FBM824" s="257"/>
      <c r="FBN824" s="257"/>
      <c r="FBO824" s="257"/>
      <c r="FBP824" s="257"/>
      <c r="FBQ824" s="257"/>
      <c r="FBR824" s="257"/>
      <c r="FBS824" s="257"/>
      <c r="FBT824" s="257"/>
      <c r="FBU824" s="257"/>
      <c r="FBV824" s="257"/>
      <c r="FBW824" s="257"/>
      <c r="FBX824" s="257"/>
      <c r="FBY824" s="257"/>
      <c r="FBZ824" s="257"/>
      <c r="FCA824" s="257"/>
      <c r="FCB824" s="257"/>
      <c r="FCC824" s="257"/>
      <c r="FCD824" s="257"/>
      <c r="FCE824" s="257"/>
      <c r="FCF824" s="257"/>
      <c r="FCG824" s="257"/>
      <c r="FCH824" s="257"/>
      <c r="FCI824" s="257"/>
      <c r="FCJ824" s="257"/>
      <c r="FCK824" s="257"/>
      <c r="FCL824" s="257"/>
      <c r="FCM824" s="257"/>
      <c r="FCN824" s="257"/>
      <c r="FCO824" s="257"/>
      <c r="FCP824" s="257"/>
      <c r="FCQ824" s="257"/>
      <c r="FCR824" s="257"/>
      <c r="FCS824" s="257"/>
      <c r="FCT824" s="257"/>
      <c r="FCU824" s="257"/>
      <c r="FCV824" s="257"/>
      <c r="FCW824" s="257"/>
      <c r="FCX824" s="257"/>
      <c r="FCY824" s="257"/>
      <c r="FCZ824" s="257"/>
      <c r="FDA824" s="257"/>
      <c r="FDB824" s="257"/>
      <c r="FDC824" s="257"/>
      <c r="FDD824" s="257"/>
      <c r="FDE824" s="257"/>
      <c r="FDF824" s="257"/>
      <c r="FDG824" s="257"/>
      <c r="FDH824" s="257"/>
      <c r="FDI824" s="257"/>
      <c r="FDJ824" s="257"/>
      <c r="FDK824" s="257"/>
      <c r="FDL824" s="257"/>
      <c r="FDM824" s="257"/>
      <c r="FDN824" s="257"/>
      <c r="FDO824" s="257"/>
      <c r="FDP824" s="257"/>
      <c r="FDQ824" s="257"/>
      <c r="FDR824" s="257"/>
      <c r="FDS824" s="257"/>
      <c r="FDT824" s="257"/>
      <c r="FDU824" s="257"/>
      <c r="FDV824" s="257"/>
      <c r="FDW824" s="257"/>
      <c r="FDX824" s="257"/>
      <c r="FDY824" s="257"/>
      <c r="FDZ824" s="257"/>
      <c r="FEA824" s="257"/>
      <c r="FEB824" s="257"/>
      <c r="FEC824" s="257"/>
      <c r="FED824" s="257"/>
      <c r="FEE824" s="257"/>
      <c r="FEF824" s="257"/>
      <c r="FEG824" s="257"/>
      <c r="FEH824" s="257"/>
      <c r="FEI824" s="257"/>
      <c r="FEJ824" s="257"/>
      <c r="FEK824" s="257"/>
      <c r="FEL824" s="257"/>
      <c r="FEM824" s="257"/>
      <c r="FEN824" s="257"/>
      <c r="FEO824" s="257"/>
      <c r="FEP824" s="257"/>
      <c r="FEQ824" s="257"/>
      <c r="FER824" s="257"/>
      <c r="FES824" s="257"/>
      <c r="FET824" s="257"/>
      <c r="FEU824" s="257"/>
      <c r="FEV824" s="257"/>
      <c r="FEW824" s="257"/>
      <c r="FEX824" s="257"/>
      <c r="FEY824" s="257"/>
      <c r="FEZ824" s="257"/>
      <c r="FFA824" s="257"/>
      <c r="FFB824" s="257"/>
      <c r="FFC824" s="257"/>
      <c r="FFD824" s="257"/>
      <c r="FFE824" s="257"/>
      <c r="FFF824" s="257"/>
      <c r="FFG824" s="257"/>
      <c r="FFH824" s="257"/>
      <c r="FFI824" s="257"/>
      <c r="FFJ824" s="257"/>
      <c r="FFK824" s="257"/>
      <c r="FFL824" s="257"/>
      <c r="FFM824" s="257"/>
      <c r="FFN824" s="257"/>
      <c r="FFO824" s="257"/>
      <c r="FFP824" s="257"/>
      <c r="FFQ824" s="257"/>
      <c r="FFR824" s="257"/>
      <c r="FFS824" s="257"/>
      <c r="FFT824" s="257"/>
      <c r="FFU824" s="257"/>
      <c r="FFV824" s="257"/>
      <c r="FFW824" s="257"/>
      <c r="FFX824" s="257"/>
      <c r="FFY824" s="257"/>
      <c r="FFZ824" s="257"/>
      <c r="FGA824" s="257"/>
      <c r="FGB824" s="257"/>
      <c r="FGC824" s="257"/>
      <c r="FGD824" s="257"/>
      <c r="FGE824" s="257"/>
      <c r="FGF824" s="257"/>
      <c r="FGG824" s="257"/>
      <c r="FGH824" s="257"/>
      <c r="FGI824" s="257"/>
      <c r="FGJ824" s="257"/>
      <c r="FGK824" s="257"/>
      <c r="FGL824" s="257"/>
      <c r="FGM824" s="257"/>
      <c r="FGN824" s="257"/>
      <c r="FGO824" s="257"/>
      <c r="FGP824" s="257"/>
      <c r="FGQ824" s="257"/>
      <c r="FGR824" s="257"/>
      <c r="FGS824" s="257"/>
      <c r="FGT824" s="257"/>
      <c r="FGU824" s="257"/>
      <c r="FGV824" s="257"/>
      <c r="FGW824" s="257"/>
      <c r="FGX824" s="257"/>
      <c r="FGY824" s="257"/>
      <c r="FGZ824" s="257"/>
      <c r="FHA824" s="257"/>
      <c r="FHB824" s="257"/>
      <c r="FHC824" s="257"/>
      <c r="FHD824" s="257"/>
      <c r="FHE824" s="257"/>
      <c r="FHF824" s="257"/>
      <c r="FHG824" s="257"/>
      <c r="FHH824" s="257"/>
      <c r="FHI824" s="257"/>
      <c r="FHJ824" s="257"/>
      <c r="FHK824" s="257"/>
      <c r="FHL824" s="257"/>
      <c r="FHM824" s="257"/>
      <c r="FHN824" s="257"/>
      <c r="FHO824" s="257"/>
      <c r="FHP824" s="257"/>
      <c r="FHQ824" s="257"/>
      <c r="FHR824" s="257"/>
      <c r="FHS824" s="257"/>
      <c r="FHT824" s="257"/>
      <c r="FHU824" s="257"/>
      <c r="FHV824" s="257"/>
      <c r="FHW824" s="257"/>
      <c r="FHX824" s="257"/>
      <c r="FHY824" s="257"/>
      <c r="FHZ824" s="257"/>
      <c r="FIA824" s="257"/>
      <c r="FIB824" s="257"/>
      <c r="FIC824" s="257"/>
      <c r="FID824" s="257"/>
      <c r="FIE824" s="257"/>
      <c r="FIF824" s="257"/>
      <c r="FIG824" s="257"/>
      <c r="FIH824" s="257"/>
      <c r="FII824" s="257"/>
      <c r="FIJ824" s="257"/>
      <c r="FIK824" s="257"/>
      <c r="FIL824" s="257"/>
      <c r="FIM824" s="257"/>
      <c r="FIN824" s="257"/>
      <c r="FIO824" s="257"/>
      <c r="FIP824" s="257"/>
      <c r="FIQ824" s="257"/>
      <c r="FIR824" s="257"/>
      <c r="FIS824" s="257"/>
      <c r="FIT824" s="257"/>
      <c r="FIU824" s="257"/>
      <c r="FIV824" s="257"/>
      <c r="FIW824" s="257"/>
      <c r="FIX824" s="257"/>
      <c r="FIY824" s="257"/>
      <c r="FIZ824" s="257"/>
      <c r="FJA824" s="257"/>
      <c r="FJB824" s="257"/>
      <c r="FJC824" s="257"/>
      <c r="FJD824" s="257"/>
      <c r="FJE824" s="257"/>
      <c r="FJF824" s="257"/>
      <c r="FJG824" s="257"/>
      <c r="FJH824" s="257"/>
      <c r="FJI824" s="257"/>
      <c r="FJJ824" s="257"/>
      <c r="FJK824" s="257"/>
      <c r="FJL824" s="257"/>
      <c r="FJM824" s="257"/>
      <c r="FJN824" s="257"/>
      <c r="FJO824" s="257"/>
      <c r="FJP824" s="257"/>
      <c r="FJQ824" s="257"/>
      <c r="FJR824" s="257"/>
      <c r="FJS824" s="257"/>
      <c r="FJT824" s="257"/>
      <c r="FJU824" s="257"/>
      <c r="FJV824" s="257"/>
      <c r="FJW824" s="257"/>
      <c r="FJX824" s="257"/>
      <c r="FJY824" s="257"/>
      <c r="FJZ824" s="257"/>
      <c r="FKA824" s="257"/>
      <c r="FKB824" s="257"/>
      <c r="FKC824" s="257"/>
      <c r="FKD824" s="257"/>
      <c r="FKE824" s="257"/>
      <c r="FKF824" s="257"/>
      <c r="FKG824" s="257"/>
      <c r="FKH824" s="257"/>
      <c r="FKI824" s="257"/>
      <c r="FKJ824" s="257"/>
      <c r="FKK824" s="257"/>
      <c r="FKL824" s="257"/>
      <c r="FKM824" s="257"/>
      <c r="FKN824" s="257"/>
      <c r="FKO824" s="257"/>
      <c r="FKP824" s="257"/>
      <c r="FKQ824" s="257"/>
      <c r="FKR824" s="257"/>
      <c r="FKS824" s="257"/>
      <c r="FKT824" s="257"/>
      <c r="FKU824" s="257"/>
      <c r="FKV824" s="257"/>
      <c r="FKW824" s="257"/>
      <c r="FKX824" s="257"/>
      <c r="FKY824" s="257"/>
      <c r="FKZ824" s="257"/>
      <c r="FLA824" s="257"/>
      <c r="FLB824" s="257"/>
      <c r="FLC824" s="257"/>
      <c r="FLD824" s="257"/>
      <c r="FLE824" s="257"/>
      <c r="FLF824" s="257"/>
      <c r="FLG824" s="257"/>
      <c r="FLH824" s="257"/>
      <c r="FLI824" s="257"/>
      <c r="FLJ824" s="257"/>
      <c r="FLK824" s="257"/>
      <c r="FLL824" s="257"/>
      <c r="FLM824" s="257"/>
      <c r="FLN824" s="257"/>
      <c r="FLO824" s="257"/>
      <c r="FLP824" s="257"/>
      <c r="FLQ824" s="257"/>
      <c r="FLR824" s="257"/>
      <c r="FLS824" s="257"/>
      <c r="FLT824" s="257"/>
      <c r="FLU824" s="257"/>
      <c r="FLV824" s="257"/>
      <c r="FLW824" s="257"/>
      <c r="FLX824" s="257"/>
      <c r="FLY824" s="257"/>
      <c r="FLZ824" s="257"/>
      <c r="FMA824" s="257"/>
      <c r="FMB824" s="257"/>
      <c r="FMC824" s="257"/>
      <c r="FMD824" s="257"/>
      <c r="FME824" s="257"/>
      <c r="FMF824" s="257"/>
      <c r="FMG824" s="257"/>
      <c r="FMH824" s="257"/>
      <c r="FMI824" s="257"/>
      <c r="FMJ824" s="257"/>
      <c r="FMK824" s="257"/>
      <c r="FML824" s="257"/>
      <c r="FMM824" s="257"/>
      <c r="FMN824" s="257"/>
      <c r="FMO824" s="257"/>
      <c r="FMP824" s="257"/>
      <c r="FMQ824" s="257"/>
      <c r="FMR824" s="257"/>
      <c r="FMS824" s="257"/>
      <c r="FMT824" s="257"/>
      <c r="FMU824" s="257"/>
      <c r="FMV824" s="257"/>
      <c r="FMW824" s="257"/>
      <c r="FMX824" s="257"/>
      <c r="FMY824" s="257"/>
      <c r="FMZ824" s="257"/>
      <c r="FNA824" s="257"/>
      <c r="FNB824" s="257"/>
      <c r="FNC824" s="257"/>
      <c r="FND824" s="257"/>
      <c r="FNE824" s="257"/>
      <c r="FNF824" s="257"/>
      <c r="FNG824" s="257"/>
      <c r="FNH824" s="257"/>
      <c r="FNI824" s="257"/>
      <c r="FNJ824" s="257"/>
      <c r="FNK824" s="257"/>
      <c r="FNL824" s="257"/>
      <c r="FNM824" s="257"/>
      <c r="FNN824" s="257"/>
      <c r="FNO824" s="257"/>
      <c r="FNP824" s="257"/>
      <c r="FNQ824" s="257"/>
      <c r="FNR824" s="257"/>
      <c r="FNS824" s="257"/>
      <c r="FNT824" s="257"/>
      <c r="FNU824" s="257"/>
      <c r="FNV824" s="257"/>
      <c r="FNW824" s="257"/>
      <c r="FNX824" s="257"/>
      <c r="FNY824" s="257"/>
      <c r="FNZ824" s="257"/>
      <c r="FOA824" s="257"/>
      <c r="FOB824" s="257"/>
      <c r="FOC824" s="257"/>
      <c r="FOD824" s="257"/>
      <c r="FOE824" s="257"/>
      <c r="FOF824" s="257"/>
      <c r="FOG824" s="257"/>
      <c r="FOH824" s="257"/>
      <c r="FOI824" s="257"/>
      <c r="FOJ824" s="257"/>
      <c r="FOK824" s="257"/>
      <c r="FOL824" s="257"/>
      <c r="FOM824" s="257"/>
      <c r="FON824" s="257"/>
      <c r="FOO824" s="257"/>
      <c r="FOP824" s="257"/>
      <c r="FOQ824" s="257"/>
      <c r="FOR824" s="257"/>
      <c r="FOS824" s="257"/>
      <c r="FOT824" s="257"/>
      <c r="FOU824" s="257"/>
      <c r="FOV824" s="257"/>
      <c r="FOW824" s="257"/>
      <c r="FOX824" s="257"/>
      <c r="FOY824" s="257"/>
      <c r="FOZ824" s="257"/>
      <c r="FPA824" s="257"/>
      <c r="FPB824" s="257"/>
      <c r="FPC824" s="257"/>
      <c r="FPD824" s="257"/>
      <c r="FPE824" s="257"/>
      <c r="FPF824" s="257"/>
      <c r="FPG824" s="257"/>
      <c r="FPH824" s="257"/>
      <c r="FPI824" s="257"/>
      <c r="FPJ824" s="257"/>
      <c r="FPK824" s="257"/>
      <c r="FPL824" s="257"/>
      <c r="FPM824" s="257"/>
      <c r="FPN824" s="257"/>
      <c r="FPO824" s="257"/>
      <c r="FPP824" s="257"/>
      <c r="FPQ824" s="257"/>
      <c r="FPR824" s="257"/>
      <c r="FPS824" s="257"/>
      <c r="FPT824" s="257"/>
      <c r="FPU824" s="257"/>
      <c r="FPV824" s="257"/>
      <c r="FPW824" s="257"/>
      <c r="FPX824" s="257"/>
      <c r="FPY824" s="257"/>
      <c r="FPZ824" s="257"/>
      <c r="FQA824" s="257"/>
      <c r="FQB824" s="257"/>
      <c r="FQC824" s="257"/>
      <c r="FQD824" s="257"/>
      <c r="FQE824" s="257"/>
      <c r="FQF824" s="257"/>
      <c r="FQG824" s="257"/>
      <c r="FQH824" s="257"/>
      <c r="FQI824" s="257"/>
      <c r="FQJ824" s="257"/>
      <c r="FQK824" s="257"/>
      <c r="FQL824" s="257"/>
      <c r="FQM824" s="257"/>
      <c r="FQN824" s="257"/>
      <c r="FQO824" s="257"/>
      <c r="FQP824" s="257"/>
      <c r="FQQ824" s="257"/>
      <c r="FQR824" s="257"/>
      <c r="FQS824" s="257"/>
      <c r="FQT824" s="257"/>
      <c r="FQU824" s="257"/>
      <c r="FQV824" s="257"/>
      <c r="FQW824" s="257"/>
      <c r="FQX824" s="257"/>
      <c r="FQY824" s="257"/>
      <c r="FQZ824" s="257"/>
      <c r="FRA824" s="257"/>
      <c r="FRB824" s="257"/>
      <c r="FRC824" s="257"/>
      <c r="FRD824" s="257"/>
      <c r="FRE824" s="257"/>
      <c r="FRF824" s="257"/>
      <c r="FRG824" s="257"/>
      <c r="FRH824" s="257"/>
      <c r="FRI824" s="257"/>
      <c r="FRJ824" s="257"/>
      <c r="FRK824" s="257"/>
      <c r="FRL824" s="257"/>
      <c r="FRM824" s="257"/>
      <c r="FRN824" s="257"/>
      <c r="FRO824" s="257"/>
      <c r="FRP824" s="257"/>
      <c r="FRQ824" s="257"/>
      <c r="FRR824" s="257"/>
      <c r="FRS824" s="257"/>
      <c r="FRT824" s="257"/>
      <c r="FRU824" s="257"/>
      <c r="FRV824" s="257"/>
      <c r="FRW824" s="257"/>
      <c r="FRX824" s="257"/>
      <c r="FRY824" s="257"/>
      <c r="FRZ824" s="257"/>
      <c r="FSA824" s="257"/>
      <c r="FSB824" s="257"/>
      <c r="FSC824" s="257"/>
      <c r="FSD824" s="257"/>
      <c r="FSE824" s="257"/>
      <c r="FSF824" s="257"/>
      <c r="FSG824" s="257"/>
      <c r="FSH824" s="257"/>
      <c r="FSI824" s="257"/>
      <c r="FSJ824" s="257"/>
      <c r="FSK824" s="257"/>
      <c r="FSL824" s="257"/>
      <c r="FSM824" s="257"/>
      <c r="FSN824" s="257"/>
      <c r="FSO824" s="257"/>
      <c r="FSP824" s="257"/>
      <c r="FSQ824" s="257"/>
      <c r="FSR824" s="257"/>
      <c r="FSS824" s="257"/>
      <c r="FST824" s="257"/>
      <c r="FSU824" s="257"/>
      <c r="FSV824" s="257"/>
      <c r="FSW824" s="257"/>
      <c r="FSX824" s="257"/>
      <c r="FSY824" s="257"/>
      <c r="FSZ824" s="257"/>
      <c r="FTA824" s="257"/>
      <c r="FTB824" s="257"/>
      <c r="FTC824" s="257"/>
      <c r="FTD824" s="257"/>
      <c r="FTE824" s="257"/>
      <c r="FTF824" s="257"/>
      <c r="FTG824" s="257"/>
      <c r="FTH824" s="257"/>
      <c r="FTI824" s="257"/>
      <c r="FTJ824" s="257"/>
      <c r="FTK824" s="257"/>
      <c r="FTL824" s="257"/>
      <c r="FTM824" s="257"/>
      <c r="FTN824" s="257"/>
      <c r="FTO824" s="257"/>
      <c r="FTP824" s="257"/>
      <c r="FTQ824" s="257"/>
      <c r="FTR824" s="257"/>
      <c r="FTS824" s="257"/>
      <c r="FTT824" s="257"/>
      <c r="FTU824" s="257"/>
      <c r="FTV824" s="257"/>
      <c r="FTW824" s="257"/>
      <c r="FTX824" s="257"/>
      <c r="FTY824" s="257"/>
      <c r="FTZ824" s="257"/>
      <c r="FUA824" s="257"/>
      <c r="FUB824" s="257"/>
      <c r="FUC824" s="257"/>
      <c r="FUD824" s="257"/>
      <c r="FUE824" s="257"/>
      <c r="FUF824" s="257"/>
      <c r="FUG824" s="257"/>
      <c r="FUH824" s="257"/>
      <c r="FUI824" s="257"/>
      <c r="FUJ824" s="257"/>
      <c r="FUK824" s="257"/>
      <c r="FUL824" s="257"/>
      <c r="FUM824" s="257"/>
      <c r="FUN824" s="257"/>
      <c r="FUO824" s="257"/>
      <c r="FUP824" s="257"/>
      <c r="FUQ824" s="257"/>
      <c r="FUR824" s="257"/>
      <c r="FUS824" s="257"/>
      <c r="FUT824" s="257"/>
      <c r="FUU824" s="257"/>
      <c r="FUV824" s="257"/>
      <c r="FUW824" s="257"/>
      <c r="FUX824" s="257"/>
      <c r="FUY824" s="257"/>
      <c r="FUZ824" s="257"/>
      <c r="FVA824" s="257"/>
      <c r="FVB824" s="257"/>
      <c r="FVC824" s="257"/>
      <c r="FVD824" s="257"/>
      <c r="FVE824" s="257"/>
      <c r="FVF824" s="257"/>
      <c r="FVG824" s="257"/>
      <c r="FVH824" s="257"/>
      <c r="FVI824" s="257"/>
      <c r="FVJ824" s="257"/>
      <c r="FVK824" s="257"/>
      <c r="FVL824" s="257"/>
      <c r="FVM824" s="257"/>
      <c r="FVN824" s="257"/>
      <c r="FVO824" s="257"/>
      <c r="FVP824" s="257"/>
      <c r="FVQ824" s="257"/>
      <c r="FVR824" s="257"/>
      <c r="FVS824" s="257"/>
      <c r="FVT824" s="257"/>
      <c r="FVU824" s="257"/>
      <c r="FVV824" s="257"/>
      <c r="FVW824" s="257"/>
      <c r="FVX824" s="257"/>
      <c r="FVY824" s="257"/>
      <c r="FVZ824" s="257"/>
      <c r="FWA824" s="257"/>
      <c r="FWB824" s="257"/>
      <c r="FWC824" s="257"/>
      <c r="FWD824" s="257"/>
      <c r="FWE824" s="257"/>
      <c r="FWF824" s="257"/>
      <c r="FWG824" s="257"/>
      <c r="FWH824" s="257"/>
      <c r="FWI824" s="257"/>
      <c r="FWJ824" s="257"/>
      <c r="FWK824" s="257"/>
      <c r="FWL824" s="257"/>
      <c r="FWM824" s="257"/>
      <c r="FWN824" s="257"/>
      <c r="FWO824" s="257"/>
      <c r="FWP824" s="257"/>
      <c r="FWQ824" s="257"/>
      <c r="FWR824" s="257"/>
      <c r="FWS824" s="257"/>
      <c r="FWT824" s="257"/>
      <c r="FWU824" s="257"/>
      <c r="FWV824" s="257"/>
      <c r="FWW824" s="257"/>
      <c r="FWX824" s="257"/>
      <c r="FWY824" s="257"/>
      <c r="FWZ824" s="257"/>
      <c r="FXA824" s="257"/>
      <c r="FXB824" s="257"/>
      <c r="FXC824" s="257"/>
      <c r="FXD824" s="257"/>
      <c r="FXE824" s="257"/>
      <c r="FXF824" s="257"/>
      <c r="FXG824" s="257"/>
      <c r="FXH824" s="257"/>
      <c r="FXI824" s="257"/>
      <c r="FXJ824" s="257"/>
      <c r="FXK824" s="257"/>
      <c r="FXL824" s="257"/>
      <c r="FXM824" s="257"/>
      <c r="FXN824" s="257"/>
      <c r="FXO824" s="257"/>
      <c r="FXP824" s="257"/>
      <c r="FXQ824" s="257"/>
      <c r="FXR824" s="257"/>
      <c r="FXS824" s="257"/>
      <c r="FXT824" s="257"/>
      <c r="FXU824" s="257"/>
      <c r="FXV824" s="257"/>
      <c r="FXW824" s="257"/>
      <c r="FXX824" s="257"/>
      <c r="FXY824" s="257"/>
      <c r="FXZ824" s="257"/>
      <c r="FYA824" s="257"/>
      <c r="FYB824" s="257"/>
      <c r="FYC824" s="257"/>
      <c r="FYD824" s="257"/>
      <c r="FYE824" s="257"/>
      <c r="FYF824" s="257"/>
      <c r="FYG824" s="257"/>
      <c r="FYH824" s="257"/>
      <c r="FYI824" s="257"/>
      <c r="FYJ824" s="257"/>
      <c r="FYK824" s="257"/>
      <c r="FYL824" s="257"/>
      <c r="FYM824" s="257"/>
      <c r="FYN824" s="257"/>
      <c r="FYO824" s="257"/>
      <c r="FYP824" s="257"/>
      <c r="FYQ824" s="257"/>
      <c r="FYR824" s="257"/>
      <c r="FYS824" s="257"/>
      <c r="FYT824" s="257"/>
      <c r="FYU824" s="257"/>
      <c r="FYV824" s="257"/>
      <c r="FYW824" s="257"/>
      <c r="FYX824" s="257"/>
      <c r="FYY824" s="257"/>
      <c r="FYZ824" s="257"/>
      <c r="FZA824" s="257"/>
      <c r="FZB824" s="257"/>
      <c r="FZC824" s="257"/>
      <c r="FZD824" s="257"/>
      <c r="FZE824" s="257"/>
      <c r="FZF824" s="257"/>
      <c r="FZG824" s="257"/>
      <c r="FZH824" s="257"/>
      <c r="FZI824" s="257"/>
      <c r="FZJ824" s="257"/>
      <c r="FZK824" s="257"/>
      <c r="FZL824" s="257"/>
      <c r="FZM824" s="257"/>
      <c r="FZN824" s="257"/>
      <c r="FZO824" s="257"/>
      <c r="FZP824" s="257"/>
      <c r="FZQ824" s="257"/>
      <c r="FZR824" s="257"/>
      <c r="FZS824" s="257"/>
      <c r="FZT824" s="257"/>
      <c r="FZU824" s="257"/>
      <c r="FZV824" s="257"/>
      <c r="FZW824" s="257"/>
      <c r="FZX824" s="257"/>
      <c r="FZY824" s="257"/>
      <c r="FZZ824" s="257"/>
      <c r="GAA824" s="257"/>
      <c r="GAB824" s="257"/>
      <c r="GAC824" s="257"/>
      <c r="GAD824" s="257"/>
      <c r="GAE824" s="257"/>
      <c r="GAF824" s="257"/>
      <c r="GAG824" s="257"/>
      <c r="GAH824" s="257"/>
      <c r="GAI824" s="257"/>
      <c r="GAJ824" s="257"/>
      <c r="GAK824" s="257"/>
      <c r="GAL824" s="257"/>
      <c r="GAM824" s="257"/>
      <c r="GAN824" s="257"/>
      <c r="GAO824" s="257"/>
      <c r="GAP824" s="257"/>
      <c r="GAQ824" s="257"/>
      <c r="GAR824" s="257"/>
      <c r="GAS824" s="257"/>
      <c r="GAT824" s="257"/>
      <c r="GAU824" s="257"/>
      <c r="GAV824" s="257"/>
      <c r="GAW824" s="257"/>
      <c r="GAX824" s="257"/>
      <c r="GAY824" s="257"/>
      <c r="GAZ824" s="257"/>
      <c r="GBA824" s="257"/>
      <c r="GBB824" s="257"/>
      <c r="GBC824" s="257"/>
      <c r="GBD824" s="257"/>
      <c r="GBE824" s="257"/>
      <c r="GBF824" s="257"/>
      <c r="GBG824" s="257"/>
      <c r="GBH824" s="257"/>
      <c r="GBI824" s="257"/>
      <c r="GBJ824" s="257"/>
      <c r="GBK824" s="257"/>
      <c r="GBL824" s="257"/>
      <c r="GBM824" s="257"/>
      <c r="GBN824" s="257"/>
      <c r="GBO824" s="257"/>
      <c r="GBP824" s="257"/>
      <c r="GBQ824" s="257"/>
      <c r="GBR824" s="257"/>
      <c r="GBS824" s="257"/>
      <c r="GBT824" s="257"/>
      <c r="GBU824" s="257"/>
      <c r="GBV824" s="257"/>
      <c r="GBW824" s="257"/>
      <c r="GBX824" s="257"/>
      <c r="GBY824" s="257"/>
      <c r="GBZ824" s="257"/>
      <c r="GCA824" s="257"/>
      <c r="GCB824" s="257"/>
      <c r="GCC824" s="257"/>
      <c r="GCD824" s="257"/>
      <c r="GCE824" s="257"/>
      <c r="GCF824" s="257"/>
      <c r="GCG824" s="257"/>
      <c r="GCH824" s="257"/>
      <c r="GCI824" s="257"/>
      <c r="GCJ824" s="257"/>
      <c r="GCK824" s="257"/>
      <c r="GCL824" s="257"/>
      <c r="GCM824" s="257"/>
      <c r="GCN824" s="257"/>
      <c r="GCO824" s="257"/>
      <c r="GCP824" s="257"/>
      <c r="GCQ824" s="257"/>
      <c r="GCR824" s="257"/>
      <c r="GCS824" s="257"/>
      <c r="GCT824" s="257"/>
      <c r="GCU824" s="257"/>
      <c r="GCV824" s="257"/>
      <c r="GCW824" s="257"/>
      <c r="GCX824" s="257"/>
      <c r="GCY824" s="257"/>
      <c r="GCZ824" s="257"/>
      <c r="GDA824" s="257"/>
      <c r="GDB824" s="257"/>
      <c r="GDC824" s="257"/>
      <c r="GDD824" s="257"/>
      <c r="GDE824" s="257"/>
      <c r="GDF824" s="257"/>
      <c r="GDG824" s="257"/>
      <c r="GDH824" s="257"/>
      <c r="GDI824" s="257"/>
      <c r="GDJ824" s="257"/>
      <c r="GDK824" s="257"/>
      <c r="GDL824" s="257"/>
      <c r="GDM824" s="257"/>
      <c r="GDN824" s="257"/>
      <c r="GDO824" s="257"/>
      <c r="GDP824" s="257"/>
      <c r="GDQ824" s="257"/>
      <c r="GDR824" s="257"/>
      <c r="GDS824" s="257"/>
      <c r="GDT824" s="257"/>
      <c r="GDU824" s="257"/>
      <c r="GDV824" s="257"/>
      <c r="GDW824" s="257"/>
      <c r="GDX824" s="257"/>
      <c r="GDY824" s="257"/>
      <c r="GDZ824" s="257"/>
      <c r="GEA824" s="257"/>
      <c r="GEB824" s="257"/>
      <c r="GEC824" s="257"/>
      <c r="GED824" s="257"/>
      <c r="GEE824" s="257"/>
      <c r="GEF824" s="257"/>
      <c r="GEG824" s="257"/>
      <c r="GEH824" s="257"/>
      <c r="GEI824" s="257"/>
      <c r="GEJ824" s="257"/>
      <c r="GEK824" s="257"/>
      <c r="GEL824" s="257"/>
      <c r="GEM824" s="257"/>
      <c r="GEN824" s="257"/>
      <c r="GEO824" s="257"/>
      <c r="GEP824" s="257"/>
      <c r="GEQ824" s="257"/>
      <c r="GER824" s="257"/>
      <c r="GES824" s="257"/>
      <c r="GET824" s="257"/>
      <c r="GEU824" s="257"/>
      <c r="GEV824" s="257"/>
      <c r="GEW824" s="257"/>
      <c r="GEX824" s="257"/>
      <c r="GEY824" s="257"/>
      <c r="GEZ824" s="257"/>
      <c r="GFA824" s="257"/>
      <c r="GFB824" s="257"/>
      <c r="GFC824" s="257"/>
      <c r="GFD824" s="257"/>
      <c r="GFE824" s="257"/>
      <c r="GFF824" s="257"/>
      <c r="GFG824" s="257"/>
      <c r="GFH824" s="257"/>
      <c r="GFI824" s="257"/>
      <c r="GFJ824" s="257"/>
      <c r="GFK824" s="257"/>
      <c r="GFL824" s="257"/>
      <c r="GFM824" s="257"/>
      <c r="GFN824" s="257"/>
      <c r="GFO824" s="257"/>
      <c r="GFP824" s="257"/>
      <c r="GFQ824" s="257"/>
      <c r="GFR824" s="257"/>
      <c r="GFS824" s="257"/>
      <c r="GFT824" s="257"/>
      <c r="GFU824" s="257"/>
      <c r="GFV824" s="257"/>
      <c r="GFW824" s="257"/>
      <c r="GFX824" s="257"/>
      <c r="GFY824" s="257"/>
      <c r="GFZ824" s="257"/>
      <c r="GGA824" s="257"/>
      <c r="GGB824" s="257"/>
      <c r="GGC824" s="257"/>
      <c r="GGD824" s="257"/>
      <c r="GGE824" s="257"/>
      <c r="GGF824" s="257"/>
      <c r="GGG824" s="257"/>
      <c r="GGH824" s="257"/>
      <c r="GGI824" s="257"/>
      <c r="GGJ824" s="257"/>
      <c r="GGK824" s="257"/>
      <c r="GGL824" s="257"/>
      <c r="GGM824" s="257"/>
      <c r="GGN824" s="257"/>
      <c r="GGO824" s="257"/>
      <c r="GGP824" s="257"/>
      <c r="GGQ824" s="257"/>
      <c r="GGR824" s="257"/>
      <c r="GGS824" s="257"/>
      <c r="GGT824" s="257"/>
      <c r="GGU824" s="257"/>
      <c r="GGV824" s="257"/>
      <c r="GGW824" s="257"/>
      <c r="GGX824" s="257"/>
      <c r="GGY824" s="257"/>
      <c r="GGZ824" s="257"/>
      <c r="GHA824" s="257"/>
      <c r="GHB824" s="257"/>
      <c r="GHC824" s="257"/>
      <c r="GHD824" s="257"/>
      <c r="GHE824" s="257"/>
      <c r="GHF824" s="257"/>
      <c r="GHG824" s="257"/>
      <c r="GHH824" s="257"/>
      <c r="GHI824" s="257"/>
      <c r="GHJ824" s="257"/>
      <c r="GHK824" s="257"/>
      <c r="GHL824" s="257"/>
      <c r="GHM824" s="257"/>
      <c r="GHN824" s="257"/>
      <c r="GHO824" s="257"/>
      <c r="GHP824" s="257"/>
      <c r="GHQ824" s="257"/>
      <c r="GHR824" s="257"/>
      <c r="GHS824" s="257"/>
      <c r="GHT824" s="257"/>
      <c r="GHU824" s="257"/>
      <c r="GHV824" s="257"/>
      <c r="GHW824" s="257"/>
      <c r="GHX824" s="257"/>
      <c r="GHY824" s="257"/>
      <c r="GHZ824" s="257"/>
      <c r="GIA824" s="257"/>
      <c r="GIB824" s="257"/>
      <c r="GIC824" s="257"/>
      <c r="GID824" s="257"/>
      <c r="GIE824" s="257"/>
      <c r="GIF824" s="257"/>
      <c r="GIG824" s="257"/>
      <c r="GIH824" s="257"/>
      <c r="GII824" s="257"/>
      <c r="GIJ824" s="257"/>
      <c r="GIK824" s="257"/>
      <c r="GIL824" s="257"/>
      <c r="GIM824" s="257"/>
      <c r="GIN824" s="257"/>
      <c r="GIO824" s="257"/>
      <c r="GIP824" s="257"/>
      <c r="GIQ824" s="257"/>
      <c r="GIR824" s="257"/>
      <c r="GIS824" s="257"/>
      <c r="GIT824" s="257"/>
      <c r="GIU824" s="257"/>
      <c r="GIV824" s="257"/>
      <c r="GIW824" s="257"/>
      <c r="GIX824" s="257"/>
      <c r="GIY824" s="257"/>
      <c r="GIZ824" s="257"/>
      <c r="GJA824" s="257"/>
      <c r="GJB824" s="257"/>
      <c r="GJC824" s="257"/>
      <c r="GJD824" s="257"/>
      <c r="GJE824" s="257"/>
      <c r="GJF824" s="257"/>
      <c r="GJG824" s="257"/>
      <c r="GJH824" s="257"/>
      <c r="GJI824" s="257"/>
      <c r="GJJ824" s="257"/>
      <c r="GJK824" s="257"/>
      <c r="GJL824" s="257"/>
      <c r="GJM824" s="257"/>
      <c r="GJN824" s="257"/>
      <c r="GJO824" s="257"/>
      <c r="GJP824" s="257"/>
      <c r="GJQ824" s="257"/>
      <c r="GJR824" s="257"/>
      <c r="GJS824" s="257"/>
      <c r="GJT824" s="257"/>
      <c r="GJU824" s="257"/>
      <c r="GJV824" s="257"/>
      <c r="GJW824" s="257"/>
      <c r="GJX824" s="257"/>
      <c r="GJY824" s="257"/>
      <c r="GJZ824" s="257"/>
      <c r="GKA824" s="257"/>
      <c r="GKB824" s="257"/>
      <c r="GKC824" s="257"/>
      <c r="GKD824" s="257"/>
      <c r="GKE824" s="257"/>
      <c r="GKF824" s="257"/>
      <c r="GKG824" s="257"/>
      <c r="GKH824" s="257"/>
      <c r="GKI824" s="257"/>
      <c r="GKJ824" s="257"/>
      <c r="GKK824" s="257"/>
      <c r="GKL824" s="257"/>
      <c r="GKM824" s="257"/>
      <c r="GKN824" s="257"/>
      <c r="GKO824" s="257"/>
      <c r="GKP824" s="257"/>
      <c r="GKQ824" s="257"/>
      <c r="GKR824" s="257"/>
      <c r="GKS824" s="257"/>
      <c r="GKT824" s="257"/>
      <c r="GKU824" s="257"/>
      <c r="GKV824" s="257"/>
      <c r="GKW824" s="257"/>
      <c r="GKX824" s="257"/>
      <c r="GKY824" s="257"/>
      <c r="GKZ824" s="257"/>
      <c r="GLA824" s="257"/>
      <c r="GLB824" s="257"/>
      <c r="GLC824" s="257"/>
      <c r="GLD824" s="257"/>
      <c r="GLE824" s="257"/>
      <c r="GLF824" s="257"/>
      <c r="GLG824" s="257"/>
      <c r="GLH824" s="257"/>
      <c r="GLI824" s="257"/>
      <c r="GLJ824" s="257"/>
      <c r="GLK824" s="257"/>
      <c r="GLL824" s="257"/>
      <c r="GLM824" s="257"/>
      <c r="GLN824" s="257"/>
      <c r="GLO824" s="257"/>
      <c r="GLP824" s="257"/>
      <c r="GLQ824" s="257"/>
      <c r="GLR824" s="257"/>
      <c r="GLS824" s="257"/>
      <c r="GLT824" s="257"/>
      <c r="GLU824" s="257"/>
      <c r="GLV824" s="257"/>
      <c r="GLW824" s="257"/>
      <c r="GLX824" s="257"/>
      <c r="GLY824" s="257"/>
      <c r="GLZ824" s="257"/>
      <c r="GMA824" s="257"/>
      <c r="GMB824" s="257"/>
      <c r="GMC824" s="257"/>
      <c r="GMD824" s="257"/>
      <c r="GME824" s="257"/>
      <c r="GMF824" s="257"/>
      <c r="GMG824" s="257"/>
      <c r="GMH824" s="257"/>
      <c r="GMI824" s="257"/>
      <c r="GMJ824" s="257"/>
      <c r="GMK824" s="257"/>
      <c r="GML824" s="257"/>
      <c r="GMM824" s="257"/>
      <c r="GMN824" s="257"/>
      <c r="GMO824" s="257"/>
      <c r="GMP824" s="257"/>
      <c r="GMQ824" s="257"/>
      <c r="GMR824" s="257"/>
      <c r="GMS824" s="257"/>
      <c r="GMT824" s="257"/>
      <c r="GMU824" s="257"/>
      <c r="GMV824" s="257"/>
      <c r="GMW824" s="257"/>
      <c r="GMX824" s="257"/>
      <c r="GMY824" s="257"/>
      <c r="GMZ824" s="257"/>
      <c r="GNA824" s="257"/>
      <c r="GNB824" s="257"/>
      <c r="GNC824" s="257"/>
      <c r="GND824" s="257"/>
      <c r="GNE824" s="257"/>
      <c r="GNF824" s="257"/>
      <c r="GNG824" s="257"/>
      <c r="GNH824" s="257"/>
      <c r="GNI824" s="257"/>
      <c r="GNJ824" s="257"/>
      <c r="GNK824" s="257"/>
      <c r="GNL824" s="257"/>
      <c r="GNM824" s="257"/>
      <c r="GNN824" s="257"/>
      <c r="GNO824" s="257"/>
      <c r="GNP824" s="257"/>
      <c r="GNQ824" s="257"/>
      <c r="GNR824" s="257"/>
      <c r="GNS824" s="257"/>
      <c r="GNT824" s="257"/>
      <c r="GNU824" s="257"/>
      <c r="GNV824" s="257"/>
      <c r="GNW824" s="257"/>
      <c r="GNX824" s="257"/>
      <c r="GNY824" s="257"/>
      <c r="GNZ824" s="257"/>
      <c r="GOA824" s="257"/>
      <c r="GOB824" s="257"/>
      <c r="GOC824" s="257"/>
      <c r="GOD824" s="257"/>
      <c r="GOE824" s="257"/>
      <c r="GOF824" s="257"/>
      <c r="GOG824" s="257"/>
      <c r="GOH824" s="257"/>
      <c r="GOI824" s="257"/>
      <c r="GOJ824" s="257"/>
      <c r="GOK824" s="257"/>
      <c r="GOL824" s="257"/>
      <c r="GOM824" s="257"/>
      <c r="GON824" s="257"/>
      <c r="GOO824" s="257"/>
      <c r="GOP824" s="257"/>
      <c r="GOQ824" s="257"/>
      <c r="GOR824" s="257"/>
      <c r="GOS824" s="257"/>
      <c r="GOT824" s="257"/>
      <c r="GOU824" s="257"/>
      <c r="GOV824" s="257"/>
      <c r="GOW824" s="257"/>
      <c r="GOX824" s="257"/>
      <c r="GOY824" s="257"/>
      <c r="GOZ824" s="257"/>
      <c r="GPA824" s="257"/>
      <c r="GPB824" s="257"/>
      <c r="GPC824" s="257"/>
      <c r="GPD824" s="257"/>
      <c r="GPE824" s="257"/>
      <c r="GPF824" s="257"/>
      <c r="GPG824" s="257"/>
      <c r="GPH824" s="257"/>
      <c r="GPI824" s="257"/>
      <c r="GPJ824" s="257"/>
      <c r="GPK824" s="257"/>
      <c r="GPL824" s="257"/>
      <c r="GPM824" s="257"/>
      <c r="GPN824" s="257"/>
      <c r="GPO824" s="257"/>
      <c r="GPP824" s="257"/>
      <c r="GPQ824" s="257"/>
      <c r="GPR824" s="257"/>
      <c r="GPS824" s="257"/>
      <c r="GPT824" s="257"/>
      <c r="GPU824" s="257"/>
      <c r="GPV824" s="257"/>
      <c r="GPW824" s="257"/>
      <c r="GPX824" s="257"/>
      <c r="GPY824" s="257"/>
      <c r="GPZ824" s="257"/>
      <c r="GQA824" s="257"/>
      <c r="GQB824" s="257"/>
      <c r="GQC824" s="257"/>
      <c r="GQD824" s="257"/>
      <c r="GQE824" s="257"/>
      <c r="GQF824" s="257"/>
      <c r="GQG824" s="257"/>
      <c r="GQH824" s="257"/>
      <c r="GQI824" s="257"/>
      <c r="GQJ824" s="257"/>
      <c r="GQK824" s="257"/>
      <c r="GQL824" s="257"/>
      <c r="GQM824" s="257"/>
      <c r="GQN824" s="257"/>
      <c r="GQO824" s="257"/>
      <c r="GQP824" s="257"/>
      <c r="GQQ824" s="257"/>
      <c r="GQR824" s="257"/>
      <c r="GQS824" s="257"/>
      <c r="GQT824" s="257"/>
      <c r="GQU824" s="257"/>
      <c r="GQV824" s="257"/>
      <c r="GQW824" s="257"/>
      <c r="GQX824" s="257"/>
      <c r="GQY824" s="257"/>
      <c r="GQZ824" s="257"/>
      <c r="GRA824" s="257"/>
      <c r="GRB824" s="257"/>
      <c r="GRC824" s="257"/>
      <c r="GRD824" s="257"/>
      <c r="GRE824" s="257"/>
      <c r="GRF824" s="257"/>
      <c r="GRG824" s="257"/>
      <c r="GRH824" s="257"/>
      <c r="GRI824" s="257"/>
      <c r="GRJ824" s="257"/>
      <c r="GRK824" s="257"/>
      <c r="GRL824" s="257"/>
      <c r="GRM824" s="257"/>
      <c r="GRN824" s="257"/>
      <c r="GRO824" s="257"/>
      <c r="GRP824" s="257"/>
      <c r="GRQ824" s="257"/>
      <c r="GRR824" s="257"/>
      <c r="GRS824" s="257"/>
      <c r="GRT824" s="257"/>
      <c r="GRU824" s="257"/>
      <c r="GRV824" s="257"/>
      <c r="GRW824" s="257"/>
      <c r="GRX824" s="257"/>
      <c r="GRY824" s="257"/>
      <c r="GRZ824" s="257"/>
      <c r="GSA824" s="257"/>
      <c r="GSB824" s="257"/>
      <c r="GSC824" s="257"/>
      <c r="GSD824" s="257"/>
      <c r="GSE824" s="257"/>
      <c r="GSF824" s="257"/>
      <c r="GSG824" s="257"/>
      <c r="GSH824" s="257"/>
      <c r="GSI824" s="257"/>
      <c r="GSJ824" s="257"/>
      <c r="GSK824" s="257"/>
      <c r="GSL824" s="257"/>
      <c r="GSM824" s="257"/>
      <c r="GSN824" s="257"/>
      <c r="GSO824" s="257"/>
      <c r="GSP824" s="257"/>
      <c r="GSQ824" s="257"/>
      <c r="GSR824" s="257"/>
      <c r="GSS824" s="257"/>
      <c r="GST824" s="257"/>
      <c r="GSU824" s="257"/>
      <c r="GSV824" s="257"/>
      <c r="GSW824" s="257"/>
      <c r="GSX824" s="257"/>
      <c r="GSY824" s="257"/>
      <c r="GSZ824" s="257"/>
      <c r="GTA824" s="257"/>
      <c r="GTB824" s="257"/>
      <c r="GTC824" s="257"/>
      <c r="GTD824" s="257"/>
      <c r="GTE824" s="257"/>
      <c r="GTF824" s="257"/>
      <c r="GTG824" s="257"/>
      <c r="GTH824" s="257"/>
      <c r="GTI824" s="257"/>
      <c r="GTJ824" s="257"/>
      <c r="GTK824" s="257"/>
      <c r="GTL824" s="257"/>
      <c r="GTM824" s="257"/>
      <c r="GTN824" s="257"/>
      <c r="GTO824" s="257"/>
      <c r="GTP824" s="257"/>
      <c r="GTQ824" s="257"/>
      <c r="GTR824" s="257"/>
      <c r="GTS824" s="257"/>
      <c r="GTT824" s="257"/>
      <c r="GTU824" s="257"/>
      <c r="GTV824" s="257"/>
      <c r="GTW824" s="257"/>
      <c r="GTX824" s="257"/>
      <c r="GTY824" s="257"/>
      <c r="GTZ824" s="257"/>
      <c r="GUA824" s="257"/>
      <c r="GUB824" s="257"/>
      <c r="GUC824" s="257"/>
      <c r="GUD824" s="257"/>
      <c r="GUE824" s="257"/>
      <c r="GUF824" s="257"/>
      <c r="GUG824" s="257"/>
      <c r="GUH824" s="257"/>
      <c r="GUI824" s="257"/>
      <c r="GUJ824" s="257"/>
      <c r="GUK824" s="257"/>
      <c r="GUL824" s="257"/>
      <c r="GUM824" s="257"/>
      <c r="GUN824" s="257"/>
      <c r="GUO824" s="257"/>
      <c r="GUP824" s="257"/>
      <c r="GUQ824" s="257"/>
      <c r="GUR824" s="257"/>
      <c r="GUS824" s="257"/>
      <c r="GUT824" s="257"/>
      <c r="GUU824" s="257"/>
      <c r="GUV824" s="257"/>
      <c r="GUW824" s="257"/>
      <c r="GUX824" s="257"/>
      <c r="GUY824" s="257"/>
      <c r="GUZ824" s="257"/>
      <c r="GVA824" s="257"/>
      <c r="GVB824" s="257"/>
      <c r="GVC824" s="257"/>
      <c r="GVD824" s="257"/>
      <c r="GVE824" s="257"/>
      <c r="GVF824" s="257"/>
      <c r="GVG824" s="257"/>
      <c r="GVH824" s="257"/>
      <c r="GVI824" s="257"/>
      <c r="GVJ824" s="257"/>
      <c r="GVK824" s="257"/>
      <c r="GVL824" s="257"/>
      <c r="GVM824" s="257"/>
      <c r="GVN824" s="257"/>
      <c r="GVO824" s="257"/>
      <c r="GVP824" s="257"/>
      <c r="GVQ824" s="257"/>
      <c r="GVR824" s="257"/>
      <c r="GVS824" s="257"/>
      <c r="GVT824" s="257"/>
      <c r="GVU824" s="257"/>
      <c r="GVV824" s="257"/>
      <c r="GVW824" s="257"/>
      <c r="GVX824" s="257"/>
      <c r="GVY824" s="257"/>
      <c r="GVZ824" s="257"/>
      <c r="GWA824" s="257"/>
      <c r="GWB824" s="257"/>
      <c r="GWC824" s="257"/>
      <c r="GWD824" s="257"/>
      <c r="GWE824" s="257"/>
      <c r="GWF824" s="257"/>
      <c r="GWG824" s="257"/>
      <c r="GWH824" s="257"/>
      <c r="GWI824" s="257"/>
      <c r="GWJ824" s="257"/>
      <c r="GWK824" s="257"/>
      <c r="GWL824" s="257"/>
      <c r="GWM824" s="257"/>
      <c r="GWN824" s="257"/>
      <c r="GWO824" s="257"/>
      <c r="GWP824" s="257"/>
      <c r="GWQ824" s="257"/>
      <c r="GWR824" s="257"/>
      <c r="GWS824" s="257"/>
      <c r="GWT824" s="257"/>
      <c r="GWU824" s="257"/>
      <c r="GWV824" s="257"/>
      <c r="GWW824" s="257"/>
      <c r="GWX824" s="257"/>
      <c r="GWY824" s="257"/>
      <c r="GWZ824" s="257"/>
      <c r="GXA824" s="257"/>
      <c r="GXB824" s="257"/>
      <c r="GXC824" s="257"/>
      <c r="GXD824" s="257"/>
      <c r="GXE824" s="257"/>
      <c r="GXF824" s="257"/>
      <c r="GXG824" s="257"/>
      <c r="GXH824" s="257"/>
      <c r="GXI824" s="257"/>
      <c r="GXJ824" s="257"/>
      <c r="GXK824" s="257"/>
      <c r="GXL824" s="257"/>
      <c r="GXM824" s="257"/>
      <c r="GXN824" s="257"/>
      <c r="GXO824" s="257"/>
      <c r="GXP824" s="257"/>
      <c r="GXQ824" s="257"/>
      <c r="GXR824" s="257"/>
      <c r="GXS824" s="257"/>
      <c r="GXT824" s="257"/>
      <c r="GXU824" s="257"/>
      <c r="GXV824" s="257"/>
      <c r="GXW824" s="257"/>
      <c r="GXX824" s="257"/>
      <c r="GXY824" s="257"/>
      <c r="GXZ824" s="257"/>
      <c r="GYA824" s="257"/>
      <c r="GYB824" s="257"/>
      <c r="GYC824" s="257"/>
      <c r="GYD824" s="257"/>
      <c r="GYE824" s="257"/>
      <c r="GYF824" s="257"/>
      <c r="GYG824" s="257"/>
      <c r="GYH824" s="257"/>
      <c r="GYI824" s="257"/>
      <c r="GYJ824" s="257"/>
      <c r="GYK824" s="257"/>
      <c r="GYL824" s="257"/>
      <c r="GYM824" s="257"/>
      <c r="GYN824" s="257"/>
      <c r="GYO824" s="257"/>
      <c r="GYP824" s="257"/>
      <c r="GYQ824" s="257"/>
      <c r="GYR824" s="257"/>
      <c r="GYS824" s="257"/>
      <c r="GYT824" s="257"/>
      <c r="GYU824" s="257"/>
      <c r="GYV824" s="257"/>
      <c r="GYW824" s="257"/>
      <c r="GYX824" s="257"/>
      <c r="GYY824" s="257"/>
      <c r="GYZ824" s="257"/>
      <c r="GZA824" s="257"/>
      <c r="GZB824" s="257"/>
      <c r="GZC824" s="257"/>
      <c r="GZD824" s="257"/>
      <c r="GZE824" s="257"/>
      <c r="GZF824" s="257"/>
      <c r="GZG824" s="257"/>
      <c r="GZH824" s="257"/>
      <c r="GZI824" s="257"/>
      <c r="GZJ824" s="257"/>
      <c r="GZK824" s="257"/>
      <c r="GZL824" s="257"/>
      <c r="GZM824" s="257"/>
      <c r="GZN824" s="257"/>
      <c r="GZO824" s="257"/>
      <c r="GZP824" s="257"/>
      <c r="GZQ824" s="257"/>
      <c r="GZR824" s="257"/>
      <c r="GZS824" s="257"/>
      <c r="GZT824" s="257"/>
      <c r="GZU824" s="257"/>
      <c r="GZV824" s="257"/>
      <c r="GZW824" s="257"/>
      <c r="GZX824" s="257"/>
      <c r="GZY824" s="257"/>
      <c r="GZZ824" s="257"/>
      <c r="HAA824" s="257"/>
      <c r="HAB824" s="257"/>
      <c r="HAC824" s="257"/>
      <c r="HAD824" s="257"/>
      <c r="HAE824" s="257"/>
      <c r="HAF824" s="257"/>
      <c r="HAG824" s="257"/>
      <c r="HAH824" s="257"/>
      <c r="HAI824" s="257"/>
      <c r="HAJ824" s="257"/>
      <c r="HAK824" s="257"/>
      <c r="HAL824" s="257"/>
      <c r="HAM824" s="257"/>
      <c r="HAN824" s="257"/>
      <c r="HAO824" s="257"/>
      <c r="HAP824" s="257"/>
      <c r="HAQ824" s="257"/>
      <c r="HAR824" s="257"/>
      <c r="HAS824" s="257"/>
      <c r="HAT824" s="257"/>
      <c r="HAU824" s="257"/>
      <c r="HAV824" s="257"/>
      <c r="HAW824" s="257"/>
      <c r="HAX824" s="257"/>
      <c r="HAY824" s="257"/>
      <c r="HAZ824" s="257"/>
      <c r="HBA824" s="257"/>
      <c r="HBB824" s="257"/>
      <c r="HBC824" s="257"/>
      <c r="HBD824" s="257"/>
      <c r="HBE824" s="257"/>
      <c r="HBF824" s="257"/>
      <c r="HBG824" s="257"/>
      <c r="HBH824" s="257"/>
      <c r="HBI824" s="257"/>
      <c r="HBJ824" s="257"/>
      <c r="HBK824" s="257"/>
      <c r="HBL824" s="257"/>
      <c r="HBM824" s="257"/>
      <c r="HBN824" s="257"/>
      <c r="HBO824" s="257"/>
      <c r="HBP824" s="257"/>
      <c r="HBQ824" s="257"/>
      <c r="HBR824" s="257"/>
      <c r="HBS824" s="257"/>
      <c r="HBT824" s="257"/>
      <c r="HBU824" s="257"/>
      <c r="HBV824" s="257"/>
      <c r="HBW824" s="257"/>
      <c r="HBX824" s="257"/>
      <c r="HBY824" s="257"/>
      <c r="HBZ824" s="257"/>
      <c r="HCA824" s="257"/>
      <c r="HCB824" s="257"/>
      <c r="HCC824" s="257"/>
      <c r="HCD824" s="257"/>
      <c r="HCE824" s="257"/>
      <c r="HCF824" s="257"/>
      <c r="HCG824" s="257"/>
      <c r="HCH824" s="257"/>
      <c r="HCI824" s="257"/>
      <c r="HCJ824" s="257"/>
      <c r="HCK824" s="257"/>
      <c r="HCL824" s="257"/>
      <c r="HCM824" s="257"/>
      <c r="HCN824" s="257"/>
      <c r="HCO824" s="257"/>
      <c r="HCP824" s="257"/>
      <c r="HCQ824" s="257"/>
      <c r="HCR824" s="257"/>
      <c r="HCS824" s="257"/>
      <c r="HCT824" s="257"/>
      <c r="HCU824" s="257"/>
      <c r="HCV824" s="257"/>
      <c r="HCW824" s="257"/>
      <c r="HCX824" s="257"/>
      <c r="HCY824" s="257"/>
      <c r="HCZ824" s="257"/>
      <c r="HDA824" s="257"/>
      <c r="HDB824" s="257"/>
      <c r="HDC824" s="257"/>
      <c r="HDD824" s="257"/>
      <c r="HDE824" s="257"/>
      <c r="HDF824" s="257"/>
      <c r="HDG824" s="257"/>
      <c r="HDH824" s="257"/>
      <c r="HDI824" s="257"/>
      <c r="HDJ824" s="257"/>
      <c r="HDK824" s="257"/>
      <c r="HDL824" s="257"/>
      <c r="HDM824" s="257"/>
      <c r="HDN824" s="257"/>
      <c r="HDO824" s="257"/>
      <c r="HDP824" s="257"/>
      <c r="HDQ824" s="257"/>
      <c r="HDR824" s="257"/>
      <c r="HDS824" s="257"/>
      <c r="HDT824" s="257"/>
      <c r="HDU824" s="257"/>
      <c r="HDV824" s="257"/>
      <c r="HDW824" s="257"/>
      <c r="HDX824" s="257"/>
      <c r="HDY824" s="257"/>
      <c r="HDZ824" s="257"/>
      <c r="HEA824" s="257"/>
      <c r="HEB824" s="257"/>
      <c r="HEC824" s="257"/>
      <c r="HED824" s="257"/>
      <c r="HEE824" s="257"/>
      <c r="HEF824" s="257"/>
      <c r="HEG824" s="257"/>
      <c r="HEH824" s="257"/>
      <c r="HEI824" s="257"/>
      <c r="HEJ824" s="257"/>
      <c r="HEK824" s="257"/>
      <c r="HEL824" s="257"/>
      <c r="HEM824" s="257"/>
      <c r="HEN824" s="257"/>
      <c r="HEO824" s="257"/>
      <c r="HEP824" s="257"/>
      <c r="HEQ824" s="257"/>
      <c r="HER824" s="257"/>
      <c r="HES824" s="257"/>
      <c r="HET824" s="257"/>
      <c r="HEU824" s="257"/>
      <c r="HEV824" s="257"/>
      <c r="HEW824" s="257"/>
      <c r="HEX824" s="257"/>
      <c r="HEY824" s="257"/>
      <c r="HEZ824" s="257"/>
      <c r="HFA824" s="257"/>
      <c r="HFB824" s="257"/>
      <c r="HFC824" s="257"/>
      <c r="HFD824" s="257"/>
      <c r="HFE824" s="257"/>
      <c r="HFF824" s="257"/>
      <c r="HFG824" s="257"/>
      <c r="HFH824" s="257"/>
      <c r="HFI824" s="257"/>
      <c r="HFJ824" s="257"/>
      <c r="HFK824" s="257"/>
      <c r="HFL824" s="257"/>
      <c r="HFM824" s="257"/>
      <c r="HFN824" s="257"/>
      <c r="HFO824" s="257"/>
      <c r="HFP824" s="257"/>
      <c r="HFQ824" s="257"/>
      <c r="HFR824" s="257"/>
      <c r="HFS824" s="257"/>
      <c r="HFT824" s="257"/>
      <c r="HFU824" s="257"/>
      <c r="HFV824" s="257"/>
      <c r="HFW824" s="257"/>
      <c r="HFX824" s="257"/>
      <c r="HFY824" s="257"/>
      <c r="HFZ824" s="257"/>
      <c r="HGA824" s="257"/>
      <c r="HGB824" s="257"/>
      <c r="HGC824" s="257"/>
      <c r="HGD824" s="257"/>
      <c r="HGE824" s="257"/>
      <c r="HGF824" s="257"/>
      <c r="HGG824" s="257"/>
      <c r="HGH824" s="257"/>
      <c r="HGI824" s="257"/>
      <c r="HGJ824" s="257"/>
      <c r="HGK824" s="257"/>
      <c r="HGL824" s="257"/>
      <c r="HGM824" s="257"/>
      <c r="HGN824" s="257"/>
      <c r="HGO824" s="257"/>
      <c r="HGP824" s="257"/>
      <c r="HGQ824" s="257"/>
      <c r="HGR824" s="257"/>
      <c r="HGS824" s="257"/>
      <c r="HGT824" s="257"/>
      <c r="HGU824" s="257"/>
      <c r="HGV824" s="257"/>
      <c r="HGW824" s="257"/>
      <c r="HGX824" s="257"/>
      <c r="HGY824" s="257"/>
      <c r="HGZ824" s="257"/>
      <c r="HHA824" s="257"/>
      <c r="HHB824" s="257"/>
      <c r="HHC824" s="257"/>
      <c r="HHD824" s="257"/>
      <c r="HHE824" s="257"/>
      <c r="HHF824" s="257"/>
      <c r="HHG824" s="257"/>
      <c r="HHH824" s="257"/>
      <c r="HHI824" s="257"/>
      <c r="HHJ824" s="257"/>
      <c r="HHK824" s="257"/>
      <c r="HHL824" s="257"/>
      <c r="HHM824" s="257"/>
      <c r="HHN824" s="257"/>
      <c r="HHO824" s="257"/>
      <c r="HHP824" s="257"/>
      <c r="HHQ824" s="257"/>
      <c r="HHR824" s="257"/>
      <c r="HHS824" s="257"/>
      <c r="HHT824" s="257"/>
      <c r="HHU824" s="257"/>
      <c r="HHV824" s="257"/>
      <c r="HHW824" s="257"/>
      <c r="HHX824" s="257"/>
      <c r="HHY824" s="257"/>
      <c r="HHZ824" s="257"/>
      <c r="HIA824" s="257"/>
      <c r="HIB824" s="257"/>
      <c r="HIC824" s="257"/>
      <c r="HID824" s="257"/>
      <c r="HIE824" s="257"/>
      <c r="HIF824" s="257"/>
      <c r="HIG824" s="257"/>
      <c r="HIH824" s="257"/>
      <c r="HII824" s="257"/>
      <c r="HIJ824" s="257"/>
      <c r="HIK824" s="257"/>
      <c r="HIL824" s="257"/>
      <c r="HIM824" s="257"/>
      <c r="HIN824" s="257"/>
      <c r="HIO824" s="257"/>
      <c r="HIP824" s="257"/>
      <c r="HIQ824" s="257"/>
      <c r="HIR824" s="257"/>
      <c r="HIS824" s="257"/>
      <c r="HIT824" s="257"/>
      <c r="HIU824" s="257"/>
      <c r="HIV824" s="257"/>
      <c r="HIW824" s="257"/>
      <c r="HIX824" s="257"/>
      <c r="HIY824" s="257"/>
      <c r="HIZ824" s="257"/>
      <c r="HJA824" s="257"/>
      <c r="HJB824" s="257"/>
      <c r="HJC824" s="257"/>
      <c r="HJD824" s="257"/>
      <c r="HJE824" s="257"/>
      <c r="HJF824" s="257"/>
      <c r="HJG824" s="257"/>
      <c r="HJH824" s="257"/>
      <c r="HJI824" s="257"/>
      <c r="HJJ824" s="257"/>
      <c r="HJK824" s="257"/>
      <c r="HJL824" s="257"/>
      <c r="HJM824" s="257"/>
      <c r="HJN824" s="257"/>
      <c r="HJO824" s="257"/>
      <c r="HJP824" s="257"/>
      <c r="HJQ824" s="257"/>
      <c r="HJR824" s="257"/>
      <c r="HJS824" s="257"/>
      <c r="HJT824" s="257"/>
      <c r="HJU824" s="257"/>
      <c r="HJV824" s="257"/>
      <c r="HJW824" s="257"/>
      <c r="HJX824" s="257"/>
      <c r="HJY824" s="257"/>
      <c r="HJZ824" s="257"/>
      <c r="HKA824" s="257"/>
      <c r="HKB824" s="257"/>
      <c r="HKC824" s="257"/>
      <c r="HKD824" s="257"/>
      <c r="HKE824" s="257"/>
      <c r="HKF824" s="257"/>
      <c r="HKG824" s="257"/>
      <c r="HKH824" s="257"/>
      <c r="HKI824" s="257"/>
      <c r="HKJ824" s="257"/>
      <c r="HKK824" s="257"/>
      <c r="HKL824" s="257"/>
      <c r="HKM824" s="257"/>
      <c r="HKN824" s="257"/>
      <c r="HKO824" s="257"/>
      <c r="HKP824" s="257"/>
      <c r="HKQ824" s="257"/>
      <c r="HKR824" s="257"/>
      <c r="HKS824" s="257"/>
      <c r="HKT824" s="257"/>
      <c r="HKU824" s="257"/>
      <c r="HKV824" s="257"/>
      <c r="HKW824" s="257"/>
      <c r="HKX824" s="257"/>
      <c r="HKY824" s="257"/>
      <c r="HKZ824" s="257"/>
      <c r="HLA824" s="257"/>
      <c r="HLB824" s="257"/>
      <c r="HLC824" s="257"/>
      <c r="HLD824" s="257"/>
      <c r="HLE824" s="257"/>
      <c r="HLF824" s="257"/>
      <c r="HLG824" s="257"/>
      <c r="HLH824" s="257"/>
      <c r="HLI824" s="257"/>
      <c r="HLJ824" s="257"/>
      <c r="HLK824" s="257"/>
      <c r="HLL824" s="257"/>
      <c r="HLM824" s="257"/>
      <c r="HLN824" s="257"/>
      <c r="HLO824" s="257"/>
      <c r="HLP824" s="257"/>
      <c r="HLQ824" s="257"/>
      <c r="HLR824" s="257"/>
      <c r="HLS824" s="257"/>
      <c r="HLT824" s="257"/>
      <c r="HLU824" s="257"/>
      <c r="HLV824" s="257"/>
      <c r="HLW824" s="257"/>
      <c r="HLX824" s="257"/>
      <c r="HLY824" s="257"/>
      <c r="HLZ824" s="257"/>
      <c r="HMA824" s="257"/>
      <c r="HMB824" s="257"/>
      <c r="HMC824" s="257"/>
      <c r="HMD824" s="257"/>
      <c r="HME824" s="257"/>
      <c r="HMF824" s="257"/>
      <c r="HMG824" s="257"/>
      <c r="HMH824" s="257"/>
      <c r="HMI824" s="257"/>
      <c r="HMJ824" s="257"/>
      <c r="HMK824" s="257"/>
      <c r="HML824" s="257"/>
      <c r="HMM824" s="257"/>
      <c r="HMN824" s="257"/>
      <c r="HMO824" s="257"/>
      <c r="HMP824" s="257"/>
      <c r="HMQ824" s="257"/>
      <c r="HMR824" s="257"/>
      <c r="HMS824" s="257"/>
      <c r="HMT824" s="257"/>
      <c r="HMU824" s="257"/>
      <c r="HMV824" s="257"/>
      <c r="HMW824" s="257"/>
      <c r="HMX824" s="257"/>
      <c r="HMY824" s="257"/>
      <c r="HMZ824" s="257"/>
      <c r="HNA824" s="257"/>
      <c r="HNB824" s="257"/>
      <c r="HNC824" s="257"/>
      <c r="HND824" s="257"/>
      <c r="HNE824" s="257"/>
      <c r="HNF824" s="257"/>
      <c r="HNG824" s="257"/>
      <c r="HNH824" s="257"/>
      <c r="HNI824" s="257"/>
      <c r="HNJ824" s="257"/>
      <c r="HNK824" s="257"/>
      <c r="HNL824" s="257"/>
      <c r="HNM824" s="257"/>
      <c r="HNN824" s="257"/>
      <c r="HNO824" s="257"/>
      <c r="HNP824" s="257"/>
      <c r="HNQ824" s="257"/>
      <c r="HNR824" s="257"/>
      <c r="HNS824" s="257"/>
      <c r="HNT824" s="257"/>
      <c r="HNU824" s="257"/>
      <c r="HNV824" s="257"/>
      <c r="HNW824" s="257"/>
      <c r="HNX824" s="257"/>
      <c r="HNY824" s="257"/>
      <c r="HNZ824" s="257"/>
      <c r="HOA824" s="257"/>
      <c r="HOB824" s="257"/>
      <c r="HOC824" s="257"/>
      <c r="HOD824" s="257"/>
      <c r="HOE824" s="257"/>
      <c r="HOF824" s="257"/>
      <c r="HOG824" s="257"/>
      <c r="HOH824" s="257"/>
      <c r="HOI824" s="257"/>
      <c r="HOJ824" s="257"/>
      <c r="HOK824" s="257"/>
      <c r="HOL824" s="257"/>
      <c r="HOM824" s="257"/>
      <c r="HON824" s="257"/>
      <c r="HOO824" s="257"/>
      <c r="HOP824" s="257"/>
      <c r="HOQ824" s="257"/>
      <c r="HOR824" s="257"/>
      <c r="HOS824" s="257"/>
      <c r="HOT824" s="257"/>
      <c r="HOU824" s="257"/>
      <c r="HOV824" s="257"/>
      <c r="HOW824" s="257"/>
      <c r="HOX824" s="257"/>
      <c r="HOY824" s="257"/>
      <c r="HOZ824" s="257"/>
      <c r="HPA824" s="257"/>
      <c r="HPB824" s="257"/>
      <c r="HPC824" s="257"/>
      <c r="HPD824" s="257"/>
      <c r="HPE824" s="257"/>
      <c r="HPF824" s="257"/>
      <c r="HPG824" s="257"/>
      <c r="HPH824" s="257"/>
      <c r="HPI824" s="257"/>
      <c r="HPJ824" s="257"/>
      <c r="HPK824" s="257"/>
      <c r="HPL824" s="257"/>
      <c r="HPM824" s="257"/>
      <c r="HPN824" s="257"/>
      <c r="HPO824" s="257"/>
      <c r="HPP824" s="257"/>
      <c r="HPQ824" s="257"/>
      <c r="HPR824" s="257"/>
      <c r="HPS824" s="257"/>
      <c r="HPT824" s="257"/>
      <c r="HPU824" s="257"/>
      <c r="HPV824" s="257"/>
      <c r="HPW824" s="257"/>
      <c r="HPX824" s="257"/>
      <c r="HPY824" s="257"/>
      <c r="HPZ824" s="257"/>
      <c r="HQA824" s="257"/>
      <c r="HQB824" s="257"/>
      <c r="HQC824" s="257"/>
      <c r="HQD824" s="257"/>
      <c r="HQE824" s="257"/>
      <c r="HQF824" s="257"/>
      <c r="HQG824" s="257"/>
      <c r="HQH824" s="257"/>
      <c r="HQI824" s="257"/>
      <c r="HQJ824" s="257"/>
      <c r="HQK824" s="257"/>
      <c r="HQL824" s="257"/>
      <c r="HQM824" s="257"/>
      <c r="HQN824" s="257"/>
      <c r="HQO824" s="257"/>
      <c r="HQP824" s="257"/>
      <c r="HQQ824" s="257"/>
      <c r="HQR824" s="257"/>
      <c r="HQS824" s="257"/>
      <c r="HQT824" s="257"/>
      <c r="HQU824" s="257"/>
      <c r="HQV824" s="257"/>
      <c r="HQW824" s="257"/>
      <c r="HQX824" s="257"/>
      <c r="HQY824" s="257"/>
      <c r="HQZ824" s="257"/>
      <c r="HRA824" s="257"/>
      <c r="HRB824" s="257"/>
      <c r="HRC824" s="257"/>
      <c r="HRD824" s="257"/>
      <c r="HRE824" s="257"/>
      <c r="HRF824" s="257"/>
      <c r="HRG824" s="257"/>
      <c r="HRH824" s="257"/>
      <c r="HRI824" s="257"/>
      <c r="HRJ824" s="257"/>
      <c r="HRK824" s="257"/>
      <c r="HRL824" s="257"/>
      <c r="HRM824" s="257"/>
      <c r="HRN824" s="257"/>
      <c r="HRO824" s="257"/>
      <c r="HRP824" s="257"/>
      <c r="HRQ824" s="257"/>
      <c r="HRR824" s="257"/>
      <c r="HRS824" s="257"/>
      <c r="HRT824" s="257"/>
      <c r="HRU824" s="257"/>
      <c r="HRV824" s="257"/>
      <c r="HRW824" s="257"/>
      <c r="HRX824" s="257"/>
      <c r="HRY824" s="257"/>
      <c r="HRZ824" s="257"/>
      <c r="HSA824" s="257"/>
      <c r="HSB824" s="257"/>
      <c r="HSC824" s="257"/>
      <c r="HSD824" s="257"/>
      <c r="HSE824" s="257"/>
      <c r="HSF824" s="257"/>
      <c r="HSG824" s="257"/>
      <c r="HSH824" s="257"/>
      <c r="HSI824" s="257"/>
      <c r="HSJ824" s="257"/>
      <c r="HSK824" s="257"/>
      <c r="HSL824" s="257"/>
      <c r="HSM824" s="257"/>
      <c r="HSN824" s="257"/>
      <c r="HSO824" s="257"/>
      <c r="HSP824" s="257"/>
      <c r="HSQ824" s="257"/>
      <c r="HSR824" s="257"/>
      <c r="HSS824" s="257"/>
      <c r="HST824" s="257"/>
      <c r="HSU824" s="257"/>
      <c r="HSV824" s="257"/>
      <c r="HSW824" s="257"/>
      <c r="HSX824" s="257"/>
      <c r="HSY824" s="257"/>
      <c r="HSZ824" s="257"/>
      <c r="HTA824" s="257"/>
      <c r="HTB824" s="257"/>
      <c r="HTC824" s="257"/>
      <c r="HTD824" s="257"/>
      <c r="HTE824" s="257"/>
      <c r="HTF824" s="257"/>
      <c r="HTG824" s="257"/>
      <c r="HTH824" s="257"/>
      <c r="HTI824" s="257"/>
      <c r="HTJ824" s="257"/>
      <c r="HTK824" s="257"/>
      <c r="HTL824" s="257"/>
      <c r="HTM824" s="257"/>
      <c r="HTN824" s="257"/>
      <c r="HTO824" s="257"/>
      <c r="HTP824" s="257"/>
      <c r="HTQ824" s="257"/>
      <c r="HTR824" s="257"/>
      <c r="HTS824" s="257"/>
      <c r="HTT824" s="257"/>
      <c r="HTU824" s="257"/>
      <c r="HTV824" s="257"/>
      <c r="HTW824" s="257"/>
      <c r="HTX824" s="257"/>
      <c r="HTY824" s="257"/>
      <c r="HTZ824" s="257"/>
      <c r="HUA824" s="257"/>
      <c r="HUB824" s="257"/>
      <c r="HUC824" s="257"/>
      <c r="HUD824" s="257"/>
      <c r="HUE824" s="257"/>
      <c r="HUF824" s="257"/>
      <c r="HUG824" s="257"/>
      <c r="HUH824" s="257"/>
      <c r="HUI824" s="257"/>
      <c r="HUJ824" s="257"/>
      <c r="HUK824" s="257"/>
      <c r="HUL824" s="257"/>
      <c r="HUM824" s="257"/>
      <c r="HUN824" s="257"/>
      <c r="HUO824" s="257"/>
      <c r="HUP824" s="257"/>
      <c r="HUQ824" s="257"/>
      <c r="HUR824" s="257"/>
      <c r="HUS824" s="257"/>
      <c r="HUT824" s="257"/>
      <c r="HUU824" s="257"/>
      <c r="HUV824" s="257"/>
      <c r="HUW824" s="257"/>
      <c r="HUX824" s="257"/>
      <c r="HUY824" s="257"/>
      <c r="HUZ824" s="257"/>
      <c r="HVA824" s="257"/>
      <c r="HVB824" s="257"/>
      <c r="HVC824" s="257"/>
      <c r="HVD824" s="257"/>
      <c r="HVE824" s="257"/>
      <c r="HVF824" s="257"/>
      <c r="HVG824" s="257"/>
      <c r="HVH824" s="257"/>
      <c r="HVI824" s="257"/>
      <c r="HVJ824" s="257"/>
      <c r="HVK824" s="257"/>
      <c r="HVL824" s="257"/>
      <c r="HVM824" s="257"/>
      <c r="HVN824" s="257"/>
      <c r="HVO824" s="257"/>
      <c r="HVP824" s="257"/>
      <c r="HVQ824" s="257"/>
      <c r="HVR824" s="257"/>
      <c r="HVS824" s="257"/>
      <c r="HVT824" s="257"/>
      <c r="HVU824" s="257"/>
      <c r="HVV824" s="257"/>
      <c r="HVW824" s="257"/>
      <c r="HVX824" s="257"/>
      <c r="HVY824" s="257"/>
      <c r="HVZ824" s="257"/>
      <c r="HWA824" s="257"/>
      <c r="HWB824" s="257"/>
      <c r="HWC824" s="257"/>
      <c r="HWD824" s="257"/>
      <c r="HWE824" s="257"/>
      <c r="HWF824" s="257"/>
      <c r="HWG824" s="257"/>
      <c r="HWH824" s="257"/>
      <c r="HWI824" s="257"/>
      <c r="HWJ824" s="257"/>
      <c r="HWK824" s="257"/>
      <c r="HWL824" s="257"/>
      <c r="HWM824" s="257"/>
      <c r="HWN824" s="257"/>
      <c r="HWO824" s="257"/>
      <c r="HWP824" s="257"/>
      <c r="HWQ824" s="257"/>
      <c r="HWR824" s="257"/>
      <c r="HWS824" s="257"/>
      <c r="HWT824" s="257"/>
      <c r="HWU824" s="257"/>
      <c r="HWV824" s="257"/>
      <c r="HWW824" s="257"/>
      <c r="HWX824" s="257"/>
      <c r="HWY824" s="257"/>
      <c r="HWZ824" s="257"/>
      <c r="HXA824" s="257"/>
      <c r="HXB824" s="257"/>
      <c r="HXC824" s="257"/>
      <c r="HXD824" s="257"/>
      <c r="HXE824" s="257"/>
      <c r="HXF824" s="257"/>
      <c r="HXG824" s="257"/>
      <c r="HXH824" s="257"/>
      <c r="HXI824" s="257"/>
      <c r="HXJ824" s="257"/>
      <c r="HXK824" s="257"/>
      <c r="HXL824" s="257"/>
      <c r="HXM824" s="257"/>
      <c r="HXN824" s="257"/>
      <c r="HXO824" s="257"/>
      <c r="HXP824" s="257"/>
      <c r="HXQ824" s="257"/>
      <c r="HXR824" s="257"/>
      <c r="HXS824" s="257"/>
      <c r="HXT824" s="257"/>
      <c r="HXU824" s="257"/>
      <c r="HXV824" s="257"/>
      <c r="HXW824" s="257"/>
      <c r="HXX824" s="257"/>
      <c r="HXY824" s="257"/>
      <c r="HXZ824" s="257"/>
      <c r="HYA824" s="257"/>
      <c r="HYB824" s="257"/>
      <c r="HYC824" s="257"/>
      <c r="HYD824" s="257"/>
      <c r="HYE824" s="257"/>
      <c r="HYF824" s="257"/>
      <c r="HYG824" s="257"/>
      <c r="HYH824" s="257"/>
      <c r="HYI824" s="257"/>
      <c r="HYJ824" s="257"/>
      <c r="HYK824" s="257"/>
      <c r="HYL824" s="257"/>
      <c r="HYM824" s="257"/>
      <c r="HYN824" s="257"/>
      <c r="HYO824" s="257"/>
      <c r="HYP824" s="257"/>
      <c r="HYQ824" s="257"/>
      <c r="HYR824" s="257"/>
      <c r="HYS824" s="257"/>
      <c r="HYT824" s="257"/>
      <c r="HYU824" s="257"/>
      <c r="HYV824" s="257"/>
      <c r="HYW824" s="257"/>
      <c r="HYX824" s="257"/>
      <c r="HYY824" s="257"/>
      <c r="HYZ824" s="257"/>
      <c r="HZA824" s="257"/>
      <c r="HZB824" s="257"/>
      <c r="HZC824" s="257"/>
      <c r="HZD824" s="257"/>
      <c r="HZE824" s="257"/>
      <c r="HZF824" s="257"/>
      <c r="HZG824" s="257"/>
      <c r="HZH824" s="257"/>
      <c r="HZI824" s="257"/>
      <c r="HZJ824" s="257"/>
      <c r="HZK824" s="257"/>
      <c r="HZL824" s="257"/>
      <c r="HZM824" s="257"/>
      <c r="HZN824" s="257"/>
      <c r="HZO824" s="257"/>
      <c r="HZP824" s="257"/>
      <c r="HZQ824" s="257"/>
      <c r="HZR824" s="257"/>
      <c r="HZS824" s="257"/>
      <c r="HZT824" s="257"/>
      <c r="HZU824" s="257"/>
      <c r="HZV824" s="257"/>
      <c r="HZW824" s="257"/>
      <c r="HZX824" s="257"/>
      <c r="HZY824" s="257"/>
      <c r="HZZ824" s="257"/>
      <c r="IAA824" s="257"/>
      <c r="IAB824" s="257"/>
      <c r="IAC824" s="257"/>
      <c r="IAD824" s="257"/>
      <c r="IAE824" s="257"/>
      <c r="IAF824" s="257"/>
      <c r="IAG824" s="257"/>
      <c r="IAH824" s="257"/>
      <c r="IAI824" s="257"/>
      <c r="IAJ824" s="257"/>
      <c r="IAK824" s="257"/>
      <c r="IAL824" s="257"/>
      <c r="IAM824" s="257"/>
      <c r="IAN824" s="257"/>
      <c r="IAO824" s="257"/>
      <c r="IAP824" s="257"/>
      <c r="IAQ824" s="257"/>
      <c r="IAR824" s="257"/>
      <c r="IAS824" s="257"/>
      <c r="IAT824" s="257"/>
      <c r="IAU824" s="257"/>
      <c r="IAV824" s="257"/>
      <c r="IAW824" s="257"/>
      <c r="IAX824" s="257"/>
      <c r="IAY824" s="257"/>
      <c r="IAZ824" s="257"/>
      <c r="IBA824" s="257"/>
      <c r="IBB824" s="257"/>
      <c r="IBC824" s="257"/>
      <c r="IBD824" s="257"/>
      <c r="IBE824" s="257"/>
      <c r="IBF824" s="257"/>
      <c r="IBG824" s="257"/>
      <c r="IBH824" s="257"/>
      <c r="IBI824" s="257"/>
      <c r="IBJ824" s="257"/>
      <c r="IBK824" s="257"/>
      <c r="IBL824" s="257"/>
      <c r="IBM824" s="257"/>
      <c r="IBN824" s="257"/>
      <c r="IBO824" s="257"/>
      <c r="IBP824" s="257"/>
      <c r="IBQ824" s="257"/>
      <c r="IBR824" s="257"/>
      <c r="IBS824" s="257"/>
      <c r="IBT824" s="257"/>
      <c r="IBU824" s="257"/>
      <c r="IBV824" s="257"/>
      <c r="IBW824" s="257"/>
      <c r="IBX824" s="257"/>
      <c r="IBY824" s="257"/>
      <c r="IBZ824" s="257"/>
      <c r="ICA824" s="257"/>
      <c r="ICB824" s="257"/>
      <c r="ICC824" s="257"/>
      <c r="ICD824" s="257"/>
      <c r="ICE824" s="257"/>
      <c r="ICF824" s="257"/>
      <c r="ICG824" s="257"/>
      <c r="ICH824" s="257"/>
      <c r="ICI824" s="257"/>
      <c r="ICJ824" s="257"/>
      <c r="ICK824" s="257"/>
      <c r="ICL824" s="257"/>
      <c r="ICM824" s="257"/>
      <c r="ICN824" s="257"/>
      <c r="ICO824" s="257"/>
      <c r="ICP824" s="257"/>
      <c r="ICQ824" s="257"/>
      <c r="ICR824" s="257"/>
      <c r="ICS824" s="257"/>
      <c r="ICT824" s="257"/>
      <c r="ICU824" s="257"/>
      <c r="ICV824" s="257"/>
      <c r="ICW824" s="257"/>
      <c r="ICX824" s="257"/>
      <c r="ICY824" s="257"/>
      <c r="ICZ824" s="257"/>
      <c r="IDA824" s="257"/>
      <c r="IDB824" s="257"/>
      <c r="IDC824" s="257"/>
      <c r="IDD824" s="257"/>
      <c r="IDE824" s="257"/>
      <c r="IDF824" s="257"/>
      <c r="IDG824" s="257"/>
      <c r="IDH824" s="257"/>
      <c r="IDI824" s="257"/>
      <c r="IDJ824" s="257"/>
      <c r="IDK824" s="257"/>
      <c r="IDL824" s="257"/>
      <c r="IDM824" s="257"/>
      <c r="IDN824" s="257"/>
      <c r="IDO824" s="257"/>
      <c r="IDP824" s="257"/>
      <c r="IDQ824" s="257"/>
      <c r="IDR824" s="257"/>
      <c r="IDS824" s="257"/>
      <c r="IDT824" s="257"/>
      <c r="IDU824" s="257"/>
      <c r="IDV824" s="257"/>
      <c r="IDW824" s="257"/>
      <c r="IDX824" s="257"/>
      <c r="IDY824" s="257"/>
      <c r="IDZ824" s="257"/>
      <c r="IEA824" s="257"/>
      <c r="IEB824" s="257"/>
      <c r="IEC824" s="257"/>
      <c r="IED824" s="257"/>
      <c r="IEE824" s="257"/>
      <c r="IEF824" s="257"/>
      <c r="IEG824" s="257"/>
      <c r="IEH824" s="257"/>
      <c r="IEI824" s="257"/>
      <c r="IEJ824" s="257"/>
      <c r="IEK824" s="257"/>
      <c r="IEL824" s="257"/>
      <c r="IEM824" s="257"/>
      <c r="IEN824" s="257"/>
      <c r="IEO824" s="257"/>
      <c r="IEP824" s="257"/>
      <c r="IEQ824" s="257"/>
      <c r="IER824" s="257"/>
      <c r="IES824" s="257"/>
      <c r="IET824" s="257"/>
      <c r="IEU824" s="257"/>
      <c r="IEV824" s="257"/>
      <c r="IEW824" s="257"/>
      <c r="IEX824" s="257"/>
      <c r="IEY824" s="257"/>
      <c r="IEZ824" s="257"/>
      <c r="IFA824" s="257"/>
      <c r="IFB824" s="257"/>
      <c r="IFC824" s="257"/>
      <c r="IFD824" s="257"/>
      <c r="IFE824" s="257"/>
      <c r="IFF824" s="257"/>
      <c r="IFG824" s="257"/>
      <c r="IFH824" s="257"/>
      <c r="IFI824" s="257"/>
      <c r="IFJ824" s="257"/>
      <c r="IFK824" s="257"/>
      <c r="IFL824" s="257"/>
      <c r="IFM824" s="257"/>
      <c r="IFN824" s="257"/>
      <c r="IFO824" s="257"/>
      <c r="IFP824" s="257"/>
      <c r="IFQ824" s="257"/>
      <c r="IFR824" s="257"/>
      <c r="IFS824" s="257"/>
      <c r="IFT824" s="257"/>
      <c r="IFU824" s="257"/>
      <c r="IFV824" s="257"/>
      <c r="IFW824" s="257"/>
      <c r="IFX824" s="257"/>
      <c r="IFY824" s="257"/>
      <c r="IFZ824" s="257"/>
      <c r="IGA824" s="257"/>
      <c r="IGB824" s="257"/>
      <c r="IGC824" s="257"/>
      <c r="IGD824" s="257"/>
      <c r="IGE824" s="257"/>
      <c r="IGF824" s="257"/>
      <c r="IGG824" s="257"/>
      <c r="IGH824" s="257"/>
      <c r="IGI824" s="257"/>
      <c r="IGJ824" s="257"/>
      <c r="IGK824" s="257"/>
      <c r="IGL824" s="257"/>
      <c r="IGM824" s="257"/>
      <c r="IGN824" s="257"/>
      <c r="IGO824" s="257"/>
      <c r="IGP824" s="257"/>
      <c r="IGQ824" s="257"/>
      <c r="IGR824" s="257"/>
      <c r="IGS824" s="257"/>
      <c r="IGT824" s="257"/>
      <c r="IGU824" s="257"/>
      <c r="IGV824" s="257"/>
      <c r="IGW824" s="257"/>
      <c r="IGX824" s="257"/>
      <c r="IGY824" s="257"/>
      <c r="IGZ824" s="257"/>
      <c r="IHA824" s="257"/>
      <c r="IHB824" s="257"/>
      <c r="IHC824" s="257"/>
      <c r="IHD824" s="257"/>
      <c r="IHE824" s="257"/>
      <c r="IHF824" s="257"/>
      <c r="IHG824" s="257"/>
      <c r="IHH824" s="257"/>
      <c r="IHI824" s="257"/>
      <c r="IHJ824" s="257"/>
      <c r="IHK824" s="257"/>
      <c r="IHL824" s="257"/>
      <c r="IHM824" s="257"/>
      <c r="IHN824" s="257"/>
      <c r="IHO824" s="257"/>
      <c r="IHP824" s="257"/>
      <c r="IHQ824" s="257"/>
      <c r="IHR824" s="257"/>
      <c r="IHS824" s="257"/>
      <c r="IHT824" s="257"/>
      <c r="IHU824" s="257"/>
      <c r="IHV824" s="257"/>
      <c r="IHW824" s="257"/>
      <c r="IHX824" s="257"/>
      <c r="IHY824" s="257"/>
      <c r="IHZ824" s="257"/>
      <c r="IIA824" s="257"/>
      <c r="IIB824" s="257"/>
      <c r="IIC824" s="257"/>
      <c r="IID824" s="257"/>
      <c r="IIE824" s="257"/>
      <c r="IIF824" s="257"/>
      <c r="IIG824" s="257"/>
      <c r="IIH824" s="257"/>
      <c r="III824" s="257"/>
      <c r="IIJ824" s="257"/>
      <c r="IIK824" s="257"/>
      <c r="IIL824" s="257"/>
      <c r="IIM824" s="257"/>
      <c r="IIN824" s="257"/>
      <c r="IIO824" s="257"/>
      <c r="IIP824" s="257"/>
      <c r="IIQ824" s="257"/>
      <c r="IIR824" s="257"/>
      <c r="IIS824" s="257"/>
      <c r="IIT824" s="257"/>
      <c r="IIU824" s="257"/>
      <c r="IIV824" s="257"/>
      <c r="IIW824" s="257"/>
      <c r="IIX824" s="257"/>
      <c r="IIY824" s="257"/>
      <c r="IIZ824" s="257"/>
      <c r="IJA824" s="257"/>
      <c r="IJB824" s="257"/>
      <c r="IJC824" s="257"/>
      <c r="IJD824" s="257"/>
      <c r="IJE824" s="257"/>
      <c r="IJF824" s="257"/>
      <c r="IJG824" s="257"/>
      <c r="IJH824" s="257"/>
      <c r="IJI824" s="257"/>
      <c r="IJJ824" s="257"/>
      <c r="IJK824" s="257"/>
      <c r="IJL824" s="257"/>
      <c r="IJM824" s="257"/>
      <c r="IJN824" s="257"/>
      <c r="IJO824" s="257"/>
      <c r="IJP824" s="257"/>
      <c r="IJQ824" s="257"/>
      <c r="IJR824" s="257"/>
      <c r="IJS824" s="257"/>
      <c r="IJT824" s="257"/>
      <c r="IJU824" s="257"/>
      <c r="IJV824" s="257"/>
      <c r="IJW824" s="257"/>
      <c r="IJX824" s="257"/>
      <c r="IJY824" s="257"/>
      <c r="IJZ824" s="257"/>
      <c r="IKA824" s="257"/>
      <c r="IKB824" s="257"/>
      <c r="IKC824" s="257"/>
      <c r="IKD824" s="257"/>
      <c r="IKE824" s="257"/>
      <c r="IKF824" s="257"/>
      <c r="IKG824" s="257"/>
      <c r="IKH824" s="257"/>
      <c r="IKI824" s="257"/>
      <c r="IKJ824" s="257"/>
      <c r="IKK824" s="257"/>
      <c r="IKL824" s="257"/>
      <c r="IKM824" s="257"/>
      <c r="IKN824" s="257"/>
      <c r="IKO824" s="257"/>
      <c r="IKP824" s="257"/>
      <c r="IKQ824" s="257"/>
      <c r="IKR824" s="257"/>
      <c r="IKS824" s="257"/>
      <c r="IKT824" s="257"/>
      <c r="IKU824" s="257"/>
      <c r="IKV824" s="257"/>
      <c r="IKW824" s="257"/>
      <c r="IKX824" s="257"/>
      <c r="IKY824" s="257"/>
      <c r="IKZ824" s="257"/>
      <c r="ILA824" s="257"/>
      <c r="ILB824" s="257"/>
      <c r="ILC824" s="257"/>
      <c r="ILD824" s="257"/>
      <c r="ILE824" s="257"/>
      <c r="ILF824" s="257"/>
      <c r="ILG824" s="257"/>
      <c r="ILH824" s="257"/>
      <c r="ILI824" s="257"/>
      <c r="ILJ824" s="257"/>
      <c r="ILK824" s="257"/>
      <c r="ILL824" s="257"/>
      <c r="ILM824" s="257"/>
      <c r="ILN824" s="257"/>
      <c r="ILO824" s="257"/>
      <c r="ILP824" s="257"/>
      <c r="ILQ824" s="257"/>
      <c r="ILR824" s="257"/>
      <c r="ILS824" s="257"/>
      <c r="ILT824" s="257"/>
      <c r="ILU824" s="257"/>
      <c r="ILV824" s="257"/>
      <c r="ILW824" s="257"/>
      <c r="ILX824" s="257"/>
      <c r="ILY824" s="257"/>
      <c r="ILZ824" s="257"/>
      <c r="IMA824" s="257"/>
      <c r="IMB824" s="257"/>
      <c r="IMC824" s="257"/>
      <c r="IMD824" s="257"/>
      <c r="IME824" s="257"/>
      <c r="IMF824" s="257"/>
      <c r="IMG824" s="257"/>
      <c r="IMH824" s="257"/>
      <c r="IMI824" s="257"/>
      <c r="IMJ824" s="257"/>
      <c r="IMK824" s="257"/>
      <c r="IML824" s="257"/>
      <c r="IMM824" s="257"/>
      <c r="IMN824" s="257"/>
      <c r="IMO824" s="257"/>
      <c r="IMP824" s="257"/>
      <c r="IMQ824" s="257"/>
      <c r="IMR824" s="257"/>
      <c r="IMS824" s="257"/>
      <c r="IMT824" s="257"/>
      <c r="IMU824" s="257"/>
      <c r="IMV824" s="257"/>
      <c r="IMW824" s="257"/>
      <c r="IMX824" s="257"/>
      <c r="IMY824" s="257"/>
      <c r="IMZ824" s="257"/>
      <c r="INA824" s="257"/>
      <c r="INB824" s="257"/>
      <c r="INC824" s="257"/>
      <c r="IND824" s="257"/>
      <c r="INE824" s="257"/>
      <c r="INF824" s="257"/>
      <c r="ING824" s="257"/>
      <c r="INH824" s="257"/>
      <c r="INI824" s="257"/>
      <c r="INJ824" s="257"/>
      <c r="INK824" s="257"/>
      <c r="INL824" s="257"/>
      <c r="INM824" s="257"/>
      <c r="INN824" s="257"/>
      <c r="INO824" s="257"/>
      <c r="INP824" s="257"/>
      <c r="INQ824" s="257"/>
      <c r="INR824" s="257"/>
      <c r="INS824" s="257"/>
      <c r="INT824" s="257"/>
      <c r="INU824" s="257"/>
      <c r="INV824" s="257"/>
      <c r="INW824" s="257"/>
      <c r="INX824" s="257"/>
      <c r="INY824" s="257"/>
      <c r="INZ824" s="257"/>
      <c r="IOA824" s="257"/>
      <c r="IOB824" s="257"/>
      <c r="IOC824" s="257"/>
      <c r="IOD824" s="257"/>
      <c r="IOE824" s="257"/>
      <c r="IOF824" s="257"/>
      <c r="IOG824" s="257"/>
      <c r="IOH824" s="257"/>
      <c r="IOI824" s="257"/>
      <c r="IOJ824" s="257"/>
      <c r="IOK824" s="257"/>
      <c r="IOL824" s="257"/>
      <c r="IOM824" s="257"/>
      <c r="ION824" s="257"/>
      <c r="IOO824" s="257"/>
      <c r="IOP824" s="257"/>
      <c r="IOQ824" s="257"/>
      <c r="IOR824" s="257"/>
      <c r="IOS824" s="257"/>
      <c r="IOT824" s="257"/>
      <c r="IOU824" s="257"/>
      <c r="IOV824" s="257"/>
      <c r="IOW824" s="257"/>
      <c r="IOX824" s="257"/>
      <c r="IOY824" s="257"/>
      <c r="IOZ824" s="257"/>
      <c r="IPA824" s="257"/>
      <c r="IPB824" s="257"/>
      <c r="IPC824" s="257"/>
      <c r="IPD824" s="257"/>
      <c r="IPE824" s="257"/>
      <c r="IPF824" s="257"/>
      <c r="IPG824" s="257"/>
      <c r="IPH824" s="257"/>
      <c r="IPI824" s="257"/>
      <c r="IPJ824" s="257"/>
      <c r="IPK824" s="257"/>
      <c r="IPL824" s="257"/>
      <c r="IPM824" s="257"/>
      <c r="IPN824" s="257"/>
      <c r="IPO824" s="257"/>
      <c r="IPP824" s="257"/>
      <c r="IPQ824" s="257"/>
      <c r="IPR824" s="257"/>
      <c r="IPS824" s="257"/>
      <c r="IPT824" s="257"/>
      <c r="IPU824" s="257"/>
      <c r="IPV824" s="257"/>
      <c r="IPW824" s="257"/>
      <c r="IPX824" s="257"/>
      <c r="IPY824" s="257"/>
      <c r="IPZ824" s="257"/>
      <c r="IQA824" s="257"/>
      <c r="IQB824" s="257"/>
      <c r="IQC824" s="257"/>
      <c r="IQD824" s="257"/>
      <c r="IQE824" s="257"/>
      <c r="IQF824" s="257"/>
      <c r="IQG824" s="257"/>
      <c r="IQH824" s="257"/>
      <c r="IQI824" s="257"/>
      <c r="IQJ824" s="257"/>
      <c r="IQK824" s="257"/>
      <c r="IQL824" s="257"/>
      <c r="IQM824" s="257"/>
      <c r="IQN824" s="257"/>
      <c r="IQO824" s="257"/>
      <c r="IQP824" s="257"/>
      <c r="IQQ824" s="257"/>
      <c r="IQR824" s="257"/>
      <c r="IQS824" s="257"/>
      <c r="IQT824" s="257"/>
      <c r="IQU824" s="257"/>
      <c r="IQV824" s="257"/>
      <c r="IQW824" s="257"/>
      <c r="IQX824" s="257"/>
      <c r="IQY824" s="257"/>
      <c r="IQZ824" s="257"/>
      <c r="IRA824" s="257"/>
      <c r="IRB824" s="257"/>
      <c r="IRC824" s="257"/>
      <c r="IRD824" s="257"/>
      <c r="IRE824" s="257"/>
      <c r="IRF824" s="257"/>
      <c r="IRG824" s="257"/>
      <c r="IRH824" s="257"/>
      <c r="IRI824" s="257"/>
      <c r="IRJ824" s="257"/>
      <c r="IRK824" s="257"/>
      <c r="IRL824" s="257"/>
      <c r="IRM824" s="257"/>
      <c r="IRN824" s="257"/>
      <c r="IRO824" s="257"/>
      <c r="IRP824" s="257"/>
      <c r="IRQ824" s="257"/>
      <c r="IRR824" s="257"/>
      <c r="IRS824" s="257"/>
      <c r="IRT824" s="257"/>
      <c r="IRU824" s="257"/>
      <c r="IRV824" s="257"/>
      <c r="IRW824" s="257"/>
      <c r="IRX824" s="257"/>
      <c r="IRY824" s="257"/>
      <c r="IRZ824" s="257"/>
      <c r="ISA824" s="257"/>
      <c r="ISB824" s="257"/>
      <c r="ISC824" s="257"/>
      <c r="ISD824" s="257"/>
      <c r="ISE824" s="257"/>
      <c r="ISF824" s="257"/>
      <c r="ISG824" s="257"/>
      <c r="ISH824" s="257"/>
      <c r="ISI824" s="257"/>
      <c r="ISJ824" s="257"/>
      <c r="ISK824" s="257"/>
      <c r="ISL824" s="257"/>
      <c r="ISM824" s="257"/>
      <c r="ISN824" s="257"/>
      <c r="ISO824" s="257"/>
      <c r="ISP824" s="257"/>
      <c r="ISQ824" s="257"/>
      <c r="ISR824" s="257"/>
      <c r="ISS824" s="257"/>
      <c r="IST824" s="257"/>
      <c r="ISU824" s="257"/>
      <c r="ISV824" s="257"/>
      <c r="ISW824" s="257"/>
      <c r="ISX824" s="257"/>
      <c r="ISY824" s="257"/>
      <c r="ISZ824" s="257"/>
      <c r="ITA824" s="257"/>
      <c r="ITB824" s="257"/>
      <c r="ITC824" s="257"/>
      <c r="ITD824" s="257"/>
      <c r="ITE824" s="257"/>
      <c r="ITF824" s="257"/>
      <c r="ITG824" s="257"/>
      <c r="ITH824" s="257"/>
      <c r="ITI824" s="257"/>
      <c r="ITJ824" s="257"/>
      <c r="ITK824" s="257"/>
      <c r="ITL824" s="257"/>
      <c r="ITM824" s="257"/>
      <c r="ITN824" s="257"/>
      <c r="ITO824" s="257"/>
      <c r="ITP824" s="257"/>
      <c r="ITQ824" s="257"/>
      <c r="ITR824" s="257"/>
      <c r="ITS824" s="257"/>
      <c r="ITT824" s="257"/>
      <c r="ITU824" s="257"/>
      <c r="ITV824" s="257"/>
      <c r="ITW824" s="257"/>
      <c r="ITX824" s="257"/>
      <c r="ITY824" s="257"/>
      <c r="ITZ824" s="257"/>
      <c r="IUA824" s="257"/>
      <c r="IUB824" s="257"/>
      <c r="IUC824" s="257"/>
      <c r="IUD824" s="257"/>
      <c r="IUE824" s="257"/>
      <c r="IUF824" s="257"/>
      <c r="IUG824" s="257"/>
      <c r="IUH824" s="257"/>
      <c r="IUI824" s="257"/>
      <c r="IUJ824" s="257"/>
      <c r="IUK824" s="257"/>
      <c r="IUL824" s="257"/>
      <c r="IUM824" s="257"/>
      <c r="IUN824" s="257"/>
      <c r="IUO824" s="257"/>
      <c r="IUP824" s="257"/>
      <c r="IUQ824" s="257"/>
      <c r="IUR824" s="257"/>
      <c r="IUS824" s="257"/>
      <c r="IUT824" s="257"/>
      <c r="IUU824" s="257"/>
      <c r="IUV824" s="257"/>
      <c r="IUW824" s="257"/>
      <c r="IUX824" s="257"/>
      <c r="IUY824" s="257"/>
      <c r="IUZ824" s="257"/>
      <c r="IVA824" s="257"/>
      <c r="IVB824" s="257"/>
      <c r="IVC824" s="257"/>
      <c r="IVD824" s="257"/>
      <c r="IVE824" s="257"/>
      <c r="IVF824" s="257"/>
      <c r="IVG824" s="257"/>
      <c r="IVH824" s="257"/>
      <c r="IVI824" s="257"/>
      <c r="IVJ824" s="257"/>
      <c r="IVK824" s="257"/>
      <c r="IVL824" s="257"/>
      <c r="IVM824" s="257"/>
      <c r="IVN824" s="257"/>
      <c r="IVO824" s="257"/>
      <c r="IVP824" s="257"/>
      <c r="IVQ824" s="257"/>
      <c r="IVR824" s="257"/>
      <c r="IVS824" s="257"/>
      <c r="IVT824" s="257"/>
      <c r="IVU824" s="257"/>
      <c r="IVV824" s="257"/>
      <c r="IVW824" s="257"/>
      <c r="IVX824" s="257"/>
      <c r="IVY824" s="257"/>
      <c r="IVZ824" s="257"/>
      <c r="IWA824" s="257"/>
      <c r="IWB824" s="257"/>
      <c r="IWC824" s="257"/>
      <c r="IWD824" s="257"/>
      <c r="IWE824" s="257"/>
      <c r="IWF824" s="257"/>
      <c r="IWG824" s="257"/>
      <c r="IWH824" s="257"/>
      <c r="IWI824" s="257"/>
      <c r="IWJ824" s="257"/>
      <c r="IWK824" s="257"/>
      <c r="IWL824" s="257"/>
      <c r="IWM824" s="257"/>
      <c r="IWN824" s="257"/>
      <c r="IWO824" s="257"/>
      <c r="IWP824" s="257"/>
      <c r="IWQ824" s="257"/>
      <c r="IWR824" s="257"/>
      <c r="IWS824" s="257"/>
      <c r="IWT824" s="257"/>
      <c r="IWU824" s="257"/>
      <c r="IWV824" s="257"/>
      <c r="IWW824" s="257"/>
      <c r="IWX824" s="257"/>
      <c r="IWY824" s="257"/>
      <c r="IWZ824" s="257"/>
      <c r="IXA824" s="257"/>
      <c r="IXB824" s="257"/>
      <c r="IXC824" s="257"/>
      <c r="IXD824" s="257"/>
      <c r="IXE824" s="257"/>
      <c r="IXF824" s="257"/>
      <c r="IXG824" s="257"/>
      <c r="IXH824" s="257"/>
      <c r="IXI824" s="257"/>
      <c r="IXJ824" s="257"/>
      <c r="IXK824" s="257"/>
      <c r="IXL824" s="257"/>
      <c r="IXM824" s="257"/>
      <c r="IXN824" s="257"/>
      <c r="IXO824" s="257"/>
      <c r="IXP824" s="257"/>
      <c r="IXQ824" s="257"/>
      <c r="IXR824" s="257"/>
      <c r="IXS824" s="257"/>
      <c r="IXT824" s="257"/>
      <c r="IXU824" s="257"/>
      <c r="IXV824" s="257"/>
      <c r="IXW824" s="257"/>
      <c r="IXX824" s="257"/>
      <c r="IXY824" s="257"/>
      <c r="IXZ824" s="257"/>
      <c r="IYA824" s="257"/>
      <c r="IYB824" s="257"/>
      <c r="IYC824" s="257"/>
      <c r="IYD824" s="257"/>
      <c r="IYE824" s="257"/>
      <c r="IYF824" s="257"/>
      <c r="IYG824" s="257"/>
      <c r="IYH824" s="257"/>
      <c r="IYI824" s="257"/>
      <c r="IYJ824" s="257"/>
      <c r="IYK824" s="257"/>
      <c r="IYL824" s="257"/>
      <c r="IYM824" s="257"/>
      <c r="IYN824" s="257"/>
      <c r="IYO824" s="257"/>
      <c r="IYP824" s="257"/>
      <c r="IYQ824" s="257"/>
      <c r="IYR824" s="257"/>
      <c r="IYS824" s="257"/>
      <c r="IYT824" s="257"/>
      <c r="IYU824" s="257"/>
      <c r="IYV824" s="257"/>
      <c r="IYW824" s="257"/>
      <c r="IYX824" s="257"/>
      <c r="IYY824" s="257"/>
      <c r="IYZ824" s="257"/>
      <c r="IZA824" s="257"/>
      <c r="IZB824" s="257"/>
      <c r="IZC824" s="257"/>
      <c r="IZD824" s="257"/>
      <c r="IZE824" s="257"/>
      <c r="IZF824" s="257"/>
      <c r="IZG824" s="257"/>
      <c r="IZH824" s="257"/>
      <c r="IZI824" s="257"/>
      <c r="IZJ824" s="257"/>
      <c r="IZK824" s="257"/>
      <c r="IZL824" s="257"/>
      <c r="IZM824" s="257"/>
      <c r="IZN824" s="257"/>
      <c r="IZO824" s="257"/>
      <c r="IZP824" s="257"/>
      <c r="IZQ824" s="257"/>
      <c r="IZR824" s="257"/>
      <c r="IZS824" s="257"/>
      <c r="IZT824" s="257"/>
      <c r="IZU824" s="257"/>
      <c r="IZV824" s="257"/>
      <c r="IZW824" s="257"/>
      <c r="IZX824" s="257"/>
      <c r="IZY824" s="257"/>
      <c r="IZZ824" s="257"/>
      <c r="JAA824" s="257"/>
      <c r="JAB824" s="257"/>
      <c r="JAC824" s="257"/>
      <c r="JAD824" s="257"/>
      <c r="JAE824" s="257"/>
      <c r="JAF824" s="257"/>
      <c r="JAG824" s="257"/>
      <c r="JAH824" s="257"/>
      <c r="JAI824" s="257"/>
      <c r="JAJ824" s="257"/>
      <c r="JAK824" s="257"/>
      <c r="JAL824" s="257"/>
      <c r="JAM824" s="257"/>
      <c r="JAN824" s="257"/>
      <c r="JAO824" s="257"/>
      <c r="JAP824" s="257"/>
      <c r="JAQ824" s="257"/>
      <c r="JAR824" s="257"/>
      <c r="JAS824" s="257"/>
      <c r="JAT824" s="257"/>
      <c r="JAU824" s="257"/>
      <c r="JAV824" s="257"/>
      <c r="JAW824" s="257"/>
      <c r="JAX824" s="257"/>
      <c r="JAY824" s="257"/>
      <c r="JAZ824" s="257"/>
      <c r="JBA824" s="257"/>
      <c r="JBB824" s="257"/>
      <c r="JBC824" s="257"/>
      <c r="JBD824" s="257"/>
      <c r="JBE824" s="257"/>
      <c r="JBF824" s="257"/>
      <c r="JBG824" s="257"/>
      <c r="JBH824" s="257"/>
      <c r="JBI824" s="257"/>
      <c r="JBJ824" s="257"/>
      <c r="JBK824" s="257"/>
      <c r="JBL824" s="257"/>
      <c r="JBM824" s="257"/>
      <c r="JBN824" s="257"/>
      <c r="JBO824" s="257"/>
      <c r="JBP824" s="257"/>
      <c r="JBQ824" s="257"/>
      <c r="JBR824" s="257"/>
      <c r="JBS824" s="257"/>
      <c r="JBT824" s="257"/>
      <c r="JBU824" s="257"/>
      <c r="JBV824" s="257"/>
      <c r="JBW824" s="257"/>
      <c r="JBX824" s="257"/>
      <c r="JBY824" s="257"/>
      <c r="JBZ824" s="257"/>
      <c r="JCA824" s="257"/>
      <c r="JCB824" s="257"/>
      <c r="JCC824" s="257"/>
      <c r="JCD824" s="257"/>
      <c r="JCE824" s="257"/>
      <c r="JCF824" s="257"/>
      <c r="JCG824" s="257"/>
      <c r="JCH824" s="257"/>
      <c r="JCI824" s="257"/>
      <c r="JCJ824" s="257"/>
      <c r="JCK824" s="257"/>
      <c r="JCL824" s="257"/>
      <c r="JCM824" s="257"/>
      <c r="JCN824" s="257"/>
      <c r="JCO824" s="257"/>
      <c r="JCP824" s="257"/>
      <c r="JCQ824" s="257"/>
      <c r="JCR824" s="257"/>
      <c r="JCS824" s="257"/>
      <c r="JCT824" s="257"/>
      <c r="JCU824" s="257"/>
      <c r="JCV824" s="257"/>
      <c r="JCW824" s="257"/>
      <c r="JCX824" s="257"/>
      <c r="JCY824" s="257"/>
      <c r="JCZ824" s="257"/>
      <c r="JDA824" s="257"/>
      <c r="JDB824" s="257"/>
      <c r="JDC824" s="257"/>
      <c r="JDD824" s="257"/>
      <c r="JDE824" s="257"/>
      <c r="JDF824" s="257"/>
      <c r="JDG824" s="257"/>
      <c r="JDH824" s="257"/>
      <c r="JDI824" s="257"/>
      <c r="JDJ824" s="257"/>
      <c r="JDK824" s="257"/>
      <c r="JDL824" s="257"/>
      <c r="JDM824" s="257"/>
      <c r="JDN824" s="257"/>
      <c r="JDO824" s="257"/>
      <c r="JDP824" s="257"/>
      <c r="JDQ824" s="257"/>
      <c r="JDR824" s="257"/>
      <c r="JDS824" s="257"/>
      <c r="JDT824" s="257"/>
      <c r="JDU824" s="257"/>
      <c r="JDV824" s="257"/>
      <c r="JDW824" s="257"/>
      <c r="JDX824" s="257"/>
      <c r="JDY824" s="257"/>
      <c r="JDZ824" s="257"/>
      <c r="JEA824" s="257"/>
      <c r="JEB824" s="257"/>
      <c r="JEC824" s="257"/>
      <c r="JED824" s="257"/>
      <c r="JEE824" s="257"/>
      <c r="JEF824" s="257"/>
      <c r="JEG824" s="257"/>
      <c r="JEH824" s="257"/>
      <c r="JEI824" s="257"/>
      <c r="JEJ824" s="257"/>
      <c r="JEK824" s="257"/>
      <c r="JEL824" s="257"/>
      <c r="JEM824" s="257"/>
      <c r="JEN824" s="257"/>
      <c r="JEO824" s="257"/>
      <c r="JEP824" s="257"/>
      <c r="JEQ824" s="257"/>
      <c r="JER824" s="257"/>
      <c r="JES824" s="257"/>
      <c r="JET824" s="257"/>
      <c r="JEU824" s="257"/>
      <c r="JEV824" s="257"/>
      <c r="JEW824" s="257"/>
      <c r="JEX824" s="257"/>
      <c r="JEY824" s="257"/>
      <c r="JEZ824" s="257"/>
      <c r="JFA824" s="257"/>
      <c r="JFB824" s="257"/>
      <c r="JFC824" s="257"/>
      <c r="JFD824" s="257"/>
      <c r="JFE824" s="257"/>
      <c r="JFF824" s="257"/>
      <c r="JFG824" s="257"/>
      <c r="JFH824" s="257"/>
      <c r="JFI824" s="257"/>
      <c r="JFJ824" s="257"/>
      <c r="JFK824" s="257"/>
      <c r="JFL824" s="257"/>
      <c r="JFM824" s="257"/>
      <c r="JFN824" s="257"/>
      <c r="JFO824" s="257"/>
      <c r="JFP824" s="257"/>
      <c r="JFQ824" s="257"/>
      <c r="JFR824" s="257"/>
      <c r="JFS824" s="257"/>
      <c r="JFT824" s="257"/>
      <c r="JFU824" s="257"/>
      <c r="JFV824" s="257"/>
      <c r="JFW824" s="257"/>
      <c r="JFX824" s="257"/>
      <c r="JFY824" s="257"/>
      <c r="JFZ824" s="257"/>
      <c r="JGA824" s="257"/>
      <c r="JGB824" s="257"/>
      <c r="JGC824" s="257"/>
      <c r="JGD824" s="257"/>
      <c r="JGE824" s="257"/>
      <c r="JGF824" s="257"/>
      <c r="JGG824" s="257"/>
      <c r="JGH824" s="257"/>
      <c r="JGI824" s="257"/>
      <c r="JGJ824" s="257"/>
      <c r="JGK824" s="257"/>
      <c r="JGL824" s="257"/>
      <c r="JGM824" s="257"/>
      <c r="JGN824" s="257"/>
      <c r="JGO824" s="257"/>
      <c r="JGP824" s="257"/>
      <c r="JGQ824" s="257"/>
      <c r="JGR824" s="257"/>
      <c r="JGS824" s="257"/>
      <c r="JGT824" s="257"/>
      <c r="JGU824" s="257"/>
      <c r="JGV824" s="257"/>
      <c r="JGW824" s="257"/>
      <c r="JGX824" s="257"/>
      <c r="JGY824" s="257"/>
      <c r="JGZ824" s="257"/>
      <c r="JHA824" s="257"/>
      <c r="JHB824" s="257"/>
      <c r="JHC824" s="257"/>
      <c r="JHD824" s="257"/>
      <c r="JHE824" s="257"/>
      <c r="JHF824" s="257"/>
      <c r="JHG824" s="257"/>
      <c r="JHH824" s="257"/>
      <c r="JHI824" s="257"/>
      <c r="JHJ824" s="257"/>
      <c r="JHK824" s="257"/>
      <c r="JHL824" s="257"/>
      <c r="JHM824" s="257"/>
      <c r="JHN824" s="257"/>
      <c r="JHO824" s="257"/>
      <c r="JHP824" s="257"/>
      <c r="JHQ824" s="257"/>
      <c r="JHR824" s="257"/>
      <c r="JHS824" s="257"/>
      <c r="JHT824" s="257"/>
      <c r="JHU824" s="257"/>
      <c r="JHV824" s="257"/>
      <c r="JHW824" s="257"/>
      <c r="JHX824" s="257"/>
      <c r="JHY824" s="257"/>
      <c r="JHZ824" s="257"/>
      <c r="JIA824" s="257"/>
      <c r="JIB824" s="257"/>
      <c r="JIC824" s="257"/>
      <c r="JID824" s="257"/>
      <c r="JIE824" s="257"/>
      <c r="JIF824" s="257"/>
      <c r="JIG824" s="257"/>
      <c r="JIH824" s="257"/>
      <c r="JII824" s="257"/>
      <c r="JIJ824" s="257"/>
      <c r="JIK824" s="257"/>
      <c r="JIL824" s="257"/>
      <c r="JIM824" s="257"/>
      <c r="JIN824" s="257"/>
      <c r="JIO824" s="257"/>
      <c r="JIP824" s="257"/>
      <c r="JIQ824" s="257"/>
      <c r="JIR824" s="257"/>
      <c r="JIS824" s="257"/>
      <c r="JIT824" s="257"/>
      <c r="JIU824" s="257"/>
      <c r="JIV824" s="257"/>
      <c r="JIW824" s="257"/>
      <c r="JIX824" s="257"/>
      <c r="JIY824" s="257"/>
      <c r="JIZ824" s="257"/>
      <c r="JJA824" s="257"/>
      <c r="JJB824" s="257"/>
      <c r="JJC824" s="257"/>
      <c r="JJD824" s="257"/>
      <c r="JJE824" s="257"/>
      <c r="JJF824" s="257"/>
      <c r="JJG824" s="257"/>
      <c r="JJH824" s="257"/>
      <c r="JJI824" s="257"/>
      <c r="JJJ824" s="257"/>
      <c r="JJK824" s="257"/>
      <c r="JJL824" s="257"/>
      <c r="JJM824" s="257"/>
      <c r="JJN824" s="257"/>
      <c r="JJO824" s="257"/>
      <c r="JJP824" s="257"/>
      <c r="JJQ824" s="257"/>
      <c r="JJR824" s="257"/>
      <c r="JJS824" s="257"/>
      <c r="JJT824" s="257"/>
      <c r="JJU824" s="257"/>
      <c r="JJV824" s="257"/>
      <c r="JJW824" s="257"/>
      <c r="JJX824" s="257"/>
      <c r="JJY824" s="257"/>
      <c r="JJZ824" s="257"/>
      <c r="JKA824" s="257"/>
      <c r="JKB824" s="257"/>
      <c r="JKC824" s="257"/>
      <c r="JKD824" s="257"/>
      <c r="JKE824" s="257"/>
      <c r="JKF824" s="257"/>
      <c r="JKG824" s="257"/>
      <c r="JKH824" s="257"/>
      <c r="JKI824" s="257"/>
      <c r="JKJ824" s="257"/>
      <c r="JKK824" s="257"/>
      <c r="JKL824" s="257"/>
      <c r="JKM824" s="257"/>
      <c r="JKN824" s="257"/>
      <c r="JKO824" s="257"/>
      <c r="JKP824" s="257"/>
      <c r="JKQ824" s="257"/>
      <c r="JKR824" s="257"/>
      <c r="JKS824" s="257"/>
      <c r="JKT824" s="257"/>
      <c r="JKU824" s="257"/>
      <c r="JKV824" s="257"/>
      <c r="JKW824" s="257"/>
      <c r="JKX824" s="257"/>
      <c r="JKY824" s="257"/>
      <c r="JKZ824" s="257"/>
      <c r="JLA824" s="257"/>
      <c r="JLB824" s="257"/>
      <c r="JLC824" s="257"/>
      <c r="JLD824" s="257"/>
      <c r="JLE824" s="257"/>
      <c r="JLF824" s="257"/>
      <c r="JLG824" s="257"/>
      <c r="JLH824" s="257"/>
      <c r="JLI824" s="257"/>
      <c r="JLJ824" s="257"/>
      <c r="JLK824" s="257"/>
      <c r="JLL824" s="257"/>
      <c r="JLM824" s="257"/>
      <c r="JLN824" s="257"/>
      <c r="JLO824" s="257"/>
      <c r="JLP824" s="257"/>
      <c r="JLQ824" s="257"/>
      <c r="JLR824" s="257"/>
      <c r="JLS824" s="257"/>
      <c r="JLT824" s="257"/>
      <c r="JLU824" s="257"/>
      <c r="JLV824" s="257"/>
      <c r="JLW824" s="257"/>
      <c r="JLX824" s="257"/>
      <c r="JLY824" s="257"/>
      <c r="JLZ824" s="257"/>
      <c r="JMA824" s="257"/>
      <c r="JMB824" s="257"/>
      <c r="JMC824" s="257"/>
      <c r="JMD824" s="257"/>
      <c r="JME824" s="257"/>
      <c r="JMF824" s="257"/>
      <c r="JMG824" s="257"/>
      <c r="JMH824" s="257"/>
      <c r="JMI824" s="257"/>
      <c r="JMJ824" s="257"/>
      <c r="JMK824" s="257"/>
      <c r="JML824" s="257"/>
      <c r="JMM824" s="257"/>
      <c r="JMN824" s="257"/>
      <c r="JMO824" s="257"/>
      <c r="JMP824" s="257"/>
      <c r="JMQ824" s="257"/>
      <c r="JMR824" s="257"/>
      <c r="JMS824" s="257"/>
      <c r="JMT824" s="257"/>
      <c r="JMU824" s="257"/>
      <c r="JMV824" s="257"/>
      <c r="JMW824" s="257"/>
      <c r="JMX824" s="257"/>
      <c r="JMY824" s="257"/>
      <c r="JMZ824" s="257"/>
      <c r="JNA824" s="257"/>
      <c r="JNB824" s="257"/>
      <c r="JNC824" s="257"/>
      <c r="JND824" s="257"/>
      <c r="JNE824" s="257"/>
      <c r="JNF824" s="257"/>
      <c r="JNG824" s="257"/>
      <c r="JNH824" s="257"/>
      <c r="JNI824" s="257"/>
      <c r="JNJ824" s="257"/>
      <c r="JNK824" s="257"/>
      <c r="JNL824" s="257"/>
      <c r="JNM824" s="257"/>
      <c r="JNN824" s="257"/>
      <c r="JNO824" s="257"/>
      <c r="JNP824" s="257"/>
      <c r="JNQ824" s="257"/>
      <c r="JNR824" s="257"/>
      <c r="JNS824" s="257"/>
      <c r="JNT824" s="257"/>
      <c r="JNU824" s="257"/>
      <c r="JNV824" s="257"/>
      <c r="JNW824" s="257"/>
      <c r="JNX824" s="257"/>
      <c r="JNY824" s="257"/>
      <c r="JNZ824" s="257"/>
      <c r="JOA824" s="257"/>
      <c r="JOB824" s="257"/>
      <c r="JOC824" s="257"/>
      <c r="JOD824" s="257"/>
      <c r="JOE824" s="257"/>
      <c r="JOF824" s="257"/>
      <c r="JOG824" s="257"/>
      <c r="JOH824" s="257"/>
      <c r="JOI824" s="257"/>
      <c r="JOJ824" s="257"/>
      <c r="JOK824" s="257"/>
      <c r="JOL824" s="257"/>
      <c r="JOM824" s="257"/>
      <c r="JON824" s="257"/>
      <c r="JOO824" s="257"/>
      <c r="JOP824" s="257"/>
      <c r="JOQ824" s="257"/>
      <c r="JOR824" s="257"/>
      <c r="JOS824" s="257"/>
      <c r="JOT824" s="257"/>
      <c r="JOU824" s="257"/>
      <c r="JOV824" s="257"/>
      <c r="JOW824" s="257"/>
      <c r="JOX824" s="257"/>
      <c r="JOY824" s="257"/>
      <c r="JOZ824" s="257"/>
      <c r="JPA824" s="257"/>
      <c r="JPB824" s="257"/>
      <c r="JPC824" s="257"/>
      <c r="JPD824" s="257"/>
      <c r="JPE824" s="257"/>
      <c r="JPF824" s="257"/>
      <c r="JPG824" s="257"/>
      <c r="JPH824" s="257"/>
      <c r="JPI824" s="257"/>
      <c r="JPJ824" s="257"/>
      <c r="JPK824" s="257"/>
      <c r="JPL824" s="257"/>
      <c r="JPM824" s="257"/>
      <c r="JPN824" s="257"/>
      <c r="JPO824" s="257"/>
      <c r="JPP824" s="257"/>
      <c r="JPQ824" s="257"/>
      <c r="JPR824" s="257"/>
      <c r="JPS824" s="257"/>
      <c r="JPT824" s="257"/>
      <c r="JPU824" s="257"/>
      <c r="JPV824" s="257"/>
      <c r="JPW824" s="257"/>
      <c r="JPX824" s="257"/>
      <c r="JPY824" s="257"/>
      <c r="JPZ824" s="257"/>
      <c r="JQA824" s="257"/>
      <c r="JQB824" s="257"/>
      <c r="JQC824" s="257"/>
      <c r="JQD824" s="257"/>
      <c r="JQE824" s="257"/>
      <c r="JQF824" s="257"/>
      <c r="JQG824" s="257"/>
      <c r="JQH824" s="257"/>
      <c r="JQI824" s="257"/>
      <c r="JQJ824" s="257"/>
      <c r="JQK824" s="257"/>
      <c r="JQL824" s="257"/>
      <c r="JQM824" s="257"/>
      <c r="JQN824" s="257"/>
      <c r="JQO824" s="257"/>
      <c r="JQP824" s="257"/>
      <c r="JQQ824" s="257"/>
      <c r="JQR824" s="257"/>
      <c r="JQS824" s="257"/>
      <c r="JQT824" s="257"/>
      <c r="JQU824" s="257"/>
      <c r="JQV824" s="257"/>
      <c r="JQW824" s="257"/>
      <c r="JQX824" s="257"/>
      <c r="JQY824" s="257"/>
      <c r="JQZ824" s="257"/>
      <c r="JRA824" s="257"/>
      <c r="JRB824" s="257"/>
      <c r="JRC824" s="257"/>
      <c r="JRD824" s="257"/>
      <c r="JRE824" s="257"/>
      <c r="JRF824" s="257"/>
      <c r="JRG824" s="257"/>
      <c r="JRH824" s="257"/>
      <c r="JRI824" s="257"/>
      <c r="JRJ824" s="257"/>
      <c r="JRK824" s="257"/>
      <c r="JRL824" s="257"/>
      <c r="JRM824" s="257"/>
      <c r="JRN824" s="257"/>
      <c r="JRO824" s="257"/>
      <c r="JRP824" s="257"/>
      <c r="JRQ824" s="257"/>
      <c r="JRR824" s="257"/>
      <c r="JRS824" s="257"/>
      <c r="JRT824" s="257"/>
      <c r="JRU824" s="257"/>
      <c r="JRV824" s="257"/>
      <c r="JRW824" s="257"/>
      <c r="JRX824" s="257"/>
      <c r="JRY824" s="257"/>
      <c r="JRZ824" s="257"/>
      <c r="JSA824" s="257"/>
      <c r="JSB824" s="257"/>
      <c r="JSC824" s="257"/>
      <c r="JSD824" s="257"/>
      <c r="JSE824" s="257"/>
      <c r="JSF824" s="257"/>
      <c r="JSG824" s="257"/>
      <c r="JSH824" s="257"/>
      <c r="JSI824" s="257"/>
      <c r="JSJ824" s="257"/>
      <c r="JSK824" s="257"/>
      <c r="JSL824" s="257"/>
      <c r="JSM824" s="257"/>
      <c r="JSN824" s="257"/>
      <c r="JSO824" s="257"/>
      <c r="JSP824" s="257"/>
      <c r="JSQ824" s="257"/>
      <c r="JSR824" s="257"/>
      <c r="JSS824" s="257"/>
      <c r="JST824" s="257"/>
      <c r="JSU824" s="257"/>
      <c r="JSV824" s="257"/>
      <c r="JSW824" s="257"/>
      <c r="JSX824" s="257"/>
      <c r="JSY824" s="257"/>
      <c r="JSZ824" s="257"/>
      <c r="JTA824" s="257"/>
      <c r="JTB824" s="257"/>
      <c r="JTC824" s="257"/>
      <c r="JTD824" s="257"/>
      <c r="JTE824" s="257"/>
      <c r="JTF824" s="257"/>
      <c r="JTG824" s="257"/>
      <c r="JTH824" s="257"/>
      <c r="JTI824" s="257"/>
      <c r="JTJ824" s="257"/>
      <c r="JTK824" s="257"/>
      <c r="JTL824" s="257"/>
      <c r="JTM824" s="257"/>
      <c r="JTN824" s="257"/>
      <c r="JTO824" s="257"/>
      <c r="JTP824" s="257"/>
      <c r="JTQ824" s="257"/>
      <c r="JTR824" s="257"/>
      <c r="JTS824" s="257"/>
      <c r="JTT824" s="257"/>
      <c r="JTU824" s="257"/>
      <c r="JTV824" s="257"/>
      <c r="JTW824" s="257"/>
      <c r="JTX824" s="257"/>
      <c r="JTY824" s="257"/>
      <c r="JTZ824" s="257"/>
      <c r="JUA824" s="257"/>
      <c r="JUB824" s="257"/>
      <c r="JUC824" s="257"/>
      <c r="JUD824" s="257"/>
      <c r="JUE824" s="257"/>
      <c r="JUF824" s="257"/>
      <c r="JUG824" s="257"/>
      <c r="JUH824" s="257"/>
      <c r="JUI824" s="257"/>
      <c r="JUJ824" s="257"/>
      <c r="JUK824" s="257"/>
      <c r="JUL824" s="257"/>
      <c r="JUM824" s="257"/>
      <c r="JUN824" s="257"/>
      <c r="JUO824" s="257"/>
      <c r="JUP824" s="257"/>
      <c r="JUQ824" s="257"/>
      <c r="JUR824" s="257"/>
      <c r="JUS824" s="257"/>
      <c r="JUT824" s="257"/>
      <c r="JUU824" s="257"/>
      <c r="JUV824" s="257"/>
      <c r="JUW824" s="257"/>
      <c r="JUX824" s="257"/>
      <c r="JUY824" s="257"/>
      <c r="JUZ824" s="257"/>
      <c r="JVA824" s="257"/>
      <c r="JVB824" s="257"/>
      <c r="JVC824" s="257"/>
      <c r="JVD824" s="257"/>
      <c r="JVE824" s="257"/>
      <c r="JVF824" s="257"/>
      <c r="JVG824" s="257"/>
      <c r="JVH824" s="257"/>
      <c r="JVI824" s="257"/>
      <c r="JVJ824" s="257"/>
      <c r="JVK824" s="257"/>
      <c r="JVL824" s="257"/>
      <c r="JVM824" s="257"/>
      <c r="JVN824" s="257"/>
      <c r="JVO824" s="257"/>
      <c r="JVP824" s="257"/>
      <c r="JVQ824" s="257"/>
      <c r="JVR824" s="257"/>
      <c r="JVS824" s="257"/>
      <c r="JVT824" s="257"/>
      <c r="JVU824" s="257"/>
      <c r="JVV824" s="257"/>
      <c r="JVW824" s="257"/>
      <c r="JVX824" s="257"/>
      <c r="JVY824" s="257"/>
      <c r="JVZ824" s="257"/>
      <c r="JWA824" s="257"/>
      <c r="JWB824" s="257"/>
      <c r="JWC824" s="257"/>
      <c r="JWD824" s="257"/>
      <c r="JWE824" s="257"/>
      <c r="JWF824" s="257"/>
      <c r="JWG824" s="257"/>
      <c r="JWH824" s="257"/>
      <c r="JWI824" s="257"/>
      <c r="JWJ824" s="257"/>
      <c r="JWK824" s="257"/>
      <c r="JWL824" s="257"/>
      <c r="JWM824" s="257"/>
      <c r="JWN824" s="257"/>
      <c r="JWO824" s="257"/>
      <c r="JWP824" s="257"/>
      <c r="JWQ824" s="257"/>
      <c r="JWR824" s="257"/>
      <c r="JWS824" s="257"/>
      <c r="JWT824" s="257"/>
      <c r="JWU824" s="257"/>
      <c r="JWV824" s="257"/>
      <c r="JWW824" s="257"/>
      <c r="JWX824" s="257"/>
      <c r="JWY824" s="257"/>
      <c r="JWZ824" s="257"/>
      <c r="JXA824" s="257"/>
      <c r="JXB824" s="257"/>
      <c r="JXC824" s="257"/>
      <c r="JXD824" s="257"/>
      <c r="JXE824" s="257"/>
      <c r="JXF824" s="257"/>
      <c r="JXG824" s="257"/>
      <c r="JXH824" s="257"/>
      <c r="JXI824" s="257"/>
      <c r="JXJ824" s="257"/>
      <c r="JXK824" s="257"/>
      <c r="JXL824" s="257"/>
      <c r="JXM824" s="257"/>
      <c r="JXN824" s="257"/>
      <c r="JXO824" s="257"/>
      <c r="JXP824" s="257"/>
      <c r="JXQ824" s="257"/>
      <c r="JXR824" s="257"/>
      <c r="JXS824" s="257"/>
      <c r="JXT824" s="257"/>
      <c r="JXU824" s="257"/>
      <c r="JXV824" s="257"/>
      <c r="JXW824" s="257"/>
      <c r="JXX824" s="257"/>
      <c r="JXY824" s="257"/>
      <c r="JXZ824" s="257"/>
      <c r="JYA824" s="257"/>
      <c r="JYB824" s="257"/>
      <c r="JYC824" s="257"/>
      <c r="JYD824" s="257"/>
      <c r="JYE824" s="257"/>
      <c r="JYF824" s="257"/>
      <c r="JYG824" s="257"/>
      <c r="JYH824" s="257"/>
      <c r="JYI824" s="257"/>
      <c r="JYJ824" s="257"/>
      <c r="JYK824" s="257"/>
      <c r="JYL824" s="257"/>
      <c r="JYM824" s="257"/>
      <c r="JYN824" s="257"/>
      <c r="JYO824" s="257"/>
      <c r="JYP824" s="257"/>
      <c r="JYQ824" s="257"/>
      <c r="JYR824" s="257"/>
      <c r="JYS824" s="257"/>
      <c r="JYT824" s="257"/>
      <c r="JYU824" s="257"/>
      <c r="JYV824" s="257"/>
      <c r="JYW824" s="257"/>
      <c r="JYX824" s="257"/>
      <c r="JYY824" s="257"/>
      <c r="JYZ824" s="257"/>
      <c r="JZA824" s="257"/>
      <c r="JZB824" s="257"/>
      <c r="JZC824" s="257"/>
      <c r="JZD824" s="257"/>
      <c r="JZE824" s="257"/>
      <c r="JZF824" s="257"/>
      <c r="JZG824" s="257"/>
      <c r="JZH824" s="257"/>
      <c r="JZI824" s="257"/>
      <c r="JZJ824" s="257"/>
      <c r="JZK824" s="257"/>
      <c r="JZL824" s="257"/>
      <c r="JZM824" s="257"/>
      <c r="JZN824" s="257"/>
      <c r="JZO824" s="257"/>
      <c r="JZP824" s="257"/>
      <c r="JZQ824" s="257"/>
      <c r="JZR824" s="257"/>
      <c r="JZS824" s="257"/>
      <c r="JZT824" s="257"/>
      <c r="JZU824" s="257"/>
      <c r="JZV824" s="257"/>
      <c r="JZW824" s="257"/>
      <c r="JZX824" s="257"/>
      <c r="JZY824" s="257"/>
      <c r="JZZ824" s="257"/>
      <c r="KAA824" s="257"/>
      <c r="KAB824" s="257"/>
      <c r="KAC824" s="257"/>
      <c r="KAD824" s="257"/>
      <c r="KAE824" s="257"/>
      <c r="KAF824" s="257"/>
      <c r="KAG824" s="257"/>
      <c r="KAH824" s="257"/>
      <c r="KAI824" s="257"/>
      <c r="KAJ824" s="257"/>
      <c r="KAK824" s="257"/>
      <c r="KAL824" s="257"/>
      <c r="KAM824" s="257"/>
      <c r="KAN824" s="257"/>
      <c r="KAO824" s="257"/>
      <c r="KAP824" s="257"/>
      <c r="KAQ824" s="257"/>
      <c r="KAR824" s="257"/>
      <c r="KAS824" s="257"/>
      <c r="KAT824" s="257"/>
      <c r="KAU824" s="257"/>
      <c r="KAV824" s="257"/>
      <c r="KAW824" s="257"/>
      <c r="KAX824" s="257"/>
      <c r="KAY824" s="257"/>
      <c r="KAZ824" s="257"/>
      <c r="KBA824" s="257"/>
      <c r="KBB824" s="257"/>
      <c r="KBC824" s="257"/>
      <c r="KBD824" s="257"/>
      <c r="KBE824" s="257"/>
      <c r="KBF824" s="257"/>
      <c r="KBG824" s="257"/>
      <c r="KBH824" s="257"/>
      <c r="KBI824" s="257"/>
      <c r="KBJ824" s="257"/>
      <c r="KBK824" s="257"/>
      <c r="KBL824" s="257"/>
      <c r="KBM824" s="257"/>
      <c r="KBN824" s="257"/>
      <c r="KBO824" s="257"/>
      <c r="KBP824" s="257"/>
      <c r="KBQ824" s="257"/>
      <c r="KBR824" s="257"/>
      <c r="KBS824" s="257"/>
      <c r="KBT824" s="257"/>
      <c r="KBU824" s="257"/>
      <c r="KBV824" s="257"/>
      <c r="KBW824" s="257"/>
      <c r="KBX824" s="257"/>
      <c r="KBY824" s="257"/>
      <c r="KBZ824" s="257"/>
      <c r="KCA824" s="257"/>
      <c r="KCB824" s="257"/>
      <c r="KCC824" s="257"/>
      <c r="KCD824" s="257"/>
      <c r="KCE824" s="257"/>
      <c r="KCF824" s="257"/>
      <c r="KCG824" s="257"/>
      <c r="KCH824" s="257"/>
      <c r="KCI824" s="257"/>
      <c r="KCJ824" s="257"/>
      <c r="KCK824" s="257"/>
      <c r="KCL824" s="257"/>
      <c r="KCM824" s="257"/>
      <c r="KCN824" s="257"/>
      <c r="KCO824" s="257"/>
      <c r="KCP824" s="257"/>
      <c r="KCQ824" s="257"/>
      <c r="KCR824" s="257"/>
      <c r="KCS824" s="257"/>
      <c r="KCT824" s="257"/>
      <c r="KCU824" s="257"/>
      <c r="KCV824" s="257"/>
      <c r="KCW824" s="257"/>
      <c r="KCX824" s="257"/>
      <c r="KCY824" s="257"/>
      <c r="KCZ824" s="257"/>
      <c r="KDA824" s="257"/>
      <c r="KDB824" s="257"/>
      <c r="KDC824" s="257"/>
      <c r="KDD824" s="257"/>
      <c r="KDE824" s="257"/>
      <c r="KDF824" s="257"/>
      <c r="KDG824" s="257"/>
      <c r="KDH824" s="257"/>
      <c r="KDI824" s="257"/>
      <c r="KDJ824" s="257"/>
      <c r="KDK824" s="257"/>
      <c r="KDL824" s="257"/>
      <c r="KDM824" s="257"/>
      <c r="KDN824" s="257"/>
      <c r="KDO824" s="257"/>
      <c r="KDP824" s="257"/>
      <c r="KDQ824" s="257"/>
      <c r="KDR824" s="257"/>
      <c r="KDS824" s="257"/>
      <c r="KDT824" s="257"/>
      <c r="KDU824" s="257"/>
      <c r="KDV824" s="257"/>
      <c r="KDW824" s="257"/>
      <c r="KDX824" s="257"/>
      <c r="KDY824" s="257"/>
      <c r="KDZ824" s="257"/>
      <c r="KEA824" s="257"/>
      <c r="KEB824" s="257"/>
      <c r="KEC824" s="257"/>
      <c r="KED824" s="257"/>
      <c r="KEE824" s="257"/>
      <c r="KEF824" s="257"/>
      <c r="KEG824" s="257"/>
      <c r="KEH824" s="257"/>
      <c r="KEI824" s="257"/>
      <c r="KEJ824" s="257"/>
      <c r="KEK824" s="257"/>
      <c r="KEL824" s="257"/>
      <c r="KEM824" s="257"/>
      <c r="KEN824" s="257"/>
      <c r="KEO824" s="257"/>
      <c r="KEP824" s="257"/>
      <c r="KEQ824" s="257"/>
      <c r="KER824" s="257"/>
      <c r="KES824" s="257"/>
      <c r="KET824" s="257"/>
      <c r="KEU824" s="257"/>
      <c r="KEV824" s="257"/>
      <c r="KEW824" s="257"/>
      <c r="KEX824" s="257"/>
      <c r="KEY824" s="257"/>
      <c r="KEZ824" s="257"/>
      <c r="KFA824" s="257"/>
      <c r="KFB824" s="257"/>
      <c r="KFC824" s="257"/>
      <c r="KFD824" s="257"/>
      <c r="KFE824" s="257"/>
      <c r="KFF824" s="257"/>
      <c r="KFG824" s="257"/>
      <c r="KFH824" s="257"/>
      <c r="KFI824" s="257"/>
      <c r="KFJ824" s="257"/>
      <c r="KFK824" s="257"/>
      <c r="KFL824" s="257"/>
      <c r="KFM824" s="257"/>
      <c r="KFN824" s="257"/>
      <c r="KFO824" s="257"/>
      <c r="KFP824" s="257"/>
      <c r="KFQ824" s="257"/>
      <c r="KFR824" s="257"/>
      <c r="KFS824" s="257"/>
      <c r="KFT824" s="257"/>
      <c r="KFU824" s="257"/>
      <c r="KFV824" s="257"/>
      <c r="KFW824" s="257"/>
      <c r="KFX824" s="257"/>
      <c r="KFY824" s="257"/>
      <c r="KFZ824" s="257"/>
      <c r="KGA824" s="257"/>
      <c r="KGB824" s="257"/>
      <c r="KGC824" s="257"/>
      <c r="KGD824" s="257"/>
      <c r="KGE824" s="257"/>
      <c r="KGF824" s="257"/>
      <c r="KGG824" s="257"/>
      <c r="KGH824" s="257"/>
      <c r="KGI824" s="257"/>
      <c r="KGJ824" s="257"/>
      <c r="KGK824" s="257"/>
      <c r="KGL824" s="257"/>
      <c r="KGM824" s="257"/>
      <c r="KGN824" s="257"/>
      <c r="KGO824" s="257"/>
      <c r="KGP824" s="257"/>
      <c r="KGQ824" s="257"/>
      <c r="KGR824" s="257"/>
      <c r="KGS824" s="257"/>
      <c r="KGT824" s="257"/>
      <c r="KGU824" s="257"/>
      <c r="KGV824" s="257"/>
      <c r="KGW824" s="257"/>
      <c r="KGX824" s="257"/>
      <c r="KGY824" s="257"/>
      <c r="KGZ824" s="257"/>
      <c r="KHA824" s="257"/>
      <c r="KHB824" s="257"/>
      <c r="KHC824" s="257"/>
      <c r="KHD824" s="257"/>
      <c r="KHE824" s="257"/>
      <c r="KHF824" s="257"/>
      <c r="KHG824" s="257"/>
      <c r="KHH824" s="257"/>
      <c r="KHI824" s="257"/>
      <c r="KHJ824" s="257"/>
      <c r="KHK824" s="257"/>
      <c r="KHL824" s="257"/>
      <c r="KHM824" s="257"/>
      <c r="KHN824" s="257"/>
      <c r="KHO824" s="257"/>
      <c r="KHP824" s="257"/>
      <c r="KHQ824" s="257"/>
      <c r="KHR824" s="257"/>
      <c r="KHS824" s="257"/>
      <c r="KHT824" s="257"/>
      <c r="KHU824" s="257"/>
      <c r="KHV824" s="257"/>
      <c r="KHW824" s="257"/>
      <c r="KHX824" s="257"/>
      <c r="KHY824" s="257"/>
      <c r="KHZ824" s="257"/>
      <c r="KIA824" s="257"/>
      <c r="KIB824" s="257"/>
      <c r="KIC824" s="257"/>
      <c r="KID824" s="257"/>
      <c r="KIE824" s="257"/>
      <c r="KIF824" s="257"/>
      <c r="KIG824" s="257"/>
      <c r="KIH824" s="257"/>
      <c r="KII824" s="257"/>
      <c r="KIJ824" s="257"/>
      <c r="KIK824" s="257"/>
      <c r="KIL824" s="257"/>
      <c r="KIM824" s="257"/>
      <c r="KIN824" s="257"/>
      <c r="KIO824" s="257"/>
      <c r="KIP824" s="257"/>
      <c r="KIQ824" s="257"/>
      <c r="KIR824" s="257"/>
      <c r="KIS824" s="257"/>
      <c r="KIT824" s="257"/>
      <c r="KIU824" s="257"/>
      <c r="KIV824" s="257"/>
      <c r="KIW824" s="257"/>
      <c r="KIX824" s="257"/>
      <c r="KIY824" s="257"/>
      <c r="KIZ824" s="257"/>
      <c r="KJA824" s="257"/>
      <c r="KJB824" s="257"/>
      <c r="KJC824" s="257"/>
      <c r="KJD824" s="257"/>
      <c r="KJE824" s="257"/>
      <c r="KJF824" s="257"/>
      <c r="KJG824" s="257"/>
      <c r="KJH824" s="257"/>
      <c r="KJI824" s="257"/>
      <c r="KJJ824" s="257"/>
      <c r="KJK824" s="257"/>
      <c r="KJL824" s="257"/>
      <c r="KJM824" s="257"/>
      <c r="KJN824" s="257"/>
      <c r="KJO824" s="257"/>
      <c r="KJP824" s="257"/>
      <c r="KJQ824" s="257"/>
      <c r="KJR824" s="257"/>
      <c r="KJS824" s="257"/>
      <c r="KJT824" s="257"/>
      <c r="KJU824" s="257"/>
      <c r="KJV824" s="257"/>
      <c r="KJW824" s="257"/>
      <c r="KJX824" s="257"/>
      <c r="KJY824" s="257"/>
      <c r="KJZ824" s="257"/>
      <c r="KKA824" s="257"/>
      <c r="KKB824" s="257"/>
      <c r="KKC824" s="257"/>
      <c r="KKD824" s="257"/>
      <c r="KKE824" s="257"/>
      <c r="KKF824" s="257"/>
      <c r="KKG824" s="257"/>
      <c r="KKH824" s="257"/>
      <c r="KKI824" s="257"/>
      <c r="KKJ824" s="257"/>
      <c r="KKK824" s="257"/>
      <c r="KKL824" s="257"/>
      <c r="KKM824" s="257"/>
      <c r="KKN824" s="257"/>
      <c r="KKO824" s="257"/>
      <c r="KKP824" s="257"/>
      <c r="KKQ824" s="257"/>
      <c r="KKR824" s="257"/>
      <c r="KKS824" s="257"/>
      <c r="KKT824" s="257"/>
      <c r="KKU824" s="257"/>
      <c r="KKV824" s="257"/>
      <c r="KKW824" s="257"/>
      <c r="KKX824" s="257"/>
      <c r="KKY824" s="257"/>
      <c r="KKZ824" s="257"/>
      <c r="KLA824" s="257"/>
      <c r="KLB824" s="257"/>
      <c r="KLC824" s="257"/>
      <c r="KLD824" s="257"/>
      <c r="KLE824" s="257"/>
      <c r="KLF824" s="257"/>
      <c r="KLG824" s="257"/>
      <c r="KLH824" s="257"/>
      <c r="KLI824" s="257"/>
      <c r="KLJ824" s="257"/>
      <c r="KLK824" s="257"/>
      <c r="KLL824" s="257"/>
      <c r="KLM824" s="257"/>
      <c r="KLN824" s="257"/>
      <c r="KLO824" s="257"/>
      <c r="KLP824" s="257"/>
      <c r="KLQ824" s="257"/>
      <c r="KLR824" s="257"/>
      <c r="KLS824" s="257"/>
      <c r="KLT824" s="257"/>
      <c r="KLU824" s="257"/>
      <c r="KLV824" s="257"/>
      <c r="KLW824" s="257"/>
      <c r="KLX824" s="257"/>
      <c r="KLY824" s="257"/>
      <c r="KLZ824" s="257"/>
      <c r="KMA824" s="257"/>
      <c r="KMB824" s="257"/>
      <c r="KMC824" s="257"/>
      <c r="KMD824" s="257"/>
      <c r="KME824" s="257"/>
      <c r="KMF824" s="257"/>
      <c r="KMG824" s="257"/>
      <c r="KMH824" s="257"/>
      <c r="KMI824" s="257"/>
      <c r="KMJ824" s="257"/>
      <c r="KMK824" s="257"/>
      <c r="KML824" s="257"/>
      <c r="KMM824" s="257"/>
      <c r="KMN824" s="257"/>
      <c r="KMO824" s="257"/>
      <c r="KMP824" s="257"/>
      <c r="KMQ824" s="257"/>
      <c r="KMR824" s="257"/>
      <c r="KMS824" s="257"/>
      <c r="KMT824" s="257"/>
      <c r="KMU824" s="257"/>
      <c r="KMV824" s="257"/>
      <c r="KMW824" s="257"/>
      <c r="KMX824" s="257"/>
      <c r="KMY824" s="257"/>
      <c r="KMZ824" s="257"/>
      <c r="KNA824" s="257"/>
      <c r="KNB824" s="257"/>
      <c r="KNC824" s="257"/>
      <c r="KND824" s="257"/>
      <c r="KNE824" s="257"/>
      <c r="KNF824" s="257"/>
      <c r="KNG824" s="257"/>
      <c r="KNH824" s="257"/>
      <c r="KNI824" s="257"/>
      <c r="KNJ824" s="257"/>
      <c r="KNK824" s="257"/>
      <c r="KNL824" s="257"/>
      <c r="KNM824" s="257"/>
      <c r="KNN824" s="257"/>
      <c r="KNO824" s="257"/>
      <c r="KNP824" s="257"/>
      <c r="KNQ824" s="257"/>
      <c r="KNR824" s="257"/>
      <c r="KNS824" s="257"/>
      <c r="KNT824" s="257"/>
      <c r="KNU824" s="257"/>
      <c r="KNV824" s="257"/>
      <c r="KNW824" s="257"/>
      <c r="KNX824" s="257"/>
      <c r="KNY824" s="257"/>
      <c r="KNZ824" s="257"/>
      <c r="KOA824" s="257"/>
      <c r="KOB824" s="257"/>
      <c r="KOC824" s="257"/>
      <c r="KOD824" s="257"/>
      <c r="KOE824" s="257"/>
      <c r="KOF824" s="257"/>
      <c r="KOG824" s="257"/>
      <c r="KOH824" s="257"/>
      <c r="KOI824" s="257"/>
      <c r="KOJ824" s="257"/>
      <c r="KOK824" s="257"/>
      <c r="KOL824" s="257"/>
      <c r="KOM824" s="257"/>
      <c r="KON824" s="257"/>
      <c r="KOO824" s="257"/>
      <c r="KOP824" s="257"/>
      <c r="KOQ824" s="257"/>
      <c r="KOR824" s="257"/>
      <c r="KOS824" s="257"/>
      <c r="KOT824" s="257"/>
      <c r="KOU824" s="257"/>
      <c r="KOV824" s="257"/>
      <c r="KOW824" s="257"/>
      <c r="KOX824" s="257"/>
      <c r="KOY824" s="257"/>
      <c r="KOZ824" s="257"/>
      <c r="KPA824" s="257"/>
      <c r="KPB824" s="257"/>
      <c r="KPC824" s="257"/>
      <c r="KPD824" s="257"/>
      <c r="KPE824" s="257"/>
      <c r="KPF824" s="257"/>
      <c r="KPG824" s="257"/>
      <c r="KPH824" s="257"/>
      <c r="KPI824" s="257"/>
      <c r="KPJ824" s="257"/>
      <c r="KPK824" s="257"/>
      <c r="KPL824" s="257"/>
      <c r="KPM824" s="257"/>
      <c r="KPN824" s="257"/>
      <c r="KPO824" s="257"/>
      <c r="KPP824" s="257"/>
      <c r="KPQ824" s="257"/>
      <c r="KPR824" s="257"/>
      <c r="KPS824" s="257"/>
      <c r="KPT824" s="257"/>
      <c r="KPU824" s="257"/>
      <c r="KPV824" s="257"/>
      <c r="KPW824" s="257"/>
      <c r="KPX824" s="257"/>
      <c r="KPY824" s="257"/>
      <c r="KPZ824" s="257"/>
      <c r="KQA824" s="257"/>
      <c r="KQB824" s="257"/>
      <c r="KQC824" s="257"/>
      <c r="KQD824" s="257"/>
      <c r="KQE824" s="257"/>
      <c r="KQF824" s="257"/>
      <c r="KQG824" s="257"/>
      <c r="KQH824" s="257"/>
      <c r="KQI824" s="257"/>
      <c r="KQJ824" s="257"/>
      <c r="KQK824" s="257"/>
      <c r="KQL824" s="257"/>
      <c r="KQM824" s="257"/>
      <c r="KQN824" s="257"/>
      <c r="KQO824" s="257"/>
      <c r="KQP824" s="257"/>
      <c r="KQQ824" s="257"/>
      <c r="KQR824" s="257"/>
      <c r="KQS824" s="257"/>
      <c r="KQT824" s="257"/>
      <c r="KQU824" s="257"/>
      <c r="KQV824" s="257"/>
      <c r="KQW824" s="257"/>
      <c r="KQX824" s="257"/>
      <c r="KQY824" s="257"/>
      <c r="KQZ824" s="257"/>
      <c r="KRA824" s="257"/>
      <c r="KRB824" s="257"/>
      <c r="KRC824" s="257"/>
      <c r="KRD824" s="257"/>
      <c r="KRE824" s="257"/>
      <c r="KRF824" s="257"/>
      <c r="KRG824" s="257"/>
      <c r="KRH824" s="257"/>
      <c r="KRI824" s="257"/>
      <c r="KRJ824" s="257"/>
      <c r="KRK824" s="257"/>
      <c r="KRL824" s="257"/>
      <c r="KRM824" s="257"/>
      <c r="KRN824" s="257"/>
      <c r="KRO824" s="257"/>
      <c r="KRP824" s="257"/>
      <c r="KRQ824" s="257"/>
      <c r="KRR824" s="257"/>
      <c r="KRS824" s="257"/>
      <c r="KRT824" s="257"/>
      <c r="KRU824" s="257"/>
      <c r="KRV824" s="257"/>
      <c r="KRW824" s="257"/>
      <c r="KRX824" s="257"/>
      <c r="KRY824" s="257"/>
      <c r="KRZ824" s="257"/>
      <c r="KSA824" s="257"/>
      <c r="KSB824" s="257"/>
      <c r="KSC824" s="257"/>
      <c r="KSD824" s="257"/>
      <c r="KSE824" s="257"/>
      <c r="KSF824" s="257"/>
      <c r="KSG824" s="257"/>
      <c r="KSH824" s="257"/>
      <c r="KSI824" s="257"/>
      <c r="KSJ824" s="257"/>
      <c r="KSK824" s="257"/>
      <c r="KSL824" s="257"/>
      <c r="KSM824" s="257"/>
      <c r="KSN824" s="257"/>
      <c r="KSO824" s="257"/>
      <c r="KSP824" s="257"/>
      <c r="KSQ824" s="257"/>
      <c r="KSR824" s="257"/>
      <c r="KSS824" s="257"/>
      <c r="KST824" s="257"/>
      <c r="KSU824" s="257"/>
      <c r="KSV824" s="257"/>
      <c r="KSW824" s="257"/>
      <c r="KSX824" s="257"/>
      <c r="KSY824" s="257"/>
      <c r="KSZ824" s="257"/>
      <c r="KTA824" s="257"/>
      <c r="KTB824" s="257"/>
      <c r="KTC824" s="257"/>
      <c r="KTD824" s="257"/>
      <c r="KTE824" s="257"/>
      <c r="KTF824" s="257"/>
      <c r="KTG824" s="257"/>
      <c r="KTH824" s="257"/>
      <c r="KTI824" s="257"/>
      <c r="KTJ824" s="257"/>
      <c r="KTK824" s="257"/>
      <c r="KTL824" s="257"/>
      <c r="KTM824" s="257"/>
      <c r="KTN824" s="257"/>
      <c r="KTO824" s="257"/>
      <c r="KTP824" s="257"/>
      <c r="KTQ824" s="257"/>
      <c r="KTR824" s="257"/>
      <c r="KTS824" s="257"/>
      <c r="KTT824" s="257"/>
      <c r="KTU824" s="257"/>
      <c r="KTV824" s="257"/>
      <c r="KTW824" s="257"/>
      <c r="KTX824" s="257"/>
      <c r="KTY824" s="257"/>
      <c r="KTZ824" s="257"/>
      <c r="KUA824" s="257"/>
      <c r="KUB824" s="257"/>
      <c r="KUC824" s="257"/>
      <c r="KUD824" s="257"/>
      <c r="KUE824" s="257"/>
      <c r="KUF824" s="257"/>
      <c r="KUG824" s="257"/>
      <c r="KUH824" s="257"/>
      <c r="KUI824" s="257"/>
      <c r="KUJ824" s="257"/>
      <c r="KUK824" s="257"/>
      <c r="KUL824" s="257"/>
      <c r="KUM824" s="257"/>
      <c r="KUN824" s="257"/>
      <c r="KUO824" s="257"/>
      <c r="KUP824" s="257"/>
      <c r="KUQ824" s="257"/>
      <c r="KUR824" s="257"/>
      <c r="KUS824" s="257"/>
      <c r="KUT824" s="257"/>
      <c r="KUU824" s="257"/>
      <c r="KUV824" s="257"/>
      <c r="KUW824" s="257"/>
      <c r="KUX824" s="257"/>
      <c r="KUY824" s="257"/>
      <c r="KUZ824" s="257"/>
      <c r="KVA824" s="257"/>
      <c r="KVB824" s="257"/>
      <c r="KVC824" s="257"/>
      <c r="KVD824" s="257"/>
      <c r="KVE824" s="257"/>
      <c r="KVF824" s="257"/>
      <c r="KVG824" s="257"/>
      <c r="KVH824" s="257"/>
      <c r="KVI824" s="257"/>
      <c r="KVJ824" s="257"/>
      <c r="KVK824" s="257"/>
      <c r="KVL824" s="257"/>
      <c r="KVM824" s="257"/>
      <c r="KVN824" s="257"/>
      <c r="KVO824" s="257"/>
      <c r="KVP824" s="257"/>
      <c r="KVQ824" s="257"/>
      <c r="KVR824" s="257"/>
      <c r="KVS824" s="257"/>
      <c r="KVT824" s="257"/>
      <c r="KVU824" s="257"/>
      <c r="KVV824" s="257"/>
      <c r="KVW824" s="257"/>
      <c r="KVX824" s="257"/>
      <c r="KVY824" s="257"/>
      <c r="KVZ824" s="257"/>
      <c r="KWA824" s="257"/>
      <c r="KWB824" s="257"/>
      <c r="KWC824" s="257"/>
      <c r="KWD824" s="257"/>
      <c r="KWE824" s="257"/>
      <c r="KWF824" s="257"/>
      <c r="KWG824" s="257"/>
      <c r="KWH824" s="257"/>
      <c r="KWI824" s="257"/>
      <c r="KWJ824" s="257"/>
      <c r="KWK824" s="257"/>
      <c r="KWL824" s="257"/>
      <c r="KWM824" s="257"/>
      <c r="KWN824" s="257"/>
      <c r="KWO824" s="257"/>
      <c r="KWP824" s="257"/>
      <c r="KWQ824" s="257"/>
      <c r="KWR824" s="257"/>
      <c r="KWS824" s="257"/>
      <c r="KWT824" s="257"/>
      <c r="KWU824" s="257"/>
      <c r="KWV824" s="257"/>
      <c r="KWW824" s="257"/>
      <c r="KWX824" s="257"/>
      <c r="KWY824" s="257"/>
      <c r="KWZ824" s="257"/>
      <c r="KXA824" s="257"/>
      <c r="KXB824" s="257"/>
      <c r="KXC824" s="257"/>
      <c r="KXD824" s="257"/>
      <c r="KXE824" s="257"/>
      <c r="KXF824" s="257"/>
      <c r="KXG824" s="257"/>
      <c r="KXH824" s="257"/>
      <c r="KXI824" s="257"/>
      <c r="KXJ824" s="257"/>
      <c r="KXK824" s="257"/>
      <c r="KXL824" s="257"/>
      <c r="KXM824" s="257"/>
      <c r="KXN824" s="257"/>
      <c r="KXO824" s="257"/>
      <c r="KXP824" s="257"/>
      <c r="KXQ824" s="257"/>
      <c r="KXR824" s="257"/>
      <c r="KXS824" s="257"/>
      <c r="KXT824" s="257"/>
      <c r="KXU824" s="257"/>
      <c r="KXV824" s="257"/>
      <c r="KXW824" s="257"/>
      <c r="KXX824" s="257"/>
      <c r="KXY824" s="257"/>
      <c r="KXZ824" s="257"/>
      <c r="KYA824" s="257"/>
      <c r="KYB824" s="257"/>
      <c r="KYC824" s="257"/>
      <c r="KYD824" s="257"/>
      <c r="KYE824" s="257"/>
      <c r="KYF824" s="257"/>
      <c r="KYG824" s="257"/>
      <c r="KYH824" s="257"/>
      <c r="KYI824" s="257"/>
      <c r="KYJ824" s="257"/>
      <c r="KYK824" s="257"/>
      <c r="KYL824" s="257"/>
      <c r="KYM824" s="257"/>
      <c r="KYN824" s="257"/>
      <c r="KYO824" s="257"/>
      <c r="KYP824" s="257"/>
      <c r="KYQ824" s="257"/>
      <c r="KYR824" s="257"/>
      <c r="KYS824" s="257"/>
      <c r="KYT824" s="257"/>
      <c r="KYU824" s="257"/>
      <c r="KYV824" s="257"/>
      <c r="KYW824" s="257"/>
      <c r="KYX824" s="257"/>
      <c r="KYY824" s="257"/>
      <c r="KYZ824" s="257"/>
      <c r="KZA824" s="257"/>
      <c r="KZB824" s="257"/>
      <c r="KZC824" s="257"/>
      <c r="KZD824" s="257"/>
      <c r="KZE824" s="257"/>
      <c r="KZF824" s="257"/>
      <c r="KZG824" s="257"/>
      <c r="KZH824" s="257"/>
      <c r="KZI824" s="257"/>
      <c r="KZJ824" s="257"/>
      <c r="KZK824" s="257"/>
      <c r="KZL824" s="257"/>
      <c r="KZM824" s="257"/>
      <c r="KZN824" s="257"/>
      <c r="KZO824" s="257"/>
      <c r="KZP824" s="257"/>
      <c r="KZQ824" s="257"/>
      <c r="KZR824" s="257"/>
      <c r="KZS824" s="257"/>
      <c r="KZT824" s="257"/>
      <c r="KZU824" s="257"/>
      <c r="KZV824" s="257"/>
      <c r="KZW824" s="257"/>
      <c r="KZX824" s="257"/>
      <c r="KZY824" s="257"/>
      <c r="KZZ824" s="257"/>
      <c r="LAA824" s="257"/>
      <c r="LAB824" s="257"/>
      <c r="LAC824" s="257"/>
      <c r="LAD824" s="257"/>
      <c r="LAE824" s="257"/>
      <c r="LAF824" s="257"/>
      <c r="LAG824" s="257"/>
      <c r="LAH824" s="257"/>
      <c r="LAI824" s="257"/>
      <c r="LAJ824" s="257"/>
      <c r="LAK824" s="257"/>
      <c r="LAL824" s="257"/>
      <c r="LAM824" s="257"/>
      <c r="LAN824" s="257"/>
      <c r="LAO824" s="257"/>
      <c r="LAP824" s="257"/>
      <c r="LAQ824" s="257"/>
      <c r="LAR824" s="257"/>
      <c r="LAS824" s="257"/>
      <c r="LAT824" s="257"/>
      <c r="LAU824" s="257"/>
      <c r="LAV824" s="257"/>
      <c r="LAW824" s="257"/>
      <c r="LAX824" s="257"/>
      <c r="LAY824" s="257"/>
      <c r="LAZ824" s="257"/>
      <c r="LBA824" s="257"/>
      <c r="LBB824" s="257"/>
      <c r="LBC824" s="257"/>
      <c r="LBD824" s="257"/>
      <c r="LBE824" s="257"/>
      <c r="LBF824" s="257"/>
      <c r="LBG824" s="257"/>
      <c r="LBH824" s="257"/>
      <c r="LBI824" s="257"/>
      <c r="LBJ824" s="257"/>
      <c r="LBK824" s="257"/>
      <c r="LBL824" s="257"/>
      <c r="LBM824" s="257"/>
      <c r="LBN824" s="257"/>
      <c r="LBO824" s="257"/>
      <c r="LBP824" s="257"/>
      <c r="LBQ824" s="257"/>
      <c r="LBR824" s="257"/>
      <c r="LBS824" s="257"/>
      <c r="LBT824" s="257"/>
      <c r="LBU824" s="257"/>
      <c r="LBV824" s="257"/>
      <c r="LBW824" s="257"/>
      <c r="LBX824" s="257"/>
      <c r="LBY824" s="257"/>
      <c r="LBZ824" s="257"/>
      <c r="LCA824" s="257"/>
      <c r="LCB824" s="257"/>
      <c r="LCC824" s="257"/>
      <c r="LCD824" s="257"/>
      <c r="LCE824" s="257"/>
      <c r="LCF824" s="257"/>
      <c r="LCG824" s="257"/>
      <c r="LCH824" s="257"/>
      <c r="LCI824" s="257"/>
      <c r="LCJ824" s="257"/>
      <c r="LCK824" s="257"/>
      <c r="LCL824" s="257"/>
      <c r="LCM824" s="257"/>
      <c r="LCN824" s="257"/>
      <c r="LCO824" s="257"/>
      <c r="LCP824" s="257"/>
      <c r="LCQ824" s="257"/>
      <c r="LCR824" s="257"/>
      <c r="LCS824" s="257"/>
      <c r="LCT824" s="257"/>
      <c r="LCU824" s="257"/>
      <c r="LCV824" s="257"/>
      <c r="LCW824" s="257"/>
      <c r="LCX824" s="257"/>
      <c r="LCY824" s="257"/>
      <c r="LCZ824" s="257"/>
      <c r="LDA824" s="257"/>
      <c r="LDB824" s="257"/>
      <c r="LDC824" s="257"/>
      <c r="LDD824" s="257"/>
      <c r="LDE824" s="257"/>
      <c r="LDF824" s="257"/>
      <c r="LDG824" s="257"/>
      <c r="LDH824" s="257"/>
      <c r="LDI824" s="257"/>
      <c r="LDJ824" s="257"/>
      <c r="LDK824" s="257"/>
      <c r="LDL824" s="257"/>
      <c r="LDM824" s="257"/>
      <c r="LDN824" s="257"/>
      <c r="LDO824" s="257"/>
      <c r="LDP824" s="257"/>
      <c r="LDQ824" s="257"/>
      <c r="LDR824" s="257"/>
      <c r="LDS824" s="257"/>
      <c r="LDT824" s="257"/>
      <c r="LDU824" s="257"/>
      <c r="LDV824" s="257"/>
      <c r="LDW824" s="257"/>
      <c r="LDX824" s="257"/>
      <c r="LDY824" s="257"/>
      <c r="LDZ824" s="257"/>
      <c r="LEA824" s="257"/>
      <c r="LEB824" s="257"/>
      <c r="LEC824" s="257"/>
      <c r="LED824" s="257"/>
      <c r="LEE824" s="257"/>
      <c r="LEF824" s="257"/>
      <c r="LEG824" s="257"/>
      <c r="LEH824" s="257"/>
      <c r="LEI824" s="257"/>
      <c r="LEJ824" s="257"/>
      <c r="LEK824" s="257"/>
      <c r="LEL824" s="257"/>
      <c r="LEM824" s="257"/>
      <c r="LEN824" s="257"/>
      <c r="LEO824" s="257"/>
      <c r="LEP824" s="257"/>
      <c r="LEQ824" s="257"/>
      <c r="LER824" s="257"/>
      <c r="LES824" s="257"/>
      <c r="LET824" s="257"/>
      <c r="LEU824" s="257"/>
      <c r="LEV824" s="257"/>
      <c r="LEW824" s="257"/>
      <c r="LEX824" s="257"/>
      <c r="LEY824" s="257"/>
      <c r="LEZ824" s="257"/>
      <c r="LFA824" s="257"/>
      <c r="LFB824" s="257"/>
      <c r="LFC824" s="257"/>
      <c r="LFD824" s="257"/>
      <c r="LFE824" s="257"/>
      <c r="LFF824" s="257"/>
      <c r="LFG824" s="257"/>
      <c r="LFH824" s="257"/>
      <c r="LFI824" s="257"/>
      <c r="LFJ824" s="257"/>
      <c r="LFK824" s="257"/>
      <c r="LFL824" s="257"/>
      <c r="LFM824" s="257"/>
      <c r="LFN824" s="257"/>
      <c r="LFO824" s="257"/>
      <c r="LFP824" s="257"/>
      <c r="LFQ824" s="257"/>
      <c r="LFR824" s="257"/>
      <c r="LFS824" s="257"/>
      <c r="LFT824" s="257"/>
      <c r="LFU824" s="257"/>
      <c r="LFV824" s="257"/>
      <c r="LFW824" s="257"/>
      <c r="LFX824" s="257"/>
      <c r="LFY824" s="257"/>
      <c r="LFZ824" s="257"/>
      <c r="LGA824" s="257"/>
      <c r="LGB824" s="257"/>
      <c r="LGC824" s="257"/>
      <c r="LGD824" s="257"/>
      <c r="LGE824" s="257"/>
      <c r="LGF824" s="257"/>
      <c r="LGG824" s="257"/>
      <c r="LGH824" s="257"/>
      <c r="LGI824" s="257"/>
      <c r="LGJ824" s="257"/>
      <c r="LGK824" s="257"/>
      <c r="LGL824" s="257"/>
      <c r="LGM824" s="257"/>
      <c r="LGN824" s="257"/>
      <c r="LGO824" s="257"/>
      <c r="LGP824" s="257"/>
      <c r="LGQ824" s="257"/>
      <c r="LGR824" s="257"/>
      <c r="LGS824" s="257"/>
      <c r="LGT824" s="257"/>
      <c r="LGU824" s="257"/>
      <c r="LGV824" s="257"/>
      <c r="LGW824" s="257"/>
      <c r="LGX824" s="257"/>
      <c r="LGY824" s="257"/>
      <c r="LGZ824" s="257"/>
      <c r="LHA824" s="257"/>
      <c r="LHB824" s="257"/>
      <c r="LHC824" s="257"/>
      <c r="LHD824" s="257"/>
      <c r="LHE824" s="257"/>
      <c r="LHF824" s="257"/>
      <c r="LHG824" s="257"/>
      <c r="LHH824" s="257"/>
      <c r="LHI824" s="257"/>
      <c r="LHJ824" s="257"/>
      <c r="LHK824" s="257"/>
      <c r="LHL824" s="257"/>
      <c r="LHM824" s="257"/>
      <c r="LHN824" s="257"/>
      <c r="LHO824" s="257"/>
      <c r="LHP824" s="257"/>
      <c r="LHQ824" s="257"/>
      <c r="LHR824" s="257"/>
      <c r="LHS824" s="257"/>
      <c r="LHT824" s="257"/>
      <c r="LHU824" s="257"/>
      <c r="LHV824" s="257"/>
      <c r="LHW824" s="257"/>
      <c r="LHX824" s="257"/>
      <c r="LHY824" s="257"/>
      <c r="LHZ824" s="257"/>
      <c r="LIA824" s="257"/>
      <c r="LIB824" s="257"/>
      <c r="LIC824" s="257"/>
      <c r="LID824" s="257"/>
      <c r="LIE824" s="257"/>
      <c r="LIF824" s="257"/>
      <c r="LIG824" s="257"/>
      <c r="LIH824" s="257"/>
      <c r="LII824" s="257"/>
      <c r="LIJ824" s="257"/>
      <c r="LIK824" s="257"/>
      <c r="LIL824" s="257"/>
      <c r="LIM824" s="257"/>
      <c r="LIN824" s="257"/>
      <c r="LIO824" s="257"/>
      <c r="LIP824" s="257"/>
      <c r="LIQ824" s="257"/>
      <c r="LIR824" s="257"/>
      <c r="LIS824" s="257"/>
      <c r="LIT824" s="257"/>
      <c r="LIU824" s="257"/>
      <c r="LIV824" s="257"/>
      <c r="LIW824" s="257"/>
      <c r="LIX824" s="257"/>
      <c r="LIY824" s="257"/>
      <c r="LIZ824" s="257"/>
      <c r="LJA824" s="257"/>
      <c r="LJB824" s="257"/>
      <c r="LJC824" s="257"/>
      <c r="LJD824" s="257"/>
      <c r="LJE824" s="257"/>
      <c r="LJF824" s="257"/>
      <c r="LJG824" s="257"/>
      <c r="LJH824" s="257"/>
      <c r="LJI824" s="257"/>
      <c r="LJJ824" s="257"/>
      <c r="LJK824" s="257"/>
      <c r="LJL824" s="257"/>
      <c r="LJM824" s="257"/>
      <c r="LJN824" s="257"/>
      <c r="LJO824" s="257"/>
      <c r="LJP824" s="257"/>
      <c r="LJQ824" s="257"/>
      <c r="LJR824" s="257"/>
      <c r="LJS824" s="257"/>
      <c r="LJT824" s="257"/>
      <c r="LJU824" s="257"/>
      <c r="LJV824" s="257"/>
      <c r="LJW824" s="257"/>
      <c r="LJX824" s="257"/>
      <c r="LJY824" s="257"/>
      <c r="LJZ824" s="257"/>
      <c r="LKA824" s="257"/>
      <c r="LKB824" s="257"/>
      <c r="LKC824" s="257"/>
      <c r="LKD824" s="257"/>
      <c r="LKE824" s="257"/>
      <c r="LKF824" s="257"/>
      <c r="LKG824" s="257"/>
      <c r="LKH824" s="257"/>
      <c r="LKI824" s="257"/>
      <c r="LKJ824" s="257"/>
      <c r="LKK824" s="257"/>
      <c r="LKL824" s="257"/>
      <c r="LKM824" s="257"/>
      <c r="LKN824" s="257"/>
      <c r="LKO824" s="257"/>
      <c r="LKP824" s="257"/>
      <c r="LKQ824" s="257"/>
      <c r="LKR824" s="257"/>
      <c r="LKS824" s="257"/>
      <c r="LKT824" s="257"/>
      <c r="LKU824" s="257"/>
      <c r="LKV824" s="257"/>
      <c r="LKW824" s="257"/>
      <c r="LKX824" s="257"/>
      <c r="LKY824" s="257"/>
      <c r="LKZ824" s="257"/>
      <c r="LLA824" s="257"/>
      <c r="LLB824" s="257"/>
      <c r="LLC824" s="257"/>
      <c r="LLD824" s="257"/>
      <c r="LLE824" s="257"/>
      <c r="LLF824" s="257"/>
      <c r="LLG824" s="257"/>
      <c r="LLH824" s="257"/>
      <c r="LLI824" s="257"/>
      <c r="LLJ824" s="257"/>
      <c r="LLK824" s="257"/>
      <c r="LLL824" s="257"/>
      <c r="LLM824" s="257"/>
      <c r="LLN824" s="257"/>
      <c r="LLO824" s="257"/>
      <c r="LLP824" s="257"/>
      <c r="LLQ824" s="257"/>
      <c r="LLR824" s="257"/>
      <c r="LLS824" s="257"/>
      <c r="LLT824" s="257"/>
      <c r="LLU824" s="257"/>
      <c r="LLV824" s="257"/>
      <c r="LLW824" s="257"/>
      <c r="LLX824" s="257"/>
      <c r="LLY824" s="257"/>
      <c r="LLZ824" s="257"/>
      <c r="LMA824" s="257"/>
      <c r="LMB824" s="257"/>
      <c r="LMC824" s="257"/>
      <c r="LMD824" s="257"/>
      <c r="LME824" s="257"/>
      <c r="LMF824" s="257"/>
      <c r="LMG824" s="257"/>
      <c r="LMH824" s="257"/>
      <c r="LMI824" s="257"/>
      <c r="LMJ824" s="257"/>
      <c r="LMK824" s="257"/>
      <c r="LML824" s="257"/>
      <c r="LMM824" s="257"/>
      <c r="LMN824" s="257"/>
      <c r="LMO824" s="257"/>
      <c r="LMP824" s="257"/>
      <c r="LMQ824" s="257"/>
      <c r="LMR824" s="257"/>
      <c r="LMS824" s="257"/>
      <c r="LMT824" s="257"/>
      <c r="LMU824" s="257"/>
      <c r="LMV824" s="257"/>
      <c r="LMW824" s="257"/>
      <c r="LMX824" s="257"/>
      <c r="LMY824" s="257"/>
      <c r="LMZ824" s="257"/>
      <c r="LNA824" s="257"/>
      <c r="LNB824" s="257"/>
      <c r="LNC824" s="257"/>
      <c r="LND824" s="257"/>
      <c r="LNE824" s="257"/>
      <c r="LNF824" s="257"/>
      <c r="LNG824" s="257"/>
      <c r="LNH824" s="257"/>
      <c r="LNI824" s="257"/>
      <c r="LNJ824" s="257"/>
      <c r="LNK824" s="257"/>
      <c r="LNL824" s="257"/>
      <c r="LNM824" s="257"/>
      <c r="LNN824" s="257"/>
      <c r="LNO824" s="257"/>
      <c r="LNP824" s="257"/>
      <c r="LNQ824" s="257"/>
      <c r="LNR824" s="257"/>
      <c r="LNS824" s="257"/>
      <c r="LNT824" s="257"/>
      <c r="LNU824" s="257"/>
      <c r="LNV824" s="257"/>
      <c r="LNW824" s="257"/>
      <c r="LNX824" s="257"/>
      <c r="LNY824" s="257"/>
      <c r="LNZ824" s="257"/>
      <c r="LOA824" s="257"/>
      <c r="LOB824" s="257"/>
      <c r="LOC824" s="257"/>
      <c r="LOD824" s="257"/>
      <c r="LOE824" s="257"/>
      <c r="LOF824" s="257"/>
      <c r="LOG824" s="257"/>
      <c r="LOH824" s="257"/>
      <c r="LOI824" s="257"/>
      <c r="LOJ824" s="257"/>
      <c r="LOK824" s="257"/>
      <c r="LOL824" s="257"/>
      <c r="LOM824" s="257"/>
      <c r="LON824" s="257"/>
      <c r="LOO824" s="257"/>
      <c r="LOP824" s="257"/>
      <c r="LOQ824" s="257"/>
      <c r="LOR824" s="257"/>
      <c r="LOS824" s="257"/>
      <c r="LOT824" s="257"/>
      <c r="LOU824" s="257"/>
      <c r="LOV824" s="257"/>
      <c r="LOW824" s="257"/>
      <c r="LOX824" s="257"/>
      <c r="LOY824" s="257"/>
      <c r="LOZ824" s="257"/>
      <c r="LPA824" s="257"/>
      <c r="LPB824" s="257"/>
      <c r="LPC824" s="257"/>
      <c r="LPD824" s="257"/>
      <c r="LPE824" s="257"/>
      <c r="LPF824" s="257"/>
      <c r="LPG824" s="257"/>
      <c r="LPH824" s="257"/>
      <c r="LPI824" s="257"/>
      <c r="LPJ824" s="257"/>
      <c r="LPK824" s="257"/>
      <c r="LPL824" s="257"/>
      <c r="LPM824" s="257"/>
      <c r="LPN824" s="257"/>
      <c r="LPO824" s="257"/>
      <c r="LPP824" s="257"/>
      <c r="LPQ824" s="257"/>
      <c r="LPR824" s="257"/>
      <c r="LPS824" s="257"/>
      <c r="LPT824" s="257"/>
      <c r="LPU824" s="257"/>
      <c r="LPV824" s="257"/>
      <c r="LPW824" s="257"/>
      <c r="LPX824" s="257"/>
      <c r="LPY824" s="257"/>
      <c r="LPZ824" s="257"/>
      <c r="LQA824" s="257"/>
      <c r="LQB824" s="257"/>
      <c r="LQC824" s="257"/>
      <c r="LQD824" s="257"/>
      <c r="LQE824" s="257"/>
      <c r="LQF824" s="257"/>
      <c r="LQG824" s="257"/>
      <c r="LQH824" s="257"/>
      <c r="LQI824" s="257"/>
      <c r="LQJ824" s="257"/>
      <c r="LQK824" s="257"/>
      <c r="LQL824" s="257"/>
      <c r="LQM824" s="257"/>
      <c r="LQN824" s="257"/>
      <c r="LQO824" s="257"/>
      <c r="LQP824" s="257"/>
      <c r="LQQ824" s="257"/>
      <c r="LQR824" s="257"/>
      <c r="LQS824" s="257"/>
      <c r="LQT824" s="257"/>
      <c r="LQU824" s="257"/>
      <c r="LQV824" s="257"/>
      <c r="LQW824" s="257"/>
      <c r="LQX824" s="257"/>
      <c r="LQY824" s="257"/>
      <c r="LQZ824" s="257"/>
      <c r="LRA824" s="257"/>
      <c r="LRB824" s="257"/>
      <c r="LRC824" s="257"/>
      <c r="LRD824" s="257"/>
      <c r="LRE824" s="257"/>
      <c r="LRF824" s="257"/>
      <c r="LRG824" s="257"/>
      <c r="LRH824" s="257"/>
      <c r="LRI824" s="257"/>
      <c r="LRJ824" s="257"/>
      <c r="LRK824" s="257"/>
      <c r="LRL824" s="257"/>
      <c r="LRM824" s="257"/>
      <c r="LRN824" s="257"/>
      <c r="LRO824" s="257"/>
      <c r="LRP824" s="257"/>
      <c r="LRQ824" s="257"/>
      <c r="LRR824" s="257"/>
      <c r="LRS824" s="257"/>
      <c r="LRT824" s="257"/>
      <c r="LRU824" s="257"/>
      <c r="LRV824" s="257"/>
      <c r="LRW824" s="257"/>
      <c r="LRX824" s="257"/>
      <c r="LRY824" s="257"/>
      <c r="LRZ824" s="257"/>
      <c r="LSA824" s="257"/>
      <c r="LSB824" s="257"/>
      <c r="LSC824" s="257"/>
      <c r="LSD824" s="257"/>
      <c r="LSE824" s="257"/>
      <c r="LSF824" s="257"/>
      <c r="LSG824" s="257"/>
      <c r="LSH824" s="257"/>
      <c r="LSI824" s="257"/>
      <c r="LSJ824" s="257"/>
      <c r="LSK824" s="257"/>
      <c r="LSL824" s="257"/>
      <c r="LSM824" s="257"/>
      <c r="LSN824" s="257"/>
      <c r="LSO824" s="257"/>
      <c r="LSP824" s="257"/>
      <c r="LSQ824" s="257"/>
      <c r="LSR824" s="257"/>
      <c r="LSS824" s="257"/>
      <c r="LST824" s="257"/>
      <c r="LSU824" s="257"/>
      <c r="LSV824" s="257"/>
      <c r="LSW824" s="257"/>
      <c r="LSX824" s="257"/>
      <c r="LSY824" s="257"/>
      <c r="LSZ824" s="257"/>
      <c r="LTA824" s="257"/>
      <c r="LTB824" s="257"/>
      <c r="LTC824" s="257"/>
      <c r="LTD824" s="257"/>
      <c r="LTE824" s="257"/>
      <c r="LTF824" s="257"/>
      <c r="LTG824" s="257"/>
      <c r="LTH824" s="257"/>
      <c r="LTI824" s="257"/>
      <c r="LTJ824" s="257"/>
      <c r="LTK824" s="257"/>
      <c r="LTL824" s="257"/>
      <c r="LTM824" s="257"/>
      <c r="LTN824" s="257"/>
      <c r="LTO824" s="257"/>
      <c r="LTP824" s="257"/>
      <c r="LTQ824" s="257"/>
      <c r="LTR824" s="257"/>
      <c r="LTS824" s="257"/>
      <c r="LTT824" s="257"/>
      <c r="LTU824" s="257"/>
      <c r="LTV824" s="257"/>
      <c r="LTW824" s="257"/>
      <c r="LTX824" s="257"/>
      <c r="LTY824" s="257"/>
      <c r="LTZ824" s="257"/>
      <c r="LUA824" s="257"/>
      <c r="LUB824" s="257"/>
      <c r="LUC824" s="257"/>
      <c r="LUD824" s="257"/>
      <c r="LUE824" s="257"/>
      <c r="LUF824" s="257"/>
      <c r="LUG824" s="257"/>
      <c r="LUH824" s="257"/>
      <c r="LUI824" s="257"/>
      <c r="LUJ824" s="257"/>
      <c r="LUK824" s="257"/>
      <c r="LUL824" s="257"/>
      <c r="LUM824" s="257"/>
      <c r="LUN824" s="257"/>
      <c r="LUO824" s="257"/>
      <c r="LUP824" s="257"/>
      <c r="LUQ824" s="257"/>
      <c r="LUR824" s="257"/>
      <c r="LUS824" s="257"/>
      <c r="LUT824" s="257"/>
      <c r="LUU824" s="257"/>
      <c r="LUV824" s="257"/>
      <c r="LUW824" s="257"/>
      <c r="LUX824" s="257"/>
      <c r="LUY824" s="257"/>
      <c r="LUZ824" s="257"/>
      <c r="LVA824" s="257"/>
      <c r="LVB824" s="257"/>
      <c r="LVC824" s="257"/>
      <c r="LVD824" s="257"/>
      <c r="LVE824" s="257"/>
      <c r="LVF824" s="257"/>
      <c r="LVG824" s="257"/>
      <c r="LVH824" s="257"/>
      <c r="LVI824" s="257"/>
      <c r="LVJ824" s="257"/>
      <c r="LVK824" s="257"/>
      <c r="LVL824" s="257"/>
      <c r="LVM824" s="257"/>
      <c r="LVN824" s="257"/>
      <c r="LVO824" s="257"/>
      <c r="LVP824" s="257"/>
      <c r="LVQ824" s="257"/>
      <c r="LVR824" s="257"/>
      <c r="LVS824" s="257"/>
      <c r="LVT824" s="257"/>
      <c r="LVU824" s="257"/>
      <c r="LVV824" s="257"/>
      <c r="LVW824" s="257"/>
      <c r="LVX824" s="257"/>
      <c r="LVY824" s="257"/>
      <c r="LVZ824" s="257"/>
      <c r="LWA824" s="257"/>
      <c r="LWB824" s="257"/>
      <c r="LWC824" s="257"/>
      <c r="LWD824" s="257"/>
      <c r="LWE824" s="257"/>
      <c r="LWF824" s="257"/>
      <c r="LWG824" s="257"/>
      <c r="LWH824" s="257"/>
      <c r="LWI824" s="257"/>
      <c r="LWJ824" s="257"/>
      <c r="LWK824" s="257"/>
      <c r="LWL824" s="257"/>
      <c r="LWM824" s="257"/>
      <c r="LWN824" s="257"/>
      <c r="LWO824" s="257"/>
      <c r="LWP824" s="257"/>
      <c r="LWQ824" s="257"/>
      <c r="LWR824" s="257"/>
      <c r="LWS824" s="257"/>
      <c r="LWT824" s="257"/>
      <c r="LWU824" s="257"/>
      <c r="LWV824" s="257"/>
      <c r="LWW824" s="257"/>
      <c r="LWX824" s="257"/>
      <c r="LWY824" s="257"/>
      <c r="LWZ824" s="257"/>
      <c r="LXA824" s="257"/>
      <c r="LXB824" s="257"/>
      <c r="LXC824" s="257"/>
      <c r="LXD824" s="257"/>
      <c r="LXE824" s="257"/>
      <c r="LXF824" s="257"/>
      <c r="LXG824" s="257"/>
      <c r="LXH824" s="257"/>
      <c r="LXI824" s="257"/>
      <c r="LXJ824" s="257"/>
      <c r="LXK824" s="257"/>
      <c r="LXL824" s="257"/>
      <c r="LXM824" s="257"/>
      <c r="LXN824" s="257"/>
      <c r="LXO824" s="257"/>
      <c r="LXP824" s="257"/>
      <c r="LXQ824" s="257"/>
      <c r="LXR824" s="257"/>
      <c r="LXS824" s="257"/>
      <c r="LXT824" s="257"/>
      <c r="LXU824" s="257"/>
      <c r="LXV824" s="257"/>
      <c r="LXW824" s="257"/>
      <c r="LXX824" s="257"/>
      <c r="LXY824" s="257"/>
      <c r="LXZ824" s="257"/>
      <c r="LYA824" s="257"/>
      <c r="LYB824" s="257"/>
      <c r="LYC824" s="257"/>
      <c r="LYD824" s="257"/>
      <c r="LYE824" s="257"/>
      <c r="LYF824" s="257"/>
      <c r="LYG824" s="257"/>
      <c r="LYH824" s="257"/>
      <c r="LYI824" s="257"/>
      <c r="LYJ824" s="257"/>
      <c r="LYK824" s="257"/>
      <c r="LYL824" s="257"/>
      <c r="LYM824" s="257"/>
      <c r="LYN824" s="257"/>
      <c r="LYO824" s="257"/>
      <c r="LYP824" s="257"/>
      <c r="LYQ824" s="257"/>
      <c r="LYR824" s="257"/>
      <c r="LYS824" s="257"/>
      <c r="LYT824" s="257"/>
      <c r="LYU824" s="257"/>
      <c r="LYV824" s="257"/>
      <c r="LYW824" s="257"/>
      <c r="LYX824" s="257"/>
      <c r="LYY824" s="257"/>
      <c r="LYZ824" s="257"/>
      <c r="LZA824" s="257"/>
      <c r="LZB824" s="257"/>
      <c r="LZC824" s="257"/>
      <c r="LZD824" s="257"/>
      <c r="LZE824" s="257"/>
      <c r="LZF824" s="257"/>
      <c r="LZG824" s="257"/>
      <c r="LZH824" s="257"/>
      <c r="LZI824" s="257"/>
      <c r="LZJ824" s="257"/>
      <c r="LZK824" s="257"/>
      <c r="LZL824" s="257"/>
      <c r="LZM824" s="257"/>
      <c r="LZN824" s="257"/>
      <c r="LZO824" s="257"/>
      <c r="LZP824" s="257"/>
      <c r="LZQ824" s="257"/>
      <c r="LZR824" s="257"/>
      <c r="LZS824" s="257"/>
      <c r="LZT824" s="257"/>
      <c r="LZU824" s="257"/>
      <c r="LZV824" s="257"/>
      <c r="LZW824" s="257"/>
      <c r="LZX824" s="257"/>
      <c r="LZY824" s="257"/>
      <c r="LZZ824" s="257"/>
      <c r="MAA824" s="257"/>
      <c r="MAB824" s="257"/>
      <c r="MAC824" s="257"/>
      <c r="MAD824" s="257"/>
      <c r="MAE824" s="257"/>
      <c r="MAF824" s="257"/>
      <c r="MAG824" s="257"/>
      <c r="MAH824" s="257"/>
      <c r="MAI824" s="257"/>
      <c r="MAJ824" s="257"/>
      <c r="MAK824" s="257"/>
      <c r="MAL824" s="257"/>
      <c r="MAM824" s="257"/>
      <c r="MAN824" s="257"/>
      <c r="MAO824" s="257"/>
      <c r="MAP824" s="257"/>
      <c r="MAQ824" s="257"/>
      <c r="MAR824" s="257"/>
      <c r="MAS824" s="257"/>
      <c r="MAT824" s="257"/>
      <c r="MAU824" s="257"/>
      <c r="MAV824" s="257"/>
      <c r="MAW824" s="257"/>
      <c r="MAX824" s="257"/>
      <c r="MAY824" s="257"/>
      <c r="MAZ824" s="257"/>
      <c r="MBA824" s="257"/>
      <c r="MBB824" s="257"/>
      <c r="MBC824" s="257"/>
      <c r="MBD824" s="257"/>
      <c r="MBE824" s="257"/>
      <c r="MBF824" s="257"/>
      <c r="MBG824" s="257"/>
      <c r="MBH824" s="257"/>
      <c r="MBI824" s="257"/>
      <c r="MBJ824" s="257"/>
      <c r="MBK824" s="257"/>
      <c r="MBL824" s="257"/>
      <c r="MBM824" s="257"/>
      <c r="MBN824" s="257"/>
      <c r="MBO824" s="257"/>
      <c r="MBP824" s="257"/>
      <c r="MBQ824" s="257"/>
      <c r="MBR824" s="257"/>
      <c r="MBS824" s="257"/>
      <c r="MBT824" s="257"/>
      <c r="MBU824" s="257"/>
      <c r="MBV824" s="257"/>
      <c r="MBW824" s="257"/>
      <c r="MBX824" s="257"/>
      <c r="MBY824" s="257"/>
      <c r="MBZ824" s="257"/>
      <c r="MCA824" s="257"/>
      <c r="MCB824" s="257"/>
      <c r="MCC824" s="257"/>
      <c r="MCD824" s="257"/>
      <c r="MCE824" s="257"/>
      <c r="MCF824" s="257"/>
      <c r="MCG824" s="257"/>
      <c r="MCH824" s="257"/>
      <c r="MCI824" s="257"/>
      <c r="MCJ824" s="257"/>
      <c r="MCK824" s="257"/>
      <c r="MCL824" s="257"/>
      <c r="MCM824" s="257"/>
      <c r="MCN824" s="257"/>
      <c r="MCO824" s="257"/>
      <c r="MCP824" s="257"/>
      <c r="MCQ824" s="257"/>
      <c r="MCR824" s="257"/>
      <c r="MCS824" s="257"/>
      <c r="MCT824" s="257"/>
      <c r="MCU824" s="257"/>
      <c r="MCV824" s="257"/>
      <c r="MCW824" s="257"/>
      <c r="MCX824" s="257"/>
      <c r="MCY824" s="257"/>
      <c r="MCZ824" s="257"/>
      <c r="MDA824" s="257"/>
      <c r="MDB824" s="257"/>
      <c r="MDC824" s="257"/>
      <c r="MDD824" s="257"/>
      <c r="MDE824" s="257"/>
      <c r="MDF824" s="257"/>
      <c r="MDG824" s="257"/>
      <c r="MDH824" s="257"/>
      <c r="MDI824" s="257"/>
      <c r="MDJ824" s="257"/>
      <c r="MDK824" s="257"/>
      <c r="MDL824" s="257"/>
      <c r="MDM824" s="257"/>
      <c r="MDN824" s="257"/>
      <c r="MDO824" s="257"/>
      <c r="MDP824" s="257"/>
      <c r="MDQ824" s="257"/>
      <c r="MDR824" s="257"/>
      <c r="MDS824" s="257"/>
      <c r="MDT824" s="257"/>
      <c r="MDU824" s="257"/>
      <c r="MDV824" s="257"/>
      <c r="MDW824" s="257"/>
      <c r="MDX824" s="257"/>
      <c r="MDY824" s="257"/>
      <c r="MDZ824" s="257"/>
      <c r="MEA824" s="257"/>
      <c r="MEB824" s="257"/>
      <c r="MEC824" s="257"/>
      <c r="MED824" s="257"/>
      <c r="MEE824" s="257"/>
      <c r="MEF824" s="257"/>
      <c r="MEG824" s="257"/>
      <c r="MEH824" s="257"/>
      <c r="MEI824" s="257"/>
      <c r="MEJ824" s="257"/>
      <c r="MEK824" s="257"/>
      <c r="MEL824" s="257"/>
      <c r="MEM824" s="257"/>
      <c r="MEN824" s="257"/>
      <c r="MEO824" s="257"/>
      <c r="MEP824" s="257"/>
      <c r="MEQ824" s="257"/>
      <c r="MER824" s="257"/>
      <c r="MES824" s="257"/>
      <c r="MET824" s="257"/>
      <c r="MEU824" s="257"/>
      <c r="MEV824" s="257"/>
      <c r="MEW824" s="257"/>
      <c r="MEX824" s="257"/>
      <c r="MEY824" s="257"/>
      <c r="MEZ824" s="257"/>
      <c r="MFA824" s="257"/>
      <c r="MFB824" s="257"/>
      <c r="MFC824" s="257"/>
      <c r="MFD824" s="257"/>
      <c r="MFE824" s="257"/>
      <c r="MFF824" s="257"/>
      <c r="MFG824" s="257"/>
      <c r="MFH824" s="257"/>
      <c r="MFI824" s="257"/>
      <c r="MFJ824" s="257"/>
      <c r="MFK824" s="257"/>
      <c r="MFL824" s="257"/>
      <c r="MFM824" s="257"/>
      <c r="MFN824" s="257"/>
      <c r="MFO824" s="257"/>
      <c r="MFP824" s="257"/>
      <c r="MFQ824" s="257"/>
      <c r="MFR824" s="257"/>
      <c r="MFS824" s="257"/>
      <c r="MFT824" s="257"/>
      <c r="MFU824" s="257"/>
      <c r="MFV824" s="257"/>
      <c r="MFW824" s="257"/>
      <c r="MFX824" s="257"/>
      <c r="MFY824" s="257"/>
      <c r="MFZ824" s="257"/>
      <c r="MGA824" s="257"/>
      <c r="MGB824" s="257"/>
      <c r="MGC824" s="257"/>
      <c r="MGD824" s="257"/>
      <c r="MGE824" s="257"/>
      <c r="MGF824" s="257"/>
      <c r="MGG824" s="257"/>
      <c r="MGH824" s="257"/>
      <c r="MGI824" s="257"/>
      <c r="MGJ824" s="257"/>
      <c r="MGK824" s="257"/>
      <c r="MGL824" s="257"/>
      <c r="MGM824" s="257"/>
      <c r="MGN824" s="257"/>
      <c r="MGO824" s="257"/>
      <c r="MGP824" s="257"/>
      <c r="MGQ824" s="257"/>
      <c r="MGR824" s="257"/>
      <c r="MGS824" s="257"/>
      <c r="MGT824" s="257"/>
      <c r="MGU824" s="257"/>
      <c r="MGV824" s="257"/>
      <c r="MGW824" s="257"/>
      <c r="MGX824" s="257"/>
      <c r="MGY824" s="257"/>
      <c r="MGZ824" s="257"/>
      <c r="MHA824" s="257"/>
      <c r="MHB824" s="257"/>
      <c r="MHC824" s="257"/>
      <c r="MHD824" s="257"/>
      <c r="MHE824" s="257"/>
      <c r="MHF824" s="257"/>
      <c r="MHG824" s="257"/>
      <c r="MHH824" s="257"/>
      <c r="MHI824" s="257"/>
      <c r="MHJ824" s="257"/>
      <c r="MHK824" s="257"/>
      <c r="MHL824" s="257"/>
      <c r="MHM824" s="257"/>
      <c r="MHN824" s="257"/>
      <c r="MHO824" s="257"/>
      <c r="MHP824" s="257"/>
      <c r="MHQ824" s="257"/>
      <c r="MHR824" s="257"/>
      <c r="MHS824" s="257"/>
      <c r="MHT824" s="257"/>
      <c r="MHU824" s="257"/>
      <c r="MHV824" s="257"/>
      <c r="MHW824" s="257"/>
      <c r="MHX824" s="257"/>
      <c r="MHY824" s="257"/>
      <c r="MHZ824" s="257"/>
      <c r="MIA824" s="257"/>
      <c r="MIB824" s="257"/>
      <c r="MIC824" s="257"/>
      <c r="MID824" s="257"/>
      <c r="MIE824" s="257"/>
      <c r="MIF824" s="257"/>
      <c r="MIG824" s="257"/>
      <c r="MIH824" s="257"/>
      <c r="MII824" s="257"/>
      <c r="MIJ824" s="257"/>
      <c r="MIK824" s="257"/>
      <c r="MIL824" s="257"/>
      <c r="MIM824" s="257"/>
      <c r="MIN824" s="257"/>
      <c r="MIO824" s="257"/>
      <c r="MIP824" s="257"/>
      <c r="MIQ824" s="257"/>
      <c r="MIR824" s="257"/>
      <c r="MIS824" s="257"/>
      <c r="MIT824" s="257"/>
      <c r="MIU824" s="257"/>
      <c r="MIV824" s="257"/>
      <c r="MIW824" s="257"/>
      <c r="MIX824" s="257"/>
      <c r="MIY824" s="257"/>
      <c r="MIZ824" s="257"/>
      <c r="MJA824" s="257"/>
      <c r="MJB824" s="257"/>
      <c r="MJC824" s="257"/>
      <c r="MJD824" s="257"/>
      <c r="MJE824" s="257"/>
      <c r="MJF824" s="257"/>
      <c r="MJG824" s="257"/>
      <c r="MJH824" s="257"/>
      <c r="MJI824" s="257"/>
      <c r="MJJ824" s="257"/>
      <c r="MJK824" s="257"/>
      <c r="MJL824" s="257"/>
      <c r="MJM824" s="257"/>
      <c r="MJN824" s="257"/>
      <c r="MJO824" s="257"/>
      <c r="MJP824" s="257"/>
      <c r="MJQ824" s="257"/>
      <c r="MJR824" s="257"/>
      <c r="MJS824" s="257"/>
      <c r="MJT824" s="257"/>
      <c r="MJU824" s="257"/>
      <c r="MJV824" s="257"/>
      <c r="MJW824" s="257"/>
      <c r="MJX824" s="257"/>
      <c r="MJY824" s="257"/>
      <c r="MJZ824" s="257"/>
      <c r="MKA824" s="257"/>
      <c r="MKB824" s="257"/>
      <c r="MKC824" s="257"/>
      <c r="MKD824" s="257"/>
      <c r="MKE824" s="257"/>
      <c r="MKF824" s="257"/>
      <c r="MKG824" s="257"/>
      <c r="MKH824" s="257"/>
      <c r="MKI824" s="257"/>
      <c r="MKJ824" s="257"/>
      <c r="MKK824" s="257"/>
      <c r="MKL824" s="257"/>
      <c r="MKM824" s="257"/>
      <c r="MKN824" s="257"/>
      <c r="MKO824" s="257"/>
      <c r="MKP824" s="257"/>
      <c r="MKQ824" s="257"/>
      <c r="MKR824" s="257"/>
      <c r="MKS824" s="257"/>
      <c r="MKT824" s="257"/>
      <c r="MKU824" s="257"/>
      <c r="MKV824" s="257"/>
      <c r="MKW824" s="257"/>
      <c r="MKX824" s="257"/>
      <c r="MKY824" s="257"/>
      <c r="MKZ824" s="257"/>
      <c r="MLA824" s="257"/>
      <c r="MLB824" s="257"/>
      <c r="MLC824" s="257"/>
      <c r="MLD824" s="257"/>
      <c r="MLE824" s="257"/>
      <c r="MLF824" s="257"/>
      <c r="MLG824" s="257"/>
      <c r="MLH824" s="257"/>
      <c r="MLI824" s="257"/>
      <c r="MLJ824" s="257"/>
      <c r="MLK824" s="257"/>
      <c r="MLL824" s="257"/>
      <c r="MLM824" s="257"/>
      <c r="MLN824" s="257"/>
      <c r="MLO824" s="257"/>
      <c r="MLP824" s="257"/>
      <c r="MLQ824" s="257"/>
      <c r="MLR824" s="257"/>
      <c r="MLS824" s="257"/>
      <c r="MLT824" s="257"/>
      <c r="MLU824" s="257"/>
      <c r="MLV824" s="257"/>
      <c r="MLW824" s="257"/>
      <c r="MLX824" s="257"/>
      <c r="MLY824" s="257"/>
      <c r="MLZ824" s="257"/>
      <c r="MMA824" s="257"/>
      <c r="MMB824" s="257"/>
      <c r="MMC824" s="257"/>
      <c r="MMD824" s="257"/>
      <c r="MME824" s="257"/>
      <c r="MMF824" s="257"/>
      <c r="MMG824" s="257"/>
      <c r="MMH824" s="257"/>
      <c r="MMI824" s="257"/>
      <c r="MMJ824" s="257"/>
      <c r="MMK824" s="257"/>
      <c r="MML824" s="257"/>
      <c r="MMM824" s="257"/>
      <c r="MMN824" s="257"/>
      <c r="MMO824" s="257"/>
      <c r="MMP824" s="257"/>
      <c r="MMQ824" s="257"/>
      <c r="MMR824" s="257"/>
      <c r="MMS824" s="257"/>
      <c r="MMT824" s="257"/>
      <c r="MMU824" s="257"/>
      <c r="MMV824" s="257"/>
      <c r="MMW824" s="257"/>
      <c r="MMX824" s="257"/>
      <c r="MMY824" s="257"/>
      <c r="MMZ824" s="257"/>
      <c r="MNA824" s="257"/>
      <c r="MNB824" s="257"/>
      <c r="MNC824" s="257"/>
      <c r="MND824" s="257"/>
      <c r="MNE824" s="257"/>
      <c r="MNF824" s="257"/>
      <c r="MNG824" s="257"/>
      <c r="MNH824" s="257"/>
      <c r="MNI824" s="257"/>
      <c r="MNJ824" s="257"/>
      <c r="MNK824" s="257"/>
      <c r="MNL824" s="257"/>
      <c r="MNM824" s="257"/>
      <c r="MNN824" s="257"/>
      <c r="MNO824" s="257"/>
      <c r="MNP824" s="257"/>
      <c r="MNQ824" s="257"/>
      <c r="MNR824" s="257"/>
      <c r="MNS824" s="257"/>
      <c r="MNT824" s="257"/>
      <c r="MNU824" s="257"/>
      <c r="MNV824" s="257"/>
      <c r="MNW824" s="257"/>
      <c r="MNX824" s="257"/>
      <c r="MNY824" s="257"/>
      <c r="MNZ824" s="257"/>
      <c r="MOA824" s="257"/>
      <c r="MOB824" s="257"/>
      <c r="MOC824" s="257"/>
      <c r="MOD824" s="257"/>
      <c r="MOE824" s="257"/>
      <c r="MOF824" s="257"/>
      <c r="MOG824" s="257"/>
      <c r="MOH824" s="257"/>
      <c r="MOI824" s="257"/>
      <c r="MOJ824" s="257"/>
      <c r="MOK824" s="257"/>
      <c r="MOL824" s="257"/>
      <c r="MOM824" s="257"/>
      <c r="MON824" s="257"/>
      <c r="MOO824" s="257"/>
      <c r="MOP824" s="257"/>
      <c r="MOQ824" s="257"/>
      <c r="MOR824" s="257"/>
      <c r="MOS824" s="257"/>
      <c r="MOT824" s="257"/>
      <c r="MOU824" s="257"/>
      <c r="MOV824" s="257"/>
      <c r="MOW824" s="257"/>
      <c r="MOX824" s="257"/>
      <c r="MOY824" s="257"/>
      <c r="MOZ824" s="257"/>
      <c r="MPA824" s="257"/>
      <c r="MPB824" s="257"/>
      <c r="MPC824" s="257"/>
      <c r="MPD824" s="257"/>
      <c r="MPE824" s="257"/>
      <c r="MPF824" s="257"/>
      <c r="MPG824" s="257"/>
      <c r="MPH824" s="257"/>
      <c r="MPI824" s="257"/>
      <c r="MPJ824" s="257"/>
      <c r="MPK824" s="257"/>
      <c r="MPL824" s="257"/>
      <c r="MPM824" s="257"/>
      <c r="MPN824" s="257"/>
      <c r="MPO824" s="257"/>
      <c r="MPP824" s="257"/>
      <c r="MPQ824" s="257"/>
      <c r="MPR824" s="257"/>
      <c r="MPS824" s="257"/>
      <c r="MPT824" s="257"/>
      <c r="MPU824" s="257"/>
      <c r="MPV824" s="257"/>
      <c r="MPW824" s="257"/>
      <c r="MPX824" s="257"/>
      <c r="MPY824" s="257"/>
      <c r="MPZ824" s="257"/>
      <c r="MQA824" s="257"/>
      <c r="MQB824" s="257"/>
      <c r="MQC824" s="257"/>
      <c r="MQD824" s="257"/>
      <c r="MQE824" s="257"/>
      <c r="MQF824" s="257"/>
      <c r="MQG824" s="257"/>
      <c r="MQH824" s="257"/>
      <c r="MQI824" s="257"/>
      <c r="MQJ824" s="257"/>
      <c r="MQK824" s="257"/>
      <c r="MQL824" s="257"/>
      <c r="MQM824" s="257"/>
      <c r="MQN824" s="257"/>
      <c r="MQO824" s="257"/>
      <c r="MQP824" s="257"/>
      <c r="MQQ824" s="257"/>
      <c r="MQR824" s="257"/>
      <c r="MQS824" s="257"/>
      <c r="MQT824" s="257"/>
      <c r="MQU824" s="257"/>
      <c r="MQV824" s="257"/>
      <c r="MQW824" s="257"/>
      <c r="MQX824" s="257"/>
      <c r="MQY824" s="257"/>
      <c r="MQZ824" s="257"/>
      <c r="MRA824" s="257"/>
      <c r="MRB824" s="257"/>
      <c r="MRC824" s="257"/>
      <c r="MRD824" s="257"/>
      <c r="MRE824" s="257"/>
      <c r="MRF824" s="257"/>
      <c r="MRG824" s="257"/>
      <c r="MRH824" s="257"/>
      <c r="MRI824" s="257"/>
      <c r="MRJ824" s="257"/>
      <c r="MRK824" s="257"/>
      <c r="MRL824" s="257"/>
      <c r="MRM824" s="257"/>
      <c r="MRN824" s="257"/>
      <c r="MRO824" s="257"/>
      <c r="MRP824" s="257"/>
      <c r="MRQ824" s="257"/>
      <c r="MRR824" s="257"/>
      <c r="MRS824" s="257"/>
      <c r="MRT824" s="257"/>
      <c r="MRU824" s="257"/>
      <c r="MRV824" s="257"/>
      <c r="MRW824" s="257"/>
      <c r="MRX824" s="257"/>
      <c r="MRY824" s="257"/>
      <c r="MRZ824" s="257"/>
      <c r="MSA824" s="257"/>
      <c r="MSB824" s="257"/>
      <c r="MSC824" s="257"/>
      <c r="MSD824" s="257"/>
      <c r="MSE824" s="257"/>
      <c r="MSF824" s="257"/>
      <c r="MSG824" s="257"/>
      <c r="MSH824" s="257"/>
      <c r="MSI824" s="257"/>
      <c r="MSJ824" s="257"/>
      <c r="MSK824" s="257"/>
      <c r="MSL824" s="257"/>
      <c r="MSM824" s="257"/>
      <c r="MSN824" s="257"/>
      <c r="MSO824" s="257"/>
      <c r="MSP824" s="257"/>
      <c r="MSQ824" s="257"/>
      <c r="MSR824" s="257"/>
      <c r="MSS824" s="257"/>
      <c r="MST824" s="257"/>
      <c r="MSU824" s="257"/>
      <c r="MSV824" s="257"/>
      <c r="MSW824" s="257"/>
      <c r="MSX824" s="257"/>
      <c r="MSY824" s="257"/>
      <c r="MSZ824" s="257"/>
      <c r="MTA824" s="257"/>
      <c r="MTB824" s="257"/>
      <c r="MTC824" s="257"/>
      <c r="MTD824" s="257"/>
      <c r="MTE824" s="257"/>
      <c r="MTF824" s="257"/>
      <c r="MTG824" s="257"/>
      <c r="MTH824" s="257"/>
      <c r="MTI824" s="257"/>
      <c r="MTJ824" s="257"/>
      <c r="MTK824" s="257"/>
      <c r="MTL824" s="257"/>
      <c r="MTM824" s="257"/>
      <c r="MTN824" s="257"/>
      <c r="MTO824" s="257"/>
      <c r="MTP824" s="257"/>
      <c r="MTQ824" s="257"/>
      <c r="MTR824" s="257"/>
      <c r="MTS824" s="257"/>
      <c r="MTT824" s="257"/>
      <c r="MTU824" s="257"/>
      <c r="MTV824" s="257"/>
      <c r="MTW824" s="257"/>
      <c r="MTX824" s="257"/>
      <c r="MTY824" s="257"/>
      <c r="MTZ824" s="257"/>
      <c r="MUA824" s="257"/>
      <c r="MUB824" s="257"/>
      <c r="MUC824" s="257"/>
      <c r="MUD824" s="257"/>
      <c r="MUE824" s="257"/>
      <c r="MUF824" s="257"/>
      <c r="MUG824" s="257"/>
      <c r="MUH824" s="257"/>
      <c r="MUI824" s="257"/>
      <c r="MUJ824" s="257"/>
      <c r="MUK824" s="257"/>
      <c r="MUL824" s="257"/>
      <c r="MUM824" s="257"/>
      <c r="MUN824" s="257"/>
      <c r="MUO824" s="257"/>
      <c r="MUP824" s="257"/>
      <c r="MUQ824" s="257"/>
      <c r="MUR824" s="257"/>
      <c r="MUS824" s="257"/>
      <c r="MUT824" s="257"/>
      <c r="MUU824" s="257"/>
      <c r="MUV824" s="257"/>
      <c r="MUW824" s="257"/>
      <c r="MUX824" s="257"/>
      <c r="MUY824" s="257"/>
      <c r="MUZ824" s="257"/>
      <c r="MVA824" s="257"/>
      <c r="MVB824" s="257"/>
      <c r="MVC824" s="257"/>
      <c r="MVD824" s="257"/>
      <c r="MVE824" s="257"/>
      <c r="MVF824" s="257"/>
      <c r="MVG824" s="257"/>
      <c r="MVH824" s="257"/>
      <c r="MVI824" s="257"/>
      <c r="MVJ824" s="257"/>
      <c r="MVK824" s="257"/>
      <c r="MVL824" s="257"/>
      <c r="MVM824" s="257"/>
      <c r="MVN824" s="257"/>
      <c r="MVO824" s="257"/>
      <c r="MVP824" s="257"/>
      <c r="MVQ824" s="257"/>
      <c r="MVR824" s="257"/>
      <c r="MVS824" s="257"/>
      <c r="MVT824" s="257"/>
      <c r="MVU824" s="257"/>
      <c r="MVV824" s="257"/>
      <c r="MVW824" s="257"/>
      <c r="MVX824" s="257"/>
      <c r="MVY824" s="257"/>
      <c r="MVZ824" s="257"/>
      <c r="MWA824" s="257"/>
      <c r="MWB824" s="257"/>
      <c r="MWC824" s="257"/>
      <c r="MWD824" s="257"/>
      <c r="MWE824" s="257"/>
      <c r="MWF824" s="257"/>
      <c r="MWG824" s="257"/>
      <c r="MWH824" s="257"/>
      <c r="MWI824" s="257"/>
      <c r="MWJ824" s="257"/>
      <c r="MWK824" s="257"/>
      <c r="MWL824" s="257"/>
      <c r="MWM824" s="257"/>
      <c r="MWN824" s="257"/>
      <c r="MWO824" s="257"/>
      <c r="MWP824" s="257"/>
      <c r="MWQ824" s="257"/>
      <c r="MWR824" s="257"/>
      <c r="MWS824" s="257"/>
      <c r="MWT824" s="257"/>
      <c r="MWU824" s="257"/>
      <c r="MWV824" s="257"/>
      <c r="MWW824" s="257"/>
      <c r="MWX824" s="257"/>
      <c r="MWY824" s="257"/>
      <c r="MWZ824" s="257"/>
      <c r="MXA824" s="257"/>
      <c r="MXB824" s="257"/>
      <c r="MXC824" s="257"/>
      <c r="MXD824" s="257"/>
      <c r="MXE824" s="257"/>
      <c r="MXF824" s="257"/>
      <c r="MXG824" s="257"/>
      <c r="MXH824" s="257"/>
      <c r="MXI824" s="257"/>
      <c r="MXJ824" s="257"/>
      <c r="MXK824" s="257"/>
      <c r="MXL824" s="257"/>
      <c r="MXM824" s="257"/>
      <c r="MXN824" s="257"/>
      <c r="MXO824" s="257"/>
      <c r="MXP824" s="257"/>
      <c r="MXQ824" s="257"/>
      <c r="MXR824" s="257"/>
      <c r="MXS824" s="257"/>
      <c r="MXT824" s="257"/>
      <c r="MXU824" s="257"/>
      <c r="MXV824" s="257"/>
      <c r="MXW824" s="257"/>
      <c r="MXX824" s="257"/>
      <c r="MXY824" s="257"/>
      <c r="MXZ824" s="257"/>
      <c r="MYA824" s="257"/>
      <c r="MYB824" s="257"/>
      <c r="MYC824" s="257"/>
      <c r="MYD824" s="257"/>
      <c r="MYE824" s="257"/>
      <c r="MYF824" s="257"/>
      <c r="MYG824" s="257"/>
      <c r="MYH824" s="257"/>
      <c r="MYI824" s="257"/>
      <c r="MYJ824" s="257"/>
      <c r="MYK824" s="257"/>
      <c r="MYL824" s="257"/>
      <c r="MYM824" s="257"/>
      <c r="MYN824" s="257"/>
      <c r="MYO824" s="257"/>
      <c r="MYP824" s="257"/>
      <c r="MYQ824" s="257"/>
      <c r="MYR824" s="257"/>
      <c r="MYS824" s="257"/>
      <c r="MYT824" s="257"/>
      <c r="MYU824" s="257"/>
      <c r="MYV824" s="257"/>
      <c r="MYW824" s="257"/>
      <c r="MYX824" s="257"/>
      <c r="MYY824" s="257"/>
      <c r="MYZ824" s="257"/>
      <c r="MZA824" s="257"/>
      <c r="MZB824" s="257"/>
      <c r="MZC824" s="257"/>
      <c r="MZD824" s="257"/>
      <c r="MZE824" s="257"/>
      <c r="MZF824" s="257"/>
      <c r="MZG824" s="257"/>
      <c r="MZH824" s="257"/>
      <c r="MZI824" s="257"/>
      <c r="MZJ824" s="257"/>
      <c r="MZK824" s="257"/>
      <c r="MZL824" s="257"/>
      <c r="MZM824" s="257"/>
      <c r="MZN824" s="257"/>
      <c r="MZO824" s="257"/>
      <c r="MZP824" s="257"/>
      <c r="MZQ824" s="257"/>
      <c r="MZR824" s="257"/>
      <c r="MZS824" s="257"/>
      <c r="MZT824" s="257"/>
      <c r="MZU824" s="257"/>
      <c r="MZV824" s="257"/>
      <c r="MZW824" s="257"/>
      <c r="MZX824" s="257"/>
      <c r="MZY824" s="257"/>
      <c r="MZZ824" s="257"/>
      <c r="NAA824" s="257"/>
      <c r="NAB824" s="257"/>
      <c r="NAC824" s="257"/>
      <c r="NAD824" s="257"/>
      <c r="NAE824" s="257"/>
      <c r="NAF824" s="257"/>
      <c r="NAG824" s="257"/>
      <c r="NAH824" s="257"/>
      <c r="NAI824" s="257"/>
      <c r="NAJ824" s="257"/>
      <c r="NAK824" s="257"/>
      <c r="NAL824" s="257"/>
      <c r="NAM824" s="257"/>
      <c r="NAN824" s="257"/>
      <c r="NAO824" s="257"/>
      <c r="NAP824" s="257"/>
      <c r="NAQ824" s="257"/>
      <c r="NAR824" s="257"/>
      <c r="NAS824" s="257"/>
      <c r="NAT824" s="257"/>
      <c r="NAU824" s="257"/>
      <c r="NAV824" s="257"/>
      <c r="NAW824" s="257"/>
      <c r="NAX824" s="257"/>
      <c r="NAY824" s="257"/>
      <c r="NAZ824" s="257"/>
      <c r="NBA824" s="257"/>
      <c r="NBB824" s="257"/>
      <c r="NBC824" s="257"/>
      <c r="NBD824" s="257"/>
      <c r="NBE824" s="257"/>
      <c r="NBF824" s="257"/>
      <c r="NBG824" s="257"/>
      <c r="NBH824" s="257"/>
      <c r="NBI824" s="257"/>
      <c r="NBJ824" s="257"/>
      <c r="NBK824" s="257"/>
      <c r="NBL824" s="257"/>
      <c r="NBM824" s="257"/>
      <c r="NBN824" s="257"/>
      <c r="NBO824" s="257"/>
      <c r="NBP824" s="257"/>
      <c r="NBQ824" s="257"/>
      <c r="NBR824" s="257"/>
      <c r="NBS824" s="257"/>
      <c r="NBT824" s="257"/>
      <c r="NBU824" s="257"/>
      <c r="NBV824" s="257"/>
      <c r="NBW824" s="257"/>
      <c r="NBX824" s="257"/>
      <c r="NBY824" s="257"/>
      <c r="NBZ824" s="257"/>
      <c r="NCA824" s="257"/>
      <c r="NCB824" s="257"/>
      <c r="NCC824" s="257"/>
      <c r="NCD824" s="257"/>
      <c r="NCE824" s="257"/>
      <c r="NCF824" s="257"/>
      <c r="NCG824" s="257"/>
      <c r="NCH824" s="257"/>
      <c r="NCI824" s="257"/>
      <c r="NCJ824" s="257"/>
      <c r="NCK824" s="257"/>
      <c r="NCL824" s="257"/>
      <c r="NCM824" s="257"/>
      <c r="NCN824" s="257"/>
      <c r="NCO824" s="257"/>
      <c r="NCP824" s="257"/>
      <c r="NCQ824" s="257"/>
      <c r="NCR824" s="257"/>
      <c r="NCS824" s="257"/>
      <c r="NCT824" s="257"/>
      <c r="NCU824" s="257"/>
      <c r="NCV824" s="257"/>
      <c r="NCW824" s="257"/>
      <c r="NCX824" s="257"/>
      <c r="NCY824" s="257"/>
      <c r="NCZ824" s="257"/>
      <c r="NDA824" s="257"/>
      <c r="NDB824" s="257"/>
      <c r="NDC824" s="257"/>
      <c r="NDD824" s="257"/>
      <c r="NDE824" s="257"/>
      <c r="NDF824" s="257"/>
      <c r="NDG824" s="257"/>
      <c r="NDH824" s="257"/>
      <c r="NDI824" s="257"/>
      <c r="NDJ824" s="257"/>
      <c r="NDK824" s="257"/>
      <c r="NDL824" s="257"/>
      <c r="NDM824" s="257"/>
      <c r="NDN824" s="257"/>
      <c r="NDO824" s="257"/>
      <c r="NDP824" s="257"/>
      <c r="NDQ824" s="257"/>
      <c r="NDR824" s="257"/>
      <c r="NDS824" s="257"/>
      <c r="NDT824" s="257"/>
      <c r="NDU824" s="257"/>
      <c r="NDV824" s="257"/>
      <c r="NDW824" s="257"/>
      <c r="NDX824" s="257"/>
      <c r="NDY824" s="257"/>
      <c r="NDZ824" s="257"/>
      <c r="NEA824" s="257"/>
      <c r="NEB824" s="257"/>
      <c r="NEC824" s="257"/>
      <c r="NED824" s="257"/>
      <c r="NEE824" s="257"/>
      <c r="NEF824" s="257"/>
      <c r="NEG824" s="257"/>
      <c r="NEH824" s="257"/>
      <c r="NEI824" s="257"/>
      <c r="NEJ824" s="257"/>
      <c r="NEK824" s="257"/>
      <c r="NEL824" s="257"/>
      <c r="NEM824" s="257"/>
      <c r="NEN824" s="257"/>
      <c r="NEO824" s="257"/>
      <c r="NEP824" s="257"/>
      <c r="NEQ824" s="257"/>
      <c r="NER824" s="257"/>
      <c r="NES824" s="257"/>
      <c r="NET824" s="257"/>
      <c r="NEU824" s="257"/>
      <c r="NEV824" s="257"/>
      <c r="NEW824" s="257"/>
      <c r="NEX824" s="257"/>
      <c r="NEY824" s="257"/>
      <c r="NEZ824" s="257"/>
      <c r="NFA824" s="257"/>
      <c r="NFB824" s="257"/>
      <c r="NFC824" s="257"/>
      <c r="NFD824" s="257"/>
      <c r="NFE824" s="257"/>
      <c r="NFF824" s="257"/>
      <c r="NFG824" s="257"/>
      <c r="NFH824" s="257"/>
      <c r="NFI824" s="257"/>
      <c r="NFJ824" s="257"/>
      <c r="NFK824" s="257"/>
      <c r="NFL824" s="257"/>
      <c r="NFM824" s="257"/>
      <c r="NFN824" s="257"/>
      <c r="NFO824" s="257"/>
      <c r="NFP824" s="257"/>
      <c r="NFQ824" s="257"/>
      <c r="NFR824" s="257"/>
      <c r="NFS824" s="257"/>
      <c r="NFT824" s="257"/>
      <c r="NFU824" s="257"/>
      <c r="NFV824" s="257"/>
      <c r="NFW824" s="257"/>
      <c r="NFX824" s="257"/>
      <c r="NFY824" s="257"/>
      <c r="NFZ824" s="257"/>
      <c r="NGA824" s="257"/>
      <c r="NGB824" s="257"/>
      <c r="NGC824" s="257"/>
      <c r="NGD824" s="257"/>
      <c r="NGE824" s="257"/>
      <c r="NGF824" s="257"/>
      <c r="NGG824" s="257"/>
      <c r="NGH824" s="257"/>
      <c r="NGI824" s="257"/>
      <c r="NGJ824" s="257"/>
      <c r="NGK824" s="257"/>
      <c r="NGL824" s="257"/>
      <c r="NGM824" s="257"/>
      <c r="NGN824" s="257"/>
      <c r="NGO824" s="257"/>
      <c r="NGP824" s="257"/>
      <c r="NGQ824" s="257"/>
      <c r="NGR824" s="257"/>
      <c r="NGS824" s="257"/>
      <c r="NGT824" s="257"/>
      <c r="NGU824" s="257"/>
      <c r="NGV824" s="257"/>
      <c r="NGW824" s="257"/>
      <c r="NGX824" s="257"/>
      <c r="NGY824" s="257"/>
      <c r="NGZ824" s="257"/>
      <c r="NHA824" s="257"/>
      <c r="NHB824" s="257"/>
      <c r="NHC824" s="257"/>
      <c r="NHD824" s="257"/>
      <c r="NHE824" s="257"/>
      <c r="NHF824" s="257"/>
      <c r="NHG824" s="257"/>
      <c r="NHH824" s="257"/>
      <c r="NHI824" s="257"/>
      <c r="NHJ824" s="257"/>
      <c r="NHK824" s="257"/>
      <c r="NHL824" s="257"/>
      <c r="NHM824" s="257"/>
      <c r="NHN824" s="257"/>
      <c r="NHO824" s="257"/>
      <c r="NHP824" s="257"/>
      <c r="NHQ824" s="257"/>
      <c r="NHR824" s="257"/>
      <c r="NHS824" s="257"/>
      <c r="NHT824" s="257"/>
      <c r="NHU824" s="257"/>
      <c r="NHV824" s="257"/>
      <c r="NHW824" s="257"/>
      <c r="NHX824" s="257"/>
      <c r="NHY824" s="257"/>
      <c r="NHZ824" s="257"/>
      <c r="NIA824" s="257"/>
      <c r="NIB824" s="257"/>
      <c r="NIC824" s="257"/>
      <c r="NID824" s="257"/>
      <c r="NIE824" s="257"/>
      <c r="NIF824" s="257"/>
      <c r="NIG824" s="257"/>
      <c r="NIH824" s="257"/>
      <c r="NII824" s="257"/>
      <c r="NIJ824" s="257"/>
      <c r="NIK824" s="257"/>
      <c r="NIL824" s="257"/>
      <c r="NIM824" s="257"/>
      <c r="NIN824" s="257"/>
      <c r="NIO824" s="257"/>
      <c r="NIP824" s="257"/>
      <c r="NIQ824" s="257"/>
      <c r="NIR824" s="257"/>
      <c r="NIS824" s="257"/>
      <c r="NIT824" s="257"/>
      <c r="NIU824" s="257"/>
      <c r="NIV824" s="257"/>
      <c r="NIW824" s="257"/>
      <c r="NIX824" s="257"/>
      <c r="NIY824" s="257"/>
      <c r="NIZ824" s="257"/>
      <c r="NJA824" s="257"/>
      <c r="NJB824" s="257"/>
      <c r="NJC824" s="257"/>
      <c r="NJD824" s="257"/>
      <c r="NJE824" s="257"/>
      <c r="NJF824" s="257"/>
      <c r="NJG824" s="257"/>
      <c r="NJH824" s="257"/>
      <c r="NJI824" s="257"/>
      <c r="NJJ824" s="257"/>
      <c r="NJK824" s="257"/>
      <c r="NJL824" s="257"/>
      <c r="NJM824" s="257"/>
      <c r="NJN824" s="257"/>
      <c r="NJO824" s="257"/>
      <c r="NJP824" s="257"/>
      <c r="NJQ824" s="257"/>
      <c r="NJR824" s="257"/>
      <c r="NJS824" s="257"/>
      <c r="NJT824" s="257"/>
      <c r="NJU824" s="257"/>
      <c r="NJV824" s="257"/>
      <c r="NJW824" s="257"/>
      <c r="NJX824" s="257"/>
      <c r="NJY824" s="257"/>
      <c r="NJZ824" s="257"/>
      <c r="NKA824" s="257"/>
      <c r="NKB824" s="257"/>
      <c r="NKC824" s="257"/>
      <c r="NKD824" s="257"/>
      <c r="NKE824" s="257"/>
      <c r="NKF824" s="257"/>
      <c r="NKG824" s="257"/>
      <c r="NKH824" s="257"/>
      <c r="NKI824" s="257"/>
      <c r="NKJ824" s="257"/>
      <c r="NKK824" s="257"/>
      <c r="NKL824" s="257"/>
      <c r="NKM824" s="257"/>
      <c r="NKN824" s="257"/>
      <c r="NKO824" s="257"/>
      <c r="NKP824" s="257"/>
      <c r="NKQ824" s="257"/>
      <c r="NKR824" s="257"/>
      <c r="NKS824" s="257"/>
      <c r="NKT824" s="257"/>
      <c r="NKU824" s="257"/>
      <c r="NKV824" s="257"/>
      <c r="NKW824" s="257"/>
      <c r="NKX824" s="257"/>
      <c r="NKY824" s="257"/>
      <c r="NKZ824" s="257"/>
      <c r="NLA824" s="257"/>
      <c r="NLB824" s="257"/>
      <c r="NLC824" s="257"/>
      <c r="NLD824" s="257"/>
      <c r="NLE824" s="257"/>
      <c r="NLF824" s="257"/>
      <c r="NLG824" s="257"/>
      <c r="NLH824" s="257"/>
      <c r="NLI824" s="257"/>
      <c r="NLJ824" s="257"/>
      <c r="NLK824" s="257"/>
      <c r="NLL824" s="257"/>
      <c r="NLM824" s="257"/>
      <c r="NLN824" s="257"/>
      <c r="NLO824" s="257"/>
      <c r="NLP824" s="257"/>
      <c r="NLQ824" s="257"/>
      <c r="NLR824" s="257"/>
      <c r="NLS824" s="257"/>
      <c r="NLT824" s="257"/>
      <c r="NLU824" s="257"/>
      <c r="NLV824" s="257"/>
      <c r="NLW824" s="257"/>
      <c r="NLX824" s="257"/>
      <c r="NLY824" s="257"/>
      <c r="NLZ824" s="257"/>
      <c r="NMA824" s="257"/>
      <c r="NMB824" s="257"/>
      <c r="NMC824" s="257"/>
      <c r="NMD824" s="257"/>
      <c r="NME824" s="257"/>
      <c r="NMF824" s="257"/>
      <c r="NMG824" s="257"/>
      <c r="NMH824" s="257"/>
      <c r="NMI824" s="257"/>
      <c r="NMJ824" s="257"/>
      <c r="NMK824" s="257"/>
      <c r="NML824" s="257"/>
      <c r="NMM824" s="257"/>
      <c r="NMN824" s="257"/>
      <c r="NMO824" s="257"/>
      <c r="NMP824" s="257"/>
      <c r="NMQ824" s="257"/>
      <c r="NMR824" s="257"/>
      <c r="NMS824" s="257"/>
      <c r="NMT824" s="257"/>
      <c r="NMU824" s="257"/>
      <c r="NMV824" s="257"/>
      <c r="NMW824" s="257"/>
      <c r="NMX824" s="257"/>
      <c r="NMY824" s="257"/>
      <c r="NMZ824" s="257"/>
      <c r="NNA824" s="257"/>
      <c r="NNB824" s="257"/>
      <c r="NNC824" s="257"/>
      <c r="NND824" s="257"/>
      <c r="NNE824" s="257"/>
      <c r="NNF824" s="257"/>
      <c r="NNG824" s="257"/>
      <c r="NNH824" s="257"/>
      <c r="NNI824" s="257"/>
      <c r="NNJ824" s="257"/>
      <c r="NNK824" s="257"/>
      <c r="NNL824" s="257"/>
      <c r="NNM824" s="257"/>
      <c r="NNN824" s="257"/>
      <c r="NNO824" s="257"/>
      <c r="NNP824" s="257"/>
      <c r="NNQ824" s="257"/>
      <c r="NNR824" s="257"/>
      <c r="NNS824" s="257"/>
      <c r="NNT824" s="257"/>
      <c r="NNU824" s="257"/>
      <c r="NNV824" s="257"/>
      <c r="NNW824" s="257"/>
      <c r="NNX824" s="257"/>
      <c r="NNY824" s="257"/>
      <c r="NNZ824" s="257"/>
      <c r="NOA824" s="257"/>
      <c r="NOB824" s="257"/>
      <c r="NOC824" s="257"/>
      <c r="NOD824" s="257"/>
      <c r="NOE824" s="257"/>
      <c r="NOF824" s="257"/>
      <c r="NOG824" s="257"/>
      <c r="NOH824" s="257"/>
      <c r="NOI824" s="257"/>
      <c r="NOJ824" s="257"/>
      <c r="NOK824" s="257"/>
      <c r="NOL824" s="257"/>
      <c r="NOM824" s="257"/>
      <c r="NON824" s="257"/>
      <c r="NOO824" s="257"/>
      <c r="NOP824" s="257"/>
      <c r="NOQ824" s="257"/>
      <c r="NOR824" s="257"/>
      <c r="NOS824" s="257"/>
      <c r="NOT824" s="257"/>
      <c r="NOU824" s="257"/>
      <c r="NOV824" s="257"/>
      <c r="NOW824" s="257"/>
      <c r="NOX824" s="257"/>
      <c r="NOY824" s="257"/>
      <c r="NOZ824" s="257"/>
      <c r="NPA824" s="257"/>
      <c r="NPB824" s="257"/>
      <c r="NPC824" s="257"/>
      <c r="NPD824" s="257"/>
      <c r="NPE824" s="257"/>
      <c r="NPF824" s="257"/>
      <c r="NPG824" s="257"/>
      <c r="NPH824" s="257"/>
      <c r="NPI824" s="257"/>
      <c r="NPJ824" s="257"/>
      <c r="NPK824" s="257"/>
      <c r="NPL824" s="257"/>
      <c r="NPM824" s="257"/>
      <c r="NPN824" s="257"/>
      <c r="NPO824" s="257"/>
      <c r="NPP824" s="257"/>
      <c r="NPQ824" s="257"/>
      <c r="NPR824" s="257"/>
      <c r="NPS824" s="257"/>
      <c r="NPT824" s="257"/>
      <c r="NPU824" s="257"/>
      <c r="NPV824" s="257"/>
      <c r="NPW824" s="257"/>
      <c r="NPX824" s="257"/>
      <c r="NPY824" s="257"/>
      <c r="NPZ824" s="257"/>
      <c r="NQA824" s="257"/>
      <c r="NQB824" s="257"/>
      <c r="NQC824" s="257"/>
      <c r="NQD824" s="257"/>
      <c r="NQE824" s="257"/>
      <c r="NQF824" s="257"/>
      <c r="NQG824" s="257"/>
      <c r="NQH824" s="257"/>
      <c r="NQI824" s="257"/>
      <c r="NQJ824" s="257"/>
      <c r="NQK824" s="257"/>
      <c r="NQL824" s="257"/>
      <c r="NQM824" s="257"/>
      <c r="NQN824" s="257"/>
      <c r="NQO824" s="257"/>
      <c r="NQP824" s="257"/>
      <c r="NQQ824" s="257"/>
      <c r="NQR824" s="257"/>
      <c r="NQS824" s="257"/>
      <c r="NQT824" s="257"/>
      <c r="NQU824" s="257"/>
      <c r="NQV824" s="257"/>
      <c r="NQW824" s="257"/>
      <c r="NQX824" s="257"/>
      <c r="NQY824" s="257"/>
      <c r="NQZ824" s="257"/>
      <c r="NRA824" s="257"/>
      <c r="NRB824" s="257"/>
      <c r="NRC824" s="257"/>
      <c r="NRD824" s="257"/>
      <c r="NRE824" s="257"/>
      <c r="NRF824" s="257"/>
      <c r="NRG824" s="257"/>
      <c r="NRH824" s="257"/>
      <c r="NRI824" s="257"/>
      <c r="NRJ824" s="257"/>
      <c r="NRK824" s="257"/>
      <c r="NRL824" s="257"/>
      <c r="NRM824" s="257"/>
      <c r="NRN824" s="257"/>
      <c r="NRO824" s="257"/>
      <c r="NRP824" s="257"/>
      <c r="NRQ824" s="257"/>
      <c r="NRR824" s="257"/>
      <c r="NRS824" s="257"/>
      <c r="NRT824" s="257"/>
      <c r="NRU824" s="257"/>
      <c r="NRV824" s="257"/>
      <c r="NRW824" s="257"/>
      <c r="NRX824" s="257"/>
      <c r="NRY824" s="257"/>
      <c r="NRZ824" s="257"/>
      <c r="NSA824" s="257"/>
      <c r="NSB824" s="257"/>
      <c r="NSC824" s="257"/>
      <c r="NSD824" s="257"/>
      <c r="NSE824" s="257"/>
      <c r="NSF824" s="257"/>
      <c r="NSG824" s="257"/>
      <c r="NSH824" s="257"/>
      <c r="NSI824" s="257"/>
      <c r="NSJ824" s="257"/>
      <c r="NSK824" s="257"/>
      <c r="NSL824" s="257"/>
      <c r="NSM824" s="257"/>
      <c r="NSN824" s="257"/>
      <c r="NSO824" s="257"/>
      <c r="NSP824" s="257"/>
      <c r="NSQ824" s="257"/>
      <c r="NSR824" s="257"/>
      <c r="NSS824" s="257"/>
      <c r="NST824" s="257"/>
      <c r="NSU824" s="257"/>
      <c r="NSV824" s="257"/>
      <c r="NSW824" s="257"/>
      <c r="NSX824" s="257"/>
      <c r="NSY824" s="257"/>
      <c r="NSZ824" s="257"/>
      <c r="NTA824" s="257"/>
      <c r="NTB824" s="257"/>
      <c r="NTC824" s="257"/>
      <c r="NTD824" s="257"/>
      <c r="NTE824" s="257"/>
      <c r="NTF824" s="257"/>
      <c r="NTG824" s="257"/>
      <c r="NTH824" s="257"/>
      <c r="NTI824" s="257"/>
      <c r="NTJ824" s="257"/>
      <c r="NTK824" s="257"/>
      <c r="NTL824" s="257"/>
      <c r="NTM824" s="257"/>
      <c r="NTN824" s="257"/>
      <c r="NTO824" s="257"/>
      <c r="NTP824" s="257"/>
      <c r="NTQ824" s="257"/>
      <c r="NTR824" s="257"/>
      <c r="NTS824" s="257"/>
      <c r="NTT824" s="257"/>
      <c r="NTU824" s="257"/>
      <c r="NTV824" s="257"/>
      <c r="NTW824" s="257"/>
      <c r="NTX824" s="257"/>
      <c r="NTY824" s="257"/>
      <c r="NTZ824" s="257"/>
      <c r="NUA824" s="257"/>
      <c r="NUB824" s="257"/>
      <c r="NUC824" s="257"/>
      <c r="NUD824" s="257"/>
      <c r="NUE824" s="257"/>
      <c r="NUF824" s="257"/>
      <c r="NUG824" s="257"/>
      <c r="NUH824" s="257"/>
      <c r="NUI824" s="257"/>
      <c r="NUJ824" s="257"/>
      <c r="NUK824" s="257"/>
      <c r="NUL824" s="257"/>
      <c r="NUM824" s="257"/>
      <c r="NUN824" s="257"/>
      <c r="NUO824" s="257"/>
      <c r="NUP824" s="257"/>
      <c r="NUQ824" s="257"/>
      <c r="NUR824" s="257"/>
      <c r="NUS824" s="257"/>
      <c r="NUT824" s="257"/>
      <c r="NUU824" s="257"/>
      <c r="NUV824" s="257"/>
      <c r="NUW824" s="257"/>
      <c r="NUX824" s="257"/>
      <c r="NUY824" s="257"/>
      <c r="NUZ824" s="257"/>
      <c r="NVA824" s="257"/>
      <c r="NVB824" s="257"/>
      <c r="NVC824" s="257"/>
      <c r="NVD824" s="257"/>
      <c r="NVE824" s="257"/>
      <c r="NVF824" s="257"/>
      <c r="NVG824" s="257"/>
      <c r="NVH824" s="257"/>
      <c r="NVI824" s="257"/>
      <c r="NVJ824" s="257"/>
      <c r="NVK824" s="257"/>
      <c r="NVL824" s="257"/>
      <c r="NVM824" s="257"/>
      <c r="NVN824" s="257"/>
      <c r="NVO824" s="257"/>
      <c r="NVP824" s="257"/>
      <c r="NVQ824" s="257"/>
      <c r="NVR824" s="257"/>
      <c r="NVS824" s="257"/>
      <c r="NVT824" s="257"/>
      <c r="NVU824" s="257"/>
      <c r="NVV824" s="257"/>
      <c r="NVW824" s="257"/>
      <c r="NVX824" s="257"/>
      <c r="NVY824" s="257"/>
      <c r="NVZ824" s="257"/>
      <c r="NWA824" s="257"/>
      <c r="NWB824" s="257"/>
      <c r="NWC824" s="257"/>
      <c r="NWD824" s="257"/>
      <c r="NWE824" s="257"/>
      <c r="NWF824" s="257"/>
      <c r="NWG824" s="257"/>
      <c r="NWH824" s="257"/>
      <c r="NWI824" s="257"/>
      <c r="NWJ824" s="257"/>
      <c r="NWK824" s="257"/>
      <c r="NWL824" s="257"/>
      <c r="NWM824" s="257"/>
      <c r="NWN824" s="257"/>
      <c r="NWO824" s="257"/>
      <c r="NWP824" s="257"/>
      <c r="NWQ824" s="257"/>
      <c r="NWR824" s="257"/>
      <c r="NWS824" s="257"/>
      <c r="NWT824" s="257"/>
      <c r="NWU824" s="257"/>
      <c r="NWV824" s="257"/>
      <c r="NWW824" s="257"/>
      <c r="NWX824" s="257"/>
      <c r="NWY824" s="257"/>
      <c r="NWZ824" s="257"/>
      <c r="NXA824" s="257"/>
      <c r="NXB824" s="257"/>
      <c r="NXC824" s="257"/>
      <c r="NXD824" s="257"/>
      <c r="NXE824" s="257"/>
      <c r="NXF824" s="257"/>
      <c r="NXG824" s="257"/>
      <c r="NXH824" s="257"/>
      <c r="NXI824" s="257"/>
      <c r="NXJ824" s="257"/>
      <c r="NXK824" s="257"/>
      <c r="NXL824" s="257"/>
      <c r="NXM824" s="257"/>
      <c r="NXN824" s="257"/>
      <c r="NXO824" s="257"/>
      <c r="NXP824" s="257"/>
      <c r="NXQ824" s="257"/>
      <c r="NXR824" s="257"/>
      <c r="NXS824" s="257"/>
      <c r="NXT824" s="257"/>
      <c r="NXU824" s="257"/>
      <c r="NXV824" s="257"/>
      <c r="NXW824" s="257"/>
      <c r="NXX824" s="257"/>
      <c r="NXY824" s="257"/>
      <c r="NXZ824" s="257"/>
      <c r="NYA824" s="257"/>
      <c r="NYB824" s="257"/>
      <c r="NYC824" s="257"/>
      <c r="NYD824" s="257"/>
      <c r="NYE824" s="257"/>
      <c r="NYF824" s="257"/>
      <c r="NYG824" s="257"/>
      <c r="NYH824" s="257"/>
      <c r="NYI824" s="257"/>
      <c r="NYJ824" s="257"/>
      <c r="NYK824" s="257"/>
      <c r="NYL824" s="257"/>
      <c r="NYM824" s="257"/>
      <c r="NYN824" s="257"/>
      <c r="NYO824" s="257"/>
      <c r="NYP824" s="257"/>
      <c r="NYQ824" s="257"/>
      <c r="NYR824" s="257"/>
      <c r="NYS824" s="257"/>
      <c r="NYT824" s="257"/>
      <c r="NYU824" s="257"/>
      <c r="NYV824" s="257"/>
      <c r="NYW824" s="257"/>
      <c r="NYX824" s="257"/>
      <c r="NYY824" s="257"/>
      <c r="NYZ824" s="257"/>
      <c r="NZA824" s="257"/>
      <c r="NZB824" s="257"/>
      <c r="NZC824" s="257"/>
      <c r="NZD824" s="257"/>
      <c r="NZE824" s="257"/>
      <c r="NZF824" s="257"/>
      <c r="NZG824" s="257"/>
      <c r="NZH824" s="257"/>
      <c r="NZI824" s="257"/>
      <c r="NZJ824" s="257"/>
      <c r="NZK824" s="257"/>
      <c r="NZL824" s="257"/>
      <c r="NZM824" s="257"/>
      <c r="NZN824" s="257"/>
      <c r="NZO824" s="257"/>
      <c r="NZP824" s="257"/>
      <c r="NZQ824" s="257"/>
      <c r="NZR824" s="257"/>
      <c r="NZS824" s="257"/>
      <c r="NZT824" s="257"/>
      <c r="NZU824" s="257"/>
      <c r="NZV824" s="257"/>
      <c r="NZW824" s="257"/>
      <c r="NZX824" s="257"/>
      <c r="NZY824" s="257"/>
      <c r="NZZ824" s="257"/>
      <c r="OAA824" s="257"/>
      <c r="OAB824" s="257"/>
      <c r="OAC824" s="257"/>
      <c r="OAD824" s="257"/>
      <c r="OAE824" s="257"/>
      <c r="OAF824" s="257"/>
      <c r="OAG824" s="257"/>
      <c r="OAH824" s="257"/>
      <c r="OAI824" s="257"/>
      <c r="OAJ824" s="257"/>
      <c r="OAK824" s="257"/>
      <c r="OAL824" s="257"/>
      <c r="OAM824" s="257"/>
      <c r="OAN824" s="257"/>
      <c r="OAO824" s="257"/>
      <c r="OAP824" s="257"/>
      <c r="OAQ824" s="257"/>
      <c r="OAR824" s="257"/>
      <c r="OAS824" s="257"/>
      <c r="OAT824" s="257"/>
      <c r="OAU824" s="257"/>
      <c r="OAV824" s="257"/>
      <c r="OAW824" s="257"/>
      <c r="OAX824" s="257"/>
      <c r="OAY824" s="257"/>
      <c r="OAZ824" s="257"/>
      <c r="OBA824" s="257"/>
      <c r="OBB824" s="257"/>
      <c r="OBC824" s="257"/>
      <c r="OBD824" s="257"/>
      <c r="OBE824" s="257"/>
      <c r="OBF824" s="257"/>
      <c r="OBG824" s="257"/>
      <c r="OBH824" s="257"/>
      <c r="OBI824" s="257"/>
      <c r="OBJ824" s="257"/>
      <c r="OBK824" s="257"/>
      <c r="OBL824" s="257"/>
      <c r="OBM824" s="257"/>
      <c r="OBN824" s="257"/>
      <c r="OBO824" s="257"/>
      <c r="OBP824" s="257"/>
      <c r="OBQ824" s="257"/>
      <c r="OBR824" s="257"/>
      <c r="OBS824" s="257"/>
      <c r="OBT824" s="257"/>
      <c r="OBU824" s="257"/>
      <c r="OBV824" s="257"/>
      <c r="OBW824" s="257"/>
      <c r="OBX824" s="257"/>
      <c r="OBY824" s="257"/>
      <c r="OBZ824" s="257"/>
      <c r="OCA824" s="257"/>
      <c r="OCB824" s="257"/>
      <c r="OCC824" s="257"/>
      <c r="OCD824" s="257"/>
      <c r="OCE824" s="257"/>
      <c r="OCF824" s="257"/>
      <c r="OCG824" s="257"/>
      <c r="OCH824" s="257"/>
      <c r="OCI824" s="257"/>
      <c r="OCJ824" s="257"/>
      <c r="OCK824" s="257"/>
      <c r="OCL824" s="257"/>
      <c r="OCM824" s="257"/>
      <c r="OCN824" s="257"/>
      <c r="OCO824" s="257"/>
      <c r="OCP824" s="257"/>
      <c r="OCQ824" s="257"/>
      <c r="OCR824" s="257"/>
      <c r="OCS824" s="257"/>
      <c r="OCT824" s="257"/>
      <c r="OCU824" s="257"/>
      <c r="OCV824" s="257"/>
      <c r="OCW824" s="257"/>
      <c r="OCX824" s="257"/>
      <c r="OCY824" s="257"/>
      <c r="OCZ824" s="257"/>
      <c r="ODA824" s="257"/>
      <c r="ODB824" s="257"/>
      <c r="ODC824" s="257"/>
      <c r="ODD824" s="257"/>
      <c r="ODE824" s="257"/>
      <c r="ODF824" s="257"/>
      <c r="ODG824" s="257"/>
      <c r="ODH824" s="257"/>
      <c r="ODI824" s="257"/>
      <c r="ODJ824" s="257"/>
      <c r="ODK824" s="257"/>
      <c r="ODL824" s="257"/>
      <c r="ODM824" s="257"/>
      <c r="ODN824" s="257"/>
      <c r="ODO824" s="257"/>
      <c r="ODP824" s="257"/>
      <c r="ODQ824" s="257"/>
      <c r="ODR824" s="257"/>
      <c r="ODS824" s="257"/>
      <c r="ODT824" s="257"/>
      <c r="ODU824" s="257"/>
      <c r="ODV824" s="257"/>
      <c r="ODW824" s="257"/>
      <c r="ODX824" s="257"/>
      <c r="ODY824" s="257"/>
      <c r="ODZ824" s="257"/>
      <c r="OEA824" s="257"/>
      <c r="OEB824" s="257"/>
      <c r="OEC824" s="257"/>
      <c r="OED824" s="257"/>
      <c r="OEE824" s="257"/>
      <c r="OEF824" s="257"/>
      <c r="OEG824" s="257"/>
      <c r="OEH824" s="257"/>
      <c r="OEI824" s="257"/>
      <c r="OEJ824" s="257"/>
      <c r="OEK824" s="257"/>
      <c r="OEL824" s="257"/>
      <c r="OEM824" s="257"/>
      <c r="OEN824" s="257"/>
      <c r="OEO824" s="257"/>
      <c r="OEP824" s="257"/>
      <c r="OEQ824" s="257"/>
      <c r="OER824" s="257"/>
      <c r="OES824" s="257"/>
      <c r="OET824" s="257"/>
      <c r="OEU824" s="257"/>
      <c r="OEV824" s="257"/>
      <c r="OEW824" s="257"/>
      <c r="OEX824" s="257"/>
      <c r="OEY824" s="257"/>
      <c r="OEZ824" s="257"/>
      <c r="OFA824" s="257"/>
      <c r="OFB824" s="257"/>
      <c r="OFC824" s="257"/>
      <c r="OFD824" s="257"/>
      <c r="OFE824" s="257"/>
      <c r="OFF824" s="257"/>
      <c r="OFG824" s="257"/>
      <c r="OFH824" s="257"/>
      <c r="OFI824" s="257"/>
      <c r="OFJ824" s="257"/>
      <c r="OFK824" s="257"/>
      <c r="OFL824" s="257"/>
      <c r="OFM824" s="257"/>
      <c r="OFN824" s="257"/>
      <c r="OFO824" s="257"/>
      <c r="OFP824" s="257"/>
      <c r="OFQ824" s="257"/>
      <c r="OFR824" s="257"/>
      <c r="OFS824" s="257"/>
      <c r="OFT824" s="257"/>
      <c r="OFU824" s="257"/>
      <c r="OFV824" s="257"/>
      <c r="OFW824" s="257"/>
      <c r="OFX824" s="257"/>
      <c r="OFY824" s="257"/>
      <c r="OFZ824" s="257"/>
      <c r="OGA824" s="257"/>
      <c r="OGB824" s="257"/>
      <c r="OGC824" s="257"/>
      <c r="OGD824" s="257"/>
      <c r="OGE824" s="257"/>
      <c r="OGF824" s="257"/>
      <c r="OGG824" s="257"/>
      <c r="OGH824" s="257"/>
      <c r="OGI824" s="257"/>
      <c r="OGJ824" s="257"/>
      <c r="OGK824" s="257"/>
      <c r="OGL824" s="257"/>
      <c r="OGM824" s="257"/>
      <c r="OGN824" s="257"/>
      <c r="OGO824" s="257"/>
      <c r="OGP824" s="257"/>
      <c r="OGQ824" s="257"/>
      <c r="OGR824" s="257"/>
      <c r="OGS824" s="257"/>
      <c r="OGT824" s="257"/>
      <c r="OGU824" s="257"/>
      <c r="OGV824" s="257"/>
      <c r="OGW824" s="257"/>
      <c r="OGX824" s="257"/>
      <c r="OGY824" s="257"/>
      <c r="OGZ824" s="257"/>
      <c r="OHA824" s="257"/>
      <c r="OHB824" s="257"/>
      <c r="OHC824" s="257"/>
      <c r="OHD824" s="257"/>
      <c r="OHE824" s="257"/>
      <c r="OHF824" s="257"/>
      <c r="OHG824" s="257"/>
      <c r="OHH824" s="257"/>
      <c r="OHI824" s="257"/>
      <c r="OHJ824" s="257"/>
      <c r="OHK824" s="257"/>
      <c r="OHL824" s="257"/>
      <c r="OHM824" s="257"/>
      <c r="OHN824" s="257"/>
      <c r="OHO824" s="257"/>
      <c r="OHP824" s="257"/>
      <c r="OHQ824" s="257"/>
      <c r="OHR824" s="257"/>
      <c r="OHS824" s="257"/>
      <c r="OHT824" s="257"/>
      <c r="OHU824" s="257"/>
      <c r="OHV824" s="257"/>
      <c r="OHW824" s="257"/>
      <c r="OHX824" s="257"/>
      <c r="OHY824" s="257"/>
      <c r="OHZ824" s="257"/>
      <c r="OIA824" s="257"/>
      <c r="OIB824" s="257"/>
      <c r="OIC824" s="257"/>
      <c r="OID824" s="257"/>
      <c r="OIE824" s="257"/>
      <c r="OIF824" s="257"/>
      <c r="OIG824" s="257"/>
      <c r="OIH824" s="257"/>
      <c r="OII824" s="257"/>
      <c r="OIJ824" s="257"/>
      <c r="OIK824" s="257"/>
      <c r="OIL824" s="257"/>
      <c r="OIM824" s="257"/>
      <c r="OIN824" s="257"/>
      <c r="OIO824" s="257"/>
      <c r="OIP824" s="257"/>
      <c r="OIQ824" s="257"/>
      <c r="OIR824" s="257"/>
      <c r="OIS824" s="257"/>
      <c r="OIT824" s="257"/>
      <c r="OIU824" s="257"/>
      <c r="OIV824" s="257"/>
      <c r="OIW824" s="257"/>
      <c r="OIX824" s="257"/>
      <c r="OIY824" s="257"/>
      <c r="OIZ824" s="257"/>
      <c r="OJA824" s="257"/>
      <c r="OJB824" s="257"/>
      <c r="OJC824" s="257"/>
      <c r="OJD824" s="257"/>
      <c r="OJE824" s="257"/>
      <c r="OJF824" s="257"/>
      <c r="OJG824" s="257"/>
      <c r="OJH824" s="257"/>
      <c r="OJI824" s="257"/>
      <c r="OJJ824" s="257"/>
      <c r="OJK824" s="257"/>
      <c r="OJL824" s="257"/>
      <c r="OJM824" s="257"/>
      <c r="OJN824" s="257"/>
      <c r="OJO824" s="257"/>
      <c r="OJP824" s="257"/>
      <c r="OJQ824" s="257"/>
      <c r="OJR824" s="257"/>
      <c r="OJS824" s="257"/>
      <c r="OJT824" s="257"/>
      <c r="OJU824" s="257"/>
      <c r="OJV824" s="257"/>
      <c r="OJW824" s="257"/>
      <c r="OJX824" s="257"/>
      <c r="OJY824" s="257"/>
      <c r="OJZ824" s="257"/>
      <c r="OKA824" s="257"/>
      <c r="OKB824" s="257"/>
      <c r="OKC824" s="257"/>
      <c r="OKD824" s="257"/>
      <c r="OKE824" s="257"/>
      <c r="OKF824" s="257"/>
      <c r="OKG824" s="257"/>
      <c r="OKH824" s="257"/>
      <c r="OKI824" s="257"/>
      <c r="OKJ824" s="257"/>
      <c r="OKK824" s="257"/>
      <c r="OKL824" s="257"/>
      <c r="OKM824" s="257"/>
      <c r="OKN824" s="257"/>
      <c r="OKO824" s="257"/>
      <c r="OKP824" s="257"/>
      <c r="OKQ824" s="257"/>
      <c r="OKR824" s="257"/>
      <c r="OKS824" s="257"/>
      <c r="OKT824" s="257"/>
      <c r="OKU824" s="257"/>
      <c r="OKV824" s="257"/>
      <c r="OKW824" s="257"/>
      <c r="OKX824" s="257"/>
      <c r="OKY824" s="257"/>
      <c r="OKZ824" s="257"/>
      <c r="OLA824" s="257"/>
      <c r="OLB824" s="257"/>
      <c r="OLC824" s="257"/>
      <c r="OLD824" s="257"/>
      <c r="OLE824" s="257"/>
      <c r="OLF824" s="257"/>
      <c r="OLG824" s="257"/>
      <c r="OLH824" s="257"/>
      <c r="OLI824" s="257"/>
      <c r="OLJ824" s="257"/>
      <c r="OLK824" s="257"/>
      <c r="OLL824" s="257"/>
      <c r="OLM824" s="257"/>
      <c r="OLN824" s="257"/>
      <c r="OLO824" s="257"/>
      <c r="OLP824" s="257"/>
      <c r="OLQ824" s="257"/>
      <c r="OLR824" s="257"/>
      <c r="OLS824" s="257"/>
      <c r="OLT824" s="257"/>
      <c r="OLU824" s="257"/>
      <c r="OLV824" s="257"/>
      <c r="OLW824" s="257"/>
      <c r="OLX824" s="257"/>
      <c r="OLY824" s="257"/>
      <c r="OLZ824" s="257"/>
      <c r="OMA824" s="257"/>
      <c r="OMB824" s="257"/>
      <c r="OMC824" s="257"/>
      <c r="OMD824" s="257"/>
      <c r="OME824" s="257"/>
      <c r="OMF824" s="257"/>
      <c r="OMG824" s="257"/>
      <c r="OMH824" s="257"/>
      <c r="OMI824" s="257"/>
      <c r="OMJ824" s="257"/>
      <c r="OMK824" s="257"/>
      <c r="OML824" s="257"/>
      <c r="OMM824" s="257"/>
      <c r="OMN824" s="257"/>
      <c r="OMO824" s="257"/>
      <c r="OMP824" s="257"/>
      <c r="OMQ824" s="257"/>
      <c r="OMR824" s="257"/>
      <c r="OMS824" s="257"/>
      <c r="OMT824" s="257"/>
      <c r="OMU824" s="257"/>
      <c r="OMV824" s="257"/>
      <c r="OMW824" s="257"/>
      <c r="OMX824" s="257"/>
      <c r="OMY824" s="257"/>
      <c r="OMZ824" s="257"/>
      <c r="ONA824" s="257"/>
      <c r="ONB824" s="257"/>
      <c r="ONC824" s="257"/>
      <c r="OND824" s="257"/>
      <c r="ONE824" s="257"/>
      <c r="ONF824" s="257"/>
      <c r="ONG824" s="257"/>
      <c r="ONH824" s="257"/>
      <c r="ONI824" s="257"/>
      <c r="ONJ824" s="257"/>
      <c r="ONK824" s="257"/>
      <c r="ONL824" s="257"/>
      <c r="ONM824" s="257"/>
      <c r="ONN824" s="257"/>
      <c r="ONO824" s="257"/>
      <c r="ONP824" s="257"/>
      <c r="ONQ824" s="257"/>
      <c r="ONR824" s="257"/>
      <c r="ONS824" s="257"/>
      <c r="ONT824" s="257"/>
      <c r="ONU824" s="257"/>
      <c r="ONV824" s="257"/>
      <c r="ONW824" s="257"/>
      <c r="ONX824" s="257"/>
      <c r="ONY824" s="257"/>
      <c r="ONZ824" s="257"/>
      <c r="OOA824" s="257"/>
      <c r="OOB824" s="257"/>
      <c r="OOC824" s="257"/>
      <c r="OOD824" s="257"/>
      <c r="OOE824" s="257"/>
      <c r="OOF824" s="257"/>
      <c r="OOG824" s="257"/>
      <c r="OOH824" s="257"/>
      <c r="OOI824" s="257"/>
      <c r="OOJ824" s="257"/>
      <c r="OOK824" s="257"/>
      <c r="OOL824" s="257"/>
      <c r="OOM824" s="257"/>
      <c r="OON824" s="257"/>
      <c r="OOO824" s="257"/>
      <c r="OOP824" s="257"/>
      <c r="OOQ824" s="257"/>
      <c r="OOR824" s="257"/>
      <c r="OOS824" s="257"/>
      <c r="OOT824" s="257"/>
      <c r="OOU824" s="257"/>
      <c r="OOV824" s="257"/>
      <c r="OOW824" s="257"/>
      <c r="OOX824" s="257"/>
      <c r="OOY824" s="257"/>
      <c r="OOZ824" s="257"/>
      <c r="OPA824" s="257"/>
      <c r="OPB824" s="257"/>
      <c r="OPC824" s="257"/>
      <c r="OPD824" s="257"/>
      <c r="OPE824" s="257"/>
      <c r="OPF824" s="257"/>
      <c r="OPG824" s="257"/>
      <c r="OPH824" s="257"/>
      <c r="OPI824" s="257"/>
      <c r="OPJ824" s="257"/>
      <c r="OPK824" s="257"/>
      <c r="OPL824" s="257"/>
      <c r="OPM824" s="257"/>
      <c r="OPN824" s="257"/>
      <c r="OPO824" s="257"/>
      <c r="OPP824" s="257"/>
      <c r="OPQ824" s="257"/>
      <c r="OPR824" s="257"/>
      <c r="OPS824" s="257"/>
      <c r="OPT824" s="257"/>
      <c r="OPU824" s="257"/>
      <c r="OPV824" s="257"/>
      <c r="OPW824" s="257"/>
      <c r="OPX824" s="257"/>
      <c r="OPY824" s="257"/>
      <c r="OPZ824" s="257"/>
      <c r="OQA824" s="257"/>
      <c r="OQB824" s="257"/>
      <c r="OQC824" s="257"/>
      <c r="OQD824" s="257"/>
      <c r="OQE824" s="257"/>
      <c r="OQF824" s="257"/>
      <c r="OQG824" s="257"/>
      <c r="OQH824" s="257"/>
      <c r="OQI824" s="257"/>
      <c r="OQJ824" s="257"/>
      <c r="OQK824" s="257"/>
      <c r="OQL824" s="257"/>
      <c r="OQM824" s="257"/>
      <c r="OQN824" s="257"/>
      <c r="OQO824" s="257"/>
      <c r="OQP824" s="257"/>
      <c r="OQQ824" s="257"/>
      <c r="OQR824" s="257"/>
      <c r="OQS824" s="257"/>
      <c r="OQT824" s="257"/>
      <c r="OQU824" s="257"/>
      <c r="OQV824" s="257"/>
      <c r="OQW824" s="257"/>
      <c r="OQX824" s="257"/>
      <c r="OQY824" s="257"/>
      <c r="OQZ824" s="257"/>
      <c r="ORA824" s="257"/>
      <c r="ORB824" s="257"/>
      <c r="ORC824" s="257"/>
      <c r="ORD824" s="257"/>
      <c r="ORE824" s="257"/>
      <c r="ORF824" s="257"/>
      <c r="ORG824" s="257"/>
      <c r="ORH824" s="257"/>
      <c r="ORI824" s="257"/>
      <c r="ORJ824" s="257"/>
      <c r="ORK824" s="257"/>
      <c r="ORL824" s="257"/>
      <c r="ORM824" s="257"/>
      <c r="ORN824" s="257"/>
      <c r="ORO824" s="257"/>
      <c r="ORP824" s="257"/>
      <c r="ORQ824" s="257"/>
      <c r="ORR824" s="257"/>
      <c r="ORS824" s="257"/>
      <c r="ORT824" s="257"/>
      <c r="ORU824" s="257"/>
      <c r="ORV824" s="257"/>
      <c r="ORW824" s="257"/>
      <c r="ORX824" s="257"/>
      <c r="ORY824" s="257"/>
      <c r="ORZ824" s="257"/>
      <c r="OSA824" s="257"/>
      <c r="OSB824" s="257"/>
      <c r="OSC824" s="257"/>
      <c r="OSD824" s="257"/>
      <c r="OSE824" s="257"/>
      <c r="OSF824" s="257"/>
      <c r="OSG824" s="257"/>
      <c r="OSH824" s="257"/>
      <c r="OSI824" s="257"/>
      <c r="OSJ824" s="257"/>
      <c r="OSK824" s="257"/>
      <c r="OSL824" s="257"/>
      <c r="OSM824" s="257"/>
      <c r="OSN824" s="257"/>
      <c r="OSO824" s="257"/>
      <c r="OSP824" s="257"/>
      <c r="OSQ824" s="257"/>
      <c r="OSR824" s="257"/>
      <c r="OSS824" s="257"/>
      <c r="OST824" s="257"/>
      <c r="OSU824" s="257"/>
      <c r="OSV824" s="257"/>
      <c r="OSW824" s="257"/>
      <c r="OSX824" s="257"/>
      <c r="OSY824" s="257"/>
      <c r="OSZ824" s="257"/>
      <c r="OTA824" s="257"/>
      <c r="OTB824" s="257"/>
      <c r="OTC824" s="257"/>
      <c r="OTD824" s="257"/>
      <c r="OTE824" s="257"/>
      <c r="OTF824" s="257"/>
      <c r="OTG824" s="257"/>
      <c r="OTH824" s="257"/>
      <c r="OTI824" s="257"/>
      <c r="OTJ824" s="257"/>
      <c r="OTK824" s="257"/>
      <c r="OTL824" s="257"/>
      <c r="OTM824" s="257"/>
      <c r="OTN824" s="257"/>
      <c r="OTO824" s="257"/>
      <c r="OTP824" s="257"/>
      <c r="OTQ824" s="257"/>
      <c r="OTR824" s="257"/>
      <c r="OTS824" s="257"/>
      <c r="OTT824" s="257"/>
      <c r="OTU824" s="257"/>
      <c r="OTV824" s="257"/>
      <c r="OTW824" s="257"/>
      <c r="OTX824" s="257"/>
      <c r="OTY824" s="257"/>
      <c r="OTZ824" s="257"/>
      <c r="OUA824" s="257"/>
      <c r="OUB824" s="257"/>
      <c r="OUC824" s="257"/>
      <c r="OUD824" s="257"/>
      <c r="OUE824" s="257"/>
      <c r="OUF824" s="257"/>
      <c r="OUG824" s="257"/>
      <c r="OUH824" s="257"/>
      <c r="OUI824" s="257"/>
      <c r="OUJ824" s="257"/>
      <c r="OUK824" s="257"/>
      <c r="OUL824" s="257"/>
      <c r="OUM824" s="257"/>
      <c r="OUN824" s="257"/>
      <c r="OUO824" s="257"/>
      <c r="OUP824" s="257"/>
      <c r="OUQ824" s="257"/>
      <c r="OUR824" s="257"/>
      <c r="OUS824" s="257"/>
      <c r="OUT824" s="257"/>
      <c r="OUU824" s="257"/>
      <c r="OUV824" s="257"/>
      <c r="OUW824" s="257"/>
      <c r="OUX824" s="257"/>
      <c r="OUY824" s="257"/>
      <c r="OUZ824" s="257"/>
      <c r="OVA824" s="257"/>
      <c r="OVB824" s="257"/>
      <c r="OVC824" s="257"/>
      <c r="OVD824" s="257"/>
      <c r="OVE824" s="257"/>
      <c r="OVF824" s="257"/>
      <c r="OVG824" s="257"/>
      <c r="OVH824" s="257"/>
      <c r="OVI824" s="257"/>
      <c r="OVJ824" s="257"/>
      <c r="OVK824" s="257"/>
      <c r="OVL824" s="257"/>
      <c r="OVM824" s="257"/>
      <c r="OVN824" s="257"/>
      <c r="OVO824" s="257"/>
      <c r="OVP824" s="257"/>
      <c r="OVQ824" s="257"/>
      <c r="OVR824" s="257"/>
      <c r="OVS824" s="257"/>
      <c r="OVT824" s="257"/>
      <c r="OVU824" s="257"/>
      <c r="OVV824" s="257"/>
      <c r="OVW824" s="257"/>
      <c r="OVX824" s="257"/>
      <c r="OVY824" s="257"/>
      <c r="OVZ824" s="257"/>
      <c r="OWA824" s="257"/>
      <c r="OWB824" s="257"/>
      <c r="OWC824" s="257"/>
      <c r="OWD824" s="257"/>
      <c r="OWE824" s="257"/>
      <c r="OWF824" s="257"/>
      <c r="OWG824" s="257"/>
      <c r="OWH824" s="257"/>
      <c r="OWI824" s="257"/>
      <c r="OWJ824" s="257"/>
      <c r="OWK824" s="257"/>
      <c r="OWL824" s="257"/>
      <c r="OWM824" s="257"/>
      <c r="OWN824" s="257"/>
      <c r="OWO824" s="257"/>
      <c r="OWP824" s="257"/>
      <c r="OWQ824" s="257"/>
      <c r="OWR824" s="257"/>
      <c r="OWS824" s="257"/>
      <c r="OWT824" s="257"/>
      <c r="OWU824" s="257"/>
      <c r="OWV824" s="257"/>
      <c r="OWW824" s="257"/>
      <c r="OWX824" s="257"/>
      <c r="OWY824" s="257"/>
      <c r="OWZ824" s="257"/>
      <c r="OXA824" s="257"/>
      <c r="OXB824" s="257"/>
      <c r="OXC824" s="257"/>
      <c r="OXD824" s="257"/>
      <c r="OXE824" s="257"/>
      <c r="OXF824" s="257"/>
      <c r="OXG824" s="257"/>
      <c r="OXH824" s="257"/>
      <c r="OXI824" s="257"/>
      <c r="OXJ824" s="257"/>
      <c r="OXK824" s="257"/>
      <c r="OXL824" s="257"/>
      <c r="OXM824" s="257"/>
      <c r="OXN824" s="257"/>
      <c r="OXO824" s="257"/>
      <c r="OXP824" s="257"/>
      <c r="OXQ824" s="257"/>
      <c r="OXR824" s="257"/>
      <c r="OXS824" s="257"/>
      <c r="OXT824" s="257"/>
      <c r="OXU824" s="257"/>
      <c r="OXV824" s="257"/>
      <c r="OXW824" s="257"/>
      <c r="OXX824" s="257"/>
      <c r="OXY824" s="257"/>
      <c r="OXZ824" s="257"/>
      <c r="OYA824" s="257"/>
      <c r="OYB824" s="257"/>
      <c r="OYC824" s="257"/>
      <c r="OYD824" s="257"/>
      <c r="OYE824" s="257"/>
      <c r="OYF824" s="257"/>
      <c r="OYG824" s="257"/>
      <c r="OYH824" s="257"/>
      <c r="OYI824" s="257"/>
      <c r="OYJ824" s="257"/>
      <c r="OYK824" s="257"/>
      <c r="OYL824" s="257"/>
      <c r="OYM824" s="257"/>
      <c r="OYN824" s="257"/>
      <c r="OYO824" s="257"/>
      <c r="OYP824" s="257"/>
      <c r="OYQ824" s="257"/>
      <c r="OYR824" s="257"/>
      <c r="OYS824" s="257"/>
      <c r="OYT824" s="257"/>
      <c r="OYU824" s="257"/>
      <c r="OYV824" s="257"/>
      <c r="OYW824" s="257"/>
      <c r="OYX824" s="257"/>
      <c r="OYY824" s="257"/>
      <c r="OYZ824" s="257"/>
      <c r="OZA824" s="257"/>
      <c r="OZB824" s="257"/>
      <c r="OZC824" s="257"/>
      <c r="OZD824" s="257"/>
      <c r="OZE824" s="257"/>
      <c r="OZF824" s="257"/>
      <c r="OZG824" s="257"/>
      <c r="OZH824" s="257"/>
      <c r="OZI824" s="257"/>
      <c r="OZJ824" s="257"/>
      <c r="OZK824" s="257"/>
      <c r="OZL824" s="257"/>
      <c r="OZM824" s="257"/>
      <c r="OZN824" s="257"/>
      <c r="OZO824" s="257"/>
      <c r="OZP824" s="257"/>
      <c r="OZQ824" s="257"/>
      <c r="OZR824" s="257"/>
      <c r="OZS824" s="257"/>
      <c r="OZT824" s="257"/>
      <c r="OZU824" s="257"/>
      <c r="OZV824" s="257"/>
      <c r="OZW824" s="257"/>
      <c r="OZX824" s="257"/>
      <c r="OZY824" s="257"/>
      <c r="OZZ824" s="257"/>
      <c r="PAA824" s="257"/>
      <c r="PAB824" s="257"/>
      <c r="PAC824" s="257"/>
      <c r="PAD824" s="257"/>
      <c r="PAE824" s="257"/>
      <c r="PAF824" s="257"/>
      <c r="PAG824" s="257"/>
      <c r="PAH824" s="257"/>
      <c r="PAI824" s="257"/>
      <c r="PAJ824" s="257"/>
      <c r="PAK824" s="257"/>
      <c r="PAL824" s="257"/>
      <c r="PAM824" s="257"/>
      <c r="PAN824" s="257"/>
      <c r="PAO824" s="257"/>
      <c r="PAP824" s="257"/>
      <c r="PAQ824" s="257"/>
      <c r="PAR824" s="257"/>
      <c r="PAS824" s="257"/>
      <c r="PAT824" s="257"/>
      <c r="PAU824" s="257"/>
      <c r="PAV824" s="257"/>
      <c r="PAW824" s="257"/>
      <c r="PAX824" s="257"/>
      <c r="PAY824" s="257"/>
      <c r="PAZ824" s="257"/>
      <c r="PBA824" s="257"/>
      <c r="PBB824" s="257"/>
      <c r="PBC824" s="257"/>
      <c r="PBD824" s="257"/>
      <c r="PBE824" s="257"/>
      <c r="PBF824" s="257"/>
      <c r="PBG824" s="257"/>
      <c r="PBH824" s="257"/>
      <c r="PBI824" s="257"/>
      <c r="PBJ824" s="257"/>
      <c r="PBK824" s="257"/>
      <c r="PBL824" s="257"/>
      <c r="PBM824" s="257"/>
      <c r="PBN824" s="257"/>
      <c r="PBO824" s="257"/>
      <c r="PBP824" s="257"/>
      <c r="PBQ824" s="257"/>
      <c r="PBR824" s="257"/>
      <c r="PBS824" s="257"/>
      <c r="PBT824" s="257"/>
      <c r="PBU824" s="257"/>
      <c r="PBV824" s="257"/>
      <c r="PBW824" s="257"/>
      <c r="PBX824" s="257"/>
      <c r="PBY824" s="257"/>
      <c r="PBZ824" s="257"/>
      <c r="PCA824" s="257"/>
      <c r="PCB824" s="257"/>
      <c r="PCC824" s="257"/>
      <c r="PCD824" s="257"/>
      <c r="PCE824" s="257"/>
      <c r="PCF824" s="257"/>
      <c r="PCG824" s="257"/>
      <c r="PCH824" s="257"/>
      <c r="PCI824" s="257"/>
      <c r="PCJ824" s="257"/>
      <c r="PCK824" s="257"/>
      <c r="PCL824" s="257"/>
      <c r="PCM824" s="257"/>
      <c r="PCN824" s="257"/>
      <c r="PCO824" s="257"/>
      <c r="PCP824" s="257"/>
      <c r="PCQ824" s="257"/>
      <c r="PCR824" s="257"/>
      <c r="PCS824" s="257"/>
      <c r="PCT824" s="257"/>
      <c r="PCU824" s="257"/>
      <c r="PCV824" s="257"/>
      <c r="PCW824" s="257"/>
      <c r="PCX824" s="257"/>
      <c r="PCY824" s="257"/>
      <c r="PCZ824" s="257"/>
      <c r="PDA824" s="257"/>
      <c r="PDB824" s="257"/>
      <c r="PDC824" s="257"/>
      <c r="PDD824" s="257"/>
      <c r="PDE824" s="257"/>
      <c r="PDF824" s="257"/>
      <c r="PDG824" s="257"/>
      <c r="PDH824" s="257"/>
      <c r="PDI824" s="257"/>
      <c r="PDJ824" s="257"/>
      <c r="PDK824" s="257"/>
      <c r="PDL824" s="257"/>
      <c r="PDM824" s="257"/>
      <c r="PDN824" s="257"/>
      <c r="PDO824" s="257"/>
      <c r="PDP824" s="257"/>
      <c r="PDQ824" s="257"/>
      <c r="PDR824" s="257"/>
      <c r="PDS824" s="257"/>
      <c r="PDT824" s="257"/>
      <c r="PDU824" s="257"/>
      <c r="PDV824" s="257"/>
      <c r="PDW824" s="257"/>
      <c r="PDX824" s="257"/>
      <c r="PDY824" s="257"/>
      <c r="PDZ824" s="257"/>
      <c r="PEA824" s="257"/>
      <c r="PEB824" s="257"/>
      <c r="PEC824" s="257"/>
      <c r="PED824" s="257"/>
      <c r="PEE824" s="257"/>
      <c r="PEF824" s="257"/>
      <c r="PEG824" s="257"/>
      <c r="PEH824" s="257"/>
      <c r="PEI824" s="257"/>
      <c r="PEJ824" s="257"/>
      <c r="PEK824" s="257"/>
      <c r="PEL824" s="257"/>
      <c r="PEM824" s="257"/>
      <c r="PEN824" s="257"/>
      <c r="PEO824" s="257"/>
      <c r="PEP824" s="257"/>
      <c r="PEQ824" s="257"/>
      <c r="PER824" s="257"/>
      <c r="PES824" s="257"/>
      <c r="PET824" s="257"/>
      <c r="PEU824" s="257"/>
      <c r="PEV824" s="257"/>
      <c r="PEW824" s="257"/>
      <c r="PEX824" s="257"/>
      <c r="PEY824" s="257"/>
      <c r="PEZ824" s="257"/>
      <c r="PFA824" s="257"/>
      <c r="PFB824" s="257"/>
      <c r="PFC824" s="257"/>
      <c r="PFD824" s="257"/>
      <c r="PFE824" s="257"/>
      <c r="PFF824" s="257"/>
      <c r="PFG824" s="257"/>
      <c r="PFH824" s="257"/>
      <c r="PFI824" s="257"/>
      <c r="PFJ824" s="257"/>
      <c r="PFK824" s="257"/>
      <c r="PFL824" s="257"/>
      <c r="PFM824" s="257"/>
      <c r="PFN824" s="257"/>
      <c r="PFO824" s="257"/>
      <c r="PFP824" s="257"/>
      <c r="PFQ824" s="257"/>
      <c r="PFR824" s="257"/>
      <c r="PFS824" s="257"/>
      <c r="PFT824" s="257"/>
      <c r="PFU824" s="257"/>
      <c r="PFV824" s="257"/>
      <c r="PFW824" s="257"/>
      <c r="PFX824" s="257"/>
      <c r="PFY824" s="257"/>
      <c r="PFZ824" s="257"/>
      <c r="PGA824" s="257"/>
      <c r="PGB824" s="257"/>
      <c r="PGC824" s="257"/>
      <c r="PGD824" s="257"/>
      <c r="PGE824" s="257"/>
      <c r="PGF824" s="257"/>
      <c r="PGG824" s="257"/>
      <c r="PGH824" s="257"/>
      <c r="PGI824" s="257"/>
      <c r="PGJ824" s="257"/>
      <c r="PGK824" s="257"/>
      <c r="PGL824" s="257"/>
      <c r="PGM824" s="257"/>
      <c r="PGN824" s="257"/>
      <c r="PGO824" s="257"/>
      <c r="PGP824" s="257"/>
      <c r="PGQ824" s="257"/>
      <c r="PGR824" s="257"/>
      <c r="PGS824" s="257"/>
      <c r="PGT824" s="257"/>
      <c r="PGU824" s="257"/>
      <c r="PGV824" s="257"/>
      <c r="PGW824" s="257"/>
      <c r="PGX824" s="257"/>
      <c r="PGY824" s="257"/>
      <c r="PGZ824" s="257"/>
      <c r="PHA824" s="257"/>
      <c r="PHB824" s="257"/>
      <c r="PHC824" s="257"/>
      <c r="PHD824" s="257"/>
      <c r="PHE824" s="257"/>
      <c r="PHF824" s="257"/>
      <c r="PHG824" s="257"/>
      <c r="PHH824" s="257"/>
      <c r="PHI824" s="257"/>
      <c r="PHJ824" s="257"/>
      <c r="PHK824" s="257"/>
      <c r="PHL824" s="257"/>
      <c r="PHM824" s="257"/>
      <c r="PHN824" s="257"/>
      <c r="PHO824" s="257"/>
      <c r="PHP824" s="257"/>
      <c r="PHQ824" s="257"/>
      <c r="PHR824" s="257"/>
      <c r="PHS824" s="257"/>
      <c r="PHT824" s="257"/>
      <c r="PHU824" s="257"/>
      <c r="PHV824" s="257"/>
      <c r="PHW824" s="257"/>
      <c r="PHX824" s="257"/>
      <c r="PHY824" s="257"/>
      <c r="PHZ824" s="257"/>
      <c r="PIA824" s="257"/>
      <c r="PIB824" s="257"/>
      <c r="PIC824" s="257"/>
      <c r="PID824" s="257"/>
      <c r="PIE824" s="257"/>
      <c r="PIF824" s="257"/>
      <c r="PIG824" s="257"/>
      <c r="PIH824" s="257"/>
      <c r="PII824" s="257"/>
      <c r="PIJ824" s="257"/>
      <c r="PIK824" s="257"/>
      <c r="PIL824" s="257"/>
      <c r="PIM824" s="257"/>
      <c r="PIN824" s="257"/>
      <c r="PIO824" s="257"/>
      <c r="PIP824" s="257"/>
      <c r="PIQ824" s="257"/>
      <c r="PIR824" s="257"/>
      <c r="PIS824" s="257"/>
      <c r="PIT824" s="257"/>
      <c r="PIU824" s="257"/>
      <c r="PIV824" s="257"/>
      <c r="PIW824" s="257"/>
      <c r="PIX824" s="257"/>
      <c r="PIY824" s="257"/>
      <c r="PIZ824" s="257"/>
      <c r="PJA824" s="257"/>
      <c r="PJB824" s="257"/>
      <c r="PJC824" s="257"/>
      <c r="PJD824" s="257"/>
      <c r="PJE824" s="257"/>
      <c r="PJF824" s="257"/>
      <c r="PJG824" s="257"/>
      <c r="PJH824" s="257"/>
      <c r="PJI824" s="257"/>
      <c r="PJJ824" s="257"/>
      <c r="PJK824" s="257"/>
      <c r="PJL824" s="257"/>
      <c r="PJM824" s="257"/>
      <c r="PJN824" s="257"/>
      <c r="PJO824" s="257"/>
      <c r="PJP824" s="257"/>
      <c r="PJQ824" s="257"/>
      <c r="PJR824" s="257"/>
      <c r="PJS824" s="257"/>
      <c r="PJT824" s="257"/>
      <c r="PJU824" s="257"/>
      <c r="PJV824" s="257"/>
      <c r="PJW824" s="257"/>
      <c r="PJX824" s="257"/>
      <c r="PJY824" s="257"/>
      <c r="PJZ824" s="257"/>
      <c r="PKA824" s="257"/>
      <c r="PKB824" s="257"/>
      <c r="PKC824" s="257"/>
      <c r="PKD824" s="257"/>
      <c r="PKE824" s="257"/>
      <c r="PKF824" s="257"/>
      <c r="PKG824" s="257"/>
      <c r="PKH824" s="257"/>
      <c r="PKI824" s="257"/>
      <c r="PKJ824" s="257"/>
      <c r="PKK824" s="257"/>
      <c r="PKL824" s="257"/>
      <c r="PKM824" s="257"/>
      <c r="PKN824" s="257"/>
      <c r="PKO824" s="257"/>
      <c r="PKP824" s="257"/>
      <c r="PKQ824" s="257"/>
      <c r="PKR824" s="257"/>
      <c r="PKS824" s="257"/>
      <c r="PKT824" s="257"/>
      <c r="PKU824" s="257"/>
      <c r="PKV824" s="257"/>
      <c r="PKW824" s="257"/>
      <c r="PKX824" s="257"/>
      <c r="PKY824" s="257"/>
      <c r="PKZ824" s="257"/>
      <c r="PLA824" s="257"/>
      <c r="PLB824" s="257"/>
      <c r="PLC824" s="257"/>
      <c r="PLD824" s="257"/>
      <c r="PLE824" s="257"/>
      <c r="PLF824" s="257"/>
      <c r="PLG824" s="257"/>
      <c r="PLH824" s="257"/>
      <c r="PLI824" s="257"/>
      <c r="PLJ824" s="257"/>
      <c r="PLK824" s="257"/>
      <c r="PLL824" s="257"/>
      <c r="PLM824" s="257"/>
      <c r="PLN824" s="257"/>
      <c r="PLO824" s="257"/>
      <c r="PLP824" s="257"/>
      <c r="PLQ824" s="257"/>
      <c r="PLR824" s="257"/>
      <c r="PLS824" s="257"/>
      <c r="PLT824" s="257"/>
      <c r="PLU824" s="257"/>
      <c r="PLV824" s="257"/>
      <c r="PLW824" s="257"/>
      <c r="PLX824" s="257"/>
      <c r="PLY824" s="257"/>
      <c r="PLZ824" s="257"/>
      <c r="PMA824" s="257"/>
      <c r="PMB824" s="257"/>
      <c r="PMC824" s="257"/>
      <c r="PMD824" s="257"/>
      <c r="PME824" s="257"/>
      <c r="PMF824" s="257"/>
      <c r="PMG824" s="257"/>
      <c r="PMH824" s="257"/>
      <c r="PMI824" s="257"/>
      <c r="PMJ824" s="257"/>
      <c r="PMK824" s="257"/>
      <c r="PML824" s="257"/>
      <c r="PMM824" s="257"/>
      <c r="PMN824" s="257"/>
      <c r="PMO824" s="257"/>
      <c r="PMP824" s="257"/>
      <c r="PMQ824" s="257"/>
      <c r="PMR824" s="257"/>
      <c r="PMS824" s="257"/>
      <c r="PMT824" s="257"/>
      <c r="PMU824" s="257"/>
      <c r="PMV824" s="257"/>
      <c r="PMW824" s="257"/>
      <c r="PMX824" s="257"/>
      <c r="PMY824" s="257"/>
      <c r="PMZ824" s="257"/>
      <c r="PNA824" s="257"/>
      <c r="PNB824" s="257"/>
      <c r="PNC824" s="257"/>
      <c r="PND824" s="257"/>
      <c r="PNE824" s="257"/>
      <c r="PNF824" s="257"/>
      <c r="PNG824" s="257"/>
      <c r="PNH824" s="257"/>
      <c r="PNI824" s="257"/>
      <c r="PNJ824" s="257"/>
      <c r="PNK824" s="257"/>
      <c r="PNL824" s="257"/>
      <c r="PNM824" s="257"/>
      <c r="PNN824" s="257"/>
      <c r="PNO824" s="257"/>
      <c r="PNP824" s="257"/>
      <c r="PNQ824" s="257"/>
      <c r="PNR824" s="257"/>
      <c r="PNS824" s="257"/>
      <c r="PNT824" s="257"/>
      <c r="PNU824" s="257"/>
      <c r="PNV824" s="257"/>
      <c r="PNW824" s="257"/>
      <c r="PNX824" s="257"/>
      <c r="PNY824" s="257"/>
      <c r="PNZ824" s="257"/>
      <c r="POA824" s="257"/>
      <c r="POB824" s="257"/>
      <c r="POC824" s="257"/>
      <c r="POD824" s="257"/>
      <c r="POE824" s="257"/>
      <c r="POF824" s="257"/>
      <c r="POG824" s="257"/>
      <c r="POH824" s="257"/>
      <c r="POI824" s="257"/>
      <c r="POJ824" s="257"/>
      <c r="POK824" s="257"/>
      <c r="POL824" s="257"/>
      <c r="POM824" s="257"/>
      <c r="PON824" s="257"/>
      <c r="POO824" s="257"/>
      <c r="POP824" s="257"/>
      <c r="POQ824" s="257"/>
      <c r="POR824" s="257"/>
      <c r="POS824" s="257"/>
      <c r="POT824" s="257"/>
      <c r="POU824" s="257"/>
      <c r="POV824" s="257"/>
      <c r="POW824" s="257"/>
      <c r="POX824" s="257"/>
      <c r="POY824" s="257"/>
      <c r="POZ824" s="257"/>
      <c r="PPA824" s="257"/>
      <c r="PPB824" s="257"/>
      <c r="PPC824" s="257"/>
      <c r="PPD824" s="257"/>
      <c r="PPE824" s="257"/>
      <c r="PPF824" s="257"/>
      <c r="PPG824" s="257"/>
      <c r="PPH824" s="257"/>
      <c r="PPI824" s="257"/>
      <c r="PPJ824" s="257"/>
      <c r="PPK824" s="257"/>
      <c r="PPL824" s="257"/>
      <c r="PPM824" s="257"/>
      <c r="PPN824" s="257"/>
      <c r="PPO824" s="257"/>
      <c r="PPP824" s="257"/>
      <c r="PPQ824" s="257"/>
      <c r="PPR824" s="257"/>
      <c r="PPS824" s="257"/>
      <c r="PPT824" s="257"/>
      <c r="PPU824" s="257"/>
      <c r="PPV824" s="257"/>
      <c r="PPW824" s="257"/>
      <c r="PPX824" s="257"/>
      <c r="PPY824" s="257"/>
      <c r="PPZ824" s="257"/>
      <c r="PQA824" s="257"/>
      <c r="PQB824" s="257"/>
      <c r="PQC824" s="257"/>
      <c r="PQD824" s="257"/>
      <c r="PQE824" s="257"/>
      <c r="PQF824" s="257"/>
      <c r="PQG824" s="257"/>
      <c r="PQH824" s="257"/>
      <c r="PQI824" s="257"/>
      <c r="PQJ824" s="257"/>
      <c r="PQK824" s="257"/>
      <c r="PQL824" s="257"/>
      <c r="PQM824" s="257"/>
      <c r="PQN824" s="257"/>
      <c r="PQO824" s="257"/>
      <c r="PQP824" s="257"/>
      <c r="PQQ824" s="257"/>
      <c r="PQR824" s="257"/>
      <c r="PQS824" s="257"/>
      <c r="PQT824" s="257"/>
      <c r="PQU824" s="257"/>
      <c r="PQV824" s="257"/>
      <c r="PQW824" s="257"/>
      <c r="PQX824" s="257"/>
      <c r="PQY824" s="257"/>
      <c r="PQZ824" s="257"/>
      <c r="PRA824" s="257"/>
      <c r="PRB824" s="257"/>
      <c r="PRC824" s="257"/>
      <c r="PRD824" s="257"/>
      <c r="PRE824" s="257"/>
      <c r="PRF824" s="257"/>
      <c r="PRG824" s="257"/>
      <c r="PRH824" s="257"/>
      <c r="PRI824" s="257"/>
      <c r="PRJ824" s="257"/>
      <c r="PRK824" s="257"/>
      <c r="PRL824" s="257"/>
      <c r="PRM824" s="257"/>
      <c r="PRN824" s="257"/>
      <c r="PRO824" s="257"/>
      <c r="PRP824" s="257"/>
      <c r="PRQ824" s="257"/>
      <c r="PRR824" s="257"/>
      <c r="PRS824" s="257"/>
      <c r="PRT824" s="257"/>
      <c r="PRU824" s="257"/>
      <c r="PRV824" s="257"/>
      <c r="PRW824" s="257"/>
      <c r="PRX824" s="257"/>
      <c r="PRY824" s="257"/>
      <c r="PRZ824" s="257"/>
      <c r="PSA824" s="257"/>
      <c r="PSB824" s="257"/>
      <c r="PSC824" s="257"/>
      <c r="PSD824" s="257"/>
      <c r="PSE824" s="257"/>
      <c r="PSF824" s="257"/>
      <c r="PSG824" s="257"/>
      <c r="PSH824" s="257"/>
      <c r="PSI824" s="257"/>
      <c r="PSJ824" s="257"/>
      <c r="PSK824" s="257"/>
      <c r="PSL824" s="257"/>
      <c r="PSM824" s="257"/>
      <c r="PSN824" s="257"/>
      <c r="PSO824" s="257"/>
      <c r="PSP824" s="257"/>
      <c r="PSQ824" s="257"/>
      <c r="PSR824" s="257"/>
      <c r="PSS824" s="257"/>
      <c r="PST824" s="257"/>
      <c r="PSU824" s="257"/>
      <c r="PSV824" s="257"/>
      <c r="PSW824" s="257"/>
      <c r="PSX824" s="257"/>
      <c r="PSY824" s="257"/>
      <c r="PSZ824" s="257"/>
      <c r="PTA824" s="257"/>
      <c r="PTB824" s="257"/>
      <c r="PTC824" s="257"/>
      <c r="PTD824" s="257"/>
      <c r="PTE824" s="257"/>
      <c r="PTF824" s="257"/>
      <c r="PTG824" s="257"/>
      <c r="PTH824" s="257"/>
      <c r="PTI824" s="257"/>
      <c r="PTJ824" s="257"/>
      <c r="PTK824" s="257"/>
      <c r="PTL824" s="257"/>
      <c r="PTM824" s="257"/>
      <c r="PTN824" s="257"/>
      <c r="PTO824" s="257"/>
      <c r="PTP824" s="257"/>
      <c r="PTQ824" s="257"/>
      <c r="PTR824" s="257"/>
      <c r="PTS824" s="257"/>
      <c r="PTT824" s="257"/>
      <c r="PTU824" s="257"/>
      <c r="PTV824" s="257"/>
      <c r="PTW824" s="257"/>
      <c r="PTX824" s="257"/>
      <c r="PTY824" s="257"/>
      <c r="PTZ824" s="257"/>
      <c r="PUA824" s="257"/>
      <c r="PUB824" s="257"/>
      <c r="PUC824" s="257"/>
      <c r="PUD824" s="257"/>
      <c r="PUE824" s="257"/>
      <c r="PUF824" s="257"/>
      <c r="PUG824" s="257"/>
      <c r="PUH824" s="257"/>
      <c r="PUI824" s="257"/>
      <c r="PUJ824" s="257"/>
      <c r="PUK824" s="257"/>
      <c r="PUL824" s="257"/>
      <c r="PUM824" s="257"/>
      <c r="PUN824" s="257"/>
      <c r="PUO824" s="257"/>
      <c r="PUP824" s="257"/>
      <c r="PUQ824" s="257"/>
      <c r="PUR824" s="257"/>
      <c r="PUS824" s="257"/>
      <c r="PUT824" s="257"/>
      <c r="PUU824" s="257"/>
      <c r="PUV824" s="257"/>
      <c r="PUW824" s="257"/>
      <c r="PUX824" s="257"/>
      <c r="PUY824" s="257"/>
      <c r="PUZ824" s="257"/>
      <c r="PVA824" s="257"/>
      <c r="PVB824" s="257"/>
      <c r="PVC824" s="257"/>
      <c r="PVD824" s="257"/>
      <c r="PVE824" s="257"/>
      <c r="PVF824" s="257"/>
      <c r="PVG824" s="257"/>
      <c r="PVH824" s="257"/>
      <c r="PVI824" s="257"/>
      <c r="PVJ824" s="257"/>
      <c r="PVK824" s="257"/>
      <c r="PVL824" s="257"/>
      <c r="PVM824" s="257"/>
      <c r="PVN824" s="257"/>
      <c r="PVO824" s="257"/>
      <c r="PVP824" s="257"/>
      <c r="PVQ824" s="257"/>
      <c r="PVR824" s="257"/>
      <c r="PVS824" s="257"/>
      <c r="PVT824" s="257"/>
      <c r="PVU824" s="257"/>
      <c r="PVV824" s="257"/>
      <c r="PVW824" s="257"/>
      <c r="PVX824" s="257"/>
      <c r="PVY824" s="257"/>
      <c r="PVZ824" s="257"/>
      <c r="PWA824" s="257"/>
      <c r="PWB824" s="257"/>
      <c r="PWC824" s="257"/>
      <c r="PWD824" s="257"/>
      <c r="PWE824" s="257"/>
      <c r="PWF824" s="257"/>
      <c r="PWG824" s="257"/>
      <c r="PWH824" s="257"/>
      <c r="PWI824" s="257"/>
      <c r="PWJ824" s="257"/>
      <c r="PWK824" s="257"/>
      <c r="PWL824" s="257"/>
      <c r="PWM824" s="257"/>
      <c r="PWN824" s="257"/>
      <c r="PWO824" s="257"/>
      <c r="PWP824" s="257"/>
      <c r="PWQ824" s="257"/>
      <c r="PWR824" s="257"/>
      <c r="PWS824" s="257"/>
      <c r="PWT824" s="257"/>
      <c r="PWU824" s="257"/>
      <c r="PWV824" s="257"/>
      <c r="PWW824" s="257"/>
      <c r="PWX824" s="257"/>
      <c r="PWY824" s="257"/>
      <c r="PWZ824" s="257"/>
      <c r="PXA824" s="257"/>
      <c r="PXB824" s="257"/>
      <c r="PXC824" s="257"/>
      <c r="PXD824" s="257"/>
      <c r="PXE824" s="257"/>
      <c r="PXF824" s="257"/>
      <c r="PXG824" s="257"/>
      <c r="PXH824" s="257"/>
      <c r="PXI824" s="257"/>
      <c r="PXJ824" s="257"/>
      <c r="PXK824" s="257"/>
      <c r="PXL824" s="257"/>
      <c r="PXM824" s="257"/>
      <c r="PXN824" s="257"/>
      <c r="PXO824" s="257"/>
      <c r="PXP824" s="257"/>
      <c r="PXQ824" s="257"/>
      <c r="PXR824" s="257"/>
      <c r="PXS824" s="257"/>
      <c r="PXT824" s="257"/>
      <c r="PXU824" s="257"/>
      <c r="PXV824" s="257"/>
      <c r="PXW824" s="257"/>
      <c r="PXX824" s="257"/>
      <c r="PXY824" s="257"/>
      <c r="PXZ824" s="257"/>
      <c r="PYA824" s="257"/>
      <c r="PYB824" s="257"/>
      <c r="PYC824" s="257"/>
      <c r="PYD824" s="257"/>
      <c r="PYE824" s="257"/>
      <c r="PYF824" s="257"/>
      <c r="PYG824" s="257"/>
      <c r="PYH824" s="257"/>
      <c r="PYI824" s="257"/>
      <c r="PYJ824" s="257"/>
      <c r="PYK824" s="257"/>
      <c r="PYL824" s="257"/>
      <c r="PYM824" s="257"/>
      <c r="PYN824" s="257"/>
      <c r="PYO824" s="257"/>
      <c r="PYP824" s="257"/>
      <c r="PYQ824" s="257"/>
      <c r="PYR824" s="257"/>
      <c r="PYS824" s="257"/>
      <c r="PYT824" s="257"/>
      <c r="PYU824" s="257"/>
      <c r="PYV824" s="257"/>
      <c r="PYW824" s="257"/>
      <c r="PYX824" s="257"/>
      <c r="PYY824" s="257"/>
      <c r="PYZ824" s="257"/>
      <c r="PZA824" s="257"/>
      <c r="PZB824" s="257"/>
      <c r="PZC824" s="257"/>
      <c r="PZD824" s="257"/>
      <c r="PZE824" s="257"/>
      <c r="PZF824" s="257"/>
      <c r="PZG824" s="257"/>
      <c r="PZH824" s="257"/>
      <c r="PZI824" s="257"/>
      <c r="PZJ824" s="257"/>
      <c r="PZK824" s="257"/>
      <c r="PZL824" s="257"/>
      <c r="PZM824" s="257"/>
      <c r="PZN824" s="257"/>
      <c r="PZO824" s="257"/>
      <c r="PZP824" s="257"/>
      <c r="PZQ824" s="257"/>
      <c r="PZR824" s="257"/>
      <c r="PZS824" s="257"/>
      <c r="PZT824" s="257"/>
      <c r="PZU824" s="257"/>
      <c r="PZV824" s="257"/>
      <c r="PZW824" s="257"/>
      <c r="PZX824" s="257"/>
      <c r="PZY824" s="257"/>
      <c r="PZZ824" s="257"/>
      <c r="QAA824" s="257"/>
      <c r="QAB824" s="257"/>
      <c r="QAC824" s="257"/>
      <c r="QAD824" s="257"/>
      <c r="QAE824" s="257"/>
      <c r="QAF824" s="257"/>
      <c r="QAG824" s="257"/>
      <c r="QAH824" s="257"/>
      <c r="QAI824" s="257"/>
      <c r="QAJ824" s="257"/>
      <c r="QAK824" s="257"/>
      <c r="QAL824" s="257"/>
      <c r="QAM824" s="257"/>
      <c r="QAN824" s="257"/>
      <c r="QAO824" s="257"/>
      <c r="QAP824" s="257"/>
      <c r="QAQ824" s="257"/>
      <c r="QAR824" s="257"/>
      <c r="QAS824" s="257"/>
      <c r="QAT824" s="257"/>
      <c r="QAU824" s="257"/>
      <c r="QAV824" s="257"/>
      <c r="QAW824" s="257"/>
      <c r="QAX824" s="257"/>
      <c r="QAY824" s="257"/>
      <c r="QAZ824" s="257"/>
      <c r="QBA824" s="257"/>
      <c r="QBB824" s="257"/>
      <c r="QBC824" s="257"/>
      <c r="QBD824" s="257"/>
      <c r="QBE824" s="257"/>
      <c r="QBF824" s="257"/>
      <c r="QBG824" s="257"/>
      <c r="QBH824" s="257"/>
      <c r="QBI824" s="257"/>
      <c r="QBJ824" s="257"/>
      <c r="QBK824" s="257"/>
      <c r="QBL824" s="257"/>
      <c r="QBM824" s="257"/>
      <c r="QBN824" s="257"/>
      <c r="QBO824" s="257"/>
      <c r="QBP824" s="257"/>
      <c r="QBQ824" s="257"/>
      <c r="QBR824" s="257"/>
      <c r="QBS824" s="257"/>
      <c r="QBT824" s="257"/>
      <c r="QBU824" s="257"/>
      <c r="QBV824" s="257"/>
      <c r="QBW824" s="257"/>
      <c r="QBX824" s="257"/>
      <c r="QBY824" s="257"/>
      <c r="QBZ824" s="257"/>
      <c r="QCA824" s="257"/>
      <c r="QCB824" s="257"/>
      <c r="QCC824" s="257"/>
      <c r="QCD824" s="257"/>
      <c r="QCE824" s="257"/>
      <c r="QCF824" s="257"/>
      <c r="QCG824" s="257"/>
      <c r="QCH824" s="257"/>
      <c r="QCI824" s="257"/>
      <c r="QCJ824" s="257"/>
      <c r="QCK824" s="257"/>
      <c r="QCL824" s="257"/>
      <c r="QCM824" s="257"/>
      <c r="QCN824" s="257"/>
      <c r="QCO824" s="257"/>
      <c r="QCP824" s="257"/>
      <c r="QCQ824" s="257"/>
      <c r="QCR824" s="257"/>
      <c r="QCS824" s="257"/>
      <c r="QCT824" s="257"/>
      <c r="QCU824" s="257"/>
      <c r="QCV824" s="257"/>
      <c r="QCW824" s="257"/>
      <c r="QCX824" s="257"/>
      <c r="QCY824" s="257"/>
      <c r="QCZ824" s="257"/>
      <c r="QDA824" s="257"/>
      <c r="QDB824" s="257"/>
      <c r="QDC824" s="257"/>
      <c r="QDD824" s="257"/>
      <c r="QDE824" s="257"/>
      <c r="QDF824" s="257"/>
      <c r="QDG824" s="257"/>
      <c r="QDH824" s="257"/>
      <c r="QDI824" s="257"/>
      <c r="QDJ824" s="257"/>
      <c r="QDK824" s="257"/>
      <c r="QDL824" s="257"/>
      <c r="QDM824" s="257"/>
      <c r="QDN824" s="257"/>
      <c r="QDO824" s="257"/>
      <c r="QDP824" s="257"/>
      <c r="QDQ824" s="257"/>
      <c r="QDR824" s="257"/>
      <c r="QDS824" s="257"/>
      <c r="QDT824" s="257"/>
      <c r="QDU824" s="257"/>
      <c r="QDV824" s="257"/>
      <c r="QDW824" s="257"/>
      <c r="QDX824" s="257"/>
      <c r="QDY824" s="257"/>
      <c r="QDZ824" s="257"/>
      <c r="QEA824" s="257"/>
      <c r="QEB824" s="257"/>
      <c r="QEC824" s="257"/>
      <c r="QED824" s="257"/>
      <c r="QEE824" s="257"/>
      <c r="QEF824" s="257"/>
      <c r="QEG824" s="257"/>
      <c r="QEH824" s="257"/>
      <c r="QEI824" s="257"/>
      <c r="QEJ824" s="257"/>
      <c r="QEK824" s="257"/>
      <c r="QEL824" s="257"/>
      <c r="QEM824" s="257"/>
      <c r="QEN824" s="257"/>
      <c r="QEO824" s="257"/>
      <c r="QEP824" s="257"/>
      <c r="QEQ824" s="257"/>
      <c r="QER824" s="257"/>
      <c r="QES824" s="257"/>
      <c r="QET824" s="257"/>
      <c r="QEU824" s="257"/>
      <c r="QEV824" s="257"/>
      <c r="QEW824" s="257"/>
      <c r="QEX824" s="257"/>
      <c r="QEY824" s="257"/>
      <c r="QEZ824" s="257"/>
      <c r="QFA824" s="257"/>
      <c r="QFB824" s="257"/>
      <c r="QFC824" s="257"/>
      <c r="QFD824" s="257"/>
      <c r="QFE824" s="257"/>
      <c r="QFF824" s="257"/>
      <c r="QFG824" s="257"/>
      <c r="QFH824" s="257"/>
      <c r="QFI824" s="257"/>
      <c r="QFJ824" s="257"/>
      <c r="QFK824" s="257"/>
      <c r="QFL824" s="257"/>
      <c r="QFM824" s="257"/>
      <c r="QFN824" s="257"/>
      <c r="QFO824" s="257"/>
      <c r="QFP824" s="257"/>
      <c r="QFQ824" s="257"/>
      <c r="QFR824" s="257"/>
      <c r="QFS824" s="257"/>
      <c r="QFT824" s="257"/>
      <c r="QFU824" s="257"/>
      <c r="QFV824" s="257"/>
      <c r="QFW824" s="257"/>
      <c r="QFX824" s="257"/>
      <c r="QFY824" s="257"/>
      <c r="QFZ824" s="257"/>
      <c r="QGA824" s="257"/>
      <c r="QGB824" s="257"/>
      <c r="QGC824" s="257"/>
      <c r="QGD824" s="257"/>
      <c r="QGE824" s="257"/>
      <c r="QGF824" s="257"/>
      <c r="QGG824" s="257"/>
      <c r="QGH824" s="257"/>
      <c r="QGI824" s="257"/>
      <c r="QGJ824" s="257"/>
      <c r="QGK824" s="257"/>
      <c r="QGL824" s="257"/>
      <c r="QGM824" s="257"/>
      <c r="QGN824" s="257"/>
      <c r="QGO824" s="257"/>
      <c r="QGP824" s="257"/>
      <c r="QGQ824" s="257"/>
      <c r="QGR824" s="257"/>
      <c r="QGS824" s="257"/>
      <c r="QGT824" s="257"/>
      <c r="QGU824" s="257"/>
      <c r="QGV824" s="257"/>
      <c r="QGW824" s="257"/>
      <c r="QGX824" s="257"/>
      <c r="QGY824" s="257"/>
      <c r="QGZ824" s="257"/>
      <c r="QHA824" s="257"/>
      <c r="QHB824" s="257"/>
      <c r="QHC824" s="257"/>
      <c r="QHD824" s="257"/>
      <c r="QHE824" s="257"/>
      <c r="QHF824" s="257"/>
      <c r="QHG824" s="257"/>
      <c r="QHH824" s="257"/>
      <c r="QHI824" s="257"/>
      <c r="QHJ824" s="257"/>
      <c r="QHK824" s="257"/>
      <c r="QHL824" s="257"/>
      <c r="QHM824" s="257"/>
      <c r="QHN824" s="257"/>
      <c r="QHO824" s="257"/>
      <c r="QHP824" s="257"/>
      <c r="QHQ824" s="257"/>
      <c r="QHR824" s="257"/>
      <c r="QHS824" s="257"/>
      <c r="QHT824" s="257"/>
      <c r="QHU824" s="257"/>
      <c r="QHV824" s="257"/>
      <c r="QHW824" s="257"/>
      <c r="QHX824" s="257"/>
      <c r="QHY824" s="257"/>
      <c r="QHZ824" s="257"/>
      <c r="QIA824" s="257"/>
      <c r="QIB824" s="257"/>
      <c r="QIC824" s="257"/>
      <c r="QID824" s="257"/>
      <c r="QIE824" s="257"/>
      <c r="QIF824" s="257"/>
      <c r="QIG824" s="257"/>
      <c r="QIH824" s="257"/>
      <c r="QII824" s="257"/>
      <c r="QIJ824" s="257"/>
      <c r="QIK824" s="257"/>
      <c r="QIL824" s="257"/>
      <c r="QIM824" s="257"/>
      <c r="QIN824" s="257"/>
      <c r="QIO824" s="257"/>
      <c r="QIP824" s="257"/>
      <c r="QIQ824" s="257"/>
      <c r="QIR824" s="257"/>
      <c r="QIS824" s="257"/>
      <c r="QIT824" s="257"/>
      <c r="QIU824" s="257"/>
      <c r="QIV824" s="257"/>
      <c r="QIW824" s="257"/>
      <c r="QIX824" s="257"/>
      <c r="QIY824" s="257"/>
      <c r="QIZ824" s="257"/>
      <c r="QJA824" s="257"/>
      <c r="QJB824" s="257"/>
      <c r="QJC824" s="257"/>
      <c r="QJD824" s="257"/>
      <c r="QJE824" s="257"/>
      <c r="QJF824" s="257"/>
      <c r="QJG824" s="257"/>
      <c r="QJH824" s="257"/>
      <c r="QJI824" s="257"/>
      <c r="QJJ824" s="257"/>
      <c r="QJK824" s="257"/>
      <c r="QJL824" s="257"/>
      <c r="QJM824" s="257"/>
      <c r="QJN824" s="257"/>
      <c r="QJO824" s="257"/>
      <c r="QJP824" s="257"/>
      <c r="QJQ824" s="257"/>
      <c r="QJR824" s="257"/>
      <c r="QJS824" s="257"/>
      <c r="QJT824" s="257"/>
      <c r="QJU824" s="257"/>
      <c r="QJV824" s="257"/>
      <c r="QJW824" s="257"/>
      <c r="QJX824" s="257"/>
      <c r="QJY824" s="257"/>
      <c r="QJZ824" s="257"/>
      <c r="QKA824" s="257"/>
      <c r="QKB824" s="257"/>
      <c r="QKC824" s="257"/>
      <c r="QKD824" s="257"/>
      <c r="QKE824" s="257"/>
      <c r="QKF824" s="257"/>
      <c r="QKG824" s="257"/>
      <c r="QKH824" s="257"/>
      <c r="QKI824" s="257"/>
      <c r="QKJ824" s="257"/>
      <c r="QKK824" s="257"/>
      <c r="QKL824" s="257"/>
      <c r="QKM824" s="257"/>
      <c r="QKN824" s="257"/>
      <c r="QKO824" s="257"/>
      <c r="QKP824" s="257"/>
      <c r="QKQ824" s="257"/>
      <c r="QKR824" s="257"/>
      <c r="QKS824" s="257"/>
      <c r="QKT824" s="257"/>
      <c r="QKU824" s="257"/>
      <c r="QKV824" s="257"/>
      <c r="QKW824" s="257"/>
      <c r="QKX824" s="257"/>
      <c r="QKY824" s="257"/>
      <c r="QKZ824" s="257"/>
      <c r="QLA824" s="257"/>
      <c r="QLB824" s="257"/>
      <c r="QLC824" s="257"/>
      <c r="QLD824" s="257"/>
      <c r="QLE824" s="257"/>
      <c r="QLF824" s="257"/>
      <c r="QLG824" s="257"/>
      <c r="QLH824" s="257"/>
      <c r="QLI824" s="257"/>
      <c r="QLJ824" s="257"/>
      <c r="QLK824" s="257"/>
      <c r="QLL824" s="257"/>
      <c r="QLM824" s="257"/>
      <c r="QLN824" s="257"/>
      <c r="QLO824" s="257"/>
      <c r="QLP824" s="257"/>
      <c r="QLQ824" s="257"/>
      <c r="QLR824" s="257"/>
      <c r="QLS824" s="257"/>
      <c r="QLT824" s="257"/>
      <c r="QLU824" s="257"/>
      <c r="QLV824" s="257"/>
      <c r="QLW824" s="257"/>
      <c r="QLX824" s="257"/>
      <c r="QLY824" s="257"/>
      <c r="QLZ824" s="257"/>
      <c r="QMA824" s="257"/>
      <c r="QMB824" s="257"/>
      <c r="QMC824" s="257"/>
      <c r="QMD824" s="257"/>
      <c r="QME824" s="257"/>
      <c r="QMF824" s="257"/>
      <c r="QMG824" s="257"/>
      <c r="QMH824" s="257"/>
      <c r="QMI824" s="257"/>
      <c r="QMJ824" s="257"/>
      <c r="QMK824" s="257"/>
      <c r="QML824" s="257"/>
      <c r="QMM824" s="257"/>
      <c r="QMN824" s="257"/>
      <c r="QMO824" s="257"/>
      <c r="QMP824" s="257"/>
      <c r="QMQ824" s="257"/>
      <c r="QMR824" s="257"/>
      <c r="QMS824" s="257"/>
      <c r="QMT824" s="257"/>
      <c r="QMU824" s="257"/>
      <c r="QMV824" s="257"/>
      <c r="QMW824" s="257"/>
      <c r="QMX824" s="257"/>
      <c r="QMY824" s="257"/>
      <c r="QMZ824" s="257"/>
      <c r="QNA824" s="257"/>
      <c r="QNB824" s="257"/>
      <c r="QNC824" s="257"/>
      <c r="QND824" s="257"/>
      <c r="QNE824" s="257"/>
      <c r="QNF824" s="257"/>
      <c r="QNG824" s="257"/>
      <c r="QNH824" s="257"/>
      <c r="QNI824" s="257"/>
      <c r="QNJ824" s="257"/>
      <c r="QNK824" s="257"/>
      <c r="QNL824" s="257"/>
      <c r="QNM824" s="257"/>
      <c r="QNN824" s="257"/>
      <c r="QNO824" s="257"/>
      <c r="QNP824" s="257"/>
      <c r="QNQ824" s="257"/>
      <c r="QNR824" s="257"/>
      <c r="QNS824" s="257"/>
      <c r="QNT824" s="257"/>
      <c r="QNU824" s="257"/>
      <c r="QNV824" s="257"/>
      <c r="QNW824" s="257"/>
      <c r="QNX824" s="257"/>
      <c r="QNY824" s="257"/>
      <c r="QNZ824" s="257"/>
      <c r="QOA824" s="257"/>
      <c r="QOB824" s="257"/>
      <c r="QOC824" s="257"/>
      <c r="QOD824" s="257"/>
      <c r="QOE824" s="257"/>
      <c r="QOF824" s="257"/>
      <c r="QOG824" s="257"/>
      <c r="QOH824" s="257"/>
      <c r="QOI824" s="257"/>
      <c r="QOJ824" s="257"/>
      <c r="QOK824" s="257"/>
      <c r="QOL824" s="257"/>
      <c r="QOM824" s="257"/>
      <c r="QON824" s="257"/>
      <c r="QOO824" s="257"/>
      <c r="QOP824" s="257"/>
      <c r="QOQ824" s="257"/>
      <c r="QOR824" s="257"/>
      <c r="QOS824" s="257"/>
      <c r="QOT824" s="257"/>
      <c r="QOU824" s="257"/>
      <c r="QOV824" s="257"/>
      <c r="QOW824" s="257"/>
      <c r="QOX824" s="257"/>
      <c r="QOY824" s="257"/>
      <c r="QOZ824" s="257"/>
      <c r="QPA824" s="257"/>
      <c r="QPB824" s="257"/>
      <c r="QPC824" s="257"/>
      <c r="QPD824" s="257"/>
      <c r="QPE824" s="257"/>
      <c r="QPF824" s="257"/>
      <c r="QPG824" s="257"/>
      <c r="QPH824" s="257"/>
      <c r="QPI824" s="257"/>
      <c r="QPJ824" s="257"/>
      <c r="QPK824" s="257"/>
      <c r="QPL824" s="257"/>
      <c r="QPM824" s="257"/>
      <c r="QPN824" s="257"/>
      <c r="QPO824" s="257"/>
      <c r="QPP824" s="257"/>
      <c r="QPQ824" s="257"/>
      <c r="QPR824" s="257"/>
      <c r="QPS824" s="257"/>
      <c r="QPT824" s="257"/>
      <c r="QPU824" s="257"/>
      <c r="QPV824" s="257"/>
      <c r="QPW824" s="257"/>
      <c r="QPX824" s="257"/>
      <c r="QPY824" s="257"/>
      <c r="QPZ824" s="257"/>
      <c r="QQA824" s="257"/>
      <c r="QQB824" s="257"/>
      <c r="QQC824" s="257"/>
      <c r="QQD824" s="257"/>
      <c r="QQE824" s="257"/>
      <c r="QQF824" s="257"/>
      <c r="QQG824" s="257"/>
      <c r="QQH824" s="257"/>
      <c r="QQI824" s="257"/>
      <c r="QQJ824" s="257"/>
      <c r="QQK824" s="257"/>
      <c r="QQL824" s="257"/>
      <c r="QQM824" s="257"/>
      <c r="QQN824" s="257"/>
      <c r="QQO824" s="257"/>
      <c r="QQP824" s="257"/>
      <c r="QQQ824" s="257"/>
      <c r="QQR824" s="257"/>
      <c r="QQS824" s="257"/>
      <c r="QQT824" s="257"/>
      <c r="QQU824" s="257"/>
      <c r="QQV824" s="257"/>
      <c r="QQW824" s="257"/>
      <c r="QQX824" s="257"/>
      <c r="QQY824" s="257"/>
      <c r="QQZ824" s="257"/>
      <c r="QRA824" s="257"/>
      <c r="QRB824" s="257"/>
      <c r="QRC824" s="257"/>
      <c r="QRD824" s="257"/>
      <c r="QRE824" s="257"/>
      <c r="QRF824" s="257"/>
      <c r="QRG824" s="257"/>
      <c r="QRH824" s="257"/>
      <c r="QRI824" s="257"/>
      <c r="QRJ824" s="257"/>
      <c r="QRK824" s="257"/>
      <c r="QRL824" s="257"/>
      <c r="QRM824" s="257"/>
      <c r="QRN824" s="257"/>
      <c r="QRO824" s="257"/>
      <c r="QRP824" s="257"/>
      <c r="QRQ824" s="257"/>
      <c r="QRR824" s="257"/>
      <c r="QRS824" s="257"/>
      <c r="QRT824" s="257"/>
      <c r="QRU824" s="257"/>
      <c r="QRV824" s="257"/>
      <c r="QRW824" s="257"/>
      <c r="QRX824" s="257"/>
      <c r="QRY824" s="257"/>
      <c r="QRZ824" s="257"/>
      <c r="QSA824" s="257"/>
      <c r="QSB824" s="257"/>
      <c r="QSC824" s="257"/>
      <c r="QSD824" s="257"/>
      <c r="QSE824" s="257"/>
      <c r="QSF824" s="257"/>
      <c r="QSG824" s="257"/>
      <c r="QSH824" s="257"/>
      <c r="QSI824" s="257"/>
      <c r="QSJ824" s="257"/>
      <c r="QSK824" s="257"/>
      <c r="QSL824" s="257"/>
      <c r="QSM824" s="257"/>
      <c r="QSN824" s="257"/>
      <c r="QSO824" s="257"/>
      <c r="QSP824" s="257"/>
      <c r="QSQ824" s="257"/>
      <c r="QSR824" s="257"/>
      <c r="QSS824" s="257"/>
      <c r="QST824" s="257"/>
      <c r="QSU824" s="257"/>
      <c r="QSV824" s="257"/>
      <c r="QSW824" s="257"/>
      <c r="QSX824" s="257"/>
      <c r="QSY824" s="257"/>
      <c r="QSZ824" s="257"/>
      <c r="QTA824" s="257"/>
      <c r="QTB824" s="257"/>
      <c r="QTC824" s="257"/>
      <c r="QTD824" s="257"/>
      <c r="QTE824" s="257"/>
      <c r="QTF824" s="257"/>
      <c r="QTG824" s="257"/>
      <c r="QTH824" s="257"/>
      <c r="QTI824" s="257"/>
      <c r="QTJ824" s="257"/>
      <c r="QTK824" s="257"/>
      <c r="QTL824" s="257"/>
      <c r="QTM824" s="257"/>
      <c r="QTN824" s="257"/>
      <c r="QTO824" s="257"/>
      <c r="QTP824" s="257"/>
      <c r="QTQ824" s="257"/>
      <c r="QTR824" s="257"/>
      <c r="QTS824" s="257"/>
      <c r="QTT824" s="257"/>
      <c r="QTU824" s="257"/>
      <c r="QTV824" s="257"/>
      <c r="QTW824" s="257"/>
      <c r="QTX824" s="257"/>
      <c r="QTY824" s="257"/>
      <c r="QTZ824" s="257"/>
      <c r="QUA824" s="257"/>
      <c r="QUB824" s="257"/>
      <c r="QUC824" s="257"/>
      <c r="QUD824" s="257"/>
      <c r="QUE824" s="257"/>
      <c r="QUF824" s="257"/>
      <c r="QUG824" s="257"/>
      <c r="QUH824" s="257"/>
      <c r="QUI824" s="257"/>
      <c r="QUJ824" s="257"/>
      <c r="QUK824" s="257"/>
      <c r="QUL824" s="257"/>
      <c r="QUM824" s="257"/>
      <c r="QUN824" s="257"/>
      <c r="QUO824" s="257"/>
      <c r="QUP824" s="257"/>
      <c r="QUQ824" s="257"/>
      <c r="QUR824" s="257"/>
      <c r="QUS824" s="257"/>
      <c r="QUT824" s="257"/>
      <c r="QUU824" s="257"/>
      <c r="QUV824" s="257"/>
      <c r="QUW824" s="257"/>
      <c r="QUX824" s="257"/>
      <c r="QUY824" s="257"/>
      <c r="QUZ824" s="257"/>
      <c r="QVA824" s="257"/>
      <c r="QVB824" s="257"/>
      <c r="QVC824" s="257"/>
      <c r="QVD824" s="257"/>
      <c r="QVE824" s="257"/>
      <c r="QVF824" s="257"/>
      <c r="QVG824" s="257"/>
      <c r="QVH824" s="257"/>
      <c r="QVI824" s="257"/>
      <c r="QVJ824" s="257"/>
      <c r="QVK824" s="257"/>
      <c r="QVL824" s="257"/>
      <c r="QVM824" s="257"/>
      <c r="QVN824" s="257"/>
      <c r="QVO824" s="257"/>
      <c r="QVP824" s="257"/>
      <c r="QVQ824" s="257"/>
      <c r="QVR824" s="257"/>
      <c r="QVS824" s="257"/>
      <c r="QVT824" s="257"/>
      <c r="QVU824" s="257"/>
      <c r="QVV824" s="257"/>
      <c r="QVW824" s="257"/>
      <c r="QVX824" s="257"/>
      <c r="QVY824" s="257"/>
      <c r="QVZ824" s="257"/>
      <c r="QWA824" s="257"/>
      <c r="QWB824" s="257"/>
      <c r="QWC824" s="257"/>
      <c r="QWD824" s="257"/>
      <c r="QWE824" s="257"/>
      <c r="QWF824" s="257"/>
      <c r="QWG824" s="257"/>
      <c r="QWH824" s="257"/>
      <c r="QWI824" s="257"/>
      <c r="QWJ824" s="257"/>
      <c r="QWK824" s="257"/>
      <c r="QWL824" s="257"/>
      <c r="QWM824" s="257"/>
      <c r="QWN824" s="257"/>
      <c r="QWO824" s="257"/>
      <c r="QWP824" s="257"/>
      <c r="QWQ824" s="257"/>
      <c r="QWR824" s="257"/>
      <c r="QWS824" s="257"/>
      <c r="QWT824" s="257"/>
      <c r="QWU824" s="257"/>
      <c r="QWV824" s="257"/>
      <c r="QWW824" s="257"/>
      <c r="QWX824" s="257"/>
      <c r="QWY824" s="257"/>
      <c r="QWZ824" s="257"/>
      <c r="QXA824" s="257"/>
      <c r="QXB824" s="257"/>
      <c r="QXC824" s="257"/>
      <c r="QXD824" s="257"/>
      <c r="QXE824" s="257"/>
      <c r="QXF824" s="257"/>
      <c r="QXG824" s="257"/>
      <c r="QXH824" s="257"/>
      <c r="QXI824" s="257"/>
      <c r="QXJ824" s="257"/>
      <c r="QXK824" s="257"/>
      <c r="QXL824" s="257"/>
      <c r="QXM824" s="257"/>
      <c r="QXN824" s="257"/>
      <c r="QXO824" s="257"/>
      <c r="QXP824" s="257"/>
      <c r="QXQ824" s="257"/>
      <c r="QXR824" s="257"/>
      <c r="QXS824" s="257"/>
      <c r="QXT824" s="257"/>
      <c r="QXU824" s="257"/>
      <c r="QXV824" s="257"/>
      <c r="QXW824" s="257"/>
      <c r="QXX824" s="257"/>
      <c r="QXY824" s="257"/>
      <c r="QXZ824" s="257"/>
      <c r="QYA824" s="257"/>
      <c r="QYB824" s="257"/>
      <c r="QYC824" s="257"/>
      <c r="QYD824" s="257"/>
      <c r="QYE824" s="257"/>
      <c r="QYF824" s="257"/>
      <c r="QYG824" s="257"/>
      <c r="QYH824" s="257"/>
      <c r="QYI824" s="257"/>
      <c r="QYJ824" s="257"/>
      <c r="QYK824" s="257"/>
      <c r="QYL824" s="257"/>
      <c r="QYM824" s="257"/>
      <c r="QYN824" s="257"/>
      <c r="QYO824" s="257"/>
      <c r="QYP824" s="257"/>
      <c r="QYQ824" s="257"/>
      <c r="QYR824" s="257"/>
      <c r="QYS824" s="257"/>
      <c r="QYT824" s="257"/>
      <c r="QYU824" s="257"/>
      <c r="QYV824" s="257"/>
      <c r="QYW824" s="257"/>
      <c r="QYX824" s="257"/>
      <c r="QYY824" s="257"/>
      <c r="QYZ824" s="257"/>
      <c r="QZA824" s="257"/>
      <c r="QZB824" s="257"/>
      <c r="QZC824" s="257"/>
      <c r="QZD824" s="257"/>
      <c r="QZE824" s="257"/>
      <c r="QZF824" s="257"/>
      <c r="QZG824" s="257"/>
      <c r="QZH824" s="257"/>
      <c r="QZI824" s="257"/>
      <c r="QZJ824" s="257"/>
      <c r="QZK824" s="257"/>
      <c r="QZL824" s="257"/>
      <c r="QZM824" s="257"/>
      <c r="QZN824" s="257"/>
      <c r="QZO824" s="257"/>
      <c r="QZP824" s="257"/>
      <c r="QZQ824" s="257"/>
      <c r="QZR824" s="257"/>
      <c r="QZS824" s="257"/>
      <c r="QZT824" s="257"/>
      <c r="QZU824" s="257"/>
      <c r="QZV824" s="257"/>
      <c r="QZW824" s="257"/>
      <c r="QZX824" s="257"/>
      <c r="QZY824" s="257"/>
      <c r="QZZ824" s="257"/>
      <c r="RAA824" s="257"/>
      <c r="RAB824" s="257"/>
      <c r="RAC824" s="257"/>
      <c r="RAD824" s="257"/>
      <c r="RAE824" s="257"/>
      <c r="RAF824" s="257"/>
      <c r="RAG824" s="257"/>
      <c r="RAH824" s="257"/>
      <c r="RAI824" s="257"/>
      <c r="RAJ824" s="257"/>
      <c r="RAK824" s="257"/>
      <c r="RAL824" s="257"/>
      <c r="RAM824" s="257"/>
      <c r="RAN824" s="257"/>
      <c r="RAO824" s="257"/>
      <c r="RAP824" s="257"/>
      <c r="RAQ824" s="257"/>
      <c r="RAR824" s="257"/>
      <c r="RAS824" s="257"/>
      <c r="RAT824" s="257"/>
      <c r="RAU824" s="257"/>
      <c r="RAV824" s="257"/>
      <c r="RAW824" s="257"/>
      <c r="RAX824" s="257"/>
      <c r="RAY824" s="257"/>
      <c r="RAZ824" s="257"/>
      <c r="RBA824" s="257"/>
      <c r="RBB824" s="257"/>
      <c r="RBC824" s="257"/>
      <c r="RBD824" s="257"/>
      <c r="RBE824" s="257"/>
      <c r="RBF824" s="257"/>
      <c r="RBG824" s="257"/>
      <c r="RBH824" s="257"/>
      <c r="RBI824" s="257"/>
      <c r="RBJ824" s="257"/>
      <c r="RBK824" s="257"/>
      <c r="RBL824" s="257"/>
      <c r="RBM824" s="257"/>
      <c r="RBN824" s="257"/>
      <c r="RBO824" s="257"/>
      <c r="RBP824" s="257"/>
      <c r="RBQ824" s="257"/>
      <c r="RBR824" s="257"/>
      <c r="RBS824" s="257"/>
      <c r="RBT824" s="257"/>
      <c r="RBU824" s="257"/>
      <c r="RBV824" s="257"/>
      <c r="RBW824" s="257"/>
      <c r="RBX824" s="257"/>
      <c r="RBY824" s="257"/>
      <c r="RBZ824" s="257"/>
      <c r="RCA824" s="257"/>
      <c r="RCB824" s="257"/>
      <c r="RCC824" s="257"/>
      <c r="RCD824" s="257"/>
      <c r="RCE824" s="257"/>
      <c r="RCF824" s="257"/>
      <c r="RCG824" s="257"/>
      <c r="RCH824" s="257"/>
      <c r="RCI824" s="257"/>
      <c r="RCJ824" s="257"/>
      <c r="RCK824" s="257"/>
      <c r="RCL824" s="257"/>
      <c r="RCM824" s="257"/>
      <c r="RCN824" s="257"/>
      <c r="RCO824" s="257"/>
      <c r="RCP824" s="257"/>
      <c r="RCQ824" s="257"/>
      <c r="RCR824" s="257"/>
      <c r="RCS824" s="257"/>
      <c r="RCT824" s="257"/>
      <c r="RCU824" s="257"/>
      <c r="RCV824" s="257"/>
      <c r="RCW824" s="257"/>
      <c r="RCX824" s="257"/>
      <c r="RCY824" s="257"/>
      <c r="RCZ824" s="257"/>
      <c r="RDA824" s="257"/>
      <c r="RDB824" s="257"/>
      <c r="RDC824" s="257"/>
      <c r="RDD824" s="257"/>
      <c r="RDE824" s="257"/>
      <c r="RDF824" s="257"/>
      <c r="RDG824" s="257"/>
      <c r="RDH824" s="257"/>
      <c r="RDI824" s="257"/>
      <c r="RDJ824" s="257"/>
      <c r="RDK824" s="257"/>
      <c r="RDL824" s="257"/>
      <c r="RDM824" s="257"/>
      <c r="RDN824" s="257"/>
      <c r="RDO824" s="257"/>
      <c r="RDP824" s="257"/>
      <c r="RDQ824" s="257"/>
      <c r="RDR824" s="257"/>
      <c r="RDS824" s="257"/>
      <c r="RDT824" s="257"/>
      <c r="RDU824" s="257"/>
      <c r="RDV824" s="257"/>
      <c r="RDW824" s="257"/>
      <c r="RDX824" s="257"/>
      <c r="RDY824" s="257"/>
      <c r="RDZ824" s="257"/>
      <c r="REA824" s="257"/>
      <c r="REB824" s="257"/>
      <c r="REC824" s="257"/>
      <c r="RED824" s="257"/>
      <c r="REE824" s="257"/>
      <c r="REF824" s="257"/>
      <c r="REG824" s="257"/>
      <c r="REH824" s="257"/>
      <c r="REI824" s="257"/>
      <c r="REJ824" s="257"/>
      <c r="REK824" s="257"/>
      <c r="REL824" s="257"/>
      <c r="REM824" s="257"/>
      <c r="REN824" s="257"/>
      <c r="REO824" s="257"/>
      <c r="REP824" s="257"/>
      <c r="REQ824" s="257"/>
      <c r="RER824" s="257"/>
      <c r="RES824" s="257"/>
      <c r="RET824" s="257"/>
      <c r="REU824" s="257"/>
      <c r="REV824" s="257"/>
      <c r="REW824" s="257"/>
      <c r="REX824" s="257"/>
      <c r="REY824" s="257"/>
      <c r="REZ824" s="257"/>
      <c r="RFA824" s="257"/>
      <c r="RFB824" s="257"/>
      <c r="RFC824" s="257"/>
      <c r="RFD824" s="257"/>
      <c r="RFE824" s="257"/>
      <c r="RFF824" s="257"/>
      <c r="RFG824" s="257"/>
      <c r="RFH824" s="257"/>
      <c r="RFI824" s="257"/>
      <c r="RFJ824" s="257"/>
      <c r="RFK824" s="257"/>
      <c r="RFL824" s="257"/>
      <c r="RFM824" s="257"/>
      <c r="RFN824" s="257"/>
      <c r="RFO824" s="257"/>
      <c r="RFP824" s="257"/>
      <c r="RFQ824" s="257"/>
      <c r="RFR824" s="257"/>
      <c r="RFS824" s="257"/>
      <c r="RFT824" s="257"/>
      <c r="RFU824" s="257"/>
      <c r="RFV824" s="257"/>
      <c r="RFW824" s="257"/>
      <c r="RFX824" s="257"/>
      <c r="RFY824" s="257"/>
      <c r="RFZ824" s="257"/>
      <c r="RGA824" s="257"/>
      <c r="RGB824" s="257"/>
      <c r="RGC824" s="257"/>
      <c r="RGD824" s="257"/>
      <c r="RGE824" s="257"/>
      <c r="RGF824" s="257"/>
      <c r="RGG824" s="257"/>
      <c r="RGH824" s="257"/>
      <c r="RGI824" s="257"/>
      <c r="RGJ824" s="257"/>
      <c r="RGK824" s="257"/>
      <c r="RGL824" s="257"/>
      <c r="RGM824" s="257"/>
      <c r="RGN824" s="257"/>
      <c r="RGO824" s="257"/>
      <c r="RGP824" s="257"/>
      <c r="RGQ824" s="257"/>
      <c r="RGR824" s="257"/>
      <c r="RGS824" s="257"/>
      <c r="RGT824" s="257"/>
      <c r="RGU824" s="257"/>
      <c r="RGV824" s="257"/>
      <c r="RGW824" s="257"/>
      <c r="RGX824" s="257"/>
      <c r="RGY824" s="257"/>
      <c r="RGZ824" s="257"/>
      <c r="RHA824" s="257"/>
      <c r="RHB824" s="257"/>
      <c r="RHC824" s="257"/>
      <c r="RHD824" s="257"/>
      <c r="RHE824" s="257"/>
      <c r="RHF824" s="257"/>
      <c r="RHG824" s="257"/>
      <c r="RHH824" s="257"/>
      <c r="RHI824" s="257"/>
      <c r="RHJ824" s="257"/>
      <c r="RHK824" s="257"/>
      <c r="RHL824" s="257"/>
      <c r="RHM824" s="257"/>
      <c r="RHN824" s="257"/>
      <c r="RHO824" s="257"/>
      <c r="RHP824" s="257"/>
      <c r="RHQ824" s="257"/>
      <c r="RHR824" s="257"/>
      <c r="RHS824" s="257"/>
      <c r="RHT824" s="257"/>
      <c r="RHU824" s="257"/>
      <c r="RHV824" s="257"/>
      <c r="RHW824" s="257"/>
      <c r="RHX824" s="257"/>
      <c r="RHY824" s="257"/>
      <c r="RHZ824" s="257"/>
      <c r="RIA824" s="257"/>
      <c r="RIB824" s="257"/>
      <c r="RIC824" s="257"/>
      <c r="RID824" s="257"/>
      <c r="RIE824" s="257"/>
      <c r="RIF824" s="257"/>
      <c r="RIG824" s="257"/>
      <c r="RIH824" s="257"/>
      <c r="RII824" s="257"/>
      <c r="RIJ824" s="257"/>
      <c r="RIK824" s="257"/>
      <c r="RIL824" s="257"/>
      <c r="RIM824" s="257"/>
      <c r="RIN824" s="257"/>
      <c r="RIO824" s="257"/>
      <c r="RIP824" s="257"/>
      <c r="RIQ824" s="257"/>
      <c r="RIR824" s="257"/>
      <c r="RIS824" s="257"/>
      <c r="RIT824" s="257"/>
      <c r="RIU824" s="257"/>
      <c r="RIV824" s="257"/>
      <c r="RIW824" s="257"/>
      <c r="RIX824" s="257"/>
      <c r="RIY824" s="257"/>
      <c r="RIZ824" s="257"/>
      <c r="RJA824" s="257"/>
      <c r="RJB824" s="257"/>
      <c r="RJC824" s="257"/>
      <c r="RJD824" s="257"/>
      <c r="RJE824" s="257"/>
      <c r="RJF824" s="257"/>
      <c r="RJG824" s="257"/>
      <c r="RJH824" s="257"/>
      <c r="RJI824" s="257"/>
      <c r="RJJ824" s="257"/>
      <c r="RJK824" s="257"/>
      <c r="RJL824" s="257"/>
      <c r="RJM824" s="257"/>
      <c r="RJN824" s="257"/>
      <c r="RJO824" s="257"/>
      <c r="RJP824" s="257"/>
      <c r="RJQ824" s="257"/>
      <c r="RJR824" s="257"/>
      <c r="RJS824" s="257"/>
      <c r="RJT824" s="257"/>
      <c r="RJU824" s="257"/>
      <c r="RJV824" s="257"/>
      <c r="RJW824" s="257"/>
      <c r="RJX824" s="257"/>
      <c r="RJY824" s="257"/>
      <c r="RJZ824" s="257"/>
      <c r="RKA824" s="257"/>
      <c r="RKB824" s="257"/>
      <c r="RKC824" s="257"/>
      <c r="RKD824" s="257"/>
      <c r="RKE824" s="257"/>
      <c r="RKF824" s="257"/>
      <c r="RKG824" s="257"/>
      <c r="RKH824" s="257"/>
      <c r="RKI824" s="257"/>
      <c r="RKJ824" s="257"/>
      <c r="RKK824" s="257"/>
      <c r="RKL824" s="257"/>
      <c r="RKM824" s="257"/>
      <c r="RKN824" s="257"/>
      <c r="RKO824" s="257"/>
      <c r="RKP824" s="257"/>
      <c r="RKQ824" s="257"/>
      <c r="RKR824" s="257"/>
      <c r="RKS824" s="257"/>
      <c r="RKT824" s="257"/>
      <c r="RKU824" s="257"/>
      <c r="RKV824" s="257"/>
      <c r="RKW824" s="257"/>
      <c r="RKX824" s="257"/>
      <c r="RKY824" s="257"/>
      <c r="RKZ824" s="257"/>
      <c r="RLA824" s="257"/>
      <c r="RLB824" s="257"/>
      <c r="RLC824" s="257"/>
      <c r="RLD824" s="257"/>
      <c r="RLE824" s="257"/>
      <c r="RLF824" s="257"/>
      <c r="RLG824" s="257"/>
      <c r="RLH824" s="257"/>
      <c r="RLI824" s="257"/>
      <c r="RLJ824" s="257"/>
      <c r="RLK824" s="257"/>
      <c r="RLL824" s="257"/>
      <c r="RLM824" s="257"/>
      <c r="RLN824" s="257"/>
      <c r="RLO824" s="257"/>
      <c r="RLP824" s="257"/>
      <c r="RLQ824" s="257"/>
      <c r="RLR824" s="257"/>
      <c r="RLS824" s="257"/>
      <c r="RLT824" s="257"/>
      <c r="RLU824" s="257"/>
      <c r="RLV824" s="257"/>
      <c r="RLW824" s="257"/>
      <c r="RLX824" s="257"/>
      <c r="RLY824" s="257"/>
      <c r="RLZ824" s="257"/>
      <c r="RMA824" s="257"/>
      <c r="RMB824" s="257"/>
      <c r="RMC824" s="257"/>
      <c r="RMD824" s="257"/>
      <c r="RME824" s="257"/>
      <c r="RMF824" s="257"/>
      <c r="RMG824" s="257"/>
      <c r="RMH824" s="257"/>
      <c r="RMI824" s="257"/>
      <c r="RMJ824" s="257"/>
      <c r="RMK824" s="257"/>
      <c r="RML824" s="257"/>
      <c r="RMM824" s="257"/>
      <c r="RMN824" s="257"/>
      <c r="RMO824" s="257"/>
      <c r="RMP824" s="257"/>
      <c r="RMQ824" s="257"/>
      <c r="RMR824" s="257"/>
      <c r="RMS824" s="257"/>
      <c r="RMT824" s="257"/>
      <c r="RMU824" s="257"/>
      <c r="RMV824" s="257"/>
      <c r="RMW824" s="257"/>
      <c r="RMX824" s="257"/>
      <c r="RMY824" s="257"/>
      <c r="RMZ824" s="257"/>
      <c r="RNA824" s="257"/>
      <c r="RNB824" s="257"/>
      <c r="RNC824" s="257"/>
      <c r="RND824" s="257"/>
      <c r="RNE824" s="257"/>
      <c r="RNF824" s="257"/>
      <c r="RNG824" s="257"/>
      <c r="RNH824" s="257"/>
      <c r="RNI824" s="257"/>
      <c r="RNJ824" s="257"/>
      <c r="RNK824" s="257"/>
      <c r="RNL824" s="257"/>
      <c r="RNM824" s="257"/>
      <c r="RNN824" s="257"/>
      <c r="RNO824" s="257"/>
      <c r="RNP824" s="257"/>
      <c r="RNQ824" s="257"/>
      <c r="RNR824" s="257"/>
      <c r="RNS824" s="257"/>
      <c r="RNT824" s="257"/>
      <c r="RNU824" s="257"/>
      <c r="RNV824" s="257"/>
      <c r="RNW824" s="257"/>
      <c r="RNX824" s="257"/>
      <c r="RNY824" s="257"/>
      <c r="RNZ824" s="257"/>
      <c r="ROA824" s="257"/>
      <c r="ROB824" s="257"/>
      <c r="ROC824" s="257"/>
      <c r="ROD824" s="257"/>
      <c r="ROE824" s="257"/>
      <c r="ROF824" s="257"/>
      <c r="ROG824" s="257"/>
      <c r="ROH824" s="257"/>
      <c r="ROI824" s="257"/>
      <c r="ROJ824" s="257"/>
      <c r="ROK824" s="257"/>
      <c r="ROL824" s="257"/>
      <c r="ROM824" s="257"/>
      <c r="RON824" s="257"/>
      <c r="ROO824" s="257"/>
      <c r="ROP824" s="257"/>
      <c r="ROQ824" s="257"/>
      <c r="ROR824" s="257"/>
      <c r="ROS824" s="257"/>
      <c r="ROT824" s="257"/>
      <c r="ROU824" s="257"/>
      <c r="ROV824" s="257"/>
      <c r="ROW824" s="257"/>
      <c r="ROX824" s="257"/>
      <c r="ROY824" s="257"/>
      <c r="ROZ824" s="257"/>
      <c r="RPA824" s="257"/>
      <c r="RPB824" s="257"/>
      <c r="RPC824" s="257"/>
      <c r="RPD824" s="257"/>
      <c r="RPE824" s="257"/>
      <c r="RPF824" s="257"/>
      <c r="RPG824" s="257"/>
      <c r="RPH824" s="257"/>
      <c r="RPI824" s="257"/>
      <c r="RPJ824" s="257"/>
      <c r="RPK824" s="257"/>
      <c r="RPL824" s="257"/>
      <c r="RPM824" s="257"/>
      <c r="RPN824" s="257"/>
      <c r="RPO824" s="257"/>
      <c r="RPP824" s="257"/>
      <c r="RPQ824" s="257"/>
      <c r="RPR824" s="257"/>
      <c r="RPS824" s="257"/>
      <c r="RPT824" s="257"/>
      <c r="RPU824" s="257"/>
      <c r="RPV824" s="257"/>
      <c r="RPW824" s="257"/>
      <c r="RPX824" s="257"/>
      <c r="RPY824" s="257"/>
      <c r="RPZ824" s="257"/>
      <c r="RQA824" s="257"/>
      <c r="RQB824" s="257"/>
      <c r="RQC824" s="257"/>
      <c r="RQD824" s="257"/>
      <c r="RQE824" s="257"/>
      <c r="RQF824" s="257"/>
      <c r="RQG824" s="257"/>
      <c r="RQH824" s="257"/>
      <c r="RQI824" s="257"/>
      <c r="RQJ824" s="257"/>
      <c r="RQK824" s="257"/>
      <c r="RQL824" s="257"/>
      <c r="RQM824" s="257"/>
      <c r="RQN824" s="257"/>
      <c r="RQO824" s="257"/>
      <c r="RQP824" s="257"/>
      <c r="RQQ824" s="257"/>
      <c r="RQR824" s="257"/>
      <c r="RQS824" s="257"/>
      <c r="RQT824" s="257"/>
      <c r="RQU824" s="257"/>
      <c r="RQV824" s="257"/>
      <c r="RQW824" s="257"/>
      <c r="RQX824" s="257"/>
      <c r="RQY824" s="257"/>
      <c r="RQZ824" s="257"/>
      <c r="RRA824" s="257"/>
      <c r="RRB824" s="257"/>
      <c r="RRC824" s="257"/>
      <c r="RRD824" s="257"/>
      <c r="RRE824" s="257"/>
      <c r="RRF824" s="257"/>
      <c r="RRG824" s="257"/>
      <c r="RRH824" s="257"/>
      <c r="RRI824" s="257"/>
      <c r="RRJ824" s="257"/>
      <c r="RRK824" s="257"/>
      <c r="RRL824" s="257"/>
      <c r="RRM824" s="257"/>
      <c r="RRN824" s="257"/>
      <c r="RRO824" s="257"/>
      <c r="RRP824" s="257"/>
      <c r="RRQ824" s="257"/>
      <c r="RRR824" s="257"/>
      <c r="RRS824" s="257"/>
      <c r="RRT824" s="257"/>
      <c r="RRU824" s="257"/>
      <c r="RRV824" s="257"/>
      <c r="RRW824" s="257"/>
      <c r="RRX824" s="257"/>
      <c r="RRY824" s="257"/>
      <c r="RRZ824" s="257"/>
      <c r="RSA824" s="257"/>
      <c r="RSB824" s="257"/>
      <c r="RSC824" s="257"/>
      <c r="RSD824" s="257"/>
      <c r="RSE824" s="257"/>
      <c r="RSF824" s="257"/>
      <c r="RSG824" s="257"/>
      <c r="RSH824" s="257"/>
      <c r="RSI824" s="257"/>
      <c r="RSJ824" s="257"/>
      <c r="RSK824" s="257"/>
      <c r="RSL824" s="257"/>
      <c r="RSM824" s="257"/>
      <c r="RSN824" s="257"/>
      <c r="RSO824" s="257"/>
      <c r="RSP824" s="257"/>
      <c r="RSQ824" s="257"/>
      <c r="RSR824" s="257"/>
      <c r="RSS824" s="257"/>
      <c r="RST824" s="257"/>
      <c r="RSU824" s="257"/>
      <c r="RSV824" s="257"/>
      <c r="RSW824" s="257"/>
      <c r="RSX824" s="257"/>
      <c r="RSY824" s="257"/>
      <c r="RSZ824" s="257"/>
      <c r="RTA824" s="257"/>
      <c r="RTB824" s="257"/>
      <c r="RTC824" s="257"/>
      <c r="RTD824" s="257"/>
      <c r="RTE824" s="257"/>
      <c r="RTF824" s="257"/>
      <c r="RTG824" s="257"/>
      <c r="RTH824" s="257"/>
      <c r="RTI824" s="257"/>
      <c r="RTJ824" s="257"/>
      <c r="RTK824" s="257"/>
      <c r="RTL824" s="257"/>
      <c r="RTM824" s="257"/>
      <c r="RTN824" s="257"/>
      <c r="RTO824" s="257"/>
      <c r="RTP824" s="257"/>
      <c r="RTQ824" s="257"/>
      <c r="RTR824" s="257"/>
      <c r="RTS824" s="257"/>
      <c r="RTT824" s="257"/>
      <c r="RTU824" s="257"/>
      <c r="RTV824" s="257"/>
      <c r="RTW824" s="257"/>
      <c r="RTX824" s="257"/>
      <c r="RTY824" s="257"/>
      <c r="RTZ824" s="257"/>
      <c r="RUA824" s="257"/>
      <c r="RUB824" s="257"/>
      <c r="RUC824" s="257"/>
      <c r="RUD824" s="257"/>
      <c r="RUE824" s="257"/>
      <c r="RUF824" s="257"/>
      <c r="RUG824" s="257"/>
      <c r="RUH824" s="257"/>
      <c r="RUI824" s="257"/>
      <c r="RUJ824" s="257"/>
      <c r="RUK824" s="257"/>
      <c r="RUL824" s="257"/>
      <c r="RUM824" s="257"/>
      <c r="RUN824" s="257"/>
      <c r="RUO824" s="257"/>
      <c r="RUP824" s="257"/>
      <c r="RUQ824" s="257"/>
      <c r="RUR824" s="257"/>
      <c r="RUS824" s="257"/>
      <c r="RUT824" s="257"/>
      <c r="RUU824" s="257"/>
      <c r="RUV824" s="257"/>
      <c r="RUW824" s="257"/>
      <c r="RUX824" s="257"/>
      <c r="RUY824" s="257"/>
      <c r="RUZ824" s="257"/>
      <c r="RVA824" s="257"/>
      <c r="RVB824" s="257"/>
      <c r="RVC824" s="257"/>
      <c r="RVD824" s="257"/>
      <c r="RVE824" s="257"/>
      <c r="RVF824" s="257"/>
      <c r="RVG824" s="257"/>
      <c r="RVH824" s="257"/>
      <c r="RVI824" s="257"/>
      <c r="RVJ824" s="257"/>
      <c r="RVK824" s="257"/>
      <c r="RVL824" s="257"/>
      <c r="RVM824" s="257"/>
      <c r="RVN824" s="257"/>
      <c r="RVO824" s="257"/>
      <c r="RVP824" s="257"/>
      <c r="RVQ824" s="257"/>
      <c r="RVR824" s="257"/>
      <c r="RVS824" s="257"/>
      <c r="RVT824" s="257"/>
      <c r="RVU824" s="257"/>
      <c r="RVV824" s="257"/>
      <c r="RVW824" s="257"/>
      <c r="RVX824" s="257"/>
      <c r="RVY824" s="257"/>
      <c r="RVZ824" s="257"/>
      <c r="RWA824" s="257"/>
      <c r="RWB824" s="257"/>
      <c r="RWC824" s="257"/>
      <c r="RWD824" s="257"/>
      <c r="RWE824" s="257"/>
      <c r="RWF824" s="257"/>
      <c r="RWG824" s="257"/>
      <c r="RWH824" s="257"/>
      <c r="RWI824" s="257"/>
      <c r="RWJ824" s="257"/>
      <c r="RWK824" s="257"/>
      <c r="RWL824" s="257"/>
      <c r="RWM824" s="257"/>
      <c r="RWN824" s="257"/>
      <c r="RWO824" s="257"/>
      <c r="RWP824" s="257"/>
      <c r="RWQ824" s="257"/>
      <c r="RWR824" s="257"/>
      <c r="RWS824" s="257"/>
      <c r="RWT824" s="257"/>
      <c r="RWU824" s="257"/>
      <c r="RWV824" s="257"/>
      <c r="RWW824" s="257"/>
      <c r="RWX824" s="257"/>
      <c r="RWY824" s="257"/>
      <c r="RWZ824" s="257"/>
      <c r="RXA824" s="257"/>
      <c r="RXB824" s="257"/>
      <c r="RXC824" s="257"/>
      <c r="RXD824" s="257"/>
      <c r="RXE824" s="257"/>
      <c r="RXF824" s="257"/>
      <c r="RXG824" s="257"/>
      <c r="RXH824" s="257"/>
      <c r="RXI824" s="257"/>
      <c r="RXJ824" s="257"/>
      <c r="RXK824" s="257"/>
      <c r="RXL824" s="257"/>
      <c r="RXM824" s="257"/>
      <c r="RXN824" s="257"/>
      <c r="RXO824" s="257"/>
      <c r="RXP824" s="257"/>
      <c r="RXQ824" s="257"/>
      <c r="RXR824" s="257"/>
      <c r="RXS824" s="257"/>
      <c r="RXT824" s="257"/>
      <c r="RXU824" s="257"/>
      <c r="RXV824" s="257"/>
      <c r="RXW824" s="257"/>
      <c r="RXX824" s="257"/>
      <c r="RXY824" s="257"/>
      <c r="RXZ824" s="257"/>
      <c r="RYA824" s="257"/>
      <c r="RYB824" s="257"/>
      <c r="RYC824" s="257"/>
      <c r="RYD824" s="257"/>
      <c r="RYE824" s="257"/>
      <c r="RYF824" s="257"/>
      <c r="RYG824" s="257"/>
      <c r="RYH824" s="257"/>
      <c r="RYI824" s="257"/>
      <c r="RYJ824" s="257"/>
      <c r="RYK824" s="257"/>
      <c r="RYL824" s="257"/>
      <c r="RYM824" s="257"/>
      <c r="RYN824" s="257"/>
      <c r="RYO824" s="257"/>
      <c r="RYP824" s="257"/>
      <c r="RYQ824" s="257"/>
      <c r="RYR824" s="257"/>
      <c r="RYS824" s="257"/>
      <c r="RYT824" s="257"/>
      <c r="RYU824" s="257"/>
      <c r="RYV824" s="257"/>
      <c r="RYW824" s="257"/>
      <c r="RYX824" s="257"/>
      <c r="RYY824" s="257"/>
      <c r="RYZ824" s="257"/>
      <c r="RZA824" s="257"/>
      <c r="RZB824" s="257"/>
      <c r="RZC824" s="257"/>
      <c r="RZD824" s="257"/>
      <c r="RZE824" s="257"/>
      <c r="RZF824" s="257"/>
      <c r="RZG824" s="257"/>
      <c r="RZH824" s="257"/>
      <c r="RZI824" s="257"/>
      <c r="RZJ824" s="257"/>
      <c r="RZK824" s="257"/>
      <c r="RZL824" s="257"/>
      <c r="RZM824" s="257"/>
      <c r="RZN824" s="257"/>
      <c r="RZO824" s="257"/>
      <c r="RZP824" s="257"/>
      <c r="RZQ824" s="257"/>
      <c r="RZR824" s="257"/>
      <c r="RZS824" s="257"/>
      <c r="RZT824" s="257"/>
      <c r="RZU824" s="257"/>
      <c r="RZV824" s="257"/>
      <c r="RZW824" s="257"/>
      <c r="RZX824" s="257"/>
      <c r="RZY824" s="257"/>
      <c r="RZZ824" s="257"/>
      <c r="SAA824" s="257"/>
      <c r="SAB824" s="257"/>
      <c r="SAC824" s="257"/>
      <c r="SAD824" s="257"/>
      <c r="SAE824" s="257"/>
      <c r="SAF824" s="257"/>
      <c r="SAG824" s="257"/>
      <c r="SAH824" s="257"/>
      <c r="SAI824" s="257"/>
      <c r="SAJ824" s="257"/>
      <c r="SAK824" s="257"/>
      <c r="SAL824" s="257"/>
      <c r="SAM824" s="257"/>
      <c r="SAN824" s="257"/>
      <c r="SAO824" s="257"/>
      <c r="SAP824" s="257"/>
      <c r="SAQ824" s="257"/>
      <c r="SAR824" s="257"/>
      <c r="SAS824" s="257"/>
      <c r="SAT824" s="257"/>
      <c r="SAU824" s="257"/>
      <c r="SAV824" s="257"/>
      <c r="SAW824" s="257"/>
      <c r="SAX824" s="257"/>
      <c r="SAY824" s="257"/>
      <c r="SAZ824" s="257"/>
      <c r="SBA824" s="257"/>
      <c r="SBB824" s="257"/>
      <c r="SBC824" s="257"/>
      <c r="SBD824" s="257"/>
      <c r="SBE824" s="257"/>
      <c r="SBF824" s="257"/>
      <c r="SBG824" s="257"/>
      <c r="SBH824" s="257"/>
      <c r="SBI824" s="257"/>
      <c r="SBJ824" s="257"/>
      <c r="SBK824" s="257"/>
      <c r="SBL824" s="257"/>
      <c r="SBM824" s="257"/>
      <c r="SBN824" s="257"/>
      <c r="SBO824" s="257"/>
      <c r="SBP824" s="257"/>
      <c r="SBQ824" s="257"/>
      <c r="SBR824" s="257"/>
      <c r="SBS824" s="257"/>
      <c r="SBT824" s="257"/>
      <c r="SBU824" s="257"/>
      <c r="SBV824" s="257"/>
      <c r="SBW824" s="257"/>
      <c r="SBX824" s="257"/>
      <c r="SBY824" s="257"/>
      <c r="SBZ824" s="257"/>
      <c r="SCA824" s="257"/>
      <c r="SCB824" s="257"/>
      <c r="SCC824" s="257"/>
      <c r="SCD824" s="257"/>
      <c r="SCE824" s="257"/>
      <c r="SCF824" s="257"/>
      <c r="SCG824" s="257"/>
      <c r="SCH824" s="257"/>
      <c r="SCI824" s="257"/>
      <c r="SCJ824" s="257"/>
      <c r="SCK824" s="257"/>
      <c r="SCL824" s="257"/>
      <c r="SCM824" s="257"/>
      <c r="SCN824" s="257"/>
      <c r="SCO824" s="257"/>
      <c r="SCP824" s="257"/>
      <c r="SCQ824" s="257"/>
      <c r="SCR824" s="257"/>
      <c r="SCS824" s="257"/>
      <c r="SCT824" s="257"/>
      <c r="SCU824" s="257"/>
      <c r="SCV824" s="257"/>
      <c r="SCW824" s="257"/>
      <c r="SCX824" s="257"/>
      <c r="SCY824" s="257"/>
      <c r="SCZ824" s="257"/>
      <c r="SDA824" s="257"/>
      <c r="SDB824" s="257"/>
      <c r="SDC824" s="257"/>
      <c r="SDD824" s="257"/>
      <c r="SDE824" s="257"/>
      <c r="SDF824" s="257"/>
      <c r="SDG824" s="257"/>
      <c r="SDH824" s="257"/>
      <c r="SDI824" s="257"/>
      <c r="SDJ824" s="257"/>
      <c r="SDK824" s="257"/>
      <c r="SDL824" s="257"/>
      <c r="SDM824" s="257"/>
      <c r="SDN824" s="257"/>
      <c r="SDO824" s="257"/>
      <c r="SDP824" s="257"/>
      <c r="SDQ824" s="257"/>
      <c r="SDR824" s="257"/>
      <c r="SDS824" s="257"/>
      <c r="SDT824" s="257"/>
      <c r="SDU824" s="257"/>
      <c r="SDV824" s="257"/>
      <c r="SDW824" s="257"/>
      <c r="SDX824" s="257"/>
      <c r="SDY824" s="257"/>
      <c r="SDZ824" s="257"/>
      <c r="SEA824" s="257"/>
      <c r="SEB824" s="257"/>
      <c r="SEC824" s="257"/>
      <c r="SED824" s="257"/>
      <c r="SEE824" s="257"/>
      <c r="SEF824" s="257"/>
      <c r="SEG824" s="257"/>
      <c r="SEH824" s="257"/>
      <c r="SEI824" s="257"/>
      <c r="SEJ824" s="257"/>
      <c r="SEK824" s="257"/>
      <c r="SEL824" s="257"/>
      <c r="SEM824" s="257"/>
      <c r="SEN824" s="257"/>
      <c r="SEO824" s="257"/>
      <c r="SEP824" s="257"/>
      <c r="SEQ824" s="257"/>
      <c r="SER824" s="257"/>
      <c r="SES824" s="257"/>
      <c r="SET824" s="257"/>
      <c r="SEU824" s="257"/>
      <c r="SEV824" s="257"/>
      <c r="SEW824" s="257"/>
      <c r="SEX824" s="257"/>
      <c r="SEY824" s="257"/>
      <c r="SEZ824" s="257"/>
      <c r="SFA824" s="257"/>
      <c r="SFB824" s="257"/>
      <c r="SFC824" s="257"/>
      <c r="SFD824" s="257"/>
      <c r="SFE824" s="257"/>
      <c r="SFF824" s="257"/>
      <c r="SFG824" s="257"/>
      <c r="SFH824" s="257"/>
      <c r="SFI824" s="257"/>
      <c r="SFJ824" s="257"/>
      <c r="SFK824" s="257"/>
      <c r="SFL824" s="257"/>
      <c r="SFM824" s="257"/>
      <c r="SFN824" s="257"/>
      <c r="SFO824" s="257"/>
      <c r="SFP824" s="257"/>
      <c r="SFQ824" s="257"/>
      <c r="SFR824" s="257"/>
      <c r="SFS824" s="257"/>
      <c r="SFT824" s="257"/>
      <c r="SFU824" s="257"/>
      <c r="SFV824" s="257"/>
      <c r="SFW824" s="257"/>
      <c r="SFX824" s="257"/>
      <c r="SFY824" s="257"/>
      <c r="SFZ824" s="257"/>
      <c r="SGA824" s="257"/>
      <c r="SGB824" s="257"/>
      <c r="SGC824" s="257"/>
      <c r="SGD824" s="257"/>
      <c r="SGE824" s="257"/>
      <c r="SGF824" s="257"/>
      <c r="SGG824" s="257"/>
      <c r="SGH824" s="257"/>
      <c r="SGI824" s="257"/>
      <c r="SGJ824" s="257"/>
      <c r="SGK824" s="257"/>
      <c r="SGL824" s="257"/>
      <c r="SGM824" s="257"/>
      <c r="SGN824" s="257"/>
      <c r="SGO824" s="257"/>
      <c r="SGP824" s="257"/>
      <c r="SGQ824" s="257"/>
      <c r="SGR824" s="257"/>
      <c r="SGS824" s="257"/>
      <c r="SGT824" s="257"/>
      <c r="SGU824" s="257"/>
      <c r="SGV824" s="257"/>
      <c r="SGW824" s="257"/>
      <c r="SGX824" s="257"/>
      <c r="SGY824" s="257"/>
      <c r="SGZ824" s="257"/>
      <c r="SHA824" s="257"/>
      <c r="SHB824" s="257"/>
      <c r="SHC824" s="257"/>
      <c r="SHD824" s="257"/>
      <c r="SHE824" s="257"/>
      <c r="SHF824" s="257"/>
      <c r="SHG824" s="257"/>
      <c r="SHH824" s="257"/>
      <c r="SHI824" s="257"/>
      <c r="SHJ824" s="257"/>
      <c r="SHK824" s="257"/>
      <c r="SHL824" s="257"/>
      <c r="SHM824" s="257"/>
      <c r="SHN824" s="257"/>
      <c r="SHO824" s="257"/>
      <c r="SHP824" s="257"/>
      <c r="SHQ824" s="257"/>
      <c r="SHR824" s="257"/>
      <c r="SHS824" s="257"/>
      <c r="SHT824" s="257"/>
      <c r="SHU824" s="257"/>
      <c r="SHV824" s="257"/>
      <c r="SHW824" s="257"/>
      <c r="SHX824" s="257"/>
      <c r="SHY824" s="257"/>
      <c r="SHZ824" s="257"/>
      <c r="SIA824" s="257"/>
      <c r="SIB824" s="257"/>
      <c r="SIC824" s="257"/>
      <c r="SID824" s="257"/>
      <c r="SIE824" s="257"/>
      <c r="SIF824" s="257"/>
      <c r="SIG824" s="257"/>
      <c r="SIH824" s="257"/>
      <c r="SII824" s="257"/>
      <c r="SIJ824" s="257"/>
      <c r="SIK824" s="257"/>
      <c r="SIL824" s="257"/>
      <c r="SIM824" s="257"/>
      <c r="SIN824" s="257"/>
      <c r="SIO824" s="257"/>
      <c r="SIP824" s="257"/>
      <c r="SIQ824" s="257"/>
      <c r="SIR824" s="257"/>
      <c r="SIS824" s="257"/>
      <c r="SIT824" s="257"/>
      <c r="SIU824" s="257"/>
      <c r="SIV824" s="257"/>
      <c r="SIW824" s="257"/>
      <c r="SIX824" s="257"/>
      <c r="SIY824" s="257"/>
      <c r="SIZ824" s="257"/>
      <c r="SJA824" s="257"/>
      <c r="SJB824" s="257"/>
      <c r="SJC824" s="257"/>
      <c r="SJD824" s="257"/>
      <c r="SJE824" s="257"/>
      <c r="SJF824" s="257"/>
      <c r="SJG824" s="257"/>
      <c r="SJH824" s="257"/>
      <c r="SJI824" s="257"/>
      <c r="SJJ824" s="257"/>
      <c r="SJK824" s="257"/>
      <c r="SJL824" s="257"/>
      <c r="SJM824" s="257"/>
      <c r="SJN824" s="257"/>
      <c r="SJO824" s="257"/>
      <c r="SJP824" s="257"/>
      <c r="SJQ824" s="257"/>
      <c r="SJR824" s="257"/>
      <c r="SJS824" s="257"/>
      <c r="SJT824" s="257"/>
      <c r="SJU824" s="257"/>
      <c r="SJV824" s="257"/>
      <c r="SJW824" s="257"/>
      <c r="SJX824" s="257"/>
      <c r="SJY824" s="257"/>
      <c r="SJZ824" s="257"/>
      <c r="SKA824" s="257"/>
      <c r="SKB824" s="257"/>
      <c r="SKC824" s="257"/>
      <c r="SKD824" s="257"/>
      <c r="SKE824" s="257"/>
      <c r="SKF824" s="257"/>
      <c r="SKG824" s="257"/>
      <c r="SKH824" s="257"/>
      <c r="SKI824" s="257"/>
      <c r="SKJ824" s="257"/>
      <c r="SKK824" s="257"/>
      <c r="SKL824" s="257"/>
      <c r="SKM824" s="257"/>
      <c r="SKN824" s="257"/>
      <c r="SKO824" s="257"/>
      <c r="SKP824" s="257"/>
      <c r="SKQ824" s="257"/>
      <c r="SKR824" s="257"/>
      <c r="SKS824" s="257"/>
      <c r="SKT824" s="257"/>
      <c r="SKU824" s="257"/>
      <c r="SKV824" s="257"/>
      <c r="SKW824" s="257"/>
      <c r="SKX824" s="257"/>
      <c r="SKY824" s="257"/>
      <c r="SKZ824" s="257"/>
      <c r="SLA824" s="257"/>
      <c r="SLB824" s="257"/>
      <c r="SLC824" s="257"/>
      <c r="SLD824" s="257"/>
      <c r="SLE824" s="257"/>
      <c r="SLF824" s="257"/>
      <c r="SLG824" s="257"/>
      <c r="SLH824" s="257"/>
      <c r="SLI824" s="257"/>
      <c r="SLJ824" s="257"/>
      <c r="SLK824" s="257"/>
      <c r="SLL824" s="257"/>
      <c r="SLM824" s="257"/>
      <c r="SLN824" s="257"/>
      <c r="SLO824" s="257"/>
      <c r="SLP824" s="257"/>
      <c r="SLQ824" s="257"/>
      <c r="SLR824" s="257"/>
      <c r="SLS824" s="257"/>
      <c r="SLT824" s="257"/>
      <c r="SLU824" s="257"/>
      <c r="SLV824" s="257"/>
      <c r="SLW824" s="257"/>
      <c r="SLX824" s="257"/>
      <c r="SLY824" s="257"/>
      <c r="SLZ824" s="257"/>
      <c r="SMA824" s="257"/>
      <c r="SMB824" s="257"/>
      <c r="SMC824" s="257"/>
      <c r="SMD824" s="257"/>
      <c r="SME824" s="257"/>
      <c r="SMF824" s="257"/>
      <c r="SMG824" s="257"/>
      <c r="SMH824" s="257"/>
      <c r="SMI824" s="257"/>
      <c r="SMJ824" s="257"/>
      <c r="SMK824" s="257"/>
      <c r="SML824" s="257"/>
      <c r="SMM824" s="257"/>
      <c r="SMN824" s="257"/>
      <c r="SMO824" s="257"/>
      <c r="SMP824" s="257"/>
      <c r="SMQ824" s="257"/>
      <c r="SMR824" s="257"/>
      <c r="SMS824" s="257"/>
      <c r="SMT824" s="257"/>
      <c r="SMU824" s="257"/>
      <c r="SMV824" s="257"/>
      <c r="SMW824" s="257"/>
      <c r="SMX824" s="257"/>
      <c r="SMY824" s="257"/>
      <c r="SMZ824" s="257"/>
      <c r="SNA824" s="257"/>
      <c r="SNB824" s="257"/>
      <c r="SNC824" s="257"/>
      <c r="SND824" s="257"/>
      <c r="SNE824" s="257"/>
      <c r="SNF824" s="257"/>
      <c r="SNG824" s="257"/>
      <c r="SNH824" s="257"/>
      <c r="SNI824" s="257"/>
      <c r="SNJ824" s="257"/>
      <c r="SNK824" s="257"/>
      <c r="SNL824" s="257"/>
      <c r="SNM824" s="257"/>
      <c r="SNN824" s="257"/>
      <c r="SNO824" s="257"/>
      <c r="SNP824" s="257"/>
      <c r="SNQ824" s="257"/>
      <c r="SNR824" s="257"/>
      <c r="SNS824" s="257"/>
      <c r="SNT824" s="257"/>
      <c r="SNU824" s="257"/>
      <c r="SNV824" s="257"/>
      <c r="SNW824" s="257"/>
      <c r="SNX824" s="257"/>
      <c r="SNY824" s="257"/>
      <c r="SNZ824" s="257"/>
      <c r="SOA824" s="257"/>
      <c r="SOB824" s="257"/>
      <c r="SOC824" s="257"/>
      <c r="SOD824" s="257"/>
      <c r="SOE824" s="257"/>
      <c r="SOF824" s="257"/>
      <c r="SOG824" s="257"/>
      <c r="SOH824" s="257"/>
      <c r="SOI824" s="257"/>
      <c r="SOJ824" s="257"/>
      <c r="SOK824" s="257"/>
      <c r="SOL824" s="257"/>
      <c r="SOM824" s="257"/>
      <c r="SON824" s="257"/>
      <c r="SOO824" s="257"/>
      <c r="SOP824" s="257"/>
      <c r="SOQ824" s="257"/>
      <c r="SOR824" s="257"/>
      <c r="SOS824" s="257"/>
      <c r="SOT824" s="257"/>
      <c r="SOU824" s="257"/>
      <c r="SOV824" s="257"/>
      <c r="SOW824" s="257"/>
      <c r="SOX824" s="257"/>
      <c r="SOY824" s="257"/>
      <c r="SOZ824" s="257"/>
      <c r="SPA824" s="257"/>
      <c r="SPB824" s="257"/>
      <c r="SPC824" s="257"/>
      <c r="SPD824" s="257"/>
      <c r="SPE824" s="257"/>
      <c r="SPF824" s="257"/>
      <c r="SPG824" s="257"/>
      <c r="SPH824" s="257"/>
      <c r="SPI824" s="257"/>
      <c r="SPJ824" s="257"/>
      <c r="SPK824" s="257"/>
      <c r="SPL824" s="257"/>
      <c r="SPM824" s="257"/>
      <c r="SPN824" s="257"/>
      <c r="SPO824" s="257"/>
      <c r="SPP824" s="257"/>
      <c r="SPQ824" s="257"/>
      <c r="SPR824" s="257"/>
      <c r="SPS824" s="257"/>
      <c r="SPT824" s="257"/>
      <c r="SPU824" s="257"/>
      <c r="SPV824" s="257"/>
      <c r="SPW824" s="257"/>
      <c r="SPX824" s="257"/>
      <c r="SPY824" s="257"/>
      <c r="SPZ824" s="257"/>
      <c r="SQA824" s="257"/>
      <c r="SQB824" s="257"/>
      <c r="SQC824" s="257"/>
      <c r="SQD824" s="257"/>
      <c r="SQE824" s="257"/>
      <c r="SQF824" s="257"/>
      <c r="SQG824" s="257"/>
      <c r="SQH824" s="257"/>
      <c r="SQI824" s="257"/>
      <c r="SQJ824" s="257"/>
      <c r="SQK824" s="257"/>
      <c r="SQL824" s="257"/>
      <c r="SQM824" s="257"/>
      <c r="SQN824" s="257"/>
      <c r="SQO824" s="257"/>
      <c r="SQP824" s="257"/>
      <c r="SQQ824" s="257"/>
      <c r="SQR824" s="257"/>
      <c r="SQS824" s="257"/>
      <c r="SQT824" s="257"/>
      <c r="SQU824" s="257"/>
      <c r="SQV824" s="257"/>
      <c r="SQW824" s="257"/>
      <c r="SQX824" s="257"/>
      <c r="SQY824" s="257"/>
      <c r="SQZ824" s="257"/>
      <c r="SRA824" s="257"/>
      <c r="SRB824" s="257"/>
      <c r="SRC824" s="257"/>
      <c r="SRD824" s="257"/>
      <c r="SRE824" s="257"/>
      <c r="SRF824" s="257"/>
      <c r="SRG824" s="257"/>
      <c r="SRH824" s="257"/>
      <c r="SRI824" s="257"/>
      <c r="SRJ824" s="257"/>
      <c r="SRK824" s="257"/>
      <c r="SRL824" s="257"/>
      <c r="SRM824" s="257"/>
      <c r="SRN824" s="257"/>
      <c r="SRO824" s="257"/>
      <c r="SRP824" s="257"/>
      <c r="SRQ824" s="257"/>
      <c r="SRR824" s="257"/>
      <c r="SRS824" s="257"/>
      <c r="SRT824" s="257"/>
      <c r="SRU824" s="257"/>
      <c r="SRV824" s="257"/>
      <c r="SRW824" s="257"/>
      <c r="SRX824" s="257"/>
      <c r="SRY824" s="257"/>
      <c r="SRZ824" s="257"/>
      <c r="SSA824" s="257"/>
      <c r="SSB824" s="257"/>
      <c r="SSC824" s="257"/>
      <c r="SSD824" s="257"/>
      <c r="SSE824" s="257"/>
      <c r="SSF824" s="257"/>
      <c r="SSG824" s="257"/>
      <c r="SSH824" s="257"/>
      <c r="SSI824" s="257"/>
      <c r="SSJ824" s="257"/>
      <c r="SSK824" s="257"/>
      <c r="SSL824" s="257"/>
      <c r="SSM824" s="257"/>
      <c r="SSN824" s="257"/>
      <c r="SSO824" s="257"/>
      <c r="SSP824" s="257"/>
      <c r="SSQ824" s="257"/>
      <c r="SSR824" s="257"/>
      <c r="SSS824" s="257"/>
      <c r="SST824" s="257"/>
      <c r="SSU824" s="257"/>
      <c r="SSV824" s="257"/>
      <c r="SSW824" s="257"/>
      <c r="SSX824" s="257"/>
      <c r="SSY824" s="257"/>
      <c r="SSZ824" s="257"/>
      <c r="STA824" s="257"/>
      <c r="STB824" s="257"/>
      <c r="STC824" s="257"/>
      <c r="STD824" s="257"/>
      <c r="STE824" s="257"/>
      <c r="STF824" s="257"/>
      <c r="STG824" s="257"/>
      <c r="STH824" s="257"/>
      <c r="STI824" s="257"/>
      <c r="STJ824" s="257"/>
      <c r="STK824" s="257"/>
      <c r="STL824" s="257"/>
      <c r="STM824" s="257"/>
      <c r="STN824" s="257"/>
      <c r="STO824" s="257"/>
      <c r="STP824" s="257"/>
      <c r="STQ824" s="257"/>
      <c r="STR824" s="257"/>
      <c r="STS824" s="257"/>
      <c r="STT824" s="257"/>
      <c r="STU824" s="257"/>
      <c r="STV824" s="257"/>
      <c r="STW824" s="257"/>
      <c r="STX824" s="257"/>
      <c r="STY824" s="257"/>
      <c r="STZ824" s="257"/>
      <c r="SUA824" s="257"/>
      <c r="SUB824" s="257"/>
      <c r="SUC824" s="257"/>
      <c r="SUD824" s="257"/>
      <c r="SUE824" s="257"/>
      <c r="SUF824" s="257"/>
      <c r="SUG824" s="257"/>
      <c r="SUH824" s="257"/>
      <c r="SUI824" s="257"/>
      <c r="SUJ824" s="257"/>
      <c r="SUK824" s="257"/>
      <c r="SUL824" s="257"/>
      <c r="SUM824" s="257"/>
      <c r="SUN824" s="257"/>
      <c r="SUO824" s="257"/>
      <c r="SUP824" s="257"/>
      <c r="SUQ824" s="257"/>
      <c r="SUR824" s="257"/>
      <c r="SUS824" s="257"/>
      <c r="SUT824" s="257"/>
      <c r="SUU824" s="257"/>
      <c r="SUV824" s="257"/>
      <c r="SUW824" s="257"/>
      <c r="SUX824" s="257"/>
      <c r="SUY824" s="257"/>
      <c r="SUZ824" s="257"/>
      <c r="SVA824" s="257"/>
      <c r="SVB824" s="257"/>
      <c r="SVC824" s="257"/>
      <c r="SVD824" s="257"/>
      <c r="SVE824" s="257"/>
      <c r="SVF824" s="257"/>
      <c r="SVG824" s="257"/>
      <c r="SVH824" s="257"/>
      <c r="SVI824" s="257"/>
      <c r="SVJ824" s="257"/>
      <c r="SVK824" s="257"/>
      <c r="SVL824" s="257"/>
      <c r="SVM824" s="257"/>
      <c r="SVN824" s="257"/>
      <c r="SVO824" s="257"/>
      <c r="SVP824" s="257"/>
      <c r="SVQ824" s="257"/>
      <c r="SVR824" s="257"/>
      <c r="SVS824" s="257"/>
      <c r="SVT824" s="257"/>
      <c r="SVU824" s="257"/>
      <c r="SVV824" s="257"/>
      <c r="SVW824" s="257"/>
      <c r="SVX824" s="257"/>
      <c r="SVY824" s="257"/>
      <c r="SVZ824" s="257"/>
      <c r="SWA824" s="257"/>
      <c r="SWB824" s="257"/>
      <c r="SWC824" s="257"/>
      <c r="SWD824" s="257"/>
      <c r="SWE824" s="257"/>
      <c r="SWF824" s="257"/>
      <c r="SWG824" s="257"/>
      <c r="SWH824" s="257"/>
      <c r="SWI824" s="257"/>
      <c r="SWJ824" s="257"/>
      <c r="SWK824" s="257"/>
      <c r="SWL824" s="257"/>
      <c r="SWM824" s="257"/>
      <c r="SWN824" s="257"/>
      <c r="SWO824" s="257"/>
      <c r="SWP824" s="257"/>
      <c r="SWQ824" s="257"/>
      <c r="SWR824" s="257"/>
      <c r="SWS824" s="257"/>
      <c r="SWT824" s="257"/>
      <c r="SWU824" s="257"/>
      <c r="SWV824" s="257"/>
      <c r="SWW824" s="257"/>
      <c r="SWX824" s="257"/>
      <c r="SWY824" s="257"/>
      <c r="SWZ824" s="257"/>
      <c r="SXA824" s="257"/>
      <c r="SXB824" s="257"/>
      <c r="SXC824" s="257"/>
      <c r="SXD824" s="257"/>
      <c r="SXE824" s="257"/>
      <c r="SXF824" s="257"/>
      <c r="SXG824" s="257"/>
      <c r="SXH824" s="257"/>
      <c r="SXI824" s="257"/>
      <c r="SXJ824" s="257"/>
      <c r="SXK824" s="257"/>
      <c r="SXL824" s="257"/>
      <c r="SXM824" s="257"/>
      <c r="SXN824" s="257"/>
      <c r="SXO824" s="257"/>
      <c r="SXP824" s="257"/>
      <c r="SXQ824" s="257"/>
      <c r="SXR824" s="257"/>
      <c r="SXS824" s="257"/>
      <c r="SXT824" s="257"/>
      <c r="SXU824" s="257"/>
      <c r="SXV824" s="257"/>
      <c r="SXW824" s="257"/>
      <c r="SXX824" s="257"/>
      <c r="SXY824" s="257"/>
      <c r="SXZ824" s="257"/>
      <c r="SYA824" s="257"/>
      <c r="SYB824" s="257"/>
      <c r="SYC824" s="257"/>
      <c r="SYD824" s="257"/>
      <c r="SYE824" s="257"/>
      <c r="SYF824" s="257"/>
      <c r="SYG824" s="257"/>
      <c r="SYH824" s="257"/>
      <c r="SYI824" s="257"/>
      <c r="SYJ824" s="257"/>
      <c r="SYK824" s="257"/>
      <c r="SYL824" s="257"/>
      <c r="SYM824" s="257"/>
      <c r="SYN824" s="257"/>
      <c r="SYO824" s="257"/>
      <c r="SYP824" s="257"/>
      <c r="SYQ824" s="257"/>
      <c r="SYR824" s="257"/>
      <c r="SYS824" s="257"/>
      <c r="SYT824" s="257"/>
      <c r="SYU824" s="257"/>
      <c r="SYV824" s="257"/>
      <c r="SYW824" s="257"/>
      <c r="SYX824" s="257"/>
      <c r="SYY824" s="257"/>
      <c r="SYZ824" s="257"/>
      <c r="SZA824" s="257"/>
      <c r="SZB824" s="257"/>
      <c r="SZC824" s="257"/>
      <c r="SZD824" s="257"/>
      <c r="SZE824" s="257"/>
      <c r="SZF824" s="257"/>
      <c r="SZG824" s="257"/>
      <c r="SZH824" s="257"/>
      <c r="SZI824" s="257"/>
      <c r="SZJ824" s="257"/>
      <c r="SZK824" s="257"/>
      <c r="SZL824" s="257"/>
      <c r="SZM824" s="257"/>
      <c r="SZN824" s="257"/>
      <c r="SZO824" s="257"/>
      <c r="SZP824" s="257"/>
      <c r="SZQ824" s="257"/>
      <c r="SZR824" s="257"/>
      <c r="SZS824" s="257"/>
      <c r="SZT824" s="257"/>
      <c r="SZU824" s="257"/>
      <c r="SZV824" s="257"/>
      <c r="SZW824" s="257"/>
      <c r="SZX824" s="257"/>
      <c r="SZY824" s="257"/>
      <c r="SZZ824" s="257"/>
      <c r="TAA824" s="257"/>
      <c r="TAB824" s="257"/>
      <c r="TAC824" s="257"/>
      <c r="TAD824" s="257"/>
      <c r="TAE824" s="257"/>
      <c r="TAF824" s="257"/>
      <c r="TAG824" s="257"/>
      <c r="TAH824" s="257"/>
      <c r="TAI824" s="257"/>
      <c r="TAJ824" s="257"/>
      <c r="TAK824" s="257"/>
      <c r="TAL824" s="257"/>
      <c r="TAM824" s="257"/>
      <c r="TAN824" s="257"/>
      <c r="TAO824" s="257"/>
      <c r="TAP824" s="257"/>
      <c r="TAQ824" s="257"/>
      <c r="TAR824" s="257"/>
      <c r="TAS824" s="257"/>
      <c r="TAT824" s="257"/>
      <c r="TAU824" s="257"/>
      <c r="TAV824" s="257"/>
      <c r="TAW824" s="257"/>
      <c r="TAX824" s="257"/>
      <c r="TAY824" s="257"/>
      <c r="TAZ824" s="257"/>
      <c r="TBA824" s="257"/>
      <c r="TBB824" s="257"/>
      <c r="TBC824" s="257"/>
      <c r="TBD824" s="257"/>
      <c r="TBE824" s="257"/>
      <c r="TBF824" s="257"/>
      <c r="TBG824" s="257"/>
      <c r="TBH824" s="257"/>
      <c r="TBI824" s="257"/>
      <c r="TBJ824" s="257"/>
      <c r="TBK824" s="257"/>
      <c r="TBL824" s="257"/>
      <c r="TBM824" s="257"/>
      <c r="TBN824" s="257"/>
      <c r="TBO824" s="257"/>
      <c r="TBP824" s="257"/>
      <c r="TBQ824" s="257"/>
      <c r="TBR824" s="257"/>
      <c r="TBS824" s="257"/>
      <c r="TBT824" s="257"/>
      <c r="TBU824" s="257"/>
      <c r="TBV824" s="257"/>
      <c r="TBW824" s="257"/>
      <c r="TBX824" s="257"/>
      <c r="TBY824" s="257"/>
      <c r="TBZ824" s="257"/>
      <c r="TCA824" s="257"/>
      <c r="TCB824" s="257"/>
      <c r="TCC824" s="257"/>
      <c r="TCD824" s="257"/>
      <c r="TCE824" s="257"/>
      <c r="TCF824" s="257"/>
      <c r="TCG824" s="257"/>
      <c r="TCH824" s="257"/>
      <c r="TCI824" s="257"/>
      <c r="TCJ824" s="257"/>
      <c r="TCK824" s="257"/>
      <c r="TCL824" s="257"/>
      <c r="TCM824" s="257"/>
      <c r="TCN824" s="257"/>
      <c r="TCO824" s="257"/>
      <c r="TCP824" s="257"/>
      <c r="TCQ824" s="257"/>
      <c r="TCR824" s="257"/>
      <c r="TCS824" s="257"/>
      <c r="TCT824" s="257"/>
      <c r="TCU824" s="257"/>
      <c r="TCV824" s="257"/>
      <c r="TCW824" s="257"/>
      <c r="TCX824" s="257"/>
      <c r="TCY824" s="257"/>
      <c r="TCZ824" s="257"/>
      <c r="TDA824" s="257"/>
      <c r="TDB824" s="257"/>
      <c r="TDC824" s="257"/>
      <c r="TDD824" s="257"/>
      <c r="TDE824" s="257"/>
      <c r="TDF824" s="257"/>
      <c r="TDG824" s="257"/>
      <c r="TDH824" s="257"/>
      <c r="TDI824" s="257"/>
      <c r="TDJ824" s="257"/>
      <c r="TDK824" s="257"/>
      <c r="TDL824" s="257"/>
      <c r="TDM824" s="257"/>
      <c r="TDN824" s="257"/>
      <c r="TDO824" s="257"/>
      <c r="TDP824" s="257"/>
      <c r="TDQ824" s="257"/>
      <c r="TDR824" s="257"/>
      <c r="TDS824" s="257"/>
      <c r="TDT824" s="257"/>
      <c r="TDU824" s="257"/>
      <c r="TDV824" s="257"/>
      <c r="TDW824" s="257"/>
      <c r="TDX824" s="257"/>
      <c r="TDY824" s="257"/>
      <c r="TDZ824" s="257"/>
      <c r="TEA824" s="257"/>
      <c r="TEB824" s="257"/>
      <c r="TEC824" s="257"/>
      <c r="TED824" s="257"/>
      <c r="TEE824" s="257"/>
      <c r="TEF824" s="257"/>
      <c r="TEG824" s="257"/>
      <c r="TEH824" s="257"/>
      <c r="TEI824" s="257"/>
      <c r="TEJ824" s="257"/>
      <c r="TEK824" s="257"/>
      <c r="TEL824" s="257"/>
      <c r="TEM824" s="257"/>
      <c r="TEN824" s="257"/>
      <c r="TEO824" s="257"/>
      <c r="TEP824" s="257"/>
      <c r="TEQ824" s="257"/>
      <c r="TER824" s="257"/>
      <c r="TES824" s="257"/>
      <c r="TET824" s="257"/>
      <c r="TEU824" s="257"/>
      <c r="TEV824" s="257"/>
      <c r="TEW824" s="257"/>
      <c r="TEX824" s="257"/>
      <c r="TEY824" s="257"/>
      <c r="TEZ824" s="257"/>
      <c r="TFA824" s="257"/>
      <c r="TFB824" s="257"/>
      <c r="TFC824" s="257"/>
      <c r="TFD824" s="257"/>
      <c r="TFE824" s="257"/>
      <c r="TFF824" s="257"/>
      <c r="TFG824" s="257"/>
      <c r="TFH824" s="257"/>
      <c r="TFI824" s="257"/>
      <c r="TFJ824" s="257"/>
      <c r="TFK824" s="257"/>
      <c r="TFL824" s="257"/>
      <c r="TFM824" s="257"/>
      <c r="TFN824" s="257"/>
      <c r="TFO824" s="257"/>
      <c r="TFP824" s="257"/>
      <c r="TFQ824" s="257"/>
      <c r="TFR824" s="257"/>
      <c r="TFS824" s="257"/>
      <c r="TFT824" s="257"/>
      <c r="TFU824" s="257"/>
      <c r="TFV824" s="257"/>
      <c r="TFW824" s="257"/>
      <c r="TFX824" s="257"/>
      <c r="TFY824" s="257"/>
      <c r="TFZ824" s="257"/>
      <c r="TGA824" s="257"/>
      <c r="TGB824" s="257"/>
      <c r="TGC824" s="257"/>
      <c r="TGD824" s="257"/>
      <c r="TGE824" s="257"/>
      <c r="TGF824" s="257"/>
      <c r="TGG824" s="257"/>
      <c r="TGH824" s="257"/>
      <c r="TGI824" s="257"/>
      <c r="TGJ824" s="257"/>
      <c r="TGK824" s="257"/>
      <c r="TGL824" s="257"/>
      <c r="TGM824" s="257"/>
      <c r="TGN824" s="257"/>
      <c r="TGO824" s="257"/>
      <c r="TGP824" s="257"/>
      <c r="TGQ824" s="257"/>
      <c r="TGR824" s="257"/>
      <c r="TGS824" s="257"/>
      <c r="TGT824" s="257"/>
      <c r="TGU824" s="257"/>
      <c r="TGV824" s="257"/>
      <c r="TGW824" s="257"/>
      <c r="TGX824" s="257"/>
      <c r="TGY824" s="257"/>
      <c r="TGZ824" s="257"/>
      <c r="THA824" s="257"/>
      <c r="THB824" s="257"/>
      <c r="THC824" s="257"/>
      <c r="THD824" s="257"/>
      <c r="THE824" s="257"/>
      <c r="THF824" s="257"/>
      <c r="THG824" s="257"/>
      <c r="THH824" s="257"/>
      <c r="THI824" s="257"/>
      <c r="THJ824" s="257"/>
      <c r="THK824" s="257"/>
      <c r="THL824" s="257"/>
      <c r="THM824" s="257"/>
      <c r="THN824" s="257"/>
      <c r="THO824" s="257"/>
      <c r="THP824" s="257"/>
      <c r="THQ824" s="257"/>
      <c r="THR824" s="257"/>
      <c r="THS824" s="257"/>
      <c r="THT824" s="257"/>
      <c r="THU824" s="257"/>
      <c r="THV824" s="257"/>
      <c r="THW824" s="257"/>
      <c r="THX824" s="257"/>
      <c r="THY824" s="257"/>
      <c r="THZ824" s="257"/>
      <c r="TIA824" s="257"/>
      <c r="TIB824" s="257"/>
      <c r="TIC824" s="257"/>
      <c r="TID824" s="257"/>
      <c r="TIE824" s="257"/>
      <c r="TIF824" s="257"/>
      <c r="TIG824" s="257"/>
      <c r="TIH824" s="257"/>
      <c r="TII824" s="257"/>
      <c r="TIJ824" s="257"/>
      <c r="TIK824" s="257"/>
      <c r="TIL824" s="257"/>
      <c r="TIM824" s="257"/>
      <c r="TIN824" s="257"/>
      <c r="TIO824" s="257"/>
      <c r="TIP824" s="257"/>
      <c r="TIQ824" s="257"/>
      <c r="TIR824" s="257"/>
      <c r="TIS824" s="257"/>
      <c r="TIT824" s="257"/>
      <c r="TIU824" s="257"/>
      <c r="TIV824" s="257"/>
      <c r="TIW824" s="257"/>
      <c r="TIX824" s="257"/>
      <c r="TIY824" s="257"/>
      <c r="TIZ824" s="257"/>
      <c r="TJA824" s="257"/>
      <c r="TJB824" s="257"/>
      <c r="TJC824" s="257"/>
      <c r="TJD824" s="257"/>
      <c r="TJE824" s="257"/>
      <c r="TJF824" s="257"/>
      <c r="TJG824" s="257"/>
      <c r="TJH824" s="257"/>
      <c r="TJI824" s="257"/>
      <c r="TJJ824" s="257"/>
      <c r="TJK824" s="257"/>
      <c r="TJL824" s="257"/>
      <c r="TJM824" s="257"/>
      <c r="TJN824" s="257"/>
      <c r="TJO824" s="257"/>
      <c r="TJP824" s="257"/>
      <c r="TJQ824" s="257"/>
      <c r="TJR824" s="257"/>
      <c r="TJS824" s="257"/>
      <c r="TJT824" s="257"/>
      <c r="TJU824" s="257"/>
      <c r="TJV824" s="257"/>
      <c r="TJW824" s="257"/>
      <c r="TJX824" s="257"/>
      <c r="TJY824" s="257"/>
      <c r="TJZ824" s="257"/>
      <c r="TKA824" s="257"/>
      <c r="TKB824" s="257"/>
      <c r="TKC824" s="257"/>
      <c r="TKD824" s="257"/>
      <c r="TKE824" s="257"/>
      <c r="TKF824" s="257"/>
      <c r="TKG824" s="257"/>
      <c r="TKH824" s="257"/>
      <c r="TKI824" s="257"/>
      <c r="TKJ824" s="257"/>
      <c r="TKK824" s="257"/>
      <c r="TKL824" s="257"/>
      <c r="TKM824" s="257"/>
      <c r="TKN824" s="257"/>
      <c r="TKO824" s="257"/>
      <c r="TKP824" s="257"/>
      <c r="TKQ824" s="257"/>
      <c r="TKR824" s="257"/>
      <c r="TKS824" s="257"/>
      <c r="TKT824" s="257"/>
      <c r="TKU824" s="257"/>
      <c r="TKV824" s="257"/>
      <c r="TKW824" s="257"/>
      <c r="TKX824" s="257"/>
      <c r="TKY824" s="257"/>
      <c r="TKZ824" s="257"/>
      <c r="TLA824" s="257"/>
      <c r="TLB824" s="257"/>
      <c r="TLC824" s="257"/>
      <c r="TLD824" s="257"/>
      <c r="TLE824" s="257"/>
      <c r="TLF824" s="257"/>
      <c r="TLG824" s="257"/>
      <c r="TLH824" s="257"/>
      <c r="TLI824" s="257"/>
      <c r="TLJ824" s="257"/>
      <c r="TLK824" s="257"/>
      <c r="TLL824" s="257"/>
      <c r="TLM824" s="257"/>
      <c r="TLN824" s="257"/>
      <c r="TLO824" s="257"/>
      <c r="TLP824" s="257"/>
      <c r="TLQ824" s="257"/>
      <c r="TLR824" s="257"/>
      <c r="TLS824" s="257"/>
      <c r="TLT824" s="257"/>
      <c r="TLU824" s="257"/>
      <c r="TLV824" s="257"/>
      <c r="TLW824" s="257"/>
      <c r="TLX824" s="257"/>
      <c r="TLY824" s="257"/>
      <c r="TLZ824" s="257"/>
      <c r="TMA824" s="257"/>
      <c r="TMB824" s="257"/>
      <c r="TMC824" s="257"/>
      <c r="TMD824" s="257"/>
      <c r="TME824" s="257"/>
      <c r="TMF824" s="257"/>
      <c r="TMG824" s="257"/>
      <c r="TMH824" s="257"/>
      <c r="TMI824" s="257"/>
      <c r="TMJ824" s="257"/>
      <c r="TMK824" s="257"/>
      <c r="TML824" s="257"/>
      <c r="TMM824" s="257"/>
      <c r="TMN824" s="257"/>
      <c r="TMO824" s="257"/>
      <c r="TMP824" s="257"/>
      <c r="TMQ824" s="257"/>
      <c r="TMR824" s="257"/>
      <c r="TMS824" s="257"/>
      <c r="TMT824" s="257"/>
      <c r="TMU824" s="257"/>
      <c r="TMV824" s="257"/>
      <c r="TMW824" s="257"/>
      <c r="TMX824" s="257"/>
      <c r="TMY824" s="257"/>
      <c r="TMZ824" s="257"/>
      <c r="TNA824" s="257"/>
      <c r="TNB824" s="257"/>
      <c r="TNC824" s="257"/>
      <c r="TND824" s="257"/>
      <c r="TNE824" s="257"/>
      <c r="TNF824" s="257"/>
      <c r="TNG824" s="257"/>
      <c r="TNH824" s="257"/>
      <c r="TNI824" s="257"/>
      <c r="TNJ824" s="257"/>
      <c r="TNK824" s="257"/>
      <c r="TNL824" s="257"/>
      <c r="TNM824" s="257"/>
      <c r="TNN824" s="257"/>
      <c r="TNO824" s="257"/>
      <c r="TNP824" s="257"/>
      <c r="TNQ824" s="257"/>
      <c r="TNR824" s="257"/>
      <c r="TNS824" s="257"/>
      <c r="TNT824" s="257"/>
      <c r="TNU824" s="257"/>
      <c r="TNV824" s="257"/>
      <c r="TNW824" s="257"/>
      <c r="TNX824" s="257"/>
      <c r="TNY824" s="257"/>
      <c r="TNZ824" s="257"/>
      <c r="TOA824" s="257"/>
      <c r="TOB824" s="257"/>
      <c r="TOC824" s="257"/>
      <c r="TOD824" s="257"/>
      <c r="TOE824" s="257"/>
      <c r="TOF824" s="257"/>
      <c r="TOG824" s="257"/>
      <c r="TOH824" s="257"/>
      <c r="TOI824" s="257"/>
      <c r="TOJ824" s="257"/>
      <c r="TOK824" s="257"/>
      <c r="TOL824" s="257"/>
      <c r="TOM824" s="257"/>
      <c r="TON824" s="257"/>
      <c r="TOO824" s="257"/>
      <c r="TOP824" s="257"/>
      <c r="TOQ824" s="257"/>
      <c r="TOR824" s="257"/>
      <c r="TOS824" s="257"/>
      <c r="TOT824" s="257"/>
      <c r="TOU824" s="257"/>
      <c r="TOV824" s="257"/>
      <c r="TOW824" s="257"/>
      <c r="TOX824" s="257"/>
      <c r="TOY824" s="257"/>
      <c r="TOZ824" s="257"/>
      <c r="TPA824" s="257"/>
      <c r="TPB824" s="257"/>
      <c r="TPC824" s="257"/>
      <c r="TPD824" s="257"/>
      <c r="TPE824" s="257"/>
      <c r="TPF824" s="257"/>
      <c r="TPG824" s="257"/>
      <c r="TPH824" s="257"/>
      <c r="TPI824" s="257"/>
      <c r="TPJ824" s="257"/>
      <c r="TPK824" s="257"/>
      <c r="TPL824" s="257"/>
      <c r="TPM824" s="257"/>
      <c r="TPN824" s="257"/>
      <c r="TPO824" s="257"/>
      <c r="TPP824" s="257"/>
      <c r="TPQ824" s="257"/>
      <c r="TPR824" s="257"/>
      <c r="TPS824" s="257"/>
      <c r="TPT824" s="257"/>
      <c r="TPU824" s="257"/>
      <c r="TPV824" s="257"/>
      <c r="TPW824" s="257"/>
      <c r="TPX824" s="257"/>
      <c r="TPY824" s="257"/>
      <c r="TPZ824" s="257"/>
      <c r="TQA824" s="257"/>
      <c r="TQB824" s="257"/>
      <c r="TQC824" s="257"/>
      <c r="TQD824" s="257"/>
      <c r="TQE824" s="257"/>
      <c r="TQF824" s="257"/>
      <c r="TQG824" s="257"/>
      <c r="TQH824" s="257"/>
      <c r="TQI824" s="257"/>
      <c r="TQJ824" s="257"/>
      <c r="TQK824" s="257"/>
      <c r="TQL824" s="257"/>
      <c r="TQM824" s="257"/>
      <c r="TQN824" s="257"/>
      <c r="TQO824" s="257"/>
      <c r="TQP824" s="257"/>
      <c r="TQQ824" s="257"/>
      <c r="TQR824" s="257"/>
      <c r="TQS824" s="257"/>
      <c r="TQT824" s="257"/>
      <c r="TQU824" s="257"/>
      <c r="TQV824" s="257"/>
      <c r="TQW824" s="257"/>
      <c r="TQX824" s="257"/>
      <c r="TQY824" s="257"/>
      <c r="TQZ824" s="257"/>
      <c r="TRA824" s="257"/>
      <c r="TRB824" s="257"/>
      <c r="TRC824" s="257"/>
      <c r="TRD824" s="257"/>
      <c r="TRE824" s="257"/>
      <c r="TRF824" s="257"/>
      <c r="TRG824" s="257"/>
      <c r="TRH824" s="257"/>
      <c r="TRI824" s="257"/>
      <c r="TRJ824" s="257"/>
      <c r="TRK824" s="257"/>
      <c r="TRL824" s="257"/>
      <c r="TRM824" s="257"/>
      <c r="TRN824" s="257"/>
      <c r="TRO824" s="257"/>
      <c r="TRP824" s="257"/>
      <c r="TRQ824" s="257"/>
      <c r="TRR824" s="257"/>
      <c r="TRS824" s="257"/>
      <c r="TRT824" s="257"/>
      <c r="TRU824" s="257"/>
      <c r="TRV824" s="257"/>
      <c r="TRW824" s="257"/>
      <c r="TRX824" s="257"/>
      <c r="TRY824" s="257"/>
      <c r="TRZ824" s="257"/>
      <c r="TSA824" s="257"/>
      <c r="TSB824" s="257"/>
      <c r="TSC824" s="257"/>
      <c r="TSD824" s="257"/>
      <c r="TSE824" s="257"/>
      <c r="TSF824" s="257"/>
      <c r="TSG824" s="257"/>
      <c r="TSH824" s="257"/>
      <c r="TSI824" s="257"/>
      <c r="TSJ824" s="257"/>
      <c r="TSK824" s="257"/>
      <c r="TSL824" s="257"/>
      <c r="TSM824" s="257"/>
      <c r="TSN824" s="257"/>
      <c r="TSO824" s="257"/>
      <c r="TSP824" s="257"/>
      <c r="TSQ824" s="257"/>
      <c r="TSR824" s="257"/>
      <c r="TSS824" s="257"/>
      <c r="TST824" s="257"/>
      <c r="TSU824" s="257"/>
      <c r="TSV824" s="257"/>
      <c r="TSW824" s="257"/>
      <c r="TSX824" s="257"/>
      <c r="TSY824" s="257"/>
      <c r="TSZ824" s="257"/>
      <c r="TTA824" s="257"/>
      <c r="TTB824" s="257"/>
      <c r="TTC824" s="257"/>
      <c r="TTD824" s="257"/>
      <c r="TTE824" s="257"/>
      <c r="TTF824" s="257"/>
      <c r="TTG824" s="257"/>
      <c r="TTH824" s="257"/>
      <c r="TTI824" s="257"/>
      <c r="TTJ824" s="257"/>
      <c r="TTK824" s="257"/>
      <c r="TTL824" s="257"/>
      <c r="TTM824" s="257"/>
      <c r="TTN824" s="257"/>
      <c r="TTO824" s="257"/>
      <c r="TTP824" s="257"/>
      <c r="TTQ824" s="257"/>
      <c r="TTR824" s="257"/>
      <c r="TTS824" s="257"/>
      <c r="TTT824" s="257"/>
      <c r="TTU824" s="257"/>
      <c r="TTV824" s="257"/>
      <c r="TTW824" s="257"/>
      <c r="TTX824" s="257"/>
      <c r="TTY824" s="257"/>
      <c r="TTZ824" s="257"/>
      <c r="TUA824" s="257"/>
      <c r="TUB824" s="257"/>
      <c r="TUC824" s="257"/>
      <c r="TUD824" s="257"/>
      <c r="TUE824" s="257"/>
      <c r="TUF824" s="257"/>
      <c r="TUG824" s="257"/>
      <c r="TUH824" s="257"/>
      <c r="TUI824" s="257"/>
      <c r="TUJ824" s="257"/>
      <c r="TUK824" s="257"/>
      <c r="TUL824" s="257"/>
      <c r="TUM824" s="257"/>
      <c r="TUN824" s="257"/>
      <c r="TUO824" s="257"/>
      <c r="TUP824" s="257"/>
      <c r="TUQ824" s="257"/>
      <c r="TUR824" s="257"/>
      <c r="TUS824" s="257"/>
      <c r="TUT824" s="257"/>
      <c r="TUU824" s="257"/>
      <c r="TUV824" s="257"/>
      <c r="TUW824" s="257"/>
      <c r="TUX824" s="257"/>
      <c r="TUY824" s="257"/>
      <c r="TUZ824" s="257"/>
      <c r="TVA824" s="257"/>
      <c r="TVB824" s="257"/>
      <c r="TVC824" s="257"/>
      <c r="TVD824" s="257"/>
      <c r="TVE824" s="257"/>
      <c r="TVF824" s="257"/>
      <c r="TVG824" s="257"/>
      <c r="TVH824" s="257"/>
      <c r="TVI824" s="257"/>
      <c r="TVJ824" s="257"/>
      <c r="TVK824" s="257"/>
      <c r="TVL824" s="257"/>
      <c r="TVM824" s="257"/>
      <c r="TVN824" s="257"/>
      <c r="TVO824" s="257"/>
      <c r="TVP824" s="257"/>
      <c r="TVQ824" s="257"/>
      <c r="TVR824" s="257"/>
      <c r="TVS824" s="257"/>
      <c r="TVT824" s="257"/>
      <c r="TVU824" s="257"/>
      <c r="TVV824" s="257"/>
      <c r="TVW824" s="257"/>
      <c r="TVX824" s="257"/>
      <c r="TVY824" s="257"/>
      <c r="TVZ824" s="257"/>
      <c r="TWA824" s="257"/>
      <c r="TWB824" s="257"/>
      <c r="TWC824" s="257"/>
      <c r="TWD824" s="257"/>
      <c r="TWE824" s="257"/>
      <c r="TWF824" s="257"/>
      <c r="TWG824" s="257"/>
      <c r="TWH824" s="257"/>
      <c r="TWI824" s="257"/>
      <c r="TWJ824" s="257"/>
      <c r="TWK824" s="257"/>
      <c r="TWL824" s="257"/>
      <c r="TWM824" s="257"/>
      <c r="TWN824" s="257"/>
      <c r="TWO824" s="257"/>
      <c r="TWP824" s="257"/>
      <c r="TWQ824" s="257"/>
      <c r="TWR824" s="257"/>
      <c r="TWS824" s="257"/>
      <c r="TWT824" s="257"/>
      <c r="TWU824" s="257"/>
      <c r="TWV824" s="257"/>
      <c r="TWW824" s="257"/>
      <c r="TWX824" s="257"/>
      <c r="TWY824" s="257"/>
      <c r="TWZ824" s="257"/>
      <c r="TXA824" s="257"/>
      <c r="TXB824" s="257"/>
      <c r="TXC824" s="257"/>
      <c r="TXD824" s="257"/>
      <c r="TXE824" s="257"/>
      <c r="TXF824" s="257"/>
      <c r="TXG824" s="257"/>
      <c r="TXH824" s="257"/>
      <c r="TXI824" s="257"/>
      <c r="TXJ824" s="257"/>
      <c r="TXK824" s="257"/>
      <c r="TXL824" s="257"/>
      <c r="TXM824" s="257"/>
      <c r="TXN824" s="257"/>
      <c r="TXO824" s="257"/>
      <c r="TXP824" s="257"/>
      <c r="TXQ824" s="257"/>
      <c r="TXR824" s="257"/>
      <c r="TXS824" s="257"/>
      <c r="TXT824" s="257"/>
      <c r="TXU824" s="257"/>
      <c r="TXV824" s="257"/>
      <c r="TXW824" s="257"/>
      <c r="TXX824" s="257"/>
      <c r="TXY824" s="257"/>
      <c r="TXZ824" s="257"/>
      <c r="TYA824" s="257"/>
      <c r="TYB824" s="257"/>
      <c r="TYC824" s="257"/>
      <c r="TYD824" s="257"/>
      <c r="TYE824" s="257"/>
      <c r="TYF824" s="257"/>
      <c r="TYG824" s="257"/>
      <c r="TYH824" s="257"/>
      <c r="TYI824" s="257"/>
      <c r="TYJ824" s="257"/>
      <c r="TYK824" s="257"/>
      <c r="TYL824" s="257"/>
      <c r="TYM824" s="257"/>
      <c r="TYN824" s="257"/>
      <c r="TYO824" s="257"/>
      <c r="TYP824" s="257"/>
      <c r="TYQ824" s="257"/>
      <c r="TYR824" s="257"/>
      <c r="TYS824" s="257"/>
      <c r="TYT824" s="257"/>
      <c r="TYU824" s="257"/>
      <c r="TYV824" s="257"/>
      <c r="TYW824" s="257"/>
      <c r="TYX824" s="257"/>
      <c r="TYY824" s="257"/>
      <c r="TYZ824" s="257"/>
      <c r="TZA824" s="257"/>
      <c r="TZB824" s="257"/>
      <c r="TZC824" s="257"/>
      <c r="TZD824" s="257"/>
      <c r="TZE824" s="257"/>
      <c r="TZF824" s="257"/>
      <c r="TZG824" s="257"/>
      <c r="TZH824" s="257"/>
      <c r="TZI824" s="257"/>
      <c r="TZJ824" s="257"/>
      <c r="TZK824" s="257"/>
      <c r="TZL824" s="257"/>
      <c r="TZM824" s="257"/>
      <c r="TZN824" s="257"/>
      <c r="TZO824" s="257"/>
      <c r="TZP824" s="257"/>
      <c r="TZQ824" s="257"/>
      <c r="TZR824" s="257"/>
      <c r="TZS824" s="257"/>
      <c r="TZT824" s="257"/>
      <c r="TZU824" s="257"/>
      <c r="TZV824" s="257"/>
      <c r="TZW824" s="257"/>
      <c r="TZX824" s="257"/>
      <c r="TZY824" s="257"/>
      <c r="TZZ824" s="257"/>
      <c r="UAA824" s="257"/>
      <c r="UAB824" s="257"/>
      <c r="UAC824" s="257"/>
      <c r="UAD824" s="257"/>
      <c r="UAE824" s="257"/>
      <c r="UAF824" s="257"/>
      <c r="UAG824" s="257"/>
      <c r="UAH824" s="257"/>
      <c r="UAI824" s="257"/>
      <c r="UAJ824" s="257"/>
      <c r="UAK824" s="257"/>
      <c r="UAL824" s="257"/>
      <c r="UAM824" s="257"/>
      <c r="UAN824" s="257"/>
      <c r="UAO824" s="257"/>
      <c r="UAP824" s="257"/>
      <c r="UAQ824" s="257"/>
      <c r="UAR824" s="257"/>
      <c r="UAS824" s="257"/>
      <c r="UAT824" s="257"/>
      <c r="UAU824" s="257"/>
      <c r="UAV824" s="257"/>
      <c r="UAW824" s="257"/>
      <c r="UAX824" s="257"/>
      <c r="UAY824" s="257"/>
      <c r="UAZ824" s="257"/>
      <c r="UBA824" s="257"/>
      <c r="UBB824" s="257"/>
      <c r="UBC824" s="257"/>
      <c r="UBD824" s="257"/>
      <c r="UBE824" s="257"/>
      <c r="UBF824" s="257"/>
      <c r="UBG824" s="257"/>
      <c r="UBH824" s="257"/>
      <c r="UBI824" s="257"/>
      <c r="UBJ824" s="257"/>
      <c r="UBK824" s="257"/>
      <c r="UBL824" s="257"/>
      <c r="UBM824" s="257"/>
      <c r="UBN824" s="257"/>
      <c r="UBO824" s="257"/>
      <c r="UBP824" s="257"/>
      <c r="UBQ824" s="257"/>
      <c r="UBR824" s="257"/>
      <c r="UBS824" s="257"/>
      <c r="UBT824" s="257"/>
      <c r="UBU824" s="257"/>
      <c r="UBV824" s="257"/>
      <c r="UBW824" s="257"/>
      <c r="UBX824" s="257"/>
      <c r="UBY824" s="257"/>
      <c r="UBZ824" s="257"/>
      <c r="UCA824" s="257"/>
      <c r="UCB824" s="257"/>
      <c r="UCC824" s="257"/>
      <c r="UCD824" s="257"/>
      <c r="UCE824" s="257"/>
      <c r="UCF824" s="257"/>
      <c r="UCG824" s="257"/>
      <c r="UCH824" s="257"/>
      <c r="UCI824" s="257"/>
      <c r="UCJ824" s="257"/>
      <c r="UCK824" s="257"/>
      <c r="UCL824" s="257"/>
      <c r="UCM824" s="257"/>
      <c r="UCN824" s="257"/>
      <c r="UCO824" s="257"/>
      <c r="UCP824" s="257"/>
      <c r="UCQ824" s="257"/>
      <c r="UCR824" s="257"/>
      <c r="UCS824" s="257"/>
      <c r="UCT824" s="257"/>
      <c r="UCU824" s="257"/>
      <c r="UCV824" s="257"/>
      <c r="UCW824" s="257"/>
      <c r="UCX824" s="257"/>
      <c r="UCY824" s="257"/>
      <c r="UCZ824" s="257"/>
      <c r="UDA824" s="257"/>
      <c r="UDB824" s="257"/>
      <c r="UDC824" s="257"/>
      <c r="UDD824" s="257"/>
      <c r="UDE824" s="257"/>
      <c r="UDF824" s="257"/>
      <c r="UDG824" s="257"/>
      <c r="UDH824" s="257"/>
      <c r="UDI824" s="257"/>
      <c r="UDJ824" s="257"/>
      <c r="UDK824" s="257"/>
      <c r="UDL824" s="257"/>
      <c r="UDM824" s="257"/>
      <c r="UDN824" s="257"/>
      <c r="UDO824" s="257"/>
      <c r="UDP824" s="257"/>
      <c r="UDQ824" s="257"/>
      <c r="UDR824" s="257"/>
      <c r="UDS824" s="257"/>
      <c r="UDT824" s="257"/>
      <c r="UDU824" s="257"/>
      <c r="UDV824" s="257"/>
      <c r="UDW824" s="257"/>
      <c r="UDX824" s="257"/>
      <c r="UDY824" s="257"/>
      <c r="UDZ824" s="257"/>
      <c r="UEA824" s="257"/>
      <c r="UEB824" s="257"/>
      <c r="UEC824" s="257"/>
      <c r="UED824" s="257"/>
      <c r="UEE824" s="257"/>
      <c r="UEF824" s="257"/>
      <c r="UEG824" s="257"/>
      <c r="UEH824" s="257"/>
      <c r="UEI824" s="257"/>
      <c r="UEJ824" s="257"/>
      <c r="UEK824" s="257"/>
      <c r="UEL824" s="257"/>
      <c r="UEM824" s="257"/>
      <c r="UEN824" s="257"/>
      <c r="UEO824" s="257"/>
      <c r="UEP824" s="257"/>
      <c r="UEQ824" s="257"/>
      <c r="UER824" s="257"/>
      <c r="UES824" s="257"/>
      <c r="UET824" s="257"/>
      <c r="UEU824" s="257"/>
      <c r="UEV824" s="257"/>
      <c r="UEW824" s="257"/>
      <c r="UEX824" s="257"/>
      <c r="UEY824" s="257"/>
      <c r="UEZ824" s="257"/>
      <c r="UFA824" s="257"/>
      <c r="UFB824" s="257"/>
      <c r="UFC824" s="257"/>
      <c r="UFD824" s="257"/>
      <c r="UFE824" s="257"/>
      <c r="UFF824" s="257"/>
      <c r="UFG824" s="257"/>
      <c r="UFH824" s="257"/>
      <c r="UFI824" s="257"/>
      <c r="UFJ824" s="257"/>
      <c r="UFK824" s="257"/>
      <c r="UFL824" s="257"/>
      <c r="UFM824" s="257"/>
      <c r="UFN824" s="257"/>
      <c r="UFO824" s="257"/>
      <c r="UFP824" s="257"/>
      <c r="UFQ824" s="257"/>
      <c r="UFR824" s="257"/>
      <c r="UFS824" s="257"/>
      <c r="UFT824" s="257"/>
      <c r="UFU824" s="257"/>
      <c r="UFV824" s="257"/>
      <c r="UFW824" s="257"/>
      <c r="UFX824" s="257"/>
      <c r="UFY824" s="257"/>
      <c r="UFZ824" s="257"/>
      <c r="UGA824" s="257"/>
      <c r="UGB824" s="257"/>
      <c r="UGC824" s="257"/>
      <c r="UGD824" s="257"/>
      <c r="UGE824" s="257"/>
      <c r="UGF824" s="257"/>
      <c r="UGG824" s="257"/>
      <c r="UGH824" s="257"/>
      <c r="UGI824" s="257"/>
      <c r="UGJ824" s="257"/>
      <c r="UGK824" s="257"/>
      <c r="UGL824" s="257"/>
      <c r="UGM824" s="257"/>
      <c r="UGN824" s="257"/>
      <c r="UGO824" s="257"/>
      <c r="UGP824" s="257"/>
      <c r="UGQ824" s="257"/>
      <c r="UGR824" s="257"/>
      <c r="UGS824" s="257"/>
      <c r="UGT824" s="257"/>
      <c r="UGU824" s="257"/>
      <c r="UGV824" s="257"/>
      <c r="UGW824" s="257"/>
      <c r="UGX824" s="257"/>
      <c r="UGY824" s="257"/>
      <c r="UGZ824" s="257"/>
      <c r="UHA824" s="257"/>
      <c r="UHB824" s="257"/>
      <c r="UHC824" s="257"/>
      <c r="UHD824" s="257"/>
      <c r="UHE824" s="257"/>
      <c r="UHF824" s="257"/>
      <c r="UHG824" s="257"/>
      <c r="UHH824" s="257"/>
      <c r="UHI824" s="257"/>
      <c r="UHJ824" s="257"/>
      <c r="UHK824" s="257"/>
      <c r="UHL824" s="257"/>
      <c r="UHM824" s="257"/>
      <c r="UHN824" s="257"/>
      <c r="UHO824" s="257"/>
      <c r="UHP824" s="257"/>
      <c r="UHQ824" s="257"/>
      <c r="UHR824" s="257"/>
      <c r="UHS824" s="257"/>
      <c r="UHT824" s="257"/>
      <c r="UHU824" s="257"/>
      <c r="UHV824" s="257"/>
      <c r="UHW824" s="257"/>
      <c r="UHX824" s="257"/>
      <c r="UHY824" s="257"/>
      <c r="UHZ824" s="257"/>
      <c r="UIA824" s="257"/>
      <c r="UIB824" s="257"/>
      <c r="UIC824" s="257"/>
      <c r="UID824" s="257"/>
      <c r="UIE824" s="257"/>
      <c r="UIF824" s="257"/>
      <c r="UIG824" s="257"/>
      <c r="UIH824" s="257"/>
      <c r="UII824" s="257"/>
      <c r="UIJ824" s="257"/>
      <c r="UIK824" s="257"/>
      <c r="UIL824" s="257"/>
      <c r="UIM824" s="257"/>
      <c r="UIN824" s="257"/>
      <c r="UIO824" s="257"/>
      <c r="UIP824" s="257"/>
      <c r="UIQ824" s="257"/>
      <c r="UIR824" s="257"/>
      <c r="UIS824" s="257"/>
      <c r="UIT824" s="257"/>
      <c r="UIU824" s="257"/>
      <c r="UIV824" s="257"/>
      <c r="UIW824" s="257"/>
      <c r="UIX824" s="257"/>
      <c r="UIY824" s="257"/>
      <c r="UIZ824" s="257"/>
      <c r="UJA824" s="257"/>
      <c r="UJB824" s="257"/>
      <c r="UJC824" s="257"/>
      <c r="UJD824" s="257"/>
      <c r="UJE824" s="257"/>
      <c r="UJF824" s="257"/>
      <c r="UJG824" s="257"/>
      <c r="UJH824" s="257"/>
      <c r="UJI824" s="257"/>
      <c r="UJJ824" s="257"/>
      <c r="UJK824" s="257"/>
      <c r="UJL824" s="257"/>
      <c r="UJM824" s="257"/>
      <c r="UJN824" s="257"/>
      <c r="UJO824" s="257"/>
      <c r="UJP824" s="257"/>
      <c r="UJQ824" s="257"/>
      <c r="UJR824" s="257"/>
      <c r="UJS824" s="257"/>
      <c r="UJT824" s="257"/>
      <c r="UJU824" s="257"/>
      <c r="UJV824" s="257"/>
      <c r="UJW824" s="257"/>
      <c r="UJX824" s="257"/>
      <c r="UJY824" s="257"/>
      <c r="UJZ824" s="257"/>
      <c r="UKA824" s="257"/>
      <c r="UKB824" s="257"/>
      <c r="UKC824" s="257"/>
      <c r="UKD824" s="257"/>
      <c r="UKE824" s="257"/>
      <c r="UKF824" s="257"/>
      <c r="UKG824" s="257"/>
      <c r="UKH824" s="257"/>
      <c r="UKI824" s="257"/>
      <c r="UKJ824" s="257"/>
      <c r="UKK824" s="257"/>
      <c r="UKL824" s="257"/>
      <c r="UKM824" s="257"/>
      <c r="UKN824" s="257"/>
      <c r="UKO824" s="257"/>
      <c r="UKP824" s="257"/>
      <c r="UKQ824" s="257"/>
      <c r="UKR824" s="257"/>
      <c r="UKS824" s="257"/>
      <c r="UKT824" s="257"/>
      <c r="UKU824" s="257"/>
      <c r="UKV824" s="257"/>
      <c r="UKW824" s="257"/>
      <c r="UKX824" s="257"/>
      <c r="UKY824" s="257"/>
      <c r="UKZ824" s="257"/>
      <c r="ULA824" s="257"/>
      <c r="ULB824" s="257"/>
      <c r="ULC824" s="257"/>
      <c r="ULD824" s="257"/>
      <c r="ULE824" s="257"/>
      <c r="ULF824" s="257"/>
      <c r="ULG824" s="257"/>
      <c r="ULH824" s="257"/>
      <c r="ULI824" s="257"/>
      <c r="ULJ824" s="257"/>
      <c r="ULK824" s="257"/>
      <c r="ULL824" s="257"/>
      <c r="ULM824" s="257"/>
      <c r="ULN824" s="257"/>
      <c r="ULO824" s="257"/>
      <c r="ULP824" s="257"/>
      <c r="ULQ824" s="257"/>
      <c r="ULR824" s="257"/>
      <c r="ULS824" s="257"/>
      <c r="ULT824" s="257"/>
      <c r="ULU824" s="257"/>
      <c r="ULV824" s="257"/>
      <c r="ULW824" s="257"/>
      <c r="ULX824" s="257"/>
      <c r="ULY824" s="257"/>
      <c r="ULZ824" s="257"/>
      <c r="UMA824" s="257"/>
      <c r="UMB824" s="257"/>
      <c r="UMC824" s="257"/>
      <c r="UMD824" s="257"/>
      <c r="UME824" s="257"/>
      <c r="UMF824" s="257"/>
      <c r="UMG824" s="257"/>
      <c r="UMH824" s="257"/>
      <c r="UMI824" s="257"/>
      <c r="UMJ824" s="257"/>
      <c r="UMK824" s="257"/>
      <c r="UML824" s="257"/>
      <c r="UMM824" s="257"/>
      <c r="UMN824" s="257"/>
      <c r="UMO824" s="257"/>
      <c r="UMP824" s="257"/>
      <c r="UMQ824" s="257"/>
      <c r="UMR824" s="257"/>
      <c r="UMS824" s="257"/>
      <c r="UMT824" s="257"/>
      <c r="UMU824" s="257"/>
      <c r="UMV824" s="257"/>
      <c r="UMW824" s="257"/>
      <c r="UMX824" s="257"/>
      <c r="UMY824" s="257"/>
      <c r="UMZ824" s="257"/>
      <c r="UNA824" s="257"/>
      <c r="UNB824" s="257"/>
      <c r="UNC824" s="257"/>
      <c r="UND824" s="257"/>
      <c r="UNE824" s="257"/>
      <c r="UNF824" s="257"/>
      <c r="UNG824" s="257"/>
      <c r="UNH824" s="257"/>
      <c r="UNI824" s="257"/>
      <c r="UNJ824" s="257"/>
      <c r="UNK824" s="257"/>
      <c r="UNL824" s="257"/>
      <c r="UNM824" s="257"/>
      <c r="UNN824" s="257"/>
      <c r="UNO824" s="257"/>
      <c r="UNP824" s="257"/>
      <c r="UNQ824" s="257"/>
      <c r="UNR824" s="257"/>
      <c r="UNS824" s="257"/>
      <c r="UNT824" s="257"/>
      <c r="UNU824" s="257"/>
      <c r="UNV824" s="257"/>
      <c r="UNW824" s="257"/>
      <c r="UNX824" s="257"/>
      <c r="UNY824" s="257"/>
      <c r="UNZ824" s="257"/>
      <c r="UOA824" s="257"/>
      <c r="UOB824" s="257"/>
      <c r="UOC824" s="257"/>
      <c r="UOD824" s="257"/>
      <c r="UOE824" s="257"/>
      <c r="UOF824" s="257"/>
      <c r="UOG824" s="257"/>
      <c r="UOH824" s="257"/>
      <c r="UOI824" s="257"/>
      <c r="UOJ824" s="257"/>
      <c r="UOK824" s="257"/>
      <c r="UOL824" s="257"/>
      <c r="UOM824" s="257"/>
      <c r="UON824" s="257"/>
      <c r="UOO824" s="257"/>
      <c r="UOP824" s="257"/>
      <c r="UOQ824" s="257"/>
      <c r="UOR824" s="257"/>
      <c r="UOS824" s="257"/>
      <c r="UOT824" s="257"/>
      <c r="UOU824" s="257"/>
      <c r="UOV824" s="257"/>
      <c r="UOW824" s="257"/>
      <c r="UOX824" s="257"/>
      <c r="UOY824" s="257"/>
      <c r="UOZ824" s="257"/>
      <c r="UPA824" s="257"/>
      <c r="UPB824" s="257"/>
      <c r="UPC824" s="257"/>
      <c r="UPD824" s="257"/>
      <c r="UPE824" s="257"/>
      <c r="UPF824" s="257"/>
      <c r="UPG824" s="257"/>
      <c r="UPH824" s="257"/>
      <c r="UPI824" s="257"/>
      <c r="UPJ824" s="257"/>
      <c r="UPK824" s="257"/>
      <c r="UPL824" s="257"/>
      <c r="UPM824" s="257"/>
      <c r="UPN824" s="257"/>
      <c r="UPO824" s="257"/>
      <c r="UPP824" s="257"/>
      <c r="UPQ824" s="257"/>
      <c r="UPR824" s="257"/>
      <c r="UPS824" s="257"/>
      <c r="UPT824" s="257"/>
      <c r="UPU824" s="257"/>
      <c r="UPV824" s="257"/>
      <c r="UPW824" s="257"/>
      <c r="UPX824" s="257"/>
      <c r="UPY824" s="257"/>
      <c r="UPZ824" s="257"/>
      <c r="UQA824" s="257"/>
      <c r="UQB824" s="257"/>
      <c r="UQC824" s="257"/>
      <c r="UQD824" s="257"/>
      <c r="UQE824" s="257"/>
      <c r="UQF824" s="257"/>
      <c r="UQG824" s="257"/>
      <c r="UQH824" s="257"/>
      <c r="UQI824" s="257"/>
      <c r="UQJ824" s="257"/>
      <c r="UQK824" s="257"/>
      <c r="UQL824" s="257"/>
      <c r="UQM824" s="257"/>
      <c r="UQN824" s="257"/>
      <c r="UQO824" s="257"/>
      <c r="UQP824" s="257"/>
      <c r="UQQ824" s="257"/>
      <c r="UQR824" s="257"/>
      <c r="UQS824" s="257"/>
      <c r="UQT824" s="257"/>
      <c r="UQU824" s="257"/>
      <c r="UQV824" s="257"/>
      <c r="UQW824" s="257"/>
      <c r="UQX824" s="257"/>
      <c r="UQY824" s="257"/>
      <c r="UQZ824" s="257"/>
      <c r="URA824" s="257"/>
      <c r="URB824" s="257"/>
      <c r="URC824" s="257"/>
      <c r="URD824" s="257"/>
      <c r="URE824" s="257"/>
      <c r="URF824" s="257"/>
      <c r="URG824" s="257"/>
      <c r="URH824" s="257"/>
      <c r="URI824" s="257"/>
      <c r="URJ824" s="257"/>
      <c r="URK824" s="257"/>
      <c r="URL824" s="257"/>
      <c r="URM824" s="257"/>
      <c r="URN824" s="257"/>
      <c r="URO824" s="257"/>
      <c r="URP824" s="257"/>
      <c r="URQ824" s="257"/>
      <c r="URR824" s="257"/>
      <c r="URS824" s="257"/>
      <c r="URT824" s="257"/>
      <c r="URU824" s="257"/>
      <c r="URV824" s="257"/>
      <c r="URW824" s="257"/>
      <c r="URX824" s="257"/>
      <c r="URY824" s="257"/>
      <c r="URZ824" s="257"/>
      <c r="USA824" s="257"/>
      <c r="USB824" s="257"/>
      <c r="USC824" s="257"/>
      <c r="USD824" s="257"/>
      <c r="USE824" s="257"/>
      <c r="USF824" s="257"/>
      <c r="USG824" s="257"/>
      <c r="USH824" s="257"/>
      <c r="USI824" s="257"/>
      <c r="USJ824" s="257"/>
      <c r="USK824" s="257"/>
      <c r="USL824" s="257"/>
      <c r="USM824" s="257"/>
      <c r="USN824" s="257"/>
      <c r="USO824" s="257"/>
      <c r="USP824" s="257"/>
      <c r="USQ824" s="257"/>
      <c r="USR824" s="257"/>
      <c r="USS824" s="257"/>
      <c r="UST824" s="257"/>
      <c r="USU824" s="257"/>
      <c r="USV824" s="257"/>
      <c r="USW824" s="257"/>
      <c r="USX824" s="257"/>
      <c r="USY824" s="257"/>
      <c r="USZ824" s="257"/>
      <c r="UTA824" s="257"/>
      <c r="UTB824" s="257"/>
      <c r="UTC824" s="257"/>
      <c r="UTD824" s="257"/>
      <c r="UTE824" s="257"/>
      <c r="UTF824" s="257"/>
      <c r="UTG824" s="257"/>
      <c r="UTH824" s="257"/>
      <c r="UTI824" s="257"/>
      <c r="UTJ824" s="257"/>
      <c r="UTK824" s="257"/>
      <c r="UTL824" s="257"/>
      <c r="UTM824" s="257"/>
      <c r="UTN824" s="257"/>
      <c r="UTO824" s="257"/>
      <c r="UTP824" s="257"/>
      <c r="UTQ824" s="257"/>
      <c r="UTR824" s="257"/>
      <c r="UTS824" s="257"/>
      <c r="UTT824" s="257"/>
      <c r="UTU824" s="257"/>
      <c r="UTV824" s="257"/>
      <c r="UTW824" s="257"/>
      <c r="UTX824" s="257"/>
      <c r="UTY824" s="257"/>
      <c r="UTZ824" s="257"/>
      <c r="UUA824" s="257"/>
      <c r="UUB824" s="257"/>
      <c r="UUC824" s="257"/>
      <c r="UUD824" s="257"/>
      <c r="UUE824" s="257"/>
      <c r="UUF824" s="257"/>
      <c r="UUG824" s="257"/>
      <c r="UUH824" s="257"/>
      <c r="UUI824" s="257"/>
      <c r="UUJ824" s="257"/>
      <c r="UUK824" s="257"/>
      <c r="UUL824" s="257"/>
      <c r="UUM824" s="257"/>
      <c r="UUN824" s="257"/>
      <c r="UUO824" s="257"/>
      <c r="UUP824" s="257"/>
      <c r="UUQ824" s="257"/>
      <c r="UUR824" s="257"/>
      <c r="UUS824" s="257"/>
      <c r="UUT824" s="257"/>
      <c r="UUU824" s="257"/>
      <c r="UUV824" s="257"/>
      <c r="UUW824" s="257"/>
      <c r="UUX824" s="257"/>
      <c r="UUY824" s="257"/>
      <c r="UUZ824" s="257"/>
      <c r="UVA824" s="257"/>
      <c r="UVB824" s="257"/>
      <c r="UVC824" s="257"/>
      <c r="UVD824" s="257"/>
      <c r="UVE824" s="257"/>
      <c r="UVF824" s="257"/>
      <c r="UVG824" s="257"/>
      <c r="UVH824" s="257"/>
      <c r="UVI824" s="257"/>
      <c r="UVJ824" s="257"/>
      <c r="UVK824" s="257"/>
      <c r="UVL824" s="257"/>
      <c r="UVM824" s="257"/>
      <c r="UVN824" s="257"/>
      <c r="UVO824" s="257"/>
      <c r="UVP824" s="257"/>
      <c r="UVQ824" s="257"/>
      <c r="UVR824" s="257"/>
      <c r="UVS824" s="257"/>
      <c r="UVT824" s="257"/>
      <c r="UVU824" s="257"/>
      <c r="UVV824" s="257"/>
      <c r="UVW824" s="257"/>
      <c r="UVX824" s="257"/>
      <c r="UVY824" s="257"/>
      <c r="UVZ824" s="257"/>
      <c r="UWA824" s="257"/>
      <c r="UWB824" s="257"/>
      <c r="UWC824" s="257"/>
      <c r="UWD824" s="257"/>
      <c r="UWE824" s="257"/>
      <c r="UWF824" s="257"/>
      <c r="UWG824" s="257"/>
      <c r="UWH824" s="257"/>
      <c r="UWI824" s="257"/>
      <c r="UWJ824" s="257"/>
      <c r="UWK824" s="257"/>
      <c r="UWL824" s="257"/>
      <c r="UWM824" s="257"/>
      <c r="UWN824" s="257"/>
      <c r="UWO824" s="257"/>
      <c r="UWP824" s="257"/>
      <c r="UWQ824" s="257"/>
      <c r="UWR824" s="257"/>
      <c r="UWS824" s="257"/>
      <c r="UWT824" s="257"/>
      <c r="UWU824" s="257"/>
      <c r="UWV824" s="257"/>
      <c r="UWW824" s="257"/>
      <c r="UWX824" s="257"/>
      <c r="UWY824" s="257"/>
      <c r="UWZ824" s="257"/>
      <c r="UXA824" s="257"/>
      <c r="UXB824" s="257"/>
      <c r="UXC824" s="257"/>
      <c r="UXD824" s="257"/>
      <c r="UXE824" s="257"/>
      <c r="UXF824" s="257"/>
      <c r="UXG824" s="257"/>
      <c r="UXH824" s="257"/>
      <c r="UXI824" s="257"/>
      <c r="UXJ824" s="257"/>
      <c r="UXK824" s="257"/>
      <c r="UXL824" s="257"/>
      <c r="UXM824" s="257"/>
      <c r="UXN824" s="257"/>
      <c r="UXO824" s="257"/>
      <c r="UXP824" s="257"/>
      <c r="UXQ824" s="257"/>
      <c r="UXR824" s="257"/>
      <c r="UXS824" s="257"/>
      <c r="UXT824" s="257"/>
      <c r="UXU824" s="257"/>
      <c r="UXV824" s="257"/>
      <c r="UXW824" s="257"/>
      <c r="UXX824" s="257"/>
      <c r="UXY824" s="257"/>
      <c r="UXZ824" s="257"/>
      <c r="UYA824" s="257"/>
      <c r="UYB824" s="257"/>
      <c r="UYC824" s="257"/>
      <c r="UYD824" s="257"/>
      <c r="UYE824" s="257"/>
      <c r="UYF824" s="257"/>
      <c r="UYG824" s="257"/>
      <c r="UYH824" s="257"/>
      <c r="UYI824" s="257"/>
      <c r="UYJ824" s="257"/>
      <c r="UYK824" s="257"/>
      <c r="UYL824" s="257"/>
      <c r="UYM824" s="257"/>
      <c r="UYN824" s="257"/>
      <c r="UYO824" s="257"/>
      <c r="UYP824" s="257"/>
      <c r="UYQ824" s="257"/>
      <c r="UYR824" s="257"/>
      <c r="UYS824" s="257"/>
      <c r="UYT824" s="257"/>
      <c r="UYU824" s="257"/>
      <c r="UYV824" s="257"/>
      <c r="UYW824" s="257"/>
      <c r="UYX824" s="257"/>
      <c r="UYY824" s="257"/>
      <c r="UYZ824" s="257"/>
      <c r="UZA824" s="257"/>
      <c r="UZB824" s="257"/>
      <c r="UZC824" s="257"/>
      <c r="UZD824" s="257"/>
      <c r="UZE824" s="257"/>
      <c r="UZF824" s="257"/>
      <c r="UZG824" s="257"/>
      <c r="UZH824" s="257"/>
      <c r="UZI824" s="257"/>
      <c r="UZJ824" s="257"/>
      <c r="UZK824" s="257"/>
      <c r="UZL824" s="257"/>
      <c r="UZM824" s="257"/>
      <c r="UZN824" s="257"/>
      <c r="UZO824" s="257"/>
      <c r="UZP824" s="257"/>
      <c r="UZQ824" s="257"/>
      <c r="UZR824" s="257"/>
      <c r="UZS824" s="257"/>
      <c r="UZT824" s="257"/>
      <c r="UZU824" s="257"/>
      <c r="UZV824" s="257"/>
      <c r="UZW824" s="257"/>
      <c r="UZX824" s="257"/>
      <c r="UZY824" s="257"/>
      <c r="UZZ824" s="257"/>
      <c r="VAA824" s="257"/>
      <c r="VAB824" s="257"/>
      <c r="VAC824" s="257"/>
      <c r="VAD824" s="257"/>
      <c r="VAE824" s="257"/>
      <c r="VAF824" s="257"/>
      <c r="VAG824" s="257"/>
      <c r="VAH824" s="257"/>
      <c r="VAI824" s="257"/>
      <c r="VAJ824" s="257"/>
      <c r="VAK824" s="257"/>
      <c r="VAL824" s="257"/>
      <c r="VAM824" s="257"/>
      <c r="VAN824" s="257"/>
      <c r="VAO824" s="257"/>
      <c r="VAP824" s="257"/>
      <c r="VAQ824" s="257"/>
      <c r="VAR824" s="257"/>
      <c r="VAS824" s="257"/>
      <c r="VAT824" s="257"/>
      <c r="VAU824" s="257"/>
      <c r="VAV824" s="257"/>
      <c r="VAW824" s="257"/>
      <c r="VAX824" s="257"/>
      <c r="VAY824" s="257"/>
      <c r="VAZ824" s="257"/>
      <c r="VBA824" s="257"/>
      <c r="VBB824" s="257"/>
      <c r="VBC824" s="257"/>
      <c r="VBD824" s="257"/>
      <c r="VBE824" s="257"/>
      <c r="VBF824" s="257"/>
      <c r="VBG824" s="257"/>
      <c r="VBH824" s="257"/>
      <c r="VBI824" s="257"/>
      <c r="VBJ824" s="257"/>
      <c r="VBK824" s="257"/>
      <c r="VBL824" s="257"/>
      <c r="VBM824" s="257"/>
      <c r="VBN824" s="257"/>
      <c r="VBO824" s="257"/>
      <c r="VBP824" s="257"/>
      <c r="VBQ824" s="257"/>
      <c r="VBR824" s="257"/>
      <c r="VBS824" s="257"/>
      <c r="VBT824" s="257"/>
      <c r="VBU824" s="257"/>
      <c r="VBV824" s="257"/>
      <c r="VBW824" s="257"/>
      <c r="VBX824" s="257"/>
      <c r="VBY824" s="257"/>
      <c r="VBZ824" s="257"/>
      <c r="VCA824" s="257"/>
      <c r="VCB824" s="257"/>
      <c r="VCC824" s="257"/>
      <c r="VCD824" s="257"/>
      <c r="VCE824" s="257"/>
      <c r="VCF824" s="257"/>
      <c r="VCG824" s="257"/>
      <c r="VCH824" s="257"/>
      <c r="VCI824" s="257"/>
      <c r="VCJ824" s="257"/>
      <c r="VCK824" s="257"/>
      <c r="VCL824" s="257"/>
      <c r="VCM824" s="257"/>
      <c r="VCN824" s="257"/>
      <c r="VCO824" s="257"/>
      <c r="VCP824" s="257"/>
      <c r="VCQ824" s="257"/>
      <c r="VCR824" s="257"/>
      <c r="VCS824" s="257"/>
      <c r="VCT824" s="257"/>
      <c r="VCU824" s="257"/>
      <c r="VCV824" s="257"/>
      <c r="VCW824" s="257"/>
      <c r="VCX824" s="257"/>
      <c r="VCY824" s="257"/>
      <c r="VCZ824" s="257"/>
      <c r="VDA824" s="257"/>
      <c r="VDB824" s="257"/>
      <c r="VDC824" s="257"/>
      <c r="VDD824" s="257"/>
      <c r="VDE824" s="257"/>
      <c r="VDF824" s="257"/>
      <c r="VDG824" s="257"/>
      <c r="VDH824" s="257"/>
      <c r="VDI824" s="257"/>
      <c r="VDJ824" s="257"/>
      <c r="VDK824" s="257"/>
      <c r="VDL824" s="257"/>
      <c r="VDM824" s="257"/>
      <c r="VDN824" s="257"/>
      <c r="VDO824" s="257"/>
      <c r="VDP824" s="257"/>
      <c r="VDQ824" s="257"/>
      <c r="VDR824" s="257"/>
      <c r="VDS824" s="257"/>
      <c r="VDT824" s="257"/>
      <c r="VDU824" s="257"/>
      <c r="VDV824" s="257"/>
      <c r="VDW824" s="257"/>
      <c r="VDX824" s="257"/>
      <c r="VDY824" s="257"/>
      <c r="VDZ824" s="257"/>
      <c r="VEA824" s="257"/>
      <c r="VEB824" s="257"/>
      <c r="VEC824" s="257"/>
      <c r="VED824" s="257"/>
      <c r="VEE824" s="257"/>
      <c r="VEF824" s="257"/>
      <c r="VEG824" s="257"/>
      <c r="VEH824" s="257"/>
      <c r="VEI824" s="257"/>
      <c r="VEJ824" s="257"/>
      <c r="VEK824" s="257"/>
      <c r="VEL824" s="257"/>
      <c r="VEM824" s="257"/>
      <c r="VEN824" s="257"/>
      <c r="VEO824" s="257"/>
      <c r="VEP824" s="257"/>
      <c r="VEQ824" s="257"/>
      <c r="VER824" s="257"/>
      <c r="VES824" s="257"/>
      <c r="VET824" s="257"/>
      <c r="VEU824" s="257"/>
      <c r="VEV824" s="257"/>
      <c r="VEW824" s="257"/>
      <c r="VEX824" s="257"/>
      <c r="VEY824" s="257"/>
      <c r="VEZ824" s="257"/>
      <c r="VFA824" s="257"/>
      <c r="VFB824" s="257"/>
      <c r="VFC824" s="257"/>
      <c r="VFD824" s="257"/>
      <c r="VFE824" s="257"/>
      <c r="VFF824" s="257"/>
      <c r="VFG824" s="257"/>
      <c r="VFH824" s="257"/>
      <c r="VFI824" s="257"/>
      <c r="VFJ824" s="257"/>
      <c r="VFK824" s="257"/>
      <c r="VFL824" s="257"/>
      <c r="VFM824" s="257"/>
      <c r="VFN824" s="257"/>
      <c r="VFO824" s="257"/>
      <c r="VFP824" s="257"/>
      <c r="VFQ824" s="257"/>
      <c r="VFR824" s="257"/>
      <c r="VFS824" s="257"/>
      <c r="VFT824" s="257"/>
      <c r="VFU824" s="257"/>
      <c r="VFV824" s="257"/>
      <c r="VFW824" s="257"/>
      <c r="VFX824" s="257"/>
      <c r="VFY824" s="257"/>
      <c r="VFZ824" s="257"/>
      <c r="VGA824" s="257"/>
      <c r="VGB824" s="257"/>
      <c r="VGC824" s="257"/>
      <c r="VGD824" s="257"/>
      <c r="VGE824" s="257"/>
      <c r="VGF824" s="257"/>
      <c r="VGG824" s="257"/>
      <c r="VGH824" s="257"/>
      <c r="VGI824" s="257"/>
      <c r="VGJ824" s="257"/>
      <c r="VGK824" s="257"/>
      <c r="VGL824" s="257"/>
      <c r="VGM824" s="257"/>
      <c r="VGN824" s="257"/>
      <c r="VGO824" s="257"/>
      <c r="VGP824" s="257"/>
      <c r="VGQ824" s="257"/>
      <c r="VGR824" s="257"/>
      <c r="VGS824" s="257"/>
      <c r="VGT824" s="257"/>
      <c r="VGU824" s="257"/>
      <c r="VGV824" s="257"/>
      <c r="VGW824" s="257"/>
      <c r="VGX824" s="257"/>
      <c r="VGY824" s="257"/>
      <c r="VGZ824" s="257"/>
      <c r="VHA824" s="257"/>
      <c r="VHB824" s="257"/>
      <c r="VHC824" s="257"/>
      <c r="VHD824" s="257"/>
      <c r="VHE824" s="257"/>
      <c r="VHF824" s="257"/>
      <c r="VHG824" s="257"/>
      <c r="VHH824" s="257"/>
      <c r="VHI824" s="257"/>
      <c r="VHJ824" s="257"/>
      <c r="VHK824" s="257"/>
      <c r="VHL824" s="257"/>
      <c r="VHM824" s="257"/>
      <c r="VHN824" s="257"/>
      <c r="VHO824" s="257"/>
      <c r="VHP824" s="257"/>
      <c r="VHQ824" s="257"/>
      <c r="VHR824" s="257"/>
      <c r="VHS824" s="257"/>
      <c r="VHT824" s="257"/>
      <c r="VHU824" s="257"/>
      <c r="VHV824" s="257"/>
      <c r="VHW824" s="257"/>
      <c r="VHX824" s="257"/>
      <c r="VHY824" s="257"/>
      <c r="VHZ824" s="257"/>
      <c r="VIA824" s="257"/>
      <c r="VIB824" s="257"/>
      <c r="VIC824" s="257"/>
      <c r="VID824" s="257"/>
      <c r="VIE824" s="257"/>
      <c r="VIF824" s="257"/>
      <c r="VIG824" s="257"/>
      <c r="VIH824" s="257"/>
      <c r="VII824" s="257"/>
      <c r="VIJ824" s="257"/>
      <c r="VIK824" s="257"/>
      <c r="VIL824" s="257"/>
      <c r="VIM824" s="257"/>
      <c r="VIN824" s="257"/>
      <c r="VIO824" s="257"/>
      <c r="VIP824" s="257"/>
      <c r="VIQ824" s="257"/>
      <c r="VIR824" s="257"/>
      <c r="VIS824" s="257"/>
      <c r="VIT824" s="257"/>
      <c r="VIU824" s="257"/>
      <c r="VIV824" s="257"/>
      <c r="VIW824" s="257"/>
      <c r="VIX824" s="257"/>
      <c r="VIY824" s="257"/>
      <c r="VIZ824" s="257"/>
      <c r="VJA824" s="257"/>
      <c r="VJB824" s="257"/>
      <c r="VJC824" s="257"/>
      <c r="VJD824" s="257"/>
      <c r="VJE824" s="257"/>
      <c r="VJF824" s="257"/>
      <c r="VJG824" s="257"/>
      <c r="VJH824" s="257"/>
      <c r="VJI824" s="257"/>
      <c r="VJJ824" s="257"/>
      <c r="VJK824" s="257"/>
      <c r="VJL824" s="257"/>
      <c r="VJM824" s="257"/>
      <c r="VJN824" s="257"/>
      <c r="VJO824" s="257"/>
      <c r="VJP824" s="257"/>
      <c r="VJQ824" s="257"/>
      <c r="VJR824" s="257"/>
      <c r="VJS824" s="257"/>
      <c r="VJT824" s="257"/>
      <c r="VJU824" s="257"/>
      <c r="VJV824" s="257"/>
      <c r="VJW824" s="257"/>
      <c r="VJX824" s="257"/>
      <c r="VJY824" s="257"/>
      <c r="VJZ824" s="257"/>
      <c r="VKA824" s="257"/>
      <c r="VKB824" s="257"/>
      <c r="VKC824" s="257"/>
      <c r="VKD824" s="257"/>
      <c r="VKE824" s="257"/>
      <c r="VKF824" s="257"/>
      <c r="VKG824" s="257"/>
      <c r="VKH824" s="257"/>
      <c r="VKI824" s="257"/>
      <c r="VKJ824" s="257"/>
      <c r="VKK824" s="257"/>
      <c r="VKL824" s="257"/>
      <c r="VKM824" s="257"/>
      <c r="VKN824" s="257"/>
      <c r="VKO824" s="257"/>
      <c r="VKP824" s="257"/>
      <c r="VKQ824" s="257"/>
      <c r="VKR824" s="257"/>
      <c r="VKS824" s="257"/>
      <c r="VKT824" s="257"/>
      <c r="VKU824" s="257"/>
      <c r="VKV824" s="257"/>
      <c r="VKW824" s="257"/>
      <c r="VKX824" s="257"/>
      <c r="VKY824" s="257"/>
      <c r="VKZ824" s="257"/>
      <c r="VLA824" s="257"/>
      <c r="VLB824" s="257"/>
      <c r="VLC824" s="257"/>
      <c r="VLD824" s="257"/>
      <c r="VLE824" s="257"/>
      <c r="VLF824" s="257"/>
      <c r="VLG824" s="257"/>
      <c r="VLH824" s="257"/>
      <c r="VLI824" s="257"/>
      <c r="VLJ824" s="257"/>
      <c r="VLK824" s="257"/>
      <c r="VLL824" s="257"/>
      <c r="VLM824" s="257"/>
      <c r="VLN824" s="257"/>
      <c r="VLO824" s="257"/>
      <c r="VLP824" s="257"/>
      <c r="VLQ824" s="257"/>
      <c r="VLR824" s="257"/>
      <c r="VLS824" s="257"/>
      <c r="VLT824" s="257"/>
      <c r="VLU824" s="257"/>
      <c r="VLV824" s="257"/>
      <c r="VLW824" s="257"/>
      <c r="VLX824" s="257"/>
      <c r="VLY824" s="257"/>
      <c r="VLZ824" s="257"/>
      <c r="VMA824" s="257"/>
      <c r="VMB824" s="257"/>
      <c r="VMC824" s="257"/>
      <c r="VMD824" s="257"/>
      <c r="VME824" s="257"/>
      <c r="VMF824" s="257"/>
      <c r="VMG824" s="257"/>
      <c r="VMH824" s="257"/>
      <c r="VMI824" s="257"/>
      <c r="VMJ824" s="257"/>
      <c r="VMK824" s="257"/>
      <c r="VML824" s="257"/>
      <c r="VMM824" s="257"/>
      <c r="VMN824" s="257"/>
      <c r="VMO824" s="257"/>
      <c r="VMP824" s="257"/>
      <c r="VMQ824" s="257"/>
      <c r="VMR824" s="257"/>
      <c r="VMS824" s="257"/>
      <c r="VMT824" s="257"/>
      <c r="VMU824" s="257"/>
      <c r="VMV824" s="257"/>
      <c r="VMW824" s="257"/>
      <c r="VMX824" s="257"/>
      <c r="VMY824" s="257"/>
      <c r="VMZ824" s="257"/>
      <c r="VNA824" s="257"/>
      <c r="VNB824" s="257"/>
      <c r="VNC824" s="257"/>
      <c r="VND824" s="257"/>
      <c r="VNE824" s="257"/>
      <c r="VNF824" s="257"/>
      <c r="VNG824" s="257"/>
      <c r="VNH824" s="257"/>
      <c r="VNI824" s="257"/>
      <c r="VNJ824" s="257"/>
      <c r="VNK824" s="257"/>
      <c r="VNL824" s="257"/>
      <c r="VNM824" s="257"/>
      <c r="VNN824" s="257"/>
      <c r="VNO824" s="257"/>
      <c r="VNP824" s="257"/>
      <c r="VNQ824" s="257"/>
      <c r="VNR824" s="257"/>
      <c r="VNS824" s="257"/>
      <c r="VNT824" s="257"/>
      <c r="VNU824" s="257"/>
      <c r="VNV824" s="257"/>
      <c r="VNW824" s="257"/>
      <c r="VNX824" s="257"/>
      <c r="VNY824" s="257"/>
      <c r="VNZ824" s="257"/>
      <c r="VOA824" s="257"/>
      <c r="VOB824" s="257"/>
      <c r="VOC824" s="257"/>
      <c r="VOD824" s="257"/>
      <c r="VOE824" s="257"/>
      <c r="VOF824" s="257"/>
      <c r="VOG824" s="257"/>
      <c r="VOH824" s="257"/>
      <c r="VOI824" s="257"/>
      <c r="VOJ824" s="257"/>
      <c r="VOK824" s="257"/>
      <c r="VOL824" s="257"/>
      <c r="VOM824" s="257"/>
      <c r="VON824" s="257"/>
      <c r="VOO824" s="257"/>
      <c r="VOP824" s="257"/>
      <c r="VOQ824" s="257"/>
      <c r="VOR824" s="257"/>
      <c r="VOS824" s="257"/>
      <c r="VOT824" s="257"/>
      <c r="VOU824" s="257"/>
      <c r="VOV824" s="257"/>
      <c r="VOW824" s="257"/>
      <c r="VOX824" s="257"/>
      <c r="VOY824" s="257"/>
      <c r="VOZ824" s="257"/>
      <c r="VPA824" s="257"/>
      <c r="VPB824" s="257"/>
      <c r="VPC824" s="257"/>
      <c r="VPD824" s="257"/>
      <c r="VPE824" s="257"/>
      <c r="VPF824" s="257"/>
      <c r="VPG824" s="257"/>
      <c r="VPH824" s="257"/>
      <c r="VPI824" s="257"/>
      <c r="VPJ824" s="257"/>
      <c r="VPK824" s="257"/>
      <c r="VPL824" s="257"/>
      <c r="VPM824" s="257"/>
      <c r="VPN824" s="257"/>
      <c r="VPO824" s="257"/>
      <c r="VPP824" s="257"/>
      <c r="VPQ824" s="257"/>
      <c r="VPR824" s="257"/>
      <c r="VPS824" s="257"/>
      <c r="VPT824" s="257"/>
      <c r="VPU824" s="257"/>
      <c r="VPV824" s="257"/>
      <c r="VPW824" s="257"/>
      <c r="VPX824" s="257"/>
      <c r="VPY824" s="257"/>
      <c r="VPZ824" s="257"/>
      <c r="VQA824" s="257"/>
      <c r="VQB824" s="257"/>
      <c r="VQC824" s="257"/>
      <c r="VQD824" s="257"/>
      <c r="VQE824" s="257"/>
      <c r="VQF824" s="257"/>
      <c r="VQG824" s="257"/>
      <c r="VQH824" s="257"/>
      <c r="VQI824" s="257"/>
      <c r="VQJ824" s="257"/>
      <c r="VQK824" s="257"/>
      <c r="VQL824" s="257"/>
      <c r="VQM824" s="257"/>
      <c r="VQN824" s="257"/>
      <c r="VQO824" s="257"/>
      <c r="VQP824" s="257"/>
      <c r="VQQ824" s="257"/>
      <c r="VQR824" s="257"/>
      <c r="VQS824" s="257"/>
      <c r="VQT824" s="257"/>
      <c r="VQU824" s="257"/>
      <c r="VQV824" s="257"/>
      <c r="VQW824" s="257"/>
      <c r="VQX824" s="257"/>
      <c r="VQY824" s="257"/>
      <c r="VQZ824" s="257"/>
      <c r="VRA824" s="257"/>
      <c r="VRB824" s="257"/>
      <c r="VRC824" s="257"/>
      <c r="VRD824" s="257"/>
      <c r="VRE824" s="257"/>
      <c r="VRF824" s="257"/>
      <c r="VRG824" s="257"/>
      <c r="VRH824" s="257"/>
      <c r="VRI824" s="257"/>
      <c r="VRJ824" s="257"/>
      <c r="VRK824" s="257"/>
      <c r="VRL824" s="257"/>
      <c r="VRM824" s="257"/>
      <c r="VRN824" s="257"/>
      <c r="VRO824" s="257"/>
      <c r="VRP824" s="257"/>
      <c r="VRQ824" s="257"/>
      <c r="VRR824" s="257"/>
      <c r="VRS824" s="257"/>
      <c r="VRT824" s="257"/>
      <c r="VRU824" s="257"/>
      <c r="VRV824" s="257"/>
      <c r="VRW824" s="257"/>
      <c r="VRX824" s="257"/>
      <c r="VRY824" s="257"/>
      <c r="VRZ824" s="257"/>
      <c r="VSA824" s="257"/>
      <c r="VSB824" s="257"/>
      <c r="VSC824" s="257"/>
      <c r="VSD824" s="257"/>
      <c r="VSE824" s="257"/>
      <c r="VSF824" s="257"/>
      <c r="VSG824" s="257"/>
      <c r="VSH824" s="257"/>
      <c r="VSI824" s="257"/>
      <c r="VSJ824" s="257"/>
      <c r="VSK824" s="257"/>
      <c r="VSL824" s="257"/>
      <c r="VSM824" s="257"/>
      <c r="VSN824" s="257"/>
      <c r="VSO824" s="257"/>
      <c r="VSP824" s="257"/>
      <c r="VSQ824" s="257"/>
      <c r="VSR824" s="257"/>
      <c r="VSS824" s="257"/>
      <c r="VST824" s="257"/>
      <c r="VSU824" s="257"/>
      <c r="VSV824" s="257"/>
      <c r="VSW824" s="257"/>
      <c r="VSX824" s="257"/>
      <c r="VSY824" s="257"/>
      <c r="VSZ824" s="257"/>
      <c r="VTA824" s="257"/>
      <c r="VTB824" s="257"/>
      <c r="VTC824" s="257"/>
      <c r="VTD824" s="257"/>
      <c r="VTE824" s="257"/>
      <c r="VTF824" s="257"/>
      <c r="VTG824" s="257"/>
      <c r="VTH824" s="257"/>
      <c r="VTI824" s="257"/>
      <c r="VTJ824" s="257"/>
      <c r="VTK824" s="257"/>
      <c r="VTL824" s="257"/>
      <c r="VTM824" s="257"/>
      <c r="VTN824" s="257"/>
      <c r="VTO824" s="257"/>
      <c r="VTP824" s="257"/>
      <c r="VTQ824" s="257"/>
      <c r="VTR824" s="257"/>
      <c r="VTS824" s="257"/>
      <c r="VTT824" s="257"/>
      <c r="VTU824" s="257"/>
      <c r="VTV824" s="257"/>
      <c r="VTW824" s="257"/>
      <c r="VTX824" s="257"/>
      <c r="VTY824" s="257"/>
      <c r="VTZ824" s="257"/>
      <c r="VUA824" s="257"/>
      <c r="VUB824" s="257"/>
      <c r="VUC824" s="257"/>
      <c r="VUD824" s="257"/>
      <c r="VUE824" s="257"/>
      <c r="VUF824" s="257"/>
      <c r="VUG824" s="257"/>
      <c r="VUH824" s="257"/>
      <c r="VUI824" s="257"/>
      <c r="VUJ824" s="257"/>
      <c r="VUK824" s="257"/>
      <c r="VUL824" s="257"/>
      <c r="VUM824" s="257"/>
      <c r="VUN824" s="257"/>
      <c r="VUO824" s="257"/>
      <c r="VUP824" s="257"/>
      <c r="VUQ824" s="257"/>
      <c r="VUR824" s="257"/>
      <c r="VUS824" s="257"/>
      <c r="VUT824" s="257"/>
      <c r="VUU824" s="257"/>
      <c r="VUV824" s="257"/>
      <c r="VUW824" s="257"/>
      <c r="VUX824" s="257"/>
      <c r="VUY824" s="257"/>
      <c r="VUZ824" s="257"/>
      <c r="VVA824" s="257"/>
      <c r="VVB824" s="257"/>
      <c r="VVC824" s="257"/>
      <c r="VVD824" s="257"/>
      <c r="VVE824" s="257"/>
      <c r="VVF824" s="257"/>
      <c r="VVG824" s="257"/>
      <c r="VVH824" s="257"/>
      <c r="VVI824" s="257"/>
      <c r="VVJ824" s="257"/>
      <c r="VVK824" s="257"/>
      <c r="VVL824" s="257"/>
      <c r="VVM824" s="257"/>
      <c r="VVN824" s="257"/>
      <c r="VVO824" s="257"/>
      <c r="VVP824" s="257"/>
      <c r="VVQ824" s="257"/>
      <c r="VVR824" s="257"/>
      <c r="VVS824" s="257"/>
      <c r="VVT824" s="257"/>
      <c r="VVU824" s="257"/>
      <c r="VVV824" s="257"/>
      <c r="VVW824" s="257"/>
      <c r="VVX824" s="257"/>
      <c r="VVY824" s="257"/>
      <c r="VVZ824" s="257"/>
      <c r="VWA824" s="257"/>
      <c r="VWB824" s="257"/>
      <c r="VWC824" s="257"/>
      <c r="VWD824" s="257"/>
      <c r="VWE824" s="257"/>
      <c r="VWF824" s="257"/>
      <c r="VWG824" s="257"/>
      <c r="VWH824" s="257"/>
      <c r="VWI824" s="257"/>
      <c r="VWJ824" s="257"/>
      <c r="VWK824" s="257"/>
      <c r="VWL824" s="257"/>
      <c r="VWM824" s="257"/>
      <c r="VWN824" s="257"/>
      <c r="VWO824" s="257"/>
      <c r="VWP824" s="257"/>
      <c r="VWQ824" s="257"/>
      <c r="VWR824" s="257"/>
      <c r="VWS824" s="257"/>
      <c r="VWT824" s="257"/>
      <c r="VWU824" s="257"/>
      <c r="VWV824" s="257"/>
      <c r="VWW824" s="257"/>
      <c r="VWX824" s="257"/>
      <c r="VWY824" s="257"/>
      <c r="VWZ824" s="257"/>
      <c r="VXA824" s="257"/>
      <c r="VXB824" s="257"/>
      <c r="VXC824" s="257"/>
      <c r="VXD824" s="257"/>
      <c r="VXE824" s="257"/>
      <c r="VXF824" s="257"/>
      <c r="VXG824" s="257"/>
      <c r="VXH824" s="257"/>
      <c r="VXI824" s="257"/>
      <c r="VXJ824" s="257"/>
      <c r="VXK824" s="257"/>
      <c r="VXL824" s="257"/>
      <c r="VXM824" s="257"/>
      <c r="VXN824" s="257"/>
      <c r="VXO824" s="257"/>
      <c r="VXP824" s="257"/>
      <c r="VXQ824" s="257"/>
      <c r="VXR824" s="257"/>
      <c r="VXS824" s="257"/>
      <c r="VXT824" s="257"/>
      <c r="VXU824" s="257"/>
      <c r="VXV824" s="257"/>
      <c r="VXW824" s="257"/>
      <c r="VXX824" s="257"/>
      <c r="VXY824" s="257"/>
      <c r="VXZ824" s="257"/>
      <c r="VYA824" s="257"/>
      <c r="VYB824" s="257"/>
      <c r="VYC824" s="257"/>
      <c r="VYD824" s="257"/>
      <c r="VYE824" s="257"/>
      <c r="VYF824" s="257"/>
      <c r="VYG824" s="257"/>
      <c r="VYH824" s="257"/>
      <c r="VYI824" s="257"/>
      <c r="VYJ824" s="257"/>
      <c r="VYK824" s="257"/>
      <c r="VYL824" s="257"/>
      <c r="VYM824" s="257"/>
      <c r="VYN824" s="257"/>
      <c r="VYO824" s="257"/>
      <c r="VYP824" s="257"/>
      <c r="VYQ824" s="257"/>
      <c r="VYR824" s="257"/>
      <c r="VYS824" s="257"/>
      <c r="VYT824" s="257"/>
      <c r="VYU824" s="257"/>
      <c r="VYV824" s="257"/>
      <c r="VYW824" s="257"/>
      <c r="VYX824" s="257"/>
      <c r="VYY824" s="257"/>
      <c r="VYZ824" s="257"/>
      <c r="VZA824" s="257"/>
      <c r="VZB824" s="257"/>
      <c r="VZC824" s="257"/>
      <c r="VZD824" s="257"/>
      <c r="VZE824" s="257"/>
      <c r="VZF824" s="257"/>
      <c r="VZG824" s="257"/>
      <c r="VZH824" s="257"/>
      <c r="VZI824" s="257"/>
      <c r="VZJ824" s="257"/>
      <c r="VZK824" s="257"/>
      <c r="VZL824" s="257"/>
      <c r="VZM824" s="257"/>
      <c r="VZN824" s="257"/>
      <c r="VZO824" s="257"/>
      <c r="VZP824" s="257"/>
      <c r="VZQ824" s="257"/>
      <c r="VZR824" s="257"/>
      <c r="VZS824" s="257"/>
      <c r="VZT824" s="257"/>
      <c r="VZU824" s="257"/>
      <c r="VZV824" s="257"/>
      <c r="VZW824" s="257"/>
      <c r="VZX824" s="257"/>
      <c r="VZY824" s="257"/>
      <c r="VZZ824" s="257"/>
      <c r="WAA824" s="257"/>
      <c r="WAB824" s="257"/>
      <c r="WAC824" s="257"/>
      <c r="WAD824" s="257"/>
      <c r="WAE824" s="257"/>
      <c r="WAF824" s="257"/>
      <c r="WAG824" s="257"/>
      <c r="WAH824" s="257"/>
      <c r="WAI824" s="257"/>
      <c r="WAJ824" s="257"/>
      <c r="WAK824" s="257"/>
      <c r="WAL824" s="257"/>
      <c r="WAM824" s="257"/>
      <c r="WAN824" s="257"/>
      <c r="WAO824" s="257"/>
      <c r="WAP824" s="257"/>
      <c r="WAQ824" s="257"/>
      <c r="WAR824" s="257"/>
      <c r="WAS824" s="257"/>
      <c r="WAT824" s="257"/>
      <c r="WAU824" s="257"/>
      <c r="WAV824" s="257"/>
      <c r="WAW824" s="257"/>
      <c r="WAX824" s="257"/>
      <c r="WAY824" s="257"/>
      <c r="WAZ824" s="257"/>
      <c r="WBA824" s="257"/>
      <c r="WBB824" s="257"/>
      <c r="WBC824" s="257"/>
      <c r="WBD824" s="257"/>
      <c r="WBE824" s="257"/>
      <c r="WBF824" s="257"/>
      <c r="WBG824" s="257"/>
      <c r="WBH824" s="257"/>
      <c r="WBI824" s="257"/>
      <c r="WBJ824" s="257"/>
      <c r="WBK824" s="257"/>
      <c r="WBL824" s="257"/>
      <c r="WBM824" s="257"/>
      <c r="WBN824" s="257"/>
      <c r="WBO824" s="257"/>
      <c r="WBP824" s="257"/>
      <c r="WBQ824" s="257"/>
      <c r="WBR824" s="257"/>
      <c r="WBS824" s="257"/>
      <c r="WBT824" s="257"/>
      <c r="WBU824" s="257"/>
      <c r="WBV824" s="257"/>
      <c r="WBW824" s="257"/>
      <c r="WBX824" s="257"/>
      <c r="WBY824" s="257"/>
      <c r="WBZ824" s="257"/>
      <c r="WCA824" s="257"/>
      <c r="WCB824" s="257"/>
      <c r="WCC824" s="257"/>
      <c r="WCD824" s="257"/>
      <c r="WCE824" s="257"/>
      <c r="WCF824" s="257"/>
      <c r="WCG824" s="257"/>
      <c r="WCH824" s="257"/>
      <c r="WCI824" s="257"/>
      <c r="WCJ824" s="257"/>
      <c r="WCK824" s="257"/>
      <c r="WCL824" s="257"/>
      <c r="WCM824" s="257"/>
      <c r="WCN824" s="257"/>
      <c r="WCO824" s="257"/>
      <c r="WCP824" s="257"/>
      <c r="WCQ824" s="257"/>
      <c r="WCR824" s="257"/>
      <c r="WCS824" s="257"/>
      <c r="WCT824" s="257"/>
      <c r="WCU824" s="257"/>
      <c r="WCV824" s="257"/>
      <c r="WCW824" s="257"/>
      <c r="WCX824" s="257"/>
      <c r="WCY824" s="257"/>
      <c r="WCZ824" s="257"/>
      <c r="WDA824" s="257"/>
      <c r="WDB824" s="257"/>
      <c r="WDC824" s="257"/>
      <c r="WDD824" s="257"/>
      <c r="WDE824" s="257"/>
      <c r="WDF824" s="257"/>
      <c r="WDG824" s="257"/>
      <c r="WDH824" s="257"/>
      <c r="WDI824" s="257"/>
      <c r="WDJ824" s="257"/>
      <c r="WDK824" s="257"/>
      <c r="WDL824" s="257"/>
      <c r="WDM824" s="257"/>
      <c r="WDN824" s="257"/>
      <c r="WDO824" s="257"/>
      <c r="WDP824" s="257"/>
      <c r="WDQ824" s="257"/>
      <c r="WDR824" s="257"/>
      <c r="WDS824" s="257"/>
      <c r="WDT824" s="257"/>
      <c r="WDU824" s="257"/>
      <c r="WDV824" s="257"/>
      <c r="WDW824" s="257"/>
      <c r="WDX824" s="257"/>
      <c r="WDY824" s="257"/>
      <c r="WDZ824" s="257"/>
      <c r="WEA824" s="257"/>
      <c r="WEB824" s="257"/>
      <c r="WEC824" s="257"/>
      <c r="WED824" s="257"/>
      <c r="WEE824" s="257"/>
      <c r="WEF824" s="257"/>
      <c r="WEG824" s="257"/>
      <c r="WEH824" s="257"/>
      <c r="WEI824" s="257"/>
      <c r="WEJ824" s="257"/>
      <c r="WEK824" s="257"/>
      <c r="WEL824" s="257"/>
      <c r="WEM824" s="257"/>
      <c r="WEN824" s="257"/>
      <c r="WEO824" s="257"/>
      <c r="WEP824" s="257"/>
      <c r="WEQ824" s="257"/>
      <c r="WER824" s="257"/>
      <c r="WES824" s="257"/>
      <c r="WET824" s="257"/>
      <c r="WEU824" s="257"/>
      <c r="WEV824" s="257"/>
      <c r="WEW824" s="257"/>
      <c r="WEX824" s="257"/>
      <c r="WEY824" s="257"/>
      <c r="WEZ824" s="257"/>
      <c r="WFA824" s="257"/>
      <c r="WFB824" s="257"/>
      <c r="WFC824" s="257"/>
      <c r="WFD824" s="257"/>
      <c r="WFE824" s="257"/>
      <c r="WFF824" s="257"/>
      <c r="WFG824" s="257"/>
      <c r="WFH824" s="257"/>
      <c r="WFI824" s="257"/>
      <c r="WFJ824" s="257"/>
      <c r="WFK824" s="257"/>
      <c r="WFL824" s="257"/>
      <c r="WFM824" s="257"/>
      <c r="WFN824" s="257"/>
      <c r="WFO824" s="257"/>
      <c r="WFP824" s="257"/>
      <c r="WFQ824" s="257"/>
      <c r="WFR824" s="257"/>
      <c r="WFS824" s="257"/>
      <c r="WFT824" s="257"/>
      <c r="WFU824" s="257"/>
      <c r="WFV824" s="257"/>
      <c r="WFW824" s="257"/>
      <c r="WFX824" s="257"/>
      <c r="WFY824" s="257"/>
      <c r="WFZ824" s="257"/>
      <c r="WGA824" s="257"/>
      <c r="WGB824" s="257"/>
      <c r="WGC824" s="257"/>
      <c r="WGD824" s="257"/>
      <c r="WGE824" s="257"/>
      <c r="WGF824" s="257"/>
      <c r="WGG824" s="257"/>
      <c r="WGH824" s="257"/>
      <c r="WGI824" s="257"/>
      <c r="WGJ824" s="257"/>
      <c r="WGK824" s="257"/>
      <c r="WGL824" s="257"/>
      <c r="WGM824" s="257"/>
      <c r="WGN824" s="257"/>
      <c r="WGO824" s="257"/>
      <c r="WGP824" s="257"/>
      <c r="WGQ824" s="257"/>
      <c r="WGR824" s="257"/>
      <c r="WGS824" s="257"/>
      <c r="WGT824" s="257"/>
      <c r="WGU824" s="257"/>
      <c r="WGV824" s="257"/>
      <c r="WGW824" s="257"/>
      <c r="WGX824" s="257"/>
      <c r="WGY824" s="257"/>
      <c r="WGZ824" s="257"/>
      <c r="WHA824" s="257"/>
      <c r="WHB824" s="257"/>
      <c r="WHC824" s="257"/>
      <c r="WHD824" s="257"/>
      <c r="WHE824" s="257"/>
      <c r="WHF824" s="257"/>
      <c r="WHG824" s="257"/>
      <c r="WHH824" s="257"/>
      <c r="WHI824" s="257"/>
      <c r="WHJ824" s="257"/>
      <c r="WHK824" s="257"/>
      <c r="WHL824" s="257"/>
      <c r="WHM824" s="257"/>
      <c r="WHN824" s="257"/>
      <c r="WHO824" s="257"/>
      <c r="WHP824" s="257"/>
      <c r="WHQ824" s="257"/>
      <c r="WHR824" s="257"/>
      <c r="WHS824" s="257"/>
      <c r="WHT824" s="257"/>
      <c r="WHU824" s="257"/>
      <c r="WHV824" s="257"/>
      <c r="WHW824" s="257"/>
      <c r="WHX824" s="257"/>
      <c r="WHY824" s="257"/>
      <c r="WHZ824" s="257"/>
      <c r="WIA824" s="257"/>
      <c r="WIB824" s="257"/>
      <c r="WIC824" s="257"/>
      <c r="WID824" s="257"/>
      <c r="WIE824" s="257"/>
      <c r="WIF824" s="257"/>
      <c r="WIG824" s="257"/>
      <c r="WIH824" s="257"/>
      <c r="WII824" s="257"/>
      <c r="WIJ824" s="257"/>
      <c r="WIK824" s="257"/>
      <c r="WIL824" s="257"/>
      <c r="WIM824" s="257"/>
      <c r="WIN824" s="257"/>
      <c r="WIO824" s="257"/>
      <c r="WIP824" s="257"/>
      <c r="WIQ824" s="257"/>
      <c r="WIR824" s="257"/>
      <c r="WIS824" s="257"/>
      <c r="WIT824" s="257"/>
      <c r="WIU824" s="257"/>
      <c r="WIV824" s="257"/>
      <c r="WIW824" s="257"/>
      <c r="WIX824" s="257"/>
      <c r="WIY824" s="257"/>
      <c r="WIZ824" s="257"/>
      <c r="WJA824" s="257"/>
      <c r="WJB824" s="257"/>
      <c r="WJC824" s="257"/>
      <c r="WJD824" s="257"/>
      <c r="WJE824" s="257"/>
      <c r="WJF824" s="257"/>
      <c r="WJG824" s="257"/>
      <c r="WJH824" s="257"/>
      <c r="WJI824" s="257"/>
      <c r="WJJ824" s="257"/>
      <c r="WJK824" s="257"/>
      <c r="WJL824" s="257"/>
      <c r="WJM824" s="257"/>
      <c r="WJN824" s="257"/>
      <c r="WJO824" s="257"/>
      <c r="WJP824" s="257"/>
      <c r="WJQ824" s="257"/>
      <c r="WJR824" s="257"/>
      <c r="WJS824" s="257"/>
      <c r="WJT824" s="257"/>
      <c r="WJU824" s="257"/>
      <c r="WJV824" s="257"/>
      <c r="WJW824" s="257"/>
      <c r="WJX824" s="257"/>
      <c r="WJY824" s="257"/>
      <c r="WJZ824" s="257"/>
      <c r="WKA824" s="257"/>
      <c r="WKB824" s="257"/>
      <c r="WKC824" s="257"/>
      <c r="WKD824" s="257"/>
      <c r="WKE824" s="257"/>
      <c r="WKF824" s="257"/>
      <c r="WKG824" s="257"/>
      <c r="WKH824" s="257"/>
      <c r="WKI824" s="257"/>
      <c r="WKJ824" s="257"/>
      <c r="WKK824" s="257"/>
      <c r="WKL824" s="257"/>
      <c r="WKM824" s="257"/>
      <c r="WKN824" s="257"/>
      <c r="WKO824" s="257"/>
      <c r="WKP824" s="257"/>
      <c r="WKQ824" s="257"/>
      <c r="WKR824" s="257"/>
      <c r="WKS824" s="257"/>
      <c r="WKT824" s="257"/>
      <c r="WKU824" s="257"/>
      <c r="WKV824" s="257"/>
      <c r="WKW824" s="257"/>
      <c r="WKX824" s="257"/>
      <c r="WKY824" s="257"/>
      <c r="WKZ824" s="257"/>
      <c r="WLA824" s="257"/>
      <c r="WLB824" s="257"/>
      <c r="WLC824" s="257"/>
      <c r="WLD824" s="257"/>
      <c r="WLE824" s="257"/>
      <c r="WLF824" s="257"/>
      <c r="WLG824" s="257"/>
      <c r="WLH824" s="257"/>
      <c r="WLI824" s="257"/>
      <c r="WLJ824" s="257"/>
      <c r="WLK824" s="257"/>
      <c r="WLL824" s="257"/>
      <c r="WLM824" s="257"/>
      <c r="WLN824" s="257"/>
      <c r="WLO824" s="257"/>
      <c r="WLP824" s="257"/>
      <c r="WLQ824" s="257"/>
      <c r="WLR824" s="257"/>
      <c r="WLS824" s="257"/>
      <c r="WLT824" s="257"/>
      <c r="WLU824" s="257"/>
      <c r="WLV824" s="257"/>
      <c r="WLW824" s="257"/>
      <c r="WLX824" s="257"/>
      <c r="WLY824" s="257"/>
      <c r="WLZ824" s="257"/>
      <c r="WMA824" s="257"/>
      <c r="WMB824" s="257"/>
      <c r="WMC824" s="257"/>
      <c r="WMD824" s="257"/>
      <c r="WME824" s="257"/>
      <c r="WMF824" s="257"/>
      <c r="WMG824" s="257"/>
      <c r="WMH824" s="257"/>
      <c r="WMI824" s="257"/>
      <c r="WMJ824" s="257"/>
      <c r="WMK824" s="257"/>
      <c r="WML824" s="257"/>
      <c r="WMM824" s="257"/>
      <c r="WMN824" s="257"/>
      <c r="WMO824" s="257"/>
      <c r="WMP824" s="257"/>
      <c r="WMQ824" s="257"/>
      <c r="WMR824" s="257"/>
      <c r="WMS824" s="257"/>
      <c r="WMT824" s="257"/>
      <c r="WMU824" s="257"/>
      <c r="WMV824" s="257"/>
      <c r="WMW824" s="257"/>
      <c r="WMX824" s="257"/>
      <c r="WMY824" s="257"/>
      <c r="WMZ824" s="257"/>
      <c r="WNA824" s="257"/>
      <c r="WNB824" s="257"/>
      <c r="WNC824" s="257"/>
      <c r="WND824" s="257"/>
      <c r="WNE824" s="257"/>
      <c r="WNF824" s="257"/>
      <c r="WNG824" s="257"/>
      <c r="WNH824" s="257"/>
      <c r="WNI824" s="257"/>
      <c r="WNJ824" s="257"/>
      <c r="WNK824" s="257"/>
      <c r="WNL824" s="257"/>
      <c r="WNM824" s="257"/>
      <c r="WNN824" s="257"/>
      <c r="WNO824" s="257"/>
      <c r="WNP824" s="257"/>
      <c r="WNQ824" s="257"/>
      <c r="WNR824" s="257"/>
      <c r="WNS824" s="257"/>
      <c r="WNT824" s="257"/>
      <c r="WNU824" s="257"/>
      <c r="WNV824" s="257"/>
      <c r="WNW824" s="257"/>
      <c r="WNX824" s="257"/>
      <c r="WNY824" s="257"/>
      <c r="WNZ824" s="257"/>
      <c r="WOA824" s="257"/>
      <c r="WOB824" s="257"/>
      <c r="WOC824" s="257"/>
      <c r="WOD824" s="257"/>
      <c r="WOE824" s="257"/>
      <c r="WOF824" s="257"/>
      <c r="WOG824" s="257"/>
      <c r="WOH824" s="257"/>
      <c r="WOI824" s="257"/>
      <c r="WOJ824" s="257"/>
      <c r="WOK824" s="257"/>
      <c r="WOL824" s="257"/>
      <c r="WOM824" s="257"/>
      <c r="WON824" s="257"/>
      <c r="WOO824" s="257"/>
      <c r="WOP824" s="257"/>
      <c r="WOQ824" s="257"/>
      <c r="WOR824" s="257"/>
      <c r="WOS824" s="257"/>
      <c r="WOT824" s="257"/>
      <c r="WOU824" s="257"/>
      <c r="WOV824" s="257"/>
      <c r="WOW824" s="257"/>
      <c r="WOX824" s="257"/>
      <c r="WOY824" s="257"/>
      <c r="WOZ824" s="257"/>
      <c r="WPA824" s="257"/>
      <c r="WPB824" s="257"/>
      <c r="WPC824" s="257"/>
      <c r="WPD824" s="257"/>
      <c r="WPE824" s="257"/>
      <c r="WPF824" s="257"/>
      <c r="WPG824" s="257"/>
      <c r="WPH824" s="257"/>
      <c r="WPI824" s="257"/>
      <c r="WPJ824" s="257"/>
      <c r="WPK824" s="257"/>
      <c r="WPL824" s="257"/>
      <c r="WPM824" s="257"/>
      <c r="WPN824" s="257"/>
      <c r="WPO824" s="257"/>
      <c r="WPP824" s="257"/>
      <c r="WPQ824" s="257"/>
      <c r="WPR824" s="257"/>
      <c r="WPS824" s="257"/>
      <c r="WPT824" s="257"/>
      <c r="WPU824" s="257"/>
      <c r="WPV824" s="257"/>
      <c r="WPW824" s="257"/>
      <c r="WPX824" s="257"/>
      <c r="WPY824" s="257"/>
      <c r="WPZ824" s="257"/>
      <c r="WQA824" s="257"/>
      <c r="WQB824" s="257"/>
      <c r="WQC824" s="257"/>
      <c r="WQD824" s="257"/>
      <c r="WQE824" s="257"/>
      <c r="WQF824" s="257"/>
      <c r="WQG824" s="257"/>
      <c r="WQH824" s="257"/>
      <c r="WQI824" s="257"/>
      <c r="WQJ824" s="257"/>
      <c r="WQK824" s="257"/>
      <c r="WQL824" s="257"/>
      <c r="WQM824" s="257"/>
      <c r="WQN824" s="257"/>
      <c r="WQO824" s="257"/>
      <c r="WQP824" s="257"/>
      <c r="WQQ824" s="257"/>
      <c r="WQR824" s="257"/>
      <c r="WQS824" s="257"/>
      <c r="WQT824" s="257"/>
      <c r="WQU824" s="257"/>
      <c r="WQV824" s="257"/>
      <c r="WQW824" s="257"/>
      <c r="WQX824" s="257"/>
      <c r="WQY824" s="257"/>
      <c r="WQZ824" s="257"/>
      <c r="WRA824" s="257"/>
      <c r="WRB824" s="257"/>
      <c r="WRC824" s="257"/>
      <c r="WRD824" s="257"/>
      <c r="WRE824" s="257"/>
      <c r="WRF824" s="257"/>
      <c r="WRG824" s="257"/>
      <c r="WRH824" s="257"/>
      <c r="WRI824" s="257"/>
      <c r="WRJ824" s="257"/>
      <c r="WRK824" s="257"/>
      <c r="WRL824" s="257"/>
      <c r="WRM824" s="257"/>
      <c r="WRN824" s="257"/>
      <c r="WRO824" s="257"/>
      <c r="WRP824" s="257"/>
      <c r="WRQ824" s="257"/>
      <c r="WRR824" s="257"/>
      <c r="WRS824" s="257"/>
      <c r="WRT824" s="257"/>
      <c r="WRU824" s="257"/>
      <c r="WRV824" s="257"/>
      <c r="WRW824" s="257"/>
      <c r="WRX824" s="257"/>
      <c r="WRY824" s="257"/>
      <c r="WRZ824" s="257"/>
      <c r="WSA824" s="257"/>
      <c r="WSB824" s="257"/>
      <c r="WSC824" s="257"/>
      <c r="WSD824" s="257"/>
      <c r="WSE824" s="257"/>
      <c r="WSF824" s="257"/>
      <c r="WSG824" s="257"/>
      <c r="WSH824" s="257"/>
      <c r="WSI824" s="257"/>
      <c r="WSJ824" s="257"/>
      <c r="WSK824" s="257"/>
      <c r="WSL824" s="257"/>
      <c r="WSM824" s="257"/>
      <c r="WSN824" s="257"/>
      <c r="WSO824" s="257"/>
      <c r="WSP824" s="257"/>
      <c r="WSQ824" s="257"/>
      <c r="WSR824" s="257"/>
      <c r="WSS824" s="257"/>
      <c r="WST824" s="257"/>
      <c r="WSU824" s="257"/>
      <c r="WSV824" s="257"/>
      <c r="WSW824" s="257"/>
      <c r="WSX824" s="257"/>
      <c r="WSY824" s="257"/>
      <c r="WSZ824" s="257"/>
      <c r="WTA824" s="257"/>
      <c r="WTB824" s="257"/>
      <c r="WTC824" s="257"/>
      <c r="WTD824" s="257"/>
      <c r="WTE824" s="257"/>
      <c r="WTF824" s="257"/>
      <c r="WTG824" s="257"/>
      <c r="WTH824" s="257"/>
      <c r="WTI824" s="257"/>
      <c r="WTJ824" s="257"/>
      <c r="WTK824" s="257"/>
      <c r="WTL824" s="257"/>
      <c r="WTM824" s="257"/>
      <c r="WTN824" s="257"/>
      <c r="WTO824" s="257"/>
      <c r="WTP824" s="257"/>
      <c r="WTQ824" s="257"/>
      <c r="WTR824" s="257"/>
      <c r="WTS824" s="257"/>
      <c r="WTT824" s="257"/>
      <c r="WTU824" s="257"/>
      <c r="WTV824" s="257"/>
      <c r="WTW824" s="257"/>
      <c r="WTX824" s="257"/>
      <c r="WTY824" s="257"/>
      <c r="WTZ824" s="257"/>
      <c r="WUA824" s="257"/>
      <c r="WUB824" s="257"/>
      <c r="WUC824" s="257"/>
      <c r="WUD824" s="257"/>
      <c r="WUE824" s="257"/>
      <c r="WUF824" s="257"/>
      <c r="WUG824" s="257"/>
      <c r="WUH824" s="257"/>
      <c r="WUI824" s="257"/>
      <c r="WUJ824" s="257"/>
      <c r="WUK824" s="257"/>
      <c r="WUL824" s="257"/>
      <c r="WUM824" s="257"/>
      <c r="WUN824" s="257"/>
      <c r="WUO824" s="257"/>
      <c r="WUP824" s="257"/>
      <c r="WUQ824" s="257"/>
      <c r="WUR824" s="257"/>
      <c r="WUS824" s="257"/>
      <c r="WUT824" s="257"/>
      <c r="WUU824" s="257"/>
      <c r="WUV824" s="257"/>
      <c r="WUW824" s="257"/>
      <c r="WUX824" s="257"/>
      <c r="WUY824" s="257"/>
      <c r="WUZ824" s="257"/>
      <c r="WVA824" s="257"/>
      <c r="WVB824" s="257"/>
      <c r="WVC824" s="257"/>
      <c r="WVD824" s="257"/>
      <c r="WVE824" s="257"/>
      <c r="WVF824" s="257"/>
      <c r="WVG824" s="257"/>
      <c r="WVH824" s="257"/>
      <c r="WVI824" s="257"/>
      <c r="WVJ824" s="257"/>
      <c r="WVK824" s="257"/>
      <c r="WVL824" s="257"/>
      <c r="WVM824" s="257"/>
      <c r="WVN824" s="257"/>
      <c r="WVO824" s="257"/>
      <c r="WVP824" s="257"/>
      <c r="WVQ824" s="257"/>
      <c r="WVR824" s="257"/>
      <c r="WVS824" s="257"/>
      <c r="WVT824" s="257"/>
      <c r="WVU824" s="257"/>
      <c r="WVV824" s="257"/>
      <c r="WVW824" s="257"/>
      <c r="WVX824" s="257"/>
      <c r="WVY824" s="257"/>
      <c r="WVZ824" s="257"/>
      <c r="WWA824" s="257"/>
      <c r="WWB824" s="257"/>
      <c r="WWC824" s="257"/>
      <c r="WWD824" s="257"/>
      <c r="WWE824" s="257"/>
      <c r="WWF824" s="257"/>
      <c r="WWG824" s="257"/>
      <c r="WWH824" s="257"/>
      <c r="WWI824" s="257"/>
      <c r="WWJ824" s="257"/>
      <c r="WWK824" s="257"/>
      <c r="WWL824" s="257"/>
      <c r="WWM824" s="257"/>
      <c r="WWN824" s="257"/>
      <c r="WWO824" s="257"/>
      <c r="WWP824" s="257"/>
      <c r="WWQ824" s="257"/>
      <c r="WWR824" s="257"/>
      <c r="WWS824" s="257"/>
      <c r="WWT824" s="257"/>
      <c r="WWU824" s="257"/>
      <c r="WWV824" s="257"/>
      <c r="WWW824" s="257"/>
      <c r="WWX824" s="257"/>
      <c r="WWY824" s="257"/>
      <c r="WWZ824" s="257"/>
      <c r="WXA824" s="257"/>
      <c r="WXB824" s="257"/>
      <c r="WXC824" s="257"/>
      <c r="WXD824" s="257"/>
      <c r="WXE824" s="257"/>
      <c r="WXF824" s="257"/>
      <c r="WXG824" s="257"/>
      <c r="WXH824" s="257"/>
      <c r="WXI824" s="257"/>
      <c r="WXJ824" s="257"/>
      <c r="WXK824" s="257"/>
      <c r="WXL824" s="257"/>
      <c r="WXM824" s="257"/>
      <c r="WXN824" s="257"/>
      <c r="WXO824" s="257"/>
      <c r="WXP824" s="257"/>
      <c r="WXQ824" s="257"/>
      <c r="WXR824" s="257"/>
      <c r="WXS824" s="257"/>
      <c r="WXT824" s="257"/>
      <c r="WXU824" s="257"/>
      <c r="WXV824" s="257"/>
      <c r="WXW824" s="257"/>
      <c r="WXX824" s="257"/>
      <c r="WXY824" s="257"/>
      <c r="WXZ824" s="257"/>
    </row>
    <row r="825" spans="2:16198" ht="35.25">
      <c r="B825" s="258">
        <v>6</v>
      </c>
      <c r="C825" s="239" t="s">
        <v>2245</v>
      </c>
      <c r="D825" s="233">
        <v>1955</v>
      </c>
      <c r="E825" s="233"/>
      <c r="F825" s="219" t="s">
        <v>17191</v>
      </c>
      <c r="G825" s="233">
        <v>2</v>
      </c>
      <c r="H825" s="233">
        <v>2</v>
      </c>
      <c r="I825" s="234">
        <v>642.9</v>
      </c>
      <c r="J825" s="234">
        <v>437.2</v>
      </c>
      <c r="K825" s="234">
        <v>437.2</v>
      </c>
      <c r="L825" s="225">
        <v>24</v>
      </c>
      <c r="M825" s="233" t="s">
        <v>17049</v>
      </c>
      <c r="N825" s="233" t="s">
        <v>17087</v>
      </c>
      <c r="O825" s="233" t="s">
        <v>17053</v>
      </c>
      <c r="P825" s="234">
        <v>4090773.35</v>
      </c>
      <c r="Q825" s="237"/>
      <c r="R825" s="234">
        <v>3446446.11</v>
      </c>
      <c r="S825" s="234">
        <v>181391.9</v>
      </c>
      <c r="T825" s="234">
        <f>P825-R825-S825</f>
        <v>462935.3400000002</v>
      </c>
      <c r="U825" s="220">
        <f t="shared" si="475"/>
        <v>6363.0010110437088</v>
      </c>
      <c r="V825" s="237">
        <v>10976.133146679111</v>
      </c>
    </row>
    <row r="826" spans="2:16198" s="256" customFormat="1" ht="35.25">
      <c r="B826" s="228" t="s">
        <v>328</v>
      </c>
      <c r="C826" s="246"/>
      <c r="D826" s="219" t="s">
        <v>17027</v>
      </c>
      <c r="E826" s="219" t="s">
        <v>17027</v>
      </c>
      <c r="F826" s="219" t="s">
        <v>17027</v>
      </c>
      <c r="G826" s="219" t="s">
        <v>17027</v>
      </c>
      <c r="H826" s="219" t="s">
        <v>17027</v>
      </c>
      <c r="I826" s="224">
        <f>I827</f>
        <v>399.7</v>
      </c>
      <c r="J826" s="224">
        <f t="shared" ref="J826:L826" si="483">J827</f>
        <v>240.2</v>
      </c>
      <c r="K826" s="224">
        <f t="shared" si="483"/>
        <v>240.2</v>
      </c>
      <c r="L826" s="225">
        <f t="shared" si="483"/>
        <v>20</v>
      </c>
      <c r="M826" s="219" t="s">
        <v>17027</v>
      </c>
      <c r="N826" s="219" t="s">
        <v>17027</v>
      </c>
      <c r="O826" s="222" t="s">
        <v>17027</v>
      </c>
      <c r="P826" s="226">
        <f>P827</f>
        <v>2594220</v>
      </c>
      <c r="Q826" s="226">
        <f t="shared" ref="Q826:T826" si="484">Q827</f>
        <v>0</v>
      </c>
      <c r="R826" s="224">
        <f t="shared" si="484"/>
        <v>2190445.17</v>
      </c>
      <c r="S826" s="224">
        <f t="shared" si="484"/>
        <v>115286.59</v>
      </c>
      <c r="T826" s="224">
        <f t="shared" si="484"/>
        <v>288488.24000000011</v>
      </c>
      <c r="U826" s="220">
        <f t="shared" si="475"/>
        <v>6490.4178133600199</v>
      </c>
      <c r="V826" s="237">
        <f>V827</f>
        <v>10973.03</v>
      </c>
      <c r="W826" s="257"/>
      <c r="X826" s="257"/>
      <c r="Y826" s="257"/>
      <c r="Z826" s="257"/>
      <c r="AA826" s="257"/>
      <c r="AB826" s="257"/>
      <c r="AC826" s="257"/>
      <c r="AD826" s="257"/>
      <c r="AE826" s="257"/>
      <c r="AF826" s="257"/>
      <c r="AG826" s="257"/>
      <c r="AH826" s="257"/>
      <c r="AI826" s="257"/>
      <c r="AJ826" s="257"/>
      <c r="AK826" s="257"/>
      <c r="AL826" s="257"/>
      <c r="AM826" s="257"/>
      <c r="AN826" s="257"/>
      <c r="AO826" s="257"/>
      <c r="AP826" s="257"/>
      <c r="AQ826" s="257"/>
      <c r="AR826" s="257"/>
      <c r="AS826" s="257"/>
      <c r="AT826" s="257"/>
      <c r="AU826" s="257"/>
      <c r="AV826" s="257"/>
      <c r="AW826" s="257"/>
      <c r="AX826" s="257"/>
      <c r="AY826" s="257"/>
      <c r="AZ826" s="257"/>
      <c r="BA826" s="257"/>
      <c r="BB826" s="257"/>
      <c r="BC826" s="257"/>
      <c r="BD826" s="257"/>
      <c r="BE826" s="257"/>
      <c r="BF826" s="257"/>
      <c r="BG826" s="257"/>
      <c r="BH826" s="257"/>
      <c r="BI826" s="257"/>
      <c r="BJ826" s="257"/>
      <c r="BK826" s="257"/>
      <c r="BL826" s="257"/>
      <c r="BM826" s="257"/>
      <c r="BN826" s="257"/>
      <c r="BO826" s="257"/>
      <c r="BP826" s="257"/>
      <c r="BQ826" s="257"/>
      <c r="BR826" s="257"/>
      <c r="BS826" s="257"/>
      <c r="BT826" s="257"/>
      <c r="BU826" s="257"/>
      <c r="BV826" s="257"/>
      <c r="BW826" s="257"/>
      <c r="BX826" s="257"/>
      <c r="BY826" s="257"/>
      <c r="BZ826" s="257"/>
      <c r="CA826" s="257"/>
      <c r="CB826" s="257"/>
      <c r="CC826" s="257"/>
      <c r="CD826" s="257"/>
      <c r="CE826" s="257"/>
      <c r="CF826" s="257"/>
      <c r="CG826" s="257"/>
      <c r="CH826" s="257"/>
      <c r="CI826" s="257"/>
      <c r="CJ826" s="257"/>
      <c r="CK826" s="257"/>
      <c r="CL826" s="257"/>
      <c r="CM826" s="257"/>
      <c r="CN826" s="257"/>
      <c r="CO826" s="257"/>
      <c r="CP826" s="257"/>
      <c r="CQ826" s="257"/>
      <c r="CR826" s="257"/>
      <c r="CS826" s="257"/>
      <c r="CT826" s="257"/>
      <c r="CU826" s="257"/>
      <c r="CV826" s="257"/>
      <c r="CW826" s="257"/>
      <c r="CX826" s="257"/>
      <c r="CY826" s="257"/>
      <c r="CZ826" s="257"/>
      <c r="DA826" s="257"/>
      <c r="DB826" s="257"/>
      <c r="DC826" s="257"/>
      <c r="DD826" s="257"/>
      <c r="DE826" s="257"/>
      <c r="DF826" s="257"/>
      <c r="DG826" s="257"/>
      <c r="DH826" s="257"/>
      <c r="DI826" s="257"/>
      <c r="DJ826" s="257"/>
      <c r="DK826" s="257"/>
      <c r="DL826" s="257"/>
      <c r="DM826" s="257"/>
      <c r="DN826" s="257"/>
      <c r="DO826" s="257"/>
      <c r="DP826" s="257"/>
      <c r="DQ826" s="257"/>
      <c r="DR826" s="257"/>
      <c r="DS826" s="257"/>
      <c r="DT826" s="257"/>
      <c r="DU826" s="257"/>
      <c r="DV826" s="257"/>
      <c r="DW826" s="257"/>
      <c r="DX826" s="257"/>
      <c r="DY826" s="257"/>
      <c r="DZ826" s="257"/>
      <c r="EA826" s="257"/>
      <c r="EB826" s="257"/>
      <c r="EC826" s="257"/>
      <c r="ED826" s="257"/>
      <c r="EE826" s="257"/>
      <c r="EF826" s="257"/>
      <c r="EG826" s="257"/>
      <c r="EH826" s="257"/>
      <c r="EI826" s="257"/>
      <c r="EJ826" s="257"/>
      <c r="EK826" s="257"/>
      <c r="EL826" s="257"/>
      <c r="EM826" s="257"/>
      <c r="EN826" s="257"/>
      <c r="EO826" s="257"/>
      <c r="EP826" s="257"/>
      <c r="EQ826" s="257"/>
      <c r="ER826" s="257"/>
      <c r="ES826" s="257"/>
      <c r="ET826" s="257"/>
      <c r="EU826" s="257"/>
      <c r="EV826" s="257"/>
      <c r="EW826" s="257"/>
      <c r="EX826" s="257"/>
      <c r="EY826" s="257"/>
      <c r="EZ826" s="257"/>
      <c r="FA826" s="257"/>
      <c r="FB826" s="257"/>
      <c r="FC826" s="257"/>
      <c r="FD826" s="257"/>
      <c r="FE826" s="257"/>
      <c r="FF826" s="257"/>
      <c r="FG826" s="257"/>
      <c r="FH826" s="257"/>
      <c r="FI826" s="257"/>
      <c r="FJ826" s="257"/>
      <c r="FK826" s="257"/>
      <c r="FL826" s="257"/>
      <c r="FM826" s="257"/>
      <c r="FN826" s="257"/>
      <c r="FO826" s="257"/>
      <c r="FP826" s="257"/>
      <c r="FQ826" s="257"/>
      <c r="FR826" s="257"/>
      <c r="FS826" s="257"/>
      <c r="FT826" s="257"/>
      <c r="FU826" s="257"/>
      <c r="FV826" s="257"/>
      <c r="FW826" s="257"/>
      <c r="FX826" s="257"/>
      <c r="FY826" s="257"/>
      <c r="FZ826" s="257"/>
      <c r="GA826" s="257"/>
      <c r="GB826" s="257"/>
      <c r="GC826" s="257"/>
      <c r="GD826" s="257"/>
      <c r="GE826" s="257"/>
      <c r="GF826" s="257"/>
      <c r="GG826" s="257"/>
      <c r="GH826" s="257"/>
      <c r="GI826" s="257"/>
      <c r="GJ826" s="257"/>
      <c r="GK826" s="257"/>
      <c r="GL826" s="257"/>
      <c r="GM826" s="257"/>
      <c r="GN826" s="257"/>
      <c r="GO826" s="257"/>
      <c r="GP826" s="257"/>
      <c r="GQ826" s="257"/>
      <c r="GR826" s="257"/>
      <c r="GS826" s="257"/>
      <c r="GT826" s="257"/>
      <c r="GU826" s="257"/>
      <c r="GV826" s="257"/>
      <c r="GW826" s="257"/>
      <c r="GX826" s="257"/>
      <c r="GY826" s="257"/>
      <c r="GZ826" s="257"/>
      <c r="HA826" s="257"/>
      <c r="HB826" s="257"/>
      <c r="HC826" s="257"/>
      <c r="HD826" s="257"/>
      <c r="HE826" s="257"/>
      <c r="HF826" s="257"/>
      <c r="HG826" s="257"/>
      <c r="HH826" s="257"/>
      <c r="HI826" s="257"/>
      <c r="HJ826" s="257"/>
      <c r="HK826" s="257"/>
      <c r="HL826" s="257"/>
      <c r="HM826" s="257"/>
      <c r="HN826" s="257"/>
      <c r="HO826" s="257"/>
      <c r="HP826" s="257"/>
      <c r="HQ826" s="257"/>
      <c r="HR826" s="257"/>
      <c r="HS826" s="257"/>
      <c r="HT826" s="257"/>
      <c r="HU826" s="257"/>
      <c r="HV826" s="257"/>
      <c r="HW826" s="257"/>
      <c r="HX826" s="257"/>
      <c r="HY826" s="257"/>
      <c r="HZ826" s="257"/>
      <c r="IA826" s="257"/>
      <c r="IB826" s="257"/>
      <c r="IC826" s="257"/>
      <c r="ID826" s="257"/>
      <c r="IE826" s="257"/>
      <c r="IF826" s="257"/>
      <c r="IG826" s="257"/>
      <c r="IH826" s="257"/>
      <c r="II826" s="257"/>
      <c r="IJ826" s="257"/>
      <c r="IK826" s="257"/>
      <c r="IL826" s="257"/>
      <c r="IM826" s="257"/>
      <c r="IN826" s="257"/>
      <c r="IO826" s="257"/>
      <c r="IP826" s="257"/>
      <c r="IQ826" s="257"/>
      <c r="IR826" s="257"/>
      <c r="IS826" s="257"/>
      <c r="IT826" s="257"/>
      <c r="IU826" s="257"/>
      <c r="IV826" s="257"/>
      <c r="IW826" s="257"/>
      <c r="IX826" s="257"/>
      <c r="IY826" s="257"/>
      <c r="IZ826" s="257"/>
      <c r="JA826" s="257"/>
      <c r="JB826" s="257"/>
      <c r="JC826" s="257"/>
      <c r="JD826" s="257"/>
      <c r="JE826" s="257"/>
      <c r="JF826" s="257"/>
      <c r="JG826" s="257"/>
      <c r="JH826" s="257"/>
      <c r="JI826" s="257"/>
      <c r="JJ826" s="257"/>
      <c r="JK826" s="257"/>
      <c r="JL826" s="257"/>
      <c r="JM826" s="257"/>
      <c r="JN826" s="257"/>
      <c r="JO826" s="257"/>
      <c r="JP826" s="257"/>
      <c r="JQ826" s="257"/>
      <c r="JR826" s="257"/>
      <c r="JS826" s="257"/>
      <c r="JT826" s="257"/>
      <c r="JU826" s="257"/>
      <c r="JV826" s="257"/>
      <c r="JW826" s="257"/>
      <c r="JX826" s="257"/>
      <c r="JY826" s="257"/>
      <c r="JZ826" s="257"/>
      <c r="KA826" s="257"/>
      <c r="KB826" s="257"/>
      <c r="KC826" s="257"/>
      <c r="KD826" s="257"/>
      <c r="KE826" s="257"/>
      <c r="KF826" s="257"/>
      <c r="KG826" s="257"/>
      <c r="KH826" s="257"/>
      <c r="KI826" s="257"/>
      <c r="KJ826" s="257"/>
      <c r="KK826" s="257"/>
      <c r="KL826" s="257"/>
      <c r="KM826" s="257"/>
      <c r="KN826" s="257"/>
      <c r="KO826" s="257"/>
      <c r="KP826" s="257"/>
      <c r="KQ826" s="257"/>
      <c r="KR826" s="257"/>
      <c r="KS826" s="257"/>
      <c r="KT826" s="257"/>
      <c r="KU826" s="257"/>
      <c r="KV826" s="257"/>
      <c r="KW826" s="257"/>
      <c r="KX826" s="257"/>
      <c r="KY826" s="257"/>
      <c r="KZ826" s="257"/>
      <c r="LA826" s="257"/>
      <c r="LB826" s="257"/>
      <c r="LC826" s="257"/>
      <c r="LD826" s="257"/>
      <c r="LE826" s="257"/>
      <c r="LF826" s="257"/>
      <c r="LG826" s="257"/>
      <c r="LH826" s="257"/>
      <c r="LI826" s="257"/>
      <c r="LJ826" s="257"/>
      <c r="LK826" s="257"/>
      <c r="LL826" s="257"/>
      <c r="LM826" s="257"/>
      <c r="LN826" s="257"/>
      <c r="LO826" s="257"/>
      <c r="LP826" s="257"/>
      <c r="LQ826" s="257"/>
      <c r="LR826" s="257"/>
      <c r="LS826" s="257"/>
      <c r="LT826" s="257"/>
      <c r="LU826" s="257"/>
      <c r="LV826" s="257"/>
      <c r="LW826" s="257"/>
      <c r="LX826" s="257"/>
      <c r="LY826" s="257"/>
      <c r="LZ826" s="257"/>
      <c r="MA826" s="257"/>
      <c r="MB826" s="257"/>
      <c r="MC826" s="257"/>
      <c r="MD826" s="257"/>
      <c r="ME826" s="257"/>
      <c r="MF826" s="257"/>
      <c r="MG826" s="257"/>
      <c r="MH826" s="257"/>
      <c r="MI826" s="257"/>
      <c r="MJ826" s="257"/>
      <c r="MK826" s="257"/>
      <c r="ML826" s="257"/>
      <c r="MM826" s="257"/>
      <c r="MN826" s="257"/>
      <c r="MO826" s="257"/>
      <c r="MP826" s="257"/>
      <c r="MQ826" s="257"/>
      <c r="MR826" s="257"/>
      <c r="MS826" s="257"/>
      <c r="MT826" s="257"/>
      <c r="MU826" s="257"/>
      <c r="MV826" s="257"/>
      <c r="MW826" s="257"/>
      <c r="MX826" s="257"/>
      <c r="MY826" s="257"/>
      <c r="MZ826" s="257"/>
      <c r="NA826" s="257"/>
      <c r="NB826" s="257"/>
      <c r="NC826" s="257"/>
      <c r="ND826" s="257"/>
      <c r="NE826" s="257"/>
      <c r="NF826" s="257"/>
      <c r="NG826" s="257"/>
      <c r="NH826" s="257"/>
      <c r="NI826" s="257"/>
      <c r="NJ826" s="257"/>
      <c r="NK826" s="257"/>
      <c r="NL826" s="257"/>
      <c r="NM826" s="257"/>
      <c r="NN826" s="257"/>
      <c r="NO826" s="257"/>
      <c r="NP826" s="257"/>
      <c r="NQ826" s="257"/>
      <c r="NR826" s="257"/>
      <c r="NS826" s="257"/>
      <c r="NT826" s="257"/>
      <c r="NU826" s="257"/>
      <c r="NV826" s="257"/>
      <c r="NW826" s="257"/>
      <c r="NX826" s="257"/>
      <c r="NY826" s="257"/>
      <c r="NZ826" s="257"/>
      <c r="OA826" s="257"/>
      <c r="OB826" s="257"/>
      <c r="OC826" s="257"/>
      <c r="OD826" s="257"/>
      <c r="OE826" s="257"/>
      <c r="OF826" s="257"/>
      <c r="OG826" s="257"/>
      <c r="OH826" s="257"/>
      <c r="OI826" s="257"/>
      <c r="OJ826" s="257"/>
      <c r="OK826" s="257"/>
      <c r="OL826" s="257"/>
      <c r="OM826" s="257"/>
      <c r="ON826" s="257"/>
      <c r="OO826" s="257"/>
      <c r="OP826" s="257"/>
      <c r="OQ826" s="257"/>
      <c r="OR826" s="257"/>
      <c r="OS826" s="257"/>
      <c r="OT826" s="257"/>
      <c r="OU826" s="257"/>
      <c r="OV826" s="257"/>
      <c r="OW826" s="257"/>
      <c r="OX826" s="257"/>
      <c r="OY826" s="257"/>
      <c r="OZ826" s="257"/>
      <c r="PA826" s="257"/>
      <c r="PB826" s="257"/>
      <c r="PC826" s="257"/>
      <c r="PD826" s="257"/>
      <c r="PE826" s="257"/>
      <c r="PF826" s="257"/>
      <c r="PG826" s="257"/>
      <c r="PH826" s="257"/>
      <c r="PI826" s="257"/>
      <c r="PJ826" s="257"/>
      <c r="PK826" s="257"/>
      <c r="PL826" s="257"/>
      <c r="PM826" s="257"/>
      <c r="PN826" s="257"/>
      <c r="PO826" s="257"/>
      <c r="PP826" s="257"/>
      <c r="PQ826" s="257"/>
      <c r="PR826" s="257"/>
      <c r="PS826" s="257"/>
      <c r="PT826" s="257"/>
      <c r="PU826" s="257"/>
      <c r="PV826" s="257"/>
      <c r="PW826" s="257"/>
      <c r="PX826" s="257"/>
      <c r="PY826" s="257"/>
      <c r="PZ826" s="257"/>
      <c r="QA826" s="257"/>
      <c r="QB826" s="257"/>
      <c r="QC826" s="257"/>
      <c r="QD826" s="257"/>
      <c r="QE826" s="257"/>
      <c r="QF826" s="257"/>
      <c r="QG826" s="257"/>
      <c r="QH826" s="257"/>
      <c r="QI826" s="257"/>
      <c r="QJ826" s="257"/>
      <c r="QK826" s="257"/>
      <c r="QL826" s="257"/>
      <c r="QM826" s="257"/>
      <c r="QN826" s="257"/>
      <c r="QO826" s="257"/>
      <c r="QP826" s="257"/>
      <c r="QQ826" s="257"/>
      <c r="QR826" s="257"/>
      <c r="QS826" s="257"/>
      <c r="QT826" s="257"/>
      <c r="QU826" s="257"/>
      <c r="QV826" s="257"/>
      <c r="QW826" s="257"/>
      <c r="QX826" s="257"/>
      <c r="QY826" s="257"/>
      <c r="QZ826" s="257"/>
      <c r="RA826" s="257"/>
      <c r="RB826" s="257"/>
      <c r="RC826" s="257"/>
      <c r="RD826" s="257"/>
      <c r="RE826" s="257"/>
      <c r="RF826" s="257"/>
      <c r="RG826" s="257"/>
      <c r="RH826" s="257"/>
      <c r="RI826" s="257"/>
      <c r="RJ826" s="257"/>
      <c r="RK826" s="257"/>
      <c r="RL826" s="257"/>
      <c r="RM826" s="257"/>
      <c r="RN826" s="257"/>
      <c r="RO826" s="257"/>
      <c r="RP826" s="257"/>
      <c r="RQ826" s="257"/>
      <c r="RR826" s="257"/>
      <c r="RS826" s="257"/>
      <c r="RT826" s="257"/>
      <c r="RU826" s="257"/>
      <c r="RV826" s="257"/>
      <c r="RW826" s="257"/>
      <c r="RX826" s="257"/>
      <c r="RY826" s="257"/>
      <c r="RZ826" s="257"/>
      <c r="SA826" s="257"/>
      <c r="SB826" s="257"/>
      <c r="SC826" s="257"/>
      <c r="SD826" s="257"/>
      <c r="SE826" s="257"/>
      <c r="SF826" s="257"/>
      <c r="SG826" s="257"/>
      <c r="SH826" s="257"/>
      <c r="SI826" s="257"/>
      <c r="SJ826" s="257"/>
      <c r="SK826" s="257"/>
      <c r="SL826" s="257"/>
      <c r="SM826" s="257"/>
      <c r="SN826" s="257"/>
      <c r="SO826" s="257"/>
      <c r="SP826" s="257"/>
      <c r="SQ826" s="257"/>
      <c r="SR826" s="257"/>
      <c r="SS826" s="257"/>
      <c r="ST826" s="257"/>
      <c r="SU826" s="257"/>
      <c r="SV826" s="257"/>
      <c r="SW826" s="257"/>
      <c r="SX826" s="257"/>
      <c r="SY826" s="257"/>
      <c r="SZ826" s="257"/>
      <c r="TA826" s="257"/>
      <c r="TB826" s="257"/>
      <c r="TC826" s="257"/>
      <c r="TD826" s="257"/>
      <c r="TE826" s="257"/>
      <c r="TF826" s="257"/>
      <c r="TG826" s="257"/>
      <c r="TH826" s="257"/>
      <c r="TI826" s="257"/>
      <c r="TJ826" s="257"/>
      <c r="TK826" s="257"/>
      <c r="TL826" s="257"/>
      <c r="TM826" s="257"/>
      <c r="TN826" s="257"/>
      <c r="TO826" s="257"/>
      <c r="TP826" s="257"/>
      <c r="TQ826" s="257"/>
      <c r="TR826" s="257"/>
      <c r="TS826" s="257"/>
      <c r="TT826" s="257"/>
      <c r="TU826" s="257"/>
      <c r="TV826" s="257"/>
      <c r="TW826" s="257"/>
      <c r="TX826" s="257"/>
      <c r="TY826" s="257"/>
      <c r="TZ826" s="257"/>
      <c r="UA826" s="257"/>
      <c r="UB826" s="257"/>
      <c r="UC826" s="257"/>
      <c r="UD826" s="257"/>
      <c r="UE826" s="257"/>
      <c r="UF826" s="257"/>
      <c r="UG826" s="257"/>
      <c r="UH826" s="257"/>
      <c r="UI826" s="257"/>
      <c r="UJ826" s="257"/>
      <c r="UK826" s="257"/>
      <c r="UL826" s="257"/>
      <c r="UM826" s="257"/>
      <c r="UN826" s="257"/>
      <c r="UO826" s="257"/>
      <c r="UP826" s="257"/>
      <c r="UQ826" s="257"/>
      <c r="UR826" s="257"/>
      <c r="US826" s="257"/>
      <c r="UT826" s="257"/>
      <c r="UU826" s="257"/>
      <c r="UV826" s="257"/>
      <c r="UW826" s="257"/>
      <c r="UX826" s="257"/>
      <c r="UY826" s="257"/>
      <c r="UZ826" s="257"/>
      <c r="VA826" s="257"/>
      <c r="VB826" s="257"/>
      <c r="VC826" s="257"/>
      <c r="VD826" s="257"/>
      <c r="VE826" s="257"/>
      <c r="VF826" s="257"/>
      <c r="VG826" s="257"/>
      <c r="VH826" s="257"/>
      <c r="VI826" s="257"/>
      <c r="VJ826" s="257"/>
      <c r="VK826" s="257"/>
      <c r="VL826" s="257"/>
      <c r="VM826" s="257"/>
      <c r="VN826" s="257"/>
      <c r="VO826" s="257"/>
      <c r="VP826" s="257"/>
      <c r="VQ826" s="257"/>
      <c r="VR826" s="257"/>
      <c r="VS826" s="257"/>
      <c r="VT826" s="257"/>
      <c r="VU826" s="257"/>
      <c r="VV826" s="257"/>
      <c r="VW826" s="257"/>
      <c r="VX826" s="257"/>
      <c r="VY826" s="257"/>
      <c r="VZ826" s="257"/>
      <c r="WA826" s="257"/>
      <c r="WB826" s="257"/>
      <c r="WC826" s="257"/>
      <c r="WD826" s="257"/>
      <c r="WE826" s="257"/>
      <c r="WF826" s="257"/>
      <c r="WG826" s="257"/>
      <c r="WH826" s="257"/>
      <c r="WI826" s="257"/>
      <c r="WJ826" s="257"/>
      <c r="WK826" s="257"/>
      <c r="WL826" s="257"/>
      <c r="WM826" s="257"/>
      <c r="WN826" s="257"/>
      <c r="WO826" s="257"/>
      <c r="WP826" s="257"/>
      <c r="WQ826" s="257"/>
      <c r="WR826" s="257"/>
      <c r="WS826" s="257"/>
      <c r="WT826" s="257"/>
      <c r="WU826" s="257"/>
      <c r="WV826" s="257"/>
      <c r="WW826" s="257"/>
      <c r="WX826" s="257"/>
      <c r="WY826" s="257"/>
      <c r="WZ826" s="257"/>
      <c r="XA826" s="257"/>
      <c r="XB826" s="257"/>
      <c r="XC826" s="257"/>
      <c r="XD826" s="257"/>
      <c r="XE826" s="257"/>
      <c r="XF826" s="257"/>
      <c r="XG826" s="257"/>
      <c r="XH826" s="257"/>
      <c r="XI826" s="257"/>
      <c r="XJ826" s="257"/>
      <c r="XK826" s="257"/>
      <c r="XL826" s="257"/>
      <c r="XM826" s="257"/>
      <c r="XN826" s="257"/>
      <c r="XO826" s="257"/>
      <c r="XP826" s="257"/>
      <c r="XQ826" s="257"/>
      <c r="XR826" s="257"/>
      <c r="XS826" s="257"/>
      <c r="XT826" s="257"/>
      <c r="XU826" s="257"/>
      <c r="XV826" s="257"/>
      <c r="XW826" s="257"/>
      <c r="XX826" s="257"/>
      <c r="XY826" s="257"/>
      <c r="XZ826" s="257"/>
      <c r="YA826" s="257"/>
      <c r="YB826" s="257"/>
      <c r="YC826" s="257"/>
      <c r="YD826" s="257"/>
      <c r="YE826" s="257"/>
      <c r="YF826" s="257"/>
      <c r="YG826" s="257"/>
      <c r="YH826" s="257"/>
      <c r="YI826" s="257"/>
      <c r="YJ826" s="257"/>
      <c r="YK826" s="257"/>
      <c r="YL826" s="257"/>
      <c r="YM826" s="257"/>
      <c r="YN826" s="257"/>
      <c r="YO826" s="257"/>
      <c r="YP826" s="257"/>
      <c r="YQ826" s="257"/>
      <c r="YR826" s="257"/>
      <c r="YS826" s="257"/>
      <c r="YT826" s="257"/>
      <c r="YU826" s="257"/>
      <c r="YV826" s="257"/>
      <c r="YW826" s="257"/>
      <c r="YX826" s="257"/>
      <c r="YY826" s="257"/>
      <c r="YZ826" s="257"/>
      <c r="ZA826" s="257"/>
      <c r="ZB826" s="257"/>
      <c r="ZC826" s="257"/>
      <c r="ZD826" s="257"/>
      <c r="ZE826" s="257"/>
      <c r="ZF826" s="257"/>
      <c r="ZG826" s="257"/>
      <c r="ZH826" s="257"/>
      <c r="ZI826" s="257"/>
      <c r="ZJ826" s="257"/>
      <c r="ZK826" s="257"/>
      <c r="ZL826" s="257"/>
      <c r="ZM826" s="257"/>
      <c r="ZN826" s="257"/>
      <c r="ZO826" s="257"/>
      <c r="ZP826" s="257"/>
      <c r="ZQ826" s="257"/>
      <c r="ZR826" s="257"/>
      <c r="ZS826" s="257"/>
      <c r="ZT826" s="257"/>
      <c r="ZU826" s="257"/>
      <c r="ZV826" s="257"/>
      <c r="ZW826" s="257"/>
      <c r="ZX826" s="257"/>
      <c r="ZY826" s="257"/>
      <c r="ZZ826" s="257"/>
      <c r="AAA826" s="257"/>
      <c r="AAB826" s="257"/>
      <c r="AAC826" s="257"/>
      <c r="AAD826" s="257"/>
      <c r="AAE826" s="257"/>
      <c r="AAF826" s="257"/>
      <c r="AAG826" s="257"/>
      <c r="AAH826" s="257"/>
      <c r="AAI826" s="257"/>
      <c r="AAJ826" s="257"/>
      <c r="AAK826" s="257"/>
      <c r="AAL826" s="257"/>
      <c r="AAM826" s="257"/>
      <c r="AAN826" s="257"/>
      <c r="AAO826" s="257"/>
      <c r="AAP826" s="257"/>
      <c r="AAQ826" s="257"/>
      <c r="AAR826" s="257"/>
      <c r="AAS826" s="257"/>
      <c r="AAT826" s="257"/>
      <c r="AAU826" s="257"/>
      <c r="AAV826" s="257"/>
      <c r="AAW826" s="257"/>
      <c r="AAX826" s="257"/>
      <c r="AAY826" s="257"/>
      <c r="AAZ826" s="257"/>
      <c r="ABA826" s="257"/>
      <c r="ABB826" s="257"/>
      <c r="ABC826" s="257"/>
      <c r="ABD826" s="257"/>
      <c r="ABE826" s="257"/>
      <c r="ABF826" s="257"/>
      <c r="ABG826" s="257"/>
      <c r="ABH826" s="257"/>
      <c r="ABI826" s="257"/>
      <c r="ABJ826" s="257"/>
      <c r="ABK826" s="257"/>
      <c r="ABL826" s="257"/>
      <c r="ABM826" s="257"/>
      <c r="ABN826" s="257"/>
      <c r="ABO826" s="257"/>
      <c r="ABP826" s="257"/>
      <c r="ABQ826" s="257"/>
      <c r="ABR826" s="257"/>
      <c r="ABS826" s="257"/>
      <c r="ABT826" s="257"/>
      <c r="ABU826" s="257"/>
      <c r="ABV826" s="257"/>
      <c r="ABW826" s="257"/>
      <c r="ABX826" s="257"/>
      <c r="ABY826" s="257"/>
      <c r="ABZ826" s="257"/>
      <c r="ACA826" s="257"/>
      <c r="ACB826" s="257"/>
      <c r="ACC826" s="257"/>
      <c r="ACD826" s="257"/>
      <c r="ACE826" s="257"/>
      <c r="ACF826" s="257"/>
      <c r="ACG826" s="257"/>
      <c r="ACH826" s="257"/>
      <c r="ACI826" s="257"/>
      <c r="ACJ826" s="257"/>
      <c r="ACK826" s="257"/>
      <c r="ACL826" s="257"/>
      <c r="ACM826" s="257"/>
      <c r="ACN826" s="257"/>
      <c r="ACO826" s="257"/>
      <c r="ACP826" s="257"/>
      <c r="ACQ826" s="257"/>
      <c r="ACR826" s="257"/>
      <c r="ACS826" s="257"/>
      <c r="ACT826" s="257"/>
      <c r="ACU826" s="257"/>
      <c r="ACV826" s="257"/>
      <c r="ACW826" s="257"/>
      <c r="ACX826" s="257"/>
      <c r="ACY826" s="257"/>
      <c r="ACZ826" s="257"/>
      <c r="ADA826" s="257"/>
      <c r="ADB826" s="257"/>
      <c r="ADC826" s="257"/>
      <c r="ADD826" s="257"/>
      <c r="ADE826" s="257"/>
      <c r="ADF826" s="257"/>
      <c r="ADG826" s="257"/>
      <c r="ADH826" s="257"/>
      <c r="ADI826" s="257"/>
      <c r="ADJ826" s="257"/>
      <c r="ADK826" s="257"/>
      <c r="ADL826" s="257"/>
      <c r="ADM826" s="257"/>
      <c r="ADN826" s="257"/>
      <c r="ADO826" s="257"/>
      <c r="ADP826" s="257"/>
      <c r="ADQ826" s="257"/>
      <c r="ADR826" s="257"/>
      <c r="ADS826" s="257"/>
      <c r="ADT826" s="257"/>
      <c r="ADU826" s="257"/>
      <c r="ADV826" s="257"/>
      <c r="ADW826" s="257"/>
      <c r="ADX826" s="257"/>
      <c r="ADY826" s="257"/>
      <c r="ADZ826" s="257"/>
      <c r="AEA826" s="257"/>
      <c r="AEB826" s="257"/>
      <c r="AEC826" s="257"/>
      <c r="AED826" s="257"/>
      <c r="AEE826" s="257"/>
      <c r="AEF826" s="257"/>
      <c r="AEG826" s="257"/>
      <c r="AEH826" s="257"/>
      <c r="AEI826" s="257"/>
      <c r="AEJ826" s="257"/>
      <c r="AEK826" s="257"/>
      <c r="AEL826" s="257"/>
      <c r="AEM826" s="257"/>
      <c r="AEN826" s="257"/>
      <c r="AEO826" s="257"/>
      <c r="AEP826" s="257"/>
      <c r="AEQ826" s="257"/>
      <c r="AER826" s="257"/>
      <c r="AES826" s="257"/>
      <c r="AET826" s="257"/>
      <c r="AEU826" s="257"/>
      <c r="AEV826" s="257"/>
      <c r="AEW826" s="257"/>
      <c r="AEX826" s="257"/>
      <c r="AEY826" s="257"/>
      <c r="AEZ826" s="257"/>
      <c r="AFA826" s="257"/>
      <c r="AFB826" s="257"/>
      <c r="AFC826" s="257"/>
      <c r="AFD826" s="257"/>
      <c r="AFE826" s="257"/>
      <c r="AFF826" s="257"/>
      <c r="AFG826" s="257"/>
      <c r="AFH826" s="257"/>
      <c r="AFI826" s="257"/>
      <c r="AFJ826" s="257"/>
      <c r="AFK826" s="257"/>
      <c r="AFL826" s="257"/>
      <c r="AFM826" s="257"/>
      <c r="AFN826" s="257"/>
      <c r="AFO826" s="257"/>
      <c r="AFP826" s="257"/>
      <c r="AFQ826" s="257"/>
      <c r="AFR826" s="257"/>
      <c r="AFS826" s="257"/>
      <c r="AFT826" s="257"/>
      <c r="AFU826" s="257"/>
      <c r="AFV826" s="257"/>
      <c r="AFW826" s="257"/>
      <c r="AFX826" s="257"/>
      <c r="AFY826" s="257"/>
      <c r="AFZ826" s="257"/>
      <c r="AGA826" s="257"/>
      <c r="AGB826" s="257"/>
      <c r="AGC826" s="257"/>
      <c r="AGD826" s="257"/>
      <c r="AGE826" s="257"/>
      <c r="AGF826" s="257"/>
      <c r="AGG826" s="257"/>
      <c r="AGH826" s="257"/>
      <c r="AGI826" s="257"/>
      <c r="AGJ826" s="257"/>
      <c r="AGK826" s="257"/>
      <c r="AGL826" s="257"/>
      <c r="AGM826" s="257"/>
      <c r="AGN826" s="257"/>
      <c r="AGO826" s="257"/>
      <c r="AGP826" s="257"/>
      <c r="AGQ826" s="257"/>
      <c r="AGR826" s="257"/>
      <c r="AGS826" s="257"/>
      <c r="AGT826" s="257"/>
      <c r="AGU826" s="257"/>
      <c r="AGV826" s="257"/>
      <c r="AGW826" s="257"/>
      <c r="AGX826" s="257"/>
      <c r="AGY826" s="257"/>
      <c r="AGZ826" s="257"/>
      <c r="AHA826" s="257"/>
      <c r="AHB826" s="257"/>
      <c r="AHC826" s="257"/>
      <c r="AHD826" s="257"/>
      <c r="AHE826" s="257"/>
      <c r="AHF826" s="257"/>
      <c r="AHG826" s="257"/>
      <c r="AHH826" s="257"/>
      <c r="AHI826" s="257"/>
      <c r="AHJ826" s="257"/>
      <c r="AHK826" s="257"/>
      <c r="AHL826" s="257"/>
      <c r="AHM826" s="257"/>
      <c r="AHN826" s="257"/>
      <c r="AHO826" s="257"/>
      <c r="AHP826" s="257"/>
      <c r="AHQ826" s="257"/>
      <c r="AHR826" s="257"/>
      <c r="AHS826" s="257"/>
      <c r="AHT826" s="257"/>
      <c r="AHU826" s="257"/>
      <c r="AHV826" s="257"/>
      <c r="AHW826" s="257"/>
      <c r="AHX826" s="257"/>
      <c r="AHY826" s="257"/>
      <c r="AHZ826" s="257"/>
      <c r="AIA826" s="257"/>
      <c r="AIB826" s="257"/>
      <c r="AIC826" s="257"/>
      <c r="AID826" s="257"/>
      <c r="AIE826" s="257"/>
      <c r="AIF826" s="257"/>
      <c r="AIG826" s="257"/>
      <c r="AIH826" s="257"/>
      <c r="AII826" s="257"/>
      <c r="AIJ826" s="257"/>
      <c r="AIK826" s="257"/>
      <c r="AIL826" s="257"/>
      <c r="AIM826" s="257"/>
      <c r="AIN826" s="257"/>
      <c r="AIO826" s="257"/>
      <c r="AIP826" s="257"/>
      <c r="AIQ826" s="257"/>
      <c r="AIR826" s="257"/>
      <c r="AIS826" s="257"/>
      <c r="AIT826" s="257"/>
      <c r="AIU826" s="257"/>
      <c r="AIV826" s="257"/>
      <c r="AIW826" s="257"/>
      <c r="AIX826" s="257"/>
      <c r="AIY826" s="257"/>
      <c r="AIZ826" s="257"/>
      <c r="AJA826" s="257"/>
      <c r="AJB826" s="257"/>
      <c r="AJC826" s="257"/>
      <c r="AJD826" s="257"/>
      <c r="AJE826" s="257"/>
      <c r="AJF826" s="257"/>
      <c r="AJG826" s="257"/>
      <c r="AJH826" s="257"/>
      <c r="AJI826" s="257"/>
      <c r="AJJ826" s="257"/>
      <c r="AJK826" s="257"/>
      <c r="AJL826" s="257"/>
      <c r="AJM826" s="257"/>
      <c r="AJN826" s="257"/>
      <c r="AJO826" s="257"/>
      <c r="AJP826" s="257"/>
      <c r="AJQ826" s="257"/>
      <c r="AJR826" s="257"/>
      <c r="AJS826" s="257"/>
      <c r="AJT826" s="257"/>
      <c r="AJU826" s="257"/>
      <c r="AJV826" s="257"/>
      <c r="AJW826" s="257"/>
      <c r="AJX826" s="257"/>
      <c r="AJY826" s="257"/>
      <c r="AJZ826" s="257"/>
      <c r="AKA826" s="257"/>
      <c r="AKB826" s="257"/>
      <c r="AKC826" s="257"/>
      <c r="AKD826" s="257"/>
      <c r="AKE826" s="257"/>
      <c r="AKF826" s="257"/>
      <c r="AKG826" s="257"/>
      <c r="AKH826" s="257"/>
      <c r="AKI826" s="257"/>
      <c r="AKJ826" s="257"/>
      <c r="AKK826" s="257"/>
      <c r="AKL826" s="257"/>
      <c r="AKM826" s="257"/>
      <c r="AKN826" s="257"/>
      <c r="AKO826" s="257"/>
      <c r="AKP826" s="257"/>
      <c r="AKQ826" s="257"/>
      <c r="AKR826" s="257"/>
      <c r="AKS826" s="257"/>
      <c r="AKT826" s="257"/>
      <c r="AKU826" s="257"/>
      <c r="AKV826" s="257"/>
      <c r="AKW826" s="257"/>
      <c r="AKX826" s="257"/>
      <c r="AKY826" s="257"/>
      <c r="AKZ826" s="257"/>
      <c r="ALA826" s="257"/>
      <c r="ALB826" s="257"/>
      <c r="ALC826" s="257"/>
      <c r="ALD826" s="257"/>
      <c r="ALE826" s="257"/>
      <c r="ALF826" s="257"/>
      <c r="ALG826" s="257"/>
      <c r="ALH826" s="257"/>
      <c r="ALI826" s="257"/>
      <c r="ALJ826" s="257"/>
      <c r="ALK826" s="257"/>
      <c r="ALL826" s="257"/>
      <c r="ALM826" s="257"/>
      <c r="ALN826" s="257"/>
      <c r="ALO826" s="257"/>
      <c r="ALP826" s="257"/>
      <c r="ALQ826" s="257"/>
      <c r="ALR826" s="257"/>
      <c r="ALS826" s="257"/>
      <c r="ALT826" s="257"/>
      <c r="ALU826" s="257"/>
      <c r="ALV826" s="257"/>
      <c r="ALW826" s="257"/>
      <c r="ALX826" s="257"/>
      <c r="ALY826" s="257"/>
      <c r="ALZ826" s="257"/>
      <c r="AMA826" s="257"/>
      <c r="AMB826" s="257"/>
      <c r="AMC826" s="257"/>
      <c r="AMD826" s="257"/>
      <c r="AME826" s="257"/>
      <c r="AMF826" s="257"/>
      <c r="AMG826" s="257"/>
      <c r="AMH826" s="257"/>
      <c r="AMI826" s="257"/>
      <c r="AMJ826" s="257"/>
      <c r="AMK826" s="257"/>
      <c r="AML826" s="257"/>
      <c r="AMM826" s="257"/>
      <c r="AMN826" s="257"/>
      <c r="AMO826" s="257"/>
      <c r="AMP826" s="257"/>
      <c r="AMQ826" s="257"/>
      <c r="AMR826" s="257"/>
      <c r="AMS826" s="257"/>
      <c r="AMT826" s="257"/>
      <c r="AMU826" s="257"/>
      <c r="AMV826" s="257"/>
      <c r="AMW826" s="257"/>
      <c r="AMX826" s="257"/>
      <c r="AMY826" s="257"/>
      <c r="AMZ826" s="257"/>
      <c r="ANA826" s="257"/>
      <c r="ANB826" s="257"/>
      <c r="ANC826" s="257"/>
      <c r="AND826" s="257"/>
      <c r="ANE826" s="257"/>
      <c r="ANF826" s="257"/>
      <c r="ANG826" s="257"/>
      <c r="ANH826" s="257"/>
      <c r="ANI826" s="257"/>
      <c r="ANJ826" s="257"/>
      <c r="ANK826" s="257"/>
      <c r="ANL826" s="257"/>
      <c r="ANM826" s="257"/>
      <c r="ANN826" s="257"/>
      <c r="ANO826" s="257"/>
      <c r="ANP826" s="257"/>
      <c r="ANQ826" s="257"/>
      <c r="ANR826" s="257"/>
      <c r="ANS826" s="257"/>
      <c r="ANT826" s="257"/>
      <c r="ANU826" s="257"/>
      <c r="ANV826" s="257"/>
      <c r="ANW826" s="257"/>
      <c r="ANX826" s="257"/>
      <c r="ANY826" s="257"/>
      <c r="ANZ826" s="257"/>
      <c r="AOA826" s="257"/>
      <c r="AOB826" s="257"/>
      <c r="AOC826" s="257"/>
      <c r="AOD826" s="257"/>
      <c r="AOE826" s="257"/>
      <c r="AOF826" s="257"/>
      <c r="AOG826" s="257"/>
      <c r="AOH826" s="257"/>
      <c r="AOI826" s="257"/>
      <c r="AOJ826" s="257"/>
      <c r="AOK826" s="257"/>
      <c r="AOL826" s="257"/>
      <c r="AOM826" s="257"/>
      <c r="AON826" s="257"/>
      <c r="AOO826" s="257"/>
      <c r="AOP826" s="257"/>
      <c r="AOQ826" s="257"/>
      <c r="AOR826" s="257"/>
      <c r="AOS826" s="257"/>
      <c r="AOT826" s="257"/>
      <c r="AOU826" s="257"/>
      <c r="AOV826" s="257"/>
      <c r="AOW826" s="257"/>
      <c r="AOX826" s="257"/>
      <c r="AOY826" s="257"/>
      <c r="AOZ826" s="257"/>
      <c r="APA826" s="257"/>
      <c r="APB826" s="257"/>
      <c r="APC826" s="257"/>
      <c r="APD826" s="257"/>
      <c r="APE826" s="257"/>
      <c r="APF826" s="257"/>
      <c r="APG826" s="257"/>
      <c r="APH826" s="257"/>
      <c r="API826" s="257"/>
      <c r="APJ826" s="257"/>
      <c r="APK826" s="257"/>
      <c r="APL826" s="257"/>
      <c r="APM826" s="257"/>
      <c r="APN826" s="257"/>
      <c r="APO826" s="257"/>
      <c r="APP826" s="257"/>
      <c r="APQ826" s="257"/>
      <c r="APR826" s="257"/>
      <c r="APS826" s="257"/>
      <c r="APT826" s="257"/>
      <c r="APU826" s="257"/>
      <c r="APV826" s="257"/>
      <c r="APW826" s="257"/>
      <c r="APX826" s="257"/>
      <c r="APY826" s="257"/>
      <c r="APZ826" s="257"/>
      <c r="AQA826" s="257"/>
      <c r="AQB826" s="257"/>
      <c r="AQC826" s="257"/>
      <c r="AQD826" s="257"/>
      <c r="AQE826" s="257"/>
      <c r="AQF826" s="257"/>
      <c r="AQG826" s="257"/>
      <c r="AQH826" s="257"/>
      <c r="AQI826" s="257"/>
      <c r="AQJ826" s="257"/>
      <c r="AQK826" s="257"/>
      <c r="AQL826" s="257"/>
      <c r="AQM826" s="257"/>
      <c r="AQN826" s="257"/>
      <c r="AQO826" s="257"/>
      <c r="AQP826" s="257"/>
      <c r="AQQ826" s="257"/>
      <c r="AQR826" s="257"/>
      <c r="AQS826" s="257"/>
      <c r="AQT826" s="257"/>
      <c r="AQU826" s="257"/>
      <c r="AQV826" s="257"/>
      <c r="AQW826" s="257"/>
      <c r="AQX826" s="257"/>
      <c r="AQY826" s="257"/>
      <c r="AQZ826" s="257"/>
      <c r="ARA826" s="257"/>
      <c r="ARB826" s="257"/>
      <c r="ARC826" s="257"/>
      <c r="ARD826" s="257"/>
      <c r="ARE826" s="257"/>
      <c r="ARF826" s="257"/>
      <c r="ARG826" s="257"/>
      <c r="ARH826" s="257"/>
      <c r="ARI826" s="257"/>
      <c r="ARJ826" s="257"/>
      <c r="ARK826" s="257"/>
      <c r="ARL826" s="257"/>
      <c r="ARM826" s="257"/>
      <c r="ARN826" s="257"/>
      <c r="ARO826" s="257"/>
      <c r="ARP826" s="257"/>
      <c r="ARQ826" s="257"/>
      <c r="ARR826" s="257"/>
      <c r="ARS826" s="257"/>
      <c r="ART826" s="257"/>
      <c r="ARU826" s="257"/>
      <c r="ARV826" s="257"/>
      <c r="ARW826" s="257"/>
      <c r="ARX826" s="257"/>
      <c r="ARY826" s="257"/>
      <c r="ARZ826" s="257"/>
      <c r="ASA826" s="257"/>
      <c r="ASB826" s="257"/>
      <c r="ASC826" s="257"/>
      <c r="ASD826" s="257"/>
      <c r="ASE826" s="257"/>
      <c r="ASF826" s="257"/>
      <c r="ASG826" s="257"/>
      <c r="ASH826" s="257"/>
      <c r="ASI826" s="257"/>
      <c r="ASJ826" s="257"/>
      <c r="ASK826" s="257"/>
      <c r="ASL826" s="257"/>
      <c r="ASM826" s="257"/>
      <c r="ASN826" s="257"/>
      <c r="ASO826" s="257"/>
      <c r="ASP826" s="257"/>
      <c r="ASQ826" s="257"/>
      <c r="ASR826" s="257"/>
      <c r="ASS826" s="257"/>
      <c r="AST826" s="257"/>
      <c r="ASU826" s="257"/>
      <c r="ASV826" s="257"/>
      <c r="ASW826" s="257"/>
      <c r="ASX826" s="257"/>
      <c r="ASY826" s="257"/>
      <c r="ASZ826" s="257"/>
      <c r="ATA826" s="257"/>
      <c r="ATB826" s="257"/>
      <c r="ATC826" s="257"/>
      <c r="ATD826" s="257"/>
      <c r="ATE826" s="257"/>
      <c r="ATF826" s="257"/>
      <c r="ATG826" s="257"/>
      <c r="ATH826" s="257"/>
      <c r="ATI826" s="257"/>
      <c r="ATJ826" s="257"/>
      <c r="ATK826" s="257"/>
      <c r="ATL826" s="257"/>
      <c r="ATM826" s="257"/>
      <c r="ATN826" s="257"/>
      <c r="ATO826" s="257"/>
      <c r="ATP826" s="257"/>
      <c r="ATQ826" s="257"/>
      <c r="ATR826" s="257"/>
      <c r="ATS826" s="257"/>
      <c r="ATT826" s="257"/>
      <c r="ATU826" s="257"/>
      <c r="ATV826" s="257"/>
      <c r="ATW826" s="257"/>
      <c r="ATX826" s="257"/>
      <c r="ATY826" s="257"/>
      <c r="ATZ826" s="257"/>
      <c r="AUA826" s="257"/>
      <c r="AUB826" s="257"/>
      <c r="AUC826" s="257"/>
      <c r="AUD826" s="257"/>
      <c r="AUE826" s="257"/>
      <c r="AUF826" s="257"/>
      <c r="AUG826" s="257"/>
      <c r="AUH826" s="257"/>
      <c r="AUI826" s="257"/>
      <c r="AUJ826" s="257"/>
      <c r="AUK826" s="257"/>
      <c r="AUL826" s="257"/>
      <c r="AUM826" s="257"/>
      <c r="AUN826" s="257"/>
      <c r="AUO826" s="257"/>
      <c r="AUP826" s="257"/>
      <c r="AUQ826" s="257"/>
      <c r="AUR826" s="257"/>
      <c r="AUS826" s="257"/>
      <c r="AUT826" s="257"/>
      <c r="AUU826" s="257"/>
      <c r="AUV826" s="257"/>
      <c r="AUW826" s="257"/>
      <c r="AUX826" s="257"/>
      <c r="AUY826" s="257"/>
      <c r="AUZ826" s="257"/>
      <c r="AVA826" s="257"/>
      <c r="AVB826" s="257"/>
      <c r="AVC826" s="257"/>
      <c r="AVD826" s="257"/>
      <c r="AVE826" s="257"/>
      <c r="AVF826" s="257"/>
      <c r="AVG826" s="257"/>
      <c r="AVH826" s="257"/>
      <c r="AVI826" s="257"/>
      <c r="AVJ826" s="257"/>
      <c r="AVK826" s="257"/>
      <c r="AVL826" s="257"/>
      <c r="AVM826" s="257"/>
      <c r="AVN826" s="257"/>
      <c r="AVO826" s="257"/>
      <c r="AVP826" s="257"/>
      <c r="AVQ826" s="257"/>
      <c r="AVR826" s="257"/>
      <c r="AVS826" s="257"/>
      <c r="AVT826" s="257"/>
      <c r="AVU826" s="257"/>
      <c r="AVV826" s="257"/>
      <c r="AVW826" s="257"/>
      <c r="AVX826" s="257"/>
      <c r="AVY826" s="257"/>
      <c r="AVZ826" s="257"/>
      <c r="AWA826" s="257"/>
      <c r="AWB826" s="257"/>
      <c r="AWC826" s="257"/>
      <c r="AWD826" s="257"/>
      <c r="AWE826" s="257"/>
      <c r="AWF826" s="257"/>
      <c r="AWG826" s="257"/>
      <c r="AWH826" s="257"/>
      <c r="AWI826" s="257"/>
      <c r="AWJ826" s="257"/>
      <c r="AWK826" s="257"/>
      <c r="AWL826" s="257"/>
      <c r="AWM826" s="257"/>
      <c r="AWN826" s="257"/>
      <c r="AWO826" s="257"/>
      <c r="AWP826" s="257"/>
      <c r="AWQ826" s="257"/>
      <c r="AWR826" s="257"/>
      <c r="AWS826" s="257"/>
      <c r="AWT826" s="257"/>
      <c r="AWU826" s="257"/>
      <c r="AWV826" s="257"/>
      <c r="AWW826" s="257"/>
      <c r="AWX826" s="257"/>
      <c r="AWY826" s="257"/>
      <c r="AWZ826" s="257"/>
      <c r="AXA826" s="257"/>
      <c r="AXB826" s="257"/>
      <c r="AXC826" s="257"/>
      <c r="AXD826" s="257"/>
      <c r="AXE826" s="257"/>
      <c r="AXF826" s="257"/>
      <c r="AXG826" s="257"/>
      <c r="AXH826" s="257"/>
      <c r="AXI826" s="257"/>
      <c r="AXJ826" s="257"/>
      <c r="AXK826" s="257"/>
      <c r="AXL826" s="257"/>
      <c r="AXM826" s="257"/>
      <c r="AXN826" s="257"/>
      <c r="AXO826" s="257"/>
      <c r="AXP826" s="257"/>
      <c r="AXQ826" s="257"/>
      <c r="AXR826" s="257"/>
      <c r="AXS826" s="257"/>
      <c r="AXT826" s="257"/>
      <c r="AXU826" s="257"/>
      <c r="AXV826" s="257"/>
      <c r="AXW826" s="257"/>
      <c r="AXX826" s="257"/>
      <c r="AXY826" s="257"/>
      <c r="AXZ826" s="257"/>
      <c r="AYA826" s="257"/>
      <c r="AYB826" s="257"/>
      <c r="AYC826" s="257"/>
      <c r="AYD826" s="257"/>
      <c r="AYE826" s="257"/>
      <c r="AYF826" s="257"/>
      <c r="AYG826" s="257"/>
      <c r="AYH826" s="257"/>
      <c r="AYI826" s="257"/>
      <c r="AYJ826" s="257"/>
      <c r="AYK826" s="257"/>
      <c r="AYL826" s="257"/>
      <c r="AYM826" s="257"/>
      <c r="AYN826" s="257"/>
      <c r="AYO826" s="257"/>
      <c r="AYP826" s="257"/>
      <c r="AYQ826" s="257"/>
      <c r="AYR826" s="257"/>
      <c r="AYS826" s="257"/>
      <c r="AYT826" s="257"/>
      <c r="AYU826" s="257"/>
      <c r="AYV826" s="257"/>
      <c r="AYW826" s="257"/>
      <c r="AYX826" s="257"/>
      <c r="AYY826" s="257"/>
      <c r="AYZ826" s="257"/>
      <c r="AZA826" s="257"/>
      <c r="AZB826" s="257"/>
      <c r="AZC826" s="257"/>
      <c r="AZD826" s="257"/>
      <c r="AZE826" s="257"/>
      <c r="AZF826" s="257"/>
      <c r="AZG826" s="257"/>
      <c r="AZH826" s="257"/>
      <c r="AZI826" s="257"/>
      <c r="AZJ826" s="257"/>
      <c r="AZK826" s="257"/>
      <c r="AZL826" s="257"/>
      <c r="AZM826" s="257"/>
      <c r="AZN826" s="257"/>
      <c r="AZO826" s="257"/>
      <c r="AZP826" s="257"/>
      <c r="AZQ826" s="257"/>
      <c r="AZR826" s="257"/>
      <c r="AZS826" s="257"/>
      <c r="AZT826" s="257"/>
      <c r="AZU826" s="257"/>
      <c r="AZV826" s="257"/>
      <c r="AZW826" s="257"/>
      <c r="AZX826" s="257"/>
      <c r="AZY826" s="257"/>
      <c r="AZZ826" s="257"/>
      <c r="BAA826" s="257"/>
      <c r="BAB826" s="257"/>
      <c r="BAC826" s="257"/>
      <c r="BAD826" s="257"/>
      <c r="BAE826" s="257"/>
      <c r="BAF826" s="257"/>
      <c r="BAG826" s="257"/>
      <c r="BAH826" s="257"/>
      <c r="BAI826" s="257"/>
      <c r="BAJ826" s="257"/>
      <c r="BAK826" s="257"/>
      <c r="BAL826" s="257"/>
      <c r="BAM826" s="257"/>
      <c r="BAN826" s="257"/>
      <c r="BAO826" s="257"/>
      <c r="BAP826" s="257"/>
      <c r="BAQ826" s="257"/>
      <c r="BAR826" s="257"/>
      <c r="BAS826" s="257"/>
      <c r="BAT826" s="257"/>
      <c r="BAU826" s="257"/>
      <c r="BAV826" s="257"/>
      <c r="BAW826" s="257"/>
      <c r="BAX826" s="257"/>
      <c r="BAY826" s="257"/>
      <c r="BAZ826" s="257"/>
      <c r="BBA826" s="257"/>
      <c r="BBB826" s="257"/>
      <c r="BBC826" s="257"/>
      <c r="BBD826" s="257"/>
      <c r="BBE826" s="257"/>
      <c r="BBF826" s="257"/>
      <c r="BBG826" s="257"/>
      <c r="BBH826" s="257"/>
      <c r="BBI826" s="257"/>
      <c r="BBJ826" s="257"/>
      <c r="BBK826" s="257"/>
      <c r="BBL826" s="257"/>
      <c r="BBM826" s="257"/>
      <c r="BBN826" s="257"/>
      <c r="BBO826" s="257"/>
      <c r="BBP826" s="257"/>
      <c r="BBQ826" s="257"/>
      <c r="BBR826" s="257"/>
      <c r="BBS826" s="257"/>
      <c r="BBT826" s="257"/>
      <c r="BBU826" s="257"/>
      <c r="BBV826" s="257"/>
      <c r="BBW826" s="257"/>
      <c r="BBX826" s="257"/>
      <c r="BBY826" s="257"/>
      <c r="BBZ826" s="257"/>
      <c r="BCA826" s="257"/>
      <c r="BCB826" s="257"/>
      <c r="BCC826" s="257"/>
      <c r="BCD826" s="257"/>
      <c r="BCE826" s="257"/>
      <c r="BCF826" s="257"/>
      <c r="BCG826" s="257"/>
      <c r="BCH826" s="257"/>
      <c r="BCI826" s="257"/>
      <c r="BCJ826" s="257"/>
      <c r="BCK826" s="257"/>
      <c r="BCL826" s="257"/>
      <c r="BCM826" s="257"/>
      <c r="BCN826" s="257"/>
      <c r="BCO826" s="257"/>
      <c r="BCP826" s="257"/>
      <c r="BCQ826" s="257"/>
      <c r="BCR826" s="257"/>
      <c r="BCS826" s="257"/>
      <c r="BCT826" s="257"/>
      <c r="BCU826" s="257"/>
      <c r="BCV826" s="257"/>
      <c r="BCW826" s="257"/>
      <c r="BCX826" s="257"/>
      <c r="BCY826" s="257"/>
      <c r="BCZ826" s="257"/>
      <c r="BDA826" s="257"/>
      <c r="BDB826" s="257"/>
      <c r="BDC826" s="257"/>
      <c r="BDD826" s="257"/>
      <c r="BDE826" s="257"/>
      <c r="BDF826" s="257"/>
      <c r="BDG826" s="257"/>
      <c r="BDH826" s="257"/>
      <c r="BDI826" s="257"/>
      <c r="BDJ826" s="257"/>
      <c r="BDK826" s="257"/>
      <c r="BDL826" s="257"/>
      <c r="BDM826" s="257"/>
      <c r="BDN826" s="257"/>
      <c r="BDO826" s="257"/>
      <c r="BDP826" s="257"/>
      <c r="BDQ826" s="257"/>
      <c r="BDR826" s="257"/>
      <c r="BDS826" s="257"/>
      <c r="BDT826" s="257"/>
      <c r="BDU826" s="257"/>
      <c r="BDV826" s="257"/>
      <c r="BDW826" s="257"/>
      <c r="BDX826" s="257"/>
      <c r="BDY826" s="257"/>
      <c r="BDZ826" s="257"/>
      <c r="BEA826" s="257"/>
      <c r="BEB826" s="257"/>
      <c r="BEC826" s="257"/>
      <c r="BED826" s="257"/>
      <c r="BEE826" s="257"/>
      <c r="BEF826" s="257"/>
      <c r="BEG826" s="257"/>
      <c r="BEH826" s="257"/>
      <c r="BEI826" s="257"/>
      <c r="BEJ826" s="257"/>
      <c r="BEK826" s="257"/>
      <c r="BEL826" s="257"/>
      <c r="BEM826" s="257"/>
      <c r="BEN826" s="257"/>
      <c r="BEO826" s="257"/>
      <c r="BEP826" s="257"/>
      <c r="BEQ826" s="257"/>
      <c r="BER826" s="257"/>
      <c r="BES826" s="257"/>
      <c r="BET826" s="257"/>
      <c r="BEU826" s="257"/>
      <c r="BEV826" s="257"/>
      <c r="BEW826" s="257"/>
      <c r="BEX826" s="257"/>
      <c r="BEY826" s="257"/>
      <c r="BEZ826" s="257"/>
      <c r="BFA826" s="257"/>
      <c r="BFB826" s="257"/>
      <c r="BFC826" s="257"/>
      <c r="BFD826" s="257"/>
      <c r="BFE826" s="257"/>
      <c r="BFF826" s="257"/>
      <c r="BFG826" s="257"/>
      <c r="BFH826" s="257"/>
      <c r="BFI826" s="257"/>
      <c r="BFJ826" s="257"/>
      <c r="BFK826" s="257"/>
      <c r="BFL826" s="257"/>
      <c r="BFM826" s="257"/>
      <c r="BFN826" s="257"/>
      <c r="BFO826" s="257"/>
      <c r="BFP826" s="257"/>
      <c r="BFQ826" s="257"/>
      <c r="BFR826" s="257"/>
      <c r="BFS826" s="257"/>
      <c r="BFT826" s="257"/>
      <c r="BFU826" s="257"/>
      <c r="BFV826" s="257"/>
      <c r="BFW826" s="257"/>
      <c r="BFX826" s="257"/>
      <c r="BFY826" s="257"/>
      <c r="BFZ826" s="257"/>
      <c r="BGA826" s="257"/>
      <c r="BGB826" s="257"/>
      <c r="BGC826" s="257"/>
      <c r="BGD826" s="257"/>
      <c r="BGE826" s="257"/>
      <c r="BGF826" s="257"/>
      <c r="BGG826" s="257"/>
      <c r="BGH826" s="257"/>
      <c r="BGI826" s="257"/>
      <c r="BGJ826" s="257"/>
      <c r="BGK826" s="257"/>
      <c r="BGL826" s="257"/>
      <c r="BGM826" s="257"/>
      <c r="BGN826" s="257"/>
      <c r="BGO826" s="257"/>
      <c r="BGP826" s="257"/>
      <c r="BGQ826" s="257"/>
      <c r="BGR826" s="257"/>
      <c r="BGS826" s="257"/>
      <c r="BGT826" s="257"/>
      <c r="BGU826" s="257"/>
      <c r="BGV826" s="257"/>
      <c r="BGW826" s="257"/>
      <c r="BGX826" s="257"/>
      <c r="BGY826" s="257"/>
      <c r="BGZ826" s="257"/>
      <c r="BHA826" s="257"/>
      <c r="BHB826" s="257"/>
      <c r="BHC826" s="257"/>
      <c r="BHD826" s="257"/>
      <c r="BHE826" s="257"/>
      <c r="BHF826" s="257"/>
      <c r="BHG826" s="257"/>
      <c r="BHH826" s="257"/>
      <c r="BHI826" s="257"/>
      <c r="BHJ826" s="257"/>
      <c r="BHK826" s="257"/>
      <c r="BHL826" s="257"/>
      <c r="BHM826" s="257"/>
      <c r="BHN826" s="257"/>
      <c r="BHO826" s="257"/>
      <c r="BHP826" s="257"/>
      <c r="BHQ826" s="257"/>
      <c r="BHR826" s="257"/>
      <c r="BHS826" s="257"/>
      <c r="BHT826" s="257"/>
      <c r="BHU826" s="257"/>
      <c r="BHV826" s="257"/>
      <c r="BHW826" s="257"/>
      <c r="BHX826" s="257"/>
      <c r="BHY826" s="257"/>
      <c r="BHZ826" s="257"/>
      <c r="BIA826" s="257"/>
      <c r="BIB826" s="257"/>
      <c r="BIC826" s="257"/>
      <c r="BID826" s="257"/>
      <c r="BIE826" s="257"/>
      <c r="BIF826" s="257"/>
      <c r="BIG826" s="257"/>
      <c r="BIH826" s="257"/>
      <c r="BII826" s="257"/>
      <c r="BIJ826" s="257"/>
      <c r="BIK826" s="257"/>
      <c r="BIL826" s="257"/>
      <c r="BIM826" s="257"/>
      <c r="BIN826" s="257"/>
      <c r="BIO826" s="257"/>
      <c r="BIP826" s="257"/>
      <c r="BIQ826" s="257"/>
      <c r="BIR826" s="257"/>
      <c r="BIS826" s="257"/>
      <c r="BIT826" s="257"/>
      <c r="BIU826" s="257"/>
      <c r="BIV826" s="257"/>
      <c r="BIW826" s="257"/>
      <c r="BIX826" s="257"/>
      <c r="BIY826" s="257"/>
      <c r="BIZ826" s="257"/>
      <c r="BJA826" s="257"/>
      <c r="BJB826" s="257"/>
      <c r="BJC826" s="257"/>
      <c r="BJD826" s="257"/>
      <c r="BJE826" s="257"/>
      <c r="BJF826" s="257"/>
      <c r="BJG826" s="257"/>
      <c r="BJH826" s="257"/>
      <c r="BJI826" s="257"/>
      <c r="BJJ826" s="257"/>
      <c r="BJK826" s="257"/>
      <c r="BJL826" s="257"/>
      <c r="BJM826" s="257"/>
      <c r="BJN826" s="257"/>
      <c r="BJO826" s="257"/>
      <c r="BJP826" s="257"/>
      <c r="BJQ826" s="257"/>
      <c r="BJR826" s="257"/>
      <c r="BJS826" s="257"/>
      <c r="BJT826" s="257"/>
      <c r="BJU826" s="257"/>
      <c r="BJV826" s="257"/>
      <c r="BJW826" s="257"/>
      <c r="BJX826" s="257"/>
      <c r="BJY826" s="257"/>
      <c r="BJZ826" s="257"/>
      <c r="BKA826" s="257"/>
      <c r="BKB826" s="257"/>
      <c r="BKC826" s="257"/>
      <c r="BKD826" s="257"/>
      <c r="BKE826" s="257"/>
      <c r="BKF826" s="257"/>
      <c r="BKG826" s="257"/>
      <c r="BKH826" s="257"/>
      <c r="BKI826" s="257"/>
      <c r="BKJ826" s="257"/>
      <c r="BKK826" s="257"/>
      <c r="BKL826" s="257"/>
      <c r="BKM826" s="257"/>
      <c r="BKN826" s="257"/>
      <c r="BKO826" s="257"/>
      <c r="BKP826" s="257"/>
      <c r="BKQ826" s="257"/>
      <c r="BKR826" s="257"/>
      <c r="BKS826" s="257"/>
      <c r="BKT826" s="257"/>
      <c r="BKU826" s="257"/>
      <c r="BKV826" s="257"/>
      <c r="BKW826" s="257"/>
      <c r="BKX826" s="257"/>
      <c r="BKY826" s="257"/>
      <c r="BKZ826" s="257"/>
      <c r="BLA826" s="257"/>
      <c r="BLB826" s="257"/>
      <c r="BLC826" s="257"/>
      <c r="BLD826" s="257"/>
      <c r="BLE826" s="257"/>
      <c r="BLF826" s="257"/>
      <c r="BLG826" s="257"/>
      <c r="BLH826" s="257"/>
      <c r="BLI826" s="257"/>
      <c r="BLJ826" s="257"/>
      <c r="BLK826" s="257"/>
      <c r="BLL826" s="257"/>
      <c r="BLM826" s="257"/>
      <c r="BLN826" s="257"/>
      <c r="BLO826" s="257"/>
      <c r="BLP826" s="257"/>
      <c r="BLQ826" s="257"/>
      <c r="BLR826" s="257"/>
      <c r="BLS826" s="257"/>
      <c r="BLT826" s="257"/>
      <c r="BLU826" s="257"/>
      <c r="BLV826" s="257"/>
      <c r="BLW826" s="257"/>
      <c r="BLX826" s="257"/>
      <c r="BLY826" s="257"/>
      <c r="BLZ826" s="257"/>
      <c r="BMA826" s="257"/>
      <c r="BMB826" s="257"/>
      <c r="BMC826" s="257"/>
      <c r="BMD826" s="257"/>
      <c r="BME826" s="257"/>
      <c r="BMF826" s="257"/>
      <c r="BMG826" s="257"/>
      <c r="BMH826" s="257"/>
      <c r="BMI826" s="257"/>
      <c r="BMJ826" s="257"/>
      <c r="BMK826" s="257"/>
      <c r="BML826" s="257"/>
      <c r="BMM826" s="257"/>
      <c r="BMN826" s="257"/>
      <c r="BMO826" s="257"/>
      <c r="BMP826" s="257"/>
      <c r="BMQ826" s="257"/>
      <c r="BMR826" s="257"/>
      <c r="BMS826" s="257"/>
      <c r="BMT826" s="257"/>
      <c r="BMU826" s="257"/>
      <c r="BMV826" s="257"/>
      <c r="BMW826" s="257"/>
      <c r="BMX826" s="257"/>
      <c r="BMY826" s="257"/>
      <c r="BMZ826" s="257"/>
      <c r="BNA826" s="257"/>
      <c r="BNB826" s="257"/>
      <c r="BNC826" s="257"/>
      <c r="BND826" s="257"/>
      <c r="BNE826" s="257"/>
      <c r="BNF826" s="257"/>
      <c r="BNG826" s="257"/>
      <c r="BNH826" s="257"/>
      <c r="BNI826" s="257"/>
      <c r="BNJ826" s="257"/>
      <c r="BNK826" s="257"/>
      <c r="BNL826" s="257"/>
      <c r="BNM826" s="257"/>
      <c r="BNN826" s="257"/>
      <c r="BNO826" s="257"/>
      <c r="BNP826" s="257"/>
      <c r="BNQ826" s="257"/>
      <c r="BNR826" s="257"/>
      <c r="BNS826" s="257"/>
      <c r="BNT826" s="257"/>
      <c r="BNU826" s="257"/>
      <c r="BNV826" s="257"/>
      <c r="BNW826" s="257"/>
      <c r="BNX826" s="257"/>
      <c r="BNY826" s="257"/>
      <c r="BNZ826" s="257"/>
      <c r="BOA826" s="257"/>
      <c r="BOB826" s="257"/>
      <c r="BOC826" s="257"/>
      <c r="BOD826" s="257"/>
      <c r="BOE826" s="257"/>
      <c r="BOF826" s="257"/>
      <c r="BOG826" s="257"/>
      <c r="BOH826" s="257"/>
      <c r="BOI826" s="257"/>
      <c r="BOJ826" s="257"/>
      <c r="BOK826" s="257"/>
      <c r="BOL826" s="257"/>
      <c r="BOM826" s="257"/>
      <c r="BON826" s="257"/>
      <c r="BOO826" s="257"/>
      <c r="BOP826" s="257"/>
      <c r="BOQ826" s="257"/>
      <c r="BOR826" s="257"/>
      <c r="BOS826" s="257"/>
      <c r="BOT826" s="257"/>
      <c r="BOU826" s="257"/>
      <c r="BOV826" s="257"/>
      <c r="BOW826" s="257"/>
      <c r="BOX826" s="257"/>
      <c r="BOY826" s="257"/>
      <c r="BOZ826" s="257"/>
      <c r="BPA826" s="257"/>
      <c r="BPB826" s="257"/>
      <c r="BPC826" s="257"/>
      <c r="BPD826" s="257"/>
      <c r="BPE826" s="257"/>
      <c r="BPF826" s="257"/>
      <c r="BPG826" s="257"/>
      <c r="BPH826" s="257"/>
      <c r="BPI826" s="257"/>
      <c r="BPJ826" s="257"/>
      <c r="BPK826" s="257"/>
      <c r="BPL826" s="257"/>
      <c r="BPM826" s="257"/>
      <c r="BPN826" s="257"/>
      <c r="BPO826" s="257"/>
      <c r="BPP826" s="257"/>
      <c r="BPQ826" s="257"/>
      <c r="BPR826" s="257"/>
      <c r="BPS826" s="257"/>
      <c r="BPT826" s="257"/>
      <c r="BPU826" s="257"/>
      <c r="BPV826" s="257"/>
      <c r="BPW826" s="257"/>
      <c r="BPX826" s="257"/>
      <c r="BPY826" s="257"/>
      <c r="BPZ826" s="257"/>
      <c r="BQA826" s="257"/>
      <c r="BQB826" s="257"/>
      <c r="BQC826" s="257"/>
      <c r="BQD826" s="257"/>
      <c r="BQE826" s="257"/>
      <c r="BQF826" s="257"/>
      <c r="BQG826" s="257"/>
      <c r="BQH826" s="257"/>
      <c r="BQI826" s="257"/>
      <c r="BQJ826" s="257"/>
      <c r="BQK826" s="257"/>
      <c r="BQL826" s="257"/>
      <c r="BQM826" s="257"/>
      <c r="BQN826" s="257"/>
      <c r="BQO826" s="257"/>
      <c r="BQP826" s="257"/>
      <c r="BQQ826" s="257"/>
      <c r="BQR826" s="257"/>
      <c r="BQS826" s="257"/>
      <c r="BQT826" s="257"/>
      <c r="BQU826" s="257"/>
      <c r="BQV826" s="257"/>
      <c r="BQW826" s="257"/>
      <c r="BQX826" s="257"/>
      <c r="BQY826" s="257"/>
      <c r="BQZ826" s="257"/>
      <c r="BRA826" s="257"/>
      <c r="BRB826" s="257"/>
      <c r="BRC826" s="257"/>
      <c r="BRD826" s="257"/>
      <c r="BRE826" s="257"/>
      <c r="BRF826" s="257"/>
      <c r="BRG826" s="257"/>
      <c r="BRH826" s="257"/>
      <c r="BRI826" s="257"/>
      <c r="BRJ826" s="257"/>
      <c r="BRK826" s="257"/>
      <c r="BRL826" s="257"/>
      <c r="BRM826" s="257"/>
      <c r="BRN826" s="257"/>
      <c r="BRO826" s="257"/>
      <c r="BRP826" s="257"/>
      <c r="BRQ826" s="257"/>
      <c r="BRR826" s="257"/>
      <c r="BRS826" s="257"/>
      <c r="BRT826" s="257"/>
      <c r="BRU826" s="257"/>
      <c r="BRV826" s="257"/>
      <c r="BRW826" s="257"/>
      <c r="BRX826" s="257"/>
      <c r="BRY826" s="257"/>
      <c r="BRZ826" s="257"/>
      <c r="BSA826" s="257"/>
      <c r="BSB826" s="257"/>
      <c r="BSC826" s="257"/>
      <c r="BSD826" s="257"/>
      <c r="BSE826" s="257"/>
      <c r="BSF826" s="257"/>
      <c r="BSG826" s="257"/>
      <c r="BSH826" s="257"/>
      <c r="BSI826" s="257"/>
      <c r="BSJ826" s="257"/>
      <c r="BSK826" s="257"/>
      <c r="BSL826" s="257"/>
      <c r="BSM826" s="257"/>
      <c r="BSN826" s="257"/>
      <c r="BSO826" s="257"/>
      <c r="BSP826" s="257"/>
      <c r="BSQ826" s="257"/>
      <c r="BSR826" s="257"/>
      <c r="BSS826" s="257"/>
      <c r="BST826" s="257"/>
      <c r="BSU826" s="257"/>
      <c r="BSV826" s="257"/>
      <c r="BSW826" s="257"/>
      <c r="BSX826" s="257"/>
      <c r="BSY826" s="257"/>
      <c r="BSZ826" s="257"/>
      <c r="BTA826" s="257"/>
      <c r="BTB826" s="257"/>
      <c r="BTC826" s="257"/>
      <c r="BTD826" s="257"/>
      <c r="BTE826" s="257"/>
      <c r="BTF826" s="257"/>
      <c r="BTG826" s="257"/>
      <c r="BTH826" s="257"/>
      <c r="BTI826" s="257"/>
      <c r="BTJ826" s="257"/>
      <c r="BTK826" s="257"/>
      <c r="BTL826" s="257"/>
      <c r="BTM826" s="257"/>
      <c r="BTN826" s="257"/>
      <c r="BTO826" s="257"/>
      <c r="BTP826" s="257"/>
      <c r="BTQ826" s="257"/>
      <c r="BTR826" s="257"/>
      <c r="BTS826" s="257"/>
      <c r="BTT826" s="257"/>
      <c r="BTU826" s="257"/>
      <c r="BTV826" s="257"/>
      <c r="BTW826" s="257"/>
      <c r="BTX826" s="257"/>
      <c r="BTY826" s="257"/>
      <c r="BTZ826" s="257"/>
      <c r="BUA826" s="257"/>
      <c r="BUB826" s="257"/>
      <c r="BUC826" s="257"/>
      <c r="BUD826" s="257"/>
      <c r="BUE826" s="257"/>
      <c r="BUF826" s="257"/>
      <c r="BUG826" s="257"/>
      <c r="BUH826" s="257"/>
      <c r="BUI826" s="257"/>
      <c r="BUJ826" s="257"/>
      <c r="BUK826" s="257"/>
      <c r="BUL826" s="257"/>
      <c r="BUM826" s="257"/>
      <c r="BUN826" s="257"/>
      <c r="BUO826" s="257"/>
      <c r="BUP826" s="257"/>
      <c r="BUQ826" s="257"/>
      <c r="BUR826" s="257"/>
      <c r="BUS826" s="257"/>
      <c r="BUT826" s="257"/>
      <c r="BUU826" s="257"/>
      <c r="BUV826" s="257"/>
      <c r="BUW826" s="257"/>
      <c r="BUX826" s="257"/>
      <c r="BUY826" s="257"/>
      <c r="BUZ826" s="257"/>
      <c r="BVA826" s="257"/>
      <c r="BVB826" s="257"/>
      <c r="BVC826" s="257"/>
      <c r="BVD826" s="257"/>
      <c r="BVE826" s="257"/>
      <c r="BVF826" s="257"/>
      <c r="BVG826" s="257"/>
      <c r="BVH826" s="257"/>
      <c r="BVI826" s="257"/>
      <c r="BVJ826" s="257"/>
      <c r="BVK826" s="257"/>
      <c r="BVL826" s="257"/>
      <c r="BVM826" s="257"/>
      <c r="BVN826" s="257"/>
      <c r="BVO826" s="257"/>
      <c r="BVP826" s="257"/>
      <c r="BVQ826" s="257"/>
      <c r="BVR826" s="257"/>
      <c r="BVS826" s="257"/>
      <c r="BVT826" s="257"/>
      <c r="BVU826" s="257"/>
      <c r="BVV826" s="257"/>
      <c r="BVW826" s="257"/>
      <c r="BVX826" s="257"/>
      <c r="BVY826" s="257"/>
      <c r="BVZ826" s="257"/>
      <c r="BWA826" s="257"/>
      <c r="BWB826" s="257"/>
      <c r="BWC826" s="257"/>
      <c r="BWD826" s="257"/>
      <c r="BWE826" s="257"/>
      <c r="BWF826" s="257"/>
      <c r="BWG826" s="257"/>
      <c r="BWH826" s="257"/>
      <c r="BWI826" s="257"/>
      <c r="BWJ826" s="257"/>
      <c r="BWK826" s="257"/>
      <c r="BWL826" s="257"/>
      <c r="BWM826" s="257"/>
      <c r="BWN826" s="257"/>
      <c r="BWO826" s="257"/>
      <c r="BWP826" s="257"/>
      <c r="BWQ826" s="257"/>
      <c r="BWR826" s="257"/>
      <c r="BWS826" s="257"/>
      <c r="BWT826" s="257"/>
      <c r="BWU826" s="257"/>
      <c r="BWV826" s="257"/>
      <c r="BWW826" s="257"/>
      <c r="BWX826" s="257"/>
      <c r="BWY826" s="257"/>
      <c r="BWZ826" s="257"/>
      <c r="BXA826" s="257"/>
      <c r="BXB826" s="257"/>
      <c r="BXC826" s="257"/>
      <c r="BXD826" s="257"/>
      <c r="BXE826" s="257"/>
      <c r="BXF826" s="257"/>
      <c r="BXG826" s="257"/>
      <c r="BXH826" s="257"/>
      <c r="BXI826" s="257"/>
      <c r="BXJ826" s="257"/>
      <c r="BXK826" s="257"/>
      <c r="BXL826" s="257"/>
      <c r="BXM826" s="257"/>
      <c r="BXN826" s="257"/>
      <c r="BXO826" s="257"/>
      <c r="BXP826" s="257"/>
      <c r="BXQ826" s="257"/>
      <c r="BXR826" s="257"/>
      <c r="BXS826" s="257"/>
      <c r="BXT826" s="257"/>
      <c r="BXU826" s="257"/>
      <c r="BXV826" s="257"/>
      <c r="BXW826" s="257"/>
      <c r="BXX826" s="257"/>
      <c r="BXY826" s="257"/>
      <c r="BXZ826" s="257"/>
      <c r="BYA826" s="257"/>
      <c r="BYB826" s="257"/>
      <c r="BYC826" s="257"/>
      <c r="BYD826" s="257"/>
      <c r="BYE826" s="257"/>
      <c r="BYF826" s="257"/>
      <c r="BYG826" s="257"/>
      <c r="BYH826" s="257"/>
      <c r="BYI826" s="257"/>
      <c r="BYJ826" s="257"/>
      <c r="BYK826" s="257"/>
      <c r="BYL826" s="257"/>
      <c r="BYM826" s="257"/>
      <c r="BYN826" s="257"/>
      <c r="BYO826" s="257"/>
      <c r="BYP826" s="257"/>
      <c r="BYQ826" s="257"/>
      <c r="BYR826" s="257"/>
      <c r="BYS826" s="257"/>
      <c r="BYT826" s="257"/>
      <c r="BYU826" s="257"/>
      <c r="BYV826" s="257"/>
      <c r="BYW826" s="257"/>
      <c r="BYX826" s="257"/>
      <c r="BYY826" s="257"/>
      <c r="BYZ826" s="257"/>
      <c r="BZA826" s="257"/>
      <c r="BZB826" s="257"/>
      <c r="BZC826" s="257"/>
      <c r="BZD826" s="257"/>
      <c r="BZE826" s="257"/>
      <c r="BZF826" s="257"/>
      <c r="BZG826" s="257"/>
      <c r="BZH826" s="257"/>
      <c r="BZI826" s="257"/>
      <c r="BZJ826" s="257"/>
      <c r="BZK826" s="257"/>
      <c r="BZL826" s="257"/>
      <c r="BZM826" s="257"/>
      <c r="BZN826" s="257"/>
      <c r="BZO826" s="257"/>
      <c r="BZP826" s="257"/>
      <c r="BZQ826" s="257"/>
      <c r="BZR826" s="257"/>
      <c r="BZS826" s="257"/>
      <c r="BZT826" s="257"/>
      <c r="BZU826" s="257"/>
      <c r="BZV826" s="257"/>
      <c r="BZW826" s="257"/>
      <c r="BZX826" s="257"/>
      <c r="BZY826" s="257"/>
      <c r="BZZ826" s="257"/>
      <c r="CAA826" s="257"/>
      <c r="CAB826" s="257"/>
      <c r="CAC826" s="257"/>
      <c r="CAD826" s="257"/>
      <c r="CAE826" s="257"/>
      <c r="CAF826" s="257"/>
      <c r="CAG826" s="257"/>
      <c r="CAH826" s="257"/>
      <c r="CAI826" s="257"/>
      <c r="CAJ826" s="257"/>
      <c r="CAK826" s="257"/>
      <c r="CAL826" s="257"/>
      <c r="CAM826" s="257"/>
      <c r="CAN826" s="257"/>
      <c r="CAO826" s="257"/>
      <c r="CAP826" s="257"/>
      <c r="CAQ826" s="257"/>
      <c r="CAR826" s="257"/>
      <c r="CAS826" s="257"/>
      <c r="CAT826" s="257"/>
      <c r="CAU826" s="257"/>
      <c r="CAV826" s="257"/>
      <c r="CAW826" s="257"/>
      <c r="CAX826" s="257"/>
      <c r="CAY826" s="257"/>
      <c r="CAZ826" s="257"/>
      <c r="CBA826" s="257"/>
      <c r="CBB826" s="257"/>
      <c r="CBC826" s="257"/>
      <c r="CBD826" s="257"/>
      <c r="CBE826" s="257"/>
      <c r="CBF826" s="257"/>
      <c r="CBG826" s="257"/>
      <c r="CBH826" s="257"/>
      <c r="CBI826" s="257"/>
      <c r="CBJ826" s="257"/>
      <c r="CBK826" s="257"/>
      <c r="CBL826" s="257"/>
      <c r="CBM826" s="257"/>
      <c r="CBN826" s="257"/>
      <c r="CBO826" s="257"/>
      <c r="CBP826" s="257"/>
      <c r="CBQ826" s="257"/>
      <c r="CBR826" s="257"/>
      <c r="CBS826" s="257"/>
      <c r="CBT826" s="257"/>
      <c r="CBU826" s="257"/>
      <c r="CBV826" s="257"/>
      <c r="CBW826" s="257"/>
      <c r="CBX826" s="257"/>
      <c r="CBY826" s="257"/>
      <c r="CBZ826" s="257"/>
      <c r="CCA826" s="257"/>
      <c r="CCB826" s="257"/>
      <c r="CCC826" s="257"/>
      <c r="CCD826" s="257"/>
      <c r="CCE826" s="257"/>
      <c r="CCF826" s="257"/>
      <c r="CCG826" s="257"/>
      <c r="CCH826" s="257"/>
      <c r="CCI826" s="257"/>
      <c r="CCJ826" s="257"/>
      <c r="CCK826" s="257"/>
      <c r="CCL826" s="257"/>
      <c r="CCM826" s="257"/>
      <c r="CCN826" s="257"/>
      <c r="CCO826" s="257"/>
      <c r="CCP826" s="257"/>
      <c r="CCQ826" s="257"/>
      <c r="CCR826" s="257"/>
      <c r="CCS826" s="257"/>
      <c r="CCT826" s="257"/>
      <c r="CCU826" s="257"/>
      <c r="CCV826" s="257"/>
      <c r="CCW826" s="257"/>
      <c r="CCX826" s="257"/>
      <c r="CCY826" s="257"/>
      <c r="CCZ826" s="257"/>
      <c r="CDA826" s="257"/>
      <c r="CDB826" s="257"/>
      <c r="CDC826" s="257"/>
      <c r="CDD826" s="257"/>
      <c r="CDE826" s="257"/>
      <c r="CDF826" s="257"/>
      <c r="CDG826" s="257"/>
      <c r="CDH826" s="257"/>
      <c r="CDI826" s="257"/>
      <c r="CDJ826" s="257"/>
      <c r="CDK826" s="257"/>
      <c r="CDL826" s="257"/>
      <c r="CDM826" s="257"/>
      <c r="CDN826" s="257"/>
      <c r="CDO826" s="257"/>
      <c r="CDP826" s="257"/>
      <c r="CDQ826" s="257"/>
      <c r="CDR826" s="257"/>
      <c r="CDS826" s="257"/>
      <c r="CDT826" s="257"/>
      <c r="CDU826" s="257"/>
      <c r="CDV826" s="257"/>
      <c r="CDW826" s="257"/>
      <c r="CDX826" s="257"/>
      <c r="CDY826" s="257"/>
      <c r="CDZ826" s="257"/>
      <c r="CEA826" s="257"/>
      <c r="CEB826" s="257"/>
      <c r="CEC826" s="257"/>
      <c r="CED826" s="257"/>
      <c r="CEE826" s="257"/>
      <c r="CEF826" s="257"/>
      <c r="CEG826" s="257"/>
      <c r="CEH826" s="257"/>
      <c r="CEI826" s="257"/>
      <c r="CEJ826" s="257"/>
      <c r="CEK826" s="257"/>
      <c r="CEL826" s="257"/>
      <c r="CEM826" s="257"/>
      <c r="CEN826" s="257"/>
      <c r="CEO826" s="257"/>
      <c r="CEP826" s="257"/>
      <c r="CEQ826" s="257"/>
      <c r="CER826" s="257"/>
      <c r="CES826" s="257"/>
      <c r="CET826" s="257"/>
      <c r="CEU826" s="257"/>
      <c r="CEV826" s="257"/>
      <c r="CEW826" s="257"/>
      <c r="CEX826" s="257"/>
      <c r="CEY826" s="257"/>
      <c r="CEZ826" s="257"/>
      <c r="CFA826" s="257"/>
      <c r="CFB826" s="257"/>
      <c r="CFC826" s="257"/>
      <c r="CFD826" s="257"/>
      <c r="CFE826" s="257"/>
      <c r="CFF826" s="257"/>
      <c r="CFG826" s="257"/>
      <c r="CFH826" s="257"/>
      <c r="CFI826" s="257"/>
      <c r="CFJ826" s="257"/>
      <c r="CFK826" s="257"/>
      <c r="CFL826" s="257"/>
      <c r="CFM826" s="257"/>
      <c r="CFN826" s="257"/>
      <c r="CFO826" s="257"/>
      <c r="CFP826" s="257"/>
      <c r="CFQ826" s="257"/>
      <c r="CFR826" s="257"/>
      <c r="CFS826" s="257"/>
      <c r="CFT826" s="257"/>
      <c r="CFU826" s="257"/>
      <c r="CFV826" s="257"/>
      <c r="CFW826" s="257"/>
      <c r="CFX826" s="257"/>
      <c r="CFY826" s="257"/>
      <c r="CFZ826" s="257"/>
      <c r="CGA826" s="257"/>
      <c r="CGB826" s="257"/>
      <c r="CGC826" s="257"/>
      <c r="CGD826" s="257"/>
      <c r="CGE826" s="257"/>
      <c r="CGF826" s="257"/>
      <c r="CGG826" s="257"/>
      <c r="CGH826" s="257"/>
      <c r="CGI826" s="257"/>
      <c r="CGJ826" s="257"/>
      <c r="CGK826" s="257"/>
      <c r="CGL826" s="257"/>
      <c r="CGM826" s="257"/>
      <c r="CGN826" s="257"/>
      <c r="CGO826" s="257"/>
      <c r="CGP826" s="257"/>
      <c r="CGQ826" s="257"/>
      <c r="CGR826" s="257"/>
      <c r="CGS826" s="257"/>
      <c r="CGT826" s="257"/>
      <c r="CGU826" s="257"/>
      <c r="CGV826" s="257"/>
      <c r="CGW826" s="257"/>
      <c r="CGX826" s="257"/>
      <c r="CGY826" s="257"/>
      <c r="CGZ826" s="257"/>
      <c r="CHA826" s="257"/>
      <c r="CHB826" s="257"/>
      <c r="CHC826" s="257"/>
      <c r="CHD826" s="257"/>
      <c r="CHE826" s="257"/>
      <c r="CHF826" s="257"/>
      <c r="CHG826" s="257"/>
      <c r="CHH826" s="257"/>
      <c r="CHI826" s="257"/>
      <c r="CHJ826" s="257"/>
      <c r="CHK826" s="257"/>
      <c r="CHL826" s="257"/>
      <c r="CHM826" s="257"/>
      <c r="CHN826" s="257"/>
      <c r="CHO826" s="257"/>
      <c r="CHP826" s="257"/>
      <c r="CHQ826" s="257"/>
      <c r="CHR826" s="257"/>
      <c r="CHS826" s="257"/>
      <c r="CHT826" s="257"/>
      <c r="CHU826" s="257"/>
      <c r="CHV826" s="257"/>
      <c r="CHW826" s="257"/>
      <c r="CHX826" s="257"/>
      <c r="CHY826" s="257"/>
      <c r="CHZ826" s="257"/>
      <c r="CIA826" s="257"/>
      <c r="CIB826" s="257"/>
      <c r="CIC826" s="257"/>
      <c r="CID826" s="257"/>
      <c r="CIE826" s="257"/>
      <c r="CIF826" s="257"/>
      <c r="CIG826" s="257"/>
      <c r="CIH826" s="257"/>
      <c r="CII826" s="257"/>
      <c r="CIJ826" s="257"/>
      <c r="CIK826" s="257"/>
      <c r="CIL826" s="257"/>
      <c r="CIM826" s="257"/>
      <c r="CIN826" s="257"/>
      <c r="CIO826" s="257"/>
      <c r="CIP826" s="257"/>
      <c r="CIQ826" s="257"/>
      <c r="CIR826" s="257"/>
      <c r="CIS826" s="257"/>
      <c r="CIT826" s="257"/>
      <c r="CIU826" s="257"/>
      <c r="CIV826" s="257"/>
      <c r="CIW826" s="257"/>
      <c r="CIX826" s="257"/>
      <c r="CIY826" s="257"/>
      <c r="CIZ826" s="257"/>
      <c r="CJA826" s="257"/>
      <c r="CJB826" s="257"/>
      <c r="CJC826" s="257"/>
      <c r="CJD826" s="257"/>
      <c r="CJE826" s="257"/>
      <c r="CJF826" s="257"/>
      <c r="CJG826" s="257"/>
      <c r="CJH826" s="257"/>
      <c r="CJI826" s="257"/>
      <c r="CJJ826" s="257"/>
      <c r="CJK826" s="257"/>
      <c r="CJL826" s="257"/>
      <c r="CJM826" s="257"/>
      <c r="CJN826" s="257"/>
      <c r="CJO826" s="257"/>
      <c r="CJP826" s="257"/>
      <c r="CJQ826" s="257"/>
      <c r="CJR826" s="257"/>
      <c r="CJS826" s="257"/>
      <c r="CJT826" s="257"/>
      <c r="CJU826" s="257"/>
      <c r="CJV826" s="257"/>
      <c r="CJW826" s="257"/>
      <c r="CJX826" s="257"/>
      <c r="CJY826" s="257"/>
      <c r="CJZ826" s="257"/>
      <c r="CKA826" s="257"/>
      <c r="CKB826" s="257"/>
      <c r="CKC826" s="257"/>
      <c r="CKD826" s="257"/>
      <c r="CKE826" s="257"/>
      <c r="CKF826" s="257"/>
      <c r="CKG826" s="257"/>
      <c r="CKH826" s="257"/>
      <c r="CKI826" s="257"/>
      <c r="CKJ826" s="257"/>
      <c r="CKK826" s="257"/>
      <c r="CKL826" s="257"/>
      <c r="CKM826" s="257"/>
      <c r="CKN826" s="257"/>
      <c r="CKO826" s="257"/>
      <c r="CKP826" s="257"/>
      <c r="CKQ826" s="257"/>
      <c r="CKR826" s="257"/>
      <c r="CKS826" s="257"/>
      <c r="CKT826" s="257"/>
      <c r="CKU826" s="257"/>
      <c r="CKV826" s="257"/>
      <c r="CKW826" s="257"/>
      <c r="CKX826" s="257"/>
      <c r="CKY826" s="257"/>
      <c r="CKZ826" s="257"/>
      <c r="CLA826" s="257"/>
      <c r="CLB826" s="257"/>
      <c r="CLC826" s="257"/>
      <c r="CLD826" s="257"/>
      <c r="CLE826" s="257"/>
      <c r="CLF826" s="257"/>
      <c r="CLG826" s="257"/>
      <c r="CLH826" s="257"/>
      <c r="CLI826" s="257"/>
      <c r="CLJ826" s="257"/>
      <c r="CLK826" s="257"/>
      <c r="CLL826" s="257"/>
      <c r="CLM826" s="257"/>
      <c r="CLN826" s="257"/>
      <c r="CLO826" s="257"/>
      <c r="CLP826" s="257"/>
      <c r="CLQ826" s="257"/>
      <c r="CLR826" s="257"/>
      <c r="CLS826" s="257"/>
      <c r="CLT826" s="257"/>
      <c r="CLU826" s="257"/>
      <c r="CLV826" s="257"/>
      <c r="CLW826" s="257"/>
      <c r="CLX826" s="257"/>
      <c r="CLY826" s="257"/>
      <c r="CLZ826" s="257"/>
      <c r="CMA826" s="257"/>
      <c r="CMB826" s="257"/>
      <c r="CMC826" s="257"/>
      <c r="CMD826" s="257"/>
      <c r="CME826" s="257"/>
      <c r="CMF826" s="257"/>
      <c r="CMG826" s="257"/>
      <c r="CMH826" s="257"/>
      <c r="CMI826" s="257"/>
      <c r="CMJ826" s="257"/>
      <c r="CMK826" s="257"/>
      <c r="CML826" s="257"/>
      <c r="CMM826" s="257"/>
      <c r="CMN826" s="257"/>
      <c r="CMO826" s="257"/>
      <c r="CMP826" s="257"/>
      <c r="CMQ826" s="257"/>
      <c r="CMR826" s="257"/>
      <c r="CMS826" s="257"/>
      <c r="CMT826" s="257"/>
      <c r="CMU826" s="257"/>
      <c r="CMV826" s="257"/>
      <c r="CMW826" s="257"/>
      <c r="CMX826" s="257"/>
      <c r="CMY826" s="257"/>
      <c r="CMZ826" s="257"/>
      <c r="CNA826" s="257"/>
      <c r="CNB826" s="257"/>
      <c r="CNC826" s="257"/>
      <c r="CND826" s="257"/>
      <c r="CNE826" s="257"/>
      <c r="CNF826" s="257"/>
      <c r="CNG826" s="257"/>
      <c r="CNH826" s="257"/>
      <c r="CNI826" s="257"/>
      <c r="CNJ826" s="257"/>
      <c r="CNK826" s="257"/>
      <c r="CNL826" s="257"/>
      <c r="CNM826" s="257"/>
      <c r="CNN826" s="257"/>
      <c r="CNO826" s="257"/>
      <c r="CNP826" s="257"/>
      <c r="CNQ826" s="257"/>
      <c r="CNR826" s="257"/>
      <c r="CNS826" s="257"/>
      <c r="CNT826" s="257"/>
      <c r="CNU826" s="257"/>
      <c r="CNV826" s="257"/>
      <c r="CNW826" s="257"/>
      <c r="CNX826" s="257"/>
      <c r="CNY826" s="257"/>
      <c r="CNZ826" s="257"/>
      <c r="COA826" s="257"/>
      <c r="COB826" s="257"/>
      <c r="COC826" s="257"/>
      <c r="COD826" s="257"/>
      <c r="COE826" s="257"/>
      <c r="COF826" s="257"/>
      <c r="COG826" s="257"/>
      <c r="COH826" s="257"/>
      <c r="COI826" s="257"/>
      <c r="COJ826" s="257"/>
      <c r="COK826" s="257"/>
      <c r="COL826" s="257"/>
      <c r="COM826" s="257"/>
      <c r="CON826" s="257"/>
      <c r="COO826" s="257"/>
      <c r="COP826" s="257"/>
      <c r="COQ826" s="257"/>
      <c r="COR826" s="257"/>
      <c r="COS826" s="257"/>
      <c r="COT826" s="257"/>
      <c r="COU826" s="257"/>
      <c r="COV826" s="257"/>
      <c r="COW826" s="257"/>
      <c r="COX826" s="257"/>
      <c r="COY826" s="257"/>
      <c r="COZ826" s="257"/>
      <c r="CPA826" s="257"/>
      <c r="CPB826" s="257"/>
      <c r="CPC826" s="257"/>
      <c r="CPD826" s="257"/>
      <c r="CPE826" s="257"/>
      <c r="CPF826" s="257"/>
      <c r="CPG826" s="257"/>
      <c r="CPH826" s="257"/>
      <c r="CPI826" s="257"/>
      <c r="CPJ826" s="257"/>
      <c r="CPK826" s="257"/>
      <c r="CPL826" s="257"/>
      <c r="CPM826" s="257"/>
      <c r="CPN826" s="257"/>
      <c r="CPO826" s="257"/>
      <c r="CPP826" s="257"/>
      <c r="CPQ826" s="257"/>
      <c r="CPR826" s="257"/>
      <c r="CPS826" s="257"/>
      <c r="CPT826" s="257"/>
      <c r="CPU826" s="257"/>
      <c r="CPV826" s="257"/>
      <c r="CPW826" s="257"/>
      <c r="CPX826" s="257"/>
      <c r="CPY826" s="257"/>
      <c r="CPZ826" s="257"/>
      <c r="CQA826" s="257"/>
      <c r="CQB826" s="257"/>
      <c r="CQC826" s="257"/>
      <c r="CQD826" s="257"/>
      <c r="CQE826" s="257"/>
      <c r="CQF826" s="257"/>
      <c r="CQG826" s="257"/>
      <c r="CQH826" s="257"/>
      <c r="CQI826" s="257"/>
      <c r="CQJ826" s="257"/>
      <c r="CQK826" s="257"/>
      <c r="CQL826" s="257"/>
      <c r="CQM826" s="257"/>
      <c r="CQN826" s="257"/>
      <c r="CQO826" s="257"/>
      <c r="CQP826" s="257"/>
      <c r="CQQ826" s="257"/>
      <c r="CQR826" s="257"/>
      <c r="CQS826" s="257"/>
      <c r="CQT826" s="257"/>
      <c r="CQU826" s="257"/>
      <c r="CQV826" s="257"/>
      <c r="CQW826" s="257"/>
      <c r="CQX826" s="257"/>
      <c r="CQY826" s="257"/>
      <c r="CQZ826" s="257"/>
      <c r="CRA826" s="257"/>
      <c r="CRB826" s="257"/>
      <c r="CRC826" s="257"/>
      <c r="CRD826" s="257"/>
      <c r="CRE826" s="257"/>
      <c r="CRF826" s="257"/>
      <c r="CRG826" s="257"/>
      <c r="CRH826" s="257"/>
      <c r="CRI826" s="257"/>
      <c r="CRJ826" s="257"/>
      <c r="CRK826" s="257"/>
      <c r="CRL826" s="257"/>
      <c r="CRM826" s="257"/>
      <c r="CRN826" s="257"/>
      <c r="CRO826" s="257"/>
      <c r="CRP826" s="257"/>
      <c r="CRQ826" s="257"/>
      <c r="CRR826" s="257"/>
      <c r="CRS826" s="257"/>
      <c r="CRT826" s="257"/>
      <c r="CRU826" s="257"/>
      <c r="CRV826" s="257"/>
      <c r="CRW826" s="257"/>
      <c r="CRX826" s="257"/>
      <c r="CRY826" s="257"/>
      <c r="CRZ826" s="257"/>
      <c r="CSA826" s="257"/>
      <c r="CSB826" s="257"/>
      <c r="CSC826" s="257"/>
      <c r="CSD826" s="257"/>
      <c r="CSE826" s="257"/>
      <c r="CSF826" s="257"/>
      <c r="CSG826" s="257"/>
      <c r="CSH826" s="257"/>
      <c r="CSI826" s="257"/>
      <c r="CSJ826" s="257"/>
      <c r="CSK826" s="257"/>
      <c r="CSL826" s="257"/>
      <c r="CSM826" s="257"/>
      <c r="CSN826" s="257"/>
      <c r="CSO826" s="257"/>
      <c r="CSP826" s="257"/>
      <c r="CSQ826" s="257"/>
      <c r="CSR826" s="257"/>
      <c r="CSS826" s="257"/>
      <c r="CST826" s="257"/>
      <c r="CSU826" s="257"/>
      <c r="CSV826" s="257"/>
      <c r="CSW826" s="257"/>
      <c r="CSX826" s="257"/>
      <c r="CSY826" s="257"/>
      <c r="CSZ826" s="257"/>
      <c r="CTA826" s="257"/>
      <c r="CTB826" s="257"/>
      <c r="CTC826" s="257"/>
      <c r="CTD826" s="257"/>
      <c r="CTE826" s="257"/>
      <c r="CTF826" s="257"/>
      <c r="CTG826" s="257"/>
      <c r="CTH826" s="257"/>
      <c r="CTI826" s="257"/>
      <c r="CTJ826" s="257"/>
      <c r="CTK826" s="257"/>
      <c r="CTL826" s="257"/>
      <c r="CTM826" s="257"/>
      <c r="CTN826" s="257"/>
      <c r="CTO826" s="257"/>
      <c r="CTP826" s="257"/>
      <c r="CTQ826" s="257"/>
      <c r="CTR826" s="257"/>
      <c r="CTS826" s="257"/>
      <c r="CTT826" s="257"/>
      <c r="CTU826" s="257"/>
      <c r="CTV826" s="257"/>
      <c r="CTW826" s="257"/>
      <c r="CTX826" s="257"/>
      <c r="CTY826" s="257"/>
      <c r="CTZ826" s="257"/>
      <c r="CUA826" s="257"/>
      <c r="CUB826" s="257"/>
      <c r="CUC826" s="257"/>
      <c r="CUD826" s="257"/>
      <c r="CUE826" s="257"/>
      <c r="CUF826" s="257"/>
      <c r="CUG826" s="257"/>
      <c r="CUH826" s="257"/>
      <c r="CUI826" s="257"/>
      <c r="CUJ826" s="257"/>
      <c r="CUK826" s="257"/>
      <c r="CUL826" s="257"/>
      <c r="CUM826" s="257"/>
      <c r="CUN826" s="257"/>
      <c r="CUO826" s="257"/>
      <c r="CUP826" s="257"/>
      <c r="CUQ826" s="257"/>
      <c r="CUR826" s="257"/>
      <c r="CUS826" s="257"/>
      <c r="CUT826" s="257"/>
      <c r="CUU826" s="257"/>
      <c r="CUV826" s="257"/>
      <c r="CUW826" s="257"/>
      <c r="CUX826" s="257"/>
      <c r="CUY826" s="257"/>
      <c r="CUZ826" s="257"/>
      <c r="CVA826" s="257"/>
      <c r="CVB826" s="257"/>
      <c r="CVC826" s="257"/>
      <c r="CVD826" s="257"/>
      <c r="CVE826" s="257"/>
      <c r="CVF826" s="257"/>
      <c r="CVG826" s="257"/>
      <c r="CVH826" s="257"/>
      <c r="CVI826" s="257"/>
      <c r="CVJ826" s="257"/>
      <c r="CVK826" s="257"/>
      <c r="CVL826" s="257"/>
      <c r="CVM826" s="257"/>
      <c r="CVN826" s="257"/>
      <c r="CVO826" s="257"/>
      <c r="CVP826" s="257"/>
      <c r="CVQ826" s="257"/>
      <c r="CVR826" s="257"/>
      <c r="CVS826" s="257"/>
      <c r="CVT826" s="257"/>
      <c r="CVU826" s="257"/>
      <c r="CVV826" s="257"/>
      <c r="CVW826" s="257"/>
      <c r="CVX826" s="257"/>
      <c r="CVY826" s="257"/>
      <c r="CVZ826" s="257"/>
      <c r="CWA826" s="257"/>
      <c r="CWB826" s="257"/>
      <c r="CWC826" s="257"/>
      <c r="CWD826" s="257"/>
      <c r="CWE826" s="257"/>
      <c r="CWF826" s="257"/>
      <c r="CWG826" s="257"/>
      <c r="CWH826" s="257"/>
      <c r="CWI826" s="257"/>
      <c r="CWJ826" s="257"/>
      <c r="CWK826" s="257"/>
      <c r="CWL826" s="257"/>
      <c r="CWM826" s="257"/>
      <c r="CWN826" s="257"/>
      <c r="CWO826" s="257"/>
      <c r="CWP826" s="257"/>
      <c r="CWQ826" s="257"/>
      <c r="CWR826" s="257"/>
      <c r="CWS826" s="257"/>
      <c r="CWT826" s="257"/>
      <c r="CWU826" s="257"/>
      <c r="CWV826" s="257"/>
      <c r="CWW826" s="257"/>
      <c r="CWX826" s="257"/>
      <c r="CWY826" s="257"/>
      <c r="CWZ826" s="257"/>
      <c r="CXA826" s="257"/>
      <c r="CXB826" s="257"/>
      <c r="CXC826" s="257"/>
      <c r="CXD826" s="257"/>
      <c r="CXE826" s="257"/>
      <c r="CXF826" s="257"/>
      <c r="CXG826" s="257"/>
      <c r="CXH826" s="257"/>
      <c r="CXI826" s="257"/>
      <c r="CXJ826" s="257"/>
      <c r="CXK826" s="257"/>
      <c r="CXL826" s="257"/>
      <c r="CXM826" s="257"/>
      <c r="CXN826" s="257"/>
      <c r="CXO826" s="257"/>
      <c r="CXP826" s="257"/>
      <c r="CXQ826" s="257"/>
      <c r="CXR826" s="257"/>
      <c r="CXS826" s="257"/>
      <c r="CXT826" s="257"/>
      <c r="CXU826" s="257"/>
      <c r="CXV826" s="257"/>
      <c r="CXW826" s="257"/>
      <c r="CXX826" s="257"/>
      <c r="CXY826" s="257"/>
      <c r="CXZ826" s="257"/>
      <c r="CYA826" s="257"/>
      <c r="CYB826" s="257"/>
      <c r="CYC826" s="257"/>
      <c r="CYD826" s="257"/>
      <c r="CYE826" s="257"/>
      <c r="CYF826" s="257"/>
      <c r="CYG826" s="257"/>
      <c r="CYH826" s="257"/>
      <c r="CYI826" s="257"/>
      <c r="CYJ826" s="257"/>
      <c r="CYK826" s="257"/>
      <c r="CYL826" s="257"/>
      <c r="CYM826" s="257"/>
      <c r="CYN826" s="257"/>
      <c r="CYO826" s="257"/>
      <c r="CYP826" s="257"/>
      <c r="CYQ826" s="257"/>
      <c r="CYR826" s="257"/>
      <c r="CYS826" s="257"/>
      <c r="CYT826" s="257"/>
      <c r="CYU826" s="257"/>
      <c r="CYV826" s="257"/>
      <c r="CYW826" s="257"/>
      <c r="CYX826" s="257"/>
      <c r="CYY826" s="257"/>
      <c r="CYZ826" s="257"/>
      <c r="CZA826" s="257"/>
      <c r="CZB826" s="257"/>
      <c r="CZC826" s="257"/>
      <c r="CZD826" s="257"/>
      <c r="CZE826" s="257"/>
      <c r="CZF826" s="257"/>
      <c r="CZG826" s="257"/>
      <c r="CZH826" s="257"/>
      <c r="CZI826" s="257"/>
      <c r="CZJ826" s="257"/>
      <c r="CZK826" s="257"/>
      <c r="CZL826" s="257"/>
      <c r="CZM826" s="257"/>
      <c r="CZN826" s="257"/>
      <c r="CZO826" s="257"/>
      <c r="CZP826" s="257"/>
      <c r="CZQ826" s="257"/>
      <c r="CZR826" s="257"/>
      <c r="CZS826" s="257"/>
      <c r="CZT826" s="257"/>
      <c r="CZU826" s="257"/>
      <c r="CZV826" s="257"/>
      <c r="CZW826" s="257"/>
      <c r="CZX826" s="257"/>
      <c r="CZY826" s="257"/>
      <c r="CZZ826" s="257"/>
      <c r="DAA826" s="257"/>
      <c r="DAB826" s="257"/>
      <c r="DAC826" s="257"/>
      <c r="DAD826" s="257"/>
      <c r="DAE826" s="257"/>
      <c r="DAF826" s="257"/>
      <c r="DAG826" s="257"/>
      <c r="DAH826" s="257"/>
      <c r="DAI826" s="257"/>
      <c r="DAJ826" s="257"/>
      <c r="DAK826" s="257"/>
      <c r="DAL826" s="257"/>
      <c r="DAM826" s="257"/>
      <c r="DAN826" s="257"/>
      <c r="DAO826" s="257"/>
      <c r="DAP826" s="257"/>
      <c r="DAQ826" s="257"/>
      <c r="DAR826" s="257"/>
      <c r="DAS826" s="257"/>
      <c r="DAT826" s="257"/>
      <c r="DAU826" s="257"/>
      <c r="DAV826" s="257"/>
      <c r="DAW826" s="257"/>
      <c r="DAX826" s="257"/>
      <c r="DAY826" s="257"/>
      <c r="DAZ826" s="257"/>
      <c r="DBA826" s="257"/>
      <c r="DBB826" s="257"/>
      <c r="DBC826" s="257"/>
      <c r="DBD826" s="257"/>
      <c r="DBE826" s="257"/>
      <c r="DBF826" s="257"/>
      <c r="DBG826" s="257"/>
      <c r="DBH826" s="257"/>
      <c r="DBI826" s="257"/>
      <c r="DBJ826" s="257"/>
      <c r="DBK826" s="257"/>
      <c r="DBL826" s="257"/>
      <c r="DBM826" s="257"/>
      <c r="DBN826" s="257"/>
      <c r="DBO826" s="257"/>
      <c r="DBP826" s="257"/>
      <c r="DBQ826" s="257"/>
      <c r="DBR826" s="257"/>
      <c r="DBS826" s="257"/>
      <c r="DBT826" s="257"/>
      <c r="DBU826" s="257"/>
      <c r="DBV826" s="257"/>
      <c r="DBW826" s="257"/>
      <c r="DBX826" s="257"/>
      <c r="DBY826" s="257"/>
      <c r="DBZ826" s="257"/>
      <c r="DCA826" s="257"/>
      <c r="DCB826" s="257"/>
      <c r="DCC826" s="257"/>
      <c r="DCD826" s="257"/>
      <c r="DCE826" s="257"/>
      <c r="DCF826" s="257"/>
      <c r="DCG826" s="257"/>
      <c r="DCH826" s="257"/>
      <c r="DCI826" s="257"/>
      <c r="DCJ826" s="257"/>
      <c r="DCK826" s="257"/>
      <c r="DCL826" s="257"/>
      <c r="DCM826" s="257"/>
      <c r="DCN826" s="257"/>
      <c r="DCO826" s="257"/>
      <c r="DCP826" s="257"/>
      <c r="DCQ826" s="257"/>
      <c r="DCR826" s="257"/>
      <c r="DCS826" s="257"/>
      <c r="DCT826" s="257"/>
      <c r="DCU826" s="257"/>
      <c r="DCV826" s="257"/>
      <c r="DCW826" s="257"/>
      <c r="DCX826" s="257"/>
      <c r="DCY826" s="257"/>
      <c r="DCZ826" s="257"/>
      <c r="DDA826" s="257"/>
      <c r="DDB826" s="257"/>
      <c r="DDC826" s="257"/>
      <c r="DDD826" s="257"/>
      <c r="DDE826" s="257"/>
      <c r="DDF826" s="257"/>
      <c r="DDG826" s="257"/>
      <c r="DDH826" s="257"/>
      <c r="DDI826" s="257"/>
      <c r="DDJ826" s="257"/>
      <c r="DDK826" s="257"/>
      <c r="DDL826" s="257"/>
      <c r="DDM826" s="257"/>
      <c r="DDN826" s="257"/>
      <c r="DDO826" s="257"/>
      <c r="DDP826" s="257"/>
      <c r="DDQ826" s="257"/>
      <c r="DDR826" s="257"/>
      <c r="DDS826" s="257"/>
      <c r="DDT826" s="257"/>
      <c r="DDU826" s="257"/>
      <c r="DDV826" s="257"/>
      <c r="DDW826" s="257"/>
      <c r="DDX826" s="257"/>
      <c r="DDY826" s="257"/>
      <c r="DDZ826" s="257"/>
      <c r="DEA826" s="257"/>
      <c r="DEB826" s="257"/>
      <c r="DEC826" s="257"/>
      <c r="DED826" s="257"/>
      <c r="DEE826" s="257"/>
      <c r="DEF826" s="257"/>
      <c r="DEG826" s="257"/>
      <c r="DEH826" s="257"/>
      <c r="DEI826" s="257"/>
      <c r="DEJ826" s="257"/>
      <c r="DEK826" s="257"/>
      <c r="DEL826" s="257"/>
      <c r="DEM826" s="257"/>
      <c r="DEN826" s="257"/>
      <c r="DEO826" s="257"/>
      <c r="DEP826" s="257"/>
      <c r="DEQ826" s="257"/>
      <c r="DER826" s="257"/>
      <c r="DES826" s="257"/>
      <c r="DET826" s="257"/>
      <c r="DEU826" s="257"/>
      <c r="DEV826" s="257"/>
      <c r="DEW826" s="257"/>
      <c r="DEX826" s="257"/>
      <c r="DEY826" s="257"/>
      <c r="DEZ826" s="257"/>
      <c r="DFA826" s="257"/>
      <c r="DFB826" s="257"/>
      <c r="DFC826" s="257"/>
      <c r="DFD826" s="257"/>
      <c r="DFE826" s="257"/>
      <c r="DFF826" s="257"/>
      <c r="DFG826" s="257"/>
      <c r="DFH826" s="257"/>
      <c r="DFI826" s="257"/>
      <c r="DFJ826" s="257"/>
      <c r="DFK826" s="257"/>
      <c r="DFL826" s="257"/>
      <c r="DFM826" s="257"/>
      <c r="DFN826" s="257"/>
      <c r="DFO826" s="257"/>
      <c r="DFP826" s="257"/>
      <c r="DFQ826" s="257"/>
      <c r="DFR826" s="257"/>
      <c r="DFS826" s="257"/>
      <c r="DFT826" s="257"/>
      <c r="DFU826" s="257"/>
      <c r="DFV826" s="257"/>
      <c r="DFW826" s="257"/>
      <c r="DFX826" s="257"/>
      <c r="DFY826" s="257"/>
      <c r="DFZ826" s="257"/>
      <c r="DGA826" s="257"/>
      <c r="DGB826" s="257"/>
      <c r="DGC826" s="257"/>
      <c r="DGD826" s="257"/>
      <c r="DGE826" s="257"/>
      <c r="DGF826" s="257"/>
      <c r="DGG826" s="257"/>
      <c r="DGH826" s="257"/>
      <c r="DGI826" s="257"/>
      <c r="DGJ826" s="257"/>
      <c r="DGK826" s="257"/>
      <c r="DGL826" s="257"/>
      <c r="DGM826" s="257"/>
      <c r="DGN826" s="257"/>
      <c r="DGO826" s="257"/>
      <c r="DGP826" s="257"/>
      <c r="DGQ826" s="257"/>
      <c r="DGR826" s="257"/>
      <c r="DGS826" s="257"/>
      <c r="DGT826" s="257"/>
      <c r="DGU826" s="257"/>
      <c r="DGV826" s="257"/>
      <c r="DGW826" s="257"/>
      <c r="DGX826" s="257"/>
      <c r="DGY826" s="257"/>
      <c r="DGZ826" s="257"/>
      <c r="DHA826" s="257"/>
      <c r="DHB826" s="257"/>
      <c r="DHC826" s="257"/>
      <c r="DHD826" s="257"/>
      <c r="DHE826" s="257"/>
      <c r="DHF826" s="257"/>
      <c r="DHG826" s="257"/>
      <c r="DHH826" s="257"/>
      <c r="DHI826" s="257"/>
      <c r="DHJ826" s="257"/>
      <c r="DHK826" s="257"/>
      <c r="DHL826" s="257"/>
      <c r="DHM826" s="257"/>
      <c r="DHN826" s="257"/>
      <c r="DHO826" s="257"/>
      <c r="DHP826" s="257"/>
      <c r="DHQ826" s="257"/>
      <c r="DHR826" s="257"/>
      <c r="DHS826" s="257"/>
      <c r="DHT826" s="257"/>
      <c r="DHU826" s="257"/>
      <c r="DHV826" s="257"/>
      <c r="DHW826" s="257"/>
      <c r="DHX826" s="257"/>
      <c r="DHY826" s="257"/>
      <c r="DHZ826" s="257"/>
      <c r="DIA826" s="257"/>
      <c r="DIB826" s="257"/>
      <c r="DIC826" s="257"/>
      <c r="DID826" s="257"/>
      <c r="DIE826" s="257"/>
      <c r="DIF826" s="257"/>
      <c r="DIG826" s="257"/>
      <c r="DIH826" s="257"/>
      <c r="DII826" s="257"/>
      <c r="DIJ826" s="257"/>
      <c r="DIK826" s="257"/>
      <c r="DIL826" s="257"/>
      <c r="DIM826" s="257"/>
      <c r="DIN826" s="257"/>
      <c r="DIO826" s="257"/>
      <c r="DIP826" s="257"/>
      <c r="DIQ826" s="257"/>
      <c r="DIR826" s="257"/>
      <c r="DIS826" s="257"/>
      <c r="DIT826" s="257"/>
      <c r="DIU826" s="257"/>
      <c r="DIV826" s="257"/>
      <c r="DIW826" s="257"/>
      <c r="DIX826" s="257"/>
      <c r="DIY826" s="257"/>
      <c r="DIZ826" s="257"/>
      <c r="DJA826" s="257"/>
      <c r="DJB826" s="257"/>
      <c r="DJC826" s="257"/>
      <c r="DJD826" s="257"/>
      <c r="DJE826" s="257"/>
      <c r="DJF826" s="257"/>
      <c r="DJG826" s="257"/>
      <c r="DJH826" s="257"/>
      <c r="DJI826" s="257"/>
      <c r="DJJ826" s="257"/>
      <c r="DJK826" s="257"/>
      <c r="DJL826" s="257"/>
      <c r="DJM826" s="257"/>
      <c r="DJN826" s="257"/>
      <c r="DJO826" s="257"/>
      <c r="DJP826" s="257"/>
      <c r="DJQ826" s="257"/>
      <c r="DJR826" s="257"/>
      <c r="DJS826" s="257"/>
      <c r="DJT826" s="257"/>
      <c r="DJU826" s="257"/>
      <c r="DJV826" s="257"/>
      <c r="DJW826" s="257"/>
      <c r="DJX826" s="257"/>
      <c r="DJY826" s="257"/>
      <c r="DJZ826" s="257"/>
      <c r="DKA826" s="257"/>
      <c r="DKB826" s="257"/>
      <c r="DKC826" s="257"/>
      <c r="DKD826" s="257"/>
      <c r="DKE826" s="257"/>
      <c r="DKF826" s="257"/>
      <c r="DKG826" s="257"/>
      <c r="DKH826" s="257"/>
      <c r="DKI826" s="257"/>
      <c r="DKJ826" s="257"/>
      <c r="DKK826" s="257"/>
      <c r="DKL826" s="257"/>
      <c r="DKM826" s="257"/>
      <c r="DKN826" s="257"/>
      <c r="DKO826" s="257"/>
      <c r="DKP826" s="257"/>
      <c r="DKQ826" s="257"/>
      <c r="DKR826" s="257"/>
      <c r="DKS826" s="257"/>
      <c r="DKT826" s="257"/>
      <c r="DKU826" s="257"/>
      <c r="DKV826" s="257"/>
      <c r="DKW826" s="257"/>
      <c r="DKX826" s="257"/>
      <c r="DKY826" s="257"/>
      <c r="DKZ826" s="257"/>
      <c r="DLA826" s="257"/>
      <c r="DLB826" s="257"/>
      <c r="DLC826" s="257"/>
      <c r="DLD826" s="257"/>
      <c r="DLE826" s="257"/>
      <c r="DLF826" s="257"/>
      <c r="DLG826" s="257"/>
      <c r="DLH826" s="257"/>
      <c r="DLI826" s="257"/>
      <c r="DLJ826" s="257"/>
      <c r="DLK826" s="257"/>
      <c r="DLL826" s="257"/>
      <c r="DLM826" s="257"/>
      <c r="DLN826" s="257"/>
      <c r="DLO826" s="257"/>
      <c r="DLP826" s="257"/>
      <c r="DLQ826" s="257"/>
      <c r="DLR826" s="257"/>
      <c r="DLS826" s="257"/>
      <c r="DLT826" s="257"/>
      <c r="DLU826" s="257"/>
      <c r="DLV826" s="257"/>
      <c r="DLW826" s="257"/>
      <c r="DLX826" s="257"/>
      <c r="DLY826" s="257"/>
      <c r="DLZ826" s="257"/>
      <c r="DMA826" s="257"/>
      <c r="DMB826" s="257"/>
      <c r="DMC826" s="257"/>
      <c r="DMD826" s="257"/>
      <c r="DME826" s="257"/>
      <c r="DMF826" s="257"/>
      <c r="DMG826" s="257"/>
      <c r="DMH826" s="257"/>
      <c r="DMI826" s="257"/>
      <c r="DMJ826" s="257"/>
      <c r="DMK826" s="257"/>
      <c r="DML826" s="257"/>
      <c r="DMM826" s="257"/>
      <c r="DMN826" s="257"/>
      <c r="DMO826" s="257"/>
      <c r="DMP826" s="257"/>
      <c r="DMQ826" s="257"/>
      <c r="DMR826" s="257"/>
      <c r="DMS826" s="257"/>
      <c r="DMT826" s="257"/>
      <c r="DMU826" s="257"/>
      <c r="DMV826" s="257"/>
      <c r="DMW826" s="257"/>
      <c r="DMX826" s="257"/>
      <c r="DMY826" s="257"/>
      <c r="DMZ826" s="257"/>
      <c r="DNA826" s="257"/>
      <c r="DNB826" s="257"/>
      <c r="DNC826" s="257"/>
      <c r="DND826" s="257"/>
      <c r="DNE826" s="257"/>
      <c r="DNF826" s="257"/>
      <c r="DNG826" s="257"/>
      <c r="DNH826" s="257"/>
      <c r="DNI826" s="257"/>
      <c r="DNJ826" s="257"/>
      <c r="DNK826" s="257"/>
      <c r="DNL826" s="257"/>
      <c r="DNM826" s="257"/>
      <c r="DNN826" s="257"/>
      <c r="DNO826" s="257"/>
      <c r="DNP826" s="257"/>
      <c r="DNQ826" s="257"/>
      <c r="DNR826" s="257"/>
      <c r="DNS826" s="257"/>
      <c r="DNT826" s="257"/>
      <c r="DNU826" s="257"/>
      <c r="DNV826" s="257"/>
      <c r="DNW826" s="257"/>
      <c r="DNX826" s="257"/>
      <c r="DNY826" s="257"/>
      <c r="DNZ826" s="257"/>
      <c r="DOA826" s="257"/>
      <c r="DOB826" s="257"/>
      <c r="DOC826" s="257"/>
      <c r="DOD826" s="257"/>
      <c r="DOE826" s="257"/>
      <c r="DOF826" s="257"/>
      <c r="DOG826" s="257"/>
      <c r="DOH826" s="257"/>
      <c r="DOI826" s="257"/>
      <c r="DOJ826" s="257"/>
      <c r="DOK826" s="257"/>
      <c r="DOL826" s="257"/>
      <c r="DOM826" s="257"/>
      <c r="DON826" s="257"/>
      <c r="DOO826" s="257"/>
      <c r="DOP826" s="257"/>
      <c r="DOQ826" s="257"/>
      <c r="DOR826" s="257"/>
      <c r="DOS826" s="257"/>
      <c r="DOT826" s="257"/>
      <c r="DOU826" s="257"/>
      <c r="DOV826" s="257"/>
      <c r="DOW826" s="257"/>
      <c r="DOX826" s="257"/>
      <c r="DOY826" s="257"/>
      <c r="DOZ826" s="257"/>
      <c r="DPA826" s="257"/>
      <c r="DPB826" s="257"/>
      <c r="DPC826" s="257"/>
      <c r="DPD826" s="257"/>
      <c r="DPE826" s="257"/>
      <c r="DPF826" s="257"/>
      <c r="DPG826" s="257"/>
      <c r="DPH826" s="257"/>
      <c r="DPI826" s="257"/>
      <c r="DPJ826" s="257"/>
      <c r="DPK826" s="257"/>
      <c r="DPL826" s="257"/>
      <c r="DPM826" s="257"/>
      <c r="DPN826" s="257"/>
      <c r="DPO826" s="257"/>
      <c r="DPP826" s="257"/>
      <c r="DPQ826" s="257"/>
      <c r="DPR826" s="257"/>
      <c r="DPS826" s="257"/>
      <c r="DPT826" s="257"/>
      <c r="DPU826" s="257"/>
      <c r="DPV826" s="257"/>
      <c r="DPW826" s="257"/>
      <c r="DPX826" s="257"/>
      <c r="DPY826" s="257"/>
      <c r="DPZ826" s="257"/>
      <c r="DQA826" s="257"/>
      <c r="DQB826" s="257"/>
      <c r="DQC826" s="257"/>
      <c r="DQD826" s="257"/>
      <c r="DQE826" s="257"/>
      <c r="DQF826" s="257"/>
      <c r="DQG826" s="257"/>
      <c r="DQH826" s="257"/>
      <c r="DQI826" s="257"/>
      <c r="DQJ826" s="257"/>
      <c r="DQK826" s="257"/>
      <c r="DQL826" s="257"/>
      <c r="DQM826" s="257"/>
      <c r="DQN826" s="257"/>
      <c r="DQO826" s="257"/>
      <c r="DQP826" s="257"/>
      <c r="DQQ826" s="257"/>
      <c r="DQR826" s="257"/>
      <c r="DQS826" s="257"/>
      <c r="DQT826" s="257"/>
      <c r="DQU826" s="257"/>
      <c r="DQV826" s="257"/>
      <c r="DQW826" s="257"/>
      <c r="DQX826" s="257"/>
      <c r="DQY826" s="257"/>
      <c r="DQZ826" s="257"/>
      <c r="DRA826" s="257"/>
      <c r="DRB826" s="257"/>
      <c r="DRC826" s="257"/>
      <c r="DRD826" s="257"/>
      <c r="DRE826" s="257"/>
      <c r="DRF826" s="257"/>
      <c r="DRG826" s="257"/>
      <c r="DRH826" s="257"/>
      <c r="DRI826" s="257"/>
      <c r="DRJ826" s="257"/>
      <c r="DRK826" s="257"/>
      <c r="DRL826" s="257"/>
      <c r="DRM826" s="257"/>
      <c r="DRN826" s="257"/>
      <c r="DRO826" s="257"/>
      <c r="DRP826" s="257"/>
      <c r="DRQ826" s="257"/>
      <c r="DRR826" s="257"/>
      <c r="DRS826" s="257"/>
      <c r="DRT826" s="257"/>
      <c r="DRU826" s="257"/>
      <c r="DRV826" s="257"/>
      <c r="DRW826" s="257"/>
      <c r="DRX826" s="257"/>
      <c r="DRY826" s="257"/>
      <c r="DRZ826" s="257"/>
      <c r="DSA826" s="257"/>
      <c r="DSB826" s="257"/>
      <c r="DSC826" s="257"/>
      <c r="DSD826" s="257"/>
      <c r="DSE826" s="257"/>
      <c r="DSF826" s="257"/>
      <c r="DSG826" s="257"/>
      <c r="DSH826" s="257"/>
      <c r="DSI826" s="257"/>
      <c r="DSJ826" s="257"/>
      <c r="DSK826" s="257"/>
      <c r="DSL826" s="257"/>
      <c r="DSM826" s="257"/>
      <c r="DSN826" s="257"/>
      <c r="DSO826" s="257"/>
      <c r="DSP826" s="257"/>
      <c r="DSQ826" s="257"/>
      <c r="DSR826" s="257"/>
      <c r="DSS826" s="257"/>
      <c r="DST826" s="257"/>
      <c r="DSU826" s="257"/>
      <c r="DSV826" s="257"/>
      <c r="DSW826" s="257"/>
      <c r="DSX826" s="257"/>
      <c r="DSY826" s="257"/>
      <c r="DSZ826" s="257"/>
      <c r="DTA826" s="257"/>
      <c r="DTB826" s="257"/>
      <c r="DTC826" s="257"/>
      <c r="DTD826" s="257"/>
      <c r="DTE826" s="257"/>
      <c r="DTF826" s="257"/>
      <c r="DTG826" s="257"/>
      <c r="DTH826" s="257"/>
      <c r="DTI826" s="257"/>
      <c r="DTJ826" s="257"/>
      <c r="DTK826" s="257"/>
      <c r="DTL826" s="257"/>
      <c r="DTM826" s="257"/>
      <c r="DTN826" s="257"/>
      <c r="DTO826" s="257"/>
      <c r="DTP826" s="257"/>
      <c r="DTQ826" s="257"/>
      <c r="DTR826" s="257"/>
      <c r="DTS826" s="257"/>
      <c r="DTT826" s="257"/>
      <c r="DTU826" s="257"/>
      <c r="DTV826" s="257"/>
      <c r="DTW826" s="257"/>
      <c r="DTX826" s="257"/>
      <c r="DTY826" s="257"/>
      <c r="DTZ826" s="257"/>
      <c r="DUA826" s="257"/>
      <c r="DUB826" s="257"/>
      <c r="DUC826" s="257"/>
      <c r="DUD826" s="257"/>
      <c r="DUE826" s="257"/>
      <c r="DUF826" s="257"/>
      <c r="DUG826" s="257"/>
      <c r="DUH826" s="257"/>
      <c r="DUI826" s="257"/>
      <c r="DUJ826" s="257"/>
      <c r="DUK826" s="257"/>
      <c r="DUL826" s="257"/>
      <c r="DUM826" s="257"/>
      <c r="DUN826" s="257"/>
      <c r="DUO826" s="257"/>
      <c r="DUP826" s="257"/>
      <c r="DUQ826" s="257"/>
      <c r="DUR826" s="257"/>
      <c r="DUS826" s="257"/>
      <c r="DUT826" s="257"/>
      <c r="DUU826" s="257"/>
      <c r="DUV826" s="257"/>
      <c r="DUW826" s="257"/>
      <c r="DUX826" s="257"/>
      <c r="DUY826" s="257"/>
      <c r="DUZ826" s="257"/>
      <c r="DVA826" s="257"/>
      <c r="DVB826" s="257"/>
      <c r="DVC826" s="257"/>
      <c r="DVD826" s="257"/>
      <c r="DVE826" s="257"/>
      <c r="DVF826" s="257"/>
      <c r="DVG826" s="257"/>
      <c r="DVH826" s="257"/>
      <c r="DVI826" s="257"/>
      <c r="DVJ826" s="257"/>
      <c r="DVK826" s="257"/>
      <c r="DVL826" s="257"/>
      <c r="DVM826" s="257"/>
      <c r="DVN826" s="257"/>
      <c r="DVO826" s="257"/>
      <c r="DVP826" s="257"/>
      <c r="DVQ826" s="257"/>
      <c r="DVR826" s="257"/>
      <c r="DVS826" s="257"/>
      <c r="DVT826" s="257"/>
      <c r="DVU826" s="257"/>
      <c r="DVV826" s="257"/>
      <c r="DVW826" s="257"/>
      <c r="DVX826" s="257"/>
      <c r="DVY826" s="257"/>
      <c r="DVZ826" s="257"/>
      <c r="DWA826" s="257"/>
      <c r="DWB826" s="257"/>
      <c r="DWC826" s="257"/>
      <c r="DWD826" s="257"/>
      <c r="DWE826" s="257"/>
      <c r="DWF826" s="257"/>
      <c r="DWG826" s="257"/>
      <c r="DWH826" s="257"/>
      <c r="DWI826" s="257"/>
      <c r="DWJ826" s="257"/>
      <c r="DWK826" s="257"/>
      <c r="DWL826" s="257"/>
      <c r="DWM826" s="257"/>
      <c r="DWN826" s="257"/>
      <c r="DWO826" s="257"/>
      <c r="DWP826" s="257"/>
      <c r="DWQ826" s="257"/>
      <c r="DWR826" s="257"/>
      <c r="DWS826" s="257"/>
      <c r="DWT826" s="257"/>
      <c r="DWU826" s="257"/>
      <c r="DWV826" s="257"/>
      <c r="DWW826" s="257"/>
      <c r="DWX826" s="257"/>
      <c r="DWY826" s="257"/>
      <c r="DWZ826" s="257"/>
      <c r="DXA826" s="257"/>
      <c r="DXB826" s="257"/>
      <c r="DXC826" s="257"/>
      <c r="DXD826" s="257"/>
      <c r="DXE826" s="257"/>
      <c r="DXF826" s="257"/>
      <c r="DXG826" s="257"/>
      <c r="DXH826" s="257"/>
      <c r="DXI826" s="257"/>
      <c r="DXJ826" s="257"/>
      <c r="DXK826" s="257"/>
      <c r="DXL826" s="257"/>
      <c r="DXM826" s="257"/>
      <c r="DXN826" s="257"/>
      <c r="DXO826" s="257"/>
      <c r="DXP826" s="257"/>
      <c r="DXQ826" s="257"/>
      <c r="DXR826" s="257"/>
      <c r="DXS826" s="257"/>
      <c r="DXT826" s="257"/>
      <c r="DXU826" s="257"/>
      <c r="DXV826" s="257"/>
      <c r="DXW826" s="257"/>
      <c r="DXX826" s="257"/>
      <c r="DXY826" s="257"/>
      <c r="DXZ826" s="257"/>
      <c r="DYA826" s="257"/>
      <c r="DYB826" s="257"/>
      <c r="DYC826" s="257"/>
      <c r="DYD826" s="257"/>
      <c r="DYE826" s="257"/>
      <c r="DYF826" s="257"/>
      <c r="DYG826" s="257"/>
      <c r="DYH826" s="257"/>
      <c r="DYI826" s="257"/>
      <c r="DYJ826" s="257"/>
      <c r="DYK826" s="257"/>
      <c r="DYL826" s="257"/>
      <c r="DYM826" s="257"/>
      <c r="DYN826" s="257"/>
      <c r="DYO826" s="257"/>
      <c r="DYP826" s="257"/>
      <c r="DYQ826" s="257"/>
      <c r="DYR826" s="257"/>
      <c r="DYS826" s="257"/>
      <c r="DYT826" s="257"/>
      <c r="DYU826" s="257"/>
      <c r="DYV826" s="257"/>
      <c r="DYW826" s="257"/>
      <c r="DYX826" s="257"/>
      <c r="DYY826" s="257"/>
      <c r="DYZ826" s="257"/>
      <c r="DZA826" s="257"/>
      <c r="DZB826" s="257"/>
      <c r="DZC826" s="257"/>
      <c r="DZD826" s="257"/>
      <c r="DZE826" s="257"/>
      <c r="DZF826" s="257"/>
      <c r="DZG826" s="257"/>
      <c r="DZH826" s="257"/>
      <c r="DZI826" s="257"/>
      <c r="DZJ826" s="257"/>
      <c r="DZK826" s="257"/>
      <c r="DZL826" s="257"/>
      <c r="DZM826" s="257"/>
      <c r="DZN826" s="257"/>
      <c r="DZO826" s="257"/>
      <c r="DZP826" s="257"/>
      <c r="DZQ826" s="257"/>
      <c r="DZR826" s="257"/>
      <c r="DZS826" s="257"/>
      <c r="DZT826" s="257"/>
      <c r="DZU826" s="257"/>
      <c r="DZV826" s="257"/>
      <c r="DZW826" s="257"/>
      <c r="DZX826" s="257"/>
      <c r="DZY826" s="257"/>
      <c r="DZZ826" s="257"/>
      <c r="EAA826" s="257"/>
      <c r="EAB826" s="257"/>
      <c r="EAC826" s="257"/>
      <c r="EAD826" s="257"/>
      <c r="EAE826" s="257"/>
      <c r="EAF826" s="257"/>
      <c r="EAG826" s="257"/>
      <c r="EAH826" s="257"/>
      <c r="EAI826" s="257"/>
      <c r="EAJ826" s="257"/>
      <c r="EAK826" s="257"/>
      <c r="EAL826" s="257"/>
      <c r="EAM826" s="257"/>
      <c r="EAN826" s="257"/>
      <c r="EAO826" s="257"/>
      <c r="EAP826" s="257"/>
      <c r="EAQ826" s="257"/>
      <c r="EAR826" s="257"/>
      <c r="EAS826" s="257"/>
      <c r="EAT826" s="257"/>
      <c r="EAU826" s="257"/>
      <c r="EAV826" s="257"/>
      <c r="EAW826" s="257"/>
      <c r="EAX826" s="257"/>
      <c r="EAY826" s="257"/>
      <c r="EAZ826" s="257"/>
      <c r="EBA826" s="257"/>
      <c r="EBB826" s="257"/>
      <c r="EBC826" s="257"/>
      <c r="EBD826" s="257"/>
      <c r="EBE826" s="257"/>
      <c r="EBF826" s="257"/>
      <c r="EBG826" s="257"/>
      <c r="EBH826" s="257"/>
      <c r="EBI826" s="257"/>
      <c r="EBJ826" s="257"/>
      <c r="EBK826" s="257"/>
      <c r="EBL826" s="257"/>
      <c r="EBM826" s="257"/>
      <c r="EBN826" s="257"/>
      <c r="EBO826" s="257"/>
      <c r="EBP826" s="257"/>
      <c r="EBQ826" s="257"/>
      <c r="EBR826" s="257"/>
      <c r="EBS826" s="257"/>
      <c r="EBT826" s="257"/>
      <c r="EBU826" s="257"/>
      <c r="EBV826" s="257"/>
      <c r="EBW826" s="257"/>
      <c r="EBX826" s="257"/>
      <c r="EBY826" s="257"/>
      <c r="EBZ826" s="257"/>
      <c r="ECA826" s="257"/>
      <c r="ECB826" s="257"/>
      <c r="ECC826" s="257"/>
      <c r="ECD826" s="257"/>
      <c r="ECE826" s="257"/>
      <c r="ECF826" s="257"/>
      <c r="ECG826" s="257"/>
      <c r="ECH826" s="257"/>
      <c r="ECI826" s="257"/>
      <c r="ECJ826" s="257"/>
      <c r="ECK826" s="257"/>
      <c r="ECL826" s="257"/>
      <c r="ECM826" s="257"/>
      <c r="ECN826" s="257"/>
      <c r="ECO826" s="257"/>
      <c r="ECP826" s="257"/>
      <c r="ECQ826" s="257"/>
      <c r="ECR826" s="257"/>
      <c r="ECS826" s="257"/>
      <c r="ECT826" s="257"/>
      <c r="ECU826" s="257"/>
      <c r="ECV826" s="257"/>
      <c r="ECW826" s="257"/>
      <c r="ECX826" s="257"/>
      <c r="ECY826" s="257"/>
      <c r="ECZ826" s="257"/>
      <c r="EDA826" s="257"/>
      <c r="EDB826" s="257"/>
      <c r="EDC826" s="257"/>
      <c r="EDD826" s="257"/>
      <c r="EDE826" s="257"/>
      <c r="EDF826" s="257"/>
      <c r="EDG826" s="257"/>
      <c r="EDH826" s="257"/>
      <c r="EDI826" s="257"/>
      <c r="EDJ826" s="257"/>
      <c r="EDK826" s="257"/>
      <c r="EDL826" s="257"/>
      <c r="EDM826" s="257"/>
      <c r="EDN826" s="257"/>
      <c r="EDO826" s="257"/>
      <c r="EDP826" s="257"/>
      <c r="EDQ826" s="257"/>
      <c r="EDR826" s="257"/>
      <c r="EDS826" s="257"/>
      <c r="EDT826" s="257"/>
      <c r="EDU826" s="257"/>
      <c r="EDV826" s="257"/>
      <c r="EDW826" s="257"/>
      <c r="EDX826" s="257"/>
      <c r="EDY826" s="257"/>
      <c r="EDZ826" s="257"/>
      <c r="EEA826" s="257"/>
      <c r="EEB826" s="257"/>
      <c r="EEC826" s="257"/>
      <c r="EED826" s="257"/>
      <c r="EEE826" s="257"/>
      <c r="EEF826" s="257"/>
      <c r="EEG826" s="257"/>
      <c r="EEH826" s="257"/>
      <c r="EEI826" s="257"/>
      <c r="EEJ826" s="257"/>
      <c r="EEK826" s="257"/>
      <c r="EEL826" s="257"/>
      <c r="EEM826" s="257"/>
      <c r="EEN826" s="257"/>
      <c r="EEO826" s="257"/>
      <c r="EEP826" s="257"/>
      <c r="EEQ826" s="257"/>
      <c r="EER826" s="257"/>
      <c r="EES826" s="257"/>
      <c r="EET826" s="257"/>
      <c r="EEU826" s="257"/>
      <c r="EEV826" s="257"/>
      <c r="EEW826" s="257"/>
      <c r="EEX826" s="257"/>
      <c r="EEY826" s="257"/>
      <c r="EEZ826" s="257"/>
      <c r="EFA826" s="257"/>
      <c r="EFB826" s="257"/>
      <c r="EFC826" s="257"/>
      <c r="EFD826" s="257"/>
      <c r="EFE826" s="257"/>
      <c r="EFF826" s="257"/>
      <c r="EFG826" s="257"/>
      <c r="EFH826" s="257"/>
      <c r="EFI826" s="257"/>
      <c r="EFJ826" s="257"/>
      <c r="EFK826" s="257"/>
      <c r="EFL826" s="257"/>
      <c r="EFM826" s="257"/>
      <c r="EFN826" s="257"/>
      <c r="EFO826" s="257"/>
      <c r="EFP826" s="257"/>
      <c r="EFQ826" s="257"/>
      <c r="EFR826" s="257"/>
      <c r="EFS826" s="257"/>
      <c r="EFT826" s="257"/>
      <c r="EFU826" s="257"/>
      <c r="EFV826" s="257"/>
      <c r="EFW826" s="257"/>
      <c r="EFX826" s="257"/>
      <c r="EFY826" s="257"/>
      <c r="EFZ826" s="257"/>
      <c r="EGA826" s="257"/>
      <c r="EGB826" s="257"/>
      <c r="EGC826" s="257"/>
      <c r="EGD826" s="257"/>
      <c r="EGE826" s="257"/>
      <c r="EGF826" s="257"/>
      <c r="EGG826" s="257"/>
      <c r="EGH826" s="257"/>
      <c r="EGI826" s="257"/>
      <c r="EGJ826" s="257"/>
      <c r="EGK826" s="257"/>
      <c r="EGL826" s="257"/>
      <c r="EGM826" s="257"/>
      <c r="EGN826" s="257"/>
      <c r="EGO826" s="257"/>
      <c r="EGP826" s="257"/>
      <c r="EGQ826" s="257"/>
      <c r="EGR826" s="257"/>
      <c r="EGS826" s="257"/>
      <c r="EGT826" s="257"/>
      <c r="EGU826" s="257"/>
      <c r="EGV826" s="257"/>
      <c r="EGW826" s="257"/>
      <c r="EGX826" s="257"/>
      <c r="EGY826" s="257"/>
      <c r="EGZ826" s="257"/>
      <c r="EHA826" s="257"/>
      <c r="EHB826" s="257"/>
      <c r="EHC826" s="257"/>
      <c r="EHD826" s="257"/>
      <c r="EHE826" s="257"/>
      <c r="EHF826" s="257"/>
      <c r="EHG826" s="257"/>
      <c r="EHH826" s="257"/>
      <c r="EHI826" s="257"/>
      <c r="EHJ826" s="257"/>
      <c r="EHK826" s="257"/>
      <c r="EHL826" s="257"/>
      <c r="EHM826" s="257"/>
      <c r="EHN826" s="257"/>
      <c r="EHO826" s="257"/>
      <c r="EHP826" s="257"/>
      <c r="EHQ826" s="257"/>
      <c r="EHR826" s="257"/>
      <c r="EHS826" s="257"/>
      <c r="EHT826" s="257"/>
      <c r="EHU826" s="257"/>
      <c r="EHV826" s="257"/>
      <c r="EHW826" s="257"/>
      <c r="EHX826" s="257"/>
      <c r="EHY826" s="257"/>
      <c r="EHZ826" s="257"/>
      <c r="EIA826" s="257"/>
      <c r="EIB826" s="257"/>
      <c r="EIC826" s="257"/>
      <c r="EID826" s="257"/>
      <c r="EIE826" s="257"/>
      <c r="EIF826" s="257"/>
      <c r="EIG826" s="257"/>
      <c r="EIH826" s="257"/>
      <c r="EII826" s="257"/>
      <c r="EIJ826" s="257"/>
      <c r="EIK826" s="257"/>
      <c r="EIL826" s="257"/>
      <c r="EIM826" s="257"/>
      <c r="EIN826" s="257"/>
      <c r="EIO826" s="257"/>
      <c r="EIP826" s="257"/>
      <c r="EIQ826" s="257"/>
      <c r="EIR826" s="257"/>
      <c r="EIS826" s="257"/>
      <c r="EIT826" s="257"/>
      <c r="EIU826" s="257"/>
      <c r="EIV826" s="257"/>
      <c r="EIW826" s="257"/>
      <c r="EIX826" s="257"/>
      <c r="EIY826" s="257"/>
      <c r="EIZ826" s="257"/>
      <c r="EJA826" s="257"/>
      <c r="EJB826" s="257"/>
      <c r="EJC826" s="257"/>
      <c r="EJD826" s="257"/>
      <c r="EJE826" s="257"/>
      <c r="EJF826" s="257"/>
      <c r="EJG826" s="257"/>
      <c r="EJH826" s="257"/>
      <c r="EJI826" s="257"/>
      <c r="EJJ826" s="257"/>
      <c r="EJK826" s="257"/>
      <c r="EJL826" s="257"/>
      <c r="EJM826" s="257"/>
      <c r="EJN826" s="257"/>
      <c r="EJO826" s="257"/>
      <c r="EJP826" s="257"/>
      <c r="EJQ826" s="257"/>
      <c r="EJR826" s="257"/>
      <c r="EJS826" s="257"/>
      <c r="EJT826" s="257"/>
      <c r="EJU826" s="257"/>
      <c r="EJV826" s="257"/>
      <c r="EJW826" s="257"/>
      <c r="EJX826" s="257"/>
      <c r="EJY826" s="257"/>
      <c r="EJZ826" s="257"/>
      <c r="EKA826" s="257"/>
      <c r="EKB826" s="257"/>
      <c r="EKC826" s="257"/>
      <c r="EKD826" s="257"/>
      <c r="EKE826" s="257"/>
      <c r="EKF826" s="257"/>
      <c r="EKG826" s="257"/>
      <c r="EKH826" s="257"/>
      <c r="EKI826" s="257"/>
      <c r="EKJ826" s="257"/>
      <c r="EKK826" s="257"/>
      <c r="EKL826" s="257"/>
      <c r="EKM826" s="257"/>
      <c r="EKN826" s="257"/>
      <c r="EKO826" s="257"/>
      <c r="EKP826" s="257"/>
      <c r="EKQ826" s="257"/>
      <c r="EKR826" s="257"/>
      <c r="EKS826" s="257"/>
      <c r="EKT826" s="257"/>
      <c r="EKU826" s="257"/>
      <c r="EKV826" s="257"/>
      <c r="EKW826" s="257"/>
      <c r="EKX826" s="257"/>
      <c r="EKY826" s="257"/>
      <c r="EKZ826" s="257"/>
      <c r="ELA826" s="257"/>
      <c r="ELB826" s="257"/>
      <c r="ELC826" s="257"/>
      <c r="ELD826" s="257"/>
      <c r="ELE826" s="257"/>
      <c r="ELF826" s="257"/>
      <c r="ELG826" s="257"/>
      <c r="ELH826" s="257"/>
      <c r="ELI826" s="257"/>
      <c r="ELJ826" s="257"/>
      <c r="ELK826" s="257"/>
      <c r="ELL826" s="257"/>
      <c r="ELM826" s="257"/>
      <c r="ELN826" s="257"/>
      <c r="ELO826" s="257"/>
      <c r="ELP826" s="257"/>
      <c r="ELQ826" s="257"/>
      <c r="ELR826" s="257"/>
      <c r="ELS826" s="257"/>
      <c r="ELT826" s="257"/>
      <c r="ELU826" s="257"/>
      <c r="ELV826" s="257"/>
      <c r="ELW826" s="257"/>
      <c r="ELX826" s="257"/>
      <c r="ELY826" s="257"/>
      <c r="ELZ826" s="257"/>
      <c r="EMA826" s="257"/>
      <c r="EMB826" s="257"/>
      <c r="EMC826" s="257"/>
      <c r="EMD826" s="257"/>
      <c r="EME826" s="257"/>
      <c r="EMF826" s="257"/>
      <c r="EMG826" s="257"/>
      <c r="EMH826" s="257"/>
      <c r="EMI826" s="257"/>
      <c r="EMJ826" s="257"/>
      <c r="EMK826" s="257"/>
      <c r="EML826" s="257"/>
      <c r="EMM826" s="257"/>
      <c r="EMN826" s="257"/>
      <c r="EMO826" s="257"/>
      <c r="EMP826" s="257"/>
      <c r="EMQ826" s="257"/>
      <c r="EMR826" s="257"/>
      <c r="EMS826" s="257"/>
      <c r="EMT826" s="257"/>
      <c r="EMU826" s="257"/>
      <c r="EMV826" s="257"/>
      <c r="EMW826" s="257"/>
      <c r="EMX826" s="257"/>
      <c r="EMY826" s="257"/>
      <c r="EMZ826" s="257"/>
      <c r="ENA826" s="257"/>
      <c r="ENB826" s="257"/>
      <c r="ENC826" s="257"/>
      <c r="END826" s="257"/>
      <c r="ENE826" s="257"/>
      <c r="ENF826" s="257"/>
      <c r="ENG826" s="257"/>
      <c r="ENH826" s="257"/>
      <c r="ENI826" s="257"/>
      <c r="ENJ826" s="257"/>
      <c r="ENK826" s="257"/>
      <c r="ENL826" s="257"/>
      <c r="ENM826" s="257"/>
      <c r="ENN826" s="257"/>
      <c r="ENO826" s="257"/>
      <c r="ENP826" s="257"/>
      <c r="ENQ826" s="257"/>
      <c r="ENR826" s="257"/>
      <c r="ENS826" s="257"/>
      <c r="ENT826" s="257"/>
      <c r="ENU826" s="257"/>
      <c r="ENV826" s="257"/>
      <c r="ENW826" s="257"/>
      <c r="ENX826" s="257"/>
      <c r="ENY826" s="257"/>
      <c r="ENZ826" s="257"/>
      <c r="EOA826" s="257"/>
      <c r="EOB826" s="257"/>
      <c r="EOC826" s="257"/>
      <c r="EOD826" s="257"/>
      <c r="EOE826" s="257"/>
      <c r="EOF826" s="257"/>
      <c r="EOG826" s="257"/>
      <c r="EOH826" s="257"/>
      <c r="EOI826" s="257"/>
      <c r="EOJ826" s="257"/>
      <c r="EOK826" s="257"/>
      <c r="EOL826" s="257"/>
      <c r="EOM826" s="257"/>
      <c r="EON826" s="257"/>
      <c r="EOO826" s="257"/>
      <c r="EOP826" s="257"/>
      <c r="EOQ826" s="257"/>
      <c r="EOR826" s="257"/>
      <c r="EOS826" s="257"/>
      <c r="EOT826" s="257"/>
      <c r="EOU826" s="257"/>
      <c r="EOV826" s="257"/>
      <c r="EOW826" s="257"/>
      <c r="EOX826" s="257"/>
      <c r="EOY826" s="257"/>
      <c r="EOZ826" s="257"/>
      <c r="EPA826" s="257"/>
      <c r="EPB826" s="257"/>
      <c r="EPC826" s="257"/>
      <c r="EPD826" s="257"/>
      <c r="EPE826" s="257"/>
      <c r="EPF826" s="257"/>
      <c r="EPG826" s="257"/>
      <c r="EPH826" s="257"/>
      <c r="EPI826" s="257"/>
      <c r="EPJ826" s="257"/>
      <c r="EPK826" s="257"/>
      <c r="EPL826" s="257"/>
      <c r="EPM826" s="257"/>
      <c r="EPN826" s="257"/>
      <c r="EPO826" s="257"/>
      <c r="EPP826" s="257"/>
      <c r="EPQ826" s="257"/>
      <c r="EPR826" s="257"/>
      <c r="EPS826" s="257"/>
      <c r="EPT826" s="257"/>
      <c r="EPU826" s="257"/>
      <c r="EPV826" s="257"/>
      <c r="EPW826" s="257"/>
      <c r="EPX826" s="257"/>
      <c r="EPY826" s="257"/>
      <c r="EPZ826" s="257"/>
      <c r="EQA826" s="257"/>
      <c r="EQB826" s="257"/>
      <c r="EQC826" s="257"/>
      <c r="EQD826" s="257"/>
      <c r="EQE826" s="257"/>
      <c r="EQF826" s="257"/>
      <c r="EQG826" s="257"/>
      <c r="EQH826" s="257"/>
      <c r="EQI826" s="257"/>
      <c r="EQJ826" s="257"/>
      <c r="EQK826" s="257"/>
      <c r="EQL826" s="257"/>
      <c r="EQM826" s="257"/>
      <c r="EQN826" s="257"/>
      <c r="EQO826" s="257"/>
      <c r="EQP826" s="257"/>
      <c r="EQQ826" s="257"/>
      <c r="EQR826" s="257"/>
      <c r="EQS826" s="257"/>
      <c r="EQT826" s="257"/>
      <c r="EQU826" s="257"/>
      <c r="EQV826" s="257"/>
      <c r="EQW826" s="257"/>
      <c r="EQX826" s="257"/>
      <c r="EQY826" s="257"/>
      <c r="EQZ826" s="257"/>
      <c r="ERA826" s="257"/>
      <c r="ERB826" s="257"/>
      <c r="ERC826" s="257"/>
      <c r="ERD826" s="257"/>
      <c r="ERE826" s="257"/>
      <c r="ERF826" s="257"/>
      <c r="ERG826" s="257"/>
      <c r="ERH826" s="257"/>
      <c r="ERI826" s="257"/>
      <c r="ERJ826" s="257"/>
      <c r="ERK826" s="257"/>
      <c r="ERL826" s="257"/>
      <c r="ERM826" s="257"/>
      <c r="ERN826" s="257"/>
      <c r="ERO826" s="257"/>
      <c r="ERP826" s="257"/>
      <c r="ERQ826" s="257"/>
      <c r="ERR826" s="257"/>
      <c r="ERS826" s="257"/>
      <c r="ERT826" s="257"/>
      <c r="ERU826" s="257"/>
      <c r="ERV826" s="257"/>
      <c r="ERW826" s="257"/>
      <c r="ERX826" s="257"/>
      <c r="ERY826" s="257"/>
      <c r="ERZ826" s="257"/>
      <c r="ESA826" s="257"/>
      <c r="ESB826" s="257"/>
      <c r="ESC826" s="257"/>
      <c r="ESD826" s="257"/>
      <c r="ESE826" s="257"/>
      <c r="ESF826" s="257"/>
      <c r="ESG826" s="257"/>
      <c r="ESH826" s="257"/>
      <c r="ESI826" s="257"/>
      <c r="ESJ826" s="257"/>
      <c r="ESK826" s="257"/>
      <c r="ESL826" s="257"/>
      <c r="ESM826" s="257"/>
      <c r="ESN826" s="257"/>
      <c r="ESO826" s="257"/>
      <c r="ESP826" s="257"/>
      <c r="ESQ826" s="257"/>
      <c r="ESR826" s="257"/>
      <c r="ESS826" s="257"/>
      <c r="EST826" s="257"/>
      <c r="ESU826" s="257"/>
      <c r="ESV826" s="257"/>
      <c r="ESW826" s="257"/>
      <c r="ESX826" s="257"/>
      <c r="ESY826" s="257"/>
      <c r="ESZ826" s="257"/>
      <c r="ETA826" s="257"/>
      <c r="ETB826" s="257"/>
      <c r="ETC826" s="257"/>
      <c r="ETD826" s="257"/>
      <c r="ETE826" s="257"/>
      <c r="ETF826" s="257"/>
      <c r="ETG826" s="257"/>
      <c r="ETH826" s="257"/>
      <c r="ETI826" s="257"/>
      <c r="ETJ826" s="257"/>
      <c r="ETK826" s="257"/>
      <c r="ETL826" s="257"/>
      <c r="ETM826" s="257"/>
      <c r="ETN826" s="257"/>
      <c r="ETO826" s="257"/>
      <c r="ETP826" s="257"/>
      <c r="ETQ826" s="257"/>
      <c r="ETR826" s="257"/>
      <c r="ETS826" s="257"/>
      <c r="ETT826" s="257"/>
      <c r="ETU826" s="257"/>
      <c r="ETV826" s="257"/>
      <c r="ETW826" s="257"/>
      <c r="ETX826" s="257"/>
      <c r="ETY826" s="257"/>
      <c r="ETZ826" s="257"/>
      <c r="EUA826" s="257"/>
      <c r="EUB826" s="257"/>
      <c r="EUC826" s="257"/>
      <c r="EUD826" s="257"/>
      <c r="EUE826" s="257"/>
      <c r="EUF826" s="257"/>
      <c r="EUG826" s="257"/>
      <c r="EUH826" s="257"/>
      <c r="EUI826" s="257"/>
      <c r="EUJ826" s="257"/>
      <c r="EUK826" s="257"/>
      <c r="EUL826" s="257"/>
      <c r="EUM826" s="257"/>
      <c r="EUN826" s="257"/>
      <c r="EUO826" s="257"/>
      <c r="EUP826" s="257"/>
      <c r="EUQ826" s="257"/>
      <c r="EUR826" s="257"/>
      <c r="EUS826" s="257"/>
      <c r="EUT826" s="257"/>
      <c r="EUU826" s="257"/>
      <c r="EUV826" s="257"/>
      <c r="EUW826" s="257"/>
      <c r="EUX826" s="257"/>
      <c r="EUY826" s="257"/>
      <c r="EUZ826" s="257"/>
      <c r="EVA826" s="257"/>
      <c r="EVB826" s="257"/>
      <c r="EVC826" s="257"/>
      <c r="EVD826" s="257"/>
      <c r="EVE826" s="257"/>
      <c r="EVF826" s="257"/>
      <c r="EVG826" s="257"/>
      <c r="EVH826" s="257"/>
      <c r="EVI826" s="257"/>
      <c r="EVJ826" s="257"/>
      <c r="EVK826" s="257"/>
      <c r="EVL826" s="257"/>
      <c r="EVM826" s="257"/>
      <c r="EVN826" s="257"/>
      <c r="EVO826" s="257"/>
      <c r="EVP826" s="257"/>
      <c r="EVQ826" s="257"/>
      <c r="EVR826" s="257"/>
      <c r="EVS826" s="257"/>
      <c r="EVT826" s="257"/>
      <c r="EVU826" s="257"/>
      <c r="EVV826" s="257"/>
      <c r="EVW826" s="257"/>
      <c r="EVX826" s="257"/>
      <c r="EVY826" s="257"/>
      <c r="EVZ826" s="257"/>
      <c r="EWA826" s="257"/>
      <c r="EWB826" s="257"/>
      <c r="EWC826" s="257"/>
      <c r="EWD826" s="257"/>
      <c r="EWE826" s="257"/>
      <c r="EWF826" s="257"/>
      <c r="EWG826" s="257"/>
      <c r="EWH826" s="257"/>
      <c r="EWI826" s="257"/>
      <c r="EWJ826" s="257"/>
      <c r="EWK826" s="257"/>
      <c r="EWL826" s="257"/>
      <c r="EWM826" s="257"/>
      <c r="EWN826" s="257"/>
      <c r="EWO826" s="257"/>
      <c r="EWP826" s="257"/>
      <c r="EWQ826" s="257"/>
      <c r="EWR826" s="257"/>
      <c r="EWS826" s="257"/>
      <c r="EWT826" s="257"/>
      <c r="EWU826" s="257"/>
      <c r="EWV826" s="257"/>
      <c r="EWW826" s="257"/>
      <c r="EWX826" s="257"/>
      <c r="EWY826" s="257"/>
      <c r="EWZ826" s="257"/>
      <c r="EXA826" s="257"/>
      <c r="EXB826" s="257"/>
      <c r="EXC826" s="257"/>
      <c r="EXD826" s="257"/>
      <c r="EXE826" s="257"/>
      <c r="EXF826" s="257"/>
      <c r="EXG826" s="257"/>
      <c r="EXH826" s="257"/>
      <c r="EXI826" s="257"/>
      <c r="EXJ826" s="257"/>
      <c r="EXK826" s="257"/>
      <c r="EXL826" s="257"/>
      <c r="EXM826" s="257"/>
      <c r="EXN826" s="257"/>
      <c r="EXO826" s="257"/>
      <c r="EXP826" s="257"/>
      <c r="EXQ826" s="257"/>
      <c r="EXR826" s="257"/>
      <c r="EXS826" s="257"/>
      <c r="EXT826" s="257"/>
      <c r="EXU826" s="257"/>
      <c r="EXV826" s="257"/>
      <c r="EXW826" s="257"/>
      <c r="EXX826" s="257"/>
      <c r="EXY826" s="257"/>
      <c r="EXZ826" s="257"/>
      <c r="EYA826" s="257"/>
      <c r="EYB826" s="257"/>
      <c r="EYC826" s="257"/>
      <c r="EYD826" s="257"/>
      <c r="EYE826" s="257"/>
      <c r="EYF826" s="257"/>
      <c r="EYG826" s="257"/>
      <c r="EYH826" s="257"/>
      <c r="EYI826" s="257"/>
      <c r="EYJ826" s="257"/>
      <c r="EYK826" s="257"/>
      <c r="EYL826" s="257"/>
      <c r="EYM826" s="257"/>
      <c r="EYN826" s="257"/>
      <c r="EYO826" s="257"/>
      <c r="EYP826" s="257"/>
      <c r="EYQ826" s="257"/>
      <c r="EYR826" s="257"/>
      <c r="EYS826" s="257"/>
      <c r="EYT826" s="257"/>
      <c r="EYU826" s="257"/>
      <c r="EYV826" s="257"/>
      <c r="EYW826" s="257"/>
      <c r="EYX826" s="257"/>
      <c r="EYY826" s="257"/>
      <c r="EYZ826" s="257"/>
      <c r="EZA826" s="257"/>
      <c r="EZB826" s="257"/>
      <c r="EZC826" s="257"/>
      <c r="EZD826" s="257"/>
      <c r="EZE826" s="257"/>
      <c r="EZF826" s="257"/>
      <c r="EZG826" s="257"/>
      <c r="EZH826" s="257"/>
      <c r="EZI826" s="257"/>
      <c r="EZJ826" s="257"/>
      <c r="EZK826" s="257"/>
      <c r="EZL826" s="257"/>
      <c r="EZM826" s="257"/>
      <c r="EZN826" s="257"/>
      <c r="EZO826" s="257"/>
      <c r="EZP826" s="257"/>
      <c r="EZQ826" s="257"/>
      <c r="EZR826" s="257"/>
      <c r="EZS826" s="257"/>
      <c r="EZT826" s="257"/>
      <c r="EZU826" s="257"/>
      <c r="EZV826" s="257"/>
      <c r="EZW826" s="257"/>
      <c r="EZX826" s="257"/>
      <c r="EZY826" s="257"/>
      <c r="EZZ826" s="257"/>
      <c r="FAA826" s="257"/>
      <c r="FAB826" s="257"/>
      <c r="FAC826" s="257"/>
      <c r="FAD826" s="257"/>
      <c r="FAE826" s="257"/>
      <c r="FAF826" s="257"/>
      <c r="FAG826" s="257"/>
      <c r="FAH826" s="257"/>
      <c r="FAI826" s="257"/>
      <c r="FAJ826" s="257"/>
      <c r="FAK826" s="257"/>
      <c r="FAL826" s="257"/>
      <c r="FAM826" s="257"/>
      <c r="FAN826" s="257"/>
      <c r="FAO826" s="257"/>
      <c r="FAP826" s="257"/>
      <c r="FAQ826" s="257"/>
      <c r="FAR826" s="257"/>
      <c r="FAS826" s="257"/>
      <c r="FAT826" s="257"/>
      <c r="FAU826" s="257"/>
      <c r="FAV826" s="257"/>
      <c r="FAW826" s="257"/>
      <c r="FAX826" s="257"/>
      <c r="FAY826" s="257"/>
      <c r="FAZ826" s="257"/>
      <c r="FBA826" s="257"/>
      <c r="FBB826" s="257"/>
      <c r="FBC826" s="257"/>
      <c r="FBD826" s="257"/>
      <c r="FBE826" s="257"/>
      <c r="FBF826" s="257"/>
      <c r="FBG826" s="257"/>
      <c r="FBH826" s="257"/>
      <c r="FBI826" s="257"/>
      <c r="FBJ826" s="257"/>
      <c r="FBK826" s="257"/>
      <c r="FBL826" s="257"/>
      <c r="FBM826" s="257"/>
      <c r="FBN826" s="257"/>
      <c r="FBO826" s="257"/>
      <c r="FBP826" s="257"/>
      <c r="FBQ826" s="257"/>
      <c r="FBR826" s="257"/>
      <c r="FBS826" s="257"/>
      <c r="FBT826" s="257"/>
      <c r="FBU826" s="257"/>
      <c r="FBV826" s="257"/>
      <c r="FBW826" s="257"/>
      <c r="FBX826" s="257"/>
      <c r="FBY826" s="257"/>
      <c r="FBZ826" s="257"/>
      <c r="FCA826" s="257"/>
      <c r="FCB826" s="257"/>
      <c r="FCC826" s="257"/>
      <c r="FCD826" s="257"/>
      <c r="FCE826" s="257"/>
      <c r="FCF826" s="257"/>
      <c r="FCG826" s="257"/>
      <c r="FCH826" s="257"/>
      <c r="FCI826" s="257"/>
      <c r="FCJ826" s="257"/>
      <c r="FCK826" s="257"/>
      <c r="FCL826" s="257"/>
      <c r="FCM826" s="257"/>
      <c r="FCN826" s="257"/>
      <c r="FCO826" s="257"/>
      <c r="FCP826" s="257"/>
      <c r="FCQ826" s="257"/>
      <c r="FCR826" s="257"/>
      <c r="FCS826" s="257"/>
      <c r="FCT826" s="257"/>
      <c r="FCU826" s="257"/>
      <c r="FCV826" s="257"/>
      <c r="FCW826" s="257"/>
      <c r="FCX826" s="257"/>
      <c r="FCY826" s="257"/>
      <c r="FCZ826" s="257"/>
      <c r="FDA826" s="257"/>
      <c r="FDB826" s="257"/>
      <c r="FDC826" s="257"/>
      <c r="FDD826" s="257"/>
      <c r="FDE826" s="257"/>
      <c r="FDF826" s="257"/>
      <c r="FDG826" s="257"/>
      <c r="FDH826" s="257"/>
      <c r="FDI826" s="257"/>
      <c r="FDJ826" s="257"/>
      <c r="FDK826" s="257"/>
      <c r="FDL826" s="257"/>
      <c r="FDM826" s="257"/>
      <c r="FDN826" s="257"/>
      <c r="FDO826" s="257"/>
      <c r="FDP826" s="257"/>
      <c r="FDQ826" s="257"/>
      <c r="FDR826" s="257"/>
      <c r="FDS826" s="257"/>
      <c r="FDT826" s="257"/>
      <c r="FDU826" s="257"/>
      <c r="FDV826" s="257"/>
      <c r="FDW826" s="257"/>
      <c r="FDX826" s="257"/>
      <c r="FDY826" s="257"/>
      <c r="FDZ826" s="257"/>
      <c r="FEA826" s="257"/>
      <c r="FEB826" s="257"/>
      <c r="FEC826" s="257"/>
      <c r="FED826" s="257"/>
      <c r="FEE826" s="257"/>
      <c r="FEF826" s="257"/>
      <c r="FEG826" s="257"/>
      <c r="FEH826" s="257"/>
      <c r="FEI826" s="257"/>
      <c r="FEJ826" s="257"/>
      <c r="FEK826" s="257"/>
      <c r="FEL826" s="257"/>
      <c r="FEM826" s="257"/>
      <c r="FEN826" s="257"/>
      <c r="FEO826" s="257"/>
      <c r="FEP826" s="257"/>
      <c r="FEQ826" s="257"/>
      <c r="FER826" s="257"/>
      <c r="FES826" s="257"/>
      <c r="FET826" s="257"/>
      <c r="FEU826" s="257"/>
      <c r="FEV826" s="257"/>
      <c r="FEW826" s="257"/>
      <c r="FEX826" s="257"/>
      <c r="FEY826" s="257"/>
      <c r="FEZ826" s="257"/>
      <c r="FFA826" s="257"/>
      <c r="FFB826" s="257"/>
      <c r="FFC826" s="257"/>
      <c r="FFD826" s="257"/>
      <c r="FFE826" s="257"/>
      <c r="FFF826" s="257"/>
      <c r="FFG826" s="257"/>
      <c r="FFH826" s="257"/>
      <c r="FFI826" s="257"/>
      <c r="FFJ826" s="257"/>
      <c r="FFK826" s="257"/>
      <c r="FFL826" s="257"/>
      <c r="FFM826" s="257"/>
      <c r="FFN826" s="257"/>
      <c r="FFO826" s="257"/>
      <c r="FFP826" s="257"/>
      <c r="FFQ826" s="257"/>
      <c r="FFR826" s="257"/>
      <c r="FFS826" s="257"/>
      <c r="FFT826" s="257"/>
      <c r="FFU826" s="257"/>
      <c r="FFV826" s="257"/>
      <c r="FFW826" s="257"/>
      <c r="FFX826" s="257"/>
      <c r="FFY826" s="257"/>
      <c r="FFZ826" s="257"/>
      <c r="FGA826" s="257"/>
      <c r="FGB826" s="257"/>
      <c r="FGC826" s="257"/>
      <c r="FGD826" s="257"/>
      <c r="FGE826" s="257"/>
      <c r="FGF826" s="257"/>
      <c r="FGG826" s="257"/>
      <c r="FGH826" s="257"/>
      <c r="FGI826" s="257"/>
      <c r="FGJ826" s="257"/>
      <c r="FGK826" s="257"/>
      <c r="FGL826" s="257"/>
      <c r="FGM826" s="257"/>
      <c r="FGN826" s="257"/>
      <c r="FGO826" s="257"/>
      <c r="FGP826" s="257"/>
      <c r="FGQ826" s="257"/>
      <c r="FGR826" s="257"/>
      <c r="FGS826" s="257"/>
      <c r="FGT826" s="257"/>
      <c r="FGU826" s="257"/>
      <c r="FGV826" s="257"/>
      <c r="FGW826" s="257"/>
      <c r="FGX826" s="257"/>
      <c r="FGY826" s="257"/>
      <c r="FGZ826" s="257"/>
      <c r="FHA826" s="257"/>
      <c r="FHB826" s="257"/>
      <c r="FHC826" s="257"/>
      <c r="FHD826" s="257"/>
      <c r="FHE826" s="257"/>
      <c r="FHF826" s="257"/>
      <c r="FHG826" s="257"/>
      <c r="FHH826" s="257"/>
      <c r="FHI826" s="257"/>
      <c r="FHJ826" s="257"/>
      <c r="FHK826" s="257"/>
      <c r="FHL826" s="257"/>
      <c r="FHM826" s="257"/>
      <c r="FHN826" s="257"/>
      <c r="FHO826" s="257"/>
      <c r="FHP826" s="257"/>
      <c r="FHQ826" s="257"/>
      <c r="FHR826" s="257"/>
      <c r="FHS826" s="257"/>
      <c r="FHT826" s="257"/>
      <c r="FHU826" s="257"/>
      <c r="FHV826" s="257"/>
      <c r="FHW826" s="257"/>
      <c r="FHX826" s="257"/>
      <c r="FHY826" s="257"/>
      <c r="FHZ826" s="257"/>
      <c r="FIA826" s="257"/>
      <c r="FIB826" s="257"/>
      <c r="FIC826" s="257"/>
      <c r="FID826" s="257"/>
      <c r="FIE826" s="257"/>
      <c r="FIF826" s="257"/>
      <c r="FIG826" s="257"/>
      <c r="FIH826" s="257"/>
      <c r="FII826" s="257"/>
      <c r="FIJ826" s="257"/>
      <c r="FIK826" s="257"/>
      <c r="FIL826" s="257"/>
      <c r="FIM826" s="257"/>
      <c r="FIN826" s="257"/>
      <c r="FIO826" s="257"/>
      <c r="FIP826" s="257"/>
      <c r="FIQ826" s="257"/>
      <c r="FIR826" s="257"/>
      <c r="FIS826" s="257"/>
      <c r="FIT826" s="257"/>
      <c r="FIU826" s="257"/>
      <c r="FIV826" s="257"/>
      <c r="FIW826" s="257"/>
      <c r="FIX826" s="257"/>
      <c r="FIY826" s="257"/>
      <c r="FIZ826" s="257"/>
      <c r="FJA826" s="257"/>
      <c r="FJB826" s="257"/>
      <c r="FJC826" s="257"/>
      <c r="FJD826" s="257"/>
      <c r="FJE826" s="257"/>
      <c r="FJF826" s="257"/>
      <c r="FJG826" s="257"/>
      <c r="FJH826" s="257"/>
      <c r="FJI826" s="257"/>
      <c r="FJJ826" s="257"/>
      <c r="FJK826" s="257"/>
      <c r="FJL826" s="257"/>
      <c r="FJM826" s="257"/>
      <c r="FJN826" s="257"/>
      <c r="FJO826" s="257"/>
      <c r="FJP826" s="257"/>
      <c r="FJQ826" s="257"/>
      <c r="FJR826" s="257"/>
      <c r="FJS826" s="257"/>
      <c r="FJT826" s="257"/>
      <c r="FJU826" s="257"/>
      <c r="FJV826" s="257"/>
      <c r="FJW826" s="257"/>
      <c r="FJX826" s="257"/>
      <c r="FJY826" s="257"/>
      <c r="FJZ826" s="257"/>
      <c r="FKA826" s="257"/>
      <c r="FKB826" s="257"/>
      <c r="FKC826" s="257"/>
      <c r="FKD826" s="257"/>
      <c r="FKE826" s="257"/>
      <c r="FKF826" s="257"/>
      <c r="FKG826" s="257"/>
      <c r="FKH826" s="257"/>
      <c r="FKI826" s="257"/>
      <c r="FKJ826" s="257"/>
      <c r="FKK826" s="257"/>
      <c r="FKL826" s="257"/>
      <c r="FKM826" s="257"/>
      <c r="FKN826" s="257"/>
      <c r="FKO826" s="257"/>
      <c r="FKP826" s="257"/>
      <c r="FKQ826" s="257"/>
      <c r="FKR826" s="257"/>
      <c r="FKS826" s="257"/>
      <c r="FKT826" s="257"/>
      <c r="FKU826" s="257"/>
      <c r="FKV826" s="257"/>
      <c r="FKW826" s="257"/>
      <c r="FKX826" s="257"/>
      <c r="FKY826" s="257"/>
      <c r="FKZ826" s="257"/>
      <c r="FLA826" s="257"/>
      <c r="FLB826" s="257"/>
      <c r="FLC826" s="257"/>
      <c r="FLD826" s="257"/>
      <c r="FLE826" s="257"/>
      <c r="FLF826" s="257"/>
      <c r="FLG826" s="257"/>
      <c r="FLH826" s="257"/>
      <c r="FLI826" s="257"/>
      <c r="FLJ826" s="257"/>
      <c r="FLK826" s="257"/>
      <c r="FLL826" s="257"/>
      <c r="FLM826" s="257"/>
      <c r="FLN826" s="257"/>
      <c r="FLO826" s="257"/>
      <c r="FLP826" s="257"/>
      <c r="FLQ826" s="257"/>
      <c r="FLR826" s="257"/>
      <c r="FLS826" s="257"/>
      <c r="FLT826" s="257"/>
      <c r="FLU826" s="257"/>
      <c r="FLV826" s="257"/>
      <c r="FLW826" s="257"/>
      <c r="FLX826" s="257"/>
      <c r="FLY826" s="257"/>
      <c r="FLZ826" s="257"/>
      <c r="FMA826" s="257"/>
      <c r="FMB826" s="257"/>
      <c r="FMC826" s="257"/>
      <c r="FMD826" s="257"/>
      <c r="FME826" s="257"/>
      <c r="FMF826" s="257"/>
      <c r="FMG826" s="257"/>
      <c r="FMH826" s="257"/>
      <c r="FMI826" s="257"/>
      <c r="FMJ826" s="257"/>
      <c r="FMK826" s="257"/>
      <c r="FML826" s="257"/>
      <c r="FMM826" s="257"/>
      <c r="FMN826" s="257"/>
      <c r="FMO826" s="257"/>
      <c r="FMP826" s="257"/>
      <c r="FMQ826" s="257"/>
      <c r="FMR826" s="257"/>
      <c r="FMS826" s="257"/>
      <c r="FMT826" s="257"/>
      <c r="FMU826" s="257"/>
      <c r="FMV826" s="257"/>
      <c r="FMW826" s="257"/>
      <c r="FMX826" s="257"/>
      <c r="FMY826" s="257"/>
      <c r="FMZ826" s="257"/>
      <c r="FNA826" s="257"/>
      <c r="FNB826" s="257"/>
      <c r="FNC826" s="257"/>
      <c r="FND826" s="257"/>
      <c r="FNE826" s="257"/>
      <c r="FNF826" s="257"/>
      <c r="FNG826" s="257"/>
      <c r="FNH826" s="257"/>
      <c r="FNI826" s="257"/>
      <c r="FNJ826" s="257"/>
      <c r="FNK826" s="257"/>
      <c r="FNL826" s="257"/>
      <c r="FNM826" s="257"/>
      <c r="FNN826" s="257"/>
      <c r="FNO826" s="257"/>
      <c r="FNP826" s="257"/>
      <c r="FNQ826" s="257"/>
      <c r="FNR826" s="257"/>
      <c r="FNS826" s="257"/>
      <c r="FNT826" s="257"/>
      <c r="FNU826" s="257"/>
      <c r="FNV826" s="257"/>
      <c r="FNW826" s="257"/>
      <c r="FNX826" s="257"/>
      <c r="FNY826" s="257"/>
      <c r="FNZ826" s="257"/>
      <c r="FOA826" s="257"/>
      <c r="FOB826" s="257"/>
      <c r="FOC826" s="257"/>
      <c r="FOD826" s="257"/>
      <c r="FOE826" s="257"/>
      <c r="FOF826" s="257"/>
      <c r="FOG826" s="257"/>
      <c r="FOH826" s="257"/>
      <c r="FOI826" s="257"/>
      <c r="FOJ826" s="257"/>
      <c r="FOK826" s="257"/>
      <c r="FOL826" s="257"/>
      <c r="FOM826" s="257"/>
      <c r="FON826" s="257"/>
      <c r="FOO826" s="257"/>
      <c r="FOP826" s="257"/>
      <c r="FOQ826" s="257"/>
      <c r="FOR826" s="257"/>
      <c r="FOS826" s="257"/>
      <c r="FOT826" s="257"/>
      <c r="FOU826" s="257"/>
      <c r="FOV826" s="257"/>
      <c r="FOW826" s="257"/>
      <c r="FOX826" s="257"/>
      <c r="FOY826" s="257"/>
      <c r="FOZ826" s="257"/>
      <c r="FPA826" s="257"/>
      <c r="FPB826" s="257"/>
      <c r="FPC826" s="257"/>
      <c r="FPD826" s="257"/>
      <c r="FPE826" s="257"/>
      <c r="FPF826" s="257"/>
      <c r="FPG826" s="257"/>
      <c r="FPH826" s="257"/>
      <c r="FPI826" s="257"/>
      <c r="FPJ826" s="257"/>
      <c r="FPK826" s="257"/>
      <c r="FPL826" s="257"/>
      <c r="FPM826" s="257"/>
      <c r="FPN826" s="257"/>
      <c r="FPO826" s="257"/>
      <c r="FPP826" s="257"/>
      <c r="FPQ826" s="257"/>
      <c r="FPR826" s="257"/>
      <c r="FPS826" s="257"/>
      <c r="FPT826" s="257"/>
      <c r="FPU826" s="257"/>
      <c r="FPV826" s="257"/>
      <c r="FPW826" s="257"/>
      <c r="FPX826" s="257"/>
      <c r="FPY826" s="257"/>
      <c r="FPZ826" s="257"/>
      <c r="FQA826" s="257"/>
      <c r="FQB826" s="257"/>
      <c r="FQC826" s="257"/>
      <c r="FQD826" s="257"/>
      <c r="FQE826" s="257"/>
      <c r="FQF826" s="257"/>
      <c r="FQG826" s="257"/>
      <c r="FQH826" s="257"/>
      <c r="FQI826" s="257"/>
      <c r="FQJ826" s="257"/>
      <c r="FQK826" s="257"/>
      <c r="FQL826" s="257"/>
      <c r="FQM826" s="257"/>
      <c r="FQN826" s="257"/>
      <c r="FQO826" s="257"/>
      <c r="FQP826" s="257"/>
      <c r="FQQ826" s="257"/>
      <c r="FQR826" s="257"/>
      <c r="FQS826" s="257"/>
      <c r="FQT826" s="257"/>
      <c r="FQU826" s="257"/>
      <c r="FQV826" s="257"/>
      <c r="FQW826" s="257"/>
      <c r="FQX826" s="257"/>
      <c r="FQY826" s="257"/>
      <c r="FQZ826" s="257"/>
      <c r="FRA826" s="257"/>
      <c r="FRB826" s="257"/>
      <c r="FRC826" s="257"/>
      <c r="FRD826" s="257"/>
      <c r="FRE826" s="257"/>
      <c r="FRF826" s="257"/>
      <c r="FRG826" s="257"/>
      <c r="FRH826" s="257"/>
      <c r="FRI826" s="257"/>
      <c r="FRJ826" s="257"/>
      <c r="FRK826" s="257"/>
      <c r="FRL826" s="257"/>
      <c r="FRM826" s="257"/>
      <c r="FRN826" s="257"/>
      <c r="FRO826" s="257"/>
      <c r="FRP826" s="257"/>
      <c r="FRQ826" s="257"/>
      <c r="FRR826" s="257"/>
      <c r="FRS826" s="257"/>
      <c r="FRT826" s="257"/>
      <c r="FRU826" s="257"/>
      <c r="FRV826" s="257"/>
      <c r="FRW826" s="257"/>
      <c r="FRX826" s="257"/>
      <c r="FRY826" s="257"/>
      <c r="FRZ826" s="257"/>
      <c r="FSA826" s="257"/>
      <c r="FSB826" s="257"/>
      <c r="FSC826" s="257"/>
      <c r="FSD826" s="257"/>
      <c r="FSE826" s="257"/>
      <c r="FSF826" s="257"/>
      <c r="FSG826" s="257"/>
      <c r="FSH826" s="257"/>
      <c r="FSI826" s="257"/>
      <c r="FSJ826" s="257"/>
      <c r="FSK826" s="257"/>
      <c r="FSL826" s="257"/>
      <c r="FSM826" s="257"/>
      <c r="FSN826" s="257"/>
      <c r="FSO826" s="257"/>
      <c r="FSP826" s="257"/>
      <c r="FSQ826" s="257"/>
      <c r="FSR826" s="257"/>
      <c r="FSS826" s="257"/>
      <c r="FST826" s="257"/>
      <c r="FSU826" s="257"/>
      <c r="FSV826" s="257"/>
      <c r="FSW826" s="257"/>
      <c r="FSX826" s="257"/>
      <c r="FSY826" s="257"/>
      <c r="FSZ826" s="257"/>
      <c r="FTA826" s="257"/>
      <c r="FTB826" s="257"/>
      <c r="FTC826" s="257"/>
      <c r="FTD826" s="257"/>
      <c r="FTE826" s="257"/>
      <c r="FTF826" s="257"/>
      <c r="FTG826" s="257"/>
      <c r="FTH826" s="257"/>
      <c r="FTI826" s="257"/>
      <c r="FTJ826" s="257"/>
      <c r="FTK826" s="257"/>
      <c r="FTL826" s="257"/>
      <c r="FTM826" s="257"/>
      <c r="FTN826" s="257"/>
      <c r="FTO826" s="257"/>
      <c r="FTP826" s="257"/>
      <c r="FTQ826" s="257"/>
      <c r="FTR826" s="257"/>
      <c r="FTS826" s="257"/>
      <c r="FTT826" s="257"/>
      <c r="FTU826" s="257"/>
      <c r="FTV826" s="257"/>
      <c r="FTW826" s="257"/>
      <c r="FTX826" s="257"/>
      <c r="FTY826" s="257"/>
      <c r="FTZ826" s="257"/>
      <c r="FUA826" s="257"/>
      <c r="FUB826" s="257"/>
      <c r="FUC826" s="257"/>
      <c r="FUD826" s="257"/>
      <c r="FUE826" s="257"/>
      <c r="FUF826" s="257"/>
      <c r="FUG826" s="257"/>
      <c r="FUH826" s="257"/>
      <c r="FUI826" s="257"/>
      <c r="FUJ826" s="257"/>
      <c r="FUK826" s="257"/>
      <c r="FUL826" s="257"/>
      <c r="FUM826" s="257"/>
      <c r="FUN826" s="257"/>
      <c r="FUO826" s="257"/>
      <c r="FUP826" s="257"/>
      <c r="FUQ826" s="257"/>
      <c r="FUR826" s="257"/>
      <c r="FUS826" s="257"/>
      <c r="FUT826" s="257"/>
      <c r="FUU826" s="257"/>
      <c r="FUV826" s="257"/>
      <c r="FUW826" s="257"/>
      <c r="FUX826" s="257"/>
      <c r="FUY826" s="257"/>
      <c r="FUZ826" s="257"/>
      <c r="FVA826" s="257"/>
      <c r="FVB826" s="257"/>
      <c r="FVC826" s="257"/>
      <c r="FVD826" s="257"/>
      <c r="FVE826" s="257"/>
      <c r="FVF826" s="257"/>
      <c r="FVG826" s="257"/>
      <c r="FVH826" s="257"/>
      <c r="FVI826" s="257"/>
      <c r="FVJ826" s="257"/>
      <c r="FVK826" s="257"/>
      <c r="FVL826" s="257"/>
      <c r="FVM826" s="257"/>
      <c r="FVN826" s="257"/>
      <c r="FVO826" s="257"/>
      <c r="FVP826" s="257"/>
      <c r="FVQ826" s="257"/>
      <c r="FVR826" s="257"/>
      <c r="FVS826" s="257"/>
      <c r="FVT826" s="257"/>
      <c r="FVU826" s="257"/>
      <c r="FVV826" s="257"/>
      <c r="FVW826" s="257"/>
      <c r="FVX826" s="257"/>
      <c r="FVY826" s="257"/>
      <c r="FVZ826" s="257"/>
      <c r="FWA826" s="257"/>
      <c r="FWB826" s="257"/>
      <c r="FWC826" s="257"/>
      <c r="FWD826" s="257"/>
      <c r="FWE826" s="257"/>
      <c r="FWF826" s="257"/>
      <c r="FWG826" s="257"/>
      <c r="FWH826" s="257"/>
      <c r="FWI826" s="257"/>
      <c r="FWJ826" s="257"/>
      <c r="FWK826" s="257"/>
      <c r="FWL826" s="257"/>
      <c r="FWM826" s="257"/>
      <c r="FWN826" s="257"/>
      <c r="FWO826" s="257"/>
      <c r="FWP826" s="257"/>
      <c r="FWQ826" s="257"/>
      <c r="FWR826" s="257"/>
      <c r="FWS826" s="257"/>
      <c r="FWT826" s="257"/>
      <c r="FWU826" s="257"/>
      <c r="FWV826" s="257"/>
      <c r="FWW826" s="257"/>
      <c r="FWX826" s="257"/>
      <c r="FWY826" s="257"/>
      <c r="FWZ826" s="257"/>
      <c r="FXA826" s="257"/>
      <c r="FXB826" s="257"/>
      <c r="FXC826" s="257"/>
      <c r="FXD826" s="257"/>
      <c r="FXE826" s="257"/>
      <c r="FXF826" s="257"/>
      <c r="FXG826" s="257"/>
      <c r="FXH826" s="257"/>
      <c r="FXI826" s="257"/>
      <c r="FXJ826" s="257"/>
      <c r="FXK826" s="257"/>
      <c r="FXL826" s="257"/>
      <c r="FXM826" s="257"/>
      <c r="FXN826" s="257"/>
      <c r="FXO826" s="257"/>
      <c r="FXP826" s="257"/>
      <c r="FXQ826" s="257"/>
      <c r="FXR826" s="257"/>
      <c r="FXS826" s="257"/>
      <c r="FXT826" s="257"/>
      <c r="FXU826" s="257"/>
      <c r="FXV826" s="257"/>
      <c r="FXW826" s="257"/>
      <c r="FXX826" s="257"/>
      <c r="FXY826" s="257"/>
      <c r="FXZ826" s="257"/>
      <c r="FYA826" s="257"/>
      <c r="FYB826" s="257"/>
      <c r="FYC826" s="257"/>
      <c r="FYD826" s="257"/>
      <c r="FYE826" s="257"/>
      <c r="FYF826" s="257"/>
      <c r="FYG826" s="257"/>
      <c r="FYH826" s="257"/>
      <c r="FYI826" s="257"/>
      <c r="FYJ826" s="257"/>
      <c r="FYK826" s="257"/>
      <c r="FYL826" s="257"/>
      <c r="FYM826" s="257"/>
      <c r="FYN826" s="257"/>
      <c r="FYO826" s="257"/>
      <c r="FYP826" s="257"/>
      <c r="FYQ826" s="257"/>
      <c r="FYR826" s="257"/>
      <c r="FYS826" s="257"/>
      <c r="FYT826" s="257"/>
      <c r="FYU826" s="257"/>
      <c r="FYV826" s="257"/>
      <c r="FYW826" s="257"/>
      <c r="FYX826" s="257"/>
      <c r="FYY826" s="257"/>
      <c r="FYZ826" s="257"/>
      <c r="FZA826" s="257"/>
      <c r="FZB826" s="257"/>
      <c r="FZC826" s="257"/>
      <c r="FZD826" s="257"/>
      <c r="FZE826" s="257"/>
      <c r="FZF826" s="257"/>
      <c r="FZG826" s="257"/>
      <c r="FZH826" s="257"/>
      <c r="FZI826" s="257"/>
      <c r="FZJ826" s="257"/>
      <c r="FZK826" s="257"/>
      <c r="FZL826" s="257"/>
      <c r="FZM826" s="257"/>
      <c r="FZN826" s="257"/>
      <c r="FZO826" s="257"/>
      <c r="FZP826" s="257"/>
      <c r="FZQ826" s="257"/>
      <c r="FZR826" s="257"/>
      <c r="FZS826" s="257"/>
      <c r="FZT826" s="257"/>
      <c r="FZU826" s="257"/>
      <c r="FZV826" s="257"/>
      <c r="FZW826" s="257"/>
      <c r="FZX826" s="257"/>
      <c r="FZY826" s="257"/>
      <c r="FZZ826" s="257"/>
      <c r="GAA826" s="257"/>
      <c r="GAB826" s="257"/>
      <c r="GAC826" s="257"/>
      <c r="GAD826" s="257"/>
      <c r="GAE826" s="257"/>
      <c r="GAF826" s="257"/>
      <c r="GAG826" s="257"/>
      <c r="GAH826" s="257"/>
      <c r="GAI826" s="257"/>
      <c r="GAJ826" s="257"/>
      <c r="GAK826" s="257"/>
      <c r="GAL826" s="257"/>
      <c r="GAM826" s="257"/>
      <c r="GAN826" s="257"/>
      <c r="GAO826" s="257"/>
      <c r="GAP826" s="257"/>
      <c r="GAQ826" s="257"/>
      <c r="GAR826" s="257"/>
      <c r="GAS826" s="257"/>
      <c r="GAT826" s="257"/>
      <c r="GAU826" s="257"/>
      <c r="GAV826" s="257"/>
      <c r="GAW826" s="257"/>
      <c r="GAX826" s="257"/>
      <c r="GAY826" s="257"/>
      <c r="GAZ826" s="257"/>
      <c r="GBA826" s="257"/>
      <c r="GBB826" s="257"/>
      <c r="GBC826" s="257"/>
      <c r="GBD826" s="257"/>
      <c r="GBE826" s="257"/>
      <c r="GBF826" s="257"/>
      <c r="GBG826" s="257"/>
      <c r="GBH826" s="257"/>
      <c r="GBI826" s="257"/>
      <c r="GBJ826" s="257"/>
      <c r="GBK826" s="257"/>
      <c r="GBL826" s="257"/>
      <c r="GBM826" s="257"/>
      <c r="GBN826" s="257"/>
      <c r="GBO826" s="257"/>
      <c r="GBP826" s="257"/>
      <c r="GBQ826" s="257"/>
      <c r="GBR826" s="257"/>
      <c r="GBS826" s="257"/>
      <c r="GBT826" s="257"/>
      <c r="GBU826" s="257"/>
      <c r="GBV826" s="257"/>
      <c r="GBW826" s="257"/>
      <c r="GBX826" s="257"/>
      <c r="GBY826" s="257"/>
      <c r="GBZ826" s="257"/>
      <c r="GCA826" s="257"/>
      <c r="GCB826" s="257"/>
      <c r="GCC826" s="257"/>
      <c r="GCD826" s="257"/>
      <c r="GCE826" s="257"/>
      <c r="GCF826" s="257"/>
      <c r="GCG826" s="257"/>
      <c r="GCH826" s="257"/>
      <c r="GCI826" s="257"/>
      <c r="GCJ826" s="257"/>
      <c r="GCK826" s="257"/>
      <c r="GCL826" s="257"/>
      <c r="GCM826" s="257"/>
      <c r="GCN826" s="257"/>
      <c r="GCO826" s="257"/>
      <c r="GCP826" s="257"/>
      <c r="GCQ826" s="257"/>
      <c r="GCR826" s="257"/>
      <c r="GCS826" s="257"/>
      <c r="GCT826" s="257"/>
      <c r="GCU826" s="257"/>
      <c r="GCV826" s="257"/>
      <c r="GCW826" s="257"/>
      <c r="GCX826" s="257"/>
      <c r="GCY826" s="257"/>
      <c r="GCZ826" s="257"/>
      <c r="GDA826" s="257"/>
      <c r="GDB826" s="257"/>
      <c r="GDC826" s="257"/>
      <c r="GDD826" s="257"/>
      <c r="GDE826" s="257"/>
      <c r="GDF826" s="257"/>
      <c r="GDG826" s="257"/>
      <c r="GDH826" s="257"/>
      <c r="GDI826" s="257"/>
      <c r="GDJ826" s="257"/>
      <c r="GDK826" s="257"/>
      <c r="GDL826" s="257"/>
      <c r="GDM826" s="257"/>
      <c r="GDN826" s="257"/>
      <c r="GDO826" s="257"/>
      <c r="GDP826" s="257"/>
      <c r="GDQ826" s="257"/>
      <c r="GDR826" s="257"/>
      <c r="GDS826" s="257"/>
      <c r="GDT826" s="257"/>
      <c r="GDU826" s="257"/>
      <c r="GDV826" s="257"/>
      <c r="GDW826" s="257"/>
      <c r="GDX826" s="257"/>
      <c r="GDY826" s="257"/>
      <c r="GDZ826" s="257"/>
      <c r="GEA826" s="257"/>
      <c r="GEB826" s="257"/>
      <c r="GEC826" s="257"/>
      <c r="GED826" s="257"/>
      <c r="GEE826" s="257"/>
      <c r="GEF826" s="257"/>
      <c r="GEG826" s="257"/>
      <c r="GEH826" s="257"/>
      <c r="GEI826" s="257"/>
      <c r="GEJ826" s="257"/>
      <c r="GEK826" s="257"/>
      <c r="GEL826" s="257"/>
      <c r="GEM826" s="257"/>
      <c r="GEN826" s="257"/>
      <c r="GEO826" s="257"/>
      <c r="GEP826" s="257"/>
      <c r="GEQ826" s="257"/>
      <c r="GER826" s="257"/>
      <c r="GES826" s="257"/>
      <c r="GET826" s="257"/>
      <c r="GEU826" s="257"/>
      <c r="GEV826" s="257"/>
      <c r="GEW826" s="257"/>
      <c r="GEX826" s="257"/>
      <c r="GEY826" s="257"/>
      <c r="GEZ826" s="257"/>
      <c r="GFA826" s="257"/>
      <c r="GFB826" s="257"/>
      <c r="GFC826" s="257"/>
      <c r="GFD826" s="257"/>
      <c r="GFE826" s="257"/>
      <c r="GFF826" s="257"/>
      <c r="GFG826" s="257"/>
      <c r="GFH826" s="257"/>
      <c r="GFI826" s="257"/>
      <c r="GFJ826" s="257"/>
      <c r="GFK826" s="257"/>
      <c r="GFL826" s="257"/>
      <c r="GFM826" s="257"/>
      <c r="GFN826" s="257"/>
      <c r="GFO826" s="257"/>
      <c r="GFP826" s="257"/>
      <c r="GFQ826" s="257"/>
      <c r="GFR826" s="257"/>
      <c r="GFS826" s="257"/>
      <c r="GFT826" s="257"/>
      <c r="GFU826" s="257"/>
      <c r="GFV826" s="257"/>
      <c r="GFW826" s="257"/>
      <c r="GFX826" s="257"/>
      <c r="GFY826" s="257"/>
      <c r="GFZ826" s="257"/>
      <c r="GGA826" s="257"/>
      <c r="GGB826" s="257"/>
      <c r="GGC826" s="257"/>
      <c r="GGD826" s="257"/>
      <c r="GGE826" s="257"/>
      <c r="GGF826" s="257"/>
      <c r="GGG826" s="257"/>
      <c r="GGH826" s="257"/>
      <c r="GGI826" s="257"/>
      <c r="GGJ826" s="257"/>
      <c r="GGK826" s="257"/>
      <c r="GGL826" s="257"/>
      <c r="GGM826" s="257"/>
      <c r="GGN826" s="257"/>
      <c r="GGO826" s="257"/>
      <c r="GGP826" s="257"/>
      <c r="GGQ826" s="257"/>
      <c r="GGR826" s="257"/>
      <c r="GGS826" s="257"/>
      <c r="GGT826" s="257"/>
      <c r="GGU826" s="257"/>
      <c r="GGV826" s="257"/>
      <c r="GGW826" s="257"/>
      <c r="GGX826" s="257"/>
      <c r="GGY826" s="257"/>
      <c r="GGZ826" s="257"/>
      <c r="GHA826" s="257"/>
      <c r="GHB826" s="257"/>
      <c r="GHC826" s="257"/>
      <c r="GHD826" s="257"/>
      <c r="GHE826" s="257"/>
      <c r="GHF826" s="257"/>
      <c r="GHG826" s="257"/>
      <c r="GHH826" s="257"/>
      <c r="GHI826" s="257"/>
      <c r="GHJ826" s="257"/>
      <c r="GHK826" s="257"/>
      <c r="GHL826" s="257"/>
      <c r="GHM826" s="257"/>
      <c r="GHN826" s="257"/>
      <c r="GHO826" s="257"/>
      <c r="GHP826" s="257"/>
      <c r="GHQ826" s="257"/>
      <c r="GHR826" s="257"/>
      <c r="GHS826" s="257"/>
      <c r="GHT826" s="257"/>
      <c r="GHU826" s="257"/>
      <c r="GHV826" s="257"/>
      <c r="GHW826" s="257"/>
      <c r="GHX826" s="257"/>
      <c r="GHY826" s="257"/>
      <c r="GHZ826" s="257"/>
      <c r="GIA826" s="257"/>
      <c r="GIB826" s="257"/>
      <c r="GIC826" s="257"/>
      <c r="GID826" s="257"/>
      <c r="GIE826" s="257"/>
      <c r="GIF826" s="257"/>
      <c r="GIG826" s="257"/>
      <c r="GIH826" s="257"/>
      <c r="GII826" s="257"/>
      <c r="GIJ826" s="257"/>
      <c r="GIK826" s="257"/>
      <c r="GIL826" s="257"/>
      <c r="GIM826" s="257"/>
      <c r="GIN826" s="257"/>
      <c r="GIO826" s="257"/>
      <c r="GIP826" s="257"/>
      <c r="GIQ826" s="257"/>
      <c r="GIR826" s="257"/>
      <c r="GIS826" s="257"/>
      <c r="GIT826" s="257"/>
      <c r="GIU826" s="257"/>
      <c r="GIV826" s="257"/>
      <c r="GIW826" s="257"/>
      <c r="GIX826" s="257"/>
      <c r="GIY826" s="257"/>
      <c r="GIZ826" s="257"/>
      <c r="GJA826" s="257"/>
      <c r="GJB826" s="257"/>
      <c r="GJC826" s="257"/>
      <c r="GJD826" s="257"/>
      <c r="GJE826" s="257"/>
      <c r="GJF826" s="257"/>
      <c r="GJG826" s="257"/>
      <c r="GJH826" s="257"/>
      <c r="GJI826" s="257"/>
      <c r="GJJ826" s="257"/>
      <c r="GJK826" s="257"/>
      <c r="GJL826" s="257"/>
      <c r="GJM826" s="257"/>
      <c r="GJN826" s="257"/>
      <c r="GJO826" s="257"/>
      <c r="GJP826" s="257"/>
      <c r="GJQ826" s="257"/>
      <c r="GJR826" s="257"/>
      <c r="GJS826" s="257"/>
      <c r="GJT826" s="257"/>
      <c r="GJU826" s="257"/>
      <c r="GJV826" s="257"/>
      <c r="GJW826" s="257"/>
      <c r="GJX826" s="257"/>
      <c r="GJY826" s="257"/>
      <c r="GJZ826" s="257"/>
      <c r="GKA826" s="257"/>
      <c r="GKB826" s="257"/>
      <c r="GKC826" s="257"/>
      <c r="GKD826" s="257"/>
      <c r="GKE826" s="257"/>
      <c r="GKF826" s="257"/>
      <c r="GKG826" s="257"/>
      <c r="GKH826" s="257"/>
      <c r="GKI826" s="257"/>
      <c r="GKJ826" s="257"/>
      <c r="GKK826" s="257"/>
      <c r="GKL826" s="257"/>
      <c r="GKM826" s="257"/>
      <c r="GKN826" s="257"/>
      <c r="GKO826" s="257"/>
      <c r="GKP826" s="257"/>
      <c r="GKQ826" s="257"/>
      <c r="GKR826" s="257"/>
      <c r="GKS826" s="257"/>
      <c r="GKT826" s="257"/>
      <c r="GKU826" s="257"/>
      <c r="GKV826" s="257"/>
      <c r="GKW826" s="257"/>
      <c r="GKX826" s="257"/>
      <c r="GKY826" s="257"/>
      <c r="GKZ826" s="257"/>
      <c r="GLA826" s="257"/>
      <c r="GLB826" s="257"/>
      <c r="GLC826" s="257"/>
      <c r="GLD826" s="257"/>
      <c r="GLE826" s="257"/>
      <c r="GLF826" s="257"/>
      <c r="GLG826" s="257"/>
      <c r="GLH826" s="257"/>
      <c r="GLI826" s="257"/>
      <c r="GLJ826" s="257"/>
      <c r="GLK826" s="257"/>
      <c r="GLL826" s="257"/>
      <c r="GLM826" s="257"/>
      <c r="GLN826" s="257"/>
      <c r="GLO826" s="257"/>
      <c r="GLP826" s="257"/>
      <c r="GLQ826" s="257"/>
      <c r="GLR826" s="257"/>
      <c r="GLS826" s="257"/>
      <c r="GLT826" s="257"/>
      <c r="GLU826" s="257"/>
      <c r="GLV826" s="257"/>
      <c r="GLW826" s="257"/>
      <c r="GLX826" s="257"/>
      <c r="GLY826" s="257"/>
      <c r="GLZ826" s="257"/>
      <c r="GMA826" s="257"/>
      <c r="GMB826" s="257"/>
      <c r="GMC826" s="257"/>
      <c r="GMD826" s="257"/>
      <c r="GME826" s="257"/>
      <c r="GMF826" s="257"/>
      <c r="GMG826" s="257"/>
      <c r="GMH826" s="257"/>
      <c r="GMI826" s="257"/>
      <c r="GMJ826" s="257"/>
      <c r="GMK826" s="257"/>
      <c r="GML826" s="257"/>
      <c r="GMM826" s="257"/>
      <c r="GMN826" s="257"/>
      <c r="GMO826" s="257"/>
      <c r="GMP826" s="257"/>
      <c r="GMQ826" s="257"/>
      <c r="GMR826" s="257"/>
      <c r="GMS826" s="257"/>
      <c r="GMT826" s="257"/>
      <c r="GMU826" s="257"/>
      <c r="GMV826" s="257"/>
      <c r="GMW826" s="257"/>
      <c r="GMX826" s="257"/>
      <c r="GMY826" s="257"/>
      <c r="GMZ826" s="257"/>
      <c r="GNA826" s="257"/>
      <c r="GNB826" s="257"/>
      <c r="GNC826" s="257"/>
      <c r="GND826" s="257"/>
      <c r="GNE826" s="257"/>
      <c r="GNF826" s="257"/>
      <c r="GNG826" s="257"/>
      <c r="GNH826" s="257"/>
      <c r="GNI826" s="257"/>
      <c r="GNJ826" s="257"/>
      <c r="GNK826" s="257"/>
      <c r="GNL826" s="257"/>
      <c r="GNM826" s="257"/>
      <c r="GNN826" s="257"/>
      <c r="GNO826" s="257"/>
      <c r="GNP826" s="257"/>
      <c r="GNQ826" s="257"/>
      <c r="GNR826" s="257"/>
      <c r="GNS826" s="257"/>
      <c r="GNT826" s="257"/>
      <c r="GNU826" s="257"/>
      <c r="GNV826" s="257"/>
      <c r="GNW826" s="257"/>
      <c r="GNX826" s="257"/>
      <c r="GNY826" s="257"/>
      <c r="GNZ826" s="257"/>
      <c r="GOA826" s="257"/>
      <c r="GOB826" s="257"/>
      <c r="GOC826" s="257"/>
      <c r="GOD826" s="257"/>
      <c r="GOE826" s="257"/>
      <c r="GOF826" s="257"/>
      <c r="GOG826" s="257"/>
      <c r="GOH826" s="257"/>
      <c r="GOI826" s="257"/>
      <c r="GOJ826" s="257"/>
      <c r="GOK826" s="257"/>
      <c r="GOL826" s="257"/>
      <c r="GOM826" s="257"/>
      <c r="GON826" s="257"/>
      <c r="GOO826" s="257"/>
      <c r="GOP826" s="257"/>
      <c r="GOQ826" s="257"/>
      <c r="GOR826" s="257"/>
      <c r="GOS826" s="257"/>
      <c r="GOT826" s="257"/>
      <c r="GOU826" s="257"/>
      <c r="GOV826" s="257"/>
      <c r="GOW826" s="257"/>
      <c r="GOX826" s="257"/>
      <c r="GOY826" s="257"/>
      <c r="GOZ826" s="257"/>
      <c r="GPA826" s="257"/>
      <c r="GPB826" s="257"/>
      <c r="GPC826" s="257"/>
      <c r="GPD826" s="257"/>
      <c r="GPE826" s="257"/>
      <c r="GPF826" s="257"/>
      <c r="GPG826" s="257"/>
      <c r="GPH826" s="257"/>
      <c r="GPI826" s="257"/>
      <c r="GPJ826" s="257"/>
      <c r="GPK826" s="257"/>
      <c r="GPL826" s="257"/>
      <c r="GPM826" s="257"/>
      <c r="GPN826" s="257"/>
      <c r="GPO826" s="257"/>
      <c r="GPP826" s="257"/>
      <c r="GPQ826" s="257"/>
      <c r="GPR826" s="257"/>
      <c r="GPS826" s="257"/>
      <c r="GPT826" s="257"/>
      <c r="GPU826" s="257"/>
      <c r="GPV826" s="257"/>
      <c r="GPW826" s="257"/>
      <c r="GPX826" s="257"/>
      <c r="GPY826" s="257"/>
      <c r="GPZ826" s="257"/>
      <c r="GQA826" s="257"/>
      <c r="GQB826" s="257"/>
      <c r="GQC826" s="257"/>
      <c r="GQD826" s="257"/>
      <c r="GQE826" s="257"/>
      <c r="GQF826" s="257"/>
      <c r="GQG826" s="257"/>
      <c r="GQH826" s="257"/>
      <c r="GQI826" s="257"/>
      <c r="GQJ826" s="257"/>
      <c r="GQK826" s="257"/>
      <c r="GQL826" s="257"/>
      <c r="GQM826" s="257"/>
      <c r="GQN826" s="257"/>
      <c r="GQO826" s="257"/>
      <c r="GQP826" s="257"/>
      <c r="GQQ826" s="257"/>
      <c r="GQR826" s="257"/>
      <c r="GQS826" s="257"/>
      <c r="GQT826" s="257"/>
      <c r="GQU826" s="257"/>
      <c r="GQV826" s="257"/>
      <c r="GQW826" s="257"/>
      <c r="GQX826" s="257"/>
      <c r="GQY826" s="257"/>
      <c r="GQZ826" s="257"/>
      <c r="GRA826" s="257"/>
      <c r="GRB826" s="257"/>
      <c r="GRC826" s="257"/>
      <c r="GRD826" s="257"/>
      <c r="GRE826" s="257"/>
      <c r="GRF826" s="257"/>
      <c r="GRG826" s="257"/>
      <c r="GRH826" s="257"/>
      <c r="GRI826" s="257"/>
      <c r="GRJ826" s="257"/>
      <c r="GRK826" s="257"/>
      <c r="GRL826" s="257"/>
      <c r="GRM826" s="257"/>
      <c r="GRN826" s="257"/>
      <c r="GRO826" s="257"/>
      <c r="GRP826" s="257"/>
      <c r="GRQ826" s="257"/>
      <c r="GRR826" s="257"/>
      <c r="GRS826" s="257"/>
      <c r="GRT826" s="257"/>
      <c r="GRU826" s="257"/>
      <c r="GRV826" s="257"/>
      <c r="GRW826" s="257"/>
      <c r="GRX826" s="257"/>
      <c r="GRY826" s="257"/>
      <c r="GRZ826" s="257"/>
      <c r="GSA826" s="257"/>
      <c r="GSB826" s="257"/>
      <c r="GSC826" s="257"/>
      <c r="GSD826" s="257"/>
      <c r="GSE826" s="257"/>
      <c r="GSF826" s="257"/>
      <c r="GSG826" s="257"/>
      <c r="GSH826" s="257"/>
      <c r="GSI826" s="257"/>
      <c r="GSJ826" s="257"/>
      <c r="GSK826" s="257"/>
      <c r="GSL826" s="257"/>
      <c r="GSM826" s="257"/>
      <c r="GSN826" s="257"/>
      <c r="GSO826" s="257"/>
      <c r="GSP826" s="257"/>
      <c r="GSQ826" s="257"/>
      <c r="GSR826" s="257"/>
      <c r="GSS826" s="257"/>
      <c r="GST826" s="257"/>
      <c r="GSU826" s="257"/>
      <c r="GSV826" s="257"/>
      <c r="GSW826" s="257"/>
      <c r="GSX826" s="257"/>
      <c r="GSY826" s="257"/>
      <c r="GSZ826" s="257"/>
      <c r="GTA826" s="257"/>
      <c r="GTB826" s="257"/>
      <c r="GTC826" s="257"/>
      <c r="GTD826" s="257"/>
      <c r="GTE826" s="257"/>
      <c r="GTF826" s="257"/>
      <c r="GTG826" s="257"/>
      <c r="GTH826" s="257"/>
      <c r="GTI826" s="257"/>
      <c r="GTJ826" s="257"/>
      <c r="GTK826" s="257"/>
      <c r="GTL826" s="257"/>
      <c r="GTM826" s="257"/>
      <c r="GTN826" s="257"/>
      <c r="GTO826" s="257"/>
      <c r="GTP826" s="257"/>
      <c r="GTQ826" s="257"/>
      <c r="GTR826" s="257"/>
      <c r="GTS826" s="257"/>
      <c r="GTT826" s="257"/>
      <c r="GTU826" s="257"/>
      <c r="GTV826" s="257"/>
      <c r="GTW826" s="257"/>
      <c r="GTX826" s="257"/>
      <c r="GTY826" s="257"/>
      <c r="GTZ826" s="257"/>
      <c r="GUA826" s="257"/>
      <c r="GUB826" s="257"/>
      <c r="GUC826" s="257"/>
      <c r="GUD826" s="257"/>
      <c r="GUE826" s="257"/>
      <c r="GUF826" s="257"/>
      <c r="GUG826" s="257"/>
      <c r="GUH826" s="257"/>
      <c r="GUI826" s="257"/>
      <c r="GUJ826" s="257"/>
      <c r="GUK826" s="257"/>
      <c r="GUL826" s="257"/>
      <c r="GUM826" s="257"/>
      <c r="GUN826" s="257"/>
      <c r="GUO826" s="257"/>
      <c r="GUP826" s="257"/>
      <c r="GUQ826" s="257"/>
      <c r="GUR826" s="257"/>
      <c r="GUS826" s="257"/>
      <c r="GUT826" s="257"/>
      <c r="GUU826" s="257"/>
      <c r="GUV826" s="257"/>
      <c r="GUW826" s="257"/>
      <c r="GUX826" s="257"/>
      <c r="GUY826" s="257"/>
      <c r="GUZ826" s="257"/>
      <c r="GVA826" s="257"/>
      <c r="GVB826" s="257"/>
      <c r="GVC826" s="257"/>
      <c r="GVD826" s="257"/>
      <c r="GVE826" s="257"/>
      <c r="GVF826" s="257"/>
      <c r="GVG826" s="257"/>
      <c r="GVH826" s="257"/>
      <c r="GVI826" s="257"/>
      <c r="GVJ826" s="257"/>
      <c r="GVK826" s="257"/>
      <c r="GVL826" s="257"/>
      <c r="GVM826" s="257"/>
      <c r="GVN826" s="257"/>
      <c r="GVO826" s="257"/>
      <c r="GVP826" s="257"/>
      <c r="GVQ826" s="257"/>
      <c r="GVR826" s="257"/>
      <c r="GVS826" s="257"/>
      <c r="GVT826" s="257"/>
      <c r="GVU826" s="257"/>
      <c r="GVV826" s="257"/>
      <c r="GVW826" s="257"/>
      <c r="GVX826" s="257"/>
      <c r="GVY826" s="257"/>
      <c r="GVZ826" s="257"/>
      <c r="GWA826" s="257"/>
      <c r="GWB826" s="257"/>
      <c r="GWC826" s="257"/>
      <c r="GWD826" s="257"/>
      <c r="GWE826" s="257"/>
      <c r="GWF826" s="257"/>
      <c r="GWG826" s="257"/>
      <c r="GWH826" s="257"/>
      <c r="GWI826" s="257"/>
      <c r="GWJ826" s="257"/>
      <c r="GWK826" s="257"/>
      <c r="GWL826" s="257"/>
      <c r="GWM826" s="257"/>
      <c r="GWN826" s="257"/>
      <c r="GWO826" s="257"/>
      <c r="GWP826" s="257"/>
      <c r="GWQ826" s="257"/>
      <c r="GWR826" s="257"/>
      <c r="GWS826" s="257"/>
      <c r="GWT826" s="257"/>
      <c r="GWU826" s="257"/>
      <c r="GWV826" s="257"/>
      <c r="GWW826" s="257"/>
      <c r="GWX826" s="257"/>
      <c r="GWY826" s="257"/>
      <c r="GWZ826" s="257"/>
      <c r="GXA826" s="257"/>
      <c r="GXB826" s="257"/>
      <c r="GXC826" s="257"/>
      <c r="GXD826" s="257"/>
      <c r="GXE826" s="257"/>
      <c r="GXF826" s="257"/>
      <c r="GXG826" s="257"/>
      <c r="GXH826" s="257"/>
      <c r="GXI826" s="257"/>
      <c r="GXJ826" s="257"/>
      <c r="GXK826" s="257"/>
      <c r="GXL826" s="257"/>
      <c r="GXM826" s="257"/>
      <c r="GXN826" s="257"/>
      <c r="GXO826" s="257"/>
      <c r="GXP826" s="257"/>
      <c r="GXQ826" s="257"/>
      <c r="GXR826" s="257"/>
      <c r="GXS826" s="257"/>
      <c r="GXT826" s="257"/>
      <c r="GXU826" s="257"/>
      <c r="GXV826" s="257"/>
      <c r="GXW826" s="257"/>
      <c r="GXX826" s="257"/>
      <c r="GXY826" s="257"/>
      <c r="GXZ826" s="257"/>
      <c r="GYA826" s="257"/>
      <c r="GYB826" s="257"/>
      <c r="GYC826" s="257"/>
      <c r="GYD826" s="257"/>
      <c r="GYE826" s="257"/>
      <c r="GYF826" s="257"/>
      <c r="GYG826" s="257"/>
      <c r="GYH826" s="257"/>
      <c r="GYI826" s="257"/>
      <c r="GYJ826" s="257"/>
      <c r="GYK826" s="257"/>
      <c r="GYL826" s="257"/>
      <c r="GYM826" s="257"/>
      <c r="GYN826" s="257"/>
      <c r="GYO826" s="257"/>
      <c r="GYP826" s="257"/>
      <c r="GYQ826" s="257"/>
      <c r="GYR826" s="257"/>
      <c r="GYS826" s="257"/>
      <c r="GYT826" s="257"/>
      <c r="GYU826" s="257"/>
      <c r="GYV826" s="257"/>
      <c r="GYW826" s="257"/>
      <c r="GYX826" s="257"/>
      <c r="GYY826" s="257"/>
      <c r="GYZ826" s="257"/>
      <c r="GZA826" s="257"/>
      <c r="GZB826" s="257"/>
      <c r="GZC826" s="257"/>
      <c r="GZD826" s="257"/>
      <c r="GZE826" s="257"/>
      <c r="GZF826" s="257"/>
      <c r="GZG826" s="257"/>
      <c r="GZH826" s="257"/>
      <c r="GZI826" s="257"/>
      <c r="GZJ826" s="257"/>
      <c r="GZK826" s="257"/>
      <c r="GZL826" s="257"/>
      <c r="GZM826" s="257"/>
      <c r="GZN826" s="257"/>
      <c r="GZO826" s="257"/>
      <c r="GZP826" s="257"/>
      <c r="GZQ826" s="257"/>
      <c r="GZR826" s="257"/>
      <c r="GZS826" s="257"/>
      <c r="GZT826" s="257"/>
      <c r="GZU826" s="257"/>
      <c r="GZV826" s="257"/>
      <c r="GZW826" s="257"/>
      <c r="GZX826" s="257"/>
      <c r="GZY826" s="257"/>
      <c r="GZZ826" s="257"/>
      <c r="HAA826" s="257"/>
      <c r="HAB826" s="257"/>
      <c r="HAC826" s="257"/>
      <c r="HAD826" s="257"/>
      <c r="HAE826" s="257"/>
      <c r="HAF826" s="257"/>
      <c r="HAG826" s="257"/>
      <c r="HAH826" s="257"/>
      <c r="HAI826" s="257"/>
      <c r="HAJ826" s="257"/>
      <c r="HAK826" s="257"/>
      <c r="HAL826" s="257"/>
      <c r="HAM826" s="257"/>
      <c r="HAN826" s="257"/>
      <c r="HAO826" s="257"/>
      <c r="HAP826" s="257"/>
      <c r="HAQ826" s="257"/>
      <c r="HAR826" s="257"/>
      <c r="HAS826" s="257"/>
      <c r="HAT826" s="257"/>
      <c r="HAU826" s="257"/>
      <c r="HAV826" s="257"/>
      <c r="HAW826" s="257"/>
      <c r="HAX826" s="257"/>
      <c r="HAY826" s="257"/>
      <c r="HAZ826" s="257"/>
      <c r="HBA826" s="257"/>
      <c r="HBB826" s="257"/>
      <c r="HBC826" s="257"/>
      <c r="HBD826" s="257"/>
      <c r="HBE826" s="257"/>
      <c r="HBF826" s="257"/>
      <c r="HBG826" s="257"/>
      <c r="HBH826" s="257"/>
      <c r="HBI826" s="257"/>
      <c r="HBJ826" s="257"/>
      <c r="HBK826" s="257"/>
      <c r="HBL826" s="257"/>
      <c r="HBM826" s="257"/>
      <c r="HBN826" s="257"/>
      <c r="HBO826" s="257"/>
      <c r="HBP826" s="257"/>
      <c r="HBQ826" s="257"/>
      <c r="HBR826" s="257"/>
      <c r="HBS826" s="257"/>
      <c r="HBT826" s="257"/>
      <c r="HBU826" s="257"/>
      <c r="HBV826" s="257"/>
      <c r="HBW826" s="257"/>
      <c r="HBX826" s="257"/>
      <c r="HBY826" s="257"/>
      <c r="HBZ826" s="257"/>
      <c r="HCA826" s="257"/>
      <c r="HCB826" s="257"/>
      <c r="HCC826" s="257"/>
      <c r="HCD826" s="257"/>
      <c r="HCE826" s="257"/>
      <c r="HCF826" s="257"/>
      <c r="HCG826" s="257"/>
      <c r="HCH826" s="257"/>
      <c r="HCI826" s="257"/>
      <c r="HCJ826" s="257"/>
      <c r="HCK826" s="257"/>
      <c r="HCL826" s="257"/>
      <c r="HCM826" s="257"/>
      <c r="HCN826" s="257"/>
      <c r="HCO826" s="257"/>
      <c r="HCP826" s="257"/>
      <c r="HCQ826" s="257"/>
      <c r="HCR826" s="257"/>
      <c r="HCS826" s="257"/>
      <c r="HCT826" s="257"/>
      <c r="HCU826" s="257"/>
      <c r="HCV826" s="257"/>
      <c r="HCW826" s="257"/>
      <c r="HCX826" s="257"/>
      <c r="HCY826" s="257"/>
      <c r="HCZ826" s="257"/>
      <c r="HDA826" s="257"/>
      <c r="HDB826" s="257"/>
      <c r="HDC826" s="257"/>
      <c r="HDD826" s="257"/>
      <c r="HDE826" s="257"/>
      <c r="HDF826" s="257"/>
      <c r="HDG826" s="257"/>
      <c r="HDH826" s="257"/>
      <c r="HDI826" s="257"/>
      <c r="HDJ826" s="257"/>
      <c r="HDK826" s="257"/>
      <c r="HDL826" s="257"/>
      <c r="HDM826" s="257"/>
      <c r="HDN826" s="257"/>
      <c r="HDO826" s="257"/>
      <c r="HDP826" s="257"/>
      <c r="HDQ826" s="257"/>
      <c r="HDR826" s="257"/>
      <c r="HDS826" s="257"/>
      <c r="HDT826" s="257"/>
      <c r="HDU826" s="257"/>
      <c r="HDV826" s="257"/>
      <c r="HDW826" s="257"/>
      <c r="HDX826" s="257"/>
      <c r="HDY826" s="257"/>
      <c r="HDZ826" s="257"/>
      <c r="HEA826" s="257"/>
      <c r="HEB826" s="257"/>
      <c r="HEC826" s="257"/>
      <c r="HED826" s="257"/>
      <c r="HEE826" s="257"/>
      <c r="HEF826" s="257"/>
      <c r="HEG826" s="257"/>
      <c r="HEH826" s="257"/>
      <c r="HEI826" s="257"/>
      <c r="HEJ826" s="257"/>
      <c r="HEK826" s="257"/>
      <c r="HEL826" s="257"/>
      <c r="HEM826" s="257"/>
      <c r="HEN826" s="257"/>
      <c r="HEO826" s="257"/>
      <c r="HEP826" s="257"/>
      <c r="HEQ826" s="257"/>
      <c r="HER826" s="257"/>
      <c r="HES826" s="257"/>
      <c r="HET826" s="257"/>
      <c r="HEU826" s="257"/>
      <c r="HEV826" s="257"/>
      <c r="HEW826" s="257"/>
      <c r="HEX826" s="257"/>
      <c r="HEY826" s="257"/>
      <c r="HEZ826" s="257"/>
      <c r="HFA826" s="257"/>
      <c r="HFB826" s="257"/>
      <c r="HFC826" s="257"/>
      <c r="HFD826" s="257"/>
      <c r="HFE826" s="257"/>
      <c r="HFF826" s="257"/>
      <c r="HFG826" s="257"/>
      <c r="HFH826" s="257"/>
      <c r="HFI826" s="257"/>
      <c r="HFJ826" s="257"/>
      <c r="HFK826" s="257"/>
      <c r="HFL826" s="257"/>
      <c r="HFM826" s="257"/>
      <c r="HFN826" s="257"/>
      <c r="HFO826" s="257"/>
      <c r="HFP826" s="257"/>
      <c r="HFQ826" s="257"/>
      <c r="HFR826" s="257"/>
      <c r="HFS826" s="257"/>
      <c r="HFT826" s="257"/>
      <c r="HFU826" s="257"/>
      <c r="HFV826" s="257"/>
      <c r="HFW826" s="257"/>
      <c r="HFX826" s="257"/>
      <c r="HFY826" s="257"/>
      <c r="HFZ826" s="257"/>
      <c r="HGA826" s="257"/>
      <c r="HGB826" s="257"/>
      <c r="HGC826" s="257"/>
      <c r="HGD826" s="257"/>
      <c r="HGE826" s="257"/>
      <c r="HGF826" s="257"/>
      <c r="HGG826" s="257"/>
      <c r="HGH826" s="257"/>
      <c r="HGI826" s="257"/>
      <c r="HGJ826" s="257"/>
      <c r="HGK826" s="257"/>
      <c r="HGL826" s="257"/>
      <c r="HGM826" s="257"/>
      <c r="HGN826" s="257"/>
      <c r="HGO826" s="257"/>
      <c r="HGP826" s="257"/>
      <c r="HGQ826" s="257"/>
      <c r="HGR826" s="257"/>
      <c r="HGS826" s="257"/>
      <c r="HGT826" s="257"/>
      <c r="HGU826" s="257"/>
      <c r="HGV826" s="257"/>
      <c r="HGW826" s="257"/>
      <c r="HGX826" s="257"/>
      <c r="HGY826" s="257"/>
      <c r="HGZ826" s="257"/>
      <c r="HHA826" s="257"/>
      <c r="HHB826" s="257"/>
      <c r="HHC826" s="257"/>
      <c r="HHD826" s="257"/>
      <c r="HHE826" s="257"/>
      <c r="HHF826" s="257"/>
      <c r="HHG826" s="257"/>
      <c r="HHH826" s="257"/>
      <c r="HHI826" s="257"/>
      <c r="HHJ826" s="257"/>
      <c r="HHK826" s="257"/>
      <c r="HHL826" s="257"/>
      <c r="HHM826" s="257"/>
      <c r="HHN826" s="257"/>
      <c r="HHO826" s="257"/>
      <c r="HHP826" s="257"/>
      <c r="HHQ826" s="257"/>
      <c r="HHR826" s="257"/>
      <c r="HHS826" s="257"/>
      <c r="HHT826" s="257"/>
      <c r="HHU826" s="257"/>
      <c r="HHV826" s="257"/>
      <c r="HHW826" s="257"/>
      <c r="HHX826" s="257"/>
      <c r="HHY826" s="257"/>
      <c r="HHZ826" s="257"/>
      <c r="HIA826" s="257"/>
      <c r="HIB826" s="257"/>
      <c r="HIC826" s="257"/>
      <c r="HID826" s="257"/>
      <c r="HIE826" s="257"/>
      <c r="HIF826" s="257"/>
      <c r="HIG826" s="257"/>
      <c r="HIH826" s="257"/>
      <c r="HII826" s="257"/>
      <c r="HIJ826" s="257"/>
      <c r="HIK826" s="257"/>
      <c r="HIL826" s="257"/>
      <c r="HIM826" s="257"/>
      <c r="HIN826" s="257"/>
      <c r="HIO826" s="257"/>
      <c r="HIP826" s="257"/>
      <c r="HIQ826" s="257"/>
      <c r="HIR826" s="257"/>
      <c r="HIS826" s="257"/>
      <c r="HIT826" s="257"/>
      <c r="HIU826" s="257"/>
      <c r="HIV826" s="257"/>
      <c r="HIW826" s="257"/>
      <c r="HIX826" s="257"/>
      <c r="HIY826" s="257"/>
      <c r="HIZ826" s="257"/>
      <c r="HJA826" s="257"/>
      <c r="HJB826" s="257"/>
      <c r="HJC826" s="257"/>
      <c r="HJD826" s="257"/>
      <c r="HJE826" s="257"/>
      <c r="HJF826" s="257"/>
      <c r="HJG826" s="257"/>
      <c r="HJH826" s="257"/>
      <c r="HJI826" s="257"/>
      <c r="HJJ826" s="257"/>
      <c r="HJK826" s="257"/>
      <c r="HJL826" s="257"/>
      <c r="HJM826" s="257"/>
      <c r="HJN826" s="257"/>
      <c r="HJO826" s="257"/>
      <c r="HJP826" s="257"/>
      <c r="HJQ826" s="257"/>
      <c r="HJR826" s="257"/>
      <c r="HJS826" s="257"/>
      <c r="HJT826" s="257"/>
      <c r="HJU826" s="257"/>
      <c r="HJV826" s="257"/>
      <c r="HJW826" s="257"/>
      <c r="HJX826" s="257"/>
      <c r="HJY826" s="257"/>
      <c r="HJZ826" s="257"/>
      <c r="HKA826" s="257"/>
      <c r="HKB826" s="257"/>
      <c r="HKC826" s="257"/>
      <c r="HKD826" s="257"/>
      <c r="HKE826" s="257"/>
      <c r="HKF826" s="257"/>
      <c r="HKG826" s="257"/>
      <c r="HKH826" s="257"/>
      <c r="HKI826" s="257"/>
      <c r="HKJ826" s="257"/>
      <c r="HKK826" s="257"/>
      <c r="HKL826" s="257"/>
      <c r="HKM826" s="257"/>
      <c r="HKN826" s="257"/>
      <c r="HKO826" s="257"/>
      <c r="HKP826" s="257"/>
      <c r="HKQ826" s="257"/>
      <c r="HKR826" s="257"/>
      <c r="HKS826" s="257"/>
      <c r="HKT826" s="257"/>
      <c r="HKU826" s="257"/>
      <c r="HKV826" s="257"/>
      <c r="HKW826" s="257"/>
      <c r="HKX826" s="257"/>
      <c r="HKY826" s="257"/>
      <c r="HKZ826" s="257"/>
      <c r="HLA826" s="257"/>
      <c r="HLB826" s="257"/>
      <c r="HLC826" s="257"/>
      <c r="HLD826" s="257"/>
      <c r="HLE826" s="257"/>
      <c r="HLF826" s="257"/>
      <c r="HLG826" s="257"/>
      <c r="HLH826" s="257"/>
      <c r="HLI826" s="257"/>
      <c r="HLJ826" s="257"/>
      <c r="HLK826" s="257"/>
      <c r="HLL826" s="257"/>
      <c r="HLM826" s="257"/>
      <c r="HLN826" s="257"/>
      <c r="HLO826" s="257"/>
      <c r="HLP826" s="257"/>
      <c r="HLQ826" s="257"/>
      <c r="HLR826" s="257"/>
      <c r="HLS826" s="257"/>
      <c r="HLT826" s="257"/>
      <c r="HLU826" s="257"/>
      <c r="HLV826" s="257"/>
      <c r="HLW826" s="257"/>
      <c r="HLX826" s="257"/>
      <c r="HLY826" s="257"/>
      <c r="HLZ826" s="257"/>
      <c r="HMA826" s="257"/>
      <c r="HMB826" s="257"/>
      <c r="HMC826" s="257"/>
      <c r="HMD826" s="257"/>
      <c r="HME826" s="257"/>
      <c r="HMF826" s="257"/>
      <c r="HMG826" s="257"/>
      <c r="HMH826" s="257"/>
      <c r="HMI826" s="257"/>
      <c r="HMJ826" s="257"/>
      <c r="HMK826" s="257"/>
      <c r="HML826" s="257"/>
      <c r="HMM826" s="257"/>
      <c r="HMN826" s="257"/>
      <c r="HMO826" s="257"/>
      <c r="HMP826" s="257"/>
      <c r="HMQ826" s="257"/>
      <c r="HMR826" s="257"/>
      <c r="HMS826" s="257"/>
      <c r="HMT826" s="257"/>
      <c r="HMU826" s="257"/>
      <c r="HMV826" s="257"/>
      <c r="HMW826" s="257"/>
      <c r="HMX826" s="257"/>
      <c r="HMY826" s="257"/>
      <c r="HMZ826" s="257"/>
      <c r="HNA826" s="257"/>
      <c r="HNB826" s="257"/>
      <c r="HNC826" s="257"/>
      <c r="HND826" s="257"/>
      <c r="HNE826" s="257"/>
      <c r="HNF826" s="257"/>
      <c r="HNG826" s="257"/>
      <c r="HNH826" s="257"/>
      <c r="HNI826" s="257"/>
      <c r="HNJ826" s="257"/>
      <c r="HNK826" s="257"/>
      <c r="HNL826" s="257"/>
      <c r="HNM826" s="257"/>
      <c r="HNN826" s="257"/>
      <c r="HNO826" s="257"/>
      <c r="HNP826" s="257"/>
      <c r="HNQ826" s="257"/>
      <c r="HNR826" s="257"/>
      <c r="HNS826" s="257"/>
      <c r="HNT826" s="257"/>
      <c r="HNU826" s="257"/>
      <c r="HNV826" s="257"/>
      <c r="HNW826" s="257"/>
      <c r="HNX826" s="257"/>
      <c r="HNY826" s="257"/>
      <c r="HNZ826" s="257"/>
      <c r="HOA826" s="257"/>
      <c r="HOB826" s="257"/>
      <c r="HOC826" s="257"/>
      <c r="HOD826" s="257"/>
      <c r="HOE826" s="257"/>
      <c r="HOF826" s="257"/>
      <c r="HOG826" s="257"/>
      <c r="HOH826" s="257"/>
      <c r="HOI826" s="257"/>
      <c r="HOJ826" s="257"/>
      <c r="HOK826" s="257"/>
      <c r="HOL826" s="257"/>
      <c r="HOM826" s="257"/>
      <c r="HON826" s="257"/>
      <c r="HOO826" s="257"/>
      <c r="HOP826" s="257"/>
      <c r="HOQ826" s="257"/>
      <c r="HOR826" s="257"/>
      <c r="HOS826" s="257"/>
      <c r="HOT826" s="257"/>
      <c r="HOU826" s="257"/>
      <c r="HOV826" s="257"/>
      <c r="HOW826" s="257"/>
      <c r="HOX826" s="257"/>
      <c r="HOY826" s="257"/>
      <c r="HOZ826" s="257"/>
      <c r="HPA826" s="257"/>
      <c r="HPB826" s="257"/>
      <c r="HPC826" s="257"/>
      <c r="HPD826" s="257"/>
      <c r="HPE826" s="257"/>
      <c r="HPF826" s="257"/>
      <c r="HPG826" s="257"/>
      <c r="HPH826" s="257"/>
      <c r="HPI826" s="257"/>
      <c r="HPJ826" s="257"/>
      <c r="HPK826" s="257"/>
      <c r="HPL826" s="257"/>
      <c r="HPM826" s="257"/>
      <c r="HPN826" s="257"/>
      <c r="HPO826" s="257"/>
      <c r="HPP826" s="257"/>
      <c r="HPQ826" s="257"/>
      <c r="HPR826" s="257"/>
      <c r="HPS826" s="257"/>
      <c r="HPT826" s="257"/>
      <c r="HPU826" s="257"/>
      <c r="HPV826" s="257"/>
      <c r="HPW826" s="257"/>
      <c r="HPX826" s="257"/>
      <c r="HPY826" s="257"/>
      <c r="HPZ826" s="257"/>
      <c r="HQA826" s="257"/>
      <c r="HQB826" s="257"/>
      <c r="HQC826" s="257"/>
      <c r="HQD826" s="257"/>
      <c r="HQE826" s="257"/>
      <c r="HQF826" s="257"/>
      <c r="HQG826" s="257"/>
      <c r="HQH826" s="257"/>
      <c r="HQI826" s="257"/>
      <c r="HQJ826" s="257"/>
      <c r="HQK826" s="257"/>
      <c r="HQL826" s="257"/>
      <c r="HQM826" s="257"/>
      <c r="HQN826" s="257"/>
      <c r="HQO826" s="257"/>
      <c r="HQP826" s="257"/>
      <c r="HQQ826" s="257"/>
      <c r="HQR826" s="257"/>
      <c r="HQS826" s="257"/>
      <c r="HQT826" s="257"/>
      <c r="HQU826" s="257"/>
      <c r="HQV826" s="257"/>
      <c r="HQW826" s="257"/>
      <c r="HQX826" s="257"/>
      <c r="HQY826" s="257"/>
      <c r="HQZ826" s="257"/>
      <c r="HRA826" s="257"/>
      <c r="HRB826" s="257"/>
      <c r="HRC826" s="257"/>
      <c r="HRD826" s="257"/>
      <c r="HRE826" s="257"/>
      <c r="HRF826" s="257"/>
      <c r="HRG826" s="257"/>
      <c r="HRH826" s="257"/>
      <c r="HRI826" s="257"/>
      <c r="HRJ826" s="257"/>
      <c r="HRK826" s="257"/>
      <c r="HRL826" s="257"/>
      <c r="HRM826" s="257"/>
      <c r="HRN826" s="257"/>
      <c r="HRO826" s="257"/>
      <c r="HRP826" s="257"/>
      <c r="HRQ826" s="257"/>
      <c r="HRR826" s="257"/>
      <c r="HRS826" s="257"/>
      <c r="HRT826" s="257"/>
      <c r="HRU826" s="257"/>
      <c r="HRV826" s="257"/>
      <c r="HRW826" s="257"/>
      <c r="HRX826" s="257"/>
      <c r="HRY826" s="257"/>
      <c r="HRZ826" s="257"/>
      <c r="HSA826" s="257"/>
      <c r="HSB826" s="257"/>
      <c r="HSC826" s="257"/>
      <c r="HSD826" s="257"/>
      <c r="HSE826" s="257"/>
      <c r="HSF826" s="257"/>
      <c r="HSG826" s="257"/>
      <c r="HSH826" s="257"/>
      <c r="HSI826" s="257"/>
      <c r="HSJ826" s="257"/>
      <c r="HSK826" s="257"/>
      <c r="HSL826" s="257"/>
      <c r="HSM826" s="257"/>
      <c r="HSN826" s="257"/>
      <c r="HSO826" s="257"/>
      <c r="HSP826" s="257"/>
      <c r="HSQ826" s="257"/>
      <c r="HSR826" s="257"/>
      <c r="HSS826" s="257"/>
      <c r="HST826" s="257"/>
      <c r="HSU826" s="257"/>
      <c r="HSV826" s="257"/>
      <c r="HSW826" s="257"/>
      <c r="HSX826" s="257"/>
      <c r="HSY826" s="257"/>
      <c r="HSZ826" s="257"/>
      <c r="HTA826" s="257"/>
      <c r="HTB826" s="257"/>
      <c r="HTC826" s="257"/>
      <c r="HTD826" s="257"/>
      <c r="HTE826" s="257"/>
      <c r="HTF826" s="257"/>
      <c r="HTG826" s="257"/>
      <c r="HTH826" s="257"/>
      <c r="HTI826" s="257"/>
      <c r="HTJ826" s="257"/>
      <c r="HTK826" s="257"/>
      <c r="HTL826" s="257"/>
      <c r="HTM826" s="257"/>
      <c r="HTN826" s="257"/>
      <c r="HTO826" s="257"/>
      <c r="HTP826" s="257"/>
      <c r="HTQ826" s="257"/>
      <c r="HTR826" s="257"/>
      <c r="HTS826" s="257"/>
      <c r="HTT826" s="257"/>
      <c r="HTU826" s="257"/>
      <c r="HTV826" s="257"/>
      <c r="HTW826" s="257"/>
      <c r="HTX826" s="257"/>
      <c r="HTY826" s="257"/>
      <c r="HTZ826" s="257"/>
      <c r="HUA826" s="257"/>
      <c r="HUB826" s="257"/>
      <c r="HUC826" s="257"/>
      <c r="HUD826" s="257"/>
      <c r="HUE826" s="257"/>
      <c r="HUF826" s="257"/>
      <c r="HUG826" s="257"/>
      <c r="HUH826" s="257"/>
      <c r="HUI826" s="257"/>
      <c r="HUJ826" s="257"/>
      <c r="HUK826" s="257"/>
      <c r="HUL826" s="257"/>
      <c r="HUM826" s="257"/>
      <c r="HUN826" s="257"/>
      <c r="HUO826" s="257"/>
      <c r="HUP826" s="257"/>
      <c r="HUQ826" s="257"/>
      <c r="HUR826" s="257"/>
      <c r="HUS826" s="257"/>
      <c r="HUT826" s="257"/>
      <c r="HUU826" s="257"/>
      <c r="HUV826" s="257"/>
      <c r="HUW826" s="257"/>
      <c r="HUX826" s="257"/>
      <c r="HUY826" s="257"/>
      <c r="HUZ826" s="257"/>
      <c r="HVA826" s="257"/>
      <c r="HVB826" s="257"/>
      <c r="HVC826" s="257"/>
      <c r="HVD826" s="257"/>
      <c r="HVE826" s="257"/>
      <c r="HVF826" s="257"/>
      <c r="HVG826" s="257"/>
      <c r="HVH826" s="257"/>
      <c r="HVI826" s="257"/>
      <c r="HVJ826" s="257"/>
      <c r="HVK826" s="257"/>
      <c r="HVL826" s="257"/>
      <c r="HVM826" s="257"/>
      <c r="HVN826" s="257"/>
      <c r="HVO826" s="257"/>
      <c r="HVP826" s="257"/>
      <c r="HVQ826" s="257"/>
      <c r="HVR826" s="257"/>
      <c r="HVS826" s="257"/>
      <c r="HVT826" s="257"/>
      <c r="HVU826" s="257"/>
      <c r="HVV826" s="257"/>
      <c r="HVW826" s="257"/>
      <c r="HVX826" s="257"/>
      <c r="HVY826" s="257"/>
      <c r="HVZ826" s="257"/>
      <c r="HWA826" s="257"/>
      <c r="HWB826" s="257"/>
      <c r="HWC826" s="257"/>
      <c r="HWD826" s="257"/>
      <c r="HWE826" s="257"/>
      <c r="HWF826" s="257"/>
      <c r="HWG826" s="257"/>
      <c r="HWH826" s="257"/>
      <c r="HWI826" s="257"/>
      <c r="HWJ826" s="257"/>
      <c r="HWK826" s="257"/>
      <c r="HWL826" s="257"/>
      <c r="HWM826" s="257"/>
      <c r="HWN826" s="257"/>
      <c r="HWO826" s="257"/>
      <c r="HWP826" s="257"/>
      <c r="HWQ826" s="257"/>
      <c r="HWR826" s="257"/>
      <c r="HWS826" s="257"/>
      <c r="HWT826" s="257"/>
      <c r="HWU826" s="257"/>
      <c r="HWV826" s="257"/>
      <c r="HWW826" s="257"/>
      <c r="HWX826" s="257"/>
      <c r="HWY826" s="257"/>
      <c r="HWZ826" s="257"/>
      <c r="HXA826" s="257"/>
      <c r="HXB826" s="257"/>
      <c r="HXC826" s="257"/>
      <c r="HXD826" s="257"/>
      <c r="HXE826" s="257"/>
      <c r="HXF826" s="257"/>
      <c r="HXG826" s="257"/>
      <c r="HXH826" s="257"/>
      <c r="HXI826" s="257"/>
      <c r="HXJ826" s="257"/>
      <c r="HXK826" s="257"/>
      <c r="HXL826" s="257"/>
      <c r="HXM826" s="257"/>
      <c r="HXN826" s="257"/>
      <c r="HXO826" s="257"/>
      <c r="HXP826" s="257"/>
      <c r="HXQ826" s="257"/>
      <c r="HXR826" s="257"/>
      <c r="HXS826" s="257"/>
      <c r="HXT826" s="257"/>
      <c r="HXU826" s="257"/>
      <c r="HXV826" s="257"/>
      <c r="HXW826" s="257"/>
      <c r="HXX826" s="257"/>
      <c r="HXY826" s="257"/>
      <c r="HXZ826" s="257"/>
      <c r="HYA826" s="257"/>
      <c r="HYB826" s="257"/>
      <c r="HYC826" s="257"/>
      <c r="HYD826" s="257"/>
      <c r="HYE826" s="257"/>
      <c r="HYF826" s="257"/>
      <c r="HYG826" s="257"/>
      <c r="HYH826" s="257"/>
      <c r="HYI826" s="257"/>
      <c r="HYJ826" s="257"/>
      <c r="HYK826" s="257"/>
      <c r="HYL826" s="257"/>
      <c r="HYM826" s="257"/>
      <c r="HYN826" s="257"/>
      <c r="HYO826" s="257"/>
      <c r="HYP826" s="257"/>
      <c r="HYQ826" s="257"/>
      <c r="HYR826" s="257"/>
      <c r="HYS826" s="257"/>
      <c r="HYT826" s="257"/>
      <c r="HYU826" s="257"/>
      <c r="HYV826" s="257"/>
      <c r="HYW826" s="257"/>
      <c r="HYX826" s="257"/>
      <c r="HYY826" s="257"/>
      <c r="HYZ826" s="257"/>
      <c r="HZA826" s="257"/>
      <c r="HZB826" s="257"/>
      <c r="HZC826" s="257"/>
      <c r="HZD826" s="257"/>
      <c r="HZE826" s="257"/>
      <c r="HZF826" s="257"/>
      <c r="HZG826" s="257"/>
      <c r="HZH826" s="257"/>
      <c r="HZI826" s="257"/>
      <c r="HZJ826" s="257"/>
      <c r="HZK826" s="257"/>
      <c r="HZL826" s="257"/>
      <c r="HZM826" s="257"/>
      <c r="HZN826" s="257"/>
      <c r="HZO826" s="257"/>
      <c r="HZP826" s="257"/>
      <c r="HZQ826" s="257"/>
      <c r="HZR826" s="257"/>
      <c r="HZS826" s="257"/>
      <c r="HZT826" s="257"/>
      <c r="HZU826" s="257"/>
      <c r="HZV826" s="257"/>
      <c r="HZW826" s="257"/>
      <c r="HZX826" s="257"/>
      <c r="HZY826" s="257"/>
      <c r="HZZ826" s="257"/>
      <c r="IAA826" s="257"/>
      <c r="IAB826" s="257"/>
      <c r="IAC826" s="257"/>
      <c r="IAD826" s="257"/>
      <c r="IAE826" s="257"/>
      <c r="IAF826" s="257"/>
      <c r="IAG826" s="257"/>
      <c r="IAH826" s="257"/>
      <c r="IAI826" s="257"/>
      <c r="IAJ826" s="257"/>
      <c r="IAK826" s="257"/>
      <c r="IAL826" s="257"/>
      <c r="IAM826" s="257"/>
      <c r="IAN826" s="257"/>
      <c r="IAO826" s="257"/>
      <c r="IAP826" s="257"/>
      <c r="IAQ826" s="257"/>
      <c r="IAR826" s="257"/>
      <c r="IAS826" s="257"/>
      <c r="IAT826" s="257"/>
      <c r="IAU826" s="257"/>
      <c r="IAV826" s="257"/>
      <c r="IAW826" s="257"/>
      <c r="IAX826" s="257"/>
      <c r="IAY826" s="257"/>
      <c r="IAZ826" s="257"/>
      <c r="IBA826" s="257"/>
      <c r="IBB826" s="257"/>
      <c r="IBC826" s="257"/>
      <c r="IBD826" s="257"/>
      <c r="IBE826" s="257"/>
      <c r="IBF826" s="257"/>
      <c r="IBG826" s="257"/>
      <c r="IBH826" s="257"/>
      <c r="IBI826" s="257"/>
      <c r="IBJ826" s="257"/>
      <c r="IBK826" s="257"/>
      <c r="IBL826" s="257"/>
      <c r="IBM826" s="257"/>
      <c r="IBN826" s="257"/>
      <c r="IBO826" s="257"/>
      <c r="IBP826" s="257"/>
      <c r="IBQ826" s="257"/>
      <c r="IBR826" s="257"/>
      <c r="IBS826" s="257"/>
      <c r="IBT826" s="257"/>
      <c r="IBU826" s="257"/>
      <c r="IBV826" s="257"/>
      <c r="IBW826" s="257"/>
      <c r="IBX826" s="257"/>
      <c r="IBY826" s="257"/>
      <c r="IBZ826" s="257"/>
      <c r="ICA826" s="257"/>
      <c r="ICB826" s="257"/>
      <c r="ICC826" s="257"/>
      <c r="ICD826" s="257"/>
      <c r="ICE826" s="257"/>
      <c r="ICF826" s="257"/>
      <c r="ICG826" s="257"/>
      <c r="ICH826" s="257"/>
      <c r="ICI826" s="257"/>
      <c r="ICJ826" s="257"/>
      <c r="ICK826" s="257"/>
      <c r="ICL826" s="257"/>
      <c r="ICM826" s="257"/>
      <c r="ICN826" s="257"/>
      <c r="ICO826" s="257"/>
      <c r="ICP826" s="257"/>
      <c r="ICQ826" s="257"/>
      <c r="ICR826" s="257"/>
      <c r="ICS826" s="257"/>
      <c r="ICT826" s="257"/>
      <c r="ICU826" s="257"/>
      <c r="ICV826" s="257"/>
      <c r="ICW826" s="257"/>
      <c r="ICX826" s="257"/>
      <c r="ICY826" s="257"/>
      <c r="ICZ826" s="257"/>
      <c r="IDA826" s="257"/>
      <c r="IDB826" s="257"/>
      <c r="IDC826" s="257"/>
      <c r="IDD826" s="257"/>
      <c r="IDE826" s="257"/>
      <c r="IDF826" s="257"/>
      <c r="IDG826" s="257"/>
      <c r="IDH826" s="257"/>
      <c r="IDI826" s="257"/>
      <c r="IDJ826" s="257"/>
      <c r="IDK826" s="257"/>
      <c r="IDL826" s="257"/>
      <c r="IDM826" s="257"/>
      <c r="IDN826" s="257"/>
      <c r="IDO826" s="257"/>
      <c r="IDP826" s="257"/>
      <c r="IDQ826" s="257"/>
      <c r="IDR826" s="257"/>
      <c r="IDS826" s="257"/>
      <c r="IDT826" s="257"/>
      <c r="IDU826" s="257"/>
      <c r="IDV826" s="257"/>
      <c r="IDW826" s="257"/>
      <c r="IDX826" s="257"/>
      <c r="IDY826" s="257"/>
      <c r="IDZ826" s="257"/>
      <c r="IEA826" s="257"/>
      <c r="IEB826" s="257"/>
      <c r="IEC826" s="257"/>
      <c r="IED826" s="257"/>
      <c r="IEE826" s="257"/>
      <c r="IEF826" s="257"/>
      <c r="IEG826" s="257"/>
      <c r="IEH826" s="257"/>
      <c r="IEI826" s="257"/>
      <c r="IEJ826" s="257"/>
      <c r="IEK826" s="257"/>
      <c r="IEL826" s="257"/>
      <c r="IEM826" s="257"/>
      <c r="IEN826" s="257"/>
      <c r="IEO826" s="257"/>
      <c r="IEP826" s="257"/>
      <c r="IEQ826" s="257"/>
      <c r="IER826" s="257"/>
      <c r="IES826" s="257"/>
      <c r="IET826" s="257"/>
      <c r="IEU826" s="257"/>
      <c r="IEV826" s="257"/>
      <c r="IEW826" s="257"/>
      <c r="IEX826" s="257"/>
      <c r="IEY826" s="257"/>
      <c r="IEZ826" s="257"/>
      <c r="IFA826" s="257"/>
      <c r="IFB826" s="257"/>
      <c r="IFC826" s="257"/>
      <c r="IFD826" s="257"/>
      <c r="IFE826" s="257"/>
      <c r="IFF826" s="257"/>
      <c r="IFG826" s="257"/>
      <c r="IFH826" s="257"/>
      <c r="IFI826" s="257"/>
      <c r="IFJ826" s="257"/>
      <c r="IFK826" s="257"/>
      <c r="IFL826" s="257"/>
      <c r="IFM826" s="257"/>
      <c r="IFN826" s="257"/>
      <c r="IFO826" s="257"/>
      <c r="IFP826" s="257"/>
      <c r="IFQ826" s="257"/>
      <c r="IFR826" s="257"/>
      <c r="IFS826" s="257"/>
      <c r="IFT826" s="257"/>
      <c r="IFU826" s="257"/>
      <c r="IFV826" s="257"/>
      <c r="IFW826" s="257"/>
      <c r="IFX826" s="257"/>
      <c r="IFY826" s="257"/>
      <c r="IFZ826" s="257"/>
      <c r="IGA826" s="257"/>
      <c r="IGB826" s="257"/>
      <c r="IGC826" s="257"/>
      <c r="IGD826" s="257"/>
      <c r="IGE826" s="257"/>
      <c r="IGF826" s="257"/>
      <c r="IGG826" s="257"/>
      <c r="IGH826" s="257"/>
      <c r="IGI826" s="257"/>
      <c r="IGJ826" s="257"/>
      <c r="IGK826" s="257"/>
      <c r="IGL826" s="257"/>
      <c r="IGM826" s="257"/>
      <c r="IGN826" s="257"/>
      <c r="IGO826" s="257"/>
      <c r="IGP826" s="257"/>
      <c r="IGQ826" s="257"/>
      <c r="IGR826" s="257"/>
      <c r="IGS826" s="257"/>
      <c r="IGT826" s="257"/>
      <c r="IGU826" s="257"/>
      <c r="IGV826" s="257"/>
      <c r="IGW826" s="257"/>
      <c r="IGX826" s="257"/>
      <c r="IGY826" s="257"/>
      <c r="IGZ826" s="257"/>
      <c r="IHA826" s="257"/>
      <c r="IHB826" s="257"/>
      <c r="IHC826" s="257"/>
      <c r="IHD826" s="257"/>
      <c r="IHE826" s="257"/>
      <c r="IHF826" s="257"/>
      <c r="IHG826" s="257"/>
      <c r="IHH826" s="257"/>
      <c r="IHI826" s="257"/>
      <c r="IHJ826" s="257"/>
      <c r="IHK826" s="257"/>
      <c r="IHL826" s="257"/>
      <c r="IHM826" s="257"/>
      <c r="IHN826" s="257"/>
      <c r="IHO826" s="257"/>
      <c r="IHP826" s="257"/>
      <c r="IHQ826" s="257"/>
      <c r="IHR826" s="257"/>
      <c r="IHS826" s="257"/>
      <c r="IHT826" s="257"/>
      <c r="IHU826" s="257"/>
      <c r="IHV826" s="257"/>
      <c r="IHW826" s="257"/>
      <c r="IHX826" s="257"/>
      <c r="IHY826" s="257"/>
      <c r="IHZ826" s="257"/>
      <c r="IIA826" s="257"/>
      <c r="IIB826" s="257"/>
      <c r="IIC826" s="257"/>
      <c r="IID826" s="257"/>
      <c r="IIE826" s="257"/>
      <c r="IIF826" s="257"/>
      <c r="IIG826" s="257"/>
      <c r="IIH826" s="257"/>
      <c r="III826" s="257"/>
      <c r="IIJ826" s="257"/>
      <c r="IIK826" s="257"/>
      <c r="IIL826" s="257"/>
      <c r="IIM826" s="257"/>
      <c r="IIN826" s="257"/>
      <c r="IIO826" s="257"/>
      <c r="IIP826" s="257"/>
      <c r="IIQ826" s="257"/>
      <c r="IIR826" s="257"/>
      <c r="IIS826" s="257"/>
      <c r="IIT826" s="257"/>
      <c r="IIU826" s="257"/>
      <c r="IIV826" s="257"/>
      <c r="IIW826" s="257"/>
      <c r="IIX826" s="257"/>
      <c r="IIY826" s="257"/>
      <c r="IIZ826" s="257"/>
      <c r="IJA826" s="257"/>
      <c r="IJB826" s="257"/>
      <c r="IJC826" s="257"/>
      <c r="IJD826" s="257"/>
      <c r="IJE826" s="257"/>
      <c r="IJF826" s="257"/>
      <c r="IJG826" s="257"/>
      <c r="IJH826" s="257"/>
      <c r="IJI826" s="257"/>
      <c r="IJJ826" s="257"/>
      <c r="IJK826" s="257"/>
      <c r="IJL826" s="257"/>
      <c r="IJM826" s="257"/>
      <c r="IJN826" s="257"/>
      <c r="IJO826" s="257"/>
      <c r="IJP826" s="257"/>
      <c r="IJQ826" s="257"/>
      <c r="IJR826" s="257"/>
      <c r="IJS826" s="257"/>
      <c r="IJT826" s="257"/>
      <c r="IJU826" s="257"/>
      <c r="IJV826" s="257"/>
      <c r="IJW826" s="257"/>
      <c r="IJX826" s="257"/>
      <c r="IJY826" s="257"/>
      <c r="IJZ826" s="257"/>
      <c r="IKA826" s="257"/>
      <c r="IKB826" s="257"/>
      <c r="IKC826" s="257"/>
      <c r="IKD826" s="257"/>
      <c r="IKE826" s="257"/>
      <c r="IKF826" s="257"/>
      <c r="IKG826" s="257"/>
      <c r="IKH826" s="257"/>
      <c r="IKI826" s="257"/>
      <c r="IKJ826" s="257"/>
      <c r="IKK826" s="257"/>
      <c r="IKL826" s="257"/>
      <c r="IKM826" s="257"/>
      <c r="IKN826" s="257"/>
      <c r="IKO826" s="257"/>
      <c r="IKP826" s="257"/>
      <c r="IKQ826" s="257"/>
      <c r="IKR826" s="257"/>
      <c r="IKS826" s="257"/>
      <c r="IKT826" s="257"/>
      <c r="IKU826" s="257"/>
      <c r="IKV826" s="257"/>
      <c r="IKW826" s="257"/>
      <c r="IKX826" s="257"/>
      <c r="IKY826" s="257"/>
      <c r="IKZ826" s="257"/>
      <c r="ILA826" s="257"/>
      <c r="ILB826" s="257"/>
      <c r="ILC826" s="257"/>
      <c r="ILD826" s="257"/>
      <c r="ILE826" s="257"/>
      <c r="ILF826" s="257"/>
      <c r="ILG826" s="257"/>
      <c r="ILH826" s="257"/>
      <c r="ILI826" s="257"/>
      <c r="ILJ826" s="257"/>
      <c r="ILK826" s="257"/>
      <c r="ILL826" s="257"/>
      <c r="ILM826" s="257"/>
      <c r="ILN826" s="257"/>
      <c r="ILO826" s="257"/>
      <c r="ILP826" s="257"/>
      <c r="ILQ826" s="257"/>
      <c r="ILR826" s="257"/>
      <c r="ILS826" s="257"/>
      <c r="ILT826" s="257"/>
      <c r="ILU826" s="257"/>
      <c r="ILV826" s="257"/>
      <c r="ILW826" s="257"/>
      <c r="ILX826" s="257"/>
      <c r="ILY826" s="257"/>
      <c r="ILZ826" s="257"/>
      <c r="IMA826" s="257"/>
      <c r="IMB826" s="257"/>
      <c r="IMC826" s="257"/>
      <c r="IMD826" s="257"/>
      <c r="IME826" s="257"/>
      <c r="IMF826" s="257"/>
      <c r="IMG826" s="257"/>
      <c r="IMH826" s="257"/>
      <c r="IMI826" s="257"/>
      <c r="IMJ826" s="257"/>
      <c r="IMK826" s="257"/>
      <c r="IML826" s="257"/>
      <c r="IMM826" s="257"/>
      <c r="IMN826" s="257"/>
      <c r="IMO826" s="257"/>
      <c r="IMP826" s="257"/>
      <c r="IMQ826" s="257"/>
      <c r="IMR826" s="257"/>
      <c r="IMS826" s="257"/>
      <c r="IMT826" s="257"/>
      <c r="IMU826" s="257"/>
      <c r="IMV826" s="257"/>
      <c r="IMW826" s="257"/>
      <c r="IMX826" s="257"/>
      <c r="IMY826" s="257"/>
      <c r="IMZ826" s="257"/>
      <c r="INA826" s="257"/>
      <c r="INB826" s="257"/>
      <c r="INC826" s="257"/>
      <c r="IND826" s="257"/>
      <c r="INE826" s="257"/>
      <c r="INF826" s="257"/>
      <c r="ING826" s="257"/>
      <c r="INH826" s="257"/>
      <c r="INI826" s="257"/>
      <c r="INJ826" s="257"/>
      <c r="INK826" s="257"/>
      <c r="INL826" s="257"/>
      <c r="INM826" s="257"/>
      <c r="INN826" s="257"/>
      <c r="INO826" s="257"/>
      <c r="INP826" s="257"/>
      <c r="INQ826" s="257"/>
      <c r="INR826" s="257"/>
      <c r="INS826" s="257"/>
      <c r="INT826" s="257"/>
      <c r="INU826" s="257"/>
      <c r="INV826" s="257"/>
      <c r="INW826" s="257"/>
      <c r="INX826" s="257"/>
      <c r="INY826" s="257"/>
      <c r="INZ826" s="257"/>
      <c r="IOA826" s="257"/>
      <c r="IOB826" s="257"/>
      <c r="IOC826" s="257"/>
      <c r="IOD826" s="257"/>
      <c r="IOE826" s="257"/>
      <c r="IOF826" s="257"/>
      <c r="IOG826" s="257"/>
      <c r="IOH826" s="257"/>
      <c r="IOI826" s="257"/>
      <c r="IOJ826" s="257"/>
      <c r="IOK826" s="257"/>
      <c r="IOL826" s="257"/>
      <c r="IOM826" s="257"/>
      <c r="ION826" s="257"/>
      <c r="IOO826" s="257"/>
      <c r="IOP826" s="257"/>
      <c r="IOQ826" s="257"/>
      <c r="IOR826" s="257"/>
      <c r="IOS826" s="257"/>
      <c r="IOT826" s="257"/>
      <c r="IOU826" s="257"/>
      <c r="IOV826" s="257"/>
      <c r="IOW826" s="257"/>
      <c r="IOX826" s="257"/>
      <c r="IOY826" s="257"/>
      <c r="IOZ826" s="257"/>
      <c r="IPA826" s="257"/>
      <c r="IPB826" s="257"/>
      <c r="IPC826" s="257"/>
      <c r="IPD826" s="257"/>
      <c r="IPE826" s="257"/>
      <c r="IPF826" s="257"/>
      <c r="IPG826" s="257"/>
      <c r="IPH826" s="257"/>
      <c r="IPI826" s="257"/>
      <c r="IPJ826" s="257"/>
      <c r="IPK826" s="257"/>
      <c r="IPL826" s="257"/>
      <c r="IPM826" s="257"/>
      <c r="IPN826" s="257"/>
      <c r="IPO826" s="257"/>
      <c r="IPP826" s="257"/>
      <c r="IPQ826" s="257"/>
      <c r="IPR826" s="257"/>
      <c r="IPS826" s="257"/>
      <c r="IPT826" s="257"/>
      <c r="IPU826" s="257"/>
      <c r="IPV826" s="257"/>
      <c r="IPW826" s="257"/>
      <c r="IPX826" s="257"/>
      <c r="IPY826" s="257"/>
      <c r="IPZ826" s="257"/>
      <c r="IQA826" s="257"/>
      <c r="IQB826" s="257"/>
      <c r="IQC826" s="257"/>
      <c r="IQD826" s="257"/>
      <c r="IQE826" s="257"/>
      <c r="IQF826" s="257"/>
      <c r="IQG826" s="257"/>
      <c r="IQH826" s="257"/>
      <c r="IQI826" s="257"/>
      <c r="IQJ826" s="257"/>
      <c r="IQK826" s="257"/>
      <c r="IQL826" s="257"/>
      <c r="IQM826" s="257"/>
      <c r="IQN826" s="257"/>
      <c r="IQO826" s="257"/>
      <c r="IQP826" s="257"/>
      <c r="IQQ826" s="257"/>
      <c r="IQR826" s="257"/>
      <c r="IQS826" s="257"/>
      <c r="IQT826" s="257"/>
      <c r="IQU826" s="257"/>
      <c r="IQV826" s="257"/>
      <c r="IQW826" s="257"/>
      <c r="IQX826" s="257"/>
      <c r="IQY826" s="257"/>
      <c r="IQZ826" s="257"/>
      <c r="IRA826" s="257"/>
      <c r="IRB826" s="257"/>
      <c r="IRC826" s="257"/>
      <c r="IRD826" s="257"/>
      <c r="IRE826" s="257"/>
      <c r="IRF826" s="257"/>
      <c r="IRG826" s="257"/>
      <c r="IRH826" s="257"/>
      <c r="IRI826" s="257"/>
      <c r="IRJ826" s="257"/>
      <c r="IRK826" s="257"/>
      <c r="IRL826" s="257"/>
      <c r="IRM826" s="257"/>
      <c r="IRN826" s="257"/>
      <c r="IRO826" s="257"/>
      <c r="IRP826" s="257"/>
      <c r="IRQ826" s="257"/>
      <c r="IRR826" s="257"/>
      <c r="IRS826" s="257"/>
      <c r="IRT826" s="257"/>
      <c r="IRU826" s="257"/>
      <c r="IRV826" s="257"/>
      <c r="IRW826" s="257"/>
      <c r="IRX826" s="257"/>
      <c r="IRY826" s="257"/>
      <c r="IRZ826" s="257"/>
      <c r="ISA826" s="257"/>
      <c r="ISB826" s="257"/>
      <c r="ISC826" s="257"/>
      <c r="ISD826" s="257"/>
      <c r="ISE826" s="257"/>
      <c r="ISF826" s="257"/>
      <c r="ISG826" s="257"/>
      <c r="ISH826" s="257"/>
      <c r="ISI826" s="257"/>
      <c r="ISJ826" s="257"/>
      <c r="ISK826" s="257"/>
      <c r="ISL826" s="257"/>
      <c r="ISM826" s="257"/>
      <c r="ISN826" s="257"/>
      <c r="ISO826" s="257"/>
      <c r="ISP826" s="257"/>
      <c r="ISQ826" s="257"/>
      <c r="ISR826" s="257"/>
      <c r="ISS826" s="257"/>
      <c r="IST826" s="257"/>
      <c r="ISU826" s="257"/>
      <c r="ISV826" s="257"/>
      <c r="ISW826" s="257"/>
      <c r="ISX826" s="257"/>
      <c r="ISY826" s="257"/>
      <c r="ISZ826" s="257"/>
      <c r="ITA826" s="257"/>
      <c r="ITB826" s="257"/>
      <c r="ITC826" s="257"/>
      <c r="ITD826" s="257"/>
      <c r="ITE826" s="257"/>
      <c r="ITF826" s="257"/>
      <c r="ITG826" s="257"/>
      <c r="ITH826" s="257"/>
      <c r="ITI826" s="257"/>
      <c r="ITJ826" s="257"/>
      <c r="ITK826" s="257"/>
      <c r="ITL826" s="257"/>
      <c r="ITM826" s="257"/>
      <c r="ITN826" s="257"/>
      <c r="ITO826" s="257"/>
      <c r="ITP826" s="257"/>
      <c r="ITQ826" s="257"/>
      <c r="ITR826" s="257"/>
      <c r="ITS826" s="257"/>
      <c r="ITT826" s="257"/>
      <c r="ITU826" s="257"/>
      <c r="ITV826" s="257"/>
      <c r="ITW826" s="257"/>
      <c r="ITX826" s="257"/>
      <c r="ITY826" s="257"/>
      <c r="ITZ826" s="257"/>
      <c r="IUA826" s="257"/>
      <c r="IUB826" s="257"/>
      <c r="IUC826" s="257"/>
      <c r="IUD826" s="257"/>
      <c r="IUE826" s="257"/>
      <c r="IUF826" s="257"/>
      <c r="IUG826" s="257"/>
      <c r="IUH826" s="257"/>
      <c r="IUI826" s="257"/>
      <c r="IUJ826" s="257"/>
      <c r="IUK826" s="257"/>
      <c r="IUL826" s="257"/>
      <c r="IUM826" s="257"/>
      <c r="IUN826" s="257"/>
      <c r="IUO826" s="257"/>
      <c r="IUP826" s="257"/>
      <c r="IUQ826" s="257"/>
      <c r="IUR826" s="257"/>
      <c r="IUS826" s="257"/>
      <c r="IUT826" s="257"/>
      <c r="IUU826" s="257"/>
      <c r="IUV826" s="257"/>
      <c r="IUW826" s="257"/>
      <c r="IUX826" s="257"/>
      <c r="IUY826" s="257"/>
      <c r="IUZ826" s="257"/>
      <c r="IVA826" s="257"/>
      <c r="IVB826" s="257"/>
      <c r="IVC826" s="257"/>
      <c r="IVD826" s="257"/>
      <c r="IVE826" s="257"/>
      <c r="IVF826" s="257"/>
      <c r="IVG826" s="257"/>
      <c r="IVH826" s="257"/>
      <c r="IVI826" s="257"/>
      <c r="IVJ826" s="257"/>
      <c r="IVK826" s="257"/>
      <c r="IVL826" s="257"/>
      <c r="IVM826" s="257"/>
      <c r="IVN826" s="257"/>
      <c r="IVO826" s="257"/>
      <c r="IVP826" s="257"/>
      <c r="IVQ826" s="257"/>
      <c r="IVR826" s="257"/>
      <c r="IVS826" s="257"/>
      <c r="IVT826" s="257"/>
      <c r="IVU826" s="257"/>
      <c r="IVV826" s="257"/>
      <c r="IVW826" s="257"/>
      <c r="IVX826" s="257"/>
      <c r="IVY826" s="257"/>
      <c r="IVZ826" s="257"/>
      <c r="IWA826" s="257"/>
      <c r="IWB826" s="257"/>
      <c r="IWC826" s="257"/>
      <c r="IWD826" s="257"/>
      <c r="IWE826" s="257"/>
      <c r="IWF826" s="257"/>
      <c r="IWG826" s="257"/>
      <c r="IWH826" s="257"/>
      <c r="IWI826" s="257"/>
      <c r="IWJ826" s="257"/>
      <c r="IWK826" s="257"/>
      <c r="IWL826" s="257"/>
      <c r="IWM826" s="257"/>
      <c r="IWN826" s="257"/>
      <c r="IWO826" s="257"/>
      <c r="IWP826" s="257"/>
      <c r="IWQ826" s="257"/>
      <c r="IWR826" s="257"/>
      <c r="IWS826" s="257"/>
      <c r="IWT826" s="257"/>
      <c r="IWU826" s="257"/>
      <c r="IWV826" s="257"/>
      <c r="IWW826" s="257"/>
      <c r="IWX826" s="257"/>
      <c r="IWY826" s="257"/>
      <c r="IWZ826" s="257"/>
      <c r="IXA826" s="257"/>
      <c r="IXB826" s="257"/>
      <c r="IXC826" s="257"/>
      <c r="IXD826" s="257"/>
      <c r="IXE826" s="257"/>
      <c r="IXF826" s="257"/>
      <c r="IXG826" s="257"/>
      <c r="IXH826" s="257"/>
      <c r="IXI826" s="257"/>
      <c r="IXJ826" s="257"/>
      <c r="IXK826" s="257"/>
      <c r="IXL826" s="257"/>
      <c r="IXM826" s="257"/>
      <c r="IXN826" s="257"/>
      <c r="IXO826" s="257"/>
      <c r="IXP826" s="257"/>
      <c r="IXQ826" s="257"/>
      <c r="IXR826" s="257"/>
      <c r="IXS826" s="257"/>
      <c r="IXT826" s="257"/>
      <c r="IXU826" s="257"/>
      <c r="IXV826" s="257"/>
      <c r="IXW826" s="257"/>
      <c r="IXX826" s="257"/>
      <c r="IXY826" s="257"/>
      <c r="IXZ826" s="257"/>
      <c r="IYA826" s="257"/>
      <c r="IYB826" s="257"/>
      <c r="IYC826" s="257"/>
      <c r="IYD826" s="257"/>
      <c r="IYE826" s="257"/>
      <c r="IYF826" s="257"/>
      <c r="IYG826" s="257"/>
      <c r="IYH826" s="257"/>
      <c r="IYI826" s="257"/>
      <c r="IYJ826" s="257"/>
      <c r="IYK826" s="257"/>
      <c r="IYL826" s="257"/>
      <c r="IYM826" s="257"/>
      <c r="IYN826" s="257"/>
      <c r="IYO826" s="257"/>
      <c r="IYP826" s="257"/>
      <c r="IYQ826" s="257"/>
      <c r="IYR826" s="257"/>
      <c r="IYS826" s="257"/>
      <c r="IYT826" s="257"/>
      <c r="IYU826" s="257"/>
      <c r="IYV826" s="257"/>
      <c r="IYW826" s="257"/>
      <c r="IYX826" s="257"/>
      <c r="IYY826" s="257"/>
      <c r="IYZ826" s="257"/>
      <c r="IZA826" s="257"/>
      <c r="IZB826" s="257"/>
      <c r="IZC826" s="257"/>
      <c r="IZD826" s="257"/>
      <c r="IZE826" s="257"/>
      <c r="IZF826" s="257"/>
      <c r="IZG826" s="257"/>
      <c r="IZH826" s="257"/>
      <c r="IZI826" s="257"/>
      <c r="IZJ826" s="257"/>
      <c r="IZK826" s="257"/>
      <c r="IZL826" s="257"/>
      <c r="IZM826" s="257"/>
      <c r="IZN826" s="257"/>
      <c r="IZO826" s="257"/>
      <c r="IZP826" s="257"/>
      <c r="IZQ826" s="257"/>
      <c r="IZR826" s="257"/>
      <c r="IZS826" s="257"/>
      <c r="IZT826" s="257"/>
      <c r="IZU826" s="257"/>
      <c r="IZV826" s="257"/>
      <c r="IZW826" s="257"/>
      <c r="IZX826" s="257"/>
      <c r="IZY826" s="257"/>
      <c r="IZZ826" s="257"/>
      <c r="JAA826" s="257"/>
      <c r="JAB826" s="257"/>
      <c r="JAC826" s="257"/>
      <c r="JAD826" s="257"/>
      <c r="JAE826" s="257"/>
      <c r="JAF826" s="257"/>
      <c r="JAG826" s="257"/>
      <c r="JAH826" s="257"/>
      <c r="JAI826" s="257"/>
      <c r="JAJ826" s="257"/>
      <c r="JAK826" s="257"/>
      <c r="JAL826" s="257"/>
      <c r="JAM826" s="257"/>
      <c r="JAN826" s="257"/>
      <c r="JAO826" s="257"/>
      <c r="JAP826" s="257"/>
      <c r="JAQ826" s="257"/>
      <c r="JAR826" s="257"/>
      <c r="JAS826" s="257"/>
      <c r="JAT826" s="257"/>
      <c r="JAU826" s="257"/>
      <c r="JAV826" s="257"/>
      <c r="JAW826" s="257"/>
      <c r="JAX826" s="257"/>
      <c r="JAY826" s="257"/>
      <c r="JAZ826" s="257"/>
      <c r="JBA826" s="257"/>
      <c r="JBB826" s="257"/>
      <c r="JBC826" s="257"/>
      <c r="JBD826" s="257"/>
      <c r="JBE826" s="257"/>
      <c r="JBF826" s="257"/>
      <c r="JBG826" s="257"/>
      <c r="JBH826" s="257"/>
      <c r="JBI826" s="257"/>
      <c r="JBJ826" s="257"/>
      <c r="JBK826" s="257"/>
      <c r="JBL826" s="257"/>
      <c r="JBM826" s="257"/>
      <c r="JBN826" s="257"/>
      <c r="JBO826" s="257"/>
      <c r="JBP826" s="257"/>
      <c r="JBQ826" s="257"/>
      <c r="JBR826" s="257"/>
      <c r="JBS826" s="257"/>
      <c r="JBT826" s="257"/>
      <c r="JBU826" s="257"/>
      <c r="JBV826" s="257"/>
      <c r="JBW826" s="257"/>
      <c r="JBX826" s="257"/>
      <c r="JBY826" s="257"/>
      <c r="JBZ826" s="257"/>
      <c r="JCA826" s="257"/>
      <c r="JCB826" s="257"/>
      <c r="JCC826" s="257"/>
      <c r="JCD826" s="257"/>
      <c r="JCE826" s="257"/>
      <c r="JCF826" s="257"/>
      <c r="JCG826" s="257"/>
      <c r="JCH826" s="257"/>
      <c r="JCI826" s="257"/>
      <c r="JCJ826" s="257"/>
      <c r="JCK826" s="257"/>
      <c r="JCL826" s="257"/>
      <c r="JCM826" s="257"/>
      <c r="JCN826" s="257"/>
      <c r="JCO826" s="257"/>
      <c r="JCP826" s="257"/>
      <c r="JCQ826" s="257"/>
      <c r="JCR826" s="257"/>
      <c r="JCS826" s="257"/>
      <c r="JCT826" s="257"/>
      <c r="JCU826" s="257"/>
      <c r="JCV826" s="257"/>
      <c r="JCW826" s="257"/>
      <c r="JCX826" s="257"/>
      <c r="JCY826" s="257"/>
      <c r="JCZ826" s="257"/>
      <c r="JDA826" s="257"/>
      <c r="JDB826" s="257"/>
      <c r="JDC826" s="257"/>
      <c r="JDD826" s="257"/>
      <c r="JDE826" s="257"/>
      <c r="JDF826" s="257"/>
      <c r="JDG826" s="257"/>
      <c r="JDH826" s="257"/>
      <c r="JDI826" s="257"/>
      <c r="JDJ826" s="257"/>
      <c r="JDK826" s="257"/>
      <c r="JDL826" s="257"/>
      <c r="JDM826" s="257"/>
      <c r="JDN826" s="257"/>
      <c r="JDO826" s="257"/>
      <c r="JDP826" s="257"/>
      <c r="JDQ826" s="257"/>
      <c r="JDR826" s="257"/>
      <c r="JDS826" s="257"/>
      <c r="JDT826" s="257"/>
      <c r="JDU826" s="257"/>
      <c r="JDV826" s="257"/>
      <c r="JDW826" s="257"/>
      <c r="JDX826" s="257"/>
      <c r="JDY826" s="257"/>
      <c r="JDZ826" s="257"/>
      <c r="JEA826" s="257"/>
      <c r="JEB826" s="257"/>
      <c r="JEC826" s="257"/>
      <c r="JED826" s="257"/>
      <c r="JEE826" s="257"/>
      <c r="JEF826" s="257"/>
      <c r="JEG826" s="257"/>
      <c r="JEH826" s="257"/>
      <c r="JEI826" s="257"/>
      <c r="JEJ826" s="257"/>
      <c r="JEK826" s="257"/>
      <c r="JEL826" s="257"/>
      <c r="JEM826" s="257"/>
      <c r="JEN826" s="257"/>
      <c r="JEO826" s="257"/>
      <c r="JEP826" s="257"/>
      <c r="JEQ826" s="257"/>
      <c r="JER826" s="257"/>
      <c r="JES826" s="257"/>
      <c r="JET826" s="257"/>
      <c r="JEU826" s="257"/>
      <c r="JEV826" s="257"/>
      <c r="JEW826" s="257"/>
      <c r="JEX826" s="257"/>
      <c r="JEY826" s="257"/>
      <c r="JEZ826" s="257"/>
      <c r="JFA826" s="257"/>
      <c r="JFB826" s="257"/>
      <c r="JFC826" s="257"/>
      <c r="JFD826" s="257"/>
      <c r="JFE826" s="257"/>
      <c r="JFF826" s="257"/>
      <c r="JFG826" s="257"/>
      <c r="JFH826" s="257"/>
      <c r="JFI826" s="257"/>
      <c r="JFJ826" s="257"/>
      <c r="JFK826" s="257"/>
      <c r="JFL826" s="257"/>
      <c r="JFM826" s="257"/>
      <c r="JFN826" s="257"/>
      <c r="JFO826" s="257"/>
      <c r="JFP826" s="257"/>
      <c r="JFQ826" s="257"/>
      <c r="JFR826" s="257"/>
      <c r="JFS826" s="257"/>
      <c r="JFT826" s="257"/>
      <c r="JFU826" s="257"/>
      <c r="JFV826" s="257"/>
      <c r="JFW826" s="257"/>
      <c r="JFX826" s="257"/>
      <c r="JFY826" s="257"/>
      <c r="JFZ826" s="257"/>
      <c r="JGA826" s="257"/>
      <c r="JGB826" s="257"/>
      <c r="JGC826" s="257"/>
      <c r="JGD826" s="257"/>
      <c r="JGE826" s="257"/>
      <c r="JGF826" s="257"/>
      <c r="JGG826" s="257"/>
      <c r="JGH826" s="257"/>
      <c r="JGI826" s="257"/>
      <c r="JGJ826" s="257"/>
      <c r="JGK826" s="257"/>
      <c r="JGL826" s="257"/>
      <c r="JGM826" s="257"/>
      <c r="JGN826" s="257"/>
      <c r="JGO826" s="257"/>
      <c r="JGP826" s="257"/>
      <c r="JGQ826" s="257"/>
      <c r="JGR826" s="257"/>
      <c r="JGS826" s="257"/>
      <c r="JGT826" s="257"/>
      <c r="JGU826" s="257"/>
      <c r="JGV826" s="257"/>
      <c r="JGW826" s="257"/>
      <c r="JGX826" s="257"/>
      <c r="JGY826" s="257"/>
      <c r="JGZ826" s="257"/>
      <c r="JHA826" s="257"/>
      <c r="JHB826" s="257"/>
      <c r="JHC826" s="257"/>
      <c r="JHD826" s="257"/>
      <c r="JHE826" s="257"/>
      <c r="JHF826" s="257"/>
      <c r="JHG826" s="257"/>
      <c r="JHH826" s="257"/>
      <c r="JHI826" s="257"/>
      <c r="JHJ826" s="257"/>
      <c r="JHK826" s="257"/>
      <c r="JHL826" s="257"/>
      <c r="JHM826" s="257"/>
      <c r="JHN826" s="257"/>
      <c r="JHO826" s="257"/>
      <c r="JHP826" s="257"/>
      <c r="JHQ826" s="257"/>
      <c r="JHR826" s="257"/>
      <c r="JHS826" s="257"/>
      <c r="JHT826" s="257"/>
      <c r="JHU826" s="257"/>
      <c r="JHV826" s="257"/>
      <c r="JHW826" s="257"/>
      <c r="JHX826" s="257"/>
      <c r="JHY826" s="257"/>
      <c r="JHZ826" s="257"/>
      <c r="JIA826" s="257"/>
      <c r="JIB826" s="257"/>
      <c r="JIC826" s="257"/>
      <c r="JID826" s="257"/>
      <c r="JIE826" s="257"/>
      <c r="JIF826" s="257"/>
      <c r="JIG826" s="257"/>
      <c r="JIH826" s="257"/>
      <c r="JII826" s="257"/>
      <c r="JIJ826" s="257"/>
      <c r="JIK826" s="257"/>
      <c r="JIL826" s="257"/>
      <c r="JIM826" s="257"/>
      <c r="JIN826" s="257"/>
      <c r="JIO826" s="257"/>
      <c r="JIP826" s="257"/>
      <c r="JIQ826" s="257"/>
      <c r="JIR826" s="257"/>
      <c r="JIS826" s="257"/>
      <c r="JIT826" s="257"/>
      <c r="JIU826" s="257"/>
      <c r="JIV826" s="257"/>
      <c r="JIW826" s="257"/>
      <c r="JIX826" s="257"/>
      <c r="JIY826" s="257"/>
      <c r="JIZ826" s="257"/>
      <c r="JJA826" s="257"/>
      <c r="JJB826" s="257"/>
      <c r="JJC826" s="257"/>
      <c r="JJD826" s="257"/>
      <c r="JJE826" s="257"/>
      <c r="JJF826" s="257"/>
      <c r="JJG826" s="257"/>
      <c r="JJH826" s="257"/>
      <c r="JJI826" s="257"/>
      <c r="JJJ826" s="257"/>
      <c r="JJK826" s="257"/>
      <c r="JJL826" s="257"/>
      <c r="JJM826" s="257"/>
      <c r="JJN826" s="257"/>
      <c r="JJO826" s="257"/>
      <c r="JJP826" s="257"/>
      <c r="JJQ826" s="257"/>
      <c r="JJR826" s="257"/>
      <c r="JJS826" s="257"/>
      <c r="JJT826" s="257"/>
      <c r="JJU826" s="257"/>
      <c r="JJV826" s="257"/>
      <c r="JJW826" s="257"/>
      <c r="JJX826" s="257"/>
      <c r="JJY826" s="257"/>
      <c r="JJZ826" s="257"/>
      <c r="JKA826" s="257"/>
      <c r="JKB826" s="257"/>
      <c r="JKC826" s="257"/>
      <c r="JKD826" s="257"/>
      <c r="JKE826" s="257"/>
      <c r="JKF826" s="257"/>
      <c r="JKG826" s="257"/>
      <c r="JKH826" s="257"/>
      <c r="JKI826" s="257"/>
      <c r="JKJ826" s="257"/>
      <c r="JKK826" s="257"/>
      <c r="JKL826" s="257"/>
      <c r="JKM826" s="257"/>
      <c r="JKN826" s="257"/>
      <c r="JKO826" s="257"/>
      <c r="JKP826" s="257"/>
      <c r="JKQ826" s="257"/>
      <c r="JKR826" s="257"/>
      <c r="JKS826" s="257"/>
      <c r="JKT826" s="257"/>
      <c r="JKU826" s="257"/>
      <c r="JKV826" s="257"/>
      <c r="JKW826" s="257"/>
      <c r="JKX826" s="257"/>
      <c r="JKY826" s="257"/>
      <c r="JKZ826" s="257"/>
      <c r="JLA826" s="257"/>
      <c r="JLB826" s="257"/>
      <c r="JLC826" s="257"/>
      <c r="JLD826" s="257"/>
      <c r="JLE826" s="257"/>
      <c r="JLF826" s="257"/>
      <c r="JLG826" s="257"/>
      <c r="JLH826" s="257"/>
      <c r="JLI826" s="257"/>
      <c r="JLJ826" s="257"/>
      <c r="JLK826" s="257"/>
      <c r="JLL826" s="257"/>
      <c r="JLM826" s="257"/>
      <c r="JLN826" s="257"/>
      <c r="JLO826" s="257"/>
      <c r="JLP826" s="257"/>
      <c r="JLQ826" s="257"/>
      <c r="JLR826" s="257"/>
      <c r="JLS826" s="257"/>
      <c r="JLT826" s="257"/>
      <c r="JLU826" s="257"/>
      <c r="JLV826" s="257"/>
      <c r="JLW826" s="257"/>
      <c r="JLX826" s="257"/>
      <c r="JLY826" s="257"/>
      <c r="JLZ826" s="257"/>
      <c r="JMA826" s="257"/>
      <c r="JMB826" s="257"/>
      <c r="JMC826" s="257"/>
      <c r="JMD826" s="257"/>
      <c r="JME826" s="257"/>
      <c r="JMF826" s="257"/>
      <c r="JMG826" s="257"/>
      <c r="JMH826" s="257"/>
      <c r="JMI826" s="257"/>
      <c r="JMJ826" s="257"/>
      <c r="JMK826" s="257"/>
      <c r="JML826" s="257"/>
      <c r="JMM826" s="257"/>
      <c r="JMN826" s="257"/>
      <c r="JMO826" s="257"/>
      <c r="JMP826" s="257"/>
      <c r="JMQ826" s="257"/>
      <c r="JMR826" s="257"/>
      <c r="JMS826" s="257"/>
      <c r="JMT826" s="257"/>
      <c r="JMU826" s="257"/>
      <c r="JMV826" s="257"/>
      <c r="JMW826" s="257"/>
      <c r="JMX826" s="257"/>
      <c r="JMY826" s="257"/>
      <c r="JMZ826" s="257"/>
      <c r="JNA826" s="257"/>
      <c r="JNB826" s="257"/>
      <c r="JNC826" s="257"/>
      <c r="JND826" s="257"/>
      <c r="JNE826" s="257"/>
      <c r="JNF826" s="257"/>
      <c r="JNG826" s="257"/>
      <c r="JNH826" s="257"/>
      <c r="JNI826" s="257"/>
      <c r="JNJ826" s="257"/>
      <c r="JNK826" s="257"/>
      <c r="JNL826" s="257"/>
      <c r="JNM826" s="257"/>
      <c r="JNN826" s="257"/>
      <c r="JNO826" s="257"/>
      <c r="JNP826" s="257"/>
      <c r="JNQ826" s="257"/>
      <c r="JNR826" s="257"/>
      <c r="JNS826" s="257"/>
      <c r="JNT826" s="257"/>
      <c r="JNU826" s="257"/>
      <c r="JNV826" s="257"/>
      <c r="JNW826" s="257"/>
      <c r="JNX826" s="257"/>
      <c r="JNY826" s="257"/>
      <c r="JNZ826" s="257"/>
      <c r="JOA826" s="257"/>
      <c r="JOB826" s="257"/>
      <c r="JOC826" s="257"/>
      <c r="JOD826" s="257"/>
      <c r="JOE826" s="257"/>
      <c r="JOF826" s="257"/>
      <c r="JOG826" s="257"/>
      <c r="JOH826" s="257"/>
      <c r="JOI826" s="257"/>
      <c r="JOJ826" s="257"/>
      <c r="JOK826" s="257"/>
      <c r="JOL826" s="257"/>
      <c r="JOM826" s="257"/>
      <c r="JON826" s="257"/>
      <c r="JOO826" s="257"/>
      <c r="JOP826" s="257"/>
      <c r="JOQ826" s="257"/>
      <c r="JOR826" s="257"/>
      <c r="JOS826" s="257"/>
      <c r="JOT826" s="257"/>
      <c r="JOU826" s="257"/>
      <c r="JOV826" s="257"/>
      <c r="JOW826" s="257"/>
      <c r="JOX826" s="257"/>
      <c r="JOY826" s="257"/>
      <c r="JOZ826" s="257"/>
      <c r="JPA826" s="257"/>
      <c r="JPB826" s="257"/>
      <c r="JPC826" s="257"/>
      <c r="JPD826" s="257"/>
      <c r="JPE826" s="257"/>
      <c r="JPF826" s="257"/>
      <c r="JPG826" s="257"/>
      <c r="JPH826" s="257"/>
      <c r="JPI826" s="257"/>
      <c r="JPJ826" s="257"/>
      <c r="JPK826" s="257"/>
      <c r="JPL826" s="257"/>
      <c r="JPM826" s="257"/>
      <c r="JPN826" s="257"/>
      <c r="JPO826" s="257"/>
      <c r="JPP826" s="257"/>
      <c r="JPQ826" s="257"/>
      <c r="JPR826" s="257"/>
      <c r="JPS826" s="257"/>
      <c r="JPT826" s="257"/>
      <c r="JPU826" s="257"/>
      <c r="JPV826" s="257"/>
      <c r="JPW826" s="257"/>
      <c r="JPX826" s="257"/>
      <c r="JPY826" s="257"/>
      <c r="JPZ826" s="257"/>
      <c r="JQA826" s="257"/>
      <c r="JQB826" s="257"/>
      <c r="JQC826" s="257"/>
      <c r="JQD826" s="257"/>
      <c r="JQE826" s="257"/>
      <c r="JQF826" s="257"/>
      <c r="JQG826" s="257"/>
      <c r="JQH826" s="257"/>
      <c r="JQI826" s="257"/>
      <c r="JQJ826" s="257"/>
      <c r="JQK826" s="257"/>
      <c r="JQL826" s="257"/>
      <c r="JQM826" s="257"/>
      <c r="JQN826" s="257"/>
      <c r="JQO826" s="257"/>
      <c r="JQP826" s="257"/>
      <c r="JQQ826" s="257"/>
      <c r="JQR826" s="257"/>
      <c r="JQS826" s="257"/>
      <c r="JQT826" s="257"/>
      <c r="JQU826" s="257"/>
      <c r="JQV826" s="257"/>
      <c r="JQW826" s="257"/>
      <c r="JQX826" s="257"/>
      <c r="JQY826" s="257"/>
      <c r="JQZ826" s="257"/>
      <c r="JRA826" s="257"/>
      <c r="JRB826" s="257"/>
      <c r="JRC826" s="257"/>
      <c r="JRD826" s="257"/>
      <c r="JRE826" s="257"/>
      <c r="JRF826" s="257"/>
      <c r="JRG826" s="257"/>
      <c r="JRH826" s="257"/>
      <c r="JRI826" s="257"/>
      <c r="JRJ826" s="257"/>
      <c r="JRK826" s="257"/>
      <c r="JRL826" s="257"/>
      <c r="JRM826" s="257"/>
      <c r="JRN826" s="257"/>
      <c r="JRO826" s="257"/>
      <c r="JRP826" s="257"/>
      <c r="JRQ826" s="257"/>
      <c r="JRR826" s="257"/>
      <c r="JRS826" s="257"/>
      <c r="JRT826" s="257"/>
      <c r="JRU826" s="257"/>
      <c r="JRV826" s="257"/>
      <c r="JRW826" s="257"/>
      <c r="JRX826" s="257"/>
      <c r="JRY826" s="257"/>
      <c r="JRZ826" s="257"/>
      <c r="JSA826" s="257"/>
      <c r="JSB826" s="257"/>
      <c r="JSC826" s="257"/>
      <c r="JSD826" s="257"/>
      <c r="JSE826" s="257"/>
      <c r="JSF826" s="257"/>
      <c r="JSG826" s="257"/>
      <c r="JSH826" s="257"/>
      <c r="JSI826" s="257"/>
      <c r="JSJ826" s="257"/>
      <c r="JSK826" s="257"/>
      <c r="JSL826" s="257"/>
      <c r="JSM826" s="257"/>
      <c r="JSN826" s="257"/>
      <c r="JSO826" s="257"/>
      <c r="JSP826" s="257"/>
      <c r="JSQ826" s="257"/>
      <c r="JSR826" s="257"/>
      <c r="JSS826" s="257"/>
      <c r="JST826" s="257"/>
      <c r="JSU826" s="257"/>
      <c r="JSV826" s="257"/>
      <c r="JSW826" s="257"/>
      <c r="JSX826" s="257"/>
      <c r="JSY826" s="257"/>
      <c r="JSZ826" s="257"/>
      <c r="JTA826" s="257"/>
      <c r="JTB826" s="257"/>
      <c r="JTC826" s="257"/>
      <c r="JTD826" s="257"/>
      <c r="JTE826" s="257"/>
      <c r="JTF826" s="257"/>
      <c r="JTG826" s="257"/>
      <c r="JTH826" s="257"/>
      <c r="JTI826" s="257"/>
      <c r="JTJ826" s="257"/>
      <c r="JTK826" s="257"/>
      <c r="JTL826" s="257"/>
      <c r="JTM826" s="257"/>
      <c r="JTN826" s="257"/>
      <c r="JTO826" s="257"/>
      <c r="JTP826" s="257"/>
      <c r="JTQ826" s="257"/>
      <c r="JTR826" s="257"/>
      <c r="JTS826" s="257"/>
      <c r="JTT826" s="257"/>
      <c r="JTU826" s="257"/>
      <c r="JTV826" s="257"/>
      <c r="JTW826" s="257"/>
      <c r="JTX826" s="257"/>
      <c r="JTY826" s="257"/>
      <c r="JTZ826" s="257"/>
      <c r="JUA826" s="257"/>
      <c r="JUB826" s="257"/>
      <c r="JUC826" s="257"/>
      <c r="JUD826" s="257"/>
      <c r="JUE826" s="257"/>
      <c r="JUF826" s="257"/>
      <c r="JUG826" s="257"/>
      <c r="JUH826" s="257"/>
      <c r="JUI826" s="257"/>
      <c r="JUJ826" s="257"/>
      <c r="JUK826" s="257"/>
      <c r="JUL826" s="257"/>
      <c r="JUM826" s="257"/>
      <c r="JUN826" s="257"/>
      <c r="JUO826" s="257"/>
      <c r="JUP826" s="257"/>
      <c r="JUQ826" s="257"/>
      <c r="JUR826" s="257"/>
      <c r="JUS826" s="257"/>
      <c r="JUT826" s="257"/>
      <c r="JUU826" s="257"/>
      <c r="JUV826" s="257"/>
      <c r="JUW826" s="257"/>
      <c r="JUX826" s="257"/>
      <c r="JUY826" s="257"/>
      <c r="JUZ826" s="257"/>
      <c r="JVA826" s="257"/>
      <c r="JVB826" s="257"/>
      <c r="JVC826" s="257"/>
      <c r="JVD826" s="257"/>
      <c r="JVE826" s="257"/>
      <c r="JVF826" s="257"/>
      <c r="JVG826" s="257"/>
      <c r="JVH826" s="257"/>
      <c r="JVI826" s="257"/>
      <c r="JVJ826" s="257"/>
      <c r="JVK826" s="257"/>
      <c r="JVL826" s="257"/>
      <c r="JVM826" s="257"/>
      <c r="JVN826" s="257"/>
      <c r="JVO826" s="257"/>
      <c r="JVP826" s="257"/>
      <c r="JVQ826" s="257"/>
      <c r="JVR826" s="257"/>
      <c r="JVS826" s="257"/>
      <c r="JVT826" s="257"/>
      <c r="JVU826" s="257"/>
      <c r="JVV826" s="257"/>
      <c r="JVW826" s="257"/>
      <c r="JVX826" s="257"/>
      <c r="JVY826" s="257"/>
      <c r="JVZ826" s="257"/>
      <c r="JWA826" s="257"/>
      <c r="JWB826" s="257"/>
      <c r="JWC826" s="257"/>
      <c r="JWD826" s="257"/>
      <c r="JWE826" s="257"/>
      <c r="JWF826" s="257"/>
      <c r="JWG826" s="257"/>
      <c r="JWH826" s="257"/>
      <c r="JWI826" s="257"/>
      <c r="JWJ826" s="257"/>
      <c r="JWK826" s="257"/>
      <c r="JWL826" s="257"/>
      <c r="JWM826" s="257"/>
      <c r="JWN826" s="257"/>
      <c r="JWO826" s="257"/>
      <c r="JWP826" s="257"/>
      <c r="JWQ826" s="257"/>
      <c r="JWR826" s="257"/>
      <c r="JWS826" s="257"/>
      <c r="JWT826" s="257"/>
      <c r="JWU826" s="257"/>
      <c r="JWV826" s="257"/>
      <c r="JWW826" s="257"/>
      <c r="JWX826" s="257"/>
      <c r="JWY826" s="257"/>
      <c r="JWZ826" s="257"/>
      <c r="JXA826" s="257"/>
      <c r="JXB826" s="257"/>
      <c r="JXC826" s="257"/>
      <c r="JXD826" s="257"/>
      <c r="JXE826" s="257"/>
      <c r="JXF826" s="257"/>
      <c r="JXG826" s="257"/>
      <c r="JXH826" s="257"/>
      <c r="JXI826" s="257"/>
      <c r="JXJ826" s="257"/>
      <c r="JXK826" s="257"/>
      <c r="JXL826" s="257"/>
      <c r="JXM826" s="257"/>
      <c r="JXN826" s="257"/>
      <c r="JXO826" s="257"/>
      <c r="JXP826" s="257"/>
      <c r="JXQ826" s="257"/>
      <c r="JXR826" s="257"/>
      <c r="JXS826" s="257"/>
      <c r="JXT826" s="257"/>
      <c r="JXU826" s="257"/>
      <c r="JXV826" s="257"/>
      <c r="JXW826" s="257"/>
      <c r="JXX826" s="257"/>
      <c r="JXY826" s="257"/>
      <c r="JXZ826" s="257"/>
      <c r="JYA826" s="257"/>
      <c r="JYB826" s="257"/>
      <c r="JYC826" s="257"/>
      <c r="JYD826" s="257"/>
      <c r="JYE826" s="257"/>
      <c r="JYF826" s="257"/>
      <c r="JYG826" s="257"/>
      <c r="JYH826" s="257"/>
      <c r="JYI826" s="257"/>
      <c r="JYJ826" s="257"/>
      <c r="JYK826" s="257"/>
      <c r="JYL826" s="257"/>
      <c r="JYM826" s="257"/>
      <c r="JYN826" s="257"/>
      <c r="JYO826" s="257"/>
      <c r="JYP826" s="257"/>
      <c r="JYQ826" s="257"/>
      <c r="JYR826" s="257"/>
      <c r="JYS826" s="257"/>
      <c r="JYT826" s="257"/>
      <c r="JYU826" s="257"/>
      <c r="JYV826" s="257"/>
      <c r="JYW826" s="257"/>
      <c r="JYX826" s="257"/>
      <c r="JYY826" s="257"/>
      <c r="JYZ826" s="257"/>
      <c r="JZA826" s="257"/>
      <c r="JZB826" s="257"/>
      <c r="JZC826" s="257"/>
      <c r="JZD826" s="257"/>
      <c r="JZE826" s="257"/>
      <c r="JZF826" s="257"/>
      <c r="JZG826" s="257"/>
      <c r="JZH826" s="257"/>
      <c r="JZI826" s="257"/>
      <c r="JZJ826" s="257"/>
      <c r="JZK826" s="257"/>
      <c r="JZL826" s="257"/>
      <c r="JZM826" s="257"/>
      <c r="JZN826" s="257"/>
      <c r="JZO826" s="257"/>
      <c r="JZP826" s="257"/>
      <c r="JZQ826" s="257"/>
      <c r="JZR826" s="257"/>
      <c r="JZS826" s="257"/>
      <c r="JZT826" s="257"/>
      <c r="JZU826" s="257"/>
      <c r="JZV826" s="257"/>
      <c r="JZW826" s="257"/>
      <c r="JZX826" s="257"/>
      <c r="JZY826" s="257"/>
      <c r="JZZ826" s="257"/>
      <c r="KAA826" s="257"/>
      <c r="KAB826" s="257"/>
      <c r="KAC826" s="257"/>
      <c r="KAD826" s="257"/>
      <c r="KAE826" s="257"/>
      <c r="KAF826" s="257"/>
      <c r="KAG826" s="257"/>
      <c r="KAH826" s="257"/>
      <c r="KAI826" s="257"/>
      <c r="KAJ826" s="257"/>
      <c r="KAK826" s="257"/>
      <c r="KAL826" s="257"/>
      <c r="KAM826" s="257"/>
      <c r="KAN826" s="257"/>
      <c r="KAO826" s="257"/>
      <c r="KAP826" s="257"/>
      <c r="KAQ826" s="257"/>
      <c r="KAR826" s="257"/>
      <c r="KAS826" s="257"/>
      <c r="KAT826" s="257"/>
      <c r="KAU826" s="257"/>
      <c r="KAV826" s="257"/>
      <c r="KAW826" s="257"/>
      <c r="KAX826" s="257"/>
      <c r="KAY826" s="257"/>
      <c r="KAZ826" s="257"/>
      <c r="KBA826" s="257"/>
      <c r="KBB826" s="257"/>
      <c r="KBC826" s="257"/>
      <c r="KBD826" s="257"/>
      <c r="KBE826" s="257"/>
      <c r="KBF826" s="257"/>
      <c r="KBG826" s="257"/>
      <c r="KBH826" s="257"/>
      <c r="KBI826" s="257"/>
      <c r="KBJ826" s="257"/>
      <c r="KBK826" s="257"/>
      <c r="KBL826" s="257"/>
      <c r="KBM826" s="257"/>
      <c r="KBN826" s="257"/>
      <c r="KBO826" s="257"/>
      <c r="KBP826" s="257"/>
      <c r="KBQ826" s="257"/>
      <c r="KBR826" s="257"/>
      <c r="KBS826" s="257"/>
      <c r="KBT826" s="257"/>
      <c r="KBU826" s="257"/>
      <c r="KBV826" s="257"/>
      <c r="KBW826" s="257"/>
      <c r="KBX826" s="257"/>
      <c r="KBY826" s="257"/>
      <c r="KBZ826" s="257"/>
      <c r="KCA826" s="257"/>
      <c r="KCB826" s="257"/>
      <c r="KCC826" s="257"/>
      <c r="KCD826" s="257"/>
      <c r="KCE826" s="257"/>
      <c r="KCF826" s="257"/>
      <c r="KCG826" s="257"/>
      <c r="KCH826" s="257"/>
      <c r="KCI826" s="257"/>
      <c r="KCJ826" s="257"/>
      <c r="KCK826" s="257"/>
      <c r="KCL826" s="257"/>
      <c r="KCM826" s="257"/>
      <c r="KCN826" s="257"/>
      <c r="KCO826" s="257"/>
      <c r="KCP826" s="257"/>
      <c r="KCQ826" s="257"/>
      <c r="KCR826" s="257"/>
      <c r="KCS826" s="257"/>
      <c r="KCT826" s="257"/>
      <c r="KCU826" s="257"/>
      <c r="KCV826" s="257"/>
      <c r="KCW826" s="257"/>
      <c r="KCX826" s="257"/>
      <c r="KCY826" s="257"/>
      <c r="KCZ826" s="257"/>
      <c r="KDA826" s="257"/>
      <c r="KDB826" s="257"/>
      <c r="KDC826" s="257"/>
      <c r="KDD826" s="257"/>
      <c r="KDE826" s="257"/>
      <c r="KDF826" s="257"/>
      <c r="KDG826" s="257"/>
      <c r="KDH826" s="257"/>
      <c r="KDI826" s="257"/>
      <c r="KDJ826" s="257"/>
      <c r="KDK826" s="257"/>
      <c r="KDL826" s="257"/>
      <c r="KDM826" s="257"/>
      <c r="KDN826" s="257"/>
      <c r="KDO826" s="257"/>
      <c r="KDP826" s="257"/>
      <c r="KDQ826" s="257"/>
      <c r="KDR826" s="257"/>
      <c r="KDS826" s="257"/>
      <c r="KDT826" s="257"/>
      <c r="KDU826" s="257"/>
      <c r="KDV826" s="257"/>
      <c r="KDW826" s="257"/>
      <c r="KDX826" s="257"/>
      <c r="KDY826" s="257"/>
      <c r="KDZ826" s="257"/>
      <c r="KEA826" s="257"/>
      <c r="KEB826" s="257"/>
      <c r="KEC826" s="257"/>
      <c r="KED826" s="257"/>
      <c r="KEE826" s="257"/>
      <c r="KEF826" s="257"/>
      <c r="KEG826" s="257"/>
      <c r="KEH826" s="257"/>
      <c r="KEI826" s="257"/>
      <c r="KEJ826" s="257"/>
      <c r="KEK826" s="257"/>
      <c r="KEL826" s="257"/>
      <c r="KEM826" s="257"/>
      <c r="KEN826" s="257"/>
      <c r="KEO826" s="257"/>
      <c r="KEP826" s="257"/>
      <c r="KEQ826" s="257"/>
      <c r="KER826" s="257"/>
      <c r="KES826" s="257"/>
      <c r="KET826" s="257"/>
      <c r="KEU826" s="257"/>
      <c r="KEV826" s="257"/>
      <c r="KEW826" s="257"/>
      <c r="KEX826" s="257"/>
      <c r="KEY826" s="257"/>
      <c r="KEZ826" s="257"/>
      <c r="KFA826" s="257"/>
      <c r="KFB826" s="257"/>
      <c r="KFC826" s="257"/>
      <c r="KFD826" s="257"/>
      <c r="KFE826" s="257"/>
      <c r="KFF826" s="257"/>
      <c r="KFG826" s="257"/>
      <c r="KFH826" s="257"/>
      <c r="KFI826" s="257"/>
      <c r="KFJ826" s="257"/>
      <c r="KFK826" s="257"/>
      <c r="KFL826" s="257"/>
      <c r="KFM826" s="257"/>
      <c r="KFN826" s="257"/>
      <c r="KFO826" s="257"/>
      <c r="KFP826" s="257"/>
      <c r="KFQ826" s="257"/>
      <c r="KFR826" s="257"/>
      <c r="KFS826" s="257"/>
      <c r="KFT826" s="257"/>
      <c r="KFU826" s="257"/>
      <c r="KFV826" s="257"/>
      <c r="KFW826" s="257"/>
      <c r="KFX826" s="257"/>
      <c r="KFY826" s="257"/>
      <c r="KFZ826" s="257"/>
      <c r="KGA826" s="257"/>
      <c r="KGB826" s="257"/>
      <c r="KGC826" s="257"/>
      <c r="KGD826" s="257"/>
      <c r="KGE826" s="257"/>
      <c r="KGF826" s="257"/>
      <c r="KGG826" s="257"/>
      <c r="KGH826" s="257"/>
      <c r="KGI826" s="257"/>
      <c r="KGJ826" s="257"/>
      <c r="KGK826" s="257"/>
      <c r="KGL826" s="257"/>
      <c r="KGM826" s="257"/>
      <c r="KGN826" s="257"/>
      <c r="KGO826" s="257"/>
      <c r="KGP826" s="257"/>
      <c r="KGQ826" s="257"/>
      <c r="KGR826" s="257"/>
      <c r="KGS826" s="257"/>
      <c r="KGT826" s="257"/>
      <c r="KGU826" s="257"/>
      <c r="KGV826" s="257"/>
      <c r="KGW826" s="257"/>
      <c r="KGX826" s="257"/>
      <c r="KGY826" s="257"/>
      <c r="KGZ826" s="257"/>
      <c r="KHA826" s="257"/>
      <c r="KHB826" s="257"/>
      <c r="KHC826" s="257"/>
      <c r="KHD826" s="257"/>
      <c r="KHE826" s="257"/>
      <c r="KHF826" s="257"/>
      <c r="KHG826" s="257"/>
      <c r="KHH826" s="257"/>
      <c r="KHI826" s="257"/>
      <c r="KHJ826" s="257"/>
      <c r="KHK826" s="257"/>
      <c r="KHL826" s="257"/>
      <c r="KHM826" s="257"/>
      <c r="KHN826" s="257"/>
      <c r="KHO826" s="257"/>
      <c r="KHP826" s="257"/>
      <c r="KHQ826" s="257"/>
      <c r="KHR826" s="257"/>
      <c r="KHS826" s="257"/>
      <c r="KHT826" s="257"/>
      <c r="KHU826" s="257"/>
      <c r="KHV826" s="257"/>
      <c r="KHW826" s="257"/>
      <c r="KHX826" s="257"/>
      <c r="KHY826" s="257"/>
      <c r="KHZ826" s="257"/>
      <c r="KIA826" s="257"/>
      <c r="KIB826" s="257"/>
      <c r="KIC826" s="257"/>
      <c r="KID826" s="257"/>
      <c r="KIE826" s="257"/>
      <c r="KIF826" s="257"/>
      <c r="KIG826" s="257"/>
      <c r="KIH826" s="257"/>
      <c r="KII826" s="257"/>
      <c r="KIJ826" s="257"/>
      <c r="KIK826" s="257"/>
      <c r="KIL826" s="257"/>
      <c r="KIM826" s="257"/>
      <c r="KIN826" s="257"/>
      <c r="KIO826" s="257"/>
      <c r="KIP826" s="257"/>
      <c r="KIQ826" s="257"/>
      <c r="KIR826" s="257"/>
      <c r="KIS826" s="257"/>
      <c r="KIT826" s="257"/>
      <c r="KIU826" s="257"/>
      <c r="KIV826" s="257"/>
      <c r="KIW826" s="257"/>
      <c r="KIX826" s="257"/>
      <c r="KIY826" s="257"/>
      <c r="KIZ826" s="257"/>
      <c r="KJA826" s="257"/>
      <c r="KJB826" s="257"/>
      <c r="KJC826" s="257"/>
      <c r="KJD826" s="257"/>
      <c r="KJE826" s="257"/>
      <c r="KJF826" s="257"/>
      <c r="KJG826" s="257"/>
      <c r="KJH826" s="257"/>
      <c r="KJI826" s="257"/>
      <c r="KJJ826" s="257"/>
      <c r="KJK826" s="257"/>
      <c r="KJL826" s="257"/>
      <c r="KJM826" s="257"/>
      <c r="KJN826" s="257"/>
      <c r="KJO826" s="257"/>
      <c r="KJP826" s="257"/>
      <c r="KJQ826" s="257"/>
      <c r="KJR826" s="257"/>
      <c r="KJS826" s="257"/>
      <c r="KJT826" s="257"/>
      <c r="KJU826" s="257"/>
      <c r="KJV826" s="257"/>
      <c r="KJW826" s="257"/>
      <c r="KJX826" s="257"/>
      <c r="KJY826" s="257"/>
      <c r="KJZ826" s="257"/>
      <c r="KKA826" s="257"/>
      <c r="KKB826" s="257"/>
      <c r="KKC826" s="257"/>
      <c r="KKD826" s="257"/>
      <c r="KKE826" s="257"/>
      <c r="KKF826" s="257"/>
      <c r="KKG826" s="257"/>
      <c r="KKH826" s="257"/>
      <c r="KKI826" s="257"/>
      <c r="KKJ826" s="257"/>
      <c r="KKK826" s="257"/>
      <c r="KKL826" s="257"/>
      <c r="KKM826" s="257"/>
      <c r="KKN826" s="257"/>
      <c r="KKO826" s="257"/>
      <c r="KKP826" s="257"/>
      <c r="KKQ826" s="257"/>
      <c r="KKR826" s="257"/>
      <c r="KKS826" s="257"/>
      <c r="KKT826" s="257"/>
      <c r="KKU826" s="257"/>
      <c r="KKV826" s="257"/>
      <c r="KKW826" s="257"/>
      <c r="KKX826" s="257"/>
      <c r="KKY826" s="257"/>
      <c r="KKZ826" s="257"/>
      <c r="KLA826" s="257"/>
      <c r="KLB826" s="257"/>
      <c r="KLC826" s="257"/>
      <c r="KLD826" s="257"/>
      <c r="KLE826" s="257"/>
      <c r="KLF826" s="257"/>
      <c r="KLG826" s="257"/>
      <c r="KLH826" s="257"/>
      <c r="KLI826" s="257"/>
      <c r="KLJ826" s="257"/>
      <c r="KLK826" s="257"/>
      <c r="KLL826" s="257"/>
      <c r="KLM826" s="257"/>
      <c r="KLN826" s="257"/>
      <c r="KLO826" s="257"/>
      <c r="KLP826" s="257"/>
      <c r="KLQ826" s="257"/>
      <c r="KLR826" s="257"/>
      <c r="KLS826" s="257"/>
      <c r="KLT826" s="257"/>
      <c r="KLU826" s="257"/>
      <c r="KLV826" s="257"/>
      <c r="KLW826" s="257"/>
      <c r="KLX826" s="257"/>
      <c r="KLY826" s="257"/>
      <c r="KLZ826" s="257"/>
      <c r="KMA826" s="257"/>
      <c r="KMB826" s="257"/>
      <c r="KMC826" s="257"/>
      <c r="KMD826" s="257"/>
      <c r="KME826" s="257"/>
      <c r="KMF826" s="257"/>
      <c r="KMG826" s="257"/>
      <c r="KMH826" s="257"/>
      <c r="KMI826" s="257"/>
      <c r="KMJ826" s="257"/>
      <c r="KMK826" s="257"/>
      <c r="KML826" s="257"/>
      <c r="KMM826" s="257"/>
      <c r="KMN826" s="257"/>
      <c r="KMO826" s="257"/>
      <c r="KMP826" s="257"/>
      <c r="KMQ826" s="257"/>
      <c r="KMR826" s="257"/>
      <c r="KMS826" s="257"/>
      <c r="KMT826" s="257"/>
      <c r="KMU826" s="257"/>
      <c r="KMV826" s="257"/>
      <c r="KMW826" s="257"/>
      <c r="KMX826" s="257"/>
      <c r="KMY826" s="257"/>
      <c r="KMZ826" s="257"/>
      <c r="KNA826" s="257"/>
      <c r="KNB826" s="257"/>
      <c r="KNC826" s="257"/>
      <c r="KND826" s="257"/>
      <c r="KNE826" s="257"/>
      <c r="KNF826" s="257"/>
      <c r="KNG826" s="257"/>
      <c r="KNH826" s="257"/>
      <c r="KNI826" s="257"/>
      <c r="KNJ826" s="257"/>
      <c r="KNK826" s="257"/>
      <c r="KNL826" s="257"/>
      <c r="KNM826" s="257"/>
      <c r="KNN826" s="257"/>
      <c r="KNO826" s="257"/>
      <c r="KNP826" s="257"/>
      <c r="KNQ826" s="257"/>
      <c r="KNR826" s="257"/>
      <c r="KNS826" s="257"/>
      <c r="KNT826" s="257"/>
      <c r="KNU826" s="257"/>
      <c r="KNV826" s="257"/>
      <c r="KNW826" s="257"/>
      <c r="KNX826" s="257"/>
      <c r="KNY826" s="257"/>
      <c r="KNZ826" s="257"/>
      <c r="KOA826" s="257"/>
      <c r="KOB826" s="257"/>
      <c r="KOC826" s="257"/>
      <c r="KOD826" s="257"/>
      <c r="KOE826" s="257"/>
      <c r="KOF826" s="257"/>
      <c r="KOG826" s="257"/>
      <c r="KOH826" s="257"/>
      <c r="KOI826" s="257"/>
      <c r="KOJ826" s="257"/>
      <c r="KOK826" s="257"/>
      <c r="KOL826" s="257"/>
      <c r="KOM826" s="257"/>
      <c r="KON826" s="257"/>
      <c r="KOO826" s="257"/>
      <c r="KOP826" s="257"/>
      <c r="KOQ826" s="257"/>
      <c r="KOR826" s="257"/>
      <c r="KOS826" s="257"/>
      <c r="KOT826" s="257"/>
      <c r="KOU826" s="257"/>
      <c r="KOV826" s="257"/>
      <c r="KOW826" s="257"/>
      <c r="KOX826" s="257"/>
      <c r="KOY826" s="257"/>
      <c r="KOZ826" s="257"/>
      <c r="KPA826" s="257"/>
      <c r="KPB826" s="257"/>
      <c r="KPC826" s="257"/>
      <c r="KPD826" s="257"/>
      <c r="KPE826" s="257"/>
      <c r="KPF826" s="257"/>
      <c r="KPG826" s="257"/>
      <c r="KPH826" s="257"/>
      <c r="KPI826" s="257"/>
      <c r="KPJ826" s="257"/>
      <c r="KPK826" s="257"/>
      <c r="KPL826" s="257"/>
      <c r="KPM826" s="257"/>
      <c r="KPN826" s="257"/>
      <c r="KPO826" s="257"/>
      <c r="KPP826" s="257"/>
      <c r="KPQ826" s="257"/>
      <c r="KPR826" s="257"/>
      <c r="KPS826" s="257"/>
      <c r="KPT826" s="257"/>
      <c r="KPU826" s="257"/>
      <c r="KPV826" s="257"/>
      <c r="KPW826" s="257"/>
      <c r="KPX826" s="257"/>
      <c r="KPY826" s="257"/>
      <c r="KPZ826" s="257"/>
      <c r="KQA826" s="257"/>
      <c r="KQB826" s="257"/>
      <c r="KQC826" s="257"/>
      <c r="KQD826" s="257"/>
      <c r="KQE826" s="257"/>
      <c r="KQF826" s="257"/>
      <c r="KQG826" s="257"/>
      <c r="KQH826" s="257"/>
      <c r="KQI826" s="257"/>
      <c r="KQJ826" s="257"/>
      <c r="KQK826" s="257"/>
      <c r="KQL826" s="257"/>
      <c r="KQM826" s="257"/>
      <c r="KQN826" s="257"/>
      <c r="KQO826" s="257"/>
      <c r="KQP826" s="257"/>
      <c r="KQQ826" s="257"/>
      <c r="KQR826" s="257"/>
      <c r="KQS826" s="257"/>
      <c r="KQT826" s="257"/>
      <c r="KQU826" s="257"/>
      <c r="KQV826" s="257"/>
      <c r="KQW826" s="257"/>
      <c r="KQX826" s="257"/>
      <c r="KQY826" s="257"/>
      <c r="KQZ826" s="257"/>
      <c r="KRA826" s="257"/>
      <c r="KRB826" s="257"/>
      <c r="KRC826" s="257"/>
      <c r="KRD826" s="257"/>
      <c r="KRE826" s="257"/>
      <c r="KRF826" s="257"/>
      <c r="KRG826" s="257"/>
      <c r="KRH826" s="257"/>
      <c r="KRI826" s="257"/>
      <c r="KRJ826" s="257"/>
      <c r="KRK826" s="257"/>
      <c r="KRL826" s="257"/>
      <c r="KRM826" s="257"/>
      <c r="KRN826" s="257"/>
      <c r="KRO826" s="257"/>
      <c r="KRP826" s="257"/>
      <c r="KRQ826" s="257"/>
      <c r="KRR826" s="257"/>
      <c r="KRS826" s="257"/>
      <c r="KRT826" s="257"/>
      <c r="KRU826" s="257"/>
      <c r="KRV826" s="257"/>
      <c r="KRW826" s="257"/>
      <c r="KRX826" s="257"/>
      <c r="KRY826" s="257"/>
      <c r="KRZ826" s="257"/>
      <c r="KSA826" s="257"/>
      <c r="KSB826" s="257"/>
      <c r="KSC826" s="257"/>
      <c r="KSD826" s="257"/>
      <c r="KSE826" s="257"/>
      <c r="KSF826" s="257"/>
      <c r="KSG826" s="257"/>
      <c r="KSH826" s="257"/>
      <c r="KSI826" s="257"/>
      <c r="KSJ826" s="257"/>
      <c r="KSK826" s="257"/>
      <c r="KSL826" s="257"/>
      <c r="KSM826" s="257"/>
      <c r="KSN826" s="257"/>
      <c r="KSO826" s="257"/>
      <c r="KSP826" s="257"/>
      <c r="KSQ826" s="257"/>
      <c r="KSR826" s="257"/>
      <c r="KSS826" s="257"/>
      <c r="KST826" s="257"/>
      <c r="KSU826" s="257"/>
      <c r="KSV826" s="257"/>
      <c r="KSW826" s="257"/>
      <c r="KSX826" s="257"/>
      <c r="KSY826" s="257"/>
      <c r="KSZ826" s="257"/>
      <c r="KTA826" s="257"/>
      <c r="KTB826" s="257"/>
      <c r="KTC826" s="257"/>
      <c r="KTD826" s="257"/>
      <c r="KTE826" s="257"/>
      <c r="KTF826" s="257"/>
      <c r="KTG826" s="257"/>
      <c r="KTH826" s="257"/>
      <c r="KTI826" s="257"/>
      <c r="KTJ826" s="257"/>
      <c r="KTK826" s="257"/>
      <c r="KTL826" s="257"/>
      <c r="KTM826" s="257"/>
      <c r="KTN826" s="257"/>
      <c r="KTO826" s="257"/>
      <c r="KTP826" s="257"/>
      <c r="KTQ826" s="257"/>
      <c r="KTR826" s="257"/>
      <c r="KTS826" s="257"/>
      <c r="KTT826" s="257"/>
      <c r="KTU826" s="257"/>
      <c r="KTV826" s="257"/>
      <c r="KTW826" s="257"/>
      <c r="KTX826" s="257"/>
      <c r="KTY826" s="257"/>
      <c r="KTZ826" s="257"/>
      <c r="KUA826" s="257"/>
      <c r="KUB826" s="257"/>
      <c r="KUC826" s="257"/>
      <c r="KUD826" s="257"/>
      <c r="KUE826" s="257"/>
      <c r="KUF826" s="257"/>
      <c r="KUG826" s="257"/>
      <c r="KUH826" s="257"/>
      <c r="KUI826" s="257"/>
      <c r="KUJ826" s="257"/>
      <c r="KUK826" s="257"/>
      <c r="KUL826" s="257"/>
      <c r="KUM826" s="257"/>
      <c r="KUN826" s="257"/>
      <c r="KUO826" s="257"/>
      <c r="KUP826" s="257"/>
      <c r="KUQ826" s="257"/>
      <c r="KUR826" s="257"/>
      <c r="KUS826" s="257"/>
      <c r="KUT826" s="257"/>
      <c r="KUU826" s="257"/>
      <c r="KUV826" s="257"/>
      <c r="KUW826" s="257"/>
      <c r="KUX826" s="257"/>
      <c r="KUY826" s="257"/>
      <c r="KUZ826" s="257"/>
      <c r="KVA826" s="257"/>
      <c r="KVB826" s="257"/>
      <c r="KVC826" s="257"/>
      <c r="KVD826" s="257"/>
      <c r="KVE826" s="257"/>
      <c r="KVF826" s="257"/>
      <c r="KVG826" s="257"/>
      <c r="KVH826" s="257"/>
      <c r="KVI826" s="257"/>
      <c r="KVJ826" s="257"/>
      <c r="KVK826" s="257"/>
      <c r="KVL826" s="257"/>
      <c r="KVM826" s="257"/>
      <c r="KVN826" s="257"/>
      <c r="KVO826" s="257"/>
      <c r="KVP826" s="257"/>
      <c r="KVQ826" s="257"/>
      <c r="KVR826" s="257"/>
      <c r="KVS826" s="257"/>
      <c r="KVT826" s="257"/>
      <c r="KVU826" s="257"/>
      <c r="KVV826" s="257"/>
      <c r="KVW826" s="257"/>
      <c r="KVX826" s="257"/>
      <c r="KVY826" s="257"/>
      <c r="KVZ826" s="257"/>
      <c r="KWA826" s="257"/>
      <c r="KWB826" s="257"/>
      <c r="KWC826" s="257"/>
      <c r="KWD826" s="257"/>
      <c r="KWE826" s="257"/>
      <c r="KWF826" s="257"/>
      <c r="KWG826" s="257"/>
      <c r="KWH826" s="257"/>
      <c r="KWI826" s="257"/>
      <c r="KWJ826" s="257"/>
      <c r="KWK826" s="257"/>
      <c r="KWL826" s="257"/>
      <c r="KWM826" s="257"/>
      <c r="KWN826" s="257"/>
      <c r="KWO826" s="257"/>
      <c r="KWP826" s="257"/>
      <c r="KWQ826" s="257"/>
      <c r="KWR826" s="257"/>
      <c r="KWS826" s="257"/>
      <c r="KWT826" s="257"/>
      <c r="KWU826" s="257"/>
      <c r="KWV826" s="257"/>
      <c r="KWW826" s="257"/>
      <c r="KWX826" s="257"/>
      <c r="KWY826" s="257"/>
      <c r="KWZ826" s="257"/>
      <c r="KXA826" s="257"/>
      <c r="KXB826" s="257"/>
      <c r="KXC826" s="257"/>
      <c r="KXD826" s="257"/>
      <c r="KXE826" s="257"/>
      <c r="KXF826" s="257"/>
      <c r="KXG826" s="257"/>
      <c r="KXH826" s="257"/>
      <c r="KXI826" s="257"/>
      <c r="KXJ826" s="257"/>
      <c r="KXK826" s="257"/>
      <c r="KXL826" s="257"/>
      <c r="KXM826" s="257"/>
      <c r="KXN826" s="257"/>
      <c r="KXO826" s="257"/>
      <c r="KXP826" s="257"/>
      <c r="KXQ826" s="257"/>
      <c r="KXR826" s="257"/>
      <c r="KXS826" s="257"/>
      <c r="KXT826" s="257"/>
      <c r="KXU826" s="257"/>
      <c r="KXV826" s="257"/>
      <c r="KXW826" s="257"/>
      <c r="KXX826" s="257"/>
      <c r="KXY826" s="257"/>
      <c r="KXZ826" s="257"/>
      <c r="KYA826" s="257"/>
      <c r="KYB826" s="257"/>
      <c r="KYC826" s="257"/>
      <c r="KYD826" s="257"/>
      <c r="KYE826" s="257"/>
      <c r="KYF826" s="257"/>
      <c r="KYG826" s="257"/>
      <c r="KYH826" s="257"/>
      <c r="KYI826" s="257"/>
      <c r="KYJ826" s="257"/>
      <c r="KYK826" s="257"/>
      <c r="KYL826" s="257"/>
      <c r="KYM826" s="257"/>
      <c r="KYN826" s="257"/>
      <c r="KYO826" s="257"/>
      <c r="KYP826" s="257"/>
      <c r="KYQ826" s="257"/>
      <c r="KYR826" s="257"/>
      <c r="KYS826" s="257"/>
      <c r="KYT826" s="257"/>
      <c r="KYU826" s="257"/>
      <c r="KYV826" s="257"/>
      <c r="KYW826" s="257"/>
      <c r="KYX826" s="257"/>
      <c r="KYY826" s="257"/>
      <c r="KYZ826" s="257"/>
      <c r="KZA826" s="257"/>
      <c r="KZB826" s="257"/>
      <c r="KZC826" s="257"/>
      <c r="KZD826" s="257"/>
      <c r="KZE826" s="257"/>
      <c r="KZF826" s="257"/>
      <c r="KZG826" s="257"/>
      <c r="KZH826" s="257"/>
      <c r="KZI826" s="257"/>
      <c r="KZJ826" s="257"/>
      <c r="KZK826" s="257"/>
      <c r="KZL826" s="257"/>
      <c r="KZM826" s="257"/>
      <c r="KZN826" s="257"/>
      <c r="KZO826" s="257"/>
      <c r="KZP826" s="257"/>
      <c r="KZQ826" s="257"/>
      <c r="KZR826" s="257"/>
      <c r="KZS826" s="257"/>
      <c r="KZT826" s="257"/>
      <c r="KZU826" s="257"/>
      <c r="KZV826" s="257"/>
      <c r="KZW826" s="257"/>
      <c r="KZX826" s="257"/>
      <c r="KZY826" s="257"/>
      <c r="KZZ826" s="257"/>
      <c r="LAA826" s="257"/>
      <c r="LAB826" s="257"/>
      <c r="LAC826" s="257"/>
      <c r="LAD826" s="257"/>
      <c r="LAE826" s="257"/>
      <c r="LAF826" s="257"/>
      <c r="LAG826" s="257"/>
      <c r="LAH826" s="257"/>
      <c r="LAI826" s="257"/>
      <c r="LAJ826" s="257"/>
      <c r="LAK826" s="257"/>
      <c r="LAL826" s="257"/>
      <c r="LAM826" s="257"/>
      <c r="LAN826" s="257"/>
      <c r="LAO826" s="257"/>
      <c r="LAP826" s="257"/>
      <c r="LAQ826" s="257"/>
      <c r="LAR826" s="257"/>
      <c r="LAS826" s="257"/>
      <c r="LAT826" s="257"/>
      <c r="LAU826" s="257"/>
      <c r="LAV826" s="257"/>
      <c r="LAW826" s="257"/>
      <c r="LAX826" s="257"/>
      <c r="LAY826" s="257"/>
      <c r="LAZ826" s="257"/>
      <c r="LBA826" s="257"/>
      <c r="LBB826" s="257"/>
      <c r="LBC826" s="257"/>
      <c r="LBD826" s="257"/>
      <c r="LBE826" s="257"/>
      <c r="LBF826" s="257"/>
      <c r="LBG826" s="257"/>
      <c r="LBH826" s="257"/>
      <c r="LBI826" s="257"/>
      <c r="LBJ826" s="257"/>
      <c r="LBK826" s="257"/>
      <c r="LBL826" s="257"/>
      <c r="LBM826" s="257"/>
      <c r="LBN826" s="257"/>
      <c r="LBO826" s="257"/>
      <c r="LBP826" s="257"/>
      <c r="LBQ826" s="257"/>
      <c r="LBR826" s="257"/>
      <c r="LBS826" s="257"/>
      <c r="LBT826" s="257"/>
      <c r="LBU826" s="257"/>
      <c r="LBV826" s="257"/>
      <c r="LBW826" s="257"/>
      <c r="LBX826" s="257"/>
      <c r="LBY826" s="257"/>
      <c r="LBZ826" s="257"/>
      <c r="LCA826" s="257"/>
      <c r="LCB826" s="257"/>
      <c r="LCC826" s="257"/>
      <c r="LCD826" s="257"/>
      <c r="LCE826" s="257"/>
      <c r="LCF826" s="257"/>
      <c r="LCG826" s="257"/>
      <c r="LCH826" s="257"/>
      <c r="LCI826" s="257"/>
      <c r="LCJ826" s="257"/>
      <c r="LCK826" s="257"/>
      <c r="LCL826" s="257"/>
      <c r="LCM826" s="257"/>
      <c r="LCN826" s="257"/>
      <c r="LCO826" s="257"/>
      <c r="LCP826" s="257"/>
      <c r="LCQ826" s="257"/>
      <c r="LCR826" s="257"/>
      <c r="LCS826" s="257"/>
      <c r="LCT826" s="257"/>
      <c r="LCU826" s="257"/>
      <c r="LCV826" s="257"/>
      <c r="LCW826" s="257"/>
      <c r="LCX826" s="257"/>
      <c r="LCY826" s="257"/>
      <c r="LCZ826" s="257"/>
      <c r="LDA826" s="257"/>
      <c r="LDB826" s="257"/>
      <c r="LDC826" s="257"/>
      <c r="LDD826" s="257"/>
      <c r="LDE826" s="257"/>
      <c r="LDF826" s="257"/>
      <c r="LDG826" s="257"/>
      <c r="LDH826" s="257"/>
      <c r="LDI826" s="257"/>
      <c r="LDJ826" s="257"/>
      <c r="LDK826" s="257"/>
      <c r="LDL826" s="257"/>
      <c r="LDM826" s="257"/>
      <c r="LDN826" s="257"/>
      <c r="LDO826" s="257"/>
      <c r="LDP826" s="257"/>
      <c r="LDQ826" s="257"/>
      <c r="LDR826" s="257"/>
      <c r="LDS826" s="257"/>
      <c r="LDT826" s="257"/>
      <c r="LDU826" s="257"/>
      <c r="LDV826" s="257"/>
      <c r="LDW826" s="257"/>
      <c r="LDX826" s="257"/>
      <c r="LDY826" s="257"/>
      <c r="LDZ826" s="257"/>
      <c r="LEA826" s="257"/>
      <c r="LEB826" s="257"/>
      <c r="LEC826" s="257"/>
      <c r="LED826" s="257"/>
      <c r="LEE826" s="257"/>
      <c r="LEF826" s="257"/>
      <c r="LEG826" s="257"/>
      <c r="LEH826" s="257"/>
      <c r="LEI826" s="257"/>
      <c r="LEJ826" s="257"/>
      <c r="LEK826" s="257"/>
      <c r="LEL826" s="257"/>
      <c r="LEM826" s="257"/>
      <c r="LEN826" s="257"/>
      <c r="LEO826" s="257"/>
      <c r="LEP826" s="257"/>
      <c r="LEQ826" s="257"/>
      <c r="LER826" s="257"/>
      <c r="LES826" s="257"/>
      <c r="LET826" s="257"/>
      <c r="LEU826" s="257"/>
      <c r="LEV826" s="257"/>
      <c r="LEW826" s="257"/>
      <c r="LEX826" s="257"/>
      <c r="LEY826" s="257"/>
      <c r="LEZ826" s="257"/>
      <c r="LFA826" s="257"/>
      <c r="LFB826" s="257"/>
      <c r="LFC826" s="257"/>
      <c r="LFD826" s="257"/>
      <c r="LFE826" s="257"/>
      <c r="LFF826" s="257"/>
      <c r="LFG826" s="257"/>
      <c r="LFH826" s="257"/>
      <c r="LFI826" s="257"/>
      <c r="LFJ826" s="257"/>
      <c r="LFK826" s="257"/>
      <c r="LFL826" s="257"/>
      <c r="LFM826" s="257"/>
      <c r="LFN826" s="257"/>
      <c r="LFO826" s="257"/>
      <c r="LFP826" s="257"/>
      <c r="LFQ826" s="257"/>
      <c r="LFR826" s="257"/>
      <c r="LFS826" s="257"/>
      <c r="LFT826" s="257"/>
      <c r="LFU826" s="257"/>
      <c r="LFV826" s="257"/>
      <c r="LFW826" s="257"/>
      <c r="LFX826" s="257"/>
      <c r="LFY826" s="257"/>
      <c r="LFZ826" s="257"/>
      <c r="LGA826" s="257"/>
      <c r="LGB826" s="257"/>
      <c r="LGC826" s="257"/>
      <c r="LGD826" s="257"/>
      <c r="LGE826" s="257"/>
      <c r="LGF826" s="257"/>
      <c r="LGG826" s="257"/>
      <c r="LGH826" s="257"/>
      <c r="LGI826" s="257"/>
      <c r="LGJ826" s="257"/>
      <c r="LGK826" s="257"/>
      <c r="LGL826" s="257"/>
      <c r="LGM826" s="257"/>
      <c r="LGN826" s="257"/>
      <c r="LGO826" s="257"/>
      <c r="LGP826" s="257"/>
      <c r="LGQ826" s="257"/>
      <c r="LGR826" s="257"/>
      <c r="LGS826" s="257"/>
      <c r="LGT826" s="257"/>
      <c r="LGU826" s="257"/>
      <c r="LGV826" s="257"/>
      <c r="LGW826" s="257"/>
      <c r="LGX826" s="257"/>
      <c r="LGY826" s="257"/>
      <c r="LGZ826" s="257"/>
      <c r="LHA826" s="257"/>
      <c r="LHB826" s="257"/>
      <c r="LHC826" s="257"/>
      <c r="LHD826" s="257"/>
      <c r="LHE826" s="257"/>
      <c r="LHF826" s="257"/>
      <c r="LHG826" s="257"/>
      <c r="LHH826" s="257"/>
      <c r="LHI826" s="257"/>
      <c r="LHJ826" s="257"/>
      <c r="LHK826" s="257"/>
      <c r="LHL826" s="257"/>
      <c r="LHM826" s="257"/>
      <c r="LHN826" s="257"/>
      <c r="LHO826" s="257"/>
      <c r="LHP826" s="257"/>
      <c r="LHQ826" s="257"/>
      <c r="LHR826" s="257"/>
      <c r="LHS826" s="257"/>
      <c r="LHT826" s="257"/>
      <c r="LHU826" s="257"/>
      <c r="LHV826" s="257"/>
      <c r="LHW826" s="257"/>
      <c r="LHX826" s="257"/>
      <c r="LHY826" s="257"/>
      <c r="LHZ826" s="257"/>
      <c r="LIA826" s="257"/>
      <c r="LIB826" s="257"/>
      <c r="LIC826" s="257"/>
      <c r="LID826" s="257"/>
      <c r="LIE826" s="257"/>
      <c r="LIF826" s="257"/>
      <c r="LIG826" s="257"/>
      <c r="LIH826" s="257"/>
      <c r="LII826" s="257"/>
      <c r="LIJ826" s="257"/>
      <c r="LIK826" s="257"/>
      <c r="LIL826" s="257"/>
      <c r="LIM826" s="257"/>
      <c r="LIN826" s="257"/>
      <c r="LIO826" s="257"/>
      <c r="LIP826" s="257"/>
      <c r="LIQ826" s="257"/>
      <c r="LIR826" s="257"/>
      <c r="LIS826" s="257"/>
      <c r="LIT826" s="257"/>
      <c r="LIU826" s="257"/>
      <c r="LIV826" s="257"/>
      <c r="LIW826" s="257"/>
      <c r="LIX826" s="257"/>
      <c r="LIY826" s="257"/>
      <c r="LIZ826" s="257"/>
      <c r="LJA826" s="257"/>
      <c r="LJB826" s="257"/>
      <c r="LJC826" s="257"/>
      <c r="LJD826" s="257"/>
      <c r="LJE826" s="257"/>
      <c r="LJF826" s="257"/>
      <c r="LJG826" s="257"/>
      <c r="LJH826" s="257"/>
      <c r="LJI826" s="257"/>
      <c r="LJJ826" s="257"/>
      <c r="LJK826" s="257"/>
      <c r="LJL826" s="257"/>
      <c r="LJM826" s="257"/>
      <c r="LJN826" s="257"/>
      <c r="LJO826" s="257"/>
      <c r="LJP826" s="257"/>
      <c r="LJQ826" s="257"/>
      <c r="LJR826" s="257"/>
      <c r="LJS826" s="257"/>
      <c r="LJT826" s="257"/>
      <c r="LJU826" s="257"/>
      <c r="LJV826" s="257"/>
      <c r="LJW826" s="257"/>
      <c r="LJX826" s="257"/>
      <c r="LJY826" s="257"/>
      <c r="LJZ826" s="257"/>
      <c r="LKA826" s="257"/>
      <c r="LKB826" s="257"/>
      <c r="LKC826" s="257"/>
      <c r="LKD826" s="257"/>
      <c r="LKE826" s="257"/>
      <c r="LKF826" s="257"/>
      <c r="LKG826" s="257"/>
      <c r="LKH826" s="257"/>
      <c r="LKI826" s="257"/>
      <c r="LKJ826" s="257"/>
      <c r="LKK826" s="257"/>
      <c r="LKL826" s="257"/>
      <c r="LKM826" s="257"/>
      <c r="LKN826" s="257"/>
      <c r="LKO826" s="257"/>
      <c r="LKP826" s="257"/>
      <c r="LKQ826" s="257"/>
      <c r="LKR826" s="257"/>
      <c r="LKS826" s="257"/>
      <c r="LKT826" s="257"/>
      <c r="LKU826" s="257"/>
      <c r="LKV826" s="257"/>
      <c r="LKW826" s="257"/>
      <c r="LKX826" s="257"/>
      <c r="LKY826" s="257"/>
      <c r="LKZ826" s="257"/>
      <c r="LLA826" s="257"/>
      <c r="LLB826" s="257"/>
      <c r="LLC826" s="257"/>
      <c r="LLD826" s="257"/>
      <c r="LLE826" s="257"/>
      <c r="LLF826" s="257"/>
      <c r="LLG826" s="257"/>
      <c r="LLH826" s="257"/>
      <c r="LLI826" s="257"/>
      <c r="LLJ826" s="257"/>
      <c r="LLK826" s="257"/>
      <c r="LLL826" s="257"/>
      <c r="LLM826" s="257"/>
      <c r="LLN826" s="257"/>
      <c r="LLO826" s="257"/>
      <c r="LLP826" s="257"/>
      <c r="LLQ826" s="257"/>
      <c r="LLR826" s="257"/>
      <c r="LLS826" s="257"/>
      <c r="LLT826" s="257"/>
      <c r="LLU826" s="257"/>
      <c r="LLV826" s="257"/>
      <c r="LLW826" s="257"/>
      <c r="LLX826" s="257"/>
      <c r="LLY826" s="257"/>
      <c r="LLZ826" s="257"/>
      <c r="LMA826" s="257"/>
      <c r="LMB826" s="257"/>
      <c r="LMC826" s="257"/>
      <c r="LMD826" s="257"/>
      <c r="LME826" s="257"/>
      <c r="LMF826" s="257"/>
      <c r="LMG826" s="257"/>
      <c r="LMH826" s="257"/>
      <c r="LMI826" s="257"/>
      <c r="LMJ826" s="257"/>
      <c r="LMK826" s="257"/>
      <c r="LML826" s="257"/>
      <c r="LMM826" s="257"/>
      <c r="LMN826" s="257"/>
      <c r="LMO826" s="257"/>
      <c r="LMP826" s="257"/>
      <c r="LMQ826" s="257"/>
      <c r="LMR826" s="257"/>
      <c r="LMS826" s="257"/>
      <c r="LMT826" s="257"/>
      <c r="LMU826" s="257"/>
      <c r="LMV826" s="257"/>
      <c r="LMW826" s="257"/>
      <c r="LMX826" s="257"/>
      <c r="LMY826" s="257"/>
      <c r="LMZ826" s="257"/>
      <c r="LNA826" s="257"/>
      <c r="LNB826" s="257"/>
      <c r="LNC826" s="257"/>
      <c r="LND826" s="257"/>
      <c r="LNE826" s="257"/>
      <c r="LNF826" s="257"/>
      <c r="LNG826" s="257"/>
      <c r="LNH826" s="257"/>
      <c r="LNI826" s="257"/>
      <c r="LNJ826" s="257"/>
      <c r="LNK826" s="257"/>
      <c r="LNL826" s="257"/>
      <c r="LNM826" s="257"/>
      <c r="LNN826" s="257"/>
      <c r="LNO826" s="257"/>
      <c r="LNP826" s="257"/>
      <c r="LNQ826" s="257"/>
      <c r="LNR826" s="257"/>
      <c r="LNS826" s="257"/>
      <c r="LNT826" s="257"/>
      <c r="LNU826" s="257"/>
      <c r="LNV826" s="257"/>
      <c r="LNW826" s="257"/>
      <c r="LNX826" s="257"/>
      <c r="LNY826" s="257"/>
      <c r="LNZ826" s="257"/>
      <c r="LOA826" s="257"/>
      <c r="LOB826" s="257"/>
      <c r="LOC826" s="257"/>
      <c r="LOD826" s="257"/>
      <c r="LOE826" s="257"/>
      <c r="LOF826" s="257"/>
      <c r="LOG826" s="257"/>
      <c r="LOH826" s="257"/>
      <c r="LOI826" s="257"/>
      <c r="LOJ826" s="257"/>
      <c r="LOK826" s="257"/>
      <c r="LOL826" s="257"/>
      <c r="LOM826" s="257"/>
      <c r="LON826" s="257"/>
      <c r="LOO826" s="257"/>
      <c r="LOP826" s="257"/>
      <c r="LOQ826" s="257"/>
      <c r="LOR826" s="257"/>
      <c r="LOS826" s="257"/>
      <c r="LOT826" s="257"/>
      <c r="LOU826" s="257"/>
      <c r="LOV826" s="257"/>
      <c r="LOW826" s="257"/>
      <c r="LOX826" s="257"/>
      <c r="LOY826" s="257"/>
      <c r="LOZ826" s="257"/>
      <c r="LPA826" s="257"/>
      <c r="LPB826" s="257"/>
      <c r="LPC826" s="257"/>
      <c r="LPD826" s="257"/>
      <c r="LPE826" s="257"/>
      <c r="LPF826" s="257"/>
      <c r="LPG826" s="257"/>
      <c r="LPH826" s="257"/>
      <c r="LPI826" s="257"/>
      <c r="LPJ826" s="257"/>
      <c r="LPK826" s="257"/>
      <c r="LPL826" s="257"/>
      <c r="LPM826" s="257"/>
      <c r="LPN826" s="257"/>
      <c r="LPO826" s="257"/>
      <c r="LPP826" s="257"/>
      <c r="LPQ826" s="257"/>
      <c r="LPR826" s="257"/>
      <c r="LPS826" s="257"/>
      <c r="LPT826" s="257"/>
      <c r="LPU826" s="257"/>
      <c r="LPV826" s="257"/>
      <c r="LPW826" s="257"/>
      <c r="LPX826" s="257"/>
      <c r="LPY826" s="257"/>
      <c r="LPZ826" s="257"/>
      <c r="LQA826" s="257"/>
      <c r="LQB826" s="257"/>
      <c r="LQC826" s="257"/>
      <c r="LQD826" s="257"/>
      <c r="LQE826" s="257"/>
      <c r="LQF826" s="257"/>
      <c r="LQG826" s="257"/>
      <c r="LQH826" s="257"/>
      <c r="LQI826" s="257"/>
      <c r="LQJ826" s="257"/>
      <c r="LQK826" s="257"/>
      <c r="LQL826" s="257"/>
      <c r="LQM826" s="257"/>
      <c r="LQN826" s="257"/>
      <c r="LQO826" s="257"/>
      <c r="LQP826" s="257"/>
      <c r="LQQ826" s="257"/>
      <c r="LQR826" s="257"/>
      <c r="LQS826" s="257"/>
      <c r="LQT826" s="257"/>
      <c r="LQU826" s="257"/>
      <c r="LQV826" s="257"/>
      <c r="LQW826" s="257"/>
      <c r="LQX826" s="257"/>
      <c r="LQY826" s="257"/>
      <c r="LQZ826" s="257"/>
      <c r="LRA826" s="257"/>
      <c r="LRB826" s="257"/>
      <c r="LRC826" s="257"/>
      <c r="LRD826" s="257"/>
      <c r="LRE826" s="257"/>
      <c r="LRF826" s="257"/>
      <c r="LRG826" s="257"/>
      <c r="LRH826" s="257"/>
      <c r="LRI826" s="257"/>
      <c r="LRJ826" s="257"/>
      <c r="LRK826" s="257"/>
      <c r="LRL826" s="257"/>
      <c r="LRM826" s="257"/>
      <c r="LRN826" s="257"/>
      <c r="LRO826" s="257"/>
      <c r="LRP826" s="257"/>
      <c r="LRQ826" s="257"/>
      <c r="LRR826" s="257"/>
      <c r="LRS826" s="257"/>
      <c r="LRT826" s="257"/>
      <c r="LRU826" s="257"/>
      <c r="LRV826" s="257"/>
      <c r="LRW826" s="257"/>
      <c r="LRX826" s="257"/>
      <c r="LRY826" s="257"/>
      <c r="LRZ826" s="257"/>
      <c r="LSA826" s="257"/>
      <c r="LSB826" s="257"/>
      <c r="LSC826" s="257"/>
      <c r="LSD826" s="257"/>
      <c r="LSE826" s="257"/>
      <c r="LSF826" s="257"/>
      <c r="LSG826" s="257"/>
      <c r="LSH826" s="257"/>
      <c r="LSI826" s="257"/>
      <c r="LSJ826" s="257"/>
      <c r="LSK826" s="257"/>
      <c r="LSL826" s="257"/>
      <c r="LSM826" s="257"/>
      <c r="LSN826" s="257"/>
      <c r="LSO826" s="257"/>
      <c r="LSP826" s="257"/>
      <c r="LSQ826" s="257"/>
      <c r="LSR826" s="257"/>
      <c r="LSS826" s="257"/>
      <c r="LST826" s="257"/>
      <c r="LSU826" s="257"/>
      <c r="LSV826" s="257"/>
      <c r="LSW826" s="257"/>
      <c r="LSX826" s="257"/>
      <c r="LSY826" s="257"/>
      <c r="LSZ826" s="257"/>
      <c r="LTA826" s="257"/>
      <c r="LTB826" s="257"/>
      <c r="LTC826" s="257"/>
      <c r="LTD826" s="257"/>
      <c r="LTE826" s="257"/>
      <c r="LTF826" s="257"/>
      <c r="LTG826" s="257"/>
      <c r="LTH826" s="257"/>
      <c r="LTI826" s="257"/>
      <c r="LTJ826" s="257"/>
      <c r="LTK826" s="257"/>
      <c r="LTL826" s="257"/>
      <c r="LTM826" s="257"/>
      <c r="LTN826" s="257"/>
      <c r="LTO826" s="257"/>
      <c r="LTP826" s="257"/>
      <c r="LTQ826" s="257"/>
      <c r="LTR826" s="257"/>
      <c r="LTS826" s="257"/>
      <c r="LTT826" s="257"/>
      <c r="LTU826" s="257"/>
      <c r="LTV826" s="257"/>
      <c r="LTW826" s="257"/>
      <c r="LTX826" s="257"/>
      <c r="LTY826" s="257"/>
      <c r="LTZ826" s="257"/>
      <c r="LUA826" s="257"/>
      <c r="LUB826" s="257"/>
      <c r="LUC826" s="257"/>
      <c r="LUD826" s="257"/>
      <c r="LUE826" s="257"/>
      <c r="LUF826" s="257"/>
      <c r="LUG826" s="257"/>
      <c r="LUH826" s="257"/>
      <c r="LUI826" s="257"/>
      <c r="LUJ826" s="257"/>
      <c r="LUK826" s="257"/>
      <c r="LUL826" s="257"/>
      <c r="LUM826" s="257"/>
      <c r="LUN826" s="257"/>
      <c r="LUO826" s="257"/>
      <c r="LUP826" s="257"/>
      <c r="LUQ826" s="257"/>
      <c r="LUR826" s="257"/>
      <c r="LUS826" s="257"/>
      <c r="LUT826" s="257"/>
      <c r="LUU826" s="257"/>
      <c r="LUV826" s="257"/>
      <c r="LUW826" s="257"/>
      <c r="LUX826" s="257"/>
      <c r="LUY826" s="257"/>
      <c r="LUZ826" s="257"/>
      <c r="LVA826" s="257"/>
      <c r="LVB826" s="257"/>
      <c r="LVC826" s="257"/>
      <c r="LVD826" s="257"/>
      <c r="LVE826" s="257"/>
      <c r="LVF826" s="257"/>
      <c r="LVG826" s="257"/>
      <c r="LVH826" s="257"/>
      <c r="LVI826" s="257"/>
      <c r="LVJ826" s="257"/>
      <c r="LVK826" s="257"/>
      <c r="LVL826" s="257"/>
      <c r="LVM826" s="257"/>
      <c r="LVN826" s="257"/>
      <c r="LVO826" s="257"/>
      <c r="LVP826" s="257"/>
      <c r="LVQ826" s="257"/>
      <c r="LVR826" s="257"/>
      <c r="LVS826" s="257"/>
      <c r="LVT826" s="257"/>
      <c r="LVU826" s="257"/>
      <c r="LVV826" s="257"/>
      <c r="LVW826" s="257"/>
      <c r="LVX826" s="257"/>
      <c r="LVY826" s="257"/>
      <c r="LVZ826" s="257"/>
      <c r="LWA826" s="257"/>
      <c r="LWB826" s="257"/>
      <c r="LWC826" s="257"/>
      <c r="LWD826" s="257"/>
      <c r="LWE826" s="257"/>
      <c r="LWF826" s="257"/>
      <c r="LWG826" s="257"/>
      <c r="LWH826" s="257"/>
      <c r="LWI826" s="257"/>
      <c r="LWJ826" s="257"/>
      <c r="LWK826" s="257"/>
      <c r="LWL826" s="257"/>
      <c r="LWM826" s="257"/>
      <c r="LWN826" s="257"/>
      <c r="LWO826" s="257"/>
      <c r="LWP826" s="257"/>
      <c r="LWQ826" s="257"/>
      <c r="LWR826" s="257"/>
      <c r="LWS826" s="257"/>
      <c r="LWT826" s="257"/>
      <c r="LWU826" s="257"/>
      <c r="LWV826" s="257"/>
      <c r="LWW826" s="257"/>
      <c r="LWX826" s="257"/>
      <c r="LWY826" s="257"/>
      <c r="LWZ826" s="257"/>
      <c r="LXA826" s="257"/>
      <c r="LXB826" s="257"/>
      <c r="LXC826" s="257"/>
      <c r="LXD826" s="257"/>
      <c r="LXE826" s="257"/>
      <c r="LXF826" s="257"/>
      <c r="LXG826" s="257"/>
      <c r="LXH826" s="257"/>
      <c r="LXI826" s="257"/>
      <c r="LXJ826" s="257"/>
      <c r="LXK826" s="257"/>
      <c r="LXL826" s="257"/>
      <c r="LXM826" s="257"/>
      <c r="LXN826" s="257"/>
      <c r="LXO826" s="257"/>
      <c r="LXP826" s="257"/>
      <c r="LXQ826" s="257"/>
      <c r="LXR826" s="257"/>
      <c r="LXS826" s="257"/>
      <c r="LXT826" s="257"/>
      <c r="LXU826" s="257"/>
      <c r="LXV826" s="257"/>
      <c r="LXW826" s="257"/>
      <c r="LXX826" s="257"/>
      <c r="LXY826" s="257"/>
      <c r="LXZ826" s="257"/>
      <c r="LYA826" s="257"/>
      <c r="LYB826" s="257"/>
      <c r="LYC826" s="257"/>
      <c r="LYD826" s="257"/>
      <c r="LYE826" s="257"/>
      <c r="LYF826" s="257"/>
      <c r="LYG826" s="257"/>
      <c r="LYH826" s="257"/>
      <c r="LYI826" s="257"/>
      <c r="LYJ826" s="257"/>
      <c r="LYK826" s="257"/>
      <c r="LYL826" s="257"/>
      <c r="LYM826" s="257"/>
      <c r="LYN826" s="257"/>
      <c r="LYO826" s="257"/>
      <c r="LYP826" s="257"/>
      <c r="LYQ826" s="257"/>
      <c r="LYR826" s="257"/>
      <c r="LYS826" s="257"/>
      <c r="LYT826" s="257"/>
      <c r="LYU826" s="257"/>
      <c r="LYV826" s="257"/>
      <c r="LYW826" s="257"/>
      <c r="LYX826" s="257"/>
      <c r="LYY826" s="257"/>
      <c r="LYZ826" s="257"/>
      <c r="LZA826" s="257"/>
      <c r="LZB826" s="257"/>
      <c r="LZC826" s="257"/>
      <c r="LZD826" s="257"/>
      <c r="LZE826" s="257"/>
      <c r="LZF826" s="257"/>
      <c r="LZG826" s="257"/>
      <c r="LZH826" s="257"/>
      <c r="LZI826" s="257"/>
      <c r="LZJ826" s="257"/>
      <c r="LZK826" s="257"/>
      <c r="LZL826" s="257"/>
      <c r="LZM826" s="257"/>
      <c r="LZN826" s="257"/>
      <c r="LZO826" s="257"/>
      <c r="LZP826" s="257"/>
      <c r="LZQ826" s="257"/>
      <c r="LZR826" s="257"/>
      <c r="LZS826" s="257"/>
      <c r="LZT826" s="257"/>
      <c r="LZU826" s="257"/>
      <c r="LZV826" s="257"/>
      <c r="LZW826" s="257"/>
      <c r="LZX826" s="257"/>
      <c r="LZY826" s="257"/>
      <c r="LZZ826" s="257"/>
      <c r="MAA826" s="257"/>
      <c r="MAB826" s="257"/>
      <c r="MAC826" s="257"/>
      <c r="MAD826" s="257"/>
      <c r="MAE826" s="257"/>
      <c r="MAF826" s="257"/>
      <c r="MAG826" s="257"/>
      <c r="MAH826" s="257"/>
      <c r="MAI826" s="257"/>
      <c r="MAJ826" s="257"/>
      <c r="MAK826" s="257"/>
      <c r="MAL826" s="257"/>
      <c r="MAM826" s="257"/>
      <c r="MAN826" s="257"/>
      <c r="MAO826" s="257"/>
      <c r="MAP826" s="257"/>
      <c r="MAQ826" s="257"/>
      <c r="MAR826" s="257"/>
      <c r="MAS826" s="257"/>
      <c r="MAT826" s="257"/>
      <c r="MAU826" s="257"/>
      <c r="MAV826" s="257"/>
      <c r="MAW826" s="257"/>
      <c r="MAX826" s="257"/>
      <c r="MAY826" s="257"/>
      <c r="MAZ826" s="257"/>
      <c r="MBA826" s="257"/>
      <c r="MBB826" s="257"/>
      <c r="MBC826" s="257"/>
      <c r="MBD826" s="257"/>
      <c r="MBE826" s="257"/>
      <c r="MBF826" s="257"/>
      <c r="MBG826" s="257"/>
      <c r="MBH826" s="257"/>
      <c r="MBI826" s="257"/>
      <c r="MBJ826" s="257"/>
      <c r="MBK826" s="257"/>
      <c r="MBL826" s="257"/>
      <c r="MBM826" s="257"/>
      <c r="MBN826" s="257"/>
      <c r="MBO826" s="257"/>
      <c r="MBP826" s="257"/>
      <c r="MBQ826" s="257"/>
      <c r="MBR826" s="257"/>
      <c r="MBS826" s="257"/>
      <c r="MBT826" s="257"/>
      <c r="MBU826" s="257"/>
      <c r="MBV826" s="257"/>
      <c r="MBW826" s="257"/>
      <c r="MBX826" s="257"/>
      <c r="MBY826" s="257"/>
      <c r="MBZ826" s="257"/>
      <c r="MCA826" s="257"/>
      <c r="MCB826" s="257"/>
      <c r="MCC826" s="257"/>
      <c r="MCD826" s="257"/>
      <c r="MCE826" s="257"/>
      <c r="MCF826" s="257"/>
      <c r="MCG826" s="257"/>
      <c r="MCH826" s="257"/>
      <c r="MCI826" s="257"/>
      <c r="MCJ826" s="257"/>
      <c r="MCK826" s="257"/>
      <c r="MCL826" s="257"/>
      <c r="MCM826" s="257"/>
      <c r="MCN826" s="257"/>
      <c r="MCO826" s="257"/>
      <c r="MCP826" s="257"/>
      <c r="MCQ826" s="257"/>
      <c r="MCR826" s="257"/>
      <c r="MCS826" s="257"/>
      <c r="MCT826" s="257"/>
      <c r="MCU826" s="257"/>
      <c r="MCV826" s="257"/>
      <c r="MCW826" s="257"/>
      <c r="MCX826" s="257"/>
      <c r="MCY826" s="257"/>
      <c r="MCZ826" s="257"/>
      <c r="MDA826" s="257"/>
      <c r="MDB826" s="257"/>
      <c r="MDC826" s="257"/>
      <c r="MDD826" s="257"/>
      <c r="MDE826" s="257"/>
      <c r="MDF826" s="257"/>
      <c r="MDG826" s="257"/>
      <c r="MDH826" s="257"/>
      <c r="MDI826" s="257"/>
      <c r="MDJ826" s="257"/>
      <c r="MDK826" s="257"/>
      <c r="MDL826" s="257"/>
      <c r="MDM826" s="257"/>
      <c r="MDN826" s="257"/>
      <c r="MDO826" s="257"/>
      <c r="MDP826" s="257"/>
      <c r="MDQ826" s="257"/>
      <c r="MDR826" s="257"/>
      <c r="MDS826" s="257"/>
      <c r="MDT826" s="257"/>
      <c r="MDU826" s="257"/>
      <c r="MDV826" s="257"/>
      <c r="MDW826" s="257"/>
      <c r="MDX826" s="257"/>
      <c r="MDY826" s="257"/>
      <c r="MDZ826" s="257"/>
      <c r="MEA826" s="257"/>
      <c r="MEB826" s="257"/>
      <c r="MEC826" s="257"/>
      <c r="MED826" s="257"/>
      <c r="MEE826" s="257"/>
      <c r="MEF826" s="257"/>
      <c r="MEG826" s="257"/>
      <c r="MEH826" s="257"/>
      <c r="MEI826" s="257"/>
      <c r="MEJ826" s="257"/>
      <c r="MEK826" s="257"/>
      <c r="MEL826" s="257"/>
      <c r="MEM826" s="257"/>
      <c r="MEN826" s="257"/>
      <c r="MEO826" s="257"/>
      <c r="MEP826" s="257"/>
      <c r="MEQ826" s="257"/>
      <c r="MER826" s="257"/>
      <c r="MES826" s="257"/>
      <c r="MET826" s="257"/>
      <c r="MEU826" s="257"/>
      <c r="MEV826" s="257"/>
      <c r="MEW826" s="257"/>
      <c r="MEX826" s="257"/>
      <c r="MEY826" s="257"/>
      <c r="MEZ826" s="257"/>
      <c r="MFA826" s="257"/>
      <c r="MFB826" s="257"/>
      <c r="MFC826" s="257"/>
      <c r="MFD826" s="257"/>
      <c r="MFE826" s="257"/>
      <c r="MFF826" s="257"/>
      <c r="MFG826" s="257"/>
      <c r="MFH826" s="257"/>
      <c r="MFI826" s="257"/>
      <c r="MFJ826" s="257"/>
      <c r="MFK826" s="257"/>
      <c r="MFL826" s="257"/>
      <c r="MFM826" s="257"/>
      <c r="MFN826" s="257"/>
      <c r="MFO826" s="257"/>
      <c r="MFP826" s="257"/>
      <c r="MFQ826" s="257"/>
      <c r="MFR826" s="257"/>
      <c r="MFS826" s="257"/>
      <c r="MFT826" s="257"/>
      <c r="MFU826" s="257"/>
      <c r="MFV826" s="257"/>
      <c r="MFW826" s="257"/>
      <c r="MFX826" s="257"/>
      <c r="MFY826" s="257"/>
      <c r="MFZ826" s="257"/>
      <c r="MGA826" s="257"/>
      <c r="MGB826" s="257"/>
      <c r="MGC826" s="257"/>
      <c r="MGD826" s="257"/>
      <c r="MGE826" s="257"/>
      <c r="MGF826" s="257"/>
      <c r="MGG826" s="257"/>
      <c r="MGH826" s="257"/>
      <c r="MGI826" s="257"/>
      <c r="MGJ826" s="257"/>
      <c r="MGK826" s="257"/>
      <c r="MGL826" s="257"/>
      <c r="MGM826" s="257"/>
      <c r="MGN826" s="257"/>
      <c r="MGO826" s="257"/>
      <c r="MGP826" s="257"/>
      <c r="MGQ826" s="257"/>
      <c r="MGR826" s="257"/>
      <c r="MGS826" s="257"/>
      <c r="MGT826" s="257"/>
      <c r="MGU826" s="257"/>
      <c r="MGV826" s="257"/>
      <c r="MGW826" s="257"/>
      <c r="MGX826" s="257"/>
      <c r="MGY826" s="257"/>
      <c r="MGZ826" s="257"/>
      <c r="MHA826" s="257"/>
      <c r="MHB826" s="257"/>
      <c r="MHC826" s="257"/>
      <c r="MHD826" s="257"/>
      <c r="MHE826" s="257"/>
      <c r="MHF826" s="257"/>
      <c r="MHG826" s="257"/>
      <c r="MHH826" s="257"/>
      <c r="MHI826" s="257"/>
      <c r="MHJ826" s="257"/>
      <c r="MHK826" s="257"/>
      <c r="MHL826" s="257"/>
      <c r="MHM826" s="257"/>
      <c r="MHN826" s="257"/>
      <c r="MHO826" s="257"/>
      <c r="MHP826" s="257"/>
      <c r="MHQ826" s="257"/>
      <c r="MHR826" s="257"/>
      <c r="MHS826" s="257"/>
      <c r="MHT826" s="257"/>
      <c r="MHU826" s="257"/>
      <c r="MHV826" s="257"/>
      <c r="MHW826" s="257"/>
      <c r="MHX826" s="257"/>
      <c r="MHY826" s="257"/>
      <c r="MHZ826" s="257"/>
      <c r="MIA826" s="257"/>
      <c r="MIB826" s="257"/>
      <c r="MIC826" s="257"/>
      <c r="MID826" s="257"/>
      <c r="MIE826" s="257"/>
      <c r="MIF826" s="257"/>
      <c r="MIG826" s="257"/>
      <c r="MIH826" s="257"/>
      <c r="MII826" s="257"/>
      <c r="MIJ826" s="257"/>
      <c r="MIK826" s="257"/>
      <c r="MIL826" s="257"/>
      <c r="MIM826" s="257"/>
      <c r="MIN826" s="257"/>
      <c r="MIO826" s="257"/>
      <c r="MIP826" s="257"/>
      <c r="MIQ826" s="257"/>
      <c r="MIR826" s="257"/>
      <c r="MIS826" s="257"/>
      <c r="MIT826" s="257"/>
      <c r="MIU826" s="257"/>
      <c r="MIV826" s="257"/>
      <c r="MIW826" s="257"/>
      <c r="MIX826" s="257"/>
      <c r="MIY826" s="257"/>
      <c r="MIZ826" s="257"/>
      <c r="MJA826" s="257"/>
      <c r="MJB826" s="257"/>
      <c r="MJC826" s="257"/>
      <c r="MJD826" s="257"/>
      <c r="MJE826" s="257"/>
      <c r="MJF826" s="257"/>
      <c r="MJG826" s="257"/>
      <c r="MJH826" s="257"/>
      <c r="MJI826" s="257"/>
      <c r="MJJ826" s="257"/>
      <c r="MJK826" s="257"/>
      <c r="MJL826" s="257"/>
      <c r="MJM826" s="257"/>
      <c r="MJN826" s="257"/>
      <c r="MJO826" s="257"/>
      <c r="MJP826" s="257"/>
      <c r="MJQ826" s="257"/>
      <c r="MJR826" s="257"/>
      <c r="MJS826" s="257"/>
      <c r="MJT826" s="257"/>
      <c r="MJU826" s="257"/>
      <c r="MJV826" s="257"/>
      <c r="MJW826" s="257"/>
      <c r="MJX826" s="257"/>
      <c r="MJY826" s="257"/>
      <c r="MJZ826" s="257"/>
      <c r="MKA826" s="257"/>
      <c r="MKB826" s="257"/>
      <c r="MKC826" s="257"/>
      <c r="MKD826" s="257"/>
      <c r="MKE826" s="257"/>
      <c r="MKF826" s="257"/>
      <c r="MKG826" s="257"/>
      <c r="MKH826" s="257"/>
      <c r="MKI826" s="257"/>
      <c r="MKJ826" s="257"/>
      <c r="MKK826" s="257"/>
      <c r="MKL826" s="257"/>
      <c r="MKM826" s="257"/>
      <c r="MKN826" s="257"/>
      <c r="MKO826" s="257"/>
      <c r="MKP826" s="257"/>
      <c r="MKQ826" s="257"/>
      <c r="MKR826" s="257"/>
      <c r="MKS826" s="257"/>
      <c r="MKT826" s="257"/>
      <c r="MKU826" s="257"/>
      <c r="MKV826" s="257"/>
      <c r="MKW826" s="257"/>
      <c r="MKX826" s="257"/>
      <c r="MKY826" s="257"/>
      <c r="MKZ826" s="257"/>
      <c r="MLA826" s="257"/>
      <c r="MLB826" s="257"/>
      <c r="MLC826" s="257"/>
      <c r="MLD826" s="257"/>
      <c r="MLE826" s="257"/>
      <c r="MLF826" s="257"/>
      <c r="MLG826" s="257"/>
      <c r="MLH826" s="257"/>
      <c r="MLI826" s="257"/>
      <c r="MLJ826" s="257"/>
      <c r="MLK826" s="257"/>
      <c r="MLL826" s="257"/>
      <c r="MLM826" s="257"/>
      <c r="MLN826" s="257"/>
      <c r="MLO826" s="257"/>
      <c r="MLP826" s="257"/>
      <c r="MLQ826" s="257"/>
      <c r="MLR826" s="257"/>
      <c r="MLS826" s="257"/>
      <c r="MLT826" s="257"/>
      <c r="MLU826" s="257"/>
      <c r="MLV826" s="257"/>
      <c r="MLW826" s="257"/>
      <c r="MLX826" s="257"/>
      <c r="MLY826" s="257"/>
      <c r="MLZ826" s="257"/>
      <c r="MMA826" s="257"/>
      <c r="MMB826" s="257"/>
      <c r="MMC826" s="257"/>
      <c r="MMD826" s="257"/>
      <c r="MME826" s="257"/>
      <c r="MMF826" s="257"/>
      <c r="MMG826" s="257"/>
      <c r="MMH826" s="257"/>
      <c r="MMI826" s="257"/>
      <c r="MMJ826" s="257"/>
      <c r="MMK826" s="257"/>
      <c r="MML826" s="257"/>
      <c r="MMM826" s="257"/>
      <c r="MMN826" s="257"/>
      <c r="MMO826" s="257"/>
      <c r="MMP826" s="257"/>
      <c r="MMQ826" s="257"/>
      <c r="MMR826" s="257"/>
      <c r="MMS826" s="257"/>
      <c r="MMT826" s="257"/>
      <c r="MMU826" s="257"/>
      <c r="MMV826" s="257"/>
      <c r="MMW826" s="257"/>
      <c r="MMX826" s="257"/>
      <c r="MMY826" s="257"/>
      <c r="MMZ826" s="257"/>
      <c r="MNA826" s="257"/>
      <c r="MNB826" s="257"/>
      <c r="MNC826" s="257"/>
      <c r="MND826" s="257"/>
      <c r="MNE826" s="257"/>
      <c r="MNF826" s="257"/>
      <c r="MNG826" s="257"/>
      <c r="MNH826" s="257"/>
      <c r="MNI826" s="257"/>
      <c r="MNJ826" s="257"/>
      <c r="MNK826" s="257"/>
      <c r="MNL826" s="257"/>
      <c r="MNM826" s="257"/>
      <c r="MNN826" s="257"/>
      <c r="MNO826" s="257"/>
      <c r="MNP826" s="257"/>
      <c r="MNQ826" s="257"/>
      <c r="MNR826" s="257"/>
      <c r="MNS826" s="257"/>
      <c r="MNT826" s="257"/>
      <c r="MNU826" s="257"/>
      <c r="MNV826" s="257"/>
      <c r="MNW826" s="257"/>
      <c r="MNX826" s="257"/>
      <c r="MNY826" s="257"/>
      <c r="MNZ826" s="257"/>
      <c r="MOA826" s="257"/>
      <c r="MOB826" s="257"/>
      <c r="MOC826" s="257"/>
      <c r="MOD826" s="257"/>
      <c r="MOE826" s="257"/>
      <c r="MOF826" s="257"/>
      <c r="MOG826" s="257"/>
      <c r="MOH826" s="257"/>
      <c r="MOI826" s="257"/>
      <c r="MOJ826" s="257"/>
      <c r="MOK826" s="257"/>
      <c r="MOL826" s="257"/>
      <c r="MOM826" s="257"/>
      <c r="MON826" s="257"/>
      <c r="MOO826" s="257"/>
      <c r="MOP826" s="257"/>
      <c r="MOQ826" s="257"/>
      <c r="MOR826" s="257"/>
      <c r="MOS826" s="257"/>
      <c r="MOT826" s="257"/>
      <c r="MOU826" s="257"/>
      <c r="MOV826" s="257"/>
      <c r="MOW826" s="257"/>
      <c r="MOX826" s="257"/>
      <c r="MOY826" s="257"/>
      <c r="MOZ826" s="257"/>
      <c r="MPA826" s="257"/>
      <c r="MPB826" s="257"/>
      <c r="MPC826" s="257"/>
      <c r="MPD826" s="257"/>
      <c r="MPE826" s="257"/>
      <c r="MPF826" s="257"/>
      <c r="MPG826" s="257"/>
      <c r="MPH826" s="257"/>
      <c r="MPI826" s="257"/>
      <c r="MPJ826" s="257"/>
      <c r="MPK826" s="257"/>
      <c r="MPL826" s="257"/>
      <c r="MPM826" s="257"/>
      <c r="MPN826" s="257"/>
      <c r="MPO826" s="257"/>
      <c r="MPP826" s="257"/>
      <c r="MPQ826" s="257"/>
      <c r="MPR826" s="257"/>
      <c r="MPS826" s="257"/>
      <c r="MPT826" s="257"/>
      <c r="MPU826" s="257"/>
      <c r="MPV826" s="257"/>
      <c r="MPW826" s="257"/>
      <c r="MPX826" s="257"/>
      <c r="MPY826" s="257"/>
      <c r="MPZ826" s="257"/>
      <c r="MQA826" s="257"/>
      <c r="MQB826" s="257"/>
      <c r="MQC826" s="257"/>
      <c r="MQD826" s="257"/>
      <c r="MQE826" s="257"/>
      <c r="MQF826" s="257"/>
      <c r="MQG826" s="257"/>
      <c r="MQH826" s="257"/>
      <c r="MQI826" s="257"/>
      <c r="MQJ826" s="257"/>
      <c r="MQK826" s="257"/>
      <c r="MQL826" s="257"/>
      <c r="MQM826" s="257"/>
      <c r="MQN826" s="257"/>
      <c r="MQO826" s="257"/>
      <c r="MQP826" s="257"/>
      <c r="MQQ826" s="257"/>
      <c r="MQR826" s="257"/>
      <c r="MQS826" s="257"/>
      <c r="MQT826" s="257"/>
      <c r="MQU826" s="257"/>
      <c r="MQV826" s="257"/>
      <c r="MQW826" s="257"/>
      <c r="MQX826" s="257"/>
      <c r="MQY826" s="257"/>
      <c r="MQZ826" s="257"/>
      <c r="MRA826" s="257"/>
      <c r="MRB826" s="257"/>
      <c r="MRC826" s="257"/>
      <c r="MRD826" s="257"/>
      <c r="MRE826" s="257"/>
      <c r="MRF826" s="257"/>
      <c r="MRG826" s="257"/>
      <c r="MRH826" s="257"/>
      <c r="MRI826" s="257"/>
      <c r="MRJ826" s="257"/>
      <c r="MRK826" s="257"/>
      <c r="MRL826" s="257"/>
      <c r="MRM826" s="257"/>
      <c r="MRN826" s="257"/>
      <c r="MRO826" s="257"/>
      <c r="MRP826" s="257"/>
      <c r="MRQ826" s="257"/>
      <c r="MRR826" s="257"/>
      <c r="MRS826" s="257"/>
      <c r="MRT826" s="257"/>
      <c r="MRU826" s="257"/>
      <c r="MRV826" s="257"/>
      <c r="MRW826" s="257"/>
      <c r="MRX826" s="257"/>
      <c r="MRY826" s="257"/>
      <c r="MRZ826" s="257"/>
      <c r="MSA826" s="257"/>
      <c r="MSB826" s="257"/>
      <c r="MSC826" s="257"/>
      <c r="MSD826" s="257"/>
      <c r="MSE826" s="257"/>
      <c r="MSF826" s="257"/>
      <c r="MSG826" s="257"/>
      <c r="MSH826" s="257"/>
      <c r="MSI826" s="257"/>
      <c r="MSJ826" s="257"/>
      <c r="MSK826" s="257"/>
      <c r="MSL826" s="257"/>
      <c r="MSM826" s="257"/>
      <c r="MSN826" s="257"/>
      <c r="MSO826" s="257"/>
      <c r="MSP826" s="257"/>
      <c r="MSQ826" s="257"/>
      <c r="MSR826" s="257"/>
      <c r="MSS826" s="257"/>
      <c r="MST826" s="257"/>
      <c r="MSU826" s="257"/>
      <c r="MSV826" s="257"/>
      <c r="MSW826" s="257"/>
      <c r="MSX826" s="257"/>
      <c r="MSY826" s="257"/>
      <c r="MSZ826" s="257"/>
      <c r="MTA826" s="257"/>
      <c r="MTB826" s="257"/>
      <c r="MTC826" s="257"/>
      <c r="MTD826" s="257"/>
      <c r="MTE826" s="257"/>
      <c r="MTF826" s="257"/>
      <c r="MTG826" s="257"/>
      <c r="MTH826" s="257"/>
      <c r="MTI826" s="257"/>
      <c r="MTJ826" s="257"/>
      <c r="MTK826" s="257"/>
      <c r="MTL826" s="257"/>
      <c r="MTM826" s="257"/>
      <c r="MTN826" s="257"/>
      <c r="MTO826" s="257"/>
      <c r="MTP826" s="257"/>
      <c r="MTQ826" s="257"/>
      <c r="MTR826" s="257"/>
      <c r="MTS826" s="257"/>
      <c r="MTT826" s="257"/>
      <c r="MTU826" s="257"/>
      <c r="MTV826" s="257"/>
      <c r="MTW826" s="257"/>
      <c r="MTX826" s="257"/>
      <c r="MTY826" s="257"/>
      <c r="MTZ826" s="257"/>
      <c r="MUA826" s="257"/>
      <c r="MUB826" s="257"/>
      <c r="MUC826" s="257"/>
      <c r="MUD826" s="257"/>
      <c r="MUE826" s="257"/>
      <c r="MUF826" s="257"/>
      <c r="MUG826" s="257"/>
      <c r="MUH826" s="257"/>
      <c r="MUI826" s="257"/>
      <c r="MUJ826" s="257"/>
      <c r="MUK826" s="257"/>
      <c r="MUL826" s="257"/>
      <c r="MUM826" s="257"/>
      <c r="MUN826" s="257"/>
      <c r="MUO826" s="257"/>
      <c r="MUP826" s="257"/>
      <c r="MUQ826" s="257"/>
      <c r="MUR826" s="257"/>
      <c r="MUS826" s="257"/>
      <c r="MUT826" s="257"/>
      <c r="MUU826" s="257"/>
      <c r="MUV826" s="257"/>
      <c r="MUW826" s="257"/>
      <c r="MUX826" s="257"/>
      <c r="MUY826" s="257"/>
      <c r="MUZ826" s="257"/>
      <c r="MVA826" s="257"/>
      <c r="MVB826" s="257"/>
      <c r="MVC826" s="257"/>
      <c r="MVD826" s="257"/>
      <c r="MVE826" s="257"/>
      <c r="MVF826" s="257"/>
      <c r="MVG826" s="257"/>
      <c r="MVH826" s="257"/>
      <c r="MVI826" s="257"/>
      <c r="MVJ826" s="257"/>
      <c r="MVK826" s="257"/>
      <c r="MVL826" s="257"/>
      <c r="MVM826" s="257"/>
      <c r="MVN826" s="257"/>
      <c r="MVO826" s="257"/>
      <c r="MVP826" s="257"/>
      <c r="MVQ826" s="257"/>
      <c r="MVR826" s="257"/>
      <c r="MVS826" s="257"/>
      <c r="MVT826" s="257"/>
      <c r="MVU826" s="257"/>
      <c r="MVV826" s="257"/>
      <c r="MVW826" s="257"/>
      <c r="MVX826" s="257"/>
      <c r="MVY826" s="257"/>
      <c r="MVZ826" s="257"/>
      <c r="MWA826" s="257"/>
      <c r="MWB826" s="257"/>
      <c r="MWC826" s="257"/>
      <c r="MWD826" s="257"/>
      <c r="MWE826" s="257"/>
      <c r="MWF826" s="257"/>
      <c r="MWG826" s="257"/>
      <c r="MWH826" s="257"/>
      <c r="MWI826" s="257"/>
      <c r="MWJ826" s="257"/>
      <c r="MWK826" s="257"/>
      <c r="MWL826" s="257"/>
      <c r="MWM826" s="257"/>
      <c r="MWN826" s="257"/>
      <c r="MWO826" s="257"/>
      <c r="MWP826" s="257"/>
      <c r="MWQ826" s="257"/>
      <c r="MWR826" s="257"/>
      <c r="MWS826" s="257"/>
      <c r="MWT826" s="257"/>
      <c r="MWU826" s="257"/>
      <c r="MWV826" s="257"/>
      <c r="MWW826" s="257"/>
      <c r="MWX826" s="257"/>
      <c r="MWY826" s="257"/>
      <c r="MWZ826" s="257"/>
      <c r="MXA826" s="257"/>
      <c r="MXB826" s="257"/>
      <c r="MXC826" s="257"/>
      <c r="MXD826" s="257"/>
      <c r="MXE826" s="257"/>
      <c r="MXF826" s="257"/>
      <c r="MXG826" s="257"/>
      <c r="MXH826" s="257"/>
      <c r="MXI826" s="257"/>
      <c r="MXJ826" s="257"/>
      <c r="MXK826" s="257"/>
      <c r="MXL826" s="257"/>
      <c r="MXM826" s="257"/>
      <c r="MXN826" s="257"/>
      <c r="MXO826" s="257"/>
      <c r="MXP826" s="257"/>
      <c r="MXQ826" s="257"/>
      <c r="MXR826" s="257"/>
      <c r="MXS826" s="257"/>
      <c r="MXT826" s="257"/>
      <c r="MXU826" s="257"/>
      <c r="MXV826" s="257"/>
      <c r="MXW826" s="257"/>
      <c r="MXX826" s="257"/>
      <c r="MXY826" s="257"/>
      <c r="MXZ826" s="257"/>
      <c r="MYA826" s="257"/>
      <c r="MYB826" s="257"/>
      <c r="MYC826" s="257"/>
      <c r="MYD826" s="257"/>
      <c r="MYE826" s="257"/>
      <c r="MYF826" s="257"/>
      <c r="MYG826" s="257"/>
      <c r="MYH826" s="257"/>
      <c r="MYI826" s="257"/>
      <c r="MYJ826" s="257"/>
      <c r="MYK826" s="257"/>
      <c r="MYL826" s="257"/>
      <c r="MYM826" s="257"/>
      <c r="MYN826" s="257"/>
      <c r="MYO826" s="257"/>
      <c r="MYP826" s="257"/>
      <c r="MYQ826" s="257"/>
      <c r="MYR826" s="257"/>
      <c r="MYS826" s="257"/>
      <c r="MYT826" s="257"/>
      <c r="MYU826" s="257"/>
      <c r="MYV826" s="257"/>
      <c r="MYW826" s="257"/>
      <c r="MYX826" s="257"/>
      <c r="MYY826" s="257"/>
      <c r="MYZ826" s="257"/>
      <c r="MZA826" s="257"/>
      <c r="MZB826" s="257"/>
      <c r="MZC826" s="257"/>
      <c r="MZD826" s="257"/>
      <c r="MZE826" s="257"/>
      <c r="MZF826" s="257"/>
      <c r="MZG826" s="257"/>
      <c r="MZH826" s="257"/>
      <c r="MZI826" s="257"/>
      <c r="MZJ826" s="257"/>
      <c r="MZK826" s="257"/>
      <c r="MZL826" s="257"/>
      <c r="MZM826" s="257"/>
      <c r="MZN826" s="257"/>
      <c r="MZO826" s="257"/>
      <c r="MZP826" s="257"/>
      <c r="MZQ826" s="257"/>
      <c r="MZR826" s="257"/>
      <c r="MZS826" s="257"/>
      <c r="MZT826" s="257"/>
      <c r="MZU826" s="257"/>
      <c r="MZV826" s="257"/>
      <c r="MZW826" s="257"/>
      <c r="MZX826" s="257"/>
      <c r="MZY826" s="257"/>
      <c r="MZZ826" s="257"/>
      <c r="NAA826" s="257"/>
      <c r="NAB826" s="257"/>
      <c r="NAC826" s="257"/>
      <c r="NAD826" s="257"/>
      <c r="NAE826" s="257"/>
      <c r="NAF826" s="257"/>
      <c r="NAG826" s="257"/>
      <c r="NAH826" s="257"/>
      <c r="NAI826" s="257"/>
      <c r="NAJ826" s="257"/>
      <c r="NAK826" s="257"/>
      <c r="NAL826" s="257"/>
      <c r="NAM826" s="257"/>
      <c r="NAN826" s="257"/>
      <c r="NAO826" s="257"/>
      <c r="NAP826" s="257"/>
      <c r="NAQ826" s="257"/>
      <c r="NAR826" s="257"/>
      <c r="NAS826" s="257"/>
      <c r="NAT826" s="257"/>
      <c r="NAU826" s="257"/>
      <c r="NAV826" s="257"/>
      <c r="NAW826" s="257"/>
      <c r="NAX826" s="257"/>
      <c r="NAY826" s="257"/>
      <c r="NAZ826" s="257"/>
      <c r="NBA826" s="257"/>
      <c r="NBB826" s="257"/>
      <c r="NBC826" s="257"/>
      <c r="NBD826" s="257"/>
      <c r="NBE826" s="257"/>
      <c r="NBF826" s="257"/>
      <c r="NBG826" s="257"/>
      <c r="NBH826" s="257"/>
      <c r="NBI826" s="257"/>
      <c r="NBJ826" s="257"/>
      <c r="NBK826" s="257"/>
      <c r="NBL826" s="257"/>
      <c r="NBM826" s="257"/>
      <c r="NBN826" s="257"/>
      <c r="NBO826" s="257"/>
      <c r="NBP826" s="257"/>
      <c r="NBQ826" s="257"/>
      <c r="NBR826" s="257"/>
      <c r="NBS826" s="257"/>
      <c r="NBT826" s="257"/>
      <c r="NBU826" s="257"/>
      <c r="NBV826" s="257"/>
      <c r="NBW826" s="257"/>
      <c r="NBX826" s="257"/>
      <c r="NBY826" s="257"/>
      <c r="NBZ826" s="257"/>
      <c r="NCA826" s="257"/>
      <c r="NCB826" s="257"/>
      <c r="NCC826" s="257"/>
      <c r="NCD826" s="257"/>
      <c r="NCE826" s="257"/>
      <c r="NCF826" s="257"/>
      <c r="NCG826" s="257"/>
      <c r="NCH826" s="257"/>
      <c r="NCI826" s="257"/>
      <c r="NCJ826" s="257"/>
      <c r="NCK826" s="257"/>
      <c r="NCL826" s="257"/>
      <c r="NCM826" s="257"/>
      <c r="NCN826" s="257"/>
      <c r="NCO826" s="257"/>
      <c r="NCP826" s="257"/>
      <c r="NCQ826" s="257"/>
      <c r="NCR826" s="257"/>
      <c r="NCS826" s="257"/>
      <c r="NCT826" s="257"/>
      <c r="NCU826" s="257"/>
      <c r="NCV826" s="257"/>
      <c r="NCW826" s="257"/>
      <c r="NCX826" s="257"/>
      <c r="NCY826" s="257"/>
      <c r="NCZ826" s="257"/>
      <c r="NDA826" s="257"/>
      <c r="NDB826" s="257"/>
      <c r="NDC826" s="257"/>
      <c r="NDD826" s="257"/>
      <c r="NDE826" s="257"/>
      <c r="NDF826" s="257"/>
      <c r="NDG826" s="257"/>
      <c r="NDH826" s="257"/>
      <c r="NDI826" s="257"/>
      <c r="NDJ826" s="257"/>
      <c r="NDK826" s="257"/>
      <c r="NDL826" s="257"/>
      <c r="NDM826" s="257"/>
      <c r="NDN826" s="257"/>
      <c r="NDO826" s="257"/>
      <c r="NDP826" s="257"/>
      <c r="NDQ826" s="257"/>
      <c r="NDR826" s="257"/>
      <c r="NDS826" s="257"/>
      <c r="NDT826" s="257"/>
      <c r="NDU826" s="257"/>
      <c r="NDV826" s="257"/>
      <c r="NDW826" s="257"/>
      <c r="NDX826" s="257"/>
      <c r="NDY826" s="257"/>
      <c r="NDZ826" s="257"/>
      <c r="NEA826" s="257"/>
      <c r="NEB826" s="257"/>
      <c r="NEC826" s="257"/>
      <c r="NED826" s="257"/>
      <c r="NEE826" s="257"/>
      <c r="NEF826" s="257"/>
      <c r="NEG826" s="257"/>
      <c r="NEH826" s="257"/>
      <c r="NEI826" s="257"/>
      <c r="NEJ826" s="257"/>
      <c r="NEK826" s="257"/>
      <c r="NEL826" s="257"/>
      <c r="NEM826" s="257"/>
      <c r="NEN826" s="257"/>
      <c r="NEO826" s="257"/>
      <c r="NEP826" s="257"/>
      <c r="NEQ826" s="257"/>
      <c r="NER826" s="257"/>
      <c r="NES826" s="257"/>
      <c r="NET826" s="257"/>
      <c r="NEU826" s="257"/>
      <c r="NEV826" s="257"/>
      <c r="NEW826" s="257"/>
      <c r="NEX826" s="257"/>
      <c r="NEY826" s="257"/>
      <c r="NEZ826" s="257"/>
      <c r="NFA826" s="257"/>
      <c r="NFB826" s="257"/>
      <c r="NFC826" s="257"/>
      <c r="NFD826" s="257"/>
      <c r="NFE826" s="257"/>
      <c r="NFF826" s="257"/>
      <c r="NFG826" s="257"/>
      <c r="NFH826" s="257"/>
      <c r="NFI826" s="257"/>
      <c r="NFJ826" s="257"/>
      <c r="NFK826" s="257"/>
      <c r="NFL826" s="257"/>
      <c r="NFM826" s="257"/>
      <c r="NFN826" s="257"/>
      <c r="NFO826" s="257"/>
      <c r="NFP826" s="257"/>
      <c r="NFQ826" s="257"/>
      <c r="NFR826" s="257"/>
      <c r="NFS826" s="257"/>
      <c r="NFT826" s="257"/>
      <c r="NFU826" s="257"/>
      <c r="NFV826" s="257"/>
      <c r="NFW826" s="257"/>
      <c r="NFX826" s="257"/>
      <c r="NFY826" s="257"/>
      <c r="NFZ826" s="257"/>
      <c r="NGA826" s="257"/>
      <c r="NGB826" s="257"/>
      <c r="NGC826" s="257"/>
      <c r="NGD826" s="257"/>
      <c r="NGE826" s="257"/>
      <c r="NGF826" s="257"/>
      <c r="NGG826" s="257"/>
      <c r="NGH826" s="257"/>
      <c r="NGI826" s="257"/>
      <c r="NGJ826" s="257"/>
      <c r="NGK826" s="257"/>
      <c r="NGL826" s="257"/>
      <c r="NGM826" s="257"/>
      <c r="NGN826" s="257"/>
      <c r="NGO826" s="257"/>
      <c r="NGP826" s="257"/>
      <c r="NGQ826" s="257"/>
      <c r="NGR826" s="257"/>
      <c r="NGS826" s="257"/>
      <c r="NGT826" s="257"/>
      <c r="NGU826" s="257"/>
      <c r="NGV826" s="257"/>
      <c r="NGW826" s="257"/>
      <c r="NGX826" s="257"/>
      <c r="NGY826" s="257"/>
      <c r="NGZ826" s="257"/>
      <c r="NHA826" s="257"/>
      <c r="NHB826" s="257"/>
      <c r="NHC826" s="257"/>
      <c r="NHD826" s="257"/>
      <c r="NHE826" s="257"/>
      <c r="NHF826" s="257"/>
      <c r="NHG826" s="257"/>
      <c r="NHH826" s="257"/>
      <c r="NHI826" s="257"/>
      <c r="NHJ826" s="257"/>
      <c r="NHK826" s="257"/>
      <c r="NHL826" s="257"/>
      <c r="NHM826" s="257"/>
      <c r="NHN826" s="257"/>
      <c r="NHO826" s="257"/>
      <c r="NHP826" s="257"/>
      <c r="NHQ826" s="257"/>
      <c r="NHR826" s="257"/>
      <c r="NHS826" s="257"/>
      <c r="NHT826" s="257"/>
      <c r="NHU826" s="257"/>
      <c r="NHV826" s="257"/>
      <c r="NHW826" s="257"/>
      <c r="NHX826" s="257"/>
      <c r="NHY826" s="257"/>
      <c r="NHZ826" s="257"/>
      <c r="NIA826" s="257"/>
      <c r="NIB826" s="257"/>
      <c r="NIC826" s="257"/>
      <c r="NID826" s="257"/>
      <c r="NIE826" s="257"/>
      <c r="NIF826" s="257"/>
      <c r="NIG826" s="257"/>
      <c r="NIH826" s="257"/>
      <c r="NII826" s="257"/>
      <c r="NIJ826" s="257"/>
      <c r="NIK826" s="257"/>
      <c r="NIL826" s="257"/>
      <c r="NIM826" s="257"/>
      <c r="NIN826" s="257"/>
      <c r="NIO826" s="257"/>
      <c r="NIP826" s="257"/>
      <c r="NIQ826" s="257"/>
      <c r="NIR826" s="257"/>
      <c r="NIS826" s="257"/>
      <c r="NIT826" s="257"/>
      <c r="NIU826" s="257"/>
      <c r="NIV826" s="257"/>
      <c r="NIW826" s="257"/>
      <c r="NIX826" s="257"/>
      <c r="NIY826" s="257"/>
      <c r="NIZ826" s="257"/>
      <c r="NJA826" s="257"/>
      <c r="NJB826" s="257"/>
      <c r="NJC826" s="257"/>
      <c r="NJD826" s="257"/>
      <c r="NJE826" s="257"/>
      <c r="NJF826" s="257"/>
      <c r="NJG826" s="257"/>
      <c r="NJH826" s="257"/>
      <c r="NJI826" s="257"/>
      <c r="NJJ826" s="257"/>
      <c r="NJK826" s="257"/>
      <c r="NJL826" s="257"/>
      <c r="NJM826" s="257"/>
      <c r="NJN826" s="257"/>
      <c r="NJO826" s="257"/>
      <c r="NJP826" s="257"/>
      <c r="NJQ826" s="257"/>
      <c r="NJR826" s="257"/>
      <c r="NJS826" s="257"/>
      <c r="NJT826" s="257"/>
      <c r="NJU826" s="257"/>
      <c r="NJV826" s="257"/>
      <c r="NJW826" s="257"/>
      <c r="NJX826" s="257"/>
      <c r="NJY826" s="257"/>
      <c r="NJZ826" s="257"/>
      <c r="NKA826" s="257"/>
      <c r="NKB826" s="257"/>
      <c r="NKC826" s="257"/>
      <c r="NKD826" s="257"/>
      <c r="NKE826" s="257"/>
      <c r="NKF826" s="257"/>
      <c r="NKG826" s="257"/>
      <c r="NKH826" s="257"/>
      <c r="NKI826" s="257"/>
      <c r="NKJ826" s="257"/>
      <c r="NKK826" s="257"/>
      <c r="NKL826" s="257"/>
      <c r="NKM826" s="257"/>
      <c r="NKN826" s="257"/>
      <c r="NKO826" s="257"/>
      <c r="NKP826" s="257"/>
      <c r="NKQ826" s="257"/>
      <c r="NKR826" s="257"/>
      <c r="NKS826" s="257"/>
      <c r="NKT826" s="257"/>
      <c r="NKU826" s="257"/>
      <c r="NKV826" s="257"/>
      <c r="NKW826" s="257"/>
      <c r="NKX826" s="257"/>
      <c r="NKY826" s="257"/>
      <c r="NKZ826" s="257"/>
      <c r="NLA826" s="257"/>
      <c r="NLB826" s="257"/>
      <c r="NLC826" s="257"/>
      <c r="NLD826" s="257"/>
      <c r="NLE826" s="257"/>
      <c r="NLF826" s="257"/>
      <c r="NLG826" s="257"/>
      <c r="NLH826" s="257"/>
      <c r="NLI826" s="257"/>
      <c r="NLJ826" s="257"/>
      <c r="NLK826" s="257"/>
      <c r="NLL826" s="257"/>
      <c r="NLM826" s="257"/>
      <c r="NLN826" s="257"/>
      <c r="NLO826" s="257"/>
      <c r="NLP826" s="257"/>
      <c r="NLQ826" s="257"/>
      <c r="NLR826" s="257"/>
      <c r="NLS826" s="257"/>
      <c r="NLT826" s="257"/>
      <c r="NLU826" s="257"/>
      <c r="NLV826" s="257"/>
      <c r="NLW826" s="257"/>
      <c r="NLX826" s="257"/>
      <c r="NLY826" s="257"/>
      <c r="NLZ826" s="257"/>
      <c r="NMA826" s="257"/>
      <c r="NMB826" s="257"/>
      <c r="NMC826" s="257"/>
      <c r="NMD826" s="257"/>
      <c r="NME826" s="257"/>
      <c r="NMF826" s="257"/>
      <c r="NMG826" s="257"/>
      <c r="NMH826" s="257"/>
      <c r="NMI826" s="257"/>
      <c r="NMJ826" s="257"/>
      <c r="NMK826" s="257"/>
      <c r="NML826" s="257"/>
      <c r="NMM826" s="257"/>
      <c r="NMN826" s="257"/>
      <c r="NMO826" s="257"/>
      <c r="NMP826" s="257"/>
      <c r="NMQ826" s="257"/>
      <c r="NMR826" s="257"/>
      <c r="NMS826" s="257"/>
      <c r="NMT826" s="257"/>
      <c r="NMU826" s="257"/>
      <c r="NMV826" s="257"/>
      <c r="NMW826" s="257"/>
      <c r="NMX826" s="257"/>
      <c r="NMY826" s="257"/>
      <c r="NMZ826" s="257"/>
      <c r="NNA826" s="257"/>
      <c r="NNB826" s="257"/>
      <c r="NNC826" s="257"/>
      <c r="NND826" s="257"/>
      <c r="NNE826" s="257"/>
      <c r="NNF826" s="257"/>
      <c r="NNG826" s="257"/>
      <c r="NNH826" s="257"/>
      <c r="NNI826" s="257"/>
      <c r="NNJ826" s="257"/>
      <c r="NNK826" s="257"/>
      <c r="NNL826" s="257"/>
      <c r="NNM826" s="257"/>
      <c r="NNN826" s="257"/>
      <c r="NNO826" s="257"/>
      <c r="NNP826" s="257"/>
      <c r="NNQ826" s="257"/>
      <c r="NNR826" s="257"/>
      <c r="NNS826" s="257"/>
      <c r="NNT826" s="257"/>
      <c r="NNU826" s="257"/>
      <c r="NNV826" s="257"/>
      <c r="NNW826" s="257"/>
      <c r="NNX826" s="257"/>
      <c r="NNY826" s="257"/>
      <c r="NNZ826" s="257"/>
      <c r="NOA826" s="257"/>
      <c r="NOB826" s="257"/>
      <c r="NOC826" s="257"/>
      <c r="NOD826" s="257"/>
      <c r="NOE826" s="257"/>
      <c r="NOF826" s="257"/>
      <c r="NOG826" s="257"/>
      <c r="NOH826" s="257"/>
      <c r="NOI826" s="257"/>
      <c r="NOJ826" s="257"/>
      <c r="NOK826" s="257"/>
      <c r="NOL826" s="257"/>
      <c r="NOM826" s="257"/>
      <c r="NON826" s="257"/>
      <c r="NOO826" s="257"/>
      <c r="NOP826" s="257"/>
      <c r="NOQ826" s="257"/>
      <c r="NOR826" s="257"/>
      <c r="NOS826" s="257"/>
      <c r="NOT826" s="257"/>
      <c r="NOU826" s="257"/>
      <c r="NOV826" s="257"/>
      <c r="NOW826" s="257"/>
      <c r="NOX826" s="257"/>
      <c r="NOY826" s="257"/>
      <c r="NOZ826" s="257"/>
      <c r="NPA826" s="257"/>
      <c r="NPB826" s="257"/>
      <c r="NPC826" s="257"/>
      <c r="NPD826" s="257"/>
      <c r="NPE826" s="257"/>
      <c r="NPF826" s="257"/>
      <c r="NPG826" s="257"/>
      <c r="NPH826" s="257"/>
      <c r="NPI826" s="257"/>
      <c r="NPJ826" s="257"/>
      <c r="NPK826" s="257"/>
      <c r="NPL826" s="257"/>
      <c r="NPM826" s="257"/>
      <c r="NPN826" s="257"/>
      <c r="NPO826" s="257"/>
      <c r="NPP826" s="257"/>
      <c r="NPQ826" s="257"/>
      <c r="NPR826" s="257"/>
      <c r="NPS826" s="257"/>
      <c r="NPT826" s="257"/>
      <c r="NPU826" s="257"/>
      <c r="NPV826" s="257"/>
      <c r="NPW826" s="257"/>
      <c r="NPX826" s="257"/>
      <c r="NPY826" s="257"/>
      <c r="NPZ826" s="257"/>
      <c r="NQA826" s="257"/>
      <c r="NQB826" s="257"/>
      <c r="NQC826" s="257"/>
      <c r="NQD826" s="257"/>
      <c r="NQE826" s="257"/>
      <c r="NQF826" s="257"/>
      <c r="NQG826" s="257"/>
      <c r="NQH826" s="257"/>
      <c r="NQI826" s="257"/>
      <c r="NQJ826" s="257"/>
      <c r="NQK826" s="257"/>
      <c r="NQL826" s="257"/>
      <c r="NQM826" s="257"/>
      <c r="NQN826" s="257"/>
      <c r="NQO826" s="257"/>
      <c r="NQP826" s="257"/>
      <c r="NQQ826" s="257"/>
      <c r="NQR826" s="257"/>
      <c r="NQS826" s="257"/>
      <c r="NQT826" s="257"/>
      <c r="NQU826" s="257"/>
      <c r="NQV826" s="257"/>
      <c r="NQW826" s="257"/>
      <c r="NQX826" s="257"/>
      <c r="NQY826" s="257"/>
      <c r="NQZ826" s="257"/>
      <c r="NRA826" s="257"/>
      <c r="NRB826" s="257"/>
      <c r="NRC826" s="257"/>
      <c r="NRD826" s="257"/>
      <c r="NRE826" s="257"/>
      <c r="NRF826" s="257"/>
      <c r="NRG826" s="257"/>
      <c r="NRH826" s="257"/>
      <c r="NRI826" s="257"/>
      <c r="NRJ826" s="257"/>
      <c r="NRK826" s="257"/>
      <c r="NRL826" s="257"/>
      <c r="NRM826" s="257"/>
      <c r="NRN826" s="257"/>
      <c r="NRO826" s="257"/>
      <c r="NRP826" s="257"/>
      <c r="NRQ826" s="257"/>
      <c r="NRR826" s="257"/>
      <c r="NRS826" s="257"/>
      <c r="NRT826" s="257"/>
      <c r="NRU826" s="257"/>
      <c r="NRV826" s="257"/>
      <c r="NRW826" s="257"/>
      <c r="NRX826" s="257"/>
      <c r="NRY826" s="257"/>
      <c r="NRZ826" s="257"/>
      <c r="NSA826" s="257"/>
      <c r="NSB826" s="257"/>
      <c r="NSC826" s="257"/>
      <c r="NSD826" s="257"/>
      <c r="NSE826" s="257"/>
      <c r="NSF826" s="257"/>
      <c r="NSG826" s="257"/>
      <c r="NSH826" s="257"/>
      <c r="NSI826" s="257"/>
      <c r="NSJ826" s="257"/>
      <c r="NSK826" s="257"/>
      <c r="NSL826" s="257"/>
      <c r="NSM826" s="257"/>
      <c r="NSN826" s="257"/>
      <c r="NSO826" s="257"/>
      <c r="NSP826" s="257"/>
      <c r="NSQ826" s="257"/>
      <c r="NSR826" s="257"/>
      <c r="NSS826" s="257"/>
      <c r="NST826" s="257"/>
      <c r="NSU826" s="257"/>
      <c r="NSV826" s="257"/>
      <c r="NSW826" s="257"/>
      <c r="NSX826" s="257"/>
      <c r="NSY826" s="257"/>
      <c r="NSZ826" s="257"/>
      <c r="NTA826" s="257"/>
      <c r="NTB826" s="257"/>
      <c r="NTC826" s="257"/>
      <c r="NTD826" s="257"/>
      <c r="NTE826" s="257"/>
      <c r="NTF826" s="257"/>
      <c r="NTG826" s="257"/>
      <c r="NTH826" s="257"/>
      <c r="NTI826" s="257"/>
      <c r="NTJ826" s="257"/>
      <c r="NTK826" s="257"/>
      <c r="NTL826" s="257"/>
      <c r="NTM826" s="257"/>
      <c r="NTN826" s="257"/>
      <c r="NTO826" s="257"/>
      <c r="NTP826" s="257"/>
      <c r="NTQ826" s="257"/>
      <c r="NTR826" s="257"/>
      <c r="NTS826" s="257"/>
      <c r="NTT826" s="257"/>
      <c r="NTU826" s="257"/>
      <c r="NTV826" s="257"/>
      <c r="NTW826" s="257"/>
      <c r="NTX826" s="257"/>
      <c r="NTY826" s="257"/>
      <c r="NTZ826" s="257"/>
      <c r="NUA826" s="257"/>
      <c r="NUB826" s="257"/>
      <c r="NUC826" s="257"/>
      <c r="NUD826" s="257"/>
      <c r="NUE826" s="257"/>
      <c r="NUF826" s="257"/>
      <c r="NUG826" s="257"/>
      <c r="NUH826" s="257"/>
      <c r="NUI826" s="257"/>
      <c r="NUJ826" s="257"/>
      <c r="NUK826" s="257"/>
      <c r="NUL826" s="257"/>
      <c r="NUM826" s="257"/>
      <c r="NUN826" s="257"/>
      <c r="NUO826" s="257"/>
      <c r="NUP826" s="257"/>
      <c r="NUQ826" s="257"/>
      <c r="NUR826" s="257"/>
      <c r="NUS826" s="257"/>
      <c r="NUT826" s="257"/>
      <c r="NUU826" s="257"/>
      <c r="NUV826" s="257"/>
      <c r="NUW826" s="257"/>
      <c r="NUX826" s="257"/>
      <c r="NUY826" s="257"/>
      <c r="NUZ826" s="257"/>
      <c r="NVA826" s="257"/>
      <c r="NVB826" s="257"/>
      <c r="NVC826" s="257"/>
      <c r="NVD826" s="257"/>
      <c r="NVE826" s="257"/>
      <c r="NVF826" s="257"/>
      <c r="NVG826" s="257"/>
      <c r="NVH826" s="257"/>
      <c r="NVI826" s="257"/>
      <c r="NVJ826" s="257"/>
      <c r="NVK826" s="257"/>
      <c r="NVL826" s="257"/>
      <c r="NVM826" s="257"/>
      <c r="NVN826" s="257"/>
      <c r="NVO826" s="257"/>
      <c r="NVP826" s="257"/>
      <c r="NVQ826" s="257"/>
      <c r="NVR826" s="257"/>
      <c r="NVS826" s="257"/>
      <c r="NVT826" s="257"/>
      <c r="NVU826" s="257"/>
      <c r="NVV826" s="257"/>
      <c r="NVW826" s="257"/>
      <c r="NVX826" s="257"/>
      <c r="NVY826" s="257"/>
      <c r="NVZ826" s="257"/>
      <c r="NWA826" s="257"/>
      <c r="NWB826" s="257"/>
      <c r="NWC826" s="257"/>
      <c r="NWD826" s="257"/>
      <c r="NWE826" s="257"/>
      <c r="NWF826" s="257"/>
      <c r="NWG826" s="257"/>
      <c r="NWH826" s="257"/>
      <c r="NWI826" s="257"/>
      <c r="NWJ826" s="257"/>
      <c r="NWK826" s="257"/>
      <c r="NWL826" s="257"/>
      <c r="NWM826" s="257"/>
      <c r="NWN826" s="257"/>
      <c r="NWO826" s="257"/>
      <c r="NWP826" s="257"/>
      <c r="NWQ826" s="257"/>
      <c r="NWR826" s="257"/>
      <c r="NWS826" s="257"/>
      <c r="NWT826" s="257"/>
      <c r="NWU826" s="257"/>
      <c r="NWV826" s="257"/>
      <c r="NWW826" s="257"/>
      <c r="NWX826" s="257"/>
      <c r="NWY826" s="257"/>
      <c r="NWZ826" s="257"/>
      <c r="NXA826" s="257"/>
      <c r="NXB826" s="257"/>
      <c r="NXC826" s="257"/>
      <c r="NXD826" s="257"/>
      <c r="NXE826" s="257"/>
      <c r="NXF826" s="257"/>
      <c r="NXG826" s="257"/>
      <c r="NXH826" s="257"/>
      <c r="NXI826" s="257"/>
      <c r="NXJ826" s="257"/>
      <c r="NXK826" s="257"/>
      <c r="NXL826" s="257"/>
      <c r="NXM826" s="257"/>
      <c r="NXN826" s="257"/>
      <c r="NXO826" s="257"/>
      <c r="NXP826" s="257"/>
      <c r="NXQ826" s="257"/>
      <c r="NXR826" s="257"/>
      <c r="NXS826" s="257"/>
      <c r="NXT826" s="257"/>
      <c r="NXU826" s="257"/>
      <c r="NXV826" s="257"/>
      <c r="NXW826" s="257"/>
      <c r="NXX826" s="257"/>
      <c r="NXY826" s="257"/>
      <c r="NXZ826" s="257"/>
      <c r="NYA826" s="257"/>
      <c r="NYB826" s="257"/>
      <c r="NYC826" s="257"/>
      <c r="NYD826" s="257"/>
      <c r="NYE826" s="257"/>
      <c r="NYF826" s="257"/>
      <c r="NYG826" s="257"/>
      <c r="NYH826" s="257"/>
      <c r="NYI826" s="257"/>
      <c r="NYJ826" s="257"/>
      <c r="NYK826" s="257"/>
      <c r="NYL826" s="257"/>
      <c r="NYM826" s="257"/>
      <c r="NYN826" s="257"/>
      <c r="NYO826" s="257"/>
      <c r="NYP826" s="257"/>
      <c r="NYQ826" s="257"/>
      <c r="NYR826" s="257"/>
      <c r="NYS826" s="257"/>
      <c r="NYT826" s="257"/>
      <c r="NYU826" s="257"/>
      <c r="NYV826" s="257"/>
      <c r="NYW826" s="257"/>
      <c r="NYX826" s="257"/>
      <c r="NYY826" s="257"/>
      <c r="NYZ826" s="257"/>
      <c r="NZA826" s="257"/>
      <c r="NZB826" s="257"/>
      <c r="NZC826" s="257"/>
      <c r="NZD826" s="257"/>
      <c r="NZE826" s="257"/>
      <c r="NZF826" s="257"/>
      <c r="NZG826" s="257"/>
      <c r="NZH826" s="257"/>
      <c r="NZI826" s="257"/>
      <c r="NZJ826" s="257"/>
      <c r="NZK826" s="257"/>
      <c r="NZL826" s="257"/>
      <c r="NZM826" s="257"/>
      <c r="NZN826" s="257"/>
      <c r="NZO826" s="257"/>
      <c r="NZP826" s="257"/>
      <c r="NZQ826" s="257"/>
      <c r="NZR826" s="257"/>
      <c r="NZS826" s="257"/>
      <c r="NZT826" s="257"/>
      <c r="NZU826" s="257"/>
      <c r="NZV826" s="257"/>
      <c r="NZW826" s="257"/>
      <c r="NZX826" s="257"/>
      <c r="NZY826" s="257"/>
      <c r="NZZ826" s="257"/>
      <c r="OAA826" s="257"/>
      <c r="OAB826" s="257"/>
      <c r="OAC826" s="257"/>
      <c r="OAD826" s="257"/>
      <c r="OAE826" s="257"/>
      <c r="OAF826" s="257"/>
      <c r="OAG826" s="257"/>
      <c r="OAH826" s="257"/>
      <c r="OAI826" s="257"/>
      <c r="OAJ826" s="257"/>
      <c r="OAK826" s="257"/>
      <c r="OAL826" s="257"/>
      <c r="OAM826" s="257"/>
      <c r="OAN826" s="257"/>
      <c r="OAO826" s="257"/>
      <c r="OAP826" s="257"/>
      <c r="OAQ826" s="257"/>
      <c r="OAR826" s="257"/>
      <c r="OAS826" s="257"/>
      <c r="OAT826" s="257"/>
      <c r="OAU826" s="257"/>
      <c r="OAV826" s="257"/>
      <c r="OAW826" s="257"/>
      <c r="OAX826" s="257"/>
      <c r="OAY826" s="257"/>
      <c r="OAZ826" s="257"/>
      <c r="OBA826" s="257"/>
      <c r="OBB826" s="257"/>
      <c r="OBC826" s="257"/>
      <c r="OBD826" s="257"/>
      <c r="OBE826" s="257"/>
      <c r="OBF826" s="257"/>
      <c r="OBG826" s="257"/>
      <c r="OBH826" s="257"/>
      <c r="OBI826" s="257"/>
      <c r="OBJ826" s="257"/>
      <c r="OBK826" s="257"/>
      <c r="OBL826" s="257"/>
      <c r="OBM826" s="257"/>
      <c r="OBN826" s="257"/>
      <c r="OBO826" s="257"/>
      <c r="OBP826" s="257"/>
      <c r="OBQ826" s="257"/>
      <c r="OBR826" s="257"/>
      <c r="OBS826" s="257"/>
      <c r="OBT826" s="257"/>
      <c r="OBU826" s="257"/>
      <c r="OBV826" s="257"/>
      <c r="OBW826" s="257"/>
      <c r="OBX826" s="257"/>
      <c r="OBY826" s="257"/>
      <c r="OBZ826" s="257"/>
      <c r="OCA826" s="257"/>
      <c r="OCB826" s="257"/>
      <c r="OCC826" s="257"/>
      <c r="OCD826" s="257"/>
      <c r="OCE826" s="257"/>
      <c r="OCF826" s="257"/>
      <c r="OCG826" s="257"/>
      <c r="OCH826" s="257"/>
      <c r="OCI826" s="257"/>
      <c r="OCJ826" s="257"/>
      <c r="OCK826" s="257"/>
      <c r="OCL826" s="257"/>
      <c r="OCM826" s="257"/>
      <c r="OCN826" s="257"/>
      <c r="OCO826" s="257"/>
      <c r="OCP826" s="257"/>
      <c r="OCQ826" s="257"/>
      <c r="OCR826" s="257"/>
      <c r="OCS826" s="257"/>
      <c r="OCT826" s="257"/>
      <c r="OCU826" s="257"/>
      <c r="OCV826" s="257"/>
      <c r="OCW826" s="257"/>
      <c r="OCX826" s="257"/>
      <c r="OCY826" s="257"/>
      <c r="OCZ826" s="257"/>
      <c r="ODA826" s="257"/>
      <c r="ODB826" s="257"/>
      <c r="ODC826" s="257"/>
      <c r="ODD826" s="257"/>
      <c r="ODE826" s="257"/>
      <c r="ODF826" s="257"/>
      <c r="ODG826" s="257"/>
      <c r="ODH826" s="257"/>
      <c r="ODI826" s="257"/>
      <c r="ODJ826" s="257"/>
      <c r="ODK826" s="257"/>
      <c r="ODL826" s="257"/>
      <c r="ODM826" s="257"/>
      <c r="ODN826" s="257"/>
      <c r="ODO826" s="257"/>
      <c r="ODP826" s="257"/>
      <c r="ODQ826" s="257"/>
      <c r="ODR826" s="257"/>
      <c r="ODS826" s="257"/>
      <c r="ODT826" s="257"/>
      <c r="ODU826" s="257"/>
      <c r="ODV826" s="257"/>
      <c r="ODW826" s="257"/>
      <c r="ODX826" s="257"/>
      <c r="ODY826" s="257"/>
      <c r="ODZ826" s="257"/>
      <c r="OEA826" s="257"/>
      <c r="OEB826" s="257"/>
      <c r="OEC826" s="257"/>
      <c r="OED826" s="257"/>
      <c r="OEE826" s="257"/>
      <c r="OEF826" s="257"/>
      <c r="OEG826" s="257"/>
      <c r="OEH826" s="257"/>
      <c r="OEI826" s="257"/>
      <c r="OEJ826" s="257"/>
      <c r="OEK826" s="257"/>
      <c r="OEL826" s="257"/>
      <c r="OEM826" s="257"/>
      <c r="OEN826" s="257"/>
      <c r="OEO826" s="257"/>
      <c r="OEP826" s="257"/>
      <c r="OEQ826" s="257"/>
      <c r="OER826" s="257"/>
      <c r="OES826" s="257"/>
      <c r="OET826" s="257"/>
      <c r="OEU826" s="257"/>
      <c r="OEV826" s="257"/>
      <c r="OEW826" s="257"/>
      <c r="OEX826" s="257"/>
      <c r="OEY826" s="257"/>
      <c r="OEZ826" s="257"/>
      <c r="OFA826" s="257"/>
      <c r="OFB826" s="257"/>
      <c r="OFC826" s="257"/>
      <c r="OFD826" s="257"/>
      <c r="OFE826" s="257"/>
      <c r="OFF826" s="257"/>
      <c r="OFG826" s="257"/>
      <c r="OFH826" s="257"/>
      <c r="OFI826" s="257"/>
      <c r="OFJ826" s="257"/>
      <c r="OFK826" s="257"/>
      <c r="OFL826" s="257"/>
      <c r="OFM826" s="257"/>
      <c r="OFN826" s="257"/>
      <c r="OFO826" s="257"/>
      <c r="OFP826" s="257"/>
      <c r="OFQ826" s="257"/>
      <c r="OFR826" s="257"/>
      <c r="OFS826" s="257"/>
      <c r="OFT826" s="257"/>
      <c r="OFU826" s="257"/>
      <c r="OFV826" s="257"/>
      <c r="OFW826" s="257"/>
      <c r="OFX826" s="257"/>
      <c r="OFY826" s="257"/>
      <c r="OFZ826" s="257"/>
      <c r="OGA826" s="257"/>
      <c r="OGB826" s="257"/>
      <c r="OGC826" s="257"/>
      <c r="OGD826" s="257"/>
      <c r="OGE826" s="257"/>
      <c r="OGF826" s="257"/>
      <c r="OGG826" s="257"/>
      <c r="OGH826" s="257"/>
      <c r="OGI826" s="257"/>
      <c r="OGJ826" s="257"/>
      <c r="OGK826" s="257"/>
      <c r="OGL826" s="257"/>
      <c r="OGM826" s="257"/>
      <c r="OGN826" s="257"/>
      <c r="OGO826" s="257"/>
      <c r="OGP826" s="257"/>
      <c r="OGQ826" s="257"/>
      <c r="OGR826" s="257"/>
      <c r="OGS826" s="257"/>
      <c r="OGT826" s="257"/>
      <c r="OGU826" s="257"/>
      <c r="OGV826" s="257"/>
      <c r="OGW826" s="257"/>
      <c r="OGX826" s="257"/>
      <c r="OGY826" s="257"/>
      <c r="OGZ826" s="257"/>
      <c r="OHA826" s="257"/>
      <c r="OHB826" s="257"/>
      <c r="OHC826" s="257"/>
      <c r="OHD826" s="257"/>
      <c r="OHE826" s="257"/>
      <c r="OHF826" s="257"/>
      <c r="OHG826" s="257"/>
      <c r="OHH826" s="257"/>
      <c r="OHI826" s="257"/>
      <c r="OHJ826" s="257"/>
      <c r="OHK826" s="257"/>
      <c r="OHL826" s="257"/>
      <c r="OHM826" s="257"/>
      <c r="OHN826" s="257"/>
      <c r="OHO826" s="257"/>
      <c r="OHP826" s="257"/>
      <c r="OHQ826" s="257"/>
      <c r="OHR826" s="257"/>
      <c r="OHS826" s="257"/>
      <c r="OHT826" s="257"/>
      <c r="OHU826" s="257"/>
      <c r="OHV826" s="257"/>
      <c r="OHW826" s="257"/>
      <c r="OHX826" s="257"/>
      <c r="OHY826" s="257"/>
      <c r="OHZ826" s="257"/>
      <c r="OIA826" s="257"/>
      <c r="OIB826" s="257"/>
      <c r="OIC826" s="257"/>
      <c r="OID826" s="257"/>
      <c r="OIE826" s="257"/>
      <c r="OIF826" s="257"/>
      <c r="OIG826" s="257"/>
      <c r="OIH826" s="257"/>
      <c r="OII826" s="257"/>
      <c r="OIJ826" s="257"/>
      <c r="OIK826" s="257"/>
      <c r="OIL826" s="257"/>
      <c r="OIM826" s="257"/>
      <c r="OIN826" s="257"/>
      <c r="OIO826" s="257"/>
      <c r="OIP826" s="257"/>
      <c r="OIQ826" s="257"/>
      <c r="OIR826" s="257"/>
      <c r="OIS826" s="257"/>
      <c r="OIT826" s="257"/>
      <c r="OIU826" s="257"/>
      <c r="OIV826" s="257"/>
      <c r="OIW826" s="257"/>
      <c r="OIX826" s="257"/>
      <c r="OIY826" s="257"/>
      <c r="OIZ826" s="257"/>
      <c r="OJA826" s="257"/>
      <c r="OJB826" s="257"/>
      <c r="OJC826" s="257"/>
      <c r="OJD826" s="257"/>
      <c r="OJE826" s="257"/>
      <c r="OJF826" s="257"/>
      <c r="OJG826" s="257"/>
      <c r="OJH826" s="257"/>
      <c r="OJI826" s="257"/>
      <c r="OJJ826" s="257"/>
      <c r="OJK826" s="257"/>
      <c r="OJL826" s="257"/>
      <c r="OJM826" s="257"/>
      <c r="OJN826" s="257"/>
      <c r="OJO826" s="257"/>
      <c r="OJP826" s="257"/>
      <c r="OJQ826" s="257"/>
      <c r="OJR826" s="257"/>
      <c r="OJS826" s="257"/>
      <c r="OJT826" s="257"/>
      <c r="OJU826" s="257"/>
      <c r="OJV826" s="257"/>
      <c r="OJW826" s="257"/>
      <c r="OJX826" s="257"/>
      <c r="OJY826" s="257"/>
      <c r="OJZ826" s="257"/>
      <c r="OKA826" s="257"/>
      <c r="OKB826" s="257"/>
      <c r="OKC826" s="257"/>
      <c r="OKD826" s="257"/>
      <c r="OKE826" s="257"/>
      <c r="OKF826" s="257"/>
      <c r="OKG826" s="257"/>
      <c r="OKH826" s="257"/>
      <c r="OKI826" s="257"/>
      <c r="OKJ826" s="257"/>
      <c r="OKK826" s="257"/>
      <c r="OKL826" s="257"/>
      <c r="OKM826" s="257"/>
      <c r="OKN826" s="257"/>
      <c r="OKO826" s="257"/>
      <c r="OKP826" s="257"/>
      <c r="OKQ826" s="257"/>
      <c r="OKR826" s="257"/>
      <c r="OKS826" s="257"/>
      <c r="OKT826" s="257"/>
      <c r="OKU826" s="257"/>
      <c r="OKV826" s="257"/>
      <c r="OKW826" s="257"/>
      <c r="OKX826" s="257"/>
      <c r="OKY826" s="257"/>
      <c r="OKZ826" s="257"/>
      <c r="OLA826" s="257"/>
      <c r="OLB826" s="257"/>
      <c r="OLC826" s="257"/>
      <c r="OLD826" s="257"/>
      <c r="OLE826" s="257"/>
      <c r="OLF826" s="257"/>
      <c r="OLG826" s="257"/>
      <c r="OLH826" s="257"/>
      <c r="OLI826" s="257"/>
      <c r="OLJ826" s="257"/>
      <c r="OLK826" s="257"/>
      <c r="OLL826" s="257"/>
      <c r="OLM826" s="257"/>
      <c r="OLN826" s="257"/>
      <c r="OLO826" s="257"/>
      <c r="OLP826" s="257"/>
      <c r="OLQ826" s="257"/>
      <c r="OLR826" s="257"/>
      <c r="OLS826" s="257"/>
      <c r="OLT826" s="257"/>
      <c r="OLU826" s="257"/>
      <c r="OLV826" s="257"/>
      <c r="OLW826" s="257"/>
      <c r="OLX826" s="257"/>
      <c r="OLY826" s="257"/>
      <c r="OLZ826" s="257"/>
      <c r="OMA826" s="257"/>
      <c r="OMB826" s="257"/>
      <c r="OMC826" s="257"/>
      <c r="OMD826" s="257"/>
      <c r="OME826" s="257"/>
      <c r="OMF826" s="257"/>
      <c r="OMG826" s="257"/>
      <c r="OMH826" s="257"/>
      <c r="OMI826" s="257"/>
      <c r="OMJ826" s="257"/>
      <c r="OMK826" s="257"/>
      <c r="OML826" s="257"/>
      <c r="OMM826" s="257"/>
      <c r="OMN826" s="257"/>
      <c r="OMO826" s="257"/>
      <c r="OMP826" s="257"/>
      <c r="OMQ826" s="257"/>
      <c r="OMR826" s="257"/>
      <c r="OMS826" s="257"/>
      <c r="OMT826" s="257"/>
      <c r="OMU826" s="257"/>
      <c r="OMV826" s="257"/>
      <c r="OMW826" s="257"/>
      <c r="OMX826" s="257"/>
      <c r="OMY826" s="257"/>
      <c r="OMZ826" s="257"/>
      <c r="ONA826" s="257"/>
      <c r="ONB826" s="257"/>
      <c r="ONC826" s="257"/>
      <c r="OND826" s="257"/>
      <c r="ONE826" s="257"/>
      <c r="ONF826" s="257"/>
      <c r="ONG826" s="257"/>
      <c r="ONH826" s="257"/>
      <c r="ONI826" s="257"/>
      <c r="ONJ826" s="257"/>
      <c r="ONK826" s="257"/>
      <c r="ONL826" s="257"/>
      <c r="ONM826" s="257"/>
      <c r="ONN826" s="257"/>
      <c r="ONO826" s="257"/>
      <c r="ONP826" s="257"/>
      <c r="ONQ826" s="257"/>
      <c r="ONR826" s="257"/>
      <c r="ONS826" s="257"/>
      <c r="ONT826" s="257"/>
      <c r="ONU826" s="257"/>
      <c r="ONV826" s="257"/>
      <c r="ONW826" s="257"/>
      <c r="ONX826" s="257"/>
      <c r="ONY826" s="257"/>
      <c r="ONZ826" s="257"/>
      <c r="OOA826" s="257"/>
      <c r="OOB826" s="257"/>
      <c r="OOC826" s="257"/>
      <c r="OOD826" s="257"/>
      <c r="OOE826" s="257"/>
      <c r="OOF826" s="257"/>
      <c r="OOG826" s="257"/>
      <c r="OOH826" s="257"/>
      <c r="OOI826" s="257"/>
      <c r="OOJ826" s="257"/>
      <c r="OOK826" s="257"/>
      <c r="OOL826" s="257"/>
      <c r="OOM826" s="257"/>
      <c r="OON826" s="257"/>
      <c r="OOO826" s="257"/>
      <c r="OOP826" s="257"/>
      <c r="OOQ826" s="257"/>
      <c r="OOR826" s="257"/>
      <c r="OOS826" s="257"/>
      <c r="OOT826" s="257"/>
      <c r="OOU826" s="257"/>
      <c r="OOV826" s="257"/>
      <c r="OOW826" s="257"/>
      <c r="OOX826" s="257"/>
      <c r="OOY826" s="257"/>
      <c r="OOZ826" s="257"/>
      <c r="OPA826" s="257"/>
      <c r="OPB826" s="257"/>
      <c r="OPC826" s="257"/>
      <c r="OPD826" s="257"/>
      <c r="OPE826" s="257"/>
      <c r="OPF826" s="257"/>
      <c r="OPG826" s="257"/>
      <c r="OPH826" s="257"/>
      <c r="OPI826" s="257"/>
      <c r="OPJ826" s="257"/>
      <c r="OPK826" s="257"/>
      <c r="OPL826" s="257"/>
      <c r="OPM826" s="257"/>
      <c r="OPN826" s="257"/>
      <c r="OPO826" s="257"/>
      <c r="OPP826" s="257"/>
      <c r="OPQ826" s="257"/>
      <c r="OPR826" s="257"/>
      <c r="OPS826" s="257"/>
      <c r="OPT826" s="257"/>
      <c r="OPU826" s="257"/>
      <c r="OPV826" s="257"/>
      <c r="OPW826" s="257"/>
      <c r="OPX826" s="257"/>
      <c r="OPY826" s="257"/>
      <c r="OPZ826" s="257"/>
      <c r="OQA826" s="257"/>
      <c r="OQB826" s="257"/>
      <c r="OQC826" s="257"/>
      <c r="OQD826" s="257"/>
      <c r="OQE826" s="257"/>
      <c r="OQF826" s="257"/>
      <c r="OQG826" s="257"/>
      <c r="OQH826" s="257"/>
      <c r="OQI826" s="257"/>
      <c r="OQJ826" s="257"/>
      <c r="OQK826" s="257"/>
      <c r="OQL826" s="257"/>
      <c r="OQM826" s="257"/>
      <c r="OQN826" s="257"/>
      <c r="OQO826" s="257"/>
      <c r="OQP826" s="257"/>
      <c r="OQQ826" s="257"/>
      <c r="OQR826" s="257"/>
      <c r="OQS826" s="257"/>
      <c r="OQT826" s="257"/>
      <c r="OQU826" s="257"/>
      <c r="OQV826" s="257"/>
      <c r="OQW826" s="257"/>
      <c r="OQX826" s="257"/>
      <c r="OQY826" s="257"/>
      <c r="OQZ826" s="257"/>
      <c r="ORA826" s="257"/>
      <c r="ORB826" s="257"/>
      <c r="ORC826" s="257"/>
      <c r="ORD826" s="257"/>
      <c r="ORE826" s="257"/>
      <c r="ORF826" s="257"/>
      <c r="ORG826" s="257"/>
      <c r="ORH826" s="257"/>
      <c r="ORI826" s="257"/>
      <c r="ORJ826" s="257"/>
      <c r="ORK826" s="257"/>
      <c r="ORL826" s="257"/>
      <c r="ORM826" s="257"/>
      <c r="ORN826" s="257"/>
      <c r="ORO826" s="257"/>
      <c r="ORP826" s="257"/>
      <c r="ORQ826" s="257"/>
      <c r="ORR826" s="257"/>
      <c r="ORS826" s="257"/>
      <c r="ORT826" s="257"/>
      <c r="ORU826" s="257"/>
      <c r="ORV826" s="257"/>
      <c r="ORW826" s="257"/>
      <c r="ORX826" s="257"/>
      <c r="ORY826" s="257"/>
      <c r="ORZ826" s="257"/>
      <c r="OSA826" s="257"/>
      <c r="OSB826" s="257"/>
      <c r="OSC826" s="257"/>
      <c r="OSD826" s="257"/>
      <c r="OSE826" s="257"/>
      <c r="OSF826" s="257"/>
      <c r="OSG826" s="257"/>
      <c r="OSH826" s="257"/>
      <c r="OSI826" s="257"/>
      <c r="OSJ826" s="257"/>
      <c r="OSK826" s="257"/>
      <c r="OSL826" s="257"/>
      <c r="OSM826" s="257"/>
      <c r="OSN826" s="257"/>
      <c r="OSO826" s="257"/>
      <c r="OSP826" s="257"/>
      <c r="OSQ826" s="257"/>
      <c r="OSR826" s="257"/>
      <c r="OSS826" s="257"/>
      <c r="OST826" s="257"/>
      <c r="OSU826" s="257"/>
      <c r="OSV826" s="257"/>
      <c r="OSW826" s="257"/>
      <c r="OSX826" s="257"/>
      <c r="OSY826" s="257"/>
      <c r="OSZ826" s="257"/>
      <c r="OTA826" s="257"/>
      <c r="OTB826" s="257"/>
      <c r="OTC826" s="257"/>
      <c r="OTD826" s="257"/>
      <c r="OTE826" s="257"/>
      <c r="OTF826" s="257"/>
      <c r="OTG826" s="257"/>
      <c r="OTH826" s="257"/>
      <c r="OTI826" s="257"/>
      <c r="OTJ826" s="257"/>
      <c r="OTK826" s="257"/>
      <c r="OTL826" s="257"/>
      <c r="OTM826" s="257"/>
      <c r="OTN826" s="257"/>
      <c r="OTO826" s="257"/>
      <c r="OTP826" s="257"/>
      <c r="OTQ826" s="257"/>
      <c r="OTR826" s="257"/>
      <c r="OTS826" s="257"/>
      <c r="OTT826" s="257"/>
      <c r="OTU826" s="257"/>
      <c r="OTV826" s="257"/>
      <c r="OTW826" s="257"/>
      <c r="OTX826" s="257"/>
      <c r="OTY826" s="257"/>
      <c r="OTZ826" s="257"/>
      <c r="OUA826" s="257"/>
      <c r="OUB826" s="257"/>
      <c r="OUC826" s="257"/>
      <c r="OUD826" s="257"/>
      <c r="OUE826" s="257"/>
      <c r="OUF826" s="257"/>
      <c r="OUG826" s="257"/>
      <c r="OUH826" s="257"/>
      <c r="OUI826" s="257"/>
      <c r="OUJ826" s="257"/>
      <c r="OUK826" s="257"/>
      <c r="OUL826" s="257"/>
      <c r="OUM826" s="257"/>
      <c r="OUN826" s="257"/>
      <c r="OUO826" s="257"/>
      <c r="OUP826" s="257"/>
      <c r="OUQ826" s="257"/>
      <c r="OUR826" s="257"/>
      <c r="OUS826" s="257"/>
      <c r="OUT826" s="257"/>
      <c r="OUU826" s="257"/>
      <c r="OUV826" s="257"/>
      <c r="OUW826" s="257"/>
      <c r="OUX826" s="257"/>
      <c r="OUY826" s="257"/>
      <c r="OUZ826" s="257"/>
      <c r="OVA826" s="257"/>
      <c r="OVB826" s="257"/>
      <c r="OVC826" s="257"/>
      <c r="OVD826" s="257"/>
      <c r="OVE826" s="257"/>
      <c r="OVF826" s="257"/>
      <c r="OVG826" s="257"/>
      <c r="OVH826" s="257"/>
      <c r="OVI826" s="257"/>
      <c r="OVJ826" s="257"/>
      <c r="OVK826" s="257"/>
      <c r="OVL826" s="257"/>
      <c r="OVM826" s="257"/>
      <c r="OVN826" s="257"/>
      <c r="OVO826" s="257"/>
      <c r="OVP826" s="257"/>
      <c r="OVQ826" s="257"/>
      <c r="OVR826" s="257"/>
      <c r="OVS826" s="257"/>
      <c r="OVT826" s="257"/>
      <c r="OVU826" s="257"/>
      <c r="OVV826" s="257"/>
      <c r="OVW826" s="257"/>
      <c r="OVX826" s="257"/>
      <c r="OVY826" s="257"/>
      <c r="OVZ826" s="257"/>
      <c r="OWA826" s="257"/>
      <c r="OWB826" s="257"/>
      <c r="OWC826" s="257"/>
      <c r="OWD826" s="257"/>
      <c r="OWE826" s="257"/>
      <c r="OWF826" s="257"/>
      <c r="OWG826" s="257"/>
      <c r="OWH826" s="257"/>
      <c r="OWI826" s="257"/>
      <c r="OWJ826" s="257"/>
      <c r="OWK826" s="257"/>
      <c r="OWL826" s="257"/>
      <c r="OWM826" s="257"/>
      <c r="OWN826" s="257"/>
      <c r="OWO826" s="257"/>
      <c r="OWP826" s="257"/>
      <c r="OWQ826" s="257"/>
      <c r="OWR826" s="257"/>
      <c r="OWS826" s="257"/>
      <c r="OWT826" s="257"/>
      <c r="OWU826" s="257"/>
      <c r="OWV826" s="257"/>
      <c r="OWW826" s="257"/>
      <c r="OWX826" s="257"/>
      <c r="OWY826" s="257"/>
      <c r="OWZ826" s="257"/>
      <c r="OXA826" s="257"/>
      <c r="OXB826" s="257"/>
      <c r="OXC826" s="257"/>
      <c r="OXD826" s="257"/>
      <c r="OXE826" s="257"/>
      <c r="OXF826" s="257"/>
      <c r="OXG826" s="257"/>
      <c r="OXH826" s="257"/>
      <c r="OXI826" s="257"/>
      <c r="OXJ826" s="257"/>
      <c r="OXK826" s="257"/>
      <c r="OXL826" s="257"/>
      <c r="OXM826" s="257"/>
      <c r="OXN826" s="257"/>
      <c r="OXO826" s="257"/>
      <c r="OXP826" s="257"/>
      <c r="OXQ826" s="257"/>
      <c r="OXR826" s="257"/>
      <c r="OXS826" s="257"/>
      <c r="OXT826" s="257"/>
      <c r="OXU826" s="257"/>
      <c r="OXV826" s="257"/>
      <c r="OXW826" s="257"/>
      <c r="OXX826" s="257"/>
      <c r="OXY826" s="257"/>
      <c r="OXZ826" s="257"/>
      <c r="OYA826" s="257"/>
      <c r="OYB826" s="257"/>
      <c r="OYC826" s="257"/>
      <c r="OYD826" s="257"/>
      <c r="OYE826" s="257"/>
      <c r="OYF826" s="257"/>
      <c r="OYG826" s="257"/>
      <c r="OYH826" s="257"/>
      <c r="OYI826" s="257"/>
      <c r="OYJ826" s="257"/>
      <c r="OYK826" s="257"/>
      <c r="OYL826" s="257"/>
      <c r="OYM826" s="257"/>
      <c r="OYN826" s="257"/>
      <c r="OYO826" s="257"/>
      <c r="OYP826" s="257"/>
      <c r="OYQ826" s="257"/>
      <c r="OYR826" s="257"/>
      <c r="OYS826" s="257"/>
      <c r="OYT826" s="257"/>
      <c r="OYU826" s="257"/>
      <c r="OYV826" s="257"/>
      <c r="OYW826" s="257"/>
      <c r="OYX826" s="257"/>
      <c r="OYY826" s="257"/>
      <c r="OYZ826" s="257"/>
      <c r="OZA826" s="257"/>
      <c r="OZB826" s="257"/>
      <c r="OZC826" s="257"/>
      <c r="OZD826" s="257"/>
      <c r="OZE826" s="257"/>
      <c r="OZF826" s="257"/>
      <c r="OZG826" s="257"/>
      <c r="OZH826" s="257"/>
      <c r="OZI826" s="257"/>
      <c r="OZJ826" s="257"/>
      <c r="OZK826" s="257"/>
      <c r="OZL826" s="257"/>
      <c r="OZM826" s="257"/>
      <c r="OZN826" s="257"/>
      <c r="OZO826" s="257"/>
      <c r="OZP826" s="257"/>
      <c r="OZQ826" s="257"/>
      <c r="OZR826" s="257"/>
      <c r="OZS826" s="257"/>
      <c r="OZT826" s="257"/>
      <c r="OZU826" s="257"/>
      <c r="OZV826" s="257"/>
      <c r="OZW826" s="257"/>
      <c r="OZX826" s="257"/>
      <c r="OZY826" s="257"/>
      <c r="OZZ826" s="257"/>
      <c r="PAA826" s="257"/>
      <c r="PAB826" s="257"/>
      <c r="PAC826" s="257"/>
      <c r="PAD826" s="257"/>
      <c r="PAE826" s="257"/>
      <c r="PAF826" s="257"/>
      <c r="PAG826" s="257"/>
      <c r="PAH826" s="257"/>
      <c r="PAI826" s="257"/>
      <c r="PAJ826" s="257"/>
      <c r="PAK826" s="257"/>
      <c r="PAL826" s="257"/>
      <c r="PAM826" s="257"/>
      <c r="PAN826" s="257"/>
      <c r="PAO826" s="257"/>
      <c r="PAP826" s="257"/>
      <c r="PAQ826" s="257"/>
      <c r="PAR826" s="257"/>
      <c r="PAS826" s="257"/>
      <c r="PAT826" s="257"/>
      <c r="PAU826" s="257"/>
      <c r="PAV826" s="257"/>
      <c r="PAW826" s="257"/>
      <c r="PAX826" s="257"/>
      <c r="PAY826" s="257"/>
      <c r="PAZ826" s="257"/>
      <c r="PBA826" s="257"/>
      <c r="PBB826" s="257"/>
      <c r="PBC826" s="257"/>
      <c r="PBD826" s="257"/>
      <c r="PBE826" s="257"/>
      <c r="PBF826" s="257"/>
      <c r="PBG826" s="257"/>
      <c r="PBH826" s="257"/>
      <c r="PBI826" s="257"/>
      <c r="PBJ826" s="257"/>
      <c r="PBK826" s="257"/>
      <c r="PBL826" s="257"/>
      <c r="PBM826" s="257"/>
      <c r="PBN826" s="257"/>
      <c r="PBO826" s="257"/>
      <c r="PBP826" s="257"/>
      <c r="PBQ826" s="257"/>
      <c r="PBR826" s="257"/>
      <c r="PBS826" s="257"/>
      <c r="PBT826" s="257"/>
      <c r="PBU826" s="257"/>
      <c r="PBV826" s="257"/>
      <c r="PBW826" s="257"/>
      <c r="PBX826" s="257"/>
      <c r="PBY826" s="257"/>
      <c r="PBZ826" s="257"/>
      <c r="PCA826" s="257"/>
      <c r="PCB826" s="257"/>
      <c r="PCC826" s="257"/>
      <c r="PCD826" s="257"/>
      <c r="PCE826" s="257"/>
      <c r="PCF826" s="257"/>
      <c r="PCG826" s="257"/>
      <c r="PCH826" s="257"/>
      <c r="PCI826" s="257"/>
      <c r="PCJ826" s="257"/>
      <c r="PCK826" s="257"/>
      <c r="PCL826" s="257"/>
      <c r="PCM826" s="257"/>
      <c r="PCN826" s="257"/>
      <c r="PCO826" s="257"/>
      <c r="PCP826" s="257"/>
      <c r="PCQ826" s="257"/>
      <c r="PCR826" s="257"/>
      <c r="PCS826" s="257"/>
      <c r="PCT826" s="257"/>
      <c r="PCU826" s="257"/>
      <c r="PCV826" s="257"/>
      <c r="PCW826" s="257"/>
      <c r="PCX826" s="257"/>
      <c r="PCY826" s="257"/>
      <c r="PCZ826" s="257"/>
      <c r="PDA826" s="257"/>
      <c r="PDB826" s="257"/>
      <c r="PDC826" s="257"/>
      <c r="PDD826" s="257"/>
      <c r="PDE826" s="257"/>
      <c r="PDF826" s="257"/>
      <c r="PDG826" s="257"/>
      <c r="PDH826" s="257"/>
      <c r="PDI826" s="257"/>
      <c r="PDJ826" s="257"/>
      <c r="PDK826" s="257"/>
      <c r="PDL826" s="257"/>
      <c r="PDM826" s="257"/>
      <c r="PDN826" s="257"/>
      <c r="PDO826" s="257"/>
      <c r="PDP826" s="257"/>
      <c r="PDQ826" s="257"/>
      <c r="PDR826" s="257"/>
      <c r="PDS826" s="257"/>
      <c r="PDT826" s="257"/>
      <c r="PDU826" s="257"/>
      <c r="PDV826" s="257"/>
      <c r="PDW826" s="257"/>
      <c r="PDX826" s="257"/>
      <c r="PDY826" s="257"/>
      <c r="PDZ826" s="257"/>
      <c r="PEA826" s="257"/>
      <c r="PEB826" s="257"/>
      <c r="PEC826" s="257"/>
      <c r="PED826" s="257"/>
      <c r="PEE826" s="257"/>
      <c r="PEF826" s="257"/>
      <c r="PEG826" s="257"/>
      <c r="PEH826" s="257"/>
      <c r="PEI826" s="257"/>
      <c r="PEJ826" s="257"/>
      <c r="PEK826" s="257"/>
      <c r="PEL826" s="257"/>
      <c r="PEM826" s="257"/>
      <c r="PEN826" s="257"/>
      <c r="PEO826" s="257"/>
      <c r="PEP826" s="257"/>
      <c r="PEQ826" s="257"/>
      <c r="PER826" s="257"/>
      <c r="PES826" s="257"/>
      <c r="PET826" s="257"/>
      <c r="PEU826" s="257"/>
      <c r="PEV826" s="257"/>
      <c r="PEW826" s="257"/>
      <c r="PEX826" s="257"/>
      <c r="PEY826" s="257"/>
      <c r="PEZ826" s="257"/>
      <c r="PFA826" s="257"/>
      <c r="PFB826" s="257"/>
      <c r="PFC826" s="257"/>
      <c r="PFD826" s="257"/>
      <c r="PFE826" s="257"/>
      <c r="PFF826" s="257"/>
      <c r="PFG826" s="257"/>
      <c r="PFH826" s="257"/>
      <c r="PFI826" s="257"/>
      <c r="PFJ826" s="257"/>
      <c r="PFK826" s="257"/>
      <c r="PFL826" s="257"/>
      <c r="PFM826" s="257"/>
      <c r="PFN826" s="257"/>
      <c r="PFO826" s="257"/>
      <c r="PFP826" s="257"/>
      <c r="PFQ826" s="257"/>
      <c r="PFR826" s="257"/>
      <c r="PFS826" s="257"/>
      <c r="PFT826" s="257"/>
      <c r="PFU826" s="257"/>
      <c r="PFV826" s="257"/>
      <c r="PFW826" s="257"/>
      <c r="PFX826" s="257"/>
      <c r="PFY826" s="257"/>
      <c r="PFZ826" s="257"/>
      <c r="PGA826" s="257"/>
      <c r="PGB826" s="257"/>
      <c r="PGC826" s="257"/>
      <c r="PGD826" s="257"/>
      <c r="PGE826" s="257"/>
      <c r="PGF826" s="257"/>
      <c r="PGG826" s="257"/>
      <c r="PGH826" s="257"/>
      <c r="PGI826" s="257"/>
      <c r="PGJ826" s="257"/>
      <c r="PGK826" s="257"/>
      <c r="PGL826" s="257"/>
      <c r="PGM826" s="257"/>
      <c r="PGN826" s="257"/>
      <c r="PGO826" s="257"/>
      <c r="PGP826" s="257"/>
      <c r="PGQ826" s="257"/>
      <c r="PGR826" s="257"/>
      <c r="PGS826" s="257"/>
      <c r="PGT826" s="257"/>
      <c r="PGU826" s="257"/>
      <c r="PGV826" s="257"/>
      <c r="PGW826" s="257"/>
      <c r="PGX826" s="257"/>
      <c r="PGY826" s="257"/>
      <c r="PGZ826" s="257"/>
      <c r="PHA826" s="257"/>
      <c r="PHB826" s="257"/>
      <c r="PHC826" s="257"/>
      <c r="PHD826" s="257"/>
      <c r="PHE826" s="257"/>
      <c r="PHF826" s="257"/>
      <c r="PHG826" s="257"/>
      <c r="PHH826" s="257"/>
      <c r="PHI826" s="257"/>
      <c r="PHJ826" s="257"/>
      <c r="PHK826" s="257"/>
      <c r="PHL826" s="257"/>
      <c r="PHM826" s="257"/>
      <c r="PHN826" s="257"/>
      <c r="PHO826" s="257"/>
      <c r="PHP826" s="257"/>
      <c r="PHQ826" s="257"/>
      <c r="PHR826" s="257"/>
      <c r="PHS826" s="257"/>
      <c r="PHT826" s="257"/>
      <c r="PHU826" s="257"/>
      <c r="PHV826" s="257"/>
      <c r="PHW826" s="257"/>
      <c r="PHX826" s="257"/>
      <c r="PHY826" s="257"/>
      <c r="PHZ826" s="257"/>
      <c r="PIA826" s="257"/>
      <c r="PIB826" s="257"/>
      <c r="PIC826" s="257"/>
      <c r="PID826" s="257"/>
      <c r="PIE826" s="257"/>
      <c r="PIF826" s="257"/>
      <c r="PIG826" s="257"/>
      <c r="PIH826" s="257"/>
      <c r="PII826" s="257"/>
      <c r="PIJ826" s="257"/>
      <c r="PIK826" s="257"/>
      <c r="PIL826" s="257"/>
      <c r="PIM826" s="257"/>
      <c r="PIN826" s="257"/>
      <c r="PIO826" s="257"/>
      <c r="PIP826" s="257"/>
      <c r="PIQ826" s="257"/>
      <c r="PIR826" s="257"/>
      <c r="PIS826" s="257"/>
      <c r="PIT826" s="257"/>
      <c r="PIU826" s="257"/>
      <c r="PIV826" s="257"/>
      <c r="PIW826" s="257"/>
      <c r="PIX826" s="257"/>
      <c r="PIY826" s="257"/>
      <c r="PIZ826" s="257"/>
      <c r="PJA826" s="257"/>
      <c r="PJB826" s="257"/>
      <c r="PJC826" s="257"/>
      <c r="PJD826" s="257"/>
      <c r="PJE826" s="257"/>
      <c r="PJF826" s="257"/>
      <c r="PJG826" s="257"/>
      <c r="PJH826" s="257"/>
      <c r="PJI826" s="257"/>
      <c r="PJJ826" s="257"/>
      <c r="PJK826" s="257"/>
      <c r="PJL826" s="257"/>
      <c r="PJM826" s="257"/>
      <c r="PJN826" s="257"/>
      <c r="PJO826" s="257"/>
      <c r="PJP826" s="257"/>
      <c r="PJQ826" s="257"/>
      <c r="PJR826" s="257"/>
      <c r="PJS826" s="257"/>
      <c r="PJT826" s="257"/>
      <c r="PJU826" s="257"/>
      <c r="PJV826" s="257"/>
      <c r="PJW826" s="257"/>
      <c r="PJX826" s="257"/>
      <c r="PJY826" s="257"/>
      <c r="PJZ826" s="257"/>
      <c r="PKA826" s="257"/>
      <c r="PKB826" s="257"/>
      <c r="PKC826" s="257"/>
      <c r="PKD826" s="257"/>
      <c r="PKE826" s="257"/>
      <c r="PKF826" s="257"/>
      <c r="PKG826" s="257"/>
      <c r="PKH826" s="257"/>
      <c r="PKI826" s="257"/>
      <c r="PKJ826" s="257"/>
      <c r="PKK826" s="257"/>
      <c r="PKL826" s="257"/>
      <c r="PKM826" s="257"/>
      <c r="PKN826" s="257"/>
      <c r="PKO826" s="257"/>
      <c r="PKP826" s="257"/>
      <c r="PKQ826" s="257"/>
      <c r="PKR826" s="257"/>
      <c r="PKS826" s="257"/>
      <c r="PKT826" s="257"/>
      <c r="PKU826" s="257"/>
      <c r="PKV826" s="257"/>
      <c r="PKW826" s="257"/>
      <c r="PKX826" s="257"/>
      <c r="PKY826" s="257"/>
      <c r="PKZ826" s="257"/>
      <c r="PLA826" s="257"/>
      <c r="PLB826" s="257"/>
      <c r="PLC826" s="257"/>
      <c r="PLD826" s="257"/>
      <c r="PLE826" s="257"/>
      <c r="PLF826" s="257"/>
      <c r="PLG826" s="257"/>
      <c r="PLH826" s="257"/>
      <c r="PLI826" s="257"/>
      <c r="PLJ826" s="257"/>
      <c r="PLK826" s="257"/>
      <c r="PLL826" s="257"/>
      <c r="PLM826" s="257"/>
      <c r="PLN826" s="257"/>
      <c r="PLO826" s="257"/>
      <c r="PLP826" s="257"/>
      <c r="PLQ826" s="257"/>
      <c r="PLR826" s="257"/>
      <c r="PLS826" s="257"/>
      <c r="PLT826" s="257"/>
      <c r="PLU826" s="257"/>
      <c r="PLV826" s="257"/>
      <c r="PLW826" s="257"/>
      <c r="PLX826" s="257"/>
      <c r="PLY826" s="257"/>
      <c r="PLZ826" s="257"/>
      <c r="PMA826" s="257"/>
      <c r="PMB826" s="257"/>
      <c r="PMC826" s="257"/>
      <c r="PMD826" s="257"/>
      <c r="PME826" s="257"/>
      <c r="PMF826" s="257"/>
      <c r="PMG826" s="257"/>
      <c r="PMH826" s="257"/>
      <c r="PMI826" s="257"/>
      <c r="PMJ826" s="257"/>
      <c r="PMK826" s="257"/>
      <c r="PML826" s="257"/>
      <c r="PMM826" s="257"/>
      <c r="PMN826" s="257"/>
      <c r="PMO826" s="257"/>
      <c r="PMP826" s="257"/>
      <c r="PMQ826" s="257"/>
      <c r="PMR826" s="257"/>
      <c r="PMS826" s="257"/>
      <c r="PMT826" s="257"/>
      <c r="PMU826" s="257"/>
      <c r="PMV826" s="257"/>
      <c r="PMW826" s="257"/>
      <c r="PMX826" s="257"/>
      <c r="PMY826" s="257"/>
      <c r="PMZ826" s="257"/>
      <c r="PNA826" s="257"/>
      <c r="PNB826" s="257"/>
      <c r="PNC826" s="257"/>
      <c r="PND826" s="257"/>
      <c r="PNE826" s="257"/>
      <c r="PNF826" s="257"/>
      <c r="PNG826" s="257"/>
      <c r="PNH826" s="257"/>
      <c r="PNI826" s="257"/>
      <c r="PNJ826" s="257"/>
      <c r="PNK826" s="257"/>
      <c r="PNL826" s="257"/>
      <c r="PNM826" s="257"/>
      <c r="PNN826" s="257"/>
      <c r="PNO826" s="257"/>
      <c r="PNP826" s="257"/>
      <c r="PNQ826" s="257"/>
      <c r="PNR826" s="257"/>
      <c r="PNS826" s="257"/>
      <c r="PNT826" s="257"/>
      <c r="PNU826" s="257"/>
      <c r="PNV826" s="257"/>
      <c r="PNW826" s="257"/>
      <c r="PNX826" s="257"/>
      <c r="PNY826" s="257"/>
      <c r="PNZ826" s="257"/>
      <c r="POA826" s="257"/>
      <c r="POB826" s="257"/>
      <c r="POC826" s="257"/>
      <c r="POD826" s="257"/>
      <c r="POE826" s="257"/>
      <c r="POF826" s="257"/>
      <c r="POG826" s="257"/>
      <c r="POH826" s="257"/>
      <c r="POI826" s="257"/>
      <c r="POJ826" s="257"/>
      <c r="POK826" s="257"/>
      <c r="POL826" s="257"/>
      <c r="POM826" s="257"/>
      <c r="PON826" s="257"/>
      <c r="POO826" s="257"/>
      <c r="POP826" s="257"/>
      <c r="POQ826" s="257"/>
      <c r="POR826" s="257"/>
      <c r="POS826" s="257"/>
      <c r="POT826" s="257"/>
      <c r="POU826" s="257"/>
      <c r="POV826" s="257"/>
      <c r="POW826" s="257"/>
      <c r="POX826" s="257"/>
      <c r="POY826" s="257"/>
      <c r="POZ826" s="257"/>
      <c r="PPA826" s="257"/>
      <c r="PPB826" s="257"/>
      <c r="PPC826" s="257"/>
      <c r="PPD826" s="257"/>
      <c r="PPE826" s="257"/>
      <c r="PPF826" s="257"/>
      <c r="PPG826" s="257"/>
      <c r="PPH826" s="257"/>
      <c r="PPI826" s="257"/>
      <c r="PPJ826" s="257"/>
      <c r="PPK826" s="257"/>
      <c r="PPL826" s="257"/>
      <c r="PPM826" s="257"/>
      <c r="PPN826" s="257"/>
      <c r="PPO826" s="257"/>
      <c r="PPP826" s="257"/>
      <c r="PPQ826" s="257"/>
      <c r="PPR826" s="257"/>
      <c r="PPS826" s="257"/>
      <c r="PPT826" s="257"/>
      <c r="PPU826" s="257"/>
      <c r="PPV826" s="257"/>
      <c r="PPW826" s="257"/>
      <c r="PPX826" s="257"/>
      <c r="PPY826" s="257"/>
      <c r="PPZ826" s="257"/>
      <c r="PQA826" s="257"/>
      <c r="PQB826" s="257"/>
      <c r="PQC826" s="257"/>
      <c r="PQD826" s="257"/>
      <c r="PQE826" s="257"/>
      <c r="PQF826" s="257"/>
      <c r="PQG826" s="257"/>
      <c r="PQH826" s="257"/>
      <c r="PQI826" s="257"/>
      <c r="PQJ826" s="257"/>
      <c r="PQK826" s="257"/>
      <c r="PQL826" s="257"/>
      <c r="PQM826" s="257"/>
      <c r="PQN826" s="257"/>
      <c r="PQO826" s="257"/>
      <c r="PQP826" s="257"/>
      <c r="PQQ826" s="257"/>
      <c r="PQR826" s="257"/>
      <c r="PQS826" s="257"/>
      <c r="PQT826" s="257"/>
      <c r="PQU826" s="257"/>
      <c r="PQV826" s="257"/>
      <c r="PQW826" s="257"/>
      <c r="PQX826" s="257"/>
      <c r="PQY826" s="257"/>
      <c r="PQZ826" s="257"/>
      <c r="PRA826" s="257"/>
      <c r="PRB826" s="257"/>
      <c r="PRC826" s="257"/>
      <c r="PRD826" s="257"/>
      <c r="PRE826" s="257"/>
      <c r="PRF826" s="257"/>
      <c r="PRG826" s="257"/>
      <c r="PRH826" s="257"/>
      <c r="PRI826" s="257"/>
      <c r="PRJ826" s="257"/>
      <c r="PRK826" s="257"/>
      <c r="PRL826" s="257"/>
      <c r="PRM826" s="257"/>
      <c r="PRN826" s="257"/>
      <c r="PRO826" s="257"/>
      <c r="PRP826" s="257"/>
      <c r="PRQ826" s="257"/>
      <c r="PRR826" s="257"/>
      <c r="PRS826" s="257"/>
      <c r="PRT826" s="257"/>
      <c r="PRU826" s="257"/>
      <c r="PRV826" s="257"/>
      <c r="PRW826" s="257"/>
      <c r="PRX826" s="257"/>
      <c r="PRY826" s="257"/>
      <c r="PRZ826" s="257"/>
      <c r="PSA826" s="257"/>
      <c r="PSB826" s="257"/>
      <c r="PSC826" s="257"/>
      <c r="PSD826" s="257"/>
      <c r="PSE826" s="257"/>
      <c r="PSF826" s="257"/>
      <c r="PSG826" s="257"/>
      <c r="PSH826" s="257"/>
      <c r="PSI826" s="257"/>
      <c r="PSJ826" s="257"/>
      <c r="PSK826" s="257"/>
      <c r="PSL826" s="257"/>
      <c r="PSM826" s="257"/>
      <c r="PSN826" s="257"/>
      <c r="PSO826" s="257"/>
      <c r="PSP826" s="257"/>
      <c r="PSQ826" s="257"/>
      <c r="PSR826" s="257"/>
      <c r="PSS826" s="257"/>
      <c r="PST826" s="257"/>
      <c r="PSU826" s="257"/>
      <c r="PSV826" s="257"/>
      <c r="PSW826" s="257"/>
      <c r="PSX826" s="257"/>
      <c r="PSY826" s="257"/>
      <c r="PSZ826" s="257"/>
      <c r="PTA826" s="257"/>
      <c r="PTB826" s="257"/>
      <c r="PTC826" s="257"/>
      <c r="PTD826" s="257"/>
      <c r="PTE826" s="257"/>
      <c r="PTF826" s="257"/>
      <c r="PTG826" s="257"/>
      <c r="PTH826" s="257"/>
      <c r="PTI826" s="257"/>
      <c r="PTJ826" s="257"/>
      <c r="PTK826" s="257"/>
      <c r="PTL826" s="257"/>
      <c r="PTM826" s="257"/>
      <c r="PTN826" s="257"/>
      <c r="PTO826" s="257"/>
      <c r="PTP826" s="257"/>
      <c r="PTQ826" s="257"/>
      <c r="PTR826" s="257"/>
      <c r="PTS826" s="257"/>
      <c r="PTT826" s="257"/>
      <c r="PTU826" s="257"/>
      <c r="PTV826" s="257"/>
      <c r="PTW826" s="257"/>
      <c r="PTX826" s="257"/>
      <c r="PTY826" s="257"/>
      <c r="PTZ826" s="257"/>
      <c r="PUA826" s="257"/>
      <c r="PUB826" s="257"/>
      <c r="PUC826" s="257"/>
      <c r="PUD826" s="257"/>
      <c r="PUE826" s="257"/>
      <c r="PUF826" s="257"/>
      <c r="PUG826" s="257"/>
      <c r="PUH826" s="257"/>
      <c r="PUI826" s="257"/>
      <c r="PUJ826" s="257"/>
      <c r="PUK826" s="257"/>
      <c r="PUL826" s="257"/>
      <c r="PUM826" s="257"/>
      <c r="PUN826" s="257"/>
      <c r="PUO826" s="257"/>
      <c r="PUP826" s="257"/>
      <c r="PUQ826" s="257"/>
      <c r="PUR826" s="257"/>
      <c r="PUS826" s="257"/>
      <c r="PUT826" s="257"/>
      <c r="PUU826" s="257"/>
      <c r="PUV826" s="257"/>
      <c r="PUW826" s="257"/>
      <c r="PUX826" s="257"/>
      <c r="PUY826" s="257"/>
      <c r="PUZ826" s="257"/>
      <c r="PVA826" s="257"/>
      <c r="PVB826" s="257"/>
      <c r="PVC826" s="257"/>
      <c r="PVD826" s="257"/>
      <c r="PVE826" s="257"/>
      <c r="PVF826" s="257"/>
      <c r="PVG826" s="257"/>
      <c r="PVH826" s="257"/>
      <c r="PVI826" s="257"/>
      <c r="PVJ826" s="257"/>
      <c r="PVK826" s="257"/>
      <c r="PVL826" s="257"/>
      <c r="PVM826" s="257"/>
      <c r="PVN826" s="257"/>
      <c r="PVO826" s="257"/>
      <c r="PVP826" s="257"/>
      <c r="PVQ826" s="257"/>
      <c r="PVR826" s="257"/>
      <c r="PVS826" s="257"/>
      <c r="PVT826" s="257"/>
      <c r="PVU826" s="257"/>
      <c r="PVV826" s="257"/>
      <c r="PVW826" s="257"/>
      <c r="PVX826" s="257"/>
      <c r="PVY826" s="257"/>
      <c r="PVZ826" s="257"/>
      <c r="PWA826" s="257"/>
      <c r="PWB826" s="257"/>
      <c r="PWC826" s="257"/>
      <c r="PWD826" s="257"/>
      <c r="PWE826" s="257"/>
      <c r="PWF826" s="257"/>
      <c r="PWG826" s="257"/>
      <c r="PWH826" s="257"/>
      <c r="PWI826" s="257"/>
      <c r="PWJ826" s="257"/>
      <c r="PWK826" s="257"/>
      <c r="PWL826" s="257"/>
      <c r="PWM826" s="257"/>
      <c r="PWN826" s="257"/>
      <c r="PWO826" s="257"/>
      <c r="PWP826" s="257"/>
      <c r="PWQ826" s="257"/>
      <c r="PWR826" s="257"/>
      <c r="PWS826" s="257"/>
      <c r="PWT826" s="257"/>
      <c r="PWU826" s="257"/>
      <c r="PWV826" s="257"/>
      <c r="PWW826" s="257"/>
      <c r="PWX826" s="257"/>
      <c r="PWY826" s="257"/>
      <c r="PWZ826" s="257"/>
      <c r="PXA826" s="257"/>
      <c r="PXB826" s="257"/>
      <c r="PXC826" s="257"/>
      <c r="PXD826" s="257"/>
      <c r="PXE826" s="257"/>
      <c r="PXF826" s="257"/>
      <c r="PXG826" s="257"/>
      <c r="PXH826" s="257"/>
      <c r="PXI826" s="257"/>
      <c r="PXJ826" s="257"/>
      <c r="PXK826" s="257"/>
      <c r="PXL826" s="257"/>
      <c r="PXM826" s="257"/>
      <c r="PXN826" s="257"/>
      <c r="PXO826" s="257"/>
      <c r="PXP826" s="257"/>
      <c r="PXQ826" s="257"/>
      <c r="PXR826" s="257"/>
      <c r="PXS826" s="257"/>
      <c r="PXT826" s="257"/>
      <c r="PXU826" s="257"/>
      <c r="PXV826" s="257"/>
      <c r="PXW826" s="257"/>
      <c r="PXX826" s="257"/>
      <c r="PXY826" s="257"/>
      <c r="PXZ826" s="257"/>
      <c r="PYA826" s="257"/>
      <c r="PYB826" s="257"/>
      <c r="PYC826" s="257"/>
      <c r="PYD826" s="257"/>
      <c r="PYE826" s="257"/>
      <c r="PYF826" s="257"/>
      <c r="PYG826" s="257"/>
      <c r="PYH826" s="257"/>
      <c r="PYI826" s="257"/>
      <c r="PYJ826" s="257"/>
      <c r="PYK826" s="257"/>
      <c r="PYL826" s="257"/>
      <c r="PYM826" s="257"/>
      <c r="PYN826" s="257"/>
      <c r="PYO826" s="257"/>
      <c r="PYP826" s="257"/>
      <c r="PYQ826" s="257"/>
      <c r="PYR826" s="257"/>
      <c r="PYS826" s="257"/>
      <c r="PYT826" s="257"/>
      <c r="PYU826" s="257"/>
      <c r="PYV826" s="257"/>
      <c r="PYW826" s="257"/>
      <c r="PYX826" s="257"/>
      <c r="PYY826" s="257"/>
      <c r="PYZ826" s="257"/>
      <c r="PZA826" s="257"/>
      <c r="PZB826" s="257"/>
      <c r="PZC826" s="257"/>
      <c r="PZD826" s="257"/>
      <c r="PZE826" s="257"/>
      <c r="PZF826" s="257"/>
      <c r="PZG826" s="257"/>
      <c r="PZH826" s="257"/>
      <c r="PZI826" s="257"/>
      <c r="PZJ826" s="257"/>
      <c r="PZK826" s="257"/>
      <c r="PZL826" s="257"/>
      <c r="PZM826" s="257"/>
      <c r="PZN826" s="257"/>
      <c r="PZO826" s="257"/>
      <c r="PZP826" s="257"/>
      <c r="PZQ826" s="257"/>
      <c r="PZR826" s="257"/>
      <c r="PZS826" s="257"/>
      <c r="PZT826" s="257"/>
      <c r="PZU826" s="257"/>
      <c r="PZV826" s="257"/>
      <c r="PZW826" s="257"/>
      <c r="PZX826" s="257"/>
      <c r="PZY826" s="257"/>
      <c r="PZZ826" s="257"/>
      <c r="QAA826" s="257"/>
      <c r="QAB826" s="257"/>
      <c r="QAC826" s="257"/>
      <c r="QAD826" s="257"/>
      <c r="QAE826" s="257"/>
      <c r="QAF826" s="257"/>
      <c r="QAG826" s="257"/>
      <c r="QAH826" s="257"/>
      <c r="QAI826" s="257"/>
      <c r="QAJ826" s="257"/>
      <c r="QAK826" s="257"/>
      <c r="QAL826" s="257"/>
      <c r="QAM826" s="257"/>
      <c r="QAN826" s="257"/>
      <c r="QAO826" s="257"/>
      <c r="QAP826" s="257"/>
      <c r="QAQ826" s="257"/>
      <c r="QAR826" s="257"/>
      <c r="QAS826" s="257"/>
      <c r="QAT826" s="257"/>
      <c r="QAU826" s="257"/>
      <c r="QAV826" s="257"/>
      <c r="QAW826" s="257"/>
      <c r="QAX826" s="257"/>
      <c r="QAY826" s="257"/>
      <c r="QAZ826" s="257"/>
      <c r="QBA826" s="257"/>
      <c r="QBB826" s="257"/>
      <c r="QBC826" s="257"/>
      <c r="QBD826" s="257"/>
      <c r="QBE826" s="257"/>
      <c r="QBF826" s="257"/>
      <c r="QBG826" s="257"/>
      <c r="QBH826" s="257"/>
      <c r="QBI826" s="257"/>
      <c r="QBJ826" s="257"/>
      <c r="QBK826" s="257"/>
      <c r="QBL826" s="257"/>
      <c r="QBM826" s="257"/>
      <c r="QBN826" s="257"/>
      <c r="QBO826" s="257"/>
      <c r="QBP826" s="257"/>
      <c r="QBQ826" s="257"/>
      <c r="QBR826" s="257"/>
      <c r="QBS826" s="257"/>
      <c r="QBT826" s="257"/>
      <c r="QBU826" s="257"/>
      <c r="QBV826" s="257"/>
      <c r="QBW826" s="257"/>
      <c r="QBX826" s="257"/>
      <c r="QBY826" s="257"/>
      <c r="QBZ826" s="257"/>
      <c r="QCA826" s="257"/>
      <c r="QCB826" s="257"/>
      <c r="QCC826" s="257"/>
      <c r="QCD826" s="257"/>
      <c r="QCE826" s="257"/>
      <c r="QCF826" s="257"/>
      <c r="QCG826" s="257"/>
      <c r="QCH826" s="257"/>
      <c r="QCI826" s="257"/>
      <c r="QCJ826" s="257"/>
      <c r="QCK826" s="257"/>
      <c r="QCL826" s="257"/>
      <c r="QCM826" s="257"/>
      <c r="QCN826" s="257"/>
      <c r="QCO826" s="257"/>
      <c r="QCP826" s="257"/>
      <c r="QCQ826" s="257"/>
      <c r="QCR826" s="257"/>
      <c r="QCS826" s="257"/>
      <c r="QCT826" s="257"/>
      <c r="QCU826" s="257"/>
      <c r="QCV826" s="257"/>
      <c r="QCW826" s="257"/>
      <c r="QCX826" s="257"/>
      <c r="QCY826" s="257"/>
      <c r="QCZ826" s="257"/>
      <c r="QDA826" s="257"/>
      <c r="QDB826" s="257"/>
      <c r="QDC826" s="257"/>
      <c r="QDD826" s="257"/>
      <c r="QDE826" s="257"/>
      <c r="QDF826" s="257"/>
      <c r="QDG826" s="257"/>
      <c r="QDH826" s="257"/>
      <c r="QDI826" s="257"/>
      <c r="QDJ826" s="257"/>
      <c r="QDK826" s="257"/>
      <c r="QDL826" s="257"/>
      <c r="QDM826" s="257"/>
      <c r="QDN826" s="257"/>
      <c r="QDO826" s="257"/>
      <c r="QDP826" s="257"/>
      <c r="QDQ826" s="257"/>
      <c r="QDR826" s="257"/>
      <c r="QDS826" s="257"/>
      <c r="QDT826" s="257"/>
      <c r="QDU826" s="257"/>
      <c r="QDV826" s="257"/>
      <c r="QDW826" s="257"/>
      <c r="QDX826" s="257"/>
      <c r="QDY826" s="257"/>
      <c r="QDZ826" s="257"/>
      <c r="QEA826" s="257"/>
      <c r="QEB826" s="257"/>
      <c r="QEC826" s="257"/>
      <c r="QED826" s="257"/>
      <c r="QEE826" s="257"/>
      <c r="QEF826" s="257"/>
      <c r="QEG826" s="257"/>
      <c r="QEH826" s="257"/>
      <c r="QEI826" s="257"/>
      <c r="QEJ826" s="257"/>
      <c r="QEK826" s="257"/>
      <c r="QEL826" s="257"/>
      <c r="QEM826" s="257"/>
      <c r="QEN826" s="257"/>
      <c r="QEO826" s="257"/>
      <c r="QEP826" s="257"/>
      <c r="QEQ826" s="257"/>
      <c r="QER826" s="257"/>
      <c r="QES826" s="257"/>
      <c r="QET826" s="257"/>
      <c r="QEU826" s="257"/>
      <c r="QEV826" s="257"/>
      <c r="QEW826" s="257"/>
      <c r="QEX826" s="257"/>
      <c r="QEY826" s="257"/>
      <c r="QEZ826" s="257"/>
      <c r="QFA826" s="257"/>
      <c r="QFB826" s="257"/>
      <c r="QFC826" s="257"/>
      <c r="QFD826" s="257"/>
      <c r="QFE826" s="257"/>
      <c r="QFF826" s="257"/>
      <c r="QFG826" s="257"/>
      <c r="QFH826" s="257"/>
      <c r="QFI826" s="257"/>
      <c r="QFJ826" s="257"/>
      <c r="QFK826" s="257"/>
      <c r="QFL826" s="257"/>
      <c r="QFM826" s="257"/>
      <c r="QFN826" s="257"/>
      <c r="QFO826" s="257"/>
      <c r="QFP826" s="257"/>
      <c r="QFQ826" s="257"/>
      <c r="QFR826" s="257"/>
      <c r="QFS826" s="257"/>
      <c r="QFT826" s="257"/>
      <c r="QFU826" s="257"/>
      <c r="QFV826" s="257"/>
      <c r="QFW826" s="257"/>
      <c r="QFX826" s="257"/>
      <c r="QFY826" s="257"/>
      <c r="QFZ826" s="257"/>
      <c r="QGA826" s="257"/>
      <c r="QGB826" s="257"/>
      <c r="QGC826" s="257"/>
      <c r="QGD826" s="257"/>
      <c r="QGE826" s="257"/>
      <c r="QGF826" s="257"/>
      <c r="QGG826" s="257"/>
      <c r="QGH826" s="257"/>
      <c r="QGI826" s="257"/>
      <c r="QGJ826" s="257"/>
      <c r="QGK826" s="257"/>
      <c r="QGL826" s="257"/>
      <c r="QGM826" s="257"/>
      <c r="QGN826" s="257"/>
      <c r="QGO826" s="257"/>
      <c r="QGP826" s="257"/>
      <c r="QGQ826" s="257"/>
      <c r="QGR826" s="257"/>
      <c r="QGS826" s="257"/>
      <c r="QGT826" s="257"/>
      <c r="QGU826" s="257"/>
      <c r="QGV826" s="257"/>
      <c r="QGW826" s="257"/>
      <c r="QGX826" s="257"/>
      <c r="QGY826" s="257"/>
      <c r="QGZ826" s="257"/>
      <c r="QHA826" s="257"/>
      <c r="QHB826" s="257"/>
      <c r="QHC826" s="257"/>
      <c r="QHD826" s="257"/>
      <c r="QHE826" s="257"/>
      <c r="QHF826" s="257"/>
      <c r="QHG826" s="257"/>
      <c r="QHH826" s="257"/>
      <c r="QHI826" s="257"/>
      <c r="QHJ826" s="257"/>
      <c r="QHK826" s="257"/>
      <c r="QHL826" s="257"/>
      <c r="QHM826" s="257"/>
      <c r="QHN826" s="257"/>
      <c r="QHO826" s="257"/>
      <c r="QHP826" s="257"/>
      <c r="QHQ826" s="257"/>
      <c r="QHR826" s="257"/>
      <c r="QHS826" s="257"/>
      <c r="QHT826" s="257"/>
      <c r="QHU826" s="257"/>
      <c r="QHV826" s="257"/>
      <c r="QHW826" s="257"/>
      <c r="QHX826" s="257"/>
      <c r="QHY826" s="257"/>
      <c r="QHZ826" s="257"/>
      <c r="QIA826" s="257"/>
      <c r="QIB826" s="257"/>
      <c r="QIC826" s="257"/>
      <c r="QID826" s="257"/>
      <c r="QIE826" s="257"/>
      <c r="QIF826" s="257"/>
      <c r="QIG826" s="257"/>
      <c r="QIH826" s="257"/>
      <c r="QII826" s="257"/>
      <c r="QIJ826" s="257"/>
      <c r="QIK826" s="257"/>
      <c r="QIL826" s="257"/>
      <c r="QIM826" s="257"/>
      <c r="QIN826" s="257"/>
      <c r="QIO826" s="257"/>
      <c r="QIP826" s="257"/>
      <c r="QIQ826" s="257"/>
      <c r="QIR826" s="257"/>
      <c r="QIS826" s="257"/>
      <c r="QIT826" s="257"/>
      <c r="QIU826" s="257"/>
      <c r="QIV826" s="257"/>
      <c r="QIW826" s="257"/>
      <c r="QIX826" s="257"/>
      <c r="QIY826" s="257"/>
      <c r="QIZ826" s="257"/>
      <c r="QJA826" s="257"/>
      <c r="QJB826" s="257"/>
      <c r="QJC826" s="257"/>
      <c r="QJD826" s="257"/>
      <c r="QJE826" s="257"/>
      <c r="QJF826" s="257"/>
      <c r="QJG826" s="257"/>
      <c r="QJH826" s="257"/>
      <c r="QJI826" s="257"/>
      <c r="QJJ826" s="257"/>
      <c r="QJK826" s="257"/>
      <c r="QJL826" s="257"/>
      <c r="QJM826" s="257"/>
      <c r="QJN826" s="257"/>
      <c r="QJO826" s="257"/>
      <c r="QJP826" s="257"/>
      <c r="QJQ826" s="257"/>
      <c r="QJR826" s="257"/>
      <c r="QJS826" s="257"/>
      <c r="QJT826" s="257"/>
      <c r="QJU826" s="257"/>
      <c r="QJV826" s="257"/>
      <c r="QJW826" s="257"/>
      <c r="QJX826" s="257"/>
      <c r="QJY826" s="257"/>
      <c r="QJZ826" s="257"/>
      <c r="QKA826" s="257"/>
      <c r="QKB826" s="257"/>
      <c r="QKC826" s="257"/>
      <c r="QKD826" s="257"/>
      <c r="QKE826" s="257"/>
      <c r="QKF826" s="257"/>
      <c r="QKG826" s="257"/>
      <c r="QKH826" s="257"/>
      <c r="QKI826" s="257"/>
      <c r="QKJ826" s="257"/>
      <c r="QKK826" s="257"/>
      <c r="QKL826" s="257"/>
      <c r="QKM826" s="257"/>
      <c r="QKN826" s="257"/>
      <c r="QKO826" s="257"/>
      <c r="QKP826" s="257"/>
      <c r="QKQ826" s="257"/>
      <c r="QKR826" s="257"/>
      <c r="QKS826" s="257"/>
      <c r="QKT826" s="257"/>
      <c r="QKU826" s="257"/>
      <c r="QKV826" s="257"/>
      <c r="QKW826" s="257"/>
      <c r="QKX826" s="257"/>
      <c r="QKY826" s="257"/>
      <c r="QKZ826" s="257"/>
      <c r="QLA826" s="257"/>
      <c r="QLB826" s="257"/>
      <c r="QLC826" s="257"/>
      <c r="QLD826" s="257"/>
      <c r="QLE826" s="257"/>
      <c r="QLF826" s="257"/>
      <c r="QLG826" s="257"/>
      <c r="QLH826" s="257"/>
      <c r="QLI826" s="257"/>
      <c r="QLJ826" s="257"/>
      <c r="QLK826" s="257"/>
      <c r="QLL826" s="257"/>
      <c r="QLM826" s="257"/>
      <c r="QLN826" s="257"/>
      <c r="QLO826" s="257"/>
      <c r="QLP826" s="257"/>
      <c r="QLQ826" s="257"/>
      <c r="QLR826" s="257"/>
      <c r="QLS826" s="257"/>
      <c r="QLT826" s="257"/>
      <c r="QLU826" s="257"/>
      <c r="QLV826" s="257"/>
      <c r="QLW826" s="257"/>
      <c r="QLX826" s="257"/>
      <c r="QLY826" s="257"/>
      <c r="QLZ826" s="257"/>
      <c r="QMA826" s="257"/>
      <c r="QMB826" s="257"/>
      <c r="QMC826" s="257"/>
      <c r="QMD826" s="257"/>
      <c r="QME826" s="257"/>
      <c r="QMF826" s="257"/>
      <c r="QMG826" s="257"/>
      <c r="QMH826" s="257"/>
      <c r="QMI826" s="257"/>
      <c r="QMJ826" s="257"/>
      <c r="QMK826" s="257"/>
      <c r="QML826" s="257"/>
      <c r="QMM826" s="257"/>
      <c r="QMN826" s="257"/>
      <c r="QMO826" s="257"/>
      <c r="QMP826" s="257"/>
      <c r="QMQ826" s="257"/>
      <c r="QMR826" s="257"/>
      <c r="QMS826" s="257"/>
      <c r="QMT826" s="257"/>
      <c r="QMU826" s="257"/>
      <c r="QMV826" s="257"/>
      <c r="QMW826" s="257"/>
      <c r="QMX826" s="257"/>
      <c r="QMY826" s="257"/>
      <c r="QMZ826" s="257"/>
      <c r="QNA826" s="257"/>
      <c r="QNB826" s="257"/>
      <c r="QNC826" s="257"/>
      <c r="QND826" s="257"/>
      <c r="QNE826" s="257"/>
      <c r="QNF826" s="257"/>
      <c r="QNG826" s="257"/>
      <c r="QNH826" s="257"/>
      <c r="QNI826" s="257"/>
      <c r="QNJ826" s="257"/>
      <c r="QNK826" s="257"/>
      <c r="QNL826" s="257"/>
      <c r="QNM826" s="257"/>
      <c r="QNN826" s="257"/>
      <c r="QNO826" s="257"/>
      <c r="QNP826" s="257"/>
      <c r="QNQ826" s="257"/>
      <c r="QNR826" s="257"/>
      <c r="QNS826" s="257"/>
      <c r="QNT826" s="257"/>
      <c r="QNU826" s="257"/>
      <c r="QNV826" s="257"/>
      <c r="QNW826" s="257"/>
      <c r="QNX826" s="257"/>
      <c r="QNY826" s="257"/>
      <c r="QNZ826" s="257"/>
      <c r="QOA826" s="257"/>
      <c r="QOB826" s="257"/>
      <c r="QOC826" s="257"/>
      <c r="QOD826" s="257"/>
      <c r="QOE826" s="257"/>
      <c r="QOF826" s="257"/>
      <c r="QOG826" s="257"/>
      <c r="QOH826" s="257"/>
      <c r="QOI826" s="257"/>
      <c r="QOJ826" s="257"/>
      <c r="QOK826" s="257"/>
      <c r="QOL826" s="257"/>
      <c r="QOM826" s="257"/>
      <c r="QON826" s="257"/>
      <c r="QOO826" s="257"/>
      <c r="QOP826" s="257"/>
      <c r="QOQ826" s="257"/>
      <c r="QOR826" s="257"/>
      <c r="QOS826" s="257"/>
      <c r="QOT826" s="257"/>
      <c r="QOU826" s="257"/>
      <c r="QOV826" s="257"/>
      <c r="QOW826" s="257"/>
      <c r="QOX826" s="257"/>
      <c r="QOY826" s="257"/>
      <c r="QOZ826" s="257"/>
      <c r="QPA826" s="257"/>
      <c r="QPB826" s="257"/>
      <c r="QPC826" s="257"/>
      <c r="QPD826" s="257"/>
      <c r="QPE826" s="257"/>
      <c r="QPF826" s="257"/>
      <c r="QPG826" s="257"/>
      <c r="QPH826" s="257"/>
      <c r="QPI826" s="257"/>
      <c r="QPJ826" s="257"/>
      <c r="QPK826" s="257"/>
      <c r="QPL826" s="257"/>
      <c r="QPM826" s="257"/>
      <c r="QPN826" s="257"/>
      <c r="QPO826" s="257"/>
      <c r="QPP826" s="257"/>
      <c r="QPQ826" s="257"/>
      <c r="QPR826" s="257"/>
      <c r="QPS826" s="257"/>
      <c r="QPT826" s="257"/>
      <c r="QPU826" s="257"/>
      <c r="QPV826" s="257"/>
      <c r="QPW826" s="257"/>
      <c r="QPX826" s="257"/>
      <c r="QPY826" s="257"/>
      <c r="QPZ826" s="257"/>
      <c r="QQA826" s="257"/>
      <c r="QQB826" s="257"/>
      <c r="QQC826" s="257"/>
      <c r="QQD826" s="257"/>
      <c r="QQE826" s="257"/>
      <c r="QQF826" s="257"/>
      <c r="QQG826" s="257"/>
      <c r="QQH826" s="257"/>
      <c r="QQI826" s="257"/>
      <c r="QQJ826" s="257"/>
      <c r="QQK826" s="257"/>
      <c r="QQL826" s="257"/>
      <c r="QQM826" s="257"/>
      <c r="QQN826" s="257"/>
      <c r="QQO826" s="257"/>
      <c r="QQP826" s="257"/>
      <c r="QQQ826" s="257"/>
      <c r="QQR826" s="257"/>
      <c r="QQS826" s="257"/>
      <c r="QQT826" s="257"/>
      <c r="QQU826" s="257"/>
      <c r="QQV826" s="257"/>
      <c r="QQW826" s="257"/>
      <c r="QQX826" s="257"/>
      <c r="QQY826" s="257"/>
      <c r="QQZ826" s="257"/>
      <c r="QRA826" s="257"/>
      <c r="QRB826" s="257"/>
      <c r="QRC826" s="257"/>
      <c r="QRD826" s="257"/>
      <c r="QRE826" s="257"/>
      <c r="QRF826" s="257"/>
      <c r="QRG826" s="257"/>
      <c r="QRH826" s="257"/>
      <c r="QRI826" s="257"/>
      <c r="QRJ826" s="257"/>
      <c r="QRK826" s="257"/>
      <c r="QRL826" s="257"/>
      <c r="QRM826" s="257"/>
      <c r="QRN826" s="257"/>
      <c r="QRO826" s="257"/>
      <c r="QRP826" s="257"/>
      <c r="QRQ826" s="257"/>
      <c r="QRR826" s="257"/>
      <c r="QRS826" s="257"/>
      <c r="QRT826" s="257"/>
      <c r="QRU826" s="257"/>
      <c r="QRV826" s="257"/>
      <c r="QRW826" s="257"/>
      <c r="QRX826" s="257"/>
      <c r="QRY826" s="257"/>
      <c r="QRZ826" s="257"/>
      <c r="QSA826" s="257"/>
      <c r="QSB826" s="257"/>
      <c r="QSC826" s="257"/>
      <c r="QSD826" s="257"/>
      <c r="QSE826" s="257"/>
      <c r="QSF826" s="257"/>
      <c r="QSG826" s="257"/>
      <c r="QSH826" s="257"/>
      <c r="QSI826" s="257"/>
      <c r="QSJ826" s="257"/>
      <c r="QSK826" s="257"/>
      <c r="QSL826" s="257"/>
      <c r="QSM826" s="257"/>
      <c r="QSN826" s="257"/>
      <c r="QSO826" s="257"/>
      <c r="QSP826" s="257"/>
      <c r="QSQ826" s="257"/>
      <c r="QSR826" s="257"/>
      <c r="QSS826" s="257"/>
      <c r="QST826" s="257"/>
      <c r="QSU826" s="257"/>
      <c r="QSV826" s="257"/>
      <c r="QSW826" s="257"/>
      <c r="QSX826" s="257"/>
      <c r="QSY826" s="257"/>
      <c r="QSZ826" s="257"/>
      <c r="QTA826" s="257"/>
      <c r="QTB826" s="257"/>
      <c r="QTC826" s="257"/>
      <c r="QTD826" s="257"/>
      <c r="QTE826" s="257"/>
      <c r="QTF826" s="257"/>
      <c r="QTG826" s="257"/>
      <c r="QTH826" s="257"/>
      <c r="QTI826" s="257"/>
      <c r="QTJ826" s="257"/>
      <c r="QTK826" s="257"/>
      <c r="QTL826" s="257"/>
      <c r="QTM826" s="257"/>
      <c r="QTN826" s="257"/>
      <c r="QTO826" s="257"/>
      <c r="QTP826" s="257"/>
      <c r="QTQ826" s="257"/>
      <c r="QTR826" s="257"/>
      <c r="QTS826" s="257"/>
      <c r="QTT826" s="257"/>
      <c r="QTU826" s="257"/>
      <c r="QTV826" s="257"/>
      <c r="QTW826" s="257"/>
      <c r="QTX826" s="257"/>
      <c r="QTY826" s="257"/>
      <c r="QTZ826" s="257"/>
      <c r="QUA826" s="257"/>
      <c r="QUB826" s="257"/>
      <c r="QUC826" s="257"/>
      <c r="QUD826" s="257"/>
      <c r="QUE826" s="257"/>
      <c r="QUF826" s="257"/>
      <c r="QUG826" s="257"/>
      <c r="QUH826" s="257"/>
      <c r="QUI826" s="257"/>
      <c r="QUJ826" s="257"/>
      <c r="QUK826" s="257"/>
      <c r="QUL826" s="257"/>
      <c r="QUM826" s="257"/>
      <c r="QUN826" s="257"/>
      <c r="QUO826" s="257"/>
      <c r="QUP826" s="257"/>
      <c r="QUQ826" s="257"/>
      <c r="QUR826" s="257"/>
      <c r="QUS826" s="257"/>
      <c r="QUT826" s="257"/>
      <c r="QUU826" s="257"/>
      <c r="QUV826" s="257"/>
      <c r="QUW826" s="257"/>
      <c r="QUX826" s="257"/>
      <c r="QUY826" s="257"/>
      <c r="QUZ826" s="257"/>
      <c r="QVA826" s="257"/>
      <c r="QVB826" s="257"/>
      <c r="QVC826" s="257"/>
      <c r="QVD826" s="257"/>
      <c r="QVE826" s="257"/>
      <c r="QVF826" s="257"/>
      <c r="QVG826" s="257"/>
      <c r="QVH826" s="257"/>
      <c r="QVI826" s="257"/>
      <c r="QVJ826" s="257"/>
      <c r="QVK826" s="257"/>
      <c r="QVL826" s="257"/>
      <c r="QVM826" s="257"/>
      <c r="QVN826" s="257"/>
      <c r="QVO826" s="257"/>
      <c r="QVP826" s="257"/>
      <c r="QVQ826" s="257"/>
      <c r="QVR826" s="257"/>
      <c r="QVS826" s="257"/>
      <c r="QVT826" s="257"/>
      <c r="QVU826" s="257"/>
      <c r="QVV826" s="257"/>
      <c r="QVW826" s="257"/>
      <c r="QVX826" s="257"/>
      <c r="QVY826" s="257"/>
      <c r="QVZ826" s="257"/>
      <c r="QWA826" s="257"/>
      <c r="QWB826" s="257"/>
      <c r="QWC826" s="257"/>
      <c r="QWD826" s="257"/>
      <c r="QWE826" s="257"/>
      <c r="QWF826" s="257"/>
      <c r="QWG826" s="257"/>
      <c r="QWH826" s="257"/>
      <c r="QWI826" s="257"/>
      <c r="QWJ826" s="257"/>
      <c r="QWK826" s="257"/>
      <c r="QWL826" s="257"/>
      <c r="QWM826" s="257"/>
      <c r="QWN826" s="257"/>
      <c r="QWO826" s="257"/>
      <c r="QWP826" s="257"/>
      <c r="QWQ826" s="257"/>
      <c r="QWR826" s="257"/>
      <c r="QWS826" s="257"/>
      <c r="QWT826" s="257"/>
      <c r="QWU826" s="257"/>
      <c r="QWV826" s="257"/>
      <c r="QWW826" s="257"/>
      <c r="QWX826" s="257"/>
      <c r="QWY826" s="257"/>
      <c r="QWZ826" s="257"/>
      <c r="QXA826" s="257"/>
      <c r="QXB826" s="257"/>
      <c r="QXC826" s="257"/>
      <c r="QXD826" s="257"/>
      <c r="QXE826" s="257"/>
      <c r="QXF826" s="257"/>
      <c r="QXG826" s="257"/>
      <c r="QXH826" s="257"/>
      <c r="QXI826" s="257"/>
      <c r="QXJ826" s="257"/>
      <c r="QXK826" s="257"/>
      <c r="QXL826" s="257"/>
      <c r="QXM826" s="257"/>
      <c r="QXN826" s="257"/>
      <c r="QXO826" s="257"/>
      <c r="QXP826" s="257"/>
      <c r="QXQ826" s="257"/>
      <c r="QXR826" s="257"/>
      <c r="QXS826" s="257"/>
      <c r="QXT826" s="257"/>
      <c r="QXU826" s="257"/>
      <c r="QXV826" s="257"/>
      <c r="QXW826" s="257"/>
      <c r="QXX826" s="257"/>
      <c r="QXY826" s="257"/>
      <c r="QXZ826" s="257"/>
      <c r="QYA826" s="257"/>
      <c r="QYB826" s="257"/>
      <c r="QYC826" s="257"/>
      <c r="QYD826" s="257"/>
      <c r="QYE826" s="257"/>
      <c r="QYF826" s="257"/>
      <c r="QYG826" s="257"/>
      <c r="QYH826" s="257"/>
      <c r="QYI826" s="257"/>
      <c r="QYJ826" s="257"/>
      <c r="QYK826" s="257"/>
      <c r="QYL826" s="257"/>
      <c r="QYM826" s="257"/>
      <c r="QYN826" s="257"/>
      <c r="QYO826" s="257"/>
      <c r="QYP826" s="257"/>
      <c r="QYQ826" s="257"/>
      <c r="QYR826" s="257"/>
      <c r="QYS826" s="257"/>
      <c r="QYT826" s="257"/>
      <c r="QYU826" s="257"/>
      <c r="QYV826" s="257"/>
      <c r="QYW826" s="257"/>
      <c r="QYX826" s="257"/>
      <c r="QYY826" s="257"/>
      <c r="QYZ826" s="257"/>
      <c r="QZA826" s="257"/>
      <c r="QZB826" s="257"/>
      <c r="QZC826" s="257"/>
      <c r="QZD826" s="257"/>
      <c r="QZE826" s="257"/>
      <c r="QZF826" s="257"/>
      <c r="QZG826" s="257"/>
      <c r="QZH826" s="257"/>
      <c r="QZI826" s="257"/>
      <c r="QZJ826" s="257"/>
      <c r="QZK826" s="257"/>
      <c r="QZL826" s="257"/>
      <c r="QZM826" s="257"/>
      <c r="QZN826" s="257"/>
      <c r="QZO826" s="257"/>
      <c r="QZP826" s="257"/>
      <c r="QZQ826" s="257"/>
      <c r="QZR826" s="257"/>
      <c r="QZS826" s="257"/>
      <c r="QZT826" s="257"/>
      <c r="QZU826" s="257"/>
      <c r="QZV826" s="257"/>
      <c r="QZW826" s="257"/>
      <c r="QZX826" s="257"/>
      <c r="QZY826" s="257"/>
      <c r="QZZ826" s="257"/>
      <c r="RAA826" s="257"/>
      <c r="RAB826" s="257"/>
      <c r="RAC826" s="257"/>
      <c r="RAD826" s="257"/>
      <c r="RAE826" s="257"/>
      <c r="RAF826" s="257"/>
      <c r="RAG826" s="257"/>
      <c r="RAH826" s="257"/>
      <c r="RAI826" s="257"/>
      <c r="RAJ826" s="257"/>
      <c r="RAK826" s="257"/>
      <c r="RAL826" s="257"/>
      <c r="RAM826" s="257"/>
      <c r="RAN826" s="257"/>
      <c r="RAO826" s="257"/>
      <c r="RAP826" s="257"/>
      <c r="RAQ826" s="257"/>
      <c r="RAR826" s="257"/>
      <c r="RAS826" s="257"/>
      <c r="RAT826" s="257"/>
      <c r="RAU826" s="257"/>
      <c r="RAV826" s="257"/>
      <c r="RAW826" s="257"/>
      <c r="RAX826" s="257"/>
      <c r="RAY826" s="257"/>
      <c r="RAZ826" s="257"/>
      <c r="RBA826" s="257"/>
      <c r="RBB826" s="257"/>
      <c r="RBC826" s="257"/>
      <c r="RBD826" s="257"/>
      <c r="RBE826" s="257"/>
      <c r="RBF826" s="257"/>
      <c r="RBG826" s="257"/>
      <c r="RBH826" s="257"/>
      <c r="RBI826" s="257"/>
      <c r="RBJ826" s="257"/>
      <c r="RBK826" s="257"/>
      <c r="RBL826" s="257"/>
      <c r="RBM826" s="257"/>
      <c r="RBN826" s="257"/>
      <c r="RBO826" s="257"/>
      <c r="RBP826" s="257"/>
      <c r="RBQ826" s="257"/>
      <c r="RBR826" s="257"/>
      <c r="RBS826" s="257"/>
      <c r="RBT826" s="257"/>
      <c r="RBU826" s="257"/>
      <c r="RBV826" s="257"/>
      <c r="RBW826" s="257"/>
      <c r="RBX826" s="257"/>
      <c r="RBY826" s="257"/>
      <c r="RBZ826" s="257"/>
      <c r="RCA826" s="257"/>
      <c r="RCB826" s="257"/>
      <c r="RCC826" s="257"/>
      <c r="RCD826" s="257"/>
      <c r="RCE826" s="257"/>
      <c r="RCF826" s="257"/>
      <c r="RCG826" s="257"/>
      <c r="RCH826" s="257"/>
      <c r="RCI826" s="257"/>
      <c r="RCJ826" s="257"/>
      <c r="RCK826" s="257"/>
      <c r="RCL826" s="257"/>
      <c r="RCM826" s="257"/>
      <c r="RCN826" s="257"/>
      <c r="RCO826" s="257"/>
      <c r="RCP826" s="257"/>
      <c r="RCQ826" s="257"/>
      <c r="RCR826" s="257"/>
      <c r="RCS826" s="257"/>
      <c r="RCT826" s="257"/>
      <c r="RCU826" s="257"/>
      <c r="RCV826" s="257"/>
      <c r="RCW826" s="257"/>
      <c r="RCX826" s="257"/>
      <c r="RCY826" s="257"/>
      <c r="RCZ826" s="257"/>
      <c r="RDA826" s="257"/>
      <c r="RDB826" s="257"/>
      <c r="RDC826" s="257"/>
      <c r="RDD826" s="257"/>
      <c r="RDE826" s="257"/>
      <c r="RDF826" s="257"/>
      <c r="RDG826" s="257"/>
      <c r="RDH826" s="257"/>
      <c r="RDI826" s="257"/>
      <c r="RDJ826" s="257"/>
      <c r="RDK826" s="257"/>
      <c r="RDL826" s="257"/>
      <c r="RDM826" s="257"/>
      <c r="RDN826" s="257"/>
      <c r="RDO826" s="257"/>
      <c r="RDP826" s="257"/>
      <c r="RDQ826" s="257"/>
      <c r="RDR826" s="257"/>
      <c r="RDS826" s="257"/>
      <c r="RDT826" s="257"/>
      <c r="RDU826" s="257"/>
      <c r="RDV826" s="257"/>
      <c r="RDW826" s="257"/>
      <c r="RDX826" s="257"/>
      <c r="RDY826" s="257"/>
      <c r="RDZ826" s="257"/>
      <c r="REA826" s="257"/>
      <c r="REB826" s="257"/>
      <c r="REC826" s="257"/>
      <c r="RED826" s="257"/>
      <c r="REE826" s="257"/>
      <c r="REF826" s="257"/>
      <c r="REG826" s="257"/>
      <c r="REH826" s="257"/>
      <c r="REI826" s="257"/>
      <c r="REJ826" s="257"/>
      <c r="REK826" s="257"/>
      <c r="REL826" s="257"/>
      <c r="REM826" s="257"/>
      <c r="REN826" s="257"/>
      <c r="REO826" s="257"/>
      <c r="REP826" s="257"/>
      <c r="REQ826" s="257"/>
      <c r="RER826" s="257"/>
      <c r="RES826" s="257"/>
      <c r="RET826" s="257"/>
      <c r="REU826" s="257"/>
      <c r="REV826" s="257"/>
      <c r="REW826" s="257"/>
      <c r="REX826" s="257"/>
      <c r="REY826" s="257"/>
      <c r="REZ826" s="257"/>
      <c r="RFA826" s="257"/>
      <c r="RFB826" s="257"/>
      <c r="RFC826" s="257"/>
      <c r="RFD826" s="257"/>
      <c r="RFE826" s="257"/>
      <c r="RFF826" s="257"/>
      <c r="RFG826" s="257"/>
      <c r="RFH826" s="257"/>
      <c r="RFI826" s="257"/>
      <c r="RFJ826" s="257"/>
      <c r="RFK826" s="257"/>
      <c r="RFL826" s="257"/>
      <c r="RFM826" s="257"/>
      <c r="RFN826" s="257"/>
      <c r="RFO826" s="257"/>
      <c r="RFP826" s="257"/>
      <c r="RFQ826" s="257"/>
      <c r="RFR826" s="257"/>
      <c r="RFS826" s="257"/>
      <c r="RFT826" s="257"/>
      <c r="RFU826" s="257"/>
      <c r="RFV826" s="257"/>
      <c r="RFW826" s="257"/>
      <c r="RFX826" s="257"/>
      <c r="RFY826" s="257"/>
      <c r="RFZ826" s="257"/>
      <c r="RGA826" s="257"/>
      <c r="RGB826" s="257"/>
      <c r="RGC826" s="257"/>
      <c r="RGD826" s="257"/>
      <c r="RGE826" s="257"/>
      <c r="RGF826" s="257"/>
      <c r="RGG826" s="257"/>
      <c r="RGH826" s="257"/>
      <c r="RGI826" s="257"/>
      <c r="RGJ826" s="257"/>
      <c r="RGK826" s="257"/>
      <c r="RGL826" s="257"/>
      <c r="RGM826" s="257"/>
      <c r="RGN826" s="257"/>
      <c r="RGO826" s="257"/>
      <c r="RGP826" s="257"/>
      <c r="RGQ826" s="257"/>
      <c r="RGR826" s="257"/>
      <c r="RGS826" s="257"/>
      <c r="RGT826" s="257"/>
      <c r="RGU826" s="257"/>
      <c r="RGV826" s="257"/>
      <c r="RGW826" s="257"/>
      <c r="RGX826" s="257"/>
      <c r="RGY826" s="257"/>
      <c r="RGZ826" s="257"/>
      <c r="RHA826" s="257"/>
      <c r="RHB826" s="257"/>
      <c r="RHC826" s="257"/>
      <c r="RHD826" s="257"/>
      <c r="RHE826" s="257"/>
      <c r="RHF826" s="257"/>
      <c r="RHG826" s="257"/>
      <c r="RHH826" s="257"/>
      <c r="RHI826" s="257"/>
      <c r="RHJ826" s="257"/>
      <c r="RHK826" s="257"/>
      <c r="RHL826" s="257"/>
      <c r="RHM826" s="257"/>
      <c r="RHN826" s="257"/>
      <c r="RHO826" s="257"/>
      <c r="RHP826" s="257"/>
      <c r="RHQ826" s="257"/>
      <c r="RHR826" s="257"/>
      <c r="RHS826" s="257"/>
      <c r="RHT826" s="257"/>
      <c r="RHU826" s="257"/>
      <c r="RHV826" s="257"/>
      <c r="RHW826" s="257"/>
      <c r="RHX826" s="257"/>
      <c r="RHY826" s="257"/>
      <c r="RHZ826" s="257"/>
      <c r="RIA826" s="257"/>
      <c r="RIB826" s="257"/>
      <c r="RIC826" s="257"/>
      <c r="RID826" s="257"/>
      <c r="RIE826" s="257"/>
      <c r="RIF826" s="257"/>
      <c r="RIG826" s="257"/>
      <c r="RIH826" s="257"/>
      <c r="RII826" s="257"/>
      <c r="RIJ826" s="257"/>
      <c r="RIK826" s="257"/>
      <c r="RIL826" s="257"/>
      <c r="RIM826" s="257"/>
      <c r="RIN826" s="257"/>
      <c r="RIO826" s="257"/>
      <c r="RIP826" s="257"/>
      <c r="RIQ826" s="257"/>
      <c r="RIR826" s="257"/>
      <c r="RIS826" s="257"/>
      <c r="RIT826" s="257"/>
      <c r="RIU826" s="257"/>
      <c r="RIV826" s="257"/>
      <c r="RIW826" s="257"/>
      <c r="RIX826" s="257"/>
      <c r="RIY826" s="257"/>
      <c r="RIZ826" s="257"/>
      <c r="RJA826" s="257"/>
      <c r="RJB826" s="257"/>
      <c r="RJC826" s="257"/>
      <c r="RJD826" s="257"/>
      <c r="RJE826" s="257"/>
      <c r="RJF826" s="257"/>
      <c r="RJG826" s="257"/>
      <c r="RJH826" s="257"/>
      <c r="RJI826" s="257"/>
      <c r="RJJ826" s="257"/>
      <c r="RJK826" s="257"/>
      <c r="RJL826" s="257"/>
      <c r="RJM826" s="257"/>
      <c r="RJN826" s="257"/>
      <c r="RJO826" s="257"/>
      <c r="RJP826" s="257"/>
      <c r="RJQ826" s="257"/>
      <c r="RJR826" s="257"/>
      <c r="RJS826" s="257"/>
      <c r="RJT826" s="257"/>
      <c r="RJU826" s="257"/>
      <c r="RJV826" s="257"/>
      <c r="RJW826" s="257"/>
      <c r="RJX826" s="257"/>
      <c r="RJY826" s="257"/>
      <c r="RJZ826" s="257"/>
      <c r="RKA826" s="257"/>
      <c r="RKB826" s="257"/>
      <c r="RKC826" s="257"/>
      <c r="RKD826" s="257"/>
      <c r="RKE826" s="257"/>
      <c r="RKF826" s="257"/>
      <c r="RKG826" s="257"/>
      <c r="RKH826" s="257"/>
      <c r="RKI826" s="257"/>
      <c r="RKJ826" s="257"/>
      <c r="RKK826" s="257"/>
      <c r="RKL826" s="257"/>
      <c r="RKM826" s="257"/>
      <c r="RKN826" s="257"/>
      <c r="RKO826" s="257"/>
      <c r="RKP826" s="257"/>
      <c r="RKQ826" s="257"/>
      <c r="RKR826" s="257"/>
      <c r="RKS826" s="257"/>
      <c r="RKT826" s="257"/>
      <c r="RKU826" s="257"/>
      <c r="RKV826" s="257"/>
      <c r="RKW826" s="257"/>
      <c r="RKX826" s="257"/>
      <c r="RKY826" s="257"/>
      <c r="RKZ826" s="257"/>
      <c r="RLA826" s="257"/>
      <c r="RLB826" s="257"/>
      <c r="RLC826" s="257"/>
      <c r="RLD826" s="257"/>
      <c r="RLE826" s="257"/>
      <c r="RLF826" s="257"/>
      <c r="RLG826" s="257"/>
      <c r="RLH826" s="257"/>
      <c r="RLI826" s="257"/>
      <c r="RLJ826" s="257"/>
      <c r="RLK826" s="257"/>
      <c r="RLL826" s="257"/>
      <c r="RLM826" s="257"/>
      <c r="RLN826" s="257"/>
      <c r="RLO826" s="257"/>
      <c r="RLP826" s="257"/>
      <c r="RLQ826" s="257"/>
      <c r="RLR826" s="257"/>
      <c r="RLS826" s="257"/>
      <c r="RLT826" s="257"/>
      <c r="RLU826" s="257"/>
      <c r="RLV826" s="257"/>
      <c r="RLW826" s="257"/>
      <c r="RLX826" s="257"/>
      <c r="RLY826" s="257"/>
      <c r="RLZ826" s="257"/>
      <c r="RMA826" s="257"/>
      <c r="RMB826" s="257"/>
      <c r="RMC826" s="257"/>
      <c r="RMD826" s="257"/>
      <c r="RME826" s="257"/>
      <c r="RMF826" s="257"/>
      <c r="RMG826" s="257"/>
      <c r="RMH826" s="257"/>
      <c r="RMI826" s="257"/>
      <c r="RMJ826" s="257"/>
      <c r="RMK826" s="257"/>
      <c r="RML826" s="257"/>
      <c r="RMM826" s="257"/>
      <c r="RMN826" s="257"/>
      <c r="RMO826" s="257"/>
      <c r="RMP826" s="257"/>
      <c r="RMQ826" s="257"/>
      <c r="RMR826" s="257"/>
      <c r="RMS826" s="257"/>
      <c r="RMT826" s="257"/>
      <c r="RMU826" s="257"/>
      <c r="RMV826" s="257"/>
      <c r="RMW826" s="257"/>
      <c r="RMX826" s="257"/>
      <c r="RMY826" s="257"/>
      <c r="RMZ826" s="257"/>
      <c r="RNA826" s="257"/>
      <c r="RNB826" s="257"/>
      <c r="RNC826" s="257"/>
      <c r="RND826" s="257"/>
      <c r="RNE826" s="257"/>
      <c r="RNF826" s="257"/>
      <c r="RNG826" s="257"/>
      <c r="RNH826" s="257"/>
      <c r="RNI826" s="257"/>
      <c r="RNJ826" s="257"/>
      <c r="RNK826" s="257"/>
      <c r="RNL826" s="257"/>
      <c r="RNM826" s="257"/>
      <c r="RNN826" s="257"/>
      <c r="RNO826" s="257"/>
      <c r="RNP826" s="257"/>
      <c r="RNQ826" s="257"/>
      <c r="RNR826" s="257"/>
      <c r="RNS826" s="257"/>
      <c r="RNT826" s="257"/>
      <c r="RNU826" s="257"/>
      <c r="RNV826" s="257"/>
      <c r="RNW826" s="257"/>
      <c r="RNX826" s="257"/>
      <c r="RNY826" s="257"/>
      <c r="RNZ826" s="257"/>
      <c r="ROA826" s="257"/>
      <c r="ROB826" s="257"/>
      <c r="ROC826" s="257"/>
      <c r="ROD826" s="257"/>
      <c r="ROE826" s="257"/>
      <c r="ROF826" s="257"/>
      <c r="ROG826" s="257"/>
      <c r="ROH826" s="257"/>
      <c r="ROI826" s="257"/>
      <c r="ROJ826" s="257"/>
      <c r="ROK826" s="257"/>
      <c r="ROL826" s="257"/>
      <c r="ROM826" s="257"/>
      <c r="RON826" s="257"/>
      <c r="ROO826" s="257"/>
      <c r="ROP826" s="257"/>
      <c r="ROQ826" s="257"/>
      <c r="ROR826" s="257"/>
      <c r="ROS826" s="257"/>
      <c r="ROT826" s="257"/>
      <c r="ROU826" s="257"/>
      <c r="ROV826" s="257"/>
      <c r="ROW826" s="257"/>
      <c r="ROX826" s="257"/>
      <c r="ROY826" s="257"/>
      <c r="ROZ826" s="257"/>
      <c r="RPA826" s="257"/>
      <c r="RPB826" s="257"/>
      <c r="RPC826" s="257"/>
      <c r="RPD826" s="257"/>
      <c r="RPE826" s="257"/>
      <c r="RPF826" s="257"/>
      <c r="RPG826" s="257"/>
      <c r="RPH826" s="257"/>
      <c r="RPI826" s="257"/>
      <c r="RPJ826" s="257"/>
      <c r="RPK826" s="257"/>
      <c r="RPL826" s="257"/>
      <c r="RPM826" s="257"/>
      <c r="RPN826" s="257"/>
      <c r="RPO826" s="257"/>
      <c r="RPP826" s="257"/>
      <c r="RPQ826" s="257"/>
      <c r="RPR826" s="257"/>
      <c r="RPS826" s="257"/>
      <c r="RPT826" s="257"/>
      <c r="RPU826" s="257"/>
      <c r="RPV826" s="257"/>
      <c r="RPW826" s="257"/>
      <c r="RPX826" s="257"/>
      <c r="RPY826" s="257"/>
      <c r="RPZ826" s="257"/>
      <c r="RQA826" s="257"/>
      <c r="RQB826" s="257"/>
      <c r="RQC826" s="257"/>
      <c r="RQD826" s="257"/>
      <c r="RQE826" s="257"/>
      <c r="RQF826" s="257"/>
      <c r="RQG826" s="257"/>
      <c r="RQH826" s="257"/>
      <c r="RQI826" s="257"/>
      <c r="RQJ826" s="257"/>
      <c r="RQK826" s="257"/>
      <c r="RQL826" s="257"/>
      <c r="RQM826" s="257"/>
      <c r="RQN826" s="257"/>
      <c r="RQO826" s="257"/>
      <c r="RQP826" s="257"/>
      <c r="RQQ826" s="257"/>
      <c r="RQR826" s="257"/>
      <c r="RQS826" s="257"/>
      <c r="RQT826" s="257"/>
      <c r="RQU826" s="257"/>
      <c r="RQV826" s="257"/>
      <c r="RQW826" s="257"/>
      <c r="RQX826" s="257"/>
      <c r="RQY826" s="257"/>
      <c r="RQZ826" s="257"/>
      <c r="RRA826" s="257"/>
      <c r="RRB826" s="257"/>
      <c r="RRC826" s="257"/>
      <c r="RRD826" s="257"/>
      <c r="RRE826" s="257"/>
      <c r="RRF826" s="257"/>
      <c r="RRG826" s="257"/>
      <c r="RRH826" s="257"/>
      <c r="RRI826" s="257"/>
      <c r="RRJ826" s="257"/>
      <c r="RRK826" s="257"/>
      <c r="RRL826" s="257"/>
      <c r="RRM826" s="257"/>
      <c r="RRN826" s="257"/>
      <c r="RRO826" s="257"/>
      <c r="RRP826" s="257"/>
      <c r="RRQ826" s="257"/>
      <c r="RRR826" s="257"/>
      <c r="RRS826" s="257"/>
      <c r="RRT826" s="257"/>
      <c r="RRU826" s="257"/>
      <c r="RRV826" s="257"/>
      <c r="RRW826" s="257"/>
      <c r="RRX826" s="257"/>
      <c r="RRY826" s="257"/>
      <c r="RRZ826" s="257"/>
      <c r="RSA826" s="257"/>
      <c r="RSB826" s="257"/>
      <c r="RSC826" s="257"/>
      <c r="RSD826" s="257"/>
      <c r="RSE826" s="257"/>
      <c r="RSF826" s="257"/>
      <c r="RSG826" s="257"/>
      <c r="RSH826" s="257"/>
      <c r="RSI826" s="257"/>
      <c r="RSJ826" s="257"/>
      <c r="RSK826" s="257"/>
      <c r="RSL826" s="257"/>
      <c r="RSM826" s="257"/>
      <c r="RSN826" s="257"/>
      <c r="RSO826" s="257"/>
      <c r="RSP826" s="257"/>
      <c r="RSQ826" s="257"/>
      <c r="RSR826" s="257"/>
      <c r="RSS826" s="257"/>
      <c r="RST826" s="257"/>
      <c r="RSU826" s="257"/>
      <c r="RSV826" s="257"/>
      <c r="RSW826" s="257"/>
      <c r="RSX826" s="257"/>
      <c r="RSY826" s="257"/>
      <c r="RSZ826" s="257"/>
      <c r="RTA826" s="257"/>
      <c r="RTB826" s="257"/>
      <c r="RTC826" s="257"/>
      <c r="RTD826" s="257"/>
      <c r="RTE826" s="257"/>
      <c r="RTF826" s="257"/>
      <c r="RTG826" s="257"/>
      <c r="RTH826" s="257"/>
      <c r="RTI826" s="257"/>
      <c r="RTJ826" s="257"/>
      <c r="RTK826" s="257"/>
      <c r="RTL826" s="257"/>
      <c r="RTM826" s="257"/>
      <c r="RTN826" s="257"/>
      <c r="RTO826" s="257"/>
      <c r="RTP826" s="257"/>
      <c r="RTQ826" s="257"/>
      <c r="RTR826" s="257"/>
      <c r="RTS826" s="257"/>
      <c r="RTT826" s="257"/>
      <c r="RTU826" s="257"/>
      <c r="RTV826" s="257"/>
      <c r="RTW826" s="257"/>
      <c r="RTX826" s="257"/>
      <c r="RTY826" s="257"/>
      <c r="RTZ826" s="257"/>
      <c r="RUA826" s="257"/>
      <c r="RUB826" s="257"/>
      <c r="RUC826" s="257"/>
      <c r="RUD826" s="257"/>
      <c r="RUE826" s="257"/>
      <c r="RUF826" s="257"/>
      <c r="RUG826" s="257"/>
      <c r="RUH826" s="257"/>
      <c r="RUI826" s="257"/>
      <c r="RUJ826" s="257"/>
      <c r="RUK826" s="257"/>
      <c r="RUL826" s="257"/>
      <c r="RUM826" s="257"/>
      <c r="RUN826" s="257"/>
      <c r="RUO826" s="257"/>
      <c r="RUP826" s="257"/>
      <c r="RUQ826" s="257"/>
      <c r="RUR826" s="257"/>
      <c r="RUS826" s="257"/>
      <c r="RUT826" s="257"/>
      <c r="RUU826" s="257"/>
      <c r="RUV826" s="257"/>
      <c r="RUW826" s="257"/>
      <c r="RUX826" s="257"/>
      <c r="RUY826" s="257"/>
      <c r="RUZ826" s="257"/>
      <c r="RVA826" s="257"/>
      <c r="RVB826" s="257"/>
      <c r="RVC826" s="257"/>
      <c r="RVD826" s="257"/>
      <c r="RVE826" s="257"/>
      <c r="RVF826" s="257"/>
      <c r="RVG826" s="257"/>
      <c r="RVH826" s="257"/>
      <c r="RVI826" s="257"/>
      <c r="RVJ826" s="257"/>
      <c r="RVK826" s="257"/>
      <c r="RVL826" s="257"/>
      <c r="RVM826" s="257"/>
      <c r="RVN826" s="257"/>
      <c r="RVO826" s="257"/>
      <c r="RVP826" s="257"/>
      <c r="RVQ826" s="257"/>
      <c r="RVR826" s="257"/>
      <c r="RVS826" s="257"/>
      <c r="RVT826" s="257"/>
      <c r="RVU826" s="257"/>
      <c r="RVV826" s="257"/>
      <c r="RVW826" s="257"/>
      <c r="RVX826" s="257"/>
      <c r="RVY826" s="257"/>
      <c r="RVZ826" s="257"/>
      <c r="RWA826" s="257"/>
      <c r="RWB826" s="257"/>
      <c r="RWC826" s="257"/>
      <c r="RWD826" s="257"/>
      <c r="RWE826" s="257"/>
      <c r="RWF826" s="257"/>
      <c r="RWG826" s="257"/>
      <c r="RWH826" s="257"/>
      <c r="RWI826" s="257"/>
      <c r="RWJ826" s="257"/>
      <c r="RWK826" s="257"/>
      <c r="RWL826" s="257"/>
      <c r="RWM826" s="257"/>
      <c r="RWN826" s="257"/>
      <c r="RWO826" s="257"/>
      <c r="RWP826" s="257"/>
      <c r="RWQ826" s="257"/>
      <c r="RWR826" s="257"/>
      <c r="RWS826" s="257"/>
      <c r="RWT826" s="257"/>
      <c r="RWU826" s="257"/>
      <c r="RWV826" s="257"/>
      <c r="RWW826" s="257"/>
      <c r="RWX826" s="257"/>
      <c r="RWY826" s="257"/>
      <c r="RWZ826" s="257"/>
      <c r="RXA826" s="257"/>
      <c r="RXB826" s="257"/>
      <c r="RXC826" s="257"/>
      <c r="RXD826" s="257"/>
      <c r="RXE826" s="257"/>
      <c r="RXF826" s="257"/>
      <c r="RXG826" s="257"/>
      <c r="RXH826" s="257"/>
      <c r="RXI826" s="257"/>
      <c r="RXJ826" s="257"/>
      <c r="RXK826" s="257"/>
      <c r="RXL826" s="257"/>
      <c r="RXM826" s="257"/>
      <c r="RXN826" s="257"/>
      <c r="RXO826" s="257"/>
      <c r="RXP826" s="257"/>
      <c r="RXQ826" s="257"/>
      <c r="RXR826" s="257"/>
      <c r="RXS826" s="257"/>
      <c r="RXT826" s="257"/>
      <c r="RXU826" s="257"/>
      <c r="RXV826" s="257"/>
      <c r="RXW826" s="257"/>
      <c r="RXX826" s="257"/>
      <c r="RXY826" s="257"/>
      <c r="RXZ826" s="257"/>
      <c r="RYA826" s="257"/>
      <c r="RYB826" s="257"/>
      <c r="RYC826" s="257"/>
      <c r="RYD826" s="257"/>
      <c r="RYE826" s="257"/>
      <c r="RYF826" s="257"/>
      <c r="RYG826" s="257"/>
      <c r="RYH826" s="257"/>
      <c r="RYI826" s="257"/>
      <c r="RYJ826" s="257"/>
      <c r="RYK826" s="257"/>
      <c r="RYL826" s="257"/>
      <c r="RYM826" s="257"/>
      <c r="RYN826" s="257"/>
      <c r="RYO826" s="257"/>
      <c r="RYP826" s="257"/>
      <c r="RYQ826" s="257"/>
      <c r="RYR826" s="257"/>
      <c r="RYS826" s="257"/>
      <c r="RYT826" s="257"/>
      <c r="RYU826" s="257"/>
      <c r="RYV826" s="257"/>
      <c r="RYW826" s="257"/>
      <c r="RYX826" s="257"/>
      <c r="RYY826" s="257"/>
      <c r="RYZ826" s="257"/>
      <c r="RZA826" s="257"/>
      <c r="RZB826" s="257"/>
      <c r="RZC826" s="257"/>
      <c r="RZD826" s="257"/>
      <c r="RZE826" s="257"/>
      <c r="RZF826" s="257"/>
      <c r="RZG826" s="257"/>
      <c r="RZH826" s="257"/>
      <c r="RZI826" s="257"/>
      <c r="RZJ826" s="257"/>
      <c r="RZK826" s="257"/>
      <c r="RZL826" s="257"/>
      <c r="RZM826" s="257"/>
      <c r="RZN826" s="257"/>
      <c r="RZO826" s="257"/>
      <c r="RZP826" s="257"/>
      <c r="RZQ826" s="257"/>
      <c r="RZR826" s="257"/>
      <c r="RZS826" s="257"/>
      <c r="RZT826" s="257"/>
      <c r="RZU826" s="257"/>
      <c r="RZV826" s="257"/>
      <c r="RZW826" s="257"/>
      <c r="RZX826" s="257"/>
      <c r="RZY826" s="257"/>
      <c r="RZZ826" s="257"/>
      <c r="SAA826" s="257"/>
      <c r="SAB826" s="257"/>
      <c r="SAC826" s="257"/>
      <c r="SAD826" s="257"/>
      <c r="SAE826" s="257"/>
      <c r="SAF826" s="257"/>
      <c r="SAG826" s="257"/>
      <c r="SAH826" s="257"/>
      <c r="SAI826" s="257"/>
      <c r="SAJ826" s="257"/>
      <c r="SAK826" s="257"/>
      <c r="SAL826" s="257"/>
      <c r="SAM826" s="257"/>
      <c r="SAN826" s="257"/>
      <c r="SAO826" s="257"/>
      <c r="SAP826" s="257"/>
      <c r="SAQ826" s="257"/>
      <c r="SAR826" s="257"/>
      <c r="SAS826" s="257"/>
      <c r="SAT826" s="257"/>
      <c r="SAU826" s="257"/>
      <c r="SAV826" s="257"/>
      <c r="SAW826" s="257"/>
      <c r="SAX826" s="257"/>
      <c r="SAY826" s="257"/>
      <c r="SAZ826" s="257"/>
      <c r="SBA826" s="257"/>
      <c r="SBB826" s="257"/>
      <c r="SBC826" s="257"/>
      <c r="SBD826" s="257"/>
      <c r="SBE826" s="257"/>
      <c r="SBF826" s="257"/>
      <c r="SBG826" s="257"/>
      <c r="SBH826" s="257"/>
      <c r="SBI826" s="257"/>
      <c r="SBJ826" s="257"/>
      <c r="SBK826" s="257"/>
      <c r="SBL826" s="257"/>
      <c r="SBM826" s="257"/>
      <c r="SBN826" s="257"/>
      <c r="SBO826" s="257"/>
      <c r="SBP826" s="257"/>
      <c r="SBQ826" s="257"/>
      <c r="SBR826" s="257"/>
      <c r="SBS826" s="257"/>
      <c r="SBT826" s="257"/>
      <c r="SBU826" s="257"/>
      <c r="SBV826" s="257"/>
      <c r="SBW826" s="257"/>
      <c r="SBX826" s="257"/>
      <c r="SBY826" s="257"/>
      <c r="SBZ826" s="257"/>
      <c r="SCA826" s="257"/>
      <c r="SCB826" s="257"/>
      <c r="SCC826" s="257"/>
      <c r="SCD826" s="257"/>
      <c r="SCE826" s="257"/>
      <c r="SCF826" s="257"/>
      <c r="SCG826" s="257"/>
      <c r="SCH826" s="257"/>
      <c r="SCI826" s="257"/>
      <c r="SCJ826" s="257"/>
      <c r="SCK826" s="257"/>
      <c r="SCL826" s="257"/>
      <c r="SCM826" s="257"/>
      <c r="SCN826" s="257"/>
      <c r="SCO826" s="257"/>
      <c r="SCP826" s="257"/>
      <c r="SCQ826" s="257"/>
      <c r="SCR826" s="257"/>
      <c r="SCS826" s="257"/>
      <c r="SCT826" s="257"/>
      <c r="SCU826" s="257"/>
      <c r="SCV826" s="257"/>
      <c r="SCW826" s="257"/>
      <c r="SCX826" s="257"/>
      <c r="SCY826" s="257"/>
      <c r="SCZ826" s="257"/>
      <c r="SDA826" s="257"/>
      <c r="SDB826" s="257"/>
      <c r="SDC826" s="257"/>
      <c r="SDD826" s="257"/>
      <c r="SDE826" s="257"/>
      <c r="SDF826" s="257"/>
      <c r="SDG826" s="257"/>
      <c r="SDH826" s="257"/>
      <c r="SDI826" s="257"/>
      <c r="SDJ826" s="257"/>
      <c r="SDK826" s="257"/>
      <c r="SDL826" s="257"/>
      <c r="SDM826" s="257"/>
      <c r="SDN826" s="257"/>
      <c r="SDO826" s="257"/>
      <c r="SDP826" s="257"/>
      <c r="SDQ826" s="257"/>
      <c r="SDR826" s="257"/>
      <c r="SDS826" s="257"/>
      <c r="SDT826" s="257"/>
      <c r="SDU826" s="257"/>
      <c r="SDV826" s="257"/>
      <c r="SDW826" s="257"/>
      <c r="SDX826" s="257"/>
      <c r="SDY826" s="257"/>
      <c r="SDZ826" s="257"/>
      <c r="SEA826" s="257"/>
      <c r="SEB826" s="257"/>
      <c r="SEC826" s="257"/>
      <c r="SED826" s="257"/>
      <c r="SEE826" s="257"/>
      <c r="SEF826" s="257"/>
      <c r="SEG826" s="257"/>
      <c r="SEH826" s="257"/>
      <c r="SEI826" s="257"/>
      <c r="SEJ826" s="257"/>
      <c r="SEK826" s="257"/>
      <c r="SEL826" s="257"/>
      <c r="SEM826" s="257"/>
      <c r="SEN826" s="257"/>
      <c r="SEO826" s="257"/>
      <c r="SEP826" s="257"/>
      <c r="SEQ826" s="257"/>
      <c r="SER826" s="257"/>
      <c r="SES826" s="257"/>
      <c r="SET826" s="257"/>
      <c r="SEU826" s="257"/>
      <c r="SEV826" s="257"/>
      <c r="SEW826" s="257"/>
      <c r="SEX826" s="257"/>
      <c r="SEY826" s="257"/>
      <c r="SEZ826" s="257"/>
      <c r="SFA826" s="257"/>
      <c r="SFB826" s="257"/>
      <c r="SFC826" s="257"/>
      <c r="SFD826" s="257"/>
      <c r="SFE826" s="257"/>
      <c r="SFF826" s="257"/>
      <c r="SFG826" s="257"/>
      <c r="SFH826" s="257"/>
      <c r="SFI826" s="257"/>
      <c r="SFJ826" s="257"/>
      <c r="SFK826" s="257"/>
      <c r="SFL826" s="257"/>
      <c r="SFM826" s="257"/>
      <c r="SFN826" s="257"/>
      <c r="SFO826" s="257"/>
      <c r="SFP826" s="257"/>
      <c r="SFQ826" s="257"/>
      <c r="SFR826" s="257"/>
      <c r="SFS826" s="257"/>
      <c r="SFT826" s="257"/>
      <c r="SFU826" s="257"/>
      <c r="SFV826" s="257"/>
      <c r="SFW826" s="257"/>
      <c r="SFX826" s="257"/>
      <c r="SFY826" s="257"/>
      <c r="SFZ826" s="257"/>
      <c r="SGA826" s="257"/>
      <c r="SGB826" s="257"/>
      <c r="SGC826" s="257"/>
      <c r="SGD826" s="257"/>
      <c r="SGE826" s="257"/>
      <c r="SGF826" s="257"/>
      <c r="SGG826" s="257"/>
      <c r="SGH826" s="257"/>
      <c r="SGI826" s="257"/>
      <c r="SGJ826" s="257"/>
      <c r="SGK826" s="257"/>
      <c r="SGL826" s="257"/>
      <c r="SGM826" s="257"/>
      <c r="SGN826" s="257"/>
      <c r="SGO826" s="257"/>
      <c r="SGP826" s="257"/>
      <c r="SGQ826" s="257"/>
      <c r="SGR826" s="257"/>
      <c r="SGS826" s="257"/>
      <c r="SGT826" s="257"/>
      <c r="SGU826" s="257"/>
      <c r="SGV826" s="257"/>
      <c r="SGW826" s="257"/>
      <c r="SGX826" s="257"/>
      <c r="SGY826" s="257"/>
      <c r="SGZ826" s="257"/>
      <c r="SHA826" s="257"/>
      <c r="SHB826" s="257"/>
      <c r="SHC826" s="257"/>
      <c r="SHD826" s="257"/>
      <c r="SHE826" s="257"/>
      <c r="SHF826" s="257"/>
      <c r="SHG826" s="257"/>
      <c r="SHH826" s="257"/>
      <c r="SHI826" s="257"/>
      <c r="SHJ826" s="257"/>
      <c r="SHK826" s="257"/>
      <c r="SHL826" s="257"/>
      <c r="SHM826" s="257"/>
      <c r="SHN826" s="257"/>
      <c r="SHO826" s="257"/>
      <c r="SHP826" s="257"/>
      <c r="SHQ826" s="257"/>
      <c r="SHR826" s="257"/>
      <c r="SHS826" s="257"/>
      <c r="SHT826" s="257"/>
      <c r="SHU826" s="257"/>
      <c r="SHV826" s="257"/>
      <c r="SHW826" s="257"/>
      <c r="SHX826" s="257"/>
      <c r="SHY826" s="257"/>
      <c r="SHZ826" s="257"/>
      <c r="SIA826" s="257"/>
      <c r="SIB826" s="257"/>
      <c r="SIC826" s="257"/>
      <c r="SID826" s="257"/>
      <c r="SIE826" s="257"/>
      <c r="SIF826" s="257"/>
      <c r="SIG826" s="257"/>
      <c r="SIH826" s="257"/>
      <c r="SII826" s="257"/>
      <c r="SIJ826" s="257"/>
      <c r="SIK826" s="257"/>
      <c r="SIL826" s="257"/>
      <c r="SIM826" s="257"/>
      <c r="SIN826" s="257"/>
      <c r="SIO826" s="257"/>
      <c r="SIP826" s="257"/>
      <c r="SIQ826" s="257"/>
      <c r="SIR826" s="257"/>
      <c r="SIS826" s="257"/>
      <c r="SIT826" s="257"/>
      <c r="SIU826" s="257"/>
      <c r="SIV826" s="257"/>
      <c r="SIW826" s="257"/>
      <c r="SIX826" s="257"/>
      <c r="SIY826" s="257"/>
      <c r="SIZ826" s="257"/>
      <c r="SJA826" s="257"/>
      <c r="SJB826" s="257"/>
      <c r="SJC826" s="257"/>
      <c r="SJD826" s="257"/>
      <c r="SJE826" s="257"/>
      <c r="SJF826" s="257"/>
      <c r="SJG826" s="257"/>
      <c r="SJH826" s="257"/>
      <c r="SJI826" s="257"/>
      <c r="SJJ826" s="257"/>
      <c r="SJK826" s="257"/>
      <c r="SJL826" s="257"/>
      <c r="SJM826" s="257"/>
      <c r="SJN826" s="257"/>
      <c r="SJO826" s="257"/>
      <c r="SJP826" s="257"/>
      <c r="SJQ826" s="257"/>
      <c r="SJR826" s="257"/>
      <c r="SJS826" s="257"/>
      <c r="SJT826" s="257"/>
      <c r="SJU826" s="257"/>
      <c r="SJV826" s="257"/>
      <c r="SJW826" s="257"/>
      <c r="SJX826" s="257"/>
      <c r="SJY826" s="257"/>
      <c r="SJZ826" s="257"/>
      <c r="SKA826" s="257"/>
      <c r="SKB826" s="257"/>
      <c r="SKC826" s="257"/>
      <c r="SKD826" s="257"/>
      <c r="SKE826" s="257"/>
      <c r="SKF826" s="257"/>
      <c r="SKG826" s="257"/>
      <c r="SKH826" s="257"/>
      <c r="SKI826" s="257"/>
      <c r="SKJ826" s="257"/>
      <c r="SKK826" s="257"/>
      <c r="SKL826" s="257"/>
      <c r="SKM826" s="257"/>
      <c r="SKN826" s="257"/>
      <c r="SKO826" s="257"/>
      <c r="SKP826" s="257"/>
      <c r="SKQ826" s="257"/>
      <c r="SKR826" s="257"/>
      <c r="SKS826" s="257"/>
      <c r="SKT826" s="257"/>
      <c r="SKU826" s="257"/>
      <c r="SKV826" s="257"/>
      <c r="SKW826" s="257"/>
      <c r="SKX826" s="257"/>
      <c r="SKY826" s="257"/>
      <c r="SKZ826" s="257"/>
      <c r="SLA826" s="257"/>
      <c r="SLB826" s="257"/>
      <c r="SLC826" s="257"/>
      <c r="SLD826" s="257"/>
      <c r="SLE826" s="257"/>
      <c r="SLF826" s="257"/>
      <c r="SLG826" s="257"/>
      <c r="SLH826" s="257"/>
      <c r="SLI826" s="257"/>
      <c r="SLJ826" s="257"/>
      <c r="SLK826" s="257"/>
      <c r="SLL826" s="257"/>
      <c r="SLM826" s="257"/>
      <c r="SLN826" s="257"/>
      <c r="SLO826" s="257"/>
      <c r="SLP826" s="257"/>
      <c r="SLQ826" s="257"/>
      <c r="SLR826" s="257"/>
      <c r="SLS826" s="257"/>
      <c r="SLT826" s="257"/>
      <c r="SLU826" s="257"/>
      <c r="SLV826" s="257"/>
      <c r="SLW826" s="257"/>
      <c r="SLX826" s="257"/>
      <c r="SLY826" s="257"/>
      <c r="SLZ826" s="257"/>
      <c r="SMA826" s="257"/>
      <c r="SMB826" s="257"/>
      <c r="SMC826" s="257"/>
      <c r="SMD826" s="257"/>
      <c r="SME826" s="257"/>
      <c r="SMF826" s="257"/>
      <c r="SMG826" s="257"/>
      <c r="SMH826" s="257"/>
      <c r="SMI826" s="257"/>
      <c r="SMJ826" s="257"/>
      <c r="SMK826" s="257"/>
      <c r="SML826" s="257"/>
      <c r="SMM826" s="257"/>
      <c r="SMN826" s="257"/>
      <c r="SMO826" s="257"/>
      <c r="SMP826" s="257"/>
      <c r="SMQ826" s="257"/>
      <c r="SMR826" s="257"/>
      <c r="SMS826" s="257"/>
      <c r="SMT826" s="257"/>
      <c r="SMU826" s="257"/>
      <c r="SMV826" s="257"/>
      <c r="SMW826" s="257"/>
      <c r="SMX826" s="257"/>
      <c r="SMY826" s="257"/>
      <c r="SMZ826" s="257"/>
      <c r="SNA826" s="257"/>
      <c r="SNB826" s="257"/>
      <c r="SNC826" s="257"/>
      <c r="SND826" s="257"/>
      <c r="SNE826" s="257"/>
      <c r="SNF826" s="257"/>
      <c r="SNG826" s="257"/>
      <c r="SNH826" s="257"/>
      <c r="SNI826" s="257"/>
      <c r="SNJ826" s="257"/>
      <c r="SNK826" s="257"/>
      <c r="SNL826" s="257"/>
      <c r="SNM826" s="257"/>
      <c r="SNN826" s="257"/>
      <c r="SNO826" s="257"/>
      <c r="SNP826" s="257"/>
      <c r="SNQ826" s="257"/>
      <c r="SNR826" s="257"/>
      <c r="SNS826" s="257"/>
      <c r="SNT826" s="257"/>
      <c r="SNU826" s="257"/>
      <c r="SNV826" s="257"/>
      <c r="SNW826" s="257"/>
      <c r="SNX826" s="257"/>
      <c r="SNY826" s="257"/>
      <c r="SNZ826" s="257"/>
      <c r="SOA826" s="257"/>
      <c r="SOB826" s="257"/>
      <c r="SOC826" s="257"/>
      <c r="SOD826" s="257"/>
      <c r="SOE826" s="257"/>
      <c r="SOF826" s="257"/>
      <c r="SOG826" s="257"/>
      <c r="SOH826" s="257"/>
      <c r="SOI826" s="257"/>
      <c r="SOJ826" s="257"/>
      <c r="SOK826" s="257"/>
      <c r="SOL826" s="257"/>
      <c r="SOM826" s="257"/>
      <c r="SON826" s="257"/>
      <c r="SOO826" s="257"/>
      <c r="SOP826" s="257"/>
      <c r="SOQ826" s="257"/>
      <c r="SOR826" s="257"/>
      <c r="SOS826" s="257"/>
      <c r="SOT826" s="257"/>
      <c r="SOU826" s="257"/>
      <c r="SOV826" s="257"/>
      <c r="SOW826" s="257"/>
      <c r="SOX826" s="257"/>
      <c r="SOY826" s="257"/>
      <c r="SOZ826" s="257"/>
      <c r="SPA826" s="257"/>
      <c r="SPB826" s="257"/>
      <c r="SPC826" s="257"/>
      <c r="SPD826" s="257"/>
      <c r="SPE826" s="257"/>
      <c r="SPF826" s="257"/>
      <c r="SPG826" s="257"/>
      <c r="SPH826" s="257"/>
      <c r="SPI826" s="257"/>
      <c r="SPJ826" s="257"/>
      <c r="SPK826" s="257"/>
      <c r="SPL826" s="257"/>
      <c r="SPM826" s="257"/>
      <c r="SPN826" s="257"/>
      <c r="SPO826" s="257"/>
      <c r="SPP826" s="257"/>
      <c r="SPQ826" s="257"/>
      <c r="SPR826" s="257"/>
      <c r="SPS826" s="257"/>
      <c r="SPT826" s="257"/>
      <c r="SPU826" s="257"/>
      <c r="SPV826" s="257"/>
      <c r="SPW826" s="257"/>
      <c r="SPX826" s="257"/>
      <c r="SPY826" s="257"/>
      <c r="SPZ826" s="257"/>
      <c r="SQA826" s="257"/>
      <c r="SQB826" s="257"/>
      <c r="SQC826" s="257"/>
      <c r="SQD826" s="257"/>
      <c r="SQE826" s="257"/>
      <c r="SQF826" s="257"/>
      <c r="SQG826" s="257"/>
      <c r="SQH826" s="257"/>
      <c r="SQI826" s="257"/>
      <c r="SQJ826" s="257"/>
      <c r="SQK826" s="257"/>
      <c r="SQL826" s="257"/>
      <c r="SQM826" s="257"/>
      <c r="SQN826" s="257"/>
      <c r="SQO826" s="257"/>
      <c r="SQP826" s="257"/>
      <c r="SQQ826" s="257"/>
      <c r="SQR826" s="257"/>
      <c r="SQS826" s="257"/>
      <c r="SQT826" s="257"/>
      <c r="SQU826" s="257"/>
      <c r="SQV826" s="257"/>
      <c r="SQW826" s="257"/>
      <c r="SQX826" s="257"/>
      <c r="SQY826" s="257"/>
      <c r="SQZ826" s="257"/>
      <c r="SRA826" s="257"/>
      <c r="SRB826" s="257"/>
      <c r="SRC826" s="257"/>
      <c r="SRD826" s="257"/>
      <c r="SRE826" s="257"/>
      <c r="SRF826" s="257"/>
      <c r="SRG826" s="257"/>
      <c r="SRH826" s="257"/>
      <c r="SRI826" s="257"/>
      <c r="SRJ826" s="257"/>
      <c r="SRK826" s="257"/>
      <c r="SRL826" s="257"/>
      <c r="SRM826" s="257"/>
      <c r="SRN826" s="257"/>
      <c r="SRO826" s="257"/>
      <c r="SRP826" s="257"/>
      <c r="SRQ826" s="257"/>
      <c r="SRR826" s="257"/>
      <c r="SRS826" s="257"/>
      <c r="SRT826" s="257"/>
      <c r="SRU826" s="257"/>
      <c r="SRV826" s="257"/>
      <c r="SRW826" s="257"/>
      <c r="SRX826" s="257"/>
      <c r="SRY826" s="257"/>
      <c r="SRZ826" s="257"/>
      <c r="SSA826" s="257"/>
      <c r="SSB826" s="257"/>
      <c r="SSC826" s="257"/>
      <c r="SSD826" s="257"/>
      <c r="SSE826" s="257"/>
      <c r="SSF826" s="257"/>
      <c r="SSG826" s="257"/>
      <c r="SSH826" s="257"/>
      <c r="SSI826" s="257"/>
      <c r="SSJ826" s="257"/>
      <c r="SSK826" s="257"/>
      <c r="SSL826" s="257"/>
      <c r="SSM826" s="257"/>
      <c r="SSN826" s="257"/>
      <c r="SSO826" s="257"/>
      <c r="SSP826" s="257"/>
      <c r="SSQ826" s="257"/>
      <c r="SSR826" s="257"/>
      <c r="SSS826" s="257"/>
      <c r="SST826" s="257"/>
      <c r="SSU826" s="257"/>
      <c r="SSV826" s="257"/>
      <c r="SSW826" s="257"/>
      <c r="SSX826" s="257"/>
      <c r="SSY826" s="257"/>
      <c r="SSZ826" s="257"/>
      <c r="STA826" s="257"/>
      <c r="STB826" s="257"/>
      <c r="STC826" s="257"/>
      <c r="STD826" s="257"/>
      <c r="STE826" s="257"/>
      <c r="STF826" s="257"/>
      <c r="STG826" s="257"/>
      <c r="STH826" s="257"/>
      <c r="STI826" s="257"/>
      <c r="STJ826" s="257"/>
      <c r="STK826" s="257"/>
      <c r="STL826" s="257"/>
      <c r="STM826" s="257"/>
      <c r="STN826" s="257"/>
      <c r="STO826" s="257"/>
      <c r="STP826" s="257"/>
      <c r="STQ826" s="257"/>
      <c r="STR826" s="257"/>
      <c r="STS826" s="257"/>
      <c r="STT826" s="257"/>
      <c r="STU826" s="257"/>
      <c r="STV826" s="257"/>
      <c r="STW826" s="257"/>
      <c r="STX826" s="257"/>
      <c r="STY826" s="257"/>
      <c r="STZ826" s="257"/>
      <c r="SUA826" s="257"/>
      <c r="SUB826" s="257"/>
      <c r="SUC826" s="257"/>
      <c r="SUD826" s="257"/>
      <c r="SUE826" s="257"/>
      <c r="SUF826" s="257"/>
      <c r="SUG826" s="257"/>
      <c r="SUH826" s="257"/>
      <c r="SUI826" s="257"/>
      <c r="SUJ826" s="257"/>
      <c r="SUK826" s="257"/>
      <c r="SUL826" s="257"/>
      <c r="SUM826" s="257"/>
      <c r="SUN826" s="257"/>
      <c r="SUO826" s="257"/>
      <c r="SUP826" s="257"/>
      <c r="SUQ826" s="257"/>
      <c r="SUR826" s="257"/>
      <c r="SUS826" s="257"/>
      <c r="SUT826" s="257"/>
      <c r="SUU826" s="257"/>
      <c r="SUV826" s="257"/>
      <c r="SUW826" s="257"/>
      <c r="SUX826" s="257"/>
      <c r="SUY826" s="257"/>
      <c r="SUZ826" s="257"/>
      <c r="SVA826" s="257"/>
      <c r="SVB826" s="257"/>
      <c r="SVC826" s="257"/>
      <c r="SVD826" s="257"/>
      <c r="SVE826" s="257"/>
      <c r="SVF826" s="257"/>
      <c r="SVG826" s="257"/>
      <c r="SVH826" s="257"/>
      <c r="SVI826" s="257"/>
      <c r="SVJ826" s="257"/>
      <c r="SVK826" s="257"/>
      <c r="SVL826" s="257"/>
      <c r="SVM826" s="257"/>
      <c r="SVN826" s="257"/>
      <c r="SVO826" s="257"/>
      <c r="SVP826" s="257"/>
      <c r="SVQ826" s="257"/>
      <c r="SVR826" s="257"/>
      <c r="SVS826" s="257"/>
      <c r="SVT826" s="257"/>
      <c r="SVU826" s="257"/>
      <c r="SVV826" s="257"/>
      <c r="SVW826" s="257"/>
      <c r="SVX826" s="257"/>
      <c r="SVY826" s="257"/>
      <c r="SVZ826" s="257"/>
      <c r="SWA826" s="257"/>
      <c r="SWB826" s="257"/>
      <c r="SWC826" s="257"/>
      <c r="SWD826" s="257"/>
      <c r="SWE826" s="257"/>
      <c r="SWF826" s="257"/>
      <c r="SWG826" s="257"/>
      <c r="SWH826" s="257"/>
      <c r="SWI826" s="257"/>
      <c r="SWJ826" s="257"/>
      <c r="SWK826" s="257"/>
      <c r="SWL826" s="257"/>
      <c r="SWM826" s="257"/>
      <c r="SWN826" s="257"/>
      <c r="SWO826" s="257"/>
      <c r="SWP826" s="257"/>
      <c r="SWQ826" s="257"/>
      <c r="SWR826" s="257"/>
      <c r="SWS826" s="257"/>
      <c r="SWT826" s="257"/>
      <c r="SWU826" s="257"/>
      <c r="SWV826" s="257"/>
      <c r="SWW826" s="257"/>
      <c r="SWX826" s="257"/>
      <c r="SWY826" s="257"/>
      <c r="SWZ826" s="257"/>
      <c r="SXA826" s="257"/>
      <c r="SXB826" s="257"/>
      <c r="SXC826" s="257"/>
      <c r="SXD826" s="257"/>
      <c r="SXE826" s="257"/>
      <c r="SXF826" s="257"/>
      <c r="SXG826" s="257"/>
      <c r="SXH826" s="257"/>
      <c r="SXI826" s="257"/>
      <c r="SXJ826" s="257"/>
      <c r="SXK826" s="257"/>
      <c r="SXL826" s="257"/>
      <c r="SXM826" s="257"/>
      <c r="SXN826" s="257"/>
      <c r="SXO826" s="257"/>
      <c r="SXP826" s="257"/>
      <c r="SXQ826" s="257"/>
      <c r="SXR826" s="257"/>
      <c r="SXS826" s="257"/>
      <c r="SXT826" s="257"/>
      <c r="SXU826" s="257"/>
      <c r="SXV826" s="257"/>
      <c r="SXW826" s="257"/>
      <c r="SXX826" s="257"/>
      <c r="SXY826" s="257"/>
      <c r="SXZ826" s="257"/>
      <c r="SYA826" s="257"/>
      <c r="SYB826" s="257"/>
      <c r="SYC826" s="257"/>
      <c r="SYD826" s="257"/>
      <c r="SYE826" s="257"/>
      <c r="SYF826" s="257"/>
      <c r="SYG826" s="257"/>
      <c r="SYH826" s="257"/>
      <c r="SYI826" s="257"/>
      <c r="SYJ826" s="257"/>
      <c r="SYK826" s="257"/>
      <c r="SYL826" s="257"/>
      <c r="SYM826" s="257"/>
      <c r="SYN826" s="257"/>
      <c r="SYO826" s="257"/>
      <c r="SYP826" s="257"/>
      <c r="SYQ826" s="257"/>
      <c r="SYR826" s="257"/>
      <c r="SYS826" s="257"/>
      <c r="SYT826" s="257"/>
      <c r="SYU826" s="257"/>
      <c r="SYV826" s="257"/>
      <c r="SYW826" s="257"/>
      <c r="SYX826" s="257"/>
      <c r="SYY826" s="257"/>
      <c r="SYZ826" s="257"/>
      <c r="SZA826" s="257"/>
      <c r="SZB826" s="257"/>
      <c r="SZC826" s="257"/>
      <c r="SZD826" s="257"/>
      <c r="SZE826" s="257"/>
      <c r="SZF826" s="257"/>
      <c r="SZG826" s="257"/>
      <c r="SZH826" s="257"/>
      <c r="SZI826" s="257"/>
      <c r="SZJ826" s="257"/>
      <c r="SZK826" s="257"/>
      <c r="SZL826" s="257"/>
      <c r="SZM826" s="257"/>
      <c r="SZN826" s="257"/>
      <c r="SZO826" s="257"/>
      <c r="SZP826" s="257"/>
      <c r="SZQ826" s="257"/>
      <c r="SZR826" s="257"/>
      <c r="SZS826" s="257"/>
      <c r="SZT826" s="257"/>
      <c r="SZU826" s="257"/>
      <c r="SZV826" s="257"/>
      <c r="SZW826" s="257"/>
      <c r="SZX826" s="257"/>
      <c r="SZY826" s="257"/>
      <c r="SZZ826" s="257"/>
      <c r="TAA826" s="257"/>
      <c r="TAB826" s="257"/>
      <c r="TAC826" s="257"/>
      <c r="TAD826" s="257"/>
      <c r="TAE826" s="257"/>
      <c r="TAF826" s="257"/>
      <c r="TAG826" s="257"/>
      <c r="TAH826" s="257"/>
      <c r="TAI826" s="257"/>
      <c r="TAJ826" s="257"/>
      <c r="TAK826" s="257"/>
      <c r="TAL826" s="257"/>
      <c r="TAM826" s="257"/>
      <c r="TAN826" s="257"/>
      <c r="TAO826" s="257"/>
      <c r="TAP826" s="257"/>
      <c r="TAQ826" s="257"/>
      <c r="TAR826" s="257"/>
      <c r="TAS826" s="257"/>
      <c r="TAT826" s="257"/>
      <c r="TAU826" s="257"/>
      <c r="TAV826" s="257"/>
      <c r="TAW826" s="257"/>
      <c r="TAX826" s="257"/>
      <c r="TAY826" s="257"/>
      <c r="TAZ826" s="257"/>
      <c r="TBA826" s="257"/>
      <c r="TBB826" s="257"/>
      <c r="TBC826" s="257"/>
      <c r="TBD826" s="257"/>
      <c r="TBE826" s="257"/>
      <c r="TBF826" s="257"/>
      <c r="TBG826" s="257"/>
      <c r="TBH826" s="257"/>
      <c r="TBI826" s="257"/>
      <c r="TBJ826" s="257"/>
      <c r="TBK826" s="257"/>
      <c r="TBL826" s="257"/>
      <c r="TBM826" s="257"/>
      <c r="TBN826" s="257"/>
      <c r="TBO826" s="257"/>
      <c r="TBP826" s="257"/>
      <c r="TBQ826" s="257"/>
      <c r="TBR826" s="257"/>
      <c r="TBS826" s="257"/>
      <c r="TBT826" s="257"/>
      <c r="TBU826" s="257"/>
      <c r="TBV826" s="257"/>
      <c r="TBW826" s="257"/>
      <c r="TBX826" s="257"/>
      <c r="TBY826" s="257"/>
      <c r="TBZ826" s="257"/>
      <c r="TCA826" s="257"/>
      <c r="TCB826" s="257"/>
      <c r="TCC826" s="257"/>
      <c r="TCD826" s="257"/>
      <c r="TCE826" s="257"/>
      <c r="TCF826" s="257"/>
      <c r="TCG826" s="257"/>
      <c r="TCH826" s="257"/>
      <c r="TCI826" s="257"/>
      <c r="TCJ826" s="257"/>
      <c r="TCK826" s="257"/>
      <c r="TCL826" s="257"/>
      <c r="TCM826" s="257"/>
      <c r="TCN826" s="257"/>
      <c r="TCO826" s="257"/>
      <c r="TCP826" s="257"/>
      <c r="TCQ826" s="257"/>
      <c r="TCR826" s="257"/>
      <c r="TCS826" s="257"/>
      <c r="TCT826" s="257"/>
      <c r="TCU826" s="257"/>
      <c r="TCV826" s="257"/>
      <c r="TCW826" s="257"/>
      <c r="TCX826" s="257"/>
      <c r="TCY826" s="257"/>
      <c r="TCZ826" s="257"/>
      <c r="TDA826" s="257"/>
      <c r="TDB826" s="257"/>
      <c r="TDC826" s="257"/>
      <c r="TDD826" s="257"/>
      <c r="TDE826" s="257"/>
      <c r="TDF826" s="257"/>
      <c r="TDG826" s="257"/>
      <c r="TDH826" s="257"/>
      <c r="TDI826" s="257"/>
      <c r="TDJ826" s="257"/>
      <c r="TDK826" s="257"/>
      <c r="TDL826" s="257"/>
      <c r="TDM826" s="257"/>
      <c r="TDN826" s="257"/>
      <c r="TDO826" s="257"/>
      <c r="TDP826" s="257"/>
      <c r="TDQ826" s="257"/>
      <c r="TDR826" s="257"/>
      <c r="TDS826" s="257"/>
      <c r="TDT826" s="257"/>
      <c r="TDU826" s="257"/>
      <c r="TDV826" s="257"/>
      <c r="TDW826" s="257"/>
      <c r="TDX826" s="257"/>
      <c r="TDY826" s="257"/>
      <c r="TDZ826" s="257"/>
      <c r="TEA826" s="257"/>
      <c r="TEB826" s="257"/>
      <c r="TEC826" s="257"/>
      <c r="TED826" s="257"/>
      <c r="TEE826" s="257"/>
      <c r="TEF826" s="257"/>
      <c r="TEG826" s="257"/>
      <c r="TEH826" s="257"/>
      <c r="TEI826" s="257"/>
      <c r="TEJ826" s="257"/>
      <c r="TEK826" s="257"/>
      <c r="TEL826" s="257"/>
      <c r="TEM826" s="257"/>
      <c r="TEN826" s="257"/>
      <c r="TEO826" s="257"/>
      <c r="TEP826" s="257"/>
      <c r="TEQ826" s="257"/>
      <c r="TER826" s="257"/>
      <c r="TES826" s="257"/>
      <c r="TET826" s="257"/>
      <c r="TEU826" s="257"/>
      <c r="TEV826" s="257"/>
      <c r="TEW826" s="257"/>
      <c r="TEX826" s="257"/>
      <c r="TEY826" s="257"/>
      <c r="TEZ826" s="257"/>
      <c r="TFA826" s="257"/>
      <c r="TFB826" s="257"/>
      <c r="TFC826" s="257"/>
      <c r="TFD826" s="257"/>
      <c r="TFE826" s="257"/>
      <c r="TFF826" s="257"/>
      <c r="TFG826" s="257"/>
      <c r="TFH826" s="257"/>
      <c r="TFI826" s="257"/>
      <c r="TFJ826" s="257"/>
      <c r="TFK826" s="257"/>
      <c r="TFL826" s="257"/>
      <c r="TFM826" s="257"/>
      <c r="TFN826" s="257"/>
      <c r="TFO826" s="257"/>
      <c r="TFP826" s="257"/>
      <c r="TFQ826" s="257"/>
      <c r="TFR826" s="257"/>
      <c r="TFS826" s="257"/>
      <c r="TFT826" s="257"/>
      <c r="TFU826" s="257"/>
      <c r="TFV826" s="257"/>
      <c r="TFW826" s="257"/>
      <c r="TFX826" s="257"/>
      <c r="TFY826" s="257"/>
      <c r="TFZ826" s="257"/>
      <c r="TGA826" s="257"/>
      <c r="TGB826" s="257"/>
      <c r="TGC826" s="257"/>
      <c r="TGD826" s="257"/>
      <c r="TGE826" s="257"/>
      <c r="TGF826" s="257"/>
      <c r="TGG826" s="257"/>
      <c r="TGH826" s="257"/>
      <c r="TGI826" s="257"/>
      <c r="TGJ826" s="257"/>
      <c r="TGK826" s="257"/>
      <c r="TGL826" s="257"/>
      <c r="TGM826" s="257"/>
      <c r="TGN826" s="257"/>
      <c r="TGO826" s="257"/>
      <c r="TGP826" s="257"/>
      <c r="TGQ826" s="257"/>
      <c r="TGR826" s="257"/>
      <c r="TGS826" s="257"/>
      <c r="TGT826" s="257"/>
      <c r="TGU826" s="257"/>
      <c r="TGV826" s="257"/>
      <c r="TGW826" s="257"/>
      <c r="TGX826" s="257"/>
      <c r="TGY826" s="257"/>
      <c r="TGZ826" s="257"/>
      <c r="THA826" s="257"/>
      <c r="THB826" s="257"/>
      <c r="THC826" s="257"/>
      <c r="THD826" s="257"/>
      <c r="THE826" s="257"/>
      <c r="THF826" s="257"/>
      <c r="THG826" s="257"/>
      <c r="THH826" s="257"/>
      <c r="THI826" s="257"/>
      <c r="THJ826" s="257"/>
      <c r="THK826" s="257"/>
      <c r="THL826" s="257"/>
      <c r="THM826" s="257"/>
      <c r="THN826" s="257"/>
      <c r="THO826" s="257"/>
      <c r="THP826" s="257"/>
      <c r="THQ826" s="257"/>
      <c r="THR826" s="257"/>
      <c r="THS826" s="257"/>
      <c r="THT826" s="257"/>
      <c r="THU826" s="257"/>
      <c r="THV826" s="257"/>
      <c r="THW826" s="257"/>
      <c r="THX826" s="257"/>
      <c r="THY826" s="257"/>
      <c r="THZ826" s="257"/>
      <c r="TIA826" s="257"/>
      <c r="TIB826" s="257"/>
      <c r="TIC826" s="257"/>
      <c r="TID826" s="257"/>
      <c r="TIE826" s="257"/>
      <c r="TIF826" s="257"/>
      <c r="TIG826" s="257"/>
      <c r="TIH826" s="257"/>
      <c r="TII826" s="257"/>
      <c r="TIJ826" s="257"/>
      <c r="TIK826" s="257"/>
      <c r="TIL826" s="257"/>
      <c r="TIM826" s="257"/>
      <c r="TIN826" s="257"/>
      <c r="TIO826" s="257"/>
      <c r="TIP826" s="257"/>
      <c r="TIQ826" s="257"/>
      <c r="TIR826" s="257"/>
      <c r="TIS826" s="257"/>
      <c r="TIT826" s="257"/>
      <c r="TIU826" s="257"/>
      <c r="TIV826" s="257"/>
      <c r="TIW826" s="257"/>
      <c r="TIX826" s="257"/>
      <c r="TIY826" s="257"/>
      <c r="TIZ826" s="257"/>
      <c r="TJA826" s="257"/>
      <c r="TJB826" s="257"/>
      <c r="TJC826" s="257"/>
      <c r="TJD826" s="257"/>
      <c r="TJE826" s="257"/>
      <c r="TJF826" s="257"/>
      <c r="TJG826" s="257"/>
      <c r="TJH826" s="257"/>
      <c r="TJI826" s="257"/>
      <c r="TJJ826" s="257"/>
      <c r="TJK826" s="257"/>
      <c r="TJL826" s="257"/>
      <c r="TJM826" s="257"/>
      <c r="TJN826" s="257"/>
      <c r="TJO826" s="257"/>
      <c r="TJP826" s="257"/>
      <c r="TJQ826" s="257"/>
      <c r="TJR826" s="257"/>
      <c r="TJS826" s="257"/>
      <c r="TJT826" s="257"/>
      <c r="TJU826" s="257"/>
      <c r="TJV826" s="257"/>
      <c r="TJW826" s="257"/>
      <c r="TJX826" s="257"/>
      <c r="TJY826" s="257"/>
      <c r="TJZ826" s="257"/>
      <c r="TKA826" s="257"/>
      <c r="TKB826" s="257"/>
      <c r="TKC826" s="257"/>
      <c r="TKD826" s="257"/>
      <c r="TKE826" s="257"/>
      <c r="TKF826" s="257"/>
      <c r="TKG826" s="257"/>
      <c r="TKH826" s="257"/>
      <c r="TKI826" s="257"/>
      <c r="TKJ826" s="257"/>
      <c r="TKK826" s="257"/>
      <c r="TKL826" s="257"/>
      <c r="TKM826" s="257"/>
      <c r="TKN826" s="257"/>
      <c r="TKO826" s="257"/>
      <c r="TKP826" s="257"/>
      <c r="TKQ826" s="257"/>
      <c r="TKR826" s="257"/>
      <c r="TKS826" s="257"/>
      <c r="TKT826" s="257"/>
      <c r="TKU826" s="257"/>
      <c r="TKV826" s="257"/>
      <c r="TKW826" s="257"/>
      <c r="TKX826" s="257"/>
      <c r="TKY826" s="257"/>
      <c r="TKZ826" s="257"/>
      <c r="TLA826" s="257"/>
      <c r="TLB826" s="257"/>
      <c r="TLC826" s="257"/>
      <c r="TLD826" s="257"/>
      <c r="TLE826" s="257"/>
      <c r="TLF826" s="257"/>
      <c r="TLG826" s="257"/>
      <c r="TLH826" s="257"/>
      <c r="TLI826" s="257"/>
      <c r="TLJ826" s="257"/>
      <c r="TLK826" s="257"/>
      <c r="TLL826" s="257"/>
      <c r="TLM826" s="257"/>
      <c r="TLN826" s="257"/>
      <c r="TLO826" s="257"/>
      <c r="TLP826" s="257"/>
      <c r="TLQ826" s="257"/>
      <c r="TLR826" s="257"/>
      <c r="TLS826" s="257"/>
      <c r="TLT826" s="257"/>
      <c r="TLU826" s="257"/>
      <c r="TLV826" s="257"/>
      <c r="TLW826" s="257"/>
      <c r="TLX826" s="257"/>
      <c r="TLY826" s="257"/>
      <c r="TLZ826" s="257"/>
      <c r="TMA826" s="257"/>
      <c r="TMB826" s="257"/>
      <c r="TMC826" s="257"/>
      <c r="TMD826" s="257"/>
      <c r="TME826" s="257"/>
      <c r="TMF826" s="257"/>
      <c r="TMG826" s="257"/>
      <c r="TMH826" s="257"/>
      <c r="TMI826" s="257"/>
      <c r="TMJ826" s="257"/>
      <c r="TMK826" s="257"/>
      <c r="TML826" s="257"/>
      <c r="TMM826" s="257"/>
      <c r="TMN826" s="257"/>
      <c r="TMO826" s="257"/>
      <c r="TMP826" s="257"/>
      <c r="TMQ826" s="257"/>
      <c r="TMR826" s="257"/>
      <c r="TMS826" s="257"/>
      <c r="TMT826" s="257"/>
      <c r="TMU826" s="257"/>
      <c r="TMV826" s="257"/>
      <c r="TMW826" s="257"/>
      <c r="TMX826" s="257"/>
      <c r="TMY826" s="257"/>
      <c r="TMZ826" s="257"/>
      <c r="TNA826" s="257"/>
      <c r="TNB826" s="257"/>
      <c r="TNC826" s="257"/>
      <c r="TND826" s="257"/>
      <c r="TNE826" s="257"/>
      <c r="TNF826" s="257"/>
      <c r="TNG826" s="257"/>
      <c r="TNH826" s="257"/>
      <c r="TNI826" s="257"/>
      <c r="TNJ826" s="257"/>
      <c r="TNK826" s="257"/>
      <c r="TNL826" s="257"/>
      <c r="TNM826" s="257"/>
      <c r="TNN826" s="257"/>
      <c r="TNO826" s="257"/>
      <c r="TNP826" s="257"/>
      <c r="TNQ826" s="257"/>
      <c r="TNR826" s="257"/>
      <c r="TNS826" s="257"/>
      <c r="TNT826" s="257"/>
      <c r="TNU826" s="257"/>
      <c r="TNV826" s="257"/>
      <c r="TNW826" s="257"/>
      <c r="TNX826" s="257"/>
      <c r="TNY826" s="257"/>
      <c r="TNZ826" s="257"/>
      <c r="TOA826" s="257"/>
      <c r="TOB826" s="257"/>
      <c r="TOC826" s="257"/>
      <c r="TOD826" s="257"/>
      <c r="TOE826" s="257"/>
      <c r="TOF826" s="257"/>
      <c r="TOG826" s="257"/>
      <c r="TOH826" s="257"/>
      <c r="TOI826" s="257"/>
      <c r="TOJ826" s="257"/>
      <c r="TOK826" s="257"/>
      <c r="TOL826" s="257"/>
      <c r="TOM826" s="257"/>
      <c r="TON826" s="257"/>
      <c r="TOO826" s="257"/>
      <c r="TOP826" s="257"/>
      <c r="TOQ826" s="257"/>
      <c r="TOR826" s="257"/>
      <c r="TOS826" s="257"/>
      <c r="TOT826" s="257"/>
      <c r="TOU826" s="257"/>
      <c r="TOV826" s="257"/>
      <c r="TOW826" s="257"/>
      <c r="TOX826" s="257"/>
      <c r="TOY826" s="257"/>
      <c r="TOZ826" s="257"/>
      <c r="TPA826" s="257"/>
      <c r="TPB826" s="257"/>
      <c r="TPC826" s="257"/>
      <c r="TPD826" s="257"/>
      <c r="TPE826" s="257"/>
      <c r="TPF826" s="257"/>
      <c r="TPG826" s="257"/>
      <c r="TPH826" s="257"/>
      <c r="TPI826" s="257"/>
      <c r="TPJ826" s="257"/>
      <c r="TPK826" s="257"/>
      <c r="TPL826" s="257"/>
      <c r="TPM826" s="257"/>
      <c r="TPN826" s="257"/>
      <c r="TPO826" s="257"/>
      <c r="TPP826" s="257"/>
      <c r="TPQ826" s="257"/>
      <c r="TPR826" s="257"/>
      <c r="TPS826" s="257"/>
      <c r="TPT826" s="257"/>
      <c r="TPU826" s="257"/>
      <c r="TPV826" s="257"/>
      <c r="TPW826" s="257"/>
      <c r="TPX826" s="257"/>
      <c r="TPY826" s="257"/>
      <c r="TPZ826" s="257"/>
      <c r="TQA826" s="257"/>
      <c r="TQB826" s="257"/>
      <c r="TQC826" s="257"/>
      <c r="TQD826" s="257"/>
      <c r="TQE826" s="257"/>
      <c r="TQF826" s="257"/>
      <c r="TQG826" s="257"/>
      <c r="TQH826" s="257"/>
      <c r="TQI826" s="257"/>
      <c r="TQJ826" s="257"/>
      <c r="TQK826" s="257"/>
      <c r="TQL826" s="257"/>
      <c r="TQM826" s="257"/>
      <c r="TQN826" s="257"/>
      <c r="TQO826" s="257"/>
      <c r="TQP826" s="257"/>
      <c r="TQQ826" s="257"/>
      <c r="TQR826" s="257"/>
      <c r="TQS826" s="257"/>
      <c r="TQT826" s="257"/>
      <c r="TQU826" s="257"/>
      <c r="TQV826" s="257"/>
      <c r="TQW826" s="257"/>
      <c r="TQX826" s="257"/>
      <c r="TQY826" s="257"/>
      <c r="TQZ826" s="257"/>
      <c r="TRA826" s="257"/>
      <c r="TRB826" s="257"/>
      <c r="TRC826" s="257"/>
      <c r="TRD826" s="257"/>
      <c r="TRE826" s="257"/>
      <c r="TRF826" s="257"/>
      <c r="TRG826" s="257"/>
      <c r="TRH826" s="257"/>
      <c r="TRI826" s="257"/>
      <c r="TRJ826" s="257"/>
      <c r="TRK826" s="257"/>
      <c r="TRL826" s="257"/>
      <c r="TRM826" s="257"/>
      <c r="TRN826" s="257"/>
      <c r="TRO826" s="257"/>
      <c r="TRP826" s="257"/>
      <c r="TRQ826" s="257"/>
      <c r="TRR826" s="257"/>
      <c r="TRS826" s="257"/>
      <c r="TRT826" s="257"/>
      <c r="TRU826" s="257"/>
      <c r="TRV826" s="257"/>
      <c r="TRW826" s="257"/>
      <c r="TRX826" s="257"/>
      <c r="TRY826" s="257"/>
      <c r="TRZ826" s="257"/>
      <c r="TSA826" s="257"/>
      <c r="TSB826" s="257"/>
      <c r="TSC826" s="257"/>
      <c r="TSD826" s="257"/>
      <c r="TSE826" s="257"/>
      <c r="TSF826" s="257"/>
      <c r="TSG826" s="257"/>
      <c r="TSH826" s="257"/>
      <c r="TSI826" s="257"/>
      <c r="TSJ826" s="257"/>
      <c r="TSK826" s="257"/>
      <c r="TSL826" s="257"/>
      <c r="TSM826" s="257"/>
      <c r="TSN826" s="257"/>
      <c r="TSO826" s="257"/>
      <c r="TSP826" s="257"/>
      <c r="TSQ826" s="257"/>
      <c r="TSR826" s="257"/>
      <c r="TSS826" s="257"/>
      <c r="TST826" s="257"/>
      <c r="TSU826" s="257"/>
      <c r="TSV826" s="257"/>
      <c r="TSW826" s="257"/>
      <c r="TSX826" s="257"/>
      <c r="TSY826" s="257"/>
      <c r="TSZ826" s="257"/>
      <c r="TTA826" s="257"/>
      <c r="TTB826" s="257"/>
      <c r="TTC826" s="257"/>
      <c r="TTD826" s="257"/>
      <c r="TTE826" s="257"/>
      <c r="TTF826" s="257"/>
      <c r="TTG826" s="257"/>
      <c r="TTH826" s="257"/>
      <c r="TTI826" s="257"/>
      <c r="TTJ826" s="257"/>
      <c r="TTK826" s="257"/>
      <c r="TTL826" s="257"/>
      <c r="TTM826" s="257"/>
      <c r="TTN826" s="257"/>
      <c r="TTO826" s="257"/>
      <c r="TTP826" s="257"/>
      <c r="TTQ826" s="257"/>
      <c r="TTR826" s="257"/>
      <c r="TTS826" s="257"/>
      <c r="TTT826" s="257"/>
      <c r="TTU826" s="257"/>
      <c r="TTV826" s="257"/>
      <c r="TTW826" s="257"/>
      <c r="TTX826" s="257"/>
      <c r="TTY826" s="257"/>
      <c r="TTZ826" s="257"/>
      <c r="TUA826" s="257"/>
      <c r="TUB826" s="257"/>
      <c r="TUC826" s="257"/>
      <c r="TUD826" s="257"/>
      <c r="TUE826" s="257"/>
      <c r="TUF826" s="257"/>
      <c r="TUG826" s="257"/>
      <c r="TUH826" s="257"/>
      <c r="TUI826" s="257"/>
      <c r="TUJ826" s="257"/>
      <c r="TUK826" s="257"/>
      <c r="TUL826" s="257"/>
      <c r="TUM826" s="257"/>
      <c r="TUN826" s="257"/>
      <c r="TUO826" s="257"/>
      <c r="TUP826" s="257"/>
      <c r="TUQ826" s="257"/>
      <c r="TUR826" s="257"/>
      <c r="TUS826" s="257"/>
      <c r="TUT826" s="257"/>
      <c r="TUU826" s="257"/>
      <c r="TUV826" s="257"/>
      <c r="TUW826" s="257"/>
      <c r="TUX826" s="257"/>
      <c r="TUY826" s="257"/>
      <c r="TUZ826" s="257"/>
      <c r="TVA826" s="257"/>
      <c r="TVB826" s="257"/>
      <c r="TVC826" s="257"/>
      <c r="TVD826" s="257"/>
      <c r="TVE826" s="257"/>
      <c r="TVF826" s="257"/>
      <c r="TVG826" s="257"/>
      <c r="TVH826" s="257"/>
      <c r="TVI826" s="257"/>
      <c r="TVJ826" s="257"/>
      <c r="TVK826" s="257"/>
      <c r="TVL826" s="257"/>
      <c r="TVM826" s="257"/>
      <c r="TVN826" s="257"/>
      <c r="TVO826" s="257"/>
      <c r="TVP826" s="257"/>
      <c r="TVQ826" s="257"/>
      <c r="TVR826" s="257"/>
      <c r="TVS826" s="257"/>
      <c r="TVT826" s="257"/>
      <c r="TVU826" s="257"/>
      <c r="TVV826" s="257"/>
      <c r="TVW826" s="257"/>
      <c r="TVX826" s="257"/>
      <c r="TVY826" s="257"/>
      <c r="TVZ826" s="257"/>
      <c r="TWA826" s="257"/>
      <c r="TWB826" s="257"/>
      <c r="TWC826" s="257"/>
      <c r="TWD826" s="257"/>
      <c r="TWE826" s="257"/>
      <c r="TWF826" s="257"/>
      <c r="TWG826" s="257"/>
      <c r="TWH826" s="257"/>
      <c r="TWI826" s="257"/>
      <c r="TWJ826" s="257"/>
      <c r="TWK826" s="257"/>
      <c r="TWL826" s="257"/>
      <c r="TWM826" s="257"/>
      <c r="TWN826" s="257"/>
      <c r="TWO826" s="257"/>
      <c r="TWP826" s="257"/>
      <c r="TWQ826" s="257"/>
      <c r="TWR826" s="257"/>
      <c r="TWS826" s="257"/>
      <c r="TWT826" s="257"/>
      <c r="TWU826" s="257"/>
      <c r="TWV826" s="257"/>
      <c r="TWW826" s="257"/>
      <c r="TWX826" s="257"/>
      <c r="TWY826" s="257"/>
      <c r="TWZ826" s="257"/>
      <c r="TXA826" s="257"/>
      <c r="TXB826" s="257"/>
      <c r="TXC826" s="257"/>
      <c r="TXD826" s="257"/>
      <c r="TXE826" s="257"/>
      <c r="TXF826" s="257"/>
      <c r="TXG826" s="257"/>
      <c r="TXH826" s="257"/>
      <c r="TXI826" s="257"/>
      <c r="TXJ826" s="257"/>
      <c r="TXK826" s="257"/>
      <c r="TXL826" s="257"/>
      <c r="TXM826" s="257"/>
      <c r="TXN826" s="257"/>
      <c r="TXO826" s="257"/>
      <c r="TXP826" s="257"/>
      <c r="TXQ826" s="257"/>
      <c r="TXR826" s="257"/>
      <c r="TXS826" s="257"/>
      <c r="TXT826" s="257"/>
      <c r="TXU826" s="257"/>
      <c r="TXV826" s="257"/>
      <c r="TXW826" s="257"/>
      <c r="TXX826" s="257"/>
      <c r="TXY826" s="257"/>
      <c r="TXZ826" s="257"/>
      <c r="TYA826" s="257"/>
      <c r="TYB826" s="257"/>
      <c r="TYC826" s="257"/>
      <c r="TYD826" s="257"/>
      <c r="TYE826" s="257"/>
      <c r="TYF826" s="257"/>
      <c r="TYG826" s="257"/>
      <c r="TYH826" s="257"/>
      <c r="TYI826" s="257"/>
      <c r="TYJ826" s="257"/>
      <c r="TYK826" s="257"/>
      <c r="TYL826" s="257"/>
      <c r="TYM826" s="257"/>
      <c r="TYN826" s="257"/>
      <c r="TYO826" s="257"/>
      <c r="TYP826" s="257"/>
      <c r="TYQ826" s="257"/>
      <c r="TYR826" s="257"/>
      <c r="TYS826" s="257"/>
      <c r="TYT826" s="257"/>
      <c r="TYU826" s="257"/>
      <c r="TYV826" s="257"/>
      <c r="TYW826" s="257"/>
      <c r="TYX826" s="257"/>
      <c r="TYY826" s="257"/>
      <c r="TYZ826" s="257"/>
      <c r="TZA826" s="257"/>
      <c r="TZB826" s="257"/>
      <c r="TZC826" s="257"/>
      <c r="TZD826" s="257"/>
      <c r="TZE826" s="257"/>
      <c r="TZF826" s="257"/>
      <c r="TZG826" s="257"/>
      <c r="TZH826" s="257"/>
      <c r="TZI826" s="257"/>
      <c r="TZJ826" s="257"/>
      <c r="TZK826" s="257"/>
      <c r="TZL826" s="257"/>
      <c r="TZM826" s="257"/>
      <c r="TZN826" s="257"/>
      <c r="TZO826" s="257"/>
      <c r="TZP826" s="257"/>
      <c r="TZQ826" s="257"/>
      <c r="TZR826" s="257"/>
      <c r="TZS826" s="257"/>
      <c r="TZT826" s="257"/>
      <c r="TZU826" s="257"/>
      <c r="TZV826" s="257"/>
      <c r="TZW826" s="257"/>
      <c r="TZX826" s="257"/>
      <c r="TZY826" s="257"/>
      <c r="TZZ826" s="257"/>
      <c r="UAA826" s="257"/>
      <c r="UAB826" s="257"/>
      <c r="UAC826" s="257"/>
      <c r="UAD826" s="257"/>
      <c r="UAE826" s="257"/>
      <c r="UAF826" s="257"/>
      <c r="UAG826" s="257"/>
      <c r="UAH826" s="257"/>
      <c r="UAI826" s="257"/>
      <c r="UAJ826" s="257"/>
      <c r="UAK826" s="257"/>
      <c r="UAL826" s="257"/>
      <c r="UAM826" s="257"/>
      <c r="UAN826" s="257"/>
      <c r="UAO826" s="257"/>
      <c r="UAP826" s="257"/>
      <c r="UAQ826" s="257"/>
      <c r="UAR826" s="257"/>
      <c r="UAS826" s="257"/>
      <c r="UAT826" s="257"/>
      <c r="UAU826" s="257"/>
      <c r="UAV826" s="257"/>
      <c r="UAW826" s="257"/>
      <c r="UAX826" s="257"/>
      <c r="UAY826" s="257"/>
      <c r="UAZ826" s="257"/>
      <c r="UBA826" s="257"/>
      <c r="UBB826" s="257"/>
      <c r="UBC826" s="257"/>
      <c r="UBD826" s="257"/>
      <c r="UBE826" s="257"/>
      <c r="UBF826" s="257"/>
      <c r="UBG826" s="257"/>
      <c r="UBH826" s="257"/>
      <c r="UBI826" s="257"/>
      <c r="UBJ826" s="257"/>
      <c r="UBK826" s="257"/>
      <c r="UBL826" s="257"/>
      <c r="UBM826" s="257"/>
      <c r="UBN826" s="257"/>
      <c r="UBO826" s="257"/>
      <c r="UBP826" s="257"/>
      <c r="UBQ826" s="257"/>
      <c r="UBR826" s="257"/>
      <c r="UBS826" s="257"/>
      <c r="UBT826" s="257"/>
      <c r="UBU826" s="257"/>
      <c r="UBV826" s="257"/>
      <c r="UBW826" s="257"/>
      <c r="UBX826" s="257"/>
      <c r="UBY826" s="257"/>
      <c r="UBZ826" s="257"/>
      <c r="UCA826" s="257"/>
      <c r="UCB826" s="257"/>
      <c r="UCC826" s="257"/>
      <c r="UCD826" s="257"/>
      <c r="UCE826" s="257"/>
      <c r="UCF826" s="257"/>
      <c r="UCG826" s="257"/>
      <c r="UCH826" s="257"/>
      <c r="UCI826" s="257"/>
      <c r="UCJ826" s="257"/>
      <c r="UCK826" s="257"/>
      <c r="UCL826" s="257"/>
      <c r="UCM826" s="257"/>
      <c r="UCN826" s="257"/>
      <c r="UCO826" s="257"/>
      <c r="UCP826" s="257"/>
      <c r="UCQ826" s="257"/>
      <c r="UCR826" s="257"/>
      <c r="UCS826" s="257"/>
      <c r="UCT826" s="257"/>
      <c r="UCU826" s="257"/>
      <c r="UCV826" s="257"/>
      <c r="UCW826" s="257"/>
      <c r="UCX826" s="257"/>
      <c r="UCY826" s="257"/>
      <c r="UCZ826" s="257"/>
      <c r="UDA826" s="257"/>
      <c r="UDB826" s="257"/>
      <c r="UDC826" s="257"/>
      <c r="UDD826" s="257"/>
      <c r="UDE826" s="257"/>
      <c r="UDF826" s="257"/>
      <c r="UDG826" s="257"/>
      <c r="UDH826" s="257"/>
      <c r="UDI826" s="257"/>
      <c r="UDJ826" s="257"/>
      <c r="UDK826" s="257"/>
      <c r="UDL826" s="257"/>
      <c r="UDM826" s="257"/>
      <c r="UDN826" s="257"/>
      <c r="UDO826" s="257"/>
      <c r="UDP826" s="257"/>
      <c r="UDQ826" s="257"/>
      <c r="UDR826" s="257"/>
      <c r="UDS826" s="257"/>
      <c r="UDT826" s="257"/>
      <c r="UDU826" s="257"/>
      <c r="UDV826" s="257"/>
      <c r="UDW826" s="257"/>
      <c r="UDX826" s="257"/>
      <c r="UDY826" s="257"/>
      <c r="UDZ826" s="257"/>
      <c r="UEA826" s="257"/>
      <c r="UEB826" s="257"/>
      <c r="UEC826" s="257"/>
      <c r="UED826" s="257"/>
      <c r="UEE826" s="257"/>
      <c r="UEF826" s="257"/>
      <c r="UEG826" s="257"/>
      <c r="UEH826" s="257"/>
      <c r="UEI826" s="257"/>
      <c r="UEJ826" s="257"/>
      <c r="UEK826" s="257"/>
      <c r="UEL826" s="257"/>
      <c r="UEM826" s="257"/>
      <c r="UEN826" s="257"/>
      <c r="UEO826" s="257"/>
      <c r="UEP826" s="257"/>
      <c r="UEQ826" s="257"/>
      <c r="UER826" s="257"/>
      <c r="UES826" s="257"/>
      <c r="UET826" s="257"/>
      <c r="UEU826" s="257"/>
      <c r="UEV826" s="257"/>
      <c r="UEW826" s="257"/>
      <c r="UEX826" s="257"/>
      <c r="UEY826" s="257"/>
      <c r="UEZ826" s="257"/>
      <c r="UFA826" s="257"/>
      <c r="UFB826" s="257"/>
      <c r="UFC826" s="257"/>
      <c r="UFD826" s="257"/>
      <c r="UFE826" s="257"/>
      <c r="UFF826" s="257"/>
      <c r="UFG826" s="257"/>
      <c r="UFH826" s="257"/>
      <c r="UFI826" s="257"/>
      <c r="UFJ826" s="257"/>
      <c r="UFK826" s="257"/>
      <c r="UFL826" s="257"/>
      <c r="UFM826" s="257"/>
      <c r="UFN826" s="257"/>
      <c r="UFO826" s="257"/>
      <c r="UFP826" s="257"/>
      <c r="UFQ826" s="257"/>
      <c r="UFR826" s="257"/>
      <c r="UFS826" s="257"/>
      <c r="UFT826" s="257"/>
      <c r="UFU826" s="257"/>
      <c r="UFV826" s="257"/>
      <c r="UFW826" s="257"/>
      <c r="UFX826" s="257"/>
      <c r="UFY826" s="257"/>
      <c r="UFZ826" s="257"/>
      <c r="UGA826" s="257"/>
      <c r="UGB826" s="257"/>
      <c r="UGC826" s="257"/>
      <c r="UGD826" s="257"/>
      <c r="UGE826" s="257"/>
      <c r="UGF826" s="257"/>
      <c r="UGG826" s="257"/>
      <c r="UGH826" s="257"/>
      <c r="UGI826" s="257"/>
      <c r="UGJ826" s="257"/>
      <c r="UGK826" s="257"/>
      <c r="UGL826" s="257"/>
      <c r="UGM826" s="257"/>
      <c r="UGN826" s="257"/>
      <c r="UGO826" s="257"/>
      <c r="UGP826" s="257"/>
      <c r="UGQ826" s="257"/>
      <c r="UGR826" s="257"/>
      <c r="UGS826" s="257"/>
      <c r="UGT826" s="257"/>
      <c r="UGU826" s="257"/>
      <c r="UGV826" s="257"/>
      <c r="UGW826" s="257"/>
      <c r="UGX826" s="257"/>
      <c r="UGY826" s="257"/>
      <c r="UGZ826" s="257"/>
      <c r="UHA826" s="257"/>
      <c r="UHB826" s="257"/>
      <c r="UHC826" s="257"/>
      <c r="UHD826" s="257"/>
      <c r="UHE826" s="257"/>
      <c r="UHF826" s="257"/>
      <c r="UHG826" s="257"/>
      <c r="UHH826" s="257"/>
      <c r="UHI826" s="257"/>
      <c r="UHJ826" s="257"/>
      <c r="UHK826" s="257"/>
      <c r="UHL826" s="257"/>
      <c r="UHM826" s="257"/>
      <c r="UHN826" s="257"/>
      <c r="UHO826" s="257"/>
      <c r="UHP826" s="257"/>
      <c r="UHQ826" s="257"/>
      <c r="UHR826" s="257"/>
      <c r="UHS826" s="257"/>
      <c r="UHT826" s="257"/>
      <c r="UHU826" s="257"/>
      <c r="UHV826" s="257"/>
      <c r="UHW826" s="257"/>
      <c r="UHX826" s="257"/>
      <c r="UHY826" s="257"/>
      <c r="UHZ826" s="257"/>
      <c r="UIA826" s="257"/>
      <c r="UIB826" s="257"/>
      <c r="UIC826" s="257"/>
      <c r="UID826" s="257"/>
      <c r="UIE826" s="257"/>
      <c r="UIF826" s="257"/>
      <c r="UIG826" s="257"/>
      <c r="UIH826" s="257"/>
      <c r="UII826" s="257"/>
      <c r="UIJ826" s="257"/>
      <c r="UIK826" s="257"/>
      <c r="UIL826" s="257"/>
      <c r="UIM826" s="257"/>
      <c r="UIN826" s="257"/>
      <c r="UIO826" s="257"/>
      <c r="UIP826" s="257"/>
      <c r="UIQ826" s="257"/>
      <c r="UIR826" s="257"/>
      <c r="UIS826" s="257"/>
      <c r="UIT826" s="257"/>
      <c r="UIU826" s="257"/>
      <c r="UIV826" s="257"/>
      <c r="UIW826" s="257"/>
      <c r="UIX826" s="257"/>
      <c r="UIY826" s="257"/>
      <c r="UIZ826" s="257"/>
      <c r="UJA826" s="257"/>
      <c r="UJB826" s="257"/>
      <c r="UJC826" s="257"/>
      <c r="UJD826" s="257"/>
      <c r="UJE826" s="257"/>
      <c r="UJF826" s="257"/>
      <c r="UJG826" s="257"/>
      <c r="UJH826" s="257"/>
      <c r="UJI826" s="257"/>
      <c r="UJJ826" s="257"/>
      <c r="UJK826" s="257"/>
      <c r="UJL826" s="257"/>
      <c r="UJM826" s="257"/>
      <c r="UJN826" s="257"/>
      <c r="UJO826" s="257"/>
      <c r="UJP826" s="257"/>
      <c r="UJQ826" s="257"/>
      <c r="UJR826" s="257"/>
      <c r="UJS826" s="257"/>
      <c r="UJT826" s="257"/>
      <c r="UJU826" s="257"/>
      <c r="UJV826" s="257"/>
      <c r="UJW826" s="257"/>
      <c r="UJX826" s="257"/>
      <c r="UJY826" s="257"/>
      <c r="UJZ826" s="257"/>
      <c r="UKA826" s="257"/>
      <c r="UKB826" s="257"/>
      <c r="UKC826" s="257"/>
      <c r="UKD826" s="257"/>
      <c r="UKE826" s="257"/>
      <c r="UKF826" s="257"/>
      <c r="UKG826" s="257"/>
      <c r="UKH826" s="257"/>
      <c r="UKI826" s="257"/>
      <c r="UKJ826" s="257"/>
      <c r="UKK826" s="257"/>
      <c r="UKL826" s="257"/>
      <c r="UKM826" s="257"/>
      <c r="UKN826" s="257"/>
      <c r="UKO826" s="257"/>
      <c r="UKP826" s="257"/>
      <c r="UKQ826" s="257"/>
      <c r="UKR826" s="257"/>
      <c r="UKS826" s="257"/>
      <c r="UKT826" s="257"/>
      <c r="UKU826" s="257"/>
      <c r="UKV826" s="257"/>
      <c r="UKW826" s="257"/>
      <c r="UKX826" s="257"/>
      <c r="UKY826" s="257"/>
      <c r="UKZ826" s="257"/>
      <c r="ULA826" s="257"/>
      <c r="ULB826" s="257"/>
      <c r="ULC826" s="257"/>
      <c r="ULD826" s="257"/>
      <c r="ULE826" s="257"/>
      <c r="ULF826" s="257"/>
      <c r="ULG826" s="257"/>
      <c r="ULH826" s="257"/>
      <c r="ULI826" s="257"/>
      <c r="ULJ826" s="257"/>
      <c r="ULK826" s="257"/>
      <c r="ULL826" s="257"/>
      <c r="ULM826" s="257"/>
      <c r="ULN826" s="257"/>
      <c r="ULO826" s="257"/>
      <c r="ULP826" s="257"/>
      <c r="ULQ826" s="257"/>
      <c r="ULR826" s="257"/>
      <c r="ULS826" s="257"/>
      <c r="ULT826" s="257"/>
      <c r="ULU826" s="257"/>
      <c r="ULV826" s="257"/>
      <c r="ULW826" s="257"/>
      <c r="ULX826" s="257"/>
      <c r="ULY826" s="257"/>
      <c r="ULZ826" s="257"/>
      <c r="UMA826" s="257"/>
      <c r="UMB826" s="257"/>
      <c r="UMC826" s="257"/>
      <c r="UMD826" s="257"/>
      <c r="UME826" s="257"/>
      <c r="UMF826" s="257"/>
      <c r="UMG826" s="257"/>
      <c r="UMH826" s="257"/>
      <c r="UMI826" s="257"/>
      <c r="UMJ826" s="257"/>
      <c r="UMK826" s="257"/>
      <c r="UML826" s="257"/>
      <c r="UMM826" s="257"/>
      <c r="UMN826" s="257"/>
      <c r="UMO826" s="257"/>
      <c r="UMP826" s="257"/>
      <c r="UMQ826" s="257"/>
      <c r="UMR826" s="257"/>
      <c r="UMS826" s="257"/>
      <c r="UMT826" s="257"/>
      <c r="UMU826" s="257"/>
      <c r="UMV826" s="257"/>
      <c r="UMW826" s="257"/>
      <c r="UMX826" s="257"/>
      <c r="UMY826" s="257"/>
      <c r="UMZ826" s="257"/>
      <c r="UNA826" s="257"/>
      <c r="UNB826" s="257"/>
      <c r="UNC826" s="257"/>
      <c r="UND826" s="257"/>
      <c r="UNE826" s="257"/>
      <c r="UNF826" s="257"/>
      <c r="UNG826" s="257"/>
      <c r="UNH826" s="257"/>
      <c r="UNI826" s="257"/>
      <c r="UNJ826" s="257"/>
      <c r="UNK826" s="257"/>
      <c r="UNL826" s="257"/>
      <c r="UNM826" s="257"/>
      <c r="UNN826" s="257"/>
      <c r="UNO826" s="257"/>
      <c r="UNP826" s="257"/>
      <c r="UNQ826" s="257"/>
      <c r="UNR826" s="257"/>
      <c r="UNS826" s="257"/>
      <c r="UNT826" s="257"/>
      <c r="UNU826" s="257"/>
      <c r="UNV826" s="257"/>
      <c r="UNW826" s="257"/>
      <c r="UNX826" s="257"/>
      <c r="UNY826" s="257"/>
      <c r="UNZ826" s="257"/>
      <c r="UOA826" s="257"/>
      <c r="UOB826" s="257"/>
      <c r="UOC826" s="257"/>
      <c r="UOD826" s="257"/>
      <c r="UOE826" s="257"/>
      <c r="UOF826" s="257"/>
      <c r="UOG826" s="257"/>
      <c r="UOH826" s="257"/>
      <c r="UOI826" s="257"/>
      <c r="UOJ826" s="257"/>
      <c r="UOK826" s="257"/>
      <c r="UOL826" s="257"/>
      <c r="UOM826" s="257"/>
      <c r="UON826" s="257"/>
      <c r="UOO826" s="257"/>
      <c r="UOP826" s="257"/>
      <c r="UOQ826" s="257"/>
      <c r="UOR826" s="257"/>
      <c r="UOS826" s="257"/>
      <c r="UOT826" s="257"/>
      <c r="UOU826" s="257"/>
      <c r="UOV826" s="257"/>
      <c r="UOW826" s="257"/>
      <c r="UOX826" s="257"/>
      <c r="UOY826" s="257"/>
      <c r="UOZ826" s="257"/>
      <c r="UPA826" s="257"/>
      <c r="UPB826" s="257"/>
      <c r="UPC826" s="257"/>
      <c r="UPD826" s="257"/>
      <c r="UPE826" s="257"/>
      <c r="UPF826" s="257"/>
      <c r="UPG826" s="257"/>
      <c r="UPH826" s="257"/>
      <c r="UPI826" s="257"/>
      <c r="UPJ826" s="257"/>
      <c r="UPK826" s="257"/>
      <c r="UPL826" s="257"/>
      <c r="UPM826" s="257"/>
      <c r="UPN826" s="257"/>
      <c r="UPO826" s="257"/>
      <c r="UPP826" s="257"/>
      <c r="UPQ826" s="257"/>
      <c r="UPR826" s="257"/>
      <c r="UPS826" s="257"/>
      <c r="UPT826" s="257"/>
      <c r="UPU826" s="257"/>
      <c r="UPV826" s="257"/>
      <c r="UPW826" s="257"/>
      <c r="UPX826" s="257"/>
      <c r="UPY826" s="257"/>
      <c r="UPZ826" s="257"/>
      <c r="UQA826" s="257"/>
      <c r="UQB826" s="257"/>
      <c r="UQC826" s="257"/>
      <c r="UQD826" s="257"/>
      <c r="UQE826" s="257"/>
      <c r="UQF826" s="257"/>
      <c r="UQG826" s="257"/>
      <c r="UQH826" s="257"/>
      <c r="UQI826" s="257"/>
      <c r="UQJ826" s="257"/>
      <c r="UQK826" s="257"/>
      <c r="UQL826" s="257"/>
      <c r="UQM826" s="257"/>
      <c r="UQN826" s="257"/>
      <c r="UQO826" s="257"/>
      <c r="UQP826" s="257"/>
      <c r="UQQ826" s="257"/>
      <c r="UQR826" s="257"/>
      <c r="UQS826" s="257"/>
      <c r="UQT826" s="257"/>
      <c r="UQU826" s="257"/>
      <c r="UQV826" s="257"/>
      <c r="UQW826" s="257"/>
      <c r="UQX826" s="257"/>
      <c r="UQY826" s="257"/>
      <c r="UQZ826" s="257"/>
      <c r="URA826" s="257"/>
      <c r="URB826" s="257"/>
      <c r="URC826" s="257"/>
      <c r="URD826" s="257"/>
      <c r="URE826" s="257"/>
      <c r="URF826" s="257"/>
      <c r="URG826" s="257"/>
      <c r="URH826" s="257"/>
      <c r="URI826" s="257"/>
      <c r="URJ826" s="257"/>
      <c r="URK826" s="257"/>
      <c r="URL826" s="257"/>
      <c r="URM826" s="257"/>
      <c r="URN826" s="257"/>
      <c r="URO826" s="257"/>
      <c r="URP826" s="257"/>
      <c r="URQ826" s="257"/>
      <c r="URR826" s="257"/>
      <c r="URS826" s="257"/>
      <c r="URT826" s="257"/>
      <c r="URU826" s="257"/>
      <c r="URV826" s="257"/>
      <c r="URW826" s="257"/>
      <c r="URX826" s="257"/>
      <c r="URY826" s="257"/>
      <c r="URZ826" s="257"/>
      <c r="USA826" s="257"/>
      <c r="USB826" s="257"/>
      <c r="USC826" s="257"/>
      <c r="USD826" s="257"/>
      <c r="USE826" s="257"/>
      <c r="USF826" s="257"/>
      <c r="USG826" s="257"/>
      <c r="USH826" s="257"/>
      <c r="USI826" s="257"/>
      <c r="USJ826" s="257"/>
      <c r="USK826" s="257"/>
      <c r="USL826" s="257"/>
      <c r="USM826" s="257"/>
      <c r="USN826" s="257"/>
      <c r="USO826" s="257"/>
      <c r="USP826" s="257"/>
      <c r="USQ826" s="257"/>
      <c r="USR826" s="257"/>
      <c r="USS826" s="257"/>
      <c r="UST826" s="257"/>
      <c r="USU826" s="257"/>
      <c r="USV826" s="257"/>
      <c r="USW826" s="257"/>
      <c r="USX826" s="257"/>
      <c r="USY826" s="257"/>
      <c r="USZ826" s="257"/>
      <c r="UTA826" s="257"/>
      <c r="UTB826" s="257"/>
      <c r="UTC826" s="257"/>
      <c r="UTD826" s="257"/>
      <c r="UTE826" s="257"/>
      <c r="UTF826" s="257"/>
      <c r="UTG826" s="257"/>
      <c r="UTH826" s="257"/>
      <c r="UTI826" s="257"/>
      <c r="UTJ826" s="257"/>
      <c r="UTK826" s="257"/>
      <c r="UTL826" s="257"/>
      <c r="UTM826" s="257"/>
      <c r="UTN826" s="257"/>
      <c r="UTO826" s="257"/>
      <c r="UTP826" s="257"/>
      <c r="UTQ826" s="257"/>
      <c r="UTR826" s="257"/>
      <c r="UTS826" s="257"/>
      <c r="UTT826" s="257"/>
      <c r="UTU826" s="257"/>
      <c r="UTV826" s="257"/>
      <c r="UTW826" s="257"/>
      <c r="UTX826" s="257"/>
      <c r="UTY826" s="257"/>
      <c r="UTZ826" s="257"/>
      <c r="UUA826" s="257"/>
      <c r="UUB826" s="257"/>
      <c r="UUC826" s="257"/>
      <c r="UUD826" s="257"/>
      <c r="UUE826" s="257"/>
      <c r="UUF826" s="257"/>
      <c r="UUG826" s="257"/>
      <c r="UUH826" s="257"/>
      <c r="UUI826" s="257"/>
      <c r="UUJ826" s="257"/>
      <c r="UUK826" s="257"/>
      <c r="UUL826" s="257"/>
      <c r="UUM826" s="257"/>
      <c r="UUN826" s="257"/>
      <c r="UUO826" s="257"/>
      <c r="UUP826" s="257"/>
      <c r="UUQ826" s="257"/>
      <c r="UUR826" s="257"/>
      <c r="UUS826" s="257"/>
      <c r="UUT826" s="257"/>
      <c r="UUU826" s="257"/>
      <c r="UUV826" s="257"/>
      <c r="UUW826" s="257"/>
      <c r="UUX826" s="257"/>
      <c r="UUY826" s="257"/>
      <c r="UUZ826" s="257"/>
      <c r="UVA826" s="257"/>
      <c r="UVB826" s="257"/>
      <c r="UVC826" s="257"/>
      <c r="UVD826" s="257"/>
      <c r="UVE826" s="257"/>
      <c r="UVF826" s="257"/>
      <c r="UVG826" s="257"/>
      <c r="UVH826" s="257"/>
      <c r="UVI826" s="257"/>
      <c r="UVJ826" s="257"/>
      <c r="UVK826" s="257"/>
      <c r="UVL826" s="257"/>
      <c r="UVM826" s="257"/>
      <c r="UVN826" s="257"/>
      <c r="UVO826" s="257"/>
      <c r="UVP826" s="257"/>
      <c r="UVQ826" s="257"/>
      <c r="UVR826" s="257"/>
      <c r="UVS826" s="257"/>
      <c r="UVT826" s="257"/>
      <c r="UVU826" s="257"/>
      <c r="UVV826" s="257"/>
      <c r="UVW826" s="257"/>
      <c r="UVX826" s="257"/>
      <c r="UVY826" s="257"/>
      <c r="UVZ826" s="257"/>
      <c r="UWA826" s="257"/>
      <c r="UWB826" s="257"/>
      <c r="UWC826" s="257"/>
      <c r="UWD826" s="257"/>
      <c r="UWE826" s="257"/>
      <c r="UWF826" s="257"/>
      <c r="UWG826" s="257"/>
      <c r="UWH826" s="257"/>
      <c r="UWI826" s="257"/>
      <c r="UWJ826" s="257"/>
      <c r="UWK826" s="257"/>
      <c r="UWL826" s="257"/>
      <c r="UWM826" s="257"/>
      <c r="UWN826" s="257"/>
      <c r="UWO826" s="257"/>
      <c r="UWP826" s="257"/>
      <c r="UWQ826" s="257"/>
      <c r="UWR826" s="257"/>
      <c r="UWS826" s="257"/>
      <c r="UWT826" s="257"/>
      <c r="UWU826" s="257"/>
      <c r="UWV826" s="257"/>
      <c r="UWW826" s="257"/>
      <c r="UWX826" s="257"/>
      <c r="UWY826" s="257"/>
      <c r="UWZ826" s="257"/>
      <c r="UXA826" s="257"/>
      <c r="UXB826" s="257"/>
      <c r="UXC826" s="257"/>
      <c r="UXD826" s="257"/>
      <c r="UXE826" s="257"/>
      <c r="UXF826" s="257"/>
      <c r="UXG826" s="257"/>
      <c r="UXH826" s="257"/>
      <c r="UXI826" s="257"/>
      <c r="UXJ826" s="257"/>
      <c r="UXK826" s="257"/>
      <c r="UXL826" s="257"/>
      <c r="UXM826" s="257"/>
      <c r="UXN826" s="257"/>
      <c r="UXO826" s="257"/>
      <c r="UXP826" s="257"/>
      <c r="UXQ826" s="257"/>
      <c r="UXR826" s="257"/>
      <c r="UXS826" s="257"/>
      <c r="UXT826" s="257"/>
      <c r="UXU826" s="257"/>
      <c r="UXV826" s="257"/>
      <c r="UXW826" s="257"/>
      <c r="UXX826" s="257"/>
      <c r="UXY826" s="257"/>
      <c r="UXZ826" s="257"/>
      <c r="UYA826" s="257"/>
      <c r="UYB826" s="257"/>
      <c r="UYC826" s="257"/>
      <c r="UYD826" s="257"/>
      <c r="UYE826" s="257"/>
      <c r="UYF826" s="257"/>
      <c r="UYG826" s="257"/>
      <c r="UYH826" s="257"/>
      <c r="UYI826" s="257"/>
      <c r="UYJ826" s="257"/>
      <c r="UYK826" s="257"/>
      <c r="UYL826" s="257"/>
      <c r="UYM826" s="257"/>
      <c r="UYN826" s="257"/>
      <c r="UYO826" s="257"/>
      <c r="UYP826" s="257"/>
      <c r="UYQ826" s="257"/>
      <c r="UYR826" s="257"/>
      <c r="UYS826" s="257"/>
      <c r="UYT826" s="257"/>
      <c r="UYU826" s="257"/>
      <c r="UYV826" s="257"/>
      <c r="UYW826" s="257"/>
      <c r="UYX826" s="257"/>
      <c r="UYY826" s="257"/>
      <c r="UYZ826" s="257"/>
      <c r="UZA826" s="257"/>
      <c r="UZB826" s="257"/>
      <c r="UZC826" s="257"/>
      <c r="UZD826" s="257"/>
      <c r="UZE826" s="257"/>
      <c r="UZF826" s="257"/>
      <c r="UZG826" s="257"/>
      <c r="UZH826" s="257"/>
      <c r="UZI826" s="257"/>
      <c r="UZJ826" s="257"/>
      <c r="UZK826" s="257"/>
      <c r="UZL826" s="257"/>
      <c r="UZM826" s="257"/>
      <c r="UZN826" s="257"/>
      <c r="UZO826" s="257"/>
      <c r="UZP826" s="257"/>
      <c r="UZQ826" s="257"/>
      <c r="UZR826" s="257"/>
      <c r="UZS826" s="257"/>
      <c r="UZT826" s="257"/>
      <c r="UZU826" s="257"/>
      <c r="UZV826" s="257"/>
      <c r="UZW826" s="257"/>
      <c r="UZX826" s="257"/>
      <c r="UZY826" s="257"/>
      <c r="UZZ826" s="257"/>
      <c r="VAA826" s="257"/>
      <c r="VAB826" s="257"/>
      <c r="VAC826" s="257"/>
      <c r="VAD826" s="257"/>
      <c r="VAE826" s="257"/>
      <c r="VAF826" s="257"/>
      <c r="VAG826" s="257"/>
      <c r="VAH826" s="257"/>
      <c r="VAI826" s="257"/>
      <c r="VAJ826" s="257"/>
      <c r="VAK826" s="257"/>
      <c r="VAL826" s="257"/>
      <c r="VAM826" s="257"/>
      <c r="VAN826" s="257"/>
      <c r="VAO826" s="257"/>
      <c r="VAP826" s="257"/>
      <c r="VAQ826" s="257"/>
      <c r="VAR826" s="257"/>
      <c r="VAS826" s="257"/>
      <c r="VAT826" s="257"/>
      <c r="VAU826" s="257"/>
      <c r="VAV826" s="257"/>
      <c r="VAW826" s="257"/>
      <c r="VAX826" s="257"/>
      <c r="VAY826" s="257"/>
      <c r="VAZ826" s="257"/>
      <c r="VBA826" s="257"/>
      <c r="VBB826" s="257"/>
      <c r="VBC826" s="257"/>
      <c r="VBD826" s="257"/>
      <c r="VBE826" s="257"/>
      <c r="VBF826" s="257"/>
      <c r="VBG826" s="257"/>
      <c r="VBH826" s="257"/>
      <c r="VBI826" s="257"/>
      <c r="VBJ826" s="257"/>
      <c r="VBK826" s="257"/>
      <c r="VBL826" s="257"/>
      <c r="VBM826" s="257"/>
      <c r="VBN826" s="257"/>
      <c r="VBO826" s="257"/>
      <c r="VBP826" s="257"/>
      <c r="VBQ826" s="257"/>
      <c r="VBR826" s="257"/>
      <c r="VBS826" s="257"/>
      <c r="VBT826" s="257"/>
      <c r="VBU826" s="257"/>
      <c r="VBV826" s="257"/>
      <c r="VBW826" s="257"/>
      <c r="VBX826" s="257"/>
      <c r="VBY826" s="257"/>
      <c r="VBZ826" s="257"/>
      <c r="VCA826" s="257"/>
      <c r="VCB826" s="257"/>
      <c r="VCC826" s="257"/>
      <c r="VCD826" s="257"/>
      <c r="VCE826" s="257"/>
      <c r="VCF826" s="257"/>
      <c r="VCG826" s="257"/>
      <c r="VCH826" s="257"/>
      <c r="VCI826" s="257"/>
      <c r="VCJ826" s="257"/>
      <c r="VCK826" s="257"/>
      <c r="VCL826" s="257"/>
      <c r="VCM826" s="257"/>
      <c r="VCN826" s="257"/>
      <c r="VCO826" s="257"/>
      <c r="VCP826" s="257"/>
      <c r="VCQ826" s="257"/>
      <c r="VCR826" s="257"/>
      <c r="VCS826" s="257"/>
      <c r="VCT826" s="257"/>
      <c r="VCU826" s="257"/>
      <c r="VCV826" s="257"/>
      <c r="VCW826" s="257"/>
      <c r="VCX826" s="257"/>
      <c r="VCY826" s="257"/>
      <c r="VCZ826" s="257"/>
      <c r="VDA826" s="257"/>
      <c r="VDB826" s="257"/>
      <c r="VDC826" s="257"/>
      <c r="VDD826" s="257"/>
      <c r="VDE826" s="257"/>
      <c r="VDF826" s="257"/>
      <c r="VDG826" s="257"/>
      <c r="VDH826" s="257"/>
      <c r="VDI826" s="257"/>
      <c r="VDJ826" s="257"/>
      <c r="VDK826" s="257"/>
      <c r="VDL826" s="257"/>
      <c r="VDM826" s="257"/>
      <c r="VDN826" s="257"/>
      <c r="VDO826" s="257"/>
      <c r="VDP826" s="257"/>
      <c r="VDQ826" s="257"/>
      <c r="VDR826" s="257"/>
      <c r="VDS826" s="257"/>
      <c r="VDT826" s="257"/>
      <c r="VDU826" s="257"/>
      <c r="VDV826" s="257"/>
      <c r="VDW826" s="257"/>
      <c r="VDX826" s="257"/>
      <c r="VDY826" s="257"/>
      <c r="VDZ826" s="257"/>
      <c r="VEA826" s="257"/>
      <c r="VEB826" s="257"/>
      <c r="VEC826" s="257"/>
      <c r="VED826" s="257"/>
      <c r="VEE826" s="257"/>
      <c r="VEF826" s="257"/>
      <c r="VEG826" s="257"/>
      <c r="VEH826" s="257"/>
      <c r="VEI826" s="257"/>
      <c r="VEJ826" s="257"/>
      <c r="VEK826" s="257"/>
      <c r="VEL826" s="257"/>
      <c r="VEM826" s="257"/>
      <c r="VEN826" s="257"/>
      <c r="VEO826" s="257"/>
      <c r="VEP826" s="257"/>
      <c r="VEQ826" s="257"/>
      <c r="VER826" s="257"/>
      <c r="VES826" s="257"/>
      <c r="VET826" s="257"/>
      <c r="VEU826" s="257"/>
      <c r="VEV826" s="257"/>
      <c r="VEW826" s="257"/>
      <c r="VEX826" s="257"/>
      <c r="VEY826" s="257"/>
      <c r="VEZ826" s="257"/>
      <c r="VFA826" s="257"/>
      <c r="VFB826" s="257"/>
      <c r="VFC826" s="257"/>
      <c r="VFD826" s="257"/>
      <c r="VFE826" s="257"/>
      <c r="VFF826" s="257"/>
      <c r="VFG826" s="257"/>
      <c r="VFH826" s="257"/>
      <c r="VFI826" s="257"/>
      <c r="VFJ826" s="257"/>
      <c r="VFK826" s="257"/>
      <c r="VFL826" s="257"/>
      <c r="VFM826" s="257"/>
      <c r="VFN826" s="257"/>
      <c r="VFO826" s="257"/>
      <c r="VFP826" s="257"/>
      <c r="VFQ826" s="257"/>
      <c r="VFR826" s="257"/>
      <c r="VFS826" s="257"/>
      <c r="VFT826" s="257"/>
      <c r="VFU826" s="257"/>
      <c r="VFV826" s="257"/>
      <c r="VFW826" s="257"/>
      <c r="VFX826" s="257"/>
      <c r="VFY826" s="257"/>
      <c r="VFZ826" s="257"/>
      <c r="VGA826" s="257"/>
      <c r="VGB826" s="257"/>
      <c r="VGC826" s="257"/>
      <c r="VGD826" s="257"/>
      <c r="VGE826" s="257"/>
      <c r="VGF826" s="257"/>
      <c r="VGG826" s="257"/>
      <c r="VGH826" s="257"/>
      <c r="VGI826" s="257"/>
      <c r="VGJ826" s="257"/>
      <c r="VGK826" s="257"/>
      <c r="VGL826" s="257"/>
      <c r="VGM826" s="257"/>
      <c r="VGN826" s="257"/>
      <c r="VGO826" s="257"/>
      <c r="VGP826" s="257"/>
      <c r="VGQ826" s="257"/>
      <c r="VGR826" s="257"/>
      <c r="VGS826" s="257"/>
      <c r="VGT826" s="257"/>
      <c r="VGU826" s="257"/>
      <c r="VGV826" s="257"/>
      <c r="VGW826" s="257"/>
      <c r="VGX826" s="257"/>
      <c r="VGY826" s="257"/>
      <c r="VGZ826" s="257"/>
      <c r="VHA826" s="257"/>
      <c r="VHB826" s="257"/>
      <c r="VHC826" s="257"/>
      <c r="VHD826" s="257"/>
      <c r="VHE826" s="257"/>
      <c r="VHF826" s="257"/>
      <c r="VHG826" s="257"/>
      <c r="VHH826" s="257"/>
      <c r="VHI826" s="257"/>
      <c r="VHJ826" s="257"/>
      <c r="VHK826" s="257"/>
      <c r="VHL826" s="257"/>
      <c r="VHM826" s="257"/>
      <c r="VHN826" s="257"/>
      <c r="VHO826" s="257"/>
      <c r="VHP826" s="257"/>
      <c r="VHQ826" s="257"/>
      <c r="VHR826" s="257"/>
      <c r="VHS826" s="257"/>
      <c r="VHT826" s="257"/>
      <c r="VHU826" s="257"/>
      <c r="VHV826" s="257"/>
      <c r="VHW826" s="257"/>
      <c r="VHX826" s="257"/>
      <c r="VHY826" s="257"/>
      <c r="VHZ826" s="257"/>
      <c r="VIA826" s="257"/>
      <c r="VIB826" s="257"/>
      <c r="VIC826" s="257"/>
      <c r="VID826" s="257"/>
      <c r="VIE826" s="257"/>
      <c r="VIF826" s="257"/>
      <c r="VIG826" s="257"/>
      <c r="VIH826" s="257"/>
      <c r="VII826" s="257"/>
      <c r="VIJ826" s="257"/>
      <c r="VIK826" s="257"/>
      <c r="VIL826" s="257"/>
      <c r="VIM826" s="257"/>
      <c r="VIN826" s="257"/>
      <c r="VIO826" s="257"/>
      <c r="VIP826" s="257"/>
      <c r="VIQ826" s="257"/>
      <c r="VIR826" s="257"/>
      <c r="VIS826" s="257"/>
      <c r="VIT826" s="257"/>
      <c r="VIU826" s="257"/>
      <c r="VIV826" s="257"/>
      <c r="VIW826" s="257"/>
      <c r="VIX826" s="257"/>
      <c r="VIY826" s="257"/>
      <c r="VIZ826" s="257"/>
      <c r="VJA826" s="257"/>
      <c r="VJB826" s="257"/>
      <c r="VJC826" s="257"/>
      <c r="VJD826" s="257"/>
      <c r="VJE826" s="257"/>
      <c r="VJF826" s="257"/>
      <c r="VJG826" s="257"/>
      <c r="VJH826" s="257"/>
      <c r="VJI826" s="257"/>
      <c r="VJJ826" s="257"/>
      <c r="VJK826" s="257"/>
      <c r="VJL826" s="257"/>
      <c r="VJM826" s="257"/>
      <c r="VJN826" s="257"/>
      <c r="VJO826" s="257"/>
      <c r="VJP826" s="257"/>
      <c r="VJQ826" s="257"/>
      <c r="VJR826" s="257"/>
      <c r="VJS826" s="257"/>
      <c r="VJT826" s="257"/>
      <c r="VJU826" s="257"/>
      <c r="VJV826" s="257"/>
      <c r="VJW826" s="257"/>
      <c r="VJX826" s="257"/>
      <c r="VJY826" s="257"/>
      <c r="VJZ826" s="257"/>
      <c r="VKA826" s="257"/>
      <c r="VKB826" s="257"/>
      <c r="VKC826" s="257"/>
      <c r="VKD826" s="257"/>
      <c r="VKE826" s="257"/>
      <c r="VKF826" s="257"/>
      <c r="VKG826" s="257"/>
      <c r="VKH826" s="257"/>
      <c r="VKI826" s="257"/>
      <c r="VKJ826" s="257"/>
      <c r="VKK826" s="257"/>
      <c r="VKL826" s="257"/>
      <c r="VKM826" s="257"/>
      <c r="VKN826" s="257"/>
      <c r="VKO826" s="257"/>
      <c r="VKP826" s="257"/>
      <c r="VKQ826" s="257"/>
      <c r="VKR826" s="257"/>
      <c r="VKS826" s="257"/>
      <c r="VKT826" s="257"/>
      <c r="VKU826" s="257"/>
      <c r="VKV826" s="257"/>
      <c r="VKW826" s="257"/>
      <c r="VKX826" s="257"/>
      <c r="VKY826" s="257"/>
      <c r="VKZ826" s="257"/>
      <c r="VLA826" s="257"/>
      <c r="VLB826" s="257"/>
      <c r="VLC826" s="257"/>
      <c r="VLD826" s="257"/>
      <c r="VLE826" s="257"/>
      <c r="VLF826" s="257"/>
      <c r="VLG826" s="257"/>
      <c r="VLH826" s="257"/>
      <c r="VLI826" s="257"/>
      <c r="VLJ826" s="257"/>
      <c r="VLK826" s="257"/>
      <c r="VLL826" s="257"/>
      <c r="VLM826" s="257"/>
      <c r="VLN826" s="257"/>
      <c r="VLO826" s="257"/>
      <c r="VLP826" s="257"/>
      <c r="VLQ826" s="257"/>
      <c r="VLR826" s="257"/>
      <c r="VLS826" s="257"/>
      <c r="VLT826" s="257"/>
      <c r="VLU826" s="257"/>
      <c r="VLV826" s="257"/>
      <c r="VLW826" s="257"/>
      <c r="VLX826" s="257"/>
      <c r="VLY826" s="257"/>
      <c r="VLZ826" s="257"/>
      <c r="VMA826" s="257"/>
      <c r="VMB826" s="257"/>
      <c r="VMC826" s="257"/>
      <c r="VMD826" s="257"/>
      <c r="VME826" s="257"/>
      <c r="VMF826" s="257"/>
      <c r="VMG826" s="257"/>
      <c r="VMH826" s="257"/>
      <c r="VMI826" s="257"/>
      <c r="VMJ826" s="257"/>
      <c r="VMK826" s="257"/>
      <c r="VML826" s="257"/>
      <c r="VMM826" s="257"/>
      <c r="VMN826" s="257"/>
      <c r="VMO826" s="257"/>
      <c r="VMP826" s="257"/>
      <c r="VMQ826" s="257"/>
      <c r="VMR826" s="257"/>
      <c r="VMS826" s="257"/>
      <c r="VMT826" s="257"/>
      <c r="VMU826" s="257"/>
      <c r="VMV826" s="257"/>
      <c r="VMW826" s="257"/>
      <c r="VMX826" s="257"/>
      <c r="VMY826" s="257"/>
      <c r="VMZ826" s="257"/>
      <c r="VNA826" s="257"/>
      <c r="VNB826" s="257"/>
      <c r="VNC826" s="257"/>
      <c r="VND826" s="257"/>
      <c r="VNE826" s="257"/>
      <c r="VNF826" s="257"/>
      <c r="VNG826" s="257"/>
      <c r="VNH826" s="257"/>
      <c r="VNI826" s="257"/>
      <c r="VNJ826" s="257"/>
      <c r="VNK826" s="257"/>
      <c r="VNL826" s="257"/>
      <c r="VNM826" s="257"/>
      <c r="VNN826" s="257"/>
      <c r="VNO826" s="257"/>
      <c r="VNP826" s="257"/>
      <c r="VNQ826" s="257"/>
      <c r="VNR826" s="257"/>
      <c r="VNS826" s="257"/>
      <c r="VNT826" s="257"/>
      <c r="VNU826" s="257"/>
      <c r="VNV826" s="257"/>
      <c r="VNW826" s="257"/>
      <c r="VNX826" s="257"/>
      <c r="VNY826" s="257"/>
      <c r="VNZ826" s="257"/>
      <c r="VOA826" s="257"/>
      <c r="VOB826" s="257"/>
      <c r="VOC826" s="257"/>
      <c r="VOD826" s="257"/>
      <c r="VOE826" s="257"/>
      <c r="VOF826" s="257"/>
      <c r="VOG826" s="257"/>
      <c r="VOH826" s="257"/>
      <c r="VOI826" s="257"/>
      <c r="VOJ826" s="257"/>
      <c r="VOK826" s="257"/>
      <c r="VOL826" s="257"/>
      <c r="VOM826" s="257"/>
      <c r="VON826" s="257"/>
      <c r="VOO826" s="257"/>
      <c r="VOP826" s="257"/>
      <c r="VOQ826" s="257"/>
      <c r="VOR826" s="257"/>
      <c r="VOS826" s="257"/>
      <c r="VOT826" s="257"/>
      <c r="VOU826" s="257"/>
      <c r="VOV826" s="257"/>
      <c r="VOW826" s="257"/>
      <c r="VOX826" s="257"/>
      <c r="VOY826" s="257"/>
      <c r="VOZ826" s="257"/>
      <c r="VPA826" s="257"/>
      <c r="VPB826" s="257"/>
      <c r="VPC826" s="257"/>
      <c r="VPD826" s="257"/>
      <c r="VPE826" s="257"/>
      <c r="VPF826" s="257"/>
      <c r="VPG826" s="257"/>
      <c r="VPH826" s="257"/>
      <c r="VPI826" s="257"/>
      <c r="VPJ826" s="257"/>
      <c r="VPK826" s="257"/>
      <c r="VPL826" s="257"/>
      <c r="VPM826" s="257"/>
      <c r="VPN826" s="257"/>
      <c r="VPO826" s="257"/>
      <c r="VPP826" s="257"/>
      <c r="VPQ826" s="257"/>
      <c r="VPR826" s="257"/>
      <c r="VPS826" s="257"/>
      <c r="VPT826" s="257"/>
      <c r="VPU826" s="257"/>
      <c r="VPV826" s="257"/>
      <c r="VPW826" s="257"/>
      <c r="VPX826" s="257"/>
      <c r="VPY826" s="257"/>
      <c r="VPZ826" s="257"/>
      <c r="VQA826" s="257"/>
      <c r="VQB826" s="257"/>
      <c r="VQC826" s="257"/>
      <c r="VQD826" s="257"/>
      <c r="VQE826" s="257"/>
      <c r="VQF826" s="257"/>
      <c r="VQG826" s="257"/>
      <c r="VQH826" s="257"/>
      <c r="VQI826" s="257"/>
      <c r="VQJ826" s="257"/>
      <c r="VQK826" s="257"/>
      <c r="VQL826" s="257"/>
      <c r="VQM826" s="257"/>
      <c r="VQN826" s="257"/>
      <c r="VQO826" s="257"/>
      <c r="VQP826" s="257"/>
      <c r="VQQ826" s="257"/>
      <c r="VQR826" s="257"/>
      <c r="VQS826" s="257"/>
      <c r="VQT826" s="257"/>
      <c r="VQU826" s="257"/>
      <c r="VQV826" s="257"/>
      <c r="VQW826" s="257"/>
      <c r="VQX826" s="257"/>
      <c r="VQY826" s="257"/>
      <c r="VQZ826" s="257"/>
      <c r="VRA826" s="257"/>
      <c r="VRB826" s="257"/>
      <c r="VRC826" s="257"/>
      <c r="VRD826" s="257"/>
      <c r="VRE826" s="257"/>
      <c r="VRF826" s="257"/>
      <c r="VRG826" s="257"/>
      <c r="VRH826" s="257"/>
      <c r="VRI826" s="257"/>
      <c r="VRJ826" s="257"/>
      <c r="VRK826" s="257"/>
      <c r="VRL826" s="257"/>
      <c r="VRM826" s="257"/>
      <c r="VRN826" s="257"/>
      <c r="VRO826" s="257"/>
      <c r="VRP826" s="257"/>
      <c r="VRQ826" s="257"/>
      <c r="VRR826" s="257"/>
      <c r="VRS826" s="257"/>
      <c r="VRT826" s="257"/>
      <c r="VRU826" s="257"/>
      <c r="VRV826" s="257"/>
      <c r="VRW826" s="257"/>
      <c r="VRX826" s="257"/>
      <c r="VRY826" s="257"/>
      <c r="VRZ826" s="257"/>
      <c r="VSA826" s="257"/>
      <c r="VSB826" s="257"/>
      <c r="VSC826" s="257"/>
      <c r="VSD826" s="257"/>
      <c r="VSE826" s="257"/>
      <c r="VSF826" s="257"/>
      <c r="VSG826" s="257"/>
      <c r="VSH826" s="257"/>
      <c r="VSI826" s="257"/>
      <c r="VSJ826" s="257"/>
      <c r="VSK826" s="257"/>
      <c r="VSL826" s="257"/>
      <c r="VSM826" s="257"/>
      <c r="VSN826" s="257"/>
      <c r="VSO826" s="257"/>
      <c r="VSP826" s="257"/>
      <c r="VSQ826" s="257"/>
      <c r="VSR826" s="257"/>
      <c r="VSS826" s="257"/>
      <c r="VST826" s="257"/>
      <c r="VSU826" s="257"/>
      <c r="VSV826" s="257"/>
      <c r="VSW826" s="257"/>
      <c r="VSX826" s="257"/>
      <c r="VSY826" s="257"/>
      <c r="VSZ826" s="257"/>
      <c r="VTA826" s="257"/>
      <c r="VTB826" s="257"/>
      <c r="VTC826" s="257"/>
      <c r="VTD826" s="257"/>
      <c r="VTE826" s="257"/>
      <c r="VTF826" s="257"/>
      <c r="VTG826" s="257"/>
      <c r="VTH826" s="257"/>
      <c r="VTI826" s="257"/>
      <c r="VTJ826" s="257"/>
      <c r="VTK826" s="257"/>
      <c r="VTL826" s="257"/>
      <c r="VTM826" s="257"/>
      <c r="VTN826" s="257"/>
      <c r="VTO826" s="257"/>
      <c r="VTP826" s="257"/>
      <c r="VTQ826" s="257"/>
      <c r="VTR826" s="257"/>
      <c r="VTS826" s="257"/>
      <c r="VTT826" s="257"/>
      <c r="VTU826" s="257"/>
      <c r="VTV826" s="257"/>
      <c r="VTW826" s="257"/>
      <c r="VTX826" s="257"/>
      <c r="VTY826" s="257"/>
      <c r="VTZ826" s="257"/>
      <c r="VUA826" s="257"/>
      <c r="VUB826" s="257"/>
      <c r="VUC826" s="257"/>
      <c r="VUD826" s="257"/>
      <c r="VUE826" s="257"/>
      <c r="VUF826" s="257"/>
      <c r="VUG826" s="257"/>
      <c r="VUH826" s="257"/>
      <c r="VUI826" s="257"/>
      <c r="VUJ826" s="257"/>
      <c r="VUK826" s="257"/>
      <c r="VUL826" s="257"/>
      <c r="VUM826" s="257"/>
      <c r="VUN826" s="257"/>
      <c r="VUO826" s="257"/>
      <c r="VUP826" s="257"/>
      <c r="VUQ826" s="257"/>
      <c r="VUR826" s="257"/>
      <c r="VUS826" s="257"/>
      <c r="VUT826" s="257"/>
      <c r="VUU826" s="257"/>
      <c r="VUV826" s="257"/>
      <c r="VUW826" s="257"/>
      <c r="VUX826" s="257"/>
      <c r="VUY826" s="257"/>
      <c r="VUZ826" s="257"/>
      <c r="VVA826" s="257"/>
      <c r="VVB826" s="257"/>
      <c r="VVC826" s="257"/>
      <c r="VVD826" s="257"/>
      <c r="VVE826" s="257"/>
      <c r="VVF826" s="257"/>
      <c r="VVG826" s="257"/>
      <c r="VVH826" s="257"/>
      <c r="VVI826" s="257"/>
      <c r="VVJ826" s="257"/>
      <c r="VVK826" s="257"/>
      <c r="VVL826" s="257"/>
      <c r="VVM826" s="257"/>
      <c r="VVN826" s="257"/>
      <c r="VVO826" s="257"/>
      <c r="VVP826" s="257"/>
      <c r="VVQ826" s="257"/>
      <c r="VVR826" s="257"/>
      <c r="VVS826" s="257"/>
      <c r="VVT826" s="257"/>
      <c r="VVU826" s="257"/>
      <c r="VVV826" s="257"/>
      <c r="VVW826" s="257"/>
      <c r="VVX826" s="257"/>
      <c r="VVY826" s="257"/>
      <c r="VVZ826" s="257"/>
      <c r="VWA826" s="257"/>
      <c r="VWB826" s="257"/>
      <c r="VWC826" s="257"/>
      <c r="VWD826" s="257"/>
      <c r="VWE826" s="257"/>
      <c r="VWF826" s="257"/>
      <c r="VWG826" s="257"/>
      <c r="VWH826" s="257"/>
      <c r="VWI826" s="257"/>
      <c r="VWJ826" s="257"/>
      <c r="VWK826" s="257"/>
      <c r="VWL826" s="257"/>
      <c r="VWM826" s="257"/>
      <c r="VWN826" s="257"/>
      <c r="VWO826" s="257"/>
      <c r="VWP826" s="257"/>
      <c r="VWQ826" s="257"/>
      <c r="VWR826" s="257"/>
      <c r="VWS826" s="257"/>
      <c r="VWT826" s="257"/>
      <c r="VWU826" s="257"/>
      <c r="VWV826" s="257"/>
      <c r="VWW826" s="257"/>
      <c r="VWX826" s="257"/>
      <c r="VWY826" s="257"/>
      <c r="VWZ826" s="257"/>
      <c r="VXA826" s="257"/>
      <c r="VXB826" s="257"/>
      <c r="VXC826" s="257"/>
      <c r="VXD826" s="257"/>
      <c r="VXE826" s="257"/>
      <c r="VXF826" s="257"/>
      <c r="VXG826" s="257"/>
      <c r="VXH826" s="257"/>
      <c r="VXI826" s="257"/>
      <c r="VXJ826" s="257"/>
      <c r="VXK826" s="257"/>
      <c r="VXL826" s="257"/>
      <c r="VXM826" s="257"/>
      <c r="VXN826" s="257"/>
      <c r="VXO826" s="257"/>
      <c r="VXP826" s="257"/>
      <c r="VXQ826" s="257"/>
      <c r="VXR826" s="257"/>
      <c r="VXS826" s="257"/>
      <c r="VXT826" s="257"/>
      <c r="VXU826" s="257"/>
      <c r="VXV826" s="257"/>
      <c r="VXW826" s="257"/>
      <c r="VXX826" s="257"/>
      <c r="VXY826" s="257"/>
      <c r="VXZ826" s="257"/>
      <c r="VYA826" s="257"/>
      <c r="VYB826" s="257"/>
      <c r="VYC826" s="257"/>
      <c r="VYD826" s="257"/>
      <c r="VYE826" s="257"/>
      <c r="VYF826" s="257"/>
      <c r="VYG826" s="257"/>
      <c r="VYH826" s="257"/>
      <c r="VYI826" s="257"/>
      <c r="VYJ826" s="257"/>
      <c r="VYK826" s="257"/>
      <c r="VYL826" s="257"/>
      <c r="VYM826" s="257"/>
      <c r="VYN826" s="257"/>
      <c r="VYO826" s="257"/>
      <c r="VYP826" s="257"/>
      <c r="VYQ826" s="257"/>
      <c r="VYR826" s="257"/>
      <c r="VYS826" s="257"/>
      <c r="VYT826" s="257"/>
      <c r="VYU826" s="257"/>
      <c r="VYV826" s="257"/>
      <c r="VYW826" s="257"/>
      <c r="VYX826" s="257"/>
      <c r="VYY826" s="257"/>
      <c r="VYZ826" s="257"/>
      <c r="VZA826" s="257"/>
      <c r="VZB826" s="257"/>
      <c r="VZC826" s="257"/>
      <c r="VZD826" s="257"/>
      <c r="VZE826" s="257"/>
      <c r="VZF826" s="257"/>
      <c r="VZG826" s="257"/>
      <c r="VZH826" s="257"/>
      <c r="VZI826" s="257"/>
      <c r="VZJ826" s="257"/>
      <c r="VZK826" s="257"/>
      <c r="VZL826" s="257"/>
      <c r="VZM826" s="257"/>
      <c r="VZN826" s="257"/>
      <c r="VZO826" s="257"/>
      <c r="VZP826" s="257"/>
      <c r="VZQ826" s="257"/>
      <c r="VZR826" s="257"/>
      <c r="VZS826" s="257"/>
      <c r="VZT826" s="257"/>
      <c r="VZU826" s="257"/>
      <c r="VZV826" s="257"/>
      <c r="VZW826" s="257"/>
      <c r="VZX826" s="257"/>
      <c r="VZY826" s="257"/>
      <c r="VZZ826" s="257"/>
      <c r="WAA826" s="257"/>
      <c r="WAB826" s="257"/>
      <c r="WAC826" s="257"/>
      <c r="WAD826" s="257"/>
      <c r="WAE826" s="257"/>
      <c r="WAF826" s="257"/>
      <c r="WAG826" s="257"/>
      <c r="WAH826" s="257"/>
      <c r="WAI826" s="257"/>
      <c r="WAJ826" s="257"/>
      <c r="WAK826" s="257"/>
      <c r="WAL826" s="257"/>
      <c r="WAM826" s="257"/>
      <c r="WAN826" s="257"/>
      <c r="WAO826" s="257"/>
      <c r="WAP826" s="257"/>
      <c r="WAQ826" s="257"/>
      <c r="WAR826" s="257"/>
      <c r="WAS826" s="257"/>
      <c r="WAT826" s="257"/>
      <c r="WAU826" s="257"/>
      <c r="WAV826" s="257"/>
      <c r="WAW826" s="257"/>
      <c r="WAX826" s="257"/>
      <c r="WAY826" s="257"/>
      <c r="WAZ826" s="257"/>
      <c r="WBA826" s="257"/>
      <c r="WBB826" s="257"/>
      <c r="WBC826" s="257"/>
      <c r="WBD826" s="257"/>
      <c r="WBE826" s="257"/>
      <c r="WBF826" s="257"/>
      <c r="WBG826" s="257"/>
      <c r="WBH826" s="257"/>
      <c r="WBI826" s="257"/>
      <c r="WBJ826" s="257"/>
      <c r="WBK826" s="257"/>
      <c r="WBL826" s="257"/>
      <c r="WBM826" s="257"/>
      <c r="WBN826" s="257"/>
      <c r="WBO826" s="257"/>
      <c r="WBP826" s="257"/>
      <c r="WBQ826" s="257"/>
      <c r="WBR826" s="257"/>
      <c r="WBS826" s="257"/>
      <c r="WBT826" s="257"/>
      <c r="WBU826" s="257"/>
      <c r="WBV826" s="257"/>
      <c r="WBW826" s="257"/>
      <c r="WBX826" s="257"/>
      <c r="WBY826" s="257"/>
      <c r="WBZ826" s="257"/>
      <c r="WCA826" s="257"/>
      <c r="WCB826" s="257"/>
      <c r="WCC826" s="257"/>
      <c r="WCD826" s="257"/>
      <c r="WCE826" s="257"/>
      <c r="WCF826" s="257"/>
      <c r="WCG826" s="257"/>
      <c r="WCH826" s="257"/>
      <c r="WCI826" s="257"/>
      <c r="WCJ826" s="257"/>
      <c r="WCK826" s="257"/>
      <c r="WCL826" s="257"/>
      <c r="WCM826" s="257"/>
      <c r="WCN826" s="257"/>
      <c r="WCO826" s="257"/>
      <c r="WCP826" s="257"/>
      <c r="WCQ826" s="257"/>
      <c r="WCR826" s="257"/>
      <c r="WCS826" s="257"/>
      <c r="WCT826" s="257"/>
      <c r="WCU826" s="257"/>
      <c r="WCV826" s="257"/>
      <c r="WCW826" s="257"/>
      <c r="WCX826" s="257"/>
      <c r="WCY826" s="257"/>
      <c r="WCZ826" s="257"/>
      <c r="WDA826" s="257"/>
      <c r="WDB826" s="257"/>
      <c r="WDC826" s="257"/>
      <c r="WDD826" s="257"/>
      <c r="WDE826" s="257"/>
      <c r="WDF826" s="257"/>
      <c r="WDG826" s="257"/>
      <c r="WDH826" s="257"/>
      <c r="WDI826" s="257"/>
      <c r="WDJ826" s="257"/>
      <c r="WDK826" s="257"/>
      <c r="WDL826" s="257"/>
      <c r="WDM826" s="257"/>
      <c r="WDN826" s="257"/>
      <c r="WDO826" s="257"/>
      <c r="WDP826" s="257"/>
      <c r="WDQ826" s="257"/>
      <c r="WDR826" s="257"/>
      <c r="WDS826" s="257"/>
      <c r="WDT826" s="257"/>
      <c r="WDU826" s="257"/>
      <c r="WDV826" s="257"/>
      <c r="WDW826" s="257"/>
      <c r="WDX826" s="257"/>
      <c r="WDY826" s="257"/>
      <c r="WDZ826" s="257"/>
      <c r="WEA826" s="257"/>
      <c r="WEB826" s="257"/>
      <c r="WEC826" s="257"/>
      <c r="WED826" s="257"/>
      <c r="WEE826" s="257"/>
      <c r="WEF826" s="257"/>
      <c r="WEG826" s="257"/>
      <c r="WEH826" s="257"/>
      <c r="WEI826" s="257"/>
      <c r="WEJ826" s="257"/>
      <c r="WEK826" s="257"/>
      <c r="WEL826" s="257"/>
      <c r="WEM826" s="257"/>
      <c r="WEN826" s="257"/>
      <c r="WEO826" s="257"/>
      <c r="WEP826" s="257"/>
      <c r="WEQ826" s="257"/>
      <c r="WER826" s="257"/>
      <c r="WES826" s="257"/>
      <c r="WET826" s="257"/>
      <c r="WEU826" s="257"/>
      <c r="WEV826" s="257"/>
      <c r="WEW826" s="257"/>
      <c r="WEX826" s="257"/>
      <c r="WEY826" s="257"/>
      <c r="WEZ826" s="257"/>
      <c r="WFA826" s="257"/>
      <c r="WFB826" s="257"/>
      <c r="WFC826" s="257"/>
      <c r="WFD826" s="257"/>
      <c r="WFE826" s="257"/>
      <c r="WFF826" s="257"/>
      <c r="WFG826" s="257"/>
      <c r="WFH826" s="257"/>
      <c r="WFI826" s="257"/>
      <c r="WFJ826" s="257"/>
      <c r="WFK826" s="257"/>
      <c r="WFL826" s="257"/>
      <c r="WFM826" s="257"/>
      <c r="WFN826" s="257"/>
      <c r="WFO826" s="257"/>
      <c r="WFP826" s="257"/>
      <c r="WFQ826" s="257"/>
      <c r="WFR826" s="257"/>
      <c r="WFS826" s="257"/>
      <c r="WFT826" s="257"/>
      <c r="WFU826" s="257"/>
      <c r="WFV826" s="257"/>
      <c r="WFW826" s="257"/>
      <c r="WFX826" s="257"/>
      <c r="WFY826" s="257"/>
      <c r="WFZ826" s="257"/>
      <c r="WGA826" s="257"/>
      <c r="WGB826" s="257"/>
      <c r="WGC826" s="257"/>
      <c r="WGD826" s="257"/>
      <c r="WGE826" s="257"/>
      <c r="WGF826" s="257"/>
      <c r="WGG826" s="257"/>
      <c r="WGH826" s="257"/>
      <c r="WGI826" s="257"/>
      <c r="WGJ826" s="257"/>
      <c r="WGK826" s="257"/>
      <c r="WGL826" s="257"/>
      <c r="WGM826" s="257"/>
      <c r="WGN826" s="257"/>
      <c r="WGO826" s="257"/>
      <c r="WGP826" s="257"/>
      <c r="WGQ826" s="257"/>
      <c r="WGR826" s="257"/>
      <c r="WGS826" s="257"/>
      <c r="WGT826" s="257"/>
      <c r="WGU826" s="257"/>
      <c r="WGV826" s="257"/>
      <c r="WGW826" s="257"/>
      <c r="WGX826" s="257"/>
      <c r="WGY826" s="257"/>
      <c r="WGZ826" s="257"/>
      <c r="WHA826" s="257"/>
      <c r="WHB826" s="257"/>
      <c r="WHC826" s="257"/>
      <c r="WHD826" s="257"/>
      <c r="WHE826" s="257"/>
      <c r="WHF826" s="257"/>
      <c r="WHG826" s="257"/>
      <c r="WHH826" s="257"/>
      <c r="WHI826" s="257"/>
      <c r="WHJ826" s="257"/>
      <c r="WHK826" s="257"/>
      <c r="WHL826" s="257"/>
      <c r="WHM826" s="257"/>
      <c r="WHN826" s="257"/>
      <c r="WHO826" s="257"/>
      <c r="WHP826" s="257"/>
      <c r="WHQ826" s="257"/>
      <c r="WHR826" s="257"/>
      <c r="WHS826" s="257"/>
      <c r="WHT826" s="257"/>
      <c r="WHU826" s="257"/>
      <c r="WHV826" s="257"/>
      <c r="WHW826" s="257"/>
      <c r="WHX826" s="257"/>
      <c r="WHY826" s="257"/>
      <c r="WHZ826" s="257"/>
      <c r="WIA826" s="257"/>
      <c r="WIB826" s="257"/>
      <c r="WIC826" s="257"/>
      <c r="WID826" s="257"/>
      <c r="WIE826" s="257"/>
      <c r="WIF826" s="257"/>
      <c r="WIG826" s="257"/>
      <c r="WIH826" s="257"/>
      <c r="WII826" s="257"/>
      <c r="WIJ826" s="257"/>
      <c r="WIK826" s="257"/>
      <c r="WIL826" s="257"/>
      <c r="WIM826" s="257"/>
      <c r="WIN826" s="257"/>
      <c r="WIO826" s="257"/>
      <c r="WIP826" s="257"/>
      <c r="WIQ826" s="257"/>
      <c r="WIR826" s="257"/>
      <c r="WIS826" s="257"/>
      <c r="WIT826" s="257"/>
      <c r="WIU826" s="257"/>
      <c r="WIV826" s="257"/>
      <c r="WIW826" s="257"/>
      <c r="WIX826" s="257"/>
      <c r="WIY826" s="257"/>
      <c r="WIZ826" s="257"/>
      <c r="WJA826" s="257"/>
      <c r="WJB826" s="257"/>
      <c r="WJC826" s="257"/>
      <c r="WJD826" s="257"/>
      <c r="WJE826" s="257"/>
      <c r="WJF826" s="257"/>
      <c r="WJG826" s="257"/>
      <c r="WJH826" s="257"/>
      <c r="WJI826" s="257"/>
      <c r="WJJ826" s="257"/>
      <c r="WJK826" s="257"/>
      <c r="WJL826" s="257"/>
      <c r="WJM826" s="257"/>
      <c r="WJN826" s="257"/>
      <c r="WJO826" s="257"/>
      <c r="WJP826" s="257"/>
      <c r="WJQ826" s="257"/>
      <c r="WJR826" s="257"/>
      <c r="WJS826" s="257"/>
      <c r="WJT826" s="257"/>
      <c r="WJU826" s="257"/>
      <c r="WJV826" s="257"/>
      <c r="WJW826" s="257"/>
      <c r="WJX826" s="257"/>
      <c r="WJY826" s="257"/>
      <c r="WJZ826" s="257"/>
      <c r="WKA826" s="257"/>
      <c r="WKB826" s="257"/>
      <c r="WKC826" s="257"/>
      <c r="WKD826" s="257"/>
      <c r="WKE826" s="257"/>
      <c r="WKF826" s="257"/>
      <c r="WKG826" s="257"/>
      <c r="WKH826" s="257"/>
      <c r="WKI826" s="257"/>
      <c r="WKJ826" s="257"/>
      <c r="WKK826" s="257"/>
      <c r="WKL826" s="257"/>
      <c r="WKM826" s="257"/>
      <c r="WKN826" s="257"/>
      <c r="WKO826" s="257"/>
      <c r="WKP826" s="257"/>
      <c r="WKQ826" s="257"/>
      <c r="WKR826" s="257"/>
      <c r="WKS826" s="257"/>
      <c r="WKT826" s="257"/>
      <c r="WKU826" s="257"/>
      <c r="WKV826" s="257"/>
      <c r="WKW826" s="257"/>
      <c r="WKX826" s="257"/>
      <c r="WKY826" s="257"/>
      <c r="WKZ826" s="257"/>
      <c r="WLA826" s="257"/>
      <c r="WLB826" s="257"/>
      <c r="WLC826" s="257"/>
      <c r="WLD826" s="257"/>
      <c r="WLE826" s="257"/>
      <c r="WLF826" s="257"/>
      <c r="WLG826" s="257"/>
      <c r="WLH826" s="257"/>
      <c r="WLI826" s="257"/>
      <c r="WLJ826" s="257"/>
      <c r="WLK826" s="257"/>
      <c r="WLL826" s="257"/>
      <c r="WLM826" s="257"/>
      <c r="WLN826" s="257"/>
      <c r="WLO826" s="257"/>
      <c r="WLP826" s="257"/>
      <c r="WLQ826" s="257"/>
      <c r="WLR826" s="257"/>
      <c r="WLS826" s="257"/>
      <c r="WLT826" s="257"/>
      <c r="WLU826" s="257"/>
      <c r="WLV826" s="257"/>
      <c r="WLW826" s="257"/>
      <c r="WLX826" s="257"/>
      <c r="WLY826" s="257"/>
      <c r="WLZ826" s="257"/>
      <c r="WMA826" s="257"/>
      <c r="WMB826" s="257"/>
      <c r="WMC826" s="257"/>
      <c r="WMD826" s="257"/>
      <c r="WME826" s="257"/>
      <c r="WMF826" s="257"/>
      <c r="WMG826" s="257"/>
      <c r="WMH826" s="257"/>
      <c r="WMI826" s="257"/>
      <c r="WMJ826" s="257"/>
      <c r="WMK826" s="257"/>
      <c r="WML826" s="257"/>
      <c r="WMM826" s="257"/>
      <c r="WMN826" s="257"/>
      <c r="WMO826" s="257"/>
      <c r="WMP826" s="257"/>
      <c r="WMQ826" s="257"/>
      <c r="WMR826" s="257"/>
      <c r="WMS826" s="257"/>
      <c r="WMT826" s="257"/>
      <c r="WMU826" s="257"/>
      <c r="WMV826" s="257"/>
      <c r="WMW826" s="257"/>
      <c r="WMX826" s="257"/>
      <c r="WMY826" s="257"/>
      <c r="WMZ826" s="257"/>
      <c r="WNA826" s="257"/>
      <c r="WNB826" s="257"/>
      <c r="WNC826" s="257"/>
      <c r="WND826" s="257"/>
      <c r="WNE826" s="257"/>
      <c r="WNF826" s="257"/>
      <c r="WNG826" s="257"/>
      <c r="WNH826" s="257"/>
      <c r="WNI826" s="257"/>
      <c r="WNJ826" s="257"/>
      <c r="WNK826" s="257"/>
      <c r="WNL826" s="257"/>
      <c r="WNM826" s="257"/>
      <c r="WNN826" s="257"/>
      <c r="WNO826" s="257"/>
      <c r="WNP826" s="257"/>
      <c r="WNQ826" s="257"/>
      <c r="WNR826" s="257"/>
      <c r="WNS826" s="257"/>
      <c r="WNT826" s="257"/>
      <c r="WNU826" s="257"/>
      <c r="WNV826" s="257"/>
      <c r="WNW826" s="257"/>
      <c r="WNX826" s="257"/>
      <c r="WNY826" s="257"/>
      <c r="WNZ826" s="257"/>
      <c r="WOA826" s="257"/>
      <c r="WOB826" s="257"/>
      <c r="WOC826" s="257"/>
      <c r="WOD826" s="257"/>
      <c r="WOE826" s="257"/>
      <c r="WOF826" s="257"/>
      <c r="WOG826" s="257"/>
      <c r="WOH826" s="257"/>
      <c r="WOI826" s="257"/>
      <c r="WOJ826" s="257"/>
      <c r="WOK826" s="257"/>
      <c r="WOL826" s="257"/>
      <c r="WOM826" s="257"/>
      <c r="WON826" s="257"/>
      <c r="WOO826" s="257"/>
      <c r="WOP826" s="257"/>
      <c r="WOQ826" s="257"/>
      <c r="WOR826" s="257"/>
      <c r="WOS826" s="257"/>
      <c r="WOT826" s="257"/>
      <c r="WOU826" s="257"/>
      <c r="WOV826" s="257"/>
      <c r="WOW826" s="257"/>
      <c r="WOX826" s="257"/>
      <c r="WOY826" s="257"/>
      <c r="WOZ826" s="257"/>
      <c r="WPA826" s="257"/>
      <c r="WPB826" s="257"/>
      <c r="WPC826" s="257"/>
      <c r="WPD826" s="257"/>
      <c r="WPE826" s="257"/>
      <c r="WPF826" s="257"/>
      <c r="WPG826" s="257"/>
      <c r="WPH826" s="257"/>
      <c r="WPI826" s="257"/>
      <c r="WPJ826" s="257"/>
      <c r="WPK826" s="257"/>
      <c r="WPL826" s="257"/>
      <c r="WPM826" s="257"/>
      <c r="WPN826" s="257"/>
      <c r="WPO826" s="257"/>
      <c r="WPP826" s="257"/>
      <c r="WPQ826" s="257"/>
      <c r="WPR826" s="257"/>
      <c r="WPS826" s="257"/>
      <c r="WPT826" s="257"/>
      <c r="WPU826" s="257"/>
      <c r="WPV826" s="257"/>
      <c r="WPW826" s="257"/>
      <c r="WPX826" s="257"/>
      <c r="WPY826" s="257"/>
      <c r="WPZ826" s="257"/>
      <c r="WQA826" s="257"/>
      <c r="WQB826" s="257"/>
      <c r="WQC826" s="257"/>
      <c r="WQD826" s="257"/>
      <c r="WQE826" s="257"/>
      <c r="WQF826" s="257"/>
      <c r="WQG826" s="257"/>
      <c r="WQH826" s="257"/>
      <c r="WQI826" s="257"/>
      <c r="WQJ826" s="257"/>
      <c r="WQK826" s="257"/>
      <c r="WQL826" s="257"/>
      <c r="WQM826" s="257"/>
      <c r="WQN826" s="257"/>
      <c r="WQO826" s="257"/>
      <c r="WQP826" s="257"/>
      <c r="WQQ826" s="257"/>
      <c r="WQR826" s="257"/>
      <c r="WQS826" s="257"/>
      <c r="WQT826" s="257"/>
      <c r="WQU826" s="257"/>
      <c r="WQV826" s="257"/>
      <c r="WQW826" s="257"/>
      <c r="WQX826" s="257"/>
      <c r="WQY826" s="257"/>
      <c r="WQZ826" s="257"/>
      <c r="WRA826" s="257"/>
      <c r="WRB826" s="257"/>
      <c r="WRC826" s="257"/>
      <c r="WRD826" s="257"/>
      <c r="WRE826" s="257"/>
      <c r="WRF826" s="257"/>
      <c r="WRG826" s="257"/>
      <c r="WRH826" s="257"/>
      <c r="WRI826" s="257"/>
      <c r="WRJ826" s="257"/>
      <c r="WRK826" s="257"/>
      <c r="WRL826" s="257"/>
      <c r="WRM826" s="257"/>
      <c r="WRN826" s="257"/>
      <c r="WRO826" s="257"/>
      <c r="WRP826" s="257"/>
      <c r="WRQ826" s="257"/>
      <c r="WRR826" s="257"/>
      <c r="WRS826" s="257"/>
      <c r="WRT826" s="257"/>
      <c r="WRU826" s="257"/>
      <c r="WRV826" s="257"/>
      <c r="WRW826" s="257"/>
      <c r="WRX826" s="257"/>
      <c r="WRY826" s="257"/>
      <c r="WRZ826" s="257"/>
      <c r="WSA826" s="257"/>
      <c r="WSB826" s="257"/>
      <c r="WSC826" s="257"/>
      <c r="WSD826" s="257"/>
      <c r="WSE826" s="257"/>
      <c r="WSF826" s="257"/>
      <c r="WSG826" s="257"/>
      <c r="WSH826" s="257"/>
      <c r="WSI826" s="257"/>
      <c r="WSJ826" s="257"/>
      <c r="WSK826" s="257"/>
      <c r="WSL826" s="257"/>
      <c r="WSM826" s="257"/>
      <c r="WSN826" s="257"/>
      <c r="WSO826" s="257"/>
      <c r="WSP826" s="257"/>
      <c r="WSQ826" s="257"/>
      <c r="WSR826" s="257"/>
      <c r="WSS826" s="257"/>
      <c r="WST826" s="257"/>
      <c r="WSU826" s="257"/>
      <c r="WSV826" s="257"/>
      <c r="WSW826" s="257"/>
      <c r="WSX826" s="257"/>
      <c r="WSY826" s="257"/>
      <c r="WSZ826" s="257"/>
      <c r="WTA826" s="257"/>
      <c r="WTB826" s="257"/>
      <c r="WTC826" s="257"/>
      <c r="WTD826" s="257"/>
      <c r="WTE826" s="257"/>
      <c r="WTF826" s="257"/>
      <c r="WTG826" s="257"/>
      <c r="WTH826" s="257"/>
      <c r="WTI826" s="257"/>
      <c r="WTJ826" s="257"/>
      <c r="WTK826" s="257"/>
      <c r="WTL826" s="257"/>
      <c r="WTM826" s="257"/>
      <c r="WTN826" s="257"/>
      <c r="WTO826" s="257"/>
      <c r="WTP826" s="257"/>
      <c r="WTQ826" s="257"/>
      <c r="WTR826" s="257"/>
      <c r="WTS826" s="257"/>
      <c r="WTT826" s="257"/>
      <c r="WTU826" s="257"/>
      <c r="WTV826" s="257"/>
      <c r="WTW826" s="257"/>
      <c r="WTX826" s="257"/>
      <c r="WTY826" s="257"/>
      <c r="WTZ826" s="257"/>
      <c r="WUA826" s="257"/>
      <c r="WUB826" s="257"/>
      <c r="WUC826" s="257"/>
      <c r="WUD826" s="257"/>
      <c r="WUE826" s="257"/>
      <c r="WUF826" s="257"/>
      <c r="WUG826" s="257"/>
      <c r="WUH826" s="257"/>
      <c r="WUI826" s="257"/>
      <c r="WUJ826" s="257"/>
      <c r="WUK826" s="257"/>
      <c r="WUL826" s="257"/>
      <c r="WUM826" s="257"/>
      <c r="WUN826" s="257"/>
      <c r="WUO826" s="257"/>
      <c r="WUP826" s="257"/>
      <c r="WUQ826" s="257"/>
      <c r="WUR826" s="257"/>
      <c r="WUS826" s="257"/>
      <c r="WUT826" s="257"/>
      <c r="WUU826" s="257"/>
      <c r="WUV826" s="257"/>
      <c r="WUW826" s="257"/>
      <c r="WUX826" s="257"/>
      <c r="WUY826" s="257"/>
      <c r="WUZ826" s="257"/>
      <c r="WVA826" s="257"/>
      <c r="WVB826" s="257"/>
      <c r="WVC826" s="257"/>
      <c r="WVD826" s="257"/>
      <c r="WVE826" s="257"/>
      <c r="WVF826" s="257"/>
      <c r="WVG826" s="257"/>
      <c r="WVH826" s="257"/>
      <c r="WVI826" s="257"/>
      <c r="WVJ826" s="257"/>
      <c r="WVK826" s="257"/>
      <c r="WVL826" s="257"/>
      <c r="WVM826" s="257"/>
      <c r="WVN826" s="257"/>
      <c r="WVO826" s="257"/>
      <c r="WVP826" s="257"/>
      <c r="WVQ826" s="257"/>
      <c r="WVR826" s="257"/>
      <c r="WVS826" s="257"/>
      <c r="WVT826" s="257"/>
      <c r="WVU826" s="257"/>
      <c r="WVV826" s="257"/>
      <c r="WVW826" s="257"/>
      <c r="WVX826" s="257"/>
      <c r="WVY826" s="257"/>
      <c r="WVZ826" s="257"/>
      <c r="WWA826" s="257"/>
      <c r="WWB826" s="257"/>
      <c r="WWC826" s="257"/>
      <c r="WWD826" s="257"/>
      <c r="WWE826" s="257"/>
      <c r="WWF826" s="257"/>
      <c r="WWG826" s="257"/>
      <c r="WWH826" s="257"/>
      <c r="WWI826" s="257"/>
      <c r="WWJ826" s="257"/>
      <c r="WWK826" s="257"/>
      <c r="WWL826" s="257"/>
      <c r="WWM826" s="257"/>
      <c r="WWN826" s="257"/>
      <c r="WWO826" s="257"/>
      <c r="WWP826" s="257"/>
      <c r="WWQ826" s="257"/>
      <c r="WWR826" s="257"/>
      <c r="WWS826" s="257"/>
      <c r="WWT826" s="257"/>
      <c r="WWU826" s="257"/>
      <c r="WWV826" s="257"/>
      <c r="WWW826" s="257"/>
      <c r="WWX826" s="257"/>
      <c r="WWY826" s="257"/>
      <c r="WWZ826" s="257"/>
      <c r="WXA826" s="257"/>
      <c r="WXB826" s="257"/>
      <c r="WXC826" s="257"/>
      <c r="WXD826" s="257"/>
      <c r="WXE826" s="257"/>
      <c r="WXF826" s="257"/>
      <c r="WXG826" s="257"/>
      <c r="WXH826" s="257"/>
      <c r="WXI826" s="257"/>
      <c r="WXJ826" s="257"/>
      <c r="WXK826" s="257"/>
      <c r="WXL826" s="257"/>
      <c r="WXM826" s="257"/>
      <c r="WXN826" s="257"/>
      <c r="WXO826" s="257"/>
      <c r="WXP826" s="257"/>
      <c r="WXQ826" s="257"/>
      <c r="WXR826" s="257"/>
      <c r="WXS826" s="257"/>
      <c r="WXT826" s="257"/>
      <c r="WXU826" s="257"/>
      <c r="WXV826" s="257"/>
      <c r="WXW826" s="257"/>
      <c r="WXX826" s="257"/>
      <c r="WXY826" s="257"/>
      <c r="WXZ826" s="257"/>
    </row>
    <row r="827" spans="2:16198" ht="35.25">
      <c r="B827" s="258">
        <v>7</v>
      </c>
      <c r="C827" s="239" t="s">
        <v>10005</v>
      </c>
      <c r="D827" s="233">
        <v>1990</v>
      </c>
      <c r="E827" s="233"/>
      <c r="F827" s="219" t="s">
        <v>17191</v>
      </c>
      <c r="G827" s="233">
        <v>3</v>
      </c>
      <c r="H827" s="233">
        <v>3</v>
      </c>
      <c r="I827" s="234">
        <v>399.7</v>
      </c>
      <c r="J827" s="234">
        <v>240.2</v>
      </c>
      <c r="K827" s="234">
        <v>240.2</v>
      </c>
      <c r="L827" s="240">
        <v>20</v>
      </c>
      <c r="M827" s="233" t="s">
        <v>17049</v>
      </c>
      <c r="N827" s="233" t="s">
        <v>17087</v>
      </c>
      <c r="O827" s="233" t="s">
        <v>17053</v>
      </c>
      <c r="P827" s="234">
        <v>2594220</v>
      </c>
      <c r="Q827" s="237"/>
      <c r="R827" s="234">
        <v>2190445.17</v>
      </c>
      <c r="S827" s="234">
        <v>115286.59</v>
      </c>
      <c r="T827" s="234">
        <f>P827-R827-S827</f>
        <v>288488.24000000011</v>
      </c>
      <c r="U827" s="220">
        <f t="shared" si="475"/>
        <v>6490.4178133600199</v>
      </c>
      <c r="V827" s="237">
        <v>10973.03</v>
      </c>
    </row>
    <row r="828" spans="2:16198" s="256" customFormat="1" ht="35.25">
      <c r="B828" s="228" t="s">
        <v>305</v>
      </c>
      <c r="C828" s="246"/>
      <c r="D828" s="219" t="s">
        <v>17027</v>
      </c>
      <c r="E828" s="219" t="s">
        <v>17027</v>
      </c>
      <c r="F828" s="219" t="s">
        <v>17027</v>
      </c>
      <c r="G828" s="219" t="s">
        <v>17027</v>
      </c>
      <c r="H828" s="219" t="s">
        <v>17027</v>
      </c>
      <c r="I828" s="224">
        <f>I829</f>
        <v>789.95</v>
      </c>
      <c r="J828" s="224">
        <f t="shared" ref="J828:L828" si="485">J829</f>
        <v>731.1</v>
      </c>
      <c r="K828" s="224">
        <f t="shared" si="485"/>
        <v>731.1</v>
      </c>
      <c r="L828" s="225">
        <f t="shared" si="485"/>
        <v>42</v>
      </c>
      <c r="M828" s="219" t="s">
        <v>17027</v>
      </c>
      <c r="N828" s="219" t="s">
        <v>17027</v>
      </c>
      <c r="O828" s="222" t="s">
        <v>17027</v>
      </c>
      <c r="P828" s="226">
        <f>P829</f>
        <v>4488630</v>
      </c>
      <c r="Q828" s="226">
        <f t="shared" ref="Q828:T828" si="486">Q829</f>
        <v>0</v>
      </c>
      <c r="R828" s="224">
        <f t="shared" si="486"/>
        <v>3750052.45</v>
      </c>
      <c r="S828" s="224">
        <f t="shared" si="486"/>
        <v>198463.84</v>
      </c>
      <c r="T828" s="224">
        <f t="shared" si="486"/>
        <v>540113.70999999985</v>
      </c>
      <c r="U828" s="220">
        <f t="shared" si="475"/>
        <v>5682.1697575795934</v>
      </c>
      <c r="V828" s="237">
        <f>V829</f>
        <v>8493.14</v>
      </c>
      <c r="W828" s="257"/>
      <c r="X828" s="257"/>
      <c r="Y828" s="257"/>
      <c r="Z828" s="257"/>
      <c r="AA828" s="257"/>
      <c r="AB828" s="257"/>
      <c r="AC828" s="257"/>
      <c r="AD828" s="257"/>
      <c r="AE828" s="257"/>
      <c r="AF828" s="257"/>
      <c r="AG828" s="257"/>
      <c r="AH828" s="257"/>
      <c r="AI828" s="257"/>
      <c r="AJ828" s="257"/>
      <c r="AK828" s="257"/>
      <c r="AL828" s="257"/>
      <c r="AM828" s="257"/>
      <c r="AN828" s="257"/>
      <c r="AO828" s="257"/>
      <c r="AP828" s="257"/>
      <c r="AQ828" s="257"/>
      <c r="AR828" s="257"/>
      <c r="AS828" s="257"/>
      <c r="AT828" s="257"/>
      <c r="AU828" s="257"/>
      <c r="AV828" s="257"/>
      <c r="AW828" s="257"/>
      <c r="AX828" s="257"/>
      <c r="AY828" s="257"/>
      <c r="AZ828" s="257"/>
      <c r="BA828" s="257"/>
      <c r="BB828" s="257"/>
      <c r="BC828" s="257"/>
      <c r="BD828" s="257"/>
      <c r="BE828" s="257"/>
      <c r="BF828" s="257"/>
      <c r="BG828" s="257"/>
      <c r="BH828" s="257"/>
      <c r="BI828" s="257"/>
      <c r="BJ828" s="257"/>
      <c r="BK828" s="257"/>
      <c r="BL828" s="257"/>
      <c r="BM828" s="257"/>
      <c r="BN828" s="257"/>
      <c r="BO828" s="257"/>
      <c r="BP828" s="257"/>
      <c r="BQ828" s="257"/>
      <c r="BR828" s="257"/>
      <c r="BS828" s="257"/>
      <c r="BT828" s="257"/>
      <c r="BU828" s="257"/>
      <c r="BV828" s="257"/>
      <c r="BW828" s="257"/>
      <c r="BX828" s="257"/>
      <c r="BY828" s="257"/>
      <c r="BZ828" s="257"/>
      <c r="CA828" s="257"/>
      <c r="CB828" s="257"/>
      <c r="CC828" s="257"/>
      <c r="CD828" s="257"/>
      <c r="CE828" s="257"/>
      <c r="CF828" s="257"/>
      <c r="CG828" s="257"/>
      <c r="CH828" s="257"/>
      <c r="CI828" s="257"/>
      <c r="CJ828" s="257"/>
      <c r="CK828" s="257"/>
      <c r="CL828" s="257"/>
      <c r="CM828" s="257"/>
      <c r="CN828" s="257"/>
      <c r="CO828" s="257"/>
      <c r="CP828" s="257"/>
      <c r="CQ828" s="257"/>
      <c r="CR828" s="257"/>
      <c r="CS828" s="257"/>
      <c r="CT828" s="257"/>
      <c r="CU828" s="257"/>
      <c r="CV828" s="257"/>
      <c r="CW828" s="257"/>
      <c r="CX828" s="257"/>
      <c r="CY828" s="257"/>
      <c r="CZ828" s="257"/>
      <c r="DA828" s="257"/>
      <c r="DB828" s="257"/>
      <c r="DC828" s="257"/>
      <c r="DD828" s="257"/>
      <c r="DE828" s="257"/>
      <c r="DF828" s="257"/>
      <c r="DG828" s="257"/>
      <c r="DH828" s="257"/>
      <c r="DI828" s="257"/>
      <c r="DJ828" s="257"/>
      <c r="DK828" s="257"/>
      <c r="DL828" s="257"/>
      <c r="DM828" s="257"/>
      <c r="DN828" s="257"/>
      <c r="DO828" s="257"/>
      <c r="DP828" s="257"/>
      <c r="DQ828" s="257"/>
      <c r="DR828" s="257"/>
      <c r="DS828" s="257"/>
      <c r="DT828" s="257"/>
      <c r="DU828" s="257"/>
      <c r="DV828" s="257"/>
      <c r="DW828" s="257"/>
      <c r="DX828" s="257"/>
      <c r="DY828" s="257"/>
      <c r="DZ828" s="257"/>
      <c r="EA828" s="257"/>
      <c r="EB828" s="257"/>
      <c r="EC828" s="257"/>
      <c r="ED828" s="257"/>
      <c r="EE828" s="257"/>
      <c r="EF828" s="257"/>
      <c r="EG828" s="257"/>
      <c r="EH828" s="257"/>
      <c r="EI828" s="257"/>
      <c r="EJ828" s="257"/>
      <c r="EK828" s="257"/>
      <c r="EL828" s="257"/>
      <c r="EM828" s="257"/>
      <c r="EN828" s="257"/>
      <c r="EO828" s="257"/>
      <c r="EP828" s="257"/>
      <c r="EQ828" s="257"/>
      <c r="ER828" s="257"/>
      <c r="ES828" s="257"/>
      <c r="ET828" s="257"/>
      <c r="EU828" s="257"/>
      <c r="EV828" s="257"/>
      <c r="EW828" s="257"/>
      <c r="EX828" s="257"/>
      <c r="EY828" s="257"/>
      <c r="EZ828" s="257"/>
      <c r="FA828" s="257"/>
      <c r="FB828" s="257"/>
      <c r="FC828" s="257"/>
      <c r="FD828" s="257"/>
      <c r="FE828" s="257"/>
      <c r="FF828" s="257"/>
      <c r="FG828" s="257"/>
      <c r="FH828" s="257"/>
      <c r="FI828" s="257"/>
      <c r="FJ828" s="257"/>
      <c r="FK828" s="257"/>
      <c r="FL828" s="257"/>
      <c r="FM828" s="257"/>
      <c r="FN828" s="257"/>
      <c r="FO828" s="257"/>
      <c r="FP828" s="257"/>
      <c r="FQ828" s="257"/>
      <c r="FR828" s="257"/>
      <c r="FS828" s="257"/>
      <c r="FT828" s="257"/>
      <c r="FU828" s="257"/>
      <c r="FV828" s="257"/>
      <c r="FW828" s="257"/>
      <c r="FX828" s="257"/>
      <c r="FY828" s="257"/>
      <c r="FZ828" s="257"/>
      <c r="GA828" s="257"/>
      <c r="GB828" s="257"/>
      <c r="GC828" s="257"/>
      <c r="GD828" s="257"/>
      <c r="GE828" s="257"/>
      <c r="GF828" s="257"/>
      <c r="GG828" s="257"/>
      <c r="GH828" s="257"/>
      <c r="GI828" s="257"/>
      <c r="GJ828" s="257"/>
      <c r="GK828" s="257"/>
      <c r="GL828" s="257"/>
      <c r="GM828" s="257"/>
      <c r="GN828" s="257"/>
      <c r="GO828" s="257"/>
      <c r="GP828" s="257"/>
      <c r="GQ828" s="257"/>
      <c r="GR828" s="257"/>
      <c r="GS828" s="257"/>
      <c r="GT828" s="257"/>
      <c r="GU828" s="257"/>
      <c r="GV828" s="257"/>
      <c r="GW828" s="257"/>
      <c r="GX828" s="257"/>
      <c r="GY828" s="257"/>
      <c r="GZ828" s="257"/>
      <c r="HA828" s="257"/>
      <c r="HB828" s="257"/>
      <c r="HC828" s="257"/>
      <c r="HD828" s="257"/>
      <c r="HE828" s="257"/>
      <c r="HF828" s="257"/>
      <c r="HG828" s="257"/>
      <c r="HH828" s="257"/>
      <c r="HI828" s="257"/>
      <c r="HJ828" s="257"/>
      <c r="HK828" s="257"/>
      <c r="HL828" s="257"/>
      <c r="HM828" s="257"/>
      <c r="HN828" s="257"/>
      <c r="HO828" s="257"/>
      <c r="HP828" s="257"/>
      <c r="HQ828" s="257"/>
      <c r="HR828" s="257"/>
      <c r="HS828" s="257"/>
      <c r="HT828" s="257"/>
      <c r="HU828" s="257"/>
      <c r="HV828" s="257"/>
      <c r="HW828" s="257"/>
      <c r="HX828" s="257"/>
      <c r="HY828" s="257"/>
      <c r="HZ828" s="257"/>
      <c r="IA828" s="257"/>
      <c r="IB828" s="257"/>
      <c r="IC828" s="257"/>
      <c r="ID828" s="257"/>
      <c r="IE828" s="257"/>
      <c r="IF828" s="257"/>
      <c r="IG828" s="257"/>
      <c r="IH828" s="257"/>
      <c r="II828" s="257"/>
      <c r="IJ828" s="257"/>
      <c r="IK828" s="257"/>
      <c r="IL828" s="257"/>
      <c r="IM828" s="257"/>
      <c r="IN828" s="257"/>
      <c r="IO828" s="257"/>
      <c r="IP828" s="257"/>
      <c r="IQ828" s="257"/>
      <c r="IR828" s="257"/>
      <c r="IS828" s="257"/>
      <c r="IT828" s="257"/>
      <c r="IU828" s="257"/>
      <c r="IV828" s="257"/>
      <c r="IW828" s="257"/>
      <c r="IX828" s="257"/>
      <c r="IY828" s="257"/>
      <c r="IZ828" s="257"/>
      <c r="JA828" s="257"/>
      <c r="JB828" s="257"/>
      <c r="JC828" s="257"/>
      <c r="JD828" s="257"/>
      <c r="JE828" s="257"/>
      <c r="JF828" s="257"/>
      <c r="JG828" s="257"/>
      <c r="JH828" s="257"/>
      <c r="JI828" s="257"/>
      <c r="JJ828" s="257"/>
      <c r="JK828" s="257"/>
      <c r="JL828" s="257"/>
      <c r="JM828" s="257"/>
      <c r="JN828" s="257"/>
      <c r="JO828" s="257"/>
      <c r="JP828" s="257"/>
      <c r="JQ828" s="257"/>
      <c r="JR828" s="257"/>
      <c r="JS828" s="257"/>
      <c r="JT828" s="257"/>
      <c r="JU828" s="257"/>
      <c r="JV828" s="257"/>
      <c r="JW828" s="257"/>
      <c r="JX828" s="257"/>
      <c r="JY828" s="257"/>
      <c r="JZ828" s="257"/>
      <c r="KA828" s="257"/>
      <c r="KB828" s="257"/>
      <c r="KC828" s="257"/>
      <c r="KD828" s="257"/>
      <c r="KE828" s="257"/>
      <c r="KF828" s="257"/>
      <c r="KG828" s="257"/>
      <c r="KH828" s="257"/>
      <c r="KI828" s="257"/>
      <c r="KJ828" s="257"/>
      <c r="KK828" s="257"/>
      <c r="KL828" s="257"/>
      <c r="KM828" s="257"/>
      <c r="KN828" s="257"/>
      <c r="KO828" s="257"/>
      <c r="KP828" s="257"/>
      <c r="KQ828" s="257"/>
      <c r="KR828" s="257"/>
      <c r="KS828" s="257"/>
      <c r="KT828" s="257"/>
      <c r="KU828" s="257"/>
      <c r="KV828" s="257"/>
      <c r="KW828" s="257"/>
      <c r="KX828" s="257"/>
      <c r="KY828" s="257"/>
      <c r="KZ828" s="257"/>
      <c r="LA828" s="257"/>
      <c r="LB828" s="257"/>
      <c r="LC828" s="257"/>
      <c r="LD828" s="257"/>
      <c r="LE828" s="257"/>
      <c r="LF828" s="257"/>
      <c r="LG828" s="257"/>
      <c r="LH828" s="257"/>
      <c r="LI828" s="257"/>
      <c r="LJ828" s="257"/>
      <c r="LK828" s="257"/>
      <c r="LL828" s="257"/>
      <c r="LM828" s="257"/>
      <c r="LN828" s="257"/>
      <c r="LO828" s="257"/>
      <c r="LP828" s="257"/>
      <c r="LQ828" s="257"/>
      <c r="LR828" s="257"/>
      <c r="LS828" s="257"/>
      <c r="LT828" s="257"/>
      <c r="LU828" s="257"/>
      <c r="LV828" s="257"/>
      <c r="LW828" s="257"/>
      <c r="LX828" s="257"/>
      <c r="LY828" s="257"/>
      <c r="LZ828" s="257"/>
      <c r="MA828" s="257"/>
      <c r="MB828" s="257"/>
      <c r="MC828" s="257"/>
      <c r="MD828" s="257"/>
      <c r="ME828" s="257"/>
      <c r="MF828" s="257"/>
      <c r="MG828" s="257"/>
      <c r="MH828" s="257"/>
      <c r="MI828" s="257"/>
      <c r="MJ828" s="257"/>
      <c r="MK828" s="257"/>
      <c r="ML828" s="257"/>
      <c r="MM828" s="257"/>
      <c r="MN828" s="257"/>
      <c r="MO828" s="257"/>
      <c r="MP828" s="257"/>
      <c r="MQ828" s="257"/>
      <c r="MR828" s="257"/>
      <c r="MS828" s="257"/>
      <c r="MT828" s="257"/>
      <c r="MU828" s="257"/>
      <c r="MV828" s="257"/>
      <c r="MW828" s="257"/>
      <c r="MX828" s="257"/>
      <c r="MY828" s="257"/>
      <c r="MZ828" s="257"/>
      <c r="NA828" s="257"/>
      <c r="NB828" s="257"/>
      <c r="NC828" s="257"/>
      <c r="ND828" s="257"/>
      <c r="NE828" s="257"/>
      <c r="NF828" s="257"/>
      <c r="NG828" s="257"/>
      <c r="NH828" s="257"/>
      <c r="NI828" s="257"/>
      <c r="NJ828" s="257"/>
      <c r="NK828" s="257"/>
      <c r="NL828" s="257"/>
      <c r="NM828" s="257"/>
      <c r="NN828" s="257"/>
      <c r="NO828" s="257"/>
      <c r="NP828" s="257"/>
      <c r="NQ828" s="257"/>
      <c r="NR828" s="257"/>
      <c r="NS828" s="257"/>
      <c r="NT828" s="257"/>
      <c r="NU828" s="257"/>
      <c r="NV828" s="257"/>
      <c r="NW828" s="257"/>
      <c r="NX828" s="257"/>
      <c r="NY828" s="257"/>
      <c r="NZ828" s="257"/>
      <c r="OA828" s="257"/>
      <c r="OB828" s="257"/>
      <c r="OC828" s="257"/>
      <c r="OD828" s="257"/>
      <c r="OE828" s="257"/>
      <c r="OF828" s="257"/>
      <c r="OG828" s="257"/>
      <c r="OH828" s="257"/>
      <c r="OI828" s="257"/>
      <c r="OJ828" s="257"/>
      <c r="OK828" s="257"/>
      <c r="OL828" s="257"/>
      <c r="OM828" s="257"/>
      <c r="ON828" s="257"/>
      <c r="OO828" s="257"/>
      <c r="OP828" s="257"/>
      <c r="OQ828" s="257"/>
      <c r="OR828" s="257"/>
      <c r="OS828" s="257"/>
      <c r="OT828" s="257"/>
      <c r="OU828" s="257"/>
      <c r="OV828" s="257"/>
      <c r="OW828" s="257"/>
      <c r="OX828" s="257"/>
      <c r="OY828" s="257"/>
      <c r="OZ828" s="257"/>
      <c r="PA828" s="257"/>
      <c r="PB828" s="257"/>
      <c r="PC828" s="257"/>
      <c r="PD828" s="257"/>
      <c r="PE828" s="257"/>
      <c r="PF828" s="257"/>
      <c r="PG828" s="257"/>
      <c r="PH828" s="257"/>
      <c r="PI828" s="257"/>
      <c r="PJ828" s="257"/>
      <c r="PK828" s="257"/>
      <c r="PL828" s="257"/>
      <c r="PM828" s="257"/>
      <c r="PN828" s="257"/>
      <c r="PO828" s="257"/>
      <c r="PP828" s="257"/>
      <c r="PQ828" s="257"/>
      <c r="PR828" s="257"/>
      <c r="PS828" s="257"/>
      <c r="PT828" s="257"/>
      <c r="PU828" s="257"/>
      <c r="PV828" s="257"/>
      <c r="PW828" s="257"/>
      <c r="PX828" s="257"/>
      <c r="PY828" s="257"/>
      <c r="PZ828" s="257"/>
      <c r="QA828" s="257"/>
      <c r="QB828" s="257"/>
      <c r="QC828" s="257"/>
      <c r="QD828" s="257"/>
      <c r="QE828" s="257"/>
      <c r="QF828" s="257"/>
      <c r="QG828" s="257"/>
      <c r="QH828" s="257"/>
      <c r="QI828" s="257"/>
      <c r="QJ828" s="257"/>
      <c r="QK828" s="257"/>
      <c r="QL828" s="257"/>
      <c r="QM828" s="257"/>
      <c r="QN828" s="257"/>
      <c r="QO828" s="257"/>
      <c r="QP828" s="257"/>
      <c r="QQ828" s="257"/>
      <c r="QR828" s="257"/>
      <c r="QS828" s="257"/>
      <c r="QT828" s="257"/>
      <c r="QU828" s="257"/>
      <c r="QV828" s="257"/>
      <c r="QW828" s="257"/>
      <c r="QX828" s="257"/>
      <c r="QY828" s="257"/>
      <c r="QZ828" s="257"/>
      <c r="RA828" s="257"/>
      <c r="RB828" s="257"/>
      <c r="RC828" s="257"/>
      <c r="RD828" s="257"/>
      <c r="RE828" s="257"/>
      <c r="RF828" s="257"/>
      <c r="RG828" s="257"/>
      <c r="RH828" s="257"/>
      <c r="RI828" s="257"/>
      <c r="RJ828" s="257"/>
      <c r="RK828" s="257"/>
      <c r="RL828" s="257"/>
      <c r="RM828" s="257"/>
      <c r="RN828" s="257"/>
      <c r="RO828" s="257"/>
      <c r="RP828" s="257"/>
      <c r="RQ828" s="257"/>
      <c r="RR828" s="257"/>
      <c r="RS828" s="257"/>
      <c r="RT828" s="257"/>
      <c r="RU828" s="257"/>
      <c r="RV828" s="257"/>
      <c r="RW828" s="257"/>
      <c r="RX828" s="257"/>
      <c r="RY828" s="257"/>
      <c r="RZ828" s="257"/>
      <c r="SA828" s="257"/>
      <c r="SB828" s="257"/>
      <c r="SC828" s="257"/>
      <c r="SD828" s="257"/>
      <c r="SE828" s="257"/>
      <c r="SF828" s="257"/>
      <c r="SG828" s="257"/>
      <c r="SH828" s="257"/>
      <c r="SI828" s="257"/>
      <c r="SJ828" s="257"/>
      <c r="SK828" s="257"/>
      <c r="SL828" s="257"/>
      <c r="SM828" s="257"/>
      <c r="SN828" s="257"/>
      <c r="SO828" s="257"/>
      <c r="SP828" s="257"/>
      <c r="SQ828" s="257"/>
      <c r="SR828" s="257"/>
      <c r="SS828" s="257"/>
      <c r="ST828" s="257"/>
      <c r="SU828" s="257"/>
      <c r="SV828" s="257"/>
      <c r="SW828" s="257"/>
      <c r="SX828" s="257"/>
      <c r="SY828" s="257"/>
      <c r="SZ828" s="257"/>
      <c r="TA828" s="257"/>
      <c r="TB828" s="257"/>
      <c r="TC828" s="257"/>
      <c r="TD828" s="257"/>
      <c r="TE828" s="257"/>
      <c r="TF828" s="257"/>
      <c r="TG828" s="257"/>
      <c r="TH828" s="257"/>
      <c r="TI828" s="257"/>
      <c r="TJ828" s="257"/>
      <c r="TK828" s="257"/>
      <c r="TL828" s="257"/>
      <c r="TM828" s="257"/>
      <c r="TN828" s="257"/>
      <c r="TO828" s="257"/>
      <c r="TP828" s="257"/>
      <c r="TQ828" s="257"/>
      <c r="TR828" s="257"/>
      <c r="TS828" s="257"/>
      <c r="TT828" s="257"/>
      <c r="TU828" s="257"/>
      <c r="TV828" s="257"/>
      <c r="TW828" s="257"/>
      <c r="TX828" s="257"/>
      <c r="TY828" s="257"/>
      <c r="TZ828" s="257"/>
      <c r="UA828" s="257"/>
      <c r="UB828" s="257"/>
      <c r="UC828" s="257"/>
      <c r="UD828" s="257"/>
      <c r="UE828" s="257"/>
      <c r="UF828" s="257"/>
      <c r="UG828" s="257"/>
      <c r="UH828" s="257"/>
      <c r="UI828" s="257"/>
      <c r="UJ828" s="257"/>
      <c r="UK828" s="257"/>
      <c r="UL828" s="257"/>
      <c r="UM828" s="257"/>
      <c r="UN828" s="257"/>
      <c r="UO828" s="257"/>
      <c r="UP828" s="257"/>
      <c r="UQ828" s="257"/>
      <c r="UR828" s="257"/>
      <c r="US828" s="257"/>
      <c r="UT828" s="257"/>
      <c r="UU828" s="257"/>
      <c r="UV828" s="257"/>
      <c r="UW828" s="257"/>
      <c r="UX828" s="257"/>
      <c r="UY828" s="257"/>
      <c r="UZ828" s="257"/>
      <c r="VA828" s="257"/>
      <c r="VB828" s="257"/>
      <c r="VC828" s="257"/>
      <c r="VD828" s="257"/>
      <c r="VE828" s="257"/>
      <c r="VF828" s="257"/>
      <c r="VG828" s="257"/>
      <c r="VH828" s="257"/>
      <c r="VI828" s="257"/>
      <c r="VJ828" s="257"/>
      <c r="VK828" s="257"/>
      <c r="VL828" s="257"/>
      <c r="VM828" s="257"/>
      <c r="VN828" s="257"/>
      <c r="VO828" s="257"/>
      <c r="VP828" s="257"/>
      <c r="VQ828" s="257"/>
      <c r="VR828" s="257"/>
      <c r="VS828" s="257"/>
      <c r="VT828" s="257"/>
      <c r="VU828" s="257"/>
      <c r="VV828" s="257"/>
      <c r="VW828" s="257"/>
      <c r="VX828" s="257"/>
      <c r="VY828" s="257"/>
      <c r="VZ828" s="257"/>
      <c r="WA828" s="257"/>
      <c r="WB828" s="257"/>
      <c r="WC828" s="257"/>
      <c r="WD828" s="257"/>
      <c r="WE828" s="257"/>
      <c r="WF828" s="257"/>
      <c r="WG828" s="257"/>
      <c r="WH828" s="257"/>
      <c r="WI828" s="257"/>
      <c r="WJ828" s="257"/>
      <c r="WK828" s="257"/>
      <c r="WL828" s="257"/>
      <c r="WM828" s="257"/>
      <c r="WN828" s="257"/>
      <c r="WO828" s="257"/>
      <c r="WP828" s="257"/>
      <c r="WQ828" s="257"/>
      <c r="WR828" s="257"/>
      <c r="WS828" s="257"/>
      <c r="WT828" s="257"/>
      <c r="WU828" s="257"/>
      <c r="WV828" s="257"/>
      <c r="WW828" s="257"/>
      <c r="WX828" s="257"/>
      <c r="WY828" s="257"/>
      <c r="WZ828" s="257"/>
      <c r="XA828" s="257"/>
      <c r="XB828" s="257"/>
      <c r="XC828" s="257"/>
      <c r="XD828" s="257"/>
      <c r="XE828" s="257"/>
      <c r="XF828" s="257"/>
      <c r="XG828" s="257"/>
      <c r="XH828" s="257"/>
      <c r="XI828" s="257"/>
      <c r="XJ828" s="257"/>
      <c r="XK828" s="257"/>
      <c r="XL828" s="257"/>
      <c r="XM828" s="257"/>
      <c r="XN828" s="257"/>
      <c r="XO828" s="257"/>
      <c r="XP828" s="257"/>
      <c r="XQ828" s="257"/>
      <c r="XR828" s="257"/>
      <c r="XS828" s="257"/>
      <c r="XT828" s="257"/>
      <c r="XU828" s="257"/>
      <c r="XV828" s="257"/>
      <c r="XW828" s="257"/>
      <c r="XX828" s="257"/>
      <c r="XY828" s="257"/>
      <c r="XZ828" s="257"/>
      <c r="YA828" s="257"/>
      <c r="YB828" s="257"/>
      <c r="YC828" s="257"/>
      <c r="YD828" s="257"/>
      <c r="YE828" s="257"/>
      <c r="YF828" s="257"/>
      <c r="YG828" s="257"/>
      <c r="YH828" s="257"/>
      <c r="YI828" s="257"/>
      <c r="YJ828" s="257"/>
      <c r="YK828" s="257"/>
      <c r="YL828" s="257"/>
      <c r="YM828" s="257"/>
      <c r="YN828" s="257"/>
      <c r="YO828" s="257"/>
      <c r="YP828" s="257"/>
      <c r="YQ828" s="257"/>
      <c r="YR828" s="257"/>
      <c r="YS828" s="257"/>
      <c r="YT828" s="257"/>
      <c r="YU828" s="257"/>
      <c r="YV828" s="257"/>
      <c r="YW828" s="257"/>
      <c r="YX828" s="257"/>
      <c r="YY828" s="257"/>
      <c r="YZ828" s="257"/>
      <c r="ZA828" s="257"/>
      <c r="ZB828" s="257"/>
      <c r="ZC828" s="257"/>
      <c r="ZD828" s="257"/>
      <c r="ZE828" s="257"/>
      <c r="ZF828" s="257"/>
      <c r="ZG828" s="257"/>
      <c r="ZH828" s="257"/>
      <c r="ZI828" s="257"/>
      <c r="ZJ828" s="257"/>
      <c r="ZK828" s="257"/>
      <c r="ZL828" s="257"/>
      <c r="ZM828" s="257"/>
      <c r="ZN828" s="257"/>
      <c r="ZO828" s="257"/>
      <c r="ZP828" s="257"/>
      <c r="ZQ828" s="257"/>
      <c r="ZR828" s="257"/>
      <c r="ZS828" s="257"/>
      <c r="ZT828" s="257"/>
      <c r="ZU828" s="257"/>
      <c r="ZV828" s="257"/>
      <c r="ZW828" s="257"/>
      <c r="ZX828" s="257"/>
      <c r="ZY828" s="257"/>
      <c r="ZZ828" s="257"/>
      <c r="AAA828" s="257"/>
      <c r="AAB828" s="257"/>
      <c r="AAC828" s="257"/>
      <c r="AAD828" s="257"/>
      <c r="AAE828" s="257"/>
      <c r="AAF828" s="257"/>
      <c r="AAG828" s="257"/>
      <c r="AAH828" s="257"/>
      <c r="AAI828" s="257"/>
      <c r="AAJ828" s="257"/>
      <c r="AAK828" s="257"/>
      <c r="AAL828" s="257"/>
      <c r="AAM828" s="257"/>
      <c r="AAN828" s="257"/>
      <c r="AAO828" s="257"/>
      <c r="AAP828" s="257"/>
      <c r="AAQ828" s="257"/>
      <c r="AAR828" s="257"/>
      <c r="AAS828" s="257"/>
      <c r="AAT828" s="257"/>
      <c r="AAU828" s="257"/>
      <c r="AAV828" s="257"/>
      <c r="AAW828" s="257"/>
      <c r="AAX828" s="257"/>
      <c r="AAY828" s="257"/>
      <c r="AAZ828" s="257"/>
      <c r="ABA828" s="257"/>
      <c r="ABB828" s="257"/>
      <c r="ABC828" s="257"/>
      <c r="ABD828" s="257"/>
      <c r="ABE828" s="257"/>
      <c r="ABF828" s="257"/>
      <c r="ABG828" s="257"/>
      <c r="ABH828" s="257"/>
      <c r="ABI828" s="257"/>
      <c r="ABJ828" s="257"/>
      <c r="ABK828" s="257"/>
      <c r="ABL828" s="257"/>
      <c r="ABM828" s="257"/>
      <c r="ABN828" s="257"/>
      <c r="ABO828" s="257"/>
      <c r="ABP828" s="257"/>
      <c r="ABQ828" s="257"/>
      <c r="ABR828" s="257"/>
      <c r="ABS828" s="257"/>
      <c r="ABT828" s="257"/>
      <c r="ABU828" s="257"/>
      <c r="ABV828" s="257"/>
      <c r="ABW828" s="257"/>
      <c r="ABX828" s="257"/>
      <c r="ABY828" s="257"/>
      <c r="ABZ828" s="257"/>
      <c r="ACA828" s="257"/>
      <c r="ACB828" s="257"/>
      <c r="ACC828" s="257"/>
      <c r="ACD828" s="257"/>
      <c r="ACE828" s="257"/>
      <c r="ACF828" s="257"/>
      <c r="ACG828" s="257"/>
      <c r="ACH828" s="257"/>
      <c r="ACI828" s="257"/>
      <c r="ACJ828" s="257"/>
      <c r="ACK828" s="257"/>
      <c r="ACL828" s="257"/>
      <c r="ACM828" s="257"/>
      <c r="ACN828" s="257"/>
      <c r="ACO828" s="257"/>
      <c r="ACP828" s="257"/>
      <c r="ACQ828" s="257"/>
      <c r="ACR828" s="257"/>
      <c r="ACS828" s="257"/>
      <c r="ACT828" s="257"/>
      <c r="ACU828" s="257"/>
      <c r="ACV828" s="257"/>
      <c r="ACW828" s="257"/>
      <c r="ACX828" s="257"/>
      <c r="ACY828" s="257"/>
      <c r="ACZ828" s="257"/>
      <c r="ADA828" s="257"/>
      <c r="ADB828" s="257"/>
      <c r="ADC828" s="257"/>
      <c r="ADD828" s="257"/>
      <c r="ADE828" s="257"/>
      <c r="ADF828" s="257"/>
      <c r="ADG828" s="257"/>
      <c r="ADH828" s="257"/>
      <c r="ADI828" s="257"/>
      <c r="ADJ828" s="257"/>
      <c r="ADK828" s="257"/>
      <c r="ADL828" s="257"/>
      <c r="ADM828" s="257"/>
      <c r="ADN828" s="257"/>
      <c r="ADO828" s="257"/>
      <c r="ADP828" s="257"/>
      <c r="ADQ828" s="257"/>
      <c r="ADR828" s="257"/>
      <c r="ADS828" s="257"/>
      <c r="ADT828" s="257"/>
      <c r="ADU828" s="257"/>
      <c r="ADV828" s="257"/>
      <c r="ADW828" s="257"/>
      <c r="ADX828" s="257"/>
      <c r="ADY828" s="257"/>
      <c r="ADZ828" s="257"/>
      <c r="AEA828" s="257"/>
      <c r="AEB828" s="257"/>
      <c r="AEC828" s="257"/>
      <c r="AED828" s="257"/>
      <c r="AEE828" s="257"/>
      <c r="AEF828" s="257"/>
      <c r="AEG828" s="257"/>
      <c r="AEH828" s="257"/>
      <c r="AEI828" s="257"/>
      <c r="AEJ828" s="257"/>
      <c r="AEK828" s="257"/>
      <c r="AEL828" s="257"/>
      <c r="AEM828" s="257"/>
      <c r="AEN828" s="257"/>
      <c r="AEO828" s="257"/>
      <c r="AEP828" s="257"/>
      <c r="AEQ828" s="257"/>
      <c r="AER828" s="257"/>
      <c r="AES828" s="257"/>
      <c r="AET828" s="257"/>
      <c r="AEU828" s="257"/>
      <c r="AEV828" s="257"/>
      <c r="AEW828" s="257"/>
      <c r="AEX828" s="257"/>
      <c r="AEY828" s="257"/>
      <c r="AEZ828" s="257"/>
      <c r="AFA828" s="257"/>
      <c r="AFB828" s="257"/>
      <c r="AFC828" s="257"/>
      <c r="AFD828" s="257"/>
      <c r="AFE828" s="257"/>
      <c r="AFF828" s="257"/>
      <c r="AFG828" s="257"/>
      <c r="AFH828" s="257"/>
      <c r="AFI828" s="257"/>
      <c r="AFJ828" s="257"/>
      <c r="AFK828" s="257"/>
      <c r="AFL828" s="257"/>
      <c r="AFM828" s="257"/>
      <c r="AFN828" s="257"/>
      <c r="AFO828" s="257"/>
      <c r="AFP828" s="257"/>
      <c r="AFQ828" s="257"/>
      <c r="AFR828" s="257"/>
      <c r="AFS828" s="257"/>
      <c r="AFT828" s="257"/>
      <c r="AFU828" s="257"/>
      <c r="AFV828" s="257"/>
      <c r="AFW828" s="257"/>
      <c r="AFX828" s="257"/>
      <c r="AFY828" s="257"/>
      <c r="AFZ828" s="257"/>
      <c r="AGA828" s="257"/>
      <c r="AGB828" s="257"/>
      <c r="AGC828" s="257"/>
      <c r="AGD828" s="257"/>
      <c r="AGE828" s="257"/>
      <c r="AGF828" s="257"/>
      <c r="AGG828" s="257"/>
      <c r="AGH828" s="257"/>
      <c r="AGI828" s="257"/>
      <c r="AGJ828" s="257"/>
      <c r="AGK828" s="257"/>
      <c r="AGL828" s="257"/>
      <c r="AGM828" s="257"/>
      <c r="AGN828" s="257"/>
      <c r="AGO828" s="257"/>
      <c r="AGP828" s="257"/>
      <c r="AGQ828" s="257"/>
      <c r="AGR828" s="257"/>
      <c r="AGS828" s="257"/>
      <c r="AGT828" s="257"/>
      <c r="AGU828" s="257"/>
      <c r="AGV828" s="257"/>
      <c r="AGW828" s="257"/>
      <c r="AGX828" s="257"/>
      <c r="AGY828" s="257"/>
      <c r="AGZ828" s="257"/>
      <c r="AHA828" s="257"/>
      <c r="AHB828" s="257"/>
      <c r="AHC828" s="257"/>
      <c r="AHD828" s="257"/>
      <c r="AHE828" s="257"/>
      <c r="AHF828" s="257"/>
      <c r="AHG828" s="257"/>
      <c r="AHH828" s="257"/>
      <c r="AHI828" s="257"/>
      <c r="AHJ828" s="257"/>
      <c r="AHK828" s="257"/>
      <c r="AHL828" s="257"/>
      <c r="AHM828" s="257"/>
      <c r="AHN828" s="257"/>
      <c r="AHO828" s="257"/>
      <c r="AHP828" s="257"/>
      <c r="AHQ828" s="257"/>
      <c r="AHR828" s="257"/>
      <c r="AHS828" s="257"/>
      <c r="AHT828" s="257"/>
      <c r="AHU828" s="257"/>
      <c r="AHV828" s="257"/>
      <c r="AHW828" s="257"/>
      <c r="AHX828" s="257"/>
      <c r="AHY828" s="257"/>
      <c r="AHZ828" s="257"/>
      <c r="AIA828" s="257"/>
      <c r="AIB828" s="257"/>
      <c r="AIC828" s="257"/>
      <c r="AID828" s="257"/>
      <c r="AIE828" s="257"/>
      <c r="AIF828" s="257"/>
      <c r="AIG828" s="257"/>
      <c r="AIH828" s="257"/>
      <c r="AII828" s="257"/>
      <c r="AIJ828" s="257"/>
      <c r="AIK828" s="257"/>
      <c r="AIL828" s="257"/>
      <c r="AIM828" s="257"/>
      <c r="AIN828" s="257"/>
      <c r="AIO828" s="257"/>
      <c r="AIP828" s="257"/>
      <c r="AIQ828" s="257"/>
      <c r="AIR828" s="257"/>
      <c r="AIS828" s="257"/>
      <c r="AIT828" s="257"/>
      <c r="AIU828" s="257"/>
      <c r="AIV828" s="257"/>
      <c r="AIW828" s="257"/>
      <c r="AIX828" s="257"/>
      <c r="AIY828" s="257"/>
      <c r="AIZ828" s="257"/>
      <c r="AJA828" s="257"/>
      <c r="AJB828" s="257"/>
      <c r="AJC828" s="257"/>
      <c r="AJD828" s="257"/>
      <c r="AJE828" s="257"/>
      <c r="AJF828" s="257"/>
      <c r="AJG828" s="257"/>
      <c r="AJH828" s="257"/>
      <c r="AJI828" s="257"/>
      <c r="AJJ828" s="257"/>
      <c r="AJK828" s="257"/>
      <c r="AJL828" s="257"/>
      <c r="AJM828" s="257"/>
      <c r="AJN828" s="257"/>
      <c r="AJO828" s="257"/>
      <c r="AJP828" s="257"/>
      <c r="AJQ828" s="257"/>
      <c r="AJR828" s="257"/>
      <c r="AJS828" s="257"/>
      <c r="AJT828" s="257"/>
      <c r="AJU828" s="257"/>
      <c r="AJV828" s="257"/>
      <c r="AJW828" s="257"/>
      <c r="AJX828" s="257"/>
      <c r="AJY828" s="257"/>
      <c r="AJZ828" s="257"/>
      <c r="AKA828" s="257"/>
      <c r="AKB828" s="257"/>
      <c r="AKC828" s="257"/>
      <c r="AKD828" s="257"/>
      <c r="AKE828" s="257"/>
      <c r="AKF828" s="257"/>
      <c r="AKG828" s="257"/>
      <c r="AKH828" s="257"/>
      <c r="AKI828" s="257"/>
      <c r="AKJ828" s="257"/>
      <c r="AKK828" s="257"/>
      <c r="AKL828" s="257"/>
      <c r="AKM828" s="257"/>
      <c r="AKN828" s="257"/>
      <c r="AKO828" s="257"/>
      <c r="AKP828" s="257"/>
      <c r="AKQ828" s="257"/>
      <c r="AKR828" s="257"/>
      <c r="AKS828" s="257"/>
      <c r="AKT828" s="257"/>
      <c r="AKU828" s="257"/>
      <c r="AKV828" s="257"/>
      <c r="AKW828" s="257"/>
      <c r="AKX828" s="257"/>
      <c r="AKY828" s="257"/>
      <c r="AKZ828" s="257"/>
      <c r="ALA828" s="257"/>
      <c r="ALB828" s="257"/>
      <c r="ALC828" s="257"/>
      <c r="ALD828" s="257"/>
      <c r="ALE828" s="257"/>
      <c r="ALF828" s="257"/>
      <c r="ALG828" s="257"/>
      <c r="ALH828" s="257"/>
      <c r="ALI828" s="257"/>
      <c r="ALJ828" s="257"/>
      <c r="ALK828" s="257"/>
      <c r="ALL828" s="257"/>
      <c r="ALM828" s="257"/>
      <c r="ALN828" s="257"/>
      <c r="ALO828" s="257"/>
      <c r="ALP828" s="257"/>
      <c r="ALQ828" s="257"/>
      <c r="ALR828" s="257"/>
      <c r="ALS828" s="257"/>
      <c r="ALT828" s="257"/>
      <c r="ALU828" s="257"/>
      <c r="ALV828" s="257"/>
      <c r="ALW828" s="257"/>
      <c r="ALX828" s="257"/>
      <c r="ALY828" s="257"/>
      <c r="ALZ828" s="257"/>
      <c r="AMA828" s="257"/>
      <c r="AMB828" s="257"/>
      <c r="AMC828" s="257"/>
      <c r="AMD828" s="257"/>
      <c r="AME828" s="257"/>
      <c r="AMF828" s="257"/>
      <c r="AMG828" s="257"/>
      <c r="AMH828" s="257"/>
      <c r="AMI828" s="257"/>
      <c r="AMJ828" s="257"/>
      <c r="AMK828" s="257"/>
      <c r="AML828" s="257"/>
      <c r="AMM828" s="257"/>
      <c r="AMN828" s="257"/>
      <c r="AMO828" s="257"/>
      <c r="AMP828" s="257"/>
      <c r="AMQ828" s="257"/>
      <c r="AMR828" s="257"/>
      <c r="AMS828" s="257"/>
      <c r="AMT828" s="257"/>
      <c r="AMU828" s="257"/>
      <c r="AMV828" s="257"/>
      <c r="AMW828" s="257"/>
      <c r="AMX828" s="257"/>
      <c r="AMY828" s="257"/>
      <c r="AMZ828" s="257"/>
      <c r="ANA828" s="257"/>
      <c r="ANB828" s="257"/>
      <c r="ANC828" s="257"/>
      <c r="AND828" s="257"/>
      <c r="ANE828" s="257"/>
      <c r="ANF828" s="257"/>
      <c r="ANG828" s="257"/>
      <c r="ANH828" s="257"/>
      <c r="ANI828" s="257"/>
      <c r="ANJ828" s="257"/>
      <c r="ANK828" s="257"/>
      <c r="ANL828" s="257"/>
      <c r="ANM828" s="257"/>
      <c r="ANN828" s="257"/>
      <c r="ANO828" s="257"/>
      <c r="ANP828" s="257"/>
      <c r="ANQ828" s="257"/>
      <c r="ANR828" s="257"/>
      <c r="ANS828" s="257"/>
      <c r="ANT828" s="257"/>
      <c r="ANU828" s="257"/>
      <c r="ANV828" s="257"/>
      <c r="ANW828" s="257"/>
      <c r="ANX828" s="257"/>
      <c r="ANY828" s="257"/>
      <c r="ANZ828" s="257"/>
      <c r="AOA828" s="257"/>
      <c r="AOB828" s="257"/>
      <c r="AOC828" s="257"/>
      <c r="AOD828" s="257"/>
      <c r="AOE828" s="257"/>
      <c r="AOF828" s="257"/>
      <c r="AOG828" s="257"/>
      <c r="AOH828" s="257"/>
      <c r="AOI828" s="257"/>
      <c r="AOJ828" s="257"/>
      <c r="AOK828" s="257"/>
      <c r="AOL828" s="257"/>
      <c r="AOM828" s="257"/>
      <c r="AON828" s="257"/>
      <c r="AOO828" s="257"/>
      <c r="AOP828" s="257"/>
      <c r="AOQ828" s="257"/>
      <c r="AOR828" s="257"/>
      <c r="AOS828" s="257"/>
      <c r="AOT828" s="257"/>
      <c r="AOU828" s="257"/>
      <c r="AOV828" s="257"/>
      <c r="AOW828" s="257"/>
      <c r="AOX828" s="257"/>
      <c r="AOY828" s="257"/>
      <c r="AOZ828" s="257"/>
      <c r="APA828" s="257"/>
      <c r="APB828" s="257"/>
      <c r="APC828" s="257"/>
      <c r="APD828" s="257"/>
      <c r="APE828" s="257"/>
      <c r="APF828" s="257"/>
      <c r="APG828" s="257"/>
      <c r="APH828" s="257"/>
      <c r="API828" s="257"/>
      <c r="APJ828" s="257"/>
      <c r="APK828" s="257"/>
      <c r="APL828" s="257"/>
      <c r="APM828" s="257"/>
      <c r="APN828" s="257"/>
      <c r="APO828" s="257"/>
      <c r="APP828" s="257"/>
      <c r="APQ828" s="257"/>
      <c r="APR828" s="257"/>
      <c r="APS828" s="257"/>
      <c r="APT828" s="257"/>
      <c r="APU828" s="257"/>
      <c r="APV828" s="257"/>
      <c r="APW828" s="257"/>
      <c r="APX828" s="257"/>
      <c r="APY828" s="257"/>
      <c r="APZ828" s="257"/>
      <c r="AQA828" s="257"/>
      <c r="AQB828" s="257"/>
      <c r="AQC828" s="257"/>
      <c r="AQD828" s="257"/>
      <c r="AQE828" s="257"/>
      <c r="AQF828" s="257"/>
      <c r="AQG828" s="257"/>
      <c r="AQH828" s="257"/>
      <c r="AQI828" s="257"/>
      <c r="AQJ828" s="257"/>
      <c r="AQK828" s="257"/>
      <c r="AQL828" s="257"/>
      <c r="AQM828" s="257"/>
      <c r="AQN828" s="257"/>
      <c r="AQO828" s="257"/>
      <c r="AQP828" s="257"/>
      <c r="AQQ828" s="257"/>
      <c r="AQR828" s="257"/>
      <c r="AQS828" s="257"/>
      <c r="AQT828" s="257"/>
      <c r="AQU828" s="257"/>
      <c r="AQV828" s="257"/>
      <c r="AQW828" s="257"/>
      <c r="AQX828" s="257"/>
      <c r="AQY828" s="257"/>
      <c r="AQZ828" s="257"/>
      <c r="ARA828" s="257"/>
      <c r="ARB828" s="257"/>
      <c r="ARC828" s="257"/>
      <c r="ARD828" s="257"/>
      <c r="ARE828" s="257"/>
      <c r="ARF828" s="257"/>
      <c r="ARG828" s="257"/>
      <c r="ARH828" s="257"/>
      <c r="ARI828" s="257"/>
      <c r="ARJ828" s="257"/>
      <c r="ARK828" s="257"/>
      <c r="ARL828" s="257"/>
      <c r="ARM828" s="257"/>
      <c r="ARN828" s="257"/>
      <c r="ARO828" s="257"/>
      <c r="ARP828" s="257"/>
      <c r="ARQ828" s="257"/>
      <c r="ARR828" s="257"/>
      <c r="ARS828" s="257"/>
      <c r="ART828" s="257"/>
      <c r="ARU828" s="257"/>
      <c r="ARV828" s="257"/>
      <c r="ARW828" s="257"/>
      <c r="ARX828" s="257"/>
      <c r="ARY828" s="257"/>
      <c r="ARZ828" s="257"/>
      <c r="ASA828" s="257"/>
      <c r="ASB828" s="257"/>
      <c r="ASC828" s="257"/>
      <c r="ASD828" s="257"/>
      <c r="ASE828" s="257"/>
      <c r="ASF828" s="257"/>
      <c r="ASG828" s="257"/>
      <c r="ASH828" s="257"/>
      <c r="ASI828" s="257"/>
      <c r="ASJ828" s="257"/>
      <c r="ASK828" s="257"/>
      <c r="ASL828" s="257"/>
      <c r="ASM828" s="257"/>
      <c r="ASN828" s="257"/>
      <c r="ASO828" s="257"/>
      <c r="ASP828" s="257"/>
      <c r="ASQ828" s="257"/>
      <c r="ASR828" s="257"/>
      <c r="ASS828" s="257"/>
      <c r="AST828" s="257"/>
      <c r="ASU828" s="257"/>
      <c r="ASV828" s="257"/>
      <c r="ASW828" s="257"/>
      <c r="ASX828" s="257"/>
      <c r="ASY828" s="257"/>
      <c r="ASZ828" s="257"/>
      <c r="ATA828" s="257"/>
      <c r="ATB828" s="257"/>
      <c r="ATC828" s="257"/>
      <c r="ATD828" s="257"/>
      <c r="ATE828" s="257"/>
      <c r="ATF828" s="257"/>
      <c r="ATG828" s="257"/>
      <c r="ATH828" s="257"/>
      <c r="ATI828" s="257"/>
      <c r="ATJ828" s="257"/>
      <c r="ATK828" s="257"/>
      <c r="ATL828" s="257"/>
      <c r="ATM828" s="257"/>
      <c r="ATN828" s="257"/>
      <c r="ATO828" s="257"/>
      <c r="ATP828" s="257"/>
      <c r="ATQ828" s="257"/>
      <c r="ATR828" s="257"/>
      <c r="ATS828" s="257"/>
      <c r="ATT828" s="257"/>
      <c r="ATU828" s="257"/>
      <c r="ATV828" s="257"/>
      <c r="ATW828" s="257"/>
      <c r="ATX828" s="257"/>
      <c r="ATY828" s="257"/>
      <c r="ATZ828" s="257"/>
      <c r="AUA828" s="257"/>
      <c r="AUB828" s="257"/>
      <c r="AUC828" s="257"/>
      <c r="AUD828" s="257"/>
      <c r="AUE828" s="257"/>
      <c r="AUF828" s="257"/>
      <c r="AUG828" s="257"/>
      <c r="AUH828" s="257"/>
      <c r="AUI828" s="257"/>
      <c r="AUJ828" s="257"/>
      <c r="AUK828" s="257"/>
      <c r="AUL828" s="257"/>
      <c r="AUM828" s="257"/>
      <c r="AUN828" s="257"/>
      <c r="AUO828" s="257"/>
      <c r="AUP828" s="257"/>
      <c r="AUQ828" s="257"/>
      <c r="AUR828" s="257"/>
      <c r="AUS828" s="257"/>
      <c r="AUT828" s="257"/>
      <c r="AUU828" s="257"/>
      <c r="AUV828" s="257"/>
      <c r="AUW828" s="257"/>
      <c r="AUX828" s="257"/>
      <c r="AUY828" s="257"/>
      <c r="AUZ828" s="257"/>
      <c r="AVA828" s="257"/>
      <c r="AVB828" s="257"/>
      <c r="AVC828" s="257"/>
      <c r="AVD828" s="257"/>
      <c r="AVE828" s="257"/>
      <c r="AVF828" s="257"/>
      <c r="AVG828" s="257"/>
      <c r="AVH828" s="257"/>
      <c r="AVI828" s="257"/>
      <c r="AVJ828" s="257"/>
      <c r="AVK828" s="257"/>
      <c r="AVL828" s="257"/>
      <c r="AVM828" s="257"/>
      <c r="AVN828" s="257"/>
      <c r="AVO828" s="257"/>
      <c r="AVP828" s="257"/>
      <c r="AVQ828" s="257"/>
      <c r="AVR828" s="257"/>
      <c r="AVS828" s="257"/>
      <c r="AVT828" s="257"/>
      <c r="AVU828" s="257"/>
      <c r="AVV828" s="257"/>
      <c r="AVW828" s="257"/>
      <c r="AVX828" s="257"/>
      <c r="AVY828" s="257"/>
      <c r="AVZ828" s="257"/>
      <c r="AWA828" s="257"/>
      <c r="AWB828" s="257"/>
      <c r="AWC828" s="257"/>
      <c r="AWD828" s="257"/>
      <c r="AWE828" s="257"/>
      <c r="AWF828" s="257"/>
      <c r="AWG828" s="257"/>
      <c r="AWH828" s="257"/>
      <c r="AWI828" s="257"/>
      <c r="AWJ828" s="257"/>
      <c r="AWK828" s="257"/>
      <c r="AWL828" s="257"/>
      <c r="AWM828" s="257"/>
      <c r="AWN828" s="257"/>
      <c r="AWO828" s="257"/>
      <c r="AWP828" s="257"/>
      <c r="AWQ828" s="257"/>
      <c r="AWR828" s="257"/>
      <c r="AWS828" s="257"/>
      <c r="AWT828" s="257"/>
      <c r="AWU828" s="257"/>
      <c r="AWV828" s="257"/>
      <c r="AWW828" s="257"/>
      <c r="AWX828" s="257"/>
      <c r="AWY828" s="257"/>
      <c r="AWZ828" s="257"/>
      <c r="AXA828" s="257"/>
      <c r="AXB828" s="257"/>
      <c r="AXC828" s="257"/>
      <c r="AXD828" s="257"/>
      <c r="AXE828" s="257"/>
      <c r="AXF828" s="257"/>
      <c r="AXG828" s="257"/>
      <c r="AXH828" s="257"/>
      <c r="AXI828" s="257"/>
      <c r="AXJ828" s="257"/>
      <c r="AXK828" s="257"/>
      <c r="AXL828" s="257"/>
      <c r="AXM828" s="257"/>
      <c r="AXN828" s="257"/>
      <c r="AXO828" s="257"/>
      <c r="AXP828" s="257"/>
      <c r="AXQ828" s="257"/>
      <c r="AXR828" s="257"/>
      <c r="AXS828" s="257"/>
      <c r="AXT828" s="257"/>
      <c r="AXU828" s="257"/>
      <c r="AXV828" s="257"/>
      <c r="AXW828" s="257"/>
      <c r="AXX828" s="257"/>
      <c r="AXY828" s="257"/>
      <c r="AXZ828" s="257"/>
      <c r="AYA828" s="257"/>
      <c r="AYB828" s="257"/>
      <c r="AYC828" s="257"/>
      <c r="AYD828" s="257"/>
      <c r="AYE828" s="257"/>
      <c r="AYF828" s="257"/>
      <c r="AYG828" s="257"/>
      <c r="AYH828" s="257"/>
      <c r="AYI828" s="257"/>
      <c r="AYJ828" s="257"/>
      <c r="AYK828" s="257"/>
      <c r="AYL828" s="257"/>
      <c r="AYM828" s="257"/>
      <c r="AYN828" s="257"/>
      <c r="AYO828" s="257"/>
      <c r="AYP828" s="257"/>
      <c r="AYQ828" s="257"/>
      <c r="AYR828" s="257"/>
      <c r="AYS828" s="257"/>
      <c r="AYT828" s="257"/>
      <c r="AYU828" s="257"/>
      <c r="AYV828" s="257"/>
      <c r="AYW828" s="257"/>
      <c r="AYX828" s="257"/>
      <c r="AYY828" s="257"/>
      <c r="AYZ828" s="257"/>
      <c r="AZA828" s="257"/>
      <c r="AZB828" s="257"/>
      <c r="AZC828" s="257"/>
      <c r="AZD828" s="257"/>
      <c r="AZE828" s="257"/>
      <c r="AZF828" s="257"/>
      <c r="AZG828" s="257"/>
      <c r="AZH828" s="257"/>
      <c r="AZI828" s="257"/>
      <c r="AZJ828" s="257"/>
      <c r="AZK828" s="257"/>
      <c r="AZL828" s="257"/>
      <c r="AZM828" s="257"/>
      <c r="AZN828" s="257"/>
      <c r="AZO828" s="257"/>
      <c r="AZP828" s="257"/>
      <c r="AZQ828" s="257"/>
      <c r="AZR828" s="257"/>
      <c r="AZS828" s="257"/>
      <c r="AZT828" s="257"/>
      <c r="AZU828" s="257"/>
      <c r="AZV828" s="257"/>
      <c r="AZW828" s="257"/>
      <c r="AZX828" s="257"/>
      <c r="AZY828" s="257"/>
      <c r="AZZ828" s="257"/>
      <c r="BAA828" s="257"/>
      <c r="BAB828" s="257"/>
      <c r="BAC828" s="257"/>
      <c r="BAD828" s="257"/>
      <c r="BAE828" s="257"/>
      <c r="BAF828" s="257"/>
      <c r="BAG828" s="257"/>
      <c r="BAH828" s="257"/>
      <c r="BAI828" s="257"/>
      <c r="BAJ828" s="257"/>
      <c r="BAK828" s="257"/>
      <c r="BAL828" s="257"/>
      <c r="BAM828" s="257"/>
      <c r="BAN828" s="257"/>
      <c r="BAO828" s="257"/>
      <c r="BAP828" s="257"/>
      <c r="BAQ828" s="257"/>
      <c r="BAR828" s="257"/>
      <c r="BAS828" s="257"/>
      <c r="BAT828" s="257"/>
      <c r="BAU828" s="257"/>
      <c r="BAV828" s="257"/>
      <c r="BAW828" s="257"/>
      <c r="BAX828" s="257"/>
      <c r="BAY828" s="257"/>
      <c r="BAZ828" s="257"/>
      <c r="BBA828" s="257"/>
      <c r="BBB828" s="257"/>
      <c r="BBC828" s="257"/>
      <c r="BBD828" s="257"/>
      <c r="BBE828" s="257"/>
      <c r="BBF828" s="257"/>
      <c r="BBG828" s="257"/>
      <c r="BBH828" s="257"/>
      <c r="BBI828" s="257"/>
      <c r="BBJ828" s="257"/>
      <c r="BBK828" s="257"/>
      <c r="BBL828" s="257"/>
      <c r="BBM828" s="257"/>
      <c r="BBN828" s="257"/>
      <c r="BBO828" s="257"/>
      <c r="BBP828" s="257"/>
      <c r="BBQ828" s="257"/>
      <c r="BBR828" s="257"/>
      <c r="BBS828" s="257"/>
      <c r="BBT828" s="257"/>
      <c r="BBU828" s="257"/>
      <c r="BBV828" s="257"/>
      <c r="BBW828" s="257"/>
      <c r="BBX828" s="257"/>
      <c r="BBY828" s="257"/>
      <c r="BBZ828" s="257"/>
      <c r="BCA828" s="257"/>
      <c r="BCB828" s="257"/>
      <c r="BCC828" s="257"/>
      <c r="BCD828" s="257"/>
      <c r="BCE828" s="257"/>
      <c r="BCF828" s="257"/>
      <c r="BCG828" s="257"/>
      <c r="BCH828" s="257"/>
      <c r="BCI828" s="257"/>
      <c r="BCJ828" s="257"/>
      <c r="BCK828" s="257"/>
      <c r="BCL828" s="257"/>
      <c r="BCM828" s="257"/>
      <c r="BCN828" s="257"/>
      <c r="BCO828" s="257"/>
      <c r="BCP828" s="257"/>
      <c r="BCQ828" s="257"/>
      <c r="BCR828" s="257"/>
      <c r="BCS828" s="257"/>
      <c r="BCT828" s="257"/>
      <c r="BCU828" s="257"/>
      <c r="BCV828" s="257"/>
      <c r="BCW828" s="257"/>
      <c r="BCX828" s="257"/>
      <c r="BCY828" s="257"/>
      <c r="BCZ828" s="257"/>
      <c r="BDA828" s="257"/>
      <c r="BDB828" s="257"/>
      <c r="BDC828" s="257"/>
      <c r="BDD828" s="257"/>
      <c r="BDE828" s="257"/>
      <c r="BDF828" s="257"/>
      <c r="BDG828" s="257"/>
      <c r="BDH828" s="257"/>
      <c r="BDI828" s="257"/>
      <c r="BDJ828" s="257"/>
      <c r="BDK828" s="257"/>
      <c r="BDL828" s="257"/>
      <c r="BDM828" s="257"/>
      <c r="BDN828" s="257"/>
      <c r="BDO828" s="257"/>
      <c r="BDP828" s="257"/>
      <c r="BDQ828" s="257"/>
      <c r="BDR828" s="257"/>
      <c r="BDS828" s="257"/>
      <c r="BDT828" s="257"/>
      <c r="BDU828" s="257"/>
      <c r="BDV828" s="257"/>
      <c r="BDW828" s="257"/>
      <c r="BDX828" s="257"/>
      <c r="BDY828" s="257"/>
      <c r="BDZ828" s="257"/>
      <c r="BEA828" s="257"/>
      <c r="BEB828" s="257"/>
      <c r="BEC828" s="257"/>
      <c r="BED828" s="257"/>
      <c r="BEE828" s="257"/>
      <c r="BEF828" s="257"/>
      <c r="BEG828" s="257"/>
      <c r="BEH828" s="257"/>
      <c r="BEI828" s="257"/>
      <c r="BEJ828" s="257"/>
      <c r="BEK828" s="257"/>
      <c r="BEL828" s="257"/>
      <c r="BEM828" s="257"/>
      <c r="BEN828" s="257"/>
      <c r="BEO828" s="257"/>
      <c r="BEP828" s="257"/>
      <c r="BEQ828" s="257"/>
      <c r="BER828" s="257"/>
      <c r="BES828" s="257"/>
      <c r="BET828" s="257"/>
      <c r="BEU828" s="257"/>
      <c r="BEV828" s="257"/>
      <c r="BEW828" s="257"/>
      <c r="BEX828" s="257"/>
      <c r="BEY828" s="257"/>
      <c r="BEZ828" s="257"/>
      <c r="BFA828" s="257"/>
      <c r="BFB828" s="257"/>
      <c r="BFC828" s="257"/>
      <c r="BFD828" s="257"/>
      <c r="BFE828" s="257"/>
      <c r="BFF828" s="257"/>
      <c r="BFG828" s="257"/>
      <c r="BFH828" s="257"/>
      <c r="BFI828" s="257"/>
      <c r="BFJ828" s="257"/>
      <c r="BFK828" s="257"/>
      <c r="BFL828" s="257"/>
      <c r="BFM828" s="257"/>
      <c r="BFN828" s="257"/>
      <c r="BFO828" s="257"/>
      <c r="BFP828" s="257"/>
      <c r="BFQ828" s="257"/>
      <c r="BFR828" s="257"/>
      <c r="BFS828" s="257"/>
      <c r="BFT828" s="257"/>
      <c r="BFU828" s="257"/>
      <c r="BFV828" s="257"/>
      <c r="BFW828" s="257"/>
      <c r="BFX828" s="257"/>
      <c r="BFY828" s="257"/>
      <c r="BFZ828" s="257"/>
      <c r="BGA828" s="257"/>
      <c r="BGB828" s="257"/>
      <c r="BGC828" s="257"/>
      <c r="BGD828" s="257"/>
      <c r="BGE828" s="257"/>
      <c r="BGF828" s="257"/>
      <c r="BGG828" s="257"/>
      <c r="BGH828" s="257"/>
      <c r="BGI828" s="257"/>
      <c r="BGJ828" s="257"/>
      <c r="BGK828" s="257"/>
      <c r="BGL828" s="257"/>
      <c r="BGM828" s="257"/>
      <c r="BGN828" s="257"/>
      <c r="BGO828" s="257"/>
      <c r="BGP828" s="257"/>
      <c r="BGQ828" s="257"/>
      <c r="BGR828" s="257"/>
      <c r="BGS828" s="257"/>
      <c r="BGT828" s="257"/>
      <c r="BGU828" s="257"/>
      <c r="BGV828" s="257"/>
      <c r="BGW828" s="257"/>
      <c r="BGX828" s="257"/>
      <c r="BGY828" s="257"/>
      <c r="BGZ828" s="257"/>
      <c r="BHA828" s="257"/>
      <c r="BHB828" s="257"/>
      <c r="BHC828" s="257"/>
      <c r="BHD828" s="257"/>
      <c r="BHE828" s="257"/>
      <c r="BHF828" s="257"/>
      <c r="BHG828" s="257"/>
      <c r="BHH828" s="257"/>
      <c r="BHI828" s="257"/>
      <c r="BHJ828" s="257"/>
      <c r="BHK828" s="257"/>
      <c r="BHL828" s="257"/>
      <c r="BHM828" s="257"/>
      <c r="BHN828" s="257"/>
      <c r="BHO828" s="257"/>
      <c r="BHP828" s="257"/>
      <c r="BHQ828" s="257"/>
      <c r="BHR828" s="257"/>
      <c r="BHS828" s="257"/>
      <c r="BHT828" s="257"/>
      <c r="BHU828" s="257"/>
      <c r="BHV828" s="257"/>
      <c r="BHW828" s="257"/>
      <c r="BHX828" s="257"/>
      <c r="BHY828" s="257"/>
      <c r="BHZ828" s="257"/>
      <c r="BIA828" s="257"/>
      <c r="BIB828" s="257"/>
      <c r="BIC828" s="257"/>
      <c r="BID828" s="257"/>
      <c r="BIE828" s="257"/>
      <c r="BIF828" s="257"/>
      <c r="BIG828" s="257"/>
      <c r="BIH828" s="257"/>
      <c r="BII828" s="257"/>
      <c r="BIJ828" s="257"/>
      <c r="BIK828" s="257"/>
      <c r="BIL828" s="257"/>
      <c r="BIM828" s="257"/>
      <c r="BIN828" s="257"/>
      <c r="BIO828" s="257"/>
      <c r="BIP828" s="257"/>
      <c r="BIQ828" s="257"/>
      <c r="BIR828" s="257"/>
      <c r="BIS828" s="257"/>
      <c r="BIT828" s="257"/>
      <c r="BIU828" s="257"/>
      <c r="BIV828" s="257"/>
      <c r="BIW828" s="257"/>
      <c r="BIX828" s="257"/>
      <c r="BIY828" s="257"/>
      <c r="BIZ828" s="257"/>
      <c r="BJA828" s="257"/>
      <c r="BJB828" s="257"/>
      <c r="BJC828" s="257"/>
      <c r="BJD828" s="257"/>
      <c r="BJE828" s="257"/>
      <c r="BJF828" s="257"/>
      <c r="BJG828" s="257"/>
      <c r="BJH828" s="257"/>
      <c r="BJI828" s="257"/>
      <c r="BJJ828" s="257"/>
      <c r="BJK828" s="257"/>
      <c r="BJL828" s="257"/>
      <c r="BJM828" s="257"/>
      <c r="BJN828" s="257"/>
      <c r="BJO828" s="257"/>
      <c r="BJP828" s="257"/>
      <c r="BJQ828" s="257"/>
      <c r="BJR828" s="257"/>
      <c r="BJS828" s="257"/>
      <c r="BJT828" s="257"/>
      <c r="BJU828" s="257"/>
      <c r="BJV828" s="257"/>
      <c r="BJW828" s="257"/>
      <c r="BJX828" s="257"/>
      <c r="BJY828" s="257"/>
      <c r="BJZ828" s="257"/>
      <c r="BKA828" s="257"/>
      <c r="BKB828" s="257"/>
      <c r="BKC828" s="257"/>
      <c r="BKD828" s="257"/>
      <c r="BKE828" s="257"/>
      <c r="BKF828" s="257"/>
      <c r="BKG828" s="257"/>
      <c r="BKH828" s="257"/>
      <c r="BKI828" s="257"/>
      <c r="BKJ828" s="257"/>
      <c r="BKK828" s="257"/>
      <c r="BKL828" s="257"/>
      <c r="BKM828" s="257"/>
      <c r="BKN828" s="257"/>
      <c r="BKO828" s="257"/>
      <c r="BKP828" s="257"/>
      <c r="BKQ828" s="257"/>
      <c r="BKR828" s="257"/>
      <c r="BKS828" s="257"/>
      <c r="BKT828" s="257"/>
      <c r="BKU828" s="257"/>
      <c r="BKV828" s="257"/>
      <c r="BKW828" s="257"/>
      <c r="BKX828" s="257"/>
      <c r="BKY828" s="257"/>
      <c r="BKZ828" s="257"/>
      <c r="BLA828" s="257"/>
      <c r="BLB828" s="257"/>
      <c r="BLC828" s="257"/>
      <c r="BLD828" s="257"/>
      <c r="BLE828" s="257"/>
      <c r="BLF828" s="257"/>
      <c r="BLG828" s="257"/>
      <c r="BLH828" s="257"/>
      <c r="BLI828" s="257"/>
      <c r="BLJ828" s="257"/>
      <c r="BLK828" s="257"/>
      <c r="BLL828" s="257"/>
      <c r="BLM828" s="257"/>
      <c r="BLN828" s="257"/>
      <c r="BLO828" s="257"/>
      <c r="BLP828" s="257"/>
      <c r="BLQ828" s="257"/>
      <c r="BLR828" s="257"/>
      <c r="BLS828" s="257"/>
      <c r="BLT828" s="257"/>
      <c r="BLU828" s="257"/>
      <c r="BLV828" s="257"/>
      <c r="BLW828" s="257"/>
      <c r="BLX828" s="257"/>
      <c r="BLY828" s="257"/>
      <c r="BLZ828" s="257"/>
      <c r="BMA828" s="257"/>
      <c r="BMB828" s="257"/>
      <c r="BMC828" s="257"/>
      <c r="BMD828" s="257"/>
      <c r="BME828" s="257"/>
      <c r="BMF828" s="257"/>
      <c r="BMG828" s="257"/>
      <c r="BMH828" s="257"/>
      <c r="BMI828" s="257"/>
      <c r="BMJ828" s="257"/>
      <c r="BMK828" s="257"/>
      <c r="BML828" s="257"/>
      <c r="BMM828" s="257"/>
      <c r="BMN828" s="257"/>
      <c r="BMO828" s="257"/>
      <c r="BMP828" s="257"/>
      <c r="BMQ828" s="257"/>
      <c r="BMR828" s="257"/>
      <c r="BMS828" s="257"/>
      <c r="BMT828" s="257"/>
      <c r="BMU828" s="257"/>
      <c r="BMV828" s="257"/>
      <c r="BMW828" s="257"/>
      <c r="BMX828" s="257"/>
      <c r="BMY828" s="257"/>
      <c r="BMZ828" s="257"/>
      <c r="BNA828" s="257"/>
      <c r="BNB828" s="257"/>
      <c r="BNC828" s="257"/>
      <c r="BND828" s="257"/>
      <c r="BNE828" s="257"/>
      <c r="BNF828" s="257"/>
      <c r="BNG828" s="257"/>
      <c r="BNH828" s="257"/>
      <c r="BNI828" s="257"/>
      <c r="BNJ828" s="257"/>
      <c r="BNK828" s="257"/>
      <c r="BNL828" s="257"/>
      <c r="BNM828" s="257"/>
      <c r="BNN828" s="257"/>
      <c r="BNO828" s="257"/>
      <c r="BNP828" s="257"/>
      <c r="BNQ828" s="257"/>
      <c r="BNR828" s="257"/>
      <c r="BNS828" s="257"/>
      <c r="BNT828" s="257"/>
      <c r="BNU828" s="257"/>
      <c r="BNV828" s="257"/>
      <c r="BNW828" s="257"/>
      <c r="BNX828" s="257"/>
      <c r="BNY828" s="257"/>
      <c r="BNZ828" s="257"/>
      <c r="BOA828" s="257"/>
      <c r="BOB828" s="257"/>
      <c r="BOC828" s="257"/>
      <c r="BOD828" s="257"/>
      <c r="BOE828" s="257"/>
      <c r="BOF828" s="257"/>
      <c r="BOG828" s="257"/>
      <c r="BOH828" s="257"/>
      <c r="BOI828" s="257"/>
      <c r="BOJ828" s="257"/>
      <c r="BOK828" s="257"/>
      <c r="BOL828" s="257"/>
      <c r="BOM828" s="257"/>
      <c r="BON828" s="257"/>
      <c r="BOO828" s="257"/>
      <c r="BOP828" s="257"/>
      <c r="BOQ828" s="257"/>
      <c r="BOR828" s="257"/>
      <c r="BOS828" s="257"/>
      <c r="BOT828" s="257"/>
      <c r="BOU828" s="257"/>
      <c r="BOV828" s="257"/>
      <c r="BOW828" s="257"/>
      <c r="BOX828" s="257"/>
      <c r="BOY828" s="257"/>
      <c r="BOZ828" s="257"/>
      <c r="BPA828" s="257"/>
      <c r="BPB828" s="257"/>
      <c r="BPC828" s="257"/>
      <c r="BPD828" s="257"/>
      <c r="BPE828" s="257"/>
      <c r="BPF828" s="257"/>
      <c r="BPG828" s="257"/>
      <c r="BPH828" s="257"/>
      <c r="BPI828" s="257"/>
      <c r="BPJ828" s="257"/>
      <c r="BPK828" s="257"/>
      <c r="BPL828" s="257"/>
      <c r="BPM828" s="257"/>
      <c r="BPN828" s="257"/>
      <c r="BPO828" s="257"/>
      <c r="BPP828" s="257"/>
      <c r="BPQ828" s="257"/>
      <c r="BPR828" s="257"/>
      <c r="BPS828" s="257"/>
      <c r="BPT828" s="257"/>
      <c r="BPU828" s="257"/>
      <c r="BPV828" s="257"/>
      <c r="BPW828" s="257"/>
      <c r="BPX828" s="257"/>
      <c r="BPY828" s="257"/>
      <c r="BPZ828" s="257"/>
      <c r="BQA828" s="257"/>
      <c r="BQB828" s="257"/>
      <c r="BQC828" s="257"/>
      <c r="BQD828" s="257"/>
      <c r="BQE828" s="257"/>
      <c r="BQF828" s="257"/>
      <c r="BQG828" s="257"/>
      <c r="BQH828" s="257"/>
      <c r="BQI828" s="257"/>
      <c r="BQJ828" s="257"/>
      <c r="BQK828" s="257"/>
      <c r="BQL828" s="257"/>
      <c r="BQM828" s="257"/>
      <c r="BQN828" s="257"/>
      <c r="BQO828" s="257"/>
      <c r="BQP828" s="257"/>
      <c r="BQQ828" s="257"/>
      <c r="BQR828" s="257"/>
      <c r="BQS828" s="257"/>
      <c r="BQT828" s="257"/>
      <c r="BQU828" s="257"/>
      <c r="BQV828" s="257"/>
      <c r="BQW828" s="257"/>
      <c r="BQX828" s="257"/>
      <c r="BQY828" s="257"/>
      <c r="BQZ828" s="257"/>
      <c r="BRA828" s="257"/>
      <c r="BRB828" s="257"/>
      <c r="BRC828" s="257"/>
      <c r="BRD828" s="257"/>
      <c r="BRE828" s="257"/>
      <c r="BRF828" s="257"/>
      <c r="BRG828" s="257"/>
      <c r="BRH828" s="257"/>
      <c r="BRI828" s="257"/>
      <c r="BRJ828" s="257"/>
      <c r="BRK828" s="257"/>
      <c r="BRL828" s="257"/>
      <c r="BRM828" s="257"/>
      <c r="BRN828" s="257"/>
      <c r="BRO828" s="257"/>
      <c r="BRP828" s="257"/>
      <c r="BRQ828" s="257"/>
      <c r="BRR828" s="257"/>
      <c r="BRS828" s="257"/>
      <c r="BRT828" s="257"/>
      <c r="BRU828" s="257"/>
      <c r="BRV828" s="257"/>
      <c r="BRW828" s="257"/>
      <c r="BRX828" s="257"/>
      <c r="BRY828" s="257"/>
      <c r="BRZ828" s="257"/>
      <c r="BSA828" s="257"/>
      <c r="BSB828" s="257"/>
      <c r="BSC828" s="257"/>
      <c r="BSD828" s="257"/>
      <c r="BSE828" s="257"/>
      <c r="BSF828" s="257"/>
      <c r="BSG828" s="257"/>
      <c r="BSH828" s="257"/>
      <c r="BSI828" s="257"/>
      <c r="BSJ828" s="257"/>
      <c r="BSK828" s="257"/>
      <c r="BSL828" s="257"/>
      <c r="BSM828" s="257"/>
      <c r="BSN828" s="257"/>
      <c r="BSO828" s="257"/>
      <c r="BSP828" s="257"/>
      <c r="BSQ828" s="257"/>
      <c r="BSR828" s="257"/>
      <c r="BSS828" s="257"/>
      <c r="BST828" s="257"/>
      <c r="BSU828" s="257"/>
      <c r="BSV828" s="257"/>
      <c r="BSW828" s="257"/>
      <c r="BSX828" s="257"/>
      <c r="BSY828" s="257"/>
      <c r="BSZ828" s="257"/>
      <c r="BTA828" s="257"/>
      <c r="BTB828" s="257"/>
      <c r="BTC828" s="257"/>
      <c r="BTD828" s="257"/>
      <c r="BTE828" s="257"/>
      <c r="BTF828" s="257"/>
      <c r="BTG828" s="257"/>
      <c r="BTH828" s="257"/>
      <c r="BTI828" s="257"/>
      <c r="BTJ828" s="257"/>
      <c r="BTK828" s="257"/>
      <c r="BTL828" s="257"/>
      <c r="BTM828" s="257"/>
      <c r="BTN828" s="257"/>
      <c r="BTO828" s="257"/>
      <c r="BTP828" s="257"/>
      <c r="BTQ828" s="257"/>
      <c r="BTR828" s="257"/>
      <c r="BTS828" s="257"/>
      <c r="BTT828" s="257"/>
      <c r="BTU828" s="257"/>
      <c r="BTV828" s="257"/>
      <c r="BTW828" s="257"/>
      <c r="BTX828" s="257"/>
      <c r="BTY828" s="257"/>
      <c r="BTZ828" s="257"/>
      <c r="BUA828" s="257"/>
      <c r="BUB828" s="257"/>
      <c r="BUC828" s="257"/>
      <c r="BUD828" s="257"/>
      <c r="BUE828" s="257"/>
      <c r="BUF828" s="257"/>
      <c r="BUG828" s="257"/>
      <c r="BUH828" s="257"/>
      <c r="BUI828" s="257"/>
      <c r="BUJ828" s="257"/>
      <c r="BUK828" s="257"/>
      <c r="BUL828" s="257"/>
      <c r="BUM828" s="257"/>
      <c r="BUN828" s="257"/>
      <c r="BUO828" s="257"/>
      <c r="BUP828" s="257"/>
      <c r="BUQ828" s="257"/>
      <c r="BUR828" s="257"/>
      <c r="BUS828" s="257"/>
      <c r="BUT828" s="257"/>
      <c r="BUU828" s="257"/>
      <c r="BUV828" s="257"/>
      <c r="BUW828" s="257"/>
      <c r="BUX828" s="257"/>
      <c r="BUY828" s="257"/>
      <c r="BUZ828" s="257"/>
      <c r="BVA828" s="257"/>
      <c r="BVB828" s="257"/>
      <c r="BVC828" s="257"/>
      <c r="BVD828" s="257"/>
      <c r="BVE828" s="257"/>
      <c r="BVF828" s="257"/>
      <c r="BVG828" s="257"/>
      <c r="BVH828" s="257"/>
      <c r="BVI828" s="257"/>
      <c r="BVJ828" s="257"/>
      <c r="BVK828" s="257"/>
      <c r="BVL828" s="257"/>
      <c r="BVM828" s="257"/>
      <c r="BVN828" s="257"/>
      <c r="BVO828" s="257"/>
      <c r="BVP828" s="257"/>
      <c r="BVQ828" s="257"/>
      <c r="BVR828" s="257"/>
      <c r="BVS828" s="257"/>
      <c r="BVT828" s="257"/>
      <c r="BVU828" s="257"/>
      <c r="BVV828" s="257"/>
      <c r="BVW828" s="257"/>
      <c r="BVX828" s="257"/>
      <c r="BVY828" s="257"/>
      <c r="BVZ828" s="257"/>
      <c r="BWA828" s="257"/>
      <c r="BWB828" s="257"/>
      <c r="BWC828" s="257"/>
      <c r="BWD828" s="257"/>
      <c r="BWE828" s="257"/>
      <c r="BWF828" s="257"/>
      <c r="BWG828" s="257"/>
      <c r="BWH828" s="257"/>
      <c r="BWI828" s="257"/>
      <c r="BWJ828" s="257"/>
      <c r="BWK828" s="257"/>
      <c r="BWL828" s="257"/>
      <c r="BWM828" s="257"/>
      <c r="BWN828" s="257"/>
      <c r="BWO828" s="257"/>
      <c r="BWP828" s="257"/>
      <c r="BWQ828" s="257"/>
      <c r="BWR828" s="257"/>
      <c r="BWS828" s="257"/>
      <c r="BWT828" s="257"/>
      <c r="BWU828" s="257"/>
      <c r="BWV828" s="257"/>
      <c r="BWW828" s="257"/>
      <c r="BWX828" s="257"/>
      <c r="BWY828" s="257"/>
      <c r="BWZ828" s="257"/>
      <c r="BXA828" s="257"/>
      <c r="BXB828" s="257"/>
      <c r="BXC828" s="257"/>
      <c r="BXD828" s="257"/>
      <c r="BXE828" s="257"/>
      <c r="BXF828" s="257"/>
      <c r="BXG828" s="257"/>
      <c r="BXH828" s="257"/>
      <c r="BXI828" s="257"/>
      <c r="BXJ828" s="257"/>
      <c r="BXK828" s="257"/>
      <c r="BXL828" s="257"/>
      <c r="BXM828" s="257"/>
      <c r="BXN828" s="257"/>
      <c r="BXO828" s="257"/>
      <c r="BXP828" s="257"/>
      <c r="BXQ828" s="257"/>
      <c r="BXR828" s="257"/>
      <c r="BXS828" s="257"/>
      <c r="BXT828" s="257"/>
      <c r="BXU828" s="257"/>
      <c r="BXV828" s="257"/>
      <c r="BXW828" s="257"/>
      <c r="BXX828" s="257"/>
      <c r="BXY828" s="257"/>
      <c r="BXZ828" s="257"/>
      <c r="BYA828" s="257"/>
      <c r="BYB828" s="257"/>
      <c r="BYC828" s="257"/>
      <c r="BYD828" s="257"/>
      <c r="BYE828" s="257"/>
      <c r="BYF828" s="257"/>
      <c r="BYG828" s="257"/>
      <c r="BYH828" s="257"/>
      <c r="BYI828" s="257"/>
      <c r="BYJ828" s="257"/>
      <c r="BYK828" s="257"/>
      <c r="BYL828" s="257"/>
      <c r="BYM828" s="257"/>
      <c r="BYN828" s="257"/>
      <c r="BYO828" s="257"/>
      <c r="BYP828" s="257"/>
      <c r="BYQ828" s="257"/>
      <c r="BYR828" s="257"/>
      <c r="BYS828" s="257"/>
      <c r="BYT828" s="257"/>
      <c r="BYU828" s="257"/>
      <c r="BYV828" s="257"/>
      <c r="BYW828" s="257"/>
      <c r="BYX828" s="257"/>
      <c r="BYY828" s="257"/>
      <c r="BYZ828" s="257"/>
      <c r="BZA828" s="257"/>
      <c r="BZB828" s="257"/>
      <c r="BZC828" s="257"/>
      <c r="BZD828" s="257"/>
      <c r="BZE828" s="257"/>
      <c r="BZF828" s="257"/>
      <c r="BZG828" s="257"/>
      <c r="BZH828" s="257"/>
      <c r="BZI828" s="257"/>
      <c r="BZJ828" s="257"/>
      <c r="BZK828" s="257"/>
      <c r="BZL828" s="257"/>
      <c r="BZM828" s="257"/>
      <c r="BZN828" s="257"/>
      <c r="BZO828" s="257"/>
      <c r="BZP828" s="257"/>
      <c r="BZQ828" s="257"/>
      <c r="BZR828" s="257"/>
      <c r="BZS828" s="257"/>
      <c r="BZT828" s="257"/>
      <c r="BZU828" s="257"/>
      <c r="BZV828" s="257"/>
      <c r="BZW828" s="257"/>
      <c r="BZX828" s="257"/>
      <c r="BZY828" s="257"/>
      <c r="BZZ828" s="257"/>
      <c r="CAA828" s="257"/>
      <c r="CAB828" s="257"/>
      <c r="CAC828" s="257"/>
      <c r="CAD828" s="257"/>
      <c r="CAE828" s="257"/>
      <c r="CAF828" s="257"/>
      <c r="CAG828" s="257"/>
      <c r="CAH828" s="257"/>
      <c r="CAI828" s="257"/>
      <c r="CAJ828" s="257"/>
      <c r="CAK828" s="257"/>
      <c r="CAL828" s="257"/>
      <c r="CAM828" s="257"/>
      <c r="CAN828" s="257"/>
      <c r="CAO828" s="257"/>
      <c r="CAP828" s="257"/>
      <c r="CAQ828" s="257"/>
      <c r="CAR828" s="257"/>
      <c r="CAS828" s="257"/>
      <c r="CAT828" s="257"/>
      <c r="CAU828" s="257"/>
      <c r="CAV828" s="257"/>
      <c r="CAW828" s="257"/>
      <c r="CAX828" s="257"/>
      <c r="CAY828" s="257"/>
      <c r="CAZ828" s="257"/>
      <c r="CBA828" s="257"/>
      <c r="CBB828" s="257"/>
      <c r="CBC828" s="257"/>
      <c r="CBD828" s="257"/>
      <c r="CBE828" s="257"/>
      <c r="CBF828" s="257"/>
      <c r="CBG828" s="257"/>
      <c r="CBH828" s="257"/>
      <c r="CBI828" s="257"/>
      <c r="CBJ828" s="257"/>
      <c r="CBK828" s="257"/>
      <c r="CBL828" s="257"/>
      <c r="CBM828" s="257"/>
      <c r="CBN828" s="257"/>
      <c r="CBO828" s="257"/>
      <c r="CBP828" s="257"/>
      <c r="CBQ828" s="257"/>
      <c r="CBR828" s="257"/>
      <c r="CBS828" s="257"/>
      <c r="CBT828" s="257"/>
      <c r="CBU828" s="257"/>
      <c r="CBV828" s="257"/>
      <c r="CBW828" s="257"/>
      <c r="CBX828" s="257"/>
      <c r="CBY828" s="257"/>
      <c r="CBZ828" s="257"/>
      <c r="CCA828" s="257"/>
      <c r="CCB828" s="257"/>
      <c r="CCC828" s="257"/>
      <c r="CCD828" s="257"/>
      <c r="CCE828" s="257"/>
      <c r="CCF828" s="257"/>
      <c r="CCG828" s="257"/>
      <c r="CCH828" s="257"/>
      <c r="CCI828" s="257"/>
      <c r="CCJ828" s="257"/>
      <c r="CCK828" s="257"/>
      <c r="CCL828" s="257"/>
      <c r="CCM828" s="257"/>
      <c r="CCN828" s="257"/>
      <c r="CCO828" s="257"/>
      <c r="CCP828" s="257"/>
      <c r="CCQ828" s="257"/>
      <c r="CCR828" s="257"/>
      <c r="CCS828" s="257"/>
      <c r="CCT828" s="257"/>
      <c r="CCU828" s="257"/>
      <c r="CCV828" s="257"/>
      <c r="CCW828" s="257"/>
      <c r="CCX828" s="257"/>
      <c r="CCY828" s="257"/>
      <c r="CCZ828" s="257"/>
      <c r="CDA828" s="257"/>
      <c r="CDB828" s="257"/>
      <c r="CDC828" s="257"/>
      <c r="CDD828" s="257"/>
      <c r="CDE828" s="257"/>
      <c r="CDF828" s="257"/>
      <c r="CDG828" s="257"/>
      <c r="CDH828" s="257"/>
      <c r="CDI828" s="257"/>
      <c r="CDJ828" s="257"/>
      <c r="CDK828" s="257"/>
      <c r="CDL828" s="257"/>
      <c r="CDM828" s="257"/>
      <c r="CDN828" s="257"/>
      <c r="CDO828" s="257"/>
      <c r="CDP828" s="257"/>
      <c r="CDQ828" s="257"/>
      <c r="CDR828" s="257"/>
      <c r="CDS828" s="257"/>
      <c r="CDT828" s="257"/>
      <c r="CDU828" s="257"/>
      <c r="CDV828" s="257"/>
      <c r="CDW828" s="257"/>
      <c r="CDX828" s="257"/>
      <c r="CDY828" s="257"/>
      <c r="CDZ828" s="257"/>
      <c r="CEA828" s="257"/>
      <c r="CEB828" s="257"/>
      <c r="CEC828" s="257"/>
      <c r="CED828" s="257"/>
      <c r="CEE828" s="257"/>
      <c r="CEF828" s="257"/>
      <c r="CEG828" s="257"/>
      <c r="CEH828" s="257"/>
      <c r="CEI828" s="257"/>
      <c r="CEJ828" s="257"/>
      <c r="CEK828" s="257"/>
      <c r="CEL828" s="257"/>
      <c r="CEM828" s="257"/>
      <c r="CEN828" s="257"/>
      <c r="CEO828" s="257"/>
      <c r="CEP828" s="257"/>
      <c r="CEQ828" s="257"/>
      <c r="CER828" s="257"/>
      <c r="CES828" s="257"/>
      <c r="CET828" s="257"/>
      <c r="CEU828" s="257"/>
      <c r="CEV828" s="257"/>
      <c r="CEW828" s="257"/>
      <c r="CEX828" s="257"/>
      <c r="CEY828" s="257"/>
      <c r="CEZ828" s="257"/>
      <c r="CFA828" s="257"/>
      <c r="CFB828" s="257"/>
      <c r="CFC828" s="257"/>
      <c r="CFD828" s="257"/>
      <c r="CFE828" s="257"/>
      <c r="CFF828" s="257"/>
      <c r="CFG828" s="257"/>
      <c r="CFH828" s="257"/>
      <c r="CFI828" s="257"/>
      <c r="CFJ828" s="257"/>
      <c r="CFK828" s="257"/>
      <c r="CFL828" s="257"/>
      <c r="CFM828" s="257"/>
      <c r="CFN828" s="257"/>
      <c r="CFO828" s="257"/>
      <c r="CFP828" s="257"/>
      <c r="CFQ828" s="257"/>
      <c r="CFR828" s="257"/>
      <c r="CFS828" s="257"/>
      <c r="CFT828" s="257"/>
      <c r="CFU828" s="257"/>
      <c r="CFV828" s="257"/>
      <c r="CFW828" s="257"/>
      <c r="CFX828" s="257"/>
      <c r="CFY828" s="257"/>
      <c r="CFZ828" s="257"/>
      <c r="CGA828" s="257"/>
      <c r="CGB828" s="257"/>
      <c r="CGC828" s="257"/>
      <c r="CGD828" s="257"/>
      <c r="CGE828" s="257"/>
      <c r="CGF828" s="257"/>
      <c r="CGG828" s="257"/>
      <c r="CGH828" s="257"/>
      <c r="CGI828" s="257"/>
      <c r="CGJ828" s="257"/>
      <c r="CGK828" s="257"/>
      <c r="CGL828" s="257"/>
      <c r="CGM828" s="257"/>
      <c r="CGN828" s="257"/>
      <c r="CGO828" s="257"/>
      <c r="CGP828" s="257"/>
      <c r="CGQ828" s="257"/>
      <c r="CGR828" s="257"/>
      <c r="CGS828" s="257"/>
      <c r="CGT828" s="257"/>
      <c r="CGU828" s="257"/>
      <c r="CGV828" s="257"/>
      <c r="CGW828" s="257"/>
      <c r="CGX828" s="257"/>
      <c r="CGY828" s="257"/>
      <c r="CGZ828" s="257"/>
      <c r="CHA828" s="257"/>
      <c r="CHB828" s="257"/>
      <c r="CHC828" s="257"/>
      <c r="CHD828" s="257"/>
      <c r="CHE828" s="257"/>
      <c r="CHF828" s="257"/>
      <c r="CHG828" s="257"/>
      <c r="CHH828" s="257"/>
      <c r="CHI828" s="257"/>
      <c r="CHJ828" s="257"/>
      <c r="CHK828" s="257"/>
      <c r="CHL828" s="257"/>
      <c r="CHM828" s="257"/>
      <c r="CHN828" s="257"/>
      <c r="CHO828" s="257"/>
      <c r="CHP828" s="257"/>
      <c r="CHQ828" s="257"/>
      <c r="CHR828" s="257"/>
      <c r="CHS828" s="257"/>
      <c r="CHT828" s="257"/>
      <c r="CHU828" s="257"/>
      <c r="CHV828" s="257"/>
      <c r="CHW828" s="257"/>
      <c r="CHX828" s="257"/>
      <c r="CHY828" s="257"/>
      <c r="CHZ828" s="257"/>
      <c r="CIA828" s="257"/>
      <c r="CIB828" s="257"/>
      <c r="CIC828" s="257"/>
      <c r="CID828" s="257"/>
      <c r="CIE828" s="257"/>
      <c r="CIF828" s="257"/>
      <c r="CIG828" s="257"/>
      <c r="CIH828" s="257"/>
      <c r="CII828" s="257"/>
      <c r="CIJ828" s="257"/>
      <c r="CIK828" s="257"/>
      <c r="CIL828" s="257"/>
      <c r="CIM828" s="257"/>
      <c r="CIN828" s="257"/>
      <c r="CIO828" s="257"/>
      <c r="CIP828" s="257"/>
      <c r="CIQ828" s="257"/>
      <c r="CIR828" s="257"/>
      <c r="CIS828" s="257"/>
      <c r="CIT828" s="257"/>
      <c r="CIU828" s="257"/>
      <c r="CIV828" s="257"/>
      <c r="CIW828" s="257"/>
      <c r="CIX828" s="257"/>
      <c r="CIY828" s="257"/>
      <c r="CIZ828" s="257"/>
      <c r="CJA828" s="257"/>
      <c r="CJB828" s="257"/>
      <c r="CJC828" s="257"/>
      <c r="CJD828" s="257"/>
      <c r="CJE828" s="257"/>
      <c r="CJF828" s="257"/>
      <c r="CJG828" s="257"/>
      <c r="CJH828" s="257"/>
      <c r="CJI828" s="257"/>
      <c r="CJJ828" s="257"/>
      <c r="CJK828" s="257"/>
      <c r="CJL828" s="257"/>
      <c r="CJM828" s="257"/>
      <c r="CJN828" s="257"/>
      <c r="CJO828" s="257"/>
      <c r="CJP828" s="257"/>
      <c r="CJQ828" s="257"/>
      <c r="CJR828" s="257"/>
      <c r="CJS828" s="257"/>
      <c r="CJT828" s="257"/>
      <c r="CJU828" s="257"/>
      <c r="CJV828" s="257"/>
      <c r="CJW828" s="257"/>
      <c r="CJX828" s="257"/>
      <c r="CJY828" s="257"/>
      <c r="CJZ828" s="257"/>
      <c r="CKA828" s="257"/>
      <c r="CKB828" s="257"/>
      <c r="CKC828" s="257"/>
      <c r="CKD828" s="257"/>
      <c r="CKE828" s="257"/>
      <c r="CKF828" s="257"/>
      <c r="CKG828" s="257"/>
      <c r="CKH828" s="257"/>
      <c r="CKI828" s="257"/>
      <c r="CKJ828" s="257"/>
      <c r="CKK828" s="257"/>
      <c r="CKL828" s="257"/>
      <c r="CKM828" s="257"/>
      <c r="CKN828" s="257"/>
      <c r="CKO828" s="257"/>
      <c r="CKP828" s="257"/>
      <c r="CKQ828" s="257"/>
      <c r="CKR828" s="257"/>
      <c r="CKS828" s="257"/>
      <c r="CKT828" s="257"/>
      <c r="CKU828" s="257"/>
      <c r="CKV828" s="257"/>
      <c r="CKW828" s="257"/>
      <c r="CKX828" s="257"/>
      <c r="CKY828" s="257"/>
      <c r="CKZ828" s="257"/>
      <c r="CLA828" s="257"/>
      <c r="CLB828" s="257"/>
      <c r="CLC828" s="257"/>
      <c r="CLD828" s="257"/>
      <c r="CLE828" s="257"/>
      <c r="CLF828" s="257"/>
      <c r="CLG828" s="257"/>
      <c r="CLH828" s="257"/>
      <c r="CLI828" s="257"/>
      <c r="CLJ828" s="257"/>
      <c r="CLK828" s="257"/>
      <c r="CLL828" s="257"/>
      <c r="CLM828" s="257"/>
      <c r="CLN828" s="257"/>
      <c r="CLO828" s="257"/>
      <c r="CLP828" s="257"/>
      <c r="CLQ828" s="257"/>
      <c r="CLR828" s="257"/>
      <c r="CLS828" s="257"/>
      <c r="CLT828" s="257"/>
      <c r="CLU828" s="257"/>
      <c r="CLV828" s="257"/>
      <c r="CLW828" s="257"/>
      <c r="CLX828" s="257"/>
      <c r="CLY828" s="257"/>
      <c r="CLZ828" s="257"/>
      <c r="CMA828" s="257"/>
      <c r="CMB828" s="257"/>
      <c r="CMC828" s="257"/>
      <c r="CMD828" s="257"/>
      <c r="CME828" s="257"/>
      <c r="CMF828" s="257"/>
      <c r="CMG828" s="257"/>
      <c r="CMH828" s="257"/>
      <c r="CMI828" s="257"/>
      <c r="CMJ828" s="257"/>
      <c r="CMK828" s="257"/>
      <c r="CML828" s="257"/>
      <c r="CMM828" s="257"/>
      <c r="CMN828" s="257"/>
      <c r="CMO828" s="257"/>
      <c r="CMP828" s="257"/>
      <c r="CMQ828" s="257"/>
      <c r="CMR828" s="257"/>
      <c r="CMS828" s="257"/>
      <c r="CMT828" s="257"/>
      <c r="CMU828" s="257"/>
      <c r="CMV828" s="257"/>
      <c r="CMW828" s="257"/>
      <c r="CMX828" s="257"/>
      <c r="CMY828" s="257"/>
      <c r="CMZ828" s="257"/>
      <c r="CNA828" s="257"/>
      <c r="CNB828" s="257"/>
      <c r="CNC828" s="257"/>
      <c r="CND828" s="257"/>
      <c r="CNE828" s="257"/>
      <c r="CNF828" s="257"/>
      <c r="CNG828" s="257"/>
      <c r="CNH828" s="257"/>
      <c r="CNI828" s="257"/>
      <c r="CNJ828" s="257"/>
      <c r="CNK828" s="257"/>
      <c r="CNL828" s="257"/>
      <c r="CNM828" s="257"/>
      <c r="CNN828" s="257"/>
      <c r="CNO828" s="257"/>
      <c r="CNP828" s="257"/>
      <c r="CNQ828" s="257"/>
      <c r="CNR828" s="257"/>
      <c r="CNS828" s="257"/>
      <c r="CNT828" s="257"/>
      <c r="CNU828" s="257"/>
      <c r="CNV828" s="257"/>
      <c r="CNW828" s="257"/>
      <c r="CNX828" s="257"/>
      <c r="CNY828" s="257"/>
      <c r="CNZ828" s="257"/>
      <c r="COA828" s="257"/>
      <c r="COB828" s="257"/>
      <c r="COC828" s="257"/>
      <c r="COD828" s="257"/>
      <c r="COE828" s="257"/>
      <c r="COF828" s="257"/>
      <c r="COG828" s="257"/>
      <c r="COH828" s="257"/>
      <c r="COI828" s="257"/>
      <c r="COJ828" s="257"/>
      <c r="COK828" s="257"/>
      <c r="COL828" s="257"/>
      <c r="COM828" s="257"/>
      <c r="CON828" s="257"/>
      <c r="COO828" s="257"/>
      <c r="COP828" s="257"/>
      <c r="COQ828" s="257"/>
      <c r="COR828" s="257"/>
      <c r="COS828" s="257"/>
      <c r="COT828" s="257"/>
      <c r="COU828" s="257"/>
      <c r="COV828" s="257"/>
      <c r="COW828" s="257"/>
      <c r="COX828" s="257"/>
      <c r="COY828" s="257"/>
      <c r="COZ828" s="257"/>
      <c r="CPA828" s="257"/>
      <c r="CPB828" s="257"/>
      <c r="CPC828" s="257"/>
      <c r="CPD828" s="257"/>
      <c r="CPE828" s="257"/>
      <c r="CPF828" s="257"/>
      <c r="CPG828" s="257"/>
      <c r="CPH828" s="257"/>
      <c r="CPI828" s="257"/>
      <c r="CPJ828" s="257"/>
      <c r="CPK828" s="257"/>
      <c r="CPL828" s="257"/>
      <c r="CPM828" s="257"/>
      <c r="CPN828" s="257"/>
      <c r="CPO828" s="257"/>
      <c r="CPP828" s="257"/>
      <c r="CPQ828" s="257"/>
      <c r="CPR828" s="257"/>
      <c r="CPS828" s="257"/>
      <c r="CPT828" s="257"/>
      <c r="CPU828" s="257"/>
      <c r="CPV828" s="257"/>
      <c r="CPW828" s="257"/>
      <c r="CPX828" s="257"/>
      <c r="CPY828" s="257"/>
      <c r="CPZ828" s="257"/>
      <c r="CQA828" s="257"/>
      <c r="CQB828" s="257"/>
      <c r="CQC828" s="257"/>
      <c r="CQD828" s="257"/>
      <c r="CQE828" s="257"/>
      <c r="CQF828" s="257"/>
      <c r="CQG828" s="257"/>
      <c r="CQH828" s="257"/>
      <c r="CQI828" s="257"/>
      <c r="CQJ828" s="257"/>
      <c r="CQK828" s="257"/>
      <c r="CQL828" s="257"/>
      <c r="CQM828" s="257"/>
      <c r="CQN828" s="257"/>
      <c r="CQO828" s="257"/>
      <c r="CQP828" s="257"/>
      <c r="CQQ828" s="257"/>
      <c r="CQR828" s="257"/>
      <c r="CQS828" s="257"/>
      <c r="CQT828" s="257"/>
      <c r="CQU828" s="257"/>
      <c r="CQV828" s="257"/>
      <c r="CQW828" s="257"/>
      <c r="CQX828" s="257"/>
      <c r="CQY828" s="257"/>
      <c r="CQZ828" s="257"/>
      <c r="CRA828" s="257"/>
      <c r="CRB828" s="257"/>
      <c r="CRC828" s="257"/>
      <c r="CRD828" s="257"/>
      <c r="CRE828" s="257"/>
      <c r="CRF828" s="257"/>
      <c r="CRG828" s="257"/>
      <c r="CRH828" s="257"/>
      <c r="CRI828" s="257"/>
      <c r="CRJ828" s="257"/>
      <c r="CRK828" s="257"/>
      <c r="CRL828" s="257"/>
      <c r="CRM828" s="257"/>
      <c r="CRN828" s="257"/>
      <c r="CRO828" s="257"/>
      <c r="CRP828" s="257"/>
      <c r="CRQ828" s="257"/>
      <c r="CRR828" s="257"/>
      <c r="CRS828" s="257"/>
      <c r="CRT828" s="257"/>
      <c r="CRU828" s="257"/>
      <c r="CRV828" s="257"/>
      <c r="CRW828" s="257"/>
      <c r="CRX828" s="257"/>
      <c r="CRY828" s="257"/>
      <c r="CRZ828" s="257"/>
      <c r="CSA828" s="257"/>
      <c r="CSB828" s="257"/>
      <c r="CSC828" s="257"/>
      <c r="CSD828" s="257"/>
      <c r="CSE828" s="257"/>
      <c r="CSF828" s="257"/>
      <c r="CSG828" s="257"/>
      <c r="CSH828" s="257"/>
      <c r="CSI828" s="257"/>
      <c r="CSJ828" s="257"/>
      <c r="CSK828" s="257"/>
      <c r="CSL828" s="257"/>
      <c r="CSM828" s="257"/>
      <c r="CSN828" s="257"/>
      <c r="CSO828" s="257"/>
      <c r="CSP828" s="257"/>
      <c r="CSQ828" s="257"/>
      <c r="CSR828" s="257"/>
      <c r="CSS828" s="257"/>
      <c r="CST828" s="257"/>
      <c r="CSU828" s="257"/>
      <c r="CSV828" s="257"/>
      <c r="CSW828" s="257"/>
      <c r="CSX828" s="257"/>
      <c r="CSY828" s="257"/>
      <c r="CSZ828" s="257"/>
      <c r="CTA828" s="257"/>
      <c r="CTB828" s="257"/>
      <c r="CTC828" s="257"/>
      <c r="CTD828" s="257"/>
      <c r="CTE828" s="257"/>
      <c r="CTF828" s="257"/>
      <c r="CTG828" s="257"/>
      <c r="CTH828" s="257"/>
      <c r="CTI828" s="257"/>
      <c r="CTJ828" s="257"/>
      <c r="CTK828" s="257"/>
      <c r="CTL828" s="257"/>
      <c r="CTM828" s="257"/>
      <c r="CTN828" s="257"/>
      <c r="CTO828" s="257"/>
      <c r="CTP828" s="257"/>
      <c r="CTQ828" s="257"/>
      <c r="CTR828" s="257"/>
      <c r="CTS828" s="257"/>
      <c r="CTT828" s="257"/>
      <c r="CTU828" s="257"/>
      <c r="CTV828" s="257"/>
      <c r="CTW828" s="257"/>
      <c r="CTX828" s="257"/>
      <c r="CTY828" s="257"/>
      <c r="CTZ828" s="257"/>
      <c r="CUA828" s="257"/>
      <c r="CUB828" s="257"/>
      <c r="CUC828" s="257"/>
      <c r="CUD828" s="257"/>
      <c r="CUE828" s="257"/>
      <c r="CUF828" s="257"/>
      <c r="CUG828" s="257"/>
      <c r="CUH828" s="257"/>
      <c r="CUI828" s="257"/>
      <c r="CUJ828" s="257"/>
      <c r="CUK828" s="257"/>
      <c r="CUL828" s="257"/>
      <c r="CUM828" s="257"/>
      <c r="CUN828" s="257"/>
      <c r="CUO828" s="257"/>
      <c r="CUP828" s="257"/>
      <c r="CUQ828" s="257"/>
      <c r="CUR828" s="257"/>
      <c r="CUS828" s="257"/>
      <c r="CUT828" s="257"/>
      <c r="CUU828" s="257"/>
      <c r="CUV828" s="257"/>
      <c r="CUW828" s="257"/>
      <c r="CUX828" s="257"/>
      <c r="CUY828" s="257"/>
      <c r="CUZ828" s="257"/>
      <c r="CVA828" s="257"/>
      <c r="CVB828" s="257"/>
      <c r="CVC828" s="257"/>
      <c r="CVD828" s="257"/>
      <c r="CVE828" s="257"/>
      <c r="CVF828" s="257"/>
      <c r="CVG828" s="257"/>
      <c r="CVH828" s="257"/>
      <c r="CVI828" s="257"/>
      <c r="CVJ828" s="257"/>
      <c r="CVK828" s="257"/>
      <c r="CVL828" s="257"/>
      <c r="CVM828" s="257"/>
      <c r="CVN828" s="257"/>
      <c r="CVO828" s="257"/>
      <c r="CVP828" s="257"/>
      <c r="CVQ828" s="257"/>
      <c r="CVR828" s="257"/>
      <c r="CVS828" s="257"/>
      <c r="CVT828" s="257"/>
      <c r="CVU828" s="257"/>
      <c r="CVV828" s="257"/>
      <c r="CVW828" s="257"/>
      <c r="CVX828" s="257"/>
      <c r="CVY828" s="257"/>
      <c r="CVZ828" s="257"/>
      <c r="CWA828" s="257"/>
      <c r="CWB828" s="257"/>
      <c r="CWC828" s="257"/>
      <c r="CWD828" s="257"/>
      <c r="CWE828" s="257"/>
      <c r="CWF828" s="257"/>
      <c r="CWG828" s="257"/>
      <c r="CWH828" s="257"/>
      <c r="CWI828" s="257"/>
      <c r="CWJ828" s="257"/>
      <c r="CWK828" s="257"/>
      <c r="CWL828" s="257"/>
      <c r="CWM828" s="257"/>
      <c r="CWN828" s="257"/>
      <c r="CWO828" s="257"/>
      <c r="CWP828" s="257"/>
      <c r="CWQ828" s="257"/>
      <c r="CWR828" s="257"/>
      <c r="CWS828" s="257"/>
      <c r="CWT828" s="257"/>
      <c r="CWU828" s="257"/>
      <c r="CWV828" s="257"/>
      <c r="CWW828" s="257"/>
      <c r="CWX828" s="257"/>
      <c r="CWY828" s="257"/>
      <c r="CWZ828" s="257"/>
      <c r="CXA828" s="257"/>
      <c r="CXB828" s="257"/>
      <c r="CXC828" s="257"/>
      <c r="CXD828" s="257"/>
      <c r="CXE828" s="257"/>
      <c r="CXF828" s="257"/>
      <c r="CXG828" s="257"/>
      <c r="CXH828" s="257"/>
      <c r="CXI828" s="257"/>
      <c r="CXJ828" s="257"/>
      <c r="CXK828" s="257"/>
      <c r="CXL828" s="257"/>
      <c r="CXM828" s="257"/>
      <c r="CXN828" s="257"/>
      <c r="CXO828" s="257"/>
      <c r="CXP828" s="257"/>
      <c r="CXQ828" s="257"/>
      <c r="CXR828" s="257"/>
      <c r="CXS828" s="257"/>
      <c r="CXT828" s="257"/>
      <c r="CXU828" s="257"/>
      <c r="CXV828" s="257"/>
      <c r="CXW828" s="257"/>
      <c r="CXX828" s="257"/>
      <c r="CXY828" s="257"/>
      <c r="CXZ828" s="257"/>
      <c r="CYA828" s="257"/>
      <c r="CYB828" s="257"/>
      <c r="CYC828" s="257"/>
      <c r="CYD828" s="257"/>
      <c r="CYE828" s="257"/>
      <c r="CYF828" s="257"/>
      <c r="CYG828" s="257"/>
      <c r="CYH828" s="257"/>
      <c r="CYI828" s="257"/>
      <c r="CYJ828" s="257"/>
      <c r="CYK828" s="257"/>
      <c r="CYL828" s="257"/>
      <c r="CYM828" s="257"/>
      <c r="CYN828" s="257"/>
      <c r="CYO828" s="257"/>
      <c r="CYP828" s="257"/>
      <c r="CYQ828" s="257"/>
      <c r="CYR828" s="257"/>
      <c r="CYS828" s="257"/>
      <c r="CYT828" s="257"/>
      <c r="CYU828" s="257"/>
      <c r="CYV828" s="257"/>
      <c r="CYW828" s="257"/>
      <c r="CYX828" s="257"/>
      <c r="CYY828" s="257"/>
      <c r="CYZ828" s="257"/>
      <c r="CZA828" s="257"/>
      <c r="CZB828" s="257"/>
      <c r="CZC828" s="257"/>
      <c r="CZD828" s="257"/>
      <c r="CZE828" s="257"/>
      <c r="CZF828" s="257"/>
      <c r="CZG828" s="257"/>
      <c r="CZH828" s="257"/>
      <c r="CZI828" s="257"/>
      <c r="CZJ828" s="257"/>
      <c r="CZK828" s="257"/>
      <c r="CZL828" s="257"/>
      <c r="CZM828" s="257"/>
      <c r="CZN828" s="257"/>
      <c r="CZO828" s="257"/>
      <c r="CZP828" s="257"/>
      <c r="CZQ828" s="257"/>
      <c r="CZR828" s="257"/>
      <c r="CZS828" s="257"/>
      <c r="CZT828" s="257"/>
      <c r="CZU828" s="257"/>
      <c r="CZV828" s="257"/>
      <c r="CZW828" s="257"/>
      <c r="CZX828" s="257"/>
      <c r="CZY828" s="257"/>
      <c r="CZZ828" s="257"/>
      <c r="DAA828" s="257"/>
      <c r="DAB828" s="257"/>
      <c r="DAC828" s="257"/>
      <c r="DAD828" s="257"/>
      <c r="DAE828" s="257"/>
      <c r="DAF828" s="257"/>
      <c r="DAG828" s="257"/>
      <c r="DAH828" s="257"/>
      <c r="DAI828" s="257"/>
      <c r="DAJ828" s="257"/>
      <c r="DAK828" s="257"/>
      <c r="DAL828" s="257"/>
      <c r="DAM828" s="257"/>
      <c r="DAN828" s="257"/>
      <c r="DAO828" s="257"/>
      <c r="DAP828" s="257"/>
      <c r="DAQ828" s="257"/>
      <c r="DAR828" s="257"/>
      <c r="DAS828" s="257"/>
      <c r="DAT828" s="257"/>
      <c r="DAU828" s="257"/>
      <c r="DAV828" s="257"/>
      <c r="DAW828" s="257"/>
      <c r="DAX828" s="257"/>
      <c r="DAY828" s="257"/>
      <c r="DAZ828" s="257"/>
      <c r="DBA828" s="257"/>
      <c r="DBB828" s="257"/>
      <c r="DBC828" s="257"/>
      <c r="DBD828" s="257"/>
      <c r="DBE828" s="257"/>
      <c r="DBF828" s="257"/>
      <c r="DBG828" s="257"/>
      <c r="DBH828" s="257"/>
      <c r="DBI828" s="257"/>
      <c r="DBJ828" s="257"/>
      <c r="DBK828" s="257"/>
      <c r="DBL828" s="257"/>
      <c r="DBM828" s="257"/>
      <c r="DBN828" s="257"/>
      <c r="DBO828" s="257"/>
      <c r="DBP828" s="257"/>
      <c r="DBQ828" s="257"/>
      <c r="DBR828" s="257"/>
      <c r="DBS828" s="257"/>
      <c r="DBT828" s="257"/>
      <c r="DBU828" s="257"/>
      <c r="DBV828" s="257"/>
      <c r="DBW828" s="257"/>
      <c r="DBX828" s="257"/>
      <c r="DBY828" s="257"/>
      <c r="DBZ828" s="257"/>
      <c r="DCA828" s="257"/>
      <c r="DCB828" s="257"/>
      <c r="DCC828" s="257"/>
      <c r="DCD828" s="257"/>
      <c r="DCE828" s="257"/>
      <c r="DCF828" s="257"/>
      <c r="DCG828" s="257"/>
      <c r="DCH828" s="257"/>
      <c r="DCI828" s="257"/>
      <c r="DCJ828" s="257"/>
      <c r="DCK828" s="257"/>
      <c r="DCL828" s="257"/>
      <c r="DCM828" s="257"/>
      <c r="DCN828" s="257"/>
      <c r="DCO828" s="257"/>
      <c r="DCP828" s="257"/>
      <c r="DCQ828" s="257"/>
      <c r="DCR828" s="257"/>
      <c r="DCS828" s="257"/>
      <c r="DCT828" s="257"/>
      <c r="DCU828" s="257"/>
      <c r="DCV828" s="257"/>
      <c r="DCW828" s="257"/>
      <c r="DCX828" s="257"/>
      <c r="DCY828" s="257"/>
      <c r="DCZ828" s="257"/>
      <c r="DDA828" s="257"/>
      <c r="DDB828" s="257"/>
      <c r="DDC828" s="257"/>
      <c r="DDD828" s="257"/>
      <c r="DDE828" s="257"/>
      <c r="DDF828" s="257"/>
      <c r="DDG828" s="257"/>
      <c r="DDH828" s="257"/>
      <c r="DDI828" s="257"/>
      <c r="DDJ828" s="257"/>
      <c r="DDK828" s="257"/>
      <c r="DDL828" s="257"/>
      <c r="DDM828" s="257"/>
      <c r="DDN828" s="257"/>
      <c r="DDO828" s="257"/>
      <c r="DDP828" s="257"/>
      <c r="DDQ828" s="257"/>
      <c r="DDR828" s="257"/>
      <c r="DDS828" s="257"/>
      <c r="DDT828" s="257"/>
      <c r="DDU828" s="257"/>
      <c r="DDV828" s="257"/>
      <c r="DDW828" s="257"/>
      <c r="DDX828" s="257"/>
      <c r="DDY828" s="257"/>
      <c r="DDZ828" s="257"/>
      <c r="DEA828" s="257"/>
      <c r="DEB828" s="257"/>
      <c r="DEC828" s="257"/>
      <c r="DED828" s="257"/>
      <c r="DEE828" s="257"/>
      <c r="DEF828" s="257"/>
      <c r="DEG828" s="257"/>
      <c r="DEH828" s="257"/>
      <c r="DEI828" s="257"/>
      <c r="DEJ828" s="257"/>
      <c r="DEK828" s="257"/>
      <c r="DEL828" s="257"/>
      <c r="DEM828" s="257"/>
      <c r="DEN828" s="257"/>
      <c r="DEO828" s="257"/>
      <c r="DEP828" s="257"/>
      <c r="DEQ828" s="257"/>
      <c r="DER828" s="257"/>
      <c r="DES828" s="257"/>
      <c r="DET828" s="257"/>
      <c r="DEU828" s="257"/>
      <c r="DEV828" s="257"/>
      <c r="DEW828" s="257"/>
      <c r="DEX828" s="257"/>
      <c r="DEY828" s="257"/>
      <c r="DEZ828" s="257"/>
      <c r="DFA828" s="257"/>
      <c r="DFB828" s="257"/>
      <c r="DFC828" s="257"/>
      <c r="DFD828" s="257"/>
      <c r="DFE828" s="257"/>
      <c r="DFF828" s="257"/>
      <c r="DFG828" s="257"/>
      <c r="DFH828" s="257"/>
      <c r="DFI828" s="257"/>
      <c r="DFJ828" s="257"/>
      <c r="DFK828" s="257"/>
      <c r="DFL828" s="257"/>
      <c r="DFM828" s="257"/>
      <c r="DFN828" s="257"/>
      <c r="DFO828" s="257"/>
      <c r="DFP828" s="257"/>
      <c r="DFQ828" s="257"/>
      <c r="DFR828" s="257"/>
      <c r="DFS828" s="257"/>
      <c r="DFT828" s="257"/>
      <c r="DFU828" s="257"/>
      <c r="DFV828" s="257"/>
      <c r="DFW828" s="257"/>
      <c r="DFX828" s="257"/>
      <c r="DFY828" s="257"/>
      <c r="DFZ828" s="257"/>
      <c r="DGA828" s="257"/>
      <c r="DGB828" s="257"/>
      <c r="DGC828" s="257"/>
      <c r="DGD828" s="257"/>
      <c r="DGE828" s="257"/>
      <c r="DGF828" s="257"/>
      <c r="DGG828" s="257"/>
      <c r="DGH828" s="257"/>
      <c r="DGI828" s="257"/>
      <c r="DGJ828" s="257"/>
      <c r="DGK828" s="257"/>
      <c r="DGL828" s="257"/>
      <c r="DGM828" s="257"/>
      <c r="DGN828" s="257"/>
      <c r="DGO828" s="257"/>
      <c r="DGP828" s="257"/>
      <c r="DGQ828" s="257"/>
      <c r="DGR828" s="257"/>
      <c r="DGS828" s="257"/>
      <c r="DGT828" s="257"/>
      <c r="DGU828" s="257"/>
      <c r="DGV828" s="257"/>
      <c r="DGW828" s="257"/>
      <c r="DGX828" s="257"/>
      <c r="DGY828" s="257"/>
      <c r="DGZ828" s="257"/>
      <c r="DHA828" s="257"/>
      <c r="DHB828" s="257"/>
      <c r="DHC828" s="257"/>
      <c r="DHD828" s="257"/>
      <c r="DHE828" s="257"/>
      <c r="DHF828" s="257"/>
      <c r="DHG828" s="257"/>
      <c r="DHH828" s="257"/>
      <c r="DHI828" s="257"/>
      <c r="DHJ828" s="257"/>
      <c r="DHK828" s="257"/>
      <c r="DHL828" s="257"/>
      <c r="DHM828" s="257"/>
      <c r="DHN828" s="257"/>
      <c r="DHO828" s="257"/>
      <c r="DHP828" s="257"/>
      <c r="DHQ828" s="257"/>
      <c r="DHR828" s="257"/>
      <c r="DHS828" s="257"/>
      <c r="DHT828" s="257"/>
      <c r="DHU828" s="257"/>
      <c r="DHV828" s="257"/>
      <c r="DHW828" s="257"/>
      <c r="DHX828" s="257"/>
      <c r="DHY828" s="257"/>
      <c r="DHZ828" s="257"/>
      <c r="DIA828" s="257"/>
      <c r="DIB828" s="257"/>
      <c r="DIC828" s="257"/>
      <c r="DID828" s="257"/>
      <c r="DIE828" s="257"/>
      <c r="DIF828" s="257"/>
      <c r="DIG828" s="257"/>
      <c r="DIH828" s="257"/>
      <c r="DII828" s="257"/>
      <c r="DIJ828" s="257"/>
      <c r="DIK828" s="257"/>
      <c r="DIL828" s="257"/>
      <c r="DIM828" s="257"/>
      <c r="DIN828" s="257"/>
      <c r="DIO828" s="257"/>
      <c r="DIP828" s="257"/>
      <c r="DIQ828" s="257"/>
      <c r="DIR828" s="257"/>
      <c r="DIS828" s="257"/>
      <c r="DIT828" s="257"/>
      <c r="DIU828" s="257"/>
      <c r="DIV828" s="257"/>
      <c r="DIW828" s="257"/>
      <c r="DIX828" s="257"/>
      <c r="DIY828" s="257"/>
      <c r="DIZ828" s="257"/>
      <c r="DJA828" s="257"/>
      <c r="DJB828" s="257"/>
      <c r="DJC828" s="257"/>
      <c r="DJD828" s="257"/>
      <c r="DJE828" s="257"/>
      <c r="DJF828" s="257"/>
      <c r="DJG828" s="257"/>
      <c r="DJH828" s="257"/>
      <c r="DJI828" s="257"/>
      <c r="DJJ828" s="257"/>
      <c r="DJK828" s="257"/>
      <c r="DJL828" s="257"/>
      <c r="DJM828" s="257"/>
      <c r="DJN828" s="257"/>
      <c r="DJO828" s="257"/>
      <c r="DJP828" s="257"/>
      <c r="DJQ828" s="257"/>
      <c r="DJR828" s="257"/>
      <c r="DJS828" s="257"/>
      <c r="DJT828" s="257"/>
      <c r="DJU828" s="257"/>
      <c r="DJV828" s="257"/>
      <c r="DJW828" s="257"/>
      <c r="DJX828" s="257"/>
      <c r="DJY828" s="257"/>
      <c r="DJZ828" s="257"/>
      <c r="DKA828" s="257"/>
      <c r="DKB828" s="257"/>
      <c r="DKC828" s="257"/>
      <c r="DKD828" s="257"/>
      <c r="DKE828" s="257"/>
      <c r="DKF828" s="257"/>
      <c r="DKG828" s="257"/>
      <c r="DKH828" s="257"/>
      <c r="DKI828" s="257"/>
      <c r="DKJ828" s="257"/>
      <c r="DKK828" s="257"/>
      <c r="DKL828" s="257"/>
      <c r="DKM828" s="257"/>
      <c r="DKN828" s="257"/>
      <c r="DKO828" s="257"/>
      <c r="DKP828" s="257"/>
      <c r="DKQ828" s="257"/>
      <c r="DKR828" s="257"/>
      <c r="DKS828" s="257"/>
      <c r="DKT828" s="257"/>
      <c r="DKU828" s="257"/>
      <c r="DKV828" s="257"/>
      <c r="DKW828" s="257"/>
      <c r="DKX828" s="257"/>
      <c r="DKY828" s="257"/>
      <c r="DKZ828" s="257"/>
      <c r="DLA828" s="257"/>
      <c r="DLB828" s="257"/>
      <c r="DLC828" s="257"/>
      <c r="DLD828" s="257"/>
      <c r="DLE828" s="257"/>
      <c r="DLF828" s="257"/>
      <c r="DLG828" s="257"/>
      <c r="DLH828" s="257"/>
      <c r="DLI828" s="257"/>
      <c r="DLJ828" s="257"/>
      <c r="DLK828" s="257"/>
      <c r="DLL828" s="257"/>
      <c r="DLM828" s="257"/>
      <c r="DLN828" s="257"/>
      <c r="DLO828" s="257"/>
      <c r="DLP828" s="257"/>
      <c r="DLQ828" s="257"/>
      <c r="DLR828" s="257"/>
      <c r="DLS828" s="257"/>
      <c r="DLT828" s="257"/>
      <c r="DLU828" s="257"/>
      <c r="DLV828" s="257"/>
      <c r="DLW828" s="257"/>
      <c r="DLX828" s="257"/>
      <c r="DLY828" s="257"/>
      <c r="DLZ828" s="257"/>
      <c r="DMA828" s="257"/>
      <c r="DMB828" s="257"/>
      <c r="DMC828" s="257"/>
      <c r="DMD828" s="257"/>
      <c r="DME828" s="257"/>
      <c r="DMF828" s="257"/>
      <c r="DMG828" s="257"/>
      <c r="DMH828" s="257"/>
      <c r="DMI828" s="257"/>
      <c r="DMJ828" s="257"/>
      <c r="DMK828" s="257"/>
      <c r="DML828" s="257"/>
      <c r="DMM828" s="257"/>
      <c r="DMN828" s="257"/>
      <c r="DMO828" s="257"/>
      <c r="DMP828" s="257"/>
      <c r="DMQ828" s="257"/>
      <c r="DMR828" s="257"/>
      <c r="DMS828" s="257"/>
      <c r="DMT828" s="257"/>
      <c r="DMU828" s="257"/>
      <c r="DMV828" s="257"/>
      <c r="DMW828" s="257"/>
      <c r="DMX828" s="257"/>
      <c r="DMY828" s="257"/>
      <c r="DMZ828" s="257"/>
      <c r="DNA828" s="257"/>
      <c r="DNB828" s="257"/>
      <c r="DNC828" s="257"/>
      <c r="DND828" s="257"/>
      <c r="DNE828" s="257"/>
      <c r="DNF828" s="257"/>
      <c r="DNG828" s="257"/>
      <c r="DNH828" s="257"/>
      <c r="DNI828" s="257"/>
      <c r="DNJ828" s="257"/>
      <c r="DNK828" s="257"/>
      <c r="DNL828" s="257"/>
      <c r="DNM828" s="257"/>
      <c r="DNN828" s="257"/>
      <c r="DNO828" s="257"/>
      <c r="DNP828" s="257"/>
      <c r="DNQ828" s="257"/>
      <c r="DNR828" s="257"/>
      <c r="DNS828" s="257"/>
      <c r="DNT828" s="257"/>
      <c r="DNU828" s="257"/>
      <c r="DNV828" s="257"/>
      <c r="DNW828" s="257"/>
      <c r="DNX828" s="257"/>
      <c r="DNY828" s="257"/>
      <c r="DNZ828" s="257"/>
      <c r="DOA828" s="257"/>
      <c r="DOB828" s="257"/>
      <c r="DOC828" s="257"/>
      <c r="DOD828" s="257"/>
      <c r="DOE828" s="257"/>
      <c r="DOF828" s="257"/>
      <c r="DOG828" s="257"/>
      <c r="DOH828" s="257"/>
      <c r="DOI828" s="257"/>
      <c r="DOJ828" s="257"/>
      <c r="DOK828" s="257"/>
      <c r="DOL828" s="257"/>
      <c r="DOM828" s="257"/>
      <c r="DON828" s="257"/>
      <c r="DOO828" s="257"/>
      <c r="DOP828" s="257"/>
      <c r="DOQ828" s="257"/>
      <c r="DOR828" s="257"/>
      <c r="DOS828" s="257"/>
      <c r="DOT828" s="257"/>
      <c r="DOU828" s="257"/>
      <c r="DOV828" s="257"/>
      <c r="DOW828" s="257"/>
      <c r="DOX828" s="257"/>
      <c r="DOY828" s="257"/>
      <c r="DOZ828" s="257"/>
      <c r="DPA828" s="257"/>
      <c r="DPB828" s="257"/>
      <c r="DPC828" s="257"/>
      <c r="DPD828" s="257"/>
      <c r="DPE828" s="257"/>
      <c r="DPF828" s="257"/>
      <c r="DPG828" s="257"/>
      <c r="DPH828" s="257"/>
      <c r="DPI828" s="257"/>
      <c r="DPJ828" s="257"/>
      <c r="DPK828" s="257"/>
      <c r="DPL828" s="257"/>
      <c r="DPM828" s="257"/>
      <c r="DPN828" s="257"/>
      <c r="DPO828" s="257"/>
      <c r="DPP828" s="257"/>
      <c r="DPQ828" s="257"/>
      <c r="DPR828" s="257"/>
      <c r="DPS828" s="257"/>
      <c r="DPT828" s="257"/>
      <c r="DPU828" s="257"/>
      <c r="DPV828" s="257"/>
      <c r="DPW828" s="257"/>
      <c r="DPX828" s="257"/>
      <c r="DPY828" s="257"/>
      <c r="DPZ828" s="257"/>
      <c r="DQA828" s="257"/>
      <c r="DQB828" s="257"/>
      <c r="DQC828" s="257"/>
      <c r="DQD828" s="257"/>
      <c r="DQE828" s="257"/>
      <c r="DQF828" s="257"/>
      <c r="DQG828" s="257"/>
      <c r="DQH828" s="257"/>
      <c r="DQI828" s="257"/>
      <c r="DQJ828" s="257"/>
      <c r="DQK828" s="257"/>
      <c r="DQL828" s="257"/>
      <c r="DQM828" s="257"/>
      <c r="DQN828" s="257"/>
      <c r="DQO828" s="257"/>
      <c r="DQP828" s="257"/>
      <c r="DQQ828" s="257"/>
      <c r="DQR828" s="257"/>
      <c r="DQS828" s="257"/>
      <c r="DQT828" s="257"/>
      <c r="DQU828" s="257"/>
      <c r="DQV828" s="257"/>
      <c r="DQW828" s="257"/>
      <c r="DQX828" s="257"/>
      <c r="DQY828" s="257"/>
      <c r="DQZ828" s="257"/>
      <c r="DRA828" s="257"/>
      <c r="DRB828" s="257"/>
      <c r="DRC828" s="257"/>
      <c r="DRD828" s="257"/>
      <c r="DRE828" s="257"/>
      <c r="DRF828" s="257"/>
      <c r="DRG828" s="257"/>
      <c r="DRH828" s="257"/>
      <c r="DRI828" s="257"/>
      <c r="DRJ828" s="257"/>
      <c r="DRK828" s="257"/>
      <c r="DRL828" s="257"/>
      <c r="DRM828" s="257"/>
      <c r="DRN828" s="257"/>
      <c r="DRO828" s="257"/>
      <c r="DRP828" s="257"/>
      <c r="DRQ828" s="257"/>
      <c r="DRR828" s="257"/>
      <c r="DRS828" s="257"/>
      <c r="DRT828" s="257"/>
      <c r="DRU828" s="257"/>
      <c r="DRV828" s="257"/>
      <c r="DRW828" s="257"/>
      <c r="DRX828" s="257"/>
      <c r="DRY828" s="257"/>
      <c r="DRZ828" s="257"/>
      <c r="DSA828" s="257"/>
      <c r="DSB828" s="257"/>
      <c r="DSC828" s="257"/>
      <c r="DSD828" s="257"/>
      <c r="DSE828" s="257"/>
      <c r="DSF828" s="257"/>
      <c r="DSG828" s="257"/>
      <c r="DSH828" s="257"/>
      <c r="DSI828" s="257"/>
      <c r="DSJ828" s="257"/>
      <c r="DSK828" s="257"/>
      <c r="DSL828" s="257"/>
      <c r="DSM828" s="257"/>
      <c r="DSN828" s="257"/>
      <c r="DSO828" s="257"/>
      <c r="DSP828" s="257"/>
      <c r="DSQ828" s="257"/>
      <c r="DSR828" s="257"/>
      <c r="DSS828" s="257"/>
      <c r="DST828" s="257"/>
      <c r="DSU828" s="257"/>
      <c r="DSV828" s="257"/>
      <c r="DSW828" s="257"/>
      <c r="DSX828" s="257"/>
      <c r="DSY828" s="257"/>
      <c r="DSZ828" s="257"/>
      <c r="DTA828" s="257"/>
      <c r="DTB828" s="257"/>
      <c r="DTC828" s="257"/>
      <c r="DTD828" s="257"/>
      <c r="DTE828" s="257"/>
      <c r="DTF828" s="257"/>
      <c r="DTG828" s="257"/>
      <c r="DTH828" s="257"/>
      <c r="DTI828" s="257"/>
      <c r="DTJ828" s="257"/>
      <c r="DTK828" s="257"/>
      <c r="DTL828" s="257"/>
      <c r="DTM828" s="257"/>
      <c r="DTN828" s="257"/>
      <c r="DTO828" s="257"/>
      <c r="DTP828" s="257"/>
      <c r="DTQ828" s="257"/>
      <c r="DTR828" s="257"/>
      <c r="DTS828" s="257"/>
      <c r="DTT828" s="257"/>
      <c r="DTU828" s="257"/>
      <c r="DTV828" s="257"/>
      <c r="DTW828" s="257"/>
      <c r="DTX828" s="257"/>
      <c r="DTY828" s="257"/>
      <c r="DTZ828" s="257"/>
      <c r="DUA828" s="257"/>
      <c r="DUB828" s="257"/>
      <c r="DUC828" s="257"/>
      <c r="DUD828" s="257"/>
      <c r="DUE828" s="257"/>
      <c r="DUF828" s="257"/>
      <c r="DUG828" s="257"/>
      <c r="DUH828" s="257"/>
      <c r="DUI828" s="257"/>
      <c r="DUJ828" s="257"/>
      <c r="DUK828" s="257"/>
      <c r="DUL828" s="257"/>
      <c r="DUM828" s="257"/>
      <c r="DUN828" s="257"/>
      <c r="DUO828" s="257"/>
      <c r="DUP828" s="257"/>
      <c r="DUQ828" s="257"/>
      <c r="DUR828" s="257"/>
      <c r="DUS828" s="257"/>
      <c r="DUT828" s="257"/>
      <c r="DUU828" s="257"/>
      <c r="DUV828" s="257"/>
      <c r="DUW828" s="257"/>
      <c r="DUX828" s="257"/>
      <c r="DUY828" s="257"/>
      <c r="DUZ828" s="257"/>
      <c r="DVA828" s="257"/>
      <c r="DVB828" s="257"/>
      <c r="DVC828" s="257"/>
      <c r="DVD828" s="257"/>
      <c r="DVE828" s="257"/>
      <c r="DVF828" s="257"/>
      <c r="DVG828" s="257"/>
      <c r="DVH828" s="257"/>
      <c r="DVI828" s="257"/>
      <c r="DVJ828" s="257"/>
      <c r="DVK828" s="257"/>
      <c r="DVL828" s="257"/>
      <c r="DVM828" s="257"/>
      <c r="DVN828" s="257"/>
      <c r="DVO828" s="257"/>
      <c r="DVP828" s="257"/>
      <c r="DVQ828" s="257"/>
      <c r="DVR828" s="257"/>
      <c r="DVS828" s="257"/>
      <c r="DVT828" s="257"/>
      <c r="DVU828" s="257"/>
      <c r="DVV828" s="257"/>
      <c r="DVW828" s="257"/>
      <c r="DVX828" s="257"/>
      <c r="DVY828" s="257"/>
      <c r="DVZ828" s="257"/>
      <c r="DWA828" s="257"/>
      <c r="DWB828" s="257"/>
      <c r="DWC828" s="257"/>
      <c r="DWD828" s="257"/>
      <c r="DWE828" s="257"/>
      <c r="DWF828" s="257"/>
      <c r="DWG828" s="257"/>
      <c r="DWH828" s="257"/>
      <c r="DWI828" s="257"/>
      <c r="DWJ828" s="257"/>
      <c r="DWK828" s="257"/>
      <c r="DWL828" s="257"/>
      <c r="DWM828" s="257"/>
      <c r="DWN828" s="257"/>
      <c r="DWO828" s="257"/>
      <c r="DWP828" s="257"/>
      <c r="DWQ828" s="257"/>
      <c r="DWR828" s="257"/>
      <c r="DWS828" s="257"/>
      <c r="DWT828" s="257"/>
      <c r="DWU828" s="257"/>
      <c r="DWV828" s="257"/>
      <c r="DWW828" s="257"/>
      <c r="DWX828" s="257"/>
      <c r="DWY828" s="257"/>
      <c r="DWZ828" s="257"/>
      <c r="DXA828" s="257"/>
      <c r="DXB828" s="257"/>
      <c r="DXC828" s="257"/>
      <c r="DXD828" s="257"/>
      <c r="DXE828" s="257"/>
      <c r="DXF828" s="257"/>
      <c r="DXG828" s="257"/>
      <c r="DXH828" s="257"/>
      <c r="DXI828" s="257"/>
      <c r="DXJ828" s="257"/>
      <c r="DXK828" s="257"/>
      <c r="DXL828" s="257"/>
      <c r="DXM828" s="257"/>
      <c r="DXN828" s="257"/>
      <c r="DXO828" s="257"/>
      <c r="DXP828" s="257"/>
      <c r="DXQ828" s="257"/>
      <c r="DXR828" s="257"/>
      <c r="DXS828" s="257"/>
      <c r="DXT828" s="257"/>
      <c r="DXU828" s="257"/>
      <c r="DXV828" s="257"/>
      <c r="DXW828" s="257"/>
      <c r="DXX828" s="257"/>
      <c r="DXY828" s="257"/>
      <c r="DXZ828" s="257"/>
      <c r="DYA828" s="257"/>
      <c r="DYB828" s="257"/>
      <c r="DYC828" s="257"/>
      <c r="DYD828" s="257"/>
      <c r="DYE828" s="257"/>
      <c r="DYF828" s="257"/>
      <c r="DYG828" s="257"/>
      <c r="DYH828" s="257"/>
      <c r="DYI828" s="257"/>
      <c r="DYJ828" s="257"/>
      <c r="DYK828" s="257"/>
      <c r="DYL828" s="257"/>
      <c r="DYM828" s="257"/>
      <c r="DYN828" s="257"/>
      <c r="DYO828" s="257"/>
      <c r="DYP828" s="257"/>
      <c r="DYQ828" s="257"/>
      <c r="DYR828" s="257"/>
      <c r="DYS828" s="257"/>
      <c r="DYT828" s="257"/>
      <c r="DYU828" s="257"/>
      <c r="DYV828" s="257"/>
      <c r="DYW828" s="257"/>
      <c r="DYX828" s="257"/>
      <c r="DYY828" s="257"/>
      <c r="DYZ828" s="257"/>
      <c r="DZA828" s="257"/>
      <c r="DZB828" s="257"/>
      <c r="DZC828" s="257"/>
      <c r="DZD828" s="257"/>
      <c r="DZE828" s="257"/>
      <c r="DZF828" s="257"/>
      <c r="DZG828" s="257"/>
      <c r="DZH828" s="257"/>
      <c r="DZI828" s="257"/>
      <c r="DZJ828" s="257"/>
      <c r="DZK828" s="257"/>
      <c r="DZL828" s="257"/>
      <c r="DZM828" s="257"/>
      <c r="DZN828" s="257"/>
      <c r="DZO828" s="257"/>
      <c r="DZP828" s="257"/>
      <c r="DZQ828" s="257"/>
      <c r="DZR828" s="257"/>
      <c r="DZS828" s="257"/>
      <c r="DZT828" s="257"/>
      <c r="DZU828" s="257"/>
      <c r="DZV828" s="257"/>
      <c r="DZW828" s="257"/>
      <c r="DZX828" s="257"/>
      <c r="DZY828" s="257"/>
      <c r="DZZ828" s="257"/>
      <c r="EAA828" s="257"/>
      <c r="EAB828" s="257"/>
      <c r="EAC828" s="257"/>
      <c r="EAD828" s="257"/>
      <c r="EAE828" s="257"/>
      <c r="EAF828" s="257"/>
      <c r="EAG828" s="257"/>
      <c r="EAH828" s="257"/>
      <c r="EAI828" s="257"/>
      <c r="EAJ828" s="257"/>
      <c r="EAK828" s="257"/>
      <c r="EAL828" s="257"/>
      <c r="EAM828" s="257"/>
      <c r="EAN828" s="257"/>
      <c r="EAO828" s="257"/>
      <c r="EAP828" s="257"/>
      <c r="EAQ828" s="257"/>
      <c r="EAR828" s="257"/>
      <c r="EAS828" s="257"/>
      <c r="EAT828" s="257"/>
      <c r="EAU828" s="257"/>
      <c r="EAV828" s="257"/>
      <c r="EAW828" s="257"/>
      <c r="EAX828" s="257"/>
      <c r="EAY828" s="257"/>
      <c r="EAZ828" s="257"/>
      <c r="EBA828" s="257"/>
      <c r="EBB828" s="257"/>
      <c r="EBC828" s="257"/>
      <c r="EBD828" s="257"/>
      <c r="EBE828" s="257"/>
      <c r="EBF828" s="257"/>
      <c r="EBG828" s="257"/>
      <c r="EBH828" s="257"/>
      <c r="EBI828" s="257"/>
      <c r="EBJ828" s="257"/>
      <c r="EBK828" s="257"/>
      <c r="EBL828" s="257"/>
      <c r="EBM828" s="257"/>
      <c r="EBN828" s="257"/>
      <c r="EBO828" s="257"/>
      <c r="EBP828" s="257"/>
      <c r="EBQ828" s="257"/>
      <c r="EBR828" s="257"/>
      <c r="EBS828" s="257"/>
      <c r="EBT828" s="257"/>
      <c r="EBU828" s="257"/>
      <c r="EBV828" s="257"/>
      <c r="EBW828" s="257"/>
      <c r="EBX828" s="257"/>
      <c r="EBY828" s="257"/>
      <c r="EBZ828" s="257"/>
      <c r="ECA828" s="257"/>
      <c r="ECB828" s="257"/>
      <c r="ECC828" s="257"/>
      <c r="ECD828" s="257"/>
      <c r="ECE828" s="257"/>
      <c r="ECF828" s="257"/>
      <c r="ECG828" s="257"/>
      <c r="ECH828" s="257"/>
      <c r="ECI828" s="257"/>
      <c r="ECJ828" s="257"/>
      <c r="ECK828" s="257"/>
      <c r="ECL828" s="257"/>
      <c r="ECM828" s="257"/>
      <c r="ECN828" s="257"/>
      <c r="ECO828" s="257"/>
      <c r="ECP828" s="257"/>
      <c r="ECQ828" s="257"/>
      <c r="ECR828" s="257"/>
      <c r="ECS828" s="257"/>
      <c r="ECT828" s="257"/>
      <c r="ECU828" s="257"/>
      <c r="ECV828" s="257"/>
      <c r="ECW828" s="257"/>
      <c r="ECX828" s="257"/>
      <c r="ECY828" s="257"/>
      <c r="ECZ828" s="257"/>
      <c r="EDA828" s="257"/>
      <c r="EDB828" s="257"/>
      <c r="EDC828" s="257"/>
      <c r="EDD828" s="257"/>
      <c r="EDE828" s="257"/>
      <c r="EDF828" s="257"/>
      <c r="EDG828" s="257"/>
      <c r="EDH828" s="257"/>
      <c r="EDI828" s="257"/>
      <c r="EDJ828" s="257"/>
      <c r="EDK828" s="257"/>
      <c r="EDL828" s="257"/>
      <c r="EDM828" s="257"/>
      <c r="EDN828" s="257"/>
      <c r="EDO828" s="257"/>
      <c r="EDP828" s="257"/>
      <c r="EDQ828" s="257"/>
      <c r="EDR828" s="257"/>
      <c r="EDS828" s="257"/>
      <c r="EDT828" s="257"/>
      <c r="EDU828" s="257"/>
      <c r="EDV828" s="257"/>
      <c r="EDW828" s="257"/>
      <c r="EDX828" s="257"/>
      <c r="EDY828" s="257"/>
      <c r="EDZ828" s="257"/>
      <c r="EEA828" s="257"/>
      <c r="EEB828" s="257"/>
      <c r="EEC828" s="257"/>
      <c r="EED828" s="257"/>
      <c r="EEE828" s="257"/>
      <c r="EEF828" s="257"/>
      <c r="EEG828" s="257"/>
      <c r="EEH828" s="257"/>
      <c r="EEI828" s="257"/>
      <c r="EEJ828" s="257"/>
      <c r="EEK828" s="257"/>
      <c r="EEL828" s="257"/>
      <c r="EEM828" s="257"/>
      <c r="EEN828" s="257"/>
      <c r="EEO828" s="257"/>
      <c r="EEP828" s="257"/>
      <c r="EEQ828" s="257"/>
      <c r="EER828" s="257"/>
      <c r="EES828" s="257"/>
      <c r="EET828" s="257"/>
      <c r="EEU828" s="257"/>
      <c r="EEV828" s="257"/>
      <c r="EEW828" s="257"/>
      <c r="EEX828" s="257"/>
      <c r="EEY828" s="257"/>
      <c r="EEZ828" s="257"/>
      <c r="EFA828" s="257"/>
      <c r="EFB828" s="257"/>
      <c r="EFC828" s="257"/>
      <c r="EFD828" s="257"/>
      <c r="EFE828" s="257"/>
      <c r="EFF828" s="257"/>
      <c r="EFG828" s="257"/>
      <c r="EFH828" s="257"/>
      <c r="EFI828" s="257"/>
      <c r="EFJ828" s="257"/>
      <c r="EFK828" s="257"/>
      <c r="EFL828" s="257"/>
      <c r="EFM828" s="257"/>
      <c r="EFN828" s="257"/>
      <c r="EFO828" s="257"/>
      <c r="EFP828" s="257"/>
      <c r="EFQ828" s="257"/>
      <c r="EFR828" s="257"/>
      <c r="EFS828" s="257"/>
      <c r="EFT828" s="257"/>
      <c r="EFU828" s="257"/>
      <c r="EFV828" s="257"/>
      <c r="EFW828" s="257"/>
      <c r="EFX828" s="257"/>
      <c r="EFY828" s="257"/>
      <c r="EFZ828" s="257"/>
      <c r="EGA828" s="257"/>
      <c r="EGB828" s="257"/>
      <c r="EGC828" s="257"/>
      <c r="EGD828" s="257"/>
      <c r="EGE828" s="257"/>
      <c r="EGF828" s="257"/>
      <c r="EGG828" s="257"/>
      <c r="EGH828" s="257"/>
      <c r="EGI828" s="257"/>
      <c r="EGJ828" s="257"/>
      <c r="EGK828" s="257"/>
      <c r="EGL828" s="257"/>
      <c r="EGM828" s="257"/>
      <c r="EGN828" s="257"/>
      <c r="EGO828" s="257"/>
      <c r="EGP828" s="257"/>
      <c r="EGQ828" s="257"/>
      <c r="EGR828" s="257"/>
      <c r="EGS828" s="257"/>
      <c r="EGT828" s="257"/>
      <c r="EGU828" s="257"/>
      <c r="EGV828" s="257"/>
      <c r="EGW828" s="257"/>
      <c r="EGX828" s="257"/>
      <c r="EGY828" s="257"/>
      <c r="EGZ828" s="257"/>
      <c r="EHA828" s="257"/>
      <c r="EHB828" s="257"/>
      <c r="EHC828" s="257"/>
      <c r="EHD828" s="257"/>
      <c r="EHE828" s="257"/>
      <c r="EHF828" s="257"/>
      <c r="EHG828" s="257"/>
      <c r="EHH828" s="257"/>
      <c r="EHI828" s="257"/>
      <c r="EHJ828" s="257"/>
      <c r="EHK828" s="257"/>
      <c r="EHL828" s="257"/>
      <c r="EHM828" s="257"/>
      <c r="EHN828" s="257"/>
      <c r="EHO828" s="257"/>
      <c r="EHP828" s="257"/>
      <c r="EHQ828" s="257"/>
      <c r="EHR828" s="257"/>
      <c r="EHS828" s="257"/>
      <c r="EHT828" s="257"/>
      <c r="EHU828" s="257"/>
      <c r="EHV828" s="257"/>
      <c r="EHW828" s="257"/>
      <c r="EHX828" s="257"/>
      <c r="EHY828" s="257"/>
      <c r="EHZ828" s="257"/>
      <c r="EIA828" s="257"/>
      <c r="EIB828" s="257"/>
      <c r="EIC828" s="257"/>
      <c r="EID828" s="257"/>
      <c r="EIE828" s="257"/>
      <c r="EIF828" s="257"/>
      <c r="EIG828" s="257"/>
      <c r="EIH828" s="257"/>
      <c r="EII828" s="257"/>
      <c r="EIJ828" s="257"/>
      <c r="EIK828" s="257"/>
      <c r="EIL828" s="257"/>
      <c r="EIM828" s="257"/>
      <c r="EIN828" s="257"/>
      <c r="EIO828" s="257"/>
      <c r="EIP828" s="257"/>
      <c r="EIQ828" s="257"/>
      <c r="EIR828" s="257"/>
      <c r="EIS828" s="257"/>
      <c r="EIT828" s="257"/>
      <c r="EIU828" s="257"/>
      <c r="EIV828" s="257"/>
      <c r="EIW828" s="257"/>
      <c r="EIX828" s="257"/>
      <c r="EIY828" s="257"/>
      <c r="EIZ828" s="257"/>
      <c r="EJA828" s="257"/>
      <c r="EJB828" s="257"/>
      <c r="EJC828" s="257"/>
      <c r="EJD828" s="257"/>
      <c r="EJE828" s="257"/>
      <c r="EJF828" s="257"/>
      <c r="EJG828" s="257"/>
      <c r="EJH828" s="257"/>
      <c r="EJI828" s="257"/>
      <c r="EJJ828" s="257"/>
      <c r="EJK828" s="257"/>
      <c r="EJL828" s="257"/>
      <c r="EJM828" s="257"/>
      <c r="EJN828" s="257"/>
      <c r="EJO828" s="257"/>
      <c r="EJP828" s="257"/>
      <c r="EJQ828" s="257"/>
      <c r="EJR828" s="257"/>
      <c r="EJS828" s="257"/>
      <c r="EJT828" s="257"/>
      <c r="EJU828" s="257"/>
      <c r="EJV828" s="257"/>
      <c r="EJW828" s="257"/>
      <c r="EJX828" s="257"/>
      <c r="EJY828" s="257"/>
      <c r="EJZ828" s="257"/>
      <c r="EKA828" s="257"/>
      <c r="EKB828" s="257"/>
      <c r="EKC828" s="257"/>
      <c r="EKD828" s="257"/>
      <c r="EKE828" s="257"/>
      <c r="EKF828" s="257"/>
      <c r="EKG828" s="257"/>
      <c r="EKH828" s="257"/>
      <c r="EKI828" s="257"/>
      <c r="EKJ828" s="257"/>
      <c r="EKK828" s="257"/>
      <c r="EKL828" s="257"/>
      <c r="EKM828" s="257"/>
      <c r="EKN828" s="257"/>
      <c r="EKO828" s="257"/>
      <c r="EKP828" s="257"/>
      <c r="EKQ828" s="257"/>
      <c r="EKR828" s="257"/>
      <c r="EKS828" s="257"/>
      <c r="EKT828" s="257"/>
      <c r="EKU828" s="257"/>
      <c r="EKV828" s="257"/>
      <c r="EKW828" s="257"/>
      <c r="EKX828" s="257"/>
      <c r="EKY828" s="257"/>
      <c r="EKZ828" s="257"/>
      <c r="ELA828" s="257"/>
      <c r="ELB828" s="257"/>
      <c r="ELC828" s="257"/>
      <c r="ELD828" s="257"/>
      <c r="ELE828" s="257"/>
      <c r="ELF828" s="257"/>
      <c r="ELG828" s="257"/>
      <c r="ELH828" s="257"/>
      <c r="ELI828" s="257"/>
      <c r="ELJ828" s="257"/>
      <c r="ELK828" s="257"/>
      <c r="ELL828" s="257"/>
      <c r="ELM828" s="257"/>
      <c r="ELN828" s="257"/>
      <c r="ELO828" s="257"/>
      <c r="ELP828" s="257"/>
      <c r="ELQ828" s="257"/>
      <c r="ELR828" s="257"/>
      <c r="ELS828" s="257"/>
      <c r="ELT828" s="257"/>
      <c r="ELU828" s="257"/>
      <c r="ELV828" s="257"/>
      <c r="ELW828" s="257"/>
      <c r="ELX828" s="257"/>
      <c r="ELY828" s="257"/>
      <c r="ELZ828" s="257"/>
      <c r="EMA828" s="257"/>
      <c r="EMB828" s="257"/>
      <c r="EMC828" s="257"/>
      <c r="EMD828" s="257"/>
      <c r="EME828" s="257"/>
      <c r="EMF828" s="257"/>
      <c r="EMG828" s="257"/>
      <c r="EMH828" s="257"/>
      <c r="EMI828" s="257"/>
      <c r="EMJ828" s="257"/>
      <c r="EMK828" s="257"/>
      <c r="EML828" s="257"/>
      <c r="EMM828" s="257"/>
      <c r="EMN828" s="257"/>
      <c r="EMO828" s="257"/>
      <c r="EMP828" s="257"/>
      <c r="EMQ828" s="257"/>
      <c r="EMR828" s="257"/>
      <c r="EMS828" s="257"/>
      <c r="EMT828" s="257"/>
      <c r="EMU828" s="257"/>
      <c r="EMV828" s="257"/>
      <c r="EMW828" s="257"/>
      <c r="EMX828" s="257"/>
      <c r="EMY828" s="257"/>
      <c r="EMZ828" s="257"/>
      <c r="ENA828" s="257"/>
      <c r="ENB828" s="257"/>
      <c r="ENC828" s="257"/>
      <c r="END828" s="257"/>
      <c r="ENE828" s="257"/>
      <c r="ENF828" s="257"/>
      <c r="ENG828" s="257"/>
      <c r="ENH828" s="257"/>
      <c r="ENI828" s="257"/>
      <c r="ENJ828" s="257"/>
      <c r="ENK828" s="257"/>
      <c r="ENL828" s="257"/>
      <c r="ENM828" s="257"/>
      <c r="ENN828" s="257"/>
      <c r="ENO828" s="257"/>
      <c r="ENP828" s="257"/>
      <c r="ENQ828" s="257"/>
      <c r="ENR828" s="257"/>
      <c r="ENS828" s="257"/>
      <c r="ENT828" s="257"/>
      <c r="ENU828" s="257"/>
      <c r="ENV828" s="257"/>
      <c r="ENW828" s="257"/>
      <c r="ENX828" s="257"/>
      <c r="ENY828" s="257"/>
      <c r="ENZ828" s="257"/>
      <c r="EOA828" s="257"/>
      <c r="EOB828" s="257"/>
      <c r="EOC828" s="257"/>
      <c r="EOD828" s="257"/>
      <c r="EOE828" s="257"/>
      <c r="EOF828" s="257"/>
      <c r="EOG828" s="257"/>
      <c r="EOH828" s="257"/>
      <c r="EOI828" s="257"/>
      <c r="EOJ828" s="257"/>
      <c r="EOK828" s="257"/>
      <c r="EOL828" s="257"/>
      <c r="EOM828" s="257"/>
      <c r="EON828" s="257"/>
      <c r="EOO828" s="257"/>
      <c r="EOP828" s="257"/>
      <c r="EOQ828" s="257"/>
      <c r="EOR828" s="257"/>
      <c r="EOS828" s="257"/>
      <c r="EOT828" s="257"/>
      <c r="EOU828" s="257"/>
      <c r="EOV828" s="257"/>
      <c r="EOW828" s="257"/>
      <c r="EOX828" s="257"/>
      <c r="EOY828" s="257"/>
      <c r="EOZ828" s="257"/>
      <c r="EPA828" s="257"/>
      <c r="EPB828" s="257"/>
      <c r="EPC828" s="257"/>
      <c r="EPD828" s="257"/>
      <c r="EPE828" s="257"/>
      <c r="EPF828" s="257"/>
      <c r="EPG828" s="257"/>
      <c r="EPH828" s="257"/>
      <c r="EPI828" s="257"/>
      <c r="EPJ828" s="257"/>
      <c r="EPK828" s="257"/>
      <c r="EPL828" s="257"/>
      <c r="EPM828" s="257"/>
      <c r="EPN828" s="257"/>
      <c r="EPO828" s="257"/>
      <c r="EPP828" s="257"/>
      <c r="EPQ828" s="257"/>
      <c r="EPR828" s="257"/>
      <c r="EPS828" s="257"/>
      <c r="EPT828" s="257"/>
      <c r="EPU828" s="257"/>
      <c r="EPV828" s="257"/>
      <c r="EPW828" s="257"/>
      <c r="EPX828" s="257"/>
      <c r="EPY828" s="257"/>
      <c r="EPZ828" s="257"/>
      <c r="EQA828" s="257"/>
      <c r="EQB828" s="257"/>
      <c r="EQC828" s="257"/>
      <c r="EQD828" s="257"/>
      <c r="EQE828" s="257"/>
      <c r="EQF828" s="257"/>
      <c r="EQG828" s="257"/>
      <c r="EQH828" s="257"/>
      <c r="EQI828" s="257"/>
      <c r="EQJ828" s="257"/>
      <c r="EQK828" s="257"/>
      <c r="EQL828" s="257"/>
      <c r="EQM828" s="257"/>
      <c r="EQN828" s="257"/>
      <c r="EQO828" s="257"/>
      <c r="EQP828" s="257"/>
      <c r="EQQ828" s="257"/>
      <c r="EQR828" s="257"/>
      <c r="EQS828" s="257"/>
      <c r="EQT828" s="257"/>
      <c r="EQU828" s="257"/>
      <c r="EQV828" s="257"/>
      <c r="EQW828" s="257"/>
      <c r="EQX828" s="257"/>
      <c r="EQY828" s="257"/>
      <c r="EQZ828" s="257"/>
      <c r="ERA828" s="257"/>
      <c r="ERB828" s="257"/>
      <c r="ERC828" s="257"/>
      <c r="ERD828" s="257"/>
      <c r="ERE828" s="257"/>
      <c r="ERF828" s="257"/>
      <c r="ERG828" s="257"/>
      <c r="ERH828" s="257"/>
      <c r="ERI828" s="257"/>
      <c r="ERJ828" s="257"/>
      <c r="ERK828" s="257"/>
      <c r="ERL828" s="257"/>
      <c r="ERM828" s="257"/>
      <c r="ERN828" s="257"/>
      <c r="ERO828" s="257"/>
      <c r="ERP828" s="257"/>
      <c r="ERQ828" s="257"/>
      <c r="ERR828" s="257"/>
      <c r="ERS828" s="257"/>
      <c r="ERT828" s="257"/>
      <c r="ERU828" s="257"/>
      <c r="ERV828" s="257"/>
      <c r="ERW828" s="257"/>
      <c r="ERX828" s="257"/>
      <c r="ERY828" s="257"/>
      <c r="ERZ828" s="257"/>
      <c r="ESA828" s="257"/>
      <c r="ESB828" s="257"/>
      <c r="ESC828" s="257"/>
      <c r="ESD828" s="257"/>
      <c r="ESE828" s="257"/>
      <c r="ESF828" s="257"/>
      <c r="ESG828" s="257"/>
      <c r="ESH828" s="257"/>
      <c r="ESI828" s="257"/>
      <c r="ESJ828" s="257"/>
      <c r="ESK828" s="257"/>
      <c r="ESL828" s="257"/>
      <c r="ESM828" s="257"/>
      <c r="ESN828" s="257"/>
      <c r="ESO828" s="257"/>
      <c r="ESP828" s="257"/>
      <c r="ESQ828" s="257"/>
      <c r="ESR828" s="257"/>
      <c r="ESS828" s="257"/>
      <c r="EST828" s="257"/>
      <c r="ESU828" s="257"/>
      <c r="ESV828" s="257"/>
      <c r="ESW828" s="257"/>
      <c r="ESX828" s="257"/>
      <c r="ESY828" s="257"/>
      <c r="ESZ828" s="257"/>
      <c r="ETA828" s="257"/>
      <c r="ETB828" s="257"/>
      <c r="ETC828" s="257"/>
      <c r="ETD828" s="257"/>
      <c r="ETE828" s="257"/>
      <c r="ETF828" s="257"/>
      <c r="ETG828" s="257"/>
      <c r="ETH828" s="257"/>
      <c r="ETI828" s="257"/>
      <c r="ETJ828" s="257"/>
      <c r="ETK828" s="257"/>
      <c r="ETL828" s="257"/>
      <c r="ETM828" s="257"/>
      <c r="ETN828" s="257"/>
      <c r="ETO828" s="257"/>
      <c r="ETP828" s="257"/>
      <c r="ETQ828" s="257"/>
      <c r="ETR828" s="257"/>
      <c r="ETS828" s="257"/>
      <c r="ETT828" s="257"/>
      <c r="ETU828" s="257"/>
      <c r="ETV828" s="257"/>
      <c r="ETW828" s="257"/>
      <c r="ETX828" s="257"/>
      <c r="ETY828" s="257"/>
      <c r="ETZ828" s="257"/>
      <c r="EUA828" s="257"/>
      <c r="EUB828" s="257"/>
      <c r="EUC828" s="257"/>
      <c r="EUD828" s="257"/>
      <c r="EUE828" s="257"/>
      <c r="EUF828" s="257"/>
      <c r="EUG828" s="257"/>
      <c r="EUH828" s="257"/>
      <c r="EUI828" s="257"/>
      <c r="EUJ828" s="257"/>
      <c r="EUK828" s="257"/>
      <c r="EUL828" s="257"/>
      <c r="EUM828" s="257"/>
      <c r="EUN828" s="257"/>
      <c r="EUO828" s="257"/>
      <c r="EUP828" s="257"/>
      <c r="EUQ828" s="257"/>
      <c r="EUR828" s="257"/>
      <c r="EUS828" s="257"/>
      <c r="EUT828" s="257"/>
      <c r="EUU828" s="257"/>
      <c r="EUV828" s="257"/>
      <c r="EUW828" s="257"/>
      <c r="EUX828" s="257"/>
      <c r="EUY828" s="257"/>
      <c r="EUZ828" s="257"/>
      <c r="EVA828" s="257"/>
      <c r="EVB828" s="257"/>
      <c r="EVC828" s="257"/>
      <c r="EVD828" s="257"/>
      <c r="EVE828" s="257"/>
      <c r="EVF828" s="257"/>
      <c r="EVG828" s="257"/>
      <c r="EVH828" s="257"/>
      <c r="EVI828" s="257"/>
      <c r="EVJ828" s="257"/>
      <c r="EVK828" s="257"/>
      <c r="EVL828" s="257"/>
      <c r="EVM828" s="257"/>
      <c r="EVN828" s="257"/>
      <c r="EVO828" s="257"/>
      <c r="EVP828" s="257"/>
      <c r="EVQ828" s="257"/>
      <c r="EVR828" s="257"/>
      <c r="EVS828" s="257"/>
      <c r="EVT828" s="257"/>
      <c r="EVU828" s="257"/>
      <c r="EVV828" s="257"/>
      <c r="EVW828" s="257"/>
      <c r="EVX828" s="257"/>
      <c r="EVY828" s="257"/>
      <c r="EVZ828" s="257"/>
      <c r="EWA828" s="257"/>
      <c r="EWB828" s="257"/>
      <c r="EWC828" s="257"/>
      <c r="EWD828" s="257"/>
      <c r="EWE828" s="257"/>
      <c r="EWF828" s="257"/>
      <c r="EWG828" s="257"/>
      <c r="EWH828" s="257"/>
      <c r="EWI828" s="257"/>
      <c r="EWJ828" s="257"/>
      <c r="EWK828" s="257"/>
      <c r="EWL828" s="257"/>
      <c r="EWM828" s="257"/>
      <c r="EWN828" s="257"/>
      <c r="EWO828" s="257"/>
      <c r="EWP828" s="257"/>
      <c r="EWQ828" s="257"/>
      <c r="EWR828" s="257"/>
      <c r="EWS828" s="257"/>
      <c r="EWT828" s="257"/>
      <c r="EWU828" s="257"/>
      <c r="EWV828" s="257"/>
      <c r="EWW828" s="257"/>
      <c r="EWX828" s="257"/>
      <c r="EWY828" s="257"/>
      <c r="EWZ828" s="257"/>
      <c r="EXA828" s="257"/>
      <c r="EXB828" s="257"/>
      <c r="EXC828" s="257"/>
      <c r="EXD828" s="257"/>
      <c r="EXE828" s="257"/>
      <c r="EXF828" s="257"/>
      <c r="EXG828" s="257"/>
      <c r="EXH828" s="257"/>
      <c r="EXI828" s="257"/>
      <c r="EXJ828" s="257"/>
      <c r="EXK828" s="257"/>
      <c r="EXL828" s="257"/>
      <c r="EXM828" s="257"/>
      <c r="EXN828" s="257"/>
      <c r="EXO828" s="257"/>
      <c r="EXP828" s="257"/>
      <c r="EXQ828" s="257"/>
      <c r="EXR828" s="257"/>
      <c r="EXS828" s="257"/>
      <c r="EXT828" s="257"/>
      <c r="EXU828" s="257"/>
      <c r="EXV828" s="257"/>
      <c r="EXW828" s="257"/>
      <c r="EXX828" s="257"/>
      <c r="EXY828" s="257"/>
      <c r="EXZ828" s="257"/>
      <c r="EYA828" s="257"/>
      <c r="EYB828" s="257"/>
      <c r="EYC828" s="257"/>
      <c r="EYD828" s="257"/>
      <c r="EYE828" s="257"/>
      <c r="EYF828" s="257"/>
      <c r="EYG828" s="257"/>
      <c r="EYH828" s="257"/>
      <c r="EYI828" s="257"/>
      <c r="EYJ828" s="257"/>
      <c r="EYK828" s="257"/>
      <c r="EYL828" s="257"/>
      <c r="EYM828" s="257"/>
      <c r="EYN828" s="257"/>
      <c r="EYO828" s="257"/>
      <c r="EYP828" s="257"/>
      <c r="EYQ828" s="257"/>
      <c r="EYR828" s="257"/>
      <c r="EYS828" s="257"/>
      <c r="EYT828" s="257"/>
      <c r="EYU828" s="257"/>
      <c r="EYV828" s="257"/>
      <c r="EYW828" s="257"/>
      <c r="EYX828" s="257"/>
      <c r="EYY828" s="257"/>
      <c r="EYZ828" s="257"/>
      <c r="EZA828" s="257"/>
      <c r="EZB828" s="257"/>
      <c r="EZC828" s="257"/>
      <c r="EZD828" s="257"/>
      <c r="EZE828" s="257"/>
      <c r="EZF828" s="257"/>
      <c r="EZG828" s="257"/>
      <c r="EZH828" s="257"/>
      <c r="EZI828" s="257"/>
      <c r="EZJ828" s="257"/>
      <c r="EZK828" s="257"/>
      <c r="EZL828" s="257"/>
      <c r="EZM828" s="257"/>
      <c r="EZN828" s="257"/>
      <c r="EZO828" s="257"/>
      <c r="EZP828" s="257"/>
      <c r="EZQ828" s="257"/>
      <c r="EZR828" s="257"/>
      <c r="EZS828" s="257"/>
      <c r="EZT828" s="257"/>
      <c r="EZU828" s="257"/>
      <c r="EZV828" s="257"/>
      <c r="EZW828" s="257"/>
      <c r="EZX828" s="257"/>
      <c r="EZY828" s="257"/>
      <c r="EZZ828" s="257"/>
      <c r="FAA828" s="257"/>
      <c r="FAB828" s="257"/>
      <c r="FAC828" s="257"/>
      <c r="FAD828" s="257"/>
      <c r="FAE828" s="257"/>
      <c r="FAF828" s="257"/>
      <c r="FAG828" s="257"/>
      <c r="FAH828" s="257"/>
      <c r="FAI828" s="257"/>
      <c r="FAJ828" s="257"/>
      <c r="FAK828" s="257"/>
      <c r="FAL828" s="257"/>
      <c r="FAM828" s="257"/>
      <c r="FAN828" s="257"/>
      <c r="FAO828" s="257"/>
      <c r="FAP828" s="257"/>
      <c r="FAQ828" s="257"/>
      <c r="FAR828" s="257"/>
      <c r="FAS828" s="257"/>
      <c r="FAT828" s="257"/>
      <c r="FAU828" s="257"/>
      <c r="FAV828" s="257"/>
      <c r="FAW828" s="257"/>
      <c r="FAX828" s="257"/>
      <c r="FAY828" s="257"/>
      <c r="FAZ828" s="257"/>
      <c r="FBA828" s="257"/>
      <c r="FBB828" s="257"/>
      <c r="FBC828" s="257"/>
      <c r="FBD828" s="257"/>
      <c r="FBE828" s="257"/>
      <c r="FBF828" s="257"/>
      <c r="FBG828" s="257"/>
      <c r="FBH828" s="257"/>
      <c r="FBI828" s="257"/>
      <c r="FBJ828" s="257"/>
      <c r="FBK828" s="257"/>
      <c r="FBL828" s="257"/>
      <c r="FBM828" s="257"/>
      <c r="FBN828" s="257"/>
      <c r="FBO828" s="257"/>
      <c r="FBP828" s="257"/>
      <c r="FBQ828" s="257"/>
      <c r="FBR828" s="257"/>
      <c r="FBS828" s="257"/>
      <c r="FBT828" s="257"/>
      <c r="FBU828" s="257"/>
      <c r="FBV828" s="257"/>
      <c r="FBW828" s="257"/>
      <c r="FBX828" s="257"/>
      <c r="FBY828" s="257"/>
      <c r="FBZ828" s="257"/>
      <c r="FCA828" s="257"/>
      <c r="FCB828" s="257"/>
      <c r="FCC828" s="257"/>
      <c r="FCD828" s="257"/>
      <c r="FCE828" s="257"/>
      <c r="FCF828" s="257"/>
      <c r="FCG828" s="257"/>
      <c r="FCH828" s="257"/>
      <c r="FCI828" s="257"/>
      <c r="FCJ828" s="257"/>
      <c r="FCK828" s="257"/>
      <c r="FCL828" s="257"/>
      <c r="FCM828" s="257"/>
      <c r="FCN828" s="257"/>
      <c r="FCO828" s="257"/>
      <c r="FCP828" s="257"/>
      <c r="FCQ828" s="257"/>
      <c r="FCR828" s="257"/>
      <c r="FCS828" s="257"/>
      <c r="FCT828" s="257"/>
      <c r="FCU828" s="257"/>
      <c r="FCV828" s="257"/>
      <c r="FCW828" s="257"/>
      <c r="FCX828" s="257"/>
      <c r="FCY828" s="257"/>
      <c r="FCZ828" s="257"/>
      <c r="FDA828" s="257"/>
      <c r="FDB828" s="257"/>
      <c r="FDC828" s="257"/>
      <c r="FDD828" s="257"/>
      <c r="FDE828" s="257"/>
      <c r="FDF828" s="257"/>
      <c r="FDG828" s="257"/>
      <c r="FDH828" s="257"/>
      <c r="FDI828" s="257"/>
      <c r="FDJ828" s="257"/>
      <c r="FDK828" s="257"/>
      <c r="FDL828" s="257"/>
      <c r="FDM828" s="257"/>
      <c r="FDN828" s="257"/>
      <c r="FDO828" s="257"/>
      <c r="FDP828" s="257"/>
      <c r="FDQ828" s="257"/>
      <c r="FDR828" s="257"/>
      <c r="FDS828" s="257"/>
      <c r="FDT828" s="257"/>
      <c r="FDU828" s="257"/>
      <c r="FDV828" s="257"/>
      <c r="FDW828" s="257"/>
      <c r="FDX828" s="257"/>
      <c r="FDY828" s="257"/>
      <c r="FDZ828" s="257"/>
      <c r="FEA828" s="257"/>
      <c r="FEB828" s="257"/>
      <c r="FEC828" s="257"/>
      <c r="FED828" s="257"/>
      <c r="FEE828" s="257"/>
      <c r="FEF828" s="257"/>
      <c r="FEG828" s="257"/>
      <c r="FEH828" s="257"/>
      <c r="FEI828" s="257"/>
      <c r="FEJ828" s="257"/>
      <c r="FEK828" s="257"/>
      <c r="FEL828" s="257"/>
      <c r="FEM828" s="257"/>
      <c r="FEN828" s="257"/>
      <c r="FEO828" s="257"/>
      <c r="FEP828" s="257"/>
      <c r="FEQ828" s="257"/>
      <c r="FER828" s="257"/>
      <c r="FES828" s="257"/>
      <c r="FET828" s="257"/>
      <c r="FEU828" s="257"/>
      <c r="FEV828" s="257"/>
      <c r="FEW828" s="257"/>
      <c r="FEX828" s="257"/>
      <c r="FEY828" s="257"/>
      <c r="FEZ828" s="257"/>
      <c r="FFA828" s="257"/>
      <c r="FFB828" s="257"/>
      <c r="FFC828" s="257"/>
      <c r="FFD828" s="257"/>
      <c r="FFE828" s="257"/>
      <c r="FFF828" s="257"/>
      <c r="FFG828" s="257"/>
      <c r="FFH828" s="257"/>
      <c r="FFI828" s="257"/>
      <c r="FFJ828" s="257"/>
      <c r="FFK828" s="257"/>
      <c r="FFL828" s="257"/>
      <c r="FFM828" s="257"/>
      <c r="FFN828" s="257"/>
      <c r="FFO828" s="257"/>
      <c r="FFP828" s="257"/>
      <c r="FFQ828" s="257"/>
      <c r="FFR828" s="257"/>
      <c r="FFS828" s="257"/>
      <c r="FFT828" s="257"/>
      <c r="FFU828" s="257"/>
      <c r="FFV828" s="257"/>
      <c r="FFW828" s="257"/>
      <c r="FFX828" s="257"/>
      <c r="FFY828" s="257"/>
      <c r="FFZ828" s="257"/>
      <c r="FGA828" s="257"/>
      <c r="FGB828" s="257"/>
      <c r="FGC828" s="257"/>
      <c r="FGD828" s="257"/>
      <c r="FGE828" s="257"/>
      <c r="FGF828" s="257"/>
      <c r="FGG828" s="257"/>
      <c r="FGH828" s="257"/>
      <c r="FGI828" s="257"/>
      <c r="FGJ828" s="257"/>
      <c r="FGK828" s="257"/>
      <c r="FGL828" s="257"/>
      <c r="FGM828" s="257"/>
      <c r="FGN828" s="257"/>
      <c r="FGO828" s="257"/>
      <c r="FGP828" s="257"/>
      <c r="FGQ828" s="257"/>
      <c r="FGR828" s="257"/>
      <c r="FGS828" s="257"/>
      <c r="FGT828" s="257"/>
      <c r="FGU828" s="257"/>
      <c r="FGV828" s="257"/>
      <c r="FGW828" s="257"/>
      <c r="FGX828" s="257"/>
      <c r="FGY828" s="257"/>
      <c r="FGZ828" s="257"/>
      <c r="FHA828" s="257"/>
      <c r="FHB828" s="257"/>
      <c r="FHC828" s="257"/>
      <c r="FHD828" s="257"/>
      <c r="FHE828" s="257"/>
      <c r="FHF828" s="257"/>
      <c r="FHG828" s="257"/>
      <c r="FHH828" s="257"/>
      <c r="FHI828" s="257"/>
      <c r="FHJ828" s="257"/>
      <c r="FHK828" s="257"/>
      <c r="FHL828" s="257"/>
      <c r="FHM828" s="257"/>
      <c r="FHN828" s="257"/>
      <c r="FHO828" s="257"/>
      <c r="FHP828" s="257"/>
      <c r="FHQ828" s="257"/>
      <c r="FHR828" s="257"/>
      <c r="FHS828" s="257"/>
      <c r="FHT828" s="257"/>
      <c r="FHU828" s="257"/>
      <c r="FHV828" s="257"/>
      <c r="FHW828" s="257"/>
      <c r="FHX828" s="257"/>
      <c r="FHY828" s="257"/>
      <c r="FHZ828" s="257"/>
      <c r="FIA828" s="257"/>
      <c r="FIB828" s="257"/>
      <c r="FIC828" s="257"/>
      <c r="FID828" s="257"/>
      <c r="FIE828" s="257"/>
      <c r="FIF828" s="257"/>
      <c r="FIG828" s="257"/>
      <c r="FIH828" s="257"/>
      <c r="FII828" s="257"/>
      <c r="FIJ828" s="257"/>
      <c r="FIK828" s="257"/>
      <c r="FIL828" s="257"/>
      <c r="FIM828" s="257"/>
      <c r="FIN828" s="257"/>
      <c r="FIO828" s="257"/>
      <c r="FIP828" s="257"/>
      <c r="FIQ828" s="257"/>
      <c r="FIR828" s="257"/>
      <c r="FIS828" s="257"/>
      <c r="FIT828" s="257"/>
      <c r="FIU828" s="257"/>
      <c r="FIV828" s="257"/>
      <c r="FIW828" s="257"/>
      <c r="FIX828" s="257"/>
      <c r="FIY828" s="257"/>
      <c r="FIZ828" s="257"/>
      <c r="FJA828" s="257"/>
      <c r="FJB828" s="257"/>
      <c r="FJC828" s="257"/>
      <c r="FJD828" s="257"/>
      <c r="FJE828" s="257"/>
      <c r="FJF828" s="257"/>
      <c r="FJG828" s="257"/>
      <c r="FJH828" s="257"/>
      <c r="FJI828" s="257"/>
      <c r="FJJ828" s="257"/>
      <c r="FJK828" s="257"/>
      <c r="FJL828" s="257"/>
      <c r="FJM828" s="257"/>
      <c r="FJN828" s="257"/>
      <c r="FJO828" s="257"/>
      <c r="FJP828" s="257"/>
      <c r="FJQ828" s="257"/>
      <c r="FJR828" s="257"/>
      <c r="FJS828" s="257"/>
      <c r="FJT828" s="257"/>
      <c r="FJU828" s="257"/>
      <c r="FJV828" s="257"/>
      <c r="FJW828" s="257"/>
      <c r="FJX828" s="257"/>
      <c r="FJY828" s="257"/>
      <c r="FJZ828" s="257"/>
      <c r="FKA828" s="257"/>
      <c r="FKB828" s="257"/>
      <c r="FKC828" s="257"/>
      <c r="FKD828" s="257"/>
      <c r="FKE828" s="257"/>
      <c r="FKF828" s="257"/>
      <c r="FKG828" s="257"/>
      <c r="FKH828" s="257"/>
      <c r="FKI828" s="257"/>
      <c r="FKJ828" s="257"/>
      <c r="FKK828" s="257"/>
      <c r="FKL828" s="257"/>
      <c r="FKM828" s="257"/>
      <c r="FKN828" s="257"/>
      <c r="FKO828" s="257"/>
      <c r="FKP828" s="257"/>
      <c r="FKQ828" s="257"/>
      <c r="FKR828" s="257"/>
      <c r="FKS828" s="257"/>
      <c r="FKT828" s="257"/>
      <c r="FKU828" s="257"/>
      <c r="FKV828" s="257"/>
      <c r="FKW828" s="257"/>
      <c r="FKX828" s="257"/>
      <c r="FKY828" s="257"/>
      <c r="FKZ828" s="257"/>
      <c r="FLA828" s="257"/>
      <c r="FLB828" s="257"/>
      <c r="FLC828" s="257"/>
      <c r="FLD828" s="257"/>
      <c r="FLE828" s="257"/>
      <c r="FLF828" s="257"/>
      <c r="FLG828" s="257"/>
      <c r="FLH828" s="257"/>
      <c r="FLI828" s="257"/>
      <c r="FLJ828" s="257"/>
      <c r="FLK828" s="257"/>
      <c r="FLL828" s="257"/>
      <c r="FLM828" s="257"/>
      <c r="FLN828" s="257"/>
      <c r="FLO828" s="257"/>
      <c r="FLP828" s="257"/>
      <c r="FLQ828" s="257"/>
      <c r="FLR828" s="257"/>
      <c r="FLS828" s="257"/>
      <c r="FLT828" s="257"/>
      <c r="FLU828" s="257"/>
      <c r="FLV828" s="257"/>
      <c r="FLW828" s="257"/>
      <c r="FLX828" s="257"/>
      <c r="FLY828" s="257"/>
      <c r="FLZ828" s="257"/>
      <c r="FMA828" s="257"/>
      <c r="FMB828" s="257"/>
      <c r="FMC828" s="257"/>
      <c r="FMD828" s="257"/>
      <c r="FME828" s="257"/>
      <c r="FMF828" s="257"/>
      <c r="FMG828" s="257"/>
      <c r="FMH828" s="257"/>
      <c r="FMI828" s="257"/>
      <c r="FMJ828" s="257"/>
      <c r="FMK828" s="257"/>
      <c r="FML828" s="257"/>
      <c r="FMM828" s="257"/>
      <c r="FMN828" s="257"/>
      <c r="FMO828" s="257"/>
      <c r="FMP828" s="257"/>
      <c r="FMQ828" s="257"/>
      <c r="FMR828" s="257"/>
      <c r="FMS828" s="257"/>
      <c r="FMT828" s="257"/>
      <c r="FMU828" s="257"/>
      <c r="FMV828" s="257"/>
      <c r="FMW828" s="257"/>
      <c r="FMX828" s="257"/>
      <c r="FMY828" s="257"/>
      <c r="FMZ828" s="257"/>
      <c r="FNA828" s="257"/>
      <c r="FNB828" s="257"/>
      <c r="FNC828" s="257"/>
      <c r="FND828" s="257"/>
      <c r="FNE828" s="257"/>
      <c r="FNF828" s="257"/>
      <c r="FNG828" s="257"/>
      <c r="FNH828" s="257"/>
      <c r="FNI828" s="257"/>
      <c r="FNJ828" s="257"/>
      <c r="FNK828" s="257"/>
      <c r="FNL828" s="257"/>
      <c r="FNM828" s="257"/>
      <c r="FNN828" s="257"/>
      <c r="FNO828" s="257"/>
      <c r="FNP828" s="257"/>
      <c r="FNQ828" s="257"/>
      <c r="FNR828" s="257"/>
      <c r="FNS828" s="257"/>
      <c r="FNT828" s="257"/>
      <c r="FNU828" s="257"/>
      <c r="FNV828" s="257"/>
      <c r="FNW828" s="257"/>
      <c r="FNX828" s="257"/>
      <c r="FNY828" s="257"/>
      <c r="FNZ828" s="257"/>
      <c r="FOA828" s="257"/>
      <c r="FOB828" s="257"/>
      <c r="FOC828" s="257"/>
      <c r="FOD828" s="257"/>
      <c r="FOE828" s="257"/>
      <c r="FOF828" s="257"/>
      <c r="FOG828" s="257"/>
      <c r="FOH828" s="257"/>
      <c r="FOI828" s="257"/>
      <c r="FOJ828" s="257"/>
      <c r="FOK828" s="257"/>
      <c r="FOL828" s="257"/>
      <c r="FOM828" s="257"/>
      <c r="FON828" s="257"/>
      <c r="FOO828" s="257"/>
      <c r="FOP828" s="257"/>
      <c r="FOQ828" s="257"/>
      <c r="FOR828" s="257"/>
      <c r="FOS828" s="257"/>
      <c r="FOT828" s="257"/>
      <c r="FOU828" s="257"/>
      <c r="FOV828" s="257"/>
      <c r="FOW828" s="257"/>
      <c r="FOX828" s="257"/>
      <c r="FOY828" s="257"/>
      <c r="FOZ828" s="257"/>
      <c r="FPA828" s="257"/>
      <c r="FPB828" s="257"/>
      <c r="FPC828" s="257"/>
      <c r="FPD828" s="257"/>
      <c r="FPE828" s="257"/>
      <c r="FPF828" s="257"/>
      <c r="FPG828" s="257"/>
      <c r="FPH828" s="257"/>
      <c r="FPI828" s="257"/>
      <c r="FPJ828" s="257"/>
      <c r="FPK828" s="257"/>
      <c r="FPL828" s="257"/>
      <c r="FPM828" s="257"/>
      <c r="FPN828" s="257"/>
      <c r="FPO828" s="257"/>
      <c r="FPP828" s="257"/>
      <c r="FPQ828" s="257"/>
      <c r="FPR828" s="257"/>
      <c r="FPS828" s="257"/>
      <c r="FPT828" s="257"/>
      <c r="FPU828" s="257"/>
      <c r="FPV828" s="257"/>
      <c r="FPW828" s="257"/>
      <c r="FPX828" s="257"/>
      <c r="FPY828" s="257"/>
      <c r="FPZ828" s="257"/>
      <c r="FQA828" s="257"/>
      <c r="FQB828" s="257"/>
      <c r="FQC828" s="257"/>
      <c r="FQD828" s="257"/>
      <c r="FQE828" s="257"/>
      <c r="FQF828" s="257"/>
      <c r="FQG828" s="257"/>
      <c r="FQH828" s="257"/>
      <c r="FQI828" s="257"/>
      <c r="FQJ828" s="257"/>
      <c r="FQK828" s="257"/>
      <c r="FQL828" s="257"/>
      <c r="FQM828" s="257"/>
      <c r="FQN828" s="257"/>
      <c r="FQO828" s="257"/>
      <c r="FQP828" s="257"/>
      <c r="FQQ828" s="257"/>
      <c r="FQR828" s="257"/>
      <c r="FQS828" s="257"/>
      <c r="FQT828" s="257"/>
      <c r="FQU828" s="257"/>
      <c r="FQV828" s="257"/>
      <c r="FQW828" s="257"/>
      <c r="FQX828" s="257"/>
      <c r="FQY828" s="257"/>
      <c r="FQZ828" s="257"/>
      <c r="FRA828" s="257"/>
      <c r="FRB828" s="257"/>
      <c r="FRC828" s="257"/>
      <c r="FRD828" s="257"/>
      <c r="FRE828" s="257"/>
      <c r="FRF828" s="257"/>
      <c r="FRG828" s="257"/>
      <c r="FRH828" s="257"/>
      <c r="FRI828" s="257"/>
      <c r="FRJ828" s="257"/>
      <c r="FRK828" s="257"/>
      <c r="FRL828" s="257"/>
      <c r="FRM828" s="257"/>
      <c r="FRN828" s="257"/>
      <c r="FRO828" s="257"/>
      <c r="FRP828" s="257"/>
      <c r="FRQ828" s="257"/>
      <c r="FRR828" s="257"/>
      <c r="FRS828" s="257"/>
      <c r="FRT828" s="257"/>
      <c r="FRU828" s="257"/>
      <c r="FRV828" s="257"/>
      <c r="FRW828" s="257"/>
      <c r="FRX828" s="257"/>
      <c r="FRY828" s="257"/>
      <c r="FRZ828" s="257"/>
      <c r="FSA828" s="257"/>
      <c r="FSB828" s="257"/>
      <c r="FSC828" s="257"/>
      <c r="FSD828" s="257"/>
      <c r="FSE828" s="257"/>
      <c r="FSF828" s="257"/>
      <c r="FSG828" s="257"/>
      <c r="FSH828" s="257"/>
      <c r="FSI828" s="257"/>
      <c r="FSJ828" s="257"/>
      <c r="FSK828" s="257"/>
      <c r="FSL828" s="257"/>
      <c r="FSM828" s="257"/>
      <c r="FSN828" s="257"/>
      <c r="FSO828" s="257"/>
      <c r="FSP828" s="257"/>
      <c r="FSQ828" s="257"/>
      <c r="FSR828" s="257"/>
      <c r="FSS828" s="257"/>
      <c r="FST828" s="257"/>
      <c r="FSU828" s="257"/>
      <c r="FSV828" s="257"/>
      <c r="FSW828" s="257"/>
      <c r="FSX828" s="257"/>
      <c r="FSY828" s="257"/>
      <c r="FSZ828" s="257"/>
      <c r="FTA828" s="257"/>
      <c r="FTB828" s="257"/>
      <c r="FTC828" s="257"/>
      <c r="FTD828" s="257"/>
      <c r="FTE828" s="257"/>
      <c r="FTF828" s="257"/>
      <c r="FTG828" s="257"/>
      <c r="FTH828" s="257"/>
      <c r="FTI828" s="257"/>
      <c r="FTJ828" s="257"/>
      <c r="FTK828" s="257"/>
      <c r="FTL828" s="257"/>
      <c r="FTM828" s="257"/>
      <c r="FTN828" s="257"/>
      <c r="FTO828" s="257"/>
      <c r="FTP828" s="257"/>
      <c r="FTQ828" s="257"/>
      <c r="FTR828" s="257"/>
      <c r="FTS828" s="257"/>
      <c r="FTT828" s="257"/>
      <c r="FTU828" s="257"/>
      <c r="FTV828" s="257"/>
      <c r="FTW828" s="257"/>
      <c r="FTX828" s="257"/>
      <c r="FTY828" s="257"/>
      <c r="FTZ828" s="257"/>
      <c r="FUA828" s="257"/>
      <c r="FUB828" s="257"/>
      <c r="FUC828" s="257"/>
      <c r="FUD828" s="257"/>
      <c r="FUE828" s="257"/>
      <c r="FUF828" s="257"/>
      <c r="FUG828" s="257"/>
      <c r="FUH828" s="257"/>
      <c r="FUI828" s="257"/>
      <c r="FUJ828" s="257"/>
      <c r="FUK828" s="257"/>
      <c r="FUL828" s="257"/>
      <c r="FUM828" s="257"/>
      <c r="FUN828" s="257"/>
      <c r="FUO828" s="257"/>
      <c r="FUP828" s="257"/>
      <c r="FUQ828" s="257"/>
      <c r="FUR828" s="257"/>
      <c r="FUS828" s="257"/>
      <c r="FUT828" s="257"/>
      <c r="FUU828" s="257"/>
      <c r="FUV828" s="257"/>
      <c r="FUW828" s="257"/>
      <c r="FUX828" s="257"/>
      <c r="FUY828" s="257"/>
      <c r="FUZ828" s="257"/>
      <c r="FVA828" s="257"/>
      <c r="FVB828" s="257"/>
      <c r="FVC828" s="257"/>
      <c r="FVD828" s="257"/>
      <c r="FVE828" s="257"/>
      <c r="FVF828" s="257"/>
      <c r="FVG828" s="257"/>
      <c r="FVH828" s="257"/>
      <c r="FVI828" s="257"/>
      <c r="FVJ828" s="257"/>
      <c r="FVK828" s="257"/>
      <c r="FVL828" s="257"/>
      <c r="FVM828" s="257"/>
      <c r="FVN828" s="257"/>
      <c r="FVO828" s="257"/>
      <c r="FVP828" s="257"/>
      <c r="FVQ828" s="257"/>
      <c r="FVR828" s="257"/>
      <c r="FVS828" s="257"/>
      <c r="FVT828" s="257"/>
      <c r="FVU828" s="257"/>
      <c r="FVV828" s="257"/>
      <c r="FVW828" s="257"/>
      <c r="FVX828" s="257"/>
      <c r="FVY828" s="257"/>
      <c r="FVZ828" s="257"/>
      <c r="FWA828" s="257"/>
      <c r="FWB828" s="257"/>
      <c r="FWC828" s="257"/>
      <c r="FWD828" s="257"/>
      <c r="FWE828" s="257"/>
      <c r="FWF828" s="257"/>
      <c r="FWG828" s="257"/>
      <c r="FWH828" s="257"/>
      <c r="FWI828" s="257"/>
      <c r="FWJ828" s="257"/>
      <c r="FWK828" s="257"/>
      <c r="FWL828" s="257"/>
      <c r="FWM828" s="257"/>
      <c r="FWN828" s="257"/>
      <c r="FWO828" s="257"/>
      <c r="FWP828" s="257"/>
      <c r="FWQ828" s="257"/>
      <c r="FWR828" s="257"/>
      <c r="FWS828" s="257"/>
      <c r="FWT828" s="257"/>
      <c r="FWU828" s="257"/>
      <c r="FWV828" s="257"/>
      <c r="FWW828" s="257"/>
      <c r="FWX828" s="257"/>
      <c r="FWY828" s="257"/>
      <c r="FWZ828" s="257"/>
      <c r="FXA828" s="257"/>
      <c r="FXB828" s="257"/>
      <c r="FXC828" s="257"/>
      <c r="FXD828" s="257"/>
      <c r="FXE828" s="257"/>
      <c r="FXF828" s="257"/>
      <c r="FXG828" s="257"/>
      <c r="FXH828" s="257"/>
      <c r="FXI828" s="257"/>
      <c r="FXJ828" s="257"/>
      <c r="FXK828" s="257"/>
      <c r="FXL828" s="257"/>
      <c r="FXM828" s="257"/>
      <c r="FXN828" s="257"/>
      <c r="FXO828" s="257"/>
      <c r="FXP828" s="257"/>
      <c r="FXQ828" s="257"/>
      <c r="FXR828" s="257"/>
      <c r="FXS828" s="257"/>
      <c r="FXT828" s="257"/>
      <c r="FXU828" s="257"/>
      <c r="FXV828" s="257"/>
      <c r="FXW828" s="257"/>
      <c r="FXX828" s="257"/>
      <c r="FXY828" s="257"/>
      <c r="FXZ828" s="257"/>
      <c r="FYA828" s="257"/>
      <c r="FYB828" s="257"/>
      <c r="FYC828" s="257"/>
      <c r="FYD828" s="257"/>
      <c r="FYE828" s="257"/>
      <c r="FYF828" s="257"/>
      <c r="FYG828" s="257"/>
      <c r="FYH828" s="257"/>
      <c r="FYI828" s="257"/>
      <c r="FYJ828" s="257"/>
      <c r="FYK828" s="257"/>
      <c r="FYL828" s="257"/>
      <c r="FYM828" s="257"/>
      <c r="FYN828" s="257"/>
      <c r="FYO828" s="257"/>
      <c r="FYP828" s="257"/>
      <c r="FYQ828" s="257"/>
      <c r="FYR828" s="257"/>
      <c r="FYS828" s="257"/>
      <c r="FYT828" s="257"/>
      <c r="FYU828" s="257"/>
      <c r="FYV828" s="257"/>
      <c r="FYW828" s="257"/>
      <c r="FYX828" s="257"/>
      <c r="FYY828" s="257"/>
      <c r="FYZ828" s="257"/>
      <c r="FZA828" s="257"/>
      <c r="FZB828" s="257"/>
      <c r="FZC828" s="257"/>
      <c r="FZD828" s="257"/>
      <c r="FZE828" s="257"/>
      <c r="FZF828" s="257"/>
      <c r="FZG828" s="257"/>
      <c r="FZH828" s="257"/>
      <c r="FZI828" s="257"/>
      <c r="FZJ828" s="257"/>
      <c r="FZK828" s="257"/>
      <c r="FZL828" s="257"/>
      <c r="FZM828" s="257"/>
      <c r="FZN828" s="257"/>
      <c r="FZO828" s="257"/>
      <c r="FZP828" s="257"/>
      <c r="FZQ828" s="257"/>
      <c r="FZR828" s="257"/>
      <c r="FZS828" s="257"/>
      <c r="FZT828" s="257"/>
      <c r="FZU828" s="257"/>
      <c r="FZV828" s="257"/>
      <c r="FZW828" s="257"/>
      <c r="FZX828" s="257"/>
      <c r="FZY828" s="257"/>
      <c r="FZZ828" s="257"/>
      <c r="GAA828" s="257"/>
      <c r="GAB828" s="257"/>
      <c r="GAC828" s="257"/>
      <c r="GAD828" s="257"/>
      <c r="GAE828" s="257"/>
      <c r="GAF828" s="257"/>
      <c r="GAG828" s="257"/>
      <c r="GAH828" s="257"/>
      <c r="GAI828" s="257"/>
      <c r="GAJ828" s="257"/>
      <c r="GAK828" s="257"/>
      <c r="GAL828" s="257"/>
      <c r="GAM828" s="257"/>
      <c r="GAN828" s="257"/>
      <c r="GAO828" s="257"/>
      <c r="GAP828" s="257"/>
      <c r="GAQ828" s="257"/>
      <c r="GAR828" s="257"/>
      <c r="GAS828" s="257"/>
      <c r="GAT828" s="257"/>
      <c r="GAU828" s="257"/>
      <c r="GAV828" s="257"/>
      <c r="GAW828" s="257"/>
      <c r="GAX828" s="257"/>
      <c r="GAY828" s="257"/>
      <c r="GAZ828" s="257"/>
      <c r="GBA828" s="257"/>
      <c r="GBB828" s="257"/>
      <c r="GBC828" s="257"/>
      <c r="GBD828" s="257"/>
      <c r="GBE828" s="257"/>
      <c r="GBF828" s="257"/>
      <c r="GBG828" s="257"/>
      <c r="GBH828" s="257"/>
      <c r="GBI828" s="257"/>
      <c r="GBJ828" s="257"/>
      <c r="GBK828" s="257"/>
      <c r="GBL828" s="257"/>
      <c r="GBM828" s="257"/>
      <c r="GBN828" s="257"/>
      <c r="GBO828" s="257"/>
      <c r="GBP828" s="257"/>
      <c r="GBQ828" s="257"/>
      <c r="GBR828" s="257"/>
      <c r="GBS828" s="257"/>
      <c r="GBT828" s="257"/>
      <c r="GBU828" s="257"/>
      <c r="GBV828" s="257"/>
      <c r="GBW828" s="257"/>
      <c r="GBX828" s="257"/>
      <c r="GBY828" s="257"/>
      <c r="GBZ828" s="257"/>
      <c r="GCA828" s="257"/>
      <c r="GCB828" s="257"/>
      <c r="GCC828" s="257"/>
      <c r="GCD828" s="257"/>
      <c r="GCE828" s="257"/>
      <c r="GCF828" s="257"/>
      <c r="GCG828" s="257"/>
      <c r="GCH828" s="257"/>
      <c r="GCI828" s="257"/>
      <c r="GCJ828" s="257"/>
      <c r="GCK828" s="257"/>
      <c r="GCL828" s="257"/>
      <c r="GCM828" s="257"/>
      <c r="GCN828" s="257"/>
      <c r="GCO828" s="257"/>
      <c r="GCP828" s="257"/>
      <c r="GCQ828" s="257"/>
      <c r="GCR828" s="257"/>
      <c r="GCS828" s="257"/>
      <c r="GCT828" s="257"/>
      <c r="GCU828" s="257"/>
      <c r="GCV828" s="257"/>
      <c r="GCW828" s="257"/>
      <c r="GCX828" s="257"/>
      <c r="GCY828" s="257"/>
      <c r="GCZ828" s="257"/>
      <c r="GDA828" s="257"/>
      <c r="GDB828" s="257"/>
      <c r="GDC828" s="257"/>
      <c r="GDD828" s="257"/>
      <c r="GDE828" s="257"/>
      <c r="GDF828" s="257"/>
      <c r="GDG828" s="257"/>
      <c r="GDH828" s="257"/>
      <c r="GDI828" s="257"/>
      <c r="GDJ828" s="257"/>
      <c r="GDK828" s="257"/>
      <c r="GDL828" s="257"/>
      <c r="GDM828" s="257"/>
      <c r="GDN828" s="257"/>
      <c r="GDO828" s="257"/>
      <c r="GDP828" s="257"/>
      <c r="GDQ828" s="257"/>
      <c r="GDR828" s="257"/>
      <c r="GDS828" s="257"/>
      <c r="GDT828" s="257"/>
      <c r="GDU828" s="257"/>
      <c r="GDV828" s="257"/>
      <c r="GDW828" s="257"/>
      <c r="GDX828" s="257"/>
      <c r="GDY828" s="257"/>
      <c r="GDZ828" s="257"/>
      <c r="GEA828" s="257"/>
      <c r="GEB828" s="257"/>
      <c r="GEC828" s="257"/>
      <c r="GED828" s="257"/>
      <c r="GEE828" s="257"/>
      <c r="GEF828" s="257"/>
      <c r="GEG828" s="257"/>
      <c r="GEH828" s="257"/>
      <c r="GEI828" s="257"/>
      <c r="GEJ828" s="257"/>
      <c r="GEK828" s="257"/>
      <c r="GEL828" s="257"/>
      <c r="GEM828" s="257"/>
      <c r="GEN828" s="257"/>
      <c r="GEO828" s="257"/>
      <c r="GEP828" s="257"/>
      <c r="GEQ828" s="257"/>
      <c r="GER828" s="257"/>
      <c r="GES828" s="257"/>
      <c r="GET828" s="257"/>
      <c r="GEU828" s="257"/>
      <c r="GEV828" s="257"/>
      <c r="GEW828" s="257"/>
      <c r="GEX828" s="257"/>
      <c r="GEY828" s="257"/>
      <c r="GEZ828" s="257"/>
      <c r="GFA828" s="257"/>
      <c r="GFB828" s="257"/>
      <c r="GFC828" s="257"/>
      <c r="GFD828" s="257"/>
      <c r="GFE828" s="257"/>
      <c r="GFF828" s="257"/>
      <c r="GFG828" s="257"/>
      <c r="GFH828" s="257"/>
      <c r="GFI828" s="257"/>
      <c r="GFJ828" s="257"/>
      <c r="GFK828" s="257"/>
      <c r="GFL828" s="257"/>
      <c r="GFM828" s="257"/>
      <c r="GFN828" s="257"/>
      <c r="GFO828" s="257"/>
      <c r="GFP828" s="257"/>
      <c r="GFQ828" s="257"/>
      <c r="GFR828" s="257"/>
      <c r="GFS828" s="257"/>
      <c r="GFT828" s="257"/>
      <c r="GFU828" s="257"/>
      <c r="GFV828" s="257"/>
      <c r="GFW828" s="257"/>
      <c r="GFX828" s="257"/>
      <c r="GFY828" s="257"/>
      <c r="GFZ828" s="257"/>
      <c r="GGA828" s="257"/>
      <c r="GGB828" s="257"/>
      <c r="GGC828" s="257"/>
      <c r="GGD828" s="257"/>
      <c r="GGE828" s="257"/>
      <c r="GGF828" s="257"/>
      <c r="GGG828" s="257"/>
      <c r="GGH828" s="257"/>
      <c r="GGI828" s="257"/>
      <c r="GGJ828" s="257"/>
      <c r="GGK828" s="257"/>
      <c r="GGL828" s="257"/>
      <c r="GGM828" s="257"/>
      <c r="GGN828" s="257"/>
      <c r="GGO828" s="257"/>
      <c r="GGP828" s="257"/>
      <c r="GGQ828" s="257"/>
      <c r="GGR828" s="257"/>
      <c r="GGS828" s="257"/>
      <c r="GGT828" s="257"/>
      <c r="GGU828" s="257"/>
      <c r="GGV828" s="257"/>
      <c r="GGW828" s="257"/>
      <c r="GGX828" s="257"/>
      <c r="GGY828" s="257"/>
      <c r="GGZ828" s="257"/>
      <c r="GHA828" s="257"/>
      <c r="GHB828" s="257"/>
      <c r="GHC828" s="257"/>
      <c r="GHD828" s="257"/>
      <c r="GHE828" s="257"/>
      <c r="GHF828" s="257"/>
      <c r="GHG828" s="257"/>
      <c r="GHH828" s="257"/>
      <c r="GHI828" s="257"/>
      <c r="GHJ828" s="257"/>
      <c r="GHK828" s="257"/>
      <c r="GHL828" s="257"/>
      <c r="GHM828" s="257"/>
      <c r="GHN828" s="257"/>
      <c r="GHO828" s="257"/>
      <c r="GHP828" s="257"/>
      <c r="GHQ828" s="257"/>
      <c r="GHR828" s="257"/>
      <c r="GHS828" s="257"/>
      <c r="GHT828" s="257"/>
      <c r="GHU828" s="257"/>
      <c r="GHV828" s="257"/>
      <c r="GHW828" s="257"/>
      <c r="GHX828" s="257"/>
      <c r="GHY828" s="257"/>
      <c r="GHZ828" s="257"/>
      <c r="GIA828" s="257"/>
      <c r="GIB828" s="257"/>
      <c r="GIC828" s="257"/>
      <c r="GID828" s="257"/>
      <c r="GIE828" s="257"/>
      <c r="GIF828" s="257"/>
      <c r="GIG828" s="257"/>
      <c r="GIH828" s="257"/>
      <c r="GII828" s="257"/>
      <c r="GIJ828" s="257"/>
      <c r="GIK828" s="257"/>
      <c r="GIL828" s="257"/>
      <c r="GIM828" s="257"/>
      <c r="GIN828" s="257"/>
      <c r="GIO828" s="257"/>
      <c r="GIP828" s="257"/>
      <c r="GIQ828" s="257"/>
      <c r="GIR828" s="257"/>
      <c r="GIS828" s="257"/>
      <c r="GIT828" s="257"/>
      <c r="GIU828" s="257"/>
      <c r="GIV828" s="257"/>
      <c r="GIW828" s="257"/>
      <c r="GIX828" s="257"/>
      <c r="GIY828" s="257"/>
      <c r="GIZ828" s="257"/>
      <c r="GJA828" s="257"/>
      <c r="GJB828" s="257"/>
      <c r="GJC828" s="257"/>
      <c r="GJD828" s="257"/>
      <c r="GJE828" s="257"/>
      <c r="GJF828" s="257"/>
      <c r="GJG828" s="257"/>
      <c r="GJH828" s="257"/>
      <c r="GJI828" s="257"/>
      <c r="GJJ828" s="257"/>
      <c r="GJK828" s="257"/>
      <c r="GJL828" s="257"/>
      <c r="GJM828" s="257"/>
      <c r="GJN828" s="257"/>
      <c r="GJO828" s="257"/>
      <c r="GJP828" s="257"/>
      <c r="GJQ828" s="257"/>
      <c r="GJR828" s="257"/>
      <c r="GJS828" s="257"/>
      <c r="GJT828" s="257"/>
      <c r="GJU828" s="257"/>
      <c r="GJV828" s="257"/>
      <c r="GJW828" s="257"/>
      <c r="GJX828" s="257"/>
      <c r="GJY828" s="257"/>
      <c r="GJZ828" s="257"/>
      <c r="GKA828" s="257"/>
      <c r="GKB828" s="257"/>
      <c r="GKC828" s="257"/>
      <c r="GKD828" s="257"/>
      <c r="GKE828" s="257"/>
      <c r="GKF828" s="257"/>
      <c r="GKG828" s="257"/>
      <c r="GKH828" s="257"/>
      <c r="GKI828" s="257"/>
      <c r="GKJ828" s="257"/>
      <c r="GKK828" s="257"/>
      <c r="GKL828" s="257"/>
      <c r="GKM828" s="257"/>
      <c r="GKN828" s="257"/>
      <c r="GKO828" s="257"/>
      <c r="GKP828" s="257"/>
      <c r="GKQ828" s="257"/>
      <c r="GKR828" s="257"/>
      <c r="GKS828" s="257"/>
      <c r="GKT828" s="257"/>
      <c r="GKU828" s="257"/>
      <c r="GKV828" s="257"/>
      <c r="GKW828" s="257"/>
      <c r="GKX828" s="257"/>
      <c r="GKY828" s="257"/>
      <c r="GKZ828" s="257"/>
      <c r="GLA828" s="257"/>
      <c r="GLB828" s="257"/>
      <c r="GLC828" s="257"/>
      <c r="GLD828" s="257"/>
      <c r="GLE828" s="257"/>
      <c r="GLF828" s="257"/>
      <c r="GLG828" s="257"/>
      <c r="GLH828" s="257"/>
      <c r="GLI828" s="257"/>
      <c r="GLJ828" s="257"/>
      <c r="GLK828" s="257"/>
      <c r="GLL828" s="257"/>
      <c r="GLM828" s="257"/>
      <c r="GLN828" s="257"/>
      <c r="GLO828" s="257"/>
      <c r="GLP828" s="257"/>
      <c r="GLQ828" s="257"/>
      <c r="GLR828" s="257"/>
      <c r="GLS828" s="257"/>
      <c r="GLT828" s="257"/>
      <c r="GLU828" s="257"/>
      <c r="GLV828" s="257"/>
      <c r="GLW828" s="257"/>
      <c r="GLX828" s="257"/>
      <c r="GLY828" s="257"/>
      <c r="GLZ828" s="257"/>
      <c r="GMA828" s="257"/>
      <c r="GMB828" s="257"/>
      <c r="GMC828" s="257"/>
      <c r="GMD828" s="257"/>
      <c r="GME828" s="257"/>
      <c r="GMF828" s="257"/>
      <c r="GMG828" s="257"/>
      <c r="GMH828" s="257"/>
      <c r="GMI828" s="257"/>
      <c r="GMJ828" s="257"/>
      <c r="GMK828" s="257"/>
      <c r="GML828" s="257"/>
      <c r="GMM828" s="257"/>
      <c r="GMN828" s="257"/>
      <c r="GMO828" s="257"/>
      <c r="GMP828" s="257"/>
      <c r="GMQ828" s="257"/>
      <c r="GMR828" s="257"/>
      <c r="GMS828" s="257"/>
      <c r="GMT828" s="257"/>
      <c r="GMU828" s="257"/>
      <c r="GMV828" s="257"/>
      <c r="GMW828" s="257"/>
      <c r="GMX828" s="257"/>
      <c r="GMY828" s="257"/>
      <c r="GMZ828" s="257"/>
      <c r="GNA828" s="257"/>
      <c r="GNB828" s="257"/>
      <c r="GNC828" s="257"/>
      <c r="GND828" s="257"/>
      <c r="GNE828" s="257"/>
      <c r="GNF828" s="257"/>
      <c r="GNG828" s="257"/>
      <c r="GNH828" s="257"/>
      <c r="GNI828" s="257"/>
      <c r="GNJ828" s="257"/>
      <c r="GNK828" s="257"/>
      <c r="GNL828" s="257"/>
      <c r="GNM828" s="257"/>
      <c r="GNN828" s="257"/>
      <c r="GNO828" s="257"/>
      <c r="GNP828" s="257"/>
      <c r="GNQ828" s="257"/>
      <c r="GNR828" s="257"/>
      <c r="GNS828" s="257"/>
      <c r="GNT828" s="257"/>
      <c r="GNU828" s="257"/>
      <c r="GNV828" s="257"/>
      <c r="GNW828" s="257"/>
      <c r="GNX828" s="257"/>
      <c r="GNY828" s="257"/>
      <c r="GNZ828" s="257"/>
      <c r="GOA828" s="257"/>
      <c r="GOB828" s="257"/>
      <c r="GOC828" s="257"/>
      <c r="GOD828" s="257"/>
      <c r="GOE828" s="257"/>
      <c r="GOF828" s="257"/>
      <c r="GOG828" s="257"/>
      <c r="GOH828" s="257"/>
      <c r="GOI828" s="257"/>
      <c r="GOJ828" s="257"/>
      <c r="GOK828" s="257"/>
      <c r="GOL828" s="257"/>
      <c r="GOM828" s="257"/>
      <c r="GON828" s="257"/>
      <c r="GOO828" s="257"/>
      <c r="GOP828" s="257"/>
      <c r="GOQ828" s="257"/>
      <c r="GOR828" s="257"/>
      <c r="GOS828" s="257"/>
      <c r="GOT828" s="257"/>
      <c r="GOU828" s="257"/>
      <c r="GOV828" s="257"/>
      <c r="GOW828" s="257"/>
      <c r="GOX828" s="257"/>
      <c r="GOY828" s="257"/>
      <c r="GOZ828" s="257"/>
      <c r="GPA828" s="257"/>
      <c r="GPB828" s="257"/>
      <c r="GPC828" s="257"/>
      <c r="GPD828" s="257"/>
      <c r="GPE828" s="257"/>
      <c r="GPF828" s="257"/>
      <c r="GPG828" s="257"/>
      <c r="GPH828" s="257"/>
      <c r="GPI828" s="257"/>
      <c r="GPJ828" s="257"/>
      <c r="GPK828" s="257"/>
      <c r="GPL828" s="257"/>
      <c r="GPM828" s="257"/>
      <c r="GPN828" s="257"/>
      <c r="GPO828" s="257"/>
      <c r="GPP828" s="257"/>
      <c r="GPQ828" s="257"/>
      <c r="GPR828" s="257"/>
      <c r="GPS828" s="257"/>
      <c r="GPT828" s="257"/>
      <c r="GPU828" s="257"/>
      <c r="GPV828" s="257"/>
      <c r="GPW828" s="257"/>
      <c r="GPX828" s="257"/>
      <c r="GPY828" s="257"/>
      <c r="GPZ828" s="257"/>
      <c r="GQA828" s="257"/>
      <c r="GQB828" s="257"/>
      <c r="GQC828" s="257"/>
      <c r="GQD828" s="257"/>
      <c r="GQE828" s="257"/>
      <c r="GQF828" s="257"/>
      <c r="GQG828" s="257"/>
      <c r="GQH828" s="257"/>
      <c r="GQI828" s="257"/>
      <c r="GQJ828" s="257"/>
      <c r="GQK828" s="257"/>
      <c r="GQL828" s="257"/>
      <c r="GQM828" s="257"/>
      <c r="GQN828" s="257"/>
      <c r="GQO828" s="257"/>
      <c r="GQP828" s="257"/>
      <c r="GQQ828" s="257"/>
      <c r="GQR828" s="257"/>
      <c r="GQS828" s="257"/>
      <c r="GQT828" s="257"/>
      <c r="GQU828" s="257"/>
      <c r="GQV828" s="257"/>
      <c r="GQW828" s="257"/>
      <c r="GQX828" s="257"/>
      <c r="GQY828" s="257"/>
      <c r="GQZ828" s="257"/>
      <c r="GRA828" s="257"/>
      <c r="GRB828" s="257"/>
      <c r="GRC828" s="257"/>
      <c r="GRD828" s="257"/>
      <c r="GRE828" s="257"/>
      <c r="GRF828" s="257"/>
      <c r="GRG828" s="257"/>
      <c r="GRH828" s="257"/>
      <c r="GRI828" s="257"/>
      <c r="GRJ828" s="257"/>
      <c r="GRK828" s="257"/>
      <c r="GRL828" s="257"/>
      <c r="GRM828" s="257"/>
      <c r="GRN828" s="257"/>
      <c r="GRO828" s="257"/>
      <c r="GRP828" s="257"/>
      <c r="GRQ828" s="257"/>
      <c r="GRR828" s="257"/>
      <c r="GRS828" s="257"/>
      <c r="GRT828" s="257"/>
      <c r="GRU828" s="257"/>
      <c r="GRV828" s="257"/>
      <c r="GRW828" s="257"/>
      <c r="GRX828" s="257"/>
      <c r="GRY828" s="257"/>
      <c r="GRZ828" s="257"/>
      <c r="GSA828" s="257"/>
      <c r="GSB828" s="257"/>
      <c r="GSC828" s="257"/>
      <c r="GSD828" s="257"/>
      <c r="GSE828" s="257"/>
      <c r="GSF828" s="257"/>
      <c r="GSG828" s="257"/>
      <c r="GSH828" s="257"/>
      <c r="GSI828" s="257"/>
      <c r="GSJ828" s="257"/>
      <c r="GSK828" s="257"/>
      <c r="GSL828" s="257"/>
      <c r="GSM828" s="257"/>
      <c r="GSN828" s="257"/>
      <c r="GSO828" s="257"/>
      <c r="GSP828" s="257"/>
      <c r="GSQ828" s="257"/>
      <c r="GSR828" s="257"/>
      <c r="GSS828" s="257"/>
      <c r="GST828" s="257"/>
      <c r="GSU828" s="257"/>
      <c r="GSV828" s="257"/>
      <c r="GSW828" s="257"/>
      <c r="GSX828" s="257"/>
      <c r="GSY828" s="257"/>
      <c r="GSZ828" s="257"/>
      <c r="GTA828" s="257"/>
      <c r="GTB828" s="257"/>
      <c r="GTC828" s="257"/>
      <c r="GTD828" s="257"/>
      <c r="GTE828" s="257"/>
      <c r="GTF828" s="257"/>
      <c r="GTG828" s="257"/>
      <c r="GTH828" s="257"/>
      <c r="GTI828" s="257"/>
      <c r="GTJ828" s="257"/>
      <c r="GTK828" s="257"/>
      <c r="GTL828" s="257"/>
      <c r="GTM828" s="257"/>
      <c r="GTN828" s="257"/>
      <c r="GTO828" s="257"/>
      <c r="GTP828" s="257"/>
      <c r="GTQ828" s="257"/>
      <c r="GTR828" s="257"/>
      <c r="GTS828" s="257"/>
      <c r="GTT828" s="257"/>
      <c r="GTU828" s="257"/>
      <c r="GTV828" s="257"/>
      <c r="GTW828" s="257"/>
      <c r="GTX828" s="257"/>
      <c r="GTY828" s="257"/>
      <c r="GTZ828" s="257"/>
      <c r="GUA828" s="257"/>
      <c r="GUB828" s="257"/>
      <c r="GUC828" s="257"/>
      <c r="GUD828" s="257"/>
      <c r="GUE828" s="257"/>
      <c r="GUF828" s="257"/>
      <c r="GUG828" s="257"/>
      <c r="GUH828" s="257"/>
      <c r="GUI828" s="257"/>
      <c r="GUJ828" s="257"/>
      <c r="GUK828" s="257"/>
      <c r="GUL828" s="257"/>
      <c r="GUM828" s="257"/>
      <c r="GUN828" s="257"/>
      <c r="GUO828" s="257"/>
      <c r="GUP828" s="257"/>
      <c r="GUQ828" s="257"/>
      <c r="GUR828" s="257"/>
      <c r="GUS828" s="257"/>
      <c r="GUT828" s="257"/>
      <c r="GUU828" s="257"/>
      <c r="GUV828" s="257"/>
      <c r="GUW828" s="257"/>
      <c r="GUX828" s="257"/>
      <c r="GUY828" s="257"/>
      <c r="GUZ828" s="257"/>
      <c r="GVA828" s="257"/>
      <c r="GVB828" s="257"/>
      <c r="GVC828" s="257"/>
      <c r="GVD828" s="257"/>
      <c r="GVE828" s="257"/>
      <c r="GVF828" s="257"/>
      <c r="GVG828" s="257"/>
      <c r="GVH828" s="257"/>
      <c r="GVI828" s="257"/>
      <c r="GVJ828" s="257"/>
      <c r="GVK828" s="257"/>
      <c r="GVL828" s="257"/>
      <c r="GVM828" s="257"/>
      <c r="GVN828" s="257"/>
      <c r="GVO828" s="257"/>
      <c r="GVP828" s="257"/>
      <c r="GVQ828" s="257"/>
      <c r="GVR828" s="257"/>
      <c r="GVS828" s="257"/>
      <c r="GVT828" s="257"/>
      <c r="GVU828" s="257"/>
      <c r="GVV828" s="257"/>
      <c r="GVW828" s="257"/>
      <c r="GVX828" s="257"/>
      <c r="GVY828" s="257"/>
      <c r="GVZ828" s="257"/>
      <c r="GWA828" s="257"/>
      <c r="GWB828" s="257"/>
      <c r="GWC828" s="257"/>
      <c r="GWD828" s="257"/>
      <c r="GWE828" s="257"/>
      <c r="GWF828" s="257"/>
      <c r="GWG828" s="257"/>
      <c r="GWH828" s="257"/>
      <c r="GWI828" s="257"/>
      <c r="GWJ828" s="257"/>
      <c r="GWK828" s="257"/>
      <c r="GWL828" s="257"/>
      <c r="GWM828" s="257"/>
      <c r="GWN828" s="257"/>
      <c r="GWO828" s="257"/>
      <c r="GWP828" s="257"/>
      <c r="GWQ828" s="257"/>
      <c r="GWR828" s="257"/>
      <c r="GWS828" s="257"/>
      <c r="GWT828" s="257"/>
      <c r="GWU828" s="257"/>
      <c r="GWV828" s="257"/>
      <c r="GWW828" s="257"/>
      <c r="GWX828" s="257"/>
      <c r="GWY828" s="257"/>
      <c r="GWZ828" s="257"/>
      <c r="GXA828" s="257"/>
      <c r="GXB828" s="257"/>
      <c r="GXC828" s="257"/>
      <c r="GXD828" s="257"/>
      <c r="GXE828" s="257"/>
      <c r="GXF828" s="257"/>
      <c r="GXG828" s="257"/>
      <c r="GXH828" s="257"/>
      <c r="GXI828" s="257"/>
      <c r="GXJ828" s="257"/>
      <c r="GXK828" s="257"/>
      <c r="GXL828" s="257"/>
      <c r="GXM828" s="257"/>
      <c r="GXN828" s="257"/>
      <c r="GXO828" s="257"/>
      <c r="GXP828" s="257"/>
      <c r="GXQ828" s="257"/>
      <c r="GXR828" s="257"/>
      <c r="GXS828" s="257"/>
      <c r="GXT828" s="257"/>
      <c r="GXU828" s="257"/>
      <c r="GXV828" s="257"/>
      <c r="GXW828" s="257"/>
      <c r="GXX828" s="257"/>
      <c r="GXY828" s="257"/>
      <c r="GXZ828" s="257"/>
      <c r="GYA828" s="257"/>
      <c r="GYB828" s="257"/>
      <c r="GYC828" s="257"/>
      <c r="GYD828" s="257"/>
      <c r="GYE828" s="257"/>
      <c r="GYF828" s="257"/>
      <c r="GYG828" s="257"/>
      <c r="GYH828" s="257"/>
      <c r="GYI828" s="257"/>
      <c r="GYJ828" s="257"/>
      <c r="GYK828" s="257"/>
      <c r="GYL828" s="257"/>
      <c r="GYM828" s="257"/>
      <c r="GYN828" s="257"/>
      <c r="GYO828" s="257"/>
      <c r="GYP828" s="257"/>
      <c r="GYQ828" s="257"/>
      <c r="GYR828" s="257"/>
      <c r="GYS828" s="257"/>
      <c r="GYT828" s="257"/>
      <c r="GYU828" s="257"/>
      <c r="GYV828" s="257"/>
      <c r="GYW828" s="257"/>
      <c r="GYX828" s="257"/>
      <c r="GYY828" s="257"/>
      <c r="GYZ828" s="257"/>
      <c r="GZA828" s="257"/>
      <c r="GZB828" s="257"/>
      <c r="GZC828" s="257"/>
      <c r="GZD828" s="257"/>
      <c r="GZE828" s="257"/>
      <c r="GZF828" s="257"/>
      <c r="GZG828" s="257"/>
      <c r="GZH828" s="257"/>
      <c r="GZI828" s="257"/>
      <c r="GZJ828" s="257"/>
      <c r="GZK828" s="257"/>
      <c r="GZL828" s="257"/>
      <c r="GZM828" s="257"/>
      <c r="GZN828" s="257"/>
      <c r="GZO828" s="257"/>
      <c r="GZP828" s="257"/>
      <c r="GZQ828" s="257"/>
      <c r="GZR828" s="257"/>
      <c r="GZS828" s="257"/>
      <c r="GZT828" s="257"/>
      <c r="GZU828" s="257"/>
      <c r="GZV828" s="257"/>
      <c r="GZW828" s="257"/>
      <c r="GZX828" s="257"/>
      <c r="GZY828" s="257"/>
      <c r="GZZ828" s="257"/>
      <c r="HAA828" s="257"/>
      <c r="HAB828" s="257"/>
      <c r="HAC828" s="257"/>
      <c r="HAD828" s="257"/>
      <c r="HAE828" s="257"/>
      <c r="HAF828" s="257"/>
      <c r="HAG828" s="257"/>
      <c r="HAH828" s="257"/>
      <c r="HAI828" s="257"/>
      <c r="HAJ828" s="257"/>
      <c r="HAK828" s="257"/>
      <c r="HAL828" s="257"/>
      <c r="HAM828" s="257"/>
      <c r="HAN828" s="257"/>
      <c r="HAO828" s="257"/>
      <c r="HAP828" s="257"/>
      <c r="HAQ828" s="257"/>
      <c r="HAR828" s="257"/>
      <c r="HAS828" s="257"/>
      <c r="HAT828" s="257"/>
      <c r="HAU828" s="257"/>
      <c r="HAV828" s="257"/>
      <c r="HAW828" s="257"/>
      <c r="HAX828" s="257"/>
      <c r="HAY828" s="257"/>
      <c r="HAZ828" s="257"/>
      <c r="HBA828" s="257"/>
      <c r="HBB828" s="257"/>
      <c r="HBC828" s="257"/>
      <c r="HBD828" s="257"/>
      <c r="HBE828" s="257"/>
      <c r="HBF828" s="257"/>
      <c r="HBG828" s="257"/>
      <c r="HBH828" s="257"/>
      <c r="HBI828" s="257"/>
      <c r="HBJ828" s="257"/>
      <c r="HBK828" s="257"/>
      <c r="HBL828" s="257"/>
      <c r="HBM828" s="257"/>
      <c r="HBN828" s="257"/>
      <c r="HBO828" s="257"/>
      <c r="HBP828" s="257"/>
      <c r="HBQ828" s="257"/>
      <c r="HBR828" s="257"/>
      <c r="HBS828" s="257"/>
      <c r="HBT828" s="257"/>
      <c r="HBU828" s="257"/>
      <c r="HBV828" s="257"/>
      <c r="HBW828" s="257"/>
      <c r="HBX828" s="257"/>
      <c r="HBY828" s="257"/>
      <c r="HBZ828" s="257"/>
      <c r="HCA828" s="257"/>
      <c r="HCB828" s="257"/>
      <c r="HCC828" s="257"/>
      <c r="HCD828" s="257"/>
      <c r="HCE828" s="257"/>
      <c r="HCF828" s="257"/>
      <c r="HCG828" s="257"/>
      <c r="HCH828" s="257"/>
      <c r="HCI828" s="257"/>
      <c r="HCJ828" s="257"/>
      <c r="HCK828" s="257"/>
      <c r="HCL828" s="257"/>
      <c r="HCM828" s="257"/>
      <c r="HCN828" s="257"/>
      <c r="HCO828" s="257"/>
      <c r="HCP828" s="257"/>
      <c r="HCQ828" s="257"/>
      <c r="HCR828" s="257"/>
      <c r="HCS828" s="257"/>
      <c r="HCT828" s="257"/>
      <c r="HCU828" s="257"/>
      <c r="HCV828" s="257"/>
      <c r="HCW828" s="257"/>
      <c r="HCX828" s="257"/>
      <c r="HCY828" s="257"/>
      <c r="HCZ828" s="257"/>
      <c r="HDA828" s="257"/>
      <c r="HDB828" s="257"/>
      <c r="HDC828" s="257"/>
      <c r="HDD828" s="257"/>
      <c r="HDE828" s="257"/>
      <c r="HDF828" s="257"/>
      <c r="HDG828" s="257"/>
      <c r="HDH828" s="257"/>
      <c r="HDI828" s="257"/>
      <c r="HDJ828" s="257"/>
      <c r="HDK828" s="257"/>
      <c r="HDL828" s="257"/>
      <c r="HDM828" s="257"/>
      <c r="HDN828" s="257"/>
      <c r="HDO828" s="257"/>
      <c r="HDP828" s="257"/>
      <c r="HDQ828" s="257"/>
      <c r="HDR828" s="257"/>
      <c r="HDS828" s="257"/>
      <c r="HDT828" s="257"/>
      <c r="HDU828" s="257"/>
      <c r="HDV828" s="257"/>
      <c r="HDW828" s="257"/>
      <c r="HDX828" s="257"/>
      <c r="HDY828" s="257"/>
      <c r="HDZ828" s="257"/>
      <c r="HEA828" s="257"/>
      <c r="HEB828" s="257"/>
      <c r="HEC828" s="257"/>
      <c r="HED828" s="257"/>
      <c r="HEE828" s="257"/>
      <c r="HEF828" s="257"/>
      <c r="HEG828" s="257"/>
      <c r="HEH828" s="257"/>
      <c r="HEI828" s="257"/>
      <c r="HEJ828" s="257"/>
      <c r="HEK828" s="257"/>
      <c r="HEL828" s="257"/>
      <c r="HEM828" s="257"/>
      <c r="HEN828" s="257"/>
      <c r="HEO828" s="257"/>
      <c r="HEP828" s="257"/>
      <c r="HEQ828" s="257"/>
      <c r="HER828" s="257"/>
      <c r="HES828" s="257"/>
      <c r="HET828" s="257"/>
      <c r="HEU828" s="257"/>
      <c r="HEV828" s="257"/>
      <c r="HEW828" s="257"/>
      <c r="HEX828" s="257"/>
      <c r="HEY828" s="257"/>
      <c r="HEZ828" s="257"/>
      <c r="HFA828" s="257"/>
      <c r="HFB828" s="257"/>
      <c r="HFC828" s="257"/>
      <c r="HFD828" s="257"/>
      <c r="HFE828" s="257"/>
      <c r="HFF828" s="257"/>
      <c r="HFG828" s="257"/>
      <c r="HFH828" s="257"/>
      <c r="HFI828" s="257"/>
      <c r="HFJ828" s="257"/>
      <c r="HFK828" s="257"/>
      <c r="HFL828" s="257"/>
      <c r="HFM828" s="257"/>
      <c r="HFN828" s="257"/>
      <c r="HFO828" s="257"/>
      <c r="HFP828" s="257"/>
      <c r="HFQ828" s="257"/>
      <c r="HFR828" s="257"/>
      <c r="HFS828" s="257"/>
      <c r="HFT828" s="257"/>
      <c r="HFU828" s="257"/>
      <c r="HFV828" s="257"/>
      <c r="HFW828" s="257"/>
      <c r="HFX828" s="257"/>
      <c r="HFY828" s="257"/>
      <c r="HFZ828" s="257"/>
      <c r="HGA828" s="257"/>
      <c r="HGB828" s="257"/>
      <c r="HGC828" s="257"/>
      <c r="HGD828" s="257"/>
      <c r="HGE828" s="257"/>
      <c r="HGF828" s="257"/>
      <c r="HGG828" s="257"/>
      <c r="HGH828" s="257"/>
      <c r="HGI828" s="257"/>
      <c r="HGJ828" s="257"/>
      <c r="HGK828" s="257"/>
      <c r="HGL828" s="257"/>
      <c r="HGM828" s="257"/>
      <c r="HGN828" s="257"/>
      <c r="HGO828" s="257"/>
      <c r="HGP828" s="257"/>
      <c r="HGQ828" s="257"/>
      <c r="HGR828" s="257"/>
      <c r="HGS828" s="257"/>
      <c r="HGT828" s="257"/>
      <c r="HGU828" s="257"/>
      <c r="HGV828" s="257"/>
      <c r="HGW828" s="257"/>
      <c r="HGX828" s="257"/>
      <c r="HGY828" s="257"/>
      <c r="HGZ828" s="257"/>
      <c r="HHA828" s="257"/>
      <c r="HHB828" s="257"/>
      <c r="HHC828" s="257"/>
      <c r="HHD828" s="257"/>
      <c r="HHE828" s="257"/>
      <c r="HHF828" s="257"/>
      <c r="HHG828" s="257"/>
      <c r="HHH828" s="257"/>
      <c r="HHI828" s="257"/>
      <c r="HHJ828" s="257"/>
      <c r="HHK828" s="257"/>
      <c r="HHL828" s="257"/>
      <c r="HHM828" s="257"/>
      <c r="HHN828" s="257"/>
      <c r="HHO828" s="257"/>
      <c r="HHP828" s="257"/>
      <c r="HHQ828" s="257"/>
      <c r="HHR828" s="257"/>
      <c r="HHS828" s="257"/>
      <c r="HHT828" s="257"/>
      <c r="HHU828" s="257"/>
      <c r="HHV828" s="257"/>
      <c r="HHW828" s="257"/>
      <c r="HHX828" s="257"/>
      <c r="HHY828" s="257"/>
      <c r="HHZ828" s="257"/>
      <c r="HIA828" s="257"/>
      <c r="HIB828" s="257"/>
      <c r="HIC828" s="257"/>
      <c r="HID828" s="257"/>
      <c r="HIE828" s="257"/>
      <c r="HIF828" s="257"/>
      <c r="HIG828" s="257"/>
      <c r="HIH828" s="257"/>
      <c r="HII828" s="257"/>
      <c r="HIJ828" s="257"/>
      <c r="HIK828" s="257"/>
      <c r="HIL828" s="257"/>
      <c r="HIM828" s="257"/>
      <c r="HIN828" s="257"/>
      <c r="HIO828" s="257"/>
      <c r="HIP828" s="257"/>
      <c r="HIQ828" s="257"/>
      <c r="HIR828" s="257"/>
      <c r="HIS828" s="257"/>
      <c r="HIT828" s="257"/>
      <c r="HIU828" s="257"/>
      <c r="HIV828" s="257"/>
      <c r="HIW828" s="257"/>
      <c r="HIX828" s="257"/>
      <c r="HIY828" s="257"/>
      <c r="HIZ828" s="257"/>
      <c r="HJA828" s="257"/>
      <c r="HJB828" s="257"/>
      <c r="HJC828" s="257"/>
      <c r="HJD828" s="257"/>
      <c r="HJE828" s="257"/>
      <c r="HJF828" s="257"/>
      <c r="HJG828" s="257"/>
      <c r="HJH828" s="257"/>
      <c r="HJI828" s="257"/>
      <c r="HJJ828" s="257"/>
      <c r="HJK828" s="257"/>
      <c r="HJL828" s="257"/>
      <c r="HJM828" s="257"/>
      <c r="HJN828" s="257"/>
      <c r="HJO828" s="257"/>
      <c r="HJP828" s="257"/>
      <c r="HJQ828" s="257"/>
      <c r="HJR828" s="257"/>
      <c r="HJS828" s="257"/>
      <c r="HJT828" s="257"/>
      <c r="HJU828" s="257"/>
      <c r="HJV828" s="257"/>
      <c r="HJW828" s="257"/>
      <c r="HJX828" s="257"/>
      <c r="HJY828" s="257"/>
      <c r="HJZ828" s="257"/>
      <c r="HKA828" s="257"/>
      <c r="HKB828" s="257"/>
      <c r="HKC828" s="257"/>
      <c r="HKD828" s="257"/>
      <c r="HKE828" s="257"/>
      <c r="HKF828" s="257"/>
      <c r="HKG828" s="257"/>
      <c r="HKH828" s="257"/>
      <c r="HKI828" s="257"/>
      <c r="HKJ828" s="257"/>
      <c r="HKK828" s="257"/>
      <c r="HKL828" s="257"/>
      <c r="HKM828" s="257"/>
      <c r="HKN828" s="257"/>
      <c r="HKO828" s="257"/>
      <c r="HKP828" s="257"/>
      <c r="HKQ828" s="257"/>
      <c r="HKR828" s="257"/>
      <c r="HKS828" s="257"/>
      <c r="HKT828" s="257"/>
      <c r="HKU828" s="257"/>
      <c r="HKV828" s="257"/>
      <c r="HKW828" s="257"/>
      <c r="HKX828" s="257"/>
      <c r="HKY828" s="257"/>
      <c r="HKZ828" s="257"/>
      <c r="HLA828" s="257"/>
      <c r="HLB828" s="257"/>
      <c r="HLC828" s="257"/>
      <c r="HLD828" s="257"/>
      <c r="HLE828" s="257"/>
      <c r="HLF828" s="257"/>
      <c r="HLG828" s="257"/>
      <c r="HLH828" s="257"/>
      <c r="HLI828" s="257"/>
      <c r="HLJ828" s="257"/>
      <c r="HLK828" s="257"/>
      <c r="HLL828" s="257"/>
      <c r="HLM828" s="257"/>
      <c r="HLN828" s="257"/>
      <c r="HLO828" s="257"/>
      <c r="HLP828" s="257"/>
      <c r="HLQ828" s="257"/>
      <c r="HLR828" s="257"/>
      <c r="HLS828" s="257"/>
      <c r="HLT828" s="257"/>
      <c r="HLU828" s="257"/>
      <c r="HLV828" s="257"/>
      <c r="HLW828" s="257"/>
      <c r="HLX828" s="257"/>
      <c r="HLY828" s="257"/>
      <c r="HLZ828" s="257"/>
      <c r="HMA828" s="257"/>
      <c r="HMB828" s="257"/>
      <c r="HMC828" s="257"/>
      <c r="HMD828" s="257"/>
      <c r="HME828" s="257"/>
      <c r="HMF828" s="257"/>
      <c r="HMG828" s="257"/>
      <c r="HMH828" s="257"/>
      <c r="HMI828" s="257"/>
      <c r="HMJ828" s="257"/>
      <c r="HMK828" s="257"/>
      <c r="HML828" s="257"/>
      <c r="HMM828" s="257"/>
      <c r="HMN828" s="257"/>
      <c r="HMO828" s="257"/>
      <c r="HMP828" s="257"/>
      <c r="HMQ828" s="257"/>
      <c r="HMR828" s="257"/>
      <c r="HMS828" s="257"/>
      <c r="HMT828" s="257"/>
      <c r="HMU828" s="257"/>
      <c r="HMV828" s="257"/>
      <c r="HMW828" s="257"/>
      <c r="HMX828" s="257"/>
      <c r="HMY828" s="257"/>
      <c r="HMZ828" s="257"/>
      <c r="HNA828" s="257"/>
      <c r="HNB828" s="257"/>
      <c r="HNC828" s="257"/>
      <c r="HND828" s="257"/>
      <c r="HNE828" s="257"/>
      <c r="HNF828" s="257"/>
      <c r="HNG828" s="257"/>
      <c r="HNH828" s="257"/>
      <c r="HNI828" s="257"/>
      <c r="HNJ828" s="257"/>
      <c r="HNK828" s="257"/>
      <c r="HNL828" s="257"/>
      <c r="HNM828" s="257"/>
      <c r="HNN828" s="257"/>
      <c r="HNO828" s="257"/>
      <c r="HNP828" s="257"/>
      <c r="HNQ828" s="257"/>
      <c r="HNR828" s="257"/>
      <c r="HNS828" s="257"/>
      <c r="HNT828" s="257"/>
      <c r="HNU828" s="257"/>
      <c r="HNV828" s="257"/>
      <c r="HNW828" s="257"/>
      <c r="HNX828" s="257"/>
      <c r="HNY828" s="257"/>
      <c r="HNZ828" s="257"/>
      <c r="HOA828" s="257"/>
      <c r="HOB828" s="257"/>
      <c r="HOC828" s="257"/>
      <c r="HOD828" s="257"/>
      <c r="HOE828" s="257"/>
      <c r="HOF828" s="257"/>
      <c r="HOG828" s="257"/>
      <c r="HOH828" s="257"/>
      <c r="HOI828" s="257"/>
      <c r="HOJ828" s="257"/>
      <c r="HOK828" s="257"/>
      <c r="HOL828" s="257"/>
      <c r="HOM828" s="257"/>
      <c r="HON828" s="257"/>
      <c r="HOO828" s="257"/>
      <c r="HOP828" s="257"/>
      <c r="HOQ828" s="257"/>
      <c r="HOR828" s="257"/>
      <c r="HOS828" s="257"/>
      <c r="HOT828" s="257"/>
      <c r="HOU828" s="257"/>
      <c r="HOV828" s="257"/>
      <c r="HOW828" s="257"/>
      <c r="HOX828" s="257"/>
      <c r="HOY828" s="257"/>
      <c r="HOZ828" s="257"/>
      <c r="HPA828" s="257"/>
      <c r="HPB828" s="257"/>
      <c r="HPC828" s="257"/>
      <c r="HPD828" s="257"/>
      <c r="HPE828" s="257"/>
      <c r="HPF828" s="257"/>
      <c r="HPG828" s="257"/>
      <c r="HPH828" s="257"/>
      <c r="HPI828" s="257"/>
      <c r="HPJ828" s="257"/>
      <c r="HPK828" s="257"/>
      <c r="HPL828" s="257"/>
      <c r="HPM828" s="257"/>
      <c r="HPN828" s="257"/>
      <c r="HPO828" s="257"/>
      <c r="HPP828" s="257"/>
      <c r="HPQ828" s="257"/>
      <c r="HPR828" s="257"/>
      <c r="HPS828" s="257"/>
      <c r="HPT828" s="257"/>
      <c r="HPU828" s="257"/>
      <c r="HPV828" s="257"/>
      <c r="HPW828" s="257"/>
      <c r="HPX828" s="257"/>
      <c r="HPY828" s="257"/>
      <c r="HPZ828" s="257"/>
      <c r="HQA828" s="257"/>
      <c r="HQB828" s="257"/>
      <c r="HQC828" s="257"/>
      <c r="HQD828" s="257"/>
      <c r="HQE828" s="257"/>
      <c r="HQF828" s="257"/>
      <c r="HQG828" s="257"/>
      <c r="HQH828" s="257"/>
      <c r="HQI828" s="257"/>
      <c r="HQJ828" s="257"/>
      <c r="HQK828" s="257"/>
      <c r="HQL828" s="257"/>
      <c r="HQM828" s="257"/>
      <c r="HQN828" s="257"/>
      <c r="HQO828" s="257"/>
      <c r="HQP828" s="257"/>
      <c r="HQQ828" s="257"/>
      <c r="HQR828" s="257"/>
      <c r="HQS828" s="257"/>
      <c r="HQT828" s="257"/>
      <c r="HQU828" s="257"/>
      <c r="HQV828" s="257"/>
      <c r="HQW828" s="257"/>
      <c r="HQX828" s="257"/>
      <c r="HQY828" s="257"/>
      <c r="HQZ828" s="257"/>
      <c r="HRA828" s="257"/>
      <c r="HRB828" s="257"/>
      <c r="HRC828" s="257"/>
      <c r="HRD828" s="257"/>
      <c r="HRE828" s="257"/>
      <c r="HRF828" s="257"/>
      <c r="HRG828" s="257"/>
      <c r="HRH828" s="257"/>
      <c r="HRI828" s="257"/>
      <c r="HRJ828" s="257"/>
      <c r="HRK828" s="257"/>
      <c r="HRL828" s="257"/>
      <c r="HRM828" s="257"/>
      <c r="HRN828" s="257"/>
      <c r="HRO828" s="257"/>
      <c r="HRP828" s="257"/>
      <c r="HRQ828" s="257"/>
      <c r="HRR828" s="257"/>
      <c r="HRS828" s="257"/>
      <c r="HRT828" s="257"/>
      <c r="HRU828" s="257"/>
      <c r="HRV828" s="257"/>
      <c r="HRW828" s="257"/>
      <c r="HRX828" s="257"/>
      <c r="HRY828" s="257"/>
      <c r="HRZ828" s="257"/>
      <c r="HSA828" s="257"/>
      <c r="HSB828" s="257"/>
      <c r="HSC828" s="257"/>
      <c r="HSD828" s="257"/>
      <c r="HSE828" s="257"/>
      <c r="HSF828" s="257"/>
      <c r="HSG828" s="257"/>
      <c r="HSH828" s="257"/>
      <c r="HSI828" s="257"/>
      <c r="HSJ828" s="257"/>
      <c r="HSK828" s="257"/>
      <c r="HSL828" s="257"/>
      <c r="HSM828" s="257"/>
      <c r="HSN828" s="257"/>
      <c r="HSO828" s="257"/>
      <c r="HSP828" s="257"/>
      <c r="HSQ828" s="257"/>
      <c r="HSR828" s="257"/>
      <c r="HSS828" s="257"/>
      <c r="HST828" s="257"/>
      <c r="HSU828" s="257"/>
      <c r="HSV828" s="257"/>
      <c r="HSW828" s="257"/>
      <c r="HSX828" s="257"/>
      <c r="HSY828" s="257"/>
      <c r="HSZ828" s="257"/>
      <c r="HTA828" s="257"/>
      <c r="HTB828" s="257"/>
      <c r="HTC828" s="257"/>
      <c r="HTD828" s="257"/>
      <c r="HTE828" s="257"/>
      <c r="HTF828" s="257"/>
      <c r="HTG828" s="257"/>
      <c r="HTH828" s="257"/>
      <c r="HTI828" s="257"/>
      <c r="HTJ828" s="257"/>
      <c r="HTK828" s="257"/>
      <c r="HTL828" s="257"/>
      <c r="HTM828" s="257"/>
      <c r="HTN828" s="257"/>
      <c r="HTO828" s="257"/>
      <c r="HTP828" s="257"/>
      <c r="HTQ828" s="257"/>
      <c r="HTR828" s="257"/>
      <c r="HTS828" s="257"/>
      <c r="HTT828" s="257"/>
      <c r="HTU828" s="257"/>
      <c r="HTV828" s="257"/>
      <c r="HTW828" s="257"/>
      <c r="HTX828" s="257"/>
      <c r="HTY828" s="257"/>
      <c r="HTZ828" s="257"/>
      <c r="HUA828" s="257"/>
      <c r="HUB828" s="257"/>
      <c r="HUC828" s="257"/>
      <c r="HUD828" s="257"/>
      <c r="HUE828" s="257"/>
      <c r="HUF828" s="257"/>
      <c r="HUG828" s="257"/>
      <c r="HUH828" s="257"/>
      <c r="HUI828" s="257"/>
      <c r="HUJ828" s="257"/>
      <c r="HUK828" s="257"/>
      <c r="HUL828" s="257"/>
      <c r="HUM828" s="257"/>
      <c r="HUN828" s="257"/>
      <c r="HUO828" s="257"/>
      <c r="HUP828" s="257"/>
      <c r="HUQ828" s="257"/>
      <c r="HUR828" s="257"/>
      <c r="HUS828" s="257"/>
      <c r="HUT828" s="257"/>
      <c r="HUU828" s="257"/>
      <c r="HUV828" s="257"/>
      <c r="HUW828" s="257"/>
      <c r="HUX828" s="257"/>
      <c r="HUY828" s="257"/>
      <c r="HUZ828" s="257"/>
      <c r="HVA828" s="257"/>
      <c r="HVB828" s="257"/>
      <c r="HVC828" s="257"/>
      <c r="HVD828" s="257"/>
      <c r="HVE828" s="257"/>
      <c r="HVF828" s="257"/>
      <c r="HVG828" s="257"/>
      <c r="HVH828" s="257"/>
      <c r="HVI828" s="257"/>
      <c r="HVJ828" s="257"/>
      <c r="HVK828" s="257"/>
      <c r="HVL828" s="257"/>
      <c r="HVM828" s="257"/>
      <c r="HVN828" s="257"/>
      <c r="HVO828" s="257"/>
      <c r="HVP828" s="257"/>
      <c r="HVQ828" s="257"/>
      <c r="HVR828" s="257"/>
      <c r="HVS828" s="257"/>
      <c r="HVT828" s="257"/>
      <c r="HVU828" s="257"/>
      <c r="HVV828" s="257"/>
      <c r="HVW828" s="257"/>
      <c r="HVX828" s="257"/>
      <c r="HVY828" s="257"/>
      <c r="HVZ828" s="257"/>
      <c r="HWA828" s="257"/>
      <c r="HWB828" s="257"/>
      <c r="HWC828" s="257"/>
      <c r="HWD828" s="257"/>
      <c r="HWE828" s="257"/>
      <c r="HWF828" s="257"/>
      <c r="HWG828" s="257"/>
      <c r="HWH828" s="257"/>
      <c r="HWI828" s="257"/>
      <c r="HWJ828" s="257"/>
      <c r="HWK828" s="257"/>
      <c r="HWL828" s="257"/>
      <c r="HWM828" s="257"/>
      <c r="HWN828" s="257"/>
      <c r="HWO828" s="257"/>
      <c r="HWP828" s="257"/>
      <c r="HWQ828" s="257"/>
      <c r="HWR828" s="257"/>
      <c r="HWS828" s="257"/>
      <c r="HWT828" s="257"/>
      <c r="HWU828" s="257"/>
      <c r="HWV828" s="257"/>
      <c r="HWW828" s="257"/>
      <c r="HWX828" s="257"/>
      <c r="HWY828" s="257"/>
      <c r="HWZ828" s="257"/>
      <c r="HXA828" s="257"/>
      <c r="HXB828" s="257"/>
      <c r="HXC828" s="257"/>
      <c r="HXD828" s="257"/>
      <c r="HXE828" s="257"/>
      <c r="HXF828" s="257"/>
      <c r="HXG828" s="257"/>
      <c r="HXH828" s="257"/>
      <c r="HXI828" s="257"/>
      <c r="HXJ828" s="257"/>
      <c r="HXK828" s="257"/>
      <c r="HXL828" s="257"/>
      <c r="HXM828" s="257"/>
      <c r="HXN828" s="257"/>
      <c r="HXO828" s="257"/>
      <c r="HXP828" s="257"/>
      <c r="HXQ828" s="257"/>
      <c r="HXR828" s="257"/>
      <c r="HXS828" s="257"/>
      <c r="HXT828" s="257"/>
      <c r="HXU828" s="257"/>
      <c r="HXV828" s="257"/>
      <c r="HXW828" s="257"/>
      <c r="HXX828" s="257"/>
      <c r="HXY828" s="257"/>
      <c r="HXZ828" s="257"/>
      <c r="HYA828" s="257"/>
      <c r="HYB828" s="257"/>
      <c r="HYC828" s="257"/>
      <c r="HYD828" s="257"/>
      <c r="HYE828" s="257"/>
      <c r="HYF828" s="257"/>
      <c r="HYG828" s="257"/>
      <c r="HYH828" s="257"/>
      <c r="HYI828" s="257"/>
      <c r="HYJ828" s="257"/>
      <c r="HYK828" s="257"/>
      <c r="HYL828" s="257"/>
      <c r="HYM828" s="257"/>
      <c r="HYN828" s="257"/>
      <c r="HYO828" s="257"/>
      <c r="HYP828" s="257"/>
      <c r="HYQ828" s="257"/>
      <c r="HYR828" s="257"/>
      <c r="HYS828" s="257"/>
      <c r="HYT828" s="257"/>
      <c r="HYU828" s="257"/>
      <c r="HYV828" s="257"/>
      <c r="HYW828" s="257"/>
      <c r="HYX828" s="257"/>
      <c r="HYY828" s="257"/>
      <c r="HYZ828" s="257"/>
      <c r="HZA828" s="257"/>
      <c r="HZB828" s="257"/>
      <c r="HZC828" s="257"/>
      <c r="HZD828" s="257"/>
      <c r="HZE828" s="257"/>
      <c r="HZF828" s="257"/>
      <c r="HZG828" s="257"/>
      <c r="HZH828" s="257"/>
      <c r="HZI828" s="257"/>
      <c r="HZJ828" s="257"/>
      <c r="HZK828" s="257"/>
      <c r="HZL828" s="257"/>
      <c r="HZM828" s="257"/>
      <c r="HZN828" s="257"/>
      <c r="HZO828" s="257"/>
      <c r="HZP828" s="257"/>
      <c r="HZQ828" s="257"/>
      <c r="HZR828" s="257"/>
      <c r="HZS828" s="257"/>
      <c r="HZT828" s="257"/>
      <c r="HZU828" s="257"/>
      <c r="HZV828" s="257"/>
      <c r="HZW828" s="257"/>
      <c r="HZX828" s="257"/>
      <c r="HZY828" s="257"/>
      <c r="HZZ828" s="257"/>
      <c r="IAA828" s="257"/>
      <c r="IAB828" s="257"/>
      <c r="IAC828" s="257"/>
      <c r="IAD828" s="257"/>
      <c r="IAE828" s="257"/>
      <c r="IAF828" s="257"/>
      <c r="IAG828" s="257"/>
      <c r="IAH828" s="257"/>
      <c r="IAI828" s="257"/>
      <c r="IAJ828" s="257"/>
      <c r="IAK828" s="257"/>
      <c r="IAL828" s="257"/>
      <c r="IAM828" s="257"/>
      <c r="IAN828" s="257"/>
      <c r="IAO828" s="257"/>
      <c r="IAP828" s="257"/>
      <c r="IAQ828" s="257"/>
      <c r="IAR828" s="257"/>
      <c r="IAS828" s="257"/>
      <c r="IAT828" s="257"/>
      <c r="IAU828" s="257"/>
      <c r="IAV828" s="257"/>
      <c r="IAW828" s="257"/>
      <c r="IAX828" s="257"/>
      <c r="IAY828" s="257"/>
      <c r="IAZ828" s="257"/>
      <c r="IBA828" s="257"/>
      <c r="IBB828" s="257"/>
      <c r="IBC828" s="257"/>
      <c r="IBD828" s="257"/>
      <c r="IBE828" s="257"/>
      <c r="IBF828" s="257"/>
      <c r="IBG828" s="257"/>
      <c r="IBH828" s="257"/>
      <c r="IBI828" s="257"/>
      <c r="IBJ828" s="257"/>
      <c r="IBK828" s="257"/>
      <c r="IBL828" s="257"/>
      <c r="IBM828" s="257"/>
      <c r="IBN828" s="257"/>
      <c r="IBO828" s="257"/>
      <c r="IBP828" s="257"/>
      <c r="IBQ828" s="257"/>
      <c r="IBR828" s="257"/>
      <c r="IBS828" s="257"/>
      <c r="IBT828" s="257"/>
      <c r="IBU828" s="257"/>
      <c r="IBV828" s="257"/>
      <c r="IBW828" s="257"/>
      <c r="IBX828" s="257"/>
      <c r="IBY828" s="257"/>
      <c r="IBZ828" s="257"/>
      <c r="ICA828" s="257"/>
      <c r="ICB828" s="257"/>
      <c r="ICC828" s="257"/>
      <c r="ICD828" s="257"/>
      <c r="ICE828" s="257"/>
      <c r="ICF828" s="257"/>
      <c r="ICG828" s="257"/>
      <c r="ICH828" s="257"/>
      <c r="ICI828" s="257"/>
      <c r="ICJ828" s="257"/>
      <c r="ICK828" s="257"/>
      <c r="ICL828" s="257"/>
      <c r="ICM828" s="257"/>
      <c r="ICN828" s="257"/>
      <c r="ICO828" s="257"/>
      <c r="ICP828" s="257"/>
      <c r="ICQ828" s="257"/>
      <c r="ICR828" s="257"/>
      <c r="ICS828" s="257"/>
      <c r="ICT828" s="257"/>
      <c r="ICU828" s="257"/>
      <c r="ICV828" s="257"/>
      <c r="ICW828" s="257"/>
      <c r="ICX828" s="257"/>
      <c r="ICY828" s="257"/>
      <c r="ICZ828" s="257"/>
      <c r="IDA828" s="257"/>
      <c r="IDB828" s="257"/>
      <c r="IDC828" s="257"/>
      <c r="IDD828" s="257"/>
      <c r="IDE828" s="257"/>
      <c r="IDF828" s="257"/>
      <c r="IDG828" s="257"/>
      <c r="IDH828" s="257"/>
      <c r="IDI828" s="257"/>
      <c r="IDJ828" s="257"/>
      <c r="IDK828" s="257"/>
      <c r="IDL828" s="257"/>
      <c r="IDM828" s="257"/>
      <c r="IDN828" s="257"/>
      <c r="IDO828" s="257"/>
      <c r="IDP828" s="257"/>
      <c r="IDQ828" s="257"/>
      <c r="IDR828" s="257"/>
      <c r="IDS828" s="257"/>
      <c r="IDT828" s="257"/>
      <c r="IDU828" s="257"/>
      <c r="IDV828" s="257"/>
      <c r="IDW828" s="257"/>
      <c r="IDX828" s="257"/>
      <c r="IDY828" s="257"/>
      <c r="IDZ828" s="257"/>
      <c r="IEA828" s="257"/>
      <c r="IEB828" s="257"/>
      <c r="IEC828" s="257"/>
      <c r="IED828" s="257"/>
      <c r="IEE828" s="257"/>
      <c r="IEF828" s="257"/>
      <c r="IEG828" s="257"/>
      <c r="IEH828" s="257"/>
      <c r="IEI828" s="257"/>
      <c r="IEJ828" s="257"/>
      <c r="IEK828" s="257"/>
      <c r="IEL828" s="257"/>
      <c r="IEM828" s="257"/>
      <c r="IEN828" s="257"/>
      <c r="IEO828" s="257"/>
      <c r="IEP828" s="257"/>
      <c r="IEQ828" s="257"/>
      <c r="IER828" s="257"/>
      <c r="IES828" s="257"/>
      <c r="IET828" s="257"/>
      <c r="IEU828" s="257"/>
      <c r="IEV828" s="257"/>
      <c r="IEW828" s="257"/>
      <c r="IEX828" s="257"/>
      <c r="IEY828" s="257"/>
      <c r="IEZ828" s="257"/>
      <c r="IFA828" s="257"/>
      <c r="IFB828" s="257"/>
      <c r="IFC828" s="257"/>
      <c r="IFD828" s="257"/>
      <c r="IFE828" s="257"/>
      <c r="IFF828" s="257"/>
      <c r="IFG828" s="257"/>
      <c r="IFH828" s="257"/>
      <c r="IFI828" s="257"/>
      <c r="IFJ828" s="257"/>
      <c r="IFK828" s="257"/>
      <c r="IFL828" s="257"/>
      <c r="IFM828" s="257"/>
      <c r="IFN828" s="257"/>
      <c r="IFO828" s="257"/>
      <c r="IFP828" s="257"/>
      <c r="IFQ828" s="257"/>
      <c r="IFR828" s="257"/>
      <c r="IFS828" s="257"/>
      <c r="IFT828" s="257"/>
      <c r="IFU828" s="257"/>
      <c r="IFV828" s="257"/>
      <c r="IFW828" s="257"/>
      <c r="IFX828" s="257"/>
      <c r="IFY828" s="257"/>
      <c r="IFZ828" s="257"/>
      <c r="IGA828" s="257"/>
      <c r="IGB828" s="257"/>
      <c r="IGC828" s="257"/>
      <c r="IGD828" s="257"/>
      <c r="IGE828" s="257"/>
      <c r="IGF828" s="257"/>
      <c r="IGG828" s="257"/>
      <c r="IGH828" s="257"/>
      <c r="IGI828" s="257"/>
      <c r="IGJ828" s="257"/>
      <c r="IGK828" s="257"/>
      <c r="IGL828" s="257"/>
      <c r="IGM828" s="257"/>
      <c r="IGN828" s="257"/>
      <c r="IGO828" s="257"/>
      <c r="IGP828" s="257"/>
      <c r="IGQ828" s="257"/>
      <c r="IGR828" s="257"/>
      <c r="IGS828" s="257"/>
      <c r="IGT828" s="257"/>
      <c r="IGU828" s="257"/>
      <c r="IGV828" s="257"/>
      <c r="IGW828" s="257"/>
      <c r="IGX828" s="257"/>
      <c r="IGY828" s="257"/>
      <c r="IGZ828" s="257"/>
      <c r="IHA828" s="257"/>
      <c r="IHB828" s="257"/>
      <c r="IHC828" s="257"/>
      <c r="IHD828" s="257"/>
      <c r="IHE828" s="257"/>
      <c r="IHF828" s="257"/>
      <c r="IHG828" s="257"/>
      <c r="IHH828" s="257"/>
      <c r="IHI828" s="257"/>
      <c r="IHJ828" s="257"/>
      <c r="IHK828" s="257"/>
      <c r="IHL828" s="257"/>
      <c r="IHM828" s="257"/>
      <c r="IHN828" s="257"/>
      <c r="IHO828" s="257"/>
      <c r="IHP828" s="257"/>
      <c r="IHQ828" s="257"/>
      <c r="IHR828" s="257"/>
      <c r="IHS828" s="257"/>
      <c r="IHT828" s="257"/>
      <c r="IHU828" s="257"/>
      <c r="IHV828" s="257"/>
      <c r="IHW828" s="257"/>
      <c r="IHX828" s="257"/>
      <c r="IHY828" s="257"/>
      <c r="IHZ828" s="257"/>
      <c r="IIA828" s="257"/>
      <c r="IIB828" s="257"/>
      <c r="IIC828" s="257"/>
      <c r="IID828" s="257"/>
      <c r="IIE828" s="257"/>
      <c r="IIF828" s="257"/>
      <c r="IIG828" s="257"/>
      <c r="IIH828" s="257"/>
      <c r="III828" s="257"/>
      <c r="IIJ828" s="257"/>
      <c r="IIK828" s="257"/>
      <c r="IIL828" s="257"/>
      <c r="IIM828" s="257"/>
      <c r="IIN828" s="257"/>
      <c r="IIO828" s="257"/>
      <c r="IIP828" s="257"/>
      <c r="IIQ828" s="257"/>
      <c r="IIR828" s="257"/>
      <c r="IIS828" s="257"/>
      <c r="IIT828" s="257"/>
      <c r="IIU828" s="257"/>
      <c r="IIV828" s="257"/>
      <c r="IIW828" s="257"/>
      <c r="IIX828" s="257"/>
      <c r="IIY828" s="257"/>
      <c r="IIZ828" s="257"/>
      <c r="IJA828" s="257"/>
      <c r="IJB828" s="257"/>
      <c r="IJC828" s="257"/>
      <c r="IJD828" s="257"/>
      <c r="IJE828" s="257"/>
      <c r="IJF828" s="257"/>
      <c r="IJG828" s="257"/>
      <c r="IJH828" s="257"/>
      <c r="IJI828" s="257"/>
      <c r="IJJ828" s="257"/>
      <c r="IJK828" s="257"/>
      <c r="IJL828" s="257"/>
      <c r="IJM828" s="257"/>
      <c r="IJN828" s="257"/>
      <c r="IJO828" s="257"/>
      <c r="IJP828" s="257"/>
      <c r="IJQ828" s="257"/>
      <c r="IJR828" s="257"/>
      <c r="IJS828" s="257"/>
      <c r="IJT828" s="257"/>
      <c r="IJU828" s="257"/>
      <c r="IJV828" s="257"/>
      <c r="IJW828" s="257"/>
      <c r="IJX828" s="257"/>
      <c r="IJY828" s="257"/>
      <c r="IJZ828" s="257"/>
      <c r="IKA828" s="257"/>
      <c r="IKB828" s="257"/>
      <c r="IKC828" s="257"/>
      <c r="IKD828" s="257"/>
      <c r="IKE828" s="257"/>
      <c r="IKF828" s="257"/>
      <c r="IKG828" s="257"/>
      <c r="IKH828" s="257"/>
      <c r="IKI828" s="257"/>
      <c r="IKJ828" s="257"/>
      <c r="IKK828" s="257"/>
      <c r="IKL828" s="257"/>
      <c r="IKM828" s="257"/>
      <c r="IKN828" s="257"/>
      <c r="IKO828" s="257"/>
      <c r="IKP828" s="257"/>
      <c r="IKQ828" s="257"/>
      <c r="IKR828" s="257"/>
      <c r="IKS828" s="257"/>
      <c r="IKT828" s="257"/>
      <c r="IKU828" s="257"/>
      <c r="IKV828" s="257"/>
      <c r="IKW828" s="257"/>
      <c r="IKX828" s="257"/>
      <c r="IKY828" s="257"/>
      <c r="IKZ828" s="257"/>
      <c r="ILA828" s="257"/>
      <c r="ILB828" s="257"/>
      <c r="ILC828" s="257"/>
      <c r="ILD828" s="257"/>
      <c r="ILE828" s="257"/>
      <c r="ILF828" s="257"/>
      <c r="ILG828" s="257"/>
      <c r="ILH828" s="257"/>
      <c r="ILI828" s="257"/>
      <c r="ILJ828" s="257"/>
      <c r="ILK828" s="257"/>
      <c r="ILL828" s="257"/>
      <c r="ILM828" s="257"/>
      <c r="ILN828" s="257"/>
      <c r="ILO828" s="257"/>
      <c r="ILP828" s="257"/>
      <c r="ILQ828" s="257"/>
      <c r="ILR828" s="257"/>
      <c r="ILS828" s="257"/>
      <c r="ILT828" s="257"/>
      <c r="ILU828" s="257"/>
      <c r="ILV828" s="257"/>
      <c r="ILW828" s="257"/>
      <c r="ILX828" s="257"/>
      <c r="ILY828" s="257"/>
      <c r="ILZ828" s="257"/>
      <c r="IMA828" s="257"/>
      <c r="IMB828" s="257"/>
      <c r="IMC828" s="257"/>
      <c r="IMD828" s="257"/>
      <c r="IME828" s="257"/>
      <c r="IMF828" s="257"/>
      <c r="IMG828" s="257"/>
      <c r="IMH828" s="257"/>
      <c r="IMI828" s="257"/>
      <c r="IMJ828" s="257"/>
      <c r="IMK828" s="257"/>
      <c r="IML828" s="257"/>
      <c r="IMM828" s="257"/>
      <c r="IMN828" s="257"/>
      <c r="IMO828" s="257"/>
      <c r="IMP828" s="257"/>
      <c r="IMQ828" s="257"/>
      <c r="IMR828" s="257"/>
      <c r="IMS828" s="257"/>
      <c r="IMT828" s="257"/>
      <c r="IMU828" s="257"/>
      <c r="IMV828" s="257"/>
      <c r="IMW828" s="257"/>
      <c r="IMX828" s="257"/>
      <c r="IMY828" s="257"/>
      <c r="IMZ828" s="257"/>
      <c r="INA828" s="257"/>
      <c r="INB828" s="257"/>
      <c r="INC828" s="257"/>
      <c r="IND828" s="257"/>
      <c r="INE828" s="257"/>
      <c r="INF828" s="257"/>
      <c r="ING828" s="257"/>
      <c r="INH828" s="257"/>
      <c r="INI828" s="257"/>
      <c r="INJ828" s="257"/>
      <c r="INK828" s="257"/>
      <c r="INL828" s="257"/>
      <c r="INM828" s="257"/>
      <c r="INN828" s="257"/>
      <c r="INO828" s="257"/>
      <c r="INP828" s="257"/>
      <c r="INQ828" s="257"/>
      <c r="INR828" s="257"/>
      <c r="INS828" s="257"/>
      <c r="INT828" s="257"/>
      <c r="INU828" s="257"/>
      <c r="INV828" s="257"/>
      <c r="INW828" s="257"/>
      <c r="INX828" s="257"/>
      <c r="INY828" s="257"/>
      <c r="INZ828" s="257"/>
      <c r="IOA828" s="257"/>
      <c r="IOB828" s="257"/>
      <c r="IOC828" s="257"/>
      <c r="IOD828" s="257"/>
      <c r="IOE828" s="257"/>
      <c r="IOF828" s="257"/>
      <c r="IOG828" s="257"/>
      <c r="IOH828" s="257"/>
      <c r="IOI828" s="257"/>
      <c r="IOJ828" s="257"/>
      <c r="IOK828" s="257"/>
      <c r="IOL828" s="257"/>
      <c r="IOM828" s="257"/>
      <c r="ION828" s="257"/>
      <c r="IOO828" s="257"/>
      <c r="IOP828" s="257"/>
      <c r="IOQ828" s="257"/>
      <c r="IOR828" s="257"/>
      <c r="IOS828" s="257"/>
      <c r="IOT828" s="257"/>
      <c r="IOU828" s="257"/>
      <c r="IOV828" s="257"/>
      <c r="IOW828" s="257"/>
      <c r="IOX828" s="257"/>
      <c r="IOY828" s="257"/>
      <c r="IOZ828" s="257"/>
      <c r="IPA828" s="257"/>
      <c r="IPB828" s="257"/>
      <c r="IPC828" s="257"/>
      <c r="IPD828" s="257"/>
      <c r="IPE828" s="257"/>
      <c r="IPF828" s="257"/>
      <c r="IPG828" s="257"/>
      <c r="IPH828" s="257"/>
      <c r="IPI828" s="257"/>
      <c r="IPJ828" s="257"/>
      <c r="IPK828" s="257"/>
      <c r="IPL828" s="257"/>
      <c r="IPM828" s="257"/>
      <c r="IPN828" s="257"/>
      <c r="IPO828" s="257"/>
      <c r="IPP828" s="257"/>
      <c r="IPQ828" s="257"/>
      <c r="IPR828" s="257"/>
      <c r="IPS828" s="257"/>
      <c r="IPT828" s="257"/>
      <c r="IPU828" s="257"/>
      <c r="IPV828" s="257"/>
      <c r="IPW828" s="257"/>
      <c r="IPX828" s="257"/>
      <c r="IPY828" s="257"/>
      <c r="IPZ828" s="257"/>
      <c r="IQA828" s="257"/>
      <c r="IQB828" s="257"/>
      <c r="IQC828" s="257"/>
      <c r="IQD828" s="257"/>
      <c r="IQE828" s="257"/>
      <c r="IQF828" s="257"/>
      <c r="IQG828" s="257"/>
      <c r="IQH828" s="257"/>
      <c r="IQI828" s="257"/>
      <c r="IQJ828" s="257"/>
      <c r="IQK828" s="257"/>
      <c r="IQL828" s="257"/>
      <c r="IQM828" s="257"/>
      <c r="IQN828" s="257"/>
      <c r="IQO828" s="257"/>
      <c r="IQP828" s="257"/>
      <c r="IQQ828" s="257"/>
      <c r="IQR828" s="257"/>
      <c r="IQS828" s="257"/>
      <c r="IQT828" s="257"/>
      <c r="IQU828" s="257"/>
      <c r="IQV828" s="257"/>
      <c r="IQW828" s="257"/>
      <c r="IQX828" s="257"/>
      <c r="IQY828" s="257"/>
      <c r="IQZ828" s="257"/>
      <c r="IRA828" s="257"/>
      <c r="IRB828" s="257"/>
      <c r="IRC828" s="257"/>
      <c r="IRD828" s="257"/>
      <c r="IRE828" s="257"/>
      <c r="IRF828" s="257"/>
      <c r="IRG828" s="257"/>
      <c r="IRH828" s="257"/>
      <c r="IRI828" s="257"/>
      <c r="IRJ828" s="257"/>
      <c r="IRK828" s="257"/>
      <c r="IRL828" s="257"/>
      <c r="IRM828" s="257"/>
      <c r="IRN828" s="257"/>
      <c r="IRO828" s="257"/>
      <c r="IRP828" s="257"/>
      <c r="IRQ828" s="257"/>
      <c r="IRR828" s="257"/>
      <c r="IRS828" s="257"/>
      <c r="IRT828" s="257"/>
      <c r="IRU828" s="257"/>
      <c r="IRV828" s="257"/>
      <c r="IRW828" s="257"/>
      <c r="IRX828" s="257"/>
      <c r="IRY828" s="257"/>
      <c r="IRZ828" s="257"/>
      <c r="ISA828" s="257"/>
      <c r="ISB828" s="257"/>
      <c r="ISC828" s="257"/>
      <c r="ISD828" s="257"/>
      <c r="ISE828" s="257"/>
      <c r="ISF828" s="257"/>
      <c r="ISG828" s="257"/>
      <c r="ISH828" s="257"/>
      <c r="ISI828" s="257"/>
      <c r="ISJ828" s="257"/>
      <c r="ISK828" s="257"/>
      <c r="ISL828" s="257"/>
      <c r="ISM828" s="257"/>
      <c r="ISN828" s="257"/>
      <c r="ISO828" s="257"/>
      <c r="ISP828" s="257"/>
      <c r="ISQ828" s="257"/>
      <c r="ISR828" s="257"/>
      <c r="ISS828" s="257"/>
      <c r="IST828" s="257"/>
      <c r="ISU828" s="257"/>
      <c r="ISV828" s="257"/>
      <c r="ISW828" s="257"/>
      <c r="ISX828" s="257"/>
      <c r="ISY828" s="257"/>
      <c r="ISZ828" s="257"/>
      <c r="ITA828" s="257"/>
      <c r="ITB828" s="257"/>
      <c r="ITC828" s="257"/>
      <c r="ITD828" s="257"/>
      <c r="ITE828" s="257"/>
      <c r="ITF828" s="257"/>
      <c r="ITG828" s="257"/>
      <c r="ITH828" s="257"/>
      <c r="ITI828" s="257"/>
      <c r="ITJ828" s="257"/>
      <c r="ITK828" s="257"/>
      <c r="ITL828" s="257"/>
      <c r="ITM828" s="257"/>
      <c r="ITN828" s="257"/>
      <c r="ITO828" s="257"/>
      <c r="ITP828" s="257"/>
      <c r="ITQ828" s="257"/>
      <c r="ITR828" s="257"/>
      <c r="ITS828" s="257"/>
      <c r="ITT828" s="257"/>
      <c r="ITU828" s="257"/>
      <c r="ITV828" s="257"/>
      <c r="ITW828" s="257"/>
      <c r="ITX828" s="257"/>
      <c r="ITY828" s="257"/>
      <c r="ITZ828" s="257"/>
      <c r="IUA828" s="257"/>
      <c r="IUB828" s="257"/>
      <c r="IUC828" s="257"/>
      <c r="IUD828" s="257"/>
      <c r="IUE828" s="257"/>
      <c r="IUF828" s="257"/>
      <c r="IUG828" s="257"/>
      <c r="IUH828" s="257"/>
      <c r="IUI828" s="257"/>
      <c r="IUJ828" s="257"/>
      <c r="IUK828" s="257"/>
      <c r="IUL828" s="257"/>
      <c r="IUM828" s="257"/>
      <c r="IUN828" s="257"/>
      <c r="IUO828" s="257"/>
      <c r="IUP828" s="257"/>
      <c r="IUQ828" s="257"/>
      <c r="IUR828" s="257"/>
      <c r="IUS828" s="257"/>
      <c r="IUT828" s="257"/>
      <c r="IUU828" s="257"/>
      <c r="IUV828" s="257"/>
      <c r="IUW828" s="257"/>
      <c r="IUX828" s="257"/>
      <c r="IUY828" s="257"/>
      <c r="IUZ828" s="257"/>
      <c r="IVA828" s="257"/>
      <c r="IVB828" s="257"/>
      <c r="IVC828" s="257"/>
      <c r="IVD828" s="257"/>
      <c r="IVE828" s="257"/>
      <c r="IVF828" s="257"/>
      <c r="IVG828" s="257"/>
      <c r="IVH828" s="257"/>
      <c r="IVI828" s="257"/>
      <c r="IVJ828" s="257"/>
      <c r="IVK828" s="257"/>
      <c r="IVL828" s="257"/>
      <c r="IVM828" s="257"/>
      <c r="IVN828" s="257"/>
      <c r="IVO828" s="257"/>
      <c r="IVP828" s="257"/>
      <c r="IVQ828" s="257"/>
      <c r="IVR828" s="257"/>
      <c r="IVS828" s="257"/>
      <c r="IVT828" s="257"/>
      <c r="IVU828" s="257"/>
      <c r="IVV828" s="257"/>
      <c r="IVW828" s="257"/>
      <c r="IVX828" s="257"/>
      <c r="IVY828" s="257"/>
      <c r="IVZ828" s="257"/>
      <c r="IWA828" s="257"/>
      <c r="IWB828" s="257"/>
      <c r="IWC828" s="257"/>
      <c r="IWD828" s="257"/>
      <c r="IWE828" s="257"/>
      <c r="IWF828" s="257"/>
      <c r="IWG828" s="257"/>
      <c r="IWH828" s="257"/>
      <c r="IWI828" s="257"/>
      <c r="IWJ828" s="257"/>
      <c r="IWK828" s="257"/>
      <c r="IWL828" s="257"/>
      <c r="IWM828" s="257"/>
      <c r="IWN828" s="257"/>
      <c r="IWO828" s="257"/>
      <c r="IWP828" s="257"/>
      <c r="IWQ828" s="257"/>
      <c r="IWR828" s="257"/>
      <c r="IWS828" s="257"/>
      <c r="IWT828" s="257"/>
      <c r="IWU828" s="257"/>
      <c r="IWV828" s="257"/>
      <c r="IWW828" s="257"/>
      <c r="IWX828" s="257"/>
      <c r="IWY828" s="257"/>
      <c r="IWZ828" s="257"/>
      <c r="IXA828" s="257"/>
      <c r="IXB828" s="257"/>
      <c r="IXC828" s="257"/>
      <c r="IXD828" s="257"/>
      <c r="IXE828" s="257"/>
      <c r="IXF828" s="257"/>
      <c r="IXG828" s="257"/>
      <c r="IXH828" s="257"/>
      <c r="IXI828" s="257"/>
      <c r="IXJ828" s="257"/>
      <c r="IXK828" s="257"/>
      <c r="IXL828" s="257"/>
      <c r="IXM828" s="257"/>
      <c r="IXN828" s="257"/>
      <c r="IXO828" s="257"/>
      <c r="IXP828" s="257"/>
      <c r="IXQ828" s="257"/>
      <c r="IXR828" s="257"/>
      <c r="IXS828" s="257"/>
      <c r="IXT828" s="257"/>
      <c r="IXU828" s="257"/>
      <c r="IXV828" s="257"/>
      <c r="IXW828" s="257"/>
      <c r="IXX828" s="257"/>
      <c r="IXY828" s="257"/>
      <c r="IXZ828" s="257"/>
      <c r="IYA828" s="257"/>
      <c r="IYB828" s="257"/>
      <c r="IYC828" s="257"/>
      <c r="IYD828" s="257"/>
      <c r="IYE828" s="257"/>
      <c r="IYF828" s="257"/>
      <c r="IYG828" s="257"/>
      <c r="IYH828" s="257"/>
      <c r="IYI828" s="257"/>
      <c r="IYJ828" s="257"/>
      <c r="IYK828" s="257"/>
      <c r="IYL828" s="257"/>
      <c r="IYM828" s="257"/>
      <c r="IYN828" s="257"/>
      <c r="IYO828" s="257"/>
      <c r="IYP828" s="257"/>
      <c r="IYQ828" s="257"/>
      <c r="IYR828" s="257"/>
      <c r="IYS828" s="257"/>
      <c r="IYT828" s="257"/>
      <c r="IYU828" s="257"/>
      <c r="IYV828" s="257"/>
      <c r="IYW828" s="257"/>
      <c r="IYX828" s="257"/>
      <c r="IYY828" s="257"/>
      <c r="IYZ828" s="257"/>
      <c r="IZA828" s="257"/>
      <c r="IZB828" s="257"/>
      <c r="IZC828" s="257"/>
      <c r="IZD828" s="257"/>
      <c r="IZE828" s="257"/>
      <c r="IZF828" s="257"/>
      <c r="IZG828" s="257"/>
      <c r="IZH828" s="257"/>
      <c r="IZI828" s="257"/>
      <c r="IZJ828" s="257"/>
      <c r="IZK828" s="257"/>
      <c r="IZL828" s="257"/>
      <c r="IZM828" s="257"/>
      <c r="IZN828" s="257"/>
      <c r="IZO828" s="257"/>
      <c r="IZP828" s="257"/>
      <c r="IZQ828" s="257"/>
      <c r="IZR828" s="257"/>
      <c r="IZS828" s="257"/>
      <c r="IZT828" s="257"/>
      <c r="IZU828" s="257"/>
      <c r="IZV828" s="257"/>
      <c r="IZW828" s="257"/>
      <c r="IZX828" s="257"/>
      <c r="IZY828" s="257"/>
      <c r="IZZ828" s="257"/>
      <c r="JAA828" s="257"/>
      <c r="JAB828" s="257"/>
      <c r="JAC828" s="257"/>
      <c r="JAD828" s="257"/>
      <c r="JAE828" s="257"/>
      <c r="JAF828" s="257"/>
      <c r="JAG828" s="257"/>
      <c r="JAH828" s="257"/>
      <c r="JAI828" s="257"/>
      <c r="JAJ828" s="257"/>
      <c r="JAK828" s="257"/>
      <c r="JAL828" s="257"/>
      <c r="JAM828" s="257"/>
      <c r="JAN828" s="257"/>
      <c r="JAO828" s="257"/>
      <c r="JAP828" s="257"/>
      <c r="JAQ828" s="257"/>
      <c r="JAR828" s="257"/>
      <c r="JAS828" s="257"/>
      <c r="JAT828" s="257"/>
      <c r="JAU828" s="257"/>
      <c r="JAV828" s="257"/>
      <c r="JAW828" s="257"/>
      <c r="JAX828" s="257"/>
      <c r="JAY828" s="257"/>
      <c r="JAZ828" s="257"/>
      <c r="JBA828" s="257"/>
      <c r="JBB828" s="257"/>
      <c r="JBC828" s="257"/>
      <c r="JBD828" s="257"/>
      <c r="JBE828" s="257"/>
      <c r="JBF828" s="257"/>
      <c r="JBG828" s="257"/>
      <c r="JBH828" s="257"/>
      <c r="JBI828" s="257"/>
      <c r="JBJ828" s="257"/>
      <c r="JBK828" s="257"/>
      <c r="JBL828" s="257"/>
      <c r="JBM828" s="257"/>
      <c r="JBN828" s="257"/>
      <c r="JBO828" s="257"/>
      <c r="JBP828" s="257"/>
      <c r="JBQ828" s="257"/>
      <c r="JBR828" s="257"/>
      <c r="JBS828" s="257"/>
      <c r="JBT828" s="257"/>
      <c r="JBU828" s="257"/>
      <c r="JBV828" s="257"/>
      <c r="JBW828" s="257"/>
      <c r="JBX828" s="257"/>
      <c r="JBY828" s="257"/>
      <c r="JBZ828" s="257"/>
      <c r="JCA828" s="257"/>
      <c r="JCB828" s="257"/>
      <c r="JCC828" s="257"/>
      <c r="JCD828" s="257"/>
      <c r="JCE828" s="257"/>
      <c r="JCF828" s="257"/>
      <c r="JCG828" s="257"/>
      <c r="JCH828" s="257"/>
      <c r="JCI828" s="257"/>
      <c r="JCJ828" s="257"/>
      <c r="JCK828" s="257"/>
      <c r="JCL828" s="257"/>
      <c r="JCM828" s="257"/>
      <c r="JCN828" s="257"/>
      <c r="JCO828" s="257"/>
      <c r="JCP828" s="257"/>
      <c r="JCQ828" s="257"/>
      <c r="JCR828" s="257"/>
      <c r="JCS828" s="257"/>
      <c r="JCT828" s="257"/>
      <c r="JCU828" s="257"/>
      <c r="JCV828" s="257"/>
      <c r="JCW828" s="257"/>
      <c r="JCX828" s="257"/>
      <c r="JCY828" s="257"/>
      <c r="JCZ828" s="257"/>
      <c r="JDA828" s="257"/>
      <c r="JDB828" s="257"/>
      <c r="JDC828" s="257"/>
      <c r="JDD828" s="257"/>
      <c r="JDE828" s="257"/>
      <c r="JDF828" s="257"/>
      <c r="JDG828" s="257"/>
      <c r="JDH828" s="257"/>
      <c r="JDI828" s="257"/>
      <c r="JDJ828" s="257"/>
      <c r="JDK828" s="257"/>
      <c r="JDL828" s="257"/>
      <c r="JDM828" s="257"/>
      <c r="JDN828" s="257"/>
      <c r="JDO828" s="257"/>
      <c r="JDP828" s="257"/>
      <c r="JDQ828" s="257"/>
      <c r="JDR828" s="257"/>
      <c r="JDS828" s="257"/>
      <c r="JDT828" s="257"/>
      <c r="JDU828" s="257"/>
      <c r="JDV828" s="257"/>
      <c r="JDW828" s="257"/>
      <c r="JDX828" s="257"/>
      <c r="JDY828" s="257"/>
      <c r="JDZ828" s="257"/>
      <c r="JEA828" s="257"/>
      <c r="JEB828" s="257"/>
      <c r="JEC828" s="257"/>
      <c r="JED828" s="257"/>
      <c r="JEE828" s="257"/>
      <c r="JEF828" s="257"/>
      <c r="JEG828" s="257"/>
      <c r="JEH828" s="257"/>
      <c r="JEI828" s="257"/>
      <c r="JEJ828" s="257"/>
      <c r="JEK828" s="257"/>
      <c r="JEL828" s="257"/>
      <c r="JEM828" s="257"/>
      <c r="JEN828" s="257"/>
      <c r="JEO828" s="257"/>
      <c r="JEP828" s="257"/>
      <c r="JEQ828" s="257"/>
      <c r="JER828" s="257"/>
      <c r="JES828" s="257"/>
      <c r="JET828" s="257"/>
      <c r="JEU828" s="257"/>
      <c r="JEV828" s="257"/>
      <c r="JEW828" s="257"/>
      <c r="JEX828" s="257"/>
      <c r="JEY828" s="257"/>
      <c r="JEZ828" s="257"/>
      <c r="JFA828" s="257"/>
      <c r="JFB828" s="257"/>
      <c r="JFC828" s="257"/>
      <c r="JFD828" s="257"/>
      <c r="JFE828" s="257"/>
      <c r="JFF828" s="257"/>
      <c r="JFG828" s="257"/>
      <c r="JFH828" s="257"/>
      <c r="JFI828" s="257"/>
      <c r="JFJ828" s="257"/>
      <c r="JFK828" s="257"/>
      <c r="JFL828" s="257"/>
      <c r="JFM828" s="257"/>
      <c r="JFN828" s="257"/>
      <c r="JFO828" s="257"/>
      <c r="JFP828" s="257"/>
      <c r="JFQ828" s="257"/>
      <c r="JFR828" s="257"/>
      <c r="JFS828" s="257"/>
      <c r="JFT828" s="257"/>
      <c r="JFU828" s="257"/>
      <c r="JFV828" s="257"/>
      <c r="JFW828" s="257"/>
      <c r="JFX828" s="257"/>
      <c r="JFY828" s="257"/>
      <c r="JFZ828" s="257"/>
      <c r="JGA828" s="257"/>
      <c r="JGB828" s="257"/>
      <c r="JGC828" s="257"/>
      <c r="JGD828" s="257"/>
      <c r="JGE828" s="257"/>
      <c r="JGF828" s="257"/>
      <c r="JGG828" s="257"/>
      <c r="JGH828" s="257"/>
      <c r="JGI828" s="257"/>
      <c r="JGJ828" s="257"/>
      <c r="JGK828" s="257"/>
      <c r="JGL828" s="257"/>
      <c r="JGM828" s="257"/>
      <c r="JGN828" s="257"/>
      <c r="JGO828" s="257"/>
      <c r="JGP828" s="257"/>
      <c r="JGQ828" s="257"/>
      <c r="JGR828" s="257"/>
      <c r="JGS828" s="257"/>
      <c r="JGT828" s="257"/>
      <c r="JGU828" s="257"/>
      <c r="JGV828" s="257"/>
      <c r="JGW828" s="257"/>
      <c r="JGX828" s="257"/>
      <c r="JGY828" s="257"/>
      <c r="JGZ828" s="257"/>
      <c r="JHA828" s="257"/>
      <c r="JHB828" s="257"/>
      <c r="JHC828" s="257"/>
      <c r="JHD828" s="257"/>
      <c r="JHE828" s="257"/>
      <c r="JHF828" s="257"/>
      <c r="JHG828" s="257"/>
      <c r="JHH828" s="257"/>
      <c r="JHI828" s="257"/>
      <c r="JHJ828" s="257"/>
      <c r="JHK828" s="257"/>
      <c r="JHL828" s="257"/>
      <c r="JHM828" s="257"/>
      <c r="JHN828" s="257"/>
      <c r="JHO828" s="257"/>
      <c r="JHP828" s="257"/>
      <c r="JHQ828" s="257"/>
      <c r="JHR828" s="257"/>
      <c r="JHS828" s="257"/>
      <c r="JHT828" s="257"/>
      <c r="JHU828" s="257"/>
      <c r="JHV828" s="257"/>
      <c r="JHW828" s="257"/>
      <c r="JHX828" s="257"/>
      <c r="JHY828" s="257"/>
      <c r="JHZ828" s="257"/>
      <c r="JIA828" s="257"/>
      <c r="JIB828" s="257"/>
      <c r="JIC828" s="257"/>
      <c r="JID828" s="257"/>
      <c r="JIE828" s="257"/>
      <c r="JIF828" s="257"/>
      <c r="JIG828" s="257"/>
      <c r="JIH828" s="257"/>
      <c r="JII828" s="257"/>
      <c r="JIJ828" s="257"/>
      <c r="JIK828" s="257"/>
      <c r="JIL828" s="257"/>
      <c r="JIM828" s="257"/>
      <c r="JIN828" s="257"/>
      <c r="JIO828" s="257"/>
      <c r="JIP828" s="257"/>
      <c r="JIQ828" s="257"/>
      <c r="JIR828" s="257"/>
      <c r="JIS828" s="257"/>
      <c r="JIT828" s="257"/>
      <c r="JIU828" s="257"/>
      <c r="JIV828" s="257"/>
      <c r="JIW828" s="257"/>
      <c r="JIX828" s="257"/>
      <c r="JIY828" s="257"/>
      <c r="JIZ828" s="257"/>
      <c r="JJA828" s="257"/>
      <c r="JJB828" s="257"/>
      <c r="JJC828" s="257"/>
      <c r="JJD828" s="257"/>
      <c r="JJE828" s="257"/>
      <c r="JJF828" s="257"/>
      <c r="JJG828" s="257"/>
      <c r="JJH828" s="257"/>
      <c r="JJI828" s="257"/>
      <c r="JJJ828" s="257"/>
      <c r="JJK828" s="257"/>
      <c r="JJL828" s="257"/>
      <c r="JJM828" s="257"/>
      <c r="JJN828" s="257"/>
      <c r="JJO828" s="257"/>
      <c r="JJP828" s="257"/>
      <c r="JJQ828" s="257"/>
      <c r="JJR828" s="257"/>
      <c r="JJS828" s="257"/>
      <c r="JJT828" s="257"/>
      <c r="JJU828" s="257"/>
      <c r="JJV828" s="257"/>
      <c r="JJW828" s="257"/>
      <c r="JJX828" s="257"/>
      <c r="JJY828" s="257"/>
      <c r="JJZ828" s="257"/>
      <c r="JKA828" s="257"/>
      <c r="JKB828" s="257"/>
      <c r="JKC828" s="257"/>
      <c r="JKD828" s="257"/>
      <c r="JKE828" s="257"/>
      <c r="JKF828" s="257"/>
      <c r="JKG828" s="257"/>
      <c r="JKH828" s="257"/>
      <c r="JKI828" s="257"/>
      <c r="JKJ828" s="257"/>
      <c r="JKK828" s="257"/>
      <c r="JKL828" s="257"/>
      <c r="JKM828" s="257"/>
      <c r="JKN828" s="257"/>
      <c r="JKO828" s="257"/>
      <c r="JKP828" s="257"/>
      <c r="JKQ828" s="257"/>
      <c r="JKR828" s="257"/>
      <c r="JKS828" s="257"/>
      <c r="JKT828" s="257"/>
      <c r="JKU828" s="257"/>
      <c r="JKV828" s="257"/>
      <c r="JKW828" s="257"/>
      <c r="JKX828" s="257"/>
      <c r="JKY828" s="257"/>
      <c r="JKZ828" s="257"/>
      <c r="JLA828" s="257"/>
      <c r="JLB828" s="257"/>
      <c r="JLC828" s="257"/>
      <c r="JLD828" s="257"/>
      <c r="JLE828" s="257"/>
      <c r="JLF828" s="257"/>
      <c r="JLG828" s="257"/>
      <c r="JLH828" s="257"/>
      <c r="JLI828" s="257"/>
      <c r="JLJ828" s="257"/>
      <c r="JLK828" s="257"/>
      <c r="JLL828" s="257"/>
      <c r="JLM828" s="257"/>
      <c r="JLN828" s="257"/>
      <c r="JLO828" s="257"/>
      <c r="JLP828" s="257"/>
      <c r="JLQ828" s="257"/>
      <c r="JLR828" s="257"/>
      <c r="JLS828" s="257"/>
      <c r="JLT828" s="257"/>
      <c r="JLU828" s="257"/>
      <c r="JLV828" s="257"/>
      <c r="JLW828" s="257"/>
      <c r="JLX828" s="257"/>
      <c r="JLY828" s="257"/>
      <c r="JLZ828" s="257"/>
      <c r="JMA828" s="257"/>
      <c r="JMB828" s="257"/>
      <c r="JMC828" s="257"/>
      <c r="JMD828" s="257"/>
      <c r="JME828" s="257"/>
      <c r="JMF828" s="257"/>
      <c r="JMG828" s="257"/>
      <c r="JMH828" s="257"/>
      <c r="JMI828" s="257"/>
      <c r="JMJ828" s="257"/>
      <c r="JMK828" s="257"/>
      <c r="JML828" s="257"/>
      <c r="JMM828" s="257"/>
      <c r="JMN828" s="257"/>
      <c r="JMO828" s="257"/>
      <c r="JMP828" s="257"/>
      <c r="JMQ828" s="257"/>
      <c r="JMR828" s="257"/>
      <c r="JMS828" s="257"/>
      <c r="JMT828" s="257"/>
      <c r="JMU828" s="257"/>
      <c r="JMV828" s="257"/>
      <c r="JMW828" s="257"/>
      <c r="JMX828" s="257"/>
      <c r="JMY828" s="257"/>
      <c r="JMZ828" s="257"/>
      <c r="JNA828" s="257"/>
      <c r="JNB828" s="257"/>
      <c r="JNC828" s="257"/>
      <c r="JND828" s="257"/>
      <c r="JNE828" s="257"/>
      <c r="JNF828" s="257"/>
      <c r="JNG828" s="257"/>
      <c r="JNH828" s="257"/>
      <c r="JNI828" s="257"/>
      <c r="JNJ828" s="257"/>
      <c r="JNK828" s="257"/>
      <c r="JNL828" s="257"/>
      <c r="JNM828" s="257"/>
      <c r="JNN828" s="257"/>
      <c r="JNO828" s="257"/>
      <c r="JNP828" s="257"/>
      <c r="JNQ828" s="257"/>
      <c r="JNR828" s="257"/>
      <c r="JNS828" s="257"/>
      <c r="JNT828" s="257"/>
      <c r="JNU828" s="257"/>
      <c r="JNV828" s="257"/>
      <c r="JNW828" s="257"/>
      <c r="JNX828" s="257"/>
      <c r="JNY828" s="257"/>
      <c r="JNZ828" s="257"/>
      <c r="JOA828" s="257"/>
      <c r="JOB828" s="257"/>
      <c r="JOC828" s="257"/>
      <c r="JOD828" s="257"/>
      <c r="JOE828" s="257"/>
      <c r="JOF828" s="257"/>
      <c r="JOG828" s="257"/>
      <c r="JOH828" s="257"/>
      <c r="JOI828" s="257"/>
      <c r="JOJ828" s="257"/>
      <c r="JOK828" s="257"/>
      <c r="JOL828" s="257"/>
      <c r="JOM828" s="257"/>
      <c r="JON828" s="257"/>
      <c r="JOO828" s="257"/>
      <c r="JOP828" s="257"/>
      <c r="JOQ828" s="257"/>
      <c r="JOR828" s="257"/>
      <c r="JOS828" s="257"/>
      <c r="JOT828" s="257"/>
      <c r="JOU828" s="257"/>
      <c r="JOV828" s="257"/>
      <c r="JOW828" s="257"/>
      <c r="JOX828" s="257"/>
      <c r="JOY828" s="257"/>
      <c r="JOZ828" s="257"/>
      <c r="JPA828" s="257"/>
      <c r="JPB828" s="257"/>
      <c r="JPC828" s="257"/>
      <c r="JPD828" s="257"/>
      <c r="JPE828" s="257"/>
      <c r="JPF828" s="257"/>
      <c r="JPG828" s="257"/>
      <c r="JPH828" s="257"/>
      <c r="JPI828" s="257"/>
      <c r="JPJ828" s="257"/>
      <c r="JPK828" s="257"/>
      <c r="JPL828" s="257"/>
      <c r="JPM828" s="257"/>
      <c r="JPN828" s="257"/>
      <c r="JPO828" s="257"/>
      <c r="JPP828" s="257"/>
      <c r="JPQ828" s="257"/>
      <c r="JPR828" s="257"/>
      <c r="JPS828" s="257"/>
      <c r="JPT828" s="257"/>
      <c r="JPU828" s="257"/>
      <c r="JPV828" s="257"/>
      <c r="JPW828" s="257"/>
      <c r="JPX828" s="257"/>
      <c r="JPY828" s="257"/>
      <c r="JPZ828" s="257"/>
      <c r="JQA828" s="257"/>
      <c r="JQB828" s="257"/>
      <c r="JQC828" s="257"/>
      <c r="JQD828" s="257"/>
      <c r="JQE828" s="257"/>
      <c r="JQF828" s="257"/>
      <c r="JQG828" s="257"/>
      <c r="JQH828" s="257"/>
      <c r="JQI828" s="257"/>
      <c r="JQJ828" s="257"/>
      <c r="JQK828" s="257"/>
      <c r="JQL828" s="257"/>
      <c r="JQM828" s="257"/>
      <c r="JQN828" s="257"/>
      <c r="JQO828" s="257"/>
      <c r="JQP828" s="257"/>
      <c r="JQQ828" s="257"/>
      <c r="JQR828" s="257"/>
      <c r="JQS828" s="257"/>
      <c r="JQT828" s="257"/>
      <c r="JQU828" s="257"/>
      <c r="JQV828" s="257"/>
      <c r="JQW828" s="257"/>
      <c r="JQX828" s="257"/>
      <c r="JQY828" s="257"/>
      <c r="JQZ828" s="257"/>
      <c r="JRA828" s="257"/>
      <c r="JRB828" s="257"/>
      <c r="JRC828" s="257"/>
      <c r="JRD828" s="257"/>
      <c r="JRE828" s="257"/>
      <c r="JRF828" s="257"/>
      <c r="JRG828" s="257"/>
      <c r="JRH828" s="257"/>
      <c r="JRI828" s="257"/>
      <c r="JRJ828" s="257"/>
      <c r="JRK828" s="257"/>
      <c r="JRL828" s="257"/>
      <c r="JRM828" s="257"/>
      <c r="JRN828" s="257"/>
      <c r="JRO828" s="257"/>
      <c r="JRP828" s="257"/>
      <c r="JRQ828" s="257"/>
      <c r="JRR828" s="257"/>
      <c r="JRS828" s="257"/>
      <c r="JRT828" s="257"/>
      <c r="JRU828" s="257"/>
      <c r="JRV828" s="257"/>
      <c r="JRW828" s="257"/>
      <c r="JRX828" s="257"/>
      <c r="JRY828" s="257"/>
      <c r="JRZ828" s="257"/>
      <c r="JSA828" s="257"/>
      <c r="JSB828" s="257"/>
      <c r="JSC828" s="257"/>
      <c r="JSD828" s="257"/>
      <c r="JSE828" s="257"/>
      <c r="JSF828" s="257"/>
      <c r="JSG828" s="257"/>
      <c r="JSH828" s="257"/>
      <c r="JSI828" s="257"/>
      <c r="JSJ828" s="257"/>
      <c r="JSK828" s="257"/>
      <c r="JSL828" s="257"/>
      <c r="JSM828" s="257"/>
      <c r="JSN828" s="257"/>
      <c r="JSO828" s="257"/>
      <c r="JSP828" s="257"/>
      <c r="JSQ828" s="257"/>
      <c r="JSR828" s="257"/>
      <c r="JSS828" s="257"/>
      <c r="JST828" s="257"/>
      <c r="JSU828" s="257"/>
      <c r="JSV828" s="257"/>
      <c r="JSW828" s="257"/>
      <c r="JSX828" s="257"/>
      <c r="JSY828" s="257"/>
      <c r="JSZ828" s="257"/>
      <c r="JTA828" s="257"/>
      <c r="JTB828" s="257"/>
      <c r="JTC828" s="257"/>
      <c r="JTD828" s="257"/>
      <c r="JTE828" s="257"/>
      <c r="JTF828" s="257"/>
      <c r="JTG828" s="257"/>
      <c r="JTH828" s="257"/>
      <c r="JTI828" s="257"/>
      <c r="JTJ828" s="257"/>
      <c r="JTK828" s="257"/>
      <c r="JTL828" s="257"/>
      <c r="JTM828" s="257"/>
      <c r="JTN828" s="257"/>
      <c r="JTO828" s="257"/>
      <c r="JTP828" s="257"/>
      <c r="JTQ828" s="257"/>
      <c r="JTR828" s="257"/>
      <c r="JTS828" s="257"/>
      <c r="JTT828" s="257"/>
      <c r="JTU828" s="257"/>
      <c r="JTV828" s="257"/>
      <c r="JTW828" s="257"/>
      <c r="JTX828" s="257"/>
      <c r="JTY828" s="257"/>
      <c r="JTZ828" s="257"/>
      <c r="JUA828" s="257"/>
      <c r="JUB828" s="257"/>
      <c r="JUC828" s="257"/>
      <c r="JUD828" s="257"/>
      <c r="JUE828" s="257"/>
      <c r="JUF828" s="257"/>
      <c r="JUG828" s="257"/>
      <c r="JUH828" s="257"/>
      <c r="JUI828" s="257"/>
      <c r="JUJ828" s="257"/>
      <c r="JUK828" s="257"/>
      <c r="JUL828" s="257"/>
      <c r="JUM828" s="257"/>
      <c r="JUN828" s="257"/>
      <c r="JUO828" s="257"/>
      <c r="JUP828" s="257"/>
      <c r="JUQ828" s="257"/>
      <c r="JUR828" s="257"/>
      <c r="JUS828" s="257"/>
      <c r="JUT828" s="257"/>
      <c r="JUU828" s="257"/>
      <c r="JUV828" s="257"/>
      <c r="JUW828" s="257"/>
      <c r="JUX828" s="257"/>
      <c r="JUY828" s="257"/>
      <c r="JUZ828" s="257"/>
      <c r="JVA828" s="257"/>
      <c r="JVB828" s="257"/>
      <c r="JVC828" s="257"/>
      <c r="JVD828" s="257"/>
      <c r="JVE828" s="257"/>
      <c r="JVF828" s="257"/>
      <c r="JVG828" s="257"/>
      <c r="JVH828" s="257"/>
      <c r="JVI828" s="257"/>
      <c r="JVJ828" s="257"/>
      <c r="JVK828" s="257"/>
      <c r="JVL828" s="257"/>
      <c r="JVM828" s="257"/>
      <c r="JVN828" s="257"/>
      <c r="JVO828" s="257"/>
      <c r="JVP828" s="257"/>
      <c r="JVQ828" s="257"/>
      <c r="JVR828" s="257"/>
      <c r="JVS828" s="257"/>
      <c r="JVT828" s="257"/>
      <c r="JVU828" s="257"/>
      <c r="JVV828" s="257"/>
      <c r="JVW828" s="257"/>
      <c r="JVX828" s="257"/>
      <c r="JVY828" s="257"/>
      <c r="JVZ828" s="257"/>
      <c r="JWA828" s="257"/>
      <c r="JWB828" s="257"/>
      <c r="JWC828" s="257"/>
      <c r="JWD828" s="257"/>
      <c r="JWE828" s="257"/>
      <c r="JWF828" s="257"/>
      <c r="JWG828" s="257"/>
      <c r="JWH828" s="257"/>
      <c r="JWI828" s="257"/>
      <c r="JWJ828" s="257"/>
      <c r="JWK828" s="257"/>
      <c r="JWL828" s="257"/>
      <c r="JWM828" s="257"/>
      <c r="JWN828" s="257"/>
      <c r="JWO828" s="257"/>
      <c r="JWP828" s="257"/>
      <c r="JWQ828" s="257"/>
      <c r="JWR828" s="257"/>
      <c r="JWS828" s="257"/>
      <c r="JWT828" s="257"/>
      <c r="JWU828" s="257"/>
      <c r="JWV828" s="257"/>
      <c r="JWW828" s="257"/>
      <c r="JWX828" s="257"/>
      <c r="JWY828" s="257"/>
      <c r="JWZ828" s="257"/>
      <c r="JXA828" s="257"/>
      <c r="JXB828" s="257"/>
      <c r="JXC828" s="257"/>
      <c r="JXD828" s="257"/>
      <c r="JXE828" s="257"/>
      <c r="JXF828" s="257"/>
      <c r="JXG828" s="257"/>
      <c r="JXH828" s="257"/>
      <c r="JXI828" s="257"/>
      <c r="JXJ828" s="257"/>
      <c r="JXK828" s="257"/>
      <c r="JXL828" s="257"/>
      <c r="JXM828" s="257"/>
      <c r="JXN828" s="257"/>
      <c r="JXO828" s="257"/>
      <c r="JXP828" s="257"/>
      <c r="JXQ828" s="257"/>
      <c r="JXR828" s="257"/>
      <c r="JXS828" s="257"/>
      <c r="JXT828" s="257"/>
      <c r="JXU828" s="257"/>
      <c r="JXV828" s="257"/>
      <c r="JXW828" s="257"/>
      <c r="JXX828" s="257"/>
      <c r="JXY828" s="257"/>
      <c r="JXZ828" s="257"/>
      <c r="JYA828" s="257"/>
      <c r="JYB828" s="257"/>
      <c r="JYC828" s="257"/>
      <c r="JYD828" s="257"/>
      <c r="JYE828" s="257"/>
      <c r="JYF828" s="257"/>
      <c r="JYG828" s="257"/>
      <c r="JYH828" s="257"/>
      <c r="JYI828" s="257"/>
      <c r="JYJ828" s="257"/>
      <c r="JYK828" s="257"/>
      <c r="JYL828" s="257"/>
      <c r="JYM828" s="257"/>
      <c r="JYN828" s="257"/>
      <c r="JYO828" s="257"/>
      <c r="JYP828" s="257"/>
      <c r="JYQ828" s="257"/>
      <c r="JYR828" s="257"/>
      <c r="JYS828" s="257"/>
      <c r="JYT828" s="257"/>
      <c r="JYU828" s="257"/>
      <c r="JYV828" s="257"/>
      <c r="JYW828" s="257"/>
      <c r="JYX828" s="257"/>
      <c r="JYY828" s="257"/>
      <c r="JYZ828" s="257"/>
      <c r="JZA828" s="257"/>
      <c r="JZB828" s="257"/>
      <c r="JZC828" s="257"/>
      <c r="JZD828" s="257"/>
      <c r="JZE828" s="257"/>
      <c r="JZF828" s="257"/>
      <c r="JZG828" s="257"/>
      <c r="JZH828" s="257"/>
      <c r="JZI828" s="257"/>
      <c r="JZJ828" s="257"/>
      <c r="JZK828" s="257"/>
      <c r="JZL828" s="257"/>
      <c r="JZM828" s="257"/>
      <c r="JZN828" s="257"/>
      <c r="JZO828" s="257"/>
      <c r="JZP828" s="257"/>
      <c r="JZQ828" s="257"/>
      <c r="JZR828" s="257"/>
      <c r="JZS828" s="257"/>
      <c r="JZT828" s="257"/>
      <c r="JZU828" s="257"/>
      <c r="JZV828" s="257"/>
      <c r="JZW828" s="257"/>
      <c r="JZX828" s="257"/>
      <c r="JZY828" s="257"/>
      <c r="JZZ828" s="257"/>
      <c r="KAA828" s="257"/>
      <c r="KAB828" s="257"/>
      <c r="KAC828" s="257"/>
      <c r="KAD828" s="257"/>
      <c r="KAE828" s="257"/>
      <c r="KAF828" s="257"/>
      <c r="KAG828" s="257"/>
      <c r="KAH828" s="257"/>
      <c r="KAI828" s="257"/>
      <c r="KAJ828" s="257"/>
      <c r="KAK828" s="257"/>
      <c r="KAL828" s="257"/>
      <c r="KAM828" s="257"/>
      <c r="KAN828" s="257"/>
      <c r="KAO828" s="257"/>
      <c r="KAP828" s="257"/>
      <c r="KAQ828" s="257"/>
      <c r="KAR828" s="257"/>
      <c r="KAS828" s="257"/>
      <c r="KAT828" s="257"/>
      <c r="KAU828" s="257"/>
      <c r="KAV828" s="257"/>
      <c r="KAW828" s="257"/>
      <c r="KAX828" s="257"/>
      <c r="KAY828" s="257"/>
      <c r="KAZ828" s="257"/>
      <c r="KBA828" s="257"/>
      <c r="KBB828" s="257"/>
      <c r="KBC828" s="257"/>
      <c r="KBD828" s="257"/>
      <c r="KBE828" s="257"/>
      <c r="KBF828" s="257"/>
      <c r="KBG828" s="257"/>
      <c r="KBH828" s="257"/>
      <c r="KBI828" s="257"/>
      <c r="KBJ828" s="257"/>
      <c r="KBK828" s="257"/>
      <c r="KBL828" s="257"/>
      <c r="KBM828" s="257"/>
      <c r="KBN828" s="257"/>
      <c r="KBO828" s="257"/>
      <c r="KBP828" s="257"/>
      <c r="KBQ828" s="257"/>
      <c r="KBR828" s="257"/>
      <c r="KBS828" s="257"/>
      <c r="KBT828" s="257"/>
      <c r="KBU828" s="257"/>
      <c r="KBV828" s="257"/>
      <c r="KBW828" s="257"/>
      <c r="KBX828" s="257"/>
      <c r="KBY828" s="257"/>
      <c r="KBZ828" s="257"/>
      <c r="KCA828" s="257"/>
      <c r="KCB828" s="257"/>
      <c r="KCC828" s="257"/>
      <c r="KCD828" s="257"/>
      <c r="KCE828" s="257"/>
      <c r="KCF828" s="257"/>
      <c r="KCG828" s="257"/>
      <c r="KCH828" s="257"/>
      <c r="KCI828" s="257"/>
      <c r="KCJ828" s="257"/>
      <c r="KCK828" s="257"/>
      <c r="KCL828" s="257"/>
      <c r="KCM828" s="257"/>
      <c r="KCN828" s="257"/>
      <c r="KCO828" s="257"/>
      <c r="KCP828" s="257"/>
      <c r="KCQ828" s="257"/>
      <c r="KCR828" s="257"/>
      <c r="KCS828" s="257"/>
      <c r="KCT828" s="257"/>
      <c r="KCU828" s="257"/>
      <c r="KCV828" s="257"/>
      <c r="KCW828" s="257"/>
      <c r="KCX828" s="257"/>
      <c r="KCY828" s="257"/>
      <c r="KCZ828" s="257"/>
      <c r="KDA828" s="257"/>
      <c r="KDB828" s="257"/>
      <c r="KDC828" s="257"/>
      <c r="KDD828" s="257"/>
      <c r="KDE828" s="257"/>
      <c r="KDF828" s="257"/>
      <c r="KDG828" s="257"/>
      <c r="KDH828" s="257"/>
      <c r="KDI828" s="257"/>
      <c r="KDJ828" s="257"/>
      <c r="KDK828" s="257"/>
      <c r="KDL828" s="257"/>
      <c r="KDM828" s="257"/>
      <c r="KDN828" s="257"/>
      <c r="KDO828" s="257"/>
      <c r="KDP828" s="257"/>
      <c r="KDQ828" s="257"/>
      <c r="KDR828" s="257"/>
      <c r="KDS828" s="257"/>
      <c r="KDT828" s="257"/>
      <c r="KDU828" s="257"/>
      <c r="KDV828" s="257"/>
      <c r="KDW828" s="257"/>
      <c r="KDX828" s="257"/>
      <c r="KDY828" s="257"/>
      <c r="KDZ828" s="257"/>
      <c r="KEA828" s="257"/>
      <c r="KEB828" s="257"/>
      <c r="KEC828" s="257"/>
      <c r="KED828" s="257"/>
      <c r="KEE828" s="257"/>
      <c r="KEF828" s="257"/>
      <c r="KEG828" s="257"/>
      <c r="KEH828" s="257"/>
      <c r="KEI828" s="257"/>
      <c r="KEJ828" s="257"/>
      <c r="KEK828" s="257"/>
      <c r="KEL828" s="257"/>
      <c r="KEM828" s="257"/>
      <c r="KEN828" s="257"/>
      <c r="KEO828" s="257"/>
      <c r="KEP828" s="257"/>
      <c r="KEQ828" s="257"/>
      <c r="KER828" s="257"/>
      <c r="KES828" s="257"/>
      <c r="KET828" s="257"/>
      <c r="KEU828" s="257"/>
      <c r="KEV828" s="257"/>
      <c r="KEW828" s="257"/>
      <c r="KEX828" s="257"/>
      <c r="KEY828" s="257"/>
      <c r="KEZ828" s="257"/>
      <c r="KFA828" s="257"/>
      <c r="KFB828" s="257"/>
      <c r="KFC828" s="257"/>
      <c r="KFD828" s="257"/>
      <c r="KFE828" s="257"/>
      <c r="KFF828" s="257"/>
      <c r="KFG828" s="257"/>
      <c r="KFH828" s="257"/>
      <c r="KFI828" s="257"/>
      <c r="KFJ828" s="257"/>
      <c r="KFK828" s="257"/>
      <c r="KFL828" s="257"/>
      <c r="KFM828" s="257"/>
      <c r="KFN828" s="257"/>
      <c r="KFO828" s="257"/>
      <c r="KFP828" s="257"/>
      <c r="KFQ828" s="257"/>
      <c r="KFR828" s="257"/>
      <c r="KFS828" s="257"/>
      <c r="KFT828" s="257"/>
      <c r="KFU828" s="257"/>
      <c r="KFV828" s="257"/>
      <c r="KFW828" s="257"/>
      <c r="KFX828" s="257"/>
      <c r="KFY828" s="257"/>
      <c r="KFZ828" s="257"/>
      <c r="KGA828" s="257"/>
      <c r="KGB828" s="257"/>
      <c r="KGC828" s="257"/>
      <c r="KGD828" s="257"/>
      <c r="KGE828" s="257"/>
      <c r="KGF828" s="257"/>
      <c r="KGG828" s="257"/>
      <c r="KGH828" s="257"/>
      <c r="KGI828" s="257"/>
      <c r="KGJ828" s="257"/>
      <c r="KGK828" s="257"/>
      <c r="KGL828" s="257"/>
      <c r="KGM828" s="257"/>
      <c r="KGN828" s="257"/>
      <c r="KGO828" s="257"/>
      <c r="KGP828" s="257"/>
      <c r="KGQ828" s="257"/>
      <c r="KGR828" s="257"/>
      <c r="KGS828" s="257"/>
      <c r="KGT828" s="257"/>
      <c r="KGU828" s="257"/>
      <c r="KGV828" s="257"/>
      <c r="KGW828" s="257"/>
      <c r="KGX828" s="257"/>
      <c r="KGY828" s="257"/>
      <c r="KGZ828" s="257"/>
      <c r="KHA828" s="257"/>
      <c r="KHB828" s="257"/>
      <c r="KHC828" s="257"/>
      <c r="KHD828" s="257"/>
      <c r="KHE828" s="257"/>
      <c r="KHF828" s="257"/>
      <c r="KHG828" s="257"/>
      <c r="KHH828" s="257"/>
      <c r="KHI828" s="257"/>
      <c r="KHJ828" s="257"/>
      <c r="KHK828" s="257"/>
      <c r="KHL828" s="257"/>
      <c r="KHM828" s="257"/>
      <c r="KHN828" s="257"/>
      <c r="KHO828" s="257"/>
      <c r="KHP828" s="257"/>
      <c r="KHQ828" s="257"/>
      <c r="KHR828" s="257"/>
      <c r="KHS828" s="257"/>
      <c r="KHT828" s="257"/>
      <c r="KHU828" s="257"/>
      <c r="KHV828" s="257"/>
      <c r="KHW828" s="257"/>
      <c r="KHX828" s="257"/>
      <c r="KHY828" s="257"/>
      <c r="KHZ828" s="257"/>
      <c r="KIA828" s="257"/>
      <c r="KIB828" s="257"/>
      <c r="KIC828" s="257"/>
      <c r="KID828" s="257"/>
      <c r="KIE828" s="257"/>
      <c r="KIF828" s="257"/>
      <c r="KIG828" s="257"/>
      <c r="KIH828" s="257"/>
      <c r="KII828" s="257"/>
      <c r="KIJ828" s="257"/>
      <c r="KIK828" s="257"/>
      <c r="KIL828" s="257"/>
      <c r="KIM828" s="257"/>
      <c r="KIN828" s="257"/>
      <c r="KIO828" s="257"/>
      <c r="KIP828" s="257"/>
      <c r="KIQ828" s="257"/>
      <c r="KIR828" s="257"/>
      <c r="KIS828" s="257"/>
      <c r="KIT828" s="257"/>
      <c r="KIU828" s="257"/>
      <c r="KIV828" s="257"/>
      <c r="KIW828" s="257"/>
      <c r="KIX828" s="257"/>
      <c r="KIY828" s="257"/>
      <c r="KIZ828" s="257"/>
      <c r="KJA828" s="257"/>
      <c r="KJB828" s="257"/>
      <c r="KJC828" s="257"/>
      <c r="KJD828" s="257"/>
      <c r="KJE828" s="257"/>
      <c r="KJF828" s="257"/>
      <c r="KJG828" s="257"/>
      <c r="KJH828" s="257"/>
      <c r="KJI828" s="257"/>
      <c r="KJJ828" s="257"/>
      <c r="KJK828" s="257"/>
      <c r="KJL828" s="257"/>
      <c r="KJM828" s="257"/>
      <c r="KJN828" s="257"/>
      <c r="KJO828" s="257"/>
      <c r="KJP828" s="257"/>
      <c r="KJQ828" s="257"/>
      <c r="KJR828" s="257"/>
      <c r="KJS828" s="257"/>
      <c r="KJT828" s="257"/>
      <c r="KJU828" s="257"/>
      <c r="KJV828" s="257"/>
      <c r="KJW828" s="257"/>
      <c r="KJX828" s="257"/>
      <c r="KJY828" s="257"/>
      <c r="KJZ828" s="257"/>
      <c r="KKA828" s="257"/>
      <c r="KKB828" s="257"/>
      <c r="KKC828" s="257"/>
      <c r="KKD828" s="257"/>
      <c r="KKE828" s="257"/>
      <c r="KKF828" s="257"/>
      <c r="KKG828" s="257"/>
      <c r="KKH828" s="257"/>
      <c r="KKI828" s="257"/>
      <c r="KKJ828" s="257"/>
      <c r="KKK828" s="257"/>
      <c r="KKL828" s="257"/>
      <c r="KKM828" s="257"/>
      <c r="KKN828" s="257"/>
      <c r="KKO828" s="257"/>
      <c r="KKP828" s="257"/>
      <c r="KKQ828" s="257"/>
      <c r="KKR828" s="257"/>
      <c r="KKS828" s="257"/>
      <c r="KKT828" s="257"/>
      <c r="KKU828" s="257"/>
      <c r="KKV828" s="257"/>
      <c r="KKW828" s="257"/>
      <c r="KKX828" s="257"/>
      <c r="KKY828" s="257"/>
      <c r="KKZ828" s="257"/>
      <c r="KLA828" s="257"/>
      <c r="KLB828" s="257"/>
      <c r="KLC828" s="257"/>
      <c r="KLD828" s="257"/>
      <c r="KLE828" s="257"/>
      <c r="KLF828" s="257"/>
      <c r="KLG828" s="257"/>
      <c r="KLH828" s="257"/>
      <c r="KLI828" s="257"/>
      <c r="KLJ828" s="257"/>
      <c r="KLK828" s="257"/>
      <c r="KLL828" s="257"/>
      <c r="KLM828" s="257"/>
      <c r="KLN828" s="257"/>
      <c r="KLO828" s="257"/>
      <c r="KLP828" s="257"/>
      <c r="KLQ828" s="257"/>
      <c r="KLR828" s="257"/>
      <c r="KLS828" s="257"/>
      <c r="KLT828" s="257"/>
      <c r="KLU828" s="257"/>
      <c r="KLV828" s="257"/>
      <c r="KLW828" s="257"/>
      <c r="KLX828" s="257"/>
      <c r="KLY828" s="257"/>
      <c r="KLZ828" s="257"/>
      <c r="KMA828" s="257"/>
      <c r="KMB828" s="257"/>
      <c r="KMC828" s="257"/>
      <c r="KMD828" s="257"/>
      <c r="KME828" s="257"/>
      <c r="KMF828" s="257"/>
      <c r="KMG828" s="257"/>
      <c r="KMH828" s="257"/>
      <c r="KMI828" s="257"/>
      <c r="KMJ828" s="257"/>
      <c r="KMK828" s="257"/>
      <c r="KML828" s="257"/>
      <c r="KMM828" s="257"/>
      <c r="KMN828" s="257"/>
      <c r="KMO828" s="257"/>
      <c r="KMP828" s="257"/>
      <c r="KMQ828" s="257"/>
      <c r="KMR828" s="257"/>
      <c r="KMS828" s="257"/>
      <c r="KMT828" s="257"/>
      <c r="KMU828" s="257"/>
      <c r="KMV828" s="257"/>
      <c r="KMW828" s="257"/>
      <c r="KMX828" s="257"/>
      <c r="KMY828" s="257"/>
      <c r="KMZ828" s="257"/>
      <c r="KNA828" s="257"/>
      <c r="KNB828" s="257"/>
      <c r="KNC828" s="257"/>
      <c r="KND828" s="257"/>
      <c r="KNE828" s="257"/>
      <c r="KNF828" s="257"/>
      <c r="KNG828" s="257"/>
      <c r="KNH828" s="257"/>
      <c r="KNI828" s="257"/>
      <c r="KNJ828" s="257"/>
      <c r="KNK828" s="257"/>
      <c r="KNL828" s="257"/>
      <c r="KNM828" s="257"/>
      <c r="KNN828" s="257"/>
      <c r="KNO828" s="257"/>
      <c r="KNP828" s="257"/>
      <c r="KNQ828" s="257"/>
      <c r="KNR828" s="257"/>
      <c r="KNS828" s="257"/>
      <c r="KNT828" s="257"/>
      <c r="KNU828" s="257"/>
      <c r="KNV828" s="257"/>
      <c r="KNW828" s="257"/>
      <c r="KNX828" s="257"/>
      <c r="KNY828" s="257"/>
      <c r="KNZ828" s="257"/>
      <c r="KOA828" s="257"/>
      <c r="KOB828" s="257"/>
      <c r="KOC828" s="257"/>
      <c r="KOD828" s="257"/>
      <c r="KOE828" s="257"/>
      <c r="KOF828" s="257"/>
      <c r="KOG828" s="257"/>
      <c r="KOH828" s="257"/>
      <c r="KOI828" s="257"/>
      <c r="KOJ828" s="257"/>
      <c r="KOK828" s="257"/>
      <c r="KOL828" s="257"/>
      <c r="KOM828" s="257"/>
      <c r="KON828" s="257"/>
      <c r="KOO828" s="257"/>
      <c r="KOP828" s="257"/>
      <c r="KOQ828" s="257"/>
      <c r="KOR828" s="257"/>
      <c r="KOS828" s="257"/>
      <c r="KOT828" s="257"/>
      <c r="KOU828" s="257"/>
      <c r="KOV828" s="257"/>
      <c r="KOW828" s="257"/>
      <c r="KOX828" s="257"/>
      <c r="KOY828" s="257"/>
      <c r="KOZ828" s="257"/>
      <c r="KPA828" s="257"/>
      <c r="KPB828" s="257"/>
      <c r="KPC828" s="257"/>
      <c r="KPD828" s="257"/>
      <c r="KPE828" s="257"/>
      <c r="KPF828" s="257"/>
      <c r="KPG828" s="257"/>
      <c r="KPH828" s="257"/>
      <c r="KPI828" s="257"/>
      <c r="KPJ828" s="257"/>
      <c r="KPK828" s="257"/>
      <c r="KPL828" s="257"/>
      <c r="KPM828" s="257"/>
      <c r="KPN828" s="257"/>
      <c r="KPO828" s="257"/>
      <c r="KPP828" s="257"/>
      <c r="KPQ828" s="257"/>
      <c r="KPR828" s="257"/>
      <c r="KPS828" s="257"/>
      <c r="KPT828" s="257"/>
      <c r="KPU828" s="257"/>
      <c r="KPV828" s="257"/>
      <c r="KPW828" s="257"/>
      <c r="KPX828" s="257"/>
      <c r="KPY828" s="257"/>
      <c r="KPZ828" s="257"/>
      <c r="KQA828" s="257"/>
      <c r="KQB828" s="257"/>
      <c r="KQC828" s="257"/>
      <c r="KQD828" s="257"/>
      <c r="KQE828" s="257"/>
      <c r="KQF828" s="257"/>
      <c r="KQG828" s="257"/>
      <c r="KQH828" s="257"/>
      <c r="KQI828" s="257"/>
      <c r="KQJ828" s="257"/>
      <c r="KQK828" s="257"/>
      <c r="KQL828" s="257"/>
      <c r="KQM828" s="257"/>
      <c r="KQN828" s="257"/>
      <c r="KQO828" s="257"/>
      <c r="KQP828" s="257"/>
      <c r="KQQ828" s="257"/>
      <c r="KQR828" s="257"/>
      <c r="KQS828" s="257"/>
      <c r="KQT828" s="257"/>
      <c r="KQU828" s="257"/>
      <c r="KQV828" s="257"/>
      <c r="KQW828" s="257"/>
      <c r="KQX828" s="257"/>
      <c r="KQY828" s="257"/>
      <c r="KQZ828" s="257"/>
      <c r="KRA828" s="257"/>
      <c r="KRB828" s="257"/>
      <c r="KRC828" s="257"/>
      <c r="KRD828" s="257"/>
      <c r="KRE828" s="257"/>
      <c r="KRF828" s="257"/>
      <c r="KRG828" s="257"/>
      <c r="KRH828" s="257"/>
      <c r="KRI828" s="257"/>
      <c r="KRJ828" s="257"/>
      <c r="KRK828" s="257"/>
      <c r="KRL828" s="257"/>
      <c r="KRM828" s="257"/>
      <c r="KRN828" s="257"/>
      <c r="KRO828" s="257"/>
      <c r="KRP828" s="257"/>
      <c r="KRQ828" s="257"/>
      <c r="KRR828" s="257"/>
      <c r="KRS828" s="257"/>
      <c r="KRT828" s="257"/>
      <c r="KRU828" s="257"/>
      <c r="KRV828" s="257"/>
      <c r="KRW828" s="257"/>
      <c r="KRX828" s="257"/>
      <c r="KRY828" s="257"/>
      <c r="KRZ828" s="257"/>
      <c r="KSA828" s="257"/>
      <c r="KSB828" s="257"/>
      <c r="KSC828" s="257"/>
      <c r="KSD828" s="257"/>
      <c r="KSE828" s="257"/>
      <c r="KSF828" s="257"/>
      <c r="KSG828" s="257"/>
      <c r="KSH828" s="257"/>
      <c r="KSI828" s="257"/>
      <c r="KSJ828" s="257"/>
      <c r="KSK828" s="257"/>
      <c r="KSL828" s="257"/>
      <c r="KSM828" s="257"/>
      <c r="KSN828" s="257"/>
      <c r="KSO828" s="257"/>
      <c r="KSP828" s="257"/>
      <c r="KSQ828" s="257"/>
      <c r="KSR828" s="257"/>
      <c r="KSS828" s="257"/>
      <c r="KST828" s="257"/>
      <c r="KSU828" s="257"/>
      <c r="KSV828" s="257"/>
      <c r="KSW828" s="257"/>
      <c r="KSX828" s="257"/>
      <c r="KSY828" s="257"/>
      <c r="KSZ828" s="257"/>
      <c r="KTA828" s="257"/>
      <c r="KTB828" s="257"/>
      <c r="KTC828" s="257"/>
      <c r="KTD828" s="257"/>
      <c r="KTE828" s="257"/>
      <c r="KTF828" s="257"/>
      <c r="KTG828" s="257"/>
      <c r="KTH828" s="257"/>
      <c r="KTI828" s="257"/>
      <c r="KTJ828" s="257"/>
      <c r="KTK828" s="257"/>
      <c r="KTL828" s="257"/>
      <c r="KTM828" s="257"/>
      <c r="KTN828" s="257"/>
      <c r="KTO828" s="257"/>
      <c r="KTP828" s="257"/>
      <c r="KTQ828" s="257"/>
      <c r="KTR828" s="257"/>
      <c r="KTS828" s="257"/>
      <c r="KTT828" s="257"/>
      <c r="KTU828" s="257"/>
      <c r="KTV828" s="257"/>
      <c r="KTW828" s="257"/>
      <c r="KTX828" s="257"/>
      <c r="KTY828" s="257"/>
      <c r="KTZ828" s="257"/>
      <c r="KUA828" s="257"/>
      <c r="KUB828" s="257"/>
      <c r="KUC828" s="257"/>
      <c r="KUD828" s="257"/>
      <c r="KUE828" s="257"/>
      <c r="KUF828" s="257"/>
      <c r="KUG828" s="257"/>
      <c r="KUH828" s="257"/>
      <c r="KUI828" s="257"/>
      <c r="KUJ828" s="257"/>
      <c r="KUK828" s="257"/>
      <c r="KUL828" s="257"/>
      <c r="KUM828" s="257"/>
      <c r="KUN828" s="257"/>
      <c r="KUO828" s="257"/>
      <c r="KUP828" s="257"/>
      <c r="KUQ828" s="257"/>
      <c r="KUR828" s="257"/>
      <c r="KUS828" s="257"/>
      <c r="KUT828" s="257"/>
      <c r="KUU828" s="257"/>
      <c r="KUV828" s="257"/>
      <c r="KUW828" s="257"/>
      <c r="KUX828" s="257"/>
      <c r="KUY828" s="257"/>
      <c r="KUZ828" s="257"/>
      <c r="KVA828" s="257"/>
      <c r="KVB828" s="257"/>
      <c r="KVC828" s="257"/>
      <c r="KVD828" s="257"/>
      <c r="KVE828" s="257"/>
      <c r="KVF828" s="257"/>
      <c r="KVG828" s="257"/>
      <c r="KVH828" s="257"/>
      <c r="KVI828" s="257"/>
      <c r="KVJ828" s="257"/>
      <c r="KVK828" s="257"/>
      <c r="KVL828" s="257"/>
      <c r="KVM828" s="257"/>
      <c r="KVN828" s="257"/>
      <c r="KVO828" s="257"/>
      <c r="KVP828" s="257"/>
      <c r="KVQ828" s="257"/>
      <c r="KVR828" s="257"/>
      <c r="KVS828" s="257"/>
      <c r="KVT828" s="257"/>
      <c r="KVU828" s="257"/>
      <c r="KVV828" s="257"/>
      <c r="KVW828" s="257"/>
      <c r="KVX828" s="257"/>
      <c r="KVY828" s="257"/>
      <c r="KVZ828" s="257"/>
      <c r="KWA828" s="257"/>
      <c r="KWB828" s="257"/>
      <c r="KWC828" s="257"/>
      <c r="KWD828" s="257"/>
      <c r="KWE828" s="257"/>
      <c r="KWF828" s="257"/>
      <c r="KWG828" s="257"/>
      <c r="KWH828" s="257"/>
      <c r="KWI828" s="257"/>
      <c r="KWJ828" s="257"/>
      <c r="KWK828" s="257"/>
      <c r="KWL828" s="257"/>
      <c r="KWM828" s="257"/>
      <c r="KWN828" s="257"/>
      <c r="KWO828" s="257"/>
      <c r="KWP828" s="257"/>
      <c r="KWQ828" s="257"/>
      <c r="KWR828" s="257"/>
      <c r="KWS828" s="257"/>
      <c r="KWT828" s="257"/>
      <c r="KWU828" s="257"/>
      <c r="KWV828" s="257"/>
      <c r="KWW828" s="257"/>
      <c r="KWX828" s="257"/>
      <c r="KWY828" s="257"/>
      <c r="KWZ828" s="257"/>
      <c r="KXA828" s="257"/>
      <c r="KXB828" s="257"/>
      <c r="KXC828" s="257"/>
      <c r="KXD828" s="257"/>
      <c r="KXE828" s="257"/>
      <c r="KXF828" s="257"/>
      <c r="KXG828" s="257"/>
      <c r="KXH828" s="257"/>
      <c r="KXI828" s="257"/>
      <c r="KXJ828" s="257"/>
      <c r="KXK828" s="257"/>
      <c r="KXL828" s="257"/>
      <c r="KXM828" s="257"/>
      <c r="KXN828" s="257"/>
      <c r="KXO828" s="257"/>
      <c r="KXP828" s="257"/>
      <c r="KXQ828" s="257"/>
      <c r="KXR828" s="257"/>
      <c r="KXS828" s="257"/>
      <c r="KXT828" s="257"/>
      <c r="KXU828" s="257"/>
      <c r="KXV828" s="257"/>
      <c r="KXW828" s="257"/>
      <c r="KXX828" s="257"/>
      <c r="KXY828" s="257"/>
      <c r="KXZ828" s="257"/>
      <c r="KYA828" s="257"/>
      <c r="KYB828" s="257"/>
      <c r="KYC828" s="257"/>
      <c r="KYD828" s="257"/>
      <c r="KYE828" s="257"/>
      <c r="KYF828" s="257"/>
      <c r="KYG828" s="257"/>
      <c r="KYH828" s="257"/>
      <c r="KYI828" s="257"/>
      <c r="KYJ828" s="257"/>
      <c r="KYK828" s="257"/>
      <c r="KYL828" s="257"/>
      <c r="KYM828" s="257"/>
      <c r="KYN828" s="257"/>
      <c r="KYO828" s="257"/>
      <c r="KYP828" s="257"/>
      <c r="KYQ828" s="257"/>
      <c r="KYR828" s="257"/>
      <c r="KYS828" s="257"/>
      <c r="KYT828" s="257"/>
      <c r="KYU828" s="257"/>
      <c r="KYV828" s="257"/>
      <c r="KYW828" s="257"/>
      <c r="KYX828" s="257"/>
      <c r="KYY828" s="257"/>
      <c r="KYZ828" s="257"/>
      <c r="KZA828" s="257"/>
      <c r="KZB828" s="257"/>
      <c r="KZC828" s="257"/>
      <c r="KZD828" s="257"/>
      <c r="KZE828" s="257"/>
      <c r="KZF828" s="257"/>
      <c r="KZG828" s="257"/>
      <c r="KZH828" s="257"/>
      <c r="KZI828" s="257"/>
      <c r="KZJ828" s="257"/>
      <c r="KZK828" s="257"/>
      <c r="KZL828" s="257"/>
      <c r="KZM828" s="257"/>
      <c r="KZN828" s="257"/>
      <c r="KZO828" s="257"/>
      <c r="KZP828" s="257"/>
      <c r="KZQ828" s="257"/>
      <c r="KZR828" s="257"/>
      <c r="KZS828" s="257"/>
      <c r="KZT828" s="257"/>
      <c r="KZU828" s="257"/>
      <c r="KZV828" s="257"/>
      <c r="KZW828" s="257"/>
      <c r="KZX828" s="257"/>
      <c r="KZY828" s="257"/>
      <c r="KZZ828" s="257"/>
      <c r="LAA828" s="257"/>
      <c r="LAB828" s="257"/>
      <c r="LAC828" s="257"/>
      <c r="LAD828" s="257"/>
      <c r="LAE828" s="257"/>
      <c r="LAF828" s="257"/>
      <c r="LAG828" s="257"/>
      <c r="LAH828" s="257"/>
      <c r="LAI828" s="257"/>
      <c r="LAJ828" s="257"/>
      <c r="LAK828" s="257"/>
      <c r="LAL828" s="257"/>
      <c r="LAM828" s="257"/>
      <c r="LAN828" s="257"/>
      <c r="LAO828" s="257"/>
      <c r="LAP828" s="257"/>
      <c r="LAQ828" s="257"/>
      <c r="LAR828" s="257"/>
      <c r="LAS828" s="257"/>
      <c r="LAT828" s="257"/>
      <c r="LAU828" s="257"/>
      <c r="LAV828" s="257"/>
      <c r="LAW828" s="257"/>
      <c r="LAX828" s="257"/>
      <c r="LAY828" s="257"/>
      <c r="LAZ828" s="257"/>
      <c r="LBA828" s="257"/>
      <c r="LBB828" s="257"/>
      <c r="LBC828" s="257"/>
      <c r="LBD828" s="257"/>
      <c r="LBE828" s="257"/>
      <c r="LBF828" s="257"/>
      <c r="LBG828" s="257"/>
      <c r="LBH828" s="257"/>
      <c r="LBI828" s="257"/>
      <c r="LBJ828" s="257"/>
      <c r="LBK828" s="257"/>
      <c r="LBL828" s="257"/>
      <c r="LBM828" s="257"/>
      <c r="LBN828" s="257"/>
      <c r="LBO828" s="257"/>
      <c r="LBP828" s="257"/>
      <c r="LBQ828" s="257"/>
      <c r="LBR828" s="257"/>
      <c r="LBS828" s="257"/>
      <c r="LBT828" s="257"/>
      <c r="LBU828" s="257"/>
      <c r="LBV828" s="257"/>
      <c r="LBW828" s="257"/>
      <c r="LBX828" s="257"/>
      <c r="LBY828" s="257"/>
      <c r="LBZ828" s="257"/>
      <c r="LCA828" s="257"/>
      <c r="LCB828" s="257"/>
      <c r="LCC828" s="257"/>
      <c r="LCD828" s="257"/>
      <c r="LCE828" s="257"/>
      <c r="LCF828" s="257"/>
      <c r="LCG828" s="257"/>
      <c r="LCH828" s="257"/>
      <c r="LCI828" s="257"/>
      <c r="LCJ828" s="257"/>
      <c r="LCK828" s="257"/>
      <c r="LCL828" s="257"/>
      <c r="LCM828" s="257"/>
      <c r="LCN828" s="257"/>
      <c r="LCO828" s="257"/>
      <c r="LCP828" s="257"/>
      <c r="LCQ828" s="257"/>
      <c r="LCR828" s="257"/>
      <c r="LCS828" s="257"/>
      <c r="LCT828" s="257"/>
      <c r="LCU828" s="257"/>
      <c r="LCV828" s="257"/>
      <c r="LCW828" s="257"/>
      <c r="LCX828" s="257"/>
      <c r="LCY828" s="257"/>
      <c r="LCZ828" s="257"/>
      <c r="LDA828" s="257"/>
      <c r="LDB828" s="257"/>
      <c r="LDC828" s="257"/>
      <c r="LDD828" s="257"/>
      <c r="LDE828" s="257"/>
      <c r="LDF828" s="257"/>
      <c r="LDG828" s="257"/>
      <c r="LDH828" s="257"/>
      <c r="LDI828" s="257"/>
      <c r="LDJ828" s="257"/>
      <c r="LDK828" s="257"/>
      <c r="LDL828" s="257"/>
      <c r="LDM828" s="257"/>
      <c r="LDN828" s="257"/>
      <c r="LDO828" s="257"/>
      <c r="LDP828" s="257"/>
      <c r="LDQ828" s="257"/>
      <c r="LDR828" s="257"/>
      <c r="LDS828" s="257"/>
      <c r="LDT828" s="257"/>
      <c r="LDU828" s="257"/>
      <c r="LDV828" s="257"/>
      <c r="LDW828" s="257"/>
      <c r="LDX828" s="257"/>
      <c r="LDY828" s="257"/>
      <c r="LDZ828" s="257"/>
      <c r="LEA828" s="257"/>
      <c r="LEB828" s="257"/>
      <c r="LEC828" s="257"/>
      <c r="LED828" s="257"/>
      <c r="LEE828" s="257"/>
      <c r="LEF828" s="257"/>
      <c r="LEG828" s="257"/>
      <c r="LEH828" s="257"/>
      <c r="LEI828" s="257"/>
      <c r="LEJ828" s="257"/>
      <c r="LEK828" s="257"/>
      <c r="LEL828" s="257"/>
      <c r="LEM828" s="257"/>
      <c r="LEN828" s="257"/>
      <c r="LEO828" s="257"/>
      <c r="LEP828" s="257"/>
      <c r="LEQ828" s="257"/>
      <c r="LER828" s="257"/>
      <c r="LES828" s="257"/>
      <c r="LET828" s="257"/>
      <c r="LEU828" s="257"/>
      <c r="LEV828" s="257"/>
      <c r="LEW828" s="257"/>
      <c r="LEX828" s="257"/>
      <c r="LEY828" s="257"/>
      <c r="LEZ828" s="257"/>
      <c r="LFA828" s="257"/>
      <c r="LFB828" s="257"/>
      <c r="LFC828" s="257"/>
      <c r="LFD828" s="257"/>
      <c r="LFE828" s="257"/>
      <c r="LFF828" s="257"/>
      <c r="LFG828" s="257"/>
      <c r="LFH828" s="257"/>
      <c r="LFI828" s="257"/>
      <c r="LFJ828" s="257"/>
      <c r="LFK828" s="257"/>
      <c r="LFL828" s="257"/>
      <c r="LFM828" s="257"/>
      <c r="LFN828" s="257"/>
      <c r="LFO828" s="257"/>
      <c r="LFP828" s="257"/>
      <c r="LFQ828" s="257"/>
      <c r="LFR828" s="257"/>
      <c r="LFS828" s="257"/>
      <c r="LFT828" s="257"/>
      <c r="LFU828" s="257"/>
      <c r="LFV828" s="257"/>
      <c r="LFW828" s="257"/>
      <c r="LFX828" s="257"/>
      <c r="LFY828" s="257"/>
      <c r="LFZ828" s="257"/>
      <c r="LGA828" s="257"/>
      <c r="LGB828" s="257"/>
      <c r="LGC828" s="257"/>
      <c r="LGD828" s="257"/>
      <c r="LGE828" s="257"/>
      <c r="LGF828" s="257"/>
      <c r="LGG828" s="257"/>
      <c r="LGH828" s="257"/>
      <c r="LGI828" s="257"/>
      <c r="LGJ828" s="257"/>
      <c r="LGK828" s="257"/>
      <c r="LGL828" s="257"/>
      <c r="LGM828" s="257"/>
      <c r="LGN828" s="257"/>
      <c r="LGO828" s="257"/>
      <c r="LGP828" s="257"/>
      <c r="LGQ828" s="257"/>
      <c r="LGR828" s="257"/>
      <c r="LGS828" s="257"/>
      <c r="LGT828" s="257"/>
      <c r="LGU828" s="257"/>
      <c r="LGV828" s="257"/>
      <c r="LGW828" s="257"/>
      <c r="LGX828" s="257"/>
      <c r="LGY828" s="257"/>
      <c r="LGZ828" s="257"/>
      <c r="LHA828" s="257"/>
      <c r="LHB828" s="257"/>
      <c r="LHC828" s="257"/>
      <c r="LHD828" s="257"/>
      <c r="LHE828" s="257"/>
      <c r="LHF828" s="257"/>
      <c r="LHG828" s="257"/>
      <c r="LHH828" s="257"/>
      <c r="LHI828" s="257"/>
      <c r="LHJ828" s="257"/>
      <c r="LHK828" s="257"/>
      <c r="LHL828" s="257"/>
      <c r="LHM828" s="257"/>
      <c r="LHN828" s="257"/>
      <c r="LHO828" s="257"/>
      <c r="LHP828" s="257"/>
      <c r="LHQ828" s="257"/>
      <c r="LHR828" s="257"/>
      <c r="LHS828" s="257"/>
      <c r="LHT828" s="257"/>
      <c r="LHU828" s="257"/>
      <c r="LHV828" s="257"/>
      <c r="LHW828" s="257"/>
      <c r="LHX828" s="257"/>
      <c r="LHY828" s="257"/>
      <c r="LHZ828" s="257"/>
      <c r="LIA828" s="257"/>
      <c r="LIB828" s="257"/>
      <c r="LIC828" s="257"/>
      <c r="LID828" s="257"/>
      <c r="LIE828" s="257"/>
      <c r="LIF828" s="257"/>
      <c r="LIG828" s="257"/>
      <c r="LIH828" s="257"/>
      <c r="LII828" s="257"/>
      <c r="LIJ828" s="257"/>
      <c r="LIK828" s="257"/>
      <c r="LIL828" s="257"/>
      <c r="LIM828" s="257"/>
      <c r="LIN828" s="257"/>
      <c r="LIO828" s="257"/>
      <c r="LIP828" s="257"/>
      <c r="LIQ828" s="257"/>
      <c r="LIR828" s="257"/>
      <c r="LIS828" s="257"/>
      <c r="LIT828" s="257"/>
      <c r="LIU828" s="257"/>
      <c r="LIV828" s="257"/>
      <c r="LIW828" s="257"/>
      <c r="LIX828" s="257"/>
      <c r="LIY828" s="257"/>
      <c r="LIZ828" s="257"/>
      <c r="LJA828" s="257"/>
      <c r="LJB828" s="257"/>
      <c r="LJC828" s="257"/>
      <c r="LJD828" s="257"/>
      <c r="LJE828" s="257"/>
      <c r="LJF828" s="257"/>
      <c r="LJG828" s="257"/>
      <c r="LJH828" s="257"/>
      <c r="LJI828" s="257"/>
      <c r="LJJ828" s="257"/>
      <c r="LJK828" s="257"/>
      <c r="LJL828" s="257"/>
      <c r="LJM828" s="257"/>
      <c r="LJN828" s="257"/>
      <c r="LJO828" s="257"/>
      <c r="LJP828" s="257"/>
      <c r="LJQ828" s="257"/>
      <c r="LJR828" s="257"/>
      <c r="LJS828" s="257"/>
      <c r="LJT828" s="257"/>
      <c r="LJU828" s="257"/>
      <c r="LJV828" s="257"/>
      <c r="LJW828" s="257"/>
      <c r="LJX828" s="257"/>
      <c r="LJY828" s="257"/>
      <c r="LJZ828" s="257"/>
      <c r="LKA828" s="257"/>
      <c r="LKB828" s="257"/>
      <c r="LKC828" s="257"/>
      <c r="LKD828" s="257"/>
      <c r="LKE828" s="257"/>
      <c r="LKF828" s="257"/>
      <c r="LKG828" s="257"/>
      <c r="LKH828" s="257"/>
      <c r="LKI828" s="257"/>
      <c r="LKJ828" s="257"/>
      <c r="LKK828" s="257"/>
      <c r="LKL828" s="257"/>
      <c r="LKM828" s="257"/>
      <c r="LKN828" s="257"/>
      <c r="LKO828" s="257"/>
      <c r="LKP828" s="257"/>
      <c r="LKQ828" s="257"/>
      <c r="LKR828" s="257"/>
      <c r="LKS828" s="257"/>
      <c r="LKT828" s="257"/>
      <c r="LKU828" s="257"/>
      <c r="LKV828" s="257"/>
      <c r="LKW828" s="257"/>
      <c r="LKX828" s="257"/>
      <c r="LKY828" s="257"/>
      <c r="LKZ828" s="257"/>
      <c r="LLA828" s="257"/>
      <c r="LLB828" s="257"/>
      <c r="LLC828" s="257"/>
      <c r="LLD828" s="257"/>
      <c r="LLE828" s="257"/>
      <c r="LLF828" s="257"/>
      <c r="LLG828" s="257"/>
      <c r="LLH828" s="257"/>
      <c r="LLI828" s="257"/>
      <c r="LLJ828" s="257"/>
      <c r="LLK828" s="257"/>
      <c r="LLL828" s="257"/>
      <c r="LLM828" s="257"/>
      <c r="LLN828" s="257"/>
      <c r="LLO828" s="257"/>
      <c r="LLP828" s="257"/>
      <c r="LLQ828" s="257"/>
      <c r="LLR828" s="257"/>
      <c r="LLS828" s="257"/>
      <c r="LLT828" s="257"/>
      <c r="LLU828" s="257"/>
      <c r="LLV828" s="257"/>
      <c r="LLW828" s="257"/>
      <c r="LLX828" s="257"/>
      <c r="LLY828" s="257"/>
      <c r="LLZ828" s="257"/>
      <c r="LMA828" s="257"/>
      <c r="LMB828" s="257"/>
      <c r="LMC828" s="257"/>
      <c r="LMD828" s="257"/>
      <c r="LME828" s="257"/>
      <c r="LMF828" s="257"/>
      <c r="LMG828" s="257"/>
      <c r="LMH828" s="257"/>
      <c r="LMI828" s="257"/>
      <c r="LMJ828" s="257"/>
      <c r="LMK828" s="257"/>
      <c r="LML828" s="257"/>
      <c r="LMM828" s="257"/>
      <c r="LMN828" s="257"/>
      <c r="LMO828" s="257"/>
      <c r="LMP828" s="257"/>
      <c r="LMQ828" s="257"/>
      <c r="LMR828" s="257"/>
      <c r="LMS828" s="257"/>
      <c r="LMT828" s="257"/>
      <c r="LMU828" s="257"/>
      <c r="LMV828" s="257"/>
      <c r="LMW828" s="257"/>
      <c r="LMX828" s="257"/>
      <c r="LMY828" s="257"/>
      <c r="LMZ828" s="257"/>
      <c r="LNA828" s="257"/>
      <c r="LNB828" s="257"/>
      <c r="LNC828" s="257"/>
      <c r="LND828" s="257"/>
      <c r="LNE828" s="257"/>
      <c r="LNF828" s="257"/>
      <c r="LNG828" s="257"/>
      <c r="LNH828" s="257"/>
      <c r="LNI828" s="257"/>
      <c r="LNJ828" s="257"/>
      <c r="LNK828" s="257"/>
      <c r="LNL828" s="257"/>
      <c r="LNM828" s="257"/>
      <c r="LNN828" s="257"/>
      <c r="LNO828" s="257"/>
      <c r="LNP828" s="257"/>
      <c r="LNQ828" s="257"/>
      <c r="LNR828" s="257"/>
      <c r="LNS828" s="257"/>
      <c r="LNT828" s="257"/>
      <c r="LNU828" s="257"/>
      <c r="LNV828" s="257"/>
      <c r="LNW828" s="257"/>
      <c r="LNX828" s="257"/>
      <c r="LNY828" s="257"/>
      <c r="LNZ828" s="257"/>
      <c r="LOA828" s="257"/>
      <c r="LOB828" s="257"/>
      <c r="LOC828" s="257"/>
      <c r="LOD828" s="257"/>
      <c r="LOE828" s="257"/>
      <c r="LOF828" s="257"/>
      <c r="LOG828" s="257"/>
      <c r="LOH828" s="257"/>
      <c r="LOI828" s="257"/>
      <c r="LOJ828" s="257"/>
      <c r="LOK828" s="257"/>
      <c r="LOL828" s="257"/>
      <c r="LOM828" s="257"/>
      <c r="LON828" s="257"/>
      <c r="LOO828" s="257"/>
      <c r="LOP828" s="257"/>
      <c r="LOQ828" s="257"/>
      <c r="LOR828" s="257"/>
      <c r="LOS828" s="257"/>
      <c r="LOT828" s="257"/>
      <c r="LOU828" s="257"/>
      <c r="LOV828" s="257"/>
      <c r="LOW828" s="257"/>
      <c r="LOX828" s="257"/>
      <c r="LOY828" s="257"/>
      <c r="LOZ828" s="257"/>
      <c r="LPA828" s="257"/>
      <c r="LPB828" s="257"/>
      <c r="LPC828" s="257"/>
      <c r="LPD828" s="257"/>
      <c r="LPE828" s="257"/>
      <c r="LPF828" s="257"/>
      <c r="LPG828" s="257"/>
      <c r="LPH828" s="257"/>
      <c r="LPI828" s="257"/>
      <c r="LPJ828" s="257"/>
      <c r="LPK828" s="257"/>
      <c r="LPL828" s="257"/>
      <c r="LPM828" s="257"/>
      <c r="LPN828" s="257"/>
      <c r="LPO828" s="257"/>
      <c r="LPP828" s="257"/>
      <c r="LPQ828" s="257"/>
      <c r="LPR828" s="257"/>
      <c r="LPS828" s="257"/>
      <c r="LPT828" s="257"/>
      <c r="LPU828" s="257"/>
      <c r="LPV828" s="257"/>
      <c r="LPW828" s="257"/>
      <c r="LPX828" s="257"/>
      <c r="LPY828" s="257"/>
      <c r="LPZ828" s="257"/>
      <c r="LQA828" s="257"/>
      <c r="LQB828" s="257"/>
      <c r="LQC828" s="257"/>
      <c r="LQD828" s="257"/>
      <c r="LQE828" s="257"/>
      <c r="LQF828" s="257"/>
      <c r="LQG828" s="257"/>
      <c r="LQH828" s="257"/>
      <c r="LQI828" s="257"/>
      <c r="LQJ828" s="257"/>
      <c r="LQK828" s="257"/>
      <c r="LQL828" s="257"/>
      <c r="LQM828" s="257"/>
      <c r="LQN828" s="257"/>
      <c r="LQO828" s="257"/>
      <c r="LQP828" s="257"/>
      <c r="LQQ828" s="257"/>
      <c r="LQR828" s="257"/>
      <c r="LQS828" s="257"/>
      <c r="LQT828" s="257"/>
      <c r="LQU828" s="257"/>
      <c r="LQV828" s="257"/>
      <c r="LQW828" s="257"/>
      <c r="LQX828" s="257"/>
      <c r="LQY828" s="257"/>
      <c r="LQZ828" s="257"/>
      <c r="LRA828" s="257"/>
      <c r="LRB828" s="257"/>
      <c r="LRC828" s="257"/>
      <c r="LRD828" s="257"/>
      <c r="LRE828" s="257"/>
      <c r="LRF828" s="257"/>
      <c r="LRG828" s="257"/>
      <c r="LRH828" s="257"/>
      <c r="LRI828" s="257"/>
      <c r="LRJ828" s="257"/>
      <c r="LRK828" s="257"/>
      <c r="LRL828" s="257"/>
      <c r="LRM828" s="257"/>
      <c r="LRN828" s="257"/>
      <c r="LRO828" s="257"/>
      <c r="LRP828" s="257"/>
      <c r="LRQ828" s="257"/>
      <c r="LRR828" s="257"/>
      <c r="LRS828" s="257"/>
      <c r="LRT828" s="257"/>
      <c r="LRU828" s="257"/>
      <c r="LRV828" s="257"/>
      <c r="LRW828" s="257"/>
      <c r="LRX828" s="257"/>
      <c r="LRY828" s="257"/>
      <c r="LRZ828" s="257"/>
      <c r="LSA828" s="257"/>
      <c r="LSB828" s="257"/>
      <c r="LSC828" s="257"/>
      <c r="LSD828" s="257"/>
      <c r="LSE828" s="257"/>
      <c r="LSF828" s="257"/>
      <c r="LSG828" s="257"/>
      <c r="LSH828" s="257"/>
      <c r="LSI828" s="257"/>
      <c r="LSJ828" s="257"/>
      <c r="LSK828" s="257"/>
      <c r="LSL828" s="257"/>
      <c r="LSM828" s="257"/>
      <c r="LSN828" s="257"/>
      <c r="LSO828" s="257"/>
      <c r="LSP828" s="257"/>
      <c r="LSQ828" s="257"/>
      <c r="LSR828" s="257"/>
      <c r="LSS828" s="257"/>
      <c r="LST828" s="257"/>
      <c r="LSU828" s="257"/>
      <c r="LSV828" s="257"/>
      <c r="LSW828" s="257"/>
      <c r="LSX828" s="257"/>
      <c r="LSY828" s="257"/>
      <c r="LSZ828" s="257"/>
      <c r="LTA828" s="257"/>
      <c r="LTB828" s="257"/>
      <c r="LTC828" s="257"/>
      <c r="LTD828" s="257"/>
      <c r="LTE828" s="257"/>
      <c r="LTF828" s="257"/>
      <c r="LTG828" s="257"/>
      <c r="LTH828" s="257"/>
      <c r="LTI828" s="257"/>
      <c r="LTJ828" s="257"/>
      <c r="LTK828" s="257"/>
      <c r="LTL828" s="257"/>
      <c r="LTM828" s="257"/>
      <c r="LTN828" s="257"/>
      <c r="LTO828" s="257"/>
      <c r="LTP828" s="257"/>
      <c r="LTQ828" s="257"/>
      <c r="LTR828" s="257"/>
      <c r="LTS828" s="257"/>
      <c r="LTT828" s="257"/>
      <c r="LTU828" s="257"/>
      <c r="LTV828" s="257"/>
      <c r="LTW828" s="257"/>
      <c r="LTX828" s="257"/>
      <c r="LTY828" s="257"/>
      <c r="LTZ828" s="257"/>
      <c r="LUA828" s="257"/>
      <c r="LUB828" s="257"/>
      <c r="LUC828" s="257"/>
      <c r="LUD828" s="257"/>
      <c r="LUE828" s="257"/>
      <c r="LUF828" s="257"/>
      <c r="LUG828" s="257"/>
      <c r="LUH828" s="257"/>
      <c r="LUI828" s="257"/>
      <c r="LUJ828" s="257"/>
      <c r="LUK828" s="257"/>
      <c r="LUL828" s="257"/>
      <c r="LUM828" s="257"/>
      <c r="LUN828" s="257"/>
      <c r="LUO828" s="257"/>
      <c r="LUP828" s="257"/>
      <c r="LUQ828" s="257"/>
      <c r="LUR828" s="257"/>
      <c r="LUS828" s="257"/>
      <c r="LUT828" s="257"/>
      <c r="LUU828" s="257"/>
      <c r="LUV828" s="257"/>
      <c r="LUW828" s="257"/>
      <c r="LUX828" s="257"/>
      <c r="LUY828" s="257"/>
      <c r="LUZ828" s="257"/>
      <c r="LVA828" s="257"/>
      <c r="LVB828" s="257"/>
      <c r="LVC828" s="257"/>
      <c r="LVD828" s="257"/>
      <c r="LVE828" s="257"/>
      <c r="LVF828" s="257"/>
      <c r="LVG828" s="257"/>
      <c r="LVH828" s="257"/>
      <c r="LVI828" s="257"/>
      <c r="LVJ828" s="257"/>
      <c r="LVK828" s="257"/>
      <c r="LVL828" s="257"/>
      <c r="LVM828" s="257"/>
      <c r="LVN828" s="257"/>
      <c r="LVO828" s="257"/>
      <c r="LVP828" s="257"/>
      <c r="LVQ828" s="257"/>
      <c r="LVR828" s="257"/>
      <c r="LVS828" s="257"/>
      <c r="LVT828" s="257"/>
      <c r="LVU828" s="257"/>
      <c r="LVV828" s="257"/>
      <c r="LVW828" s="257"/>
      <c r="LVX828" s="257"/>
      <c r="LVY828" s="257"/>
      <c r="LVZ828" s="257"/>
      <c r="LWA828" s="257"/>
      <c r="LWB828" s="257"/>
      <c r="LWC828" s="257"/>
      <c r="LWD828" s="257"/>
      <c r="LWE828" s="257"/>
      <c r="LWF828" s="257"/>
      <c r="LWG828" s="257"/>
      <c r="LWH828" s="257"/>
      <c r="LWI828" s="257"/>
      <c r="LWJ828" s="257"/>
      <c r="LWK828" s="257"/>
      <c r="LWL828" s="257"/>
      <c r="LWM828" s="257"/>
      <c r="LWN828" s="257"/>
      <c r="LWO828" s="257"/>
      <c r="LWP828" s="257"/>
      <c r="LWQ828" s="257"/>
      <c r="LWR828" s="257"/>
      <c r="LWS828" s="257"/>
      <c r="LWT828" s="257"/>
      <c r="LWU828" s="257"/>
      <c r="LWV828" s="257"/>
      <c r="LWW828" s="257"/>
      <c r="LWX828" s="257"/>
      <c r="LWY828" s="257"/>
      <c r="LWZ828" s="257"/>
      <c r="LXA828" s="257"/>
      <c r="LXB828" s="257"/>
      <c r="LXC828" s="257"/>
      <c r="LXD828" s="257"/>
      <c r="LXE828" s="257"/>
      <c r="LXF828" s="257"/>
      <c r="LXG828" s="257"/>
      <c r="LXH828" s="257"/>
      <c r="LXI828" s="257"/>
      <c r="LXJ828" s="257"/>
      <c r="LXK828" s="257"/>
      <c r="LXL828" s="257"/>
      <c r="LXM828" s="257"/>
      <c r="LXN828" s="257"/>
      <c r="LXO828" s="257"/>
      <c r="LXP828" s="257"/>
      <c r="LXQ828" s="257"/>
      <c r="LXR828" s="257"/>
      <c r="LXS828" s="257"/>
      <c r="LXT828" s="257"/>
      <c r="LXU828" s="257"/>
      <c r="LXV828" s="257"/>
      <c r="LXW828" s="257"/>
      <c r="LXX828" s="257"/>
      <c r="LXY828" s="257"/>
      <c r="LXZ828" s="257"/>
      <c r="LYA828" s="257"/>
      <c r="LYB828" s="257"/>
      <c r="LYC828" s="257"/>
      <c r="LYD828" s="257"/>
      <c r="LYE828" s="257"/>
      <c r="LYF828" s="257"/>
      <c r="LYG828" s="257"/>
      <c r="LYH828" s="257"/>
      <c r="LYI828" s="257"/>
      <c r="LYJ828" s="257"/>
      <c r="LYK828" s="257"/>
      <c r="LYL828" s="257"/>
      <c r="LYM828" s="257"/>
      <c r="LYN828" s="257"/>
      <c r="LYO828" s="257"/>
      <c r="LYP828" s="257"/>
      <c r="LYQ828" s="257"/>
      <c r="LYR828" s="257"/>
      <c r="LYS828" s="257"/>
      <c r="LYT828" s="257"/>
      <c r="LYU828" s="257"/>
      <c r="LYV828" s="257"/>
      <c r="LYW828" s="257"/>
      <c r="LYX828" s="257"/>
      <c r="LYY828" s="257"/>
      <c r="LYZ828" s="257"/>
      <c r="LZA828" s="257"/>
      <c r="LZB828" s="257"/>
      <c r="LZC828" s="257"/>
      <c r="LZD828" s="257"/>
      <c r="LZE828" s="257"/>
      <c r="LZF828" s="257"/>
      <c r="LZG828" s="257"/>
      <c r="LZH828" s="257"/>
      <c r="LZI828" s="257"/>
      <c r="LZJ828" s="257"/>
      <c r="LZK828" s="257"/>
      <c r="LZL828" s="257"/>
      <c r="LZM828" s="257"/>
      <c r="LZN828" s="257"/>
      <c r="LZO828" s="257"/>
      <c r="LZP828" s="257"/>
      <c r="LZQ828" s="257"/>
      <c r="LZR828" s="257"/>
      <c r="LZS828" s="257"/>
      <c r="LZT828" s="257"/>
      <c r="LZU828" s="257"/>
      <c r="LZV828" s="257"/>
      <c r="LZW828" s="257"/>
      <c r="LZX828" s="257"/>
      <c r="LZY828" s="257"/>
      <c r="LZZ828" s="257"/>
      <c r="MAA828" s="257"/>
      <c r="MAB828" s="257"/>
      <c r="MAC828" s="257"/>
      <c r="MAD828" s="257"/>
      <c r="MAE828" s="257"/>
      <c r="MAF828" s="257"/>
      <c r="MAG828" s="257"/>
      <c r="MAH828" s="257"/>
      <c r="MAI828" s="257"/>
      <c r="MAJ828" s="257"/>
      <c r="MAK828" s="257"/>
      <c r="MAL828" s="257"/>
      <c r="MAM828" s="257"/>
      <c r="MAN828" s="257"/>
      <c r="MAO828" s="257"/>
      <c r="MAP828" s="257"/>
      <c r="MAQ828" s="257"/>
      <c r="MAR828" s="257"/>
      <c r="MAS828" s="257"/>
      <c r="MAT828" s="257"/>
      <c r="MAU828" s="257"/>
      <c r="MAV828" s="257"/>
      <c r="MAW828" s="257"/>
      <c r="MAX828" s="257"/>
      <c r="MAY828" s="257"/>
      <c r="MAZ828" s="257"/>
      <c r="MBA828" s="257"/>
      <c r="MBB828" s="257"/>
      <c r="MBC828" s="257"/>
      <c r="MBD828" s="257"/>
      <c r="MBE828" s="257"/>
      <c r="MBF828" s="257"/>
      <c r="MBG828" s="257"/>
      <c r="MBH828" s="257"/>
      <c r="MBI828" s="257"/>
      <c r="MBJ828" s="257"/>
      <c r="MBK828" s="257"/>
      <c r="MBL828" s="257"/>
      <c r="MBM828" s="257"/>
      <c r="MBN828" s="257"/>
      <c r="MBO828" s="257"/>
      <c r="MBP828" s="257"/>
      <c r="MBQ828" s="257"/>
      <c r="MBR828" s="257"/>
      <c r="MBS828" s="257"/>
      <c r="MBT828" s="257"/>
      <c r="MBU828" s="257"/>
      <c r="MBV828" s="257"/>
      <c r="MBW828" s="257"/>
      <c r="MBX828" s="257"/>
      <c r="MBY828" s="257"/>
      <c r="MBZ828" s="257"/>
      <c r="MCA828" s="257"/>
      <c r="MCB828" s="257"/>
      <c r="MCC828" s="257"/>
      <c r="MCD828" s="257"/>
      <c r="MCE828" s="257"/>
      <c r="MCF828" s="257"/>
      <c r="MCG828" s="257"/>
      <c r="MCH828" s="257"/>
      <c r="MCI828" s="257"/>
      <c r="MCJ828" s="257"/>
      <c r="MCK828" s="257"/>
      <c r="MCL828" s="257"/>
      <c r="MCM828" s="257"/>
      <c r="MCN828" s="257"/>
      <c r="MCO828" s="257"/>
      <c r="MCP828" s="257"/>
      <c r="MCQ828" s="257"/>
      <c r="MCR828" s="257"/>
      <c r="MCS828" s="257"/>
      <c r="MCT828" s="257"/>
      <c r="MCU828" s="257"/>
      <c r="MCV828" s="257"/>
      <c r="MCW828" s="257"/>
      <c r="MCX828" s="257"/>
      <c r="MCY828" s="257"/>
      <c r="MCZ828" s="257"/>
      <c r="MDA828" s="257"/>
      <c r="MDB828" s="257"/>
      <c r="MDC828" s="257"/>
      <c r="MDD828" s="257"/>
      <c r="MDE828" s="257"/>
      <c r="MDF828" s="257"/>
      <c r="MDG828" s="257"/>
      <c r="MDH828" s="257"/>
      <c r="MDI828" s="257"/>
      <c r="MDJ828" s="257"/>
      <c r="MDK828" s="257"/>
      <c r="MDL828" s="257"/>
      <c r="MDM828" s="257"/>
      <c r="MDN828" s="257"/>
      <c r="MDO828" s="257"/>
      <c r="MDP828" s="257"/>
      <c r="MDQ828" s="257"/>
      <c r="MDR828" s="257"/>
      <c r="MDS828" s="257"/>
      <c r="MDT828" s="257"/>
      <c r="MDU828" s="257"/>
      <c r="MDV828" s="257"/>
      <c r="MDW828" s="257"/>
      <c r="MDX828" s="257"/>
      <c r="MDY828" s="257"/>
      <c r="MDZ828" s="257"/>
      <c r="MEA828" s="257"/>
      <c r="MEB828" s="257"/>
      <c r="MEC828" s="257"/>
      <c r="MED828" s="257"/>
      <c r="MEE828" s="257"/>
      <c r="MEF828" s="257"/>
      <c r="MEG828" s="257"/>
      <c r="MEH828" s="257"/>
      <c r="MEI828" s="257"/>
      <c r="MEJ828" s="257"/>
      <c r="MEK828" s="257"/>
      <c r="MEL828" s="257"/>
      <c r="MEM828" s="257"/>
      <c r="MEN828" s="257"/>
      <c r="MEO828" s="257"/>
      <c r="MEP828" s="257"/>
      <c r="MEQ828" s="257"/>
      <c r="MER828" s="257"/>
      <c r="MES828" s="257"/>
      <c r="MET828" s="257"/>
      <c r="MEU828" s="257"/>
      <c r="MEV828" s="257"/>
      <c r="MEW828" s="257"/>
      <c r="MEX828" s="257"/>
      <c r="MEY828" s="257"/>
      <c r="MEZ828" s="257"/>
      <c r="MFA828" s="257"/>
      <c r="MFB828" s="257"/>
      <c r="MFC828" s="257"/>
      <c r="MFD828" s="257"/>
      <c r="MFE828" s="257"/>
      <c r="MFF828" s="257"/>
      <c r="MFG828" s="257"/>
      <c r="MFH828" s="257"/>
      <c r="MFI828" s="257"/>
      <c r="MFJ828" s="257"/>
      <c r="MFK828" s="257"/>
      <c r="MFL828" s="257"/>
      <c r="MFM828" s="257"/>
      <c r="MFN828" s="257"/>
      <c r="MFO828" s="257"/>
      <c r="MFP828" s="257"/>
      <c r="MFQ828" s="257"/>
      <c r="MFR828" s="257"/>
      <c r="MFS828" s="257"/>
      <c r="MFT828" s="257"/>
      <c r="MFU828" s="257"/>
      <c r="MFV828" s="257"/>
      <c r="MFW828" s="257"/>
      <c r="MFX828" s="257"/>
      <c r="MFY828" s="257"/>
      <c r="MFZ828" s="257"/>
      <c r="MGA828" s="257"/>
      <c r="MGB828" s="257"/>
      <c r="MGC828" s="257"/>
      <c r="MGD828" s="257"/>
      <c r="MGE828" s="257"/>
      <c r="MGF828" s="257"/>
      <c r="MGG828" s="257"/>
      <c r="MGH828" s="257"/>
      <c r="MGI828" s="257"/>
      <c r="MGJ828" s="257"/>
      <c r="MGK828" s="257"/>
      <c r="MGL828" s="257"/>
      <c r="MGM828" s="257"/>
      <c r="MGN828" s="257"/>
      <c r="MGO828" s="257"/>
      <c r="MGP828" s="257"/>
      <c r="MGQ828" s="257"/>
      <c r="MGR828" s="257"/>
      <c r="MGS828" s="257"/>
      <c r="MGT828" s="257"/>
      <c r="MGU828" s="257"/>
      <c r="MGV828" s="257"/>
      <c r="MGW828" s="257"/>
      <c r="MGX828" s="257"/>
      <c r="MGY828" s="257"/>
      <c r="MGZ828" s="257"/>
      <c r="MHA828" s="257"/>
      <c r="MHB828" s="257"/>
      <c r="MHC828" s="257"/>
      <c r="MHD828" s="257"/>
      <c r="MHE828" s="257"/>
      <c r="MHF828" s="257"/>
      <c r="MHG828" s="257"/>
      <c r="MHH828" s="257"/>
      <c r="MHI828" s="257"/>
      <c r="MHJ828" s="257"/>
      <c r="MHK828" s="257"/>
      <c r="MHL828" s="257"/>
      <c r="MHM828" s="257"/>
      <c r="MHN828" s="257"/>
      <c r="MHO828" s="257"/>
      <c r="MHP828" s="257"/>
      <c r="MHQ828" s="257"/>
      <c r="MHR828" s="257"/>
      <c r="MHS828" s="257"/>
      <c r="MHT828" s="257"/>
      <c r="MHU828" s="257"/>
      <c r="MHV828" s="257"/>
      <c r="MHW828" s="257"/>
      <c r="MHX828" s="257"/>
      <c r="MHY828" s="257"/>
      <c r="MHZ828" s="257"/>
      <c r="MIA828" s="257"/>
      <c r="MIB828" s="257"/>
      <c r="MIC828" s="257"/>
      <c r="MID828" s="257"/>
      <c r="MIE828" s="257"/>
      <c r="MIF828" s="257"/>
      <c r="MIG828" s="257"/>
      <c r="MIH828" s="257"/>
      <c r="MII828" s="257"/>
      <c r="MIJ828" s="257"/>
      <c r="MIK828" s="257"/>
      <c r="MIL828" s="257"/>
      <c r="MIM828" s="257"/>
      <c r="MIN828" s="257"/>
      <c r="MIO828" s="257"/>
      <c r="MIP828" s="257"/>
      <c r="MIQ828" s="257"/>
      <c r="MIR828" s="257"/>
      <c r="MIS828" s="257"/>
      <c r="MIT828" s="257"/>
      <c r="MIU828" s="257"/>
      <c r="MIV828" s="257"/>
      <c r="MIW828" s="257"/>
      <c r="MIX828" s="257"/>
      <c r="MIY828" s="257"/>
      <c r="MIZ828" s="257"/>
      <c r="MJA828" s="257"/>
      <c r="MJB828" s="257"/>
      <c r="MJC828" s="257"/>
      <c r="MJD828" s="257"/>
      <c r="MJE828" s="257"/>
      <c r="MJF828" s="257"/>
      <c r="MJG828" s="257"/>
      <c r="MJH828" s="257"/>
      <c r="MJI828" s="257"/>
      <c r="MJJ828" s="257"/>
      <c r="MJK828" s="257"/>
      <c r="MJL828" s="257"/>
      <c r="MJM828" s="257"/>
      <c r="MJN828" s="257"/>
      <c r="MJO828" s="257"/>
      <c r="MJP828" s="257"/>
      <c r="MJQ828" s="257"/>
      <c r="MJR828" s="257"/>
      <c r="MJS828" s="257"/>
      <c r="MJT828" s="257"/>
      <c r="MJU828" s="257"/>
      <c r="MJV828" s="257"/>
      <c r="MJW828" s="257"/>
      <c r="MJX828" s="257"/>
      <c r="MJY828" s="257"/>
      <c r="MJZ828" s="257"/>
      <c r="MKA828" s="257"/>
      <c r="MKB828" s="257"/>
      <c r="MKC828" s="257"/>
      <c r="MKD828" s="257"/>
      <c r="MKE828" s="257"/>
      <c r="MKF828" s="257"/>
      <c r="MKG828" s="257"/>
      <c r="MKH828" s="257"/>
      <c r="MKI828" s="257"/>
      <c r="MKJ828" s="257"/>
      <c r="MKK828" s="257"/>
      <c r="MKL828" s="257"/>
      <c r="MKM828" s="257"/>
      <c r="MKN828" s="257"/>
      <c r="MKO828" s="257"/>
      <c r="MKP828" s="257"/>
      <c r="MKQ828" s="257"/>
      <c r="MKR828" s="257"/>
      <c r="MKS828" s="257"/>
      <c r="MKT828" s="257"/>
      <c r="MKU828" s="257"/>
      <c r="MKV828" s="257"/>
      <c r="MKW828" s="257"/>
      <c r="MKX828" s="257"/>
      <c r="MKY828" s="257"/>
      <c r="MKZ828" s="257"/>
      <c r="MLA828" s="257"/>
      <c r="MLB828" s="257"/>
      <c r="MLC828" s="257"/>
      <c r="MLD828" s="257"/>
      <c r="MLE828" s="257"/>
      <c r="MLF828" s="257"/>
      <c r="MLG828" s="257"/>
      <c r="MLH828" s="257"/>
      <c r="MLI828" s="257"/>
      <c r="MLJ828" s="257"/>
      <c r="MLK828" s="257"/>
      <c r="MLL828" s="257"/>
      <c r="MLM828" s="257"/>
      <c r="MLN828" s="257"/>
      <c r="MLO828" s="257"/>
      <c r="MLP828" s="257"/>
      <c r="MLQ828" s="257"/>
      <c r="MLR828" s="257"/>
      <c r="MLS828" s="257"/>
      <c r="MLT828" s="257"/>
      <c r="MLU828" s="257"/>
      <c r="MLV828" s="257"/>
      <c r="MLW828" s="257"/>
      <c r="MLX828" s="257"/>
      <c r="MLY828" s="257"/>
      <c r="MLZ828" s="257"/>
      <c r="MMA828" s="257"/>
      <c r="MMB828" s="257"/>
      <c r="MMC828" s="257"/>
      <c r="MMD828" s="257"/>
      <c r="MME828" s="257"/>
      <c r="MMF828" s="257"/>
      <c r="MMG828" s="257"/>
      <c r="MMH828" s="257"/>
      <c r="MMI828" s="257"/>
      <c r="MMJ828" s="257"/>
      <c r="MMK828" s="257"/>
      <c r="MML828" s="257"/>
      <c r="MMM828" s="257"/>
      <c r="MMN828" s="257"/>
      <c r="MMO828" s="257"/>
      <c r="MMP828" s="257"/>
      <c r="MMQ828" s="257"/>
      <c r="MMR828" s="257"/>
      <c r="MMS828" s="257"/>
      <c r="MMT828" s="257"/>
      <c r="MMU828" s="257"/>
      <c r="MMV828" s="257"/>
      <c r="MMW828" s="257"/>
      <c r="MMX828" s="257"/>
      <c r="MMY828" s="257"/>
      <c r="MMZ828" s="257"/>
      <c r="MNA828" s="257"/>
      <c r="MNB828" s="257"/>
      <c r="MNC828" s="257"/>
      <c r="MND828" s="257"/>
      <c r="MNE828" s="257"/>
      <c r="MNF828" s="257"/>
      <c r="MNG828" s="257"/>
      <c r="MNH828" s="257"/>
      <c r="MNI828" s="257"/>
      <c r="MNJ828" s="257"/>
      <c r="MNK828" s="257"/>
      <c r="MNL828" s="257"/>
      <c r="MNM828" s="257"/>
      <c r="MNN828" s="257"/>
      <c r="MNO828" s="257"/>
      <c r="MNP828" s="257"/>
      <c r="MNQ828" s="257"/>
      <c r="MNR828" s="257"/>
      <c r="MNS828" s="257"/>
      <c r="MNT828" s="257"/>
      <c r="MNU828" s="257"/>
      <c r="MNV828" s="257"/>
      <c r="MNW828" s="257"/>
      <c r="MNX828" s="257"/>
      <c r="MNY828" s="257"/>
      <c r="MNZ828" s="257"/>
      <c r="MOA828" s="257"/>
      <c r="MOB828" s="257"/>
      <c r="MOC828" s="257"/>
      <c r="MOD828" s="257"/>
      <c r="MOE828" s="257"/>
      <c r="MOF828" s="257"/>
      <c r="MOG828" s="257"/>
      <c r="MOH828" s="257"/>
      <c r="MOI828" s="257"/>
      <c r="MOJ828" s="257"/>
      <c r="MOK828" s="257"/>
      <c r="MOL828" s="257"/>
      <c r="MOM828" s="257"/>
      <c r="MON828" s="257"/>
      <c r="MOO828" s="257"/>
      <c r="MOP828" s="257"/>
      <c r="MOQ828" s="257"/>
      <c r="MOR828" s="257"/>
      <c r="MOS828" s="257"/>
      <c r="MOT828" s="257"/>
      <c r="MOU828" s="257"/>
      <c r="MOV828" s="257"/>
      <c r="MOW828" s="257"/>
      <c r="MOX828" s="257"/>
      <c r="MOY828" s="257"/>
      <c r="MOZ828" s="257"/>
      <c r="MPA828" s="257"/>
      <c r="MPB828" s="257"/>
      <c r="MPC828" s="257"/>
      <c r="MPD828" s="257"/>
      <c r="MPE828" s="257"/>
      <c r="MPF828" s="257"/>
      <c r="MPG828" s="257"/>
      <c r="MPH828" s="257"/>
      <c r="MPI828" s="257"/>
      <c r="MPJ828" s="257"/>
      <c r="MPK828" s="257"/>
      <c r="MPL828" s="257"/>
      <c r="MPM828" s="257"/>
      <c r="MPN828" s="257"/>
      <c r="MPO828" s="257"/>
      <c r="MPP828" s="257"/>
      <c r="MPQ828" s="257"/>
      <c r="MPR828" s="257"/>
      <c r="MPS828" s="257"/>
      <c r="MPT828" s="257"/>
      <c r="MPU828" s="257"/>
      <c r="MPV828" s="257"/>
      <c r="MPW828" s="257"/>
      <c r="MPX828" s="257"/>
      <c r="MPY828" s="257"/>
      <c r="MPZ828" s="257"/>
      <c r="MQA828" s="257"/>
      <c r="MQB828" s="257"/>
      <c r="MQC828" s="257"/>
      <c r="MQD828" s="257"/>
      <c r="MQE828" s="257"/>
      <c r="MQF828" s="257"/>
      <c r="MQG828" s="257"/>
      <c r="MQH828" s="257"/>
      <c r="MQI828" s="257"/>
      <c r="MQJ828" s="257"/>
      <c r="MQK828" s="257"/>
      <c r="MQL828" s="257"/>
      <c r="MQM828" s="257"/>
      <c r="MQN828" s="257"/>
      <c r="MQO828" s="257"/>
      <c r="MQP828" s="257"/>
      <c r="MQQ828" s="257"/>
      <c r="MQR828" s="257"/>
      <c r="MQS828" s="257"/>
      <c r="MQT828" s="257"/>
      <c r="MQU828" s="257"/>
      <c r="MQV828" s="257"/>
      <c r="MQW828" s="257"/>
      <c r="MQX828" s="257"/>
      <c r="MQY828" s="257"/>
      <c r="MQZ828" s="257"/>
      <c r="MRA828" s="257"/>
      <c r="MRB828" s="257"/>
      <c r="MRC828" s="257"/>
      <c r="MRD828" s="257"/>
      <c r="MRE828" s="257"/>
      <c r="MRF828" s="257"/>
      <c r="MRG828" s="257"/>
      <c r="MRH828" s="257"/>
      <c r="MRI828" s="257"/>
      <c r="MRJ828" s="257"/>
      <c r="MRK828" s="257"/>
      <c r="MRL828" s="257"/>
      <c r="MRM828" s="257"/>
      <c r="MRN828" s="257"/>
      <c r="MRO828" s="257"/>
      <c r="MRP828" s="257"/>
      <c r="MRQ828" s="257"/>
      <c r="MRR828" s="257"/>
      <c r="MRS828" s="257"/>
      <c r="MRT828" s="257"/>
      <c r="MRU828" s="257"/>
      <c r="MRV828" s="257"/>
      <c r="MRW828" s="257"/>
      <c r="MRX828" s="257"/>
      <c r="MRY828" s="257"/>
      <c r="MRZ828" s="257"/>
      <c r="MSA828" s="257"/>
      <c r="MSB828" s="257"/>
      <c r="MSC828" s="257"/>
      <c r="MSD828" s="257"/>
      <c r="MSE828" s="257"/>
      <c r="MSF828" s="257"/>
      <c r="MSG828" s="257"/>
      <c r="MSH828" s="257"/>
      <c r="MSI828" s="257"/>
      <c r="MSJ828" s="257"/>
      <c r="MSK828" s="257"/>
      <c r="MSL828" s="257"/>
      <c r="MSM828" s="257"/>
      <c r="MSN828" s="257"/>
      <c r="MSO828" s="257"/>
      <c r="MSP828" s="257"/>
      <c r="MSQ828" s="257"/>
      <c r="MSR828" s="257"/>
      <c r="MSS828" s="257"/>
      <c r="MST828" s="257"/>
      <c r="MSU828" s="257"/>
      <c r="MSV828" s="257"/>
      <c r="MSW828" s="257"/>
      <c r="MSX828" s="257"/>
      <c r="MSY828" s="257"/>
      <c r="MSZ828" s="257"/>
      <c r="MTA828" s="257"/>
      <c r="MTB828" s="257"/>
      <c r="MTC828" s="257"/>
      <c r="MTD828" s="257"/>
      <c r="MTE828" s="257"/>
      <c r="MTF828" s="257"/>
      <c r="MTG828" s="257"/>
      <c r="MTH828" s="257"/>
      <c r="MTI828" s="257"/>
      <c r="MTJ828" s="257"/>
      <c r="MTK828" s="257"/>
      <c r="MTL828" s="257"/>
      <c r="MTM828" s="257"/>
      <c r="MTN828" s="257"/>
      <c r="MTO828" s="257"/>
      <c r="MTP828" s="257"/>
      <c r="MTQ828" s="257"/>
      <c r="MTR828" s="257"/>
      <c r="MTS828" s="257"/>
      <c r="MTT828" s="257"/>
      <c r="MTU828" s="257"/>
      <c r="MTV828" s="257"/>
      <c r="MTW828" s="257"/>
      <c r="MTX828" s="257"/>
      <c r="MTY828" s="257"/>
      <c r="MTZ828" s="257"/>
      <c r="MUA828" s="257"/>
      <c r="MUB828" s="257"/>
      <c r="MUC828" s="257"/>
      <c r="MUD828" s="257"/>
      <c r="MUE828" s="257"/>
      <c r="MUF828" s="257"/>
      <c r="MUG828" s="257"/>
      <c r="MUH828" s="257"/>
      <c r="MUI828" s="257"/>
      <c r="MUJ828" s="257"/>
      <c r="MUK828" s="257"/>
      <c r="MUL828" s="257"/>
      <c r="MUM828" s="257"/>
      <c r="MUN828" s="257"/>
      <c r="MUO828" s="257"/>
      <c r="MUP828" s="257"/>
      <c r="MUQ828" s="257"/>
      <c r="MUR828" s="257"/>
      <c r="MUS828" s="257"/>
      <c r="MUT828" s="257"/>
      <c r="MUU828" s="257"/>
      <c r="MUV828" s="257"/>
      <c r="MUW828" s="257"/>
      <c r="MUX828" s="257"/>
      <c r="MUY828" s="257"/>
      <c r="MUZ828" s="257"/>
      <c r="MVA828" s="257"/>
      <c r="MVB828" s="257"/>
      <c r="MVC828" s="257"/>
      <c r="MVD828" s="257"/>
      <c r="MVE828" s="257"/>
      <c r="MVF828" s="257"/>
      <c r="MVG828" s="257"/>
      <c r="MVH828" s="257"/>
      <c r="MVI828" s="257"/>
      <c r="MVJ828" s="257"/>
      <c r="MVK828" s="257"/>
      <c r="MVL828" s="257"/>
      <c r="MVM828" s="257"/>
      <c r="MVN828" s="257"/>
      <c r="MVO828" s="257"/>
      <c r="MVP828" s="257"/>
      <c r="MVQ828" s="257"/>
      <c r="MVR828" s="257"/>
      <c r="MVS828" s="257"/>
      <c r="MVT828" s="257"/>
      <c r="MVU828" s="257"/>
      <c r="MVV828" s="257"/>
      <c r="MVW828" s="257"/>
      <c r="MVX828" s="257"/>
      <c r="MVY828" s="257"/>
      <c r="MVZ828" s="257"/>
      <c r="MWA828" s="257"/>
      <c r="MWB828" s="257"/>
      <c r="MWC828" s="257"/>
      <c r="MWD828" s="257"/>
      <c r="MWE828" s="257"/>
      <c r="MWF828" s="257"/>
      <c r="MWG828" s="257"/>
      <c r="MWH828" s="257"/>
      <c r="MWI828" s="257"/>
      <c r="MWJ828" s="257"/>
      <c r="MWK828" s="257"/>
      <c r="MWL828" s="257"/>
      <c r="MWM828" s="257"/>
      <c r="MWN828" s="257"/>
      <c r="MWO828" s="257"/>
      <c r="MWP828" s="257"/>
      <c r="MWQ828" s="257"/>
      <c r="MWR828" s="257"/>
      <c r="MWS828" s="257"/>
      <c r="MWT828" s="257"/>
      <c r="MWU828" s="257"/>
      <c r="MWV828" s="257"/>
      <c r="MWW828" s="257"/>
      <c r="MWX828" s="257"/>
      <c r="MWY828" s="257"/>
      <c r="MWZ828" s="257"/>
      <c r="MXA828" s="257"/>
      <c r="MXB828" s="257"/>
      <c r="MXC828" s="257"/>
      <c r="MXD828" s="257"/>
      <c r="MXE828" s="257"/>
      <c r="MXF828" s="257"/>
      <c r="MXG828" s="257"/>
      <c r="MXH828" s="257"/>
      <c r="MXI828" s="257"/>
      <c r="MXJ828" s="257"/>
      <c r="MXK828" s="257"/>
      <c r="MXL828" s="257"/>
      <c r="MXM828" s="257"/>
      <c r="MXN828" s="257"/>
      <c r="MXO828" s="257"/>
      <c r="MXP828" s="257"/>
      <c r="MXQ828" s="257"/>
      <c r="MXR828" s="257"/>
      <c r="MXS828" s="257"/>
      <c r="MXT828" s="257"/>
      <c r="MXU828" s="257"/>
      <c r="MXV828" s="257"/>
      <c r="MXW828" s="257"/>
      <c r="MXX828" s="257"/>
      <c r="MXY828" s="257"/>
      <c r="MXZ828" s="257"/>
      <c r="MYA828" s="257"/>
      <c r="MYB828" s="257"/>
      <c r="MYC828" s="257"/>
      <c r="MYD828" s="257"/>
      <c r="MYE828" s="257"/>
      <c r="MYF828" s="257"/>
      <c r="MYG828" s="257"/>
      <c r="MYH828" s="257"/>
      <c r="MYI828" s="257"/>
      <c r="MYJ828" s="257"/>
      <c r="MYK828" s="257"/>
      <c r="MYL828" s="257"/>
      <c r="MYM828" s="257"/>
      <c r="MYN828" s="257"/>
      <c r="MYO828" s="257"/>
      <c r="MYP828" s="257"/>
      <c r="MYQ828" s="257"/>
      <c r="MYR828" s="257"/>
      <c r="MYS828" s="257"/>
      <c r="MYT828" s="257"/>
      <c r="MYU828" s="257"/>
      <c r="MYV828" s="257"/>
      <c r="MYW828" s="257"/>
      <c r="MYX828" s="257"/>
      <c r="MYY828" s="257"/>
      <c r="MYZ828" s="257"/>
      <c r="MZA828" s="257"/>
      <c r="MZB828" s="257"/>
      <c r="MZC828" s="257"/>
      <c r="MZD828" s="257"/>
      <c r="MZE828" s="257"/>
      <c r="MZF828" s="257"/>
      <c r="MZG828" s="257"/>
      <c r="MZH828" s="257"/>
      <c r="MZI828" s="257"/>
      <c r="MZJ828" s="257"/>
      <c r="MZK828" s="257"/>
      <c r="MZL828" s="257"/>
      <c r="MZM828" s="257"/>
      <c r="MZN828" s="257"/>
      <c r="MZO828" s="257"/>
      <c r="MZP828" s="257"/>
      <c r="MZQ828" s="257"/>
      <c r="MZR828" s="257"/>
      <c r="MZS828" s="257"/>
      <c r="MZT828" s="257"/>
      <c r="MZU828" s="257"/>
      <c r="MZV828" s="257"/>
      <c r="MZW828" s="257"/>
      <c r="MZX828" s="257"/>
      <c r="MZY828" s="257"/>
      <c r="MZZ828" s="257"/>
      <c r="NAA828" s="257"/>
      <c r="NAB828" s="257"/>
      <c r="NAC828" s="257"/>
      <c r="NAD828" s="257"/>
      <c r="NAE828" s="257"/>
      <c r="NAF828" s="257"/>
      <c r="NAG828" s="257"/>
      <c r="NAH828" s="257"/>
      <c r="NAI828" s="257"/>
      <c r="NAJ828" s="257"/>
      <c r="NAK828" s="257"/>
      <c r="NAL828" s="257"/>
      <c r="NAM828" s="257"/>
      <c r="NAN828" s="257"/>
      <c r="NAO828" s="257"/>
      <c r="NAP828" s="257"/>
      <c r="NAQ828" s="257"/>
      <c r="NAR828" s="257"/>
      <c r="NAS828" s="257"/>
      <c r="NAT828" s="257"/>
      <c r="NAU828" s="257"/>
      <c r="NAV828" s="257"/>
      <c r="NAW828" s="257"/>
      <c r="NAX828" s="257"/>
      <c r="NAY828" s="257"/>
      <c r="NAZ828" s="257"/>
      <c r="NBA828" s="257"/>
      <c r="NBB828" s="257"/>
      <c r="NBC828" s="257"/>
      <c r="NBD828" s="257"/>
      <c r="NBE828" s="257"/>
      <c r="NBF828" s="257"/>
      <c r="NBG828" s="257"/>
      <c r="NBH828" s="257"/>
      <c r="NBI828" s="257"/>
      <c r="NBJ828" s="257"/>
      <c r="NBK828" s="257"/>
      <c r="NBL828" s="257"/>
      <c r="NBM828" s="257"/>
      <c r="NBN828" s="257"/>
      <c r="NBO828" s="257"/>
      <c r="NBP828" s="257"/>
      <c r="NBQ828" s="257"/>
      <c r="NBR828" s="257"/>
      <c r="NBS828" s="257"/>
      <c r="NBT828" s="257"/>
      <c r="NBU828" s="257"/>
      <c r="NBV828" s="257"/>
      <c r="NBW828" s="257"/>
      <c r="NBX828" s="257"/>
      <c r="NBY828" s="257"/>
      <c r="NBZ828" s="257"/>
      <c r="NCA828" s="257"/>
      <c r="NCB828" s="257"/>
      <c r="NCC828" s="257"/>
      <c r="NCD828" s="257"/>
      <c r="NCE828" s="257"/>
      <c r="NCF828" s="257"/>
      <c r="NCG828" s="257"/>
      <c r="NCH828" s="257"/>
      <c r="NCI828" s="257"/>
      <c r="NCJ828" s="257"/>
      <c r="NCK828" s="257"/>
      <c r="NCL828" s="257"/>
      <c r="NCM828" s="257"/>
      <c r="NCN828" s="257"/>
      <c r="NCO828" s="257"/>
      <c r="NCP828" s="257"/>
      <c r="NCQ828" s="257"/>
      <c r="NCR828" s="257"/>
      <c r="NCS828" s="257"/>
      <c r="NCT828" s="257"/>
      <c r="NCU828" s="257"/>
      <c r="NCV828" s="257"/>
      <c r="NCW828" s="257"/>
      <c r="NCX828" s="257"/>
      <c r="NCY828" s="257"/>
      <c r="NCZ828" s="257"/>
      <c r="NDA828" s="257"/>
      <c r="NDB828" s="257"/>
      <c r="NDC828" s="257"/>
      <c r="NDD828" s="257"/>
      <c r="NDE828" s="257"/>
      <c r="NDF828" s="257"/>
      <c r="NDG828" s="257"/>
      <c r="NDH828" s="257"/>
      <c r="NDI828" s="257"/>
      <c r="NDJ828" s="257"/>
      <c r="NDK828" s="257"/>
      <c r="NDL828" s="257"/>
      <c r="NDM828" s="257"/>
      <c r="NDN828" s="257"/>
      <c r="NDO828" s="257"/>
      <c r="NDP828" s="257"/>
      <c r="NDQ828" s="257"/>
      <c r="NDR828" s="257"/>
      <c r="NDS828" s="257"/>
      <c r="NDT828" s="257"/>
      <c r="NDU828" s="257"/>
      <c r="NDV828" s="257"/>
      <c r="NDW828" s="257"/>
      <c r="NDX828" s="257"/>
      <c r="NDY828" s="257"/>
      <c r="NDZ828" s="257"/>
      <c r="NEA828" s="257"/>
      <c r="NEB828" s="257"/>
      <c r="NEC828" s="257"/>
      <c r="NED828" s="257"/>
      <c r="NEE828" s="257"/>
      <c r="NEF828" s="257"/>
      <c r="NEG828" s="257"/>
      <c r="NEH828" s="257"/>
      <c r="NEI828" s="257"/>
      <c r="NEJ828" s="257"/>
      <c r="NEK828" s="257"/>
      <c r="NEL828" s="257"/>
      <c r="NEM828" s="257"/>
      <c r="NEN828" s="257"/>
      <c r="NEO828" s="257"/>
      <c r="NEP828" s="257"/>
      <c r="NEQ828" s="257"/>
      <c r="NER828" s="257"/>
      <c r="NES828" s="257"/>
      <c r="NET828" s="257"/>
      <c r="NEU828" s="257"/>
      <c r="NEV828" s="257"/>
      <c r="NEW828" s="257"/>
      <c r="NEX828" s="257"/>
      <c r="NEY828" s="257"/>
      <c r="NEZ828" s="257"/>
      <c r="NFA828" s="257"/>
      <c r="NFB828" s="257"/>
      <c r="NFC828" s="257"/>
      <c r="NFD828" s="257"/>
      <c r="NFE828" s="257"/>
      <c r="NFF828" s="257"/>
      <c r="NFG828" s="257"/>
      <c r="NFH828" s="257"/>
      <c r="NFI828" s="257"/>
      <c r="NFJ828" s="257"/>
      <c r="NFK828" s="257"/>
      <c r="NFL828" s="257"/>
      <c r="NFM828" s="257"/>
      <c r="NFN828" s="257"/>
      <c r="NFO828" s="257"/>
      <c r="NFP828" s="257"/>
      <c r="NFQ828" s="257"/>
      <c r="NFR828" s="257"/>
      <c r="NFS828" s="257"/>
      <c r="NFT828" s="257"/>
      <c r="NFU828" s="257"/>
      <c r="NFV828" s="257"/>
      <c r="NFW828" s="257"/>
      <c r="NFX828" s="257"/>
      <c r="NFY828" s="257"/>
      <c r="NFZ828" s="257"/>
      <c r="NGA828" s="257"/>
      <c r="NGB828" s="257"/>
      <c r="NGC828" s="257"/>
      <c r="NGD828" s="257"/>
      <c r="NGE828" s="257"/>
      <c r="NGF828" s="257"/>
      <c r="NGG828" s="257"/>
      <c r="NGH828" s="257"/>
      <c r="NGI828" s="257"/>
      <c r="NGJ828" s="257"/>
      <c r="NGK828" s="257"/>
      <c r="NGL828" s="257"/>
      <c r="NGM828" s="257"/>
      <c r="NGN828" s="257"/>
      <c r="NGO828" s="257"/>
      <c r="NGP828" s="257"/>
      <c r="NGQ828" s="257"/>
      <c r="NGR828" s="257"/>
      <c r="NGS828" s="257"/>
      <c r="NGT828" s="257"/>
      <c r="NGU828" s="257"/>
      <c r="NGV828" s="257"/>
      <c r="NGW828" s="257"/>
      <c r="NGX828" s="257"/>
      <c r="NGY828" s="257"/>
      <c r="NGZ828" s="257"/>
      <c r="NHA828" s="257"/>
      <c r="NHB828" s="257"/>
      <c r="NHC828" s="257"/>
      <c r="NHD828" s="257"/>
      <c r="NHE828" s="257"/>
      <c r="NHF828" s="257"/>
      <c r="NHG828" s="257"/>
      <c r="NHH828" s="257"/>
      <c r="NHI828" s="257"/>
      <c r="NHJ828" s="257"/>
      <c r="NHK828" s="257"/>
      <c r="NHL828" s="257"/>
      <c r="NHM828" s="257"/>
      <c r="NHN828" s="257"/>
      <c r="NHO828" s="257"/>
      <c r="NHP828" s="257"/>
      <c r="NHQ828" s="257"/>
      <c r="NHR828" s="257"/>
      <c r="NHS828" s="257"/>
      <c r="NHT828" s="257"/>
      <c r="NHU828" s="257"/>
      <c r="NHV828" s="257"/>
      <c r="NHW828" s="257"/>
      <c r="NHX828" s="257"/>
      <c r="NHY828" s="257"/>
      <c r="NHZ828" s="257"/>
      <c r="NIA828" s="257"/>
      <c r="NIB828" s="257"/>
      <c r="NIC828" s="257"/>
      <c r="NID828" s="257"/>
      <c r="NIE828" s="257"/>
      <c r="NIF828" s="257"/>
      <c r="NIG828" s="257"/>
      <c r="NIH828" s="257"/>
      <c r="NII828" s="257"/>
      <c r="NIJ828" s="257"/>
      <c r="NIK828" s="257"/>
      <c r="NIL828" s="257"/>
      <c r="NIM828" s="257"/>
      <c r="NIN828" s="257"/>
      <c r="NIO828" s="257"/>
      <c r="NIP828" s="257"/>
      <c r="NIQ828" s="257"/>
      <c r="NIR828" s="257"/>
      <c r="NIS828" s="257"/>
      <c r="NIT828" s="257"/>
      <c r="NIU828" s="257"/>
      <c r="NIV828" s="257"/>
      <c r="NIW828" s="257"/>
      <c r="NIX828" s="257"/>
      <c r="NIY828" s="257"/>
      <c r="NIZ828" s="257"/>
      <c r="NJA828" s="257"/>
      <c r="NJB828" s="257"/>
      <c r="NJC828" s="257"/>
      <c r="NJD828" s="257"/>
      <c r="NJE828" s="257"/>
      <c r="NJF828" s="257"/>
      <c r="NJG828" s="257"/>
      <c r="NJH828" s="257"/>
      <c r="NJI828" s="257"/>
      <c r="NJJ828" s="257"/>
      <c r="NJK828" s="257"/>
      <c r="NJL828" s="257"/>
      <c r="NJM828" s="257"/>
      <c r="NJN828" s="257"/>
      <c r="NJO828" s="257"/>
      <c r="NJP828" s="257"/>
      <c r="NJQ828" s="257"/>
      <c r="NJR828" s="257"/>
      <c r="NJS828" s="257"/>
      <c r="NJT828" s="257"/>
      <c r="NJU828" s="257"/>
      <c r="NJV828" s="257"/>
      <c r="NJW828" s="257"/>
      <c r="NJX828" s="257"/>
      <c r="NJY828" s="257"/>
      <c r="NJZ828" s="257"/>
      <c r="NKA828" s="257"/>
      <c r="NKB828" s="257"/>
      <c r="NKC828" s="257"/>
      <c r="NKD828" s="257"/>
      <c r="NKE828" s="257"/>
      <c r="NKF828" s="257"/>
      <c r="NKG828" s="257"/>
      <c r="NKH828" s="257"/>
      <c r="NKI828" s="257"/>
      <c r="NKJ828" s="257"/>
      <c r="NKK828" s="257"/>
      <c r="NKL828" s="257"/>
      <c r="NKM828" s="257"/>
      <c r="NKN828" s="257"/>
      <c r="NKO828" s="257"/>
      <c r="NKP828" s="257"/>
      <c r="NKQ828" s="257"/>
      <c r="NKR828" s="257"/>
      <c r="NKS828" s="257"/>
      <c r="NKT828" s="257"/>
      <c r="NKU828" s="257"/>
      <c r="NKV828" s="257"/>
      <c r="NKW828" s="257"/>
      <c r="NKX828" s="257"/>
      <c r="NKY828" s="257"/>
      <c r="NKZ828" s="257"/>
      <c r="NLA828" s="257"/>
      <c r="NLB828" s="257"/>
      <c r="NLC828" s="257"/>
      <c r="NLD828" s="257"/>
      <c r="NLE828" s="257"/>
      <c r="NLF828" s="257"/>
      <c r="NLG828" s="257"/>
      <c r="NLH828" s="257"/>
      <c r="NLI828" s="257"/>
      <c r="NLJ828" s="257"/>
      <c r="NLK828" s="257"/>
      <c r="NLL828" s="257"/>
      <c r="NLM828" s="257"/>
      <c r="NLN828" s="257"/>
      <c r="NLO828" s="257"/>
      <c r="NLP828" s="257"/>
      <c r="NLQ828" s="257"/>
      <c r="NLR828" s="257"/>
      <c r="NLS828" s="257"/>
      <c r="NLT828" s="257"/>
      <c r="NLU828" s="257"/>
      <c r="NLV828" s="257"/>
      <c r="NLW828" s="257"/>
      <c r="NLX828" s="257"/>
      <c r="NLY828" s="257"/>
      <c r="NLZ828" s="257"/>
      <c r="NMA828" s="257"/>
      <c r="NMB828" s="257"/>
      <c r="NMC828" s="257"/>
      <c r="NMD828" s="257"/>
      <c r="NME828" s="257"/>
      <c r="NMF828" s="257"/>
      <c r="NMG828" s="257"/>
      <c r="NMH828" s="257"/>
      <c r="NMI828" s="257"/>
      <c r="NMJ828" s="257"/>
      <c r="NMK828" s="257"/>
      <c r="NML828" s="257"/>
      <c r="NMM828" s="257"/>
      <c r="NMN828" s="257"/>
      <c r="NMO828" s="257"/>
      <c r="NMP828" s="257"/>
      <c r="NMQ828" s="257"/>
      <c r="NMR828" s="257"/>
      <c r="NMS828" s="257"/>
      <c r="NMT828" s="257"/>
      <c r="NMU828" s="257"/>
      <c r="NMV828" s="257"/>
      <c r="NMW828" s="257"/>
      <c r="NMX828" s="257"/>
      <c r="NMY828" s="257"/>
      <c r="NMZ828" s="257"/>
      <c r="NNA828" s="257"/>
      <c r="NNB828" s="257"/>
      <c r="NNC828" s="257"/>
      <c r="NND828" s="257"/>
      <c r="NNE828" s="257"/>
      <c r="NNF828" s="257"/>
      <c r="NNG828" s="257"/>
      <c r="NNH828" s="257"/>
      <c r="NNI828" s="257"/>
      <c r="NNJ828" s="257"/>
      <c r="NNK828" s="257"/>
      <c r="NNL828" s="257"/>
      <c r="NNM828" s="257"/>
      <c r="NNN828" s="257"/>
      <c r="NNO828" s="257"/>
      <c r="NNP828" s="257"/>
      <c r="NNQ828" s="257"/>
      <c r="NNR828" s="257"/>
      <c r="NNS828" s="257"/>
      <c r="NNT828" s="257"/>
      <c r="NNU828" s="257"/>
      <c r="NNV828" s="257"/>
      <c r="NNW828" s="257"/>
      <c r="NNX828" s="257"/>
      <c r="NNY828" s="257"/>
      <c r="NNZ828" s="257"/>
      <c r="NOA828" s="257"/>
      <c r="NOB828" s="257"/>
      <c r="NOC828" s="257"/>
      <c r="NOD828" s="257"/>
      <c r="NOE828" s="257"/>
      <c r="NOF828" s="257"/>
      <c r="NOG828" s="257"/>
      <c r="NOH828" s="257"/>
      <c r="NOI828" s="257"/>
      <c r="NOJ828" s="257"/>
      <c r="NOK828" s="257"/>
      <c r="NOL828" s="257"/>
      <c r="NOM828" s="257"/>
      <c r="NON828" s="257"/>
      <c r="NOO828" s="257"/>
      <c r="NOP828" s="257"/>
      <c r="NOQ828" s="257"/>
      <c r="NOR828" s="257"/>
      <c r="NOS828" s="257"/>
      <c r="NOT828" s="257"/>
      <c r="NOU828" s="257"/>
      <c r="NOV828" s="257"/>
      <c r="NOW828" s="257"/>
      <c r="NOX828" s="257"/>
      <c r="NOY828" s="257"/>
      <c r="NOZ828" s="257"/>
      <c r="NPA828" s="257"/>
      <c r="NPB828" s="257"/>
      <c r="NPC828" s="257"/>
      <c r="NPD828" s="257"/>
      <c r="NPE828" s="257"/>
      <c r="NPF828" s="257"/>
      <c r="NPG828" s="257"/>
      <c r="NPH828" s="257"/>
      <c r="NPI828" s="257"/>
      <c r="NPJ828" s="257"/>
      <c r="NPK828" s="257"/>
      <c r="NPL828" s="257"/>
      <c r="NPM828" s="257"/>
      <c r="NPN828" s="257"/>
      <c r="NPO828" s="257"/>
      <c r="NPP828" s="257"/>
      <c r="NPQ828" s="257"/>
      <c r="NPR828" s="257"/>
      <c r="NPS828" s="257"/>
      <c r="NPT828" s="257"/>
      <c r="NPU828" s="257"/>
      <c r="NPV828" s="257"/>
      <c r="NPW828" s="257"/>
      <c r="NPX828" s="257"/>
      <c r="NPY828" s="257"/>
      <c r="NPZ828" s="257"/>
      <c r="NQA828" s="257"/>
      <c r="NQB828" s="257"/>
      <c r="NQC828" s="257"/>
      <c r="NQD828" s="257"/>
      <c r="NQE828" s="257"/>
      <c r="NQF828" s="257"/>
      <c r="NQG828" s="257"/>
      <c r="NQH828" s="257"/>
      <c r="NQI828" s="257"/>
      <c r="NQJ828" s="257"/>
      <c r="NQK828" s="257"/>
      <c r="NQL828" s="257"/>
      <c r="NQM828" s="257"/>
      <c r="NQN828" s="257"/>
      <c r="NQO828" s="257"/>
      <c r="NQP828" s="257"/>
      <c r="NQQ828" s="257"/>
      <c r="NQR828" s="257"/>
      <c r="NQS828" s="257"/>
      <c r="NQT828" s="257"/>
      <c r="NQU828" s="257"/>
      <c r="NQV828" s="257"/>
      <c r="NQW828" s="257"/>
      <c r="NQX828" s="257"/>
      <c r="NQY828" s="257"/>
      <c r="NQZ828" s="257"/>
      <c r="NRA828" s="257"/>
      <c r="NRB828" s="257"/>
      <c r="NRC828" s="257"/>
      <c r="NRD828" s="257"/>
      <c r="NRE828" s="257"/>
      <c r="NRF828" s="257"/>
      <c r="NRG828" s="257"/>
      <c r="NRH828" s="257"/>
      <c r="NRI828" s="257"/>
      <c r="NRJ828" s="257"/>
      <c r="NRK828" s="257"/>
      <c r="NRL828" s="257"/>
      <c r="NRM828" s="257"/>
      <c r="NRN828" s="257"/>
      <c r="NRO828" s="257"/>
      <c r="NRP828" s="257"/>
      <c r="NRQ828" s="257"/>
      <c r="NRR828" s="257"/>
      <c r="NRS828" s="257"/>
      <c r="NRT828" s="257"/>
      <c r="NRU828" s="257"/>
      <c r="NRV828" s="257"/>
      <c r="NRW828" s="257"/>
      <c r="NRX828" s="257"/>
      <c r="NRY828" s="257"/>
      <c r="NRZ828" s="257"/>
      <c r="NSA828" s="257"/>
      <c r="NSB828" s="257"/>
      <c r="NSC828" s="257"/>
      <c r="NSD828" s="257"/>
      <c r="NSE828" s="257"/>
      <c r="NSF828" s="257"/>
      <c r="NSG828" s="257"/>
      <c r="NSH828" s="257"/>
      <c r="NSI828" s="257"/>
      <c r="NSJ828" s="257"/>
      <c r="NSK828" s="257"/>
      <c r="NSL828" s="257"/>
      <c r="NSM828" s="257"/>
      <c r="NSN828" s="257"/>
      <c r="NSO828" s="257"/>
      <c r="NSP828" s="257"/>
      <c r="NSQ828" s="257"/>
      <c r="NSR828" s="257"/>
      <c r="NSS828" s="257"/>
      <c r="NST828" s="257"/>
      <c r="NSU828" s="257"/>
      <c r="NSV828" s="257"/>
      <c r="NSW828" s="257"/>
      <c r="NSX828" s="257"/>
      <c r="NSY828" s="257"/>
      <c r="NSZ828" s="257"/>
      <c r="NTA828" s="257"/>
      <c r="NTB828" s="257"/>
      <c r="NTC828" s="257"/>
      <c r="NTD828" s="257"/>
      <c r="NTE828" s="257"/>
      <c r="NTF828" s="257"/>
      <c r="NTG828" s="257"/>
      <c r="NTH828" s="257"/>
      <c r="NTI828" s="257"/>
      <c r="NTJ828" s="257"/>
      <c r="NTK828" s="257"/>
      <c r="NTL828" s="257"/>
      <c r="NTM828" s="257"/>
      <c r="NTN828" s="257"/>
      <c r="NTO828" s="257"/>
      <c r="NTP828" s="257"/>
      <c r="NTQ828" s="257"/>
      <c r="NTR828" s="257"/>
      <c r="NTS828" s="257"/>
      <c r="NTT828" s="257"/>
      <c r="NTU828" s="257"/>
      <c r="NTV828" s="257"/>
      <c r="NTW828" s="257"/>
      <c r="NTX828" s="257"/>
      <c r="NTY828" s="257"/>
      <c r="NTZ828" s="257"/>
      <c r="NUA828" s="257"/>
      <c r="NUB828" s="257"/>
      <c r="NUC828" s="257"/>
      <c r="NUD828" s="257"/>
      <c r="NUE828" s="257"/>
      <c r="NUF828" s="257"/>
      <c r="NUG828" s="257"/>
      <c r="NUH828" s="257"/>
      <c r="NUI828" s="257"/>
      <c r="NUJ828" s="257"/>
      <c r="NUK828" s="257"/>
      <c r="NUL828" s="257"/>
      <c r="NUM828" s="257"/>
      <c r="NUN828" s="257"/>
      <c r="NUO828" s="257"/>
      <c r="NUP828" s="257"/>
      <c r="NUQ828" s="257"/>
      <c r="NUR828" s="257"/>
      <c r="NUS828" s="257"/>
      <c r="NUT828" s="257"/>
      <c r="NUU828" s="257"/>
      <c r="NUV828" s="257"/>
      <c r="NUW828" s="257"/>
      <c r="NUX828" s="257"/>
      <c r="NUY828" s="257"/>
      <c r="NUZ828" s="257"/>
      <c r="NVA828" s="257"/>
      <c r="NVB828" s="257"/>
      <c r="NVC828" s="257"/>
      <c r="NVD828" s="257"/>
      <c r="NVE828" s="257"/>
      <c r="NVF828" s="257"/>
      <c r="NVG828" s="257"/>
      <c r="NVH828" s="257"/>
      <c r="NVI828" s="257"/>
      <c r="NVJ828" s="257"/>
      <c r="NVK828" s="257"/>
      <c r="NVL828" s="257"/>
      <c r="NVM828" s="257"/>
      <c r="NVN828" s="257"/>
      <c r="NVO828" s="257"/>
      <c r="NVP828" s="257"/>
      <c r="NVQ828" s="257"/>
      <c r="NVR828" s="257"/>
      <c r="NVS828" s="257"/>
      <c r="NVT828" s="257"/>
      <c r="NVU828" s="257"/>
      <c r="NVV828" s="257"/>
      <c r="NVW828" s="257"/>
      <c r="NVX828" s="257"/>
      <c r="NVY828" s="257"/>
      <c r="NVZ828" s="257"/>
      <c r="NWA828" s="257"/>
      <c r="NWB828" s="257"/>
      <c r="NWC828" s="257"/>
      <c r="NWD828" s="257"/>
      <c r="NWE828" s="257"/>
      <c r="NWF828" s="257"/>
      <c r="NWG828" s="257"/>
      <c r="NWH828" s="257"/>
      <c r="NWI828" s="257"/>
      <c r="NWJ828" s="257"/>
      <c r="NWK828" s="257"/>
      <c r="NWL828" s="257"/>
      <c r="NWM828" s="257"/>
      <c r="NWN828" s="257"/>
      <c r="NWO828" s="257"/>
      <c r="NWP828" s="257"/>
      <c r="NWQ828" s="257"/>
      <c r="NWR828" s="257"/>
      <c r="NWS828" s="257"/>
      <c r="NWT828" s="257"/>
      <c r="NWU828" s="257"/>
      <c r="NWV828" s="257"/>
      <c r="NWW828" s="257"/>
      <c r="NWX828" s="257"/>
      <c r="NWY828" s="257"/>
      <c r="NWZ828" s="257"/>
      <c r="NXA828" s="257"/>
      <c r="NXB828" s="257"/>
      <c r="NXC828" s="257"/>
      <c r="NXD828" s="257"/>
      <c r="NXE828" s="257"/>
      <c r="NXF828" s="257"/>
      <c r="NXG828" s="257"/>
      <c r="NXH828" s="257"/>
      <c r="NXI828" s="257"/>
      <c r="NXJ828" s="257"/>
      <c r="NXK828" s="257"/>
      <c r="NXL828" s="257"/>
      <c r="NXM828" s="257"/>
      <c r="NXN828" s="257"/>
      <c r="NXO828" s="257"/>
      <c r="NXP828" s="257"/>
      <c r="NXQ828" s="257"/>
      <c r="NXR828" s="257"/>
      <c r="NXS828" s="257"/>
      <c r="NXT828" s="257"/>
      <c r="NXU828" s="257"/>
      <c r="NXV828" s="257"/>
      <c r="NXW828" s="257"/>
      <c r="NXX828" s="257"/>
      <c r="NXY828" s="257"/>
      <c r="NXZ828" s="257"/>
      <c r="NYA828" s="257"/>
      <c r="NYB828" s="257"/>
      <c r="NYC828" s="257"/>
      <c r="NYD828" s="257"/>
      <c r="NYE828" s="257"/>
      <c r="NYF828" s="257"/>
      <c r="NYG828" s="257"/>
      <c r="NYH828" s="257"/>
      <c r="NYI828" s="257"/>
      <c r="NYJ828" s="257"/>
      <c r="NYK828" s="257"/>
      <c r="NYL828" s="257"/>
      <c r="NYM828" s="257"/>
      <c r="NYN828" s="257"/>
      <c r="NYO828" s="257"/>
      <c r="NYP828" s="257"/>
      <c r="NYQ828" s="257"/>
      <c r="NYR828" s="257"/>
      <c r="NYS828" s="257"/>
      <c r="NYT828" s="257"/>
      <c r="NYU828" s="257"/>
      <c r="NYV828" s="257"/>
      <c r="NYW828" s="257"/>
      <c r="NYX828" s="257"/>
      <c r="NYY828" s="257"/>
      <c r="NYZ828" s="257"/>
      <c r="NZA828" s="257"/>
      <c r="NZB828" s="257"/>
      <c r="NZC828" s="257"/>
      <c r="NZD828" s="257"/>
      <c r="NZE828" s="257"/>
      <c r="NZF828" s="257"/>
      <c r="NZG828" s="257"/>
      <c r="NZH828" s="257"/>
      <c r="NZI828" s="257"/>
      <c r="NZJ828" s="257"/>
      <c r="NZK828" s="257"/>
      <c r="NZL828" s="257"/>
      <c r="NZM828" s="257"/>
      <c r="NZN828" s="257"/>
      <c r="NZO828" s="257"/>
      <c r="NZP828" s="257"/>
      <c r="NZQ828" s="257"/>
      <c r="NZR828" s="257"/>
      <c r="NZS828" s="257"/>
      <c r="NZT828" s="257"/>
      <c r="NZU828" s="257"/>
      <c r="NZV828" s="257"/>
      <c r="NZW828" s="257"/>
      <c r="NZX828" s="257"/>
      <c r="NZY828" s="257"/>
      <c r="NZZ828" s="257"/>
      <c r="OAA828" s="257"/>
      <c r="OAB828" s="257"/>
      <c r="OAC828" s="257"/>
      <c r="OAD828" s="257"/>
      <c r="OAE828" s="257"/>
      <c r="OAF828" s="257"/>
      <c r="OAG828" s="257"/>
      <c r="OAH828" s="257"/>
      <c r="OAI828" s="257"/>
      <c r="OAJ828" s="257"/>
      <c r="OAK828" s="257"/>
      <c r="OAL828" s="257"/>
      <c r="OAM828" s="257"/>
      <c r="OAN828" s="257"/>
      <c r="OAO828" s="257"/>
      <c r="OAP828" s="257"/>
      <c r="OAQ828" s="257"/>
      <c r="OAR828" s="257"/>
      <c r="OAS828" s="257"/>
      <c r="OAT828" s="257"/>
      <c r="OAU828" s="257"/>
      <c r="OAV828" s="257"/>
      <c r="OAW828" s="257"/>
      <c r="OAX828" s="257"/>
      <c r="OAY828" s="257"/>
      <c r="OAZ828" s="257"/>
      <c r="OBA828" s="257"/>
      <c r="OBB828" s="257"/>
      <c r="OBC828" s="257"/>
      <c r="OBD828" s="257"/>
      <c r="OBE828" s="257"/>
      <c r="OBF828" s="257"/>
      <c r="OBG828" s="257"/>
      <c r="OBH828" s="257"/>
      <c r="OBI828" s="257"/>
      <c r="OBJ828" s="257"/>
      <c r="OBK828" s="257"/>
      <c r="OBL828" s="257"/>
      <c r="OBM828" s="257"/>
      <c r="OBN828" s="257"/>
      <c r="OBO828" s="257"/>
      <c r="OBP828" s="257"/>
      <c r="OBQ828" s="257"/>
      <c r="OBR828" s="257"/>
      <c r="OBS828" s="257"/>
      <c r="OBT828" s="257"/>
      <c r="OBU828" s="257"/>
      <c r="OBV828" s="257"/>
      <c r="OBW828" s="257"/>
      <c r="OBX828" s="257"/>
      <c r="OBY828" s="257"/>
      <c r="OBZ828" s="257"/>
      <c r="OCA828" s="257"/>
      <c r="OCB828" s="257"/>
      <c r="OCC828" s="257"/>
      <c r="OCD828" s="257"/>
      <c r="OCE828" s="257"/>
      <c r="OCF828" s="257"/>
      <c r="OCG828" s="257"/>
      <c r="OCH828" s="257"/>
      <c r="OCI828" s="257"/>
      <c r="OCJ828" s="257"/>
      <c r="OCK828" s="257"/>
      <c r="OCL828" s="257"/>
      <c r="OCM828" s="257"/>
      <c r="OCN828" s="257"/>
      <c r="OCO828" s="257"/>
      <c r="OCP828" s="257"/>
      <c r="OCQ828" s="257"/>
      <c r="OCR828" s="257"/>
      <c r="OCS828" s="257"/>
      <c r="OCT828" s="257"/>
      <c r="OCU828" s="257"/>
      <c r="OCV828" s="257"/>
      <c r="OCW828" s="257"/>
      <c r="OCX828" s="257"/>
      <c r="OCY828" s="257"/>
      <c r="OCZ828" s="257"/>
      <c r="ODA828" s="257"/>
      <c r="ODB828" s="257"/>
      <c r="ODC828" s="257"/>
      <c r="ODD828" s="257"/>
      <c r="ODE828" s="257"/>
      <c r="ODF828" s="257"/>
      <c r="ODG828" s="257"/>
      <c r="ODH828" s="257"/>
      <c r="ODI828" s="257"/>
      <c r="ODJ828" s="257"/>
      <c r="ODK828" s="257"/>
      <c r="ODL828" s="257"/>
      <c r="ODM828" s="257"/>
      <c r="ODN828" s="257"/>
      <c r="ODO828" s="257"/>
      <c r="ODP828" s="257"/>
      <c r="ODQ828" s="257"/>
      <c r="ODR828" s="257"/>
      <c r="ODS828" s="257"/>
      <c r="ODT828" s="257"/>
      <c r="ODU828" s="257"/>
      <c r="ODV828" s="257"/>
      <c r="ODW828" s="257"/>
      <c r="ODX828" s="257"/>
      <c r="ODY828" s="257"/>
      <c r="ODZ828" s="257"/>
      <c r="OEA828" s="257"/>
      <c r="OEB828" s="257"/>
      <c r="OEC828" s="257"/>
      <c r="OED828" s="257"/>
      <c r="OEE828" s="257"/>
      <c r="OEF828" s="257"/>
      <c r="OEG828" s="257"/>
      <c r="OEH828" s="257"/>
      <c r="OEI828" s="257"/>
      <c r="OEJ828" s="257"/>
      <c r="OEK828" s="257"/>
      <c r="OEL828" s="257"/>
      <c r="OEM828" s="257"/>
      <c r="OEN828" s="257"/>
      <c r="OEO828" s="257"/>
      <c r="OEP828" s="257"/>
      <c r="OEQ828" s="257"/>
      <c r="OER828" s="257"/>
      <c r="OES828" s="257"/>
      <c r="OET828" s="257"/>
      <c r="OEU828" s="257"/>
      <c r="OEV828" s="257"/>
      <c r="OEW828" s="257"/>
      <c r="OEX828" s="257"/>
      <c r="OEY828" s="257"/>
      <c r="OEZ828" s="257"/>
      <c r="OFA828" s="257"/>
      <c r="OFB828" s="257"/>
      <c r="OFC828" s="257"/>
      <c r="OFD828" s="257"/>
      <c r="OFE828" s="257"/>
      <c r="OFF828" s="257"/>
      <c r="OFG828" s="257"/>
      <c r="OFH828" s="257"/>
      <c r="OFI828" s="257"/>
      <c r="OFJ828" s="257"/>
      <c r="OFK828" s="257"/>
      <c r="OFL828" s="257"/>
      <c r="OFM828" s="257"/>
      <c r="OFN828" s="257"/>
      <c r="OFO828" s="257"/>
      <c r="OFP828" s="257"/>
      <c r="OFQ828" s="257"/>
      <c r="OFR828" s="257"/>
      <c r="OFS828" s="257"/>
      <c r="OFT828" s="257"/>
      <c r="OFU828" s="257"/>
      <c r="OFV828" s="257"/>
      <c r="OFW828" s="257"/>
      <c r="OFX828" s="257"/>
      <c r="OFY828" s="257"/>
      <c r="OFZ828" s="257"/>
      <c r="OGA828" s="257"/>
      <c r="OGB828" s="257"/>
      <c r="OGC828" s="257"/>
      <c r="OGD828" s="257"/>
      <c r="OGE828" s="257"/>
      <c r="OGF828" s="257"/>
      <c r="OGG828" s="257"/>
      <c r="OGH828" s="257"/>
      <c r="OGI828" s="257"/>
      <c r="OGJ828" s="257"/>
      <c r="OGK828" s="257"/>
      <c r="OGL828" s="257"/>
      <c r="OGM828" s="257"/>
      <c r="OGN828" s="257"/>
      <c r="OGO828" s="257"/>
      <c r="OGP828" s="257"/>
      <c r="OGQ828" s="257"/>
      <c r="OGR828" s="257"/>
      <c r="OGS828" s="257"/>
      <c r="OGT828" s="257"/>
      <c r="OGU828" s="257"/>
      <c r="OGV828" s="257"/>
      <c r="OGW828" s="257"/>
      <c r="OGX828" s="257"/>
      <c r="OGY828" s="257"/>
      <c r="OGZ828" s="257"/>
      <c r="OHA828" s="257"/>
      <c r="OHB828" s="257"/>
      <c r="OHC828" s="257"/>
      <c r="OHD828" s="257"/>
      <c r="OHE828" s="257"/>
      <c r="OHF828" s="257"/>
      <c r="OHG828" s="257"/>
      <c r="OHH828" s="257"/>
      <c r="OHI828" s="257"/>
      <c r="OHJ828" s="257"/>
      <c r="OHK828" s="257"/>
      <c r="OHL828" s="257"/>
      <c r="OHM828" s="257"/>
      <c r="OHN828" s="257"/>
      <c r="OHO828" s="257"/>
      <c r="OHP828" s="257"/>
      <c r="OHQ828" s="257"/>
      <c r="OHR828" s="257"/>
      <c r="OHS828" s="257"/>
      <c r="OHT828" s="257"/>
      <c r="OHU828" s="257"/>
      <c r="OHV828" s="257"/>
      <c r="OHW828" s="257"/>
      <c r="OHX828" s="257"/>
      <c r="OHY828" s="257"/>
      <c r="OHZ828" s="257"/>
      <c r="OIA828" s="257"/>
      <c r="OIB828" s="257"/>
      <c r="OIC828" s="257"/>
      <c r="OID828" s="257"/>
      <c r="OIE828" s="257"/>
      <c r="OIF828" s="257"/>
      <c r="OIG828" s="257"/>
      <c r="OIH828" s="257"/>
      <c r="OII828" s="257"/>
      <c r="OIJ828" s="257"/>
      <c r="OIK828" s="257"/>
      <c r="OIL828" s="257"/>
      <c r="OIM828" s="257"/>
      <c r="OIN828" s="257"/>
      <c r="OIO828" s="257"/>
      <c r="OIP828" s="257"/>
      <c r="OIQ828" s="257"/>
      <c r="OIR828" s="257"/>
      <c r="OIS828" s="257"/>
      <c r="OIT828" s="257"/>
      <c r="OIU828" s="257"/>
      <c r="OIV828" s="257"/>
      <c r="OIW828" s="257"/>
      <c r="OIX828" s="257"/>
      <c r="OIY828" s="257"/>
      <c r="OIZ828" s="257"/>
      <c r="OJA828" s="257"/>
      <c r="OJB828" s="257"/>
      <c r="OJC828" s="257"/>
      <c r="OJD828" s="257"/>
      <c r="OJE828" s="257"/>
      <c r="OJF828" s="257"/>
      <c r="OJG828" s="257"/>
      <c r="OJH828" s="257"/>
      <c r="OJI828" s="257"/>
      <c r="OJJ828" s="257"/>
      <c r="OJK828" s="257"/>
      <c r="OJL828" s="257"/>
      <c r="OJM828" s="257"/>
      <c r="OJN828" s="257"/>
      <c r="OJO828" s="257"/>
      <c r="OJP828" s="257"/>
      <c r="OJQ828" s="257"/>
      <c r="OJR828" s="257"/>
      <c r="OJS828" s="257"/>
      <c r="OJT828" s="257"/>
      <c r="OJU828" s="257"/>
      <c r="OJV828" s="257"/>
      <c r="OJW828" s="257"/>
      <c r="OJX828" s="257"/>
      <c r="OJY828" s="257"/>
      <c r="OJZ828" s="257"/>
      <c r="OKA828" s="257"/>
      <c r="OKB828" s="257"/>
      <c r="OKC828" s="257"/>
      <c r="OKD828" s="257"/>
      <c r="OKE828" s="257"/>
      <c r="OKF828" s="257"/>
      <c r="OKG828" s="257"/>
      <c r="OKH828" s="257"/>
      <c r="OKI828" s="257"/>
      <c r="OKJ828" s="257"/>
      <c r="OKK828" s="257"/>
      <c r="OKL828" s="257"/>
      <c r="OKM828" s="257"/>
      <c r="OKN828" s="257"/>
      <c r="OKO828" s="257"/>
      <c r="OKP828" s="257"/>
      <c r="OKQ828" s="257"/>
      <c r="OKR828" s="257"/>
      <c r="OKS828" s="257"/>
      <c r="OKT828" s="257"/>
      <c r="OKU828" s="257"/>
      <c r="OKV828" s="257"/>
      <c r="OKW828" s="257"/>
      <c r="OKX828" s="257"/>
      <c r="OKY828" s="257"/>
      <c r="OKZ828" s="257"/>
      <c r="OLA828" s="257"/>
      <c r="OLB828" s="257"/>
      <c r="OLC828" s="257"/>
      <c r="OLD828" s="257"/>
      <c r="OLE828" s="257"/>
      <c r="OLF828" s="257"/>
      <c r="OLG828" s="257"/>
      <c r="OLH828" s="257"/>
      <c r="OLI828" s="257"/>
      <c r="OLJ828" s="257"/>
      <c r="OLK828" s="257"/>
      <c r="OLL828" s="257"/>
      <c r="OLM828" s="257"/>
      <c r="OLN828" s="257"/>
      <c r="OLO828" s="257"/>
      <c r="OLP828" s="257"/>
      <c r="OLQ828" s="257"/>
      <c r="OLR828" s="257"/>
      <c r="OLS828" s="257"/>
      <c r="OLT828" s="257"/>
      <c r="OLU828" s="257"/>
      <c r="OLV828" s="257"/>
      <c r="OLW828" s="257"/>
      <c r="OLX828" s="257"/>
      <c r="OLY828" s="257"/>
      <c r="OLZ828" s="257"/>
      <c r="OMA828" s="257"/>
      <c r="OMB828" s="257"/>
      <c r="OMC828" s="257"/>
      <c r="OMD828" s="257"/>
      <c r="OME828" s="257"/>
      <c r="OMF828" s="257"/>
      <c r="OMG828" s="257"/>
      <c r="OMH828" s="257"/>
      <c r="OMI828" s="257"/>
      <c r="OMJ828" s="257"/>
      <c r="OMK828" s="257"/>
      <c r="OML828" s="257"/>
      <c r="OMM828" s="257"/>
      <c r="OMN828" s="257"/>
      <c r="OMO828" s="257"/>
      <c r="OMP828" s="257"/>
      <c r="OMQ828" s="257"/>
      <c r="OMR828" s="257"/>
      <c r="OMS828" s="257"/>
      <c r="OMT828" s="257"/>
      <c r="OMU828" s="257"/>
      <c r="OMV828" s="257"/>
      <c r="OMW828" s="257"/>
      <c r="OMX828" s="257"/>
      <c r="OMY828" s="257"/>
      <c r="OMZ828" s="257"/>
      <c r="ONA828" s="257"/>
      <c r="ONB828" s="257"/>
      <c r="ONC828" s="257"/>
      <c r="OND828" s="257"/>
      <c r="ONE828" s="257"/>
      <c r="ONF828" s="257"/>
      <c r="ONG828" s="257"/>
      <c r="ONH828" s="257"/>
      <c r="ONI828" s="257"/>
      <c r="ONJ828" s="257"/>
      <c r="ONK828" s="257"/>
      <c r="ONL828" s="257"/>
      <c r="ONM828" s="257"/>
      <c r="ONN828" s="257"/>
      <c r="ONO828" s="257"/>
      <c r="ONP828" s="257"/>
      <c r="ONQ828" s="257"/>
      <c r="ONR828" s="257"/>
      <c r="ONS828" s="257"/>
      <c r="ONT828" s="257"/>
      <c r="ONU828" s="257"/>
      <c r="ONV828" s="257"/>
      <c r="ONW828" s="257"/>
      <c r="ONX828" s="257"/>
      <c r="ONY828" s="257"/>
      <c r="ONZ828" s="257"/>
      <c r="OOA828" s="257"/>
      <c r="OOB828" s="257"/>
      <c r="OOC828" s="257"/>
      <c r="OOD828" s="257"/>
      <c r="OOE828" s="257"/>
      <c r="OOF828" s="257"/>
      <c r="OOG828" s="257"/>
      <c r="OOH828" s="257"/>
      <c r="OOI828" s="257"/>
      <c r="OOJ828" s="257"/>
      <c r="OOK828" s="257"/>
      <c r="OOL828" s="257"/>
      <c r="OOM828" s="257"/>
      <c r="OON828" s="257"/>
      <c r="OOO828" s="257"/>
      <c r="OOP828" s="257"/>
      <c r="OOQ828" s="257"/>
      <c r="OOR828" s="257"/>
      <c r="OOS828" s="257"/>
      <c r="OOT828" s="257"/>
      <c r="OOU828" s="257"/>
      <c r="OOV828" s="257"/>
      <c r="OOW828" s="257"/>
      <c r="OOX828" s="257"/>
      <c r="OOY828" s="257"/>
      <c r="OOZ828" s="257"/>
      <c r="OPA828" s="257"/>
      <c r="OPB828" s="257"/>
      <c r="OPC828" s="257"/>
      <c r="OPD828" s="257"/>
      <c r="OPE828" s="257"/>
      <c r="OPF828" s="257"/>
      <c r="OPG828" s="257"/>
      <c r="OPH828" s="257"/>
      <c r="OPI828" s="257"/>
      <c r="OPJ828" s="257"/>
      <c r="OPK828" s="257"/>
      <c r="OPL828" s="257"/>
      <c r="OPM828" s="257"/>
      <c r="OPN828" s="257"/>
      <c r="OPO828" s="257"/>
      <c r="OPP828" s="257"/>
      <c r="OPQ828" s="257"/>
      <c r="OPR828" s="257"/>
      <c r="OPS828" s="257"/>
      <c r="OPT828" s="257"/>
      <c r="OPU828" s="257"/>
      <c r="OPV828" s="257"/>
      <c r="OPW828" s="257"/>
      <c r="OPX828" s="257"/>
      <c r="OPY828" s="257"/>
      <c r="OPZ828" s="257"/>
      <c r="OQA828" s="257"/>
      <c r="OQB828" s="257"/>
      <c r="OQC828" s="257"/>
      <c r="OQD828" s="257"/>
      <c r="OQE828" s="257"/>
      <c r="OQF828" s="257"/>
      <c r="OQG828" s="257"/>
      <c r="OQH828" s="257"/>
      <c r="OQI828" s="257"/>
      <c r="OQJ828" s="257"/>
      <c r="OQK828" s="257"/>
      <c r="OQL828" s="257"/>
      <c r="OQM828" s="257"/>
      <c r="OQN828" s="257"/>
      <c r="OQO828" s="257"/>
      <c r="OQP828" s="257"/>
      <c r="OQQ828" s="257"/>
      <c r="OQR828" s="257"/>
      <c r="OQS828" s="257"/>
      <c r="OQT828" s="257"/>
      <c r="OQU828" s="257"/>
      <c r="OQV828" s="257"/>
      <c r="OQW828" s="257"/>
      <c r="OQX828" s="257"/>
      <c r="OQY828" s="257"/>
      <c r="OQZ828" s="257"/>
      <c r="ORA828" s="257"/>
      <c r="ORB828" s="257"/>
      <c r="ORC828" s="257"/>
      <c r="ORD828" s="257"/>
      <c r="ORE828" s="257"/>
      <c r="ORF828" s="257"/>
      <c r="ORG828" s="257"/>
      <c r="ORH828" s="257"/>
      <c r="ORI828" s="257"/>
      <c r="ORJ828" s="257"/>
      <c r="ORK828" s="257"/>
      <c r="ORL828" s="257"/>
      <c r="ORM828" s="257"/>
      <c r="ORN828" s="257"/>
      <c r="ORO828" s="257"/>
      <c r="ORP828" s="257"/>
      <c r="ORQ828" s="257"/>
      <c r="ORR828" s="257"/>
      <c r="ORS828" s="257"/>
      <c r="ORT828" s="257"/>
      <c r="ORU828" s="257"/>
      <c r="ORV828" s="257"/>
      <c r="ORW828" s="257"/>
      <c r="ORX828" s="257"/>
      <c r="ORY828" s="257"/>
      <c r="ORZ828" s="257"/>
      <c r="OSA828" s="257"/>
      <c r="OSB828" s="257"/>
      <c r="OSC828" s="257"/>
      <c r="OSD828" s="257"/>
      <c r="OSE828" s="257"/>
      <c r="OSF828" s="257"/>
      <c r="OSG828" s="257"/>
      <c r="OSH828" s="257"/>
      <c r="OSI828" s="257"/>
      <c r="OSJ828" s="257"/>
      <c r="OSK828" s="257"/>
      <c r="OSL828" s="257"/>
      <c r="OSM828" s="257"/>
      <c r="OSN828" s="257"/>
      <c r="OSO828" s="257"/>
      <c r="OSP828" s="257"/>
      <c r="OSQ828" s="257"/>
      <c r="OSR828" s="257"/>
      <c r="OSS828" s="257"/>
      <c r="OST828" s="257"/>
      <c r="OSU828" s="257"/>
      <c r="OSV828" s="257"/>
      <c r="OSW828" s="257"/>
      <c r="OSX828" s="257"/>
      <c r="OSY828" s="257"/>
      <c r="OSZ828" s="257"/>
      <c r="OTA828" s="257"/>
      <c r="OTB828" s="257"/>
      <c r="OTC828" s="257"/>
      <c r="OTD828" s="257"/>
      <c r="OTE828" s="257"/>
      <c r="OTF828" s="257"/>
      <c r="OTG828" s="257"/>
      <c r="OTH828" s="257"/>
      <c r="OTI828" s="257"/>
      <c r="OTJ828" s="257"/>
      <c r="OTK828" s="257"/>
      <c r="OTL828" s="257"/>
      <c r="OTM828" s="257"/>
      <c r="OTN828" s="257"/>
      <c r="OTO828" s="257"/>
      <c r="OTP828" s="257"/>
      <c r="OTQ828" s="257"/>
      <c r="OTR828" s="257"/>
      <c r="OTS828" s="257"/>
      <c r="OTT828" s="257"/>
      <c r="OTU828" s="257"/>
      <c r="OTV828" s="257"/>
      <c r="OTW828" s="257"/>
      <c r="OTX828" s="257"/>
      <c r="OTY828" s="257"/>
      <c r="OTZ828" s="257"/>
      <c r="OUA828" s="257"/>
      <c r="OUB828" s="257"/>
      <c r="OUC828" s="257"/>
      <c r="OUD828" s="257"/>
      <c r="OUE828" s="257"/>
      <c r="OUF828" s="257"/>
      <c r="OUG828" s="257"/>
      <c r="OUH828" s="257"/>
      <c r="OUI828" s="257"/>
      <c r="OUJ828" s="257"/>
      <c r="OUK828" s="257"/>
      <c r="OUL828" s="257"/>
      <c r="OUM828" s="257"/>
      <c r="OUN828" s="257"/>
      <c r="OUO828" s="257"/>
      <c r="OUP828" s="257"/>
      <c r="OUQ828" s="257"/>
      <c r="OUR828" s="257"/>
      <c r="OUS828" s="257"/>
      <c r="OUT828" s="257"/>
      <c r="OUU828" s="257"/>
      <c r="OUV828" s="257"/>
      <c r="OUW828" s="257"/>
      <c r="OUX828" s="257"/>
      <c r="OUY828" s="257"/>
      <c r="OUZ828" s="257"/>
      <c r="OVA828" s="257"/>
      <c r="OVB828" s="257"/>
      <c r="OVC828" s="257"/>
      <c r="OVD828" s="257"/>
      <c r="OVE828" s="257"/>
      <c r="OVF828" s="257"/>
      <c r="OVG828" s="257"/>
      <c r="OVH828" s="257"/>
      <c r="OVI828" s="257"/>
      <c r="OVJ828" s="257"/>
      <c r="OVK828" s="257"/>
      <c r="OVL828" s="257"/>
      <c r="OVM828" s="257"/>
      <c r="OVN828" s="257"/>
      <c r="OVO828" s="257"/>
      <c r="OVP828" s="257"/>
      <c r="OVQ828" s="257"/>
      <c r="OVR828" s="257"/>
      <c r="OVS828" s="257"/>
      <c r="OVT828" s="257"/>
      <c r="OVU828" s="257"/>
      <c r="OVV828" s="257"/>
      <c r="OVW828" s="257"/>
      <c r="OVX828" s="257"/>
      <c r="OVY828" s="257"/>
      <c r="OVZ828" s="257"/>
      <c r="OWA828" s="257"/>
      <c r="OWB828" s="257"/>
      <c r="OWC828" s="257"/>
      <c r="OWD828" s="257"/>
      <c r="OWE828" s="257"/>
      <c r="OWF828" s="257"/>
      <c r="OWG828" s="257"/>
      <c r="OWH828" s="257"/>
      <c r="OWI828" s="257"/>
      <c r="OWJ828" s="257"/>
      <c r="OWK828" s="257"/>
      <c r="OWL828" s="257"/>
      <c r="OWM828" s="257"/>
      <c r="OWN828" s="257"/>
      <c r="OWO828" s="257"/>
      <c r="OWP828" s="257"/>
      <c r="OWQ828" s="257"/>
      <c r="OWR828" s="257"/>
      <c r="OWS828" s="257"/>
      <c r="OWT828" s="257"/>
      <c r="OWU828" s="257"/>
      <c r="OWV828" s="257"/>
      <c r="OWW828" s="257"/>
      <c r="OWX828" s="257"/>
      <c r="OWY828" s="257"/>
      <c r="OWZ828" s="257"/>
      <c r="OXA828" s="257"/>
      <c r="OXB828" s="257"/>
      <c r="OXC828" s="257"/>
      <c r="OXD828" s="257"/>
      <c r="OXE828" s="257"/>
      <c r="OXF828" s="257"/>
      <c r="OXG828" s="257"/>
      <c r="OXH828" s="257"/>
      <c r="OXI828" s="257"/>
      <c r="OXJ828" s="257"/>
      <c r="OXK828" s="257"/>
      <c r="OXL828" s="257"/>
      <c r="OXM828" s="257"/>
      <c r="OXN828" s="257"/>
      <c r="OXO828" s="257"/>
      <c r="OXP828" s="257"/>
      <c r="OXQ828" s="257"/>
      <c r="OXR828" s="257"/>
      <c r="OXS828" s="257"/>
      <c r="OXT828" s="257"/>
      <c r="OXU828" s="257"/>
      <c r="OXV828" s="257"/>
      <c r="OXW828" s="257"/>
      <c r="OXX828" s="257"/>
      <c r="OXY828" s="257"/>
      <c r="OXZ828" s="257"/>
      <c r="OYA828" s="257"/>
      <c r="OYB828" s="257"/>
      <c r="OYC828" s="257"/>
      <c r="OYD828" s="257"/>
      <c r="OYE828" s="257"/>
      <c r="OYF828" s="257"/>
      <c r="OYG828" s="257"/>
      <c r="OYH828" s="257"/>
      <c r="OYI828" s="257"/>
      <c r="OYJ828" s="257"/>
      <c r="OYK828" s="257"/>
      <c r="OYL828" s="257"/>
      <c r="OYM828" s="257"/>
      <c r="OYN828" s="257"/>
      <c r="OYO828" s="257"/>
      <c r="OYP828" s="257"/>
      <c r="OYQ828" s="257"/>
      <c r="OYR828" s="257"/>
      <c r="OYS828" s="257"/>
      <c r="OYT828" s="257"/>
      <c r="OYU828" s="257"/>
      <c r="OYV828" s="257"/>
      <c r="OYW828" s="257"/>
      <c r="OYX828" s="257"/>
      <c r="OYY828" s="257"/>
      <c r="OYZ828" s="257"/>
      <c r="OZA828" s="257"/>
      <c r="OZB828" s="257"/>
      <c r="OZC828" s="257"/>
      <c r="OZD828" s="257"/>
      <c r="OZE828" s="257"/>
      <c r="OZF828" s="257"/>
      <c r="OZG828" s="257"/>
      <c r="OZH828" s="257"/>
      <c r="OZI828" s="257"/>
      <c r="OZJ828" s="257"/>
      <c r="OZK828" s="257"/>
      <c r="OZL828" s="257"/>
      <c r="OZM828" s="257"/>
      <c r="OZN828" s="257"/>
      <c r="OZO828" s="257"/>
      <c r="OZP828" s="257"/>
      <c r="OZQ828" s="257"/>
      <c r="OZR828" s="257"/>
      <c r="OZS828" s="257"/>
      <c r="OZT828" s="257"/>
      <c r="OZU828" s="257"/>
      <c r="OZV828" s="257"/>
      <c r="OZW828" s="257"/>
      <c r="OZX828" s="257"/>
      <c r="OZY828" s="257"/>
      <c r="OZZ828" s="257"/>
      <c r="PAA828" s="257"/>
      <c r="PAB828" s="257"/>
      <c r="PAC828" s="257"/>
      <c r="PAD828" s="257"/>
      <c r="PAE828" s="257"/>
      <c r="PAF828" s="257"/>
      <c r="PAG828" s="257"/>
      <c r="PAH828" s="257"/>
      <c r="PAI828" s="257"/>
      <c r="PAJ828" s="257"/>
      <c r="PAK828" s="257"/>
      <c r="PAL828" s="257"/>
      <c r="PAM828" s="257"/>
      <c r="PAN828" s="257"/>
      <c r="PAO828" s="257"/>
      <c r="PAP828" s="257"/>
      <c r="PAQ828" s="257"/>
      <c r="PAR828" s="257"/>
      <c r="PAS828" s="257"/>
      <c r="PAT828" s="257"/>
      <c r="PAU828" s="257"/>
      <c r="PAV828" s="257"/>
      <c r="PAW828" s="257"/>
      <c r="PAX828" s="257"/>
      <c r="PAY828" s="257"/>
      <c r="PAZ828" s="257"/>
      <c r="PBA828" s="257"/>
      <c r="PBB828" s="257"/>
      <c r="PBC828" s="257"/>
      <c r="PBD828" s="257"/>
      <c r="PBE828" s="257"/>
      <c r="PBF828" s="257"/>
      <c r="PBG828" s="257"/>
      <c r="PBH828" s="257"/>
      <c r="PBI828" s="257"/>
      <c r="PBJ828" s="257"/>
      <c r="PBK828" s="257"/>
      <c r="PBL828" s="257"/>
      <c r="PBM828" s="257"/>
      <c r="PBN828" s="257"/>
      <c r="PBO828" s="257"/>
      <c r="PBP828" s="257"/>
      <c r="PBQ828" s="257"/>
      <c r="PBR828" s="257"/>
      <c r="PBS828" s="257"/>
      <c r="PBT828" s="257"/>
      <c r="PBU828" s="257"/>
      <c r="PBV828" s="257"/>
      <c r="PBW828" s="257"/>
      <c r="PBX828" s="257"/>
      <c r="PBY828" s="257"/>
      <c r="PBZ828" s="257"/>
      <c r="PCA828" s="257"/>
      <c r="PCB828" s="257"/>
      <c r="PCC828" s="257"/>
      <c r="PCD828" s="257"/>
      <c r="PCE828" s="257"/>
      <c r="PCF828" s="257"/>
      <c r="PCG828" s="257"/>
      <c r="PCH828" s="257"/>
      <c r="PCI828" s="257"/>
      <c r="PCJ828" s="257"/>
      <c r="PCK828" s="257"/>
      <c r="PCL828" s="257"/>
      <c r="PCM828" s="257"/>
      <c r="PCN828" s="257"/>
      <c r="PCO828" s="257"/>
      <c r="PCP828" s="257"/>
      <c r="PCQ828" s="257"/>
      <c r="PCR828" s="257"/>
      <c r="PCS828" s="257"/>
      <c r="PCT828" s="257"/>
      <c r="PCU828" s="257"/>
      <c r="PCV828" s="257"/>
      <c r="PCW828" s="257"/>
      <c r="PCX828" s="257"/>
      <c r="PCY828" s="257"/>
      <c r="PCZ828" s="257"/>
      <c r="PDA828" s="257"/>
      <c r="PDB828" s="257"/>
      <c r="PDC828" s="257"/>
      <c r="PDD828" s="257"/>
      <c r="PDE828" s="257"/>
      <c r="PDF828" s="257"/>
      <c r="PDG828" s="257"/>
      <c r="PDH828" s="257"/>
      <c r="PDI828" s="257"/>
      <c r="PDJ828" s="257"/>
      <c r="PDK828" s="257"/>
      <c r="PDL828" s="257"/>
      <c r="PDM828" s="257"/>
      <c r="PDN828" s="257"/>
      <c r="PDO828" s="257"/>
      <c r="PDP828" s="257"/>
      <c r="PDQ828" s="257"/>
      <c r="PDR828" s="257"/>
      <c r="PDS828" s="257"/>
      <c r="PDT828" s="257"/>
      <c r="PDU828" s="257"/>
      <c r="PDV828" s="257"/>
      <c r="PDW828" s="257"/>
      <c r="PDX828" s="257"/>
      <c r="PDY828" s="257"/>
      <c r="PDZ828" s="257"/>
      <c r="PEA828" s="257"/>
      <c r="PEB828" s="257"/>
      <c r="PEC828" s="257"/>
      <c r="PED828" s="257"/>
      <c r="PEE828" s="257"/>
      <c r="PEF828" s="257"/>
      <c r="PEG828" s="257"/>
      <c r="PEH828" s="257"/>
      <c r="PEI828" s="257"/>
      <c r="PEJ828" s="257"/>
      <c r="PEK828" s="257"/>
      <c r="PEL828" s="257"/>
      <c r="PEM828" s="257"/>
      <c r="PEN828" s="257"/>
      <c r="PEO828" s="257"/>
      <c r="PEP828" s="257"/>
      <c r="PEQ828" s="257"/>
      <c r="PER828" s="257"/>
      <c r="PES828" s="257"/>
      <c r="PET828" s="257"/>
      <c r="PEU828" s="257"/>
      <c r="PEV828" s="257"/>
      <c r="PEW828" s="257"/>
      <c r="PEX828" s="257"/>
      <c r="PEY828" s="257"/>
      <c r="PEZ828" s="257"/>
      <c r="PFA828" s="257"/>
      <c r="PFB828" s="257"/>
      <c r="PFC828" s="257"/>
      <c r="PFD828" s="257"/>
      <c r="PFE828" s="257"/>
      <c r="PFF828" s="257"/>
      <c r="PFG828" s="257"/>
      <c r="PFH828" s="257"/>
      <c r="PFI828" s="257"/>
      <c r="PFJ828" s="257"/>
      <c r="PFK828" s="257"/>
      <c r="PFL828" s="257"/>
      <c r="PFM828" s="257"/>
      <c r="PFN828" s="257"/>
      <c r="PFO828" s="257"/>
      <c r="PFP828" s="257"/>
      <c r="PFQ828" s="257"/>
      <c r="PFR828" s="257"/>
      <c r="PFS828" s="257"/>
      <c r="PFT828" s="257"/>
      <c r="PFU828" s="257"/>
      <c r="PFV828" s="257"/>
      <c r="PFW828" s="257"/>
      <c r="PFX828" s="257"/>
      <c r="PFY828" s="257"/>
      <c r="PFZ828" s="257"/>
      <c r="PGA828" s="257"/>
      <c r="PGB828" s="257"/>
      <c r="PGC828" s="257"/>
      <c r="PGD828" s="257"/>
      <c r="PGE828" s="257"/>
      <c r="PGF828" s="257"/>
      <c r="PGG828" s="257"/>
      <c r="PGH828" s="257"/>
      <c r="PGI828" s="257"/>
      <c r="PGJ828" s="257"/>
      <c r="PGK828" s="257"/>
      <c r="PGL828" s="257"/>
      <c r="PGM828" s="257"/>
      <c r="PGN828" s="257"/>
      <c r="PGO828" s="257"/>
      <c r="PGP828" s="257"/>
      <c r="PGQ828" s="257"/>
      <c r="PGR828" s="257"/>
      <c r="PGS828" s="257"/>
      <c r="PGT828" s="257"/>
      <c r="PGU828" s="257"/>
      <c r="PGV828" s="257"/>
      <c r="PGW828" s="257"/>
      <c r="PGX828" s="257"/>
      <c r="PGY828" s="257"/>
      <c r="PGZ828" s="257"/>
      <c r="PHA828" s="257"/>
      <c r="PHB828" s="257"/>
      <c r="PHC828" s="257"/>
      <c r="PHD828" s="257"/>
      <c r="PHE828" s="257"/>
      <c r="PHF828" s="257"/>
      <c r="PHG828" s="257"/>
      <c r="PHH828" s="257"/>
      <c r="PHI828" s="257"/>
      <c r="PHJ828" s="257"/>
      <c r="PHK828" s="257"/>
      <c r="PHL828" s="257"/>
      <c r="PHM828" s="257"/>
      <c r="PHN828" s="257"/>
      <c r="PHO828" s="257"/>
      <c r="PHP828" s="257"/>
      <c r="PHQ828" s="257"/>
      <c r="PHR828" s="257"/>
      <c r="PHS828" s="257"/>
      <c r="PHT828" s="257"/>
      <c r="PHU828" s="257"/>
      <c r="PHV828" s="257"/>
      <c r="PHW828" s="257"/>
      <c r="PHX828" s="257"/>
      <c r="PHY828" s="257"/>
      <c r="PHZ828" s="257"/>
      <c r="PIA828" s="257"/>
      <c r="PIB828" s="257"/>
      <c r="PIC828" s="257"/>
      <c r="PID828" s="257"/>
      <c r="PIE828" s="257"/>
      <c r="PIF828" s="257"/>
      <c r="PIG828" s="257"/>
      <c r="PIH828" s="257"/>
      <c r="PII828" s="257"/>
      <c r="PIJ828" s="257"/>
      <c r="PIK828" s="257"/>
      <c r="PIL828" s="257"/>
      <c r="PIM828" s="257"/>
      <c r="PIN828" s="257"/>
      <c r="PIO828" s="257"/>
      <c r="PIP828" s="257"/>
      <c r="PIQ828" s="257"/>
      <c r="PIR828" s="257"/>
      <c r="PIS828" s="257"/>
      <c r="PIT828" s="257"/>
      <c r="PIU828" s="257"/>
      <c r="PIV828" s="257"/>
      <c r="PIW828" s="257"/>
      <c r="PIX828" s="257"/>
      <c r="PIY828" s="257"/>
      <c r="PIZ828" s="257"/>
      <c r="PJA828" s="257"/>
      <c r="PJB828" s="257"/>
      <c r="PJC828" s="257"/>
      <c r="PJD828" s="257"/>
      <c r="PJE828" s="257"/>
      <c r="PJF828" s="257"/>
      <c r="PJG828" s="257"/>
      <c r="PJH828" s="257"/>
      <c r="PJI828" s="257"/>
      <c r="PJJ828" s="257"/>
      <c r="PJK828" s="257"/>
      <c r="PJL828" s="257"/>
      <c r="PJM828" s="257"/>
      <c r="PJN828" s="257"/>
      <c r="PJO828" s="257"/>
      <c r="PJP828" s="257"/>
      <c r="PJQ828" s="257"/>
      <c r="PJR828" s="257"/>
      <c r="PJS828" s="257"/>
      <c r="PJT828" s="257"/>
      <c r="PJU828" s="257"/>
      <c r="PJV828" s="257"/>
      <c r="PJW828" s="257"/>
      <c r="PJX828" s="257"/>
      <c r="PJY828" s="257"/>
      <c r="PJZ828" s="257"/>
      <c r="PKA828" s="257"/>
      <c r="PKB828" s="257"/>
      <c r="PKC828" s="257"/>
      <c r="PKD828" s="257"/>
      <c r="PKE828" s="257"/>
      <c r="PKF828" s="257"/>
      <c r="PKG828" s="257"/>
      <c r="PKH828" s="257"/>
      <c r="PKI828" s="257"/>
      <c r="PKJ828" s="257"/>
      <c r="PKK828" s="257"/>
      <c r="PKL828" s="257"/>
      <c r="PKM828" s="257"/>
      <c r="PKN828" s="257"/>
      <c r="PKO828" s="257"/>
      <c r="PKP828" s="257"/>
      <c r="PKQ828" s="257"/>
      <c r="PKR828" s="257"/>
      <c r="PKS828" s="257"/>
      <c r="PKT828" s="257"/>
      <c r="PKU828" s="257"/>
      <c r="PKV828" s="257"/>
      <c r="PKW828" s="257"/>
      <c r="PKX828" s="257"/>
      <c r="PKY828" s="257"/>
      <c r="PKZ828" s="257"/>
      <c r="PLA828" s="257"/>
      <c r="PLB828" s="257"/>
      <c r="PLC828" s="257"/>
      <c r="PLD828" s="257"/>
      <c r="PLE828" s="257"/>
      <c r="PLF828" s="257"/>
      <c r="PLG828" s="257"/>
      <c r="PLH828" s="257"/>
      <c r="PLI828" s="257"/>
      <c r="PLJ828" s="257"/>
      <c r="PLK828" s="257"/>
      <c r="PLL828" s="257"/>
      <c r="PLM828" s="257"/>
      <c r="PLN828" s="257"/>
      <c r="PLO828" s="257"/>
      <c r="PLP828" s="257"/>
      <c r="PLQ828" s="257"/>
      <c r="PLR828" s="257"/>
      <c r="PLS828" s="257"/>
      <c r="PLT828" s="257"/>
      <c r="PLU828" s="257"/>
      <c r="PLV828" s="257"/>
      <c r="PLW828" s="257"/>
      <c r="PLX828" s="257"/>
      <c r="PLY828" s="257"/>
      <c r="PLZ828" s="257"/>
      <c r="PMA828" s="257"/>
      <c r="PMB828" s="257"/>
      <c r="PMC828" s="257"/>
      <c r="PMD828" s="257"/>
      <c r="PME828" s="257"/>
      <c r="PMF828" s="257"/>
      <c r="PMG828" s="257"/>
      <c r="PMH828" s="257"/>
      <c r="PMI828" s="257"/>
      <c r="PMJ828" s="257"/>
      <c r="PMK828" s="257"/>
      <c r="PML828" s="257"/>
      <c r="PMM828" s="257"/>
      <c r="PMN828" s="257"/>
      <c r="PMO828" s="257"/>
      <c r="PMP828" s="257"/>
      <c r="PMQ828" s="257"/>
      <c r="PMR828" s="257"/>
      <c r="PMS828" s="257"/>
      <c r="PMT828" s="257"/>
      <c r="PMU828" s="257"/>
      <c r="PMV828" s="257"/>
      <c r="PMW828" s="257"/>
      <c r="PMX828" s="257"/>
      <c r="PMY828" s="257"/>
      <c r="PMZ828" s="257"/>
      <c r="PNA828" s="257"/>
      <c r="PNB828" s="257"/>
      <c r="PNC828" s="257"/>
      <c r="PND828" s="257"/>
      <c r="PNE828" s="257"/>
      <c r="PNF828" s="257"/>
      <c r="PNG828" s="257"/>
      <c r="PNH828" s="257"/>
      <c r="PNI828" s="257"/>
      <c r="PNJ828" s="257"/>
      <c r="PNK828" s="257"/>
      <c r="PNL828" s="257"/>
      <c r="PNM828" s="257"/>
      <c r="PNN828" s="257"/>
      <c r="PNO828" s="257"/>
      <c r="PNP828" s="257"/>
      <c r="PNQ828" s="257"/>
      <c r="PNR828" s="257"/>
      <c r="PNS828" s="257"/>
      <c r="PNT828" s="257"/>
      <c r="PNU828" s="257"/>
      <c r="PNV828" s="257"/>
      <c r="PNW828" s="257"/>
      <c r="PNX828" s="257"/>
      <c r="PNY828" s="257"/>
      <c r="PNZ828" s="257"/>
      <c r="POA828" s="257"/>
      <c r="POB828" s="257"/>
      <c r="POC828" s="257"/>
      <c r="POD828" s="257"/>
      <c r="POE828" s="257"/>
      <c r="POF828" s="257"/>
      <c r="POG828" s="257"/>
      <c r="POH828" s="257"/>
      <c r="POI828" s="257"/>
      <c r="POJ828" s="257"/>
      <c r="POK828" s="257"/>
      <c r="POL828" s="257"/>
      <c r="POM828" s="257"/>
      <c r="PON828" s="257"/>
      <c r="POO828" s="257"/>
      <c r="POP828" s="257"/>
      <c r="POQ828" s="257"/>
      <c r="POR828" s="257"/>
      <c r="POS828" s="257"/>
      <c r="POT828" s="257"/>
      <c r="POU828" s="257"/>
      <c r="POV828" s="257"/>
      <c r="POW828" s="257"/>
      <c r="POX828" s="257"/>
      <c r="POY828" s="257"/>
      <c r="POZ828" s="257"/>
      <c r="PPA828" s="257"/>
      <c r="PPB828" s="257"/>
      <c r="PPC828" s="257"/>
      <c r="PPD828" s="257"/>
      <c r="PPE828" s="257"/>
      <c r="PPF828" s="257"/>
      <c r="PPG828" s="257"/>
      <c r="PPH828" s="257"/>
      <c r="PPI828" s="257"/>
      <c r="PPJ828" s="257"/>
      <c r="PPK828" s="257"/>
      <c r="PPL828" s="257"/>
      <c r="PPM828" s="257"/>
      <c r="PPN828" s="257"/>
      <c r="PPO828" s="257"/>
      <c r="PPP828" s="257"/>
      <c r="PPQ828" s="257"/>
      <c r="PPR828" s="257"/>
      <c r="PPS828" s="257"/>
      <c r="PPT828" s="257"/>
      <c r="PPU828" s="257"/>
      <c r="PPV828" s="257"/>
      <c r="PPW828" s="257"/>
      <c r="PPX828" s="257"/>
      <c r="PPY828" s="257"/>
      <c r="PPZ828" s="257"/>
      <c r="PQA828" s="257"/>
      <c r="PQB828" s="257"/>
      <c r="PQC828" s="257"/>
      <c r="PQD828" s="257"/>
      <c r="PQE828" s="257"/>
      <c r="PQF828" s="257"/>
      <c r="PQG828" s="257"/>
      <c r="PQH828" s="257"/>
      <c r="PQI828" s="257"/>
      <c r="PQJ828" s="257"/>
      <c r="PQK828" s="257"/>
      <c r="PQL828" s="257"/>
      <c r="PQM828" s="257"/>
      <c r="PQN828" s="257"/>
      <c r="PQO828" s="257"/>
      <c r="PQP828" s="257"/>
      <c r="PQQ828" s="257"/>
      <c r="PQR828" s="257"/>
      <c r="PQS828" s="257"/>
      <c r="PQT828" s="257"/>
      <c r="PQU828" s="257"/>
      <c r="PQV828" s="257"/>
      <c r="PQW828" s="257"/>
      <c r="PQX828" s="257"/>
      <c r="PQY828" s="257"/>
      <c r="PQZ828" s="257"/>
      <c r="PRA828" s="257"/>
      <c r="PRB828" s="257"/>
      <c r="PRC828" s="257"/>
      <c r="PRD828" s="257"/>
      <c r="PRE828" s="257"/>
      <c r="PRF828" s="257"/>
      <c r="PRG828" s="257"/>
      <c r="PRH828" s="257"/>
      <c r="PRI828" s="257"/>
      <c r="PRJ828" s="257"/>
      <c r="PRK828" s="257"/>
      <c r="PRL828" s="257"/>
      <c r="PRM828" s="257"/>
      <c r="PRN828" s="257"/>
      <c r="PRO828" s="257"/>
      <c r="PRP828" s="257"/>
      <c r="PRQ828" s="257"/>
      <c r="PRR828" s="257"/>
      <c r="PRS828" s="257"/>
      <c r="PRT828" s="257"/>
      <c r="PRU828" s="257"/>
      <c r="PRV828" s="257"/>
      <c r="PRW828" s="257"/>
      <c r="PRX828" s="257"/>
      <c r="PRY828" s="257"/>
      <c r="PRZ828" s="257"/>
      <c r="PSA828" s="257"/>
      <c r="PSB828" s="257"/>
      <c r="PSC828" s="257"/>
      <c r="PSD828" s="257"/>
      <c r="PSE828" s="257"/>
      <c r="PSF828" s="257"/>
      <c r="PSG828" s="257"/>
      <c r="PSH828" s="257"/>
      <c r="PSI828" s="257"/>
      <c r="PSJ828" s="257"/>
      <c r="PSK828" s="257"/>
      <c r="PSL828" s="257"/>
      <c r="PSM828" s="257"/>
      <c r="PSN828" s="257"/>
      <c r="PSO828" s="257"/>
      <c r="PSP828" s="257"/>
      <c r="PSQ828" s="257"/>
      <c r="PSR828" s="257"/>
      <c r="PSS828" s="257"/>
      <c r="PST828" s="257"/>
      <c r="PSU828" s="257"/>
      <c r="PSV828" s="257"/>
      <c r="PSW828" s="257"/>
      <c r="PSX828" s="257"/>
      <c r="PSY828" s="257"/>
      <c r="PSZ828" s="257"/>
      <c r="PTA828" s="257"/>
      <c r="PTB828" s="257"/>
      <c r="PTC828" s="257"/>
      <c r="PTD828" s="257"/>
      <c r="PTE828" s="257"/>
      <c r="PTF828" s="257"/>
      <c r="PTG828" s="257"/>
      <c r="PTH828" s="257"/>
      <c r="PTI828" s="257"/>
      <c r="PTJ828" s="257"/>
      <c r="PTK828" s="257"/>
      <c r="PTL828" s="257"/>
      <c r="PTM828" s="257"/>
      <c r="PTN828" s="257"/>
      <c r="PTO828" s="257"/>
      <c r="PTP828" s="257"/>
      <c r="PTQ828" s="257"/>
      <c r="PTR828" s="257"/>
      <c r="PTS828" s="257"/>
      <c r="PTT828" s="257"/>
      <c r="PTU828" s="257"/>
      <c r="PTV828" s="257"/>
      <c r="PTW828" s="257"/>
      <c r="PTX828" s="257"/>
      <c r="PTY828" s="257"/>
      <c r="PTZ828" s="257"/>
      <c r="PUA828" s="257"/>
      <c r="PUB828" s="257"/>
      <c r="PUC828" s="257"/>
      <c r="PUD828" s="257"/>
      <c r="PUE828" s="257"/>
      <c r="PUF828" s="257"/>
      <c r="PUG828" s="257"/>
      <c r="PUH828" s="257"/>
      <c r="PUI828" s="257"/>
      <c r="PUJ828" s="257"/>
      <c r="PUK828" s="257"/>
      <c r="PUL828" s="257"/>
      <c r="PUM828" s="257"/>
      <c r="PUN828" s="257"/>
      <c r="PUO828" s="257"/>
      <c r="PUP828" s="257"/>
      <c r="PUQ828" s="257"/>
      <c r="PUR828" s="257"/>
      <c r="PUS828" s="257"/>
      <c r="PUT828" s="257"/>
      <c r="PUU828" s="257"/>
      <c r="PUV828" s="257"/>
      <c r="PUW828" s="257"/>
      <c r="PUX828" s="257"/>
      <c r="PUY828" s="257"/>
      <c r="PUZ828" s="257"/>
      <c r="PVA828" s="257"/>
      <c r="PVB828" s="257"/>
      <c r="PVC828" s="257"/>
      <c r="PVD828" s="257"/>
      <c r="PVE828" s="257"/>
      <c r="PVF828" s="257"/>
      <c r="PVG828" s="257"/>
      <c r="PVH828" s="257"/>
      <c r="PVI828" s="257"/>
      <c r="PVJ828" s="257"/>
      <c r="PVK828" s="257"/>
      <c r="PVL828" s="257"/>
      <c r="PVM828" s="257"/>
      <c r="PVN828" s="257"/>
      <c r="PVO828" s="257"/>
      <c r="PVP828" s="257"/>
      <c r="PVQ828" s="257"/>
      <c r="PVR828" s="257"/>
      <c r="PVS828" s="257"/>
      <c r="PVT828" s="257"/>
      <c r="PVU828" s="257"/>
      <c r="PVV828" s="257"/>
      <c r="PVW828" s="257"/>
      <c r="PVX828" s="257"/>
      <c r="PVY828" s="257"/>
      <c r="PVZ828" s="257"/>
      <c r="PWA828" s="257"/>
      <c r="PWB828" s="257"/>
      <c r="PWC828" s="257"/>
      <c r="PWD828" s="257"/>
      <c r="PWE828" s="257"/>
      <c r="PWF828" s="257"/>
      <c r="PWG828" s="257"/>
      <c r="PWH828" s="257"/>
      <c r="PWI828" s="257"/>
      <c r="PWJ828" s="257"/>
      <c r="PWK828" s="257"/>
      <c r="PWL828" s="257"/>
      <c r="PWM828" s="257"/>
      <c r="PWN828" s="257"/>
      <c r="PWO828" s="257"/>
      <c r="PWP828" s="257"/>
      <c r="PWQ828" s="257"/>
      <c r="PWR828" s="257"/>
      <c r="PWS828" s="257"/>
      <c r="PWT828" s="257"/>
      <c r="PWU828" s="257"/>
      <c r="PWV828" s="257"/>
      <c r="PWW828" s="257"/>
      <c r="PWX828" s="257"/>
      <c r="PWY828" s="257"/>
      <c r="PWZ828" s="257"/>
      <c r="PXA828" s="257"/>
      <c r="PXB828" s="257"/>
      <c r="PXC828" s="257"/>
      <c r="PXD828" s="257"/>
      <c r="PXE828" s="257"/>
      <c r="PXF828" s="257"/>
      <c r="PXG828" s="257"/>
      <c r="PXH828" s="257"/>
      <c r="PXI828" s="257"/>
      <c r="PXJ828" s="257"/>
      <c r="PXK828" s="257"/>
      <c r="PXL828" s="257"/>
      <c r="PXM828" s="257"/>
      <c r="PXN828" s="257"/>
      <c r="PXO828" s="257"/>
      <c r="PXP828" s="257"/>
      <c r="PXQ828" s="257"/>
      <c r="PXR828" s="257"/>
      <c r="PXS828" s="257"/>
      <c r="PXT828" s="257"/>
      <c r="PXU828" s="257"/>
      <c r="PXV828" s="257"/>
      <c r="PXW828" s="257"/>
      <c r="PXX828" s="257"/>
      <c r="PXY828" s="257"/>
      <c r="PXZ828" s="257"/>
      <c r="PYA828" s="257"/>
      <c r="PYB828" s="257"/>
      <c r="PYC828" s="257"/>
      <c r="PYD828" s="257"/>
      <c r="PYE828" s="257"/>
      <c r="PYF828" s="257"/>
      <c r="PYG828" s="257"/>
      <c r="PYH828" s="257"/>
      <c r="PYI828" s="257"/>
      <c r="PYJ828" s="257"/>
      <c r="PYK828" s="257"/>
      <c r="PYL828" s="257"/>
      <c r="PYM828" s="257"/>
      <c r="PYN828" s="257"/>
      <c r="PYO828" s="257"/>
      <c r="PYP828" s="257"/>
      <c r="PYQ828" s="257"/>
      <c r="PYR828" s="257"/>
      <c r="PYS828" s="257"/>
      <c r="PYT828" s="257"/>
      <c r="PYU828" s="257"/>
      <c r="PYV828" s="257"/>
      <c r="PYW828" s="257"/>
      <c r="PYX828" s="257"/>
      <c r="PYY828" s="257"/>
      <c r="PYZ828" s="257"/>
      <c r="PZA828" s="257"/>
      <c r="PZB828" s="257"/>
      <c r="PZC828" s="257"/>
      <c r="PZD828" s="257"/>
      <c r="PZE828" s="257"/>
      <c r="PZF828" s="257"/>
      <c r="PZG828" s="257"/>
      <c r="PZH828" s="257"/>
      <c r="PZI828" s="257"/>
      <c r="PZJ828" s="257"/>
      <c r="PZK828" s="257"/>
      <c r="PZL828" s="257"/>
      <c r="PZM828" s="257"/>
      <c r="PZN828" s="257"/>
      <c r="PZO828" s="257"/>
      <c r="PZP828" s="257"/>
      <c r="PZQ828" s="257"/>
      <c r="PZR828" s="257"/>
      <c r="PZS828" s="257"/>
      <c r="PZT828" s="257"/>
      <c r="PZU828" s="257"/>
      <c r="PZV828" s="257"/>
      <c r="PZW828" s="257"/>
      <c r="PZX828" s="257"/>
      <c r="PZY828" s="257"/>
      <c r="PZZ828" s="257"/>
      <c r="QAA828" s="257"/>
      <c r="QAB828" s="257"/>
      <c r="QAC828" s="257"/>
      <c r="QAD828" s="257"/>
      <c r="QAE828" s="257"/>
      <c r="QAF828" s="257"/>
      <c r="QAG828" s="257"/>
      <c r="QAH828" s="257"/>
      <c r="QAI828" s="257"/>
      <c r="QAJ828" s="257"/>
      <c r="QAK828" s="257"/>
      <c r="QAL828" s="257"/>
      <c r="QAM828" s="257"/>
      <c r="QAN828" s="257"/>
      <c r="QAO828" s="257"/>
      <c r="QAP828" s="257"/>
      <c r="QAQ828" s="257"/>
      <c r="QAR828" s="257"/>
      <c r="QAS828" s="257"/>
      <c r="QAT828" s="257"/>
      <c r="QAU828" s="257"/>
      <c r="QAV828" s="257"/>
      <c r="QAW828" s="257"/>
      <c r="QAX828" s="257"/>
      <c r="QAY828" s="257"/>
      <c r="QAZ828" s="257"/>
      <c r="QBA828" s="257"/>
      <c r="QBB828" s="257"/>
      <c r="QBC828" s="257"/>
      <c r="QBD828" s="257"/>
      <c r="QBE828" s="257"/>
      <c r="QBF828" s="257"/>
      <c r="QBG828" s="257"/>
      <c r="QBH828" s="257"/>
      <c r="QBI828" s="257"/>
      <c r="QBJ828" s="257"/>
      <c r="QBK828" s="257"/>
      <c r="QBL828" s="257"/>
      <c r="QBM828" s="257"/>
      <c r="QBN828" s="257"/>
      <c r="QBO828" s="257"/>
      <c r="QBP828" s="257"/>
      <c r="QBQ828" s="257"/>
      <c r="QBR828" s="257"/>
      <c r="QBS828" s="257"/>
      <c r="QBT828" s="257"/>
      <c r="QBU828" s="257"/>
      <c r="QBV828" s="257"/>
      <c r="QBW828" s="257"/>
      <c r="QBX828" s="257"/>
      <c r="QBY828" s="257"/>
      <c r="QBZ828" s="257"/>
      <c r="QCA828" s="257"/>
      <c r="QCB828" s="257"/>
      <c r="QCC828" s="257"/>
      <c r="QCD828" s="257"/>
      <c r="QCE828" s="257"/>
      <c r="QCF828" s="257"/>
      <c r="QCG828" s="257"/>
      <c r="QCH828" s="257"/>
      <c r="QCI828" s="257"/>
      <c r="QCJ828" s="257"/>
      <c r="QCK828" s="257"/>
      <c r="QCL828" s="257"/>
      <c r="QCM828" s="257"/>
      <c r="QCN828" s="257"/>
      <c r="QCO828" s="257"/>
      <c r="QCP828" s="257"/>
      <c r="QCQ828" s="257"/>
      <c r="QCR828" s="257"/>
      <c r="QCS828" s="257"/>
      <c r="QCT828" s="257"/>
      <c r="QCU828" s="257"/>
      <c r="QCV828" s="257"/>
      <c r="QCW828" s="257"/>
      <c r="QCX828" s="257"/>
      <c r="QCY828" s="257"/>
      <c r="QCZ828" s="257"/>
      <c r="QDA828" s="257"/>
      <c r="QDB828" s="257"/>
      <c r="QDC828" s="257"/>
      <c r="QDD828" s="257"/>
      <c r="QDE828" s="257"/>
      <c r="QDF828" s="257"/>
      <c r="QDG828" s="257"/>
      <c r="QDH828" s="257"/>
      <c r="QDI828" s="257"/>
      <c r="QDJ828" s="257"/>
      <c r="QDK828" s="257"/>
      <c r="QDL828" s="257"/>
      <c r="QDM828" s="257"/>
      <c r="QDN828" s="257"/>
      <c r="QDO828" s="257"/>
      <c r="QDP828" s="257"/>
      <c r="QDQ828" s="257"/>
      <c r="QDR828" s="257"/>
      <c r="QDS828" s="257"/>
      <c r="QDT828" s="257"/>
      <c r="QDU828" s="257"/>
      <c r="QDV828" s="257"/>
      <c r="QDW828" s="257"/>
      <c r="QDX828" s="257"/>
      <c r="QDY828" s="257"/>
      <c r="QDZ828" s="257"/>
      <c r="QEA828" s="257"/>
      <c r="QEB828" s="257"/>
      <c r="QEC828" s="257"/>
      <c r="QED828" s="257"/>
      <c r="QEE828" s="257"/>
      <c r="QEF828" s="257"/>
      <c r="QEG828" s="257"/>
      <c r="QEH828" s="257"/>
      <c r="QEI828" s="257"/>
      <c r="QEJ828" s="257"/>
      <c r="QEK828" s="257"/>
      <c r="QEL828" s="257"/>
      <c r="QEM828" s="257"/>
      <c r="QEN828" s="257"/>
      <c r="QEO828" s="257"/>
      <c r="QEP828" s="257"/>
      <c r="QEQ828" s="257"/>
      <c r="QER828" s="257"/>
      <c r="QES828" s="257"/>
      <c r="QET828" s="257"/>
      <c r="QEU828" s="257"/>
      <c r="QEV828" s="257"/>
      <c r="QEW828" s="257"/>
      <c r="QEX828" s="257"/>
      <c r="QEY828" s="257"/>
      <c r="QEZ828" s="257"/>
      <c r="QFA828" s="257"/>
      <c r="QFB828" s="257"/>
      <c r="QFC828" s="257"/>
      <c r="QFD828" s="257"/>
      <c r="QFE828" s="257"/>
      <c r="QFF828" s="257"/>
      <c r="QFG828" s="257"/>
      <c r="QFH828" s="257"/>
      <c r="QFI828" s="257"/>
      <c r="QFJ828" s="257"/>
      <c r="QFK828" s="257"/>
      <c r="QFL828" s="257"/>
      <c r="QFM828" s="257"/>
      <c r="QFN828" s="257"/>
      <c r="QFO828" s="257"/>
      <c r="QFP828" s="257"/>
      <c r="QFQ828" s="257"/>
      <c r="QFR828" s="257"/>
      <c r="QFS828" s="257"/>
      <c r="QFT828" s="257"/>
      <c r="QFU828" s="257"/>
      <c r="QFV828" s="257"/>
      <c r="QFW828" s="257"/>
      <c r="QFX828" s="257"/>
      <c r="QFY828" s="257"/>
      <c r="QFZ828" s="257"/>
      <c r="QGA828" s="257"/>
      <c r="QGB828" s="257"/>
      <c r="QGC828" s="257"/>
      <c r="QGD828" s="257"/>
      <c r="QGE828" s="257"/>
      <c r="QGF828" s="257"/>
      <c r="QGG828" s="257"/>
      <c r="QGH828" s="257"/>
      <c r="QGI828" s="257"/>
      <c r="QGJ828" s="257"/>
      <c r="QGK828" s="257"/>
      <c r="QGL828" s="257"/>
      <c r="QGM828" s="257"/>
      <c r="QGN828" s="257"/>
      <c r="QGO828" s="257"/>
      <c r="QGP828" s="257"/>
      <c r="QGQ828" s="257"/>
      <c r="QGR828" s="257"/>
      <c r="QGS828" s="257"/>
      <c r="QGT828" s="257"/>
      <c r="QGU828" s="257"/>
      <c r="QGV828" s="257"/>
      <c r="QGW828" s="257"/>
      <c r="QGX828" s="257"/>
      <c r="QGY828" s="257"/>
      <c r="QGZ828" s="257"/>
      <c r="QHA828" s="257"/>
      <c r="QHB828" s="257"/>
      <c r="QHC828" s="257"/>
      <c r="QHD828" s="257"/>
      <c r="QHE828" s="257"/>
      <c r="QHF828" s="257"/>
      <c r="QHG828" s="257"/>
      <c r="QHH828" s="257"/>
      <c r="QHI828" s="257"/>
      <c r="QHJ828" s="257"/>
      <c r="QHK828" s="257"/>
      <c r="QHL828" s="257"/>
      <c r="QHM828" s="257"/>
      <c r="QHN828" s="257"/>
      <c r="QHO828" s="257"/>
      <c r="QHP828" s="257"/>
      <c r="QHQ828" s="257"/>
      <c r="QHR828" s="257"/>
      <c r="QHS828" s="257"/>
      <c r="QHT828" s="257"/>
      <c r="QHU828" s="257"/>
      <c r="QHV828" s="257"/>
      <c r="QHW828" s="257"/>
      <c r="QHX828" s="257"/>
      <c r="QHY828" s="257"/>
      <c r="QHZ828" s="257"/>
      <c r="QIA828" s="257"/>
      <c r="QIB828" s="257"/>
      <c r="QIC828" s="257"/>
      <c r="QID828" s="257"/>
      <c r="QIE828" s="257"/>
      <c r="QIF828" s="257"/>
      <c r="QIG828" s="257"/>
      <c r="QIH828" s="257"/>
      <c r="QII828" s="257"/>
      <c r="QIJ828" s="257"/>
      <c r="QIK828" s="257"/>
      <c r="QIL828" s="257"/>
      <c r="QIM828" s="257"/>
      <c r="QIN828" s="257"/>
      <c r="QIO828" s="257"/>
      <c r="QIP828" s="257"/>
      <c r="QIQ828" s="257"/>
      <c r="QIR828" s="257"/>
      <c r="QIS828" s="257"/>
      <c r="QIT828" s="257"/>
      <c r="QIU828" s="257"/>
      <c r="QIV828" s="257"/>
      <c r="QIW828" s="257"/>
      <c r="QIX828" s="257"/>
      <c r="QIY828" s="257"/>
      <c r="QIZ828" s="257"/>
      <c r="QJA828" s="257"/>
      <c r="QJB828" s="257"/>
      <c r="QJC828" s="257"/>
      <c r="QJD828" s="257"/>
      <c r="QJE828" s="257"/>
      <c r="QJF828" s="257"/>
      <c r="QJG828" s="257"/>
      <c r="QJH828" s="257"/>
      <c r="QJI828" s="257"/>
      <c r="QJJ828" s="257"/>
      <c r="QJK828" s="257"/>
      <c r="QJL828" s="257"/>
      <c r="QJM828" s="257"/>
      <c r="QJN828" s="257"/>
      <c r="QJO828" s="257"/>
      <c r="QJP828" s="257"/>
      <c r="QJQ828" s="257"/>
      <c r="QJR828" s="257"/>
      <c r="QJS828" s="257"/>
      <c r="QJT828" s="257"/>
      <c r="QJU828" s="257"/>
      <c r="QJV828" s="257"/>
      <c r="QJW828" s="257"/>
      <c r="QJX828" s="257"/>
      <c r="QJY828" s="257"/>
      <c r="QJZ828" s="257"/>
      <c r="QKA828" s="257"/>
      <c r="QKB828" s="257"/>
      <c r="QKC828" s="257"/>
      <c r="QKD828" s="257"/>
      <c r="QKE828" s="257"/>
      <c r="QKF828" s="257"/>
      <c r="QKG828" s="257"/>
      <c r="QKH828" s="257"/>
      <c r="QKI828" s="257"/>
      <c r="QKJ828" s="257"/>
      <c r="QKK828" s="257"/>
      <c r="QKL828" s="257"/>
      <c r="QKM828" s="257"/>
      <c r="QKN828" s="257"/>
      <c r="QKO828" s="257"/>
      <c r="QKP828" s="257"/>
      <c r="QKQ828" s="257"/>
      <c r="QKR828" s="257"/>
      <c r="QKS828" s="257"/>
      <c r="QKT828" s="257"/>
      <c r="QKU828" s="257"/>
      <c r="QKV828" s="257"/>
      <c r="QKW828" s="257"/>
      <c r="QKX828" s="257"/>
      <c r="QKY828" s="257"/>
      <c r="QKZ828" s="257"/>
      <c r="QLA828" s="257"/>
      <c r="QLB828" s="257"/>
      <c r="QLC828" s="257"/>
      <c r="QLD828" s="257"/>
      <c r="QLE828" s="257"/>
      <c r="QLF828" s="257"/>
      <c r="QLG828" s="257"/>
      <c r="QLH828" s="257"/>
      <c r="QLI828" s="257"/>
      <c r="QLJ828" s="257"/>
      <c r="QLK828" s="257"/>
      <c r="QLL828" s="257"/>
      <c r="QLM828" s="257"/>
      <c r="QLN828" s="257"/>
      <c r="QLO828" s="257"/>
      <c r="QLP828" s="257"/>
      <c r="QLQ828" s="257"/>
      <c r="QLR828" s="257"/>
      <c r="QLS828" s="257"/>
      <c r="QLT828" s="257"/>
      <c r="QLU828" s="257"/>
      <c r="QLV828" s="257"/>
      <c r="QLW828" s="257"/>
      <c r="QLX828" s="257"/>
      <c r="QLY828" s="257"/>
      <c r="QLZ828" s="257"/>
      <c r="QMA828" s="257"/>
      <c r="QMB828" s="257"/>
      <c r="QMC828" s="257"/>
      <c r="QMD828" s="257"/>
      <c r="QME828" s="257"/>
      <c r="QMF828" s="257"/>
      <c r="QMG828" s="257"/>
      <c r="QMH828" s="257"/>
      <c r="QMI828" s="257"/>
      <c r="QMJ828" s="257"/>
      <c r="QMK828" s="257"/>
      <c r="QML828" s="257"/>
      <c r="QMM828" s="257"/>
      <c r="QMN828" s="257"/>
      <c r="QMO828" s="257"/>
      <c r="QMP828" s="257"/>
      <c r="QMQ828" s="257"/>
      <c r="QMR828" s="257"/>
      <c r="QMS828" s="257"/>
      <c r="QMT828" s="257"/>
      <c r="QMU828" s="257"/>
      <c r="QMV828" s="257"/>
      <c r="QMW828" s="257"/>
      <c r="QMX828" s="257"/>
      <c r="QMY828" s="257"/>
      <c r="QMZ828" s="257"/>
      <c r="QNA828" s="257"/>
      <c r="QNB828" s="257"/>
      <c r="QNC828" s="257"/>
      <c r="QND828" s="257"/>
      <c r="QNE828" s="257"/>
      <c r="QNF828" s="257"/>
      <c r="QNG828" s="257"/>
      <c r="QNH828" s="257"/>
      <c r="QNI828" s="257"/>
      <c r="QNJ828" s="257"/>
      <c r="QNK828" s="257"/>
      <c r="QNL828" s="257"/>
      <c r="QNM828" s="257"/>
      <c r="QNN828" s="257"/>
      <c r="QNO828" s="257"/>
      <c r="QNP828" s="257"/>
      <c r="QNQ828" s="257"/>
      <c r="QNR828" s="257"/>
      <c r="QNS828" s="257"/>
      <c r="QNT828" s="257"/>
      <c r="QNU828" s="257"/>
      <c r="QNV828" s="257"/>
      <c r="QNW828" s="257"/>
      <c r="QNX828" s="257"/>
      <c r="QNY828" s="257"/>
      <c r="QNZ828" s="257"/>
      <c r="QOA828" s="257"/>
      <c r="QOB828" s="257"/>
      <c r="QOC828" s="257"/>
      <c r="QOD828" s="257"/>
      <c r="QOE828" s="257"/>
      <c r="QOF828" s="257"/>
      <c r="QOG828" s="257"/>
      <c r="QOH828" s="257"/>
      <c r="QOI828" s="257"/>
      <c r="QOJ828" s="257"/>
      <c r="QOK828" s="257"/>
      <c r="QOL828" s="257"/>
      <c r="QOM828" s="257"/>
      <c r="QON828" s="257"/>
      <c r="QOO828" s="257"/>
      <c r="QOP828" s="257"/>
      <c r="QOQ828" s="257"/>
      <c r="QOR828" s="257"/>
      <c r="QOS828" s="257"/>
      <c r="QOT828" s="257"/>
      <c r="QOU828" s="257"/>
      <c r="QOV828" s="257"/>
      <c r="QOW828" s="257"/>
      <c r="QOX828" s="257"/>
      <c r="QOY828" s="257"/>
      <c r="QOZ828" s="257"/>
      <c r="QPA828" s="257"/>
      <c r="QPB828" s="257"/>
      <c r="QPC828" s="257"/>
      <c r="QPD828" s="257"/>
      <c r="QPE828" s="257"/>
      <c r="QPF828" s="257"/>
      <c r="QPG828" s="257"/>
      <c r="QPH828" s="257"/>
      <c r="QPI828" s="257"/>
      <c r="QPJ828" s="257"/>
      <c r="QPK828" s="257"/>
      <c r="QPL828" s="257"/>
      <c r="QPM828" s="257"/>
      <c r="QPN828" s="257"/>
      <c r="QPO828" s="257"/>
      <c r="QPP828" s="257"/>
      <c r="QPQ828" s="257"/>
      <c r="QPR828" s="257"/>
      <c r="QPS828" s="257"/>
      <c r="QPT828" s="257"/>
      <c r="QPU828" s="257"/>
      <c r="QPV828" s="257"/>
      <c r="QPW828" s="257"/>
      <c r="QPX828" s="257"/>
      <c r="QPY828" s="257"/>
      <c r="QPZ828" s="257"/>
      <c r="QQA828" s="257"/>
      <c r="QQB828" s="257"/>
      <c r="QQC828" s="257"/>
      <c r="QQD828" s="257"/>
      <c r="QQE828" s="257"/>
      <c r="QQF828" s="257"/>
      <c r="QQG828" s="257"/>
      <c r="QQH828" s="257"/>
      <c r="QQI828" s="257"/>
      <c r="QQJ828" s="257"/>
      <c r="QQK828" s="257"/>
      <c r="QQL828" s="257"/>
      <c r="QQM828" s="257"/>
      <c r="QQN828" s="257"/>
      <c r="QQO828" s="257"/>
      <c r="QQP828" s="257"/>
      <c r="QQQ828" s="257"/>
      <c r="QQR828" s="257"/>
      <c r="QQS828" s="257"/>
      <c r="QQT828" s="257"/>
      <c r="QQU828" s="257"/>
      <c r="QQV828" s="257"/>
      <c r="QQW828" s="257"/>
      <c r="QQX828" s="257"/>
      <c r="QQY828" s="257"/>
      <c r="QQZ828" s="257"/>
      <c r="QRA828" s="257"/>
      <c r="QRB828" s="257"/>
      <c r="QRC828" s="257"/>
      <c r="QRD828" s="257"/>
      <c r="QRE828" s="257"/>
      <c r="QRF828" s="257"/>
      <c r="QRG828" s="257"/>
      <c r="QRH828" s="257"/>
      <c r="QRI828" s="257"/>
      <c r="QRJ828" s="257"/>
      <c r="QRK828" s="257"/>
      <c r="QRL828" s="257"/>
      <c r="QRM828" s="257"/>
      <c r="QRN828" s="257"/>
      <c r="QRO828" s="257"/>
      <c r="QRP828" s="257"/>
      <c r="QRQ828" s="257"/>
      <c r="QRR828" s="257"/>
      <c r="QRS828" s="257"/>
      <c r="QRT828" s="257"/>
      <c r="QRU828" s="257"/>
      <c r="QRV828" s="257"/>
      <c r="QRW828" s="257"/>
      <c r="QRX828" s="257"/>
      <c r="QRY828" s="257"/>
      <c r="QRZ828" s="257"/>
      <c r="QSA828" s="257"/>
      <c r="QSB828" s="257"/>
      <c r="QSC828" s="257"/>
      <c r="QSD828" s="257"/>
      <c r="QSE828" s="257"/>
      <c r="QSF828" s="257"/>
      <c r="QSG828" s="257"/>
      <c r="QSH828" s="257"/>
      <c r="QSI828" s="257"/>
      <c r="QSJ828" s="257"/>
      <c r="QSK828" s="257"/>
      <c r="QSL828" s="257"/>
      <c r="QSM828" s="257"/>
      <c r="QSN828" s="257"/>
      <c r="QSO828" s="257"/>
      <c r="QSP828" s="257"/>
      <c r="QSQ828" s="257"/>
      <c r="QSR828" s="257"/>
      <c r="QSS828" s="257"/>
      <c r="QST828" s="257"/>
      <c r="QSU828" s="257"/>
      <c r="QSV828" s="257"/>
      <c r="QSW828" s="257"/>
      <c r="QSX828" s="257"/>
      <c r="QSY828" s="257"/>
      <c r="QSZ828" s="257"/>
      <c r="QTA828" s="257"/>
      <c r="QTB828" s="257"/>
      <c r="QTC828" s="257"/>
      <c r="QTD828" s="257"/>
      <c r="QTE828" s="257"/>
      <c r="QTF828" s="257"/>
      <c r="QTG828" s="257"/>
      <c r="QTH828" s="257"/>
      <c r="QTI828" s="257"/>
      <c r="QTJ828" s="257"/>
      <c r="QTK828" s="257"/>
      <c r="QTL828" s="257"/>
      <c r="QTM828" s="257"/>
      <c r="QTN828" s="257"/>
      <c r="QTO828" s="257"/>
      <c r="QTP828" s="257"/>
      <c r="QTQ828" s="257"/>
      <c r="QTR828" s="257"/>
      <c r="QTS828" s="257"/>
      <c r="QTT828" s="257"/>
      <c r="QTU828" s="257"/>
      <c r="QTV828" s="257"/>
      <c r="QTW828" s="257"/>
      <c r="QTX828" s="257"/>
      <c r="QTY828" s="257"/>
      <c r="QTZ828" s="257"/>
      <c r="QUA828" s="257"/>
      <c r="QUB828" s="257"/>
      <c r="QUC828" s="257"/>
      <c r="QUD828" s="257"/>
      <c r="QUE828" s="257"/>
      <c r="QUF828" s="257"/>
      <c r="QUG828" s="257"/>
      <c r="QUH828" s="257"/>
      <c r="QUI828" s="257"/>
      <c r="QUJ828" s="257"/>
      <c r="QUK828" s="257"/>
      <c r="QUL828" s="257"/>
      <c r="QUM828" s="257"/>
      <c r="QUN828" s="257"/>
      <c r="QUO828" s="257"/>
      <c r="QUP828" s="257"/>
      <c r="QUQ828" s="257"/>
      <c r="QUR828" s="257"/>
      <c r="QUS828" s="257"/>
      <c r="QUT828" s="257"/>
      <c r="QUU828" s="257"/>
      <c r="QUV828" s="257"/>
      <c r="QUW828" s="257"/>
      <c r="QUX828" s="257"/>
      <c r="QUY828" s="257"/>
      <c r="QUZ828" s="257"/>
      <c r="QVA828" s="257"/>
      <c r="QVB828" s="257"/>
      <c r="QVC828" s="257"/>
      <c r="QVD828" s="257"/>
      <c r="QVE828" s="257"/>
      <c r="QVF828" s="257"/>
      <c r="QVG828" s="257"/>
      <c r="QVH828" s="257"/>
      <c r="QVI828" s="257"/>
      <c r="QVJ828" s="257"/>
      <c r="QVK828" s="257"/>
      <c r="QVL828" s="257"/>
      <c r="QVM828" s="257"/>
      <c r="QVN828" s="257"/>
      <c r="QVO828" s="257"/>
      <c r="QVP828" s="257"/>
      <c r="QVQ828" s="257"/>
      <c r="QVR828" s="257"/>
      <c r="QVS828" s="257"/>
      <c r="QVT828" s="257"/>
      <c r="QVU828" s="257"/>
      <c r="QVV828" s="257"/>
      <c r="QVW828" s="257"/>
      <c r="QVX828" s="257"/>
      <c r="QVY828" s="257"/>
      <c r="QVZ828" s="257"/>
      <c r="QWA828" s="257"/>
      <c r="QWB828" s="257"/>
      <c r="QWC828" s="257"/>
      <c r="QWD828" s="257"/>
      <c r="QWE828" s="257"/>
      <c r="QWF828" s="257"/>
      <c r="QWG828" s="257"/>
      <c r="QWH828" s="257"/>
      <c r="QWI828" s="257"/>
      <c r="QWJ828" s="257"/>
      <c r="QWK828" s="257"/>
      <c r="QWL828" s="257"/>
      <c r="QWM828" s="257"/>
      <c r="QWN828" s="257"/>
      <c r="QWO828" s="257"/>
      <c r="QWP828" s="257"/>
      <c r="QWQ828" s="257"/>
      <c r="QWR828" s="257"/>
      <c r="QWS828" s="257"/>
      <c r="QWT828" s="257"/>
      <c r="QWU828" s="257"/>
      <c r="QWV828" s="257"/>
      <c r="QWW828" s="257"/>
      <c r="QWX828" s="257"/>
      <c r="QWY828" s="257"/>
      <c r="QWZ828" s="257"/>
      <c r="QXA828" s="257"/>
      <c r="QXB828" s="257"/>
      <c r="QXC828" s="257"/>
      <c r="QXD828" s="257"/>
      <c r="QXE828" s="257"/>
      <c r="QXF828" s="257"/>
      <c r="QXG828" s="257"/>
      <c r="QXH828" s="257"/>
      <c r="QXI828" s="257"/>
      <c r="QXJ828" s="257"/>
      <c r="QXK828" s="257"/>
      <c r="QXL828" s="257"/>
      <c r="QXM828" s="257"/>
      <c r="QXN828" s="257"/>
      <c r="QXO828" s="257"/>
      <c r="QXP828" s="257"/>
      <c r="QXQ828" s="257"/>
      <c r="QXR828" s="257"/>
      <c r="QXS828" s="257"/>
      <c r="QXT828" s="257"/>
      <c r="QXU828" s="257"/>
      <c r="QXV828" s="257"/>
      <c r="QXW828" s="257"/>
      <c r="QXX828" s="257"/>
      <c r="QXY828" s="257"/>
      <c r="QXZ828" s="257"/>
      <c r="QYA828" s="257"/>
      <c r="QYB828" s="257"/>
      <c r="QYC828" s="257"/>
      <c r="QYD828" s="257"/>
      <c r="QYE828" s="257"/>
      <c r="QYF828" s="257"/>
      <c r="QYG828" s="257"/>
      <c r="QYH828" s="257"/>
      <c r="QYI828" s="257"/>
      <c r="QYJ828" s="257"/>
      <c r="QYK828" s="257"/>
      <c r="QYL828" s="257"/>
      <c r="QYM828" s="257"/>
      <c r="QYN828" s="257"/>
      <c r="QYO828" s="257"/>
      <c r="QYP828" s="257"/>
      <c r="QYQ828" s="257"/>
      <c r="QYR828" s="257"/>
      <c r="QYS828" s="257"/>
      <c r="QYT828" s="257"/>
      <c r="QYU828" s="257"/>
      <c r="QYV828" s="257"/>
      <c r="QYW828" s="257"/>
      <c r="QYX828" s="257"/>
      <c r="QYY828" s="257"/>
      <c r="QYZ828" s="257"/>
      <c r="QZA828" s="257"/>
      <c r="QZB828" s="257"/>
      <c r="QZC828" s="257"/>
      <c r="QZD828" s="257"/>
      <c r="QZE828" s="257"/>
      <c r="QZF828" s="257"/>
      <c r="QZG828" s="257"/>
      <c r="QZH828" s="257"/>
      <c r="QZI828" s="257"/>
      <c r="QZJ828" s="257"/>
      <c r="QZK828" s="257"/>
      <c r="QZL828" s="257"/>
      <c r="QZM828" s="257"/>
      <c r="QZN828" s="257"/>
      <c r="QZO828" s="257"/>
      <c r="QZP828" s="257"/>
      <c r="QZQ828" s="257"/>
      <c r="QZR828" s="257"/>
      <c r="QZS828" s="257"/>
      <c r="QZT828" s="257"/>
      <c r="QZU828" s="257"/>
      <c r="QZV828" s="257"/>
      <c r="QZW828" s="257"/>
      <c r="QZX828" s="257"/>
      <c r="QZY828" s="257"/>
      <c r="QZZ828" s="257"/>
      <c r="RAA828" s="257"/>
      <c r="RAB828" s="257"/>
      <c r="RAC828" s="257"/>
      <c r="RAD828" s="257"/>
      <c r="RAE828" s="257"/>
      <c r="RAF828" s="257"/>
      <c r="RAG828" s="257"/>
      <c r="RAH828" s="257"/>
      <c r="RAI828" s="257"/>
      <c r="RAJ828" s="257"/>
      <c r="RAK828" s="257"/>
      <c r="RAL828" s="257"/>
      <c r="RAM828" s="257"/>
      <c r="RAN828" s="257"/>
      <c r="RAO828" s="257"/>
      <c r="RAP828" s="257"/>
      <c r="RAQ828" s="257"/>
      <c r="RAR828" s="257"/>
      <c r="RAS828" s="257"/>
      <c r="RAT828" s="257"/>
      <c r="RAU828" s="257"/>
      <c r="RAV828" s="257"/>
      <c r="RAW828" s="257"/>
      <c r="RAX828" s="257"/>
      <c r="RAY828" s="257"/>
      <c r="RAZ828" s="257"/>
      <c r="RBA828" s="257"/>
      <c r="RBB828" s="257"/>
      <c r="RBC828" s="257"/>
      <c r="RBD828" s="257"/>
      <c r="RBE828" s="257"/>
      <c r="RBF828" s="257"/>
      <c r="RBG828" s="257"/>
      <c r="RBH828" s="257"/>
      <c r="RBI828" s="257"/>
      <c r="RBJ828" s="257"/>
      <c r="RBK828" s="257"/>
      <c r="RBL828" s="257"/>
      <c r="RBM828" s="257"/>
      <c r="RBN828" s="257"/>
      <c r="RBO828" s="257"/>
      <c r="RBP828" s="257"/>
      <c r="RBQ828" s="257"/>
      <c r="RBR828" s="257"/>
      <c r="RBS828" s="257"/>
      <c r="RBT828" s="257"/>
      <c r="RBU828" s="257"/>
      <c r="RBV828" s="257"/>
      <c r="RBW828" s="257"/>
      <c r="RBX828" s="257"/>
      <c r="RBY828" s="257"/>
      <c r="RBZ828" s="257"/>
      <c r="RCA828" s="257"/>
      <c r="RCB828" s="257"/>
      <c r="RCC828" s="257"/>
      <c r="RCD828" s="257"/>
      <c r="RCE828" s="257"/>
      <c r="RCF828" s="257"/>
      <c r="RCG828" s="257"/>
      <c r="RCH828" s="257"/>
      <c r="RCI828" s="257"/>
      <c r="RCJ828" s="257"/>
      <c r="RCK828" s="257"/>
      <c r="RCL828" s="257"/>
      <c r="RCM828" s="257"/>
      <c r="RCN828" s="257"/>
      <c r="RCO828" s="257"/>
      <c r="RCP828" s="257"/>
      <c r="RCQ828" s="257"/>
      <c r="RCR828" s="257"/>
      <c r="RCS828" s="257"/>
      <c r="RCT828" s="257"/>
      <c r="RCU828" s="257"/>
      <c r="RCV828" s="257"/>
      <c r="RCW828" s="257"/>
      <c r="RCX828" s="257"/>
      <c r="RCY828" s="257"/>
      <c r="RCZ828" s="257"/>
      <c r="RDA828" s="257"/>
      <c r="RDB828" s="257"/>
      <c r="RDC828" s="257"/>
      <c r="RDD828" s="257"/>
      <c r="RDE828" s="257"/>
      <c r="RDF828" s="257"/>
      <c r="RDG828" s="257"/>
      <c r="RDH828" s="257"/>
      <c r="RDI828" s="257"/>
      <c r="RDJ828" s="257"/>
      <c r="RDK828" s="257"/>
      <c r="RDL828" s="257"/>
      <c r="RDM828" s="257"/>
      <c r="RDN828" s="257"/>
      <c r="RDO828" s="257"/>
      <c r="RDP828" s="257"/>
      <c r="RDQ828" s="257"/>
      <c r="RDR828" s="257"/>
      <c r="RDS828" s="257"/>
      <c r="RDT828" s="257"/>
      <c r="RDU828" s="257"/>
      <c r="RDV828" s="257"/>
      <c r="RDW828" s="257"/>
      <c r="RDX828" s="257"/>
      <c r="RDY828" s="257"/>
      <c r="RDZ828" s="257"/>
      <c r="REA828" s="257"/>
      <c r="REB828" s="257"/>
      <c r="REC828" s="257"/>
      <c r="RED828" s="257"/>
      <c r="REE828" s="257"/>
      <c r="REF828" s="257"/>
      <c r="REG828" s="257"/>
      <c r="REH828" s="257"/>
      <c r="REI828" s="257"/>
      <c r="REJ828" s="257"/>
      <c r="REK828" s="257"/>
      <c r="REL828" s="257"/>
      <c r="REM828" s="257"/>
      <c r="REN828" s="257"/>
      <c r="REO828" s="257"/>
      <c r="REP828" s="257"/>
      <c r="REQ828" s="257"/>
      <c r="RER828" s="257"/>
      <c r="RES828" s="257"/>
      <c r="RET828" s="257"/>
      <c r="REU828" s="257"/>
      <c r="REV828" s="257"/>
      <c r="REW828" s="257"/>
      <c r="REX828" s="257"/>
      <c r="REY828" s="257"/>
      <c r="REZ828" s="257"/>
      <c r="RFA828" s="257"/>
      <c r="RFB828" s="257"/>
      <c r="RFC828" s="257"/>
      <c r="RFD828" s="257"/>
      <c r="RFE828" s="257"/>
      <c r="RFF828" s="257"/>
      <c r="RFG828" s="257"/>
      <c r="RFH828" s="257"/>
      <c r="RFI828" s="257"/>
      <c r="RFJ828" s="257"/>
      <c r="RFK828" s="257"/>
      <c r="RFL828" s="257"/>
      <c r="RFM828" s="257"/>
      <c r="RFN828" s="257"/>
      <c r="RFO828" s="257"/>
      <c r="RFP828" s="257"/>
      <c r="RFQ828" s="257"/>
      <c r="RFR828" s="257"/>
      <c r="RFS828" s="257"/>
      <c r="RFT828" s="257"/>
      <c r="RFU828" s="257"/>
      <c r="RFV828" s="257"/>
      <c r="RFW828" s="257"/>
      <c r="RFX828" s="257"/>
      <c r="RFY828" s="257"/>
      <c r="RFZ828" s="257"/>
      <c r="RGA828" s="257"/>
      <c r="RGB828" s="257"/>
      <c r="RGC828" s="257"/>
      <c r="RGD828" s="257"/>
      <c r="RGE828" s="257"/>
      <c r="RGF828" s="257"/>
      <c r="RGG828" s="257"/>
      <c r="RGH828" s="257"/>
      <c r="RGI828" s="257"/>
      <c r="RGJ828" s="257"/>
      <c r="RGK828" s="257"/>
      <c r="RGL828" s="257"/>
      <c r="RGM828" s="257"/>
      <c r="RGN828" s="257"/>
      <c r="RGO828" s="257"/>
      <c r="RGP828" s="257"/>
      <c r="RGQ828" s="257"/>
      <c r="RGR828" s="257"/>
      <c r="RGS828" s="257"/>
      <c r="RGT828" s="257"/>
      <c r="RGU828" s="257"/>
      <c r="RGV828" s="257"/>
      <c r="RGW828" s="257"/>
      <c r="RGX828" s="257"/>
      <c r="RGY828" s="257"/>
      <c r="RGZ828" s="257"/>
      <c r="RHA828" s="257"/>
      <c r="RHB828" s="257"/>
      <c r="RHC828" s="257"/>
      <c r="RHD828" s="257"/>
      <c r="RHE828" s="257"/>
      <c r="RHF828" s="257"/>
      <c r="RHG828" s="257"/>
      <c r="RHH828" s="257"/>
      <c r="RHI828" s="257"/>
      <c r="RHJ828" s="257"/>
      <c r="RHK828" s="257"/>
      <c r="RHL828" s="257"/>
      <c r="RHM828" s="257"/>
      <c r="RHN828" s="257"/>
      <c r="RHO828" s="257"/>
      <c r="RHP828" s="257"/>
      <c r="RHQ828" s="257"/>
      <c r="RHR828" s="257"/>
      <c r="RHS828" s="257"/>
      <c r="RHT828" s="257"/>
      <c r="RHU828" s="257"/>
      <c r="RHV828" s="257"/>
      <c r="RHW828" s="257"/>
      <c r="RHX828" s="257"/>
      <c r="RHY828" s="257"/>
      <c r="RHZ828" s="257"/>
      <c r="RIA828" s="257"/>
      <c r="RIB828" s="257"/>
      <c r="RIC828" s="257"/>
      <c r="RID828" s="257"/>
      <c r="RIE828" s="257"/>
      <c r="RIF828" s="257"/>
      <c r="RIG828" s="257"/>
      <c r="RIH828" s="257"/>
      <c r="RII828" s="257"/>
      <c r="RIJ828" s="257"/>
      <c r="RIK828" s="257"/>
      <c r="RIL828" s="257"/>
      <c r="RIM828" s="257"/>
      <c r="RIN828" s="257"/>
      <c r="RIO828" s="257"/>
      <c r="RIP828" s="257"/>
      <c r="RIQ828" s="257"/>
      <c r="RIR828" s="257"/>
      <c r="RIS828" s="257"/>
      <c r="RIT828" s="257"/>
      <c r="RIU828" s="257"/>
      <c r="RIV828" s="257"/>
      <c r="RIW828" s="257"/>
      <c r="RIX828" s="257"/>
      <c r="RIY828" s="257"/>
      <c r="RIZ828" s="257"/>
      <c r="RJA828" s="257"/>
      <c r="RJB828" s="257"/>
      <c r="RJC828" s="257"/>
      <c r="RJD828" s="257"/>
      <c r="RJE828" s="257"/>
      <c r="RJF828" s="257"/>
      <c r="RJG828" s="257"/>
      <c r="RJH828" s="257"/>
      <c r="RJI828" s="257"/>
      <c r="RJJ828" s="257"/>
      <c r="RJK828" s="257"/>
      <c r="RJL828" s="257"/>
      <c r="RJM828" s="257"/>
      <c r="RJN828" s="257"/>
      <c r="RJO828" s="257"/>
      <c r="RJP828" s="257"/>
      <c r="RJQ828" s="257"/>
      <c r="RJR828" s="257"/>
      <c r="RJS828" s="257"/>
      <c r="RJT828" s="257"/>
      <c r="RJU828" s="257"/>
      <c r="RJV828" s="257"/>
      <c r="RJW828" s="257"/>
      <c r="RJX828" s="257"/>
      <c r="RJY828" s="257"/>
      <c r="RJZ828" s="257"/>
      <c r="RKA828" s="257"/>
      <c r="RKB828" s="257"/>
      <c r="RKC828" s="257"/>
      <c r="RKD828" s="257"/>
      <c r="RKE828" s="257"/>
      <c r="RKF828" s="257"/>
      <c r="RKG828" s="257"/>
      <c r="RKH828" s="257"/>
      <c r="RKI828" s="257"/>
      <c r="RKJ828" s="257"/>
      <c r="RKK828" s="257"/>
      <c r="RKL828" s="257"/>
      <c r="RKM828" s="257"/>
      <c r="RKN828" s="257"/>
      <c r="RKO828" s="257"/>
      <c r="RKP828" s="257"/>
      <c r="RKQ828" s="257"/>
      <c r="RKR828" s="257"/>
      <c r="RKS828" s="257"/>
      <c r="RKT828" s="257"/>
      <c r="RKU828" s="257"/>
      <c r="RKV828" s="257"/>
      <c r="RKW828" s="257"/>
      <c r="RKX828" s="257"/>
      <c r="RKY828" s="257"/>
      <c r="RKZ828" s="257"/>
      <c r="RLA828" s="257"/>
      <c r="RLB828" s="257"/>
      <c r="RLC828" s="257"/>
      <c r="RLD828" s="257"/>
      <c r="RLE828" s="257"/>
      <c r="RLF828" s="257"/>
      <c r="RLG828" s="257"/>
      <c r="RLH828" s="257"/>
      <c r="RLI828" s="257"/>
      <c r="RLJ828" s="257"/>
      <c r="RLK828" s="257"/>
      <c r="RLL828" s="257"/>
      <c r="RLM828" s="257"/>
      <c r="RLN828" s="257"/>
      <c r="RLO828" s="257"/>
      <c r="RLP828" s="257"/>
      <c r="RLQ828" s="257"/>
      <c r="RLR828" s="257"/>
      <c r="RLS828" s="257"/>
      <c r="RLT828" s="257"/>
      <c r="RLU828" s="257"/>
      <c r="RLV828" s="257"/>
      <c r="RLW828" s="257"/>
      <c r="RLX828" s="257"/>
      <c r="RLY828" s="257"/>
      <c r="RLZ828" s="257"/>
      <c r="RMA828" s="257"/>
      <c r="RMB828" s="257"/>
      <c r="RMC828" s="257"/>
      <c r="RMD828" s="257"/>
      <c r="RME828" s="257"/>
      <c r="RMF828" s="257"/>
      <c r="RMG828" s="257"/>
      <c r="RMH828" s="257"/>
      <c r="RMI828" s="257"/>
      <c r="RMJ828" s="257"/>
      <c r="RMK828" s="257"/>
      <c r="RML828" s="257"/>
      <c r="RMM828" s="257"/>
      <c r="RMN828" s="257"/>
      <c r="RMO828" s="257"/>
      <c r="RMP828" s="257"/>
      <c r="RMQ828" s="257"/>
      <c r="RMR828" s="257"/>
      <c r="RMS828" s="257"/>
      <c r="RMT828" s="257"/>
      <c r="RMU828" s="257"/>
      <c r="RMV828" s="257"/>
      <c r="RMW828" s="257"/>
      <c r="RMX828" s="257"/>
      <c r="RMY828" s="257"/>
      <c r="RMZ828" s="257"/>
      <c r="RNA828" s="257"/>
      <c r="RNB828" s="257"/>
      <c r="RNC828" s="257"/>
      <c r="RND828" s="257"/>
      <c r="RNE828" s="257"/>
      <c r="RNF828" s="257"/>
      <c r="RNG828" s="257"/>
      <c r="RNH828" s="257"/>
      <c r="RNI828" s="257"/>
      <c r="RNJ828" s="257"/>
      <c r="RNK828" s="257"/>
      <c r="RNL828" s="257"/>
      <c r="RNM828" s="257"/>
      <c r="RNN828" s="257"/>
      <c r="RNO828" s="257"/>
      <c r="RNP828" s="257"/>
      <c r="RNQ828" s="257"/>
      <c r="RNR828" s="257"/>
      <c r="RNS828" s="257"/>
      <c r="RNT828" s="257"/>
      <c r="RNU828" s="257"/>
      <c r="RNV828" s="257"/>
      <c r="RNW828" s="257"/>
      <c r="RNX828" s="257"/>
      <c r="RNY828" s="257"/>
      <c r="RNZ828" s="257"/>
      <c r="ROA828" s="257"/>
      <c r="ROB828" s="257"/>
      <c r="ROC828" s="257"/>
      <c r="ROD828" s="257"/>
      <c r="ROE828" s="257"/>
      <c r="ROF828" s="257"/>
      <c r="ROG828" s="257"/>
      <c r="ROH828" s="257"/>
      <c r="ROI828" s="257"/>
      <c r="ROJ828" s="257"/>
      <c r="ROK828" s="257"/>
      <c r="ROL828" s="257"/>
      <c r="ROM828" s="257"/>
      <c r="RON828" s="257"/>
      <c r="ROO828" s="257"/>
      <c r="ROP828" s="257"/>
      <c r="ROQ828" s="257"/>
      <c r="ROR828" s="257"/>
      <c r="ROS828" s="257"/>
      <c r="ROT828" s="257"/>
      <c r="ROU828" s="257"/>
      <c r="ROV828" s="257"/>
      <c r="ROW828" s="257"/>
      <c r="ROX828" s="257"/>
      <c r="ROY828" s="257"/>
      <c r="ROZ828" s="257"/>
      <c r="RPA828" s="257"/>
      <c r="RPB828" s="257"/>
      <c r="RPC828" s="257"/>
      <c r="RPD828" s="257"/>
      <c r="RPE828" s="257"/>
      <c r="RPF828" s="257"/>
      <c r="RPG828" s="257"/>
      <c r="RPH828" s="257"/>
      <c r="RPI828" s="257"/>
      <c r="RPJ828" s="257"/>
      <c r="RPK828" s="257"/>
      <c r="RPL828" s="257"/>
      <c r="RPM828" s="257"/>
      <c r="RPN828" s="257"/>
      <c r="RPO828" s="257"/>
      <c r="RPP828" s="257"/>
      <c r="RPQ828" s="257"/>
      <c r="RPR828" s="257"/>
      <c r="RPS828" s="257"/>
      <c r="RPT828" s="257"/>
      <c r="RPU828" s="257"/>
      <c r="RPV828" s="257"/>
      <c r="RPW828" s="257"/>
      <c r="RPX828" s="257"/>
      <c r="RPY828" s="257"/>
      <c r="RPZ828" s="257"/>
      <c r="RQA828" s="257"/>
      <c r="RQB828" s="257"/>
      <c r="RQC828" s="257"/>
      <c r="RQD828" s="257"/>
      <c r="RQE828" s="257"/>
      <c r="RQF828" s="257"/>
      <c r="RQG828" s="257"/>
      <c r="RQH828" s="257"/>
      <c r="RQI828" s="257"/>
      <c r="RQJ828" s="257"/>
      <c r="RQK828" s="257"/>
      <c r="RQL828" s="257"/>
      <c r="RQM828" s="257"/>
      <c r="RQN828" s="257"/>
      <c r="RQO828" s="257"/>
      <c r="RQP828" s="257"/>
      <c r="RQQ828" s="257"/>
      <c r="RQR828" s="257"/>
      <c r="RQS828" s="257"/>
      <c r="RQT828" s="257"/>
      <c r="RQU828" s="257"/>
      <c r="RQV828" s="257"/>
      <c r="RQW828" s="257"/>
      <c r="RQX828" s="257"/>
      <c r="RQY828" s="257"/>
      <c r="RQZ828" s="257"/>
      <c r="RRA828" s="257"/>
      <c r="RRB828" s="257"/>
      <c r="RRC828" s="257"/>
      <c r="RRD828" s="257"/>
      <c r="RRE828" s="257"/>
      <c r="RRF828" s="257"/>
      <c r="RRG828" s="257"/>
      <c r="RRH828" s="257"/>
      <c r="RRI828" s="257"/>
      <c r="RRJ828" s="257"/>
      <c r="RRK828" s="257"/>
      <c r="RRL828" s="257"/>
      <c r="RRM828" s="257"/>
      <c r="RRN828" s="257"/>
      <c r="RRO828" s="257"/>
      <c r="RRP828" s="257"/>
      <c r="RRQ828" s="257"/>
      <c r="RRR828" s="257"/>
      <c r="RRS828" s="257"/>
      <c r="RRT828" s="257"/>
      <c r="RRU828" s="257"/>
      <c r="RRV828" s="257"/>
      <c r="RRW828" s="257"/>
      <c r="RRX828" s="257"/>
      <c r="RRY828" s="257"/>
      <c r="RRZ828" s="257"/>
      <c r="RSA828" s="257"/>
      <c r="RSB828" s="257"/>
      <c r="RSC828" s="257"/>
      <c r="RSD828" s="257"/>
      <c r="RSE828" s="257"/>
      <c r="RSF828" s="257"/>
      <c r="RSG828" s="257"/>
      <c r="RSH828" s="257"/>
      <c r="RSI828" s="257"/>
      <c r="RSJ828" s="257"/>
      <c r="RSK828" s="257"/>
      <c r="RSL828" s="257"/>
      <c r="RSM828" s="257"/>
      <c r="RSN828" s="257"/>
      <c r="RSO828" s="257"/>
      <c r="RSP828" s="257"/>
      <c r="RSQ828" s="257"/>
      <c r="RSR828" s="257"/>
      <c r="RSS828" s="257"/>
      <c r="RST828" s="257"/>
      <c r="RSU828" s="257"/>
      <c r="RSV828" s="257"/>
      <c r="RSW828" s="257"/>
      <c r="RSX828" s="257"/>
      <c r="RSY828" s="257"/>
      <c r="RSZ828" s="257"/>
      <c r="RTA828" s="257"/>
      <c r="RTB828" s="257"/>
      <c r="RTC828" s="257"/>
      <c r="RTD828" s="257"/>
      <c r="RTE828" s="257"/>
      <c r="RTF828" s="257"/>
      <c r="RTG828" s="257"/>
      <c r="RTH828" s="257"/>
      <c r="RTI828" s="257"/>
      <c r="RTJ828" s="257"/>
      <c r="RTK828" s="257"/>
      <c r="RTL828" s="257"/>
      <c r="RTM828" s="257"/>
      <c r="RTN828" s="257"/>
      <c r="RTO828" s="257"/>
      <c r="RTP828" s="257"/>
      <c r="RTQ828" s="257"/>
      <c r="RTR828" s="257"/>
      <c r="RTS828" s="257"/>
      <c r="RTT828" s="257"/>
      <c r="RTU828" s="257"/>
      <c r="RTV828" s="257"/>
      <c r="RTW828" s="257"/>
      <c r="RTX828" s="257"/>
      <c r="RTY828" s="257"/>
      <c r="RTZ828" s="257"/>
      <c r="RUA828" s="257"/>
      <c r="RUB828" s="257"/>
      <c r="RUC828" s="257"/>
      <c r="RUD828" s="257"/>
      <c r="RUE828" s="257"/>
      <c r="RUF828" s="257"/>
      <c r="RUG828" s="257"/>
      <c r="RUH828" s="257"/>
      <c r="RUI828" s="257"/>
      <c r="RUJ828" s="257"/>
      <c r="RUK828" s="257"/>
      <c r="RUL828" s="257"/>
      <c r="RUM828" s="257"/>
      <c r="RUN828" s="257"/>
      <c r="RUO828" s="257"/>
      <c r="RUP828" s="257"/>
      <c r="RUQ828" s="257"/>
      <c r="RUR828" s="257"/>
      <c r="RUS828" s="257"/>
      <c r="RUT828" s="257"/>
      <c r="RUU828" s="257"/>
      <c r="RUV828" s="257"/>
      <c r="RUW828" s="257"/>
      <c r="RUX828" s="257"/>
      <c r="RUY828" s="257"/>
      <c r="RUZ828" s="257"/>
      <c r="RVA828" s="257"/>
      <c r="RVB828" s="257"/>
      <c r="RVC828" s="257"/>
      <c r="RVD828" s="257"/>
      <c r="RVE828" s="257"/>
      <c r="RVF828" s="257"/>
      <c r="RVG828" s="257"/>
      <c r="RVH828" s="257"/>
      <c r="RVI828" s="257"/>
      <c r="RVJ828" s="257"/>
      <c r="RVK828" s="257"/>
      <c r="RVL828" s="257"/>
      <c r="RVM828" s="257"/>
      <c r="RVN828" s="257"/>
      <c r="RVO828" s="257"/>
      <c r="RVP828" s="257"/>
      <c r="RVQ828" s="257"/>
      <c r="RVR828" s="257"/>
      <c r="RVS828" s="257"/>
      <c r="RVT828" s="257"/>
      <c r="RVU828" s="257"/>
      <c r="RVV828" s="257"/>
      <c r="RVW828" s="257"/>
      <c r="RVX828" s="257"/>
      <c r="RVY828" s="257"/>
      <c r="RVZ828" s="257"/>
      <c r="RWA828" s="257"/>
      <c r="RWB828" s="257"/>
      <c r="RWC828" s="257"/>
      <c r="RWD828" s="257"/>
      <c r="RWE828" s="257"/>
      <c r="RWF828" s="257"/>
      <c r="RWG828" s="257"/>
      <c r="RWH828" s="257"/>
      <c r="RWI828" s="257"/>
      <c r="RWJ828" s="257"/>
      <c r="RWK828" s="257"/>
      <c r="RWL828" s="257"/>
      <c r="RWM828" s="257"/>
      <c r="RWN828" s="257"/>
      <c r="RWO828" s="257"/>
      <c r="RWP828" s="257"/>
      <c r="RWQ828" s="257"/>
      <c r="RWR828" s="257"/>
      <c r="RWS828" s="257"/>
      <c r="RWT828" s="257"/>
      <c r="RWU828" s="257"/>
      <c r="RWV828" s="257"/>
      <c r="RWW828" s="257"/>
      <c r="RWX828" s="257"/>
      <c r="RWY828" s="257"/>
      <c r="RWZ828" s="257"/>
      <c r="RXA828" s="257"/>
      <c r="RXB828" s="257"/>
      <c r="RXC828" s="257"/>
      <c r="RXD828" s="257"/>
      <c r="RXE828" s="257"/>
      <c r="RXF828" s="257"/>
      <c r="RXG828" s="257"/>
      <c r="RXH828" s="257"/>
      <c r="RXI828" s="257"/>
      <c r="RXJ828" s="257"/>
      <c r="RXK828" s="257"/>
      <c r="RXL828" s="257"/>
      <c r="RXM828" s="257"/>
      <c r="RXN828" s="257"/>
      <c r="RXO828" s="257"/>
      <c r="RXP828" s="257"/>
      <c r="RXQ828" s="257"/>
      <c r="RXR828" s="257"/>
      <c r="RXS828" s="257"/>
      <c r="RXT828" s="257"/>
      <c r="RXU828" s="257"/>
      <c r="RXV828" s="257"/>
      <c r="RXW828" s="257"/>
      <c r="RXX828" s="257"/>
      <c r="RXY828" s="257"/>
      <c r="RXZ828" s="257"/>
      <c r="RYA828" s="257"/>
      <c r="RYB828" s="257"/>
      <c r="RYC828" s="257"/>
      <c r="RYD828" s="257"/>
      <c r="RYE828" s="257"/>
      <c r="RYF828" s="257"/>
      <c r="RYG828" s="257"/>
      <c r="RYH828" s="257"/>
      <c r="RYI828" s="257"/>
      <c r="RYJ828" s="257"/>
      <c r="RYK828" s="257"/>
      <c r="RYL828" s="257"/>
      <c r="RYM828" s="257"/>
      <c r="RYN828" s="257"/>
      <c r="RYO828" s="257"/>
      <c r="RYP828" s="257"/>
      <c r="RYQ828" s="257"/>
      <c r="RYR828" s="257"/>
      <c r="RYS828" s="257"/>
      <c r="RYT828" s="257"/>
      <c r="RYU828" s="257"/>
      <c r="RYV828" s="257"/>
      <c r="RYW828" s="257"/>
      <c r="RYX828" s="257"/>
      <c r="RYY828" s="257"/>
      <c r="RYZ828" s="257"/>
      <c r="RZA828" s="257"/>
      <c r="RZB828" s="257"/>
      <c r="RZC828" s="257"/>
      <c r="RZD828" s="257"/>
      <c r="RZE828" s="257"/>
      <c r="RZF828" s="257"/>
      <c r="RZG828" s="257"/>
      <c r="RZH828" s="257"/>
      <c r="RZI828" s="257"/>
      <c r="RZJ828" s="257"/>
      <c r="RZK828" s="257"/>
      <c r="RZL828" s="257"/>
      <c r="RZM828" s="257"/>
      <c r="RZN828" s="257"/>
      <c r="RZO828" s="257"/>
      <c r="RZP828" s="257"/>
      <c r="RZQ828" s="257"/>
      <c r="RZR828" s="257"/>
      <c r="RZS828" s="257"/>
      <c r="RZT828" s="257"/>
      <c r="RZU828" s="257"/>
      <c r="RZV828" s="257"/>
      <c r="RZW828" s="257"/>
      <c r="RZX828" s="257"/>
      <c r="RZY828" s="257"/>
      <c r="RZZ828" s="257"/>
      <c r="SAA828" s="257"/>
      <c r="SAB828" s="257"/>
      <c r="SAC828" s="257"/>
      <c r="SAD828" s="257"/>
      <c r="SAE828" s="257"/>
      <c r="SAF828" s="257"/>
      <c r="SAG828" s="257"/>
      <c r="SAH828" s="257"/>
      <c r="SAI828" s="257"/>
      <c r="SAJ828" s="257"/>
      <c r="SAK828" s="257"/>
      <c r="SAL828" s="257"/>
      <c r="SAM828" s="257"/>
      <c r="SAN828" s="257"/>
      <c r="SAO828" s="257"/>
      <c r="SAP828" s="257"/>
      <c r="SAQ828" s="257"/>
      <c r="SAR828" s="257"/>
      <c r="SAS828" s="257"/>
      <c r="SAT828" s="257"/>
      <c r="SAU828" s="257"/>
      <c r="SAV828" s="257"/>
      <c r="SAW828" s="257"/>
      <c r="SAX828" s="257"/>
      <c r="SAY828" s="257"/>
      <c r="SAZ828" s="257"/>
      <c r="SBA828" s="257"/>
      <c r="SBB828" s="257"/>
      <c r="SBC828" s="257"/>
      <c r="SBD828" s="257"/>
      <c r="SBE828" s="257"/>
      <c r="SBF828" s="257"/>
      <c r="SBG828" s="257"/>
      <c r="SBH828" s="257"/>
      <c r="SBI828" s="257"/>
      <c r="SBJ828" s="257"/>
      <c r="SBK828" s="257"/>
      <c r="SBL828" s="257"/>
      <c r="SBM828" s="257"/>
      <c r="SBN828" s="257"/>
      <c r="SBO828" s="257"/>
      <c r="SBP828" s="257"/>
      <c r="SBQ828" s="257"/>
      <c r="SBR828" s="257"/>
      <c r="SBS828" s="257"/>
      <c r="SBT828" s="257"/>
      <c r="SBU828" s="257"/>
      <c r="SBV828" s="257"/>
      <c r="SBW828" s="257"/>
      <c r="SBX828" s="257"/>
      <c r="SBY828" s="257"/>
      <c r="SBZ828" s="257"/>
      <c r="SCA828" s="257"/>
      <c r="SCB828" s="257"/>
      <c r="SCC828" s="257"/>
      <c r="SCD828" s="257"/>
      <c r="SCE828" s="257"/>
      <c r="SCF828" s="257"/>
      <c r="SCG828" s="257"/>
      <c r="SCH828" s="257"/>
      <c r="SCI828" s="257"/>
      <c r="SCJ828" s="257"/>
      <c r="SCK828" s="257"/>
      <c r="SCL828" s="257"/>
      <c r="SCM828" s="257"/>
      <c r="SCN828" s="257"/>
      <c r="SCO828" s="257"/>
      <c r="SCP828" s="257"/>
      <c r="SCQ828" s="257"/>
      <c r="SCR828" s="257"/>
      <c r="SCS828" s="257"/>
      <c r="SCT828" s="257"/>
      <c r="SCU828" s="257"/>
      <c r="SCV828" s="257"/>
      <c r="SCW828" s="257"/>
      <c r="SCX828" s="257"/>
      <c r="SCY828" s="257"/>
      <c r="SCZ828" s="257"/>
      <c r="SDA828" s="257"/>
      <c r="SDB828" s="257"/>
      <c r="SDC828" s="257"/>
      <c r="SDD828" s="257"/>
      <c r="SDE828" s="257"/>
      <c r="SDF828" s="257"/>
      <c r="SDG828" s="257"/>
      <c r="SDH828" s="257"/>
      <c r="SDI828" s="257"/>
      <c r="SDJ828" s="257"/>
      <c r="SDK828" s="257"/>
      <c r="SDL828" s="257"/>
      <c r="SDM828" s="257"/>
      <c r="SDN828" s="257"/>
      <c r="SDO828" s="257"/>
      <c r="SDP828" s="257"/>
      <c r="SDQ828" s="257"/>
      <c r="SDR828" s="257"/>
      <c r="SDS828" s="257"/>
      <c r="SDT828" s="257"/>
      <c r="SDU828" s="257"/>
      <c r="SDV828" s="257"/>
      <c r="SDW828" s="257"/>
      <c r="SDX828" s="257"/>
      <c r="SDY828" s="257"/>
      <c r="SDZ828" s="257"/>
      <c r="SEA828" s="257"/>
      <c r="SEB828" s="257"/>
      <c r="SEC828" s="257"/>
      <c r="SED828" s="257"/>
      <c r="SEE828" s="257"/>
      <c r="SEF828" s="257"/>
      <c r="SEG828" s="257"/>
      <c r="SEH828" s="257"/>
      <c r="SEI828" s="257"/>
      <c r="SEJ828" s="257"/>
      <c r="SEK828" s="257"/>
      <c r="SEL828" s="257"/>
      <c r="SEM828" s="257"/>
      <c r="SEN828" s="257"/>
      <c r="SEO828" s="257"/>
      <c r="SEP828" s="257"/>
      <c r="SEQ828" s="257"/>
      <c r="SER828" s="257"/>
      <c r="SES828" s="257"/>
      <c r="SET828" s="257"/>
      <c r="SEU828" s="257"/>
      <c r="SEV828" s="257"/>
      <c r="SEW828" s="257"/>
      <c r="SEX828" s="257"/>
      <c r="SEY828" s="257"/>
      <c r="SEZ828" s="257"/>
      <c r="SFA828" s="257"/>
      <c r="SFB828" s="257"/>
      <c r="SFC828" s="257"/>
      <c r="SFD828" s="257"/>
      <c r="SFE828" s="257"/>
      <c r="SFF828" s="257"/>
      <c r="SFG828" s="257"/>
      <c r="SFH828" s="257"/>
      <c r="SFI828" s="257"/>
      <c r="SFJ828" s="257"/>
      <c r="SFK828" s="257"/>
      <c r="SFL828" s="257"/>
      <c r="SFM828" s="257"/>
      <c r="SFN828" s="257"/>
      <c r="SFO828" s="257"/>
      <c r="SFP828" s="257"/>
      <c r="SFQ828" s="257"/>
      <c r="SFR828" s="257"/>
      <c r="SFS828" s="257"/>
      <c r="SFT828" s="257"/>
      <c r="SFU828" s="257"/>
      <c r="SFV828" s="257"/>
      <c r="SFW828" s="257"/>
      <c r="SFX828" s="257"/>
      <c r="SFY828" s="257"/>
      <c r="SFZ828" s="257"/>
      <c r="SGA828" s="257"/>
      <c r="SGB828" s="257"/>
      <c r="SGC828" s="257"/>
      <c r="SGD828" s="257"/>
      <c r="SGE828" s="257"/>
      <c r="SGF828" s="257"/>
      <c r="SGG828" s="257"/>
      <c r="SGH828" s="257"/>
      <c r="SGI828" s="257"/>
      <c r="SGJ828" s="257"/>
      <c r="SGK828" s="257"/>
      <c r="SGL828" s="257"/>
      <c r="SGM828" s="257"/>
      <c r="SGN828" s="257"/>
      <c r="SGO828" s="257"/>
      <c r="SGP828" s="257"/>
      <c r="SGQ828" s="257"/>
      <c r="SGR828" s="257"/>
      <c r="SGS828" s="257"/>
      <c r="SGT828" s="257"/>
      <c r="SGU828" s="257"/>
      <c r="SGV828" s="257"/>
      <c r="SGW828" s="257"/>
      <c r="SGX828" s="257"/>
      <c r="SGY828" s="257"/>
      <c r="SGZ828" s="257"/>
      <c r="SHA828" s="257"/>
      <c r="SHB828" s="257"/>
      <c r="SHC828" s="257"/>
      <c r="SHD828" s="257"/>
      <c r="SHE828" s="257"/>
      <c r="SHF828" s="257"/>
      <c r="SHG828" s="257"/>
      <c r="SHH828" s="257"/>
      <c r="SHI828" s="257"/>
      <c r="SHJ828" s="257"/>
      <c r="SHK828" s="257"/>
      <c r="SHL828" s="257"/>
      <c r="SHM828" s="257"/>
      <c r="SHN828" s="257"/>
      <c r="SHO828" s="257"/>
      <c r="SHP828" s="257"/>
      <c r="SHQ828" s="257"/>
      <c r="SHR828" s="257"/>
      <c r="SHS828" s="257"/>
      <c r="SHT828" s="257"/>
      <c r="SHU828" s="257"/>
      <c r="SHV828" s="257"/>
      <c r="SHW828" s="257"/>
      <c r="SHX828" s="257"/>
      <c r="SHY828" s="257"/>
      <c r="SHZ828" s="257"/>
      <c r="SIA828" s="257"/>
      <c r="SIB828" s="257"/>
      <c r="SIC828" s="257"/>
      <c r="SID828" s="257"/>
      <c r="SIE828" s="257"/>
      <c r="SIF828" s="257"/>
      <c r="SIG828" s="257"/>
      <c r="SIH828" s="257"/>
      <c r="SII828" s="257"/>
      <c r="SIJ828" s="257"/>
      <c r="SIK828" s="257"/>
      <c r="SIL828" s="257"/>
      <c r="SIM828" s="257"/>
      <c r="SIN828" s="257"/>
      <c r="SIO828" s="257"/>
      <c r="SIP828" s="257"/>
      <c r="SIQ828" s="257"/>
      <c r="SIR828" s="257"/>
      <c r="SIS828" s="257"/>
      <c r="SIT828" s="257"/>
      <c r="SIU828" s="257"/>
      <c r="SIV828" s="257"/>
      <c r="SIW828" s="257"/>
      <c r="SIX828" s="257"/>
      <c r="SIY828" s="257"/>
      <c r="SIZ828" s="257"/>
      <c r="SJA828" s="257"/>
      <c r="SJB828" s="257"/>
      <c r="SJC828" s="257"/>
      <c r="SJD828" s="257"/>
      <c r="SJE828" s="257"/>
      <c r="SJF828" s="257"/>
      <c r="SJG828" s="257"/>
      <c r="SJH828" s="257"/>
      <c r="SJI828" s="257"/>
      <c r="SJJ828" s="257"/>
      <c r="SJK828" s="257"/>
      <c r="SJL828" s="257"/>
      <c r="SJM828" s="257"/>
      <c r="SJN828" s="257"/>
      <c r="SJO828" s="257"/>
      <c r="SJP828" s="257"/>
      <c r="SJQ828" s="257"/>
      <c r="SJR828" s="257"/>
      <c r="SJS828" s="257"/>
      <c r="SJT828" s="257"/>
      <c r="SJU828" s="257"/>
      <c r="SJV828" s="257"/>
      <c r="SJW828" s="257"/>
      <c r="SJX828" s="257"/>
      <c r="SJY828" s="257"/>
      <c r="SJZ828" s="257"/>
      <c r="SKA828" s="257"/>
      <c r="SKB828" s="257"/>
      <c r="SKC828" s="257"/>
      <c r="SKD828" s="257"/>
      <c r="SKE828" s="257"/>
      <c r="SKF828" s="257"/>
      <c r="SKG828" s="257"/>
      <c r="SKH828" s="257"/>
      <c r="SKI828" s="257"/>
      <c r="SKJ828" s="257"/>
      <c r="SKK828" s="257"/>
      <c r="SKL828" s="257"/>
      <c r="SKM828" s="257"/>
      <c r="SKN828" s="257"/>
      <c r="SKO828" s="257"/>
      <c r="SKP828" s="257"/>
      <c r="SKQ828" s="257"/>
      <c r="SKR828" s="257"/>
      <c r="SKS828" s="257"/>
      <c r="SKT828" s="257"/>
      <c r="SKU828" s="257"/>
      <c r="SKV828" s="257"/>
      <c r="SKW828" s="257"/>
      <c r="SKX828" s="257"/>
      <c r="SKY828" s="257"/>
      <c r="SKZ828" s="257"/>
      <c r="SLA828" s="257"/>
      <c r="SLB828" s="257"/>
      <c r="SLC828" s="257"/>
      <c r="SLD828" s="257"/>
      <c r="SLE828" s="257"/>
      <c r="SLF828" s="257"/>
      <c r="SLG828" s="257"/>
      <c r="SLH828" s="257"/>
      <c r="SLI828" s="257"/>
      <c r="SLJ828" s="257"/>
      <c r="SLK828" s="257"/>
      <c r="SLL828" s="257"/>
      <c r="SLM828" s="257"/>
      <c r="SLN828" s="257"/>
      <c r="SLO828" s="257"/>
      <c r="SLP828" s="257"/>
      <c r="SLQ828" s="257"/>
      <c r="SLR828" s="257"/>
      <c r="SLS828" s="257"/>
      <c r="SLT828" s="257"/>
      <c r="SLU828" s="257"/>
      <c r="SLV828" s="257"/>
      <c r="SLW828" s="257"/>
      <c r="SLX828" s="257"/>
      <c r="SLY828" s="257"/>
      <c r="SLZ828" s="257"/>
      <c r="SMA828" s="257"/>
      <c r="SMB828" s="257"/>
      <c r="SMC828" s="257"/>
      <c r="SMD828" s="257"/>
      <c r="SME828" s="257"/>
      <c r="SMF828" s="257"/>
      <c r="SMG828" s="257"/>
      <c r="SMH828" s="257"/>
      <c r="SMI828" s="257"/>
      <c r="SMJ828" s="257"/>
      <c r="SMK828" s="257"/>
      <c r="SML828" s="257"/>
      <c r="SMM828" s="257"/>
      <c r="SMN828" s="257"/>
      <c r="SMO828" s="257"/>
      <c r="SMP828" s="257"/>
      <c r="SMQ828" s="257"/>
      <c r="SMR828" s="257"/>
      <c r="SMS828" s="257"/>
      <c r="SMT828" s="257"/>
      <c r="SMU828" s="257"/>
      <c r="SMV828" s="257"/>
      <c r="SMW828" s="257"/>
      <c r="SMX828" s="257"/>
      <c r="SMY828" s="257"/>
      <c r="SMZ828" s="257"/>
      <c r="SNA828" s="257"/>
      <c r="SNB828" s="257"/>
      <c r="SNC828" s="257"/>
      <c r="SND828" s="257"/>
      <c r="SNE828" s="257"/>
      <c r="SNF828" s="257"/>
      <c r="SNG828" s="257"/>
      <c r="SNH828" s="257"/>
      <c r="SNI828" s="257"/>
      <c r="SNJ828" s="257"/>
      <c r="SNK828" s="257"/>
      <c r="SNL828" s="257"/>
      <c r="SNM828" s="257"/>
      <c r="SNN828" s="257"/>
      <c r="SNO828" s="257"/>
      <c r="SNP828" s="257"/>
      <c r="SNQ828" s="257"/>
      <c r="SNR828" s="257"/>
      <c r="SNS828" s="257"/>
      <c r="SNT828" s="257"/>
      <c r="SNU828" s="257"/>
      <c r="SNV828" s="257"/>
      <c r="SNW828" s="257"/>
      <c r="SNX828" s="257"/>
      <c r="SNY828" s="257"/>
      <c r="SNZ828" s="257"/>
      <c r="SOA828" s="257"/>
      <c r="SOB828" s="257"/>
      <c r="SOC828" s="257"/>
      <c r="SOD828" s="257"/>
      <c r="SOE828" s="257"/>
      <c r="SOF828" s="257"/>
      <c r="SOG828" s="257"/>
      <c r="SOH828" s="257"/>
      <c r="SOI828" s="257"/>
      <c r="SOJ828" s="257"/>
      <c r="SOK828" s="257"/>
      <c r="SOL828" s="257"/>
      <c r="SOM828" s="257"/>
      <c r="SON828" s="257"/>
      <c r="SOO828" s="257"/>
      <c r="SOP828" s="257"/>
      <c r="SOQ828" s="257"/>
      <c r="SOR828" s="257"/>
      <c r="SOS828" s="257"/>
      <c r="SOT828" s="257"/>
      <c r="SOU828" s="257"/>
      <c r="SOV828" s="257"/>
      <c r="SOW828" s="257"/>
      <c r="SOX828" s="257"/>
      <c r="SOY828" s="257"/>
      <c r="SOZ828" s="257"/>
      <c r="SPA828" s="257"/>
      <c r="SPB828" s="257"/>
      <c r="SPC828" s="257"/>
      <c r="SPD828" s="257"/>
      <c r="SPE828" s="257"/>
      <c r="SPF828" s="257"/>
      <c r="SPG828" s="257"/>
      <c r="SPH828" s="257"/>
      <c r="SPI828" s="257"/>
      <c r="SPJ828" s="257"/>
      <c r="SPK828" s="257"/>
      <c r="SPL828" s="257"/>
      <c r="SPM828" s="257"/>
      <c r="SPN828" s="257"/>
      <c r="SPO828" s="257"/>
      <c r="SPP828" s="257"/>
      <c r="SPQ828" s="257"/>
      <c r="SPR828" s="257"/>
      <c r="SPS828" s="257"/>
      <c r="SPT828" s="257"/>
      <c r="SPU828" s="257"/>
      <c r="SPV828" s="257"/>
      <c r="SPW828" s="257"/>
      <c r="SPX828" s="257"/>
      <c r="SPY828" s="257"/>
      <c r="SPZ828" s="257"/>
      <c r="SQA828" s="257"/>
      <c r="SQB828" s="257"/>
      <c r="SQC828" s="257"/>
      <c r="SQD828" s="257"/>
      <c r="SQE828" s="257"/>
      <c r="SQF828" s="257"/>
      <c r="SQG828" s="257"/>
      <c r="SQH828" s="257"/>
      <c r="SQI828" s="257"/>
      <c r="SQJ828" s="257"/>
      <c r="SQK828" s="257"/>
      <c r="SQL828" s="257"/>
      <c r="SQM828" s="257"/>
      <c r="SQN828" s="257"/>
      <c r="SQO828" s="257"/>
      <c r="SQP828" s="257"/>
      <c r="SQQ828" s="257"/>
      <c r="SQR828" s="257"/>
      <c r="SQS828" s="257"/>
      <c r="SQT828" s="257"/>
      <c r="SQU828" s="257"/>
      <c r="SQV828" s="257"/>
      <c r="SQW828" s="257"/>
      <c r="SQX828" s="257"/>
      <c r="SQY828" s="257"/>
      <c r="SQZ828" s="257"/>
      <c r="SRA828" s="257"/>
      <c r="SRB828" s="257"/>
      <c r="SRC828" s="257"/>
      <c r="SRD828" s="257"/>
      <c r="SRE828" s="257"/>
      <c r="SRF828" s="257"/>
      <c r="SRG828" s="257"/>
      <c r="SRH828" s="257"/>
      <c r="SRI828" s="257"/>
      <c r="SRJ828" s="257"/>
      <c r="SRK828" s="257"/>
      <c r="SRL828" s="257"/>
      <c r="SRM828" s="257"/>
      <c r="SRN828" s="257"/>
      <c r="SRO828" s="257"/>
      <c r="SRP828" s="257"/>
      <c r="SRQ828" s="257"/>
      <c r="SRR828" s="257"/>
      <c r="SRS828" s="257"/>
      <c r="SRT828" s="257"/>
      <c r="SRU828" s="257"/>
      <c r="SRV828" s="257"/>
      <c r="SRW828" s="257"/>
      <c r="SRX828" s="257"/>
      <c r="SRY828" s="257"/>
      <c r="SRZ828" s="257"/>
      <c r="SSA828" s="257"/>
      <c r="SSB828" s="257"/>
      <c r="SSC828" s="257"/>
      <c r="SSD828" s="257"/>
      <c r="SSE828" s="257"/>
      <c r="SSF828" s="257"/>
      <c r="SSG828" s="257"/>
      <c r="SSH828" s="257"/>
      <c r="SSI828" s="257"/>
      <c r="SSJ828" s="257"/>
      <c r="SSK828" s="257"/>
      <c r="SSL828" s="257"/>
      <c r="SSM828" s="257"/>
      <c r="SSN828" s="257"/>
      <c r="SSO828" s="257"/>
      <c r="SSP828" s="257"/>
      <c r="SSQ828" s="257"/>
      <c r="SSR828" s="257"/>
      <c r="SSS828" s="257"/>
      <c r="SST828" s="257"/>
      <c r="SSU828" s="257"/>
      <c r="SSV828" s="257"/>
      <c r="SSW828" s="257"/>
      <c r="SSX828" s="257"/>
      <c r="SSY828" s="257"/>
      <c r="SSZ828" s="257"/>
      <c r="STA828" s="257"/>
      <c r="STB828" s="257"/>
      <c r="STC828" s="257"/>
      <c r="STD828" s="257"/>
      <c r="STE828" s="257"/>
      <c r="STF828" s="257"/>
      <c r="STG828" s="257"/>
      <c r="STH828" s="257"/>
      <c r="STI828" s="257"/>
      <c r="STJ828" s="257"/>
      <c r="STK828" s="257"/>
      <c r="STL828" s="257"/>
      <c r="STM828" s="257"/>
      <c r="STN828" s="257"/>
      <c r="STO828" s="257"/>
      <c r="STP828" s="257"/>
      <c r="STQ828" s="257"/>
      <c r="STR828" s="257"/>
      <c r="STS828" s="257"/>
      <c r="STT828" s="257"/>
      <c r="STU828" s="257"/>
      <c r="STV828" s="257"/>
      <c r="STW828" s="257"/>
      <c r="STX828" s="257"/>
      <c r="STY828" s="257"/>
      <c r="STZ828" s="257"/>
      <c r="SUA828" s="257"/>
      <c r="SUB828" s="257"/>
      <c r="SUC828" s="257"/>
      <c r="SUD828" s="257"/>
      <c r="SUE828" s="257"/>
      <c r="SUF828" s="257"/>
      <c r="SUG828" s="257"/>
      <c r="SUH828" s="257"/>
      <c r="SUI828" s="257"/>
      <c r="SUJ828" s="257"/>
      <c r="SUK828" s="257"/>
      <c r="SUL828" s="257"/>
      <c r="SUM828" s="257"/>
      <c r="SUN828" s="257"/>
      <c r="SUO828" s="257"/>
      <c r="SUP828" s="257"/>
      <c r="SUQ828" s="257"/>
      <c r="SUR828" s="257"/>
      <c r="SUS828" s="257"/>
      <c r="SUT828" s="257"/>
      <c r="SUU828" s="257"/>
      <c r="SUV828" s="257"/>
      <c r="SUW828" s="257"/>
      <c r="SUX828" s="257"/>
      <c r="SUY828" s="257"/>
      <c r="SUZ828" s="257"/>
      <c r="SVA828" s="257"/>
      <c r="SVB828" s="257"/>
      <c r="SVC828" s="257"/>
      <c r="SVD828" s="257"/>
      <c r="SVE828" s="257"/>
      <c r="SVF828" s="257"/>
      <c r="SVG828" s="257"/>
      <c r="SVH828" s="257"/>
      <c r="SVI828" s="257"/>
      <c r="SVJ828" s="257"/>
      <c r="SVK828" s="257"/>
      <c r="SVL828" s="257"/>
      <c r="SVM828" s="257"/>
      <c r="SVN828" s="257"/>
      <c r="SVO828" s="257"/>
      <c r="SVP828" s="257"/>
      <c r="SVQ828" s="257"/>
      <c r="SVR828" s="257"/>
      <c r="SVS828" s="257"/>
      <c r="SVT828" s="257"/>
      <c r="SVU828" s="257"/>
      <c r="SVV828" s="257"/>
      <c r="SVW828" s="257"/>
      <c r="SVX828" s="257"/>
      <c r="SVY828" s="257"/>
      <c r="SVZ828" s="257"/>
      <c r="SWA828" s="257"/>
      <c r="SWB828" s="257"/>
      <c r="SWC828" s="257"/>
      <c r="SWD828" s="257"/>
      <c r="SWE828" s="257"/>
      <c r="SWF828" s="257"/>
      <c r="SWG828" s="257"/>
      <c r="SWH828" s="257"/>
      <c r="SWI828" s="257"/>
      <c r="SWJ828" s="257"/>
      <c r="SWK828" s="257"/>
      <c r="SWL828" s="257"/>
      <c r="SWM828" s="257"/>
      <c r="SWN828" s="257"/>
      <c r="SWO828" s="257"/>
      <c r="SWP828" s="257"/>
      <c r="SWQ828" s="257"/>
      <c r="SWR828" s="257"/>
      <c r="SWS828" s="257"/>
      <c r="SWT828" s="257"/>
      <c r="SWU828" s="257"/>
      <c r="SWV828" s="257"/>
      <c r="SWW828" s="257"/>
      <c r="SWX828" s="257"/>
      <c r="SWY828" s="257"/>
      <c r="SWZ828" s="257"/>
      <c r="SXA828" s="257"/>
      <c r="SXB828" s="257"/>
      <c r="SXC828" s="257"/>
      <c r="SXD828" s="257"/>
      <c r="SXE828" s="257"/>
      <c r="SXF828" s="257"/>
      <c r="SXG828" s="257"/>
      <c r="SXH828" s="257"/>
      <c r="SXI828" s="257"/>
      <c r="SXJ828" s="257"/>
      <c r="SXK828" s="257"/>
      <c r="SXL828" s="257"/>
      <c r="SXM828" s="257"/>
      <c r="SXN828" s="257"/>
      <c r="SXO828" s="257"/>
      <c r="SXP828" s="257"/>
      <c r="SXQ828" s="257"/>
      <c r="SXR828" s="257"/>
      <c r="SXS828" s="257"/>
      <c r="SXT828" s="257"/>
      <c r="SXU828" s="257"/>
      <c r="SXV828" s="257"/>
      <c r="SXW828" s="257"/>
      <c r="SXX828" s="257"/>
      <c r="SXY828" s="257"/>
      <c r="SXZ828" s="257"/>
      <c r="SYA828" s="257"/>
      <c r="SYB828" s="257"/>
      <c r="SYC828" s="257"/>
      <c r="SYD828" s="257"/>
      <c r="SYE828" s="257"/>
      <c r="SYF828" s="257"/>
      <c r="SYG828" s="257"/>
      <c r="SYH828" s="257"/>
      <c r="SYI828" s="257"/>
      <c r="SYJ828" s="257"/>
      <c r="SYK828" s="257"/>
      <c r="SYL828" s="257"/>
      <c r="SYM828" s="257"/>
      <c r="SYN828" s="257"/>
      <c r="SYO828" s="257"/>
      <c r="SYP828" s="257"/>
      <c r="SYQ828" s="257"/>
      <c r="SYR828" s="257"/>
      <c r="SYS828" s="257"/>
      <c r="SYT828" s="257"/>
      <c r="SYU828" s="257"/>
      <c r="SYV828" s="257"/>
      <c r="SYW828" s="257"/>
      <c r="SYX828" s="257"/>
      <c r="SYY828" s="257"/>
      <c r="SYZ828" s="257"/>
      <c r="SZA828" s="257"/>
      <c r="SZB828" s="257"/>
      <c r="SZC828" s="257"/>
      <c r="SZD828" s="257"/>
      <c r="SZE828" s="257"/>
      <c r="SZF828" s="257"/>
      <c r="SZG828" s="257"/>
      <c r="SZH828" s="257"/>
      <c r="SZI828" s="257"/>
      <c r="SZJ828" s="257"/>
      <c r="SZK828" s="257"/>
      <c r="SZL828" s="257"/>
      <c r="SZM828" s="257"/>
      <c r="SZN828" s="257"/>
      <c r="SZO828" s="257"/>
      <c r="SZP828" s="257"/>
      <c r="SZQ828" s="257"/>
      <c r="SZR828" s="257"/>
      <c r="SZS828" s="257"/>
      <c r="SZT828" s="257"/>
      <c r="SZU828" s="257"/>
      <c r="SZV828" s="257"/>
      <c r="SZW828" s="257"/>
      <c r="SZX828" s="257"/>
      <c r="SZY828" s="257"/>
      <c r="SZZ828" s="257"/>
      <c r="TAA828" s="257"/>
      <c r="TAB828" s="257"/>
      <c r="TAC828" s="257"/>
      <c r="TAD828" s="257"/>
      <c r="TAE828" s="257"/>
      <c r="TAF828" s="257"/>
      <c r="TAG828" s="257"/>
      <c r="TAH828" s="257"/>
      <c r="TAI828" s="257"/>
      <c r="TAJ828" s="257"/>
      <c r="TAK828" s="257"/>
      <c r="TAL828" s="257"/>
      <c r="TAM828" s="257"/>
      <c r="TAN828" s="257"/>
      <c r="TAO828" s="257"/>
      <c r="TAP828" s="257"/>
      <c r="TAQ828" s="257"/>
      <c r="TAR828" s="257"/>
      <c r="TAS828" s="257"/>
      <c r="TAT828" s="257"/>
      <c r="TAU828" s="257"/>
      <c r="TAV828" s="257"/>
      <c r="TAW828" s="257"/>
      <c r="TAX828" s="257"/>
      <c r="TAY828" s="257"/>
      <c r="TAZ828" s="257"/>
      <c r="TBA828" s="257"/>
      <c r="TBB828" s="257"/>
      <c r="TBC828" s="257"/>
      <c r="TBD828" s="257"/>
      <c r="TBE828" s="257"/>
      <c r="TBF828" s="257"/>
      <c r="TBG828" s="257"/>
      <c r="TBH828" s="257"/>
      <c r="TBI828" s="257"/>
      <c r="TBJ828" s="257"/>
      <c r="TBK828" s="257"/>
      <c r="TBL828" s="257"/>
      <c r="TBM828" s="257"/>
      <c r="TBN828" s="257"/>
      <c r="TBO828" s="257"/>
      <c r="TBP828" s="257"/>
      <c r="TBQ828" s="257"/>
      <c r="TBR828" s="257"/>
      <c r="TBS828" s="257"/>
      <c r="TBT828" s="257"/>
      <c r="TBU828" s="257"/>
      <c r="TBV828" s="257"/>
      <c r="TBW828" s="257"/>
      <c r="TBX828" s="257"/>
      <c r="TBY828" s="257"/>
      <c r="TBZ828" s="257"/>
      <c r="TCA828" s="257"/>
      <c r="TCB828" s="257"/>
      <c r="TCC828" s="257"/>
      <c r="TCD828" s="257"/>
      <c r="TCE828" s="257"/>
      <c r="TCF828" s="257"/>
      <c r="TCG828" s="257"/>
      <c r="TCH828" s="257"/>
      <c r="TCI828" s="257"/>
      <c r="TCJ828" s="257"/>
      <c r="TCK828" s="257"/>
      <c r="TCL828" s="257"/>
      <c r="TCM828" s="257"/>
      <c r="TCN828" s="257"/>
      <c r="TCO828" s="257"/>
      <c r="TCP828" s="257"/>
      <c r="TCQ828" s="257"/>
      <c r="TCR828" s="257"/>
      <c r="TCS828" s="257"/>
      <c r="TCT828" s="257"/>
      <c r="TCU828" s="257"/>
      <c r="TCV828" s="257"/>
      <c r="TCW828" s="257"/>
      <c r="TCX828" s="257"/>
      <c r="TCY828" s="257"/>
      <c r="TCZ828" s="257"/>
      <c r="TDA828" s="257"/>
      <c r="TDB828" s="257"/>
      <c r="TDC828" s="257"/>
      <c r="TDD828" s="257"/>
      <c r="TDE828" s="257"/>
      <c r="TDF828" s="257"/>
      <c r="TDG828" s="257"/>
      <c r="TDH828" s="257"/>
      <c r="TDI828" s="257"/>
      <c r="TDJ828" s="257"/>
      <c r="TDK828" s="257"/>
      <c r="TDL828" s="257"/>
      <c r="TDM828" s="257"/>
      <c r="TDN828" s="257"/>
      <c r="TDO828" s="257"/>
      <c r="TDP828" s="257"/>
      <c r="TDQ828" s="257"/>
      <c r="TDR828" s="257"/>
      <c r="TDS828" s="257"/>
      <c r="TDT828" s="257"/>
      <c r="TDU828" s="257"/>
      <c r="TDV828" s="257"/>
      <c r="TDW828" s="257"/>
      <c r="TDX828" s="257"/>
      <c r="TDY828" s="257"/>
      <c r="TDZ828" s="257"/>
      <c r="TEA828" s="257"/>
      <c r="TEB828" s="257"/>
      <c r="TEC828" s="257"/>
      <c r="TED828" s="257"/>
      <c r="TEE828" s="257"/>
      <c r="TEF828" s="257"/>
      <c r="TEG828" s="257"/>
      <c r="TEH828" s="257"/>
      <c r="TEI828" s="257"/>
      <c r="TEJ828" s="257"/>
      <c r="TEK828" s="257"/>
      <c r="TEL828" s="257"/>
      <c r="TEM828" s="257"/>
      <c r="TEN828" s="257"/>
      <c r="TEO828" s="257"/>
      <c r="TEP828" s="257"/>
      <c r="TEQ828" s="257"/>
      <c r="TER828" s="257"/>
      <c r="TES828" s="257"/>
      <c r="TET828" s="257"/>
      <c r="TEU828" s="257"/>
      <c r="TEV828" s="257"/>
      <c r="TEW828" s="257"/>
      <c r="TEX828" s="257"/>
      <c r="TEY828" s="257"/>
      <c r="TEZ828" s="257"/>
      <c r="TFA828" s="257"/>
      <c r="TFB828" s="257"/>
      <c r="TFC828" s="257"/>
      <c r="TFD828" s="257"/>
      <c r="TFE828" s="257"/>
      <c r="TFF828" s="257"/>
      <c r="TFG828" s="257"/>
      <c r="TFH828" s="257"/>
      <c r="TFI828" s="257"/>
      <c r="TFJ828" s="257"/>
      <c r="TFK828" s="257"/>
      <c r="TFL828" s="257"/>
      <c r="TFM828" s="257"/>
      <c r="TFN828" s="257"/>
      <c r="TFO828" s="257"/>
      <c r="TFP828" s="257"/>
      <c r="TFQ828" s="257"/>
      <c r="TFR828" s="257"/>
      <c r="TFS828" s="257"/>
      <c r="TFT828" s="257"/>
      <c r="TFU828" s="257"/>
      <c r="TFV828" s="257"/>
      <c r="TFW828" s="257"/>
      <c r="TFX828" s="257"/>
      <c r="TFY828" s="257"/>
      <c r="TFZ828" s="257"/>
      <c r="TGA828" s="257"/>
      <c r="TGB828" s="257"/>
      <c r="TGC828" s="257"/>
      <c r="TGD828" s="257"/>
      <c r="TGE828" s="257"/>
      <c r="TGF828" s="257"/>
      <c r="TGG828" s="257"/>
      <c r="TGH828" s="257"/>
      <c r="TGI828" s="257"/>
      <c r="TGJ828" s="257"/>
      <c r="TGK828" s="257"/>
      <c r="TGL828" s="257"/>
      <c r="TGM828" s="257"/>
      <c r="TGN828" s="257"/>
      <c r="TGO828" s="257"/>
      <c r="TGP828" s="257"/>
      <c r="TGQ828" s="257"/>
      <c r="TGR828" s="257"/>
      <c r="TGS828" s="257"/>
      <c r="TGT828" s="257"/>
      <c r="TGU828" s="257"/>
      <c r="TGV828" s="257"/>
      <c r="TGW828" s="257"/>
      <c r="TGX828" s="257"/>
      <c r="TGY828" s="257"/>
      <c r="TGZ828" s="257"/>
      <c r="THA828" s="257"/>
      <c r="THB828" s="257"/>
      <c r="THC828" s="257"/>
      <c r="THD828" s="257"/>
      <c r="THE828" s="257"/>
      <c r="THF828" s="257"/>
      <c r="THG828" s="257"/>
      <c r="THH828" s="257"/>
      <c r="THI828" s="257"/>
      <c r="THJ828" s="257"/>
      <c r="THK828" s="257"/>
      <c r="THL828" s="257"/>
      <c r="THM828" s="257"/>
      <c r="THN828" s="257"/>
      <c r="THO828" s="257"/>
      <c r="THP828" s="257"/>
      <c r="THQ828" s="257"/>
      <c r="THR828" s="257"/>
      <c r="THS828" s="257"/>
      <c r="THT828" s="257"/>
      <c r="THU828" s="257"/>
      <c r="THV828" s="257"/>
      <c r="THW828" s="257"/>
      <c r="THX828" s="257"/>
      <c r="THY828" s="257"/>
      <c r="THZ828" s="257"/>
      <c r="TIA828" s="257"/>
      <c r="TIB828" s="257"/>
      <c r="TIC828" s="257"/>
      <c r="TID828" s="257"/>
      <c r="TIE828" s="257"/>
      <c r="TIF828" s="257"/>
      <c r="TIG828" s="257"/>
      <c r="TIH828" s="257"/>
      <c r="TII828" s="257"/>
      <c r="TIJ828" s="257"/>
      <c r="TIK828" s="257"/>
      <c r="TIL828" s="257"/>
      <c r="TIM828" s="257"/>
      <c r="TIN828" s="257"/>
      <c r="TIO828" s="257"/>
      <c r="TIP828" s="257"/>
      <c r="TIQ828" s="257"/>
      <c r="TIR828" s="257"/>
      <c r="TIS828" s="257"/>
      <c r="TIT828" s="257"/>
      <c r="TIU828" s="257"/>
      <c r="TIV828" s="257"/>
      <c r="TIW828" s="257"/>
      <c r="TIX828" s="257"/>
      <c r="TIY828" s="257"/>
      <c r="TIZ828" s="257"/>
      <c r="TJA828" s="257"/>
      <c r="TJB828" s="257"/>
      <c r="TJC828" s="257"/>
      <c r="TJD828" s="257"/>
      <c r="TJE828" s="257"/>
      <c r="TJF828" s="257"/>
      <c r="TJG828" s="257"/>
      <c r="TJH828" s="257"/>
      <c r="TJI828" s="257"/>
      <c r="TJJ828" s="257"/>
      <c r="TJK828" s="257"/>
      <c r="TJL828" s="257"/>
      <c r="TJM828" s="257"/>
      <c r="TJN828" s="257"/>
      <c r="TJO828" s="257"/>
      <c r="TJP828" s="257"/>
      <c r="TJQ828" s="257"/>
      <c r="TJR828" s="257"/>
      <c r="TJS828" s="257"/>
      <c r="TJT828" s="257"/>
      <c r="TJU828" s="257"/>
      <c r="TJV828" s="257"/>
      <c r="TJW828" s="257"/>
      <c r="TJX828" s="257"/>
      <c r="TJY828" s="257"/>
      <c r="TJZ828" s="257"/>
      <c r="TKA828" s="257"/>
      <c r="TKB828" s="257"/>
      <c r="TKC828" s="257"/>
      <c r="TKD828" s="257"/>
      <c r="TKE828" s="257"/>
      <c r="TKF828" s="257"/>
      <c r="TKG828" s="257"/>
      <c r="TKH828" s="257"/>
      <c r="TKI828" s="257"/>
      <c r="TKJ828" s="257"/>
      <c r="TKK828" s="257"/>
      <c r="TKL828" s="257"/>
      <c r="TKM828" s="257"/>
      <c r="TKN828" s="257"/>
      <c r="TKO828" s="257"/>
      <c r="TKP828" s="257"/>
      <c r="TKQ828" s="257"/>
      <c r="TKR828" s="257"/>
      <c r="TKS828" s="257"/>
      <c r="TKT828" s="257"/>
      <c r="TKU828" s="257"/>
      <c r="TKV828" s="257"/>
      <c r="TKW828" s="257"/>
      <c r="TKX828" s="257"/>
      <c r="TKY828" s="257"/>
      <c r="TKZ828" s="257"/>
      <c r="TLA828" s="257"/>
      <c r="TLB828" s="257"/>
      <c r="TLC828" s="257"/>
      <c r="TLD828" s="257"/>
      <c r="TLE828" s="257"/>
      <c r="TLF828" s="257"/>
      <c r="TLG828" s="257"/>
      <c r="TLH828" s="257"/>
      <c r="TLI828" s="257"/>
      <c r="TLJ828" s="257"/>
      <c r="TLK828" s="257"/>
      <c r="TLL828" s="257"/>
      <c r="TLM828" s="257"/>
      <c r="TLN828" s="257"/>
      <c r="TLO828" s="257"/>
      <c r="TLP828" s="257"/>
      <c r="TLQ828" s="257"/>
      <c r="TLR828" s="257"/>
      <c r="TLS828" s="257"/>
      <c r="TLT828" s="257"/>
      <c r="TLU828" s="257"/>
      <c r="TLV828" s="257"/>
      <c r="TLW828" s="257"/>
      <c r="TLX828" s="257"/>
      <c r="TLY828" s="257"/>
      <c r="TLZ828" s="257"/>
      <c r="TMA828" s="257"/>
      <c r="TMB828" s="257"/>
      <c r="TMC828" s="257"/>
      <c r="TMD828" s="257"/>
      <c r="TME828" s="257"/>
      <c r="TMF828" s="257"/>
      <c r="TMG828" s="257"/>
      <c r="TMH828" s="257"/>
      <c r="TMI828" s="257"/>
      <c r="TMJ828" s="257"/>
      <c r="TMK828" s="257"/>
      <c r="TML828" s="257"/>
      <c r="TMM828" s="257"/>
      <c r="TMN828" s="257"/>
      <c r="TMO828" s="257"/>
      <c r="TMP828" s="257"/>
      <c r="TMQ828" s="257"/>
      <c r="TMR828" s="257"/>
      <c r="TMS828" s="257"/>
      <c r="TMT828" s="257"/>
      <c r="TMU828" s="257"/>
      <c r="TMV828" s="257"/>
      <c r="TMW828" s="257"/>
      <c r="TMX828" s="257"/>
      <c r="TMY828" s="257"/>
      <c r="TMZ828" s="257"/>
      <c r="TNA828" s="257"/>
      <c r="TNB828" s="257"/>
      <c r="TNC828" s="257"/>
      <c r="TND828" s="257"/>
      <c r="TNE828" s="257"/>
      <c r="TNF828" s="257"/>
      <c r="TNG828" s="257"/>
      <c r="TNH828" s="257"/>
      <c r="TNI828" s="257"/>
      <c r="TNJ828" s="257"/>
      <c r="TNK828" s="257"/>
      <c r="TNL828" s="257"/>
      <c r="TNM828" s="257"/>
      <c r="TNN828" s="257"/>
      <c r="TNO828" s="257"/>
      <c r="TNP828" s="257"/>
      <c r="TNQ828" s="257"/>
      <c r="TNR828" s="257"/>
      <c r="TNS828" s="257"/>
      <c r="TNT828" s="257"/>
      <c r="TNU828" s="257"/>
      <c r="TNV828" s="257"/>
      <c r="TNW828" s="257"/>
      <c r="TNX828" s="257"/>
      <c r="TNY828" s="257"/>
      <c r="TNZ828" s="257"/>
      <c r="TOA828" s="257"/>
      <c r="TOB828" s="257"/>
      <c r="TOC828" s="257"/>
      <c r="TOD828" s="257"/>
      <c r="TOE828" s="257"/>
      <c r="TOF828" s="257"/>
      <c r="TOG828" s="257"/>
      <c r="TOH828" s="257"/>
      <c r="TOI828" s="257"/>
      <c r="TOJ828" s="257"/>
      <c r="TOK828" s="257"/>
      <c r="TOL828" s="257"/>
      <c r="TOM828" s="257"/>
      <c r="TON828" s="257"/>
      <c r="TOO828" s="257"/>
      <c r="TOP828" s="257"/>
      <c r="TOQ828" s="257"/>
      <c r="TOR828" s="257"/>
      <c r="TOS828" s="257"/>
      <c r="TOT828" s="257"/>
      <c r="TOU828" s="257"/>
      <c r="TOV828" s="257"/>
      <c r="TOW828" s="257"/>
      <c r="TOX828" s="257"/>
      <c r="TOY828" s="257"/>
      <c r="TOZ828" s="257"/>
      <c r="TPA828" s="257"/>
      <c r="TPB828" s="257"/>
      <c r="TPC828" s="257"/>
      <c r="TPD828" s="257"/>
      <c r="TPE828" s="257"/>
      <c r="TPF828" s="257"/>
      <c r="TPG828" s="257"/>
      <c r="TPH828" s="257"/>
      <c r="TPI828" s="257"/>
      <c r="TPJ828" s="257"/>
      <c r="TPK828" s="257"/>
      <c r="TPL828" s="257"/>
      <c r="TPM828" s="257"/>
      <c r="TPN828" s="257"/>
      <c r="TPO828" s="257"/>
      <c r="TPP828" s="257"/>
      <c r="TPQ828" s="257"/>
      <c r="TPR828" s="257"/>
      <c r="TPS828" s="257"/>
      <c r="TPT828" s="257"/>
      <c r="TPU828" s="257"/>
      <c r="TPV828" s="257"/>
      <c r="TPW828" s="257"/>
      <c r="TPX828" s="257"/>
      <c r="TPY828" s="257"/>
      <c r="TPZ828" s="257"/>
      <c r="TQA828" s="257"/>
      <c r="TQB828" s="257"/>
      <c r="TQC828" s="257"/>
      <c r="TQD828" s="257"/>
      <c r="TQE828" s="257"/>
      <c r="TQF828" s="257"/>
      <c r="TQG828" s="257"/>
      <c r="TQH828" s="257"/>
      <c r="TQI828" s="257"/>
      <c r="TQJ828" s="257"/>
      <c r="TQK828" s="257"/>
      <c r="TQL828" s="257"/>
      <c r="TQM828" s="257"/>
      <c r="TQN828" s="257"/>
      <c r="TQO828" s="257"/>
      <c r="TQP828" s="257"/>
      <c r="TQQ828" s="257"/>
      <c r="TQR828" s="257"/>
      <c r="TQS828" s="257"/>
      <c r="TQT828" s="257"/>
      <c r="TQU828" s="257"/>
      <c r="TQV828" s="257"/>
      <c r="TQW828" s="257"/>
      <c r="TQX828" s="257"/>
      <c r="TQY828" s="257"/>
      <c r="TQZ828" s="257"/>
      <c r="TRA828" s="257"/>
      <c r="TRB828" s="257"/>
      <c r="TRC828" s="257"/>
      <c r="TRD828" s="257"/>
      <c r="TRE828" s="257"/>
      <c r="TRF828" s="257"/>
      <c r="TRG828" s="257"/>
      <c r="TRH828" s="257"/>
      <c r="TRI828" s="257"/>
      <c r="TRJ828" s="257"/>
      <c r="TRK828" s="257"/>
      <c r="TRL828" s="257"/>
      <c r="TRM828" s="257"/>
      <c r="TRN828" s="257"/>
      <c r="TRO828" s="257"/>
      <c r="TRP828" s="257"/>
      <c r="TRQ828" s="257"/>
      <c r="TRR828" s="257"/>
      <c r="TRS828" s="257"/>
      <c r="TRT828" s="257"/>
      <c r="TRU828" s="257"/>
      <c r="TRV828" s="257"/>
      <c r="TRW828" s="257"/>
      <c r="TRX828" s="257"/>
      <c r="TRY828" s="257"/>
      <c r="TRZ828" s="257"/>
      <c r="TSA828" s="257"/>
      <c r="TSB828" s="257"/>
      <c r="TSC828" s="257"/>
      <c r="TSD828" s="257"/>
      <c r="TSE828" s="257"/>
      <c r="TSF828" s="257"/>
      <c r="TSG828" s="257"/>
      <c r="TSH828" s="257"/>
      <c r="TSI828" s="257"/>
      <c r="TSJ828" s="257"/>
      <c r="TSK828" s="257"/>
      <c r="TSL828" s="257"/>
      <c r="TSM828" s="257"/>
      <c r="TSN828" s="257"/>
      <c r="TSO828" s="257"/>
      <c r="TSP828" s="257"/>
      <c r="TSQ828" s="257"/>
      <c r="TSR828" s="257"/>
      <c r="TSS828" s="257"/>
      <c r="TST828" s="257"/>
      <c r="TSU828" s="257"/>
      <c r="TSV828" s="257"/>
      <c r="TSW828" s="257"/>
      <c r="TSX828" s="257"/>
      <c r="TSY828" s="257"/>
      <c r="TSZ828" s="257"/>
      <c r="TTA828" s="257"/>
      <c r="TTB828" s="257"/>
      <c r="TTC828" s="257"/>
      <c r="TTD828" s="257"/>
      <c r="TTE828" s="257"/>
      <c r="TTF828" s="257"/>
      <c r="TTG828" s="257"/>
      <c r="TTH828" s="257"/>
      <c r="TTI828" s="257"/>
      <c r="TTJ828" s="257"/>
      <c r="TTK828" s="257"/>
      <c r="TTL828" s="257"/>
      <c r="TTM828" s="257"/>
      <c r="TTN828" s="257"/>
      <c r="TTO828" s="257"/>
      <c r="TTP828" s="257"/>
      <c r="TTQ828" s="257"/>
      <c r="TTR828" s="257"/>
      <c r="TTS828" s="257"/>
      <c r="TTT828" s="257"/>
      <c r="TTU828" s="257"/>
      <c r="TTV828" s="257"/>
      <c r="TTW828" s="257"/>
      <c r="TTX828" s="257"/>
      <c r="TTY828" s="257"/>
      <c r="TTZ828" s="257"/>
      <c r="TUA828" s="257"/>
      <c r="TUB828" s="257"/>
      <c r="TUC828" s="257"/>
      <c r="TUD828" s="257"/>
      <c r="TUE828" s="257"/>
      <c r="TUF828" s="257"/>
      <c r="TUG828" s="257"/>
      <c r="TUH828" s="257"/>
      <c r="TUI828" s="257"/>
      <c r="TUJ828" s="257"/>
      <c r="TUK828" s="257"/>
      <c r="TUL828" s="257"/>
      <c r="TUM828" s="257"/>
      <c r="TUN828" s="257"/>
      <c r="TUO828" s="257"/>
      <c r="TUP828" s="257"/>
      <c r="TUQ828" s="257"/>
      <c r="TUR828" s="257"/>
      <c r="TUS828" s="257"/>
      <c r="TUT828" s="257"/>
      <c r="TUU828" s="257"/>
      <c r="TUV828" s="257"/>
      <c r="TUW828" s="257"/>
      <c r="TUX828" s="257"/>
      <c r="TUY828" s="257"/>
      <c r="TUZ828" s="257"/>
      <c r="TVA828" s="257"/>
      <c r="TVB828" s="257"/>
      <c r="TVC828" s="257"/>
      <c r="TVD828" s="257"/>
      <c r="TVE828" s="257"/>
      <c r="TVF828" s="257"/>
      <c r="TVG828" s="257"/>
      <c r="TVH828" s="257"/>
      <c r="TVI828" s="257"/>
      <c r="TVJ828" s="257"/>
      <c r="TVK828" s="257"/>
      <c r="TVL828" s="257"/>
      <c r="TVM828" s="257"/>
      <c r="TVN828" s="257"/>
      <c r="TVO828" s="257"/>
      <c r="TVP828" s="257"/>
      <c r="TVQ828" s="257"/>
      <c r="TVR828" s="257"/>
      <c r="TVS828" s="257"/>
      <c r="TVT828" s="257"/>
      <c r="TVU828" s="257"/>
      <c r="TVV828" s="257"/>
      <c r="TVW828" s="257"/>
      <c r="TVX828" s="257"/>
      <c r="TVY828" s="257"/>
      <c r="TVZ828" s="257"/>
      <c r="TWA828" s="257"/>
      <c r="TWB828" s="257"/>
      <c r="TWC828" s="257"/>
      <c r="TWD828" s="257"/>
      <c r="TWE828" s="257"/>
      <c r="TWF828" s="257"/>
      <c r="TWG828" s="257"/>
      <c r="TWH828" s="257"/>
      <c r="TWI828" s="257"/>
      <c r="TWJ828" s="257"/>
      <c r="TWK828" s="257"/>
      <c r="TWL828" s="257"/>
      <c r="TWM828" s="257"/>
      <c r="TWN828" s="257"/>
      <c r="TWO828" s="257"/>
      <c r="TWP828" s="257"/>
      <c r="TWQ828" s="257"/>
      <c r="TWR828" s="257"/>
      <c r="TWS828" s="257"/>
      <c r="TWT828" s="257"/>
      <c r="TWU828" s="257"/>
      <c r="TWV828" s="257"/>
      <c r="TWW828" s="257"/>
      <c r="TWX828" s="257"/>
      <c r="TWY828" s="257"/>
      <c r="TWZ828" s="257"/>
      <c r="TXA828" s="257"/>
      <c r="TXB828" s="257"/>
      <c r="TXC828" s="257"/>
      <c r="TXD828" s="257"/>
      <c r="TXE828" s="257"/>
      <c r="TXF828" s="257"/>
      <c r="TXG828" s="257"/>
      <c r="TXH828" s="257"/>
      <c r="TXI828" s="257"/>
      <c r="TXJ828" s="257"/>
      <c r="TXK828" s="257"/>
      <c r="TXL828" s="257"/>
      <c r="TXM828" s="257"/>
      <c r="TXN828" s="257"/>
      <c r="TXO828" s="257"/>
      <c r="TXP828" s="257"/>
      <c r="TXQ828" s="257"/>
      <c r="TXR828" s="257"/>
      <c r="TXS828" s="257"/>
      <c r="TXT828" s="257"/>
      <c r="TXU828" s="257"/>
      <c r="TXV828" s="257"/>
      <c r="TXW828" s="257"/>
      <c r="TXX828" s="257"/>
      <c r="TXY828" s="257"/>
      <c r="TXZ828" s="257"/>
      <c r="TYA828" s="257"/>
      <c r="TYB828" s="257"/>
      <c r="TYC828" s="257"/>
      <c r="TYD828" s="257"/>
      <c r="TYE828" s="257"/>
      <c r="TYF828" s="257"/>
      <c r="TYG828" s="257"/>
      <c r="TYH828" s="257"/>
      <c r="TYI828" s="257"/>
      <c r="TYJ828" s="257"/>
      <c r="TYK828" s="257"/>
      <c r="TYL828" s="257"/>
      <c r="TYM828" s="257"/>
      <c r="TYN828" s="257"/>
      <c r="TYO828" s="257"/>
      <c r="TYP828" s="257"/>
      <c r="TYQ828" s="257"/>
      <c r="TYR828" s="257"/>
      <c r="TYS828" s="257"/>
      <c r="TYT828" s="257"/>
      <c r="TYU828" s="257"/>
      <c r="TYV828" s="257"/>
      <c r="TYW828" s="257"/>
      <c r="TYX828" s="257"/>
      <c r="TYY828" s="257"/>
      <c r="TYZ828" s="257"/>
      <c r="TZA828" s="257"/>
      <c r="TZB828" s="257"/>
      <c r="TZC828" s="257"/>
      <c r="TZD828" s="257"/>
      <c r="TZE828" s="257"/>
      <c r="TZF828" s="257"/>
      <c r="TZG828" s="257"/>
      <c r="TZH828" s="257"/>
      <c r="TZI828" s="257"/>
      <c r="TZJ828" s="257"/>
      <c r="TZK828" s="257"/>
      <c r="TZL828" s="257"/>
      <c r="TZM828" s="257"/>
      <c r="TZN828" s="257"/>
      <c r="TZO828" s="257"/>
      <c r="TZP828" s="257"/>
      <c r="TZQ828" s="257"/>
      <c r="TZR828" s="257"/>
      <c r="TZS828" s="257"/>
      <c r="TZT828" s="257"/>
      <c r="TZU828" s="257"/>
      <c r="TZV828" s="257"/>
      <c r="TZW828" s="257"/>
      <c r="TZX828" s="257"/>
      <c r="TZY828" s="257"/>
      <c r="TZZ828" s="257"/>
      <c r="UAA828" s="257"/>
      <c r="UAB828" s="257"/>
      <c r="UAC828" s="257"/>
      <c r="UAD828" s="257"/>
      <c r="UAE828" s="257"/>
      <c r="UAF828" s="257"/>
      <c r="UAG828" s="257"/>
      <c r="UAH828" s="257"/>
      <c r="UAI828" s="257"/>
      <c r="UAJ828" s="257"/>
      <c r="UAK828" s="257"/>
      <c r="UAL828" s="257"/>
      <c r="UAM828" s="257"/>
      <c r="UAN828" s="257"/>
      <c r="UAO828" s="257"/>
      <c r="UAP828" s="257"/>
      <c r="UAQ828" s="257"/>
      <c r="UAR828" s="257"/>
      <c r="UAS828" s="257"/>
      <c r="UAT828" s="257"/>
      <c r="UAU828" s="257"/>
      <c r="UAV828" s="257"/>
      <c r="UAW828" s="257"/>
      <c r="UAX828" s="257"/>
      <c r="UAY828" s="257"/>
      <c r="UAZ828" s="257"/>
      <c r="UBA828" s="257"/>
      <c r="UBB828" s="257"/>
      <c r="UBC828" s="257"/>
      <c r="UBD828" s="257"/>
      <c r="UBE828" s="257"/>
      <c r="UBF828" s="257"/>
      <c r="UBG828" s="257"/>
      <c r="UBH828" s="257"/>
      <c r="UBI828" s="257"/>
      <c r="UBJ828" s="257"/>
      <c r="UBK828" s="257"/>
      <c r="UBL828" s="257"/>
      <c r="UBM828" s="257"/>
      <c r="UBN828" s="257"/>
      <c r="UBO828" s="257"/>
      <c r="UBP828" s="257"/>
      <c r="UBQ828" s="257"/>
      <c r="UBR828" s="257"/>
      <c r="UBS828" s="257"/>
      <c r="UBT828" s="257"/>
      <c r="UBU828" s="257"/>
      <c r="UBV828" s="257"/>
      <c r="UBW828" s="257"/>
      <c r="UBX828" s="257"/>
      <c r="UBY828" s="257"/>
      <c r="UBZ828" s="257"/>
      <c r="UCA828" s="257"/>
      <c r="UCB828" s="257"/>
      <c r="UCC828" s="257"/>
      <c r="UCD828" s="257"/>
      <c r="UCE828" s="257"/>
      <c r="UCF828" s="257"/>
      <c r="UCG828" s="257"/>
      <c r="UCH828" s="257"/>
      <c r="UCI828" s="257"/>
      <c r="UCJ828" s="257"/>
      <c r="UCK828" s="257"/>
      <c r="UCL828" s="257"/>
      <c r="UCM828" s="257"/>
      <c r="UCN828" s="257"/>
      <c r="UCO828" s="257"/>
      <c r="UCP828" s="257"/>
      <c r="UCQ828" s="257"/>
      <c r="UCR828" s="257"/>
      <c r="UCS828" s="257"/>
      <c r="UCT828" s="257"/>
      <c r="UCU828" s="257"/>
      <c r="UCV828" s="257"/>
      <c r="UCW828" s="257"/>
      <c r="UCX828" s="257"/>
      <c r="UCY828" s="257"/>
      <c r="UCZ828" s="257"/>
      <c r="UDA828" s="257"/>
      <c r="UDB828" s="257"/>
      <c r="UDC828" s="257"/>
      <c r="UDD828" s="257"/>
      <c r="UDE828" s="257"/>
      <c r="UDF828" s="257"/>
      <c r="UDG828" s="257"/>
      <c r="UDH828" s="257"/>
      <c r="UDI828" s="257"/>
      <c r="UDJ828" s="257"/>
      <c r="UDK828" s="257"/>
      <c r="UDL828" s="257"/>
      <c r="UDM828" s="257"/>
      <c r="UDN828" s="257"/>
      <c r="UDO828" s="257"/>
      <c r="UDP828" s="257"/>
      <c r="UDQ828" s="257"/>
      <c r="UDR828" s="257"/>
      <c r="UDS828" s="257"/>
      <c r="UDT828" s="257"/>
      <c r="UDU828" s="257"/>
      <c r="UDV828" s="257"/>
      <c r="UDW828" s="257"/>
      <c r="UDX828" s="257"/>
      <c r="UDY828" s="257"/>
      <c r="UDZ828" s="257"/>
      <c r="UEA828" s="257"/>
      <c r="UEB828" s="257"/>
      <c r="UEC828" s="257"/>
      <c r="UED828" s="257"/>
      <c r="UEE828" s="257"/>
      <c r="UEF828" s="257"/>
      <c r="UEG828" s="257"/>
      <c r="UEH828" s="257"/>
      <c r="UEI828" s="257"/>
      <c r="UEJ828" s="257"/>
      <c r="UEK828" s="257"/>
      <c r="UEL828" s="257"/>
      <c r="UEM828" s="257"/>
      <c r="UEN828" s="257"/>
      <c r="UEO828" s="257"/>
      <c r="UEP828" s="257"/>
      <c r="UEQ828" s="257"/>
      <c r="UER828" s="257"/>
      <c r="UES828" s="257"/>
      <c r="UET828" s="257"/>
      <c r="UEU828" s="257"/>
      <c r="UEV828" s="257"/>
      <c r="UEW828" s="257"/>
      <c r="UEX828" s="257"/>
      <c r="UEY828" s="257"/>
      <c r="UEZ828" s="257"/>
      <c r="UFA828" s="257"/>
      <c r="UFB828" s="257"/>
      <c r="UFC828" s="257"/>
      <c r="UFD828" s="257"/>
      <c r="UFE828" s="257"/>
      <c r="UFF828" s="257"/>
      <c r="UFG828" s="257"/>
      <c r="UFH828" s="257"/>
      <c r="UFI828" s="257"/>
      <c r="UFJ828" s="257"/>
      <c r="UFK828" s="257"/>
      <c r="UFL828" s="257"/>
      <c r="UFM828" s="257"/>
      <c r="UFN828" s="257"/>
      <c r="UFO828" s="257"/>
      <c r="UFP828" s="257"/>
      <c r="UFQ828" s="257"/>
      <c r="UFR828" s="257"/>
      <c r="UFS828" s="257"/>
      <c r="UFT828" s="257"/>
      <c r="UFU828" s="257"/>
      <c r="UFV828" s="257"/>
      <c r="UFW828" s="257"/>
      <c r="UFX828" s="257"/>
      <c r="UFY828" s="257"/>
      <c r="UFZ828" s="257"/>
      <c r="UGA828" s="257"/>
      <c r="UGB828" s="257"/>
      <c r="UGC828" s="257"/>
      <c r="UGD828" s="257"/>
      <c r="UGE828" s="257"/>
      <c r="UGF828" s="257"/>
      <c r="UGG828" s="257"/>
      <c r="UGH828" s="257"/>
      <c r="UGI828" s="257"/>
      <c r="UGJ828" s="257"/>
      <c r="UGK828" s="257"/>
      <c r="UGL828" s="257"/>
      <c r="UGM828" s="257"/>
      <c r="UGN828" s="257"/>
      <c r="UGO828" s="257"/>
      <c r="UGP828" s="257"/>
      <c r="UGQ828" s="257"/>
      <c r="UGR828" s="257"/>
      <c r="UGS828" s="257"/>
      <c r="UGT828" s="257"/>
      <c r="UGU828" s="257"/>
      <c r="UGV828" s="257"/>
      <c r="UGW828" s="257"/>
      <c r="UGX828" s="257"/>
      <c r="UGY828" s="257"/>
      <c r="UGZ828" s="257"/>
      <c r="UHA828" s="257"/>
      <c r="UHB828" s="257"/>
      <c r="UHC828" s="257"/>
      <c r="UHD828" s="257"/>
      <c r="UHE828" s="257"/>
      <c r="UHF828" s="257"/>
      <c r="UHG828" s="257"/>
      <c r="UHH828" s="257"/>
      <c r="UHI828" s="257"/>
      <c r="UHJ828" s="257"/>
      <c r="UHK828" s="257"/>
      <c r="UHL828" s="257"/>
      <c r="UHM828" s="257"/>
      <c r="UHN828" s="257"/>
      <c r="UHO828" s="257"/>
      <c r="UHP828" s="257"/>
      <c r="UHQ828" s="257"/>
      <c r="UHR828" s="257"/>
      <c r="UHS828" s="257"/>
      <c r="UHT828" s="257"/>
      <c r="UHU828" s="257"/>
      <c r="UHV828" s="257"/>
      <c r="UHW828" s="257"/>
      <c r="UHX828" s="257"/>
      <c r="UHY828" s="257"/>
      <c r="UHZ828" s="257"/>
      <c r="UIA828" s="257"/>
      <c r="UIB828" s="257"/>
      <c r="UIC828" s="257"/>
      <c r="UID828" s="257"/>
      <c r="UIE828" s="257"/>
      <c r="UIF828" s="257"/>
      <c r="UIG828" s="257"/>
      <c r="UIH828" s="257"/>
      <c r="UII828" s="257"/>
      <c r="UIJ828" s="257"/>
      <c r="UIK828" s="257"/>
      <c r="UIL828" s="257"/>
      <c r="UIM828" s="257"/>
      <c r="UIN828" s="257"/>
      <c r="UIO828" s="257"/>
      <c r="UIP828" s="257"/>
      <c r="UIQ828" s="257"/>
      <c r="UIR828" s="257"/>
      <c r="UIS828" s="257"/>
      <c r="UIT828" s="257"/>
      <c r="UIU828" s="257"/>
      <c r="UIV828" s="257"/>
      <c r="UIW828" s="257"/>
      <c r="UIX828" s="257"/>
      <c r="UIY828" s="257"/>
      <c r="UIZ828" s="257"/>
      <c r="UJA828" s="257"/>
      <c r="UJB828" s="257"/>
      <c r="UJC828" s="257"/>
      <c r="UJD828" s="257"/>
      <c r="UJE828" s="257"/>
      <c r="UJF828" s="257"/>
      <c r="UJG828" s="257"/>
      <c r="UJH828" s="257"/>
      <c r="UJI828" s="257"/>
      <c r="UJJ828" s="257"/>
      <c r="UJK828" s="257"/>
      <c r="UJL828" s="257"/>
      <c r="UJM828" s="257"/>
      <c r="UJN828" s="257"/>
      <c r="UJO828" s="257"/>
      <c r="UJP828" s="257"/>
      <c r="UJQ828" s="257"/>
      <c r="UJR828" s="257"/>
      <c r="UJS828" s="257"/>
      <c r="UJT828" s="257"/>
      <c r="UJU828" s="257"/>
      <c r="UJV828" s="257"/>
      <c r="UJW828" s="257"/>
      <c r="UJX828" s="257"/>
      <c r="UJY828" s="257"/>
      <c r="UJZ828" s="257"/>
      <c r="UKA828" s="257"/>
      <c r="UKB828" s="257"/>
      <c r="UKC828" s="257"/>
      <c r="UKD828" s="257"/>
      <c r="UKE828" s="257"/>
      <c r="UKF828" s="257"/>
      <c r="UKG828" s="257"/>
      <c r="UKH828" s="257"/>
      <c r="UKI828" s="257"/>
      <c r="UKJ828" s="257"/>
      <c r="UKK828" s="257"/>
      <c r="UKL828" s="257"/>
      <c r="UKM828" s="257"/>
      <c r="UKN828" s="257"/>
      <c r="UKO828" s="257"/>
      <c r="UKP828" s="257"/>
      <c r="UKQ828" s="257"/>
      <c r="UKR828" s="257"/>
      <c r="UKS828" s="257"/>
      <c r="UKT828" s="257"/>
      <c r="UKU828" s="257"/>
      <c r="UKV828" s="257"/>
      <c r="UKW828" s="257"/>
      <c r="UKX828" s="257"/>
      <c r="UKY828" s="257"/>
      <c r="UKZ828" s="257"/>
      <c r="ULA828" s="257"/>
      <c r="ULB828" s="257"/>
      <c r="ULC828" s="257"/>
      <c r="ULD828" s="257"/>
      <c r="ULE828" s="257"/>
      <c r="ULF828" s="257"/>
      <c r="ULG828" s="257"/>
      <c r="ULH828" s="257"/>
      <c r="ULI828" s="257"/>
      <c r="ULJ828" s="257"/>
      <c r="ULK828" s="257"/>
      <c r="ULL828" s="257"/>
      <c r="ULM828" s="257"/>
      <c r="ULN828" s="257"/>
      <c r="ULO828" s="257"/>
      <c r="ULP828" s="257"/>
      <c r="ULQ828" s="257"/>
      <c r="ULR828" s="257"/>
      <c r="ULS828" s="257"/>
      <c r="ULT828" s="257"/>
      <c r="ULU828" s="257"/>
      <c r="ULV828" s="257"/>
      <c r="ULW828" s="257"/>
      <c r="ULX828" s="257"/>
      <c r="ULY828" s="257"/>
      <c r="ULZ828" s="257"/>
      <c r="UMA828" s="257"/>
      <c r="UMB828" s="257"/>
      <c r="UMC828" s="257"/>
      <c r="UMD828" s="257"/>
      <c r="UME828" s="257"/>
      <c r="UMF828" s="257"/>
      <c r="UMG828" s="257"/>
      <c r="UMH828" s="257"/>
      <c r="UMI828" s="257"/>
      <c r="UMJ828" s="257"/>
      <c r="UMK828" s="257"/>
      <c r="UML828" s="257"/>
      <c r="UMM828" s="257"/>
      <c r="UMN828" s="257"/>
      <c r="UMO828" s="257"/>
      <c r="UMP828" s="257"/>
      <c r="UMQ828" s="257"/>
      <c r="UMR828" s="257"/>
      <c r="UMS828" s="257"/>
      <c r="UMT828" s="257"/>
      <c r="UMU828" s="257"/>
      <c r="UMV828" s="257"/>
      <c r="UMW828" s="257"/>
      <c r="UMX828" s="257"/>
      <c r="UMY828" s="257"/>
      <c r="UMZ828" s="257"/>
      <c r="UNA828" s="257"/>
      <c r="UNB828" s="257"/>
      <c r="UNC828" s="257"/>
      <c r="UND828" s="257"/>
      <c r="UNE828" s="257"/>
      <c r="UNF828" s="257"/>
      <c r="UNG828" s="257"/>
      <c r="UNH828" s="257"/>
      <c r="UNI828" s="257"/>
      <c r="UNJ828" s="257"/>
      <c r="UNK828" s="257"/>
      <c r="UNL828" s="257"/>
      <c r="UNM828" s="257"/>
      <c r="UNN828" s="257"/>
      <c r="UNO828" s="257"/>
      <c r="UNP828" s="257"/>
      <c r="UNQ828" s="257"/>
      <c r="UNR828" s="257"/>
      <c r="UNS828" s="257"/>
      <c r="UNT828" s="257"/>
      <c r="UNU828" s="257"/>
      <c r="UNV828" s="257"/>
      <c r="UNW828" s="257"/>
      <c r="UNX828" s="257"/>
      <c r="UNY828" s="257"/>
      <c r="UNZ828" s="257"/>
      <c r="UOA828" s="257"/>
      <c r="UOB828" s="257"/>
      <c r="UOC828" s="257"/>
      <c r="UOD828" s="257"/>
      <c r="UOE828" s="257"/>
      <c r="UOF828" s="257"/>
      <c r="UOG828" s="257"/>
      <c r="UOH828" s="257"/>
      <c r="UOI828" s="257"/>
      <c r="UOJ828" s="257"/>
      <c r="UOK828" s="257"/>
      <c r="UOL828" s="257"/>
      <c r="UOM828" s="257"/>
      <c r="UON828" s="257"/>
      <c r="UOO828" s="257"/>
      <c r="UOP828" s="257"/>
      <c r="UOQ828" s="257"/>
      <c r="UOR828" s="257"/>
      <c r="UOS828" s="257"/>
      <c r="UOT828" s="257"/>
      <c r="UOU828" s="257"/>
      <c r="UOV828" s="257"/>
      <c r="UOW828" s="257"/>
      <c r="UOX828" s="257"/>
      <c r="UOY828" s="257"/>
      <c r="UOZ828" s="257"/>
      <c r="UPA828" s="257"/>
      <c r="UPB828" s="257"/>
      <c r="UPC828" s="257"/>
      <c r="UPD828" s="257"/>
      <c r="UPE828" s="257"/>
      <c r="UPF828" s="257"/>
      <c r="UPG828" s="257"/>
      <c r="UPH828" s="257"/>
      <c r="UPI828" s="257"/>
      <c r="UPJ828" s="257"/>
      <c r="UPK828" s="257"/>
      <c r="UPL828" s="257"/>
      <c r="UPM828" s="257"/>
      <c r="UPN828" s="257"/>
      <c r="UPO828" s="257"/>
      <c r="UPP828" s="257"/>
      <c r="UPQ828" s="257"/>
      <c r="UPR828" s="257"/>
      <c r="UPS828" s="257"/>
      <c r="UPT828" s="257"/>
      <c r="UPU828" s="257"/>
      <c r="UPV828" s="257"/>
      <c r="UPW828" s="257"/>
      <c r="UPX828" s="257"/>
      <c r="UPY828" s="257"/>
      <c r="UPZ828" s="257"/>
      <c r="UQA828" s="257"/>
      <c r="UQB828" s="257"/>
      <c r="UQC828" s="257"/>
      <c r="UQD828" s="257"/>
      <c r="UQE828" s="257"/>
      <c r="UQF828" s="257"/>
      <c r="UQG828" s="257"/>
      <c r="UQH828" s="257"/>
      <c r="UQI828" s="257"/>
      <c r="UQJ828" s="257"/>
      <c r="UQK828" s="257"/>
      <c r="UQL828" s="257"/>
      <c r="UQM828" s="257"/>
      <c r="UQN828" s="257"/>
      <c r="UQO828" s="257"/>
      <c r="UQP828" s="257"/>
      <c r="UQQ828" s="257"/>
      <c r="UQR828" s="257"/>
      <c r="UQS828" s="257"/>
      <c r="UQT828" s="257"/>
      <c r="UQU828" s="257"/>
      <c r="UQV828" s="257"/>
      <c r="UQW828" s="257"/>
      <c r="UQX828" s="257"/>
      <c r="UQY828" s="257"/>
      <c r="UQZ828" s="257"/>
      <c r="URA828" s="257"/>
      <c r="URB828" s="257"/>
      <c r="URC828" s="257"/>
      <c r="URD828" s="257"/>
      <c r="URE828" s="257"/>
      <c r="URF828" s="257"/>
      <c r="URG828" s="257"/>
      <c r="URH828" s="257"/>
      <c r="URI828" s="257"/>
      <c r="URJ828" s="257"/>
      <c r="URK828" s="257"/>
      <c r="URL828" s="257"/>
      <c r="URM828" s="257"/>
      <c r="URN828" s="257"/>
      <c r="URO828" s="257"/>
      <c r="URP828" s="257"/>
      <c r="URQ828" s="257"/>
      <c r="URR828" s="257"/>
      <c r="URS828" s="257"/>
      <c r="URT828" s="257"/>
      <c r="URU828" s="257"/>
      <c r="URV828" s="257"/>
      <c r="URW828" s="257"/>
      <c r="URX828" s="257"/>
      <c r="URY828" s="257"/>
      <c r="URZ828" s="257"/>
      <c r="USA828" s="257"/>
      <c r="USB828" s="257"/>
      <c r="USC828" s="257"/>
      <c r="USD828" s="257"/>
      <c r="USE828" s="257"/>
      <c r="USF828" s="257"/>
      <c r="USG828" s="257"/>
      <c r="USH828" s="257"/>
      <c r="USI828" s="257"/>
      <c r="USJ828" s="257"/>
      <c r="USK828" s="257"/>
      <c r="USL828" s="257"/>
      <c r="USM828" s="257"/>
      <c r="USN828" s="257"/>
      <c r="USO828" s="257"/>
      <c r="USP828" s="257"/>
      <c r="USQ828" s="257"/>
      <c r="USR828" s="257"/>
      <c r="USS828" s="257"/>
      <c r="UST828" s="257"/>
      <c r="USU828" s="257"/>
      <c r="USV828" s="257"/>
      <c r="USW828" s="257"/>
      <c r="USX828" s="257"/>
      <c r="USY828" s="257"/>
      <c r="USZ828" s="257"/>
      <c r="UTA828" s="257"/>
      <c r="UTB828" s="257"/>
      <c r="UTC828" s="257"/>
      <c r="UTD828" s="257"/>
      <c r="UTE828" s="257"/>
      <c r="UTF828" s="257"/>
      <c r="UTG828" s="257"/>
      <c r="UTH828" s="257"/>
      <c r="UTI828" s="257"/>
      <c r="UTJ828" s="257"/>
      <c r="UTK828" s="257"/>
      <c r="UTL828" s="257"/>
      <c r="UTM828" s="257"/>
      <c r="UTN828" s="257"/>
      <c r="UTO828" s="257"/>
      <c r="UTP828" s="257"/>
      <c r="UTQ828" s="257"/>
      <c r="UTR828" s="257"/>
      <c r="UTS828" s="257"/>
      <c r="UTT828" s="257"/>
      <c r="UTU828" s="257"/>
      <c r="UTV828" s="257"/>
      <c r="UTW828" s="257"/>
      <c r="UTX828" s="257"/>
      <c r="UTY828" s="257"/>
      <c r="UTZ828" s="257"/>
      <c r="UUA828" s="257"/>
      <c r="UUB828" s="257"/>
      <c r="UUC828" s="257"/>
      <c r="UUD828" s="257"/>
      <c r="UUE828" s="257"/>
      <c r="UUF828" s="257"/>
      <c r="UUG828" s="257"/>
      <c r="UUH828" s="257"/>
      <c r="UUI828" s="257"/>
      <c r="UUJ828" s="257"/>
      <c r="UUK828" s="257"/>
      <c r="UUL828" s="257"/>
      <c r="UUM828" s="257"/>
      <c r="UUN828" s="257"/>
      <c r="UUO828" s="257"/>
      <c r="UUP828" s="257"/>
      <c r="UUQ828" s="257"/>
      <c r="UUR828" s="257"/>
      <c r="UUS828" s="257"/>
      <c r="UUT828" s="257"/>
      <c r="UUU828" s="257"/>
      <c r="UUV828" s="257"/>
      <c r="UUW828" s="257"/>
      <c r="UUX828" s="257"/>
      <c r="UUY828" s="257"/>
      <c r="UUZ828" s="257"/>
      <c r="UVA828" s="257"/>
      <c r="UVB828" s="257"/>
      <c r="UVC828" s="257"/>
      <c r="UVD828" s="257"/>
      <c r="UVE828" s="257"/>
      <c r="UVF828" s="257"/>
      <c r="UVG828" s="257"/>
      <c r="UVH828" s="257"/>
      <c r="UVI828" s="257"/>
      <c r="UVJ828" s="257"/>
      <c r="UVK828" s="257"/>
      <c r="UVL828" s="257"/>
      <c r="UVM828" s="257"/>
      <c r="UVN828" s="257"/>
      <c r="UVO828" s="257"/>
      <c r="UVP828" s="257"/>
      <c r="UVQ828" s="257"/>
      <c r="UVR828" s="257"/>
      <c r="UVS828" s="257"/>
      <c r="UVT828" s="257"/>
      <c r="UVU828" s="257"/>
      <c r="UVV828" s="257"/>
      <c r="UVW828" s="257"/>
      <c r="UVX828" s="257"/>
      <c r="UVY828" s="257"/>
      <c r="UVZ828" s="257"/>
      <c r="UWA828" s="257"/>
      <c r="UWB828" s="257"/>
      <c r="UWC828" s="257"/>
      <c r="UWD828" s="257"/>
      <c r="UWE828" s="257"/>
      <c r="UWF828" s="257"/>
      <c r="UWG828" s="257"/>
      <c r="UWH828" s="257"/>
      <c r="UWI828" s="257"/>
      <c r="UWJ828" s="257"/>
      <c r="UWK828" s="257"/>
      <c r="UWL828" s="257"/>
      <c r="UWM828" s="257"/>
      <c r="UWN828" s="257"/>
      <c r="UWO828" s="257"/>
      <c r="UWP828" s="257"/>
      <c r="UWQ828" s="257"/>
      <c r="UWR828" s="257"/>
      <c r="UWS828" s="257"/>
      <c r="UWT828" s="257"/>
      <c r="UWU828" s="257"/>
      <c r="UWV828" s="257"/>
      <c r="UWW828" s="257"/>
      <c r="UWX828" s="257"/>
      <c r="UWY828" s="257"/>
      <c r="UWZ828" s="257"/>
      <c r="UXA828" s="257"/>
      <c r="UXB828" s="257"/>
      <c r="UXC828" s="257"/>
      <c r="UXD828" s="257"/>
      <c r="UXE828" s="257"/>
      <c r="UXF828" s="257"/>
      <c r="UXG828" s="257"/>
      <c r="UXH828" s="257"/>
      <c r="UXI828" s="257"/>
      <c r="UXJ828" s="257"/>
      <c r="UXK828" s="257"/>
      <c r="UXL828" s="257"/>
      <c r="UXM828" s="257"/>
      <c r="UXN828" s="257"/>
      <c r="UXO828" s="257"/>
      <c r="UXP828" s="257"/>
      <c r="UXQ828" s="257"/>
      <c r="UXR828" s="257"/>
      <c r="UXS828" s="257"/>
      <c r="UXT828" s="257"/>
      <c r="UXU828" s="257"/>
      <c r="UXV828" s="257"/>
      <c r="UXW828" s="257"/>
      <c r="UXX828" s="257"/>
      <c r="UXY828" s="257"/>
      <c r="UXZ828" s="257"/>
      <c r="UYA828" s="257"/>
      <c r="UYB828" s="257"/>
      <c r="UYC828" s="257"/>
      <c r="UYD828" s="257"/>
      <c r="UYE828" s="257"/>
      <c r="UYF828" s="257"/>
      <c r="UYG828" s="257"/>
      <c r="UYH828" s="257"/>
      <c r="UYI828" s="257"/>
      <c r="UYJ828" s="257"/>
      <c r="UYK828" s="257"/>
      <c r="UYL828" s="257"/>
      <c r="UYM828" s="257"/>
      <c r="UYN828" s="257"/>
      <c r="UYO828" s="257"/>
      <c r="UYP828" s="257"/>
      <c r="UYQ828" s="257"/>
      <c r="UYR828" s="257"/>
      <c r="UYS828" s="257"/>
      <c r="UYT828" s="257"/>
      <c r="UYU828" s="257"/>
      <c r="UYV828" s="257"/>
      <c r="UYW828" s="257"/>
      <c r="UYX828" s="257"/>
      <c r="UYY828" s="257"/>
      <c r="UYZ828" s="257"/>
      <c r="UZA828" s="257"/>
      <c r="UZB828" s="257"/>
      <c r="UZC828" s="257"/>
      <c r="UZD828" s="257"/>
      <c r="UZE828" s="257"/>
      <c r="UZF828" s="257"/>
      <c r="UZG828" s="257"/>
      <c r="UZH828" s="257"/>
      <c r="UZI828" s="257"/>
      <c r="UZJ828" s="257"/>
      <c r="UZK828" s="257"/>
      <c r="UZL828" s="257"/>
      <c r="UZM828" s="257"/>
      <c r="UZN828" s="257"/>
      <c r="UZO828" s="257"/>
      <c r="UZP828" s="257"/>
      <c r="UZQ828" s="257"/>
      <c r="UZR828" s="257"/>
      <c r="UZS828" s="257"/>
      <c r="UZT828" s="257"/>
      <c r="UZU828" s="257"/>
      <c r="UZV828" s="257"/>
      <c r="UZW828" s="257"/>
      <c r="UZX828" s="257"/>
      <c r="UZY828" s="257"/>
      <c r="UZZ828" s="257"/>
      <c r="VAA828" s="257"/>
      <c r="VAB828" s="257"/>
      <c r="VAC828" s="257"/>
      <c r="VAD828" s="257"/>
      <c r="VAE828" s="257"/>
      <c r="VAF828" s="257"/>
      <c r="VAG828" s="257"/>
      <c r="VAH828" s="257"/>
      <c r="VAI828" s="257"/>
      <c r="VAJ828" s="257"/>
      <c r="VAK828" s="257"/>
      <c r="VAL828" s="257"/>
      <c r="VAM828" s="257"/>
      <c r="VAN828" s="257"/>
      <c r="VAO828" s="257"/>
      <c r="VAP828" s="257"/>
      <c r="VAQ828" s="257"/>
      <c r="VAR828" s="257"/>
      <c r="VAS828" s="257"/>
      <c r="VAT828" s="257"/>
      <c r="VAU828" s="257"/>
      <c r="VAV828" s="257"/>
      <c r="VAW828" s="257"/>
      <c r="VAX828" s="257"/>
      <c r="VAY828" s="257"/>
      <c r="VAZ828" s="257"/>
      <c r="VBA828" s="257"/>
      <c r="VBB828" s="257"/>
      <c r="VBC828" s="257"/>
      <c r="VBD828" s="257"/>
      <c r="VBE828" s="257"/>
      <c r="VBF828" s="257"/>
      <c r="VBG828" s="257"/>
      <c r="VBH828" s="257"/>
      <c r="VBI828" s="257"/>
      <c r="VBJ828" s="257"/>
      <c r="VBK828" s="257"/>
      <c r="VBL828" s="257"/>
      <c r="VBM828" s="257"/>
      <c r="VBN828" s="257"/>
      <c r="VBO828" s="257"/>
      <c r="VBP828" s="257"/>
      <c r="VBQ828" s="257"/>
      <c r="VBR828" s="257"/>
      <c r="VBS828" s="257"/>
      <c r="VBT828" s="257"/>
      <c r="VBU828" s="257"/>
      <c r="VBV828" s="257"/>
      <c r="VBW828" s="257"/>
      <c r="VBX828" s="257"/>
      <c r="VBY828" s="257"/>
      <c r="VBZ828" s="257"/>
      <c r="VCA828" s="257"/>
      <c r="VCB828" s="257"/>
      <c r="VCC828" s="257"/>
      <c r="VCD828" s="257"/>
      <c r="VCE828" s="257"/>
      <c r="VCF828" s="257"/>
      <c r="VCG828" s="257"/>
      <c r="VCH828" s="257"/>
      <c r="VCI828" s="257"/>
      <c r="VCJ828" s="257"/>
      <c r="VCK828" s="257"/>
      <c r="VCL828" s="257"/>
      <c r="VCM828" s="257"/>
      <c r="VCN828" s="257"/>
      <c r="VCO828" s="257"/>
      <c r="VCP828" s="257"/>
      <c r="VCQ828" s="257"/>
      <c r="VCR828" s="257"/>
      <c r="VCS828" s="257"/>
      <c r="VCT828" s="257"/>
      <c r="VCU828" s="257"/>
      <c r="VCV828" s="257"/>
      <c r="VCW828" s="257"/>
      <c r="VCX828" s="257"/>
      <c r="VCY828" s="257"/>
      <c r="VCZ828" s="257"/>
      <c r="VDA828" s="257"/>
      <c r="VDB828" s="257"/>
      <c r="VDC828" s="257"/>
      <c r="VDD828" s="257"/>
      <c r="VDE828" s="257"/>
      <c r="VDF828" s="257"/>
      <c r="VDG828" s="257"/>
      <c r="VDH828" s="257"/>
      <c r="VDI828" s="257"/>
      <c r="VDJ828" s="257"/>
      <c r="VDK828" s="257"/>
      <c r="VDL828" s="257"/>
      <c r="VDM828" s="257"/>
      <c r="VDN828" s="257"/>
      <c r="VDO828" s="257"/>
      <c r="VDP828" s="257"/>
      <c r="VDQ828" s="257"/>
      <c r="VDR828" s="257"/>
      <c r="VDS828" s="257"/>
      <c r="VDT828" s="257"/>
      <c r="VDU828" s="257"/>
      <c r="VDV828" s="257"/>
      <c r="VDW828" s="257"/>
      <c r="VDX828" s="257"/>
      <c r="VDY828" s="257"/>
      <c r="VDZ828" s="257"/>
      <c r="VEA828" s="257"/>
      <c r="VEB828" s="257"/>
      <c r="VEC828" s="257"/>
      <c r="VED828" s="257"/>
      <c r="VEE828" s="257"/>
      <c r="VEF828" s="257"/>
      <c r="VEG828" s="257"/>
      <c r="VEH828" s="257"/>
      <c r="VEI828" s="257"/>
      <c r="VEJ828" s="257"/>
      <c r="VEK828" s="257"/>
      <c r="VEL828" s="257"/>
      <c r="VEM828" s="257"/>
      <c r="VEN828" s="257"/>
      <c r="VEO828" s="257"/>
      <c r="VEP828" s="257"/>
      <c r="VEQ828" s="257"/>
      <c r="VER828" s="257"/>
      <c r="VES828" s="257"/>
      <c r="VET828" s="257"/>
      <c r="VEU828" s="257"/>
      <c r="VEV828" s="257"/>
      <c r="VEW828" s="257"/>
      <c r="VEX828" s="257"/>
      <c r="VEY828" s="257"/>
      <c r="VEZ828" s="257"/>
      <c r="VFA828" s="257"/>
      <c r="VFB828" s="257"/>
      <c r="VFC828" s="257"/>
      <c r="VFD828" s="257"/>
      <c r="VFE828" s="257"/>
      <c r="VFF828" s="257"/>
      <c r="VFG828" s="257"/>
      <c r="VFH828" s="257"/>
      <c r="VFI828" s="257"/>
      <c r="VFJ828" s="257"/>
      <c r="VFK828" s="257"/>
      <c r="VFL828" s="257"/>
      <c r="VFM828" s="257"/>
      <c r="VFN828" s="257"/>
      <c r="VFO828" s="257"/>
      <c r="VFP828" s="257"/>
      <c r="VFQ828" s="257"/>
      <c r="VFR828" s="257"/>
      <c r="VFS828" s="257"/>
      <c r="VFT828" s="257"/>
      <c r="VFU828" s="257"/>
      <c r="VFV828" s="257"/>
      <c r="VFW828" s="257"/>
      <c r="VFX828" s="257"/>
      <c r="VFY828" s="257"/>
      <c r="VFZ828" s="257"/>
      <c r="VGA828" s="257"/>
      <c r="VGB828" s="257"/>
      <c r="VGC828" s="257"/>
      <c r="VGD828" s="257"/>
      <c r="VGE828" s="257"/>
      <c r="VGF828" s="257"/>
      <c r="VGG828" s="257"/>
      <c r="VGH828" s="257"/>
      <c r="VGI828" s="257"/>
      <c r="VGJ828" s="257"/>
      <c r="VGK828" s="257"/>
      <c r="VGL828" s="257"/>
      <c r="VGM828" s="257"/>
      <c r="VGN828" s="257"/>
      <c r="VGO828" s="257"/>
      <c r="VGP828" s="257"/>
      <c r="VGQ828" s="257"/>
      <c r="VGR828" s="257"/>
      <c r="VGS828" s="257"/>
      <c r="VGT828" s="257"/>
      <c r="VGU828" s="257"/>
      <c r="VGV828" s="257"/>
      <c r="VGW828" s="257"/>
      <c r="VGX828" s="257"/>
      <c r="VGY828" s="257"/>
      <c r="VGZ828" s="257"/>
      <c r="VHA828" s="257"/>
      <c r="VHB828" s="257"/>
      <c r="VHC828" s="257"/>
      <c r="VHD828" s="257"/>
      <c r="VHE828" s="257"/>
      <c r="VHF828" s="257"/>
      <c r="VHG828" s="257"/>
      <c r="VHH828" s="257"/>
      <c r="VHI828" s="257"/>
      <c r="VHJ828" s="257"/>
      <c r="VHK828" s="257"/>
      <c r="VHL828" s="257"/>
      <c r="VHM828" s="257"/>
      <c r="VHN828" s="257"/>
      <c r="VHO828" s="257"/>
      <c r="VHP828" s="257"/>
      <c r="VHQ828" s="257"/>
      <c r="VHR828" s="257"/>
      <c r="VHS828" s="257"/>
      <c r="VHT828" s="257"/>
      <c r="VHU828" s="257"/>
      <c r="VHV828" s="257"/>
      <c r="VHW828" s="257"/>
      <c r="VHX828" s="257"/>
      <c r="VHY828" s="257"/>
      <c r="VHZ828" s="257"/>
      <c r="VIA828" s="257"/>
      <c r="VIB828" s="257"/>
      <c r="VIC828" s="257"/>
      <c r="VID828" s="257"/>
      <c r="VIE828" s="257"/>
      <c r="VIF828" s="257"/>
      <c r="VIG828" s="257"/>
      <c r="VIH828" s="257"/>
      <c r="VII828" s="257"/>
      <c r="VIJ828" s="257"/>
      <c r="VIK828" s="257"/>
      <c r="VIL828" s="257"/>
      <c r="VIM828" s="257"/>
      <c r="VIN828" s="257"/>
      <c r="VIO828" s="257"/>
      <c r="VIP828" s="257"/>
      <c r="VIQ828" s="257"/>
      <c r="VIR828" s="257"/>
      <c r="VIS828" s="257"/>
      <c r="VIT828" s="257"/>
      <c r="VIU828" s="257"/>
      <c r="VIV828" s="257"/>
      <c r="VIW828" s="257"/>
      <c r="VIX828" s="257"/>
      <c r="VIY828" s="257"/>
      <c r="VIZ828" s="257"/>
      <c r="VJA828" s="257"/>
      <c r="VJB828" s="257"/>
      <c r="VJC828" s="257"/>
      <c r="VJD828" s="257"/>
      <c r="VJE828" s="257"/>
      <c r="VJF828" s="257"/>
      <c r="VJG828" s="257"/>
      <c r="VJH828" s="257"/>
      <c r="VJI828" s="257"/>
      <c r="VJJ828" s="257"/>
      <c r="VJK828" s="257"/>
      <c r="VJL828" s="257"/>
      <c r="VJM828" s="257"/>
      <c r="VJN828" s="257"/>
      <c r="VJO828" s="257"/>
      <c r="VJP828" s="257"/>
      <c r="VJQ828" s="257"/>
      <c r="VJR828" s="257"/>
      <c r="VJS828" s="257"/>
      <c r="VJT828" s="257"/>
      <c r="VJU828" s="257"/>
      <c r="VJV828" s="257"/>
      <c r="VJW828" s="257"/>
      <c r="VJX828" s="257"/>
      <c r="VJY828" s="257"/>
      <c r="VJZ828" s="257"/>
      <c r="VKA828" s="257"/>
      <c r="VKB828" s="257"/>
      <c r="VKC828" s="257"/>
      <c r="VKD828" s="257"/>
      <c r="VKE828" s="257"/>
      <c r="VKF828" s="257"/>
      <c r="VKG828" s="257"/>
      <c r="VKH828" s="257"/>
      <c r="VKI828" s="257"/>
      <c r="VKJ828" s="257"/>
      <c r="VKK828" s="257"/>
      <c r="VKL828" s="257"/>
      <c r="VKM828" s="257"/>
      <c r="VKN828" s="257"/>
      <c r="VKO828" s="257"/>
      <c r="VKP828" s="257"/>
      <c r="VKQ828" s="257"/>
      <c r="VKR828" s="257"/>
      <c r="VKS828" s="257"/>
      <c r="VKT828" s="257"/>
      <c r="VKU828" s="257"/>
      <c r="VKV828" s="257"/>
      <c r="VKW828" s="257"/>
      <c r="VKX828" s="257"/>
      <c r="VKY828" s="257"/>
      <c r="VKZ828" s="257"/>
      <c r="VLA828" s="257"/>
      <c r="VLB828" s="257"/>
      <c r="VLC828" s="257"/>
      <c r="VLD828" s="257"/>
      <c r="VLE828" s="257"/>
      <c r="VLF828" s="257"/>
      <c r="VLG828" s="257"/>
      <c r="VLH828" s="257"/>
      <c r="VLI828" s="257"/>
      <c r="VLJ828" s="257"/>
      <c r="VLK828" s="257"/>
      <c r="VLL828" s="257"/>
      <c r="VLM828" s="257"/>
      <c r="VLN828" s="257"/>
      <c r="VLO828" s="257"/>
      <c r="VLP828" s="257"/>
      <c r="VLQ828" s="257"/>
      <c r="VLR828" s="257"/>
      <c r="VLS828" s="257"/>
      <c r="VLT828" s="257"/>
      <c r="VLU828" s="257"/>
      <c r="VLV828" s="257"/>
      <c r="VLW828" s="257"/>
      <c r="VLX828" s="257"/>
      <c r="VLY828" s="257"/>
      <c r="VLZ828" s="257"/>
      <c r="VMA828" s="257"/>
      <c r="VMB828" s="257"/>
      <c r="VMC828" s="257"/>
      <c r="VMD828" s="257"/>
      <c r="VME828" s="257"/>
      <c r="VMF828" s="257"/>
      <c r="VMG828" s="257"/>
      <c r="VMH828" s="257"/>
      <c r="VMI828" s="257"/>
      <c r="VMJ828" s="257"/>
      <c r="VMK828" s="257"/>
      <c r="VML828" s="257"/>
      <c r="VMM828" s="257"/>
      <c r="VMN828" s="257"/>
      <c r="VMO828" s="257"/>
      <c r="VMP828" s="257"/>
      <c r="VMQ828" s="257"/>
      <c r="VMR828" s="257"/>
      <c r="VMS828" s="257"/>
      <c r="VMT828" s="257"/>
      <c r="VMU828" s="257"/>
      <c r="VMV828" s="257"/>
      <c r="VMW828" s="257"/>
      <c r="VMX828" s="257"/>
      <c r="VMY828" s="257"/>
      <c r="VMZ828" s="257"/>
      <c r="VNA828" s="257"/>
      <c r="VNB828" s="257"/>
      <c r="VNC828" s="257"/>
      <c r="VND828" s="257"/>
      <c r="VNE828" s="257"/>
      <c r="VNF828" s="257"/>
      <c r="VNG828" s="257"/>
      <c r="VNH828" s="257"/>
      <c r="VNI828" s="257"/>
      <c r="VNJ828" s="257"/>
      <c r="VNK828" s="257"/>
      <c r="VNL828" s="257"/>
      <c r="VNM828" s="257"/>
      <c r="VNN828" s="257"/>
      <c r="VNO828" s="257"/>
      <c r="VNP828" s="257"/>
      <c r="VNQ828" s="257"/>
      <c r="VNR828" s="257"/>
      <c r="VNS828" s="257"/>
      <c r="VNT828" s="257"/>
      <c r="VNU828" s="257"/>
      <c r="VNV828" s="257"/>
      <c r="VNW828" s="257"/>
      <c r="VNX828" s="257"/>
      <c r="VNY828" s="257"/>
      <c r="VNZ828" s="257"/>
      <c r="VOA828" s="257"/>
      <c r="VOB828" s="257"/>
      <c r="VOC828" s="257"/>
      <c r="VOD828" s="257"/>
      <c r="VOE828" s="257"/>
      <c r="VOF828" s="257"/>
      <c r="VOG828" s="257"/>
      <c r="VOH828" s="257"/>
      <c r="VOI828" s="257"/>
      <c r="VOJ828" s="257"/>
      <c r="VOK828" s="257"/>
      <c r="VOL828" s="257"/>
      <c r="VOM828" s="257"/>
      <c r="VON828" s="257"/>
      <c r="VOO828" s="257"/>
      <c r="VOP828" s="257"/>
      <c r="VOQ828" s="257"/>
      <c r="VOR828" s="257"/>
      <c r="VOS828" s="257"/>
      <c r="VOT828" s="257"/>
      <c r="VOU828" s="257"/>
      <c r="VOV828" s="257"/>
      <c r="VOW828" s="257"/>
      <c r="VOX828" s="257"/>
      <c r="VOY828" s="257"/>
      <c r="VOZ828" s="257"/>
      <c r="VPA828" s="257"/>
      <c r="VPB828" s="257"/>
      <c r="VPC828" s="257"/>
      <c r="VPD828" s="257"/>
      <c r="VPE828" s="257"/>
      <c r="VPF828" s="257"/>
      <c r="VPG828" s="257"/>
      <c r="VPH828" s="257"/>
      <c r="VPI828" s="257"/>
      <c r="VPJ828" s="257"/>
      <c r="VPK828" s="257"/>
      <c r="VPL828" s="257"/>
      <c r="VPM828" s="257"/>
      <c r="VPN828" s="257"/>
      <c r="VPO828" s="257"/>
      <c r="VPP828" s="257"/>
      <c r="VPQ828" s="257"/>
      <c r="VPR828" s="257"/>
      <c r="VPS828" s="257"/>
      <c r="VPT828" s="257"/>
      <c r="VPU828" s="257"/>
      <c r="VPV828" s="257"/>
      <c r="VPW828" s="257"/>
      <c r="VPX828" s="257"/>
      <c r="VPY828" s="257"/>
      <c r="VPZ828" s="257"/>
      <c r="VQA828" s="257"/>
      <c r="VQB828" s="257"/>
      <c r="VQC828" s="257"/>
      <c r="VQD828" s="257"/>
      <c r="VQE828" s="257"/>
      <c r="VQF828" s="257"/>
      <c r="VQG828" s="257"/>
      <c r="VQH828" s="257"/>
      <c r="VQI828" s="257"/>
      <c r="VQJ828" s="257"/>
      <c r="VQK828" s="257"/>
      <c r="VQL828" s="257"/>
      <c r="VQM828" s="257"/>
      <c r="VQN828" s="257"/>
      <c r="VQO828" s="257"/>
      <c r="VQP828" s="257"/>
      <c r="VQQ828" s="257"/>
      <c r="VQR828" s="257"/>
      <c r="VQS828" s="257"/>
      <c r="VQT828" s="257"/>
      <c r="VQU828" s="257"/>
      <c r="VQV828" s="257"/>
      <c r="VQW828" s="257"/>
      <c r="VQX828" s="257"/>
      <c r="VQY828" s="257"/>
      <c r="VQZ828" s="257"/>
      <c r="VRA828" s="257"/>
      <c r="VRB828" s="257"/>
      <c r="VRC828" s="257"/>
      <c r="VRD828" s="257"/>
      <c r="VRE828" s="257"/>
      <c r="VRF828" s="257"/>
      <c r="VRG828" s="257"/>
      <c r="VRH828" s="257"/>
      <c r="VRI828" s="257"/>
      <c r="VRJ828" s="257"/>
      <c r="VRK828" s="257"/>
      <c r="VRL828" s="257"/>
      <c r="VRM828" s="257"/>
      <c r="VRN828" s="257"/>
      <c r="VRO828" s="257"/>
      <c r="VRP828" s="257"/>
      <c r="VRQ828" s="257"/>
      <c r="VRR828" s="257"/>
      <c r="VRS828" s="257"/>
      <c r="VRT828" s="257"/>
      <c r="VRU828" s="257"/>
      <c r="VRV828" s="257"/>
      <c r="VRW828" s="257"/>
      <c r="VRX828" s="257"/>
      <c r="VRY828" s="257"/>
      <c r="VRZ828" s="257"/>
      <c r="VSA828" s="257"/>
      <c r="VSB828" s="257"/>
      <c r="VSC828" s="257"/>
      <c r="VSD828" s="257"/>
      <c r="VSE828" s="257"/>
      <c r="VSF828" s="257"/>
      <c r="VSG828" s="257"/>
      <c r="VSH828" s="257"/>
      <c r="VSI828" s="257"/>
      <c r="VSJ828" s="257"/>
      <c r="VSK828" s="257"/>
      <c r="VSL828" s="257"/>
      <c r="VSM828" s="257"/>
      <c r="VSN828" s="257"/>
      <c r="VSO828" s="257"/>
      <c r="VSP828" s="257"/>
      <c r="VSQ828" s="257"/>
      <c r="VSR828" s="257"/>
      <c r="VSS828" s="257"/>
      <c r="VST828" s="257"/>
      <c r="VSU828" s="257"/>
      <c r="VSV828" s="257"/>
      <c r="VSW828" s="257"/>
      <c r="VSX828" s="257"/>
      <c r="VSY828" s="257"/>
      <c r="VSZ828" s="257"/>
      <c r="VTA828" s="257"/>
      <c r="VTB828" s="257"/>
      <c r="VTC828" s="257"/>
      <c r="VTD828" s="257"/>
      <c r="VTE828" s="257"/>
      <c r="VTF828" s="257"/>
      <c r="VTG828" s="257"/>
      <c r="VTH828" s="257"/>
      <c r="VTI828" s="257"/>
      <c r="VTJ828" s="257"/>
      <c r="VTK828" s="257"/>
      <c r="VTL828" s="257"/>
      <c r="VTM828" s="257"/>
      <c r="VTN828" s="257"/>
      <c r="VTO828" s="257"/>
      <c r="VTP828" s="257"/>
      <c r="VTQ828" s="257"/>
      <c r="VTR828" s="257"/>
      <c r="VTS828" s="257"/>
      <c r="VTT828" s="257"/>
      <c r="VTU828" s="257"/>
      <c r="VTV828" s="257"/>
      <c r="VTW828" s="257"/>
      <c r="VTX828" s="257"/>
      <c r="VTY828" s="257"/>
      <c r="VTZ828" s="257"/>
      <c r="VUA828" s="257"/>
      <c r="VUB828" s="257"/>
      <c r="VUC828" s="257"/>
      <c r="VUD828" s="257"/>
      <c r="VUE828" s="257"/>
      <c r="VUF828" s="257"/>
      <c r="VUG828" s="257"/>
      <c r="VUH828" s="257"/>
      <c r="VUI828" s="257"/>
      <c r="VUJ828" s="257"/>
      <c r="VUK828" s="257"/>
      <c r="VUL828" s="257"/>
      <c r="VUM828" s="257"/>
      <c r="VUN828" s="257"/>
      <c r="VUO828" s="257"/>
      <c r="VUP828" s="257"/>
      <c r="VUQ828" s="257"/>
      <c r="VUR828" s="257"/>
      <c r="VUS828" s="257"/>
      <c r="VUT828" s="257"/>
      <c r="VUU828" s="257"/>
      <c r="VUV828" s="257"/>
      <c r="VUW828" s="257"/>
      <c r="VUX828" s="257"/>
      <c r="VUY828" s="257"/>
      <c r="VUZ828" s="257"/>
      <c r="VVA828" s="257"/>
      <c r="VVB828" s="257"/>
      <c r="VVC828" s="257"/>
      <c r="VVD828" s="257"/>
      <c r="VVE828" s="257"/>
      <c r="VVF828" s="257"/>
      <c r="VVG828" s="257"/>
      <c r="VVH828" s="257"/>
      <c r="VVI828" s="257"/>
      <c r="VVJ828" s="257"/>
      <c r="VVK828" s="257"/>
      <c r="VVL828" s="257"/>
      <c r="VVM828" s="257"/>
      <c r="VVN828" s="257"/>
      <c r="VVO828" s="257"/>
      <c r="VVP828" s="257"/>
      <c r="VVQ828" s="257"/>
      <c r="VVR828" s="257"/>
      <c r="VVS828" s="257"/>
      <c r="VVT828" s="257"/>
      <c r="VVU828" s="257"/>
      <c r="VVV828" s="257"/>
      <c r="VVW828" s="257"/>
      <c r="VVX828" s="257"/>
      <c r="VVY828" s="257"/>
      <c r="VVZ828" s="257"/>
      <c r="VWA828" s="257"/>
      <c r="VWB828" s="257"/>
      <c r="VWC828" s="257"/>
      <c r="VWD828" s="257"/>
      <c r="VWE828" s="257"/>
      <c r="VWF828" s="257"/>
      <c r="VWG828" s="257"/>
      <c r="VWH828" s="257"/>
      <c r="VWI828" s="257"/>
      <c r="VWJ828" s="257"/>
      <c r="VWK828" s="257"/>
      <c r="VWL828" s="257"/>
      <c r="VWM828" s="257"/>
      <c r="VWN828" s="257"/>
      <c r="VWO828" s="257"/>
      <c r="VWP828" s="257"/>
      <c r="VWQ828" s="257"/>
      <c r="VWR828" s="257"/>
      <c r="VWS828" s="257"/>
      <c r="VWT828" s="257"/>
      <c r="VWU828" s="257"/>
      <c r="VWV828" s="257"/>
      <c r="VWW828" s="257"/>
      <c r="VWX828" s="257"/>
      <c r="VWY828" s="257"/>
      <c r="VWZ828" s="257"/>
      <c r="VXA828" s="257"/>
      <c r="VXB828" s="257"/>
      <c r="VXC828" s="257"/>
      <c r="VXD828" s="257"/>
      <c r="VXE828" s="257"/>
      <c r="VXF828" s="257"/>
      <c r="VXG828" s="257"/>
      <c r="VXH828" s="257"/>
      <c r="VXI828" s="257"/>
      <c r="VXJ828" s="257"/>
      <c r="VXK828" s="257"/>
      <c r="VXL828" s="257"/>
      <c r="VXM828" s="257"/>
      <c r="VXN828" s="257"/>
      <c r="VXO828" s="257"/>
      <c r="VXP828" s="257"/>
      <c r="VXQ828" s="257"/>
      <c r="VXR828" s="257"/>
      <c r="VXS828" s="257"/>
      <c r="VXT828" s="257"/>
      <c r="VXU828" s="257"/>
      <c r="VXV828" s="257"/>
      <c r="VXW828" s="257"/>
      <c r="VXX828" s="257"/>
      <c r="VXY828" s="257"/>
      <c r="VXZ828" s="257"/>
      <c r="VYA828" s="257"/>
      <c r="VYB828" s="257"/>
      <c r="VYC828" s="257"/>
      <c r="VYD828" s="257"/>
      <c r="VYE828" s="257"/>
      <c r="VYF828" s="257"/>
      <c r="VYG828" s="257"/>
      <c r="VYH828" s="257"/>
      <c r="VYI828" s="257"/>
      <c r="VYJ828" s="257"/>
      <c r="VYK828" s="257"/>
      <c r="VYL828" s="257"/>
      <c r="VYM828" s="257"/>
      <c r="VYN828" s="257"/>
      <c r="VYO828" s="257"/>
      <c r="VYP828" s="257"/>
      <c r="VYQ828" s="257"/>
      <c r="VYR828" s="257"/>
      <c r="VYS828" s="257"/>
      <c r="VYT828" s="257"/>
      <c r="VYU828" s="257"/>
      <c r="VYV828" s="257"/>
      <c r="VYW828" s="257"/>
      <c r="VYX828" s="257"/>
      <c r="VYY828" s="257"/>
      <c r="VYZ828" s="257"/>
      <c r="VZA828" s="257"/>
      <c r="VZB828" s="257"/>
      <c r="VZC828" s="257"/>
      <c r="VZD828" s="257"/>
      <c r="VZE828" s="257"/>
      <c r="VZF828" s="257"/>
      <c r="VZG828" s="257"/>
      <c r="VZH828" s="257"/>
      <c r="VZI828" s="257"/>
      <c r="VZJ828" s="257"/>
      <c r="VZK828" s="257"/>
      <c r="VZL828" s="257"/>
      <c r="VZM828" s="257"/>
      <c r="VZN828" s="257"/>
      <c r="VZO828" s="257"/>
      <c r="VZP828" s="257"/>
      <c r="VZQ828" s="257"/>
      <c r="VZR828" s="257"/>
      <c r="VZS828" s="257"/>
      <c r="VZT828" s="257"/>
      <c r="VZU828" s="257"/>
      <c r="VZV828" s="257"/>
      <c r="VZW828" s="257"/>
      <c r="VZX828" s="257"/>
      <c r="VZY828" s="257"/>
      <c r="VZZ828" s="257"/>
      <c r="WAA828" s="257"/>
      <c r="WAB828" s="257"/>
      <c r="WAC828" s="257"/>
      <c r="WAD828" s="257"/>
      <c r="WAE828" s="257"/>
      <c r="WAF828" s="257"/>
      <c r="WAG828" s="257"/>
      <c r="WAH828" s="257"/>
      <c r="WAI828" s="257"/>
      <c r="WAJ828" s="257"/>
      <c r="WAK828" s="257"/>
      <c r="WAL828" s="257"/>
      <c r="WAM828" s="257"/>
      <c r="WAN828" s="257"/>
      <c r="WAO828" s="257"/>
      <c r="WAP828" s="257"/>
      <c r="WAQ828" s="257"/>
      <c r="WAR828" s="257"/>
      <c r="WAS828" s="257"/>
      <c r="WAT828" s="257"/>
      <c r="WAU828" s="257"/>
      <c r="WAV828" s="257"/>
      <c r="WAW828" s="257"/>
      <c r="WAX828" s="257"/>
      <c r="WAY828" s="257"/>
      <c r="WAZ828" s="257"/>
      <c r="WBA828" s="257"/>
      <c r="WBB828" s="257"/>
      <c r="WBC828" s="257"/>
      <c r="WBD828" s="257"/>
      <c r="WBE828" s="257"/>
      <c r="WBF828" s="257"/>
      <c r="WBG828" s="257"/>
      <c r="WBH828" s="257"/>
      <c r="WBI828" s="257"/>
      <c r="WBJ828" s="257"/>
      <c r="WBK828" s="257"/>
      <c r="WBL828" s="257"/>
      <c r="WBM828" s="257"/>
      <c r="WBN828" s="257"/>
      <c r="WBO828" s="257"/>
      <c r="WBP828" s="257"/>
      <c r="WBQ828" s="257"/>
      <c r="WBR828" s="257"/>
      <c r="WBS828" s="257"/>
      <c r="WBT828" s="257"/>
      <c r="WBU828" s="257"/>
      <c r="WBV828" s="257"/>
      <c r="WBW828" s="257"/>
      <c r="WBX828" s="257"/>
      <c r="WBY828" s="257"/>
      <c r="WBZ828" s="257"/>
      <c r="WCA828" s="257"/>
      <c r="WCB828" s="257"/>
      <c r="WCC828" s="257"/>
      <c r="WCD828" s="257"/>
      <c r="WCE828" s="257"/>
      <c r="WCF828" s="257"/>
      <c r="WCG828" s="257"/>
      <c r="WCH828" s="257"/>
      <c r="WCI828" s="257"/>
      <c r="WCJ828" s="257"/>
      <c r="WCK828" s="257"/>
      <c r="WCL828" s="257"/>
      <c r="WCM828" s="257"/>
      <c r="WCN828" s="257"/>
      <c r="WCO828" s="257"/>
      <c r="WCP828" s="257"/>
      <c r="WCQ828" s="257"/>
      <c r="WCR828" s="257"/>
      <c r="WCS828" s="257"/>
      <c r="WCT828" s="257"/>
      <c r="WCU828" s="257"/>
      <c r="WCV828" s="257"/>
      <c r="WCW828" s="257"/>
      <c r="WCX828" s="257"/>
      <c r="WCY828" s="257"/>
      <c r="WCZ828" s="257"/>
      <c r="WDA828" s="257"/>
      <c r="WDB828" s="257"/>
      <c r="WDC828" s="257"/>
      <c r="WDD828" s="257"/>
      <c r="WDE828" s="257"/>
      <c r="WDF828" s="257"/>
      <c r="WDG828" s="257"/>
      <c r="WDH828" s="257"/>
      <c r="WDI828" s="257"/>
      <c r="WDJ828" s="257"/>
      <c r="WDK828" s="257"/>
      <c r="WDL828" s="257"/>
      <c r="WDM828" s="257"/>
      <c r="WDN828" s="257"/>
      <c r="WDO828" s="257"/>
      <c r="WDP828" s="257"/>
      <c r="WDQ828" s="257"/>
      <c r="WDR828" s="257"/>
      <c r="WDS828" s="257"/>
      <c r="WDT828" s="257"/>
      <c r="WDU828" s="257"/>
      <c r="WDV828" s="257"/>
      <c r="WDW828" s="257"/>
      <c r="WDX828" s="257"/>
      <c r="WDY828" s="257"/>
      <c r="WDZ828" s="257"/>
      <c r="WEA828" s="257"/>
      <c r="WEB828" s="257"/>
      <c r="WEC828" s="257"/>
      <c r="WED828" s="257"/>
      <c r="WEE828" s="257"/>
      <c r="WEF828" s="257"/>
      <c r="WEG828" s="257"/>
      <c r="WEH828" s="257"/>
      <c r="WEI828" s="257"/>
      <c r="WEJ828" s="257"/>
      <c r="WEK828" s="257"/>
      <c r="WEL828" s="257"/>
      <c r="WEM828" s="257"/>
      <c r="WEN828" s="257"/>
      <c r="WEO828" s="257"/>
      <c r="WEP828" s="257"/>
      <c r="WEQ828" s="257"/>
      <c r="WER828" s="257"/>
      <c r="WES828" s="257"/>
      <c r="WET828" s="257"/>
      <c r="WEU828" s="257"/>
      <c r="WEV828" s="257"/>
      <c r="WEW828" s="257"/>
      <c r="WEX828" s="257"/>
      <c r="WEY828" s="257"/>
      <c r="WEZ828" s="257"/>
      <c r="WFA828" s="257"/>
      <c r="WFB828" s="257"/>
      <c r="WFC828" s="257"/>
      <c r="WFD828" s="257"/>
      <c r="WFE828" s="257"/>
      <c r="WFF828" s="257"/>
      <c r="WFG828" s="257"/>
      <c r="WFH828" s="257"/>
      <c r="WFI828" s="257"/>
      <c r="WFJ828" s="257"/>
      <c r="WFK828" s="257"/>
      <c r="WFL828" s="257"/>
      <c r="WFM828" s="257"/>
      <c r="WFN828" s="257"/>
      <c r="WFO828" s="257"/>
      <c r="WFP828" s="257"/>
      <c r="WFQ828" s="257"/>
      <c r="WFR828" s="257"/>
      <c r="WFS828" s="257"/>
      <c r="WFT828" s="257"/>
      <c r="WFU828" s="257"/>
      <c r="WFV828" s="257"/>
      <c r="WFW828" s="257"/>
      <c r="WFX828" s="257"/>
      <c r="WFY828" s="257"/>
      <c r="WFZ828" s="257"/>
      <c r="WGA828" s="257"/>
      <c r="WGB828" s="257"/>
      <c r="WGC828" s="257"/>
      <c r="WGD828" s="257"/>
      <c r="WGE828" s="257"/>
      <c r="WGF828" s="257"/>
      <c r="WGG828" s="257"/>
      <c r="WGH828" s="257"/>
      <c r="WGI828" s="257"/>
      <c r="WGJ828" s="257"/>
      <c r="WGK828" s="257"/>
      <c r="WGL828" s="257"/>
      <c r="WGM828" s="257"/>
      <c r="WGN828" s="257"/>
      <c r="WGO828" s="257"/>
      <c r="WGP828" s="257"/>
      <c r="WGQ828" s="257"/>
      <c r="WGR828" s="257"/>
      <c r="WGS828" s="257"/>
      <c r="WGT828" s="257"/>
      <c r="WGU828" s="257"/>
      <c r="WGV828" s="257"/>
      <c r="WGW828" s="257"/>
      <c r="WGX828" s="257"/>
      <c r="WGY828" s="257"/>
      <c r="WGZ828" s="257"/>
      <c r="WHA828" s="257"/>
      <c r="WHB828" s="257"/>
      <c r="WHC828" s="257"/>
      <c r="WHD828" s="257"/>
      <c r="WHE828" s="257"/>
      <c r="WHF828" s="257"/>
      <c r="WHG828" s="257"/>
      <c r="WHH828" s="257"/>
      <c r="WHI828" s="257"/>
      <c r="WHJ828" s="257"/>
      <c r="WHK828" s="257"/>
      <c r="WHL828" s="257"/>
      <c r="WHM828" s="257"/>
      <c r="WHN828" s="257"/>
      <c r="WHO828" s="257"/>
      <c r="WHP828" s="257"/>
      <c r="WHQ828" s="257"/>
      <c r="WHR828" s="257"/>
      <c r="WHS828" s="257"/>
      <c r="WHT828" s="257"/>
      <c r="WHU828" s="257"/>
      <c r="WHV828" s="257"/>
      <c r="WHW828" s="257"/>
      <c r="WHX828" s="257"/>
      <c r="WHY828" s="257"/>
      <c r="WHZ828" s="257"/>
      <c r="WIA828" s="257"/>
      <c r="WIB828" s="257"/>
      <c r="WIC828" s="257"/>
      <c r="WID828" s="257"/>
      <c r="WIE828" s="257"/>
      <c r="WIF828" s="257"/>
      <c r="WIG828" s="257"/>
      <c r="WIH828" s="257"/>
      <c r="WII828" s="257"/>
      <c r="WIJ828" s="257"/>
      <c r="WIK828" s="257"/>
      <c r="WIL828" s="257"/>
      <c r="WIM828" s="257"/>
      <c r="WIN828" s="257"/>
      <c r="WIO828" s="257"/>
      <c r="WIP828" s="257"/>
      <c r="WIQ828" s="257"/>
      <c r="WIR828" s="257"/>
      <c r="WIS828" s="257"/>
      <c r="WIT828" s="257"/>
      <c r="WIU828" s="257"/>
      <c r="WIV828" s="257"/>
      <c r="WIW828" s="257"/>
      <c r="WIX828" s="257"/>
      <c r="WIY828" s="257"/>
      <c r="WIZ828" s="257"/>
      <c r="WJA828" s="257"/>
      <c r="WJB828" s="257"/>
      <c r="WJC828" s="257"/>
      <c r="WJD828" s="257"/>
      <c r="WJE828" s="257"/>
      <c r="WJF828" s="257"/>
      <c r="WJG828" s="257"/>
      <c r="WJH828" s="257"/>
      <c r="WJI828" s="257"/>
      <c r="WJJ828" s="257"/>
      <c r="WJK828" s="257"/>
      <c r="WJL828" s="257"/>
      <c r="WJM828" s="257"/>
      <c r="WJN828" s="257"/>
      <c r="WJO828" s="257"/>
      <c r="WJP828" s="257"/>
      <c r="WJQ828" s="257"/>
      <c r="WJR828" s="257"/>
      <c r="WJS828" s="257"/>
      <c r="WJT828" s="257"/>
      <c r="WJU828" s="257"/>
      <c r="WJV828" s="257"/>
      <c r="WJW828" s="257"/>
      <c r="WJX828" s="257"/>
      <c r="WJY828" s="257"/>
      <c r="WJZ828" s="257"/>
      <c r="WKA828" s="257"/>
      <c r="WKB828" s="257"/>
      <c r="WKC828" s="257"/>
      <c r="WKD828" s="257"/>
      <c r="WKE828" s="257"/>
      <c r="WKF828" s="257"/>
      <c r="WKG828" s="257"/>
      <c r="WKH828" s="257"/>
      <c r="WKI828" s="257"/>
      <c r="WKJ828" s="257"/>
      <c r="WKK828" s="257"/>
      <c r="WKL828" s="257"/>
      <c r="WKM828" s="257"/>
      <c r="WKN828" s="257"/>
      <c r="WKO828" s="257"/>
      <c r="WKP828" s="257"/>
      <c r="WKQ828" s="257"/>
      <c r="WKR828" s="257"/>
      <c r="WKS828" s="257"/>
      <c r="WKT828" s="257"/>
      <c r="WKU828" s="257"/>
      <c r="WKV828" s="257"/>
      <c r="WKW828" s="257"/>
      <c r="WKX828" s="257"/>
      <c r="WKY828" s="257"/>
      <c r="WKZ828" s="257"/>
      <c r="WLA828" s="257"/>
      <c r="WLB828" s="257"/>
      <c r="WLC828" s="257"/>
      <c r="WLD828" s="257"/>
      <c r="WLE828" s="257"/>
      <c r="WLF828" s="257"/>
      <c r="WLG828" s="257"/>
      <c r="WLH828" s="257"/>
      <c r="WLI828" s="257"/>
      <c r="WLJ828" s="257"/>
      <c r="WLK828" s="257"/>
      <c r="WLL828" s="257"/>
      <c r="WLM828" s="257"/>
      <c r="WLN828" s="257"/>
      <c r="WLO828" s="257"/>
      <c r="WLP828" s="257"/>
      <c r="WLQ828" s="257"/>
      <c r="WLR828" s="257"/>
      <c r="WLS828" s="257"/>
      <c r="WLT828" s="257"/>
      <c r="WLU828" s="257"/>
      <c r="WLV828" s="257"/>
      <c r="WLW828" s="257"/>
      <c r="WLX828" s="257"/>
      <c r="WLY828" s="257"/>
      <c r="WLZ828" s="257"/>
      <c r="WMA828" s="257"/>
      <c r="WMB828" s="257"/>
      <c r="WMC828" s="257"/>
      <c r="WMD828" s="257"/>
      <c r="WME828" s="257"/>
      <c r="WMF828" s="257"/>
      <c r="WMG828" s="257"/>
      <c r="WMH828" s="257"/>
      <c r="WMI828" s="257"/>
      <c r="WMJ828" s="257"/>
      <c r="WMK828" s="257"/>
      <c r="WML828" s="257"/>
      <c r="WMM828" s="257"/>
      <c r="WMN828" s="257"/>
      <c r="WMO828" s="257"/>
      <c r="WMP828" s="257"/>
      <c r="WMQ828" s="257"/>
      <c r="WMR828" s="257"/>
      <c r="WMS828" s="257"/>
      <c r="WMT828" s="257"/>
      <c r="WMU828" s="257"/>
      <c r="WMV828" s="257"/>
      <c r="WMW828" s="257"/>
      <c r="WMX828" s="257"/>
      <c r="WMY828" s="257"/>
      <c r="WMZ828" s="257"/>
      <c r="WNA828" s="257"/>
      <c r="WNB828" s="257"/>
      <c r="WNC828" s="257"/>
      <c r="WND828" s="257"/>
      <c r="WNE828" s="257"/>
      <c r="WNF828" s="257"/>
      <c r="WNG828" s="257"/>
      <c r="WNH828" s="257"/>
      <c r="WNI828" s="257"/>
      <c r="WNJ828" s="257"/>
      <c r="WNK828" s="257"/>
      <c r="WNL828" s="257"/>
      <c r="WNM828" s="257"/>
      <c r="WNN828" s="257"/>
      <c r="WNO828" s="257"/>
      <c r="WNP828" s="257"/>
      <c r="WNQ828" s="257"/>
      <c r="WNR828" s="257"/>
      <c r="WNS828" s="257"/>
      <c r="WNT828" s="257"/>
      <c r="WNU828" s="257"/>
      <c r="WNV828" s="257"/>
      <c r="WNW828" s="257"/>
      <c r="WNX828" s="257"/>
      <c r="WNY828" s="257"/>
      <c r="WNZ828" s="257"/>
      <c r="WOA828" s="257"/>
      <c r="WOB828" s="257"/>
      <c r="WOC828" s="257"/>
      <c r="WOD828" s="257"/>
      <c r="WOE828" s="257"/>
      <c r="WOF828" s="257"/>
      <c r="WOG828" s="257"/>
      <c r="WOH828" s="257"/>
      <c r="WOI828" s="257"/>
      <c r="WOJ828" s="257"/>
      <c r="WOK828" s="257"/>
      <c r="WOL828" s="257"/>
      <c r="WOM828" s="257"/>
      <c r="WON828" s="257"/>
      <c r="WOO828" s="257"/>
      <c r="WOP828" s="257"/>
      <c r="WOQ828" s="257"/>
      <c r="WOR828" s="257"/>
      <c r="WOS828" s="257"/>
      <c r="WOT828" s="257"/>
      <c r="WOU828" s="257"/>
      <c r="WOV828" s="257"/>
      <c r="WOW828" s="257"/>
      <c r="WOX828" s="257"/>
      <c r="WOY828" s="257"/>
      <c r="WOZ828" s="257"/>
      <c r="WPA828" s="257"/>
      <c r="WPB828" s="257"/>
      <c r="WPC828" s="257"/>
      <c r="WPD828" s="257"/>
      <c r="WPE828" s="257"/>
      <c r="WPF828" s="257"/>
      <c r="WPG828" s="257"/>
      <c r="WPH828" s="257"/>
      <c r="WPI828" s="257"/>
      <c r="WPJ828" s="257"/>
      <c r="WPK828" s="257"/>
      <c r="WPL828" s="257"/>
      <c r="WPM828" s="257"/>
      <c r="WPN828" s="257"/>
      <c r="WPO828" s="257"/>
      <c r="WPP828" s="257"/>
      <c r="WPQ828" s="257"/>
      <c r="WPR828" s="257"/>
      <c r="WPS828" s="257"/>
      <c r="WPT828" s="257"/>
      <c r="WPU828" s="257"/>
      <c r="WPV828" s="257"/>
      <c r="WPW828" s="257"/>
      <c r="WPX828" s="257"/>
      <c r="WPY828" s="257"/>
      <c r="WPZ828" s="257"/>
      <c r="WQA828" s="257"/>
      <c r="WQB828" s="257"/>
      <c r="WQC828" s="257"/>
      <c r="WQD828" s="257"/>
      <c r="WQE828" s="257"/>
      <c r="WQF828" s="257"/>
      <c r="WQG828" s="257"/>
      <c r="WQH828" s="257"/>
      <c r="WQI828" s="257"/>
      <c r="WQJ828" s="257"/>
      <c r="WQK828" s="257"/>
      <c r="WQL828" s="257"/>
      <c r="WQM828" s="257"/>
      <c r="WQN828" s="257"/>
      <c r="WQO828" s="257"/>
      <c r="WQP828" s="257"/>
      <c r="WQQ828" s="257"/>
      <c r="WQR828" s="257"/>
      <c r="WQS828" s="257"/>
      <c r="WQT828" s="257"/>
      <c r="WQU828" s="257"/>
      <c r="WQV828" s="257"/>
      <c r="WQW828" s="257"/>
      <c r="WQX828" s="257"/>
      <c r="WQY828" s="257"/>
      <c r="WQZ828" s="257"/>
      <c r="WRA828" s="257"/>
      <c r="WRB828" s="257"/>
      <c r="WRC828" s="257"/>
      <c r="WRD828" s="257"/>
      <c r="WRE828" s="257"/>
      <c r="WRF828" s="257"/>
      <c r="WRG828" s="257"/>
      <c r="WRH828" s="257"/>
      <c r="WRI828" s="257"/>
      <c r="WRJ828" s="257"/>
      <c r="WRK828" s="257"/>
      <c r="WRL828" s="257"/>
      <c r="WRM828" s="257"/>
      <c r="WRN828" s="257"/>
      <c r="WRO828" s="257"/>
      <c r="WRP828" s="257"/>
      <c r="WRQ828" s="257"/>
      <c r="WRR828" s="257"/>
      <c r="WRS828" s="257"/>
      <c r="WRT828" s="257"/>
      <c r="WRU828" s="257"/>
      <c r="WRV828" s="257"/>
      <c r="WRW828" s="257"/>
      <c r="WRX828" s="257"/>
      <c r="WRY828" s="257"/>
      <c r="WRZ828" s="257"/>
      <c r="WSA828" s="257"/>
      <c r="WSB828" s="257"/>
      <c r="WSC828" s="257"/>
      <c r="WSD828" s="257"/>
      <c r="WSE828" s="257"/>
      <c r="WSF828" s="257"/>
      <c r="WSG828" s="257"/>
      <c r="WSH828" s="257"/>
      <c r="WSI828" s="257"/>
      <c r="WSJ828" s="257"/>
      <c r="WSK828" s="257"/>
      <c r="WSL828" s="257"/>
      <c r="WSM828" s="257"/>
      <c r="WSN828" s="257"/>
      <c r="WSO828" s="257"/>
      <c r="WSP828" s="257"/>
      <c r="WSQ828" s="257"/>
      <c r="WSR828" s="257"/>
      <c r="WSS828" s="257"/>
      <c r="WST828" s="257"/>
      <c r="WSU828" s="257"/>
      <c r="WSV828" s="257"/>
      <c r="WSW828" s="257"/>
      <c r="WSX828" s="257"/>
      <c r="WSY828" s="257"/>
      <c r="WSZ828" s="257"/>
      <c r="WTA828" s="257"/>
      <c r="WTB828" s="257"/>
      <c r="WTC828" s="257"/>
      <c r="WTD828" s="257"/>
      <c r="WTE828" s="257"/>
      <c r="WTF828" s="257"/>
      <c r="WTG828" s="257"/>
      <c r="WTH828" s="257"/>
      <c r="WTI828" s="257"/>
      <c r="WTJ828" s="257"/>
      <c r="WTK828" s="257"/>
      <c r="WTL828" s="257"/>
      <c r="WTM828" s="257"/>
      <c r="WTN828" s="257"/>
      <c r="WTO828" s="257"/>
      <c r="WTP828" s="257"/>
      <c r="WTQ828" s="257"/>
      <c r="WTR828" s="257"/>
      <c r="WTS828" s="257"/>
      <c r="WTT828" s="257"/>
      <c r="WTU828" s="257"/>
      <c r="WTV828" s="257"/>
      <c r="WTW828" s="257"/>
      <c r="WTX828" s="257"/>
      <c r="WTY828" s="257"/>
      <c r="WTZ828" s="257"/>
      <c r="WUA828" s="257"/>
      <c r="WUB828" s="257"/>
      <c r="WUC828" s="257"/>
      <c r="WUD828" s="257"/>
      <c r="WUE828" s="257"/>
      <c r="WUF828" s="257"/>
      <c r="WUG828" s="257"/>
      <c r="WUH828" s="257"/>
      <c r="WUI828" s="257"/>
      <c r="WUJ828" s="257"/>
      <c r="WUK828" s="257"/>
      <c r="WUL828" s="257"/>
      <c r="WUM828" s="257"/>
      <c r="WUN828" s="257"/>
      <c r="WUO828" s="257"/>
      <c r="WUP828" s="257"/>
      <c r="WUQ828" s="257"/>
      <c r="WUR828" s="257"/>
      <c r="WUS828" s="257"/>
      <c r="WUT828" s="257"/>
      <c r="WUU828" s="257"/>
      <c r="WUV828" s="257"/>
      <c r="WUW828" s="257"/>
      <c r="WUX828" s="257"/>
      <c r="WUY828" s="257"/>
      <c r="WUZ828" s="257"/>
      <c r="WVA828" s="257"/>
      <c r="WVB828" s="257"/>
      <c r="WVC828" s="257"/>
      <c r="WVD828" s="257"/>
      <c r="WVE828" s="257"/>
      <c r="WVF828" s="257"/>
      <c r="WVG828" s="257"/>
      <c r="WVH828" s="257"/>
      <c r="WVI828" s="257"/>
      <c r="WVJ828" s="257"/>
      <c r="WVK828" s="257"/>
      <c r="WVL828" s="257"/>
      <c r="WVM828" s="257"/>
      <c r="WVN828" s="257"/>
      <c r="WVO828" s="257"/>
      <c r="WVP828" s="257"/>
      <c r="WVQ828" s="257"/>
      <c r="WVR828" s="257"/>
      <c r="WVS828" s="257"/>
      <c r="WVT828" s="257"/>
      <c r="WVU828" s="257"/>
      <c r="WVV828" s="257"/>
      <c r="WVW828" s="257"/>
      <c r="WVX828" s="257"/>
      <c r="WVY828" s="257"/>
      <c r="WVZ828" s="257"/>
      <c r="WWA828" s="257"/>
      <c r="WWB828" s="257"/>
      <c r="WWC828" s="257"/>
      <c r="WWD828" s="257"/>
      <c r="WWE828" s="257"/>
      <c r="WWF828" s="257"/>
      <c r="WWG828" s="257"/>
      <c r="WWH828" s="257"/>
      <c r="WWI828" s="257"/>
      <c r="WWJ828" s="257"/>
      <c r="WWK828" s="257"/>
      <c r="WWL828" s="257"/>
      <c r="WWM828" s="257"/>
      <c r="WWN828" s="257"/>
      <c r="WWO828" s="257"/>
      <c r="WWP828" s="257"/>
      <c r="WWQ828" s="257"/>
      <c r="WWR828" s="257"/>
      <c r="WWS828" s="257"/>
      <c r="WWT828" s="257"/>
      <c r="WWU828" s="257"/>
      <c r="WWV828" s="257"/>
      <c r="WWW828" s="257"/>
      <c r="WWX828" s="257"/>
      <c r="WWY828" s="257"/>
      <c r="WWZ828" s="257"/>
      <c r="WXA828" s="257"/>
      <c r="WXB828" s="257"/>
      <c r="WXC828" s="257"/>
      <c r="WXD828" s="257"/>
      <c r="WXE828" s="257"/>
      <c r="WXF828" s="257"/>
      <c r="WXG828" s="257"/>
      <c r="WXH828" s="257"/>
      <c r="WXI828" s="257"/>
      <c r="WXJ828" s="257"/>
      <c r="WXK828" s="257"/>
      <c r="WXL828" s="257"/>
      <c r="WXM828" s="257"/>
      <c r="WXN828" s="257"/>
      <c r="WXO828" s="257"/>
      <c r="WXP828" s="257"/>
      <c r="WXQ828" s="257"/>
      <c r="WXR828" s="257"/>
      <c r="WXS828" s="257"/>
      <c r="WXT828" s="257"/>
      <c r="WXU828" s="257"/>
      <c r="WXV828" s="257"/>
      <c r="WXW828" s="257"/>
      <c r="WXX828" s="257"/>
      <c r="WXY828" s="257"/>
      <c r="WXZ828" s="257"/>
    </row>
    <row r="829" spans="2:16198" ht="35.25">
      <c r="B829" s="258">
        <v>8</v>
      </c>
      <c r="C829" s="239" t="s">
        <v>16774</v>
      </c>
      <c r="D829" s="233">
        <v>1970</v>
      </c>
      <c r="E829" s="233"/>
      <c r="F829" s="219" t="s">
        <v>17191</v>
      </c>
      <c r="G829" s="233">
        <v>2</v>
      </c>
      <c r="H829" s="233">
        <v>2</v>
      </c>
      <c r="I829" s="234">
        <v>789.95</v>
      </c>
      <c r="J829" s="234">
        <v>731.1</v>
      </c>
      <c r="K829" s="234">
        <v>731.1</v>
      </c>
      <c r="L829" s="240">
        <v>42</v>
      </c>
      <c r="M829" s="233" t="s">
        <v>17049</v>
      </c>
      <c r="N829" s="233" t="s">
        <v>17087</v>
      </c>
      <c r="O829" s="233" t="s">
        <v>17053</v>
      </c>
      <c r="P829" s="234">
        <v>4488630</v>
      </c>
      <c r="Q829" s="237"/>
      <c r="R829" s="234">
        <v>3750052.45</v>
      </c>
      <c r="S829" s="234">
        <v>198463.84</v>
      </c>
      <c r="T829" s="234">
        <f>P829-R829-S829</f>
        <v>540113.70999999985</v>
      </c>
      <c r="U829" s="220">
        <f t="shared" si="475"/>
        <v>5682.1697575795934</v>
      </c>
      <c r="V829" s="237">
        <v>8493.14</v>
      </c>
    </row>
    <row r="830" spans="2:16198" s="256" customFormat="1" ht="35.25">
      <c r="B830" s="228" t="s">
        <v>364</v>
      </c>
      <c r="C830" s="246"/>
      <c r="D830" s="219" t="s">
        <v>17027</v>
      </c>
      <c r="E830" s="219" t="s">
        <v>17027</v>
      </c>
      <c r="F830" s="219" t="s">
        <v>17027</v>
      </c>
      <c r="G830" s="219" t="s">
        <v>17027</v>
      </c>
      <c r="H830" s="219" t="s">
        <v>17027</v>
      </c>
      <c r="I830" s="224">
        <f>I831</f>
        <v>894.8</v>
      </c>
      <c r="J830" s="224">
        <f t="shared" ref="J830:L830" si="487">J831</f>
        <v>810.7</v>
      </c>
      <c r="K830" s="224">
        <f t="shared" si="487"/>
        <v>810.7</v>
      </c>
      <c r="L830" s="225">
        <f t="shared" si="487"/>
        <v>47</v>
      </c>
      <c r="M830" s="219" t="s">
        <v>17027</v>
      </c>
      <c r="N830" s="219" t="s">
        <v>17027</v>
      </c>
      <c r="O830" s="222" t="s">
        <v>17027</v>
      </c>
      <c r="P830" s="226">
        <f>P831</f>
        <v>6383962.2599999998</v>
      </c>
      <c r="Q830" s="226">
        <f t="shared" ref="Q830:T830" si="488">Q831</f>
        <v>0</v>
      </c>
      <c r="R830" s="224">
        <f t="shared" si="488"/>
        <v>5498156.9100000001</v>
      </c>
      <c r="S830" s="224">
        <f t="shared" si="488"/>
        <v>290622.21999999997</v>
      </c>
      <c r="T830" s="224">
        <f t="shared" si="488"/>
        <v>595183.12999999966</v>
      </c>
      <c r="U830" s="220">
        <f t="shared" si="475"/>
        <v>7134.5130308448815</v>
      </c>
      <c r="V830" s="237">
        <f>V831</f>
        <v>9741.5</v>
      </c>
      <c r="W830" s="257"/>
      <c r="X830" s="257"/>
      <c r="Y830" s="257"/>
      <c r="Z830" s="257"/>
      <c r="AA830" s="257"/>
      <c r="AB830" s="257"/>
      <c r="AC830" s="257"/>
      <c r="AD830" s="257"/>
      <c r="AE830" s="257"/>
      <c r="AF830" s="257"/>
      <c r="AG830" s="257"/>
      <c r="AH830" s="257"/>
      <c r="AI830" s="257"/>
      <c r="AJ830" s="257"/>
      <c r="AK830" s="257"/>
      <c r="AL830" s="257"/>
      <c r="AM830" s="257"/>
      <c r="AN830" s="257"/>
      <c r="AO830" s="257"/>
      <c r="AP830" s="257"/>
      <c r="AQ830" s="257"/>
      <c r="AR830" s="257"/>
      <c r="AS830" s="257"/>
      <c r="AT830" s="257"/>
      <c r="AU830" s="257"/>
      <c r="AV830" s="257"/>
      <c r="AW830" s="257"/>
      <c r="AX830" s="257"/>
      <c r="AY830" s="257"/>
      <c r="AZ830" s="257"/>
      <c r="BA830" s="257"/>
      <c r="BB830" s="257"/>
      <c r="BC830" s="257"/>
      <c r="BD830" s="257"/>
      <c r="BE830" s="257"/>
      <c r="BF830" s="257"/>
      <c r="BG830" s="257"/>
      <c r="BH830" s="257"/>
      <c r="BI830" s="257"/>
      <c r="BJ830" s="257"/>
      <c r="BK830" s="257"/>
      <c r="BL830" s="257"/>
      <c r="BM830" s="257"/>
      <c r="BN830" s="257"/>
      <c r="BO830" s="257"/>
      <c r="BP830" s="257"/>
      <c r="BQ830" s="257"/>
      <c r="BR830" s="257"/>
      <c r="BS830" s="257"/>
      <c r="BT830" s="257"/>
      <c r="BU830" s="257"/>
      <c r="BV830" s="257"/>
      <c r="BW830" s="257"/>
      <c r="BX830" s="257"/>
      <c r="BY830" s="257"/>
      <c r="BZ830" s="257"/>
      <c r="CA830" s="257"/>
      <c r="CB830" s="257"/>
      <c r="CC830" s="257"/>
      <c r="CD830" s="257"/>
      <c r="CE830" s="257"/>
      <c r="CF830" s="257"/>
      <c r="CG830" s="257"/>
      <c r="CH830" s="257"/>
      <c r="CI830" s="257"/>
      <c r="CJ830" s="257"/>
      <c r="CK830" s="257"/>
      <c r="CL830" s="257"/>
      <c r="CM830" s="257"/>
      <c r="CN830" s="257"/>
      <c r="CO830" s="257"/>
      <c r="CP830" s="257"/>
      <c r="CQ830" s="257"/>
      <c r="CR830" s="257"/>
      <c r="CS830" s="257"/>
      <c r="CT830" s="257"/>
      <c r="CU830" s="257"/>
      <c r="CV830" s="257"/>
      <c r="CW830" s="257"/>
      <c r="CX830" s="257"/>
      <c r="CY830" s="257"/>
      <c r="CZ830" s="257"/>
      <c r="DA830" s="257"/>
      <c r="DB830" s="257"/>
      <c r="DC830" s="257"/>
      <c r="DD830" s="257"/>
      <c r="DE830" s="257"/>
      <c r="DF830" s="257"/>
      <c r="DG830" s="257"/>
      <c r="DH830" s="257"/>
      <c r="DI830" s="257"/>
      <c r="DJ830" s="257"/>
      <c r="DK830" s="257"/>
      <c r="DL830" s="257"/>
      <c r="DM830" s="257"/>
      <c r="DN830" s="257"/>
      <c r="DO830" s="257"/>
      <c r="DP830" s="257"/>
      <c r="DQ830" s="257"/>
      <c r="DR830" s="257"/>
      <c r="DS830" s="257"/>
      <c r="DT830" s="257"/>
      <c r="DU830" s="257"/>
      <c r="DV830" s="257"/>
      <c r="DW830" s="257"/>
      <c r="DX830" s="257"/>
      <c r="DY830" s="257"/>
      <c r="DZ830" s="257"/>
      <c r="EA830" s="257"/>
      <c r="EB830" s="257"/>
      <c r="EC830" s="257"/>
      <c r="ED830" s="257"/>
      <c r="EE830" s="257"/>
      <c r="EF830" s="257"/>
      <c r="EG830" s="257"/>
      <c r="EH830" s="257"/>
      <c r="EI830" s="257"/>
      <c r="EJ830" s="257"/>
      <c r="EK830" s="257"/>
      <c r="EL830" s="257"/>
      <c r="EM830" s="257"/>
      <c r="EN830" s="257"/>
      <c r="EO830" s="257"/>
      <c r="EP830" s="257"/>
      <c r="EQ830" s="257"/>
      <c r="ER830" s="257"/>
      <c r="ES830" s="257"/>
      <c r="ET830" s="257"/>
      <c r="EU830" s="257"/>
      <c r="EV830" s="257"/>
      <c r="EW830" s="257"/>
      <c r="EX830" s="257"/>
      <c r="EY830" s="257"/>
      <c r="EZ830" s="257"/>
      <c r="FA830" s="257"/>
      <c r="FB830" s="257"/>
      <c r="FC830" s="257"/>
      <c r="FD830" s="257"/>
      <c r="FE830" s="257"/>
      <c r="FF830" s="257"/>
      <c r="FG830" s="257"/>
      <c r="FH830" s="257"/>
      <c r="FI830" s="257"/>
      <c r="FJ830" s="257"/>
      <c r="FK830" s="257"/>
      <c r="FL830" s="257"/>
      <c r="FM830" s="257"/>
      <c r="FN830" s="257"/>
      <c r="FO830" s="257"/>
      <c r="FP830" s="257"/>
      <c r="FQ830" s="257"/>
      <c r="FR830" s="257"/>
      <c r="FS830" s="257"/>
      <c r="FT830" s="257"/>
      <c r="FU830" s="257"/>
      <c r="FV830" s="257"/>
      <c r="FW830" s="257"/>
      <c r="FX830" s="257"/>
      <c r="FY830" s="257"/>
      <c r="FZ830" s="257"/>
      <c r="GA830" s="257"/>
      <c r="GB830" s="257"/>
      <c r="GC830" s="257"/>
      <c r="GD830" s="257"/>
      <c r="GE830" s="257"/>
      <c r="GF830" s="257"/>
      <c r="GG830" s="257"/>
      <c r="GH830" s="257"/>
      <c r="GI830" s="257"/>
      <c r="GJ830" s="257"/>
      <c r="GK830" s="257"/>
      <c r="GL830" s="257"/>
      <c r="GM830" s="257"/>
      <c r="GN830" s="257"/>
      <c r="GO830" s="257"/>
      <c r="GP830" s="257"/>
      <c r="GQ830" s="257"/>
      <c r="GR830" s="257"/>
      <c r="GS830" s="257"/>
      <c r="GT830" s="257"/>
      <c r="GU830" s="257"/>
      <c r="GV830" s="257"/>
      <c r="GW830" s="257"/>
      <c r="GX830" s="257"/>
      <c r="GY830" s="257"/>
      <c r="GZ830" s="257"/>
      <c r="HA830" s="257"/>
      <c r="HB830" s="257"/>
      <c r="HC830" s="257"/>
      <c r="HD830" s="257"/>
      <c r="HE830" s="257"/>
      <c r="HF830" s="257"/>
      <c r="HG830" s="257"/>
      <c r="HH830" s="257"/>
      <c r="HI830" s="257"/>
      <c r="HJ830" s="257"/>
      <c r="HK830" s="257"/>
      <c r="HL830" s="257"/>
      <c r="HM830" s="257"/>
      <c r="HN830" s="257"/>
      <c r="HO830" s="257"/>
      <c r="HP830" s="257"/>
      <c r="HQ830" s="257"/>
      <c r="HR830" s="257"/>
      <c r="HS830" s="257"/>
      <c r="HT830" s="257"/>
      <c r="HU830" s="257"/>
      <c r="HV830" s="257"/>
      <c r="HW830" s="257"/>
      <c r="HX830" s="257"/>
      <c r="HY830" s="257"/>
      <c r="HZ830" s="257"/>
      <c r="IA830" s="257"/>
      <c r="IB830" s="257"/>
      <c r="IC830" s="257"/>
      <c r="ID830" s="257"/>
      <c r="IE830" s="257"/>
      <c r="IF830" s="257"/>
      <c r="IG830" s="257"/>
      <c r="IH830" s="257"/>
      <c r="II830" s="257"/>
      <c r="IJ830" s="257"/>
      <c r="IK830" s="257"/>
      <c r="IL830" s="257"/>
      <c r="IM830" s="257"/>
      <c r="IN830" s="257"/>
      <c r="IO830" s="257"/>
      <c r="IP830" s="257"/>
      <c r="IQ830" s="257"/>
      <c r="IR830" s="257"/>
      <c r="IS830" s="257"/>
      <c r="IT830" s="257"/>
      <c r="IU830" s="257"/>
      <c r="IV830" s="257"/>
      <c r="IW830" s="257"/>
      <c r="IX830" s="257"/>
      <c r="IY830" s="257"/>
      <c r="IZ830" s="257"/>
      <c r="JA830" s="257"/>
      <c r="JB830" s="257"/>
      <c r="JC830" s="257"/>
      <c r="JD830" s="257"/>
      <c r="JE830" s="257"/>
      <c r="JF830" s="257"/>
      <c r="JG830" s="257"/>
      <c r="JH830" s="257"/>
      <c r="JI830" s="257"/>
      <c r="JJ830" s="257"/>
      <c r="JK830" s="257"/>
      <c r="JL830" s="257"/>
      <c r="JM830" s="257"/>
      <c r="JN830" s="257"/>
      <c r="JO830" s="257"/>
      <c r="JP830" s="257"/>
      <c r="JQ830" s="257"/>
      <c r="JR830" s="257"/>
      <c r="JS830" s="257"/>
      <c r="JT830" s="257"/>
      <c r="JU830" s="257"/>
      <c r="JV830" s="257"/>
      <c r="JW830" s="257"/>
      <c r="JX830" s="257"/>
      <c r="JY830" s="257"/>
      <c r="JZ830" s="257"/>
      <c r="KA830" s="257"/>
      <c r="KB830" s="257"/>
      <c r="KC830" s="257"/>
      <c r="KD830" s="257"/>
      <c r="KE830" s="257"/>
      <c r="KF830" s="257"/>
      <c r="KG830" s="257"/>
      <c r="KH830" s="257"/>
      <c r="KI830" s="257"/>
      <c r="KJ830" s="257"/>
      <c r="KK830" s="257"/>
      <c r="KL830" s="257"/>
      <c r="KM830" s="257"/>
      <c r="KN830" s="257"/>
      <c r="KO830" s="257"/>
      <c r="KP830" s="257"/>
      <c r="KQ830" s="257"/>
      <c r="KR830" s="257"/>
      <c r="KS830" s="257"/>
      <c r="KT830" s="257"/>
      <c r="KU830" s="257"/>
      <c r="KV830" s="257"/>
      <c r="KW830" s="257"/>
      <c r="KX830" s="257"/>
      <c r="KY830" s="257"/>
      <c r="KZ830" s="257"/>
      <c r="LA830" s="257"/>
      <c r="LB830" s="257"/>
      <c r="LC830" s="257"/>
      <c r="LD830" s="257"/>
      <c r="LE830" s="257"/>
      <c r="LF830" s="257"/>
      <c r="LG830" s="257"/>
      <c r="LH830" s="257"/>
      <c r="LI830" s="257"/>
      <c r="LJ830" s="257"/>
      <c r="LK830" s="257"/>
      <c r="LL830" s="257"/>
      <c r="LM830" s="257"/>
      <c r="LN830" s="257"/>
      <c r="LO830" s="257"/>
      <c r="LP830" s="257"/>
      <c r="LQ830" s="257"/>
      <c r="LR830" s="257"/>
      <c r="LS830" s="257"/>
      <c r="LT830" s="257"/>
      <c r="LU830" s="257"/>
      <c r="LV830" s="257"/>
      <c r="LW830" s="257"/>
      <c r="LX830" s="257"/>
      <c r="LY830" s="257"/>
      <c r="LZ830" s="257"/>
      <c r="MA830" s="257"/>
      <c r="MB830" s="257"/>
      <c r="MC830" s="257"/>
      <c r="MD830" s="257"/>
      <c r="ME830" s="257"/>
      <c r="MF830" s="257"/>
      <c r="MG830" s="257"/>
      <c r="MH830" s="257"/>
      <c r="MI830" s="257"/>
      <c r="MJ830" s="257"/>
      <c r="MK830" s="257"/>
      <c r="ML830" s="257"/>
      <c r="MM830" s="257"/>
      <c r="MN830" s="257"/>
      <c r="MO830" s="257"/>
      <c r="MP830" s="257"/>
      <c r="MQ830" s="257"/>
      <c r="MR830" s="257"/>
      <c r="MS830" s="257"/>
      <c r="MT830" s="257"/>
      <c r="MU830" s="257"/>
      <c r="MV830" s="257"/>
      <c r="MW830" s="257"/>
      <c r="MX830" s="257"/>
      <c r="MY830" s="257"/>
      <c r="MZ830" s="257"/>
      <c r="NA830" s="257"/>
      <c r="NB830" s="257"/>
      <c r="NC830" s="257"/>
      <c r="ND830" s="257"/>
      <c r="NE830" s="257"/>
      <c r="NF830" s="257"/>
      <c r="NG830" s="257"/>
      <c r="NH830" s="257"/>
      <c r="NI830" s="257"/>
      <c r="NJ830" s="257"/>
      <c r="NK830" s="257"/>
      <c r="NL830" s="257"/>
      <c r="NM830" s="257"/>
      <c r="NN830" s="257"/>
      <c r="NO830" s="257"/>
      <c r="NP830" s="257"/>
      <c r="NQ830" s="257"/>
      <c r="NR830" s="257"/>
      <c r="NS830" s="257"/>
      <c r="NT830" s="257"/>
      <c r="NU830" s="257"/>
      <c r="NV830" s="257"/>
      <c r="NW830" s="257"/>
      <c r="NX830" s="257"/>
      <c r="NY830" s="257"/>
      <c r="NZ830" s="257"/>
      <c r="OA830" s="257"/>
      <c r="OB830" s="257"/>
      <c r="OC830" s="257"/>
      <c r="OD830" s="257"/>
      <c r="OE830" s="257"/>
      <c r="OF830" s="257"/>
      <c r="OG830" s="257"/>
      <c r="OH830" s="257"/>
      <c r="OI830" s="257"/>
      <c r="OJ830" s="257"/>
      <c r="OK830" s="257"/>
      <c r="OL830" s="257"/>
      <c r="OM830" s="257"/>
      <c r="ON830" s="257"/>
      <c r="OO830" s="257"/>
      <c r="OP830" s="257"/>
      <c r="OQ830" s="257"/>
      <c r="OR830" s="257"/>
      <c r="OS830" s="257"/>
      <c r="OT830" s="257"/>
      <c r="OU830" s="257"/>
      <c r="OV830" s="257"/>
      <c r="OW830" s="257"/>
      <c r="OX830" s="257"/>
      <c r="OY830" s="257"/>
      <c r="OZ830" s="257"/>
      <c r="PA830" s="257"/>
      <c r="PB830" s="257"/>
      <c r="PC830" s="257"/>
      <c r="PD830" s="257"/>
      <c r="PE830" s="257"/>
      <c r="PF830" s="257"/>
      <c r="PG830" s="257"/>
      <c r="PH830" s="257"/>
      <c r="PI830" s="257"/>
      <c r="PJ830" s="257"/>
      <c r="PK830" s="257"/>
      <c r="PL830" s="257"/>
      <c r="PM830" s="257"/>
      <c r="PN830" s="257"/>
      <c r="PO830" s="257"/>
      <c r="PP830" s="257"/>
      <c r="PQ830" s="257"/>
      <c r="PR830" s="257"/>
      <c r="PS830" s="257"/>
      <c r="PT830" s="257"/>
      <c r="PU830" s="257"/>
      <c r="PV830" s="257"/>
      <c r="PW830" s="257"/>
      <c r="PX830" s="257"/>
      <c r="PY830" s="257"/>
      <c r="PZ830" s="257"/>
      <c r="QA830" s="257"/>
      <c r="QB830" s="257"/>
      <c r="QC830" s="257"/>
      <c r="QD830" s="257"/>
      <c r="QE830" s="257"/>
      <c r="QF830" s="257"/>
      <c r="QG830" s="257"/>
      <c r="QH830" s="257"/>
      <c r="QI830" s="257"/>
      <c r="QJ830" s="257"/>
      <c r="QK830" s="257"/>
      <c r="QL830" s="257"/>
      <c r="QM830" s="257"/>
      <c r="QN830" s="257"/>
      <c r="QO830" s="257"/>
      <c r="QP830" s="257"/>
      <c r="QQ830" s="257"/>
      <c r="QR830" s="257"/>
      <c r="QS830" s="257"/>
      <c r="QT830" s="257"/>
      <c r="QU830" s="257"/>
      <c r="QV830" s="257"/>
      <c r="QW830" s="257"/>
      <c r="QX830" s="257"/>
      <c r="QY830" s="257"/>
      <c r="QZ830" s="257"/>
      <c r="RA830" s="257"/>
      <c r="RB830" s="257"/>
      <c r="RC830" s="257"/>
      <c r="RD830" s="257"/>
      <c r="RE830" s="257"/>
      <c r="RF830" s="257"/>
      <c r="RG830" s="257"/>
      <c r="RH830" s="257"/>
      <c r="RI830" s="257"/>
      <c r="RJ830" s="257"/>
      <c r="RK830" s="257"/>
      <c r="RL830" s="257"/>
      <c r="RM830" s="257"/>
      <c r="RN830" s="257"/>
      <c r="RO830" s="257"/>
      <c r="RP830" s="257"/>
      <c r="RQ830" s="257"/>
      <c r="RR830" s="257"/>
      <c r="RS830" s="257"/>
      <c r="RT830" s="257"/>
      <c r="RU830" s="257"/>
      <c r="RV830" s="257"/>
      <c r="RW830" s="257"/>
      <c r="RX830" s="257"/>
      <c r="RY830" s="257"/>
      <c r="RZ830" s="257"/>
      <c r="SA830" s="257"/>
      <c r="SB830" s="257"/>
      <c r="SC830" s="257"/>
      <c r="SD830" s="257"/>
      <c r="SE830" s="257"/>
      <c r="SF830" s="257"/>
      <c r="SG830" s="257"/>
      <c r="SH830" s="257"/>
      <c r="SI830" s="257"/>
      <c r="SJ830" s="257"/>
      <c r="SK830" s="257"/>
      <c r="SL830" s="257"/>
      <c r="SM830" s="257"/>
      <c r="SN830" s="257"/>
      <c r="SO830" s="257"/>
      <c r="SP830" s="257"/>
      <c r="SQ830" s="257"/>
      <c r="SR830" s="257"/>
      <c r="SS830" s="257"/>
      <c r="ST830" s="257"/>
      <c r="SU830" s="257"/>
      <c r="SV830" s="257"/>
      <c r="SW830" s="257"/>
      <c r="SX830" s="257"/>
      <c r="SY830" s="257"/>
      <c r="SZ830" s="257"/>
      <c r="TA830" s="257"/>
      <c r="TB830" s="257"/>
      <c r="TC830" s="257"/>
      <c r="TD830" s="257"/>
      <c r="TE830" s="257"/>
      <c r="TF830" s="257"/>
      <c r="TG830" s="257"/>
      <c r="TH830" s="257"/>
      <c r="TI830" s="257"/>
      <c r="TJ830" s="257"/>
      <c r="TK830" s="257"/>
      <c r="TL830" s="257"/>
      <c r="TM830" s="257"/>
      <c r="TN830" s="257"/>
      <c r="TO830" s="257"/>
      <c r="TP830" s="257"/>
      <c r="TQ830" s="257"/>
      <c r="TR830" s="257"/>
      <c r="TS830" s="257"/>
      <c r="TT830" s="257"/>
      <c r="TU830" s="257"/>
      <c r="TV830" s="257"/>
      <c r="TW830" s="257"/>
      <c r="TX830" s="257"/>
      <c r="TY830" s="257"/>
      <c r="TZ830" s="257"/>
      <c r="UA830" s="257"/>
      <c r="UB830" s="257"/>
      <c r="UC830" s="257"/>
      <c r="UD830" s="257"/>
      <c r="UE830" s="257"/>
      <c r="UF830" s="257"/>
      <c r="UG830" s="257"/>
      <c r="UH830" s="257"/>
      <c r="UI830" s="257"/>
      <c r="UJ830" s="257"/>
      <c r="UK830" s="257"/>
      <c r="UL830" s="257"/>
      <c r="UM830" s="257"/>
      <c r="UN830" s="257"/>
      <c r="UO830" s="257"/>
      <c r="UP830" s="257"/>
      <c r="UQ830" s="257"/>
      <c r="UR830" s="257"/>
      <c r="US830" s="257"/>
      <c r="UT830" s="257"/>
      <c r="UU830" s="257"/>
      <c r="UV830" s="257"/>
      <c r="UW830" s="257"/>
      <c r="UX830" s="257"/>
      <c r="UY830" s="257"/>
      <c r="UZ830" s="257"/>
      <c r="VA830" s="257"/>
      <c r="VB830" s="257"/>
      <c r="VC830" s="257"/>
      <c r="VD830" s="257"/>
      <c r="VE830" s="257"/>
      <c r="VF830" s="257"/>
      <c r="VG830" s="257"/>
      <c r="VH830" s="257"/>
      <c r="VI830" s="257"/>
      <c r="VJ830" s="257"/>
      <c r="VK830" s="257"/>
      <c r="VL830" s="257"/>
      <c r="VM830" s="257"/>
      <c r="VN830" s="257"/>
      <c r="VO830" s="257"/>
      <c r="VP830" s="257"/>
      <c r="VQ830" s="257"/>
      <c r="VR830" s="257"/>
      <c r="VS830" s="257"/>
      <c r="VT830" s="257"/>
      <c r="VU830" s="257"/>
      <c r="VV830" s="257"/>
      <c r="VW830" s="257"/>
      <c r="VX830" s="257"/>
      <c r="VY830" s="257"/>
      <c r="VZ830" s="257"/>
      <c r="WA830" s="257"/>
      <c r="WB830" s="257"/>
      <c r="WC830" s="257"/>
      <c r="WD830" s="257"/>
      <c r="WE830" s="257"/>
      <c r="WF830" s="257"/>
      <c r="WG830" s="257"/>
      <c r="WH830" s="257"/>
      <c r="WI830" s="257"/>
      <c r="WJ830" s="257"/>
      <c r="WK830" s="257"/>
      <c r="WL830" s="257"/>
      <c r="WM830" s="257"/>
      <c r="WN830" s="257"/>
      <c r="WO830" s="257"/>
      <c r="WP830" s="257"/>
      <c r="WQ830" s="257"/>
      <c r="WR830" s="257"/>
      <c r="WS830" s="257"/>
      <c r="WT830" s="257"/>
      <c r="WU830" s="257"/>
      <c r="WV830" s="257"/>
      <c r="WW830" s="257"/>
      <c r="WX830" s="257"/>
      <c r="WY830" s="257"/>
      <c r="WZ830" s="257"/>
      <c r="XA830" s="257"/>
      <c r="XB830" s="257"/>
      <c r="XC830" s="257"/>
      <c r="XD830" s="257"/>
      <c r="XE830" s="257"/>
      <c r="XF830" s="257"/>
      <c r="XG830" s="257"/>
      <c r="XH830" s="257"/>
      <c r="XI830" s="257"/>
      <c r="XJ830" s="257"/>
      <c r="XK830" s="257"/>
      <c r="XL830" s="257"/>
      <c r="XM830" s="257"/>
      <c r="XN830" s="257"/>
      <c r="XO830" s="257"/>
      <c r="XP830" s="257"/>
      <c r="XQ830" s="257"/>
      <c r="XR830" s="257"/>
      <c r="XS830" s="257"/>
      <c r="XT830" s="257"/>
      <c r="XU830" s="257"/>
      <c r="XV830" s="257"/>
      <c r="XW830" s="257"/>
      <c r="XX830" s="257"/>
      <c r="XY830" s="257"/>
      <c r="XZ830" s="257"/>
      <c r="YA830" s="257"/>
      <c r="YB830" s="257"/>
      <c r="YC830" s="257"/>
      <c r="YD830" s="257"/>
      <c r="YE830" s="257"/>
      <c r="YF830" s="257"/>
      <c r="YG830" s="257"/>
      <c r="YH830" s="257"/>
      <c r="YI830" s="257"/>
      <c r="YJ830" s="257"/>
      <c r="YK830" s="257"/>
      <c r="YL830" s="257"/>
      <c r="YM830" s="257"/>
      <c r="YN830" s="257"/>
      <c r="YO830" s="257"/>
      <c r="YP830" s="257"/>
      <c r="YQ830" s="257"/>
      <c r="YR830" s="257"/>
      <c r="YS830" s="257"/>
      <c r="YT830" s="257"/>
      <c r="YU830" s="257"/>
      <c r="YV830" s="257"/>
      <c r="YW830" s="257"/>
      <c r="YX830" s="257"/>
      <c r="YY830" s="257"/>
      <c r="YZ830" s="257"/>
      <c r="ZA830" s="257"/>
      <c r="ZB830" s="257"/>
      <c r="ZC830" s="257"/>
      <c r="ZD830" s="257"/>
      <c r="ZE830" s="257"/>
      <c r="ZF830" s="257"/>
      <c r="ZG830" s="257"/>
      <c r="ZH830" s="257"/>
      <c r="ZI830" s="257"/>
      <c r="ZJ830" s="257"/>
      <c r="ZK830" s="257"/>
      <c r="ZL830" s="257"/>
      <c r="ZM830" s="257"/>
      <c r="ZN830" s="257"/>
      <c r="ZO830" s="257"/>
      <c r="ZP830" s="257"/>
      <c r="ZQ830" s="257"/>
      <c r="ZR830" s="257"/>
      <c r="ZS830" s="257"/>
      <c r="ZT830" s="257"/>
      <c r="ZU830" s="257"/>
      <c r="ZV830" s="257"/>
      <c r="ZW830" s="257"/>
      <c r="ZX830" s="257"/>
      <c r="ZY830" s="257"/>
      <c r="ZZ830" s="257"/>
      <c r="AAA830" s="257"/>
      <c r="AAB830" s="257"/>
      <c r="AAC830" s="257"/>
      <c r="AAD830" s="257"/>
      <c r="AAE830" s="257"/>
      <c r="AAF830" s="257"/>
      <c r="AAG830" s="257"/>
      <c r="AAH830" s="257"/>
      <c r="AAI830" s="257"/>
      <c r="AAJ830" s="257"/>
      <c r="AAK830" s="257"/>
      <c r="AAL830" s="257"/>
      <c r="AAM830" s="257"/>
      <c r="AAN830" s="257"/>
      <c r="AAO830" s="257"/>
      <c r="AAP830" s="257"/>
      <c r="AAQ830" s="257"/>
      <c r="AAR830" s="257"/>
      <c r="AAS830" s="257"/>
      <c r="AAT830" s="257"/>
      <c r="AAU830" s="257"/>
      <c r="AAV830" s="257"/>
      <c r="AAW830" s="257"/>
      <c r="AAX830" s="257"/>
      <c r="AAY830" s="257"/>
      <c r="AAZ830" s="257"/>
      <c r="ABA830" s="257"/>
      <c r="ABB830" s="257"/>
      <c r="ABC830" s="257"/>
      <c r="ABD830" s="257"/>
      <c r="ABE830" s="257"/>
      <c r="ABF830" s="257"/>
      <c r="ABG830" s="257"/>
      <c r="ABH830" s="257"/>
      <c r="ABI830" s="257"/>
      <c r="ABJ830" s="257"/>
      <c r="ABK830" s="257"/>
      <c r="ABL830" s="257"/>
      <c r="ABM830" s="257"/>
      <c r="ABN830" s="257"/>
      <c r="ABO830" s="257"/>
      <c r="ABP830" s="257"/>
      <c r="ABQ830" s="257"/>
      <c r="ABR830" s="257"/>
      <c r="ABS830" s="257"/>
      <c r="ABT830" s="257"/>
      <c r="ABU830" s="257"/>
      <c r="ABV830" s="257"/>
      <c r="ABW830" s="257"/>
      <c r="ABX830" s="257"/>
      <c r="ABY830" s="257"/>
      <c r="ABZ830" s="257"/>
      <c r="ACA830" s="257"/>
      <c r="ACB830" s="257"/>
      <c r="ACC830" s="257"/>
      <c r="ACD830" s="257"/>
      <c r="ACE830" s="257"/>
      <c r="ACF830" s="257"/>
      <c r="ACG830" s="257"/>
      <c r="ACH830" s="257"/>
      <c r="ACI830" s="257"/>
      <c r="ACJ830" s="257"/>
      <c r="ACK830" s="257"/>
      <c r="ACL830" s="257"/>
      <c r="ACM830" s="257"/>
      <c r="ACN830" s="257"/>
      <c r="ACO830" s="257"/>
      <c r="ACP830" s="257"/>
      <c r="ACQ830" s="257"/>
      <c r="ACR830" s="257"/>
      <c r="ACS830" s="257"/>
      <c r="ACT830" s="257"/>
      <c r="ACU830" s="257"/>
      <c r="ACV830" s="257"/>
      <c r="ACW830" s="257"/>
      <c r="ACX830" s="257"/>
      <c r="ACY830" s="257"/>
      <c r="ACZ830" s="257"/>
      <c r="ADA830" s="257"/>
      <c r="ADB830" s="257"/>
      <c r="ADC830" s="257"/>
      <c r="ADD830" s="257"/>
      <c r="ADE830" s="257"/>
      <c r="ADF830" s="257"/>
      <c r="ADG830" s="257"/>
      <c r="ADH830" s="257"/>
      <c r="ADI830" s="257"/>
      <c r="ADJ830" s="257"/>
      <c r="ADK830" s="257"/>
      <c r="ADL830" s="257"/>
      <c r="ADM830" s="257"/>
      <c r="ADN830" s="257"/>
      <c r="ADO830" s="257"/>
      <c r="ADP830" s="257"/>
      <c r="ADQ830" s="257"/>
      <c r="ADR830" s="257"/>
      <c r="ADS830" s="257"/>
      <c r="ADT830" s="257"/>
      <c r="ADU830" s="257"/>
      <c r="ADV830" s="257"/>
      <c r="ADW830" s="257"/>
      <c r="ADX830" s="257"/>
      <c r="ADY830" s="257"/>
      <c r="ADZ830" s="257"/>
      <c r="AEA830" s="257"/>
      <c r="AEB830" s="257"/>
      <c r="AEC830" s="257"/>
      <c r="AED830" s="257"/>
      <c r="AEE830" s="257"/>
      <c r="AEF830" s="257"/>
      <c r="AEG830" s="257"/>
      <c r="AEH830" s="257"/>
      <c r="AEI830" s="257"/>
      <c r="AEJ830" s="257"/>
      <c r="AEK830" s="257"/>
      <c r="AEL830" s="257"/>
      <c r="AEM830" s="257"/>
      <c r="AEN830" s="257"/>
      <c r="AEO830" s="257"/>
      <c r="AEP830" s="257"/>
      <c r="AEQ830" s="257"/>
      <c r="AER830" s="257"/>
      <c r="AES830" s="257"/>
      <c r="AET830" s="257"/>
      <c r="AEU830" s="257"/>
      <c r="AEV830" s="257"/>
      <c r="AEW830" s="257"/>
      <c r="AEX830" s="257"/>
      <c r="AEY830" s="257"/>
      <c r="AEZ830" s="257"/>
      <c r="AFA830" s="257"/>
      <c r="AFB830" s="257"/>
      <c r="AFC830" s="257"/>
      <c r="AFD830" s="257"/>
      <c r="AFE830" s="257"/>
      <c r="AFF830" s="257"/>
      <c r="AFG830" s="257"/>
      <c r="AFH830" s="257"/>
      <c r="AFI830" s="257"/>
      <c r="AFJ830" s="257"/>
      <c r="AFK830" s="257"/>
      <c r="AFL830" s="257"/>
      <c r="AFM830" s="257"/>
      <c r="AFN830" s="257"/>
      <c r="AFO830" s="257"/>
      <c r="AFP830" s="257"/>
      <c r="AFQ830" s="257"/>
      <c r="AFR830" s="257"/>
      <c r="AFS830" s="257"/>
      <c r="AFT830" s="257"/>
      <c r="AFU830" s="257"/>
      <c r="AFV830" s="257"/>
      <c r="AFW830" s="257"/>
      <c r="AFX830" s="257"/>
      <c r="AFY830" s="257"/>
      <c r="AFZ830" s="257"/>
      <c r="AGA830" s="257"/>
      <c r="AGB830" s="257"/>
      <c r="AGC830" s="257"/>
      <c r="AGD830" s="257"/>
      <c r="AGE830" s="257"/>
      <c r="AGF830" s="257"/>
      <c r="AGG830" s="257"/>
      <c r="AGH830" s="257"/>
      <c r="AGI830" s="257"/>
      <c r="AGJ830" s="257"/>
      <c r="AGK830" s="257"/>
      <c r="AGL830" s="257"/>
      <c r="AGM830" s="257"/>
      <c r="AGN830" s="257"/>
      <c r="AGO830" s="257"/>
      <c r="AGP830" s="257"/>
      <c r="AGQ830" s="257"/>
      <c r="AGR830" s="257"/>
      <c r="AGS830" s="257"/>
      <c r="AGT830" s="257"/>
      <c r="AGU830" s="257"/>
      <c r="AGV830" s="257"/>
      <c r="AGW830" s="257"/>
      <c r="AGX830" s="257"/>
      <c r="AGY830" s="257"/>
      <c r="AGZ830" s="257"/>
      <c r="AHA830" s="257"/>
      <c r="AHB830" s="257"/>
      <c r="AHC830" s="257"/>
      <c r="AHD830" s="257"/>
      <c r="AHE830" s="257"/>
      <c r="AHF830" s="257"/>
      <c r="AHG830" s="257"/>
      <c r="AHH830" s="257"/>
      <c r="AHI830" s="257"/>
      <c r="AHJ830" s="257"/>
      <c r="AHK830" s="257"/>
      <c r="AHL830" s="257"/>
      <c r="AHM830" s="257"/>
      <c r="AHN830" s="257"/>
      <c r="AHO830" s="257"/>
      <c r="AHP830" s="257"/>
      <c r="AHQ830" s="257"/>
      <c r="AHR830" s="257"/>
      <c r="AHS830" s="257"/>
      <c r="AHT830" s="257"/>
      <c r="AHU830" s="257"/>
      <c r="AHV830" s="257"/>
      <c r="AHW830" s="257"/>
      <c r="AHX830" s="257"/>
      <c r="AHY830" s="257"/>
      <c r="AHZ830" s="257"/>
      <c r="AIA830" s="257"/>
      <c r="AIB830" s="257"/>
      <c r="AIC830" s="257"/>
      <c r="AID830" s="257"/>
      <c r="AIE830" s="257"/>
      <c r="AIF830" s="257"/>
      <c r="AIG830" s="257"/>
      <c r="AIH830" s="257"/>
      <c r="AII830" s="257"/>
      <c r="AIJ830" s="257"/>
      <c r="AIK830" s="257"/>
      <c r="AIL830" s="257"/>
      <c r="AIM830" s="257"/>
      <c r="AIN830" s="257"/>
      <c r="AIO830" s="257"/>
      <c r="AIP830" s="257"/>
      <c r="AIQ830" s="257"/>
      <c r="AIR830" s="257"/>
      <c r="AIS830" s="257"/>
      <c r="AIT830" s="257"/>
      <c r="AIU830" s="257"/>
      <c r="AIV830" s="257"/>
      <c r="AIW830" s="257"/>
      <c r="AIX830" s="257"/>
      <c r="AIY830" s="257"/>
      <c r="AIZ830" s="257"/>
      <c r="AJA830" s="257"/>
      <c r="AJB830" s="257"/>
      <c r="AJC830" s="257"/>
      <c r="AJD830" s="257"/>
      <c r="AJE830" s="257"/>
      <c r="AJF830" s="257"/>
      <c r="AJG830" s="257"/>
      <c r="AJH830" s="257"/>
      <c r="AJI830" s="257"/>
      <c r="AJJ830" s="257"/>
      <c r="AJK830" s="257"/>
      <c r="AJL830" s="257"/>
      <c r="AJM830" s="257"/>
      <c r="AJN830" s="257"/>
      <c r="AJO830" s="257"/>
      <c r="AJP830" s="257"/>
      <c r="AJQ830" s="257"/>
      <c r="AJR830" s="257"/>
      <c r="AJS830" s="257"/>
      <c r="AJT830" s="257"/>
      <c r="AJU830" s="257"/>
      <c r="AJV830" s="257"/>
      <c r="AJW830" s="257"/>
      <c r="AJX830" s="257"/>
      <c r="AJY830" s="257"/>
      <c r="AJZ830" s="257"/>
      <c r="AKA830" s="257"/>
      <c r="AKB830" s="257"/>
      <c r="AKC830" s="257"/>
      <c r="AKD830" s="257"/>
      <c r="AKE830" s="257"/>
      <c r="AKF830" s="257"/>
      <c r="AKG830" s="257"/>
      <c r="AKH830" s="257"/>
      <c r="AKI830" s="257"/>
      <c r="AKJ830" s="257"/>
      <c r="AKK830" s="257"/>
      <c r="AKL830" s="257"/>
      <c r="AKM830" s="257"/>
      <c r="AKN830" s="257"/>
      <c r="AKO830" s="257"/>
      <c r="AKP830" s="257"/>
      <c r="AKQ830" s="257"/>
      <c r="AKR830" s="257"/>
      <c r="AKS830" s="257"/>
      <c r="AKT830" s="257"/>
      <c r="AKU830" s="257"/>
      <c r="AKV830" s="257"/>
      <c r="AKW830" s="257"/>
      <c r="AKX830" s="257"/>
      <c r="AKY830" s="257"/>
      <c r="AKZ830" s="257"/>
      <c r="ALA830" s="257"/>
      <c r="ALB830" s="257"/>
      <c r="ALC830" s="257"/>
      <c r="ALD830" s="257"/>
      <c r="ALE830" s="257"/>
      <c r="ALF830" s="257"/>
      <c r="ALG830" s="257"/>
      <c r="ALH830" s="257"/>
      <c r="ALI830" s="257"/>
      <c r="ALJ830" s="257"/>
      <c r="ALK830" s="257"/>
      <c r="ALL830" s="257"/>
      <c r="ALM830" s="257"/>
      <c r="ALN830" s="257"/>
      <c r="ALO830" s="257"/>
      <c r="ALP830" s="257"/>
      <c r="ALQ830" s="257"/>
      <c r="ALR830" s="257"/>
      <c r="ALS830" s="257"/>
      <c r="ALT830" s="257"/>
      <c r="ALU830" s="257"/>
      <c r="ALV830" s="257"/>
      <c r="ALW830" s="257"/>
      <c r="ALX830" s="257"/>
      <c r="ALY830" s="257"/>
      <c r="ALZ830" s="257"/>
      <c r="AMA830" s="257"/>
      <c r="AMB830" s="257"/>
      <c r="AMC830" s="257"/>
      <c r="AMD830" s="257"/>
      <c r="AME830" s="257"/>
      <c r="AMF830" s="257"/>
      <c r="AMG830" s="257"/>
      <c r="AMH830" s="257"/>
      <c r="AMI830" s="257"/>
      <c r="AMJ830" s="257"/>
      <c r="AMK830" s="257"/>
      <c r="AML830" s="257"/>
      <c r="AMM830" s="257"/>
      <c r="AMN830" s="257"/>
      <c r="AMO830" s="257"/>
      <c r="AMP830" s="257"/>
      <c r="AMQ830" s="257"/>
      <c r="AMR830" s="257"/>
      <c r="AMS830" s="257"/>
      <c r="AMT830" s="257"/>
      <c r="AMU830" s="257"/>
      <c r="AMV830" s="257"/>
      <c r="AMW830" s="257"/>
      <c r="AMX830" s="257"/>
      <c r="AMY830" s="257"/>
      <c r="AMZ830" s="257"/>
      <c r="ANA830" s="257"/>
      <c r="ANB830" s="257"/>
      <c r="ANC830" s="257"/>
      <c r="AND830" s="257"/>
      <c r="ANE830" s="257"/>
      <c r="ANF830" s="257"/>
      <c r="ANG830" s="257"/>
      <c r="ANH830" s="257"/>
      <c r="ANI830" s="257"/>
      <c r="ANJ830" s="257"/>
      <c r="ANK830" s="257"/>
      <c r="ANL830" s="257"/>
      <c r="ANM830" s="257"/>
      <c r="ANN830" s="257"/>
      <c r="ANO830" s="257"/>
      <c r="ANP830" s="257"/>
      <c r="ANQ830" s="257"/>
      <c r="ANR830" s="257"/>
      <c r="ANS830" s="257"/>
      <c r="ANT830" s="257"/>
      <c r="ANU830" s="257"/>
      <c r="ANV830" s="257"/>
      <c r="ANW830" s="257"/>
      <c r="ANX830" s="257"/>
      <c r="ANY830" s="257"/>
      <c r="ANZ830" s="257"/>
      <c r="AOA830" s="257"/>
      <c r="AOB830" s="257"/>
      <c r="AOC830" s="257"/>
      <c r="AOD830" s="257"/>
      <c r="AOE830" s="257"/>
      <c r="AOF830" s="257"/>
      <c r="AOG830" s="257"/>
      <c r="AOH830" s="257"/>
      <c r="AOI830" s="257"/>
      <c r="AOJ830" s="257"/>
      <c r="AOK830" s="257"/>
      <c r="AOL830" s="257"/>
      <c r="AOM830" s="257"/>
      <c r="AON830" s="257"/>
      <c r="AOO830" s="257"/>
      <c r="AOP830" s="257"/>
      <c r="AOQ830" s="257"/>
      <c r="AOR830" s="257"/>
      <c r="AOS830" s="257"/>
      <c r="AOT830" s="257"/>
      <c r="AOU830" s="257"/>
      <c r="AOV830" s="257"/>
      <c r="AOW830" s="257"/>
      <c r="AOX830" s="257"/>
      <c r="AOY830" s="257"/>
      <c r="AOZ830" s="257"/>
      <c r="APA830" s="257"/>
      <c r="APB830" s="257"/>
      <c r="APC830" s="257"/>
      <c r="APD830" s="257"/>
      <c r="APE830" s="257"/>
      <c r="APF830" s="257"/>
      <c r="APG830" s="257"/>
      <c r="APH830" s="257"/>
      <c r="API830" s="257"/>
      <c r="APJ830" s="257"/>
      <c r="APK830" s="257"/>
      <c r="APL830" s="257"/>
      <c r="APM830" s="257"/>
      <c r="APN830" s="257"/>
      <c r="APO830" s="257"/>
      <c r="APP830" s="257"/>
      <c r="APQ830" s="257"/>
      <c r="APR830" s="257"/>
      <c r="APS830" s="257"/>
      <c r="APT830" s="257"/>
      <c r="APU830" s="257"/>
      <c r="APV830" s="257"/>
      <c r="APW830" s="257"/>
      <c r="APX830" s="257"/>
      <c r="APY830" s="257"/>
      <c r="APZ830" s="257"/>
      <c r="AQA830" s="257"/>
      <c r="AQB830" s="257"/>
      <c r="AQC830" s="257"/>
      <c r="AQD830" s="257"/>
      <c r="AQE830" s="257"/>
      <c r="AQF830" s="257"/>
      <c r="AQG830" s="257"/>
      <c r="AQH830" s="257"/>
      <c r="AQI830" s="257"/>
      <c r="AQJ830" s="257"/>
      <c r="AQK830" s="257"/>
      <c r="AQL830" s="257"/>
      <c r="AQM830" s="257"/>
      <c r="AQN830" s="257"/>
      <c r="AQO830" s="257"/>
      <c r="AQP830" s="257"/>
      <c r="AQQ830" s="257"/>
      <c r="AQR830" s="257"/>
      <c r="AQS830" s="257"/>
      <c r="AQT830" s="257"/>
      <c r="AQU830" s="257"/>
      <c r="AQV830" s="257"/>
      <c r="AQW830" s="257"/>
      <c r="AQX830" s="257"/>
      <c r="AQY830" s="257"/>
      <c r="AQZ830" s="257"/>
      <c r="ARA830" s="257"/>
      <c r="ARB830" s="257"/>
      <c r="ARC830" s="257"/>
      <c r="ARD830" s="257"/>
      <c r="ARE830" s="257"/>
      <c r="ARF830" s="257"/>
      <c r="ARG830" s="257"/>
      <c r="ARH830" s="257"/>
      <c r="ARI830" s="257"/>
      <c r="ARJ830" s="257"/>
      <c r="ARK830" s="257"/>
      <c r="ARL830" s="257"/>
      <c r="ARM830" s="257"/>
      <c r="ARN830" s="257"/>
      <c r="ARO830" s="257"/>
      <c r="ARP830" s="257"/>
      <c r="ARQ830" s="257"/>
      <c r="ARR830" s="257"/>
      <c r="ARS830" s="257"/>
      <c r="ART830" s="257"/>
      <c r="ARU830" s="257"/>
      <c r="ARV830" s="257"/>
      <c r="ARW830" s="257"/>
      <c r="ARX830" s="257"/>
      <c r="ARY830" s="257"/>
      <c r="ARZ830" s="257"/>
      <c r="ASA830" s="257"/>
      <c r="ASB830" s="257"/>
      <c r="ASC830" s="257"/>
      <c r="ASD830" s="257"/>
      <c r="ASE830" s="257"/>
      <c r="ASF830" s="257"/>
      <c r="ASG830" s="257"/>
      <c r="ASH830" s="257"/>
      <c r="ASI830" s="257"/>
      <c r="ASJ830" s="257"/>
      <c r="ASK830" s="257"/>
      <c r="ASL830" s="257"/>
      <c r="ASM830" s="257"/>
      <c r="ASN830" s="257"/>
      <c r="ASO830" s="257"/>
      <c r="ASP830" s="257"/>
      <c r="ASQ830" s="257"/>
      <c r="ASR830" s="257"/>
      <c r="ASS830" s="257"/>
      <c r="AST830" s="257"/>
      <c r="ASU830" s="257"/>
      <c r="ASV830" s="257"/>
      <c r="ASW830" s="257"/>
      <c r="ASX830" s="257"/>
      <c r="ASY830" s="257"/>
      <c r="ASZ830" s="257"/>
      <c r="ATA830" s="257"/>
      <c r="ATB830" s="257"/>
      <c r="ATC830" s="257"/>
      <c r="ATD830" s="257"/>
      <c r="ATE830" s="257"/>
      <c r="ATF830" s="257"/>
      <c r="ATG830" s="257"/>
      <c r="ATH830" s="257"/>
      <c r="ATI830" s="257"/>
      <c r="ATJ830" s="257"/>
      <c r="ATK830" s="257"/>
      <c r="ATL830" s="257"/>
      <c r="ATM830" s="257"/>
      <c r="ATN830" s="257"/>
      <c r="ATO830" s="257"/>
      <c r="ATP830" s="257"/>
      <c r="ATQ830" s="257"/>
      <c r="ATR830" s="257"/>
      <c r="ATS830" s="257"/>
      <c r="ATT830" s="257"/>
      <c r="ATU830" s="257"/>
      <c r="ATV830" s="257"/>
      <c r="ATW830" s="257"/>
      <c r="ATX830" s="257"/>
      <c r="ATY830" s="257"/>
      <c r="ATZ830" s="257"/>
      <c r="AUA830" s="257"/>
      <c r="AUB830" s="257"/>
      <c r="AUC830" s="257"/>
      <c r="AUD830" s="257"/>
      <c r="AUE830" s="257"/>
      <c r="AUF830" s="257"/>
      <c r="AUG830" s="257"/>
      <c r="AUH830" s="257"/>
      <c r="AUI830" s="257"/>
      <c r="AUJ830" s="257"/>
      <c r="AUK830" s="257"/>
      <c r="AUL830" s="257"/>
      <c r="AUM830" s="257"/>
      <c r="AUN830" s="257"/>
      <c r="AUO830" s="257"/>
      <c r="AUP830" s="257"/>
      <c r="AUQ830" s="257"/>
      <c r="AUR830" s="257"/>
      <c r="AUS830" s="257"/>
      <c r="AUT830" s="257"/>
      <c r="AUU830" s="257"/>
      <c r="AUV830" s="257"/>
      <c r="AUW830" s="257"/>
      <c r="AUX830" s="257"/>
      <c r="AUY830" s="257"/>
      <c r="AUZ830" s="257"/>
      <c r="AVA830" s="257"/>
      <c r="AVB830" s="257"/>
      <c r="AVC830" s="257"/>
      <c r="AVD830" s="257"/>
      <c r="AVE830" s="257"/>
      <c r="AVF830" s="257"/>
      <c r="AVG830" s="257"/>
      <c r="AVH830" s="257"/>
      <c r="AVI830" s="257"/>
      <c r="AVJ830" s="257"/>
      <c r="AVK830" s="257"/>
      <c r="AVL830" s="257"/>
      <c r="AVM830" s="257"/>
      <c r="AVN830" s="257"/>
      <c r="AVO830" s="257"/>
      <c r="AVP830" s="257"/>
      <c r="AVQ830" s="257"/>
      <c r="AVR830" s="257"/>
      <c r="AVS830" s="257"/>
      <c r="AVT830" s="257"/>
      <c r="AVU830" s="257"/>
      <c r="AVV830" s="257"/>
      <c r="AVW830" s="257"/>
      <c r="AVX830" s="257"/>
      <c r="AVY830" s="257"/>
      <c r="AVZ830" s="257"/>
      <c r="AWA830" s="257"/>
      <c r="AWB830" s="257"/>
      <c r="AWC830" s="257"/>
      <c r="AWD830" s="257"/>
      <c r="AWE830" s="257"/>
      <c r="AWF830" s="257"/>
      <c r="AWG830" s="257"/>
      <c r="AWH830" s="257"/>
      <c r="AWI830" s="257"/>
      <c r="AWJ830" s="257"/>
      <c r="AWK830" s="257"/>
      <c r="AWL830" s="257"/>
      <c r="AWM830" s="257"/>
      <c r="AWN830" s="257"/>
      <c r="AWO830" s="257"/>
      <c r="AWP830" s="257"/>
      <c r="AWQ830" s="257"/>
      <c r="AWR830" s="257"/>
      <c r="AWS830" s="257"/>
      <c r="AWT830" s="257"/>
      <c r="AWU830" s="257"/>
      <c r="AWV830" s="257"/>
      <c r="AWW830" s="257"/>
      <c r="AWX830" s="257"/>
      <c r="AWY830" s="257"/>
      <c r="AWZ830" s="257"/>
      <c r="AXA830" s="257"/>
      <c r="AXB830" s="257"/>
      <c r="AXC830" s="257"/>
      <c r="AXD830" s="257"/>
      <c r="AXE830" s="257"/>
      <c r="AXF830" s="257"/>
      <c r="AXG830" s="257"/>
      <c r="AXH830" s="257"/>
      <c r="AXI830" s="257"/>
      <c r="AXJ830" s="257"/>
      <c r="AXK830" s="257"/>
      <c r="AXL830" s="257"/>
      <c r="AXM830" s="257"/>
      <c r="AXN830" s="257"/>
      <c r="AXO830" s="257"/>
      <c r="AXP830" s="257"/>
      <c r="AXQ830" s="257"/>
      <c r="AXR830" s="257"/>
      <c r="AXS830" s="257"/>
      <c r="AXT830" s="257"/>
      <c r="AXU830" s="257"/>
      <c r="AXV830" s="257"/>
      <c r="AXW830" s="257"/>
      <c r="AXX830" s="257"/>
      <c r="AXY830" s="257"/>
      <c r="AXZ830" s="257"/>
      <c r="AYA830" s="257"/>
      <c r="AYB830" s="257"/>
      <c r="AYC830" s="257"/>
      <c r="AYD830" s="257"/>
      <c r="AYE830" s="257"/>
      <c r="AYF830" s="257"/>
      <c r="AYG830" s="257"/>
      <c r="AYH830" s="257"/>
      <c r="AYI830" s="257"/>
      <c r="AYJ830" s="257"/>
      <c r="AYK830" s="257"/>
      <c r="AYL830" s="257"/>
      <c r="AYM830" s="257"/>
      <c r="AYN830" s="257"/>
      <c r="AYO830" s="257"/>
      <c r="AYP830" s="257"/>
      <c r="AYQ830" s="257"/>
      <c r="AYR830" s="257"/>
      <c r="AYS830" s="257"/>
      <c r="AYT830" s="257"/>
      <c r="AYU830" s="257"/>
      <c r="AYV830" s="257"/>
      <c r="AYW830" s="257"/>
      <c r="AYX830" s="257"/>
      <c r="AYY830" s="257"/>
      <c r="AYZ830" s="257"/>
      <c r="AZA830" s="257"/>
      <c r="AZB830" s="257"/>
      <c r="AZC830" s="257"/>
      <c r="AZD830" s="257"/>
      <c r="AZE830" s="257"/>
      <c r="AZF830" s="257"/>
      <c r="AZG830" s="257"/>
      <c r="AZH830" s="257"/>
      <c r="AZI830" s="257"/>
      <c r="AZJ830" s="257"/>
      <c r="AZK830" s="257"/>
      <c r="AZL830" s="257"/>
      <c r="AZM830" s="257"/>
      <c r="AZN830" s="257"/>
      <c r="AZO830" s="257"/>
      <c r="AZP830" s="257"/>
      <c r="AZQ830" s="257"/>
      <c r="AZR830" s="257"/>
      <c r="AZS830" s="257"/>
      <c r="AZT830" s="257"/>
      <c r="AZU830" s="257"/>
      <c r="AZV830" s="257"/>
      <c r="AZW830" s="257"/>
      <c r="AZX830" s="257"/>
      <c r="AZY830" s="257"/>
      <c r="AZZ830" s="257"/>
      <c r="BAA830" s="257"/>
      <c r="BAB830" s="257"/>
      <c r="BAC830" s="257"/>
      <c r="BAD830" s="257"/>
      <c r="BAE830" s="257"/>
      <c r="BAF830" s="257"/>
      <c r="BAG830" s="257"/>
      <c r="BAH830" s="257"/>
      <c r="BAI830" s="257"/>
      <c r="BAJ830" s="257"/>
      <c r="BAK830" s="257"/>
      <c r="BAL830" s="257"/>
      <c r="BAM830" s="257"/>
      <c r="BAN830" s="257"/>
      <c r="BAO830" s="257"/>
      <c r="BAP830" s="257"/>
      <c r="BAQ830" s="257"/>
      <c r="BAR830" s="257"/>
      <c r="BAS830" s="257"/>
      <c r="BAT830" s="257"/>
      <c r="BAU830" s="257"/>
      <c r="BAV830" s="257"/>
      <c r="BAW830" s="257"/>
      <c r="BAX830" s="257"/>
      <c r="BAY830" s="257"/>
      <c r="BAZ830" s="257"/>
      <c r="BBA830" s="257"/>
      <c r="BBB830" s="257"/>
      <c r="BBC830" s="257"/>
      <c r="BBD830" s="257"/>
      <c r="BBE830" s="257"/>
      <c r="BBF830" s="257"/>
      <c r="BBG830" s="257"/>
      <c r="BBH830" s="257"/>
      <c r="BBI830" s="257"/>
      <c r="BBJ830" s="257"/>
      <c r="BBK830" s="257"/>
      <c r="BBL830" s="257"/>
      <c r="BBM830" s="257"/>
      <c r="BBN830" s="257"/>
      <c r="BBO830" s="257"/>
      <c r="BBP830" s="257"/>
      <c r="BBQ830" s="257"/>
      <c r="BBR830" s="257"/>
      <c r="BBS830" s="257"/>
      <c r="BBT830" s="257"/>
      <c r="BBU830" s="257"/>
      <c r="BBV830" s="257"/>
      <c r="BBW830" s="257"/>
      <c r="BBX830" s="257"/>
      <c r="BBY830" s="257"/>
      <c r="BBZ830" s="257"/>
      <c r="BCA830" s="257"/>
      <c r="BCB830" s="257"/>
      <c r="BCC830" s="257"/>
      <c r="BCD830" s="257"/>
      <c r="BCE830" s="257"/>
      <c r="BCF830" s="257"/>
      <c r="BCG830" s="257"/>
      <c r="BCH830" s="257"/>
      <c r="BCI830" s="257"/>
      <c r="BCJ830" s="257"/>
      <c r="BCK830" s="257"/>
      <c r="BCL830" s="257"/>
      <c r="BCM830" s="257"/>
      <c r="BCN830" s="257"/>
      <c r="BCO830" s="257"/>
      <c r="BCP830" s="257"/>
      <c r="BCQ830" s="257"/>
      <c r="BCR830" s="257"/>
      <c r="BCS830" s="257"/>
      <c r="BCT830" s="257"/>
      <c r="BCU830" s="257"/>
      <c r="BCV830" s="257"/>
      <c r="BCW830" s="257"/>
      <c r="BCX830" s="257"/>
      <c r="BCY830" s="257"/>
      <c r="BCZ830" s="257"/>
      <c r="BDA830" s="257"/>
      <c r="BDB830" s="257"/>
      <c r="BDC830" s="257"/>
      <c r="BDD830" s="257"/>
      <c r="BDE830" s="257"/>
      <c r="BDF830" s="257"/>
      <c r="BDG830" s="257"/>
      <c r="BDH830" s="257"/>
      <c r="BDI830" s="257"/>
      <c r="BDJ830" s="257"/>
      <c r="BDK830" s="257"/>
      <c r="BDL830" s="257"/>
      <c r="BDM830" s="257"/>
      <c r="BDN830" s="257"/>
      <c r="BDO830" s="257"/>
      <c r="BDP830" s="257"/>
      <c r="BDQ830" s="257"/>
      <c r="BDR830" s="257"/>
      <c r="BDS830" s="257"/>
      <c r="BDT830" s="257"/>
      <c r="BDU830" s="257"/>
      <c r="BDV830" s="257"/>
      <c r="BDW830" s="257"/>
      <c r="BDX830" s="257"/>
      <c r="BDY830" s="257"/>
      <c r="BDZ830" s="257"/>
      <c r="BEA830" s="257"/>
      <c r="BEB830" s="257"/>
      <c r="BEC830" s="257"/>
      <c r="BED830" s="257"/>
      <c r="BEE830" s="257"/>
      <c r="BEF830" s="257"/>
      <c r="BEG830" s="257"/>
      <c r="BEH830" s="257"/>
      <c r="BEI830" s="257"/>
      <c r="BEJ830" s="257"/>
      <c r="BEK830" s="257"/>
      <c r="BEL830" s="257"/>
      <c r="BEM830" s="257"/>
      <c r="BEN830" s="257"/>
      <c r="BEO830" s="257"/>
      <c r="BEP830" s="257"/>
      <c r="BEQ830" s="257"/>
      <c r="BER830" s="257"/>
      <c r="BES830" s="257"/>
      <c r="BET830" s="257"/>
      <c r="BEU830" s="257"/>
      <c r="BEV830" s="257"/>
      <c r="BEW830" s="257"/>
      <c r="BEX830" s="257"/>
      <c r="BEY830" s="257"/>
      <c r="BEZ830" s="257"/>
      <c r="BFA830" s="257"/>
      <c r="BFB830" s="257"/>
      <c r="BFC830" s="257"/>
      <c r="BFD830" s="257"/>
      <c r="BFE830" s="257"/>
      <c r="BFF830" s="257"/>
      <c r="BFG830" s="257"/>
      <c r="BFH830" s="257"/>
      <c r="BFI830" s="257"/>
      <c r="BFJ830" s="257"/>
      <c r="BFK830" s="257"/>
      <c r="BFL830" s="257"/>
      <c r="BFM830" s="257"/>
      <c r="BFN830" s="257"/>
      <c r="BFO830" s="257"/>
      <c r="BFP830" s="257"/>
      <c r="BFQ830" s="257"/>
      <c r="BFR830" s="257"/>
      <c r="BFS830" s="257"/>
      <c r="BFT830" s="257"/>
      <c r="BFU830" s="257"/>
      <c r="BFV830" s="257"/>
      <c r="BFW830" s="257"/>
      <c r="BFX830" s="257"/>
      <c r="BFY830" s="257"/>
      <c r="BFZ830" s="257"/>
      <c r="BGA830" s="257"/>
      <c r="BGB830" s="257"/>
      <c r="BGC830" s="257"/>
      <c r="BGD830" s="257"/>
      <c r="BGE830" s="257"/>
      <c r="BGF830" s="257"/>
      <c r="BGG830" s="257"/>
      <c r="BGH830" s="257"/>
      <c r="BGI830" s="257"/>
      <c r="BGJ830" s="257"/>
      <c r="BGK830" s="257"/>
      <c r="BGL830" s="257"/>
      <c r="BGM830" s="257"/>
      <c r="BGN830" s="257"/>
      <c r="BGO830" s="257"/>
      <c r="BGP830" s="257"/>
      <c r="BGQ830" s="257"/>
      <c r="BGR830" s="257"/>
      <c r="BGS830" s="257"/>
      <c r="BGT830" s="257"/>
      <c r="BGU830" s="257"/>
      <c r="BGV830" s="257"/>
      <c r="BGW830" s="257"/>
      <c r="BGX830" s="257"/>
      <c r="BGY830" s="257"/>
      <c r="BGZ830" s="257"/>
      <c r="BHA830" s="257"/>
      <c r="BHB830" s="257"/>
      <c r="BHC830" s="257"/>
      <c r="BHD830" s="257"/>
      <c r="BHE830" s="257"/>
      <c r="BHF830" s="257"/>
      <c r="BHG830" s="257"/>
      <c r="BHH830" s="257"/>
      <c r="BHI830" s="257"/>
      <c r="BHJ830" s="257"/>
      <c r="BHK830" s="257"/>
      <c r="BHL830" s="257"/>
      <c r="BHM830" s="257"/>
      <c r="BHN830" s="257"/>
      <c r="BHO830" s="257"/>
      <c r="BHP830" s="257"/>
      <c r="BHQ830" s="257"/>
      <c r="BHR830" s="257"/>
      <c r="BHS830" s="257"/>
      <c r="BHT830" s="257"/>
      <c r="BHU830" s="257"/>
      <c r="BHV830" s="257"/>
      <c r="BHW830" s="257"/>
      <c r="BHX830" s="257"/>
      <c r="BHY830" s="257"/>
      <c r="BHZ830" s="257"/>
      <c r="BIA830" s="257"/>
      <c r="BIB830" s="257"/>
      <c r="BIC830" s="257"/>
      <c r="BID830" s="257"/>
      <c r="BIE830" s="257"/>
      <c r="BIF830" s="257"/>
      <c r="BIG830" s="257"/>
      <c r="BIH830" s="257"/>
      <c r="BII830" s="257"/>
      <c r="BIJ830" s="257"/>
      <c r="BIK830" s="257"/>
      <c r="BIL830" s="257"/>
      <c r="BIM830" s="257"/>
      <c r="BIN830" s="257"/>
      <c r="BIO830" s="257"/>
      <c r="BIP830" s="257"/>
      <c r="BIQ830" s="257"/>
      <c r="BIR830" s="257"/>
      <c r="BIS830" s="257"/>
      <c r="BIT830" s="257"/>
      <c r="BIU830" s="257"/>
      <c r="BIV830" s="257"/>
      <c r="BIW830" s="257"/>
      <c r="BIX830" s="257"/>
      <c r="BIY830" s="257"/>
      <c r="BIZ830" s="257"/>
      <c r="BJA830" s="257"/>
      <c r="BJB830" s="257"/>
      <c r="BJC830" s="257"/>
      <c r="BJD830" s="257"/>
      <c r="BJE830" s="257"/>
      <c r="BJF830" s="257"/>
      <c r="BJG830" s="257"/>
      <c r="BJH830" s="257"/>
      <c r="BJI830" s="257"/>
      <c r="BJJ830" s="257"/>
      <c r="BJK830" s="257"/>
      <c r="BJL830" s="257"/>
      <c r="BJM830" s="257"/>
      <c r="BJN830" s="257"/>
      <c r="BJO830" s="257"/>
      <c r="BJP830" s="257"/>
      <c r="BJQ830" s="257"/>
      <c r="BJR830" s="257"/>
      <c r="BJS830" s="257"/>
      <c r="BJT830" s="257"/>
      <c r="BJU830" s="257"/>
      <c r="BJV830" s="257"/>
      <c r="BJW830" s="257"/>
      <c r="BJX830" s="257"/>
      <c r="BJY830" s="257"/>
      <c r="BJZ830" s="257"/>
      <c r="BKA830" s="257"/>
      <c r="BKB830" s="257"/>
      <c r="BKC830" s="257"/>
      <c r="BKD830" s="257"/>
      <c r="BKE830" s="257"/>
      <c r="BKF830" s="257"/>
      <c r="BKG830" s="257"/>
      <c r="BKH830" s="257"/>
      <c r="BKI830" s="257"/>
      <c r="BKJ830" s="257"/>
      <c r="BKK830" s="257"/>
      <c r="BKL830" s="257"/>
      <c r="BKM830" s="257"/>
      <c r="BKN830" s="257"/>
      <c r="BKO830" s="257"/>
      <c r="BKP830" s="257"/>
      <c r="BKQ830" s="257"/>
      <c r="BKR830" s="257"/>
      <c r="BKS830" s="257"/>
      <c r="BKT830" s="257"/>
      <c r="BKU830" s="257"/>
      <c r="BKV830" s="257"/>
      <c r="BKW830" s="257"/>
      <c r="BKX830" s="257"/>
      <c r="BKY830" s="257"/>
      <c r="BKZ830" s="257"/>
      <c r="BLA830" s="257"/>
      <c r="BLB830" s="257"/>
      <c r="BLC830" s="257"/>
      <c r="BLD830" s="257"/>
      <c r="BLE830" s="257"/>
      <c r="BLF830" s="257"/>
      <c r="BLG830" s="257"/>
      <c r="BLH830" s="257"/>
      <c r="BLI830" s="257"/>
      <c r="BLJ830" s="257"/>
      <c r="BLK830" s="257"/>
      <c r="BLL830" s="257"/>
      <c r="BLM830" s="257"/>
      <c r="BLN830" s="257"/>
      <c r="BLO830" s="257"/>
      <c r="BLP830" s="257"/>
      <c r="BLQ830" s="257"/>
      <c r="BLR830" s="257"/>
      <c r="BLS830" s="257"/>
      <c r="BLT830" s="257"/>
      <c r="BLU830" s="257"/>
      <c r="BLV830" s="257"/>
      <c r="BLW830" s="257"/>
      <c r="BLX830" s="257"/>
      <c r="BLY830" s="257"/>
      <c r="BLZ830" s="257"/>
      <c r="BMA830" s="257"/>
      <c r="BMB830" s="257"/>
      <c r="BMC830" s="257"/>
      <c r="BMD830" s="257"/>
      <c r="BME830" s="257"/>
      <c r="BMF830" s="257"/>
      <c r="BMG830" s="257"/>
      <c r="BMH830" s="257"/>
      <c r="BMI830" s="257"/>
      <c r="BMJ830" s="257"/>
      <c r="BMK830" s="257"/>
      <c r="BML830" s="257"/>
      <c r="BMM830" s="257"/>
      <c r="BMN830" s="257"/>
      <c r="BMO830" s="257"/>
      <c r="BMP830" s="257"/>
      <c r="BMQ830" s="257"/>
      <c r="BMR830" s="257"/>
      <c r="BMS830" s="257"/>
      <c r="BMT830" s="257"/>
      <c r="BMU830" s="257"/>
      <c r="BMV830" s="257"/>
      <c r="BMW830" s="257"/>
      <c r="BMX830" s="257"/>
      <c r="BMY830" s="257"/>
      <c r="BMZ830" s="257"/>
      <c r="BNA830" s="257"/>
      <c r="BNB830" s="257"/>
      <c r="BNC830" s="257"/>
      <c r="BND830" s="257"/>
      <c r="BNE830" s="257"/>
      <c r="BNF830" s="257"/>
      <c r="BNG830" s="257"/>
      <c r="BNH830" s="257"/>
      <c r="BNI830" s="257"/>
      <c r="BNJ830" s="257"/>
      <c r="BNK830" s="257"/>
      <c r="BNL830" s="257"/>
      <c r="BNM830" s="257"/>
      <c r="BNN830" s="257"/>
      <c r="BNO830" s="257"/>
      <c r="BNP830" s="257"/>
      <c r="BNQ830" s="257"/>
      <c r="BNR830" s="257"/>
      <c r="BNS830" s="257"/>
      <c r="BNT830" s="257"/>
      <c r="BNU830" s="257"/>
      <c r="BNV830" s="257"/>
      <c r="BNW830" s="257"/>
      <c r="BNX830" s="257"/>
      <c r="BNY830" s="257"/>
      <c r="BNZ830" s="257"/>
      <c r="BOA830" s="257"/>
      <c r="BOB830" s="257"/>
      <c r="BOC830" s="257"/>
      <c r="BOD830" s="257"/>
      <c r="BOE830" s="257"/>
      <c r="BOF830" s="257"/>
      <c r="BOG830" s="257"/>
      <c r="BOH830" s="257"/>
      <c r="BOI830" s="257"/>
      <c r="BOJ830" s="257"/>
      <c r="BOK830" s="257"/>
      <c r="BOL830" s="257"/>
      <c r="BOM830" s="257"/>
      <c r="BON830" s="257"/>
      <c r="BOO830" s="257"/>
      <c r="BOP830" s="257"/>
      <c r="BOQ830" s="257"/>
      <c r="BOR830" s="257"/>
      <c r="BOS830" s="257"/>
      <c r="BOT830" s="257"/>
      <c r="BOU830" s="257"/>
      <c r="BOV830" s="257"/>
      <c r="BOW830" s="257"/>
      <c r="BOX830" s="257"/>
      <c r="BOY830" s="257"/>
      <c r="BOZ830" s="257"/>
      <c r="BPA830" s="257"/>
      <c r="BPB830" s="257"/>
      <c r="BPC830" s="257"/>
      <c r="BPD830" s="257"/>
      <c r="BPE830" s="257"/>
      <c r="BPF830" s="257"/>
      <c r="BPG830" s="257"/>
      <c r="BPH830" s="257"/>
      <c r="BPI830" s="257"/>
      <c r="BPJ830" s="257"/>
      <c r="BPK830" s="257"/>
      <c r="BPL830" s="257"/>
      <c r="BPM830" s="257"/>
      <c r="BPN830" s="257"/>
      <c r="BPO830" s="257"/>
      <c r="BPP830" s="257"/>
      <c r="BPQ830" s="257"/>
      <c r="BPR830" s="257"/>
      <c r="BPS830" s="257"/>
      <c r="BPT830" s="257"/>
      <c r="BPU830" s="257"/>
      <c r="BPV830" s="257"/>
      <c r="BPW830" s="257"/>
      <c r="BPX830" s="257"/>
      <c r="BPY830" s="257"/>
      <c r="BPZ830" s="257"/>
      <c r="BQA830" s="257"/>
      <c r="BQB830" s="257"/>
      <c r="BQC830" s="257"/>
      <c r="BQD830" s="257"/>
      <c r="BQE830" s="257"/>
      <c r="BQF830" s="257"/>
      <c r="BQG830" s="257"/>
      <c r="BQH830" s="257"/>
      <c r="BQI830" s="257"/>
      <c r="BQJ830" s="257"/>
      <c r="BQK830" s="257"/>
      <c r="BQL830" s="257"/>
      <c r="BQM830" s="257"/>
      <c r="BQN830" s="257"/>
      <c r="BQO830" s="257"/>
      <c r="BQP830" s="257"/>
      <c r="BQQ830" s="257"/>
      <c r="BQR830" s="257"/>
      <c r="BQS830" s="257"/>
      <c r="BQT830" s="257"/>
      <c r="BQU830" s="257"/>
      <c r="BQV830" s="257"/>
      <c r="BQW830" s="257"/>
      <c r="BQX830" s="257"/>
      <c r="BQY830" s="257"/>
      <c r="BQZ830" s="257"/>
      <c r="BRA830" s="257"/>
      <c r="BRB830" s="257"/>
      <c r="BRC830" s="257"/>
      <c r="BRD830" s="257"/>
      <c r="BRE830" s="257"/>
      <c r="BRF830" s="257"/>
      <c r="BRG830" s="257"/>
      <c r="BRH830" s="257"/>
      <c r="BRI830" s="257"/>
      <c r="BRJ830" s="257"/>
      <c r="BRK830" s="257"/>
      <c r="BRL830" s="257"/>
      <c r="BRM830" s="257"/>
      <c r="BRN830" s="257"/>
      <c r="BRO830" s="257"/>
      <c r="BRP830" s="257"/>
      <c r="BRQ830" s="257"/>
      <c r="BRR830" s="257"/>
      <c r="BRS830" s="257"/>
      <c r="BRT830" s="257"/>
      <c r="BRU830" s="257"/>
      <c r="BRV830" s="257"/>
      <c r="BRW830" s="257"/>
      <c r="BRX830" s="257"/>
      <c r="BRY830" s="257"/>
      <c r="BRZ830" s="257"/>
      <c r="BSA830" s="257"/>
      <c r="BSB830" s="257"/>
      <c r="BSC830" s="257"/>
      <c r="BSD830" s="257"/>
      <c r="BSE830" s="257"/>
      <c r="BSF830" s="257"/>
      <c r="BSG830" s="257"/>
      <c r="BSH830" s="257"/>
      <c r="BSI830" s="257"/>
      <c r="BSJ830" s="257"/>
      <c r="BSK830" s="257"/>
      <c r="BSL830" s="257"/>
      <c r="BSM830" s="257"/>
      <c r="BSN830" s="257"/>
      <c r="BSO830" s="257"/>
      <c r="BSP830" s="257"/>
      <c r="BSQ830" s="257"/>
      <c r="BSR830" s="257"/>
      <c r="BSS830" s="257"/>
      <c r="BST830" s="257"/>
      <c r="BSU830" s="257"/>
      <c r="BSV830" s="257"/>
      <c r="BSW830" s="257"/>
      <c r="BSX830" s="257"/>
      <c r="BSY830" s="257"/>
      <c r="BSZ830" s="257"/>
      <c r="BTA830" s="257"/>
      <c r="BTB830" s="257"/>
      <c r="BTC830" s="257"/>
      <c r="BTD830" s="257"/>
      <c r="BTE830" s="257"/>
      <c r="BTF830" s="257"/>
      <c r="BTG830" s="257"/>
      <c r="BTH830" s="257"/>
      <c r="BTI830" s="257"/>
      <c r="BTJ830" s="257"/>
      <c r="BTK830" s="257"/>
      <c r="BTL830" s="257"/>
      <c r="BTM830" s="257"/>
      <c r="BTN830" s="257"/>
      <c r="BTO830" s="257"/>
      <c r="BTP830" s="257"/>
      <c r="BTQ830" s="257"/>
      <c r="BTR830" s="257"/>
      <c r="BTS830" s="257"/>
      <c r="BTT830" s="257"/>
      <c r="BTU830" s="257"/>
      <c r="BTV830" s="257"/>
      <c r="BTW830" s="257"/>
      <c r="BTX830" s="257"/>
      <c r="BTY830" s="257"/>
      <c r="BTZ830" s="257"/>
      <c r="BUA830" s="257"/>
      <c r="BUB830" s="257"/>
      <c r="BUC830" s="257"/>
      <c r="BUD830" s="257"/>
      <c r="BUE830" s="257"/>
      <c r="BUF830" s="257"/>
      <c r="BUG830" s="257"/>
      <c r="BUH830" s="257"/>
      <c r="BUI830" s="257"/>
      <c r="BUJ830" s="257"/>
      <c r="BUK830" s="257"/>
      <c r="BUL830" s="257"/>
      <c r="BUM830" s="257"/>
      <c r="BUN830" s="257"/>
      <c r="BUO830" s="257"/>
      <c r="BUP830" s="257"/>
      <c r="BUQ830" s="257"/>
      <c r="BUR830" s="257"/>
      <c r="BUS830" s="257"/>
      <c r="BUT830" s="257"/>
      <c r="BUU830" s="257"/>
      <c r="BUV830" s="257"/>
      <c r="BUW830" s="257"/>
      <c r="BUX830" s="257"/>
      <c r="BUY830" s="257"/>
      <c r="BUZ830" s="257"/>
      <c r="BVA830" s="257"/>
      <c r="BVB830" s="257"/>
      <c r="BVC830" s="257"/>
      <c r="BVD830" s="257"/>
      <c r="BVE830" s="257"/>
      <c r="BVF830" s="257"/>
      <c r="BVG830" s="257"/>
      <c r="BVH830" s="257"/>
      <c r="BVI830" s="257"/>
      <c r="BVJ830" s="257"/>
      <c r="BVK830" s="257"/>
      <c r="BVL830" s="257"/>
      <c r="BVM830" s="257"/>
      <c r="BVN830" s="257"/>
      <c r="BVO830" s="257"/>
      <c r="BVP830" s="257"/>
      <c r="BVQ830" s="257"/>
      <c r="BVR830" s="257"/>
      <c r="BVS830" s="257"/>
      <c r="BVT830" s="257"/>
      <c r="BVU830" s="257"/>
      <c r="BVV830" s="257"/>
      <c r="BVW830" s="257"/>
      <c r="BVX830" s="257"/>
      <c r="BVY830" s="257"/>
      <c r="BVZ830" s="257"/>
      <c r="BWA830" s="257"/>
      <c r="BWB830" s="257"/>
      <c r="BWC830" s="257"/>
      <c r="BWD830" s="257"/>
      <c r="BWE830" s="257"/>
      <c r="BWF830" s="257"/>
      <c r="BWG830" s="257"/>
      <c r="BWH830" s="257"/>
      <c r="BWI830" s="257"/>
      <c r="BWJ830" s="257"/>
      <c r="BWK830" s="257"/>
      <c r="BWL830" s="257"/>
      <c r="BWM830" s="257"/>
      <c r="BWN830" s="257"/>
      <c r="BWO830" s="257"/>
      <c r="BWP830" s="257"/>
      <c r="BWQ830" s="257"/>
      <c r="BWR830" s="257"/>
      <c r="BWS830" s="257"/>
      <c r="BWT830" s="257"/>
      <c r="BWU830" s="257"/>
      <c r="BWV830" s="257"/>
      <c r="BWW830" s="257"/>
      <c r="BWX830" s="257"/>
      <c r="BWY830" s="257"/>
      <c r="BWZ830" s="257"/>
      <c r="BXA830" s="257"/>
      <c r="BXB830" s="257"/>
      <c r="BXC830" s="257"/>
      <c r="BXD830" s="257"/>
      <c r="BXE830" s="257"/>
      <c r="BXF830" s="257"/>
      <c r="BXG830" s="257"/>
      <c r="BXH830" s="257"/>
      <c r="BXI830" s="257"/>
      <c r="BXJ830" s="257"/>
      <c r="BXK830" s="257"/>
      <c r="BXL830" s="257"/>
      <c r="BXM830" s="257"/>
      <c r="BXN830" s="257"/>
      <c r="BXO830" s="257"/>
      <c r="BXP830" s="257"/>
      <c r="BXQ830" s="257"/>
      <c r="BXR830" s="257"/>
      <c r="BXS830" s="257"/>
      <c r="BXT830" s="257"/>
      <c r="BXU830" s="257"/>
      <c r="BXV830" s="257"/>
      <c r="BXW830" s="257"/>
      <c r="BXX830" s="257"/>
      <c r="BXY830" s="257"/>
      <c r="BXZ830" s="257"/>
      <c r="BYA830" s="257"/>
      <c r="BYB830" s="257"/>
      <c r="BYC830" s="257"/>
      <c r="BYD830" s="257"/>
      <c r="BYE830" s="257"/>
      <c r="BYF830" s="257"/>
      <c r="BYG830" s="257"/>
      <c r="BYH830" s="257"/>
      <c r="BYI830" s="257"/>
      <c r="BYJ830" s="257"/>
      <c r="BYK830" s="257"/>
      <c r="BYL830" s="257"/>
      <c r="BYM830" s="257"/>
      <c r="BYN830" s="257"/>
      <c r="BYO830" s="257"/>
      <c r="BYP830" s="257"/>
      <c r="BYQ830" s="257"/>
      <c r="BYR830" s="257"/>
      <c r="BYS830" s="257"/>
      <c r="BYT830" s="257"/>
      <c r="BYU830" s="257"/>
      <c r="BYV830" s="257"/>
      <c r="BYW830" s="257"/>
      <c r="BYX830" s="257"/>
      <c r="BYY830" s="257"/>
      <c r="BYZ830" s="257"/>
      <c r="BZA830" s="257"/>
      <c r="BZB830" s="257"/>
      <c r="BZC830" s="257"/>
      <c r="BZD830" s="257"/>
      <c r="BZE830" s="257"/>
      <c r="BZF830" s="257"/>
      <c r="BZG830" s="257"/>
      <c r="BZH830" s="257"/>
      <c r="BZI830" s="257"/>
      <c r="BZJ830" s="257"/>
      <c r="BZK830" s="257"/>
      <c r="BZL830" s="257"/>
      <c r="BZM830" s="257"/>
      <c r="BZN830" s="257"/>
      <c r="BZO830" s="257"/>
      <c r="BZP830" s="257"/>
      <c r="BZQ830" s="257"/>
      <c r="BZR830" s="257"/>
      <c r="BZS830" s="257"/>
      <c r="BZT830" s="257"/>
      <c r="BZU830" s="257"/>
      <c r="BZV830" s="257"/>
      <c r="BZW830" s="257"/>
      <c r="BZX830" s="257"/>
      <c r="BZY830" s="257"/>
      <c r="BZZ830" s="257"/>
      <c r="CAA830" s="257"/>
      <c r="CAB830" s="257"/>
      <c r="CAC830" s="257"/>
      <c r="CAD830" s="257"/>
      <c r="CAE830" s="257"/>
      <c r="CAF830" s="257"/>
      <c r="CAG830" s="257"/>
      <c r="CAH830" s="257"/>
      <c r="CAI830" s="257"/>
      <c r="CAJ830" s="257"/>
      <c r="CAK830" s="257"/>
      <c r="CAL830" s="257"/>
      <c r="CAM830" s="257"/>
      <c r="CAN830" s="257"/>
      <c r="CAO830" s="257"/>
      <c r="CAP830" s="257"/>
      <c r="CAQ830" s="257"/>
      <c r="CAR830" s="257"/>
      <c r="CAS830" s="257"/>
      <c r="CAT830" s="257"/>
      <c r="CAU830" s="257"/>
      <c r="CAV830" s="257"/>
      <c r="CAW830" s="257"/>
      <c r="CAX830" s="257"/>
      <c r="CAY830" s="257"/>
      <c r="CAZ830" s="257"/>
      <c r="CBA830" s="257"/>
      <c r="CBB830" s="257"/>
      <c r="CBC830" s="257"/>
      <c r="CBD830" s="257"/>
      <c r="CBE830" s="257"/>
      <c r="CBF830" s="257"/>
      <c r="CBG830" s="257"/>
      <c r="CBH830" s="257"/>
      <c r="CBI830" s="257"/>
      <c r="CBJ830" s="257"/>
      <c r="CBK830" s="257"/>
      <c r="CBL830" s="257"/>
      <c r="CBM830" s="257"/>
      <c r="CBN830" s="257"/>
      <c r="CBO830" s="257"/>
      <c r="CBP830" s="257"/>
      <c r="CBQ830" s="257"/>
      <c r="CBR830" s="257"/>
      <c r="CBS830" s="257"/>
      <c r="CBT830" s="257"/>
      <c r="CBU830" s="257"/>
      <c r="CBV830" s="257"/>
      <c r="CBW830" s="257"/>
      <c r="CBX830" s="257"/>
      <c r="CBY830" s="257"/>
      <c r="CBZ830" s="257"/>
      <c r="CCA830" s="257"/>
      <c r="CCB830" s="257"/>
      <c r="CCC830" s="257"/>
      <c r="CCD830" s="257"/>
      <c r="CCE830" s="257"/>
      <c r="CCF830" s="257"/>
      <c r="CCG830" s="257"/>
      <c r="CCH830" s="257"/>
      <c r="CCI830" s="257"/>
      <c r="CCJ830" s="257"/>
      <c r="CCK830" s="257"/>
      <c r="CCL830" s="257"/>
      <c r="CCM830" s="257"/>
      <c r="CCN830" s="257"/>
      <c r="CCO830" s="257"/>
      <c r="CCP830" s="257"/>
      <c r="CCQ830" s="257"/>
      <c r="CCR830" s="257"/>
      <c r="CCS830" s="257"/>
      <c r="CCT830" s="257"/>
      <c r="CCU830" s="257"/>
      <c r="CCV830" s="257"/>
      <c r="CCW830" s="257"/>
      <c r="CCX830" s="257"/>
      <c r="CCY830" s="257"/>
      <c r="CCZ830" s="257"/>
      <c r="CDA830" s="257"/>
      <c r="CDB830" s="257"/>
      <c r="CDC830" s="257"/>
      <c r="CDD830" s="257"/>
      <c r="CDE830" s="257"/>
      <c r="CDF830" s="257"/>
      <c r="CDG830" s="257"/>
      <c r="CDH830" s="257"/>
      <c r="CDI830" s="257"/>
      <c r="CDJ830" s="257"/>
      <c r="CDK830" s="257"/>
      <c r="CDL830" s="257"/>
      <c r="CDM830" s="257"/>
      <c r="CDN830" s="257"/>
      <c r="CDO830" s="257"/>
      <c r="CDP830" s="257"/>
      <c r="CDQ830" s="257"/>
      <c r="CDR830" s="257"/>
      <c r="CDS830" s="257"/>
      <c r="CDT830" s="257"/>
      <c r="CDU830" s="257"/>
      <c r="CDV830" s="257"/>
      <c r="CDW830" s="257"/>
      <c r="CDX830" s="257"/>
      <c r="CDY830" s="257"/>
      <c r="CDZ830" s="257"/>
      <c r="CEA830" s="257"/>
      <c r="CEB830" s="257"/>
      <c r="CEC830" s="257"/>
      <c r="CED830" s="257"/>
      <c r="CEE830" s="257"/>
      <c r="CEF830" s="257"/>
      <c r="CEG830" s="257"/>
      <c r="CEH830" s="257"/>
      <c r="CEI830" s="257"/>
      <c r="CEJ830" s="257"/>
      <c r="CEK830" s="257"/>
      <c r="CEL830" s="257"/>
      <c r="CEM830" s="257"/>
      <c r="CEN830" s="257"/>
      <c r="CEO830" s="257"/>
      <c r="CEP830" s="257"/>
      <c r="CEQ830" s="257"/>
      <c r="CER830" s="257"/>
      <c r="CES830" s="257"/>
      <c r="CET830" s="257"/>
      <c r="CEU830" s="257"/>
      <c r="CEV830" s="257"/>
      <c r="CEW830" s="257"/>
      <c r="CEX830" s="257"/>
      <c r="CEY830" s="257"/>
      <c r="CEZ830" s="257"/>
      <c r="CFA830" s="257"/>
      <c r="CFB830" s="257"/>
      <c r="CFC830" s="257"/>
      <c r="CFD830" s="257"/>
      <c r="CFE830" s="257"/>
      <c r="CFF830" s="257"/>
      <c r="CFG830" s="257"/>
      <c r="CFH830" s="257"/>
      <c r="CFI830" s="257"/>
      <c r="CFJ830" s="257"/>
      <c r="CFK830" s="257"/>
      <c r="CFL830" s="257"/>
      <c r="CFM830" s="257"/>
      <c r="CFN830" s="257"/>
      <c r="CFO830" s="257"/>
      <c r="CFP830" s="257"/>
      <c r="CFQ830" s="257"/>
      <c r="CFR830" s="257"/>
      <c r="CFS830" s="257"/>
      <c r="CFT830" s="257"/>
      <c r="CFU830" s="257"/>
      <c r="CFV830" s="257"/>
      <c r="CFW830" s="257"/>
      <c r="CFX830" s="257"/>
      <c r="CFY830" s="257"/>
      <c r="CFZ830" s="257"/>
      <c r="CGA830" s="257"/>
      <c r="CGB830" s="257"/>
      <c r="CGC830" s="257"/>
      <c r="CGD830" s="257"/>
      <c r="CGE830" s="257"/>
      <c r="CGF830" s="257"/>
      <c r="CGG830" s="257"/>
      <c r="CGH830" s="257"/>
      <c r="CGI830" s="257"/>
      <c r="CGJ830" s="257"/>
      <c r="CGK830" s="257"/>
      <c r="CGL830" s="257"/>
      <c r="CGM830" s="257"/>
      <c r="CGN830" s="257"/>
      <c r="CGO830" s="257"/>
      <c r="CGP830" s="257"/>
      <c r="CGQ830" s="257"/>
      <c r="CGR830" s="257"/>
      <c r="CGS830" s="257"/>
      <c r="CGT830" s="257"/>
      <c r="CGU830" s="257"/>
      <c r="CGV830" s="257"/>
      <c r="CGW830" s="257"/>
      <c r="CGX830" s="257"/>
      <c r="CGY830" s="257"/>
      <c r="CGZ830" s="257"/>
      <c r="CHA830" s="257"/>
      <c r="CHB830" s="257"/>
      <c r="CHC830" s="257"/>
      <c r="CHD830" s="257"/>
      <c r="CHE830" s="257"/>
      <c r="CHF830" s="257"/>
      <c r="CHG830" s="257"/>
      <c r="CHH830" s="257"/>
      <c r="CHI830" s="257"/>
      <c r="CHJ830" s="257"/>
      <c r="CHK830" s="257"/>
      <c r="CHL830" s="257"/>
      <c r="CHM830" s="257"/>
      <c r="CHN830" s="257"/>
      <c r="CHO830" s="257"/>
      <c r="CHP830" s="257"/>
      <c r="CHQ830" s="257"/>
      <c r="CHR830" s="257"/>
      <c r="CHS830" s="257"/>
      <c r="CHT830" s="257"/>
      <c r="CHU830" s="257"/>
      <c r="CHV830" s="257"/>
      <c r="CHW830" s="257"/>
      <c r="CHX830" s="257"/>
      <c r="CHY830" s="257"/>
      <c r="CHZ830" s="257"/>
      <c r="CIA830" s="257"/>
      <c r="CIB830" s="257"/>
      <c r="CIC830" s="257"/>
      <c r="CID830" s="257"/>
      <c r="CIE830" s="257"/>
      <c r="CIF830" s="257"/>
      <c r="CIG830" s="257"/>
      <c r="CIH830" s="257"/>
      <c r="CII830" s="257"/>
      <c r="CIJ830" s="257"/>
      <c r="CIK830" s="257"/>
      <c r="CIL830" s="257"/>
      <c r="CIM830" s="257"/>
      <c r="CIN830" s="257"/>
      <c r="CIO830" s="257"/>
      <c r="CIP830" s="257"/>
      <c r="CIQ830" s="257"/>
      <c r="CIR830" s="257"/>
      <c r="CIS830" s="257"/>
      <c r="CIT830" s="257"/>
      <c r="CIU830" s="257"/>
      <c r="CIV830" s="257"/>
      <c r="CIW830" s="257"/>
      <c r="CIX830" s="257"/>
      <c r="CIY830" s="257"/>
      <c r="CIZ830" s="257"/>
      <c r="CJA830" s="257"/>
      <c r="CJB830" s="257"/>
      <c r="CJC830" s="257"/>
      <c r="CJD830" s="257"/>
      <c r="CJE830" s="257"/>
      <c r="CJF830" s="257"/>
      <c r="CJG830" s="257"/>
      <c r="CJH830" s="257"/>
      <c r="CJI830" s="257"/>
      <c r="CJJ830" s="257"/>
      <c r="CJK830" s="257"/>
      <c r="CJL830" s="257"/>
      <c r="CJM830" s="257"/>
      <c r="CJN830" s="257"/>
      <c r="CJO830" s="257"/>
      <c r="CJP830" s="257"/>
      <c r="CJQ830" s="257"/>
      <c r="CJR830" s="257"/>
      <c r="CJS830" s="257"/>
      <c r="CJT830" s="257"/>
      <c r="CJU830" s="257"/>
      <c r="CJV830" s="257"/>
      <c r="CJW830" s="257"/>
      <c r="CJX830" s="257"/>
      <c r="CJY830" s="257"/>
      <c r="CJZ830" s="257"/>
      <c r="CKA830" s="257"/>
      <c r="CKB830" s="257"/>
      <c r="CKC830" s="257"/>
      <c r="CKD830" s="257"/>
      <c r="CKE830" s="257"/>
      <c r="CKF830" s="257"/>
      <c r="CKG830" s="257"/>
      <c r="CKH830" s="257"/>
      <c r="CKI830" s="257"/>
      <c r="CKJ830" s="257"/>
      <c r="CKK830" s="257"/>
      <c r="CKL830" s="257"/>
      <c r="CKM830" s="257"/>
      <c r="CKN830" s="257"/>
      <c r="CKO830" s="257"/>
      <c r="CKP830" s="257"/>
      <c r="CKQ830" s="257"/>
      <c r="CKR830" s="257"/>
      <c r="CKS830" s="257"/>
      <c r="CKT830" s="257"/>
      <c r="CKU830" s="257"/>
      <c r="CKV830" s="257"/>
      <c r="CKW830" s="257"/>
      <c r="CKX830" s="257"/>
      <c r="CKY830" s="257"/>
      <c r="CKZ830" s="257"/>
      <c r="CLA830" s="257"/>
      <c r="CLB830" s="257"/>
      <c r="CLC830" s="257"/>
      <c r="CLD830" s="257"/>
      <c r="CLE830" s="257"/>
      <c r="CLF830" s="257"/>
      <c r="CLG830" s="257"/>
      <c r="CLH830" s="257"/>
      <c r="CLI830" s="257"/>
      <c r="CLJ830" s="257"/>
      <c r="CLK830" s="257"/>
      <c r="CLL830" s="257"/>
      <c r="CLM830" s="257"/>
      <c r="CLN830" s="257"/>
      <c r="CLO830" s="257"/>
      <c r="CLP830" s="257"/>
      <c r="CLQ830" s="257"/>
      <c r="CLR830" s="257"/>
      <c r="CLS830" s="257"/>
      <c r="CLT830" s="257"/>
      <c r="CLU830" s="257"/>
      <c r="CLV830" s="257"/>
      <c r="CLW830" s="257"/>
      <c r="CLX830" s="257"/>
      <c r="CLY830" s="257"/>
      <c r="CLZ830" s="257"/>
      <c r="CMA830" s="257"/>
      <c r="CMB830" s="257"/>
      <c r="CMC830" s="257"/>
      <c r="CMD830" s="257"/>
      <c r="CME830" s="257"/>
      <c r="CMF830" s="257"/>
      <c r="CMG830" s="257"/>
      <c r="CMH830" s="257"/>
      <c r="CMI830" s="257"/>
      <c r="CMJ830" s="257"/>
      <c r="CMK830" s="257"/>
      <c r="CML830" s="257"/>
      <c r="CMM830" s="257"/>
      <c r="CMN830" s="257"/>
      <c r="CMO830" s="257"/>
      <c r="CMP830" s="257"/>
      <c r="CMQ830" s="257"/>
      <c r="CMR830" s="257"/>
      <c r="CMS830" s="257"/>
      <c r="CMT830" s="257"/>
      <c r="CMU830" s="257"/>
      <c r="CMV830" s="257"/>
      <c r="CMW830" s="257"/>
      <c r="CMX830" s="257"/>
      <c r="CMY830" s="257"/>
      <c r="CMZ830" s="257"/>
      <c r="CNA830" s="257"/>
      <c r="CNB830" s="257"/>
      <c r="CNC830" s="257"/>
      <c r="CND830" s="257"/>
      <c r="CNE830" s="257"/>
      <c r="CNF830" s="257"/>
      <c r="CNG830" s="257"/>
      <c r="CNH830" s="257"/>
      <c r="CNI830" s="257"/>
      <c r="CNJ830" s="257"/>
      <c r="CNK830" s="257"/>
      <c r="CNL830" s="257"/>
      <c r="CNM830" s="257"/>
      <c r="CNN830" s="257"/>
      <c r="CNO830" s="257"/>
      <c r="CNP830" s="257"/>
      <c r="CNQ830" s="257"/>
      <c r="CNR830" s="257"/>
      <c r="CNS830" s="257"/>
      <c r="CNT830" s="257"/>
      <c r="CNU830" s="257"/>
      <c r="CNV830" s="257"/>
      <c r="CNW830" s="257"/>
      <c r="CNX830" s="257"/>
      <c r="CNY830" s="257"/>
      <c r="CNZ830" s="257"/>
      <c r="COA830" s="257"/>
      <c r="COB830" s="257"/>
      <c r="COC830" s="257"/>
      <c r="COD830" s="257"/>
      <c r="COE830" s="257"/>
      <c r="COF830" s="257"/>
      <c r="COG830" s="257"/>
      <c r="COH830" s="257"/>
      <c r="COI830" s="257"/>
      <c r="COJ830" s="257"/>
      <c r="COK830" s="257"/>
      <c r="COL830" s="257"/>
      <c r="COM830" s="257"/>
      <c r="CON830" s="257"/>
      <c r="COO830" s="257"/>
      <c r="COP830" s="257"/>
      <c r="COQ830" s="257"/>
      <c r="COR830" s="257"/>
      <c r="COS830" s="257"/>
      <c r="COT830" s="257"/>
      <c r="COU830" s="257"/>
      <c r="COV830" s="257"/>
      <c r="COW830" s="257"/>
      <c r="COX830" s="257"/>
      <c r="COY830" s="257"/>
      <c r="COZ830" s="257"/>
      <c r="CPA830" s="257"/>
      <c r="CPB830" s="257"/>
      <c r="CPC830" s="257"/>
      <c r="CPD830" s="257"/>
      <c r="CPE830" s="257"/>
      <c r="CPF830" s="257"/>
      <c r="CPG830" s="257"/>
      <c r="CPH830" s="257"/>
      <c r="CPI830" s="257"/>
      <c r="CPJ830" s="257"/>
      <c r="CPK830" s="257"/>
      <c r="CPL830" s="257"/>
      <c r="CPM830" s="257"/>
      <c r="CPN830" s="257"/>
      <c r="CPO830" s="257"/>
      <c r="CPP830" s="257"/>
      <c r="CPQ830" s="257"/>
      <c r="CPR830" s="257"/>
      <c r="CPS830" s="257"/>
      <c r="CPT830" s="257"/>
      <c r="CPU830" s="257"/>
      <c r="CPV830" s="257"/>
      <c r="CPW830" s="257"/>
      <c r="CPX830" s="257"/>
      <c r="CPY830" s="257"/>
      <c r="CPZ830" s="257"/>
      <c r="CQA830" s="257"/>
      <c r="CQB830" s="257"/>
      <c r="CQC830" s="257"/>
      <c r="CQD830" s="257"/>
      <c r="CQE830" s="257"/>
      <c r="CQF830" s="257"/>
      <c r="CQG830" s="257"/>
      <c r="CQH830" s="257"/>
      <c r="CQI830" s="257"/>
      <c r="CQJ830" s="257"/>
      <c r="CQK830" s="257"/>
      <c r="CQL830" s="257"/>
      <c r="CQM830" s="257"/>
      <c r="CQN830" s="257"/>
      <c r="CQO830" s="257"/>
      <c r="CQP830" s="257"/>
      <c r="CQQ830" s="257"/>
      <c r="CQR830" s="257"/>
      <c r="CQS830" s="257"/>
      <c r="CQT830" s="257"/>
      <c r="CQU830" s="257"/>
      <c r="CQV830" s="257"/>
      <c r="CQW830" s="257"/>
      <c r="CQX830" s="257"/>
      <c r="CQY830" s="257"/>
      <c r="CQZ830" s="257"/>
      <c r="CRA830" s="257"/>
      <c r="CRB830" s="257"/>
      <c r="CRC830" s="257"/>
      <c r="CRD830" s="257"/>
      <c r="CRE830" s="257"/>
      <c r="CRF830" s="257"/>
      <c r="CRG830" s="257"/>
      <c r="CRH830" s="257"/>
      <c r="CRI830" s="257"/>
      <c r="CRJ830" s="257"/>
      <c r="CRK830" s="257"/>
      <c r="CRL830" s="257"/>
      <c r="CRM830" s="257"/>
      <c r="CRN830" s="257"/>
      <c r="CRO830" s="257"/>
      <c r="CRP830" s="257"/>
      <c r="CRQ830" s="257"/>
      <c r="CRR830" s="257"/>
      <c r="CRS830" s="257"/>
      <c r="CRT830" s="257"/>
      <c r="CRU830" s="257"/>
      <c r="CRV830" s="257"/>
      <c r="CRW830" s="257"/>
      <c r="CRX830" s="257"/>
      <c r="CRY830" s="257"/>
      <c r="CRZ830" s="257"/>
      <c r="CSA830" s="257"/>
      <c r="CSB830" s="257"/>
      <c r="CSC830" s="257"/>
      <c r="CSD830" s="257"/>
      <c r="CSE830" s="257"/>
      <c r="CSF830" s="257"/>
      <c r="CSG830" s="257"/>
      <c r="CSH830" s="257"/>
      <c r="CSI830" s="257"/>
      <c r="CSJ830" s="257"/>
      <c r="CSK830" s="257"/>
      <c r="CSL830" s="257"/>
      <c r="CSM830" s="257"/>
      <c r="CSN830" s="257"/>
      <c r="CSO830" s="257"/>
      <c r="CSP830" s="257"/>
      <c r="CSQ830" s="257"/>
      <c r="CSR830" s="257"/>
      <c r="CSS830" s="257"/>
      <c r="CST830" s="257"/>
      <c r="CSU830" s="257"/>
      <c r="CSV830" s="257"/>
      <c r="CSW830" s="257"/>
      <c r="CSX830" s="257"/>
      <c r="CSY830" s="257"/>
      <c r="CSZ830" s="257"/>
      <c r="CTA830" s="257"/>
      <c r="CTB830" s="257"/>
      <c r="CTC830" s="257"/>
      <c r="CTD830" s="257"/>
      <c r="CTE830" s="257"/>
      <c r="CTF830" s="257"/>
      <c r="CTG830" s="257"/>
      <c r="CTH830" s="257"/>
      <c r="CTI830" s="257"/>
      <c r="CTJ830" s="257"/>
      <c r="CTK830" s="257"/>
      <c r="CTL830" s="257"/>
      <c r="CTM830" s="257"/>
      <c r="CTN830" s="257"/>
      <c r="CTO830" s="257"/>
      <c r="CTP830" s="257"/>
      <c r="CTQ830" s="257"/>
      <c r="CTR830" s="257"/>
      <c r="CTS830" s="257"/>
      <c r="CTT830" s="257"/>
      <c r="CTU830" s="257"/>
      <c r="CTV830" s="257"/>
      <c r="CTW830" s="257"/>
      <c r="CTX830" s="257"/>
      <c r="CTY830" s="257"/>
      <c r="CTZ830" s="257"/>
      <c r="CUA830" s="257"/>
      <c r="CUB830" s="257"/>
      <c r="CUC830" s="257"/>
      <c r="CUD830" s="257"/>
      <c r="CUE830" s="257"/>
      <c r="CUF830" s="257"/>
      <c r="CUG830" s="257"/>
      <c r="CUH830" s="257"/>
      <c r="CUI830" s="257"/>
      <c r="CUJ830" s="257"/>
      <c r="CUK830" s="257"/>
      <c r="CUL830" s="257"/>
      <c r="CUM830" s="257"/>
      <c r="CUN830" s="257"/>
      <c r="CUO830" s="257"/>
      <c r="CUP830" s="257"/>
      <c r="CUQ830" s="257"/>
      <c r="CUR830" s="257"/>
      <c r="CUS830" s="257"/>
      <c r="CUT830" s="257"/>
      <c r="CUU830" s="257"/>
      <c r="CUV830" s="257"/>
      <c r="CUW830" s="257"/>
      <c r="CUX830" s="257"/>
      <c r="CUY830" s="257"/>
      <c r="CUZ830" s="257"/>
      <c r="CVA830" s="257"/>
      <c r="CVB830" s="257"/>
      <c r="CVC830" s="257"/>
      <c r="CVD830" s="257"/>
      <c r="CVE830" s="257"/>
      <c r="CVF830" s="257"/>
      <c r="CVG830" s="257"/>
      <c r="CVH830" s="257"/>
      <c r="CVI830" s="257"/>
      <c r="CVJ830" s="257"/>
      <c r="CVK830" s="257"/>
      <c r="CVL830" s="257"/>
      <c r="CVM830" s="257"/>
      <c r="CVN830" s="257"/>
      <c r="CVO830" s="257"/>
      <c r="CVP830" s="257"/>
      <c r="CVQ830" s="257"/>
      <c r="CVR830" s="257"/>
      <c r="CVS830" s="257"/>
      <c r="CVT830" s="257"/>
      <c r="CVU830" s="257"/>
      <c r="CVV830" s="257"/>
      <c r="CVW830" s="257"/>
      <c r="CVX830" s="257"/>
      <c r="CVY830" s="257"/>
      <c r="CVZ830" s="257"/>
      <c r="CWA830" s="257"/>
      <c r="CWB830" s="257"/>
      <c r="CWC830" s="257"/>
      <c r="CWD830" s="257"/>
      <c r="CWE830" s="257"/>
      <c r="CWF830" s="257"/>
      <c r="CWG830" s="257"/>
      <c r="CWH830" s="257"/>
      <c r="CWI830" s="257"/>
      <c r="CWJ830" s="257"/>
      <c r="CWK830" s="257"/>
      <c r="CWL830" s="257"/>
      <c r="CWM830" s="257"/>
      <c r="CWN830" s="257"/>
      <c r="CWO830" s="257"/>
      <c r="CWP830" s="257"/>
      <c r="CWQ830" s="257"/>
      <c r="CWR830" s="257"/>
      <c r="CWS830" s="257"/>
      <c r="CWT830" s="257"/>
      <c r="CWU830" s="257"/>
      <c r="CWV830" s="257"/>
      <c r="CWW830" s="257"/>
      <c r="CWX830" s="257"/>
      <c r="CWY830" s="257"/>
      <c r="CWZ830" s="257"/>
      <c r="CXA830" s="257"/>
      <c r="CXB830" s="257"/>
      <c r="CXC830" s="257"/>
      <c r="CXD830" s="257"/>
      <c r="CXE830" s="257"/>
      <c r="CXF830" s="257"/>
      <c r="CXG830" s="257"/>
      <c r="CXH830" s="257"/>
      <c r="CXI830" s="257"/>
      <c r="CXJ830" s="257"/>
      <c r="CXK830" s="257"/>
      <c r="CXL830" s="257"/>
      <c r="CXM830" s="257"/>
      <c r="CXN830" s="257"/>
      <c r="CXO830" s="257"/>
      <c r="CXP830" s="257"/>
      <c r="CXQ830" s="257"/>
      <c r="CXR830" s="257"/>
      <c r="CXS830" s="257"/>
      <c r="CXT830" s="257"/>
      <c r="CXU830" s="257"/>
      <c r="CXV830" s="257"/>
      <c r="CXW830" s="257"/>
      <c r="CXX830" s="257"/>
      <c r="CXY830" s="257"/>
      <c r="CXZ830" s="257"/>
      <c r="CYA830" s="257"/>
      <c r="CYB830" s="257"/>
      <c r="CYC830" s="257"/>
      <c r="CYD830" s="257"/>
      <c r="CYE830" s="257"/>
      <c r="CYF830" s="257"/>
      <c r="CYG830" s="257"/>
      <c r="CYH830" s="257"/>
      <c r="CYI830" s="257"/>
      <c r="CYJ830" s="257"/>
      <c r="CYK830" s="257"/>
      <c r="CYL830" s="257"/>
      <c r="CYM830" s="257"/>
      <c r="CYN830" s="257"/>
      <c r="CYO830" s="257"/>
      <c r="CYP830" s="257"/>
      <c r="CYQ830" s="257"/>
      <c r="CYR830" s="257"/>
      <c r="CYS830" s="257"/>
      <c r="CYT830" s="257"/>
      <c r="CYU830" s="257"/>
      <c r="CYV830" s="257"/>
      <c r="CYW830" s="257"/>
      <c r="CYX830" s="257"/>
      <c r="CYY830" s="257"/>
      <c r="CYZ830" s="257"/>
      <c r="CZA830" s="257"/>
      <c r="CZB830" s="257"/>
      <c r="CZC830" s="257"/>
      <c r="CZD830" s="257"/>
      <c r="CZE830" s="257"/>
      <c r="CZF830" s="257"/>
      <c r="CZG830" s="257"/>
      <c r="CZH830" s="257"/>
      <c r="CZI830" s="257"/>
      <c r="CZJ830" s="257"/>
      <c r="CZK830" s="257"/>
      <c r="CZL830" s="257"/>
      <c r="CZM830" s="257"/>
      <c r="CZN830" s="257"/>
      <c r="CZO830" s="257"/>
      <c r="CZP830" s="257"/>
      <c r="CZQ830" s="257"/>
      <c r="CZR830" s="257"/>
      <c r="CZS830" s="257"/>
      <c r="CZT830" s="257"/>
      <c r="CZU830" s="257"/>
      <c r="CZV830" s="257"/>
      <c r="CZW830" s="257"/>
      <c r="CZX830" s="257"/>
      <c r="CZY830" s="257"/>
      <c r="CZZ830" s="257"/>
      <c r="DAA830" s="257"/>
      <c r="DAB830" s="257"/>
      <c r="DAC830" s="257"/>
      <c r="DAD830" s="257"/>
      <c r="DAE830" s="257"/>
      <c r="DAF830" s="257"/>
      <c r="DAG830" s="257"/>
      <c r="DAH830" s="257"/>
      <c r="DAI830" s="257"/>
      <c r="DAJ830" s="257"/>
      <c r="DAK830" s="257"/>
      <c r="DAL830" s="257"/>
      <c r="DAM830" s="257"/>
      <c r="DAN830" s="257"/>
      <c r="DAO830" s="257"/>
      <c r="DAP830" s="257"/>
      <c r="DAQ830" s="257"/>
      <c r="DAR830" s="257"/>
      <c r="DAS830" s="257"/>
      <c r="DAT830" s="257"/>
      <c r="DAU830" s="257"/>
      <c r="DAV830" s="257"/>
      <c r="DAW830" s="257"/>
      <c r="DAX830" s="257"/>
      <c r="DAY830" s="257"/>
      <c r="DAZ830" s="257"/>
      <c r="DBA830" s="257"/>
      <c r="DBB830" s="257"/>
      <c r="DBC830" s="257"/>
      <c r="DBD830" s="257"/>
      <c r="DBE830" s="257"/>
      <c r="DBF830" s="257"/>
      <c r="DBG830" s="257"/>
      <c r="DBH830" s="257"/>
      <c r="DBI830" s="257"/>
      <c r="DBJ830" s="257"/>
      <c r="DBK830" s="257"/>
      <c r="DBL830" s="257"/>
      <c r="DBM830" s="257"/>
      <c r="DBN830" s="257"/>
      <c r="DBO830" s="257"/>
      <c r="DBP830" s="257"/>
      <c r="DBQ830" s="257"/>
      <c r="DBR830" s="257"/>
      <c r="DBS830" s="257"/>
      <c r="DBT830" s="257"/>
      <c r="DBU830" s="257"/>
      <c r="DBV830" s="257"/>
      <c r="DBW830" s="257"/>
      <c r="DBX830" s="257"/>
      <c r="DBY830" s="257"/>
      <c r="DBZ830" s="257"/>
      <c r="DCA830" s="257"/>
      <c r="DCB830" s="257"/>
      <c r="DCC830" s="257"/>
      <c r="DCD830" s="257"/>
      <c r="DCE830" s="257"/>
      <c r="DCF830" s="257"/>
      <c r="DCG830" s="257"/>
      <c r="DCH830" s="257"/>
      <c r="DCI830" s="257"/>
      <c r="DCJ830" s="257"/>
      <c r="DCK830" s="257"/>
      <c r="DCL830" s="257"/>
      <c r="DCM830" s="257"/>
      <c r="DCN830" s="257"/>
      <c r="DCO830" s="257"/>
      <c r="DCP830" s="257"/>
      <c r="DCQ830" s="257"/>
      <c r="DCR830" s="257"/>
      <c r="DCS830" s="257"/>
      <c r="DCT830" s="257"/>
      <c r="DCU830" s="257"/>
      <c r="DCV830" s="257"/>
      <c r="DCW830" s="257"/>
      <c r="DCX830" s="257"/>
      <c r="DCY830" s="257"/>
      <c r="DCZ830" s="257"/>
      <c r="DDA830" s="257"/>
      <c r="DDB830" s="257"/>
      <c r="DDC830" s="257"/>
      <c r="DDD830" s="257"/>
      <c r="DDE830" s="257"/>
      <c r="DDF830" s="257"/>
      <c r="DDG830" s="257"/>
      <c r="DDH830" s="257"/>
      <c r="DDI830" s="257"/>
      <c r="DDJ830" s="257"/>
      <c r="DDK830" s="257"/>
      <c r="DDL830" s="257"/>
      <c r="DDM830" s="257"/>
      <c r="DDN830" s="257"/>
      <c r="DDO830" s="257"/>
      <c r="DDP830" s="257"/>
      <c r="DDQ830" s="257"/>
      <c r="DDR830" s="257"/>
      <c r="DDS830" s="257"/>
      <c r="DDT830" s="257"/>
      <c r="DDU830" s="257"/>
      <c r="DDV830" s="257"/>
      <c r="DDW830" s="257"/>
      <c r="DDX830" s="257"/>
      <c r="DDY830" s="257"/>
      <c r="DDZ830" s="257"/>
      <c r="DEA830" s="257"/>
      <c r="DEB830" s="257"/>
      <c r="DEC830" s="257"/>
      <c r="DED830" s="257"/>
      <c r="DEE830" s="257"/>
      <c r="DEF830" s="257"/>
      <c r="DEG830" s="257"/>
      <c r="DEH830" s="257"/>
      <c r="DEI830" s="257"/>
      <c r="DEJ830" s="257"/>
      <c r="DEK830" s="257"/>
      <c r="DEL830" s="257"/>
      <c r="DEM830" s="257"/>
      <c r="DEN830" s="257"/>
      <c r="DEO830" s="257"/>
      <c r="DEP830" s="257"/>
      <c r="DEQ830" s="257"/>
      <c r="DER830" s="257"/>
      <c r="DES830" s="257"/>
      <c r="DET830" s="257"/>
      <c r="DEU830" s="257"/>
      <c r="DEV830" s="257"/>
      <c r="DEW830" s="257"/>
      <c r="DEX830" s="257"/>
      <c r="DEY830" s="257"/>
      <c r="DEZ830" s="257"/>
      <c r="DFA830" s="257"/>
      <c r="DFB830" s="257"/>
      <c r="DFC830" s="257"/>
      <c r="DFD830" s="257"/>
      <c r="DFE830" s="257"/>
      <c r="DFF830" s="257"/>
      <c r="DFG830" s="257"/>
      <c r="DFH830" s="257"/>
      <c r="DFI830" s="257"/>
      <c r="DFJ830" s="257"/>
      <c r="DFK830" s="257"/>
      <c r="DFL830" s="257"/>
      <c r="DFM830" s="257"/>
      <c r="DFN830" s="257"/>
      <c r="DFO830" s="257"/>
      <c r="DFP830" s="257"/>
      <c r="DFQ830" s="257"/>
      <c r="DFR830" s="257"/>
      <c r="DFS830" s="257"/>
      <c r="DFT830" s="257"/>
      <c r="DFU830" s="257"/>
      <c r="DFV830" s="257"/>
      <c r="DFW830" s="257"/>
      <c r="DFX830" s="257"/>
      <c r="DFY830" s="257"/>
      <c r="DFZ830" s="257"/>
      <c r="DGA830" s="257"/>
      <c r="DGB830" s="257"/>
      <c r="DGC830" s="257"/>
      <c r="DGD830" s="257"/>
      <c r="DGE830" s="257"/>
      <c r="DGF830" s="257"/>
      <c r="DGG830" s="257"/>
      <c r="DGH830" s="257"/>
      <c r="DGI830" s="257"/>
      <c r="DGJ830" s="257"/>
      <c r="DGK830" s="257"/>
      <c r="DGL830" s="257"/>
      <c r="DGM830" s="257"/>
      <c r="DGN830" s="257"/>
      <c r="DGO830" s="257"/>
      <c r="DGP830" s="257"/>
      <c r="DGQ830" s="257"/>
      <c r="DGR830" s="257"/>
      <c r="DGS830" s="257"/>
      <c r="DGT830" s="257"/>
      <c r="DGU830" s="257"/>
      <c r="DGV830" s="257"/>
      <c r="DGW830" s="257"/>
      <c r="DGX830" s="257"/>
      <c r="DGY830" s="257"/>
      <c r="DGZ830" s="257"/>
      <c r="DHA830" s="257"/>
      <c r="DHB830" s="257"/>
      <c r="DHC830" s="257"/>
      <c r="DHD830" s="257"/>
      <c r="DHE830" s="257"/>
      <c r="DHF830" s="257"/>
      <c r="DHG830" s="257"/>
      <c r="DHH830" s="257"/>
      <c r="DHI830" s="257"/>
      <c r="DHJ830" s="257"/>
      <c r="DHK830" s="257"/>
      <c r="DHL830" s="257"/>
      <c r="DHM830" s="257"/>
      <c r="DHN830" s="257"/>
      <c r="DHO830" s="257"/>
      <c r="DHP830" s="257"/>
      <c r="DHQ830" s="257"/>
      <c r="DHR830" s="257"/>
      <c r="DHS830" s="257"/>
      <c r="DHT830" s="257"/>
      <c r="DHU830" s="257"/>
      <c r="DHV830" s="257"/>
      <c r="DHW830" s="257"/>
      <c r="DHX830" s="257"/>
      <c r="DHY830" s="257"/>
      <c r="DHZ830" s="257"/>
      <c r="DIA830" s="257"/>
      <c r="DIB830" s="257"/>
      <c r="DIC830" s="257"/>
      <c r="DID830" s="257"/>
      <c r="DIE830" s="257"/>
      <c r="DIF830" s="257"/>
      <c r="DIG830" s="257"/>
      <c r="DIH830" s="257"/>
      <c r="DII830" s="257"/>
      <c r="DIJ830" s="257"/>
      <c r="DIK830" s="257"/>
      <c r="DIL830" s="257"/>
      <c r="DIM830" s="257"/>
      <c r="DIN830" s="257"/>
      <c r="DIO830" s="257"/>
      <c r="DIP830" s="257"/>
      <c r="DIQ830" s="257"/>
      <c r="DIR830" s="257"/>
      <c r="DIS830" s="257"/>
      <c r="DIT830" s="257"/>
      <c r="DIU830" s="257"/>
      <c r="DIV830" s="257"/>
      <c r="DIW830" s="257"/>
      <c r="DIX830" s="257"/>
      <c r="DIY830" s="257"/>
      <c r="DIZ830" s="257"/>
      <c r="DJA830" s="257"/>
      <c r="DJB830" s="257"/>
      <c r="DJC830" s="257"/>
      <c r="DJD830" s="257"/>
      <c r="DJE830" s="257"/>
      <c r="DJF830" s="257"/>
      <c r="DJG830" s="257"/>
      <c r="DJH830" s="257"/>
      <c r="DJI830" s="257"/>
      <c r="DJJ830" s="257"/>
      <c r="DJK830" s="257"/>
      <c r="DJL830" s="257"/>
      <c r="DJM830" s="257"/>
      <c r="DJN830" s="257"/>
      <c r="DJO830" s="257"/>
      <c r="DJP830" s="257"/>
      <c r="DJQ830" s="257"/>
      <c r="DJR830" s="257"/>
      <c r="DJS830" s="257"/>
      <c r="DJT830" s="257"/>
      <c r="DJU830" s="257"/>
      <c r="DJV830" s="257"/>
      <c r="DJW830" s="257"/>
      <c r="DJX830" s="257"/>
      <c r="DJY830" s="257"/>
      <c r="DJZ830" s="257"/>
      <c r="DKA830" s="257"/>
      <c r="DKB830" s="257"/>
      <c r="DKC830" s="257"/>
      <c r="DKD830" s="257"/>
      <c r="DKE830" s="257"/>
      <c r="DKF830" s="257"/>
      <c r="DKG830" s="257"/>
      <c r="DKH830" s="257"/>
      <c r="DKI830" s="257"/>
      <c r="DKJ830" s="257"/>
      <c r="DKK830" s="257"/>
      <c r="DKL830" s="257"/>
      <c r="DKM830" s="257"/>
      <c r="DKN830" s="257"/>
      <c r="DKO830" s="257"/>
      <c r="DKP830" s="257"/>
      <c r="DKQ830" s="257"/>
      <c r="DKR830" s="257"/>
      <c r="DKS830" s="257"/>
      <c r="DKT830" s="257"/>
      <c r="DKU830" s="257"/>
      <c r="DKV830" s="257"/>
      <c r="DKW830" s="257"/>
      <c r="DKX830" s="257"/>
      <c r="DKY830" s="257"/>
      <c r="DKZ830" s="257"/>
      <c r="DLA830" s="257"/>
      <c r="DLB830" s="257"/>
      <c r="DLC830" s="257"/>
      <c r="DLD830" s="257"/>
      <c r="DLE830" s="257"/>
      <c r="DLF830" s="257"/>
      <c r="DLG830" s="257"/>
      <c r="DLH830" s="257"/>
      <c r="DLI830" s="257"/>
      <c r="DLJ830" s="257"/>
      <c r="DLK830" s="257"/>
      <c r="DLL830" s="257"/>
      <c r="DLM830" s="257"/>
      <c r="DLN830" s="257"/>
      <c r="DLO830" s="257"/>
      <c r="DLP830" s="257"/>
      <c r="DLQ830" s="257"/>
      <c r="DLR830" s="257"/>
      <c r="DLS830" s="257"/>
      <c r="DLT830" s="257"/>
      <c r="DLU830" s="257"/>
      <c r="DLV830" s="257"/>
      <c r="DLW830" s="257"/>
      <c r="DLX830" s="257"/>
      <c r="DLY830" s="257"/>
      <c r="DLZ830" s="257"/>
      <c r="DMA830" s="257"/>
      <c r="DMB830" s="257"/>
      <c r="DMC830" s="257"/>
      <c r="DMD830" s="257"/>
      <c r="DME830" s="257"/>
      <c r="DMF830" s="257"/>
      <c r="DMG830" s="257"/>
      <c r="DMH830" s="257"/>
      <c r="DMI830" s="257"/>
      <c r="DMJ830" s="257"/>
      <c r="DMK830" s="257"/>
      <c r="DML830" s="257"/>
      <c r="DMM830" s="257"/>
      <c r="DMN830" s="257"/>
      <c r="DMO830" s="257"/>
      <c r="DMP830" s="257"/>
      <c r="DMQ830" s="257"/>
      <c r="DMR830" s="257"/>
      <c r="DMS830" s="257"/>
      <c r="DMT830" s="257"/>
      <c r="DMU830" s="257"/>
      <c r="DMV830" s="257"/>
      <c r="DMW830" s="257"/>
      <c r="DMX830" s="257"/>
      <c r="DMY830" s="257"/>
      <c r="DMZ830" s="257"/>
      <c r="DNA830" s="257"/>
      <c r="DNB830" s="257"/>
      <c r="DNC830" s="257"/>
      <c r="DND830" s="257"/>
      <c r="DNE830" s="257"/>
      <c r="DNF830" s="257"/>
      <c r="DNG830" s="257"/>
      <c r="DNH830" s="257"/>
      <c r="DNI830" s="257"/>
      <c r="DNJ830" s="257"/>
      <c r="DNK830" s="257"/>
      <c r="DNL830" s="257"/>
      <c r="DNM830" s="257"/>
      <c r="DNN830" s="257"/>
      <c r="DNO830" s="257"/>
      <c r="DNP830" s="257"/>
      <c r="DNQ830" s="257"/>
      <c r="DNR830" s="257"/>
      <c r="DNS830" s="257"/>
      <c r="DNT830" s="257"/>
      <c r="DNU830" s="257"/>
      <c r="DNV830" s="257"/>
      <c r="DNW830" s="257"/>
      <c r="DNX830" s="257"/>
      <c r="DNY830" s="257"/>
      <c r="DNZ830" s="257"/>
      <c r="DOA830" s="257"/>
      <c r="DOB830" s="257"/>
      <c r="DOC830" s="257"/>
      <c r="DOD830" s="257"/>
      <c r="DOE830" s="257"/>
      <c r="DOF830" s="257"/>
      <c r="DOG830" s="257"/>
      <c r="DOH830" s="257"/>
      <c r="DOI830" s="257"/>
      <c r="DOJ830" s="257"/>
      <c r="DOK830" s="257"/>
      <c r="DOL830" s="257"/>
      <c r="DOM830" s="257"/>
      <c r="DON830" s="257"/>
      <c r="DOO830" s="257"/>
      <c r="DOP830" s="257"/>
      <c r="DOQ830" s="257"/>
      <c r="DOR830" s="257"/>
      <c r="DOS830" s="257"/>
      <c r="DOT830" s="257"/>
      <c r="DOU830" s="257"/>
      <c r="DOV830" s="257"/>
      <c r="DOW830" s="257"/>
      <c r="DOX830" s="257"/>
      <c r="DOY830" s="257"/>
      <c r="DOZ830" s="257"/>
      <c r="DPA830" s="257"/>
      <c r="DPB830" s="257"/>
      <c r="DPC830" s="257"/>
      <c r="DPD830" s="257"/>
      <c r="DPE830" s="257"/>
      <c r="DPF830" s="257"/>
      <c r="DPG830" s="257"/>
      <c r="DPH830" s="257"/>
      <c r="DPI830" s="257"/>
      <c r="DPJ830" s="257"/>
      <c r="DPK830" s="257"/>
      <c r="DPL830" s="257"/>
      <c r="DPM830" s="257"/>
      <c r="DPN830" s="257"/>
      <c r="DPO830" s="257"/>
      <c r="DPP830" s="257"/>
      <c r="DPQ830" s="257"/>
      <c r="DPR830" s="257"/>
      <c r="DPS830" s="257"/>
      <c r="DPT830" s="257"/>
      <c r="DPU830" s="257"/>
      <c r="DPV830" s="257"/>
      <c r="DPW830" s="257"/>
      <c r="DPX830" s="257"/>
      <c r="DPY830" s="257"/>
      <c r="DPZ830" s="257"/>
      <c r="DQA830" s="257"/>
      <c r="DQB830" s="257"/>
      <c r="DQC830" s="257"/>
      <c r="DQD830" s="257"/>
      <c r="DQE830" s="257"/>
      <c r="DQF830" s="257"/>
      <c r="DQG830" s="257"/>
      <c r="DQH830" s="257"/>
      <c r="DQI830" s="257"/>
      <c r="DQJ830" s="257"/>
      <c r="DQK830" s="257"/>
      <c r="DQL830" s="257"/>
      <c r="DQM830" s="257"/>
      <c r="DQN830" s="257"/>
      <c r="DQO830" s="257"/>
      <c r="DQP830" s="257"/>
      <c r="DQQ830" s="257"/>
      <c r="DQR830" s="257"/>
      <c r="DQS830" s="257"/>
      <c r="DQT830" s="257"/>
      <c r="DQU830" s="257"/>
      <c r="DQV830" s="257"/>
      <c r="DQW830" s="257"/>
      <c r="DQX830" s="257"/>
      <c r="DQY830" s="257"/>
      <c r="DQZ830" s="257"/>
      <c r="DRA830" s="257"/>
      <c r="DRB830" s="257"/>
      <c r="DRC830" s="257"/>
      <c r="DRD830" s="257"/>
      <c r="DRE830" s="257"/>
      <c r="DRF830" s="257"/>
      <c r="DRG830" s="257"/>
      <c r="DRH830" s="257"/>
      <c r="DRI830" s="257"/>
      <c r="DRJ830" s="257"/>
      <c r="DRK830" s="257"/>
      <c r="DRL830" s="257"/>
      <c r="DRM830" s="257"/>
      <c r="DRN830" s="257"/>
      <c r="DRO830" s="257"/>
      <c r="DRP830" s="257"/>
      <c r="DRQ830" s="257"/>
      <c r="DRR830" s="257"/>
      <c r="DRS830" s="257"/>
      <c r="DRT830" s="257"/>
      <c r="DRU830" s="257"/>
      <c r="DRV830" s="257"/>
      <c r="DRW830" s="257"/>
      <c r="DRX830" s="257"/>
      <c r="DRY830" s="257"/>
      <c r="DRZ830" s="257"/>
      <c r="DSA830" s="257"/>
      <c r="DSB830" s="257"/>
      <c r="DSC830" s="257"/>
      <c r="DSD830" s="257"/>
      <c r="DSE830" s="257"/>
      <c r="DSF830" s="257"/>
      <c r="DSG830" s="257"/>
      <c r="DSH830" s="257"/>
      <c r="DSI830" s="257"/>
      <c r="DSJ830" s="257"/>
      <c r="DSK830" s="257"/>
      <c r="DSL830" s="257"/>
      <c r="DSM830" s="257"/>
      <c r="DSN830" s="257"/>
      <c r="DSO830" s="257"/>
      <c r="DSP830" s="257"/>
      <c r="DSQ830" s="257"/>
      <c r="DSR830" s="257"/>
      <c r="DSS830" s="257"/>
      <c r="DST830" s="257"/>
      <c r="DSU830" s="257"/>
      <c r="DSV830" s="257"/>
      <c r="DSW830" s="257"/>
      <c r="DSX830" s="257"/>
      <c r="DSY830" s="257"/>
      <c r="DSZ830" s="257"/>
      <c r="DTA830" s="257"/>
      <c r="DTB830" s="257"/>
      <c r="DTC830" s="257"/>
      <c r="DTD830" s="257"/>
      <c r="DTE830" s="257"/>
      <c r="DTF830" s="257"/>
      <c r="DTG830" s="257"/>
      <c r="DTH830" s="257"/>
      <c r="DTI830" s="257"/>
      <c r="DTJ830" s="257"/>
      <c r="DTK830" s="257"/>
      <c r="DTL830" s="257"/>
      <c r="DTM830" s="257"/>
      <c r="DTN830" s="257"/>
      <c r="DTO830" s="257"/>
      <c r="DTP830" s="257"/>
      <c r="DTQ830" s="257"/>
      <c r="DTR830" s="257"/>
      <c r="DTS830" s="257"/>
      <c r="DTT830" s="257"/>
      <c r="DTU830" s="257"/>
      <c r="DTV830" s="257"/>
      <c r="DTW830" s="257"/>
      <c r="DTX830" s="257"/>
      <c r="DTY830" s="257"/>
      <c r="DTZ830" s="257"/>
      <c r="DUA830" s="257"/>
      <c r="DUB830" s="257"/>
      <c r="DUC830" s="257"/>
      <c r="DUD830" s="257"/>
      <c r="DUE830" s="257"/>
      <c r="DUF830" s="257"/>
      <c r="DUG830" s="257"/>
      <c r="DUH830" s="257"/>
      <c r="DUI830" s="257"/>
      <c r="DUJ830" s="257"/>
      <c r="DUK830" s="257"/>
      <c r="DUL830" s="257"/>
      <c r="DUM830" s="257"/>
      <c r="DUN830" s="257"/>
      <c r="DUO830" s="257"/>
      <c r="DUP830" s="257"/>
      <c r="DUQ830" s="257"/>
      <c r="DUR830" s="257"/>
      <c r="DUS830" s="257"/>
      <c r="DUT830" s="257"/>
      <c r="DUU830" s="257"/>
      <c r="DUV830" s="257"/>
      <c r="DUW830" s="257"/>
      <c r="DUX830" s="257"/>
      <c r="DUY830" s="257"/>
      <c r="DUZ830" s="257"/>
      <c r="DVA830" s="257"/>
      <c r="DVB830" s="257"/>
      <c r="DVC830" s="257"/>
      <c r="DVD830" s="257"/>
      <c r="DVE830" s="257"/>
      <c r="DVF830" s="257"/>
      <c r="DVG830" s="257"/>
      <c r="DVH830" s="257"/>
      <c r="DVI830" s="257"/>
      <c r="DVJ830" s="257"/>
      <c r="DVK830" s="257"/>
      <c r="DVL830" s="257"/>
      <c r="DVM830" s="257"/>
      <c r="DVN830" s="257"/>
      <c r="DVO830" s="257"/>
      <c r="DVP830" s="257"/>
      <c r="DVQ830" s="257"/>
      <c r="DVR830" s="257"/>
      <c r="DVS830" s="257"/>
      <c r="DVT830" s="257"/>
      <c r="DVU830" s="257"/>
      <c r="DVV830" s="257"/>
      <c r="DVW830" s="257"/>
      <c r="DVX830" s="257"/>
      <c r="DVY830" s="257"/>
      <c r="DVZ830" s="257"/>
      <c r="DWA830" s="257"/>
      <c r="DWB830" s="257"/>
      <c r="DWC830" s="257"/>
      <c r="DWD830" s="257"/>
      <c r="DWE830" s="257"/>
      <c r="DWF830" s="257"/>
      <c r="DWG830" s="257"/>
      <c r="DWH830" s="257"/>
      <c r="DWI830" s="257"/>
      <c r="DWJ830" s="257"/>
      <c r="DWK830" s="257"/>
      <c r="DWL830" s="257"/>
      <c r="DWM830" s="257"/>
      <c r="DWN830" s="257"/>
      <c r="DWO830" s="257"/>
      <c r="DWP830" s="257"/>
      <c r="DWQ830" s="257"/>
      <c r="DWR830" s="257"/>
      <c r="DWS830" s="257"/>
      <c r="DWT830" s="257"/>
      <c r="DWU830" s="257"/>
      <c r="DWV830" s="257"/>
      <c r="DWW830" s="257"/>
      <c r="DWX830" s="257"/>
      <c r="DWY830" s="257"/>
      <c r="DWZ830" s="257"/>
      <c r="DXA830" s="257"/>
      <c r="DXB830" s="257"/>
      <c r="DXC830" s="257"/>
      <c r="DXD830" s="257"/>
      <c r="DXE830" s="257"/>
      <c r="DXF830" s="257"/>
      <c r="DXG830" s="257"/>
      <c r="DXH830" s="257"/>
      <c r="DXI830" s="257"/>
      <c r="DXJ830" s="257"/>
      <c r="DXK830" s="257"/>
      <c r="DXL830" s="257"/>
      <c r="DXM830" s="257"/>
      <c r="DXN830" s="257"/>
      <c r="DXO830" s="257"/>
      <c r="DXP830" s="257"/>
      <c r="DXQ830" s="257"/>
      <c r="DXR830" s="257"/>
      <c r="DXS830" s="257"/>
      <c r="DXT830" s="257"/>
      <c r="DXU830" s="257"/>
      <c r="DXV830" s="257"/>
      <c r="DXW830" s="257"/>
      <c r="DXX830" s="257"/>
      <c r="DXY830" s="257"/>
      <c r="DXZ830" s="257"/>
      <c r="DYA830" s="257"/>
      <c r="DYB830" s="257"/>
      <c r="DYC830" s="257"/>
      <c r="DYD830" s="257"/>
      <c r="DYE830" s="257"/>
      <c r="DYF830" s="257"/>
      <c r="DYG830" s="257"/>
      <c r="DYH830" s="257"/>
      <c r="DYI830" s="257"/>
      <c r="DYJ830" s="257"/>
      <c r="DYK830" s="257"/>
      <c r="DYL830" s="257"/>
      <c r="DYM830" s="257"/>
      <c r="DYN830" s="257"/>
      <c r="DYO830" s="257"/>
      <c r="DYP830" s="257"/>
      <c r="DYQ830" s="257"/>
      <c r="DYR830" s="257"/>
      <c r="DYS830" s="257"/>
      <c r="DYT830" s="257"/>
      <c r="DYU830" s="257"/>
      <c r="DYV830" s="257"/>
      <c r="DYW830" s="257"/>
      <c r="DYX830" s="257"/>
      <c r="DYY830" s="257"/>
      <c r="DYZ830" s="257"/>
      <c r="DZA830" s="257"/>
      <c r="DZB830" s="257"/>
      <c r="DZC830" s="257"/>
      <c r="DZD830" s="257"/>
      <c r="DZE830" s="257"/>
      <c r="DZF830" s="257"/>
      <c r="DZG830" s="257"/>
      <c r="DZH830" s="257"/>
      <c r="DZI830" s="257"/>
      <c r="DZJ830" s="257"/>
      <c r="DZK830" s="257"/>
      <c r="DZL830" s="257"/>
      <c r="DZM830" s="257"/>
      <c r="DZN830" s="257"/>
      <c r="DZO830" s="257"/>
      <c r="DZP830" s="257"/>
      <c r="DZQ830" s="257"/>
      <c r="DZR830" s="257"/>
      <c r="DZS830" s="257"/>
      <c r="DZT830" s="257"/>
      <c r="DZU830" s="257"/>
      <c r="DZV830" s="257"/>
      <c r="DZW830" s="257"/>
      <c r="DZX830" s="257"/>
      <c r="DZY830" s="257"/>
      <c r="DZZ830" s="257"/>
      <c r="EAA830" s="257"/>
      <c r="EAB830" s="257"/>
      <c r="EAC830" s="257"/>
      <c r="EAD830" s="257"/>
      <c r="EAE830" s="257"/>
      <c r="EAF830" s="257"/>
      <c r="EAG830" s="257"/>
      <c r="EAH830" s="257"/>
      <c r="EAI830" s="257"/>
      <c r="EAJ830" s="257"/>
      <c r="EAK830" s="257"/>
      <c r="EAL830" s="257"/>
      <c r="EAM830" s="257"/>
      <c r="EAN830" s="257"/>
      <c r="EAO830" s="257"/>
      <c r="EAP830" s="257"/>
      <c r="EAQ830" s="257"/>
      <c r="EAR830" s="257"/>
      <c r="EAS830" s="257"/>
      <c r="EAT830" s="257"/>
      <c r="EAU830" s="257"/>
      <c r="EAV830" s="257"/>
      <c r="EAW830" s="257"/>
      <c r="EAX830" s="257"/>
      <c r="EAY830" s="257"/>
      <c r="EAZ830" s="257"/>
      <c r="EBA830" s="257"/>
      <c r="EBB830" s="257"/>
      <c r="EBC830" s="257"/>
      <c r="EBD830" s="257"/>
      <c r="EBE830" s="257"/>
      <c r="EBF830" s="257"/>
      <c r="EBG830" s="257"/>
      <c r="EBH830" s="257"/>
      <c r="EBI830" s="257"/>
      <c r="EBJ830" s="257"/>
      <c r="EBK830" s="257"/>
      <c r="EBL830" s="257"/>
      <c r="EBM830" s="257"/>
      <c r="EBN830" s="257"/>
      <c r="EBO830" s="257"/>
      <c r="EBP830" s="257"/>
      <c r="EBQ830" s="257"/>
      <c r="EBR830" s="257"/>
      <c r="EBS830" s="257"/>
      <c r="EBT830" s="257"/>
      <c r="EBU830" s="257"/>
      <c r="EBV830" s="257"/>
      <c r="EBW830" s="257"/>
      <c r="EBX830" s="257"/>
      <c r="EBY830" s="257"/>
      <c r="EBZ830" s="257"/>
      <c r="ECA830" s="257"/>
      <c r="ECB830" s="257"/>
      <c r="ECC830" s="257"/>
      <c r="ECD830" s="257"/>
      <c r="ECE830" s="257"/>
      <c r="ECF830" s="257"/>
      <c r="ECG830" s="257"/>
      <c r="ECH830" s="257"/>
      <c r="ECI830" s="257"/>
      <c r="ECJ830" s="257"/>
      <c r="ECK830" s="257"/>
      <c r="ECL830" s="257"/>
      <c r="ECM830" s="257"/>
      <c r="ECN830" s="257"/>
      <c r="ECO830" s="257"/>
      <c r="ECP830" s="257"/>
      <c r="ECQ830" s="257"/>
      <c r="ECR830" s="257"/>
      <c r="ECS830" s="257"/>
      <c r="ECT830" s="257"/>
      <c r="ECU830" s="257"/>
      <c r="ECV830" s="257"/>
      <c r="ECW830" s="257"/>
      <c r="ECX830" s="257"/>
      <c r="ECY830" s="257"/>
      <c r="ECZ830" s="257"/>
      <c r="EDA830" s="257"/>
      <c r="EDB830" s="257"/>
      <c r="EDC830" s="257"/>
      <c r="EDD830" s="257"/>
      <c r="EDE830" s="257"/>
      <c r="EDF830" s="257"/>
      <c r="EDG830" s="257"/>
      <c r="EDH830" s="257"/>
      <c r="EDI830" s="257"/>
      <c r="EDJ830" s="257"/>
      <c r="EDK830" s="257"/>
      <c r="EDL830" s="257"/>
      <c r="EDM830" s="257"/>
      <c r="EDN830" s="257"/>
      <c r="EDO830" s="257"/>
      <c r="EDP830" s="257"/>
      <c r="EDQ830" s="257"/>
      <c r="EDR830" s="257"/>
      <c r="EDS830" s="257"/>
      <c r="EDT830" s="257"/>
      <c r="EDU830" s="257"/>
      <c r="EDV830" s="257"/>
      <c r="EDW830" s="257"/>
      <c r="EDX830" s="257"/>
      <c r="EDY830" s="257"/>
      <c r="EDZ830" s="257"/>
      <c r="EEA830" s="257"/>
      <c r="EEB830" s="257"/>
      <c r="EEC830" s="257"/>
      <c r="EED830" s="257"/>
      <c r="EEE830" s="257"/>
      <c r="EEF830" s="257"/>
      <c r="EEG830" s="257"/>
      <c r="EEH830" s="257"/>
      <c r="EEI830" s="257"/>
      <c r="EEJ830" s="257"/>
      <c r="EEK830" s="257"/>
      <c r="EEL830" s="257"/>
      <c r="EEM830" s="257"/>
      <c r="EEN830" s="257"/>
      <c r="EEO830" s="257"/>
      <c r="EEP830" s="257"/>
      <c r="EEQ830" s="257"/>
      <c r="EER830" s="257"/>
      <c r="EES830" s="257"/>
      <c r="EET830" s="257"/>
      <c r="EEU830" s="257"/>
      <c r="EEV830" s="257"/>
      <c r="EEW830" s="257"/>
      <c r="EEX830" s="257"/>
      <c r="EEY830" s="257"/>
      <c r="EEZ830" s="257"/>
      <c r="EFA830" s="257"/>
      <c r="EFB830" s="257"/>
      <c r="EFC830" s="257"/>
      <c r="EFD830" s="257"/>
      <c r="EFE830" s="257"/>
      <c r="EFF830" s="257"/>
      <c r="EFG830" s="257"/>
      <c r="EFH830" s="257"/>
      <c r="EFI830" s="257"/>
      <c r="EFJ830" s="257"/>
      <c r="EFK830" s="257"/>
      <c r="EFL830" s="257"/>
      <c r="EFM830" s="257"/>
      <c r="EFN830" s="257"/>
      <c r="EFO830" s="257"/>
      <c r="EFP830" s="257"/>
      <c r="EFQ830" s="257"/>
      <c r="EFR830" s="257"/>
      <c r="EFS830" s="257"/>
      <c r="EFT830" s="257"/>
      <c r="EFU830" s="257"/>
      <c r="EFV830" s="257"/>
      <c r="EFW830" s="257"/>
      <c r="EFX830" s="257"/>
      <c r="EFY830" s="257"/>
      <c r="EFZ830" s="257"/>
      <c r="EGA830" s="257"/>
      <c r="EGB830" s="257"/>
      <c r="EGC830" s="257"/>
      <c r="EGD830" s="257"/>
      <c r="EGE830" s="257"/>
      <c r="EGF830" s="257"/>
      <c r="EGG830" s="257"/>
      <c r="EGH830" s="257"/>
      <c r="EGI830" s="257"/>
      <c r="EGJ830" s="257"/>
      <c r="EGK830" s="257"/>
      <c r="EGL830" s="257"/>
      <c r="EGM830" s="257"/>
      <c r="EGN830" s="257"/>
      <c r="EGO830" s="257"/>
      <c r="EGP830" s="257"/>
      <c r="EGQ830" s="257"/>
      <c r="EGR830" s="257"/>
      <c r="EGS830" s="257"/>
      <c r="EGT830" s="257"/>
      <c r="EGU830" s="257"/>
      <c r="EGV830" s="257"/>
      <c r="EGW830" s="257"/>
      <c r="EGX830" s="257"/>
      <c r="EGY830" s="257"/>
      <c r="EGZ830" s="257"/>
      <c r="EHA830" s="257"/>
      <c r="EHB830" s="257"/>
      <c r="EHC830" s="257"/>
      <c r="EHD830" s="257"/>
      <c r="EHE830" s="257"/>
      <c r="EHF830" s="257"/>
      <c r="EHG830" s="257"/>
      <c r="EHH830" s="257"/>
      <c r="EHI830" s="257"/>
      <c r="EHJ830" s="257"/>
      <c r="EHK830" s="257"/>
      <c r="EHL830" s="257"/>
      <c r="EHM830" s="257"/>
      <c r="EHN830" s="257"/>
      <c r="EHO830" s="257"/>
      <c r="EHP830" s="257"/>
      <c r="EHQ830" s="257"/>
      <c r="EHR830" s="257"/>
      <c r="EHS830" s="257"/>
      <c r="EHT830" s="257"/>
      <c r="EHU830" s="257"/>
      <c r="EHV830" s="257"/>
      <c r="EHW830" s="257"/>
      <c r="EHX830" s="257"/>
      <c r="EHY830" s="257"/>
      <c r="EHZ830" s="257"/>
      <c r="EIA830" s="257"/>
      <c r="EIB830" s="257"/>
      <c r="EIC830" s="257"/>
      <c r="EID830" s="257"/>
      <c r="EIE830" s="257"/>
      <c r="EIF830" s="257"/>
      <c r="EIG830" s="257"/>
      <c r="EIH830" s="257"/>
      <c r="EII830" s="257"/>
      <c r="EIJ830" s="257"/>
      <c r="EIK830" s="257"/>
      <c r="EIL830" s="257"/>
      <c r="EIM830" s="257"/>
      <c r="EIN830" s="257"/>
      <c r="EIO830" s="257"/>
      <c r="EIP830" s="257"/>
      <c r="EIQ830" s="257"/>
      <c r="EIR830" s="257"/>
      <c r="EIS830" s="257"/>
      <c r="EIT830" s="257"/>
      <c r="EIU830" s="257"/>
      <c r="EIV830" s="257"/>
      <c r="EIW830" s="257"/>
      <c r="EIX830" s="257"/>
      <c r="EIY830" s="257"/>
      <c r="EIZ830" s="257"/>
      <c r="EJA830" s="257"/>
      <c r="EJB830" s="257"/>
      <c r="EJC830" s="257"/>
      <c r="EJD830" s="257"/>
      <c r="EJE830" s="257"/>
      <c r="EJF830" s="257"/>
      <c r="EJG830" s="257"/>
      <c r="EJH830" s="257"/>
      <c r="EJI830" s="257"/>
      <c r="EJJ830" s="257"/>
      <c r="EJK830" s="257"/>
      <c r="EJL830" s="257"/>
      <c r="EJM830" s="257"/>
      <c r="EJN830" s="257"/>
      <c r="EJO830" s="257"/>
      <c r="EJP830" s="257"/>
      <c r="EJQ830" s="257"/>
      <c r="EJR830" s="257"/>
      <c r="EJS830" s="257"/>
      <c r="EJT830" s="257"/>
      <c r="EJU830" s="257"/>
      <c r="EJV830" s="257"/>
      <c r="EJW830" s="257"/>
      <c r="EJX830" s="257"/>
      <c r="EJY830" s="257"/>
      <c r="EJZ830" s="257"/>
      <c r="EKA830" s="257"/>
      <c r="EKB830" s="257"/>
      <c r="EKC830" s="257"/>
      <c r="EKD830" s="257"/>
      <c r="EKE830" s="257"/>
      <c r="EKF830" s="257"/>
      <c r="EKG830" s="257"/>
      <c r="EKH830" s="257"/>
      <c r="EKI830" s="257"/>
      <c r="EKJ830" s="257"/>
      <c r="EKK830" s="257"/>
      <c r="EKL830" s="257"/>
      <c r="EKM830" s="257"/>
      <c r="EKN830" s="257"/>
      <c r="EKO830" s="257"/>
      <c r="EKP830" s="257"/>
      <c r="EKQ830" s="257"/>
      <c r="EKR830" s="257"/>
      <c r="EKS830" s="257"/>
      <c r="EKT830" s="257"/>
      <c r="EKU830" s="257"/>
      <c r="EKV830" s="257"/>
      <c r="EKW830" s="257"/>
      <c r="EKX830" s="257"/>
      <c r="EKY830" s="257"/>
      <c r="EKZ830" s="257"/>
      <c r="ELA830" s="257"/>
      <c r="ELB830" s="257"/>
      <c r="ELC830" s="257"/>
      <c r="ELD830" s="257"/>
      <c r="ELE830" s="257"/>
      <c r="ELF830" s="257"/>
      <c r="ELG830" s="257"/>
      <c r="ELH830" s="257"/>
      <c r="ELI830" s="257"/>
      <c r="ELJ830" s="257"/>
      <c r="ELK830" s="257"/>
      <c r="ELL830" s="257"/>
      <c r="ELM830" s="257"/>
      <c r="ELN830" s="257"/>
      <c r="ELO830" s="257"/>
      <c r="ELP830" s="257"/>
      <c r="ELQ830" s="257"/>
      <c r="ELR830" s="257"/>
      <c r="ELS830" s="257"/>
      <c r="ELT830" s="257"/>
      <c r="ELU830" s="257"/>
      <c r="ELV830" s="257"/>
      <c r="ELW830" s="257"/>
      <c r="ELX830" s="257"/>
      <c r="ELY830" s="257"/>
      <c r="ELZ830" s="257"/>
      <c r="EMA830" s="257"/>
      <c r="EMB830" s="257"/>
      <c r="EMC830" s="257"/>
      <c r="EMD830" s="257"/>
      <c r="EME830" s="257"/>
      <c r="EMF830" s="257"/>
      <c r="EMG830" s="257"/>
      <c r="EMH830" s="257"/>
      <c r="EMI830" s="257"/>
      <c r="EMJ830" s="257"/>
      <c r="EMK830" s="257"/>
      <c r="EML830" s="257"/>
      <c r="EMM830" s="257"/>
      <c r="EMN830" s="257"/>
      <c r="EMO830" s="257"/>
      <c r="EMP830" s="257"/>
      <c r="EMQ830" s="257"/>
      <c r="EMR830" s="257"/>
      <c r="EMS830" s="257"/>
      <c r="EMT830" s="257"/>
      <c r="EMU830" s="257"/>
      <c r="EMV830" s="257"/>
      <c r="EMW830" s="257"/>
      <c r="EMX830" s="257"/>
      <c r="EMY830" s="257"/>
      <c r="EMZ830" s="257"/>
      <c r="ENA830" s="257"/>
      <c r="ENB830" s="257"/>
      <c r="ENC830" s="257"/>
      <c r="END830" s="257"/>
      <c r="ENE830" s="257"/>
      <c r="ENF830" s="257"/>
      <c r="ENG830" s="257"/>
      <c r="ENH830" s="257"/>
      <c r="ENI830" s="257"/>
      <c r="ENJ830" s="257"/>
      <c r="ENK830" s="257"/>
      <c r="ENL830" s="257"/>
      <c r="ENM830" s="257"/>
      <c r="ENN830" s="257"/>
      <c r="ENO830" s="257"/>
      <c r="ENP830" s="257"/>
      <c r="ENQ830" s="257"/>
      <c r="ENR830" s="257"/>
      <c r="ENS830" s="257"/>
      <c r="ENT830" s="257"/>
      <c r="ENU830" s="257"/>
      <c r="ENV830" s="257"/>
      <c r="ENW830" s="257"/>
      <c r="ENX830" s="257"/>
      <c r="ENY830" s="257"/>
      <c r="ENZ830" s="257"/>
      <c r="EOA830" s="257"/>
      <c r="EOB830" s="257"/>
      <c r="EOC830" s="257"/>
      <c r="EOD830" s="257"/>
      <c r="EOE830" s="257"/>
      <c r="EOF830" s="257"/>
      <c r="EOG830" s="257"/>
      <c r="EOH830" s="257"/>
      <c r="EOI830" s="257"/>
      <c r="EOJ830" s="257"/>
      <c r="EOK830" s="257"/>
      <c r="EOL830" s="257"/>
      <c r="EOM830" s="257"/>
      <c r="EON830" s="257"/>
      <c r="EOO830" s="257"/>
      <c r="EOP830" s="257"/>
      <c r="EOQ830" s="257"/>
      <c r="EOR830" s="257"/>
      <c r="EOS830" s="257"/>
      <c r="EOT830" s="257"/>
      <c r="EOU830" s="257"/>
      <c r="EOV830" s="257"/>
      <c r="EOW830" s="257"/>
      <c r="EOX830" s="257"/>
      <c r="EOY830" s="257"/>
      <c r="EOZ830" s="257"/>
      <c r="EPA830" s="257"/>
      <c r="EPB830" s="257"/>
      <c r="EPC830" s="257"/>
      <c r="EPD830" s="257"/>
      <c r="EPE830" s="257"/>
      <c r="EPF830" s="257"/>
      <c r="EPG830" s="257"/>
      <c r="EPH830" s="257"/>
      <c r="EPI830" s="257"/>
      <c r="EPJ830" s="257"/>
      <c r="EPK830" s="257"/>
      <c r="EPL830" s="257"/>
      <c r="EPM830" s="257"/>
      <c r="EPN830" s="257"/>
      <c r="EPO830" s="257"/>
      <c r="EPP830" s="257"/>
      <c r="EPQ830" s="257"/>
      <c r="EPR830" s="257"/>
      <c r="EPS830" s="257"/>
      <c r="EPT830" s="257"/>
      <c r="EPU830" s="257"/>
      <c r="EPV830" s="257"/>
      <c r="EPW830" s="257"/>
      <c r="EPX830" s="257"/>
      <c r="EPY830" s="257"/>
      <c r="EPZ830" s="257"/>
      <c r="EQA830" s="257"/>
      <c r="EQB830" s="257"/>
      <c r="EQC830" s="257"/>
      <c r="EQD830" s="257"/>
      <c r="EQE830" s="257"/>
      <c r="EQF830" s="257"/>
      <c r="EQG830" s="257"/>
      <c r="EQH830" s="257"/>
      <c r="EQI830" s="257"/>
      <c r="EQJ830" s="257"/>
      <c r="EQK830" s="257"/>
      <c r="EQL830" s="257"/>
      <c r="EQM830" s="257"/>
      <c r="EQN830" s="257"/>
      <c r="EQO830" s="257"/>
      <c r="EQP830" s="257"/>
      <c r="EQQ830" s="257"/>
      <c r="EQR830" s="257"/>
      <c r="EQS830" s="257"/>
      <c r="EQT830" s="257"/>
      <c r="EQU830" s="257"/>
      <c r="EQV830" s="257"/>
      <c r="EQW830" s="257"/>
      <c r="EQX830" s="257"/>
      <c r="EQY830" s="257"/>
      <c r="EQZ830" s="257"/>
      <c r="ERA830" s="257"/>
      <c r="ERB830" s="257"/>
      <c r="ERC830" s="257"/>
      <c r="ERD830" s="257"/>
      <c r="ERE830" s="257"/>
      <c r="ERF830" s="257"/>
      <c r="ERG830" s="257"/>
      <c r="ERH830" s="257"/>
      <c r="ERI830" s="257"/>
      <c r="ERJ830" s="257"/>
      <c r="ERK830" s="257"/>
      <c r="ERL830" s="257"/>
      <c r="ERM830" s="257"/>
      <c r="ERN830" s="257"/>
      <c r="ERO830" s="257"/>
      <c r="ERP830" s="257"/>
      <c r="ERQ830" s="257"/>
      <c r="ERR830" s="257"/>
      <c r="ERS830" s="257"/>
      <c r="ERT830" s="257"/>
      <c r="ERU830" s="257"/>
      <c r="ERV830" s="257"/>
      <c r="ERW830" s="257"/>
      <c r="ERX830" s="257"/>
      <c r="ERY830" s="257"/>
      <c r="ERZ830" s="257"/>
      <c r="ESA830" s="257"/>
      <c r="ESB830" s="257"/>
      <c r="ESC830" s="257"/>
      <c r="ESD830" s="257"/>
      <c r="ESE830" s="257"/>
      <c r="ESF830" s="257"/>
      <c r="ESG830" s="257"/>
      <c r="ESH830" s="257"/>
      <c r="ESI830" s="257"/>
      <c r="ESJ830" s="257"/>
      <c r="ESK830" s="257"/>
      <c r="ESL830" s="257"/>
      <c r="ESM830" s="257"/>
      <c r="ESN830" s="257"/>
      <c r="ESO830" s="257"/>
      <c r="ESP830" s="257"/>
      <c r="ESQ830" s="257"/>
      <c r="ESR830" s="257"/>
      <c r="ESS830" s="257"/>
      <c r="EST830" s="257"/>
      <c r="ESU830" s="257"/>
      <c r="ESV830" s="257"/>
      <c r="ESW830" s="257"/>
      <c r="ESX830" s="257"/>
      <c r="ESY830" s="257"/>
      <c r="ESZ830" s="257"/>
      <c r="ETA830" s="257"/>
      <c r="ETB830" s="257"/>
      <c r="ETC830" s="257"/>
      <c r="ETD830" s="257"/>
      <c r="ETE830" s="257"/>
      <c r="ETF830" s="257"/>
      <c r="ETG830" s="257"/>
      <c r="ETH830" s="257"/>
      <c r="ETI830" s="257"/>
      <c r="ETJ830" s="257"/>
      <c r="ETK830" s="257"/>
      <c r="ETL830" s="257"/>
      <c r="ETM830" s="257"/>
      <c r="ETN830" s="257"/>
      <c r="ETO830" s="257"/>
      <c r="ETP830" s="257"/>
      <c r="ETQ830" s="257"/>
      <c r="ETR830" s="257"/>
      <c r="ETS830" s="257"/>
      <c r="ETT830" s="257"/>
      <c r="ETU830" s="257"/>
      <c r="ETV830" s="257"/>
      <c r="ETW830" s="257"/>
      <c r="ETX830" s="257"/>
      <c r="ETY830" s="257"/>
      <c r="ETZ830" s="257"/>
      <c r="EUA830" s="257"/>
      <c r="EUB830" s="257"/>
      <c r="EUC830" s="257"/>
      <c r="EUD830" s="257"/>
      <c r="EUE830" s="257"/>
      <c r="EUF830" s="257"/>
      <c r="EUG830" s="257"/>
      <c r="EUH830" s="257"/>
      <c r="EUI830" s="257"/>
      <c r="EUJ830" s="257"/>
      <c r="EUK830" s="257"/>
      <c r="EUL830" s="257"/>
      <c r="EUM830" s="257"/>
      <c r="EUN830" s="257"/>
      <c r="EUO830" s="257"/>
      <c r="EUP830" s="257"/>
      <c r="EUQ830" s="257"/>
      <c r="EUR830" s="257"/>
      <c r="EUS830" s="257"/>
      <c r="EUT830" s="257"/>
      <c r="EUU830" s="257"/>
      <c r="EUV830" s="257"/>
      <c r="EUW830" s="257"/>
      <c r="EUX830" s="257"/>
      <c r="EUY830" s="257"/>
      <c r="EUZ830" s="257"/>
      <c r="EVA830" s="257"/>
      <c r="EVB830" s="257"/>
      <c r="EVC830" s="257"/>
      <c r="EVD830" s="257"/>
      <c r="EVE830" s="257"/>
      <c r="EVF830" s="257"/>
      <c r="EVG830" s="257"/>
      <c r="EVH830" s="257"/>
      <c r="EVI830" s="257"/>
      <c r="EVJ830" s="257"/>
      <c r="EVK830" s="257"/>
      <c r="EVL830" s="257"/>
      <c r="EVM830" s="257"/>
      <c r="EVN830" s="257"/>
      <c r="EVO830" s="257"/>
      <c r="EVP830" s="257"/>
      <c r="EVQ830" s="257"/>
      <c r="EVR830" s="257"/>
      <c r="EVS830" s="257"/>
      <c r="EVT830" s="257"/>
      <c r="EVU830" s="257"/>
      <c r="EVV830" s="257"/>
      <c r="EVW830" s="257"/>
      <c r="EVX830" s="257"/>
      <c r="EVY830" s="257"/>
      <c r="EVZ830" s="257"/>
      <c r="EWA830" s="257"/>
      <c r="EWB830" s="257"/>
      <c r="EWC830" s="257"/>
      <c r="EWD830" s="257"/>
      <c r="EWE830" s="257"/>
      <c r="EWF830" s="257"/>
      <c r="EWG830" s="257"/>
      <c r="EWH830" s="257"/>
      <c r="EWI830" s="257"/>
      <c r="EWJ830" s="257"/>
      <c r="EWK830" s="257"/>
      <c r="EWL830" s="257"/>
      <c r="EWM830" s="257"/>
      <c r="EWN830" s="257"/>
      <c r="EWO830" s="257"/>
      <c r="EWP830" s="257"/>
      <c r="EWQ830" s="257"/>
      <c r="EWR830" s="257"/>
      <c r="EWS830" s="257"/>
      <c r="EWT830" s="257"/>
      <c r="EWU830" s="257"/>
      <c r="EWV830" s="257"/>
      <c r="EWW830" s="257"/>
      <c r="EWX830" s="257"/>
      <c r="EWY830" s="257"/>
      <c r="EWZ830" s="257"/>
      <c r="EXA830" s="257"/>
      <c r="EXB830" s="257"/>
      <c r="EXC830" s="257"/>
      <c r="EXD830" s="257"/>
      <c r="EXE830" s="257"/>
      <c r="EXF830" s="257"/>
      <c r="EXG830" s="257"/>
      <c r="EXH830" s="257"/>
      <c r="EXI830" s="257"/>
      <c r="EXJ830" s="257"/>
      <c r="EXK830" s="257"/>
      <c r="EXL830" s="257"/>
      <c r="EXM830" s="257"/>
      <c r="EXN830" s="257"/>
      <c r="EXO830" s="257"/>
      <c r="EXP830" s="257"/>
      <c r="EXQ830" s="257"/>
      <c r="EXR830" s="257"/>
      <c r="EXS830" s="257"/>
      <c r="EXT830" s="257"/>
      <c r="EXU830" s="257"/>
      <c r="EXV830" s="257"/>
      <c r="EXW830" s="257"/>
      <c r="EXX830" s="257"/>
      <c r="EXY830" s="257"/>
      <c r="EXZ830" s="257"/>
      <c r="EYA830" s="257"/>
      <c r="EYB830" s="257"/>
      <c r="EYC830" s="257"/>
      <c r="EYD830" s="257"/>
      <c r="EYE830" s="257"/>
      <c r="EYF830" s="257"/>
      <c r="EYG830" s="257"/>
      <c r="EYH830" s="257"/>
      <c r="EYI830" s="257"/>
      <c r="EYJ830" s="257"/>
      <c r="EYK830" s="257"/>
      <c r="EYL830" s="257"/>
      <c r="EYM830" s="257"/>
      <c r="EYN830" s="257"/>
      <c r="EYO830" s="257"/>
      <c r="EYP830" s="257"/>
      <c r="EYQ830" s="257"/>
      <c r="EYR830" s="257"/>
      <c r="EYS830" s="257"/>
      <c r="EYT830" s="257"/>
      <c r="EYU830" s="257"/>
      <c r="EYV830" s="257"/>
      <c r="EYW830" s="257"/>
      <c r="EYX830" s="257"/>
      <c r="EYY830" s="257"/>
      <c r="EYZ830" s="257"/>
      <c r="EZA830" s="257"/>
      <c r="EZB830" s="257"/>
      <c r="EZC830" s="257"/>
      <c r="EZD830" s="257"/>
      <c r="EZE830" s="257"/>
      <c r="EZF830" s="257"/>
      <c r="EZG830" s="257"/>
      <c r="EZH830" s="257"/>
      <c r="EZI830" s="257"/>
      <c r="EZJ830" s="257"/>
      <c r="EZK830" s="257"/>
      <c r="EZL830" s="257"/>
      <c r="EZM830" s="257"/>
      <c r="EZN830" s="257"/>
      <c r="EZO830" s="257"/>
      <c r="EZP830" s="257"/>
      <c r="EZQ830" s="257"/>
      <c r="EZR830" s="257"/>
      <c r="EZS830" s="257"/>
      <c r="EZT830" s="257"/>
      <c r="EZU830" s="257"/>
      <c r="EZV830" s="257"/>
      <c r="EZW830" s="257"/>
      <c r="EZX830" s="257"/>
      <c r="EZY830" s="257"/>
      <c r="EZZ830" s="257"/>
      <c r="FAA830" s="257"/>
      <c r="FAB830" s="257"/>
      <c r="FAC830" s="257"/>
      <c r="FAD830" s="257"/>
      <c r="FAE830" s="257"/>
      <c r="FAF830" s="257"/>
      <c r="FAG830" s="257"/>
      <c r="FAH830" s="257"/>
      <c r="FAI830" s="257"/>
      <c r="FAJ830" s="257"/>
      <c r="FAK830" s="257"/>
      <c r="FAL830" s="257"/>
      <c r="FAM830" s="257"/>
      <c r="FAN830" s="257"/>
      <c r="FAO830" s="257"/>
      <c r="FAP830" s="257"/>
      <c r="FAQ830" s="257"/>
      <c r="FAR830" s="257"/>
      <c r="FAS830" s="257"/>
      <c r="FAT830" s="257"/>
      <c r="FAU830" s="257"/>
      <c r="FAV830" s="257"/>
      <c r="FAW830" s="257"/>
      <c r="FAX830" s="257"/>
      <c r="FAY830" s="257"/>
      <c r="FAZ830" s="257"/>
      <c r="FBA830" s="257"/>
      <c r="FBB830" s="257"/>
      <c r="FBC830" s="257"/>
      <c r="FBD830" s="257"/>
      <c r="FBE830" s="257"/>
      <c r="FBF830" s="257"/>
      <c r="FBG830" s="257"/>
      <c r="FBH830" s="257"/>
      <c r="FBI830" s="257"/>
      <c r="FBJ830" s="257"/>
      <c r="FBK830" s="257"/>
      <c r="FBL830" s="257"/>
      <c r="FBM830" s="257"/>
      <c r="FBN830" s="257"/>
      <c r="FBO830" s="257"/>
      <c r="FBP830" s="257"/>
      <c r="FBQ830" s="257"/>
      <c r="FBR830" s="257"/>
      <c r="FBS830" s="257"/>
      <c r="FBT830" s="257"/>
      <c r="FBU830" s="257"/>
      <c r="FBV830" s="257"/>
      <c r="FBW830" s="257"/>
      <c r="FBX830" s="257"/>
      <c r="FBY830" s="257"/>
      <c r="FBZ830" s="257"/>
      <c r="FCA830" s="257"/>
      <c r="FCB830" s="257"/>
      <c r="FCC830" s="257"/>
      <c r="FCD830" s="257"/>
      <c r="FCE830" s="257"/>
      <c r="FCF830" s="257"/>
      <c r="FCG830" s="257"/>
      <c r="FCH830" s="257"/>
      <c r="FCI830" s="257"/>
      <c r="FCJ830" s="257"/>
      <c r="FCK830" s="257"/>
      <c r="FCL830" s="257"/>
      <c r="FCM830" s="257"/>
      <c r="FCN830" s="257"/>
      <c r="FCO830" s="257"/>
      <c r="FCP830" s="257"/>
      <c r="FCQ830" s="257"/>
      <c r="FCR830" s="257"/>
      <c r="FCS830" s="257"/>
      <c r="FCT830" s="257"/>
      <c r="FCU830" s="257"/>
      <c r="FCV830" s="257"/>
      <c r="FCW830" s="257"/>
      <c r="FCX830" s="257"/>
      <c r="FCY830" s="257"/>
      <c r="FCZ830" s="257"/>
      <c r="FDA830" s="257"/>
      <c r="FDB830" s="257"/>
      <c r="FDC830" s="257"/>
      <c r="FDD830" s="257"/>
      <c r="FDE830" s="257"/>
      <c r="FDF830" s="257"/>
      <c r="FDG830" s="257"/>
      <c r="FDH830" s="257"/>
      <c r="FDI830" s="257"/>
      <c r="FDJ830" s="257"/>
      <c r="FDK830" s="257"/>
      <c r="FDL830" s="257"/>
      <c r="FDM830" s="257"/>
      <c r="FDN830" s="257"/>
      <c r="FDO830" s="257"/>
      <c r="FDP830" s="257"/>
      <c r="FDQ830" s="257"/>
      <c r="FDR830" s="257"/>
      <c r="FDS830" s="257"/>
      <c r="FDT830" s="257"/>
      <c r="FDU830" s="257"/>
      <c r="FDV830" s="257"/>
      <c r="FDW830" s="257"/>
      <c r="FDX830" s="257"/>
      <c r="FDY830" s="257"/>
      <c r="FDZ830" s="257"/>
      <c r="FEA830" s="257"/>
      <c r="FEB830" s="257"/>
      <c r="FEC830" s="257"/>
      <c r="FED830" s="257"/>
      <c r="FEE830" s="257"/>
      <c r="FEF830" s="257"/>
      <c r="FEG830" s="257"/>
      <c r="FEH830" s="257"/>
      <c r="FEI830" s="257"/>
      <c r="FEJ830" s="257"/>
      <c r="FEK830" s="257"/>
      <c r="FEL830" s="257"/>
      <c r="FEM830" s="257"/>
      <c r="FEN830" s="257"/>
      <c r="FEO830" s="257"/>
      <c r="FEP830" s="257"/>
      <c r="FEQ830" s="257"/>
      <c r="FER830" s="257"/>
      <c r="FES830" s="257"/>
      <c r="FET830" s="257"/>
      <c r="FEU830" s="257"/>
      <c r="FEV830" s="257"/>
      <c r="FEW830" s="257"/>
      <c r="FEX830" s="257"/>
      <c r="FEY830" s="257"/>
      <c r="FEZ830" s="257"/>
      <c r="FFA830" s="257"/>
      <c r="FFB830" s="257"/>
      <c r="FFC830" s="257"/>
      <c r="FFD830" s="257"/>
      <c r="FFE830" s="257"/>
      <c r="FFF830" s="257"/>
      <c r="FFG830" s="257"/>
      <c r="FFH830" s="257"/>
      <c r="FFI830" s="257"/>
      <c r="FFJ830" s="257"/>
      <c r="FFK830" s="257"/>
      <c r="FFL830" s="257"/>
      <c r="FFM830" s="257"/>
      <c r="FFN830" s="257"/>
      <c r="FFO830" s="257"/>
      <c r="FFP830" s="257"/>
      <c r="FFQ830" s="257"/>
      <c r="FFR830" s="257"/>
      <c r="FFS830" s="257"/>
      <c r="FFT830" s="257"/>
      <c r="FFU830" s="257"/>
      <c r="FFV830" s="257"/>
      <c r="FFW830" s="257"/>
      <c r="FFX830" s="257"/>
      <c r="FFY830" s="257"/>
      <c r="FFZ830" s="257"/>
      <c r="FGA830" s="257"/>
      <c r="FGB830" s="257"/>
      <c r="FGC830" s="257"/>
      <c r="FGD830" s="257"/>
      <c r="FGE830" s="257"/>
      <c r="FGF830" s="257"/>
      <c r="FGG830" s="257"/>
      <c r="FGH830" s="257"/>
      <c r="FGI830" s="257"/>
      <c r="FGJ830" s="257"/>
      <c r="FGK830" s="257"/>
      <c r="FGL830" s="257"/>
      <c r="FGM830" s="257"/>
      <c r="FGN830" s="257"/>
      <c r="FGO830" s="257"/>
      <c r="FGP830" s="257"/>
      <c r="FGQ830" s="257"/>
      <c r="FGR830" s="257"/>
      <c r="FGS830" s="257"/>
      <c r="FGT830" s="257"/>
      <c r="FGU830" s="257"/>
      <c r="FGV830" s="257"/>
      <c r="FGW830" s="257"/>
      <c r="FGX830" s="257"/>
      <c r="FGY830" s="257"/>
      <c r="FGZ830" s="257"/>
      <c r="FHA830" s="257"/>
      <c r="FHB830" s="257"/>
      <c r="FHC830" s="257"/>
      <c r="FHD830" s="257"/>
      <c r="FHE830" s="257"/>
      <c r="FHF830" s="257"/>
      <c r="FHG830" s="257"/>
      <c r="FHH830" s="257"/>
      <c r="FHI830" s="257"/>
      <c r="FHJ830" s="257"/>
      <c r="FHK830" s="257"/>
      <c r="FHL830" s="257"/>
      <c r="FHM830" s="257"/>
      <c r="FHN830" s="257"/>
      <c r="FHO830" s="257"/>
      <c r="FHP830" s="257"/>
      <c r="FHQ830" s="257"/>
      <c r="FHR830" s="257"/>
      <c r="FHS830" s="257"/>
      <c r="FHT830" s="257"/>
      <c r="FHU830" s="257"/>
      <c r="FHV830" s="257"/>
      <c r="FHW830" s="257"/>
      <c r="FHX830" s="257"/>
      <c r="FHY830" s="257"/>
      <c r="FHZ830" s="257"/>
      <c r="FIA830" s="257"/>
      <c r="FIB830" s="257"/>
      <c r="FIC830" s="257"/>
      <c r="FID830" s="257"/>
      <c r="FIE830" s="257"/>
      <c r="FIF830" s="257"/>
      <c r="FIG830" s="257"/>
      <c r="FIH830" s="257"/>
      <c r="FII830" s="257"/>
      <c r="FIJ830" s="257"/>
      <c r="FIK830" s="257"/>
      <c r="FIL830" s="257"/>
      <c r="FIM830" s="257"/>
      <c r="FIN830" s="257"/>
      <c r="FIO830" s="257"/>
      <c r="FIP830" s="257"/>
      <c r="FIQ830" s="257"/>
      <c r="FIR830" s="257"/>
      <c r="FIS830" s="257"/>
      <c r="FIT830" s="257"/>
      <c r="FIU830" s="257"/>
      <c r="FIV830" s="257"/>
      <c r="FIW830" s="257"/>
      <c r="FIX830" s="257"/>
      <c r="FIY830" s="257"/>
      <c r="FIZ830" s="257"/>
      <c r="FJA830" s="257"/>
      <c r="FJB830" s="257"/>
      <c r="FJC830" s="257"/>
      <c r="FJD830" s="257"/>
      <c r="FJE830" s="257"/>
      <c r="FJF830" s="257"/>
      <c r="FJG830" s="257"/>
      <c r="FJH830" s="257"/>
      <c r="FJI830" s="257"/>
      <c r="FJJ830" s="257"/>
      <c r="FJK830" s="257"/>
      <c r="FJL830" s="257"/>
      <c r="FJM830" s="257"/>
      <c r="FJN830" s="257"/>
      <c r="FJO830" s="257"/>
      <c r="FJP830" s="257"/>
      <c r="FJQ830" s="257"/>
      <c r="FJR830" s="257"/>
      <c r="FJS830" s="257"/>
      <c r="FJT830" s="257"/>
      <c r="FJU830" s="257"/>
      <c r="FJV830" s="257"/>
      <c r="FJW830" s="257"/>
      <c r="FJX830" s="257"/>
      <c r="FJY830" s="257"/>
      <c r="FJZ830" s="257"/>
      <c r="FKA830" s="257"/>
      <c r="FKB830" s="257"/>
      <c r="FKC830" s="257"/>
      <c r="FKD830" s="257"/>
      <c r="FKE830" s="257"/>
      <c r="FKF830" s="257"/>
      <c r="FKG830" s="257"/>
      <c r="FKH830" s="257"/>
      <c r="FKI830" s="257"/>
      <c r="FKJ830" s="257"/>
      <c r="FKK830" s="257"/>
      <c r="FKL830" s="257"/>
      <c r="FKM830" s="257"/>
      <c r="FKN830" s="257"/>
      <c r="FKO830" s="257"/>
      <c r="FKP830" s="257"/>
      <c r="FKQ830" s="257"/>
      <c r="FKR830" s="257"/>
      <c r="FKS830" s="257"/>
      <c r="FKT830" s="257"/>
      <c r="FKU830" s="257"/>
      <c r="FKV830" s="257"/>
      <c r="FKW830" s="257"/>
      <c r="FKX830" s="257"/>
      <c r="FKY830" s="257"/>
      <c r="FKZ830" s="257"/>
      <c r="FLA830" s="257"/>
      <c r="FLB830" s="257"/>
      <c r="FLC830" s="257"/>
      <c r="FLD830" s="257"/>
      <c r="FLE830" s="257"/>
      <c r="FLF830" s="257"/>
      <c r="FLG830" s="257"/>
      <c r="FLH830" s="257"/>
      <c r="FLI830" s="257"/>
      <c r="FLJ830" s="257"/>
      <c r="FLK830" s="257"/>
      <c r="FLL830" s="257"/>
      <c r="FLM830" s="257"/>
      <c r="FLN830" s="257"/>
      <c r="FLO830" s="257"/>
      <c r="FLP830" s="257"/>
      <c r="FLQ830" s="257"/>
      <c r="FLR830" s="257"/>
      <c r="FLS830" s="257"/>
      <c r="FLT830" s="257"/>
      <c r="FLU830" s="257"/>
      <c r="FLV830" s="257"/>
      <c r="FLW830" s="257"/>
      <c r="FLX830" s="257"/>
      <c r="FLY830" s="257"/>
      <c r="FLZ830" s="257"/>
      <c r="FMA830" s="257"/>
      <c r="FMB830" s="257"/>
      <c r="FMC830" s="257"/>
      <c r="FMD830" s="257"/>
      <c r="FME830" s="257"/>
      <c r="FMF830" s="257"/>
      <c r="FMG830" s="257"/>
      <c r="FMH830" s="257"/>
      <c r="FMI830" s="257"/>
      <c r="FMJ830" s="257"/>
      <c r="FMK830" s="257"/>
      <c r="FML830" s="257"/>
      <c r="FMM830" s="257"/>
      <c r="FMN830" s="257"/>
      <c r="FMO830" s="257"/>
      <c r="FMP830" s="257"/>
      <c r="FMQ830" s="257"/>
      <c r="FMR830" s="257"/>
      <c r="FMS830" s="257"/>
      <c r="FMT830" s="257"/>
      <c r="FMU830" s="257"/>
      <c r="FMV830" s="257"/>
      <c r="FMW830" s="257"/>
      <c r="FMX830" s="257"/>
      <c r="FMY830" s="257"/>
      <c r="FMZ830" s="257"/>
      <c r="FNA830" s="257"/>
      <c r="FNB830" s="257"/>
      <c r="FNC830" s="257"/>
      <c r="FND830" s="257"/>
      <c r="FNE830" s="257"/>
      <c r="FNF830" s="257"/>
      <c r="FNG830" s="257"/>
      <c r="FNH830" s="257"/>
      <c r="FNI830" s="257"/>
      <c r="FNJ830" s="257"/>
      <c r="FNK830" s="257"/>
      <c r="FNL830" s="257"/>
      <c r="FNM830" s="257"/>
      <c r="FNN830" s="257"/>
      <c r="FNO830" s="257"/>
      <c r="FNP830" s="257"/>
      <c r="FNQ830" s="257"/>
      <c r="FNR830" s="257"/>
      <c r="FNS830" s="257"/>
      <c r="FNT830" s="257"/>
      <c r="FNU830" s="257"/>
      <c r="FNV830" s="257"/>
      <c r="FNW830" s="257"/>
      <c r="FNX830" s="257"/>
      <c r="FNY830" s="257"/>
      <c r="FNZ830" s="257"/>
      <c r="FOA830" s="257"/>
      <c r="FOB830" s="257"/>
      <c r="FOC830" s="257"/>
      <c r="FOD830" s="257"/>
      <c r="FOE830" s="257"/>
      <c r="FOF830" s="257"/>
      <c r="FOG830" s="257"/>
      <c r="FOH830" s="257"/>
      <c r="FOI830" s="257"/>
      <c r="FOJ830" s="257"/>
      <c r="FOK830" s="257"/>
      <c r="FOL830" s="257"/>
      <c r="FOM830" s="257"/>
      <c r="FON830" s="257"/>
      <c r="FOO830" s="257"/>
      <c r="FOP830" s="257"/>
      <c r="FOQ830" s="257"/>
      <c r="FOR830" s="257"/>
      <c r="FOS830" s="257"/>
      <c r="FOT830" s="257"/>
      <c r="FOU830" s="257"/>
      <c r="FOV830" s="257"/>
      <c r="FOW830" s="257"/>
      <c r="FOX830" s="257"/>
      <c r="FOY830" s="257"/>
      <c r="FOZ830" s="257"/>
      <c r="FPA830" s="257"/>
      <c r="FPB830" s="257"/>
      <c r="FPC830" s="257"/>
      <c r="FPD830" s="257"/>
      <c r="FPE830" s="257"/>
      <c r="FPF830" s="257"/>
      <c r="FPG830" s="257"/>
      <c r="FPH830" s="257"/>
      <c r="FPI830" s="257"/>
      <c r="FPJ830" s="257"/>
      <c r="FPK830" s="257"/>
      <c r="FPL830" s="257"/>
      <c r="FPM830" s="257"/>
      <c r="FPN830" s="257"/>
      <c r="FPO830" s="257"/>
      <c r="FPP830" s="257"/>
      <c r="FPQ830" s="257"/>
      <c r="FPR830" s="257"/>
      <c r="FPS830" s="257"/>
      <c r="FPT830" s="257"/>
      <c r="FPU830" s="257"/>
      <c r="FPV830" s="257"/>
      <c r="FPW830" s="257"/>
      <c r="FPX830" s="257"/>
      <c r="FPY830" s="257"/>
      <c r="FPZ830" s="257"/>
      <c r="FQA830" s="257"/>
      <c r="FQB830" s="257"/>
      <c r="FQC830" s="257"/>
      <c r="FQD830" s="257"/>
      <c r="FQE830" s="257"/>
      <c r="FQF830" s="257"/>
      <c r="FQG830" s="257"/>
      <c r="FQH830" s="257"/>
      <c r="FQI830" s="257"/>
      <c r="FQJ830" s="257"/>
      <c r="FQK830" s="257"/>
      <c r="FQL830" s="257"/>
      <c r="FQM830" s="257"/>
      <c r="FQN830" s="257"/>
      <c r="FQO830" s="257"/>
      <c r="FQP830" s="257"/>
      <c r="FQQ830" s="257"/>
      <c r="FQR830" s="257"/>
      <c r="FQS830" s="257"/>
      <c r="FQT830" s="257"/>
      <c r="FQU830" s="257"/>
      <c r="FQV830" s="257"/>
      <c r="FQW830" s="257"/>
      <c r="FQX830" s="257"/>
      <c r="FQY830" s="257"/>
      <c r="FQZ830" s="257"/>
      <c r="FRA830" s="257"/>
      <c r="FRB830" s="257"/>
      <c r="FRC830" s="257"/>
      <c r="FRD830" s="257"/>
      <c r="FRE830" s="257"/>
      <c r="FRF830" s="257"/>
      <c r="FRG830" s="257"/>
      <c r="FRH830" s="257"/>
      <c r="FRI830" s="257"/>
      <c r="FRJ830" s="257"/>
      <c r="FRK830" s="257"/>
      <c r="FRL830" s="257"/>
      <c r="FRM830" s="257"/>
      <c r="FRN830" s="257"/>
      <c r="FRO830" s="257"/>
      <c r="FRP830" s="257"/>
      <c r="FRQ830" s="257"/>
      <c r="FRR830" s="257"/>
      <c r="FRS830" s="257"/>
      <c r="FRT830" s="257"/>
      <c r="FRU830" s="257"/>
      <c r="FRV830" s="257"/>
      <c r="FRW830" s="257"/>
      <c r="FRX830" s="257"/>
      <c r="FRY830" s="257"/>
      <c r="FRZ830" s="257"/>
      <c r="FSA830" s="257"/>
      <c r="FSB830" s="257"/>
      <c r="FSC830" s="257"/>
      <c r="FSD830" s="257"/>
      <c r="FSE830" s="257"/>
      <c r="FSF830" s="257"/>
      <c r="FSG830" s="257"/>
      <c r="FSH830" s="257"/>
      <c r="FSI830" s="257"/>
      <c r="FSJ830" s="257"/>
      <c r="FSK830" s="257"/>
      <c r="FSL830" s="257"/>
      <c r="FSM830" s="257"/>
      <c r="FSN830" s="257"/>
      <c r="FSO830" s="257"/>
      <c r="FSP830" s="257"/>
      <c r="FSQ830" s="257"/>
      <c r="FSR830" s="257"/>
      <c r="FSS830" s="257"/>
      <c r="FST830" s="257"/>
      <c r="FSU830" s="257"/>
      <c r="FSV830" s="257"/>
      <c r="FSW830" s="257"/>
      <c r="FSX830" s="257"/>
      <c r="FSY830" s="257"/>
      <c r="FSZ830" s="257"/>
      <c r="FTA830" s="257"/>
      <c r="FTB830" s="257"/>
      <c r="FTC830" s="257"/>
      <c r="FTD830" s="257"/>
      <c r="FTE830" s="257"/>
      <c r="FTF830" s="257"/>
      <c r="FTG830" s="257"/>
      <c r="FTH830" s="257"/>
      <c r="FTI830" s="257"/>
      <c r="FTJ830" s="257"/>
      <c r="FTK830" s="257"/>
      <c r="FTL830" s="257"/>
      <c r="FTM830" s="257"/>
      <c r="FTN830" s="257"/>
      <c r="FTO830" s="257"/>
      <c r="FTP830" s="257"/>
      <c r="FTQ830" s="257"/>
      <c r="FTR830" s="257"/>
      <c r="FTS830" s="257"/>
      <c r="FTT830" s="257"/>
      <c r="FTU830" s="257"/>
      <c r="FTV830" s="257"/>
      <c r="FTW830" s="257"/>
      <c r="FTX830" s="257"/>
      <c r="FTY830" s="257"/>
      <c r="FTZ830" s="257"/>
      <c r="FUA830" s="257"/>
      <c r="FUB830" s="257"/>
      <c r="FUC830" s="257"/>
      <c r="FUD830" s="257"/>
      <c r="FUE830" s="257"/>
      <c r="FUF830" s="257"/>
      <c r="FUG830" s="257"/>
      <c r="FUH830" s="257"/>
      <c r="FUI830" s="257"/>
      <c r="FUJ830" s="257"/>
      <c r="FUK830" s="257"/>
      <c r="FUL830" s="257"/>
      <c r="FUM830" s="257"/>
      <c r="FUN830" s="257"/>
      <c r="FUO830" s="257"/>
      <c r="FUP830" s="257"/>
      <c r="FUQ830" s="257"/>
      <c r="FUR830" s="257"/>
      <c r="FUS830" s="257"/>
      <c r="FUT830" s="257"/>
      <c r="FUU830" s="257"/>
      <c r="FUV830" s="257"/>
      <c r="FUW830" s="257"/>
      <c r="FUX830" s="257"/>
      <c r="FUY830" s="257"/>
      <c r="FUZ830" s="257"/>
      <c r="FVA830" s="257"/>
      <c r="FVB830" s="257"/>
      <c r="FVC830" s="257"/>
      <c r="FVD830" s="257"/>
      <c r="FVE830" s="257"/>
      <c r="FVF830" s="257"/>
      <c r="FVG830" s="257"/>
      <c r="FVH830" s="257"/>
      <c r="FVI830" s="257"/>
      <c r="FVJ830" s="257"/>
      <c r="FVK830" s="257"/>
      <c r="FVL830" s="257"/>
      <c r="FVM830" s="257"/>
      <c r="FVN830" s="257"/>
      <c r="FVO830" s="257"/>
      <c r="FVP830" s="257"/>
      <c r="FVQ830" s="257"/>
      <c r="FVR830" s="257"/>
      <c r="FVS830" s="257"/>
      <c r="FVT830" s="257"/>
      <c r="FVU830" s="257"/>
      <c r="FVV830" s="257"/>
      <c r="FVW830" s="257"/>
      <c r="FVX830" s="257"/>
      <c r="FVY830" s="257"/>
      <c r="FVZ830" s="257"/>
      <c r="FWA830" s="257"/>
      <c r="FWB830" s="257"/>
      <c r="FWC830" s="257"/>
      <c r="FWD830" s="257"/>
      <c r="FWE830" s="257"/>
      <c r="FWF830" s="257"/>
      <c r="FWG830" s="257"/>
      <c r="FWH830" s="257"/>
      <c r="FWI830" s="257"/>
      <c r="FWJ830" s="257"/>
      <c r="FWK830" s="257"/>
      <c r="FWL830" s="257"/>
      <c r="FWM830" s="257"/>
      <c r="FWN830" s="257"/>
      <c r="FWO830" s="257"/>
      <c r="FWP830" s="257"/>
      <c r="FWQ830" s="257"/>
      <c r="FWR830" s="257"/>
      <c r="FWS830" s="257"/>
      <c r="FWT830" s="257"/>
      <c r="FWU830" s="257"/>
      <c r="FWV830" s="257"/>
      <c r="FWW830" s="257"/>
      <c r="FWX830" s="257"/>
      <c r="FWY830" s="257"/>
      <c r="FWZ830" s="257"/>
      <c r="FXA830" s="257"/>
      <c r="FXB830" s="257"/>
      <c r="FXC830" s="257"/>
      <c r="FXD830" s="257"/>
      <c r="FXE830" s="257"/>
      <c r="FXF830" s="257"/>
      <c r="FXG830" s="257"/>
      <c r="FXH830" s="257"/>
      <c r="FXI830" s="257"/>
      <c r="FXJ830" s="257"/>
      <c r="FXK830" s="257"/>
      <c r="FXL830" s="257"/>
      <c r="FXM830" s="257"/>
      <c r="FXN830" s="257"/>
      <c r="FXO830" s="257"/>
      <c r="FXP830" s="257"/>
      <c r="FXQ830" s="257"/>
      <c r="FXR830" s="257"/>
      <c r="FXS830" s="257"/>
      <c r="FXT830" s="257"/>
      <c r="FXU830" s="257"/>
      <c r="FXV830" s="257"/>
      <c r="FXW830" s="257"/>
      <c r="FXX830" s="257"/>
      <c r="FXY830" s="257"/>
      <c r="FXZ830" s="257"/>
      <c r="FYA830" s="257"/>
      <c r="FYB830" s="257"/>
      <c r="FYC830" s="257"/>
      <c r="FYD830" s="257"/>
      <c r="FYE830" s="257"/>
      <c r="FYF830" s="257"/>
      <c r="FYG830" s="257"/>
      <c r="FYH830" s="257"/>
      <c r="FYI830" s="257"/>
      <c r="FYJ830" s="257"/>
      <c r="FYK830" s="257"/>
      <c r="FYL830" s="257"/>
      <c r="FYM830" s="257"/>
      <c r="FYN830" s="257"/>
      <c r="FYO830" s="257"/>
      <c r="FYP830" s="257"/>
      <c r="FYQ830" s="257"/>
      <c r="FYR830" s="257"/>
      <c r="FYS830" s="257"/>
      <c r="FYT830" s="257"/>
      <c r="FYU830" s="257"/>
      <c r="FYV830" s="257"/>
      <c r="FYW830" s="257"/>
      <c r="FYX830" s="257"/>
      <c r="FYY830" s="257"/>
      <c r="FYZ830" s="257"/>
      <c r="FZA830" s="257"/>
      <c r="FZB830" s="257"/>
      <c r="FZC830" s="257"/>
      <c r="FZD830" s="257"/>
      <c r="FZE830" s="257"/>
      <c r="FZF830" s="257"/>
      <c r="FZG830" s="257"/>
      <c r="FZH830" s="257"/>
      <c r="FZI830" s="257"/>
      <c r="FZJ830" s="257"/>
      <c r="FZK830" s="257"/>
      <c r="FZL830" s="257"/>
      <c r="FZM830" s="257"/>
      <c r="FZN830" s="257"/>
      <c r="FZO830" s="257"/>
      <c r="FZP830" s="257"/>
      <c r="FZQ830" s="257"/>
      <c r="FZR830" s="257"/>
      <c r="FZS830" s="257"/>
      <c r="FZT830" s="257"/>
      <c r="FZU830" s="257"/>
      <c r="FZV830" s="257"/>
      <c r="FZW830" s="257"/>
      <c r="FZX830" s="257"/>
      <c r="FZY830" s="257"/>
      <c r="FZZ830" s="257"/>
      <c r="GAA830" s="257"/>
      <c r="GAB830" s="257"/>
      <c r="GAC830" s="257"/>
      <c r="GAD830" s="257"/>
      <c r="GAE830" s="257"/>
      <c r="GAF830" s="257"/>
      <c r="GAG830" s="257"/>
      <c r="GAH830" s="257"/>
      <c r="GAI830" s="257"/>
      <c r="GAJ830" s="257"/>
      <c r="GAK830" s="257"/>
      <c r="GAL830" s="257"/>
      <c r="GAM830" s="257"/>
      <c r="GAN830" s="257"/>
      <c r="GAO830" s="257"/>
      <c r="GAP830" s="257"/>
      <c r="GAQ830" s="257"/>
      <c r="GAR830" s="257"/>
      <c r="GAS830" s="257"/>
      <c r="GAT830" s="257"/>
      <c r="GAU830" s="257"/>
      <c r="GAV830" s="257"/>
      <c r="GAW830" s="257"/>
      <c r="GAX830" s="257"/>
      <c r="GAY830" s="257"/>
      <c r="GAZ830" s="257"/>
      <c r="GBA830" s="257"/>
      <c r="GBB830" s="257"/>
      <c r="GBC830" s="257"/>
      <c r="GBD830" s="257"/>
      <c r="GBE830" s="257"/>
      <c r="GBF830" s="257"/>
      <c r="GBG830" s="257"/>
      <c r="GBH830" s="257"/>
      <c r="GBI830" s="257"/>
      <c r="GBJ830" s="257"/>
      <c r="GBK830" s="257"/>
      <c r="GBL830" s="257"/>
      <c r="GBM830" s="257"/>
      <c r="GBN830" s="257"/>
      <c r="GBO830" s="257"/>
      <c r="GBP830" s="257"/>
      <c r="GBQ830" s="257"/>
      <c r="GBR830" s="257"/>
      <c r="GBS830" s="257"/>
      <c r="GBT830" s="257"/>
      <c r="GBU830" s="257"/>
      <c r="GBV830" s="257"/>
      <c r="GBW830" s="257"/>
      <c r="GBX830" s="257"/>
      <c r="GBY830" s="257"/>
      <c r="GBZ830" s="257"/>
      <c r="GCA830" s="257"/>
      <c r="GCB830" s="257"/>
      <c r="GCC830" s="257"/>
      <c r="GCD830" s="257"/>
      <c r="GCE830" s="257"/>
      <c r="GCF830" s="257"/>
      <c r="GCG830" s="257"/>
      <c r="GCH830" s="257"/>
      <c r="GCI830" s="257"/>
      <c r="GCJ830" s="257"/>
      <c r="GCK830" s="257"/>
      <c r="GCL830" s="257"/>
      <c r="GCM830" s="257"/>
      <c r="GCN830" s="257"/>
      <c r="GCO830" s="257"/>
      <c r="GCP830" s="257"/>
      <c r="GCQ830" s="257"/>
      <c r="GCR830" s="257"/>
      <c r="GCS830" s="257"/>
      <c r="GCT830" s="257"/>
      <c r="GCU830" s="257"/>
      <c r="GCV830" s="257"/>
      <c r="GCW830" s="257"/>
      <c r="GCX830" s="257"/>
      <c r="GCY830" s="257"/>
      <c r="GCZ830" s="257"/>
      <c r="GDA830" s="257"/>
      <c r="GDB830" s="257"/>
      <c r="GDC830" s="257"/>
      <c r="GDD830" s="257"/>
      <c r="GDE830" s="257"/>
      <c r="GDF830" s="257"/>
      <c r="GDG830" s="257"/>
      <c r="GDH830" s="257"/>
      <c r="GDI830" s="257"/>
      <c r="GDJ830" s="257"/>
      <c r="GDK830" s="257"/>
      <c r="GDL830" s="257"/>
      <c r="GDM830" s="257"/>
      <c r="GDN830" s="257"/>
      <c r="GDO830" s="257"/>
      <c r="GDP830" s="257"/>
      <c r="GDQ830" s="257"/>
      <c r="GDR830" s="257"/>
      <c r="GDS830" s="257"/>
      <c r="GDT830" s="257"/>
      <c r="GDU830" s="257"/>
      <c r="GDV830" s="257"/>
      <c r="GDW830" s="257"/>
      <c r="GDX830" s="257"/>
      <c r="GDY830" s="257"/>
      <c r="GDZ830" s="257"/>
      <c r="GEA830" s="257"/>
      <c r="GEB830" s="257"/>
      <c r="GEC830" s="257"/>
      <c r="GED830" s="257"/>
      <c r="GEE830" s="257"/>
      <c r="GEF830" s="257"/>
      <c r="GEG830" s="257"/>
      <c r="GEH830" s="257"/>
      <c r="GEI830" s="257"/>
      <c r="GEJ830" s="257"/>
      <c r="GEK830" s="257"/>
      <c r="GEL830" s="257"/>
      <c r="GEM830" s="257"/>
      <c r="GEN830" s="257"/>
      <c r="GEO830" s="257"/>
      <c r="GEP830" s="257"/>
      <c r="GEQ830" s="257"/>
      <c r="GER830" s="257"/>
      <c r="GES830" s="257"/>
      <c r="GET830" s="257"/>
      <c r="GEU830" s="257"/>
      <c r="GEV830" s="257"/>
      <c r="GEW830" s="257"/>
      <c r="GEX830" s="257"/>
      <c r="GEY830" s="257"/>
      <c r="GEZ830" s="257"/>
      <c r="GFA830" s="257"/>
      <c r="GFB830" s="257"/>
      <c r="GFC830" s="257"/>
      <c r="GFD830" s="257"/>
      <c r="GFE830" s="257"/>
      <c r="GFF830" s="257"/>
      <c r="GFG830" s="257"/>
      <c r="GFH830" s="257"/>
      <c r="GFI830" s="257"/>
      <c r="GFJ830" s="257"/>
      <c r="GFK830" s="257"/>
      <c r="GFL830" s="257"/>
      <c r="GFM830" s="257"/>
      <c r="GFN830" s="257"/>
      <c r="GFO830" s="257"/>
      <c r="GFP830" s="257"/>
      <c r="GFQ830" s="257"/>
      <c r="GFR830" s="257"/>
      <c r="GFS830" s="257"/>
      <c r="GFT830" s="257"/>
      <c r="GFU830" s="257"/>
      <c r="GFV830" s="257"/>
      <c r="GFW830" s="257"/>
      <c r="GFX830" s="257"/>
      <c r="GFY830" s="257"/>
      <c r="GFZ830" s="257"/>
      <c r="GGA830" s="257"/>
      <c r="GGB830" s="257"/>
      <c r="GGC830" s="257"/>
      <c r="GGD830" s="257"/>
      <c r="GGE830" s="257"/>
      <c r="GGF830" s="257"/>
      <c r="GGG830" s="257"/>
      <c r="GGH830" s="257"/>
      <c r="GGI830" s="257"/>
      <c r="GGJ830" s="257"/>
      <c r="GGK830" s="257"/>
      <c r="GGL830" s="257"/>
      <c r="GGM830" s="257"/>
      <c r="GGN830" s="257"/>
      <c r="GGO830" s="257"/>
      <c r="GGP830" s="257"/>
      <c r="GGQ830" s="257"/>
      <c r="GGR830" s="257"/>
      <c r="GGS830" s="257"/>
      <c r="GGT830" s="257"/>
      <c r="GGU830" s="257"/>
      <c r="GGV830" s="257"/>
      <c r="GGW830" s="257"/>
      <c r="GGX830" s="257"/>
      <c r="GGY830" s="257"/>
      <c r="GGZ830" s="257"/>
      <c r="GHA830" s="257"/>
      <c r="GHB830" s="257"/>
      <c r="GHC830" s="257"/>
      <c r="GHD830" s="257"/>
      <c r="GHE830" s="257"/>
      <c r="GHF830" s="257"/>
      <c r="GHG830" s="257"/>
      <c r="GHH830" s="257"/>
      <c r="GHI830" s="257"/>
      <c r="GHJ830" s="257"/>
      <c r="GHK830" s="257"/>
      <c r="GHL830" s="257"/>
      <c r="GHM830" s="257"/>
      <c r="GHN830" s="257"/>
      <c r="GHO830" s="257"/>
      <c r="GHP830" s="257"/>
      <c r="GHQ830" s="257"/>
      <c r="GHR830" s="257"/>
      <c r="GHS830" s="257"/>
      <c r="GHT830" s="257"/>
      <c r="GHU830" s="257"/>
      <c r="GHV830" s="257"/>
      <c r="GHW830" s="257"/>
      <c r="GHX830" s="257"/>
      <c r="GHY830" s="257"/>
      <c r="GHZ830" s="257"/>
      <c r="GIA830" s="257"/>
      <c r="GIB830" s="257"/>
      <c r="GIC830" s="257"/>
      <c r="GID830" s="257"/>
      <c r="GIE830" s="257"/>
      <c r="GIF830" s="257"/>
      <c r="GIG830" s="257"/>
      <c r="GIH830" s="257"/>
      <c r="GII830" s="257"/>
      <c r="GIJ830" s="257"/>
      <c r="GIK830" s="257"/>
      <c r="GIL830" s="257"/>
      <c r="GIM830" s="257"/>
      <c r="GIN830" s="257"/>
      <c r="GIO830" s="257"/>
      <c r="GIP830" s="257"/>
      <c r="GIQ830" s="257"/>
      <c r="GIR830" s="257"/>
      <c r="GIS830" s="257"/>
      <c r="GIT830" s="257"/>
      <c r="GIU830" s="257"/>
      <c r="GIV830" s="257"/>
      <c r="GIW830" s="257"/>
      <c r="GIX830" s="257"/>
      <c r="GIY830" s="257"/>
      <c r="GIZ830" s="257"/>
      <c r="GJA830" s="257"/>
      <c r="GJB830" s="257"/>
      <c r="GJC830" s="257"/>
      <c r="GJD830" s="257"/>
      <c r="GJE830" s="257"/>
      <c r="GJF830" s="257"/>
      <c r="GJG830" s="257"/>
      <c r="GJH830" s="257"/>
      <c r="GJI830" s="257"/>
      <c r="GJJ830" s="257"/>
      <c r="GJK830" s="257"/>
      <c r="GJL830" s="257"/>
      <c r="GJM830" s="257"/>
      <c r="GJN830" s="257"/>
      <c r="GJO830" s="257"/>
      <c r="GJP830" s="257"/>
      <c r="GJQ830" s="257"/>
      <c r="GJR830" s="257"/>
      <c r="GJS830" s="257"/>
      <c r="GJT830" s="257"/>
      <c r="GJU830" s="257"/>
      <c r="GJV830" s="257"/>
      <c r="GJW830" s="257"/>
      <c r="GJX830" s="257"/>
      <c r="GJY830" s="257"/>
      <c r="GJZ830" s="257"/>
      <c r="GKA830" s="257"/>
      <c r="GKB830" s="257"/>
      <c r="GKC830" s="257"/>
      <c r="GKD830" s="257"/>
      <c r="GKE830" s="257"/>
      <c r="GKF830" s="257"/>
      <c r="GKG830" s="257"/>
      <c r="GKH830" s="257"/>
      <c r="GKI830" s="257"/>
      <c r="GKJ830" s="257"/>
      <c r="GKK830" s="257"/>
      <c r="GKL830" s="257"/>
      <c r="GKM830" s="257"/>
      <c r="GKN830" s="257"/>
      <c r="GKO830" s="257"/>
      <c r="GKP830" s="257"/>
      <c r="GKQ830" s="257"/>
      <c r="GKR830" s="257"/>
      <c r="GKS830" s="257"/>
      <c r="GKT830" s="257"/>
      <c r="GKU830" s="257"/>
      <c r="GKV830" s="257"/>
      <c r="GKW830" s="257"/>
      <c r="GKX830" s="257"/>
      <c r="GKY830" s="257"/>
      <c r="GKZ830" s="257"/>
      <c r="GLA830" s="257"/>
      <c r="GLB830" s="257"/>
      <c r="GLC830" s="257"/>
      <c r="GLD830" s="257"/>
      <c r="GLE830" s="257"/>
      <c r="GLF830" s="257"/>
      <c r="GLG830" s="257"/>
      <c r="GLH830" s="257"/>
      <c r="GLI830" s="257"/>
      <c r="GLJ830" s="257"/>
      <c r="GLK830" s="257"/>
      <c r="GLL830" s="257"/>
      <c r="GLM830" s="257"/>
      <c r="GLN830" s="257"/>
      <c r="GLO830" s="257"/>
      <c r="GLP830" s="257"/>
      <c r="GLQ830" s="257"/>
      <c r="GLR830" s="257"/>
      <c r="GLS830" s="257"/>
      <c r="GLT830" s="257"/>
      <c r="GLU830" s="257"/>
      <c r="GLV830" s="257"/>
      <c r="GLW830" s="257"/>
      <c r="GLX830" s="257"/>
      <c r="GLY830" s="257"/>
      <c r="GLZ830" s="257"/>
      <c r="GMA830" s="257"/>
      <c r="GMB830" s="257"/>
      <c r="GMC830" s="257"/>
      <c r="GMD830" s="257"/>
      <c r="GME830" s="257"/>
      <c r="GMF830" s="257"/>
      <c r="GMG830" s="257"/>
      <c r="GMH830" s="257"/>
      <c r="GMI830" s="257"/>
      <c r="GMJ830" s="257"/>
      <c r="GMK830" s="257"/>
      <c r="GML830" s="257"/>
      <c r="GMM830" s="257"/>
      <c r="GMN830" s="257"/>
      <c r="GMO830" s="257"/>
      <c r="GMP830" s="257"/>
      <c r="GMQ830" s="257"/>
      <c r="GMR830" s="257"/>
      <c r="GMS830" s="257"/>
      <c r="GMT830" s="257"/>
      <c r="GMU830" s="257"/>
      <c r="GMV830" s="257"/>
      <c r="GMW830" s="257"/>
      <c r="GMX830" s="257"/>
      <c r="GMY830" s="257"/>
      <c r="GMZ830" s="257"/>
      <c r="GNA830" s="257"/>
      <c r="GNB830" s="257"/>
      <c r="GNC830" s="257"/>
      <c r="GND830" s="257"/>
      <c r="GNE830" s="257"/>
      <c r="GNF830" s="257"/>
      <c r="GNG830" s="257"/>
      <c r="GNH830" s="257"/>
      <c r="GNI830" s="257"/>
      <c r="GNJ830" s="257"/>
      <c r="GNK830" s="257"/>
      <c r="GNL830" s="257"/>
      <c r="GNM830" s="257"/>
      <c r="GNN830" s="257"/>
      <c r="GNO830" s="257"/>
      <c r="GNP830" s="257"/>
      <c r="GNQ830" s="257"/>
      <c r="GNR830" s="257"/>
      <c r="GNS830" s="257"/>
      <c r="GNT830" s="257"/>
      <c r="GNU830" s="257"/>
      <c r="GNV830" s="257"/>
      <c r="GNW830" s="257"/>
      <c r="GNX830" s="257"/>
      <c r="GNY830" s="257"/>
      <c r="GNZ830" s="257"/>
      <c r="GOA830" s="257"/>
      <c r="GOB830" s="257"/>
      <c r="GOC830" s="257"/>
      <c r="GOD830" s="257"/>
      <c r="GOE830" s="257"/>
      <c r="GOF830" s="257"/>
      <c r="GOG830" s="257"/>
      <c r="GOH830" s="257"/>
      <c r="GOI830" s="257"/>
      <c r="GOJ830" s="257"/>
      <c r="GOK830" s="257"/>
      <c r="GOL830" s="257"/>
      <c r="GOM830" s="257"/>
      <c r="GON830" s="257"/>
      <c r="GOO830" s="257"/>
      <c r="GOP830" s="257"/>
      <c r="GOQ830" s="257"/>
      <c r="GOR830" s="257"/>
      <c r="GOS830" s="257"/>
      <c r="GOT830" s="257"/>
      <c r="GOU830" s="257"/>
      <c r="GOV830" s="257"/>
      <c r="GOW830" s="257"/>
      <c r="GOX830" s="257"/>
      <c r="GOY830" s="257"/>
      <c r="GOZ830" s="257"/>
      <c r="GPA830" s="257"/>
      <c r="GPB830" s="257"/>
      <c r="GPC830" s="257"/>
      <c r="GPD830" s="257"/>
      <c r="GPE830" s="257"/>
      <c r="GPF830" s="257"/>
      <c r="GPG830" s="257"/>
      <c r="GPH830" s="257"/>
      <c r="GPI830" s="257"/>
      <c r="GPJ830" s="257"/>
      <c r="GPK830" s="257"/>
      <c r="GPL830" s="257"/>
      <c r="GPM830" s="257"/>
      <c r="GPN830" s="257"/>
      <c r="GPO830" s="257"/>
      <c r="GPP830" s="257"/>
      <c r="GPQ830" s="257"/>
      <c r="GPR830" s="257"/>
      <c r="GPS830" s="257"/>
      <c r="GPT830" s="257"/>
      <c r="GPU830" s="257"/>
      <c r="GPV830" s="257"/>
      <c r="GPW830" s="257"/>
      <c r="GPX830" s="257"/>
      <c r="GPY830" s="257"/>
      <c r="GPZ830" s="257"/>
      <c r="GQA830" s="257"/>
      <c r="GQB830" s="257"/>
      <c r="GQC830" s="257"/>
      <c r="GQD830" s="257"/>
      <c r="GQE830" s="257"/>
      <c r="GQF830" s="257"/>
      <c r="GQG830" s="257"/>
      <c r="GQH830" s="257"/>
      <c r="GQI830" s="257"/>
      <c r="GQJ830" s="257"/>
      <c r="GQK830" s="257"/>
      <c r="GQL830" s="257"/>
      <c r="GQM830" s="257"/>
      <c r="GQN830" s="257"/>
      <c r="GQO830" s="257"/>
      <c r="GQP830" s="257"/>
      <c r="GQQ830" s="257"/>
      <c r="GQR830" s="257"/>
      <c r="GQS830" s="257"/>
      <c r="GQT830" s="257"/>
      <c r="GQU830" s="257"/>
      <c r="GQV830" s="257"/>
      <c r="GQW830" s="257"/>
      <c r="GQX830" s="257"/>
      <c r="GQY830" s="257"/>
      <c r="GQZ830" s="257"/>
      <c r="GRA830" s="257"/>
      <c r="GRB830" s="257"/>
      <c r="GRC830" s="257"/>
      <c r="GRD830" s="257"/>
      <c r="GRE830" s="257"/>
      <c r="GRF830" s="257"/>
      <c r="GRG830" s="257"/>
      <c r="GRH830" s="257"/>
      <c r="GRI830" s="257"/>
      <c r="GRJ830" s="257"/>
      <c r="GRK830" s="257"/>
      <c r="GRL830" s="257"/>
      <c r="GRM830" s="257"/>
      <c r="GRN830" s="257"/>
      <c r="GRO830" s="257"/>
      <c r="GRP830" s="257"/>
      <c r="GRQ830" s="257"/>
      <c r="GRR830" s="257"/>
      <c r="GRS830" s="257"/>
      <c r="GRT830" s="257"/>
      <c r="GRU830" s="257"/>
      <c r="GRV830" s="257"/>
      <c r="GRW830" s="257"/>
      <c r="GRX830" s="257"/>
      <c r="GRY830" s="257"/>
      <c r="GRZ830" s="257"/>
      <c r="GSA830" s="257"/>
      <c r="GSB830" s="257"/>
      <c r="GSC830" s="257"/>
      <c r="GSD830" s="257"/>
      <c r="GSE830" s="257"/>
      <c r="GSF830" s="257"/>
      <c r="GSG830" s="257"/>
      <c r="GSH830" s="257"/>
      <c r="GSI830" s="257"/>
      <c r="GSJ830" s="257"/>
      <c r="GSK830" s="257"/>
      <c r="GSL830" s="257"/>
      <c r="GSM830" s="257"/>
      <c r="GSN830" s="257"/>
      <c r="GSO830" s="257"/>
      <c r="GSP830" s="257"/>
      <c r="GSQ830" s="257"/>
      <c r="GSR830" s="257"/>
      <c r="GSS830" s="257"/>
      <c r="GST830" s="257"/>
      <c r="GSU830" s="257"/>
      <c r="GSV830" s="257"/>
      <c r="GSW830" s="257"/>
      <c r="GSX830" s="257"/>
      <c r="GSY830" s="257"/>
      <c r="GSZ830" s="257"/>
      <c r="GTA830" s="257"/>
      <c r="GTB830" s="257"/>
      <c r="GTC830" s="257"/>
      <c r="GTD830" s="257"/>
      <c r="GTE830" s="257"/>
      <c r="GTF830" s="257"/>
      <c r="GTG830" s="257"/>
      <c r="GTH830" s="257"/>
      <c r="GTI830" s="257"/>
      <c r="GTJ830" s="257"/>
      <c r="GTK830" s="257"/>
      <c r="GTL830" s="257"/>
      <c r="GTM830" s="257"/>
      <c r="GTN830" s="257"/>
      <c r="GTO830" s="257"/>
      <c r="GTP830" s="257"/>
      <c r="GTQ830" s="257"/>
      <c r="GTR830" s="257"/>
      <c r="GTS830" s="257"/>
      <c r="GTT830" s="257"/>
      <c r="GTU830" s="257"/>
      <c r="GTV830" s="257"/>
      <c r="GTW830" s="257"/>
      <c r="GTX830" s="257"/>
      <c r="GTY830" s="257"/>
      <c r="GTZ830" s="257"/>
      <c r="GUA830" s="257"/>
      <c r="GUB830" s="257"/>
      <c r="GUC830" s="257"/>
      <c r="GUD830" s="257"/>
      <c r="GUE830" s="257"/>
      <c r="GUF830" s="257"/>
      <c r="GUG830" s="257"/>
      <c r="GUH830" s="257"/>
      <c r="GUI830" s="257"/>
      <c r="GUJ830" s="257"/>
      <c r="GUK830" s="257"/>
      <c r="GUL830" s="257"/>
      <c r="GUM830" s="257"/>
      <c r="GUN830" s="257"/>
      <c r="GUO830" s="257"/>
      <c r="GUP830" s="257"/>
      <c r="GUQ830" s="257"/>
      <c r="GUR830" s="257"/>
      <c r="GUS830" s="257"/>
      <c r="GUT830" s="257"/>
      <c r="GUU830" s="257"/>
      <c r="GUV830" s="257"/>
      <c r="GUW830" s="257"/>
      <c r="GUX830" s="257"/>
      <c r="GUY830" s="257"/>
      <c r="GUZ830" s="257"/>
      <c r="GVA830" s="257"/>
      <c r="GVB830" s="257"/>
      <c r="GVC830" s="257"/>
      <c r="GVD830" s="257"/>
      <c r="GVE830" s="257"/>
      <c r="GVF830" s="257"/>
      <c r="GVG830" s="257"/>
      <c r="GVH830" s="257"/>
      <c r="GVI830" s="257"/>
      <c r="GVJ830" s="257"/>
      <c r="GVK830" s="257"/>
      <c r="GVL830" s="257"/>
      <c r="GVM830" s="257"/>
      <c r="GVN830" s="257"/>
      <c r="GVO830" s="257"/>
      <c r="GVP830" s="257"/>
      <c r="GVQ830" s="257"/>
      <c r="GVR830" s="257"/>
      <c r="GVS830" s="257"/>
      <c r="GVT830" s="257"/>
      <c r="GVU830" s="257"/>
      <c r="GVV830" s="257"/>
      <c r="GVW830" s="257"/>
      <c r="GVX830" s="257"/>
      <c r="GVY830" s="257"/>
      <c r="GVZ830" s="257"/>
      <c r="GWA830" s="257"/>
      <c r="GWB830" s="257"/>
      <c r="GWC830" s="257"/>
      <c r="GWD830" s="257"/>
      <c r="GWE830" s="257"/>
      <c r="GWF830" s="257"/>
      <c r="GWG830" s="257"/>
      <c r="GWH830" s="257"/>
      <c r="GWI830" s="257"/>
      <c r="GWJ830" s="257"/>
      <c r="GWK830" s="257"/>
      <c r="GWL830" s="257"/>
      <c r="GWM830" s="257"/>
      <c r="GWN830" s="257"/>
      <c r="GWO830" s="257"/>
      <c r="GWP830" s="257"/>
      <c r="GWQ830" s="257"/>
      <c r="GWR830" s="257"/>
      <c r="GWS830" s="257"/>
      <c r="GWT830" s="257"/>
      <c r="GWU830" s="257"/>
      <c r="GWV830" s="257"/>
      <c r="GWW830" s="257"/>
      <c r="GWX830" s="257"/>
      <c r="GWY830" s="257"/>
      <c r="GWZ830" s="257"/>
      <c r="GXA830" s="257"/>
      <c r="GXB830" s="257"/>
      <c r="GXC830" s="257"/>
      <c r="GXD830" s="257"/>
      <c r="GXE830" s="257"/>
      <c r="GXF830" s="257"/>
      <c r="GXG830" s="257"/>
      <c r="GXH830" s="257"/>
      <c r="GXI830" s="257"/>
      <c r="GXJ830" s="257"/>
      <c r="GXK830" s="257"/>
      <c r="GXL830" s="257"/>
      <c r="GXM830" s="257"/>
      <c r="GXN830" s="257"/>
      <c r="GXO830" s="257"/>
      <c r="GXP830" s="257"/>
      <c r="GXQ830" s="257"/>
      <c r="GXR830" s="257"/>
      <c r="GXS830" s="257"/>
      <c r="GXT830" s="257"/>
      <c r="GXU830" s="257"/>
      <c r="GXV830" s="257"/>
      <c r="GXW830" s="257"/>
      <c r="GXX830" s="257"/>
      <c r="GXY830" s="257"/>
      <c r="GXZ830" s="257"/>
      <c r="GYA830" s="257"/>
      <c r="GYB830" s="257"/>
      <c r="GYC830" s="257"/>
      <c r="GYD830" s="257"/>
      <c r="GYE830" s="257"/>
      <c r="GYF830" s="257"/>
      <c r="GYG830" s="257"/>
      <c r="GYH830" s="257"/>
      <c r="GYI830" s="257"/>
      <c r="GYJ830" s="257"/>
      <c r="GYK830" s="257"/>
      <c r="GYL830" s="257"/>
      <c r="GYM830" s="257"/>
      <c r="GYN830" s="257"/>
      <c r="GYO830" s="257"/>
      <c r="GYP830" s="257"/>
      <c r="GYQ830" s="257"/>
      <c r="GYR830" s="257"/>
      <c r="GYS830" s="257"/>
      <c r="GYT830" s="257"/>
      <c r="GYU830" s="257"/>
      <c r="GYV830" s="257"/>
      <c r="GYW830" s="257"/>
      <c r="GYX830" s="257"/>
      <c r="GYY830" s="257"/>
      <c r="GYZ830" s="257"/>
      <c r="GZA830" s="257"/>
      <c r="GZB830" s="257"/>
      <c r="GZC830" s="257"/>
      <c r="GZD830" s="257"/>
      <c r="GZE830" s="257"/>
      <c r="GZF830" s="257"/>
      <c r="GZG830" s="257"/>
      <c r="GZH830" s="257"/>
      <c r="GZI830" s="257"/>
      <c r="GZJ830" s="257"/>
      <c r="GZK830" s="257"/>
      <c r="GZL830" s="257"/>
      <c r="GZM830" s="257"/>
      <c r="GZN830" s="257"/>
      <c r="GZO830" s="257"/>
      <c r="GZP830" s="257"/>
      <c r="GZQ830" s="257"/>
      <c r="GZR830" s="257"/>
      <c r="GZS830" s="257"/>
      <c r="GZT830" s="257"/>
      <c r="GZU830" s="257"/>
      <c r="GZV830" s="257"/>
      <c r="GZW830" s="257"/>
      <c r="GZX830" s="257"/>
      <c r="GZY830" s="257"/>
      <c r="GZZ830" s="257"/>
      <c r="HAA830" s="257"/>
      <c r="HAB830" s="257"/>
      <c r="HAC830" s="257"/>
      <c r="HAD830" s="257"/>
      <c r="HAE830" s="257"/>
      <c r="HAF830" s="257"/>
      <c r="HAG830" s="257"/>
      <c r="HAH830" s="257"/>
      <c r="HAI830" s="257"/>
      <c r="HAJ830" s="257"/>
      <c r="HAK830" s="257"/>
      <c r="HAL830" s="257"/>
      <c r="HAM830" s="257"/>
      <c r="HAN830" s="257"/>
      <c r="HAO830" s="257"/>
      <c r="HAP830" s="257"/>
      <c r="HAQ830" s="257"/>
      <c r="HAR830" s="257"/>
      <c r="HAS830" s="257"/>
      <c r="HAT830" s="257"/>
      <c r="HAU830" s="257"/>
      <c r="HAV830" s="257"/>
      <c r="HAW830" s="257"/>
      <c r="HAX830" s="257"/>
      <c r="HAY830" s="257"/>
      <c r="HAZ830" s="257"/>
      <c r="HBA830" s="257"/>
      <c r="HBB830" s="257"/>
      <c r="HBC830" s="257"/>
      <c r="HBD830" s="257"/>
      <c r="HBE830" s="257"/>
      <c r="HBF830" s="257"/>
      <c r="HBG830" s="257"/>
      <c r="HBH830" s="257"/>
      <c r="HBI830" s="257"/>
      <c r="HBJ830" s="257"/>
      <c r="HBK830" s="257"/>
      <c r="HBL830" s="257"/>
      <c r="HBM830" s="257"/>
      <c r="HBN830" s="257"/>
      <c r="HBO830" s="257"/>
      <c r="HBP830" s="257"/>
      <c r="HBQ830" s="257"/>
      <c r="HBR830" s="257"/>
      <c r="HBS830" s="257"/>
      <c r="HBT830" s="257"/>
      <c r="HBU830" s="257"/>
      <c r="HBV830" s="257"/>
      <c r="HBW830" s="257"/>
      <c r="HBX830" s="257"/>
      <c r="HBY830" s="257"/>
      <c r="HBZ830" s="257"/>
      <c r="HCA830" s="257"/>
      <c r="HCB830" s="257"/>
      <c r="HCC830" s="257"/>
      <c r="HCD830" s="257"/>
      <c r="HCE830" s="257"/>
      <c r="HCF830" s="257"/>
      <c r="HCG830" s="257"/>
      <c r="HCH830" s="257"/>
      <c r="HCI830" s="257"/>
      <c r="HCJ830" s="257"/>
      <c r="HCK830" s="257"/>
      <c r="HCL830" s="257"/>
      <c r="HCM830" s="257"/>
      <c r="HCN830" s="257"/>
      <c r="HCO830" s="257"/>
      <c r="HCP830" s="257"/>
      <c r="HCQ830" s="257"/>
      <c r="HCR830" s="257"/>
      <c r="HCS830" s="257"/>
      <c r="HCT830" s="257"/>
      <c r="HCU830" s="257"/>
      <c r="HCV830" s="257"/>
      <c r="HCW830" s="257"/>
      <c r="HCX830" s="257"/>
      <c r="HCY830" s="257"/>
      <c r="HCZ830" s="257"/>
      <c r="HDA830" s="257"/>
      <c r="HDB830" s="257"/>
      <c r="HDC830" s="257"/>
      <c r="HDD830" s="257"/>
      <c r="HDE830" s="257"/>
      <c r="HDF830" s="257"/>
      <c r="HDG830" s="257"/>
      <c r="HDH830" s="257"/>
      <c r="HDI830" s="257"/>
      <c r="HDJ830" s="257"/>
      <c r="HDK830" s="257"/>
      <c r="HDL830" s="257"/>
      <c r="HDM830" s="257"/>
      <c r="HDN830" s="257"/>
      <c r="HDO830" s="257"/>
      <c r="HDP830" s="257"/>
      <c r="HDQ830" s="257"/>
      <c r="HDR830" s="257"/>
      <c r="HDS830" s="257"/>
      <c r="HDT830" s="257"/>
      <c r="HDU830" s="257"/>
      <c r="HDV830" s="257"/>
      <c r="HDW830" s="257"/>
      <c r="HDX830" s="257"/>
      <c r="HDY830" s="257"/>
      <c r="HDZ830" s="257"/>
      <c r="HEA830" s="257"/>
      <c r="HEB830" s="257"/>
      <c r="HEC830" s="257"/>
      <c r="HED830" s="257"/>
      <c r="HEE830" s="257"/>
      <c r="HEF830" s="257"/>
      <c r="HEG830" s="257"/>
      <c r="HEH830" s="257"/>
      <c r="HEI830" s="257"/>
      <c r="HEJ830" s="257"/>
      <c r="HEK830" s="257"/>
      <c r="HEL830" s="257"/>
      <c r="HEM830" s="257"/>
      <c r="HEN830" s="257"/>
      <c r="HEO830" s="257"/>
      <c r="HEP830" s="257"/>
      <c r="HEQ830" s="257"/>
      <c r="HER830" s="257"/>
      <c r="HES830" s="257"/>
      <c r="HET830" s="257"/>
      <c r="HEU830" s="257"/>
      <c r="HEV830" s="257"/>
      <c r="HEW830" s="257"/>
      <c r="HEX830" s="257"/>
      <c r="HEY830" s="257"/>
      <c r="HEZ830" s="257"/>
      <c r="HFA830" s="257"/>
      <c r="HFB830" s="257"/>
      <c r="HFC830" s="257"/>
      <c r="HFD830" s="257"/>
      <c r="HFE830" s="257"/>
      <c r="HFF830" s="257"/>
      <c r="HFG830" s="257"/>
      <c r="HFH830" s="257"/>
      <c r="HFI830" s="257"/>
      <c r="HFJ830" s="257"/>
      <c r="HFK830" s="257"/>
      <c r="HFL830" s="257"/>
      <c r="HFM830" s="257"/>
      <c r="HFN830" s="257"/>
      <c r="HFO830" s="257"/>
      <c r="HFP830" s="257"/>
      <c r="HFQ830" s="257"/>
      <c r="HFR830" s="257"/>
      <c r="HFS830" s="257"/>
      <c r="HFT830" s="257"/>
      <c r="HFU830" s="257"/>
      <c r="HFV830" s="257"/>
      <c r="HFW830" s="257"/>
      <c r="HFX830" s="257"/>
      <c r="HFY830" s="257"/>
      <c r="HFZ830" s="257"/>
      <c r="HGA830" s="257"/>
      <c r="HGB830" s="257"/>
      <c r="HGC830" s="257"/>
      <c r="HGD830" s="257"/>
      <c r="HGE830" s="257"/>
      <c r="HGF830" s="257"/>
      <c r="HGG830" s="257"/>
      <c r="HGH830" s="257"/>
      <c r="HGI830" s="257"/>
      <c r="HGJ830" s="257"/>
      <c r="HGK830" s="257"/>
      <c r="HGL830" s="257"/>
      <c r="HGM830" s="257"/>
      <c r="HGN830" s="257"/>
      <c r="HGO830" s="257"/>
      <c r="HGP830" s="257"/>
      <c r="HGQ830" s="257"/>
      <c r="HGR830" s="257"/>
      <c r="HGS830" s="257"/>
      <c r="HGT830" s="257"/>
      <c r="HGU830" s="257"/>
      <c r="HGV830" s="257"/>
      <c r="HGW830" s="257"/>
      <c r="HGX830" s="257"/>
      <c r="HGY830" s="257"/>
      <c r="HGZ830" s="257"/>
      <c r="HHA830" s="257"/>
      <c r="HHB830" s="257"/>
      <c r="HHC830" s="257"/>
      <c r="HHD830" s="257"/>
      <c r="HHE830" s="257"/>
      <c r="HHF830" s="257"/>
      <c r="HHG830" s="257"/>
      <c r="HHH830" s="257"/>
      <c r="HHI830" s="257"/>
      <c r="HHJ830" s="257"/>
      <c r="HHK830" s="257"/>
      <c r="HHL830" s="257"/>
      <c r="HHM830" s="257"/>
      <c r="HHN830" s="257"/>
      <c r="HHO830" s="257"/>
      <c r="HHP830" s="257"/>
      <c r="HHQ830" s="257"/>
      <c r="HHR830" s="257"/>
      <c r="HHS830" s="257"/>
      <c r="HHT830" s="257"/>
      <c r="HHU830" s="257"/>
      <c r="HHV830" s="257"/>
      <c r="HHW830" s="257"/>
      <c r="HHX830" s="257"/>
      <c r="HHY830" s="257"/>
      <c r="HHZ830" s="257"/>
      <c r="HIA830" s="257"/>
      <c r="HIB830" s="257"/>
      <c r="HIC830" s="257"/>
      <c r="HID830" s="257"/>
      <c r="HIE830" s="257"/>
      <c r="HIF830" s="257"/>
      <c r="HIG830" s="257"/>
      <c r="HIH830" s="257"/>
      <c r="HII830" s="257"/>
      <c r="HIJ830" s="257"/>
      <c r="HIK830" s="257"/>
      <c r="HIL830" s="257"/>
      <c r="HIM830" s="257"/>
      <c r="HIN830" s="257"/>
      <c r="HIO830" s="257"/>
      <c r="HIP830" s="257"/>
      <c r="HIQ830" s="257"/>
      <c r="HIR830" s="257"/>
      <c r="HIS830" s="257"/>
      <c r="HIT830" s="257"/>
      <c r="HIU830" s="257"/>
      <c r="HIV830" s="257"/>
      <c r="HIW830" s="257"/>
      <c r="HIX830" s="257"/>
      <c r="HIY830" s="257"/>
      <c r="HIZ830" s="257"/>
      <c r="HJA830" s="257"/>
      <c r="HJB830" s="257"/>
      <c r="HJC830" s="257"/>
      <c r="HJD830" s="257"/>
      <c r="HJE830" s="257"/>
      <c r="HJF830" s="257"/>
      <c r="HJG830" s="257"/>
      <c r="HJH830" s="257"/>
      <c r="HJI830" s="257"/>
      <c r="HJJ830" s="257"/>
      <c r="HJK830" s="257"/>
      <c r="HJL830" s="257"/>
      <c r="HJM830" s="257"/>
      <c r="HJN830" s="257"/>
      <c r="HJO830" s="257"/>
      <c r="HJP830" s="257"/>
      <c r="HJQ830" s="257"/>
      <c r="HJR830" s="257"/>
      <c r="HJS830" s="257"/>
      <c r="HJT830" s="257"/>
      <c r="HJU830" s="257"/>
      <c r="HJV830" s="257"/>
      <c r="HJW830" s="257"/>
      <c r="HJX830" s="257"/>
      <c r="HJY830" s="257"/>
      <c r="HJZ830" s="257"/>
      <c r="HKA830" s="257"/>
      <c r="HKB830" s="257"/>
      <c r="HKC830" s="257"/>
      <c r="HKD830" s="257"/>
      <c r="HKE830" s="257"/>
      <c r="HKF830" s="257"/>
      <c r="HKG830" s="257"/>
      <c r="HKH830" s="257"/>
      <c r="HKI830" s="257"/>
      <c r="HKJ830" s="257"/>
      <c r="HKK830" s="257"/>
      <c r="HKL830" s="257"/>
      <c r="HKM830" s="257"/>
      <c r="HKN830" s="257"/>
      <c r="HKO830" s="257"/>
      <c r="HKP830" s="257"/>
      <c r="HKQ830" s="257"/>
      <c r="HKR830" s="257"/>
      <c r="HKS830" s="257"/>
      <c r="HKT830" s="257"/>
      <c r="HKU830" s="257"/>
      <c r="HKV830" s="257"/>
      <c r="HKW830" s="257"/>
      <c r="HKX830" s="257"/>
      <c r="HKY830" s="257"/>
      <c r="HKZ830" s="257"/>
      <c r="HLA830" s="257"/>
      <c r="HLB830" s="257"/>
      <c r="HLC830" s="257"/>
      <c r="HLD830" s="257"/>
      <c r="HLE830" s="257"/>
      <c r="HLF830" s="257"/>
      <c r="HLG830" s="257"/>
      <c r="HLH830" s="257"/>
      <c r="HLI830" s="257"/>
      <c r="HLJ830" s="257"/>
      <c r="HLK830" s="257"/>
      <c r="HLL830" s="257"/>
      <c r="HLM830" s="257"/>
      <c r="HLN830" s="257"/>
      <c r="HLO830" s="257"/>
      <c r="HLP830" s="257"/>
      <c r="HLQ830" s="257"/>
      <c r="HLR830" s="257"/>
      <c r="HLS830" s="257"/>
      <c r="HLT830" s="257"/>
      <c r="HLU830" s="257"/>
      <c r="HLV830" s="257"/>
      <c r="HLW830" s="257"/>
      <c r="HLX830" s="257"/>
      <c r="HLY830" s="257"/>
      <c r="HLZ830" s="257"/>
      <c r="HMA830" s="257"/>
      <c r="HMB830" s="257"/>
      <c r="HMC830" s="257"/>
      <c r="HMD830" s="257"/>
      <c r="HME830" s="257"/>
      <c r="HMF830" s="257"/>
      <c r="HMG830" s="257"/>
      <c r="HMH830" s="257"/>
      <c r="HMI830" s="257"/>
      <c r="HMJ830" s="257"/>
      <c r="HMK830" s="257"/>
      <c r="HML830" s="257"/>
      <c r="HMM830" s="257"/>
      <c r="HMN830" s="257"/>
      <c r="HMO830" s="257"/>
      <c r="HMP830" s="257"/>
      <c r="HMQ830" s="257"/>
      <c r="HMR830" s="257"/>
      <c r="HMS830" s="257"/>
      <c r="HMT830" s="257"/>
      <c r="HMU830" s="257"/>
      <c r="HMV830" s="257"/>
      <c r="HMW830" s="257"/>
      <c r="HMX830" s="257"/>
      <c r="HMY830" s="257"/>
      <c r="HMZ830" s="257"/>
      <c r="HNA830" s="257"/>
      <c r="HNB830" s="257"/>
      <c r="HNC830" s="257"/>
      <c r="HND830" s="257"/>
      <c r="HNE830" s="257"/>
      <c r="HNF830" s="257"/>
      <c r="HNG830" s="257"/>
      <c r="HNH830" s="257"/>
      <c r="HNI830" s="257"/>
      <c r="HNJ830" s="257"/>
      <c r="HNK830" s="257"/>
      <c r="HNL830" s="257"/>
      <c r="HNM830" s="257"/>
      <c r="HNN830" s="257"/>
      <c r="HNO830" s="257"/>
      <c r="HNP830" s="257"/>
      <c r="HNQ830" s="257"/>
      <c r="HNR830" s="257"/>
      <c r="HNS830" s="257"/>
      <c r="HNT830" s="257"/>
      <c r="HNU830" s="257"/>
      <c r="HNV830" s="257"/>
      <c r="HNW830" s="257"/>
      <c r="HNX830" s="257"/>
      <c r="HNY830" s="257"/>
      <c r="HNZ830" s="257"/>
      <c r="HOA830" s="257"/>
      <c r="HOB830" s="257"/>
      <c r="HOC830" s="257"/>
      <c r="HOD830" s="257"/>
      <c r="HOE830" s="257"/>
      <c r="HOF830" s="257"/>
      <c r="HOG830" s="257"/>
      <c r="HOH830" s="257"/>
      <c r="HOI830" s="257"/>
      <c r="HOJ830" s="257"/>
      <c r="HOK830" s="257"/>
      <c r="HOL830" s="257"/>
      <c r="HOM830" s="257"/>
      <c r="HON830" s="257"/>
      <c r="HOO830" s="257"/>
      <c r="HOP830" s="257"/>
      <c r="HOQ830" s="257"/>
      <c r="HOR830" s="257"/>
      <c r="HOS830" s="257"/>
      <c r="HOT830" s="257"/>
      <c r="HOU830" s="257"/>
      <c r="HOV830" s="257"/>
      <c r="HOW830" s="257"/>
      <c r="HOX830" s="257"/>
      <c r="HOY830" s="257"/>
      <c r="HOZ830" s="257"/>
      <c r="HPA830" s="257"/>
      <c r="HPB830" s="257"/>
      <c r="HPC830" s="257"/>
      <c r="HPD830" s="257"/>
      <c r="HPE830" s="257"/>
      <c r="HPF830" s="257"/>
      <c r="HPG830" s="257"/>
      <c r="HPH830" s="257"/>
      <c r="HPI830" s="257"/>
      <c r="HPJ830" s="257"/>
      <c r="HPK830" s="257"/>
      <c r="HPL830" s="257"/>
      <c r="HPM830" s="257"/>
      <c r="HPN830" s="257"/>
      <c r="HPO830" s="257"/>
      <c r="HPP830" s="257"/>
      <c r="HPQ830" s="257"/>
      <c r="HPR830" s="257"/>
      <c r="HPS830" s="257"/>
      <c r="HPT830" s="257"/>
      <c r="HPU830" s="257"/>
      <c r="HPV830" s="257"/>
      <c r="HPW830" s="257"/>
      <c r="HPX830" s="257"/>
      <c r="HPY830" s="257"/>
      <c r="HPZ830" s="257"/>
      <c r="HQA830" s="257"/>
      <c r="HQB830" s="257"/>
      <c r="HQC830" s="257"/>
      <c r="HQD830" s="257"/>
      <c r="HQE830" s="257"/>
      <c r="HQF830" s="257"/>
      <c r="HQG830" s="257"/>
      <c r="HQH830" s="257"/>
      <c r="HQI830" s="257"/>
      <c r="HQJ830" s="257"/>
      <c r="HQK830" s="257"/>
      <c r="HQL830" s="257"/>
      <c r="HQM830" s="257"/>
      <c r="HQN830" s="257"/>
      <c r="HQO830" s="257"/>
      <c r="HQP830" s="257"/>
      <c r="HQQ830" s="257"/>
      <c r="HQR830" s="257"/>
      <c r="HQS830" s="257"/>
      <c r="HQT830" s="257"/>
      <c r="HQU830" s="257"/>
      <c r="HQV830" s="257"/>
      <c r="HQW830" s="257"/>
      <c r="HQX830" s="257"/>
      <c r="HQY830" s="257"/>
      <c r="HQZ830" s="257"/>
      <c r="HRA830" s="257"/>
      <c r="HRB830" s="257"/>
      <c r="HRC830" s="257"/>
      <c r="HRD830" s="257"/>
      <c r="HRE830" s="257"/>
      <c r="HRF830" s="257"/>
      <c r="HRG830" s="257"/>
      <c r="HRH830" s="257"/>
      <c r="HRI830" s="257"/>
      <c r="HRJ830" s="257"/>
      <c r="HRK830" s="257"/>
      <c r="HRL830" s="257"/>
      <c r="HRM830" s="257"/>
      <c r="HRN830" s="257"/>
      <c r="HRO830" s="257"/>
      <c r="HRP830" s="257"/>
      <c r="HRQ830" s="257"/>
      <c r="HRR830" s="257"/>
      <c r="HRS830" s="257"/>
      <c r="HRT830" s="257"/>
      <c r="HRU830" s="257"/>
      <c r="HRV830" s="257"/>
      <c r="HRW830" s="257"/>
      <c r="HRX830" s="257"/>
      <c r="HRY830" s="257"/>
      <c r="HRZ830" s="257"/>
      <c r="HSA830" s="257"/>
      <c r="HSB830" s="257"/>
      <c r="HSC830" s="257"/>
      <c r="HSD830" s="257"/>
      <c r="HSE830" s="257"/>
      <c r="HSF830" s="257"/>
      <c r="HSG830" s="257"/>
      <c r="HSH830" s="257"/>
      <c r="HSI830" s="257"/>
      <c r="HSJ830" s="257"/>
      <c r="HSK830" s="257"/>
      <c r="HSL830" s="257"/>
      <c r="HSM830" s="257"/>
      <c r="HSN830" s="257"/>
      <c r="HSO830" s="257"/>
      <c r="HSP830" s="257"/>
      <c r="HSQ830" s="257"/>
      <c r="HSR830" s="257"/>
      <c r="HSS830" s="257"/>
      <c r="HST830" s="257"/>
      <c r="HSU830" s="257"/>
      <c r="HSV830" s="257"/>
      <c r="HSW830" s="257"/>
      <c r="HSX830" s="257"/>
      <c r="HSY830" s="257"/>
      <c r="HSZ830" s="257"/>
      <c r="HTA830" s="257"/>
      <c r="HTB830" s="257"/>
      <c r="HTC830" s="257"/>
      <c r="HTD830" s="257"/>
      <c r="HTE830" s="257"/>
      <c r="HTF830" s="257"/>
      <c r="HTG830" s="257"/>
      <c r="HTH830" s="257"/>
      <c r="HTI830" s="257"/>
      <c r="HTJ830" s="257"/>
      <c r="HTK830" s="257"/>
      <c r="HTL830" s="257"/>
      <c r="HTM830" s="257"/>
      <c r="HTN830" s="257"/>
      <c r="HTO830" s="257"/>
      <c r="HTP830" s="257"/>
      <c r="HTQ830" s="257"/>
      <c r="HTR830" s="257"/>
      <c r="HTS830" s="257"/>
      <c r="HTT830" s="257"/>
      <c r="HTU830" s="257"/>
      <c r="HTV830" s="257"/>
      <c r="HTW830" s="257"/>
      <c r="HTX830" s="257"/>
      <c r="HTY830" s="257"/>
      <c r="HTZ830" s="257"/>
      <c r="HUA830" s="257"/>
      <c r="HUB830" s="257"/>
      <c r="HUC830" s="257"/>
      <c r="HUD830" s="257"/>
      <c r="HUE830" s="257"/>
      <c r="HUF830" s="257"/>
      <c r="HUG830" s="257"/>
      <c r="HUH830" s="257"/>
      <c r="HUI830" s="257"/>
      <c r="HUJ830" s="257"/>
      <c r="HUK830" s="257"/>
      <c r="HUL830" s="257"/>
      <c r="HUM830" s="257"/>
      <c r="HUN830" s="257"/>
      <c r="HUO830" s="257"/>
      <c r="HUP830" s="257"/>
      <c r="HUQ830" s="257"/>
      <c r="HUR830" s="257"/>
      <c r="HUS830" s="257"/>
      <c r="HUT830" s="257"/>
      <c r="HUU830" s="257"/>
      <c r="HUV830" s="257"/>
      <c r="HUW830" s="257"/>
      <c r="HUX830" s="257"/>
      <c r="HUY830" s="257"/>
      <c r="HUZ830" s="257"/>
      <c r="HVA830" s="257"/>
      <c r="HVB830" s="257"/>
      <c r="HVC830" s="257"/>
      <c r="HVD830" s="257"/>
      <c r="HVE830" s="257"/>
      <c r="HVF830" s="257"/>
      <c r="HVG830" s="257"/>
      <c r="HVH830" s="257"/>
      <c r="HVI830" s="257"/>
      <c r="HVJ830" s="257"/>
      <c r="HVK830" s="257"/>
      <c r="HVL830" s="257"/>
      <c r="HVM830" s="257"/>
      <c r="HVN830" s="257"/>
      <c r="HVO830" s="257"/>
      <c r="HVP830" s="257"/>
      <c r="HVQ830" s="257"/>
      <c r="HVR830" s="257"/>
      <c r="HVS830" s="257"/>
      <c r="HVT830" s="257"/>
      <c r="HVU830" s="257"/>
      <c r="HVV830" s="257"/>
      <c r="HVW830" s="257"/>
      <c r="HVX830" s="257"/>
      <c r="HVY830" s="257"/>
      <c r="HVZ830" s="257"/>
      <c r="HWA830" s="257"/>
      <c r="HWB830" s="257"/>
      <c r="HWC830" s="257"/>
      <c r="HWD830" s="257"/>
      <c r="HWE830" s="257"/>
      <c r="HWF830" s="257"/>
      <c r="HWG830" s="257"/>
      <c r="HWH830" s="257"/>
      <c r="HWI830" s="257"/>
      <c r="HWJ830" s="257"/>
      <c r="HWK830" s="257"/>
      <c r="HWL830" s="257"/>
      <c r="HWM830" s="257"/>
      <c r="HWN830" s="257"/>
      <c r="HWO830" s="257"/>
      <c r="HWP830" s="257"/>
      <c r="HWQ830" s="257"/>
      <c r="HWR830" s="257"/>
      <c r="HWS830" s="257"/>
      <c r="HWT830" s="257"/>
      <c r="HWU830" s="257"/>
      <c r="HWV830" s="257"/>
      <c r="HWW830" s="257"/>
      <c r="HWX830" s="257"/>
      <c r="HWY830" s="257"/>
      <c r="HWZ830" s="257"/>
      <c r="HXA830" s="257"/>
      <c r="HXB830" s="257"/>
      <c r="HXC830" s="257"/>
      <c r="HXD830" s="257"/>
      <c r="HXE830" s="257"/>
      <c r="HXF830" s="257"/>
      <c r="HXG830" s="257"/>
      <c r="HXH830" s="257"/>
      <c r="HXI830" s="257"/>
      <c r="HXJ830" s="257"/>
      <c r="HXK830" s="257"/>
      <c r="HXL830" s="257"/>
      <c r="HXM830" s="257"/>
      <c r="HXN830" s="257"/>
      <c r="HXO830" s="257"/>
      <c r="HXP830" s="257"/>
      <c r="HXQ830" s="257"/>
      <c r="HXR830" s="257"/>
      <c r="HXS830" s="257"/>
      <c r="HXT830" s="257"/>
      <c r="HXU830" s="257"/>
      <c r="HXV830" s="257"/>
      <c r="HXW830" s="257"/>
      <c r="HXX830" s="257"/>
      <c r="HXY830" s="257"/>
      <c r="HXZ830" s="257"/>
      <c r="HYA830" s="257"/>
      <c r="HYB830" s="257"/>
      <c r="HYC830" s="257"/>
      <c r="HYD830" s="257"/>
      <c r="HYE830" s="257"/>
      <c r="HYF830" s="257"/>
      <c r="HYG830" s="257"/>
      <c r="HYH830" s="257"/>
      <c r="HYI830" s="257"/>
      <c r="HYJ830" s="257"/>
      <c r="HYK830" s="257"/>
      <c r="HYL830" s="257"/>
      <c r="HYM830" s="257"/>
      <c r="HYN830" s="257"/>
      <c r="HYO830" s="257"/>
      <c r="HYP830" s="257"/>
      <c r="HYQ830" s="257"/>
      <c r="HYR830" s="257"/>
      <c r="HYS830" s="257"/>
      <c r="HYT830" s="257"/>
      <c r="HYU830" s="257"/>
      <c r="HYV830" s="257"/>
      <c r="HYW830" s="257"/>
      <c r="HYX830" s="257"/>
      <c r="HYY830" s="257"/>
      <c r="HYZ830" s="257"/>
      <c r="HZA830" s="257"/>
      <c r="HZB830" s="257"/>
      <c r="HZC830" s="257"/>
      <c r="HZD830" s="257"/>
      <c r="HZE830" s="257"/>
      <c r="HZF830" s="257"/>
      <c r="HZG830" s="257"/>
      <c r="HZH830" s="257"/>
      <c r="HZI830" s="257"/>
      <c r="HZJ830" s="257"/>
      <c r="HZK830" s="257"/>
      <c r="HZL830" s="257"/>
      <c r="HZM830" s="257"/>
      <c r="HZN830" s="257"/>
      <c r="HZO830" s="257"/>
      <c r="HZP830" s="257"/>
      <c r="HZQ830" s="257"/>
      <c r="HZR830" s="257"/>
      <c r="HZS830" s="257"/>
      <c r="HZT830" s="257"/>
      <c r="HZU830" s="257"/>
      <c r="HZV830" s="257"/>
      <c r="HZW830" s="257"/>
      <c r="HZX830" s="257"/>
      <c r="HZY830" s="257"/>
      <c r="HZZ830" s="257"/>
      <c r="IAA830" s="257"/>
      <c r="IAB830" s="257"/>
      <c r="IAC830" s="257"/>
      <c r="IAD830" s="257"/>
      <c r="IAE830" s="257"/>
      <c r="IAF830" s="257"/>
      <c r="IAG830" s="257"/>
      <c r="IAH830" s="257"/>
      <c r="IAI830" s="257"/>
      <c r="IAJ830" s="257"/>
      <c r="IAK830" s="257"/>
      <c r="IAL830" s="257"/>
      <c r="IAM830" s="257"/>
      <c r="IAN830" s="257"/>
      <c r="IAO830" s="257"/>
      <c r="IAP830" s="257"/>
      <c r="IAQ830" s="257"/>
      <c r="IAR830" s="257"/>
      <c r="IAS830" s="257"/>
      <c r="IAT830" s="257"/>
      <c r="IAU830" s="257"/>
      <c r="IAV830" s="257"/>
      <c r="IAW830" s="257"/>
      <c r="IAX830" s="257"/>
      <c r="IAY830" s="257"/>
      <c r="IAZ830" s="257"/>
      <c r="IBA830" s="257"/>
      <c r="IBB830" s="257"/>
      <c r="IBC830" s="257"/>
      <c r="IBD830" s="257"/>
      <c r="IBE830" s="257"/>
      <c r="IBF830" s="257"/>
      <c r="IBG830" s="257"/>
      <c r="IBH830" s="257"/>
      <c r="IBI830" s="257"/>
      <c r="IBJ830" s="257"/>
      <c r="IBK830" s="257"/>
      <c r="IBL830" s="257"/>
      <c r="IBM830" s="257"/>
      <c r="IBN830" s="257"/>
      <c r="IBO830" s="257"/>
      <c r="IBP830" s="257"/>
      <c r="IBQ830" s="257"/>
      <c r="IBR830" s="257"/>
      <c r="IBS830" s="257"/>
      <c r="IBT830" s="257"/>
      <c r="IBU830" s="257"/>
      <c r="IBV830" s="257"/>
      <c r="IBW830" s="257"/>
      <c r="IBX830" s="257"/>
      <c r="IBY830" s="257"/>
      <c r="IBZ830" s="257"/>
      <c r="ICA830" s="257"/>
      <c r="ICB830" s="257"/>
      <c r="ICC830" s="257"/>
      <c r="ICD830" s="257"/>
      <c r="ICE830" s="257"/>
      <c r="ICF830" s="257"/>
      <c r="ICG830" s="257"/>
      <c r="ICH830" s="257"/>
      <c r="ICI830" s="257"/>
      <c r="ICJ830" s="257"/>
      <c r="ICK830" s="257"/>
      <c r="ICL830" s="257"/>
      <c r="ICM830" s="257"/>
      <c r="ICN830" s="257"/>
      <c r="ICO830" s="257"/>
      <c r="ICP830" s="257"/>
      <c r="ICQ830" s="257"/>
      <c r="ICR830" s="257"/>
      <c r="ICS830" s="257"/>
      <c r="ICT830" s="257"/>
      <c r="ICU830" s="257"/>
      <c r="ICV830" s="257"/>
      <c r="ICW830" s="257"/>
      <c r="ICX830" s="257"/>
      <c r="ICY830" s="257"/>
      <c r="ICZ830" s="257"/>
      <c r="IDA830" s="257"/>
      <c r="IDB830" s="257"/>
      <c r="IDC830" s="257"/>
      <c r="IDD830" s="257"/>
      <c r="IDE830" s="257"/>
      <c r="IDF830" s="257"/>
      <c r="IDG830" s="257"/>
      <c r="IDH830" s="257"/>
      <c r="IDI830" s="257"/>
      <c r="IDJ830" s="257"/>
      <c r="IDK830" s="257"/>
      <c r="IDL830" s="257"/>
      <c r="IDM830" s="257"/>
      <c r="IDN830" s="257"/>
      <c r="IDO830" s="257"/>
      <c r="IDP830" s="257"/>
      <c r="IDQ830" s="257"/>
      <c r="IDR830" s="257"/>
      <c r="IDS830" s="257"/>
      <c r="IDT830" s="257"/>
      <c r="IDU830" s="257"/>
      <c r="IDV830" s="257"/>
      <c r="IDW830" s="257"/>
      <c r="IDX830" s="257"/>
      <c r="IDY830" s="257"/>
      <c r="IDZ830" s="257"/>
      <c r="IEA830" s="257"/>
      <c r="IEB830" s="257"/>
      <c r="IEC830" s="257"/>
      <c r="IED830" s="257"/>
      <c r="IEE830" s="257"/>
      <c r="IEF830" s="257"/>
      <c r="IEG830" s="257"/>
      <c r="IEH830" s="257"/>
      <c r="IEI830" s="257"/>
      <c r="IEJ830" s="257"/>
      <c r="IEK830" s="257"/>
      <c r="IEL830" s="257"/>
      <c r="IEM830" s="257"/>
      <c r="IEN830" s="257"/>
      <c r="IEO830" s="257"/>
      <c r="IEP830" s="257"/>
      <c r="IEQ830" s="257"/>
      <c r="IER830" s="257"/>
      <c r="IES830" s="257"/>
      <c r="IET830" s="257"/>
      <c r="IEU830" s="257"/>
      <c r="IEV830" s="257"/>
      <c r="IEW830" s="257"/>
      <c r="IEX830" s="257"/>
      <c r="IEY830" s="257"/>
      <c r="IEZ830" s="257"/>
      <c r="IFA830" s="257"/>
      <c r="IFB830" s="257"/>
      <c r="IFC830" s="257"/>
      <c r="IFD830" s="257"/>
      <c r="IFE830" s="257"/>
      <c r="IFF830" s="257"/>
      <c r="IFG830" s="257"/>
      <c r="IFH830" s="257"/>
      <c r="IFI830" s="257"/>
      <c r="IFJ830" s="257"/>
      <c r="IFK830" s="257"/>
      <c r="IFL830" s="257"/>
      <c r="IFM830" s="257"/>
      <c r="IFN830" s="257"/>
      <c r="IFO830" s="257"/>
      <c r="IFP830" s="257"/>
      <c r="IFQ830" s="257"/>
      <c r="IFR830" s="257"/>
      <c r="IFS830" s="257"/>
      <c r="IFT830" s="257"/>
      <c r="IFU830" s="257"/>
      <c r="IFV830" s="257"/>
      <c r="IFW830" s="257"/>
      <c r="IFX830" s="257"/>
      <c r="IFY830" s="257"/>
      <c r="IFZ830" s="257"/>
      <c r="IGA830" s="257"/>
      <c r="IGB830" s="257"/>
      <c r="IGC830" s="257"/>
      <c r="IGD830" s="257"/>
      <c r="IGE830" s="257"/>
      <c r="IGF830" s="257"/>
      <c r="IGG830" s="257"/>
      <c r="IGH830" s="257"/>
      <c r="IGI830" s="257"/>
      <c r="IGJ830" s="257"/>
      <c r="IGK830" s="257"/>
      <c r="IGL830" s="257"/>
      <c r="IGM830" s="257"/>
      <c r="IGN830" s="257"/>
      <c r="IGO830" s="257"/>
      <c r="IGP830" s="257"/>
      <c r="IGQ830" s="257"/>
      <c r="IGR830" s="257"/>
      <c r="IGS830" s="257"/>
      <c r="IGT830" s="257"/>
      <c r="IGU830" s="257"/>
      <c r="IGV830" s="257"/>
      <c r="IGW830" s="257"/>
      <c r="IGX830" s="257"/>
      <c r="IGY830" s="257"/>
      <c r="IGZ830" s="257"/>
      <c r="IHA830" s="257"/>
      <c r="IHB830" s="257"/>
      <c r="IHC830" s="257"/>
      <c r="IHD830" s="257"/>
      <c r="IHE830" s="257"/>
      <c r="IHF830" s="257"/>
      <c r="IHG830" s="257"/>
      <c r="IHH830" s="257"/>
      <c r="IHI830" s="257"/>
      <c r="IHJ830" s="257"/>
      <c r="IHK830" s="257"/>
      <c r="IHL830" s="257"/>
      <c r="IHM830" s="257"/>
      <c r="IHN830" s="257"/>
      <c r="IHO830" s="257"/>
      <c r="IHP830" s="257"/>
      <c r="IHQ830" s="257"/>
      <c r="IHR830" s="257"/>
      <c r="IHS830" s="257"/>
      <c r="IHT830" s="257"/>
      <c r="IHU830" s="257"/>
      <c r="IHV830" s="257"/>
      <c r="IHW830" s="257"/>
      <c r="IHX830" s="257"/>
      <c r="IHY830" s="257"/>
      <c r="IHZ830" s="257"/>
      <c r="IIA830" s="257"/>
      <c r="IIB830" s="257"/>
      <c r="IIC830" s="257"/>
      <c r="IID830" s="257"/>
      <c r="IIE830" s="257"/>
      <c r="IIF830" s="257"/>
      <c r="IIG830" s="257"/>
      <c r="IIH830" s="257"/>
      <c r="III830" s="257"/>
      <c r="IIJ830" s="257"/>
      <c r="IIK830" s="257"/>
      <c r="IIL830" s="257"/>
      <c r="IIM830" s="257"/>
      <c r="IIN830" s="257"/>
      <c r="IIO830" s="257"/>
      <c r="IIP830" s="257"/>
      <c r="IIQ830" s="257"/>
      <c r="IIR830" s="257"/>
      <c r="IIS830" s="257"/>
      <c r="IIT830" s="257"/>
      <c r="IIU830" s="257"/>
      <c r="IIV830" s="257"/>
      <c r="IIW830" s="257"/>
      <c r="IIX830" s="257"/>
      <c r="IIY830" s="257"/>
      <c r="IIZ830" s="257"/>
      <c r="IJA830" s="257"/>
      <c r="IJB830" s="257"/>
      <c r="IJC830" s="257"/>
      <c r="IJD830" s="257"/>
      <c r="IJE830" s="257"/>
      <c r="IJF830" s="257"/>
      <c r="IJG830" s="257"/>
      <c r="IJH830" s="257"/>
      <c r="IJI830" s="257"/>
      <c r="IJJ830" s="257"/>
      <c r="IJK830" s="257"/>
      <c r="IJL830" s="257"/>
      <c r="IJM830" s="257"/>
      <c r="IJN830" s="257"/>
      <c r="IJO830" s="257"/>
      <c r="IJP830" s="257"/>
      <c r="IJQ830" s="257"/>
      <c r="IJR830" s="257"/>
      <c r="IJS830" s="257"/>
      <c r="IJT830" s="257"/>
      <c r="IJU830" s="257"/>
      <c r="IJV830" s="257"/>
      <c r="IJW830" s="257"/>
      <c r="IJX830" s="257"/>
      <c r="IJY830" s="257"/>
      <c r="IJZ830" s="257"/>
      <c r="IKA830" s="257"/>
      <c r="IKB830" s="257"/>
      <c r="IKC830" s="257"/>
      <c r="IKD830" s="257"/>
      <c r="IKE830" s="257"/>
      <c r="IKF830" s="257"/>
      <c r="IKG830" s="257"/>
      <c r="IKH830" s="257"/>
      <c r="IKI830" s="257"/>
      <c r="IKJ830" s="257"/>
      <c r="IKK830" s="257"/>
      <c r="IKL830" s="257"/>
      <c r="IKM830" s="257"/>
      <c r="IKN830" s="257"/>
      <c r="IKO830" s="257"/>
      <c r="IKP830" s="257"/>
      <c r="IKQ830" s="257"/>
      <c r="IKR830" s="257"/>
      <c r="IKS830" s="257"/>
      <c r="IKT830" s="257"/>
      <c r="IKU830" s="257"/>
      <c r="IKV830" s="257"/>
      <c r="IKW830" s="257"/>
      <c r="IKX830" s="257"/>
      <c r="IKY830" s="257"/>
      <c r="IKZ830" s="257"/>
      <c r="ILA830" s="257"/>
      <c r="ILB830" s="257"/>
      <c r="ILC830" s="257"/>
      <c r="ILD830" s="257"/>
      <c r="ILE830" s="257"/>
      <c r="ILF830" s="257"/>
      <c r="ILG830" s="257"/>
      <c r="ILH830" s="257"/>
      <c r="ILI830" s="257"/>
      <c r="ILJ830" s="257"/>
      <c r="ILK830" s="257"/>
      <c r="ILL830" s="257"/>
      <c r="ILM830" s="257"/>
      <c r="ILN830" s="257"/>
      <c r="ILO830" s="257"/>
      <c r="ILP830" s="257"/>
      <c r="ILQ830" s="257"/>
      <c r="ILR830" s="257"/>
      <c r="ILS830" s="257"/>
      <c r="ILT830" s="257"/>
      <c r="ILU830" s="257"/>
      <c r="ILV830" s="257"/>
      <c r="ILW830" s="257"/>
      <c r="ILX830" s="257"/>
      <c r="ILY830" s="257"/>
      <c r="ILZ830" s="257"/>
      <c r="IMA830" s="257"/>
      <c r="IMB830" s="257"/>
      <c r="IMC830" s="257"/>
      <c r="IMD830" s="257"/>
      <c r="IME830" s="257"/>
      <c r="IMF830" s="257"/>
      <c r="IMG830" s="257"/>
      <c r="IMH830" s="257"/>
      <c r="IMI830" s="257"/>
      <c r="IMJ830" s="257"/>
      <c r="IMK830" s="257"/>
      <c r="IML830" s="257"/>
      <c r="IMM830" s="257"/>
      <c r="IMN830" s="257"/>
      <c r="IMO830" s="257"/>
      <c r="IMP830" s="257"/>
      <c r="IMQ830" s="257"/>
      <c r="IMR830" s="257"/>
      <c r="IMS830" s="257"/>
      <c r="IMT830" s="257"/>
      <c r="IMU830" s="257"/>
      <c r="IMV830" s="257"/>
      <c r="IMW830" s="257"/>
      <c r="IMX830" s="257"/>
      <c r="IMY830" s="257"/>
      <c r="IMZ830" s="257"/>
      <c r="INA830" s="257"/>
      <c r="INB830" s="257"/>
      <c r="INC830" s="257"/>
      <c r="IND830" s="257"/>
      <c r="INE830" s="257"/>
      <c r="INF830" s="257"/>
      <c r="ING830" s="257"/>
      <c r="INH830" s="257"/>
      <c r="INI830" s="257"/>
      <c r="INJ830" s="257"/>
      <c r="INK830" s="257"/>
      <c r="INL830" s="257"/>
      <c r="INM830" s="257"/>
      <c r="INN830" s="257"/>
      <c r="INO830" s="257"/>
      <c r="INP830" s="257"/>
      <c r="INQ830" s="257"/>
      <c r="INR830" s="257"/>
      <c r="INS830" s="257"/>
      <c r="INT830" s="257"/>
      <c r="INU830" s="257"/>
      <c r="INV830" s="257"/>
      <c r="INW830" s="257"/>
      <c r="INX830" s="257"/>
      <c r="INY830" s="257"/>
      <c r="INZ830" s="257"/>
      <c r="IOA830" s="257"/>
      <c r="IOB830" s="257"/>
      <c r="IOC830" s="257"/>
      <c r="IOD830" s="257"/>
      <c r="IOE830" s="257"/>
      <c r="IOF830" s="257"/>
      <c r="IOG830" s="257"/>
      <c r="IOH830" s="257"/>
      <c r="IOI830" s="257"/>
      <c r="IOJ830" s="257"/>
      <c r="IOK830" s="257"/>
      <c r="IOL830" s="257"/>
      <c r="IOM830" s="257"/>
      <c r="ION830" s="257"/>
      <c r="IOO830" s="257"/>
      <c r="IOP830" s="257"/>
      <c r="IOQ830" s="257"/>
      <c r="IOR830" s="257"/>
      <c r="IOS830" s="257"/>
      <c r="IOT830" s="257"/>
      <c r="IOU830" s="257"/>
      <c r="IOV830" s="257"/>
      <c r="IOW830" s="257"/>
      <c r="IOX830" s="257"/>
      <c r="IOY830" s="257"/>
      <c r="IOZ830" s="257"/>
      <c r="IPA830" s="257"/>
      <c r="IPB830" s="257"/>
      <c r="IPC830" s="257"/>
      <c r="IPD830" s="257"/>
      <c r="IPE830" s="257"/>
      <c r="IPF830" s="257"/>
      <c r="IPG830" s="257"/>
      <c r="IPH830" s="257"/>
      <c r="IPI830" s="257"/>
      <c r="IPJ830" s="257"/>
      <c r="IPK830" s="257"/>
      <c r="IPL830" s="257"/>
      <c r="IPM830" s="257"/>
      <c r="IPN830" s="257"/>
      <c r="IPO830" s="257"/>
      <c r="IPP830" s="257"/>
      <c r="IPQ830" s="257"/>
      <c r="IPR830" s="257"/>
      <c r="IPS830" s="257"/>
      <c r="IPT830" s="257"/>
      <c r="IPU830" s="257"/>
      <c r="IPV830" s="257"/>
      <c r="IPW830" s="257"/>
      <c r="IPX830" s="257"/>
      <c r="IPY830" s="257"/>
      <c r="IPZ830" s="257"/>
      <c r="IQA830" s="257"/>
      <c r="IQB830" s="257"/>
      <c r="IQC830" s="257"/>
      <c r="IQD830" s="257"/>
      <c r="IQE830" s="257"/>
      <c r="IQF830" s="257"/>
      <c r="IQG830" s="257"/>
      <c r="IQH830" s="257"/>
      <c r="IQI830" s="257"/>
      <c r="IQJ830" s="257"/>
      <c r="IQK830" s="257"/>
      <c r="IQL830" s="257"/>
      <c r="IQM830" s="257"/>
      <c r="IQN830" s="257"/>
      <c r="IQO830" s="257"/>
      <c r="IQP830" s="257"/>
      <c r="IQQ830" s="257"/>
      <c r="IQR830" s="257"/>
      <c r="IQS830" s="257"/>
      <c r="IQT830" s="257"/>
      <c r="IQU830" s="257"/>
      <c r="IQV830" s="257"/>
      <c r="IQW830" s="257"/>
      <c r="IQX830" s="257"/>
      <c r="IQY830" s="257"/>
      <c r="IQZ830" s="257"/>
      <c r="IRA830" s="257"/>
      <c r="IRB830" s="257"/>
      <c r="IRC830" s="257"/>
      <c r="IRD830" s="257"/>
      <c r="IRE830" s="257"/>
      <c r="IRF830" s="257"/>
      <c r="IRG830" s="257"/>
      <c r="IRH830" s="257"/>
      <c r="IRI830" s="257"/>
      <c r="IRJ830" s="257"/>
      <c r="IRK830" s="257"/>
      <c r="IRL830" s="257"/>
      <c r="IRM830" s="257"/>
      <c r="IRN830" s="257"/>
      <c r="IRO830" s="257"/>
      <c r="IRP830" s="257"/>
      <c r="IRQ830" s="257"/>
      <c r="IRR830" s="257"/>
      <c r="IRS830" s="257"/>
      <c r="IRT830" s="257"/>
      <c r="IRU830" s="257"/>
      <c r="IRV830" s="257"/>
      <c r="IRW830" s="257"/>
      <c r="IRX830" s="257"/>
      <c r="IRY830" s="257"/>
      <c r="IRZ830" s="257"/>
      <c r="ISA830" s="257"/>
      <c r="ISB830" s="257"/>
      <c r="ISC830" s="257"/>
      <c r="ISD830" s="257"/>
      <c r="ISE830" s="257"/>
      <c r="ISF830" s="257"/>
      <c r="ISG830" s="257"/>
      <c r="ISH830" s="257"/>
      <c r="ISI830" s="257"/>
      <c r="ISJ830" s="257"/>
      <c r="ISK830" s="257"/>
      <c r="ISL830" s="257"/>
      <c r="ISM830" s="257"/>
      <c r="ISN830" s="257"/>
      <c r="ISO830" s="257"/>
      <c r="ISP830" s="257"/>
      <c r="ISQ830" s="257"/>
      <c r="ISR830" s="257"/>
      <c r="ISS830" s="257"/>
      <c r="IST830" s="257"/>
      <c r="ISU830" s="257"/>
      <c r="ISV830" s="257"/>
      <c r="ISW830" s="257"/>
      <c r="ISX830" s="257"/>
      <c r="ISY830" s="257"/>
      <c r="ISZ830" s="257"/>
      <c r="ITA830" s="257"/>
      <c r="ITB830" s="257"/>
      <c r="ITC830" s="257"/>
      <c r="ITD830" s="257"/>
      <c r="ITE830" s="257"/>
      <c r="ITF830" s="257"/>
      <c r="ITG830" s="257"/>
      <c r="ITH830" s="257"/>
      <c r="ITI830" s="257"/>
      <c r="ITJ830" s="257"/>
      <c r="ITK830" s="257"/>
      <c r="ITL830" s="257"/>
      <c r="ITM830" s="257"/>
      <c r="ITN830" s="257"/>
      <c r="ITO830" s="257"/>
      <c r="ITP830" s="257"/>
      <c r="ITQ830" s="257"/>
      <c r="ITR830" s="257"/>
      <c r="ITS830" s="257"/>
      <c r="ITT830" s="257"/>
      <c r="ITU830" s="257"/>
      <c r="ITV830" s="257"/>
      <c r="ITW830" s="257"/>
      <c r="ITX830" s="257"/>
      <c r="ITY830" s="257"/>
      <c r="ITZ830" s="257"/>
      <c r="IUA830" s="257"/>
      <c r="IUB830" s="257"/>
      <c r="IUC830" s="257"/>
      <c r="IUD830" s="257"/>
      <c r="IUE830" s="257"/>
      <c r="IUF830" s="257"/>
      <c r="IUG830" s="257"/>
      <c r="IUH830" s="257"/>
      <c r="IUI830" s="257"/>
      <c r="IUJ830" s="257"/>
      <c r="IUK830" s="257"/>
      <c r="IUL830" s="257"/>
      <c r="IUM830" s="257"/>
      <c r="IUN830" s="257"/>
      <c r="IUO830" s="257"/>
      <c r="IUP830" s="257"/>
      <c r="IUQ830" s="257"/>
      <c r="IUR830" s="257"/>
      <c r="IUS830" s="257"/>
      <c r="IUT830" s="257"/>
      <c r="IUU830" s="257"/>
      <c r="IUV830" s="257"/>
      <c r="IUW830" s="257"/>
      <c r="IUX830" s="257"/>
      <c r="IUY830" s="257"/>
      <c r="IUZ830" s="257"/>
      <c r="IVA830" s="257"/>
      <c r="IVB830" s="257"/>
      <c r="IVC830" s="257"/>
      <c r="IVD830" s="257"/>
      <c r="IVE830" s="257"/>
      <c r="IVF830" s="257"/>
      <c r="IVG830" s="257"/>
      <c r="IVH830" s="257"/>
      <c r="IVI830" s="257"/>
      <c r="IVJ830" s="257"/>
      <c r="IVK830" s="257"/>
      <c r="IVL830" s="257"/>
      <c r="IVM830" s="257"/>
      <c r="IVN830" s="257"/>
      <c r="IVO830" s="257"/>
      <c r="IVP830" s="257"/>
      <c r="IVQ830" s="257"/>
      <c r="IVR830" s="257"/>
      <c r="IVS830" s="257"/>
      <c r="IVT830" s="257"/>
      <c r="IVU830" s="257"/>
      <c r="IVV830" s="257"/>
      <c r="IVW830" s="257"/>
      <c r="IVX830" s="257"/>
      <c r="IVY830" s="257"/>
      <c r="IVZ830" s="257"/>
      <c r="IWA830" s="257"/>
      <c r="IWB830" s="257"/>
      <c r="IWC830" s="257"/>
      <c r="IWD830" s="257"/>
      <c r="IWE830" s="257"/>
      <c r="IWF830" s="257"/>
      <c r="IWG830" s="257"/>
      <c r="IWH830" s="257"/>
      <c r="IWI830" s="257"/>
      <c r="IWJ830" s="257"/>
      <c r="IWK830" s="257"/>
      <c r="IWL830" s="257"/>
      <c r="IWM830" s="257"/>
      <c r="IWN830" s="257"/>
      <c r="IWO830" s="257"/>
      <c r="IWP830" s="257"/>
      <c r="IWQ830" s="257"/>
      <c r="IWR830" s="257"/>
      <c r="IWS830" s="257"/>
      <c r="IWT830" s="257"/>
      <c r="IWU830" s="257"/>
      <c r="IWV830" s="257"/>
      <c r="IWW830" s="257"/>
      <c r="IWX830" s="257"/>
      <c r="IWY830" s="257"/>
      <c r="IWZ830" s="257"/>
      <c r="IXA830" s="257"/>
      <c r="IXB830" s="257"/>
      <c r="IXC830" s="257"/>
      <c r="IXD830" s="257"/>
      <c r="IXE830" s="257"/>
      <c r="IXF830" s="257"/>
      <c r="IXG830" s="257"/>
      <c r="IXH830" s="257"/>
      <c r="IXI830" s="257"/>
      <c r="IXJ830" s="257"/>
      <c r="IXK830" s="257"/>
      <c r="IXL830" s="257"/>
      <c r="IXM830" s="257"/>
      <c r="IXN830" s="257"/>
      <c r="IXO830" s="257"/>
      <c r="IXP830" s="257"/>
      <c r="IXQ830" s="257"/>
      <c r="IXR830" s="257"/>
      <c r="IXS830" s="257"/>
      <c r="IXT830" s="257"/>
      <c r="IXU830" s="257"/>
      <c r="IXV830" s="257"/>
      <c r="IXW830" s="257"/>
      <c r="IXX830" s="257"/>
      <c r="IXY830" s="257"/>
      <c r="IXZ830" s="257"/>
      <c r="IYA830" s="257"/>
      <c r="IYB830" s="257"/>
      <c r="IYC830" s="257"/>
      <c r="IYD830" s="257"/>
      <c r="IYE830" s="257"/>
      <c r="IYF830" s="257"/>
      <c r="IYG830" s="257"/>
      <c r="IYH830" s="257"/>
      <c r="IYI830" s="257"/>
      <c r="IYJ830" s="257"/>
      <c r="IYK830" s="257"/>
      <c r="IYL830" s="257"/>
      <c r="IYM830" s="257"/>
      <c r="IYN830" s="257"/>
      <c r="IYO830" s="257"/>
      <c r="IYP830" s="257"/>
      <c r="IYQ830" s="257"/>
      <c r="IYR830" s="257"/>
      <c r="IYS830" s="257"/>
      <c r="IYT830" s="257"/>
      <c r="IYU830" s="257"/>
      <c r="IYV830" s="257"/>
      <c r="IYW830" s="257"/>
      <c r="IYX830" s="257"/>
      <c r="IYY830" s="257"/>
      <c r="IYZ830" s="257"/>
      <c r="IZA830" s="257"/>
      <c r="IZB830" s="257"/>
      <c r="IZC830" s="257"/>
      <c r="IZD830" s="257"/>
      <c r="IZE830" s="257"/>
      <c r="IZF830" s="257"/>
      <c r="IZG830" s="257"/>
      <c r="IZH830" s="257"/>
      <c r="IZI830" s="257"/>
      <c r="IZJ830" s="257"/>
      <c r="IZK830" s="257"/>
      <c r="IZL830" s="257"/>
      <c r="IZM830" s="257"/>
      <c r="IZN830" s="257"/>
      <c r="IZO830" s="257"/>
      <c r="IZP830" s="257"/>
      <c r="IZQ830" s="257"/>
      <c r="IZR830" s="257"/>
      <c r="IZS830" s="257"/>
      <c r="IZT830" s="257"/>
      <c r="IZU830" s="257"/>
      <c r="IZV830" s="257"/>
      <c r="IZW830" s="257"/>
      <c r="IZX830" s="257"/>
      <c r="IZY830" s="257"/>
      <c r="IZZ830" s="257"/>
      <c r="JAA830" s="257"/>
      <c r="JAB830" s="257"/>
      <c r="JAC830" s="257"/>
      <c r="JAD830" s="257"/>
      <c r="JAE830" s="257"/>
      <c r="JAF830" s="257"/>
      <c r="JAG830" s="257"/>
      <c r="JAH830" s="257"/>
      <c r="JAI830" s="257"/>
      <c r="JAJ830" s="257"/>
      <c r="JAK830" s="257"/>
      <c r="JAL830" s="257"/>
      <c r="JAM830" s="257"/>
      <c r="JAN830" s="257"/>
      <c r="JAO830" s="257"/>
      <c r="JAP830" s="257"/>
      <c r="JAQ830" s="257"/>
      <c r="JAR830" s="257"/>
      <c r="JAS830" s="257"/>
      <c r="JAT830" s="257"/>
      <c r="JAU830" s="257"/>
      <c r="JAV830" s="257"/>
      <c r="JAW830" s="257"/>
      <c r="JAX830" s="257"/>
      <c r="JAY830" s="257"/>
      <c r="JAZ830" s="257"/>
      <c r="JBA830" s="257"/>
      <c r="JBB830" s="257"/>
      <c r="JBC830" s="257"/>
      <c r="JBD830" s="257"/>
      <c r="JBE830" s="257"/>
      <c r="JBF830" s="257"/>
      <c r="JBG830" s="257"/>
      <c r="JBH830" s="257"/>
      <c r="JBI830" s="257"/>
      <c r="JBJ830" s="257"/>
      <c r="JBK830" s="257"/>
      <c r="JBL830" s="257"/>
      <c r="JBM830" s="257"/>
      <c r="JBN830" s="257"/>
      <c r="JBO830" s="257"/>
      <c r="JBP830" s="257"/>
      <c r="JBQ830" s="257"/>
      <c r="JBR830" s="257"/>
      <c r="JBS830" s="257"/>
      <c r="JBT830" s="257"/>
      <c r="JBU830" s="257"/>
      <c r="JBV830" s="257"/>
      <c r="JBW830" s="257"/>
      <c r="JBX830" s="257"/>
      <c r="JBY830" s="257"/>
      <c r="JBZ830" s="257"/>
      <c r="JCA830" s="257"/>
      <c r="JCB830" s="257"/>
      <c r="JCC830" s="257"/>
      <c r="JCD830" s="257"/>
      <c r="JCE830" s="257"/>
      <c r="JCF830" s="257"/>
      <c r="JCG830" s="257"/>
      <c r="JCH830" s="257"/>
      <c r="JCI830" s="257"/>
      <c r="JCJ830" s="257"/>
      <c r="JCK830" s="257"/>
      <c r="JCL830" s="257"/>
      <c r="JCM830" s="257"/>
      <c r="JCN830" s="257"/>
      <c r="JCO830" s="257"/>
      <c r="JCP830" s="257"/>
      <c r="JCQ830" s="257"/>
      <c r="JCR830" s="257"/>
      <c r="JCS830" s="257"/>
      <c r="JCT830" s="257"/>
      <c r="JCU830" s="257"/>
      <c r="JCV830" s="257"/>
      <c r="JCW830" s="257"/>
      <c r="JCX830" s="257"/>
      <c r="JCY830" s="257"/>
      <c r="JCZ830" s="257"/>
      <c r="JDA830" s="257"/>
      <c r="JDB830" s="257"/>
      <c r="JDC830" s="257"/>
      <c r="JDD830" s="257"/>
      <c r="JDE830" s="257"/>
      <c r="JDF830" s="257"/>
      <c r="JDG830" s="257"/>
      <c r="JDH830" s="257"/>
      <c r="JDI830" s="257"/>
      <c r="JDJ830" s="257"/>
      <c r="JDK830" s="257"/>
      <c r="JDL830" s="257"/>
      <c r="JDM830" s="257"/>
      <c r="JDN830" s="257"/>
      <c r="JDO830" s="257"/>
      <c r="JDP830" s="257"/>
      <c r="JDQ830" s="257"/>
      <c r="JDR830" s="257"/>
      <c r="JDS830" s="257"/>
      <c r="JDT830" s="257"/>
      <c r="JDU830" s="257"/>
      <c r="JDV830" s="257"/>
      <c r="JDW830" s="257"/>
      <c r="JDX830" s="257"/>
      <c r="JDY830" s="257"/>
      <c r="JDZ830" s="257"/>
      <c r="JEA830" s="257"/>
      <c r="JEB830" s="257"/>
      <c r="JEC830" s="257"/>
      <c r="JED830" s="257"/>
      <c r="JEE830" s="257"/>
      <c r="JEF830" s="257"/>
      <c r="JEG830" s="257"/>
      <c r="JEH830" s="257"/>
      <c r="JEI830" s="257"/>
      <c r="JEJ830" s="257"/>
      <c r="JEK830" s="257"/>
      <c r="JEL830" s="257"/>
      <c r="JEM830" s="257"/>
      <c r="JEN830" s="257"/>
      <c r="JEO830" s="257"/>
      <c r="JEP830" s="257"/>
      <c r="JEQ830" s="257"/>
      <c r="JER830" s="257"/>
      <c r="JES830" s="257"/>
      <c r="JET830" s="257"/>
      <c r="JEU830" s="257"/>
      <c r="JEV830" s="257"/>
      <c r="JEW830" s="257"/>
      <c r="JEX830" s="257"/>
      <c r="JEY830" s="257"/>
      <c r="JEZ830" s="257"/>
      <c r="JFA830" s="257"/>
      <c r="JFB830" s="257"/>
      <c r="JFC830" s="257"/>
      <c r="JFD830" s="257"/>
      <c r="JFE830" s="257"/>
      <c r="JFF830" s="257"/>
      <c r="JFG830" s="257"/>
      <c r="JFH830" s="257"/>
      <c r="JFI830" s="257"/>
      <c r="JFJ830" s="257"/>
      <c r="JFK830" s="257"/>
      <c r="JFL830" s="257"/>
      <c r="JFM830" s="257"/>
      <c r="JFN830" s="257"/>
      <c r="JFO830" s="257"/>
      <c r="JFP830" s="257"/>
      <c r="JFQ830" s="257"/>
      <c r="JFR830" s="257"/>
      <c r="JFS830" s="257"/>
      <c r="JFT830" s="257"/>
      <c r="JFU830" s="257"/>
      <c r="JFV830" s="257"/>
      <c r="JFW830" s="257"/>
      <c r="JFX830" s="257"/>
      <c r="JFY830" s="257"/>
      <c r="JFZ830" s="257"/>
      <c r="JGA830" s="257"/>
      <c r="JGB830" s="257"/>
      <c r="JGC830" s="257"/>
      <c r="JGD830" s="257"/>
      <c r="JGE830" s="257"/>
      <c r="JGF830" s="257"/>
      <c r="JGG830" s="257"/>
      <c r="JGH830" s="257"/>
      <c r="JGI830" s="257"/>
      <c r="JGJ830" s="257"/>
      <c r="JGK830" s="257"/>
      <c r="JGL830" s="257"/>
      <c r="JGM830" s="257"/>
      <c r="JGN830" s="257"/>
      <c r="JGO830" s="257"/>
      <c r="JGP830" s="257"/>
      <c r="JGQ830" s="257"/>
      <c r="JGR830" s="257"/>
      <c r="JGS830" s="257"/>
      <c r="JGT830" s="257"/>
      <c r="JGU830" s="257"/>
      <c r="JGV830" s="257"/>
      <c r="JGW830" s="257"/>
      <c r="JGX830" s="257"/>
      <c r="JGY830" s="257"/>
      <c r="JGZ830" s="257"/>
      <c r="JHA830" s="257"/>
      <c r="JHB830" s="257"/>
      <c r="JHC830" s="257"/>
      <c r="JHD830" s="257"/>
      <c r="JHE830" s="257"/>
      <c r="JHF830" s="257"/>
      <c r="JHG830" s="257"/>
      <c r="JHH830" s="257"/>
      <c r="JHI830" s="257"/>
      <c r="JHJ830" s="257"/>
      <c r="JHK830" s="257"/>
      <c r="JHL830" s="257"/>
      <c r="JHM830" s="257"/>
      <c r="JHN830" s="257"/>
      <c r="JHO830" s="257"/>
      <c r="JHP830" s="257"/>
      <c r="JHQ830" s="257"/>
      <c r="JHR830" s="257"/>
      <c r="JHS830" s="257"/>
      <c r="JHT830" s="257"/>
      <c r="JHU830" s="257"/>
      <c r="JHV830" s="257"/>
      <c r="JHW830" s="257"/>
      <c r="JHX830" s="257"/>
      <c r="JHY830" s="257"/>
      <c r="JHZ830" s="257"/>
      <c r="JIA830" s="257"/>
      <c r="JIB830" s="257"/>
      <c r="JIC830" s="257"/>
      <c r="JID830" s="257"/>
      <c r="JIE830" s="257"/>
      <c r="JIF830" s="257"/>
      <c r="JIG830" s="257"/>
      <c r="JIH830" s="257"/>
      <c r="JII830" s="257"/>
      <c r="JIJ830" s="257"/>
      <c r="JIK830" s="257"/>
      <c r="JIL830" s="257"/>
      <c r="JIM830" s="257"/>
      <c r="JIN830" s="257"/>
      <c r="JIO830" s="257"/>
      <c r="JIP830" s="257"/>
      <c r="JIQ830" s="257"/>
      <c r="JIR830" s="257"/>
      <c r="JIS830" s="257"/>
      <c r="JIT830" s="257"/>
      <c r="JIU830" s="257"/>
      <c r="JIV830" s="257"/>
      <c r="JIW830" s="257"/>
      <c r="JIX830" s="257"/>
      <c r="JIY830" s="257"/>
      <c r="JIZ830" s="257"/>
      <c r="JJA830" s="257"/>
      <c r="JJB830" s="257"/>
      <c r="JJC830" s="257"/>
      <c r="JJD830" s="257"/>
      <c r="JJE830" s="257"/>
      <c r="JJF830" s="257"/>
      <c r="JJG830" s="257"/>
      <c r="JJH830" s="257"/>
      <c r="JJI830" s="257"/>
      <c r="JJJ830" s="257"/>
      <c r="JJK830" s="257"/>
      <c r="JJL830" s="257"/>
      <c r="JJM830" s="257"/>
      <c r="JJN830" s="257"/>
      <c r="JJO830" s="257"/>
      <c r="JJP830" s="257"/>
      <c r="JJQ830" s="257"/>
      <c r="JJR830" s="257"/>
      <c r="JJS830" s="257"/>
      <c r="JJT830" s="257"/>
      <c r="JJU830" s="257"/>
      <c r="JJV830" s="257"/>
      <c r="JJW830" s="257"/>
      <c r="JJX830" s="257"/>
      <c r="JJY830" s="257"/>
      <c r="JJZ830" s="257"/>
      <c r="JKA830" s="257"/>
      <c r="JKB830" s="257"/>
      <c r="JKC830" s="257"/>
      <c r="JKD830" s="257"/>
      <c r="JKE830" s="257"/>
      <c r="JKF830" s="257"/>
      <c r="JKG830" s="257"/>
      <c r="JKH830" s="257"/>
      <c r="JKI830" s="257"/>
      <c r="JKJ830" s="257"/>
      <c r="JKK830" s="257"/>
      <c r="JKL830" s="257"/>
      <c r="JKM830" s="257"/>
      <c r="JKN830" s="257"/>
      <c r="JKO830" s="257"/>
      <c r="JKP830" s="257"/>
      <c r="JKQ830" s="257"/>
      <c r="JKR830" s="257"/>
      <c r="JKS830" s="257"/>
      <c r="JKT830" s="257"/>
      <c r="JKU830" s="257"/>
      <c r="JKV830" s="257"/>
      <c r="JKW830" s="257"/>
      <c r="JKX830" s="257"/>
      <c r="JKY830" s="257"/>
      <c r="JKZ830" s="257"/>
      <c r="JLA830" s="257"/>
      <c r="JLB830" s="257"/>
      <c r="JLC830" s="257"/>
      <c r="JLD830" s="257"/>
      <c r="JLE830" s="257"/>
      <c r="JLF830" s="257"/>
      <c r="JLG830" s="257"/>
      <c r="JLH830" s="257"/>
      <c r="JLI830" s="257"/>
      <c r="JLJ830" s="257"/>
      <c r="JLK830" s="257"/>
      <c r="JLL830" s="257"/>
      <c r="JLM830" s="257"/>
      <c r="JLN830" s="257"/>
      <c r="JLO830" s="257"/>
      <c r="JLP830" s="257"/>
      <c r="JLQ830" s="257"/>
      <c r="JLR830" s="257"/>
      <c r="JLS830" s="257"/>
      <c r="JLT830" s="257"/>
      <c r="JLU830" s="257"/>
      <c r="JLV830" s="257"/>
      <c r="JLW830" s="257"/>
      <c r="JLX830" s="257"/>
      <c r="JLY830" s="257"/>
      <c r="JLZ830" s="257"/>
      <c r="JMA830" s="257"/>
      <c r="JMB830" s="257"/>
      <c r="JMC830" s="257"/>
      <c r="JMD830" s="257"/>
      <c r="JME830" s="257"/>
      <c r="JMF830" s="257"/>
      <c r="JMG830" s="257"/>
      <c r="JMH830" s="257"/>
      <c r="JMI830" s="257"/>
      <c r="JMJ830" s="257"/>
      <c r="JMK830" s="257"/>
      <c r="JML830" s="257"/>
      <c r="JMM830" s="257"/>
      <c r="JMN830" s="257"/>
      <c r="JMO830" s="257"/>
      <c r="JMP830" s="257"/>
      <c r="JMQ830" s="257"/>
      <c r="JMR830" s="257"/>
      <c r="JMS830" s="257"/>
      <c r="JMT830" s="257"/>
      <c r="JMU830" s="257"/>
      <c r="JMV830" s="257"/>
      <c r="JMW830" s="257"/>
      <c r="JMX830" s="257"/>
      <c r="JMY830" s="257"/>
      <c r="JMZ830" s="257"/>
      <c r="JNA830" s="257"/>
      <c r="JNB830" s="257"/>
      <c r="JNC830" s="257"/>
      <c r="JND830" s="257"/>
      <c r="JNE830" s="257"/>
      <c r="JNF830" s="257"/>
      <c r="JNG830" s="257"/>
      <c r="JNH830" s="257"/>
      <c r="JNI830" s="257"/>
      <c r="JNJ830" s="257"/>
      <c r="JNK830" s="257"/>
      <c r="JNL830" s="257"/>
      <c r="JNM830" s="257"/>
      <c r="JNN830" s="257"/>
      <c r="JNO830" s="257"/>
      <c r="JNP830" s="257"/>
      <c r="JNQ830" s="257"/>
      <c r="JNR830" s="257"/>
      <c r="JNS830" s="257"/>
      <c r="JNT830" s="257"/>
      <c r="JNU830" s="257"/>
      <c r="JNV830" s="257"/>
      <c r="JNW830" s="257"/>
      <c r="JNX830" s="257"/>
      <c r="JNY830" s="257"/>
      <c r="JNZ830" s="257"/>
      <c r="JOA830" s="257"/>
      <c r="JOB830" s="257"/>
      <c r="JOC830" s="257"/>
      <c r="JOD830" s="257"/>
      <c r="JOE830" s="257"/>
      <c r="JOF830" s="257"/>
      <c r="JOG830" s="257"/>
      <c r="JOH830" s="257"/>
      <c r="JOI830" s="257"/>
      <c r="JOJ830" s="257"/>
      <c r="JOK830" s="257"/>
      <c r="JOL830" s="257"/>
      <c r="JOM830" s="257"/>
      <c r="JON830" s="257"/>
      <c r="JOO830" s="257"/>
      <c r="JOP830" s="257"/>
      <c r="JOQ830" s="257"/>
      <c r="JOR830" s="257"/>
      <c r="JOS830" s="257"/>
      <c r="JOT830" s="257"/>
      <c r="JOU830" s="257"/>
      <c r="JOV830" s="257"/>
      <c r="JOW830" s="257"/>
      <c r="JOX830" s="257"/>
      <c r="JOY830" s="257"/>
      <c r="JOZ830" s="257"/>
      <c r="JPA830" s="257"/>
      <c r="JPB830" s="257"/>
      <c r="JPC830" s="257"/>
      <c r="JPD830" s="257"/>
      <c r="JPE830" s="257"/>
      <c r="JPF830" s="257"/>
      <c r="JPG830" s="257"/>
      <c r="JPH830" s="257"/>
      <c r="JPI830" s="257"/>
      <c r="JPJ830" s="257"/>
      <c r="JPK830" s="257"/>
      <c r="JPL830" s="257"/>
      <c r="JPM830" s="257"/>
      <c r="JPN830" s="257"/>
      <c r="JPO830" s="257"/>
      <c r="JPP830" s="257"/>
      <c r="JPQ830" s="257"/>
      <c r="JPR830" s="257"/>
      <c r="JPS830" s="257"/>
      <c r="JPT830" s="257"/>
      <c r="JPU830" s="257"/>
      <c r="JPV830" s="257"/>
      <c r="JPW830" s="257"/>
      <c r="JPX830" s="257"/>
      <c r="JPY830" s="257"/>
      <c r="JPZ830" s="257"/>
      <c r="JQA830" s="257"/>
      <c r="JQB830" s="257"/>
      <c r="JQC830" s="257"/>
      <c r="JQD830" s="257"/>
      <c r="JQE830" s="257"/>
      <c r="JQF830" s="257"/>
      <c r="JQG830" s="257"/>
      <c r="JQH830" s="257"/>
      <c r="JQI830" s="257"/>
      <c r="JQJ830" s="257"/>
      <c r="JQK830" s="257"/>
      <c r="JQL830" s="257"/>
      <c r="JQM830" s="257"/>
      <c r="JQN830" s="257"/>
      <c r="JQO830" s="257"/>
      <c r="JQP830" s="257"/>
      <c r="JQQ830" s="257"/>
      <c r="JQR830" s="257"/>
      <c r="JQS830" s="257"/>
      <c r="JQT830" s="257"/>
      <c r="JQU830" s="257"/>
      <c r="JQV830" s="257"/>
      <c r="JQW830" s="257"/>
      <c r="JQX830" s="257"/>
      <c r="JQY830" s="257"/>
      <c r="JQZ830" s="257"/>
      <c r="JRA830" s="257"/>
      <c r="JRB830" s="257"/>
      <c r="JRC830" s="257"/>
      <c r="JRD830" s="257"/>
      <c r="JRE830" s="257"/>
      <c r="JRF830" s="257"/>
      <c r="JRG830" s="257"/>
      <c r="JRH830" s="257"/>
      <c r="JRI830" s="257"/>
      <c r="JRJ830" s="257"/>
      <c r="JRK830" s="257"/>
      <c r="JRL830" s="257"/>
      <c r="JRM830" s="257"/>
      <c r="JRN830" s="257"/>
      <c r="JRO830" s="257"/>
      <c r="JRP830" s="257"/>
      <c r="JRQ830" s="257"/>
      <c r="JRR830" s="257"/>
      <c r="JRS830" s="257"/>
      <c r="JRT830" s="257"/>
      <c r="JRU830" s="257"/>
      <c r="JRV830" s="257"/>
      <c r="JRW830" s="257"/>
      <c r="JRX830" s="257"/>
      <c r="JRY830" s="257"/>
      <c r="JRZ830" s="257"/>
      <c r="JSA830" s="257"/>
      <c r="JSB830" s="257"/>
      <c r="JSC830" s="257"/>
      <c r="JSD830" s="257"/>
      <c r="JSE830" s="257"/>
      <c r="JSF830" s="257"/>
      <c r="JSG830" s="257"/>
      <c r="JSH830" s="257"/>
      <c r="JSI830" s="257"/>
      <c r="JSJ830" s="257"/>
      <c r="JSK830" s="257"/>
      <c r="JSL830" s="257"/>
      <c r="JSM830" s="257"/>
      <c r="JSN830" s="257"/>
      <c r="JSO830" s="257"/>
      <c r="JSP830" s="257"/>
      <c r="JSQ830" s="257"/>
      <c r="JSR830" s="257"/>
      <c r="JSS830" s="257"/>
      <c r="JST830" s="257"/>
      <c r="JSU830" s="257"/>
      <c r="JSV830" s="257"/>
      <c r="JSW830" s="257"/>
      <c r="JSX830" s="257"/>
      <c r="JSY830" s="257"/>
      <c r="JSZ830" s="257"/>
      <c r="JTA830" s="257"/>
      <c r="JTB830" s="257"/>
      <c r="JTC830" s="257"/>
      <c r="JTD830" s="257"/>
      <c r="JTE830" s="257"/>
      <c r="JTF830" s="257"/>
      <c r="JTG830" s="257"/>
      <c r="JTH830" s="257"/>
      <c r="JTI830" s="257"/>
      <c r="JTJ830" s="257"/>
      <c r="JTK830" s="257"/>
      <c r="JTL830" s="257"/>
      <c r="JTM830" s="257"/>
      <c r="JTN830" s="257"/>
      <c r="JTO830" s="257"/>
      <c r="JTP830" s="257"/>
      <c r="JTQ830" s="257"/>
      <c r="JTR830" s="257"/>
      <c r="JTS830" s="257"/>
      <c r="JTT830" s="257"/>
      <c r="JTU830" s="257"/>
      <c r="JTV830" s="257"/>
      <c r="JTW830" s="257"/>
      <c r="JTX830" s="257"/>
      <c r="JTY830" s="257"/>
      <c r="JTZ830" s="257"/>
      <c r="JUA830" s="257"/>
      <c r="JUB830" s="257"/>
      <c r="JUC830" s="257"/>
      <c r="JUD830" s="257"/>
      <c r="JUE830" s="257"/>
      <c r="JUF830" s="257"/>
      <c r="JUG830" s="257"/>
      <c r="JUH830" s="257"/>
      <c r="JUI830" s="257"/>
      <c r="JUJ830" s="257"/>
      <c r="JUK830" s="257"/>
      <c r="JUL830" s="257"/>
      <c r="JUM830" s="257"/>
      <c r="JUN830" s="257"/>
      <c r="JUO830" s="257"/>
      <c r="JUP830" s="257"/>
      <c r="JUQ830" s="257"/>
      <c r="JUR830" s="257"/>
      <c r="JUS830" s="257"/>
      <c r="JUT830" s="257"/>
      <c r="JUU830" s="257"/>
      <c r="JUV830" s="257"/>
      <c r="JUW830" s="257"/>
      <c r="JUX830" s="257"/>
      <c r="JUY830" s="257"/>
      <c r="JUZ830" s="257"/>
      <c r="JVA830" s="257"/>
      <c r="JVB830" s="257"/>
      <c r="JVC830" s="257"/>
      <c r="JVD830" s="257"/>
      <c r="JVE830" s="257"/>
      <c r="JVF830" s="257"/>
      <c r="JVG830" s="257"/>
      <c r="JVH830" s="257"/>
      <c r="JVI830" s="257"/>
      <c r="JVJ830" s="257"/>
      <c r="JVK830" s="257"/>
      <c r="JVL830" s="257"/>
      <c r="JVM830" s="257"/>
      <c r="JVN830" s="257"/>
      <c r="JVO830" s="257"/>
      <c r="JVP830" s="257"/>
      <c r="JVQ830" s="257"/>
      <c r="JVR830" s="257"/>
      <c r="JVS830" s="257"/>
      <c r="JVT830" s="257"/>
      <c r="JVU830" s="257"/>
      <c r="JVV830" s="257"/>
      <c r="JVW830" s="257"/>
      <c r="JVX830" s="257"/>
      <c r="JVY830" s="257"/>
      <c r="JVZ830" s="257"/>
      <c r="JWA830" s="257"/>
      <c r="JWB830" s="257"/>
      <c r="JWC830" s="257"/>
      <c r="JWD830" s="257"/>
      <c r="JWE830" s="257"/>
      <c r="JWF830" s="257"/>
      <c r="JWG830" s="257"/>
      <c r="JWH830" s="257"/>
      <c r="JWI830" s="257"/>
      <c r="JWJ830" s="257"/>
      <c r="JWK830" s="257"/>
      <c r="JWL830" s="257"/>
      <c r="JWM830" s="257"/>
      <c r="JWN830" s="257"/>
      <c r="JWO830" s="257"/>
      <c r="JWP830" s="257"/>
      <c r="JWQ830" s="257"/>
      <c r="JWR830" s="257"/>
      <c r="JWS830" s="257"/>
      <c r="JWT830" s="257"/>
      <c r="JWU830" s="257"/>
      <c r="JWV830" s="257"/>
      <c r="JWW830" s="257"/>
      <c r="JWX830" s="257"/>
      <c r="JWY830" s="257"/>
      <c r="JWZ830" s="257"/>
      <c r="JXA830" s="257"/>
      <c r="JXB830" s="257"/>
      <c r="JXC830" s="257"/>
      <c r="JXD830" s="257"/>
      <c r="JXE830" s="257"/>
      <c r="JXF830" s="257"/>
      <c r="JXG830" s="257"/>
      <c r="JXH830" s="257"/>
      <c r="JXI830" s="257"/>
      <c r="JXJ830" s="257"/>
      <c r="JXK830" s="257"/>
      <c r="JXL830" s="257"/>
      <c r="JXM830" s="257"/>
      <c r="JXN830" s="257"/>
      <c r="JXO830" s="257"/>
      <c r="JXP830" s="257"/>
      <c r="JXQ830" s="257"/>
      <c r="JXR830" s="257"/>
      <c r="JXS830" s="257"/>
      <c r="JXT830" s="257"/>
      <c r="JXU830" s="257"/>
      <c r="JXV830" s="257"/>
      <c r="JXW830" s="257"/>
      <c r="JXX830" s="257"/>
      <c r="JXY830" s="257"/>
      <c r="JXZ830" s="257"/>
      <c r="JYA830" s="257"/>
      <c r="JYB830" s="257"/>
      <c r="JYC830" s="257"/>
      <c r="JYD830" s="257"/>
      <c r="JYE830" s="257"/>
      <c r="JYF830" s="257"/>
      <c r="JYG830" s="257"/>
      <c r="JYH830" s="257"/>
      <c r="JYI830" s="257"/>
      <c r="JYJ830" s="257"/>
      <c r="JYK830" s="257"/>
      <c r="JYL830" s="257"/>
      <c r="JYM830" s="257"/>
      <c r="JYN830" s="257"/>
      <c r="JYO830" s="257"/>
      <c r="JYP830" s="257"/>
      <c r="JYQ830" s="257"/>
      <c r="JYR830" s="257"/>
      <c r="JYS830" s="257"/>
      <c r="JYT830" s="257"/>
      <c r="JYU830" s="257"/>
      <c r="JYV830" s="257"/>
      <c r="JYW830" s="257"/>
      <c r="JYX830" s="257"/>
      <c r="JYY830" s="257"/>
      <c r="JYZ830" s="257"/>
      <c r="JZA830" s="257"/>
      <c r="JZB830" s="257"/>
      <c r="JZC830" s="257"/>
      <c r="JZD830" s="257"/>
      <c r="JZE830" s="257"/>
      <c r="JZF830" s="257"/>
      <c r="JZG830" s="257"/>
      <c r="JZH830" s="257"/>
      <c r="JZI830" s="257"/>
      <c r="JZJ830" s="257"/>
      <c r="JZK830" s="257"/>
      <c r="JZL830" s="257"/>
      <c r="JZM830" s="257"/>
      <c r="JZN830" s="257"/>
      <c r="JZO830" s="257"/>
      <c r="JZP830" s="257"/>
      <c r="JZQ830" s="257"/>
      <c r="JZR830" s="257"/>
      <c r="JZS830" s="257"/>
      <c r="JZT830" s="257"/>
      <c r="JZU830" s="257"/>
      <c r="JZV830" s="257"/>
      <c r="JZW830" s="257"/>
      <c r="JZX830" s="257"/>
      <c r="JZY830" s="257"/>
      <c r="JZZ830" s="257"/>
      <c r="KAA830" s="257"/>
      <c r="KAB830" s="257"/>
      <c r="KAC830" s="257"/>
      <c r="KAD830" s="257"/>
      <c r="KAE830" s="257"/>
      <c r="KAF830" s="257"/>
      <c r="KAG830" s="257"/>
      <c r="KAH830" s="257"/>
      <c r="KAI830" s="257"/>
      <c r="KAJ830" s="257"/>
      <c r="KAK830" s="257"/>
      <c r="KAL830" s="257"/>
      <c r="KAM830" s="257"/>
      <c r="KAN830" s="257"/>
      <c r="KAO830" s="257"/>
      <c r="KAP830" s="257"/>
      <c r="KAQ830" s="257"/>
      <c r="KAR830" s="257"/>
      <c r="KAS830" s="257"/>
      <c r="KAT830" s="257"/>
      <c r="KAU830" s="257"/>
      <c r="KAV830" s="257"/>
      <c r="KAW830" s="257"/>
      <c r="KAX830" s="257"/>
      <c r="KAY830" s="257"/>
      <c r="KAZ830" s="257"/>
      <c r="KBA830" s="257"/>
      <c r="KBB830" s="257"/>
      <c r="KBC830" s="257"/>
      <c r="KBD830" s="257"/>
      <c r="KBE830" s="257"/>
      <c r="KBF830" s="257"/>
      <c r="KBG830" s="257"/>
      <c r="KBH830" s="257"/>
      <c r="KBI830" s="257"/>
      <c r="KBJ830" s="257"/>
      <c r="KBK830" s="257"/>
      <c r="KBL830" s="257"/>
      <c r="KBM830" s="257"/>
      <c r="KBN830" s="257"/>
      <c r="KBO830" s="257"/>
      <c r="KBP830" s="257"/>
      <c r="KBQ830" s="257"/>
      <c r="KBR830" s="257"/>
      <c r="KBS830" s="257"/>
      <c r="KBT830" s="257"/>
      <c r="KBU830" s="257"/>
      <c r="KBV830" s="257"/>
      <c r="KBW830" s="257"/>
      <c r="KBX830" s="257"/>
      <c r="KBY830" s="257"/>
      <c r="KBZ830" s="257"/>
      <c r="KCA830" s="257"/>
      <c r="KCB830" s="257"/>
      <c r="KCC830" s="257"/>
      <c r="KCD830" s="257"/>
      <c r="KCE830" s="257"/>
      <c r="KCF830" s="257"/>
      <c r="KCG830" s="257"/>
      <c r="KCH830" s="257"/>
      <c r="KCI830" s="257"/>
      <c r="KCJ830" s="257"/>
      <c r="KCK830" s="257"/>
      <c r="KCL830" s="257"/>
      <c r="KCM830" s="257"/>
      <c r="KCN830" s="257"/>
      <c r="KCO830" s="257"/>
      <c r="KCP830" s="257"/>
      <c r="KCQ830" s="257"/>
      <c r="KCR830" s="257"/>
      <c r="KCS830" s="257"/>
      <c r="KCT830" s="257"/>
      <c r="KCU830" s="257"/>
      <c r="KCV830" s="257"/>
      <c r="KCW830" s="257"/>
      <c r="KCX830" s="257"/>
      <c r="KCY830" s="257"/>
      <c r="KCZ830" s="257"/>
      <c r="KDA830" s="257"/>
      <c r="KDB830" s="257"/>
      <c r="KDC830" s="257"/>
      <c r="KDD830" s="257"/>
      <c r="KDE830" s="257"/>
      <c r="KDF830" s="257"/>
      <c r="KDG830" s="257"/>
      <c r="KDH830" s="257"/>
      <c r="KDI830" s="257"/>
      <c r="KDJ830" s="257"/>
      <c r="KDK830" s="257"/>
      <c r="KDL830" s="257"/>
      <c r="KDM830" s="257"/>
      <c r="KDN830" s="257"/>
      <c r="KDO830" s="257"/>
      <c r="KDP830" s="257"/>
      <c r="KDQ830" s="257"/>
      <c r="KDR830" s="257"/>
      <c r="KDS830" s="257"/>
      <c r="KDT830" s="257"/>
      <c r="KDU830" s="257"/>
      <c r="KDV830" s="257"/>
      <c r="KDW830" s="257"/>
      <c r="KDX830" s="257"/>
      <c r="KDY830" s="257"/>
      <c r="KDZ830" s="257"/>
      <c r="KEA830" s="257"/>
      <c r="KEB830" s="257"/>
      <c r="KEC830" s="257"/>
      <c r="KED830" s="257"/>
      <c r="KEE830" s="257"/>
      <c r="KEF830" s="257"/>
      <c r="KEG830" s="257"/>
      <c r="KEH830" s="257"/>
      <c r="KEI830" s="257"/>
      <c r="KEJ830" s="257"/>
      <c r="KEK830" s="257"/>
      <c r="KEL830" s="257"/>
      <c r="KEM830" s="257"/>
      <c r="KEN830" s="257"/>
      <c r="KEO830" s="257"/>
      <c r="KEP830" s="257"/>
      <c r="KEQ830" s="257"/>
      <c r="KER830" s="257"/>
      <c r="KES830" s="257"/>
      <c r="KET830" s="257"/>
      <c r="KEU830" s="257"/>
      <c r="KEV830" s="257"/>
      <c r="KEW830" s="257"/>
      <c r="KEX830" s="257"/>
      <c r="KEY830" s="257"/>
      <c r="KEZ830" s="257"/>
      <c r="KFA830" s="257"/>
      <c r="KFB830" s="257"/>
      <c r="KFC830" s="257"/>
      <c r="KFD830" s="257"/>
      <c r="KFE830" s="257"/>
      <c r="KFF830" s="257"/>
      <c r="KFG830" s="257"/>
      <c r="KFH830" s="257"/>
      <c r="KFI830" s="257"/>
      <c r="KFJ830" s="257"/>
      <c r="KFK830" s="257"/>
      <c r="KFL830" s="257"/>
      <c r="KFM830" s="257"/>
      <c r="KFN830" s="257"/>
      <c r="KFO830" s="257"/>
      <c r="KFP830" s="257"/>
      <c r="KFQ830" s="257"/>
      <c r="KFR830" s="257"/>
      <c r="KFS830" s="257"/>
      <c r="KFT830" s="257"/>
      <c r="KFU830" s="257"/>
      <c r="KFV830" s="257"/>
      <c r="KFW830" s="257"/>
      <c r="KFX830" s="257"/>
      <c r="KFY830" s="257"/>
      <c r="KFZ830" s="257"/>
      <c r="KGA830" s="257"/>
      <c r="KGB830" s="257"/>
      <c r="KGC830" s="257"/>
      <c r="KGD830" s="257"/>
      <c r="KGE830" s="257"/>
      <c r="KGF830" s="257"/>
      <c r="KGG830" s="257"/>
      <c r="KGH830" s="257"/>
      <c r="KGI830" s="257"/>
      <c r="KGJ830" s="257"/>
      <c r="KGK830" s="257"/>
      <c r="KGL830" s="257"/>
      <c r="KGM830" s="257"/>
      <c r="KGN830" s="257"/>
      <c r="KGO830" s="257"/>
      <c r="KGP830" s="257"/>
      <c r="KGQ830" s="257"/>
      <c r="KGR830" s="257"/>
      <c r="KGS830" s="257"/>
      <c r="KGT830" s="257"/>
      <c r="KGU830" s="257"/>
      <c r="KGV830" s="257"/>
      <c r="KGW830" s="257"/>
      <c r="KGX830" s="257"/>
      <c r="KGY830" s="257"/>
      <c r="KGZ830" s="257"/>
      <c r="KHA830" s="257"/>
      <c r="KHB830" s="257"/>
      <c r="KHC830" s="257"/>
      <c r="KHD830" s="257"/>
      <c r="KHE830" s="257"/>
      <c r="KHF830" s="257"/>
      <c r="KHG830" s="257"/>
      <c r="KHH830" s="257"/>
      <c r="KHI830" s="257"/>
      <c r="KHJ830" s="257"/>
      <c r="KHK830" s="257"/>
      <c r="KHL830" s="257"/>
      <c r="KHM830" s="257"/>
      <c r="KHN830" s="257"/>
      <c r="KHO830" s="257"/>
      <c r="KHP830" s="257"/>
      <c r="KHQ830" s="257"/>
      <c r="KHR830" s="257"/>
      <c r="KHS830" s="257"/>
      <c r="KHT830" s="257"/>
      <c r="KHU830" s="257"/>
      <c r="KHV830" s="257"/>
      <c r="KHW830" s="257"/>
      <c r="KHX830" s="257"/>
      <c r="KHY830" s="257"/>
      <c r="KHZ830" s="257"/>
      <c r="KIA830" s="257"/>
      <c r="KIB830" s="257"/>
      <c r="KIC830" s="257"/>
      <c r="KID830" s="257"/>
      <c r="KIE830" s="257"/>
      <c r="KIF830" s="257"/>
      <c r="KIG830" s="257"/>
      <c r="KIH830" s="257"/>
      <c r="KII830" s="257"/>
      <c r="KIJ830" s="257"/>
      <c r="KIK830" s="257"/>
      <c r="KIL830" s="257"/>
      <c r="KIM830" s="257"/>
      <c r="KIN830" s="257"/>
      <c r="KIO830" s="257"/>
      <c r="KIP830" s="257"/>
      <c r="KIQ830" s="257"/>
      <c r="KIR830" s="257"/>
      <c r="KIS830" s="257"/>
      <c r="KIT830" s="257"/>
      <c r="KIU830" s="257"/>
      <c r="KIV830" s="257"/>
      <c r="KIW830" s="257"/>
      <c r="KIX830" s="257"/>
      <c r="KIY830" s="257"/>
      <c r="KIZ830" s="257"/>
      <c r="KJA830" s="257"/>
      <c r="KJB830" s="257"/>
      <c r="KJC830" s="257"/>
      <c r="KJD830" s="257"/>
      <c r="KJE830" s="257"/>
      <c r="KJF830" s="257"/>
      <c r="KJG830" s="257"/>
      <c r="KJH830" s="257"/>
      <c r="KJI830" s="257"/>
      <c r="KJJ830" s="257"/>
      <c r="KJK830" s="257"/>
      <c r="KJL830" s="257"/>
      <c r="KJM830" s="257"/>
      <c r="KJN830" s="257"/>
      <c r="KJO830" s="257"/>
      <c r="KJP830" s="257"/>
      <c r="KJQ830" s="257"/>
      <c r="KJR830" s="257"/>
      <c r="KJS830" s="257"/>
      <c r="KJT830" s="257"/>
      <c r="KJU830" s="257"/>
      <c r="KJV830" s="257"/>
      <c r="KJW830" s="257"/>
      <c r="KJX830" s="257"/>
      <c r="KJY830" s="257"/>
      <c r="KJZ830" s="257"/>
      <c r="KKA830" s="257"/>
      <c r="KKB830" s="257"/>
      <c r="KKC830" s="257"/>
      <c r="KKD830" s="257"/>
      <c r="KKE830" s="257"/>
      <c r="KKF830" s="257"/>
      <c r="KKG830" s="257"/>
      <c r="KKH830" s="257"/>
      <c r="KKI830" s="257"/>
      <c r="KKJ830" s="257"/>
      <c r="KKK830" s="257"/>
      <c r="KKL830" s="257"/>
      <c r="KKM830" s="257"/>
      <c r="KKN830" s="257"/>
      <c r="KKO830" s="257"/>
      <c r="KKP830" s="257"/>
      <c r="KKQ830" s="257"/>
      <c r="KKR830" s="257"/>
      <c r="KKS830" s="257"/>
      <c r="KKT830" s="257"/>
      <c r="KKU830" s="257"/>
      <c r="KKV830" s="257"/>
      <c r="KKW830" s="257"/>
      <c r="KKX830" s="257"/>
      <c r="KKY830" s="257"/>
      <c r="KKZ830" s="257"/>
      <c r="KLA830" s="257"/>
      <c r="KLB830" s="257"/>
      <c r="KLC830" s="257"/>
      <c r="KLD830" s="257"/>
      <c r="KLE830" s="257"/>
      <c r="KLF830" s="257"/>
      <c r="KLG830" s="257"/>
      <c r="KLH830" s="257"/>
      <c r="KLI830" s="257"/>
      <c r="KLJ830" s="257"/>
      <c r="KLK830" s="257"/>
      <c r="KLL830" s="257"/>
      <c r="KLM830" s="257"/>
      <c r="KLN830" s="257"/>
      <c r="KLO830" s="257"/>
      <c r="KLP830" s="257"/>
      <c r="KLQ830" s="257"/>
      <c r="KLR830" s="257"/>
      <c r="KLS830" s="257"/>
      <c r="KLT830" s="257"/>
      <c r="KLU830" s="257"/>
      <c r="KLV830" s="257"/>
      <c r="KLW830" s="257"/>
      <c r="KLX830" s="257"/>
      <c r="KLY830" s="257"/>
      <c r="KLZ830" s="257"/>
      <c r="KMA830" s="257"/>
      <c r="KMB830" s="257"/>
      <c r="KMC830" s="257"/>
      <c r="KMD830" s="257"/>
      <c r="KME830" s="257"/>
      <c r="KMF830" s="257"/>
      <c r="KMG830" s="257"/>
      <c r="KMH830" s="257"/>
      <c r="KMI830" s="257"/>
      <c r="KMJ830" s="257"/>
      <c r="KMK830" s="257"/>
      <c r="KML830" s="257"/>
      <c r="KMM830" s="257"/>
      <c r="KMN830" s="257"/>
      <c r="KMO830" s="257"/>
      <c r="KMP830" s="257"/>
      <c r="KMQ830" s="257"/>
      <c r="KMR830" s="257"/>
      <c r="KMS830" s="257"/>
      <c r="KMT830" s="257"/>
      <c r="KMU830" s="257"/>
      <c r="KMV830" s="257"/>
      <c r="KMW830" s="257"/>
      <c r="KMX830" s="257"/>
      <c r="KMY830" s="257"/>
      <c r="KMZ830" s="257"/>
      <c r="KNA830" s="257"/>
      <c r="KNB830" s="257"/>
      <c r="KNC830" s="257"/>
      <c r="KND830" s="257"/>
      <c r="KNE830" s="257"/>
      <c r="KNF830" s="257"/>
      <c r="KNG830" s="257"/>
      <c r="KNH830" s="257"/>
      <c r="KNI830" s="257"/>
      <c r="KNJ830" s="257"/>
      <c r="KNK830" s="257"/>
      <c r="KNL830" s="257"/>
      <c r="KNM830" s="257"/>
      <c r="KNN830" s="257"/>
      <c r="KNO830" s="257"/>
      <c r="KNP830" s="257"/>
      <c r="KNQ830" s="257"/>
      <c r="KNR830" s="257"/>
      <c r="KNS830" s="257"/>
      <c r="KNT830" s="257"/>
      <c r="KNU830" s="257"/>
      <c r="KNV830" s="257"/>
      <c r="KNW830" s="257"/>
      <c r="KNX830" s="257"/>
      <c r="KNY830" s="257"/>
      <c r="KNZ830" s="257"/>
      <c r="KOA830" s="257"/>
      <c r="KOB830" s="257"/>
      <c r="KOC830" s="257"/>
      <c r="KOD830" s="257"/>
      <c r="KOE830" s="257"/>
      <c r="KOF830" s="257"/>
      <c r="KOG830" s="257"/>
      <c r="KOH830" s="257"/>
      <c r="KOI830" s="257"/>
      <c r="KOJ830" s="257"/>
      <c r="KOK830" s="257"/>
      <c r="KOL830" s="257"/>
      <c r="KOM830" s="257"/>
      <c r="KON830" s="257"/>
      <c r="KOO830" s="257"/>
      <c r="KOP830" s="257"/>
      <c r="KOQ830" s="257"/>
      <c r="KOR830" s="257"/>
      <c r="KOS830" s="257"/>
      <c r="KOT830" s="257"/>
      <c r="KOU830" s="257"/>
      <c r="KOV830" s="257"/>
      <c r="KOW830" s="257"/>
      <c r="KOX830" s="257"/>
      <c r="KOY830" s="257"/>
      <c r="KOZ830" s="257"/>
      <c r="KPA830" s="257"/>
      <c r="KPB830" s="257"/>
      <c r="KPC830" s="257"/>
      <c r="KPD830" s="257"/>
      <c r="KPE830" s="257"/>
      <c r="KPF830" s="257"/>
      <c r="KPG830" s="257"/>
      <c r="KPH830" s="257"/>
      <c r="KPI830" s="257"/>
      <c r="KPJ830" s="257"/>
      <c r="KPK830" s="257"/>
      <c r="KPL830" s="257"/>
      <c r="KPM830" s="257"/>
      <c r="KPN830" s="257"/>
      <c r="KPO830" s="257"/>
      <c r="KPP830" s="257"/>
      <c r="KPQ830" s="257"/>
      <c r="KPR830" s="257"/>
      <c r="KPS830" s="257"/>
      <c r="KPT830" s="257"/>
      <c r="KPU830" s="257"/>
      <c r="KPV830" s="257"/>
      <c r="KPW830" s="257"/>
      <c r="KPX830" s="257"/>
      <c r="KPY830" s="257"/>
      <c r="KPZ830" s="257"/>
      <c r="KQA830" s="257"/>
      <c r="KQB830" s="257"/>
      <c r="KQC830" s="257"/>
      <c r="KQD830" s="257"/>
      <c r="KQE830" s="257"/>
      <c r="KQF830" s="257"/>
      <c r="KQG830" s="257"/>
      <c r="KQH830" s="257"/>
      <c r="KQI830" s="257"/>
      <c r="KQJ830" s="257"/>
      <c r="KQK830" s="257"/>
      <c r="KQL830" s="257"/>
      <c r="KQM830" s="257"/>
      <c r="KQN830" s="257"/>
      <c r="KQO830" s="257"/>
      <c r="KQP830" s="257"/>
      <c r="KQQ830" s="257"/>
      <c r="KQR830" s="257"/>
      <c r="KQS830" s="257"/>
      <c r="KQT830" s="257"/>
      <c r="KQU830" s="257"/>
      <c r="KQV830" s="257"/>
      <c r="KQW830" s="257"/>
      <c r="KQX830" s="257"/>
      <c r="KQY830" s="257"/>
      <c r="KQZ830" s="257"/>
      <c r="KRA830" s="257"/>
      <c r="KRB830" s="257"/>
      <c r="KRC830" s="257"/>
      <c r="KRD830" s="257"/>
      <c r="KRE830" s="257"/>
      <c r="KRF830" s="257"/>
      <c r="KRG830" s="257"/>
      <c r="KRH830" s="257"/>
      <c r="KRI830" s="257"/>
      <c r="KRJ830" s="257"/>
      <c r="KRK830" s="257"/>
      <c r="KRL830" s="257"/>
      <c r="KRM830" s="257"/>
      <c r="KRN830" s="257"/>
      <c r="KRO830" s="257"/>
      <c r="KRP830" s="257"/>
      <c r="KRQ830" s="257"/>
      <c r="KRR830" s="257"/>
      <c r="KRS830" s="257"/>
      <c r="KRT830" s="257"/>
      <c r="KRU830" s="257"/>
      <c r="KRV830" s="257"/>
      <c r="KRW830" s="257"/>
      <c r="KRX830" s="257"/>
      <c r="KRY830" s="257"/>
      <c r="KRZ830" s="257"/>
      <c r="KSA830" s="257"/>
      <c r="KSB830" s="257"/>
      <c r="KSC830" s="257"/>
      <c r="KSD830" s="257"/>
      <c r="KSE830" s="257"/>
      <c r="KSF830" s="257"/>
      <c r="KSG830" s="257"/>
      <c r="KSH830" s="257"/>
      <c r="KSI830" s="257"/>
      <c r="KSJ830" s="257"/>
      <c r="KSK830" s="257"/>
      <c r="KSL830" s="257"/>
      <c r="KSM830" s="257"/>
      <c r="KSN830" s="257"/>
      <c r="KSO830" s="257"/>
      <c r="KSP830" s="257"/>
      <c r="KSQ830" s="257"/>
      <c r="KSR830" s="257"/>
      <c r="KSS830" s="257"/>
      <c r="KST830" s="257"/>
      <c r="KSU830" s="257"/>
      <c r="KSV830" s="257"/>
      <c r="KSW830" s="257"/>
      <c r="KSX830" s="257"/>
      <c r="KSY830" s="257"/>
      <c r="KSZ830" s="257"/>
      <c r="KTA830" s="257"/>
      <c r="KTB830" s="257"/>
      <c r="KTC830" s="257"/>
      <c r="KTD830" s="257"/>
      <c r="KTE830" s="257"/>
      <c r="KTF830" s="257"/>
      <c r="KTG830" s="257"/>
      <c r="KTH830" s="257"/>
      <c r="KTI830" s="257"/>
      <c r="KTJ830" s="257"/>
      <c r="KTK830" s="257"/>
      <c r="KTL830" s="257"/>
      <c r="KTM830" s="257"/>
      <c r="KTN830" s="257"/>
      <c r="KTO830" s="257"/>
      <c r="KTP830" s="257"/>
      <c r="KTQ830" s="257"/>
      <c r="KTR830" s="257"/>
      <c r="KTS830" s="257"/>
      <c r="KTT830" s="257"/>
      <c r="KTU830" s="257"/>
      <c r="KTV830" s="257"/>
      <c r="KTW830" s="257"/>
      <c r="KTX830" s="257"/>
      <c r="KTY830" s="257"/>
      <c r="KTZ830" s="257"/>
      <c r="KUA830" s="257"/>
      <c r="KUB830" s="257"/>
      <c r="KUC830" s="257"/>
      <c r="KUD830" s="257"/>
      <c r="KUE830" s="257"/>
      <c r="KUF830" s="257"/>
      <c r="KUG830" s="257"/>
      <c r="KUH830" s="257"/>
      <c r="KUI830" s="257"/>
      <c r="KUJ830" s="257"/>
      <c r="KUK830" s="257"/>
      <c r="KUL830" s="257"/>
      <c r="KUM830" s="257"/>
      <c r="KUN830" s="257"/>
      <c r="KUO830" s="257"/>
      <c r="KUP830" s="257"/>
      <c r="KUQ830" s="257"/>
      <c r="KUR830" s="257"/>
      <c r="KUS830" s="257"/>
      <c r="KUT830" s="257"/>
      <c r="KUU830" s="257"/>
      <c r="KUV830" s="257"/>
      <c r="KUW830" s="257"/>
      <c r="KUX830" s="257"/>
      <c r="KUY830" s="257"/>
      <c r="KUZ830" s="257"/>
      <c r="KVA830" s="257"/>
      <c r="KVB830" s="257"/>
      <c r="KVC830" s="257"/>
      <c r="KVD830" s="257"/>
      <c r="KVE830" s="257"/>
      <c r="KVF830" s="257"/>
      <c r="KVG830" s="257"/>
      <c r="KVH830" s="257"/>
      <c r="KVI830" s="257"/>
      <c r="KVJ830" s="257"/>
      <c r="KVK830" s="257"/>
      <c r="KVL830" s="257"/>
      <c r="KVM830" s="257"/>
      <c r="KVN830" s="257"/>
      <c r="KVO830" s="257"/>
      <c r="KVP830" s="257"/>
      <c r="KVQ830" s="257"/>
      <c r="KVR830" s="257"/>
      <c r="KVS830" s="257"/>
      <c r="KVT830" s="257"/>
      <c r="KVU830" s="257"/>
      <c r="KVV830" s="257"/>
      <c r="KVW830" s="257"/>
      <c r="KVX830" s="257"/>
      <c r="KVY830" s="257"/>
      <c r="KVZ830" s="257"/>
      <c r="KWA830" s="257"/>
      <c r="KWB830" s="257"/>
      <c r="KWC830" s="257"/>
      <c r="KWD830" s="257"/>
      <c r="KWE830" s="257"/>
      <c r="KWF830" s="257"/>
      <c r="KWG830" s="257"/>
      <c r="KWH830" s="257"/>
      <c r="KWI830" s="257"/>
      <c r="KWJ830" s="257"/>
      <c r="KWK830" s="257"/>
      <c r="KWL830" s="257"/>
      <c r="KWM830" s="257"/>
      <c r="KWN830" s="257"/>
      <c r="KWO830" s="257"/>
      <c r="KWP830" s="257"/>
      <c r="KWQ830" s="257"/>
      <c r="KWR830" s="257"/>
      <c r="KWS830" s="257"/>
      <c r="KWT830" s="257"/>
      <c r="KWU830" s="257"/>
      <c r="KWV830" s="257"/>
      <c r="KWW830" s="257"/>
      <c r="KWX830" s="257"/>
      <c r="KWY830" s="257"/>
      <c r="KWZ830" s="257"/>
      <c r="KXA830" s="257"/>
      <c r="KXB830" s="257"/>
      <c r="KXC830" s="257"/>
      <c r="KXD830" s="257"/>
      <c r="KXE830" s="257"/>
      <c r="KXF830" s="257"/>
      <c r="KXG830" s="257"/>
      <c r="KXH830" s="257"/>
      <c r="KXI830" s="257"/>
      <c r="KXJ830" s="257"/>
      <c r="KXK830" s="257"/>
      <c r="KXL830" s="257"/>
      <c r="KXM830" s="257"/>
      <c r="KXN830" s="257"/>
      <c r="KXO830" s="257"/>
      <c r="KXP830" s="257"/>
      <c r="KXQ830" s="257"/>
      <c r="KXR830" s="257"/>
      <c r="KXS830" s="257"/>
      <c r="KXT830" s="257"/>
      <c r="KXU830" s="257"/>
      <c r="KXV830" s="257"/>
      <c r="KXW830" s="257"/>
      <c r="KXX830" s="257"/>
      <c r="KXY830" s="257"/>
      <c r="KXZ830" s="257"/>
      <c r="KYA830" s="257"/>
      <c r="KYB830" s="257"/>
      <c r="KYC830" s="257"/>
      <c r="KYD830" s="257"/>
      <c r="KYE830" s="257"/>
      <c r="KYF830" s="257"/>
      <c r="KYG830" s="257"/>
      <c r="KYH830" s="257"/>
      <c r="KYI830" s="257"/>
      <c r="KYJ830" s="257"/>
      <c r="KYK830" s="257"/>
      <c r="KYL830" s="257"/>
      <c r="KYM830" s="257"/>
      <c r="KYN830" s="257"/>
      <c r="KYO830" s="257"/>
      <c r="KYP830" s="257"/>
      <c r="KYQ830" s="257"/>
      <c r="KYR830" s="257"/>
      <c r="KYS830" s="257"/>
      <c r="KYT830" s="257"/>
      <c r="KYU830" s="257"/>
      <c r="KYV830" s="257"/>
      <c r="KYW830" s="257"/>
      <c r="KYX830" s="257"/>
      <c r="KYY830" s="257"/>
      <c r="KYZ830" s="257"/>
      <c r="KZA830" s="257"/>
      <c r="KZB830" s="257"/>
      <c r="KZC830" s="257"/>
      <c r="KZD830" s="257"/>
      <c r="KZE830" s="257"/>
      <c r="KZF830" s="257"/>
      <c r="KZG830" s="257"/>
      <c r="KZH830" s="257"/>
      <c r="KZI830" s="257"/>
      <c r="KZJ830" s="257"/>
      <c r="KZK830" s="257"/>
      <c r="KZL830" s="257"/>
      <c r="KZM830" s="257"/>
      <c r="KZN830" s="257"/>
      <c r="KZO830" s="257"/>
      <c r="KZP830" s="257"/>
      <c r="KZQ830" s="257"/>
      <c r="KZR830" s="257"/>
      <c r="KZS830" s="257"/>
      <c r="KZT830" s="257"/>
      <c r="KZU830" s="257"/>
      <c r="KZV830" s="257"/>
      <c r="KZW830" s="257"/>
      <c r="KZX830" s="257"/>
      <c r="KZY830" s="257"/>
      <c r="KZZ830" s="257"/>
      <c r="LAA830" s="257"/>
      <c r="LAB830" s="257"/>
      <c r="LAC830" s="257"/>
      <c r="LAD830" s="257"/>
      <c r="LAE830" s="257"/>
      <c r="LAF830" s="257"/>
      <c r="LAG830" s="257"/>
      <c r="LAH830" s="257"/>
      <c r="LAI830" s="257"/>
      <c r="LAJ830" s="257"/>
      <c r="LAK830" s="257"/>
      <c r="LAL830" s="257"/>
      <c r="LAM830" s="257"/>
      <c r="LAN830" s="257"/>
      <c r="LAO830" s="257"/>
      <c r="LAP830" s="257"/>
      <c r="LAQ830" s="257"/>
      <c r="LAR830" s="257"/>
      <c r="LAS830" s="257"/>
      <c r="LAT830" s="257"/>
      <c r="LAU830" s="257"/>
      <c r="LAV830" s="257"/>
      <c r="LAW830" s="257"/>
      <c r="LAX830" s="257"/>
      <c r="LAY830" s="257"/>
      <c r="LAZ830" s="257"/>
      <c r="LBA830" s="257"/>
      <c r="LBB830" s="257"/>
      <c r="LBC830" s="257"/>
      <c r="LBD830" s="257"/>
      <c r="LBE830" s="257"/>
      <c r="LBF830" s="257"/>
      <c r="LBG830" s="257"/>
      <c r="LBH830" s="257"/>
      <c r="LBI830" s="257"/>
      <c r="LBJ830" s="257"/>
      <c r="LBK830" s="257"/>
      <c r="LBL830" s="257"/>
      <c r="LBM830" s="257"/>
      <c r="LBN830" s="257"/>
      <c r="LBO830" s="257"/>
      <c r="LBP830" s="257"/>
      <c r="LBQ830" s="257"/>
      <c r="LBR830" s="257"/>
      <c r="LBS830" s="257"/>
      <c r="LBT830" s="257"/>
      <c r="LBU830" s="257"/>
      <c r="LBV830" s="257"/>
      <c r="LBW830" s="257"/>
      <c r="LBX830" s="257"/>
      <c r="LBY830" s="257"/>
      <c r="LBZ830" s="257"/>
      <c r="LCA830" s="257"/>
      <c r="LCB830" s="257"/>
      <c r="LCC830" s="257"/>
      <c r="LCD830" s="257"/>
      <c r="LCE830" s="257"/>
      <c r="LCF830" s="257"/>
      <c r="LCG830" s="257"/>
      <c r="LCH830" s="257"/>
      <c r="LCI830" s="257"/>
      <c r="LCJ830" s="257"/>
      <c r="LCK830" s="257"/>
      <c r="LCL830" s="257"/>
      <c r="LCM830" s="257"/>
      <c r="LCN830" s="257"/>
      <c r="LCO830" s="257"/>
      <c r="LCP830" s="257"/>
      <c r="LCQ830" s="257"/>
      <c r="LCR830" s="257"/>
      <c r="LCS830" s="257"/>
      <c r="LCT830" s="257"/>
      <c r="LCU830" s="257"/>
      <c r="LCV830" s="257"/>
      <c r="LCW830" s="257"/>
      <c r="LCX830" s="257"/>
      <c r="LCY830" s="257"/>
      <c r="LCZ830" s="257"/>
      <c r="LDA830" s="257"/>
      <c r="LDB830" s="257"/>
      <c r="LDC830" s="257"/>
      <c r="LDD830" s="257"/>
      <c r="LDE830" s="257"/>
      <c r="LDF830" s="257"/>
      <c r="LDG830" s="257"/>
      <c r="LDH830" s="257"/>
      <c r="LDI830" s="257"/>
      <c r="LDJ830" s="257"/>
      <c r="LDK830" s="257"/>
      <c r="LDL830" s="257"/>
      <c r="LDM830" s="257"/>
      <c r="LDN830" s="257"/>
      <c r="LDO830" s="257"/>
      <c r="LDP830" s="257"/>
      <c r="LDQ830" s="257"/>
      <c r="LDR830" s="257"/>
      <c r="LDS830" s="257"/>
      <c r="LDT830" s="257"/>
      <c r="LDU830" s="257"/>
      <c r="LDV830" s="257"/>
      <c r="LDW830" s="257"/>
      <c r="LDX830" s="257"/>
      <c r="LDY830" s="257"/>
      <c r="LDZ830" s="257"/>
      <c r="LEA830" s="257"/>
      <c r="LEB830" s="257"/>
      <c r="LEC830" s="257"/>
      <c r="LED830" s="257"/>
      <c r="LEE830" s="257"/>
      <c r="LEF830" s="257"/>
      <c r="LEG830" s="257"/>
      <c r="LEH830" s="257"/>
      <c r="LEI830" s="257"/>
      <c r="LEJ830" s="257"/>
      <c r="LEK830" s="257"/>
      <c r="LEL830" s="257"/>
      <c r="LEM830" s="257"/>
      <c r="LEN830" s="257"/>
      <c r="LEO830" s="257"/>
      <c r="LEP830" s="257"/>
      <c r="LEQ830" s="257"/>
      <c r="LER830" s="257"/>
      <c r="LES830" s="257"/>
      <c r="LET830" s="257"/>
      <c r="LEU830" s="257"/>
      <c r="LEV830" s="257"/>
      <c r="LEW830" s="257"/>
      <c r="LEX830" s="257"/>
      <c r="LEY830" s="257"/>
      <c r="LEZ830" s="257"/>
      <c r="LFA830" s="257"/>
      <c r="LFB830" s="257"/>
      <c r="LFC830" s="257"/>
      <c r="LFD830" s="257"/>
      <c r="LFE830" s="257"/>
      <c r="LFF830" s="257"/>
      <c r="LFG830" s="257"/>
      <c r="LFH830" s="257"/>
      <c r="LFI830" s="257"/>
      <c r="LFJ830" s="257"/>
      <c r="LFK830" s="257"/>
      <c r="LFL830" s="257"/>
      <c r="LFM830" s="257"/>
      <c r="LFN830" s="257"/>
      <c r="LFO830" s="257"/>
      <c r="LFP830" s="257"/>
      <c r="LFQ830" s="257"/>
      <c r="LFR830" s="257"/>
      <c r="LFS830" s="257"/>
      <c r="LFT830" s="257"/>
      <c r="LFU830" s="257"/>
      <c r="LFV830" s="257"/>
      <c r="LFW830" s="257"/>
      <c r="LFX830" s="257"/>
      <c r="LFY830" s="257"/>
      <c r="LFZ830" s="257"/>
      <c r="LGA830" s="257"/>
      <c r="LGB830" s="257"/>
      <c r="LGC830" s="257"/>
      <c r="LGD830" s="257"/>
      <c r="LGE830" s="257"/>
      <c r="LGF830" s="257"/>
      <c r="LGG830" s="257"/>
      <c r="LGH830" s="257"/>
      <c r="LGI830" s="257"/>
      <c r="LGJ830" s="257"/>
      <c r="LGK830" s="257"/>
      <c r="LGL830" s="257"/>
      <c r="LGM830" s="257"/>
      <c r="LGN830" s="257"/>
      <c r="LGO830" s="257"/>
      <c r="LGP830" s="257"/>
      <c r="LGQ830" s="257"/>
      <c r="LGR830" s="257"/>
      <c r="LGS830" s="257"/>
      <c r="LGT830" s="257"/>
      <c r="LGU830" s="257"/>
      <c r="LGV830" s="257"/>
      <c r="LGW830" s="257"/>
      <c r="LGX830" s="257"/>
      <c r="LGY830" s="257"/>
      <c r="LGZ830" s="257"/>
      <c r="LHA830" s="257"/>
      <c r="LHB830" s="257"/>
      <c r="LHC830" s="257"/>
      <c r="LHD830" s="257"/>
      <c r="LHE830" s="257"/>
      <c r="LHF830" s="257"/>
      <c r="LHG830" s="257"/>
      <c r="LHH830" s="257"/>
      <c r="LHI830" s="257"/>
      <c r="LHJ830" s="257"/>
      <c r="LHK830" s="257"/>
      <c r="LHL830" s="257"/>
      <c r="LHM830" s="257"/>
      <c r="LHN830" s="257"/>
      <c r="LHO830" s="257"/>
      <c r="LHP830" s="257"/>
      <c r="LHQ830" s="257"/>
      <c r="LHR830" s="257"/>
      <c r="LHS830" s="257"/>
      <c r="LHT830" s="257"/>
      <c r="LHU830" s="257"/>
      <c r="LHV830" s="257"/>
      <c r="LHW830" s="257"/>
      <c r="LHX830" s="257"/>
      <c r="LHY830" s="257"/>
      <c r="LHZ830" s="257"/>
      <c r="LIA830" s="257"/>
      <c r="LIB830" s="257"/>
      <c r="LIC830" s="257"/>
      <c r="LID830" s="257"/>
      <c r="LIE830" s="257"/>
      <c r="LIF830" s="257"/>
      <c r="LIG830" s="257"/>
      <c r="LIH830" s="257"/>
      <c r="LII830" s="257"/>
      <c r="LIJ830" s="257"/>
      <c r="LIK830" s="257"/>
      <c r="LIL830" s="257"/>
      <c r="LIM830" s="257"/>
      <c r="LIN830" s="257"/>
      <c r="LIO830" s="257"/>
      <c r="LIP830" s="257"/>
      <c r="LIQ830" s="257"/>
      <c r="LIR830" s="257"/>
      <c r="LIS830" s="257"/>
      <c r="LIT830" s="257"/>
      <c r="LIU830" s="257"/>
      <c r="LIV830" s="257"/>
      <c r="LIW830" s="257"/>
      <c r="LIX830" s="257"/>
      <c r="LIY830" s="257"/>
      <c r="LIZ830" s="257"/>
      <c r="LJA830" s="257"/>
      <c r="LJB830" s="257"/>
      <c r="LJC830" s="257"/>
      <c r="LJD830" s="257"/>
      <c r="LJE830" s="257"/>
      <c r="LJF830" s="257"/>
      <c r="LJG830" s="257"/>
      <c r="LJH830" s="257"/>
      <c r="LJI830" s="257"/>
      <c r="LJJ830" s="257"/>
      <c r="LJK830" s="257"/>
      <c r="LJL830" s="257"/>
      <c r="LJM830" s="257"/>
      <c r="LJN830" s="257"/>
      <c r="LJO830" s="257"/>
      <c r="LJP830" s="257"/>
      <c r="LJQ830" s="257"/>
      <c r="LJR830" s="257"/>
      <c r="LJS830" s="257"/>
      <c r="LJT830" s="257"/>
      <c r="LJU830" s="257"/>
      <c r="LJV830" s="257"/>
      <c r="LJW830" s="257"/>
      <c r="LJX830" s="257"/>
      <c r="LJY830" s="257"/>
      <c r="LJZ830" s="257"/>
      <c r="LKA830" s="257"/>
      <c r="LKB830" s="257"/>
      <c r="LKC830" s="257"/>
      <c r="LKD830" s="257"/>
      <c r="LKE830" s="257"/>
      <c r="LKF830" s="257"/>
      <c r="LKG830" s="257"/>
      <c r="LKH830" s="257"/>
      <c r="LKI830" s="257"/>
      <c r="LKJ830" s="257"/>
      <c r="LKK830" s="257"/>
      <c r="LKL830" s="257"/>
      <c r="LKM830" s="257"/>
      <c r="LKN830" s="257"/>
      <c r="LKO830" s="257"/>
      <c r="LKP830" s="257"/>
      <c r="LKQ830" s="257"/>
      <c r="LKR830" s="257"/>
      <c r="LKS830" s="257"/>
      <c r="LKT830" s="257"/>
      <c r="LKU830" s="257"/>
      <c r="LKV830" s="257"/>
      <c r="LKW830" s="257"/>
      <c r="LKX830" s="257"/>
      <c r="LKY830" s="257"/>
      <c r="LKZ830" s="257"/>
      <c r="LLA830" s="257"/>
      <c r="LLB830" s="257"/>
      <c r="LLC830" s="257"/>
      <c r="LLD830" s="257"/>
      <c r="LLE830" s="257"/>
      <c r="LLF830" s="257"/>
      <c r="LLG830" s="257"/>
      <c r="LLH830" s="257"/>
      <c r="LLI830" s="257"/>
      <c r="LLJ830" s="257"/>
      <c r="LLK830" s="257"/>
      <c r="LLL830" s="257"/>
      <c r="LLM830" s="257"/>
      <c r="LLN830" s="257"/>
      <c r="LLO830" s="257"/>
      <c r="LLP830" s="257"/>
      <c r="LLQ830" s="257"/>
      <c r="LLR830" s="257"/>
      <c r="LLS830" s="257"/>
      <c r="LLT830" s="257"/>
      <c r="LLU830" s="257"/>
      <c r="LLV830" s="257"/>
      <c r="LLW830" s="257"/>
      <c r="LLX830" s="257"/>
      <c r="LLY830" s="257"/>
      <c r="LLZ830" s="257"/>
      <c r="LMA830" s="257"/>
      <c r="LMB830" s="257"/>
      <c r="LMC830" s="257"/>
      <c r="LMD830" s="257"/>
      <c r="LME830" s="257"/>
      <c r="LMF830" s="257"/>
      <c r="LMG830" s="257"/>
      <c r="LMH830" s="257"/>
      <c r="LMI830" s="257"/>
      <c r="LMJ830" s="257"/>
      <c r="LMK830" s="257"/>
      <c r="LML830" s="257"/>
      <c r="LMM830" s="257"/>
      <c r="LMN830" s="257"/>
      <c r="LMO830" s="257"/>
      <c r="LMP830" s="257"/>
      <c r="LMQ830" s="257"/>
      <c r="LMR830" s="257"/>
      <c r="LMS830" s="257"/>
      <c r="LMT830" s="257"/>
      <c r="LMU830" s="257"/>
      <c r="LMV830" s="257"/>
      <c r="LMW830" s="257"/>
      <c r="LMX830" s="257"/>
      <c r="LMY830" s="257"/>
      <c r="LMZ830" s="257"/>
      <c r="LNA830" s="257"/>
      <c r="LNB830" s="257"/>
      <c r="LNC830" s="257"/>
      <c r="LND830" s="257"/>
      <c r="LNE830" s="257"/>
      <c r="LNF830" s="257"/>
      <c r="LNG830" s="257"/>
      <c r="LNH830" s="257"/>
      <c r="LNI830" s="257"/>
      <c r="LNJ830" s="257"/>
      <c r="LNK830" s="257"/>
      <c r="LNL830" s="257"/>
      <c r="LNM830" s="257"/>
      <c r="LNN830" s="257"/>
      <c r="LNO830" s="257"/>
      <c r="LNP830" s="257"/>
      <c r="LNQ830" s="257"/>
      <c r="LNR830" s="257"/>
      <c r="LNS830" s="257"/>
      <c r="LNT830" s="257"/>
      <c r="LNU830" s="257"/>
      <c r="LNV830" s="257"/>
      <c r="LNW830" s="257"/>
      <c r="LNX830" s="257"/>
      <c r="LNY830" s="257"/>
      <c r="LNZ830" s="257"/>
      <c r="LOA830" s="257"/>
      <c r="LOB830" s="257"/>
      <c r="LOC830" s="257"/>
      <c r="LOD830" s="257"/>
      <c r="LOE830" s="257"/>
      <c r="LOF830" s="257"/>
      <c r="LOG830" s="257"/>
      <c r="LOH830" s="257"/>
      <c r="LOI830" s="257"/>
      <c r="LOJ830" s="257"/>
      <c r="LOK830" s="257"/>
      <c r="LOL830" s="257"/>
      <c r="LOM830" s="257"/>
      <c r="LON830" s="257"/>
      <c r="LOO830" s="257"/>
      <c r="LOP830" s="257"/>
      <c r="LOQ830" s="257"/>
      <c r="LOR830" s="257"/>
      <c r="LOS830" s="257"/>
      <c r="LOT830" s="257"/>
      <c r="LOU830" s="257"/>
      <c r="LOV830" s="257"/>
      <c r="LOW830" s="257"/>
      <c r="LOX830" s="257"/>
      <c r="LOY830" s="257"/>
      <c r="LOZ830" s="257"/>
      <c r="LPA830" s="257"/>
      <c r="LPB830" s="257"/>
      <c r="LPC830" s="257"/>
      <c r="LPD830" s="257"/>
      <c r="LPE830" s="257"/>
      <c r="LPF830" s="257"/>
      <c r="LPG830" s="257"/>
      <c r="LPH830" s="257"/>
      <c r="LPI830" s="257"/>
      <c r="LPJ830" s="257"/>
      <c r="LPK830" s="257"/>
      <c r="LPL830" s="257"/>
      <c r="LPM830" s="257"/>
      <c r="LPN830" s="257"/>
      <c r="LPO830" s="257"/>
      <c r="LPP830" s="257"/>
      <c r="LPQ830" s="257"/>
      <c r="LPR830" s="257"/>
      <c r="LPS830" s="257"/>
      <c r="LPT830" s="257"/>
      <c r="LPU830" s="257"/>
      <c r="LPV830" s="257"/>
      <c r="LPW830" s="257"/>
      <c r="LPX830" s="257"/>
      <c r="LPY830" s="257"/>
      <c r="LPZ830" s="257"/>
      <c r="LQA830" s="257"/>
      <c r="LQB830" s="257"/>
      <c r="LQC830" s="257"/>
      <c r="LQD830" s="257"/>
      <c r="LQE830" s="257"/>
      <c r="LQF830" s="257"/>
      <c r="LQG830" s="257"/>
      <c r="LQH830" s="257"/>
      <c r="LQI830" s="257"/>
      <c r="LQJ830" s="257"/>
      <c r="LQK830" s="257"/>
      <c r="LQL830" s="257"/>
      <c r="LQM830" s="257"/>
      <c r="LQN830" s="257"/>
      <c r="LQO830" s="257"/>
      <c r="LQP830" s="257"/>
      <c r="LQQ830" s="257"/>
      <c r="LQR830" s="257"/>
      <c r="LQS830" s="257"/>
      <c r="LQT830" s="257"/>
      <c r="LQU830" s="257"/>
      <c r="LQV830" s="257"/>
      <c r="LQW830" s="257"/>
      <c r="LQX830" s="257"/>
      <c r="LQY830" s="257"/>
      <c r="LQZ830" s="257"/>
      <c r="LRA830" s="257"/>
      <c r="LRB830" s="257"/>
      <c r="LRC830" s="257"/>
      <c r="LRD830" s="257"/>
      <c r="LRE830" s="257"/>
      <c r="LRF830" s="257"/>
      <c r="LRG830" s="257"/>
      <c r="LRH830" s="257"/>
      <c r="LRI830" s="257"/>
      <c r="LRJ830" s="257"/>
      <c r="LRK830" s="257"/>
      <c r="LRL830" s="257"/>
      <c r="LRM830" s="257"/>
      <c r="LRN830" s="257"/>
      <c r="LRO830" s="257"/>
      <c r="LRP830" s="257"/>
      <c r="LRQ830" s="257"/>
      <c r="LRR830" s="257"/>
      <c r="LRS830" s="257"/>
      <c r="LRT830" s="257"/>
      <c r="LRU830" s="257"/>
      <c r="LRV830" s="257"/>
      <c r="LRW830" s="257"/>
      <c r="LRX830" s="257"/>
      <c r="LRY830" s="257"/>
      <c r="LRZ830" s="257"/>
      <c r="LSA830" s="257"/>
      <c r="LSB830" s="257"/>
      <c r="LSC830" s="257"/>
      <c r="LSD830" s="257"/>
      <c r="LSE830" s="257"/>
      <c r="LSF830" s="257"/>
      <c r="LSG830" s="257"/>
      <c r="LSH830" s="257"/>
      <c r="LSI830" s="257"/>
      <c r="LSJ830" s="257"/>
      <c r="LSK830" s="257"/>
      <c r="LSL830" s="257"/>
      <c r="LSM830" s="257"/>
      <c r="LSN830" s="257"/>
      <c r="LSO830" s="257"/>
      <c r="LSP830" s="257"/>
      <c r="LSQ830" s="257"/>
      <c r="LSR830" s="257"/>
      <c r="LSS830" s="257"/>
      <c r="LST830" s="257"/>
      <c r="LSU830" s="257"/>
      <c r="LSV830" s="257"/>
      <c r="LSW830" s="257"/>
      <c r="LSX830" s="257"/>
      <c r="LSY830" s="257"/>
      <c r="LSZ830" s="257"/>
      <c r="LTA830" s="257"/>
      <c r="LTB830" s="257"/>
      <c r="LTC830" s="257"/>
      <c r="LTD830" s="257"/>
      <c r="LTE830" s="257"/>
      <c r="LTF830" s="257"/>
      <c r="LTG830" s="257"/>
      <c r="LTH830" s="257"/>
      <c r="LTI830" s="257"/>
      <c r="LTJ830" s="257"/>
      <c r="LTK830" s="257"/>
      <c r="LTL830" s="257"/>
      <c r="LTM830" s="257"/>
      <c r="LTN830" s="257"/>
      <c r="LTO830" s="257"/>
      <c r="LTP830" s="257"/>
      <c r="LTQ830" s="257"/>
      <c r="LTR830" s="257"/>
      <c r="LTS830" s="257"/>
      <c r="LTT830" s="257"/>
      <c r="LTU830" s="257"/>
      <c r="LTV830" s="257"/>
      <c r="LTW830" s="257"/>
      <c r="LTX830" s="257"/>
      <c r="LTY830" s="257"/>
      <c r="LTZ830" s="257"/>
      <c r="LUA830" s="257"/>
      <c r="LUB830" s="257"/>
      <c r="LUC830" s="257"/>
      <c r="LUD830" s="257"/>
      <c r="LUE830" s="257"/>
      <c r="LUF830" s="257"/>
      <c r="LUG830" s="257"/>
      <c r="LUH830" s="257"/>
      <c r="LUI830" s="257"/>
      <c r="LUJ830" s="257"/>
      <c r="LUK830" s="257"/>
      <c r="LUL830" s="257"/>
      <c r="LUM830" s="257"/>
      <c r="LUN830" s="257"/>
      <c r="LUO830" s="257"/>
      <c r="LUP830" s="257"/>
      <c r="LUQ830" s="257"/>
      <c r="LUR830" s="257"/>
      <c r="LUS830" s="257"/>
      <c r="LUT830" s="257"/>
      <c r="LUU830" s="257"/>
      <c r="LUV830" s="257"/>
      <c r="LUW830" s="257"/>
      <c r="LUX830" s="257"/>
      <c r="LUY830" s="257"/>
      <c r="LUZ830" s="257"/>
      <c r="LVA830" s="257"/>
      <c r="LVB830" s="257"/>
      <c r="LVC830" s="257"/>
      <c r="LVD830" s="257"/>
      <c r="LVE830" s="257"/>
      <c r="LVF830" s="257"/>
      <c r="LVG830" s="257"/>
      <c r="LVH830" s="257"/>
      <c r="LVI830" s="257"/>
      <c r="LVJ830" s="257"/>
      <c r="LVK830" s="257"/>
      <c r="LVL830" s="257"/>
      <c r="LVM830" s="257"/>
      <c r="LVN830" s="257"/>
      <c r="LVO830" s="257"/>
      <c r="LVP830" s="257"/>
      <c r="LVQ830" s="257"/>
      <c r="LVR830" s="257"/>
      <c r="LVS830" s="257"/>
      <c r="LVT830" s="257"/>
      <c r="LVU830" s="257"/>
      <c r="LVV830" s="257"/>
      <c r="LVW830" s="257"/>
      <c r="LVX830" s="257"/>
      <c r="LVY830" s="257"/>
      <c r="LVZ830" s="257"/>
      <c r="LWA830" s="257"/>
      <c r="LWB830" s="257"/>
      <c r="LWC830" s="257"/>
      <c r="LWD830" s="257"/>
      <c r="LWE830" s="257"/>
      <c r="LWF830" s="257"/>
      <c r="LWG830" s="257"/>
      <c r="LWH830" s="257"/>
      <c r="LWI830" s="257"/>
      <c r="LWJ830" s="257"/>
      <c r="LWK830" s="257"/>
      <c r="LWL830" s="257"/>
      <c r="LWM830" s="257"/>
      <c r="LWN830" s="257"/>
      <c r="LWO830" s="257"/>
      <c r="LWP830" s="257"/>
      <c r="LWQ830" s="257"/>
      <c r="LWR830" s="257"/>
      <c r="LWS830" s="257"/>
      <c r="LWT830" s="257"/>
      <c r="LWU830" s="257"/>
      <c r="LWV830" s="257"/>
      <c r="LWW830" s="257"/>
      <c r="LWX830" s="257"/>
      <c r="LWY830" s="257"/>
      <c r="LWZ830" s="257"/>
      <c r="LXA830" s="257"/>
      <c r="LXB830" s="257"/>
      <c r="LXC830" s="257"/>
      <c r="LXD830" s="257"/>
      <c r="LXE830" s="257"/>
      <c r="LXF830" s="257"/>
      <c r="LXG830" s="257"/>
      <c r="LXH830" s="257"/>
      <c r="LXI830" s="257"/>
      <c r="LXJ830" s="257"/>
      <c r="LXK830" s="257"/>
      <c r="LXL830" s="257"/>
      <c r="LXM830" s="257"/>
      <c r="LXN830" s="257"/>
      <c r="LXO830" s="257"/>
      <c r="LXP830" s="257"/>
      <c r="LXQ830" s="257"/>
      <c r="LXR830" s="257"/>
      <c r="LXS830" s="257"/>
      <c r="LXT830" s="257"/>
      <c r="LXU830" s="257"/>
      <c r="LXV830" s="257"/>
      <c r="LXW830" s="257"/>
      <c r="LXX830" s="257"/>
      <c r="LXY830" s="257"/>
      <c r="LXZ830" s="257"/>
      <c r="LYA830" s="257"/>
      <c r="LYB830" s="257"/>
      <c r="LYC830" s="257"/>
      <c r="LYD830" s="257"/>
      <c r="LYE830" s="257"/>
      <c r="LYF830" s="257"/>
      <c r="LYG830" s="257"/>
      <c r="LYH830" s="257"/>
      <c r="LYI830" s="257"/>
      <c r="LYJ830" s="257"/>
      <c r="LYK830" s="257"/>
      <c r="LYL830" s="257"/>
      <c r="LYM830" s="257"/>
      <c r="LYN830" s="257"/>
      <c r="LYO830" s="257"/>
      <c r="LYP830" s="257"/>
      <c r="LYQ830" s="257"/>
      <c r="LYR830" s="257"/>
      <c r="LYS830" s="257"/>
      <c r="LYT830" s="257"/>
      <c r="LYU830" s="257"/>
      <c r="LYV830" s="257"/>
      <c r="LYW830" s="257"/>
      <c r="LYX830" s="257"/>
      <c r="LYY830" s="257"/>
      <c r="LYZ830" s="257"/>
      <c r="LZA830" s="257"/>
      <c r="LZB830" s="257"/>
      <c r="LZC830" s="257"/>
      <c r="LZD830" s="257"/>
      <c r="LZE830" s="257"/>
      <c r="LZF830" s="257"/>
      <c r="LZG830" s="257"/>
      <c r="LZH830" s="257"/>
      <c r="LZI830" s="257"/>
      <c r="LZJ830" s="257"/>
      <c r="LZK830" s="257"/>
      <c r="LZL830" s="257"/>
      <c r="LZM830" s="257"/>
      <c r="LZN830" s="257"/>
      <c r="LZO830" s="257"/>
      <c r="LZP830" s="257"/>
      <c r="LZQ830" s="257"/>
      <c r="LZR830" s="257"/>
      <c r="LZS830" s="257"/>
      <c r="LZT830" s="257"/>
      <c r="LZU830" s="257"/>
      <c r="LZV830" s="257"/>
      <c r="LZW830" s="257"/>
      <c r="LZX830" s="257"/>
      <c r="LZY830" s="257"/>
      <c r="LZZ830" s="257"/>
      <c r="MAA830" s="257"/>
      <c r="MAB830" s="257"/>
      <c r="MAC830" s="257"/>
      <c r="MAD830" s="257"/>
      <c r="MAE830" s="257"/>
      <c r="MAF830" s="257"/>
      <c r="MAG830" s="257"/>
      <c r="MAH830" s="257"/>
      <c r="MAI830" s="257"/>
      <c r="MAJ830" s="257"/>
      <c r="MAK830" s="257"/>
      <c r="MAL830" s="257"/>
      <c r="MAM830" s="257"/>
      <c r="MAN830" s="257"/>
      <c r="MAO830" s="257"/>
      <c r="MAP830" s="257"/>
      <c r="MAQ830" s="257"/>
      <c r="MAR830" s="257"/>
      <c r="MAS830" s="257"/>
      <c r="MAT830" s="257"/>
      <c r="MAU830" s="257"/>
      <c r="MAV830" s="257"/>
      <c r="MAW830" s="257"/>
      <c r="MAX830" s="257"/>
      <c r="MAY830" s="257"/>
      <c r="MAZ830" s="257"/>
      <c r="MBA830" s="257"/>
      <c r="MBB830" s="257"/>
      <c r="MBC830" s="257"/>
      <c r="MBD830" s="257"/>
      <c r="MBE830" s="257"/>
      <c r="MBF830" s="257"/>
      <c r="MBG830" s="257"/>
      <c r="MBH830" s="257"/>
      <c r="MBI830" s="257"/>
      <c r="MBJ830" s="257"/>
      <c r="MBK830" s="257"/>
      <c r="MBL830" s="257"/>
      <c r="MBM830" s="257"/>
      <c r="MBN830" s="257"/>
      <c r="MBO830" s="257"/>
      <c r="MBP830" s="257"/>
      <c r="MBQ830" s="257"/>
      <c r="MBR830" s="257"/>
      <c r="MBS830" s="257"/>
      <c r="MBT830" s="257"/>
      <c r="MBU830" s="257"/>
      <c r="MBV830" s="257"/>
      <c r="MBW830" s="257"/>
      <c r="MBX830" s="257"/>
      <c r="MBY830" s="257"/>
      <c r="MBZ830" s="257"/>
      <c r="MCA830" s="257"/>
      <c r="MCB830" s="257"/>
      <c r="MCC830" s="257"/>
      <c r="MCD830" s="257"/>
      <c r="MCE830" s="257"/>
      <c r="MCF830" s="257"/>
      <c r="MCG830" s="257"/>
      <c r="MCH830" s="257"/>
      <c r="MCI830" s="257"/>
      <c r="MCJ830" s="257"/>
      <c r="MCK830" s="257"/>
      <c r="MCL830" s="257"/>
      <c r="MCM830" s="257"/>
      <c r="MCN830" s="257"/>
      <c r="MCO830" s="257"/>
      <c r="MCP830" s="257"/>
      <c r="MCQ830" s="257"/>
      <c r="MCR830" s="257"/>
      <c r="MCS830" s="257"/>
      <c r="MCT830" s="257"/>
      <c r="MCU830" s="257"/>
      <c r="MCV830" s="257"/>
      <c r="MCW830" s="257"/>
      <c r="MCX830" s="257"/>
      <c r="MCY830" s="257"/>
      <c r="MCZ830" s="257"/>
      <c r="MDA830" s="257"/>
      <c r="MDB830" s="257"/>
      <c r="MDC830" s="257"/>
      <c r="MDD830" s="257"/>
      <c r="MDE830" s="257"/>
      <c r="MDF830" s="257"/>
      <c r="MDG830" s="257"/>
      <c r="MDH830" s="257"/>
      <c r="MDI830" s="257"/>
      <c r="MDJ830" s="257"/>
      <c r="MDK830" s="257"/>
      <c r="MDL830" s="257"/>
      <c r="MDM830" s="257"/>
      <c r="MDN830" s="257"/>
      <c r="MDO830" s="257"/>
      <c r="MDP830" s="257"/>
      <c r="MDQ830" s="257"/>
      <c r="MDR830" s="257"/>
      <c r="MDS830" s="257"/>
      <c r="MDT830" s="257"/>
      <c r="MDU830" s="257"/>
      <c r="MDV830" s="257"/>
      <c r="MDW830" s="257"/>
      <c r="MDX830" s="257"/>
      <c r="MDY830" s="257"/>
      <c r="MDZ830" s="257"/>
      <c r="MEA830" s="257"/>
      <c r="MEB830" s="257"/>
      <c r="MEC830" s="257"/>
      <c r="MED830" s="257"/>
      <c r="MEE830" s="257"/>
      <c r="MEF830" s="257"/>
      <c r="MEG830" s="257"/>
      <c r="MEH830" s="257"/>
      <c r="MEI830" s="257"/>
      <c r="MEJ830" s="257"/>
      <c r="MEK830" s="257"/>
      <c r="MEL830" s="257"/>
      <c r="MEM830" s="257"/>
      <c r="MEN830" s="257"/>
      <c r="MEO830" s="257"/>
      <c r="MEP830" s="257"/>
      <c r="MEQ830" s="257"/>
      <c r="MER830" s="257"/>
      <c r="MES830" s="257"/>
      <c r="MET830" s="257"/>
      <c r="MEU830" s="257"/>
      <c r="MEV830" s="257"/>
      <c r="MEW830" s="257"/>
      <c r="MEX830" s="257"/>
      <c r="MEY830" s="257"/>
      <c r="MEZ830" s="257"/>
      <c r="MFA830" s="257"/>
      <c r="MFB830" s="257"/>
      <c r="MFC830" s="257"/>
      <c r="MFD830" s="257"/>
      <c r="MFE830" s="257"/>
      <c r="MFF830" s="257"/>
      <c r="MFG830" s="257"/>
      <c r="MFH830" s="257"/>
      <c r="MFI830" s="257"/>
      <c r="MFJ830" s="257"/>
      <c r="MFK830" s="257"/>
      <c r="MFL830" s="257"/>
      <c r="MFM830" s="257"/>
      <c r="MFN830" s="257"/>
      <c r="MFO830" s="257"/>
      <c r="MFP830" s="257"/>
      <c r="MFQ830" s="257"/>
      <c r="MFR830" s="257"/>
      <c r="MFS830" s="257"/>
      <c r="MFT830" s="257"/>
      <c r="MFU830" s="257"/>
      <c r="MFV830" s="257"/>
      <c r="MFW830" s="257"/>
      <c r="MFX830" s="257"/>
      <c r="MFY830" s="257"/>
      <c r="MFZ830" s="257"/>
      <c r="MGA830" s="257"/>
      <c r="MGB830" s="257"/>
      <c r="MGC830" s="257"/>
      <c r="MGD830" s="257"/>
      <c r="MGE830" s="257"/>
      <c r="MGF830" s="257"/>
      <c r="MGG830" s="257"/>
      <c r="MGH830" s="257"/>
      <c r="MGI830" s="257"/>
      <c r="MGJ830" s="257"/>
      <c r="MGK830" s="257"/>
      <c r="MGL830" s="257"/>
      <c r="MGM830" s="257"/>
      <c r="MGN830" s="257"/>
      <c r="MGO830" s="257"/>
      <c r="MGP830" s="257"/>
      <c r="MGQ830" s="257"/>
      <c r="MGR830" s="257"/>
      <c r="MGS830" s="257"/>
      <c r="MGT830" s="257"/>
      <c r="MGU830" s="257"/>
      <c r="MGV830" s="257"/>
      <c r="MGW830" s="257"/>
      <c r="MGX830" s="257"/>
      <c r="MGY830" s="257"/>
      <c r="MGZ830" s="257"/>
      <c r="MHA830" s="257"/>
      <c r="MHB830" s="257"/>
      <c r="MHC830" s="257"/>
      <c r="MHD830" s="257"/>
      <c r="MHE830" s="257"/>
      <c r="MHF830" s="257"/>
      <c r="MHG830" s="257"/>
      <c r="MHH830" s="257"/>
      <c r="MHI830" s="257"/>
      <c r="MHJ830" s="257"/>
      <c r="MHK830" s="257"/>
      <c r="MHL830" s="257"/>
      <c r="MHM830" s="257"/>
      <c r="MHN830" s="257"/>
      <c r="MHO830" s="257"/>
      <c r="MHP830" s="257"/>
      <c r="MHQ830" s="257"/>
      <c r="MHR830" s="257"/>
      <c r="MHS830" s="257"/>
      <c r="MHT830" s="257"/>
      <c r="MHU830" s="257"/>
      <c r="MHV830" s="257"/>
      <c r="MHW830" s="257"/>
      <c r="MHX830" s="257"/>
      <c r="MHY830" s="257"/>
      <c r="MHZ830" s="257"/>
      <c r="MIA830" s="257"/>
      <c r="MIB830" s="257"/>
      <c r="MIC830" s="257"/>
      <c r="MID830" s="257"/>
      <c r="MIE830" s="257"/>
      <c r="MIF830" s="257"/>
      <c r="MIG830" s="257"/>
      <c r="MIH830" s="257"/>
      <c r="MII830" s="257"/>
      <c r="MIJ830" s="257"/>
      <c r="MIK830" s="257"/>
      <c r="MIL830" s="257"/>
      <c r="MIM830" s="257"/>
      <c r="MIN830" s="257"/>
      <c r="MIO830" s="257"/>
      <c r="MIP830" s="257"/>
      <c r="MIQ830" s="257"/>
      <c r="MIR830" s="257"/>
      <c r="MIS830" s="257"/>
      <c r="MIT830" s="257"/>
      <c r="MIU830" s="257"/>
      <c r="MIV830" s="257"/>
      <c r="MIW830" s="257"/>
      <c r="MIX830" s="257"/>
      <c r="MIY830" s="257"/>
      <c r="MIZ830" s="257"/>
      <c r="MJA830" s="257"/>
      <c r="MJB830" s="257"/>
      <c r="MJC830" s="257"/>
      <c r="MJD830" s="257"/>
      <c r="MJE830" s="257"/>
      <c r="MJF830" s="257"/>
      <c r="MJG830" s="257"/>
      <c r="MJH830" s="257"/>
      <c r="MJI830" s="257"/>
      <c r="MJJ830" s="257"/>
      <c r="MJK830" s="257"/>
      <c r="MJL830" s="257"/>
      <c r="MJM830" s="257"/>
      <c r="MJN830" s="257"/>
      <c r="MJO830" s="257"/>
      <c r="MJP830" s="257"/>
      <c r="MJQ830" s="257"/>
      <c r="MJR830" s="257"/>
      <c r="MJS830" s="257"/>
      <c r="MJT830" s="257"/>
      <c r="MJU830" s="257"/>
      <c r="MJV830" s="257"/>
      <c r="MJW830" s="257"/>
      <c r="MJX830" s="257"/>
      <c r="MJY830" s="257"/>
      <c r="MJZ830" s="257"/>
      <c r="MKA830" s="257"/>
      <c r="MKB830" s="257"/>
      <c r="MKC830" s="257"/>
      <c r="MKD830" s="257"/>
      <c r="MKE830" s="257"/>
      <c r="MKF830" s="257"/>
      <c r="MKG830" s="257"/>
      <c r="MKH830" s="257"/>
      <c r="MKI830" s="257"/>
      <c r="MKJ830" s="257"/>
      <c r="MKK830" s="257"/>
      <c r="MKL830" s="257"/>
      <c r="MKM830" s="257"/>
      <c r="MKN830" s="257"/>
      <c r="MKO830" s="257"/>
      <c r="MKP830" s="257"/>
      <c r="MKQ830" s="257"/>
      <c r="MKR830" s="257"/>
      <c r="MKS830" s="257"/>
      <c r="MKT830" s="257"/>
      <c r="MKU830" s="257"/>
      <c r="MKV830" s="257"/>
      <c r="MKW830" s="257"/>
      <c r="MKX830" s="257"/>
      <c r="MKY830" s="257"/>
      <c r="MKZ830" s="257"/>
      <c r="MLA830" s="257"/>
      <c r="MLB830" s="257"/>
      <c r="MLC830" s="257"/>
      <c r="MLD830" s="257"/>
      <c r="MLE830" s="257"/>
      <c r="MLF830" s="257"/>
      <c r="MLG830" s="257"/>
      <c r="MLH830" s="257"/>
      <c r="MLI830" s="257"/>
      <c r="MLJ830" s="257"/>
      <c r="MLK830" s="257"/>
      <c r="MLL830" s="257"/>
      <c r="MLM830" s="257"/>
      <c r="MLN830" s="257"/>
      <c r="MLO830" s="257"/>
      <c r="MLP830" s="257"/>
      <c r="MLQ830" s="257"/>
      <c r="MLR830" s="257"/>
      <c r="MLS830" s="257"/>
      <c r="MLT830" s="257"/>
      <c r="MLU830" s="257"/>
      <c r="MLV830" s="257"/>
      <c r="MLW830" s="257"/>
      <c r="MLX830" s="257"/>
      <c r="MLY830" s="257"/>
      <c r="MLZ830" s="257"/>
      <c r="MMA830" s="257"/>
      <c r="MMB830" s="257"/>
      <c r="MMC830" s="257"/>
      <c r="MMD830" s="257"/>
      <c r="MME830" s="257"/>
      <c r="MMF830" s="257"/>
      <c r="MMG830" s="257"/>
      <c r="MMH830" s="257"/>
      <c r="MMI830" s="257"/>
      <c r="MMJ830" s="257"/>
      <c r="MMK830" s="257"/>
      <c r="MML830" s="257"/>
      <c r="MMM830" s="257"/>
      <c r="MMN830" s="257"/>
      <c r="MMO830" s="257"/>
      <c r="MMP830" s="257"/>
      <c r="MMQ830" s="257"/>
      <c r="MMR830" s="257"/>
      <c r="MMS830" s="257"/>
      <c r="MMT830" s="257"/>
      <c r="MMU830" s="257"/>
      <c r="MMV830" s="257"/>
      <c r="MMW830" s="257"/>
      <c r="MMX830" s="257"/>
      <c r="MMY830" s="257"/>
      <c r="MMZ830" s="257"/>
      <c r="MNA830" s="257"/>
      <c r="MNB830" s="257"/>
      <c r="MNC830" s="257"/>
      <c r="MND830" s="257"/>
      <c r="MNE830" s="257"/>
      <c r="MNF830" s="257"/>
      <c r="MNG830" s="257"/>
      <c r="MNH830" s="257"/>
      <c r="MNI830" s="257"/>
      <c r="MNJ830" s="257"/>
      <c r="MNK830" s="257"/>
      <c r="MNL830" s="257"/>
      <c r="MNM830" s="257"/>
      <c r="MNN830" s="257"/>
      <c r="MNO830" s="257"/>
      <c r="MNP830" s="257"/>
      <c r="MNQ830" s="257"/>
      <c r="MNR830" s="257"/>
      <c r="MNS830" s="257"/>
      <c r="MNT830" s="257"/>
      <c r="MNU830" s="257"/>
      <c r="MNV830" s="257"/>
      <c r="MNW830" s="257"/>
      <c r="MNX830" s="257"/>
      <c r="MNY830" s="257"/>
      <c r="MNZ830" s="257"/>
      <c r="MOA830" s="257"/>
      <c r="MOB830" s="257"/>
      <c r="MOC830" s="257"/>
      <c r="MOD830" s="257"/>
      <c r="MOE830" s="257"/>
      <c r="MOF830" s="257"/>
      <c r="MOG830" s="257"/>
      <c r="MOH830" s="257"/>
      <c r="MOI830" s="257"/>
      <c r="MOJ830" s="257"/>
      <c r="MOK830" s="257"/>
      <c r="MOL830" s="257"/>
      <c r="MOM830" s="257"/>
      <c r="MON830" s="257"/>
      <c r="MOO830" s="257"/>
      <c r="MOP830" s="257"/>
      <c r="MOQ830" s="257"/>
      <c r="MOR830" s="257"/>
      <c r="MOS830" s="257"/>
      <c r="MOT830" s="257"/>
      <c r="MOU830" s="257"/>
      <c r="MOV830" s="257"/>
      <c r="MOW830" s="257"/>
      <c r="MOX830" s="257"/>
      <c r="MOY830" s="257"/>
      <c r="MOZ830" s="257"/>
      <c r="MPA830" s="257"/>
      <c r="MPB830" s="257"/>
      <c r="MPC830" s="257"/>
      <c r="MPD830" s="257"/>
      <c r="MPE830" s="257"/>
      <c r="MPF830" s="257"/>
      <c r="MPG830" s="257"/>
      <c r="MPH830" s="257"/>
      <c r="MPI830" s="257"/>
      <c r="MPJ830" s="257"/>
      <c r="MPK830" s="257"/>
      <c r="MPL830" s="257"/>
      <c r="MPM830" s="257"/>
      <c r="MPN830" s="257"/>
      <c r="MPO830" s="257"/>
      <c r="MPP830" s="257"/>
      <c r="MPQ830" s="257"/>
      <c r="MPR830" s="257"/>
      <c r="MPS830" s="257"/>
      <c r="MPT830" s="257"/>
      <c r="MPU830" s="257"/>
      <c r="MPV830" s="257"/>
      <c r="MPW830" s="257"/>
      <c r="MPX830" s="257"/>
      <c r="MPY830" s="257"/>
      <c r="MPZ830" s="257"/>
      <c r="MQA830" s="257"/>
      <c r="MQB830" s="257"/>
      <c r="MQC830" s="257"/>
      <c r="MQD830" s="257"/>
      <c r="MQE830" s="257"/>
      <c r="MQF830" s="257"/>
      <c r="MQG830" s="257"/>
      <c r="MQH830" s="257"/>
      <c r="MQI830" s="257"/>
      <c r="MQJ830" s="257"/>
      <c r="MQK830" s="257"/>
      <c r="MQL830" s="257"/>
      <c r="MQM830" s="257"/>
      <c r="MQN830" s="257"/>
      <c r="MQO830" s="257"/>
      <c r="MQP830" s="257"/>
      <c r="MQQ830" s="257"/>
      <c r="MQR830" s="257"/>
      <c r="MQS830" s="257"/>
      <c r="MQT830" s="257"/>
      <c r="MQU830" s="257"/>
      <c r="MQV830" s="257"/>
      <c r="MQW830" s="257"/>
      <c r="MQX830" s="257"/>
      <c r="MQY830" s="257"/>
      <c r="MQZ830" s="257"/>
      <c r="MRA830" s="257"/>
      <c r="MRB830" s="257"/>
      <c r="MRC830" s="257"/>
      <c r="MRD830" s="257"/>
      <c r="MRE830" s="257"/>
      <c r="MRF830" s="257"/>
      <c r="MRG830" s="257"/>
      <c r="MRH830" s="257"/>
      <c r="MRI830" s="257"/>
      <c r="MRJ830" s="257"/>
      <c r="MRK830" s="257"/>
      <c r="MRL830" s="257"/>
      <c r="MRM830" s="257"/>
      <c r="MRN830" s="257"/>
      <c r="MRO830" s="257"/>
      <c r="MRP830" s="257"/>
      <c r="MRQ830" s="257"/>
      <c r="MRR830" s="257"/>
      <c r="MRS830" s="257"/>
      <c r="MRT830" s="257"/>
      <c r="MRU830" s="257"/>
      <c r="MRV830" s="257"/>
      <c r="MRW830" s="257"/>
      <c r="MRX830" s="257"/>
      <c r="MRY830" s="257"/>
      <c r="MRZ830" s="257"/>
      <c r="MSA830" s="257"/>
      <c r="MSB830" s="257"/>
      <c r="MSC830" s="257"/>
      <c r="MSD830" s="257"/>
      <c r="MSE830" s="257"/>
      <c r="MSF830" s="257"/>
      <c r="MSG830" s="257"/>
      <c r="MSH830" s="257"/>
      <c r="MSI830" s="257"/>
      <c r="MSJ830" s="257"/>
      <c r="MSK830" s="257"/>
      <c r="MSL830" s="257"/>
      <c r="MSM830" s="257"/>
      <c r="MSN830" s="257"/>
      <c r="MSO830" s="257"/>
      <c r="MSP830" s="257"/>
      <c r="MSQ830" s="257"/>
      <c r="MSR830" s="257"/>
      <c r="MSS830" s="257"/>
      <c r="MST830" s="257"/>
      <c r="MSU830" s="257"/>
      <c r="MSV830" s="257"/>
      <c r="MSW830" s="257"/>
      <c r="MSX830" s="257"/>
      <c r="MSY830" s="257"/>
      <c r="MSZ830" s="257"/>
      <c r="MTA830" s="257"/>
      <c r="MTB830" s="257"/>
      <c r="MTC830" s="257"/>
      <c r="MTD830" s="257"/>
      <c r="MTE830" s="257"/>
      <c r="MTF830" s="257"/>
      <c r="MTG830" s="257"/>
      <c r="MTH830" s="257"/>
      <c r="MTI830" s="257"/>
      <c r="MTJ830" s="257"/>
      <c r="MTK830" s="257"/>
      <c r="MTL830" s="257"/>
      <c r="MTM830" s="257"/>
      <c r="MTN830" s="257"/>
      <c r="MTO830" s="257"/>
      <c r="MTP830" s="257"/>
      <c r="MTQ830" s="257"/>
      <c r="MTR830" s="257"/>
      <c r="MTS830" s="257"/>
      <c r="MTT830" s="257"/>
      <c r="MTU830" s="257"/>
      <c r="MTV830" s="257"/>
      <c r="MTW830" s="257"/>
      <c r="MTX830" s="257"/>
      <c r="MTY830" s="257"/>
      <c r="MTZ830" s="257"/>
      <c r="MUA830" s="257"/>
      <c r="MUB830" s="257"/>
      <c r="MUC830" s="257"/>
      <c r="MUD830" s="257"/>
      <c r="MUE830" s="257"/>
      <c r="MUF830" s="257"/>
      <c r="MUG830" s="257"/>
      <c r="MUH830" s="257"/>
      <c r="MUI830" s="257"/>
      <c r="MUJ830" s="257"/>
      <c r="MUK830" s="257"/>
      <c r="MUL830" s="257"/>
      <c r="MUM830" s="257"/>
      <c r="MUN830" s="257"/>
      <c r="MUO830" s="257"/>
      <c r="MUP830" s="257"/>
      <c r="MUQ830" s="257"/>
      <c r="MUR830" s="257"/>
      <c r="MUS830" s="257"/>
      <c r="MUT830" s="257"/>
      <c r="MUU830" s="257"/>
      <c r="MUV830" s="257"/>
      <c r="MUW830" s="257"/>
      <c r="MUX830" s="257"/>
      <c r="MUY830" s="257"/>
      <c r="MUZ830" s="257"/>
      <c r="MVA830" s="257"/>
      <c r="MVB830" s="257"/>
      <c r="MVC830" s="257"/>
      <c r="MVD830" s="257"/>
      <c r="MVE830" s="257"/>
      <c r="MVF830" s="257"/>
      <c r="MVG830" s="257"/>
      <c r="MVH830" s="257"/>
      <c r="MVI830" s="257"/>
      <c r="MVJ830" s="257"/>
      <c r="MVK830" s="257"/>
      <c r="MVL830" s="257"/>
      <c r="MVM830" s="257"/>
      <c r="MVN830" s="257"/>
      <c r="MVO830" s="257"/>
      <c r="MVP830" s="257"/>
      <c r="MVQ830" s="257"/>
      <c r="MVR830" s="257"/>
      <c r="MVS830" s="257"/>
      <c r="MVT830" s="257"/>
      <c r="MVU830" s="257"/>
      <c r="MVV830" s="257"/>
      <c r="MVW830" s="257"/>
      <c r="MVX830" s="257"/>
      <c r="MVY830" s="257"/>
      <c r="MVZ830" s="257"/>
      <c r="MWA830" s="257"/>
      <c r="MWB830" s="257"/>
      <c r="MWC830" s="257"/>
      <c r="MWD830" s="257"/>
      <c r="MWE830" s="257"/>
      <c r="MWF830" s="257"/>
      <c r="MWG830" s="257"/>
      <c r="MWH830" s="257"/>
      <c r="MWI830" s="257"/>
      <c r="MWJ830" s="257"/>
      <c r="MWK830" s="257"/>
      <c r="MWL830" s="257"/>
      <c r="MWM830" s="257"/>
      <c r="MWN830" s="257"/>
      <c r="MWO830" s="257"/>
      <c r="MWP830" s="257"/>
      <c r="MWQ830" s="257"/>
      <c r="MWR830" s="257"/>
      <c r="MWS830" s="257"/>
      <c r="MWT830" s="257"/>
      <c r="MWU830" s="257"/>
      <c r="MWV830" s="257"/>
      <c r="MWW830" s="257"/>
      <c r="MWX830" s="257"/>
      <c r="MWY830" s="257"/>
      <c r="MWZ830" s="257"/>
      <c r="MXA830" s="257"/>
      <c r="MXB830" s="257"/>
      <c r="MXC830" s="257"/>
      <c r="MXD830" s="257"/>
      <c r="MXE830" s="257"/>
      <c r="MXF830" s="257"/>
      <c r="MXG830" s="257"/>
      <c r="MXH830" s="257"/>
      <c r="MXI830" s="257"/>
      <c r="MXJ830" s="257"/>
      <c r="MXK830" s="257"/>
      <c r="MXL830" s="257"/>
      <c r="MXM830" s="257"/>
      <c r="MXN830" s="257"/>
      <c r="MXO830" s="257"/>
      <c r="MXP830" s="257"/>
      <c r="MXQ830" s="257"/>
      <c r="MXR830" s="257"/>
      <c r="MXS830" s="257"/>
      <c r="MXT830" s="257"/>
      <c r="MXU830" s="257"/>
      <c r="MXV830" s="257"/>
      <c r="MXW830" s="257"/>
      <c r="MXX830" s="257"/>
      <c r="MXY830" s="257"/>
      <c r="MXZ830" s="257"/>
      <c r="MYA830" s="257"/>
      <c r="MYB830" s="257"/>
      <c r="MYC830" s="257"/>
      <c r="MYD830" s="257"/>
      <c r="MYE830" s="257"/>
      <c r="MYF830" s="257"/>
      <c r="MYG830" s="257"/>
      <c r="MYH830" s="257"/>
      <c r="MYI830" s="257"/>
      <c r="MYJ830" s="257"/>
      <c r="MYK830" s="257"/>
      <c r="MYL830" s="257"/>
      <c r="MYM830" s="257"/>
      <c r="MYN830" s="257"/>
      <c r="MYO830" s="257"/>
      <c r="MYP830" s="257"/>
      <c r="MYQ830" s="257"/>
      <c r="MYR830" s="257"/>
      <c r="MYS830" s="257"/>
      <c r="MYT830" s="257"/>
      <c r="MYU830" s="257"/>
      <c r="MYV830" s="257"/>
      <c r="MYW830" s="257"/>
      <c r="MYX830" s="257"/>
      <c r="MYY830" s="257"/>
      <c r="MYZ830" s="257"/>
      <c r="MZA830" s="257"/>
      <c r="MZB830" s="257"/>
      <c r="MZC830" s="257"/>
      <c r="MZD830" s="257"/>
      <c r="MZE830" s="257"/>
      <c r="MZF830" s="257"/>
      <c r="MZG830" s="257"/>
      <c r="MZH830" s="257"/>
      <c r="MZI830" s="257"/>
      <c r="MZJ830" s="257"/>
      <c r="MZK830" s="257"/>
      <c r="MZL830" s="257"/>
      <c r="MZM830" s="257"/>
      <c r="MZN830" s="257"/>
      <c r="MZO830" s="257"/>
      <c r="MZP830" s="257"/>
      <c r="MZQ830" s="257"/>
      <c r="MZR830" s="257"/>
      <c r="MZS830" s="257"/>
      <c r="MZT830" s="257"/>
      <c r="MZU830" s="257"/>
      <c r="MZV830" s="257"/>
      <c r="MZW830" s="257"/>
      <c r="MZX830" s="257"/>
      <c r="MZY830" s="257"/>
      <c r="MZZ830" s="257"/>
      <c r="NAA830" s="257"/>
      <c r="NAB830" s="257"/>
      <c r="NAC830" s="257"/>
      <c r="NAD830" s="257"/>
      <c r="NAE830" s="257"/>
      <c r="NAF830" s="257"/>
      <c r="NAG830" s="257"/>
      <c r="NAH830" s="257"/>
      <c r="NAI830" s="257"/>
      <c r="NAJ830" s="257"/>
      <c r="NAK830" s="257"/>
      <c r="NAL830" s="257"/>
      <c r="NAM830" s="257"/>
      <c r="NAN830" s="257"/>
      <c r="NAO830" s="257"/>
      <c r="NAP830" s="257"/>
      <c r="NAQ830" s="257"/>
      <c r="NAR830" s="257"/>
      <c r="NAS830" s="257"/>
      <c r="NAT830" s="257"/>
      <c r="NAU830" s="257"/>
      <c r="NAV830" s="257"/>
      <c r="NAW830" s="257"/>
      <c r="NAX830" s="257"/>
      <c r="NAY830" s="257"/>
      <c r="NAZ830" s="257"/>
      <c r="NBA830" s="257"/>
      <c r="NBB830" s="257"/>
      <c r="NBC830" s="257"/>
      <c r="NBD830" s="257"/>
      <c r="NBE830" s="257"/>
      <c r="NBF830" s="257"/>
      <c r="NBG830" s="257"/>
      <c r="NBH830" s="257"/>
      <c r="NBI830" s="257"/>
      <c r="NBJ830" s="257"/>
      <c r="NBK830" s="257"/>
      <c r="NBL830" s="257"/>
      <c r="NBM830" s="257"/>
      <c r="NBN830" s="257"/>
      <c r="NBO830" s="257"/>
      <c r="NBP830" s="257"/>
      <c r="NBQ830" s="257"/>
      <c r="NBR830" s="257"/>
      <c r="NBS830" s="257"/>
      <c r="NBT830" s="257"/>
      <c r="NBU830" s="257"/>
      <c r="NBV830" s="257"/>
      <c r="NBW830" s="257"/>
      <c r="NBX830" s="257"/>
      <c r="NBY830" s="257"/>
      <c r="NBZ830" s="257"/>
      <c r="NCA830" s="257"/>
      <c r="NCB830" s="257"/>
      <c r="NCC830" s="257"/>
      <c r="NCD830" s="257"/>
      <c r="NCE830" s="257"/>
      <c r="NCF830" s="257"/>
      <c r="NCG830" s="257"/>
      <c r="NCH830" s="257"/>
      <c r="NCI830" s="257"/>
      <c r="NCJ830" s="257"/>
      <c r="NCK830" s="257"/>
      <c r="NCL830" s="257"/>
      <c r="NCM830" s="257"/>
      <c r="NCN830" s="257"/>
      <c r="NCO830" s="257"/>
      <c r="NCP830" s="257"/>
      <c r="NCQ830" s="257"/>
      <c r="NCR830" s="257"/>
      <c r="NCS830" s="257"/>
      <c r="NCT830" s="257"/>
      <c r="NCU830" s="257"/>
      <c r="NCV830" s="257"/>
      <c r="NCW830" s="257"/>
      <c r="NCX830" s="257"/>
      <c r="NCY830" s="257"/>
      <c r="NCZ830" s="257"/>
      <c r="NDA830" s="257"/>
      <c r="NDB830" s="257"/>
      <c r="NDC830" s="257"/>
      <c r="NDD830" s="257"/>
      <c r="NDE830" s="257"/>
      <c r="NDF830" s="257"/>
      <c r="NDG830" s="257"/>
      <c r="NDH830" s="257"/>
      <c r="NDI830" s="257"/>
      <c r="NDJ830" s="257"/>
      <c r="NDK830" s="257"/>
      <c r="NDL830" s="257"/>
      <c r="NDM830" s="257"/>
      <c r="NDN830" s="257"/>
      <c r="NDO830" s="257"/>
      <c r="NDP830" s="257"/>
      <c r="NDQ830" s="257"/>
      <c r="NDR830" s="257"/>
      <c r="NDS830" s="257"/>
      <c r="NDT830" s="257"/>
      <c r="NDU830" s="257"/>
      <c r="NDV830" s="257"/>
      <c r="NDW830" s="257"/>
      <c r="NDX830" s="257"/>
      <c r="NDY830" s="257"/>
      <c r="NDZ830" s="257"/>
      <c r="NEA830" s="257"/>
      <c r="NEB830" s="257"/>
      <c r="NEC830" s="257"/>
      <c r="NED830" s="257"/>
      <c r="NEE830" s="257"/>
      <c r="NEF830" s="257"/>
      <c r="NEG830" s="257"/>
      <c r="NEH830" s="257"/>
      <c r="NEI830" s="257"/>
      <c r="NEJ830" s="257"/>
      <c r="NEK830" s="257"/>
      <c r="NEL830" s="257"/>
      <c r="NEM830" s="257"/>
      <c r="NEN830" s="257"/>
      <c r="NEO830" s="257"/>
      <c r="NEP830" s="257"/>
      <c r="NEQ830" s="257"/>
      <c r="NER830" s="257"/>
      <c r="NES830" s="257"/>
      <c r="NET830" s="257"/>
      <c r="NEU830" s="257"/>
      <c r="NEV830" s="257"/>
      <c r="NEW830" s="257"/>
      <c r="NEX830" s="257"/>
      <c r="NEY830" s="257"/>
      <c r="NEZ830" s="257"/>
      <c r="NFA830" s="257"/>
      <c r="NFB830" s="257"/>
      <c r="NFC830" s="257"/>
      <c r="NFD830" s="257"/>
      <c r="NFE830" s="257"/>
      <c r="NFF830" s="257"/>
      <c r="NFG830" s="257"/>
      <c r="NFH830" s="257"/>
      <c r="NFI830" s="257"/>
      <c r="NFJ830" s="257"/>
      <c r="NFK830" s="257"/>
      <c r="NFL830" s="257"/>
      <c r="NFM830" s="257"/>
      <c r="NFN830" s="257"/>
      <c r="NFO830" s="257"/>
      <c r="NFP830" s="257"/>
      <c r="NFQ830" s="257"/>
      <c r="NFR830" s="257"/>
      <c r="NFS830" s="257"/>
      <c r="NFT830" s="257"/>
      <c r="NFU830" s="257"/>
      <c r="NFV830" s="257"/>
      <c r="NFW830" s="257"/>
      <c r="NFX830" s="257"/>
      <c r="NFY830" s="257"/>
      <c r="NFZ830" s="257"/>
      <c r="NGA830" s="257"/>
      <c r="NGB830" s="257"/>
      <c r="NGC830" s="257"/>
      <c r="NGD830" s="257"/>
      <c r="NGE830" s="257"/>
      <c r="NGF830" s="257"/>
      <c r="NGG830" s="257"/>
      <c r="NGH830" s="257"/>
      <c r="NGI830" s="257"/>
      <c r="NGJ830" s="257"/>
      <c r="NGK830" s="257"/>
      <c r="NGL830" s="257"/>
      <c r="NGM830" s="257"/>
      <c r="NGN830" s="257"/>
      <c r="NGO830" s="257"/>
      <c r="NGP830" s="257"/>
      <c r="NGQ830" s="257"/>
      <c r="NGR830" s="257"/>
      <c r="NGS830" s="257"/>
      <c r="NGT830" s="257"/>
      <c r="NGU830" s="257"/>
      <c r="NGV830" s="257"/>
      <c r="NGW830" s="257"/>
      <c r="NGX830" s="257"/>
      <c r="NGY830" s="257"/>
      <c r="NGZ830" s="257"/>
      <c r="NHA830" s="257"/>
      <c r="NHB830" s="257"/>
      <c r="NHC830" s="257"/>
      <c r="NHD830" s="257"/>
      <c r="NHE830" s="257"/>
      <c r="NHF830" s="257"/>
      <c r="NHG830" s="257"/>
      <c r="NHH830" s="257"/>
      <c r="NHI830" s="257"/>
      <c r="NHJ830" s="257"/>
      <c r="NHK830" s="257"/>
      <c r="NHL830" s="257"/>
      <c r="NHM830" s="257"/>
      <c r="NHN830" s="257"/>
      <c r="NHO830" s="257"/>
      <c r="NHP830" s="257"/>
      <c r="NHQ830" s="257"/>
      <c r="NHR830" s="257"/>
      <c r="NHS830" s="257"/>
      <c r="NHT830" s="257"/>
      <c r="NHU830" s="257"/>
      <c r="NHV830" s="257"/>
      <c r="NHW830" s="257"/>
      <c r="NHX830" s="257"/>
      <c r="NHY830" s="257"/>
      <c r="NHZ830" s="257"/>
      <c r="NIA830" s="257"/>
      <c r="NIB830" s="257"/>
      <c r="NIC830" s="257"/>
      <c r="NID830" s="257"/>
      <c r="NIE830" s="257"/>
      <c r="NIF830" s="257"/>
      <c r="NIG830" s="257"/>
      <c r="NIH830" s="257"/>
      <c r="NII830" s="257"/>
      <c r="NIJ830" s="257"/>
      <c r="NIK830" s="257"/>
      <c r="NIL830" s="257"/>
      <c r="NIM830" s="257"/>
      <c r="NIN830" s="257"/>
      <c r="NIO830" s="257"/>
      <c r="NIP830" s="257"/>
      <c r="NIQ830" s="257"/>
      <c r="NIR830" s="257"/>
      <c r="NIS830" s="257"/>
      <c r="NIT830" s="257"/>
      <c r="NIU830" s="257"/>
      <c r="NIV830" s="257"/>
      <c r="NIW830" s="257"/>
      <c r="NIX830" s="257"/>
      <c r="NIY830" s="257"/>
      <c r="NIZ830" s="257"/>
      <c r="NJA830" s="257"/>
      <c r="NJB830" s="257"/>
      <c r="NJC830" s="257"/>
      <c r="NJD830" s="257"/>
      <c r="NJE830" s="257"/>
      <c r="NJF830" s="257"/>
      <c r="NJG830" s="257"/>
      <c r="NJH830" s="257"/>
      <c r="NJI830" s="257"/>
      <c r="NJJ830" s="257"/>
      <c r="NJK830" s="257"/>
      <c r="NJL830" s="257"/>
      <c r="NJM830" s="257"/>
      <c r="NJN830" s="257"/>
      <c r="NJO830" s="257"/>
      <c r="NJP830" s="257"/>
      <c r="NJQ830" s="257"/>
      <c r="NJR830" s="257"/>
      <c r="NJS830" s="257"/>
      <c r="NJT830" s="257"/>
      <c r="NJU830" s="257"/>
      <c r="NJV830" s="257"/>
      <c r="NJW830" s="257"/>
      <c r="NJX830" s="257"/>
      <c r="NJY830" s="257"/>
      <c r="NJZ830" s="257"/>
      <c r="NKA830" s="257"/>
      <c r="NKB830" s="257"/>
      <c r="NKC830" s="257"/>
      <c r="NKD830" s="257"/>
      <c r="NKE830" s="257"/>
      <c r="NKF830" s="257"/>
      <c r="NKG830" s="257"/>
      <c r="NKH830" s="257"/>
      <c r="NKI830" s="257"/>
      <c r="NKJ830" s="257"/>
      <c r="NKK830" s="257"/>
      <c r="NKL830" s="257"/>
      <c r="NKM830" s="257"/>
      <c r="NKN830" s="257"/>
      <c r="NKO830" s="257"/>
      <c r="NKP830" s="257"/>
      <c r="NKQ830" s="257"/>
      <c r="NKR830" s="257"/>
      <c r="NKS830" s="257"/>
      <c r="NKT830" s="257"/>
      <c r="NKU830" s="257"/>
      <c r="NKV830" s="257"/>
      <c r="NKW830" s="257"/>
      <c r="NKX830" s="257"/>
      <c r="NKY830" s="257"/>
      <c r="NKZ830" s="257"/>
      <c r="NLA830" s="257"/>
      <c r="NLB830" s="257"/>
      <c r="NLC830" s="257"/>
      <c r="NLD830" s="257"/>
      <c r="NLE830" s="257"/>
      <c r="NLF830" s="257"/>
      <c r="NLG830" s="257"/>
      <c r="NLH830" s="257"/>
      <c r="NLI830" s="257"/>
      <c r="NLJ830" s="257"/>
      <c r="NLK830" s="257"/>
      <c r="NLL830" s="257"/>
      <c r="NLM830" s="257"/>
      <c r="NLN830" s="257"/>
      <c r="NLO830" s="257"/>
      <c r="NLP830" s="257"/>
      <c r="NLQ830" s="257"/>
      <c r="NLR830" s="257"/>
      <c r="NLS830" s="257"/>
      <c r="NLT830" s="257"/>
      <c r="NLU830" s="257"/>
      <c r="NLV830" s="257"/>
      <c r="NLW830" s="257"/>
      <c r="NLX830" s="257"/>
      <c r="NLY830" s="257"/>
      <c r="NLZ830" s="257"/>
      <c r="NMA830" s="257"/>
      <c r="NMB830" s="257"/>
      <c r="NMC830" s="257"/>
      <c r="NMD830" s="257"/>
      <c r="NME830" s="257"/>
      <c r="NMF830" s="257"/>
      <c r="NMG830" s="257"/>
      <c r="NMH830" s="257"/>
      <c r="NMI830" s="257"/>
      <c r="NMJ830" s="257"/>
      <c r="NMK830" s="257"/>
      <c r="NML830" s="257"/>
      <c r="NMM830" s="257"/>
      <c r="NMN830" s="257"/>
      <c r="NMO830" s="257"/>
      <c r="NMP830" s="257"/>
      <c r="NMQ830" s="257"/>
      <c r="NMR830" s="257"/>
      <c r="NMS830" s="257"/>
      <c r="NMT830" s="257"/>
      <c r="NMU830" s="257"/>
      <c r="NMV830" s="257"/>
      <c r="NMW830" s="257"/>
      <c r="NMX830" s="257"/>
      <c r="NMY830" s="257"/>
      <c r="NMZ830" s="257"/>
      <c r="NNA830" s="257"/>
      <c r="NNB830" s="257"/>
      <c r="NNC830" s="257"/>
      <c r="NND830" s="257"/>
      <c r="NNE830" s="257"/>
      <c r="NNF830" s="257"/>
      <c r="NNG830" s="257"/>
      <c r="NNH830" s="257"/>
      <c r="NNI830" s="257"/>
      <c r="NNJ830" s="257"/>
      <c r="NNK830" s="257"/>
      <c r="NNL830" s="257"/>
      <c r="NNM830" s="257"/>
      <c r="NNN830" s="257"/>
      <c r="NNO830" s="257"/>
      <c r="NNP830" s="257"/>
      <c r="NNQ830" s="257"/>
      <c r="NNR830" s="257"/>
      <c r="NNS830" s="257"/>
      <c r="NNT830" s="257"/>
      <c r="NNU830" s="257"/>
      <c r="NNV830" s="257"/>
      <c r="NNW830" s="257"/>
      <c r="NNX830" s="257"/>
      <c r="NNY830" s="257"/>
      <c r="NNZ830" s="257"/>
      <c r="NOA830" s="257"/>
      <c r="NOB830" s="257"/>
      <c r="NOC830" s="257"/>
      <c r="NOD830" s="257"/>
      <c r="NOE830" s="257"/>
      <c r="NOF830" s="257"/>
      <c r="NOG830" s="257"/>
      <c r="NOH830" s="257"/>
      <c r="NOI830" s="257"/>
      <c r="NOJ830" s="257"/>
      <c r="NOK830" s="257"/>
      <c r="NOL830" s="257"/>
      <c r="NOM830" s="257"/>
      <c r="NON830" s="257"/>
      <c r="NOO830" s="257"/>
      <c r="NOP830" s="257"/>
      <c r="NOQ830" s="257"/>
      <c r="NOR830" s="257"/>
      <c r="NOS830" s="257"/>
      <c r="NOT830" s="257"/>
      <c r="NOU830" s="257"/>
      <c r="NOV830" s="257"/>
      <c r="NOW830" s="257"/>
      <c r="NOX830" s="257"/>
      <c r="NOY830" s="257"/>
      <c r="NOZ830" s="257"/>
      <c r="NPA830" s="257"/>
      <c r="NPB830" s="257"/>
      <c r="NPC830" s="257"/>
      <c r="NPD830" s="257"/>
      <c r="NPE830" s="257"/>
      <c r="NPF830" s="257"/>
      <c r="NPG830" s="257"/>
      <c r="NPH830" s="257"/>
      <c r="NPI830" s="257"/>
      <c r="NPJ830" s="257"/>
      <c r="NPK830" s="257"/>
      <c r="NPL830" s="257"/>
      <c r="NPM830" s="257"/>
      <c r="NPN830" s="257"/>
      <c r="NPO830" s="257"/>
      <c r="NPP830" s="257"/>
      <c r="NPQ830" s="257"/>
      <c r="NPR830" s="257"/>
      <c r="NPS830" s="257"/>
      <c r="NPT830" s="257"/>
      <c r="NPU830" s="257"/>
      <c r="NPV830" s="257"/>
      <c r="NPW830" s="257"/>
      <c r="NPX830" s="257"/>
      <c r="NPY830" s="257"/>
      <c r="NPZ830" s="257"/>
      <c r="NQA830" s="257"/>
      <c r="NQB830" s="257"/>
      <c r="NQC830" s="257"/>
      <c r="NQD830" s="257"/>
      <c r="NQE830" s="257"/>
      <c r="NQF830" s="257"/>
      <c r="NQG830" s="257"/>
      <c r="NQH830" s="257"/>
      <c r="NQI830" s="257"/>
      <c r="NQJ830" s="257"/>
      <c r="NQK830" s="257"/>
      <c r="NQL830" s="257"/>
      <c r="NQM830" s="257"/>
      <c r="NQN830" s="257"/>
      <c r="NQO830" s="257"/>
      <c r="NQP830" s="257"/>
      <c r="NQQ830" s="257"/>
      <c r="NQR830" s="257"/>
      <c r="NQS830" s="257"/>
      <c r="NQT830" s="257"/>
      <c r="NQU830" s="257"/>
      <c r="NQV830" s="257"/>
      <c r="NQW830" s="257"/>
      <c r="NQX830" s="257"/>
      <c r="NQY830" s="257"/>
      <c r="NQZ830" s="257"/>
      <c r="NRA830" s="257"/>
      <c r="NRB830" s="257"/>
      <c r="NRC830" s="257"/>
      <c r="NRD830" s="257"/>
      <c r="NRE830" s="257"/>
      <c r="NRF830" s="257"/>
      <c r="NRG830" s="257"/>
      <c r="NRH830" s="257"/>
      <c r="NRI830" s="257"/>
      <c r="NRJ830" s="257"/>
      <c r="NRK830" s="257"/>
      <c r="NRL830" s="257"/>
      <c r="NRM830" s="257"/>
      <c r="NRN830" s="257"/>
      <c r="NRO830" s="257"/>
      <c r="NRP830" s="257"/>
      <c r="NRQ830" s="257"/>
      <c r="NRR830" s="257"/>
      <c r="NRS830" s="257"/>
      <c r="NRT830" s="257"/>
      <c r="NRU830" s="257"/>
      <c r="NRV830" s="257"/>
      <c r="NRW830" s="257"/>
      <c r="NRX830" s="257"/>
      <c r="NRY830" s="257"/>
      <c r="NRZ830" s="257"/>
      <c r="NSA830" s="257"/>
      <c r="NSB830" s="257"/>
      <c r="NSC830" s="257"/>
      <c r="NSD830" s="257"/>
      <c r="NSE830" s="257"/>
      <c r="NSF830" s="257"/>
      <c r="NSG830" s="257"/>
      <c r="NSH830" s="257"/>
      <c r="NSI830" s="257"/>
      <c r="NSJ830" s="257"/>
      <c r="NSK830" s="257"/>
      <c r="NSL830" s="257"/>
      <c r="NSM830" s="257"/>
      <c r="NSN830" s="257"/>
      <c r="NSO830" s="257"/>
      <c r="NSP830" s="257"/>
      <c r="NSQ830" s="257"/>
      <c r="NSR830" s="257"/>
      <c r="NSS830" s="257"/>
      <c r="NST830" s="257"/>
      <c r="NSU830" s="257"/>
      <c r="NSV830" s="257"/>
      <c r="NSW830" s="257"/>
      <c r="NSX830" s="257"/>
      <c r="NSY830" s="257"/>
      <c r="NSZ830" s="257"/>
      <c r="NTA830" s="257"/>
      <c r="NTB830" s="257"/>
      <c r="NTC830" s="257"/>
      <c r="NTD830" s="257"/>
      <c r="NTE830" s="257"/>
      <c r="NTF830" s="257"/>
      <c r="NTG830" s="257"/>
      <c r="NTH830" s="257"/>
      <c r="NTI830" s="257"/>
      <c r="NTJ830" s="257"/>
      <c r="NTK830" s="257"/>
      <c r="NTL830" s="257"/>
      <c r="NTM830" s="257"/>
      <c r="NTN830" s="257"/>
      <c r="NTO830" s="257"/>
      <c r="NTP830" s="257"/>
      <c r="NTQ830" s="257"/>
      <c r="NTR830" s="257"/>
      <c r="NTS830" s="257"/>
      <c r="NTT830" s="257"/>
      <c r="NTU830" s="257"/>
      <c r="NTV830" s="257"/>
      <c r="NTW830" s="257"/>
      <c r="NTX830" s="257"/>
      <c r="NTY830" s="257"/>
      <c r="NTZ830" s="257"/>
      <c r="NUA830" s="257"/>
      <c r="NUB830" s="257"/>
      <c r="NUC830" s="257"/>
      <c r="NUD830" s="257"/>
      <c r="NUE830" s="257"/>
      <c r="NUF830" s="257"/>
      <c r="NUG830" s="257"/>
      <c r="NUH830" s="257"/>
      <c r="NUI830" s="257"/>
      <c r="NUJ830" s="257"/>
      <c r="NUK830" s="257"/>
      <c r="NUL830" s="257"/>
      <c r="NUM830" s="257"/>
      <c r="NUN830" s="257"/>
      <c r="NUO830" s="257"/>
      <c r="NUP830" s="257"/>
      <c r="NUQ830" s="257"/>
      <c r="NUR830" s="257"/>
      <c r="NUS830" s="257"/>
      <c r="NUT830" s="257"/>
      <c r="NUU830" s="257"/>
      <c r="NUV830" s="257"/>
      <c r="NUW830" s="257"/>
      <c r="NUX830" s="257"/>
      <c r="NUY830" s="257"/>
      <c r="NUZ830" s="257"/>
      <c r="NVA830" s="257"/>
      <c r="NVB830" s="257"/>
      <c r="NVC830" s="257"/>
      <c r="NVD830" s="257"/>
      <c r="NVE830" s="257"/>
      <c r="NVF830" s="257"/>
      <c r="NVG830" s="257"/>
      <c r="NVH830" s="257"/>
      <c r="NVI830" s="257"/>
      <c r="NVJ830" s="257"/>
      <c r="NVK830" s="257"/>
      <c r="NVL830" s="257"/>
      <c r="NVM830" s="257"/>
      <c r="NVN830" s="257"/>
      <c r="NVO830" s="257"/>
      <c r="NVP830" s="257"/>
      <c r="NVQ830" s="257"/>
      <c r="NVR830" s="257"/>
      <c r="NVS830" s="257"/>
      <c r="NVT830" s="257"/>
      <c r="NVU830" s="257"/>
      <c r="NVV830" s="257"/>
      <c r="NVW830" s="257"/>
      <c r="NVX830" s="257"/>
      <c r="NVY830" s="257"/>
      <c r="NVZ830" s="257"/>
      <c r="NWA830" s="257"/>
      <c r="NWB830" s="257"/>
      <c r="NWC830" s="257"/>
      <c r="NWD830" s="257"/>
      <c r="NWE830" s="257"/>
      <c r="NWF830" s="257"/>
      <c r="NWG830" s="257"/>
      <c r="NWH830" s="257"/>
      <c r="NWI830" s="257"/>
      <c r="NWJ830" s="257"/>
      <c r="NWK830" s="257"/>
      <c r="NWL830" s="257"/>
      <c r="NWM830" s="257"/>
      <c r="NWN830" s="257"/>
      <c r="NWO830" s="257"/>
      <c r="NWP830" s="257"/>
      <c r="NWQ830" s="257"/>
      <c r="NWR830" s="257"/>
      <c r="NWS830" s="257"/>
      <c r="NWT830" s="257"/>
      <c r="NWU830" s="257"/>
      <c r="NWV830" s="257"/>
      <c r="NWW830" s="257"/>
      <c r="NWX830" s="257"/>
      <c r="NWY830" s="257"/>
      <c r="NWZ830" s="257"/>
      <c r="NXA830" s="257"/>
      <c r="NXB830" s="257"/>
      <c r="NXC830" s="257"/>
      <c r="NXD830" s="257"/>
      <c r="NXE830" s="257"/>
      <c r="NXF830" s="257"/>
      <c r="NXG830" s="257"/>
      <c r="NXH830" s="257"/>
      <c r="NXI830" s="257"/>
      <c r="NXJ830" s="257"/>
      <c r="NXK830" s="257"/>
      <c r="NXL830" s="257"/>
      <c r="NXM830" s="257"/>
      <c r="NXN830" s="257"/>
      <c r="NXO830" s="257"/>
      <c r="NXP830" s="257"/>
      <c r="NXQ830" s="257"/>
      <c r="NXR830" s="257"/>
      <c r="NXS830" s="257"/>
      <c r="NXT830" s="257"/>
      <c r="NXU830" s="257"/>
      <c r="NXV830" s="257"/>
      <c r="NXW830" s="257"/>
      <c r="NXX830" s="257"/>
      <c r="NXY830" s="257"/>
      <c r="NXZ830" s="257"/>
      <c r="NYA830" s="257"/>
      <c r="NYB830" s="257"/>
      <c r="NYC830" s="257"/>
      <c r="NYD830" s="257"/>
      <c r="NYE830" s="257"/>
      <c r="NYF830" s="257"/>
      <c r="NYG830" s="257"/>
      <c r="NYH830" s="257"/>
      <c r="NYI830" s="257"/>
      <c r="NYJ830" s="257"/>
      <c r="NYK830" s="257"/>
      <c r="NYL830" s="257"/>
      <c r="NYM830" s="257"/>
      <c r="NYN830" s="257"/>
      <c r="NYO830" s="257"/>
      <c r="NYP830" s="257"/>
      <c r="NYQ830" s="257"/>
      <c r="NYR830" s="257"/>
      <c r="NYS830" s="257"/>
      <c r="NYT830" s="257"/>
      <c r="NYU830" s="257"/>
      <c r="NYV830" s="257"/>
      <c r="NYW830" s="257"/>
      <c r="NYX830" s="257"/>
      <c r="NYY830" s="257"/>
      <c r="NYZ830" s="257"/>
      <c r="NZA830" s="257"/>
      <c r="NZB830" s="257"/>
      <c r="NZC830" s="257"/>
      <c r="NZD830" s="257"/>
      <c r="NZE830" s="257"/>
      <c r="NZF830" s="257"/>
      <c r="NZG830" s="257"/>
      <c r="NZH830" s="257"/>
      <c r="NZI830" s="257"/>
      <c r="NZJ830" s="257"/>
      <c r="NZK830" s="257"/>
      <c r="NZL830" s="257"/>
      <c r="NZM830" s="257"/>
      <c r="NZN830" s="257"/>
      <c r="NZO830" s="257"/>
      <c r="NZP830" s="257"/>
      <c r="NZQ830" s="257"/>
      <c r="NZR830" s="257"/>
      <c r="NZS830" s="257"/>
      <c r="NZT830" s="257"/>
      <c r="NZU830" s="257"/>
      <c r="NZV830" s="257"/>
      <c r="NZW830" s="257"/>
      <c r="NZX830" s="257"/>
      <c r="NZY830" s="257"/>
      <c r="NZZ830" s="257"/>
      <c r="OAA830" s="257"/>
      <c r="OAB830" s="257"/>
      <c r="OAC830" s="257"/>
      <c r="OAD830" s="257"/>
      <c r="OAE830" s="257"/>
      <c r="OAF830" s="257"/>
      <c r="OAG830" s="257"/>
      <c r="OAH830" s="257"/>
      <c r="OAI830" s="257"/>
      <c r="OAJ830" s="257"/>
      <c r="OAK830" s="257"/>
      <c r="OAL830" s="257"/>
      <c r="OAM830" s="257"/>
      <c r="OAN830" s="257"/>
      <c r="OAO830" s="257"/>
      <c r="OAP830" s="257"/>
      <c r="OAQ830" s="257"/>
      <c r="OAR830" s="257"/>
      <c r="OAS830" s="257"/>
      <c r="OAT830" s="257"/>
      <c r="OAU830" s="257"/>
      <c r="OAV830" s="257"/>
      <c r="OAW830" s="257"/>
      <c r="OAX830" s="257"/>
      <c r="OAY830" s="257"/>
      <c r="OAZ830" s="257"/>
      <c r="OBA830" s="257"/>
      <c r="OBB830" s="257"/>
      <c r="OBC830" s="257"/>
      <c r="OBD830" s="257"/>
      <c r="OBE830" s="257"/>
      <c r="OBF830" s="257"/>
      <c r="OBG830" s="257"/>
      <c r="OBH830" s="257"/>
      <c r="OBI830" s="257"/>
      <c r="OBJ830" s="257"/>
      <c r="OBK830" s="257"/>
      <c r="OBL830" s="257"/>
      <c r="OBM830" s="257"/>
      <c r="OBN830" s="257"/>
      <c r="OBO830" s="257"/>
      <c r="OBP830" s="257"/>
      <c r="OBQ830" s="257"/>
      <c r="OBR830" s="257"/>
      <c r="OBS830" s="257"/>
      <c r="OBT830" s="257"/>
      <c r="OBU830" s="257"/>
      <c r="OBV830" s="257"/>
      <c r="OBW830" s="257"/>
      <c r="OBX830" s="257"/>
      <c r="OBY830" s="257"/>
      <c r="OBZ830" s="257"/>
      <c r="OCA830" s="257"/>
      <c r="OCB830" s="257"/>
      <c r="OCC830" s="257"/>
      <c r="OCD830" s="257"/>
      <c r="OCE830" s="257"/>
      <c r="OCF830" s="257"/>
      <c r="OCG830" s="257"/>
      <c r="OCH830" s="257"/>
      <c r="OCI830" s="257"/>
      <c r="OCJ830" s="257"/>
      <c r="OCK830" s="257"/>
      <c r="OCL830" s="257"/>
      <c r="OCM830" s="257"/>
      <c r="OCN830" s="257"/>
      <c r="OCO830" s="257"/>
      <c r="OCP830" s="257"/>
      <c r="OCQ830" s="257"/>
      <c r="OCR830" s="257"/>
      <c r="OCS830" s="257"/>
      <c r="OCT830" s="257"/>
      <c r="OCU830" s="257"/>
      <c r="OCV830" s="257"/>
      <c r="OCW830" s="257"/>
      <c r="OCX830" s="257"/>
      <c r="OCY830" s="257"/>
      <c r="OCZ830" s="257"/>
      <c r="ODA830" s="257"/>
      <c r="ODB830" s="257"/>
      <c r="ODC830" s="257"/>
      <c r="ODD830" s="257"/>
      <c r="ODE830" s="257"/>
      <c r="ODF830" s="257"/>
      <c r="ODG830" s="257"/>
      <c r="ODH830" s="257"/>
      <c r="ODI830" s="257"/>
      <c r="ODJ830" s="257"/>
      <c r="ODK830" s="257"/>
      <c r="ODL830" s="257"/>
      <c r="ODM830" s="257"/>
      <c r="ODN830" s="257"/>
      <c r="ODO830" s="257"/>
      <c r="ODP830" s="257"/>
      <c r="ODQ830" s="257"/>
      <c r="ODR830" s="257"/>
      <c r="ODS830" s="257"/>
      <c r="ODT830" s="257"/>
      <c r="ODU830" s="257"/>
      <c r="ODV830" s="257"/>
      <c r="ODW830" s="257"/>
      <c r="ODX830" s="257"/>
      <c r="ODY830" s="257"/>
      <c r="ODZ830" s="257"/>
      <c r="OEA830" s="257"/>
      <c r="OEB830" s="257"/>
      <c r="OEC830" s="257"/>
      <c r="OED830" s="257"/>
      <c r="OEE830" s="257"/>
      <c r="OEF830" s="257"/>
      <c r="OEG830" s="257"/>
      <c r="OEH830" s="257"/>
      <c r="OEI830" s="257"/>
      <c r="OEJ830" s="257"/>
      <c r="OEK830" s="257"/>
      <c r="OEL830" s="257"/>
      <c r="OEM830" s="257"/>
      <c r="OEN830" s="257"/>
      <c r="OEO830" s="257"/>
      <c r="OEP830" s="257"/>
      <c r="OEQ830" s="257"/>
      <c r="OER830" s="257"/>
      <c r="OES830" s="257"/>
      <c r="OET830" s="257"/>
      <c r="OEU830" s="257"/>
      <c r="OEV830" s="257"/>
      <c r="OEW830" s="257"/>
      <c r="OEX830" s="257"/>
      <c r="OEY830" s="257"/>
      <c r="OEZ830" s="257"/>
      <c r="OFA830" s="257"/>
      <c r="OFB830" s="257"/>
      <c r="OFC830" s="257"/>
      <c r="OFD830" s="257"/>
      <c r="OFE830" s="257"/>
      <c r="OFF830" s="257"/>
      <c r="OFG830" s="257"/>
      <c r="OFH830" s="257"/>
      <c r="OFI830" s="257"/>
      <c r="OFJ830" s="257"/>
      <c r="OFK830" s="257"/>
      <c r="OFL830" s="257"/>
      <c r="OFM830" s="257"/>
      <c r="OFN830" s="257"/>
      <c r="OFO830" s="257"/>
      <c r="OFP830" s="257"/>
      <c r="OFQ830" s="257"/>
      <c r="OFR830" s="257"/>
      <c r="OFS830" s="257"/>
      <c r="OFT830" s="257"/>
      <c r="OFU830" s="257"/>
      <c r="OFV830" s="257"/>
      <c r="OFW830" s="257"/>
      <c r="OFX830" s="257"/>
      <c r="OFY830" s="257"/>
      <c r="OFZ830" s="257"/>
      <c r="OGA830" s="257"/>
      <c r="OGB830" s="257"/>
      <c r="OGC830" s="257"/>
      <c r="OGD830" s="257"/>
      <c r="OGE830" s="257"/>
      <c r="OGF830" s="257"/>
      <c r="OGG830" s="257"/>
      <c r="OGH830" s="257"/>
      <c r="OGI830" s="257"/>
      <c r="OGJ830" s="257"/>
      <c r="OGK830" s="257"/>
      <c r="OGL830" s="257"/>
      <c r="OGM830" s="257"/>
      <c r="OGN830" s="257"/>
      <c r="OGO830" s="257"/>
      <c r="OGP830" s="257"/>
      <c r="OGQ830" s="257"/>
      <c r="OGR830" s="257"/>
      <c r="OGS830" s="257"/>
      <c r="OGT830" s="257"/>
      <c r="OGU830" s="257"/>
      <c r="OGV830" s="257"/>
      <c r="OGW830" s="257"/>
      <c r="OGX830" s="257"/>
      <c r="OGY830" s="257"/>
      <c r="OGZ830" s="257"/>
      <c r="OHA830" s="257"/>
      <c r="OHB830" s="257"/>
      <c r="OHC830" s="257"/>
      <c r="OHD830" s="257"/>
      <c r="OHE830" s="257"/>
      <c r="OHF830" s="257"/>
      <c r="OHG830" s="257"/>
      <c r="OHH830" s="257"/>
      <c r="OHI830" s="257"/>
      <c r="OHJ830" s="257"/>
      <c r="OHK830" s="257"/>
      <c r="OHL830" s="257"/>
      <c r="OHM830" s="257"/>
      <c r="OHN830" s="257"/>
      <c r="OHO830" s="257"/>
      <c r="OHP830" s="257"/>
      <c r="OHQ830" s="257"/>
      <c r="OHR830" s="257"/>
      <c r="OHS830" s="257"/>
      <c r="OHT830" s="257"/>
      <c r="OHU830" s="257"/>
      <c r="OHV830" s="257"/>
      <c r="OHW830" s="257"/>
      <c r="OHX830" s="257"/>
      <c r="OHY830" s="257"/>
      <c r="OHZ830" s="257"/>
      <c r="OIA830" s="257"/>
      <c r="OIB830" s="257"/>
      <c r="OIC830" s="257"/>
      <c r="OID830" s="257"/>
      <c r="OIE830" s="257"/>
      <c r="OIF830" s="257"/>
      <c r="OIG830" s="257"/>
      <c r="OIH830" s="257"/>
      <c r="OII830" s="257"/>
      <c r="OIJ830" s="257"/>
      <c r="OIK830" s="257"/>
      <c r="OIL830" s="257"/>
      <c r="OIM830" s="257"/>
      <c r="OIN830" s="257"/>
      <c r="OIO830" s="257"/>
      <c r="OIP830" s="257"/>
      <c r="OIQ830" s="257"/>
      <c r="OIR830" s="257"/>
      <c r="OIS830" s="257"/>
      <c r="OIT830" s="257"/>
      <c r="OIU830" s="257"/>
      <c r="OIV830" s="257"/>
      <c r="OIW830" s="257"/>
      <c r="OIX830" s="257"/>
      <c r="OIY830" s="257"/>
      <c r="OIZ830" s="257"/>
      <c r="OJA830" s="257"/>
      <c r="OJB830" s="257"/>
      <c r="OJC830" s="257"/>
      <c r="OJD830" s="257"/>
      <c r="OJE830" s="257"/>
      <c r="OJF830" s="257"/>
      <c r="OJG830" s="257"/>
      <c r="OJH830" s="257"/>
      <c r="OJI830" s="257"/>
      <c r="OJJ830" s="257"/>
      <c r="OJK830" s="257"/>
      <c r="OJL830" s="257"/>
      <c r="OJM830" s="257"/>
      <c r="OJN830" s="257"/>
      <c r="OJO830" s="257"/>
      <c r="OJP830" s="257"/>
      <c r="OJQ830" s="257"/>
      <c r="OJR830" s="257"/>
      <c r="OJS830" s="257"/>
      <c r="OJT830" s="257"/>
      <c r="OJU830" s="257"/>
      <c r="OJV830" s="257"/>
      <c r="OJW830" s="257"/>
      <c r="OJX830" s="257"/>
      <c r="OJY830" s="257"/>
      <c r="OJZ830" s="257"/>
      <c r="OKA830" s="257"/>
      <c r="OKB830" s="257"/>
      <c r="OKC830" s="257"/>
      <c r="OKD830" s="257"/>
      <c r="OKE830" s="257"/>
      <c r="OKF830" s="257"/>
      <c r="OKG830" s="257"/>
      <c r="OKH830" s="257"/>
      <c r="OKI830" s="257"/>
      <c r="OKJ830" s="257"/>
      <c r="OKK830" s="257"/>
      <c r="OKL830" s="257"/>
      <c r="OKM830" s="257"/>
      <c r="OKN830" s="257"/>
      <c r="OKO830" s="257"/>
      <c r="OKP830" s="257"/>
      <c r="OKQ830" s="257"/>
      <c r="OKR830" s="257"/>
      <c r="OKS830" s="257"/>
      <c r="OKT830" s="257"/>
      <c r="OKU830" s="257"/>
      <c r="OKV830" s="257"/>
      <c r="OKW830" s="257"/>
      <c r="OKX830" s="257"/>
      <c r="OKY830" s="257"/>
      <c r="OKZ830" s="257"/>
      <c r="OLA830" s="257"/>
      <c r="OLB830" s="257"/>
      <c r="OLC830" s="257"/>
      <c r="OLD830" s="257"/>
      <c r="OLE830" s="257"/>
      <c r="OLF830" s="257"/>
      <c r="OLG830" s="257"/>
      <c r="OLH830" s="257"/>
      <c r="OLI830" s="257"/>
      <c r="OLJ830" s="257"/>
      <c r="OLK830" s="257"/>
      <c r="OLL830" s="257"/>
      <c r="OLM830" s="257"/>
      <c r="OLN830" s="257"/>
      <c r="OLO830" s="257"/>
      <c r="OLP830" s="257"/>
      <c r="OLQ830" s="257"/>
      <c r="OLR830" s="257"/>
      <c r="OLS830" s="257"/>
      <c r="OLT830" s="257"/>
      <c r="OLU830" s="257"/>
      <c r="OLV830" s="257"/>
      <c r="OLW830" s="257"/>
      <c r="OLX830" s="257"/>
      <c r="OLY830" s="257"/>
      <c r="OLZ830" s="257"/>
      <c r="OMA830" s="257"/>
      <c r="OMB830" s="257"/>
      <c r="OMC830" s="257"/>
      <c r="OMD830" s="257"/>
      <c r="OME830" s="257"/>
      <c r="OMF830" s="257"/>
      <c r="OMG830" s="257"/>
      <c r="OMH830" s="257"/>
      <c r="OMI830" s="257"/>
      <c r="OMJ830" s="257"/>
      <c r="OMK830" s="257"/>
      <c r="OML830" s="257"/>
      <c r="OMM830" s="257"/>
      <c r="OMN830" s="257"/>
      <c r="OMO830" s="257"/>
      <c r="OMP830" s="257"/>
      <c r="OMQ830" s="257"/>
      <c r="OMR830" s="257"/>
      <c r="OMS830" s="257"/>
      <c r="OMT830" s="257"/>
      <c r="OMU830" s="257"/>
      <c r="OMV830" s="257"/>
      <c r="OMW830" s="257"/>
      <c r="OMX830" s="257"/>
      <c r="OMY830" s="257"/>
      <c r="OMZ830" s="257"/>
      <c r="ONA830" s="257"/>
      <c r="ONB830" s="257"/>
      <c r="ONC830" s="257"/>
      <c r="OND830" s="257"/>
      <c r="ONE830" s="257"/>
      <c r="ONF830" s="257"/>
      <c r="ONG830" s="257"/>
      <c r="ONH830" s="257"/>
      <c r="ONI830" s="257"/>
      <c r="ONJ830" s="257"/>
      <c r="ONK830" s="257"/>
      <c r="ONL830" s="257"/>
      <c r="ONM830" s="257"/>
      <c r="ONN830" s="257"/>
      <c r="ONO830" s="257"/>
      <c r="ONP830" s="257"/>
      <c r="ONQ830" s="257"/>
      <c r="ONR830" s="257"/>
      <c r="ONS830" s="257"/>
      <c r="ONT830" s="257"/>
      <c r="ONU830" s="257"/>
      <c r="ONV830" s="257"/>
      <c r="ONW830" s="257"/>
      <c r="ONX830" s="257"/>
      <c r="ONY830" s="257"/>
      <c r="ONZ830" s="257"/>
      <c r="OOA830" s="257"/>
      <c r="OOB830" s="257"/>
      <c r="OOC830" s="257"/>
      <c r="OOD830" s="257"/>
      <c r="OOE830" s="257"/>
      <c r="OOF830" s="257"/>
      <c r="OOG830" s="257"/>
      <c r="OOH830" s="257"/>
      <c r="OOI830" s="257"/>
      <c r="OOJ830" s="257"/>
      <c r="OOK830" s="257"/>
      <c r="OOL830" s="257"/>
      <c r="OOM830" s="257"/>
      <c r="OON830" s="257"/>
      <c r="OOO830" s="257"/>
      <c r="OOP830" s="257"/>
      <c r="OOQ830" s="257"/>
      <c r="OOR830" s="257"/>
      <c r="OOS830" s="257"/>
      <c r="OOT830" s="257"/>
      <c r="OOU830" s="257"/>
      <c r="OOV830" s="257"/>
      <c r="OOW830" s="257"/>
      <c r="OOX830" s="257"/>
      <c r="OOY830" s="257"/>
      <c r="OOZ830" s="257"/>
      <c r="OPA830" s="257"/>
      <c r="OPB830" s="257"/>
      <c r="OPC830" s="257"/>
      <c r="OPD830" s="257"/>
      <c r="OPE830" s="257"/>
      <c r="OPF830" s="257"/>
      <c r="OPG830" s="257"/>
      <c r="OPH830" s="257"/>
      <c r="OPI830" s="257"/>
      <c r="OPJ830" s="257"/>
      <c r="OPK830" s="257"/>
      <c r="OPL830" s="257"/>
      <c r="OPM830" s="257"/>
      <c r="OPN830" s="257"/>
      <c r="OPO830" s="257"/>
      <c r="OPP830" s="257"/>
      <c r="OPQ830" s="257"/>
      <c r="OPR830" s="257"/>
      <c r="OPS830" s="257"/>
      <c r="OPT830" s="257"/>
      <c r="OPU830" s="257"/>
      <c r="OPV830" s="257"/>
      <c r="OPW830" s="257"/>
      <c r="OPX830" s="257"/>
      <c r="OPY830" s="257"/>
      <c r="OPZ830" s="257"/>
      <c r="OQA830" s="257"/>
      <c r="OQB830" s="257"/>
      <c r="OQC830" s="257"/>
      <c r="OQD830" s="257"/>
      <c r="OQE830" s="257"/>
      <c r="OQF830" s="257"/>
      <c r="OQG830" s="257"/>
      <c r="OQH830" s="257"/>
      <c r="OQI830" s="257"/>
      <c r="OQJ830" s="257"/>
      <c r="OQK830" s="257"/>
      <c r="OQL830" s="257"/>
      <c r="OQM830" s="257"/>
      <c r="OQN830" s="257"/>
      <c r="OQO830" s="257"/>
      <c r="OQP830" s="257"/>
      <c r="OQQ830" s="257"/>
      <c r="OQR830" s="257"/>
      <c r="OQS830" s="257"/>
      <c r="OQT830" s="257"/>
      <c r="OQU830" s="257"/>
      <c r="OQV830" s="257"/>
      <c r="OQW830" s="257"/>
      <c r="OQX830" s="257"/>
      <c r="OQY830" s="257"/>
      <c r="OQZ830" s="257"/>
      <c r="ORA830" s="257"/>
      <c r="ORB830" s="257"/>
      <c r="ORC830" s="257"/>
      <c r="ORD830" s="257"/>
      <c r="ORE830" s="257"/>
      <c r="ORF830" s="257"/>
      <c r="ORG830" s="257"/>
      <c r="ORH830" s="257"/>
      <c r="ORI830" s="257"/>
      <c r="ORJ830" s="257"/>
      <c r="ORK830" s="257"/>
      <c r="ORL830" s="257"/>
      <c r="ORM830" s="257"/>
      <c r="ORN830" s="257"/>
      <c r="ORO830" s="257"/>
      <c r="ORP830" s="257"/>
      <c r="ORQ830" s="257"/>
      <c r="ORR830" s="257"/>
      <c r="ORS830" s="257"/>
      <c r="ORT830" s="257"/>
      <c r="ORU830" s="257"/>
      <c r="ORV830" s="257"/>
      <c r="ORW830" s="257"/>
      <c r="ORX830" s="257"/>
      <c r="ORY830" s="257"/>
      <c r="ORZ830" s="257"/>
      <c r="OSA830" s="257"/>
      <c r="OSB830" s="257"/>
      <c r="OSC830" s="257"/>
      <c r="OSD830" s="257"/>
      <c r="OSE830" s="257"/>
      <c r="OSF830" s="257"/>
      <c r="OSG830" s="257"/>
      <c r="OSH830" s="257"/>
      <c r="OSI830" s="257"/>
      <c r="OSJ830" s="257"/>
      <c r="OSK830" s="257"/>
      <c r="OSL830" s="257"/>
      <c r="OSM830" s="257"/>
      <c r="OSN830" s="257"/>
      <c r="OSO830" s="257"/>
      <c r="OSP830" s="257"/>
      <c r="OSQ830" s="257"/>
      <c r="OSR830" s="257"/>
      <c r="OSS830" s="257"/>
      <c r="OST830" s="257"/>
      <c r="OSU830" s="257"/>
      <c r="OSV830" s="257"/>
      <c r="OSW830" s="257"/>
      <c r="OSX830" s="257"/>
      <c r="OSY830" s="257"/>
      <c r="OSZ830" s="257"/>
      <c r="OTA830" s="257"/>
      <c r="OTB830" s="257"/>
      <c r="OTC830" s="257"/>
      <c r="OTD830" s="257"/>
      <c r="OTE830" s="257"/>
      <c r="OTF830" s="257"/>
      <c r="OTG830" s="257"/>
      <c r="OTH830" s="257"/>
      <c r="OTI830" s="257"/>
      <c r="OTJ830" s="257"/>
      <c r="OTK830" s="257"/>
      <c r="OTL830" s="257"/>
      <c r="OTM830" s="257"/>
      <c r="OTN830" s="257"/>
      <c r="OTO830" s="257"/>
      <c r="OTP830" s="257"/>
      <c r="OTQ830" s="257"/>
      <c r="OTR830" s="257"/>
      <c r="OTS830" s="257"/>
      <c r="OTT830" s="257"/>
      <c r="OTU830" s="257"/>
      <c r="OTV830" s="257"/>
      <c r="OTW830" s="257"/>
      <c r="OTX830" s="257"/>
      <c r="OTY830" s="257"/>
      <c r="OTZ830" s="257"/>
      <c r="OUA830" s="257"/>
      <c r="OUB830" s="257"/>
      <c r="OUC830" s="257"/>
      <c r="OUD830" s="257"/>
      <c r="OUE830" s="257"/>
      <c r="OUF830" s="257"/>
      <c r="OUG830" s="257"/>
      <c r="OUH830" s="257"/>
      <c r="OUI830" s="257"/>
      <c r="OUJ830" s="257"/>
      <c r="OUK830" s="257"/>
      <c r="OUL830" s="257"/>
      <c r="OUM830" s="257"/>
      <c r="OUN830" s="257"/>
      <c r="OUO830" s="257"/>
      <c r="OUP830" s="257"/>
      <c r="OUQ830" s="257"/>
      <c r="OUR830" s="257"/>
      <c r="OUS830" s="257"/>
      <c r="OUT830" s="257"/>
      <c r="OUU830" s="257"/>
      <c r="OUV830" s="257"/>
      <c r="OUW830" s="257"/>
      <c r="OUX830" s="257"/>
      <c r="OUY830" s="257"/>
      <c r="OUZ830" s="257"/>
      <c r="OVA830" s="257"/>
      <c r="OVB830" s="257"/>
      <c r="OVC830" s="257"/>
      <c r="OVD830" s="257"/>
      <c r="OVE830" s="257"/>
      <c r="OVF830" s="257"/>
      <c r="OVG830" s="257"/>
      <c r="OVH830" s="257"/>
      <c r="OVI830" s="257"/>
      <c r="OVJ830" s="257"/>
      <c r="OVK830" s="257"/>
      <c r="OVL830" s="257"/>
      <c r="OVM830" s="257"/>
      <c r="OVN830" s="257"/>
      <c r="OVO830" s="257"/>
      <c r="OVP830" s="257"/>
      <c r="OVQ830" s="257"/>
      <c r="OVR830" s="257"/>
      <c r="OVS830" s="257"/>
      <c r="OVT830" s="257"/>
      <c r="OVU830" s="257"/>
      <c r="OVV830" s="257"/>
      <c r="OVW830" s="257"/>
      <c r="OVX830" s="257"/>
      <c r="OVY830" s="257"/>
      <c r="OVZ830" s="257"/>
      <c r="OWA830" s="257"/>
      <c r="OWB830" s="257"/>
      <c r="OWC830" s="257"/>
      <c r="OWD830" s="257"/>
      <c r="OWE830" s="257"/>
      <c r="OWF830" s="257"/>
      <c r="OWG830" s="257"/>
      <c r="OWH830" s="257"/>
      <c r="OWI830" s="257"/>
      <c r="OWJ830" s="257"/>
      <c r="OWK830" s="257"/>
      <c r="OWL830" s="257"/>
      <c r="OWM830" s="257"/>
      <c r="OWN830" s="257"/>
      <c r="OWO830" s="257"/>
      <c r="OWP830" s="257"/>
      <c r="OWQ830" s="257"/>
      <c r="OWR830" s="257"/>
      <c r="OWS830" s="257"/>
      <c r="OWT830" s="257"/>
      <c r="OWU830" s="257"/>
      <c r="OWV830" s="257"/>
      <c r="OWW830" s="257"/>
      <c r="OWX830" s="257"/>
      <c r="OWY830" s="257"/>
      <c r="OWZ830" s="257"/>
      <c r="OXA830" s="257"/>
      <c r="OXB830" s="257"/>
      <c r="OXC830" s="257"/>
      <c r="OXD830" s="257"/>
      <c r="OXE830" s="257"/>
      <c r="OXF830" s="257"/>
      <c r="OXG830" s="257"/>
      <c r="OXH830" s="257"/>
      <c r="OXI830" s="257"/>
      <c r="OXJ830" s="257"/>
      <c r="OXK830" s="257"/>
      <c r="OXL830" s="257"/>
      <c r="OXM830" s="257"/>
      <c r="OXN830" s="257"/>
      <c r="OXO830" s="257"/>
      <c r="OXP830" s="257"/>
      <c r="OXQ830" s="257"/>
      <c r="OXR830" s="257"/>
      <c r="OXS830" s="257"/>
      <c r="OXT830" s="257"/>
      <c r="OXU830" s="257"/>
      <c r="OXV830" s="257"/>
      <c r="OXW830" s="257"/>
      <c r="OXX830" s="257"/>
      <c r="OXY830" s="257"/>
      <c r="OXZ830" s="257"/>
      <c r="OYA830" s="257"/>
      <c r="OYB830" s="257"/>
      <c r="OYC830" s="257"/>
      <c r="OYD830" s="257"/>
      <c r="OYE830" s="257"/>
      <c r="OYF830" s="257"/>
      <c r="OYG830" s="257"/>
      <c r="OYH830" s="257"/>
      <c r="OYI830" s="257"/>
      <c r="OYJ830" s="257"/>
      <c r="OYK830" s="257"/>
      <c r="OYL830" s="257"/>
      <c r="OYM830" s="257"/>
      <c r="OYN830" s="257"/>
      <c r="OYO830" s="257"/>
      <c r="OYP830" s="257"/>
      <c r="OYQ830" s="257"/>
      <c r="OYR830" s="257"/>
      <c r="OYS830" s="257"/>
      <c r="OYT830" s="257"/>
      <c r="OYU830" s="257"/>
      <c r="OYV830" s="257"/>
      <c r="OYW830" s="257"/>
      <c r="OYX830" s="257"/>
      <c r="OYY830" s="257"/>
      <c r="OYZ830" s="257"/>
      <c r="OZA830" s="257"/>
      <c r="OZB830" s="257"/>
      <c r="OZC830" s="257"/>
      <c r="OZD830" s="257"/>
      <c r="OZE830" s="257"/>
      <c r="OZF830" s="257"/>
      <c r="OZG830" s="257"/>
      <c r="OZH830" s="257"/>
      <c r="OZI830" s="257"/>
      <c r="OZJ830" s="257"/>
      <c r="OZK830" s="257"/>
      <c r="OZL830" s="257"/>
      <c r="OZM830" s="257"/>
      <c r="OZN830" s="257"/>
      <c r="OZO830" s="257"/>
      <c r="OZP830" s="257"/>
      <c r="OZQ830" s="257"/>
      <c r="OZR830" s="257"/>
      <c r="OZS830" s="257"/>
      <c r="OZT830" s="257"/>
      <c r="OZU830" s="257"/>
      <c r="OZV830" s="257"/>
      <c r="OZW830" s="257"/>
      <c r="OZX830" s="257"/>
      <c r="OZY830" s="257"/>
      <c r="OZZ830" s="257"/>
      <c r="PAA830" s="257"/>
      <c r="PAB830" s="257"/>
      <c r="PAC830" s="257"/>
      <c r="PAD830" s="257"/>
      <c r="PAE830" s="257"/>
      <c r="PAF830" s="257"/>
      <c r="PAG830" s="257"/>
      <c r="PAH830" s="257"/>
      <c r="PAI830" s="257"/>
      <c r="PAJ830" s="257"/>
      <c r="PAK830" s="257"/>
      <c r="PAL830" s="257"/>
      <c r="PAM830" s="257"/>
      <c r="PAN830" s="257"/>
      <c r="PAO830" s="257"/>
      <c r="PAP830" s="257"/>
      <c r="PAQ830" s="257"/>
      <c r="PAR830" s="257"/>
      <c r="PAS830" s="257"/>
      <c r="PAT830" s="257"/>
      <c r="PAU830" s="257"/>
      <c r="PAV830" s="257"/>
      <c r="PAW830" s="257"/>
      <c r="PAX830" s="257"/>
      <c r="PAY830" s="257"/>
      <c r="PAZ830" s="257"/>
      <c r="PBA830" s="257"/>
      <c r="PBB830" s="257"/>
      <c r="PBC830" s="257"/>
      <c r="PBD830" s="257"/>
      <c r="PBE830" s="257"/>
      <c r="PBF830" s="257"/>
      <c r="PBG830" s="257"/>
      <c r="PBH830" s="257"/>
      <c r="PBI830" s="257"/>
      <c r="PBJ830" s="257"/>
      <c r="PBK830" s="257"/>
      <c r="PBL830" s="257"/>
      <c r="PBM830" s="257"/>
      <c r="PBN830" s="257"/>
      <c r="PBO830" s="257"/>
      <c r="PBP830" s="257"/>
      <c r="PBQ830" s="257"/>
      <c r="PBR830" s="257"/>
      <c r="PBS830" s="257"/>
      <c r="PBT830" s="257"/>
      <c r="PBU830" s="257"/>
      <c r="PBV830" s="257"/>
      <c r="PBW830" s="257"/>
      <c r="PBX830" s="257"/>
      <c r="PBY830" s="257"/>
      <c r="PBZ830" s="257"/>
      <c r="PCA830" s="257"/>
      <c r="PCB830" s="257"/>
      <c r="PCC830" s="257"/>
      <c r="PCD830" s="257"/>
      <c r="PCE830" s="257"/>
      <c r="PCF830" s="257"/>
      <c r="PCG830" s="257"/>
      <c r="PCH830" s="257"/>
      <c r="PCI830" s="257"/>
      <c r="PCJ830" s="257"/>
      <c r="PCK830" s="257"/>
      <c r="PCL830" s="257"/>
      <c r="PCM830" s="257"/>
      <c r="PCN830" s="257"/>
      <c r="PCO830" s="257"/>
      <c r="PCP830" s="257"/>
      <c r="PCQ830" s="257"/>
      <c r="PCR830" s="257"/>
      <c r="PCS830" s="257"/>
      <c r="PCT830" s="257"/>
      <c r="PCU830" s="257"/>
      <c r="PCV830" s="257"/>
      <c r="PCW830" s="257"/>
      <c r="PCX830" s="257"/>
      <c r="PCY830" s="257"/>
      <c r="PCZ830" s="257"/>
      <c r="PDA830" s="257"/>
      <c r="PDB830" s="257"/>
      <c r="PDC830" s="257"/>
      <c r="PDD830" s="257"/>
      <c r="PDE830" s="257"/>
      <c r="PDF830" s="257"/>
      <c r="PDG830" s="257"/>
      <c r="PDH830" s="257"/>
      <c r="PDI830" s="257"/>
      <c r="PDJ830" s="257"/>
      <c r="PDK830" s="257"/>
      <c r="PDL830" s="257"/>
      <c r="PDM830" s="257"/>
      <c r="PDN830" s="257"/>
      <c r="PDO830" s="257"/>
      <c r="PDP830" s="257"/>
      <c r="PDQ830" s="257"/>
      <c r="PDR830" s="257"/>
      <c r="PDS830" s="257"/>
      <c r="PDT830" s="257"/>
      <c r="PDU830" s="257"/>
      <c r="PDV830" s="257"/>
      <c r="PDW830" s="257"/>
      <c r="PDX830" s="257"/>
      <c r="PDY830" s="257"/>
      <c r="PDZ830" s="257"/>
      <c r="PEA830" s="257"/>
      <c r="PEB830" s="257"/>
      <c r="PEC830" s="257"/>
      <c r="PED830" s="257"/>
      <c r="PEE830" s="257"/>
      <c r="PEF830" s="257"/>
      <c r="PEG830" s="257"/>
      <c r="PEH830" s="257"/>
      <c r="PEI830" s="257"/>
      <c r="PEJ830" s="257"/>
      <c r="PEK830" s="257"/>
      <c r="PEL830" s="257"/>
      <c r="PEM830" s="257"/>
      <c r="PEN830" s="257"/>
      <c r="PEO830" s="257"/>
      <c r="PEP830" s="257"/>
      <c r="PEQ830" s="257"/>
      <c r="PER830" s="257"/>
      <c r="PES830" s="257"/>
      <c r="PET830" s="257"/>
      <c r="PEU830" s="257"/>
      <c r="PEV830" s="257"/>
      <c r="PEW830" s="257"/>
      <c r="PEX830" s="257"/>
      <c r="PEY830" s="257"/>
      <c r="PEZ830" s="257"/>
      <c r="PFA830" s="257"/>
      <c r="PFB830" s="257"/>
      <c r="PFC830" s="257"/>
      <c r="PFD830" s="257"/>
      <c r="PFE830" s="257"/>
      <c r="PFF830" s="257"/>
      <c r="PFG830" s="257"/>
      <c r="PFH830" s="257"/>
      <c r="PFI830" s="257"/>
      <c r="PFJ830" s="257"/>
      <c r="PFK830" s="257"/>
      <c r="PFL830" s="257"/>
      <c r="PFM830" s="257"/>
      <c r="PFN830" s="257"/>
      <c r="PFO830" s="257"/>
      <c r="PFP830" s="257"/>
      <c r="PFQ830" s="257"/>
      <c r="PFR830" s="257"/>
      <c r="PFS830" s="257"/>
      <c r="PFT830" s="257"/>
      <c r="PFU830" s="257"/>
      <c r="PFV830" s="257"/>
      <c r="PFW830" s="257"/>
      <c r="PFX830" s="257"/>
      <c r="PFY830" s="257"/>
      <c r="PFZ830" s="257"/>
      <c r="PGA830" s="257"/>
      <c r="PGB830" s="257"/>
      <c r="PGC830" s="257"/>
      <c r="PGD830" s="257"/>
      <c r="PGE830" s="257"/>
      <c r="PGF830" s="257"/>
      <c r="PGG830" s="257"/>
      <c r="PGH830" s="257"/>
      <c r="PGI830" s="257"/>
      <c r="PGJ830" s="257"/>
      <c r="PGK830" s="257"/>
      <c r="PGL830" s="257"/>
      <c r="PGM830" s="257"/>
      <c r="PGN830" s="257"/>
      <c r="PGO830" s="257"/>
      <c r="PGP830" s="257"/>
      <c r="PGQ830" s="257"/>
      <c r="PGR830" s="257"/>
      <c r="PGS830" s="257"/>
      <c r="PGT830" s="257"/>
      <c r="PGU830" s="257"/>
      <c r="PGV830" s="257"/>
      <c r="PGW830" s="257"/>
      <c r="PGX830" s="257"/>
      <c r="PGY830" s="257"/>
      <c r="PGZ830" s="257"/>
      <c r="PHA830" s="257"/>
      <c r="PHB830" s="257"/>
      <c r="PHC830" s="257"/>
      <c r="PHD830" s="257"/>
      <c r="PHE830" s="257"/>
      <c r="PHF830" s="257"/>
      <c r="PHG830" s="257"/>
      <c r="PHH830" s="257"/>
      <c r="PHI830" s="257"/>
      <c r="PHJ830" s="257"/>
      <c r="PHK830" s="257"/>
      <c r="PHL830" s="257"/>
      <c r="PHM830" s="257"/>
      <c r="PHN830" s="257"/>
      <c r="PHO830" s="257"/>
      <c r="PHP830" s="257"/>
      <c r="PHQ830" s="257"/>
      <c r="PHR830" s="257"/>
      <c r="PHS830" s="257"/>
      <c r="PHT830" s="257"/>
      <c r="PHU830" s="257"/>
      <c r="PHV830" s="257"/>
      <c r="PHW830" s="257"/>
      <c r="PHX830" s="257"/>
      <c r="PHY830" s="257"/>
      <c r="PHZ830" s="257"/>
      <c r="PIA830" s="257"/>
      <c r="PIB830" s="257"/>
      <c r="PIC830" s="257"/>
      <c r="PID830" s="257"/>
      <c r="PIE830" s="257"/>
      <c r="PIF830" s="257"/>
      <c r="PIG830" s="257"/>
      <c r="PIH830" s="257"/>
      <c r="PII830" s="257"/>
      <c r="PIJ830" s="257"/>
      <c r="PIK830" s="257"/>
      <c r="PIL830" s="257"/>
      <c r="PIM830" s="257"/>
      <c r="PIN830" s="257"/>
      <c r="PIO830" s="257"/>
      <c r="PIP830" s="257"/>
      <c r="PIQ830" s="257"/>
      <c r="PIR830" s="257"/>
      <c r="PIS830" s="257"/>
      <c r="PIT830" s="257"/>
      <c r="PIU830" s="257"/>
      <c r="PIV830" s="257"/>
      <c r="PIW830" s="257"/>
      <c r="PIX830" s="257"/>
      <c r="PIY830" s="257"/>
      <c r="PIZ830" s="257"/>
      <c r="PJA830" s="257"/>
      <c r="PJB830" s="257"/>
      <c r="PJC830" s="257"/>
      <c r="PJD830" s="257"/>
      <c r="PJE830" s="257"/>
      <c r="PJF830" s="257"/>
      <c r="PJG830" s="257"/>
      <c r="PJH830" s="257"/>
      <c r="PJI830" s="257"/>
      <c r="PJJ830" s="257"/>
      <c r="PJK830" s="257"/>
      <c r="PJL830" s="257"/>
      <c r="PJM830" s="257"/>
      <c r="PJN830" s="257"/>
      <c r="PJO830" s="257"/>
      <c r="PJP830" s="257"/>
      <c r="PJQ830" s="257"/>
      <c r="PJR830" s="257"/>
      <c r="PJS830" s="257"/>
      <c r="PJT830" s="257"/>
      <c r="PJU830" s="257"/>
      <c r="PJV830" s="257"/>
      <c r="PJW830" s="257"/>
      <c r="PJX830" s="257"/>
      <c r="PJY830" s="257"/>
      <c r="PJZ830" s="257"/>
      <c r="PKA830" s="257"/>
      <c r="PKB830" s="257"/>
      <c r="PKC830" s="257"/>
      <c r="PKD830" s="257"/>
      <c r="PKE830" s="257"/>
      <c r="PKF830" s="257"/>
      <c r="PKG830" s="257"/>
      <c r="PKH830" s="257"/>
      <c r="PKI830" s="257"/>
      <c r="PKJ830" s="257"/>
      <c r="PKK830" s="257"/>
      <c r="PKL830" s="257"/>
      <c r="PKM830" s="257"/>
      <c r="PKN830" s="257"/>
      <c r="PKO830" s="257"/>
      <c r="PKP830" s="257"/>
      <c r="PKQ830" s="257"/>
      <c r="PKR830" s="257"/>
      <c r="PKS830" s="257"/>
      <c r="PKT830" s="257"/>
      <c r="PKU830" s="257"/>
      <c r="PKV830" s="257"/>
      <c r="PKW830" s="257"/>
      <c r="PKX830" s="257"/>
      <c r="PKY830" s="257"/>
      <c r="PKZ830" s="257"/>
      <c r="PLA830" s="257"/>
      <c r="PLB830" s="257"/>
      <c r="PLC830" s="257"/>
      <c r="PLD830" s="257"/>
      <c r="PLE830" s="257"/>
      <c r="PLF830" s="257"/>
      <c r="PLG830" s="257"/>
      <c r="PLH830" s="257"/>
      <c r="PLI830" s="257"/>
      <c r="PLJ830" s="257"/>
      <c r="PLK830" s="257"/>
      <c r="PLL830" s="257"/>
      <c r="PLM830" s="257"/>
      <c r="PLN830" s="257"/>
      <c r="PLO830" s="257"/>
      <c r="PLP830" s="257"/>
      <c r="PLQ830" s="257"/>
      <c r="PLR830" s="257"/>
      <c r="PLS830" s="257"/>
      <c r="PLT830" s="257"/>
      <c r="PLU830" s="257"/>
      <c r="PLV830" s="257"/>
      <c r="PLW830" s="257"/>
      <c r="PLX830" s="257"/>
      <c r="PLY830" s="257"/>
      <c r="PLZ830" s="257"/>
      <c r="PMA830" s="257"/>
      <c r="PMB830" s="257"/>
      <c r="PMC830" s="257"/>
      <c r="PMD830" s="257"/>
      <c r="PME830" s="257"/>
      <c r="PMF830" s="257"/>
      <c r="PMG830" s="257"/>
      <c r="PMH830" s="257"/>
      <c r="PMI830" s="257"/>
      <c r="PMJ830" s="257"/>
      <c r="PMK830" s="257"/>
      <c r="PML830" s="257"/>
      <c r="PMM830" s="257"/>
      <c r="PMN830" s="257"/>
      <c r="PMO830" s="257"/>
      <c r="PMP830" s="257"/>
      <c r="PMQ830" s="257"/>
      <c r="PMR830" s="257"/>
      <c r="PMS830" s="257"/>
      <c r="PMT830" s="257"/>
      <c r="PMU830" s="257"/>
      <c r="PMV830" s="257"/>
      <c r="PMW830" s="257"/>
      <c r="PMX830" s="257"/>
      <c r="PMY830" s="257"/>
      <c r="PMZ830" s="257"/>
      <c r="PNA830" s="257"/>
      <c r="PNB830" s="257"/>
      <c r="PNC830" s="257"/>
      <c r="PND830" s="257"/>
      <c r="PNE830" s="257"/>
      <c r="PNF830" s="257"/>
      <c r="PNG830" s="257"/>
      <c r="PNH830" s="257"/>
      <c r="PNI830" s="257"/>
      <c r="PNJ830" s="257"/>
      <c r="PNK830" s="257"/>
      <c r="PNL830" s="257"/>
      <c r="PNM830" s="257"/>
      <c r="PNN830" s="257"/>
      <c r="PNO830" s="257"/>
      <c r="PNP830" s="257"/>
      <c r="PNQ830" s="257"/>
      <c r="PNR830" s="257"/>
      <c r="PNS830" s="257"/>
      <c r="PNT830" s="257"/>
      <c r="PNU830" s="257"/>
      <c r="PNV830" s="257"/>
      <c r="PNW830" s="257"/>
      <c r="PNX830" s="257"/>
      <c r="PNY830" s="257"/>
      <c r="PNZ830" s="257"/>
      <c r="POA830" s="257"/>
      <c r="POB830" s="257"/>
      <c r="POC830" s="257"/>
      <c r="POD830" s="257"/>
      <c r="POE830" s="257"/>
      <c r="POF830" s="257"/>
      <c r="POG830" s="257"/>
      <c r="POH830" s="257"/>
      <c r="POI830" s="257"/>
      <c r="POJ830" s="257"/>
      <c r="POK830" s="257"/>
      <c r="POL830" s="257"/>
      <c r="POM830" s="257"/>
      <c r="PON830" s="257"/>
      <c r="POO830" s="257"/>
      <c r="POP830" s="257"/>
      <c r="POQ830" s="257"/>
      <c r="POR830" s="257"/>
      <c r="POS830" s="257"/>
      <c r="POT830" s="257"/>
      <c r="POU830" s="257"/>
      <c r="POV830" s="257"/>
      <c r="POW830" s="257"/>
      <c r="POX830" s="257"/>
      <c r="POY830" s="257"/>
      <c r="POZ830" s="257"/>
      <c r="PPA830" s="257"/>
      <c r="PPB830" s="257"/>
      <c r="PPC830" s="257"/>
      <c r="PPD830" s="257"/>
      <c r="PPE830" s="257"/>
      <c r="PPF830" s="257"/>
      <c r="PPG830" s="257"/>
      <c r="PPH830" s="257"/>
      <c r="PPI830" s="257"/>
      <c r="PPJ830" s="257"/>
      <c r="PPK830" s="257"/>
      <c r="PPL830" s="257"/>
      <c r="PPM830" s="257"/>
      <c r="PPN830" s="257"/>
      <c r="PPO830" s="257"/>
      <c r="PPP830" s="257"/>
      <c r="PPQ830" s="257"/>
      <c r="PPR830" s="257"/>
      <c r="PPS830" s="257"/>
      <c r="PPT830" s="257"/>
      <c r="PPU830" s="257"/>
      <c r="PPV830" s="257"/>
      <c r="PPW830" s="257"/>
      <c r="PPX830" s="257"/>
      <c r="PPY830" s="257"/>
      <c r="PPZ830" s="257"/>
      <c r="PQA830" s="257"/>
      <c r="PQB830" s="257"/>
      <c r="PQC830" s="257"/>
      <c r="PQD830" s="257"/>
      <c r="PQE830" s="257"/>
      <c r="PQF830" s="257"/>
      <c r="PQG830" s="257"/>
      <c r="PQH830" s="257"/>
      <c r="PQI830" s="257"/>
      <c r="PQJ830" s="257"/>
      <c r="PQK830" s="257"/>
      <c r="PQL830" s="257"/>
      <c r="PQM830" s="257"/>
      <c r="PQN830" s="257"/>
      <c r="PQO830" s="257"/>
      <c r="PQP830" s="257"/>
      <c r="PQQ830" s="257"/>
      <c r="PQR830" s="257"/>
      <c r="PQS830" s="257"/>
      <c r="PQT830" s="257"/>
      <c r="PQU830" s="257"/>
      <c r="PQV830" s="257"/>
      <c r="PQW830" s="257"/>
      <c r="PQX830" s="257"/>
      <c r="PQY830" s="257"/>
      <c r="PQZ830" s="257"/>
      <c r="PRA830" s="257"/>
      <c r="PRB830" s="257"/>
      <c r="PRC830" s="257"/>
      <c r="PRD830" s="257"/>
      <c r="PRE830" s="257"/>
      <c r="PRF830" s="257"/>
      <c r="PRG830" s="257"/>
      <c r="PRH830" s="257"/>
      <c r="PRI830" s="257"/>
      <c r="PRJ830" s="257"/>
      <c r="PRK830" s="257"/>
      <c r="PRL830" s="257"/>
      <c r="PRM830" s="257"/>
      <c r="PRN830" s="257"/>
      <c r="PRO830" s="257"/>
      <c r="PRP830" s="257"/>
      <c r="PRQ830" s="257"/>
      <c r="PRR830" s="257"/>
      <c r="PRS830" s="257"/>
      <c r="PRT830" s="257"/>
      <c r="PRU830" s="257"/>
      <c r="PRV830" s="257"/>
      <c r="PRW830" s="257"/>
      <c r="PRX830" s="257"/>
      <c r="PRY830" s="257"/>
      <c r="PRZ830" s="257"/>
      <c r="PSA830" s="257"/>
      <c r="PSB830" s="257"/>
      <c r="PSC830" s="257"/>
      <c r="PSD830" s="257"/>
      <c r="PSE830" s="257"/>
      <c r="PSF830" s="257"/>
      <c r="PSG830" s="257"/>
      <c r="PSH830" s="257"/>
      <c r="PSI830" s="257"/>
      <c r="PSJ830" s="257"/>
      <c r="PSK830" s="257"/>
      <c r="PSL830" s="257"/>
      <c r="PSM830" s="257"/>
      <c r="PSN830" s="257"/>
      <c r="PSO830" s="257"/>
      <c r="PSP830" s="257"/>
      <c r="PSQ830" s="257"/>
      <c r="PSR830" s="257"/>
      <c r="PSS830" s="257"/>
      <c r="PST830" s="257"/>
      <c r="PSU830" s="257"/>
      <c r="PSV830" s="257"/>
      <c r="PSW830" s="257"/>
      <c r="PSX830" s="257"/>
      <c r="PSY830" s="257"/>
      <c r="PSZ830" s="257"/>
      <c r="PTA830" s="257"/>
      <c r="PTB830" s="257"/>
      <c r="PTC830" s="257"/>
      <c r="PTD830" s="257"/>
      <c r="PTE830" s="257"/>
      <c r="PTF830" s="257"/>
      <c r="PTG830" s="257"/>
      <c r="PTH830" s="257"/>
      <c r="PTI830" s="257"/>
      <c r="PTJ830" s="257"/>
      <c r="PTK830" s="257"/>
      <c r="PTL830" s="257"/>
      <c r="PTM830" s="257"/>
      <c r="PTN830" s="257"/>
      <c r="PTO830" s="257"/>
      <c r="PTP830" s="257"/>
      <c r="PTQ830" s="257"/>
      <c r="PTR830" s="257"/>
      <c r="PTS830" s="257"/>
      <c r="PTT830" s="257"/>
      <c r="PTU830" s="257"/>
      <c r="PTV830" s="257"/>
      <c r="PTW830" s="257"/>
      <c r="PTX830" s="257"/>
      <c r="PTY830" s="257"/>
      <c r="PTZ830" s="257"/>
      <c r="PUA830" s="257"/>
      <c r="PUB830" s="257"/>
      <c r="PUC830" s="257"/>
      <c r="PUD830" s="257"/>
      <c r="PUE830" s="257"/>
      <c r="PUF830" s="257"/>
      <c r="PUG830" s="257"/>
      <c r="PUH830" s="257"/>
      <c r="PUI830" s="257"/>
      <c r="PUJ830" s="257"/>
      <c r="PUK830" s="257"/>
      <c r="PUL830" s="257"/>
      <c r="PUM830" s="257"/>
      <c r="PUN830" s="257"/>
      <c r="PUO830" s="257"/>
      <c r="PUP830" s="257"/>
      <c r="PUQ830" s="257"/>
      <c r="PUR830" s="257"/>
      <c r="PUS830" s="257"/>
      <c r="PUT830" s="257"/>
      <c r="PUU830" s="257"/>
      <c r="PUV830" s="257"/>
      <c r="PUW830" s="257"/>
      <c r="PUX830" s="257"/>
      <c r="PUY830" s="257"/>
      <c r="PUZ830" s="257"/>
      <c r="PVA830" s="257"/>
      <c r="PVB830" s="257"/>
      <c r="PVC830" s="257"/>
      <c r="PVD830" s="257"/>
      <c r="PVE830" s="257"/>
      <c r="PVF830" s="257"/>
      <c r="PVG830" s="257"/>
      <c r="PVH830" s="257"/>
      <c r="PVI830" s="257"/>
      <c r="PVJ830" s="257"/>
      <c r="PVK830" s="257"/>
      <c r="PVL830" s="257"/>
      <c r="PVM830" s="257"/>
      <c r="PVN830" s="257"/>
      <c r="PVO830" s="257"/>
      <c r="PVP830" s="257"/>
      <c r="PVQ830" s="257"/>
      <c r="PVR830" s="257"/>
      <c r="PVS830" s="257"/>
      <c r="PVT830" s="257"/>
      <c r="PVU830" s="257"/>
      <c r="PVV830" s="257"/>
      <c r="PVW830" s="257"/>
      <c r="PVX830" s="257"/>
      <c r="PVY830" s="257"/>
      <c r="PVZ830" s="257"/>
      <c r="PWA830" s="257"/>
      <c r="PWB830" s="257"/>
      <c r="PWC830" s="257"/>
      <c r="PWD830" s="257"/>
      <c r="PWE830" s="257"/>
      <c r="PWF830" s="257"/>
      <c r="PWG830" s="257"/>
      <c r="PWH830" s="257"/>
      <c r="PWI830" s="257"/>
      <c r="PWJ830" s="257"/>
      <c r="PWK830" s="257"/>
      <c r="PWL830" s="257"/>
      <c r="PWM830" s="257"/>
      <c r="PWN830" s="257"/>
      <c r="PWO830" s="257"/>
      <c r="PWP830" s="257"/>
      <c r="PWQ830" s="257"/>
      <c r="PWR830" s="257"/>
      <c r="PWS830" s="257"/>
      <c r="PWT830" s="257"/>
      <c r="PWU830" s="257"/>
      <c r="PWV830" s="257"/>
      <c r="PWW830" s="257"/>
      <c r="PWX830" s="257"/>
      <c r="PWY830" s="257"/>
      <c r="PWZ830" s="257"/>
      <c r="PXA830" s="257"/>
      <c r="PXB830" s="257"/>
      <c r="PXC830" s="257"/>
      <c r="PXD830" s="257"/>
      <c r="PXE830" s="257"/>
      <c r="PXF830" s="257"/>
      <c r="PXG830" s="257"/>
      <c r="PXH830" s="257"/>
      <c r="PXI830" s="257"/>
      <c r="PXJ830" s="257"/>
      <c r="PXK830" s="257"/>
      <c r="PXL830" s="257"/>
      <c r="PXM830" s="257"/>
      <c r="PXN830" s="257"/>
      <c r="PXO830" s="257"/>
      <c r="PXP830" s="257"/>
      <c r="PXQ830" s="257"/>
      <c r="PXR830" s="257"/>
      <c r="PXS830" s="257"/>
      <c r="PXT830" s="257"/>
      <c r="PXU830" s="257"/>
      <c r="PXV830" s="257"/>
      <c r="PXW830" s="257"/>
      <c r="PXX830" s="257"/>
      <c r="PXY830" s="257"/>
      <c r="PXZ830" s="257"/>
      <c r="PYA830" s="257"/>
      <c r="PYB830" s="257"/>
      <c r="PYC830" s="257"/>
      <c r="PYD830" s="257"/>
      <c r="PYE830" s="257"/>
      <c r="PYF830" s="257"/>
      <c r="PYG830" s="257"/>
      <c r="PYH830" s="257"/>
      <c r="PYI830" s="257"/>
      <c r="PYJ830" s="257"/>
      <c r="PYK830" s="257"/>
      <c r="PYL830" s="257"/>
      <c r="PYM830" s="257"/>
      <c r="PYN830" s="257"/>
      <c r="PYO830" s="257"/>
      <c r="PYP830" s="257"/>
      <c r="PYQ830" s="257"/>
      <c r="PYR830" s="257"/>
      <c r="PYS830" s="257"/>
      <c r="PYT830" s="257"/>
      <c r="PYU830" s="257"/>
      <c r="PYV830" s="257"/>
      <c r="PYW830" s="257"/>
      <c r="PYX830" s="257"/>
      <c r="PYY830" s="257"/>
      <c r="PYZ830" s="257"/>
      <c r="PZA830" s="257"/>
      <c r="PZB830" s="257"/>
      <c r="PZC830" s="257"/>
      <c r="PZD830" s="257"/>
      <c r="PZE830" s="257"/>
      <c r="PZF830" s="257"/>
      <c r="PZG830" s="257"/>
      <c r="PZH830" s="257"/>
      <c r="PZI830" s="257"/>
      <c r="PZJ830" s="257"/>
      <c r="PZK830" s="257"/>
      <c r="PZL830" s="257"/>
      <c r="PZM830" s="257"/>
      <c r="PZN830" s="257"/>
      <c r="PZO830" s="257"/>
      <c r="PZP830" s="257"/>
      <c r="PZQ830" s="257"/>
      <c r="PZR830" s="257"/>
      <c r="PZS830" s="257"/>
      <c r="PZT830" s="257"/>
      <c r="PZU830" s="257"/>
      <c r="PZV830" s="257"/>
      <c r="PZW830" s="257"/>
      <c r="PZX830" s="257"/>
      <c r="PZY830" s="257"/>
      <c r="PZZ830" s="257"/>
      <c r="QAA830" s="257"/>
      <c r="QAB830" s="257"/>
      <c r="QAC830" s="257"/>
      <c r="QAD830" s="257"/>
      <c r="QAE830" s="257"/>
      <c r="QAF830" s="257"/>
      <c r="QAG830" s="257"/>
      <c r="QAH830" s="257"/>
      <c r="QAI830" s="257"/>
      <c r="QAJ830" s="257"/>
      <c r="QAK830" s="257"/>
      <c r="QAL830" s="257"/>
      <c r="QAM830" s="257"/>
      <c r="QAN830" s="257"/>
      <c r="QAO830" s="257"/>
      <c r="QAP830" s="257"/>
      <c r="QAQ830" s="257"/>
      <c r="QAR830" s="257"/>
      <c r="QAS830" s="257"/>
      <c r="QAT830" s="257"/>
      <c r="QAU830" s="257"/>
      <c r="QAV830" s="257"/>
      <c r="QAW830" s="257"/>
      <c r="QAX830" s="257"/>
      <c r="QAY830" s="257"/>
      <c r="QAZ830" s="257"/>
      <c r="QBA830" s="257"/>
      <c r="QBB830" s="257"/>
      <c r="QBC830" s="257"/>
      <c r="QBD830" s="257"/>
      <c r="QBE830" s="257"/>
      <c r="QBF830" s="257"/>
      <c r="QBG830" s="257"/>
      <c r="QBH830" s="257"/>
      <c r="QBI830" s="257"/>
      <c r="QBJ830" s="257"/>
      <c r="QBK830" s="257"/>
      <c r="QBL830" s="257"/>
      <c r="QBM830" s="257"/>
      <c r="QBN830" s="257"/>
      <c r="QBO830" s="257"/>
      <c r="QBP830" s="257"/>
      <c r="QBQ830" s="257"/>
      <c r="QBR830" s="257"/>
      <c r="QBS830" s="257"/>
      <c r="QBT830" s="257"/>
      <c r="QBU830" s="257"/>
      <c r="QBV830" s="257"/>
      <c r="QBW830" s="257"/>
      <c r="QBX830" s="257"/>
      <c r="QBY830" s="257"/>
      <c r="QBZ830" s="257"/>
      <c r="QCA830" s="257"/>
      <c r="QCB830" s="257"/>
      <c r="QCC830" s="257"/>
      <c r="QCD830" s="257"/>
      <c r="QCE830" s="257"/>
      <c r="QCF830" s="257"/>
      <c r="QCG830" s="257"/>
      <c r="QCH830" s="257"/>
      <c r="QCI830" s="257"/>
      <c r="QCJ830" s="257"/>
      <c r="QCK830" s="257"/>
      <c r="QCL830" s="257"/>
      <c r="QCM830" s="257"/>
      <c r="QCN830" s="257"/>
      <c r="QCO830" s="257"/>
      <c r="QCP830" s="257"/>
      <c r="QCQ830" s="257"/>
      <c r="QCR830" s="257"/>
      <c r="QCS830" s="257"/>
      <c r="QCT830" s="257"/>
      <c r="QCU830" s="257"/>
      <c r="QCV830" s="257"/>
      <c r="QCW830" s="257"/>
      <c r="QCX830" s="257"/>
      <c r="QCY830" s="257"/>
      <c r="QCZ830" s="257"/>
      <c r="QDA830" s="257"/>
      <c r="QDB830" s="257"/>
      <c r="QDC830" s="257"/>
      <c r="QDD830" s="257"/>
      <c r="QDE830" s="257"/>
      <c r="QDF830" s="257"/>
      <c r="QDG830" s="257"/>
      <c r="QDH830" s="257"/>
      <c r="QDI830" s="257"/>
      <c r="QDJ830" s="257"/>
      <c r="QDK830" s="257"/>
      <c r="QDL830" s="257"/>
      <c r="QDM830" s="257"/>
      <c r="QDN830" s="257"/>
      <c r="QDO830" s="257"/>
      <c r="QDP830" s="257"/>
      <c r="QDQ830" s="257"/>
      <c r="QDR830" s="257"/>
      <c r="QDS830" s="257"/>
      <c r="QDT830" s="257"/>
      <c r="QDU830" s="257"/>
      <c r="QDV830" s="257"/>
      <c r="QDW830" s="257"/>
      <c r="QDX830" s="257"/>
      <c r="QDY830" s="257"/>
      <c r="QDZ830" s="257"/>
      <c r="QEA830" s="257"/>
      <c r="QEB830" s="257"/>
      <c r="QEC830" s="257"/>
      <c r="QED830" s="257"/>
      <c r="QEE830" s="257"/>
      <c r="QEF830" s="257"/>
      <c r="QEG830" s="257"/>
      <c r="QEH830" s="257"/>
      <c r="QEI830" s="257"/>
      <c r="QEJ830" s="257"/>
      <c r="QEK830" s="257"/>
      <c r="QEL830" s="257"/>
      <c r="QEM830" s="257"/>
      <c r="QEN830" s="257"/>
      <c r="QEO830" s="257"/>
      <c r="QEP830" s="257"/>
      <c r="QEQ830" s="257"/>
      <c r="QER830" s="257"/>
      <c r="QES830" s="257"/>
      <c r="QET830" s="257"/>
      <c r="QEU830" s="257"/>
      <c r="QEV830" s="257"/>
      <c r="QEW830" s="257"/>
      <c r="QEX830" s="257"/>
      <c r="QEY830" s="257"/>
      <c r="QEZ830" s="257"/>
      <c r="QFA830" s="257"/>
      <c r="QFB830" s="257"/>
      <c r="QFC830" s="257"/>
      <c r="QFD830" s="257"/>
      <c r="QFE830" s="257"/>
      <c r="QFF830" s="257"/>
      <c r="QFG830" s="257"/>
      <c r="QFH830" s="257"/>
      <c r="QFI830" s="257"/>
      <c r="QFJ830" s="257"/>
      <c r="QFK830" s="257"/>
      <c r="QFL830" s="257"/>
      <c r="QFM830" s="257"/>
      <c r="QFN830" s="257"/>
      <c r="QFO830" s="257"/>
      <c r="QFP830" s="257"/>
      <c r="QFQ830" s="257"/>
      <c r="QFR830" s="257"/>
      <c r="QFS830" s="257"/>
      <c r="QFT830" s="257"/>
      <c r="QFU830" s="257"/>
      <c r="QFV830" s="257"/>
      <c r="QFW830" s="257"/>
      <c r="QFX830" s="257"/>
      <c r="QFY830" s="257"/>
      <c r="QFZ830" s="257"/>
      <c r="QGA830" s="257"/>
      <c r="QGB830" s="257"/>
      <c r="QGC830" s="257"/>
      <c r="QGD830" s="257"/>
      <c r="QGE830" s="257"/>
      <c r="QGF830" s="257"/>
      <c r="QGG830" s="257"/>
      <c r="QGH830" s="257"/>
      <c r="QGI830" s="257"/>
      <c r="QGJ830" s="257"/>
      <c r="QGK830" s="257"/>
      <c r="QGL830" s="257"/>
      <c r="QGM830" s="257"/>
      <c r="QGN830" s="257"/>
      <c r="QGO830" s="257"/>
      <c r="QGP830" s="257"/>
      <c r="QGQ830" s="257"/>
      <c r="QGR830" s="257"/>
      <c r="QGS830" s="257"/>
      <c r="QGT830" s="257"/>
      <c r="QGU830" s="257"/>
      <c r="QGV830" s="257"/>
      <c r="QGW830" s="257"/>
      <c r="QGX830" s="257"/>
      <c r="QGY830" s="257"/>
      <c r="QGZ830" s="257"/>
      <c r="QHA830" s="257"/>
      <c r="QHB830" s="257"/>
      <c r="QHC830" s="257"/>
      <c r="QHD830" s="257"/>
      <c r="QHE830" s="257"/>
      <c r="QHF830" s="257"/>
      <c r="QHG830" s="257"/>
      <c r="QHH830" s="257"/>
      <c r="QHI830" s="257"/>
      <c r="QHJ830" s="257"/>
      <c r="QHK830" s="257"/>
      <c r="QHL830" s="257"/>
      <c r="QHM830" s="257"/>
      <c r="QHN830" s="257"/>
      <c r="QHO830" s="257"/>
      <c r="QHP830" s="257"/>
      <c r="QHQ830" s="257"/>
      <c r="QHR830" s="257"/>
      <c r="QHS830" s="257"/>
      <c r="QHT830" s="257"/>
      <c r="QHU830" s="257"/>
      <c r="QHV830" s="257"/>
      <c r="QHW830" s="257"/>
      <c r="QHX830" s="257"/>
      <c r="QHY830" s="257"/>
      <c r="QHZ830" s="257"/>
      <c r="QIA830" s="257"/>
      <c r="QIB830" s="257"/>
      <c r="QIC830" s="257"/>
      <c r="QID830" s="257"/>
      <c r="QIE830" s="257"/>
      <c r="QIF830" s="257"/>
      <c r="QIG830" s="257"/>
      <c r="QIH830" s="257"/>
      <c r="QII830" s="257"/>
      <c r="QIJ830" s="257"/>
      <c r="QIK830" s="257"/>
      <c r="QIL830" s="257"/>
      <c r="QIM830" s="257"/>
      <c r="QIN830" s="257"/>
      <c r="QIO830" s="257"/>
      <c r="QIP830" s="257"/>
      <c r="QIQ830" s="257"/>
      <c r="QIR830" s="257"/>
      <c r="QIS830" s="257"/>
      <c r="QIT830" s="257"/>
      <c r="QIU830" s="257"/>
      <c r="QIV830" s="257"/>
      <c r="QIW830" s="257"/>
      <c r="QIX830" s="257"/>
      <c r="QIY830" s="257"/>
      <c r="QIZ830" s="257"/>
      <c r="QJA830" s="257"/>
      <c r="QJB830" s="257"/>
      <c r="QJC830" s="257"/>
      <c r="QJD830" s="257"/>
      <c r="QJE830" s="257"/>
      <c r="QJF830" s="257"/>
      <c r="QJG830" s="257"/>
      <c r="QJH830" s="257"/>
      <c r="QJI830" s="257"/>
      <c r="QJJ830" s="257"/>
      <c r="QJK830" s="257"/>
      <c r="QJL830" s="257"/>
      <c r="QJM830" s="257"/>
      <c r="QJN830" s="257"/>
      <c r="QJO830" s="257"/>
      <c r="QJP830" s="257"/>
      <c r="QJQ830" s="257"/>
      <c r="QJR830" s="257"/>
      <c r="QJS830" s="257"/>
      <c r="QJT830" s="257"/>
      <c r="QJU830" s="257"/>
      <c r="QJV830" s="257"/>
      <c r="QJW830" s="257"/>
      <c r="QJX830" s="257"/>
      <c r="QJY830" s="257"/>
      <c r="QJZ830" s="257"/>
      <c r="QKA830" s="257"/>
      <c r="QKB830" s="257"/>
      <c r="QKC830" s="257"/>
      <c r="QKD830" s="257"/>
      <c r="QKE830" s="257"/>
      <c r="QKF830" s="257"/>
      <c r="QKG830" s="257"/>
      <c r="QKH830" s="257"/>
      <c r="QKI830" s="257"/>
      <c r="QKJ830" s="257"/>
      <c r="QKK830" s="257"/>
      <c r="QKL830" s="257"/>
      <c r="QKM830" s="257"/>
      <c r="QKN830" s="257"/>
      <c r="QKO830" s="257"/>
      <c r="QKP830" s="257"/>
      <c r="QKQ830" s="257"/>
      <c r="QKR830" s="257"/>
      <c r="QKS830" s="257"/>
      <c r="QKT830" s="257"/>
      <c r="QKU830" s="257"/>
      <c r="QKV830" s="257"/>
      <c r="QKW830" s="257"/>
      <c r="QKX830" s="257"/>
      <c r="QKY830" s="257"/>
      <c r="QKZ830" s="257"/>
      <c r="QLA830" s="257"/>
      <c r="QLB830" s="257"/>
      <c r="QLC830" s="257"/>
      <c r="QLD830" s="257"/>
      <c r="QLE830" s="257"/>
      <c r="QLF830" s="257"/>
      <c r="QLG830" s="257"/>
      <c r="QLH830" s="257"/>
      <c r="QLI830" s="257"/>
      <c r="QLJ830" s="257"/>
      <c r="QLK830" s="257"/>
      <c r="QLL830" s="257"/>
      <c r="QLM830" s="257"/>
      <c r="QLN830" s="257"/>
      <c r="QLO830" s="257"/>
      <c r="QLP830" s="257"/>
      <c r="QLQ830" s="257"/>
      <c r="QLR830" s="257"/>
      <c r="QLS830" s="257"/>
      <c r="QLT830" s="257"/>
      <c r="QLU830" s="257"/>
      <c r="QLV830" s="257"/>
      <c r="QLW830" s="257"/>
      <c r="QLX830" s="257"/>
      <c r="QLY830" s="257"/>
      <c r="QLZ830" s="257"/>
      <c r="QMA830" s="257"/>
      <c r="QMB830" s="257"/>
      <c r="QMC830" s="257"/>
      <c r="QMD830" s="257"/>
      <c r="QME830" s="257"/>
      <c r="QMF830" s="257"/>
      <c r="QMG830" s="257"/>
      <c r="QMH830" s="257"/>
      <c r="QMI830" s="257"/>
      <c r="QMJ830" s="257"/>
      <c r="QMK830" s="257"/>
      <c r="QML830" s="257"/>
      <c r="QMM830" s="257"/>
      <c r="QMN830" s="257"/>
      <c r="QMO830" s="257"/>
      <c r="QMP830" s="257"/>
      <c r="QMQ830" s="257"/>
      <c r="QMR830" s="257"/>
      <c r="QMS830" s="257"/>
      <c r="QMT830" s="257"/>
      <c r="QMU830" s="257"/>
      <c r="QMV830" s="257"/>
      <c r="QMW830" s="257"/>
      <c r="QMX830" s="257"/>
      <c r="QMY830" s="257"/>
      <c r="QMZ830" s="257"/>
      <c r="QNA830" s="257"/>
      <c r="QNB830" s="257"/>
      <c r="QNC830" s="257"/>
      <c r="QND830" s="257"/>
      <c r="QNE830" s="257"/>
      <c r="QNF830" s="257"/>
      <c r="QNG830" s="257"/>
      <c r="QNH830" s="257"/>
      <c r="QNI830" s="257"/>
      <c r="QNJ830" s="257"/>
      <c r="QNK830" s="257"/>
      <c r="QNL830" s="257"/>
      <c r="QNM830" s="257"/>
      <c r="QNN830" s="257"/>
      <c r="QNO830" s="257"/>
      <c r="QNP830" s="257"/>
      <c r="QNQ830" s="257"/>
      <c r="QNR830" s="257"/>
      <c r="QNS830" s="257"/>
      <c r="QNT830" s="257"/>
      <c r="QNU830" s="257"/>
      <c r="QNV830" s="257"/>
      <c r="QNW830" s="257"/>
      <c r="QNX830" s="257"/>
      <c r="QNY830" s="257"/>
      <c r="QNZ830" s="257"/>
      <c r="QOA830" s="257"/>
      <c r="QOB830" s="257"/>
      <c r="QOC830" s="257"/>
      <c r="QOD830" s="257"/>
      <c r="QOE830" s="257"/>
      <c r="QOF830" s="257"/>
      <c r="QOG830" s="257"/>
      <c r="QOH830" s="257"/>
      <c r="QOI830" s="257"/>
      <c r="QOJ830" s="257"/>
      <c r="QOK830" s="257"/>
      <c r="QOL830" s="257"/>
      <c r="QOM830" s="257"/>
      <c r="QON830" s="257"/>
      <c r="QOO830" s="257"/>
      <c r="QOP830" s="257"/>
      <c r="QOQ830" s="257"/>
      <c r="QOR830" s="257"/>
      <c r="QOS830" s="257"/>
      <c r="QOT830" s="257"/>
      <c r="QOU830" s="257"/>
      <c r="QOV830" s="257"/>
      <c r="QOW830" s="257"/>
      <c r="QOX830" s="257"/>
      <c r="QOY830" s="257"/>
      <c r="QOZ830" s="257"/>
      <c r="QPA830" s="257"/>
      <c r="QPB830" s="257"/>
      <c r="QPC830" s="257"/>
      <c r="QPD830" s="257"/>
      <c r="QPE830" s="257"/>
      <c r="QPF830" s="257"/>
      <c r="QPG830" s="257"/>
      <c r="QPH830" s="257"/>
      <c r="QPI830" s="257"/>
      <c r="QPJ830" s="257"/>
      <c r="QPK830" s="257"/>
      <c r="QPL830" s="257"/>
      <c r="QPM830" s="257"/>
      <c r="QPN830" s="257"/>
      <c r="QPO830" s="257"/>
      <c r="QPP830" s="257"/>
      <c r="QPQ830" s="257"/>
      <c r="QPR830" s="257"/>
      <c r="QPS830" s="257"/>
      <c r="QPT830" s="257"/>
      <c r="QPU830" s="257"/>
      <c r="QPV830" s="257"/>
      <c r="QPW830" s="257"/>
      <c r="QPX830" s="257"/>
      <c r="QPY830" s="257"/>
      <c r="QPZ830" s="257"/>
      <c r="QQA830" s="257"/>
      <c r="QQB830" s="257"/>
      <c r="QQC830" s="257"/>
      <c r="QQD830" s="257"/>
      <c r="QQE830" s="257"/>
      <c r="QQF830" s="257"/>
      <c r="QQG830" s="257"/>
      <c r="QQH830" s="257"/>
      <c r="QQI830" s="257"/>
      <c r="QQJ830" s="257"/>
      <c r="QQK830" s="257"/>
      <c r="QQL830" s="257"/>
      <c r="QQM830" s="257"/>
      <c r="QQN830" s="257"/>
      <c r="QQO830" s="257"/>
      <c r="QQP830" s="257"/>
      <c r="QQQ830" s="257"/>
      <c r="QQR830" s="257"/>
      <c r="QQS830" s="257"/>
      <c r="QQT830" s="257"/>
      <c r="QQU830" s="257"/>
      <c r="QQV830" s="257"/>
      <c r="QQW830" s="257"/>
      <c r="QQX830" s="257"/>
      <c r="QQY830" s="257"/>
      <c r="QQZ830" s="257"/>
      <c r="QRA830" s="257"/>
      <c r="QRB830" s="257"/>
      <c r="QRC830" s="257"/>
      <c r="QRD830" s="257"/>
      <c r="QRE830" s="257"/>
      <c r="QRF830" s="257"/>
      <c r="QRG830" s="257"/>
      <c r="QRH830" s="257"/>
      <c r="QRI830" s="257"/>
      <c r="QRJ830" s="257"/>
      <c r="QRK830" s="257"/>
      <c r="QRL830" s="257"/>
      <c r="QRM830" s="257"/>
      <c r="QRN830" s="257"/>
      <c r="QRO830" s="257"/>
      <c r="QRP830" s="257"/>
      <c r="QRQ830" s="257"/>
      <c r="QRR830" s="257"/>
      <c r="QRS830" s="257"/>
      <c r="QRT830" s="257"/>
      <c r="QRU830" s="257"/>
      <c r="QRV830" s="257"/>
      <c r="QRW830" s="257"/>
      <c r="QRX830" s="257"/>
      <c r="QRY830" s="257"/>
      <c r="QRZ830" s="257"/>
      <c r="QSA830" s="257"/>
      <c r="QSB830" s="257"/>
      <c r="QSC830" s="257"/>
      <c r="QSD830" s="257"/>
      <c r="QSE830" s="257"/>
      <c r="QSF830" s="257"/>
      <c r="QSG830" s="257"/>
      <c r="QSH830" s="257"/>
      <c r="QSI830" s="257"/>
      <c r="QSJ830" s="257"/>
      <c r="QSK830" s="257"/>
      <c r="QSL830" s="257"/>
      <c r="QSM830" s="257"/>
      <c r="QSN830" s="257"/>
      <c r="QSO830" s="257"/>
      <c r="QSP830" s="257"/>
      <c r="QSQ830" s="257"/>
      <c r="QSR830" s="257"/>
      <c r="QSS830" s="257"/>
      <c r="QST830" s="257"/>
      <c r="QSU830" s="257"/>
      <c r="QSV830" s="257"/>
      <c r="QSW830" s="257"/>
      <c r="QSX830" s="257"/>
      <c r="QSY830" s="257"/>
      <c r="QSZ830" s="257"/>
      <c r="QTA830" s="257"/>
      <c r="QTB830" s="257"/>
      <c r="QTC830" s="257"/>
      <c r="QTD830" s="257"/>
      <c r="QTE830" s="257"/>
      <c r="QTF830" s="257"/>
      <c r="QTG830" s="257"/>
      <c r="QTH830" s="257"/>
      <c r="QTI830" s="257"/>
      <c r="QTJ830" s="257"/>
      <c r="QTK830" s="257"/>
      <c r="QTL830" s="257"/>
      <c r="QTM830" s="257"/>
      <c r="QTN830" s="257"/>
      <c r="QTO830" s="257"/>
      <c r="QTP830" s="257"/>
      <c r="QTQ830" s="257"/>
      <c r="QTR830" s="257"/>
      <c r="QTS830" s="257"/>
      <c r="QTT830" s="257"/>
      <c r="QTU830" s="257"/>
      <c r="QTV830" s="257"/>
      <c r="QTW830" s="257"/>
      <c r="QTX830" s="257"/>
      <c r="QTY830" s="257"/>
      <c r="QTZ830" s="257"/>
      <c r="QUA830" s="257"/>
      <c r="QUB830" s="257"/>
      <c r="QUC830" s="257"/>
      <c r="QUD830" s="257"/>
      <c r="QUE830" s="257"/>
      <c r="QUF830" s="257"/>
      <c r="QUG830" s="257"/>
      <c r="QUH830" s="257"/>
      <c r="QUI830" s="257"/>
      <c r="QUJ830" s="257"/>
      <c r="QUK830" s="257"/>
      <c r="QUL830" s="257"/>
      <c r="QUM830" s="257"/>
      <c r="QUN830" s="257"/>
      <c r="QUO830" s="257"/>
      <c r="QUP830" s="257"/>
      <c r="QUQ830" s="257"/>
      <c r="QUR830" s="257"/>
      <c r="QUS830" s="257"/>
      <c r="QUT830" s="257"/>
      <c r="QUU830" s="257"/>
      <c r="QUV830" s="257"/>
      <c r="QUW830" s="257"/>
      <c r="QUX830" s="257"/>
      <c r="QUY830" s="257"/>
      <c r="QUZ830" s="257"/>
      <c r="QVA830" s="257"/>
      <c r="QVB830" s="257"/>
      <c r="QVC830" s="257"/>
      <c r="QVD830" s="257"/>
      <c r="QVE830" s="257"/>
      <c r="QVF830" s="257"/>
      <c r="QVG830" s="257"/>
      <c r="QVH830" s="257"/>
      <c r="QVI830" s="257"/>
      <c r="QVJ830" s="257"/>
      <c r="QVK830" s="257"/>
      <c r="QVL830" s="257"/>
      <c r="QVM830" s="257"/>
      <c r="QVN830" s="257"/>
      <c r="QVO830" s="257"/>
      <c r="QVP830" s="257"/>
      <c r="QVQ830" s="257"/>
      <c r="QVR830" s="257"/>
      <c r="QVS830" s="257"/>
      <c r="QVT830" s="257"/>
      <c r="QVU830" s="257"/>
      <c r="QVV830" s="257"/>
      <c r="QVW830" s="257"/>
      <c r="QVX830" s="257"/>
      <c r="QVY830" s="257"/>
      <c r="QVZ830" s="257"/>
      <c r="QWA830" s="257"/>
      <c r="QWB830" s="257"/>
      <c r="QWC830" s="257"/>
      <c r="QWD830" s="257"/>
      <c r="QWE830" s="257"/>
      <c r="QWF830" s="257"/>
      <c r="QWG830" s="257"/>
      <c r="QWH830" s="257"/>
      <c r="QWI830" s="257"/>
      <c r="QWJ830" s="257"/>
      <c r="QWK830" s="257"/>
      <c r="QWL830" s="257"/>
      <c r="QWM830" s="257"/>
      <c r="QWN830" s="257"/>
      <c r="QWO830" s="257"/>
      <c r="QWP830" s="257"/>
      <c r="QWQ830" s="257"/>
      <c r="QWR830" s="257"/>
      <c r="QWS830" s="257"/>
      <c r="QWT830" s="257"/>
      <c r="QWU830" s="257"/>
      <c r="QWV830" s="257"/>
      <c r="QWW830" s="257"/>
      <c r="QWX830" s="257"/>
      <c r="QWY830" s="257"/>
      <c r="QWZ830" s="257"/>
      <c r="QXA830" s="257"/>
      <c r="QXB830" s="257"/>
      <c r="QXC830" s="257"/>
      <c r="QXD830" s="257"/>
      <c r="QXE830" s="257"/>
      <c r="QXF830" s="257"/>
      <c r="QXG830" s="257"/>
      <c r="QXH830" s="257"/>
      <c r="QXI830" s="257"/>
      <c r="QXJ830" s="257"/>
      <c r="QXK830" s="257"/>
      <c r="QXL830" s="257"/>
      <c r="QXM830" s="257"/>
      <c r="QXN830" s="257"/>
      <c r="QXO830" s="257"/>
      <c r="QXP830" s="257"/>
      <c r="QXQ830" s="257"/>
      <c r="QXR830" s="257"/>
      <c r="QXS830" s="257"/>
      <c r="QXT830" s="257"/>
      <c r="QXU830" s="257"/>
      <c r="QXV830" s="257"/>
      <c r="QXW830" s="257"/>
      <c r="QXX830" s="257"/>
      <c r="QXY830" s="257"/>
      <c r="QXZ830" s="257"/>
      <c r="QYA830" s="257"/>
      <c r="QYB830" s="257"/>
      <c r="QYC830" s="257"/>
      <c r="QYD830" s="257"/>
      <c r="QYE830" s="257"/>
      <c r="QYF830" s="257"/>
      <c r="QYG830" s="257"/>
      <c r="QYH830" s="257"/>
      <c r="QYI830" s="257"/>
      <c r="QYJ830" s="257"/>
      <c r="QYK830" s="257"/>
      <c r="QYL830" s="257"/>
      <c r="QYM830" s="257"/>
      <c r="QYN830" s="257"/>
      <c r="QYO830" s="257"/>
      <c r="QYP830" s="257"/>
      <c r="QYQ830" s="257"/>
      <c r="QYR830" s="257"/>
      <c r="QYS830" s="257"/>
      <c r="QYT830" s="257"/>
      <c r="QYU830" s="257"/>
      <c r="QYV830" s="257"/>
      <c r="QYW830" s="257"/>
      <c r="QYX830" s="257"/>
      <c r="QYY830" s="257"/>
      <c r="QYZ830" s="257"/>
      <c r="QZA830" s="257"/>
      <c r="QZB830" s="257"/>
      <c r="QZC830" s="257"/>
      <c r="QZD830" s="257"/>
      <c r="QZE830" s="257"/>
      <c r="QZF830" s="257"/>
      <c r="QZG830" s="257"/>
      <c r="QZH830" s="257"/>
      <c r="QZI830" s="257"/>
      <c r="QZJ830" s="257"/>
      <c r="QZK830" s="257"/>
      <c r="QZL830" s="257"/>
      <c r="QZM830" s="257"/>
      <c r="QZN830" s="257"/>
      <c r="QZO830" s="257"/>
      <c r="QZP830" s="257"/>
      <c r="QZQ830" s="257"/>
      <c r="QZR830" s="257"/>
      <c r="QZS830" s="257"/>
      <c r="QZT830" s="257"/>
      <c r="QZU830" s="257"/>
      <c r="QZV830" s="257"/>
      <c r="QZW830" s="257"/>
      <c r="QZX830" s="257"/>
      <c r="QZY830" s="257"/>
      <c r="QZZ830" s="257"/>
      <c r="RAA830" s="257"/>
      <c r="RAB830" s="257"/>
      <c r="RAC830" s="257"/>
      <c r="RAD830" s="257"/>
      <c r="RAE830" s="257"/>
      <c r="RAF830" s="257"/>
      <c r="RAG830" s="257"/>
      <c r="RAH830" s="257"/>
      <c r="RAI830" s="257"/>
      <c r="RAJ830" s="257"/>
      <c r="RAK830" s="257"/>
      <c r="RAL830" s="257"/>
      <c r="RAM830" s="257"/>
      <c r="RAN830" s="257"/>
      <c r="RAO830" s="257"/>
      <c r="RAP830" s="257"/>
      <c r="RAQ830" s="257"/>
      <c r="RAR830" s="257"/>
      <c r="RAS830" s="257"/>
      <c r="RAT830" s="257"/>
      <c r="RAU830" s="257"/>
      <c r="RAV830" s="257"/>
      <c r="RAW830" s="257"/>
      <c r="RAX830" s="257"/>
      <c r="RAY830" s="257"/>
      <c r="RAZ830" s="257"/>
      <c r="RBA830" s="257"/>
      <c r="RBB830" s="257"/>
      <c r="RBC830" s="257"/>
      <c r="RBD830" s="257"/>
      <c r="RBE830" s="257"/>
      <c r="RBF830" s="257"/>
      <c r="RBG830" s="257"/>
      <c r="RBH830" s="257"/>
      <c r="RBI830" s="257"/>
      <c r="RBJ830" s="257"/>
      <c r="RBK830" s="257"/>
      <c r="RBL830" s="257"/>
      <c r="RBM830" s="257"/>
      <c r="RBN830" s="257"/>
      <c r="RBO830" s="257"/>
      <c r="RBP830" s="257"/>
      <c r="RBQ830" s="257"/>
      <c r="RBR830" s="257"/>
      <c r="RBS830" s="257"/>
      <c r="RBT830" s="257"/>
      <c r="RBU830" s="257"/>
      <c r="RBV830" s="257"/>
      <c r="RBW830" s="257"/>
      <c r="RBX830" s="257"/>
      <c r="RBY830" s="257"/>
      <c r="RBZ830" s="257"/>
      <c r="RCA830" s="257"/>
      <c r="RCB830" s="257"/>
      <c r="RCC830" s="257"/>
      <c r="RCD830" s="257"/>
      <c r="RCE830" s="257"/>
      <c r="RCF830" s="257"/>
      <c r="RCG830" s="257"/>
      <c r="RCH830" s="257"/>
      <c r="RCI830" s="257"/>
      <c r="RCJ830" s="257"/>
      <c r="RCK830" s="257"/>
      <c r="RCL830" s="257"/>
      <c r="RCM830" s="257"/>
      <c r="RCN830" s="257"/>
      <c r="RCO830" s="257"/>
      <c r="RCP830" s="257"/>
      <c r="RCQ830" s="257"/>
      <c r="RCR830" s="257"/>
      <c r="RCS830" s="257"/>
      <c r="RCT830" s="257"/>
      <c r="RCU830" s="257"/>
      <c r="RCV830" s="257"/>
      <c r="RCW830" s="257"/>
      <c r="RCX830" s="257"/>
      <c r="RCY830" s="257"/>
      <c r="RCZ830" s="257"/>
      <c r="RDA830" s="257"/>
      <c r="RDB830" s="257"/>
      <c r="RDC830" s="257"/>
      <c r="RDD830" s="257"/>
      <c r="RDE830" s="257"/>
      <c r="RDF830" s="257"/>
      <c r="RDG830" s="257"/>
      <c r="RDH830" s="257"/>
      <c r="RDI830" s="257"/>
      <c r="RDJ830" s="257"/>
      <c r="RDK830" s="257"/>
      <c r="RDL830" s="257"/>
      <c r="RDM830" s="257"/>
      <c r="RDN830" s="257"/>
      <c r="RDO830" s="257"/>
      <c r="RDP830" s="257"/>
      <c r="RDQ830" s="257"/>
      <c r="RDR830" s="257"/>
      <c r="RDS830" s="257"/>
      <c r="RDT830" s="257"/>
      <c r="RDU830" s="257"/>
      <c r="RDV830" s="257"/>
      <c r="RDW830" s="257"/>
      <c r="RDX830" s="257"/>
      <c r="RDY830" s="257"/>
      <c r="RDZ830" s="257"/>
      <c r="REA830" s="257"/>
      <c r="REB830" s="257"/>
      <c r="REC830" s="257"/>
      <c r="RED830" s="257"/>
      <c r="REE830" s="257"/>
      <c r="REF830" s="257"/>
      <c r="REG830" s="257"/>
      <c r="REH830" s="257"/>
      <c r="REI830" s="257"/>
      <c r="REJ830" s="257"/>
      <c r="REK830" s="257"/>
      <c r="REL830" s="257"/>
      <c r="REM830" s="257"/>
      <c r="REN830" s="257"/>
      <c r="REO830" s="257"/>
      <c r="REP830" s="257"/>
      <c r="REQ830" s="257"/>
      <c r="RER830" s="257"/>
      <c r="RES830" s="257"/>
      <c r="RET830" s="257"/>
      <c r="REU830" s="257"/>
      <c r="REV830" s="257"/>
      <c r="REW830" s="257"/>
      <c r="REX830" s="257"/>
      <c r="REY830" s="257"/>
      <c r="REZ830" s="257"/>
      <c r="RFA830" s="257"/>
      <c r="RFB830" s="257"/>
      <c r="RFC830" s="257"/>
      <c r="RFD830" s="257"/>
      <c r="RFE830" s="257"/>
      <c r="RFF830" s="257"/>
      <c r="RFG830" s="257"/>
      <c r="RFH830" s="257"/>
      <c r="RFI830" s="257"/>
      <c r="RFJ830" s="257"/>
      <c r="RFK830" s="257"/>
      <c r="RFL830" s="257"/>
      <c r="RFM830" s="257"/>
      <c r="RFN830" s="257"/>
      <c r="RFO830" s="257"/>
      <c r="RFP830" s="257"/>
      <c r="RFQ830" s="257"/>
      <c r="RFR830" s="257"/>
      <c r="RFS830" s="257"/>
      <c r="RFT830" s="257"/>
      <c r="RFU830" s="257"/>
      <c r="RFV830" s="257"/>
      <c r="RFW830" s="257"/>
      <c r="RFX830" s="257"/>
      <c r="RFY830" s="257"/>
      <c r="RFZ830" s="257"/>
      <c r="RGA830" s="257"/>
      <c r="RGB830" s="257"/>
      <c r="RGC830" s="257"/>
      <c r="RGD830" s="257"/>
      <c r="RGE830" s="257"/>
      <c r="RGF830" s="257"/>
      <c r="RGG830" s="257"/>
      <c r="RGH830" s="257"/>
      <c r="RGI830" s="257"/>
      <c r="RGJ830" s="257"/>
      <c r="RGK830" s="257"/>
      <c r="RGL830" s="257"/>
      <c r="RGM830" s="257"/>
      <c r="RGN830" s="257"/>
      <c r="RGO830" s="257"/>
      <c r="RGP830" s="257"/>
      <c r="RGQ830" s="257"/>
      <c r="RGR830" s="257"/>
      <c r="RGS830" s="257"/>
      <c r="RGT830" s="257"/>
      <c r="RGU830" s="257"/>
      <c r="RGV830" s="257"/>
      <c r="RGW830" s="257"/>
      <c r="RGX830" s="257"/>
      <c r="RGY830" s="257"/>
      <c r="RGZ830" s="257"/>
      <c r="RHA830" s="257"/>
      <c r="RHB830" s="257"/>
      <c r="RHC830" s="257"/>
      <c r="RHD830" s="257"/>
      <c r="RHE830" s="257"/>
      <c r="RHF830" s="257"/>
      <c r="RHG830" s="257"/>
      <c r="RHH830" s="257"/>
      <c r="RHI830" s="257"/>
      <c r="RHJ830" s="257"/>
      <c r="RHK830" s="257"/>
      <c r="RHL830" s="257"/>
      <c r="RHM830" s="257"/>
      <c r="RHN830" s="257"/>
      <c r="RHO830" s="257"/>
      <c r="RHP830" s="257"/>
      <c r="RHQ830" s="257"/>
      <c r="RHR830" s="257"/>
      <c r="RHS830" s="257"/>
      <c r="RHT830" s="257"/>
      <c r="RHU830" s="257"/>
      <c r="RHV830" s="257"/>
      <c r="RHW830" s="257"/>
      <c r="RHX830" s="257"/>
      <c r="RHY830" s="257"/>
      <c r="RHZ830" s="257"/>
      <c r="RIA830" s="257"/>
      <c r="RIB830" s="257"/>
      <c r="RIC830" s="257"/>
      <c r="RID830" s="257"/>
      <c r="RIE830" s="257"/>
      <c r="RIF830" s="257"/>
      <c r="RIG830" s="257"/>
      <c r="RIH830" s="257"/>
      <c r="RII830" s="257"/>
      <c r="RIJ830" s="257"/>
      <c r="RIK830" s="257"/>
      <c r="RIL830" s="257"/>
      <c r="RIM830" s="257"/>
      <c r="RIN830" s="257"/>
      <c r="RIO830" s="257"/>
      <c r="RIP830" s="257"/>
      <c r="RIQ830" s="257"/>
      <c r="RIR830" s="257"/>
      <c r="RIS830" s="257"/>
      <c r="RIT830" s="257"/>
      <c r="RIU830" s="257"/>
      <c r="RIV830" s="257"/>
      <c r="RIW830" s="257"/>
      <c r="RIX830" s="257"/>
      <c r="RIY830" s="257"/>
      <c r="RIZ830" s="257"/>
      <c r="RJA830" s="257"/>
      <c r="RJB830" s="257"/>
      <c r="RJC830" s="257"/>
      <c r="RJD830" s="257"/>
      <c r="RJE830" s="257"/>
      <c r="RJF830" s="257"/>
      <c r="RJG830" s="257"/>
      <c r="RJH830" s="257"/>
      <c r="RJI830" s="257"/>
      <c r="RJJ830" s="257"/>
      <c r="RJK830" s="257"/>
      <c r="RJL830" s="257"/>
      <c r="RJM830" s="257"/>
      <c r="RJN830" s="257"/>
      <c r="RJO830" s="257"/>
      <c r="RJP830" s="257"/>
      <c r="RJQ830" s="257"/>
      <c r="RJR830" s="257"/>
      <c r="RJS830" s="257"/>
      <c r="RJT830" s="257"/>
      <c r="RJU830" s="257"/>
      <c r="RJV830" s="257"/>
      <c r="RJW830" s="257"/>
      <c r="RJX830" s="257"/>
      <c r="RJY830" s="257"/>
      <c r="RJZ830" s="257"/>
      <c r="RKA830" s="257"/>
      <c r="RKB830" s="257"/>
      <c r="RKC830" s="257"/>
      <c r="RKD830" s="257"/>
      <c r="RKE830" s="257"/>
      <c r="RKF830" s="257"/>
      <c r="RKG830" s="257"/>
      <c r="RKH830" s="257"/>
      <c r="RKI830" s="257"/>
      <c r="RKJ830" s="257"/>
      <c r="RKK830" s="257"/>
      <c r="RKL830" s="257"/>
      <c r="RKM830" s="257"/>
      <c r="RKN830" s="257"/>
      <c r="RKO830" s="257"/>
      <c r="RKP830" s="257"/>
      <c r="RKQ830" s="257"/>
      <c r="RKR830" s="257"/>
      <c r="RKS830" s="257"/>
      <c r="RKT830" s="257"/>
      <c r="RKU830" s="257"/>
      <c r="RKV830" s="257"/>
      <c r="RKW830" s="257"/>
      <c r="RKX830" s="257"/>
      <c r="RKY830" s="257"/>
      <c r="RKZ830" s="257"/>
      <c r="RLA830" s="257"/>
      <c r="RLB830" s="257"/>
      <c r="RLC830" s="257"/>
      <c r="RLD830" s="257"/>
      <c r="RLE830" s="257"/>
      <c r="RLF830" s="257"/>
      <c r="RLG830" s="257"/>
      <c r="RLH830" s="257"/>
      <c r="RLI830" s="257"/>
      <c r="RLJ830" s="257"/>
      <c r="RLK830" s="257"/>
      <c r="RLL830" s="257"/>
      <c r="RLM830" s="257"/>
      <c r="RLN830" s="257"/>
      <c r="RLO830" s="257"/>
      <c r="RLP830" s="257"/>
      <c r="RLQ830" s="257"/>
      <c r="RLR830" s="257"/>
      <c r="RLS830" s="257"/>
      <c r="RLT830" s="257"/>
      <c r="RLU830" s="257"/>
      <c r="RLV830" s="257"/>
      <c r="RLW830" s="257"/>
      <c r="RLX830" s="257"/>
      <c r="RLY830" s="257"/>
      <c r="RLZ830" s="257"/>
      <c r="RMA830" s="257"/>
      <c r="RMB830" s="257"/>
      <c r="RMC830" s="257"/>
      <c r="RMD830" s="257"/>
      <c r="RME830" s="257"/>
      <c r="RMF830" s="257"/>
      <c r="RMG830" s="257"/>
      <c r="RMH830" s="257"/>
      <c r="RMI830" s="257"/>
      <c r="RMJ830" s="257"/>
      <c r="RMK830" s="257"/>
      <c r="RML830" s="257"/>
      <c r="RMM830" s="257"/>
      <c r="RMN830" s="257"/>
      <c r="RMO830" s="257"/>
      <c r="RMP830" s="257"/>
      <c r="RMQ830" s="257"/>
      <c r="RMR830" s="257"/>
      <c r="RMS830" s="257"/>
      <c r="RMT830" s="257"/>
      <c r="RMU830" s="257"/>
      <c r="RMV830" s="257"/>
      <c r="RMW830" s="257"/>
      <c r="RMX830" s="257"/>
      <c r="RMY830" s="257"/>
      <c r="RMZ830" s="257"/>
      <c r="RNA830" s="257"/>
      <c r="RNB830" s="257"/>
      <c r="RNC830" s="257"/>
      <c r="RND830" s="257"/>
      <c r="RNE830" s="257"/>
      <c r="RNF830" s="257"/>
      <c r="RNG830" s="257"/>
      <c r="RNH830" s="257"/>
      <c r="RNI830" s="257"/>
      <c r="RNJ830" s="257"/>
      <c r="RNK830" s="257"/>
      <c r="RNL830" s="257"/>
      <c r="RNM830" s="257"/>
      <c r="RNN830" s="257"/>
      <c r="RNO830" s="257"/>
      <c r="RNP830" s="257"/>
      <c r="RNQ830" s="257"/>
      <c r="RNR830" s="257"/>
      <c r="RNS830" s="257"/>
      <c r="RNT830" s="257"/>
      <c r="RNU830" s="257"/>
      <c r="RNV830" s="257"/>
      <c r="RNW830" s="257"/>
      <c r="RNX830" s="257"/>
      <c r="RNY830" s="257"/>
      <c r="RNZ830" s="257"/>
      <c r="ROA830" s="257"/>
      <c r="ROB830" s="257"/>
      <c r="ROC830" s="257"/>
      <c r="ROD830" s="257"/>
      <c r="ROE830" s="257"/>
      <c r="ROF830" s="257"/>
      <c r="ROG830" s="257"/>
      <c r="ROH830" s="257"/>
      <c r="ROI830" s="257"/>
      <c r="ROJ830" s="257"/>
      <c r="ROK830" s="257"/>
      <c r="ROL830" s="257"/>
      <c r="ROM830" s="257"/>
      <c r="RON830" s="257"/>
      <c r="ROO830" s="257"/>
      <c r="ROP830" s="257"/>
      <c r="ROQ830" s="257"/>
      <c r="ROR830" s="257"/>
      <c r="ROS830" s="257"/>
      <c r="ROT830" s="257"/>
      <c r="ROU830" s="257"/>
      <c r="ROV830" s="257"/>
      <c r="ROW830" s="257"/>
      <c r="ROX830" s="257"/>
      <c r="ROY830" s="257"/>
      <c r="ROZ830" s="257"/>
      <c r="RPA830" s="257"/>
      <c r="RPB830" s="257"/>
      <c r="RPC830" s="257"/>
      <c r="RPD830" s="257"/>
      <c r="RPE830" s="257"/>
      <c r="RPF830" s="257"/>
      <c r="RPG830" s="257"/>
      <c r="RPH830" s="257"/>
      <c r="RPI830" s="257"/>
      <c r="RPJ830" s="257"/>
      <c r="RPK830" s="257"/>
      <c r="RPL830" s="257"/>
      <c r="RPM830" s="257"/>
      <c r="RPN830" s="257"/>
      <c r="RPO830" s="257"/>
      <c r="RPP830" s="257"/>
      <c r="RPQ830" s="257"/>
      <c r="RPR830" s="257"/>
      <c r="RPS830" s="257"/>
      <c r="RPT830" s="257"/>
      <c r="RPU830" s="257"/>
      <c r="RPV830" s="257"/>
      <c r="RPW830" s="257"/>
      <c r="RPX830" s="257"/>
      <c r="RPY830" s="257"/>
      <c r="RPZ830" s="257"/>
      <c r="RQA830" s="257"/>
      <c r="RQB830" s="257"/>
      <c r="RQC830" s="257"/>
      <c r="RQD830" s="257"/>
      <c r="RQE830" s="257"/>
      <c r="RQF830" s="257"/>
      <c r="RQG830" s="257"/>
      <c r="RQH830" s="257"/>
      <c r="RQI830" s="257"/>
      <c r="RQJ830" s="257"/>
      <c r="RQK830" s="257"/>
      <c r="RQL830" s="257"/>
      <c r="RQM830" s="257"/>
      <c r="RQN830" s="257"/>
      <c r="RQO830" s="257"/>
      <c r="RQP830" s="257"/>
      <c r="RQQ830" s="257"/>
      <c r="RQR830" s="257"/>
      <c r="RQS830" s="257"/>
      <c r="RQT830" s="257"/>
      <c r="RQU830" s="257"/>
      <c r="RQV830" s="257"/>
      <c r="RQW830" s="257"/>
      <c r="RQX830" s="257"/>
      <c r="RQY830" s="257"/>
      <c r="RQZ830" s="257"/>
      <c r="RRA830" s="257"/>
      <c r="RRB830" s="257"/>
      <c r="RRC830" s="257"/>
      <c r="RRD830" s="257"/>
      <c r="RRE830" s="257"/>
      <c r="RRF830" s="257"/>
      <c r="RRG830" s="257"/>
      <c r="RRH830" s="257"/>
      <c r="RRI830" s="257"/>
      <c r="RRJ830" s="257"/>
      <c r="RRK830" s="257"/>
      <c r="RRL830" s="257"/>
      <c r="RRM830" s="257"/>
      <c r="RRN830" s="257"/>
      <c r="RRO830" s="257"/>
      <c r="RRP830" s="257"/>
      <c r="RRQ830" s="257"/>
      <c r="RRR830" s="257"/>
      <c r="RRS830" s="257"/>
      <c r="RRT830" s="257"/>
      <c r="RRU830" s="257"/>
      <c r="RRV830" s="257"/>
      <c r="RRW830" s="257"/>
      <c r="RRX830" s="257"/>
      <c r="RRY830" s="257"/>
      <c r="RRZ830" s="257"/>
      <c r="RSA830" s="257"/>
      <c r="RSB830" s="257"/>
      <c r="RSC830" s="257"/>
      <c r="RSD830" s="257"/>
      <c r="RSE830" s="257"/>
      <c r="RSF830" s="257"/>
      <c r="RSG830" s="257"/>
      <c r="RSH830" s="257"/>
      <c r="RSI830" s="257"/>
      <c r="RSJ830" s="257"/>
      <c r="RSK830" s="257"/>
      <c r="RSL830" s="257"/>
      <c r="RSM830" s="257"/>
      <c r="RSN830" s="257"/>
      <c r="RSO830" s="257"/>
      <c r="RSP830" s="257"/>
      <c r="RSQ830" s="257"/>
      <c r="RSR830" s="257"/>
      <c r="RSS830" s="257"/>
      <c r="RST830" s="257"/>
      <c r="RSU830" s="257"/>
      <c r="RSV830" s="257"/>
      <c r="RSW830" s="257"/>
      <c r="RSX830" s="257"/>
      <c r="RSY830" s="257"/>
      <c r="RSZ830" s="257"/>
      <c r="RTA830" s="257"/>
      <c r="RTB830" s="257"/>
      <c r="RTC830" s="257"/>
      <c r="RTD830" s="257"/>
      <c r="RTE830" s="257"/>
      <c r="RTF830" s="257"/>
      <c r="RTG830" s="257"/>
      <c r="RTH830" s="257"/>
      <c r="RTI830" s="257"/>
      <c r="RTJ830" s="257"/>
      <c r="RTK830" s="257"/>
      <c r="RTL830" s="257"/>
      <c r="RTM830" s="257"/>
      <c r="RTN830" s="257"/>
      <c r="RTO830" s="257"/>
      <c r="RTP830" s="257"/>
      <c r="RTQ830" s="257"/>
      <c r="RTR830" s="257"/>
      <c r="RTS830" s="257"/>
      <c r="RTT830" s="257"/>
      <c r="RTU830" s="257"/>
      <c r="RTV830" s="257"/>
      <c r="RTW830" s="257"/>
      <c r="RTX830" s="257"/>
      <c r="RTY830" s="257"/>
      <c r="RTZ830" s="257"/>
      <c r="RUA830" s="257"/>
      <c r="RUB830" s="257"/>
      <c r="RUC830" s="257"/>
      <c r="RUD830" s="257"/>
      <c r="RUE830" s="257"/>
      <c r="RUF830" s="257"/>
      <c r="RUG830" s="257"/>
      <c r="RUH830" s="257"/>
      <c r="RUI830" s="257"/>
      <c r="RUJ830" s="257"/>
      <c r="RUK830" s="257"/>
      <c r="RUL830" s="257"/>
      <c r="RUM830" s="257"/>
      <c r="RUN830" s="257"/>
      <c r="RUO830" s="257"/>
      <c r="RUP830" s="257"/>
      <c r="RUQ830" s="257"/>
      <c r="RUR830" s="257"/>
      <c r="RUS830" s="257"/>
      <c r="RUT830" s="257"/>
      <c r="RUU830" s="257"/>
      <c r="RUV830" s="257"/>
      <c r="RUW830" s="257"/>
      <c r="RUX830" s="257"/>
      <c r="RUY830" s="257"/>
      <c r="RUZ830" s="257"/>
      <c r="RVA830" s="257"/>
      <c r="RVB830" s="257"/>
      <c r="RVC830" s="257"/>
      <c r="RVD830" s="257"/>
      <c r="RVE830" s="257"/>
      <c r="RVF830" s="257"/>
      <c r="RVG830" s="257"/>
      <c r="RVH830" s="257"/>
      <c r="RVI830" s="257"/>
      <c r="RVJ830" s="257"/>
      <c r="RVK830" s="257"/>
      <c r="RVL830" s="257"/>
      <c r="RVM830" s="257"/>
      <c r="RVN830" s="257"/>
      <c r="RVO830" s="257"/>
      <c r="RVP830" s="257"/>
      <c r="RVQ830" s="257"/>
      <c r="RVR830" s="257"/>
      <c r="RVS830" s="257"/>
      <c r="RVT830" s="257"/>
      <c r="RVU830" s="257"/>
      <c r="RVV830" s="257"/>
      <c r="RVW830" s="257"/>
      <c r="RVX830" s="257"/>
      <c r="RVY830" s="257"/>
      <c r="RVZ830" s="257"/>
      <c r="RWA830" s="257"/>
      <c r="RWB830" s="257"/>
      <c r="RWC830" s="257"/>
      <c r="RWD830" s="257"/>
      <c r="RWE830" s="257"/>
      <c r="RWF830" s="257"/>
      <c r="RWG830" s="257"/>
      <c r="RWH830" s="257"/>
      <c r="RWI830" s="257"/>
      <c r="RWJ830" s="257"/>
      <c r="RWK830" s="257"/>
      <c r="RWL830" s="257"/>
      <c r="RWM830" s="257"/>
      <c r="RWN830" s="257"/>
      <c r="RWO830" s="257"/>
      <c r="RWP830" s="257"/>
      <c r="RWQ830" s="257"/>
      <c r="RWR830" s="257"/>
      <c r="RWS830" s="257"/>
      <c r="RWT830" s="257"/>
      <c r="RWU830" s="257"/>
      <c r="RWV830" s="257"/>
      <c r="RWW830" s="257"/>
      <c r="RWX830" s="257"/>
      <c r="RWY830" s="257"/>
      <c r="RWZ830" s="257"/>
      <c r="RXA830" s="257"/>
      <c r="RXB830" s="257"/>
      <c r="RXC830" s="257"/>
      <c r="RXD830" s="257"/>
      <c r="RXE830" s="257"/>
      <c r="RXF830" s="257"/>
      <c r="RXG830" s="257"/>
      <c r="RXH830" s="257"/>
      <c r="RXI830" s="257"/>
      <c r="RXJ830" s="257"/>
      <c r="RXK830" s="257"/>
      <c r="RXL830" s="257"/>
      <c r="RXM830" s="257"/>
      <c r="RXN830" s="257"/>
      <c r="RXO830" s="257"/>
      <c r="RXP830" s="257"/>
      <c r="RXQ830" s="257"/>
      <c r="RXR830" s="257"/>
      <c r="RXS830" s="257"/>
      <c r="RXT830" s="257"/>
      <c r="RXU830" s="257"/>
      <c r="RXV830" s="257"/>
      <c r="RXW830" s="257"/>
      <c r="RXX830" s="257"/>
      <c r="RXY830" s="257"/>
      <c r="RXZ830" s="257"/>
      <c r="RYA830" s="257"/>
      <c r="RYB830" s="257"/>
      <c r="RYC830" s="257"/>
      <c r="RYD830" s="257"/>
      <c r="RYE830" s="257"/>
      <c r="RYF830" s="257"/>
      <c r="RYG830" s="257"/>
      <c r="RYH830" s="257"/>
      <c r="RYI830" s="257"/>
      <c r="RYJ830" s="257"/>
      <c r="RYK830" s="257"/>
      <c r="RYL830" s="257"/>
      <c r="RYM830" s="257"/>
      <c r="RYN830" s="257"/>
      <c r="RYO830" s="257"/>
      <c r="RYP830" s="257"/>
      <c r="RYQ830" s="257"/>
      <c r="RYR830" s="257"/>
      <c r="RYS830" s="257"/>
      <c r="RYT830" s="257"/>
      <c r="RYU830" s="257"/>
      <c r="RYV830" s="257"/>
      <c r="RYW830" s="257"/>
      <c r="RYX830" s="257"/>
      <c r="RYY830" s="257"/>
      <c r="RYZ830" s="257"/>
      <c r="RZA830" s="257"/>
      <c r="RZB830" s="257"/>
      <c r="RZC830" s="257"/>
      <c r="RZD830" s="257"/>
      <c r="RZE830" s="257"/>
      <c r="RZF830" s="257"/>
      <c r="RZG830" s="257"/>
      <c r="RZH830" s="257"/>
      <c r="RZI830" s="257"/>
      <c r="RZJ830" s="257"/>
      <c r="RZK830" s="257"/>
      <c r="RZL830" s="257"/>
      <c r="RZM830" s="257"/>
      <c r="RZN830" s="257"/>
      <c r="RZO830" s="257"/>
      <c r="RZP830" s="257"/>
      <c r="RZQ830" s="257"/>
      <c r="RZR830" s="257"/>
      <c r="RZS830" s="257"/>
      <c r="RZT830" s="257"/>
      <c r="RZU830" s="257"/>
      <c r="RZV830" s="257"/>
      <c r="RZW830" s="257"/>
      <c r="RZX830" s="257"/>
      <c r="RZY830" s="257"/>
      <c r="RZZ830" s="257"/>
      <c r="SAA830" s="257"/>
      <c r="SAB830" s="257"/>
      <c r="SAC830" s="257"/>
      <c r="SAD830" s="257"/>
      <c r="SAE830" s="257"/>
      <c r="SAF830" s="257"/>
      <c r="SAG830" s="257"/>
      <c r="SAH830" s="257"/>
      <c r="SAI830" s="257"/>
      <c r="SAJ830" s="257"/>
      <c r="SAK830" s="257"/>
      <c r="SAL830" s="257"/>
      <c r="SAM830" s="257"/>
      <c r="SAN830" s="257"/>
      <c r="SAO830" s="257"/>
      <c r="SAP830" s="257"/>
      <c r="SAQ830" s="257"/>
      <c r="SAR830" s="257"/>
      <c r="SAS830" s="257"/>
      <c r="SAT830" s="257"/>
      <c r="SAU830" s="257"/>
      <c r="SAV830" s="257"/>
      <c r="SAW830" s="257"/>
      <c r="SAX830" s="257"/>
      <c r="SAY830" s="257"/>
      <c r="SAZ830" s="257"/>
      <c r="SBA830" s="257"/>
      <c r="SBB830" s="257"/>
      <c r="SBC830" s="257"/>
      <c r="SBD830" s="257"/>
      <c r="SBE830" s="257"/>
      <c r="SBF830" s="257"/>
      <c r="SBG830" s="257"/>
      <c r="SBH830" s="257"/>
      <c r="SBI830" s="257"/>
      <c r="SBJ830" s="257"/>
      <c r="SBK830" s="257"/>
      <c r="SBL830" s="257"/>
      <c r="SBM830" s="257"/>
      <c r="SBN830" s="257"/>
      <c r="SBO830" s="257"/>
      <c r="SBP830" s="257"/>
      <c r="SBQ830" s="257"/>
      <c r="SBR830" s="257"/>
      <c r="SBS830" s="257"/>
      <c r="SBT830" s="257"/>
      <c r="SBU830" s="257"/>
      <c r="SBV830" s="257"/>
      <c r="SBW830" s="257"/>
      <c r="SBX830" s="257"/>
      <c r="SBY830" s="257"/>
      <c r="SBZ830" s="257"/>
      <c r="SCA830" s="257"/>
      <c r="SCB830" s="257"/>
      <c r="SCC830" s="257"/>
      <c r="SCD830" s="257"/>
      <c r="SCE830" s="257"/>
      <c r="SCF830" s="257"/>
      <c r="SCG830" s="257"/>
      <c r="SCH830" s="257"/>
      <c r="SCI830" s="257"/>
      <c r="SCJ830" s="257"/>
      <c r="SCK830" s="257"/>
      <c r="SCL830" s="257"/>
      <c r="SCM830" s="257"/>
      <c r="SCN830" s="257"/>
      <c r="SCO830" s="257"/>
      <c r="SCP830" s="257"/>
      <c r="SCQ830" s="257"/>
      <c r="SCR830" s="257"/>
      <c r="SCS830" s="257"/>
      <c r="SCT830" s="257"/>
      <c r="SCU830" s="257"/>
      <c r="SCV830" s="257"/>
      <c r="SCW830" s="257"/>
      <c r="SCX830" s="257"/>
      <c r="SCY830" s="257"/>
      <c r="SCZ830" s="257"/>
      <c r="SDA830" s="257"/>
      <c r="SDB830" s="257"/>
      <c r="SDC830" s="257"/>
      <c r="SDD830" s="257"/>
      <c r="SDE830" s="257"/>
      <c r="SDF830" s="257"/>
      <c r="SDG830" s="257"/>
      <c r="SDH830" s="257"/>
      <c r="SDI830" s="257"/>
      <c r="SDJ830" s="257"/>
      <c r="SDK830" s="257"/>
      <c r="SDL830" s="257"/>
      <c r="SDM830" s="257"/>
      <c r="SDN830" s="257"/>
      <c r="SDO830" s="257"/>
      <c r="SDP830" s="257"/>
      <c r="SDQ830" s="257"/>
      <c r="SDR830" s="257"/>
      <c r="SDS830" s="257"/>
      <c r="SDT830" s="257"/>
      <c r="SDU830" s="257"/>
      <c r="SDV830" s="257"/>
      <c r="SDW830" s="257"/>
      <c r="SDX830" s="257"/>
      <c r="SDY830" s="257"/>
      <c r="SDZ830" s="257"/>
      <c r="SEA830" s="257"/>
      <c r="SEB830" s="257"/>
      <c r="SEC830" s="257"/>
      <c r="SED830" s="257"/>
      <c r="SEE830" s="257"/>
      <c r="SEF830" s="257"/>
      <c r="SEG830" s="257"/>
      <c r="SEH830" s="257"/>
      <c r="SEI830" s="257"/>
      <c r="SEJ830" s="257"/>
      <c r="SEK830" s="257"/>
      <c r="SEL830" s="257"/>
      <c r="SEM830" s="257"/>
      <c r="SEN830" s="257"/>
      <c r="SEO830" s="257"/>
      <c r="SEP830" s="257"/>
      <c r="SEQ830" s="257"/>
      <c r="SER830" s="257"/>
      <c r="SES830" s="257"/>
      <c r="SET830" s="257"/>
      <c r="SEU830" s="257"/>
      <c r="SEV830" s="257"/>
      <c r="SEW830" s="257"/>
      <c r="SEX830" s="257"/>
      <c r="SEY830" s="257"/>
      <c r="SEZ830" s="257"/>
      <c r="SFA830" s="257"/>
      <c r="SFB830" s="257"/>
      <c r="SFC830" s="257"/>
      <c r="SFD830" s="257"/>
      <c r="SFE830" s="257"/>
      <c r="SFF830" s="257"/>
      <c r="SFG830" s="257"/>
      <c r="SFH830" s="257"/>
      <c r="SFI830" s="257"/>
      <c r="SFJ830" s="257"/>
      <c r="SFK830" s="257"/>
      <c r="SFL830" s="257"/>
      <c r="SFM830" s="257"/>
      <c r="SFN830" s="257"/>
      <c r="SFO830" s="257"/>
      <c r="SFP830" s="257"/>
      <c r="SFQ830" s="257"/>
      <c r="SFR830" s="257"/>
      <c r="SFS830" s="257"/>
      <c r="SFT830" s="257"/>
      <c r="SFU830" s="257"/>
      <c r="SFV830" s="257"/>
      <c r="SFW830" s="257"/>
      <c r="SFX830" s="257"/>
      <c r="SFY830" s="257"/>
      <c r="SFZ830" s="257"/>
      <c r="SGA830" s="257"/>
      <c r="SGB830" s="257"/>
      <c r="SGC830" s="257"/>
      <c r="SGD830" s="257"/>
      <c r="SGE830" s="257"/>
      <c r="SGF830" s="257"/>
      <c r="SGG830" s="257"/>
      <c r="SGH830" s="257"/>
      <c r="SGI830" s="257"/>
      <c r="SGJ830" s="257"/>
      <c r="SGK830" s="257"/>
      <c r="SGL830" s="257"/>
      <c r="SGM830" s="257"/>
      <c r="SGN830" s="257"/>
      <c r="SGO830" s="257"/>
      <c r="SGP830" s="257"/>
      <c r="SGQ830" s="257"/>
      <c r="SGR830" s="257"/>
      <c r="SGS830" s="257"/>
      <c r="SGT830" s="257"/>
      <c r="SGU830" s="257"/>
      <c r="SGV830" s="257"/>
      <c r="SGW830" s="257"/>
      <c r="SGX830" s="257"/>
      <c r="SGY830" s="257"/>
      <c r="SGZ830" s="257"/>
      <c r="SHA830" s="257"/>
      <c r="SHB830" s="257"/>
      <c r="SHC830" s="257"/>
      <c r="SHD830" s="257"/>
      <c r="SHE830" s="257"/>
      <c r="SHF830" s="257"/>
      <c r="SHG830" s="257"/>
      <c r="SHH830" s="257"/>
      <c r="SHI830" s="257"/>
      <c r="SHJ830" s="257"/>
      <c r="SHK830" s="257"/>
      <c r="SHL830" s="257"/>
      <c r="SHM830" s="257"/>
      <c r="SHN830" s="257"/>
      <c r="SHO830" s="257"/>
      <c r="SHP830" s="257"/>
      <c r="SHQ830" s="257"/>
      <c r="SHR830" s="257"/>
      <c r="SHS830" s="257"/>
      <c r="SHT830" s="257"/>
      <c r="SHU830" s="257"/>
      <c r="SHV830" s="257"/>
      <c r="SHW830" s="257"/>
      <c r="SHX830" s="257"/>
      <c r="SHY830" s="257"/>
      <c r="SHZ830" s="257"/>
      <c r="SIA830" s="257"/>
      <c r="SIB830" s="257"/>
      <c r="SIC830" s="257"/>
      <c r="SID830" s="257"/>
      <c r="SIE830" s="257"/>
      <c r="SIF830" s="257"/>
      <c r="SIG830" s="257"/>
      <c r="SIH830" s="257"/>
      <c r="SII830" s="257"/>
      <c r="SIJ830" s="257"/>
      <c r="SIK830" s="257"/>
      <c r="SIL830" s="257"/>
      <c r="SIM830" s="257"/>
      <c r="SIN830" s="257"/>
      <c r="SIO830" s="257"/>
      <c r="SIP830" s="257"/>
      <c r="SIQ830" s="257"/>
      <c r="SIR830" s="257"/>
      <c r="SIS830" s="257"/>
      <c r="SIT830" s="257"/>
      <c r="SIU830" s="257"/>
      <c r="SIV830" s="257"/>
      <c r="SIW830" s="257"/>
      <c r="SIX830" s="257"/>
      <c r="SIY830" s="257"/>
      <c r="SIZ830" s="257"/>
      <c r="SJA830" s="257"/>
      <c r="SJB830" s="257"/>
      <c r="SJC830" s="257"/>
      <c r="SJD830" s="257"/>
      <c r="SJE830" s="257"/>
      <c r="SJF830" s="257"/>
      <c r="SJG830" s="257"/>
      <c r="SJH830" s="257"/>
      <c r="SJI830" s="257"/>
      <c r="SJJ830" s="257"/>
      <c r="SJK830" s="257"/>
      <c r="SJL830" s="257"/>
      <c r="SJM830" s="257"/>
      <c r="SJN830" s="257"/>
      <c r="SJO830" s="257"/>
      <c r="SJP830" s="257"/>
      <c r="SJQ830" s="257"/>
      <c r="SJR830" s="257"/>
      <c r="SJS830" s="257"/>
      <c r="SJT830" s="257"/>
      <c r="SJU830" s="257"/>
      <c r="SJV830" s="257"/>
      <c r="SJW830" s="257"/>
      <c r="SJX830" s="257"/>
      <c r="SJY830" s="257"/>
      <c r="SJZ830" s="257"/>
      <c r="SKA830" s="257"/>
      <c r="SKB830" s="257"/>
      <c r="SKC830" s="257"/>
      <c r="SKD830" s="257"/>
      <c r="SKE830" s="257"/>
      <c r="SKF830" s="257"/>
      <c r="SKG830" s="257"/>
      <c r="SKH830" s="257"/>
      <c r="SKI830" s="257"/>
      <c r="SKJ830" s="257"/>
      <c r="SKK830" s="257"/>
      <c r="SKL830" s="257"/>
      <c r="SKM830" s="257"/>
      <c r="SKN830" s="257"/>
      <c r="SKO830" s="257"/>
      <c r="SKP830" s="257"/>
      <c r="SKQ830" s="257"/>
      <c r="SKR830" s="257"/>
      <c r="SKS830" s="257"/>
      <c r="SKT830" s="257"/>
      <c r="SKU830" s="257"/>
      <c r="SKV830" s="257"/>
      <c r="SKW830" s="257"/>
      <c r="SKX830" s="257"/>
      <c r="SKY830" s="257"/>
      <c r="SKZ830" s="257"/>
      <c r="SLA830" s="257"/>
      <c r="SLB830" s="257"/>
      <c r="SLC830" s="257"/>
      <c r="SLD830" s="257"/>
      <c r="SLE830" s="257"/>
      <c r="SLF830" s="257"/>
      <c r="SLG830" s="257"/>
      <c r="SLH830" s="257"/>
      <c r="SLI830" s="257"/>
      <c r="SLJ830" s="257"/>
      <c r="SLK830" s="257"/>
      <c r="SLL830" s="257"/>
      <c r="SLM830" s="257"/>
      <c r="SLN830" s="257"/>
      <c r="SLO830" s="257"/>
      <c r="SLP830" s="257"/>
      <c r="SLQ830" s="257"/>
      <c r="SLR830" s="257"/>
      <c r="SLS830" s="257"/>
      <c r="SLT830" s="257"/>
      <c r="SLU830" s="257"/>
      <c r="SLV830" s="257"/>
      <c r="SLW830" s="257"/>
      <c r="SLX830" s="257"/>
      <c r="SLY830" s="257"/>
      <c r="SLZ830" s="257"/>
      <c r="SMA830" s="257"/>
      <c r="SMB830" s="257"/>
      <c r="SMC830" s="257"/>
      <c r="SMD830" s="257"/>
      <c r="SME830" s="257"/>
      <c r="SMF830" s="257"/>
      <c r="SMG830" s="257"/>
      <c r="SMH830" s="257"/>
      <c r="SMI830" s="257"/>
      <c r="SMJ830" s="257"/>
      <c r="SMK830" s="257"/>
      <c r="SML830" s="257"/>
      <c r="SMM830" s="257"/>
      <c r="SMN830" s="257"/>
      <c r="SMO830" s="257"/>
      <c r="SMP830" s="257"/>
      <c r="SMQ830" s="257"/>
      <c r="SMR830" s="257"/>
      <c r="SMS830" s="257"/>
      <c r="SMT830" s="257"/>
      <c r="SMU830" s="257"/>
      <c r="SMV830" s="257"/>
      <c r="SMW830" s="257"/>
      <c r="SMX830" s="257"/>
      <c r="SMY830" s="257"/>
      <c r="SMZ830" s="257"/>
      <c r="SNA830" s="257"/>
      <c r="SNB830" s="257"/>
      <c r="SNC830" s="257"/>
      <c r="SND830" s="257"/>
      <c r="SNE830" s="257"/>
      <c r="SNF830" s="257"/>
      <c r="SNG830" s="257"/>
      <c r="SNH830" s="257"/>
      <c r="SNI830" s="257"/>
      <c r="SNJ830" s="257"/>
      <c r="SNK830" s="257"/>
      <c r="SNL830" s="257"/>
      <c r="SNM830" s="257"/>
      <c r="SNN830" s="257"/>
      <c r="SNO830" s="257"/>
      <c r="SNP830" s="257"/>
      <c r="SNQ830" s="257"/>
      <c r="SNR830" s="257"/>
      <c r="SNS830" s="257"/>
      <c r="SNT830" s="257"/>
      <c r="SNU830" s="257"/>
      <c r="SNV830" s="257"/>
      <c r="SNW830" s="257"/>
      <c r="SNX830" s="257"/>
      <c r="SNY830" s="257"/>
      <c r="SNZ830" s="257"/>
      <c r="SOA830" s="257"/>
      <c r="SOB830" s="257"/>
      <c r="SOC830" s="257"/>
      <c r="SOD830" s="257"/>
      <c r="SOE830" s="257"/>
      <c r="SOF830" s="257"/>
      <c r="SOG830" s="257"/>
      <c r="SOH830" s="257"/>
      <c r="SOI830" s="257"/>
      <c r="SOJ830" s="257"/>
      <c r="SOK830" s="257"/>
      <c r="SOL830" s="257"/>
      <c r="SOM830" s="257"/>
      <c r="SON830" s="257"/>
      <c r="SOO830" s="257"/>
      <c r="SOP830" s="257"/>
      <c r="SOQ830" s="257"/>
      <c r="SOR830" s="257"/>
      <c r="SOS830" s="257"/>
      <c r="SOT830" s="257"/>
      <c r="SOU830" s="257"/>
      <c r="SOV830" s="257"/>
      <c r="SOW830" s="257"/>
      <c r="SOX830" s="257"/>
      <c r="SOY830" s="257"/>
      <c r="SOZ830" s="257"/>
      <c r="SPA830" s="257"/>
      <c r="SPB830" s="257"/>
      <c r="SPC830" s="257"/>
      <c r="SPD830" s="257"/>
      <c r="SPE830" s="257"/>
      <c r="SPF830" s="257"/>
      <c r="SPG830" s="257"/>
      <c r="SPH830" s="257"/>
      <c r="SPI830" s="257"/>
      <c r="SPJ830" s="257"/>
      <c r="SPK830" s="257"/>
      <c r="SPL830" s="257"/>
      <c r="SPM830" s="257"/>
      <c r="SPN830" s="257"/>
      <c r="SPO830" s="257"/>
      <c r="SPP830" s="257"/>
      <c r="SPQ830" s="257"/>
      <c r="SPR830" s="257"/>
      <c r="SPS830" s="257"/>
      <c r="SPT830" s="257"/>
      <c r="SPU830" s="257"/>
      <c r="SPV830" s="257"/>
      <c r="SPW830" s="257"/>
      <c r="SPX830" s="257"/>
      <c r="SPY830" s="257"/>
      <c r="SPZ830" s="257"/>
      <c r="SQA830" s="257"/>
      <c r="SQB830" s="257"/>
      <c r="SQC830" s="257"/>
      <c r="SQD830" s="257"/>
      <c r="SQE830" s="257"/>
      <c r="SQF830" s="257"/>
      <c r="SQG830" s="257"/>
      <c r="SQH830" s="257"/>
      <c r="SQI830" s="257"/>
      <c r="SQJ830" s="257"/>
      <c r="SQK830" s="257"/>
      <c r="SQL830" s="257"/>
      <c r="SQM830" s="257"/>
      <c r="SQN830" s="257"/>
      <c r="SQO830" s="257"/>
      <c r="SQP830" s="257"/>
      <c r="SQQ830" s="257"/>
      <c r="SQR830" s="257"/>
      <c r="SQS830" s="257"/>
      <c r="SQT830" s="257"/>
      <c r="SQU830" s="257"/>
      <c r="SQV830" s="257"/>
      <c r="SQW830" s="257"/>
      <c r="SQX830" s="257"/>
      <c r="SQY830" s="257"/>
      <c r="SQZ830" s="257"/>
      <c r="SRA830" s="257"/>
      <c r="SRB830" s="257"/>
      <c r="SRC830" s="257"/>
      <c r="SRD830" s="257"/>
      <c r="SRE830" s="257"/>
      <c r="SRF830" s="257"/>
      <c r="SRG830" s="257"/>
      <c r="SRH830" s="257"/>
      <c r="SRI830" s="257"/>
      <c r="SRJ830" s="257"/>
      <c r="SRK830" s="257"/>
      <c r="SRL830" s="257"/>
      <c r="SRM830" s="257"/>
      <c r="SRN830" s="257"/>
      <c r="SRO830" s="257"/>
      <c r="SRP830" s="257"/>
      <c r="SRQ830" s="257"/>
      <c r="SRR830" s="257"/>
      <c r="SRS830" s="257"/>
      <c r="SRT830" s="257"/>
      <c r="SRU830" s="257"/>
      <c r="SRV830" s="257"/>
      <c r="SRW830" s="257"/>
      <c r="SRX830" s="257"/>
      <c r="SRY830" s="257"/>
      <c r="SRZ830" s="257"/>
      <c r="SSA830" s="257"/>
      <c r="SSB830" s="257"/>
      <c r="SSC830" s="257"/>
      <c r="SSD830" s="257"/>
      <c r="SSE830" s="257"/>
      <c r="SSF830" s="257"/>
      <c r="SSG830" s="257"/>
      <c r="SSH830" s="257"/>
      <c r="SSI830" s="257"/>
      <c r="SSJ830" s="257"/>
      <c r="SSK830" s="257"/>
      <c r="SSL830" s="257"/>
      <c r="SSM830" s="257"/>
      <c r="SSN830" s="257"/>
      <c r="SSO830" s="257"/>
      <c r="SSP830" s="257"/>
      <c r="SSQ830" s="257"/>
      <c r="SSR830" s="257"/>
      <c r="SSS830" s="257"/>
      <c r="SST830" s="257"/>
      <c r="SSU830" s="257"/>
      <c r="SSV830" s="257"/>
      <c r="SSW830" s="257"/>
      <c r="SSX830" s="257"/>
      <c r="SSY830" s="257"/>
      <c r="SSZ830" s="257"/>
      <c r="STA830" s="257"/>
      <c r="STB830" s="257"/>
      <c r="STC830" s="257"/>
      <c r="STD830" s="257"/>
      <c r="STE830" s="257"/>
      <c r="STF830" s="257"/>
      <c r="STG830" s="257"/>
      <c r="STH830" s="257"/>
      <c r="STI830" s="257"/>
      <c r="STJ830" s="257"/>
      <c r="STK830" s="257"/>
      <c r="STL830" s="257"/>
      <c r="STM830" s="257"/>
      <c r="STN830" s="257"/>
      <c r="STO830" s="257"/>
      <c r="STP830" s="257"/>
      <c r="STQ830" s="257"/>
      <c r="STR830" s="257"/>
      <c r="STS830" s="257"/>
      <c r="STT830" s="257"/>
      <c r="STU830" s="257"/>
      <c r="STV830" s="257"/>
      <c r="STW830" s="257"/>
      <c r="STX830" s="257"/>
      <c r="STY830" s="257"/>
      <c r="STZ830" s="257"/>
      <c r="SUA830" s="257"/>
      <c r="SUB830" s="257"/>
      <c r="SUC830" s="257"/>
      <c r="SUD830" s="257"/>
      <c r="SUE830" s="257"/>
      <c r="SUF830" s="257"/>
      <c r="SUG830" s="257"/>
      <c r="SUH830" s="257"/>
      <c r="SUI830" s="257"/>
      <c r="SUJ830" s="257"/>
      <c r="SUK830" s="257"/>
      <c r="SUL830" s="257"/>
      <c r="SUM830" s="257"/>
      <c r="SUN830" s="257"/>
      <c r="SUO830" s="257"/>
      <c r="SUP830" s="257"/>
      <c r="SUQ830" s="257"/>
      <c r="SUR830" s="257"/>
      <c r="SUS830" s="257"/>
      <c r="SUT830" s="257"/>
      <c r="SUU830" s="257"/>
      <c r="SUV830" s="257"/>
      <c r="SUW830" s="257"/>
      <c r="SUX830" s="257"/>
      <c r="SUY830" s="257"/>
      <c r="SUZ830" s="257"/>
      <c r="SVA830" s="257"/>
      <c r="SVB830" s="257"/>
      <c r="SVC830" s="257"/>
      <c r="SVD830" s="257"/>
      <c r="SVE830" s="257"/>
      <c r="SVF830" s="257"/>
      <c r="SVG830" s="257"/>
      <c r="SVH830" s="257"/>
      <c r="SVI830" s="257"/>
      <c r="SVJ830" s="257"/>
      <c r="SVK830" s="257"/>
      <c r="SVL830" s="257"/>
      <c r="SVM830" s="257"/>
      <c r="SVN830" s="257"/>
      <c r="SVO830" s="257"/>
      <c r="SVP830" s="257"/>
      <c r="SVQ830" s="257"/>
      <c r="SVR830" s="257"/>
      <c r="SVS830" s="257"/>
      <c r="SVT830" s="257"/>
      <c r="SVU830" s="257"/>
      <c r="SVV830" s="257"/>
      <c r="SVW830" s="257"/>
      <c r="SVX830" s="257"/>
      <c r="SVY830" s="257"/>
      <c r="SVZ830" s="257"/>
      <c r="SWA830" s="257"/>
      <c r="SWB830" s="257"/>
      <c r="SWC830" s="257"/>
      <c r="SWD830" s="257"/>
      <c r="SWE830" s="257"/>
      <c r="SWF830" s="257"/>
      <c r="SWG830" s="257"/>
      <c r="SWH830" s="257"/>
      <c r="SWI830" s="257"/>
      <c r="SWJ830" s="257"/>
      <c r="SWK830" s="257"/>
      <c r="SWL830" s="257"/>
      <c r="SWM830" s="257"/>
      <c r="SWN830" s="257"/>
      <c r="SWO830" s="257"/>
      <c r="SWP830" s="257"/>
      <c r="SWQ830" s="257"/>
      <c r="SWR830" s="257"/>
      <c r="SWS830" s="257"/>
      <c r="SWT830" s="257"/>
      <c r="SWU830" s="257"/>
      <c r="SWV830" s="257"/>
      <c r="SWW830" s="257"/>
      <c r="SWX830" s="257"/>
      <c r="SWY830" s="257"/>
      <c r="SWZ830" s="257"/>
      <c r="SXA830" s="257"/>
      <c r="SXB830" s="257"/>
      <c r="SXC830" s="257"/>
      <c r="SXD830" s="257"/>
      <c r="SXE830" s="257"/>
      <c r="SXF830" s="257"/>
      <c r="SXG830" s="257"/>
      <c r="SXH830" s="257"/>
      <c r="SXI830" s="257"/>
      <c r="SXJ830" s="257"/>
      <c r="SXK830" s="257"/>
      <c r="SXL830" s="257"/>
      <c r="SXM830" s="257"/>
      <c r="SXN830" s="257"/>
      <c r="SXO830" s="257"/>
      <c r="SXP830" s="257"/>
      <c r="SXQ830" s="257"/>
      <c r="SXR830" s="257"/>
      <c r="SXS830" s="257"/>
      <c r="SXT830" s="257"/>
      <c r="SXU830" s="257"/>
      <c r="SXV830" s="257"/>
      <c r="SXW830" s="257"/>
      <c r="SXX830" s="257"/>
      <c r="SXY830" s="257"/>
      <c r="SXZ830" s="257"/>
      <c r="SYA830" s="257"/>
      <c r="SYB830" s="257"/>
      <c r="SYC830" s="257"/>
      <c r="SYD830" s="257"/>
      <c r="SYE830" s="257"/>
      <c r="SYF830" s="257"/>
      <c r="SYG830" s="257"/>
      <c r="SYH830" s="257"/>
      <c r="SYI830" s="257"/>
      <c r="SYJ830" s="257"/>
      <c r="SYK830" s="257"/>
      <c r="SYL830" s="257"/>
      <c r="SYM830" s="257"/>
      <c r="SYN830" s="257"/>
      <c r="SYO830" s="257"/>
      <c r="SYP830" s="257"/>
      <c r="SYQ830" s="257"/>
      <c r="SYR830" s="257"/>
      <c r="SYS830" s="257"/>
      <c r="SYT830" s="257"/>
      <c r="SYU830" s="257"/>
      <c r="SYV830" s="257"/>
      <c r="SYW830" s="257"/>
      <c r="SYX830" s="257"/>
      <c r="SYY830" s="257"/>
      <c r="SYZ830" s="257"/>
      <c r="SZA830" s="257"/>
      <c r="SZB830" s="257"/>
      <c r="SZC830" s="257"/>
      <c r="SZD830" s="257"/>
      <c r="SZE830" s="257"/>
      <c r="SZF830" s="257"/>
      <c r="SZG830" s="257"/>
      <c r="SZH830" s="257"/>
      <c r="SZI830" s="257"/>
      <c r="SZJ830" s="257"/>
      <c r="SZK830" s="257"/>
      <c r="SZL830" s="257"/>
      <c r="SZM830" s="257"/>
      <c r="SZN830" s="257"/>
      <c r="SZO830" s="257"/>
      <c r="SZP830" s="257"/>
      <c r="SZQ830" s="257"/>
      <c r="SZR830" s="257"/>
      <c r="SZS830" s="257"/>
      <c r="SZT830" s="257"/>
      <c r="SZU830" s="257"/>
      <c r="SZV830" s="257"/>
      <c r="SZW830" s="257"/>
      <c r="SZX830" s="257"/>
      <c r="SZY830" s="257"/>
      <c r="SZZ830" s="257"/>
      <c r="TAA830" s="257"/>
      <c r="TAB830" s="257"/>
      <c r="TAC830" s="257"/>
      <c r="TAD830" s="257"/>
      <c r="TAE830" s="257"/>
      <c r="TAF830" s="257"/>
      <c r="TAG830" s="257"/>
      <c r="TAH830" s="257"/>
      <c r="TAI830" s="257"/>
      <c r="TAJ830" s="257"/>
      <c r="TAK830" s="257"/>
      <c r="TAL830" s="257"/>
      <c r="TAM830" s="257"/>
      <c r="TAN830" s="257"/>
      <c r="TAO830" s="257"/>
      <c r="TAP830" s="257"/>
      <c r="TAQ830" s="257"/>
      <c r="TAR830" s="257"/>
      <c r="TAS830" s="257"/>
      <c r="TAT830" s="257"/>
      <c r="TAU830" s="257"/>
      <c r="TAV830" s="257"/>
      <c r="TAW830" s="257"/>
      <c r="TAX830" s="257"/>
      <c r="TAY830" s="257"/>
      <c r="TAZ830" s="257"/>
      <c r="TBA830" s="257"/>
      <c r="TBB830" s="257"/>
      <c r="TBC830" s="257"/>
      <c r="TBD830" s="257"/>
      <c r="TBE830" s="257"/>
      <c r="TBF830" s="257"/>
      <c r="TBG830" s="257"/>
      <c r="TBH830" s="257"/>
      <c r="TBI830" s="257"/>
      <c r="TBJ830" s="257"/>
      <c r="TBK830" s="257"/>
      <c r="TBL830" s="257"/>
      <c r="TBM830" s="257"/>
      <c r="TBN830" s="257"/>
      <c r="TBO830" s="257"/>
      <c r="TBP830" s="257"/>
      <c r="TBQ830" s="257"/>
      <c r="TBR830" s="257"/>
      <c r="TBS830" s="257"/>
      <c r="TBT830" s="257"/>
      <c r="TBU830" s="257"/>
      <c r="TBV830" s="257"/>
      <c r="TBW830" s="257"/>
      <c r="TBX830" s="257"/>
      <c r="TBY830" s="257"/>
      <c r="TBZ830" s="257"/>
      <c r="TCA830" s="257"/>
      <c r="TCB830" s="257"/>
      <c r="TCC830" s="257"/>
      <c r="TCD830" s="257"/>
      <c r="TCE830" s="257"/>
      <c r="TCF830" s="257"/>
      <c r="TCG830" s="257"/>
      <c r="TCH830" s="257"/>
      <c r="TCI830" s="257"/>
      <c r="TCJ830" s="257"/>
      <c r="TCK830" s="257"/>
      <c r="TCL830" s="257"/>
      <c r="TCM830" s="257"/>
      <c r="TCN830" s="257"/>
      <c r="TCO830" s="257"/>
      <c r="TCP830" s="257"/>
      <c r="TCQ830" s="257"/>
      <c r="TCR830" s="257"/>
      <c r="TCS830" s="257"/>
      <c r="TCT830" s="257"/>
      <c r="TCU830" s="257"/>
      <c r="TCV830" s="257"/>
      <c r="TCW830" s="257"/>
      <c r="TCX830" s="257"/>
      <c r="TCY830" s="257"/>
      <c r="TCZ830" s="257"/>
      <c r="TDA830" s="257"/>
      <c r="TDB830" s="257"/>
      <c r="TDC830" s="257"/>
      <c r="TDD830" s="257"/>
      <c r="TDE830" s="257"/>
      <c r="TDF830" s="257"/>
      <c r="TDG830" s="257"/>
      <c r="TDH830" s="257"/>
      <c r="TDI830" s="257"/>
      <c r="TDJ830" s="257"/>
      <c r="TDK830" s="257"/>
      <c r="TDL830" s="257"/>
      <c r="TDM830" s="257"/>
      <c r="TDN830" s="257"/>
      <c r="TDO830" s="257"/>
      <c r="TDP830" s="257"/>
      <c r="TDQ830" s="257"/>
      <c r="TDR830" s="257"/>
      <c r="TDS830" s="257"/>
      <c r="TDT830" s="257"/>
      <c r="TDU830" s="257"/>
      <c r="TDV830" s="257"/>
      <c r="TDW830" s="257"/>
      <c r="TDX830" s="257"/>
      <c r="TDY830" s="257"/>
      <c r="TDZ830" s="257"/>
      <c r="TEA830" s="257"/>
      <c r="TEB830" s="257"/>
      <c r="TEC830" s="257"/>
      <c r="TED830" s="257"/>
      <c r="TEE830" s="257"/>
      <c r="TEF830" s="257"/>
      <c r="TEG830" s="257"/>
      <c r="TEH830" s="257"/>
      <c r="TEI830" s="257"/>
      <c r="TEJ830" s="257"/>
      <c r="TEK830" s="257"/>
      <c r="TEL830" s="257"/>
      <c r="TEM830" s="257"/>
      <c r="TEN830" s="257"/>
      <c r="TEO830" s="257"/>
      <c r="TEP830" s="257"/>
      <c r="TEQ830" s="257"/>
      <c r="TER830" s="257"/>
      <c r="TES830" s="257"/>
      <c r="TET830" s="257"/>
      <c r="TEU830" s="257"/>
      <c r="TEV830" s="257"/>
      <c r="TEW830" s="257"/>
      <c r="TEX830" s="257"/>
      <c r="TEY830" s="257"/>
      <c r="TEZ830" s="257"/>
      <c r="TFA830" s="257"/>
      <c r="TFB830" s="257"/>
      <c r="TFC830" s="257"/>
      <c r="TFD830" s="257"/>
      <c r="TFE830" s="257"/>
      <c r="TFF830" s="257"/>
      <c r="TFG830" s="257"/>
      <c r="TFH830" s="257"/>
      <c r="TFI830" s="257"/>
      <c r="TFJ830" s="257"/>
      <c r="TFK830" s="257"/>
      <c r="TFL830" s="257"/>
      <c r="TFM830" s="257"/>
      <c r="TFN830" s="257"/>
      <c r="TFO830" s="257"/>
      <c r="TFP830" s="257"/>
      <c r="TFQ830" s="257"/>
      <c r="TFR830" s="257"/>
      <c r="TFS830" s="257"/>
      <c r="TFT830" s="257"/>
      <c r="TFU830" s="257"/>
      <c r="TFV830" s="257"/>
      <c r="TFW830" s="257"/>
      <c r="TFX830" s="257"/>
      <c r="TFY830" s="257"/>
      <c r="TFZ830" s="257"/>
      <c r="TGA830" s="257"/>
      <c r="TGB830" s="257"/>
      <c r="TGC830" s="257"/>
      <c r="TGD830" s="257"/>
      <c r="TGE830" s="257"/>
      <c r="TGF830" s="257"/>
      <c r="TGG830" s="257"/>
      <c r="TGH830" s="257"/>
      <c r="TGI830" s="257"/>
      <c r="TGJ830" s="257"/>
      <c r="TGK830" s="257"/>
      <c r="TGL830" s="257"/>
      <c r="TGM830" s="257"/>
      <c r="TGN830" s="257"/>
      <c r="TGO830" s="257"/>
      <c r="TGP830" s="257"/>
      <c r="TGQ830" s="257"/>
      <c r="TGR830" s="257"/>
      <c r="TGS830" s="257"/>
      <c r="TGT830" s="257"/>
      <c r="TGU830" s="257"/>
      <c r="TGV830" s="257"/>
      <c r="TGW830" s="257"/>
      <c r="TGX830" s="257"/>
      <c r="TGY830" s="257"/>
      <c r="TGZ830" s="257"/>
      <c r="THA830" s="257"/>
      <c r="THB830" s="257"/>
      <c r="THC830" s="257"/>
      <c r="THD830" s="257"/>
      <c r="THE830" s="257"/>
      <c r="THF830" s="257"/>
      <c r="THG830" s="257"/>
      <c r="THH830" s="257"/>
      <c r="THI830" s="257"/>
      <c r="THJ830" s="257"/>
      <c r="THK830" s="257"/>
      <c r="THL830" s="257"/>
      <c r="THM830" s="257"/>
      <c r="THN830" s="257"/>
      <c r="THO830" s="257"/>
      <c r="THP830" s="257"/>
      <c r="THQ830" s="257"/>
      <c r="THR830" s="257"/>
      <c r="THS830" s="257"/>
      <c r="THT830" s="257"/>
      <c r="THU830" s="257"/>
      <c r="THV830" s="257"/>
      <c r="THW830" s="257"/>
      <c r="THX830" s="257"/>
      <c r="THY830" s="257"/>
      <c r="THZ830" s="257"/>
      <c r="TIA830" s="257"/>
      <c r="TIB830" s="257"/>
      <c r="TIC830" s="257"/>
      <c r="TID830" s="257"/>
      <c r="TIE830" s="257"/>
      <c r="TIF830" s="257"/>
      <c r="TIG830" s="257"/>
      <c r="TIH830" s="257"/>
      <c r="TII830" s="257"/>
      <c r="TIJ830" s="257"/>
      <c r="TIK830" s="257"/>
      <c r="TIL830" s="257"/>
      <c r="TIM830" s="257"/>
      <c r="TIN830" s="257"/>
      <c r="TIO830" s="257"/>
      <c r="TIP830" s="257"/>
      <c r="TIQ830" s="257"/>
      <c r="TIR830" s="257"/>
      <c r="TIS830" s="257"/>
      <c r="TIT830" s="257"/>
      <c r="TIU830" s="257"/>
      <c r="TIV830" s="257"/>
      <c r="TIW830" s="257"/>
      <c r="TIX830" s="257"/>
      <c r="TIY830" s="257"/>
      <c r="TIZ830" s="257"/>
      <c r="TJA830" s="257"/>
      <c r="TJB830" s="257"/>
      <c r="TJC830" s="257"/>
      <c r="TJD830" s="257"/>
      <c r="TJE830" s="257"/>
      <c r="TJF830" s="257"/>
      <c r="TJG830" s="257"/>
      <c r="TJH830" s="257"/>
      <c r="TJI830" s="257"/>
      <c r="TJJ830" s="257"/>
      <c r="TJK830" s="257"/>
      <c r="TJL830" s="257"/>
      <c r="TJM830" s="257"/>
      <c r="TJN830" s="257"/>
      <c r="TJO830" s="257"/>
      <c r="TJP830" s="257"/>
      <c r="TJQ830" s="257"/>
      <c r="TJR830" s="257"/>
      <c r="TJS830" s="257"/>
      <c r="TJT830" s="257"/>
      <c r="TJU830" s="257"/>
      <c r="TJV830" s="257"/>
      <c r="TJW830" s="257"/>
      <c r="TJX830" s="257"/>
      <c r="TJY830" s="257"/>
      <c r="TJZ830" s="257"/>
      <c r="TKA830" s="257"/>
      <c r="TKB830" s="257"/>
      <c r="TKC830" s="257"/>
      <c r="TKD830" s="257"/>
      <c r="TKE830" s="257"/>
      <c r="TKF830" s="257"/>
      <c r="TKG830" s="257"/>
      <c r="TKH830" s="257"/>
      <c r="TKI830" s="257"/>
      <c r="TKJ830" s="257"/>
      <c r="TKK830" s="257"/>
      <c r="TKL830" s="257"/>
      <c r="TKM830" s="257"/>
      <c r="TKN830" s="257"/>
      <c r="TKO830" s="257"/>
      <c r="TKP830" s="257"/>
      <c r="TKQ830" s="257"/>
      <c r="TKR830" s="257"/>
      <c r="TKS830" s="257"/>
      <c r="TKT830" s="257"/>
      <c r="TKU830" s="257"/>
      <c r="TKV830" s="257"/>
      <c r="TKW830" s="257"/>
      <c r="TKX830" s="257"/>
      <c r="TKY830" s="257"/>
      <c r="TKZ830" s="257"/>
      <c r="TLA830" s="257"/>
      <c r="TLB830" s="257"/>
      <c r="TLC830" s="257"/>
      <c r="TLD830" s="257"/>
      <c r="TLE830" s="257"/>
      <c r="TLF830" s="257"/>
      <c r="TLG830" s="257"/>
      <c r="TLH830" s="257"/>
      <c r="TLI830" s="257"/>
      <c r="TLJ830" s="257"/>
      <c r="TLK830" s="257"/>
      <c r="TLL830" s="257"/>
      <c r="TLM830" s="257"/>
      <c r="TLN830" s="257"/>
      <c r="TLO830" s="257"/>
      <c r="TLP830" s="257"/>
      <c r="TLQ830" s="257"/>
      <c r="TLR830" s="257"/>
      <c r="TLS830" s="257"/>
      <c r="TLT830" s="257"/>
      <c r="TLU830" s="257"/>
      <c r="TLV830" s="257"/>
      <c r="TLW830" s="257"/>
      <c r="TLX830" s="257"/>
      <c r="TLY830" s="257"/>
      <c r="TLZ830" s="257"/>
      <c r="TMA830" s="257"/>
      <c r="TMB830" s="257"/>
      <c r="TMC830" s="257"/>
      <c r="TMD830" s="257"/>
      <c r="TME830" s="257"/>
      <c r="TMF830" s="257"/>
      <c r="TMG830" s="257"/>
      <c r="TMH830" s="257"/>
      <c r="TMI830" s="257"/>
      <c r="TMJ830" s="257"/>
      <c r="TMK830" s="257"/>
      <c r="TML830" s="257"/>
      <c r="TMM830" s="257"/>
      <c r="TMN830" s="257"/>
      <c r="TMO830" s="257"/>
      <c r="TMP830" s="257"/>
      <c r="TMQ830" s="257"/>
      <c r="TMR830" s="257"/>
      <c r="TMS830" s="257"/>
      <c r="TMT830" s="257"/>
      <c r="TMU830" s="257"/>
      <c r="TMV830" s="257"/>
      <c r="TMW830" s="257"/>
      <c r="TMX830" s="257"/>
      <c r="TMY830" s="257"/>
      <c r="TMZ830" s="257"/>
      <c r="TNA830" s="257"/>
      <c r="TNB830" s="257"/>
      <c r="TNC830" s="257"/>
      <c r="TND830" s="257"/>
      <c r="TNE830" s="257"/>
      <c r="TNF830" s="257"/>
      <c r="TNG830" s="257"/>
      <c r="TNH830" s="257"/>
      <c r="TNI830" s="257"/>
      <c r="TNJ830" s="257"/>
      <c r="TNK830" s="257"/>
      <c r="TNL830" s="257"/>
      <c r="TNM830" s="257"/>
      <c r="TNN830" s="257"/>
      <c r="TNO830" s="257"/>
      <c r="TNP830" s="257"/>
      <c r="TNQ830" s="257"/>
      <c r="TNR830" s="257"/>
      <c r="TNS830" s="257"/>
      <c r="TNT830" s="257"/>
      <c r="TNU830" s="257"/>
      <c r="TNV830" s="257"/>
      <c r="TNW830" s="257"/>
      <c r="TNX830" s="257"/>
      <c r="TNY830" s="257"/>
      <c r="TNZ830" s="257"/>
      <c r="TOA830" s="257"/>
      <c r="TOB830" s="257"/>
      <c r="TOC830" s="257"/>
      <c r="TOD830" s="257"/>
      <c r="TOE830" s="257"/>
      <c r="TOF830" s="257"/>
      <c r="TOG830" s="257"/>
      <c r="TOH830" s="257"/>
      <c r="TOI830" s="257"/>
      <c r="TOJ830" s="257"/>
      <c r="TOK830" s="257"/>
      <c r="TOL830" s="257"/>
      <c r="TOM830" s="257"/>
      <c r="TON830" s="257"/>
      <c r="TOO830" s="257"/>
      <c r="TOP830" s="257"/>
      <c r="TOQ830" s="257"/>
      <c r="TOR830" s="257"/>
      <c r="TOS830" s="257"/>
      <c r="TOT830" s="257"/>
      <c r="TOU830" s="257"/>
      <c r="TOV830" s="257"/>
      <c r="TOW830" s="257"/>
      <c r="TOX830" s="257"/>
      <c r="TOY830" s="257"/>
      <c r="TOZ830" s="257"/>
      <c r="TPA830" s="257"/>
      <c r="TPB830" s="257"/>
      <c r="TPC830" s="257"/>
      <c r="TPD830" s="257"/>
      <c r="TPE830" s="257"/>
      <c r="TPF830" s="257"/>
      <c r="TPG830" s="257"/>
      <c r="TPH830" s="257"/>
      <c r="TPI830" s="257"/>
      <c r="TPJ830" s="257"/>
      <c r="TPK830" s="257"/>
      <c r="TPL830" s="257"/>
      <c r="TPM830" s="257"/>
      <c r="TPN830" s="257"/>
      <c r="TPO830" s="257"/>
      <c r="TPP830" s="257"/>
      <c r="TPQ830" s="257"/>
      <c r="TPR830" s="257"/>
      <c r="TPS830" s="257"/>
      <c r="TPT830" s="257"/>
      <c r="TPU830" s="257"/>
      <c r="TPV830" s="257"/>
      <c r="TPW830" s="257"/>
      <c r="TPX830" s="257"/>
      <c r="TPY830" s="257"/>
      <c r="TPZ830" s="257"/>
      <c r="TQA830" s="257"/>
      <c r="TQB830" s="257"/>
      <c r="TQC830" s="257"/>
      <c r="TQD830" s="257"/>
      <c r="TQE830" s="257"/>
      <c r="TQF830" s="257"/>
      <c r="TQG830" s="257"/>
      <c r="TQH830" s="257"/>
      <c r="TQI830" s="257"/>
      <c r="TQJ830" s="257"/>
      <c r="TQK830" s="257"/>
      <c r="TQL830" s="257"/>
      <c r="TQM830" s="257"/>
      <c r="TQN830" s="257"/>
      <c r="TQO830" s="257"/>
      <c r="TQP830" s="257"/>
      <c r="TQQ830" s="257"/>
      <c r="TQR830" s="257"/>
      <c r="TQS830" s="257"/>
      <c r="TQT830" s="257"/>
      <c r="TQU830" s="257"/>
      <c r="TQV830" s="257"/>
      <c r="TQW830" s="257"/>
      <c r="TQX830" s="257"/>
      <c r="TQY830" s="257"/>
      <c r="TQZ830" s="257"/>
      <c r="TRA830" s="257"/>
      <c r="TRB830" s="257"/>
      <c r="TRC830" s="257"/>
      <c r="TRD830" s="257"/>
      <c r="TRE830" s="257"/>
      <c r="TRF830" s="257"/>
      <c r="TRG830" s="257"/>
      <c r="TRH830" s="257"/>
      <c r="TRI830" s="257"/>
      <c r="TRJ830" s="257"/>
      <c r="TRK830" s="257"/>
      <c r="TRL830" s="257"/>
      <c r="TRM830" s="257"/>
      <c r="TRN830" s="257"/>
      <c r="TRO830" s="257"/>
      <c r="TRP830" s="257"/>
      <c r="TRQ830" s="257"/>
      <c r="TRR830" s="257"/>
      <c r="TRS830" s="257"/>
      <c r="TRT830" s="257"/>
      <c r="TRU830" s="257"/>
      <c r="TRV830" s="257"/>
      <c r="TRW830" s="257"/>
      <c r="TRX830" s="257"/>
      <c r="TRY830" s="257"/>
      <c r="TRZ830" s="257"/>
      <c r="TSA830" s="257"/>
      <c r="TSB830" s="257"/>
      <c r="TSC830" s="257"/>
      <c r="TSD830" s="257"/>
      <c r="TSE830" s="257"/>
      <c r="TSF830" s="257"/>
      <c r="TSG830" s="257"/>
      <c r="TSH830" s="257"/>
      <c r="TSI830" s="257"/>
      <c r="TSJ830" s="257"/>
      <c r="TSK830" s="257"/>
      <c r="TSL830" s="257"/>
      <c r="TSM830" s="257"/>
      <c r="TSN830" s="257"/>
      <c r="TSO830" s="257"/>
      <c r="TSP830" s="257"/>
      <c r="TSQ830" s="257"/>
      <c r="TSR830" s="257"/>
      <c r="TSS830" s="257"/>
      <c r="TST830" s="257"/>
      <c r="TSU830" s="257"/>
      <c r="TSV830" s="257"/>
      <c r="TSW830" s="257"/>
      <c r="TSX830" s="257"/>
      <c r="TSY830" s="257"/>
      <c r="TSZ830" s="257"/>
      <c r="TTA830" s="257"/>
      <c r="TTB830" s="257"/>
      <c r="TTC830" s="257"/>
      <c r="TTD830" s="257"/>
      <c r="TTE830" s="257"/>
      <c r="TTF830" s="257"/>
      <c r="TTG830" s="257"/>
      <c r="TTH830" s="257"/>
      <c r="TTI830" s="257"/>
      <c r="TTJ830" s="257"/>
      <c r="TTK830" s="257"/>
      <c r="TTL830" s="257"/>
      <c r="TTM830" s="257"/>
      <c r="TTN830" s="257"/>
      <c r="TTO830" s="257"/>
      <c r="TTP830" s="257"/>
      <c r="TTQ830" s="257"/>
      <c r="TTR830" s="257"/>
      <c r="TTS830" s="257"/>
      <c r="TTT830" s="257"/>
      <c r="TTU830" s="257"/>
      <c r="TTV830" s="257"/>
      <c r="TTW830" s="257"/>
      <c r="TTX830" s="257"/>
      <c r="TTY830" s="257"/>
      <c r="TTZ830" s="257"/>
      <c r="TUA830" s="257"/>
      <c r="TUB830" s="257"/>
      <c r="TUC830" s="257"/>
      <c r="TUD830" s="257"/>
      <c r="TUE830" s="257"/>
      <c r="TUF830" s="257"/>
      <c r="TUG830" s="257"/>
      <c r="TUH830" s="257"/>
      <c r="TUI830" s="257"/>
      <c r="TUJ830" s="257"/>
      <c r="TUK830" s="257"/>
      <c r="TUL830" s="257"/>
      <c r="TUM830" s="257"/>
      <c r="TUN830" s="257"/>
      <c r="TUO830" s="257"/>
      <c r="TUP830" s="257"/>
      <c r="TUQ830" s="257"/>
      <c r="TUR830" s="257"/>
      <c r="TUS830" s="257"/>
      <c r="TUT830" s="257"/>
      <c r="TUU830" s="257"/>
      <c r="TUV830" s="257"/>
      <c r="TUW830" s="257"/>
      <c r="TUX830" s="257"/>
      <c r="TUY830" s="257"/>
      <c r="TUZ830" s="257"/>
      <c r="TVA830" s="257"/>
      <c r="TVB830" s="257"/>
      <c r="TVC830" s="257"/>
      <c r="TVD830" s="257"/>
      <c r="TVE830" s="257"/>
      <c r="TVF830" s="257"/>
      <c r="TVG830" s="257"/>
      <c r="TVH830" s="257"/>
      <c r="TVI830" s="257"/>
      <c r="TVJ830" s="257"/>
      <c r="TVK830" s="257"/>
      <c r="TVL830" s="257"/>
      <c r="TVM830" s="257"/>
      <c r="TVN830" s="257"/>
      <c r="TVO830" s="257"/>
      <c r="TVP830" s="257"/>
      <c r="TVQ830" s="257"/>
      <c r="TVR830" s="257"/>
      <c r="TVS830" s="257"/>
      <c r="TVT830" s="257"/>
      <c r="TVU830" s="257"/>
      <c r="TVV830" s="257"/>
      <c r="TVW830" s="257"/>
      <c r="TVX830" s="257"/>
      <c r="TVY830" s="257"/>
      <c r="TVZ830" s="257"/>
      <c r="TWA830" s="257"/>
      <c r="TWB830" s="257"/>
      <c r="TWC830" s="257"/>
      <c r="TWD830" s="257"/>
      <c r="TWE830" s="257"/>
      <c r="TWF830" s="257"/>
      <c r="TWG830" s="257"/>
      <c r="TWH830" s="257"/>
      <c r="TWI830" s="257"/>
      <c r="TWJ830" s="257"/>
      <c r="TWK830" s="257"/>
      <c r="TWL830" s="257"/>
      <c r="TWM830" s="257"/>
      <c r="TWN830" s="257"/>
      <c r="TWO830" s="257"/>
      <c r="TWP830" s="257"/>
      <c r="TWQ830" s="257"/>
      <c r="TWR830" s="257"/>
      <c r="TWS830" s="257"/>
      <c r="TWT830" s="257"/>
      <c r="TWU830" s="257"/>
      <c r="TWV830" s="257"/>
      <c r="TWW830" s="257"/>
      <c r="TWX830" s="257"/>
      <c r="TWY830" s="257"/>
      <c r="TWZ830" s="257"/>
      <c r="TXA830" s="257"/>
      <c r="TXB830" s="257"/>
      <c r="TXC830" s="257"/>
      <c r="TXD830" s="257"/>
      <c r="TXE830" s="257"/>
      <c r="TXF830" s="257"/>
      <c r="TXG830" s="257"/>
      <c r="TXH830" s="257"/>
      <c r="TXI830" s="257"/>
      <c r="TXJ830" s="257"/>
      <c r="TXK830" s="257"/>
      <c r="TXL830" s="257"/>
      <c r="TXM830" s="257"/>
      <c r="TXN830" s="257"/>
      <c r="TXO830" s="257"/>
      <c r="TXP830" s="257"/>
      <c r="TXQ830" s="257"/>
      <c r="TXR830" s="257"/>
      <c r="TXS830" s="257"/>
      <c r="TXT830" s="257"/>
      <c r="TXU830" s="257"/>
      <c r="TXV830" s="257"/>
      <c r="TXW830" s="257"/>
      <c r="TXX830" s="257"/>
      <c r="TXY830" s="257"/>
      <c r="TXZ830" s="257"/>
      <c r="TYA830" s="257"/>
      <c r="TYB830" s="257"/>
      <c r="TYC830" s="257"/>
      <c r="TYD830" s="257"/>
      <c r="TYE830" s="257"/>
      <c r="TYF830" s="257"/>
      <c r="TYG830" s="257"/>
      <c r="TYH830" s="257"/>
      <c r="TYI830" s="257"/>
      <c r="TYJ830" s="257"/>
      <c r="TYK830" s="257"/>
      <c r="TYL830" s="257"/>
      <c r="TYM830" s="257"/>
      <c r="TYN830" s="257"/>
      <c r="TYO830" s="257"/>
      <c r="TYP830" s="257"/>
      <c r="TYQ830" s="257"/>
      <c r="TYR830" s="257"/>
      <c r="TYS830" s="257"/>
      <c r="TYT830" s="257"/>
      <c r="TYU830" s="257"/>
      <c r="TYV830" s="257"/>
      <c r="TYW830" s="257"/>
      <c r="TYX830" s="257"/>
      <c r="TYY830" s="257"/>
      <c r="TYZ830" s="257"/>
      <c r="TZA830" s="257"/>
      <c r="TZB830" s="257"/>
      <c r="TZC830" s="257"/>
      <c r="TZD830" s="257"/>
      <c r="TZE830" s="257"/>
      <c r="TZF830" s="257"/>
      <c r="TZG830" s="257"/>
      <c r="TZH830" s="257"/>
      <c r="TZI830" s="257"/>
      <c r="TZJ830" s="257"/>
      <c r="TZK830" s="257"/>
      <c r="TZL830" s="257"/>
      <c r="TZM830" s="257"/>
      <c r="TZN830" s="257"/>
      <c r="TZO830" s="257"/>
      <c r="TZP830" s="257"/>
      <c r="TZQ830" s="257"/>
      <c r="TZR830" s="257"/>
      <c r="TZS830" s="257"/>
      <c r="TZT830" s="257"/>
      <c r="TZU830" s="257"/>
      <c r="TZV830" s="257"/>
      <c r="TZW830" s="257"/>
      <c r="TZX830" s="257"/>
      <c r="TZY830" s="257"/>
      <c r="TZZ830" s="257"/>
      <c r="UAA830" s="257"/>
      <c r="UAB830" s="257"/>
      <c r="UAC830" s="257"/>
      <c r="UAD830" s="257"/>
      <c r="UAE830" s="257"/>
      <c r="UAF830" s="257"/>
      <c r="UAG830" s="257"/>
      <c r="UAH830" s="257"/>
      <c r="UAI830" s="257"/>
      <c r="UAJ830" s="257"/>
      <c r="UAK830" s="257"/>
      <c r="UAL830" s="257"/>
      <c r="UAM830" s="257"/>
      <c r="UAN830" s="257"/>
      <c r="UAO830" s="257"/>
      <c r="UAP830" s="257"/>
      <c r="UAQ830" s="257"/>
      <c r="UAR830" s="257"/>
      <c r="UAS830" s="257"/>
      <c r="UAT830" s="257"/>
      <c r="UAU830" s="257"/>
      <c r="UAV830" s="257"/>
      <c r="UAW830" s="257"/>
      <c r="UAX830" s="257"/>
      <c r="UAY830" s="257"/>
      <c r="UAZ830" s="257"/>
      <c r="UBA830" s="257"/>
      <c r="UBB830" s="257"/>
      <c r="UBC830" s="257"/>
      <c r="UBD830" s="257"/>
      <c r="UBE830" s="257"/>
      <c r="UBF830" s="257"/>
      <c r="UBG830" s="257"/>
      <c r="UBH830" s="257"/>
      <c r="UBI830" s="257"/>
      <c r="UBJ830" s="257"/>
      <c r="UBK830" s="257"/>
      <c r="UBL830" s="257"/>
      <c r="UBM830" s="257"/>
      <c r="UBN830" s="257"/>
      <c r="UBO830" s="257"/>
      <c r="UBP830" s="257"/>
      <c r="UBQ830" s="257"/>
      <c r="UBR830" s="257"/>
      <c r="UBS830" s="257"/>
      <c r="UBT830" s="257"/>
      <c r="UBU830" s="257"/>
      <c r="UBV830" s="257"/>
      <c r="UBW830" s="257"/>
      <c r="UBX830" s="257"/>
      <c r="UBY830" s="257"/>
      <c r="UBZ830" s="257"/>
      <c r="UCA830" s="257"/>
      <c r="UCB830" s="257"/>
      <c r="UCC830" s="257"/>
      <c r="UCD830" s="257"/>
      <c r="UCE830" s="257"/>
      <c r="UCF830" s="257"/>
      <c r="UCG830" s="257"/>
      <c r="UCH830" s="257"/>
      <c r="UCI830" s="257"/>
      <c r="UCJ830" s="257"/>
      <c r="UCK830" s="257"/>
      <c r="UCL830" s="257"/>
      <c r="UCM830" s="257"/>
      <c r="UCN830" s="257"/>
      <c r="UCO830" s="257"/>
      <c r="UCP830" s="257"/>
      <c r="UCQ830" s="257"/>
      <c r="UCR830" s="257"/>
      <c r="UCS830" s="257"/>
      <c r="UCT830" s="257"/>
      <c r="UCU830" s="257"/>
      <c r="UCV830" s="257"/>
      <c r="UCW830" s="257"/>
      <c r="UCX830" s="257"/>
      <c r="UCY830" s="257"/>
      <c r="UCZ830" s="257"/>
      <c r="UDA830" s="257"/>
      <c r="UDB830" s="257"/>
      <c r="UDC830" s="257"/>
      <c r="UDD830" s="257"/>
      <c r="UDE830" s="257"/>
      <c r="UDF830" s="257"/>
      <c r="UDG830" s="257"/>
      <c r="UDH830" s="257"/>
      <c r="UDI830" s="257"/>
      <c r="UDJ830" s="257"/>
      <c r="UDK830" s="257"/>
      <c r="UDL830" s="257"/>
      <c r="UDM830" s="257"/>
      <c r="UDN830" s="257"/>
      <c r="UDO830" s="257"/>
      <c r="UDP830" s="257"/>
      <c r="UDQ830" s="257"/>
      <c r="UDR830" s="257"/>
      <c r="UDS830" s="257"/>
      <c r="UDT830" s="257"/>
      <c r="UDU830" s="257"/>
      <c r="UDV830" s="257"/>
      <c r="UDW830" s="257"/>
      <c r="UDX830" s="257"/>
      <c r="UDY830" s="257"/>
      <c r="UDZ830" s="257"/>
      <c r="UEA830" s="257"/>
      <c r="UEB830" s="257"/>
      <c r="UEC830" s="257"/>
      <c r="UED830" s="257"/>
      <c r="UEE830" s="257"/>
      <c r="UEF830" s="257"/>
      <c r="UEG830" s="257"/>
      <c r="UEH830" s="257"/>
      <c r="UEI830" s="257"/>
      <c r="UEJ830" s="257"/>
      <c r="UEK830" s="257"/>
      <c r="UEL830" s="257"/>
      <c r="UEM830" s="257"/>
      <c r="UEN830" s="257"/>
      <c r="UEO830" s="257"/>
      <c r="UEP830" s="257"/>
      <c r="UEQ830" s="257"/>
      <c r="UER830" s="257"/>
      <c r="UES830" s="257"/>
      <c r="UET830" s="257"/>
      <c r="UEU830" s="257"/>
      <c r="UEV830" s="257"/>
      <c r="UEW830" s="257"/>
      <c r="UEX830" s="257"/>
      <c r="UEY830" s="257"/>
      <c r="UEZ830" s="257"/>
      <c r="UFA830" s="257"/>
      <c r="UFB830" s="257"/>
      <c r="UFC830" s="257"/>
      <c r="UFD830" s="257"/>
      <c r="UFE830" s="257"/>
      <c r="UFF830" s="257"/>
      <c r="UFG830" s="257"/>
      <c r="UFH830" s="257"/>
      <c r="UFI830" s="257"/>
      <c r="UFJ830" s="257"/>
      <c r="UFK830" s="257"/>
      <c r="UFL830" s="257"/>
      <c r="UFM830" s="257"/>
      <c r="UFN830" s="257"/>
      <c r="UFO830" s="257"/>
      <c r="UFP830" s="257"/>
      <c r="UFQ830" s="257"/>
      <c r="UFR830" s="257"/>
      <c r="UFS830" s="257"/>
      <c r="UFT830" s="257"/>
      <c r="UFU830" s="257"/>
      <c r="UFV830" s="257"/>
      <c r="UFW830" s="257"/>
      <c r="UFX830" s="257"/>
      <c r="UFY830" s="257"/>
      <c r="UFZ830" s="257"/>
      <c r="UGA830" s="257"/>
      <c r="UGB830" s="257"/>
      <c r="UGC830" s="257"/>
      <c r="UGD830" s="257"/>
      <c r="UGE830" s="257"/>
      <c r="UGF830" s="257"/>
      <c r="UGG830" s="257"/>
      <c r="UGH830" s="257"/>
      <c r="UGI830" s="257"/>
      <c r="UGJ830" s="257"/>
      <c r="UGK830" s="257"/>
      <c r="UGL830" s="257"/>
      <c r="UGM830" s="257"/>
      <c r="UGN830" s="257"/>
      <c r="UGO830" s="257"/>
      <c r="UGP830" s="257"/>
      <c r="UGQ830" s="257"/>
      <c r="UGR830" s="257"/>
      <c r="UGS830" s="257"/>
      <c r="UGT830" s="257"/>
      <c r="UGU830" s="257"/>
      <c r="UGV830" s="257"/>
      <c r="UGW830" s="257"/>
      <c r="UGX830" s="257"/>
      <c r="UGY830" s="257"/>
      <c r="UGZ830" s="257"/>
      <c r="UHA830" s="257"/>
      <c r="UHB830" s="257"/>
      <c r="UHC830" s="257"/>
      <c r="UHD830" s="257"/>
      <c r="UHE830" s="257"/>
      <c r="UHF830" s="257"/>
      <c r="UHG830" s="257"/>
      <c r="UHH830" s="257"/>
      <c r="UHI830" s="257"/>
      <c r="UHJ830" s="257"/>
      <c r="UHK830" s="257"/>
      <c r="UHL830" s="257"/>
      <c r="UHM830" s="257"/>
      <c r="UHN830" s="257"/>
      <c r="UHO830" s="257"/>
      <c r="UHP830" s="257"/>
      <c r="UHQ830" s="257"/>
      <c r="UHR830" s="257"/>
      <c r="UHS830" s="257"/>
      <c r="UHT830" s="257"/>
      <c r="UHU830" s="257"/>
      <c r="UHV830" s="257"/>
      <c r="UHW830" s="257"/>
      <c r="UHX830" s="257"/>
      <c r="UHY830" s="257"/>
      <c r="UHZ830" s="257"/>
      <c r="UIA830" s="257"/>
      <c r="UIB830" s="257"/>
      <c r="UIC830" s="257"/>
      <c r="UID830" s="257"/>
      <c r="UIE830" s="257"/>
      <c r="UIF830" s="257"/>
      <c r="UIG830" s="257"/>
      <c r="UIH830" s="257"/>
      <c r="UII830" s="257"/>
      <c r="UIJ830" s="257"/>
      <c r="UIK830" s="257"/>
      <c r="UIL830" s="257"/>
      <c r="UIM830" s="257"/>
      <c r="UIN830" s="257"/>
      <c r="UIO830" s="257"/>
      <c r="UIP830" s="257"/>
      <c r="UIQ830" s="257"/>
      <c r="UIR830" s="257"/>
      <c r="UIS830" s="257"/>
      <c r="UIT830" s="257"/>
      <c r="UIU830" s="257"/>
      <c r="UIV830" s="257"/>
      <c r="UIW830" s="257"/>
      <c r="UIX830" s="257"/>
      <c r="UIY830" s="257"/>
      <c r="UIZ830" s="257"/>
      <c r="UJA830" s="257"/>
      <c r="UJB830" s="257"/>
      <c r="UJC830" s="257"/>
      <c r="UJD830" s="257"/>
      <c r="UJE830" s="257"/>
      <c r="UJF830" s="257"/>
      <c r="UJG830" s="257"/>
      <c r="UJH830" s="257"/>
      <c r="UJI830" s="257"/>
      <c r="UJJ830" s="257"/>
      <c r="UJK830" s="257"/>
      <c r="UJL830" s="257"/>
      <c r="UJM830" s="257"/>
      <c r="UJN830" s="257"/>
      <c r="UJO830" s="257"/>
      <c r="UJP830" s="257"/>
      <c r="UJQ830" s="257"/>
      <c r="UJR830" s="257"/>
      <c r="UJS830" s="257"/>
      <c r="UJT830" s="257"/>
      <c r="UJU830" s="257"/>
      <c r="UJV830" s="257"/>
      <c r="UJW830" s="257"/>
      <c r="UJX830" s="257"/>
      <c r="UJY830" s="257"/>
      <c r="UJZ830" s="257"/>
      <c r="UKA830" s="257"/>
      <c r="UKB830" s="257"/>
      <c r="UKC830" s="257"/>
      <c r="UKD830" s="257"/>
      <c r="UKE830" s="257"/>
      <c r="UKF830" s="257"/>
      <c r="UKG830" s="257"/>
      <c r="UKH830" s="257"/>
      <c r="UKI830" s="257"/>
      <c r="UKJ830" s="257"/>
      <c r="UKK830" s="257"/>
      <c r="UKL830" s="257"/>
      <c r="UKM830" s="257"/>
      <c r="UKN830" s="257"/>
      <c r="UKO830" s="257"/>
      <c r="UKP830" s="257"/>
      <c r="UKQ830" s="257"/>
      <c r="UKR830" s="257"/>
      <c r="UKS830" s="257"/>
      <c r="UKT830" s="257"/>
      <c r="UKU830" s="257"/>
      <c r="UKV830" s="257"/>
      <c r="UKW830" s="257"/>
      <c r="UKX830" s="257"/>
      <c r="UKY830" s="257"/>
      <c r="UKZ830" s="257"/>
      <c r="ULA830" s="257"/>
      <c r="ULB830" s="257"/>
      <c r="ULC830" s="257"/>
      <c r="ULD830" s="257"/>
      <c r="ULE830" s="257"/>
      <c r="ULF830" s="257"/>
      <c r="ULG830" s="257"/>
      <c r="ULH830" s="257"/>
      <c r="ULI830" s="257"/>
      <c r="ULJ830" s="257"/>
      <c r="ULK830" s="257"/>
      <c r="ULL830" s="257"/>
      <c r="ULM830" s="257"/>
      <c r="ULN830" s="257"/>
      <c r="ULO830" s="257"/>
      <c r="ULP830" s="257"/>
      <c r="ULQ830" s="257"/>
      <c r="ULR830" s="257"/>
      <c r="ULS830" s="257"/>
      <c r="ULT830" s="257"/>
      <c r="ULU830" s="257"/>
      <c r="ULV830" s="257"/>
      <c r="ULW830" s="257"/>
      <c r="ULX830" s="257"/>
      <c r="ULY830" s="257"/>
      <c r="ULZ830" s="257"/>
      <c r="UMA830" s="257"/>
      <c r="UMB830" s="257"/>
      <c r="UMC830" s="257"/>
      <c r="UMD830" s="257"/>
      <c r="UME830" s="257"/>
      <c r="UMF830" s="257"/>
      <c r="UMG830" s="257"/>
      <c r="UMH830" s="257"/>
      <c r="UMI830" s="257"/>
      <c r="UMJ830" s="257"/>
      <c r="UMK830" s="257"/>
      <c r="UML830" s="257"/>
      <c r="UMM830" s="257"/>
      <c r="UMN830" s="257"/>
      <c r="UMO830" s="257"/>
      <c r="UMP830" s="257"/>
      <c r="UMQ830" s="257"/>
      <c r="UMR830" s="257"/>
      <c r="UMS830" s="257"/>
      <c r="UMT830" s="257"/>
      <c r="UMU830" s="257"/>
      <c r="UMV830" s="257"/>
      <c r="UMW830" s="257"/>
      <c r="UMX830" s="257"/>
      <c r="UMY830" s="257"/>
      <c r="UMZ830" s="257"/>
      <c r="UNA830" s="257"/>
      <c r="UNB830" s="257"/>
      <c r="UNC830" s="257"/>
      <c r="UND830" s="257"/>
      <c r="UNE830" s="257"/>
      <c r="UNF830" s="257"/>
      <c r="UNG830" s="257"/>
      <c r="UNH830" s="257"/>
      <c r="UNI830" s="257"/>
      <c r="UNJ830" s="257"/>
      <c r="UNK830" s="257"/>
      <c r="UNL830" s="257"/>
      <c r="UNM830" s="257"/>
      <c r="UNN830" s="257"/>
      <c r="UNO830" s="257"/>
      <c r="UNP830" s="257"/>
      <c r="UNQ830" s="257"/>
      <c r="UNR830" s="257"/>
      <c r="UNS830" s="257"/>
      <c r="UNT830" s="257"/>
      <c r="UNU830" s="257"/>
      <c r="UNV830" s="257"/>
      <c r="UNW830" s="257"/>
      <c r="UNX830" s="257"/>
      <c r="UNY830" s="257"/>
      <c r="UNZ830" s="257"/>
      <c r="UOA830" s="257"/>
      <c r="UOB830" s="257"/>
      <c r="UOC830" s="257"/>
      <c r="UOD830" s="257"/>
      <c r="UOE830" s="257"/>
      <c r="UOF830" s="257"/>
      <c r="UOG830" s="257"/>
      <c r="UOH830" s="257"/>
      <c r="UOI830" s="257"/>
      <c r="UOJ830" s="257"/>
      <c r="UOK830" s="257"/>
      <c r="UOL830" s="257"/>
      <c r="UOM830" s="257"/>
      <c r="UON830" s="257"/>
      <c r="UOO830" s="257"/>
      <c r="UOP830" s="257"/>
      <c r="UOQ830" s="257"/>
      <c r="UOR830" s="257"/>
      <c r="UOS830" s="257"/>
      <c r="UOT830" s="257"/>
      <c r="UOU830" s="257"/>
      <c r="UOV830" s="257"/>
      <c r="UOW830" s="257"/>
      <c r="UOX830" s="257"/>
      <c r="UOY830" s="257"/>
      <c r="UOZ830" s="257"/>
      <c r="UPA830" s="257"/>
      <c r="UPB830" s="257"/>
      <c r="UPC830" s="257"/>
      <c r="UPD830" s="257"/>
      <c r="UPE830" s="257"/>
      <c r="UPF830" s="257"/>
      <c r="UPG830" s="257"/>
      <c r="UPH830" s="257"/>
      <c r="UPI830" s="257"/>
      <c r="UPJ830" s="257"/>
      <c r="UPK830" s="257"/>
      <c r="UPL830" s="257"/>
      <c r="UPM830" s="257"/>
      <c r="UPN830" s="257"/>
      <c r="UPO830" s="257"/>
      <c r="UPP830" s="257"/>
      <c r="UPQ830" s="257"/>
      <c r="UPR830" s="257"/>
      <c r="UPS830" s="257"/>
      <c r="UPT830" s="257"/>
      <c r="UPU830" s="257"/>
      <c r="UPV830" s="257"/>
      <c r="UPW830" s="257"/>
      <c r="UPX830" s="257"/>
      <c r="UPY830" s="257"/>
      <c r="UPZ830" s="257"/>
      <c r="UQA830" s="257"/>
      <c r="UQB830" s="257"/>
      <c r="UQC830" s="257"/>
      <c r="UQD830" s="257"/>
      <c r="UQE830" s="257"/>
      <c r="UQF830" s="257"/>
      <c r="UQG830" s="257"/>
      <c r="UQH830" s="257"/>
      <c r="UQI830" s="257"/>
      <c r="UQJ830" s="257"/>
      <c r="UQK830" s="257"/>
      <c r="UQL830" s="257"/>
      <c r="UQM830" s="257"/>
      <c r="UQN830" s="257"/>
      <c r="UQO830" s="257"/>
      <c r="UQP830" s="257"/>
      <c r="UQQ830" s="257"/>
      <c r="UQR830" s="257"/>
      <c r="UQS830" s="257"/>
      <c r="UQT830" s="257"/>
      <c r="UQU830" s="257"/>
      <c r="UQV830" s="257"/>
      <c r="UQW830" s="257"/>
      <c r="UQX830" s="257"/>
      <c r="UQY830" s="257"/>
      <c r="UQZ830" s="257"/>
      <c r="URA830" s="257"/>
      <c r="URB830" s="257"/>
      <c r="URC830" s="257"/>
      <c r="URD830" s="257"/>
      <c r="URE830" s="257"/>
      <c r="URF830" s="257"/>
      <c r="URG830" s="257"/>
      <c r="URH830" s="257"/>
      <c r="URI830" s="257"/>
      <c r="URJ830" s="257"/>
      <c r="URK830" s="257"/>
      <c r="URL830" s="257"/>
      <c r="URM830" s="257"/>
      <c r="URN830" s="257"/>
      <c r="URO830" s="257"/>
      <c r="URP830" s="257"/>
      <c r="URQ830" s="257"/>
      <c r="URR830" s="257"/>
      <c r="URS830" s="257"/>
      <c r="URT830" s="257"/>
      <c r="URU830" s="257"/>
      <c r="URV830" s="257"/>
      <c r="URW830" s="257"/>
      <c r="URX830" s="257"/>
      <c r="URY830" s="257"/>
      <c r="URZ830" s="257"/>
      <c r="USA830" s="257"/>
      <c r="USB830" s="257"/>
      <c r="USC830" s="257"/>
      <c r="USD830" s="257"/>
      <c r="USE830" s="257"/>
      <c r="USF830" s="257"/>
      <c r="USG830" s="257"/>
      <c r="USH830" s="257"/>
      <c r="USI830" s="257"/>
      <c r="USJ830" s="257"/>
      <c r="USK830" s="257"/>
      <c r="USL830" s="257"/>
      <c r="USM830" s="257"/>
      <c r="USN830" s="257"/>
      <c r="USO830" s="257"/>
      <c r="USP830" s="257"/>
      <c r="USQ830" s="257"/>
      <c r="USR830" s="257"/>
      <c r="USS830" s="257"/>
      <c r="UST830" s="257"/>
      <c r="USU830" s="257"/>
      <c r="USV830" s="257"/>
      <c r="USW830" s="257"/>
      <c r="USX830" s="257"/>
      <c r="USY830" s="257"/>
      <c r="USZ830" s="257"/>
      <c r="UTA830" s="257"/>
      <c r="UTB830" s="257"/>
      <c r="UTC830" s="257"/>
      <c r="UTD830" s="257"/>
      <c r="UTE830" s="257"/>
      <c r="UTF830" s="257"/>
      <c r="UTG830" s="257"/>
      <c r="UTH830" s="257"/>
      <c r="UTI830" s="257"/>
      <c r="UTJ830" s="257"/>
      <c r="UTK830" s="257"/>
      <c r="UTL830" s="257"/>
      <c r="UTM830" s="257"/>
      <c r="UTN830" s="257"/>
      <c r="UTO830" s="257"/>
      <c r="UTP830" s="257"/>
      <c r="UTQ830" s="257"/>
      <c r="UTR830" s="257"/>
      <c r="UTS830" s="257"/>
      <c r="UTT830" s="257"/>
      <c r="UTU830" s="257"/>
      <c r="UTV830" s="257"/>
      <c r="UTW830" s="257"/>
      <c r="UTX830" s="257"/>
      <c r="UTY830" s="257"/>
      <c r="UTZ830" s="257"/>
      <c r="UUA830" s="257"/>
      <c r="UUB830" s="257"/>
      <c r="UUC830" s="257"/>
      <c r="UUD830" s="257"/>
      <c r="UUE830" s="257"/>
      <c r="UUF830" s="257"/>
      <c r="UUG830" s="257"/>
      <c r="UUH830" s="257"/>
      <c r="UUI830" s="257"/>
      <c r="UUJ830" s="257"/>
      <c r="UUK830" s="257"/>
      <c r="UUL830" s="257"/>
      <c r="UUM830" s="257"/>
      <c r="UUN830" s="257"/>
      <c r="UUO830" s="257"/>
      <c r="UUP830" s="257"/>
      <c r="UUQ830" s="257"/>
      <c r="UUR830" s="257"/>
      <c r="UUS830" s="257"/>
      <c r="UUT830" s="257"/>
      <c r="UUU830" s="257"/>
      <c r="UUV830" s="257"/>
      <c r="UUW830" s="257"/>
      <c r="UUX830" s="257"/>
      <c r="UUY830" s="257"/>
      <c r="UUZ830" s="257"/>
      <c r="UVA830" s="257"/>
      <c r="UVB830" s="257"/>
      <c r="UVC830" s="257"/>
      <c r="UVD830" s="257"/>
      <c r="UVE830" s="257"/>
      <c r="UVF830" s="257"/>
      <c r="UVG830" s="257"/>
      <c r="UVH830" s="257"/>
      <c r="UVI830" s="257"/>
      <c r="UVJ830" s="257"/>
      <c r="UVK830" s="257"/>
      <c r="UVL830" s="257"/>
      <c r="UVM830" s="257"/>
      <c r="UVN830" s="257"/>
      <c r="UVO830" s="257"/>
      <c r="UVP830" s="257"/>
      <c r="UVQ830" s="257"/>
      <c r="UVR830" s="257"/>
      <c r="UVS830" s="257"/>
      <c r="UVT830" s="257"/>
      <c r="UVU830" s="257"/>
      <c r="UVV830" s="257"/>
      <c r="UVW830" s="257"/>
      <c r="UVX830" s="257"/>
      <c r="UVY830" s="257"/>
      <c r="UVZ830" s="257"/>
      <c r="UWA830" s="257"/>
      <c r="UWB830" s="257"/>
      <c r="UWC830" s="257"/>
      <c r="UWD830" s="257"/>
      <c r="UWE830" s="257"/>
      <c r="UWF830" s="257"/>
      <c r="UWG830" s="257"/>
      <c r="UWH830" s="257"/>
      <c r="UWI830" s="257"/>
      <c r="UWJ830" s="257"/>
      <c r="UWK830" s="257"/>
      <c r="UWL830" s="257"/>
      <c r="UWM830" s="257"/>
      <c r="UWN830" s="257"/>
      <c r="UWO830" s="257"/>
      <c r="UWP830" s="257"/>
      <c r="UWQ830" s="257"/>
      <c r="UWR830" s="257"/>
      <c r="UWS830" s="257"/>
      <c r="UWT830" s="257"/>
      <c r="UWU830" s="257"/>
      <c r="UWV830" s="257"/>
      <c r="UWW830" s="257"/>
      <c r="UWX830" s="257"/>
      <c r="UWY830" s="257"/>
      <c r="UWZ830" s="257"/>
      <c r="UXA830" s="257"/>
      <c r="UXB830" s="257"/>
      <c r="UXC830" s="257"/>
      <c r="UXD830" s="257"/>
      <c r="UXE830" s="257"/>
      <c r="UXF830" s="257"/>
      <c r="UXG830" s="257"/>
      <c r="UXH830" s="257"/>
      <c r="UXI830" s="257"/>
      <c r="UXJ830" s="257"/>
      <c r="UXK830" s="257"/>
      <c r="UXL830" s="257"/>
      <c r="UXM830" s="257"/>
      <c r="UXN830" s="257"/>
      <c r="UXO830" s="257"/>
      <c r="UXP830" s="257"/>
      <c r="UXQ830" s="257"/>
      <c r="UXR830" s="257"/>
      <c r="UXS830" s="257"/>
      <c r="UXT830" s="257"/>
      <c r="UXU830" s="257"/>
      <c r="UXV830" s="257"/>
      <c r="UXW830" s="257"/>
      <c r="UXX830" s="257"/>
      <c r="UXY830" s="257"/>
      <c r="UXZ830" s="257"/>
      <c r="UYA830" s="257"/>
      <c r="UYB830" s="257"/>
      <c r="UYC830" s="257"/>
      <c r="UYD830" s="257"/>
      <c r="UYE830" s="257"/>
      <c r="UYF830" s="257"/>
      <c r="UYG830" s="257"/>
      <c r="UYH830" s="257"/>
      <c r="UYI830" s="257"/>
      <c r="UYJ830" s="257"/>
      <c r="UYK830" s="257"/>
      <c r="UYL830" s="257"/>
      <c r="UYM830" s="257"/>
      <c r="UYN830" s="257"/>
      <c r="UYO830" s="257"/>
      <c r="UYP830" s="257"/>
      <c r="UYQ830" s="257"/>
      <c r="UYR830" s="257"/>
      <c r="UYS830" s="257"/>
      <c r="UYT830" s="257"/>
      <c r="UYU830" s="257"/>
      <c r="UYV830" s="257"/>
      <c r="UYW830" s="257"/>
      <c r="UYX830" s="257"/>
      <c r="UYY830" s="257"/>
      <c r="UYZ830" s="257"/>
      <c r="UZA830" s="257"/>
      <c r="UZB830" s="257"/>
      <c r="UZC830" s="257"/>
      <c r="UZD830" s="257"/>
      <c r="UZE830" s="257"/>
      <c r="UZF830" s="257"/>
      <c r="UZG830" s="257"/>
      <c r="UZH830" s="257"/>
      <c r="UZI830" s="257"/>
      <c r="UZJ830" s="257"/>
      <c r="UZK830" s="257"/>
      <c r="UZL830" s="257"/>
      <c r="UZM830" s="257"/>
      <c r="UZN830" s="257"/>
      <c r="UZO830" s="257"/>
      <c r="UZP830" s="257"/>
      <c r="UZQ830" s="257"/>
      <c r="UZR830" s="257"/>
      <c r="UZS830" s="257"/>
      <c r="UZT830" s="257"/>
      <c r="UZU830" s="257"/>
      <c r="UZV830" s="257"/>
      <c r="UZW830" s="257"/>
      <c r="UZX830" s="257"/>
      <c r="UZY830" s="257"/>
      <c r="UZZ830" s="257"/>
      <c r="VAA830" s="257"/>
      <c r="VAB830" s="257"/>
      <c r="VAC830" s="257"/>
      <c r="VAD830" s="257"/>
      <c r="VAE830" s="257"/>
      <c r="VAF830" s="257"/>
      <c r="VAG830" s="257"/>
      <c r="VAH830" s="257"/>
      <c r="VAI830" s="257"/>
      <c r="VAJ830" s="257"/>
      <c r="VAK830" s="257"/>
      <c r="VAL830" s="257"/>
      <c r="VAM830" s="257"/>
      <c r="VAN830" s="257"/>
      <c r="VAO830" s="257"/>
      <c r="VAP830" s="257"/>
      <c r="VAQ830" s="257"/>
      <c r="VAR830" s="257"/>
      <c r="VAS830" s="257"/>
      <c r="VAT830" s="257"/>
      <c r="VAU830" s="257"/>
      <c r="VAV830" s="257"/>
      <c r="VAW830" s="257"/>
      <c r="VAX830" s="257"/>
      <c r="VAY830" s="257"/>
      <c r="VAZ830" s="257"/>
      <c r="VBA830" s="257"/>
      <c r="VBB830" s="257"/>
      <c r="VBC830" s="257"/>
      <c r="VBD830" s="257"/>
      <c r="VBE830" s="257"/>
      <c r="VBF830" s="257"/>
      <c r="VBG830" s="257"/>
      <c r="VBH830" s="257"/>
      <c r="VBI830" s="257"/>
      <c r="VBJ830" s="257"/>
      <c r="VBK830" s="257"/>
      <c r="VBL830" s="257"/>
      <c r="VBM830" s="257"/>
      <c r="VBN830" s="257"/>
      <c r="VBO830" s="257"/>
      <c r="VBP830" s="257"/>
      <c r="VBQ830" s="257"/>
      <c r="VBR830" s="257"/>
      <c r="VBS830" s="257"/>
      <c r="VBT830" s="257"/>
      <c r="VBU830" s="257"/>
      <c r="VBV830" s="257"/>
      <c r="VBW830" s="257"/>
      <c r="VBX830" s="257"/>
      <c r="VBY830" s="257"/>
      <c r="VBZ830" s="257"/>
      <c r="VCA830" s="257"/>
      <c r="VCB830" s="257"/>
      <c r="VCC830" s="257"/>
      <c r="VCD830" s="257"/>
      <c r="VCE830" s="257"/>
      <c r="VCF830" s="257"/>
      <c r="VCG830" s="257"/>
      <c r="VCH830" s="257"/>
      <c r="VCI830" s="257"/>
      <c r="VCJ830" s="257"/>
      <c r="VCK830" s="257"/>
      <c r="VCL830" s="257"/>
      <c r="VCM830" s="257"/>
      <c r="VCN830" s="257"/>
      <c r="VCO830" s="257"/>
      <c r="VCP830" s="257"/>
      <c r="VCQ830" s="257"/>
      <c r="VCR830" s="257"/>
      <c r="VCS830" s="257"/>
      <c r="VCT830" s="257"/>
      <c r="VCU830" s="257"/>
      <c r="VCV830" s="257"/>
      <c r="VCW830" s="257"/>
      <c r="VCX830" s="257"/>
      <c r="VCY830" s="257"/>
      <c r="VCZ830" s="257"/>
      <c r="VDA830" s="257"/>
      <c r="VDB830" s="257"/>
      <c r="VDC830" s="257"/>
      <c r="VDD830" s="257"/>
      <c r="VDE830" s="257"/>
      <c r="VDF830" s="257"/>
      <c r="VDG830" s="257"/>
      <c r="VDH830" s="257"/>
      <c r="VDI830" s="257"/>
      <c r="VDJ830" s="257"/>
      <c r="VDK830" s="257"/>
      <c r="VDL830" s="257"/>
      <c r="VDM830" s="257"/>
      <c r="VDN830" s="257"/>
      <c r="VDO830" s="257"/>
      <c r="VDP830" s="257"/>
      <c r="VDQ830" s="257"/>
      <c r="VDR830" s="257"/>
      <c r="VDS830" s="257"/>
      <c r="VDT830" s="257"/>
      <c r="VDU830" s="257"/>
      <c r="VDV830" s="257"/>
      <c r="VDW830" s="257"/>
      <c r="VDX830" s="257"/>
      <c r="VDY830" s="257"/>
      <c r="VDZ830" s="257"/>
      <c r="VEA830" s="257"/>
      <c r="VEB830" s="257"/>
      <c r="VEC830" s="257"/>
      <c r="VED830" s="257"/>
      <c r="VEE830" s="257"/>
      <c r="VEF830" s="257"/>
      <c r="VEG830" s="257"/>
      <c r="VEH830" s="257"/>
      <c r="VEI830" s="257"/>
      <c r="VEJ830" s="257"/>
      <c r="VEK830" s="257"/>
      <c r="VEL830" s="257"/>
      <c r="VEM830" s="257"/>
      <c r="VEN830" s="257"/>
      <c r="VEO830" s="257"/>
      <c r="VEP830" s="257"/>
      <c r="VEQ830" s="257"/>
      <c r="VER830" s="257"/>
      <c r="VES830" s="257"/>
      <c r="VET830" s="257"/>
      <c r="VEU830" s="257"/>
      <c r="VEV830" s="257"/>
      <c r="VEW830" s="257"/>
      <c r="VEX830" s="257"/>
      <c r="VEY830" s="257"/>
      <c r="VEZ830" s="257"/>
      <c r="VFA830" s="257"/>
      <c r="VFB830" s="257"/>
      <c r="VFC830" s="257"/>
      <c r="VFD830" s="257"/>
      <c r="VFE830" s="257"/>
      <c r="VFF830" s="257"/>
      <c r="VFG830" s="257"/>
      <c r="VFH830" s="257"/>
      <c r="VFI830" s="257"/>
      <c r="VFJ830" s="257"/>
      <c r="VFK830" s="257"/>
      <c r="VFL830" s="257"/>
      <c r="VFM830" s="257"/>
      <c r="VFN830" s="257"/>
      <c r="VFO830" s="257"/>
      <c r="VFP830" s="257"/>
      <c r="VFQ830" s="257"/>
      <c r="VFR830" s="257"/>
      <c r="VFS830" s="257"/>
      <c r="VFT830" s="257"/>
      <c r="VFU830" s="257"/>
      <c r="VFV830" s="257"/>
      <c r="VFW830" s="257"/>
      <c r="VFX830" s="257"/>
      <c r="VFY830" s="257"/>
      <c r="VFZ830" s="257"/>
      <c r="VGA830" s="257"/>
      <c r="VGB830" s="257"/>
      <c r="VGC830" s="257"/>
      <c r="VGD830" s="257"/>
      <c r="VGE830" s="257"/>
      <c r="VGF830" s="257"/>
      <c r="VGG830" s="257"/>
      <c r="VGH830" s="257"/>
      <c r="VGI830" s="257"/>
      <c r="VGJ830" s="257"/>
      <c r="VGK830" s="257"/>
      <c r="VGL830" s="257"/>
      <c r="VGM830" s="257"/>
      <c r="VGN830" s="257"/>
      <c r="VGO830" s="257"/>
      <c r="VGP830" s="257"/>
      <c r="VGQ830" s="257"/>
      <c r="VGR830" s="257"/>
      <c r="VGS830" s="257"/>
      <c r="VGT830" s="257"/>
      <c r="VGU830" s="257"/>
      <c r="VGV830" s="257"/>
      <c r="VGW830" s="257"/>
      <c r="VGX830" s="257"/>
      <c r="VGY830" s="257"/>
      <c r="VGZ830" s="257"/>
      <c r="VHA830" s="257"/>
      <c r="VHB830" s="257"/>
      <c r="VHC830" s="257"/>
      <c r="VHD830" s="257"/>
      <c r="VHE830" s="257"/>
      <c r="VHF830" s="257"/>
      <c r="VHG830" s="257"/>
      <c r="VHH830" s="257"/>
      <c r="VHI830" s="257"/>
      <c r="VHJ830" s="257"/>
      <c r="VHK830" s="257"/>
      <c r="VHL830" s="257"/>
      <c r="VHM830" s="257"/>
      <c r="VHN830" s="257"/>
      <c r="VHO830" s="257"/>
      <c r="VHP830" s="257"/>
      <c r="VHQ830" s="257"/>
      <c r="VHR830" s="257"/>
      <c r="VHS830" s="257"/>
      <c r="VHT830" s="257"/>
      <c r="VHU830" s="257"/>
      <c r="VHV830" s="257"/>
      <c r="VHW830" s="257"/>
      <c r="VHX830" s="257"/>
      <c r="VHY830" s="257"/>
      <c r="VHZ830" s="257"/>
      <c r="VIA830" s="257"/>
      <c r="VIB830" s="257"/>
      <c r="VIC830" s="257"/>
      <c r="VID830" s="257"/>
      <c r="VIE830" s="257"/>
      <c r="VIF830" s="257"/>
      <c r="VIG830" s="257"/>
      <c r="VIH830" s="257"/>
      <c r="VII830" s="257"/>
      <c r="VIJ830" s="257"/>
      <c r="VIK830" s="257"/>
      <c r="VIL830" s="257"/>
      <c r="VIM830" s="257"/>
      <c r="VIN830" s="257"/>
      <c r="VIO830" s="257"/>
      <c r="VIP830" s="257"/>
      <c r="VIQ830" s="257"/>
      <c r="VIR830" s="257"/>
      <c r="VIS830" s="257"/>
      <c r="VIT830" s="257"/>
      <c r="VIU830" s="257"/>
      <c r="VIV830" s="257"/>
      <c r="VIW830" s="257"/>
      <c r="VIX830" s="257"/>
      <c r="VIY830" s="257"/>
      <c r="VIZ830" s="257"/>
      <c r="VJA830" s="257"/>
      <c r="VJB830" s="257"/>
      <c r="VJC830" s="257"/>
      <c r="VJD830" s="257"/>
      <c r="VJE830" s="257"/>
      <c r="VJF830" s="257"/>
      <c r="VJG830" s="257"/>
      <c r="VJH830" s="257"/>
      <c r="VJI830" s="257"/>
      <c r="VJJ830" s="257"/>
      <c r="VJK830" s="257"/>
      <c r="VJL830" s="257"/>
      <c r="VJM830" s="257"/>
      <c r="VJN830" s="257"/>
      <c r="VJO830" s="257"/>
      <c r="VJP830" s="257"/>
      <c r="VJQ830" s="257"/>
      <c r="VJR830" s="257"/>
      <c r="VJS830" s="257"/>
      <c r="VJT830" s="257"/>
      <c r="VJU830" s="257"/>
      <c r="VJV830" s="257"/>
      <c r="VJW830" s="257"/>
      <c r="VJX830" s="257"/>
      <c r="VJY830" s="257"/>
      <c r="VJZ830" s="257"/>
      <c r="VKA830" s="257"/>
      <c r="VKB830" s="257"/>
      <c r="VKC830" s="257"/>
      <c r="VKD830" s="257"/>
      <c r="VKE830" s="257"/>
      <c r="VKF830" s="257"/>
      <c r="VKG830" s="257"/>
      <c r="VKH830" s="257"/>
      <c r="VKI830" s="257"/>
      <c r="VKJ830" s="257"/>
      <c r="VKK830" s="257"/>
      <c r="VKL830" s="257"/>
      <c r="VKM830" s="257"/>
      <c r="VKN830" s="257"/>
      <c r="VKO830" s="257"/>
      <c r="VKP830" s="257"/>
      <c r="VKQ830" s="257"/>
      <c r="VKR830" s="257"/>
      <c r="VKS830" s="257"/>
      <c r="VKT830" s="257"/>
      <c r="VKU830" s="257"/>
      <c r="VKV830" s="257"/>
      <c r="VKW830" s="257"/>
      <c r="VKX830" s="257"/>
      <c r="VKY830" s="257"/>
      <c r="VKZ830" s="257"/>
      <c r="VLA830" s="257"/>
      <c r="VLB830" s="257"/>
      <c r="VLC830" s="257"/>
      <c r="VLD830" s="257"/>
      <c r="VLE830" s="257"/>
      <c r="VLF830" s="257"/>
      <c r="VLG830" s="257"/>
      <c r="VLH830" s="257"/>
      <c r="VLI830" s="257"/>
      <c r="VLJ830" s="257"/>
      <c r="VLK830" s="257"/>
      <c r="VLL830" s="257"/>
      <c r="VLM830" s="257"/>
      <c r="VLN830" s="257"/>
      <c r="VLO830" s="257"/>
      <c r="VLP830" s="257"/>
      <c r="VLQ830" s="257"/>
      <c r="VLR830" s="257"/>
      <c r="VLS830" s="257"/>
      <c r="VLT830" s="257"/>
      <c r="VLU830" s="257"/>
      <c r="VLV830" s="257"/>
      <c r="VLW830" s="257"/>
      <c r="VLX830" s="257"/>
      <c r="VLY830" s="257"/>
      <c r="VLZ830" s="257"/>
      <c r="VMA830" s="257"/>
      <c r="VMB830" s="257"/>
      <c r="VMC830" s="257"/>
      <c r="VMD830" s="257"/>
      <c r="VME830" s="257"/>
      <c r="VMF830" s="257"/>
      <c r="VMG830" s="257"/>
      <c r="VMH830" s="257"/>
      <c r="VMI830" s="257"/>
      <c r="VMJ830" s="257"/>
      <c r="VMK830" s="257"/>
      <c r="VML830" s="257"/>
      <c r="VMM830" s="257"/>
      <c r="VMN830" s="257"/>
      <c r="VMO830" s="257"/>
      <c r="VMP830" s="257"/>
      <c r="VMQ830" s="257"/>
      <c r="VMR830" s="257"/>
      <c r="VMS830" s="257"/>
      <c r="VMT830" s="257"/>
      <c r="VMU830" s="257"/>
      <c r="VMV830" s="257"/>
      <c r="VMW830" s="257"/>
      <c r="VMX830" s="257"/>
      <c r="VMY830" s="257"/>
      <c r="VMZ830" s="257"/>
      <c r="VNA830" s="257"/>
      <c r="VNB830" s="257"/>
      <c r="VNC830" s="257"/>
      <c r="VND830" s="257"/>
      <c r="VNE830" s="257"/>
      <c r="VNF830" s="257"/>
      <c r="VNG830" s="257"/>
      <c r="VNH830" s="257"/>
      <c r="VNI830" s="257"/>
      <c r="VNJ830" s="257"/>
      <c r="VNK830" s="257"/>
      <c r="VNL830" s="257"/>
      <c r="VNM830" s="257"/>
      <c r="VNN830" s="257"/>
      <c r="VNO830" s="257"/>
      <c r="VNP830" s="257"/>
      <c r="VNQ830" s="257"/>
      <c r="VNR830" s="257"/>
      <c r="VNS830" s="257"/>
      <c r="VNT830" s="257"/>
      <c r="VNU830" s="257"/>
      <c r="VNV830" s="257"/>
      <c r="VNW830" s="257"/>
      <c r="VNX830" s="257"/>
      <c r="VNY830" s="257"/>
      <c r="VNZ830" s="257"/>
      <c r="VOA830" s="257"/>
      <c r="VOB830" s="257"/>
      <c r="VOC830" s="257"/>
      <c r="VOD830" s="257"/>
      <c r="VOE830" s="257"/>
      <c r="VOF830" s="257"/>
      <c r="VOG830" s="257"/>
      <c r="VOH830" s="257"/>
      <c r="VOI830" s="257"/>
      <c r="VOJ830" s="257"/>
      <c r="VOK830" s="257"/>
      <c r="VOL830" s="257"/>
      <c r="VOM830" s="257"/>
      <c r="VON830" s="257"/>
      <c r="VOO830" s="257"/>
      <c r="VOP830" s="257"/>
      <c r="VOQ830" s="257"/>
      <c r="VOR830" s="257"/>
      <c r="VOS830" s="257"/>
      <c r="VOT830" s="257"/>
      <c r="VOU830" s="257"/>
      <c r="VOV830" s="257"/>
      <c r="VOW830" s="257"/>
      <c r="VOX830" s="257"/>
      <c r="VOY830" s="257"/>
      <c r="VOZ830" s="257"/>
      <c r="VPA830" s="257"/>
      <c r="VPB830" s="257"/>
      <c r="VPC830" s="257"/>
      <c r="VPD830" s="257"/>
      <c r="VPE830" s="257"/>
      <c r="VPF830" s="257"/>
      <c r="VPG830" s="257"/>
      <c r="VPH830" s="257"/>
      <c r="VPI830" s="257"/>
      <c r="VPJ830" s="257"/>
      <c r="VPK830" s="257"/>
      <c r="VPL830" s="257"/>
      <c r="VPM830" s="257"/>
      <c r="VPN830" s="257"/>
      <c r="VPO830" s="257"/>
      <c r="VPP830" s="257"/>
      <c r="VPQ830" s="257"/>
      <c r="VPR830" s="257"/>
      <c r="VPS830" s="257"/>
      <c r="VPT830" s="257"/>
      <c r="VPU830" s="257"/>
      <c r="VPV830" s="257"/>
      <c r="VPW830" s="257"/>
      <c r="VPX830" s="257"/>
      <c r="VPY830" s="257"/>
      <c r="VPZ830" s="257"/>
      <c r="VQA830" s="257"/>
      <c r="VQB830" s="257"/>
      <c r="VQC830" s="257"/>
      <c r="VQD830" s="257"/>
      <c r="VQE830" s="257"/>
      <c r="VQF830" s="257"/>
      <c r="VQG830" s="257"/>
      <c r="VQH830" s="257"/>
      <c r="VQI830" s="257"/>
      <c r="VQJ830" s="257"/>
      <c r="VQK830" s="257"/>
      <c r="VQL830" s="257"/>
      <c r="VQM830" s="257"/>
      <c r="VQN830" s="257"/>
      <c r="VQO830" s="257"/>
      <c r="VQP830" s="257"/>
      <c r="VQQ830" s="257"/>
      <c r="VQR830" s="257"/>
      <c r="VQS830" s="257"/>
      <c r="VQT830" s="257"/>
      <c r="VQU830" s="257"/>
      <c r="VQV830" s="257"/>
      <c r="VQW830" s="257"/>
      <c r="VQX830" s="257"/>
      <c r="VQY830" s="257"/>
      <c r="VQZ830" s="257"/>
      <c r="VRA830" s="257"/>
      <c r="VRB830" s="257"/>
      <c r="VRC830" s="257"/>
      <c r="VRD830" s="257"/>
      <c r="VRE830" s="257"/>
      <c r="VRF830" s="257"/>
      <c r="VRG830" s="257"/>
      <c r="VRH830" s="257"/>
      <c r="VRI830" s="257"/>
      <c r="VRJ830" s="257"/>
      <c r="VRK830" s="257"/>
      <c r="VRL830" s="257"/>
      <c r="VRM830" s="257"/>
      <c r="VRN830" s="257"/>
      <c r="VRO830" s="257"/>
      <c r="VRP830" s="257"/>
      <c r="VRQ830" s="257"/>
      <c r="VRR830" s="257"/>
      <c r="VRS830" s="257"/>
      <c r="VRT830" s="257"/>
      <c r="VRU830" s="257"/>
      <c r="VRV830" s="257"/>
      <c r="VRW830" s="257"/>
      <c r="VRX830" s="257"/>
      <c r="VRY830" s="257"/>
      <c r="VRZ830" s="257"/>
      <c r="VSA830" s="257"/>
      <c r="VSB830" s="257"/>
      <c r="VSC830" s="257"/>
      <c r="VSD830" s="257"/>
      <c r="VSE830" s="257"/>
      <c r="VSF830" s="257"/>
      <c r="VSG830" s="257"/>
      <c r="VSH830" s="257"/>
      <c r="VSI830" s="257"/>
      <c r="VSJ830" s="257"/>
      <c r="VSK830" s="257"/>
      <c r="VSL830" s="257"/>
      <c r="VSM830" s="257"/>
      <c r="VSN830" s="257"/>
      <c r="VSO830" s="257"/>
      <c r="VSP830" s="257"/>
      <c r="VSQ830" s="257"/>
      <c r="VSR830" s="257"/>
      <c r="VSS830" s="257"/>
      <c r="VST830" s="257"/>
      <c r="VSU830" s="257"/>
      <c r="VSV830" s="257"/>
      <c r="VSW830" s="257"/>
      <c r="VSX830" s="257"/>
      <c r="VSY830" s="257"/>
      <c r="VSZ830" s="257"/>
      <c r="VTA830" s="257"/>
      <c r="VTB830" s="257"/>
      <c r="VTC830" s="257"/>
      <c r="VTD830" s="257"/>
      <c r="VTE830" s="257"/>
      <c r="VTF830" s="257"/>
      <c r="VTG830" s="257"/>
      <c r="VTH830" s="257"/>
      <c r="VTI830" s="257"/>
      <c r="VTJ830" s="257"/>
      <c r="VTK830" s="257"/>
      <c r="VTL830" s="257"/>
      <c r="VTM830" s="257"/>
      <c r="VTN830" s="257"/>
      <c r="VTO830" s="257"/>
      <c r="VTP830" s="257"/>
      <c r="VTQ830" s="257"/>
      <c r="VTR830" s="257"/>
      <c r="VTS830" s="257"/>
      <c r="VTT830" s="257"/>
      <c r="VTU830" s="257"/>
      <c r="VTV830" s="257"/>
      <c r="VTW830" s="257"/>
      <c r="VTX830" s="257"/>
      <c r="VTY830" s="257"/>
      <c r="VTZ830" s="257"/>
      <c r="VUA830" s="257"/>
      <c r="VUB830" s="257"/>
      <c r="VUC830" s="257"/>
      <c r="VUD830" s="257"/>
      <c r="VUE830" s="257"/>
      <c r="VUF830" s="257"/>
      <c r="VUG830" s="257"/>
      <c r="VUH830" s="257"/>
      <c r="VUI830" s="257"/>
      <c r="VUJ830" s="257"/>
      <c r="VUK830" s="257"/>
      <c r="VUL830" s="257"/>
      <c r="VUM830" s="257"/>
      <c r="VUN830" s="257"/>
      <c r="VUO830" s="257"/>
      <c r="VUP830" s="257"/>
      <c r="VUQ830" s="257"/>
      <c r="VUR830" s="257"/>
      <c r="VUS830" s="257"/>
      <c r="VUT830" s="257"/>
      <c r="VUU830" s="257"/>
      <c r="VUV830" s="257"/>
      <c r="VUW830" s="257"/>
      <c r="VUX830" s="257"/>
      <c r="VUY830" s="257"/>
      <c r="VUZ830" s="257"/>
      <c r="VVA830" s="257"/>
      <c r="VVB830" s="257"/>
      <c r="VVC830" s="257"/>
      <c r="VVD830" s="257"/>
      <c r="VVE830" s="257"/>
      <c r="VVF830" s="257"/>
      <c r="VVG830" s="257"/>
      <c r="VVH830" s="257"/>
      <c r="VVI830" s="257"/>
      <c r="VVJ830" s="257"/>
      <c r="VVK830" s="257"/>
      <c r="VVL830" s="257"/>
      <c r="VVM830" s="257"/>
      <c r="VVN830" s="257"/>
      <c r="VVO830" s="257"/>
      <c r="VVP830" s="257"/>
      <c r="VVQ830" s="257"/>
      <c r="VVR830" s="257"/>
      <c r="VVS830" s="257"/>
      <c r="VVT830" s="257"/>
      <c r="VVU830" s="257"/>
      <c r="VVV830" s="257"/>
      <c r="VVW830" s="257"/>
      <c r="VVX830" s="257"/>
      <c r="VVY830" s="257"/>
      <c r="VVZ830" s="257"/>
      <c r="VWA830" s="257"/>
      <c r="VWB830" s="257"/>
      <c r="VWC830" s="257"/>
      <c r="VWD830" s="257"/>
      <c r="VWE830" s="257"/>
      <c r="VWF830" s="257"/>
      <c r="VWG830" s="257"/>
      <c r="VWH830" s="257"/>
      <c r="VWI830" s="257"/>
      <c r="VWJ830" s="257"/>
      <c r="VWK830" s="257"/>
      <c r="VWL830" s="257"/>
      <c r="VWM830" s="257"/>
      <c r="VWN830" s="257"/>
      <c r="VWO830" s="257"/>
      <c r="VWP830" s="257"/>
      <c r="VWQ830" s="257"/>
      <c r="VWR830" s="257"/>
      <c r="VWS830" s="257"/>
      <c r="VWT830" s="257"/>
      <c r="VWU830" s="257"/>
      <c r="VWV830" s="257"/>
      <c r="VWW830" s="257"/>
      <c r="VWX830" s="257"/>
      <c r="VWY830" s="257"/>
      <c r="VWZ830" s="257"/>
      <c r="VXA830" s="257"/>
      <c r="VXB830" s="257"/>
      <c r="VXC830" s="257"/>
      <c r="VXD830" s="257"/>
      <c r="VXE830" s="257"/>
      <c r="VXF830" s="257"/>
      <c r="VXG830" s="257"/>
      <c r="VXH830" s="257"/>
      <c r="VXI830" s="257"/>
      <c r="VXJ830" s="257"/>
      <c r="VXK830" s="257"/>
      <c r="VXL830" s="257"/>
      <c r="VXM830" s="257"/>
      <c r="VXN830" s="257"/>
      <c r="VXO830" s="257"/>
      <c r="VXP830" s="257"/>
      <c r="VXQ830" s="257"/>
      <c r="VXR830" s="257"/>
      <c r="VXS830" s="257"/>
      <c r="VXT830" s="257"/>
      <c r="VXU830" s="257"/>
      <c r="VXV830" s="257"/>
      <c r="VXW830" s="257"/>
      <c r="VXX830" s="257"/>
      <c r="VXY830" s="257"/>
      <c r="VXZ830" s="257"/>
      <c r="VYA830" s="257"/>
      <c r="VYB830" s="257"/>
      <c r="VYC830" s="257"/>
      <c r="VYD830" s="257"/>
      <c r="VYE830" s="257"/>
      <c r="VYF830" s="257"/>
      <c r="VYG830" s="257"/>
      <c r="VYH830" s="257"/>
      <c r="VYI830" s="257"/>
      <c r="VYJ830" s="257"/>
      <c r="VYK830" s="257"/>
      <c r="VYL830" s="257"/>
      <c r="VYM830" s="257"/>
      <c r="VYN830" s="257"/>
      <c r="VYO830" s="257"/>
      <c r="VYP830" s="257"/>
      <c r="VYQ830" s="257"/>
      <c r="VYR830" s="257"/>
      <c r="VYS830" s="257"/>
      <c r="VYT830" s="257"/>
      <c r="VYU830" s="257"/>
      <c r="VYV830" s="257"/>
      <c r="VYW830" s="257"/>
      <c r="VYX830" s="257"/>
      <c r="VYY830" s="257"/>
      <c r="VYZ830" s="257"/>
      <c r="VZA830" s="257"/>
      <c r="VZB830" s="257"/>
      <c r="VZC830" s="257"/>
      <c r="VZD830" s="257"/>
      <c r="VZE830" s="257"/>
      <c r="VZF830" s="257"/>
      <c r="VZG830" s="257"/>
      <c r="VZH830" s="257"/>
      <c r="VZI830" s="257"/>
      <c r="VZJ830" s="257"/>
      <c r="VZK830" s="257"/>
      <c r="VZL830" s="257"/>
      <c r="VZM830" s="257"/>
      <c r="VZN830" s="257"/>
      <c r="VZO830" s="257"/>
      <c r="VZP830" s="257"/>
      <c r="VZQ830" s="257"/>
      <c r="VZR830" s="257"/>
      <c r="VZS830" s="257"/>
      <c r="VZT830" s="257"/>
      <c r="VZU830" s="257"/>
      <c r="VZV830" s="257"/>
      <c r="VZW830" s="257"/>
      <c r="VZX830" s="257"/>
      <c r="VZY830" s="257"/>
      <c r="VZZ830" s="257"/>
      <c r="WAA830" s="257"/>
      <c r="WAB830" s="257"/>
      <c r="WAC830" s="257"/>
      <c r="WAD830" s="257"/>
      <c r="WAE830" s="257"/>
      <c r="WAF830" s="257"/>
      <c r="WAG830" s="257"/>
      <c r="WAH830" s="257"/>
      <c r="WAI830" s="257"/>
      <c r="WAJ830" s="257"/>
      <c r="WAK830" s="257"/>
      <c r="WAL830" s="257"/>
      <c r="WAM830" s="257"/>
      <c r="WAN830" s="257"/>
      <c r="WAO830" s="257"/>
      <c r="WAP830" s="257"/>
      <c r="WAQ830" s="257"/>
      <c r="WAR830" s="257"/>
      <c r="WAS830" s="257"/>
      <c r="WAT830" s="257"/>
      <c r="WAU830" s="257"/>
      <c r="WAV830" s="257"/>
      <c r="WAW830" s="257"/>
      <c r="WAX830" s="257"/>
      <c r="WAY830" s="257"/>
      <c r="WAZ830" s="257"/>
      <c r="WBA830" s="257"/>
      <c r="WBB830" s="257"/>
      <c r="WBC830" s="257"/>
      <c r="WBD830" s="257"/>
      <c r="WBE830" s="257"/>
      <c r="WBF830" s="257"/>
      <c r="WBG830" s="257"/>
      <c r="WBH830" s="257"/>
      <c r="WBI830" s="257"/>
      <c r="WBJ830" s="257"/>
      <c r="WBK830" s="257"/>
      <c r="WBL830" s="257"/>
      <c r="WBM830" s="257"/>
      <c r="WBN830" s="257"/>
      <c r="WBO830" s="257"/>
      <c r="WBP830" s="257"/>
      <c r="WBQ830" s="257"/>
      <c r="WBR830" s="257"/>
      <c r="WBS830" s="257"/>
      <c r="WBT830" s="257"/>
      <c r="WBU830" s="257"/>
      <c r="WBV830" s="257"/>
      <c r="WBW830" s="257"/>
      <c r="WBX830" s="257"/>
      <c r="WBY830" s="257"/>
      <c r="WBZ830" s="257"/>
      <c r="WCA830" s="257"/>
      <c r="WCB830" s="257"/>
      <c r="WCC830" s="257"/>
      <c r="WCD830" s="257"/>
      <c r="WCE830" s="257"/>
      <c r="WCF830" s="257"/>
      <c r="WCG830" s="257"/>
      <c r="WCH830" s="257"/>
      <c r="WCI830" s="257"/>
      <c r="WCJ830" s="257"/>
      <c r="WCK830" s="257"/>
      <c r="WCL830" s="257"/>
      <c r="WCM830" s="257"/>
      <c r="WCN830" s="257"/>
      <c r="WCO830" s="257"/>
      <c r="WCP830" s="257"/>
      <c r="WCQ830" s="257"/>
      <c r="WCR830" s="257"/>
      <c r="WCS830" s="257"/>
      <c r="WCT830" s="257"/>
      <c r="WCU830" s="257"/>
      <c r="WCV830" s="257"/>
      <c r="WCW830" s="257"/>
      <c r="WCX830" s="257"/>
      <c r="WCY830" s="257"/>
      <c r="WCZ830" s="257"/>
      <c r="WDA830" s="257"/>
      <c r="WDB830" s="257"/>
      <c r="WDC830" s="257"/>
      <c r="WDD830" s="257"/>
      <c r="WDE830" s="257"/>
      <c r="WDF830" s="257"/>
      <c r="WDG830" s="257"/>
      <c r="WDH830" s="257"/>
      <c r="WDI830" s="257"/>
      <c r="WDJ830" s="257"/>
      <c r="WDK830" s="257"/>
      <c r="WDL830" s="257"/>
      <c r="WDM830" s="257"/>
      <c r="WDN830" s="257"/>
      <c r="WDO830" s="257"/>
      <c r="WDP830" s="257"/>
      <c r="WDQ830" s="257"/>
      <c r="WDR830" s="257"/>
      <c r="WDS830" s="257"/>
      <c r="WDT830" s="257"/>
      <c r="WDU830" s="257"/>
      <c r="WDV830" s="257"/>
      <c r="WDW830" s="257"/>
      <c r="WDX830" s="257"/>
      <c r="WDY830" s="257"/>
      <c r="WDZ830" s="257"/>
      <c r="WEA830" s="257"/>
      <c r="WEB830" s="257"/>
      <c r="WEC830" s="257"/>
      <c r="WED830" s="257"/>
      <c r="WEE830" s="257"/>
      <c r="WEF830" s="257"/>
      <c r="WEG830" s="257"/>
      <c r="WEH830" s="257"/>
      <c r="WEI830" s="257"/>
      <c r="WEJ830" s="257"/>
      <c r="WEK830" s="257"/>
      <c r="WEL830" s="257"/>
      <c r="WEM830" s="257"/>
      <c r="WEN830" s="257"/>
      <c r="WEO830" s="257"/>
      <c r="WEP830" s="257"/>
      <c r="WEQ830" s="257"/>
      <c r="WER830" s="257"/>
      <c r="WES830" s="257"/>
      <c r="WET830" s="257"/>
      <c r="WEU830" s="257"/>
      <c r="WEV830" s="257"/>
      <c r="WEW830" s="257"/>
      <c r="WEX830" s="257"/>
      <c r="WEY830" s="257"/>
      <c r="WEZ830" s="257"/>
      <c r="WFA830" s="257"/>
      <c r="WFB830" s="257"/>
      <c r="WFC830" s="257"/>
      <c r="WFD830" s="257"/>
      <c r="WFE830" s="257"/>
      <c r="WFF830" s="257"/>
      <c r="WFG830" s="257"/>
      <c r="WFH830" s="257"/>
      <c r="WFI830" s="257"/>
      <c r="WFJ830" s="257"/>
      <c r="WFK830" s="257"/>
      <c r="WFL830" s="257"/>
      <c r="WFM830" s="257"/>
      <c r="WFN830" s="257"/>
      <c r="WFO830" s="257"/>
      <c r="WFP830" s="257"/>
      <c r="WFQ830" s="257"/>
      <c r="WFR830" s="257"/>
      <c r="WFS830" s="257"/>
      <c r="WFT830" s="257"/>
      <c r="WFU830" s="257"/>
      <c r="WFV830" s="257"/>
      <c r="WFW830" s="257"/>
      <c r="WFX830" s="257"/>
      <c r="WFY830" s="257"/>
      <c r="WFZ830" s="257"/>
      <c r="WGA830" s="257"/>
      <c r="WGB830" s="257"/>
      <c r="WGC830" s="257"/>
      <c r="WGD830" s="257"/>
      <c r="WGE830" s="257"/>
      <c r="WGF830" s="257"/>
      <c r="WGG830" s="257"/>
      <c r="WGH830" s="257"/>
      <c r="WGI830" s="257"/>
      <c r="WGJ830" s="257"/>
      <c r="WGK830" s="257"/>
      <c r="WGL830" s="257"/>
      <c r="WGM830" s="257"/>
      <c r="WGN830" s="257"/>
      <c r="WGO830" s="257"/>
      <c r="WGP830" s="257"/>
      <c r="WGQ830" s="257"/>
      <c r="WGR830" s="257"/>
      <c r="WGS830" s="257"/>
      <c r="WGT830" s="257"/>
      <c r="WGU830" s="257"/>
      <c r="WGV830" s="257"/>
      <c r="WGW830" s="257"/>
      <c r="WGX830" s="257"/>
      <c r="WGY830" s="257"/>
      <c r="WGZ830" s="257"/>
      <c r="WHA830" s="257"/>
      <c r="WHB830" s="257"/>
      <c r="WHC830" s="257"/>
      <c r="WHD830" s="257"/>
      <c r="WHE830" s="257"/>
      <c r="WHF830" s="257"/>
      <c r="WHG830" s="257"/>
      <c r="WHH830" s="257"/>
      <c r="WHI830" s="257"/>
      <c r="WHJ830" s="257"/>
      <c r="WHK830" s="257"/>
      <c r="WHL830" s="257"/>
      <c r="WHM830" s="257"/>
      <c r="WHN830" s="257"/>
      <c r="WHO830" s="257"/>
      <c r="WHP830" s="257"/>
      <c r="WHQ830" s="257"/>
      <c r="WHR830" s="257"/>
      <c r="WHS830" s="257"/>
      <c r="WHT830" s="257"/>
      <c r="WHU830" s="257"/>
      <c r="WHV830" s="257"/>
      <c r="WHW830" s="257"/>
      <c r="WHX830" s="257"/>
      <c r="WHY830" s="257"/>
      <c r="WHZ830" s="257"/>
      <c r="WIA830" s="257"/>
      <c r="WIB830" s="257"/>
      <c r="WIC830" s="257"/>
      <c r="WID830" s="257"/>
      <c r="WIE830" s="257"/>
      <c r="WIF830" s="257"/>
      <c r="WIG830" s="257"/>
      <c r="WIH830" s="257"/>
      <c r="WII830" s="257"/>
      <c r="WIJ830" s="257"/>
      <c r="WIK830" s="257"/>
      <c r="WIL830" s="257"/>
      <c r="WIM830" s="257"/>
      <c r="WIN830" s="257"/>
      <c r="WIO830" s="257"/>
      <c r="WIP830" s="257"/>
      <c r="WIQ830" s="257"/>
      <c r="WIR830" s="257"/>
      <c r="WIS830" s="257"/>
      <c r="WIT830" s="257"/>
      <c r="WIU830" s="257"/>
      <c r="WIV830" s="257"/>
      <c r="WIW830" s="257"/>
      <c r="WIX830" s="257"/>
      <c r="WIY830" s="257"/>
      <c r="WIZ830" s="257"/>
      <c r="WJA830" s="257"/>
      <c r="WJB830" s="257"/>
      <c r="WJC830" s="257"/>
      <c r="WJD830" s="257"/>
      <c r="WJE830" s="257"/>
      <c r="WJF830" s="257"/>
      <c r="WJG830" s="257"/>
      <c r="WJH830" s="257"/>
      <c r="WJI830" s="257"/>
      <c r="WJJ830" s="257"/>
      <c r="WJK830" s="257"/>
      <c r="WJL830" s="257"/>
      <c r="WJM830" s="257"/>
      <c r="WJN830" s="257"/>
      <c r="WJO830" s="257"/>
      <c r="WJP830" s="257"/>
      <c r="WJQ830" s="257"/>
      <c r="WJR830" s="257"/>
      <c r="WJS830" s="257"/>
      <c r="WJT830" s="257"/>
      <c r="WJU830" s="257"/>
      <c r="WJV830" s="257"/>
      <c r="WJW830" s="257"/>
      <c r="WJX830" s="257"/>
      <c r="WJY830" s="257"/>
      <c r="WJZ830" s="257"/>
      <c r="WKA830" s="257"/>
      <c r="WKB830" s="257"/>
      <c r="WKC830" s="257"/>
      <c r="WKD830" s="257"/>
      <c r="WKE830" s="257"/>
      <c r="WKF830" s="257"/>
      <c r="WKG830" s="257"/>
      <c r="WKH830" s="257"/>
      <c r="WKI830" s="257"/>
      <c r="WKJ830" s="257"/>
      <c r="WKK830" s="257"/>
      <c r="WKL830" s="257"/>
      <c r="WKM830" s="257"/>
      <c r="WKN830" s="257"/>
      <c r="WKO830" s="257"/>
      <c r="WKP830" s="257"/>
      <c r="WKQ830" s="257"/>
      <c r="WKR830" s="257"/>
      <c r="WKS830" s="257"/>
      <c r="WKT830" s="257"/>
      <c r="WKU830" s="257"/>
      <c r="WKV830" s="257"/>
      <c r="WKW830" s="257"/>
      <c r="WKX830" s="257"/>
      <c r="WKY830" s="257"/>
      <c r="WKZ830" s="257"/>
      <c r="WLA830" s="257"/>
      <c r="WLB830" s="257"/>
      <c r="WLC830" s="257"/>
      <c r="WLD830" s="257"/>
      <c r="WLE830" s="257"/>
      <c r="WLF830" s="257"/>
      <c r="WLG830" s="257"/>
      <c r="WLH830" s="257"/>
      <c r="WLI830" s="257"/>
      <c r="WLJ830" s="257"/>
      <c r="WLK830" s="257"/>
      <c r="WLL830" s="257"/>
      <c r="WLM830" s="257"/>
      <c r="WLN830" s="257"/>
      <c r="WLO830" s="257"/>
      <c r="WLP830" s="257"/>
      <c r="WLQ830" s="257"/>
      <c r="WLR830" s="257"/>
      <c r="WLS830" s="257"/>
      <c r="WLT830" s="257"/>
      <c r="WLU830" s="257"/>
      <c r="WLV830" s="257"/>
      <c r="WLW830" s="257"/>
      <c r="WLX830" s="257"/>
      <c r="WLY830" s="257"/>
      <c r="WLZ830" s="257"/>
      <c r="WMA830" s="257"/>
      <c r="WMB830" s="257"/>
      <c r="WMC830" s="257"/>
      <c r="WMD830" s="257"/>
      <c r="WME830" s="257"/>
      <c r="WMF830" s="257"/>
      <c r="WMG830" s="257"/>
      <c r="WMH830" s="257"/>
      <c r="WMI830" s="257"/>
      <c r="WMJ830" s="257"/>
      <c r="WMK830" s="257"/>
      <c r="WML830" s="257"/>
      <c r="WMM830" s="257"/>
      <c r="WMN830" s="257"/>
      <c r="WMO830" s="257"/>
      <c r="WMP830" s="257"/>
      <c r="WMQ830" s="257"/>
      <c r="WMR830" s="257"/>
      <c r="WMS830" s="257"/>
      <c r="WMT830" s="257"/>
      <c r="WMU830" s="257"/>
      <c r="WMV830" s="257"/>
      <c r="WMW830" s="257"/>
      <c r="WMX830" s="257"/>
      <c r="WMY830" s="257"/>
      <c r="WMZ830" s="257"/>
      <c r="WNA830" s="257"/>
      <c r="WNB830" s="257"/>
      <c r="WNC830" s="257"/>
      <c r="WND830" s="257"/>
      <c r="WNE830" s="257"/>
      <c r="WNF830" s="257"/>
      <c r="WNG830" s="257"/>
      <c r="WNH830" s="257"/>
      <c r="WNI830" s="257"/>
      <c r="WNJ830" s="257"/>
      <c r="WNK830" s="257"/>
      <c r="WNL830" s="257"/>
      <c r="WNM830" s="257"/>
      <c r="WNN830" s="257"/>
      <c r="WNO830" s="257"/>
      <c r="WNP830" s="257"/>
      <c r="WNQ830" s="257"/>
      <c r="WNR830" s="257"/>
      <c r="WNS830" s="257"/>
      <c r="WNT830" s="257"/>
      <c r="WNU830" s="257"/>
      <c r="WNV830" s="257"/>
      <c r="WNW830" s="257"/>
      <c r="WNX830" s="257"/>
      <c r="WNY830" s="257"/>
      <c r="WNZ830" s="257"/>
      <c r="WOA830" s="257"/>
      <c r="WOB830" s="257"/>
      <c r="WOC830" s="257"/>
      <c r="WOD830" s="257"/>
      <c r="WOE830" s="257"/>
      <c r="WOF830" s="257"/>
      <c r="WOG830" s="257"/>
      <c r="WOH830" s="257"/>
      <c r="WOI830" s="257"/>
      <c r="WOJ830" s="257"/>
      <c r="WOK830" s="257"/>
      <c r="WOL830" s="257"/>
      <c r="WOM830" s="257"/>
      <c r="WON830" s="257"/>
      <c r="WOO830" s="257"/>
      <c r="WOP830" s="257"/>
      <c r="WOQ830" s="257"/>
      <c r="WOR830" s="257"/>
      <c r="WOS830" s="257"/>
      <c r="WOT830" s="257"/>
      <c r="WOU830" s="257"/>
      <c r="WOV830" s="257"/>
      <c r="WOW830" s="257"/>
      <c r="WOX830" s="257"/>
      <c r="WOY830" s="257"/>
      <c r="WOZ830" s="257"/>
      <c r="WPA830" s="257"/>
      <c r="WPB830" s="257"/>
      <c r="WPC830" s="257"/>
      <c r="WPD830" s="257"/>
      <c r="WPE830" s="257"/>
      <c r="WPF830" s="257"/>
      <c r="WPG830" s="257"/>
      <c r="WPH830" s="257"/>
      <c r="WPI830" s="257"/>
      <c r="WPJ830" s="257"/>
      <c r="WPK830" s="257"/>
      <c r="WPL830" s="257"/>
      <c r="WPM830" s="257"/>
      <c r="WPN830" s="257"/>
      <c r="WPO830" s="257"/>
      <c r="WPP830" s="257"/>
      <c r="WPQ830" s="257"/>
      <c r="WPR830" s="257"/>
      <c r="WPS830" s="257"/>
      <c r="WPT830" s="257"/>
      <c r="WPU830" s="257"/>
      <c r="WPV830" s="257"/>
      <c r="WPW830" s="257"/>
      <c r="WPX830" s="257"/>
      <c r="WPY830" s="257"/>
      <c r="WPZ830" s="257"/>
      <c r="WQA830" s="257"/>
      <c r="WQB830" s="257"/>
      <c r="WQC830" s="257"/>
      <c r="WQD830" s="257"/>
      <c r="WQE830" s="257"/>
      <c r="WQF830" s="257"/>
      <c r="WQG830" s="257"/>
      <c r="WQH830" s="257"/>
      <c r="WQI830" s="257"/>
      <c r="WQJ830" s="257"/>
      <c r="WQK830" s="257"/>
      <c r="WQL830" s="257"/>
      <c r="WQM830" s="257"/>
      <c r="WQN830" s="257"/>
      <c r="WQO830" s="257"/>
      <c r="WQP830" s="257"/>
      <c r="WQQ830" s="257"/>
      <c r="WQR830" s="257"/>
      <c r="WQS830" s="257"/>
      <c r="WQT830" s="257"/>
      <c r="WQU830" s="257"/>
      <c r="WQV830" s="257"/>
      <c r="WQW830" s="257"/>
      <c r="WQX830" s="257"/>
      <c r="WQY830" s="257"/>
      <c r="WQZ830" s="257"/>
      <c r="WRA830" s="257"/>
      <c r="WRB830" s="257"/>
      <c r="WRC830" s="257"/>
      <c r="WRD830" s="257"/>
      <c r="WRE830" s="257"/>
      <c r="WRF830" s="257"/>
      <c r="WRG830" s="257"/>
      <c r="WRH830" s="257"/>
      <c r="WRI830" s="257"/>
      <c r="WRJ830" s="257"/>
      <c r="WRK830" s="257"/>
      <c r="WRL830" s="257"/>
      <c r="WRM830" s="257"/>
      <c r="WRN830" s="257"/>
      <c r="WRO830" s="257"/>
      <c r="WRP830" s="257"/>
      <c r="WRQ830" s="257"/>
      <c r="WRR830" s="257"/>
      <c r="WRS830" s="257"/>
      <c r="WRT830" s="257"/>
      <c r="WRU830" s="257"/>
      <c r="WRV830" s="257"/>
      <c r="WRW830" s="257"/>
      <c r="WRX830" s="257"/>
      <c r="WRY830" s="257"/>
      <c r="WRZ830" s="257"/>
      <c r="WSA830" s="257"/>
      <c r="WSB830" s="257"/>
      <c r="WSC830" s="257"/>
      <c r="WSD830" s="257"/>
      <c r="WSE830" s="257"/>
      <c r="WSF830" s="257"/>
      <c r="WSG830" s="257"/>
      <c r="WSH830" s="257"/>
      <c r="WSI830" s="257"/>
      <c r="WSJ830" s="257"/>
      <c r="WSK830" s="257"/>
      <c r="WSL830" s="257"/>
      <c r="WSM830" s="257"/>
      <c r="WSN830" s="257"/>
      <c r="WSO830" s="257"/>
      <c r="WSP830" s="257"/>
      <c r="WSQ830" s="257"/>
      <c r="WSR830" s="257"/>
      <c r="WSS830" s="257"/>
      <c r="WST830" s="257"/>
      <c r="WSU830" s="257"/>
      <c r="WSV830" s="257"/>
      <c r="WSW830" s="257"/>
      <c r="WSX830" s="257"/>
      <c r="WSY830" s="257"/>
      <c r="WSZ830" s="257"/>
      <c r="WTA830" s="257"/>
      <c r="WTB830" s="257"/>
      <c r="WTC830" s="257"/>
      <c r="WTD830" s="257"/>
      <c r="WTE830" s="257"/>
      <c r="WTF830" s="257"/>
      <c r="WTG830" s="257"/>
      <c r="WTH830" s="257"/>
      <c r="WTI830" s="257"/>
      <c r="WTJ830" s="257"/>
      <c r="WTK830" s="257"/>
      <c r="WTL830" s="257"/>
      <c r="WTM830" s="257"/>
      <c r="WTN830" s="257"/>
      <c r="WTO830" s="257"/>
      <c r="WTP830" s="257"/>
      <c r="WTQ830" s="257"/>
      <c r="WTR830" s="257"/>
      <c r="WTS830" s="257"/>
      <c r="WTT830" s="257"/>
      <c r="WTU830" s="257"/>
      <c r="WTV830" s="257"/>
      <c r="WTW830" s="257"/>
      <c r="WTX830" s="257"/>
      <c r="WTY830" s="257"/>
      <c r="WTZ830" s="257"/>
      <c r="WUA830" s="257"/>
      <c r="WUB830" s="257"/>
      <c r="WUC830" s="257"/>
      <c r="WUD830" s="257"/>
      <c r="WUE830" s="257"/>
      <c r="WUF830" s="257"/>
      <c r="WUG830" s="257"/>
      <c r="WUH830" s="257"/>
      <c r="WUI830" s="257"/>
      <c r="WUJ830" s="257"/>
      <c r="WUK830" s="257"/>
      <c r="WUL830" s="257"/>
      <c r="WUM830" s="257"/>
      <c r="WUN830" s="257"/>
      <c r="WUO830" s="257"/>
      <c r="WUP830" s="257"/>
      <c r="WUQ830" s="257"/>
      <c r="WUR830" s="257"/>
      <c r="WUS830" s="257"/>
      <c r="WUT830" s="257"/>
      <c r="WUU830" s="257"/>
      <c r="WUV830" s="257"/>
      <c r="WUW830" s="257"/>
      <c r="WUX830" s="257"/>
      <c r="WUY830" s="257"/>
      <c r="WUZ830" s="257"/>
      <c r="WVA830" s="257"/>
      <c r="WVB830" s="257"/>
      <c r="WVC830" s="257"/>
      <c r="WVD830" s="257"/>
      <c r="WVE830" s="257"/>
      <c r="WVF830" s="257"/>
      <c r="WVG830" s="257"/>
      <c r="WVH830" s="257"/>
      <c r="WVI830" s="257"/>
      <c r="WVJ830" s="257"/>
      <c r="WVK830" s="257"/>
      <c r="WVL830" s="257"/>
      <c r="WVM830" s="257"/>
      <c r="WVN830" s="257"/>
      <c r="WVO830" s="257"/>
      <c r="WVP830" s="257"/>
      <c r="WVQ830" s="257"/>
      <c r="WVR830" s="257"/>
      <c r="WVS830" s="257"/>
      <c r="WVT830" s="257"/>
      <c r="WVU830" s="257"/>
      <c r="WVV830" s="257"/>
      <c r="WVW830" s="257"/>
      <c r="WVX830" s="257"/>
      <c r="WVY830" s="257"/>
      <c r="WVZ830" s="257"/>
      <c r="WWA830" s="257"/>
      <c r="WWB830" s="257"/>
      <c r="WWC830" s="257"/>
      <c r="WWD830" s="257"/>
      <c r="WWE830" s="257"/>
      <c r="WWF830" s="257"/>
      <c r="WWG830" s="257"/>
      <c r="WWH830" s="257"/>
      <c r="WWI830" s="257"/>
      <c r="WWJ830" s="257"/>
      <c r="WWK830" s="257"/>
      <c r="WWL830" s="257"/>
      <c r="WWM830" s="257"/>
      <c r="WWN830" s="257"/>
      <c r="WWO830" s="257"/>
      <c r="WWP830" s="257"/>
      <c r="WWQ830" s="257"/>
      <c r="WWR830" s="257"/>
      <c r="WWS830" s="257"/>
      <c r="WWT830" s="257"/>
      <c r="WWU830" s="257"/>
      <c r="WWV830" s="257"/>
      <c r="WWW830" s="257"/>
      <c r="WWX830" s="257"/>
      <c r="WWY830" s="257"/>
      <c r="WWZ830" s="257"/>
      <c r="WXA830" s="257"/>
      <c r="WXB830" s="257"/>
      <c r="WXC830" s="257"/>
      <c r="WXD830" s="257"/>
      <c r="WXE830" s="257"/>
      <c r="WXF830" s="257"/>
      <c r="WXG830" s="257"/>
      <c r="WXH830" s="257"/>
      <c r="WXI830" s="257"/>
      <c r="WXJ830" s="257"/>
      <c r="WXK830" s="257"/>
      <c r="WXL830" s="257"/>
      <c r="WXM830" s="257"/>
      <c r="WXN830" s="257"/>
      <c r="WXO830" s="257"/>
      <c r="WXP830" s="257"/>
      <c r="WXQ830" s="257"/>
      <c r="WXR830" s="257"/>
      <c r="WXS830" s="257"/>
      <c r="WXT830" s="257"/>
      <c r="WXU830" s="257"/>
      <c r="WXV830" s="257"/>
      <c r="WXW830" s="257"/>
      <c r="WXX830" s="257"/>
      <c r="WXY830" s="257"/>
      <c r="WXZ830" s="257"/>
    </row>
    <row r="831" spans="2:16198" ht="35.25">
      <c r="B831" s="258">
        <v>9</v>
      </c>
      <c r="C831" s="239" t="s">
        <v>15287</v>
      </c>
      <c r="D831" s="233">
        <v>1980</v>
      </c>
      <c r="E831" s="233"/>
      <c r="F831" s="219" t="s">
        <v>17191</v>
      </c>
      <c r="G831" s="233">
        <v>2</v>
      </c>
      <c r="H831" s="233">
        <v>3</v>
      </c>
      <c r="I831" s="234">
        <v>894.8</v>
      </c>
      <c r="J831" s="234">
        <v>810.7</v>
      </c>
      <c r="K831" s="234">
        <v>810.7</v>
      </c>
      <c r="L831" s="240">
        <v>47</v>
      </c>
      <c r="M831" s="233" t="s">
        <v>17049</v>
      </c>
      <c r="N831" s="233" t="s">
        <v>17087</v>
      </c>
      <c r="O831" s="233" t="s">
        <v>17053</v>
      </c>
      <c r="P831" s="234">
        <v>6383962.2599999998</v>
      </c>
      <c r="Q831" s="237"/>
      <c r="R831" s="234">
        <v>5498156.9100000001</v>
      </c>
      <c r="S831" s="234">
        <v>290622.21999999997</v>
      </c>
      <c r="T831" s="234">
        <f>P831-R831-S831</f>
        <v>595183.12999999966</v>
      </c>
      <c r="U831" s="220">
        <f t="shared" si="475"/>
        <v>7134.5130308448815</v>
      </c>
      <c r="V831" s="237">
        <v>9741.5</v>
      </c>
    </row>
    <row r="832" spans="2:16198" s="256" customFormat="1" ht="35.25">
      <c r="B832" s="228" t="s">
        <v>367</v>
      </c>
      <c r="C832" s="246"/>
      <c r="D832" s="219" t="s">
        <v>17027</v>
      </c>
      <c r="E832" s="219" t="s">
        <v>17027</v>
      </c>
      <c r="F832" s="219" t="s">
        <v>17027</v>
      </c>
      <c r="G832" s="219" t="s">
        <v>17027</v>
      </c>
      <c r="H832" s="219" t="s">
        <v>17027</v>
      </c>
      <c r="I832" s="224">
        <f>I833</f>
        <v>1042.4000000000001</v>
      </c>
      <c r="J832" s="224">
        <f t="shared" ref="J832:L832" si="489">J833</f>
        <v>951.9</v>
      </c>
      <c r="K832" s="224">
        <f t="shared" si="489"/>
        <v>951.9</v>
      </c>
      <c r="L832" s="225">
        <f t="shared" si="489"/>
        <v>47</v>
      </c>
      <c r="M832" s="219" t="s">
        <v>17027</v>
      </c>
      <c r="N832" s="219" t="s">
        <v>17027</v>
      </c>
      <c r="O832" s="222" t="s">
        <v>17027</v>
      </c>
      <c r="P832" s="226">
        <f>P833</f>
        <v>7705763.3499999996</v>
      </c>
      <c r="Q832" s="226">
        <f t="shared" ref="Q832:T832" si="490">Q833</f>
        <v>0</v>
      </c>
      <c r="R832" s="224">
        <f t="shared" si="490"/>
        <v>6636836.1500000004</v>
      </c>
      <c r="S832" s="224">
        <f t="shared" si="490"/>
        <v>353048.01</v>
      </c>
      <c r="T832" s="224">
        <f t="shared" si="490"/>
        <v>715879.18999999925</v>
      </c>
      <c r="U832" s="220">
        <f t="shared" si="475"/>
        <v>7392.3286166538746</v>
      </c>
      <c r="V832" s="237">
        <f>V833</f>
        <v>9269.0499999999993</v>
      </c>
      <c r="W832" s="257"/>
      <c r="X832" s="257"/>
      <c r="Y832" s="257"/>
      <c r="Z832" s="257"/>
      <c r="AA832" s="257"/>
      <c r="AB832" s="257"/>
      <c r="AC832" s="257"/>
      <c r="AD832" s="257"/>
      <c r="AE832" s="257"/>
      <c r="AF832" s="257"/>
      <c r="AG832" s="257"/>
      <c r="AH832" s="257"/>
      <c r="AI832" s="257"/>
      <c r="AJ832" s="257"/>
      <c r="AK832" s="257"/>
      <c r="AL832" s="257"/>
      <c r="AM832" s="257"/>
      <c r="AN832" s="257"/>
      <c r="AO832" s="257"/>
      <c r="AP832" s="257"/>
      <c r="AQ832" s="257"/>
      <c r="AR832" s="257"/>
      <c r="AS832" s="257"/>
      <c r="AT832" s="257"/>
      <c r="AU832" s="257"/>
      <c r="AV832" s="257"/>
      <c r="AW832" s="257"/>
      <c r="AX832" s="257"/>
      <c r="AY832" s="257"/>
      <c r="AZ832" s="257"/>
      <c r="BA832" s="257"/>
      <c r="BB832" s="257"/>
      <c r="BC832" s="257"/>
      <c r="BD832" s="257"/>
      <c r="BE832" s="257"/>
      <c r="BF832" s="257"/>
      <c r="BG832" s="257"/>
      <c r="BH832" s="257"/>
      <c r="BI832" s="257"/>
      <c r="BJ832" s="257"/>
      <c r="BK832" s="257"/>
      <c r="BL832" s="257"/>
      <c r="BM832" s="257"/>
      <c r="BN832" s="257"/>
      <c r="BO832" s="257"/>
      <c r="BP832" s="257"/>
      <c r="BQ832" s="257"/>
      <c r="BR832" s="257"/>
      <c r="BS832" s="257"/>
      <c r="BT832" s="257"/>
      <c r="BU832" s="257"/>
      <c r="BV832" s="257"/>
      <c r="BW832" s="257"/>
      <c r="BX832" s="257"/>
      <c r="BY832" s="257"/>
      <c r="BZ832" s="257"/>
      <c r="CA832" s="257"/>
      <c r="CB832" s="257"/>
      <c r="CC832" s="257"/>
      <c r="CD832" s="257"/>
      <c r="CE832" s="257"/>
      <c r="CF832" s="257"/>
      <c r="CG832" s="257"/>
      <c r="CH832" s="257"/>
      <c r="CI832" s="257"/>
      <c r="CJ832" s="257"/>
      <c r="CK832" s="257"/>
      <c r="CL832" s="257"/>
      <c r="CM832" s="257"/>
      <c r="CN832" s="257"/>
      <c r="CO832" s="257"/>
      <c r="CP832" s="257"/>
      <c r="CQ832" s="257"/>
      <c r="CR832" s="257"/>
      <c r="CS832" s="257"/>
      <c r="CT832" s="257"/>
      <c r="CU832" s="257"/>
      <c r="CV832" s="257"/>
      <c r="CW832" s="257"/>
      <c r="CX832" s="257"/>
      <c r="CY832" s="257"/>
      <c r="CZ832" s="257"/>
      <c r="DA832" s="257"/>
      <c r="DB832" s="257"/>
      <c r="DC832" s="257"/>
      <c r="DD832" s="257"/>
      <c r="DE832" s="257"/>
      <c r="DF832" s="257"/>
      <c r="DG832" s="257"/>
      <c r="DH832" s="257"/>
      <c r="DI832" s="257"/>
      <c r="DJ832" s="257"/>
      <c r="DK832" s="257"/>
      <c r="DL832" s="257"/>
      <c r="DM832" s="257"/>
      <c r="DN832" s="257"/>
      <c r="DO832" s="257"/>
      <c r="DP832" s="257"/>
      <c r="DQ832" s="257"/>
      <c r="DR832" s="257"/>
      <c r="DS832" s="257"/>
      <c r="DT832" s="257"/>
      <c r="DU832" s="257"/>
      <c r="DV832" s="257"/>
      <c r="DW832" s="257"/>
      <c r="DX832" s="257"/>
      <c r="DY832" s="257"/>
      <c r="DZ832" s="257"/>
      <c r="EA832" s="257"/>
      <c r="EB832" s="257"/>
      <c r="EC832" s="257"/>
      <c r="ED832" s="257"/>
      <c r="EE832" s="257"/>
      <c r="EF832" s="257"/>
      <c r="EG832" s="257"/>
      <c r="EH832" s="257"/>
      <c r="EI832" s="257"/>
      <c r="EJ832" s="257"/>
      <c r="EK832" s="257"/>
      <c r="EL832" s="257"/>
      <c r="EM832" s="257"/>
      <c r="EN832" s="257"/>
      <c r="EO832" s="257"/>
      <c r="EP832" s="257"/>
      <c r="EQ832" s="257"/>
      <c r="ER832" s="257"/>
      <c r="ES832" s="257"/>
      <c r="ET832" s="257"/>
      <c r="EU832" s="257"/>
      <c r="EV832" s="257"/>
      <c r="EW832" s="257"/>
      <c r="EX832" s="257"/>
      <c r="EY832" s="257"/>
      <c r="EZ832" s="257"/>
      <c r="FA832" s="257"/>
      <c r="FB832" s="257"/>
      <c r="FC832" s="257"/>
      <c r="FD832" s="257"/>
      <c r="FE832" s="257"/>
      <c r="FF832" s="257"/>
      <c r="FG832" s="257"/>
      <c r="FH832" s="257"/>
      <c r="FI832" s="257"/>
      <c r="FJ832" s="257"/>
      <c r="FK832" s="257"/>
      <c r="FL832" s="257"/>
      <c r="FM832" s="257"/>
      <c r="FN832" s="257"/>
      <c r="FO832" s="257"/>
      <c r="FP832" s="257"/>
      <c r="FQ832" s="257"/>
      <c r="FR832" s="257"/>
      <c r="FS832" s="257"/>
      <c r="FT832" s="257"/>
      <c r="FU832" s="257"/>
      <c r="FV832" s="257"/>
      <c r="FW832" s="257"/>
      <c r="FX832" s="257"/>
      <c r="FY832" s="257"/>
      <c r="FZ832" s="257"/>
      <c r="GA832" s="257"/>
      <c r="GB832" s="257"/>
      <c r="GC832" s="257"/>
      <c r="GD832" s="257"/>
      <c r="GE832" s="257"/>
      <c r="GF832" s="257"/>
      <c r="GG832" s="257"/>
      <c r="GH832" s="257"/>
      <c r="GI832" s="257"/>
      <c r="GJ832" s="257"/>
      <c r="GK832" s="257"/>
      <c r="GL832" s="257"/>
      <c r="GM832" s="257"/>
      <c r="GN832" s="257"/>
      <c r="GO832" s="257"/>
      <c r="GP832" s="257"/>
      <c r="GQ832" s="257"/>
      <c r="GR832" s="257"/>
      <c r="GS832" s="257"/>
      <c r="GT832" s="257"/>
      <c r="GU832" s="257"/>
      <c r="GV832" s="257"/>
      <c r="GW832" s="257"/>
      <c r="GX832" s="257"/>
      <c r="GY832" s="257"/>
      <c r="GZ832" s="257"/>
      <c r="HA832" s="257"/>
      <c r="HB832" s="257"/>
      <c r="HC832" s="257"/>
      <c r="HD832" s="257"/>
      <c r="HE832" s="257"/>
      <c r="HF832" s="257"/>
      <c r="HG832" s="257"/>
      <c r="HH832" s="257"/>
      <c r="HI832" s="257"/>
      <c r="HJ832" s="257"/>
      <c r="HK832" s="257"/>
      <c r="HL832" s="257"/>
      <c r="HM832" s="257"/>
      <c r="HN832" s="257"/>
      <c r="HO832" s="257"/>
      <c r="HP832" s="257"/>
      <c r="HQ832" s="257"/>
      <c r="HR832" s="257"/>
      <c r="HS832" s="257"/>
      <c r="HT832" s="257"/>
      <c r="HU832" s="257"/>
      <c r="HV832" s="257"/>
      <c r="HW832" s="257"/>
      <c r="HX832" s="257"/>
      <c r="HY832" s="257"/>
      <c r="HZ832" s="257"/>
      <c r="IA832" s="257"/>
      <c r="IB832" s="257"/>
      <c r="IC832" s="257"/>
      <c r="ID832" s="257"/>
      <c r="IE832" s="257"/>
      <c r="IF832" s="257"/>
      <c r="IG832" s="257"/>
      <c r="IH832" s="257"/>
      <c r="II832" s="257"/>
      <c r="IJ832" s="257"/>
      <c r="IK832" s="257"/>
      <c r="IL832" s="257"/>
      <c r="IM832" s="257"/>
      <c r="IN832" s="257"/>
      <c r="IO832" s="257"/>
      <c r="IP832" s="257"/>
      <c r="IQ832" s="257"/>
      <c r="IR832" s="257"/>
      <c r="IS832" s="257"/>
      <c r="IT832" s="257"/>
      <c r="IU832" s="257"/>
      <c r="IV832" s="257"/>
      <c r="IW832" s="257"/>
      <c r="IX832" s="257"/>
      <c r="IY832" s="257"/>
      <c r="IZ832" s="257"/>
      <c r="JA832" s="257"/>
      <c r="JB832" s="257"/>
      <c r="JC832" s="257"/>
      <c r="JD832" s="257"/>
      <c r="JE832" s="257"/>
      <c r="JF832" s="257"/>
      <c r="JG832" s="257"/>
      <c r="JH832" s="257"/>
      <c r="JI832" s="257"/>
      <c r="JJ832" s="257"/>
      <c r="JK832" s="257"/>
      <c r="JL832" s="257"/>
      <c r="JM832" s="257"/>
      <c r="JN832" s="257"/>
      <c r="JO832" s="257"/>
      <c r="JP832" s="257"/>
      <c r="JQ832" s="257"/>
      <c r="JR832" s="257"/>
      <c r="JS832" s="257"/>
      <c r="JT832" s="257"/>
      <c r="JU832" s="257"/>
      <c r="JV832" s="257"/>
      <c r="JW832" s="257"/>
      <c r="JX832" s="257"/>
      <c r="JY832" s="257"/>
      <c r="JZ832" s="257"/>
      <c r="KA832" s="257"/>
      <c r="KB832" s="257"/>
      <c r="KC832" s="257"/>
      <c r="KD832" s="257"/>
      <c r="KE832" s="257"/>
      <c r="KF832" s="257"/>
      <c r="KG832" s="257"/>
      <c r="KH832" s="257"/>
      <c r="KI832" s="257"/>
      <c r="KJ832" s="257"/>
      <c r="KK832" s="257"/>
      <c r="KL832" s="257"/>
      <c r="KM832" s="257"/>
      <c r="KN832" s="257"/>
      <c r="KO832" s="257"/>
      <c r="KP832" s="257"/>
      <c r="KQ832" s="257"/>
      <c r="KR832" s="257"/>
      <c r="KS832" s="257"/>
      <c r="KT832" s="257"/>
      <c r="KU832" s="257"/>
      <c r="KV832" s="257"/>
      <c r="KW832" s="257"/>
      <c r="KX832" s="257"/>
      <c r="KY832" s="257"/>
      <c r="KZ832" s="257"/>
      <c r="LA832" s="257"/>
      <c r="LB832" s="257"/>
      <c r="LC832" s="257"/>
      <c r="LD832" s="257"/>
      <c r="LE832" s="257"/>
      <c r="LF832" s="257"/>
      <c r="LG832" s="257"/>
      <c r="LH832" s="257"/>
      <c r="LI832" s="257"/>
      <c r="LJ832" s="257"/>
      <c r="LK832" s="257"/>
      <c r="LL832" s="257"/>
      <c r="LM832" s="257"/>
      <c r="LN832" s="257"/>
      <c r="LO832" s="257"/>
      <c r="LP832" s="257"/>
      <c r="LQ832" s="257"/>
      <c r="LR832" s="257"/>
      <c r="LS832" s="257"/>
      <c r="LT832" s="257"/>
      <c r="LU832" s="257"/>
      <c r="LV832" s="257"/>
      <c r="LW832" s="257"/>
      <c r="LX832" s="257"/>
      <c r="LY832" s="257"/>
      <c r="LZ832" s="257"/>
      <c r="MA832" s="257"/>
      <c r="MB832" s="257"/>
      <c r="MC832" s="257"/>
      <c r="MD832" s="257"/>
      <c r="ME832" s="257"/>
      <c r="MF832" s="257"/>
      <c r="MG832" s="257"/>
      <c r="MH832" s="257"/>
      <c r="MI832" s="257"/>
      <c r="MJ832" s="257"/>
      <c r="MK832" s="257"/>
      <c r="ML832" s="257"/>
      <c r="MM832" s="257"/>
      <c r="MN832" s="257"/>
      <c r="MO832" s="257"/>
      <c r="MP832" s="257"/>
      <c r="MQ832" s="257"/>
      <c r="MR832" s="257"/>
      <c r="MS832" s="257"/>
      <c r="MT832" s="257"/>
      <c r="MU832" s="257"/>
      <c r="MV832" s="257"/>
      <c r="MW832" s="257"/>
      <c r="MX832" s="257"/>
      <c r="MY832" s="257"/>
      <c r="MZ832" s="257"/>
      <c r="NA832" s="257"/>
      <c r="NB832" s="257"/>
      <c r="NC832" s="257"/>
      <c r="ND832" s="257"/>
      <c r="NE832" s="257"/>
      <c r="NF832" s="257"/>
      <c r="NG832" s="257"/>
      <c r="NH832" s="257"/>
      <c r="NI832" s="257"/>
      <c r="NJ832" s="257"/>
      <c r="NK832" s="257"/>
      <c r="NL832" s="257"/>
      <c r="NM832" s="257"/>
      <c r="NN832" s="257"/>
      <c r="NO832" s="257"/>
      <c r="NP832" s="257"/>
      <c r="NQ832" s="257"/>
      <c r="NR832" s="257"/>
      <c r="NS832" s="257"/>
      <c r="NT832" s="257"/>
      <c r="NU832" s="257"/>
      <c r="NV832" s="257"/>
      <c r="NW832" s="257"/>
      <c r="NX832" s="257"/>
      <c r="NY832" s="257"/>
      <c r="NZ832" s="257"/>
      <c r="OA832" s="257"/>
      <c r="OB832" s="257"/>
      <c r="OC832" s="257"/>
      <c r="OD832" s="257"/>
      <c r="OE832" s="257"/>
      <c r="OF832" s="257"/>
      <c r="OG832" s="257"/>
      <c r="OH832" s="257"/>
      <c r="OI832" s="257"/>
      <c r="OJ832" s="257"/>
      <c r="OK832" s="257"/>
      <c r="OL832" s="257"/>
      <c r="OM832" s="257"/>
      <c r="ON832" s="257"/>
      <c r="OO832" s="257"/>
      <c r="OP832" s="257"/>
      <c r="OQ832" s="257"/>
      <c r="OR832" s="257"/>
      <c r="OS832" s="257"/>
      <c r="OT832" s="257"/>
      <c r="OU832" s="257"/>
      <c r="OV832" s="257"/>
      <c r="OW832" s="257"/>
      <c r="OX832" s="257"/>
      <c r="OY832" s="257"/>
      <c r="OZ832" s="257"/>
      <c r="PA832" s="257"/>
      <c r="PB832" s="257"/>
      <c r="PC832" s="257"/>
      <c r="PD832" s="257"/>
      <c r="PE832" s="257"/>
      <c r="PF832" s="257"/>
      <c r="PG832" s="257"/>
      <c r="PH832" s="257"/>
      <c r="PI832" s="257"/>
      <c r="PJ832" s="257"/>
      <c r="PK832" s="257"/>
      <c r="PL832" s="257"/>
      <c r="PM832" s="257"/>
      <c r="PN832" s="257"/>
      <c r="PO832" s="257"/>
      <c r="PP832" s="257"/>
      <c r="PQ832" s="257"/>
      <c r="PR832" s="257"/>
      <c r="PS832" s="257"/>
      <c r="PT832" s="257"/>
      <c r="PU832" s="257"/>
      <c r="PV832" s="257"/>
      <c r="PW832" s="257"/>
      <c r="PX832" s="257"/>
      <c r="PY832" s="257"/>
      <c r="PZ832" s="257"/>
      <c r="QA832" s="257"/>
      <c r="QB832" s="257"/>
      <c r="QC832" s="257"/>
      <c r="QD832" s="257"/>
      <c r="QE832" s="257"/>
      <c r="QF832" s="257"/>
      <c r="QG832" s="257"/>
      <c r="QH832" s="257"/>
      <c r="QI832" s="257"/>
      <c r="QJ832" s="257"/>
      <c r="QK832" s="257"/>
      <c r="QL832" s="257"/>
      <c r="QM832" s="257"/>
      <c r="QN832" s="257"/>
      <c r="QO832" s="257"/>
      <c r="QP832" s="257"/>
      <c r="QQ832" s="257"/>
      <c r="QR832" s="257"/>
      <c r="QS832" s="257"/>
      <c r="QT832" s="257"/>
      <c r="QU832" s="257"/>
      <c r="QV832" s="257"/>
      <c r="QW832" s="257"/>
      <c r="QX832" s="257"/>
      <c r="QY832" s="257"/>
      <c r="QZ832" s="257"/>
      <c r="RA832" s="257"/>
      <c r="RB832" s="257"/>
      <c r="RC832" s="257"/>
      <c r="RD832" s="257"/>
      <c r="RE832" s="257"/>
      <c r="RF832" s="257"/>
      <c r="RG832" s="257"/>
      <c r="RH832" s="257"/>
      <c r="RI832" s="257"/>
      <c r="RJ832" s="257"/>
      <c r="RK832" s="257"/>
      <c r="RL832" s="257"/>
      <c r="RM832" s="257"/>
      <c r="RN832" s="257"/>
      <c r="RO832" s="257"/>
      <c r="RP832" s="257"/>
      <c r="RQ832" s="257"/>
      <c r="RR832" s="257"/>
      <c r="RS832" s="257"/>
      <c r="RT832" s="257"/>
      <c r="RU832" s="257"/>
      <c r="RV832" s="257"/>
      <c r="RW832" s="257"/>
      <c r="RX832" s="257"/>
      <c r="RY832" s="257"/>
      <c r="RZ832" s="257"/>
      <c r="SA832" s="257"/>
      <c r="SB832" s="257"/>
      <c r="SC832" s="257"/>
      <c r="SD832" s="257"/>
      <c r="SE832" s="257"/>
      <c r="SF832" s="257"/>
      <c r="SG832" s="257"/>
      <c r="SH832" s="257"/>
      <c r="SI832" s="257"/>
      <c r="SJ832" s="257"/>
      <c r="SK832" s="257"/>
      <c r="SL832" s="257"/>
      <c r="SM832" s="257"/>
      <c r="SN832" s="257"/>
      <c r="SO832" s="257"/>
      <c r="SP832" s="257"/>
      <c r="SQ832" s="257"/>
      <c r="SR832" s="257"/>
      <c r="SS832" s="257"/>
      <c r="ST832" s="257"/>
      <c r="SU832" s="257"/>
      <c r="SV832" s="257"/>
      <c r="SW832" s="257"/>
      <c r="SX832" s="257"/>
      <c r="SY832" s="257"/>
      <c r="SZ832" s="257"/>
      <c r="TA832" s="257"/>
      <c r="TB832" s="257"/>
      <c r="TC832" s="257"/>
      <c r="TD832" s="257"/>
      <c r="TE832" s="257"/>
      <c r="TF832" s="257"/>
      <c r="TG832" s="257"/>
      <c r="TH832" s="257"/>
      <c r="TI832" s="257"/>
      <c r="TJ832" s="257"/>
      <c r="TK832" s="257"/>
      <c r="TL832" s="257"/>
      <c r="TM832" s="257"/>
      <c r="TN832" s="257"/>
      <c r="TO832" s="257"/>
      <c r="TP832" s="257"/>
      <c r="TQ832" s="257"/>
      <c r="TR832" s="257"/>
      <c r="TS832" s="257"/>
      <c r="TT832" s="257"/>
      <c r="TU832" s="257"/>
      <c r="TV832" s="257"/>
      <c r="TW832" s="257"/>
      <c r="TX832" s="257"/>
      <c r="TY832" s="257"/>
      <c r="TZ832" s="257"/>
      <c r="UA832" s="257"/>
      <c r="UB832" s="257"/>
      <c r="UC832" s="257"/>
      <c r="UD832" s="257"/>
      <c r="UE832" s="257"/>
      <c r="UF832" s="257"/>
      <c r="UG832" s="257"/>
      <c r="UH832" s="257"/>
      <c r="UI832" s="257"/>
      <c r="UJ832" s="257"/>
      <c r="UK832" s="257"/>
      <c r="UL832" s="257"/>
      <c r="UM832" s="257"/>
      <c r="UN832" s="257"/>
      <c r="UO832" s="257"/>
      <c r="UP832" s="257"/>
      <c r="UQ832" s="257"/>
      <c r="UR832" s="257"/>
      <c r="US832" s="257"/>
      <c r="UT832" s="257"/>
      <c r="UU832" s="257"/>
      <c r="UV832" s="257"/>
      <c r="UW832" s="257"/>
      <c r="UX832" s="257"/>
      <c r="UY832" s="257"/>
      <c r="UZ832" s="257"/>
      <c r="VA832" s="257"/>
      <c r="VB832" s="257"/>
      <c r="VC832" s="257"/>
      <c r="VD832" s="257"/>
      <c r="VE832" s="257"/>
      <c r="VF832" s="257"/>
      <c r="VG832" s="257"/>
      <c r="VH832" s="257"/>
      <c r="VI832" s="257"/>
      <c r="VJ832" s="257"/>
      <c r="VK832" s="257"/>
      <c r="VL832" s="257"/>
      <c r="VM832" s="257"/>
      <c r="VN832" s="257"/>
      <c r="VO832" s="257"/>
      <c r="VP832" s="257"/>
      <c r="VQ832" s="257"/>
      <c r="VR832" s="257"/>
      <c r="VS832" s="257"/>
      <c r="VT832" s="257"/>
      <c r="VU832" s="257"/>
      <c r="VV832" s="257"/>
      <c r="VW832" s="257"/>
      <c r="VX832" s="257"/>
      <c r="VY832" s="257"/>
      <c r="VZ832" s="257"/>
      <c r="WA832" s="257"/>
      <c r="WB832" s="257"/>
      <c r="WC832" s="257"/>
      <c r="WD832" s="257"/>
      <c r="WE832" s="257"/>
      <c r="WF832" s="257"/>
      <c r="WG832" s="257"/>
      <c r="WH832" s="257"/>
      <c r="WI832" s="257"/>
      <c r="WJ832" s="257"/>
      <c r="WK832" s="257"/>
      <c r="WL832" s="257"/>
      <c r="WM832" s="257"/>
      <c r="WN832" s="257"/>
      <c r="WO832" s="257"/>
      <c r="WP832" s="257"/>
      <c r="WQ832" s="257"/>
      <c r="WR832" s="257"/>
      <c r="WS832" s="257"/>
      <c r="WT832" s="257"/>
      <c r="WU832" s="257"/>
      <c r="WV832" s="257"/>
      <c r="WW832" s="257"/>
      <c r="WX832" s="257"/>
      <c r="WY832" s="257"/>
      <c r="WZ832" s="257"/>
      <c r="XA832" s="257"/>
      <c r="XB832" s="257"/>
      <c r="XC832" s="257"/>
      <c r="XD832" s="257"/>
      <c r="XE832" s="257"/>
      <c r="XF832" s="257"/>
      <c r="XG832" s="257"/>
      <c r="XH832" s="257"/>
      <c r="XI832" s="257"/>
      <c r="XJ832" s="257"/>
      <c r="XK832" s="257"/>
      <c r="XL832" s="257"/>
      <c r="XM832" s="257"/>
      <c r="XN832" s="257"/>
      <c r="XO832" s="257"/>
      <c r="XP832" s="257"/>
      <c r="XQ832" s="257"/>
      <c r="XR832" s="257"/>
      <c r="XS832" s="257"/>
      <c r="XT832" s="257"/>
      <c r="XU832" s="257"/>
      <c r="XV832" s="257"/>
      <c r="XW832" s="257"/>
      <c r="XX832" s="257"/>
      <c r="XY832" s="257"/>
      <c r="XZ832" s="257"/>
      <c r="YA832" s="257"/>
      <c r="YB832" s="257"/>
      <c r="YC832" s="257"/>
      <c r="YD832" s="257"/>
      <c r="YE832" s="257"/>
      <c r="YF832" s="257"/>
      <c r="YG832" s="257"/>
      <c r="YH832" s="257"/>
      <c r="YI832" s="257"/>
      <c r="YJ832" s="257"/>
      <c r="YK832" s="257"/>
      <c r="YL832" s="257"/>
      <c r="YM832" s="257"/>
      <c r="YN832" s="257"/>
      <c r="YO832" s="257"/>
      <c r="YP832" s="257"/>
      <c r="YQ832" s="257"/>
      <c r="YR832" s="257"/>
      <c r="YS832" s="257"/>
      <c r="YT832" s="257"/>
      <c r="YU832" s="257"/>
      <c r="YV832" s="257"/>
      <c r="YW832" s="257"/>
      <c r="YX832" s="257"/>
      <c r="YY832" s="257"/>
      <c r="YZ832" s="257"/>
      <c r="ZA832" s="257"/>
      <c r="ZB832" s="257"/>
      <c r="ZC832" s="257"/>
      <c r="ZD832" s="257"/>
      <c r="ZE832" s="257"/>
      <c r="ZF832" s="257"/>
      <c r="ZG832" s="257"/>
      <c r="ZH832" s="257"/>
      <c r="ZI832" s="257"/>
      <c r="ZJ832" s="257"/>
      <c r="ZK832" s="257"/>
      <c r="ZL832" s="257"/>
      <c r="ZM832" s="257"/>
      <c r="ZN832" s="257"/>
      <c r="ZO832" s="257"/>
      <c r="ZP832" s="257"/>
      <c r="ZQ832" s="257"/>
      <c r="ZR832" s="257"/>
      <c r="ZS832" s="257"/>
      <c r="ZT832" s="257"/>
      <c r="ZU832" s="257"/>
      <c r="ZV832" s="257"/>
      <c r="ZW832" s="257"/>
      <c r="ZX832" s="257"/>
      <c r="ZY832" s="257"/>
      <c r="ZZ832" s="257"/>
      <c r="AAA832" s="257"/>
      <c r="AAB832" s="257"/>
      <c r="AAC832" s="257"/>
      <c r="AAD832" s="257"/>
      <c r="AAE832" s="257"/>
      <c r="AAF832" s="257"/>
      <c r="AAG832" s="257"/>
      <c r="AAH832" s="257"/>
      <c r="AAI832" s="257"/>
      <c r="AAJ832" s="257"/>
      <c r="AAK832" s="257"/>
      <c r="AAL832" s="257"/>
      <c r="AAM832" s="257"/>
      <c r="AAN832" s="257"/>
      <c r="AAO832" s="257"/>
      <c r="AAP832" s="257"/>
      <c r="AAQ832" s="257"/>
      <c r="AAR832" s="257"/>
      <c r="AAS832" s="257"/>
      <c r="AAT832" s="257"/>
      <c r="AAU832" s="257"/>
      <c r="AAV832" s="257"/>
      <c r="AAW832" s="257"/>
      <c r="AAX832" s="257"/>
      <c r="AAY832" s="257"/>
      <c r="AAZ832" s="257"/>
      <c r="ABA832" s="257"/>
      <c r="ABB832" s="257"/>
      <c r="ABC832" s="257"/>
      <c r="ABD832" s="257"/>
      <c r="ABE832" s="257"/>
      <c r="ABF832" s="257"/>
      <c r="ABG832" s="257"/>
      <c r="ABH832" s="257"/>
      <c r="ABI832" s="257"/>
      <c r="ABJ832" s="257"/>
      <c r="ABK832" s="257"/>
      <c r="ABL832" s="257"/>
      <c r="ABM832" s="257"/>
      <c r="ABN832" s="257"/>
      <c r="ABO832" s="257"/>
      <c r="ABP832" s="257"/>
      <c r="ABQ832" s="257"/>
      <c r="ABR832" s="257"/>
      <c r="ABS832" s="257"/>
      <c r="ABT832" s="257"/>
      <c r="ABU832" s="257"/>
      <c r="ABV832" s="257"/>
      <c r="ABW832" s="257"/>
      <c r="ABX832" s="257"/>
      <c r="ABY832" s="257"/>
      <c r="ABZ832" s="257"/>
      <c r="ACA832" s="257"/>
      <c r="ACB832" s="257"/>
      <c r="ACC832" s="257"/>
      <c r="ACD832" s="257"/>
      <c r="ACE832" s="257"/>
      <c r="ACF832" s="257"/>
      <c r="ACG832" s="257"/>
      <c r="ACH832" s="257"/>
      <c r="ACI832" s="257"/>
      <c r="ACJ832" s="257"/>
      <c r="ACK832" s="257"/>
      <c r="ACL832" s="257"/>
      <c r="ACM832" s="257"/>
      <c r="ACN832" s="257"/>
      <c r="ACO832" s="257"/>
      <c r="ACP832" s="257"/>
      <c r="ACQ832" s="257"/>
      <c r="ACR832" s="257"/>
      <c r="ACS832" s="257"/>
      <c r="ACT832" s="257"/>
      <c r="ACU832" s="257"/>
      <c r="ACV832" s="257"/>
      <c r="ACW832" s="257"/>
      <c r="ACX832" s="257"/>
      <c r="ACY832" s="257"/>
      <c r="ACZ832" s="257"/>
      <c r="ADA832" s="257"/>
      <c r="ADB832" s="257"/>
      <c r="ADC832" s="257"/>
      <c r="ADD832" s="257"/>
      <c r="ADE832" s="257"/>
      <c r="ADF832" s="257"/>
      <c r="ADG832" s="257"/>
      <c r="ADH832" s="257"/>
      <c r="ADI832" s="257"/>
      <c r="ADJ832" s="257"/>
      <c r="ADK832" s="257"/>
      <c r="ADL832" s="257"/>
      <c r="ADM832" s="257"/>
      <c r="ADN832" s="257"/>
      <c r="ADO832" s="257"/>
      <c r="ADP832" s="257"/>
      <c r="ADQ832" s="257"/>
      <c r="ADR832" s="257"/>
      <c r="ADS832" s="257"/>
      <c r="ADT832" s="257"/>
      <c r="ADU832" s="257"/>
      <c r="ADV832" s="257"/>
      <c r="ADW832" s="257"/>
      <c r="ADX832" s="257"/>
      <c r="ADY832" s="257"/>
      <c r="ADZ832" s="257"/>
      <c r="AEA832" s="257"/>
      <c r="AEB832" s="257"/>
      <c r="AEC832" s="257"/>
      <c r="AED832" s="257"/>
      <c r="AEE832" s="257"/>
      <c r="AEF832" s="257"/>
      <c r="AEG832" s="257"/>
      <c r="AEH832" s="257"/>
      <c r="AEI832" s="257"/>
      <c r="AEJ832" s="257"/>
      <c r="AEK832" s="257"/>
      <c r="AEL832" s="257"/>
      <c r="AEM832" s="257"/>
      <c r="AEN832" s="257"/>
      <c r="AEO832" s="257"/>
      <c r="AEP832" s="257"/>
      <c r="AEQ832" s="257"/>
      <c r="AER832" s="257"/>
      <c r="AES832" s="257"/>
      <c r="AET832" s="257"/>
      <c r="AEU832" s="257"/>
      <c r="AEV832" s="257"/>
      <c r="AEW832" s="257"/>
      <c r="AEX832" s="257"/>
      <c r="AEY832" s="257"/>
      <c r="AEZ832" s="257"/>
      <c r="AFA832" s="257"/>
      <c r="AFB832" s="257"/>
      <c r="AFC832" s="257"/>
      <c r="AFD832" s="257"/>
      <c r="AFE832" s="257"/>
      <c r="AFF832" s="257"/>
      <c r="AFG832" s="257"/>
      <c r="AFH832" s="257"/>
      <c r="AFI832" s="257"/>
      <c r="AFJ832" s="257"/>
      <c r="AFK832" s="257"/>
      <c r="AFL832" s="257"/>
      <c r="AFM832" s="257"/>
      <c r="AFN832" s="257"/>
      <c r="AFO832" s="257"/>
      <c r="AFP832" s="257"/>
      <c r="AFQ832" s="257"/>
      <c r="AFR832" s="257"/>
      <c r="AFS832" s="257"/>
      <c r="AFT832" s="257"/>
      <c r="AFU832" s="257"/>
      <c r="AFV832" s="257"/>
      <c r="AFW832" s="257"/>
      <c r="AFX832" s="257"/>
      <c r="AFY832" s="257"/>
      <c r="AFZ832" s="257"/>
      <c r="AGA832" s="257"/>
      <c r="AGB832" s="257"/>
      <c r="AGC832" s="257"/>
      <c r="AGD832" s="257"/>
      <c r="AGE832" s="257"/>
      <c r="AGF832" s="257"/>
      <c r="AGG832" s="257"/>
      <c r="AGH832" s="257"/>
      <c r="AGI832" s="257"/>
      <c r="AGJ832" s="257"/>
      <c r="AGK832" s="257"/>
      <c r="AGL832" s="257"/>
      <c r="AGM832" s="257"/>
      <c r="AGN832" s="257"/>
      <c r="AGO832" s="257"/>
      <c r="AGP832" s="257"/>
      <c r="AGQ832" s="257"/>
      <c r="AGR832" s="257"/>
      <c r="AGS832" s="257"/>
      <c r="AGT832" s="257"/>
      <c r="AGU832" s="257"/>
      <c r="AGV832" s="257"/>
      <c r="AGW832" s="257"/>
      <c r="AGX832" s="257"/>
      <c r="AGY832" s="257"/>
      <c r="AGZ832" s="257"/>
      <c r="AHA832" s="257"/>
      <c r="AHB832" s="257"/>
      <c r="AHC832" s="257"/>
      <c r="AHD832" s="257"/>
      <c r="AHE832" s="257"/>
      <c r="AHF832" s="257"/>
      <c r="AHG832" s="257"/>
      <c r="AHH832" s="257"/>
      <c r="AHI832" s="257"/>
      <c r="AHJ832" s="257"/>
      <c r="AHK832" s="257"/>
      <c r="AHL832" s="257"/>
      <c r="AHM832" s="257"/>
      <c r="AHN832" s="257"/>
      <c r="AHO832" s="257"/>
      <c r="AHP832" s="257"/>
      <c r="AHQ832" s="257"/>
      <c r="AHR832" s="257"/>
      <c r="AHS832" s="257"/>
      <c r="AHT832" s="257"/>
      <c r="AHU832" s="257"/>
      <c r="AHV832" s="257"/>
      <c r="AHW832" s="257"/>
      <c r="AHX832" s="257"/>
      <c r="AHY832" s="257"/>
      <c r="AHZ832" s="257"/>
      <c r="AIA832" s="257"/>
      <c r="AIB832" s="257"/>
      <c r="AIC832" s="257"/>
      <c r="AID832" s="257"/>
      <c r="AIE832" s="257"/>
      <c r="AIF832" s="257"/>
      <c r="AIG832" s="257"/>
      <c r="AIH832" s="257"/>
      <c r="AII832" s="257"/>
      <c r="AIJ832" s="257"/>
      <c r="AIK832" s="257"/>
      <c r="AIL832" s="257"/>
      <c r="AIM832" s="257"/>
      <c r="AIN832" s="257"/>
      <c r="AIO832" s="257"/>
      <c r="AIP832" s="257"/>
      <c r="AIQ832" s="257"/>
      <c r="AIR832" s="257"/>
      <c r="AIS832" s="257"/>
      <c r="AIT832" s="257"/>
      <c r="AIU832" s="257"/>
      <c r="AIV832" s="257"/>
      <c r="AIW832" s="257"/>
      <c r="AIX832" s="257"/>
      <c r="AIY832" s="257"/>
      <c r="AIZ832" s="257"/>
      <c r="AJA832" s="257"/>
      <c r="AJB832" s="257"/>
      <c r="AJC832" s="257"/>
      <c r="AJD832" s="257"/>
      <c r="AJE832" s="257"/>
      <c r="AJF832" s="257"/>
      <c r="AJG832" s="257"/>
      <c r="AJH832" s="257"/>
      <c r="AJI832" s="257"/>
      <c r="AJJ832" s="257"/>
      <c r="AJK832" s="257"/>
      <c r="AJL832" s="257"/>
      <c r="AJM832" s="257"/>
      <c r="AJN832" s="257"/>
      <c r="AJO832" s="257"/>
      <c r="AJP832" s="257"/>
      <c r="AJQ832" s="257"/>
      <c r="AJR832" s="257"/>
      <c r="AJS832" s="257"/>
      <c r="AJT832" s="257"/>
      <c r="AJU832" s="257"/>
      <c r="AJV832" s="257"/>
      <c r="AJW832" s="257"/>
      <c r="AJX832" s="257"/>
      <c r="AJY832" s="257"/>
      <c r="AJZ832" s="257"/>
      <c r="AKA832" s="257"/>
      <c r="AKB832" s="257"/>
      <c r="AKC832" s="257"/>
      <c r="AKD832" s="257"/>
      <c r="AKE832" s="257"/>
      <c r="AKF832" s="257"/>
      <c r="AKG832" s="257"/>
      <c r="AKH832" s="257"/>
      <c r="AKI832" s="257"/>
      <c r="AKJ832" s="257"/>
      <c r="AKK832" s="257"/>
      <c r="AKL832" s="257"/>
      <c r="AKM832" s="257"/>
      <c r="AKN832" s="257"/>
      <c r="AKO832" s="257"/>
      <c r="AKP832" s="257"/>
      <c r="AKQ832" s="257"/>
      <c r="AKR832" s="257"/>
      <c r="AKS832" s="257"/>
      <c r="AKT832" s="257"/>
      <c r="AKU832" s="257"/>
      <c r="AKV832" s="257"/>
      <c r="AKW832" s="257"/>
      <c r="AKX832" s="257"/>
      <c r="AKY832" s="257"/>
      <c r="AKZ832" s="257"/>
      <c r="ALA832" s="257"/>
      <c r="ALB832" s="257"/>
      <c r="ALC832" s="257"/>
      <c r="ALD832" s="257"/>
      <c r="ALE832" s="257"/>
      <c r="ALF832" s="257"/>
      <c r="ALG832" s="257"/>
      <c r="ALH832" s="257"/>
      <c r="ALI832" s="257"/>
      <c r="ALJ832" s="257"/>
      <c r="ALK832" s="257"/>
      <c r="ALL832" s="257"/>
      <c r="ALM832" s="257"/>
      <c r="ALN832" s="257"/>
      <c r="ALO832" s="257"/>
      <c r="ALP832" s="257"/>
      <c r="ALQ832" s="257"/>
      <c r="ALR832" s="257"/>
      <c r="ALS832" s="257"/>
      <c r="ALT832" s="257"/>
      <c r="ALU832" s="257"/>
      <c r="ALV832" s="257"/>
      <c r="ALW832" s="257"/>
      <c r="ALX832" s="257"/>
      <c r="ALY832" s="257"/>
      <c r="ALZ832" s="257"/>
      <c r="AMA832" s="257"/>
      <c r="AMB832" s="257"/>
      <c r="AMC832" s="257"/>
      <c r="AMD832" s="257"/>
      <c r="AME832" s="257"/>
      <c r="AMF832" s="257"/>
      <c r="AMG832" s="257"/>
      <c r="AMH832" s="257"/>
      <c r="AMI832" s="257"/>
      <c r="AMJ832" s="257"/>
      <c r="AMK832" s="257"/>
      <c r="AML832" s="257"/>
      <c r="AMM832" s="257"/>
      <c r="AMN832" s="257"/>
      <c r="AMO832" s="257"/>
      <c r="AMP832" s="257"/>
      <c r="AMQ832" s="257"/>
      <c r="AMR832" s="257"/>
      <c r="AMS832" s="257"/>
      <c r="AMT832" s="257"/>
      <c r="AMU832" s="257"/>
      <c r="AMV832" s="257"/>
      <c r="AMW832" s="257"/>
      <c r="AMX832" s="257"/>
      <c r="AMY832" s="257"/>
      <c r="AMZ832" s="257"/>
      <c r="ANA832" s="257"/>
      <c r="ANB832" s="257"/>
      <c r="ANC832" s="257"/>
      <c r="AND832" s="257"/>
      <c r="ANE832" s="257"/>
      <c r="ANF832" s="257"/>
      <c r="ANG832" s="257"/>
      <c r="ANH832" s="257"/>
      <c r="ANI832" s="257"/>
      <c r="ANJ832" s="257"/>
      <c r="ANK832" s="257"/>
      <c r="ANL832" s="257"/>
      <c r="ANM832" s="257"/>
      <c r="ANN832" s="257"/>
      <c r="ANO832" s="257"/>
      <c r="ANP832" s="257"/>
      <c r="ANQ832" s="257"/>
      <c r="ANR832" s="257"/>
      <c r="ANS832" s="257"/>
      <c r="ANT832" s="257"/>
      <c r="ANU832" s="257"/>
      <c r="ANV832" s="257"/>
      <c r="ANW832" s="257"/>
      <c r="ANX832" s="257"/>
      <c r="ANY832" s="257"/>
      <c r="ANZ832" s="257"/>
      <c r="AOA832" s="257"/>
      <c r="AOB832" s="257"/>
      <c r="AOC832" s="257"/>
      <c r="AOD832" s="257"/>
      <c r="AOE832" s="257"/>
      <c r="AOF832" s="257"/>
      <c r="AOG832" s="257"/>
      <c r="AOH832" s="257"/>
      <c r="AOI832" s="257"/>
      <c r="AOJ832" s="257"/>
      <c r="AOK832" s="257"/>
      <c r="AOL832" s="257"/>
      <c r="AOM832" s="257"/>
      <c r="AON832" s="257"/>
      <c r="AOO832" s="257"/>
      <c r="AOP832" s="257"/>
      <c r="AOQ832" s="257"/>
      <c r="AOR832" s="257"/>
      <c r="AOS832" s="257"/>
      <c r="AOT832" s="257"/>
      <c r="AOU832" s="257"/>
      <c r="AOV832" s="257"/>
      <c r="AOW832" s="257"/>
      <c r="AOX832" s="257"/>
      <c r="AOY832" s="257"/>
      <c r="AOZ832" s="257"/>
      <c r="APA832" s="257"/>
      <c r="APB832" s="257"/>
      <c r="APC832" s="257"/>
      <c r="APD832" s="257"/>
      <c r="APE832" s="257"/>
      <c r="APF832" s="257"/>
      <c r="APG832" s="257"/>
      <c r="APH832" s="257"/>
      <c r="API832" s="257"/>
      <c r="APJ832" s="257"/>
      <c r="APK832" s="257"/>
      <c r="APL832" s="257"/>
      <c r="APM832" s="257"/>
      <c r="APN832" s="257"/>
      <c r="APO832" s="257"/>
      <c r="APP832" s="257"/>
      <c r="APQ832" s="257"/>
      <c r="APR832" s="257"/>
      <c r="APS832" s="257"/>
      <c r="APT832" s="257"/>
      <c r="APU832" s="257"/>
      <c r="APV832" s="257"/>
      <c r="APW832" s="257"/>
      <c r="APX832" s="257"/>
      <c r="APY832" s="257"/>
      <c r="APZ832" s="257"/>
      <c r="AQA832" s="257"/>
      <c r="AQB832" s="257"/>
      <c r="AQC832" s="257"/>
      <c r="AQD832" s="257"/>
      <c r="AQE832" s="257"/>
      <c r="AQF832" s="257"/>
      <c r="AQG832" s="257"/>
      <c r="AQH832" s="257"/>
      <c r="AQI832" s="257"/>
      <c r="AQJ832" s="257"/>
      <c r="AQK832" s="257"/>
      <c r="AQL832" s="257"/>
      <c r="AQM832" s="257"/>
      <c r="AQN832" s="257"/>
      <c r="AQO832" s="257"/>
      <c r="AQP832" s="257"/>
      <c r="AQQ832" s="257"/>
      <c r="AQR832" s="257"/>
      <c r="AQS832" s="257"/>
      <c r="AQT832" s="257"/>
      <c r="AQU832" s="257"/>
      <c r="AQV832" s="257"/>
      <c r="AQW832" s="257"/>
      <c r="AQX832" s="257"/>
      <c r="AQY832" s="257"/>
      <c r="AQZ832" s="257"/>
      <c r="ARA832" s="257"/>
      <c r="ARB832" s="257"/>
      <c r="ARC832" s="257"/>
      <c r="ARD832" s="257"/>
      <c r="ARE832" s="257"/>
      <c r="ARF832" s="257"/>
      <c r="ARG832" s="257"/>
      <c r="ARH832" s="257"/>
      <c r="ARI832" s="257"/>
      <c r="ARJ832" s="257"/>
      <c r="ARK832" s="257"/>
      <c r="ARL832" s="257"/>
      <c r="ARM832" s="257"/>
      <c r="ARN832" s="257"/>
      <c r="ARO832" s="257"/>
      <c r="ARP832" s="257"/>
      <c r="ARQ832" s="257"/>
      <c r="ARR832" s="257"/>
      <c r="ARS832" s="257"/>
      <c r="ART832" s="257"/>
      <c r="ARU832" s="257"/>
      <c r="ARV832" s="257"/>
      <c r="ARW832" s="257"/>
      <c r="ARX832" s="257"/>
      <c r="ARY832" s="257"/>
      <c r="ARZ832" s="257"/>
      <c r="ASA832" s="257"/>
      <c r="ASB832" s="257"/>
      <c r="ASC832" s="257"/>
      <c r="ASD832" s="257"/>
      <c r="ASE832" s="257"/>
      <c r="ASF832" s="257"/>
      <c r="ASG832" s="257"/>
      <c r="ASH832" s="257"/>
      <c r="ASI832" s="257"/>
      <c r="ASJ832" s="257"/>
      <c r="ASK832" s="257"/>
      <c r="ASL832" s="257"/>
      <c r="ASM832" s="257"/>
      <c r="ASN832" s="257"/>
      <c r="ASO832" s="257"/>
      <c r="ASP832" s="257"/>
      <c r="ASQ832" s="257"/>
      <c r="ASR832" s="257"/>
      <c r="ASS832" s="257"/>
      <c r="AST832" s="257"/>
      <c r="ASU832" s="257"/>
      <c r="ASV832" s="257"/>
      <c r="ASW832" s="257"/>
      <c r="ASX832" s="257"/>
      <c r="ASY832" s="257"/>
      <c r="ASZ832" s="257"/>
      <c r="ATA832" s="257"/>
      <c r="ATB832" s="257"/>
      <c r="ATC832" s="257"/>
      <c r="ATD832" s="257"/>
      <c r="ATE832" s="257"/>
      <c r="ATF832" s="257"/>
      <c r="ATG832" s="257"/>
      <c r="ATH832" s="257"/>
      <c r="ATI832" s="257"/>
      <c r="ATJ832" s="257"/>
      <c r="ATK832" s="257"/>
      <c r="ATL832" s="257"/>
      <c r="ATM832" s="257"/>
      <c r="ATN832" s="257"/>
      <c r="ATO832" s="257"/>
      <c r="ATP832" s="257"/>
      <c r="ATQ832" s="257"/>
      <c r="ATR832" s="257"/>
      <c r="ATS832" s="257"/>
      <c r="ATT832" s="257"/>
      <c r="ATU832" s="257"/>
      <c r="ATV832" s="257"/>
      <c r="ATW832" s="257"/>
      <c r="ATX832" s="257"/>
      <c r="ATY832" s="257"/>
      <c r="ATZ832" s="257"/>
      <c r="AUA832" s="257"/>
      <c r="AUB832" s="257"/>
      <c r="AUC832" s="257"/>
      <c r="AUD832" s="257"/>
      <c r="AUE832" s="257"/>
      <c r="AUF832" s="257"/>
      <c r="AUG832" s="257"/>
      <c r="AUH832" s="257"/>
      <c r="AUI832" s="257"/>
      <c r="AUJ832" s="257"/>
      <c r="AUK832" s="257"/>
      <c r="AUL832" s="257"/>
      <c r="AUM832" s="257"/>
      <c r="AUN832" s="257"/>
      <c r="AUO832" s="257"/>
      <c r="AUP832" s="257"/>
      <c r="AUQ832" s="257"/>
      <c r="AUR832" s="257"/>
      <c r="AUS832" s="257"/>
      <c r="AUT832" s="257"/>
      <c r="AUU832" s="257"/>
      <c r="AUV832" s="257"/>
      <c r="AUW832" s="257"/>
      <c r="AUX832" s="257"/>
      <c r="AUY832" s="257"/>
      <c r="AUZ832" s="257"/>
      <c r="AVA832" s="257"/>
      <c r="AVB832" s="257"/>
      <c r="AVC832" s="257"/>
      <c r="AVD832" s="257"/>
      <c r="AVE832" s="257"/>
      <c r="AVF832" s="257"/>
      <c r="AVG832" s="257"/>
      <c r="AVH832" s="257"/>
      <c r="AVI832" s="257"/>
      <c r="AVJ832" s="257"/>
      <c r="AVK832" s="257"/>
      <c r="AVL832" s="257"/>
      <c r="AVM832" s="257"/>
      <c r="AVN832" s="257"/>
      <c r="AVO832" s="257"/>
      <c r="AVP832" s="257"/>
      <c r="AVQ832" s="257"/>
      <c r="AVR832" s="257"/>
      <c r="AVS832" s="257"/>
      <c r="AVT832" s="257"/>
      <c r="AVU832" s="257"/>
      <c r="AVV832" s="257"/>
      <c r="AVW832" s="257"/>
      <c r="AVX832" s="257"/>
      <c r="AVY832" s="257"/>
      <c r="AVZ832" s="257"/>
      <c r="AWA832" s="257"/>
      <c r="AWB832" s="257"/>
      <c r="AWC832" s="257"/>
      <c r="AWD832" s="257"/>
      <c r="AWE832" s="257"/>
      <c r="AWF832" s="257"/>
      <c r="AWG832" s="257"/>
      <c r="AWH832" s="257"/>
      <c r="AWI832" s="257"/>
      <c r="AWJ832" s="257"/>
      <c r="AWK832" s="257"/>
      <c r="AWL832" s="257"/>
      <c r="AWM832" s="257"/>
      <c r="AWN832" s="257"/>
      <c r="AWO832" s="257"/>
      <c r="AWP832" s="257"/>
      <c r="AWQ832" s="257"/>
      <c r="AWR832" s="257"/>
      <c r="AWS832" s="257"/>
      <c r="AWT832" s="257"/>
      <c r="AWU832" s="257"/>
      <c r="AWV832" s="257"/>
      <c r="AWW832" s="257"/>
      <c r="AWX832" s="257"/>
      <c r="AWY832" s="257"/>
      <c r="AWZ832" s="257"/>
      <c r="AXA832" s="257"/>
      <c r="AXB832" s="257"/>
      <c r="AXC832" s="257"/>
      <c r="AXD832" s="257"/>
      <c r="AXE832" s="257"/>
      <c r="AXF832" s="257"/>
      <c r="AXG832" s="257"/>
      <c r="AXH832" s="257"/>
      <c r="AXI832" s="257"/>
      <c r="AXJ832" s="257"/>
      <c r="AXK832" s="257"/>
      <c r="AXL832" s="257"/>
      <c r="AXM832" s="257"/>
      <c r="AXN832" s="257"/>
      <c r="AXO832" s="257"/>
      <c r="AXP832" s="257"/>
      <c r="AXQ832" s="257"/>
      <c r="AXR832" s="257"/>
      <c r="AXS832" s="257"/>
      <c r="AXT832" s="257"/>
      <c r="AXU832" s="257"/>
      <c r="AXV832" s="257"/>
      <c r="AXW832" s="257"/>
      <c r="AXX832" s="257"/>
      <c r="AXY832" s="257"/>
      <c r="AXZ832" s="257"/>
      <c r="AYA832" s="257"/>
      <c r="AYB832" s="257"/>
      <c r="AYC832" s="257"/>
      <c r="AYD832" s="257"/>
      <c r="AYE832" s="257"/>
      <c r="AYF832" s="257"/>
      <c r="AYG832" s="257"/>
      <c r="AYH832" s="257"/>
      <c r="AYI832" s="257"/>
      <c r="AYJ832" s="257"/>
      <c r="AYK832" s="257"/>
      <c r="AYL832" s="257"/>
      <c r="AYM832" s="257"/>
      <c r="AYN832" s="257"/>
      <c r="AYO832" s="257"/>
      <c r="AYP832" s="257"/>
      <c r="AYQ832" s="257"/>
      <c r="AYR832" s="257"/>
      <c r="AYS832" s="257"/>
      <c r="AYT832" s="257"/>
      <c r="AYU832" s="257"/>
      <c r="AYV832" s="257"/>
      <c r="AYW832" s="257"/>
      <c r="AYX832" s="257"/>
      <c r="AYY832" s="257"/>
      <c r="AYZ832" s="257"/>
      <c r="AZA832" s="257"/>
      <c r="AZB832" s="257"/>
      <c r="AZC832" s="257"/>
      <c r="AZD832" s="257"/>
      <c r="AZE832" s="257"/>
      <c r="AZF832" s="257"/>
      <c r="AZG832" s="257"/>
      <c r="AZH832" s="257"/>
      <c r="AZI832" s="257"/>
      <c r="AZJ832" s="257"/>
      <c r="AZK832" s="257"/>
      <c r="AZL832" s="257"/>
      <c r="AZM832" s="257"/>
      <c r="AZN832" s="257"/>
      <c r="AZO832" s="257"/>
      <c r="AZP832" s="257"/>
      <c r="AZQ832" s="257"/>
      <c r="AZR832" s="257"/>
      <c r="AZS832" s="257"/>
      <c r="AZT832" s="257"/>
      <c r="AZU832" s="257"/>
      <c r="AZV832" s="257"/>
      <c r="AZW832" s="257"/>
      <c r="AZX832" s="257"/>
      <c r="AZY832" s="257"/>
      <c r="AZZ832" s="257"/>
      <c r="BAA832" s="257"/>
      <c r="BAB832" s="257"/>
      <c r="BAC832" s="257"/>
      <c r="BAD832" s="257"/>
      <c r="BAE832" s="257"/>
      <c r="BAF832" s="257"/>
      <c r="BAG832" s="257"/>
      <c r="BAH832" s="257"/>
      <c r="BAI832" s="257"/>
      <c r="BAJ832" s="257"/>
      <c r="BAK832" s="257"/>
      <c r="BAL832" s="257"/>
      <c r="BAM832" s="257"/>
      <c r="BAN832" s="257"/>
      <c r="BAO832" s="257"/>
      <c r="BAP832" s="257"/>
      <c r="BAQ832" s="257"/>
      <c r="BAR832" s="257"/>
      <c r="BAS832" s="257"/>
      <c r="BAT832" s="257"/>
      <c r="BAU832" s="257"/>
      <c r="BAV832" s="257"/>
      <c r="BAW832" s="257"/>
      <c r="BAX832" s="257"/>
      <c r="BAY832" s="257"/>
      <c r="BAZ832" s="257"/>
      <c r="BBA832" s="257"/>
      <c r="BBB832" s="257"/>
      <c r="BBC832" s="257"/>
      <c r="BBD832" s="257"/>
      <c r="BBE832" s="257"/>
      <c r="BBF832" s="257"/>
      <c r="BBG832" s="257"/>
      <c r="BBH832" s="257"/>
      <c r="BBI832" s="257"/>
      <c r="BBJ832" s="257"/>
      <c r="BBK832" s="257"/>
      <c r="BBL832" s="257"/>
      <c r="BBM832" s="257"/>
      <c r="BBN832" s="257"/>
      <c r="BBO832" s="257"/>
      <c r="BBP832" s="257"/>
      <c r="BBQ832" s="257"/>
      <c r="BBR832" s="257"/>
      <c r="BBS832" s="257"/>
      <c r="BBT832" s="257"/>
      <c r="BBU832" s="257"/>
      <c r="BBV832" s="257"/>
      <c r="BBW832" s="257"/>
      <c r="BBX832" s="257"/>
      <c r="BBY832" s="257"/>
      <c r="BBZ832" s="257"/>
      <c r="BCA832" s="257"/>
      <c r="BCB832" s="257"/>
      <c r="BCC832" s="257"/>
      <c r="BCD832" s="257"/>
      <c r="BCE832" s="257"/>
      <c r="BCF832" s="257"/>
      <c r="BCG832" s="257"/>
      <c r="BCH832" s="257"/>
      <c r="BCI832" s="257"/>
      <c r="BCJ832" s="257"/>
      <c r="BCK832" s="257"/>
      <c r="BCL832" s="257"/>
      <c r="BCM832" s="257"/>
      <c r="BCN832" s="257"/>
      <c r="BCO832" s="257"/>
      <c r="BCP832" s="257"/>
      <c r="BCQ832" s="257"/>
      <c r="BCR832" s="257"/>
      <c r="BCS832" s="257"/>
      <c r="BCT832" s="257"/>
      <c r="BCU832" s="257"/>
      <c r="BCV832" s="257"/>
      <c r="BCW832" s="257"/>
      <c r="BCX832" s="257"/>
      <c r="BCY832" s="257"/>
      <c r="BCZ832" s="257"/>
      <c r="BDA832" s="257"/>
      <c r="BDB832" s="257"/>
      <c r="BDC832" s="257"/>
      <c r="BDD832" s="257"/>
      <c r="BDE832" s="257"/>
      <c r="BDF832" s="257"/>
      <c r="BDG832" s="257"/>
      <c r="BDH832" s="257"/>
      <c r="BDI832" s="257"/>
      <c r="BDJ832" s="257"/>
      <c r="BDK832" s="257"/>
      <c r="BDL832" s="257"/>
      <c r="BDM832" s="257"/>
      <c r="BDN832" s="257"/>
      <c r="BDO832" s="257"/>
      <c r="BDP832" s="257"/>
      <c r="BDQ832" s="257"/>
      <c r="BDR832" s="257"/>
      <c r="BDS832" s="257"/>
      <c r="BDT832" s="257"/>
      <c r="BDU832" s="257"/>
      <c r="BDV832" s="257"/>
      <c r="BDW832" s="257"/>
      <c r="BDX832" s="257"/>
      <c r="BDY832" s="257"/>
      <c r="BDZ832" s="257"/>
      <c r="BEA832" s="257"/>
      <c r="BEB832" s="257"/>
      <c r="BEC832" s="257"/>
      <c r="BED832" s="257"/>
      <c r="BEE832" s="257"/>
      <c r="BEF832" s="257"/>
      <c r="BEG832" s="257"/>
      <c r="BEH832" s="257"/>
      <c r="BEI832" s="257"/>
      <c r="BEJ832" s="257"/>
      <c r="BEK832" s="257"/>
      <c r="BEL832" s="257"/>
      <c r="BEM832" s="257"/>
      <c r="BEN832" s="257"/>
      <c r="BEO832" s="257"/>
      <c r="BEP832" s="257"/>
      <c r="BEQ832" s="257"/>
      <c r="BER832" s="257"/>
      <c r="BES832" s="257"/>
      <c r="BET832" s="257"/>
      <c r="BEU832" s="257"/>
      <c r="BEV832" s="257"/>
      <c r="BEW832" s="257"/>
      <c r="BEX832" s="257"/>
      <c r="BEY832" s="257"/>
      <c r="BEZ832" s="257"/>
      <c r="BFA832" s="257"/>
      <c r="BFB832" s="257"/>
      <c r="BFC832" s="257"/>
      <c r="BFD832" s="257"/>
      <c r="BFE832" s="257"/>
      <c r="BFF832" s="257"/>
      <c r="BFG832" s="257"/>
      <c r="BFH832" s="257"/>
      <c r="BFI832" s="257"/>
      <c r="BFJ832" s="257"/>
      <c r="BFK832" s="257"/>
      <c r="BFL832" s="257"/>
      <c r="BFM832" s="257"/>
      <c r="BFN832" s="257"/>
      <c r="BFO832" s="257"/>
      <c r="BFP832" s="257"/>
      <c r="BFQ832" s="257"/>
      <c r="BFR832" s="257"/>
      <c r="BFS832" s="257"/>
      <c r="BFT832" s="257"/>
      <c r="BFU832" s="257"/>
      <c r="BFV832" s="257"/>
      <c r="BFW832" s="257"/>
      <c r="BFX832" s="257"/>
      <c r="BFY832" s="257"/>
      <c r="BFZ832" s="257"/>
      <c r="BGA832" s="257"/>
      <c r="BGB832" s="257"/>
      <c r="BGC832" s="257"/>
      <c r="BGD832" s="257"/>
      <c r="BGE832" s="257"/>
      <c r="BGF832" s="257"/>
      <c r="BGG832" s="257"/>
      <c r="BGH832" s="257"/>
      <c r="BGI832" s="257"/>
      <c r="BGJ832" s="257"/>
      <c r="BGK832" s="257"/>
      <c r="BGL832" s="257"/>
      <c r="BGM832" s="257"/>
      <c r="BGN832" s="257"/>
      <c r="BGO832" s="257"/>
      <c r="BGP832" s="257"/>
      <c r="BGQ832" s="257"/>
      <c r="BGR832" s="257"/>
      <c r="BGS832" s="257"/>
      <c r="BGT832" s="257"/>
      <c r="BGU832" s="257"/>
      <c r="BGV832" s="257"/>
      <c r="BGW832" s="257"/>
      <c r="BGX832" s="257"/>
      <c r="BGY832" s="257"/>
      <c r="BGZ832" s="257"/>
      <c r="BHA832" s="257"/>
      <c r="BHB832" s="257"/>
      <c r="BHC832" s="257"/>
      <c r="BHD832" s="257"/>
      <c r="BHE832" s="257"/>
      <c r="BHF832" s="257"/>
      <c r="BHG832" s="257"/>
      <c r="BHH832" s="257"/>
      <c r="BHI832" s="257"/>
      <c r="BHJ832" s="257"/>
      <c r="BHK832" s="257"/>
      <c r="BHL832" s="257"/>
      <c r="BHM832" s="257"/>
      <c r="BHN832" s="257"/>
      <c r="BHO832" s="257"/>
      <c r="BHP832" s="257"/>
      <c r="BHQ832" s="257"/>
      <c r="BHR832" s="257"/>
      <c r="BHS832" s="257"/>
      <c r="BHT832" s="257"/>
      <c r="BHU832" s="257"/>
      <c r="BHV832" s="257"/>
      <c r="BHW832" s="257"/>
      <c r="BHX832" s="257"/>
      <c r="BHY832" s="257"/>
      <c r="BHZ832" s="257"/>
      <c r="BIA832" s="257"/>
      <c r="BIB832" s="257"/>
      <c r="BIC832" s="257"/>
      <c r="BID832" s="257"/>
      <c r="BIE832" s="257"/>
      <c r="BIF832" s="257"/>
      <c r="BIG832" s="257"/>
      <c r="BIH832" s="257"/>
      <c r="BII832" s="257"/>
      <c r="BIJ832" s="257"/>
      <c r="BIK832" s="257"/>
      <c r="BIL832" s="257"/>
      <c r="BIM832" s="257"/>
      <c r="BIN832" s="257"/>
      <c r="BIO832" s="257"/>
      <c r="BIP832" s="257"/>
      <c r="BIQ832" s="257"/>
      <c r="BIR832" s="257"/>
      <c r="BIS832" s="257"/>
      <c r="BIT832" s="257"/>
      <c r="BIU832" s="257"/>
      <c r="BIV832" s="257"/>
      <c r="BIW832" s="257"/>
      <c r="BIX832" s="257"/>
      <c r="BIY832" s="257"/>
      <c r="BIZ832" s="257"/>
      <c r="BJA832" s="257"/>
      <c r="BJB832" s="257"/>
      <c r="BJC832" s="257"/>
      <c r="BJD832" s="257"/>
      <c r="BJE832" s="257"/>
      <c r="BJF832" s="257"/>
      <c r="BJG832" s="257"/>
      <c r="BJH832" s="257"/>
      <c r="BJI832" s="257"/>
      <c r="BJJ832" s="257"/>
      <c r="BJK832" s="257"/>
      <c r="BJL832" s="257"/>
      <c r="BJM832" s="257"/>
      <c r="BJN832" s="257"/>
      <c r="BJO832" s="257"/>
      <c r="BJP832" s="257"/>
      <c r="BJQ832" s="257"/>
      <c r="BJR832" s="257"/>
      <c r="BJS832" s="257"/>
      <c r="BJT832" s="257"/>
      <c r="BJU832" s="257"/>
      <c r="BJV832" s="257"/>
      <c r="BJW832" s="257"/>
      <c r="BJX832" s="257"/>
      <c r="BJY832" s="257"/>
      <c r="BJZ832" s="257"/>
      <c r="BKA832" s="257"/>
      <c r="BKB832" s="257"/>
      <c r="BKC832" s="257"/>
      <c r="BKD832" s="257"/>
      <c r="BKE832" s="257"/>
      <c r="BKF832" s="257"/>
      <c r="BKG832" s="257"/>
      <c r="BKH832" s="257"/>
      <c r="BKI832" s="257"/>
      <c r="BKJ832" s="257"/>
      <c r="BKK832" s="257"/>
      <c r="BKL832" s="257"/>
      <c r="BKM832" s="257"/>
      <c r="BKN832" s="257"/>
      <c r="BKO832" s="257"/>
      <c r="BKP832" s="257"/>
      <c r="BKQ832" s="257"/>
      <c r="BKR832" s="257"/>
      <c r="BKS832" s="257"/>
      <c r="BKT832" s="257"/>
      <c r="BKU832" s="257"/>
      <c r="BKV832" s="257"/>
      <c r="BKW832" s="257"/>
      <c r="BKX832" s="257"/>
      <c r="BKY832" s="257"/>
      <c r="BKZ832" s="257"/>
      <c r="BLA832" s="257"/>
      <c r="BLB832" s="257"/>
      <c r="BLC832" s="257"/>
      <c r="BLD832" s="257"/>
      <c r="BLE832" s="257"/>
      <c r="BLF832" s="257"/>
      <c r="BLG832" s="257"/>
      <c r="BLH832" s="257"/>
      <c r="BLI832" s="257"/>
      <c r="BLJ832" s="257"/>
      <c r="BLK832" s="257"/>
      <c r="BLL832" s="257"/>
      <c r="BLM832" s="257"/>
      <c r="BLN832" s="257"/>
      <c r="BLO832" s="257"/>
      <c r="BLP832" s="257"/>
      <c r="BLQ832" s="257"/>
      <c r="BLR832" s="257"/>
      <c r="BLS832" s="257"/>
      <c r="BLT832" s="257"/>
      <c r="BLU832" s="257"/>
      <c r="BLV832" s="257"/>
      <c r="BLW832" s="257"/>
      <c r="BLX832" s="257"/>
      <c r="BLY832" s="257"/>
      <c r="BLZ832" s="257"/>
      <c r="BMA832" s="257"/>
      <c r="BMB832" s="257"/>
      <c r="BMC832" s="257"/>
      <c r="BMD832" s="257"/>
      <c r="BME832" s="257"/>
      <c r="BMF832" s="257"/>
      <c r="BMG832" s="257"/>
      <c r="BMH832" s="257"/>
      <c r="BMI832" s="257"/>
      <c r="BMJ832" s="257"/>
      <c r="BMK832" s="257"/>
      <c r="BML832" s="257"/>
      <c r="BMM832" s="257"/>
      <c r="BMN832" s="257"/>
      <c r="BMO832" s="257"/>
      <c r="BMP832" s="257"/>
      <c r="BMQ832" s="257"/>
      <c r="BMR832" s="257"/>
      <c r="BMS832" s="257"/>
      <c r="BMT832" s="257"/>
      <c r="BMU832" s="257"/>
      <c r="BMV832" s="257"/>
      <c r="BMW832" s="257"/>
      <c r="BMX832" s="257"/>
      <c r="BMY832" s="257"/>
      <c r="BMZ832" s="257"/>
      <c r="BNA832" s="257"/>
      <c r="BNB832" s="257"/>
      <c r="BNC832" s="257"/>
      <c r="BND832" s="257"/>
      <c r="BNE832" s="257"/>
      <c r="BNF832" s="257"/>
      <c r="BNG832" s="257"/>
      <c r="BNH832" s="257"/>
      <c r="BNI832" s="257"/>
      <c r="BNJ832" s="257"/>
      <c r="BNK832" s="257"/>
      <c r="BNL832" s="257"/>
      <c r="BNM832" s="257"/>
      <c r="BNN832" s="257"/>
      <c r="BNO832" s="257"/>
      <c r="BNP832" s="257"/>
      <c r="BNQ832" s="257"/>
      <c r="BNR832" s="257"/>
      <c r="BNS832" s="257"/>
      <c r="BNT832" s="257"/>
      <c r="BNU832" s="257"/>
      <c r="BNV832" s="257"/>
      <c r="BNW832" s="257"/>
      <c r="BNX832" s="257"/>
      <c r="BNY832" s="257"/>
      <c r="BNZ832" s="257"/>
      <c r="BOA832" s="257"/>
      <c r="BOB832" s="257"/>
      <c r="BOC832" s="257"/>
      <c r="BOD832" s="257"/>
      <c r="BOE832" s="257"/>
      <c r="BOF832" s="257"/>
      <c r="BOG832" s="257"/>
      <c r="BOH832" s="257"/>
      <c r="BOI832" s="257"/>
      <c r="BOJ832" s="257"/>
      <c r="BOK832" s="257"/>
      <c r="BOL832" s="257"/>
      <c r="BOM832" s="257"/>
      <c r="BON832" s="257"/>
      <c r="BOO832" s="257"/>
      <c r="BOP832" s="257"/>
      <c r="BOQ832" s="257"/>
      <c r="BOR832" s="257"/>
      <c r="BOS832" s="257"/>
      <c r="BOT832" s="257"/>
      <c r="BOU832" s="257"/>
      <c r="BOV832" s="257"/>
      <c r="BOW832" s="257"/>
      <c r="BOX832" s="257"/>
      <c r="BOY832" s="257"/>
      <c r="BOZ832" s="257"/>
      <c r="BPA832" s="257"/>
      <c r="BPB832" s="257"/>
      <c r="BPC832" s="257"/>
      <c r="BPD832" s="257"/>
      <c r="BPE832" s="257"/>
      <c r="BPF832" s="257"/>
      <c r="BPG832" s="257"/>
      <c r="BPH832" s="257"/>
      <c r="BPI832" s="257"/>
      <c r="BPJ832" s="257"/>
      <c r="BPK832" s="257"/>
      <c r="BPL832" s="257"/>
      <c r="BPM832" s="257"/>
      <c r="BPN832" s="257"/>
      <c r="BPO832" s="257"/>
      <c r="BPP832" s="257"/>
      <c r="BPQ832" s="257"/>
      <c r="BPR832" s="257"/>
      <c r="BPS832" s="257"/>
      <c r="BPT832" s="257"/>
      <c r="BPU832" s="257"/>
      <c r="BPV832" s="257"/>
      <c r="BPW832" s="257"/>
      <c r="BPX832" s="257"/>
      <c r="BPY832" s="257"/>
      <c r="BPZ832" s="257"/>
      <c r="BQA832" s="257"/>
      <c r="BQB832" s="257"/>
      <c r="BQC832" s="257"/>
      <c r="BQD832" s="257"/>
      <c r="BQE832" s="257"/>
      <c r="BQF832" s="257"/>
      <c r="BQG832" s="257"/>
      <c r="BQH832" s="257"/>
      <c r="BQI832" s="257"/>
      <c r="BQJ832" s="257"/>
      <c r="BQK832" s="257"/>
      <c r="BQL832" s="257"/>
      <c r="BQM832" s="257"/>
      <c r="BQN832" s="257"/>
      <c r="BQO832" s="257"/>
      <c r="BQP832" s="257"/>
      <c r="BQQ832" s="257"/>
      <c r="BQR832" s="257"/>
      <c r="BQS832" s="257"/>
      <c r="BQT832" s="257"/>
      <c r="BQU832" s="257"/>
      <c r="BQV832" s="257"/>
      <c r="BQW832" s="257"/>
      <c r="BQX832" s="257"/>
      <c r="BQY832" s="257"/>
      <c r="BQZ832" s="257"/>
      <c r="BRA832" s="257"/>
      <c r="BRB832" s="257"/>
      <c r="BRC832" s="257"/>
      <c r="BRD832" s="257"/>
      <c r="BRE832" s="257"/>
      <c r="BRF832" s="257"/>
      <c r="BRG832" s="257"/>
      <c r="BRH832" s="257"/>
      <c r="BRI832" s="257"/>
      <c r="BRJ832" s="257"/>
      <c r="BRK832" s="257"/>
      <c r="BRL832" s="257"/>
      <c r="BRM832" s="257"/>
      <c r="BRN832" s="257"/>
      <c r="BRO832" s="257"/>
      <c r="BRP832" s="257"/>
      <c r="BRQ832" s="257"/>
      <c r="BRR832" s="257"/>
      <c r="BRS832" s="257"/>
      <c r="BRT832" s="257"/>
      <c r="BRU832" s="257"/>
      <c r="BRV832" s="257"/>
      <c r="BRW832" s="257"/>
      <c r="BRX832" s="257"/>
      <c r="BRY832" s="257"/>
      <c r="BRZ832" s="257"/>
      <c r="BSA832" s="257"/>
      <c r="BSB832" s="257"/>
      <c r="BSC832" s="257"/>
      <c r="BSD832" s="257"/>
      <c r="BSE832" s="257"/>
      <c r="BSF832" s="257"/>
      <c r="BSG832" s="257"/>
      <c r="BSH832" s="257"/>
      <c r="BSI832" s="257"/>
      <c r="BSJ832" s="257"/>
      <c r="BSK832" s="257"/>
      <c r="BSL832" s="257"/>
      <c r="BSM832" s="257"/>
      <c r="BSN832" s="257"/>
      <c r="BSO832" s="257"/>
      <c r="BSP832" s="257"/>
      <c r="BSQ832" s="257"/>
      <c r="BSR832" s="257"/>
      <c r="BSS832" s="257"/>
      <c r="BST832" s="257"/>
      <c r="BSU832" s="257"/>
      <c r="BSV832" s="257"/>
      <c r="BSW832" s="257"/>
      <c r="BSX832" s="257"/>
      <c r="BSY832" s="257"/>
      <c r="BSZ832" s="257"/>
      <c r="BTA832" s="257"/>
      <c r="BTB832" s="257"/>
      <c r="BTC832" s="257"/>
      <c r="BTD832" s="257"/>
      <c r="BTE832" s="257"/>
      <c r="BTF832" s="257"/>
      <c r="BTG832" s="257"/>
      <c r="BTH832" s="257"/>
      <c r="BTI832" s="257"/>
      <c r="BTJ832" s="257"/>
      <c r="BTK832" s="257"/>
      <c r="BTL832" s="257"/>
      <c r="BTM832" s="257"/>
      <c r="BTN832" s="257"/>
      <c r="BTO832" s="257"/>
      <c r="BTP832" s="257"/>
      <c r="BTQ832" s="257"/>
      <c r="BTR832" s="257"/>
      <c r="BTS832" s="257"/>
      <c r="BTT832" s="257"/>
      <c r="BTU832" s="257"/>
      <c r="BTV832" s="257"/>
      <c r="BTW832" s="257"/>
      <c r="BTX832" s="257"/>
      <c r="BTY832" s="257"/>
      <c r="BTZ832" s="257"/>
      <c r="BUA832" s="257"/>
      <c r="BUB832" s="257"/>
      <c r="BUC832" s="257"/>
      <c r="BUD832" s="257"/>
      <c r="BUE832" s="257"/>
      <c r="BUF832" s="257"/>
      <c r="BUG832" s="257"/>
      <c r="BUH832" s="257"/>
      <c r="BUI832" s="257"/>
      <c r="BUJ832" s="257"/>
      <c r="BUK832" s="257"/>
      <c r="BUL832" s="257"/>
      <c r="BUM832" s="257"/>
      <c r="BUN832" s="257"/>
      <c r="BUO832" s="257"/>
      <c r="BUP832" s="257"/>
      <c r="BUQ832" s="257"/>
      <c r="BUR832" s="257"/>
      <c r="BUS832" s="257"/>
      <c r="BUT832" s="257"/>
      <c r="BUU832" s="257"/>
      <c r="BUV832" s="257"/>
      <c r="BUW832" s="257"/>
      <c r="BUX832" s="257"/>
      <c r="BUY832" s="257"/>
      <c r="BUZ832" s="257"/>
      <c r="BVA832" s="257"/>
      <c r="BVB832" s="257"/>
      <c r="BVC832" s="257"/>
      <c r="BVD832" s="257"/>
      <c r="BVE832" s="257"/>
      <c r="BVF832" s="257"/>
      <c r="BVG832" s="257"/>
      <c r="BVH832" s="257"/>
      <c r="BVI832" s="257"/>
      <c r="BVJ832" s="257"/>
      <c r="BVK832" s="257"/>
      <c r="BVL832" s="257"/>
      <c r="BVM832" s="257"/>
      <c r="BVN832" s="257"/>
      <c r="BVO832" s="257"/>
      <c r="BVP832" s="257"/>
      <c r="BVQ832" s="257"/>
      <c r="BVR832" s="257"/>
      <c r="BVS832" s="257"/>
      <c r="BVT832" s="257"/>
      <c r="BVU832" s="257"/>
      <c r="BVV832" s="257"/>
      <c r="BVW832" s="257"/>
      <c r="BVX832" s="257"/>
      <c r="BVY832" s="257"/>
      <c r="BVZ832" s="257"/>
      <c r="BWA832" s="257"/>
      <c r="BWB832" s="257"/>
      <c r="BWC832" s="257"/>
      <c r="BWD832" s="257"/>
      <c r="BWE832" s="257"/>
      <c r="BWF832" s="257"/>
      <c r="BWG832" s="257"/>
      <c r="BWH832" s="257"/>
      <c r="BWI832" s="257"/>
      <c r="BWJ832" s="257"/>
      <c r="BWK832" s="257"/>
      <c r="BWL832" s="257"/>
      <c r="BWM832" s="257"/>
      <c r="BWN832" s="257"/>
      <c r="BWO832" s="257"/>
      <c r="BWP832" s="257"/>
      <c r="BWQ832" s="257"/>
      <c r="BWR832" s="257"/>
      <c r="BWS832" s="257"/>
      <c r="BWT832" s="257"/>
      <c r="BWU832" s="257"/>
      <c r="BWV832" s="257"/>
      <c r="BWW832" s="257"/>
      <c r="BWX832" s="257"/>
      <c r="BWY832" s="257"/>
      <c r="BWZ832" s="257"/>
      <c r="BXA832" s="257"/>
      <c r="BXB832" s="257"/>
      <c r="BXC832" s="257"/>
      <c r="BXD832" s="257"/>
      <c r="BXE832" s="257"/>
      <c r="BXF832" s="257"/>
      <c r="BXG832" s="257"/>
      <c r="BXH832" s="257"/>
      <c r="BXI832" s="257"/>
      <c r="BXJ832" s="257"/>
      <c r="BXK832" s="257"/>
      <c r="BXL832" s="257"/>
      <c r="BXM832" s="257"/>
      <c r="BXN832" s="257"/>
      <c r="BXO832" s="257"/>
      <c r="BXP832" s="257"/>
      <c r="BXQ832" s="257"/>
      <c r="BXR832" s="257"/>
      <c r="BXS832" s="257"/>
      <c r="BXT832" s="257"/>
      <c r="BXU832" s="257"/>
      <c r="BXV832" s="257"/>
      <c r="BXW832" s="257"/>
      <c r="BXX832" s="257"/>
      <c r="BXY832" s="257"/>
      <c r="BXZ832" s="257"/>
      <c r="BYA832" s="257"/>
      <c r="BYB832" s="257"/>
      <c r="BYC832" s="257"/>
      <c r="BYD832" s="257"/>
      <c r="BYE832" s="257"/>
      <c r="BYF832" s="257"/>
      <c r="BYG832" s="257"/>
      <c r="BYH832" s="257"/>
      <c r="BYI832" s="257"/>
      <c r="BYJ832" s="257"/>
      <c r="BYK832" s="257"/>
      <c r="BYL832" s="257"/>
      <c r="BYM832" s="257"/>
      <c r="BYN832" s="257"/>
      <c r="BYO832" s="257"/>
      <c r="BYP832" s="257"/>
      <c r="BYQ832" s="257"/>
      <c r="BYR832" s="257"/>
      <c r="BYS832" s="257"/>
      <c r="BYT832" s="257"/>
      <c r="BYU832" s="257"/>
      <c r="BYV832" s="257"/>
      <c r="BYW832" s="257"/>
      <c r="BYX832" s="257"/>
      <c r="BYY832" s="257"/>
      <c r="BYZ832" s="257"/>
      <c r="BZA832" s="257"/>
      <c r="BZB832" s="257"/>
      <c r="BZC832" s="257"/>
      <c r="BZD832" s="257"/>
      <c r="BZE832" s="257"/>
      <c r="BZF832" s="257"/>
      <c r="BZG832" s="257"/>
      <c r="BZH832" s="257"/>
      <c r="BZI832" s="257"/>
      <c r="BZJ832" s="257"/>
      <c r="BZK832" s="257"/>
      <c r="BZL832" s="257"/>
      <c r="BZM832" s="257"/>
      <c r="BZN832" s="257"/>
      <c r="BZO832" s="257"/>
      <c r="BZP832" s="257"/>
      <c r="BZQ832" s="257"/>
      <c r="BZR832" s="257"/>
      <c r="BZS832" s="257"/>
      <c r="BZT832" s="257"/>
      <c r="BZU832" s="257"/>
      <c r="BZV832" s="257"/>
      <c r="BZW832" s="257"/>
      <c r="BZX832" s="257"/>
      <c r="BZY832" s="257"/>
      <c r="BZZ832" s="257"/>
      <c r="CAA832" s="257"/>
      <c r="CAB832" s="257"/>
      <c r="CAC832" s="257"/>
      <c r="CAD832" s="257"/>
      <c r="CAE832" s="257"/>
      <c r="CAF832" s="257"/>
      <c r="CAG832" s="257"/>
      <c r="CAH832" s="257"/>
      <c r="CAI832" s="257"/>
      <c r="CAJ832" s="257"/>
      <c r="CAK832" s="257"/>
      <c r="CAL832" s="257"/>
      <c r="CAM832" s="257"/>
      <c r="CAN832" s="257"/>
      <c r="CAO832" s="257"/>
      <c r="CAP832" s="257"/>
      <c r="CAQ832" s="257"/>
      <c r="CAR832" s="257"/>
      <c r="CAS832" s="257"/>
      <c r="CAT832" s="257"/>
      <c r="CAU832" s="257"/>
      <c r="CAV832" s="257"/>
      <c r="CAW832" s="257"/>
      <c r="CAX832" s="257"/>
      <c r="CAY832" s="257"/>
      <c r="CAZ832" s="257"/>
      <c r="CBA832" s="257"/>
      <c r="CBB832" s="257"/>
      <c r="CBC832" s="257"/>
      <c r="CBD832" s="257"/>
      <c r="CBE832" s="257"/>
      <c r="CBF832" s="257"/>
      <c r="CBG832" s="257"/>
      <c r="CBH832" s="257"/>
      <c r="CBI832" s="257"/>
      <c r="CBJ832" s="257"/>
      <c r="CBK832" s="257"/>
      <c r="CBL832" s="257"/>
      <c r="CBM832" s="257"/>
      <c r="CBN832" s="257"/>
      <c r="CBO832" s="257"/>
      <c r="CBP832" s="257"/>
      <c r="CBQ832" s="257"/>
      <c r="CBR832" s="257"/>
      <c r="CBS832" s="257"/>
      <c r="CBT832" s="257"/>
      <c r="CBU832" s="257"/>
      <c r="CBV832" s="257"/>
      <c r="CBW832" s="257"/>
      <c r="CBX832" s="257"/>
      <c r="CBY832" s="257"/>
      <c r="CBZ832" s="257"/>
      <c r="CCA832" s="257"/>
      <c r="CCB832" s="257"/>
      <c r="CCC832" s="257"/>
      <c r="CCD832" s="257"/>
      <c r="CCE832" s="257"/>
      <c r="CCF832" s="257"/>
      <c r="CCG832" s="257"/>
      <c r="CCH832" s="257"/>
      <c r="CCI832" s="257"/>
      <c r="CCJ832" s="257"/>
      <c r="CCK832" s="257"/>
      <c r="CCL832" s="257"/>
      <c r="CCM832" s="257"/>
      <c r="CCN832" s="257"/>
      <c r="CCO832" s="257"/>
      <c r="CCP832" s="257"/>
      <c r="CCQ832" s="257"/>
      <c r="CCR832" s="257"/>
      <c r="CCS832" s="257"/>
      <c r="CCT832" s="257"/>
      <c r="CCU832" s="257"/>
      <c r="CCV832" s="257"/>
      <c r="CCW832" s="257"/>
      <c r="CCX832" s="257"/>
      <c r="CCY832" s="257"/>
      <c r="CCZ832" s="257"/>
      <c r="CDA832" s="257"/>
      <c r="CDB832" s="257"/>
      <c r="CDC832" s="257"/>
      <c r="CDD832" s="257"/>
      <c r="CDE832" s="257"/>
      <c r="CDF832" s="257"/>
      <c r="CDG832" s="257"/>
      <c r="CDH832" s="257"/>
      <c r="CDI832" s="257"/>
      <c r="CDJ832" s="257"/>
      <c r="CDK832" s="257"/>
      <c r="CDL832" s="257"/>
      <c r="CDM832" s="257"/>
      <c r="CDN832" s="257"/>
      <c r="CDO832" s="257"/>
      <c r="CDP832" s="257"/>
      <c r="CDQ832" s="257"/>
      <c r="CDR832" s="257"/>
      <c r="CDS832" s="257"/>
      <c r="CDT832" s="257"/>
      <c r="CDU832" s="257"/>
      <c r="CDV832" s="257"/>
      <c r="CDW832" s="257"/>
      <c r="CDX832" s="257"/>
      <c r="CDY832" s="257"/>
      <c r="CDZ832" s="257"/>
      <c r="CEA832" s="257"/>
      <c r="CEB832" s="257"/>
      <c r="CEC832" s="257"/>
      <c r="CED832" s="257"/>
      <c r="CEE832" s="257"/>
      <c r="CEF832" s="257"/>
      <c r="CEG832" s="257"/>
      <c r="CEH832" s="257"/>
      <c r="CEI832" s="257"/>
      <c r="CEJ832" s="257"/>
      <c r="CEK832" s="257"/>
      <c r="CEL832" s="257"/>
      <c r="CEM832" s="257"/>
      <c r="CEN832" s="257"/>
      <c r="CEO832" s="257"/>
      <c r="CEP832" s="257"/>
      <c r="CEQ832" s="257"/>
      <c r="CER832" s="257"/>
      <c r="CES832" s="257"/>
      <c r="CET832" s="257"/>
      <c r="CEU832" s="257"/>
      <c r="CEV832" s="257"/>
      <c r="CEW832" s="257"/>
      <c r="CEX832" s="257"/>
      <c r="CEY832" s="257"/>
      <c r="CEZ832" s="257"/>
      <c r="CFA832" s="257"/>
      <c r="CFB832" s="257"/>
      <c r="CFC832" s="257"/>
      <c r="CFD832" s="257"/>
      <c r="CFE832" s="257"/>
      <c r="CFF832" s="257"/>
      <c r="CFG832" s="257"/>
      <c r="CFH832" s="257"/>
      <c r="CFI832" s="257"/>
      <c r="CFJ832" s="257"/>
      <c r="CFK832" s="257"/>
      <c r="CFL832" s="257"/>
      <c r="CFM832" s="257"/>
      <c r="CFN832" s="257"/>
      <c r="CFO832" s="257"/>
      <c r="CFP832" s="257"/>
      <c r="CFQ832" s="257"/>
      <c r="CFR832" s="257"/>
      <c r="CFS832" s="257"/>
      <c r="CFT832" s="257"/>
      <c r="CFU832" s="257"/>
      <c r="CFV832" s="257"/>
      <c r="CFW832" s="257"/>
      <c r="CFX832" s="257"/>
      <c r="CFY832" s="257"/>
      <c r="CFZ832" s="257"/>
      <c r="CGA832" s="257"/>
      <c r="CGB832" s="257"/>
      <c r="CGC832" s="257"/>
      <c r="CGD832" s="257"/>
      <c r="CGE832" s="257"/>
      <c r="CGF832" s="257"/>
      <c r="CGG832" s="257"/>
      <c r="CGH832" s="257"/>
      <c r="CGI832" s="257"/>
      <c r="CGJ832" s="257"/>
      <c r="CGK832" s="257"/>
      <c r="CGL832" s="257"/>
      <c r="CGM832" s="257"/>
      <c r="CGN832" s="257"/>
      <c r="CGO832" s="257"/>
      <c r="CGP832" s="257"/>
      <c r="CGQ832" s="257"/>
      <c r="CGR832" s="257"/>
      <c r="CGS832" s="257"/>
      <c r="CGT832" s="257"/>
      <c r="CGU832" s="257"/>
      <c r="CGV832" s="257"/>
      <c r="CGW832" s="257"/>
      <c r="CGX832" s="257"/>
      <c r="CGY832" s="257"/>
      <c r="CGZ832" s="257"/>
      <c r="CHA832" s="257"/>
      <c r="CHB832" s="257"/>
      <c r="CHC832" s="257"/>
      <c r="CHD832" s="257"/>
      <c r="CHE832" s="257"/>
      <c r="CHF832" s="257"/>
      <c r="CHG832" s="257"/>
      <c r="CHH832" s="257"/>
      <c r="CHI832" s="257"/>
      <c r="CHJ832" s="257"/>
      <c r="CHK832" s="257"/>
      <c r="CHL832" s="257"/>
      <c r="CHM832" s="257"/>
      <c r="CHN832" s="257"/>
      <c r="CHO832" s="257"/>
      <c r="CHP832" s="257"/>
      <c r="CHQ832" s="257"/>
      <c r="CHR832" s="257"/>
      <c r="CHS832" s="257"/>
      <c r="CHT832" s="257"/>
      <c r="CHU832" s="257"/>
      <c r="CHV832" s="257"/>
      <c r="CHW832" s="257"/>
      <c r="CHX832" s="257"/>
      <c r="CHY832" s="257"/>
      <c r="CHZ832" s="257"/>
      <c r="CIA832" s="257"/>
      <c r="CIB832" s="257"/>
      <c r="CIC832" s="257"/>
      <c r="CID832" s="257"/>
      <c r="CIE832" s="257"/>
      <c r="CIF832" s="257"/>
      <c r="CIG832" s="257"/>
      <c r="CIH832" s="257"/>
      <c r="CII832" s="257"/>
      <c r="CIJ832" s="257"/>
      <c r="CIK832" s="257"/>
      <c r="CIL832" s="257"/>
      <c r="CIM832" s="257"/>
      <c r="CIN832" s="257"/>
      <c r="CIO832" s="257"/>
      <c r="CIP832" s="257"/>
      <c r="CIQ832" s="257"/>
      <c r="CIR832" s="257"/>
      <c r="CIS832" s="257"/>
      <c r="CIT832" s="257"/>
      <c r="CIU832" s="257"/>
      <c r="CIV832" s="257"/>
      <c r="CIW832" s="257"/>
      <c r="CIX832" s="257"/>
      <c r="CIY832" s="257"/>
      <c r="CIZ832" s="257"/>
      <c r="CJA832" s="257"/>
      <c r="CJB832" s="257"/>
      <c r="CJC832" s="257"/>
      <c r="CJD832" s="257"/>
      <c r="CJE832" s="257"/>
      <c r="CJF832" s="257"/>
      <c r="CJG832" s="257"/>
      <c r="CJH832" s="257"/>
      <c r="CJI832" s="257"/>
      <c r="CJJ832" s="257"/>
      <c r="CJK832" s="257"/>
      <c r="CJL832" s="257"/>
      <c r="CJM832" s="257"/>
      <c r="CJN832" s="257"/>
      <c r="CJO832" s="257"/>
      <c r="CJP832" s="257"/>
      <c r="CJQ832" s="257"/>
      <c r="CJR832" s="257"/>
      <c r="CJS832" s="257"/>
      <c r="CJT832" s="257"/>
      <c r="CJU832" s="257"/>
      <c r="CJV832" s="257"/>
      <c r="CJW832" s="257"/>
      <c r="CJX832" s="257"/>
      <c r="CJY832" s="257"/>
      <c r="CJZ832" s="257"/>
      <c r="CKA832" s="257"/>
      <c r="CKB832" s="257"/>
      <c r="CKC832" s="257"/>
      <c r="CKD832" s="257"/>
      <c r="CKE832" s="257"/>
      <c r="CKF832" s="257"/>
      <c r="CKG832" s="257"/>
      <c r="CKH832" s="257"/>
      <c r="CKI832" s="257"/>
      <c r="CKJ832" s="257"/>
      <c r="CKK832" s="257"/>
      <c r="CKL832" s="257"/>
      <c r="CKM832" s="257"/>
      <c r="CKN832" s="257"/>
      <c r="CKO832" s="257"/>
      <c r="CKP832" s="257"/>
      <c r="CKQ832" s="257"/>
      <c r="CKR832" s="257"/>
      <c r="CKS832" s="257"/>
      <c r="CKT832" s="257"/>
      <c r="CKU832" s="257"/>
      <c r="CKV832" s="257"/>
      <c r="CKW832" s="257"/>
      <c r="CKX832" s="257"/>
      <c r="CKY832" s="257"/>
      <c r="CKZ832" s="257"/>
      <c r="CLA832" s="257"/>
      <c r="CLB832" s="257"/>
      <c r="CLC832" s="257"/>
      <c r="CLD832" s="257"/>
      <c r="CLE832" s="257"/>
      <c r="CLF832" s="257"/>
      <c r="CLG832" s="257"/>
      <c r="CLH832" s="257"/>
      <c r="CLI832" s="257"/>
      <c r="CLJ832" s="257"/>
      <c r="CLK832" s="257"/>
      <c r="CLL832" s="257"/>
      <c r="CLM832" s="257"/>
      <c r="CLN832" s="257"/>
      <c r="CLO832" s="257"/>
      <c r="CLP832" s="257"/>
      <c r="CLQ832" s="257"/>
      <c r="CLR832" s="257"/>
      <c r="CLS832" s="257"/>
      <c r="CLT832" s="257"/>
      <c r="CLU832" s="257"/>
      <c r="CLV832" s="257"/>
      <c r="CLW832" s="257"/>
      <c r="CLX832" s="257"/>
      <c r="CLY832" s="257"/>
      <c r="CLZ832" s="257"/>
      <c r="CMA832" s="257"/>
      <c r="CMB832" s="257"/>
      <c r="CMC832" s="257"/>
      <c r="CMD832" s="257"/>
      <c r="CME832" s="257"/>
      <c r="CMF832" s="257"/>
      <c r="CMG832" s="257"/>
      <c r="CMH832" s="257"/>
      <c r="CMI832" s="257"/>
      <c r="CMJ832" s="257"/>
      <c r="CMK832" s="257"/>
      <c r="CML832" s="257"/>
      <c r="CMM832" s="257"/>
      <c r="CMN832" s="257"/>
      <c r="CMO832" s="257"/>
      <c r="CMP832" s="257"/>
      <c r="CMQ832" s="257"/>
      <c r="CMR832" s="257"/>
      <c r="CMS832" s="257"/>
      <c r="CMT832" s="257"/>
      <c r="CMU832" s="257"/>
      <c r="CMV832" s="257"/>
      <c r="CMW832" s="257"/>
      <c r="CMX832" s="257"/>
      <c r="CMY832" s="257"/>
      <c r="CMZ832" s="257"/>
      <c r="CNA832" s="257"/>
      <c r="CNB832" s="257"/>
      <c r="CNC832" s="257"/>
      <c r="CND832" s="257"/>
      <c r="CNE832" s="257"/>
      <c r="CNF832" s="257"/>
      <c r="CNG832" s="257"/>
      <c r="CNH832" s="257"/>
      <c r="CNI832" s="257"/>
      <c r="CNJ832" s="257"/>
      <c r="CNK832" s="257"/>
      <c r="CNL832" s="257"/>
      <c r="CNM832" s="257"/>
      <c r="CNN832" s="257"/>
      <c r="CNO832" s="257"/>
      <c r="CNP832" s="257"/>
      <c r="CNQ832" s="257"/>
      <c r="CNR832" s="257"/>
      <c r="CNS832" s="257"/>
      <c r="CNT832" s="257"/>
      <c r="CNU832" s="257"/>
      <c r="CNV832" s="257"/>
      <c r="CNW832" s="257"/>
      <c r="CNX832" s="257"/>
      <c r="CNY832" s="257"/>
      <c r="CNZ832" s="257"/>
      <c r="COA832" s="257"/>
      <c r="COB832" s="257"/>
      <c r="COC832" s="257"/>
      <c r="COD832" s="257"/>
      <c r="COE832" s="257"/>
      <c r="COF832" s="257"/>
      <c r="COG832" s="257"/>
      <c r="COH832" s="257"/>
      <c r="COI832" s="257"/>
      <c r="COJ832" s="257"/>
      <c r="COK832" s="257"/>
      <c r="COL832" s="257"/>
      <c r="COM832" s="257"/>
      <c r="CON832" s="257"/>
      <c r="COO832" s="257"/>
      <c r="COP832" s="257"/>
      <c r="COQ832" s="257"/>
      <c r="COR832" s="257"/>
      <c r="COS832" s="257"/>
      <c r="COT832" s="257"/>
      <c r="COU832" s="257"/>
      <c r="COV832" s="257"/>
      <c r="COW832" s="257"/>
      <c r="COX832" s="257"/>
      <c r="COY832" s="257"/>
      <c r="COZ832" s="257"/>
      <c r="CPA832" s="257"/>
      <c r="CPB832" s="257"/>
      <c r="CPC832" s="257"/>
      <c r="CPD832" s="257"/>
      <c r="CPE832" s="257"/>
      <c r="CPF832" s="257"/>
      <c r="CPG832" s="257"/>
      <c r="CPH832" s="257"/>
      <c r="CPI832" s="257"/>
      <c r="CPJ832" s="257"/>
      <c r="CPK832" s="257"/>
      <c r="CPL832" s="257"/>
      <c r="CPM832" s="257"/>
      <c r="CPN832" s="257"/>
      <c r="CPO832" s="257"/>
      <c r="CPP832" s="257"/>
      <c r="CPQ832" s="257"/>
      <c r="CPR832" s="257"/>
      <c r="CPS832" s="257"/>
      <c r="CPT832" s="257"/>
      <c r="CPU832" s="257"/>
      <c r="CPV832" s="257"/>
      <c r="CPW832" s="257"/>
      <c r="CPX832" s="257"/>
      <c r="CPY832" s="257"/>
      <c r="CPZ832" s="257"/>
      <c r="CQA832" s="257"/>
      <c r="CQB832" s="257"/>
      <c r="CQC832" s="257"/>
      <c r="CQD832" s="257"/>
      <c r="CQE832" s="257"/>
      <c r="CQF832" s="257"/>
      <c r="CQG832" s="257"/>
      <c r="CQH832" s="257"/>
      <c r="CQI832" s="257"/>
      <c r="CQJ832" s="257"/>
      <c r="CQK832" s="257"/>
      <c r="CQL832" s="257"/>
      <c r="CQM832" s="257"/>
      <c r="CQN832" s="257"/>
      <c r="CQO832" s="257"/>
      <c r="CQP832" s="257"/>
      <c r="CQQ832" s="257"/>
      <c r="CQR832" s="257"/>
      <c r="CQS832" s="257"/>
      <c r="CQT832" s="257"/>
      <c r="CQU832" s="257"/>
      <c r="CQV832" s="257"/>
      <c r="CQW832" s="257"/>
      <c r="CQX832" s="257"/>
      <c r="CQY832" s="257"/>
      <c r="CQZ832" s="257"/>
      <c r="CRA832" s="257"/>
      <c r="CRB832" s="257"/>
      <c r="CRC832" s="257"/>
      <c r="CRD832" s="257"/>
      <c r="CRE832" s="257"/>
      <c r="CRF832" s="257"/>
      <c r="CRG832" s="257"/>
      <c r="CRH832" s="257"/>
      <c r="CRI832" s="257"/>
      <c r="CRJ832" s="257"/>
      <c r="CRK832" s="257"/>
      <c r="CRL832" s="257"/>
      <c r="CRM832" s="257"/>
      <c r="CRN832" s="257"/>
      <c r="CRO832" s="257"/>
      <c r="CRP832" s="257"/>
      <c r="CRQ832" s="257"/>
      <c r="CRR832" s="257"/>
      <c r="CRS832" s="257"/>
      <c r="CRT832" s="257"/>
      <c r="CRU832" s="257"/>
      <c r="CRV832" s="257"/>
      <c r="CRW832" s="257"/>
      <c r="CRX832" s="257"/>
      <c r="CRY832" s="257"/>
      <c r="CRZ832" s="257"/>
      <c r="CSA832" s="257"/>
      <c r="CSB832" s="257"/>
      <c r="CSC832" s="257"/>
      <c r="CSD832" s="257"/>
      <c r="CSE832" s="257"/>
      <c r="CSF832" s="257"/>
      <c r="CSG832" s="257"/>
      <c r="CSH832" s="257"/>
      <c r="CSI832" s="257"/>
      <c r="CSJ832" s="257"/>
      <c r="CSK832" s="257"/>
      <c r="CSL832" s="257"/>
      <c r="CSM832" s="257"/>
      <c r="CSN832" s="257"/>
      <c r="CSO832" s="257"/>
      <c r="CSP832" s="257"/>
      <c r="CSQ832" s="257"/>
      <c r="CSR832" s="257"/>
      <c r="CSS832" s="257"/>
      <c r="CST832" s="257"/>
      <c r="CSU832" s="257"/>
      <c r="CSV832" s="257"/>
      <c r="CSW832" s="257"/>
      <c r="CSX832" s="257"/>
      <c r="CSY832" s="257"/>
      <c r="CSZ832" s="257"/>
      <c r="CTA832" s="257"/>
      <c r="CTB832" s="257"/>
      <c r="CTC832" s="257"/>
      <c r="CTD832" s="257"/>
      <c r="CTE832" s="257"/>
      <c r="CTF832" s="257"/>
      <c r="CTG832" s="257"/>
      <c r="CTH832" s="257"/>
      <c r="CTI832" s="257"/>
      <c r="CTJ832" s="257"/>
      <c r="CTK832" s="257"/>
      <c r="CTL832" s="257"/>
      <c r="CTM832" s="257"/>
      <c r="CTN832" s="257"/>
      <c r="CTO832" s="257"/>
      <c r="CTP832" s="257"/>
      <c r="CTQ832" s="257"/>
      <c r="CTR832" s="257"/>
      <c r="CTS832" s="257"/>
      <c r="CTT832" s="257"/>
      <c r="CTU832" s="257"/>
      <c r="CTV832" s="257"/>
      <c r="CTW832" s="257"/>
      <c r="CTX832" s="257"/>
      <c r="CTY832" s="257"/>
      <c r="CTZ832" s="257"/>
      <c r="CUA832" s="257"/>
      <c r="CUB832" s="257"/>
      <c r="CUC832" s="257"/>
      <c r="CUD832" s="257"/>
      <c r="CUE832" s="257"/>
      <c r="CUF832" s="257"/>
      <c r="CUG832" s="257"/>
      <c r="CUH832" s="257"/>
      <c r="CUI832" s="257"/>
      <c r="CUJ832" s="257"/>
      <c r="CUK832" s="257"/>
      <c r="CUL832" s="257"/>
      <c r="CUM832" s="257"/>
      <c r="CUN832" s="257"/>
      <c r="CUO832" s="257"/>
      <c r="CUP832" s="257"/>
      <c r="CUQ832" s="257"/>
      <c r="CUR832" s="257"/>
      <c r="CUS832" s="257"/>
      <c r="CUT832" s="257"/>
      <c r="CUU832" s="257"/>
      <c r="CUV832" s="257"/>
      <c r="CUW832" s="257"/>
      <c r="CUX832" s="257"/>
      <c r="CUY832" s="257"/>
      <c r="CUZ832" s="257"/>
      <c r="CVA832" s="257"/>
      <c r="CVB832" s="257"/>
      <c r="CVC832" s="257"/>
      <c r="CVD832" s="257"/>
      <c r="CVE832" s="257"/>
      <c r="CVF832" s="257"/>
      <c r="CVG832" s="257"/>
      <c r="CVH832" s="257"/>
      <c r="CVI832" s="257"/>
      <c r="CVJ832" s="257"/>
      <c r="CVK832" s="257"/>
      <c r="CVL832" s="257"/>
      <c r="CVM832" s="257"/>
      <c r="CVN832" s="257"/>
      <c r="CVO832" s="257"/>
      <c r="CVP832" s="257"/>
      <c r="CVQ832" s="257"/>
      <c r="CVR832" s="257"/>
      <c r="CVS832" s="257"/>
      <c r="CVT832" s="257"/>
      <c r="CVU832" s="257"/>
      <c r="CVV832" s="257"/>
      <c r="CVW832" s="257"/>
      <c r="CVX832" s="257"/>
      <c r="CVY832" s="257"/>
      <c r="CVZ832" s="257"/>
      <c r="CWA832" s="257"/>
      <c r="CWB832" s="257"/>
      <c r="CWC832" s="257"/>
      <c r="CWD832" s="257"/>
      <c r="CWE832" s="257"/>
      <c r="CWF832" s="257"/>
      <c r="CWG832" s="257"/>
      <c r="CWH832" s="257"/>
      <c r="CWI832" s="257"/>
      <c r="CWJ832" s="257"/>
      <c r="CWK832" s="257"/>
      <c r="CWL832" s="257"/>
      <c r="CWM832" s="257"/>
      <c r="CWN832" s="257"/>
      <c r="CWO832" s="257"/>
      <c r="CWP832" s="257"/>
      <c r="CWQ832" s="257"/>
      <c r="CWR832" s="257"/>
      <c r="CWS832" s="257"/>
      <c r="CWT832" s="257"/>
      <c r="CWU832" s="257"/>
      <c r="CWV832" s="257"/>
      <c r="CWW832" s="257"/>
      <c r="CWX832" s="257"/>
      <c r="CWY832" s="257"/>
      <c r="CWZ832" s="257"/>
      <c r="CXA832" s="257"/>
      <c r="CXB832" s="257"/>
      <c r="CXC832" s="257"/>
      <c r="CXD832" s="257"/>
      <c r="CXE832" s="257"/>
      <c r="CXF832" s="257"/>
      <c r="CXG832" s="257"/>
      <c r="CXH832" s="257"/>
      <c r="CXI832" s="257"/>
      <c r="CXJ832" s="257"/>
      <c r="CXK832" s="257"/>
      <c r="CXL832" s="257"/>
      <c r="CXM832" s="257"/>
      <c r="CXN832" s="257"/>
      <c r="CXO832" s="257"/>
      <c r="CXP832" s="257"/>
      <c r="CXQ832" s="257"/>
      <c r="CXR832" s="257"/>
      <c r="CXS832" s="257"/>
      <c r="CXT832" s="257"/>
      <c r="CXU832" s="257"/>
      <c r="CXV832" s="257"/>
      <c r="CXW832" s="257"/>
      <c r="CXX832" s="257"/>
      <c r="CXY832" s="257"/>
      <c r="CXZ832" s="257"/>
      <c r="CYA832" s="257"/>
      <c r="CYB832" s="257"/>
      <c r="CYC832" s="257"/>
      <c r="CYD832" s="257"/>
      <c r="CYE832" s="257"/>
      <c r="CYF832" s="257"/>
      <c r="CYG832" s="257"/>
      <c r="CYH832" s="257"/>
      <c r="CYI832" s="257"/>
      <c r="CYJ832" s="257"/>
      <c r="CYK832" s="257"/>
      <c r="CYL832" s="257"/>
      <c r="CYM832" s="257"/>
      <c r="CYN832" s="257"/>
      <c r="CYO832" s="257"/>
      <c r="CYP832" s="257"/>
      <c r="CYQ832" s="257"/>
      <c r="CYR832" s="257"/>
      <c r="CYS832" s="257"/>
      <c r="CYT832" s="257"/>
      <c r="CYU832" s="257"/>
      <c r="CYV832" s="257"/>
      <c r="CYW832" s="257"/>
      <c r="CYX832" s="257"/>
      <c r="CYY832" s="257"/>
      <c r="CYZ832" s="257"/>
      <c r="CZA832" s="257"/>
      <c r="CZB832" s="257"/>
      <c r="CZC832" s="257"/>
      <c r="CZD832" s="257"/>
      <c r="CZE832" s="257"/>
      <c r="CZF832" s="257"/>
      <c r="CZG832" s="257"/>
      <c r="CZH832" s="257"/>
      <c r="CZI832" s="257"/>
      <c r="CZJ832" s="257"/>
      <c r="CZK832" s="257"/>
      <c r="CZL832" s="257"/>
      <c r="CZM832" s="257"/>
      <c r="CZN832" s="257"/>
      <c r="CZO832" s="257"/>
      <c r="CZP832" s="257"/>
      <c r="CZQ832" s="257"/>
      <c r="CZR832" s="257"/>
      <c r="CZS832" s="257"/>
      <c r="CZT832" s="257"/>
      <c r="CZU832" s="257"/>
      <c r="CZV832" s="257"/>
      <c r="CZW832" s="257"/>
      <c r="CZX832" s="257"/>
      <c r="CZY832" s="257"/>
      <c r="CZZ832" s="257"/>
      <c r="DAA832" s="257"/>
      <c r="DAB832" s="257"/>
      <c r="DAC832" s="257"/>
      <c r="DAD832" s="257"/>
      <c r="DAE832" s="257"/>
      <c r="DAF832" s="257"/>
      <c r="DAG832" s="257"/>
      <c r="DAH832" s="257"/>
      <c r="DAI832" s="257"/>
      <c r="DAJ832" s="257"/>
      <c r="DAK832" s="257"/>
      <c r="DAL832" s="257"/>
      <c r="DAM832" s="257"/>
      <c r="DAN832" s="257"/>
      <c r="DAO832" s="257"/>
      <c r="DAP832" s="257"/>
      <c r="DAQ832" s="257"/>
      <c r="DAR832" s="257"/>
      <c r="DAS832" s="257"/>
      <c r="DAT832" s="257"/>
      <c r="DAU832" s="257"/>
      <c r="DAV832" s="257"/>
      <c r="DAW832" s="257"/>
      <c r="DAX832" s="257"/>
      <c r="DAY832" s="257"/>
      <c r="DAZ832" s="257"/>
      <c r="DBA832" s="257"/>
      <c r="DBB832" s="257"/>
      <c r="DBC832" s="257"/>
      <c r="DBD832" s="257"/>
      <c r="DBE832" s="257"/>
      <c r="DBF832" s="257"/>
      <c r="DBG832" s="257"/>
      <c r="DBH832" s="257"/>
      <c r="DBI832" s="257"/>
      <c r="DBJ832" s="257"/>
      <c r="DBK832" s="257"/>
      <c r="DBL832" s="257"/>
      <c r="DBM832" s="257"/>
      <c r="DBN832" s="257"/>
      <c r="DBO832" s="257"/>
      <c r="DBP832" s="257"/>
      <c r="DBQ832" s="257"/>
      <c r="DBR832" s="257"/>
      <c r="DBS832" s="257"/>
      <c r="DBT832" s="257"/>
      <c r="DBU832" s="257"/>
      <c r="DBV832" s="257"/>
      <c r="DBW832" s="257"/>
      <c r="DBX832" s="257"/>
      <c r="DBY832" s="257"/>
      <c r="DBZ832" s="257"/>
      <c r="DCA832" s="257"/>
      <c r="DCB832" s="257"/>
      <c r="DCC832" s="257"/>
      <c r="DCD832" s="257"/>
      <c r="DCE832" s="257"/>
      <c r="DCF832" s="257"/>
      <c r="DCG832" s="257"/>
      <c r="DCH832" s="257"/>
      <c r="DCI832" s="257"/>
      <c r="DCJ832" s="257"/>
      <c r="DCK832" s="257"/>
      <c r="DCL832" s="257"/>
      <c r="DCM832" s="257"/>
      <c r="DCN832" s="257"/>
      <c r="DCO832" s="257"/>
      <c r="DCP832" s="257"/>
      <c r="DCQ832" s="257"/>
      <c r="DCR832" s="257"/>
      <c r="DCS832" s="257"/>
      <c r="DCT832" s="257"/>
      <c r="DCU832" s="257"/>
      <c r="DCV832" s="257"/>
      <c r="DCW832" s="257"/>
      <c r="DCX832" s="257"/>
      <c r="DCY832" s="257"/>
      <c r="DCZ832" s="257"/>
      <c r="DDA832" s="257"/>
      <c r="DDB832" s="257"/>
      <c r="DDC832" s="257"/>
      <c r="DDD832" s="257"/>
      <c r="DDE832" s="257"/>
      <c r="DDF832" s="257"/>
      <c r="DDG832" s="257"/>
      <c r="DDH832" s="257"/>
      <c r="DDI832" s="257"/>
      <c r="DDJ832" s="257"/>
      <c r="DDK832" s="257"/>
      <c r="DDL832" s="257"/>
      <c r="DDM832" s="257"/>
      <c r="DDN832" s="257"/>
      <c r="DDO832" s="257"/>
      <c r="DDP832" s="257"/>
      <c r="DDQ832" s="257"/>
      <c r="DDR832" s="257"/>
      <c r="DDS832" s="257"/>
      <c r="DDT832" s="257"/>
      <c r="DDU832" s="257"/>
      <c r="DDV832" s="257"/>
      <c r="DDW832" s="257"/>
      <c r="DDX832" s="257"/>
      <c r="DDY832" s="257"/>
      <c r="DDZ832" s="257"/>
      <c r="DEA832" s="257"/>
      <c r="DEB832" s="257"/>
      <c r="DEC832" s="257"/>
      <c r="DED832" s="257"/>
      <c r="DEE832" s="257"/>
      <c r="DEF832" s="257"/>
      <c r="DEG832" s="257"/>
      <c r="DEH832" s="257"/>
      <c r="DEI832" s="257"/>
      <c r="DEJ832" s="257"/>
      <c r="DEK832" s="257"/>
      <c r="DEL832" s="257"/>
      <c r="DEM832" s="257"/>
      <c r="DEN832" s="257"/>
      <c r="DEO832" s="257"/>
      <c r="DEP832" s="257"/>
      <c r="DEQ832" s="257"/>
      <c r="DER832" s="257"/>
      <c r="DES832" s="257"/>
      <c r="DET832" s="257"/>
      <c r="DEU832" s="257"/>
      <c r="DEV832" s="257"/>
      <c r="DEW832" s="257"/>
      <c r="DEX832" s="257"/>
      <c r="DEY832" s="257"/>
      <c r="DEZ832" s="257"/>
      <c r="DFA832" s="257"/>
      <c r="DFB832" s="257"/>
      <c r="DFC832" s="257"/>
      <c r="DFD832" s="257"/>
      <c r="DFE832" s="257"/>
      <c r="DFF832" s="257"/>
      <c r="DFG832" s="257"/>
      <c r="DFH832" s="257"/>
      <c r="DFI832" s="257"/>
      <c r="DFJ832" s="257"/>
      <c r="DFK832" s="257"/>
      <c r="DFL832" s="257"/>
      <c r="DFM832" s="257"/>
      <c r="DFN832" s="257"/>
      <c r="DFO832" s="257"/>
      <c r="DFP832" s="257"/>
      <c r="DFQ832" s="257"/>
      <c r="DFR832" s="257"/>
      <c r="DFS832" s="257"/>
      <c r="DFT832" s="257"/>
      <c r="DFU832" s="257"/>
      <c r="DFV832" s="257"/>
      <c r="DFW832" s="257"/>
      <c r="DFX832" s="257"/>
      <c r="DFY832" s="257"/>
      <c r="DFZ832" s="257"/>
      <c r="DGA832" s="257"/>
      <c r="DGB832" s="257"/>
      <c r="DGC832" s="257"/>
      <c r="DGD832" s="257"/>
      <c r="DGE832" s="257"/>
      <c r="DGF832" s="257"/>
      <c r="DGG832" s="257"/>
      <c r="DGH832" s="257"/>
      <c r="DGI832" s="257"/>
      <c r="DGJ832" s="257"/>
      <c r="DGK832" s="257"/>
      <c r="DGL832" s="257"/>
      <c r="DGM832" s="257"/>
      <c r="DGN832" s="257"/>
      <c r="DGO832" s="257"/>
      <c r="DGP832" s="257"/>
      <c r="DGQ832" s="257"/>
      <c r="DGR832" s="257"/>
      <c r="DGS832" s="257"/>
      <c r="DGT832" s="257"/>
      <c r="DGU832" s="257"/>
      <c r="DGV832" s="257"/>
      <c r="DGW832" s="257"/>
      <c r="DGX832" s="257"/>
      <c r="DGY832" s="257"/>
      <c r="DGZ832" s="257"/>
      <c r="DHA832" s="257"/>
      <c r="DHB832" s="257"/>
      <c r="DHC832" s="257"/>
      <c r="DHD832" s="257"/>
      <c r="DHE832" s="257"/>
      <c r="DHF832" s="257"/>
      <c r="DHG832" s="257"/>
      <c r="DHH832" s="257"/>
      <c r="DHI832" s="257"/>
      <c r="DHJ832" s="257"/>
      <c r="DHK832" s="257"/>
      <c r="DHL832" s="257"/>
      <c r="DHM832" s="257"/>
      <c r="DHN832" s="257"/>
      <c r="DHO832" s="257"/>
      <c r="DHP832" s="257"/>
      <c r="DHQ832" s="257"/>
      <c r="DHR832" s="257"/>
      <c r="DHS832" s="257"/>
      <c r="DHT832" s="257"/>
      <c r="DHU832" s="257"/>
      <c r="DHV832" s="257"/>
      <c r="DHW832" s="257"/>
      <c r="DHX832" s="257"/>
      <c r="DHY832" s="257"/>
      <c r="DHZ832" s="257"/>
      <c r="DIA832" s="257"/>
      <c r="DIB832" s="257"/>
      <c r="DIC832" s="257"/>
      <c r="DID832" s="257"/>
      <c r="DIE832" s="257"/>
      <c r="DIF832" s="257"/>
      <c r="DIG832" s="257"/>
      <c r="DIH832" s="257"/>
      <c r="DII832" s="257"/>
      <c r="DIJ832" s="257"/>
      <c r="DIK832" s="257"/>
      <c r="DIL832" s="257"/>
      <c r="DIM832" s="257"/>
      <c r="DIN832" s="257"/>
      <c r="DIO832" s="257"/>
      <c r="DIP832" s="257"/>
      <c r="DIQ832" s="257"/>
      <c r="DIR832" s="257"/>
      <c r="DIS832" s="257"/>
      <c r="DIT832" s="257"/>
      <c r="DIU832" s="257"/>
      <c r="DIV832" s="257"/>
      <c r="DIW832" s="257"/>
      <c r="DIX832" s="257"/>
      <c r="DIY832" s="257"/>
      <c r="DIZ832" s="257"/>
      <c r="DJA832" s="257"/>
      <c r="DJB832" s="257"/>
      <c r="DJC832" s="257"/>
      <c r="DJD832" s="257"/>
      <c r="DJE832" s="257"/>
      <c r="DJF832" s="257"/>
      <c r="DJG832" s="257"/>
      <c r="DJH832" s="257"/>
      <c r="DJI832" s="257"/>
      <c r="DJJ832" s="257"/>
      <c r="DJK832" s="257"/>
      <c r="DJL832" s="257"/>
      <c r="DJM832" s="257"/>
      <c r="DJN832" s="257"/>
      <c r="DJO832" s="257"/>
      <c r="DJP832" s="257"/>
      <c r="DJQ832" s="257"/>
      <c r="DJR832" s="257"/>
      <c r="DJS832" s="257"/>
      <c r="DJT832" s="257"/>
      <c r="DJU832" s="257"/>
      <c r="DJV832" s="257"/>
      <c r="DJW832" s="257"/>
      <c r="DJX832" s="257"/>
      <c r="DJY832" s="257"/>
      <c r="DJZ832" s="257"/>
      <c r="DKA832" s="257"/>
      <c r="DKB832" s="257"/>
      <c r="DKC832" s="257"/>
      <c r="DKD832" s="257"/>
      <c r="DKE832" s="257"/>
      <c r="DKF832" s="257"/>
      <c r="DKG832" s="257"/>
      <c r="DKH832" s="257"/>
      <c r="DKI832" s="257"/>
      <c r="DKJ832" s="257"/>
      <c r="DKK832" s="257"/>
      <c r="DKL832" s="257"/>
      <c r="DKM832" s="257"/>
      <c r="DKN832" s="257"/>
      <c r="DKO832" s="257"/>
      <c r="DKP832" s="257"/>
      <c r="DKQ832" s="257"/>
      <c r="DKR832" s="257"/>
      <c r="DKS832" s="257"/>
      <c r="DKT832" s="257"/>
      <c r="DKU832" s="257"/>
      <c r="DKV832" s="257"/>
      <c r="DKW832" s="257"/>
      <c r="DKX832" s="257"/>
      <c r="DKY832" s="257"/>
      <c r="DKZ832" s="257"/>
      <c r="DLA832" s="257"/>
      <c r="DLB832" s="257"/>
      <c r="DLC832" s="257"/>
      <c r="DLD832" s="257"/>
      <c r="DLE832" s="257"/>
      <c r="DLF832" s="257"/>
      <c r="DLG832" s="257"/>
      <c r="DLH832" s="257"/>
      <c r="DLI832" s="257"/>
      <c r="DLJ832" s="257"/>
      <c r="DLK832" s="257"/>
      <c r="DLL832" s="257"/>
      <c r="DLM832" s="257"/>
      <c r="DLN832" s="257"/>
      <c r="DLO832" s="257"/>
      <c r="DLP832" s="257"/>
      <c r="DLQ832" s="257"/>
      <c r="DLR832" s="257"/>
      <c r="DLS832" s="257"/>
      <c r="DLT832" s="257"/>
      <c r="DLU832" s="257"/>
      <c r="DLV832" s="257"/>
      <c r="DLW832" s="257"/>
      <c r="DLX832" s="257"/>
      <c r="DLY832" s="257"/>
      <c r="DLZ832" s="257"/>
      <c r="DMA832" s="257"/>
      <c r="DMB832" s="257"/>
      <c r="DMC832" s="257"/>
      <c r="DMD832" s="257"/>
      <c r="DME832" s="257"/>
      <c r="DMF832" s="257"/>
      <c r="DMG832" s="257"/>
      <c r="DMH832" s="257"/>
      <c r="DMI832" s="257"/>
      <c r="DMJ832" s="257"/>
      <c r="DMK832" s="257"/>
      <c r="DML832" s="257"/>
      <c r="DMM832" s="257"/>
      <c r="DMN832" s="257"/>
      <c r="DMO832" s="257"/>
      <c r="DMP832" s="257"/>
      <c r="DMQ832" s="257"/>
      <c r="DMR832" s="257"/>
      <c r="DMS832" s="257"/>
      <c r="DMT832" s="257"/>
      <c r="DMU832" s="257"/>
      <c r="DMV832" s="257"/>
      <c r="DMW832" s="257"/>
      <c r="DMX832" s="257"/>
      <c r="DMY832" s="257"/>
      <c r="DMZ832" s="257"/>
      <c r="DNA832" s="257"/>
      <c r="DNB832" s="257"/>
      <c r="DNC832" s="257"/>
      <c r="DND832" s="257"/>
      <c r="DNE832" s="257"/>
      <c r="DNF832" s="257"/>
      <c r="DNG832" s="257"/>
      <c r="DNH832" s="257"/>
      <c r="DNI832" s="257"/>
      <c r="DNJ832" s="257"/>
      <c r="DNK832" s="257"/>
      <c r="DNL832" s="257"/>
      <c r="DNM832" s="257"/>
      <c r="DNN832" s="257"/>
      <c r="DNO832" s="257"/>
      <c r="DNP832" s="257"/>
      <c r="DNQ832" s="257"/>
      <c r="DNR832" s="257"/>
      <c r="DNS832" s="257"/>
      <c r="DNT832" s="257"/>
      <c r="DNU832" s="257"/>
      <c r="DNV832" s="257"/>
      <c r="DNW832" s="257"/>
      <c r="DNX832" s="257"/>
      <c r="DNY832" s="257"/>
      <c r="DNZ832" s="257"/>
      <c r="DOA832" s="257"/>
      <c r="DOB832" s="257"/>
      <c r="DOC832" s="257"/>
      <c r="DOD832" s="257"/>
      <c r="DOE832" s="257"/>
      <c r="DOF832" s="257"/>
      <c r="DOG832" s="257"/>
      <c r="DOH832" s="257"/>
      <c r="DOI832" s="257"/>
      <c r="DOJ832" s="257"/>
      <c r="DOK832" s="257"/>
      <c r="DOL832" s="257"/>
      <c r="DOM832" s="257"/>
      <c r="DON832" s="257"/>
      <c r="DOO832" s="257"/>
      <c r="DOP832" s="257"/>
      <c r="DOQ832" s="257"/>
      <c r="DOR832" s="257"/>
      <c r="DOS832" s="257"/>
      <c r="DOT832" s="257"/>
      <c r="DOU832" s="257"/>
      <c r="DOV832" s="257"/>
      <c r="DOW832" s="257"/>
      <c r="DOX832" s="257"/>
      <c r="DOY832" s="257"/>
      <c r="DOZ832" s="257"/>
      <c r="DPA832" s="257"/>
      <c r="DPB832" s="257"/>
      <c r="DPC832" s="257"/>
      <c r="DPD832" s="257"/>
      <c r="DPE832" s="257"/>
      <c r="DPF832" s="257"/>
      <c r="DPG832" s="257"/>
      <c r="DPH832" s="257"/>
      <c r="DPI832" s="257"/>
      <c r="DPJ832" s="257"/>
      <c r="DPK832" s="257"/>
      <c r="DPL832" s="257"/>
      <c r="DPM832" s="257"/>
      <c r="DPN832" s="257"/>
      <c r="DPO832" s="257"/>
      <c r="DPP832" s="257"/>
      <c r="DPQ832" s="257"/>
      <c r="DPR832" s="257"/>
      <c r="DPS832" s="257"/>
      <c r="DPT832" s="257"/>
      <c r="DPU832" s="257"/>
      <c r="DPV832" s="257"/>
      <c r="DPW832" s="257"/>
      <c r="DPX832" s="257"/>
      <c r="DPY832" s="257"/>
      <c r="DPZ832" s="257"/>
      <c r="DQA832" s="257"/>
      <c r="DQB832" s="257"/>
      <c r="DQC832" s="257"/>
      <c r="DQD832" s="257"/>
      <c r="DQE832" s="257"/>
      <c r="DQF832" s="257"/>
      <c r="DQG832" s="257"/>
      <c r="DQH832" s="257"/>
      <c r="DQI832" s="257"/>
      <c r="DQJ832" s="257"/>
      <c r="DQK832" s="257"/>
      <c r="DQL832" s="257"/>
      <c r="DQM832" s="257"/>
      <c r="DQN832" s="257"/>
      <c r="DQO832" s="257"/>
      <c r="DQP832" s="257"/>
      <c r="DQQ832" s="257"/>
      <c r="DQR832" s="257"/>
      <c r="DQS832" s="257"/>
      <c r="DQT832" s="257"/>
      <c r="DQU832" s="257"/>
      <c r="DQV832" s="257"/>
      <c r="DQW832" s="257"/>
      <c r="DQX832" s="257"/>
      <c r="DQY832" s="257"/>
      <c r="DQZ832" s="257"/>
      <c r="DRA832" s="257"/>
      <c r="DRB832" s="257"/>
      <c r="DRC832" s="257"/>
      <c r="DRD832" s="257"/>
      <c r="DRE832" s="257"/>
      <c r="DRF832" s="257"/>
      <c r="DRG832" s="257"/>
      <c r="DRH832" s="257"/>
      <c r="DRI832" s="257"/>
      <c r="DRJ832" s="257"/>
      <c r="DRK832" s="257"/>
      <c r="DRL832" s="257"/>
      <c r="DRM832" s="257"/>
      <c r="DRN832" s="257"/>
      <c r="DRO832" s="257"/>
      <c r="DRP832" s="257"/>
      <c r="DRQ832" s="257"/>
      <c r="DRR832" s="257"/>
      <c r="DRS832" s="257"/>
      <c r="DRT832" s="257"/>
      <c r="DRU832" s="257"/>
      <c r="DRV832" s="257"/>
      <c r="DRW832" s="257"/>
      <c r="DRX832" s="257"/>
      <c r="DRY832" s="257"/>
      <c r="DRZ832" s="257"/>
      <c r="DSA832" s="257"/>
      <c r="DSB832" s="257"/>
      <c r="DSC832" s="257"/>
      <c r="DSD832" s="257"/>
      <c r="DSE832" s="257"/>
      <c r="DSF832" s="257"/>
      <c r="DSG832" s="257"/>
      <c r="DSH832" s="257"/>
      <c r="DSI832" s="257"/>
      <c r="DSJ832" s="257"/>
      <c r="DSK832" s="257"/>
      <c r="DSL832" s="257"/>
      <c r="DSM832" s="257"/>
      <c r="DSN832" s="257"/>
      <c r="DSO832" s="257"/>
      <c r="DSP832" s="257"/>
      <c r="DSQ832" s="257"/>
      <c r="DSR832" s="257"/>
      <c r="DSS832" s="257"/>
      <c r="DST832" s="257"/>
      <c r="DSU832" s="257"/>
      <c r="DSV832" s="257"/>
      <c r="DSW832" s="257"/>
      <c r="DSX832" s="257"/>
      <c r="DSY832" s="257"/>
      <c r="DSZ832" s="257"/>
      <c r="DTA832" s="257"/>
      <c r="DTB832" s="257"/>
      <c r="DTC832" s="257"/>
      <c r="DTD832" s="257"/>
      <c r="DTE832" s="257"/>
      <c r="DTF832" s="257"/>
      <c r="DTG832" s="257"/>
      <c r="DTH832" s="257"/>
      <c r="DTI832" s="257"/>
      <c r="DTJ832" s="257"/>
      <c r="DTK832" s="257"/>
      <c r="DTL832" s="257"/>
      <c r="DTM832" s="257"/>
      <c r="DTN832" s="257"/>
      <c r="DTO832" s="257"/>
      <c r="DTP832" s="257"/>
      <c r="DTQ832" s="257"/>
      <c r="DTR832" s="257"/>
      <c r="DTS832" s="257"/>
      <c r="DTT832" s="257"/>
      <c r="DTU832" s="257"/>
      <c r="DTV832" s="257"/>
      <c r="DTW832" s="257"/>
      <c r="DTX832" s="257"/>
      <c r="DTY832" s="257"/>
      <c r="DTZ832" s="257"/>
      <c r="DUA832" s="257"/>
      <c r="DUB832" s="257"/>
      <c r="DUC832" s="257"/>
      <c r="DUD832" s="257"/>
      <c r="DUE832" s="257"/>
      <c r="DUF832" s="257"/>
      <c r="DUG832" s="257"/>
      <c r="DUH832" s="257"/>
      <c r="DUI832" s="257"/>
      <c r="DUJ832" s="257"/>
      <c r="DUK832" s="257"/>
      <c r="DUL832" s="257"/>
      <c r="DUM832" s="257"/>
      <c r="DUN832" s="257"/>
      <c r="DUO832" s="257"/>
      <c r="DUP832" s="257"/>
      <c r="DUQ832" s="257"/>
      <c r="DUR832" s="257"/>
      <c r="DUS832" s="257"/>
      <c r="DUT832" s="257"/>
      <c r="DUU832" s="257"/>
      <c r="DUV832" s="257"/>
      <c r="DUW832" s="257"/>
      <c r="DUX832" s="257"/>
      <c r="DUY832" s="257"/>
      <c r="DUZ832" s="257"/>
      <c r="DVA832" s="257"/>
      <c r="DVB832" s="257"/>
      <c r="DVC832" s="257"/>
      <c r="DVD832" s="257"/>
      <c r="DVE832" s="257"/>
      <c r="DVF832" s="257"/>
      <c r="DVG832" s="257"/>
      <c r="DVH832" s="257"/>
      <c r="DVI832" s="257"/>
      <c r="DVJ832" s="257"/>
      <c r="DVK832" s="257"/>
      <c r="DVL832" s="257"/>
      <c r="DVM832" s="257"/>
      <c r="DVN832" s="257"/>
      <c r="DVO832" s="257"/>
      <c r="DVP832" s="257"/>
      <c r="DVQ832" s="257"/>
      <c r="DVR832" s="257"/>
      <c r="DVS832" s="257"/>
      <c r="DVT832" s="257"/>
      <c r="DVU832" s="257"/>
      <c r="DVV832" s="257"/>
      <c r="DVW832" s="257"/>
      <c r="DVX832" s="257"/>
      <c r="DVY832" s="257"/>
      <c r="DVZ832" s="257"/>
      <c r="DWA832" s="257"/>
      <c r="DWB832" s="257"/>
      <c r="DWC832" s="257"/>
      <c r="DWD832" s="257"/>
      <c r="DWE832" s="257"/>
      <c r="DWF832" s="257"/>
      <c r="DWG832" s="257"/>
      <c r="DWH832" s="257"/>
      <c r="DWI832" s="257"/>
      <c r="DWJ832" s="257"/>
      <c r="DWK832" s="257"/>
      <c r="DWL832" s="257"/>
      <c r="DWM832" s="257"/>
      <c r="DWN832" s="257"/>
      <c r="DWO832" s="257"/>
      <c r="DWP832" s="257"/>
      <c r="DWQ832" s="257"/>
      <c r="DWR832" s="257"/>
      <c r="DWS832" s="257"/>
      <c r="DWT832" s="257"/>
      <c r="DWU832" s="257"/>
      <c r="DWV832" s="257"/>
      <c r="DWW832" s="257"/>
      <c r="DWX832" s="257"/>
      <c r="DWY832" s="257"/>
      <c r="DWZ832" s="257"/>
      <c r="DXA832" s="257"/>
      <c r="DXB832" s="257"/>
      <c r="DXC832" s="257"/>
      <c r="DXD832" s="257"/>
      <c r="DXE832" s="257"/>
      <c r="DXF832" s="257"/>
      <c r="DXG832" s="257"/>
      <c r="DXH832" s="257"/>
      <c r="DXI832" s="257"/>
      <c r="DXJ832" s="257"/>
      <c r="DXK832" s="257"/>
      <c r="DXL832" s="257"/>
      <c r="DXM832" s="257"/>
      <c r="DXN832" s="257"/>
      <c r="DXO832" s="257"/>
      <c r="DXP832" s="257"/>
      <c r="DXQ832" s="257"/>
      <c r="DXR832" s="257"/>
      <c r="DXS832" s="257"/>
      <c r="DXT832" s="257"/>
      <c r="DXU832" s="257"/>
      <c r="DXV832" s="257"/>
      <c r="DXW832" s="257"/>
      <c r="DXX832" s="257"/>
      <c r="DXY832" s="257"/>
      <c r="DXZ832" s="257"/>
      <c r="DYA832" s="257"/>
      <c r="DYB832" s="257"/>
      <c r="DYC832" s="257"/>
      <c r="DYD832" s="257"/>
      <c r="DYE832" s="257"/>
      <c r="DYF832" s="257"/>
      <c r="DYG832" s="257"/>
      <c r="DYH832" s="257"/>
      <c r="DYI832" s="257"/>
      <c r="DYJ832" s="257"/>
      <c r="DYK832" s="257"/>
      <c r="DYL832" s="257"/>
      <c r="DYM832" s="257"/>
      <c r="DYN832" s="257"/>
      <c r="DYO832" s="257"/>
      <c r="DYP832" s="257"/>
      <c r="DYQ832" s="257"/>
      <c r="DYR832" s="257"/>
      <c r="DYS832" s="257"/>
      <c r="DYT832" s="257"/>
      <c r="DYU832" s="257"/>
      <c r="DYV832" s="257"/>
      <c r="DYW832" s="257"/>
      <c r="DYX832" s="257"/>
      <c r="DYY832" s="257"/>
      <c r="DYZ832" s="257"/>
      <c r="DZA832" s="257"/>
      <c r="DZB832" s="257"/>
      <c r="DZC832" s="257"/>
      <c r="DZD832" s="257"/>
      <c r="DZE832" s="257"/>
      <c r="DZF832" s="257"/>
      <c r="DZG832" s="257"/>
      <c r="DZH832" s="257"/>
      <c r="DZI832" s="257"/>
      <c r="DZJ832" s="257"/>
      <c r="DZK832" s="257"/>
      <c r="DZL832" s="257"/>
      <c r="DZM832" s="257"/>
      <c r="DZN832" s="257"/>
      <c r="DZO832" s="257"/>
      <c r="DZP832" s="257"/>
      <c r="DZQ832" s="257"/>
      <c r="DZR832" s="257"/>
      <c r="DZS832" s="257"/>
      <c r="DZT832" s="257"/>
      <c r="DZU832" s="257"/>
      <c r="DZV832" s="257"/>
      <c r="DZW832" s="257"/>
      <c r="DZX832" s="257"/>
      <c r="DZY832" s="257"/>
      <c r="DZZ832" s="257"/>
      <c r="EAA832" s="257"/>
      <c r="EAB832" s="257"/>
      <c r="EAC832" s="257"/>
      <c r="EAD832" s="257"/>
      <c r="EAE832" s="257"/>
      <c r="EAF832" s="257"/>
      <c r="EAG832" s="257"/>
      <c r="EAH832" s="257"/>
      <c r="EAI832" s="257"/>
      <c r="EAJ832" s="257"/>
      <c r="EAK832" s="257"/>
      <c r="EAL832" s="257"/>
      <c r="EAM832" s="257"/>
      <c r="EAN832" s="257"/>
      <c r="EAO832" s="257"/>
      <c r="EAP832" s="257"/>
      <c r="EAQ832" s="257"/>
      <c r="EAR832" s="257"/>
      <c r="EAS832" s="257"/>
      <c r="EAT832" s="257"/>
      <c r="EAU832" s="257"/>
      <c r="EAV832" s="257"/>
      <c r="EAW832" s="257"/>
      <c r="EAX832" s="257"/>
      <c r="EAY832" s="257"/>
      <c r="EAZ832" s="257"/>
      <c r="EBA832" s="257"/>
      <c r="EBB832" s="257"/>
      <c r="EBC832" s="257"/>
      <c r="EBD832" s="257"/>
      <c r="EBE832" s="257"/>
      <c r="EBF832" s="257"/>
      <c r="EBG832" s="257"/>
      <c r="EBH832" s="257"/>
      <c r="EBI832" s="257"/>
      <c r="EBJ832" s="257"/>
      <c r="EBK832" s="257"/>
      <c r="EBL832" s="257"/>
      <c r="EBM832" s="257"/>
      <c r="EBN832" s="257"/>
      <c r="EBO832" s="257"/>
      <c r="EBP832" s="257"/>
      <c r="EBQ832" s="257"/>
      <c r="EBR832" s="257"/>
      <c r="EBS832" s="257"/>
      <c r="EBT832" s="257"/>
      <c r="EBU832" s="257"/>
      <c r="EBV832" s="257"/>
      <c r="EBW832" s="257"/>
      <c r="EBX832" s="257"/>
      <c r="EBY832" s="257"/>
      <c r="EBZ832" s="257"/>
      <c r="ECA832" s="257"/>
      <c r="ECB832" s="257"/>
      <c r="ECC832" s="257"/>
      <c r="ECD832" s="257"/>
      <c r="ECE832" s="257"/>
      <c r="ECF832" s="257"/>
      <c r="ECG832" s="257"/>
      <c r="ECH832" s="257"/>
      <c r="ECI832" s="257"/>
      <c r="ECJ832" s="257"/>
      <c r="ECK832" s="257"/>
      <c r="ECL832" s="257"/>
      <c r="ECM832" s="257"/>
      <c r="ECN832" s="257"/>
      <c r="ECO832" s="257"/>
      <c r="ECP832" s="257"/>
      <c r="ECQ832" s="257"/>
      <c r="ECR832" s="257"/>
      <c r="ECS832" s="257"/>
      <c r="ECT832" s="257"/>
      <c r="ECU832" s="257"/>
      <c r="ECV832" s="257"/>
      <c r="ECW832" s="257"/>
      <c r="ECX832" s="257"/>
      <c r="ECY832" s="257"/>
      <c r="ECZ832" s="257"/>
      <c r="EDA832" s="257"/>
      <c r="EDB832" s="257"/>
      <c r="EDC832" s="257"/>
      <c r="EDD832" s="257"/>
      <c r="EDE832" s="257"/>
      <c r="EDF832" s="257"/>
      <c r="EDG832" s="257"/>
      <c r="EDH832" s="257"/>
      <c r="EDI832" s="257"/>
      <c r="EDJ832" s="257"/>
      <c r="EDK832" s="257"/>
      <c r="EDL832" s="257"/>
      <c r="EDM832" s="257"/>
      <c r="EDN832" s="257"/>
      <c r="EDO832" s="257"/>
      <c r="EDP832" s="257"/>
      <c r="EDQ832" s="257"/>
      <c r="EDR832" s="257"/>
      <c r="EDS832" s="257"/>
      <c r="EDT832" s="257"/>
      <c r="EDU832" s="257"/>
      <c r="EDV832" s="257"/>
      <c r="EDW832" s="257"/>
      <c r="EDX832" s="257"/>
      <c r="EDY832" s="257"/>
      <c r="EDZ832" s="257"/>
      <c r="EEA832" s="257"/>
      <c r="EEB832" s="257"/>
      <c r="EEC832" s="257"/>
      <c r="EED832" s="257"/>
      <c r="EEE832" s="257"/>
      <c r="EEF832" s="257"/>
      <c r="EEG832" s="257"/>
      <c r="EEH832" s="257"/>
      <c r="EEI832" s="257"/>
      <c r="EEJ832" s="257"/>
      <c r="EEK832" s="257"/>
      <c r="EEL832" s="257"/>
      <c r="EEM832" s="257"/>
      <c r="EEN832" s="257"/>
      <c r="EEO832" s="257"/>
      <c r="EEP832" s="257"/>
      <c r="EEQ832" s="257"/>
      <c r="EER832" s="257"/>
      <c r="EES832" s="257"/>
      <c r="EET832" s="257"/>
      <c r="EEU832" s="257"/>
      <c r="EEV832" s="257"/>
      <c r="EEW832" s="257"/>
      <c r="EEX832" s="257"/>
      <c r="EEY832" s="257"/>
      <c r="EEZ832" s="257"/>
      <c r="EFA832" s="257"/>
      <c r="EFB832" s="257"/>
      <c r="EFC832" s="257"/>
      <c r="EFD832" s="257"/>
      <c r="EFE832" s="257"/>
      <c r="EFF832" s="257"/>
      <c r="EFG832" s="257"/>
      <c r="EFH832" s="257"/>
      <c r="EFI832" s="257"/>
      <c r="EFJ832" s="257"/>
      <c r="EFK832" s="257"/>
      <c r="EFL832" s="257"/>
      <c r="EFM832" s="257"/>
      <c r="EFN832" s="257"/>
      <c r="EFO832" s="257"/>
      <c r="EFP832" s="257"/>
      <c r="EFQ832" s="257"/>
      <c r="EFR832" s="257"/>
      <c r="EFS832" s="257"/>
      <c r="EFT832" s="257"/>
      <c r="EFU832" s="257"/>
      <c r="EFV832" s="257"/>
      <c r="EFW832" s="257"/>
      <c r="EFX832" s="257"/>
      <c r="EFY832" s="257"/>
      <c r="EFZ832" s="257"/>
      <c r="EGA832" s="257"/>
      <c r="EGB832" s="257"/>
      <c r="EGC832" s="257"/>
      <c r="EGD832" s="257"/>
      <c r="EGE832" s="257"/>
      <c r="EGF832" s="257"/>
      <c r="EGG832" s="257"/>
      <c r="EGH832" s="257"/>
      <c r="EGI832" s="257"/>
      <c r="EGJ832" s="257"/>
      <c r="EGK832" s="257"/>
      <c r="EGL832" s="257"/>
      <c r="EGM832" s="257"/>
      <c r="EGN832" s="257"/>
      <c r="EGO832" s="257"/>
      <c r="EGP832" s="257"/>
      <c r="EGQ832" s="257"/>
      <c r="EGR832" s="257"/>
      <c r="EGS832" s="257"/>
      <c r="EGT832" s="257"/>
      <c r="EGU832" s="257"/>
      <c r="EGV832" s="257"/>
      <c r="EGW832" s="257"/>
      <c r="EGX832" s="257"/>
      <c r="EGY832" s="257"/>
      <c r="EGZ832" s="257"/>
      <c r="EHA832" s="257"/>
      <c r="EHB832" s="257"/>
      <c r="EHC832" s="257"/>
      <c r="EHD832" s="257"/>
      <c r="EHE832" s="257"/>
      <c r="EHF832" s="257"/>
      <c r="EHG832" s="257"/>
      <c r="EHH832" s="257"/>
      <c r="EHI832" s="257"/>
      <c r="EHJ832" s="257"/>
      <c r="EHK832" s="257"/>
      <c r="EHL832" s="257"/>
      <c r="EHM832" s="257"/>
      <c r="EHN832" s="257"/>
      <c r="EHO832" s="257"/>
      <c r="EHP832" s="257"/>
      <c r="EHQ832" s="257"/>
      <c r="EHR832" s="257"/>
      <c r="EHS832" s="257"/>
      <c r="EHT832" s="257"/>
      <c r="EHU832" s="257"/>
      <c r="EHV832" s="257"/>
      <c r="EHW832" s="257"/>
      <c r="EHX832" s="257"/>
      <c r="EHY832" s="257"/>
      <c r="EHZ832" s="257"/>
      <c r="EIA832" s="257"/>
      <c r="EIB832" s="257"/>
      <c r="EIC832" s="257"/>
      <c r="EID832" s="257"/>
      <c r="EIE832" s="257"/>
      <c r="EIF832" s="257"/>
      <c r="EIG832" s="257"/>
      <c r="EIH832" s="257"/>
      <c r="EII832" s="257"/>
      <c r="EIJ832" s="257"/>
      <c r="EIK832" s="257"/>
      <c r="EIL832" s="257"/>
      <c r="EIM832" s="257"/>
      <c r="EIN832" s="257"/>
      <c r="EIO832" s="257"/>
      <c r="EIP832" s="257"/>
      <c r="EIQ832" s="257"/>
      <c r="EIR832" s="257"/>
      <c r="EIS832" s="257"/>
      <c r="EIT832" s="257"/>
      <c r="EIU832" s="257"/>
      <c r="EIV832" s="257"/>
      <c r="EIW832" s="257"/>
      <c r="EIX832" s="257"/>
      <c r="EIY832" s="257"/>
      <c r="EIZ832" s="257"/>
      <c r="EJA832" s="257"/>
      <c r="EJB832" s="257"/>
      <c r="EJC832" s="257"/>
      <c r="EJD832" s="257"/>
      <c r="EJE832" s="257"/>
      <c r="EJF832" s="257"/>
      <c r="EJG832" s="257"/>
      <c r="EJH832" s="257"/>
      <c r="EJI832" s="257"/>
      <c r="EJJ832" s="257"/>
      <c r="EJK832" s="257"/>
      <c r="EJL832" s="257"/>
      <c r="EJM832" s="257"/>
      <c r="EJN832" s="257"/>
      <c r="EJO832" s="257"/>
      <c r="EJP832" s="257"/>
      <c r="EJQ832" s="257"/>
      <c r="EJR832" s="257"/>
      <c r="EJS832" s="257"/>
      <c r="EJT832" s="257"/>
      <c r="EJU832" s="257"/>
      <c r="EJV832" s="257"/>
      <c r="EJW832" s="257"/>
      <c r="EJX832" s="257"/>
      <c r="EJY832" s="257"/>
      <c r="EJZ832" s="257"/>
      <c r="EKA832" s="257"/>
      <c r="EKB832" s="257"/>
      <c r="EKC832" s="257"/>
      <c r="EKD832" s="257"/>
      <c r="EKE832" s="257"/>
      <c r="EKF832" s="257"/>
      <c r="EKG832" s="257"/>
      <c r="EKH832" s="257"/>
      <c r="EKI832" s="257"/>
      <c r="EKJ832" s="257"/>
      <c r="EKK832" s="257"/>
      <c r="EKL832" s="257"/>
      <c r="EKM832" s="257"/>
      <c r="EKN832" s="257"/>
      <c r="EKO832" s="257"/>
      <c r="EKP832" s="257"/>
      <c r="EKQ832" s="257"/>
      <c r="EKR832" s="257"/>
      <c r="EKS832" s="257"/>
      <c r="EKT832" s="257"/>
      <c r="EKU832" s="257"/>
      <c r="EKV832" s="257"/>
      <c r="EKW832" s="257"/>
      <c r="EKX832" s="257"/>
      <c r="EKY832" s="257"/>
      <c r="EKZ832" s="257"/>
      <c r="ELA832" s="257"/>
      <c r="ELB832" s="257"/>
      <c r="ELC832" s="257"/>
      <c r="ELD832" s="257"/>
      <c r="ELE832" s="257"/>
      <c r="ELF832" s="257"/>
      <c r="ELG832" s="257"/>
      <c r="ELH832" s="257"/>
      <c r="ELI832" s="257"/>
      <c r="ELJ832" s="257"/>
      <c r="ELK832" s="257"/>
      <c r="ELL832" s="257"/>
      <c r="ELM832" s="257"/>
      <c r="ELN832" s="257"/>
      <c r="ELO832" s="257"/>
      <c r="ELP832" s="257"/>
      <c r="ELQ832" s="257"/>
      <c r="ELR832" s="257"/>
      <c r="ELS832" s="257"/>
      <c r="ELT832" s="257"/>
      <c r="ELU832" s="257"/>
      <c r="ELV832" s="257"/>
      <c r="ELW832" s="257"/>
      <c r="ELX832" s="257"/>
      <c r="ELY832" s="257"/>
      <c r="ELZ832" s="257"/>
      <c r="EMA832" s="257"/>
      <c r="EMB832" s="257"/>
      <c r="EMC832" s="257"/>
      <c r="EMD832" s="257"/>
      <c r="EME832" s="257"/>
      <c r="EMF832" s="257"/>
      <c r="EMG832" s="257"/>
      <c r="EMH832" s="257"/>
      <c r="EMI832" s="257"/>
      <c r="EMJ832" s="257"/>
      <c r="EMK832" s="257"/>
      <c r="EML832" s="257"/>
      <c r="EMM832" s="257"/>
      <c r="EMN832" s="257"/>
      <c r="EMO832" s="257"/>
      <c r="EMP832" s="257"/>
      <c r="EMQ832" s="257"/>
      <c r="EMR832" s="257"/>
      <c r="EMS832" s="257"/>
      <c r="EMT832" s="257"/>
      <c r="EMU832" s="257"/>
      <c r="EMV832" s="257"/>
      <c r="EMW832" s="257"/>
      <c r="EMX832" s="257"/>
      <c r="EMY832" s="257"/>
      <c r="EMZ832" s="257"/>
      <c r="ENA832" s="257"/>
      <c r="ENB832" s="257"/>
      <c r="ENC832" s="257"/>
      <c r="END832" s="257"/>
      <c r="ENE832" s="257"/>
      <c r="ENF832" s="257"/>
      <c r="ENG832" s="257"/>
      <c r="ENH832" s="257"/>
      <c r="ENI832" s="257"/>
      <c r="ENJ832" s="257"/>
      <c r="ENK832" s="257"/>
      <c r="ENL832" s="257"/>
      <c r="ENM832" s="257"/>
      <c r="ENN832" s="257"/>
      <c r="ENO832" s="257"/>
      <c r="ENP832" s="257"/>
      <c r="ENQ832" s="257"/>
      <c r="ENR832" s="257"/>
      <c r="ENS832" s="257"/>
      <c r="ENT832" s="257"/>
      <c r="ENU832" s="257"/>
      <c r="ENV832" s="257"/>
      <c r="ENW832" s="257"/>
      <c r="ENX832" s="257"/>
      <c r="ENY832" s="257"/>
      <c r="ENZ832" s="257"/>
      <c r="EOA832" s="257"/>
      <c r="EOB832" s="257"/>
      <c r="EOC832" s="257"/>
      <c r="EOD832" s="257"/>
      <c r="EOE832" s="257"/>
      <c r="EOF832" s="257"/>
      <c r="EOG832" s="257"/>
      <c r="EOH832" s="257"/>
      <c r="EOI832" s="257"/>
      <c r="EOJ832" s="257"/>
      <c r="EOK832" s="257"/>
      <c r="EOL832" s="257"/>
      <c r="EOM832" s="257"/>
      <c r="EON832" s="257"/>
      <c r="EOO832" s="257"/>
      <c r="EOP832" s="257"/>
      <c r="EOQ832" s="257"/>
      <c r="EOR832" s="257"/>
      <c r="EOS832" s="257"/>
      <c r="EOT832" s="257"/>
      <c r="EOU832" s="257"/>
      <c r="EOV832" s="257"/>
      <c r="EOW832" s="257"/>
      <c r="EOX832" s="257"/>
      <c r="EOY832" s="257"/>
      <c r="EOZ832" s="257"/>
      <c r="EPA832" s="257"/>
      <c r="EPB832" s="257"/>
      <c r="EPC832" s="257"/>
      <c r="EPD832" s="257"/>
      <c r="EPE832" s="257"/>
      <c r="EPF832" s="257"/>
      <c r="EPG832" s="257"/>
      <c r="EPH832" s="257"/>
      <c r="EPI832" s="257"/>
      <c r="EPJ832" s="257"/>
      <c r="EPK832" s="257"/>
      <c r="EPL832" s="257"/>
      <c r="EPM832" s="257"/>
      <c r="EPN832" s="257"/>
      <c r="EPO832" s="257"/>
      <c r="EPP832" s="257"/>
      <c r="EPQ832" s="257"/>
      <c r="EPR832" s="257"/>
      <c r="EPS832" s="257"/>
      <c r="EPT832" s="257"/>
      <c r="EPU832" s="257"/>
      <c r="EPV832" s="257"/>
      <c r="EPW832" s="257"/>
      <c r="EPX832" s="257"/>
      <c r="EPY832" s="257"/>
      <c r="EPZ832" s="257"/>
      <c r="EQA832" s="257"/>
      <c r="EQB832" s="257"/>
      <c r="EQC832" s="257"/>
      <c r="EQD832" s="257"/>
      <c r="EQE832" s="257"/>
      <c r="EQF832" s="257"/>
      <c r="EQG832" s="257"/>
      <c r="EQH832" s="257"/>
      <c r="EQI832" s="257"/>
      <c r="EQJ832" s="257"/>
      <c r="EQK832" s="257"/>
      <c r="EQL832" s="257"/>
      <c r="EQM832" s="257"/>
      <c r="EQN832" s="257"/>
      <c r="EQO832" s="257"/>
      <c r="EQP832" s="257"/>
      <c r="EQQ832" s="257"/>
      <c r="EQR832" s="257"/>
      <c r="EQS832" s="257"/>
      <c r="EQT832" s="257"/>
      <c r="EQU832" s="257"/>
      <c r="EQV832" s="257"/>
      <c r="EQW832" s="257"/>
      <c r="EQX832" s="257"/>
      <c r="EQY832" s="257"/>
      <c r="EQZ832" s="257"/>
      <c r="ERA832" s="257"/>
      <c r="ERB832" s="257"/>
      <c r="ERC832" s="257"/>
      <c r="ERD832" s="257"/>
      <c r="ERE832" s="257"/>
      <c r="ERF832" s="257"/>
      <c r="ERG832" s="257"/>
      <c r="ERH832" s="257"/>
      <c r="ERI832" s="257"/>
      <c r="ERJ832" s="257"/>
      <c r="ERK832" s="257"/>
      <c r="ERL832" s="257"/>
      <c r="ERM832" s="257"/>
      <c r="ERN832" s="257"/>
      <c r="ERO832" s="257"/>
      <c r="ERP832" s="257"/>
      <c r="ERQ832" s="257"/>
      <c r="ERR832" s="257"/>
      <c r="ERS832" s="257"/>
      <c r="ERT832" s="257"/>
      <c r="ERU832" s="257"/>
      <c r="ERV832" s="257"/>
      <c r="ERW832" s="257"/>
      <c r="ERX832" s="257"/>
      <c r="ERY832" s="257"/>
      <c r="ERZ832" s="257"/>
      <c r="ESA832" s="257"/>
      <c r="ESB832" s="257"/>
      <c r="ESC832" s="257"/>
      <c r="ESD832" s="257"/>
      <c r="ESE832" s="257"/>
      <c r="ESF832" s="257"/>
      <c r="ESG832" s="257"/>
      <c r="ESH832" s="257"/>
      <c r="ESI832" s="257"/>
      <c r="ESJ832" s="257"/>
      <c r="ESK832" s="257"/>
      <c r="ESL832" s="257"/>
      <c r="ESM832" s="257"/>
      <c r="ESN832" s="257"/>
      <c r="ESO832" s="257"/>
      <c r="ESP832" s="257"/>
      <c r="ESQ832" s="257"/>
      <c r="ESR832" s="257"/>
      <c r="ESS832" s="257"/>
      <c r="EST832" s="257"/>
      <c r="ESU832" s="257"/>
      <c r="ESV832" s="257"/>
      <c r="ESW832" s="257"/>
      <c r="ESX832" s="257"/>
      <c r="ESY832" s="257"/>
      <c r="ESZ832" s="257"/>
      <c r="ETA832" s="257"/>
      <c r="ETB832" s="257"/>
      <c r="ETC832" s="257"/>
      <c r="ETD832" s="257"/>
      <c r="ETE832" s="257"/>
      <c r="ETF832" s="257"/>
      <c r="ETG832" s="257"/>
      <c r="ETH832" s="257"/>
      <c r="ETI832" s="257"/>
      <c r="ETJ832" s="257"/>
      <c r="ETK832" s="257"/>
      <c r="ETL832" s="257"/>
      <c r="ETM832" s="257"/>
      <c r="ETN832" s="257"/>
      <c r="ETO832" s="257"/>
      <c r="ETP832" s="257"/>
      <c r="ETQ832" s="257"/>
      <c r="ETR832" s="257"/>
      <c r="ETS832" s="257"/>
      <c r="ETT832" s="257"/>
      <c r="ETU832" s="257"/>
      <c r="ETV832" s="257"/>
      <c r="ETW832" s="257"/>
      <c r="ETX832" s="257"/>
      <c r="ETY832" s="257"/>
      <c r="ETZ832" s="257"/>
      <c r="EUA832" s="257"/>
      <c r="EUB832" s="257"/>
      <c r="EUC832" s="257"/>
      <c r="EUD832" s="257"/>
      <c r="EUE832" s="257"/>
      <c r="EUF832" s="257"/>
      <c r="EUG832" s="257"/>
      <c r="EUH832" s="257"/>
      <c r="EUI832" s="257"/>
      <c r="EUJ832" s="257"/>
      <c r="EUK832" s="257"/>
      <c r="EUL832" s="257"/>
      <c r="EUM832" s="257"/>
      <c r="EUN832" s="257"/>
      <c r="EUO832" s="257"/>
      <c r="EUP832" s="257"/>
      <c r="EUQ832" s="257"/>
      <c r="EUR832" s="257"/>
      <c r="EUS832" s="257"/>
      <c r="EUT832" s="257"/>
      <c r="EUU832" s="257"/>
      <c r="EUV832" s="257"/>
      <c r="EUW832" s="257"/>
      <c r="EUX832" s="257"/>
      <c r="EUY832" s="257"/>
      <c r="EUZ832" s="257"/>
      <c r="EVA832" s="257"/>
      <c r="EVB832" s="257"/>
      <c r="EVC832" s="257"/>
      <c r="EVD832" s="257"/>
      <c r="EVE832" s="257"/>
      <c r="EVF832" s="257"/>
      <c r="EVG832" s="257"/>
      <c r="EVH832" s="257"/>
      <c r="EVI832" s="257"/>
      <c r="EVJ832" s="257"/>
      <c r="EVK832" s="257"/>
      <c r="EVL832" s="257"/>
      <c r="EVM832" s="257"/>
      <c r="EVN832" s="257"/>
      <c r="EVO832" s="257"/>
      <c r="EVP832" s="257"/>
      <c r="EVQ832" s="257"/>
      <c r="EVR832" s="257"/>
      <c r="EVS832" s="257"/>
      <c r="EVT832" s="257"/>
      <c r="EVU832" s="257"/>
      <c r="EVV832" s="257"/>
      <c r="EVW832" s="257"/>
      <c r="EVX832" s="257"/>
      <c r="EVY832" s="257"/>
      <c r="EVZ832" s="257"/>
      <c r="EWA832" s="257"/>
      <c r="EWB832" s="257"/>
      <c r="EWC832" s="257"/>
      <c r="EWD832" s="257"/>
      <c r="EWE832" s="257"/>
      <c r="EWF832" s="257"/>
      <c r="EWG832" s="257"/>
      <c r="EWH832" s="257"/>
      <c r="EWI832" s="257"/>
      <c r="EWJ832" s="257"/>
      <c r="EWK832" s="257"/>
      <c r="EWL832" s="257"/>
      <c r="EWM832" s="257"/>
      <c r="EWN832" s="257"/>
      <c r="EWO832" s="257"/>
      <c r="EWP832" s="257"/>
      <c r="EWQ832" s="257"/>
      <c r="EWR832" s="257"/>
      <c r="EWS832" s="257"/>
      <c r="EWT832" s="257"/>
      <c r="EWU832" s="257"/>
      <c r="EWV832" s="257"/>
      <c r="EWW832" s="257"/>
      <c r="EWX832" s="257"/>
      <c r="EWY832" s="257"/>
      <c r="EWZ832" s="257"/>
      <c r="EXA832" s="257"/>
      <c r="EXB832" s="257"/>
      <c r="EXC832" s="257"/>
      <c r="EXD832" s="257"/>
      <c r="EXE832" s="257"/>
      <c r="EXF832" s="257"/>
      <c r="EXG832" s="257"/>
      <c r="EXH832" s="257"/>
      <c r="EXI832" s="257"/>
      <c r="EXJ832" s="257"/>
      <c r="EXK832" s="257"/>
      <c r="EXL832" s="257"/>
      <c r="EXM832" s="257"/>
      <c r="EXN832" s="257"/>
      <c r="EXO832" s="257"/>
      <c r="EXP832" s="257"/>
      <c r="EXQ832" s="257"/>
      <c r="EXR832" s="257"/>
      <c r="EXS832" s="257"/>
      <c r="EXT832" s="257"/>
      <c r="EXU832" s="257"/>
      <c r="EXV832" s="257"/>
      <c r="EXW832" s="257"/>
      <c r="EXX832" s="257"/>
      <c r="EXY832" s="257"/>
      <c r="EXZ832" s="257"/>
      <c r="EYA832" s="257"/>
      <c r="EYB832" s="257"/>
      <c r="EYC832" s="257"/>
      <c r="EYD832" s="257"/>
      <c r="EYE832" s="257"/>
      <c r="EYF832" s="257"/>
      <c r="EYG832" s="257"/>
      <c r="EYH832" s="257"/>
      <c r="EYI832" s="257"/>
      <c r="EYJ832" s="257"/>
      <c r="EYK832" s="257"/>
      <c r="EYL832" s="257"/>
      <c r="EYM832" s="257"/>
      <c r="EYN832" s="257"/>
      <c r="EYO832" s="257"/>
      <c r="EYP832" s="257"/>
      <c r="EYQ832" s="257"/>
      <c r="EYR832" s="257"/>
      <c r="EYS832" s="257"/>
      <c r="EYT832" s="257"/>
      <c r="EYU832" s="257"/>
      <c r="EYV832" s="257"/>
      <c r="EYW832" s="257"/>
      <c r="EYX832" s="257"/>
      <c r="EYY832" s="257"/>
      <c r="EYZ832" s="257"/>
      <c r="EZA832" s="257"/>
      <c r="EZB832" s="257"/>
      <c r="EZC832" s="257"/>
      <c r="EZD832" s="257"/>
      <c r="EZE832" s="257"/>
      <c r="EZF832" s="257"/>
      <c r="EZG832" s="257"/>
      <c r="EZH832" s="257"/>
      <c r="EZI832" s="257"/>
      <c r="EZJ832" s="257"/>
      <c r="EZK832" s="257"/>
      <c r="EZL832" s="257"/>
      <c r="EZM832" s="257"/>
      <c r="EZN832" s="257"/>
      <c r="EZO832" s="257"/>
      <c r="EZP832" s="257"/>
      <c r="EZQ832" s="257"/>
      <c r="EZR832" s="257"/>
      <c r="EZS832" s="257"/>
      <c r="EZT832" s="257"/>
      <c r="EZU832" s="257"/>
      <c r="EZV832" s="257"/>
      <c r="EZW832" s="257"/>
      <c r="EZX832" s="257"/>
      <c r="EZY832" s="257"/>
      <c r="EZZ832" s="257"/>
      <c r="FAA832" s="257"/>
      <c r="FAB832" s="257"/>
      <c r="FAC832" s="257"/>
      <c r="FAD832" s="257"/>
      <c r="FAE832" s="257"/>
      <c r="FAF832" s="257"/>
      <c r="FAG832" s="257"/>
      <c r="FAH832" s="257"/>
      <c r="FAI832" s="257"/>
      <c r="FAJ832" s="257"/>
      <c r="FAK832" s="257"/>
      <c r="FAL832" s="257"/>
      <c r="FAM832" s="257"/>
      <c r="FAN832" s="257"/>
      <c r="FAO832" s="257"/>
      <c r="FAP832" s="257"/>
      <c r="FAQ832" s="257"/>
      <c r="FAR832" s="257"/>
      <c r="FAS832" s="257"/>
      <c r="FAT832" s="257"/>
      <c r="FAU832" s="257"/>
      <c r="FAV832" s="257"/>
      <c r="FAW832" s="257"/>
      <c r="FAX832" s="257"/>
      <c r="FAY832" s="257"/>
      <c r="FAZ832" s="257"/>
      <c r="FBA832" s="257"/>
      <c r="FBB832" s="257"/>
      <c r="FBC832" s="257"/>
      <c r="FBD832" s="257"/>
      <c r="FBE832" s="257"/>
      <c r="FBF832" s="257"/>
      <c r="FBG832" s="257"/>
      <c r="FBH832" s="257"/>
      <c r="FBI832" s="257"/>
      <c r="FBJ832" s="257"/>
      <c r="FBK832" s="257"/>
      <c r="FBL832" s="257"/>
      <c r="FBM832" s="257"/>
      <c r="FBN832" s="257"/>
      <c r="FBO832" s="257"/>
      <c r="FBP832" s="257"/>
      <c r="FBQ832" s="257"/>
      <c r="FBR832" s="257"/>
      <c r="FBS832" s="257"/>
      <c r="FBT832" s="257"/>
      <c r="FBU832" s="257"/>
      <c r="FBV832" s="257"/>
      <c r="FBW832" s="257"/>
      <c r="FBX832" s="257"/>
      <c r="FBY832" s="257"/>
      <c r="FBZ832" s="257"/>
      <c r="FCA832" s="257"/>
      <c r="FCB832" s="257"/>
      <c r="FCC832" s="257"/>
      <c r="FCD832" s="257"/>
      <c r="FCE832" s="257"/>
      <c r="FCF832" s="257"/>
      <c r="FCG832" s="257"/>
      <c r="FCH832" s="257"/>
      <c r="FCI832" s="257"/>
      <c r="FCJ832" s="257"/>
      <c r="FCK832" s="257"/>
      <c r="FCL832" s="257"/>
      <c r="FCM832" s="257"/>
      <c r="FCN832" s="257"/>
      <c r="FCO832" s="257"/>
      <c r="FCP832" s="257"/>
      <c r="FCQ832" s="257"/>
      <c r="FCR832" s="257"/>
      <c r="FCS832" s="257"/>
      <c r="FCT832" s="257"/>
      <c r="FCU832" s="257"/>
      <c r="FCV832" s="257"/>
      <c r="FCW832" s="257"/>
      <c r="FCX832" s="257"/>
      <c r="FCY832" s="257"/>
      <c r="FCZ832" s="257"/>
      <c r="FDA832" s="257"/>
      <c r="FDB832" s="257"/>
      <c r="FDC832" s="257"/>
      <c r="FDD832" s="257"/>
      <c r="FDE832" s="257"/>
      <c r="FDF832" s="257"/>
      <c r="FDG832" s="257"/>
      <c r="FDH832" s="257"/>
      <c r="FDI832" s="257"/>
      <c r="FDJ832" s="257"/>
      <c r="FDK832" s="257"/>
      <c r="FDL832" s="257"/>
      <c r="FDM832" s="257"/>
      <c r="FDN832" s="257"/>
      <c r="FDO832" s="257"/>
      <c r="FDP832" s="257"/>
      <c r="FDQ832" s="257"/>
      <c r="FDR832" s="257"/>
      <c r="FDS832" s="257"/>
      <c r="FDT832" s="257"/>
      <c r="FDU832" s="257"/>
      <c r="FDV832" s="257"/>
      <c r="FDW832" s="257"/>
      <c r="FDX832" s="257"/>
      <c r="FDY832" s="257"/>
      <c r="FDZ832" s="257"/>
      <c r="FEA832" s="257"/>
      <c r="FEB832" s="257"/>
      <c r="FEC832" s="257"/>
      <c r="FED832" s="257"/>
      <c r="FEE832" s="257"/>
      <c r="FEF832" s="257"/>
      <c r="FEG832" s="257"/>
      <c r="FEH832" s="257"/>
      <c r="FEI832" s="257"/>
      <c r="FEJ832" s="257"/>
      <c r="FEK832" s="257"/>
      <c r="FEL832" s="257"/>
      <c r="FEM832" s="257"/>
      <c r="FEN832" s="257"/>
      <c r="FEO832" s="257"/>
      <c r="FEP832" s="257"/>
      <c r="FEQ832" s="257"/>
      <c r="FER832" s="257"/>
      <c r="FES832" s="257"/>
      <c r="FET832" s="257"/>
      <c r="FEU832" s="257"/>
      <c r="FEV832" s="257"/>
      <c r="FEW832" s="257"/>
      <c r="FEX832" s="257"/>
      <c r="FEY832" s="257"/>
      <c r="FEZ832" s="257"/>
      <c r="FFA832" s="257"/>
      <c r="FFB832" s="257"/>
      <c r="FFC832" s="257"/>
      <c r="FFD832" s="257"/>
      <c r="FFE832" s="257"/>
      <c r="FFF832" s="257"/>
      <c r="FFG832" s="257"/>
      <c r="FFH832" s="257"/>
      <c r="FFI832" s="257"/>
      <c r="FFJ832" s="257"/>
      <c r="FFK832" s="257"/>
      <c r="FFL832" s="257"/>
      <c r="FFM832" s="257"/>
      <c r="FFN832" s="257"/>
      <c r="FFO832" s="257"/>
      <c r="FFP832" s="257"/>
      <c r="FFQ832" s="257"/>
      <c r="FFR832" s="257"/>
      <c r="FFS832" s="257"/>
      <c r="FFT832" s="257"/>
      <c r="FFU832" s="257"/>
      <c r="FFV832" s="257"/>
      <c r="FFW832" s="257"/>
      <c r="FFX832" s="257"/>
      <c r="FFY832" s="257"/>
      <c r="FFZ832" s="257"/>
      <c r="FGA832" s="257"/>
      <c r="FGB832" s="257"/>
      <c r="FGC832" s="257"/>
      <c r="FGD832" s="257"/>
      <c r="FGE832" s="257"/>
      <c r="FGF832" s="257"/>
      <c r="FGG832" s="257"/>
      <c r="FGH832" s="257"/>
      <c r="FGI832" s="257"/>
      <c r="FGJ832" s="257"/>
      <c r="FGK832" s="257"/>
      <c r="FGL832" s="257"/>
      <c r="FGM832" s="257"/>
      <c r="FGN832" s="257"/>
      <c r="FGO832" s="257"/>
      <c r="FGP832" s="257"/>
      <c r="FGQ832" s="257"/>
      <c r="FGR832" s="257"/>
      <c r="FGS832" s="257"/>
      <c r="FGT832" s="257"/>
      <c r="FGU832" s="257"/>
      <c r="FGV832" s="257"/>
      <c r="FGW832" s="257"/>
      <c r="FGX832" s="257"/>
      <c r="FGY832" s="257"/>
      <c r="FGZ832" s="257"/>
      <c r="FHA832" s="257"/>
      <c r="FHB832" s="257"/>
      <c r="FHC832" s="257"/>
      <c r="FHD832" s="257"/>
      <c r="FHE832" s="257"/>
      <c r="FHF832" s="257"/>
      <c r="FHG832" s="257"/>
      <c r="FHH832" s="257"/>
      <c r="FHI832" s="257"/>
      <c r="FHJ832" s="257"/>
      <c r="FHK832" s="257"/>
      <c r="FHL832" s="257"/>
      <c r="FHM832" s="257"/>
      <c r="FHN832" s="257"/>
      <c r="FHO832" s="257"/>
      <c r="FHP832" s="257"/>
      <c r="FHQ832" s="257"/>
      <c r="FHR832" s="257"/>
      <c r="FHS832" s="257"/>
      <c r="FHT832" s="257"/>
      <c r="FHU832" s="257"/>
      <c r="FHV832" s="257"/>
      <c r="FHW832" s="257"/>
      <c r="FHX832" s="257"/>
      <c r="FHY832" s="257"/>
      <c r="FHZ832" s="257"/>
      <c r="FIA832" s="257"/>
      <c r="FIB832" s="257"/>
      <c r="FIC832" s="257"/>
      <c r="FID832" s="257"/>
      <c r="FIE832" s="257"/>
      <c r="FIF832" s="257"/>
      <c r="FIG832" s="257"/>
      <c r="FIH832" s="257"/>
      <c r="FII832" s="257"/>
      <c r="FIJ832" s="257"/>
      <c r="FIK832" s="257"/>
      <c r="FIL832" s="257"/>
      <c r="FIM832" s="257"/>
      <c r="FIN832" s="257"/>
      <c r="FIO832" s="257"/>
      <c r="FIP832" s="257"/>
      <c r="FIQ832" s="257"/>
      <c r="FIR832" s="257"/>
      <c r="FIS832" s="257"/>
      <c r="FIT832" s="257"/>
      <c r="FIU832" s="257"/>
      <c r="FIV832" s="257"/>
      <c r="FIW832" s="257"/>
      <c r="FIX832" s="257"/>
      <c r="FIY832" s="257"/>
      <c r="FIZ832" s="257"/>
      <c r="FJA832" s="257"/>
      <c r="FJB832" s="257"/>
      <c r="FJC832" s="257"/>
      <c r="FJD832" s="257"/>
      <c r="FJE832" s="257"/>
      <c r="FJF832" s="257"/>
      <c r="FJG832" s="257"/>
      <c r="FJH832" s="257"/>
      <c r="FJI832" s="257"/>
      <c r="FJJ832" s="257"/>
      <c r="FJK832" s="257"/>
      <c r="FJL832" s="257"/>
      <c r="FJM832" s="257"/>
      <c r="FJN832" s="257"/>
      <c r="FJO832" s="257"/>
      <c r="FJP832" s="257"/>
      <c r="FJQ832" s="257"/>
      <c r="FJR832" s="257"/>
      <c r="FJS832" s="257"/>
      <c r="FJT832" s="257"/>
      <c r="FJU832" s="257"/>
      <c r="FJV832" s="257"/>
      <c r="FJW832" s="257"/>
      <c r="FJX832" s="257"/>
      <c r="FJY832" s="257"/>
      <c r="FJZ832" s="257"/>
      <c r="FKA832" s="257"/>
      <c r="FKB832" s="257"/>
      <c r="FKC832" s="257"/>
      <c r="FKD832" s="257"/>
      <c r="FKE832" s="257"/>
      <c r="FKF832" s="257"/>
      <c r="FKG832" s="257"/>
      <c r="FKH832" s="257"/>
      <c r="FKI832" s="257"/>
      <c r="FKJ832" s="257"/>
      <c r="FKK832" s="257"/>
      <c r="FKL832" s="257"/>
      <c r="FKM832" s="257"/>
      <c r="FKN832" s="257"/>
      <c r="FKO832" s="257"/>
      <c r="FKP832" s="257"/>
      <c r="FKQ832" s="257"/>
      <c r="FKR832" s="257"/>
      <c r="FKS832" s="257"/>
      <c r="FKT832" s="257"/>
      <c r="FKU832" s="257"/>
      <c r="FKV832" s="257"/>
      <c r="FKW832" s="257"/>
      <c r="FKX832" s="257"/>
      <c r="FKY832" s="257"/>
      <c r="FKZ832" s="257"/>
      <c r="FLA832" s="257"/>
      <c r="FLB832" s="257"/>
      <c r="FLC832" s="257"/>
      <c r="FLD832" s="257"/>
      <c r="FLE832" s="257"/>
      <c r="FLF832" s="257"/>
      <c r="FLG832" s="257"/>
      <c r="FLH832" s="257"/>
      <c r="FLI832" s="257"/>
      <c r="FLJ832" s="257"/>
      <c r="FLK832" s="257"/>
      <c r="FLL832" s="257"/>
      <c r="FLM832" s="257"/>
      <c r="FLN832" s="257"/>
      <c r="FLO832" s="257"/>
      <c r="FLP832" s="257"/>
      <c r="FLQ832" s="257"/>
      <c r="FLR832" s="257"/>
      <c r="FLS832" s="257"/>
      <c r="FLT832" s="257"/>
      <c r="FLU832" s="257"/>
      <c r="FLV832" s="257"/>
      <c r="FLW832" s="257"/>
      <c r="FLX832" s="257"/>
      <c r="FLY832" s="257"/>
      <c r="FLZ832" s="257"/>
      <c r="FMA832" s="257"/>
      <c r="FMB832" s="257"/>
      <c r="FMC832" s="257"/>
      <c r="FMD832" s="257"/>
      <c r="FME832" s="257"/>
      <c r="FMF832" s="257"/>
      <c r="FMG832" s="257"/>
      <c r="FMH832" s="257"/>
      <c r="FMI832" s="257"/>
      <c r="FMJ832" s="257"/>
      <c r="FMK832" s="257"/>
      <c r="FML832" s="257"/>
      <c r="FMM832" s="257"/>
      <c r="FMN832" s="257"/>
      <c r="FMO832" s="257"/>
      <c r="FMP832" s="257"/>
      <c r="FMQ832" s="257"/>
      <c r="FMR832" s="257"/>
      <c r="FMS832" s="257"/>
      <c r="FMT832" s="257"/>
      <c r="FMU832" s="257"/>
      <c r="FMV832" s="257"/>
      <c r="FMW832" s="257"/>
      <c r="FMX832" s="257"/>
      <c r="FMY832" s="257"/>
      <c r="FMZ832" s="257"/>
      <c r="FNA832" s="257"/>
      <c r="FNB832" s="257"/>
      <c r="FNC832" s="257"/>
      <c r="FND832" s="257"/>
      <c r="FNE832" s="257"/>
      <c r="FNF832" s="257"/>
      <c r="FNG832" s="257"/>
      <c r="FNH832" s="257"/>
      <c r="FNI832" s="257"/>
      <c r="FNJ832" s="257"/>
      <c r="FNK832" s="257"/>
      <c r="FNL832" s="257"/>
      <c r="FNM832" s="257"/>
      <c r="FNN832" s="257"/>
      <c r="FNO832" s="257"/>
      <c r="FNP832" s="257"/>
      <c r="FNQ832" s="257"/>
      <c r="FNR832" s="257"/>
      <c r="FNS832" s="257"/>
      <c r="FNT832" s="257"/>
      <c r="FNU832" s="257"/>
      <c r="FNV832" s="257"/>
      <c r="FNW832" s="257"/>
      <c r="FNX832" s="257"/>
      <c r="FNY832" s="257"/>
      <c r="FNZ832" s="257"/>
      <c r="FOA832" s="257"/>
      <c r="FOB832" s="257"/>
      <c r="FOC832" s="257"/>
      <c r="FOD832" s="257"/>
      <c r="FOE832" s="257"/>
      <c r="FOF832" s="257"/>
      <c r="FOG832" s="257"/>
      <c r="FOH832" s="257"/>
      <c r="FOI832" s="257"/>
      <c r="FOJ832" s="257"/>
      <c r="FOK832" s="257"/>
      <c r="FOL832" s="257"/>
      <c r="FOM832" s="257"/>
      <c r="FON832" s="257"/>
      <c r="FOO832" s="257"/>
      <c r="FOP832" s="257"/>
      <c r="FOQ832" s="257"/>
      <c r="FOR832" s="257"/>
      <c r="FOS832" s="257"/>
      <c r="FOT832" s="257"/>
      <c r="FOU832" s="257"/>
      <c r="FOV832" s="257"/>
      <c r="FOW832" s="257"/>
      <c r="FOX832" s="257"/>
      <c r="FOY832" s="257"/>
      <c r="FOZ832" s="257"/>
      <c r="FPA832" s="257"/>
      <c r="FPB832" s="257"/>
      <c r="FPC832" s="257"/>
      <c r="FPD832" s="257"/>
      <c r="FPE832" s="257"/>
      <c r="FPF832" s="257"/>
      <c r="FPG832" s="257"/>
      <c r="FPH832" s="257"/>
      <c r="FPI832" s="257"/>
      <c r="FPJ832" s="257"/>
      <c r="FPK832" s="257"/>
      <c r="FPL832" s="257"/>
      <c r="FPM832" s="257"/>
      <c r="FPN832" s="257"/>
      <c r="FPO832" s="257"/>
      <c r="FPP832" s="257"/>
      <c r="FPQ832" s="257"/>
      <c r="FPR832" s="257"/>
      <c r="FPS832" s="257"/>
      <c r="FPT832" s="257"/>
      <c r="FPU832" s="257"/>
      <c r="FPV832" s="257"/>
      <c r="FPW832" s="257"/>
      <c r="FPX832" s="257"/>
      <c r="FPY832" s="257"/>
      <c r="FPZ832" s="257"/>
      <c r="FQA832" s="257"/>
      <c r="FQB832" s="257"/>
      <c r="FQC832" s="257"/>
      <c r="FQD832" s="257"/>
      <c r="FQE832" s="257"/>
      <c r="FQF832" s="257"/>
      <c r="FQG832" s="257"/>
      <c r="FQH832" s="257"/>
      <c r="FQI832" s="257"/>
      <c r="FQJ832" s="257"/>
      <c r="FQK832" s="257"/>
      <c r="FQL832" s="257"/>
      <c r="FQM832" s="257"/>
      <c r="FQN832" s="257"/>
      <c r="FQO832" s="257"/>
      <c r="FQP832" s="257"/>
      <c r="FQQ832" s="257"/>
      <c r="FQR832" s="257"/>
      <c r="FQS832" s="257"/>
      <c r="FQT832" s="257"/>
      <c r="FQU832" s="257"/>
      <c r="FQV832" s="257"/>
      <c r="FQW832" s="257"/>
      <c r="FQX832" s="257"/>
      <c r="FQY832" s="257"/>
      <c r="FQZ832" s="257"/>
      <c r="FRA832" s="257"/>
      <c r="FRB832" s="257"/>
      <c r="FRC832" s="257"/>
      <c r="FRD832" s="257"/>
      <c r="FRE832" s="257"/>
      <c r="FRF832" s="257"/>
      <c r="FRG832" s="257"/>
      <c r="FRH832" s="257"/>
      <c r="FRI832" s="257"/>
      <c r="FRJ832" s="257"/>
      <c r="FRK832" s="257"/>
      <c r="FRL832" s="257"/>
      <c r="FRM832" s="257"/>
      <c r="FRN832" s="257"/>
      <c r="FRO832" s="257"/>
      <c r="FRP832" s="257"/>
      <c r="FRQ832" s="257"/>
      <c r="FRR832" s="257"/>
      <c r="FRS832" s="257"/>
      <c r="FRT832" s="257"/>
      <c r="FRU832" s="257"/>
      <c r="FRV832" s="257"/>
      <c r="FRW832" s="257"/>
      <c r="FRX832" s="257"/>
      <c r="FRY832" s="257"/>
      <c r="FRZ832" s="257"/>
      <c r="FSA832" s="257"/>
      <c r="FSB832" s="257"/>
      <c r="FSC832" s="257"/>
      <c r="FSD832" s="257"/>
      <c r="FSE832" s="257"/>
      <c r="FSF832" s="257"/>
      <c r="FSG832" s="257"/>
      <c r="FSH832" s="257"/>
      <c r="FSI832" s="257"/>
      <c r="FSJ832" s="257"/>
      <c r="FSK832" s="257"/>
      <c r="FSL832" s="257"/>
      <c r="FSM832" s="257"/>
      <c r="FSN832" s="257"/>
      <c r="FSO832" s="257"/>
      <c r="FSP832" s="257"/>
      <c r="FSQ832" s="257"/>
      <c r="FSR832" s="257"/>
      <c r="FSS832" s="257"/>
      <c r="FST832" s="257"/>
      <c r="FSU832" s="257"/>
      <c r="FSV832" s="257"/>
      <c r="FSW832" s="257"/>
      <c r="FSX832" s="257"/>
      <c r="FSY832" s="257"/>
      <c r="FSZ832" s="257"/>
      <c r="FTA832" s="257"/>
      <c r="FTB832" s="257"/>
      <c r="FTC832" s="257"/>
      <c r="FTD832" s="257"/>
      <c r="FTE832" s="257"/>
      <c r="FTF832" s="257"/>
      <c r="FTG832" s="257"/>
      <c r="FTH832" s="257"/>
      <c r="FTI832" s="257"/>
      <c r="FTJ832" s="257"/>
      <c r="FTK832" s="257"/>
      <c r="FTL832" s="257"/>
      <c r="FTM832" s="257"/>
      <c r="FTN832" s="257"/>
      <c r="FTO832" s="257"/>
      <c r="FTP832" s="257"/>
      <c r="FTQ832" s="257"/>
      <c r="FTR832" s="257"/>
      <c r="FTS832" s="257"/>
      <c r="FTT832" s="257"/>
      <c r="FTU832" s="257"/>
      <c r="FTV832" s="257"/>
      <c r="FTW832" s="257"/>
      <c r="FTX832" s="257"/>
      <c r="FTY832" s="257"/>
      <c r="FTZ832" s="257"/>
      <c r="FUA832" s="257"/>
      <c r="FUB832" s="257"/>
      <c r="FUC832" s="257"/>
      <c r="FUD832" s="257"/>
      <c r="FUE832" s="257"/>
      <c r="FUF832" s="257"/>
      <c r="FUG832" s="257"/>
      <c r="FUH832" s="257"/>
      <c r="FUI832" s="257"/>
      <c r="FUJ832" s="257"/>
      <c r="FUK832" s="257"/>
      <c r="FUL832" s="257"/>
      <c r="FUM832" s="257"/>
      <c r="FUN832" s="257"/>
      <c r="FUO832" s="257"/>
      <c r="FUP832" s="257"/>
      <c r="FUQ832" s="257"/>
      <c r="FUR832" s="257"/>
      <c r="FUS832" s="257"/>
      <c r="FUT832" s="257"/>
      <c r="FUU832" s="257"/>
      <c r="FUV832" s="257"/>
      <c r="FUW832" s="257"/>
      <c r="FUX832" s="257"/>
      <c r="FUY832" s="257"/>
      <c r="FUZ832" s="257"/>
      <c r="FVA832" s="257"/>
      <c r="FVB832" s="257"/>
      <c r="FVC832" s="257"/>
      <c r="FVD832" s="257"/>
      <c r="FVE832" s="257"/>
      <c r="FVF832" s="257"/>
      <c r="FVG832" s="257"/>
      <c r="FVH832" s="257"/>
      <c r="FVI832" s="257"/>
      <c r="FVJ832" s="257"/>
      <c r="FVK832" s="257"/>
      <c r="FVL832" s="257"/>
      <c r="FVM832" s="257"/>
      <c r="FVN832" s="257"/>
      <c r="FVO832" s="257"/>
      <c r="FVP832" s="257"/>
      <c r="FVQ832" s="257"/>
      <c r="FVR832" s="257"/>
      <c r="FVS832" s="257"/>
      <c r="FVT832" s="257"/>
      <c r="FVU832" s="257"/>
      <c r="FVV832" s="257"/>
      <c r="FVW832" s="257"/>
      <c r="FVX832" s="257"/>
      <c r="FVY832" s="257"/>
      <c r="FVZ832" s="257"/>
      <c r="FWA832" s="257"/>
      <c r="FWB832" s="257"/>
      <c r="FWC832" s="257"/>
      <c r="FWD832" s="257"/>
      <c r="FWE832" s="257"/>
      <c r="FWF832" s="257"/>
      <c r="FWG832" s="257"/>
      <c r="FWH832" s="257"/>
      <c r="FWI832" s="257"/>
      <c r="FWJ832" s="257"/>
      <c r="FWK832" s="257"/>
      <c r="FWL832" s="257"/>
      <c r="FWM832" s="257"/>
      <c r="FWN832" s="257"/>
      <c r="FWO832" s="257"/>
      <c r="FWP832" s="257"/>
      <c r="FWQ832" s="257"/>
      <c r="FWR832" s="257"/>
      <c r="FWS832" s="257"/>
      <c r="FWT832" s="257"/>
      <c r="FWU832" s="257"/>
      <c r="FWV832" s="257"/>
      <c r="FWW832" s="257"/>
      <c r="FWX832" s="257"/>
      <c r="FWY832" s="257"/>
      <c r="FWZ832" s="257"/>
      <c r="FXA832" s="257"/>
      <c r="FXB832" s="257"/>
      <c r="FXC832" s="257"/>
      <c r="FXD832" s="257"/>
      <c r="FXE832" s="257"/>
      <c r="FXF832" s="257"/>
      <c r="FXG832" s="257"/>
      <c r="FXH832" s="257"/>
      <c r="FXI832" s="257"/>
      <c r="FXJ832" s="257"/>
      <c r="FXK832" s="257"/>
      <c r="FXL832" s="257"/>
      <c r="FXM832" s="257"/>
      <c r="FXN832" s="257"/>
      <c r="FXO832" s="257"/>
      <c r="FXP832" s="257"/>
      <c r="FXQ832" s="257"/>
      <c r="FXR832" s="257"/>
      <c r="FXS832" s="257"/>
      <c r="FXT832" s="257"/>
      <c r="FXU832" s="257"/>
      <c r="FXV832" s="257"/>
      <c r="FXW832" s="257"/>
      <c r="FXX832" s="257"/>
      <c r="FXY832" s="257"/>
      <c r="FXZ832" s="257"/>
      <c r="FYA832" s="257"/>
      <c r="FYB832" s="257"/>
      <c r="FYC832" s="257"/>
      <c r="FYD832" s="257"/>
      <c r="FYE832" s="257"/>
      <c r="FYF832" s="257"/>
      <c r="FYG832" s="257"/>
      <c r="FYH832" s="257"/>
      <c r="FYI832" s="257"/>
      <c r="FYJ832" s="257"/>
      <c r="FYK832" s="257"/>
      <c r="FYL832" s="257"/>
      <c r="FYM832" s="257"/>
      <c r="FYN832" s="257"/>
      <c r="FYO832" s="257"/>
      <c r="FYP832" s="257"/>
      <c r="FYQ832" s="257"/>
      <c r="FYR832" s="257"/>
      <c r="FYS832" s="257"/>
      <c r="FYT832" s="257"/>
      <c r="FYU832" s="257"/>
      <c r="FYV832" s="257"/>
      <c r="FYW832" s="257"/>
      <c r="FYX832" s="257"/>
      <c r="FYY832" s="257"/>
      <c r="FYZ832" s="257"/>
      <c r="FZA832" s="257"/>
      <c r="FZB832" s="257"/>
      <c r="FZC832" s="257"/>
      <c r="FZD832" s="257"/>
      <c r="FZE832" s="257"/>
      <c r="FZF832" s="257"/>
      <c r="FZG832" s="257"/>
      <c r="FZH832" s="257"/>
      <c r="FZI832" s="257"/>
      <c r="FZJ832" s="257"/>
      <c r="FZK832" s="257"/>
      <c r="FZL832" s="257"/>
      <c r="FZM832" s="257"/>
      <c r="FZN832" s="257"/>
      <c r="FZO832" s="257"/>
      <c r="FZP832" s="257"/>
      <c r="FZQ832" s="257"/>
      <c r="FZR832" s="257"/>
      <c r="FZS832" s="257"/>
      <c r="FZT832" s="257"/>
      <c r="FZU832" s="257"/>
      <c r="FZV832" s="257"/>
      <c r="FZW832" s="257"/>
      <c r="FZX832" s="257"/>
      <c r="FZY832" s="257"/>
      <c r="FZZ832" s="257"/>
      <c r="GAA832" s="257"/>
      <c r="GAB832" s="257"/>
      <c r="GAC832" s="257"/>
      <c r="GAD832" s="257"/>
      <c r="GAE832" s="257"/>
      <c r="GAF832" s="257"/>
      <c r="GAG832" s="257"/>
      <c r="GAH832" s="257"/>
      <c r="GAI832" s="257"/>
      <c r="GAJ832" s="257"/>
      <c r="GAK832" s="257"/>
      <c r="GAL832" s="257"/>
      <c r="GAM832" s="257"/>
      <c r="GAN832" s="257"/>
      <c r="GAO832" s="257"/>
      <c r="GAP832" s="257"/>
      <c r="GAQ832" s="257"/>
      <c r="GAR832" s="257"/>
      <c r="GAS832" s="257"/>
      <c r="GAT832" s="257"/>
      <c r="GAU832" s="257"/>
      <c r="GAV832" s="257"/>
      <c r="GAW832" s="257"/>
      <c r="GAX832" s="257"/>
      <c r="GAY832" s="257"/>
      <c r="GAZ832" s="257"/>
      <c r="GBA832" s="257"/>
      <c r="GBB832" s="257"/>
      <c r="GBC832" s="257"/>
      <c r="GBD832" s="257"/>
      <c r="GBE832" s="257"/>
      <c r="GBF832" s="257"/>
      <c r="GBG832" s="257"/>
      <c r="GBH832" s="257"/>
      <c r="GBI832" s="257"/>
      <c r="GBJ832" s="257"/>
      <c r="GBK832" s="257"/>
      <c r="GBL832" s="257"/>
      <c r="GBM832" s="257"/>
      <c r="GBN832" s="257"/>
      <c r="GBO832" s="257"/>
      <c r="GBP832" s="257"/>
      <c r="GBQ832" s="257"/>
      <c r="GBR832" s="257"/>
      <c r="GBS832" s="257"/>
      <c r="GBT832" s="257"/>
      <c r="GBU832" s="257"/>
      <c r="GBV832" s="257"/>
      <c r="GBW832" s="257"/>
      <c r="GBX832" s="257"/>
      <c r="GBY832" s="257"/>
      <c r="GBZ832" s="257"/>
      <c r="GCA832" s="257"/>
      <c r="GCB832" s="257"/>
      <c r="GCC832" s="257"/>
      <c r="GCD832" s="257"/>
      <c r="GCE832" s="257"/>
      <c r="GCF832" s="257"/>
      <c r="GCG832" s="257"/>
      <c r="GCH832" s="257"/>
      <c r="GCI832" s="257"/>
      <c r="GCJ832" s="257"/>
      <c r="GCK832" s="257"/>
      <c r="GCL832" s="257"/>
      <c r="GCM832" s="257"/>
      <c r="GCN832" s="257"/>
      <c r="GCO832" s="257"/>
      <c r="GCP832" s="257"/>
      <c r="GCQ832" s="257"/>
      <c r="GCR832" s="257"/>
      <c r="GCS832" s="257"/>
      <c r="GCT832" s="257"/>
      <c r="GCU832" s="257"/>
      <c r="GCV832" s="257"/>
      <c r="GCW832" s="257"/>
      <c r="GCX832" s="257"/>
      <c r="GCY832" s="257"/>
      <c r="GCZ832" s="257"/>
      <c r="GDA832" s="257"/>
      <c r="GDB832" s="257"/>
      <c r="GDC832" s="257"/>
      <c r="GDD832" s="257"/>
      <c r="GDE832" s="257"/>
      <c r="GDF832" s="257"/>
      <c r="GDG832" s="257"/>
      <c r="GDH832" s="257"/>
      <c r="GDI832" s="257"/>
      <c r="GDJ832" s="257"/>
      <c r="GDK832" s="257"/>
      <c r="GDL832" s="257"/>
      <c r="GDM832" s="257"/>
      <c r="GDN832" s="257"/>
      <c r="GDO832" s="257"/>
      <c r="GDP832" s="257"/>
      <c r="GDQ832" s="257"/>
      <c r="GDR832" s="257"/>
      <c r="GDS832" s="257"/>
      <c r="GDT832" s="257"/>
      <c r="GDU832" s="257"/>
      <c r="GDV832" s="257"/>
      <c r="GDW832" s="257"/>
      <c r="GDX832" s="257"/>
      <c r="GDY832" s="257"/>
      <c r="GDZ832" s="257"/>
      <c r="GEA832" s="257"/>
      <c r="GEB832" s="257"/>
      <c r="GEC832" s="257"/>
      <c r="GED832" s="257"/>
      <c r="GEE832" s="257"/>
      <c r="GEF832" s="257"/>
      <c r="GEG832" s="257"/>
      <c r="GEH832" s="257"/>
      <c r="GEI832" s="257"/>
      <c r="GEJ832" s="257"/>
      <c r="GEK832" s="257"/>
      <c r="GEL832" s="257"/>
      <c r="GEM832" s="257"/>
      <c r="GEN832" s="257"/>
      <c r="GEO832" s="257"/>
      <c r="GEP832" s="257"/>
      <c r="GEQ832" s="257"/>
      <c r="GER832" s="257"/>
      <c r="GES832" s="257"/>
      <c r="GET832" s="257"/>
      <c r="GEU832" s="257"/>
      <c r="GEV832" s="257"/>
      <c r="GEW832" s="257"/>
      <c r="GEX832" s="257"/>
      <c r="GEY832" s="257"/>
      <c r="GEZ832" s="257"/>
      <c r="GFA832" s="257"/>
      <c r="GFB832" s="257"/>
      <c r="GFC832" s="257"/>
      <c r="GFD832" s="257"/>
      <c r="GFE832" s="257"/>
      <c r="GFF832" s="257"/>
      <c r="GFG832" s="257"/>
      <c r="GFH832" s="257"/>
      <c r="GFI832" s="257"/>
      <c r="GFJ832" s="257"/>
      <c r="GFK832" s="257"/>
      <c r="GFL832" s="257"/>
      <c r="GFM832" s="257"/>
      <c r="GFN832" s="257"/>
      <c r="GFO832" s="257"/>
      <c r="GFP832" s="257"/>
      <c r="GFQ832" s="257"/>
      <c r="GFR832" s="257"/>
      <c r="GFS832" s="257"/>
      <c r="GFT832" s="257"/>
      <c r="GFU832" s="257"/>
      <c r="GFV832" s="257"/>
      <c r="GFW832" s="257"/>
      <c r="GFX832" s="257"/>
      <c r="GFY832" s="257"/>
      <c r="GFZ832" s="257"/>
      <c r="GGA832" s="257"/>
      <c r="GGB832" s="257"/>
      <c r="GGC832" s="257"/>
      <c r="GGD832" s="257"/>
      <c r="GGE832" s="257"/>
      <c r="GGF832" s="257"/>
      <c r="GGG832" s="257"/>
      <c r="GGH832" s="257"/>
      <c r="GGI832" s="257"/>
      <c r="GGJ832" s="257"/>
      <c r="GGK832" s="257"/>
      <c r="GGL832" s="257"/>
      <c r="GGM832" s="257"/>
      <c r="GGN832" s="257"/>
      <c r="GGO832" s="257"/>
      <c r="GGP832" s="257"/>
      <c r="GGQ832" s="257"/>
      <c r="GGR832" s="257"/>
      <c r="GGS832" s="257"/>
      <c r="GGT832" s="257"/>
      <c r="GGU832" s="257"/>
      <c r="GGV832" s="257"/>
      <c r="GGW832" s="257"/>
      <c r="GGX832" s="257"/>
      <c r="GGY832" s="257"/>
      <c r="GGZ832" s="257"/>
      <c r="GHA832" s="257"/>
      <c r="GHB832" s="257"/>
      <c r="GHC832" s="257"/>
      <c r="GHD832" s="257"/>
      <c r="GHE832" s="257"/>
      <c r="GHF832" s="257"/>
      <c r="GHG832" s="257"/>
      <c r="GHH832" s="257"/>
      <c r="GHI832" s="257"/>
      <c r="GHJ832" s="257"/>
      <c r="GHK832" s="257"/>
      <c r="GHL832" s="257"/>
      <c r="GHM832" s="257"/>
      <c r="GHN832" s="257"/>
      <c r="GHO832" s="257"/>
      <c r="GHP832" s="257"/>
      <c r="GHQ832" s="257"/>
      <c r="GHR832" s="257"/>
      <c r="GHS832" s="257"/>
      <c r="GHT832" s="257"/>
      <c r="GHU832" s="257"/>
      <c r="GHV832" s="257"/>
      <c r="GHW832" s="257"/>
      <c r="GHX832" s="257"/>
      <c r="GHY832" s="257"/>
      <c r="GHZ832" s="257"/>
      <c r="GIA832" s="257"/>
      <c r="GIB832" s="257"/>
      <c r="GIC832" s="257"/>
      <c r="GID832" s="257"/>
      <c r="GIE832" s="257"/>
      <c r="GIF832" s="257"/>
      <c r="GIG832" s="257"/>
      <c r="GIH832" s="257"/>
      <c r="GII832" s="257"/>
      <c r="GIJ832" s="257"/>
      <c r="GIK832" s="257"/>
      <c r="GIL832" s="257"/>
      <c r="GIM832" s="257"/>
      <c r="GIN832" s="257"/>
      <c r="GIO832" s="257"/>
      <c r="GIP832" s="257"/>
      <c r="GIQ832" s="257"/>
      <c r="GIR832" s="257"/>
      <c r="GIS832" s="257"/>
      <c r="GIT832" s="257"/>
      <c r="GIU832" s="257"/>
      <c r="GIV832" s="257"/>
      <c r="GIW832" s="257"/>
      <c r="GIX832" s="257"/>
      <c r="GIY832" s="257"/>
      <c r="GIZ832" s="257"/>
      <c r="GJA832" s="257"/>
      <c r="GJB832" s="257"/>
      <c r="GJC832" s="257"/>
      <c r="GJD832" s="257"/>
      <c r="GJE832" s="257"/>
      <c r="GJF832" s="257"/>
      <c r="GJG832" s="257"/>
      <c r="GJH832" s="257"/>
      <c r="GJI832" s="257"/>
      <c r="GJJ832" s="257"/>
      <c r="GJK832" s="257"/>
      <c r="GJL832" s="257"/>
      <c r="GJM832" s="257"/>
      <c r="GJN832" s="257"/>
      <c r="GJO832" s="257"/>
      <c r="GJP832" s="257"/>
      <c r="GJQ832" s="257"/>
      <c r="GJR832" s="257"/>
      <c r="GJS832" s="257"/>
      <c r="GJT832" s="257"/>
      <c r="GJU832" s="257"/>
      <c r="GJV832" s="257"/>
      <c r="GJW832" s="257"/>
      <c r="GJX832" s="257"/>
      <c r="GJY832" s="257"/>
      <c r="GJZ832" s="257"/>
      <c r="GKA832" s="257"/>
      <c r="GKB832" s="257"/>
      <c r="GKC832" s="257"/>
      <c r="GKD832" s="257"/>
      <c r="GKE832" s="257"/>
      <c r="GKF832" s="257"/>
      <c r="GKG832" s="257"/>
      <c r="GKH832" s="257"/>
      <c r="GKI832" s="257"/>
      <c r="GKJ832" s="257"/>
      <c r="GKK832" s="257"/>
      <c r="GKL832" s="257"/>
      <c r="GKM832" s="257"/>
      <c r="GKN832" s="257"/>
      <c r="GKO832" s="257"/>
      <c r="GKP832" s="257"/>
      <c r="GKQ832" s="257"/>
      <c r="GKR832" s="257"/>
      <c r="GKS832" s="257"/>
      <c r="GKT832" s="257"/>
      <c r="GKU832" s="257"/>
      <c r="GKV832" s="257"/>
      <c r="GKW832" s="257"/>
      <c r="GKX832" s="257"/>
      <c r="GKY832" s="257"/>
      <c r="GKZ832" s="257"/>
      <c r="GLA832" s="257"/>
      <c r="GLB832" s="257"/>
      <c r="GLC832" s="257"/>
      <c r="GLD832" s="257"/>
      <c r="GLE832" s="257"/>
      <c r="GLF832" s="257"/>
      <c r="GLG832" s="257"/>
      <c r="GLH832" s="257"/>
      <c r="GLI832" s="257"/>
      <c r="GLJ832" s="257"/>
      <c r="GLK832" s="257"/>
      <c r="GLL832" s="257"/>
      <c r="GLM832" s="257"/>
      <c r="GLN832" s="257"/>
      <c r="GLO832" s="257"/>
      <c r="GLP832" s="257"/>
      <c r="GLQ832" s="257"/>
      <c r="GLR832" s="257"/>
      <c r="GLS832" s="257"/>
      <c r="GLT832" s="257"/>
      <c r="GLU832" s="257"/>
      <c r="GLV832" s="257"/>
      <c r="GLW832" s="257"/>
      <c r="GLX832" s="257"/>
      <c r="GLY832" s="257"/>
      <c r="GLZ832" s="257"/>
      <c r="GMA832" s="257"/>
      <c r="GMB832" s="257"/>
      <c r="GMC832" s="257"/>
      <c r="GMD832" s="257"/>
      <c r="GME832" s="257"/>
      <c r="GMF832" s="257"/>
      <c r="GMG832" s="257"/>
      <c r="GMH832" s="257"/>
      <c r="GMI832" s="257"/>
      <c r="GMJ832" s="257"/>
      <c r="GMK832" s="257"/>
      <c r="GML832" s="257"/>
      <c r="GMM832" s="257"/>
      <c r="GMN832" s="257"/>
      <c r="GMO832" s="257"/>
      <c r="GMP832" s="257"/>
      <c r="GMQ832" s="257"/>
      <c r="GMR832" s="257"/>
      <c r="GMS832" s="257"/>
      <c r="GMT832" s="257"/>
      <c r="GMU832" s="257"/>
      <c r="GMV832" s="257"/>
      <c r="GMW832" s="257"/>
      <c r="GMX832" s="257"/>
      <c r="GMY832" s="257"/>
      <c r="GMZ832" s="257"/>
      <c r="GNA832" s="257"/>
      <c r="GNB832" s="257"/>
      <c r="GNC832" s="257"/>
      <c r="GND832" s="257"/>
      <c r="GNE832" s="257"/>
      <c r="GNF832" s="257"/>
      <c r="GNG832" s="257"/>
      <c r="GNH832" s="257"/>
      <c r="GNI832" s="257"/>
      <c r="GNJ832" s="257"/>
      <c r="GNK832" s="257"/>
      <c r="GNL832" s="257"/>
      <c r="GNM832" s="257"/>
      <c r="GNN832" s="257"/>
      <c r="GNO832" s="257"/>
      <c r="GNP832" s="257"/>
      <c r="GNQ832" s="257"/>
      <c r="GNR832" s="257"/>
      <c r="GNS832" s="257"/>
      <c r="GNT832" s="257"/>
      <c r="GNU832" s="257"/>
      <c r="GNV832" s="257"/>
      <c r="GNW832" s="257"/>
      <c r="GNX832" s="257"/>
      <c r="GNY832" s="257"/>
      <c r="GNZ832" s="257"/>
      <c r="GOA832" s="257"/>
      <c r="GOB832" s="257"/>
      <c r="GOC832" s="257"/>
      <c r="GOD832" s="257"/>
      <c r="GOE832" s="257"/>
      <c r="GOF832" s="257"/>
      <c r="GOG832" s="257"/>
      <c r="GOH832" s="257"/>
      <c r="GOI832" s="257"/>
      <c r="GOJ832" s="257"/>
      <c r="GOK832" s="257"/>
      <c r="GOL832" s="257"/>
      <c r="GOM832" s="257"/>
      <c r="GON832" s="257"/>
      <c r="GOO832" s="257"/>
      <c r="GOP832" s="257"/>
      <c r="GOQ832" s="257"/>
      <c r="GOR832" s="257"/>
      <c r="GOS832" s="257"/>
      <c r="GOT832" s="257"/>
      <c r="GOU832" s="257"/>
      <c r="GOV832" s="257"/>
      <c r="GOW832" s="257"/>
      <c r="GOX832" s="257"/>
      <c r="GOY832" s="257"/>
      <c r="GOZ832" s="257"/>
      <c r="GPA832" s="257"/>
      <c r="GPB832" s="257"/>
      <c r="GPC832" s="257"/>
      <c r="GPD832" s="257"/>
      <c r="GPE832" s="257"/>
      <c r="GPF832" s="257"/>
      <c r="GPG832" s="257"/>
      <c r="GPH832" s="257"/>
      <c r="GPI832" s="257"/>
      <c r="GPJ832" s="257"/>
      <c r="GPK832" s="257"/>
      <c r="GPL832" s="257"/>
      <c r="GPM832" s="257"/>
      <c r="GPN832" s="257"/>
      <c r="GPO832" s="257"/>
      <c r="GPP832" s="257"/>
      <c r="GPQ832" s="257"/>
      <c r="GPR832" s="257"/>
      <c r="GPS832" s="257"/>
      <c r="GPT832" s="257"/>
      <c r="GPU832" s="257"/>
      <c r="GPV832" s="257"/>
      <c r="GPW832" s="257"/>
      <c r="GPX832" s="257"/>
      <c r="GPY832" s="257"/>
      <c r="GPZ832" s="257"/>
      <c r="GQA832" s="257"/>
      <c r="GQB832" s="257"/>
      <c r="GQC832" s="257"/>
      <c r="GQD832" s="257"/>
      <c r="GQE832" s="257"/>
      <c r="GQF832" s="257"/>
      <c r="GQG832" s="257"/>
      <c r="GQH832" s="257"/>
      <c r="GQI832" s="257"/>
      <c r="GQJ832" s="257"/>
      <c r="GQK832" s="257"/>
      <c r="GQL832" s="257"/>
      <c r="GQM832" s="257"/>
      <c r="GQN832" s="257"/>
      <c r="GQO832" s="257"/>
      <c r="GQP832" s="257"/>
      <c r="GQQ832" s="257"/>
      <c r="GQR832" s="257"/>
      <c r="GQS832" s="257"/>
      <c r="GQT832" s="257"/>
      <c r="GQU832" s="257"/>
      <c r="GQV832" s="257"/>
      <c r="GQW832" s="257"/>
      <c r="GQX832" s="257"/>
      <c r="GQY832" s="257"/>
      <c r="GQZ832" s="257"/>
      <c r="GRA832" s="257"/>
      <c r="GRB832" s="257"/>
      <c r="GRC832" s="257"/>
      <c r="GRD832" s="257"/>
      <c r="GRE832" s="257"/>
      <c r="GRF832" s="257"/>
      <c r="GRG832" s="257"/>
      <c r="GRH832" s="257"/>
      <c r="GRI832" s="257"/>
      <c r="GRJ832" s="257"/>
      <c r="GRK832" s="257"/>
      <c r="GRL832" s="257"/>
      <c r="GRM832" s="257"/>
      <c r="GRN832" s="257"/>
      <c r="GRO832" s="257"/>
      <c r="GRP832" s="257"/>
      <c r="GRQ832" s="257"/>
      <c r="GRR832" s="257"/>
      <c r="GRS832" s="257"/>
      <c r="GRT832" s="257"/>
      <c r="GRU832" s="257"/>
      <c r="GRV832" s="257"/>
      <c r="GRW832" s="257"/>
      <c r="GRX832" s="257"/>
      <c r="GRY832" s="257"/>
      <c r="GRZ832" s="257"/>
      <c r="GSA832" s="257"/>
      <c r="GSB832" s="257"/>
      <c r="GSC832" s="257"/>
      <c r="GSD832" s="257"/>
      <c r="GSE832" s="257"/>
      <c r="GSF832" s="257"/>
      <c r="GSG832" s="257"/>
      <c r="GSH832" s="257"/>
      <c r="GSI832" s="257"/>
      <c r="GSJ832" s="257"/>
      <c r="GSK832" s="257"/>
      <c r="GSL832" s="257"/>
      <c r="GSM832" s="257"/>
      <c r="GSN832" s="257"/>
      <c r="GSO832" s="257"/>
      <c r="GSP832" s="257"/>
      <c r="GSQ832" s="257"/>
      <c r="GSR832" s="257"/>
      <c r="GSS832" s="257"/>
      <c r="GST832" s="257"/>
      <c r="GSU832" s="257"/>
      <c r="GSV832" s="257"/>
      <c r="GSW832" s="257"/>
      <c r="GSX832" s="257"/>
      <c r="GSY832" s="257"/>
      <c r="GSZ832" s="257"/>
      <c r="GTA832" s="257"/>
      <c r="GTB832" s="257"/>
      <c r="GTC832" s="257"/>
      <c r="GTD832" s="257"/>
      <c r="GTE832" s="257"/>
      <c r="GTF832" s="257"/>
      <c r="GTG832" s="257"/>
      <c r="GTH832" s="257"/>
      <c r="GTI832" s="257"/>
      <c r="GTJ832" s="257"/>
      <c r="GTK832" s="257"/>
      <c r="GTL832" s="257"/>
      <c r="GTM832" s="257"/>
      <c r="GTN832" s="257"/>
      <c r="GTO832" s="257"/>
      <c r="GTP832" s="257"/>
      <c r="GTQ832" s="257"/>
      <c r="GTR832" s="257"/>
      <c r="GTS832" s="257"/>
      <c r="GTT832" s="257"/>
      <c r="GTU832" s="257"/>
      <c r="GTV832" s="257"/>
      <c r="GTW832" s="257"/>
      <c r="GTX832" s="257"/>
      <c r="GTY832" s="257"/>
      <c r="GTZ832" s="257"/>
      <c r="GUA832" s="257"/>
      <c r="GUB832" s="257"/>
      <c r="GUC832" s="257"/>
      <c r="GUD832" s="257"/>
      <c r="GUE832" s="257"/>
      <c r="GUF832" s="257"/>
      <c r="GUG832" s="257"/>
      <c r="GUH832" s="257"/>
      <c r="GUI832" s="257"/>
      <c r="GUJ832" s="257"/>
      <c r="GUK832" s="257"/>
      <c r="GUL832" s="257"/>
      <c r="GUM832" s="257"/>
      <c r="GUN832" s="257"/>
      <c r="GUO832" s="257"/>
      <c r="GUP832" s="257"/>
      <c r="GUQ832" s="257"/>
      <c r="GUR832" s="257"/>
      <c r="GUS832" s="257"/>
      <c r="GUT832" s="257"/>
      <c r="GUU832" s="257"/>
      <c r="GUV832" s="257"/>
      <c r="GUW832" s="257"/>
      <c r="GUX832" s="257"/>
      <c r="GUY832" s="257"/>
      <c r="GUZ832" s="257"/>
      <c r="GVA832" s="257"/>
      <c r="GVB832" s="257"/>
      <c r="GVC832" s="257"/>
      <c r="GVD832" s="257"/>
      <c r="GVE832" s="257"/>
      <c r="GVF832" s="257"/>
      <c r="GVG832" s="257"/>
      <c r="GVH832" s="257"/>
      <c r="GVI832" s="257"/>
      <c r="GVJ832" s="257"/>
      <c r="GVK832" s="257"/>
      <c r="GVL832" s="257"/>
      <c r="GVM832" s="257"/>
      <c r="GVN832" s="257"/>
      <c r="GVO832" s="257"/>
      <c r="GVP832" s="257"/>
      <c r="GVQ832" s="257"/>
      <c r="GVR832" s="257"/>
      <c r="GVS832" s="257"/>
      <c r="GVT832" s="257"/>
      <c r="GVU832" s="257"/>
      <c r="GVV832" s="257"/>
      <c r="GVW832" s="257"/>
      <c r="GVX832" s="257"/>
      <c r="GVY832" s="257"/>
      <c r="GVZ832" s="257"/>
      <c r="GWA832" s="257"/>
      <c r="GWB832" s="257"/>
      <c r="GWC832" s="257"/>
      <c r="GWD832" s="257"/>
      <c r="GWE832" s="257"/>
      <c r="GWF832" s="257"/>
      <c r="GWG832" s="257"/>
      <c r="GWH832" s="257"/>
      <c r="GWI832" s="257"/>
      <c r="GWJ832" s="257"/>
      <c r="GWK832" s="257"/>
      <c r="GWL832" s="257"/>
      <c r="GWM832" s="257"/>
      <c r="GWN832" s="257"/>
      <c r="GWO832" s="257"/>
      <c r="GWP832" s="257"/>
      <c r="GWQ832" s="257"/>
      <c r="GWR832" s="257"/>
      <c r="GWS832" s="257"/>
      <c r="GWT832" s="257"/>
      <c r="GWU832" s="257"/>
      <c r="GWV832" s="257"/>
      <c r="GWW832" s="257"/>
      <c r="GWX832" s="257"/>
      <c r="GWY832" s="257"/>
      <c r="GWZ832" s="257"/>
      <c r="GXA832" s="257"/>
      <c r="GXB832" s="257"/>
      <c r="GXC832" s="257"/>
      <c r="GXD832" s="257"/>
      <c r="GXE832" s="257"/>
      <c r="GXF832" s="257"/>
      <c r="GXG832" s="257"/>
      <c r="GXH832" s="257"/>
      <c r="GXI832" s="257"/>
      <c r="GXJ832" s="257"/>
      <c r="GXK832" s="257"/>
      <c r="GXL832" s="257"/>
      <c r="GXM832" s="257"/>
      <c r="GXN832" s="257"/>
      <c r="GXO832" s="257"/>
      <c r="GXP832" s="257"/>
      <c r="GXQ832" s="257"/>
      <c r="GXR832" s="257"/>
      <c r="GXS832" s="257"/>
      <c r="GXT832" s="257"/>
      <c r="GXU832" s="257"/>
      <c r="GXV832" s="257"/>
      <c r="GXW832" s="257"/>
      <c r="GXX832" s="257"/>
      <c r="GXY832" s="257"/>
      <c r="GXZ832" s="257"/>
      <c r="GYA832" s="257"/>
      <c r="GYB832" s="257"/>
      <c r="GYC832" s="257"/>
      <c r="GYD832" s="257"/>
      <c r="GYE832" s="257"/>
      <c r="GYF832" s="257"/>
      <c r="GYG832" s="257"/>
      <c r="GYH832" s="257"/>
      <c r="GYI832" s="257"/>
      <c r="GYJ832" s="257"/>
      <c r="GYK832" s="257"/>
      <c r="GYL832" s="257"/>
      <c r="GYM832" s="257"/>
      <c r="GYN832" s="257"/>
      <c r="GYO832" s="257"/>
      <c r="GYP832" s="257"/>
      <c r="GYQ832" s="257"/>
      <c r="GYR832" s="257"/>
      <c r="GYS832" s="257"/>
      <c r="GYT832" s="257"/>
      <c r="GYU832" s="257"/>
      <c r="GYV832" s="257"/>
      <c r="GYW832" s="257"/>
      <c r="GYX832" s="257"/>
      <c r="GYY832" s="257"/>
      <c r="GYZ832" s="257"/>
      <c r="GZA832" s="257"/>
      <c r="GZB832" s="257"/>
      <c r="GZC832" s="257"/>
      <c r="GZD832" s="257"/>
      <c r="GZE832" s="257"/>
      <c r="GZF832" s="257"/>
      <c r="GZG832" s="257"/>
      <c r="GZH832" s="257"/>
      <c r="GZI832" s="257"/>
      <c r="GZJ832" s="257"/>
      <c r="GZK832" s="257"/>
      <c r="GZL832" s="257"/>
      <c r="GZM832" s="257"/>
      <c r="GZN832" s="257"/>
      <c r="GZO832" s="257"/>
      <c r="GZP832" s="257"/>
      <c r="GZQ832" s="257"/>
      <c r="GZR832" s="257"/>
      <c r="GZS832" s="257"/>
      <c r="GZT832" s="257"/>
      <c r="GZU832" s="257"/>
      <c r="GZV832" s="257"/>
      <c r="GZW832" s="257"/>
      <c r="GZX832" s="257"/>
      <c r="GZY832" s="257"/>
      <c r="GZZ832" s="257"/>
      <c r="HAA832" s="257"/>
      <c r="HAB832" s="257"/>
      <c r="HAC832" s="257"/>
      <c r="HAD832" s="257"/>
      <c r="HAE832" s="257"/>
      <c r="HAF832" s="257"/>
      <c r="HAG832" s="257"/>
      <c r="HAH832" s="257"/>
      <c r="HAI832" s="257"/>
      <c r="HAJ832" s="257"/>
      <c r="HAK832" s="257"/>
      <c r="HAL832" s="257"/>
      <c r="HAM832" s="257"/>
      <c r="HAN832" s="257"/>
      <c r="HAO832" s="257"/>
      <c r="HAP832" s="257"/>
      <c r="HAQ832" s="257"/>
      <c r="HAR832" s="257"/>
      <c r="HAS832" s="257"/>
      <c r="HAT832" s="257"/>
      <c r="HAU832" s="257"/>
      <c r="HAV832" s="257"/>
      <c r="HAW832" s="257"/>
      <c r="HAX832" s="257"/>
      <c r="HAY832" s="257"/>
      <c r="HAZ832" s="257"/>
      <c r="HBA832" s="257"/>
      <c r="HBB832" s="257"/>
      <c r="HBC832" s="257"/>
      <c r="HBD832" s="257"/>
      <c r="HBE832" s="257"/>
      <c r="HBF832" s="257"/>
      <c r="HBG832" s="257"/>
      <c r="HBH832" s="257"/>
      <c r="HBI832" s="257"/>
      <c r="HBJ832" s="257"/>
      <c r="HBK832" s="257"/>
      <c r="HBL832" s="257"/>
      <c r="HBM832" s="257"/>
      <c r="HBN832" s="257"/>
      <c r="HBO832" s="257"/>
      <c r="HBP832" s="257"/>
      <c r="HBQ832" s="257"/>
      <c r="HBR832" s="257"/>
      <c r="HBS832" s="257"/>
      <c r="HBT832" s="257"/>
      <c r="HBU832" s="257"/>
      <c r="HBV832" s="257"/>
      <c r="HBW832" s="257"/>
      <c r="HBX832" s="257"/>
      <c r="HBY832" s="257"/>
      <c r="HBZ832" s="257"/>
      <c r="HCA832" s="257"/>
      <c r="HCB832" s="257"/>
      <c r="HCC832" s="257"/>
      <c r="HCD832" s="257"/>
      <c r="HCE832" s="257"/>
      <c r="HCF832" s="257"/>
      <c r="HCG832" s="257"/>
      <c r="HCH832" s="257"/>
      <c r="HCI832" s="257"/>
      <c r="HCJ832" s="257"/>
      <c r="HCK832" s="257"/>
      <c r="HCL832" s="257"/>
      <c r="HCM832" s="257"/>
      <c r="HCN832" s="257"/>
      <c r="HCO832" s="257"/>
      <c r="HCP832" s="257"/>
      <c r="HCQ832" s="257"/>
      <c r="HCR832" s="257"/>
      <c r="HCS832" s="257"/>
      <c r="HCT832" s="257"/>
      <c r="HCU832" s="257"/>
      <c r="HCV832" s="257"/>
      <c r="HCW832" s="257"/>
      <c r="HCX832" s="257"/>
      <c r="HCY832" s="257"/>
      <c r="HCZ832" s="257"/>
      <c r="HDA832" s="257"/>
      <c r="HDB832" s="257"/>
      <c r="HDC832" s="257"/>
      <c r="HDD832" s="257"/>
      <c r="HDE832" s="257"/>
      <c r="HDF832" s="257"/>
      <c r="HDG832" s="257"/>
      <c r="HDH832" s="257"/>
      <c r="HDI832" s="257"/>
      <c r="HDJ832" s="257"/>
      <c r="HDK832" s="257"/>
      <c r="HDL832" s="257"/>
      <c r="HDM832" s="257"/>
      <c r="HDN832" s="257"/>
      <c r="HDO832" s="257"/>
      <c r="HDP832" s="257"/>
      <c r="HDQ832" s="257"/>
      <c r="HDR832" s="257"/>
      <c r="HDS832" s="257"/>
      <c r="HDT832" s="257"/>
      <c r="HDU832" s="257"/>
      <c r="HDV832" s="257"/>
      <c r="HDW832" s="257"/>
      <c r="HDX832" s="257"/>
      <c r="HDY832" s="257"/>
      <c r="HDZ832" s="257"/>
      <c r="HEA832" s="257"/>
      <c r="HEB832" s="257"/>
      <c r="HEC832" s="257"/>
      <c r="HED832" s="257"/>
      <c r="HEE832" s="257"/>
      <c r="HEF832" s="257"/>
      <c r="HEG832" s="257"/>
      <c r="HEH832" s="257"/>
      <c r="HEI832" s="257"/>
      <c r="HEJ832" s="257"/>
      <c r="HEK832" s="257"/>
      <c r="HEL832" s="257"/>
      <c r="HEM832" s="257"/>
      <c r="HEN832" s="257"/>
      <c r="HEO832" s="257"/>
      <c r="HEP832" s="257"/>
      <c r="HEQ832" s="257"/>
      <c r="HER832" s="257"/>
      <c r="HES832" s="257"/>
      <c r="HET832" s="257"/>
      <c r="HEU832" s="257"/>
      <c r="HEV832" s="257"/>
      <c r="HEW832" s="257"/>
      <c r="HEX832" s="257"/>
      <c r="HEY832" s="257"/>
      <c r="HEZ832" s="257"/>
      <c r="HFA832" s="257"/>
      <c r="HFB832" s="257"/>
      <c r="HFC832" s="257"/>
      <c r="HFD832" s="257"/>
      <c r="HFE832" s="257"/>
      <c r="HFF832" s="257"/>
      <c r="HFG832" s="257"/>
      <c r="HFH832" s="257"/>
      <c r="HFI832" s="257"/>
      <c r="HFJ832" s="257"/>
      <c r="HFK832" s="257"/>
      <c r="HFL832" s="257"/>
      <c r="HFM832" s="257"/>
      <c r="HFN832" s="257"/>
      <c r="HFO832" s="257"/>
      <c r="HFP832" s="257"/>
      <c r="HFQ832" s="257"/>
      <c r="HFR832" s="257"/>
      <c r="HFS832" s="257"/>
      <c r="HFT832" s="257"/>
      <c r="HFU832" s="257"/>
      <c r="HFV832" s="257"/>
      <c r="HFW832" s="257"/>
      <c r="HFX832" s="257"/>
      <c r="HFY832" s="257"/>
      <c r="HFZ832" s="257"/>
      <c r="HGA832" s="257"/>
      <c r="HGB832" s="257"/>
      <c r="HGC832" s="257"/>
      <c r="HGD832" s="257"/>
      <c r="HGE832" s="257"/>
      <c r="HGF832" s="257"/>
      <c r="HGG832" s="257"/>
      <c r="HGH832" s="257"/>
      <c r="HGI832" s="257"/>
      <c r="HGJ832" s="257"/>
      <c r="HGK832" s="257"/>
      <c r="HGL832" s="257"/>
      <c r="HGM832" s="257"/>
      <c r="HGN832" s="257"/>
      <c r="HGO832" s="257"/>
      <c r="HGP832" s="257"/>
      <c r="HGQ832" s="257"/>
      <c r="HGR832" s="257"/>
      <c r="HGS832" s="257"/>
      <c r="HGT832" s="257"/>
      <c r="HGU832" s="257"/>
      <c r="HGV832" s="257"/>
      <c r="HGW832" s="257"/>
      <c r="HGX832" s="257"/>
      <c r="HGY832" s="257"/>
      <c r="HGZ832" s="257"/>
      <c r="HHA832" s="257"/>
      <c r="HHB832" s="257"/>
      <c r="HHC832" s="257"/>
      <c r="HHD832" s="257"/>
      <c r="HHE832" s="257"/>
      <c r="HHF832" s="257"/>
      <c r="HHG832" s="257"/>
      <c r="HHH832" s="257"/>
      <c r="HHI832" s="257"/>
      <c r="HHJ832" s="257"/>
      <c r="HHK832" s="257"/>
      <c r="HHL832" s="257"/>
      <c r="HHM832" s="257"/>
      <c r="HHN832" s="257"/>
      <c r="HHO832" s="257"/>
      <c r="HHP832" s="257"/>
      <c r="HHQ832" s="257"/>
      <c r="HHR832" s="257"/>
      <c r="HHS832" s="257"/>
      <c r="HHT832" s="257"/>
      <c r="HHU832" s="257"/>
      <c r="HHV832" s="257"/>
      <c r="HHW832" s="257"/>
      <c r="HHX832" s="257"/>
      <c r="HHY832" s="257"/>
      <c r="HHZ832" s="257"/>
      <c r="HIA832" s="257"/>
      <c r="HIB832" s="257"/>
      <c r="HIC832" s="257"/>
      <c r="HID832" s="257"/>
      <c r="HIE832" s="257"/>
      <c r="HIF832" s="257"/>
      <c r="HIG832" s="257"/>
      <c r="HIH832" s="257"/>
      <c r="HII832" s="257"/>
      <c r="HIJ832" s="257"/>
      <c r="HIK832" s="257"/>
      <c r="HIL832" s="257"/>
      <c r="HIM832" s="257"/>
      <c r="HIN832" s="257"/>
      <c r="HIO832" s="257"/>
      <c r="HIP832" s="257"/>
      <c r="HIQ832" s="257"/>
      <c r="HIR832" s="257"/>
      <c r="HIS832" s="257"/>
      <c r="HIT832" s="257"/>
      <c r="HIU832" s="257"/>
      <c r="HIV832" s="257"/>
      <c r="HIW832" s="257"/>
      <c r="HIX832" s="257"/>
      <c r="HIY832" s="257"/>
      <c r="HIZ832" s="257"/>
      <c r="HJA832" s="257"/>
      <c r="HJB832" s="257"/>
      <c r="HJC832" s="257"/>
      <c r="HJD832" s="257"/>
      <c r="HJE832" s="257"/>
      <c r="HJF832" s="257"/>
      <c r="HJG832" s="257"/>
      <c r="HJH832" s="257"/>
      <c r="HJI832" s="257"/>
      <c r="HJJ832" s="257"/>
      <c r="HJK832" s="257"/>
      <c r="HJL832" s="257"/>
      <c r="HJM832" s="257"/>
      <c r="HJN832" s="257"/>
      <c r="HJO832" s="257"/>
      <c r="HJP832" s="257"/>
      <c r="HJQ832" s="257"/>
      <c r="HJR832" s="257"/>
      <c r="HJS832" s="257"/>
      <c r="HJT832" s="257"/>
      <c r="HJU832" s="257"/>
      <c r="HJV832" s="257"/>
      <c r="HJW832" s="257"/>
      <c r="HJX832" s="257"/>
      <c r="HJY832" s="257"/>
      <c r="HJZ832" s="257"/>
      <c r="HKA832" s="257"/>
      <c r="HKB832" s="257"/>
      <c r="HKC832" s="257"/>
      <c r="HKD832" s="257"/>
      <c r="HKE832" s="257"/>
      <c r="HKF832" s="257"/>
      <c r="HKG832" s="257"/>
      <c r="HKH832" s="257"/>
      <c r="HKI832" s="257"/>
      <c r="HKJ832" s="257"/>
      <c r="HKK832" s="257"/>
      <c r="HKL832" s="257"/>
      <c r="HKM832" s="257"/>
      <c r="HKN832" s="257"/>
      <c r="HKO832" s="257"/>
      <c r="HKP832" s="257"/>
      <c r="HKQ832" s="257"/>
      <c r="HKR832" s="257"/>
      <c r="HKS832" s="257"/>
      <c r="HKT832" s="257"/>
      <c r="HKU832" s="257"/>
      <c r="HKV832" s="257"/>
      <c r="HKW832" s="257"/>
      <c r="HKX832" s="257"/>
      <c r="HKY832" s="257"/>
      <c r="HKZ832" s="257"/>
      <c r="HLA832" s="257"/>
      <c r="HLB832" s="257"/>
      <c r="HLC832" s="257"/>
      <c r="HLD832" s="257"/>
      <c r="HLE832" s="257"/>
      <c r="HLF832" s="257"/>
      <c r="HLG832" s="257"/>
      <c r="HLH832" s="257"/>
      <c r="HLI832" s="257"/>
      <c r="HLJ832" s="257"/>
      <c r="HLK832" s="257"/>
      <c r="HLL832" s="257"/>
      <c r="HLM832" s="257"/>
      <c r="HLN832" s="257"/>
      <c r="HLO832" s="257"/>
      <c r="HLP832" s="257"/>
      <c r="HLQ832" s="257"/>
      <c r="HLR832" s="257"/>
      <c r="HLS832" s="257"/>
      <c r="HLT832" s="257"/>
      <c r="HLU832" s="257"/>
      <c r="HLV832" s="257"/>
      <c r="HLW832" s="257"/>
      <c r="HLX832" s="257"/>
      <c r="HLY832" s="257"/>
      <c r="HLZ832" s="257"/>
      <c r="HMA832" s="257"/>
      <c r="HMB832" s="257"/>
      <c r="HMC832" s="257"/>
      <c r="HMD832" s="257"/>
      <c r="HME832" s="257"/>
      <c r="HMF832" s="257"/>
      <c r="HMG832" s="257"/>
      <c r="HMH832" s="257"/>
      <c r="HMI832" s="257"/>
      <c r="HMJ832" s="257"/>
      <c r="HMK832" s="257"/>
      <c r="HML832" s="257"/>
      <c r="HMM832" s="257"/>
      <c r="HMN832" s="257"/>
      <c r="HMO832" s="257"/>
      <c r="HMP832" s="257"/>
      <c r="HMQ832" s="257"/>
      <c r="HMR832" s="257"/>
      <c r="HMS832" s="257"/>
      <c r="HMT832" s="257"/>
      <c r="HMU832" s="257"/>
      <c r="HMV832" s="257"/>
      <c r="HMW832" s="257"/>
      <c r="HMX832" s="257"/>
      <c r="HMY832" s="257"/>
      <c r="HMZ832" s="257"/>
      <c r="HNA832" s="257"/>
      <c r="HNB832" s="257"/>
      <c r="HNC832" s="257"/>
      <c r="HND832" s="257"/>
      <c r="HNE832" s="257"/>
      <c r="HNF832" s="257"/>
      <c r="HNG832" s="257"/>
      <c r="HNH832" s="257"/>
      <c r="HNI832" s="257"/>
      <c r="HNJ832" s="257"/>
      <c r="HNK832" s="257"/>
      <c r="HNL832" s="257"/>
      <c r="HNM832" s="257"/>
      <c r="HNN832" s="257"/>
      <c r="HNO832" s="257"/>
      <c r="HNP832" s="257"/>
      <c r="HNQ832" s="257"/>
      <c r="HNR832" s="257"/>
      <c r="HNS832" s="257"/>
      <c r="HNT832" s="257"/>
      <c r="HNU832" s="257"/>
      <c r="HNV832" s="257"/>
      <c r="HNW832" s="257"/>
      <c r="HNX832" s="257"/>
      <c r="HNY832" s="257"/>
      <c r="HNZ832" s="257"/>
      <c r="HOA832" s="257"/>
      <c r="HOB832" s="257"/>
      <c r="HOC832" s="257"/>
      <c r="HOD832" s="257"/>
      <c r="HOE832" s="257"/>
      <c r="HOF832" s="257"/>
      <c r="HOG832" s="257"/>
      <c r="HOH832" s="257"/>
      <c r="HOI832" s="257"/>
      <c r="HOJ832" s="257"/>
      <c r="HOK832" s="257"/>
      <c r="HOL832" s="257"/>
      <c r="HOM832" s="257"/>
      <c r="HON832" s="257"/>
      <c r="HOO832" s="257"/>
      <c r="HOP832" s="257"/>
      <c r="HOQ832" s="257"/>
      <c r="HOR832" s="257"/>
      <c r="HOS832" s="257"/>
      <c r="HOT832" s="257"/>
      <c r="HOU832" s="257"/>
      <c r="HOV832" s="257"/>
      <c r="HOW832" s="257"/>
      <c r="HOX832" s="257"/>
      <c r="HOY832" s="257"/>
      <c r="HOZ832" s="257"/>
      <c r="HPA832" s="257"/>
      <c r="HPB832" s="257"/>
      <c r="HPC832" s="257"/>
      <c r="HPD832" s="257"/>
      <c r="HPE832" s="257"/>
      <c r="HPF832" s="257"/>
      <c r="HPG832" s="257"/>
      <c r="HPH832" s="257"/>
      <c r="HPI832" s="257"/>
      <c r="HPJ832" s="257"/>
      <c r="HPK832" s="257"/>
      <c r="HPL832" s="257"/>
      <c r="HPM832" s="257"/>
      <c r="HPN832" s="257"/>
      <c r="HPO832" s="257"/>
      <c r="HPP832" s="257"/>
      <c r="HPQ832" s="257"/>
      <c r="HPR832" s="257"/>
      <c r="HPS832" s="257"/>
      <c r="HPT832" s="257"/>
      <c r="HPU832" s="257"/>
      <c r="HPV832" s="257"/>
      <c r="HPW832" s="257"/>
      <c r="HPX832" s="257"/>
      <c r="HPY832" s="257"/>
      <c r="HPZ832" s="257"/>
      <c r="HQA832" s="257"/>
      <c r="HQB832" s="257"/>
      <c r="HQC832" s="257"/>
      <c r="HQD832" s="257"/>
      <c r="HQE832" s="257"/>
      <c r="HQF832" s="257"/>
      <c r="HQG832" s="257"/>
      <c r="HQH832" s="257"/>
      <c r="HQI832" s="257"/>
      <c r="HQJ832" s="257"/>
      <c r="HQK832" s="257"/>
      <c r="HQL832" s="257"/>
      <c r="HQM832" s="257"/>
      <c r="HQN832" s="257"/>
      <c r="HQO832" s="257"/>
      <c r="HQP832" s="257"/>
      <c r="HQQ832" s="257"/>
      <c r="HQR832" s="257"/>
      <c r="HQS832" s="257"/>
      <c r="HQT832" s="257"/>
      <c r="HQU832" s="257"/>
      <c r="HQV832" s="257"/>
      <c r="HQW832" s="257"/>
      <c r="HQX832" s="257"/>
      <c r="HQY832" s="257"/>
      <c r="HQZ832" s="257"/>
      <c r="HRA832" s="257"/>
      <c r="HRB832" s="257"/>
      <c r="HRC832" s="257"/>
      <c r="HRD832" s="257"/>
      <c r="HRE832" s="257"/>
      <c r="HRF832" s="257"/>
      <c r="HRG832" s="257"/>
      <c r="HRH832" s="257"/>
      <c r="HRI832" s="257"/>
      <c r="HRJ832" s="257"/>
      <c r="HRK832" s="257"/>
      <c r="HRL832" s="257"/>
      <c r="HRM832" s="257"/>
      <c r="HRN832" s="257"/>
      <c r="HRO832" s="257"/>
      <c r="HRP832" s="257"/>
      <c r="HRQ832" s="257"/>
      <c r="HRR832" s="257"/>
      <c r="HRS832" s="257"/>
      <c r="HRT832" s="257"/>
      <c r="HRU832" s="257"/>
      <c r="HRV832" s="257"/>
      <c r="HRW832" s="257"/>
      <c r="HRX832" s="257"/>
      <c r="HRY832" s="257"/>
      <c r="HRZ832" s="257"/>
      <c r="HSA832" s="257"/>
      <c r="HSB832" s="257"/>
      <c r="HSC832" s="257"/>
      <c r="HSD832" s="257"/>
      <c r="HSE832" s="257"/>
      <c r="HSF832" s="257"/>
      <c r="HSG832" s="257"/>
      <c r="HSH832" s="257"/>
      <c r="HSI832" s="257"/>
      <c r="HSJ832" s="257"/>
      <c r="HSK832" s="257"/>
      <c r="HSL832" s="257"/>
      <c r="HSM832" s="257"/>
      <c r="HSN832" s="257"/>
      <c r="HSO832" s="257"/>
      <c r="HSP832" s="257"/>
      <c r="HSQ832" s="257"/>
      <c r="HSR832" s="257"/>
      <c r="HSS832" s="257"/>
      <c r="HST832" s="257"/>
      <c r="HSU832" s="257"/>
      <c r="HSV832" s="257"/>
      <c r="HSW832" s="257"/>
      <c r="HSX832" s="257"/>
      <c r="HSY832" s="257"/>
      <c r="HSZ832" s="257"/>
      <c r="HTA832" s="257"/>
      <c r="HTB832" s="257"/>
      <c r="HTC832" s="257"/>
      <c r="HTD832" s="257"/>
      <c r="HTE832" s="257"/>
      <c r="HTF832" s="257"/>
      <c r="HTG832" s="257"/>
      <c r="HTH832" s="257"/>
      <c r="HTI832" s="257"/>
      <c r="HTJ832" s="257"/>
      <c r="HTK832" s="257"/>
      <c r="HTL832" s="257"/>
      <c r="HTM832" s="257"/>
      <c r="HTN832" s="257"/>
      <c r="HTO832" s="257"/>
      <c r="HTP832" s="257"/>
      <c r="HTQ832" s="257"/>
      <c r="HTR832" s="257"/>
      <c r="HTS832" s="257"/>
      <c r="HTT832" s="257"/>
      <c r="HTU832" s="257"/>
      <c r="HTV832" s="257"/>
      <c r="HTW832" s="257"/>
      <c r="HTX832" s="257"/>
      <c r="HTY832" s="257"/>
      <c r="HTZ832" s="257"/>
      <c r="HUA832" s="257"/>
      <c r="HUB832" s="257"/>
      <c r="HUC832" s="257"/>
      <c r="HUD832" s="257"/>
      <c r="HUE832" s="257"/>
      <c r="HUF832" s="257"/>
      <c r="HUG832" s="257"/>
      <c r="HUH832" s="257"/>
      <c r="HUI832" s="257"/>
      <c r="HUJ832" s="257"/>
      <c r="HUK832" s="257"/>
      <c r="HUL832" s="257"/>
      <c r="HUM832" s="257"/>
      <c r="HUN832" s="257"/>
      <c r="HUO832" s="257"/>
      <c r="HUP832" s="257"/>
      <c r="HUQ832" s="257"/>
      <c r="HUR832" s="257"/>
      <c r="HUS832" s="257"/>
      <c r="HUT832" s="257"/>
      <c r="HUU832" s="257"/>
      <c r="HUV832" s="257"/>
      <c r="HUW832" s="257"/>
      <c r="HUX832" s="257"/>
      <c r="HUY832" s="257"/>
      <c r="HUZ832" s="257"/>
      <c r="HVA832" s="257"/>
      <c r="HVB832" s="257"/>
      <c r="HVC832" s="257"/>
      <c r="HVD832" s="257"/>
      <c r="HVE832" s="257"/>
      <c r="HVF832" s="257"/>
      <c r="HVG832" s="257"/>
      <c r="HVH832" s="257"/>
      <c r="HVI832" s="257"/>
      <c r="HVJ832" s="257"/>
      <c r="HVK832" s="257"/>
      <c r="HVL832" s="257"/>
      <c r="HVM832" s="257"/>
      <c r="HVN832" s="257"/>
      <c r="HVO832" s="257"/>
      <c r="HVP832" s="257"/>
      <c r="HVQ832" s="257"/>
      <c r="HVR832" s="257"/>
      <c r="HVS832" s="257"/>
      <c r="HVT832" s="257"/>
      <c r="HVU832" s="257"/>
      <c r="HVV832" s="257"/>
      <c r="HVW832" s="257"/>
      <c r="HVX832" s="257"/>
      <c r="HVY832" s="257"/>
      <c r="HVZ832" s="257"/>
      <c r="HWA832" s="257"/>
      <c r="HWB832" s="257"/>
      <c r="HWC832" s="257"/>
      <c r="HWD832" s="257"/>
      <c r="HWE832" s="257"/>
      <c r="HWF832" s="257"/>
      <c r="HWG832" s="257"/>
      <c r="HWH832" s="257"/>
      <c r="HWI832" s="257"/>
      <c r="HWJ832" s="257"/>
      <c r="HWK832" s="257"/>
      <c r="HWL832" s="257"/>
      <c r="HWM832" s="257"/>
      <c r="HWN832" s="257"/>
      <c r="HWO832" s="257"/>
      <c r="HWP832" s="257"/>
      <c r="HWQ832" s="257"/>
      <c r="HWR832" s="257"/>
      <c r="HWS832" s="257"/>
      <c r="HWT832" s="257"/>
      <c r="HWU832" s="257"/>
      <c r="HWV832" s="257"/>
      <c r="HWW832" s="257"/>
      <c r="HWX832" s="257"/>
      <c r="HWY832" s="257"/>
      <c r="HWZ832" s="257"/>
      <c r="HXA832" s="257"/>
      <c r="HXB832" s="257"/>
      <c r="HXC832" s="257"/>
      <c r="HXD832" s="257"/>
      <c r="HXE832" s="257"/>
      <c r="HXF832" s="257"/>
      <c r="HXG832" s="257"/>
      <c r="HXH832" s="257"/>
      <c r="HXI832" s="257"/>
      <c r="HXJ832" s="257"/>
      <c r="HXK832" s="257"/>
      <c r="HXL832" s="257"/>
      <c r="HXM832" s="257"/>
      <c r="HXN832" s="257"/>
      <c r="HXO832" s="257"/>
      <c r="HXP832" s="257"/>
      <c r="HXQ832" s="257"/>
      <c r="HXR832" s="257"/>
      <c r="HXS832" s="257"/>
      <c r="HXT832" s="257"/>
      <c r="HXU832" s="257"/>
      <c r="HXV832" s="257"/>
      <c r="HXW832" s="257"/>
      <c r="HXX832" s="257"/>
      <c r="HXY832" s="257"/>
      <c r="HXZ832" s="257"/>
      <c r="HYA832" s="257"/>
      <c r="HYB832" s="257"/>
      <c r="HYC832" s="257"/>
      <c r="HYD832" s="257"/>
      <c r="HYE832" s="257"/>
      <c r="HYF832" s="257"/>
      <c r="HYG832" s="257"/>
      <c r="HYH832" s="257"/>
      <c r="HYI832" s="257"/>
      <c r="HYJ832" s="257"/>
      <c r="HYK832" s="257"/>
      <c r="HYL832" s="257"/>
      <c r="HYM832" s="257"/>
      <c r="HYN832" s="257"/>
      <c r="HYO832" s="257"/>
      <c r="HYP832" s="257"/>
      <c r="HYQ832" s="257"/>
      <c r="HYR832" s="257"/>
      <c r="HYS832" s="257"/>
      <c r="HYT832" s="257"/>
      <c r="HYU832" s="257"/>
      <c r="HYV832" s="257"/>
      <c r="HYW832" s="257"/>
      <c r="HYX832" s="257"/>
      <c r="HYY832" s="257"/>
      <c r="HYZ832" s="257"/>
      <c r="HZA832" s="257"/>
      <c r="HZB832" s="257"/>
      <c r="HZC832" s="257"/>
      <c r="HZD832" s="257"/>
      <c r="HZE832" s="257"/>
      <c r="HZF832" s="257"/>
      <c r="HZG832" s="257"/>
      <c r="HZH832" s="257"/>
      <c r="HZI832" s="257"/>
      <c r="HZJ832" s="257"/>
      <c r="HZK832" s="257"/>
      <c r="HZL832" s="257"/>
      <c r="HZM832" s="257"/>
      <c r="HZN832" s="257"/>
      <c r="HZO832" s="257"/>
      <c r="HZP832" s="257"/>
      <c r="HZQ832" s="257"/>
      <c r="HZR832" s="257"/>
      <c r="HZS832" s="257"/>
      <c r="HZT832" s="257"/>
      <c r="HZU832" s="257"/>
      <c r="HZV832" s="257"/>
      <c r="HZW832" s="257"/>
      <c r="HZX832" s="257"/>
      <c r="HZY832" s="257"/>
      <c r="HZZ832" s="257"/>
      <c r="IAA832" s="257"/>
      <c r="IAB832" s="257"/>
      <c r="IAC832" s="257"/>
      <c r="IAD832" s="257"/>
      <c r="IAE832" s="257"/>
      <c r="IAF832" s="257"/>
      <c r="IAG832" s="257"/>
      <c r="IAH832" s="257"/>
      <c r="IAI832" s="257"/>
      <c r="IAJ832" s="257"/>
      <c r="IAK832" s="257"/>
      <c r="IAL832" s="257"/>
      <c r="IAM832" s="257"/>
      <c r="IAN832" s="257"/>
      <c r="IAO832" s="257"/>
      <c r="IAP832" s="257"/>
      <c r="IAQ832" s="257"/>
      <c r="IAR832" s="257"/>
      <c r="IAS832" s="257"/>
      <c r="IAT832" s="257"/>
      <c r="IAU832" s="257"/>
      <c r="IAV832" s="257"/>
      <c r="IAW832" s="257"/>
      <c r="IAX832" s="257"/>
      <c r="IAY832" s="257"/>
      <c r="IAZ832" s="257"/>
      <c r="IBA832" s="257"/>
      <c r="IBB832" s="257"/>
      <c r="IBC832" s="257"/>
      <c r="IBD832" s="257"/>
      <c r="IBE832" s="257"/>
      <c r="IBF832" s="257"/>
      <c r="IBG832" s="257"/>
      <c r="IBH832" s="257"/>
      <c r="IBI832" s="257"/>
      <c r="IBJ832" s="257"/>
      <c r="IBK832" s="257"/>
      <c r="IBL832" s="257"/>
      <c r="IBM832" s="257"/>
      <c r="IBN832" s="257"/>
      <c r="IBO832" s="257"/>
      <c r="IBP832" s="257"/>
      <c r="IBQ832" s="257"/>
      <c r="IBR832" s="257"/>
      <c r="IBS832" s="257"/>
      <c r="IBT832" s="257"/>
      <c r="IBU832" s="257"/>
      <c r="IBV832" s="257"/>
      <c r="IBW832" s="257"/>
      <c r="IBX832" s="257"/>
      <c r="IBY832" s="257"/>
      <c r="IBZ832" s="257"/>
      <c r="ICA832" s="257"/>
      <c r="ICB832" s="257"/>
      <c r="ICC832" s="257"/>
      <c r="ICD832" s="257"/>
      <c r="ICE832" s="257"/>
      <c r="ICF832" s="257"/>
      <c r="ICG832" s="257"/>
      <c r="ICH832" s="257"/>
      <c r="ICI832" s="257"/>
      <c r="ICJ832" s="257"/>
      <c r="ICK832" s="257"/>
      <c r="ICL832" s="257"/>
      <c r="ICM832" s="257"/>
      <c r="ICN832" s="257"/>
      <c r="ICO832" s="257"/>
      <c r="ICP832" s="257"/>
      <c r="ICQ832" s="257"/>
      <c r="ICR832" s="257"/>
      <c r="ICS832" s="257"/>
      <c r="ICT832" s="257"/>
      <c r="ICU832" s="257"/>
      <c r="ICV832" s="257"/>
      <c r="ICW832" s="257"/>
      <c r="ICX832" s="257"/>
      <c r="ICY832" s="257"/>
      <c r="ICZ832" s="257"/>
      <c r="IDA832" s="257"/>
      <c r="IDB832" s="257"/>
      <c r="IDC832" s="257"/>
      <c r="IDD832" s="257"/>
      <c r="IDE832" s="257"/>
      <c r="IDF832" s="257"/>
      <c r="IDG832" s="257"/>
      <c r="IDH832" s="257"/>
      <c r="IDI832" s="257"/>
      <c r="IDJ832" s="257"/>
      <c r="IDK832" s="257"/>
      <c r="IDL832" s="257"/>
      <c r="IDM832" s="257"/>
      <c r="IDN832" s="257"/>
      <c r="IDO832" s="257"/>
      <c r="IDP832" s="257"/>
      <c r="IDQ832" s="257"/>
      <c r="IDR832" s="257"/>
      <c r="IDS832" s="257"/>
      <c r="IDT832" s="257"/>
      <c r="IDU832" s="257"/>
      <c r="IDV832" s="257"/>
      <c r="IDW832" s="257"/>
      <c r="IDX832" s="257"/>
      <c r="IDY832" s="257"/>
      <c r="IDZ832" s="257"/>
      <c r="IEA832" s="257"/>
      <c r="IEB832" s="257"/>
      <c r="IEC832" s="257"/>
      <c r="IED832" s="257"/>
      <c r="IEE832" s="257"/>
      <c r="IEF832" s="257"/>
      <c r="IEG832" s="257"/>
      <c r="IEH832" s="257"/>
      <c r="IEI832" s="257"/>
      <c r="IEJ832" s="257"/>
      <c r="IEK832" s="257"/>
      <c r="IEL832" s="257"/>
      <c r="IEM832" s="257"/>
      <c r="IEN832" s="257"/>
      <c r="IEO832" s="257"/>
      <c r="IEP832" s="257"/>
      <c r="IEQ832" s="257"/>
      <c r="IER832" s="257"/>
      <c r="IES832" s="257"/>
      <c r="IET832" s="257"/>
      <c r="IEU832" s="257"/>
      <c r="IEV832" s="257"/>
      <c r="IEW832" s="257"/>
      <c r="IEX832" s="257"/>
      <c r="IEY832" s="257"/>
      <c r="IEZ832" s="257"/>
      <c r="IFA832" s="257"/>
      <c r="IFB832" s="257"/>
      <c r="IFC832" s="257"/>
      <c r="IFD832" s="257"/>
      <c r="IFE832" s="257"/>
      <c r="IFF832" s="257"/>
      <c r="IFG832" s="257"/>
      <c r="IFH832" s="257"/>
      <c r="IFI832" s="257"/>
      <c r="IFJ832" s="257"/>
      <c r="IFK832" s="257"/>
      <c r="IFL832" s="257"/>
      <c r="IFM832" s="257"/>
      <c r="IFN832" s="257"/>
      <c r="IFO832" s="257"/>
      <c r="IFP832" s="257"/>
      <c r="IFQ832" s="257"/>
      <c r="IFR832" s="257"/>
      <c r="IFS832" s="257"/>
      <c r="IFT832" s="257"/>
      <c r="IFU832" s="257"/>
      <c r="IFV832" s="257"/>
      <c r="IFW832" s="257"/>
      <c r="IFX832" s="257"/>
      <c r="IFY832" s="257"/>
      <c r="IFZ832" s="257"/>
      <c r="IGA832" s="257"/>
      <c r="IGB832" s="257"/>
      <c r="IGC832" s="257"/>
      <c r="IGD832" s="257"/>
      <c r="IGE832" s="257"/>
      <c r="IGF832" s="257"/>
      <c r="IGG832" s="257"/>
      <c r="IGH832" s="257"/>
      <c r="IGI832" s="257"/>
      <c r="IGJ832" s="257"/>
      <c r="IGK832" s="257"/>
      <c r="IGL832" s="257"/>
      <c r="IGM832" s="257"/>
      <c r="IGN832" s="257"/>
      <c r="IGO832" s="257"/>
      <c r="IGP832" s="257"/>
      <c r="IGQ832" s="257"/>
      <c r="IGR832" s="257"/>
      <c r="IGS832" s="257"/>
      <c r="IGT832" s="257"/>
      <c r="IGU832" s="257"/>
      <c r="IGV832" s="257"/>
      <c r="IGW832" s="257"/>
      <c r="IGX832" s="257"/>
      <c r="IGY832" s="257"/>
      <c r="IGZ832" s="257"/>
      <c r="IHA832" s="257"/>
      <c r="IHB832" s="257"/>
      <c r="IHC832" s="257"/>
      <c r="IHD832" s="257"/>
      <c r="IHE832" s="257"/>
      <c r="IHF832" s="257"/>
      <c r="IHG832" s="257"/>
      <c r="IHH832" s="257"/>
      <c r="IHI832" s="257"/>
      <c r="IHJ832" s="257"/>
      <c r="IHK832" s="257"/>
      <c r="IHL832" s="257"/>
      <c r="IHM832" s="257"/>
      <c r="IHN832" s="257"/>
      <c r="IHO832" s="257"/>
      <c r="IHP832" s="257"/>
      <c r="IHQ832" s="257"/>
      <c r="IHR832" s="257"/>
      <c r="IHS832" s="257"/>
      <c r="IHT832" s="257"/>
      <c r="IHU832" s="257"/>
      <c r="IHV832" s="257"/>
      <c r="IHW832" s="257"/>
      <c r="IHX832" s="257"/>
      <c r="IHY832" s="257"/>
      <c r="IHZ832" s="257"/>
      <c r="IIA832" s="257"/>
      <c r="IIB832" s="257"/>
      <c r="IIC832" s="257"/>
      <c r="IID832" s="257"/>
      <c r="IIE832" s="257"/>
      <c r="IIF832" s="257"/>
      <c r="IIG832" s="257"/>
      <c r="IIH832" s="257"/>
      <c r="III832" s="257"/>
      <c r="IIJ832" s="257"/>
      <c r="IIK832" s="257"/>
      <c r="IIL832" s="257"/>
      <c r="IIM832" s="257"/>
      <c r="IIN832" s="257"/>
      <c r="IIO832" s="257"/>
      <c r="IIP832" s="257"/>
      <c r="IIQ832" s="257"/>
      <c r="IIR832" s="257"/>
      <c r="IIS832" s="257"/>
      <c r="IIT832" s="257"/>
      <c r="IIU832" s="257"/>
      <c r="IIV832" s="257"/>
      <c r="IIW832" s="257"/>
      <c r="IIX832" s="257"/>
      <c r="IIY832" s="257"/>
      <c r="IIZ832" s="257"/>
      <c r="IJA832" s="257"/>
      <c r="IJB832" s="257"/>
      <c r="IJC832" s="257"/>
      <c r="IJD832" s="257"/>
      <c r="IJE832" s="257"/>
      <c r="IJF832" s="257"/>
      <c r="IJG832" s="257"/>
      <c r="IJH832" s="257"/>
      <c r="IJI832" s="257"/>
      <c r="IJJ832" s="257"/>
      <c r="IJK832" s="257"/>
      <c r="IJL832" s="257"/>
      <c r="IJM832" s="257"/>
      <c r="IJN832" s="257"/>
      <c r="IJO832" s="257"/>
      <c r="IJP832" s="257"/>
      <c r="IJQ832" s="257"/>
      <c r="IJR832" s="257"/>
      <c r="IJS832" s="257"/>
      <c r="IJT832" s="257"/>
      <c r="IJU832" s="257"/>
      <c r="IJV832" s="257"/>
      <c r="IJW832" s="257"/>
      <c r="IJX832" s="257"/>
      <c r="IJY832" s="257"/>
      <c r="IJZ832" s="257"/>
      <c r="IKA832" s="257"/>
      <c r="IKB832" s="257"/>
      <c r="IKC832" s="257"/>
      <c r="IKD832" s="257"/>
      <c r="IKE832" s="257"/>
      <c r="IKF832" s="257"/>
      <c r="IKG832" s="257"/>
      <c r="IKH832" s="257"/>
      <c r="IKI832" s="257"/>
      <c r="IKJ832" s="257"/>
      <c r="IKK832" s="257"/>
      <c r="IKL832" s="257"/>
      <c r="IKM832" s="257"/>
      <c r="IKN832" s="257"/>
      <c r="IKO832" s="257"/>
      <c r="IKP832" s="257"/>
      <c r="IKQ832" s="257"/>
      <c r="IKR832" s="257"/>
      <c r="IKS832" s="257"/>
      <c r="IKT832" s="257"/>
      <c r="IKU832" s="257"/>
      <c r="IKV832" s="257"/>
      <c r="IKW832" s="257"/>
      <c r="IKX832" s="257"/>
      <c r="IKY832" s="257"/>
      <c r="IKZ832" s="257"/>
      <c r="ILA832" s="257"/>
      <c r="ILB832" s="257"/>
      <c r="ILC832" s="257"/>
      <c r="ILD832" s="257"/>
      <c r="ILE832" s="257"/>
      <c r="ILF832" s="257"/>
      <c r="ILG832" s="257"/>
      <c r="ILH832" s="257"/>
      <c r="ILI832" s="257"/>
      <c r="ILJ832" s="257"/>
      <c r="ILK832" s="257"/>
      <c r="ILL832" s="257"/>
      <c r="ILM832" s="257"/>
      <c r="ILN832" s="257"/>
      <c r="ILO832" s="257"/>
      <c r="ILP832" s="257"/>
      <c r="ILQ832" s="257"/>
      <c r="ILR832" s="257"/>
      <c r="ILS832" s="257"/>
      <c r="ILT832" s="257"/>
      <c r="ILU832" s="257"/>
      <c r="ILV832" s="257"/>
      <c r="ILW832" s="257"/>
      <c r="ILX832" s="257"/>
      <c r="ILY832" s="257"/>
      <c r="ILZ832" s="257"/>
      <c r="IMA832" s="257"/>
      <c r="IMB832" s="257"/>
      <c r="IMC832" s="257"/>
      <c r="IMD832" s="257"/>
      <c r="IME832" s="257"/>
      <c r="IMF832" s="257"/>
      <c r="IMG832" s="257"/>
      <c r="IMH832" s="257"/>
      <c r="IMI832" s="257"/>
      <c r="IMJ832" s="257"/>
      <c r="IMK832" s="257"/>
      <c r="IML832" s="257"/>
      <c r="IMM832" s="257"/>
      <c r="IMN832" s="257"/>
      <c r="IMO832" s="257"/>
      <c r="IMP832" s="257"/>
      <c r="IMQ832" s="257"/>
      <c r="IMR832" s="257"/>
      <c r="IMS832" s="257"/>
      <c r="IMT832" s="257"/>
      <c r="IMU832" s="257"/>
      <c r="IMV832" s="257"/>
      <c r="IMW832" s="257"/>
      <c r="IMX832" s="257"/>
      <c r="IMY832" s="257"/>
      <c r="IMZ832" s="257"/>
      <c r="INA832" s="257"/>
      <c r="INB832" s="257"/>
      <c r="INC832" s="257"/>
      <c r="IND832" s="257"/>
      <c r="INE832" s="257"/>
      <c r="INF832" s="257"/>
      <c r="ING832" s="257"/>
      <c r="INH832" s="257"/>
      <c r="INI832" s="257"/>
      <c r="INJ832" s="257"/>
      <c r="INK832" s="257"/>
      <c r="INL832" s="257"/>
      <c r="INM832" s="257"/>
      <c r="INN832" s="257"/>
      <c r="INO832" s="257"/>
      <c r="INP832" s="257"/>
      <c r="INQ832" s="257"/>
      <c r="INR832" s="257"/>
      <c r="INS832" s="257"/>
      <c r="INT832" s="257"/>
      <c r="INU832" s="257"/>
      <c r="INV832" s="257"/>
      <c r="INW832" s="257"/>
      <c r="INX832" s="257"/>
      <c r="INY832" s="257"/>
      <c r="INZ832" s="257"/>
      <c r="IOA832" s="257"/>
      <c r="IOB832" s="257"/>
      <c r="IOC832" s="257"/>
      <c r="IOD832" s="257"/>
      <c r="IOE832" s="257"/>
      <c r="IOF832" s="257"/>
      <c r="IOG832" s="257"/>
      <c r="IOH832" s="257"/>
      <c r="IOI832" s="257"/>
      <c r="IOJ832" s="257"/>
      <c r="IOK832" s="257"/>
      <c r="IOL832" s="257"/>
      <c r="IOM832" s="257"/>
      <c r="ION832" s="257"/>
      <c r="IOO832" s="257"/>
      <c r="IOP832" s="257"/>
      <c r="IOQ832" s="257"/>
      <c r="IOR832" s="257"/>
      <c r="IOS832" s="257"/>
      <c r="IOT832" s="257"/>
      <c r="IOU832" s="257"/>
      <c r="IOV832" s="257"/>
      <c r="IOW832" s="257"/>
      <c r="IOX832" s="257"/>
      <c r="IOY832" s="257"/>
      <c r="IOZ832" s="257"/>
      <c r="IPA832" s="257"/>
      <c r="IPB832" s="257"/>
      <c r="IPC832" s="257"/>
      <c r="IPD832" s="257"/>
      <c r="IPE832" s="257"/>
      <c r="IPF832" s="257"/>
      <c r="IPG832" s="257"/>
      <c r="IPH832" s="257"/>
      <c r="IPI832" s="257"/>
      <c r="IPJ832" s="257"/>
      <c r="IPK832" s="257"/>
      <c r="IPL832" s="257"/>
      <c r="IPM832" s="257"/>
      <c r="IPN832" s="257"/>
      <c r="IPO832" s="257"/>
      <c r="IPP832" s="257"/>
      <c r="IPQ832" s="257"/>
      <c r="IPR832" s="257"/>
      <c r="IPS832" s="257"/>
      <c r="IPT832" s="257"/>
      <c r="IPU832" s="257"/>
      <c r="IPV832" s="257"/>
      <c r="IPW832" s="257"/>
      <c r="IPX832" s="257"/>
      <c r="IPY832" s="257"/>
      <c r="IPZ832" s="257"/>
      <c r="IQA832" s="257"/>
      <c r="IQB832" s="257"/>
      <c r="IQC832" s="257"/>
      <c r="IQD832" s="257"/>
      <c r="IQE832" s="257"/>
      <c r="IQF832" s="257"/>
      <c r="IQG832" s="257"/>
      <c r="IQH832" s="257"/>
      <c r="IQI832" s="257"/>
      <c r="IQJ832" s="257"/>
      <c r="IQK832" s="257"/>
      <c r="IQL832" s="257"/>
      <c r="IQM832" s="257"/>
      <c r="IQN832" s="257"/>
      <c r="IQO832" s="257"/>
      <c r="IQP832" s="257"/>
      <c r="IQQ832" s="257"/>
      <c r="IQR832" s="257"/>
      <c r="IQS832" s="257"/>
      <c r="IQT832" s="257"/>
      <c r="IQU832" s="257"/>
      <c r="IQV832" s="257"/>
      <c r="IQW832" s="257"/>
      <c r="IQX832" s="257"/>
      <c r="IQY832" s="257"/>
      <c r="IQZ832" s="257"/>
      <c r="IRA832" s="257"/>
      <c r="IRB832" s="257"/>
      <c r="IRC832" s="257"/>
      <c r="IRD832" s="257"/>
      <c r="IRE832" s="257"/>
      <c r="IRF832" s="257"/>
      <c r="IRG832" s="257"/>
      <c r="IRH832" s="257"/>
      <c r="IRI832" s="257"/>
      <c r="IRJ832" s="257"/>
      <c r="IRK832" s="257"/>
      <c r="IRL832" s="257"/>
      <c r="IRM832" s="257"/>
      <c r="IRN832" s="257"/>
      <c r="IRO832" s="257"/>
      <c r="IRP832" s="257"/>
      <c r="IRQ832" s="257"/>
      <c r="IRR832" s="257"/>
      <c r="IRS832" s="257"/>
      <c r="IRT832" s="257"/>
      <c r="IRU832" s="257"/>
      <c r="IRV832" s="257"/>
      <c r="IRW832" s="257"/>
      <c r="IRX832" s="257"/>
      <c r="IRY832" s="257"/>
      <c r="IRZ832" s="257"/>
      <c r="ISA832" s="257"/>
      <c r="ISB832" s="257"/>
      <c r="ISC832" s="257"/>
      <c r="ISD832" s="257"/>
      <c r="ISE832" s="257"/>
      <c r="ISF832" s="257"/>
      <c r="ISG832" s="257"/>
      <c r="ISH832" s="257"/>
      <c r="ISI832" s="257"/>
      <c r="ISJ832" s="257"/>
      <c r="ISK832" s="257"/>
      <c r="ISL832" s="257"/>
      <c r="ISM832" s="257"/>
      <c r="ISN832" s="257"/>
      <c r="ISO832" s="257"/>
      <c r="ISP832" s="257"/>
      <c r="ISQ832" s="257"/>
      <c r="ISR832" s="257"/>
      <c r="ISS832" s="257"/>
      <c r="IST832" s="257"/>
      <c r="ISU832" s="257"/>
      <c r="ISV832" s="257"/>
      <c r="ISW832" s="257"/>
      <c r="ISX832" s="257"/>
      <c r="ISY832" s="257"/>
      <c r="ISZ832" s="257"/>
      <c r="ITA832" s="257"/>
      <c r="ITB832" s="257"/>
      <c r="ITC832" s="257"/>
      <c r="ITD832" s="257"/>
      <c r="ITE832" s="257"/>
      <c r="ITF832" s="257"/>
      <c r="ITG832" s="257"/>
      <c r="ITH832" s="257"/>
      <c r="ITI832" s="257"/>
      <c r="ITJ832" s="257"/>
      <c r="ITK832" s="257"/>
      <c r="ITL832" s="257"/>
      <c r="ITM832" s="257"/>
      <c r="ITN832" s="257"/>
      <c r="ITO832" s="257"/>
      <c r="ITP832" s="257"/>
      <c r="ITQ832" s="257"/>
      <c r="ITR832" s="257"/>
      <c r="ITS832" s="257"/>
      <c r="ITT832" s="257"/>
      <c r="ITU832" s="257"/>
      <c r="ITV832" s="257"/>
      <c r="ITW832" s="257"/>
      <c r="ITX832" s="257"/>
      <c r="ITY832" s="257"/>
      <c r="ITZ832" s="257"/>
      <c r="IUA832" s="257"/>
      <c r="IUB832" s="257"/>
      <c r="IUC832" s="257"/>
      <c r="IUD832" s="257"/>
      <c r="IUE832" s="257"/>
      <c r="IUF832" s="257"/>
      <c r="IUG832" s="257"/>
      <c r="IUH832" s="257"/>
      <c r="IUI832" s="257"/>
      <c r="IUJ832" s="257"/>
      <c r="IUK832" s="257"/>
      <c r="IUL832" s="257"/>
      <c r="IUM832" s="257"/>
      <c r="IUN832" s="257"/>
      <c r="IUO832" s="257"/>
      <c r="IUP832" s="257"/>
      <c r="IUQ832" s="257"/>
      <c r="IUR832" s="257"/>
      <c r="IUS832" s="257"/>
      <c r="IUT832" s="257"/>
      <c r="IUU832" s="257"/>
      <c r="IUV832" s="257"/>
      <c r="IUW832" s="257"/>
      <c r="IUX832" s="257"/>
      <c r="IUY832" s="257"/>
      <c r="IUZ832" s="257"/>
      <c r="IVA832" s="257"/>
      <c r="IVB832" s="257"/>
      <c r="IVC832" s="257"/>
      <c r="IVD832" s="257"/>
      <c r="IVE832" s="257"/>
      <c r="IVF832" s="257"/>
      <c r="IVG832" s="257"/>
      <c r="IVH832" s="257"/>
      <c r="IVI832" s="257"/>
      <c r="IVJ832" s="257"/>
      <c r="IVK832" s="257"/>
      <c r="IVL832" s="257"/>
      <c r="IVM832" s="257"/>
      <c r="IVN832" s="257"/>
      <c r="IVO832" s="257"/>
      <c r="IVP832" s="257"/>
      <c r="IVQ832" s="257"/>
      <c r="IVR832" s="257"/>
      <c r="IVS832" s="257"/>
      <c r="IVT832" s="257"/>
      <c r="IVU832" s="257"/>
      <c r="IVV832" s="257"/>
      <c r="IVW832" s="257"/>
      <c r="IVX832" s="257"/>
      <c r="IVY832" s="257"/>
      <c r="IVZ832" s="257"/>
      <c r="IWA832" s="257"/>
      <c r="IWB832" s="257"/>
      <c r="IWC832" s="257"/>
      <c r="IWD832" s="257"/>
      <c r="IWE832" s="257"/>
      <c r="IWF832" s="257"/>
      <c r="IWG832" s="257"/>
      <c r="IWH832" s="257"/>
      <c r="IWI832" s="257"/>
      <c r="IWJ832" s="257"/>
      <c r="IWK832" s="257"/>
      <c r="IWL832" s="257"/>
      <c r="IWM832" s="257"/>
      <c r="IWN832" s="257"/>
      <c r="IWO832" s="257"/>
      <c r="IWP832" s="257"/>
      <c r="IWQ832" s="257"/>
      <c r="IWR832" s="257"/>
      <c r="IWS832" s="257"/>
      <c r="IWT832" s="257"/>
      <c r="IWU832" s="257"/>
      <c r="IWV832" s="257"/>
      <c r="IWW832" s="257"/>
      <c r="IWX832" s="257"/>
      <c r="IWY832" s="257"/>
      <c r="IWZ832" s="257"/>
      <c r="IXA832" s="257"/>
      <c r="IXB832" s="257"/>
      <c r="IXC832" s="257"/>
      <c r="IXD832" s="257"/>
      <c r="IXE832" s="257"/>
      <c r="IXF832" s="257"/>
      <c r="IXG832" s="257"/>
      <c r="IXH832" s="257"/>
      <c r="IXI832" s="257"/>
      <c r="IXJ832" s="257"/>
      <c r="IXK832" s="257"/>
      <c r="IXL832" s="257"/>
      <c r="IXM832" s="257"/>
      <c r="IXN832" s="257"/>
      <c r="IXO832" s="257"/>
      <c r="IXP832" s="257"/>
      <c r="IXQ832" s="257"/>
      <c r="IXR832" s="257"/>
      <c r="IXS832" s="257"/>
      <c r="IXT832" s="257"/>
      <c r="IXU832" s="257"/>
      <c r="IXV832" s="257"/>
      <c r="IXW832" s="257"/>
      <c r="IXX832" s="257"/>
      <c r="IXY832" s="257"/>
      <c r="IXZ832" s="257"/>
      <c r="IYA832" s="257"/>
      <c r="IYB832" s="257"/>
      <c r="IYC832" s="257"/>
      <c r="IYD832" s="257"/>
      <c r="IYE832" s="257"/>
      <c r="IYF832" s="257"/>
      <c r="IYG832" s="257"/>
      <c r="IYH832" s="257"/>
      <c r="IYI832" s="257"/>
      <c r="IYJ832" s="257"/>
      <c r="IYK832" s="257"/>
      <c r="IYL832" s="257"/>
      <c r="IYM832" s="257"/>
      <c r="IYN832" s="257"/>
      <c r="IYO832" s="257"/>
      <c r="IYP832" s="257"/>
      <c r="IYQ832" s="257"/>
      <c r="IYR832" s="257"/>
      <c r="IYS832" s="257"/>
      <c r="IYT832" s="257"/>
      <c r="IYU832" s="257"/>
      <c r="IYV832" s="257"/>
      <c r="IYW832" s="257"/>
      <c r="IYX832" s="257"/>
      <c r="IYY832" s="257"/>
      <c r="IYZ832" s="257"/>
      <c r="IZA832" s="257"/>
      <c r="IZB832" s="257"/>
      <c r="IZC832" s="257"/>
      <c r="IZD832" s="257"/>
      <c r="IZE832" s="257"/>
      <c r="IZF832" s="257"/>
      <c r="IZG832" s="257"/>
      <c r="IZH832" s="257"/>
      <c r="IZI832" s="257"/>
      <c r="IZJ832" s="257"/>
      <c r="IZK832" s="257"/>
      <c r="IZL832" s="257"/>
      <c r="IZM832" s="257"/>
      <c r="IZN832" s="257"/>
      <c r="IZO832" s="257"/>
      <c r="IZP832" s="257"/>
      <c r="IZQ832" s="257"/>
      <c r="IZR832" s="257"/>
      <c r="IZS832" s="257"/>
      <c r="IZT832" s="257"/>
      <c r="IZU832" s="257"/>
      <c r="IZV832" s="257"/>
      <c r="IZW832" s="257"/>
      <c r="IZX832" s="257"/>
      <c r="IZY832" s="257"/>
      <c r="IZZ832" s="257"/>
      <c r="JAA832" s="257"/>
      <c r="JAB832" s="257"/>
      <c r="JAC832" s="257"/>
      <c r="JAD832" s="257"/>
      <c r="JAE832" s="257"/>
      <c r="JAF832" s="257"/>
      <c r="JAG832" s="257"/>
      <c r="JAH832" s="257"/>
      <c r="JAI832" s="257"/>
      <c r="JAJ832" s="257"/>
      <c r="JAK832" s="257"/>
      <c r="JAL832" s="257"/>
      <c r="JAM832" s="257"/>
      <c r="JAN832" s="257"/>
      <c r="JAO832" s="257"/>
      <c r="JAP832" s="257"/>
      <c r="JAQ832" s="257"/>
      <c r="JAR832" s="257"/>
      <c r="JAS832" s="257"/>
      <c r="JAT832" s="257"/>
      <c r="JAU832" s="257"/>
      <c r="JAV832" s="257"/>
      <c r="JAW832" s="257"/>
      <c r="JAX832" s="257"/>
      <c r="JAY832" s="257"/>
      <c r="JAZ832" s="257"/>
      <c r="JBA832" s="257"/>
      <c r="JBB832" s="257"/>
      <c r="JBC832" s="257"/>
      <c r="JBD832" s="257"/>
      <c r="JBE832" s="257"/>
      <c r="JBF832" s="257"/>
      <c r="JBG832" s="257"/>
      <c r="JBH832" s="257"/>
      <c r="JBI832" s="257"/>
      <c r="JBJ832" s="257"/>
      <c r="JBK832" s="257"/>
      <c r="JBL832" s="257"/>
      <c r="JBM832" s="257"/>
      <c r="JBN832" s="257"/>
      <c r="JBO832" s="257"/>
      <c r="JBP832" s="257"/>
      <c r="JBQ832" s="257"/>
      <c r="JBR832" s="257"/>
      <c r="JBS832" s="257"/>
      <c r="JBT832" s="257"/>
      <c r="JBU832" s="257"/>
      <c r="JBV832" s="257"/>
      <c r="JBW832" s="257"/>
      <c r="JBX832" s="257"/>
      <c r="JBY832" s="257"/>
      <c r="JBZ832" s="257"/>
      <c r="JCA832" s="257"/>
      <c r="JCB832" s="257"/>
      <c r="JCC832" s="257"/>
      <c r="JCD832" s="257"/>
      <c r="JCE832" s="257"/>
      <c r="JCF832" s="257"/>
      <c r="JCG832" s="257"/>
      <c r="JCH832" s="257"/>
      <c r="JCI832" s="257"/>
      <c r="JCJ832" s="257"/>
      <c r="JCK832" s="257"/>
      <c r="JCL832" s="257"/>
      <c r="JCM832" s="257"/>
      <c r="JCN832" s="257"/>
      <c r="JCO832" s="257"/>
      <c r="JCP832" s="257"/>
      <c r="JCQ832" s="257"/>
      <c r="JCR832" s="257"/>
      <c r="JCS832" s="257"/>
      <c r="JCT832" s="257"/>
      <c r="JCU832" s="257"/>
      <c r="JCV832" s="257"/>
      <c r="JCW832" s="257"/>
      <c r="JCX832" s="257"/>
      <c r="JCY832" s="257"/>
      <c r="JCZ832" s="257"/>
      <c r="JDA832" s="257"/>
      <c r="JDB832" s="257"/>
      <c r="JDC832" s="257"/>
      <c r="JDD832" s="257"/>
      <c r="JDE832" s="257"/>
      <c r="JDF832" s="257"/>
      <c r="JDG832" s="257"/>
      <c r="JDH832" s="257"/>
      <c r="JDI832" s="257"/>
      <c r="JDJ832" s="257"/>
      <c r="JDK832" s="257"/>
      <c r="JDL832" s="257"/>
      <c r="JDM832" s="257"/>
      <c r="JDN832" s="257"/>
      <c r="JDO832" s="257"/>
      <c r="JDP832" s="257"/>
      <c r="JDQ832" s="257"/>
      <c r="JDR832" s="257"/>
      <c r="JDS832" s="257"/>
      <c r="JDT832" s="257"/>
      <c r="JDU832" s="257"/>
      <c r="JDV832" s="257"/>
      <c r="JDW832" s="257"/>
      <c r="JDX832" s="257"/>
      <c r="JDY832" s="257"/>
      <c r="JDZ832" s="257"/>
      <c r="JEA832" s="257"/>
      <c r="JEB832" s="257"/>
      <c r="JEC832" s="257"/>
      <c r="JED832" s="257"/>
      <c r="JEE832" s="257"/>
      <c r="JEF832" s="257"/>
      <c r="JEG832" s="257"/>
      <c r="JEH832" s="257"/>
      <c r="JEI832" s="257"/>
      <c r="JEJ832" s="257"/>
      <c r="JEK832" s="257"/>
      <c r="JEL832" s="257"/>
      <c r="JEM832" s="257"/>
      <c r="JEN832" s="257"/>
      <c r="JEO832" s="257"/>
      <c r="JEP832" s="257"/>
      <c r="JEQ832" s="257"/>
      <c r="JER832" s="257"/>
      <c r="JES832" s="257"/>
      <c r="JET832" s="257"/>
      <c r="JEU832" s="257"/>
      <c r="JEV832" s="257"/>
      <c r="JEW832" s="257"/>
      <c r="JEX832" s="257"/>
      <c r="JEY832" s="257"/>
      <c r="JEZ832" s="257"/>
      <c r="JFA832" s="257"/>
      <c r="JFB832" s="257"/>
      <c r="JFC832" s="257"/>
      <c r="JFD832" s="257"/>
      <c r="JFE832" s="257"/>
      <c r="JFF832" s="257"/>
      <c r="JFG832" s="257"/>
      <c r="JFH832" s="257"/>
      <c r="JFI832" s="257"/>
      <c r="JFJ832" s="257"/>
      <c r="JFK832" s="257"/>
      <c r="JFL832" s="257"/>
      <c r="JFM832" s="257"/>
      <c r="JFN832" s="257"/>
      <c r="JFO832" s="257"/>
      <c r="JFP832" s="257"/>
      <c r="JFQ832" s="257"/>
      <c r="JFR832" s="257"/>
      <c r="JFS832" s="257"/>
      <c r="JFT832" s="257"/>
      <c r="JFU832" s="257"/>
      <c r="JFV832" s="257"/>
      <c r="JFW832" s="257"/>
      <c r="JFX832" s="257"/>
      <c r="JFY832" s="257"/>
      <c r="JFZ832" s="257"/>
      <c r="JGA832" s="257"/>
      <c r="JGB832" s="257"/>
      <c r="JGC832" s="257"/>
      <c r="JGD832" s="257"/>
      <c r="JGE832" s="257"/>
      <c r="JGF832" s="257"/>
      <c r="JGG832" s="257"/>
      <c r="JGH832" s="257"/>
      <c r="JGI832" s="257"/>
      <c r="JGJ832" s="257"/>
      <c r="JGK832" s="257"/>
      <c r="JGL832" s="257"/>
      <c r="JGM832" s="257"/>
      <c r="JGN832" s="257"/>
      <c r="JGO832" s="257"/>
      <c r="JGP832" s="257"/>
      <c r="JGQ832" s="257"/>
      <c r="JGR832" s="257"/>
      <c r="JGS832" s="257"/>
      <c r="JGT832" s="257"/>
      <c r="JGU832" s="257"/>
      <c r="JGV832" s="257"/>
      <c r="JGW832" s="257"/>
      <c r="JGX832" s="257"/>
      <c r="JGY832" s="257"/>
      <c r="JGZ832" s="257"/>
      <c r="JHA832" s="257"/>
      <c r="JHB832" s="257"/>
      <c r="JHC832" s="257"/>
      <c r="JHD832" s="257"/>
      <c r="JHE832" s="257"/>
      <c r="JHF832" s="257"/>
      <c r="JHG832" s="257"/>
      <c r="JHH832" s="257"/>
      <c r="JHI832" s="257"/>
      <c r="JHJ832" s="257"/>
      <c r="JHK832" s="257"/>
      <c r="JHL832" s="257"/>
      <c r="JHM832" s="257"/>
      <c r="JHN832" s="257"/>
      <c r="JHO832" s="257"/>
      <c r="JHP832" s="257"/>
      <c r="JHQ832" s="257"/>
      <c r="JHR832" s="257"/>
      <c r="JHS832" s="257"/>
      <c r="JHT832" s="257"/>
      <c r="JHU832" s="257"/>
      <c r="JHV832" s="257"/>
      <c r="JHW832" s="257"/>
      <c r="JHX832" s="257"/>
      <c r="JHY832" s="257"/>
      <c r="JHZ832" s="257"/>
      <c r="JIA832" s="257"/>
      <c r="JIB832" s="257"/>
      <c r="JIC832" s="257"/>
      <c r="JID832" s="257"/>
      <c r="JIE832" s="257"/>
      <c r="JIF832" s="257"/>
      <c r="JIG832" s="257"/>
      <c r="JIH832" s="257"/>
      <c r="JII832" s="257"/>
      <c r="JIJ832" s="257"/>
      <c r="JIK832" s="257"/>
      <c r="JIL832" s="257"/>
      <c r="JIM832" s="257"/>
      <c r="JIN832" s="257"/>
      <c r="JIO832" s="257"/>
      <c r="JIP832" s="257"/>
      <c r="JIQ832" s="257"/>
      <c r="JIR832" s="257"/>
      <c r="JIS832" s="257"/>
      <c r="JIT832" s="257"/>
      <c r="JIU832" s="257"/>
      <c r="JIV832" s="257"/>
      <c r="JIW832" s="257"/>
      <c r="JIX832" s="257"/>
      <c r="JIY832" s="257"/>
      <c r="JIZ832" s="257"/>
      <c r="JJA832" s="257"/>
      <c r="JJB832" s="257"/>
      <c r="JJC832" s="257"/>
      <c r="JJD832" s="257"/>
      <c r="JJE832" s="257"/>
      <c r="JJF832" s="257"/>
      <c r="JJG832" s="257"/>
      <c r="JJH832" s="257"/>
      <c r="JJI832" s="257"/>
      <c r="JJJ832" s="257"/>
      <c r="JJK832" s="257"/>
      <c r="JJL832" s="257"/>
      <c r="JJM832" s="257"/>
      <c r="JJN832" s="257"/>
      <c r="JJO832" s="257"/>
      <c r="JJP832" s="257"/>
      <c r="JJQ832" s="257"/>
      <c r="JJR832" s="257"/>
      <c r="JJS832" s="257"/>
      <c r="JJT832" s="257"/>
      <c r="JJU832" s="257"/>
      <c r="JJV832" s="257"/>
      <c r="JJW832" s="257"/>
      <c r="JJX832" s="257"/>
      <c r="JJY832" s="257"/>
      <c r="JJZ832" s="257"/>
      <c r="JKA832" s="257"/>
      <c r="JKB832" s="257"/>
      <c r="JKC832" s="257"/>
      <c r="JKD832" s="257"/>
      <c r="JKE832" s="257"/>
      <c r="JKF832" s="257"/>
      <c r="JKG832" s="257"/>
      <c r="JKH832" s="257"/>
      <c r="JKI832" s="257"/>
      <c r="JKJ832" s="257"/>
      <c r="JKK832" s="257"/>
      <c r="JKL832" s="257"/>
      <c r="JKM832" s="257"/>
      <c r="JKN832" s="257"/>
      <c r="JKO832" s="257"/>
      <c r="JKP832" s="257"/>
      <c r="JKQ832" s="257"/>
      <c r="JKR832" s="257"/>
      <c r="JKS832" s="257"/>
      <c r="JKT832" s="257"/>
      <c r="JKU832" s="257"/>
      <c r="JKV832" s="257"/>
      <c r="JKW832" s="257"/>
      <c r="JKX832" s="257"/>
      <c r="JKY832" s="257"/>
      <c r="JKZ832" s="257"/>
      <c r="JLA832" s="257"/>
      <c r="JLB832" s="257"/>
      <c r="JLC832" s="257"/>
      <c r="JLD832" s="257"/>
      <c r="JLE832" s="257"/>
      <c r="JLF832" s="257"/>
      <c r="JLG832" s="257"/>
      <c r="JLH832" s="257"/>
      <c r="JLI832" s="257"/>
      <c r="JLJ832" s="257"/>
      <c r="JLK832" s="257"/>
      <c r="JLL832" s="257"/>
      <c r="JLM832" s="257"/>
      <c r="JLN832" s="257"/>
      <c r="JLO832" s="257"/>
      <c r="JLP832" s="257"/>
      <c r="JLQ832" s="257"/>
      <c r="JLR832" s="257"/>
      <c r="JLS832" s="257"/>
      <c r="JLT832" s="257"/>
      <c r="JLU832" s="257"/>
      <c r="JLV832" s="257"/>
      <c r="JLW832" s="257"/>
      <c r="JLX832" s="257"/>
      <c r="JLY832" s="257"/>
      <c r="JLZ832" s="257"/>
      <c r="JMA832" s="257"/>
      <c r="JMB832" s="257"/>
      <c r="JMC832" s="257"/>
      <c r="JMD832" s="257"/>
      <c r="JME832" s="257"/>
      <c r="JMF832" s="257"/>
      <c r="JMG832" s="257"/>
      <c r="JMH832" s="257"/>
      <c r="JMI832" s="257"/>
      <c r="JMJ832" s="257"/>
      <c r="JMK832" s="257"/>
      <c r="JML832" s="257"/>
      <c r="JMM832" s="257"/>
      <c r="JMN832" s="257"/>
      <c r="JMO832" s="257"/>
      <c r="JMP832" s="257"/>
      <c r="JMQ832" s="257"/>
      <c r="JMR832" s="257"/>
      <c r="JMS832" s="257"/>
      <c r="JMT832" s="257"/>
      <c r="JMU832" s="257"/>
      <c r="JMV832" s="257"/>
      <c r="JMW832" s="257"/>
      <c r="JMX832" s="257"/>
      <c r="JMY832" s="257"/>
      <c r="JMZ832" s="257"/>
      <c r="JNA832" s="257"/>
      <c r="JNB832" s="257"/>
      <c r="JNC832" s="257"/>
      <c r="JND832" s="257"/>
      <c r="JNE832" s="257"/>
      <c r="JNF832" s="257"/>
      <c r="JNG832" s="257"/>
      <c r="JNH832" s="257"/>
      <c r="JNI832" s="257"/>
      <c r="JNJ832" s="257"/>
      <c r="JNK832" s="257"/>
      <c r="JNL832" s="257"/>
      <c r="JNM832" s="257"/>
      <c r="JNN832" s="257"/>
      <c r="JNO832" s="257"/>
      <c r="JNP832" s="257"/>
      <c r="JNQ832" s="257"/>
      <c r="JNR832" s="257"/>
      <c r="JNS832" s="257"/>
      <c r="JNT832" s="257"/>
      <c r="JNU832" s="257"/>
      <c r="JNV832" s="257"/>
      <c r="JNW832" s="257"/>
      <c r="JNX832" s="257"/>
      <c r="JNY832" s="257"/>
      <c r="JNZ832" s="257"/>
      <c r="JOA832" s="257"/>
      <c r="JOB832" s="257"/>
      <c r="JOC832" s="257"/>
      <c r="JOD832" s="257"/>
      <c r="JOE832" s="257"/>
      <c r="JOF832" s="257"/>
      <c r="JOG832" s="257"/>
      <c r="JOH832" s="257"/>
      <c r="JOI832" s="257"/>
      <c r="JOJ832" s="257"/>
      <c r="JOK832" s="257"/>
      <c r="JOL832" s="257"/>
      <c r="JOM832" s="257"/>
      <c r="JON832" s="257"/>
      <c r="JOO832" s="257"/>
      <c r="JOP832" s="257"/>
      <c r="JOQ832" s="257"/>
      <c r="JOR832" s="257"/>
      <c r="JOS832" s="257"/>
      <c r="JOT832" s="257"/>
      <c r="JOU832" s="257"/>
      <c r="JOV832" s="257"/>
      <c r="JOW832" s="257"/>
      <c r="JOX832" s="257"/>
      <c r="JOY832" s="257"/>
      <c r="JOZ832" s="257"/>
      <c r="JPA832" s="257"/>
      <c r="JPB832" s="257"/>
      <c r="JPC832" s="257"/>
      <c r="JPD832" s="257"/>
      <c r="JPE832" s="257"/>
      <c r="JPF832" s="257"/>
      <c r="JPG832" s="257"/>
      <c r="JPH832" s="257"/>
      <c r="JPI832" s="257"/>
      <c r="JPJ832" s="257"/>
      <c r="JPK832" s="257"/>
      <c r="JPL832" s="257"/>
      <c r="JPM832" s="257"/>
      <c r="JPN832" s="257"/>
      <c r="JPO832" s="257"/>
      <c r="JPP832" s="257"/>
      <c r="JPQ832" s="257"/>
      <c r="JPR832" s="257"/>
      <c r="JPS832" s="257"/>
      <c r="JPT832" s="257"/>
      <c r="JPU832" s="257"/>
      <c r="JPV832" s="257"/>
      <c r="JPW832" s="257"/>
      <c r="JPX832" s="257"/>
      <c r="JPY832" s="257"/>
      <c r="JPZ832" s="257"/>
      <c r="JQA832" s="257"/>
      <c r="JQB832" s="257"/>
      <c r="JQC832" s="257"/>
      <c r="JQD832" s="257"/>
      <c r="JQE832" s="257"/>
      <c r="JQF832" s="257"/>
      <c r="JQG832" s="257"/>
      <c r="JQH832" s="257"/>
      <c r="JQI832" s="257"/>
      <c r="JQJ832" s="257"/>
      <c r="JQK832" s="257"/>
      <c r="JQL832" s="257"/>
      <c r="JQM832" s="257"/>
      <c r="JQN832" s="257"/>
      <c r="JQO832" s="257"/>
      <c r="JQP832" s="257"/>
      <c r="JQQ832" s="257"/>
      <c r="JQR832" s="257"/>
      <c r="JQS832" s="257"/>
      <c r="JQT832" s="257"/>
      <c r="JQU832" s="257"/>
      <c r="JQV832" s="257"/>
      <c r="JQW832" s="257"/>
      <c r="JQX832" s="257"/>
      <c r="JQY832" s="257"/>
      <c r="JQZ832" s="257"/>
      <c r="JRA832" s="257"/>
      <c r="JRB832" s="257"/>
      <c r="JRC832" s="257"/>
      <c r="JRD832" s="257"/>
      <c r="JRE832" s="257"/>
      <c r="JRF832" s="257"/>
      <c r="JRG832" s="257"/>
      <c r="JRH832" s="257"/>
      <c r="JRI832" s="257"/>
      <c r="JRJ832" s="257"/>
      <c r="JRK832" s="257"/>
      <c r="JRL832" s="257"/>
      <c r="JRM832" s="257"/>
      <c r="JRN832" s="257"/>
      <c r="JRO832" s="257"/>
      <c r="JRP832" s="257"/>
      <c r="JRQ832" s="257"/>
      <c r="JRR832" s="257"/>
      <c r="JRS832" s="257"/>
      <c r="JRT832" s="257"/>
      <c r="JRU832" s="257"/>
      <c r="JRV832" s="257"/>
      <c r="JRW832" s="257"/>
      <c r="JRX832" s="257"/>
      <c r="JRY832" s="257"/>
      <c r="JRZ832" s="257"/>
      <c r="JSA832" s="257"/>
      <c r="JSB832" s="257"/>
      <c r="JSC832" s="257"/>
      <c r="JSD832" s="257"/>
      <c r="JSE832" s="257"/>
      <c r="JSF832" s="257"/>
      <c r="JSG832" s="257"/>
      <c r="JSH832" s="257"/>
      <c r="JSI832" s="257"/>
      <c r="JSJ832" s="257"/>
      <c r="JSK832" s="257"/>
      <c r="JSL832" s="257"/>
      <c r="JSM832" s="257"/>
      <c r="JSN832" s="257"/>
      <c r="JSO832" s="257"/>
      <c r="JSP832" s="257"/>
      <c r="JSQ832" s="257"/>
      <c r="JSR832" s="257"/>
      <c r="JSS832" s="257"/>
      <c r="JST832" s="257"/>
      <c r="JSU832" s="257"/>
      <c r="JSV832" s="257"/>
      <c r="JSW832" s="257"/>
      <c r="JSX832" s="257"/>
      <c r="JSY832" s="257"/>
      <c r="JSZ832" s="257"/>
      <c r="JTA832" s="257"/>
      <c r="JTB832" s="257"/>
      <c r="JTC832" s="257"/>
      <c r="JTD832" s="257"/>
      <c r="JTE832" s="257"/>
      <c r="JTF832" s="257"/>
      <c r="JTG832" s="257"/>
      <c r="JTH832" s="257"/>
      <c r="JTI832" s="257"/>
      <c r="JTJ832" s="257"/>
      <c r="JTK832" s="257"/>
      <c r="JTL832" s="257"/>
      <c r="JTM832" s="257"/>
      <c r="JTN832" s="257"/>
      <c r="JTO832" s="257"/>
      <c r="JTP832" s="257"/>
      <c r="JTQ832" s="257"/>
      <c r="JTR832" s="257"/>
      <c r="JTS832" s="257"/>
      <c r="JTT832" s="257"/>
      <c r="JTU832" s="257"/>
      <c r="JTV832" s="257"/>
      <c r="JTW832" s="257"/>
      <c r="JTX832" s="257"/>
      <c r="JTY832" s="257"/>
      <c r="JTZ832" s="257"/>
      <c r="JUA832" s="257"/>
      <c r="JUB832" s="257"/>
      <c r="JUC832" s="257"/>
      <c r="JUD832" s="257"/>
      <c r="JUE832" s="257"/>
      <c r="JUF832" s="257"/>
      <c r="JUG832" s="257"/>
      <c r="JUH832" s="257"/>
      <c r="JUI832" s="257"/>
      <c r="JUJ832" s="257"/>
      <c r="JUK832" s="257"/>
      <c r="JUL832" s="257"/>
      <c r="JUM832" s="257"/>
      <c r="JUN832" s="257"/>
      <c r="JUO832" s="257"/>
      <c r="JUP832" s="257"/>
      <c r="JUQ832" s="257"/>
      <c r="JUR832" s="257"/>
      <c r="JUS832" s="257"/>
      <c r="JUT832" s="257"/>
      <c r="JUU832" s="257"/>
      <c r="JUV832" s="257"/>
      <c r="JUW832" s="257"/>
      <c r="JUX832" s="257"/>
      <c r="JUY832" s="257"/>
      <c r="JUZ832" s="257"/>
      <c r="JVA832" s="257"/>
      <c r="JVB832" s="257"/>
      <c r="JVC832" s="257"/>
      <c r="JVD832" s="257"/>
      <c r="JVE832" s="257"/>
      <c r="JVF832" s="257"/>
      <c r="JVG832" s="257"/>
      <c r="JVH832" s="257"/>
      <c r="JVI832" s="257"/>
      <c r="JVJ832" s="257"/>
      <c r="JVK832" s="257"/>
      <c r="JVL832" s="257"/>
      <c r="JVM832" s="257"/>
      <c r="JVN832" s="257"/>
      <c r="JVO832" s="257"/>
      <c r="JVP832" s="257"/>
      <c r="JVQ832" s="257"/>
      <c r="JVR832" s="257"/>
      <c r="JVS832" s="257"/>
      <c r="JVT832" s="257"/>
      <c r="JVU832" s="257"/>
      <c r="JVV832" s="257"/>
      <c r="JVW832" s="257"/>
      <c r="JVX832" s="257"/>
      <c r="JVY832" s="257"/>
      <c r="JVZ832" s="257"/>
      <c r="JWA832" s="257"/>
      <c r="JWB832" s="257"/>
      <c r="JWC832" s="257"/>
      <c r="JWD832" s="257"/>
      <c r="JWE832" s="257"/>
      <c r="JWF832" s="257"/>
      <c r="JWG832" s="257"/>
      <c r="JWH832" s="257"/>
      <c r="JWI832" s="257"/>
      <c r="JWJ832" s="257"/>
      <c r="JWK832" s="257"/>
      <c r="JWL832" s="257"/>
      <c r="JWM832" s="257"/>
      <c r="JWN832" s="257"/>
      <c r="JWO832" s="257"/>
      <c r="JWP832" s="257"/>
      <c r="JWQ832" s="257"/>
      <c r="JWR832" s="257"/>
      <c r="JWS832" s="257"/>
      <c r="JWT832" s="257"/>
      <c r="JWU832" s="257"/>
      <c r="JWV832" s="257"/>
      <c r="JWW832" s="257"/>
      <c r="JWX832" s="257"/>
      <c r="JWY832" s="257"/>
      <c r="JWZ832" s="257"/>
      <c r="JXA832" s="257"/>
      <c r="JXB832" s="257"/>
      <c r="JXC832" s="257"/>
      <c r="JXD832" s="257"/>
      <c r="JXE832" s="257"/>
      <c r="JXF832" s="257"/>
      <c r="JXG832" s="257"/>
      <c r="JXH832" s="257"/>
      <c r="JXI832" s="257"/>
      <c r="JXJ832" s="257"/>
      <c r="JXK832" s="257"/>
      <c r="JXL832" s="257"/>
      <c r="JXM832" s="257"/>
      <c r="JXN832" s="257"/>
      <c r="JXO832" s="257"/>
      <c r="JXP832" s="257"/>
      <c r="JXQ832" s="257"/>
      <c r="JXR832" s="257"/>
      <c r="JXS832" s="257"/>
      <c r="JXT832" s="257"/>
      <c r="JXU832" s="257"/>
      <c r="JXV832" s="257"/>
      <c r="JXW832" s="257"/>
      <c r="JXX832" s="257"/>
      <c r="JXY832" s="257"/>
      <c r="JXZ832" s="257"/>
      <c r="JYA832" s="257"/>
      <c r="JYB832" s="257"/>
      <c r="JYC832" s="257"/>
      <c r="JYD832" s="257"/>
      <c r="JYE832" s="257"/>
      <c r="JYF832" s="257"/>
      <c r="JYG832" s="257"/>
      <c r="JYH832" s="257"/>
      <c r="JYI832" s="257"/>
      <c r="JYJ832" s="257"/>
      <c r="JYK832" s="257"/>
      <c r="JYL832" s="257"/>
      <c r="JYM832" s="257"/>
      <c r="JYN832" s="257"/>
      <c r="JYO832" s="257"/>
      <c r="JYP832" s="257"/>
      <c r="JYQ832" s="257"/>
      <c r="JYR832" s="257"/>
      <c r="JYS832" s="257"/>
      <c r="JYT832" s="257"/>
      <c r="JYU832" s="257"/>
      <c r="JYV832" s="257"/>
      <c r="JYW832" s="257"/>
      <c r="JYX832" s="257"/>
      <c r="JYY832" s="257"/>
      <c r="JYZ832" s="257"/>
      <c r="JZA832" s="257"/>
      <c r="JZB832" s="257"/>
      <c r="JZC832" s="257"/>
      <c r="JZD832" s="257"/>
      <c r="JZE832" s="257"/>
      <c r="JZF832" s="257"/>
      <c r="JZG832" s="257"/>
      <c r="JZH832" s="257"/>
      <c r="JZI832" s="257"/>
      <c r="JZJ832" s="257"/>
      <c r="JZK832" s="257"/>
      <c r="JZL832" s="257"/>
      <c r="JZM832" s="257"/>
      <c r="JZN832" s="257"/>
      <c r="JZO832" s="257"/>
      <c r="JZP832" s="257"/>
      <c r="JZQ832" s="257"/>
      <c r="JZR832" s="257"/>
      <c r="JZS832" s="257"/>
      <c r="JZT832" s="257"/>
      <c r="JZU832" s="257"/>
      <c r="JZV832" s="257"/>
      <c r="JZW832" s="257"/>
      <c r="JZX832" s="257"/>
      <c r="JZY832" s="257"/>
      <c r="JZZ832" s="257"/>
      <c r="KAA832" s="257"/>
      <c r="KAB832" s="257"/>
      <c r="KAC832" s="257"/>
      <c r="KAD832" s="257"/>
      <c r="KAE832" s="257"/>
      <c r="KAF832" s="257"/>
      <c r="KAG832" s="257"/>
      <c r="KAH832" s="257"/>
      <c r="KAI832" s="257"/>
      <c r="KAJ832" s="257"/>
      <c r="KAK832" s="257"/>
      <c r="KAL832" s="257"/>
      <c r="KAM832" s="257"/>
      <c r="KAN832" s="257"/>
      <c r="KAO832" s="257"/>
      <c r="KAP832" s="257"/>
      <c r="KAQ832" s="257"/>
      <c r="KAR832" s="257"/>
      <c r="KAS832" s="257"/>
      <c r="KAT832" s="257"/>
      <c r="KAU832" s="257"/>
      <c r="KAV832" s="257"/>
      <c r="KAW832" s="257"/>
      <c r="KAX832" s="257"/>
      <c r="KAY832" s="257"/>
      <c r="KAZ832" s="257"/>
      <c r="KBA832" s="257"/>
      <c r="KBB832" s="257"/>
      <c r="KBC832" s="257"/>
      <c r="KBD832" s="257"/>
      <c r="KBE832" s="257"/>
      <c r="KBF832" s="257"/>
      <c r="KBG832" s="257"/>
      <c r="KBH832" s="257"/>
      <c r="KBI832" s="257"/>
      <c r="KBJ832" s="257"/>
      <c r="KBK832" s="257"/>
      <c r="KBL832" s="257"/>
      <c r="KBM832" s="257"/>
      <c r="KBN832" s="257"/>
      <c r="KBO832" s="257"/>
      <c r="KBP832" s="257"/>
      <c r="KBQ832" s="257"/>
      <c r="KBR832" s="257"/>
      <c r="KBS832" s="257"/>
      <c r="KBT832" s="257"/>
      <c r="KBU832" s="257"/>
      <c r="KBV832" s="257"/>
      <c r="KBW832" s="257"/>
      <c r="KBX832" s="257"/>
      <c r="KBY832" s="257"/>
      <c r="KBZ832" s="257"/>
      <c r="KCA832" s="257"/>
      <c r="KCB832" s="257"/>
      <c r="KCC832" s="257"/>
      <c r="KCD832" s="257"/>
      <c r="KCE832" s="257"/>
      <c r="KCF832" s="257"/>
      <c r="KCG832" s="257"/>
      <c r="KCH832" s="257"/>
      <c r="KCI832" s="257"/>
      <c r="KCJ832" s="257"/>
      <c r="KCK832" s="257"/>
      <c r="KCL832" s="257"/>
      <c r="KCM832" s="257"/>
      <c r="KCN832" s="257"/>
      <c r="KCO832" s="257"/>
      <c r="KCP832" s="257"/>
      <c r="KCQ832" s="257"/>
      <c r="KCR832" s="257"/>
      <c r="KCS832" s="257"/>
      <c r="KCT832" s="257"/>
      <c r="KCU832" s="257"/>
      <c r="KCV832" s="257"/>
      <c r="KCW832" s="257"/>
      <c r="KCX832" s="257"/>
      <c r="KCY832" s="257"/>
      <c r="KCZ832" s="257"/>
      <c r="KDA832" s="257"/>
      <c r="KDB832" s="257"/>
      <c r="KDC832" s="257"/>
      <c r="KDD832" s="257"/>
      <c r="KDE832" s="257"/>
      <c r="KDF832" s="257"/>
      <c r="KDG832" s="257"/>
      <c r="KDH832" s="257"/>
      <c r="KDI832" s="257"/>
      <c r="KDJ832" s="257"/>
      <c r="KDK832" s="257"/>
      <c r="KDL832" s="257"/>
      <c r="KDM832" s="257"/>
      <c r="KDN832" s="257"/>
      <c r="KDO832" s="257"/>
      <c r="KDP832" s="257"/>
      <c r="KDQ832" s="257"/>
      <c r="KDR832" s="257"/>
      <c r="KDS832" s="257"/>
      <c r="KDT832" s="257"/>
      <c r="KDU832" s="257"/>
      <c r="KDV832" s="257"/>
      <c r="KDW832" s="257"/>
      <c r="KDX832" s="257"/>
      <c r="KDY832" s="257"/>
      <c r="KDZ832" s="257"/>
      <c r="KEA832" s="257"/>
      <c r="KEB832" s="257"/>
      <c r="KEC832" s="257"/>
      <c r="KED832" s="257"/>
      <c r="KEE832" s="257"/>
      <c r="KEF832" s="257"/>
      <c r="KEG832" s="257"/>
      <c r="KEH832" s="257"/>
      <c r="KEI832" s="257"/>
      <c r="KEJ832" s="257"/>
      <c r="KEK832" s="257"/>
      <c r="KEL832" s="257"/>
      <c r="KEM832" s="257"/>
      <c r="KEN832" s="257"/>
      <c r="KEO832" s="257"/>
      <c r="KEP832" s="257"/>
      <c r="KEQ832" s="257"/>
      <c r="KER832" s="257"/>
      <c r="KES832" s="257"/>
      <c r="KET832" s="257"/>
      <c r="KEU832" s="257"/>
      <c r="KEV832" s="257"/>
      <c r="KEW832" s="257"/>
      <c r="KEX832" s="257"/>
      <c r="KEY832" s="257"/>
      <c r="KEZ832" s="257"/>
      <c r="KFA832" s="257"/>
      <c r="KFB832" s="257"/>
      <c r="KFC832" s="257"/>
      <c r="KFD832" s="257"/>
      <c r="KFE832" s="257"/>
      <c r="KFF832" s="257"/>
      <c r="KFG832" s="257"/>
      <c r="KFH832" s="257"/>
      <c r="KFI832" s="257"/>
      <c r="KFJ832" s="257"/>
      <c r="KFK832" s="257"/>
      <c r="KFL832" s="257"/>
      <c r="KFM832" s="257"/>
      <c r="KFN832" s="257"/>
      <c r="KFO832" s="257"/>
      <c r="KFP832" s="257"/>
      <c r="KFQ832" s="257"/>
      <c r="KFR832" s="257"/>
      <c r="KFS832" s="257"/>
      <c r="KFT832" s="257"/>
      <c r="KFU832" s="257"/>
      <c r="KFV832" s="257"/>
      <c r="KFW832" s="257"/>
      <c r="KFX832" s="257"/>
      <c r="KFY832" s="257"/>
      <c r="KFZ832" s="257"/>
      <c r="KGA832" s="257"/>
      <c r="KGB832" s="257"/>
      <c r="KGC832" s="257"/>
      <c r="KGD832" s="257"/>
      <c r="KGE832" s="257"/>
      <c r="KGF832" s="257"/>
      <c r="KGG832" s="257"/>
      <c r="KGH832" s="257"/>
      <c r="KGI832" s="257"/>
      <c r="KGJ832" s="257"/>
      <c r="KGK832" s="257"/>
      <c r="KGL832" s="257"/>
      <c r="KGM832" s="257"/>
      <c r="KGN832" s="257"/>
      <c r="KGO832" s="257"/>
      <c r="KGP832" s="257"/>
      <c r="KGQ832" s="257"/>
      <c r="KGR832" s="257"/>
      <c r="KGS832" s="257"/>
      <c r="KGT832" s="257"/>
      <c r="KGU832" s="257"/>
      <c r="KGV832" s="257"/>
      <c r="KGW832" s="257"/>
      <c r="KGX832" s="257"/>
      <c r="KGY832" s="257"/>
      <c r="KGZ832" s="257"/>
      <c r="KHA832" s="257"/>
      <c r="KHB832" s="257"/>
      <c r="KHC832" s="257"/>
      <c r="KHD832" s="257"/>
      <c r="KHE832" s="257"/>
      <c r="KHF832" s="257"/>
      <c r="KHG832" s="257"/>
      <c r="KHH832" s="257"/>
      <c r="KHI832" s="257"/>
      <c r="KHJ832" s="257"/>
      <c r="KHK832" s="257"/>
      <c r="KHL832" s="257"/>
      <c r="KHM832" s="257"/>
      <c r="KHN832" s="257"/>
      <c r="KHO832" s="257"/>
      <c r="KHP832" s="257"/>
      <c r="KHQ832" s="257"/>
      <c r="KHR832" s="257"/>
      <c r="KHS832" s="257"/>
      <c r="KHT832" s="257"/>
      <c r="KHU832" s="257"/>
      <c r="KHV832" s="257"/>
      <c r="KHW832" s="257"/>
      <c r="KHX832" s="257"/>
      <c r="KHY832" s="257"/>
      <c r="KHZ832" s="257"/>
      <c r="KIA832" s="257"/>
      <c r="KIB832" s="257"/>
      <c r="KIC832" s="257"/>
      <c r="KID832" s="257"/>
      <c r="KIE832" s="257"/>
      <c r="KIF832" s="257"/>
      <c r="KIG832" s="257"/>
      <c r="KIH832" s="257"/>
      <c r="KII832" s="257"/>
      <c r="KIJ832" s="257"/>
      <c r="KIK832" s="257"/>
      <c r="KIL832" s="257"/>
      <c r="KIM832" s="257"/>
      <c r="KIN832" s="257"/>
      <c r="KIO832" s="257"/>
      <c r="KIP832" s="257"/>
      <c r="KIQ832" s="257"/>
      <c r="KIR832" s="257"/>
      <c r="KIS832" s="257"/>
      <c r="KIT832" s="257"/>
      <c r="KIU832" s="257"/>
      <c r="KIV832" s="257"/>
      <c r="KIW832" s="257"/>
      <c r="KIX832" s="257"/>
      <c r="KIY832" s="257"/>
      <c r="KIZ832" s="257"/>
      <c r="KJA832" s="257"/>
      <c r="KJB832" s="257"/>
      <c r="KJC832" s="257"/>
      <c r="KJD832" s="257"/>
      <c r="KJE832" s="257"/>
      <c r="KJF832" s="257"/>
      <c r="KJG832" s="257"/>
      <c r="KJH832" s="257"/>
      <c r="KJI832" s="257"/>
      <c r="KJJ832" s="257"/>
      <c r="KJK832" s="257"/>
      <c r="KJL832" s="257"/>
      <c r="KJM832" s="257"/>
      <c r="KJN832" s="257"/>
      <c r="KJO832" s="257"/>
      <c r="KJP832" s="257"/>
      <c r="KJQ832" s="257"/>
      <c r="KJR832" s="257"/>
      <c r="KJS832" s="257"/>
      <c r="KJT832" s="257"/>
      <c r="KJU832" s="257"/>
      <c r="KJV832" s="257"/>
      <c r="KJW832" s="257"/>
      <c r="KJX832" s="257"/>
      <c r="KJY832" s="257"/>
      <c r="KJZ832" s="257"/>
      <c r="KKA832" s="257"/>
      <c r="KKB832" s="257"/>
      <c r="KKC832" s="257"/>
      <c r="KKD832" s="257"/>
      <c r="KKE832" s="257"/>
      <c r="KKF832" s="257"/>
      <c r="KKG832" s="257"/>
      <c r="KKH832" s="257"/>
      <c r="KKI832" s="257"/>
      <c r="KKJ832" s="257"/>
      <c r="KKK832" s="257"/>
      <c r="KKL832" s="257"/>
      <c r="KKM832" s="257"/>
      <c r="KKN832" s="257"/>
      <c r="KKO832" s="257"/>
      <c r="KKP832" s="257"/>
      <c r="KKQ832" s="257"/>
      <c r="KKR832" s="257"/>
      <c r="KKS832" s="257"/>
      <c r="KKT832" s="257"/>
      <c r="KKU832" s="257"/>
      <c r="KKV832" s="257"/>
      <c r="KKW832" s="257"/>
      <c r="KKX832" s="257"/>
      <c r="KKY832" s="257"/>
      <c r="KKZ832" s="257"/>
      <c r="KLA832" s="257"/>
      <c r="KLB832" s="257"/>
      <c r="KLC832" s="257"/>
      <c r="KLD832" s="257"/>
      <c r="KLE832" s="257"/>
      <c r="KLF832" s="257"/>
      <c r="KLG832" s="257"/>
      <c r="KLH832" s="257"/>
      <c r="KLI832" s="257"/>
      <c r="KLJ832" s="257"/>
      <c r="KLK832" s="257"/>
      <c r="KLL832" s="257"/>
      <c r="KLM832" s="257"/>
      <c r="KLN832" s="257"/>
      <c r="KLO832" s="257"/>
      <c r="KLP832" s="257"/>
      <c r="KLQ832" s="257"/>
      <c r="KLR832" s="257"/>
      <c r="KLS832" s="257"/>
      <c r="KLT832" s="257"/>
      <c r="KLU832" s="257"/>
      <c r="KLV832" s="257"/>
      <c r="KLW832" s="257"/>
      <c r="KLX832" s="257"/>
      <c r="KLY832" s="257"/>
      <c r="KLZ832" s="257"/>
      <c r="KMA832" s="257"/>
      <c r="KMB832" s="257"/>
      <c r="KMC832" s="257"/>
      <c r="KMD832" s="257"/>
      <c r="KME832" s="257"/>
      <c r="KMF832" s="257"/>
      <c r="KMG832" s="257"/>
      <c r="KMH832" s="257"/>
      <c r="KMI832" s="257"/>
      <c r="KMJ832" s="257"/>
      <c r="KMK832" s="257"/>
      <c r="KML832" s="257"/>
      <c r="KMM832" s="257"/>
      <c r="KMN832" s="257"/>
      <c r="KMO832" s="257"/>
      <c r="KMP832" s="257"/>
      <c r="KMQ832" s="257"/>
      <c r="KMR832" s="257"/>
      <c r="KMS832" s="257"/>
      <c r="KMT832" s="257"/>
      <c r="KMU832" s="257"/>
      <c r="KMV832" s="257"/>
      <c r="KMW832" s="257"/>
      <c r="KMX832" s="257"/>
      <c r="KMY832" s="257"/>
      <c r="KMZ832" s="257"/>
      <c r="KNA832" s="257"/>
      <c r="KNB832" s="257"/>
      <c r="KNC832" s="257"/>
      <c r="KND832" s="257"/>
      <c r="KNE832" s="257"/>
      <c r="KNF832" s="257"/>
      <c r="KNG832" s="257"/>
      <c r="KNH832" s="257"/>
      <c r="KNI832" s="257"/>
      <c r="KNJ832" s="257"/>
      <c r="KNK832" s="257"/>
      <c r="KNL832" s="257"/>
      <c r="KNM832" s="257"/>
      <c r="KNN832" s="257"/>
      <c r="KNO832" s="257"/>
      <c r="KNP832" s="257"/>
      <c r="KNQ832" s="257"/>
      <c r="KNR832" s="257"/>
      <c r="KNS832" s="257"/>
      <c r="KNT832" s="257"/>
      <c r="KNU832" s="257"/>
      <c r="KNV832" s="257"/>
      <c r="KNW832" s="257"/>
      <c r="KNX832" s="257"/>
      <c r="KNY832" s="257"/>
      <c r="KNZ832" s="257"/>
      <c r="KOA832" s="257"/>
      <c r="KOB832" s="257"/>
      <c r="KOC832" s="257"/>
      <c r="KOD832" s="257"/>
      <c r="KOE832" s="257"/>
      <c r="KOF832" s="257"/>
      <c r="KOG832" s="257"/>
      <c r="KOH832" s="257"/>
      <c r="KOI832" s="257"/>
      <c r="KOJ832" s="257"/>
      <c r="KOK832" s="257"/>
      <c r="KOL832" s="257"/>
      <c r="KOM832" s="257"/>
      <c r="KON832" s="257"/>
      <c r="KOO832" s="257"/>
      <c r="KOP832" s="257"/>
      <c r="KOQ832" s="257"/>
      <c r="KOR832" s="257"/>
      <c r="KOS832" s="257"/>
      <c r="KOT832" s="257"/>
      <c r="KOU832" s="257"/>
      <c r="KOV832" s="257"/>
      <c r="KOW832" s="257"/>
      <c r="KOX832" s="257"/>
      <c r="KOY832" s="257"/>
      <c r="KOZ832" s="257"/>
      <c r="KPA832" s="257"/>
      <c r="KPB832" s="257"/>
      <c r="KPC832" s="257"/>
      <c r="KPD832" s="257"/>
      <c r="KPE832" s="257"/>
      <c r="KPF832" s="257"/>
      <c r="KPG832" s="257"/>
      <c r="KPH832" s="257"/>
      <c r="KPI832" s="257"/>
      <c r="KPJ832" s="257"/>
      <c r="KPK832" s="257"/>
      <c r="KPL832" s="257"/>
      <c r="KPM832" s="257"/>
      <c r="KPN832" s="257"/>
      <c r="KPO832" s="257"/>
      <c r="KPP832" s="257"/>
      <c r="KPQ832" s="257"/>
      <c r="KPR832" s="257"/>
      <c r="KPS832" s="257"/>
      <c r="KPT832" s="257"/>
      <c r="KPU832" s="257"/>
      <c r="KPV832" s="257"/>
      <c r="KPW832" s="257"/>
      <c r="KPX832" s="257"/>
      <c r="KPY832" s="257"/>
      <c r="KPZ832" s="257"/>
      <c r="KQA832" s="257"/>
      <c r="KQB832" s="257"/>
      <c r="KQC832" s="257"/>
      <c r="KQD832" s="257"/>
      <c r="KQE832" s="257"/>
      <c r="KQF832" s="257"/>
      <c r="KQG832" s="257"/>
      <c r="KQH832" s="257"/>
      <c r="KQI832" s="257"/>
      <c r="KQJ832" s="257"/>
      <c r="KQK832" s="257"/>
      <c r="KQL832" s="257"/>
      <c r="KQM832" s="257"/>
      <c r="KQN832" s="257"/>
      <c r="KQO832" s="257"/>
      <c r="KQP832" s="257"/>
      <c r="KQQ832" s="257"/>
      <c r="KQR832" s="257"/>
      <c r="KQS832" s="257"/>
      <c r="KQT832" s="257"/>
      <c r="KQU832" s="257"/>
      <c r="KQV832" s="257"/>
      <c r="KQW832" s="257"/>
      <c r="KQX832" s="257"/>
      <c r="KQY832" s="257"/>
      <c r="KQZ832" s="257"/>
      <c r="KRA832" s="257"/>
      <c r="KRB832" s="257"/>
      <c r="KRC832" s="257"/>
      <c r="KRD832" s="257"/>
      <c r="KRE832" s="257"/>
      <c r="KRF832" s="257"/>
      <c r="KRG832" s="257"/>
      <c r="KRH832" s="257"/>
      <c r="KRI832" s="257"/>
      <c r="KRJ832" s="257"/>
      <c r="KRK832" s="257"/>
      <c r="KRL832" s="257"/>
      <c r="KRM832" s="257"/>
      <c r="KRN832" s="257"/>
      <c r="KRO832" s="257"/>
      <c r="KRP832" s="257"/>
      <c r="KRQ832" s="257"/>
      <c r="KRR832" s="257"/>
      <c r="KRS832" s="257"/>
      <c r="KRT832" s="257"/>
      <c r="KRU832" s="257"/>
      <c r="KRV832" s="257"/>
      <c r="KRW832" s="257"/>
      <c r="KRX832" s="257"/>
      <c r="KRY832" s="257"/>
      <c r="KRZ832" s="257"/>
      <c r="KSA832" s="257"/>
      <c r="KSB832" s="257"/>
      <c r="KSC832" s="257"/>
      <c r="KSD832" s="257"/>
      <c r="KSE832" s="257"/>
      <c r="KSF832" s="257"/>
      <c r="KSG832" s="257"/>
      <c r="KSH832" s="257"/>
      <c r="KSI832" s="257"/>
      <c r="KSJ832" s="257"/>
      <c r="KSK832" s="257"/>
      <c r="KSL832" s="257"/>
      <c r="KSM832" s="257"/>
      <c r="KSN832" s="257"/>
      <c r="KSO832" s="257"/>
      <c r="KSP832" s="257"/>
      <c r="KSQ832" s="257"/>
      <c r="KSR832" s="257"/>
      <c r="KSS832" s="257"/>
      <c r="KST832" s="257"/>
      <c r="KSU832" s="257"/>
      <c r="KSV832" s="257"/>
      <c r="KSW832" s="257"/>
      <c r="KSX832" s="257"/>
      <c r="KSY832" s="257"/>
      <c r="KSZ832" s="257"/>
      <c r="KTA832" s="257"/>
      <c r="KTB832" s="257"/>
      <c r="KTC832" s="257"/>
      <c r="KTD832" s="257"/>
      <c r="KTE832" s="257"/>
      <c r="KTF832" s="257"/>
      <c r="KTG832" s="257"/>
      <c r="KTH832" s="257"/>
      <c r="KTI832" s="257"/>
      <c r="KTJ832" s="257"/>
      <c r="KTK832" s="257"/>
      <c r="KTL832" s="257"/>
      <c r="KTM832" s="257"/>
      <c r="KTN832" s="257"/>
      <c r="KTO832" s="257"/>
      <c r="KTP832" s="257"/>
      <c r="KTQ832" s="257"/>
      <c r="KTR832" s="257"/>
      <c r="KTS832" s="257"/>
      <c r="KTT832" s="257"/>
      <c r="KTU832" s="257"/>
      <c r="KTV832" s="257"/>
      <c r="KTW832" s="257"/>
      <c r="KTX832" s="257"/>
      <c r="KTY832" s="257"/>
      <c r="KTZ832" s="257"/>
      <c r="KUA832" s="257"/>
      <c r="KUB832" s="257"/>
      <c r="KUC832" s="257"/>
      <c r="KUD832" s="257"/>
      <c r="KUE832" s="257"/>
      <c r="KUF832" s="257"/>
      <c r="KUG832" s="257"/>
      <c r="KUH832" s="257"/>
      <c r="KUI832" s="257"/>
      <c r="KUJ832" s="257"/>
      <c r="KUK832" s="257"/>
      <c r="KUL832" s="257"/>
      <c r="KUM832" s="257"/>
      <c r="KUN832" s="257"/>
      <c r="KUO832" s="257"/>
      <c r="KUP832" s="257"/>
      <c r="KUQ832" s="257"/>
      <c r="KUR832" s="257"/>
      <c r="KUS832" s="257"/>
      <c r="KUT832" s="257"/>
      <c r="KUU832" s="257"/>
      <c r="KUV832" s="257"/>
      <c r="KUW832" s="257"/>
      <c r="KUX832" s="257"/>
      <c r="KUY832" s="257"/>
      <c r="KUZ832" s="257"/>
      <c r="KVA832" s="257"/>
      <c r="KVB832" s="257"/>
      <c r="KVC832" s="257"/>
      <c r="KVD832" s="257"/>
      <c r="KVE832" s="257"/>
      <c r="KVF832" s="257"/>
      <c r="KVG832" s="257"/>
      <c r="KVH832" s="257"/>
      <c r="KVI832" s="257"/>
      <c r="KVJ832" s="257"/>
      <c r="KVK832" s="257"/>
      <c r="KVL832" s="257"/>
      <c r="KVM832" s="257"/>
      <c r="KVN832" s="257"/>
      <c r="KVO832" s="257"/>
      <c r="KVP832" s="257"/>
      <c r="KVQ832" s="257"/>
      <c r="KVR832" s="257"/>
      <c r="KVS832" s="257"/>
      <c r="KVT832" s="257"/>
      <c r="KVU832" s="257"/>
      <c r="KVV832" s="257"/>
      <c r="KVW832" s="257"/>
      <c r="KVX832" s="257"/>
      <c r="KVY832" s="257"/>
      <c r="KVZ832" s="257"/>
      <c r="KWA832" s="257"/>
      <c r="KWB832" s="257"/>
      <c r="KWC832" s="257"/>
      <c r="KWD832" s="257"/>
      <c r="KWE832" s="257"/>
      <c r="KWF832" s="257"/>
      <c r="KWG832" s="257"/>
      <c r="KWH832" s="257"/>
      <c r="KWI832" s="257"/>
      <c r="KWJ832" s="257"/>
      <c r="KWK832" s="257"/>
      <c r="KWL832" s="257"/>
      <c r="KWM832" s="257"/>
      <c r="KWN832" s="257"/>
      <c r="KWO832" s="257"/>
      <c r="KWP832" s="257"/>
      <c r="KWQ832" s="257"/>
      <c r="KWR832" s="257"/>
      <c r="KWS832" s="257"/>
      <c r="KWT832" s="257"/>
      <c r="KWU832" s="257"/>
      <c r="KWV832" s="257"/>
      <c r="KWW832" s="257"/>
      <c r="KWX832" s="257"/>
      <c r="KWY832" s="257"/>
      <c r="KWZ832" s="257"/>
      <c r="KXA832" s="257"/>
      <c r="KXB832" s="257"/>
      <c r="KXC832" s="257"/>
      <c r="KXD832" s="257"/>
      <c r="KXE832" s="257"/>
      <c r="KXF832" s="257"/>
      <c r="KXG832" s="257"/>
      <c r="KXH832" s="257"/>
      <c r="KXI832" s="257"/>
      <c r="KXJ832" s="257"/>
      <c r="KXK832" s="257"/>
      <c r="KXL832" s="257"/>
      <c r="KXM832" s="257"/>
      <c r="KXN832" s="257"/>
      <c r="KXO832" s="257"/>
      <c r="KXP832" s="257"/>
      <c r="KXQ832" s="257"/>
      <c r="KXR832" s="257"/>
      <c r="KXS832" s="257"/>
      <c r="KXT832" s="257"/>
      <c r="KXU832" s="257"/>
      <c r="KXV832" s="257"/>
      <c r="KXW832" s="257"/>
      <c r="KXX832" s="257"/>
      <c r="KXY832" s="257"/>
      <c r="KXZ832" s="257"/>
      <c r="KYA832" s="257"/>
      <c r="KYB832" s="257"/>
      <c r="KYC832" s="257"/>
      <c r="KYD832" s="257"/>
      <c r="KYE832" s="257"/>
      <c r="KYF832" s="257"/>
      <c r="KYG832" s="257"/>
      <c r="KYH832" s="257"/>
      <c r="KYI832" s="257"/>
      <c r="KYJ832" s="257"/>
      <c r="KYK832" s="257"/>
      <c r="KYL832" s="257"/>
      <c r="KYM832" s="257"/>
      <c r="KYN832" s="257"/>
      <c r="KYO832" s="257"/>
      <c r="KYP832" s="257"/>
      <c r="KYQ832" s="257"/>
      <c r="KYR832" s="257"/>
      <c r="KYS832" s="257"/>
      <c r="KYT832" s="257"/>
      <c r="KYU832" s="257"/>
      <c r="KYV832" s="257"/>
      <c r="KYW832" s="257"/>
      <c r="KYX832" s="257"/>
      <c r="KYY832" s="257"/>
      <c r="KYZ832" s="257"/>
      <c r="KZA832" s="257"/>
      <c r="KZB832" s="257"/>
      <c r="KZC832" s="257"/>
      <c r="KZD832" s="257"/>
      <c r="KZE832" s="257"/>
      <c r="KZF832" s="257"/>
      <c r="KZG832" s="257"/>
      <c r="KZH832" s="257"/>
      <c r="KZI832" s="257"/>
      <c r="KZJ832" s="257"/>
      <c r="KZK832" s="257"/>
      <c r="KZL832" s="257"/>
      <c r="KZM832" s="257"/>
      <c r="KZN832" s="257"/>
      <c r="KZO832" s="257"/>
      <c r="KZP832" s="257"/>
      <c r="KZQ832" s="257"/>
      <c r="KZR832" s="257"/>
      <c r="KZS832" s="257"/>
      <c r="KZT832" s="257"/>
      <c r="KZU832" s="257"/>
      <c r="KZV832" s="257"/>
      <c r="KZW832" s="257"/>
      <c r="KZX832" s="257"/>
      <c r="KZY832" s="257"/>
      <c r="KZZ832" s="257"/>
      <c r="LAA832" s="257"/>
      <c r="LAB832" s="257"/>
      <c r="LAC832" s="257"/>
      <c r="LAD832" s="257"/>
      <c r="LAE832" s="257"/>
      <c r="LAF832" s="257"/>
      <c r="LAG832" s="257"/>
      <c r="LAH832" s="257"/>
      <c r="LAI832" s="257"/>
      <c r="LAJ832" s="257"/>
      <c r="LAK832" s="257"/>
      <c r="LAL832" s="257"/>
      <c r="LAM832" s="257"/>
      <c r="LAN832" s="257"/>
      <c r="LAO832" s="257"/>
      <c r="LAP832" s="257"/>
      <c r="LAQ832" s="257"/>
      <c r="LAR832" s="257"/>
      <c r="LAS832" s="257"/>
      <c r="LAT832" s="257"/>
      <c r="LAU832" s="257"/>
      <c r="LAV832" s="257"/>
      <c r="LAW832" s="257"/>
      <c r="LAX832" s="257"/>
      <c r="LAY832" s="257"/>
      <c r="LAZ832" s="257"/>
      <c r="LBA832" s="257"/>
      <c r="LBB832" s="257"/>
      <c r="LBC832" s="257"/>
      <c r="LBD832" s="257"/>
      <c r="LBE832" s="257"/>
      <c r="LBF832" s="257"/>
      <c r="LBG832" s="257"/>
      <c r="LBH832" s="257"/>
      <c r="LBI832" s="257"/>
      <c r="LBJ832" s="257"/>
      <c r="LBK832" s="257"/>
      <c r="LBL832" s="257"/>
      <c r="LBM832" s="257"/>
      <c r="LBN832" s="257"/>
      <c r="LBO832" s="257"/>
      <c r="LBP832" s="257"/>
      <c r="LBQ832" s="257"/>
      <c r="LBR832" s="257"/>
      <c r="LBS832" s="257"/>
      <c r="LBT832" s="257"/>
      <c r="LBU832" s="257"/>
      <c r="LBV832" s="257"/>
      <c r="LBW832" s="257"/>
      <c r="LBX832" s="257"/>
      <c r="LBY832" s="257"/>
      <c r="LBZ832" s="257"/>
      <c r="LCA832" s="257"/>
      <c r="LCB832" s="257"/>
      <c r="LCC832" s="257"/>
      <c r="LCD832" s="257"/>
      <c r="LCE832" s="257"/>
      <c r="LCF832" s="257"/>
      <c r="LCG832" s="257"/>
      <c r="LCH832" s="257"/>
      <c r="LCI832" s="257"/>
      <c r="LCJ832" s="257"/>
      <c r="LCK832" s="257"/>
      <c r="LCL832" s="257"/>
      <c r="LCM832" s="257"/>
      <c r="LCN832" s="257"/>
      <c r="LCO832" s="257"/>
      <c r="LCP832" s="257"/>
      <c r="LCQ832" s="257"/>
      <c r="LCR832" s="257"/>
      <c r="LCS832" s="257"/>
      <c r="LCT832" s="257"/>
      <c r="LCU832" s="257"/>
      <c r="LCV832" s="257"/>
      <c r="LCW832" s="257"/>
      <c r="LCX832" s="257"/>
      <c r="LCY832" s="257"/>
      <c r="LCZ832" s="257"/>
      <c r="LDA832" s="257"/>
      <c r="LDB832" s="257"/>
      <c r="LDC832" s="257"/>
      <c r="LDD832" s="257"/>
      <c r="LDE832" s="257"/>
      <c r="LDF832" s="257"/>
      <c r="LDG832" s="257"/>
      <c r="LDH832" s="257"/>
      <c r="LDI832" s="257"/>
      <c r="LDJ832" s="257"/>
      <c r="LDK832" s="257"/>
      <c r="LDL832" s="257"/>
      <c r="LDM832" s="257"/>
      <c r="LDN832" s="257"/>
      <c r="LDO832" s="257"/>
      <c r="LDP832" s="257"/>
      <c r="LDQ832" s="257"/>
      <c r="LDR832" s="257"/>
      <c r="LDS832" s="257"/>
      <c r="LDT832" s="257"/>
      <c r="LDU832" s="257"/>
      <c r="LDV832" s="257"/>
      <c r="LDW832" s="257"/>
      <c r="LDX832" s="257"/>
      <c r="LDY832" s="257"/>
      <c r="LDZ832" s="257"/>
      <c r="LEA832" s="257"/>
      <c r="LEB832" s="257"/>
      <c r="LEC832" s="257"/>
      <c r="LED832" s="257"/>
      <c r="LEE832" s="257"/>
      <c r="LEF832" s="257"/>
      <c r="LEG832" s="257"/>
      <c r="LEH832" s="257"/>
      <c r="LEI832" s="257"/>
      <c r="LEJ832" s="257"/>
      <c r="LEK832" s="257"/>
      <c r="LEL832" s="257"/>
      <c r="LEM832" s="257"/>
      <c r="LEN832" s="257"/>
      <c r="LEO832" s="257"/>
      <c r="LEP832" s="257"/>
      <c r="LEQ832" s="257"/>
      <c r="LER832" s="257"/>
      <c r="LES832" s="257"/>
      <c r="LET832" s="257"/>
      <c r="LEU832" s="257"/>
      <c r="LEV832" s="257"/>
      <c r="LEW832" s="257"/>
      <c r="LEX832" s="257"/>
      <c r="LEY832" s="257"/>
      <c r="LEZ832" s="257"/>
      <c r="LFA832" s="257"/>
      <c r="LFB832" s="257"/>
      <c r="LFC832" s="257"/>
      <c r="LFD832" s="257"/>
      <c r="LFE832" s="257"/>
      <c r="LFF832" s="257"/>
      <c r="LFG832" s="257"/>
      <c r="LFH832" s="257"/>
      <c r="LFI832" s="257"/>
      <c r="LFJ832" s="257"/>
      <c r="LFK832" s="257"/>
      <c r="LFL832" s="257"/>
      <c r="LFM832" s="257"/>
      <c r="LFN832" s="257"/>
      <c r="LFO832" s="257"/>
      <c r="LFP832" s="257"/>
      <c r="LFQ832" s="257"/>
      <c r="LFR832" s="257"/>
      <c r="LFS832" s="257"/>
      <c r="LFT832" s="257"/>
      <c r="LFU832" s="257"/>
      <c r="LFV832" s="257"/>
      <c r="LFW832" s="257"/>
      <c r="LFX832" s="257"/>
      <c r="LFY832" s="257"/>
      <c r="LFZ832" s="257"/>
      <c r="LGA832" s="257"/>
      <c r="LGB832" s="257"/>
      <c r="LGC832" s="257"/>
      <c r="LGD832" s="257"/>
      <c r="LGE832" s="257"/>
      <c r="LGF832" s="257"/>
      <c r="LGG832" s="257"/>
      <c r="LGH832" s="257"/>
      <c r="LGI832" s="257"/>
      <c r="LGJ832" s="257"/>
      <c r="LGK832" s="257"/>
      <c r="LGL832" s="257"/>
      <c r="LGM832" s="257"/>
      <c r="LGN832" s="257"/>
      <c r="LGO832" s="257"/>
      <c r="LGP832" s="257"/>
      <c r="LGQ832" s="257"/>
      <c r="LGR832" s="257"/>
      <c r="LGS832" s="257"/>
      <c r="LGT832" s="257"/>
      <c r="LGU832" s="257"/>
      <c r="LGV832" s="257"/>
      <c r="LGW832" s="257"/>
      <c r="LGX832" s="257"/>
      <c r="LGY832" s="257"/>
      <c r="LGZ832" s="257"/>
      <c r="LHA832" s="257"/>
      <c r="LHB832" s="257"/>
      <c r="LHC832" s="257"/>
      <c r="LHD832" s="257"/>
      <c r="LHE832" s="257"/>
      <c r="LHF832" s="257"/>
      <c r="LHG832" s="257"/>
      <c r="LHH832" s="257"/>
      <c r="LHI832" s="257"/>
      <c r="LHJ832" s="257"/>
      <c r="LHK832" s="257"/>
      <c r="LHL832" s="257"/>
      <c r="LHM832" s="257"/>
      <c r="LHN832" s="257"/>
      <c r="LHO832" s="257"/>
      <c r="LHP832" s="257"/>
      <c r="LHQ832" s="257"/>
      <c r="LHR832" s="257"/>
      <c r="LHS832" s="257"/>
      <c r="LHT832" s="257"/>
      <c r="LHU832" s="257"/>
      <c r="LHV832" s="257"/>
      <c r="LHW832" s="257"/>
      <c r="LHX832" s="257"/>
      <c r="LHY832" s="257"/>
      <c r="LHZ832" s="257"/>
      <c r="LIA832" s="257"/>
      <c r="LIB832" s="257"/>
      <c r="LIC832" s="257"/>
      <c r="LID832" s="257"/>
      <c r="LIE832" s="257"/>
      <c r="LIF832" s="257"/>
      <c r="LIG832" s="257"/>
      <c r="LIH832" s="257"/>
      <c r="LII832" s="257"/>
      <c r="LIJ832" s="257"/>
      <c r="LIK832" s="257"/>
      <c r="LIL832" s="257"/>
      <c r="LIM832" s="257"/>
      <c r="LIN832" s="257"/>
      <c r="LIO832" s="257"/>
      <c r="LIP832" s="257"/>
      <c r="LIQ832" s="257"/>
      <c r="LIR832" s="257"/>
      <c r="LIS832" s="257"/>
      <c r="LIT832" s="257"/>
      <c r="LIU832" s="257"/>
      <c r="LIV832" s="257"/>
      <c r="LIW832" s="257"/>
      <c r="LIX832" s="257"/>
      <c r="LIY832" s="257"/>
      <c r="LIZ832" s="257"/>
      <c r="LJA832" s="257"/>
      <c r="LJB832" s="257"/>
      <c r="LJC832" s="257"/>
      <c r="LJD832" s="257"/>
      <c r="LJE832" s="257"/>
      <c r="LJF832" s="257"/>
      <c r="LJG832" s="257"/>
      <c r="LJH832" s="257"/>
      <c r="LJI832" s="257"/>
      <c r="LJJ832" s="257"/>
      <c r="LJK832" s="257"/>
      <c r="LJL832" s="257"/>
      <c r="LJM832" s="257"/>
      <c r="LJN832" s="257"/>
      <c r="LJO832" s="257"/>
      <c r="LJP832" s="257"/>
      <c r="LJQ832" s="257"/>
      <c r="LJR832" s="257"/>
      <c r="LJS832" s="257"/>
      <c r="LJT832" s="257"/>
      <c r="LJU832" s="257"/>
      <c r="LJV832" s="257"/>
      <c r="LJW832" s="257"/>
      <c r="LJX832" s="257"/>
      <c r="LJY832" s="257"/>
      <c r="LJZ832" s="257"/>
      <c r="LKA832" s="257"/>
      <c r="LKB832" s="257"/>
      <c r="LKC832" s="257"/>
      <c r="LKD832" s="257"/>
      <c r="LKE832" s="257"/>
      <c r="LKF832" s="257"/>
      <c r="LKG832" s="257"/>
      <c r="LKH832" s="257"/>
      <c r="LKI832" s="257"/>
      <c r="LKJ832" s="257"/>
      <c r="LKK832" s="257"/>
      <c r="LKL832" s="257"/>
      <c r="LKM832" s="257"/>
      <c r="LKN832" s="257"/>
      <c r="LKO832" s="257"/>
      <c r="LKP832" s="257"/>
      <c r="LKQ832" s="257"/>
      <c r="LKR832" s="257"/>
      <c r="LKS832" s="257"/>
      <c r="LKT832" s="257"/>
      <c r="LKU832" s="257"/>
      <c r="LKV832" s="257"/>
      <c r="LKW832" s="257"/>
      <c r="LKX832" s="257"/>
      <c r="LKY832" s="257"/>
      <c r="LKZ832" s="257"/>
      <c r="LLA832" s="257"/>
      <c r="LLB832" s="257"/>
      <c r="LLC832" s="257"/>
      <c r="LLD832" s="257"/>
      <c r="LLE832" s="257"/>
      <c r="LLF832" s="257"/>
      <c r="LLG832" s="257"/>
      <c r="LLH832" s="257"/>
      <c r="LLI832" s="257"/>
      <c r="LLJ832" s="257"/>
      <c r="LLK832" s="257"/>
      <c r="LLL832" s="257"/>
      <c r="LLM832" s="257"/>
      <c r="LLN832" s="257"/>
      <c r="LLO832" s="257"/>
      <c r="LLP832" s="257"/>
      <c r="LLQ832" s="257"/>
      <c r="LLR832" s="257"/>
      <c r="LLS832" s="257"/>
      <c r="LLT832" s="257"/>
      <c r="LLU832" s="257"/>
      <c r="LLV832" s="257"/>
      <c r="LLW832" s="257"/>
      <c r="LLX832" s="257"/>
      <c r="LLY832" s="257"/>
      <c r="LLZ832" s="257"/>
      <c r="LMA832" s="257"/>
      <c r="LMB832" s="257"/>
      <c r="LMC832" s="257"/>
      <c r="LMD832" s="257"/>
      <c r="LME832" s="257"/>
      <c r="LMF832" s="257"/>
      <c r="LMG832" s="257"/>
      <c r="LMH832" s="257"/>
      <c r="LMI832" s="257"/>
      <c r="LMJ832" s="257"/>
      <c r="LMK832" s="257"/>
      <c r="LML832" s="257"/>
      <c r="LMM832" s="257"/>
      <c r="LMN832" s="257"/>
      <c r="LMO832" s="257"/>
      <c r="LMP832" s="257"/>
      <c r="LMQ832" s="257"/>
      <c r="LMR832" s="257"/>
      <c r="LMS832" s="257"/>
      <c r="LMT832" s="257"/>
      <c r="LMU832" s="257"/>
      <c r="LMV832" s="257"/>
      <c r="LMW832" s="257"/>
      <c r="LMX832" s="257"/>
      <c r="LMY832" s="257"/>
      <c r="LMZ832" s="257"/>
      <c r="LNA832" s="257"/>
      <c r="LNB832" s="257"/>
      <c r="LNC832" s="257"/>
      <c r="LND832" s="257"/>
      <c r="LNE832" s="257"/>
      <c r="LNF832" s="257"/>
      <c r="LNG832" s="257"/>
      <c r="LNH832" s="257"/>
      <c r="LNI832" s="257"/>
      <c r="LNJ832" s="257"/>
      <c r="LNK832" s="257"/>
      <c r="LNL832" s="257"/>
      <c r="LNM832" s="257"/>
      <c r="LNN832" s="257"/>
      <c r="LNO832" s="257"/>
      <c r="LNP832" s="257"/>
      <c r="LNQ832" s="257"/>
      <c r="LNR832" s="257"/>
      <c r="LNS832" s="257"/>
      <c r="LNT832" s="257"/>
      <c r="LNU832" s="257"/>
      <c r="LNV832" s="257"/>
      <c r="LNW832" s="257"/>
      <c r="LNX832" s="257"/>
      <c r="LNY832" s="257"/>
      <c r="LNZ832" s="257"/>
      <c r="LOA832" s="257"/>
      <c r="LOB832" s="257"/>
      <c r="LOC832" s="257"/>
      <c r="LOD832" s="257"/>
      <c r="LOE832" s="257"/>
      <c r="LOF832" s="257"/>
      <c r="LOG832" s="257"/>
      <c r="LOH832" s="257"/>
      <c r="LOI832" s="257"/>
      <c r="LOJ832" s="257"/>
      <c r="LOK832" s="257"/>
      <c r="LOL832" s="257"/>
      <c r="LOM832" s="257"/>
      <c r="LON832" s="257"/>
      <c r="LOO832" s="257"/>
      <c r="LOP832" s="257"/>
      <c r="LOQ832" s="257"/>
      <c r="LOR832" s="257"/>
      <c r="LOS832" s="257"/>
      <c r="LOT832" s="257"/>
      <c r="LOU832" s="257"/>
      <c r="LOV832" s="257"/>
      <c r="LOW832" s="257"/>
      <c r="LOX832" s="257"/>
      <c r="LOY832" s="257"/>
      <c r="LOZ832" s="257"/>
      <c r="LPA832" s="257"/>
      <c r="LPB832" s="257"/>
      <c r="LPC832" s="257"/>
      <c r="LPD832" s="257"/>
      <c r="LPE832" s="257"/>
      <c r="LPF832" s="257"/>
      <c r="LPG832" s="257"/>
      <c r="LPH832" s="257"/>
      <c r="LPI832" s="257"/>
      <c r="LPJ832" s="257"/>
      <c r="LPK832" s="257"/>
      <c r="LPL832" s="257"/>
      <c r="LPM832" s="257"/>
      <c r="LPN832" s="257"/>
      <c r="LPO832" s="257"/>
      <c r="LPP832" s="257"/>
      <c r="LPQ832" s="257"/>
      <c r="LPR832" s="257"/>
      <c r="LPS832" s="257"/>
      <c r="LPT832" s="257"/>
      <c r="LPU832" s="257"/>
      <c r="LPV832" s="257"/>
      <c r="LPW832" s="257"/>
      <c r="LPX832" s="257"/>
      <c r="LPY832" s="257"/>
      <c r="LPZ832" s="257"/>
      <c r="LQA832" s="257"/>
      <c r="LQB832" s="257"/>
      <c r="LQC832" s="257"/>
      <c r="LQD832" s="257"/>
      <c r="LQE832" s="257"/>
      <c r="LQF832" s="257"/>
      <c r="LQG832" s="257"/>
      <c r="LQH832" s="257"/>
      <c r="LQI832" s="257"/>
      <c r="LQJ832" s="257"/>
      <c r="LQK832" s="257"/>
      <c r="LQL832" s="257"/>
      <c r="LQM832" s="257"/>
      <c r="LQN832" s="257"/>
      <c r="LQO832" s="257"/>
      <c r="LQP832" s="257"/>
      <c r="LQQ832" s="257"/>
      <c r="LQR832" s="257"/>
      <c r="LQS832" s="257"/>
      <c r="LQT832" s="257"/>
      <c r="LQU832" s="257"/>
      <c r="LQV832" s="257"/>
      <c r="LQW832" s="257"/>
      <c r="LQX832" s="257"/>
      <c r="LQY832" s="257"/>
      <c r="LQZ832" s="257"/>
      <c r="LRA832" s="257"/>
      <c r="LRB832" s="257"/>
      <c r="LRC832" s="257"/>
      <c r="LRD832" s="257"/>
      <c r="LRE832" s="257"/>
      <c r="LRF832" s="257"/>
      <c r="LRG832" s="257"/>
      <c r="LRH832" s="257"/>
      <c r="LRI832" s="257"/>
      <c r="LRJ832" s="257"/>
      <c r="LRK832" s="257"/>
      <c r="LRL832" s="257"/>
      <c r="LRM832" s="257"/>
      <c r="LRN832" s="257"/>
      <c r="LRO832" s="257"/>
      <c r="LRP832" s="257"/>
      <c r="LRQ832" s="257"/>
      <c r="LRR832" s="257"/>
      <c r="LRS832" s="257"/>
      <c r="LRT832" s="257"/>
      <c r="LRU832" s="257"/>
      <c r="LRV832" s="257"/>
      <c r="LRW832" s="257"/>
      <c r="LRX832" s="257"/>
      <c r="LRY832" s="257"/>
      <c r="LRZ832" s="257"/>
      <c r="LSA832" s="257"/>
      <c r="LSB832" s="257"/>
      <c r="LSC832" s="257"/>
      <c r="LSD832" s="257"/>
      <c r="LSE832" s="257"/>
      <c r="LSF832" s="257"/>
      <c r="LSG832" s="257"/>
      <c r="LSH832" s="257"/>
      <c r="LSI832" s="257"/>
      <c r="LSJ832" s="257"/>
      <c r="LSK832" s="257"/>
      <c r="LSL832" s="257"/>
      <c r="LSM832" s="257"/>
      <c r="LSN832" s="257"/>
      <c r="LSO832" s="257"/>
      <c r="LSP832" s="257"/>
      <c r="LSQ832" s="257"/>
      <c r="LSR832" s="257"/>
      <c r="LSS832" s="257"/>
      <c r="LST832" s="257"/>
      <c r="LSU832" s="257"/>
      <c r="LSV832" s="257"/>
      <c r="LSW832" s="257"/>
      <c r="LSX832" s="257"/>
      <c r="LSY832" s="257"/>
      <c r="LSZ832" s="257"/>
      <c r="LTA832" s="257"/>
      <c r="LTB832" s="257"/>
      <c r="LTC832" s="257"/>
      <c r="LTD832" s="257"/>
      <c r="LTE832" s="257"/>
      <c r="LTF832" s="257"/>
      <c r="LTG832" s="257"/>
      <c r="LTH832" s="257"/>
      <c r="LTI832" s="257"/>
      <c r="LTJ832" s="257"/>
      <c r="LTK832" s="257"/>
      <c r="LTL832" s="257"/>
      <c r="LTM832" s="257"/>
      <c r="LTN832" s="257"/>
      <c r="LTO832" s="257"/>
      <c r="LTP832" s="257"/>
      <c r="LTQ832" s="257"/>
      <c r="LTR832" s="257"/>
      <c r="LTS832" s="257"/>
      <c r="LTT832" s="257"/>
      <c r="LTU832" s="257"/>
      <c r="LTV832" s="257"/>
      <c r="LTW832" s="257"/>
      <c r="LTX832" s="257"/>
      <c r="LTY832" s="257"/>
      <c r="LTZ832" s="257"/>
      <c r="LUA832" s="257"/>
      <c r="LUB832" s="257"/>
      <c r="LUC832" s="257"/>
      <c r="LUD832" s="257"/>
      <c r="LUE832" s="257"/>
      <c r="LUF832" s="257"/>
      <c r="LUG832" s="257"/>
      <c r="LUH832" s="257"/>
      <c r="LUI832" s="257"/>
      <c r="LUJ832" s="257"/>
      <c r="LUK832" s="257"/>
      <c r="LUL832" s="257"/>
      <c r="LUM832" s="257"/>
      <c r="LUN832" s="257"/>
      <c r="LUO832" s="257"/>
      <c r="LUP832" s="257"/>
      <c r="LUQ832" s="257"/>
      <c r="LUR832" s="257"/>
      <c r="LUS832" s="257"/>
      <c r="LUT832" s="257"/>
      <c r="LUU832" s="257"/>
      <c r="LUV832" s="257"/>
      <c r="LUW832" s="257"/>
      <c r="LUX832" s="257"/>
      <c r="LUY832" s="257"/>
      <c r="LUZ832" s="257"/>
      <c r="LVA832" s="257"/>
      <c r="LVB832" s="257"/>
      <c r="LVC832" s="257"/>
      <c r="LVD832" s="257"/>
      <c r="LVE832" s="257"/>
      <c r="LVF832" s="257"/>
      <c r="LVG832" s="257"/>
      <c r="LVH832" s="257"/>
      <c r="LVI832" s="257"/>
      <c r="LVJ832" s="257"/>
      <c r="LVK832" s="257"/>
      <c r="LVL832" s="257"/>
      <c r="LVM832" s="257"/>
      <c r="LVN832" s="257"/>
      <c r="LVO832" s="257"/>
      <c r="LVP832" s="257"/>
      <c r="LVQ832" s="257"/>
      <c r="LVR832" s="257"/>
      <c r="LVS832" s="257"/>
      <c r="LVT832" s="257"/>
      <c r="LVU832" s="257"/>
      <c r="LVV832" s="257"/>
      <c r="LVW832" s="257"/>
      <c r="LVX832" s="257"/>
      <c r="LVY832" s="257"/>
      <c r="LVZ832" s="257"/>
      <c r="LWA832" s="257"/>
      <c r="LWB832" s="257"/>
      <c r="LWC832" s="257"/>
      <c r="LWD832" s="257"/>
      <c r="LWE832" s="257"/>
      <c r="LWF832" s="257"/>
      <c r="LWG832" s="257"/>
      <c r="LWH832" s="257"/>
      <c r="LWI832" s="257"/>
      <c r="LWJ832" s="257"/>
      <c r="LWK832" s="257"/>
      <c r="LWL832" s="257"/>
      <c r="LWM832" s="257"/>
      <c r="LWN832" s="257"/>
      <c r="LWO832" s="257"/>
      <c r="LWP832" s="257"/>
      <c r="LWQ832" s="257"/>
      <c r="LWR832" s="257"/>
      <c r="LWS832" s="257"/>
      <c r="LWT832" s="257"/>
      <c r="LWU832" s="257"/>
      <c r="LWV832" s="257"/>
      <c r="LWW832" s="257"/>
      <c r="LWX832" s="257"/>
      <c r="LWY832" s="257"/>
      <c r="LWZ832" s="257"/>
      <c r="LXA832" s="257"/>
      <c r="LXB832" s="257"/>
      <c r="LXC832" s="257"/>
      <c r="LXD832" s="257"/>
      <c r="LXE832" s="257"/>
      <c r="LXF832" s="257"/>
      <c r="LXG832" s="257"/>
      <c r="LXH832" s="257"/>
      <c r="LXI832" s="257"/>
      <c r="LXJ832" s="257"/>
      <c r="LXK832" s="257"/>
      <c r="LXL832" s="257"/>
      <c r="LXM832" s="257"/>
      <c r="LXN832" s="257"/>
      <c r="LXO832" s="257"/>
      <c r="LXP832" s="257"/>
      <c r="LXQ832" s="257"/>
      <c r="LXR832" s="257"/>
      <c r="LXS832" s="257"/>
      <c r="LXT832" s="257"/>
      <c r="LXU832" s="257"/>
      <c r="LXV832" s="257"/>
      <c r="LXW832" s="257"/>
      <c r="LXX832" s="257"/>
      <c r="LXY832" s="257"/>
      <c r="LXZ832" s="257"/>
      <c r="LYA832" s="257"/>
      <c r="LYB832" s="257"/>
      <c r="LYC832" s="257"/>
      <c r="LYD832" s="257"/>
      <c r="LYE832" s="257"/>
      <c r="LYF832" s="257"/>
      <c r="LYG832" s="257"/>
      <c r="LYH832" s="257"/>
      <c r="LYI832" s="257"/>
      <c r="LYJ832" s="257"/>
      <c r="LYK832" s="257"/>
      <c r="LYL832" s="257"/>
      <c r="LYM832" s="257"/>
      <c r="LYN832" s="257"/>
      <c r="LYO832" s="257"/>
      <c r="LYP832" s="257"/>
      <c r="LYQ832" s="257"/>
      <c r="LYR832" s="257"/>
      <c r="LYS832" s="257"/>
      <c r="LYT832" s="257"/>
      <c r="LYU832" s="257"/>
      <c r="LYV832" s="257"/>
      <c r="LYW832" s="257"/>
      <c r="LYX832" s="257"/>
      <c r="LYY832" s="257"/>
      <c r="LYZ832" s="257"/>
      <c r="LZA832" s="257"/>
      <c r="LZB832" s="257"/>
      <c r="LZC832" s="257"/>
      <c r="LZD832" s="257"/>
      <c r="LZE832" s="257"/>
      <c r="LZF832" s="257"/>
      <c r="LZG832" s="257"/>
      <c r="LZH832" s="257"/>
      <c r="LZI832" s="257"/>
      <c r="LZJ832" s="257"/>
      <c r="LZK832" s="257"/>
      <c r="LZL832" s="257"/>
      <c r="LZM832" s="257"/>
      <c r="LZN832" s="257"/>
      <c r="LZO832" s="257"/>
      <c r="LZP832" s="257"/>
      <c r="LZQ832" s="257"/>
      <c r="LZR832" s="257"/>
      <c r="LZS832" s="257"/>
      <c r="LZT832" s="257"/>
      <c r="LZU832" s="257"/>
      <c r="LZV832" s="257"/>
      <c r="LZW832" s="257"/>
      <c r="LZX832" s="257"/>
      <c r="LZY832" s="257"/>
      <c r="LZZ832" s="257"/>
      <c r="MAA832" s="257"/>
      <c r="MAB832" s="257"/>
      <c r="MAC832" s="257"/>
      <c r="MAD832" s="257"/>
      <c r="MAE832" s="257"/>
      <c r="MAF832" s="257"/>
      <c r="MAG832" s="257"/>
      <c r="MAH832" s="257"/>
      <c r="MAI832" s="257"/>
      <c r="MAJ832" s="257"/>
      <c r="MAK832" s="257"/>
      <c r="MAL832" s="257"/>
      <c r="MAM832" s="257"/>
      <c r="MAN832" s="257"/>
      <c r="MAO832" s="257"/>
      <c r="MAP832" s="257"/>
      <c r="MAQ832" s="257"/>
      <c r="MAR832" s="257"/>
      <c r="MAS832" s="257"/>
      <c r="MAT832" s="257"/>
      <c r="MAU832" s="257"/>
      <c r="MAV832" s="257"/>
      <c r="MAW832" s="257"/>
      <c r="MAX832" s="257"/>
      <c r="MAY832" s="257"/>
      <c r="MAZ832" s="257"/>
      <c r="MBA832" s="257"/>
      <c r="MBB832" s="257"/>
      <c r="MBC832" s="257"/>
      <c r="MBD832" s="257"/>
      <c r="MBE832" s="257"/>
      <c r="MBF832" s="257"/>
      <c r="MBG832" s="257"/>
      <c r="MBH832" s="257"/>
      <c r="MBI832" s="257"/>
      <c r="MBJ832" s="257"/>
      <c r="MBK832" s="257"/>
      <c r="MBL832" s="257"/>
      <c r="MBM832" s="257"/>
      <c r="MBN832" s="257"/>
      <c r="MBO832" s="257"/>
      <c r="MBP832" s="257"/>
      <c r="MBQ832" s="257"/>
      <c r="MBR832" s="257"/>
      <c r="MBS832" s="257"/>
      <c r="MBT832" s="257"/>
      <c r="MBU832" s="257"/>
      <c r="MBV832" s="257"/>
      <c r="MBW832" s="257"/>
      <c r="MBX832" s="257"/>
      <c r="MBY832" s="257"/>
      <c r="MBZ832" s="257"/>
      <c r="MCA832" s="257"/>
      <c r="MCB832" s="257"/>
      <c r="MCC832" s="257"/>
      <c r="MCD832" s="257"/>
      <c r="MCE832" s="257"/>
      <c r="MCF832" s="257"/>
      <c r="MCG832" s="257"/>
      <c r="MCH832" s="257"/>
      <c r="MCI832" s="257"/>
      <c r="MCJ832" s="257"/>
      <c r="MCK832" s="257"/>
      <c r="MCL832" s="257"/>
      <c r="MCM832" s="257"/>
      <c r="MCN832" s="257"/>
      <c r="MCO832" s="257"/>
      <c r="MCP832" s="257"/>
      <c r="MCQ832" s="257"/>
      <c r="MCR832" s="257"/>
      <c r="MCS832" s="257"/>
      <c r="MCT832" s="257"/>
      <c r="MCU832" s="257"/>
      <c r="MCV832" s="257"/>
      <c r="MCW832" s="257"/>
      <c r="MCX832" s="257"/>
      <c r="MCY832" s="257"/>
      <c r="MCZ832" s="257"/>
      <c r="MDA832" s="257"/>
      <c r="MDB832" s="257"/>
      <c r="MDC832" s="257"/>
      <c r="MDD832" s="257"/>
      <c r="MDE832" s="257"/>
      <c r="MDF832" s="257"/>
      <c r="MDG832" s="257"/>
      <c r="MDH832" s="257"/>
      <c r="MDI832" s="257"/>
      <c r="MDJ832" s="257"/>
      <c r="MDK832" s="257"/>
      <c r="MDL832" s="257"/>
      <c r="MDM832" s="257"/>
      <c r="MDN832" s="257"/>
      <c r="MDO832" s="257"/>
      <c r="MDP832" s="257"/>
      <c r="MDQ832" s="257"/>
      <c r="MDR832" s="257"/>
      <c r="MDS832" s="257"/>
      <c r="MDT832" s="257"/>
      <c r="MDU832" s="257"/>
      <c r="MDV832" s="257"/>
      <c r="MDW832" s="257"/>
      <c r="MDX832" s="257"/>
      <c r="MDY832" s="257"/>
      <c r="MDZ832" s="257"/>
      <c r="MEA832" s="257"/>
      <c r="MEB832" s="257"/>
      <c r="MEC832" s="257"/>
      <c r="MED832" s="257"/>
      <c r="MEE832" s="257"/>
      <c r="MEF832" s="257"/>
      <c r="MEG832" s="257"/>
      <c r="MEH832" s="257"/>
      <c r="MEI832" s="257"/>
      <c r="MEJ832" s="257"/>
      <c r="MEK832" s="257"/>
      <c r="MEL832" s="257"/>
      <c r="MEM832" s="257"/>
      <c r="MEN832" s="257"/>
      <c r="MEO832" s="257"/>
      <c r="MEP832" s="257"/>
      <c r="MEQ832" s="257"/>
      <c r="MER832" s="257"/>
      <c r="MES832" s="257"/>
      <c r="MET832" s="257"/>
      <c r="MEU832" s="257"/>
      <c r="MEV832" s="257"/>
      <c r="MEW832" s="257"/>
      <c r="MEX832" s="257"/>
      <c r="MEY832" s="257"/>
      <c r="MEZ832" s="257"/>
      <c r="MFA832" s="257"/>
      <c r="MFB832" s="257"/>
      <c r="MFC832" s="257"/>
      <c r="MFD832" s="257"/>
      <c r="MFE832" s="257"/>
      <c r="MFF832" s="257"/>
      <c r="MFG832" s="257"/>
      <c r="MFH832" s="257"/>
      <c r="MFI832" s="257"/>
      <c r="MFJ832" s="257"/>
      <c r="MFK832" s="257"/>
      <c r="MFL832" s="257"/>
      <c r="MFM832" s="257"/>
      <c r="MFN832" s="257"/>
      <c r="MFO832" s="257"/>
      <c r="MFP832" s="257"/>
      <c r="MFQ832" s="257"/>
      <c r="MFR832" s="257"/>
      <c r="MFS832" s="257"/>
      <c r="MFT832" s="257"/>
      <c r="MFU832" s="257"/>
      <c r="MFV832" s="257"/>
      <c r="MFW832" s="257"/>
      <c r="MFX832" s="257"/>
      <c r="MFY832" s="257"/>
      <c r="MFZ832" s="257"/>
      <c r="MGA832" s="257"/>
      <c r="MGB832" s="257"/>
      <c r="MGC832" s="257"/>
      <c r="MGD832" s="257"/>
      <c r="MGE832" s="257"/>
      <c r="MGF832" s="257"/>
      <c r="MGG832" s="257"/>
      <c r="MGH832" s="257"/>
      <c r="MGI832" s="257"/>
      <c r="MGJ832" s="257"/>
      <c r="MGK832" s="257"/>
      <c r="MGL832" s="257"/>
      <c r="MGM832" s="257"/>
      <c r="MGN832" s="257"/>
      <c r="MGO832" s="257"/>
      <c r="MGP832" s="257"/>
      <c r="MGQ832" s="257"/>
      <c r="MGR832" s="257"/>
      <c r="MGS832" s="257"/>
      <c r="MGT832" s="257"/>
      <c r="MGU832" s="257"/>
      <c r="MGV832" s="257"/>
      <c r="MGW832" s="257"/>
      <c r="MGX832" s="257"/>
      <c r="MGY832" s="257"/>
      <c r="MGZ832" s="257"/>
      <c r="MHA832" s="257"/>
      <c r="MHB832" s="257"/>
      <c r="MHC832" s="257"/>
      <c r="MHD832" s="257"/>
      <c r="MHE832" s="257"/>
      <c r="MHF832" s="257"/>
      <c r="MHG832" s="257"/>
      <c r="MHH832" s="257"/>
      <c r="MHI832" s="257"/>
      <c r="MHJ832" s="257"/>
      <c r="MHK832" s="257"/>
      <c r="MHL832" s="257"/>
      <c r="MHM832" s="257"/>
      <c r="MHN832" s="257"/>
      <c r="MHO832" s="257"/>
      <c r="MHP832" s="257"/>
      <c r="MHQ832" s="257"/>
      <c r="MHR832" s="257"/>
      <c r="MHS832" s="257"/>
      <c r="MHT832" s="257"/>
      <c r="MHU832" s="257"/>
      <c r="MHV832" s="257"/>
      <c r="MHW832" s="257"/>
      <c r="MHX832" s="257"/>
      <c r="MHY832" s="257"/>
      <c r="MHZ832" s="257"/>
      <c r="MIA832" s="257"/>
      <c r="MIB832" s="257"/>
      <c r="MIC832" s="257"/>
      <c r="MID832" s="257"/>
      <c r="MIE832" s="257"/>
      <c r="MIF832" s="257"/>
      <c r="MIG832" s="257"/>
      <c r="MIH832" s="257"/>
      <c r="MII832" s="257"/>
      <c r="MIJ832" s="257"/>
      <c r="MIK832" s="257"/>
      <c r="MIL832" s="257"/>
      <c r="MIM832" s="257"/>
      <c r="MIN832" s="257"/>
      <c r="MIO832" s="257"/>
      <c r="MIP832" s="257"/>
      <c r="MIQ832" s="257"/>
      <c r="MIR832" s="257"/>
      <c r="MIS832" s="257"/>
      <c r="MIT832" s="257"/>
      <c r="MIU832" s="257"/>
      <c r="MIV832" s="257"/>
      <c r="MIW832" s="257"/>
      <c r="MIX832" s="257"/>
      <c r="MIY832" s="257"/>
      <c r="MIZ832" s="257"/>
      <c r="MJA832" s="257"/>
      <c r="MJB832" s="257"/>
      <c r="MJC832" s="257"/>
      <c r="MJD832" s="257"/>
      <c r="MJE832" s="257"/>
      <c r="MJF832" s="257"/>
      <c r="MJG832" s="257"/>
      <c r="MJH832" s="257"/>
      <c r="MJI832" s="257"/>
      <c r="MJJ832" s="257"/>
      <c r="MJK832" s="257"/>
      <c r="MJL832" s="257"/>
      <c r="MJM832" s="257"/>
      <c r="MJN832" s="257"/>
      <c r="MJO832" s="257"/>
      <c r="MJP832" s="257"/>
      <c r="MJQ832" s="257"/>
      <c r="MJR832" s="257"/>
      <c r="MJS832" s="257"/>
      <c r="MJT832" s="257"/>
      <c r="MJU832" s="257"/>
      <c r="MJV832" s="257"/>
      <c r="MJW832" s="257"/>
      <c r="MJX832" s="257"/>
      <c r="MJY832" s="257"/>
      <c r="MJZ832" s="257"/>
      <c r="MKA832" s="257"/>
      <c r="MKB832" s="257"/>
      <c r="MKC832" s="257"/>
      <c r="MKD832" s="257"/>
      <c r="MKE832" s="257"/>
      <c r="MKF832" s="257"/>
      <c r="MKG832" s="257"/>
      <c r="MKH832" s="257"/>
      <c r="MKI832" s="257"/>
      <c r="MKJ832" s="257"/>
      <c r="MKK832" s="257"/>
      <c r="MKL832" s="257"/>
      <c r="MKM832" s="257"/>
      <c r="MKN832" s="257"/>
      <c r="MKO832" s="257"/>
      <c r="MKP832" s="257"/>
      <c r="MKQ832" s="257"/>
      <c r="MKR832" s="257"/>
      <c r="MKS832" s="257"/>
      <c r="MKT832" s="257"/>
      <c r="MKU832" s="257"/>
      <c r="MKV832" s="257"/>
      <c r="MKW832" s="257"/>
      <c r="MKX832" s="257"/>
      <c r="MKY832" s="257"/>
      <c r="MKZ832" s="257"/>
      <c r="MLA832" s="257"/>
      <c r="MLB832" s="257"/>
      <c r="MLC832" s="257"/>
      <c r="MLD832" s="257"/>
      <c r="MLE832" s="257"/>
      <c r="MLF832" s="257"/>
      <c r="MLG832" s="257"/>
      <c r="MLH832" s="257"/>
      <c r="MLI832" s="257"/>
      <c r="MLJ832" s="257"/>
      <c r="MLK832" s="257"/>
      <c r="MLL832" s="257"/>
      <c r="MLM832" s="257"/>
      <c r="MLN832" s="257"/>
      <c r="MLO832" s="257"/>
      <c r="MLP832" s="257"/>
      <c r="MLQ832" s="257"/>
      <c r="MLR832" s="257"/>
      <c r="MLS832" s="257"/>
      <c r="MLT832" s="257"/>
      <c r="MLU832" s="257"/>
      <c r="MLV832" s="257"/>
      <c r="MLW832" s="257"/>
      <c r="MLX832" s="257"/>
      <c r="MLY832" s="257"/>
      <c r="MLZ832" s="257"/>
      <c r="MMA832" s="257"/>
      <c r="MMB832" s="257"/>
      <c r="MMC832" s="257"/>
      <c r="MMD832" s="257"/>
      <c r="MME832" s="257"/>
      <c r="MMF832" s="257"/>
      <c r="MMG832" s="257"/>
      <c r="MMH832" s="257"/>
      <c r="MMI832" s="257"/>
      <c r="MMJ832" s="257"/>
      <c r="MMK832" s="257"/>
      <c r="MML832" s="257"/>
      <c r="MMM832" s="257"/>
      <c r="MMN832" s="257"/>
      <c r="MMO832" s="257"/>
      <c r="MMP832" s="257"/>
      <c r="MMQ832" s="257"/>
      <c r="MMR832" s="257"/>
      <c r="MMS832" s="257"/>
      <c r="MMT832" s="257"/>
      <c r="MMU832" s="257"/>
      <c r="MMV832" s="257"/>
      <c r="MMW832" s="257"/>
      <c r="MMX832" s="257"/>
      <c r="MMY832" s="257"/>
      <c r="MMZ832" s="257"/>
      <c r="MNA832" s="257"/>
      <c r="MNB832" s="257"/>
      <c r="MNC832" s="257"/>
      <c r="MND832" s="257"/>
      <c r="MNE832" s="257"/>
      <c r="MNF832" s="257"/>
      <c r="MNG832" s="257"/>
      <c r="MNH832" s="257"/>
      <c r="MNI832" s="257"/>
      <c r="MNJ832" s="257"/>
      <c r="MNK832" s="257"/>
      <c r="MNL832" s="257"/>
      <c r="MNM832" s="257"/>
      <c r="MNN832" s="257"/>
      <c r="MNO832" s="257"/>
      <c r="MNP832" s="257"/>
      <c r="MNQ832" s="257"/>
      <c r="MNR832" s="257"/>
      <c r="MNS832" s="257"/>
      <c r="MNT832" s="257"/>
      <c r="MNU832" s="257"/>
      <c r="MNV832" s="257"/>
      <c r="MNW832" s="257"/>
      <c r="MNX832" s="257"/>
      <c r="MNY832" s="257"/>
      <c r="MNZ832" s="257"/>
      <c r="MOA832" s="257"/>
      <c r="MOB832" s="257"/>
      <c r="MOC832" s="257"/>
      <c r="MOD832" s="257"/>
      <c r="MOE832" s="257"/>
      <c r="MOF832" s="257"/>
      <c r="MOG832" s="257"/>
      <c r="MOH832" s="257"/>
      <c r="MOI832" s="257"/>
      <c r="MOJ832" s="257"/>
      <c r="MOK832" s="257"/>
      <c r="MOL832" s="257"/>
      <c r="MOM832" s="257"/>
      <c r="MON832" s="257"/>
      <c r="MOO832" s="257"/>
      <c r="MOP832" s="257"/>
      <c r="MOQ832" s="257"/>
      <c r="MOR832" s="257"/>
      <c r="MOS832" s="257"/>
      <c r="MOT832" s="257"/>
      <c r="MOU832" s="257"/>
      <c r="MOV832" s="257"/>
      <c r="MOW832" s="257"/>
      <c r="MOX832" s="257"/>
      <c r="MOY832" s="257"/>
      <c r="MOZ832" s="257"/>
      <c r="MPA832" s="257"/>
      <c r="MPB832" s="257"/>
      <c r="MPC832" s="257"/>
      <c r="MPD832" s="257"/>
      <c r="MPE832" s="257"/>
      <c r="MPF832" s="257"/>
      <c r="MPG832" s="257"/>
      <c r="MPH832" s="257"/>
      <c r="MPI832" s="257"/>
      <c r="MPJ832" s="257"/>
      <c r="MPK832" s="257"/>
      <c r="MPL832" s="257"/>
      <c r="MPM832" s="257"/>
      <c r="MPN832" s="257"/>
      <c r="MPO832" s="257"/>
      <c r="MPP832" s="257"/>
      <c r="MPQ832" s="257"/>
      <c r="MPR832" s="257"/>
      <c r="MPS832" s="257"/>
      <c r="MPT832" s="257"/>
      <c r="MPU832" s="257"/>
      <c r="MPV832" s="257"/>
      <c r="MPW832" s="257"/>
      <c r="MPX832" s="257"/>
      <c r="MPY832" s="257"/>
      <c r="MPZ832" s="257"/>
      <c r="MQA832" s="257"/>
      <c r="MQB832" s="257"/>
      <c r="MQC832" s="257"/>
      <c r="MQD832" s="257"/>
      <c r="MQE832" s="257"/>
      <c r="MQF832" s="257"/>
      <c r="MQG832" s="257"/>
      <c r="MQH832" s="257"/>
      <c r="MQI832" s="257"/>
      <c r="MQJ832" s="257"/>
      <c r="MQK832" s="257"/>
      <c r="MQL832" s="257"/>
      <c r="MQM832" s="257"/>
      <c r="MQN832" s="257"/>
      <c r="MQO832" s="257"/>
      <c r="MQP832" s="257"/>
      <c r="MQQ832" s="257"/>
      <c r="MQR832" s="257"/>
      <c r="MQS832" s="257"/>
      <c r="MQT832" s="257"/>
      <c r="MQU832" s="257"/>
      <c r="MQV832" s="257"/>
      <c r="MQW832" s="257"/>
      <c r="MQX832" s="257"/>
      <c r="MQY832" s="257"/>
      <c r="MQZ832" s="257"/>
      <c r="MRA832" s="257"/>
      <c r="MRB832" s="257"/>
      <c r="MRC832" s="257"/>
      <c r="MRD832" s="257"/>
      <c r="MRE832" s="257"/>
      <c r="MRF832" s="257"/>
      <c r="MRG832" s="257"/>
      <c r="MRH832" s="257"/>
      <c r="MRI832" s="257"/>
      <c r="MRJ832" s="257"/>
      <c r="MRK832" s="257"/>
      <c r="MRL832" s="257"/>
      <c r="MRM832" s="257"/>
      <c r="MRN832" s="257"/>
      <c r="MRO832" s="257"/>
      <c r="MRP832" s="257"/>
      <c r="MRQ832" s="257"/>
      <c r="MRR832" s="257"/>
      <c r="MRS832" s="257"/>
      <c r="MRT832" s="257"/>
      <c r="MRU832" s="257"/>
      <c r="MRV832" s="257"/>
      <c r="MRW832" s="257"/>
      <c r="MRX832" s="257"/>
      <c r="MRY832" s="257"/>
      <c r="MRZ832" s="257"/>
      <c r="MSA832" s="257"/>
      <c r="MSB832" s="257"/>
      <c r="MSC832" s="257"/>
      <c r="MSD832" s="257"/>
      <c r="MSE832" s="257"/>
      <c r="MSF832" s="257"/>
      <c r="MSG832" s="257"/>
      <c r="MSH832" s="257"/>
      <c r="MSI832" s="257"/>
      <c r="MSJ832" s="257"/>
      <c r="MSK832" s="257"/>
      <c r="MSL832" s="257"/>
      <c r="MSM832" s="257"/>
      <c r="MSN832" s="257"/>
      <c r="MSO832" s="257"/>
      <c r="MSP832" s="257"/>
      <c r="MSQ832" s="257"/>
      <c r="MSR832" s="257"/>
      <c r="MSS832" s="257"/>
      <c r="MST832" s="257"/>
      <c r="MSU832" s="257"/>
      <c r="MSV832" s="257"/>
      <c r="MSW832" s="257"/>
      <c r="MSX832" s="257"/>
      <c r="MSY832" s="257"/>
      <c r="MSZ832" s="257"/>
      <c r="MTA832" s="257"/>
      <c r="MTB832" s="257"/>
      <c r="MTC832" s="257"/>
      <c r="MTD832" s="257"/>
      <c r="MTE832" s="257"/>
      <c r="MTF832" s="257"/>
      <c r="MTG832" s="257"/>
      <c r="MTH832" s="257"/>
      <c r="MTI832" s="257"/>
      <c r="MTJ832" s="257"/>
      <c r="MTK832" s="257"/>
      <c r="MTL832" s="257"/>
      <c r="MTM832" s="257"/>
      <c r="MTN832" s="257"/>
      <c r="MTO832" s="257"/>
      <c r="MTP832" s="257"/>
      <c r="MTQ832" s="257"/>
      <c r="MTR832" s="257"/>
      <c r="MTS832" s="257"/>
      <c r="MTT832" s="257"/>
      <c r="MTU832" s="257"/>
      <c r="MTV832" s="257"/>
      <c r="MTW832" s="257"/>
      <c r="MTX832" s="257"/>
      <c r="MTY832" s="257"/>
      <c r="MTZ832" s="257"/>
      <c r="MUA832" s="257"/>
      <c r="MUB832" s="257"/>
      <c r="MUC832" s="257"/>
      <c r="MUD832" s="257"/>
      <c r="MUE832" s="257"/>
      <c r="MUF832" s="257"/>
      <c r="MUG832" s="257"/>
      <c r="MUH832" s="257"/>
      <c r="MUI832" s="257"/>
      <c r="MUJ832" s="257"/>
      <c r="MUK832" s="257"/>
      <c r="MUL832" s="257"/>
      <c r="MUM832" s="257"/>
      <c r="MUN832" s="257"/>
      <c r="MUO832" s="257"/>
      <c r="MUP832" s="257"/>
      <c r="MUQ832" s="257"/>
      <c r="MUR832" s="257"/>
      <c r="MUS832" s="257"/>
      <c r="MUT832" s="257"/>
      <c r="MUU832" s="257"/>
      <c r="MUV832" s="257"/>
      <c r="MUW832" s="257"/>
      <c r="MUX832" s="257"/>
      <c r="MUY832" s="257"/>
      <c r="MUZ832" s="257"/>
      <c r="MVA832" s="257"/>
      <c r="MVB832" s="257"/>
      <c r="MVC832" s="257"/>
      <c r="MVD832" s="257"/>
      <c r="MVE832" s="257"/>
      <c r="MVF832" s="257"/>
      <c r="MVG832" s="257"/>
      <c r="MVH832" s="257"/>
      <c r="MVI832" s="257"/>
      <c r="MVJ832" s="257"/>
      <c r="MVK832" s="257"/>
      <c r="MVL832" s="257"/>
      <c r="MVM832" s="257"/>
      <c r="MVN832" s="257"/>
      <c r="MVO832" s="257"/>
      <c r="MVP832" s="257"/>
      <c r="MVQ832" s="257"/>
      <c r="MVR832" s="257"/>
      <c r="MVS832" s="257"/>
      <c r="MVT832" s="257"/>
      <c r="MVU832" s="257"/>
      <c r="MVV832" s="257"/>
      <c r="MVW832" s="257"/>
      <c r="MVX832" s="257"/>
      <c r="MVY832" s="257"/>
      <c r="MVZ832" s="257"/>
      <c r="MWA832" s="257"/>
      <c r="MWB832" s="257"/>
      <c r="MWC832" s="257"/>
      <c r="MWD832" s="257"/>
      <c r="MWE832" s="257"/>
      <c r="MWF832" s="257"/>
      <c r="MWG832" s="257"/>
      <c r="MWH832" s="257"/>
      <c r="MWI832" s="257"/>
      <c r="MWJ832" s="257"/>
      <c r="MWK832" s="257"/>
      <c r="MWL832" s="257"/>
      <c r="MWM832" s="257"/>
      <c r="MWN832" s="257"/>
      <c r="MWO832" s="257"/>
      <c r="MWP832" s="257"/>
      <c r="MWQ832" s="257"/>
      <c r="MWR832" s="257"/>
      <c r="MWS832" s="257"/>
      <c r="MWT832" s="257"/>
      <c r="MWU832" s="257"/>
      <c r="MWV832" s="257"/>
      <c r="MWW832" s="257"/>
      <c r="MWX832" s="257"/>
      <c r="MWY832" s="257"/>
      <c r="MWZ832" s="257"/>
      <c r="MXA832" s="257"/>
      <c r="MXB832" s="257"/>
      <c r="MXC832" s="257"/>
      <c r="MXD832" s="257"/>
      <c r="MXE832" s="257"/>
      <c r="MXF832" s="257"/>
      <c r="MXG832" s="257"/>
      <c r="MXH832" s="257"/>
      <c r="MXI832" s="257"/>
      <c r="MXJ832" s="257"/>
      <c r="MXK832" s="257"/>
      <c r="MXL832" s="257"/>
      <c r="MXM832" s="257"/>
      <c r="MXN832" s="257"/>
      <c r="MXO832" s="257"/>
      <c r="MXP832" s="257"/>
      <c r="MXQ832" s="257"/>
      <c r="MXR832" s="257"/>
      <c r="MXS832" s="257"/>
      <c r="MXT832" s="257"/>
      <c r="MXU832" s="257"/>
      <c r="MXV832" s="257"/>
      <c r="MXW832" s="257"/>
      <c r="MXX832" s="257"/>
      <c r="MXY832" s="257"/>
      <c r="MXZ832" s="257"/>
      <c r="MYA832" s="257"/>
      <c r="MYB832" s="257"/>
      <c r="MYC832" s="257"/>
      <c r="MYD832" s="257"/>
      <c r="MYE832" s="257"/>
      <c r="MYF832" s="257"/>
      <c r="MYG832" s="257"/>
      <c r="MYH832" s="257"/>
      <c r="MYI832" s="257"/>
      <c r="MYJ832" s="257"/>
      <c r="MYK832" s="257"/>
      <c r="MYL832" s="257"/>
      <c r="MYM832" s="257"/>
      <c r="MYN832" s="257"/>
      <c r="MYO832" s="257"/>
      <c r="MYP832" s="257"/>
      <c r="MYQ832" s="257"/>
      <c r="MYR832" s="257"/>
      <c r="MYS832" s="257"/>
      <c r="MYT832" s="257"/>
      <c r="MYU832" s="257"/>
      <c r="MYV832" s="257"/>
      <c r="MYW832" s="257"/>
      <c r="MYX832" s="257"/>
      <c r="MYY832" s="257"/>
      <c r="MYZ832" s="257"/>
      <c r="MZA832" s="257"/>
      <c r="MZB832" s="257"/>
      <c r="MZC832" s="257"/>
      <c r="MZD832" s="257"/>
      <c r="MZE832" s="257"/>
      <c r="MZF832" s="257"/>
      <c r="MZG832" s="257"/>
      <c r="MZH832" s="257"/>
      <c r="MZI832" s="257"/>
      <c r="MZJ832" s="257"/>
      <c r="MZK832" s="257"/>
      <c r="MZL832" s="257"/>
      <c r="MZM832" s="257"/>
      <c r="MZN832" s="257"/>
      <c r="MZO832" s="257"/>
      <c r="MZP832" s="257"/>
      <c r="MZQ832" s="257"/>
      <c r="MZR832" s="257"/>
      <c r="MZS832" s="257"/>
      <c r="MZT832" s="257"/>
      <c r="MZU832" s="257"/>
      <c r="MZV832" s="257"/>
      <c r="MZW832" s="257"/>
      <c r="MZX832" s="257"/>
      <c r="MZY832" s="257"/>
      <c r="MZZ832" s="257"/>
      <c r="NAA832" s="257"/>
      <c r="NAB832" s="257"/>
      <c r="NAC832" s="257"/>
      <c r="NAD832" s="257"/>
      <c r="NAE832" s="257"/>
      <c r="NAF832" s="257"/>
      <c r="NAG832" s="257"/>
      <c r="NAH832" s="257"/>
      <c r="NAI832" s="257"/>
      <c r="NAJ832" s="257"/>
      <c r="NAK832" s="257"/>
      <c r="NAL832" s="257"/>
      <c r="NAM832" s="257"/>
      <c r="NAN832" s="257"/>
      <c r="NAO832" s="257"/>
      <c r="NAP832" s="257"/>
      <c r="NAQ832" s="257"/>
      <c r="NAR832" s="257"/>
      <c r="NAS832" s="257"/>
      <c r="NAT832" s="257"/>
      <c r="NAU832" s="257"/>
      <c r="NAV832" s="257"/>
      <c r="NAW832" s="257"/>
      <c r="NAX832" s="257"/>
      <c r="NAY832" s="257"/>
      <c r="NAZ832" s="257"/>
      <c r="NBA832" s="257"/>
      <c r="NBB832" s="257"/>
      <c r="NBC832" s="257"/>
      <c r="NBD832" s="257"/>
      <c r="NBE832" s="257"/>
      <c r="NBF832" s="257"/>
      <c r="NBG832" s="257"/>
      <c r="NBH832" s="257"/>
      <c r="NBI832" s="257"/>
      <c r="NBJ832" s="257"/>
      <c r="NBK832" s="257"/>
      <c r="NBL832" s="257"/>
      <c r="NBM832" s="257"/>
      <c r="NBN832" s="257"/>
      <c r="NBO832" s="257"/>
      <c r="NBP832" s="257"/>
      <c r="NBQ832" s="257"/>
      <c r="NBR832" s="257"/>
      <c r="NBS832" s="257"/>
      <c r="NBT832" s="257"/>
      <c r="NBU832" s="257"/>
      <c r="NBV832" s="257"/>
      <c r="NBW832" s="257"/>
      <c r="NBX832" s="257"/>
      <c r="NBY832" s="257"/>
      <c r="NBZ832" s="257"/>
      <c r="NCA832" s="257"/>
      <c r="NCB832" s="257"/>
      <c r="NCC832" s="257"/>
      <c r="NCD832" s="257"/>
      <c r="NCE832" s="257"/>
      <c r="NCF832" s="257"/>
      <c r="NCG832" s="257"/>
      <c r="NCH832" s="257"/>
      <c r="NCI832" s="257"/>
      <c r="NCJ832" s="257"/>
      <c r="NCK832" s="257"/>
      <c r="NCL832" s="257"/>
      <c r="NCM832" s="257"/>
      <c r="NCN832" s="257"/>
      <c r="NCO832" s="257"/>
      <c r="NCP832" s="257"/>
      <c r="NCQ832" s="257"/>
      <c r="NCR832" s="257"/>
      <c r="NCS832" s="257"/>
      <c r="NCT832" s="257"/>
      <c r="NCU832" s="257"/>
      <c r="NCV832" s="257"/>
      <c r="NCW832" s="257"/>
      <c r="NCX832" s="257"/>
      <c r="NCY832" s="257"/>
      <c r="NCZ832" s="257"/>
      <c r="NDA832" s="257"/>
      <c r="NDB832" s="257"/>
      <c r="NDC832" s="257"/>
      <c r="NDD832" s="257"/>
      <c r="NDE832" s="257"/>
      <c r="NDF832" s="257"/>
      <c r="NDG832" s="257"/>
      <c r="NDH832" s="257"/>
      <c r="NDI832" s="257"/>
      <c r="NDJ832" s="257"/>
      <c r="NDK832" s="257"/>
      <c r="NDL832" s="257"/>
      <c r="NDM832" s="257"/>
      <c r="NDN832" s="257"/>
      <c r="NDO832" s="257"/>
      <c r="NDP832" s="257"/>
      <c r="NDQ832" s="257"/>
      <c r="NDR832" s="257"/>
      <c r="NDS832" s="257"/>
      <c r="NDT832" s="257"/>
      <c r="NDU832" s="257"/>
      <c r="NDV832" s="257"/>
      <c r="NDW832" s="257"/>
      <c r="NDX832" s="257"/>
      <c r="NDY832" s="257"/>
      <c r="NDZ832" s="257"/>
      <c r="NEA832" s="257"/>
      <c r="NEB832" s="257"/>
      <c r="NEC832" s="257"/>
      <c r="NED832" s="257"/>
      <c r="NEE832" s="257"/>
      <c r="NEF832" s="257"/>
      <c r="NEG832" s="257"/>
      <c r="NEH832" s="257"/>
      <c r="NEI832" s="257"/>
      <c r="NEJ832" s="257"/>
      <c r="NEK832" s="257"/>
      <c r="NEL832" s="257"/>
      <c r="NEM832" s="257"/>
      <c r="NEN832" s="257"/>
      <c r="NEO832" s="257"/>
      <c r="NEP832" s="257"/>
      <c r="NEQ832" s="257"/>
      <c r="NER832" s="257"/>
      <c r="NES832" s="257"/>
      <c r="NET832" s="257"/>
      <c r="NEU832" s="257"/>
      <c r="NEV832" s="257"/>
      <c r="NEW832" s="257"/>
      <c r="NEX832" s="257"/>
      <c r="NEY832" s="257"/>
      <c r="NEZ832" s="257"/>
      <c r="NFA832" s="257"/>
      <c r="NFB832" s="257"/>
      <c r="NFC832" s="257"/>
      <c r="NFD832" s="257"/>
      <c r="NFE832" s="257"/>
      <c r="NFF832" s="257"/>
      <c r="NFG832" s="257"/>
      <c r="NFH832" s="257"/>
      <c r="NFI832" s="257"/>
      <c r="NFJ832" s="257"/>
      <c r="NFK832" s="257"/>
      <c r="NFL832" s="257"/>
      <c r="NFM832" s="257"/>
      <c r="NFN832" s="257"/>
      <c r="NFO832" s="257"/>
      <c r="NFP832" s="257"/>
      <c r="NFQ832" s="257"/>
      <c r="NFR832" s="257"/>
      <c r="NFS832" s="257"/>
      <c r="NFT832" s="257"/>
      <c r="NFU832" s="257"/>
      <c r="NFV832" s="257"/>
      <c r="NFW832" s="257"/>
      <c r="NFX832" s="257"/>
      <c r="NFY832" s="257"/>
      <c r="NFZ832" s="257"/>
      <c r="NGA832" s="257"/>
      <c r="NGB832" s="257"/>
      <c r="NGC832" s="257"/>
      <c r="NGD832" s="257"/>
      <c r="NGE832" s="257"/>
      <c r="NGF832" s="257"/>
      <c r="NGG832" s="257"/>
      <c r="NGH832" s="257"/>
      <c r="NGI832" s="257"/>
      <c r="NGJ832" s="257"/>
      <c r="NGK832" s="257"/>
      <c r="NGL832" s="257"/>
      <c r="NGM832" s="257"/>
      <c r="NGN832" s="257"/>
      <c r="NGO832" s="257"/>
      <c r="NGP832" s="257"/>
      <c r="NGQ832" s="257"/>
      <c r="NGR832" s="257"/>
      <c r="NGS832" s="257"/>
      <c r="NGT832" s="257"/>
      <c r="NGU832" s="257"/>
      <c r="NGV832" s="257"/>
      <c r="NGW832" s="257"/>
      <c r="NGX832" s="257"/>
      <c r="NGY832" s="257"/>
      <c r="NGZ832" s="257"/>
      <c r="NHA832" s="257"/>
      <c r="NHB832" s="257"/>
      <c r="NHC832" s="257"/>
      <c r="NHD832" s="257"/>
      <c r="NHE832" s="257"/>
      <c r="NHF832" s="257"/>
      <c r="NHG832" s="257"/>
      <c r="NHH832" s="257"/>
      <c r="NHI832" s="257"/>
      <c r="NHJ832" s="257"/>
      <c r="NHK832" s="257"/>
      <c r="NHL832" s="257"/>
      <c r="NHM832" s="257"/>
      <c r="NHN832" s="257"/>
      <c r="NHO832" s="257"/>
      <c r="NHP832" s="257"/>
      <c r="NHQ832" s="257"/>
      <c r="NHR832" s="257"/>
      <c r="NHS832" s="257"/>
      <c r="NHT832" s="257"/>
      <c r="NHU832" s="257"/>
      <c r="NHV832" s="257"/>
      <c r="NHW832" s="257"/>
      <c r="NHX832" s="257"/>
      <c r="NHY832" s="257"/>
      <c r="NHZ832" s="257"/>
      <c r="NIA832" s="257"/>
      <c r="NIB832" s="257"/>
      <c r="NIC832" s="257"/>
      <c r="NID832" s="257"/>
      <c r="NIE832" s="257"/>
      <c r="NIF832" s="257"/>
      <c r="NIG832" s="257"/>
      <c r="NIH832" s="257"/>
      <c r="NII832" s="257"/>
      <c r="NIJ832" s="257"/>
      <c r="NIK832" s="257"/>
      <c r="NIL832" s="257"/>
      <c r="NIM832" s="257"/>
      <c r="NIN832" s="257"/>
      <c r="NIO832" s="257"/>
      <c r="NIP832" s="257"/>
      <c r="NIQ832" s="257"/>
      <c r="NIR832" s="257"/>
      <c r="NIS832" s="257"/>
      <c r="NIT832" s="257"/>
      <c r="NIU832" s="257"/>
      <c r="NIV832" s="257"/>
      <c r="NIW832" s="257"/>
      <c r="NIX832" s="257"/>
      <c r="NIY832" s="257"/>
      <c r="NIZ832" s="257"/>
      <c r="NJA832" s="257"/>
      <c r="NJB832" s="257"/>
      <c r="NJC832" s="257"/>
      <c r="NJD832" s="257"/>
      <c r="NJE832" s="257"/>
      <c r="NJF832" s="257"/>
      <c r="NJG832" s="257"/>
      <c r="NJH832" s="257"/>
      <c r="NJI832" s="257"/>
      <c r="NJJ832" s="257"/>
      <c r="NJK832" s="257"/>
      <c r="NJL832" s="257"/>
      <c r="NJM832" s="257"/>
      <c r="NJN832" s="257"/>
      <c r="NJO832" s="257"/>
      <c r="NJP832" s="257"/>
      <c r="NJQ832" s="257"/>
      <c r="NJR832" s="257"/>
      <c r="NJS832" s="257"/>
      <c r="NJT832" s="257"/>
      <c r="NJU832" s="257"/>
      <c r="NJV832" s="257"/>
      <c r="NJW832" s="257"/>
      <c r="NJX832" s="257"/>
      <c r="NJY832" s="257"/>
      <c r="NJZ832" s="257"/>
      <c r="NKA832" s="257"/>
      <c r="NKB832" s="257"/>
      <c r="NKC832" s="257"/>
      <c r="NKD832" s="257"/>
      <c r="NKE832" s="257"/>
      <c r="NKF832" s="257"/>
      <c r="NKG832" s="257"/>
      <c r="NKH832" s="257"/>
      <c r="NKI832" s="257"/>
      <c r="NKJ832" s="257"/>
      <c r="NKK832" s="257"/>
      <c r="NKL832" s="257"/>
      <c r="NKM832" s="257"/>
      <c r="NKN832" s="257"/>
      <c r="NKO832" s="257"/>
      <c r="NKP832" s="257"/>
      <c r="NKQ832" s="257"/>
      <c r="NKR832" s="257"/>
      <c r="NKS832" s="257"/>
      <c r="NKT832" s="257"/>
      <c r="NKU832" s="257"/>
      <c r="NKV832" s="257"/>
      <c r="NKW832" s="257"/>
      <c r="NKX832" s="257"/>
      <c r="NKY832" s="257"/>
      <c r="NKZ832" s="257"/>
      <c r="NLA832" s="257"/>
      <c r="NLB832" s="257"/>
      <c r="NLC832" s="257"/>
      <c r="NLD832" s="257"/>
      <c r="NLE832" s="257"/>
      <c r="NLF832" s="257"/>
      <c r="NLG832" s="257"/>
      <c r="NLH832" s="257"/>
      <c r="NLI832" s="257"/>
      <c r="NLJ832" s="257"/>
      <c r="NLK832" s="257"/>
      <c r="NLL832" s="257"/>
      <c r="NLM832" s="257"/>
      <c r="NLN832" s="257"/>
      <c r="NLO832" s="257"/>
      <c r="NLP832" s="257"/>
      <c r="NLQ832" s="257"/>
      <c r="NLR832" s="257"/>
      <c r="NLS832" s="257"/>
      <c r="NLT832" s="257"/>
      <c r="NLU832" s="257"/>
      <c r="NLV832" s="257"/>
      <c r="NLW832" s="257"/>
      <c r="NLX832" s="257"/>
      <c r="NLY832" s="257"/>
      <c r="NLZ832" s="257"/>
      <c r="NMA832" s="257"/>
      <c r="NMB832" s="257"/>
      <c r="NMC832" s="257"/>
      <c r="NMD832" s="257"/>
      <c r="NME832" s="257"/>
      <c r="NMF832" s="257"/>
      <c r="NMG832" s="257"/>
      <c r="NMH832" s="257"/>
      <c r="NMI832" s="257"/>
      <c r="NMJ832" s="257"/>
      <c r="NMK832" s="257"/>
      <c r="NML832" s="257"/>
      <c r="NMM832" s="257"/>
      <c r="NMN832" s="257"/>
      <c r="NMO832" s="257"/>
      <c r="NMP832" s="257"/>
      <c r="NMQ832" s="257"/>
      <c r="NMR832" s="257"/>
      <c r="NMS832" s="257"/>
      <c r="NMT832" s="257"/>
      <c r="NMU832" s="257"/>
      <c r="NMV832" s="257"/>
      <c r="NMW832" s="257"/>
      <c r="NMX832" s="257"/>
      <c r="NMY832" s="257"/>
      <c r="NMZ832" s="257"/>
      <c r="NNA832" s="257"/>
      <c r="NNB832" s="257"/>
      <c r="NNC832" s="257"/>
      <c r="NND832" s="257"/>
      <c r="NNE832" s="257"/>
      <c r="NNF832" s="257"/>
      <c r="NNG832" s="257"/>
      <c r="NNH832" s="257"/>
      <c r="NNI832" s="257"/>
      <c r="NNJ832" s="257"/>
      <c r="NNK832" s="257"/>
      <c r="NNL832" s="257"/>
      <c r="NNM832" s="257"/>
      <c r="NNN832" s="257"/>
      <c r="NNO832" s="257"/>
      <c r="NNP832" s="257"/>
      <c r="NNQ832" s="257"/>
      <c r="NNR832" s="257"/>
      <c r="NNS832" s="257"/>
      <c r="NNT832" s="257"/>
      <c r="NNU832" s="257"/>
      <c r="NNV832" s="257"/>
      <c r="NNW832" s="257"/>
      <c r="NNX832" s="257"/>
      <c r="NNY832" s="257"/>
      <c r="NNZ832" s="257"/>
      <c r="NOA832" s="257"/>
      <c r="NOB832" s="257"/>
      <c r="NOC832" s="257"/>
      <c r="NOD832" s="257"/>
      <c r="NOE832" s="257"/>
      <c r="NOF832" s="257"/>
      <c r="NOG832" s="257"/>
      <c r="NOH832" s="257"/>
      <c r="NOI832" s="257"/>
      <c r="NOJ832" s="257"/>
      <c r="NOK832" s="257"/>
      <c r="NOL832" s="257"/>
      <c r="NOM832" s="257"/>
      <c r="NON832" s="257"/>
      <c r="NOO832" s="257"/>
      <c r="NOP832" s="257"/>
      <c r="NOQ832" s="257"/>
      <c r="NOR832" s="257"/>
      <c r="NOS832" s="257"/>
      <c r="NOT832" s="257"/>
      <c r="NOU832" s="257"/>
      <c r="NOV832" s="257"/>
      <c r="NOW832" s="257"/>
      <c r="NOX832" s="257"/>
      <c r="NOY832" s="257"/>
      <c r="NOZ832" s="257"/>
      <c r="NPA832" s="257"/>
      <c r="NPB832" s="257"/>
      <c r="NPC832" s="257"/>
      <c r="NPD832" s="257"/>
      <c r="NPE832" s="257"/>
      <c r="NPF832" s="257"/>
      <c r="NPG832" s="257"/>
      <c r="NPH832" s="257"/>
      <c r="NPI832" s="257"/>
      <c r="NPJ832" s="257"/>
      <c r="NPK832" s="257"/>
      <c r="NPL832" s="257"/>
      <c r="NPM832" s="257"/>
      <c r="NPN832" s="257"/>
      <c r="NPO832" s="257"/>
      <c r="NPP832" s="257"/>
      <c r="NPQ832" s="257"/>
      <c r="NPR832" s="257"/>
      <c r="NPS832" s="257"/>
      <c r="NPT832" s="257"/>
      <c r="NPU832" s="257"/>
      <c r="NPV832" s="257"/>
      <c r="NPW832" s="257"/>
      <c r="NPX832" s="257"/>
      <c r="NPY832" s="257"/>
      <c r="NPZ832" s="257"/>
      <c r="NQA832" s="257"/>
      <c r="NQB832" s="257"/>
      <c r="NQC832" s="257"/>
      <c r="NQD832" s="257"/>
      <c r="NQE832" s="257"/>
      <c r="NQF832" s="257"/>
      <c r="NQG832" s="257"/>
      <c r="NQH832" s="257"/>
      <c r="NQI832" s="257"/>
      <c r="NQJ832" s="257"/>
      <c r="NQK832" s="257"/>
      <c r="NQL832" s="257"/>
      <c r="NQM832" s="257"/>
      <c r="NQN832" s="257"/>
      <c r="NQO832" s="257"/>
      <c r="NQP832" s="257"/>
      <c r="NQQ832" s="257"/>
      <c r="NQR832" s="257"/>
      <c r="NQS832" s="257"/>
      <c r="NQT832" s="257"/>
      <c r="NQU832" s="257"/>
      <c r="NQV832" s="257"/>
      <c r="NQW832" s="257"/>
      <c r="NQX832" s="257"/>
      <c r="NQY832" s="257"/>
      <c r="NQZ832" s="257"/>
      <c r="NRA832" s="257"/>
      <c r="NRB832" s="257"/>
      <c r="NRC832" s="257"/>
      <c r="NRD832" s="257"/>
      <c r="NRE832" s="257"/>
      <c r="NRF832" s="257"/>
      <c r="NRG832" s="257"/>
      <c r="NRH832" s="257"/>
      <c r="NRI832" s="257"/>
      <c r="NRJ832" s="257"/>
      <c r="NRK832" s="257"/>
      <c r="NRL832" s="257"/>
      <c r="NRM832" s="257"/>
      <c r="NRN832" s="257"/>
      <c r="NRO832" s="257"/>
      <c r="NRP832" s="257"/>
      <c r="NRQ832" s="257"/>
      <c r="NRR832" s="257"/>
      <c r="NRS832" s="257"/>
      <c r="NRT832" s="257"/>
      <c r="NRU832" s="257"/>
      <c r="NRV832" s="257"/>
      <c r="NRW832" s="257"/>
      <c r="NRX832" s="257"/>
      <c r="NRY832" s="257"/>
      <c r="NRZ832" s="257"/>
      <c r="NSA832" s="257"/>
      <c r="NSB832" s="257"/>
      <c r="NSC832" s="257"/>
      <c r="NSD832" s="257"/>
      <c r="NSE832" s="257"/>
      <c r="NSF832" s="257"/>
      <c r="NSG832" s="257"/>
      <c r="NSH832" s="257"/>
      <c r="NSI832" s="257"/>
      <c r="NSJ832" s="257"/>
      <c r="NSK832" s="257"/>
      <c r="NSL832" s="257"/>
      <c r="NSM832" s="257"/>
      <c r="NSN832" s="257"/>
      <c r="NSO832" s="257"/>
      <c r="NSP832" s="257"/>
      <c r="NSQ832" s="257"/>
      <c r="NSR832" s="257"/>
      <c r="NSS832" s="257"/>
      <c r="NST832" s="257"/>
      <c r="NSU832" s="257"/>
      <c r="NSV832" s="257"/>
      <c r="NSW832" s="257"/>
      <c r="NSX832" s="257"/>
      <c r="NSY832" s="257"/>
      <c r="NSZ832" s="257"/>
      <c r="NTA832" s="257"/>
      <c r="NTB832" s="257"/>
      <c r="NTC832" s="257"/>
      <c r="NTD832" s="257"/>
      <c r="NTE832" s="257"/>
      <c r="NTF832" s="257"/>
      <c r="NTG832" s="257"/>
      <c r="NTH832" s="257"/>
      <c r="NTI832" s="257"/>
      <c r="NTJ832" s="257"/>
      <c r="NTK832" s="257"/>
      <c r="NTL832" s="257"/>
      <c r="NTM832" s="257"/>
      <c r="NTN832" s="257"/>
      <c r="NTO832" s="257"/>
      <c r="NTP832" s="257"/>
      <c r="NTQ832" s="257"/>
      <c r="NTR832" s="257"/>
      <c r="NTS832" s="257"/>
      <c r="NTT832" s="257"/>
      <c r="NTU832" s="257"/>
      <c r="NTV832" s="257"/>
      <c r="NTW832" s="257"/>
      <c r="NTX832" s="257"/>
      <c r="NTY832" s="257"/>
      <c r="NTZ832" s="257"/>
      <c r="NUA832" s="257"/>
      <c r="NUB832" s="257"/>
      <c r="NUC832" s="257"/>
      <c r="NUD832" s="257"/>
      <c r="NUE832" s="257"/>
      <c r="NUF832" s="257"/>
      <c r="NUG832" s="257"/>
      <c r="NUH832" s="257"/>
      <c r="NUI832" s="257"/>
      <c r="NUJ832" s="257"/>
      <c r="NUK832" s="257"/>
      <c r="NUL832" s="257"/>
      <c r="NUM832" s="257"/>
      <c r="NUN832" s="257"/>
      <c r="NUO832" s="257"/>
      <c r="NUP832" s="257"/>
      <c r="NUQ832" s="257"/>
      <c r="NUR832" s="257"/>
      <c r="NUS832" s="257"/>
      <c r="NUT832" s="257"/>
      <c r="NUU832" s="257"/>
      <c r="NUV832" s="257"/>
      <c r="NUW832" s="257"/>
      <c r="NUX832" s="257"/>
      <c r="NUY832" s="257"/>
      <c r="NUZ832" s="257"/>
      <c r="NVA832" s="257"/>
      <c r="NVB832" s="257"/>
      <c r="NVC832" s="257"/>
      <c r="NVD832" s="257"/>
      <c r="NVE832" s="257"/>
      <c r="NVF832" s="257"/>
      <c r="NVG832" s="257"/>
      <c r="NVH832" s="257"/>
      <c r="NVI832" s="257"/>
      <c r="NVJ832" s="257"/>
      <c r="NVK832" s="257"/>
      <c r="NVL832" s="257"/>
      <c r="NVM832" s="257"/>
      <c r="NVN832" s="257"/>
      <c r="NVO832" s="257"/>
      <c r="NVP832" s="257"/>
      <c r="NVQ832" s="257"/>
      <c r="NVR832" s="257"/>
      <c r="NVS832" s="257"/>
      <c r="NVT832" s="257"/>
      <c r="NVU832" s="257"/>
      <c r="NVV832" s="257"/>
      <c r="NVW832" s="257"/>
      <c r="NVX832" s="257"/>
      <c r="NVY832" s="257"/>
      <c r="NVZ832" s="257"/>
      <c r="NWA832" s="257"/>
      <c r="NWB832" s="257"/>
      <c r="NWC832" s="257"/>
      <c r="NWD832" s="257"/>
      <c r="NWE832" s="257"/>
      <c r="NWF832" s="257"/>
      <c r="NWG832" s="257"/>
      <c r="NWH832" s="257"/>
      <c r="NWI832" s="257"/>
      <c r="NWJ832" s="257"/>
      <c r="NWK832" s="257"/>
      <c r="NWL832" s="257"/>
      <c r="NWM832" s="257"/>
      <c r="NWN832" s="257"/>
      <c r="NWO832" s="257"/>
      <c r="NWP832" s="257"/>
      <c r="NWQ832" s="257"/>
      <c r="NWR832" s="257"/>
      <c r="NWS832" s="257"/>
      <c r="NWT832" s="257"/>
      <c r="NWU832" s="257"/>
      <c r="NWV832" s="257"/>
      <c r="NWW832" s="257"/>
      <c r="NWX832" s="257"/>
      <c r="NWY832" s="257"/>
      <c r="NWZ832" s="257"/>
      <c r="NXA832" s="257"/>
      <c r="NXB832" s="257"/>
      <c r="NXC832" s="257"/>
      <c r="NXD832" s="257"/>
      <c r="NXE832" s="257"/>
      <c r="NXF832" s="257"/>
      <c r="NXG832" s="257"/>
      <c r="NXH832" s="257"/>
      <c r="NXI832" s="257"/>
      <c r="NXJ832" s="257"/>
      <c r="NXK832" s="257"/>
      <c r="NXL832" s="257"/>
      <c r="NXM832" s="257"/>
      <c r="NXN832" s="257"/>
      <c r="NXO832" s="257"/>
      <c r="NXP832" s="257"/>
      <c r="NXQ832" s="257"/>
      <c r="NXR832" s="257"/>
      <c r="NXS832" s="257"/>
      <c r="NXT832" s="257"/>
      <c r="NXU832" s="257"/>
      <c r="NXV832" s="257"/>
      <c r="NXW832" s="257"/>
      <c r="NXX832" s="257"/>
      <c r="NXY832" s="257"/>
      <c r="NXZ832" s="257"/>
      <c r="NYA832" s="257"/>
      <c r="NYB832" s="257"/>
      <c r="NYC832" s="257"/>
      <c r="NYD832" s="257"/>
      <c r="NYE832" s="257"/>
      <c r="NYF832" s="257"/>
      <c r="NYG832" s="257"/>
      <c r="NYH832" s="257"/>
      <c r="NYI832" s="257"/>
      <c r="NYJ832" s="257"/>
      <c r="NYK832" s="257"/>
      <c r="NYL832" s="257"/>
      <c r="NYM832" s="257"/>
      <c r="NYN832" s="257"/>
      <c r="NYO832" s="257"/>
      <c r="NYP832" s="257"/>
      <c r="NYQ832" s="257"/>
      <c r="NYR832" s="257"/>
      <c r="NYS832" s="257"/>
      <c r="NYT832" s="257"/>
      <c r="NYU832" s="257"/>
      <c r="NYV832" s="257"/>
      <c r="NYW832" s="257"/>
      <c r="NYX832" s="257"/>
      <c r="NYY832" s="257"/>
      <c r="NYZ832" s="257"/>
      <c r="NZA832" s="257"/>
      <c r="NZB832" s="257"/>
      <c r="NZC832" s="257"/>
      <c r="NZD832" s="257"/>
      <c r="NZE832" s="257"/>
      <c r="NZF832" s="257"/>
      <c r="NZG832" s="257"/>
      <c r="NZH832" s="257"/>
      <c r="NZI832" s="257"/>
      <c r="NZJ832" s="257"/>
      <c r="NZK832" s="257"/>
      <c r="NZL832" s="257"/>
      <c r="NZM832" s="257"/>
      <c r="NZN832" s="257"/>
      <c r="NZO832" s="257"/>
      <c r="NZP832" s="257"/>
      <c r="NZQ832" s="257"/>
      <c r="NZR832" s="257"/>
      <c r="NZS832" s="257"/>
      <c r="NZT832" s="257"/>
      <c r="NZU832" s="257"/>
      <c r="NZV832" s="257"/>
      <c r="NZW832" s="257"/>
      <c r="NZX832" s="257"/>
      <c r="NZY832" s="257"/>
      <c r="NZZ832" s="257"/>
      <c r="OAA832" s="257"/>
      <c r="OAB832" s="257"/>
      <c r="OAC832" s="257"/>
      <c r="OAD832" s="257"/>
      <c r="OAE832" s="257"/>
      <c r="OAF832" s="257"/>
      <c r="OAG832" s="257"/>
      <c r="OAH832" s="257"/>
      <c r="OAI832" s="257"/>
      <c r="OAJ832" s="257"/>
      <c r="OAK832" s="257"/>
      <c r="OAL832" s="257"/>
      <c r="OAM832" s="257"/>
      <c r="OAN832" s="257"/>
      <c r="OAO832" s="257"/>
      <c r="OAP832" s="257"/>
      <c r="OAQ832" s="257"/>
      <c r="OAR832" s="257"/>
      <c r="OAS832" s="257"/>
      <c r="OAT832" s="257"/>
      <c r="OAU832" s="257"/>
      <c r="OAV832" s="257"/>
      <c r="OAW832" s="257"/>
      <c r="OAX832" s="257"/>
      <c r="OAY832" s="257"/>
      <c r="OAZ832" s="257"/>
      <c r="OBA832" s="257"/>
      <c r="OBB832" s="257"/>
      <c r="OBC832" s="257"/>
      <c r="OBD832" s="257"/>
      <c r="OBE832" s="257"/>
      <c r="OBF832" s="257"/>
      <c r="OBG832" s="257"/>
      <c r="OBH832" s="257"/>
      <c r="OBI832" s="257"/>
      <c r="OBJ832" s="257"/>
      <c r="OBK832" s="257"/>
      <c r="OBL832" s="257"/>
      <c r="OBM832" s="257"/>
      <c r="OBN832" s="257"/>
      <c r="OBO832" s="257"/>
      <c r="OBP832" s="257"/>
      <c r="OBQ832" s="257"/>
      <c r="OBR832" s="257"/>
      <c r="OBS832" s="257"/>
      <c r="OBT832" s="257"/>
      <c r="OBU832" s="257"/>
      <c r="OBV832" s="257"/>
      <c r="OBW832" s="257"/>
      <c r="OBX832" s="257"/>
      <c r="OBY832" s="257"/>
      <c r="OBZ832" s="257"/>
      <c r="OCA832" s="257"/>
      <c r="OCB832" s="257"/>
      <c r="OCC832" s="257"/>
      <c r="OCD832" s="257"/>
      <c r="OCE832" s="257"/>
      <c r="OCF832" s="257"/>
      <c r="OCG832" s="257"/>
      <c r="OCH832" s="257"/>
      <c r="OCI832" s="257"/>
      <c r="OCJ832" s="257"/>
      <c r="OCK832" s="257"/>
      <c r="OCL832" s="257"/>
      <c r="OCM832" s="257"/>
      <c r="OCN832" s="257"/>
      <c r="OCO832" s="257"/>
      <c r="OCP832" s="257"/>
      <c r="OCQ832" s="257"/>
      <c r="OCR832" s="257"/>
      <c r="OCS832" s="257"/>
      <c r="OCT832" s="257"/>
      <c r="OCU832" s="257"/>
      <c r="OCV832" s="257"/>
      <c r="OCW832" s="257"/>
      <c r="OCX832" s="257"/>
      <c r="OCY832" s="257"/>
      <c r="OCZ832" s="257"/>
      <c r="ODA832" s="257"/>
      <c r="ODB832" s="257"/>
      <c r="ODC832" s="257"/>
      <c r="ODD832" s="257"/>
      <c r="ODE832" s="257"/>
      <c r="ODF832" s="257"/>
      <c r="ODG832" s="257"/>
      <c r="ODH832" s="257"/>
      <c r="ODI832" s="257"/>
      <c r="ODJ832" s="257"/>
      <c r="ODK832" s="257"/>
      <c r="ODL832" s="257"/>
      <c r="ODM832" s="257"/>
      <c r="ODN832" s="257"/>
      <c r="ODO832" s="257"/>
      <c r="ODP832" s="257"/>
      <c r="ODQ832" s="257"/>
      <c r="ODR832" s="257"/>
      <c r="ODS832" s="257"/>
      <c r="ODT832" s="257"/>
      <c r="ODU832" s="257"/>
      <c r="ODV832" s="257"/>
      <c r="ODW832" s="257"/>
      <c r="ODX832" s="257"/>
      <c r="ODY832" s="257"/>
      <c r="ODZ832" s="257"/>
      <c r="OEA832" s="257"/>
      <c r="OEB832" s="257"/>
      <c r="OEC832" s="257"/>
      <c r="OED832" s="257"/>
      <c r="OEE832" s="257"/>
      <c r="OEF832" s="257"/>
      <c r="OEG832" s="257"/>
      <c r="OEH832" s="257"/>
      <c r="OEI832" s="257"/>
      <c r="OEJ832" s="257"/>
      <c r="OEK832" s="257"/>
      <c r="OEL832" s="257"/>
      <c r="OEM832" s="257"/>
      <c r="OEN832" s="257"/>
      <c r="OEO832" s="257"/>
      <c r="OEP832" s="257"/>
      <c r="OEQ832" s="257"/>
      <c r="OER832" s="257"/>
      <c r="OES832" s="257"/>
      <c r="OET832" s="257"/>
      <c r="OEU832" s="257"/>
      <c r="OEV832" s="257"/>
      <c r="OEW832" s="257"/>
      <c r="OEX832" s="257"/>
      <c r="OEY832" s="257"/>
      <c r="OEZ832" s="257"/>
      <c r="OFA832" s="257"/>
      <c r="OFB832" s="257"/>
      <c r="OFC832" s="257"/>
      <c r="OFD832" s="257"/>
      <c r="OFE832" s="257"/>
      <c r="OFF832" s="257"/>
      <c r="OFG832" s="257"/>
      <c r="OFH832" s="257"/>
      <c r="OFI832" s="257"/>
      <c r="OFJ832" s="257"/>
      <c r="OFK832" s="257"/>
      <c r="OFL832" s="257"/>
      <c r="OFM832" s="257"/>
      <c r="OFN832" s="257"/>
      <c r="OFO832" s="257"/>
      <c r="OFP832" s="257"/>
      <c r="OFQ832" s="257"/>
      <c r="OFR832" s="257"/>
      <c r="OFS832" s="257"/>
      <c r="OFT832" s="257"/>
      <c r="OFU832" s="257"/>
      <c r="OFV832" s="257"/>
      <c r="OFW832" s="257"/>
      <c r="OFX832" s="257"/>
      <c r="OFY832" s="257"/>
      <c r="OFZ832" s="257"/>
      <c r="OGA832" s="257"/>
      <c r="OGB832" s="257"/>
      <c r="OGC832" s="257"/>
      <c r="OGD832" s="257"/>
      <c r="OGE832" s="257"/>
      <c r="OGF832" s="257"/>
      <c r="OGG832" s="257"/>
      <c r="OGH832" s="257"/>
      <c r="OGI832" s="257"/>
      <c r="OGJ832" s="257"/>
      <c r="OGK832" s="257"/>
      <c r="OGL832" s="257"/>
      <c r="OGM832" s="257"/>
      <c r="OGN832" s="257"/>
      <c r="OGO832" s="257"/>
      <c r="OGP832" s="257"/>
      <c r="OGQ832" s="257"/>
      <c r="OGR832" s="257"/>
      <c r="OGS832" s="257"/>
      <c r="OGT832" s="257"/>
      <c r="OGU832" s="257"/>
      <c r="OGV832" s="257"/>
      <c r="OGW832" s="257"/>
      <c r="OGX832" s="257"/>
      <c r="OGY832" s="257"/>
      <c r="OGZ832" s="257"/>
      <c r="OHA832" s="257"/>
      <c r="OHB832" s="257"/>
      <c r="OHC832" s="257"/>
      <c r="OHD832" s="257"/>
      <c r="OHE832" s="257"/>
      <c r="OHF832" s="257"/>
      <c r="OHG832" s="257"/>
      <c r="OHH832" s="257"/>
      <c r="OHI832" s="257"/>
      <c r="OHJ832" s="257"/>
      <c r="OHK832" s="257"/>
      <c r="OHL832" s="257"/>
      <c r="OHM832" s="257"/>
      <c r="OHN832" s="257"/>
      <c r="OHO832" s="257"/>
      <c r="OHP832" s="257"/>
      <c r="OHQ832" s="257"/>
      <c r="OHR832" s="257"/>
      <c r="OHS832" s="257"/>
      <c r="OHT832" s="257"/>
      <c r="OHU832" s="257"/>
      <c r="OHV832" s="257"/>
      <c r="OHW832" s="257"/>
      <c r="OHX832" s="257"/>
      <c r="OHY832" s="257"/>
      <c r="OHZ832" s="257"/>
      <c r="OIA832" s="257"/>
      <c r="OIB832" s="257"/>
      <c r="OIC832" s="257"/>
      <c r="OID832" s="257"/>
      <c r="OIE832" s="257"/>
      <c r="OIF832" s="257"/>
      <c r="OIG832" s="257"/>
      <c r="OIH832" s="257"/>
      <c r="OII832" s="257"/>
      <c r="OIJ832" s="257"/>
      <c r="OIK832" s="257"/>
      <c r="OIL832" s="257"/>
      <c r="OIM832" s="257"/>
      <c r="OIN832" s="257"/>
      <c r="OIO832" s="257"/>
      <c r="OIP832" s="257"/>
      <c r="OIQ832" s="257"/>
      <c r="OIR832" s="257"/>
      <c r="OIS832" s="257"/>
      <c r="OIT832" s="257"/>
      <c r="OIU832" s="257"/>
      <c r="OIV832" s="257"/>
      <c r="OIW832" s="257"/>
      <c r="OIX832" s="257"/>
      <c r="OIY832" s="257"/>
      <c r="OIZ832" s="257"/>
      <c r="OJA832" s="257"/>
      <c r="OJB832" s="257"/>
      <c r="OJC832" s="257"/>
      <c r="OJD832" s="257"/>
      <c r="OJE832" s="257"/>
      <c r="OJF832" s="257"/>
      <c r="OJG832" s="257"/>
      <c r="OJH832" s="257"/>
      <c r="OJI832" s="257"/>
      <c r="OJJ832" s="257"/>
      <c r="OJK832" s="257"/>
      <c r="OJL832" s="257"/>
      <c r="OJM832" s="257"/>
      <c r="OJN832" s="257"/>
      <c r="OJO832" s="257"/>
      <c r="OJP832" s="257"/>
      <c r="OJQ832" s="257"/>
      <c r="OJR832" s="257"/>
      <c r="OJS832" s="257"/>
      <c r="OJT832" s="257"/>
      <c r="OJU832" s="257"/>
      <c r="OJV832" s="257"/>
      <c r="OJW832" s="257"/>
      <c r="OJX832" s="257"/>
      <c r="OJY832" s="257"/>
      <c r="OJZ832" s="257"/>
      <c r="OKA832" s="257"/>
      <c r="OKB832" s="257"/>
      <c r="OKC832" s="257"/>
      <c r="OKD832" s="257"/>
      <c r="OKE832" s="257"/>
      <c r="OKF832" s="257"/>
      <c r="OKG832" s="257"/>
      <c r="OKH832" s="257"/>
      <c r="OKI832" s="257"/>
      <c r="OKJ832" s="257"/>
      <c r="OKK832" s="257"/>
      <c r="OKL832" s="257"/>
      <c r="OKM832" s="257"/>
      <c r="OKN832" s="257"/>
      <c r="OKO832" s="257"/>
      <c r="OKP832" s="257"/>
      <c r="OKQ832" s="257"/>
      <c r="OKR832" s="257"/>
      <c r="OKS832" s="257"/>
      <c r="OKT832" s="257"/>
      <c r="OKU832" s="257"/>
      <c r="OKV832" s="257"/>
      <c r="OKW832" s="257"/>
      <c r="OKX832" s="257"/>
      <c r="OKY832" s="257"/>
      <c r="OKZ832" s="257"/>
      <c r="OLA832" s="257"/>
      <c r="OLB832" s="257"/>
      <c r="OLC832" s="257"/>
      <c r="OLD832" s="257"/>
      <c r="OLE832" s="257"/>
      <c r="OLF832" s="257"/>
      <c r="OLG832" s="257"/>
      <c r="OLH832" s="257"/>
      <c r="OLI832" s="257"/>
      <c r="OLJ832" s="257"/>
      <c r="OLK832" s="257"/>
      <c r="OLL832" s="257"/>
      <c r="OLM832" s="257"/>
      <c r="OLN832" s="257"/>
      <c r="OLO832" s="257"/>
      <c r="OLP832" s="257"/>
      <c r="OLQ832" s="257"/>
      <c r="OLR832" s="257"/>
      <c r="OLS832" s="257"/>
      <c r="OLT832" s="257"/>
      <c r="OLU832" s="257"/>
      <c r="OLV832" s="257"/>
      <c r="OLW832" s="257"/>
      <c r="OLX832" s="257"/>
      <c r="OLY832" s="257"/>
      <c r="OLZ832" s="257"/>
      <c r="OMA832" s="257"/>
      <c r="OMB832" s="257"/>
      <c r="OMC832" s="257"/>
      <c r="OMD832" s="257"/>
      <c r="OME832" s="257"/>
      <c r="OMF832" s="257"/>
      <c r="OMG832" s="257"/>
      <c r="OMH832" s="257"/>
      <c r="OMI832" s="257"/>
      <c r="OMJ832" s="257"/>
      <c r="OMK832" s="257"/>
      <c r="OML832" s="257"/>
      <c r="OMM832" s="257"/>
      <c r="OMN832" s="257"/>
      <c r="OMO832" s="257"/>
      <c r="OMP832" s="257"/>
      <c r="OMQ832" s="257"/>
      <c r="OMR832" s="257"/>
      <c r="OMS832" s="257"/>
      <c r="OMT832" s="257"/>
      <c r="OMU832" s="257"/>
      <c r="OMV832" s="257"/>
      <c r="OMW832" s="257"/>
      <c r="OMX832" s="257"/>
      <c r="OMY832" s="257"/>
      <c r="OMZ832" s="257"/>
      <c r="ONA832" s="257"/>
      <c r="ONB832" s="257"/>
      <c r="ONC832" s="257"/>
      <c r="OND832" s="257"/>
      <c r="ONE832" s="257"/>
      <c r="ONF832" s="257"/>
      <c r="ONG832" s="257"/>
      <c r="ONH832" s="257"/>
      <c r="ONI832" s="257"/>
      <c r="ONJ832" s="257"/>
      <c r="ONK832" s="257"/>
      <c r="ONL832" s="257"/>
      <c r="ONM832" s="257"/>
      <c r="ONN832" s="257"/>
      <c r="ONO832" s="257"/>
      <c r="ONP832" s="257"/>
      <c r="ONQ832" s="257"/>
      <c r="ONR832" s="257"/>
      <c r="ONS832" s="257"/>
      <c r="ONT832" s="257"/>
      <c r="ONU832" s="257"/>
      <c r="ONV832" s="257"/>
      <c r="ONW832" s="257"/>
      <c r="ONX832" s="257"/>
      <c r="ONY832" s="257"/>
      <c r="ONZ832" s="257"/>
      <c r="OOA832" s="257"/>
      <c r="OOB832" s="257"/>
      <c r="OOC832" s="257"/>
      <c r="OOD832" s="257"/>
      <c r="OOE832" s="257"/>
      <c r="OOF832" s="257"/>
      <c r="OOG832" s="257"/>
      <c r="OOH832" s="257"/>
      <c r="OOI832" s="257"/>
      <c r="OOJ832" s="257"/>
      <c r="OOK832" s="257"/>
      <c r="OOL832" s="257"/>
      <c r="OOM832" s="257"/>
      <c r="OON832" s="257"/>
      <c r="OOO832" s="257"/>
      <c r="OOP832" s="257"/>
      <c r="OOQ832" s="257"/>
      <c r="OOR832" s="257"/>
      <c r="OOS832" s="257"/>
      <c r="OOT832" s="257"/>
      <c r="OOU832" s="257"/>
      <c r="OOV832" s="257"/>
      <c r="OOW832" s="257"/>
      <c r="OOX832" s="257"/>
      <c r="OOY832" s="257"/>
      <c r="OOZ832" s="257"/>
      <c r="OPA832" s="257"/>
      <c r="OPB832" s="257"/>
      <c r="OPC832" s="257"/>
      <c r="OPD832" s="257"/>
      <c r="OPE832" s="257"/>
      <c r="OPF832" s="257"/>
      <c r="OPG832" s="257"/>
      <c r="OPH832" s="257"/>
      <c r="OPI832" s="257"/>
      <c r="OPJ832" s="257"/>
      <c r="OPK832" s="257"/>
      <c r="OPL832" s="257"/>
      <c r="OPM832" s="257"/>
      <c r="OPN832" s="257"/>
      <c r="OPO832" s="257"/>
      <c r="OPP832" s="257"/>
      <c r="OPQ832" s="257"/>
      <c r="OPR832" s="257"/>
      <c r="OPS832" s="257"/>
      <c r="OPT832" s="257"/>
      <c r="OPU832" s="257"/>
      <c r="OPV832" s="257"/>
      <c r="OPW832" s="257"/>
      <c r="OPX832" s="257"/>
      <c r="OPY832" s="257"/>
      <c r="OPZ832" s="257"/>
      <c r="OQA832" s="257"/>
      <c r="OQB832" s="257"/>
      <c r="OQC832" s="257"/>
      <c r="OQD832" s="257"/>
      <c r="OQE832" s="257"/>
      <c r="OQF832" s="257"/>
      <c r="OQG832" s="257"/>
      <c r="OQH832" s="257"/>
      <c r="OQI832" s="257"/>
      <c r="OQJ832" s="257"/>
      <c r="OQK832" s="257"/>
      <c r="OQL832" s="257"/>
      <c r="OQM832" s="257"/>
      <c r="OQN832" s="257"/>
      <c r="OQO832" s="257"/>
      <c r="OQP832" s="257"/>
      <c r="OQQ832" s="257"/>
      <c r="OQR832" s="257"/>
      <c r="OQS832" s="257"/>
      <c r="OQT832" s="257"/>
      <c r="OQU832" s="257"/>
      <c r="OQV832" s="257"/>
      <c r="OQW832" s="257"/>
      <c r="OQX832" s="257"/>
      <c r="OQY832" s="257"/>
      <c r="OQZ832" s="257"/>
      <c r="ORA832" s="257"/>
      <c r="ORB832" s="257"/>
      <c r="ORC832" s="257"/>
      <c r="ORD832" s="257"/>
      <c r="ORE832" s="257"/>
      <c r="ORF832" s="257"/>
      <c r="ORG832" s="257"/>
      <c r="ORH832" s="257"/>
      <c r="ORI832" s="257"/>
      <c r="ORJ832" s="257"/>
      <c r="ORK832" s="257"/>
      <c r="ORL832" s="257"/>
      <c r="ORM832" s="257"/>
      <c r="ORN832" s="257"/>
      <c r="ORO832" s="257"/>
      <c r="ORP832" s="257"/>
      <c r="ORQ832" s="257"/>
      <c r="ORR832" s="257"/>
      <c r="ORS832" s="257"/>
      <c r="ORT832" s="257"/>
      <c r="ORU832" s="257"/>
      <c r="ORV832" s="257"/>
      <c r="ORW832" s="257"/>
      <c r="ORX832" s="257"/>
      <c r="ORY832" s="257"/>
      <c r="ORZ832" s="257"/>
      <c r="OSA832" s="257"/>
      <c r="OSB832" s="257"/>
      <c r="OSC832" s="257"/>
      <c r="OSD832" s="257"/>
      <c r="OSE832" s="257"/>
      <c r="OSF832" s="257"/>
      <c r="OSG832" s="257"/>
      <c r="OSH832" s="257"/>
      <c r="OSI832" s="257"/>
      <c r="OSJ832" s="257"/>
      <c r="OSK832" s="257"/>
      <c r="OSL832" s="257"/>
      <c r="OSM832" s="257"/>
      <c r="OSN832" s="257"/>
      <c r="OSO832" s="257"/>
      <c r="OSP832" s="257"/>
      <c r="OSQ832" s="257"/>
      <c r="OSR832" s="257"/>
      <c r="OSS832" s="257"/>
      <c r="OST832" s="257"/>
      <c r="OSU832" s="257"/>
      <c r="OSV832" s="257"/>
      <c r="OSW832" s="257"/>
      <c r="OSX832" s="257"/>
      <c r="OSY832" s="257"/>
      <c r="OSZ832" s="257"/>
      <c r="OTA832" s="257"/>
      <c r="OTB832" s="257"/>
      <c r="OTC832" s="257"/>
      <c r="OTD832" s="257"/>
      <c r="OTE832" s="257"/>
      <c r="OTF832" s="257"/>
      <c r="OTG832" s="257"/>
      <c r="OTH832" s="257"/>
      <c r="OTI832" s="257"/>
      <c r="OTJ832" s="257"/>
      <c r="OTK832" s="257"/>
      <c r="OTL832" s="257"/>
      <c r="OTM832" s="257"/>
      <c r="OTN832" s="257"/>
      <c r="OTO832" s="257"/>
      <c r="OTP832" s="257"/>
      <c r="OTQ832" s="257"/>
      <c r="OTR832" s="257"/>
      <c r="OTS832" s="257"/>
      <c r="OTT832" s="257"/>
      <c r="OTU832" s="257"/>
      <c r="OTV832" s="257"/>
      <c r="OTW832" s="257"/>
      <c r="OTX832" s="257"/>
      <c r="OTY832" s="257"/>
      <c r="OTZ832" s="257"/>
      <c r="OUA832" s="257"/>
      <c r="OUB832" s="257"/>
      <c r="OUC832" s="257"/>
      <c r="OUD832" s="257"/>
      <c r="OUE832" s="257"/>
      <c r="OUF832" s="257"/>
      <c r="OUG832" s="257"/>
      <c r="OUH832" s="257"/>
      <c r="OUI832" s="257"/>
      <c r="OUJ832" s="257"/>
      <c r="OUK832" s="257"/>
      <c r="OUL832" s="257"/>
      <c r="OUM832" s="257"/>
      <c r="OUN832" s="257"/>
      <c r="OUO832" s="257"/>
      <c r="OUP832" s="257"/>
      <c r="OUQ832" s="257"/>
      <c r="OUR832" s="257"/>
      <c r="OUS832" s="257"/>
      <c r="OUT832" s="257"/>
      <c r="OUU832" s="257"/>
      <c r="OUV832" s="257"/>
      <c r="OUW832" s="257"/>
      <c r="OUX832" s="257"/>
      <c r="OUY832" s="257"/>
      <c r="OUZ832" s="257"/>
      <c r="OVA832" s="257"/>
      <c r="OVB832" s="257"/>
      <c r="OVC832" s="257"/>
      <c r="OVD832" s="257"/>
      <c r="OVE832" s="257"/>
      <c r="OVF832" s="257"/>
      <c r="OVG832" s="257"/>
      <c r="OVH832" s="257"/>
      <c r="OVI832" s="257"/>
      <c r="OVJ832" s="257"/>
      <c r="OVK832" s="257"/>
      <c r="OVL832" s="257"/>
      <c r="OVM832" s="257"/>
      <c r="OVN832" s="257"/>
      <c r="OVO832" s="257"/>
      <c r="OVP832" s="257"/>
      <c r="OVQ832" s="257"/>
      <c r="OVR832" s="257"/>
      <c r="OVS832" s="257"/>
      <c r="OVT832" s="257"/>
      <c r="OVU832" s="257"/>
      <c r="OVV832" s="257"/>
      <c r="OVW832" s="257"/>
      <c r="OVX832" s="257"/>
      <c r="OVY832" s="257"/>
      <c r="OVZ832" s="257"/>
      <c r="OWA832" s="257"/>
      <c r="OWB832" s="257"/>
      <c r="OWC832" s="257"/>
      <c r="OWD832" s="257"/>
      <c r="OWE832" s="257"/>
      <c r="OWF832" s="257"/>
      <c r="OWG832" s="257"/>
      <c r="OWH832" s="257"/>
      <c r="OWI832" s="257"/>
      <c r="OWJ832" s="257"/>
      <c r="OWK832" s="257"/>
      <c r="OWL832" s="257"/>
      <c r="OWM832" s="257"/>
      <c r="OWN832" s="257"/>
      <c r="OWO832" s="257"/>
      <c r="OWP832" s="257"/>
      <c r="OWQ832" s="257"/>
      <c r="OWR832" s="257"/>
      <c r="OWS832" s="257"/>
      <c r="OWT832" s="257"/>
      <c r="OWU832" s="257"/>
      <c r="OWV832" s="257"/>
      <c r="OWW832" s="257"/>
      <c r="OWX832" s="257"/>
      <c r="OWY832" s="257"/>
      <c r="OWZ832" s="257"/>
      <c r="OXA832" s="257"/>
      <c r="OXB832" s="257"/>
      <c r="OXC832" s="257"/>
      <c r="OXD832" s="257"/>
      <c r="OXE832" s="257"/>
      <c r="OXF832" s="257"/>
      <c r="OXG832" s="257"/>
      <c r="OXH832" s="257"/>
      <c r="OXI832" s="257"/>
      <c r="OXJ832" s="257"/>
      <c r="OXK832" s="257"/>
      <c r="OXL832" s="257"/>
      <c r="OXM832" s="257"/>
      <c r="OXN832" s="257"/>
      <c r="OXO832" s="257"/>
      <c r="OXP832" s="257"/>
      <c r="OXQ832" s="257"/>
      <c r="OXR832" s="257"/>
      <c r="OXS832" s="257"/>
      <c r="OXT832" s="257"/>
      <c r="OXU832" s="257"/>
      <c r="OXV832" s="257"/>
      <c r="OXW832" s="257"/>
      <c r="OXX832" s="257"/>
      <c r="OXY832" s="257"/>
      <c r="OXZ832" s="257"/>
      <c r="OYA832" s="257"/>
      <c r="OYB832" s="257"/>
      <c r="OYC832" s="257"/>
      <c r="OYD832" s="257"/>
      <c r="OYE832" s="257"/>
      <c r="OYF832" s="257"/>
      <c r="OYG832" s="257"/>
      <c r="OYH832" s="257"/>
      <c r="OYI832" s="257"/>
      <c r="OYJ832" s="257"/>
      <c r="OYK832" s="257"/>
      <c r="OYL832" s="257"/>
      <c r="OYM832" s="257"/>
      <c r="OYN832" s="257"/>
      <c r="OYO832" s="257"/>
      <c r="OYP832" s="257"/>
      <c r="OYQ832" s="257"/>
      <c r="OYR832" s="257"/>
      <c r="OYS832" s="257"/>
      <c r="OYT832" s="257"/>
      <c r="OYU832" s="257"/>
      <c r="OYV832" s="257"/>
      <c r="OYW832" s="257"/>
      <c r="OYX832" s="257"/>
      <c r="OYY832" s="257"/>
      <c r="OYZ832" s="257"/>
      <c r="OZA832" s="257"/>
      <c r="OZB832" s="257"/>
      <c r="OZC832" s="257"/>
      <c r="OZD832" s="257"/>
      <c r="OZE832" s="257"/>
      <c r="OZF832" s="257"/>
      <c r="OZG832" s="257"/>
      <c r="OZH832" s="257"/>
      <c r="OZI832" s="257"/>
      <c r="OZJ832" s="257"/>
      <c r="OZK832" s="257"/>
      <c r="OZL832" s="257"/>
      <c r="OZM832" s="257"/>
      <c r="OZN832" s="257"/>
      <c r="OZO832" s="257"/>
      <c r="OZP832" s="257"/>
      <c r="OZQ832" s="257"/>
      <c r="OZR832" s="257"/>
      <c r="OZS832" s="257"/>
      <c r="OZT832" s="257"/>
      <c r="OZU832" s="257"/>
      <c r="OZV832" s="257"/>
      <c r="OZW832" s="257"/>
      <c r="OZX832" s="257"/>
      <c r="OZY832" s="257"/>
      <c r="OZZ832" s="257"/>
      <c r="PAA832" s="257"/>
      <c r="PAB832" s="257"/>
      <c r="PAC832" s="257"/>
      <c r="PAD832" s="257"/>
      <c r="PAE832" s="257"/>
      <c r="PAF832" s="257"/>
      <c r="PAG832" s="257"/>
      <c r="PAH832" s="257"/>
      <c r="PAI832" s="257"/>
      <c r="PAJ832" s="257"/>
      <c r="PAK832" s="257"/>
      <c r="PAL832" s="257"/>
      <c r="PAM832" s="257"/>
      <c r="PAN832" s="257"/>
      <c r="PAO832" s="257"/>
      <c r="PAP832" s="257"/>
      <c r="PAQ832" s="257"/>
      <c r="PAR832" s="257"/>
      <c r="PAS832" s="257"/>
      <c r="PAT832" s="257"/>
      <c r="PAU832" s="257"/>
      <c r="PAV832" s="257"/>
      <c r="PAW832" s="257"/>
      <c r="PAX832" s="257"/>
      <c r="PAY832" s="257"/>
      <c r="PAZ832" s="257"/>
      <c r="PBA832" s="257"/>
      <c r="PBB832" s="257"/>
      <c r="PBC832" s="257"/>
      <c r="PBD832" s="257"/>
      <c r="PBE832" s="257"/>
      <c r="PBF832" s="257"/>
      <c r="PBG832" s="257"/>
      <c r="PBH832" s="257"/>
      <c r="PBI832" s="257"/>
      <c r="PBJ832" s="257"/>
      <c r="PBK832" s="257"/>
      <c r="PBL832" s="257"/>
      <c r="PBM832" s="257"/>
      <c r="PBN832" s="257"/>
      <c r="PBO832" s="257"/>
      <c r="PBP832" s="257"/>
      <c r="PBQ832" s="257"/>
      <c r="PBR832" s="257"/>
      <c r="PBS832" s="257"/>
      <c r="PBT832" s="257"/>
      <c r="PBU832" s="257"/>
      <c r="PBV832" s="257"/>
      <c r="PBW832" s="257"/>
      <c r="PBX832" s="257"/>
      <c r="PBY832" s="257"/>
      <c r="PBZ832" s="257"/>
      <c r="PCA832" s="257"/>
      <c r="PCB832" s="257"/>
      <c r="PCC832" s="257"/>
      <c r="PCD832" s="257"/>
      <c r="PCE832" s="257"/>
      <c r="PCF832" s="257"/>
      <c r="PCG832" s="257"/>
      <c r="PCH832" s="257"/>
      <c r="PCI832" s="257"/>
      <c r="PCJ832" s="257"/>
      <c r="PCK832" s="257"/>
      <c r="PCL832" s="257"/>
      <c r="PCM832" s="257"/>
      <c r="PCN832" s="257"/>
      <c r="PCO832" s="257"/>
      <c r="PCP832" s="257"/>
      <c r="PCQ832" s="257"/>
      <c r="PCR832" s="257"/>
      <c r="PCS832" s="257"/>
      <c r="PCT832" s="257"/>
      <c r="PCU832" s="257"/>
      <c r="PCV832" s="257"/>
      <c r="PCW832" s="257"/>
      <c r="PCX832" s="257"/>
      <c r="PCY832" s="257"/>
      <c r="PCZ832" s="257"/>
      <c r="PDA832" s="257"/>
      <c r="PDB832" s="257"/>
      <c r="PDC832" s="257"/>
      <c r="PDD832" s="257"/>
      <c r="PDE832" s="257"/>
      <c r="PDF832" s="257"/>
      <c r="PDG832" s="257"/>
      <c r="PDH832" s="257"/>
      <c r="PDI832" s="257"/>
      <c r="PDJ832" s="257"/>
      <c r="PDK832" s="257"/>
      <c r="PDL832" s="257"/>
      <c r="PDM832" s="257"/>
      <c r="PDN832" s="257"/>
      <c r="PDO832" s="257"/>
      <c r="PDP832" s="257"/>
      <c r="PDQ832" s="257"/>
      <c r="PDR832" s="257"/>
      <c r="PDS832" s="257"/>
      <c r="PDT832" s="257"/>
      <c r="PDU832" s="257"/>
      <c r="PDV832" s="257"/>
      <c r="PDW832" s="257"/>
      <c r="PDX832" s="257"/>
      <c r="PDY832" s="257"/>
      <c r="PDZ832" s="257"/>
      <c r="PEA832" s="257"/>
      <c r="PEB832" s="257"/>
      <c r="PEC832" s="257"/>
      <c r="PED832" s="257"/>
      <c r="PEE832" s="257"/>
      <c r="PEF832" s="257"/>
      <c r="PEG832" s="257"/>
      <c r="PEH832" s="257"/>
      <c r="PEI832" s="257"/>
      <c r="PEJ832" s="257"/>
      <c r="PEK832" s="257"/>
      <c r="PEL832" s="257"/>
      <c r="PEM832" s="257"/>
      <c r="PEN832" s="257"/>
      <c r="PEO832" s="257"/>
      <c r="PEP832" s="257"/>
      <c r="PEQ832" s="257"/>
      <c r="PER832" s="257"/>
      <c r="PES832" s="257"/>
      <c r="PET832" s="257"/>
      <c r="PEU832" s="257"/>
      <c r="PEV832" s="257"/>
      <c r="PEW832" s="257"/>
      <c r="PEX832" s="257"/>
      <c r="PEY832" s="257"/>
      <c r="PEZ832" s="257"/>
      <c r="PFA832" s="257"/>
      <c r="PFB832" s="257"/>
      <c r="PFC832" s="257"/>
      <c r="PFD832" s="257"/>
      <c r="PFE832" s="257"/>
      <c r="PFF832" s="257"/>
      <c r="PFG832" s="257"/>
      <c r="PFH832" s="257"/>
      <c r="PFI832" s="257"/>
      <c r="PFJ832" s="257"/>
      <c r="PFK832" s="257"/>
      <c r="PFL832" s="257"/>
      <c r="PFM832" s="257"/>
      <c r="PFN832" s="257"/>
      <c r="PFO832" s="257"/>
      <c r="PFP832" s="257"/>
      <c r="PFQ832" s="257"/>
      <c r="PFR832" s="257"/>
      <c r="PFS832" s="257"/>
      <c r="PFT832" s="257"/>
      <c r="PFU832" s="257"/>
      <c r="PFV832" s="257"/>
      <c r="PFW832" s="257"/>
      <c r="PFX832" s="257"/>
      <c r="PFY832" s="257"/>
      <c r="PFZ832" s="257"/>
      <c r="PGA832" s="257"/>
      <c r="PGB832" s="257"/>
      <c r="PGC832" s="257"/>
      <c r="PGD832" s="257"/>
      <c r="PGE832" s="257"/>
      <c r="PGF832" s="257"/>
      <c r="PGG832" s="257"/>
      <c r="PGH832" s="257"/>
      <c r="PGI832" s="257"/>
      <c r="PGJ832" s="257"/>
      <c r="PGK832" s="257"/>
      <c r="PGL832" s="257"/>
      <c r="PGM832" s="257"/>
      <c r="PGN832" s="257"/>
      <c r="PGO832" s="257"/>
      <c r="PGP832" s="257"/>
      <c r="PGQ832" s="257"/>
      <c r="PGR832" s="257"/>
      <c r="PGS832" s="257"/>
      <c r="PGT832" s="257"/>
      <c r="PGU832" s="257"/>
      <c r="PGV832" s="257"/>
      <c r="PGW832" s="257"/>
      <c r="PGX832" s="257"/>
      <c r="PGY832" s="257"/>
      <c r="PGZ832" s="257"/>
      <c r="PHA832" s="257"/>
      <c r="PHB832" s="257"/>
      <c r="PHC832" s="257"/>
      <c r="PHD832" s="257"/>
      <c r="PHE832" s="257"/>
      <c r="PHF832" s="257"/>
      <c r="PHG832" s="257"/>
      <c r="PHH832" s="257"/>
      <c r="PHI832" s="257"/>
      <c r="PHJ832" s="257"/>
      <c r="PHK832" s="257"/>
      <c r="PHL832" s="257"/>
      <c r="PHM832" s="257"/>
      <c r="PHN832" s="257"/>
      <c r="PHO832" s="257"/>
      <c r="PHP832" s="257"/>
      <c r="PHQ832" s="257"/>
      <c r="PHR832" s="257"/>
      <c r="PHS832" s="257"/>
      <c r="PHT832" s="257"/>
      <c r="PHU832" s="257"/>
      <c r="PHV832" s="257"/>
      <c r="PHW832" s="257"/>
      <c r="PHX832" s="257"/>
      <c r="PHY832" s="257"/>
      <c r="PHZ832" s="257"/>
      <c r="PIA832" s="257"/>
      <c r="PIB832" s="257"/>
      <c r="PIC832" s="257"/>
      <c r="PID832" s="257"/>
      <c r="PIE832" s="257"/>
      <c r="PIF832" s="257"/>
      <c r="PIG832" s="257"/>
      <c r="PIH832" s="257"/>
      <c r="PII832" s="257"/>
      <c r="PIJ832" s="257"/>
      <c r="PIK832" s="257"/>
      <c r="PIL832" s="257"/>
      <c r="PIM832" s="257"/>
      <c r="PIN832" s="257"/>
      <c r="PIO832" s="257"/>
      <c r="PIP832" s="257"/>
      <c r="PIQ832" s="257"/>
      <c r="PIR832" s="257"/>
      <c r="PIS832" s="257"/>
      <c r="PIT832" s="257"/>
      <c r="PIU832" s="257"/>
      <c r="PIV832" s="257"/>
      <c r="PIW832" s="257"/>
      <c r="PIX832" s="257"/>
      <c r="PIY832" s="257"/>
      <c r="PIZ832" s="257"/>
      <c r="PJA832" s="257"/>
      <c r="PJB832" s="257"/>
      <c r="PJC832" s="257"/>
      <c r="PJD832" s="257"/>
      <c r="PJE832" s="257"/>
      <c r="PJF832" s="257"/>
      <c r="PJG832" s="257"/>
      <c r="PJH832" s="257"/>
      <c r="PJI832" s="257"/>
      <c r="PJJ832" s="257"/>
      <c r="PJK832" s="257"/>
      <c r="PJL832" s="257"/>
      <c r="PJM832" s="257"/>
      <c r="PJN832" s="257"/>
      <c r="PJO832" s="257"/>
      <c r="PJP832" s="257"/>
      <c r="PJQ832" s="257"/>
      <c r="PJR832" s="257"/>
      <c r="PJS832" s="257"/>
      <c r="PJT832" s="257"/>
      <c r="PJU832" s="257"/>
      <c r="PJV832" s="257"/>
      <c r="PJW832" s="257"/>
      <c r="PJX832" s="257"/>
      <c r="PJY832" s="257"/>
      <c r="PJZ832" s="257"/>
      <c r="PKA832" s="257"/>
      <c r="PKB832" s="257"/>
      <c r="PKC832" s="257"/>
      <c r="PKD832" s="257"/>
      <c r="PKE832" s="257"/>
      <c r="PKF832" s="257"/>
      <c r="PKG832" s="257"/>
      <c r="PKH832" s="257"/>
      <c r="PKI832" s="257"/>
      <c r="PKJ832" s="257"/>
      <c r="PKK832" s="257"/>
      <c r="PKL832" s="257"/>
      <c r="PKM832" s="257"/>
      <c r="PKN832" s="257"/>
      <c r="PKO832" s="257"/>
      <c r="PKP832" s="257"/>
      <c r="PKQ832" s="257"/>
      <c r="PKR832" s="257"/>
      <c r="PKS832" s="257"/>
      <c r="PKT832" s="257"/>
      <c r="PKU832" s="257"/>
      <c r="PKV832" s="257"/>
      <c r="PKW832" s="257"/>
      <c r="PKX832" s="257"/>
      <c r="PKY832" s="257"/>
      <c r="PKZ832" s="257"/>
      <c r="PLA832" s="257"/>
      <c r="PLB832" s="257"/>
      <c r="PLC832" s="257"/>
      <c r="PLD832" s="257"/>
      <c r="PLE832" s="257"/>
      <c r="PLF832" s="257"/>
      <c r="PLG832" s="257"/>
      <c r="PLH832" s="257"/>
      <c r="PLI832" s="257"/>
      <c r="PLJ832" s="257"/>
      <c r="PLK832" s="257"/>
      <c r="PLL832" s="257"/>
      <c r="PLM832" s="257"/>
      <c r="PLN832" s="257"/>
      <c r="PLO832" s="257"/>
      <c r="PLP832" s="257"/>
      <c r="PLQ832" s="257"/>
      <c r="PLR832" s="257"/>
      <c r="PLS832" s="257"/>
      <c r="PLT832" s="257"/>
      <c r="PLU832" s="257"/>
      <c r="PLV832" s="257"/>
      <c r="PLW832" s="257"/>
      <c r="PLX832" s="257"/>
      <c r="PLY832" s="257"/>
      <c r="PLZ832" s="257"/>
      <c r="PMA832" s="257"/>
      <c r="PMB832" s="257"/>
      <c r="PMC832" s="257"/>
      <c r="PMD832" s="257"/>
      <c r="PME832" s="257"/>
      <c r="PMF832" s="257"/>
      <c r="PMG832" s="257"/>
      <c r="PMH832" s="257"/>
      <c r="PMI832" s="257"/>
      <c r="PMJ832" s="257"/>
      <c r="PMK832" s="257"/>
      <c r="PML832" s="257"/>
      <c r="PMM832" s="257"/>
      <c r="PMN832" s="257"/>
      <c r="PMO832" s="257"/>
      <c r="PMP832" s="257"/>
      <c r="PMQ832" s="257"/>
      <c r="PMR832" s="257"/>
      <c r="PMS832" s="257"/>
      <c r="PMT832" s="257"/>
      <c r="PMU832" s="257"/>
      <c r="PMV832" s="257"/>
      <c r="PMW832" s="257"/>
      <c r="PMX832" s="257"/>
      <c r="PMY832" s="257"/>
      <c r="PMZ832" s="257"/>
      <c r="PNA832" s="257"/>
      <c r="PNB832" s="257"/>
      <c r="PNC832" s="257"/>
      <c r="PND832" s="257"/>
      <c r="PNE832" s="257"/>
      <c r="PNF832" s="257"/>
      <c r="PNG832" s="257"/>
      <c r="PNH832" s="257"/>
      <c r="PNI832" s="257"/>
      <c r="PNJ832" s="257"/>
      <c r="PNK832" s="257"/>
      <c r="PNL832" s="257"/>
      <c r="PNM832" s="257"/>
      <c r="PNN832" s="257"/>
      <c r="PNO832" s="257"/>
      <c r="PNP832" s="257"/>
      <c r="PNQ832" s="257"/>
      <c r="PNR832" s="257"/>
      <c r="PNS832" s="257"/>
      <c r="PNT832" s="257"/>
      <c r="PNU832" s="257"/>
      <c r="PNV832" s="257"/>
      <c r="PNW832" s="257"/>
      <c r="PNX832" s="257"/>
      <c r="PNY832" s="257"/>
      <c r="PNZ832" s="257"/>
      <c r="POA832" s="257"/>
      <c r="POB832" s="257"/>
      <c r="POC832" s="257"/>
      <c r="POD832" s="257"/>
      <c r="POE832" s="257"/>
      <c r="POF832" s="257"/>
      <c r="POG832" s="257"/>
      <c r="POH832" s="257"/>
      <c r="POI832" s="257"/>
      <c r="POJ832" s="257"/>
      <c r="POK832" s="257"/>
      <c r="POL832" s="257"/>
      <c r="POM832" s="257"/>
      <c r="PON832" s="257"/>
      <c r="POO832" s="257"/>
      <c r="POP832" s="257"/>
      <c r="POQ832" s="257"/>
      <c r="POR832" s="257"/>
      <c r="POS832" s="257"/>
      <c r="POT832" s="257"/>
      <c r="POU832" s="257"/>
      <c r="POV832" s="257"/>
      <c r="POW832" s="257"/>
      <c r="POX832" s="257"/>
      <c r="POY832" s="257"/>
      <c r="POZ832" s="257"/>
      <c r="PPA832" s="257"/>
      <c r="PPB832" s="257"/>
      <c r="PPC832" s="257"/>
      <c r="PPD832" s="257"/>
      <c r="PPE832" s="257"/>
      <c r="PPF832" s="257"/>
      <c r="PPG832" s="257"/>
      <c r="PPH832" s="257"/>
      <c r="PPI832" s="257"/>
      <c r="PPJ832" s="257"/>
      <c r="PPK832" s="257"/>
      <c r="PPL832" s="257"/>
      <c r="PPM832" s="257"/>
      <c r="PPN832" s="257"/>
      <c r="PPO832" s="257"/>
      <c r="PPP832" s="257"/>
      <c r="PPQ832" s="257"/>
      <c r="PPR832" s="257"/>
      <c r="PPS832" s="257"/>
      <c r="PPT832" s="257"/>
      <c r="PPU832" s="257"/>
      <c r="PPV832" s="257"/>
      <c r="PPW832" s="257"/>
      <c r="PPX832" s="257"/>
      <c r="PPY832" s="257"/>
      <c r="PPZ832" s="257"/>
      <c r="PQA832" s="257"/>
      <c r="PQB832" s="257"/>
      <c r="PQC832" s="257"/>
      <c r="PQD832" s="257"/>
      <c r="PQE832" s="257"/>
      <c r="PQF832" s="257"/>
      <c r="PQG832" s="257"/>
      <c r="PQH832" s="257"/>
      <c r="PQI832" s="257"/>
      <c r="PQJ832" s="257"/>
      <c r="PQK832" s="257"/>
      <c r="PQL832" s="257"/>
      <c r="PQM832" s="257"/>
      <c r="PQN832" s="257"/>
      <c r="PQO832" s="257"/>
      <c r="PQP832" s="257"/>
      <c r="PQQ832" s="257"/>
      <c r="PQR832" s="257"/>
      <c r="PQS832" s="257"/>
      <c r="PQT832" s="257"/>
      <c r="PQU832" s="257"/>
      <c r="PQV832" s="257"/>
      <c r="PQW832" s="257"/>
      <c r="PQX832" s="257"/>
      <c r="PQY832" s="257"/>
      <c r="PQZ832" s="257"/>
      <c r="PRA832" s="257"/>
      <c r="PRB832" s="257"/>
      <c r="PRC832" s="257"/>
      <c r="PRD832" s="257"/>
      <c r="PRE832" s="257"/>
      <c r="PRF832" s="257"/>
      <c r="PRG832" s="257"/>
      <c r="PRH832" s="257"/>
      <c r="PRI832" s="257"/>
      <c r="PRJ832" s="257"/>
      <c r="PRK832" s="257"/>
      <c r="PRL832" s="257"/>
      <c r="PRM832" s="257"/>
      <c r="PRN832" s="257"/>
      <c r="PRO832" s="257"/>
      <c r="PRP832" s="257"/>
      <c r="PRQ832" s="257"/>
      <c r="PRR832" s="257"/>
      <c r="PRS832" s="257"/>
      <c r="PRT832" s="257"/>
      <c r="PRU832" s="257"/>
      <c r="PRV832" s="257"/>
      <c r="PRW832" s="257"/>
      <c r="PRX832" s="257"/>
      <c r="PRY832" s="257"/>
      <c r="PRZ832" s="257"/>
      <c r="PSA832" s="257"/>
      <c r="PSB832" s="257"/>
      <c r="PSC832" s="257"/>
      <c r="PSD832" s="257"/>
      <c r="PSE832" s="257"/>
      <c r="PSF832" s="257"/>
      <c r="PSG832" s="257"/>
      <c r="PSH832" s="257"/>
      <c r="PSI832" s="257"/>
      <c r="PSJ832" s="257"/>
      <c r="PSK832" s="257"/>
      <c r="PSL832" s="257"/>
      <c r="PSM832" s="257"/>
      <c r="PSN832" s="257"/>
      <c r="PSO832" s="257"/>
      <c r="PSP832" s="257"/>
      <c r="PSQ832" s="257"/>
      <c r="PSR832" s="257"/>
      <c r="PSS832" s="257"/>
      <c r="PST832" s="257"/>
      <c r="PSU832" s="257"/>
      <c r="PSV832" s="257"/>
      <c r="PSW832" s="257"/>
      <c r="PSX832" s="257"/>
      <c r="PSY832" s="257"/>
      <c r="PSZ832" s="257"/>
      <c r="PTA832" s="257"/>
      <c r="PTB832" s="257"/>
      <c r="PTC832" s="257"/>
      <c r="PTD832" s="257"/>
      <c r="PTE832" s="257"/>
      <c r="PTF832" s="257"/>
      <c r="PTG832" s="257"/>
      <c r="PTH832" s="257"/>
      <c r="PTI832" s="257"/>
      <c r="PTJ832" s="257"/>
      <c r="PTK832" s="257"/>
      <c r="PTL832" s="257"/>
      <c r="PTM832" s="257"/>
      <c r="PTN832" s="257"/>
      <c r="PTO832" s="257"/>
      <c r="PTP832" s="257"/>
      <c r="PTQ832" s="257"/>
      <c r="PTR832" s="257"/>
      <c r="PTS832" s="257"/>
      <c r="PTT832" s="257"/>
      <c r="PTU832" s="257"/>
      <c r="PTV832" s="257"/>
      <c r="PTW832" s="257"/>
      <c r="PTX832" s="257"/>
      <c r="PTY832" s="257"/>
      <c r="PTZ832" s="257"/>
      <c r="PUA832" s="257"/>
      <c r="PUB832" s="257"/>
      <c r="PUC832" s="257"/>
      <c r="PUD832" s="257"/>
      <c r="PUE832" s="257"/>
      <c r="PUF832" s="257"/>
      <c r="PUG832" s="257"/>
      <c r="PUH832" s="257"/>
      <c r="PUI832" s="257"/>
      <c r="PUJ832" s="257"/>
      <c r="PUK832" s="257"/>
      <c r="PUL832" s="257"/>
      <c r="PUM832" s="257"/>
      <c r="PUN832" s="257"/>
      <c r="PUO832" s="257"/>
      <c r="PUP832" s="257"/>
      <c r="PUQ832" s="257"/>
      <c r="PUR832" s="257"/>
      <c r="PUS832" s="257"/>
      <c r="PUT832" s="257"/>
      <c r="PUU832" s="257"/>
      <c r="PUV832" s="257"/>
      <c r="PUW832" s="257"/>
      <c r="PUX832" s="257"/>
      <c r="PUY832" s="257"/>
      <c r="PUZ832" s="257"/>
      <c r="PVA832" s="257"/>
      <c r="PVB832" s="257"/>
      <c r="PVC832" s="257"/>
      <c r="PVD832" s="257"/>
      <c r="PVE832" s="257"/>
      <c r="PVF832" s="257"/>
      <c r="PVG832" s="257"/>
      <c r="PVH832" s="257"/>
      <c r="PVI832" s="257"/>
      <c r="PVJ832" s="257"/>
      <c r="PVK832" s="257"/>
      <c r="PVL832" s="257"/>
      <c r="PVM832" s="257"/>
      <c r="PVN832" s="257"/>
      <c r="PVO832" s="257"/>
      <c r="PVP832" s="257"/>
      <c r="PVQ832" s="257"/>
      <c r="PVR832" s="257"/>
      <c r="PVS832" s="257"/>
      <c r="PVT832" s="257"/>
      <c r="PVU832" s="257"/>
      <c r="PVV832" s="257"/>
      <c r="PVW832" s="257"/>
      <c r="PVX832" s="257"/>
      <c r="PVY832" s="257"/>
      <c r="PVZ832" s="257"/>
      <c r="PWA832" s="257"/>
      <c r="PWB832" s="257"/>
      <c r="PWC832" s="257"/>
      <c r="PWD832" s="257"/>
      <c r="PWE832" s="257"/>
      <c r="PWF832" s="257"/>
      <c r="PWG832" s="257"/>
      <c r="PWH832" s="257"/>
      <c r="PWI832" s="257"/>
      <c r="PWJ832" s="257"/>
      <c r="PWK832" s="257"/>
      <c r="PWL832" s="257"/>
      <c r="PWM832" s="257"/>
      <c r="PWN832" s="257"/>
      <c r="PWO832" s="257"/>
      <c r="PWP832" s="257"/>
      <c r="PWQ832" s="257"/>
      <c r="PWR832" s="257"/>
      <c r="PWS832" s="257"/>
      <c r="PWT832" s="257"/>
      <c r="PWU832" s="257"/>
      <c r="PWV832" s="257"/>
      <c r="PWW832" s="257"/>
      <c r="PWX832" s="257"/>
      <c r="PWY832" s="257"/>
      <c r="PWZ832" s="257"/>
      <c r="PXA832" s="257"/>
      <c r="PXB832" s="257"/>
      <c r="PXC832" s="257"/>
      <c r="PXD832" s="257"/>
      <c r="PXE832" s="257"/>
      <c r="PXF832" s="257"/>
      <c r="PXG832" s="257"/>
      <c r="PXH832" s="257"/>
      <c r="PXI832" s="257"/>
      <c r="PXJ832" s="257"/>
      <c r="PXK832" s="257"/>
      <c r="PXL832" s="257"/>
      <c r="PXM832" s="257"/>
      <c r="PXN832" s="257"/>
      <c r="PXO832" s="257"/>
      <c r="PXP832" s="257"/>
      <c r="PXQ832" s="257"/>
      <c r="PXR832" s="257"/>
      <c r="PXS832" s="257"/>
      <c r="PXT832" s="257"/>
      <c r="PXU832" s="257"/>
      <c r="PXV832" s="257"/>
      <c r="PXW832" s="257"/>
      <c r="PXX832" s="257"/>
      <c r="PXY832" s="257"/>
      <c r="PXZ832" s="257"/>
      <c r="PYA832" s="257"/>
      <c r="PYB832" s="257"/>
      <c r="PYC832" s="257"/>
      <c r="PYD832" s="257"/>
      <c r="PYE832" s="257"/>
      <c r="PYF832" s="257"/>
      <c r="PYG832" s="257"/>
      <c r="PYH832" s="257"/>
      <c r="PYI832" s="257"/>
      <c r="PYJ832" s="257"/>
      <c r="PYK832" s="257"/>
      <c r="PYL832" s="257"/>
      <c r="PYM832" s="257"/>
      <c r="PYN832" s="257"/>
      <c r="PYO832" s="257"/>
      <c r="PYP832" s="257"/>
      <c r="PYQ832" s="257"/>
      <c r="PYR832" s="257"/>
      <c r="PYS832" s="257"/>
      <c r="PYT832" s="257"/>
      <c r="PYU832" s="257"/>
      <c r="PYV832" s="257"/>
      <c r="PYW832" s="257"/>
      <c r="PYX832" s="257"/>
      <c r="PYY832" s="257"/>
      <c r="PYZ832" s="257"/>
      <c r="PZA832" s="257"/>
      <c r="PZB832" s="257"/>
      <c r="PZC832" s="257"/>
      <c r="PZD832" s="257"/>
      <c r="PZE832" s="257"/>
      <c r="PZF832" s="257"/>
      <c r="PZG832" s="257"/>
      <c r="PZH832" s="257"/>
      <c r="PZI832" s="257"/>
      <c r="PZJ832" s="257"/>
      <c r="PZK832" s="257"/>
      <c r="PZL832" s="257"/>
      <c r="PZM832" s="257"/>
      <c r="PZN832" s="257"/>
      <c r="PZO832" s="257"/>
      <c r="PZP832" s="257"/>
      <c r="PZQ832" s="257"/>
      <c r="PZR832" s="257"/>
      <c r="PZS832" s="257"/>
      <c r="PZT832" s="257"/>
      <c r="PZU832" s="257"/>
      <c r="PZV832" s="257"/>
      <c r="PZW832" s="257"/>
      <c r="PZX832" s="257"/>
      <c r="PZY832" s="257"/>
      <c r="PZZ832" s="257"/>
      <c r="QAA832" s="257"/>
      <c r="QAB832" s="257"/>
      <c r="QAC832" s="257"/>
      <c r="QAD832" s="257"/>
      <c r="QAE832" s="257"/>
      <c r="QAF832" s="257"/>
      <c r="QAG832" s="257"/>
      <c r="QAH832" s="257"/>
      <c r="QAI832" s="257"/>
      <c r="QAJ832" s="257"/>
      <c r="QAK832" s="257"/>
      <c r="QAL832" s="257"/>
      <c r="QAM832" s="257"/>
      <c r="QAN832" s="257"/>
      <c r="QAO832" s="257"/>
      <c r="QAP832" s="257"/>
      <c r="QAQ832" s="257"/>
      <c r="QAR832" s="257"/>
      <c r="QAS832" s="257"/>
      <c r="QAT832" s="257"/>
      <c r="QAU832" s="257"/>
      <c r="QAV832" s="257"/>
      <c r="QAW832" s="257"/>
      <c r="QAX832" s="257"/>
      <c r="QAY832" s="257"/>
      <c r="QAZ832" s="257"/>
      <c r="QBA832" s="257"/>
      <c r="QBB832" s="257"/>
      <c r="QBC832" s="257"/>
      <c r="QBD832" s="257"/>
      <c r="QBE832" s="257"/>
      <c r="QBF832" s="257"/>
      <c r="QBG832" s="257"/>
      <c r="QBH832" s="257"/>
      <c r="QBI832" s="257"/>
      <c r="QBJ832" s="257"/>
      <c r="QBK832" s="257"/>
      <c r="QBL832" s="257"/>
      <c r="QBM832" s="257"/>
      <c r="QBN832" s="257"/>
      <c r="QBO832" s="257"/>
      <c r="QBP832" s="257"/>
      <c r="QBQ832" s="257"/>
      <c r="QBR832" s="257"/>
      <c r="QBS832" s="257"/>
      <c r="QBT832" s="257"/>
      <c r="QBU832" s="257"/>
      <c r="QBV832" s="257"/>
      <c r="QBW832" s="257"/>
      <c r="QBX832" s="257"/>
      <c r="QBY832" s="257"/>
      <c r="QBZ832" s="257"/>
      <c r="QCA832" s="257"/>
      <c r="QCB832" s="257"/>
      <c r="QCC832" s="257"/>
      <c r="QCD832" s="257"/>
      <c r="QCE832" s="257"/>
      <c r="QCF832" s="257"/>
      <c r="QCG832" s="257"/>
      <c r="QCH832" s="257"/>
      <c r="QCI832" s="257"/>
      <c r="QCJ832" s="257"/>
      <c r="QCK832" s="257"/>
      <c r="QCL832" s="257"/>
      <c r="QCM832" s="257"/>
      <c r="QCN832" s="257"/>
      <c r="QCO832" s="257"/>
      <c r="QCP832" s="257"/>
      <c r="QCQ832" s="257"/>
      <c r="QCR832" s="257"/>
      <c r="QCS832" s="257"/>
      <c r="QCT832" s="257"/>
      <c r="QCU832" s="257"/>
      <c r="QCV832" s="257"/>
      <c r="QCW832" s="257"/>
      <c r="QCX832" s="257"/>
      <c r="QCY832" s="257"/>
      <c r="QCZ832" s="257"/>
      <c r="QDA832" s="257"/>
      <c r="QDB832" s="257"/>
      <c r="QDC832" s="257"/>
      <c r="QDD832" s="257"/>
      <c r="QDE832" s="257"/>
      <c r="QDF832" s="257"/>
      <c r="QDG832" s="257"/>
      <c r="QDH832" s="257"/>
      <c r="QDI832" s="257"/>
      <c r="QDJ832" s="257"/>
      <c r="QDK832" s="257"/>
      <c r="QDL832" s="257"/>
      <c r="QDM832" s="257"/>
      <c r="QDN832" s="257"/>
      <c r="QDO832" s="257"/>
      <c r="QDP832" s="257"/>
      <c r="QDQ832" s="257"/>
      <c r="QDR832" s="257"/>
      <c r="QDS832" s="257"/>
      <c r="QDT832" s="257"/>
      <c r="QDU832" s="257"/>
      <c r="QDV832" s="257"/>
      <c r="QDW832" s="257"/>
      <c r="QDX832" s="257"/>
      <c r="QDY832" s="257"/>
      <c r="QDZ832" s="257"/>
      <c r="QEA832" s="257"/>
      <c r="QEB832" s="257"/>
      <c r="QEC832" s="257"/>
      <c r="QED832" s="257"/>
      <c r="QEE832" s="257"/>
      <c r="QEF832" s="257"/>
      <c r="QEG832" s="257"/>
      <c r="QEH832" s="257"/>
      <c r="QEI832" s="257"/>
      <c r="QEJ832" s="257"/>
      <c r="QEK832" s="257"/>
      <c r="QEL832" s="257"/>
      <c r="QEM832" s="257"/>
      <c r="QEN832" s="257"/>
      <c r="QEO832" s="257"/>
      <c r="QEP832" s="257"/>
      <c r="QEQ832" s="257"/>
      <c r="QER832" s="257"/>
      <c r="QES832" s="257"/>
      <c r="QET832" s="257"/>
      <c r="QEU832" s="257"/>
      <c r="QEV832" s="257"/>
      <c r="QEW832" s="257"/>
      <c r="QEX832" s="257"/>
      <c r="QEY832" s="257"/>
      <c r="QEZ832" s="257"/>
      <c r="QFA832" s="257"/>
      <c r="QFB832" s="257"/>
      <c r="QFC832" s="257"/>
      <c r="QFD832" s="257"/>
      <c r="QFE832" s="257"/>
      <c r="QFF832" s="257"/>
      <c r="QFG832" s="257"/>
      <c r="QFH832" s="257"/>
      <c r="QFI832" s="257"/>
      <c r="QFJ832" s="257"/>
      <c r="QFK832" s="257"/>
      <c r="QFL832" s="257"/>
      <c r="QFM832" s="257"/>
      <c r="QFN832" s="257"/>
      <c r="QFO832" s="257"/>
      <c r="QFP832" s="257"/>
      <c r="QFQ832" s="257"/>
      <c r="QFR832" s="257"/>
      <c r="QFS832" s="257"/>
      <c r="QFT832" s="257"/>
      <c r="QFU832" s="257"/>
      <c r="QFV832" s="257"/>
      <c r="QFW832" s="257"/>
      <c r="QFX832" s="257"/>
      <c r="QFY832" s="257"/>
      <c r="QFZ832" s="257"/>
      <c r="QGA832" s="257"/>
      <c r="QGB832" s="257"/>
      <c r="QGC832" s="257"/>
      <c r="QGD832" s="257"/>
      <c r="QGE832" s="257"/>
      <c r="QGF832" s="257"/>
      <c r="QGG832" s="257"/>
      <c r="QGH832" s="257"/>
      <c r="QGI832" s="257"/>
      <c r="QGJ832" s="257"/>
      <c r="QGK832" s="257"/>
      <c r="QGL832" s="257"/>
      <c r="QGM832" s="257"/>
      <c r="QGN832" s="257"/>
      <c r="QGO832" s="257"/>
      <c r="QGP832" s="257"/>
      <c r="QGQ832" s="257"/>
      <c r="QGR832" s="257"/>
      <c r="QGS832" s="257"/>
      <c r="QGT832" s="257"/>
      <c r="QGU832" s="257"/>
      <c r="QGV832" s="257"/>
      <c r="QGW832" s="257"/>
      <c r="QGX832" s="257"/>
      <c r="QGY832" s="257"/>
      <c r="QGZ832" s="257"/>
      <c r="QHA832" s="257"/>
      <c r="QHB832" s="257"/>
      <c r="QHC832" s="257"/>
      <c r="QHD832" s="257"/>
      <c r="QHE832" s="257"/>
      <c r="QHF832" s="257"/>
      <c r="QHG832" s="257"/>
      <c r="QHH832" s="257"/>
      <c r="QHI832" s="257"/>
      <c r="QHJ832" s="257"/>
      <c r="QHK832" s="257"/>
      <c r="QHL832" s="257"/>
      <c r="QHM832" s="257"/>
      <c r="QHN832" s="257"/>
      <c r="QHO832" s="257"/>
      <c r="QHP832" s="257"/>
      <c r="QHQ832" s="257"/>
      <c r="QHR832" s="257"/>
      <c r="QHS832" s="257"/>
      <c r="QHT832" s="257"/>
      <c r="QHU832" s="257"/>
      <c r="QHV832" s="257"/>
      <c r="QHW832" s="257"/>
      <c r="QHX832" s="257"/>
      <c r="QHY832" s="257"/>
      <c r="QHZ832" s="257"/>
      <c r="QIA832" s="257"/>
      <c r="QIB832" s="257"/>
      <c r="QIC832" s="257"/>
      <c r="QID832" s="257"/>
      <c r="QIE832" s="257"/>
      <c r="QIF832" s="257"/>
      <c r="QIG832" s="257"/>
      <c r="QIH832" s="257"/>
      <c r="QII832" s="257"/>
      <c r="QIJ832" s="257"/>
      <c r="QIK832" s="257"/>
      <c r="QIL832" s="257"/>
      <c r="QIM832" s="257"/>
      <c r="QIN832" s="257"/>
      <c r="QIO832" s="257"/>
      <c r="QIP832" s="257"/>
      <c r="QIQ832" s="257"/>
      <c r="QIR832" s="257"/>
      <c r="QIS832" s="257"/>
      <c r="QIT832" s="257"/>
      <c r="QIU832" s="257"/>
      <c r="QIV832" s="257"/>
      <c r="QIW832" s="257"/>
      <c r="QIX832" s="257"/>
      <c r="QIY832" s="257"/>
      <c r="QIZ832" s="257"/>
      <c r="QJA832" s="257"/>
      <c r="QJB832" s="257"/>
      <c r="QJC832" s="257"/>
      <c r="QJD832" s="257"/>
      <c r="QJE832" s="257"/>
      <c r="QJF832" s="257"/>
      <c r="QJG832" s="257"/>
      <c r="QJH832" s="257"/>
      <c r="QJI832" s="257"/>
      <c r="QJJ832" s="257"/>
      <c r="QJK832" s="257"/>
      <c r="QJL832" s="257"/>
      <c r="QJM832" s="257"/>
      <c r="QJN832" s="257"/>
      <c r="QJO832" s="257"/>
      <c r="QJP832" s="257"/>
      <c r="QJQ832" s="257"/>
      <c r="QJR832" s="257"/>
      <c r="QJS832" s="257"/>
      <c r="QJT832" s="257"/>
      <c r="QJU832" s="257"/>
      <c r="QJV832" s="257"/>
      <c r="QJW832" s="257"/>
      <c r="QJX832" s="257"/>
      <c r="QJY832" s="257"/>
      <c r="QJZ832" s="257"/>
      <c r="QKA832" s="257"/>
      <c r="QKB832" s="257"/>
      <c r="QKC832" s="257"/>
      <c r="QKD832" s="257"/>
      <c r="QKE832" s="257"/>
      <c r="QKF832" s="257"/>
      <c r="QKG832" s="257"/>
      <c r="QKH832" s="257"/>
      <c r="QKI832" s="257"/>
      <c r="QKJ832" s="257"/>
      <c r="QKK832" s="257"/>
      <c r="QKL832" s="257"/>
      <c r="QKM832" s="257"/>
      <c r="QKN832" s="257"/>
      <c r="QKO832" s="257"/>
      <c r="QKP832" s="257"/>
      <c r="QKQ832" s="257"/>
      <c r="QKR832" s="257"/>
      <c r="QKS832" s="257"/>
      <c r="QKT832" s="257"/>
      <c r="QKU832" s="257"/>
      <c r="QKV832" s="257"/>
      <c r="QKW832" s="257"/>
      <c r="QKX832" s="257"/>
      <c r="QKY832" s="257"/>
      <c r="QKZ832" s="257"/>
      <c r="QLA832" s="257"/>
      <c r="QLB832" s="257"/>
      <c r="QLC832" s="257"/>
      <c r="QLD832" s="257"/>
      <c r="QLE832" s="257"/>
      <c r="QLF832" s="257"/>
      <c r="QLG832" s="257"/>
      <c r="QLH832" s="257"/>
      <c r="QLI832" s="257"/>
      <c r="QLJ832" s="257"/>
      <c r="QLK832" s="257"/>
      <c r="QLL832" s="257"/>
      <c r="QLM832" s="257"/>
      <c r="QLN832" s="257"/>
      <c r="QLO832" s="257"/>
      <c r="QLP832" s="257"/>
      <c r="QLQ832" s="257"/>
      <c r="QLR832" s="257"/>
      <c r="QLS832" s="257"/>
      <c r="QLT832" s="257"/>
      <c r="QLU832" s="257"/>
      <c r="QLV832" s="257"/>
      <c r="QLW832" s="257"/>
      <c r="QLX832" s="257"/>
      <c r="QLY832" s="257"/>
      <c r="QLZ832" s="257"/>
      <c r="QMA832" s="257"/>
      <c r="QMB832" s="257"/>
      <c r="QMC832" s="257"/>
      <c r="QMD832" s="257"/>
      <c r="QME832" s="257"/>
      <c r="QMF832" s="257"/>
      <c r="QMG832" s="257"/>
      <c r="QMH832" s="257"/>
      <c r="QMI832" s="257"/>
      <c r="QMJ832" s="257"/>
      <c r="QMK832" s="257"/>
      <c r="QML832" s="257"/>
      <c r="QMM832" s="257"/>
      <c r="QMN832" s="257"/>
      <c r="QMO832" s="257"/>
      <c r="QMP832" s="257"/>
      <c r="QMQ832" s="257"/>
      <c r="QMR832" s="257"/>
      <c r="QMS832" s="257"/>
      <c r="QMT832" s="257"/>
      <c r="QMU832" s="257"/>
      <c r="QMV832" s="257"/>
      <c r="QMW832" s="257"/>
      <c r="QMX832" s="257"/>
      <c r="QMY832" s="257"/>
      <c r="QMZ832" s="257"/>
      <c r="QNA832" s="257"/>
      <c r="QNB832" s="257"/>
      <c r="QNC832" s="257"/>
      <c r="QND832" s="257"/>
      <c r="QNE832" s="257"/>
      <c r="QNF832" s="257"/>
      <c r="QNG832" s="257"/>
      <c r="QNH832" s="257"/>
      <c r="QNI832" s="257"/>
      <c r="QNJ832" s="257"/>
      <c r="QNK832" s="257"/>
      <c r="QNL832" s="257"/>
      <c r="QNM832" s="257"/>
      <c r="QNN832" s="257"/>
      <c r="QNO832" s="257"/>
      <c r="QNP832" s="257"/>
      <c r="QNQ832" s="257"/>
      <c r="QNR832" s="257"/>
      <c r="QNS832" s="257"/>
      <c r="QNT832" s="257"/>
      <c r="QNU832" s="257"/>
      <c r="QNV832" s="257"/>
      <c r="QNW832" s="257"/>
      <c r="QNX832" s="257"/>
      <c r="QNY832" s="257"/>
      <c r="QNZ832" s="257"/>
      <c r="QOA832" s="257"/>
      <c r="QOB832" s="257"/>
      <c r="QOC832" s="257"/>
      <c r="QOD832" s="257"/>
      <c r="QOE832" s="257"/>
      <c r="QOF832" s="257"/>
      <c r="QOG832" s="257"/>
      <c r="QOH832" s="257"/>
      <c r="QOI832" s="257"/>
      <c r="QOJ832" s="257"/>
      <c r="QOK832" s="257"/>
      <c r="QOL832" s="257"/>
      <c r="QOM832" s="257"/>
      <c r="QON832" s="257"/>
      <c r="QOO832" s="257"/>
      <c r="QOP832" s="257"/>
      <c r="QOQ832" s="257"/>
      <c r="QOR832" s="257"/>
      <c r="QOS832" s="257"/>
      <c r="QOT832" s="257"/>
      <c r="QOU832" s="257"/>
      <c r="QOV832" s="257"/>
      <c r="QOW832" s="257"/>
      <c r="QOX832" s="257"/>
      <c r="QOY832" s="257"/>
      <c r="QOZ832" s="257"/>
      <c r="QPA832" s="257"/>
      <c r="QPB832" s="257"/>
      <c r="QPC832" s="257"/>
      <c r="QPD832" s="257"/>
      <c r="QPE832" s="257"/>
      <c r="QPF832" s="257"/>
      <c r="QPG832" s="257"/>
      <c r="QPH832" s="257"/>
      <c r="QPI832" s="257"/>
      <c r="QPJ832" s="257"/>
      <c r="QPK832" s="257"/>
      <c r="QPL832" s="257"/>
      <c r="QPM832" s="257"/>
      <c r="QPN832" s="257"/>
      <c r="QPO832" s="257"/>
      <c r="QPP832" s="257"/>
      <c r="QPQ832" s="257"/>
      <c r="QPR832" s="257"/>
      <c r="QPS832" s="257"/>
      <c r="QPT832" s="257"/>
      <c r="QPU832" s="257"/>
      <c r="QPV832" s="257"/>
      <c r="QPW832" s="257"/>
      <c r="QPX832" s="257"/>
      <c r="QPY832" s="257"/>
      <c r="QPZ832" s="257"/>
      <c r="QQA832" s="257"/>
      <c r="QQB832" s="257"/>
      <c r="QQC832" s="257"/>
      <c r="QQD832" s="257"/>
      <c r="QQE832" s="257"/>
      <c r="QQF832" s="257"/>
      <c r="QQG832" s="257"/>
      <c r="QQH832" s="257"/>
      <c r="QQI832" s="257"/>
      <c r="QQJ832" s="257"/>
      <c r="QQK832" s="257"/>
      <c r="QQL832" s="257"/>
      <c r="QQM832" s="257"/>
      <c r="QQN832" s="257"/>
      <c r="QQO832" s="257"/>
      <c r="QQP832" s="257"/>
      <c r="QQQ832" s="257"/>
      <c r="QQR832" s="257"/>
      <c r="QQS832" s="257"/>
      <c r="QQT832" s="257"/>
      <c r="QQU832" s="257"/>
      <c r="QQV832" s="257"/>
      <c r="QQW832" s="257"/>
      <c r="QQX832" s="257"/>
      <c r="QQY832" s="257"/>
      <c r="QQZ832" s="257"/>
      <c r="QRA832" s="257"/>
      <c r="QRB832" s="257"/>
      <c r="QRC832" s="257"/>
      <c r="QRD832" s="257"/>
      <c r="QRE832" s="257"/>
      <c r="QRF832" s="257"/>
      <c r="QRG832" s="257"/>
      <c r="QRH832" s="257"/>
      <c r="QRI832" s="257"/>
      <c r="QRJ832" s="257"/>
      <c r="QRK832" s="257"/>
      <c r="QRL832" s="257"/>
      <c r="QRM832" s="257"/>
      <c r="QRN832" s="257"/>
      <c r="QRO832" s="257"/>
      <c r="QRP832" s="257"/>
      <c r="QRQ832" s="257"/>
      <c r="QRR832" s="257"/>
      <c r="QRS832" s="257"/>
      <c r="QRT832" s="257"/>
      <c r="QRU832" s="257"/>
      <c r="QRV832" s="257"/>
      <c r="QRW832" s="257"/>
      <c r="QRX832" s="257"/>
      <c r="QRY832" s="257"/>
      <c r="QRZ832" s="257"/>
      <c r="QSA832" s="257"/>
      <c r="QSB832" s="257"/>
      <c r="QSC832" s="257"/>
      <c r="QSD832" s="257"/>
      <c r="QSE832" s="257"/>
      <c r="QSF832" s="257"/>
      <c r="QSG832" s="257"/>
      <c r="QSH832" s="257"/>
      <c r="QSI832" s="257"/>
      <c r="QSJ832" s="257"/>
      <c r="QSK832" s="257"/>
      <c r="QSL832" s="257"/>
      <c r="QSM832" s="257"/>
      <c r="QSN832" s="257"/>
      <c r="QSO832" s="257"/>
      <c r="QSP832" s="257"/>
      <c r="QSQ832" s="257"/>
      <c r="QSR832" s="257"/>
      <c r="QSS832" s="257"/>
      <c r="QST832" s="257"/>
      <c r="QSU832" s="257"/>
      <c r="QSV832" s="257"/>
      <c r="QSW832" s="257"/>
      <c r="QSX832" s="257"/>
      <c r="QSY832" s="257"/>
      <c r="QSZ832" s="257"/>
      <c r="QTA832" s="257"/>
      <c r="QTB832" s="257"/>
      <c r="QTC832" s="257"/>
      <c r="QTD832" s="257"/>
      <c r="QTE832" s="257"/>
      <c r="QTF832" s="257"/>
      <c r="QTG832" s="257"/>
      <c r="QTH832" s="257"/>
      <c r="QTI832" s="257"/>
      <c r="QTJ832" s="257"/>
      <c r="QTK832" s="257"/>
      <c r="QTL832" s="257"/>
      <c r="QTM832" s="257"/>
      <c r="QTN832" s="257"/>
      <c r="QTO832" s="257"/>
      <c r="QTP832" s="257"/>
      <c r="QTQ832" s="257"/>
      <c r="QTR832" s="257"/>
      <c r="QTS832" s="257"/>
      <c r="QTT832" s="257"/>
      <c r="QTU832" s="257"/>
      <c r="QTV832" s="257"/>
      <c r="QTW832" s="257"/>
      <c r="QTX832" s="257"/>
      <c r="QTY832" s="257"/>
      <c r="QTZ832" s="257"/>
      <c r="QUA832" s="257"/>
      <c r="QUB832" s="257"/>
      <c r="QUC832" s="257"/>
      <c r="QUD832" s="257"/>
      <c r="QUE832" s="257"/>
      <c r="QUF832" s="257"/>
      <c r="QUG832" s="257"/>
      <c r="QUH832" s="257"/>
      <c r="QUI832" s="257"/>
      <c r="QUJ832" s="257"/>
      <c r="QUK832" s="257"/>
      <c r="QUL832" s="257"/>
      <c r="QUM832" s="257"/>
      <c r="QUN832" s="257"/>
      <c r="QUO832" s="257"/>
      <c r="QUP832" s="257"/>
      <c r="QUQ832" s="257"/>
      <c r="QUR832" s="257"/>
      <c r="QUS832" s="257"/>
      <c r="QUT832" s="257"/>
      <c r="QUU832" s="257"/>
      <c r="QUV832" s="257"/>
      <c r="QUW832" s="257"/>
      <c r="QUX832" s="257"/>
      <c r="QUY832" s="257"/>
      <c r="QUZ832" s="257"/>
      <c r="QVA832" s="257"/>
      <c r="QVB832" s="257"/>
      <c r="QVC832" s="257"/>
      <c r="QVD832" s="257"/>
      <c r="QVE832" s="257"/>
      <c r="QVF832" s="257"/>
      <c r="QVG832" s="257"/>
      <c r="QVH832" s="257"/>
      <c r="QVI832" s="257"/>
      <c r="QVJ832" s="257"/>
      <c r="QVK832" s="257"/>
      <c r="QVL832" s="257"/>
      <c r="QVM832" s="257"/>
      <c r="QVN832" s="257"/>
      <c r="QVO832" s="257"/>
      <c r="QVP832" s="257"/>
      <c r="QVQ832" s="257"/>
      <c r="QVR832" s="257"/>
      <c r="QVS832" s="257"/>
      <c r="QVT832" s="257"/>
      <c r="QVU832" s="257"/>
      <c r="QVV832" s="257"/>
      <c r="QVW832" s="257"/>
      <c r="QVX832" s="257"/>
      <c r="QVY832" s="257"/>
      <c r="QVZ832" s="257"/>
      <c r="QWA832" s="257"/>
      <c r="QWB832" s="257"/>
      <c r="QWC832" s="257"/>
      <c r="QWD832" s="257"/>
      <c r="QWE832" s="257"/>
      <c r="QWF832" s="257"/>
      <c r="QWG832" s="257"/>
      <c r="QWH832" s="257"/>
      <c r="QWI832" s="257"/>
      <c r="QWJ832" s="257"/>
      <c r="QWK832" s="257"/>
      <c r="QWL832" s="257"/>
      <c r="QWM832" s="257"/>
      <c r="QWN832" s="257"/>
      <c r="QWO832" s="257"/>
      <c r="QWP832" s="257"/>
      <c r="QWQ832" s="257"/>
      <c r="QWR832" s="257"/>
      <c r="QWS832" s="257"/>
      <c r="QWT832" s="257"/>
      <c r="QWU832" s="257"/>
      <c r="QWV832" s="257"/>
      <c r="QWW832" s="257"/>
      <c r="QWX832" s="257"/>
      <c r="QWY832" s="257"/>
      <c r="QWZ832" s="257"/>
      <c r="QXA832" s="257"/>
      <c r="QXB832" s="257"/>
      <c r="QXC832" s="257"/>
      <c r="QXD832" s="257"/>
      <c r="QXE832" s="257"/>
      <c r="QXF832" s="257"/>
      <c r="QXG832" s="257"/>
      <c r="QXH832" s="257"/>
      <c r="QXI832" s="257"/>
      <c r="QXJ832" s="257"/>
      <c r="QXK832" s="257"/>
      <c r="QXL832" s="257"/>
      <c r="QXM832" s="257"/>
      <c r="QXN832" s="257"/>
      <c r="QXO832" s="257"/>
      <c r="QXP832" s="257"/>
      <c r="QXQ832" s="257"/>
      <c r="QXR832" s="257"/>
      <c r="QXS832" s="257"/>
      <c r="QXT832" s="257"/>
      <c r="QXU832" s="257"/>
      <c r="QXV832" s="257"/>
      <c r="QXW832" s="257"/>
      <c r="QXX832" s="257"/>
      <c r="QXY832" s="257"/>
      <c r="QXZ832" s="257"/>
      <c r="QYA832" s="257"/>
      <c r="QYB832" s="257"/>
      <c r="QYC832" s="257"/>
      <c r="QYD832" s="257"/>
      <c r="QYE832" s="257"/>
      <c r="QYF832" s="257"/>
      <c r="QYG832" s="257"/>
      <c r="QYH832" s="257"/>
      <c r="QYI832" s="257"/>
      <c r="QYJ832" s="257"/>
      <c r="QYK832" s="257"/>
      <c r="QYL832" s="257"/>
      <c r="QYM832" s="257"/>
      <c r="QYN832" s="257"/>
      <c r="QYO832" s="257"/>
      <c r="QYP832" s="257"/>
      <c r="QYQ832" s="257"/>
      <c r="QYR832" s="257"/>
      <c r="QYS832" s="257"/>
      <c r="QYT832" s="257"/>
      <c r="QYU832" s="257"/>
      <c r="QYV832" s="257"/>
      <c r="QYW832" s="257"/>
      <c r="QYX832" s="257"/>
      <c r="QYY832" s="257"/>
      <c r="QYZ832" s="257"/>
      <c r="QZA832" s="257"/>
      <c r="QZB832" s="257"/>
      <c r="QZC832" s="257"/>
      <c r="QZD832" s="257"/>
      <c r="QZE832" s="257"/>
      <c r="QZF832" s="257"/>
      <c r="QZG832" s="257"/>
      <c r="QZH832" s="257"/>
      <c r="QZI832" s="257"/>
      <c r="QZJ832" s="257"/>
      <c r="QZK832" s="257"/>
      <c r="QZL832" s="257"/>
      <c r="QZM832" s="257"/>
      <c r="QZN832" s="257"/>
      <c r="QZO832" s="257"/>
      <c r="QZP832" s="257"/>
      <c r="QZQ832" s="257"/>
      <c r="QZR832" s="257"/>
      <c r="QZS832" s="257"/>
      <c r="QZT832" s="257"/>
      <c r="QZU832" s="257"/>
      <c r="QZV832" s="257"/>
      <c r="QZW832" s="257"/>
      <c r="QZX832" s="257"/>
      <c r="QZY832" s="257"/>
      <c r="QZZ832" s="257"/>
      <c r="RAA832" s="257"/>
      <c r="RAB832" s="257"/>
      <c r="RAC832" s="257"/>
      <c r="RAD832" s="257"/>
      <c r="RAE832" s="257"/>
      <c r="RAF832" s="257"/>
      <c r="RAG832" s="257"/>
      <c r="RAH832" s="257"/>
      <c r="RAI832" s="257"/>
      <c r="RAJ832" s="257"/>
      <c r="RAK832" s="257"/>
      <c r="RAL832" s="257"/>
      <c r="RAM832" s="257"/>
      <c r="RAN832" s="257"/>
      <c r="RAO832" s="257"/>
      <c r="RAP832" s="257"/>
      <c r="RAQ832" s="257"/>
      <c r="RAR832" s="257"/>
      <c r="RAS832" s="257"/>
      <c r="RAT832" s="257"/>
      <c r="RAU832" s="257"/>
      <c r="RAV832" s="257"/>
      <c r="RAW832" s="257"/>
      <c r="RAX832" s="257"/>
      <c r="RAY832" s="257"/>
      <c r="RAZ832" s="257"/>
      <c r="RBA832" s="257"/>
      <c r="RBB832" s="257"/>
      <c r="RBC832" s="257"/>
      <c r="RBD832" s="257"/>
      <c r="RBE832" s="257"/>
      <c r="RBF832" s="257"/>
      <c r="RBG832" s="257"/>
      <c r="RBH832" s="257"/>
      <c r="RBI832" s="257"/>
      <c r="RBJ832" s="257"/>
      <c r="RBK832" s="257"/>
      <c r="RBL832" s="257"/>
      <c r="RBM832" s="257"/>
      <c r="RBN832" s="257"/>
      <c r="RBO832" s="257"/>
      <c r="RBP832" s="257"/>
      <c r="RBQ832" s="257"/>
      <c r="RBR832" s="257"/>
      <c r="RBS832" s="257"/>
      <c r="RBT832" s="257"/>
      <c r="RBU832" s="257"/>
      <c r="RBV832" s="257"/>
      <c r="RBW832" s="257"/>
      <c r="RBX832" s="257"/>
      <c r="RBY832" s="257"/>
      <c r="RBZ832" s="257"/>
      <c r="RCA832" s="257"/>
      <c r="RCB832" s="257"/>
      <c r="RCC832" s="257"/>
      <c r="RCD832" s="257"/>
      <c r="RCE832" s="257"/>
      <c r="RCF832" s="257"/>
      <c r="RCG832" s="257"/>
      <c r="RCH832" s="257"/>
      <c r="RCI832" s="257"/>
      <c r="RCJ832" s="257"/>
      <c r="RCK832" s="257"/>
      <c r="RCL832" s="257"/>
      <c r="RCM832" s="257"/>
      <c r="RCN832" s="257"/>
      <c r="RCO832" s="257"/>
      <c r="RCP832" s="257"/>
      <c r="RCQ832" s="257"/>
      <c r="RCR832" s="257"/>
      <c r="RCS832" s="257"/>
      <c r="RCT832" s="257"/>
      <c r="RCU832" s="257"/>
      <c r="RCV832" s="257"/>
      <c r="RCW832" s="257"/>
      <c r="RCX832" s="257"/>
      <c r="RCY832" s="257"/>
      <c r="RCZ832" s="257"/>
      <c r="RDA832" s="257"/>
      <c r="RDB832" s="257"/>
      <c r="RDC832" s="257"/>
      <c r="RDD832" s="257"/>
      <c r="RDE832" s="257"/>
      <c r="RDF832" s="257"/>
      <c r="RDG832" s="257"/>
      <c r="RDH832" s="257"/>
      <c r="RDI832" s="257"/>
      <c r="RDJ832" s="257"/>
      <c r="RDK832" s="257"/>
      <c r="RDL832" s="257"/>
      <c r="RDM832" s="257"/>
      <c r="RDN832" s="257"/>
      <c r="RDO832" s="257"/>
      <c r="RDP832" s="257"/>
      <c r="RDQ832" s="257"/>
      <c r="RDR832" s="257"/>
      <c r="RDS832" s="257"/>
      <c r="RDT832" s="257"/>
      <c r="RDU832" s="257"/>
      <c r="RDV832" s="257"/>
      <c r="RDW832" s="257"/>
      <c r="RDX832" s="257"/>
      <c r="RDY832" s="257"/>
      <c r="RDZ832" s="257"/>
      <c r="REA832" s="257"/>
      <c r="REB832" s="257"/>
      <c r="REC832" s="257"/>
      <c r="RED832" s="257"/>
      <c r="REE832" s="257"/>
      <c r="REF832" s="257"/>
      <c r="REG832" s="257"/>
      <c r="REH832" s="257"/>
      <c r="REI832" s="257"/>
      <c r="REJ832" s="257"/>
      <c r="REK832" s="257"/>
      <c r="REL832" s="257"/>
      <c r="REM832" s="257"/>
      <c r="REN832" s="257"/>
      <c r="REO832" s="257"/>
      <c r="REP832" s="257"/>
      <c r="REQ832" s="257"/>
      <c r="RER832" s="257"/>
      <c r="RES832" s="257"/>
      <c r="RET832" s="257"/>
      <c r="REU832" s="257"/>
      <c r="REV832" s="257"/>
      <c r="REW832" s="257"/>
      <c r="REX832" s="257"/>
      <c r="REY832" s="257"/>
      <c r="REZ832" s="257"/>
      <c r="RFA832" s="257"/>
      <c r="RFB832" s="257"/>
      <c r="RFC832" s="257"/>
      <c r="RFD832" s="257"/>
      <c r="RFE832" s="257"/>
      <c r="RFF832" s="257"/>
      <c r="RFG832" s="257"/>
      <c r="RFH832" s="257"/>
      <c r="RFI832" s="257"/>
      <c r="RFJ832" s="257"/>
      <c r="RFK832" s="257"/>
      <c r="RFL832" s="257"/>
      <c r="RFM832" s="257"/>
      <c r="RFN832" s="257"/>
      <c r="RFO832" s="257"/>
      <c r="RFP832" s="257"/>
      <c r="RFQ832" s="257"/>
      <c r="RFR832" s="257"/>
      <c r="RFS832" s="257"/>
      <c r="RFT832" s="257"/>
      <c r="RFU832" s="257"/>
      <c r="RFV832" s="257"/>
      <c r="RFW832" s="257"/>
      <c r="RFX832" s="257"/>
      <c r="RFY832" s="257"/>
      <c r="RFZ832" s="257"/>
      <c r="RGA832" s="257"/>
      <c r="RGB832" s="257"/>
      <c r="RGC832" s="257"/>
      <c r="RGD832" s="257"/>
      <c r="RGE832" s="257"/>
      <c r="RGF832" s="257"/>
      <c r="RGG832" s="257"/>
      <c r="RGH832" s="257"/>
      <c r="RGI832" s="257"/>
      <c r="RGJ832" s="257"/>
      <c r="RGK832" s="257"/>
      <c r="RGL832" s="257"/>
      <c r="RGM832" s="257"/>
      <c r="RGN832" s="257"/>
      <c r="RGO832" s="257"/>
      <c r="RGP832" s="257"/>
      <c r="RGQ832" s="257"/>
      <c r="RGR832" s="257"/>
      <c r="RGS832" s="257"/>
      <c r="RGT832" s="257"/>
      <c r="RGU832" s="257"/>
      <c r="RGV832" s="257"/>
      <c r="RGW832" s="257"/>
      <c r="RGX832" s="257"/>
      <c r="RGY832" s="257"/>
      <c r="RGZ832" s="257"/>
      <c r="RHA832" s="257"/>
      <c r="RHB832" s="257"/>
      <c r="RHC832" s="257"/>
      <c r="RHD832" s="257"/>
      <c r="RHE832" s="257"/>
      <c r="RHF832" s="257"/>
      <c r="RHG832" s="257"/>
      <c r="RHH832" s="257"/>
      <c r="RHI832" s="257"/>
      <c r="RHJ832" s="257"/>
      <c r="RHK832" s="257"/>
      <c r="RHL832" s="257"/>
      <c r="RHM832" s="257"/>
      <c r="RHN832" s="257"/>
      <c r="RHO832" s="257"/>
      <c r="RHP832" s="257"/>
      <c r="RHQ832" s="257"/>
      <c r="RHR832" s="257"/>
      <c r="RHS832" s="257"/>
      <c r="RHT832" s="257"/>
      <c r="RHU832" s="257"/>
      <c r="RHV832" s="257"/>
      <c r="RHW832" s="257"/>
      <c r="RHX832" s="257"/>
      <c r="RHY832" s="257"/>
      <c r="RHZ832" s="257"/>
      <c r="RIA832" s="257"/>
      <c r="RIB832" s="257"/>
      <c r="RIC832" s="257"/>
      <c r="RID832" s="257"/>
      <c r="RIE832" s="257"/>
      <c r="RIF832" s="257"/>
      <c r="RIG832" s="257"/>
      <c r="RIH832" s="257"/>
      <c r="RII832" s="257"/>
      <c r="RIJ832" s="257"/>
      <c r="RIK832" s="257"/>
      <c r="RIL832" s="257"/>
      <c r="RIM832" s="257"/>
      <c r="RIN832" s="257"/>
      <c r="RIO832" s="257"/>
      <c r="RIP832" s="257"/>
      <c r="RIQ832" s="257"/>
      <c r="RIR832" s="257"/>
      <c r="RIS832" s="257"/>
      <c r="RIT832" s="257"/>
      <c r="RIU832" s="257"/>
      <c r="RIV832" s="257"/>
      <c r="RIW832" s="257"/>
      <c r="RIX832" s="257"/>
      <c r="RIY832" s="257"/>
      <c r="RIZ832" s="257"/>
      <c r="RJA832" s="257"/>
      <c r="RJB832" s="257"/>
      <c r="RJC832" s="257"/>
      <c r="RJD832" s="257"/>
      <c r="RJE832" s="257"/>
      <c r="RJF832" s="257"/>
      <c r="RJG832" s="257"/>
      <c r="RJH832" s="257"/>
      <c r="RJI832" s="257"/>
      <c r="RJJ832" s="257"/>
      <c r="RJK832" s="257"/>
      <c r="RJL832" s="257"/>
      <c r="RJM832" s="257"/>
      <c r="RJN832" s="257"/>
      <c r="RJO832" s="257"/>
      <c r="RJP832" s="257"/>
      <c r="RJQ832" s="257"/>
      <c r="RJR832" s="257"/>
      <c r="RJS832" s="257"/>
      <c r="RJT832" s="257"/>
      <c r="RJU832" s="257"/>
      <c r="RJV832" s="257"/>
      <c r="RJW832" s="257"/>
      <c r="RJX832" s="257"/>
      <c r="RJY832" s="257"/>
      <c r="RJZ832" s="257"/>
      <c r="RKA832" s="257"/>
      <c r="RKB832" s="257"/>
      <c r="RKC832" s="257"/>
      <c r="RKD832" s="257"/>
      <c r="RKE832" s="257"/>
      <c r="RKF832" s="257"/>
      <c r="RKG832" s="257"/>
      <c r="RKH832" s="257"/>
      <c r="RKI832" s="257"/>
      <c r="RKJ832" s="257"/>
      <c r="RKK832" s="257"/>
      <c r="RKL832" s="257"/>
      <c r="RKM832" s="257"/>
      <c r="RKN832" s="257"/>
      <c r="RKO832" s="257"/>
      <c r="RKP832" s="257"/>
      <c r="RKQ832" s="257"/>
      <c r="RKR832" s="257"/>
      <c r="RKS832" s="257"/>
      <c r="RKT832" s="257"/>
      <c r="RKU832" s="257"/>
      <c r="RKV832" s="257"/>
      <c r="RKW832" s="257"/>
      <c r="RKX832" s="257"/>
      <c r="RKY832" s="257"/>
      <c r="RKZ832" s="257"/>
      <c r="RLA832" s="257"/>
      <c r="RLB832" s="257"/>
      <c r="RLC832" s="257"/>
      <c r="RLD832" s="257"/>
      <c r="RLE832" s="257"/>
      <c r="RLF832" s="257"/>
      <c r="RLG832" s="257"/>
      <c r="RLH832" s="257"/>
      <c r="RLI832" s="257"/>
      <c r="RLJ832" s="257"/>
      <c r="RLK832" s="257"/>
      <c r="RLL832" s="257"/>
      <c r="RLM832" s="257"/>
      <c r="RLN832" s="257"/>
      <c r="RLO832" s="257"/>
      <c r="RLP832" s="257"/>
      <c r="RLQ832" s="257"/>
      <c r="RLR832" s="257"/>
      <c r="RLS832" s="257"/>
      <c r="RLT832" s="257"/>
      <c r="RLU832" s="257"/>
      <c r="RLV832" s="257"/>
      <c r="RLW832" s="257"/>
      <c r="RLX832" s="257"/>
      <c r="RLY832" s="257"/>
      <c r="RLZ832" s="257"/>
      <c r="RMA832" s="257"/>
      <c r="RMB832" s="257"/>
      <c r="RMC832" s="257"/>
      <c r="RMD832" s="257"/>
      <c r="RME832" s="257"/>
      <c r="RMF832" s="257"/>
      <c r="RMG832" s="257"/>
      <c r="RMH832" s="257"/>
      <c r="RMI832" s="257"/>
      <c r="RMJ832" s="257"/>
      <c r="RMK832" s="257"/>
      <c r="RML832" s="257"/>
      <c r="RMM832" s="257"/>
      <c r="RMN832" s="257"/>
      <c r="RMO832" s="257"/>
      <c r="RMP832" s="257"/>
      <c r="RMQ832" s="257"/>
      <c r="RMR832" s="257"/>
      <c r="RMS832" s="257"/>
      <c r="RMT832" s="257"/>
      <c r="RMU832" s="257"/>
      <c r="RMV832" s="257"/>
      <c r="RMW832" s="257"/>
      <c r="RMX832" s="257"/>
      <c r="RMY832" s="257"/>
      <c r="RMZ832" s="257"/>
      <c r="RNA832" s="257"/>
      <c r="RNB832" s="257"/>
      <c r="RNC832" s="257"/>
      <c r="RND832" s="257"/>
      <c r="RNE832" s="257"/>
      <c r="RNF832" s="257"/>
      <c r="RNG832" s="257"/>
      <c r="RNH832" s="257"/>
      <c r="RNI832" s="257"/>
      <c r="RNJ832" s="257"/>
      <c r="RNK832" s="257"/>
      <c r="RNL832" s="257"/>
      <c r="RNM832" s="257"/>
      <c r="RNN832" s="257"/>
      <c r="RNO832" s="257"/>
      <c r="RNP832" s="257"/>
      <c r="RNQ832" s="257"/>
      <c r="RNR832" s="257"/>
      <c r="RNS832" s="257"/>
      <c r="RNT832" s="257"/>
      <c r="RNU832" s="257"/>
      <c r="RNV832" s="257"/>
      <c r="RNW832" s="257"/>
      <c r="RNX832" s="257"/>
      <c r="RNY832" s="257"/>
      <c r="RNZ832" s="257"/>
      <c r="ROA832" s="257"/>
      <c r="ROB832" s="257"/>
      <c r="ROC832" s="257"/>
      <c r="ROD832" s="257"/>
      <c r="ROE832" s="257"/>
      <c r="ROF832" s="257"/>
      <c r="ROG832" s="257"/>
      <c r="ROH832" s="257"/>
      <c r="ROI832" s="257"/>
      <c r="ROJ832" s="257"/>
      <c r="ROK832" s="257"/>
      <c r="ROL832" s="257"/>
      <c r="ROM832" s="257"/>
      <c r="RON832" s="257"/>
      <c r="ROO832" s="257"/>
      <c r="ROP832" s="257"/>
      <c r="ROQ832" s="257"/>
      <c r="ROR832" s="257"/>
      <c r="ROS832" s="257"/>
      <c r="ROT832" s="257"/>
      <c r="ROU832" s="257"/>
      <c r="ROV832" s="257"/>
      <c r="ROW832" s="257"/>
      <c r="ROX832" s="257"/>
      <c r="ROY832" s="257"/>
      <c r="ROZ832" s="257"/>
      <c r="RPA832" s="257"/>
      <c r="RPB832" s="257"/>
      <c r="RPC832" s="257"/>
      <c r="RPD832" s="257"/>
      <c r="RPE832" s="257"/>
      <c r="RPF832" s="257"/>
      <c r="RPG832" s="257"/>
      <c r="RPH832" s="257"/>
      <c r="RPI832" s="257"/>
      <c r="RPJ832" s="257"/>
      <c r="RPK832" s="257"/>
      <c r="RPL832" s="257"/>
      <c r="RPM832" s="257"/>
      <c r="RPN832" s="257"/>
      <c r="RPO832" s="257"/>
      <c r="RPP832" s="257"/>
      <c r="RPQ832" s="257"/>
      <c r="RPR832" s="257"/>
      <c r="RPS832" s="257"/>
      <c r="RPT832" s="257"/>
      <c r="RPU832" s="257"/>
      <c r="RPV832" s="257"/>
      <c r="RPW832" s="257"/>
      <c r="RPX832" s="257"/>
      <c r="RPY832" s="257"/>
      <c r="RPZ832" s="257"/>
      <c r="RQA832" s="257"/>
      <c r="RQB832" s="257"/>
      <c r="RQC832" s="257"/>
      <c r="RQD832" s="257"/>
      <c r="RQE832" s="257"/>
      <c r="RQF832" s="257"/>
      <c r="RQG832" s="257"/>
      <c r="RQH832" s="257"/>
      <c r="RQI832" s="257"/>
      <c r="RQJ832" s="257"/>
      <c r="RQK832" s="257"/>
      <c r="RQL832" s="257"/>
      <c r="RQM832" s="257"/>
      <c r="RQN832" s="257"/>
      <c r="RQO832" s="257"/>
      <c r="RQP832" s="257"/>
      <c r="RQQ832" s="257"/>
      <c r="RQR832" s="257"/>
      <c r="RQS832" s="257"/>
      <c r="RQT832" s="257"/>
      <c r="RQU832" s="257"/>
      <c r="RQV832" s="257"/>
      <c r="RQW832" s="257"/>
      <c r="RQX832" s="257"/>
      <c r="RQY832" s="257"/>
      <c r="RQZ832" s="257"/>
      <c r="RRA832" s="257"/>
      <c r="RRB832" s="257"/>
      <c r="RRC832" s="257"/>
      <c r="RRD832" s="257"/>
      <c r="RRE832" s="257"/>
      <c r="RRF832" s="257"/>
      <c r="RRG832" s="257"/>
      <c r="RRH832" s="257"/>
      <c r="RRI832" s="257"/>
      <c r="RRJ832" s="257"/>
      <c r="RRK832" s="257"/>
      <c r="RRL832" s="257"/>
      <c r="RRM832" s="257"/>
      <c r="RRN832" s="257"/>
      <c r="RRO832" s="257"/>
      <c r="RRP832" s="257"/>
      <c r="RRQ832" s="257"/>
      <c r="RRR832" s="257"/>
      <c r="RRS832" s="257"/>
      <c r="RRT832" s="257"/>
      <c r="RRU832" s="257"/>
      <c r="RRV832" s="257"/>
      <c r="RRW832" s="257"/>
      <c r="RRX832" s="257"/>
      <c r="RRY832" s="257"/>
      <c r="RRZ832" s="257"/>
      <c r="RSA832" s="257"/>
      <c r="RSB832" s="257"/>
      <c r="RSC832" s="257"/>
      <c r="RSD832" s="257"/>
      <c r="RSE832" s="257"/>
      <c r="RSF832" s="257"/>
      <c r="RSG832" s="257"/>
      <c r="RSH832" s="257"/>
      <c r="RSI832" s="257"/>
      <c r="RSJ832" s="257"/>
      <c r="RSK832" s="257"/>
      <c r="RSL832" s="257"/>
      <c r="RSM832" s="257"/>
      <c r="RSN832" s="257"/>
      <c r="RSO832" s="257"/>
      <c r="RSP832" s="257"/>
      <c r="RSQ832" s="257"/>
      <c r="RSR832" s="257"/>
      <c r="RSS832" s="257"/>
      <c r="RST832" s="257"/>
      <c r="RSU832" s="257"/>
      <c r="RSV832" s="257"/>
      <c r="RSW832" s="257"/>
      <c r="RSX832" s="257"/>
      <c r="RSY832" s="257"/>
      <c r="RSZ832" s="257"/>
      <c r="RTA832" s="257"/>
      <c r="RTB832" s="257"/>
      <c r="RTC832" s="257"/>
      <c r="RTD832" s="257"/>
      <c r="RTE832" s="257"/>
      <c r="RTF832" s="257"/>
      <c r="RTG832" s="257"/>
      <c r="RTH832" s="257"/>
      <c r="RTI832" s="257"/>
      <c r="RTJ832" s="257"/>
      <c r="RTK832" s="257"/>
      <c r="RTL832" s="257"/>
      <c r="RTM832" s="257"/>
      <c r="RTN832" s="257"/>
      <c r="RTO832" s="257"/>
      <c r="RTP832" s="257"/>
      <c r="RTQ832" s="257"/>
      <c r="RTR832" s="257"/>
      <c r="RTS832" s="257"/>
      <c r="RTT832" s="257"/>
      <c r="RTU832" s="257"/>
      <c r="RTV832" s="257"/>
      <c r="RTW832" s="257"/>
      <c r="RTX832" s="257"/>
      <c r="RTY832" s="257"/>
      <c r="RTZ832" s="257"/>
      <c r="RUA832" s="257"/>
      <c r="RUB832" s="257"/>
      <c r="RUC832" s="257"/>
      <c r="RUD832" s="257"/>
      <c r="RUE832" s="257"/>
      <c r="RUF832" s="257"/>
      <c r="RUG832" s="257"/>
      <c r="RUH832" s="257"/>
      <c r="RUI832" s="257"/>
      <c r="RUJ832" s="257"/>
      <c r="RUK832" s="257"/>
      <c r="RUL832" s="257"/>
      <c r="RUM832" s="257"/>
      <c r="RUN832" s="257"/>
      <c r="RUO832" s="257"/>
      <c r="RUP832" s="257"/>
      <c r="RUQ832" s="257"/>
      <c r="RUR832" s="257"/>
      <c r="RUS832" s="257"/>
      <c r="RUT832" s="257"/>
      <c r="RUU832" s="257"/>
      <c r="RUV832" s="257"/>
      <c r="RUW832" s="257"/>
      <c r="RUX832" s="257"/>
      <c r="RUY832" s="257"/>
      <c r="RUZ832" s="257"/>
      <c r="RVA832" s="257"/>
      <c r="RVB832" s="257"/>
      <c r="RVC832" s="257"/>
      <c r="RVD832" s="257"/>
      <c r="RVE832" s="257"/>
      <c r="RVF832" s="257"/>
      <c r="RVG832" s="257"/>
      <c r="RVH832" s="257"/>
      <c r="RVI832" s="257"/>
      <c r="RVJ832" s="257"/>
      <c r="RVK832" s="257"/>
      <c r="RVL832" s="257"/>
      <c r="RVM832" s="257"/>
      <c r="RVN832" s="257"/>
      <c r="RVO832" s="257"/>
      <c r="RVP832" s="257"/>
      <c r="RVQ832" s="257"/>
      <c r="RVR832" s="257"/>
      <c r="RVS832" s="257"/>
      <c r="RVT832" s="257"/>
      <c r="RVU832" s="257"/>
      <c r="RVV832" s="257"/>
      <c r="RVW832" s="257"/>
      <c r="RVX832" s="257"/>
      <c r="RVY832" s="257"/>
      <c r="RVZ832" s="257"/>
      <c r="RWA832" s="257"/>
      <c r="RWB832" s="257"/>
      <c r="RWC832" s="257"/>
      <c r="RWD832" s="257"/>
      <c r="RWE832" s="257"/>
      <c r="RWF832" s="257"/>
      <c r="RWG832" s="257"/>
      <c r="RWH832" s="257"/>
      <c r="RWI832" s="257"/>
      <c r="RWJ832" s="257"/>
      <c r="RWK832" s="257"/>
      <c r="RWL832" s="257"/>
      <c r="RWM832" s="257"/>
      <c r="RWN832" s="257"/>
      <c r="RWO832" s="257"/>
      <c r="RWP832" s="257"/>
      <c r="RWQ832" s="257"/>
      <c r="RWR832" s="257"/>
      <c r="RWS832" s="257"/>
      <c r="RWT832" s="257"/>
      <c r="RWU832" s="257"/>
      <c r="RWV832" s="257"/>
      <c r="RWW832" s="257"/>
      <c r="RWX832" s="257"/>
      <c r="RWY832" s="257"/>
      <c r="RWZ832" s="257"/>
      <c r="RXA832" s="257"/>
      <c r="RXB832" s="257"/>
      <c r="RXC832" s="257"/>
      <c r="RXD832" s="257"/>
      <c r="RXE832" s="257"/>
      <c r="RXF832" s="257"/>
      <c r="RXG832" s="257"/>
      <c r="RXH832" s="257"/>
      <c r="RXI832" s="257"/>
      <c r="RXJ832" s="257"/>
      <c r="RXK832" s="257"/>
      <c r="RXL832" s="257"/>
      <c r="RXM832" s="257"/>
      <c r="RXN832" s="257"/>
      <c r="RXO832" s="257"/>
      <c r="RXP832" s="257"/>
      <c r="RXQ832" s="257"/>
      <c r="RXR832" s="257"/>
      <c r="RXS832" s="257"/>
      <c r="RXT832" s="257"/>
      <c r="RXU832" s="257"/>
      <c r="RXV832" s="257"/>
      <c r="RXW832" s="257"/>
      <c r="RXX832" s="257"/>
      <c r="RXY832" s="257"/>
      <c r="RXZ832" s="257"/>
      <c r="RYA832" s="257"/>
      <c r="RYB832" s="257"/>
      <c r="RYC832" s="257"/>
      <c r="RYD832" s="257"/>
      <c r="RYE832" s="257"/>
      <c r="RYF832" s="257"/>
      <c r="RYG832" s="257"/>
      <c r="RYH832" s="257"/>
      <c r="RYI832" s="257"/>
      <c r="RYJ832" s="257"/>
      <c r="RYK832" s="257"/>
      <c r="RYL832" s="257"/>
      <c r="RYM832" s="257"/>
      <c r="RYN832" s="257"/>
      <c r="RYO832" s="257"/>
      <c r="RYP832" s="257"/>
      <c r="RYQ832" s="257"/>
      <c r="RYR832" s="257"/>
      <c r="RYS832" s="257"/>
      <c r="RYT832" s="257"/>
      <c r="RYU832" s="257"/>
      <c r="RYV832" s="257"/>
      <c r="RYW832" s="257"/>
      <c r="RYX832" s="257"/>
      <c r="RYY832" s="257"/>
      <c r="RYZ832" s="257"/>
      <c r="RZA832" s="257"/>
      <c r="RZB832" s="257"/>
      <c r="RZC832" s="257"/>
      <c r="RZD832" s="257"/>
      <c r="RZE832" s="257"/>
      <c r="RZF832" s="257"/>
      <c r="RZG832" s="257"/>
      <c r="RZH832" s="257"/>
      <c r="RZI832" s="257"/>
      <c r="RZJ832" s="257"/>
      <c r="RZK832" s="257"/>
      <c r="RZL832" s="257"/>
      <c r="RZM832" s="257"/>
      <c r="RZN832" s="257"/>
      <c r="RZO832" s="257"/>
      <c r="RZP832" s="257"/>
      <c r="RZQ832" s="257"/>
      <c r="RZR832" s="257"/>
      <c r="RZS832" s="257"/>
      <c r="RZT832" s="257"/>
      <c r="RZU832" s="257"/>
      <c r="RZV832" s="257"/>
      <c r="RZW832" s="257"/>
      <c r="RZX832" s="257"/>
      <c r="RZY832" s="257"/>
      <c r="RZZ832" s="257"/>
      <c r="SAA832" s="257"/>
      <c r="SAB832" s="257"/>
      <c r="SAC832" s="257"/>
      <c r="SAD832" s="257"/>
      <c r="SAE832" s="257"/>
      <c r="SAF832" s="257"/>
      <c r="SAG832" s="257"/>
      <c r="SAH832" s="257"/>
      <c r="SAI832" s="257"/>
      <c r="SAJ832" s="257"/>
      <c r="SAK832" s="257"/>
      <c r="SAL832" s="257"/>
      <c r="SAM832" s="257"/>
      <c r="SAN832" s="257"/>
      <c r="SAO832" s="257"/>
      <c r="SAP832" s="257"/>
      <c r="SAQ832" s="257"/>
      <c r="SAR832" s="257"/>
      <c r="SAS832" s="257"/>
      <c r="SAT832" s="257"/>
      <c r="SAU832" s="257"/>
      <c r="SAV832" s="257"/>
      <c r="SAW832" s="257"/>
      <c r="SAX832" s="257"/>
      <c r="SAY832" s="257"/>
      <c r="SAZ832" s="257"/>
      <c r="SBA832" s="257"/>
      <c r="SBB832" s="257"/>
      <c r="SBC832" s="257"/>
      <c r="SBD832" s="257"/>
      <c r="SBE832" s="257"/>
      <c r="SBF832" s="257"/>
      <c r="SBG832" s="257"/>
      <c r="SBH832" s="257"/>
      <c r="SBI832" s="257"/>
      <c r="SBJ832" s="257"/>
      <c r="SBK832" s="257"/>
      <c r="SBL832" s="257"/>
      <c r="SBM832" s="257"/>
      <c r="SBN832" s="257"/>
      <c r="SBO832" s="257"/>
      <c r="SBP832" s="257"/>
      <c r="SBQ832" s="257"/>
      <c r="SBR832" s="257"/>
      <c r="SBS832" s="257"/>
      <c r="SBT832" s="257"/>
      <c r="SBU832" s="257"/>
      <c r="SBV832" s="257"/>
      <c r="SBW832" s="257"/>
      <c r="SBX832" s="257"/>
      <c r="SBY832" s="257"/>
      <c r="SBZ832" s="257"/>
      <c r="SCA832" s="257"/>
      <c r="SCB832" s="257"/>
      <c r="SCC832" s="257"/>
      <c r="SCD832" s="257"/>
      <c r="SCE832" s="257"/>
      <c r="SCF832" s="257"/>
      <c r="SCG832" s="257"/>
      <c r="SCH832" s="257"/>
      <c r="SCI832" s="257"/>
      <c r="SCJ832" s="257"/>
      <c r="SCK832" s="257"/>
      <c r="SCL832" s="257"/>
      <c r="SCM832" s="257"/>
      <c r="SCN832" s="257"/>
      <c r="SCO832" s="257"/>
      <c r="SCP832" s="257"/>
      <c r="SCQ832" s="257"/>
      <c r="SCR832" s="257"/>
      <c r="SCS832" s="257"/>
      <c r="SCT832" s="257"/>
      <c r="SCU832" s="257"/>
      <c r="SCV832" s="257"/>
      <c r="SCW832" s="257"/>
      <c r="SCX832" s="257"/>
      <c r="SCY832" s="257"/>
      <c r="SCZ832" s="257"/>
      <c r="SDA832" s="257"/>
      <c r="SDB832" s="257"/>
      <c r="SDC832" s="257"/>
      <c r="SDD832" s="257"/>
      <c r="SDE832" s="257"/>
      <c r="SDF832" s="257"/>
      <c r="SDG832" s="257"/>
      <c r="SDH832" s="257"/>
      <c r="SDI832" s="257"/>
      <c r="SDJ832" s="257"/>
      <c r="SDK832" s="257"/>
      <c r="SDL832" s="257"/>
      <c r="SDM832" s="257"/>
      <c r="SDN832" s="257"/>
      <c r="SDO832" s="257"/>
      <c r="SDP832" s="257"/>
      <c r="SDQ832" s="257"/>
      <c r="SDR832" s="257"/>
      <c r="SDS832" s="257"/>
      <c r="SDT832" s="257"/>
      <c r="SDU832" s="257"/>
      <c r="SDV832" s="257"/>
      <c r="SDW832" s="257"/>
      <c r="SDX832" s="257"/>
      <c r="SDY832" s="257"/>
      <c r="SDZ832" s="257"/>
      <c r="SEA832" s="257"/>
      <c r="SEB832" s="257"/>
      <c r="SEC832" s="257"/>
      <c r="SED832" s="257"/>
      <c r="SEE832" s="257"/>
      <c r="SEF832" s="257"/>
      <c r="SEG832" s="257"/>
      <c r="SEH832" s="257"/>
      <c r="SEI832" s="257"/>
      <c r="SEJ832" s="257"/>
      <c r="SEK832" s="257"/>
      <c r="SEL832" s="257"/>
      <c r="SEM832" s="257"/>
      <c r="SEN832" s="257"/>
      <c r="SEO832" s="257"/>
      <c r="SEP832" s="257"/>
      <c r="SEQ832" s="257"/>
      <c r="SER832" s="257"/>
      <c r="SES832" s="257"/>
      <c r="SET832" s="257"/>
      <c r="SEU832" s="257"/>
      <c r="SEV832" s="257"/>
      <c r="SEW832" s="257"/>
      <c r="SEX832" s="257"/>
      <c r="SEY832" s="257"/>
      <c r="SEZ832" s="257"/>
      <c r="SFA832" s="257"/>
      <c r="SFB832" s="257"/>
      <c r="SFC832" s="257"/>
      <c r="SFD832" s="257"/>
      <c r="SFE832" s="257"/>
      <c r="SFF832" s="257"/>
      <c r="SFG832" s="257"/>
      <c r="SFH832" s="257"/>
      <c r="SFI832" s="257"/>
      <c r="SFJ832" s="257"/>
      <c r="SFK832" s="257"/>
      <c r="SFL832" s="257"/>
      <c r="SFM832" s="257"/>
      <c r="SFN832" s="257"/>
      <c r="SFO832" s="257"/>
      <c r="SFP832" s="257"/>
      <c r="SFQ832" s="257"/>
      <c r="SFR832" s="257"/>
      <c r="SFS832" s="257"/>
      <c r="SFT832" s="257"/>
      <c r="SFU832" s="257"/>
      <c r="SFV832" s="257"/>
      <c r="SFW832" s="257"/>
      <c r="SFX832" s="257"/>
      <c r="SFY832" s="257"/>
      <c r="SFZ832" s="257"/>
      <c r="SGA832" s="257"/>
      <c r="SGB832" s="257"/>
      <c r="SGC832" s="257"/>
      <c r="SGD832" s="257"/>
      <c r="SGE832" s="257"/>
      <c r="SGF832" s="257"/>
      <c r="SGG832" s="257"/>
      <c r="SGH832" s="257"/>
      <c r="SGI832" s="257"/>
      <c r="SGJ832" s="257"/>
      <c r="SGK832" s="257"/>
      <c r="SGL832" s="257"/>
      <c r="SGM832" s="257"/>
      <c r="SGN832" s="257"/>
      <c r="SGO832" s="257"/>
      <c r="SGP832" s="257"/>
      <c r="SGQ832" s="257"/>
      <c r="SGR832" s="257"/>
      <c r="SGS832" s="257"/>
      <c r="SGT832" s="257"/>
      <c r="SGU832" s="257"/>
      <c r="SGV832" s="257"/>
      <c r="SGW832" s="257"/>
      <c r="SGX832" s="257"/>
      <c r="SGY832" s="257"/>
      <c r="SGZ832" s="257"/>
      <c r="SHA832" s="257"/>
      <c r="SHB832" s="257"/>
      <c r="SHC832" s="257"/>
      <c r="SHD832" s="257"/>
      <c r="SHE832" s="257"/>
      <c r="SHF832" s="257"/>
      <c r="SHG832" s="257"/>
      <c r="SHH832" s="257"/>
      <c r="SHI832" s="257"/>
      <c r="SHJ832" s="257"/>
      <c r="SHK832" s="257"/>
      <c r="SHL832" s="257"/>
      <c r="SHM832" s="257"/>
      <c r="SHN832" s="257"/>
      <c r="SHO832" s="257"/>
      <c r="SHP832" s="257"/>
      <c r="SHQ832" s="257"/>
      <c r="SHR832" s="257"/>
      <c r="SHS832" s="257"/>
      <c r="SHT832" s="257"/>
      <c r="SHU832" s="257"/>
      <c r="SHV832" s="257"/>
      <c r="SHW832" s="257"/>
      <c r="SHX832" s="257"/>
      <c r="SHY832" s="257"/>
      <c r="SHZ832" s="257"/>
      <c r="SIA832" s="257"/>
      <c r="SIB832" s="257"/>
      <c r="SIC832" s="257"/>
      <c r="SID832" s="257"/>
      <c r="SIE832" s="257"/>
      <c r="SIF832" s="257"/>
      <c r="SIG832" s="257"/>
      <c r="SIH832" s="257"/>
      <c r="SII832" s="257"/>
      <c r="SIJ832" s="257"/>
      <c r="SIK832" s="257"/>
      <c r="SIL832" s="257"/>
      <c r="SIM832" s="257"/>
      <c r="SIN832" s="257"/>
      <c r="SIO832" s="257"/>
      <c r="SIP832" s="257"/>
      <c r="SIQ832" s="257"/>
      <c r="SIR832" s="257"/>
      <c r="SIS832" s="257"/>
      <c r="SIT832" s="257"/>
      <c r="SIU832" s="257"/>
      <c r="SIV832" s="257"/>
      <c r="SIW832" s="257"/>
      <c r="SIX832" s="257"/>
      <c r="SIY832" s="257"/>
      <c r="SIZ832" s="257"/>
      <c r="SJA832" s="257"/>
      <c r="SJB832" s="257"/>
      <c r="SJC832" s="257"/>
      <c r="SJD832" s="257"/>
      <c r="SJE832" s="257"/>
      <c r="SJF832" s="257"/>
      <c r="SJG832" s="257"/>
      <c r="SJH832" s="257"/>
      <c r="SJI832" s="257"/>
      <c r="SJJ832" s="257"/>
      <c r="SJK832" s="257"/>
      <c r="SJL832" s="257"/>
      <c r="SJM832" s="257"/>
      <c r="SJN832" s="257"/>
      <c r="SJO832" s="257"/>
      <c r="SJP832" s="257"/>
      <c r="SJQ832" s="257"/>
      <c r="SJR832" s="257"/>
      <c r="SJS832" s="257"/>
      <c r="SJT832" s="257"/>
      <c r="SJU832" s="257"/>
      <c r="SJV832" s="257"/>
      <c r="SJW832" s="257"/>
      <c r="SJX832" s="257"/>
      <c r="SJY832" s="257"/>
      <c r="SJZ832" s="257"/>
      <c r="SKA832" s="257"/>
      <c r="SKB832" s="257"/>
      <c r="SKC832" s="257"/>
      <c r="SKD832" s="257"/>
      <c r="SKE832" s="257"/>
      <c r="SKF832" s="257"/>
      <c r="SKG832" s="257"/>
      <c r="SKH832" s="257"/>
      <c r="SKI832" s="257"/>
      <c r="SKJ832" s="257"/>
      <c r="SKK832" s="257"/>
      <c r="SKL832" s="257"/>
      <c r="SKM832" s="257"/>
      <c r="SKN832" s="257"/>
      <c r="SKO832" s="257"/>
      <c r="SKP832" s="257"/>
      <c r="SKQ832" s="257"/>
      <c r="SKR832" s="257"/>
      <c r="SKS832" s="257"/>
      <c r="SKT832" s="257"/>
      <c r="SKU832" s="257"/>
      <c r="SKV832" s="257"/>
      <c r="SKW832" s="257"/>
      <c r="SKX832" s="257"/>
      <c r="SKY832" s="257"/>
      <c r="SKZ832" s="257"/>
      <c r="SLA832" s="257"/>
      <c r="SLB832" s="257"/>
      <c r="SLC832" s="257"/>
      <c r="SLD832" s="257"/>
      <c r="SLE832" s="257"/>
      <c r="SLF832" s="257"/>
      <c r="SLG832" s="257"/>
      <c r="SLH832" s="257"/>
      <c r="SLI832" s="257"/>
      <c r="SLJ832" s="257"/>
      <c r="SLK832" s="257"/>
      <c r="SLL832" s="257"/>
      <c r="SLM832" s="257"/>
      <c r="SLN832" s="257"/>
      <c r="SLO832" s="257"/>
      <c r="SLP832" s="257"/>
      <c r="SLQ832" s="257"/>
      <c r="SLR832" s="257"/>
      <c r="SLS832" s="257"/>
      <c r="SLT832" s="257"/>
      <c r="SLU832" s="257"/>
      <c r="SLV832" s="257"/>
      <c r="SLW832" s="257"/>
      <c r="SLX832" s="257"/>
      <c r="SLY832" s="257"/>
      <c r="SLZ832" s="257"/>
      <c r="SMA832" s="257"/>
      <c r="SMB832" s="257"/>
      <c r="SMC832" s="257"/>
      <c r="SMD832" s="257"/>
      <c r="SME832" s="257"/>
      <c r="SMF832" s="257"/>
      <c r="SMG832" s="257"/>
      <c r="SMH832" s="257"/>
      <c r="SMI832" s="257"/>
      <c r="SMJ832" s="257"/>
      <c r="SMK832" s="257"/>
      <c r="SML832" s="257"/>
      <c r="SMM832" s="257"/>
      <c r="SMN832" s="257"/>
      <c r="SMO832" s="257"/>
      <c r="SMP832" s="257"/>
      <c r="SMQ832" s="257"/>
      <c r="SMR832" s="257"/>
      <c r="SMS832" s="257"/>
      <c r="SMT832" s="257"/>
      <c r="SMU832" s="257"/>
      <c r="SMV832" s="257"/>
      <c r="SMW832" s="257"/>
      <c r="SMX832" s="257"/>
      <c r="SMY832" s="257"/>
      <c r="SMZ832" s="257"/>
      <c r="SNA832" s="257"/>
      <c r="SNB832" s="257"/>
      <c r="SNC832" s="257"/>
      <c r="SND832" s="257"/>
      <c r="SNE832" s="257"/>
      <c r="SNF832" s="257"/>
      <c r="SNG832" s="257"/>
      <c r="SNH832" s="257"/>
      <c r="SNI832" s="257"/>
      <c r="SNJ832" s="257"/>
      <c r="SNK832" s="257"/>
      <c r="SNL832" s="257"/>
      <c r="SNM832" s="257"/>
      <c r="SNN832" s="257"/>
      <c r="SNO832" s="257"/>
      <c r="SNP832" s="257"/>
      <c r="SNQ832" s="257"/>
      <c r="SNR832" s="257"/>
      <c r="SNS832" s="257"/>
      <c r="SNT832" s="257"/>
      <c r="SNU832" s="257"/>
      <c r="SNV832" s="257"/>
      <c r="SNW832" s="257"/>
      <c r="SNX832" s="257"/>
      <c r="SNY832" s="257"/>
      <c r="SNZ832" s="257"/>
      <c r="SOA832" s="257"/>
      <c r="SOB832" s="257"/>
      <c r="SOC832" s="257"/>
      <c r="SOD832" s="257"/>
      <c r="SOE832" s="257"/>
      <c r="SOF832" s="257"/>
      <c r="SOG832" s="257"/>
      <c r="SOH832" s="257"/>
      <c r="SOI832" s="257"/>
      <c r="SOJ832" s="257"/>
      <c r="SOK832" s="257"/>
      <c r="SOL832" s="257"/>
      <c r="SOM832" s="257"/>
      <c r="SON832" s="257"/>
      <c r="SOO832" s="257"/>
      <c r="SOP832" s="257"/>
      <c r="SOQ832" s="257"/>
      <c r="SOR832" s="257"/>
      <c r="SOS832" s="257"/>
      <c r="SOT832" s="257"/>
      <c r="SOU832" s="257"/>
      <c r="SOV832" s="257"/>
      <c r="SOW832" s="257"/>
      <c r="SOX832" s="257"/>
      <c r="SOY832" s="257"/>
      <c r="SOZ832" s="257"/>
      <c r="SPA832" s="257"/>
      <c r="SPB832" s="257"/>
      <c r="SPC832" s="257"/>
      <c r="SPD832" s="257"/>
      <c r="SPE832" s="257"/>
      <c r="SPF832" s="257"/>
      <c r="SPG832" s="257"/>
      <c r="SPH832" s="257"/>
      <c r="SPI832" s="257"/>
      <c r="SPJ832" s="257"/>
      <c r="SPK832" s="257"/>
      <c r="SPL832" s="257"/>
      <c r="SPM832" s="257"/>
      <c r="SPN832" s="257"/>
      <c r="SPO832" s="257"/>
      <c r="SPP832" s="257"/>
      <c r="SPQ832" s="257"/>
      <c r="SPR832" s="257"/>
      <c r="SPS832" s="257"/>
      <c r="SPT832" s="257"/>
      <c r="SPU832" s="257"/>
      <c r="SPV832" s="257"/>
      <c r="SPW832" s="257"/>
      <c r="SPX832" s="257"/>
      <c r="SPY832" s="257"/>
      <c r="SPZ832" s="257"/>
      <c r="SQA832" s="257"/>
      <c r="SQB832" s="257"/>
      <c r="SQC832" s="257"/>
      <c r="SQD832" s="257"/>
      <c r="SQE832" s="257"/>
      <c r="SQF832" s="257"/>
      <c r="SQG832" s="257"/>
      <c r="SQH832" s="257"/>
      <c r="SQI832" s="257"/>
      <c r="SQJ832" s="257"/>
      <c r="SQK832" s="257"/>
      <c r="SQL832" s="257"/>
      <c r="SQM832" s="257"/>
      <c r="SQN832" s="257"/>
      <c r="SQO832" s="257"/>
      <c r="SQP832" s="257"/>
      <c r="SQQ832" s="257"/>
      <c r="SQR832" s="257"/>
      <c r="SQS832" s="257"/>
      <c r="SQT832" s="257"/>
      <c r="SQU832" s="257"/>
      <c r="SQV832" s="257"/>
      <c r="SQW832" s="257"/>
      <c r="SQX832" s="257"/>
      <c r="SQY832" s="257"/>
      <c r="SQZ832" s="257"/>
      <c r="SRA832" s="257"/>
      <c r="SRB832" s="257"/>
      <c r="SRC832" s="257"/>
      <c r="SRD832" s="257"/>
      <c r="SRE832" s="257"/>
      <c r="SRF832" s="257"/>
      <c r="SRG832" s="257"/>
      <c r="SRH832" s="257"/>
      <c r="SRI832" s="257"/>
      <c r="SRJ832" s="257"/>
      <c r="SRK832" s="257"/>
      <c r="SRL832" s="257"/>
      <c r="SRM832" s="257"/>
      <c r="SRN832" s="257"/>
      <c r="SRO832" s="257"/>
      <c r="SRP832" s="257"/>
      <c r="SRQ832" s="257"/>
      <c r="SRR832" s="257"/>
      <c r="SRS832" s="257"/>
      <c r="SRT832" s="257"/>
      <c r="SRU832" s="257"/>
      <c r="SRV832" s="257"/>
      <c r="SRW832" s="257"/>
      <c r="SRX832" s="257"/>
      <c r="SRY832" s="257"/>
      <c r="SRZ832" s="257"/>
      <c r="SSA832" s="257"/>
      <c r="SSB832" s="257"/>
      <c r="SSC832" s="257"/>
      <c r="SSD832" s="257"/>
      <c r="SSE832" s="257"/>
      <c r="SSF832" s="257"/>
      <c r="SSG832" s="257"/>
      <c r="SSH832" s="257"/>
      <c r="SSI832" s="257"/>
      <c r="SSJ832" s="257"/>
      <c r="SSK832" s="257"/>
      <c r="SSL832" s="257"/>
      <c r="SSM832" s="257"/>
      <c r="SSN832" s="257"/>
      <c r="SSO832" s="257"/>
      <c r="SSP832" s="257"/>
      <c r="SSQ832" s="257"/>
      <c r="SSR832" s="257"/>
      <c r="SSS832" s="257"/>
      <c r="SST832" s="257"/>
      <c r="SSU832" s="257"/>
      <c r="SSV832" s="257"/>
      <c r="SSW832" s="257"/>
      <c r="SSX832" s="257"/>
      <c r="SSY832" s="257"/>
      <c r="SSZ832" s="257"/>
      <c r="STA832" s="257"/>
      <c r="STB832" s="257"/>
      <c r="STC832" s="257"/>
      <c r="STD832" s="257"/>
      <c r="STE832" s="257"/>
      <c r="STF832" s="257"/>
      <c r="STG832" s="257"/>
      <c r="STH832" s="257"/>
      <c r="STI832" s="257"/>
      <c r="STJ832" s="257"/>
      <c r="STK832" s="257"/>
      <c r="STL832" s="257"/>
      <c r="STM832" s="257"/>
      <c r="STN832" s="257"/>
      <c r="STO832" s="257"/>
      <c r="STP832" s="257"/>
      <c r="STQ832" s="257"/>
      <c r="STR832" s="257"/>
      <c r="STS832" s="257"/>
      <c r="STT832" s="257"/>
      <c r="STU832" s="257"/>
      <c r="STV832" s="257"/>
      <c r="STW832" s="257"/>
      <c r="STX832" s="257"/>
      <c r="STY832" s="257"/>
      <c r="STZ832" s="257"/>
      <c r="SUA832" s="257"/>
      <c r="SUB832" s="257"/>
      <c r="SUC832" s="257"/>
      <c r="SUD832" s="257"/>
      <c r="SUE832" s="257"/>
      <c r="SUF832" s="257"/>
      <c r="SUG832" s="257"/>
      <c r="SUH832" s="257"/>
      <c r="SUI832" s="257"/>
      <c r="SUJ832" s="257"/>
      <c r="SUK832" s="257"/>
      <c r="SUL832" s="257"/>
      <c r="SUM832" s="257"/>
      <c r="SUN832" s="257"/>
      <c r="SUO832" s="257"/>
      <c r="SUP832" s="257"/>
      <c r="SUQ832" s="257"/>
      <c r="SUR832" s="257"/>
      <c r="SUS832" s="257"/>
      <c r="SUT832" s="257"/>
      <c r="SUU832" s="257"/>
      <c r="SUV832" s="257"/>
      <c r="SUW832" s="257"/>
      <c r="SUX832" s="257"/>
      <c r="SUY832" s="257"/>
      <c r="SUZ832" s="257"/>
      <c r="SVA832" s="257"/>
      <c r="SVB832" s="257"/>
      <c r="SVC832" s="257"/>
      <c r="SVD832" s="257"/>
      <c r="SVE832" s="257"/>
      <c r="SVF832" s="257"/>
      <c r="SVG832" s="257"/>
      <c r="SVH832" s="257"/>
      <c r="SVI832" s="257"/>
      <c r="SVJ832" s="257"/>
      <c r="SVK832" s="257"/>
      <c r="SVL832" s="257"/>
      <c r="SVM832" s="257"/>
      <c r="SVN832" s="257"/>
      <c r="SVO832" s="257"/>
      <c r="SVP832" s="257"/>
      <c r="SVQ832" s="257"/>
      <c r="SVR832" s="257"/>
      <c r="SVS832" s="257"/>
      <c r="SVT832" s="257"/>
      <c r="SVU832" s="257"/>
      <c r="SVV832" s="257"/>
      <c r="SVW832" s="257"/>
      <c r="SVX832" s="257"/>
      <c r="SVY832" s="257"/>
      <c r="SVZ832" s="257"/>
      <c r="SWA832" s="257"/>
      <c r="SWB832" s="257"/>
      <c r="SWC832" s="257"/>
      <c r="SWD832" s="257"/>
      <c r="SWE832" s="257"/>
      <c r="SWF832" s="257"/>
      <c r="SWG832" s="257"/>
      <c r="SWH832" s="257"/>
      <c r="SWI832" s="257"/>
      <c r="SWJ832" s="257"/>
      <c r="SWK832" s="257"/>
      <c r="SWL832" s="257"/>
      <c r="SWM832" s="257"/>
      <c r="SWN832" s="257"/>
      <c r="SWO832" s="257"/>
      <c r="SWP832" s="257"/>
      <c r="SWQ832" s="257"/>
      <c r="SWR832" s="257"/>
      <c r="SWS832" s="257"/>
      <c r="SWT832" s="257"/>
      <c r="SWU832" s="257"/>
      <c r="SWV832" s="257"/>
      <c r="SWW832" s="257"/>
      <c r="SWX832" s="257"/>
      <c r="SWY832" s="257"/>
      <c r="SWZ832" s="257"/>
      <c r="SXA832" s="257"/>
      <c r="SXB832" s="257"/>
      <c r="SXC832" s="257"/>
      <c r="SXD832" s="257"/>
      <c r="SXE832" s="257"/>
      <c r="SXF832" s="257"/>
      <c r="SXG832" s="257"/>
      <c r="SXH832" s="257"/>
      <c r="SXI832" s="257"/>
      <c r="SXJ832" s="257"/>
      <c r="SXK832" s="257"/>
      <c r="SXL832" s="257"/>
      <c r="SXM832" s="257"/>
      <c r="SXN832" s="257"/>
      <c r="SXO832" s="257"/>
      <c r="SXP832" s="257"/>
      <c r="SXQ832" s="257"/>
      <c r="SXR832" s="257"/>
      <c r="SXS832" s="257"/>
      <c r="SXT832" s="257"/>
      <c r="SXU832" s="257"/>
      <c r="SXV832" s="257"/>
      <c r="SXW832" s="257"/>
      <c r="SXX832" s="257"/>
      <c r="SXY832" s="257"/>
      <c r="SXZ832" s="257"/>
      <c r="SYA832" s="257"/>
      <c r="SYB832" s="257"/>
      <c r="SYC832" s="257"/>
      <c r="SYD832" s="257"/>
      <c r="SYE832" s="257"/>
      <c r="SYF832" s="257"/>
      <c r="SYG832" s="257"/>
      <c r="SYH832" s="257"/>
      <c r="SYI832" s="257"/>
      <c r="SYJ832" s="257"/>
      <c r="SYK832" s="257"/>
      <c r="SYL832" s="257"/>
      <c r="SYM832" s="257"/>
      <c r="SYN832" s="257"/>
      <c r="SYO832" s="257"/>
      <c r="SYP832" s="257"/>
      <c r="SYQ832" s="257"/>
      <c r="SYR832" s="257"/>
      <c r="SYS832" s="257"/>
      <c r="SYT832" s="257"/>
      <c r="SYU832" s="257"/>
      <c r="SYV832" s="257"/>
      <c r="SYW832" s="257"/>
      <c r="SYX832" s="257"/>
      <c r="SYY832" s="257"/>
      <c r="SYZ832" s="257"/>
      <c r="SZA832" s="257"/>
      <c r="SZB832" s="257"/>
      <c r="SZC832" s="257"/>
      <c r="SZD832" s="257"/>
      <c r="SZE832" s="257"/>
      <c r="SZF832" s="257"/>
      <c r="SZG832" s="257"/>
      <c r="SZH832" s="257"/>
      <c r="SZI832" s="257"/>
      <c r="SZJ832" s="257"/>
      <c r="SZK832" s="257"/>
      <c r="SZL832" s="257"/>
      <c r="SZM832" s="257"/>
      <c r="SZN832" s="257"/>
      <c r="SZO832" s="257"/>
      <c r="SZP832" s="257"/>
      <c r="SZQ832" s="257"/>
      <c r="SZR832" s="257"/>
      <c r="SZS832" s="257"/>
      <c r="SZT832" s="257"/>
      <c r="SZU832" s="257"/>
      <c r="SZV832" s="257"/>
      <c r="SZW832" s="257"/>
      <c r="SZX832" s="257"/>
      <c r="SZY832" s="257"/>
      <c r="SZZ832" s="257"/>
      <c r="TAA832" s="257"/>
      <c r="TAB832" s="257"/>
      <c r="TAC832" s="257"/>
      <c r="TAD832" s="257"/>
      <c r="TAE832" s="257"/>
      <c r="TAF832" s="257"/>
      <c r="TAG832" s="257"/>
      <c r="TAH832" s="257"/>
      <c r="TAI832" s="257"/>
      <c r="TAJ832" s="257"/>
      <c r="TAK832" s="257"/>
      <c r="TAL832" s="257"/>
      <c r="TAM832" s="257"/>
      <c r="TAN832" s="257"/>
      <c r="TAO832" s="257"/>
      <c r="TAP832" s="257"/>
      <c r="TAQ832" s="257"/>
      <c r="TAR832" s="257"/>
      <c r="TAS832" s="257"/>
      <c r="TAT832" s="257"/>
      <c r="TAU832" s="257"/>
      <c r="TAV832" s="257"/>
      <c r="TAW832" s="257"/>
      <c r="TAX832" s="257"/>
      <c r="TAY832" s="257"/>
      <c r="TAZ832" s="257"/>
      <c r="TBA832" s="257"/>
      <c r="TBB832" s="257"/>
      <c r="TBC832" s="257"/>
      <c r="TBD832" s="257"/>
      <c r="TBE832" s="257"/>
      <c r="TBF832" s="257"/>
      <c r="TBG832" s="257"/>
      <c r="TBH832" s="257"/>
      <c r="TBI832" s="257"/>
      <c r="TBJ832" s="257"/>
      <c r="TBK832" s="257"/>
      <c r="TBL832" s="257"/>
      <c r="TBM832" s="257"/>
      <c r="TBN832" s="257"/>
      <c r="TBO832" s="257"/>
      <c r="TBP832" s="257"/>
      <c r="TBQ832" s="257"/>
      <c r="TBR832" s="257"/>
      <c r="TBS832" s="257"/>
      <c r="TBT832" s="257"/>
      <c r="TBU832" s="257"/>
      <c r="TBV832" s="257"/>
      <c r="TBW832" s="257"/>
      <c r="TBX832" s="257"/>
      <c r="TBY832" s="257"/>
      <c r="TBZ832" s="257"/>
      <c r="TCA832" s="257"/>
      <c r="TCB832" s="257"/>
      <c r="TCC832" s="257"/>
      <c r="TCD832" s="257"/>
      <c r="TCE832" s="257"/>
      <c r="TCF832" s="257"/>
      <c r="TCG832" s="257"/>
      <c r="TCH832" s="257"/>
      <c r="TCI832" s="257"/>
      <c r="TCJ832" s="257"/>
      <c r="TCK832" s="257"/>
      <c r="TCL832" s="257"/>
      <c r="TCM832" s="257"/>
      <c r="TCN832" s="257"/>
      <c r="TCO832" s="257"/>
      <c r="TCP832" s="257"/>
      <c r="TCQ832" s="257"/>
      <c r="TCR832" s="257"/>
      <c r="TCS832" s="257"/>
      <c r="TCT832" s="257"/>
      <c r="TCU832" s="257"/>
      <c r="TCV832" s="257"/>
      <c r="TCW832" s="257"/>
      <c r="TCX832" s="257"/>
      <c r="TCY832" s="257"/>
      <c r="TCZ832" s="257"/>
      <c r="TDA832" s="257"/>
      <c r="TDB832" s="257"/>
      <c r="TDC832" s="257"/>
      <c r="TDD832" s="257"/>
      <c r="TDE832" s="257"/>
      <c r="TDF832" s="257"/>
      <c r="TDG832" s="257"/>
      <c r="TDH832" s="257"/>
      <c r="TDI832" s="257"/>
      <c r="TDJ832" s="257"/>
      <c r="TDK832" s="257"/>
      <c r="TDL832" s="257"/>
      <c r="TDM832" s="257"/>
      <c r="TDN832" s="257"/>
      <c r="TDO832" s="257"/>
      <c r="TDP832" s="257"/>
      <c r="TDQ832" s="257"/>
      <c r="TDR832" s="257"/>
      <c r="TDS832" s="257"/>
      <c r="TDT832" s="257"/>
      <c r="TDU832" s="257"/>
      <c r="TDV832" s="257"/>
      <c r="TDW832" s="257"/>
      <c r="TDX832" s="257"/>
      <c r="TDY832" s="257"/>
      <c r="TDZ832" s="257"/>
      <c r="TEA832" s="257"/>
      <c r="TEB832" s="257"/>
      <c r="TEC832" s="257"/>
      <c r="TED832" s="257"/>
      <c r="TEE832" s="257"/>
      <c r="TEF832" s="257"/>
      <c r="TEG832" s="257"/>
      <c r="TEH832" s="257"/>
      <c r="TEI832" s="257"/>
      <c r="TEJ832" s="257"/>
      <c r="TEK832" s="257"/>
      <c r="TEL832" s="257"/>
      <c r="TEM832" s="257"/>
      <c r="TEN832" s="257"/>
      <c r="TEO832" s="257"/>
      <c r="TEP832" s="257"/>
      <c r="TEQ832" s="257"/>
      <c r="TER832" s="257"/>
      <c r="TES832" s="257"/>
      <c r="TET832" s="257"/>
      <c r="TEU832" s="257"/>
      <c r="TEV832" s="257"/>
      <c r="TEW832" s="257"/>
      <c r="TEX832" s="257"/>
      <c r="TEY832" s="257"/>
      <c r="TEZ832" s="257"/>
      <c r="TFA832" s="257"/>
      <c r="TFB832" s="257"/>
      <c r="TFC832" s="257"/>
      <c r="TFD832" s="257"/>
      <c r="TFE832" s="257"/>
      <c r="TFF832" s="257"/>
      <c r="TFG832" s="257"/>
      <c r="TFH832" s="257"/>
      <c r="TFI832" s="257"/>
      <c r="TFJ832" s="257"/>
      <c r="TFK832" s="257"/>
      <c r="TFL832" s="257"/>
      <c r="TFM832" s="257"/>
      <c r="TFN832" s="257"/>
      <c r="TFO832" s="257"/>
      <c r="TFP832" s="257"/>
      <c r="TFQ832" s="257"/>
      <c r="TFR832" s="257"/>
      <c r="TFS832" s="257"/>
      <c r="TFT832" s="257"/>
      <c r="TFU832" s="257"/>
      <c r="TFV832" s="257"/>
      <c r="TFW832" s="257"/>
      <c r="TFX832" s="257"/>
      <c r="TFY832" s="257"/>
      <c r="TFZ832" s="257"/>
      <c r="TGA832" s="257"/>
      <c r="TGB832" s="257"/>
      <c r="TGC832" s="257"/>
      <c r="TGD832" s="257"/>
      <c r="TGE832" s="257"/>
      <c r="TGF832" s="257"/>
      <c r="TGG832" s="257"/>
      <c r="TGH832" s="257"/>
      <c r="TGI832" s="257"/>
      <c r="TGJ832" s="257"/>
      <c r="TGK832" s="257"/>
      <c r="TGL832" s="257"/>
      <c r="TGM832" s="257"/>
      <c r="TGN832" s="257"/>
      <c r="TGO832" s="257"/>
      <c r="TGP832" s="257"/>
      <c r="TGQ832" s="257"/>
      <c r="TGR832" s="257"/>
      <c r="TGS832" s="257"/>
      <c r="TGT832" s="257"/>
      <c r="TGU832" s="257"/>
      <c r="TGV832" s="257"/>
      <c r="TGW832" s="257"/>
      <c r="TGX832" s="257"/>
      <c r="TGY832" s="257"/>
      <c r="TGZ832" s="257"/>
      <c r="THA832" s="257"/>
      <c r="THB832" s="257"/>
      <c r="THC832" s="257"/>
      <c r="THD832" s="257"/>
      <c r="THE832" s="257"/>
      <c r="THF832" s="257"/>
      <c r="THG832" s="257"/>
      <c r="THH832" s="257"/>
      <c r="THI832" s="257"/>
      <c r="THJ832" s="257"/>
      <c r="THK832" s="257"/>
      <c r="THL832" s="257"/>
      <c r="THM832" s="257"/>
      <c r="THN832" s="257"/>
      <c r="THO832" s="257"/>
      <c r="THP832" s="257"/>
      <c r="THQ832" s="257"/>
      <c r="THR832" s="257"/>
      <c r="THS832" s="257"/>
      <c r="THT832" s="257"/>
      <c r="THU832" s="257"/>
      <c r="THV832" s="257"/>
      <c r="THW832" s="257"/>
      <c r="THX832" s="257"/>
      <c r="THY832" s="257"/>
      <c r="THZ832" s="257"/>
      <c r="TIA832" s="257"/>
      <c r="TIB832" s="257"/>
      <c r="TIC832" s="257"/>
      <c r="TID832" s="257"/>
      <c r="TIE832" s="257"/>
      <c r="TIF832" s="257"/>
      <c r="TIG832" s="257"/>
      <c r="TIH832" s="257"/>
      <c r="TII832" s="257"/>
      <c r="TIJ832" s="257"/>
      <c r="TIK832" s="257"/>
      <c r="TIL832" s="257"/>
      <c r="TIM832" s="257"/>
      <c r="TIN832" s="257"/>
      <c r="TIO832" s="257"/>
      <c r="TIP832" s="257"/>
      <c r="TIQ832" s="257"/>
      <c r="TIR832" s="257"/>
      <c r="TIS832" s="257"/>
      <c r="TIT832" s="257"/>
      <c r="TIU832" s="257"/>
      <c r="TIV832" s="257"/>
      <c r="TIW832" s="257"/>
      <c r="TIX832" s="257"/>
      <c r="TIY832" s="257"/>
      <c r="TIZ832" s="257"/>
      <c r="TJA832" s="257"/>
      <c r="TJB832" s="257"/>
      <c r="TJC832" s="257"/>
      <c r="TJD832" s="257"/>
      <c r="TJE832" s="257"/>
      <c r="TJF832" s="257"/>
      <c r="TJG832" s="257"/>
      <c r="TJH832" s="257"/>
      <c r="TJI832" s="257"/>
      <c r="TJJ832" s="257"/>
      <c r="TJK832" s="257"/>
      <c r="TJL832" s="257"/>
      <c r="TJM832" s="257"/>
      <c r="TJN832" s="257"/>
      <c r="TJO832" s="257"/>
      <c r="TJP832" s="257"/>
      <c r="TJQ832" s="257"/>
      <c r="TJR832" s="257"/>
      <c r="TJS832" s="257"/>
      <c r="TJT832" s="257"/>
      <c r="TJU832" s="257"/>
      <c r="TJV832" s="257"/>
      <c r="TJW832" s="257"/>
      <c r="TJX832" s="257"/>
      <c r="TJY832" s="257"/>
      <c r="TJZ832" s="257"/>
      <c r="TKA832" s="257"/>
      <c r="TKB832" s="257"/>
      <c r="TKC832" s="257"/>
      <c r="TKD832" s="257"/>
      <c r="TKE832" s="257"/>
      <c r="TKF832" s="257"/>
      <c r="TKG832" s="257"/>
      <c r="TKH832" s="257"/>
      <c r="TKI832" s="257"/>
      <c r="TKJ832" s="257"/>
      <c r="TKK832" s="257"/>
      <c r="TKL832" s="257"/>
      <c r="TKM832" s="257"/>
      <c r="TKN832" s="257"/>
      <c r="TKO832" s="257"/>
      <c r="TKP832" s="257"/>
      <c r="TKQ832" s="257"/>
      <c r="TKR832" s="257"/>
      <c r="TKS832" s="257"/>
      <c r="TKT832" s="257"/>
      <c r="TKU832" s="257"/>
      <c r="TKV832" s="257"/>
      <c r="TKW832" s="257"/>
      <c r="TKX832" s="257"/>
      <c r="TKY832" s="257"/>
      <c r="TKZ832" s="257"/>
      <c r="TLA832" s="257"/>
      <c r="TLB832" s="257"/>
      <c r="TLC832" s="257"/>
      <c r="TLD832" s="257"/>
      <c r="TLE832" s="257"/>
      <c r="TLF832" s="257"/>
      <c r="TLG832" s="257"/>
      <c r="TLH832" s="257"/>
      <c r="TLI832" s="257"/>
      <c r="TLJ832" s="257"/>
      <c r="TLK832" s="257"/>
      <c r="TLL832" s="257"/>
      <c r="TLM832" s="257"/>
      <c r="TLN832" s="257"/>
      <c r="TLO832" s="257"/>
      <c r="TLP832" s="257"/>
      <c r="TLQ832" s="257"/>
      <c r="TLR832" s="257"/>
      <c r="TLS832" s="257"/>
      <c r="TLT832" s="257"/>
      <c r="TLU832" s="257"/>
      <c r="TLV832" s="257"/>
      <c r="TLW832" s="257"/>
      <c r="TLX832" s="257"/>
      <c r="TLY832" s="257"/>
      <c r="TLZ832" s="257"/>
      <c r="TMA832" s="257"/>
      <c r="TMB832" s="257"/>
      <c r="TMC832" s="257"/>
      <c r="TMD832" s="257"/>
      <c r="TME832" s="257"/>
      <c r="TMF832" s="257"/>
      <c r="TMG832" s="257"/>
      <c r="TMH832" s="257"/>
      <c r="TMI832" s="257"/>
      <c r="TMJ832" s="257"/>
      <c r="TMK832" s="257"/>
      <c r="TML832" s="257"/>
      <c r="TMM832" s="257"/>
      <c r="TMN832" s="257"/>
      <c r="TMO832" s="257"/>
      <c r="TMP832" s="257"/>
      <c r="TMQ832" s="257"/>
      <c r="TMR832" s="257"/>
      <c r="TMS832" s="257"/>
      <c r="TMT832" s="257"/>
      <c r="TMU832" s="257"/>
      <c r="TMV832" s="257"/>
      <c r="TMW832" s="257"/>
      <c r="TMX832" s="257"/>
      <c r="TMY832" s="257"/>
      <c r="TMZ832" s="257"/>
      <c r="TNA832" s="257"/>
      <c r="TNB832" s="257"/>
      <c r="TNC832" s="257"/>
      <c r="TND832" s="257"/>
      <c r="TNE832" s="257"/>
      <c r="TNF832" s="257"/>
      <c r="TNG832" s="257"/>
      <c r="TNH832" s="257"/>
      <c r="TNI832" s="257"/>
      <c r="TNJ832" s="257"/>
      <c r="TNK832" s="257"/>
      <c r="TNL832" s="257"/>
      <c r="TNM832" s="257"/>
      <c r="TNN832" s="257"/>
      <c r="TNO832" s="257"/>
      <c r="TNP832" s="257"/>
      <c r="TNQ832" s="257"/>
      <c r="TNR832" s="257"/>
      <c r="TNS832" s="257"/>
      <c r="TNT832" s="257"/>
      <c r="TNU832" s="257"/>
      <c r="TNV832" s="257"/>
      <c r="TNW832" s="257"/>
      <c r="TNX832" s="257"/>
      <c r="TNY832" s="257"/>
      <c r="TNZ832" s="257"/>
      <c r="TOA832" s="257"/>
      <c r="TOB832" s="257"/>
      <c r="TOC832" s="257"/>
      <c r="TOD832" s="257"/>
      <c r="TOE832" s="257"/>
      <c r="TOF832" s="257"/>
      <c r="TOG832" s="257"/>
      <c r="TOH832" s="257"/>
      <c r="TOI832" s="257"/>
      <c r="TOJ832" s="257"/>
      <c r="TOK832" s="257"/>
      <c r="TOL832" s="257"/>
      <c r="TOM832" s="257"/>
      <c r="TON832" s="257"/>
      <c r="TOO832" s="257"/>
      <c r="TOP832" s="257"/>
      <c r="TOQ832" s="257"/>
      <c r="TOR832" s="257"/>
      <c r="TOS832" s="257"/>
      <c r="TOT832" s="257"/>
      <c r="TOU832" s="257"/>
      <c r="TOV832" s="257"/>
      <c r="TOW832" s="257"/>
      <c r="TOX832" s="257"/>
      <c r="TOY832" s="257"/>
      <c r="TOZ832" s="257"/>
      <c r="TPA832" s="257"/>
      <c r="TPB832" s="257"/>
      <c r="TPC832" s="257"/>
      <c r="TPD832" s="257"/>
      <c r="TPE832" s="257"/>
      <c r="TPF832" s="257"/>
      <c r="TPG832" s="257"/>
      <c r="TPH832" s="257"/>
      <c r="TPI832" s="257"/>
      <c r="TPJ832" s="257"/>
      <c r="TPK832" s="257"/>
      <c r="TPL832" s="257"/>
      <c r="TPM832" s="257"/>
      <c r="TPN832" s="257"/>
      <c r="TPO832" s="257"/>
      <c r="TPP832" s="257"/>
      <c r="TPQ832" s="257"/>
      <c r="TPR832" s="257"/>
      <c r="TPS832" s="257"/>
      <c r="TPT832" s="257"/>
      <c r="TPU832" s="257"/>
      <c r="TPV832" s="257"/>
      <c r="TPW832" s="257"/>
      <c r="TPX832" s="257"/>
      <c r="TPY832" s="257"/>
      <c r="TPZ832" s="257"/>
      <c r="TQA832" s="257"/>
      <c r="TQB832" s="257"/>
      <c r="TQC832" s="257"/>
      <c r="TQD832" s="257"/>
      <c r="TQE832" s="257"/>
      <c r="TQF832" s="257"/>
      <c r="TQG832" s="257"/>
      <c r="TQH832" s="257"/>
      <c r="TQI832" s="257"/>
      <c r="TQJ832" s="257"/>
      <c r="TQK832" s="257"/>
      <c r="TQL832" s="257"/>
      <c r="TQM832" s="257"/>
      <c r="TQN832" s="257"/>
      <c r="TQO832" s="257"/>
      <c r="TQP832" s="257"/>
      <c r="TQQ832" s="257"/>
      <c r="TQR832" s="257"/>
      <c r="TQS832" s="257"/>
      <c r="TQT832" s="257"/>
      <c r="TQU832" s="257"/>
      <c r="TQV832" s="257"/>
      <c r="TQW832" s="257"/>
      <c r="TQX832" s="257"/>
      <c r="TQY832" s="257"/>
      <c r="TQZ832" s="257"/>
      <c r="TRA832" s="257"/>
      <c r="TRB832" s="257"/>
      <c r="TRC832" s="257"/>
      <c r="TRD832" s="257"/>
      <c r="TRE832" s="257"/>
      <c r="TRF832" s="257"/>
      <c r="TRG832" s="257"/>
      <c r="TRH832" s="257"/>
      <c r="TRI832" s="257"/>
      <c r="TRJ832" s="257"/>
      <c r="TRK832" s="257"/>
      <c r="TRL832" s="257"/>
      <c r="TRM832" s="257"/>
      <c r="TRN832" s="257"/>
      <c r="TRO832" s="257"/>
      <c r="TRP832" s="257"/>
      <c r="TRQ832" s="257"/>
      <c r="TRR832" s="257"/>
      <c r="TRS832" s="257"/>
      <c r="TRT832" s="257"/>
      <c r="TRU832" s="257"/>
      <c r="TRV832" s="257"/>
      <c r="TRW832" s="257"/>
      <c r="TRX832" s="257"/>
      <c r="TRY832" s="257"/>
      <c r="TRZ832" s="257"/>
      <c r="TSA832" s="257"/>
      <c r="TSB832" s="257"/>
      <c r="TSC832" s="257"/>
      <c r="TSD832" s="257"/>
      <c r="TSE832" s="257"/>
      <c r="TSF832" s="257"/>
      <c r="TSG832" s="257"/>
      <c r="TSH832" s="257"/>
      <c r="TSI832" s="257"/>
      <c r="TSJ832" s="257"/>
      <c r="TSK832" s="257"/>
      <c r="TSL832" s="257"/>
      <c r="TSM832" s="257"/>
      <c r="TSN832" s="257"/>
      <c r="TSO832" s="257"/>
      <c r="TSP832" s="257"/>
      <c r="TSQ832" s="257"/>
      <c r="TSR832" s="257"/>
      <c r="TSS832" s="257"/>
      <c r="TST832" s="257"/>
      <c r="TSU832" s="257"/>
      <c r="TSV832" s="257"/>
      <c r="TSW832" s="257"/>
      <c r="TSX832" s="257"/>
      <c r="TSY832" s="257"/>
      <c r="TSZ832" s="257"/>
      <c r="TTA832" s="257"/>
      <c r="TTB832" s="257"/>
      <c r="TTC832" s="257"/>
      <c r="TTD832" s="257"/>
      <c r="TTE832" s="257"/>
      <c r="TTF832" s="257"/>
      <c r="TTG832" s="257"/>
      <c r="TTH832" s="257"/>
      <c r="TTI832" s="257"/>
      <c r="TTJ832" s="257"/>
      <c r="TTK832" s="257"/>
      <c r="TTL832" s="257"/>
      <c r="TTM832" s="257"/>
      <c r="TTN832" s="257"/>
      <c r="TTO832" s="257"/>
      <c r="TTP832" s="257"/>
      <c r="TTQ832" s="257"/>
      <c r="TTR832" s="257"/>
      <c r="TTS832" s="257"/>
      <c r="TTT832" s="257"/>
      <c r="TTU832" s="257"/>
      <c r="TTV832" s="257"/>
      <c r="TTW832" s="257"/>
      <c r="TTX832" s="257"/>
      <c r="TTY832" s="257"/>
      <c r="TTZ832" s="257"/>
      <c r="TUA832" s="257"/>
      <c r="TUB832" s="257"/>
      <c r="TUC832" s="257"/>
      <c r="TUD832" s="257"/>
      <c r="TUE832" s="257"/>
      <c r="TUF832" s="257"/>
      <c r="TUG832" s="257"/>
      <c r="TUH832" s="257"/>
      <c r="TUI832" s="257"/>
      <c r="TUJ832" s="257"/>
      <c r="TUK832" s="257"/>
      <c r="TUL832" s="257"/>
      <c r="TUM832" s="257"/>
      <c r="TUN832" s="257"/>
      <c r="TUO832" s="257"/>
      <c r="TUP832" s="257"/>
      <c r="TUQ832" s="257"/>
      <c r="TUR832" s="257"/>
      <c r="TUS832" s="257"/>
      <c r="TUT832" s="257"/>
      <c r="TUU832" s="257"/>
      <c r="TUV832" s="257"/>
      <c r="TUW832" s="257"/>
      <c r="TUX832" s="257"/>
      <c r="TUY832" s="257"/>
      <c r="TUZ832" s="257"/>
      <c r="TVA832" s="257"/>
      <c r="TVB832" s="257"/>
      <c r="TVC832" s="257"/>
      <c r="TVD832" s="257"/>
      <c r="TVE832" s="257"/>
      <c r="TVF832" s="257"/>
      <c r="TVG832" s="257"/>
      <c r="TVH832" s="257"/>
      <c r="TVI832" s="257"/>
      <c r="TVJ832" s="257"/>
      <c r="TVK832" s="257"/>
      <c r="TVL832" s="257"/>
      <c r="TVM832" s="257"/>
      <c r="TVN832" s="257"/>
      <c r="TVO832" s="257"/>
      <c r="TVP832" s="257"/>
      <c r="TVQ832" s="257"/>
      <c r="TVR832" s="257"/>
      <c r="TVS832" s="257"/>
      <c r="TVT832" s="257"/>
      <c r="TVU832" s="257"/>
      <c r="TVV832" s="257"/>
      <c r="TVW832" s="257"/>
      <c r="TVX832" s="257"/>
      <c r="TVY832" s="257"/>
      <c r="TVZ832" s="257"/>
      <c r="TWA832" s="257"/>
      <c r="TWB832" s="257"/>
      <c r="TWC832" s="257"/>
      <c r="TWD832" s="257"/>
      <c r="TWE832" s="257"/>
      <c r="TWF832" s="257"/>
      <c r="TWG832" s="257"/>
      <c r="TWH832" s="257"/>
      <c r="TWI832" s="257"/>
      <c r="TWJ832" s="257"/>
      <c r="TWK832" s="257"/>
      <c r="TWL832" s="257"/>
      <c r="TWM832" s="257"/>
      <c r="TWN832" s="257"/>
      <c r="TWO832" s="257"/>
      <c r="TWP832" s="257"/>
      <c r="TWQ832" s="257"/>
      <c r="TWR832" s="257"/>
      <c r="TWS832" s="257"/>
      <c r="TWT832" s="257"/>
      <c r="TWU832" s="257"/>
      <c r="TWV832" s="257"/>
      <c r="TWW832" s="257"/>
      <c r="TWX832" s="257"/>
      <c r="TWY832" s="257"/>
      <c r="TWZ832" s="257"/>
      <c r="TXA832" s="257"/>
      <c r="TXB832" s="257"/>
      <c r="TXC832" s="257"/>
      <c r="TXD832" s="257"/>
      <c r="TXE832" s="257"/>
      <c r="TXF832" s="257"/>
      <c r="TXG832" s="257"/>
      <c r="TXH832" s="257"/>
      <c r="TXI832" s="257"/>
      <c r="TXJ832" s="257"/>
      <c r="TXK832" s="257"/>
      <c r="TXL832" s="257"/>
      <c r="TXM832" s="257"/>
      <c r="TXN832" s="257"/>
      <c r="TXO832" s="257"/>
      <c r="TXP832" s="257"/>
      <c r="TXQ832" s="257"/>
      <c r="TXR832" s="257"/>
      <c r="TXS832" s="257"/>
      <c r="TXT832" s="257"/>
      <c r="TXU832" s="257"/>
      <c r="TXV832" s="257"/>
      <c r="TXW832" s="257"/>
      <c r="TXX832" s="257"/>
      <c r="TXY832" s="257"/>
      <c r="TXZ832" s="257"/>
      <c r="TYA832" s="257"/>
      <c r="TYB832" s="257"/>
      <c r="TYC832" s="257"/>
      <c r="TYD832" s="257"/>
      <c r="TYE832" s="257"/>
      <c r="TYF832" s="257"/>
      <c r="TYG832" s="257"/>
      <c r="TYH832" s="257"/>
      <c r="TYI832" s="257"/>
      <c r="TYJ832" s="257"/>
      <c r="TYK832" s="257"/>
      <c r="TYL832" s="257"/>
      <c r="TYM832" s="257"/>
      <c r="TYN832" s="257"/>
      <c r="TYO832" s="257"/>
      <c r="TYP832" s="257"/>
      <c r="TYQ832" s="257"/>
      <c r="TYR832" s="257"/>
      <c r="TYS832" s="257"/>
      <c r="TYT832" s="257"/>
      <c r="TYU832" s="257"/>
      <c r="TYV832" s="257"/>
      <c r="TYW832" s="257"/>
      <c r="TYX832" s="257"/>
      <c r="TYY832" s="257"/>
      <c r="TYZ832" s="257"/>
      <c r="TZA832" s="257"/>
      <c r="TZB832" s="257"/>
      <c r="TZC832" s="257"/>
      <c r="TZD832" s="257"/>
      <c r="TZE832" s="257"/>
      <c r="TZF832" s="257"/>
      <c r="TZG832" s="257"/>
      <c r="TZH832" s="257"/>
      <c r="TZI832" s="257"/>
      <c r="TZJ832" s="257"/>
      <c r="TZK832" s="257"/>
      <c r="TZL832" s="257"/>
      <c r="TZM832" s="257"/>
      <c r="TZN832" s="257"/>
      <c r="TZO832" s="257"/>
      <c r="TZP832" s="257"/>
      <c r="TZQ832" s="257"/>
      <c r="TZR832" s="257"/>
      <c r="TZS832" s="257"/>
      <c r="TZT832" s="257"/>
      <c r="TZU832" s="257"/>
      <c r="TZV832" s="257"/>
      <c r="TZW832" s="257"/>
      <c r="TZX832" s="257"/>
      <c r="TZY832" s="257"/>
      <c r="TZZ832" s="257"/>
      <c r="UAA832" s="257"/>
      <c r="UAB832" s="257"/>
      <c r="UAC832" s="257"/>
      <c r="UAD832" s="257"/>
      <c r="UAE832" s="257"/>
      <c r="UAF832" s="257"/>
      <c r="UAG832" s="257"/>
      <c r="UAH832" s="257"/>
      <c r="UAI832" s="257"/>
      <c r="UAJ832" s="257"/>
      <c r="UAK832" s="257"/>
      <c r="UAL832" s="257"/>
      <c r="UAM832" s="257"/>
      <c r="UAN832" s="257"/>
      <c r="UAO832" s="257"/>
      <c r="UAP832" s="257"/>
      <c r="UAQ832" s="257"/>
      <c r="UAR832" s="257"/>
      <c r="UAS832" s="257"/>
      <c r="UAT832" s="257"/>
      <c r="UAU832" s="257"/>
      <c r="UAV832" s="257"/>
      <c r="UAW832" s="257"/>
      <c r="UAX832" s="257"/>
      <c r="UAY832" s="257"/>
      <c r="UAZ832" s="257"/>
      <c r="UBA832" s="257"/>
      <c r="UBB832" s="257"/>
      <c r="UBC832" s="257"/>
      <c r="UBD832" s="257"/>
      <c r="UBE832" s="257"/>
      <c r="UBF832" s="257"/>
      <c r="UBG832" s="257"/>
      <c r="UBH832" s="257"/>
      <c r="UBI832" s="257"/>
      <c r="UBJ832" s="257"/>
      <c r="UBK832" s="257"/>
      <c r="UBL832" s="257"/>
      <c r="UBM832" s="257"/>
      <c r="UBN832" s="257"/>
      <c r="UBO832" s="257"/>
      <c r="UBP832" s="257"/>
      <c r="UBQ832" s="257"/>
      <c r="UBR832" s="257"/>
      <c r="UBS832" s="257"/>
      <c r="UBT832" s="257"/>
      <c r="UBU832" s="257"/>
      <c r="UBV832" s="257"/>
      <c r="UBW832" s="257"/>
      <c r="UBX832" s="257"/>
      <c r="UBY832" s="257"/>
      <c r="UBZ832" s="257"/>
      <c r="UCA832" s="257"/>
      <c r="UCB832" s="257"/>
      <c r="UCC832" s="257"/>
      <c r="UCD832" s="257"/>
      <c r="UCE832" s="257"/>
      <c r="UCF832" s="257"/>
      <c r="UCG832" s="257"/>
      <c r="UCH832" s="257"/>
      <c r="UCI832" s="257"/>
      <c r="UCJ832" s="257"/>
      <c r="UCK832" s="257"/>
      <c r="UCL832" s="257"/>
      <c r="UCM832" s="257"/>
      <c r="UCN832" s="257"/>
      <c r="UCO832" s="257"/>
      <c r="UCP832" s="257"/>
      <c r="UCQ832" s="257"/>
      <c r="UCR832" s="257"/>
      <c r="UCS832" s="257"/>
      <c r="UCT832" s="257"/>
      <c r="UCU832" s="257"/>
      <c r="UCV832" s="257"/>
      <c r="UCW832" s="257"/>
      <c r="UCX832" s="257"/>
      <c r="UCY832" s="257"/>
      <c r="UCZ832" s="257"/>
      <c r="UDA832" s="257"/>
      <c r="UDB832" s="257"/>
      <c r="UDC832" s="257"/>
      <c r="UDD832" s="257"/>
      <c r="UDE832" s="257"/>
      <c r="UDF832" s="257"/>
      <c r="UDG832" s="257"/>
      <c r="UDH832" s="257"/>
      <c r="UDI832" s="257"/>
      <c r="UDJ832" s="257"/>
      <c r="UDK832" s="257"/>
      <c r="UDL832" s="257"/>
      <c r="UDM832" s="257"/>
      <c r="UDN832" s="257"/>
      <c r="UDO832" s="257"/>
      <c r="UDP832" s="257"/>
      <c r="UDQ832" s="257"/>
      <c r="UDR832" s="257"/>
      <c r="UDS832" s="257"/>
      <c r="UDT832" s="257"/>
      <c r="UDU832" s="257"/>
      <c r="UDV832" s="257"/>
      <c r="UDW832" s="257"/>
      <c r="UDX832" s="257"/>
      <c r="UDY832" s="257"/>
      <c r="UDZ832" s="257"/>
      <c r="UEA832" s="257"/>
      <c r="UEB832" s="257"/>
      <c r="UEC832" s="257"/>
      <c r="UED832" s="257"/>
      <c r="UEE832" s="257"/>
      <c r="UEF832" s="257"/>
      <c r="UEG832" s="257"/>
      <c r="UEH832" s="257"/>
      <c r="UEI832" s="257"/>
      <c r="UEJ832" s="257"/>
      <c r="UEK832" s="257"/>
      <c r="UEL832" s="257"/>
      <c r="UEM832" s="257"/>
      <c r="UEN832" s="257"/>
      <c r="UEO832" s="257"/>
      <c r="UEP832" s="257"/>
      <c r="UEQ832" s="257"/>
      <c r="UER832" s="257"/>
      <c r="UES832" s="257"/>
      <c r="UET832" s="257"/>
      <c r="UEU832" s="257"/>
      <c r="UEV832" s="257"/>
      <c r="UEW832" s="257"/>
      <c r="UEX832" s="257"/>
      <c r="UEY832" s="257"/>
      <c r="UEZ832" s="257"/>
      <c r="UFA832" s="257"/>
      <c r="UFB832" s="257"/>
      <c r="UFC832" s="257"/>
      <c r="UFD832" s="257"/>
      <c r="UFE832" s="257"/>
      <c r="UFF832" s="257"/>
      <c r="UFG832" s="257"/>
      <c r="UFH832" s="257"/>
      <c r="UFI832" s="257"/>
      <c r="UFJ832" s="257"/>
      <c r="UFK832" s="257"/>
      <c r="UFL832" s="257"/>
      <c r="UFM832" s="257"/>
      <c r="UFN832" s="257"/>
      <c r="UFO832" s="257"/>
      <c r="UFP832" s="257"/>
      <c r="UFQ832" s="257"/>
      <c r="UFR832" s="257"/>
      <c r="UFS832" s="257"/>
      <c r="UFT832" s="257"/>
      <c r="UFU832" s="257"/>
      <c r="UFV832" s="257"/>
      <c r="UFW832" s="257"/>
      <c r="UFX832" s="257"/>
      <c r="UFY832" s="257"/>
      <c r="UFZ832" s="257"/>
      <c r="UGA832" s="257"/>
      <c r="UGB832" s="257"/>
      <c r="UGC832" s="257"/>
      <c r="UGD832" s="257"/>
      <c r="UGE832" s="257"/>
      <c r="UGF832" s="257"/>
      <c r="UGG832" s="257"/>
      <c r="UGH832" s="257"/>
      <c r="UGI832" s="257"/>
      <c r="UGJ832" s="257"/>
      <c r="UGK832" s="257"/>
      <c r="UGL832" s="257"/>
      <c r="UGM832" s="257"/>
      <c r="UGN832" s="257"/>
      <c r="UGO832" s="257"/>
      <c r="UGP832" s="257"/>
      <c r="UGQ832" s="257"/>
      <c r="UGR832" s="257"/>
      <c r="UGS832" s="257"/>
      <c r="UGT832" s="257"/>
      <c r="UGU832" s="257"/>
      <c r="UGV832" s="257"/>
      <c r="UGW832" s="257"/>
      <c r="UGX832" s="257"/>
      <c r="UGY832" s="257"/>
      <c r="UGZ832" s="257"/>
      <c r="UHA832" s="257"/>
      <c r="UHB832" s="257"/>
      <c r="UHC832" s="257"/>
      <c r="UHD832" s="257"/>
      <c r="UHE832" s="257"/>
      <c r="UHF832" s="257"/>
      <c r="UHG832" s="257"/>
      <c r="UHH832" s="257"/>
      <c r="UHI832" s="257"/>
      <c r="UHJ832" s="257"/>
      <c r="UHK832" s="257"/>
      <c r="UHL832" s="257"/>
      <c r="UHM832" s="257"/>
      <c r="UHN832" s="257"/>
      <c r="UHO832" s="257"/>
      <c r="UHP832" s="257"/>
      <c r="UHQ832" s="257"/>
      <c r="UHR832" s="257"/>
      <c r="UHS832" s="257"/>
      <c r="UHT832" s="257"/>
      <c r="UHU832" s="257"/>
      <c r="UHV832" s="257"/>
      <c r="UHW832" s="257"/>
      <c r="UHX832" s="257"/>
      <c r="UHY832" s="257"/>
      <c r="UHZ832" s="257"/>
      <c r="UIA832" s="257"/>
      <c r="UIB832" s="257"/>
      <c r="UIC832" s="257"/>
      <c r="UID832" s="257"/>
      <c r="UIE832" s="257"/>
      <c r="UIF832" s="257"/>
      <c r="UIG832" s="257"/>
      <c r="UIH832" s="257"/>
      <c r="UII832" s="257"/>
      <c r="UIJ832" s="257"/>
      <c r="UIK832" s="257"/>
      <c r="UIL832" s="257"/>
      <c r="UIM832" s="257"/>
      <c r="UIN832" s="257"/>
      <c r="UIO832" s="257"/>
      <c r="UIP832" s="257"/>
      <c r="UIQ832" s="257"/>
      <c r="UIR832" s="257"/>
      <c r="UIS832" s="257"/>
      <c r="UIT832" s="257"/>
      <c r="UIU832" s="257"/>
      <c r="UIV832" s="257"/>
      <c r="UIW832" s="257"/>
      <c r="UIX832" s="257"/>
      <c r="UIY832" s="257"/>
      <c r="UIZ832" s="257"/>
      <c r="UJA832" s="257"/>
      <c r="UJB832" s="257"/>
      <c r="UJC832" s="257"/>
      <c r="UJD832" s="257"/>
      <c r="UJE832" s="257"/>
      <c r="UJF832" s="257"/>
      <c r="UJG832" s="257"/>
      <c r="UJH832" s="257"/>
      <c r="UJI832" s="257"/>
      <c r="UJJ832" s="257"/>
      <c r="UJK832" s="257"/>
      <c r="UJL832" s="257"/>
      <c r="UJM832" s="257"/>
      <c r="UJN832" s="257"/>
      <c r="UJO832" s="257"/>
      <c r="UJP832" s="257"/>
      <c r="UJQ832" s="257"/>
      <c r="UJR832" s="257"/>
      <c r="UJS832" s="257"/>
      <c r="UJT832" s="257"/>
      <c r="UJU832" s="257"/>
      <c r="UJV832" s="257"/>
      <c r="UJW832" s="257"/>
      <c r="UJX832" s="257"/>
      <c r="UJY832" s="257"/>
      <c r="UJZ832" s="257"/>
      <c r="UKA832" s="257"/>
      <c r="UKB832" s="257"/>
      <c r="UKC832" s="257"/>
      <c r="UKD832" s="257"/>
      <c r="UKE832" s="257"/>
      <c r="UKF832" s="257"/>
      <c r="UKG832" s="257"/>
      <c r="UKH832" s="257"/>
      <c r="UKI832" s="257"/>
      <c r="UKJ832" s="257"/>
      <c r="UKK832" s="257"/>
      <c r="UKL832" s="257"/>
      <c r="UKM832" s="257"/>
      <c r="UKN832" s="257"/>
      <c r="UKO832" s="257"/>
      <c r="UKP832" s="257"/>
      <c r="UKQ832" s="257"/>
      <c r="UKR832" s="257"/>
      <c r="UKS832" s="257"/>
      <c r="UKT832" s="257"/>
      <c r="UKU832" s="257"/>
      <c r="UKV832" s="257"/>
      <c r="UKW832" s="257"/>
      <c r="UKX832" s="257"/>
      <c r="UKY832" s="257"/>
      <c r="UKZ832" s="257"/>
      <c r="ULA832" s="257"/>
      <c r="ULB832" s="257"/>
      <c r="ULC832" s="257"/>
      <c r="ULD832" s="257"/>
      <c r="ULE832" s="257"/>
      <c r="ULF832" s="257"/>
      <c r="ULG832" s="257"/>
      <c r="ULH832" s="257"/>
      <c r="ULI832" s="257"/>
      <c r="ULJ832" s="257"/>
      <c r="ULK832" s="257"/>
      <c r="ULL832" s="257"/>
      <c r="ULM832" s="257"/>
      <c r="ULN832" s="257"/>
      <c r="ULO832" s="257"/>
      <c r="ULP832" s="257"/>
      <c r="ULQ832" s="257"/>
      <c r="ULR832" s="257"/>
      <c r="ULS832" s="257"/>
      <c r="ULT832" s="257"/>
      <c r="ULU832" s="257"/>
      <c r="ULV832" s="257"/>
      <c r="ULW832" s="257"/>
      <c r="ULX832" s="257"/>
      <c r="ULY832" s="257"/>
      <c r="ULZ832" s="257"/>
      <c r="UMA832" s="257"/>
      <c r="UMB832" s="257"/>
      <c r="UMC832" s="257"/>
      <c r="UMD832" s="257"/>
      <c r="UME832" s="257"/>
      <c r="UMF832" s="257"/>
      <c r="UMG832" s="257"/>
      <c r="UMH832" s="257"/>
      <c r="UMI832" s="257"/>
      <c r="UMJ832" s="257"/>
      <c r="UMK832" s="257"/>
      <c r="UML832" s="257"/>
      <c r="UMM832" s="257"/>
      <c r="UMN832" s="257"/>
      <c r="UMO832" s="257"/>
      <c r="UMP832" s="257"/>
      <c r="UMQ832" s="257"/>
      <c r="UMR832" s="257"/>
      <c r="UMS832" s="257"/>
      <c r="UMT832" s="257"/>
      <c r="UMU832" s="257"/>
      <c r="UMV832" s="257"/>
      <c r="UMW832" s="257"/>
      <c r="UMX832" s="257"/>
      <c r="UMY832" s="257"/>
      <c r="UMZ832" s="257"/>
      <c r="UNA832" s="257"/>
      <c r="UNB832" s="257"/>
      <c r="UNC832" s="257"/>
      <c r="UND832" s="257"/>
      <c r="UNE832" s="257"/>
      <c r="UNF832" s="257"/>
      <c r="UNG832" s="257"/>
      <c r="UNH832" s="257"/>
      <c r="UNI832" s="257"/>
      <c r="UNJ832" s="257"/>
      <c r="UNK832" s="257"/>
      <c r="UNL832" s="257"/>
      <c r="UNM832" s="257"/>
      <c r="UNN832" s="257"/>
      <c r="UNO832" s="257"/>
      <c r="UNP832" s="257"/>
      <c r="UNQ832" s="257"/>
      <c r="UNR832" s="257"/>
      <c r="UNS832" s="257"/>
      <c r="UNT832" s="257"/>
      <c r="UNU832" s="257"/>
      <c r="UNV832" s="257"/>
      <c r="UNW832" s="257"/>
      <c r="UNX832" s="257"/>
      <c r="UNY832" s="257"/>
      <c r="UNZ832" s="257"/>
      <c r="UOA832" s="257"/>
      <c r="UOB832" s="257"/>
      <c r="UOC832" s="257"/>
      <c r="UOD832" s="257"/>
      <c r="UOE832" s="257"/>
      <c r="UOF832" s="257"/>
      <c r="UOG832" s="257"/>
      <c r="UOH832" s="257"/>
      <c r="UOI832" s="257"/>
      <c r="UOJ832" s="257"/>
      <c r="UOK832" s="257"/>
      <c r="UOL832" s="257"/>
      <c r="UOM832" s="257"/>
      <c r="UON832" s="257"/>
      <c r="UOO832" s="257"/>
      <c r="UOP832" s="257"/>
      <c r="UOQ832" s="257"/>
      <c r="UOR832" s="257"/>
      <c r="UOS832" s="257"/>
      <c r="UOT832" s="257"/>
      <c r="UOU832" s="257"/>
      <c r="UOV832" s="257"/>
      <c r="UOW832" s="257"/>
      <c r="UOX832" s="257"/>
      <c r="UOY832" s="257"/>
      <c r="UOZ832" s="257"/>
      <c r="UPA832" s="257"/>
      <c r="UPB832" s="257"/>
      <c r="UPC832" s="257"/>
      <c r="UPD832" s="257"/>
      <c r="UPE832" s="257"/>
      <c r="UPF832" s="257"/>
      <c r="UPG832" s="257"/>
      <c r="UPH832" s="257"/>
      <c r="UPI832" s="257"/>
      <c r="UPJ832" s="257"/>
      <c r="UPK832" s="257"/>
      <c r="UPL832" s="257"/>
      <c r="UPM832" s="257"/>
      <c r="UPN832" s="257"/>
      <c r="UPO832" s="257"/>
      <c r="UPP832" s="257"/>
      <c r="UPQ832" s="257"/>
      <c r="UPR832" s="257"/>
      <c r="UPS832" s="257"/>
      <c r="UPT832" s="257"/>
      <c r="UPU832" s="257"/>
      <c r="UPV832" s="257"/>
      <c r="UPW832" s="257"/>
      <c r="UPX832" s="257"/>
      <c r="UPY832" s="257"/>
      <c r="UPZ832" s="257"/>
      <c r="UQA832" s="257"/>
      <c r="UQB832" s="257"/>
      <c r="UQC832" s="257"/>
      <c r="UQD832" s="257"/>
      <c r="UQE832" s="257"/>
      <c r="UQF832" s="257"/>
      <c r="UQG832" s="257"/>
      <c r="UQH832" s="257"/>
      <c r="UQI832" s="257"/>
      <c r="UQJ832" s="257"/>
      <c r="UQK832" s="257"/>
      <c r="UQL832" s="257"/>
      <c r="UQM832" s="257"/>
      <c r="UQN832" s="257"/>
      <c r="UQO832" s="257"/>
      <c r="UQP832" s="257"/>
      <c r="UQQ832" s="257"/>
      <c r="UQR832" s="257"/>
      <c r="UQS832" s="257"/>
      <c r="UQT832" s="257"/>
      <c r="UQU832" s="257"/>
      <c r="UQV832" s="257"/>
      <c r="UQW832" s="257"/>
      <c r="UQX832" s="257"/>
      <c r="UQY832" s="257"/>
      <c r="UQZ832" s="257"/>
      <c r="URA832" s="257"/>
      <c r="URB832" s="257"/>
      <c r="URC832" s="257"/>
      <c r="URD832" s="257"/>
      <c r="URE832" s="257"/>
      <c r="URF832" s="257"/>
      <c r="URG832" s="257"/>
      <c r="URH832" s="257"/>
      <c r="URI832" s="257"/>
      <c r="URJ832" s="257"/>
      <c r="URK832" s="257"/>
      <c r="URL832" s="257"/>
      <c r="URM832" s="257"/>
      <c r="URN832" s="257"/>
      <c r="URO832" s="257"/>
      <c r="URP832" s="257"/>
      <c r="URQ832" s="257"/>
      <c r="URR832" s="257"/>
      <c r="URS832" s="257"/>
      <c r="URT832" s="257"/>
      <c r="URU832" s="257"/>
      <c r="URV832" s="257"/>
      <c r="URW832" s="257"/>
      <c r="URX832" s="257"/>
      <c r="URY832" s="257"/>
      <c r="URZ832" s="257"/>
      <c r="USA832" s="257"/>
      <c r="USB832" s="257"/>
      <c r="USC832" s="257"/>
      <c r="USD832" s="257"/>
      <c r="USE832" s="257"/>
      <c r="USF832" s="257"/>
      <c r="USG832" s="257"/>
      <c r="USH832" s="257"/>
      <c r="USI832" s="257"/>
      <c r="USJ832" s="257"/>
      <c r="USK832" s="257"/>
      <c r="USL832" s="257"/>
      <c r="USM832" s="257"/>
      <c r="USN832" s="257"/>
      <c r="USO832" s="257"/>
      <c r="USP832" s="257"/>
      <c r="USQ832" s="257"/>
      <c r="USR832" s="257"/>
      <c r="USS832" s="257"/>
      <c r="UST832" s="257"/>
      <c r="USU832" s="257"/>
      <c r="USV832" s="257"/>
      <c r="USW832" s="257"/>
      <c r="USX832" s="257"/>
      <c r="USY832" s="257"/>
      <c r="USZ832" s="257"/>
      <c r="UTA832" s="257"/>
      <c r="UTB832" s="257"/>
      <c r="UTC832" s="257"/>
      <c r="UTD832" s="257"/>
      <c r="UTE832" s="257"/>
      <c r="UTF832" s="257"/>
      <c r="UTG832" s="257"/>
      <c r="UTH832" s="257"/>
      <c r="UTI832" s="257"/>
      <c r="UTJ832" s="257"/>
      <c r="UTK832" s="257"/>
      <c r="UTL832" s="257"/>
      <c r="UTM832" s="257"/>
      <c r="UTN832" s="257"/>
      <c r="UTO832" s="257"/>
      <c r="UTP832" s="257"/>
      <c r="UTQ832" s="257"/>
      <c r="UTR832" s="257"/>
      <c r="UTS832" s="257"/>
      <c r="UTT832" s="257"/>
      <c r="UTU832" s="257"/>
      <c r="UTV832" s="257"/>
      <c r="UTW832" s="257"/>
      <c r="UTX832" s="257"/>
      <c r="UTY832" s="257"/>
      <c r="UTZ832" s="257"/>
      <c r="UUA832" s="257"/>
      <c r="UUB832" s="257"/>
      <c r="UUC832" s="257"/>
      <c r="UUD832" s="257"/>
      <c r="UUE832" s="257"/>
      <c r="UUF832" s="257"/>
      <c r="UUG832" s="257"/>
      <c r="UUH832" s="257"/>
      <c r="UUI832" s="257"/>
      <c r="UUJ832" s="257"/>
      <c r="UUK832" s="257"/>
      <c r="UUL832" s="257"/>
      <c r="UUM832" s="257"/>
      <c r="UUN832" s="257"/>
      <c r="UUO832" s="257"/>
      <c r="UUP832" s="257"/>
      <c r="UUQ832" s="257"/>
      <c r="UUR832" s="257"/>
      <c r="UUS832" s="257"/>
      <c r="UUT832" s="257"/>
      <c r="UUU832" s="257"/>
      <c r="UUV832" s="257"/>
      <c r="UUW832" s="257"/>
      <c r="UUX832" s="257"/>
      <c r="UUY832" s="257"/>
      <c r="UUZ832" s="257"/>
      <c r="UVA832" s="257"/>
      <c r="UVB832" s="257"/>
      <c r="UVC832" s="257"/>
      <c r="UVD832" s="257"/>
      <c r="UVE832" s="257"/>
      <c r="UVF832" s="257"/>
      <c r="UVG832" s="257"/>
      <c r="UVH832" s="257"/>
      <c r="UVI832" s="257"/>
      <c r="UVJ832" s="257"/>
      <c r="UVK832" s="257"/>
      <c r="UVL832" s="257"/>
      <c r="UVM832" s="257"/>
      <c r="UVN832" s="257"/>
      <c r="UVO832" s="257"/>
      <c r="UVP832" s="257"/>
      <c r="UVQ832" s="257"/>
      <c r="UVR832" s="257"/>
      <c r="UVS832" s="257"/>
      <c r="UVT832" s="257"/>
      <c r="UVU832" s="257"/>
      <c r="UVV832" s="257"/>
      <c r="UVW832" s="257"/>
      <c r="UVX832" s="257"/>
      <c r="UVY832" s="257"/>
      <c r="UVZ832" s="257"/>
      <c r="UWA832" s="257"/>
      <c r="UWB832" s="257"/>
      <c r="UWC832" s="257"/>
      <c r="UWD832" s="257"/>
      <c r="UWE832" s="257"/>
      <c r="UWF832" s="257"/>
      <c r="UWG832" s="257"/>
      <c r="UWH832" s="257"/>
      <c r="UWI832" s="257"/>
      <c r="UWJ832" s="257"/>
      <c r="UWK832" s="257"/>
      <c r="UWL832" s="257"/>
      <c r="UWM832" s="257"/>
      <c r="UWN832" s="257"/>
      <c r="UWO832" s="257"/>
      <c r="UWP832" s="257"/>
      <c r="UWQ832" s="257"/>
      <c r="UWR832" s="257"/>
      <c r="UWS832" s="257"/>
      <c r="UWT832" s="257"/>
      <c r="UWU832" s="257"/>
      <c r="UWV832" s="257"/>
      <c r="UWW832" s="257"/>
      <c r="UWX832" s="257"/>
      <c r="UWY832" s="257"/>
      <c r="UWZ832" s="257"/>
      <c r="UXA832" s="257"/>
      <c r="UXB832" s="257"/>
      <c r="UXC832" s="257"/>
      <c r="UXD832" s="257"/>
      <c r="UXE832" s="257"/>
      <c r="UXF832" s="257"/>
      <c r="UXG832" s="257"/>
      <c r="UXH832" s="257"/>
      <c r="UXI832" s="257"/>
      <c r="UXJ832" s="257"/>
      <c r="UXK832" s="257"/>
      <c r="UXL832" s="257"/>
      <c r="UXM832" s="257"/>
      <c r="UXN832" s="257"/>
      <c r="UXO832" s="257"/>
      <c r="UXP832" s="257"/>
      <c r="UXQ832" s="257"/>
      <c r="UXR832" s="257"/>
      <c r="UXS832" s="257"/>
      <c r="UXT832" s="257"/>
      <c r="UXU832" s="257"/>
      <c r="UXV832" s="257"/>
      <c r="UXW832" s="257"/>
      <c r="UXX832" s="257"/>
      <c r="UXY832" s="257"/>
      <c r="UXZ832" s="257"/>
      <c r="UYA832" s="257"/>
      <c r="UYB832" s="257"/>
      <c r="UYC832" s="257"/>
      <c r="UYD832" s="257"/>
      <c r="UYE832" s="257"/>
      <c r="UYF832" s="257"/>
      <c r="UYG832" s="257"/>
      <c r="UYH832" s="257"/>
      <c r="UYI832" s="257"/>
      <c r="UYJ832" s="257"/>
      <c r="UYK832" s="257"/>
      <c r="UYL832" s="257"/>
      <c r="UYM832" s="257"/>
      <c r="UYN832" s="257"/>
      <c r="UYO832" s="257"/>
      <c r="UYP832" s="257"/>
      <c r="UYQ832" s="257"/>
      <c r="UYR832" s="257"/>
      <c r="UYS832" s="257"/>
      <c r="UYT832" s="257"/>
      <c r="UYU832" s="257"/>
      <c r="UYV832" s="257"/>
      <c r="UYW832" s="257"/>
      <c r="UYX832" s="257"/>
      <c r="UYY832" s="257"/>
      <c r="UYZ832" s="257"/>
      <c r="UZA832" s="257"/>
      <c r="UZB832" s="257"/>
      <c r="UZC832" s="257"/>
      <c r="UZD832" s="257"/>
      <c r="UZE832" s="257"/>
      <c r="UZF832" s="257"/>
      <c r="UZG832" s="257"/>
      <c r="UZH832" s="257"/>
      <c r="UZI832" s="257"/>
      <c r="UZJ832" s="257"/>
      <c r="UZK832" s="257"/>
      <c r="UZL832" s="257"/>
      <c r="UZM832" s="257"/>
      <c r="UZN832" s="257"/>
      <c r="UZO832" s="257"/>
      <c r="UZP832" s="257"/>
      <c r="UZQ832" s="257"/>
      <c r="UZR832" s="257"/>
      <c r="UZS832" s="257"/>
      <c r="UZT832" s="257"/>
      <c r="UZU832" s="257"/>
      <c r="UZV832" s="257"/>
      <c r="UZW832" s="257"/>
      <c r="UZX832" s="257"/>
      <c r="UZY832" s="257"/>
      <c r="UZZ832" s="257"/>
      <c r="VAA832" s="257"/>
      <c r="VAB832" s="257"/>
      <c r="VAC832" s="257"/>
      <c r="VAD832" s="257"/>
      <c r="VAE832" s="257"/>
      <c r="VAF832" s="257"/>
      <c r="VAG832" s="257"/>
      <c r="VAH832" s="257"/>
      <c r="VAI832" s="257"/>
      <c r="VAJ832" s="257"/>
      <c r="VAK832" s="257"/>
      <c r="VAL832" s="257"/>
      <c r="VAM832" s="257"/>
      <c r="VAN832" s="257"/>
      <c r="VAO832" s="257"/>
      <c r="VAP832" s="257"/>
      <c r="VAQ832" s="257"/>
      <c r="VAR832" s="257"/>
      <c r="VAS832" s="257"/>
      <c r="VAT832" s="257"/>
      <c r="VAU832" s="257"/>
      <c r="VAV832" s="257"/>
      <c r="VAW832" s="257"/>
      <c r="VAX832" s="257"/>
      <c r="VAY832" s="257"/>
      <c r="VAZ832" s="257"/>
      <c r="VBA832" s="257"/>
      <c r="VBB832" s="257"/>
      <c r="VBC832" s="257"/>
      <c r="VBD832" s="257"/>
      <c r="VBE832" s="257"/>
      <c r="VBF832" s="257"/>
      <c r="VBG832" s="257"/>
      <c r="VBH832" s="257"/>
      <c r="VBI832" s="257"/>
      <c r="VBJ832" s="257"/>
      <c r="VBK832" s="257"/>
      <c r="VBL832" s="257"/>
      <c r="VBM832" s="257"/>
      <c r="VBN832" s="257"/>
      <c r="VBO832" s="257"/>
      <c r="VBP832" s="257"/>
      <c r="VBQ832" s="257"/>
      <c r="VBR832" s="257"/>
      <c r="VBS832" s="257"/>
      <c r="VBT832" s="257"/>
      <c r="VBU832" s="257"/>
      <c r="VBV832" s="257"/>
      <c r="VBW832" s="257"/>
      <c r="VBX832" s="257"/>
      <c r="VBY832" s="257"/>
      <c r="VBZ832" s="257"/>
      <c r="VCA832" s="257"/>
      <c r="VCB832" s="257"/>
      <c r="VCC832" s="257"/>
      <c r="VCD832" s="257"/>
      <c r="VCE832" s="257"/>
      <c r="VCF832" s="257"/>
      <c r="VCG832" s="257"/>
      <c r="VCH832" s="257"/>
      <c r="VCI832" s="257"/>
      <c r="VCJ832" s="257"/>
      <c r="VCK832" s="257"/>
      <c r="VCL832" s="257"/>
      <c r="VCM832" s="257"/>
      <c r="VCN832" s="257"/>
      <c r="VCO832" s="257"/>
      <c r="VCP832" s="257"/>
      <c r="VCQ832" s="257"/>
      <c r="VCR832" s="257"/>
      <c r="VCS832" s="257"/>
      <c r="VCT832" s="257"/>
      <c r="VCU832" s="257"/>
      <c r="VCV832" s="257"/>
      <c r="VCW832" s="257"/>
      <c r="VCX832" s="257"/>
      <c r="VCY832" s="257"/>
      <c r="VCZ832" s="257"/>
      <c r="VDA832" s="257"/>
      <c r="VDB832" s="257"/>
      <c r="VDC832" s="257"/>
      <c r="VDD832" s="257"/>
      <c r="VDE832" s="257"/>
      <c r="VDF832" s="257"/>
      <c r="VDG832" s="257"/>
      <c r="VDH832" s="257"/>
      <c r="VDI832" s="257"/>
      <c r="VDJ832" s="257"/>
      <c r="VDK832" s="257"/>
      <c r="VDL832" s="257"/>
      <c r="VDM832" s="257"/>
      <c r="VDN832" s="257"/>
      <c r="VDO832" s="257"/>
      <c r="VDP832" s="257"/>
      <c r="VDQ832" s="257"/>
      <c r="VDR832" s="257"/>
      <c r="VDS832" s="257"/>
      <c r="VDT832" s="257"/>
      <c r="VDU832" s="257"/>
      <c r="VDV832" s="257"/>
      <c r="VDW832" s="257"/>
      <c r="VDX832" s="257"/>
      <c r="VDY832" s="257"/>
      <c r="VDZ832" s="257"/>
      <c r="VEA832" s="257"/>
      <c r="VEB832" s="257"/>
      <c r="VEC832" s="257"/>
      <c r="VED832" s="257"/>
      <c r="VEE832" s="257"/>
      <c r="VEF832" s="257"/>
      <c r="VEG832" s="257"/>
      <c r="VEH832" s="257"/>
      <c r="VEI832" s="257"/>
      <c r="VEJ832" s="257"/>
      <c r="VEK832" s="257"/>
      <c r="VEL832" s="257"/>
      <c r="VEM832" s="257"/>
      <c r="VEN832" s="257"/>
      <c r="VEO832" s="257"/>
      <c r="VEP832" s="257"/>
      <c r="VEQ832" s="257"/>
      <c r="VER832" s="257"/>
      <c r="VES832" s="257"/>
      <c r="VET832" s="257"/>
      <c r="VEU832" s="257"/>
      <c r="VEV832" s="257"/>
      <c r="VEW832" s="257"/>
      <c r="VEX832" s="257"/>
      <c r="VEY832" s="257"/>
      <c r="VEZ832" s="257"/>
      <c r="VFA832" s="257"/>
      <c r="VFB832" s="257"/>
      <c r="VFC832" s="257"/>
      <c r="VFD832" s="257"/>
      <c r="VFE832" s="257"/>
      <c r="VFF832" s="257"/>
      <c r="VFG832" s="257"/>
      <c r="VFH832" s="257"/>
      <c r="VFI832" s="257"/>
      <c r="VFJ832" s="257"/>
      <c r="VFK832" s="257"/>
      <c r="VFL832" s="257"/>
      <c r="VFM832" s="257"/>
      <c r="VFN832" s="257"/>
      <c r="VFO832" s="257"/>
      <c r="VFP832" s="257"/>
      <c r="VFQ832" s="257"/>
      <c r="VFR832" s="257"/>
      <c r="VFS832" s="257"/>
      <c r="VFT832" s="257"/>
      <c r="VFU832" s="257"/>
      <c r="VFV832" s="257"/>
      <c r="VFW832" s="257"/>
      <c r="VFX832" s="257"/>
      <c r="VFY832" s="257"/>
      <c r="VFZ832" s="257"/>
      <c r="VGA832" s="257"/>
      <c r="VGB832" s="257"/>
      <c r="VGC832" s="257"/>
      <c r="VGD832" s="257"/>
      <c r="VGE832" s="257"/>
      <c r="VGF832" s="257"/>
      <c r="VGG832" s="257"/>
      <c r="VGH832" s="257"/>
      <c r="VGI832" s="257"/>
      <c r="VGJ832" s="257"/>
      <c r="VGK832" s="257"/>
      <c r="VGL832" s="257"/>
      <c r="VGM832" s="257"/>
      <c r="VGN832" s="257"/>
      <c r="VGO832" s="257"/>
      <c r="VGP832" s="257"/>
      <c r="VGQ832" s="257"/>
      <c r="VGR832" s="257"/>
      <c r="VGS832" s="257"/>
      <c r="VGT832" s="257"/>
      <c r="VGU832" s="257"/>
      <c r="VGV832" s="257"/>
      <c r="VGW832" s="257"/>
      <c r="VGX832" s="257"/>
      <c r="VGY832" s="257"/>
      <c r="VGZ832" s="257"/>
      <c r="VHA832" s="257"/>
      <c r="VHB832" s="257"/>
      <c r="VHC832" s="257"/>
      <c r="VHD832" s="257"/>
      <c r="VHE832" s="257"/>
      <c r="VHF832" s="257"/>
      <c r="VHG832" s="257"/>
      <c r="VHH832" s="257"/>
      <c r="VHI832" s="257"/>
      <c r="VHJ832" s="257"/>
      <c r="VHK832" s="257"/>
      <c r="VHL832" s="257"/>
      <c r="VHM832" s="257"/>
      <c r="VHN832" s="257"/>
      <c r="VHO832" s="257"/>
      <c r="VHP832" s="257"/>
      <c r="VHQ832" s="257"/>
      <c r="VHR832" s="257"/>
      <c r="VHS832" s="257"/>
      <c r="VHT832" s="257"/>
      <c r="VHU832" s="257"/>
      <c r="VHV832" s="257"/>
      <c r="VHW832" s="257"/>
      <c r="VHX832" s="257"/>
      <c r="VHY832" s="257"/>
      <c r="VHZ832" s="257"/>
      <c r="VIA832" s="257"/>
      <c r="VIB832" s="257"/>
      <c r="VIC832" s="257"/>
      <c r="VID832" s="257"/>
      <c r="VIE832" s="257"/>
      <c r="VIF832" s="257"/>
      <c r="VIG832" s="257"/>
      <c r="VIH832" s="257"/>
      <c r="VII832" s="257"/>
      <c r="VIJ832" s="257"/>
      <c r="VIK832" s="257"/>
      <c r="VIL832" s="257"/>
      <c r="VIM832" s="257"/>
      <c r="VIN832" s="257"/>
      <c r="VIO832" s="257"/>
      <c r="VIP832" s="257"/>
      <c r="VIQ832" s="257"/>
      <c r="VIR832" s="257"/>
      <c r="VIS832" s="257"/>
      <c r="VIT832" s="257"/>
      <c r="VIU832" s="257"/>
      <c r="VIV832" s="257"/>
      <c r="VIW832" s="257"/>
      <c r="VIX832" s="257"/>
      <c r="VIY832" s="257"/>
      <c r="VIZ832" s="257"/>
      <c r="VJA832" s="257"/>
      <c r="VJB832" s="257"/>
      <c r="VJC832" s="257"/>
      <c r="VJD832" s="257"/>
      <c r="VJE832" s="257"/>
      <c r="VJF832" s="257"/>
      <c r="VJG832" s="257"/>
      <c r="VJH832" s="257"/>
      <c r="VJI832" s="257"/>
      <c r="VJJ832" s="257"/>
      <c r="VJK832" s="257"/>
      <c r="VJL832" s="257"/>
      <c r="VJM832" s="257"/>
      <c r="VJN832" s="257"/>
      <c r="VJO832" s="257"/>
      <c r="VJP832" s="257"/>
      <c r="VJQ832" s="257"/>
      <c r="VJR832" s="257"/>
      <c r="VJS832" s="257"/>
      <c r="VJT832" s="257"/>
      <c r="VJU832" s="257"/>
      <c r="VJV832" s="257"/>
      <c r="VJW832" s="257"/>
      <c r="VJX832" s="257"/>
      <c r="VJY832" s="257"/>
      <c r="VJZ832" s="257"/>
      <c r="VKA832" s="257"/>
      <c r="VKB832" s="257"/>
      <c r="VKC832" s="257"/>
      <c r="VKD832" s="257"/>
      <c r="VKE832" s="257"/>
      <c r="VKF832" s="257"/>
      <c r="VKG832" s="257"/>
      <c r="VKH832" s="257"/>
      <c r="VKI832" s="257"/>
      <c r="VKJ832" s="257"/>
      <c r="VKK832" s="257"/>
      <c r="VKL832" s="257"/>
      <c r="VKM832" s="257"/>
      <c r="VKN832" s="257"/>
      <c r="VKO832" s="257"/>
      <c r="VKP832" s="257"/>
      <c r="VKQ832" s="257"/>
      <c r="VKR832" s="257"/>
      <c r="VKS832" s="257"/>
      <c r="VKT832" s="257"/>
      <c r="VKU832" s="257"/>
      <c r="VKV832" s="257"/>
      <c r="VKW832" s="257"/>
      <c r="VKX832" s="257"/>
      <c r="VKY832" s="257"/>
      <c r="VKZ832" s="257"/>
      <c r="VLA832" s="257"/>
      <c r="VLB832" s="257"/>
      <c r="VLC832" s="257"/>
      <c r="VLD832" s="257"/>
      <c r="VLE832" s="257"/>
      <c r="VLF832" s="257"/>
      <c r="VLG832" s="257"/>
      <c r="VLH832" s="257"/>
      <c r="VLI832" s="257"/>
      <c r="VLJ832" s="257"/>
      <c r="VLK832" s="257"/>
      <c r="VLL832" s="257"/>
      <c r="VLM832" s="257"/>
      <c r="VLN832" s="257"/>
      <c r="VLO832" s="257"/>
      <c r="VLP832" s="257"/>
      <c r="VLQ832" s="257"/>
      <c r="VLR832" s="257"/>
      <c r="VLS832" s="257"/>
      <c r="VLT832" s="257"/>
      <c r="VLU832" s="257"/>
      <c r="VLV832" s="257"/>
      <c r="VLW832" s="257"/>
      <c r="VLX832" s="257"/>
      <c r="VLY832" s="257"/>
      <c r="VLZ832" s="257"/>
      <c r="VMA832" s="257"/>
      <c r="VMB832" s="257"/>
      <c r="VMC832" s="257"/>
      <c r="VMD832" s="257"/>
      <c r="VME832" s="257"/>
      <c r="VMF832" s="257"/>
      <c r="VMG832" s="257"/>
      <c r="VMH832" s="257"/>
      <c r="VMI832" s="257"/>
      <c r="VMJ832" s="257"/>
      <c r="VMK832" s="257"/>
      <c r="VML832" s="257"/>
      <c r="VMM832" s="257"/>
      <c r="VMN832" s="257"/>
      <c r="VMO832" s="257"/>
      <c r="VMP832" s="257"/>
      <c r="VMQ832" s="257"/>
      <c r="VMR832" s="257"/>
      <c r="VMS832" s="257"/>
      <c r="VMT832" s="257"/>
      <c r="VMU832" s="257"/>
      <c r="VMV832" s="257"/>
      <c r="VMW832" s="257"/>
      <c r="VMX832" s="257"/>
      <c r="VMY832" s="257"/>
      <c r="VMZ832" s="257"/>
      <c r="VNA832" s="257"/>
      <c r="VNB832" s="257"/>
      <c r="VNC832" s="257"/>
      <c r="VND832" s="257"/>
      <c r="VNE832" s="257"/>
      <c r="VNF832" s="257"/>
      <c r="VNG832" s="257"/>
      <c r="VNH832" s="257"/>
      <c r="VNI832" s="257"/>
      <c r="VNJ832" s="257"/>
      <c r="VNK832" s="257"/>
      <c r="VNL832" s="257"/>
      <c r="VNM832" s="257"/>
      <c r="VNN832" s="257"/>
      <c r="VNO832" s="257"/>
      <c r="VNP832" s="257"/>
      <c r="VNQ832" s="257"/>
      <c r="VNR832" s="257"/>
      <c r="VNS832" s="257"/>
      <c r="VNT832" s="257"/>
      <c r="VNU832" s="257"/>
      <c r="VNV832" s="257"/>
      <c r="VNW832" s="257"/>
      <c r="VNX832" s="257"/>
      <c r="VNY832" s="257"/>
      <c r="VNZ832" s="257"/>
      <c r="VOA832" s="257"/>
      <c r="VOB832" s="257"/>
      <c r="VOC832" s="257"/>
      <c r="VOD832" s="257"/>
      <c r="VOE832" s="257"/>
      <c r="VOF832" s="257"/>
      <c r="VOG832" s="257"/>
      <c r="VOH832" s="257"/>
      <c r="VOI832" s="257"/>
      <c r="VOJ832" s="257"/>
      <c r="VOK832" s="257"/>
      <c r="VOL832" s="257"/>
      <c r="VOM832" s="257"/>
      <c r="VON832" s="257"/>
      <c r="VOO832" s="257"/>
      <c r="VOP832" s="257"/>
      <c r="VOQ832" s="257"/>
      <c r="VOR832" s="257"/>
      <c r="VOS832" s="257"/>
      <c r="VOT832" s="257"/>
      <c r="VOU832" s="257"/>
      <c r="VOV832" s="257"/>
      <c r="VOW832" s="257"/>
      <c r="VOX832" s="257"/>
      <c r="VOY832" s="257"/>
      <c r="VOZ832" s="257"/>
      <c r="VPA832" s="257"/>
      <c r="VPB832" s="257"/>
      <c r="VPC832" s="257"/>
      <c r="VPD832" s="257"/>
      <c r="VPE832" s="257"/>
      <c r="VPF832" s="257"/>
      <c r="VPG832" s="257"/>
      <c r="VPH832" s="257"/>
      <c r="VPI832" s="257"/>
      <c r="VPJ832" s="257"/>
      <c r="VPK832" s="257"/>
      <c r="VPL832" s="257"/>
      <c r="VPM832" s="257"/>
      <c r="VPN832" s="257"/>
      <c r="VPO832" s="257"/>
      <c r="VPP832" s="257"/>
      <c r="VPQ832" s="257"/>
      <c r="VPR832" s="257"/>
      <c r="VPS832" s="257"/>
      <c r="VPT832" s="257"/>
      <c r="VPU832" s="257"/>
      <c r="VPV832" s="257"/>
      <c r="VPW832" s="257"/>
      <c r="VPX832" s="257"/>
      <c r="VPY832" s="257"/>
      <c r="VPZ832" s="257"/>
      <c r="VQA832" s="257"/>
      <c r="VQB832" s="257"/>
      <c r="VQC832" s="257"/>
      <c r="VQD832" s="257"/>
      <c r="VQE832" s="257"/>
      <c r="VQF832" s="257"/>
      <c r="VQG832" s="257"/>
      <c r="VQH832" s="257"/>
      <c r="VQI832" s="257"/>
      <c r="VQJ832" s="257"/>
      <c r="VQK832" s="257"/>
      <c r="VQL832" s="257"/>
      <c r="VQM832" s="257"/>
      <c r="VQN832" s="257"/>
      <c r="VQO832" s="257"/>
      <c r="VQP832" s="257"/>
      <c r="VQQ832" s="257"/>
      <c r="VQR832" s="257"/>
      <c r="VQS832" s="257"/>
      <c r="VQT832" s="257"/>
      <c r="VQU832" s="257"/>
      <c r="VQV832" s="257"/>
      <c r="VQW832" s="257"/>
      <c r="VQX832" s="257"/>
      <c r="VQY832" s="257"/>
      <c r="VQZ832" s="257"/>
      <c r="VRA832" s="257"/>
      <c r="VRB832" s="257"/>
      <c r="VRC832" s="257"/>
      <c r="VRD832" s="257"/>
      <c r="VRE832" s="257"/>
      <c r="VRF832" s="257"/>
      <c r="VRG832" s="257"/>
      <c r="VRH832" s="257"/>
      <c r="VRI832" s="257"/>
      <c r="VRJ832" s="257"/>
      <c r="VRK832" s="257"/>
      <c r="VRL832" s="257"/>
      <c r="VRM832" s="257"/>
      <c r="VRN832" s="257"/>
      <c r="VRO832" s="257"/>
      <c r="VRP832" s="257"/>
      <c r="VRQ832" s="257"/>
      <c r="VRR832" s="257"/>
      <c r="VRS832" s="257"/>
      <c r="VRT832" s="257"/>
      <c r="VRU832" s="257"/>
      <c r="VRV832" s="257"/>
      <c r="VRW832" s="257"/>
      <c r="VRX832" s="257"/>
      <c r="VRY832" s="257"/>
      <c r="VRZ832" s="257"/>
      <c r="VSA832" s="257"/>
      <c r="VSB832" s="257"/>
      <c r="VSC832" s="257"/>
      <c r="VSD832" s="257"/>
      <c r="VSE832" s="257"/>
      <c r="VSF832" s="257"/>
      <c r="VSG832" s="257"/>
      <c r="VSH832" s="257"/>
      <c r="VSI832" s="257"/>
      <c r="VSJ832" s="257"/>
      <c r="VSK832" s="257"/>
      <c r="VSL832" s="257"/>
      <c r="VSM832" s="257"/>
      <c r="VSN832" s="257"/>
      <c r="VSO832" s="257"/>
      <c r="VSP832" s="257"/>
      <c r="VSQ832" s="257"/>
      <c r="VSR832" s="257"/>
      <c r="VSS832" s="257"/>
      <c r="VST832" s="257"/>
      <c r="VSU832" s="257"/>
      <c r="VSV832" s="257"/>
      <c r="VSW832" s="257"/>
      <c r="VSX832" s="257"/>
      <c r="VSY832" s="257"/>
      <c r="VSZ832" s="257"/>
      <c r="VTA832" s="257"/>
      <c r="VTB832" s="257"/>
      <c r="VTC832" s="257"/>
      <c r="VTD832" s="257"/>
      <c r="VTE832" s="257"/>
      <c r="VTF832" s="257"/>
      <c r="VTG832" s="257"/>
      <c r="VTH832" s="257"/>
      <c r="VTI832" s="257"/>
      <c r="VTJ832" s="257"/>
      <c r="VTK832" s="257"/>
      <c r="VTL832" s="257"/>
      <c r="VTM832" s="257"/>
      <c r="VTN832" s="257"/>
      <c r="VTO832" s="257"/>
      <c r="VTP832" s="257"/>
      <c r="VTQ832" s="257"/>
      <c r="VTR832" s="257"/>
      <c r="VTS832" s="257"/>
      <c r="VTT832" s="257"/>
      <c r="VTU832" s="257"/>
      <c r="VTV832" s="257"/>
      <c r="VTW832" s="257"/>
      <c r="VTX832" s="257"/>
      <c r="VTY832" s="257"/>
      <c r="VTZ832" s="257"/>
      <c r="VUA832" s="257"/>
      <c r="VUB832" s="257"/>
      <c r="VUC832" s="257"/>
      <c r="VUD832" s="257"/>
      <c r="VUE832" s="257"/>
      <c r="VUF832" s="257"/>
      <c r="VUG832" s="257"/>
      <c r="VUH832" s="257"/>
      <c r="VUI832" s="257"/>
      <c r="VUJ832" s="257"/>
      <c r="VUK832" s="257"/>
      <c r="VUL832" s="257"/>
      <c r="VUM832" s="257"/>
      <c r="VUN832" s="257"/>
      <c r="VUO832" s="257"/>
      <c r="VUP832" s="257"/>
      <c r="VUQ832" s="257"/>
      <c r="VUR832" s="257"/>
      <c r="VUS832" s="257"/>
      <c r="VUT832" s="257"/>
      <c r="VUU832" s="257"/>
      <c r="VUV832" s="257"/>
      <c r="VUW832" s="257"/>
      <c r="VUX832" s="257"/>
      <c r="VUY832" s="257"/>
      <c r="VUZ832" s="257"/>
      <c r="VVA832" s="257"/>
      <c r="VVB832" s="257"/>
      <c r="VVC832" s="257"/>
      <c r="VVD832" s="257"/>
      <c r="VVE832" s="257"/>
      <c r="VVF832" s="257"/>
      <c r="VVG832" s="257"/>
      <c r="VVH832" s="257"/>
      <c r="VVI832" s="257"/>
      <c r="VVJ832" s="257"/>
      <c r="VVK832" s="257"/>
      <c r="VVL832" s="257"/>
      <c r="VVM832" s="257"/>
      <c r="VVN832" s="257"/>
      <c r="VVO832" s="257"/>
      <c r="VVP832" s="257"/>
      <c r="VVQ832" s="257"/>
      <c r="VVR832" s="257"/>
      <c r="VVS832" s="257"/>
      <c r="VVT832" s="257"/>
      <c r="VVU832" s="257"/>
      <c r="VVV832" s="257"/>
      <c r="VVW832" s="257"/>
      <c r="VVX832" s="257"/>
      <c r="VVY832" s="257"/>
      <c r="VVZ832" s="257"/>
      <c r="VWA832" s="257"/>
      <c r="VWB832" s="257"/>
      <c r="VWC832" s="257"/>
      <c r="VWD832" s="257"/>
      <c r="VWE832" s="257"/>
      <c r="VWF832" s="257"/>
      <c r="VWG832" s="257"/>
      <c r="VWH832" s="257"/>
      <c r="VWI832" s="257"/>
      <c r="VWJ832" s="257"/>
      <c r="VWK832" s="257"/>
      <c r="VWL832" s="257"/>
      <c r="VWM832" s="257"/>
      <c r="VWN832" s="257"/>
      <c r="VWO832" s="257"/>
      <c r="VWP832" s="257"/>
      <c r="VWQ832" s="257"/>
      <c r="VWR832" s="257"/>
      <c r="VWS832" s="257"/>
      <c r="VWT832" s="257"/>
      <c r="VWU832" s="257"/>
      <c r="VWV832" s="257"/>
      <c r="VWW832" s="257"/>
      <c r="VWX832" s="257"/>
      <c r="VWY832" s="257"/>
      <c r="VWZ832" s="257"/>
      <c r="VXA832" s="257"/>
      <c r="VXB832" s="257"/>
      <c r="VXC832" s="257"/>
      <c r="VXD832" s="257"/>
      <c r="VXE832" s="257"/>
      <c r="VXF832" s="257"/>
      <c r="VXG832" s="257"/>
      <c r="VXH832" s="257"/>
      <c r="VXI832" s="257"/>
      <c r="VXJ832" s="257"/>
      <c r="VXK832" s="257"/>
      <c r="VXL832" s="257"/>
      <c r="VXM832" s="257"/>
      <c r="VXN832" s="257"/>
      <c r="VXO832" s="257"/>
      <c r="VXP832" s="257"/>
      <c r="VXQ832" s="257"/>
      <c r="VXR832" s="257"/>
      <c r="VXS832" s="257"/>
      <c r="VXT832" s="257"/>
      <c r="VXU832" s="257"/>
      <c r="VXV832" s="257"/>
      <c r="VXW832" s="257"/>
      <c r="VXX832" s="257"/>
      <c r="VXY832" s="257"/>
      <c r="VXZ832" s="257"/>
      <c r="VYA832" s="257"/>
      <c r="VYB832" s="257"/>
      <c r="VYC832" s="257"/>
      <c r="VYD832" s="257"/>
      <c r="VYE832" s="257"/>
      <c r="VYF832" s="257"/>
      <c r="VYG832" s="257"/>
      <c r="VYH832" s="257"/>
      <c r="VYI832" s="257"/>
      <c r="VYJ832" s="257"/>
      <c r="VYK832" s="257"/>
      <c r="VYL832" s="257"/>
      <c r="VYM832" s="257"/>
      <c r="VYN832" s="257"/>
      <c r="VYO832" s="257"/>
      <c r="VYP832" s="257"/>
      <c r="VYQ832" s="257"/>
      <c r="VYR832" s="257"/>
      <c r="VYS832" s="257"/>
      <c r="VYT832" s="257"/>
      <c r="VYU832" s="257"/>
      <c r="VYV832" s="257"/>
      <c r="VYW832" s="257"/>
      <c r="VYX832" s="257"/>
      <c r="VYY832" s="257"/>
      <c r="VYZ832" s="257"/>
      <c r="VZA832" s="257"/>
      <c r="VZB832" s="257"/>
      <c r="VZC832" s="257"/>
      <c r="VZD832" s="257"/>
      <c r="VZE832" s="257"/>
      <c r="VZF832" s="257"/>
      <c r="VZG832" s="257"/>
      <c r="VZH832" s="257"/>
      <c r="VZI832" s="257"/>
      <c r="VZJ832" s="257"/>
      <c r="VZK832" s="257"/>
      <c r="VZL832" s="257"/>
      <c r="VZM832" s="257"/>
      <c r="VZN832" s="257"/>
      <c r="VZO832" s="257"/>
      <c r="VZP832" s="257"/>
      <c r="VZQ832" s="257"/>
      <c r="VZR832" s="257"/>
      <c r="VZS832" s="257"/>
      <c r="VZT832" s="257"/>
      <c r="VZU832" s="257"/>
      <c r="VZV832" s="257"/>
      <c r="VZW832" s="257"/>
      <c r="VZX832" s="257"/>
      <c r="VZY832" s="257"/>
      <c r="VZZ832" s="257"/>
      <c r="WAA832" s="257"/>
      <c r="WAB832" s="257"/>
      <c r="WAC832" s="257"/>
      <c r="WAD832" s="257"/>
      <c r="WAE832" s="257"/>
      <c r="WAF832" s="257"/>
      <c r="WAG832" s="257"/>
      <c r="WAH832" s="257"/>
      <c r="WAI832" s="257"/>
      <c r="WAJ832" s="257"/>
      <c r="WAK832" s="257"/>
      <c r="WAL832" s="257"/>
      <c r="WAM832" s="257"/>
      <c r="WAN832" s="257"/>
      <c r="WAO832" s="257"/>
      <c r="WAP832" s="257"/>
      <c r="WAQ832" s="257"/>
      <c r="WAR832" s="257"/>
      <c r="WAS832" s="257"/>
      <c r="WAT832" s="257"/>
      <c r="WAU832" s="257"/>
      <c r="WAV832" s="257"/>
      <c r="WAW832" s="257"/>
      <c r="WAX832" s="257"/>
      <c r="WAY832" s="257"/>
      <c r="WAZ832" s="257"/>
      <c r="WBA832" s="257"/>
      <c r="WBB832" s="257"/>
      <c r="WBC832" s="257"/>
      <c r="WBD832" s="257"/>
      <c r="WBE832" s="257"/>
      <c r="WBF832" s="257"/>
      <c r="WBG832" s="257"/>
      <c r="WBH832" s="257"/>
      <c r="WBI832" s="257"/>
      <c r="WBJ832" s="257"/>
      <c r="WBK832" s="257"/>
      <c r="WBL832" s="257"/>
      <c r="WBM832" s="257"/>
      <c r="WBN832" s="257"/>
      <c r="WBO832" s="257"/>
      <c r="WBP832" s="257"/>
      <c r="WBQ832" s="257"/>
      <c r="WBR832" s="257"/>
      <c r="WBS832" s="257"/>
      <c r="WBT832" s="257"/>
      <c r="WBU832" s="257"/>
      <c r="WBV832" s="257"/>
      <c r="WBW832" s="257"/>
      <c r="WBX832" s="257"/>
      <c r="WBY832" s="257"/>
      <c r="WBZ832" s="257"/>
      <c r="WCA832" s="257"/>
      <c r="WCB832" s="257"/>
      <c r="WCC832" s="257"/>
      <c r="WCD832" s="257"/>
      <c r="WCE832" s="257"/>
      <c r="WCF832" s="257"/>
      <c r="WCG832" s="257"/>
      <c r="WCH832" s="257"/>
      <c r="WCI832" s="257"/>
      <c r="WCJ832" s="257"/>
      <c r="WCK832" s="257"/>
      <c r="WCL832" s="257"/>
      <c r="WCM832" s="257"/>
      <c r="WCN832" s="257"/>
      <c r="WCO832" s="257"/>
      <c r="WCP832" s="257"/>
      <c r="WCQ832" s="257"/>
      <c r="WCR832" s="257"/>
      <c r="WCS832" s="257"/>
      <c r="WCT832" s="257"/>
      <c r="WCU832" s="257"/>
      <c r="WCV832" s="257"/>
      <c r="WCW832" s="257"/>
      <c r="WCX832" s="257"/>
      <c r="WCY832" s="257"/>
      <c r="WCZ832" s="257"/>
      <c r="WDA832" s="257"/>
      <c r="WDB832" s="257"/>
      <c r="WDC832" s="257"/>
      <c r="WDD832" s="257"/>
      <c r="WDE832" s="257"/>
      <c r="WDF832" s="257"/>
      <c r="WDG832" s="257"/>
      <c r="WDH832" s="257"/>
      <c r="WDI832" s="257"/>
      <c r="WDJ832" s="257"/>
      <c r="WDK832" s="257"/>
      <c r="WDL832" s="257"/>
      <c r="WDM832" s="257"/>
      <c r="WDN832" s="257"/>
      <c r="WDO832" s="257"/>
      <c r="WDP832" s="257"/>
      <c r="WDQ832" s="257"/>
      <c r="WDR832" s="257"/>
      <c r="WDS832" s="257"/>
      <c r="WDT832" s="257"/>
      <c r="WDU832" s="257"/>
      <c r="WDV832" s="257"/>
      <c r="WDW832" s="257"/>
      <c r="WDX832" s="257"/>
      <c r="WDY832" s="257"/>
      <c r="WDZ832" s="257"/>
      <c r="WEA832" s="257"/>
      <c r="WEB832" s="257"/>
      <c r="WEC832" s="257"/>
      <c r="WED832" s="257"/>
      <c r="WEE832" s="257"/>
      <c r="WEF832" s="257"/>
      <c r="WEG832" s="257"/>
      <c r="WEH832" s="257"/>
      <c r="WEI832" s="257"/>
      <c r="WEJ832" s="257"/>
      <c r="WEK832" s="257"/>
      <c r="WEL832" s="257"/>
      <c r="WEM832" s="257"/>
      <c r="WEN832" s="257"/>
      <c r="WEO832" s="257"/>
      <c r="WEP832" s="257"/>
      <c r="WEQ832" s="257"/>
      <c r="WER832" s="257"/>
      <c r="WES832" s="257"/>
      <c r="WET832" s="257"/>
      <c r="WEU832" s="257"/>
      <c r="WEV832" s="257"/>
      <c r="WEW832" s="257"/>
      <c r="WEX832" s="257"/>
      <c r="WEY832" s="257"/>
      <c r="WEZ832" s="257"/>
      <c r="WFA832" s="257"/>
      <c r="WFB832" s="257"/>
      <c r="WFC832" s="257"/>
      <c r="WFD832" s="257"/>
      <c r="WFE832" s="257"/>
      <c r="WFF832" s="257"/>
      <c r="WFG832" s="257"/>
      <c r="WFH832" s="257"/>
      <c r="WFI832" s="257"/>
      <c r="WFJ832" s="257"/>
      <c r="WFK832" s="257"/>
      <c r="WFL832" s="257"/>
      <c r="WFM832" s="257"/>
      <c r="WFN832" s="257"/>
      <c r="WFO832" s="257"/>
      <c r="WFP832" s="257"/>
      <c r="WFQ832" s="257"/>
      <c r="WFR832" s="257"/>
      <c r="WFS832" s="257"/>
      <c r="WFT832" s="257"/>
      <c r="WFU832" s="257"/>
      <c r="WFV832" s="257"/>
      <c r="WFW832" s="257"/>
      <c r="WFX832" s="257"/>
      <c r="WFY832" s="257"/>
      <c r="WFZ832" s="257"/>
      <c r="WGA832" s="257"/>
      <c r="WGB832" s="257"/>
      <c r="WGC832" s="257"/>
      <c r="WGD832" s="257"/>
      <c r="WGE832" s="257"/>
      <c r="WGF832" s="257"/>
      <c r="WGG832" s="257"/>
      <c r="WGH832" s="257"/>
      <c r="WGI832" s="257"/>
      <c r="WGJ832" s="257"/>
      <c r="WGK832" s="257"/>
      <c r="WGL832" s="257"/>
      <c r="WGM832" s="257"/>
      <c r="WGN832" s="257"/>
      <c r="WGO832" s="257"/>
      <c r="WGP832" s="257"/>
      <c r="WGQ832" s="257"/>
      <c r="WGR832" s="257"/>
      <c r="WGS832" s="257"/>
      <c r="WGT832" s="257"/>
      <c r="WGU832" s="257"/>
      <c r="WGV832" s="257"/>
      <c r="WGW832" s="257"/>
      <c r="WGX832" s="257"/>
      <c r="WGY832" s="257"/>
      <c r="WGZ832" s="257"/>
      <c r="WHA832" s="257"/>
      <c r="WHB832" s="257"/>
      <c r="WHC832" s="257"/>
      <c r="WHD832" s="257"/>
      <c r="WHE832" s="257"/>
      <c r="WHF832" s="257"/>
      <c r="WHG832" s="257"/>
      <c r="WHH832" s="257"/>
      <c r="WHI832" s="257"/>
      <c r="WHJ832" s="257"/>
      <c r="WHK832" s="257"/>
      <c r="WHL832" s="257"/>
      <c r="WHM832" s="257"/>
      <c r="WHN832" s="257"/>
      <c r="WHO832" s="257"/>
      <c r="WHP832" s="257"/>
      <c r="WHQ832" s="257"/>
      <c r="WHR832" s="257"/>
      <c r="WHS832" s="257"/>
      <c r="WHT832" s="257"/>
      <c r="WHU832" s="257"/>
      <c r="WHV832" s="257"/>
      <c r="WHW832" s="257"/>
      <c r="WHX832" s="257"/>
      <c r="WHY832" s="257"/>
      <c r="WHZ832" s="257"/>
      <c r="WIA832" s="257"/>
      <c r="WIB832" s="257"/>
      <c r="WIC832" s="257"/>
      <c r="WID832" s="257"/>
      <c r="WIE832" s="257"/>
      <c r="WIF832" s="257"/>
      <c r="WIG832" s="257"/>
      <c r="WIH832" s="257"/>
      <c r="WII832" s="257"/>
      <c r="WIJ832" s="257"/>
      <c r="WIK832" s="257"/>
      <c r="WIL832" s="257"/>
      <c r="WIM832" s="257"/>
      <c r="WIN832" s="257"/>
      <c r="WIO832" s="257"/>
      <c r="WIP832" s="257"/>
      <c r="WIQ832" s="257"/>
      <c r="WIR832" s="257"/>
      <c r="WIS832" s="257"/>
      <c r="WIT832" s="257"/>
      <c r="WIU832" s="257"/>
      <c r="WIV832" s="257"/>
      <c r="WIW832" s="257"/>
      <c r="WIX832" s="257"/>
      <c r="WIY832" s="257"/>
      <c r="WIZ832" s="257"/>
      <c r="WJA832" s="257"/>
      <c r="WJB832" s="257"/>
      <c r="WJC832" s="257"/>
      <c r="WJD832" s="257"/>
      <c r="WJE832" s="257"/>
      <c r="WJF832" s="257"/>
      <c r="WJG832" s="257"/>
      <c r="WJH832" s="257"/>
      <c r="WJI832" s="257"/>
      <c r="WJJ832" s="257"/>
      <c r="WJK832" s="257"/>
      <c r="WJL832" s="257"/>
      <c r="WJM832" s="257"/>
      <c r="WJN832" s="257"/>
      <c r="WJO832" s="257"/>
      <c r="WJP832" s="257"/>
      <c r="WJQ832" s="257"/>
      <c r="WJR832" s="257"/>
      <c r="WJS832" s="257"/>
      <c r="WJT832" s="257"/>
      <c r="WJU832" s="257"/>
      <c r="WJV832" s="257"/>
      <c r="WJW832" s="257"/>
      <c r="WJX832" s="257"/>
      <c r="WJY832" s="257"/>
      <c r="WJZ832" s="257"/>
      <c r="WKA832" s="257"/>
      <c r="WKB832" s="257"/>
      <c r="WKC832" s="257"/>
      <c r="WKD832" s="257"/>
      <c r="WKE832" s="257"/>
      <c r="WKF832" s="257"/>
      <c r="WKG832" s="257"/>
      <c r="WKH832" s="257"/>
      <c r="WKI832" s="257"/>
      <c r="WKJ832" s="257"/>
      <c r="WKK832" s="257"/>
      <c r="WKL832" s="257"/>
      <c r="WKM832" s="257"/>
      <c r="WKN832" s="257"/>
      <c r="WKO832" s="257"/>
      <c r="WKP832" s="257"/>
      <c r="WKQ832" s="257"/>
      <c r="WKR832" s="257"/>
      <c r="WKS832" s="257"/>
      <c r="WKT832" s="257"/>
      <c r="WKU832" s="257"/>
      <c r="WKV832" s="257"/>
      <c r="WKW832" s="257"/>
      <c r="WKX832" s="257"/>
      <c r="WKY832" s="257"/>
      <c r="WKZ832" s="257"/>
      <c r="WLA832" s="257"/>
      <c r="WLB832" s="257"/>
      <c r="WLC832" s="257"/>
      <c r="WLD832" s="257"/>
      <c r="WLE832" s="257"/>
      <c r="WLF832" s="257"/>
      <c r="WLG832" s="257"/>
      <c r="WLH832" s="257"/>
      <c r="WLI832" s="257"/>
      <c r="WLJ832" s="257"/>
      <c r="WLK832" s="257"/>
      <c r="WLL832" s="257"/>
      <c r="WLM832" s="257"/>
      <c r="WLN832" s="257"/>
      <c r="WLO832" s="257"/>
      <c r="WLP832" s="257"/>
      <c r="WLQ832" s="257"/>
      <c r="WLR832" s="257"/>
      <c r="WLS832" s="257"/>
      <c r="WLT832" s="257"/>
      <c r="WLU832" s="257"/>
      <c r="WLV832" s="257"/>
      <c r="WLW832" s="257"/>
      <c r="WLX832" s="257"/>
      <c r="WLY832" s="257"/>
      <c r="WLZ832" s="257"/>
      <c r="WMA832" s="257"/>
      <c r="WMB832" s="257"/>
      <c r="WMC832" s="257"/>
      <c r="WMD832" s="257"/>
      <c r="WME832" s="257"/>
      <c r="WMF832" s="257"/>
      <c r="WMG832" s="257"/>
      <c r="WMH832" s="257"/>
      <c r="WMI832" s="257"/>
      <c r="WMJ832" s="257"/>
      <c r="WMK832" s="257"/>
      <c r="WML832" s="257"/>
      <c r="WMM832" s="257"/>
      <c r="WMN832" s="257"/>
      <c r="WMO832" s="257"/>
      <c r="WMP832" s="257"/>
      <c r="WMQ832" s="257"/>
      <c r="WMR832" s="257"/>
      <c r="WMS832" s="257"/>
      <c r="WMT832" s="257"/>
      <c r="WMU832" s="257"/>
      <c r="WMV832" s="257"/>
      <c r="WMW832" s="257"/>
      <c r="WMX832" s="257"/>
      <c r="WMY832" s="257"/>
      <c r="WMZ832" s="257"/>
      <c r="WNA832" s="257"/>
      <c r="WNB832" s="257"/>
      <c r="WNC832" s="257"/>
      <c r="WND832" s="257"/>
      <c r="WNE832" s="257"/>
      <c r="WNF832" s="257"/>
      <c r="WNG832" s="257"/>
      <c r="WNH832" s="257"/>
      <c r="WNI832" s="257"/>
      <c r="WNJ832" s="257"/>
      <c r="WNK832" s="257"/>
      <c r="WNL832" s="257"/>
      <c r="WNM832" s="257"/>
      <c r="WNN832" s="257"/>
      <c r="WNO832" s="257"/>
      <c r="WNP832" s="257"/>
      <c r="WNQ832" s="257"/>
      <c r="WNR832" s="257"/>
      <c r="WNS832" s="257"/>
      <c r="WNT832" s="257"/>
      <c r="WNU832" s="257"/>
      <c r="WNV832" s="257"/>
      <c r="WNW832" s="257"/>
      <c r="WNX832" s="257"/>
      <c r="WNY832" s="257"/>
      <c r="WNZ832" s="257"/>
      <c r="WOA832" s="257"/>
      <c r="WOB832" s="257"/>
      <c r="WOC832" s="257"/>
      <c r="WOD832" s="257"/>
      <c r="WOE832" s="257"/>
      <c r="WOF832" s="257"/>
      <c r="WOG832" s="257"/>
      <c r="WOH832" s="257"/>
      <c r="WOI832" s="257"/>
      <c r="WOJ832" s="257"/>
      <c r="WOK832" s="257"/>
      <c r="WOL832" s="257"/>
      <c r="WOM832" s="257"/>
      <c r="WON832" s="257"/>
      <c r="WOO832" s="257"/>
      <c r="WOP832" s="257"/>
      <c r="WOQ832" s="257"/>
      <c r="WOR832" s="257"/>
      <c r="WOS832" s="257"/>
      <c r="WOT832" s="257"/>
      <c r="WOU832" s="257"/>
      <c r="WOV832" s="257"/>
      <c r="WOW832" s="257"/>
      <c r="WOX832" s="257"/>
      <c r="WOY832" s="257"/>
      <c r="WOZ832" s="257"/>
      <c r="WPA832" s="257"/>
      <c r="WPB832" s="257"/>
      <c r="WPC832" s="257"/>
      <c r="WPD832" s="257"/>
      <c r="WPE832" s="257"/>
      <c r="WPF832" s="257"/>
      <c r="WPG832" s="257"/>
      <c r="WPH832" s="257"/>
      <c r="WPI832" s="257"/>
      <c r="WPJ832" s="257"/>
      <c r="WPK832" s="257"/>
      <c r="WPL832" s="257"/>
      <c r="WPM832" s="257"/>
      <c r="WPN832" s="257"/>
      <c r="WPO832" s="257"/>
      <c r="WPP832" s="257"/>
      <c r="WPQ832" s="257"/>
      <c r="WPR832" s="257"/>
      <c r="WPS832" s="257"/>
      <c r="WPT832" s="257"/>
      <c r="WPU832" s="257"/>
      <c r="WPV832" s="257"/>
      <c r="WPW832" s="257"/>
      <c r="WPX832" s="257"/>
      <c r="WPY832" s="257"/>
      <c r="WPZ832" s="257"/>
      <c r="WQA832" s="257"/>
      <c r="WQB832" s="257"/>
      <c r="WQC832" s="257"/>
      <c r="WQD832" s="257"/>
      <c r="WQE832" s="257"/>
      <c r="WQF832" s="257"/>
      <c r="WQG832" s="257"/>
      <c r="WQH832" s="257"/>
      <c r="WQI832" s="257"/>
      <c r="WQJ832" s="257"/>
      <c r="WQK832" s="257"/>
      <c r="WQL832" s="257"/>
      <c r="WQM832" s="257"/>
      <c r="WQN832" s="257"/>
      <c r="WQO832" s="257"/>
      <c r="WQP832" s="257"/>
      <c r="WQQ832" s="257"/>
      <c r="WQR832" s="257"/>
      <c r="WQS832" s="257"/>
      <c r="WQT832" s="257"/>
      <c r="WQU832" s="257"/>
      <c r="WQV832" s="257"/>
      <c r="WQW832" s="257"/>
      <c r="WQX832" s="257"/>
      <c r="WQY832" s="257"/>
      <c r="WQZ832" s="257"/>
      <c r="WRA832" s="257"/>
      <c r="WRB832" s="257"/>
      <c r="WRC832" s="257"/>
      <c r="WRD832" s="257"/>
      <c r="WRE832" s="257"/>
      <c r="WRF832" s="257"/>
      <c r="WRG832" s="257"/>
      <c r="WRH832" s="257"/>
      <c r="WRI832" s="257"/>
      <c r="WRJ832" s="257"/>
      <c r="WRK832" s="257"/>
      <c r="WRL832" s="257"/>
      <c r="WRM832" s="257"/>
      <c r="WRN832" s="257"/>
      <c r="WRO832" s="257"/>
      <c r="WRP832" s="257"/>
      <c r="WRQ832" s="257"/>
      <c r="WRR832" s="257"/>
      <c r="WRS832" s="257"/>
      <c r="WRT832" s="257"/>
      <c r="WRU832" s="257"/>
      <c r="WRV832" s="257"/>
      <c r="WRW832" s="257"/>
      <c r="WRX832" s="257"/>
      <c r="WRY832" s="257"/>
      <c r="WRZ832" s="257"/>
      <c r="WSA832" s="257"/>
      <c r="WSB832" s="257"/>
      <c r="WSC832" s="257"/>
      <c r="WSD832" s="257"/>
      <c r="WSE832" s="257"/>
      <c r="WSF832" s="257"/>
      <c r="WSG832" s="257"/>
      <c r="WSH832" s="257"/>
      <c r="WSI832" s="257"/>
      <c r="WSJ832" s="257"/>
      <c r="WSK832" s="257"/>
      <c r="WSL832" s="257"/>
      <c r="WSM832" s="257"/>
      <c r="WSN832" s="257"/>
      <c r="WSO832" s="257"/>
      <c r="WSP832" s="257"/>
      <c r="WSQ832" s="257"/>
      <c r="WSR832" s="257"/>
      <c r="WSS832" s="257"/>
      <c r="WST832" s="257"/>
      <c r="WSU832" s="257"/>
      <c r="WSV832" s="257"/>
      <c r="WSW832" s="257"/>
      <c r="WSX832" s="257"/>
      <c r="WSY832" s="257"/>
      <c r="WSZ832" s="257"/>
      <c r="WTA832" s="257"/>
      <c r="WTB832" s="257"/>
      <c r="WTC832" s="257"/>
      <c r="WTD832" s="257"/>
      <c r="WTE832" s="257"/>
      <c r="WTF832" s="257"/>
      <c r="WTG832" s="257"/>
      <c r="WTH832" s="257"/>
      <c r="WTI832" s="257"/>
      <c r="WTJ832" s="257"/>
      <c r="WTK832" s="257"/>
      <c r="WTL832" s="257"/>
      <c r="WTM832" s="257"/>
      <c r="WTN832" s="257"/>
      <c r="WTO832" s="257"/>
      <c r="WTP832" s="257"/>
      <c r="WTQ832" s="257"/>
      <c r="WTR832" s="257"/>
      <c r="WTS832" s="257"/>
      <c r="WTT832" s="257"/>
      <c r="WTU832" s="257"/>
      <c r="WTV832" s="257"/>
      <c r="WTW832" s="257"/>
      <c r="WTX832" s="257"/>
      <c r="WTY832" s="257"/>
      <c r="WTZ832" s="257"/>
      <c r="WUA832" s="257"/>
      <c r="WUB832" s="257"/>
      <c r="WUC832" s="257"/>
      <c r="WUD832" s="257"/>
      <c r="WUE832" s="257"/>
      <c r="WUF832" s="257"/>
      <c r="WUG832" s="257"/>
      <c r="WUH832" s="257"/>
      <c r="WUI832" s="257"/>
      <c r="WUJ832" s="257"/>
      <c r="WUK832" s="257"/>
      <c r="WUL832" s="257"/>
      <c r="WUM832" s="257"/>
      <c r="WUN832" s="257"/>
      <c r="WUO832" s="257"/>
      <c r="WUP832" s="257"/>
      <c r="WUQ832" s="257"/>
      <c r="WUR832" s="257"/>
      <c r="WUS832" s="257"/>
      <c r="WUT832" s="257"/>
      <c r="WUU832" s="257"/>
      <c r="WUV832" s="257"/>
      <c r="WUW832" s="257"/>
      <c r="WUX832" s="257"/>
      <c r="WUY832" s="257"/>
      <c r="WUZ832" s="257"/>
      <c r="WVA832" s="257"/>
      <c r="WVB832" s="257"/>
      <c r="WVC832" s="257"/>
      <c r="WVD832" s="257"/>
      <c r="WVE832" s="257"/>
      <c r="WVF832" s="257"/>
      <c r="WVG832" s="257"/>
      <c r="WVH832" s="257"/>
      <c r="WVI832" s="257"/>
      <c r="WVJ832" s="257"/>
      <c r="WVK832" s="257"/>
      <c r="WVL832" s="257"/>
      <c r="WVM832" s="257"/>
      <c r="WVN832" s="257"/>
      <c r="WVO832" s="257"/>
      <c r="WVP832" s="257"/>
      <c r="WVQ832" s="257"/>
      <c r="WVR832" s="257"/>
      <c r="WVS832" s="257"/>
      <c r="WVT832" s="257"/>
      <c r="WVU832" s="257"/>
      <c r="WVV832" s="257"/>
      <c r="WVW832" s="257"/>
      <c r="WVX832" s="257"/>
      <c r="WVY832" s="257"/>
      <c r="WVZ832" s="257"/>
      <c r="WWA832" s="257"/>
      <c r="WWB832" s="257"/>
      <c r="WWC832" s="257"/>
      <c r="WWD832" s="257"/>
      <c r="WWE832" s="257"/>
      <c r="WWF832" s="257"/>
      <c r="WWG832" s="257"/>
      <c r="WWH832" s="257"/>
      <c r="WWI832" s="257"/>
      <c r="WWJ832" s="257"/>
      <c r="WWK832" s="257"/>
      <c r="WWL832" s="257"/>
      <c r="WWM832" s="257"/>
      <c r="WWN832" s="257"/>
      <c r="WWO832" s="257"/>
      <c r="WWP832" s="257"/>
      <c r="WWQ832" s="257"/>
      <c r="WWR832" s="257"/>
      <c r="WWS832" s="257"/>
      <c r="WWT832" s="257"/>
      <c r="WWU832" s="257"/>
      <c r="WWV832" s="257"/>
      <c r="WWW832" s="257"/>
      <c r="WWX832" s="257"/>
      <c r="WWY832" s="257"/>
      <c r="WWZ832" s="257"/>
      <c r="WXA832" s="257"/>
      <c r="WXB832" s="257"/>
      <c r="WXC832" s="257"/>
      <c r="WXD832" s="257"/>
      <c r="WXE832" s="257"/>
      <c r="WXF832" s="257"/>
      <c r="WXG832" s="257"/>
      <c r="WXH832" s="257"/>
      <c r="WXI832" s="257"/>
      <c r="WXJ832" s="257"/>
      <c r="WXK832" s="257"/>
      <c r="WXL832" s="257"/>
      <c r="WXM832" s="257"/>
      <c r="WXN832" s="257"/>
      <c r="WXO832" s="257"/>
      <c r="WXP832" s="257"/>
      <c r="WXQ832" s="257"/>
      <c r="WXR832" s="257"/>
      <c r="WXS832" s="257"/>
      <c r="WXT832" s="257"/>
      <c r="WXU832" s="257"/>
      <c r="WXV832" s="257"/>
      <c r="WXW832" s="257"/>
      <c r="WXX832" s="257"/>
      <c r="WXY832" s="257"/>
      <c r="WXZ832" s="257"/>
    </row>
    <row r="833" spans="2:16198" ht="35.25">
      <c r="B833" s="258">
        <v>10</v>
      </c>
      <c r="C833" s="239" t="s">
        <v>15282</v>
      </c>
      <c r="D833" s="233">
        <v>1984</v>
      </c>
      <c r="E833" s="233"/>
      <c r="F833" s="219" t="s">
        <v>17191</v>
      </c>
      <c r="G833" s="233">
        <v>2</v>
      </c>
      <c r="H833" s="233">
        <v>3</v>
      </c>
      <c r="I833" s="234">
        <v>1042.4000000000001</v>
      </c>
      <c r="J833" s="234">
        <v>951.9</v>
      </c>
      <c r="K833" s="234">
        <v>951.9</v>
      </c>
      <c r="L833" s="240">
        <v>47</v>
      </c>
      <c r="M833" s="233" t="s">
        <v>17049</v>
      </c>
      <c r="N833" s="233" t="s">
        <v>17087</v>
      </c>
      <c r="O833" s="233" t="s">
        <v>17053</v>
      </c>
      <c r="P833" s="234">
        <v>7705763.3499999996</v>
      </c>
      <c r="Q833" s="237"/>
      <c r="R833" s="234">
        <v>6636836.1500000004</v>
      </c>
      <c r="S833" s="234">
        <v>353048.01</v>
      </c>
      <c r="T833" s="234">
        <f>P833-R833-S833</f>
        <v>715879.18999999925</v>
      </c>
      <c r="U833" s="220">
        <f t="shared" si="475"/>
        <v>7392.3286166538746</v>
      </c>
      <c r="V833" s="237">
        <v>9269.0499999999993</v>
      </c>
    </row>
    <row r="834" spans="2:16198" s="256" customFormat="1" ht="35.25">
      <c r="B834" s="228" t="s">
        <v>17365</v>
      </c>
      <c r="C834" s="246"/>
      <c r="D834" s="219" t="s">
        <v>17027</v>
      </c>
      <c r="E834" s="219" t="s">
        <v>17027</v>
      </c>
      <c r="F834" s="219" t="s">
        <v>17027</v>
      </c>
      <c r="G834" s="219" t="s">
        <v>17027</v>
      </c>
      <c r="H834" s="219" t="s">
        <v>17027</v>
      </c>
      <c r="I834" s="224">
        <f>I835</f>
        <v>1177.3</v>
      </c>
      <c r="J834" s="224">
        <f t="shared" ref="J834:L834" si="491">J835</f>
        <v>985.6</v>
      </c>
      <c r="K834" s="224">
        <f t="shared" si="491"/>
        <v>985.6</v>
      </c>
      <c r="L834" s="225">
        <f t="shared" si="491"/>
        <v>39</v>
      </c>
      <c r="M834" s="219" t="s">
        <v>17027</v>
      </c>
      <c r="N834" s="219" t="s">
        <v>17027</v>
      </c>
      <c r="O834" s="222" t="s">
        <v>17027</v>
      </c>
      <c r="P834" s="226">
        <f>P835</f>
        <v>5000553.84</v>
      </c>
      <c r="Q834" s="226">
        <f t="shared" ref="Q834:S834" si="492">Q835</f>
        <v>0</v>
      </c>
      <c r="R834" s="224">
        <f t="shared" si="492"/>
        <v>4116504.56</v>
      </c>
      <c r="S834" s="224">
        <f t="shared" si="492"/>
        <v>226950.38</v>
      </c>
      <c r="T834" s="224">
        <f>T835</f>
        <v>657098.89999999979</v>
      </c>
      <c r="U834" s="220">
        <f t="shared" si="475"/>
        <v>4247.4762932132844</v>
      </c>
      <c r="V834" s="237">
        <f>V835</f>
        <v>5154.71</v>
      </c>
      <c r="W834" s="257"/>
      <c r="X834" s="257"/>
      <c r="Y834" s="257"/>
      <c r="Z834" s="257"/>
      <c r="AA834" s="257"/>
      <c r="AB834" s="257"/>
      <c r="AC834" s="257"/>
      <c r="AD834" s="257"/>
      <c r="AE834" s="257"/>
      <c r="AF834" s="257"/>
      <c r="AG834" s="257"/>
      <c r="AH834" s="257"/>
      <c r="AI834" s="257"/>
      <c r="AJ834" s="257"/>
      <c r="AK834" s="257"/>
      <c r="AL834" s="257"/>
      <c r="AM834" s="257"/>
      <c r="AN834" s="257"/>
      <c r="AO834" s="257"/>
      <c r="AP834" s="257"/>
      <c r="AQ834" s="257"/>
      <c r="AR834" s="257"/>
      <c r="AS834" s="257"/>
      <c r="AT834" s="257"/>
      <c r="AU834" s="257"/>
      <c r="AV834" s="257"/>
      <c r="AW834" s="257"/>
      <c r="AX834" s="257"/>
      <c r="AY834" s="257"/>
      <c r="AZ834" s="257"/>
      <c r="BA834" s="257"/>
      <c r="BB834" s="257"/>
      <c r="BC834" s="257"/>
      <c r="BD834" s="257"/>
      <c r="BE834" s="257"/>
      <c r="BF834" s="257"/>
      <c r="BG834" s="257"/>
      <c r="BH834" s="257"/>
      <c r="BI834" s="257"/>
      <c r="BJ834" s="257"/>
      <c r="BK834" s="257"/>
      <c r="BL834" s="257"/>
      <c r="BM834" s="257"/>
      <c r="BN834" s="257"/>
      <c r="BO834" s="257"/>
      <c r="BP834" s="257"/>
      <c r="BQ834" s="257"/>
      <c r="BR834" s="257"/>
      <c r="BS834" s="257"/>
      <c r="BT834" s="257"/>
      <c r="BU834" s="257"/>
      <c r="BV834" s="257"/>
      <c r="BW834" s="257"/>
      <c r="BX834" s="257"/>
      <c r="BY834" s="257"/>
      <c r="BZ834" s="257"/>
      <c r="CA834" s="257"/>
      <c r="CB834" s="257"/>
      <c r="CC834" s="257"/>
      <c r="CD834" s="257"/>
      <c r="CE834" s="257"/>
      <c r="CF834" s="257"/>
      <c r="CG834" s="257"/>
      <c r="CH834" s="257"/>
      <c r="CI834" s="257"/>
      <c r="CJ834" s="257"/>
      <c r="CK834" s="257"/>
      <c r="CL834" s="257"/>
      <c r="CM834" s="257"/>
      <c r="CN834" s="257"/>
      <c r="CO834" s="257"/>
      <c r="CP834" s="257"/>
      <c r="CQ834" s="257"/>
      <c r="CR834" s="257"/>
      <c r="CS834" s="257"/>
      <c r="CT834" s="257"/>
      <c r="CU834" s="257"/>
      <c r="CV834" s="257"/>
      <c r="CW834" s="257"/>
      <c r="CX834" s="257"/>
      <c r="CY834" s="257"/>
      <c r="CZ834" s="257"/>
      <c r="DA834" s="257"/>
      <c r="DB834" s="257"/>
      <c r="DC834" s="257"/>
      <c r="DD834" s="257"/>
      <c r="DE834" s="257"/>
      <c r="DF834" s="257"/>
      <c r="DG834" s="257"/>
      <c r="DH834" s="257"/>
      <c r="DI834" s="257"/>
      <c r="DJ834" s="257"/>
      <c r="DK834" s="257"/>
      <c r="DL834" s="257"/>
      <c r="DM834" s="257"/>
      <c r="DN834" s="257"/>
      <c r="DO834" s="257"/>
      <c r="DP834" s="257"/>
      <c r="DQ834" s="257"/>
      <c r="DR834" s="257"/>
      <c r="DS834" s="257"/>
      <c r="DT834" s="257"/>
      <c r="DU834" s="257"/>
      <c r="DV834" s="257"/>
      <c r="DW834" s="257"/>
      <c r="DX834" s="257"/>
      <c r="DY834" s="257"/>
      <c r="DZ834" s="257"/>
      <c r="EA834" s="257"/>
      <c r="EB834" s="257"/>
      <c r="EC834" s="257"/>
      <c r="ED834" s="257"/>
      <c r="EE834" s="257"/>
      <c r="EF834" s="257"/>
      <c r="EG834" s="257"/>
      <c r="EH834" s="257"/>
      <c r="EI834" s="257"/>
      <c r="EJ834" s="257"/>
      <c r="EK834" s="257"/>
      <c r="EL834" s="257"/>
      <c r="EM834" s="257"/>
      <c r="EN834" s="257"/>
      <c r="EO834" s="257"/>
      <c r="EP834" s="257"/>
      <c r="EQ834" s="257"/>
      <c r="ER834" s="257"/>
      <c r="ES834" s="257"/>
      <c r="ET834" s="257"/>
      <c r="EU834" s="257"/>
      <c r="EV834" s="257"/>
      <c r="EW834" s="257"/>
      <c r="EX834" s="257"/>
      <c r="EY834" s="257"/>
      <c r="EZ834" s="257"/>
      <c r="FA834" s="257"/>
      <c r="FB834" s="257"/>
      <c r="FC834" s="257"/>
      <c r="FD834" s="257"/>
      <c r="FE834" s="257"/>
      <c r="FF834" s="257"/>
      <c r="FG834" s="257"/>
      <c r="FH834" s="257"/>
      <c r="FI834" s="257"/>
      <c r="FJ834" s="257"/>
      <c r="FK834" s="257"/>
      <c r="FL834" s="257"/>
      <c r="FM834" s="257"/>
      <c r="FN834" s="257"/>
      <c r="FO834" s="257"/>
      <c r="FP834" s="257"/>
      <c r="FQ834" s="257"/>
      <c r="FR834" s="257"/>
      <c r="FS834" s="257"/>
      <c r="FT834" s="257"/>
      <c r="FU834" s="257"/>
      <c r="FV834" s="257"/>
      <c r="FW834" s="257"/>
      <c r="FX834" s="257"/>
      <c r="FY834" s="257"/>
      <c r="FZ834" s="257"/>
      <c r="GA834" s="257"/>
      <c r="GB834" s="257"/>
      <c r="GC834" s="257"/>
      <c r="GD834" s="257"/>
      <c r="GE834" s="257"/>
      <c r="GF834" s="257"/>
      <c r="GG834" s="257"/>
      <c r="GH834" s="257"/>
      <c r="GI834" s="257"/>
      <c r="GJ834" s="257"/>
      <c r="GK834" s="257"/>
      <c r="GL834" s="257"/>
      <c r="GM834" s="257"/>
      <c r="GN834" s="257"/>
      <c r="GO834" s="257"/>
      <c r="GP834" s="257"/>
      <c r="GQ834" s="257"/>
      <c r="GR834" s="257"/>
      <c r="GS834" s="257"/>
      <c r="GT834" s="257"/>
      <c r="GU834" s="257"/>
      <c r="GV834" s="257"/>
      <c r="GW834" s="257"/>
      <c r="GX834" s="257"/>
      <c r="GY834" s="257"/>
      <c r="GZ834" s="257"/>
      <c r="HA834" s="257"/>
      <c r="HB834" s="257"/>
      <c r="HC834" s="257"/>
      <c r="HD834" s="257"/>
      <c r="HE834" s="257"/>
      <c r="HF834" s="257"/>
      <c r="HG834" s="257"/>
      <c r="HH834" s="257"/>
      <c r="HI834" s="257"/>
      <c r="HJ834" s="257"/>
      <c r="HK834" s="257"/>
      <c r="HL834" s="257"/>
      <c r="HM834" s="257"/>
      <c r="HN834" s="257"/>
      <c r="HO834" s="257"/>
      <c r="HP834" s="257"/>
      <c r="HQ834" s="257"/>
      <c r="HR834" s="257"/>
      <c r="HS834" s="257"/>
      <c r="HT834" s="257"/>
      <c r="HU834" s="257"/>
      <c r="HV834" s="257"/>
      <c r="HW834" s="257"/>
      <c r="HX834" s="257"/>
      <c r="HY834" s="257"/>
      <c r="HZ834" s="257"/>
      <c r="IA834" s="257"/>
      <c r="IB834" s="257"/>
      <c r="IC834" s="257"/>
      <c r="ID834" s="257"/>
      <c r="IE834" s="257"/>
      <c r="IF834" s="257"/>
      <c r="IG834" s="257"/>
      <c r="IH834" s="257"/>
      <c r="II834" s="257"/>
      <c r="IJ834" s="257"/>
      <c r="IK834" s="257"/>
      <c r="IL834" s="257"/>
      <c r="IM834" s="257"/>
      <c r="IN834" s="257"/>
      <c r="IO834" s="257"/>
      <c r="IP834" s="257"/>
      <c r="IQ834" s="257"/>
      <c r="IR834" s="257"/>
      <c r="IS834" s="257"/>
      <c r="IT834" s="257"/>
      <c r="IU834" s="257"/>
      <c r="IV834" s="257"/>
      <c r="IW834" s="257"/>
      <c r="IX834" s="257"/>
      <c r="IY834" s="257"/>
      <c r="IZ834" s="257"/>
      <c r="JA834" s="257"/>
      <c r="JB834" s="257"/>
      <c r="JC834" s="257"/>
      <c r="JD834" s="257"/>
      <c r="JE834" s="257"/>
      <c r="JF834" s="257"/>
      <c r="JG834" s="257"/>
      <c r="JH834" s="257"/>
      <c r="JI834" s="257"/>
      <c r="JJ834" s="257"/>
      <c r="JK834" s="257"/>
      <c r="JL834" s="257"/>
      <c r="JM834" s="257"/>
      <c r="JN834" s="257"/>
      <c r="JO834" s="257"/>
      <c r="JP834" s="257"/>
      <c r="JQ834" s="257"/>
      <c r="JR834" s="257"/>
      <c r="JS834" s="257"/>
      <c r="JT834" s="257"/>
      <c r="JU834" s="257"/>
      <c r="JV834" s="257"/>
      <c r="JW834" s="257"/>
      <c r="JX834" s="257"/>
      <c r="JY834" s="257"/>
      <c r="JZ834" s="257"/>
      <c r="KA834" s="257"/>
      <c r="KB834" s="257"/>
      <c r="KC834" s="257"/>
      <c r="KD834" s="257"/>
      <c r="KE834" s="257"/>
      <c r="KF834" s="257"/>
      <c r="KG834" s="257"/>
      <c r="KH834" s="257"/>
      <c r="KI834" s="257"/>
      <c r="KJ834" s="257"/>
      <c r="KK834" s="257"/>
      <c r="KL834" s="257"/>
      <c r="KM834" s="257"/>
      <c r="KN834" s="257"/>
      <c r="KO834" s="257"/>
      <c r="KP834" s="257"/>
      <c r="KQ834" s="257"/>
      <c r="KR834" s="257"/>
      <c r="KS834" s="257"/>
      <c r="KT834" s="257"/>
      <c r="KU834" s="257"/>
      <c r="KV834" s="257"/>
      <c r="KW834" s="257"/>
      <c r="KX834" s="257"/>
      <c r="KY834" s="257"/>
      <c r="KZ834" s="257"/>
      <c r="LA834" s="257"/>
      <c r="LB834" s="257"/>
      <c r="LC834" s="257"/>
      <c r="LD834" s="257"/>
      <c r="LE834" s="257"/>
      <c r="LF834" s="257"/>
      <c r="LG834" s="257"/>
      <c r="LH834" s="257"/>
      <c r="LI834" s="257"/>
      <c r="LJ834" s="257"/>
      <c r="LK834" s="257"/>
      <c r="LL834" s="257"/>
      <c r="LM834" s="257"/>
      <c r="LN834" s="257"/>
      <c r="LO834" s="257"/>
      <c r="LP834" s="257"/>
      <c r="LQ834" s="257"/>
      <c r="LR834" s="257"/>
      <c r="LS834" s="257"/>
      <c r="LT834" s="257"/>
      <c r="LU834" s="257"/>
      <c r="LV834" s="257"/>
      <c r="LW834" s="257"/>
      <c r="LX834" s="257"/>
      <c r="LY834" s="257"/>
      <c r="LZ834" s="257"/>
      <c r="MA834" s="257"/>
      <c r="MB834" s="257"/>
      <c r="MC834" s="257"/>
      <c r="MD834" s="257"/>
      <c r="ME834" s="257"/>
      <c r="MF834" s="257"/>
      <c r="MG834" s="257"/>
      <c r="MH834" s="257"/>
      <c r="MI834" s="257"/>
      <c r="MJ834" s="257"/>
      <c r="MK834" s="257"/>
      <c r="ML834" s="257"/>
      <c r="MM834" s="257"/>
      <c r="MN834" s="257"/>
      <c r="MO834" s="257"/>
      <c r="MP834" s="257"/>
      <c r="MQ834" s="257"/>
      <c r="MR834" s="257"/>
      <c r="MS834" s="257"/>
      <c r="MT834" s="257"/>
      <c r="MU834" s="257"/>
      <c r="MV834" s="257"/>
      <c r="MW834" s="257"/>
      <c r="MX834" s="257"/>
      <c r="MY834" s="257"/>
      <c r="MZ834" s="257"/>
      <c r="NA834" s="257"/>
      <c r="NB834" s="257"/>
      <c r="NC834" s="257"/>
      <c r="ND834" s="257"/>
      <c r="NE834" s="257"/>
      <c r="NF834" s="257"/>
      <c r="NG834" s="257"/>
      <c r="NH834" s="257"/>
      <c r="NI834" s="257"/>
      <c r="NJ834" s="257"/>
      <c r="NK834" s="257"/>
      <c r="NL834" s="257"/>
      <c r="NM834" s="257"/>
      <c r="NN834" s="257"/>
      <c r="NO834" s="257"/>
      <c r="NP834" s="257"/>
      <c r="NQ834" s="257"/>
      <c r="NR834" s="257"/>
      <c r="NS834" s="257"/>
      <c r="NT834" s="257"/>
      <c r="NU834" s="257"/>
      <c r="NV834" s="257"/>
      <c r="NW834" s="257"/>
      <c r="NX834" s="257"/>
      <c r="NY834" s="257"/>
      <c r="NZ834" s="257"/>
      <c r="OA834" s="257"/>
      <c r="OB834" s="257"/>
      <c r="OC834" s="257"/>
      <c r="OD834" s="257"/>
      <c r="OE834" s="257"/>
      <c r="OF834" s="257"/>
      <c r="OG834" s="257"/>
      <c r="OH834" s="257"/>
      <c r="OI834" s="257"/>
      <c r="OJ834" s="257"/>
      <c r="OK834" s="257"/>
      <c r="OL834" s="257"/>
      <c r="OM834" s="257"/>
      <c r="ON834" s="257"/>
      <c r="OO834" s="257"/>
      <c r="OP834" s="257"/>
      <c r="OQ834" s="257"/>
      <c r="OR834" s="257"/>
      <c r="OS834" s="257"/>
      <c r="OT834" s="257"/>
      <c r="OU834" s="257"/>
      <c r="OV834" s="257"/>
      <c r="OW834" s="257"/>
      <c r="OX834" s="257"/>
      <c r="OY834" s="257"/>
      <c r="OZ834" s="257"/>
      <c r="PA834" s="257"/>
      <c r="PB834" s="257"/>
      <c r="PC834" s="257"/>
      <c r="PD834" s="257"/>
      <c r="PE834" s="257"/>
      <c r="PF834" s="257"/>
      <c r="PG834" s="257"/>
      <c r="PH834" s="257"/>
      <c r="PI834" s="257"/>
      <c r="PJ834" s="257"/>
      <c r="PK834" s="257"/>
      <c r="PL834" s="257"/>
      <c r="PM834" s="257"/>
      <c r="PN834" s="257"/>
      <c r="PO834" s="257"/>
      <c r="PP834" s="257"/>
      <c r="PQ834" s="257"/>
      <c r="PR834" s="257"/>
      <c r="PS834" s="257"/>
      <c r="PT834" s="257"/>
      <c r="PU834" s="257"/>
      <c r="PV834" s="257"/>
      <c r="PW834" s="257"/>
      <c r="PX834" s="257"/>
      <c r="PY834" s="257"/>
      <c r="PZ834" s="257"/>
      <c r="QA834" s="257"/>
      <c r="QB834" s="257"/>
      <c r="QC834" s="257"/>
      <c r="QD834" s="257"/>
      <c r="QE834" s="257"/>
      <c r="QF834" s="257"/>
      <c r="QG834" s="257"/>
      <c r="QH834" s="257"/>
      <c r="QI834" s="257"/>
      <c r="QJ834" s="257"/>
      <c r="QK834" s="257"/>
      <c r="QL834" s="257"/>
      <c r="QM834" s="257"/>
      <c r="QN834" s="257"/>
      <c r="QO834" s="257"/>
      <c r="QP834" s="257"/>
      <c r="QQ834" s="257"/>
      <c r="QR834" s="257"/>
      <c r="QS834" s="257"/>
      <c r="QT834" s="257"/>
      <c r="QU834" s="257"/>
      <c r="QV834" s="257"/>
      <c r="QW834" s="257"/>
      <c r="QX834" s="257"/>
      <c r="QY834" s="257"/>
      <c r="QZ834" s="257"/>
      <c r="RA834" s="257"/>
      <c r="RB834" s="257"/>
      <c r="RC834" s="257"/>
      <c r="RD834" s="257"/>
      <c r="RE834" s="257"/>
      <c r="RF834" s="257"/>
      <c r="RG834" s="257"/>
      <c r="RH834" s="257"/>
      <c r="RI834" s="257"/>
      <c r="RJ834" s="257"/>
      <c r="RK834" s="257"/>
      <c r="RL834" s="257"/>
      <c r="RM834" s="257"/>
      <c r="RN834" s="257"/>
      <c r="RO834" s="257"/>
      <c r="RP834" s="257"/>
      <c r="RQ834" s="257"/>
      <c r="RR834" s="257"/>
      <c r="RS834" s="257"/>
      <c r="RT834" s="257"/>
      <c r="RU834" s="257"/>
      <c r="RV834" s="257"/>
      <c r="RW834" s="257"/>
      <c r="RX834" s="257"/>
      <c r="RY834" s="257"/>
      <c r="RZ834" s="257"/>
      <c r="SA834" s="257"/>
      <c r="SB834" s="257"/>
      <c r="SC834" s="257"/>
      <c r="SD834" s="257"/>
      <c r="SE834" s="257"/>
      <c r="SF834" s="257"/>
      <c r="SG834" s="257"/>
      <c r="SH834" s="257"/>
      <c r="SI834" s="257"/>
      <c r="SJ834" s="257"/>
      <c r="SK834" s="257"/>
      <c r="SL834" s="257"/>
      <c r="SM834" s="257"/>
      <c r="SN834" s="257"/>
      <c r="SO834" s="257"/>
      <c r="SP834" s="257"/>
      <c r="SQ834" s="257"/>
      <c r="SR834" s="257"/>
      <c r="SS834" s="257"/>
      <c r="ST834" s="257"/>
      <c r="SU834" s="257"/>
      <c r="SV834" s="257"/>
      <c r="SW834" s="257"/>
      <c r="SX834" s="257"/>
      <c r="SY834" s="257"/>
      <c r="SZ834" s="257"/>
      <c r="TA834" s="257"/>
      <c r="TB834" s="257"/>
      <c r="TC834" s="257"/>
      <c r="TD834" s="257"/>
      <c r="TE834" s="257"/>
      <c r="TF834" s="257"/>
      <c r="TG834" s="257"/>
      <c r="TH834" s="257"/>
      <c r="TI834" s="257"/>
      <c r="TJ834" s="257"/>
      <c r="TK834" s="257"/>
      <c r="TL834" s="257"/>
      <c r="TM834" s="257"/>
      <c r="TN834" s="257"/>
      <c r="TO834" s="257"/>
      <c r="TP834" s="257"/>
      <c r="TQ834" s="257"/>
      <c r="TR834" s="257"/>
      <c r="TS834" s="257"/>
      <c r="TT834" s="257"/>
      <c r="TU834" s="257"/>
      <c r="TV834" s="257"/>
      <c r="TW834" s="257"/>
      <c r="TX834" s="257"/>
      <c r="TY834" s="257"/>
      <c r="TZ834" s="257"/>
      <c r="UA834" s="257"/>
      <c r="UB834" s="257"/>
      <c r="UC834" s="257"/>
      <c r="UD834" s="257"/>
      <c r="UE834" s="257"/>
      <c r="UF834" s="257"/>
      <c r="UG834" s="257"/>
      <c r="UH834" s="257"/>
      <c r="UI834" s="257"/>
      <c r="UJ834" s="257"/>
      <c r="UK834" s="257"/>
      <c r="UL834" s="257"/>
      <c r="UM834" s="257"/>
      <c r="UN834" s="257"/>
      <c r="UO834" s="257"/>
      <c r="UP834" s="257"/>
      <c r="UQ834" s="257"/>
      <c r="UR834" s="257"/>
      <c r="US834" s="257"/>
      <c r="UT834" s="257"/>
      <c r="UU834" s="257"/>
      <c r="UV834" s="257"/>
      <c r="UW834" s="257"/>
      <c r="UX834" s="257"/>
      <c r="UY834" s="257"/>
      <c r="UZ834" s="257"/>
      <c r="VA834" s="257"/>
      <c r="VB834" s="257"/>
      <c r="VC834" s="257"/>
      <c r="VD834" s="257"/>
      <c r="VE834" s="257"/>
      <c r="VF834" s="257"/>
      <c r="VG834" s="257"/>
      <c r="VH834" s="257"/>
      <c r="VI834" s="257"/>
      <c r="VJ834" s="257"/>
      <c r="VK834" s="257"/>
      <c r="VL834" s="257"/>
      <c r="VM834" s="257"/>
      <c r="VN834" s="257"/>
      <c r="VO834" s="257"/>
      <c r="VP834" s="257"/>
      <c r="VQ834" s="257"/>
      <c r="VR834" s="257"/>
      <c r="VS834" s="257"/>
      <c r="VT834" s="257"/>
      <c r="VU834" s="257"/>
      <c r="VV834" s="257"/>
      <c r="VW834" s="257"/>
      <c r="VX834" s="257"/>
      <c r="VY834" s="257"/>
      <c r="VZ834" s="257"/>
      <c r="WA834" s="257"/>
      <c r="WB834" s="257"/>
      <c r="WC834" s="257"/>
      <c r="WD834" s="257"/>
      <c r="WE834" s="257"/>
      <c r="WF834" s="257"/>
      <c r="WG834" s="257"/>
      <c r="WH834" s="257"/>
      <c r="WI834" s="257"/>
      <c r="WJ834" s="257"/>
      <c r="WK834" s="257"/>
      <c r="WL834" s="257"/>
      <c r="WM834" s="257"/>
      <c r="WN834" s="257"/>
      <c r="WO834" s="257"/>
      <c r="WP834" s="257"/>
      <c r="WQ834" s="257"/>
      <c r="WR834" s="257"/>
      <c r="WS834" s="257"/>
      <c r="WT834" s="257"/>
      <c r="WU834" s="257"/>
      <c r="WV834" s="257"/>
      <c r="WW834" s="257"/>
      <c r="WX834" s="257"/>
      <c r="WY834" s="257"/>
      <c r="WZ834" s="257"/>
      <c r="XA834" s="257"/>
      <c r="XB834" s="257"/>
      <c r="XC834" s="257"/>
      <c r="XD834" s="257"/>
      <c r="XE834" s="257"/>
      <c r="XF834" s="257"/>
      <c r="XG834" s="257"/>
      <c r="XH834" s="257"/>
      <c r="XI834" s="257"/>
      <c r="XJ834" s="257"/>
      <c r="XK834" s="257"/>
      <c r="XL834" s="257"/>
      <c r="XM834" s="257"/>
      <c r="XN834" s="257"/>
      <c r="XO834" s="257"/>
      <c r="XP834" s="257"/>
      <c r="XQ834" s="257"/>
      <c r="XR834" s="257"/>
      <c r="XS834" s="257"/>
      <c r="XT834" s="257"/>
      <c r="XU834" s="257"/>
      <c r="XV834" s="257"/>
      <c r="XW834" s="257"/>
      <c r="XX834" s="257"/>
      <c r="XY834" s="257"/>
      <c r="XZ834" s="257"/>
      <c r="YA834" s="257"/>
      <c r="YB834" s="257"/>
      <c r="YC834" s="257"/>
      <c r="YD834" s="257"/>
      <c r="YE834" s="257"/>
      <c r="YF834" s="257"/>
      <c r="YG834" s="257"/>
      <c r="YH834" s="257"/>
      <c r="YI834" s="257"/>
      <c r="YJ834" s="257"/>
      <c r="YK834" s="257"/>
      <c r="YL834" s="257"/>
      <c r="YM834" s="257"/>
      <c r="YN834" s="257"/>
      <c r="YO834" s="257"/>
      <c r="YP834" s="257"/>
      <c r="YQ834" s="257"/>
      <c r="YR834" s="257"/>
      <c r="YS834" s="257"/>
      <c r="YT834" s="257"/>
      <c r="YU834" s="257"/>
      <c r="YV834" s="257"/>
      <c r="YW834" s="257"/>
      <c r="YX834" s="257"/>
      <c r="YY834" s="257"/>
      <c r="YZ834" s="257"/>
      <c r="ZA834" s="257"/>
      <c r="ZB834" s="257"/>
      <c r="ZC834" s="257"/>
      <c r="ZD834" s="257"/>
      <c r="ZE834" s="257"/>
      <c r="ZF834" s="257"/>
      <c r="ZG834" s="257"/>
      <c r="ZH834" s="257"/>
      <c r="ZI834" s="257"/>
      <c r="ZJ834" s="257"/>
      <c r="ZK834" s="257"/>
      <c r="ZL834" s="257"/>
      <c r="ZM834" s="257"/>
      <c r="ZN834" s="257"/>
      <c r="ZO834" s="257"/>
      <c r="ZP834" s="257"/>
      <c r="ZQ834" s="257"/>
      <c r="ZR834" s="257"/>
      <c r="ZS834" s="257"/>
      <c r="ZT834" s="257"/>
      <c r="ZU834" s="257"/>
      <c r="ZV834" s="257"/>
      <c r="ZW834" s="257"/>
      <c r="ZX834" s="257"/>
      <c r="ZY834" s="257"/>
      <c r="ZZ834" s="257"/>
      <c r="AAA834" s="257"/>
      <c r="AAB834" s="257"/>
      <c r="AAC834" s="257"/>
      <c r="AAD834" s="257"/>
      <c r="AAE834" s="257"/>
      <c r="AAF834" s="257"/>
      <c r="AAG834" s="257"/>
      <c r="AAH834" s="257"/>
      <c r="AAI834" s="257"/>
      <c r="AAJ834" s="257"/>
      <c r="AAK834" s="257"/>
      <c r="AAL834" s="257"/>
      <c r="AAM834" s="257"/>
      <c r="AAN834" s="257"/>
      <c r="AAO834" s="257"/>
      <c r="AAP834" s="257"/>
      <c r="AAQ834" s="257"/>
      <c r="AAR834" s="257"/>
      <c r="AAS834" s="257"/>
      <c r="AAT834" s="257"/>
      <c r="AAU834" s="257"/>
      <c r="AAV834" s="257"/>
      <c r="AAW834" s="257"/>
      <c r="AAX834" s="257"/>
      <c r="AAY834" s="257"/>
      <c r="AAZ834" s="257"/>
      <c r="ABA834" s="257"/>
      <c r="ABB834" s="257"/>
      <c r="ABC834" s="257"/>
      <c r="ABD834" s="257"/>
      <c r="ABE834" s="257"/>
      <c r="ABF834" s="257"/>
      <c r="ABG834" s="257"/>
      <c r="ABH834" s="257"/>
      <c r="ABI834" s="257"/>
      <c r="ABJ834" s="257"/>
      <c r="ABK834" s="257"/>
      <c r="ABL834" s="257"/>
      <c r="ABM834" s="257"/>
      <c r="ABN834" s="257"/>
      <c r="ABO834" s="257"/>
      <c r="ABP834" s="257"/>
      <c r="ABQ834" s="257"/>
      <c r="ABR834" s="257"/>
      <c r="ABS834" s="257"/>
      <c r="ABT834" s="257"/>
      <c r="ABU834" s="257"/>
      <c r="ABV834" s="257"/>
      <c r="ABW834" s="257"/>
      <c r="ABX834" s="257"/>
      <c r="ABY834" s="257"/>
      <c r="ABZ834" s="257"/>
      <c r="ACA834" s="257"/>
      <c r="ACB834" s="257"/>
      <c r="ACC834" s="257"/>
      <c r="ACD834" s="257"/>
      <c r="ACE834" s="257"/>
      <c r="ACF834" s="257"/>
      <c r="ACG834" s="257"/>
      <c r="ACH834" s="257"/>
      <c r="ACI834" s="257"/>
      <c r="ACJ834" s="257"/>
      <c r="ACK834" s="257"/>
      <c r="ACL834" s="257"/>
      <c r="ACM834" s="257"/>
      <c r="ACN834" s="257"/>
      <c r="ACO834" s="257"/>
      <c r="ACP834" s="257"/>
      <c r="ACQ834" s="257"/>
      <c r="ACR834" s="257"/>
      <c r="ACS834" s="257"/>
      <c r="ACT834" s="257"/>
      <c r="ACU834" s="257"/>
      <c r="ACV834" s="257"/>
      <c r="ACW834" s="257"/>
      <c r="ACX834" s="257"/>
      <c r="ACY834" s="257"/>
      <c r="ACZ834" s="257"/>
      <c r="ADA834" s="257"/>
      <c r="ADB834" s="257"/>
      <c r="ADC834" s="257"/>
      <c r="ADD834" s="257"/>
      <c r="ADE834" s="257"/>
      <c r="ADF834" s="257"/>
      <c r="ADG834" s="257"/>
      <c r="ADH834" s="257"/>
      <c r="ADI834" s="257"/>
      <c r="ADJ834" s="257"/>
      <c r="ADK834" s="257"/>
      <c r="ADL834" s="257"/>
      <c r="ADM834" s="257"/>
      <c r="ADN834" s="257"/>
      <c r="ADO834" s="257"/>
      <c r="ADP834" s="257"/>
      <c r="ADQ834" s="257"/>
      <c r="ADR834" s="257"/>
      <c r="ADS834" s="257"/>
      <c r="ADT834" s="257"/>
      <c r="ADU834" s="257"/>
      <c r="ADV834" s="257"/>
      <c r="ADW834" s="257"/>
      <c r="ADX834" s="257"/>
      <c r="ADY834" s="257"/>
      <c r="ADZ834" s="257"/>
      <c r="AEA834" s="257"/>
      <c r="AEB834" s="257"/>
      <c r="AEC834" s="257"/>
      <c r="AED834" s="257"/>
      <c r="AEE834" s="257"/>
      <c r="AEF834" s="257"/>
      <c r="AEG834" s="257"/>
      <c r="AEH834" s="257"/>
      <c r="AEI834" s="257"/>
      <c r="AEJ834" s="257"/>
      <c r="AEK834" s="257"/>
      <c r="AEL834" s="257"/>
      <c r="AEM834" s="257"/>
      <c r="AEN834" s="257"/>
      <c r="AEO834" s="257"/>
      <c r="AEP834" s="257"/>
      <c r="AEQ834" s="257"/>
      <c r="AER834" s="257"/>
      <c r="AES834" s="257"/>
      <c r="AET834" s="257"/>
      <c r="AEU834" s="257"/>
      <c r="AEV834" s="257"/>
      <c r="AEW834" s="257"/>
      <c r="AEX834" s="257"/>
      <c r="AEY834" s="257"/>
      <c r="AEZ834" s="257"/>
      <c r="AFA834" s="257"/>
      <c r="AFB834" s="257"/>
      <c r="AFC834" s="257"/>
      <c r="AFD834" s="257"/>
      <c r="AFE834" s="257"/>
      <c r="AFF834" s="257"/>
      <c r="AFG834" s="257"/>
      <c r="AFH834" s="257"/>
      <c r="AFI834" s="257"/>
      <c r="AFJ834" s="257"/>
      <c r="AFK834" s="257"/>
      <c r="AFL834" s="257"/>
      <c r="AFM834" s="257"/>
      <c r="AFN834" s="257"/>
      <c r="AFO834" s="257"/>
      <c r="AFP834" s="257"/>
      <c r="AFQ834" s="257"/>
      <c r="AFR834" s="257"/>
      <c r="AFS834" s="257"/>
      <c r="AFT834" s="257"/>
      <c r="AFU834" s="257"/>
      <c r="AFV834" s="257"/>
      <c r="AFW834" s="257"/>
      <c r="AFX834" s="257"/>
      <c r="AFY834" s="257"/>
      <c r="AFZ834" s="257"/>
      <c r="AGA834" s="257"/>
      <c r="AGB834" s="257"/>
      <c r="AGC834" s="257"/>
      <c r="AGD834" s="257"/>
      <c r="AGE834" s="257"/>
      <c r="AGF834" s="257"/>
      <c r="AGG834" s="257"/>
      <c r="AGH834" s="257"/>
      <c r="AGI834" s="257"/>
      <c r="AGJ834" s="257"/>
      <c r="AGK834" s="257"/>
      <c r="AGL834" s="257"/>
      <c r="AGM834" s="257"/>
      <c r="AGN834" s="257"/>
      <c r="AGO834" s="257"/>
      <c r="AGP834" s="257"/>
      <c r="AGQ834" s="257"/>
      <c r="AGR834" s="257"/>
      <c r="AGS834" s="257"/>
      <c r="AGT834" s="257"/>
      <c r="AGU834" s="257"/>
      <c r="AGV834" s="257"/>
      <c r="AGW834" s="257"/>
      <c r="AGX834" s="257"/>
      <c r="AGY834" s="257"/>
      <c r="AGZ834" s="257"/>
      <c r="AHA834" s="257"/>
      <c r="AHB834" s="257"/>
      <c r="AHC834" s="257"/>
      <c r="AHD834" s="257"/>
      <c r="AHE834" s="257"/>
      <c r="AHF834" s="257"/>
      <c r="AHG834" s="257"/>
      <c r="AHH834" s="257"/>
      <c r="AHI834" s="257"/>
      <c r="AHJ834" s="257"/>
      <c r="AHK834" s="257"/>
      <c r="AHL834" s="257"/>
      <c r="AHM834" s="257"/>
      <c r="AHN834" s="257"/>
      <c r="AHO834" s="257"/>
      <c r="AHP834" s="257"/>
      <c r="AHQ834" s="257"/>
      <c r="AHR834" s="257"/>
      <c r="AHS834" s="257"/>
      <c r="AHT834" s="257"/>
      <c r="AHU834" s="257"/>
      <c r="AHV834" s="257"/>
      <c r="AHW834" s="257"/>
      <c r="AHX834" s="257"/>
      <c r="AHY834" s="257"/>
      <c r="AHZ834" s="257"/>
      <c r="AIA834" s="257"/>
      <c r="AIB834" s="257"/>
      <c r="AIC834" s="257"/>
      <c r="AID834" s="257"/>
      <c r="AIE834" s="257"/>
      <c r="AIF834" s="257"/>
      <c r="AIG834" s="257"/>
      <c r="AIH834" s="257"/>
      <c r="AII834" s="257"/>
      <c r="AIJ834" s="257"/>
      <c r="AIK834" s="257"/>
      <c r="AIL834" s="257"/>
      <c r="AIM834" s="257"/>
      <c r="AIN834" s="257"/>
      <c r="AIO834" s="257"/>
      <c r="AIP834" s="257"/>
      <c r="AIQ834" s="257"/>
      <c r="AIR834" s="257"/>
      <c r="AIS834" s="257"/>
      <c r="AIT834" s="257"/>
      <c r="AIU834" s="257"/>
      <c r="AIV834" s="257"/>
      <c r="AIW834" s="257"/>
      <c r="AIX834" s="257"/>
      <c r="AIY834" s="257"/>
      <c r="AIZ834" s="257"/>
      <c r="AJA834" s="257"/>
      <c r="AJB834" s="257"/>
      <c r="AJC834" s="257"/>
      <c r="AJD834" s="257"/>
      <c r="AJE834" s="257"/>
      <c r="AJF834" s="257"/>
      <c r="AJG834" s="257"/>
      <c r="AJH834" s="257"/>
      <c r="AJI834" s="257"/>
      <c r="AJJ834" s="257"/>
      <c r="AJK834" s="257"/>
      <c r="AJL834" s="257"/>
      <c r="AJM834" s="257"/>
      <c r="AJN834" s="257"/>
      <c r="AJO834" s="257"/>
      <c r="AJP834" s="257"/>
      <c r="AJQ834" s="257"/>
      <c r="AJR834" s="257"/>
      <c r="AJS834" s="257"/>
      <c r="AJT834" s="257"/>
      <c r="AJU834" s="257"/>
      <c r="AJV834" s="257"/>
      <c r="AJW834" s="257"/>
      <c r="AJX834" s="257"/>
      <c r="AJY834" s="257"/>
      <c r="AJZ834" s="257"/>
      <c r="AKA834" s="257"/>
      <c r="AKB834" s="257"/>
      <c r="AKC834" s="257"/>
      <c r="AKD834" s="257"/>
      <c r="AKE834" s="257"/>
      <c r="AKF834" s="257"/>
      <c r="AKG834" s="257"/>
      <c r="AKH834" s="257"/>
      <c r="AKI834" s="257"/>
      <c r="AKJ834" s="257"/>
      <c r="AKK834" s="257"/>
      <c r="AKL834" s="257"/>
      <c r="AKM834" s="257"/>
      <c r="AKN834" s="257"/>
      <c r="AKO834" s="257"/>
      <c r="AKP834" s="257"/>
      <c r="AKQ834" s="257"/>
      <c r="AKR834" s="257"/>
      <c r="AKS834" s="257"/>
      <c r="AKT834" s="257"/>
      <c r="AKU834" s="257"/>
      <c r="AKV834" s="257"/>
      <c r="AKW834" s="257"/>
      <c r="AKX834" s="257"/>
      <c r="AKY834" s="257"/>
      <c r="AKZ834" s="257"/>
      <c r="ALA834" s="257"/>
      <c r="ALB834" s="257"/>
      <c r="ALC834" s="257"/>
      <c r="ALD834" s="257"/>
      <c r="ALE834" s="257"/>
      <c r="ALF834" s="257"/>
      <c r="ALG834" s="257"/>
      <c r="ALH834" s="257"/>
      <c r="ALI834" s="257"/>
      <c r="ALJ834" s="257"/>
      <c r="ALK834" s="257"/>
      <c r="ALL834" s="257"/>
      <c r="ALM834" s="257"/>
      <c r="ALN834" s="257"/>
      <c r="ALO834" s="257"/>
      <c r="ALP834" s="257"/>
      <c r="ALQ834" s="257"/>
      <c r="ALR834" s="257"/>
      <c r="ALS834" s="257"/>
      <c r="ALT834" s="257"/>
      <c r="ALU834" s="257"/>
      <c r="ALV834" s="257"/>
      <c r="ALW834" s="257"/>
      <c r="ALX834" s="257"/>
      <c r="ALY834" s="257"/>
      <c r="ALZ834" s="257"/>
      <c r="AMA834" s="257"/>
      <c r="AMB834" s="257"/>
      <c r="AMC834" s="257"/>
      <c r="AMD834" s="257"/>
      <c r="AME834" s="257"/>
      <c r="AMF834" s="257"/>
      <c r="AMG834" s="257"/>
      <c r="AMH834" s="257"/>
      <c r="AMI834" s="257"/>
      <c r="AMJ834" s="257"/>
      <c r="AMK834" s="257"/>
      <c r="AML834" s="257"/>
      <c r="AMM834" s="257"/>
      <c r="AMN834" s="257"/>
      <c r="AMO834" s="257"/>
      <c r="AMP834" s="257"/>
      <c r="AMQ834" s="257"/>
      <c r="AMR834" s="257"/>
      <c r="AMS834" s="257"/>
      <c r="AMT834" s="257"/>
      <c r="AMU834" s="257"/>
      <c r="AMV834" s="257"/>
      <c r="AMW834" s="257"/>
      <c r="AMX834" s="257"/>
      <c r="AMY834" s="257"/>
      <c r="AMZ834" s="257"/>
      <c r="ANA834" s="257"/>
      <c r="ANB834" s="257"/>
      <c r="ANC834" s="257"/>
      <c r="AND834" s="257"/>
      <c r="ANE834" s="257"/>
      <c r="ANF834" s="257"/>
      <c r="ANG834" s="257"/>
      <c r="ANH834" s="257"/>
      <c r="ANI834" s="257"/>
      <c r="ANJ834" s="257"/>
      <c r="ANK834" s="257"/>
      <c r="ANL834" s="257"/>
      <c r="ANM834" s="257"/>
      <c r="ANN834" s="257"/>
      <c r="ANO834" s="257"/>
      <c r="ANP834" s="257"/>
      <c r="ANQ834" s="257"/>
      <c r="ANR834" s="257"/>
      <c r="ANS834" s="257"/>
      <c r="ANT834" s="257"/>
      <c r="ANU834" s="257"/>
      <c r="ANV834" s="257"/>
      <c r="ANW834" s="257"/>
      <c r="ANX834" s="257"/>
      <c r="ANY834" s="257"/>
      <c r="ANZ834" s="257"/>
      <c r="AOA834" s="257"/>
      <c r="AOB834" s="257"/>
      <c r="AOC834" s="257"/>
      <c r="AOD834" s="257"/>
      <c r="AOE834" s="257"/>
      <c r="AOF834" s="257"/>
      <c r="AOG834" s="257"/>
      <c r="AOH834" s="257"/>
      <c r="AOI834" s="257"/>
      <c r="AOJ834" s="257"/>
      <c r="AOK834" s="257"/>
      <c r="AOL834" s="257"/>
      <c r="AOM834" s="257"/>
      <c r="AON834" s="257"/>
      <c r="AOO834" s="257"/>
      <c r="AOP834" s="257"/>
      <c r="AOQ834" s="257"/>
      <c r="AOR834" s="257"/>
      <c r="AOS834" s="257"/>
      <c r="AOT834" s="257"/>
      <c r="AOU834" s="257"/>
      <c r="AOV834" s="257"/>
      <c r="AOW834" s="257"/>
      <c r="AOX834" s="257"/>
      <c r="AOY834" s="257"/>
      <c r="AOZ834" s="257"/>
      <c r="APA834" s="257"/>
      <c r="APB834" s="257"/>
      <c r="APC834" s="257"/>
      <c r="APD834" s="257"/>
      <c r="APE834" s="257"/>
      <c r="APF834" s="257"/>
      <c r="APG834" s="257"/>
      <c r="APH834" s="257"/>
      <c r="API834" s="257"/>
      <c r="APJ834" s="257"/>
      <c r="APK834" s="257"/>
      <c r="APL834" s="257"/>
      <c r="APM834" s="257"/>
      <c r="APN834" s="257"/>
      <c r="APO834" s="257"/>
      <c r="APP834" s="257"/>
      <c r="APQ834" s="257"/>
      <c r="APR834" s="257"/>
      <c r="APS834" s="257"/>
      <c r="APT834" s="257"/>
      <c r="APU834" s="257"/>
      <c r="APV834" s="257"/>
      <c r="APW834" s="257"/>
      <c r="APX834" s="257"/>
      <c r="APY834" s="257"/>
      <c r="APZ834" s="257"/>
      <c r="AQA834" s="257"/>
      <c r="AQB834" s="257"/>
      <c r="AQC834" s="257"/>
      <c r="AQD834" s="257"/>
      <c r="AQE834" s="257"/>
      <c r="AQF834" s="257"/>
      <c r="AQG834" s="257"/>
      <c r="AQH834" s="257"/>
      <c r="AQI834" s="257"/>
      <c r="AQJ834" s="257"/>
      <c r="AQK834" s="257"/>
      <c r="AQL834" s="257"/>
      <c r="AQM834" s="257"/>
      <c r="AQN834" s="257"/>
      <c r="AQO834" s="257"/>
      <c r="AQP834" s="257"/>
      <c r="AQQ834" s="257"/>
      <c r="AQR834" s="257"/>
      <c r="AQS834" s="257"/>
      <c r="AQT834" s="257"/>
      <c r="AQU834" s="257"/>
      <c r="AQV834" s="257"/>
      <c r="AQW834" s="257"/>
      <c r="AQX834" s="257"/>
      <c r="AQY834" s="257"/>
      <c r="AQZ834" s="257"/>
      <c r="ARA834" s="257"/>
      <c r="ARB834" s="257"/>
      <c r="ARC834" s="257"/>
      <c r="ARD834" s="257"/>
      <c r="ARE834" s="257"/>
      <c r="ARF834" s="257"/>
      <c r="ARG834" s="257"/>
      <c r="ARH834" s="257"/>
      <c r="ARI834" s="257"/>
      <c r="ARJ834" s="257"/>
      <c r="ARK834" s="257"/>
      <c r="ARL834" s="257"/>
      <c r="ARM834" s="257"/>
      <c r="ARN834" s="257"/>
      <c r="ARO834" s="257"/>
      <c r="ARP834" s="257"/>
      <c r="ARQ834" s="257"/>
      <c r="ARR834" s="257"/>
      <c r="ARS834" s="257"/>
      <c r="ART834" s="257"/>
      <c r="ARU834" s="257"/>
      <c r="ARV834" s="257"/>
      <c r="ARW834" s="257"/>
      <c r="ARX834" s="257"/>
      <c r="ARY834" s="257"/>
      <c r="ARZ834" s="257"/>
      <c r="ASA834" s="257"/>
      <c r="ASB834" s="257"/>
      <c r="ASC834" s="257"/>
      <c r="ASD834" s="257"/>
      <c r="ASE834" s="257"/>
      <c r="ASF834" s="257"/>
      <c r="ASG834" s="257"/>
      <c r="ASH834" s="257"/>
      <c r="ASI834" s="257"/>
      <c r="ASJ834" s="257"/>
      <c r="ASK834" s="257"/>
      <c r="ASL834" s="257"/>
      <c r="ASM834" s="257"/>
      <c r="ASN834" s="257"/>
      <c r="ASO834" s="257"/>
      <c r="ASP834" s="257"/>
      <c r="ASQ834" s="257"/>
      <c r="ASR834" s="257"/>
      <c r="ASS834" s="257"/>
      <c r="AST834" s="257"/>
      <c r="ASU834" s="257"/>
      <c r="ASV834" s="257"/>
      <c r="ASW834" s="257"/>
      <c r="ASX834" s="257"/>
      <c r="ASY834" s="257"/>
      <c r="ASZ834" s="257"/>
      <c r="ATA834" s="257"/>
      <c r="ATB834" s="257"/>
      <c r="ATC834" s="257"/>
      <c r="ATD834" s="257"/>
      <c r="ATE834" s="257"/>
      <c r="ATF834" s="257"/>
      <c r="ATG834" s="257"/>
      <c r="ATH834" s="257"/>
      <c r="ATI834" s="257"/>
      <c r="ATJ834" s="257"/>
      <c r="ATK834" s="257"/>
      <c r="ATL834" s="257"/>
      <c r="ATM834" s="257"/>
      <c r="ATN834" s="257"/>
      <c r="ATO834" s="257"/>
      <c r="ATP834" s="257"/>
      <c r="ATQ834" s="257"/>
      <c r="ATR834" s="257"/>
      <c r="ATS834" s="257"/>
      <c r="ATT834" s="257"/>
      <c r="ATU834" s="257"/>
      <c r="ATV834" s="257"/>
      <c r="ATW834" s="257"/>
      <c r="ATX834" s="257"/>
      <c r="ATY834" s="257"/>
      <c r="ATZ834" s="257"/>
      <c r="AUA834" s="257"/>
      <c r="AUB834" s="257"/>
      <c r="AUC834" s="257"/>
      <c r="AUD834" s="257"/>
      <c r="AUE834" s="257"/>
      <c r="AUF834" s="257"/>
      <c r="AUG834" s="257"/>
      <c r="AUH834" s="257"/>
      <c r="AUI834" s="257"/>
      <c r="AUJ834" s="257"/>
      <c r="AUK834" s="257"/>
      <c r="AUL834" s="257"/>
      <c r="AUM834" s="257"/>
      <c r="AUN834" s="257"/>
      <c r="AUO834" s="257"/>
      <c r="AUP834" s="257"/>
      <c r="AUQ834" s="257"/>
      <c r="AUR834" s="257"/>
      <c r="AUS834" s="257"/>
      <c r="AUT834" s="257"/>
      <c r="AUU834" s="257"/>
      <c r="AUV834" s="257"/>
      <c r="AUW834" s="257"/>
      <c r="AUX834" s="257"/>
      <c r="AUY834" s="257"/>
      <c r="AUZ834" s="257"/>
      <c r="AVA834" s="257"/>
      <c r="AVB834" s="257"/>
      <c r="AVC834" s="257"/>
      <c r="AVD834" s="257"/>
      <c r="AVE834" s="257"/>
      <c r="AVF834" s="257"/>
      <c r="AVG834" s="257"/>
      <c r="AVH834" s="257"/>
      <c r="AVI834" s="257"/>
      <c r="AVJ834" s="257"/>
      <c r="AVK834" s="257"/>
      <c r="AVL834" s="257"/>
      <c r="AVM834" s="257"/>
      <c r="AVN834" s="257"/>
      <c r="AVO834" s="257"/>
      <c r="AVP834" s="257"/>
      <c r="AVQ834" s="257"/>
      <c r="AVR834" s="257"/>
      <c r="AVS834" s="257"/>
      <c r="AVT834" s="257"/>
      <c r="AVU834" s="257"/>
      <c r="AVV834" s="257"/>
      <c r="AVW834" s="257"/>
      <c r="AVX834" s="257"/>
      <c r="AVY834" s="257"/>
      <c r="AVZ834" s="257"/>
      <c r="AWA834" s="257"/>
      <c r="AWB834" s="257"/>
      <c r="AWC834" s="257"/>
      <c r="AWD834" s="257"/>
      <c r="AWE834" s="257"/>
      <c r="AWF834" s="257"/>
      <c r="AWG834" s="257"/>
      <c r="AWH834" s="257"/>
      <c r="AWI834" s="257"/>
      <c r="AWJ834" s="257"/>
      <c r="AWK834" s="257"/>
      <c r="AWL834" s="257"/>
      <c r="AWM834" s="257"/>
      <c r="AWN834" s="257"/>
      <c r="AWO834" s="257"/>
      <c r="AWP834" s="257"/>
      <c r="AWQ834" s="257"/>
      <c r="AWR834" s="257"/>
      <c r="AWS834" s="257"/>
      <c r="AWT834" s="257"/>
      <c r="AWU834" s="257"/>
      <c r="AWV834" s="257"/>
      <c r="AWW834" s="257"/>
      <c r="AWX834" s="257"/>
      <c r="AWY834" s="257"/>
      <c r="AWZ834" s="257"/>
      <c r="AXA834" s="257"/>
      <c r="AXB834" s="257"/>
      <c r="AXC834" s="257"/>
      <c r="AXD834" s="257"/>
      <c r="AXE834" s="257"/>
      <c r="AXF834" s="257"/>
      <c r="AXG834" s="257"/>
      <c r="AXH834" s="257"/>
      <c r="AXI834" s="257"/>
      <c r="AXJ834" s="257"/>
      <c r="AXK834" s="257"/>
      <c r="AXL834" s="257"/>
      <c r="AXM834" s="257"/>
      <c r="AXN834" s="257"/>
      <c r="AXO834" s="257"/>
      <c r="AXP834" s="257"/>
      <c r="AXQ834" s="257"/>
      <c r="AXR834" s="257"/>
      <c r="AXS834" s="257"/>
      <c r="AXT834" s="257"/>
      <c r="AXU834" s="257"/>
      <c r="AXV834" s="257"/>
      <c r="AXW834" s="257"/>
      <c r="AXX834" s="257"/>
      <c r="AXY834" s="257"/>
      <c r="AXZ834" s="257"/>
      <c r="AYA834" s="257"/>
      <c r="AYB834" s="257"/>
      <c r="AYC834" s="257"/>
      <c r="AYD834" s="257"/>
      <c r="AYE834" s="257"/>
      <c r="AYF834" s="257"/>
      <c r="AYG834" s="257"/>
      <c r="AYH834" s="257"/>
      <c r="AYI834" s="257"/>
      <c r="AYJ834" s="257"/>
      <c r="AYK834" s="257"/>
      <c r="AYL834" s="257"/>
      <c r="AYM834" s="257"/>
      <c r="AYN834" s="257"/>
      <c r="AYO834" s="257"/>
      <c r="AYP834" s="257"/>
      <c r="AYQ834" s="257"/>
      <c r="AYR834" s="257"/>
      <c r="AYS834" s="257"/>
      <c r="AYT834" s="257"/>
      <c r="AYU834" s="257"/>
      <c r="AYV834" s="257"/>
      <c r="AYW834" s="257"/>
      <c r="AYX834" s="257"/>
      <c r="AYY834" s="257"/>
      <c r="AYZ834" s="257"/>
      <c r="AZA834" s="257"/>
      <c r="AZB834" s="257"/>
      <c r="AZC834" s="257"/>
      <c r="AZD834" s="257"/>
      <c r="AZE834" s="257"/>
      <c r="AZF834" s="257"/>
      <c r="AZG834" s="257"/>
      <c r="AZH834" s="257"/>
      <c r="AZI834" s="257"/>
      <c r="AZJ834" s="257"/>
      <c r="AZK834" s="257"/>
      <c r="AZL834" s="257"/>
      <c r="AZM834" s="257"/>
      <c r="AZN834" s="257"/>
      <c r="AZO834" s="257"/>
      <c r="AZP834" s="257"/>
      <c r="AZQ834" s="257"/>
      <c r="AZR834" s="257"/>
      <c r="AZS834" s="257"/>
      <c r="AZT834" s="257"/>
      <c r="AZU834" s="257"/>
      <c r="AZV834" s="257"/>
      <c r="AZW834" s="257"/>
      <c r="AZX834" s="257"/>
      <c r="AZY834" s="257"/>
      <c r="AZZ834" s="257"/>
      <c r="BAA834" s="257"/>
      <c r="BAB834" s="257"/>
      <c r="BAC834" s="257"/>
      <c r="BAD834" s="257"/>
      <c r="BAE834" s="257"/>
      <c r="BAF834" s="257"/>
      <c r="BAG834" s="257"/>
      <c r="BAH834" s="257"/>
      <c r="BAI834" s="257"/>
      <c r="BAJ834" s="257"/>
      <c r="BAK834" s="257"/>
      <c r="BAL834" s="257"/>
      <c r="BAM834" s="257"/>
      <c r="BAN834" s="257"/>
      <c r="BAO834" s="257"/>
      <c r="BAP834" s="257"/>
      <c r="BAQ834" s="257"/>
      <c r="BAR834" s="257"/>
      <c r="BAS834" s="257"/>
      <c r="BAT834" s="257"/>
      <c r="BAU834" s="257"/>
      <c r="BAV834" s="257"/>
      <c r="BAW834" s="257"/>
      <c r="BAX834" s="257"/>
      <c r="BAY834" s="257"/>
      <c r="BAZ834" s="257"/>
      <c r="BBA834" s="257"/>
      <c r="BBB834" s="257"/>
      <c r="BBC834" s="257"/>
      <c r="BBD834" s="257"/>
      <c r="BBE834" s="257"/>
      <c r="BBF834" s="257"/>
      <c r="BBG834" s="257"/>
      <c r="BBH834" s="257"/>
      <c r="BBI834" s="257"/>
      <c r="BBJ834" s="257"/>
      <c r="BBK834" s="257"/>
      <c r="BBL834" s="257"/>
      <c r="BBM834" s="257"/>
      <c r="BBN834" s="257"/>
      <c r="BBO834" s="257"/>
      <c r="BBP834" s="257"/>
      <c r="BBQ834" s="257"/>
      <c r="BBR834" s="257"/>
      <c r="BBS834" s="257"/>
      <c r="BBT834" s="257"/>
      <c r="BBU834" s="257"/>
      <c r="BBV834" s="257"/>
      <c r="BBW834" s="257"/>
      <c r="BBX834" s="257"/>
      <c r="BBY834" s="257"/>
      <c r="BBZ834" s="257"/>
      <c r="BCA834" s="257"/>
      <c r="BCB834" s="257"/>
      <c r="BCC834" s="257"/>
      <c r="BCD834" s="257"/>
      <c r="BCE834" s="257"/>
      <c r="BCF834" s="257"/>
      <c r="BCG834" s="257"/>
      <c r="BCH834" s="257"/>
      <c r="BCI834" s="257"/>
      <c r="BCJ834" s="257"/>
      <c r="BCK834" s="257"/>
      <c r="BCL834" s="257"/>
      <c r="BCM834" s="257"/>
      <c r="BCN834" s="257"/>
      <c r="BCO834" s="257"/>
      <c r="BCP834" s="257"/>
      <c r="BCQ834" s="257"/>
      <c r="BCR834" s="257"/>
      <c r="BCS834" s="257"/>
      <c r="BCT834" s="257"/>
      <c r="BCU834" s="257"/>
      <c r="BCV834" s="257"/>
      <c r="BCW834" s="257"/>
      <c r="BCX834" s="257"/>
      <c r="BCY834" s="257"/>
      <c r="BCZ834" s="257"/>
      <c r="BDA834" s="257"/>
      <c r="BDB834" s="257"/>
      <c r="BDC834" s="257"/>
      <c r="BDD834" s="257"/>
      <c r="BDE834" s="257"/>
      <c r="BDF834" s="257"/>
      <c r="BDG834" s="257"/>
      <c r="BDH834" s="257"/>
      <c r="BDI834" s="257"/>
      <c r="BDJ834" s="257"/>
      <c r="BDK834" s="257"/>
      <c r="BDL834" s="257"/>
      <c r="BDM834" s="257"/>
      <c r="BDN834" s="257"/>
      <c r="BDO834" s="257"/>
      <c r="BDP834" s="257"/>
      <c r="BDQ834" s="257"/>
      <c r="BDR834" s="257"/>
      <c r="BDS834" s="257"/>
      <c r="BDT834" s="257"/>
      <c r="BDU834" s="257"/>
      <c r="BDV834" s="257"/>
      <c r="BDW834" s="257"/>
      <c r="BDX834" s="257"/>
      <c r="BDY834" s="257"/>
      <c r="BDZ834" s="257"/>
      <c r="BEA834" s="257"/>
      <c r="BEB834" s="257"/>
      <c r="BEC834" s="257"/>
      <c r="BED834" s="257"/>
      <c r="BEE834" s="257"/>
      <c r="BEF834" s="257"/>
      <c r="BEG834" s="257"/>
      <c r="BEH834" s="257"/>
      <c r="BEI834" s="257"/>
      <c r="BEJ834" s="257"/>
      <c r="BEK834" s="257"/>
      <c r="BEL834" s="257"/>
      <c r="BEM834" s="257"/>
      <c r="BEN834" s="257"/>
      <c r="BEO834" s="257"/>
      <c r="BEP834" s="257"/>
      <c r="BEQ834" s="257"/>
      <c r="BER834" s="257"/>
      <c r="BES834" s="257"/>
      <c r="BET834" s="257"/>
      <c r="BEU834" s="257"/>
      <c r="BEV834" s="257"/>
      <c r="BEW834" s="257"/>
      <c r="BEX834" s="257"/>
      <c r="BEY834" s="257"/>
      <c r="BEZ834" s="257"/>
      <c r="BFA834" s="257"/>
      <c r="BFB834" s="257"/>
      <c r="BFC834" s="257"/>
      <c r="BFD834" s="257"/>
      <c r="BFE834" s="257"/>
      <c r="BFF834" s="257"/>
      <c r="BFG834" s="257"/>
      <c r="BFH834" s="257"/>
      <c r="BFI834" s="257"/>
      <c r="BFJ834" s="257"/>
      <c r="BFK834" s="257"/>
      <c r="BFL834" s="257"/>
      <c r="BFM834" s="257"/>
      <c r="BFN834" s="257"/>
      <c r="BFO834" s="257"/>
      <c r="BFP834" s="257"/>
      <c r="BFQ834" s="257"/>
      <c r="BFR834" s="257"/>
      <c r="BFS834" s="257"/>
      <c r="BFT834" s="257"/>
      <c r="BFU834" s="257"/>
      <c r="BFV834" s="257"/>
      <c r="BFW834" s="257"/>
      <c r="BFX834" s="257"/>
      <c r="BFY834" s="257"/>
      <c r="BFZ834" s="257"/>
      <c r="BGA834" s="257"/>
      <c r="BGB834" s="257"/>
      <c r="BGC834" s="257"/>
      <c r="BGD834" s="257"/>
      <c r="BGE834" s="257"/>
      <c r="BGF834" s="257"/>
      <c r="BGG834" s="257"/>
      <c r="BGH834" s="257"/>
      <c r="BGI834" s="257"/>
      <c r="BGJ834" s="257"/>
      <c r="BGK834" s="257"/>
      <c r="BGL834" s="257"/>
      <c r="BGM834" s="257"/>
      <c r="BGN834" s="257"/>
      <c r="BGO834" s="257"/>
      <c r="BGP834" s="257"/>
      <c r="BGQ834" s="257"/>
      <c r="BGR834" s="257"/>
      <c r="BGS834" s="257"/>
      <c r="BGT834" s="257"/>
      <c r="BGU834" s="257"/>
      <c r="BGV834" s="257"/>
      <c r="BGW834" s="257"/>
      <c r="BGX834" s="257"/>
      <c r="BGY834" s="257"/>
      <c r="BGZ834" s="257"/>
      <c r="BHA834" s="257"/>
      <c r="BHB834" s="257"/>
      <c r="BHC834" s="257"/>
      <c r="BHD834" s="257"/>
      <c r="BHE834" s="257"/>
      <c r="BHF834" s="257"/>
      <c r="BHG834" s="257"/>
      <c r="BHH834" s="257"/>
      <c r="BHI834" s="257"/>
      <c r="BHJ834" s="257"/>
      <c r="BHK834" s="257"/>
      <c r="BHL834" s="257"/>
      <c r="BHM834" s="257"/>
      <c r="BHN834" s="257"/>
      <c r="BHO834" s="257"/>
      <c r="BHP834" s="257"/>
      <c r="BHQ834" s="257"/>
      <c r="BHR834" s="257"/>
      <c r="BHS834" s="257"/>
      <c r="BHT834" s="257"/>
      <c r="BHU834" s="257"/>
      <c r="BHV834" s="257"/>
      <c r="BHW834" s="257"/>
      <c r="BHX834" s="257"/>
      <c r="BHY834" s="257"/>
      <c r="BHZ834" s="257"/>
      <c r="BIA834" s="257"/>
      <c r="BIB834" s="257"/>
      <c r="BIC834" s="257"/>
      <c r="BID834" s="257"/>
      <c r="BIE834" s="257"/>
      <c r="BIF834" s="257"/>
      <c r="BIG834" s="257"/>
      <c r="BIH834" s="257"/>
      <c r="BII834" s="257"/>
      <c r="BIJ834" s="257"/>
      <c r="BIK834" s="257"/>
      <c r="BIL834" s="257"/>
      <c r="BIM834" s="257"/>
      <c r="BIN834" s="257"/>
      <c r="BIO834" s="257"/>
      <c r="BIP834" s="257"/>
      <c r="BIQ834" s="257"/>
      <c r="BIR834" s="257"/>
      <c r="BIS834" s="257"/>
      <c r="BIT834" s="257"/>
      <c r="BIU834" s="257"/>
      <c r="BIV834" s="257"/>
      <c r="BIW834" s="257"/>
      <c r="BIX834" s="257"/>
      <c r="BIY834" s="257"/>
      <c r="BIZ834" s="257"/>
      <c r="BJA834" s="257"/>
      <c r="BJB834" s="257"/>
      <c r="BJC834" s="257"/>
      <c r="BJD834" s="257"/>
      <c r="BJE834" s="257"/>
      <c r="BJF834" s="257"/>
      <c r="BJG834" s="257"/>
      <c r="BJH834" s="257"/>
      <c r="BJI834" s="257"/>
      <c r="BJJ834" s="257"/>
      <c r="BJK834" s="257"/>
      <c r="BJL834" s="257"/>
      <c r="BJM834" s="257"/>
      <c r="BJN834" s="257"/>
      <c r="BJO834" s="257"/>
      <c r="BJP834" s="257"/>
      <c r="BJQ834" s="257"/>
      <c r="BJR834" s="257"/>
      <c r="BJS834" s="257"/>
      <c r="BJT834" s="257"/>
      <c r="BJU834" s="257"/>
      <c r="BJV834" s="257"/>
      <c r="BJW834" s="257"/>
      <c r="BJX834" s="257"/>
      <c r="BJY834" s="257"/>
      <c r="BJZ834" s="257"/>
      <c r="BKA834" s="257"/>
      <c r="BKB834" s="257"/>
      <c r="BKC834" s="257"/>
      <c r="BKD834" s="257"/>
      <c r="BKE834" s="257"/>
      <c r="BKF834" s="257"/>
      <c r="BKG834" s="257"/>
      <c r="BKH834" s="257"/>
      <c r="BKI834" s="257"/>
      <c r="BKJ834" s="257"/>
      <c r="BKK834" s="257"/>
      <c r="BKL834" s="257"/>
      <c r="BKM834" s="257"/>
      <c r="BKN834" s="257"/>
      <c r="BKO834" s="257"/>
      <c r="BKP834" s="257"/>
      <c r="BKQ834" s="257"/>
      <c r="BKR834" s="257"/>
      <c r="BKS834" s="257"/>
      <c r="BKT834" s="257"/>
      <c r="BKU834" s="257"/>
      <c r="BKV834" s="257"/>
      <c r="BKW834" s="257"/>
      <c r="BKX834" s="257"/>
      <c r="BKY834" s="257"/>
      <c r="BKZ834" s="257"/>
      <c r="BLA834" s="257"/>
      <c r="BLB834" s="257"/>
      <c r="BLC834" s="257"/>
      <c r="BLD834" s="257"/>
      <c r="BLE834" s="257"/>
      <c r="BLF834" s="257"/>
      <c r="BLG834" s="257"/>
      <c r="BLH834" s="257"/>
      <c r="BLI834" s="257"/>
      <c r="BLJ834" s="257"/>
      <c r="BLK834" s="257"/>
      <c r="BLL834" s="257"/>
      <c r="BLM834" s="257"/>
      <c r="BLN834" s="257"/>
      <c r="BLO834" s="257"/>
      <c r="BLP834" s="257"/>
      <c r="BLQ834" s="257"/>
      <c r="BLR834" s="257"/>
      <c r="BLS834" s="257"/>
      <c r="BLT834" s="257"/>
      <c r="BLU834" s="257"/>
      <c r="BLV834" s="257"/>
      <c r="BLW834" s="257"/>
      <c r="BLX834" s="257"/>
      <c r="BLY834" s="257"/>
      <c r="BLZ834" s="257"/>
      <c r="BMA834" s="257"/>
      <c r="BMB834" s="257"/>
      <c r="BMC834" s="257"/>
      <c r="BMD834" s="257"/>
      <c r="BME834" s="257"/>
      <c r="BMF834" s="257"/>
      <c r="BMG834" s="257"/>
      <c r="BMH834" s="257"/>
      <c r="BMI834" s="257"/>
      <c r="BMJ834" s="257"/>
      <c r="BMK834" s="257"/>
      <c r="BML834" s="257"/>
      <c r="BMM834" s="257"/>
      <c r="BMN834" s="257"/>
      <c r="BMO834" s="257"/>
      <c r="BMP834" s="257"/>
      <c r="BMQ834" s="257"/>
      <c r="BMR834" s="257"/>
      <c r="BMS834" s="257"/>
      <c r="BMT834" s="257"/>
      <c r="BMU834" s="257"/>
      <c r="BMV834" s="257"/>
      <c r="BMW834" s="257"/>
      <c r="BMX834" s="257"/>
      <c r="BMY834" s="257"/>
      <c r="BMZ834" s="257"/>
      <c r="BNA834" s="257"/>
      <c r="BNB834" s="257"/>
      <c r="BNC834" s="257"/>
      <c r="BND834" s="257"/>
      <c r="BNE834" s="257"/>
      <c r="BNF834" s="257"/>
      <c r="BNG834" s="257"/>
      <c r="BNH834" s="257"/>
      <c r="BNI834" s="257"/>
      <c r="BNJ834" s="257"/>
      <c r="BNK834" s="257"/>
      <c r="BNL834" s="257"/>
      <c r="BNM834" s="257"/>
      <c r="BNN834" s="257"/>
      <c r="BNO834" s="257"/>
      <c r="BNP834" s="257"/>
      <c r="BNQ834" s="257"/>
      <c r="BNR834" s="257"/>
      <c r="BNS834" s="257"/>
      <c r="BNT834" s="257"/>
      <c r="BNU834" s="257"/>
      <c r="BNV834" s="257"/>
      <c r="BNW834" s="257"/>
      <c r="BNX834" s="257"/>
      <c r="BNY834" s="257"/>
      <c r="BNZ834" s="257"/>
      <c r="BOA834" s="257"/>
      <c r="BOB834" s="257"/>
      <c r="BOC834" s="257"/>
      <c r="BOD834" s="257"/>
      <c r="BOE834" s="257"/>
      <c r="BOF834" s="257"/>
      <c r="BOG834" s="257"/>
      <c r="BOH834" s="257"/>
      <c r="BOI834" s="257"/>
      <c r="BOJ834" s="257"/>
      <c r="BOK834" s="257"/>
      <c r="BOL834" s="257"/>
      <c r="BOM834" s="257"/>
      <c r="BON834" s="257"/>
      <c r="BOO834" s="257"/>
      <c r="BOP834" s="257"/>
      <c r="BOQ834" s="257"/>
      <c r="BOR834" s="257"/>
      <c r="BOS834" s="257"/>
      <c r="BOT834" s="257"/>
      <c r="BOU834" s="257"/>
      <c r="BOV834" s="257"/>
      <c r="BOW834" s="257"/>
      <c r="BOX834" s="257"/>
      <c r="BOY834" s="257"/>
      <c r="BOZ834" s="257"/>
      <c r="BPA834" s="257"/>
      <c r="BPB834" s="257"/>
      <c r="BPC834" s="257"/>
      <c r="BPD834" s="257"/>
      <c r="BPE834" s="257"/>
      <c r="BPF834" s="257"/>
      <c r="BPG834" s="257"/>
      <c r="BPH834" s="257"/>
      <c r="BPI834" s="257"/>
      <c r="BPJ834" s="257"/>
      <c r="BPK834" s="257"/>
      <c r="BPL834" s="257"/>
      <c r="BPM834" s="257"/>
      <c r="BPN834" s="257"/>
      <c r="BPO834" s="257"/>
      <c r="BPP834" s="257"/>
      <c r="BPQ834" s="257"/>
      <c r="BPR834" s="257"/>
      <c r="BPS834" s="257"/>
      <c r="BPT834" s="257"/>
      <c r="BPU834" s="257"/>
      <c r="BPV834" s="257"/>
      <c r="BPW834" s="257"/>
      <c r="BPX834" s="257"/>
      <c r="BPY834" s="257"/>
      <c r="BPZ834" s="257"/>
      <c r="BQA834" s="257"/>
      <c r="BQB834" s="257"/>
      <c r="BQC834" s="257"/>
      <c r="BQD834" s="257"/>
      <c r="BQE834" s="257"/>
      <c r="BQF834" s="257"/>
      <c r="BQG834" s="257"/>
      <c r="BQH834" s="257"/>
      <c r="BQI834" s="257"/>
      <c r="BQJ834" s="257"/>
      <c r="BQK834" s="257"/>
      <c r="BQL834" s="257"/>
      <c r="BQM834" s="257"/>
      <c r="BQN834" s="257"/>
      <c r="BQO834" s="257"/>
      <c r="BQP834" s="257"/>
      <c r="BQQ834" s="257"/>
      <c r="BQR834" s="257"/>
      <c r="BQS834" s="257"/>
      <c r="BQT834" s="257"/>
      <c r="BQU834" s="257"/>
      <c r="BQV834" s="257"/>
      <c r="BQW834" s="257"/>
      <c r="BQX834" s="257"/>
      <c r="BQY834" s="257"/>
      <c r="BQZ834" s="257"/>
      <c r="BRA834" s="257"/>
      <c r="BRB834" s="257"/>
      <c r="BRC834" s="257"/>
      <c r="BRD834" s="257"/>
      <c r="BRE834" s="257"/>
      <c r="BRF834" s="257"/>
      <c r="BRG834" s="257"/>
      <c r="BRH834" s="257"/>
      <c r="BRI834" s="257"/>
      <c r="BRJ834" s="257"/>
      <c r="BRK834" s="257"/>
      <c r="BRL834" s="257"/>
      <c r="BRM834" s="257"/>
      <c r="BRN834" s="257"/>
      <c r="BRO834" s="257"/>
      <c r="BRP834" s="257"/>
      <c r="BRQ834" s="257"/>
      <c r="BRR834" s="257"/>
      <c r="BRS834" s="257"/>
      <c r="BRT834" s="257"/>
      <c r="BRU834" s="257"/>
      <c r="BRV834" s="257"/>
      <c r="BRW834" s="257"/>
      <c r="BRX834" s="257"/>
      <c r="BRY834" s="257"/>
      <c r="BRZ834" s="257"/>
      <c r="BSA834" s="257"/>
      <c r="BSB834" s="257"/>
      <c r="BSC834" s="257"/>
      <c r="BSD834" s="257"/>
      <c r="BSE834" s="257"/>
      <c r="BSF834" s="257"/>
      <c r="BSG834" s="257"/>
      <c r="BSH834" s="257"/>
      <c r="BSI834" s="257"/>
      <c r="BSJ834" s="257"/>
      <c r="BSK834" s="257"/>
      <c r="BSL834" s="257"/>
      <c r="BSM834" s="257"/>
      <c r="BSN834" s="257"/>
      <c r="BSO834" s="257"/>
      <c r="BSP834" s="257"/>
      <c r="BSQ834" s="257"/>
      <c r="BSR834" s="257"/>
      <c r="BSS834" s="257"/>
      <c r="BST834" s="257"/>
      <c r="BSU834" s="257"/>
      <c r="BSV834" s="257"/>
      <c r="BSW834" s="257"/>
      <c r="BSX834" s="257"/>
      <c r="BSY834" s="257"/>
      <c r="BSZ834" s="257"/>
      <c r="BTA834" s="257"/>
      <c r="BTB834" s="257"/>
      <c r="BTC834" s="257"/>
      <c r="BTD834" s="257"/>
      <c r="BTE834" s="257"/>
      <c r="BTF834" s="257"/>
      <c r="BTG834" s="257"/>
      <c r="BTH834" s="257"/>
      <c r="BTI834" s="257"/>
      <c r="BTJ834" s="257"/>
      <c r="BTK834" s="257"/>
      <c r="BTL834" s="257"/>
      <c r="BTM834" s="257"/>
      <c r="BTN834" s="257"/>
      <c r="BTO834" s="257"/>
      <c r="BTP834" s="257"/>
      <c r="BTQ834" s="257"/>
      <c r="BTR834" s="257"/>
      <c r="BTS834" s="257"/>
      <c r="BTT834" s="257"/>
      <c r="BTU834" s="257"/>
      <c r="BTV834" s="257"/>
      <c r="BTW834" s="257"/>
      <c r="BTX834" s="257"/>
      <c r="BTY834" s="257"/>
      <c r="BTZ834" s="257"/>
      <c r="BUA834" s="257"/>
      <c r="BUB834" s="257"/>
      <c r="BUC834" s="257"/>
      <c r="BUD834" s="257"/>
      <c r="BUE834" s="257"/>
      <c r="BUF834" s="257"/>
      <c r="BUG834" s="257"/>
      <c r="BUH834" s="257"/>
      <c r="BUI834" s="257"/>
      <c r="BUJ834" s="257"/>
      <c r="BUK834" s="257"/>
      <c r="BUL834" s="257"/>
      <c r="BUM834" s="257"/>
      <c r="BUN834" s="257"/>
      <c r="BUO834" s="257"/>
      <c r="BUP834" s="257"/>
      <c r="BUQ834" s="257"/>
      <c r="BUR834" s="257"/>
      <c r="BUS834" s="257"/>
      <c r="BUT834" s="257"/>
      <c r="BUU834" s="257"/>
      <c r="BUV834" s="257"/>
      <c r="BUW834" s="257"/>
      <c r="BUX834" s="257"/>
      <c r="BUY834" s="257"/>
      <c r="BUZ834" s="257"/>
      <c r="BVA834" s="257"/>
      <c r="BVB834" s="257"/>
      <c r="BVC834" s="257"/>
      <c r="BVD834" s="257"/>
      <c r="BVE834" s="257"/>
      <c r="BVF834" s="257"/>
      <c r="BVG834" s="257"/>
      <c r="BVH834" s="257"/>
      <c r="BVI834" s="257"/>
      <c r="BVJ834" s="257"/>
      <c r="BVK834" s="257"/>
      <c r="BVL834" s="257"/>
      <c r="BVM834" s="257"/>
      <c r="BVN834" s="257"/>
      <c r="BVO834" s="257"/>
      <c r="BVP834" s="257"/>
      <c r="BVQ834" s="257"/>
      <c r="BVR834" s="257"/>
      <c r="BVS834" s="257"/>
      <c r="BVT834" s="257"/>
      <c r="BVU834" s="257"/>
      <c r="BVV834" s="257"/>
      <c r="BVW834" s="257"/>
      <c r="BVX834" s="257"/>
      <c r="BVY834" s="257"/>
      <c r="BVZ834" s="257"/>
      <c r="BWA834" s="257"/>
      <c r="BWB834" s="257"/>
      <c r="BWC834" s="257"/>
      <c r="BWD834" s="257"/>
      <c r="BWE834" s="257"/>
      <c r="BWF834" s="257"/>
      <c r="BWG834" s="257"/>
      <c r="BWH834" s="257"/>
      <c r="BWI834" s="257"/>
      <c r="BWJ834" s="257"/>
      <c r="BWK834" s="257"/>
      <c r="BWL834" s="257"/>
      <c r="BWM834" s="257"/>
      <c r="BWN834" s="257"/>
      <c r="BWO834" s="257"/>
      <c r="BWP834" s="257"/>
      <c r="BWQ834" s="257"/>
      <c r="BWR834" s="257"/>
      <c r="BWS834" s="257"/>
      <c r="BWT834" s="257"/>
      <c r="BWU834" s="257"/>
      <c r="BWV834" s="257"/>
      <c r="BWW834" s="257"/>
      <c r="BWX834" s="257"/>
      <c r="BWY834" s="257"/>
      <c r="BWZ834" s="257"/>
      <c r="BXA834" s="257"/>
      <c r="BXB834" s="257"/>
      <c r="BXC834" s="257"/>
      <c r="BXD834" s="257"/>
      <c r="BXE834" s="257"/>
      <c r="BXF834" s="257"/>
      <c r="BXG834" s="257"/>
      <c r="BXH834" s="257"/>
      <c r="BXI834" s="257"/>
      <c r="BXJ834" s="257"/>
      <c r="BXK834" s="257"/>
      <c r="BXL834" s="257"/>
      <c r="BXM834" s="257"/>
      <c r="BXN834" s="257"/>
      <c r="BXO834" s="257"/>
      <c r="BXP834" s="257"/>
      <c r="BXQ834" s="257"/>
      <c r="BXR834" s="257"/>
      <c r="BXS834" s="257"/>
      <c r="BXT834" s="257"/>
      <c r="BXU834" s="257"/>
      <c r="BXV834" s="257"/>
      <c r="BXW834" s="257"/>
      <c r="BXX834" s="257"/>
      <c r="BXY834" s="257"/>
      <c r="BXZ834" s="257"/>
      <c r="BYA834" s="257"/>
      <c r="BYB834" s="257"/>
      <c r="BYC834" s="257"/>
      <c r="BYD834" s="257"/>
      <c r="BYE834" s="257"/>
      <c r="BYF834" s="257"/>
      <c r="BYG834" s="257"/>
      <c r="BYH834" s="257"/>
      <c r="BYI834" s="257"/>
      <c r="BYJ834" s="257"/>
      <c r="BYK834" s="257"/>
      <c r="BYL834" s="257"/>
      <c r="BYM834" s="257"/>
      <c r="BYN834" s="257"/>
      <c r="BYO834" s="257"/>
      <c r="BYP834" s="257"/>
      <c r="BYQ834" s="257"/>
      <c r="BYR834" s="257"/>
      <c r="BYS834" s="257"/>
      <c r="BYT834" s="257"/>
      <c r="BYU834" s="257"/>
      <c r="BYV834" s="257"/>
      <c r="BYW834" s="257"/>
      <c r="BYX834" s="257"/>
      <c r="BYY834" s="257"/>
      <c r="BYZ834" s="257"/>
      <c r="BZA834" s="257"/>
      <c r="BZB834" s="257"/>
      <c r="BZC834" s="257"/>
      <c r="BZD834" s="257"/>
      <c r="BZE834" s="257"/>
      <c r="BZF834" s="257"/>
      <c r="BZG834" s="257"/>
      <c r="BZH834" s="257"/>
      <c r="BZI834" s="257"/>
      <c r="BZJ834" s="257"/>
      <c r="BZK834" s="257"/>
      <c r="BZL834" s="257"/>
      <c r="BZM834" s="257"/>
      <c r="BZN834" s="257"/>
      <c r="BZO834" s="257"/>
      <c r="BZP834" s="257"/>
      <c r="BZQ834" s="257"/>
      <c r="BZR834" s="257"/>
      <c r="BZS834" s="257"/>
      <c r="BZT834" s="257"/>
      <c r="BZU834" s="257"/>
      <c r="BZV834" s="257"/>
      <c r="BZW834" s="257"/>
      <c r="BZX834" s="257"/>
      <c r="BZY834" s="257"/>
      <c r="BZZ834" s="257"/>
      <c r="CAA834" s="257"/>
      <c r="CAB834" s="257"/>
      <c r="CAC834" s="257"/>
      <c r="CAD834" s="257"/>
      <c r="CAE834" s="257"/>
      <c r="CAF834" s="257"/>
      <c r="CAG834" s="257"/>
      <c r="CAH834" s="257"/>
      <c r="CAI834" s="257"/>
      <c r="CAJ834" s="257"/>
      <c r="CAK834" s="257"/>
      <c r="CAL834" s="257"/>
      <c r="CAM834" s="257"/>
      <c r="CAN834" s="257"/>
      <c r="CAO834" s="257"/>
      <c r="CAP834" s="257"/>
      <c r="CAQ834" s="257"/>
      <c r="CAR834" s="257"/>
      <c r="CAS834" s="257"/>
      <c r="CAT834" s="257"/>
      <c r="CAU834" s="257"/>
      <c r="CAV834" s="257"/>
      <c r="CAW834" s="257"/>
      <c r="CAX834" s="257"/>
      <c r="CAY834" s="257"/>
      <c r="CAZ834" s="257"/>
      <c r="CBA834" s="257"/>
      <c r="CBB834" s="257"/>
      <c r="CBC834" s="257"/>
      <c r="CBD834" s="257"/>
      <c r="CBE834" s="257"/>
      <c r="CBF834" s="257"/>
      <c r="CBG834" s="257"/>
      <c r="CBH834" s="257"/>
      <c r="CBI834" s="257"/>
      <c r="CBJ834" s="257"/>
      <c r="CBK834" s="257"/>
      <c r="CBL834" s="257"/>
      <c r="CBM834" s="257"/>
      <c r="CBN834" s="257"/>
      <c r="CBO834" s="257"/>
      <c r="CBP834" s="257"/>
      <c r="CBQ834" s="257"/>
      <c r="CBR834" s="257"/>
      <c r="CBS834" s="257"/>
      <c r="CBT834" s="257"/>
      <c r="CBU834" s="257"/>
      <c r="CBV834" s="257"/>
      <c r="CBW834" s="257"/>
      <c r="CBX834" s="257"/>
      <c r="CBY834" s="257"/>
      <c r="CBZ834" s="257"/>
      <c r="CCA834" s="257"/>
      <c r="CCB834" s="257"/>
      <c r="CCC834" s="257"/>
      <c r="CCD834" s="257"/>
      <c r="CCE834" s="257"/>
      <c r="CCF834" s="257"/>
      <c r="CCG834" s="257"/>
      <c r="CCH834" s="257"/>
      <c r="CCI834" s="257"/>
      <c r="CCJ834" s="257"/>
      <c r="CCK834" s="257"/>
      <c r="CCL834" s="257"/>
      <c r="CCM834" s="257"/>
      <c r="CCN834" s="257"/>
      <c r="CCO834" s="257"/>
      <c r="CCP834" s="257"/>
      <c r="CCQ834" s="257"/>
      <c r="CCR834" s="257"/>
      <c r="CCS834" s="257"/>
      <c r="CCT834" s="257"/>
      <c r="CCU834" s="257"/>
      <c r="CCV834" s="257"/>
      <c r="CCW834" s="257"/>
      <c r="CCX834" s="257"/>
      <c r="CCY834" s="257"/>
      <c r="CCZ834" s="257"/>
      <c r="CDA834" s="257"/>
      <c r="CDB834" s="257"/>
      <c r="CDC834" s="257"/>
      <c r="CDD834" s="257"/>
      <c r="CDE834" s="257"/>
      <c r="CDF834" s="257"/>
      <c r="CDG834" s="257"/>
      <c r="CDH834" s="257"/>
      <c r="CDI834" s="257"/>
      <c r="CDJ834" s="257"/>
      <c r="CDK834" s="257"/>
      <c r="CDL834" s="257"/>
      <c r="CDM834" s="257"/>
      <c r="CDN834" s="257"/>
      <c r="CDO834" s="257"/>
      <c r="CDP834" s="257"/>
      <c r="CDQ834" s="257"/>
      <c r="CDR834" s="257"/>
      <c r="CDS834" s="257"/>
      <c r="CDT834" s="257"/>
      <c r="CDU834" s="257"/>
      <c r="CDV834" s="257"/>
      <c r="CDW834" s="257"/>
      <c r="CDX834" s="257"/>
      <c r="CDY834" s="257"/>
      <c r="CDZ834" s="257"/>
      <c r="CEA834" s="257"/>
      <c r="CEB834" s="257"/>
      <c r="CEC834" s="257"/>
      <c r="CED834" s="257"/>
      <c r="CEE834" s="257"/>
      <c r="CEF834" s="257"/>
      <c r="CEG834" s="257"/>
      <c r="CEH834" s="257"/>
      <c r="CEI834" s="257"/>
      <c r="CEJ834" s="257"/>
      <c r="CEK834" s="257"/>
      <c r="CEL834" s="257"/>
      <c r="CEM834" s="257"/>
      <c r="CEN834" s="257"/>
      <c r="CEO834" s="257"/>
      <c r="CEP834" s="257"/>
      <c r="CEQ834" s="257"/>
      <c r="CER834" s="257"/>
      <c r="CES834" s="257"/>
      <c r="CET834" s="257"/>
      <c r="CEU834" s="257"/>
      <c r="CEV834" s="257"/>
      <c r="CEW834" s="257"/>
      <c r="CEX834" s="257"/>
      <c r="CEY834" s="257"/>
      <c r="CEZ834" s="257"/>
      <c r="CFA834" s="257"/>
      <c r="CFB834" s="257"/>
      <c r="CFC834" s="257"/>
      <c r="CFD834" s="257"/>
      <c r="CFE834" s="257"/>
      <c r="CFF834" s="257"/>
      <c r="CFG834" s="257"/>
      <c r="CFH834" s="257"/>
      <c r="CFI834" s="257"/>
      <c r="CFJ834" s="257"/>
      <c r="CFK834" s="257"/>
      <c r="CFL834" s="257"/>
      <c r="CFM834" s="257"/>
      <c r="CFN834" s="257"/>
      <c r="CFO834" s="257"/>
      <c r="CFP834" s="257"/>
      <c r="CFQ834" s="257"/>
      <c r="CFR834" s="257"/>
      <c r="CFS834" s="257"/>
      <c r="CFT834" s="257"/>
      <c r="CFU834" s="257"/>
      <c r="CFV834" s="257"/>
      <c r="CFW834" s="257"/>
      <c r="CFX834" s="257"/>
      <c r="CFY834" s="257"/>
      <c r="CFZ834" s="257"/>
      <c r="CGA834" s="257"/>
      <c r="CGB834" s="257"/>
      <c r="CGC834" s="257"/>
      <c r="CGD834" s="257"/>
      <c r="CGE834" s="257"/>
      <c r="CGF834" s="257"/>
      <c r="CGG834" s="257"/>
      <c r="CGH834" s="257"/>
      <c r="CGI834" s="257"/>
      <c r="CGJ834" s="257"/>
      <c r="CGK834" s="257"/>
      <c r="CGL834" s="257"/>
      <c r="CGM834" s="257"/>
      <c r="CGN834" s="257"/>
      <c r="CGO834" s="257"/>
      <c r="CGP834" s="257"/>
      <c r="CGQ834" s="257"/>
      <c r="CGR834" s="257"/>
      <c r="CGS834" s="257"/>
      <c r="CGT834" s="257"/>
      <c r="CGU834" s="257"/>
      <c r="CGV834" s="257"/>
      <c r="CGW834" s="257"/>
      <c r="CGX834" s="257"/>
      <c r="CGY834" s="257"/>
      <c r="CGZ834" s="257"/>
      <c r="CHA834" s="257"/>
      <c r="CHB834" s="257"/>
      <c r="CHC834" s="257"/>
      <c r="CHD834" s="257"/>
      <c r="CHE834" s="257"/>
      <c r="CHF834" s="257"/>
      <c r="CHG834" s="257"/>
      <c r="CHH834" s="257"/>
      <c r="CHI834" s="257"/>
      <c r="CHJ834" s="257"/>
      <c r="CHK834" s="257"/>
      <c r="CHL834" s="257"/>
      <c r="CHM834" s="257"/>
      <c r="CHN834" s="257"/>
      <c r="CHO834" s="257"/>
      <c r="CHP834" s="257"/>
      <c r="CHQ834" s="257"/>
      <c r="CHR834" s="257"/>
      <c r="CHS834" s="257"/>
      <c r="CHT834" s="257"/>
      <c r="CHU834" s="257"/>
      <c r="CHV834" s="257"/>
      <c r="CHW834" s="257"/>
      <c r="CHX834" s="257"/>
      <c r="CHY834" s="257"/>
      <c r="CHZ834" s="257"/>
      <c r="CIA834" s="257"/>
      <c r="CIB834" s="257"/>
      <c r="CIC834" s="257"/>
      <c r="CID834" s="257"/>
      <c r="CIE834" s="257"/>
      <c r="CIF834" s="257"/>
      <c r="CIG834" s="257"/>
      <c r="CIH834" s="257"/>
      <c r="CII834" s="257"/>
      <c r="CIJ834" s="257"/>
      <c r="CIK834" s="257"/>
      <c r="CIL834" s="257"/>
      <c r="CIM834" s="257"/>
      <c r="CIN834" s="257"/>
      <c r="CIO834" s="257"/>
      <c r="CIP834" s="257"/>
      <c r="CIQ834" s="257"/>
      <c r="CIR834" s="257"/>
      <c r="CIS834" s="257"/>
      <c r="CIT834" s="257"/>
      <c r="CIU834" s="257"/>
      <c r="CIV834" s="257"/>
      <c r="CIW834" s="257"/>
      <c r="CIX834" s="257"/>
      <c r="CIY834" s="257"/>
      <c r="CIZ834" s="257"/>
      <c r="CJA834" s="257"/>
      <c r="CJB834" s="257"/>
      <c r="CJC834" s="257"/>
      <c r="CJD834" s="257"/>
      <c r="CJE834" s="257"/>
      <c r="CJF834" s="257"/>
      <c r="CJG834" s="257"/>
      <c r="CJH834" s="257"/>
      <c r="CJI834" s="257"/>
      <c r="CJJ834" s="257"/>
      <c r="CJK834" s="257"/>
      <c r="CJL834" s="257"/>
      <c r="CJM834" s="257"/>
      <c r="CJN834" s="257"/>
      <c r="CJO834" s="257"/>
      <c r="CJP834" s="257"/>
      <c r="CJQ834" s="257"/>
      <c r="CJR834" s="257"/>
      <c r="CJS834" s="257"/>
      <c r="CJT834" s="257"/>
      <c r="CJU834" s="257"/>
      <c r="CJV834" s="257"/>
      <c r="CJW834" s="257"/>
      <c r="CJX834" s="257"/>
      <c r="CJY834" s="257"/>
      <c r="CJZ834" s="257"/>
      <c r="CKA834" s="257"/>
      <c r="CKB834" s="257"/>
      <c r="CKC834" s="257"/>
      <c r="CKD834" s="257"/>
      <c r="CKE834" s="257"/>
      <c r="CKF834" s="257"/>
      <c r="CKG834" s="257"/>
      <c r="CKH834" s="257"/>
      <c r="CKI834" s="257"/>
      <c r="CKJ834" s="257"/>
      <c r="CKK834" s="257"/>
      <c r="CKL834" s="257"/>
      <c r="CKM834" s="257"/>
      <c r="CKN834" s="257"/>
      <c r="CKO834" s="257"/>
      <c r="CKP834" s="257"/>
      <c r="CKQ834" s="257"/>
      <c r="CKR834" s="257"/>
      <c r="CKS834" s="257"/>
      <c r="CKT834" s="257"/>
      <c r="CKU834" s="257"/>
      <c r="CKV834" s="257"/>
      <c r="CKW834" s="257"/>
      <c r="CKX834" s="257"/>
      <c r="CKY834" s="257"/>
      <c r="CKZ834" s="257"/>
      <c r="CLA834" s="257"/>
      <c r="CLB834" s="257"/>
      <c r="CLC834" s="257"/>
      <c r="CLD834" s="257"/>
      <c r="CLE834" s="257"/>
      <c r="CLF834" s="257"/>
      <c r="CLG834" s="257"/>
      <c r="CLH834" s="257"/>
      <c r="CLI834" s="257"/>
      <c r="CLJ834" s="257"/>
      <c r="CLK834" s="257"/>
      <c r="CLL834" s="257"/>
      <c r="CLM834" s="257"/>
      <c r="CLN834" s="257"/>
      <c r="CLO834" s="257"/>
      <c r="CLP834" s="257"/>
      <c r="CLQ834" s="257"/>
      <c r="CLR834" s="257"/>
      <c r="CLS834" s="257"/>
      <c r="CLT834" s="257"/>
      <c r="CLU834" s="257"/>
      <c r="CLV834" s="257"/>
      <c r="CLW834" s="257"/>
      <c r="CLX834" s="257"/>
      <c r="CLY834" s="257"/>
      <c r="CLZ834" s="257"/>
      <c r="CMA834" s="257"/>
      <c r="CMB834" s="257"/>
      <c r="CMC834" s="257"/>
      <c r="CMD834" s="257"/>
      <c r="CME834" s="257"/>
      <c r="CMF834" s="257"/>
      <c r="CMG834" s="257"/>
      <c r="CMH834" s="257"/>
      <c r="CMI834" s="257"/>
      <c r="CMJ834" s="257"/>
      <c r="CMK834" s="257"/>
      <c r="CML834" s="257"/>
      <c r="CMM834" s="257"/>
      <c r="CMN834" s="257"/>
      <c r="CMO834" s="257"/>
      <c r="CMP834" s="257"/>
      <c r="CMQ834" s="257"/>
      <c r="CMR834" s="257"/>
      <c r="CMS834" s="257"/>
      <c r="CMT834" s="257"/>
      <c r="CMU834" s="257"/>
      <c r="CMV834" s="257"/>
      <c r="CMW834" s="257"/>
      <c r="CMX834" s="257"/>
      <c r="CMY834" s="257"/>
      <c r="CMZ834" s="257"/>
      <c r="CNA834" s="257"/>
      <c r="CNB834" s="257"/>
      <c r="CNC834" s="257"/>
      <c r="CND834" s="257"/>
      <c r="CNE834" s="257"/>
      <c r="CNF834" s="257"/>
      <c r="CNG834" s="257"/>
      <c r="CNH834" s="257"/>
      <c r="CNI834" s="257"/>
      <c r="CNJ834" s="257"/>
      <c r="CNK834" s="257"/>
      <c r="CNL834" s="257"/>
      <c r="CNM834" s="257"/>
      <c r="CNN834" s="257"/>
      <c r="CNO834" s="257"/>
      <c r="CNP834" s="257"/>
      <c r="CNQ834" s="257"/>
      <c r="CNR834" s="257"/>
      <c r="CNS834" s="257"/>
      <c r="CNT834" s="257"/>
      <c r="CNU834" s="257"/>
      <c r="CNV834" s="257"/>
      <c r="CNW834" s="257"/>
      <c r="CNX834" s="257"/>
      <c r="CNY834" s="257"/>
      <c r="CNZ834" s="257"/>
      <c r="COA834" s="257"/>
      <c r="COB834" s="257"/>
      <c r="COC834" s="257"/>
      <c r="COD834" s="257"/>
      <c r="COE834" s="257"/>
      <c r="COF834" s="257"/>
      <c r="COG834" s="257"/>
      <c r="COH834" s="257"/>
      <c r="COI834" s="257"/>
      <c r="COJ834" s="257"/>
      <c r="COK834" s="257"/>
      <c r="COL834" s="257"/>
      <c r="COM834" s="257"/>
      <c r="CON834" s="257"/>
      <c r="COO834" s="257"/>
      <c r="COP834" s="257"/>
      <c r="COQ834" s="257"/>
      <c r="COR834" s="257"/>
      <c r="COS834" s="257"/>
      <c r="COT834" s="257"/>
      <c r="COU834" s="257"/>
      <c r="COV834" s="257"/>
      <c r="COW834" s="257"/>
      <c r="COX834" s="257"/>
      <c r="COY834" s="257"/>
      <c r="COZ834" s="257"/>
      <c r="CPA834" s="257"/>
      <c r="CPB834" s="257"/>
      <c r="CPC834" s="257"/>
      <c r="CPD834" s="257"/>
      <c r="CPE834" s="257"/>
      <c r="CPF834" s="257"/>
      <c r="CPG834" s="257"/>
      <c r="CPH834" s="257"/>
      <c r="CPI834" s="257"/>
      <c r="CPJ834" s="257"/>
      <c r="CPK834" s="257"/>
      <c r="CPL834" s="257"/>
      <c r="CPM834" s="257"/>
      <c r="CPN834" s="257"/>
      <c r="CPO834" s="257"/>
      <c r="CPP834" s="257"/>
      <c r="CPQ834" s="257"/>
      <c r="CPR834" s="257"/>
      <c r="CPS834" s="257"/>
      <c r="CPT834" s="257"/>
      <c r="CPU834" s="257"/>
      <c r="CPV834" s="257"/>
      <c r="CPW834" s="257"/>
      <c r="CPX834" s="257"/>
      <c r="CPY834" s="257"/>
      <c r="CPZ834" s="257"/>
      <c r="CQA834" s="257"/>
      <c r="CQB834" s="257"/>
      <c r="CQC834" s="257"/>
      <c r="CQD834" s="257"/>
      <c r="CQE834" s="257"/>
      <c r="CQF834" s="257"/>
      <c r="CQG834" s="257"/>
      <c r="CQH834" s="257"/>
      <c r="CQI834" s="257"/>
      <c r="CQJ834" s="257"/>
      <c r="CQK834" s="257"/>
      <c r="CQL834" s="257"/>
      <c r="CQM834" s="257"/>
      <c r="CQN834" s="257"/>
      <c r="CQO834" s="257"/>
      <c r="CQP834" s="257"/>
      <c r="CQQ834" s="257"/>
      <c r="CQR834" s="257"/>
      <c r="CQS834" s="257"/>
      <c r="CQT834" s="257"/>
      <c r="CQU834" s="257"/>
      <c r="CQV834" s="257"/>
      <c r="CQW834" s="257"/>
      <c r="CQX834" s="257"/>
      <c r="CQY834" s="257"/>
      <c r="CQZ834" s="257"/>
      <c r="CRA834" s="257"/>
      <c r="CRB834" s="257"/>
      <c r="CRC834" s="257"/>
      <c r="CRD834" s="257"/>
      <c r="CRE834" s="257"/>
      <c r="CRF834" s="257"/>
      <c r="CRG834" s="257"/>
      <c r="CRH834" s="257"/>
      <c r="CRI834" s="257"/>
      <c r="CRJ834" s="257"/>
      <c r="CRK834" s="257"/>
      <c r="CRL834" s="257"/>
      <c r="CRM834" s="257"/>
      <c r="CRN834" s="257"/>
      <c r="CRO834" s="257"/>
      <c r="CRP834" s="257"/>
      <c r="CRQ834" s="257"/>
      <c r="CRR834" s="257"/>
      <c r="CRS834" s="257"/>
      <c r="CRT834" s="257"/>
      <c r="CRU834" s="257"/>
      <c r="CRV834" s="257"/>
      <c r="CRW834" s="257"/>
      <c r="CRX834" s="257"/>
      <c r="CRY834" s="257"/>
      <c r="CRZ834" s="257"/>
      <c r="CSA834" s="257"/>
      <c r="CSB834" s="257"/>
      <c r="CSC834" s="257"/>
      <c r="CSD834" s="257"/>
      <c r="CSE834" s="257"/>
      <c r="CSF834" s="257"/>
      <c r="CSG834" s="257"/>
      <c r="CSH834" s="257"/>
      <c r="CSI834" s="257"/>
      <c r="CSJ834" s="257"/>
      <c r="CSK834" s="257"/>
      <c r="CSL834" s="257"/>
      <c r="CSM834" s="257"/>
      <c r="CSN834" s="257"/>
      <c r="CSO834" s="257"/>
      <c r="CSP834" s="257"/>
      <c r="CSQ834" s="257"/>
      <c r="CSR834" s="257"/>
      <c r="CSS834" s="257"/>
      <c r="CST834" s="257"/>
      <c r="CSU834" s="257"/>
      <c r="CSV834" s="257"/>
      <c r="CSW834" s="257"/>
      <c r="CSX834" s="257"/>
      <c r="CSY834" s="257"/>
      <c r="CSZ834" s="257"/>
      <c r="CTA834" s="257"/>
      <c r="CTB834" s="257"/>
      <c r="CTC834" s="257"/>
      <c r="CTD834" s="257"/>
      <c r="CTE834" s="257"/>
      <c r="CTF834" s="257"/>
      <c r="CTG834" s="257"/>
      <c r="CTH834" s="257"/>
      <c r="CTI834" s="257"/>
      <c r="CTJ834" s="257"/>
      <c r="CTK834" s="257"/>
      <c r="CTL834" s="257"/>
      <c r="CTM834" s="257"/>
      <c r="CTN834" s="257"/>
      <c r="CTO834" s="257"/>
      <c r="CTP834" s="257"/>
      <c r="CTQ834" s="257"/>
      <c r="CTR834" s="257"/>
      <c r="CTS834" s="257"/>
      <c r="CTT834" s="257"/>
      <c r="CTU834" s="257"/>
      <c r="CTV834" s="257"/>
      <c r="CTW834" s="257"/>
      <c r="CTX834" s="257"/>
      <c r="CTY834" s="257"/>
      <c r="CTZ834" s="257"/>
      <c r="CUA834" s="257"/>
      <c r="CUB834" s="257"/>
      <c r="CUC834" s="257"/>
      <c r="CUD834" s="257"/>
      <c r="CUE834" s="257"/>
      <c r="CUF834" s="257"/>
      <c r="CUG834" s="257"/>
      <c r="CUH834" s="257"/>
      <c r="CUI834" s="257"/>
      <c r="CUJ834" s="257"/>
      <c r="CUK834" s="257"/>
      <c r="CUL834" s="257"/>
      <c r="CUM834" s="257"/>
      <c r="CUN834" s="257"/>
      <c r="CUO834" s="257"/>
      <c r="CUP834" s="257"/>
      <c r="CUQ834" s="257"/>
      <c r="CUR834" s="257"/>
      <c r="CUS834" s="257"/>
      <c r="CUT834" s="257"/>
      <c r="CUU834" s="257"/>
      <c r="CUV834" s="257"/>
      <c r="CUW834" s="257"/>
      <c r="CUX834" s="257"/>
      <c r="CUY834" s="257"/>
      <c r="CUZ834" s="257"/>
      <c r="CVA834" s="257"/>
      <c r="CVB834" s="257"/>
      <c r="CVC834" s="257"/>
      <c r="CVD834" s="257"/>
      <c r="CVE834" s="257"/>
      <c r="CVF834" s="257"/>
      <c r="CVG834" s="257"/>
      <c r="CVH834" s="257"/>
      <c r="CVI834" s="257"/>
      <c r="CVJ834" s="257"/>
      <c r="CVK834" s="257"/>
      <c r="CVL834" s="257"/>
      <c r="CVM834" s="257"/>
      <c r="CVN834" s="257"/>
      <c r="CVO834" s="257"/>
      <c r="CVP834" s="257"/>
      <c r="CVQ834" s="257"/>
      <c r="CVR834" s="257"/>
      <c r="CVS834" s="257"/>
      <c r="CVT834" s="257"/>
      <c r="CVU834" s="257"/>
      <c r="CVV834" s="257"/>
      <c r="CVW834" s="257"/>
      <c r="CVX834" s="257"/>
      <c r="CVY834" s="257"/>
      <c r="CVZ834" s="257"/>
      <c r="CWA834" s="257"/>
      <c r="CWB834" s="257"/>
      <c r="CWC834" s="257"/>
      <c r="CWD834" s="257"/>
      <c r="CWE834" s="257"/>
      <c r="CWF834" s="257"/>
      <c r="CWG834" s="257"/>
      <c r="CWH834" s="257"/>
      <c r="CWI834" s="257"/>
      <c r="CWJ834" s="257"/>
      <c r="CWK834" s="257"/>
      <c r="CWL834" s="257"/>
      <c r="CWM834" s="257"/>
      <c r="CWN834" s="257"/>
      <c r="CWO834" s="257"/>
      <c r="CWP834" s="257"/>
      <c r="CWQ834" s="257"/>
      <c r="CWR834" s="257"/>
      <c r="CWS834" s="257"/>
      <c r="CWT834" s="257"/>
      <c r="CWU834" s="257"/>
      <c r="CWV834" s="257"/>
      <c r="CWW834" s="257"/>
      <c r="CWX834" s="257"/>
      <c r="CWY834" s="257"/>
      <c r="CWZ834" s="257"/>
      <c r="CXA834" s="257"/>
      <c r="CXB834" s="257"/>
      <c r="CXC834" s="257"/>
      <c r="CXD834" s="257"/>
      <c r="CXE834" s="257"/>
      <c r="CXF834" s="257"/>
      <c r="CXG834" s="257"/>
      <c r="CXH834" s="257"/>
      <c r="CXI834" s="257"/>
      <c r="CXJ834" s="257"/>
      <c r="CXK834" s="257"/>
      <c r="CXL834" s="257"/>
      <c r="CXM834" s="257"/>
      <c r="CXN834" s="257"/>
      <c r="CXO834" s="257"/>
      <c r="CXP834" s="257"/>
      <c r="CXQ834" s="257"/>
      <c r="CXR834" s="257"/>
      <c r="CXS834" s="257"/>
      <c r="CXT834" s="257"/>
      <c r="CXU834" s="257"/>
      <c r="CXV834" s="257"/>
      <c r="CXW834" s="257"/>
      <c r="CXX834" s="257"/>
      <c r="CXY834" s="257"/>
      <c r="CXZ834" s="257"/>
      <c r="CYA834" s="257"/>
      <c r="CYB834" s="257"/>
      <c r="CYC834" s="257"/>
      <c r="CYD834" s="257"/>
      <c r="CYE834" s="257"/>
      <c r="CYF834" s="257"/>
      <c r="CYG834" s="257"/>
      <c r="CYH834" s="257"/>
      <c r="CYI834" s="257"/>
      <c r="CYJ834" s="257"/>
      <c r="CYK834" s="257"/>
      <c r="CYL834" s="257"/>
      <c r="CYM834" s="257"/>
      <c r="CYN834" s="257"/>
      <c r="CYO834" s="257"/>
      <c r="CYP834" s="257"/>
      <c r="CYQ834" s="257"/>
      <c r="CYR834" s="257"/>
      <c r="CYS834" s="257"/>
      <c r="CYT834" s="257"/>
      <c r="CYU834" s="257"/>
      <c r="CYV834" s="257"/>
      <c r="CYW834" s="257"/>
      <c r="CYX834" s="257"/>
      <c r="CYY834" s="257"/>
      <c r="CYZ834" s="257"/>
      <c r="CZA834" s="257"/>
      <c r="CZB834" s="257"/>
      <c r="CZC834" s="257"/>
      <c r="CZD834" s="257"/>
      <c r="CZE834" s="257"/>
      <c r="CZF834" s="257"/>
      <c r="CZG834" s="257"/>
      <c r="CZH834" s="257"/>
      <c r="CZI834" s="257"/>
      <c r="CZJ834" s="257"/>
      <c r="CZK834" s="257"/>
      <c r="CZL834" s="257"/>
      <c r="CZM834" s="257"/>
      <c r="CZN834" s="257"/>
      <c r="CZO834" s="257"/>
      <c r="CZP834" s="257"/>
      <c r="CZQ834" s="257"/>
      <c r="CZR834" s="257"/>
      <c r="CZS834" s="257"/>
      <c r="CZT834" s="257"/>
      <c r="CZU834" s="257"/>
      <c r="CZV834" s="257"/>
      <c r="CZW834" s="257"/>
      <c r="CZX834" s="257"/>
      <c r="CZY834" s="257"/>
      <c r="CZZ834" s="257"/>
      <c r="DAA834" s="257"/>
      <c r="DAB834" s="257"/>
      <c r="DAC834" s="257"/>
      <c r="DAD834" s="257"/>
      <c r="DAE834" s="257"/>
      <c r="DAF834" s="257"/>
      <c r="DAG834" s="257"/>
      <c r="DAH834" s="257"/>
      <c r="DAI834" s="257"/>
      <c r="DAJ834" s="257"/>
      <c r="DAK834" s="257"/>
      <c r="DAL834" s="257"/>
      <c r="DAM834" s="257"/>
      <c r="DAN834" s="257"/>
      <c r="DAO834" s="257"/>
      <c r="DAP834" s="257"/>
      <c r="DAQ834" s="257"/>
      <c r="DAR834" s="257"/>
      <c r="DAS834" s="257"/>
      <c r="DAT834" s="257"/>
      <c r="DAU834" s="257"/>
      <c r="DAV834" s="257"/>
      <c r="DAW834" s="257"/>
      <c r="DAX834" s="257"/>
      <c r="DAY834" s="257"/>
      <c r="DAZ834" s="257"/>
      <c r="DBA834" s="257"/>
      <c r="DBB834" s="257"/>
      <c r="DBC834" s="257"/>
      <c r="DBD834" s="257"/>
      <c r="DBE834" s="257"/>
      <c r="DBF834" s="257"/>
      <c r="DBG834" s="257"/>
      <c r="DBH834" s="257"/>
      <c r="DBI834" s="257"/>
      <c r="DBJ834" s="257"/>
      <c r="DBK834" s="257"/>
      <c r="DBL834" s="257"/>
      <c r="DBM834" s="257"/>
      <c r="DBN834" s="257"/>
      <c r="DBO834" s="257"/>
      <c r="DBP834" s="257"/>
      <c r="DBQ834" s="257"/>
      <c r="DBR834" s="257"/>
      <c r="DBS834" s="257"/>
      <c r="DBT834" s="257"/>
      <c r="DBU834" s="257"/>
      <c r="DBV834" s="257"/>
      <c r="DBW834" s="257"/>
      <c r="DBX834" s="257"/>
      <c r="DBY834" s="257"/>
      <c r="DBZ834" s="257"/>
      <c r="DCA834" s="257"/>
      <c r="DCB834" s="257"/>
      <c r="DCC834" s="257"/>
      <c r="DCD834" s="257"/>
      <c r="DCE834" s="257"/>
      <c r="DCF834" s="257"/>
      <c r="DCG834" s="257"/>
      <c r="DCH834" s="257"/>
      <c r="DCI834" s="257"/>
      <c r="DCJ834" s="257"/>
      <c r="DCK834" s="257"/>
      <c r="DCL834" s="257"/>
      <c r="DCM834" s="257"/>
      <c r="DCN834" s="257"/>
      <c r="DCO834" s="257"/>
      <c r="DCP834" s="257"/>
      <c r="DCQ834" s="257"/>
      <c r="DCR834" s="257"/>
      <c r="DCS834" s="257"/>
      <c r="DCT834" s="257"/>
      <c r="DCU834" s="257"/>
      <c r="DCV834" s="257"/>
      <c r="DCW834" s="257"/>
      <c r="DCX834" s="257"/>
      <c r="DCY834" s="257"/>
      <c r="DCZ834" s="257"/>
      <c r="DDA834" s="257"/>
      <c r="DDB834" s="257"/>
      <c r="DDC834" s="257"/>
      <c r="DDD834" s="257"/>
      <c r="DDE834" s="257"/>
      <c r="DDF834" s="257"/>
      <c r="DDG834" s="257"/>
      <c r="DDH834" s="257"/>
      <c r="DDI834" s="257"/>
      <c r="DDJ834" s="257"/>
      <c r="DDK834" s="257"/>
      <c r="DDL834" s="257"/>
      <c r="DDM834" s="257"/>
      <c r="DDN834" s="257"/>
      <c r="DDO834" s="257"/>
      <c r="DDP834" s="257"/>
      <c r="DDQ834" s="257"/>
      <c r="DDR834" s="257"/>
      <c r="DDS834" s="257"/>
      <c r="DDT834" s="257"/>
      <c r="DDU834" s="257"/>
      <c r="DDV834" s="257"/>
      <c r="DDW834" s="257"/>
      <c r="DDX834" s="257"/>
      <c r="DDY834" s="257"/>
      <c r="DDZ834" s="257"/>
      <c r="DEA834" s="257"/>
      <c r="DEB834" s="257"/>
      <c r="DEC834" s="257"/>
      <c r="DED834" s="257"/>
      <c r="DEE834" s="257"/>
      <c r="DEF834" s="257"/>
      <c r="DEG834" s="257"/>
      <c r="DEH834" s="257"/>
      <c r="DEI834" s="257"/>
      <c r="DEJ834" s="257"/>
      <c r="DEK834" s="257"/>
      <c r="DEL834" s="257"/>
      <c r="DEM834" s="257"/>
      <c r="DEN834" s="257"/>
      <c r="DEO834" s="257"/>
      <c r="DEP834" s="257"/>
      <c r="DEQ834" s="257"/>
      <c r="DER834" s="257"/>
      <c r="DES834" s="257"/>
      <c r="DET834" s="257"/>
      <c r="DEU834" s="257"/>
      <c r="DEV834" s="257"/>
      <c r="DEW834" s="257"/>
      <c r="DEX834" s="257"/>
      <c r="DEY834" s="257"/>
      <c r="DEZ834" s="257"/>
      <c r="DFA834" s="257"/>
      <c r="DFB834" s="257"/>
      <c r="DFC834" s="257"/>
      <c r="DFD834" s="257"/>
      <c r="DFE834" s="257"/>
      <c r="DFF834" s="257"/>
      <c r="DFG834" s="257"/>
      <c r="DFH834" s="257"/>
      <c r="DFI834" s="257"/>
      <c r="DFJ834" s="257"/>
      <c r="DFK834" s="257"/>
      <c r="DFL834" s="257"/>
      <c r="DFM834" s="257"/>
      <c r="DFN834" s="257"/>
      <c r="DFO834" s="257"/>
      <c r="DFP834" s="257"/>
      <c r="DFQ834" s="257"/>
      <c r="DFR834" s="257"/>
      <c r="DFS834" s="257"/>
      <c r="DFT834" s="257"/>
      <c r="DFU834" s="257"/>
      <c r="DFV834" s="257"/>
      <c r="DFW834" s="257"/>
      <c r="DFX834" s="257"/>
      <c r="DFY834" s="257"/>
      <c r="DFZ834" s="257"/>
      <c r="DGA834" s="257"/>
      <c r="DGB834" s="257"/>
      <c r="DGC834" s="257"/>
      <c r="DGD834" s="257"/>
      <c r="DGE834" s="257"/>
      <c r="DGF834" s="257"/>
      <c r="DGG834" s="257"/>
      <c r="DGH834" s="257"/>
      <c r="DGI834" s="257"/>
      <c r="DGJ834" s="257"/>
      <c r="DGK834" s="257"/>
      <c r="DGL834" s="257"/>
      <c r="DGM834" s="257"/>
      <c r="DGN834" s="257"/>
      <c r="DGO834" s="257"/>
      <c r="DGP834" s="257"/>
      <c r="DGQ834" s="257"/>
      <c r="DGR834" s="257"/>
      <c r="DGS834" s="257"/>
      <c r="DGT834" s="257"/>
      <c r="DGU834" s="257"/>
      <c r="DGV834" s="257"/>
      <c r="DGW834" s="257"/>
      <c r="DGX834" s="257"/>
      <c r="DGY834" s="257"/>
      <c r="DGZ834" s="257"/>
      <c r="DHA834" s="257"/>
      <c r="DHB834" s="257"/>
      <c r="DHC834" s="257"/>
      <c r="DHD834" s="257"/>
      <c r="DHE834" s="257"/>
      <c r="DHF834" s="257"/>
      <c r="DHG834" s="257"/>
      <c r="DHH834" s="257"/>
      <c r="DHI834" s="257"/>
      <c r="DHJ834" s="257"/>
      <c r="DHK834" s="257"/>
      <c r="DHL834" s="257"/>
      <c r="DHM834" s="257"/>
      <c r="DHN834" s="257"/>
      <c r="DHO834" s="257"/>
      <c r="DHP834" s="257"/>
      <c r="DHQ834" s="257"/>
      <c r="DHR834" s="257"/>
      <c r="DHS834" s="257"/>
      <c r="DHT834" s="257"/>
      <c r="DHU834" s="257"/>
      <c r="DHV834" s="257"/>
      <c r="DHW834" s="257"/>
      <c r="DHX834" s="257"/>
      <c r="DHY834" s="257"/>
      <c r="DHZ834" s="257"/>
      <c r="DIA834" s="257"/>
      <c r="DIB834" s="257"/>
      <c r="DIC834" s="257"/>
      <c r="DID834" s="257"/>
      <c r="DIE834" s="257"/>
      <c r="DIF834" s="257"/>
      <c r="DIG834" s="257"/>
      <c r="DIH834" s="257"/>
      <c r="DII834" s="257"/>
      <c r="DIJ834" s="257"/>
      <c r="DIK834" s="257"/>
      <c r="DIL834" s="257"/>
      <c r="DIM834" s="257"/>
      <c r="DIN834" s="257"/>
      <c r="DIO834" s="257"/>
      <c r="DIP834" s="257"/>
      <c r="DIQ834" s="257"/>
      <c r="DIR834" s="257"/>
      <c r="DIS834" s="257"/>
      <c r="DIT834" s="257"/>
      <c r="DIU834" s="257"/>
      <c r="DIV834" s="257"/>
      <c r="DIW834" s="257"/>
      <c r="DIX834" s="257"/>
      <c r="DIY834" s="257"/>
      <c r="DIZ834" s="257"/>
      <c r="DJA834" s="257"/>
      <c r="DJB834" s="257"/>
      <c r="DJC834" s="257"/>
      <c r="DJD834" s="257"/>
      <c r="DJE834" s="257"/>
      <c r="DJF834" s="257"/>
      <c r="DJG834" s="257"/>
      <c r="DJH834" s="257"/>
      <c r="DJI834" s="257"/>
      <c r="DJJ834" s="257"/>
      <c r="DJK834" s="257"/>
      <c r="DJL834" s="257"/>
      <c r="DJM834" s="257"/>
      <c r="DJN834" s="257"/>
      <c r="DJO834" s="257"/>
      <c r="DJP834" s="257"/>
      <c r="DJQ834" s="257"/>
      <c r="DJR834" s="257"/>
      <c r="DJS834" s="257"/>
      <c r="DJT834" s="257"/>
      <c r="DJU834" s="257"/>
      <c r="DJV834" s="257"/>
      <c r="DJW834" s="257"/>
      <c r="DJX834" s="257"/>
      <c r="DJY834" s="257"/>
      <c r="DJZ834" s="257"/>
      <c r="DKA834" s="257"/>
      <c r="DKB834" s="257"/>
      <c r="DKC834" s="257"/>
      <c r="DKD834" s="257"/>
      <c r="DKE834" s="257"/>
      <c r="DKF834" s="257"/>
      <c r="DKG834" s="257"/>
      <c r="DKH834" s="257"/>
      <c r="DKI834" s="257"/>
      <c r="DKJ834" s="257"/>
      <c r="DKK834" s="257"/>
      <c r="DKL834" s="257"/>
      <c r="DKM834" s="257"/>
      <c r="DKN834" s="257"/>
      <c r="DKO834" s="257"/>
      <c r="DKP834" s="257"/>
      <c r="DKQ834" s="257"/>
      <c r="DKR834" s="257"/>
      <c r="DKS834" s="257"/>
      <c r="DKT834" s="257"/>
      <c r="DKU834" s="257"/>
      <c r="DKV834" s="257"/>
      <c r="DKW834" s="257"/>
      <c r="DKX834" s="257"/>
      <c r="DKY834" s="257"/>
      <c r="DKZ834" s="257"/>
      <c r="DLA834" s="257"/>
      <c r="DLB834" s="257"/>
      <c r="DLC834" s="257"/>
      <c r="DLD834" s="257"/>
      <c r="DLE834" s="257"/>
      <c r="DLF834" s="257"/>
      <c r="DLG834" s="257"/>
      <c r="DLH834" s="257"/>
      <c r="DLI834" s="257"/>
      <c r="DLJ834" s="257"/>
      <c r="DLK834" s="257"/>
      <c r="DLL834" s="257"/>
      <c r="DLM834" s="257"/>
      <c r="DLN834" s="257"/>
      <c r="DLO834" s="257"/>
      <c r="DLP834" s="257"/>
      <c r="DLQ834" s="257"/>
      <c r="DLR834" s="257"/>
      <c r="DLS834" s="257"/>
      <c r="DLT834" s="257"/>
      <c r="DLU834" s="257"/>
      <c r="DLV834" s="257"/>
      <c r="DLW834" s="257"/>
      <c r="DLX834" s="257"/>
      <c r="DLY834" s="257"/>
      <c r="DLZ834" s="257"/>
      <c r="DMA834" s="257"/>
      <c r="DMB834" s="257"/>
      <c r="DMC834" s="257"/>
      <c r="DMD834" s="257"/>
      <c r="DME834" s="257"/>
      <c r="DMF834" s="257"/>
      <c r="DMG834" s="257"/>
      <c r="DMH834" s="257"/>
      <c r="DMI834" s="257"/>
      <c r="DMJ834" s="257"/>
      <c r="DMK834" s="257"/>
      <c r="DML834" s="257"/>
      <c r="DMM834" s="257"/>
      <c r="DMN834" s="257"/>
      <c r="DMO834" s="257"/>
      <c r="DMP834" s="257"/>
      <c r="DMQ834" s="257"/>
      <c r="DMR834" s="257"/>
      <c r="DMS834" s="257"/>
      <c r="DMT834" s="257"/>
      <c r="DMU834" s="257"/>
      <c r="DMV834" s="257"/>
      <c r="DMW834" s="257"/>
      <c r="DMX834" s="257"/>
      <c r="DMY834" s="257"/>
      <c r="DMZ834" s="257"/>
      <c r="DNA834" s="257"/>
      <c r="DNB834" s="257"/>
      <c r="DNC834" s="257"/>
      <c r="DND834" s="257"/>
      <c r="DNE834" s="257"/>
      <c r="DNF834" s="257"/>
      <c r="DNG834" s="257"/>
      <c r="DNH834" s="257"/>
      <c r="DNI834" s="257"/>
      <c r="DNJ834" s="257"/>
      <c r="DNK834" s="257"/>
      <c r="DNL834" s="257"/>
      <c r="DNM834" s="257"/>
      <c r="DNN834" s="257"/>
      <c r="DNO834" s="257"/>
      <c r="DNP834" s="257"/>
      <c r="DNQ834" s="257"/>
      <c r="DNR834" s="257"/>
      <c r="DNS834" s="257"/>
      <c r="DNT834" s="257"/>
      <c r="DNU834" s="257"/>
      <c r="DNV834" s="257"/>
      <c r="DNW834" s="257"/>
      <c r="DNX834" s="257"/>
      <c r="DNY834" s="257"/>
      <c r="DNZ834" s="257"/>
      <c r="DOA834" s="257"/>
      <c r="DOB834" s="257"/>
      <c r="DOC834" s="257"/>
      <c r="DOD834" s="257"/>
      <c r="DOE834" s="257"/>
      <c r="DOF834" s="257"/>
      <c r="DOG834" s="257"/>
      <c r="DOH834" s="257"/>
      <c r="DOI834" s="257"/>
      <c r="DOJ834" s="257"/>
      <c r="DOK834" s="257"/>
      <c r="DOL834" s="257"/>
      <c r="DOM834" s="257"/>
      <c r="DON834" s="257"/>
      <c r="DOO834" s="257"/>
      <c r="DOP834" s="257"/>
      <c r="DOQ834" s="257"/>
      <c r="DOR834" s="257"/>
      <c r="DOS834" s="257"/>
      <c r="DOT834" s="257"/>
      <c r="DOU834" s="257"/>
      <c r="DOV834" s="257"/>
      <c r="DOW834" s="257"/>
      <c r="DOX834" s="257"/>
      <c r="DOY834" s="257"/>
      <c r="DOZ834" s="257"/>
      <c r="DPA834" s="257"/>
      <c r="DPB834" s="257"/>
      <c r="DPC834" s="257"/>
      <c r="DPD834" s="257"/>
      <c r="DPE834" s="257"/>
      <c r="DPF834" s="257"/>
      <c r="DPG834" s="257"/>
      <c r="DPH834" s="257"/>
      <c r="DPI834" s="257"/>
      <c r="DPJ834" s="257"/>
      <c r="DPK834" s="257"/>
      <c r="DPL834" s="257"/>
      <c r="DPM834" s="257"/>
      <c r="DPN834" s="257"/>
      <c r="DPO834" s="257"/>
      <c r="DPP834" s="257"/>
      <c r="DPQ834" s="257"/>
      <c r="DPR834" s="257"/>
      <c r="DPS834" s="257"/>
      <c r="DPT834" s="257"/>
      <c r="DPU834" s="257"/>
      <c r="DPV834" s="257"/>
      <c r="DPW834" s="257"/>
      <c r="DPX834" s="257"/>
      <c r="DPY834" s="257"/>
      <c r="DPZ834" s="257"/>
      <c r="DQA834" s="257"/>
      <c r="DQB834" s="257"/>
      <c r="DQC834" s="257"/>
      <c r="DQD834" s="257"/>
      <c r="DQE834" s="257"/>
      <c r="DQF834" s="257"/>
      <c r="DQG834" s="257"/>
      <c r="DQH834" s="257"/>
      <c r="DQI834" s="257"/>
      <c r="DQJ834" s="257"/>
      <c r="DQK834" s="257"/>
      <c r="DQL834" s="257"/>
      <c r="DQM834" s="257"/>
      <c r="DQN834" s="257"/>
      <c r="DQO834" s="257"/>
      <c r="DQP834" s="257"/>
      <c r="DQQ834" s="257"/>
      <c r="DQR834" s="257"/>
      <c r="DQS834" s="257"/>
      <c r="DQT834" s="257"/>
      <c r="DQU834" s="257"/>
      <c r="DQV834" s="257"/>
      <c r="DQW834" s="257"/>
      <c r="DQX834" s="257"/>
      <c r="DQY834" s="257"/>
      <c r="DQZ834" s="257"/>
      <c r="DRA834" s="257"/>
      <c r="DRB834" s="257"/>
      <c r="DRC834" s="257"/>
      <c r="DRD834" s="257"/>
      <c r="DRE834" s="257"/>
      <c r="DRF834" s="257"/>
      <c r="DRG834" s="257"/>
      <c r="DRH834" s="257"/>
      <c r="DRI834" s="257"/>
      <c r="DRJ834" s="257"/>
      <c r="DRK834" s="257"/>
      <c r="DRL834" s="257"/>
      <c r="DRM834" s="257"/>
      <c r="DRN834" s="257"/>
      <c r="DRO834" s="257"/>
      <c r="DRP834" s="257"/>
      <c r="DRQ834" s="257"/>
      <c r="DRR834" s="257"/>
      <c r="DRS834" s="257"/>
      <c r="DRT834" s="257"/>
      <c r="DRU834" s="257"/>
      <c r="DRV834" s="257"/>
      <c r="DRW834" s="257"/>
      <c r="DRX834" s="257"/>
      <c r="DRY834" s="257"/>
      <c r="DRZ834" s="257"/>
      <c r="DSA834" s="257"/>
      <c r="DSB834" s="257"/>
      <c r="DSC834" s="257"/>
      <c r="DSD834" s="257"/>
      <c r="DSE834" s="257"/>
      <c r="DSF834" s="257"/>
      <c r="DSG834" s="257"/>
      <c r="DSH834" s="257"/>
      <c r="DSI834" s="257"/>
      <c r="DSJ834" s="257"/>
      <c r="DSK834" s="257"/>
      <c r="DSL834" s="257"/>
      <c r="DSM834" s="257"/>
      <c r="DSN834" s="257"/>
      <c r="DSO834" s="257"/>
      <c r="DSP834" s="257"/>
      <c r="DSQ834" s="257"/>
      <c r="DSR834" s="257"/>
      <c r="DSS834" s="257"/>
      <c r="DST834" s="257"/>
      <c r="DSU834" s="257"/>
      <c r="DSV834" s="257"/>
      <c r="DSW834" s="257"/>
      <c r="DSX834" s="257"/>
      <c r="DSY834" s="257"/>
      <c r="DSZ834" s="257"/>
      <c r="DTA834" s="257"/>
      <c r="DTB834" s="257"/>
      <c r="DTC834" s="257"/>
      <c r="DTD834" s="257"/>
      <c r="DTE834" s="257"/>
      <c r="DTF834" s="257"/>
      <c r="DTG834" s="257"/>
      <c r="DTH834" s="257"/>
      <c r="DTI834" s="257"/>
      <c r="DTJ834" s="257"/>
      <c r="DTK834" s="257"/>
      <c r="DTL834" s="257"/>
      <c r="DTM834" s="257"/>
      <c r="DTN834" s="257"/>
      <c r="DTO834" s="257"/>
      <c r="DTP834" s="257"/>
      <c r="DTQ834" s="257"/>
      <c r="DTR834" s="257"/>
      <c r="DTS834" s="257"/>
      <c r="DTT834" s="257"/>
      <c r="DTU834" s="257"/>
      <c r="DTV834" s="257"/>
      <c r="DTW834" s="257"/>
      <c r="DTX834" s="257"/>
      <c r="DTY834" s="257"/>
      <c r="DTZ834" s="257"/>
      <c r="DUA834" s="257"/>
      <c r="DUB834" s="257"/>
      <c r="DUC834" s="257"/>
      <c r="DUD834" s="257"/>
      <c r="DUE834" s="257"/>
      <c r="DUF834" s="257"/>
      <c r="DUG834" s="257"/>
      <c r="DUH834" s="257"/>
      <c r="DUI834" s="257"/>
      <c r="DUJ834" s="257"/>
      <c r="DUK834" s="257"/>
      <c r="DUL834" s="257"/>
      <c r="DUM834" s="257"/>
      <c r="DUN834" s="257"/>
      <c r="DUO834" s="257"/>
      <c r="DUP834" s="257"/>
      <c r="DUQ834" s="257"/>
      <c r="DUR834" s="257"/>
      <c r="DUS834" s="257"/>
      <c r="DUT834" s="257"/>
      <c r="DUU834" s="257"/>
      <c r="DUV834" s="257"/>
      <c r="DUW834" s="257"/>
      <c r="DUX834" s="257"/>
      <c r="DUY834" s="257"/>
      <c r="DUZ834" s="257"/>
      <c r="DVA834" s="257"/>
      <c r="DVB834" s="257"/>
      <c r="DVC834" s="257"/>
      <c r="DVD834" s="257"/>
      <c r="DVE834" s="257"/>
      <c r="DVF834" s="257"/>
      <c r="DVG834" s="257"/>
      <c r="DVH834" s="257"/>
      <c r="DVI834" s="257"/>
      <c r="DVJ834" s="257"/>
      <c r="DVK834" s="257"/>
      <c r="DVL834" s="257"/>
      <c r="DVM834" s="257"/>
      <c r="DVN834" s="257"/>
      <c r="DVO834" s="257"/>
      <c r="DVP834" s="257"/>
      <c r="DVQ834" s="257"/>
      <c r="DVR834" s="257"/>
      <c r="DVS834" s="257"/>
      <c r="DVT834" s="257"/>
      <c r="DVU834" s="257"/>
      <c r="DVV834" s="257"/>
      <c r="DVW834" s="257"/>
      <c r="DVX834" s="257"/>
      <c r="DVY834" s="257"/>
      <c r="DVZ834" s="257"/>
      <c r="DWA834" s="257"/>
      <c r="DWB834" s="257"/>
      <c r="DWC834" s="257"/>
      <c r="DWD834" s="257"/>
      <c r="DWE834" s="257"/>
      <c r="DWF834" s="257"/>
      <c r="DWG834" s="257"/>
      <c r="DWH834" s="257"/>
      <c r="DWI834" s="257"/>
      <c r="DWJ834" s="257"/>
      <c r="DWK834" s="257"/>
      <c r="DWL834" s="257"/>
      <c r="DWM834" s="257"/>
      <c r="DWN834" s="257"/>
      <c r="DWO834" s="257"/>
      <c r="DWP834" s="257"/>
      <c r="DWQ834" s="257"/>
      <c r="DWR834" s="257"/>
      <c r="DWS834" s="257"/>
      <c r="DWT834" s="257"/>
      <c r="DWU834" s="257"/>
      <c r="DWV834" s="257"/>
      <c r="DWW834" s="257"/>
      <c r="DWX834" s="257"/>
      <c r="DWY834" s="257"/>
      <c r="DWZ834" s="257"/>
      <c r="DXA834" s="257"/>
      <c r="DXB834" s="257"/>
      <c r="DXC834" s="257"/>
      <c r="DXD834" s="257"/>
      <c r="DXE834" s="257"/>
      <c r="DXF834" s="257"/>
      <c r="DXG834" s="257"/>
      <c r="DXH834" s="257"/>
      <c r="DXI834" s="257"/>
      <c r="DXJ834" s="257"/>
      <c r="DXK834" s="257"/>
      <c r="DXL834" s="257"/>
      <c r="DXM834" s="257"/>
      <c r="DXN834" s="257"/>
      <c r="DXO834" s="257"/>
      <c r="DXP834" s="257"/>
      <c r="DXQ834" s="257"/>
      <c r="DXR834" s="257"/>
      <c r="DXS834" s="257"/>
      <c r="DXT834" s="257"/>
      <c r="DXU834" s="257"/>
      <c r="DXV834" s="257"/>
      <c r="DXW834" s="257"/>
      <c r="DXX834" s="257"/>
      <c r="DXY834" s="257"/>
      <c r="DXZ834" s="257"/>
      <c r="DYA834" s="257"/>
      <c r="DYB834" s="257"/>
      <c r="DYC834" s="257"/>
      <c r="DYD834" s="257"/>
      <c r="DYE834" s="257"/>
      <c r="DYF834" s="257"/>
      <c r="DYG834" s="257"/>
      <c r="DYH834" s="257"/>
      <c r="DYI834" s="257"/>
      <c r="DYJ834" s="257"/>
      <c r="DYK834" s="257"/>
      <c r="DYL834" s="257"/>
      <c r="DYM834" s="257"/>
      <c r="DYN834" s="257"/>
      <c r="DYO834" s="257"/>
      <c r="DYP834" s="257"/>
      <c r="DYQ834" s="257"/>
      <c r="DYR834" s="257"/>
      <c r="DYS834" s="257"/>
      <c r="DYT834" s="257"/>
      <c r="DYU834" s="257"/>
      <c r="DYV834" s="257"/>
      <c r="DYW834" s="257"/>
      <c r="DYX834" s="257"/>
      <c r="DYY834" s="257"/>
      <c r="DYZ834" s="257"/>
      <c r="DZA834" s="257"/>
      <c r="DZB834" s="257"/>
      <c r="DZC834" s="257"/>
      <c r="DZD834" s="257"/>
      <c r="DZE834" s="257"/>
      <c r="DZF834" s="257"/>
      <c r="DZG834" s="257"/>
      <c r="DZH834" s="257"/>
      <c r="DZI834" s="257"/>
      <c r="DZJ834" s="257"/>
      <c r="DZK834" s="257"/>
      <c r="DZL834" s="257"/>
      <c r="DZM834" s="257"/>
      <c r="DZN834" s="257"/>
      <c r="DZO834" s="257"/>
      <c r="DZP834" s="257"/>
      <c r="DZQ834" s="257"/>
      <c r="DZR834" s="257"/>
      <c r="DZS834" s="257"/>
      <c r="DZT834" s="257"/>
      <c r="DZU834" s="257"/>
      <c r="DZV834" s="257"/>
      <c r="DZW834" s="257"/>
      <c r="DZX834" s="257"/>
      <c r="DZY834" s="257"/>
      <c r="DZZ834" s="257"/>
      <c r="EAA834" s="257"/>
      <c r="EAB834" s="257"/>
      <c r="EAC834" s="257"/>
      <c r="EAD834" s="257"/>
      <c r="EAE834" s="257"/>
      <c r="EAF834" s="257"/>
      <c r="EAG834" s="257"/>
      <c r="EAH834" s="257"/>
      <c r="EAI834" s="257"/>
      <c r="EAJ834" s="257"/>
      <c r="EAK834" s="257"/>
      <c r="EAL834" s="257"/>
      <c r="EAM834" s="257"/>
      <c r="EAN834" s="257"/>
      <c r="EAO834" s="257"/>
      <c r="EAP834" s="257"/>
      <c r="EAQ834" s="257"/>
      <c r="EAR834" s="257"/>
      <c r="EAS834" s="257"/>
      <c r="EAT834" s="257"/>
      <c r="EAU834" s="257"/>
      <c r="EAV834" s="257"/>
      <c r="EAW834" s="257"/>
      <c r="EAX834" s="257"/>
      <c r="EAY834" s="257"/>
      <c r="EAZ834" s="257"/>
      <c r="EBA834" s="257"/>
      <c r="EBB834" s="257"/>
      <c r="EBC834" s="257"/>
      <c r="EBD834" s="257"/>
      <c r="EBE834" s="257"/>
      <c r="EBF834" s="257"/>
      <c r="EBG834" s="257"/>
      <c r="EBH834" s="257"/>
      <c r="EBI834" s="257"/>
      <c r="EBJ834" s="257"/>
      <c r="EBK834" s="257"/>
      <c r="EBL834" s="257"/>
      <c r="EBM834" s="257"/>
      <c r="EBN834" s="257"/>
      <c r="EBO834" s="257"/>
      <c r="EBP834" s="257"/>
      <c r="EBQ834" s="257"/>
      <c r="EBR834" s="257"/>
      <c r="EBS834" s="257"/>
      <c r="EBT834" s="257"/>
      <c r="EBU834" s="257"/>
      <c r="EBV834" s="257"/>
      <c r="EBW834" s="257"/>
      <c r="EBX834" s="257"/>
      <c r="EBY834" s="257"/>
      <c r="EBZ834" s="257"/>
      <c r="ECA834" s="257"/>
      <c r="ECB834" s="257"/>
      <c r="ECC834" s="257"/>
      <c r="ECD834" s="257"/>
      <c r="ECE834" s="257"/>
      <c r="ECF834" s="257"/>
      <c r="ECG834" s="257"/>
      <c r="ECH834" s="257"/>
      <c r="ECI834" s="257"/>
      <c r="ECJ834" s="257"/>
      <c r="ECK834" s="257"/>
      <c r="ECL834" s="257"/>
      <c r="ECM834" s="257"/>
      <c r="ECN834" s="257"/>
      <c r="ECO834" s="257"/>
      <c r="ECP834" s="257"/>
      <c r="ECQ834" s="257"/>
      <c r="ECR834" s="257"/>
      <c r="ECS834" s="257"/>
      <c r="ECT834" s="257"/>
      <c r="ECU834" s="257"/>
      <c r="ECV834" s="257"/>
      <c r="ECW834" s="257"/>
      <c r="ECX834" s="257"/>
      <c r="ECY834" s="257"/>
      <c r="ECZ834" s="257"/>
      <c r="EDA834" s="257"/>
      <c r="EDB834" s="257"/>
      <c r="EDC834" s="257"/>
      <c r="EDD834" s="257"/>
      <c r="EDE834" s="257"/>
      <c r="EDF834" s="257"/>
      <c r="EDG834" s="257"/>
      <c r="EDH834" s="257"/>
      <c r="EDI834" s="257"/>
      <c r="EDJ834" s="257"/>
      <c r="EDK834" s="257"/>
      <c r="EDL834" s="257"/>
      <c r="EDM834" s="257"/>
      <c r="EDN834" s="257"/>
      <c r="EDO834" s="257"/>
      <c r="EDP834" s="257"/>
      <c r="EDQ834" s="257"/>
      <c r="EDR834" s="257"/>
      <c r="EDS834" s="257"/>
      <c r="EDT834" s="257"/>
      <c r="EDU834" s="257"/>
      <c r="EDV834" s="257"/>
      <c r="EDW834" s="257"/>
      <c r="EDX834" s="257"/>
      <c r="EDY834" s="257"/>
      <c r="EDZ834" s="257"/>
      <c r="EEA834" s="257"/>
      <c r="EEB834" s="257"/>
      <c r="EEC834" s="257"/>
      <c r="EED834" s="257"/>
      <c r="EEE834" s="257"/>
      <c r="EEF834" s="257"/>
      <c r="EEG834" s="257"/>
      <c r="EEH834" s="257"/>
      <c r="EEI834" s="257"/>
      <c r="EEJ834" s="257"/>
      <c r="EEK834" s="257"/>
      <c r="EEL834" s="257"/>
      <c r="EEM834" s="257"/>
      <c r="EEN834" s="257"/>
      <c r="EEO834" s="257"/>
      <c r="EEP834" s="257"/>
      <c r="EEQ834" s="257"/>
      <c r="EER834" s="257"/>
      <c r="EES834" s="257"/>
      <c r="EET834" s="257"/>
      <c r="EEU834" s="257"/>
      <c r="EEV834" s="257"/>
      <c r="EEW834" s="257"/>
      <c r="EEX834" s="257"/>
      <c r="EEY834" s="257"/>
      <c r="EEZ834" s="257"/>
      <c r="EFA834" s="257"/>
      <c r="EFB834" s="257"/>
      <c r="EFC834" s="257"/>
      <c r="EFD834" s="257"/>
      <c r="EFE834" s="257"/>
      <c r="EFF834" s="257"/>
      <c r="EFG834" s="257"/>
      <c r="EFH834" s="257"/>
      <c r="EFI834" s="257"/>
      <c r="EFJ834" s="257"/>
      <c r="EFK834" s="257"/>
      <c r="EFL834" s="257"/>
      <c r="EFM834" s="257"/>
      <c r="EFN834" s="257"/>
      <c r="EFO834" s="257"/>
      <c r="EFP834" s="257"/>
      <c r="EFQ834" s="257"/>
      <c r="EFR834" s="257"/>
      <c r="EFS834" s="257"/>
      <c r="EFT834" s="257"/>
      <c r="EFU834" s="257"/>
      <c r="EFV834" s="257"/>
      <c r="EFW834" s="257"/>
      <c r="EFX834" s="257"/>
      <c r="EFY834" s="257"/>
      <c r="EFZ834" s="257"/>
      <c r="EGA834" s="257"/>
      <c r="EGB834" s="257"/>
      <c r="EGC834" s="257"/>
      <c r="EGD834" s="257"/>
      <c r="EGE834" s="257"/>
      <c r="EGF834" s="257"/>
      <c r="EGG834" s="257"/>
      <c r="EGH834" s="257"/>
      <c r="EGI834" s="257"/>
      <c r="EGJ834" s="257"/>
      <c r="EGK834" s="257"/>
      <c r="EGL834" s="257"/>
      <c r="EGM834" s="257"/>
      <c r="EGN834" s="257"/>
      <c r="EGO834" s="257"/>
      <c r="EGP834" s="257"/>
      <c r="EGQ834" s="257"/>
      <c r="EGR834" s="257"/>
      <c r="EGS834" s="257"/>
      <c r="EGT834" s="257"/>
      <c r="EGU834" s="257"/>
      <c r="EGV834" s="257"/>
      <c r="EGW834" s="257"/>
      <c r="EGX834" s="257"/>
      <c r="EGY834" s="257"/>
      <c r="EGZ834" s="257"/>
      <c r="EHA834" s="257"/>
      <c r="EHB834" s="257"/>
      <c r="EHC834" s="257"/>
      <c r="EHD834" s="257"/>
      <c r="EHE834" s="257"/>
      <c r="EHF834" s="257"/>
      <c r="EHG834" s="257"/>
      <c r="EHH834" s="257"/>
      <c r="EHI834" s="257"/>
      <c r="EHJ834" s="257"/>
      <c r="EHK834" s="257"/>
      <c r="EHL834" s="257"/>
      <c r="EHM834" s="257"/>
      <c r="EHN834" s="257"/>
      <c r="EHO834" s="257"/>
      <c r="EHP834" s="257"/>
      <c r="EHQ834" s="257"/>
      <c r="EHR834" s="257"/>
      <c r="EHS834" s="257"/>
      <c r="EHT834" s="257"/>
      <c r="EHU834" s="257"/>
      <c r="EHV834" s="257"/>
      <c r="EHW834" s="257"/>
      <c r="EHX834" s="257"/>
      <c r="EHY834" s="257"/>
      <c r="EHZ834" s="257"/>
      <c r="EIA834" s="257"/>
      <c r="EIB834" s="257"/>
      <c r="EIC834" s="257"/>
      <c r="EID834" s="257"/>
      <c r="EIE834" s="257"/>
      <c r="EIF834" s="257"/>
      <c r="EIG834" s="257"/>
      <c r="EIH834" s="257"/>
      <c r="EII834" s="257"/>
      <c r="EIJ834" s="257"/>
      <c r="EIK834" s="257"/>
      <c r="EIL834" s="257"/>
      <c r="EIM834" s="257"/>
      <c r="EIN834" s="257"/>
      <c r="EIO834" s="257"/>
      <c r="EIP834" s="257"/>
      <c r="EIQ834" s="257"/>
      <c r="EIR834" s="257"/>
      <c r="EIS834" s="257"/>
      <c r="EIT834" s="257"/>
      <c r="EIU834" s="257"/>
      <c r="EIV834" s="257"/>
      <c r="EIW834" s="257"/>
      <c r="EIX834" s="257"/>
      <c r="EIY834" s="257"/>
      <c r="EIZ834" s="257"/>
      <c r="EJA834" s="257"/>
      <c r="EJB834" s="257"/>
      <c r="EJC834" s="257"/>
      <c r="EJD834" s="257"/>
      <c r="EJE834" s="257"/>
      <c r="EJF834" s="257"/>
      <c r="EJG834" s="257"/>
      <c r="EJH834" s="257"/>
      <c r="EJI834" s="257"/>
      <c r="EJJ834" s="257"/>
      <c r="EJK834" s="257"/>
      <c r="EJL834" s="257"/>
      <c r="EJM834" s="257"/>
      <c r="EJN834" s="257"/>
      <c r="EJO834" s="257"/>
      <c r="EJP834" s="257"/>
      <c r="EJQ834" s="257"/>
      <c r="EJR834" s="257"/>
      <c r="EJS834" s="257"/>
      <c r="EJT834" s="257"/>
      <c r="EJU834" s="257"/>
      <c r="EJV834" s="257"/>
      <c r="EJW834" s="257"/>
      <c r="EJX834" s="257"/>
      <c r="EJY834" s="257"/>
      <c r="EJZ834" s="257"/>
      <c r="EKA834" s="257"/>
      <c r="EKB834" s="257"/>
      <c r="EKC834" s="257"/>
      <c r="EKD834" s="257"/>
      <c r="EKE834" s="257"/>
      <c r="EKF834" s="257"/>
      <c r="EKG834" s="257"/>
      <c r="EKH834" s="257"/>
      <c r="EKI834" s="257"/>
      <c r="EKJ834" s="257"/>
      <c r="EKK834" s="257"/>
      <c r="EKL834" s="257"/>
      <c r="EKM834" s="257"/>
      <c r="EKN834" s="257"/>
      <c r="EKO834" s="257"/>
      <c r="EKP834" s="257"/>
      <c r="EKQ834" s="257"/>
      <c r="EKR834" s="257"/>
      <c r="EKS834" s="257"/>
      <c r="EKT834" s="257"/>
      <c r="EKU834" s="257"/>
      <c r="EKV834" s="257"/>
      <c r="EKW834" s="257"/>
      <c r="EKX834" s="257"/>
      <c r="EKY834" s="257"/>
      <c r="EKZ834" s="257"/>
      <c r="ELA834" s="257"/>
      <c r="ELB834" s="257"/>
      <c r="ELC834" s="257"/>
      <c r="ELD834" s="257"/>
      <c r="ELE834" s="257"/>
      <c r="ELF834" s="257"/>
      <c r="ELG834" s="257"/>
      <c r="ELH834" s="257"/>
      <c r="ELI834" s="257"/>
      <c r="ELJ834" s="257"/>
      <c r="ELK834" s="257"/>
      <c r="ELL834" s="257"/>
      <c r="ELM834" s="257"/>
      <c r="ELN834" s="257"/>
      <c r="ELO834" s="257"/>
      <c r="ELP834" s="257"/>
      <c r="ELQ834" s="257"/>
      <c r="ELR834" s="257"/>
      <c r="ELS834" s="257"/>
      <c r="ELT834" s="257"/>
      <c r="ELU834" s="257"/>
      <c r="ELV834" s="257"/>
      <c r="ELW834" s="257"/>
      <c r="ELX834" s="257"/>
      <c r="ELY834" s="257"/>
      <c r="ELZ834" s="257"/>
      <c r="EMA834" s="257"/>
      <c r="EMB834" s="257"/>
      <c r="EMC834" s="257"/>
      <c r="EMD834" s="257"/>
      <c r="EME834" s="257"/>
      <c r="EMF834" s="257"/>
      <c r="EMG834" s="257"/>
      <c r="EMH834" s="257"/>
      <c r="EMI834" s="257"/>
      <c r="EMJ834" s="257"/>
      <c r="EMK834" s="257"/>
      <c r="EML834" s="257"/>
      <c r="EMM834" s="257"/>
      <c r="EMN834" s="257"/>
      <c r="EMO834" s="257"/>
      <c r="EMP834" s="257"/>
      <c r="EMQ834" s="257"/>
      <c r="EMR834" s="257"/>
      <c r="EMS834" s="257"/>
      <c r="EMT834" s="257"/>
      <c r="EMU834" s="257"/>
      <c r="EMV834" s="257"/>
      <c r="EMW834" s="257"/>
      <c r="EMX834" s="257"/>
      <c r="EMY834" s="257"/>
      <c r="EMZ834" s="257"/>
      <c r="ENA834" s="257"/>
      <c r="ENB834" s="257"/>
      <c r="ENC834" s="257"/>
      <c r="END834" s="257"/>
      <c r="ENE834" s="257"/>
      <c r="ENF834" s="257"/>
      <c r="ENG834" s="257"/>
      <c r="ENH834" s="257"/>
      <c r="ENI834" s="257"/>
      <c r="ENJ834" s="257"/>
      <c r="ENK834" s="257"/>
      <c r="ENL834" s="257"/>
      <c r="ENM834" s="257"/>
      <c r="ENN834" s="257"/>
      <c r="ENO834" s="257"/>
      <c r="ENP834" s="257"/>
      <c r="ENQ834" s="257"/>
      <c r="ENR834" s="257"/>
      <c r="ENS834" s="257"/>
      <c r="ENT834" s="257"/>
      <c r="ENU834" s="257"/>
      <c r="ENV834" s="257"/>
      <c r="ENW834" s="257"/>
      <c r="ENX834" s="257"/>
      <c r="ENY834" s="257"/>
      <c r="ENZ834" s="257"/>
      <c r="EOA834" s="257"/>
      <c r="EOB834" s="257"/>
      <c r="EOC834" s="257"/>
      <c r="EOD834" s="257"/>
      <c r="EOE834" s="257"/>
      <c r="EOF834" s="257"/>
      <c r="EOG834" s="257"/>
      <c r="EOH834" s="257"/>
      <c r="EOI834" s="257"/>
      <c r="EOJ834" s="257"/>
      <c r="EOK834" s="257"/>
      <c r="EOL834" s="257"/>
      <c r="EOM834" s="257"/>
      <c r="EON834" s="257"/>
      <c r="EOO834" s="257"/>
      <c r="EOP834" s="257"/>
      <c r="EOQ834" s="257"/>
      <c r="EOR834" s="257"/>
      <c r="EOS834" s="257"/>
      <c r="EOT834" s="257"/>
      <c r="EOU834" s="257"/>
      <c r="EOV834" s="257"/>
      <c r="EOW834" s="257"/>
      <c r="EOX834" s="257"/>
      <c r="EOY834" s="257"/>
      <c r="EOZ834" s="257"/>
      <c r="EPA834" s="257"/>
      <c r="EPB834" s="257"/>
      <c r="EPC834" s="257"/>
      <c r="EPD834" s="257"/>
      <c r="EPE834" s="257"/>
      <c r="EPF834" s="257"/>
      <c r="EPG834" s="257"/>
      <c r="EPH834" s="257"/>
      <c r="EPI834" s="257"/>
      <c r="EPJ834" s="257"/>
      <c r="EPK834" s="257"/>
      <c r="EPL834" s="257"/>
      <c r="EPM834" s="257"/>
      <c r="EPN834" s="257"/>
      <c r="EPO834" s="257"/>
      <c r="EPP834" s="257"/>
      <c r="EPQ834" s="257"/>
      <c r="EPR834" s="257"/>
      <c r="EPS834" s="257"/>
      <c r="EPT834" s="257"/>
      <c r="EPU834" s="257"/>
      <c r="EPV834" s="257"/>
      <c r="EPW834" s="257"/>
      <c r="EPX834" s="257"/>
      <c r="EPY834" s="257"/>
      <c r="EPZ834" s="257"/>
      <c r="EQA834" s="257"/>
      <c r="EQB834" s="257"/>
      <c r="EQC834" s="257"/>
      <c r="EQD834" s="257"/>
      <c r="EQE834" s="257"/>
      <c r="EQF834" s="257"/>
      <c r="EQG834" s="257"/>
      <c r="EQH834" s="257"/>
      <c r="EQI834" s="257"/>
      <c r="EQJ834" s="257"/>
      <c r="EQK834" s="257"/>
      <c r="EQL834" s="257"/>
      <c r="EQM834" s="257"/>
      <c r="EQN834" s="257"/>
      <c r="EQO834" s="257"/>
      <c r="EQP834" s="257"/>
      <c r="EQQ834" s="257"/>
      <c r="EQR834" s="257"/>
      <c r="EQS834" s="257"/>
      <c r="EQT834" s="257"/>
      <c r="EQU834" s="257"/>
      <c r="EQV834" s="257"/>
      <c r="EQW834" s="257"/>
      <c r="EQX834" s="257"/>
      <c r="EQY834" s="257"/>
      <c r="EQZ834" s="257"/>
      <c r="ERA834" s="257"/>
      <c r="ERB834" s="257"/>
      <c r="ERC834" s="257"/>
      <c r="ERD834" s="257"/>
      <c r="ERE834" s="257"/>
      <c r="ERF834" s="257"/>
      <c r="ERG834" s="257"/>
      <c r="ERH834" s="257"/>
      <c r="ERI834" s="257"/>
      <c r="ERJ834" s="257"/>
      <c r="ERK834" s="257"/>
      <c r="ERL834" s="257"/>
      <c r="ERM834" s="257"/>
      <c r="ERN834" s="257"/>
      <c r="ERO834" s="257"/>
      <c r="ERP834" s="257"/>
      <c r="ERQ834" s="257"/>
      <c r="ERR834" s="257"/>
      <c r="ERS834" s="257"/>
      <c r="ERT834" s="257"/>
      <c r="ERU834" s="257"/>
      <c r="ERV834" s="257"/>
      <c r="ERW834" s="257"/>
      <c r="ERX834" s="257"/>
      <c r="ERY834" s="257"/>
      <c r="ERZ834" s="257"/>
      <c r="ESA834" s="257"/>
      <c r="ESB834" s="257"/>
      <c r="ESC834" s="257"/>
      <c r="ESD834" s="257"/>
      <c r="ESE834" s="257"/>
      <c r="ESF834" s="257"/>
      <c r="ESG834" s="257"/>
      <c r="ESH834" s="257"/>
      <c r="ESI834" s="257"/>
      <c r="ESJ834" s="257"/>
      <c r="ESK834" s="257"/>
      <c r="ESL834" s="257"/>
      <c r="ESM834" s="257"/>
      <c r="ESN834" s="257"/>
      <c r="ESO834" s="257"/>
      <c r="ESP834" s="257"/>
      <c r="ESQ834" s="257"/>
      <c r="ESR834" s="257"/>
      <c r="ESS834" s="257"/>
      <c r="EST834" s="257"/>
      <c r="ESU834" s="257"/>
      <c r="ESV834" s="257"/>
      <c r="ESW834" s="257"/>
      <c r="ESX834" s="257"/>
      <c r="ESY834" s="257"/>
      <c r="ESZ834" s="257"/>
      <c r="ETA834" s="257"/>
      <c r="ETB834" s="257"/>
      <c r="ETC834" s="257"/>
      <c r="ETD834" s="257"/>
      <c r="ETE834" s="257"/>
      <c r="ETF834" s="257"/>
      <c r="ETG834" s="257"/>
      <c r="ETH834" s="257"/>
      <c r="ETI834" s="257"/>
      <c r="ETJ834" s="257"/>
      <c r="ETK834" s="257"/>
      <c r="ETL834" s="257"/>
      <c r="ETM834" s="257"/>
      <c r="ETN834" s="257"/>
      <c r="ETO834" s="257"/>
      <c r="ETP834" s="257"/>
      <c r="ETQ834" s="257"/>
      <c r="ETR834" s="257"/>
      <c r="ETS834" s="257"/>
      <c r="ETT834" s="257"/>
      <c r="ETU834" s="257"/>
      <c r="ETV834" s="257"/>
      <c r="ETW834" s="257"/>
      <c r="ETX834" s="257"/>
      <c r="ETY834" s="257"/>
      <c r="ETZ834" s="257"/>
      <c r="EUA834" s="257"/>
      <c r="EUB834" s="257"/>
      <c r="EUC834" s="257"/>
      <c r="EUD834" s="257"/>
      <c r="EUE834" s="257"/>
      <c r="EUF834" s="257"/>
      <c r="EUG834" s="257"/>
      <c r="EUH834" s="257"/>
      <c r="EUI834" s="257"/>
      <c r="EUJ834" s="257"/>
      <c r="EUK834" s="257"/>
      <c r="EUL834" s="257"/>
      <c r="EUM834" s="257"/>
      <c r="EUN834" s="257"/>
      <c r="EUO834" s="257"/>
      <c r="EUP834" s="257"/>
      <c r="EUQ834" s="257"/>
      <c r="EUR834" s="257"/>
      <c r="EUS834" s="257"/>
      <c r="EUT834" s="257"/>
      <c r="EUU834" s="257"/>
      <c r="EUV834" s="257"/>
      <c r="EUW834" s="257"/>
      <c r="EUX834" s="257"/>
      <c r="EUY834" s="257"/>
      <c r="EUZ834" s="257"/>
      <c r="EVA834" s="257"/>
      <c r="EVB834" s="257"/>
      <c r="EVC834" s="257"/>
      <c r="EVD834" s="257"/>
      <c r="EVE834" s="257"/>
      <c r="EVF834" s="257"/>
      <c r="EVG834" s="257"/>
      <c r="EVH834" s="257"/>
      <c r="EVI834" s="257"/>
      <c r="EVJ834" s="257"/>
      <c r="EVK834" s="257"/>
      <c r="EVL834" s="257"/>
      <c r="EVM834" s="257"/>
      <c r="EVN834" s="257"/>
      <c r="EVO834" s="257"/>
      <c r="EVP834" s="257"/>
      <c r="EVQ834" s="257"/>
      <c r="EVR834" s="257"/>
      <c r="EVS834" s="257"/>
      <c r="EVT834" s="257"/>
      <c r="EVU834" s="257"/>
      <c r="EVV834" s="257"/>
      <c r="EVW834" s="257"/>
      <c r="EVX834" s="257"/>
      <c r="EVY834" s="257"/>
      <c r="EVZ834" s="257"/>
      <c r="EWA834" s="257"/>
      <c r="EWB834" s="257"/>
      <c r="EWC834" s="257"/>
      <c r="EWD834" s="257"/>
      <c r="EWE834" s="257"/>
      <c r="EWF834" s="257"/>
      <c r="EWG834" s="257"/>
      <c r="EWH834" s="257"/>
      <c r="EWI834" s="257"/>
      <c r="EWJ834" s="257"/>
      <c r="EWK834" s="257"/>
      <c r="EWL834" s="257"/>
      <c r="EWM834" s="257"/>
      <c r="EWN834" s="257"/>
      <c r="EWO834" s="257"/>
      <c r="EWP834" s="257"/>
      <c r="EWQ834" s="257"/>
      <c r="EWR834" s="257"/>
      <c r="EWS834" s="257"/>
      <c r="EWT834" s="257"/>
      <c r="EWU834" s="257"/>
      <c r="EWV834" s="257"/>
      <c r="EWW834" s="257"/>
      <c r="EWX834" s="257"/>
      <c r="EWY834" s="257"/>
      <c r="EWZ834" s="257"/>
      <c r="EXA834" s="257"/>
      <c r="EXB834" s="257"/>
      <c r="EXC834" s="257"/>
      <c r="EXD834" s="257"/>
      <c r="EXE834" s="257"/>
      <c r="EXF834" s="257"/>
      <c r="EXG834" s="257"/>
      <c r="EXH834" s="257"/>
      <c r="EXI834" s="257"/>
      <c r="EXJ834" s="257"/>
      <c r="EXK834" s="257"/>
      <c r="EXL834" s="257"/>
      <c r="EXM834" s="257"/>
      <c r="EXN834" s="257"/>
      <c r="EXO834" s="257"/>
      <c r="EXP834" s="257"/>
      <c r="EXQ834" s="257"/>
      <c r="EXR834" s="257"/>
      <c r="EXS834" s="257"/>
      <c r="EXT834" s="257"/>
      <c r="EXU834" s="257"/>
      <c r="EXV834" s="257"/>
      <c r="EXW834" s="257"/>
      <c r="EXX834" s="257"/>
      <c r="EXY834" s="257"/>
      <c r="EXZ834" s="257"/>
      <c r="EYA834" s="257"/>
      <c r="EYB834" s="257"/>
      <c r="EYC834" s="257"/>
      <c r="EYD834" s="257"/>
      <c r="EYE834" s="257"/>
      <c r="EYF834" s="257"/>
      <c r="EYG834" s="257"/>
      <c r="EYH834" s="257"/>
      <c r="EYI834" s="257"/>
      <c r="EYJ834" s="257"/>
      <c r="EYK834" s="257"/>
      <c r="EYL834" s="257"/>
      <c r="EYM834" s="257"/>
      <c r="EYN834" s="257"/>
      <c r="EYO834" s="257"/>
      <c r="EYP834" s="257"/>
      <c r="EYQ834" s="257"/>
      <c r="EYR834" s="257"/>
      <c r="EYS834" s="257"/>
      <c r="EYT834" s="257"/>
      <c r="EYU834" s="257"/>
      <c r="EYV834" s="257"/>
      <c r="EYW834" s="257"/>
      <c r="EYX834" s="257"/>
      <c r="EYY834" s="257"/>
      <c r="EYZ834" s="257"/>
      <c r="EZA834" s="257"/>
      <c r="EZB834" s="257"/>
      <c r="EZC834" s="257"/>
      <c r="EZD834" s="257"/>
      <c r="EZE834" s="257"/>
      <c r="EZF834" s="257"/>
      <c r="EZG834" s="257"/>
      <c r="EZH834" s="257"/>
      <c r="EZI834" s="257"/>
      <c r="EZJ834" s="257"/>
      <c r="EZK834" s="257"/>
      <c r="EZL834" s="257"/>
      <c r="EZM834" s="257"/>
      <c r="EZN834" s="257"/>
      <c r="EZO834" s="257"/>
      <c r="EZP834" s="257"/>
      <c r="EZQ834" s="257"/>
      <c r="EZR834" s="257"/>
      <c r="EZS834" s="257"/>
      <c r="EZT834" s="257"/>
      <c r="EZU834" s="257"/>
      <c r="EZV834" s="257"/>
      <c r="EZW834" s="257"/>
      <c r="EZX834" s="257"/>
      <c r="EZY834" s="257"/>
      <c r="EZZ834" s="257"/>
      <c r="FAA834" s="257"/>
      <c r="FAB834" s="257"/>
      <c r="FAC834" s="257"/>
      <c r="FAD834" s="257"/>
      <c r="FAE834" s="257"/>
      <c r="FAF834" s="257"/>
      <c r="FAG834" s="257"/>
      <c r="FAH834" s="257"/>
      <c r="FAI834" s="257"/>
      <c r="FAJ834" s="257"/>
      <c r="FAK834" s="257"/>
      <c r="FAL834" s="257"/>
      <c r="FAM834" s="257"/>
      <c r="FAN834" s="257"/>
      <c r="FAO834" s="257"/>
      <c r="FAP834" s="257"/>
      <c r="FAQ834" s="257"/>
      <c r="FAR834" s="257"/>
      <c r="FAS834" s="257"/>
      <c r="FAT834" s="257"/>
      <c r="FAU834" s="257"/>
      <c r="FAV834" s="257"/>
      <c r="FAW834" s="257"/>
      <c r="FAX834" s="257"/>
      <c r="FAY834" s="257"/>
      <c r="FAZ834" s="257"/>
      <c r="FBA834" s="257"/>
      <c r="FBB834" s="257"/>
      <c r="FBC834" s="257"/>
      <c r="FBD834" s="257"/>
      <c r="FBE834" s="257"/>
      <c r="FBF834" s="257"/>
      <c r="FBG834" s="257"/>
      <c r="FBH834" s="257"/>
      <c r="FBI834" s="257"/>
      <c r="FBJ834" s="257"/>
      <c r="FBK834" s="257"/>
      <c r="FBL834" s="257"/>
      <c r="FBM834" s="257"/>
      <c r="FBN834" s="257"/>
      <c r="FBO834" s="257"/>
      <c r="FBP834" s="257"/>
      <c r="FBQ834" s="257"/>
      <c r="FBR834" s="257"/>
      <c r="FBS834" s="257"/>
      <c r="FBT834" s="257"/>
      <c r="FBU834" s="257"/>
      <c r="FBV834" s="257"/>
      <c r="FBW834" s="257"/>
      <c r="FBX834" s="257"/>
      <c r="FBY834" s="257"/>
      <c r="FBZ834" s="257"/>
      <c r="FCA834" s="257"/>
      <c r="FCB834" s="257"/>
      <c r="FCC834" s="257"/>
      <c r="FCD834" s="257"/>
      <c r="FCE834" s="257"/>
      <c r="FCF834" s="257"/>
      <c r="FCG834" s="257"/>
      <c r="FCH834" s="257"/>
      <c r="FCI834" s="257"/>
      <c r="FCJ834" s="257"/>
      <c r="FCK834" s="257"/>
      <c r="FCL834" s="257"/>
      <c r="FCM834" s="257"/>
      <c r="FCN834" s="257"/>
      <c r="FCO834" s="257"/>
      <c r="FCP834" s="257"/>
      <c r="FCQ834" s="257"/>
      <c r="FCR834" s="257"/>
      <c r="FCS834" s="257"/>
      <c r="FCT834" s="257"/>
      <c r="FCU834" s="257"/>
      <c r="FCV834" s="257"/>
      <c r="FCW834" s="257"/>
      <c r="FCX834" s="257"/>
      <c r="FCY834" s="257"/>
      <c r="FCZ834" s="257"/>
      <c r="FDA834" s="257"/>
      <c r="FDB834" s="257"/>
      <c r="FDC834" s="257"/>
      <c r="FDD834" s="257"/>
      <c r="FDE834" s="257"/>
      <c r="FDF834" s="257"/>
      <c r="FDG834" s="257"/>
      <c r="FDH834" s="257"/>
      <c r="FDI834" s="257"/>
      <c r="FDJ834" s="257"/>
      <c r="FDK834" s="257"/>
      <c r="FDL834" s="257"/>
      <c r="FDM834" s="257"/>
      <c r="FDN834" s="257"/>
      <c r="FDO834" s="257"/>
      <c r="FDP834" s="257"/>
      <c r="FDQ834" s="257"/>
      <c r="FDR834" s="257"/>
      <c r="FDS834" s="257"/>
      <c r="FDT834" s="257"/>
      <c r="FDU834" s="257"/>
      <c r="FDV834" s="257"/>
      <c r="FDW834" s="257"/>
      <c r="FDX834" s="257"/>
      <c r="FDY834" s="257"/>
      <c r="FDZ834" s="257"/>
      <c r="FEA834" s="257"/>
      <c r="FEB834" s="257"/>
      <c r="FEC834" s="257"/>
      <c r="FED834" s="257"/>
      <c r="FEE834" s="257"/>
      <c r="FEF834" s="257"/>
      <c r="FEG834" s="257"/>
      <c r="FEH834" s="257"/>
      <c r="FEI834" s="257"/>
      <c r="FEJ834" s="257"/>
      <c r="FEK834" s="257"/>
      <c r="FEL834" s="257"/>
      <c r="FEM834" s="257"/>
      <c r="FEN834" s="257"/>
      <c r="FEO834" s="257"/>
      <c r="FEP834" s="257"/>
      <c r="FEQ834" s="257"/>
      <c r="FER834" s="257"/>
      <c r="FES834" s="257"/>
      <c r="FET834" s="257"/>
      <c r="FEU834" s="257"/>
      <c r="FEV834" s="257"/>
      <c r="FEW834" s="257"/>
      <c r="FEX834" s="257"/>
      <c r="FEY834" s="257"/>
      <c r="FEZ834" s="257"/>
      <c r="FFA834" s="257"/>
      <c r="FFB834" s="257"/>
      <c r="FFC834" s="257"/>
      <c r="FFD834" s="257"/>
      <c r="FFE834" s="257"/>
      <c r="FFF834" s="257"/>
      <c r="FFG834" s="257"/>
      <c r="FFH834" s="257"/>
      <c r="FFI834" s="257"/>
      <c r="FFJ834" s="257"/>
      <c r="FFK834" s="257"/>
      <c r="FFL834" s="257"/>
      <c r="FFM834" s="257"/>
      <c r="FFN834" s="257"/>
      <c r="FFO834" s="257"/>
      <c r="FFP834" s="257"/>
      <c r="FFQ834" s="257"/>
      <c r="FFR834" s="257"/>
      <c r="FFS834" s="257"/>
      <c r="FFT834" s="257"/>
      <c r="FFU834" s="257"/>
      <c r="FFV834" s="257"/>
      <c r="FFW834" s="257"/>
      <c r="FFX834" s="257"/>
      <c r="FFY834" s="257"/>
      <c r="FFZ834" s="257"/>
      <c r="FGA834" s="257"/>
      <c r="FGB834" s="257"/>
      <c r="FGC834" s="257"/>
      <c r="FGD834" s="257"/>
      <c r="FGE834" s="257"/>
      <c r="FGF834" s="257"/>
      <c r="FGG834" s="257"/>
      <c r="FGH834" s="257"/>
      <c r="FGI834" s="257"/>
      <c r="FGJ834" s="257"/>
      <c r="FGK834" s="257"/>
      <c r="FGL834" s="257"/>
      <c r="FGM834" s="257"/>
      <c r="FGN834" s="257"/>
      <c r="FGO834" s="257"/>
      <c r="FGP834" s="257"/>
      <c r="FGQ834" s="257"/>
      <c r="FGR834" s="257"/>
      <c r="FGS834" s="257"/>
      <c r="FGT834" s="257"/>
      <c r="FGU834" s="257"/>
      <c r="FGV834" s="257"/>
      <c r="FGW834" s="257"/>
      <c r="FGX834" s="257"/>
      <c r="FGY834" s="257"/>
      <c r="FGZ834" s="257"/>
      <c r="FHA834" s="257"/>
      <c r="FHB834" s="257"/>
      <c r="FHC834" s="257"/>
      <c r="FHD834" s="257"/>
      <c r="FHE834" s="257"/>
      <c r="FHF834" s="257"/>
      <c r="FHG834" s="257"/>
      <c r="FHH834" s="257"/>
      <c r="FHI834" s="257"/>
      <c r="FHJ834" s="257"/>
      <c r="FHK834" s="257"/>
      <c r="FHL834" s="257"/>
      <c r="FHM834" s="257"/>
      <c r="FHN834" s="257"/>
      <c r="FHO834" s="257"/>
      <c r="FHP834" s="257"/>
      <c r="FHQ834" s="257"/>
      <c r="FHR834" s="257"/>
      <c r="FHS834" s="257"/>
      <c r="FHT834" s="257"/>
      <c r="FHU834" s="257"/>
      <c r="FHV834" s="257"/>
      <c r="FHW834" s="257"/>
      <c r="FHX834" s="257"/>
      <c r="FHY834" s="257"/>
      <c r="FHZ834" s="257"/>
      <c r="FIA834" s="257"/>
      <c r="FIB834" s="257"/>
      <c r="FIC834" s="257"/>
      <c r="FID834" s="257"/>
      <c r="FIE834" s="257"/>
      <c r="FIF834" s="257"/>
      <c r="FIG834" s="257"/>
      <c r="FIH834" s="257"/>
      <c r="FII834" s="257"/>
      <c r="FIJ834" s="257"/>
      <c r="FIK834" s="257"/>
      <c r="FIL834" s="257"/>
      <c r="FIM834" s="257"/>
      <c r="FIN834" s="257"/>
      <c r="FIO834" s="257"/>
      <c r="FIP834" s="257"/>
      <c r="FIQ834" s="257"/>
      <c r="FIR834" s="257"/>
      <c r="FIS834" s="257"/>
      <c r="FIT834" s="257"/>
      <c r="FIU834" s="257"/>
      <c r="FIV834" s="257"/>
      <c r="FIW834" s="257"/>
      <c r="FIX834" s="257"/>
      <c r="FIY834" s="257"/>
      <c r="FIZ834" s="257"/>
      <c r="FJA834" s="257"/>
      <c r="FJB834" s="257"/>
      <c r="FJC834" s="257"/>
      <c r="FJD834" s="257"/>
      <c r="FJE834" s="257"/>
      <c r="FJF834" s="257"/>
      <c r="FJG834" s="257"/>
      <c r="FJH834" s="257"/>
      <c r="FJI834" s="257"/>
      <c r="FJJ834" s="257"/>
      <c r="FJK834" s="257"/>
      <c r="FJL834" s="257"/>
      <c r="FJM834" s="257"/>
      <c r="FJN834" s="257"/>
      <c r="FJO834" s="257"/>
      <c r="FJP834" s="257"/>
      <c r="FJQ834" s="257"/>
      <c r="FJR834" s="257"/>
      <c r="FJS834" s="257"/>
      <c r="FJT834" s="257"/>
      <c r="FJU834" s="257"/>
      <c r="FJV834" s="257"/>
      <c r="FJW834" s="257"/>
      <c r="FJX834" s="257"/>
      <c r="FJY834" s="257"/>
      <c r="FJZ834" s="257"/>
      <c r="FKA834" s="257"/>
      <c r="FKB834" s="257"/>
      <c r="FKC834" s="257"/>
      <c r="FKD834" s="257"/>
      <c r="FKE834" s="257"/>
      <c r="FKF834" s="257"/>
      <c r="FKG834" s="257"/>
      <c r="FKH834" s="257"/>
      <c r="FKI834" s="257"/>
      <c r="FKJ834" s="257"/>
      <c r="FKK834" s="257"/>
      <c r="FKL834" s="257"/>
      <c r="FKM834" s="257"/>
      <c r="FKN834" s="257"/>
      <c r="FKO834" s="257"/>
      <c r="FKP834" s="257"/>
      <c r="FKQ834" s="257"/>
      <c r="FKR834" s="257"/>
      <c r="FKS834" s="257"/>
      <c r="FKT834" s="257"/>
      <c r="FKU834" s="257"/>
      <c r="FKV834" s="257"/>
      <c r="FKW834" s="257"/>
      <c r="FKX834" s="257"/>
      <c r="FKY834" s="257"/>
      <c r="FKZ834" s="257"/>
      <c r="FLA834" s="257"/>
      <c r="FLB834" s="257"/>
      <c r="FLC834" s="257"/>
      <c r="FLD834" s="257"/>
      <c r="FLE834" s="257"/>
      <c r="FLF834" s="257"/>
      <c r="FLG834" s="257"/>
      <c r="FLH834" s="257"/>
      <c r="FLI834" s="257"/>
      <c r="FLJ834" s="257"/>
      <c r="FLK834" s="257"/>
      <c r="FLL834" s="257"/>
      <c r="FLM834" s="257"/>
      <c r="FLN834" s="257"/>
      <c r="FLO834" s="257"/>
      <c r="FLP834" s="257"/>
      <c r="FLQ834" s="257"/>
      <c r="FLR834" s="257"/>
      <c r="FLS834" s="257"/>
      <c r="FLT834" s="257"/>
      <c r="FLU834" s="257"/>
      <c r="FLV834" s="257"/>
      <c r="FLW834" s="257"/>
      <c r="FLX834" s="257"/>
      <c r="FLY834" s="257"/>
      <c r="FLZ834" s="257"/>
      <c r="FMA834" s="257"/>
      <c r="FMB834" s="257"/>
      <c r="FMC834" s="257"/>
      <c r="FMD834" s="257"/>
      <c r="FME834" s="257"/>
      <c r="FMF834" s="257"/>
      <c r="FMG834" s="257"/>
      <c r="FMH834" s="257"/>
      <c r="FMI834" s="257"/>
      <c r="FMJ834" s="257"/>
      <c r="FMK834" s="257"/>
      <c r="FML834" s="257"/>
      <c r="FMM834" s="257"/>
      <c r="FMN834" s="257"/>
      <c r="FMO834" s="257"/>
      <c r="FMP834" s="257"/>
      <c r="FMQ834" s="257"/>
      <c r="FMR834" s="257"/>
      <c r="FMS834" s="257"/>
      <c r="FMT834" s="257"/>
      <c r="FMU834" s="257"/>
      <c r="FMV834" s="257"/>
      <c r="FMW834" s="257"/>
      <c r="FMX834" s="257"/>
      <c r="FMY834" s="257"/>
      <c r="FMZ834" s="257"/>
      <c r="FNA834" s="257"/>
      <c r="FNB834" s="257"/>
      <c r="FNC834" s="257"/>
      <c r="FND834" s="257"/>
      <c r="FNE834" s="257"/>
      <c r="FNF834" s="257"/>
      <c r="FNG834" s="257"/>
      <c r="FNH834" s="257"/>
      <c r="FNI834" s="257"/>
      <c r="FNJ834" s="257"/>
      <c r="FNK834" s="257"/>
      <c r="FNL834" s="257"/>
      <c r="FNM834" s="257"/>
      <c r="FNN834" s="257"/>
      <c r="FNO834" s="257"/>
      <c r="FNP834" s="257"/>
      <c r="FNQ834" s="257"/>
      <c r="FNR834" s="257"/>
      <c r="FNS834" s="257"/>
      <c r="FNT834" s="257"/>
      <c r="FNU834" s="257"/>
      <c r="FNV834" s="257"/>
      <c r="FNW834" s="257"/>
      <c r="FNX834" s="257"/>
      <c r="FNY834" s="257"/>
      <c r="FNZ834" s="257"/>
      <c r="FOA834" s="257"/>
      <c r="FOB834" s="257"/>
      <c r="FOC834" s="257"/>
      <c r="FOD834" s="257"/>
      <c r="FOE834" s="257"/>
      <c r="FOF834" s="257"/>
      <c r="FOG834" s="257"/>
      <c r="FOH834" s="257"/>
      <c r="FOI834" s="257"/>
      <c r="FOJ834" s="257"/>
      <c r="FOK834" s="257"/>
      <c r="FOL834" s="257"/>
      <c r="FOM834" s="257"/>
      <c r="FON834" s="257"/>
      <c r="FOO834" s="257"/>
      <c r="FOP834" s="257"/>
      <c r="FOQ834" s="257"/>
      <c r="FOR834" s="257"/>
      <c r="FOS834" s="257"/>
      <c r="FOT834" s="257"/>
      <c r="FOU834" s="257"/>
      <c r="FOV834" s="257"/>
      <c r="FOW834" s="257"/>
      <c r="FOX834" s="257"/>
      <c r="FOY834" s="257"/>
      <c r="FOZ834" s="257"/>
      <c r="FPA834" s="257"/>
      <c r="FPB834" s="257"/>
      <c r="FPC834" s="257"/>
      <c r="FPD834" s="257"/>
      <c r="FPE834" s="257"/>
      <c r="FPF834" s="257"/>
      <c r="FPG834" s="257"/>
      <c r="FPH834" s="257"/>
      <c r="FPI834" s="257"/>
      <c r="FPJ834" s="257"/>
      <c r="FPK834" s="257"/>
      <c r="FPL834" s="257"/>
      <c r="FPM834" s="257"/>
      <c r="FPN834" s="257"/>
      <c r="FPO834" s="257"/>
      <c r="FPP834" s="257"/>
      <c r="FPQ834" s="257"/>
      <c r="FPR834" s="257"/>
      <c r="FPS834" s="257"/>
      <c r="FPT834" s="257"/>
      <c r="FPU834" s="257"/>
      <c r="FPV834" s="257"/>
      <c r="FPW834" s="257"/>
      <c r="FPX834" s="257"/>
      <c r="FPY834" s="257"/>
      <c r="FPZ834" s="257"/>
      <c r="FQA834" s="257"/>
      <c r="FQB834" s="257"/>
      <c r="FQC834" s="257"/>
      <c r="FQD834" s="257"/>
      <c r="FQE834" s="257"/>
      <c r="FQF834" s="257"/>
      <c r="FQG834" s="257"/>
      <c r="FQH834" s="257"/>
      <c r="FQI834" s="257"/>
      <c r="FQJ834" s="257"/>
      <c r="FQK834" s="257"/>
      <c r="FQL834" s="257"/>
      <c r="FQM834" s="257"/>
      <c r="FQN834" s="257"/>
      <c r="FQO834" s="257"/>
      <c r="FQP834" s="257"/>
      <c r="FQQ834" s="257"/>
      <c r="FQR834" s="257"/>
      <c r="FQS834" s="257"/>
      <c r="FQT834" s="257"/>
      <c r="FQU834" s="257"/>
      <c r="FQV834" s="257"/>
      <c r="FQW834" s="257"/>
      <c r="FQX834" s="257"/>
      <c r="FQY834" s="257"/>
      <c r="FQZ834" s="257"/>
      <c r="FRA834" s="257"/>
      <c r="FRB834" s="257"/>
      <c r="FRC834" s="257"/>
      <c r="FRD834" s="257"/>
      <c r="FRE834" s="257"/>
      <c r="FRF834" s="257"/>
      <c r="FRG834" s="257"/>
      <c r="FRH834" s="257"/>
      <c r="FRI834" s="257"/>
      <c r="FRJ834" s="257"/>
      <c r="FRK834" s="257"/>
      <c r="FRL834" s="257"/>
      <c r="FRM834" s="257"/>
      <c r="FRN834" s="257"/>
      <c r="FRO834" s="257"/>
      <c r="FRP834" s="257"/>
      <c r="FRQ834" s="257"/>
      <c r="FRR834" s="257"/>
      <c r="FRS834" s="257"/>
      <c r="FRT834" s="257"/>
      <c r="FRU834" s="257"/>
      <c r="FRV834" s="257"/>
      <c r="FRW834" s="257"/>
      <c r="FRX834" s="257"/>
      <c r="FRY834" s="257"/>
      <c r="FRZ834" s="257"/>
      <c r="FSA834" s="257"/>
      <c r="FSB834" s="257"/>
      <c r="FSC834" s="257"/>
      <c r="FSD834" s="257"/>
      <c r="FSE834" s="257"/>
      <c r="FSF834" s="257"/>
      <c r="FSG834" s="257"/>
      <c r="FSH834" s="257"/>
      <c r="FSI834" s="257"/>
      <c r="FSJ834" s="257"/>
      <c r="FSK834" s="257"/>
      <c r="FSL834" s="257"/>
      <c r="FSM834" s="257"/>
      <c r="FSN834" s="257"/>
      <c r="FSO834" s="257"/>
      <c r="FSP834" s="257"/>
      <c r="FSQ834" s="257"/>
      <c r="FSR834" s="257"/>
      <c r="FSS834" s="257"/>
      <c r="FST834" s="257"/>
      <c r="FSU834" s="257"/>
      <c r="FSV834" s="257"/>
      <c r="FSW834" s="257"/>
      <c r="FSX834" s="257"/>
      <c r="FSY834" s="257"/>
      <c r="FSZ834" s="257"/>
      <c r="FTA834" s="257"/>
      <c r="FTB834" s="257"/>
      <c r="FTC834" s="257"/>
      <c r="FTD834" s="257"/>
      <c r="FTE834" s="257"/>
      <c r="FTF834" s="257"/>
      <c r="FTG834" s="257"/>
      <c r="FTH834" s="257"/>
      <c r="FTI834" s="257"/>
      <c r="FTJ834" s="257"/>
      <c r="FTK834" s="257"/>
      <c r="FTL834" s="257"/>
      <c r="FTM834" s="257"/>
      <c r="FTN834" s="257"/>
      <c r="FTO834" s="257"/>
      <c r="FTP834" s="257"/>
      <c r="FTQ834" s="257"/>
      <c r="FTR834" s="257"/>
      <c r="FTS834" s="257"/>
      <c r="FTT834" s="257"/>
      <c r="FTU834" s="257"/>
      <c r="FTV834" s="257"/>
      <c r="FTW834" s="257"/>
      <c r="FTX834" s="257"/>
      <c r="FTY834" s="257"/>
      <c r="FTZ834" s="257"/>
      <c r="FUA834" s="257"/>
      <c r="FUB834" s="257"/>
      <c r="FUC834" s="257"/>
      <c r="FUD834" s="257"/>
      <c r="FUE834" s="257"/>
      <c r="FUF834" s="257"/>
      <c r="FUG834" s="257"/>
      <c r="FUH834" s="257"/>
      <c r="FUI834" s="257"/>
      <c r="FUJ834" s="257"/>
      <c r="FUK834" s="257"/>
      <c r="FUL834" s="257"/>
      <c r="FUM834" s="257"/>
      <c r="FUN834" s="257"/>
      <c r="FUO834" s="257"/>
      <c r="FUP834" s="257"/>
      <c r="FUQ834" s="257"/>
      <c r="FUR834" s="257"/>
      <c r="FUS834" s="257"/>
      <c r="FUT834" s="257"/>
      <c r="FUU834" s="257"/>
      <c r="FUV834" s="257"/>
      <c r="FUW834" s="257"/>
      <c r="FUX834" s="257"/>
      <c r="FUY834" s="257"/>
      <c r="FUZ834" s="257"/>
      <c r="FVA834" s="257"/>
      <c r="FVB834" s="257"/>
      <c r="FVC834" s="257"/>
      <c r="FVD834" s="257"/>
      <c r="FVE834" s="257"/>
      <c r="FVF834" s="257"/>
      <c r="FVG834" s="257"/>
      <c r="FVH834" s="257"/>
      <c r="FVI834" s="257"/>
      <c r="FVJ834" s="257"/>
      <c r="FVK834" s="257"/>
      <c r="FVL834" s="257"/>
      <c r="FVM834" s="257"/>
      <c r="FVN834" s="257"/>
      <c r="FVO834" s="257"/>
      <c r="FVP834" s="257"/>
      <c r="FVQ834" s="257"/>
      <c r="FVR834" s="257"/>
      <c r="FVS834" s="257"/>
      <c r="FVT834" s="257"/>
      <c r="FVU834" s="257"/>
      <c r="FVV834" s="257"/>
      <c r="FVW834" s="257"/>
      <c r="FVX834" s="257"/>
      <c r="FVY834" s="257"/>
      <c r="FVZ834" s="257"/>
      <c r="FWA834" s="257"/>
      <c r="FWB834" s="257"/>
      <c r="FWC834" s="257"/>
      <c r="FWD834" s="257"/>
      <c r="FWE834" s="257"/>
      <c r="FWF834" s="257"/>
      <c r="FWG834" s="257"/>
      <c r="FWH834" s="257"/>
      <c r="FWI834" s="257"/>
      <c r="FWJ834" s="257"/>
      <c r="FWK834" s="257"/>
      <c r="FWL834" s="257"/>
      <c r="FWM834" s="257"/>
      <c r="FWN834" s="257"/>
      <c r="FWO834" s="257"/>
      <c r="FWP834" s="257"/>
      <c r="FWQ834" s="257"/>
      <c r="FWR834" s="257"/>
      <c r="FWS834" s="257"/>
      <c r="FWT834" s="257"/>
      <c r="FWU834" s="257"/>
      <c r="FWV834" s="257"/>
      <c r="FWW834" s="257"/>
      <c r="FWX834" s="257"/>
      <c r="FWY834" s="257"/>
      <c r="FWZ834" s="257"/>
      <c r="FXA834" s="257"/>
      <c r="FXB834" s="257"/>
      <c r="FXC834" s="257"/>
      <c r="FXD834" s="257"/>
      <c r="FXE834" s="257"/>
      <c r="FXF834" s="257"/>
      <c r="FXG834" s="257"/>
      <c r="FXH834" s="257"/>
      <c r="FXI834" s="257"/>
      <c r="FXJ834" s="257"/>
      <c r="FXK834" s="257"/>
      <c r="FXL834" s="257"/>
      <c r="FXM834" s="257"/>
      <c r="FXN834" s="257"/>
      <c r="FXO834" s="257"/>
      <c r="FXP834" s="257"/>
      <c r="FXQ834" s="257"/>
      <c r="FXR834" s="257"/>
      <c r="FXS834" s="257"/>
      <c r="FXT834" s="257"/>
      <c r="FXU834" s="257"/>
      <c r="FXV834" s="257"/>
      <c r="FXW834" s="257"/>
      <c r="FXX834" s="257"/>
      <c r="FXY834" s="257"/>
      <c r="FXZ834" s="257"/>
      <c r="FYA834" s="257"/>
      <c r="FYB834" s="257"/>
      <c r="FYC834" s="257"/>
      <c r="FYD834" s="257"/>
      <c r="FYE834" s="257"/>
      <c r="FYF834" s="257"/>
      <c r="FYG834" s="257"/>
      <c r="FYH834" s="257"/>
      <c r="FYI834" s="257"/>
      <c r="FYJ834" s="257"/>
      <c r="FYK834" s="257"/>
      <c r="FYL834" s="257"/>
      <c r="FYM834" s="257"/>
      <c r="FYN834" s="257"/>
      <c r="FYO834" s="257"/>
      <c r="FYP834" s="257"/>
      <c r="FYQ834" s="257"/>
      <c r="FYR834" s="257"/>
      <c r="FYS834" s="257"/>
      <c r="FYT834" s="257"/>
      <c r="FYU834" s="257"/>
      <c r="FYV834" s="257"/>
      <c r="FYW834" s="257"/>
      <c r="FYX834" s="257"/>
      <c r="FYY834" s="257"/>
      <c r="FYZ834" s="257"/>
      <c r="FZA834" s="257"/>
      <c r="FZB834" s="257"/>
      <c r="FZC834" s="257"/>
      <c r="FZD834" s="257"/>
      <c r="FZE834" s="257"/>
      <c r="FZF834" s="257"/>
      <c r="FZG834" s="257"/>
      <c r="FZH834" s="257"/>
      <c r="FZI834" s="257"/>
      <c r="FZJ834" s="257"/>
      <c r="FZK834" s="257"/>
      <c r="FZL834" s="257"/>
      <c r="FZM834" s="257"/>
      <c r="FZN834" s="257"/>
      <c r="FZO834" s="257"/>
      <c r="FZP834" s="257"/>
      <c r="FZQ834" s="257"/>
      <c r="FZR834" s="257"/>
      <c r="FZS834" s="257"/>
      <c r="FZT834" s="257"/>
      <c r="FZU834" s="257"/>
      <c r="FZV834" s="257"/>
      <c r="FZW834" s="257"/>
      <c r="FZX834" s="257"/>
      <c r="FZY834" s="257"/>
      <c r="FZZ834" s="257"/>
      <c r="GAA834" s="257"/>
      <c r="GAB834" s="257"/>
      <c r="GAC834" s="257"/>
      <c r="GAD834" s="257"/>
      <c r="GAE834" s="257"/>
      <c r="GAF834" s="257"/>
      <c r="GAG834" s="257"/>
      <c r="GAH834" s="257"/>
      <c r="GAI834" s="257"/>
      <c r="GAJ834" s="257"/>
      <c r="GAK834" s="257"/>
      <c r="GAL834" s="257"/>
      <c r="GAM834" s="257"/>
      <c r="GAN834" s="257"/>
      <c r="GAO834" s="257"/>
      <c r="GAP834" s="257"/>
      <c r="GAQ834" s="257"/>
      <c r="GAR834" s="257"/>
      <c r="GAS834" s="257"/>
      <c r="GAT834" s="257"/>
      <c r="GAU834" s="257"/>
      <c r="GAV834" s="257"/>
      <c r="GAW834" s="257"/>
      <c r="GAX834" s="257"/>
      <c r="GAY834" s="257"/>
      <c r="GAZ834" s="257"/>
      <c r="GBA834" s="257"/>
      <c r="GBB834" s="257"/>
      <c r="GBC834" s="257"/>
      <c r="GBD834" s="257"/>
      <c r="GBE834" s="257"/>
      <c r="GBF834" s="257"/>
      <c r="GBG834" s="257"/>
      <c r="GBH834" s="257"/>
      <c r="GBI834" s="257"/>
      <c r="GBJ834" s="257"/>
      <c r="GBK834" s="257"/>
      <c r="GBL834" s="257"/>
      <c r="GBM834" s="257"/>
      <c r="GBN834" s="257"/>
      <c r="GBO834" s="257"/>
      <c r="GBP834" s="257"/>
      <c r="GBQ834" s="257"/>
      <c r="GBR834" s="257"/>
      <c r="GBS834" s="257"/>
      <c r="GBT834" s="257"/>
      <c r="GBU834" s="257"/>
      <c r="GBV834" s="257"/>
      <c r="GBW834" s="257"/>
      <c r="GBX834" s="257"/>
      <c r="GBY834" s="257"/>
      <c r="GBZ834" s="257"/>
      <c r="GCA834" s="257"/>
      <c r="GCB834" s="257"/>
      <c r="GCC834" s="257"/>
      <c r="GCD834" s="257"/>
      <c r="GCE834" s="257"/>
      <c r="GCF834" s="257"/>
      <c r="GCG834" s="257"/>
      <c r="GCH834" s="257"/>
      <c r="GCI834" s="257"/>
      <c r="GCJ834" s="257"/>
      <c r="GCK834" s="257"/>
      <c r="GCL834" s="257"/>
      <c r="GCM834" s="257"/>
      <c r="GCN834" s="257"/>
      <c r="GCO834" s="257"/>
      <c r="GCP834" s="257"/>
      <c r="GCQ834" s="257"/>
      <c r="GCR834" s="257"/>
      <c r="GCS834" s="257"/>
      <c r="GCT834" s="257"/>
      <c r="GCU834" s="257"/>
      <c r="GCV834" s="257"/>
      <c r="GCW834" s="257"/>
      <c r="GCX834" s="257"/>
      <c r="GCY834" s="257"/>
      <c r="GCZ834" s="257"/>
      <c r="GDA834" s="257"/>
      <c r="GDB834" s="257"/>
      <c r="GDC834" s="257"/>
      <c r="GDD834" s="257"/>
      <c r="GDE834" s="257"/>
      <c r="GDF834" s="257"/>
      <c r="GDG834" s="257"/>
      <c r="GDH834" s="257"/>
      <c r="GDI834" s="257"/>
      <c r="GDJ834" s="257"/>
      <c r="GDK834" s="257"/>
      <c r="GDL834" s="257"/>
      <c r="GDM834" s="257"/>
      <c r="GDN834" s="257"/>
      <c r="GDO834" s="257"/>
      <c r="GDP834" s="257"/>
      <c r="GDQ834" s="257"/>
      <c r="GDR834" s="257"/>
      <c r="GDS834" s="257"/>
      <c r="GDT834" s="257"/>
      <c r="GDU834" s="257"/>
      <c r="GDV834" s="257"/>
      <c r="GDW834" s="257"/>
      <c r="GDX834" s="257"/>
      <c r="GDY834" s="257"/>
      <c r="GDZ834" s="257"/>
      <c r="GEA834" s="257"/>
      <c r="GEB834" s="257"/>
      <c r="GEC834" s="257"/>
      <c r="GED834" s="257"/>
      <c r="GEE834" s="257"/>
      <c r="GEF834" s="257"/>
      <c r="GEG834" s="257"/>
      <c r="GEH834" s="257"/>
      <c r="GEI834" s="257"/>
      <c r="GEJ834" s="257"/>
      <c r="GEK834" s="257"/>
      <c r="GEL834" s="257"/>
      <c r="GEM834" s="257"/>
      <c r="GEN834" s="257"/>
      <c r="GEO834" s="257"/>
      <c r="GEP834" s="257"/>
      <c r="GEQ834" s="257"/>
      <c r="GER834" s="257"/>
      <c r="GES834" s="257"/>
      <c r="GET834" s="257"/>
      <c r="GEU834" s="257"/>
      <c r="GEV834" s="257"/>
      <c r="GEW834" s="257"/>
      <c r="GEX834" s="257"/>
      <c r="GEY834" s="257"/>
      <c r="GEZ834" s="257"/>
      <c r="GFA834" s="257"/>
      <c r="GFB834" s="257"/>
      <c r="GFC834" s="257"/>
      <c r="GFD834" s="257"/>
      <c r="GFE834" s="257"/>
      <c r="GFF834" s="257"/>
      <c r="GFG834" s="257"/>
      <c r="GFH834" s="257"/>
      <c r="GFI834" s="257"/>
      <c r="GFJ834" s="257"/>
      <c r="GFK834" s="257"/>
      <c r="GFL834" s="257"/>
      <c r="GFM834" s="257"/>
      <c r="GFN834" s="257"/>
      <c r="GFO834" s="257"/>
      <c r="GFP834" s="257"/>
      <c r="GFQ834" s="257"/>
      <c r="GFR834" s="257"/>
      <c r="GFS834" s="257"/>
      <c r="GFT834" s="257"/>
      <c r="GFU834" s="257"/>
      <c r="GFV834" s="257"/>
      <c r="GFW834" s="257"/>
      <c r="GFX834" s="257"/>
      <c r="GFY834" s="257"/>
      <c r="GFZ834" s="257"/>
      <c r="GGA834" s="257"/>
      <c r="GGB834" s="257"/>
      <c r="GGC834" s="257"/>
      <c r="GGD834" s="257"/>
      <c r="GGE834" s="257"/>
      <c r="GGF834" s="257"/>
      <c r="GGG834" s="257"/>
      <c r="GGH834" s="257"/>
      <c r="GGI834" s="257"/>
      <c r="GGJ834" s="257"/>
      <c r="GGK834" s="257"/>
      <c r="GGL834" s="257"/>
      <c r="GGM834" s="257"/>
      <c r="GGN834" s="257"/>
      <c r="GGO834" s="257"/>
      <c r="GGP834" s="257"/>
      <c r="GGQ834" s="257"/>
      <c r="GGR834" s="257"/>
      <c r="GGS834" s="257"/>
      <c r="GGT834" s="257"/>
      <c r="GGU834" s="257"/>
      <c r="GGV834" s="257"/>
      <c r="GGW834" s="257"/>
      <c r="GGX834" s="257"/>
      <c r="GGY834" s="257"/>
      <c r="GGZ834" s="257"/>
      <c r="GHA834" s="257"/>
      <c r="GHB834" s="257"/>
      <c r="GHC834" s="257"/>
      <c r="GHD834" s="257"/>
      <c r="GHE834" s="257"/>
      <c r="GHF834" s="257"/>
      <c r="GHG834" s="257"/>
      <c r="GHH834" s="257"/>
      <c r="GHI834" s="257"/>
      <c r="GHJ834" s="257"/>
      <c r="GHK834" s="257"/>
      <c r="GHL834" s="257"/>
      <c r="GHM834" s="257"/>
      <c r="GHN834" s="257"/>
      <c r="GHO834" s="257"/>
      <c r="GHP834" s="257"/>
      <c r="GHQ834" s="257"/>
      <c r="GHR834" s="257"/>
      <c r="GHS834" s="257"/>
      <c r="GHT834" s="257"/>
      <c r="GHU834" s="257"/>
      <c r="GHV834" s="257"/>
      <c r="GHW834" s="257"/>
      <c r="GHX834" s="257"/>
      <c r="GHY834" s="257"/>
      <c r="GHZ834" s="257"/>
      <c r="GIA834" s="257"/>
      <c r="GIB834" s="257"/>
      <c r="GIC834" s="257"/>
      <c r="GID834" s="257"/>
      <c r="GIE834" s="257"/>
      <c r="GIF834" s="257"/>
      <c r="GIG834" s="257"/>
      <c r="GIH834" s="257"/>
      <c r="GII834" s="257"/>
      <c r="GIJ834" s="257"/>
      <c r="GIK834" s="257"/>
      <c r="GIL834" s="257"/>
      <c r="GIM834" s="257"/>
      <c r="GIN834" s="257"/>
      <c r="GIO834" s="257"/>
      <c r="GIP834" s="257"/>
      <c r="GIQ834" s="257"/>
      <c r="GIR834" s="257"/>
      <c r="GIS834" s="257"/>
      <c r="GIT834" s="257"/>
      <c r="GIU834" s="257"/>
      <c r="GIV834" s="257"/>
      <c r="GIW834" s="257"/>
      <c r="GIX834" s="257"/>
      <c r="GIY834" s="257"/>
      <c r="GIZ834" s="257"/>
      <c r="GJA834" s="257"/>
      <c r="GJB834" s="257"/>
      <c r="GJC834" s="257"/>
      <c r="GJD834" s="257"/>
      <c r="GJE834" s="257"/>
      <c r="GJF834" s="257"/>
      <c r="GJG834" s="257"/>
      <c r="GJH834" s="257"/>
      <c r="GJI834" s="257"/>
      <c r="GJJ834" s="257"/>
      <c r="GJK834" s="257"/>
      <c r="GJL834" s="257"/>
      <c r="GJM834" s="257"/>
      <c r="GJN834" s="257"/>
      <c r="GJO834" s="257"/>
      <c r="GJP834" s="257"/>
      <c r="GJQ834" s="257"/>
      <c r="GJR834" s="257"/>
      <c r="GJS834" s="257"/>
      <c r="GJT834" s="257"/>
      <c r="GJU834" s="257"/>
      <c r="GJV834" s="257"/>
      <c r="GJW834" s="257"/>
      <c r="GJX834" s="257"/>
      <c r="GJY834" s="257"/>
      <c r="GJZ834" s="257"/>
      <c r="GKA834" s="257"/>
      <c r="GKB834" s="257"/>
      <c r="GKC834" s="257"/>
      <c r="GKD834" s="257"/>
      <c r="GKE834" s="257"/>
      <c r="GKF834" s="257"/>
      <c r="GKG834" s="257"/>
      <c r="GKH834" s="257"/>
      <c r="GKI834" s="257"/>
      <c r="GKJ834" s="257"/>
      <c r="GKK834" s="257"/>
      <c r="GKL834" s="257"/>
      <c r="GKM834" s="257"/>
      <c r="GKN834" s="257"/>
      <c r="GKO834" s="257"/>
      <c r="GKP834" s="257"/>
      <c r="GKQ834" s="257"/>
      <c r="GKR834" s="257"/>
      <c r="GKS834" s="257"/>
      <c r="GKT834" s="257"/>
      <c r="GKU834" s="257"/>
      <c r="GKV834" s="257"/>
      <c r="GKW834" s="257"/>
      <c r="GKX834" s="257"/>
      <c r="GKY834" s="257"/>
      <c r="GKZ834" s="257"/>
      <c r="GLA834" s="257"/>
      <c r="GLB834" s="257"/>
      <c r="GLC834" s="257"/>
      <c r="GLD834" s="257"/>
      <c r="GLE834" s="257"/>
      <c r="GLF834" s="257"/>
      <c r="GLG834" s="257"/>
      <c r="GLH834" s="257"/>
      <c r="GLI834" s="257"/>
      <c r="GLJ834" s="257"/>
      <c r="GLK834" s="257"/>
      <c r="GLL834" s="257"/>
      <c r="GLM834" s="257"/>
      <c r="GLN834" s="257"/>
      <c r="GLO834" s="257"/>
      <c r="GLP834" s="257"/>
      <c r="GLQ834" s="257"/>
      <c r="GLR834" s="257"/>
      <c r="GLS834" s="257"/>
      <c r="GLT834" s="257"/>
      <c r="GLU834" s="257"/>
      <c r="GLV834" s="257"/>
      <c r="GLW834" s="257"/>
      <c r="GLX834" s="257"/>
      <c r="GLY834" s="257"/>
      <c r="GLZ834" s="257"/>
      <c r="GMA834" s="257"/>
      <c r="GMB834" s="257"/>
      <c r="GMC834" s="257"/>
      <c r="GMD834" s="257"/>
      <c r="GME834" s="257"/>
      <c r="GMF834" s="257"/>
      <c r="GMG834" s="257"/>
      <c r="GMH834" s="257"/>
      <c r="GMI834" s="257"/>
      <c r="GMJ834" s="257"/>
      <c r="GMK834" s="257"/>
      <c r="GML834" s="257"/>
      <c r="GMM834" s="257"/>
      <c r="GMN834" s="257"/>
      <c r="GMO834" s="257"/>
      <c r="GMP834" s="257"/>
      <c r="GMQ834" s="257"/>
      <c r="GMR834" s="257"/>
      <c r="GMS834" s="257"/>
      <c r="GMT834" s="257"/>
      <c r="GMU834" s="257"/>
      <c r="GMV834" s="257"/>
      <c r="GMW834" s="257"/>
      <c r="GMX834" s="257"/>
      <c r="GMY834" s="257"/>
      <c r="GMZ834" s="257"/>
      <c r="GNA834" s="257"/>
      <c r="GNB834" s="257"/>
      <c r="GNC834" s="257"/>
      <c r="GND834" s="257"/>
      <c r="GNE834" s="257"/>
      <c r="GNF834" s="257"/>
      <c r="GNG834" s="257"/>
      <c r="GNH834" s="257"/>
      <c r="GNI834" s="257"/>
      <c r="GNJ834" s="257"/>
      <c r="GNK834" s="257"/>
      <c r="GNL834" s="257"/>
      <c r="GNM834" s="257"/>
      <c r="GNN834" s="257"/>
      <c r="GNO834" s="257"/>
      <c r="GNP834" s="257"/>
      <c r="GNQ834" s="257"/>
      <c r="GNR834" s="257"/>
      <c r="GNS834" s="257"/>
      <c r="GNT834" s="257"/>
      <c r="GNU834" s="257"/>
      <c r="GNV834" s="257"/>
      <c r="GNW834" s="257"/>
      <c r="GNX834" s="257"/>
      <c r="GNY834" s="257"/>
      <c r="GNZ834" s="257"/>
      <c r="GOA834" s="257"/>
      <c r="GOB834" s="257"/>
      <c r="GOC834" s="257"/>
      <c r="GOD834" s="257"/>
      <c r="GOE834" s="257"/>
      <c r="GOF834" s="257"/>
      <c r="GOG834" s="257"/>
      <c r="GOH834" s="257"/>
      <c r="GOI834" s="257"/>
      <c r="GOJ834" s="257"/>
      <c r="GOK834" s="257"/>
      <c r="GOL834" s="257"/>
      <c r="GOM834" s="257"/>
      <c r="GON834" s="257"/>
      <c r="GOO834" s="257"/>
      <c r="GOP834" s="257"/>
      <c r="GOQ834" s="257"/>
      <c r="GOR834" s="257"/>
      <c r="GOS834" s="257"/>
      <c r="GOT834" s="257"/>
      <c r="GOU834" s="257"/>
      <c r="GOV834" s="257"/>
      <c r="GOW834" s="257"/>
      <c r="GOX834" s="257"/>
      <c r="GOY834" s="257"/>
      <c r="GOZ834" s="257"/>
      <c r="GPA834" s="257"/>
      <c r="GPB834" s="257"/>
      <c r="GPC834" s="257"/>
      <c r="GPD834" s="257"/>
      <c r="GPE834" s="257"/>
      <c r="GPF834" s="257"/>
      <c r="GPG834" s="257"/>
      <c r="GPH834" s="257"/>
      <c r="GPI834" s="257"/>
      <c r="GPJ834" s="257"/>
      <c r="GPK834" s="257"/>
      <c r="GPL834" s="257"/>
      <c r="GPM834" s="257"/>
      <c r="GPN834" s="257"/>
      <c r="GPO834" s="257"/>
      <c r="GPP834" s="257"/>
      <c r="GPQ834" s="257"/>
      <c r="GPR834" s="257"/>
      <c r="GPS834" s="257"/>
      <c r="GPT834" s="257"/>
      <c r="GPU834" s="257"/>
      <c r="GPV834" s="257"/>
      <c r="GPW834" s="257"/>
      <c r="GPX834" s="257"/>
      <c r="GPY834" s="257"/>
      <c r="GPZ834" s="257"/>
      <c r="GQA834" s="257"/>
      <c r="GQB834" s="257"/>
      <c r="GQC834" s="257"/>
      <c r="GQD834" s="257"/>
      <c r="GQE834" s="257"/>
      <c r="GQF834" s="257"/>
      <c r="GQG834" s="257"/>
      <c r="GQH834" s="257"/>
      <c r="GQI834" s="257"/>
      <c r="GQJ834" s="257"/>
      <c r="GQK834" s="257"/>
      <c r="GQL834" s="257"/>
      <c r="GQM834" s="257"/>
      <c r="GQN834" s="257"/>
      <c r="GQO834" s="257"/>
      <c r="GQP834" s="257"/>
      <c r="GQQ834" s="257"/>
      <c r="GQR834" s="257"/>
      <c r="GQS834" s="257"/>
      <c r="GQT834" s="257"/>
      <c r="GQU834" s="257"/>
      <c r="GQV834" s="257"/>
      <c r="GQW834" s="257"/>
      <c r="GQX834" s="257"/>
      <c r="GQY834" s="257"/>
      <c r="GQZ834" s="257"/>
      <c r="GRA834" s="257"/>
      <c r="GRB834" s="257"/>
      <c r="GRC834" s="257"/>
      <c r="GRD834" s="257"/>
      <c r="GRE834" s="257"/>
      <c r="GRF834" s="257"/>
      <c r="GRG834" s="257"/>
      <c r="GRH834" s="257"/>
      <c r="GRI834" s="257"/>
      <c r="GRJ834" s="257"/>
      <c r="GRK834" s="257"/>
      <c r="GRL834" s="257"/>
      <c r="GRM834" s="257"/>
      <c r="GRN834" s="257"/>
      <c r="GRO834" s="257"/>
      <c r="GRP834" s="257"/>
      <c r="GRQ834" s="257"/>
      <c r="GRR834" s="257"/>
      <c r="GRS834" s="257"/>
      <c r="GRT834" s="257"/>
      <c r="GRU834" s="257"/>
      <c r="GRV834" s="257"/>
      <c r="GRW834" s="257"/>
      <c r="GRX834" s="257"/>
      <c r="GRY834" s="257"/>
      <c r="GRZ834" s="257"/>
      <c r="GSA834" s="257"/>
      <c r="GSB834" s="257"/>
      <c r="GSC834" s="257"/>
      <c r="GSD834" s="257"/>
      <c r="GSE834" s="257"/>
      <c r="GSF834" s="257"/>
      <c r="GSG834" s="257"/>
      <c r="GSH834" s="257"/>
      <c r="GSI834" s="257"/>
      <c r="GSJ834" s="257"/>
      <c r="GSK834" s="257"/>
      <c r="GSL834" s="257"/>
      <c r="GSM834" s="257"/>
      <c r="GSN834" s="257"/>
      <c r="GSO834" s="257"/>
      <c r="GSP834" s="257"/>
      <c r="GSQ834" s="257"/>
      <c r="GSR834" s="257"/>
      <c r="GSS834" s="257"/>
      <c r="GST834" s="257"/>
      <c r="GSU834" s="257"/>
      <c r="GSV834" s="257"/>
      <c r="GSW834" s="257"/>
      <c r="GSX834" s="257"/>
      <c r="GSY834" s="257"/>
      <c r="GSZ834" s="257"/>
      <c r="GTA834" s="257"/>
      <c r="GTB834" s="257"/>
      <c r="GTC834" s="257"/>
      <c r="GTD834" s="257"/>
      <c r="GTE834" s="257"/>
      <c r="GTF834" s="257"/>
      <c r="GTG834" s="257"/>
      <c r="GTH834" s="257"/>
      <c r="GTI834" s="257"/>
      <c r="GTJ834" s="257"/>
      <c r="GTK834" s="257"/>
      <c r="GTL834" s="257"/>
      <c r="GTM834" s="257"/>
      <c r="GTN834" s="257"/>
      <c r="GTO834" s="257"/>
      <c r="GTP834" s="257"/>
      <c r="GTQ834" s="257"/>
      <c r="GTR834" s="257"/>
      <c r="GTS834" s="257"/>
      <c r="GTT834" s="257"/>
      <c r="GTU834" s="257"/>
      <c r="GTV834" s="257"/>
      <c r="GTW834" s="257"/>
      <c r="GTX834" s="257"/>
      <c r="GTY834" s="257"/>
      <c r="GTZ834" s="257"/>
      <c r="GUA834" s="257"/>
      <c r="GUB834" s="257"/>
      <c r="GUC834" s="257"/>
      <c r="GUD834" s="257"/>
      <c r="GUE834" s="257"/>
      <c r="GUF834" s="257"/>
      <c r="GUG834" s="257"/>
      <c r="GUH834" s="257"/>
      <c r="GUI834" s="257"/>
      <c r="GUJ834" s="257"/>
      <c r="GUK834" s="257"/>
      <c r="GUL834" s="257"/>
      <c r="GUM834" s="257"/>
      <c r="GUN834" s="257"/>
      <c r="GUO834" s="257"/>
      <c r="GUP834" s="257"/>
      <c r="GUQ834" s="257"/>
      <c r="GUR834" s="257"/>
      <c r="GUS834" s="257"/>
      <c r="GUT834" s="257"/>
      <c r="GUU834" s="257"/>
      <c r="GUV834" s="257"/>
      <c r="GUW834" s="257"/>
      <c r="GUX834" s="257"/>
      <c r="GUY834" s="257"/>
      <c r="GUZ834" s="257"/>
      <c r="GVA834" s="257"/>
      <c r="GVB834" s="257"/>
      <c r="GVC834" s="257"/>
      <c r="GVD834" s="257"/>
      <c r="GVE834" s="257"/>
      <c r="GVF834" s="257"/>
      <c r="GVG834" s="257"/>
      <c r="GVH834" s="257"/>
      <c r="GVI834" s="257"/>
      <c r="GVJ834" s="257"/>
      <c r="GVK834" s="257"/>
      <c r="GVL834" s="257"/>
      <c r="GVM834" s="257"/>
      <c r="GVN834" s="257"/>
      <c r="GVO834" s="257"/>
      <c r="GVP834" s="257"/>
      <c r="GVQ834" s="257"/>
      <c r="GVR834" s="257"/>
      <c r="GVS834" s="257"/>
      <c r="GVT834" s="257"/>
      <c r="GVU834" s="257"/>
      <c r="GVV834" s="257"/>
      <c r="GVW834" s="257"/>
      <c r="GVX834" s="257"/>
      <c r="GVY834" s="257"/>
      <c r="GVZ834" s="257"/>
      <c r="GWA834" s="257"/>
      <c r="GWB834" s="257"/>
      <c r="GWC834" s="257"/>
      <c r="GWD834" s="257"/>
      <c r="GWE834" s="257"/>
      <c r="GWF834" s="257"/>
      <c r="GWG834" s="257"/>
      <c r="GWH834" s="257"/>
      <c r="GWI834" s="257"/>
      <c r="GWJ834" s="257"/>
      <c r="GWK834" s="257"/>
      <c r="GWL834" s="257"/>
      <c r="GWM834" s="257"/>
      <c r="GWN834" s="257"/>
      <c r="GWO834" s="257"/>
      <c r="GWP834" s="257"/>
      <c r="GWQ834" s="257"/>
      <c r="GWR834" s="257"/>
      <c r="GWS834" s="257"/>
      <c r="GWT834" s="257"/>
      <c r="GWU834" s="257"/>
      <c r="GWV834" s="257"/>
      <c r="GWW834" s="257"/>
      <c r="GWX834" s="257"/>
      <c r="GWY834" s="257"/>
      <c r="GWZ834" s="257"/>
      <c r="GXA834" s="257"/>
      <c r="GXB834" s="257"/>
      <c r="GXC834" s="257"/>
      <c r="GXD834" s="257"/>
      <c r="GXE834" s="257"/>
      <c r="GXF834" s="257"/>
      <c r="GXG834" s="257"/>
      <c r="GXH834" s="257"/>
      <c r="GXI834" s="257"/>
      <c r="GXJ834" s="257"/>
      <c r="GXK834" s="257"/>
      <c r="GXL834" s="257"/>
      <c r="GXM834" s="257"/>
      <c r="GXN834" s="257"/>
      <c r="GXO834" s="257"/>
      <c r="GXP834" s="257"/>
      <c r="GXQ834" s="257"/>
      <c r="GXR834" s="257"/>
      <c r="GXS834" s="257"/>
      <c r="GXT834" s="257"/>
      <c r="GXU834" s="257"/>
      <c r="GXV834" s="257"/>
      <c r="GXW834" s="257"/>
      <c r="GXX834" s="257"/>
      <c r="GXY834" s="257"/>
      <c r="GXZ834" s="257"/>
      <c r="GYA834" s="257"/>
      <c r="GYB834" s="257"/>
      <c r="GYC834" s="257"/>
      <c r="GYD834" s="257"/>
      <c r="GYE834" s="257"/>
      <c r="GYF834" s="257"/>
      <c r="GYG834" s="257"/>
      <c r="GYH834" s="257"/>
      <c r="GYI834" s="257"/>
      <c r="GYJ834" s="257"/>
      <c r="GYK834" s="257"/>
      <c r="GYL834" s="257"/>
      <c r="GYM834" s="257"/>
      <c r="GYN834" s="257"/>
      <c r="GYO834" s="257"/>
      <c r="GYP834" s="257"/>
      <c r="GYQ834" s="257"/>
      <c r="GYR834" s="257"/>
      <c r="GYS834" s="257"/>
      <c r="GYT834" s="257"/>
      <c r="GYU834" s="257"/>
      <c r="GYV834" s="257"/>
      <c r="GYW834" s="257"/>
      <c r="GYX834" s="257"/>
      <c r="GYY834" s="257"/>
      <c r="GYZ834" s="257"/>
      <c r="GZA834" s="257"/>
      <c r="GZB834" s="257"/>
      <c r="GZC834" s="257"/>
      <c r="GZD834" s="257"/>
      <c r="GZE834" s="257"/>
      <c r="GZF834" s="257"/>
      <c r="GZG834" s="257"/>
      <c r="GZH834" s="257"/>
      <c r="GZI834" s="257"/>
      <c r="GZJ834" s="257"/>
      <c r="GZK834" s="257"/>
      <c r="GZL834" s="257"/>
      <c r="GZM834" s="257"/>
      <c r="GZN834" s="257"/>
      <c r="GZO834" s="257"/>
      <c r="GZP834" s="257"/>
      <c r="GZQ834" s="257"/>
      <c r="GZR834" s="257"/>
      <c r="GZS834" s="257"/>
      <c r="GZT834" s="257"/>
      <c r="GZU834" s="257"/>
      <c r="GZV834" s="257"/>
      <c r="GZW834" s="257"/>
      <c r="GZX834" s="257"/>
      <c r="GZY834" s="257"/>
      <c r="GZZ834" s="257"/>
      <c r="HAA834" s="257"/>
      <c r="HAB834" s="257"/>
      <c r="HAC834" s="257"/>
      <c r="HAD834" s="257"/>
      <c r="HAE834" s="257"/>
      <c r="HAF834" s="257"/>
      <c r="HAG834" s="257"/>
      <c r="HAH834" s="257"/>
      <c r="HAI834" s="257"/>
      <c r="HAJ834" s="257"/>
      <c r="HAK834" s="257"/>
      <c r="HAL834" s="257"/>
      <c r="HAM834" s="257"/>
      <c r="HAN834" s="257"/>
      <c r="HAO834" s="257"/>
      <c r="HAP834" s="257"/>
      <c r="HAQ834" s="257"/>
      <c r="HAR834" s="257"/>
      <c r="HAS834" s="257"/>
      <c r="HAT834" s="257"/>
      <c r="HAU834" s="257"/>
      <c r="HAV834" s="257"/>
      <c r="HAW834" s="257"/>
      <c r="HAX834" s="257"/>
      <c r="HAY834" s="257"/>
      <c r="HAZ834" s="257"/>
      <c r="HBA834" s="257"/>
      <c r="HBB834" s="257"/>
      <c r="HBC834" s="257"/>
      <c r="HBD834" s="257"/>
      <c r="HBE834" s="257"/>
      <c r="HBF834" s="257"/>
      <c r="HBG834" s="257"/>
      <c r="HBH834" s="257"/>
      <c r="HBI834" s="257"/>
      <c r="HBJ834" s="257"/>
      <c r="HBK834" s="257"/>
      <c r="HBL834" s="257"/>
      <c r="HBM834" s="257"/>
      <c r="HBN834" s="257"/>
      <c r="HBO834" s="257"/>
      <c r="HBP834" s="257"/>
      <c r="HBQ834" s="257"/>
      <c r="HBR834" s="257"/>
      <c r="HBS834" s="257"/>
      <c r="HBT834" s="257"/>
      <c r="HBU834" s="257"/>
      <c r="HBV834" s="257"/>
      <c r="HBW834" s="257"/>
      <c r="HBX834" s="257"/>
      <c r="HBY834" s="257"/>
      <c r="HBZ834" s="257"/>
      <c r="HCA834" s="257"/>
      <c r="HCB834" s="257"/>
      <c r="HCC834" s="257"/>
      <c r="HCD834" s="257"/>
      <c r="HCE834" s="257"/>
      <c r="HCF834" s="257"/>
      <c r="HCG834" s="257"/>
      <c r="HCH834" s="257"/>
      <c r="HCI834" s="257"/>
      <c r="HCJ834" s="257"/>
      <c r="HCK834" s="257"/>
      <c r="HCL834" s="257"/>
      <c r="HCM834" s="257"/>
      <c r="HCN834" s="257"/>
      <c r="HCO834" s="257"/>
      <c r="HCP834" s="257"/>
      <c r="HCQ834" s="257"/>
      <c r="HCR834" s="257"/>
      <c r="HCS834" s="257"/>
      <c r="HCT834" s="257"/>
      <c r="HCU834" s="257"/>
      <c r="HCV834" s="257"/>
      <c r="HCW834" s="257"/>
      <c r="HCX834" s="257"/>
      <c r="HCY834" s="257"/>
      <c r="HCZ834" s="257"/>
      <c r="HDA834" s="257"/>
      <c r="HDB834" s="257"/>
      <c r="HDC834" s="257"/>
      <c r="HDD834" s="257"/>
      <c r="HDE834" s="257"/>
      <c r="HDF834" s="257"/>
      <c r="HDG834" s="257"/>
      <c r="HDH834" s="257"/>
      <c r="HDI834" s="257"/>
      <c r="HDJ834" s="257"/>
      <c r="HDK834" s="257"/>
      <c r="HDL834" s="257"/>
      <c r="HDM834" s="257"/>
      <c r="HDN834" s="257"/>
      <c r="HDO834" s="257"/>
      <c r="HDP834" s="257"/>
      <c r="HDQ834" s="257"/>
      <c r="HDR834" s="257"/>
      <c r="HDS834" s="257"/>
      <c r="HDT834" s="257"/>
      <c r="HDU834" s="257"/>
      <c r="HDV834" s="257"/>
      <c r="HDW834" s="257"/>
      <c r="HDX834" s="257"/>
      <c r="HDY834" s="257"/>
      <c r="HDZ834" s="257"/>
      <c r="HEA834" s="257"/>
      <c r="HEB834" s="257"/>
      <c r="HEC834" s="257"/>
      <c r="HED834" s="257"/>
      <c r="HEE834" s="257"/>
      <c r="HEF834" s="257"/>
      <c r="HEG834" s="257"/>
      <c r="HEH834" s="257"/>
      <c r="HEI834" s="257"/>
      <c r="HEJ834" s="257"/>
      <c r="HEK834" s="257"/>
      <c r="HEL834" s="257"/>
      <c r="HEM834" s="257"/>
      <c r="HEN834" s="257"/>
      <c r="HEO834" s="257"/>
      <c r="HEP834" s="257"/>
      <c r="HEQ834" s="257"/>
      <c r="HER834" s="257"/>
      <c r="HES834" s="257"/>
      <c r="HET834" s="257"/>
      <c r="HEU834" s="257"/>
      <c r="HEV834" s="257"/>
      <c r="HEW834" s="257"/>
      <c r="HEX834" s="257"/>
      <c r="HEY834" s="257"/>
      <c r="HEZ834" s="257"/>
      <c r="HFA834" s="257"/>
      <c r="HFB834" s="257"/>
      <c r="HFC834" s="257"/>
      <c r="HFD834" s="257"/>
      <c r="HFE834" s="257"/>
      <c r="HFF834" s="257"/>
      <c r="HFG834" s="257"/>
      <c r="HFH834" s="257"/>
      <c r="HFI834" s="257"/>
      <c r="HFJ834" s="257"/>
      <c r="HFK834" s="257"/>
      <c r="HFL834" s="257"/>
      <c r="HFM834" s="257"/>
      <c r="HFN834" s="257"/>
      <c r="HFO834" s="257"/>
      <c r="HFP834" s="257"/>
      <c r="HFQ834" s="257"/>
      <c r="HFR834" s="257"/>
      <c r="HFS834" s="257"/>
      <c r="HFT834" s="257"/>
      <c r="HFU834" s="257"/>
      <c r="HFV834" s="257"/>
      <c r="HFW834" s="257"/>
      <c r="HFX834" s="257"/>
      <c r="HFY834" s="257"/>
      <c r="HFZ834" s="257"/>
      <c r="HGA834" s="257"/>
      <c r="HGB834" s="257"/>
      <c r="HGC834" s="257"/>
      <c r="HGD834" s="257"/>
      <c r="HGE834" s="257"/>
      <c r="HGF834" s="257"/>
      <c r="HGG834" s="257"/>
      <c r="HGH834" s="257"/>
      <c r="HGI834" s="257"/>
      <c r="HGJ834" s="257"/>
      <c r="HGK834" s="257"/>
      <c r="HGL834" s="257"/>
      <c r="HGM834" s="257"/>
      <c r="HGN834" s="257"/>
      <c r="HGO834" s="257"/>
      <c r="HGP834" s="257"/>
      <c r="HGQ834" s="257"/>
      <c r="HGR834" s="257"/>
      <c r="HGS834" s="257"/>
      <c r="HGT834" s="257"/>
      <c r="HGU834" s="257"/>
      <c r="HGV834" s="257"/>
      <c r="HGW834" s="257"/>
      <c r="HGX834" s="257"/>
      <c r="HGY834" s="257"/>
      <c r="HGZ834" s="257"/>
      <c r="HHA834" s="257"/>
      <c r="HHB834" s="257"/>
      <c r="HHC834" s="257"/>
      <c r="HHD834" s="257"/>
      <c r="HHE834" s="257"/>
      <c r="HHF834" s="257"/>
      <c r="HHG834" s="257"/>
      <c r="HHH834" s="257"/>
      <c r="HHI834" s="257"/>
      <c r="HHJ834" s="257"/>
      <c r="HHK834" s="257"/>
      <c r="HHL834" s="257"/>
      <c r="HHM834" s="257"/>
      <c r="HHN834" s="257"/>
      <c r="HHO834" s="257"/>
      <c r="HHP834" s="257"/>
      <c r="HHQ834" s="257"/>
      <c r="HHR834" s="257"/>
      <c r="HHS834" s="257"/>
      <c r="HHT834" s="257"/>
      <c r="HHU834" s="257"/>
      <c r="HHV834" s="257"/>
      <c r="HHW834" s="257"/>
      <c r="HHX834" s="257"/>
      <c r="HHY834" s="257"/>
      <c r="HHZ834" s="257"/>
      <c r="HIA834" s="257"/>
      <c r="HIB834" s="257"/>
      <c r="HIC834" s="257"/>
      <c r="HID834" s="257"/>
      <c r="HIE834" s="257"/>
      <c r="HIF834" s="257"/>
      <c r="HIG834" s="257"/>
      <c r="HIH834" s="257"/>
      <c r="HII834" s="257"/>
      <c r="HIJ834" s="257"/>
      <c r="HIK834" s="257"/>
      <c r="HIL834" s="257"/>
      <c r="HIM834" s="257"/>
      <c r="HIN834" s="257"/>
      <c r="HIO834" s="257"/>
      <c r="HIP834" s="257"/>
      <c r="HIQ834" s="257"/>
      <c r="HIR834" s="257"/>
      <c r="HIS834" s="257"/>
      <c r="HIT834" s="257"/>
      <c r="HIU834" s="257"/>
      <c r="HIV834" s="257"/>
      <c r="HIW834" s="257"/>
      <c r="HIX834" s="257"/>
      <c r="HIY834" s="257"/>
      <c r="HIZ834" s="257"/>
      <c r="HJA834" s="257"/>
      <c r="HJB834" s="257"/>
      <c r="HJC834" s="257"/>
      <c r="HJD834" s="257"/>
      <c r="HJE834" s="257"/>
      <c r="HJF834" s="257"/>
      <c r="HJG834" s="257"/>
      <c r="HJH834" s="257"/>
      <c r="HJI834" s="257"/>
      <c r="HJJ834" s="257"/>
      <c r="HJK834" s="257"/>
      <c r="HJL834" s="257"/>
      <c r="HJM834" s="257"/>
      <c r="HJN834" s="257"/>
      <c r="HJO834" s="257"/>
      <c r="HJP834" s="257"/>
      <c r="HJQ834" s="257"/>
      <c r="HJR834" s="257"/>
      <c r="HJS834" s="257"/>
      <c r="HJT834" s="257"/>
      <c r="HJU834" s="257"/>
      <c r="HJV834" s="257"/>
      <c r="HJW834" s="257"/>
      <c r="HJX834" s="257"/>
      <c r="HJY834" s="257"/>
      <c r="HJZ834" s="257"/>
      <c r="HKA834" s="257"/>
      <c r="HKB834" s="257"/>
      <c r="HKC834" s="257"/>
      <c r="HKD834" s="257"/>
      <c r="HKE834" s="257"/>
      <c r="HKF834" s="257"/>
      <c r="HKG834" s="257"/>
      <c r="HKH834" s="257"/>
      <c r="HKI834" s="257"/>
      <c r="HKJ834" s="257"/>
      <c r="HKK834" s="257"/>
      <c r="HKL834" s="257"/>
      <c r="HKM834" s="257"/>
      <c r="HKN834" s="257"/>
      <c r="HKO834" s="257"/>
      <c r="HKP834" s="257"/>
      <c r="HKQ834" s="257"/>
      <c r="HKR834" s="257"/>
      <c r="HKS834" s="257"/>
      <c r="HKT834" s="257"/>
      <c r="HKU834" s="257"/>
      <c r="HKV834" s="257"/>
      <c r="HKW834" s="257"/>
      <c r="HKX834" s="257"/>
      <c r="HKY834" s="257"/>
      <c r="HKZ834" s="257"/>
      <c r="HLA834" s="257"/>
      <c r="HLB834" s="257"/>
      <c r="HLC834" s="257"/>
      <c r="HLD834" s="257"/>
      <c r="HLE834" s="257"/>
      <c r="HLF834" s="257"/>
      <c r="HLG834" s="257"/>
      <c r="HLH834" s="257"/>
      <c r="HLI834" s="257"/>
      <c r="HLJ834" s="257"/>
      <c r="HLK834" s="257"/>
      <c r="HLL834" s="257"/>
      <c r="HLM834" s="257"/>
      <c r="HLN834" s="257"/>
      <c r="HLO834" s="257"/>
      <c r="HLP834" s="257"/>
      <c r="HLQ834" s="257"/>
      <c r="HLR834" s="257"/>
      <c r="HLS834" s="257"/>
      <c r="HLT834" s="257"/>
      <c r="HLU834" s="257"/>
      <c r="HLV834" s="257"/>
      <c r="HLW834" s="257"/>
      <c r="HLX834" s="257"/>
      <c r="HLY834" s="257"/>
      <c r="HLZ834" s="257"/>
      <c r="HMA834" s="257"/>
      <c r="HMB834" s="257"/>
      <c r="HMC834" s="257"/>
      <c r="HMD834" s="257"/>
      <c r="HME834" s="257"/>
      <c r="HMF834" s="257"/>
      <c r="HMG834" s="257"/>
      <c r="HMH834" s="257"/>
      <c r="HMI834" s="257"/>
      <c r="HMJ834" s="257"/>
      <c r="HMK834" s="257"/>
      <c r="HML834" s="257"/>
      <c r="HMM834" s="257"/>
      <c r="HMN834" s="257"/>
      <c r="HMO834" s="257"/>
      <c r="HMP834" s="257"/>
      <c r="HMQ834" s="257"/>
      <c r="HMR834" s="257"/>
      <c r="HMS834" s="257"/>
      <c r="HMT834" s="257"/>
      <c r="HMU834" s="257"/>
      <c r="HMV834" s="257"/>
      <c r="HMW834" s="257"/>
      <c r="HMX834" s="257"/>
      <c r="HMY834" s="257"/>
      <c r="HMZ834" s="257"/>
      <c r="HNA834" s="257"/>
      <c r="HNB834" s="257"/>
      <c r="HNC834" s="257"/>
      <c r="HND834" s="257"/>
      <c r="HNE834" s="257"/>
      <c r="HNF834" s="257"/>
      <c r="HNG834" s="257"/>
      <c r="HNH834" s="257"/>
      <c r="HNI834" s="257"/>
      <c r="HNJ834" s="257"/>
      <c r="HNK834" s="257"/>
      <c r="HNL834" s="257"/>
      <c r="HNM834" s="257"/>
      <c r="HNN834" s="257"/>
      <c r="HNO834" s="257"/>
      <c r="HNP834" s="257"/>
      <c r="HNQ834" s="257"/>
      <c r="HNR834" s="257"/>
      <c r="HNS834" s="257"/>
      <c r="HNT834" s="257"/>
      <c r="HNU834" s="257"/>
      <c r="HNV834" s="257"/>
      <c r="HNW834" s="257"/>
      <c r="HNX834" s="257"/>
      <c r="HNY834" s="257"/>
      <c r="HNZ834" s="257"/>
      <c r="HOA834" s="257"/>
      <c r="HOB834" s="257"/>
      <c r="HOC834" s="257"/>
      <c r="HOD834" s="257"/>
      <c r="HOE834" s="257"/>
      <c r="HOF834" s="257"/>
      <c r="HOG834" s="257"/>
      <c r="HOH834" s="257"/>
      <c r="HOI834" s="257"/>
      <c r="HOJ834" s="257"/>
      <c r="HOK834" s="257"/>
      <c r="HOL834" s="257"/>
      <c r="HOM834" s="257"/>
      <c r="HON834" s="257"/>
      <c r="HOO834" s="257"/>
      <c r="HOP834" s="257"/>
      <c r="HOQ834" s="257"/>
      <c r="HOR834" s="257"/>
      <c r="HOS834" s="257"/>
      <c r="HOT834" s="257"/>
      <c r="HOU834" s="257"/>
      <c r="HOV834" s="257"/>
      <c r="HOW834" s="257"/>
      <c r="HOX834" s="257"/>
      <c r="HOY834" s="257"/>
      <c r="HOZ834" s="257"/>
      <c r="HPA834" s="257"/>
      <c r="HPB834" s="257"/>
      <c r="HPC834" s="257"/>
      <c r="HPD834" s="257"/>
      <c r="HPE834" s="257"/>
      <c r="HPF834" s="257"/>
      <c r="HPG834" s="257"/>
      <c r="HPH834" s="257"/>
      <c r="HPI834" s="257"/>
      <c r="HPJ834" s="257"/>
      <c r="HPK834" s="257"/>
      <c r="HPL834" s="257"/>
      <c r="HPM834" s="257"/>
      <c r="HPN834" s="257"/>
      <c r="HPO834" s="257"/>
      <c r="HPP834" s="257"/>
      <c r="HPQ834" s="257"/>
      <c r="HPR834" s="257"/>
      <c r="HPS834" s="257"/>
      <c r="HPT834" s="257"/>
      <c r="HPU834" s="257"/>
      <c r="HPV834" s="257"/>
      <c r="HPW834" s="257"/>
      <c r="HPX834" s="257"/>
      <c r="HPY834" s="257"/>
      <c r="HPZ834" s="257"/>
      <c r="HQA834" s="257"/>
      <c r="HQB834" s="257"/>
      <c r="HQC834" s="257"/>
      <c r="HQD834" s="257"/>
      <c r="HQE834" s="257"/>
      <c r="HQF834" s="257"/>
      <c r="HQG834" s="257"/>
      <c r="HQH834" s="257"/>
      <c r="HQI834" s="257"/>
      <c r="HQJ834" s="257"/>
      <c r="HQK834" s="257"/>
      <c r="HQL834" s="257"/>
      <c r="HQM834" s="257"/>
      <c r="HQN834" s="257"/>
      <c r="HQO834" s="257"/>
      <c r="HQP834" s="257"/>
      <c r="HQQ834" s="257"/>
      <c r="HQR834" s="257"/>
      <c r="HQS834" s="257"/>
      <c r="HQT834" s="257"/>
      <c r="HQU834" s="257"/>
      <c r="HQV834" s="257"/>
      <c r="HQW834" s="257"/>
      <c r="HQX834" s="257"/>
      <c r="HQY834" s="257"/>
      <c r="HQZ834" s="257"/>
      <c r="HRA834" s="257"/>
      <c r="HRB834" s="257"/>
      <c r="HRC834" s="257"/>
      <c r="HRD834" s="257"/>
      <c r="HRE834" s="257"/>
      <c r="HRF834" s="257"/>
      <c r="HRG834" s="257"/>
      <c r="HRH834" s="257"/>
      <c r="HRI834" s="257"/>
      <c r="HRJ834" s="257"/>
      <c r="HRK834" s="257"/>
      <c r="HRL834" s="257"/>
      <c r="HRM834" s="257"/>
      <c r="HRN834" s="257"/>
      <c r="HRO834" s="257"/>
      <c r="HRP834" s="257"/>
      <c r="HRQ834" s="257"/>
      <c r="HRR834" s="257"/>
      <c r="HRS834" s="257"/>
      <c r="HRT834" s="257"/>
      <c r="HRU834" s="257"/>
      <c r="HRV834" s="257"/>
      <c r="HRW834" s="257"/>
      <c r="HRX834" s="257"/>
      <c r="HRY834" s="257"/>
      <c r="HRZ834" s="257"/>
      <c r="HSA834" s="257"/>
      <c r="HSB834" s="257"/>
      <c r="HSC834" s="257"/>
      <c r="HSD834" s="257"/>
      <c r="HSE834" s="257"/>
      <c r="HSF834" s="257"/>
      <c r="HSG834" s="257"/>
      <c r="HSH834" s="257"/>
      <c r="HSI834" s="257"/>
      <c r="HSJ834" s="257"/>
      <c r="HSK834" s="257"/>
      <c r="HSL834" s="257"/>
      <c r="HSM834" s="257"/>
      <c r="HSN834" s="257"/>
      <c r="HSO834" s="257"/>
      <c r="HSP834" s="257"/>
      <c r="HSQ834" s="257"/>
      <c r="HSR834" s="257"/>
      <c r="HSS834" s="257"/>
      <c r="HST834" s="257"/>
      <c r="HSU834" s="257"/>
      <c r="HSV834" s="257"/>
      <c r="HSW834" s="257"/>
      <c r="HSX834" s="257"/>
      <c r="HSY834" s="257"/>
      <c r="HSZ834" s="257"/>
      <c r="HTA834" s="257"/>
      <c r="HTB834" s="257"/>
      <c r="HTC834" s="257"/>
      <c r="HTD834" s="257"/>
      <c r="HTE834" s="257"/>
      <c r="HTF834" s="257"/>
      <c r="HTG834" s="257"/>
      <c r="HTH834" s="257"/>
      <c r="HTI834" s="257"/>
      <c r="HTJ834" s="257"/>
      <c r="HTK834" s="257"/>
      <c r="HTL834" s="257"/>
      <c r="HTM834" s="257"/>
      <c r="HTN834" s="257"/>
      <c r="HTO834" s="257"/>
      <c r="HTP834" s="257"/>
      <c r="HTQ834" s="257"/>
      <c r="HTR834" s="257"/>
      <c r="HTS834" s="257"/>
      <c r="HTT834" s="257"/>
      <c r="HTU834" s="257"/>
      <c r="HTV834" s="257"/>
      <c r="HTW834" s="257"/>
      <c r="HTX834" s="257"/>
      <c r="HTY834" s="257"/>
      <c r="HTZ834" s="257"/>
      <c r="HUA834" s="257"/>
      <c r="HUB834" s="257"/>
      <c r="HUC834" s="257"/>
      <c r="HUD834" s="257"/>
      <c r="HUE834" s="257"/>
      <c r="HUF834" s="257"/>
      <c r="HUG834" s="257"/>
      <c r="HUH834" s="257"/>
      <c r="HUI834" s="257"/>
      <c r="HUJ834" s="257"/>
      <c r="HUK834" s="257"/>
      <c r="HUL834" s="257"/>
      <c r="HUM834" s="257"/>
      <c r="HUN834" s="257"/>
      <c r="HUO834" s="257"/>
      <c r="HUP834" s="257"/>
      <c r="HUQ834" s="257"/>
      <c r="HUR834" s="257"/>
      <c r="HUS834" s="257"/>
      <c r="HUT834" s="257"/>
      <c r="HUU834" s="257"/>
      <c r="HUV834" s="257"/>
      <c r="HUW834" s="257"/>
      <c r="HUX834" s="257"/>
      <c r="HUY834" s="257"/>
      <c r="HUZ834" s="257"/>
      <c r="HVA834" s="257"/>
      <c r="HVB834" s="257"/>
      <c r="HVC834" s="257"/>
      <c r="HVD834" s="257"/>
      <c r="HVE834" s="257"/>
      <c r="HVF834" s="257"/>
      <c r="HVG834" s="257"/>
      <c r="HVH834" s="257"/>
      <c r="HVI834" s="257"/>
      <c r="HVJ834" s="257"/>
      <c r="HVK834" s="257"/>
      <c r="HVL834" s="257"/>
      <c r="HVM834" s="257"/>
      <c r="HVN834" s="257"/>
      <c r="HVO834" s="257"/>
      <c r="HVP834" s="257"/>
      <c r="HVQ834" s="257"/>
      <c r="HVR834" s="257"/>
      <c r="HVS834" s="257"/>
      <c r="HVT834" s="257"/>
      <c r="HVU834" s="257"/>
      <c r="HVV834" s="257"/>
      <c r="HVW834" s="257"/>
      <c r="HVX834" s="257"/>
      <c r="HVY834" s="257"/>
      <c r="HVZ834" s="257"/>
      <c r="HWA834" s="257"/>
      <c r="HWB834" s="257"/>
      <c r="HWC834" s="257"/>
      <c r="HWD834" s="257"/>
      <c r="HWE834" s="257"/>
      <c r="HWF834" s="257"/>
      <c r="HWG834" s="257"/>
      <c r="HWH834" s="257"/>
      <c r="HWI834" s="257"/>
      <c r="HWJ834" s="257"/>
      <c r="HWK834" s="257"/>
      <c r="HWL834" s="257"/>
      <c r="HWM834" s="257"/>
      <c r="HWN834" s="257"/>
      <c r="HWO834" s="257"/>
      <c r="HWP834" s="257"/>
      <c r="HWQ834" s="257"/>
      <c r="HWR834" s="257"/>
      <c r="HWS834" s="257"/>
      <c r="HWT834" s="257"/>
      <c r="HWU834" s="257"/>
      <c r="HWV834" s="257"/>
      <c r="HWW834" s="257"/>
      <c r="HWX834" s="257"/>
      <c r="HWY834" s="257"/>
      <c r="HWZ834" s="257"/>
      <c r="HXA834" s="257"/>
      <c r="HXB834" s="257"/>
      <c r="HXC834" s="257"/>
      <c r="HXD834" s="257"/>
      <c r="HXE834" s="257"/>
      <c r="HXF834" s="257"/>
      <c r="HXG834" s="257"/>
      <c r="HXH834" s="257"/>
      <c r="HXI834" s="257"/>
      <c r="HXJ834" s="257"/>
      <c r="HXK834" s="257"/>
      <c r="HXL834" s="257"/>
      <c r="HXM834" s="257"/>
      <c r="HXN834" s="257"/>
      <c r="HXO834" s="257"/>
      <c r="HXP834" s="257"/>
      <c r="HXQ834" s="257"/>
      <c r="HXR834" s="257"/>
      <c r="HXS834" s="257"/>
      <c r="HXT834" s="257"/>
      <c r="HXU834" s="257"/>
      <c r="HXV834" s="257"/>
      <c r="HXW834" s="257"/>
      <c r="HXX834" s="257"/>
      <c r="HXY834" s="257"/>
      <c r="HXZ834" s="257"/>
      <c r="HYA834" s="257"/>
      <c r="HYB834" s="257"/>
      <c r="HYC834" s="257"/>
      <c r="HYD834" s="257"/>
      <c r="HYE834" s="257"/>
      <c r="HYF834" s="257"/>
      <c r="HYG834" s="257"/>
      <c r="HYH834" s="257"/>
      <c r="HYI834" s="257"/>
      <c r="HYJ834" s="257"/>
      <c r="HYK834" s="257"/>
      <c r="HYL834" s="257"/>
      <c r="HYM834" s="257"/>
      <c r="HYN834" s="257"/>
      <c r="HYO834" s="257"/>
      <c r="HYP834" s="257"/>
      <c r="HYQ834" s="257"/>
      <c r="HYR834" s="257"/>
      <c r="HYS834" s="257"/>
      <c r="HYT834" s="257"/>
      <c r="HYU834" s="257"/>
      <c r="HYV834" s="257"/>
      <c r="HYW834" s="257"/>
      <c r="HYX834" s="257"/>
      <c r="HYY834" s="257"/>
      <c r="HYZ834" s="257"/>
      <c r="HZA834" s="257"/>
      <c r="HZB834" s="257"/>
      <c r="HZC834" s="257"/>
      <c r="HZD834" s="257"/>
      <c r="HZE834" s="257"/>
      <c r="HZF834" s="257"/>
      <c r="HZG834" s="257"/>
      <c r="HZH834" s="257"/>
      <c r="HZI834" s="257"/>
      <c r="HZJ834" s="257"/>
      <c r="HZK834" s="257"/>
      <c r="HZL834" s="257"/>
      <c r="HZM834" s="257"/>
      <c r="HZN834" s="257"/>
      <c r="HZO834" s="257"/>
      <c r="HZP834" s="257"/>
      <c r="HZQ834" s="257"/>
      <c r="HZR834" s="257"/>
      <c r="HZS834" s="257"/>
      <c r="HZT834" s="257"/>
      <c r="HZU834" s="257"/>
      <c r="HZV834" s="257"/>
      <c r="HZW834" s="257"/>
      <c r="HZX834" s="257"/>
      <c r="HZY834" s="257"/>
      <c r="HZZ834" s="257"/>
      <c r="IAA834" s="257"/>
      <c r="IAB834" s="257"/>
      <c r="IAC834" s="257"/>
      <c r="IAD834" s="257"/>
      <c r="IAE834" s="257"/>
      <c r="IAF834" s="257"/>
      <c r="IAG834" s="257"/>
      <c r="IAH834" s="257"/>
      <c r="IAI834" s="257"/>
      <c r="IAJ834" s="257"/>
      <c r="IAK834" s="257"/>
      <c r="IAL834" s="257"/>
      <c r="IAM834" s="257"/>
      <c r="IAN834" s="257"/>
      <c r="IAO834" s="257"/>
      <c r="IAP834" s="257"/>
      <c r="IAQ834" s="257"/>
      <c r="IAR834" s="257"/>
      <c r="IAS834" s="257"/>
      <c r="IAT834" s="257"/>
      <c r="IAU834" s="257"/>
      <c r="IAV834" s="257"/>
      <c r="IAW834" s="257"/>
      <c r="IAX834" s="257"/>
      <c r="IAY834" s="257"/>
      <c r="IAZ834" s="257"/>
      <c r="IBA834" s="257"/>
      <c r="IBB834" s="257"/>
      <c r="IBC834" s="257"/>
      <c r="IBD834" s="257"/>
      <c r="IBE834" s="257"/>
      <c r="IBF834" s="257"/>
      <c r="IBG834" s="257"/>
      <c r="IBH834" s="257"/>
      <c r="IBI834" s="257"/>
      <c r="IBJ834" s="257"/>
      <c r="IBK834" s="257"/>
      <c r="IBL834" s="257"/>
      <c r="IBM834" s="257"/>
      <c r="IBN834" s="257"/>
      <c r="IBO834" s="257"/>
      <c r="IBP834" s="257"/>
      <c r="IBQ834" s="257"/>
      <c r="IBR834" s="257"/>
      <c r="IBS834" s="257"/>
      <c r="IBT834" s="257"/>
      <c r="IBU834" s="257"/>
      <c r="IBV834" s="257"/>
      <c r="IBW834" s="257"/>
      <c r="IBX834" s="257"/>
      <c r="IBY834" s="257"/>
      <c r="IBZ834" s="257"/>
      <c r="ICA834" s="257"/>
      <c r="ICB834" s="257"/>
      <c r="ICC834" s="257"/>
      <c r="ICD834" s="257"/>
      <c r="ICE834" s="257"/>
      <c r="ICF834" s="257"/>
      <c r="ICG834" s="257"/>
      <c r="ICH834" s="257"/>
      <c r="ICI834" s="257"/>
      <c r="ICJ834" s="257"/>
      <c r="ICK834" s="257"/>
      <c r="ICL834" s="257"/>
      <c r="ICM834" s="257"/>
      <c r="ICN834" s="257"/>
      <c r="ICO834" s="257"/>
      <c r="ICP834" s="257"/>
      <c r="ICQ834" s="257"/>
      <c r="ICR834" s="257"/>
      <c r="ICS834" s="257"/>
      <c r="ICT834" s="257"/>
      <c r="ICU834" s="257"/>
      <c r="ICV834" s="257"/>
      <c r="ICW834" s="257"/>
      <c r="ICX834" s="257"/>
      <c r="ICY834" s="257"/>
      <c r="ICZ834" s="257"/>
      <c r="IDA834" s="257"/>
      <c r="IDB834" s="257"/>
      <c r="IDC834" s="257"/>
      <c r="IDD834" s="257"/>
      <c r="IDE834" s="257"/>
      <c r="IDF834" s="257"/>
      <c r="IDG834" s="257"/>
      <c r="IDH834" s="257"/>
      <c r="IDI834" s="257"/>
      <c r="IDJ834" s="257"/>
      <c r="IDK834" s="257"/>
      <c r="IDL834" s="257"/>
      <c r="IDM834" s="257"/>
      <c r="IDN834" s="257"/>
      <c r="IDO834" s="257"/>
      <c r="IDP834" s="257"/>
      <c r="IDQ834" s="257"/>
      <c r="IDR834" s="257"/>
      <c r="IDS834" s="257"/>
      <c r="IDT834" s="257"/>
      <c r="IDU834" s="257"/>
      <c r="IDV834" s="257"/>
      <c r="IDW834" s="257"/>
      <c r="IDX834" s="257"/>
      <c r="IDY834" s="257"/>
      <c r="IDZ834" s="257"/>
      <c r="IEA834" s="257"/>
      <c r="IEB834" s="257"/>
      <c r="IEC834" s="257"/>
      <c r="IED834" s="257"/>
      <c r="IEE834" s="257"/>
      <c r="IEF834" s="257"/>
      <c r="IEG834" s="257"/>
      <c r="IEH834" s="257"/>
      <c r="IEI834" s="257"/>
      <c r="IEJ834" s="257"/>
      <c r="IEK834" s="257"/>
      <c r="IEL834" s="257"/>
      <c r="IEM834" s="257"/>
      <c r="IEN834" s="257"/>
      <c r="IEO834" s="257"/>
      <c r="IEP834" s="257"/>
      <c r="IEQ834" s="257"/>
      <c r="IER834" s="257"/>
      <c r="IES834" s="257"/>
      <c r="IET834" s="257"/>
      <c r="IEU834" s="257"/>
      <c r="IEV834" s="257"/>
      <c r="IEW834" s="257"/>
      <c r="IEX834" s="257"/>
      <c r="IEY834" s="257"/>
      <c r="IEZ834" s="257"/>
      <c r="IFA834" s="257"/>
      <c r="IFB834" s="257"/>
      <c r="IFC834" s="257"/>
      <c r="IFD834" s="257"/>
      <c r="IFE834" s="257"/>
      <c r="IFF834" s="257"/>
      <c r="IFG834" s="257"/>
      <c r="IFH834" s="257"/>
      <c r="IFI834" s="257"/>
      <c r="IFJ834" s="257"/>
      <c r="IFK834" s="257"/>
      <c r="IFL834" s="257"/>
      <c r="IFM834" s="257"/>
      <c r="IFN834" s="257"/>
      <c r="IFO834" s="257"/>
      <c r="IFP834" s="257"/>
      <c r="IFQ834" s="257"/>
      <c r="IFR834" s="257"/>
      <c r="IFS834" s="257"/>
      <c r="IFT834" s="257"/>
      <c r="IFU834" s="257"/>
      <c r="IFV834" s="257"/>
      <c r="IFW834" s="257"/>
      <c r="IFX834" s="257"/>
      <c r="IFY834" s="257"/>
      <c r="IFZ834" s="257"/>
      <c r="IGA834" s="257"/>
      <c r="IGB834" s="257"/>
      <c r="IGC834" s="257"/>
      <c r="IGD834" s="257"/>
      <c r="IGE834" s="257"/>
      <c r="IGF834" s="257"/>
      <c r="IGG834" s="257"/>
      <c r="IGH834" s="257"/>
      <c r="IGI834" s="257"/>
      <c r="IGJ834" s="257"/>
      <c r="IGK834" s="257"/>
      <c r="IGL834" s="257"/>
      <c r="IGM834" s="257"/>
      <c r="IGN834" s="257"/>
      <c r="IGO834" s="257"/>
      <c r="IGP834" s="257"/>
      <c r="IGQ834" s="257"/>
      <c r="IGR834" s="257"/>
      <c r="IGS834" s="257"/>
      <c r="IGT834" s="257"/>
      <c r="IGU834" s="257"/>
      <c r="IGV834" s="257"/>
      <c r="IGW834" s="257"/>
      <c r="IGX834" s="257"/>
      <c r="IGY834" s="257"/>
      <c r="IGZ834" s="257"/>
      <c r="IHA834" s="257"/>
      <c r="IHB834" s="257"/>
      <c r="IHC834" s="257"/>
      <c r="IHD834" s="257"/>
      <c r="IHE834" s="257"/>
      <c r="IHF834" s="257"/>
      <c r="IHG834" s="257"/>
      <c r="IHH834" s="257"/>
      <c r="IHI834" s="257"/>
      <c r="IHJ834" s="257"/>
      <c r="IHK834" s="257"/>
      <c r="IHL834" s="257"/>
      <c r="IHM834" s="257"/>
      <c r="IHN834" s="257"/>
      <c r="IHO834" s="257"/>
      <c r="IHP834" s="257"/>
      <c r="IHQ834" s="257"/>
      <c r="IHR834" s="257"/>
      <c r="IHS834" s="257"/>
      <c r="IHT834" s="257"/>
      <c r="IHU834" s="257"/>
      <c r="IHV834" s="257"/>
      <c r="IHW834" s="257"/>
      <c r="IHX834" s="257"/>
      <c r="IHY834" s="257"/>
      <c r="IHZ834" s="257"/>
      <c r="IIA834" s="257"/>
      <c r="IIB834" s="257"/>
      <c r="IIC834" s="257"/>
      <c r="IID834" s="257"/>
      <c r="IIE834" s="257"/>
      <c r="IIF834" s="257"/>
      <c r="IIG834" s="257"/>
      <c r="IIH834" s="257"/>
      <c r="III834" s="257"/>
      <c r="IIJ834" s="257"/>
      <c r="IIK834" s="257"/>
      <c r="IIL834" s="257"/>
      <c r="IIM834" s="257"/>
      <c r="IIN834" s="257"/>
      <c r="IIO834" s="257"/>
      <c r="IIP834" s="257"/>
      <c r="IIQ834" s="257"/>
      <c r="IIR834" s="257"/>
      <c r="IIS834" s="257"/>
      <c r="IIT834" s="257"/>
      <c r="IIU834" s="257"/>
      <c r="IIV834" s="257"/>
      <c r="IIW834" s="257"/>
      <c r="IIX834" s="257"/>
      <c r="IIY834" s="257"/>
      <c r="IIZ834" s="257"/>
      <c r="IJA834" s="257"/>
      <c r="IJB834" s="257"/>
      <c r="IJC834" s="257"/>
      <c r="IJD834" s="257"/>
      <c r="IJE834" s="257"/>
      <c r="IJF834" s="257"/>
      <c r="IJG834" s="257"/>
      <c r="IJH834" s="257"/>
      <c r="IJI834" s="257"/>
      <c r="IJJ834" s="257"/>
      <c r="IJK834" s="257"/>
      <c r="IJL834" s="257"/>
      <c r="IJM834" s="257"/>
      <c r="IJN834" s="257"/>
      <c r="IJO834" s="257"/>
      <c r="IJP834" s="257"/>
      <c r="IJQ834" s="257"/>
      <c r="IJR834" s="257"/>
      <c r="IJS834" s="257"/>
      <c r="IJT834" s="257"/>
      <c r="IJU834" s="257"/>
      <c r="IJV834" s="257"/>
      <c r="IJW834" s="257"/>
      <c r="IJX834" s="257"/>
      <c r="IJY834" s="257"/>
      <c r="IJZ834" s="257"/>
      <c r="IKA834" s="257"/>
      <c r="IKB834" s="257"/>
      <c r="IKC834" s="257"/>
      <c r="IKD834" s="257"/>
      <c r="IKE834" s="257"/>
      <c r="IKF834" s="257"/>
      <c r="IKG834" s="257"/>
      <c r="IKH834" s="257"/>
      <c r="IKI834" s="257"/>
      <c r="IKJ834" s="257"/>
      <c r="IKK834" s="257"/>
      <c r="IKL834" s="257"/>
      <c r="IKM834" s="257"/>
      <c r="IKN834" s="257"/>
      <c r="IKO834" s="257"/>
      <c r="IKP834" s="257"/>
      <c r="IKQ834" s="257"/>
      <c r="IKR834" s="257"/>
      <c r="IKS834" s="257"/>
      <c r="IKT834" s="257"/>
      <c r="IKU834" s="257"/>
      <c r="IKV834" s="257"/>
      <c r="IKW834" s="257"/>
      <c r="IKX834" s="257"/>
      <c r="IKY834" s="257"/>
      <c r="IKZ834" s="257"/>
      <c r="ILA834" s="257"/>
      <c r="ILB834" s="257"/>
      <c r="ILC834" s="257"/>
      <c r="ILD834" s="257"/>
      <c r="ILE834" s="257"/>
      <c r="ILF834" s="257"/>
      <c r="ILG834" s="257"/>
      <c r="ILH834" s="257"/>
      <c r="ILI834" s="257"/>
      <c r="ILJ834" s="257"/>
      <c r="ILK834" s="257"/>
      <c r="ILL834" s="257"/>
      <c r="ILM834" s="257"/>
      <c r="ILN834" s="257"/>
      <c r="ILO834" s="257"/>
      <c r="ILP834" s="257"/>
      <c r="ILQ834" s="257"/>
      <c r="ILR834" s="257"/>
      <c r="ILS834" s="257"/>
      <c r="ILT834" s="257"/>
      <c r="ILU834" s="257"/>
      <c r="ILV834" s="257"/>
      <c r="ILW834" s="257"/>
      <c r="ILX834" s="257"/>
      <c r="ILY834" s="257"/>
      <c r="ILZ834" s="257"/>
      <c r="IMA834" s="257"/>
      <c r="IMB834" s="257"/>
      <c r="IMC834" s="257"/>
      <c r="IMD834" s="257"/>
      <c r="IME834" s="257"/>
      <c r="IMF834" s="257"/>
      <c r="IMG834" s="257"/>
      <c r="IMH834" s="257"/>
      <c r="IMI834" s="257"/>
      <c r="IMJ834" s="257"/>
      <c r="IMK834" s="257"/>
      <c r="IML834" s="257"/>
      <c r="IMM834" s="257"/>
      <c r="IMN834" s="257"/>
      <c r="IMO834" s="257"/>
      <c r="IMP834" s="257"/>
      <c r="IMQ834" s="257"/>
      <c r="IMR834" s="257"/>
      <c r="IMS834" s="257"/>
      <c r="IMT834" s="257"/>
      <c r="IMU834" s="257"/>
      <c r="IMV834" s="257"/>
      <c r="IMW834" s="257"/>
      <c r="IMX834" s="257"/>
      <c r="IMY834" s="257"/>
      <c r="IMZ834" s="257"/>
      <c r="INA834" s="257"/>
      <c r="INB834" s="257"/>
      <c r="INC834" s="257"/>
      <c r="IND834" s="257"/>
      <c r="INE834" s="257"/>
      <c r="INF834" s="257"/>
      <c r="ING834" s="257"/>
      <c r="INH834" s="257"/>
      <c r="INI834" s="257"/>
      <c r="INJ834" s="257"/>
      <c r="INK834" s="257"/>
      <c r="INL834" s="257"/>
      <c r="INM834" s="257"/>
      <c r="INN834" s="257"/>
      <c r="INO834" s="257"/>
      <c r="INP834" s="257"/>
      <c r="INQ834" s="257"/>
      <c r="INR834" s="257"/>
      <c r="INS834" s="257"/>
      <c r="INT834" s="257"/>
      <c r="INU834" s="257"/>
      <c r="INV834" s="257"/>
      <c r="INW834" s="257"/>
      <c r="INX834" s="257"/>
      <c r="INY834" s="257"/>
      <c r="INZ834" s="257"/>
      <c r="IOA834" s="257"/>
      <c r="IOB834" s="257"/>
      <c r="IOC834" s="257"/>
      <c r="IOD834" s="257"/>
      <c r="IOE834" s="257"/>
      <c r="IOF834" s="257"/>
      <c r="IOG834" s="257"/>
      <c r="IOH834" s="257"/>
      <c r="IOI834" s="257"/>
      <c r="IOJ834" s="257"/>
      <c r="IOK834" s="257"/>
      <c r="IOL834" s="257"/>
      <c r="IOM834" s="257"/>
      <c r="ION834" s="257"/>
      <c r="IOO834" s="257"/>
      <c r="IOP834" s="257"/>
      <c r="IOQ834" s="257"/>
      <c r="IOR834" s="257"/>
      <c r="IOS834" s="257"/>
      <c r="IOT834" s="257"/>
      <c r="IOU834" s="257"/>
      <c r="IOV834" s="257"/>
      <c r="IOW834" s="257"/>
      <c r="IOX834" s="257"/>
      <c r="IOY834" s="257"/>
      <c r="IOZ834" s="257"/>
      <c r="IPA834" s="257"/>
      <c r="IPB834" s="257"/>
      <c r="IPC834" s="257"/>
      <c r="IPD834" s="257"/>
      <c r="IPE834" s="257"/>
      <c r="IPF834" s="257"/>
      <c r="IPG834" s="257"/>
      <c r="IPH834" s="257"/>
      <c r="IPI834" s="257"/>
      <c r="IPJ834" s="257"/>
      <c r="IPK834" s="257"/>
      <c r="IPL834" s="257"/>
      <c r="IPM834" s="257"/>
      <c r="IPN834" s="257"/>
      <c r="IPO834" s="257"/>
      <c r="IPP834" s="257"/>
      <c r="IPQ834" s="257"/>
      <c r="IPR834" s="257"/>
      <c r="IPS834" s="257"/>
      <c r="IPT834" s="257"/>
      <c r="IPU834" s="257"/>
      <c r="IPV834" s="257"/>
      <c r="IPW834" s="257"/>
      <c r="IPX834" s="257"/>
      <c r="IPY834" s="257"/>
      <c r="IPZ834" s="257"/>
      <c r="IQA834" s="257"/>
      <c r="IQB834" s="257"/>
      <c r="IQC834" s="257"/>
      <c r="IQD834" s="257"/>
      <c r="IQE834" s="257"/>
      <c r="IQF834" s="257"/>
      <c r="IQG834" s="257"/>
      <c r="IQH834" s="257"/>
      <c r="IQI834" s="257"/>
      <c r="IQJ834" s="257"/>
      <c r="IQK834" s="257"/>
      <c r="IQL834" s="257"/>
      <c r="IQM834" s="257"/>
      <c r="IQN834" s="257"/>
      <c r="IQO834" s="257"/>
      <c r="IQP834" s="257"/>
      <c r="IQQ834" s="257"/>
      <c r="IQR834" s="257"/>
      <c r="IQS834" s="257"/>
      <c r="IQT834" s="257"/>
      <c r="IQU834" s="257"/>
      <c r="IQV834" s="257"/>
      <c r="IQW834" s="257"/>
      <c r="IQX834" s="257"/>
      <c r="IQY834" s="257"/>
      <c r="IQZ834" s="257"/>
      <c r="IRA834" s="257"/>
      <c r="IRB834" s="257"/>
      <c r="IRC834" s="257"/>
      <c r="IRD834" s="257"/>
      <c r="IRE834" s="257"/>
      <c r="IRF834" s="257"/>
      <c r="IRG834" s="257"/>
      <c r="IRH834" s="257"/>
      <c r="IRI834" s="257"/>
      <c r="IRJ834" s="257"/>
      <c r="IRK834" s="257"/>
      <c r="IRL834" s="257"/>
      <c r="IRM834" s="257"/>
      <c r="IRN834" s="257"/>
      <c r="IRO834" s="257"/>
      <c r="IRP834" s="257"/>
      <c r="IRQ834" s="257"/>
      <c r="IRR834" s="257"/>
      <c r="IRS834" s="257"/>
      <c r="IRT834" s="257"/>
      <c r="IRU834" s="257"/>
      <c r="IRV834" s="257"/>
      <c r="IRW834" s="257"/>
      <c r="IRX834" s="257"/>
      <c r="IRY834" s="257"/>
      <c r="IRZ834" s="257"/>
      <c r="ISA834" s="257"/>
      <c r="ISB834" s="257"/>
      <c r="ISC834" s="257"/>
      <c r="ISD834" s="257"/>
      <c r="ISE834" s="257"/>
      <c r="ISF834" s="257"/>
      <c r="ISG834" s="257"/>
      <c r="ISH834" s="257"/>
      <c r="ISI834" s="257"/>
      <c r="ISJ834" s="257"/>
      <c r="ISK834" s="257"/>
      <c r="ISL834" s="257"/>
      <c r="ISM834" s="257"/>
      <c r="ISN834" s="257"/>
      <c r="ISO834" s="257"/>
      <c r="ISP834" s="257"/>
      <c r="ISQ834" s="257"/>
      <c r="ISR834" s="257"/>
      <c r="ISS834" s="257"/>
      <c r="IST834" s="257"/>
      <c r="ISU834" s="257"/>
      <c r="ISV834" s="257"/>
      <c r="ISW834" s="257"/>
      <c r="ISX834" s="257"/>
      <c r="ISY834" s="257"/>
      <c r="ISZ834" s="257"/>
      <c r="ITA834" s="257"/>
      <c r="ITB834" s="257"/>
      <c r="ITC834" s="257"/>
      <c r="ITD834" s="257"/>
      <c r="ITE834" s="257"/>
      <c r="ITF834" s="257"/>
      <c r="ITG834" s="257"/>
      <c r="ITH834" s="257"/>
      <c r="ITI834" s="257"/>
      <c r="ITJ834" s="257"/>
      <c r="ITK834" s="257"/>
      <c r="ITL834" s="257"/>
      <c r="ITM834" s="257"/>
      <c r="ITN834" s="257"/>
      <c r="ITO834" s="257"/>
      <c r="ITP834" s="257"/>
      <c r="ITQ834" s="257"/>
      <c r="ITR834" s="257"/>
      <c r="ITS834" s="257"/>
      <c r="ITT834" s="257"/>
      <c r="ITU834" s="257"/>
      <c r="ITV834" s="257"/>
      <c r="ITW834" s="257"/>
      <c r="ITX834" s="257"/>
      <c r="ITY834" s="257"/>
      <c r="ITZ834" s="257"/>
      <c r="IUA834" s="257"/>
      <c r="IUB834" s="257"/>
      <c r="IUC834" s="257"/>
      <c r="IUD834" s="257"/>
      <c r="IUE834" s="257"/>
      <c r="IUF834" s="257"/>
      <c r="IUG834" s="257"/>
      <c r="IUH834" s="257"/>
      <c r="IUI834" s="257"/>
      <c r="IUJ834" s="257"/>
      <c r="IUK834" s="257"/>
      <c r="IUL834" s="257"/>
      <c r="IUM834" s="257"/>
      <c r="IUN834" s="257"/>
      <c r="IUO834" s="257"/>
      <c r="IUP834" s="257"/>
      <c r="IUQ834" s="257"/>
      <c r="IUR834" s="257"/>
      <c r="IUS834" s="257"/>
      <c r="IUT834" s="257"/>
      <c r="IUU834" s="257"/>
      <c r="IUV834" s="257"/>
      <c r="IUW834" s="257"/>
      <c r="IUX834" s="257"/>
      <c r="IUY834" s="257"/>
      <c r="IUZ834" s="257"/>
      <c r="IVA834" s="257"/>
      <c r="IVB834" s="257"/>
      <c r="IVC834" s="257"/>
      <c r="IVD834" s="257"/>
      <c r="IVE834" s="257"/>
      <c r="IVF834" s="257"/>
      <c r="IVG834" s="257"/>
      <c r="IVH834" s="257"/>
      <c r="IVI834" s="257"/>
      <c r="IVJ834" s="257"/>
      <c r="IVK834" s="257"/>
      <c r="IVL834" s="257"/>
      <c r="IVM834" s="257"/>
      <c r="IVN834" s="257"/>
      <c r="IVO834" s="257"/>
      <c r="IVP834" s="257"/>
      <c r="IVQ834" s="257"/>
      <c r="IVR834" s="257"/>
      <c r="IVS834" s="257"/>
      <c r="IVT834" s="257"/>
      <c r="IVU834" s="257"/>
      <c r="IVV834" s="257"/>
      <c r="IVW834" s="257"/>
      <c r="IVX834" s="257"/>
      <c r="IVY834" s="257"/>
      <c r="IVZ834" s="257"/>
      <c r="IWA834" s="257"/>
      <c r="IWB834" s="257"/>
      <c r="IWC834" s="257"/>
      <c r="IWD834" s="257"/>
      <c r="IWE834" s="257"/>
      <c r="IWF834" s="257"/>
      <c r="IWG834" s="257"/>
      <c r="IWH834" s="257"/>
      <c r="IWI834" s="257"/>
      <c r="IWJ834" s="257"/>
      <c r="IWK834" s="257"/>
      <c r="IWL834" s="257"/>
      <c r="IWM834" s="257"/>
      <c r="IWN834" s="257"/>
      <c r="IWO834" s="257"/>
      <c r="IWP834" s="257"/>
      <c r="IWQ834" s="257"/>
      <c r="IWR834" s="257"/>
      <c r="IWS834" s="257"/>
      <c r="IWT834" s="257"/>
      <c r="IWU834" s="257"/>
      <c r="IWV834" s="257"/>
      <c r="IWW834" s="257"/>
      <c r="IWX834" s="257"/>
      <c r="IWY834" s="257"/>
      <c r="IWZ834" s="257"/>
      <c r="IXA834" s="257"/>
      <c r="IXB834" s="257"/>
      <c r="IXC834" s="257"/>
      <c r="IXD834" s="257"/>
      <c r="IXE834" s="257"/>
      <c r="IXF834" s="257"/>
      <c r="IXG834" s="257"/>
      <c r="IXH834" s="257"/>
      <c r="IXI834" s="257"/>
      <c r="IXJ834" s="257"/>
      <c r="IXK834" s="257"/>
      <c r="IXL834" s="257"/>
      <c r="IXM834" s="257"/>
      <c r="IXN834" s="257"/>
      <c r="IXO834" s="257"/>
      <c r="IXP834" s="257"/>
      <c r="IXQ834" s="257"/>
      <c r="IXR834" s="257"/>
      <c r="IXS834" s="257"/>
      <c r="IXT834" s="257"/>
      <c r="IXU834" s="257"/>
      <c r="IXV834" s="257"/>
      <c r="IXW834" s="257"/>
      <c r="IXX834" s="257"/>
      <c r="IXY834" s="257"/>
      <c r="IXZ834" s="257"/>
      <c r="IYA834" s="257"/>
      <c r="IYB834" s="257"/>
      <c r="IYC834" s="257"/>
      <c r="IYD834" s="257"/>
      <c r="IYE834" s="257"/>
      <c r="IYF834" s="257"/>
      <c r="IYG834" s="257"/>
      <c r="IYH834" s="257"/>
      <c r="IYI834" s="257"/>
      <c r="IYJ834" s="257"/>
      <c r="IYK834" s="257"/>
      <c r="IYL834" s="257"/>
      <c r="IYM834" s="257"/>
      <c r="IYN834" s="257"/>
      <c r="IYO834" s="257"/>
      <c r="IYP834" s="257"/>
      <c r="IYQ834" s="257"/>
      <c r="IYR834" s="257"/>
      <c r="IYS834" s="257"/>
      <c r="IYT834" s="257"/>
      <c r="IYU834" s="257"/>
      <c r="IYV834" s="257"/>
      <c r="IYW834" s="257"/>
      <c r="IYX834" s="257"/>
      <c r="IYY834" s="257"/>
      <c r="IYZ834" s="257"/>
      <c r="IZA834" s="257"/>
      <c r="IZB834" s="257"/>
      <c r="IZC834" s="257"/>
      <c r="IZD834" s="257"/>
      <c r="IZE834" s="257"/>
      <c r="IZF834" s="257"/>
      <c r="IZG834" s="257"/>
      <c r="IZH834" s="257"/>
      <c r="IZI834" s="257"/>
      <c r="IZJ834" s="257"/>
      <c r="IZK834" s="257"/>
      <c r="IZL834" s="257"/>
      <c r="IZM834" s="257"/>
      <c r="IZN834" s="257"/>
      <c r="IZO834" s="257"/>
      <c r="IZP834" s="257"/>
      <c r="IZQ834" s="257"/>
      <c r="IZR834" s="257"/>
      <c r="IZS834" s="257"/>
      <c r="IZT834" s="257"/>
      <c r="IZU834" s="257"/>
      <c r="IZV834" s="257"/>
      <c r="IZW834" s="257"/>
      <c r="IZX834" s="257"/>
      <c r="IZY834" s="257"/>
      <c r="IZZ834" s="257"/>
      <c r="JAA834" s="257"/>
      <c r="JAB834" s="257"/>
      <c r="JAC834" s="257"/>
      <c r="JAD834" s="257"/>
      <c r="JAE834" s="257"/>
      <c r="JAF834" s="257"/>
      <c r="JAG834" s="257"/>
      <c r="JAH834" s="257"/>
      <c r="JAI834" s="257"/>
      <c r="JAJ834" s="257"/>
      <c r="JAK834" s="257"/>
      <c r="JAL834" s="257"/>
      <c r="JAM834" s="257"/>
      <c r="JAN834" s="257"/>
      <c r="JAO834" s="257"/>
      <c r="JAP834" s="257"/>
      <c r="JAQ834" s="257"/>
      <c r="JAR834" s="257"/>
      <c r="JAS834" s="257"/>
      <c r="JAT834" s="257"/>
      <c r="JAU834" s="257"/>
      <c r="JAV834" s="257"/>
      <c r="JAW834" s="257"/>
      <c r="JAX834" s="257"/>
      <c r="JAY834" s="257"/>
      <c r="JAZ834" s="257"/>
      <c r="JBA834" s="257"/>
      <c r="JBB834" s="257"/>
      <c r="JBC834" s="257"/>
      <c r="JBD834" s="257"/>
      <c r="JBE834" s="257"/>
      <c r="JBF834" s="257"/>
      <c r="JBG834" s="257"/>
      <c r="JBH834" s="257"/>
      <c r="JBI834" s="257"/>
      <c r="JBJ834" s="257"/>
      <c r="JBK834" s="257"/>
      <c r="JBL834" s="257"/>
      <c r="JBM834" s="257"/>
      <c r="JBN834" s="257"/>
      <c r="JBO834" s="257"/>
      <c r="JBP834" s="257"/>
      <c r="JBQ834" s="257"/>
      <c r="JBR834" s="257"/>
      <c r="JBS834" s="257"/>
      <c r="JBT834" s="257"/>
      <c r="JBU834" s="257"/>
      <c r="JBV834" s="257"/>
      <c r="JBW834" s="257"/>
      <c r="JBX834" s="257"/>
      <c r="JBY834" s="257"/>
      <c r="JBZ834" s="257"/>
      <c r="JCA834" s="257"/>
      <c r="JCB834" s="257"/>
      <c r="JCC834" s="257"/>
      <c r="JCD834" s="257"/>
      <c r="JCE834" s="257"/>
      <c r="JCF834" s="257"/>
      <c r="JCG834" s="257"/>
      <c r="JCH834" s="257"/>
      <c r="JCI834" s="257"/>
      <c r="JCJ834" s="257"/>
      <c r="JCK834" s="257"/>
      <c r="JCL834" s="257"/>
      <c r="JCM834" s="257"/>
      <c r="JCN834" s="257"/>
      <c r="JCO834" s="257"/>
      <c r="JCP834" s="257"/>
      <c r="JCQ834" s="257"/>
      <c r="JCR834" s="257"/>
      <c r="JCS834" s="257"/>
      <c r="JCT834" s="257"/>
      <c r="JCU834" s="257"/>
      <c r="JCV834" s="257"/>
      <c r="JCW834" s="257"/>
      <c r="JCX834" s="257"/>
      <c r="JCY834" s="257"/>
      <c r="JCZ834" s="257"/>
      <c r="JDA834" s="257"/>
      <c r="JDB834" s="257"/>
      <c r="JDC834" s="257"/>
      <c r="JDD834" s="257"/>
      <c r="JDE834" s="257"/>
      <c r="JDF834" s="257"/>
      <c r="JDG834" s="257"/>
      <c r="JDH834" s="257"/>
      <c r="JDI834" s="257"/>
      <c r="JDJ834" s="257"/>
      <c r="JDK834" s="257"/>
      <c r="JDL834" s="257"/>
      <c r="JDM834" s="257"/>
      <c r="JDN834" s="257"/>
      <c r="JDO834" s="257"/>
      <c r="JDP834" s="257"/>
      <c r="JDQ834" s="257"/>
      <c r="JDR834" s="257"/>
      <c r="JDS834" s="257"/>
      <c r="JDT834" s="257"/>
      <c r="JDU834" s="257"/>
      <c r="JDV834" s="257"/>
      <c r="JDW834" s="257"/>
      <c r="JDX834" s="257"/>
      <c r="JDY834" s="257"/>
      <c r="JDZ834" s="257"/>
      <c r="JEA834" s="257"/>
      <c r="JEB834" s="257"/>
      <c r="JEC834" s="257"/>
      <c r="JED834" s="257"/>
      <c r="JEE834" s="257"/>
      <c r="JEF834" s="257"/>
      <c r="JEG834" s="257"/>
      <c r="JEH834" s="257"/>
      <c r="JEI834" s="257"/>
      <c r="JEJ834" s="257"/>
      <c r="JEK834" s="257"/>
      <c r="JEL834" s="257"/>
      <c r="JEM834" s="257"/>
      <c r="JEN834" s="257"/>
      <c r="JEO834" s="257"/>
      <c r="JEP834" s="257"/>
      <c r="JEQ834" s="257"/>
      <c r="JER834" s="257"/>
      <c r="JES834" s="257"/>
      <c r="JET834" s="257"/>
      <c r="JEU834" s="257"/>
      <c r="JEV834" s="257"/>
      <c r="JEW834" s="257"/>
      <c r="JEX834" s="257"/>
      <c r="JEY834" s="257"/>
      <c r="JEZ834" s="257"/>
      <c r="JFA834" s="257"/>
      <c r="JFB834" s="257"/>
      <c r="JFC834" s="257"/>
      <c r="JFD834" s="257"/>
      <c r="JFE834" s="257"/>
      <c r="JFF834" s="257"/>
      <c r="JFG834" s="257"/>
      <c r="JFH834" s="257"/>
      <c r="JFI834" s="257"/>
      <c r="JFJ834" s="257"/>
      <c r="JFK834" s="257"/>
      <c r="JFL834" s="257"/>
      <c r="JFM834" s="257"/>
      <c r="JFN834" s="257"/>
      <c r="JFO834" s="257"/>
      <c r="JFP834" s="257"/>
      <c r="JFQ834" s="257"/>
      <c r="JFR834" s="257"/>
      <c r="JFS834" s="257"/>
      <c r="JFT834" s="257"/>
      <c r="JFU834" s="257"/>
      <c r="JFV834" s="257"/>
      <c r="JFW834" s="257"/>
      <c r="JFX834" s="257"/>
      <c r="JFY834" s="257"/>
      <c r="JFZ834" s="257"/>
      <c r="JGA834" s="257"/>
      <c r="JGB834" s="257"/>
      <c r="JGC834" s="257"/>
      <c r="JGD834" s="257"/>
      <c r="JGE834" s="257"/>
      <c r="JGF834" s="257"/>
      <c r="JGG834" s="257"/>
      <c r="JGH834" s="257"/>
      <c r="JGI834" s="257"/>
      <c r="JGJ834" s="257"/>
      <c r="JGK834" s="257"/>
      <c r="JGL834" s="257"/>
      <c r="JGM834" s="257"/>
      <c r="JGN834" s="257"/>
      <c r="JGO834" s="257"/>
      <c r="JGP834" s="257"/>
      <c r="JGQ834" s="257"/>
      <c r="JGR834" s="257"/>
      <c r="JGS834" s="257"/>
      <c r="JGT834" s="257"/>
      <c r="JGU834" s="257"/>
      <c r="JGV834" s="257"/>
      <c r="JGW834" s="257"/>
      <c r="JGX834" s="257"/>
      <c r="JGY834" s="257"/>
      <c r="JGZ834" s="257"/>
      <c r="JHA834" s="257"/>
      <c r="JHB834" s="257"/>
      <c r="JHC834" s="257"/>
      <c r="JHD834" s="257"/>
      <c r="JHE834" s="257"/>
      <c r="JHF834" s="257"/>
      <c r="JHG834" s="257"/>
      <c r="JHH834" s="257"/>
      <c r="JHI834" s="257"/>
      <c r="JHJ834" s="257"/>
      <c r="JHK834" s="257"/>
      <c r="JHL834" s="257"/>
      <c r="JHM834" s="257"/>
      <c r="JHN834" s="257"/>
      <c r="JHO834" s="257"/>
      <c r="JHP834" s="257"/>
      <c r="JHQ834" s="257"/>
      <c r="JHR834" s="257"/>
      <c r="JHS834" s="257"/>
      <c r="JHT834" s="257"/>
      <c r="JHU834" s="257"/>
      <c r="JHV834" s="257"/>
      <c r="JHW834" s="257"/>
      <c r="JHX834" s="257"/>
      <c r="JHY834" s="257"/>
      <c r="JHZ834" s="257"/>
      <c r="JIA834" s="257"/>
      <c r="JIB834" s="257"/>
      <c r="JIC834" s="257"/>
      <c r="JID834" s="257"/>
      <c r="JIE834" s="257"/>
      <c r="JIF834" s="257"/>
      <c r="JIG834" s="257"/>
      <c r="JIH834" s="257"/>
      <c r="JII834" s="257"/>
      <c r="JIJ834" s="257"/>
      <c r="JIK834" s="257"/>
      <c r="JIL834" s="257"/>
      <c r="JIM834" s="257"/>
      <c r="JIN834" s="257"/>
      <c r="JIO834" s="257"/>
      <c r="JIP834" s="257"/>
      <c r="JIQ834" s="257"/>
      <c r="JIR834" s="257"/>
      <c r="JIS834" s="257"/>
      <c r="JIT834" s="257"/>
      <c r="JIU834" s="257"/>
      <c r="JIV834" s="257"/>
      <c r="JIW834" s="257"/>
      <c r="JIX834" s="257"/>
      <c r="JIY834" s="257"/>
      <c r="JIZ834" s="257"/>
      <c r="JJA834" s="257"/>
      <c r="JJB834" s="257"/>
      <c r="JJC834" s="257"/>
      <c r="JJD834" s="257"/>
      <c r="JJE834" s="257"/>
      <c r="JJF834" s="257"/>
      <c r="JJG834" s="257"/>
      <c r="JJH834" s="257"/>
      <c r="JJI834" s="257"/>
      <c r="JJJ834" s="257"/>
      <c r="JJK834" s="257"/>
      <c r="JJL834" s="257"/>
      <c r="JJM834" s="257"/>
      <c r="JJN834" s="257"/>
      <c r="JJO834" s="257"/>
      <c r="JJP834" s="257"/>
      <c r="JJQ834" s="257"/>
      <c r="JJR834" s="257"/>
      <c r="JJS834" s="257"/>
      <c r="JJT834" s="257"/>
      <c r="JJU834" s="257"/>
      <c r="JJV834" s="257"/>
      <c r="JJW834" s="257"/>
      <c r="JJX834" s="257"/>
      <c r="JJY834" s="257"/>
      <c r="JJZ834" s="257"/>
      <c r="JKA834" s="257"/>
      <c r="JKB834" s="257"/>
      <c r="JKC834" s="257"/>
      <c r="JKD834" s="257"/>
      <c r="JKE834" s="257"/>
      <c r="JKF834" s="257"/>
      <c r="JKG834" s="257"/>
      <c r="JKH834" s="257"/>
      <c r="JKI834" s="257"/>
      <c r="JKJ834" s="257"/>
      <c r="JKK834" s="257"/>
      <c r="JKL834" s="257"/>
      <c r="JKM834" s="257"/>
      <c r="JKN834" s="257"/>
      <c r="JKO834" s="257"/>
      <c r="JKP834" s="257"/>
      <c r="JKQ834" s="257"/>
      <c r="JKR834" s="257"/>
      <c r="JKS834" s="257"/>
      <c r="JKT834" s="257"/>
      <c r="JKU834" s="257"/>
      <c r="JKV834" s="257"/>
      <c r="JKW834" s="257"/>
      <c r="JKX834" s="257"/>
      <c r="JKY834" s="257"/>
      <c r="JKZ834" s="257"/>
      <c r="JLA834" s="257"/>
      <c r="JLB834" s="257"/>
      <c r="JLC834" s="257"/>
      <c r="JLD834" s="257"/>
      <c r="JLE834" s="257"/>
      <c r="JLF834" s="257"/>
      <c r="JLG834" s="257"/>
      <c r="JLH834" s="257"/>
      <c r="JLI834" s="257"/>
      <c r="JLJ834" s="257"/>
      <c r="JLK834" s="257"/>
      <c r="JLL834" s="257"/>
      <c r="JLM834" s="257"/>
      <c r="JLN834" s="257"/>
      <c r="JLO834" s="257"/>
      <c r="JLP834" s="257"/>
      <c r="JLQ834" s="257"/>
      <c r="JLR834" s="257"/>
      <c r="JLS834" s="257"/>
      <c r="JLT834" s="257"/>
      <c r="JLU834" s="257"/>
      <c r="JLV834" s="257"/>
      <c r="JLW834" s="257"/>
      <c r="JLX834" s="257"/>
      <c r="JLY834" s="257"/>
      <c r="JLZ834" s="257"/>
      <c r="JMA834" s="257"/>
      <c r="JMB834" s="257"/>
      <c r="JMC834" s="257"/>
      <c r="JMD834" s="257"/>
      <c r="JME834" s="257"/>
      <c r="JMF834" s="257"/>
      <c r="JMG834" s="257"/>
      <c r="JMH834" s="257"/>
      <c r="JMI834" s="257"/>
      <c r="JMJ834" s="257"/>
      <c r="JMK834" s="257"/>
      <c r="JML834" s="257"/>
      <c r="JMM834" s="257"/>
      <c r="JMN834" s="257"/>
      <c r="JMO834" s="257"/>
      <c r="JMP834" s="257"/>
      <c r="JMQ834" s="257"/>
      <c r="JMR834" s="257"/>
      <c r="JMS834" s="257"/>
      <c r="JMT834" s="257"/>
      <c r="JMU834" s="257"/>
      <c r="JMV834" s="257"/>
      <c r="JMW834" s="257"/>
      <c r="JMX834" s="257"/>
      <c r="JMY834" s="257"/>
      <c r="JMZ834" s="257"/>
      <c r="JNA834" s="257"/>
      <c r="JNB834" s="257"/>
      <c r="JNC834" s="257"/>
      <c r="JND834" s="257"/>
      <c r="JNE834" s="257"/>
      <c r="JNF834" s="257"/>
      <c r="JNG834" s="257"/>
      <c r="JNH834" s="257"/>
      <c r="JNI834" s="257"/>
      <c r="JNJ834" s="257"/>
      <c r="JNK834" s="257"/>
      <c r="JNL834" s="257"/>
      <c r="JNM834" s="257"/>
      <c r="JNN834" s="257"/>
      <c r="JNO834" s="257"/>
      <c r="JNP834" s="257"/>
      <c r="JNQ834" s="257"/>
      <c r="JNR834" s="257"/>
      <c r="JNS834" s="257"/>
      <c r="JNT834" s="257"/>
      <c r="JNU834" s="257"/>
      <c r="JNV834" s="257"/>
      <c r="JNW834" s="257"/>
      <c r="JNX834" s="257"/>
      <c r="JNY834" s="257"/>
      <c r="JNZ834" s="257"/>
      <c r="JOA834" s="257"/>
      <c r="JOB834" s="257"/>
      <c r="JOC834" s="257"/>
      <c r="JOD834" s="257"/>
      <c r="JOE834" s="257"/>
      <c r="JOF834" s="257"/>
      <c r="JOG834" s="257"/>
      <c r="JOH834" s="257"/>
      <c r="JOI834" s="257"/>
      <c r="JOJ834" s="257"/>
      <c r="JOK834" s="257"/>
      <c r="JOL834" s="257"/>
      <c r="JOM834" s="257"/>
      <c r="JON834" s="257"/>
      <c r="JOO834" s="257"/>
      <c r="JOP834" s="257"/>
      <c r="JOQ834" s="257"/>
      <c r="JOR834" s="257"/>
      <c r="JOS834" s="257"/>
      <c r="JOT834" s="257"/>
      <c r="JOU834" s="257"/>
      <c r="JOV834" s="257"/>
      <c r="JOW834" s="257"/>
      <c r="JOX834" s="257"/>
      <c r="JOY834" s="257"/>
      <c r="JOZ834" s="257"/>
      <c r="JPA834" s="257"/>
      <c r="JPB834" s="257"/>
      <c r="JPC834" s="257"/>
      <c r="JPD834" s="257"/>
      <c r="JPE834" s="257"/>
      <c r="JPF834" s="257"/>
      <c r="JPG834" s="257"/>
      <c r="JPH834" s="257"/>
      <c r="JPI834" s="257"/>
      <c r="JPJ834" s="257"/>
      <c r="JPK834" s="257"/>
      <c r="JPL834" s="257"/>
      <c r="JPM834" s="257"/>
      <c r="JPN834" s="257"/>
      <c r="JPO834" s="257"/>
      <c r="JPP834" s="257"/>
      <c r="JPQ834" s="257"/>
      <c r="JPR834" s="257"/>
      <c r="JPS834" s="257"/>
      <c r="JPT834" s="257"/>
      <c r="JPU834" s="257"/>
      <c r="JPV834" s="257"/>
      <c r="JPW834" s="257"/>
      <c r="JPX834" s="257"/>
      <c r="JPY834" s="257"/>
      <c r="JPZ834" s="257"/>
      <c r="JQA834" s="257"/>
      <c r="JQB834" s="257"/>
      <c r="JQC834" s="257"/>
      <c r="JQD834" s="257"/>
      <c r="JQE834" s="257"/>
      <c r="JQF834" s="257"/>
      <c r="JQG834" s="257"/>
      <c r="JQH834" s="257"/>
      <c r="JQI834" s="257"/>
      <c r="JQJ834" s="257"/>
      <c r="JQK834" s="257"/>
      <c r="JQL834" s="257"/>
      <c r="JQM834" s="257"/>
      <c r="JQN834" s="257"/>
      <c r="JQO834" s="257"/>
      <c r="JQP834" s="257"/>
      <c r="JQQ834" s="257"/>
      <c r="JQR834" s="257"/>
      <c r="JQS834" s="257"/>
      <c r="JQT834" s="257"/>
      <c r="JQU834" s="257"/>
      <c r="JQV834" s="257"/>
      <c r="JQW834" s="257"/>
      <c r="JQX834" s="257"/>
      <c r="JQY834" s="257"/>
      <c r="JQZ834" s="257"/>
      <c r="JRA834" s="257"/>
      <c r="JRB834" s="257"/>
      <c r="JRC834" s="257"/>
      <c r="JRD834" s="257"/>
      <c r="JRE834" s="257"/>
      <c r="JRF834" s="257"/>
      <c r="JRG834" s="257"/>
      <c r="JRH834" s="257"/>
      <c r="JRI834" s="257"/>
      <c r="JRJ834" s="257"/>
      <c r="JRK834" s="257"/>
      <c r="JRL834" s="257"/>
      <c r="JRM834" s="257"/>
      <c r="JRN834" s="257"/>
      <c r="JRO834" s="257"/>
      <c r="JRP834" s="257"/>
      <c r="JRQ834" s="257"/>
      <c r="JRR834" s="257"/>
      <c r="JRS834" s="257"/>
      <c r="JRT834" s="257"/>
      <c r="JRU834" s="257"/>
      <c r="JRV834" s="257"/>
      <c r="JRW834" s="257"/>
      <c r="JRX834" s="257"/>
      <c r="JRY834" s="257"/>
      <c r="JRZ834" s="257"/>
      <c r="JSA834" s="257"/>
      <c r="JSB834" s="257"/>
      <c r="JSC834" s="257"/>
      <c r="JSD834" s="257"/>
      <c r="JSE834" s="257"/>
      <c r="JSF834" s="257"/>
      <c r="JSG834" s="257"/>
      <c r="JSH834" s="257"/>
      <c r="JSI834" s="257"/>
      <c r="JSJ834" s="257"/>
      <c r="JSK834" s="257"/>
      <c r="JSL834" s="257"/>
      <c r="JSM834" s="257"/>
      <c r="JSN834" s="257"/>
      <c r="JSO834" s="257"/>
      <c r="JSP834" s="257"/>
      <c r="JSQ834" s="257"/>
      <c r="JSR834" s="257"/>
      <c r="JSS834" s="257"/>
      <c r="JST834" s="257"/>
      <c r="JSU834" s="257"/>
      <c r="JSV834" s="257"/>
      <c r="JSW834" s="257"/>
      <c r="JSX834" s="257"/>
      <c r="JSY834" s="257"/>
      <c r="JSZ834" s="257"/>
      <c r="JTA834" s="257"/>
      <c r="JTB834" s="257"/>
      <c r="JTC834" s="257"/>
      <c r="JTD834" s="257"/>
      <c r="JTE834" s="257"/>
      <c r="JTF834" s="257"/>
      <c r="JTG834" s="257"/>
      <c r="JTH834" s="257"/>
      <c r="JTI834" s="257"/>
      <c r="JTJ834" s="257"/>
      <c r="JTK834" s="257"/>
      <c r="JTL834" s="257"/>
      <c r="JTM834" s="257"/>
      <c r="JTN834" s="257"/>
      <c r="JTO834" s="257"/>
      <c r="JTP834" s="257"/>
      <c r="JTQ834" s="257"/>
      <c r="JTR834" s="257"/>
      <c r="JTS834" s="257"/>
      <c r="JTT834" s="257"/>
      <c r="JTU834" s="257"/>
      <c r="JTV834" s="257"/>
      <c r="JTW834" s="257"/>
      <c r="JTX834" s="257"/>
      <c r="JTY834" s="257"/>
      <c r="JTZ834" s="257"/>
      <c r="JUA834" s="257"/>
      <c r="JUB834" s="257"/>
      <c r="JUC834" s="257"/>
      <c r="JUD834" s="257"/>
      <c r="JUE834" s="257"/>
      <c r="JUF834" s="257"/>
      <c r="JUG834" s="257"/>
      <c r="JUH834" s="257"/>
      <c r="JUI834" s="257"/>
      <c r="JUJ834" s="257"/>
      <c r="JUK834" s="257"/>
      <c r="JUL834" s="257"/>
      <c r="JUM834" s="257"/>
      <c r="JUN834" s="257"/>
      <c r="JUO834" s="257"/>
      <c r="JUP834" s="257"/>
      <c r="JUQ834" s="257"/>
      <c r="JUR834" s="257"/>
      <c r="JUS834" s="257"/>
      <c r="JUT834" s="257"/>
      <c r="JUU834" s="257"/>
      <c r="JUV834" s="257"/>
      <c r="JUW834" s="257"/>
      <c r="JUX834" s="257"/>
      <c r="JUY834" s="257"/>
      <c r="JUZ834" s="257"/>
      <c r="JVA834" s="257"/>
      <c r="JVB834" s="257"/>
      <c r="JVC834" s="257"/>
      <c r="JVD834" s="257"/>
      <c r="JVE834" s="257"/>
      <c r="JVF834" s="257"/>
      <c r="JVG834" s="257"/>
      <c r="JVH834" s="257"/>
      <c r="JVI834" s="257"/>
      <c r="JVJ834" s="257"/>
      <c r="JVK834" s="257"/>
      <c r="JVL834" s="257"/>
      <c r="JVM834" s="257"/>
      <c r="JVN834" s="257"/>
      <c r="JVO834" s="257"/>
      <c r="JVP834" s="257"/>
      <c r="JVQ834" s="257"/>
      <c r="JVR834" s="257"/>
      <c r="JVS834" s="257"/>
      <c r="JVT834" s="257"/>
      <c r="JVU834" s="257"/>
      <c r="JVV834" s="257"/>
      <c r="JVW834" s="257"/>
      <c r="JVX834" s="257"/>
      <c r="JVY834" s="257"/>
      <c r="JVZ834" s="257"/>
      <c r="JWA834" s="257"/>
      <c r="JWB834" s="257"/>
      <c r="JWC834" s="257"/>
      <c r="JWD834" s="257"/>
      <c r="JWE834" s="257"/>
      <c r="JWF834" s="257"/>
      <c r="JWG834" s="257"/>
      <c r="JWH834" s="257"/>
      <c r="JWI834" s="257"/>
      <c r="JWJ834" s="257"/>
      <c r="JWK834" s="257"/>
      <c r="JWL834" s="257"/>
      <c r="JWM834" s="257"/>
      <c r="JWN834" s="257"/>
      <c r="JWO834" s="257"/>
      <c r="JWP834" s="257"/>
      <c r="JWQ834" s="257"/>
      <c r="JWR834" s="257"/>
      <c r="JWS834" s="257"/>
      <c r="JWT834" s="257"/>
      <c r="JWU834" s="257"/>
      <c r="JWV834" s="257"/>
      <c r="JWW834" s="257"/>
      <c r="JWX834" s="257"/>
      <c r="JWY834" s="257"/>
      <c r="JWZ834" s="257"/>
      <c r="JXA834" s="257"/>
      <c r="JXB834" s="257"/>
      <c r="JXC834" s="257"/>
      <c r="JXD834" s="257"/>
      <c r="JXE834" s="257"/>
      <c r="JXF834" s="257"/>
      <c r="JXG834" s="257"/>
      <c r="JXH834" s="257"/>
      <c r="JXI834" s="257"/>
      <c r="JXJ834" s="257"/>
      <c r="JXK834" s="257"/>
      <c r="JXL834" s="257"/>
      <c r="JXM834" s="257"/>
      <c r="JXN834" s="257"/>
      <c r="JXO834" s="257"/>
      <c r="JXP834" s="257"/>
      <c r="JXQ834" s="257"/>
      <c r="JXR834" s="257"/>
      <c r="JXS834" s="257"/>
      <c r="JXT834" s="257"/>
      <c r="JXU834" s="257"/>
      <c r="JXV834" s="257"/>
      <c r="JXW834" s="257"/>
      <c r="JXX834" s="257"/>
      <c r="JXY834" s="257"/>
      <c r="JXZ834" s="257"/>
      <c r="JYA834" s="257"/>
      <c r="JYB834" s="257"/>
      <c r="JYC834" s="257"/>
      <c r="JYD834" s="257"/>
      <c r="JYE834" s="257"/>
      <c r="JYF834" s="257"/>
      <c r="JYG834" s="257"/>
      <c r="JYH834" s="257"/>
      <c r="JYI834" s="257"/>
      <c r="JYJ834" s="257"/>
      <c r="JYK834" s="257"/>
      <c r="JYL834" s="257"/>
      <c r="JYM834" s="257"/>
      <c r="JYN834" s="257"/>
      <c r="JYO834" s="257"/>
      <c r="JYP834" s="257"/>
      <c r="JYQ834" s="257"/>
      <c r="JYR834" s="257"/>
      <c r="JYS834" s="257"/>
      <c r="JYT834" s="257"/>
      <c r="JYU834" s="257"/>
      <c r="JYV834" s="257"/>
      <c r="JYW834" s="257"/>
      <c r="JYX834" s="257"/>
      <c r="JYY834" s="257"/>
      <c r="JYZ834" s="257"/>
      <c r="JZA834" s="257"/>
      <c r="JZB834" s="257"/>
      <c r="JZC834" s="257"/>
      <c r="JZD834" s="257"/>
      <c r="JZE834" s="257"/>
      <c r="JZF834" s="257"/>
      <c r="JZG834" s="257"/>
      <c r="JZH834" s="257"/>
      <c r="JZI834" s="257"/>
      <c r="JZJ834" s="257"/>
      <c r="JZK834" s="257"/>
      <c r="JZL834" s="257"/>
      <c r="JZM834" s="257"/>
      <c r="JZN834" s="257"/>
      <c r="JZO834" s="257"/>
      <c r="JZP834" s="257"/>
      <c r="JZQ834" s="257"/>
      <c r="JZR834" s="257"/>
      <c r="JZS834" s="257"/>
      <c r="JZT834" s="257"/>
      <c r="JZU834" s="257"/>
      <c r="JZV834" s="257"/>
      <c r="JZW834" s="257"/>
      <c r="JZX834" s="257"/>
      <c r="JZY834" s="257"/>
      <c r="JZZ834" s="257"/>
      <c r="KAA834" s="257"/>
      <c r="KAB834" s="257"/>
      <c r="KAC834" s="257"/>
      <c r="KAD834" s="257"/>
      <c r="KAE834" s="257"/>
      <c r="KAF834" s="257"/>
      <c r="KAG834" s="257"/>
      <c r="KAH834" s="257"/>
      <c r="KAI834" s="257"/>
      <c r="KAJ834" s="257"/>
      <c r="KAK834" s="257"/>
      <c r="KAL834" s="257"/>
      <c r="KAM834" s="257"/>
      <c r="KAN834" s="257"/>
      <c r="KAO834" s="257"/>
      <c r="KAP834" s="257"/>
      <c r="KAQ834" s="257"/>
      <c r="KAR834" s="257"/>
      <c r="KAS834" s="257"/>
      <c r="KAT834" s="257"/>
      <c r="KAU834" s="257"/>
      <c r="KAV834" s="257"/>
      <c r="KAW834" s="257"/>
      <c r="KAX834" s="257"/>
      <c r="KAY834" s="257"/>
      <c r="KAZ834" s="257"/>
      <c r="KBA834" s="257"/>
      <c r="KBB834" s="257"/>
      <c r="KBC834" s="257"/>
      <c r="KBD834" s="257"/>
      <c r="KBE834" s="257"/>
      <c r="KBF834" s="257"/>
      <c r="KBG834" s="257"/>
      <c r="KBH834" s="257"/>
      <c r="KBI834" s="257"/>
      <c r="KBJ834" s="257"/>
      <c r="KBK834" s="257"/>
      <c r="KBL834" s="257"/>
      <c r="KBM834" s="257"/>
      <c r="KBN834" s="257"/>
      <c r="KBO834" s="257"/>
      <c r="KBP834" s="257"/>
      <c r="KBQ834" s="257"/>
      <c r="KBR834" s="257"/>
      <c r="KBS834" s="257"/>
      <c r="KBT834" s="257"/>
      <c r="KBU834" s="257"/>
      <c r="KBV834" s="257"/>
      <c r="KBW834" s="257"/>
      <c r="KBX834" s="257"/>
      <c r="KBY834" s="257"/>
      <c r="KBZ834" s="257"/>
      <c r="KCA834" s="257"/>
      <c r="KCB834" s="257"/>
      <c r="KCC834" s="257"/>
      <c r="KCD834" s="257"/>
      <c r="KCE834" s="257"/>
      <c r="KCF834" s="257"/>
      <c r="KCG834" s="257"/>
      <c r="KCH834" s="257"/>
      <c r="KCI834" s="257"/>
      <c r="KCJ834" s="257"/>
      <c r="KCK834" s="257"/>
      <c r="KCL834" s="257"/>
      <c r="KCM834" s="257"/>
      <c r="KCN834" s="257"/>
      <c r="KCO834" s="257"/>
      <c r="KCP834" s="257"/>
      <c r="KCQ834" s="257"/>
      <c r="KCR834" s="257"/>
      <c r="KCS834" s="257"/>
      <c r="KCT834" s="257"/>
      <c r="KCU834" s="257"/>
      <c r="KCV834" s="257"/>
      <c r="KCW834" s="257"/>
      <c r="KCX834" s="257"/>
      <c r="KCY834" s="257"/>
      <c r="KCZ834" s="257"/>
      <c r="KDA834" s="257"/>
      <c r="KDB834" s="257"/>
      <c r="KDC834" s="257"/>
      <c r="KDD834" s="257"/>
      <c r="KDE834" s="257"/>
      <c r="KDF834" s="257"/>
      <c r="KDG834" s="257"/>
      <c r="KDH834" s="257"/>
      <c r="KDI834" s="257"/>
      <c r="KDJ834" s="257"/>
      <c r="KDK834" s="257"/>
      <c r="KDL834" s="257"/>
      <c r="KDM834" s="257"/>
      <c r="KDN834" s="257"/>
      <c r="KDO834" s="257"/>
      <c r="KDP834" s="257"/>
      <c r="KDQ834" s="257"/>
      <c r="KDR834" s="257"/>
      <c r="KDS834" s="257"/>
      <c r="KDT834" s="257"/>
      <c r="KDU834" s="257"/>
      <c r="KDV834" s="257"/>
      <c r="KDW834" s="257"/>
      <c r="KDX834" s="257"/>
      <c r="KDY834" s="257"/>
      <c r="KDZ834" s="257"/>
      <c r="KEA834" s="257"/>
      <c r="KEB834" s="257"/>
      <c r="KEC834" s="257"/>
      <c r="KED834" s="257"/>
      <c r="KEE834" s="257"/>
      <c r="KEF834" s="257"/>
      <c r="KEG834" s="257"/>
      <c r="KEH834" s="257"/>
      <c r="KEI834" s="257"/>
      <c r="KEJ834" s="257"/>
      <c r="KEK834" s="257"/>
      <c r="KEL834" s="257"/>
      <c r="KEM834" s="257"/>
      <c r="KEN834" s="257"/>
      <c r="KEO834" s="257"/>
      <c r="KEP834" s="257"/>
      <c r="KEQ834" s="257"/>
      <c r="KER834" s="257"/>
      <c r="KES834" s="257"/>
      <c r="KET834" s="257"/>
      <c r="KEU834" s="257"/>
      <c r="KEV834" s="257"/>
      <c r="KEW834" s="257"/>
      <c r="KEX834" s="257"/>
      <c r="KEY834" s="257"/>
      <c r="KEZ834" s="257"/>
      <c r="KFA834" s="257"/>
      <c r="KFB834" s="257"/>
      <c r="KFC834" s="257"/>
      <c r="KFD834" s="257"/>
      <c r="KFE834" s="257"/>
      <c r="KFF834" s="257"/>
      <c r="KFG834" s="257"/>
      <c r="KFH834" s="257"/>
      <c r="KFI834" s="257"/>
      <c r="KFJ834" s="257"/>
      <c r="KFK834" s="257"/>
      <c r="KFL834" s="257"/>
      <c r="KFM834" s="257"/>
      <c r="KFN834" s="257"/>
      <c r="KFO834" s="257"/>
      <c r="KFP834" s="257"/>
      <c r="KFQ834" s="257"/>
      <c r="KFR834" s="257"/>
      <c r="KFS834" s="257"/>
      <c r="KFT834" s="257"/>
      <c r="KFU834" s="257"/>
      <c r="KFV834" s="257"/>
      <c r="KFW834" s="257"/>
      <c r="KFX834" s="257"/>
      <c r="KFY834" s="257"/>
      <c r="KFZ834" s="257"/>
      <c r="KGA834" s="257"/>
      <c r="KGB834" s="257"/>
      <c r="KGC834" s="257"/>
      <c r="KGD834" s="257"/>
      <c r="KGE834" s="257"/>
      <c r="KGF834" s="257"/>
      <c r="KGG834" s="257"/>
      <c r="KGH834" s="257"/>
      <c r="KGI834" s="257"/>
      <c r="KGJ834" s="257"/>
      <c r="KGK834" s="257"/>
      <c r="KGL834" s="257"/>
      <c r="KGM834" s="257"/>
      <c r="KGN834" s="257"/>
      <c r="KGO834" s="257"/>
      <c r="KGP834" s="257"/>
      <c r="KGQ834" s="257"/>
      <c r="KGR834" s="257"/>
      <c r="KGS834" s="257"/>
      <c r="KGT834" s="257"/>
      <c r="KGU834" s="257"/>
      <c r="KGV834" s="257"/>
      <c r="KGW834" s="257"/>
      <c r="KGX834" s="257"/>
      <c r="KGY834" s="257"/>
      <c r="KGZ834" s="257"/>
      <c r="KHA834" s="257"/>
      <c r="KHB834" s="257"/>
      <c r="KHC834" s="257"/>
      <c r="KHD834" s="257"/>
      <c r="KHE834" s="257"/>
      <c r="KHF834" s="257"/>
      <c r="KHG834" s="257"/>
      <c r="KHH834" s="257"/>
      <c r="KHI834" s="257"/>
      <c r="KHJ834" s="257"/>
      <c r="KHK834" s="257"/>
      <c r="KHL834" s="257"/>
      <c r="KHM834" s="257"/>
      <c r="KHN834" s="257"/>
      <c r="KHO834" s="257"/>
      <c r="KHP834" s="257"/>
      <c r="KHQ834" s="257"/>
      <c r="KHR834" s="257"/>
      <c r="KHS834" s="257"/>
      <c r="KHT834" s="257"/>
      <c r="KHU834" s="257"/>
      <c r="KHV834" s="257"/>
      <c r="KHW834" s="257"/>
      <c r="KHX834" s="257"/>
      <c r="KHY834" s="257"/>
      <c r="KHZ834" s="257"/>
      <c r="KIA834" s="257"/>
      <c r="KIB834" s="257"/>
      <c r="KIC834" s="257"/>
      <c r="KID834" s="257"/>
      <c r="KIE834" s="257"/>
      <c r="KIF834" s="257"/>
      <c r="KIG834" s="257"/>
      <c r="KIH834" s="257"/>
      <c r="KII834" s="257"/>
      <c r="KIJ834" s="257"/>
      <c r="KIK834" s="257"/>
      <c r="KIL834" s="257"/>
      <c r="KIM834" s="257"/>
      <c r="KIN834" s="257"/>
      <c r="KIO834" s="257"/>
      <c r="KIP834" s="257"/>
      <c r="KIQ834" s="257"/>
      <c r="KIR834" s="257"/>
      <c r="KIS834" s="257"/>
      <c r="KIT834" s="257"/>
      <c r="KIU834" s="257"/>
      <c r="KIV834" s="257"/>
      <c r="KIW834" s="257"/>
      <c r="KIX834" s="257"/>
      <c r="KIY834" s="257"/>
      <c r="KIZ834" s="257"/>
      <c r="KJA834" s="257"/>
      <c r="KJB834" s="257"/>
      <c r="KJC834" s="257"/>
      <c r="KJD834" s="257"/>
      <c r="KJE834" s="257"/>
      <c r="KJF834" s="257"/>
      <c r="KJG834" s="257"/>
      <c r="KJH834" s="257"/>
      <c r="KJI834" s="257"/>
      <c r="KJJ834" s="257"/>
      <c r="KJK834" s="257"/>
      <c r="KJL834" s="257"/>
      <c r="KJM834" s="257"/>
      <c r="KJN834" s="257"/>
      <c r="KJO834" s="257"/>
      <c r="KJP834" s="257"/>
      <c r="KJQ834" s="257"/>
      <c r="KJR834" s="257"/>
      <c r="KJS834" s="257"/>
      <c r="KJT834" s="257"/>
      <c r="KJU834" s="257"/>
      <c r="KJV834" s="257"/>
      <c r="KJW834" s="257"/>
      <c r="KJX834" s="257"/>
      <c r="KJY834" s="257"/>
      <c r="KJZ834" s="257"/>
      <c r="KKA834" s="257"/>
      <c r="KKB834" s="257"/>
      <c r="KKC834" s="257"/>
      <c r="KKD834" s="257"/>
      <c r="KKE834" s="257"/>
      <c r="KKF834" s="257"/>
      <c r="KKG834" s="257"/>
      <c r="KKH834" s="257"/>
      <c r="KKI834" s="257"/>
      <c r="KKJ834" s="257"/>
      <c r="KKK834" s="257"/>
      <c r="KKL834" s="257"/>
      <c r="KKM834" s="257"/>
      <c r="KKN834" s="257"/>
      <c r="KKO834" s="257"/>
      <c r="KKP834" s="257"/>
      <c r="KKQ834" s="257"/>
      <c r="KKR834" s="257"/>
      <c r="KKS834" s="257"/>
      <c r="KKT834" s="257"/>
      <c r="KKU834" s="257"/>
      <c r="KKV834" s="257"/>
      <c r="KKW834" s="257"/>
      <c r="KKX834" s="257"/>
      <c r="KKY834" s="257"/>
      <c r="KKZ834" s="257"/>
      <c r="KLA834" s="257"/>
      <c r="KLB834" s="257"/>
      <c r="KLC834" s="257"/>
      <c r="KLD834" s="257"/>
      <c r="KLE834" s="257"/>
      <c r="KLF834" s="257"/>
      <c r="KLG834" s="257"/>
      <c r="KLH834" s="257"/>
      <c r="KLI834" s="257"/>
      <c r="KLJ834" s="257"/>
      <c r="KLK834" s="257"/>
      <c r="KLL834" s="257"/>
      <c r="KLM834" s="257"/>
      <c r="KLN834" s="257"/>
      <c r="KLO834" s="257"/>
      <c r="KLP834" s="257"/>
      <c r="KLQ834" s="257"/>
      <c r="KLR834" s="257"/>
      <c r="KLS834" s="257"/>
      <c r="KLT834" s="257"/>
      <c r="KLU834" s="257"/>
      <c r="KLV834" s="257"/>
      <c r="KLW834" s="257"/>
      <c r="KLX834" s="257"/>
      <c r="KLY834" s="257"/>
      <c r="KLZ834" s="257"/>
      <c r="KMA834" s="257"/>
      <c r="KMB834" s="257"/>
      <c r="KMC834" s="257"/>
      <c r="KMD834" s="257"/>
      <c r="KME834" s="257"/>
      <c r="KMF834" s="257"/>
      <c r="KMG834" s="257"/>
      <c r="KMH834" s="257"/>
      <c r="KMI834" s="257"/>
      <c r="KMJ834" s="257"/>
      <c r="KMK834" s="257"/>
      <c r="KML834" s="257"/>
      <c r="KMM834" s="257"/>
      <c r="KMN834" s="257"/>
      <c r="KMO834" s="257"/>
      <c r="KMP834" s="257"/>
      <c r="KMQ834" s="257"/>
      <c r="KMR834" s="257"/>
      <c r="KMS834" s="257"/>
      <c r="KMT834" s="257"/>
      <c r="KMU834" s="257"/>
      <c r="KMV834" s="257"/>
      <c r="KMW834" s="257"/>
      <c r="KMX834" s="257"/>
      <c r="KMY834" s="257"/>
      <c r="KMZ834" s="257"/>
      <c r="KNA834" s="257"/>
      <c r="KNB834" s="257"/>
      <c r="KNC834" s="257"/>
      <c r="KND834" s="257"/>
      <c r="KNE834" s="257"/>
      <c r="KNF834" s="257"/>
      <c r="KNG834" s="257"/>
      <c r="KNH834" s="257"/>
      <c r="KNI834" s="257"/>
      <c r="KNJ834" s="257"/>
      <c r="KNK834" s="257"/>
      <c r="KNL834" s="257"/>
      <c r="KNM834" s="257"/>
      <c r="KNN834" s="257"/>
      <c r="KNO834" s="257"/>
      <c r="KNP834" s="257"/>
      <c r="KNQ834" s="257"/>
      <c r="KNR834" s="257"/>
      <c r="KNS834" s="257"/>
      <c r="KNT834" s="257"/>
      <c r="KNU834" s="257"/>
      <c r="KNV834" s="257"/>
      <c r="KNW834" s="257"/>
      <c r="KNX834" s="257"/>
      <c r="KNY834" s="257"/>
      <c r="KNZ834" s="257"/>
      <c r="KOA834" s="257"/>
      <c r="KOB834" s="257"/>
      <c r="KOC834" s="257"/>
      <c r="KOD834" s="257"/>
      <c r="KOE834" s="257"/>
      <c r="KOF834" s="257"/>
      <c r="KOG834" s="257"/>
      <c r="KOH834" s="257"/>
      <c r="KOI834" s="257"/>
      <c r="KOJ834" s="257"/>
      <c r="KOK834" s="257"/>
      <c r="KOL834" s="257"/>
      <c r="KOM834" s="257"/>
      <c r="KON834" s="257"/>
      <c r="KOO834" s="257"/>
      <c r="KOP834" s="257"/>
      <c r="KOQ834" s="257"/>
      <c r="KOR834" s="257"/>
      <c r="KOS834" s="257"/>
      <c r="KOT834" s="257"/>
      <c r="KOU834" s="257"/>
      <c r="KOV834" s="257"/>
      <c r="KOW834" s="257"/>
      <c r="KOX834" s="257"/>
      <c r="KOY834" s="257"/>
      <c r="KOZ834" s="257"/>
      <c r="KPA834" s="257"/>
      <c r="KPB834" s="257"/>
      <c r="KPC834" s="257"/>
      <c r="KPD834" s="257"/>
      <c r="KPE834" s="257"/>
      <c r="KPF834" s="257"/>
      <c r="KPG834" s="257"/>
      <c r="KPH834" s="257"/>
      <c r="KPI834" s="257"/>
      <c r="KPJ834" s="257"/>
      <c r="KPK834" s="257"/>
      <c r="KPL834" s="257"/>
      <c r="KPM834" s="257"/>
      <c r="KPN834" s="257"/>
      <c r="KPO834" s="257"/>
      <c r="KPP834" s="257"/>
      <c r="KPQ834" s="257"/>
      <c r="KPR834" s="257"/>
      <c r="KPS834" s="257"/>
      <c r="KPT834" s="257"/>
      <c r="KPU834" s="257"/>
      <c r="KPV834" s="257"/>
      <c r="KPW834" s="257"/>
      <c r="KPX834" s="257"/>
      <c r="KPY834" s="257"/>
      <c r="KPZ834" s="257"/>
      <c r="KQA834" s="257"/>
      <c r="KQB834" s="257"/>
      <c r="KQC834" s="257"/>
      <c r="KQD834" s="257"/>
      <c r="KQE834" s="257"/>
      <c r="KQF834" s="257"/>
      <c r="KQG834" s="257"/>
      <c r="KQH834" s="257"/>
      <c r="KQI834" s="257"/>
      <c r="KQJ834" s="257"/>
      <c r="KQK834" s="257"/>
      <c r="KQL834" s="257"/>
      <c r="KQM834" s="257"/>
      <c r="KQN834" s="257"/>
      <c r="KQO834" s="257"/>
      <c r="KQP834" s="257"/>
      <c r="KQQ834" s="257"/>
      <c r="KQR834" s="257"/>
      <c r="KQS834" s="257"/>
      <c r="KQT834" s="257"/>
      <c r="KQU834" s="257"/>
      <c r="KQV834" s="257"/>
      <c r="KQW834" s="257"/>
      <c r="KQX834" s="257"/>
      <c r="KQY834" s="257"/>
      <c r="KQZ834" s="257"/>
      <c r="KRA834" s="257"/>
      <c r="KRB834" s="257"/>
      <c r="KRC834" s="257"/>
      <c r="KRD834" s="257"/>
      <c r="KRE834" s="257"/>
      <c r="KRF834" s="257"/>
      <c r="KRG834" s="257"/>
      <c r="KRH834" s="257"/>
      <c r="KRI834" s="257"/>
      <c r="KRJ834" s="257"/>
      <c r="KRK834" s="257"/>
      <c r="KRL834" s="257"/>
      <c r="KRM834" s="257"/>
      <c r="KRN834" s="257"/>
      <c r="KRO834" s="257"/>
      <c r="KRP834" s="257"/>
      <c r="KRQ834" s="257"/>
      <c r="KRR834" s="257"/>
      <c r="KRS834" s="257"/>
      <c r="KRT834" s="257"/>
      <c r="KRU834" s="257"/>
      <c r="KRV834" s="257"/>
      <c r="KRW834" s="257"/>
      <c r="KRX834" s="257"/>
      <c r="KRY834" s="257"/>
      <c r="KRZ834" s="257"/>
      <c r="KSA834" s="257"/>
      <c r="KSB834" s="257"/>
      <c r="KSC834" s="257"/>
      <c r="KSD834" s="257"/>
      <c r="KSE834" s="257"/>
      <c r="KSF834" s="257"/>
      <c r="KSG834" s="257"/>
      <c r="KSH834" s="257"/>
      <c r="KSI834" s="257"/>
      <c r="KSJ834" s="257"/>
      <c r="KSK834" s="257"/>
      <c r="KSL834" s="257"/>
      <c r="KSM834" s="257"/>
      <c r="KSN834" s="257"/>
      <c r="KSO834" s="257"/>
      <c r="KSP834" s="257"/>
      <c r="KSQ834" s="257"/>
      <c r="KSR834" s="257"/>
      <c r="KSS834" s="257"/>
      <c r="KST834" s="257"/>
      <c r="KSU834" s="257"/>
      <c r="KSV834" s="257"/>
      <c r="KSW834" s="257"/>
      <c r="KSX834" s="257"/>
      <c r="KSY834" s="257"/>
      <c r="KSZ834" s="257"/>
      <c r="KTA834" s="257"/>
      <c r="KTB834" s="257"/>
      <c r="KTC834" s="257"/>
      <c r="KTD834" s="257"/>
      <c r="KTE834" s="257"/>
      <c r="KTF834" s="257"/>
      <c r="KTG834" s="257"/>
      <c r="KTH834" s="257"/>
      <c r="KTI834" s="257"/>
      <c r="KTJ834" s="257"/>
      <c r="KTK834" s="257"/>
      <c r="KTL834" s="257"/>
      <c r="KTM834" s="257"/>
      <c r="KTN834" s="257"/>
      <c r="KTO834" s="257"/>
      <c r="KTP834" s="257"/>
      <c r="KTQ834" s="257"/>
      <c r="KTR834" s="257"/>
      <c r="KTS834" s="257"/>
      <c r="KTT834" s="257"/>
      <c r="KTU834" s="257"/>
      <c r="KTV834" s="257"/>
      <c r="KTW834" s="257"/>
      <c r="KTX834" s="257"/>
      <c r="KTY834" s="257"/>
      <c r="KTZ834" s="257"/>
      <c r="KUA834" s="257"/>
      <c r="KUB834" s="257"/>
      <c r="KUC834" s="257"/>
      <c r="KUD834" s="257"/>
      <c r="KUE834" s="257"/>
      <c r="KUF834" s="257"/>
      <c r="KUG834" s="257"/>
      <c r="KUH834" s="257"/>
      <c r="KUI834" s="257"/>
      <c r="KUJ834" s="257"/>
      <c r="KUK834" s="257"/>
      <c r="KUL834" s="257"/>
      <c r="KUM834" s="257"/>
      <c r="KUN834" s="257"/>
      <c r="KUO834" s="257"/>
      <c r="KUP834" s="257"/>
      <c r="KUQ834" s="257"/>
      <c r="KUR834" s="257"/>
      <c r="KUS834" s="257"/>
      <c r="KUT834" s="257"/>
      <c r="KUU834" s="257"/>
      <c r="KUV834" s="257"/>
      <c r="KUW834" s="257"/>
      <c r="KUX834" s="257"/>
      <c r="KUY834" s="257"/>
      <c r="KUZ834" s="257"/>
      <c r="KVA834" s="257"/>
      <c r="KVB834" s="257"/>
      <c r="KVC834" s="257"/>
      <c r="KVD834" s="257"/>
      <c r="KVE834" s="257"/>
      <c r="KVF834" s="257"/>
      <c r="KVG834" s="257"/>
      <c r="KVH834" s="257"/>
      <c r="KVI834" s="257"/>
      <c r="KVJ834" s="257"/>
      <c r="KVK834" s="257"/>
      <c r="KVL834" s="257"/>
      <c r="KVM834" s="257"/>
      <c r="KVN834" s="257"/>
      <c r="KVO834" s="257"/>
      <c r="KVP834" s="257"/>
      <c r="KVQ834" s="257"/>
      <c r="KVR834" s="257"/>
      <c r="KVS834" s="257"/>
      <c r="KVT834" s="257"/>
      <c r="KVU834" s="257"/>
      <c r="KVV834" s="257"/>
      <c r="KVW834" s="257"/>
      <c r="KVX834" s="257"/>
      <c r="KVY834" s="257"/>
      <c r="KVZ834" s="257"/>
      <c r="KWA834" s="257"/>
      <c r="KWB834" s="257"/>
      <c r="KWC834" s="257"/>
      <c r="KWD834" s="257"/>
      <c r="KWE834" s="257"/>
      <c r="KWF834" s="257"/>
      <c r="KWG834" s="257"/>
      <c r="KWH834" s="257"/>
      <c r="KWI834" s="257"/>
      <c r="KWJ834" s="257"/>
      <c r="KWK834" s="257"/>
      <c r="KWL834" s="257"/>
      <c r="KWM834" s="257"/>
      <c r="KWN834" s="257"/>
      <c r="KWO834" s="257"/>
      <c r="KWP834" s="257"/>
      <c r="KWQ834" s="257"/>
      <c r="KWR834" s="257"/>
      <c r="KWS834" s="257"/>
      <c r="KWT834" s="257"/>
      <c r="KWU834" s="257"/>
      <c r="KWV834" s="257"/>
      <c r="KWW834" s="257"/>
      <c r="KWX834" s="257"/>
      <c r="KWY834" s="257"/>
      <c r="KWZ834" s="257"/>
      <c r="KXA834" s="257"/>
      <c r="KXB834" s="257"/>
      <c r="KXC834" s="257"/>
      <c r="KXD834" s="257"/>
      <c r="KXE834" s="257"/>
      <c r="KXF834" s="257"/>
      <c r="KXG834" s="257"/>
      <c r="KXH834" s="257"/>
      <c r="KXI834" s="257"/>
      <c r="KXJ834" s="257"/>
      <c r="KXK834" s="257"/>
      <c r="KXL834" s="257"/>
      <c r="KXM834" s="257"/>
      <c r="KXN834" s="257"/>
      <c r="KXO834" s="257"/>
      <c r="KXP834" s="257"/>
      <c r="KXQ834" s="257"/>
      <c r="KXR834" s="257"/>
      <c r="KXS834" s="257"/>
      <c r="KXT834" s="257"/>
      <c r="KXU834" s="257"/>
      <c r="KXV834" s="257"/>
      <c r="KXW834" s="257"/>
      <c r="KXX834" s="257"/>
      <c r="KXY834" s="257"/>
      <c r="KXZ834" s="257"/>
      <c r="KYA834" s="257"/>
      <c r="KYB834" s="257"/>
      <c r="KYC834" s="257"/>
      <c r="KYD834" s="257"/>
      <c r="KYE834" s="257"/>
      <c r="KYF834" s="257"/>
      <c r="KYG834" s="257"/>
      <c r="KYH834" s="257"/>
      <c r="KYI834" s="257"/>
      <c r="KYJ834" s="257"/>
      <c r="KYK834" s="257"/>
      <c r="KYL834" s="257"/>
      <c r="KYM834" s="257"/>
      <c r="KYN834" s="257"/>
      <c r="KYO834" s="257"/>
      <c r="KYP834" s="257"/>
      <c r="KYQ834" s="257"/>
      <c r="KYR834" s="257"/>
      <c r="KYS834" s="257"/>
      <c r="KYT834" s="257"/>
      <c r="KYU834" s="257"/>
      <c r="KYV834" s="257"/>
      <c r="KYW834" s="257"/>
      <c r="KYX834" s="257"/>
      <c r="KYY834" s="257"/>
      <c r="KYZ834" s="257"/>
      <c r="KZA834" s="257"/>
      <c r="KZB834" s="257"/>
      <c r="KZC834" s="257"/>
      <c r="KZD834" s="257"/>
      <c r="KZE834" s="257"/>
      <c r="KZF834" s="257"/>
      <c r="KZG834" s="257"/>
      <c r="KZH834" s="257"/>
      <c r="KZI834" s="257"/>
      <c r="KZJ834" s="257"/>
      <c r="KZK834" s="257"/>
      <c r="KZL834" s="257"/>
      <c r="KZM834" s="257"/>
      <c r="KZN834" s="257"/>
      <c r="KZO834" s="257"/>
      <c r="KZP834" s="257"/>
      <c r="KZQ834" s="257"/>
      <c r="KZR834" s="257"/>
      <c r="KZS834" s="257"/>
      <c r="KZT834" s="257"/>
      <c r="KZU834" s="257"/>
      <c r="KZV834" s="257"/>
      <c r="KZW834" s="257"/>
      <c r="KZX834" s="257"/>
      <c r="KZY834" s="257"/>
      <c r="KZZ834" s="257"/>
      <c r="LAA834" s="257"/>
      <c r="LAB834" s="257"/>
      <c r="LAC834" s="257"/>
      <c r="LAD834" s="257"/>
      <c r="LAE834" s="257"/>
      <c r="LAF834" s="257"/>
      <c r="LAG834" s="257"/>
      <c r="LAH834" s="257"/>
      <c r="LAI834" s="257"/>
      <c r="LAJ834" s="257"/>
      <c r="LAK834" s="257"/>
      <c r="LAL834" s="257"/>
      <c r="LAM834" s="257"/>
      <c r="LAN834" s="257"/>
      <c r="LAO834" s="257"/>
      <c r="LAP834" s="257"/>
      <c r="LAQ834" s="257"/>
      <c r="LAR834" s="257"/>
      <c r="LAS834" s="257"/>
      <c r="LAT834" s="257"/>
      <c r="LAU834" s="257"/>
      <c r="LAV834" s="257"/>
      <c r="LAW834" s="257"/>
      <c r="LAX834" s="257"/>
      <c r="LAY834" s="257"/>
      <c r="LAZ834" s="257"/>
      <c r="LBA834" s="257"/>
      <c r="LBB834" s="257"/>
      <c r="LBC834" s="257"/>
      <c r="LBD834" s="257"/>
      <c r="LBE834" s="257"/>
      <c r="LBF834" s="257"/>
      <c r="LBG834" s="257"/>
      <c r="LBH834" s="257"/>
      <c r="LBI834" s="257"/>
      <c r="LBJ834" s="257"/>
      <c r="LBK834" s="257"/>
      <c r="LBL834" s="257"/>
      <c r="LBM834" s="257"/>
      <c r="LBN834" s="257"/>
      <c r="LBO834" s="257"/>
      <c r="LBP834" s="257"/>
      <c r="LBQ834" s="257"/>
      <c r="LBR834" s="257"/>
      <c r="LBS834" s="257"/>
      <c r="LBT834" s="257"/>
      <c r="LBU834" s="257"/>
      <c r="LBV834" s="257"/>
      <c r="LBW834" s="257"/>
      <c r="LBX834" s="257"/>
      <c r="LBY834" s="257"/>
      <c r="LBZ834" s="257"/>
      <c r="LCA834" s="257"/>
      <c r="LCB834" s="257"/>
      <c r="LCC834" s="257"/>
      <c r="LCD834" s="257"/>
      <c r="LCE834" s="257"/>
      <c r="LCF834" s="257"/>
      <c r="LCG834" s="257"/>
      <c r="LCH834" s="257"/>
      <c r="LCI834" s="257"/>
      <c r="LCJ834" s="257"/>
      <c r="LCK834" s="257"/>
      <c r="LCL834" s="257"/>
      <c r="LCM834" s="257"/>
      <c r="LCN834" s="257"/>
      <c r="LCO834" s="257"/>
      <c r="LCP834" s="257"/>
      <c r="LCQ834" s="257"/>
      <c r="LCR834" s="257"/>
      <c r="LCS834" s="257"/>
      <c r="LCT834" s="257"/>
      <c r="LCU834" s="257"/>
      <c r="LCV834" s="257"/>
      <c r="LCW834" s="257"/>
      <c r="LCX834" s="257"/>
      <c r="LCY834" s="257"/>
      <c r="LCZ834" s="257"/>
      <c r="LDA834" s="257"/>
      <c r="LDB834" s="257"/>
      <c r="LDC834" s="257"/>
      <c r="LDD834" s="257"/>
      <c r="LDE834" s="257"/>
      <c r="LDF834" s="257"/>
      <c r="LDG834" s="257"/>
      <c r="LDH834" s="257"/>
      <c r="LDI834" s="257"/>
      <c r="LDJ834" s="257"/>
      <c r="LDK834" s="257"/>
      <c r="LDL834" s="257"/>
      <c r="LDM834" s="257"/>
      <c r="LDN834" s="257"/>
      <c r="LDO834" s="257"/>
      <c r="LDP834" s="257"/>
      <c r="LDQ834" s="257"/>
      <c r="LDR834" s="257"/>
      <c r="LDS834" s="257"/>
      <c r="LDT834" s="257"/>
      <c r="LDU834" s="257"/>
      <c r="LDV834" s="257"/>
      <c r="LDW834" s="257"/>
      <c r="LDX834" s="257"/>
      <c r="LDY834" s="257"/>
      <c r="LDZ834" s="257"/>
      <c r="LEA834" s="257"/>
      <c r="LEB834" s="257"/>
      <c r="LEC834" s="257"/>
      <c r="LED834" s="257"/>
      <c r="LEE834" s="257"/>
      <c r="LEF834" s="257"/>
      <c r="LEG834" s="257"/>
      <c r="LEH834" s="257"/>
      <c r="LEI834" s="257"/>
      <c r="LEJ834" s="257"/>
      <c r="LEK834" s="257"/>
      <c r="LEL834" s="257"/>
      <c r="LEM834" s="257"/>
      <c r="LEN834" s="257"/>
      <c r="LEO834" s="257"/>
      <c r="LEP834" s="257"/>
      <c r="LEQ834" s="257"/>
      <c r="LER834" s="257"/>
      <c r="LES834" s="257"/>
      <c r="LET834" s="257"/>
      <c r="LEU834" s="257"/>
      <c r="LEV834" s="257"/>
      <c r="LEW834" s="257"/>
      <c r="LEX834" s="257"/>
      <c r="LEY834" s="257"/>
      <c r="LEZ834" s="257"/>
      <c r="LFA834" s="257"/>
      <c r="LFB834" s="257"/>
      <c r="LFC834" s="257"/>
      <c r="LFD834" s="257"/>
      <c r="LFE834" s="257"/>
      <c r="LFF834" s="257"/>
      <c r="LFG834" s="257"/>
      <c r="LFH834" s="257"/>
      <c r="LFI834" s="257"/>
      <c r="LFJ834" s="257"/>
      <c r="LFK834" s="257"/>
      <c r="LFL834" s="257"/>
      <c r="LFM834" s="257"/>
      <c r="LFN834" s="257"/>
      <c r="LFO834" s="257"/>
      <c r="LFP834" s="257"/>
      <c r="LFQ834" s="257"/>
      <c r="LFR834" s="257"/>
      <c r="LFS834" s="257"/>
      <c r="LFT834" s="257"/>
      <c r="LFU834" s="257"/>
      <c r="LFV834" s="257"/>
      <c r="LFW834" s="257"/>
      <c r="LFX834" s="257"/>
      <c r="LFY834" s="257"/>
      <c r="LFZ834" s="257"/>
      <c r="LGA834" s="257"/>
      <c r="LGB834" s="257"/>
      <c r="LGC834" s="257"/>
      <c r="LGD834" s="257"/>
      <c r="LGE834" s="257"/>
      <c r="LGF834" s="257"/>
      <c r="LGG834" s="257"/>
      <c r="LGH834" s="257"/>
      <c r="LGI834" s="257"/>
      <c r="LGJ834" s="257"/>
      <c r="LGK834" s="257"/>
      <c r="LGL834" s="257"/>
      <c r="LGM834" s="257"/>
      <c r="LGN834" s="257"/>
      <c r="LGO834" s="257"/>
      <c r="LGP834" s="257"/>
      <c r="LGQ834" s="257"/>
      <c r="LGR834" s="257"/>
      <c r="LGS834" s="257"/>
      <c r="LGT834" s="257"/>
      <c r="LGU834" s="257"/>
      <c r="LGV834" s="257"/>
      <c r="LGW834" s="257"/>
      <c r="LGX834" s="257"/>
      <c r="LGY834" s="257"/>
      <c r="LGZ834" s="257"/>
      <c r="LHA834" s="257"/>
      <c r="LHB834" s="257"/>
      <c r="LHC834" s="257"/>
      <c r="LHD834" s="257"/>
      <c r="LHE834" s="257"/>
      <c r="LHF834" s="257"/>
      <c r="LHG834" s="257"/>
      <c r="LHH834" s="257"/>
      <c r="LHI834" s="257"/>
      <c r="LHJ834" s="257"/>
      <c r="LHK834" s="257"/>
      <c r="LHL834" s="257"/>
      <c r="LHM834" s="257"/>
      <c r="LHN834" s="257"/>
      <c r="LHO834" s="257"/>
      <c r="LHP834" s="257"/>
      <c r="LHQ834" s="257"/>
      <c r="LHR834" s="257"/>
      <c r="LHS834" s="257"/>
      <c r="LHT834" s="257"/>
      <c r="LHU834" s="257"/>
      <c r="LHV834" s="257"/>
      <c r="LHW834" s="257"/>
      <c r="LHX834" s="257"/>
      <c r="LHY834" s="257"/>
      <c r="LHZ834" s="257"/>
      <c r="LIA834" s="257"/>
      <c r="LIB834" s="257"/>
      <c r="LIC834" s="257"/>
      <c r="LID834" s="257"/>
      <c r="LIE834" s="257"/>
      <c r="LIF834" s="257"/>
      <c r="LIG834" s="257"/>
      <c r="LIH834" s="257"/>
      <c r="LII834" s="257"/>
      <c r="LIJ834" s="257"/>
      <c r="LIK834" s="257"/>
      <c r="LIL834" s="257"/>
      <c r="LIM834" s="257"/>
      <c r="LIN834" s="257"/>
      <c r="LIO834" s="257"/>
      <c r="LIP834" s="257"/>
      <c r="LIQ834" s="257"/>
      <c r="LIR834" s="257"/>
      <c r="LIS834" s="257"/>
      <c r="LIT834" s="257"/>
      <c r="LIU834" s="257"/>
      <c r="LIV834" s="257"/>
      <c r="LIW834" s="257"/>
      <c r="LIX834" s="257"/>
      <c r="LIY834" s="257"/>
      <c r="LIZ834" s="257"/>
      <c r="LJA834" s="257"/>
      <c r="LJB834" s="257"/>
      <c r="LJC834" s="257"/>
      <c r="LJD834" s="257"/>
      <c r="LJE834" s="257"/>
      <c r="LJF834" s="257"/>
      <c r="LJG834" s="257"/>
      <c r="LJH834" s="257"/>
      <c r="LJI834" s="257"/>
      <c r="LJJ834" s="257"/>
      <c r="LJK834" s="257"/>
      <c r="LJL834" s="257"/>
      <c r="LJM834" s="257"/>
      <c r="LJN834" s="257"/>
      <c r="LJO834" s="257"/>
      <c r="LJP834" s="257"/>
      <c r="LJQ834" s="257"/>
      <c r="LJR834" s="257"/>
      <c r="LJS834" s="257"/>
      <c r="LJT834" s="257"/>
      <c r="LJU834" s="257"/>
      <c r="LJV834" s="257"/>
      <c r="LJW834" s="257"/>
      <c r="LJX834" s="257"/>
      <c r="LJY834" s="257"/>
      <c r="LJZ834" s="257"/>
      <c r="LKA834" s="257"/>
      <c r="LKB834" s="257"/>
      <c r="LKC834" s="257"/>
      <c r="LKD834" s="257"/>
      <c r="LKE834" s="257"/>
      <c r="LKF834" s="257"/>
      <c r="LKG834" s="257"/>
      <c r="LKH834" s="257"/>
      <c r="LKI834" s="257"/>
      <c r="LKJ834" s="257"/>
      <c r="LKK834" s="257"/>
      <c r="LKL834" s="257"/>
      <c r="LKM834" s="257"/>
      <c r="LKN834" s="257"/>
      <c r="LKO834" s="257"/>
      <c r="LKP834" s="257"/>
      <c r="LKQ834" s="257"/>
      <c r="LKR834" s="257"/>
      <c r="LKS834" s="257"/>
      <c r="LKT834" s="257"/>
      <c r="LKU834" s="257"/>
      <c r="LKV834" s="257"/>
      <c r="LKW834" s="257"/>
      <c r="LKX834" s="257"/>
      <c r="LKY834" s="257"/>
      <c r="LKZ834" s="257"/>
      <c r="LLA834" s="257"/>
      <c r="LLB834" s="257"/>
      <c r="LLC834" s="257"/>
      <c r="LLD834" s="257"/>
      <c r="LLE834" s="257"/>
      <c r="LLF834" s="257"/>
      <c r="LLG834" s="257"/>
      <c r="LLH834" s="257"/>
      <c r="LLI834" s="257"/>
      <c r="LLJ834" s="257"/>
      <c r="LLK834" s="257"/>
      <c r="LLL834" s="257"/>
      <c r="LLM834" s="257"/>
      <c r="LLN834" s="257"/>
      <c r="LLO834" s="257"/>
      <c r="LLP834" s="257"/>
      <c r="LLQ834" s="257"/>
      <c r="LLR834" s="257"/>
      <c r="LLS834" s="257"/>
      <c r="LLT834" s="257"/>
      <c r="LLU834" s="257"/>
      <c r="LLV834" s="257"/>
      <c r="LLW834" s="257"/>
      <c r="LLX834" s="257"/>
      <c r="LLY834" s="257"/>
      <c r="LLZ834" s="257"/>
      <c r="LMA834" s="257"/>
      <c r="LMB834" s="257"/>
      <c r="LMC834" s="257"/>
      <c r="LMD834" s="257"/>
      <c r="LME834" s="257"/>
      <c r="LMF834" s="257"/>
      <c r="LMG834" s="257"/>
      <c r="LMH834" s="257"/>
      <c r="LMI834" s="257"/>
      <c r="LMJ834" s="257"/>
      <c r="LMK834" s="257"/>
      <c r="LML834" s="257"/>
      <c r="LMM834" s="257"/>
      <c r="LMN834" s="257"/>
      <c r="LMO834" s="257"/>
      <c r="LMP834" s="257"/>
      <c r="LMQ834" s="257"/>
      <c r="LMR834" s="257"/>
      <c r="LMS834" s="257"/>
      <c r="LMT834" s="257"/>
      <c r="LMU834" s="257"/>
      <c r="LMV834" s="257"/>
      <c r="LMW834" s="257"/>
      <c r="LMX834" s="257"/>
      <c r="LMY834" s="257"/>
      <c r="LMZ834" s="257"/>
      <c r="LNA834" s="257"/>
      <c r="LNB834" s="257"/>
      <c r="LNC834" s="257"/>
      <c r="LND834" s="257"/>
      <c r="LNE834" s="257"/>
      <c r="LNF834" s="257"/>
      <c r="LNG834" s="257"/>
      <c r="LNH834" s="257"/>
      <c r="LNI834" s="257"/>
      <c r="LNJ834" s="257"/>
      <c r="LNK834" s="257"/>
      <c r="LNL834" s="257"/>
      <c r="LNM834" s="257"/>
      <c r="LNN834" s="257"/>
      <c r="LNO834" s="257"/>
      <c r="LNP834" s="257"/>
      <c r="LNQ834" s="257"/>
      <c r="LNR834" s="257"/>
      <c r="LNS834" s="257"/>
      <c r="LNT834" s="257"/>
      <c r="LNU834" s="257"/>
      <c r="LNV834" s="257"/>
      <c r="LNW834" s="257"/>
      <c r="LNX834" s="257"/>
      <c r="LNY834" s="257"/>
      <c r="LNZ834" s="257"/>
      <c r="LOA834" s="257"/>
      <c r="LOB834" s="257"/>
      <c r="LOC834" s="257"/>
      <c r="LOD834" s="257"/>
      <c r="LOE834" s="257"/>
      <c r="LOF834" s="257"/>
      <c r="LOG834" s="257"/>
      <c r="LOH834" s="257"/>
      <c r="LOI834" s="257"/>
      <c r="LOJ834" s="257"/>
      <c r="LOK834" s="257"/>
      <c r="LOL834" s="257"/>
      <c r="LOM834" s="257"/>
      <c r="LON834" s="257"/>
      <c r="LOO834" s="257"/>
      <c r="LOP834" s="257"/>
      <c r="LOQ834" s="257"/>
      <c r="LOR834" s="257"/>
      <c r="LOS834" s="257"/>
      <c r="LOT834" s="257"/>
      <c r="LOU834" s="257"/>
      <c r="LOV834" s="257"/>
      <c r="LOW834" s="257"/>
      <c r="LOX834" s="257"/>
      <c r="LOY834" s="257"/>
      <c r="LOZ834" s="257"/>
      <c r="LPA834" s="257"/>
      <c r="LPB834" s="257"/>
      <c r="LPC834" s="257"/>
      <c r="LPD834" s="257"/>
      <c r="LPE834" s="257"/>
      <c r="LPF834" s="257"/>
      <c r="LPG834" s="257"/>
      <c r="LPH834" s="257"/>
      <c r="LPI834" s="257"/>
      <c r="LPJ834" s="257"/>
      <c r="LPK834" s="257"/>
      <c r="LPL834" s="257"/>
      <c r="LPM834" s="257"/>
      <c r="LPN834" s="257"/>
      <c r="LPO834" s="257"/>
      <c r="LPP834" s="257"/>
      <c r="LPQ834" s="257"/>
      <c r="LPR834" s="257"/>
      <c r="LPS834" s="257"/>
      <c r="LPT834" s="257"/>
      <c r="LPU834" s="257"/>
      <c r="LPV834" s="257"/>
      <c r="LPW834" s="257"/>
      <c r="LPX834" s="257"/>
      <c r="LPY834" s="257"/>
      <c r="LPZ834" s="257"/>
      <c r="LQA834" s="257"/>
      <c r="LQB834" s="257"/>
      <c r="LQC834" s="257"/>
      <c r="LQD834" s="257"/>
      <c r="LQE834" s="257"/>
      <c r="LQF834" s="257"/>
      <c r="LQG834" s="257"/>
      <c r="LQH834" s="257"/>
      <c r="LQI834" s="257"/>
      <c r="LQJ834" s="257"/>
      <c r="LQK834" s="257"/>
      <c r="LQL834" s="257"/>
      <c r="LQM834" s="257"/>
      <c r="LQN834" s="257"/>
      <c r="LQO834" s="257"/>
      <c r="LQP834" s="257"/>
      <c r="LQQ834" s="257"/>
      <c r="LQR834" s="257"/>
      <c r="LQS834" s="257"/>
      <c r="LQT834" s="257"/>
      <c r="LQU834" s="257"/>
      <c r="LQV834" s="257"/>
      <c r="LQW834" s="257"/>
      <c r="LQX834" s="257"/>
      <c r="LQY834" s="257"/>
      <c r="LQZ834" s="257"/>
      <c r="LRA834" s="257"/>
      <c r="LRB834" s="257"/>
      <c r="LRC834" s="257"/>
      <c r="LRD834" s="257"/>
      <c r="LRE834" s="257"/>
      <c r="LRF834" s="257"/>
      <c r="LRG834" s="257"/>
      <c r="LRH834" s="257"/>
      <c r="LRI834" s="257"/>
      <c r="LRJ834" s="257"/>
      <c r="LRK834" s="257"/>
      <c r="LRL834" s="257"/>
      <c r="LRM834" s="257"/>
      <c r="LRN834" s="257"/>
      <c r="LRO834" s="257"/>
      <c r="LRP834" s="257"/>
      <c r="LRQ834" s="257"/>
      <c r="LRR834" s="257"/>
      <c r="LRS834" s="257"/>
      <c r="LRT834" s="257"/>
      <c r="LRU834" s="257"/>
      <c r="LRV834" s="257"/>
      <c r="LRW834" s="257"/>
      <c r="LRX834" s="257"/>
      <c r="LRY834" s="257"/>
      <c r="LRZ834" s="257"/>
      <c r="LSA834" s="257"/>
      <c r="LSB834" s="257"/>
      <c r="LSC834" s="257"/>
      <c r="LSD834" s="257"/>
      <c r="LSE834" s="257"/>
      <c r="LSF834" s="257"/>
      <c r="LSG834" s="257"/>
      <c r="LSH834" s="257"/>
      <c r="LSI834" s="257"/>
      <c r="LSJ834" s="257"/>
      <c r="LSK834" s="257"/>
      <c r="LSL834" s="257"/>
      <c r="LSM834" s="257"/>
      <c r="LSN834" s="257"/>
      <c r="LSO834" s="257"/>
      <c r="LSP834" s="257"/>
      <c r="LSQ834" s="257"/>
      <c r="LSR834" s="257"/>
      <c r="LSS834" s="257"/>
      <c r="LST834" s="257"/>
      <c r="LSU834" s="257"/>
      <c r="LSV834" s="257"/>
      <c r="LSW834" s="257"/>
      <c r="LSX834" s="257"/>
      <c r="LSY834" s="257"/>
      <c r="LSZ834" s="257"/>
      <c r="LTA834" s="257"/>
      <c r="LTB834" s="257"/>
      <c r="LTC834" s="257"/>
      <c r="LTD834" s="257"/>
      <c r="LTE834" s="257"/>
      <c r="LTF834" s="257"/>
      <c r="LTG834" s="257"/>
      <c r="LTH834" s="257"/>
      <c r="LTI834" s="257"/>
      <c r="LTJ834" s="257"/>
      <c r="LTK834" s="257"/>
      <c r="LTL834" s="257"/>
      <c r="LTM834" s="257"/>
      <c r="LTN834" s="257"/>
      <c r="LTO834" s="257"/>
      <c r="LTP834" s="257"/>
      <c r="LTQ834" s="257"/>
      <c r="LTR834" s="257"/>
      <c r="LTS834" s="257"/>
      <c r="LTT834" s="257"/>
      <c r="LTU834" s="257"/>
      <c r="LTV834" s="257"/>
      <c r="LTW834" s="257"/>
      <c r="LTX834" s="257"/>
      <c r="LTY834" s="257"/>
      <c r="LTZ834" s="257"/>
      <c r="LUA834" s="257"/>
      <c r="LUB834" s="257"/>
      <c r="LUC834" s="257"/>
      <c r="LUD834" s="257"/>
      <c r="LUE834" s="257"/>
      <c r="LUF834" s="257"/>
      <c r="LUG834" s="257"/>
      <c r="LUH834" s="257"/>
      <c r="LUI834" s="257"/>
      <c r="LUJ834" s="257"/>
      <c r="LUK834" s="257"/>
      <c r="LUL834" s="257"/>
      <c r="LUM834" s="257"/>
      <c r="LUN834" s="257"/>
      <c r="LUO834" s="257"/>
      <c r="LUP834" s="257"/>
      <c r="LUQ834" s="257"/>
      <c r="LUR834" s="257"/>
      <c r="LUS834" s="257"/>
      <c r="LUT834" s="257"/>
      <c r="LUU834" s="257"/>
      <c r="LUV834" s="257"/>
      <c r="LUW834" s="257"/>
      <c r="LUX834" s="257"/>
      <c r="LUY834" s="257"/>
      <c r="LUZ834" s="257"/>
      <c r="LVA834" s="257"/>
      <c r="LVB834" s="257"/>
      <c r="LVC834" s="257"/>
      <c r="LVD834" s="257"/>
      <c r="LVE834" s="257"/>
      <c r="LVF834" s="257"/>
      <c r="LVG834" s="257"/>
      <c r="LVH834" s="257"/>
      <c r="LVI834" s="257"/>
      <c r="LVJ834" s="257"/>
      <c r="LVK834" s="257"/>
      <c r="LVL834" s="257"/>
      <c r="LVM834" s="257"/>
      <c r="LVN834" s="257"/>
      <c r="LVO834" s="257"/>
      <c r="LVP834" s="257"/>
      <c r="LVQ834" s="257"/>
      <c r="LVR834" s="257"/>
      <c r="LVS834" s="257"/>
      <c r="LVT834" s="257"/>
      <c r="LVU834" s="257"/>
      <c r="LVV834" s="257"/>
      <c r="LVW834" s="257"/>
      <c r="LVX834" s="257"/>
      <c r="LVY834" s="257"/>
      <c r="LVZ834" s="257"/>
      <c r="LWA834" s="257"/>
      <c r="LWB834" s="257"/>
      <c r="LWC834" s="257"/>
      <c r="LWD834" s="257"/>
      <c r="LWE834" s="257"/>
      <c r="LWF834" s="257"/>
      <c r="LWG834" s="257"/>
      <c r="LWH834" s="257"/>
      <c r="LWI834" s="257"/>
      <c r="LWJ834" s="257"/>
      <c r="LWK834" s="257"/>
      <c r="LWL834" s="257"/>
      <c r="LWM834" s="257"/>
      <c r="LWN834" s="257"/>
      <c r="LWO834" s="257"/>
      <c r="LWP834" s="257"/>
      <c r="LWQ834" s="257"/>
      <c r="LWR834" s="257"/>
      <c r="LWS834" s="257"/>
      <c r="LWT834" s="257"/>
      <c r="LWU834" s="257"/>
      <c r="LWV834" s="257"/>
      <c r="LWW834" s="257"/>
      <c r="LWX834" s="257"/>
      <c r="LWY834" s="257"/>
      <c r="LWZ834" s="257"/>
      <c r="LXA834" s="257"/>
      <c r="LXB834" s="257"/>
      <c r="LXC834" s="257"/>
      <c r="LXD834" s="257"/>
      <c r="LXE834" s="257"/>
      <c r="LXF834" s="257"/>
      <c r="LXG834" s="257"/>
      <c r="LXH834" s="257"/>
      <c r="LXI834" s="257"/>
      <c r="LXJ834" s="257"/>
      <c r="LXK834" s="257"/>
      <c r="LXL834" s="257"/>
      <c r="LXM834" s="257"/>
      <c r="LXN834" s="257"/>
      <c r="LXO834" s="257"/>
      <c r="LXP834" s="257"/>
      <c r="LXQ834" s="257"/>
      <c r="LXR834" s="257"/>
      <c r="LXS834" s="257"/>
      <c r="LXT834" s="257"/>
      <c r="LXU834" s="257"/>
      <c r="LXV834" s="257"/>
      <c r="LXW834" s="257"/>
      <c r="LXX834" s="257"/>
      <c r="LXY834" s="257"/>
      <c r="LXZ834" s="257"/>
      <c r="LYA834" s="257"/>
      <c r="LYB834" s="257"/>
      <c r="LYC834" s="257"/>
      <c r="LYD834" s="257"/>
      <c r="LYE834" s="257"/>
      <c r="LYF834" s="257"/>
      <c r="LYG834" s="257"/>
      <c r="LYH834" s="257"/>
      <c r="LYI834" s="257"/>
      <c r="LYJ834" s="257"/>
      <c r="LYK834" s="257"/>
      <c r="LYL834" s="257"/>
      <c r="LYM834" s="257"/>
      <c r="LYN834" s="257"/>
      <c r="LYO834" s="257"/>
      <c r="LYP834" s="257"/>
      <c r="LYQ834" s="257"/>
      <c r="LYR834" s="257"/>
      <c r="LYS834" s="257"/>
      <c r="LYT834" s="257"/>
      <c r="LYU834" s="257"/>
      <c r="LYV834" s="257"/>
      <c r="LYW834" s="257"/>
      <c r="LYX834" s="257"/>
      <c r="LYY834" s="257"/>
      <c r="LYZ834" s="257"/>
      <c r="LZA834" s="257"/>
      <c r="LZB834" s="257"/>
      <c r="LZC834" s="257"/>
      <c r="LZD834" s="257"/>
      <c r="LZE834" s="257"/>
      <c r="LZF834" s="257"/>
      <c r="LZG834" s="257"/>
      <c r="LZH834" s="257"/>
      <c r="LZI834" s="257"/>
      <c r="LZJ834" s="257"/>
      <c r="LZK834" s="257"/>
      <c r="LZL834" s="257"/>
      <c r="LZM834" s="257"/>
      <c r="LZN834" s="257"/>
      <c r="LZO834" s="257"/>
      <c r="LZP834" s="257"/>
      <c r="LZQ834" s="257"/>
      <c r="LZR834" s="257"/>
      <c r="LZS834" s="257"/>
      <c r="LZT834" s="257"/>
      <c r="LZU834" s="257"/>
      <c r="LZV834" s="257"/>
      <c r="LZW834" s="257"/>
      <c r="LZX834" s="257"/>
      <c r="LZY834" s="257"/>
      <c r="LZZ834" s="257"/>
      <c r="MAA834" s="257"/>
      <c r="MAB834" s="257"/>
      <c r="MAC834" s="257"/>
      <c r="MAD834" s="257"/>
      <c r="MAE834" s="257"/>
      <c r="MAF834" s="257"/>
      <c r="MAG834" s="257"/>
      <c r="MAH834" s="257"/>
      <c r="MAI834" s="257"/>
      <c r="MAJ834" s="257"/>
      <c r="MAK834" s="257"/>
      <c r="MAL834" s="257"/>
      <c r="MAM834" s="257"/>
      <c r="MAN834" s="257"/>
      <c r="MAO834" s="257"/>
      <c r="MAP834" s="257"/>
      <c r="MAQ834" s="257"/>
      <c r="MAR834" s="257"/>
      <c r="MAS834" s="257"/>
      <c r="MAT834" s="257"/>
      <c r="MAU834" s="257"/>
      <c r="MAV834" s="257"/>
      <c r="MAW834" s="257"/>
      <c r="MAX834" s="257"/>
      <c r="MAY834" s="257"/>
      <c r="MAZ834" s="257"/>
      <c r="MBA834" s="257"/>
      <c r="MBB834" s="257"/>
      <c r="MBC834" s="257"/>
      <c r="MBD834" s="257"/>
      <c r="MBE834" s="257"/>
      <c r="MBF834" s="257"/>
      <c r="MBG834" s="257"/>
      <c r="MBH834" s="257"/>
      <c r="MBI834" s="257"/>
      <c r="MBJ834" s="257"/>
      <c r="MBK834" s="257"/>
      <c r="MBL834" s="257"/>
      <c r="MBM834" s="257"/>
      <c r="MBN834" s="257"/>
      <c r="MBO834" s="257"/>
      <c r="MBP834" s="257"/>
      <c r="MBQ834" s="257"/>
      <c r="MBR834" s="257"/>
      <c r="MBS834" s="257"/>
      <c r="MBT834" s="257"/>
      <c r="MBU834" s="257"/>
      <c r="MBV834" s="257"/>
      <c r="MBW834" s="257"/>
      <c r="MBX834" s="257"/>
      <c r="MBY834" s="257"/>
      <c r="MBZ834" s="257"/>
      <c r="MCA834" s="257"/>
      <c r="MCB834" s="257"/>
      <c r="MCC834" s="257"/>
      <c r="MCD834" s="257"/>
      <c r="MCE834" s="257"/>
      <c r="MCF834" s="257"/>
      <c r="MCG834" s="257"/>
      <c r="MCH834" s="257"/>
      <c r="MCI834" s="257"/>
      <c r="MCJ834" s="257"/>
      <c r="MCK834" s="257"/>
      <c r="MCL834" s="257"/>
      <c r="MCM834" s="257"/>
      <c r="MCN834" s="257"/>
      <c r="MCO834" s="257"/>
      <c r="MCP834" s="257"/>
      <c r="MCQ834" s="257"/>
      <c r="MCR834" s="257"/>
      <c r="MCS834" s="257"/>
      <c r="MCT834" s="257"/>
      <c r="MCU834" s="257"/>
      <c r="MCV834" s="257"/>
      <c r="MCW834" s="257"/>
      <c r="MCX834" s="257"/>
      <c r="MCY834" s="257"/>
      <c r="MCZ834" s="257"/>
      <c r="MDA834" s="257"/>
      <c r="MDB834" s="257"/>
      <c r="MDC834" s="257"/>
      <c r="MDD834" s="257"/>
      <c r="MDE834" s="257"/>
      <c r="MDF834" s="257"/>
      <c r="MDG834" s="257"/>
      <c r="MDH834" s="257"/>
      <c r="MDI834" s="257"/>
      <c r="MDJ834" s="257"/>
      <c r="MDK834" s="257"/>
      <c r="MDL834" s="257"/>
      <c r="MDM834" s="257"/>
      <c r="MDN834" s="257"/>
      <c r="MDO834" s="257"/>
      <c r="MDP834" s="257"/>
      <c r="MDQ834" s="257"/>
      <c r="MDR834" s="257"/>
      <c r="MDS834" s="257"/>
      <c r="MDT834" s="257"/>
      <c r="MDU834" s="257"/>
      <c r="MDV834" s="257"/>
      <c r="MDW834" s="257"/>
      <c r="MDX834" s="257"/>
      <c r="MDY834" s="257"/>
      <c r="MDZ834" s="257"/>
      <c r="MEA834" s="257"/>
      <c r="MEB834" s="257"/>
      <c r="MEC834" s="257"/>
      <c r="MED834" s="257"/>
      <c r="MEE834" s="257"/>
      <c r="MEF834" s="257"/>
      <c r="MEG834" s="257"/>
      <c r="MEH834" s="257"/>
      <c r="MEI834" s="257"/>
      <c r="MEJ834" s="257"/>
      <c r="MEK834" s="257"/>
      <c r="MEL834" s="257"/>
      <c r="MEM834" s="257"/>
      <c r="MEN834" s="257"/>
      <c r="MEO834" s="257"/>
      <c r="MEP834" s="257"/>
      <c r="MEQ834" s="257"/>
      <c r="MER834" s="257"/>
      <c r="MES834" s="257"/>
      <c r="MET834" s="257"/>
      <c r="MEU834" s="257"/>
      <c r="MEV834" s="257"/>
      <c r="MEW834" s="257"/>
      <c r="MEX834" s="257"/>
      <c r="MEY834" s="257"/>
      <c r="MEZ834" s="257"/>
      <c r="MFA834" s="257"/>
      <c r="MFB834" s="257"/>
      <c r="MFC834" s="257"/>
      <c r="MFD834" s="257"/>
      <c r="MFE834" s="257"/>
      <c r="MFF834" s="257"/>
      <c r="MFG834" s="257"/>
      <c r="MFH834" s="257"/>
      <c r="MFI834" s="257"/>
      <c r="MFJ834" s="257"/>
      <c r="MFK834" s="257"/>
      <c r="MFL834" s="257"/>
      <c r="MFM834" s="257"/>
      <c r="MFN834" s="257"/>
      <c r="MFO834" s="257"/>
      <c r="MFP834" s="257"/>
      <c r="MFQ834" s="257"/>
      <c r="MFR834" s="257"/>
      <c r="MFS834" s="257"/>
      <c r="MFT834" s="257"/>
      <c r="MFU834" s="257"/>
      <c r="MFV834" s="257"/>
      <c r="MFW834" s="257"/>
      <c r="MFX834" s="257"/>
      <c r="MFY834" s="257"/>
      <c r="MFZ834" s="257"/>
      <c r="MGA834" s="257"/>
      <c r="MGB834" s="257"/>
      <c r="MGC834" s="257"/>
      <c r="MGD834" s="257"/>
      <c r="MGE834" s="257"/>
      <c r="MGF834" s="257"/>
      <c r="MGG834" s="257"/>
      <c r="MGH834" s="257"/>
      <c r="MGI834" s="257"/>
      <c r="MGJ834" s="257"/>
      <c r="MGK834" s="257"/>
      <c r="MGL834" s="257"/>
      <c r="MGM834" s="257"/>
      <c r="MGN834" s="257"/>
      <c r="MGO834" s="257"/>
      <c r="MGP834" s="257"/>
      <c r="MGQ834" s="257"/>
      <c r="MGR834" s="257"/>
      <c r="MGS834" s="257"/>
      <c r="MGT834" s="257"/>
      <c r="MGU834" s="257"/>
      <c r="MGV834" s="257"/>
      <c r="MGW834" s="257"/>
      <c r="MGX834" s="257"/>
      <c r="MGY834" s="257"/>
      <c r="MGZ834" s="257"/>
      <c r="MHA834" s="257"/>
      <c r="MHB834" s="257"/>
      <c r="MHC834" s="257"/>
      <c r="MHD834" s="257"/>
      <c r="MHE834" s="257"/>
      <c r="MHF834" s="257"/>
      <c r="MHG834" s="257"/>
      <c r="MHH834" s="257"/>
      <c r="MHI834" s="257"/>
      <c r="MHJ834" s="257"/>
      <c r="MHK834" s="257"/>
      <c r="MHL834" s="257"/>
      <c r="MHM834" s="257"/>
      <c r="MHN834" s="257"/>
      <c r="MHO834" s="257"/>
      <c r="MHP834" s="257"/>
      <c r="MHQ834" s="257"/>
      <c r="MHR834" s="257"/>
      <c r="MHS834" s="257"/>
      <c r="MHT834" s="257"/>
      <c r="MHU834" s="257"/>
      <c r="MHV834" s="257"/>
      <c r="MHW834" s="257"/>
      <c r="MHX834" s="257"/>
      <c r="MHY834" s="257"/>
      <c r="MHZ834" s="257"/>
      <c r="MIA834" s="257"/>
      <c r="MIB834" s="257"/>
      <c r="MIC834" s="257"/>
      <c r="MID834" s="257"/>
      <c r="MIE834" s="257"/>
      <c r="MIF834" s="257"/>
      <c r="MIG834" s="257"/>
      <c r="MIH834" s="257"/>
      <c r="MII834" s="257"/>
      <c r="MIJ834" s="257"/>
      <c r="MIK834" s="257"/>
      <c r="MIL834" s="257"/>
      <c r="MIM834" s="257"/>
      <c r="MIN834" s="257"/>
      <c r="MIO834" s="257"/>
      <c r="MIP834" s="257"/>
      <c r="MIQ834" s="257"/>
      <c r="MIR834" s="257"/>
      <c r="MIS834" s="257"/>
      <c r="MIT834" s="257"/>
      <c r="MIU834" s="257"/>
      <c r="MIV834" s="257"/>
      <c r="MIW834" s="257"/>
      <c r="MIX834" s="257"/>
      <c r="MIY834" s="257"/>
      <c r="MIZ834" s="257"/>
      <c r="MJA834" s="257"/>
      <c r="MJB834" s="257"/>
      <c r="MJC834" s="257"/>
      <c r="MJD834" s="257"/>
      <c r="MJE834" s="257"/>
      <c r="MJF834" s="257"/>
      <c r="MJG834" s="257"/>
      <c r="MJH834" s="257"/>
      <c r="MJI834" s="257"/>
      <c r="MJJ834" s="257"/>
      <c r="MJK834" s="257"/>
      <c r="MJL834" s="257"/>
      <c r="MJM834" s="257"/>
      <c r="MJN834" s="257"/>
      <c r="MJO834" s="257"/>
      <c r="MJP834" s="257"/>
      <c r="MJQ834" s="257"/>
      <c r="MJR834" s="257"/>
      <c r="MJS834" s="257"/>
      <c r="MJT834" s="257"/>
      <c r="MJU834" s="257"/>
      <c r="MJV834" s="257"/>
      <c r="MJW834" s="257"/>
      <c r="MJX834" s="257"/>
      <c r="MJY834" s="257"/>
      <c r="MJZ834" s="257"/>
      <c r="MKA834" s="257"/>
      <c r="MKB834" s="257"/>
      <c r="MKC834" s="257"/>
      <c r="MKD834" s="257"/>
      <c r="MKE834" s="257"/>
      <c r="MKF834" s="257"/>
      <c r="MKG834" s="257"/>
      <c r="MKH834" s="257"/>
      <c r="MKI834" s="257"/>
      <c r="MKJ834" s="257"/>
      <c r="MKK834" s="257"/>
      <c r="MKL834" s="257"/>
      <c r="MKM834" s="257"/>
      <c r="MKN834" s="257"/>
      <c r="MKO834" s="257"/>
      <c r="MKP834" s="257"/>
      <c r="MKQ834" s="257"/>
      <c r="MKR834" s="257"/>
      <c r="MKS834" s="257"/>
      <c r="MKT834" s="257"/>
      <c r="MKU834" s="257"/>
      <c r="MKV834" s="257"/>
      <c r="MKW834" s="257"/>
      <c r="MKX834" s="257"/>
      <c r="MKY834" s="257"/>
      <c r="MKZ834" s="257"/>
      <c r="MLA834" s="257"/>
      <c r="MLB834" s="257"/>
      <c r="MLC834" s="257"/>
      <c r="MLD834" s="257"/>
      <c r="MLE834" s="257"/>
      <c r="MLF834" s="257"/>
      <c r="MLG834" s="257"/>
      <c r="MLH834" s="257"/>
      <c r="MLI834" s="257"/>
      <c r="MLJ834" s="257"/>
      <c r="MLK834" s="257"/>
      <c r="MLL834" s="257"/>
      <c r="MLM834" s="257"/>
      <c r="MLN834" s="257"/>
      <c r="MLO834" s="257"/>
      <c r="MLP834" s="257"/>
      <c r="MLQ834" s="257"/>
      <c r="MLR834" s="257"/>
      <c r="MLS834" s="257"/>
      <c r="MLT834" s="257"/>
      <c r="MLU834" s="257"/>
      <c r="MLV834" s="257"/>
      <c r="MLW834" s="257"/>
      <c r="MLX834" s="257"/>
      <c r="MLY834" s="257"/>
      <c r="MLZ834" s="257"/>
      <c r="MMA834" s="257"/>
      <c r="MMB834" s="257"/>
      <c r="MMC834" s="257"/>
      <c r="MMD834" s="257"/>
      <c r="MME834" s="257"/>
      <c r="MMF834" s="257"/>
      <c r="MMG834" s="257"/>
      <c r="MMH834" s="257"/>
      <c r="MMI834" s="257"/>
      <c r="MMJ834" s="257"/>
      <c r="MMK834" s="257"/>
      <c r="MML834" s="257"/>
      <c r="MMM834" s="257"/>
      <c r="MMN834" s="257"/>
      <c r="MMO834" s="257"/>
      <c r="MMP834" s="257"/>
      <c r="MMQ834" s="257"/>
      <c r="MMR834" s="257"/>
      <c r="MMS834" s="257"/>
      <c r="MMT834" s="257"/>
      <c r="MMU834" s="257"/>
      <c r="MMV834" s="257"/>
      <c r="MMW834" s="257"/>
      <c r="MMX834" s="257"/>
      <c r="MMY834" s="257"/>
      <c r="MMZ834" s="257"/>
      <c r="MNA834" s="257"/>
      <c r="MNB834" s="257"/>
      <c r="MNC834" s="257"/>
      <c r="MND834" s="257"/>
      <c r="MNE834" s="257"/>
      <c r="MNF834" s="257"/>
      <c r="MNG834" s="257"/>
      <c r="MNH834" s="257"/>
      <c r="MNI834" s="257"/>
      <c r="MNJ834" s="257"/>
      <c r="MNK834" s="257"/>
      <c r="MNL834" s="257"/>
      <c r="MNM834" s="257"/>
      <c r="MNN834" s="257"/>
      <c r="MNO834" s="257"/>
      <c r="MNP834" s="257"/>
      <c r="MNQ834" s="257"/>
      <c r="MNR834" s="257"/>
      <c r="MNS834" s="257"/>
      <c r="MNT834" s="257"/>
      <c r="MNU834" s="257"/>
      <c r="MNV834" s="257"/>
      <c r="MNW834" s="257"/>
      <c r="MNX834" s="257"/>
      <c r="MNY834" s="257"/>
      <c r="MNZ834" s="257"/>
      <c r="MOA834" s="257"/>
      <c r="MOB834" s="257"/>
      <c r="MOC834" s="257"/>
      <c r="MOD834" s="257"/>
      <c r="MOE834" s="257"/>
      <c r="MOF834" s="257"/>
      <c r="MOG834" s="257"/>
      <c r="MOH834" s="257"/>
      <c r="MOI834" s="257"/>
      <c r="MOJ834" s="257"/>
      <c r="MOK834" s="257"/>
      <c r="MOL834" s="257"/>
      <c r="MOM834" s="257"/>
      <c r="MON834" s="257"/>
      <c r="MOO834" s="257"/>
      <c r="MOP834" s="257"/>
      <c r="MOQ834" s="257"/>
      <c r="MOR834" s="257"/>
      <c r="MOS834" s="257"/>
      <c r="MOT834" s="257"/>
      <c r="MOU834" s="257"/>
      <c r="MOV834" s="257"/>
      <c r="MOW834" s="257"/>
      <c r="MOX834" s="257"/>
      <c r="MOY834" s="257"/>
      <c r="MOZ834" s="257"/>
      <c r="MPA834" s="257"/>
      <c r="MPB834" s="257"/>
      <c r="MPC834" s="257"/>
      <c r="MPD834" s="257"/>
      <c r="MPE834" s="257"/>
      <c r="MPF834" s="257"/>
      <c r="MPG834" s="257"/>
      <c r="MPH834" s="257"/>
      <c r="MPI834" s="257"/>
      <c r="MPJ834" s="257"/>
      <c r="MPK834" s="257"/>
      <c r="MPL834" s="257"/>
      <c r="MPM834" s="257"/>
      <c r="MPN834" s="257"/>
      <c r="MPO834" s="257"/>
      <c r="MPP834" s="257"/>
      <c r="MPQ834" s="257"/>
      <c r="MPR834" s="257"/>
      <c r="MPS834" s="257"/>
      <c r="MPT834" s="257"/>
      <c r="MPU834" s="257"/>
      <c r="MPV834" s="257"/>
      <c r="MPW834" s="257"/>
      <c r="MPX834" s="257"/>
      <c r="MPY834" s="257"/>
      <c r="MPZ834" s="257"/>
      <c r="MQA834" s="257"/>
      <c r="MQB834" s="257"/>
      <c r="MQC834" s="257"/>
      <c r="MQD834" s="257"/>
      <c r="MQE834" s="257"/>
      <c r="MQF834" s="257"/>
      <c r="MQG834" s="257"/>
      <c r="MQH834" s="257"/>
      <c r="MQI834" s="257"/>
      <c r="MQJ834" s="257"/>
      <c r="MQK834" s="257"/>
      <c r="MQL834" s="257"/>
      <c r="MQM834" s="257"/>
      <c r="MQN834" s="257"/>
      <c r="MQO834" s="257"/>
      <c r="MQP834" s="257"/>
      <c r="MQQ834" s="257"/>
      <c r="MQR834" s="257"/>
      <c r="MQS834" s="257"/>
      <c r="MQT834" s="257"/>
      <c r="MQU834" s="257"/>
      <c r="MQV834" s="257"/>
      <c r="MQW834" s="257"/>
      <c r="MQX834" s="257"/>
      <c r="MQY834" s="257"/>
      <c r="MQZ834" s="257"/>
      <c r="MRA834" s="257"/>
      <c r="MRB834" s="257"/>
      <c r="MRC834" s="257"/>
      <c r="MRD834" s="257"/>
      <c r="MRE834" s="257"/>
      <c r="MRF834" s="257"/>
      <c r="MRG834" s="257"/>
      <c r="MRH834" s="257"/>
      <c r="MRI834" s="257"/>
      <c r="MRJ834" s="257"/>
      <c r="MRK834" s="257"/>
      <c r="MRL834" s="257"/>
      <c r="MRM834" s="257"/>
      <c r="MRN834" s="257"/>
      <c r="MRO834" s="257"/>
      <c r="MRP834" s="257"/>
      <c r="MRQ834" s="257"/>
      <c r="MRR834" s="257"/>
      <c r="MRS834" s="257"/>
      <c r="MRT834" s="257"/>
      <c r="MRU834" s="257"/>
      <c r="MRV834" s="257"/>
      <c r="MRW834" s="257"/>
      <c r="MRX834" s="257"/>
      <c r="MRY834" s="257"/>
      <c r="MRZ834" s="257"/>
      <c r="MSA834" s="257"/>
      <c r="MSB834" s="257"/>
      <c r="MSC834" s="257"/>
      <c r="MSD834" s="257"/>
      <c r="MSE834" s="257"/>
      <c r="MSF834" s="257"/>
      <c r="MSG834" s="257"/>
      <c r="MSH834" s="257"/>
      <c r="MSI834" s="257"/>
      <c r="MSJ834" s="257"/>
      <c r="MSK834" s="257"/>
      <c r="MSL834" s="257"/>
      <c r="MSM834" s="257"/>
      <c r="MSN834" s="257"/>
      <c r="MSO834" s="257"/>
      <c r="MSP834" s="257"/>
      <c r="MSQ834" s="257"/>
      <c r="MSR834" s="257"/>
      <c r="MSS834" s="257"/>
      <c r="MST834" s="257"/>
      <c r="MSU834" s="257"/>
      <c r="MSV834" s="257"/>
      <c r="MSW834" s="257"/>
      <c r="MSX834" s="257"/>
      <c r="MSY834" s="257"/>
      <c r="MSZ834" s="257"/>
      <c r="MTA834" s="257"/>
      <c r="MTB834" s="257"/>
      <c r="MTC834" s="257"/>
      <c r="MTD834" s="257"/>
      <c r="MTE834" s="257"/>
      <c r="MTF834" s="257"/>
      <c r="MTG834" s="257"/>
      <c r="MTH834" s="257"/>
      <c r="MTI834" s="257"/>
      <c r="MTJ834" s="257"/>
      <c r="MTK834" s="257"/>
      <c r="MTL834" s="257"/>
      <c r="MTM834" s="257"/>
      <c r="MTN834" s="257"/>
      <c r="MTO834" s="257"/>
      <c r="MTP834" s="257"/>
      <c r="MTQ834" s="257"/>
      <c r="MTR834" s="257"/>
      <c r="MTS834" s="257"/>
      <c r="MTT834" s="257"/>
      <c r="MTU834" s="257"/>
      <c r="MTV834" s="257"/>
      <c r="MTW834" s="257"/>
      <c r="MTX834" s="257"/>
      <c r="MTY834" s="257"/>
      <c r="MTZ834" s="257"/>
      <c r="MUA834" s="257"/>
      <c r="MUB834" s="257"/>
      <c r="MUC834" s="257"/>
      <c r="MUD834" s="257"/>
      <c r="MUE834" s="257"/>
      <c r="MUF834" s="257"/>
      <c r="MUG834" s="257"/>
      <c r="MUH834" s="257"/>
      <c r="MUI834" s="257"/>
      <c r="MUJ834" s="257"/>
      <c r="MUK834" s="257"/>
      <c r="MUL834" s="257"/>
      <c r="MUM834" s="257"/>
      <c r="MUN834" s="257"/>
      <c r="MUO834" s="257"/>
      <c r="MUP834" s="257"/>
      <c r="MUQ834" s="257"/>
      <c r="MUR834" s="257"/>
      <c r="MUS834" s="257"/>
      <c r="MUT834" s="257"/>
      <c r="MUU834" s="257"/>
      <c r="MUV834" s="257"/>
      <c r="MUW834" s="257"/>
      <c r="MUX834" s="257"/>
      <c r="MUY834" s="257"/>
      <c r="MUZ834" s="257"/>
      <c r="MVA834" s="257"/>
      <c r="MVB834" s="257"/>
      <c r="MVC834" s="257"/>
      <c r="MVD834" s="257"/>
      <c r="MVE834" s="257"/>
      <c r="MVF834" s="257"/>
      <c r="MVG834" s="257"/>
      <c r="MVH834" s="257"/>
      <c r="MVI834" s="257"/>
      <c r="MVJ834" s="257"/>
      <c r="MVK834" s="257"/>
      <c r="MVL834" s="257"/>
      <c r="MVM834" s="257"/>
      <c r="MVN834" s="257"/>
      <c r="MVO834" s="257"/>
      <c r="MVP834" s="257"/>
      <c r="MVQ834" s="257"/>
      <c r="MVR834" s="257"/>
      <c r="MVS834" s="257"/>
      <c r="MVT834" s="257"/>
      <c r="MVU834" s="257"/>
      <c r="MVV834" s="257"/>
      <c r="MVW834" s="257"/>
      <c r="MVX834" s="257"/>
      <c r="MVY834" s="257"/>
      <c r="MVZ834" s="257"/>
      <c r="MWA834" s="257"/>
      <c r="MWB834" s="257"/>
      <c r="MWC834" s="257"/>
      <c r="MWD834" s="257"/>
      <c r="MWE834" s="257"/>
      <c r="MWF834" s="257"/>
      <c r="MWG834" s="257"/>
      <c r="MWH834" s="257"/>
      <c r="MWI834" s="257"/>
      <c r="MWJ834" s="257"/>
      <c r="MWK834" s="257"/>
      <c r="MWL834" s="257"/>
      <c r="MWM834" s="257"/>
      <c r="MWN834" s="257"/>
      <c r="MWO834" s="257"/>
      <c r="MWP834" s="257"/>
      <c r="MWQ834" s="257"/>
      <c r="MWR834" s="257"/>
      <c r="MWS834" s="257"/>
      <c r="MWT834" s="257"/>
      <c r="MWU834" s="257"/>
      <c r="MWV834" s="257"/>
      <c r="MWW834" s="257"/>
      <c r="MWX834" s="257"/>
      <c r="MWY834" s="257"/>
      <c r="MWZ834" s="257"/>
      <c r="MXA834" s="257"/>
      <c r="MXB834" s="257"/>
      <c r="MXC834" s="257"/>
      <c r="MXD834" s="257"/>
      <c r="MXE834" s="257"/>
      <c r="MXF834" s="257"/>
      <c r="MXG834" s="257"/>
      <c r="MXH834" s="257"/>
      <c r="MXI834" s="257"/>
      <c r="MXJ834" s="257"/>
      <c r="MXK834" s="257"/>
      <c r="MXL834" s="257"/>
      <c r="MXM834" s="257"/>
      <c r="MXN834" s="257"/>
      <c r="MXO834" s="257"/>
      <c r="MXP834" s="257"/>
      <c r="MXQ834" s="257"/>
      <c r="MXR834" s="257"/>
      <c r="MXS834" s="257"/>
      <c r="MXT834" s="257"/>
      <c r="MXU834" s="257"/>
      <c r="MXV834" s="257"/>
      <c r="MXW834" s="257"/>
      <c r="MXX834" s="257"/>
      <c r="MXY834" s="257"/>
      <c r="MXZ834" s="257"/>
      <c r="MYA834" s="257"/>
      <c r="MYB834" s="257"/>
      <c r="MYC834" s="257"/>
      <c r="MYD834" s="257"/>
      <c r="MYE834" s="257"/>
      <c r="MYF834" s="257"/>
      <c r="MYG834" s="257"/>
      <c r="MYH834" s="257"/>
      <c r="MYI834" s="257"/>
      <c r="MYJ834" s="257"/>
      <c r="MYK834" s="257"/>
      <c r="MYL834" s="257"/>
      <c r="MYM834" s="257"/>
      <c r="MYN834" s="257"/>
      <c r="MYO834" s="257"/>
      <c r="MYP834" s="257"/>
      <c r="MYQ834" s="257"/>
      <c r="MYR834" s="257"/>
      <c r="MYS834" s="257"/>
      <c r="MYT834" s="257"/>
      <c r="MYU834" s="257"/>
      <c r="MYV834" s="257"/>
      <c r="MYW834" s="257"/>
      <c r="MYX834" s="257"/>
      <c r="MYY834" s="257"/>
      <c r="MYZ834" s="257"/>
      <c r="MZA834" s="257"/>
      <c r="MZB834" s="257"/>
      <c r="MZC834" s="257"/>
      <c r="MZD834" s="257"/>
      <c r="MZE834" s="257"/>
      <c r="MZF834" s="257"/>
      <c r="MZG834" s="257"/>
      <c r="MZH834" s="257"/>
      <c r="MZI834" s="257"/>
      <c r="MZJ834" s="257"/>
      <c r="MZK834" s="257"/>
      <c r="MZL834" s="257"/>
      <c r="MZM834" s="257"/>
      <c r="MZN834" s="257"/>
      <c r="MZO834" s="257"/>
      <c r="MZP834" s="257"/>
      <c r="MZQ834" s="257"/>
      <c r="MZR834" s="257"/>
      <c r="MZS834" s="257"/>
      <c r="MZT834" s="257"/>
      <c r="MZU834" s="257"/>
      <c r="MZV834" s="257"/>
      <c r="MZW834" s="257"/>
      <c r="MZX834" s="257"/>
      <c r="MZY834" s="257"/>
      <c r="MZZ834" s="257"/>
      <c r="NAA834" s="257"/>
      <c r="NAB834" s="257"/>
      <c r="NAC834" s="257"/>
      <c r="NAD834" s="257"/>
      <c r="NAE834" s="257"/>
      <c r="NAF834" s="257"/>
      <c r="NAG834" s="257"/>
      <c r="NAH834" s="257"/>
      <c r="NAI834" s="257"/>
      <c r="NAJ834" s="257"/>
      <c r="NAK834" s="257"/>
      <c r="NAL834" s="257"/>
      <c r="NAM834" s="257"/>
      <c r="NAN834" s="257"/>
      <c r="NAO834" s="257"/>
      <c r="NAP834" s="257"/>
      <c r="NAQ834" s="257"/>
      <c r="NAR834" s="257"/>
      <c r="NAS834" s="257"/>
      <c r="NAT834" s="257"/>
      <c r="NAU834" s="257"/>
      <c r="NAV834" s="257"/>
      <c r="NAW834" s="257"/>
      <c r="NAX834" s="257"/>
      <c r="NAY834" s="257"/>
      <c r="NAZ834" s="257"/>
      <c r="NBA834" s="257"/>
      <c r="NBB834" s="257"/>
      <c r="NBC834" s="257"/>
      <c r="NBD834" s="257"/>
      <c r="NBE834" s="257"/>
      <c r="NBF834" s="257"/>
      <c r="NBG834" s="257"/>
      <c r="NBH834" s="257"/>
      <c r="NBI834" s="257"/>
      <c r="NBJ834" s="257"/>
      <c r="NBK834" s="257"/>
      <c r="NBL834" s="257"/>
      <c r="NBM834" s="257"/>
      <c r="NBN834" s="257"/>
      <c r="NBO834" s="257"/>
      <c r="NBP834" s="257"/>
      <c r="NBQ834" s="257"/>
      <c r="NBR834" s="257"/>
      <c r="NBS834" s="257"/>
      <c r="NBT834" s="257"/>
      <c r="NBU834" s="257"/>
      <c r="NBV834" s="257"/>
      <c r="NBW834" s="257"/>
      <c r="NBX834" s="257"/>
      <c r="NBY834" s="257"/>
      <c r="NBZ834" s="257"/>
      <c r="NCA834" s="257"/>
      <c r="NCB834" s="257"/>
      <c r="NCC834" s="257"/>
      <c r="NCD834" s="257"/>
      <c r="NCE834" s="257"/>
      <c r="NCF834" s="257"/>
      <c r="NCG834" s="257"/>
      <c r="NCH834" s="257"/>
      <c r="NCI834" s="257"/>
      <c r="NCJ834" s="257"/>
      <c r="NCK834" s="257"/>
      <c r="NCL834" s="257"/>
      <c r="NCM834" s="257"/>
      <c r="NCN834" s="257"/>
      <c r="NCO834" s="257"/>
      <c r="NCP834" s="257"/>
      <c r="NCQ834" s="257"/>
      <c r="NCR834" s="257"/>
      <c r="NCS834" s="257"/>
      <c r="NCT834" s="257"/>
      <c r="NCU834" s="257"/>
      <c r="NCV834" s="257"/>
      <c r="NCW834" s="257"/>
      <c r="NCX834" s="257"/>
      <c r="NCY834" s="257"/>
      <c r="NCZ834" s="257"/>
      <c r="NDA834" s="257"/>
      <c r="NDB834" s="257"/>
      <c r="NDC834" s="257"/>
      <c r="NDD834" s="257"/>
      <c r="NDE834" s="257"/>
      <c r="NDF834" s="257"/>
      <c r="NDG834" s="257"/>
      <c r="NDH834" s="257"/>
      <c r="NDI834" s="257"/>
      <c r="NDJ834" s="257"/>
      <c r="NDK834" s="257"/>
      <c r="NDL834" s="257"/>
      <c r="NDM834" s="257"/>
      <c r="NDN834" s="257"/>
      <c r="NDO834" s="257"/>
      <c r="NDP834" s="257"/>
      <c r="NDQ834" s="257"/>
      <c r="NDR834" s="257"/>
      <c r="NDS834" s="257"/>
      <c r="NDT834" s="257"/>
      <c r="NDU834" s="257"/>
      <c r="NDV834" s="257"/>
      <c r="NDW834" s="257"/>
      <c r="NDX834" s="257"/>
      <c r="NDY834" s="257"/>
      <c r="NDZ834" s="257"/>
      <c r="NEA834" s="257"/>
      <c r="NEB834" s="257"/>
      <c r="NEC834" s="257"/>
      <c r="NED834" s="257"/>
      <c r="NEE834" s="257"/>
      <c r="NEF834" s="257"/>
      <c r="NEG834" s="257"/>
      <c r="NEH834" s="257"/>
      <c r="NEI834" s="257"/>
      <c r="NEJ834" s="257"/>
      <c r="NEK834" s="257"/>
      <c r="NEL834" s="257"/>
      <c r="NEM834" s="257"/>
      <c r="NEN834" s="257"/>
      <c r="NEO834" s="257"/>
      <c r="NEP834" s="257"/>
      <c r="NEQ834" s="257"/>
      <c r="NER834" s="257"/>
      <c r="NES834" s="257"/>
      <c r="NET834" s="257"/>
      <c r="NEU834" s="257"/>
      <c r="NEV834" s="257"/>
      <c r="NEW834" s="257"/>
      <c r="NEX834" s="257"/>
      <c r="NEY834" s="257"/>
      <c r="NEZ834" s="257"/>
      <c r="NFA834" s="257"/>
      <c r="NFB834" s="257"/>
      <c r="NFC834" s="257"/>
      <c r="NFD834" s="257"/>
      <c r="NFE834" s="257"/>
      <c r="NFF834" s="257"/>
      <c r="NFG834" s="257"/>
      <c r="NFH834" s="257"/>
      <c r="NFI834" s="257"/>
      <c r="NFJ834" s="257"/>
      <c r="NFK834" s="257"/>
      <c r="NFL834" s="257"/>
      <c r="NFM834" s="257"/>
      <c r="NFN834" s="257"/>
      <c r="NFO834" s="257"/>
      <c r="NFP834" s="257"/>
      <c r="NFQ834" s="257"/>
      <c r="NFR834" s="257"/>
      <c r="NFS834" s="257"/>
      <c r="NFT834" s="257"/>
      <c r="NFU834" s="257"/>
      <c r="NFV834" s="257"/>
      <c r="NFW834" s="257"/>
      <c r="NFX834" s="257"/>
      <c r="NFY834" s="257"/>
      <c r="NFZ834" s="257"/>
      <c r="NGA834" s="257"/>
      <c r="NGB834" s="257"/>
      <c r="NGC834" s="257"/>
      <c r="NGD834" s="257"/>
      <c r="NGE834" s="257"/>
      <c r="NGF834" s="257"/>
      <c r="NGG834" s="257"/>
      <c r="NGH834" s="257"/>
      <c r="NGI834" s="257"/>
      <c r="NGJ834" s="257"/>
      <c r="NGK834" s="257"/>
      <c r="NGL834" s="257"/>
      <c r="NGM834" s="257"/>
      <c r="NGN834" s="257"/>
      <c r="NGO834" s="257"/>
      <c r="NGP834" s="257"/>
      <c r="NGQ834" s="257"/>
      <c r="NGR834" s="257"/>
      <c r="NGS834" s="257"/>
      <c r="NGT834" s="257"/>
      <c r="NGU834" s="257"/>
      <c r="NGV834" s="257"/>
      <c r="NGW834" s="257"/>
      <c r="NGX834" s="257"/>
      <c r="NGY834" s="257"/>
      <c r="NGZ834" s="257"/>
      <c r="NHA834" s="257"/>
      <c r="NHB834" s="257"/>
      <c r="NHC834" s="257"/>
      <c r="NHD834" s="257"/>
      <c r="NHE834" s="257"/>
      <c r="NHF834" s="257"/>
      <c r="NHG834" s="257"/>
      <c r="NHH834" s="257"/>
      <c r="NHI834" s="257"/>
      <c r="NHJ834" s="257"/>
      <c r="NHK834" s="257"/>
      <c r="NHL834" s="257"/>
      <c r="NHM834" s="257"/>
      <c r="NHN834" s="257"/>
      <c r="NHO834" s="257"/>
      <c r="NHP834" s="257"/>
      <c r="NHQ834" s="257"/>
      <c r="NHR834" s="257"/>
      <c r="NHS834" s="257"/>
      <c r="NHT834" s="257"/>
      <c r="NHU834" s="257"/>
      <c r="NHV834" s="257"/>
      <c r="NHW834" s="257"/>
      <c r="NHX834" s="257"/>
      <c r="NHY834" s="257"/>
      <c r="NHZ834" s="257"/>
      <c r="NIA834" s="257"/>
      <c r="NIB834" s="257"/>
      <c r="NIC834" s="257"/>
      <c r="NID834" s="257"/>
      <c r="NIE834" s="257"/>
      <c r="NIF834" s="257"/>
      <c r="NIG834" s="257"/>
      <c r="NIH834" s="257"/>
      <c r="NII834" s="257"/>
      <c r="NIJ834" s="257"/>
      <c r="NIK834" s="257"/>
      <c r="NIL834" s="257"/>
      <c r="NIM834" s="257"/>
      <c r="NIN834" s="257"/>
      <c r="NIO834" s="257"/>
      <c r="NIP834" s="257"/>
      <c r="NIQ834" s="257"/>
      <c r="NIR834" s="257"/>
      <c r="NIS834" s="257"/>
      <c r="NIT834" s="257"/>
      <c r="NIU834" s="257"/>
      <c r="NIV834" s="257"/>
      <c r="NIW834" s="257"/>
      <c r="NIX834" s="257"/>
      <c r="NIY834" s="257"/>
      <c r="NIZ834" s="257"/>
      <c r="NJA834" s="257"/>
      <c r="NJB834" s="257"/>
      <c r="NJC834" s="257"/>
      <c r="NJD834" s="257"/>
      <c r="NJE834" s="257"/>
      <c r="NJF834" s="257"/>
      <c r="NJG834" s="257"/>
      <c r="NJH834" s="257"/>
      <c r="NJI834" s="257"/>
      <c r="NJJ834" s="257"/>
      <c r="NJK834" s="257"/>
      <c r="NJL834" s="257"/>
      <c r="NJM834" s="257"/>
      <c r="NJN834" s="257"/>
      <c r="NJO834" s="257"/>
      <c r="NJP834" s="257"/>
      <c r="NJQ834" s="257"/>
      <c r="NJR834" s="257"/>
      <c r="NJS834" s="257"/>
      <c r="NJT834" s="257"/>
      <c r="NJU834" s="257"/>
      <c r="NJV834" s="257"/>
      <c r="NJW834" s="257"/>
      <c r="NJX834" s="257"/>
      <c r="NJY834" s="257"/>
      <c r="NJZ834" s="257"/>
      <c r="NKA834" s="257"/>
      <c r="NKB834" s="257"/>
      <c r="NKC834" s="257"/>
      <c r="NKD834" s="257"/>
      <c r="NKE834" s="257"/>
      <c r="NKF834" s="257"/>
      <c r="NKG834" s="257"/>
      <c r="NKH834" s="257"/>
      <c r="NKI834" s="257"/>
      <c r="NKJ834" s="257"/>
      <c r="NKK834" s="257"/>
      <c r="NKL834" s="257"/>
      <c r="NKM834" s="257"/>
      <c r="NKN834" s="257"/>
      <c r="NKO834" s="257"/>
      <c r="NKP834" s="257"/>
      <c r="NKQ834" s="257"/>
      <c r="NKR834" s="257"/>
      <c r="NKS834" s="257"/>
      <c r="NKT834" s="257"/>
      <c r="NKU834" s="257"/>
      <c r="NKV834" s="257"/>
      <c r="NKW834" s="257"/>
      <c r="NKX834" s="257"/>
      <c r="NKY834" s="257"/>
      <c r="NKZ834" s="257"/>
      <c r="NLA834" s="257"/>
      <c r="NLB834" s="257"/>
      <c r="NLC834" s="257"/>
      <c r="NLD834" s="257"/>
      <c r="NLE834" s="257"/>
      <c r="NLF834" s="257"/>
      <c r="NLG834" s="257"/>
      <c r="NLH834" s="257"/>
      <c r="NLI834" s="257"/>
      <c r="NLJ834" s="257"/>
      <c r="NLK834" s="257"/>
      <c r="NLL834" s="257"/>
      <c r="NLM834" s="257"/>
      <c r="NLN834" s="257"/>
      <c r="NLO834" s="257"/>
      <c r="NLP834" s="257"/>
      <c r="NLQ834" s="257"/>
      <c r="NLR834" s="257"/>
      <c r="NLS834" s="257"/>
      <c r="NLT834" s="257"/>
      <c r="NLU834" s="257"/>
      <c r="NLV834" s="257"/>
      <c r="NLW834" s="257"/>
      <c r="NLX834" s="257"/>
      <c r="NLY834" s="257"/>
      <c r="NLZ834" s="257"/>
      <c r="NMA834" s="257"/>
      <c r="NMB834" s="257"/>
      <c r="NMC834" s="257"/>
      <c r="NMD834" s="257"/>
      <c r="NME834" s="257"/>
      <c r="NMF834" s="257"/>
      <c r="NMG834" s="257"/>
      <c r="NMH834" s="257"/>
      <c r="NMI834" s="257"/>
      <c r="NMJ834" s="257"/>
      <c r="NMK834" s="257"/>
      <c r="NML834" s="257"/>
      <c r="NMM834" s="257"/>
      <c r="NMN834" s="257"/>
      <c r="NMO834" s="257"/>
      <c r="NMP834" s="257"/>
      <c r="NMQ834" s="257"/>
      <c r="NMR834" s="257"/>
      <c r="NMS834" s="257"/>
      <c r="NMT834" s="257"/>
      <c r="NMU834" s="257"/>
      <c r="NMV834" s="257"/>
      <c r="NMW834" s="257"/>
      <c r="NMX834" s="257"/>
      <c r="NMY834" s="257"/>
      <c r="NMZ834" s="257"/>
      <c r="NNA834" s="257"/>
      <c r="NNB834" s="257"/>
      <c r="NNC834" s="257"/>
      <c r="NND834" s="257"/>
      <c r="NNE834" s="257"/>
      <c r="NNF834" s="257"/>
      <c r="NNG834" s="257"/>
      <c r="NNH834" s="257"/>
      <c r="NNI834" s="257"/>
      <c r="NNJ834" s="257"/>
      <c r="NNK834" s="257"/>
      <c r="NNL834" s="257"/>
      <c r="NNM834" s="257"/>
      <c r="NNN834" s="257"/>
      <c r="NNO834" s="257"/>
      <c r="NNP834" s="257"/>
      <c r="NNQ834" s="257"/>
      <c r="NNR834" s="257"/>
      <c r="NNS834" s="257"/>
      <c r="NNT834" s="257"/>
      <c r="NNU834" s="257"/>
      <c r="NNV834" s="257"/>
      <c r="NNW834" s="257"/>
      <c r="NNX834" s="257"/>
      <c r="NNY834" s="257"/>
      <c r="NNZ834" s="257"/>
      <c r="NOA834" s="257"/>
      <c r="NOB834" s="257"/>
      <c r="NOC834" s="257"/>
      <c r="NOD834" s="257"/>
      <c r="NOE834" s="257"/>
      <c r="NOF834" s="257"/>
      <c r="NOG834" s="257"/>
      <c r="NOH834" s="257"/>
      <c r="NOI834" s="257"/>
      <c r="NOJ834" s="257"/>
      <c r="NOK834" s="257"/>
      <c r="NOL834" s="257"/>
      <c r="NOM834" s="257"/>
      <c r="NON834" s="257"/>
      <c r="NOO834" s="257"/>
      <c r="NOP834" s="257"/>
      <c r="NOQ834" s="257"/>
      <c r="NOR834" s="257"/>
      <c r="NOS834" s="257"/>
      <c r="NOT834" s="257"/>
      <c r="NOU834" s="257"/>
      <c r="NOV834" s="257"/>
      <c r="NOW834" s="257"/>
      <c r="NOX834" s="257"/>
      <c r="NOY834" s="257"/>
      <c r="NOZ834" s="257"/>
      <c r="NPA834" s="257"/>
      <c r="NPB834" s="257"/>
      <c r="NPC834" s="257"/>
      <c r="NPD834" s="257"/>
      <c r="NPE834" s="257"/>
      <c r="NPF834" s="257"/>
      <c r="NPG834" s="257"/>
      <c r="NPH834" s="257"/>
      <c r="NPI834" s="257"/>
      <c r="NPJ834" s="257"/>
      <c r="NPK834" s="257"/>
      <c r="NPL834" s="257"/>
      <c r="NPM834" s="257"/>
      <c r="NPN834" s="257"/>
      <c r="NPO834" s="257"/>
      <c r="NPP834" s="257"/>
      <c r="NPQ834" s="257"/>
      <c r="NPR834" s="257"/>
      <c r="NPS834" s="257"/>
      <c r="NPT834" s="257"/>
      <c r="NPU834" s="257"/>
      <c r="NPV834" s="257"/>
      <c r="NPW834" s="257"/>
      <c r="NPX834" s="257"/>
      <c r="NPY834" s="257"/>
      <c r="NPZ834" s="257"/>
      <c r="NQA834" s="257"/>
      <c r="NQB834" s="257"/>
      <c r="NQC834" s="257"/>
      <c r="NQD834" s="257"/>
      <c r="NQE834" s="257"/>
      <c r="NQF834" s="257"/>
      <c r="NQG834" s="257"/>
      <c r="NQH834" s="257"/>
      <c r="NQI834" s="257"/>
      <c r="NQJ834" s="257"/>
      <c r="NQK834" s="257"/>
      <c r="NQL834" s="257"/>
      <c r="NQM834" s="257"/>
      <c r="NQN834" s="257"/>
      <c r="NQO834" s="257"/>
      <c r="NQP834" s="257"/>
      <c r="NQQ834" s="257"/>
      <c r="NQR834" s="257"/>
      <c r="NQS834" s="257"/>
      <c r="NQT834" s="257"/>
      <c r="NQU834" s="257"/>
      <c r="NQV834" s="257"/>
      <c r="NQW834" s="257"/>
      <c r="NQX834" s="257"/>
      <c r="NQY834" s="257"/>
      <c r="NQZ834" s="257"/>
      <c r="NRA834" s="257"/>
      <c r="NRB834" s="257"/>
      <c r="NRC834" s="257"/>
      <c r="NRD834" s="257"/>
      <c r="NRE834" s="257"/>
      <c r="NRF834" s="257"/>
      <c r="NRG834" s="257"/>
      <c r="NRH834" s="257"/>
      <c r="NRI834" s="257"/>
      <c r="NRJ834" s="257"/>
      <c r="NRK834" s="257"/>
      <c r="NRL834" s="257"/>
      <c r="NRM834" s="257"/>
      <c r="NRN834" s="257"/>
      <c r="NRO834" s="257"/>
      <c r="NRP834" s="257"/>
      <c r="NRQ834" s="257"/>
      <c r="NRR834" s="257"/>
      <c r="NRS834" s="257"/>
      <c r="NRT834" s="257"/>
      <c r="NRU834" s="257"/>
      <c r="NRV834" s="257"/>
      <c r="NRW834" s="257"/>
      <c r="NRX834" s="257"/>
      <c r="NRY834" s="257"/>
      <c r="NRZ834" s="257"/>
      <c r="NSA834" s="257"/>
      <c r="NSB834" s="257"/>
      <c r="NSC834" s="257"/>
      <c r="NSD834" s="257"/>
      <c r="NSE834" s="257"/>
      <c r="NSF834" s="257"/>
      <c r="NSG834" s="257"/>
      <c r="NSH834" s="257"/>
      <c r="NSI834" s="257"/>
      <c r="NSJ834" s="257"/>
      <c r="NSK834" s="257"/>
      <c r="NSL834" s="257"/>
      <c r="NSM834" s="257"/>
      <c r="NSN834" s="257"/>
      <c r="NSO834" s="257"/>
      <c r="NSP834" s="257"/>
      <c r="NSQ834" s="257"/>
      <c r="NSR834" s="257"/>
      <c r="NSS834" s="257"/>
      <c r="NST834" s="257"/>
      <c r="NSU834" s="257"/>
      <c r="NSV834" s="257"/>
      <c r="NSW834" s="257"/>
      <c r="NSX834" s="257"/>
      <c r="NSY834" s="257"/>
      <c r="NSZ834" s="257"/>
      <c r="NTA834" s="257"/>
      <c r="NTB834" s="257"/>
      <c r="NTC834" s="257"/>
      <c r="NTD834" s="257"/>
      <c r="NTE834" s="257"/>
      <c r="NTF834" s="257"/>
      <c r="NTG834" s="257"/>
      <c r="NTH834" s="257"/>
      <c r="NTI834" s="257"/>
      <c r="NTJ834" s="257"/>
      <c r="NTK834" s="257"/>
      <c r="NTL834" s="257"/>
      <c r="NTM834" s="257"/>
      <c r="NTN834" s="257"/>
      <c r="NTO834" s="257"/>
      <c r="NTP834" s="257"/>
      <c r="NTQ834" s="257"/>
      <c r="NTR834" s="257"/>
      <c r="NTS834" s="257"/>
      <c r="NTT834" s="257"/>
      <c r="NTU834" s="257"/>
      <c r="NTV834" s="257"/>
      <c r="NTW834" s="257"/>
      <c r="NTX834" s="257"/>
      <c r="NTY834" s="257"/>
      <c r="NTZ834" s="257"/>
      <c r="NUA834" s="257"/>
      <c r="NUB834" s="257"/>
      <c r="NUC834" s="257"/>
      <c r="NUD834" s="257"/>
      <c r="NUE834" s="257"/>
      <c r="NUF834" s="257"/>
      <c r="NUG834" s="257"/>
      <c r="NUH834" s="257"/>
      <c r="NUI834" s="257"/>
      <c r="NUJ834" s="257"/>
      <c r="NUK834" s="257"/>
      <c r="NUL834" s="257"/>
      <c r="NUM834" s="257"/>
      <c r="NUN834" s="257"/>
      <c r="NUO834" s="257"/>
      <c r="NUP834" s="257"/>
      <c r="NUQ834" s="257"/>
      <c r="NUR834" s="257"/>
      <c r="NUS834" s="257"/>
      <c r="NUT834" s="257"/>
      <c r="NUU834" s="257"/>
      <c r="NUV834" s="257"/>
      <c r="NUW834" s="257"/>
      <c r="NUX834" s="257"/>
      <c r="NUY834" s="257"/>
      <c r="NUZ834" s="257"/>
      <c r="NVA834" s="257"/>
      <c r="NVB834" s="257"/>
      <c r="NVC834" s="257"/>
      <c r="NVD834" s="257"/>
      <c r="NVE834" s="257"/>
      <c r="NVF834" s="257"/>
      <c r="NVG834" s="257"/>
      <c r="NVH834" s="257"/>
      <c r="NVI834" s="257"/>
      <c r="NVJ834" s="257"/>
      <c r="NVK834" s="257"/>
      <c r="NVL834" s="257"/>
      <c r="NVM834" s="257"/>
      <c r="NVN834" s="257"/>
      <c r="NVO834" s="257"/>
      <c r="NVP834" s="257"/>
      <c r="NVQ834" s="257"/>
      <c r="NVR834" s="257"/>
      <c r="NVS834" s="257"/>
      <c r="NVT834" s="257"/>
      <c r="NVU834" s="257"/>
      <c r="NVV834" s="257"/>
      <c r="NVW834" s="257"/>
      <c r="NVX834" s="257"/>
      <c r="NVY834" s="257"/>
      <c r="NVZ834" s="257"/>
      <c r="NWA834" s="257"/>
      <c r="NWB834" s="257"/>
      <c r="NWC834" s="257"/>
      <c r="NWD834" s="257"/>
      <c r="NWE834" s="257"/>
      <c r="NWF834" s="257"/>
      <c r="NWG834" s="257"/>
      <c r="NWH834" s="257"/>
      <c r="NWI834" s="257"/>
      <c r="NWJ834" s="257"/>
      <c r="NWK834" s="257"/>
      <c r="NWL834" s="257"/>
      <c r="NWM834" s="257"/>
      <c r="NWN834" s="257"/>
      <c r="NWO834" s="257"/>
      <c r="NWP834" s="257"/>
      <c r="NWQ834" s="257"/>
      <c r="NWR834" s="257"/>
      <c r="NWS834" s="257"/>
      <c r="NWT834" s="257"/>
      <c r="NWU834" s="257"/>
      <c r="NWV834" s="257"/>
      <c r="NWW834" s="257"/>
      <c r="NWX834" s="257"/>
      <c r="NWY834" s="257"/>
      <c r="NWZ834" s="257"/>
      <c r="NXA834" s="257"/>
      <c r="NXB834" s="257"/>
      <c r="NXC834" s="257"/>
      <c r="NXD834" s="257"/>
      <c r="NXE834" s="257"/>
      <c r="NXF834" s="257"/>
      <c r="NXG834" s="257"/>
      <c r="NXH834" s="257"/>
      <c r="NXI834" s="257"/>
      <c r="NXJ834" s="257"/>
      <c r="NXK834" s="257"/>
      <c r="NXL834" s="257"/>
      <c r="NXM834" s="257"/>
      <c r="NXN834" s="257"/>
      <c r="NXO834" s="257"/>
      <c r="NXP834" s="257"/>
      <c r="NXQ834" s="257"/>
      <c r="NXR834" s="257"/>
      <c r="NXS834" s="257"/>
      <c r="NXT834" s="257"/>
      <c r="NXU834" s="257"/>
      <c r="NXV834" s="257"/>
      <c r="NXW834" s="257"/>
      <c r="NXX834" s="257"/>
      <c r="NXY834" s="257"/>
      <c r="NXZ834" s="257"/>
      <c r="NYA834" s="257"/>
      <c r="NYB834" s="257"/>
      <c r="NYC834" s="257"/>
      <c r="NYD834" s="257"/>
      <c r="NYE834" s="257"/>
      <c r="NYF834" s="257"/>
      <c r="NYG834" s="257"/>
      <c r="NYH834" s="257"/>
      <c r="NYI834" s="257"/>
      <c r="NYJ834" s="257"/>
      <c r="NYK834" s="257"/>
      <c r="NYL834" s="257"/>
      <c r="NYM834" s="257"/>
      <c r="NYN834" s="257"/>
      <c r="NYO834" s="257"/>
      <c r="NYP834" s="257"/>
      <c r="NYQ834" s="257"/>
      <c r="NYR834" s="257"/>
      <c r="NYS834" s="257"/>
      <c r="NYT834" s="257"/>
      <c r="NYU834" s="257"/>
      <c r="NYV834" s="257"/>
      <c r="NYW834" s="257"/>
      <c r="NYX834" s="257"/>
      <c r="NYY834" s="257"/>
      <c r="NYZ834" s="257"/>
      <c r="NZA834" s="257"/>
      <c r="NZB834" s="257"/>
      <c r="NZC834" s="257"/>
      <c r="NZD834" s="257"/>
      <c r="NZE834" s="257"/>
      <c r="NZF834" s="257"/>
      <c r="NZG834" s="257"/>
      <c r="NZH834" s="257"/>
      <c r="NZI834" s="257"/>
      <c r="NZJ834" s="257"/>
      <c r="NZK834" s="257"/>
      <c r="NZL834" s="257"/>
      <c r="NZM834" s="257"/>
      <c r="NZN834" s="257"/>
      <c r="NZO834" s="257"/>
      <c r="NZP834" s="257"/>
      <c r="NZQ834" s="257"/>
      <c r="NZR834" s="257"/>
      <c r="NZS834" s="257"/>
      <c r="NZT834" s="257"/>
      <c r="NZU834" s="257"/>
      <c r="NZV834" s="257"/>
      <c r="NZW834" s="257"/>
      <c r="NZX834" s="257"/>
      <c r="NZY834" s="257"/>
      <c r="NZZ834" s="257"/>
      <c r="OAA834" s="257"/>
      <c r="OAB834" s="257"/>
      <c r="OAC834" s="257"/>
      <c r="OAD834" s="257"/>
      <c r="OAE834" s="257"/>
      <c r="OAF834" s="257"/>
      <c r="OAG834" s="257"/>
      <c r="OAH834" s="257"/>
      <c r="OAI834" s="257"/>
      <c r="OAJ834" s="257"/>
      <c r="OAK834" s="257"/>
      <c r="OAL834" s="257"/>
      <c r="OAM834" s="257"/>
      <c r="OAN834" s="257"/>
      <c r="OAO834" s="257"/>
      <c r="OAP834" s="257"/>
      <c r="OAQ834" s="257"/>
      <c r="OAR834" s="257"/>
      <c r="OAS834" s="257"/>
      <c r="OAT834" s="257"/>
      <c r="OAU834" s="257"/>
      <c r="OAV834" s="257"/>
      <c r="OAW834" s="257"/>
      <c r="OAX834" s="257"/>
      <c r="OAY834" s="257"/>
      <c r="OAZ834" s="257"/>
      <c r="OBA834" s="257"/>
      <c r="OBB834" s="257"/>
      <c r="OBC834" s="257"/>
      <c r="OBD834" s="257"/>
      <c r="OBE834" s="257"/>
      <c r="OBF834" s="257"/>
      <c r="OBG834" s="257"/>
      <c r="OBH834" s="257"/>
      <c r="OBI834" s="257"/>
      <c r="OBJ834" s="257"/>
      <c r="OBK834" s="257"/>
      <c r="OBL834" s="257"/>
      <c r="OBM834" s="257"/>
      <c r="OBN834" s="257"/>
      <c r="OBO834" s="257"/>
      <c r="OBP834" s="257"/>
      <c r="OBQ834" s="257"/>
      <c r="OBR834" s="257"/>
      <c r="OBS834" s="257"/>
      <c r="OBT834" s="257"/>
      <c r="OBU834" s="257"/>
      <c r="OBV834" s="257"/>
      <c r="OBW834" s="257"/>
      <c r="OBX834" s="257"/>
      <c r="OBY834" s="257"/>
      <c r="OBZ834" s="257"/>
      <c r="OCA834" s="257"/>
      <c r="OCB834" s="257"/>
      <c r="OCC834" s="257"/>
      <c r="OCD834" s="257"/>
      <c r="OCE834" s="257"/>
      <c r="OCF834" s="257"/>
      <c r="OCG834" s="257"/>
      <c r="OCH834" s="257"/>
      <c r="OCI834" s="257"/>
      <c r="OCJ834" s="257"/>
      <c r="OCK834" s="257"/>
      <c r="OCL834" s="257"/>
      <c r="OCM834" s="257"/>
      <c r="OCN834" s="257"/>
      <c r="OCO834" s="257"/>
      <c r="OCP834" s="257"/>
      <c r="OCQ834" s="257"/>
      <c r="OCR834" s="257"/>
      <c r="OCS834" s="257"/>
      <c r="OCT834" s="257"/>
      <c r="OCU834" s="257"/>
      <c r="OCV834" s="257"/>
      <c r="OCW834" s="257"/>
      <c r="OCX834" s="257"/>
      <c r="OCY834" s="257"/>
      <c r="OCZ834" s="257"/>
      <c r="ODA834" s="257"/>
      <c r="ODB834" s="257"/>
      <c r="ODC834" s="257"/>
      <c r="ODD834" s="257"/>
      <c r="ODE834" s="257"/>
      <c r="ODF834" s="257"/>
      <c r="ODG834" s="257"/>
      <c r="ODH834" s="257"/>
      <c r="ODI834" s="257"/>
      <c r="ODJ834" s="257"/>
      <c r="ODK834" s="257"/>
      <c r="ODL834" s="257"/>
      <c r="ODM834" s="257"/>
      <c r="ODN834" s="257"/>
      <c r="ODO834" s="257"/>
      <c r="ODP834" s="257"/>
      <c r="ODQ834" s="257"/>
      <c r="ODR834" s="257"/>
      <c r="ODS834" s="257"/>
      <c r="ODT834" s="257"/>
      <c r="ODU834" s="257"/>
      <c r="ODV834" s="257"/>
      <c r="ODW834" s="257"/>
      <c r="ODX834" s="257"/>
      <c r="ODY834" s="257"/>
      <c r="ODZ834" s="257"/>
      <c r="OEA834" s="257"/>
      <c r="OEB834" s="257"/>
      <c r="OEC834" s="257"/>
      <c r="OED834" s="257"/>
      <c r="OEE834" s="257"/>
      <c r="OEF834" s="257"/>
      <c r="OEG834" s="257"/>
      <c r="OEH834" s="257"/>
      <c r="OEI834" s="257"/>
      <c r="OEJ834" s="257"/>
      <c r="OEK834" s="257"/>
      <c r="OEL834" s="257"/>
      <c r="OEM834" s="257"/>
      <c r="OEN834" s="257"/>
      <c r="OEO834" s="257"/>
      <c r="OEP834" s="257"/>
      <c r="OEQ834" s="257"/>
      <c r="OER834" s="257"/>
      <c r="OES834" s="257"/>
      <c r="OET834" s="257"/>
      <c r="OEU834" s="257"/>
      <c r="OEV834" s="257"/>
      <c r="OEW834" s="257"/>
      <c r="OEX834" s="257"/>
      <c r="OEY834" s="257"/>
      <c r="OEZ834" s="257"/>
      <c r="OFA834" s="257"/>
      <c r="OFB834" s="257"/>
      <c r="OFC834" s="257"/>
      <c r="OFD834" s="257"/>
      <c r="OFE834" s="257"/>
      <c r="OFF834" s="257"/>
      <c r="OFG834" s="257"/>
      <c r="OFH834" s="257"/>
      <c r="OFI834" s="257"/>
      <c r="OFJ834" s="257"/>
      <c r="OFK834" s="257"/>
      <c r="OFL834" s="257"/>
      <c r="OFM834" s="257"/>
      <c r="OFN834" s="257"/>
      <c r="OFO834" s="257"/>
      <c r="OFP834" s="257"/>
      <c r="OFQ834" s="257"/>
      <c r="OFR834" s="257"/>
      <c r="OFS834" s="257"/>
      <c r="OFT834" s="257"/>
      <c r="OFU834" s="257"/>
      <c r="OFV834" s="257"/>
      <c r="OFW834" s="257"/>
      <c r="OFX834" s="257"/>
      <c r="OFY834" s="257"/>
      <c r="OFZ834" s="257"/>
      <c r="OGA834" s="257"/>
      <c r="OGB834" s="257"/>
      <c r="OGC834" s="257"/>
      <c r="OGD834" s="257"/>
      <c r="OGE834" s="257"/>
      <c r="OGF834" s="257"/>
      <c r="OGG834" s="257"/>
      <c r="OGH834" s="257"/>
      <c r="OGI834" s="257"/>
      <c r="OGJ834" s="257"/>
      <c r="OGK834" s="257"/>
      <c r="OGL834" s="257"/>
      <c r="OGM834" s="257"/>
      <c r="OGN834" s="257"/>
      <c r="OGO834" s="257"/>
      <c r="OGP834" s="257"/>
      <c r="OGQ834" s="257"/>
      <c r="OGR834" s="257"/>
      <c r="OGS834" s="257"/>
      <c r="OGT834" s="257"/>
      <c r="OGU834" s="257"/>
      <c r="OGV834" s="257"/>
      <c r="OGW834" s="257"/>
      <c r="OGX834" s="257"/>
      <c r="OGY834" s="257"/>
      <c r="OGZ834" s="257"/>
      <c r="OHA834" s="257"/>
      <c r="OHB834" s="257"/>
      <c r="OHC834" s="257"/>
      <c r="OHD834" s="257"/>
      <c r="OHE834" s="257"/>
      <c r="OHF834" s="257"/>
      <c r="OHG834" s="257"/>
      <c r="OHH834" s="257"/>
      <c r="OHI834" s="257"/>
      <c r="OHJ834" s="257"/>
      <c r="OHK834" s="257"/>
      <c r="OHL834" s="257"/>
      <c r="OHM834" s="257"/>
      <c r="OHN834" s="257"/>
      <c r="OHO834" s="257"/>
      <c r="OHP834" s="257"/>
      <c r="OHQ834" s="257"/>
      <c r="OHR834" s="257"/>
      <c r="OHS834" s="257"/>
      <c r="OHT834" s="257"/>
      <c r="OHU834" s="257"/>
      <c r="OHV834" s="257"/>
      <c r="OHW834" s="257"/>
      <c r="OHX834" s="257"/>
      <c r="OHY834" s="257"/>
      <c r="OHZ834" s="257"/>
      <c r="OIA834" s="257"/>
      <c r="OIB834" s="257"/>
      <c r="OIC834" s="257"/>
      <c r="OID834" s="257"/>
      <c r="OIE834" s="257"/>
      <c r="OIF834" s="257"/>
      <c r="OIG834" s="257"/>
      <c r="OIH834" s="257"/>
      <c r="OII834" s="257"/>
      <c r="OIJ834" s="257"/>
      <c r="OIK834" s="257"/>
      <c r="OIL834" s="257"/>
      <c r="OIM834" s="257"/>
      <c r="OIN834" s="257"/>
      <c r="OIO834" s="257"/>
      <c r="OIP834" s="257"/>
      <c r="OIQ834" s="257"/>
      <c r="OIR834" s="257"/>
      <c r="OIS834" s="257"/>
      <c r="OIT834" s="257"/>
      <c r="OIU834" s="257"/>
      <c r="OIV834" s="257"/>
      <c r="OIW834" s="257"/>
      <c r="OIX834" s="257"/>
      <c r="OIY834" s="257"/>
      <c r="OIZ834" s="257"/>
      <c r="OJA834" s="257"/>
      <c r="OJB834" s="257"/>
      <c r="OJC834" s="257"/>
      <c r="OJD834" s="257"/>
      <c r="OJE834" s="257"/>
      <c r="OJF834" s="257"/>
      <c r="OJG834" s="257"/>
      <c r="OJH834" s="257"/>
      <c r="OJI834" s="257"/>
      <c r="OJJ834" s="257"/>
      <c r="OJK834" s="257"/>
      <c r="OJL834" s="257"/>
      <c r="OJM834" s="257"/>
      <c r="OJN834" s="257"/>
      <c r="OJO834" s="257"/>
      <c r="OJP834" s="257"/>
      <c r="OJQ834" s="257"/>
      <c r="OJR834" s="257"/>
      <c r="OJS834" s="257"/>
      <c r="OJT834" s="257"/>
      <c r="OJU834" s="257"/>
      <c r="OJV834" s="257"/>
      <c r="OJW834" s="257"/>
      <c r="OJX834" s="257"/>
      <c r="OJY834" s="257"/>
      <c r="OJZ834" s="257"/>
      <c r="OKA834" s="257"/>
      <c r="OKB834" s="257"/>
      <c r="OKC834" s="257"/>
      <c r="OKD834" s="257"/>
      <c r="OKE834" s="257"/>
      <c r="OKF834" s="257"/>
      <c r="OKG834" s="257"/>
      <c r="OKH834" s="257"/>
      <c r="OKI834" s="257"/>
      <c r="OKJ834" s="257"/>
      <c r="OKK834" s="257"/>
      <c r="OKL834" s="257"/>
      <c r="OKM834" s="257"/>
      <c r="OKN834" s="257"/>
      <c r="OKO834" s="257"/>
      <c r="OKP834" s="257"/>
      <c r="OKQ834" s="257"/>
      <c r="OKR834" s="257"/>
      <c r="OKS834" s="257"/>
      <c r="OKT834" s="257"/>
      <c r="OKU834" s="257"/>
      <c r="OKV834" s="257"/>
      <c r="OKW834" s="257"/>
      <c r="OKX834" s="257"/>
      <c r="OKY834" s="257"/>
      <c r="OKZ834" s="257"/>
      <c r="OLA834" s="257"/>
      <c r="OLB834" s="257"/>
      <c r="OLC834" s="257"/>
      <c r="OLD834" s="257"/>
      <c r="OLE834" s="257"/>
      <c r="OLF834" s="257"/>
      <c r="OLG834" s="257"/>
      <c r="OLH834" s="257"/>
      <c r="OLI834" s="257"/>
      <c r="OLJ834" s="257"/>
      <c r="OLK834" s="257"/>
      <c r="OLL834" s="257"/>
      <c r="OLM834" s="257"/>
      <c r="OLN834" s="257"/>
      <c r="OLO834" s="257"/>
      <c r="OLP834" s="257"/>
      <c r="OLQ834" s="257"/>
      <c r="OLR834" s="257"/>
      <c r="OLS834" s="257"/>
      <c r="OLT834" s="257"/>
      <c r="OLU834" s="257"/>
      <c r="OLV834" s="257"/>
      <c r="OLW834" s="257"/>
      <c r="OLX834" s="257"/>
      <c r="OLY834" s="257"/>
      <c r="OLZ834" s="257"/>
      <c r="OMA834" s="257"/>
      <c r="OMB834" s="257"/>
      <c r="OMC834" s="257"/>
      <c r="OMD834" s="257"/>
      <c r="OME834" s="257"/>
      <c r="OMF834" s="257"/>
      <c r="OMG834" s="257"/>
      <c r="OMH834" s="257"/>
      <c r="OMI834" s="257"/>
      <c r="OMJ834" s="257"/>
      <c r="OMK834" s="257"/>
      <c r="OML834" s="257"/>
      <c r="OMM834" s="257"/>
      <c r="OMN834" s="257"/>
      <c r="OMO834" s="257"/>
      <c r="OMP834" s="257"/>
      <c r="OMQ834" s="257"/>
      <c r="OMR834" s="257"/>
      <c r="OMS834" s="257"/>
      <c r="OMT834" s="257"/>
      <c r="OMU834" s="257"/>
      <c r="OMV834" s="257"/>
      <c r="OMW834" s="257"/>
      <c r="OMX834" s="257"/>
      <c r="OMY834" s="257"/>
      <c r="OMZ834" s="257"/>
      <c r="ONA834" s="257"/>
      <c r="ONB834" s="257"/>
      <c r="ONC834" s="257"/>
      <c r="OND834" s="257"/>
      <c r="ONE834" s="257"/>
      <c r="ONF834" s="257"/>
      <c r="ONG834" s="257"/>
      <c r="ONH834" s="257"/>
      <c r="ONI834" s="257"/>
      <c r="ONJ834" s="257"/>
      <c r="ONK834" s="257"/>
      <c r="ONL834" s="257"/>
      <c r="ONM834" s="257"/>
      <c r="ONN834" s="257"/>
      <c r="ONO834" s="257"/>
      <c r="ONP834" s="257"/>
      <c r="ONQ834" s="257"/>
      <c r="ONR834" s="257"/>
      <c r="ONS834" s="257"/>
      <c r="ONT834" s="257"/>
      <c r="ONU834" s="257"/>
      <c r="ONV834" s="257"/>
      <c r="ONW834" s="257"/>
      <c r="ONX834" s="257"/>
      <c r="ONY834" s="257"/>
      <c r="ONZ834" s="257"/>
      <c r="OOA834" s="257"/>
      <c r="OOB834" s="257"/>
      <c r="OOC834" s="257"/>
      <c r="OOD834" s="257"/>
      <c r="OOE834" s="257"/>
      <c r="OOF834" s="257"/>
      <c r="OOG834" s="257"/>
      <c r="OOH834" s="257"/>
      <c r="OOI834" s="257"/>
      <c r="OOJ834" s="257"/>
      <c r="OOK834" s="257"/>
      <c r="OOL834" s="257"/>
      <c r="OOM834" s="257"/>
      <c r="OON834" s="257"/>
      <c r="OOO834" s="257"/>
      <c r="OOP834" s="257"/>
      <c r="OOQ834" s="257"/>
      <c r="OOR834" s="257"/>
      <c r="OOS834" s="257"/>
      <c r="OOT834" s="257"/>
      <c r="OOU834" s="257"/>
      <c r="OOV834" s="257"/>
      <c r="OOW834" s="257"/>
      <c r="OOX834" s="257"/>
      <c r="OOY834" s="257"/>
      <c r="OOZ834" s="257"/>
      <c r="OPA834" s="257"/>
      <c r="OPB834" s="257"/>
      <c r="OPC834" s="257"/>
      <c r="OPD834" s="257"/>
      <c r="OPE834" s="257"/>
      <c r="OPF834" s="257"/>
      <c r="OPG834" s="257"/>
      <c r="OPH834" s="257"/>
      <c r="OPI834" s="257"/>
      <c r="OPJ834" s="257"/>
      <c r="OPK834" s="257"/>
      <c r="OPL834" s="257"/>
      <c r="OPM834" s="257"/>
      <c r="OPN834" s="257"/>
      <c r="OPO834" s="257"/>
      <c r="OPP834" s="257"/>
      <c r="OPQ834" s="257"/>
      <c r="OPR834" s="257"/>
      <c r="OPS834" s="257"/>
      <c r="OPT834" s="257"/>
      <c r="OPU834" s="257"/>
      <c r="OPV834" s="257"/>
      <c r="OPW834" s="257"/>
      <c r="OPX834" s="257"/>
      <c r="OPY834" s="257"/>
      <c r="OPZ834" s="257"/>
      <c r="OQA834" s="257"/>
      <c r="OQB834" s="257"/>
      <c r="OQC834" s="257"/>
      <c r="OQD834" s="257"/>
      <c r="OQE834" s="257"/>
      <c r="OQF834" s="257"/>
      <c r="OQG834" s="257"/>
      <c r="OQH834" s="257"/>
      <c r="OQI834" s="257"/>
      <c r="OQJ834" s="257"/>
      <c r="OQK834" s="257"/>
      <c r="OQL834" s="257"/>
      <c r="OQM834" s="257"/>
      <c r="OQN834" s="257"/>
      <c r="OQO834" s="257"/>
      <c r="OQP834" s="257"/>
      <c r="OQQ834" s="257"/>
      <c r="OQR834" s="257"/>
      <c r="OQS834" s="257"/>
      <c r="OQT834" s="257"/>
      <c r="OQU834" s="257"/>
      <c r="OQV834" s="257"/>
      <c r="OQW834" s="257"/>
      <c r="OQX834" s="257"/>
      <c r="OQY834" s="257"/>
      <c r="OQZ834" s="257"/>
      <c r="ORA834" s="257"/>
      <c r="ORB834" s="257"/>
      <c r="ORC834" s="257"/>
      <c r="ORD834" s="257"/>
      <c r="ORE834" s="257"/>
      <c r="ORF834" s="257"/>
      <c r="ORG834" s="257"/>
      <c r="ORH834" s="257"/>
      <c r="ORI834" s="257"/>
      <c r="ORJ834" s="257"/>
      <c r="ORK834" s="257"/>
      <c r="ORL834" s="257"/>
      <c r="ORM834" s="257"/>
      <c r="ORN834" s="257"/>
      <c r="ORO834" s="257"/>
      <c r="ORP834" s="257"/>
      <c r="ORQ834" s="257"/>
      <c r="ORR834" s="257"/>
      <c r="ORS834" s="257"/>
      <c r="ORT834" s="257"/>
      <c r="ORU834" s="257"/>
      <c r="ORV834" s="257"/>
      <c r="ORW834" s="257"/>
      <c r="ORX834" s="257"/>
      <c r="ORY834" s="257"/>
      <c r="ORZ834" s="257"/>
      <c r="OSA834" s="257"/>
      <c r="OSB834" s="257"/>
      <c r="OSC834" s="257"/>
      <c r="OSD834" s="257"/>
      <c r="OSE834" s="257"/>
      <c r="OSF834" s="257"/>
      <c r="OSG834" s="257"/>
      <c r="OSH834" s="257"/>
      <c r="OSI834" s="257"/>
      <c r="OSJ834" s="257"/>
      <c r="OSK834" s="257"/>
      <c r="OSL834" s="257"/>
      <c r="OSM834" s="257"/>
      <c r="OSN834" s="257"/>
      <c r="OSO834" s="257"/>
      <c r="OSP834" s="257"/>
      <c r="OSQ834" s="257"/>
      <c r="OSR834" s="257"/>
      <c r="OSS834" s="257"/>
      <c r="OST834" s="257"/>
      <c r="OSU834" s="257"/>
      <c r="OSV834" s="257"/>
      <c r="OSW834" s="257"/>
      <c r="OSX834" s="257"/>
      <c r="OSY834" s="257"/>
      <c r="OSZ834" s="257"/>
      <c r="OTA834" s="257"/>
      <c r="OTB834" s="257"/>
      <c r="OTC834" s="257"/>
      <c r="OTD834" s="257"/>
      <c r="OTE834" s="257"/>
      <c r="OTF834" s="257"/>
      <c r="OTG834" s="257"/>
      <c r="OTH834" s="257"/>
      <c r="OTI834" s="257"/>
      <c r="OTJ834" s="257"/>
      <c r="OTK834" s="257"/>
      <c r="OTL834" s="257"/>
      <c r="OTM834" s="257"/>
      <c r="OTN834" s="257"/>
      <c r="OTO834" s="257"/>
      <c r="OTP834" s="257"/>
      <c r="OTQ834" s="257"/>
      <c r="OTR834" s="257"/>
      <c r="OTS834" s="257"/>
      <c r="OTT834" s="257"/>
      <c r="OTU834" s="257"/>
      <c r="OTV834" s="257"/>
      <c r="OTW834" s="257"/>
      <c r="OTX834" s="257"/>
      <c r="OTY834" s="257"/>
      <c r="OTZ834" s="257"/>
      <c r="OUA834" s="257"/>
      <c r="OUB834" s="257"/>
      <c r="OUC834" s="257"/>
      <c r="OUD834" s="257"/>
      <c r="OUE834" s="257"/>
      <c r="OUF834" s="257"/>
      <c r="OUG834" s="257"/>
      <c r="OUH834" s="257"/>
      <c r="OUI834" s="257"/>
      <c r="OUJ834" s="257"/>
      <c r="OUK834" s="257"/>
      <c r="OUL834" s="257"/>
      <c r="OUM834" s="257"/>
      <c r="OUN834" s="257"/>
      <c r="OUO834" s="257"/>
      <c r="OUP834" s="257"/>
      <c r="OUQ834" s="257"/>
      <c r="OUR834" s="257"/>
      <c r="OUS834" s="257"/>
      <c r="OUT834" s="257"/>
      <c r="OUU834" s="257"/>
      <c r="OUV834" s="257"/>
      <c r="OUW834" s="257"/>
      <c r="OUX834" s="257"/>
      <c r="OUY834" s="257"/>
      <c r="OUZ834" s="257"/>
      <c r="OVA834" s="257"/>
      <c r="OVB834" s="257"/>
      <c r="OVC834" s="257"/>
      <c r="OVD834" s="257"/>
      <c r="OVE834" s="257"/>
      <c r="OVF834" s="257"/>
      <c r="OVG834" s="257"/>
      <c r="OVH834" s="257"/>
      <c r="OVI834" s="257"/>
      <c r="OVJ834" s="257"/>
      <c r="OVK834" s="257"/>
      <c r="OVL834" s="257"/>
      <c r="OVM834" s="257"/>
      <c r="OVN834" s="257"/>
      <c r="OVO834" s="257"/>
      <c r="OVP834" s="257"/>
      <c r="OVQ834" s="257"/>
      <c r="OVR834" s="257"/>
      <c r="OVS834" s="257"/>
      <c r="OVT834" s="257"/>
      <c r="OVU834" s="257"/>
      <c r="OVV834" s="257"/>
      <c r="OVW834" s="257"/>
      <c r="OVX834" s="257"/>
      <c r="OVY834" s="257"/>
      <c r="OVZ834" s="257"/>
      <c r="OWA834" s="257"/>
      <c r="OWB834" s="257"/>
      <c r="OWC834" s="257"/>
      <c r="OWD834" s="257"/>
      <c r="OWE834" s="257"/>
      <c r="OWF834" s="257"/>
      <c r="OWG834" s="257"/>
      <c r="OWH834" s="257"/>
      <c r="OWI834" s="257"/>
      <c r="OWJ834" s="257"/>
      <c r="OWK834" s="257"/>
      <c r="OWL834" s="257"/>
      <c r="OWM834" s="257"/>
      <c r="OWN834" s="257"/>
      <c r="OWO834" s="257"/>
      <c r="OWP834" s="257"/>
      <c r="OWQ834" s="257"/>
      <c r="OWR834" s="257"/>
      <c r="OWS834" s="257"/>
      <c r="OWT834" s="257"/>
      <c r="OWU834" s="257"/>
      <c r="OWV834" s="257"/>
      <c r="OWW834" s="257"/>
      <c r="OWX834" s="257"/>
      <c r="OWY834" s="257"/>
      <c r="OWZ834" s="257"/>
      <c r="OXA834" s="257"/>
      <c r="OXB834" s="257"/>
      <c r="OXC834" s="257"/>
      <c r="OXD834" s="257"/>
      <c r="OXE834" s="257"/>
      <c r="OXF834" s="257"/>
      <c r="OXG834" s="257"/>
      <c r="OXH834" s="257"/>
      <c r="OXI834" s="257"/>
      <c r="OXJ834" s="257"/>
      <c r="OXK834" s="257"/>
      <c r="OXL834" s="257"/>
      <c r="OXM834" s="257"/>
      <c r="OXN834" s="257"/>
      <c r="OXO834" s="257"/>
      <c r="OXP834" s="257"/>
      <c r="OXQ834" s="257"/>
      <c r="OXR834" s="257"/>
      <c r="OXS834" s="257"/>
      <c r="OXT834" s="257"/>
      <c r="OXU834" s="257"/>
      <c r="OXV834" s="257"/>
      <c r="OXW834" s="257"/>
      <c r="OXX834" s="257"/>
      <c r="OXY834" s="257"/>
      <c r="OXZ834" s="257"/>
      <c r="OYA834" s="257"/>
      <c r="OYB834" s="257"/>
      <c r="OYC834" s="257"/>
      <c r="OYD834" s="257"/>
      <c r="OYE834" s="257"/>
      <c r="OYF834" s="257"/>
      <c r="OYG834" s="257"/>
      <c r="OYH834" s="257"/>
      <c r="OYI834" s="257"/>
      <c r="OYJ834" s="257"/>
      <c r="OYK834" s="257"/>
      <c r="OYL834" s="257"/>
      <c r="OYM834" s="257"/>
      <c r="OYN834" s="257"/>
      <c r="OYO834" s="257"/>
      <c r="OYP834" s="257"/>
      <c r="OYQ834" s="257"/>
      <c r="OYR834" s="257"/>
      <c r="OYS834" s="257"/>
      <c r="OYT834" s="257"/>
      <c r="OYU834" s="257"/>
      <c r="OYV834" s="257"/>
      <c r="OYW834" s="257"/>
      <c r="OYX834" s="257"/>
      <c r="OYY834" s="257"/>
      <c r="OYZ834" s="257"/>
      <c r="OZA834" s="257"/>
      <c r="OZB834" s="257"/>
      <c r="OZC834" s="257"/>
      <c r="OZD834" s="257"/>
      <c r="OZE834" s="257"/>
      <c r="OZF834" s="257"/>
      <c r="OZG834" s="257"/>
      <c r="OZH834" s="257"/>
      <c r="OZI834" s="257"/>
      <c r="OZJ834" s="257"/>
      <c r="OZK834" s="257"/>
      <c r="OZL834" s="257"/>
      <c r="OZM834" s="257"/>
      <c r="OZN834" s="257"/>
      <c r="OZO834" s="257"/>
      <c r="OZP834" s="257"/>
      <c r="OZQ834" s="257"/>
      <c r="OZR834" s="257"/>
      <c r="OZS834" s="257"/>
      <c r="OZT834" s="257"/>
      <c r="OZU834" s="257"/>
      <c r="OZV834" s="257"/>
      <c r="OZW834" s="257"/>
      <c r="OZX834" s="257"/>
      <c r="OZY834" s="257"/>
      <c r="OZZ834" s="257"/>
      <c r="PAA834" s="257"/>
      <c r="PAB834" s="257"/>
      <c r="PAC834" s="257"/>
      <c r="PAD834" s="257"/>
      <c r="PAE834" s="257"/>
      <c r="PAF834" s="257"/>
      <c r="PAG834" s="257"/>
      <c r="PAH834" s="257"/>
      <c r="PAI834" s="257"/>
      <c r="PAJ834" s="257"/>
      <c r="PAK834" s="257"/>
      <c r="PAL834" s="257"/>
      <c r="PAM834" s="257"/>
      <c r="PAN834" s="257"/>
      <c r="PAO834" s="257"/>
      <c r="PAP834" s="257"/>
      <c r="PAQ834" s="257"/>
      <c r="PAR834" s="257"/>
      <c r="PAS834" s="257"/>
      <c r="PAT834" s="257"/>
      <c r="PAU834" s="257"/>
      <c r="PAV834" s="257"/>
      <c r="PAW834" s="257"/>
      <c r="PAX834" s="257"/>
      <c r="PAY834" s="257"/>
      <c r="PAZ834" s="257"/>
      <c r="PBA834" s="257"/>
      <c r="PBB834" s="257"/>
      <c r="PBC834" s="257"/>
      <c r="PBD834" s="257"/>
      <c r="PBE834" s="257"/>
      <c r="PBF834" s="257"/>
      <c r="PBG834" s="257"/>
      <c r="PBH834" s="257"/>
      <c r="PBI834" s="257"/>
      <c r="PBJ834" s="257"/>
      <c r="PBK834" s="257"/>
      <c r="PBL834" s="257"/>
      <c r="PBM834" s="257"/>
      <c r="PBN834" s="257"/>
      <c r="PBO834" s="257"/>
      <c r="PBP834" s="257"/>
      <c r="PBQ834" s="257"/>
      <c r="PBR834" s="257"/>
      <c r="PBS834" s="257"/>
      <c r="PBT834" s="257"/>
      <c r="PBU834" s="257"/>
      <c r="PBV834" s="257"/>
      <c r="PBW834" s="257"/>
      <c r="PBX834" s="257"/>
      <c r="PBY834" s="257"/>
      <c r="PBZ834" s="257"/>
      <c r="PCA834" s="257"/>
      <c r="PCB834" s="257"/>
      <c r="PCC834" s="257"/>
      <c r="PCD834" s="257"/>
      <c r="PCE834" s="257"/>
      <c r="PCF834" s="257"/>
      <c r="PCG834" s="257"/>
      <c r="PCH834" s="257"/>
      <c r="PCI834" s="257"/>
      <c r="PCJ834" s="257"/>
      <c r="PCK834" s="257"/>
      <c r="PCL834" s="257"/>
      <c r="PCM834" s="257"/>
      <c r="PCN834" s="257"/>
      <c r="PCO834" s="257"/>
      <c r="PCP834" s="257"/>
      <c r="PCQ834" s="257"/>
      <c r="PCR834" s="257"/>
      <c r="PCS834" s="257"/>
      <c r="PCT834" s="257"/>
      <c r="PCU834" s="257"/>
      <c r="PCV834" s="257"/>
      <c r="PCW834" s="257"/>
      <c r="PCX834" s="257"/>
      <c r="PCY834" s="257"/>
      <c r="PCZ834" s="257"/>
      <c r="PDA834" s="257"/>
      <c r="PDB834" s="257"/>
      <c r="PDC834" s="257"/>
      <c r="PDD834" s="257"/>
      <c r="PDE834" s="257"/>
      <c r="PDF834" s="257"/>
      <c r="PDG834" s="257"/>
      <c r="PDH834" s="257"/>
      <c r="PDI834" s="257"/>
      <c r="PDJ834" s="257"/>
      <c r="PDK834" s="257"/>
      <c r="PDL834" s="257"/>
      <c r="PDM834" s="257"/>
      <c r="PDN834" s="257"/>
      <c r="PDO834" s="257"/>
      <c r="PDP834" s="257"/>
      <c r="PDQ834" s="257"/>
      <c r="PDR834" s="257"/>
      <c r="PDS834" s="257"/>
      <c r="PDT834" s="257"/>
      <c r="PDU834" s="257"/>
      <c r="PDV834" s="257"/>
      <c r="PDW834" s="257"/>
      <c r="PDX834" s="257"/>
      <c r="PDY834" s="257"/>
      <c r="PDZ834" s="257"/>
      <c r="PEA834" s="257"/>
      <c r="PEB834" s="257"/>
      <c r="PEC834" s="257"/>
      <c r="PED834" s="257"/>
      <c r="PEE834" s="257"/>
      <c r="PEF834" s="257"/>
      <c r="PEG834" s="257"/>
      <c r="PEH834" s="257"/>
      <c r="PEI834" s="257"/>
      <c r="PEJ834" s="257"/>
      <c r="PEK834" s="257"/>
      <c r="PEL834" s="257"/>
      <c r="PEM834" s="257"/>
      <c r="PEN834" s="257"/>
      <c r="PEO834" s="257"/>
      <c r="PEP834" s="257"/>
      <c r="PEQ834" s="257"/>
      <c r="PER834" s="257"/>
      <c r="PES834" s="257"/>
      <c r="PET834" s="257"/>
      <c r="PEU834" s="257"/>
      <c r="PEV834" s="257"/>
      <c r="PEW834" s="257"/>
      <c r="PEX834" s="257"/>
      <c r="PEY834" s="257"/>
      <c r="PEZ834" s="257"/>
      <c r="PFA834" s="257"/>
      <c r="PFB834" s="257"/>
      <c r="PFC834" s="257"/>
      <c r="PFD834" s="257"/>
      <c r="PFE834" s="257"/>
      <c r="PFF834" s="257"/>
      <c r="PFG834" s="257"/>
      <c r="PFH834" s="257"/>
      <c r="PFI834" s="257"/>
      <c r="PFJ834" s="257"/>
      <c r="PFK834" s="257"/>
      <c r="PFL834" s="257"/>
      <c r="PFM834" s="257"/>
      <c r="PFN834" s="257"/>
      <c r="PFO834" s="257"/>
      <c r="PFP834" s="257"/>
      <c r="PFQ834" s="257"/>
      <c r="PFR834" s="257"/>
      <c r="PFS834" s="257"/>
      <c r="PFT834" s="257"/>
      <c r="PFU834" s="257"/>
      <c r="PFV834" s="257"/>
      <c r="PFW834" s="257"/>
      <c r="PFX834" s="257"/>
      <c r="PFY834" s="257"/>
      <c r="PFZ834" s="257"/>
      <c r="PGA834" s="257"/>
      <c r="PGB834" s="257"/>
      <c r="PGC834" s="257"/>
      <c r="PGD834" s="257"/>
      <c r="PGE834" s="257"/>
      <c r="PGF834" s="257"/>
      <c r="PGG834" s="257"/>
      <c r="PGH834" s="257"/>
      <c r="PGI834" s="257"/>
      <c r="PGJ834" s="257"/>
      <c r="PGK834" s="257"/>
      <c r="PGL834" s="257"/>
      <c r="PGM834" s="257"/>
      <c r="PGN834" s="257"/>
      <c r="PGO834" s="257"/>
      <c r="PGP834" s="257"/>
      <c r="PGQ834" s="257"/>
      <c r="PGR834" s="257"/>
      <c r="PGS834" s="257"/>
      <c r="PGT834" s="257"/>
      <c r="PGU834" s="257"/>
      <c r="PGV834" s="257"/>
      <c r="PGW834" s="257"/>
      <c r="PGX834" s="257"/>
      <c r="PGY834" s="257"/>
      <c r="PGZ834" s="257"/>
      <c r="PHA834" s="257"/>
      <c r="PHB834" s="257"/>
      <c r="PHC834" s="257"/>
      <c r="PHD834" s="257"/>
      <c r="PHE834" s="257"/>
      <c r="PHF834" s="257"/>
      <c r="PHG834" s="257"/>
      <c r="PHH834" s="257"/>
      <c r="PHI834" s="257"/>
      <c r="PHJ834" s="257"/>
      <c r="PHK834" s="257"/>
      <c r="PHL834" s="257"/>
      <c r="PHM834" s="257"/>
      <c r="PHN834" s="257"/>
      <c r="PHO834" s="257"/>
      <c r="PHP834" s="257"/>
      <c r="PHQ834" s="257"/>
      <c r="PHR834" s="257"/>
      <c r="PHS834" s="257"/>
      <c r="PHT834" s="257"/>
      <c r="PHU834" s="257"/>
      <c r="PHV834" s="257"/>
      <c r="PHW834" s="257"/>
      <c r="PHX834" s="257"/>
      <c r="PHY834" s="257"/>
      <c r="PHZ834" s="257"/>
      <c r="PIA834" s="257"/>
      <c r="PIB834" s="257"/>
      <c r="PIC834" s="257"/>
      <c r="PID834" s="257"/>
      <c r="PIE834" s="257"/>
      <c r="PIF834" s="257"/>
      <c r="PIG834" s="257"/>
      <c r="PIH834" s="257"/>
      <c r="PII834" s="257"/>
      <c r="PIJ834" s="257"/>
      <c r="PIK834" s="257"/>
      <c r="PIL834" s="257"/>
      <c r="PIM834" s="257"/>
      <c r="PIN834" s="257"/>
      <c r="PIO834" s="257"/>
      <c r="PIP834" s="257"/>
      <c r="PIQ834" s="257"/>
      <c r="PIR834" s="257"/>
      <c r="PIS834" s="257"/>
      <c r="PIT834" s="257"/>
      <c r="PIU834" s="257"/>
      <c r="PIV834" s="257"/>
      <c r="PIW834" s="257"/>
      <c r="PIX834" s="257"/>
      <c r="PIY834" s="257"/>
      <c r="PIZ834" s="257"/>
      <c r="PJA834" s="257"/>
      <c r="PJB834" s="257"/>
      <c r="PJC834" s="257"/>
      <c r="PJD834" s="257"/>
      <c r="PJE834" s="257"/>
      <c r="PJF834" s="257"/>
      <c r="PJG834" s="257"/>
      <c r="PJH834" s="257"/>
      <c r="PJI834" s="257"/>
      <c r="PJJ834" s="257"/>
      <c r="PJK834" s="257"/>
      <c r="PJL834" s="257"/>
      <c r="PJM834" s="257"/>
      <c r="PJN834" s="257"/>
      <c r="PJO834" s="257"/>
      <c r="PJP834" s="257"/>
      <c r="PJQ834" s="257"/>
      <c r="PJR834" s="257"/>
      <c r="PJS834" s="257"/>
      <c r="PJT834" s="257"/>
      <c r="PJU834" s="257"/>
      <c r="PJV834" s="257"/>
      <c r="PJW834" s="257"/>
      <c r="PJX834" s="257"/>
      <c r="PJY834" s="257"/>
      <c r="PJZ834" s="257"/>
      <c r="PKA834" s="257"/>
      <c r="PKB834" s="257"/>
      <c r="PKC834" s="257"/>
      <c r="PKD834" s="257"/>
      <c r="PKE834" s="257"/>
      <c r="PKF834" s="257"/>
      <c r="PKG834" s="257"/>
      <c r="PKH834" s="257"/>
      <c r="PKI834" s="257"/>
      <c r="PKJ834" s="257"/>
      <c r="PKK834" s="257"/>
      <c r="PKL834" s="257"/>
      <c r="PKM834" s="257"/>
      <c r="PKN834" s="257"/>
      <c r="PKO834" s="257"/>
      <c r="PKP834" s="257"/>
      <c r="PKQ834" s="257"/>
      <c r="PKR834" s="257"/>
      <c r="PKS834" s="257"/>
      <c r="PKT834" s="257"/>
      <c r="PKU834" s="257"/>
      <c r="PKV834" s="257"/>
      <c r="PKW834" s="257"/>
      <c r="PKX834" s="257"/>
      <c r="PKY834" s="257"/>
      <c r="PKZ834" s="257"/>
      <c r="PLA834" s="257"/>
      <c r="PLB834" s="257"/>
      <c r="PLC834" s="257"/>
      <c r="PLD834" s="257"/>
      <c r="PLE834" s="257"/>
      <c r="PLF834" s="257"/>
      <c r="PLG834" s="257"/>
      <c r="PLH834" s="257"/>
      <c r="PLI834" s="257"/>
      <c r="PLJ834" s="257"/>
      <c r="PLK834" s="257"/>
      <c r="PLL834" s="257"/>
      <c r="PLM834" s="257"/>
      <c r="PLN834" s="257"/>
      <c r="PLO834" s="257"/>
      <c r="PLP834" s="257"/>
      <c r="PLQ834" s="257"/>
      <c r="PLR834" s="257"/>
      <c r="PLS834" s="257"/>
      <c r="PLT834" s="257"/>
      <c r="PLU834" s="257"/>
      <c r="PLV834" s="257"/>
      <c r="PLW834" s="257"/>
      <c r="PLX834" s="257"/>
      <c r="PLY834" s="257"/>
      <c r="PLZ834" s="257"/>
      <c r="PMA834" s="257"/>
      <c r="PMB834" s="257"/>
      <c r="PMC834" s="257"/>
      <c r="PMD834" s="257"/>
      <c r="PME834" s="257"/>
      <c r="PMF834" s="257"/>
      <c r="PMG834" s="257"/>
      <c r="PMH834" s="257"/>
      <c r="PMI834" s="257"/>
      <c r="PMJ834" s="257"/>
      <c r="PMK834" s="257"/>
      <c r="PML834" s="257"/>
      <c r="PMM834" s="257"/>
      <c r="PMN834" s="257"/>
      <c r="PMO834" s="257"/>
      <c r="PMP834" s="257"/>
      <c r="PMQ834" s="257"/>
      <c r="PMR834" s="257"/>
      <c r="PMS834" s="257"/>
      <c r="PMT834" s="257"/>
      <c r="PMU834" s="257"/>
      <c r="PMV834" s="257"/>
      <c r="PMW834" s="257"/>
      <c r="PMX834" s="257"/>
      <c r="PMY834" s="257"/>
      <c r="PMZ834" s="257"/>
      <c r="PNA834" s="257"/>
      <c r="PNB834" s="257"/>
      <c r="PNC834" s="257"/>
      <c r="PND834" s="257"/>
      <c r="PNE834" s="257"/>
      <c r="PNF834" s="257"/>
      <c r="PNG834" s="257"/>
      <c r="PNH834" s="257"/>
      <c r="PNI834" s="257"/>
      <c r="PNJ834" s="257"/>
      <c r="PNK834" s="257"/>
      <c r="PNL834" s="257"/>
      <c r="PNM834" s="257"/>
      <c r="PNN834" s="257"/>
      <c r="PNO834" s="257"/>
      <c r="PNP834" s="257"/>
      <c r="PNQ834" s="257"/>
      <c r="PNR834" s="257"/>
      <c r="PNS834" s="257"/>
      <c r="PNT834" s="257"/>
      <c r="PNU834" s="257"/>
      <c r="PNV834" s="257"/>
      <c r="PNW834" s="257"/>
      <c r="PNX834" s="257"/>
      <c r="PNY834" s="257"/>
      <c r="PNZ834" s="257"/>
      <c r="POA834" s="257"/>
      <c r="POB834" s="257"/>
      <c r="POC834" s="257"/>
      <c r="POD834" s="257"/>
      <c r="POE834" s="257"/>
      <c r="POF834" s="257"/>
      <c r="POG834" s="257"/>
      <c r="POH834" s="257"/>
      <c r="POI834" s="257"/>
      <c r="POJ834" s="257"/>
      <c r="POK834" s="257"/>
      <c r="POL834" s="257"/>
      <c r="POM834" s="257"/>
      <c r="PON834" s="257"/>
      <c r="POO834" s="257"/>
      <c r="POP834" s="257"/>
      <c r="POQ834" s="257"/>
      <c r="POR834" s="257"/>
      <c r="POS834" s="257"/>
      <c r="POT834" s="257"/>
      <c r="POU834" s="257"/>
      <c r="POV834" s="257"/>
      <c r="POW834" s="257"/>
      <c r="POX834" s="257"/>
      <c r="POY834" s="257"/>
      <c r="POZ834" s="257"/>
      <c r="PPA834" s="257"/>
      <c r="PPB834" s="257"/>
      <c r="PPC834" s="257"/>
      <c r="PPD834" s="257"/>
      <c r="PPE834" s="257"/>
      <c r="PPF834" s="257"/>
      <c r="PPG834" s="257"/>
      <c r="PPH834" s="257"/>
      <c r="PPI834" s="257"/>
      <c r="PPJ834" s="257"/>
      <c r="PPK834" s="257"/>
      <c r="PPL834" s="257"/>
      <c r="PPM834" s="257"/>
      <c r="PPN834" s="257"/>
      <c r="PPO834" s="257"/>
      <c r="PPP834" s="257"/>
      <c r="PPQ834" s="257"/>
      <c r="PPR834" s="257"/>
      <c r="PPS834" s="257"/>
      <c r="PPT834" s="257"/>
      <c r="PPU834" s="257"/>
      <c r="PPV834" s="257"/>
      <c r="PPW834" s="257"/>
      <c r="PPX834" s="257"/>
      <c r="PPY834" s="257"/>
      <c r="PPZ834" s="257"/>
      <c r="PQA834" s="257"/>
      <c r="PQB834" s="257"/>
      <c r="PQC834" s="257"/>
      <c r="PQD834" s="257"/>
      <c r="PQE834" s="257"/>
      <c r="PQF834" s="257"/>
      <c r="PQG834" s="257"/>
      <c r="PQH834" s="257"/>
      <c r="PQI834" s="257"/>
      <c r="PQJ834" s="257"/>
      <c r="PQK834" s="257"/>
      <c r="PQL834" s="257"/>
      <c r="PQM834" s="257"/>
      <c r="PQN834" s="257"/>
      <c r="PQO834" s="257"/>
      <c r="PQP834" s="257"/>
      <c r="PQQ834" s="257"/>
      <c r="PQR834" s="257"/>
      <c r="PQS834" s="257"/>
      <c r="PQT834" s="257"/>
      <c r="PQU834" s="257"/>
      <c r="PQV834" s="257"/>
      <c r="PQW834" s="257"/>
      <c r="PQX834" s="257"/>
      <c r="PQY834" s="257"/>
      <c r="PQZ834" s="257"/>
      <c r="PRA834" s="257"/>
      <c r="PRB834" s="257"/>
      <c r="PRC834" s="257"/>
      <c r="PRD834" s="257"/>
      <c r="PRE834" s="257"/>
      <c r="PRF834" s="257"/>
      <c r="PRG834" s="257"/>
      <c r="PRH834" s="257"/>
      <c r="PRI834" s="257"/>
      <c r="PRJ834" s="257"/>
      <c r="PRK834" s="257"/>
      <c r="PRL834" s="257"/>
      <c r="PRM834" s="257"/>
      <c r="PRN834" s="257"/>
      <c r="PRO834" s="257"/>
      <c r="PRP834" s="257"/>
      <c r="PRQ834" s="257"/>
      <c r="PRR834" s="257"/>
      <c r="PRS834" s="257"/>
      <c r="PRT834" s="257"/>
      <c r="PRU834" s="257"/>
      <c r="PRV834" s="257"/>
      <c r="PRW834" s="257"/>
      <c r="PRX834" s="257"/>
      <c r="PRY834" s="257"/>
      <c r="PRZ834" s="257"/>
      <c r="PSA834" s="257"/>
      <c r="PSB834" s="257"/>
      <c r="PSC834" s="257"/>
      <c r="PSD834" s="257"/>
      <c r="PSE834" s="257"/>
      <c r="PSF834" s="257"/>
      <c r="PSG834" s="257"/>
      <c r="PSH834" s="257"/>
      <c r="PSI834" s="257"/>
      <c r="PSJ834" s="257"/>
      <c r="PSK834" s="257"/>
      <c r="PSL834" s="257"/>
      <c r="PSM834" s="257"/>
      <c r="PSN834" s="257"/>
      <c r="PSO834" s="257"/>
      <c r="PSP834" s="257"/>
      <c r="PSQ834" s="257"/>
      <c r="PSR834" s="257"/>
      <c r="PSS834" s="257"/>
      <c r="PST834" s="257"/>
      <c r="PSU834" s="257"/>
      <c r="PSV834" s="257"/>
      <c r="PSW834" s="257"/>
      <c r="PSX834" s="257"/>
      <c r="PSY834" s="257"/>
      <c r="PSZ834" s="257"/>
      <c r="PTA834" s="257"/>
      <c r="PTB834" s="257"/>
      <c r="PTC834" s="257"/>
      <c r="PTD834" s="257"/>
      <c r="PTE834" s="257"/>
      <c r="PTF834" s="257"/>
      <c r="PTG834" s="257"/>
      <c r="PTH834" s="257"/>
      <c r="PTI834" s="257"/>
      <c r="PTJ834" s="257"/>
      <c r="PTK834" s="257"/>
      <c r="PTL834" s="257"/>
      <c r="PTM834" s="257"/>
      <c r="PTN834" s="257"/>
      <c r="PTO834" s="257"/>
      <c r="PTP834" s="257"/>
      <c r="PTQ834" s="257"/>
      <c r="PTR834" s="257"/>
      <c r="PTS834" s="257"/>
      <c r="PTT834" s="257"/>
      <c r="PTU834" s="257"/>
      <c r="PTV834" s="257"/>
      <c r="PTW834" s="257"/>
      <c r="PTX834" s="257"/>
      <c r="PTY834" s="257"/>
      <c r="PTZ834" s="257"/>
      <c r="PUA834" s="257"/>
      <c r="PUB834" s="257"/>
      <c r="PUC834" s="257"/>
      <c r="PUD834" s="257"/>
      <c r="PUE834" s="257"/>
      <c r="PUF834" s="257"/>
      <c r="PUG834" s="257"/>
      <c r="PUH834" s="257"/>
      <c r="PUI834" s="257"/>
      <c r="PUJ834" s="257"/>
      <c r="PUK834" s="257"/>
      <c r="PUL834" s="257"/>
      <c r="PUM834" s="257"/>
      <c r="PUN834" s="257"/>
      <c r="PUO834" s="257"/>
      <c r="PUP834" s="257"/>
      <c r="PUQ834" s="257"/>
      <c r="PUR834" s="257"/>
      <c r="PUS834" s="257"/>
      <c r="PUT834" s="257"/>
      <c r="PUU834" s="257"/>
      <c r="PUV834" s="257"/>
      <c r="PUW834" s="257"/>
      <c r="PUX834" s="257"/>
      <c r="PUY834" s="257"/>
      <c r="PUZ834" s="257"/>
      <c r="PVA834" s="257"/>
      <c r="PVB834" s="257"/>
      <c r="PVC834" s="257"/>
      <c r="PVD834" s="257"/>
      <c r="PVE834" s="257"/>
      <c r="PVF834" s="257"/>
      <c r="PVG834" s="257"/>
      <c r="PVH834" s="257"/>
      <c r="PVI834" s="257"/>
      <c r="PVJ834" s="257"/>
      <c r="PVK834" s="257"/>
      <c r="PVL834" s="257"/>
      <c r="PVM834" s="257"/>
      <c r="PVN834" s="257"/>
      <c r="PVO834" s="257"/>
      <c r="PVP834" s="257"/>
      <c r="PVQ834" s="257"/>
      <c r="PVR834" s="257"/>
      <c r="PVS834" s="257"/>
      <c r="PVT834" s="257"/>
      <c r="PVU834" s="257"/>
      <c r="PVV834" s="257"/>
      <c r="PVW834" s="257"/>
      <c r="PVX834" s="257"/>
      <c r="PVY834" s="257"/>
      <c r="PVZ834" s="257"/>
      <c r="PWA834" s="257"/>
      <c r="PWB834" s="257"/>
      <c r="PWC834" s="257"/>
      <c r="PWD834" s="257"/>
      <c r="PWE834" s="257"/>
      <c r="PWF834" s="257"/>
      <c r="PWG834" s="257"/>
      <c r="PWH834" s="257"/>
      <c r="PWI834" s="257"/>
      <c r="PWJ834" s="257"/>
      <c r="PWK834" s="257"/>
      <c r="PWL834" s="257"/>
      <c r="PWM834" s="257"/>
      <c r="PWN834" s="257"/>
      <c r="PWO834" s="257"/>
      <c r="PWP834" s="257"/>
      <c r="PWQ834" s="257"/>
      <c r="PWR834" s="257"/>
      <c r="PWS834" s="257"/>
      <c r="PWT834" s="257"/>
      <c r="PWU834" s="257"/>
      <c r="PWV834" s="257"/>
      <c r="PWW834" s="257"/>
      <c r="PWX834" s="257"/>
      <c r="PWY834" s="257"/>
      <c r="PWZ834" s="257"/>
      <c r="PXA834" s="257"/>
      <c r="PXB834" s="257"/>
      <c r="PXC834" s="257"/>
      <c r="PXD834" s="257"/>
      <c r="PXE834" s="257"/>
      <c r="PXF834" s="257"/>
      <c r="PXG834" s="257"/>
      <c r="PXH834" s="257"/>
      <c r="PXI834" s="257"/>
      <c r="PXJ834" s="257"/>
      <c r="PXK834" s="257"/>
      <c r="PXL834" s="257"/>
      <c r="PXM834" s="257"/>
      <c r="PXN834" s="257"/>
      <c r="PXO834" s="257"/>
      <c r="PXP834" s="257"/>
      <c r="PXQ834" s="257"/>
      <c r="PXR834" s="257"/>
      <c r="PXS834" s="257"/>
      <c r="PXT834" s="257"/>
      <c r="PXU834" s="257"/>
      <c r="PXV834" s="257"/>
      <c r="PXW834" s="257"/>
      <c r="PXX834" s="257"/>
      <c r="PXY834" s="257"/>
      <c r="PXZ834" s="257"/>
      <c r="PYA834" s="257"/>
      <c r="PYB834" s="257"/>
      <c r="PYC834" s="257"/>
      <c r="PYD834" s="257"/>
      <c r="PYE834" s="257"/>
      <c r="PYF834" s="257"/>
      <c r="PYG834" s="257"/>
      <c r="PYH834" s="257"/>
      <c r="PYI834" s="257"/>
      <c r="PYJ834" s="257"/>
      <c r="PYK834" s="257"/>
      <c r="PYL834" s="257"/>
      <c r="PYM834" s="257"/>
      <c r="PYN834" s="257"/>
      <c r="PYO834" s="257"/>
      <c r="PYP834" s="257"/>
      <c r="PYQ834" s="257"/>
      <c r="PYR834" s="257"/>
      <c r="PYS834" s="257"/>
      <c r="PYT834" s="257"/>
      <c r="PYU834" s="257"/>
      <c r="PYV834" s="257"/>
      <c r="PYW834" s="257"/>
      <c r="PYX834" s="257"/>
      <c r="PYY834" s="257"/>
      <c r="PYZ834" s="257"/>
      <c r="PZA834" s="257"/>
      <c r="PZB834" s="257"/>
      <c r="PZC834" s="257"/>
      <c r="PZD834" s="257"/>
      <c r="PZE834" s="257"/>
      <c r="PZF834" s="257"/>
      <c r="PZG834" s="257"/>
      <c r="PZH834" s="257"/>
      <c r="PZI834" s="257"/>
      <c r="PZJ834" s="257"/>
      <c r="PZK834" s="257"/>
      <c r="PZL834" s="257"/>
      <c r="PZM834" s="257"/>
      <c r="PZN834" s="257"/>
      <c r="PZO834" s="257"/>
      <c r="PZP834" s="257"/>
      <c r="PZQ834" s="257"/>
      <c r="PZR834" s="257"/>
      <c r="PZS834" s="257"/>
      <c r="PZT834" s="257"/>
      <c r="PZU834" s="257"/>
      <c r="PZV834" s="257"/>
      <c r="PZW834" s="257"/>
      <c r="PZX834" s="257"/>
      <c r="PZY834" s="257"/>
      <c r="PZZ834" s="257"/>
      <c r="QAA834" s="257"/>
      <c r="QAB834" s="257"/>
      <c r="QAC834" s="257"/>
      <c r="QAD834" s="257"/>
      <c r="QAE834" s="257"/>
      <c r="QAF834" s="257"/>
      <c r="QAG834" s="257"/>
      <c r="QAH834" s="257"/>
      <c r="QAI834" s="257"/>
      <c r="QAJ834" s="257"/>
      <c r="QAK834" s="257"/>
      <c r="QAL834" s="257"/>
      <c r="QAM834" s="257"/>
      <c r="QAN834" s="257"/>
      <c r="QAO834" s="257"/>
      <c r="QAP834" s="257"/>
      <c r="QAQ834" s="257"/>
      <c r="QAR834" s="257"/>
      <c r="QAS834" s="257"/>
      <c r="QAT834" s="257"/>
      <c r="QAU834" s="257"/>
      <c r="QAV834" s="257"/>
      <c r="QAW834" s="257"/>
      <c r="QAX834" s="257"/>
      <c r="QAY834" s="257"/>
      <c r="QAZ834" s="257"/>
      <c r="QBA834" s="257"/>
      <c r="QBB834" s="257"/>
      <c r="QBC834" s="257"/>
      <c r="QBD834" s="257"/>
      <c r="QBE834" s="257"/>
      <c r="QBF834" s="257"/>
      <c r="QBG834" s="257"/>
      <c r="QBH834" s="257"/>
      <c r="QBI834" s="257"/>
      <c r="QBJ834" s="257"/>
      <c r="QBK834" s="257"/>
      <c r="QBL834" s="257"/>
      <c r="QBM834" s="257"/>
      <c r="QBN834" s="257"/>
      <c r="QBO834" s="257"/>
      <c r="QBP834" s="257"/>
      <c r="QBQ834" s="257"/>
      <c r="QBR834" s="257"/>
      <c r="QBS834" s="257"/>
      <c r="QBT834" s="257"/>
      <c r="QBU834" s="257"/>
      <c r="QBV834" s="257"/>
      <c r="QBW834" s="257"/>
      <c r="QBX834" s="257"/>
      <c r="QBY834" s="257"/>
      <c r="QBZ834" s="257"/>
      <c r="QCA834" s="257"/>
      <c r="QCB834" s="257"/>
      <c r="QCC834" s="257"/>
      <c r="QCD834" s="257"/>
      <c r="QCE834" s="257"/>
      <c r="QCF834" s="257"/>
      <c r="QCG834" s="257"/>
      <c r="QCH834" s="257"/>
      <c r="QCI834" s="257"/>
      <c r="QCJ834" s="257"/>
      <c r="QCK834" s="257"/>
      <c r="QCL834" s="257"/>
      <c r="QCM834" s="257"/>
      <c r="QCN834" s="257"/>
      <c r="QCO834" s="257"/>
      <c r="QCP834" s="257"/>
      <c r="QCQ834" s="257"/>
      <c r="QCR834" s="257"/>
      <c r="QCS834" s="257"/>
      <c r="QCT834" s="257"/>
      <c r="QCU834" s="257"/>
      <c r="QCV834" s="257"/>
      <c r="QCW834" s="257"/>
      <c r="QCX834" s="257"/>
      <c r="QCY834" s="257"/>
      <c r="QCZ834" s="257"/>
      <c r="QDA834" s="257"/>
      <c r="QDB834" s="257"/>
      <c r="QDC834" s="257"/>
      <c r="QDD834" s="257"/>
      <c r="QDE834" s="257"/>
      <c r="QDF834" s="257"/>
      <c r="QDG834" s="257"/>
      <c r="QDH834" s="257"/>
      <c r="QDI834" s="257"/>
      <c r="QDJ834" s="257"/>
      <c r="QDK834" s="257"/>
      <c r="QDL834" s="257"/>
      <c r="QDM834" s="257"/>
      <c r="QDN834" s="257"/>
      <c r="QDO834" s="257"/>
      <c r="QDP834" s="257"/>
      <c r="QDQ834" s="257"/>
      <c r="QDR834" s="257"/>
      <c r="QDS834" s="257"/>
      <c r="QDT834" s="257"/>
      <c r="QDU834" s="257"/>
      <c r="QDV834" s="257"/>
      <c r="QDW834" s="257"/>
      <c r="QDX834" s="257"/>
      <c r="QDY834" s="257"/>
      <c r="QDZ834" s="257"/>
      <c r="QEA834" s="257"/>
      <c r="QEB834" s="257"/>
      <c r="QEC834" s="257"/>
      <c r="QED834" s="257"/>
      <c r="QEE834" s="257"/>
      <c r="QEF834" s="257"/>
      <c r="QEG834" s="257"/>
      <c r="QEH834" s="257"/>
      <c r="QEI834" s="257"/>
      <c r="QEJ834" s="257"/>
      <c r="QEK834" s="257"/>
      <c r="QEL834" s="257"/>
      <c r="QEM834" s="257"/>
      <c r="QEN834" s="257"/>
      <c r="QEO834" s="257"/>
      <c r="QEP834" s="257"/>
      <c r="QEQ834" s="257"/>
      <c r="QER834" s="257"/>
      <c r="QES834" s="257"/>
      <c r="QET834" s="257"/>
      <c r="QEU834" s="257"/>
      <c r="QEV834" s="257"/>
      <c r="QEW834" s="257"/>
      <c r="QEX834" s="257"/>
      <c r="QEY834" s="257"/>
      <c r="QEZ834" s="257"/>
      <c r="QFA834" s="257"/>
      <c r="QFB834" s="257"/>
      <c r="QFC834" s="257"/>
      <c r="QFD834" s="257"/>
      <c r="QFE834" s="257"/>
      <c r="QFF834" s="257"/>
      <c r="QFG834" s="257"/>
      <c r="QFH834" s="257"/>
      <c r="QFI834" s="257"/>
      <c r="QFJ834" s="257"/>
      <c r="QFK834" s="257"/>
      <c r="QFL834" s="257"/>
      <c r="QFM834" s="257"/>
      <c r="QFN834" s="257"/>
      <c r="QFO834" s="257"/>
      <c r="QFP834" s="257"/>
      <c r="QFQ834" s="257"/>
      <c r="QFR834" s="257"/>
      <c r="QFS834" s="257"/>
      <c r="QFT834" s="257"/>
      <c r="QFU834" s="257"/>
      <c r="QFV834" s="257"/>
      <c r="QFW834" s="257"/>
      <c r="QFX834" s="257"/>
      <c r="QFY834" s="257"/>
      <c r="QFZ834" s="257"/>
      <c r="QGA834" s="257"/>
      <c r="QGB834" s="257"/>
      <c r="QGC834" s="257"/>
      <c r="QGD834" s="257"/>
      <c r="QGE834" s="257"/>
      <c r="QGF834" s="257"/>
      <c r="QGG834" s="257"/>
      <c r="QGH834" s="257"/>
      <c r="QGI834" s="257"/>
      <c r="QGJ834" s="257"/>
      <c r="QGK834" s="257"/>
      <c r="QGL834" s="257"/>
      <c r="QGM834" s="257"/>
      <c r="QGN834" s="257"/>
      <c r="QGO834" s="257"/>
      <c r="QGP834" s="257"/>
      <c r="QGQ834" s="257"/>
      <c r="QGR834" s="257"/>
      <c r="QGS834" s="257"/>
      <c r="QGT834" s="257"/>
      <c r="QGU834" s="257"/>
      <c r="QGV834" s="257"/>
      <c r="QGW834" s="257"/>
      <c r="QGX834" s="257"/>
      <c r="QGY834" s="257"/>
      <c r="QGZ834" s="257"/>
      <c r="QHA834" s="257"/>
      <c r="QHB834" s="257"/>
      <c r="QHC834" s="257"/>
      <c r="QHD834" s="257"/>
      <c r="QHE834" s="257"/>
      <c r="QHF834" s="257"/>
      <c r="QHG834" s="257"/>
      <c r="QHH834" s="257"/>
      <c r="QHI834" s="257"/>
      <c r="QHJ834" s="257"/>
      <c r="QHK834" s="257"/>
      <c r="QHL834" s="257"/>
      <c r="QHM834" s="257"/>
      <c r="QHN834" s="257"/>
      <c r="QHO834" s="257"/>
      <c r="QHP834" s="257"/>
      <c r="QHQ834" s="257"/>
      <c r="QHR834" s="257"/>
      <c r="QHS834" s="257"/>
      <c r="QHT834" s="257"/>
      <c r="QHU834" s="257"/>
      <c r="QHV834" s="257"/>
      <c r="QHW834" s="257"/>
      <c r="QHX834" s="257"/>
      <c r="QHY834" s="257"/>
      <c r="QHZ834" s="257"/>
      <c r="QIA834" s="257"/>
      <c r="QIB834" s="257"/>
      <c r="QIC834" s="257"/>
      <c r="QID834" s="257"/>
      <c r="QIE834" s="257"/>
      <c r="QIF834" s="257"/>
      <c r="QIG834" s="257"/>
      <c r="QIH834" s="257"/>
      <c r="QII834" s="257"/>
      <c r="QIJ834" s="257"/>
      <c r="QIK834" s="257"/>
      <c r="QIL834" s="257"/>
      <c r="QIM834" s="257"/>
      <c r="QIN834" s="257"/>
      <c r="QIO834" s="257"/>
      <c r="QIP834" s="257"/>
      <c r="QIQ834" s="257"/>
      <c r="QIR834" s="257"/>
      <c r="QIS834" s="257"/>
      <c r="QIT834" s="257"/>
      <c r="QIU834" s="257"/>
      <c r="QIV834" s="257"/>
      <c r="QIW834" s="257"/>
      <c r="QIX834" s="257"/>
      <c r="QIY834" s="257"/>
      <c r="QIZ834" s="257"/>
      <c r="QJA834" s="257"/>
      <c r="QJB834" s="257"/>
      <c r="QJC834" s="257"/>
      <c r="QJD834" s="257"/>
      <c r="QJE834" s="257"/>
      <c r="QJF834" s="257"/>
      <c r="QJG834" s="257"/>
      <c r="QJH834" s="257"/>
      <c r="QJI834" s="257"/>
      <c r="QJJ834" s="257"/>
      <c r="QJK834" s="257"/>
      <c r="QJL834" s="257"/>
      <c r="QJM834" s="257"/>
      <c r="QJN834" s="257"/>
      <c r="QJO834" s="257"/>
      <c r="QJP834" s="257"/>
      <c r="QJQ834" s="257"/>
      <c r="QJR834" s="257"/>
      <c r="QJS834" s="257"/>
      <c r="QJT834" s="257"/>
      <c r="QJU834" s="257"/>
      <c r="QJV834" s="257"/>
      <c r="QJW834" s="257"/>
      <c r="QJX834" s="257"/>
      <c r="QJY834" s="257"/>
      <c r="QJZ834" s="257"/>
      <c r="QKA834" s="257"/>
      <c r="QKB834" s="257"/>
      <c r="QKC834" s="257"/>
      <c r="QKD834" s="257"/>
      <c r="QKE834" s="257"/>
      <c r="QKF834" s="257"/>
      <c r="QKG834" s="257"/>
      <c r="QKH834" s="257"/>
      <c r="QKI834" s="257"/>
      <c r="QKJ834" s="257"/>
      <c r="QKK834" s="257"/>
      <c r="QKL834" s="257"/>
      <c r="QKM834" s="257"/>
      <c r="QKN834" s="257"/>
      <c r="QKO834" s="257"/>
      <c r="QKP834" s="257"/>
      <c r="QKQ834" s="257"/>
      <c r="QKR834" s="257"/>
      <c r="QKS834" s="257"/>
      <c r="QKT834" s="257"/>
      <c r="QKU834" s="257"/>
      <c r="QKV834" s="257"/>
      <c r="QKW834" s="257"/>
      <c r="QKX834" s="257"/>
      <c r="QKY834" s="257"/>
      <c r="QKZ834" s="257"/>
      <c r="QLA834" s="257"/>
      <c r="QLB834" s="257"/>
      <c r="QLC834" s="257"/>
      <c r="QLD834" s="257"/>
      <c r="QLE834" s="257"/>
      <c r="QLF834" s="257"/>
      <c r="QLG834" s="257"/>
      <c r="QLH834" s="257"/>
      <c r="QLI834" s="257"/>
      <c r="QLJ834" s="257"/>
      <c r="QLK834" s="257"/>
      <c r="QLL834" s="257"/>
      <c r="QLM834" s="257"/>
      <c r="QLN834" s="257"/>
      <c r="QLO834" s="257"/>
      <c r="QLP834" s="257"/>
      <c r="QLQ834" s="257"/>
      <c r="QLR834" s="257"/>
      <c r="QLS834" s="257"/>
      <c r="QLT834" s="257"/>
      <c r="QLU834" s="257"/>
      <c r="QLV834" s="257"/>
      <c r="QLW834" s="257"/>
      <c r="QLX834" s="257"/>
      <c r="QLY834" s="257"/>
      <c r="QLZ834" s="257"/>
      <c r="QMA834" s="257"/>
      <c r="QMB834" s="257"/>
      <c r="QMC834" s="257"/>
      <c r="QMD834" s="257"/>
      <c r="QME834" s="257"/>
      <c r="QMF834" s="257"/>
      <c r="QMG834" s="257"/>
      <c r="QMH834" s="257"/>
      <c r="QMI834" s="257"/>
      <c r="QMJ834" s="257"/>
      <c r="QMK834" s="257"/>
      <c r="QML834" s="257"/>
      <c r="QMM834" s="257"/>
      <c r="QMN834" s="257"/>
      <c r="QMO834" s="257"/>
      <c r="QMP834" s="257"/>
      <c r="QMQ834" s="257"/>
      <c r="QMR834" s="257"/>
      <c r="QMS834" s="257"/>
      <c r="QMT834" s="257"/>
      <c r="QMU834" s="257"/>
      <c r="QMV834" s="257"/>
      <c r="QMW834" s="257"/>
      <c r="QMX834" s="257"/>
      <c r="QMY834" s="257"/>
      <c r="QMZ834" s="257"/>
      <c r="QNA834" s="257"/>
      <c r="QNB834" s="257"/>
      <c r="QNC834" s="257"/>
      <c r="QND834" s="257"/>
      <c r="QNE834" s="257"/>
      <c r="QNF834" s="257"/>
      <c r="QNG834" s="257"/>
      <c r="QNH834" s="257"/>
      <c r="QNI834" s="257"/>
      <c r="QNJ834" s="257"/>
      <c r="QNK834" s="257"/>
      <c r="QNL834" s="257"/>
      <c r="QNM834" s="257"/>
      <c r="QNN834" s="257"/>
      <c r="QNO834" s="257"/>
      <c r="QNP834" s="257"/>
      <c r="QNQ834" s="257"/>
      <c r="QNR834" s="257"/>
      <c r="QNS834" s="257"/>
      <c r="QNT834" s="257"/>
      <c r="QNU834" s="257"/>
      <c r="QNV834" s="257"/>
      <c r="QNW834" s="257"/>
      <c r="QNX834" s="257"/>
      <c r="QNY834" s="257"/>
      <c r="QNZ834" s="257"/>
      <c r="QOA834" s="257"/>
      <c r="QOB834" s="257"/>
      <c r="QOC834" s="257"/>
      <c r="QOD834" s="257"/>
      <c r="QOE834" s="257"/>
      <c r="QOF834" s="257"/>
      <c r="QOG834" s="257"/>
      <c r="QOH834" s="257"/>
      <c r="QOI834" s="257"/>
      <c r="QOJ834" s="257"/>
      <c r="QOK834" s="257"/>
      <c r="QOL834" s="257"/>
      <c r="QOM834" s="257"/>
      <c r="QON834" s="257"/>
      <c r="QOO834" s="257"/>
      <c r="QOP834" s="257"/>
      <c r="QOQ834" s="257"/>
      <c r="QOR834" s="257"/>
      <c r="QOS834" s="257"/>
      <c r="QOT834" s="257"/>
      <c r="QOU834" s="257"/>
      <c r="QOV834" s="257"/>
      <c r="QOW834" s="257"/>
      <c r="QOX834" s="257"/>
      <c r="QOY834" s="257"/>
      <c r="QOZ834" s="257"/>
      <c r="QPA834" s="257"/>
      <c r="QPB834" s="257"/>
      <c r="QPC834" s="257"/>
      <c r="QPD834" s="257"/>
      <c r="QPE834" s="257"/>
      <c r="QPF834" s="257"/>
      <c r="QPG834" s="257"/>
      <c r="QPH834" s="257"/>
      <c r="QPI834" s="257"/>
      <c r="QPJ834" s="257"/>
      <c r="QPK834" s="257"/>
      <c r="QPL834" s="257"/>
      <c r="QPM834" s="257"/>
      <c r="QPN834" s="257"/>
      <c r="QPO834" s="257"/>
      <c r="QPP834" s="257"/>
      <c r="QPQ834" s="257"/>
      <c r="QPR834" s="257"/>
      <c r="QPS834" s="257"/>
      <c r="QPT834" s="257"/>
      <c r="QPU834" s="257"/>
      <c r="QPV834" s="257"/>
      <c r="QPW834" s="257"/>
      <c r="QPX834" s="257"/>
      <c r="QPY834" s="257"/>
      <c r="QPZ834" s="257"/>
      <c r="QQA834" s="257"/>
      <c r="QQB834" s="257"/>
      <c r="QQC834" s="257"/>
      <c r="QQD834" s="257"/>
      <c r="QQE834" s="257"/>
      <c r="QQF834" s="257"/>
      <c r="QQG834" s="257"/>
      <c r="QQH834" s="257"/>
      <c r="QQI834" s="257"/>
      <c r="QQJ834" s="257"/>
      <c r="QQK834" s="257"/>
      <c r="QQL834" s="257"/>
      <c r="QQM834" s="257"/>
      <c r="QQN834" s="257"/>
      <c r="QQO834" s="257"/>
      <c r="QQP834" s="257"/>
      <c r="QQQ834" s="257"/>
      <c r="QQR834" s="257"/>
      <c r="QQS834" s="257"/>
      <c r="QQT834" s="257"/>
      <c r="QQU834" s="257"/>
      <c r="QQV834" s="257"/>
      <c r="QQW834" s="257"/>
      <c r="QQX834" s="257"/>
      <c r="QQY834" s="257"/>
      <c r="QQZ834" s="257"/>
      <c r="QRA834" s="257"/>
      <c r="QRB834" s="257"/>
      <c r="QRC834" s="257"/>
      <c r="QRD834" s="257"/>
      <c r="QRE834" s="257"/>
      <c r="QRF834" s="257"/>
      <c r="QRG834" s="257"/>
      <c r="QRH834" s="257"/>
      <c r="QRI834" s="257"/>
      <c r="QRJ834" s="257"/>
      <c r="QRK834" s="257"/>
      <c r="QRL834" s="257"/>
      <c r="QRM834" s="257"/>
      <c r="QRN834" s="257"/>
      <c r="QRO834" s="257"/>
      <c r="QRP834" s="257"/>
      <c r="QRQ834" s="257"/>
      <c r="QRR834" s="257"/>
      <c r="QRS834" s="257"/>
      <c r="QRT834" s="257"/>
      <c r="QRU834" s="257"/>
      <c r="QRV834" s="257"/>
      <c r="QRW834" s="257"/>
      <c r="QRX834" s="257"/>
      <c r="QRY834" s="257"/>
      <c r="QRZ834" s="257"/>
      <c r="QSA834" s="257"/>
      <c r="QSB834" s="257"/>
      <c r="QSC834" s="257"/>
      <c r="QSD834" s="257"/>
      <c r="QSE834" s="257"/>
      <c r="QSF834" s="257"/>
      <c r="QSG834" s="257"/>
      <c r="QSH834" s="257"/>
      <c r="QSI834" s="257"/>
      <c r="QSJ834" s="257"/>
      <c r="QSK834" s="257"/>
      <c r="QSL834" s="257"/>
      <c r="QSM834" s="257"/>
      <c r="QSN834" s="257"/>
      <c r="QSO834" s="257"/>
      <c r="QSP834" s="257"/>
      <c r="QSQ834" s="257"/>
      <c r="QSR834" s="257"/>
      <c r="QSS834" s="257"/>
      <c r="QST834" s="257"/>
      <c r="QSU834" s="257"/>
      <c r="QSV834" s="257"/>
      <c r="QSW834" s="257"/>
      <c r="QSX834" s="257"/>
      <c r="QSY834" s="257"/>
      <c r="QSZ834" s="257"/>
      <c r="QTA834" s="257"/>
      <c r="QTB834" s="257"/>
      <c r="QTC834" s="257"/>
      <c r="QTD834" s="257"/>
      <c r="QTE834" s="257"/>
      <c r="QTF834" s="257"/>
      <c r="QTG834" s="257"/>
      <c r="QTH834" s="257"/>
      <c r="QTI834" s="257"/>
      <c r="QTJ834" s="257"/>
      <c r="QTK834" s="257"/>
      <c r="QTL834" s="257"/>
      <c r="QTM834" s="257"/>
      <c r="QTN834" s="257"/>
      <c r="QTO834" s="257"/>
      <c r="QTP834" s="257"/>
      <c r="QTQ834" s="257"/>
      <c r="QTR834" s="257"/>
      <c r="QTS834" s="257"/>
      <c r="QTT834" s="257"/>
      <c r="QTU834" s="257"/>
      <c r="QTV834" s="257"/>
      <c r="QTW834" s="257"/>
      <c r="QTX834" s="257"/>
      <c r="QTY834" s="257"/>
      <c r="QTZ834" s="257"/>
      <c r="QUA834" s="257"/>
      <c r="QUB834" s="257"/>
      <c r="QUC834" s="257"/>
      <c r="QUD834" s="257"/>
      <c r="QUE834" s="257"/>
      <c r="QUF834" s="257"/>
      <c r="QUG834" s="257"/>
      <c r="QUH834" s="257"/>
      <c r="QUI834" s="257"/>
      <c r="QUJ834" s="257"/>
      <c r="QUK834" s="257"/>
      <c r="QUL834" s="257"/>
      <c r="QUM834" s="257"/>
      <c r="QUN834" s="257"/>
      <c r="QUO834" s="257"/>
      <c r="QUP834" s="257"/>
      <c r="QUQ834" s="257"/>
      <c r="QUR834" s="257"/>
      <c r="QUS834" s="257"/>
      <c r="QUT834" s="257"/>
      <c r="QUU834" s="257"/>
      <c r="QUV834" s="257"/>
      <c r="QUW834" s="257"/>
      <c r="QUX834" s="257"/>
      <c r="QUY834" s="257"/>
      <c r="QUZ834" s="257"/>
      <c r="QVA834" s="257"/>
      <c r="QVB834" s="257"/>
      <c r="QVC834" s="257"/>
      <c r="QVD834" s="257"/>
      <c r="QVE834" s="257"/>
      <c r="QVF834" s="257"/>
      <c r="QVG834" s="257"/>
      <c r="QVH834" s="257"/>
      <c r="QVI834" s="257"/>
      <c r="QVJ834" s="257"/>
      <c r="QVK834" s="257"/>
      <c r="QVL834" s="257"/>
      <c r="QVM834" s="257"/>
      <c r="QVN834" s="257"/>
      <c r="QVO834" s="257"/>
      <c r="QVP834" s="257"/>
      <c r="QVQ834" s="257"/>
      <c r="QVR834" s="257"/>
      <c r="QVS834" s="257"/>
      <c r="QVT834" s="257"/>
      <c r="QVU834" s="257"/>
      <c r="QVV834" s="257"/>
      <c r="QVW834" s="257"/>
      <c r="QVX834" s="257"/>
      <c r="QVY834" s="257"/>
      <c r="QVZ834" s="257"/>
      <c r="QWA834" s="257"/>
      <c r="QWB834" s="257"/>
      <c r="QWC834" s="257"/>
      <c r="QWD834" s="257"/>
      <c r="QWE834" s="257"/>
      <c r="QWF834" s="257"/>
      <c r="QWG834" s="257"/>
      <c r="QWH834" s="257"/>
      <c r="QWI834" s="257"/>
      <c r="QWJ834" s="257"/>
      <c r="QWK834" s="257"/>
      <c r="QWL834" s="257"/>
      <c r="QWM834" s="257"/>
      <c r="QWN834" s="257"/>
      <c r="QWO834" s="257"/>
      <c r="QWP834" s="257"/>
      <c r="QWQ834" s="257"/>
      <c r="QWR834" s="257"/>
      <c r="QWS834" s="257"/>
      <c r="QWT834" s="257"/>
      <c r="QWU834" s="257"/>
      <c r="QWV834" s="257"/>
      <c r="QWW834" s="257"/>
      <c r="QWX834" s="257"/>
      <c r="QWY834" s="257"/>
      <c r="QWZ834" s="257"/>
      <c r="QXA834" s="257"/>
      <c r="QXB834" s="257"/>
      <c r="QXC834" s="257"/>
      <c r="QXD834" s="257"/>
      <c r="QXE834" s="257"/>
      <c r="QXF834" s="257"/>
      <c r="QXG834" s="257"/>
      <c r="QXH834" s="257"/>
      <c r="QXI834" s="257"/>
      <c r="QXJ834" s="257"/>
      <c r="QXK834" s="257"/>
      <c r="QXL834" s="257"/>
      <c r="QXM834" s="257"/>
      <c r="QXN834" s="257"/>
      <c r="QXO834" s="257"/>
      <c r="QXP834" s="257"/>
      <c r="QXQ834" s="257"/>
      <c r="QXR834" s="257"/>
      <c r="QXS834" s="257"/>
      <c r="QXT834" s="257"/>
      <c r="QXU834" s="257"/>
      <c r="QXV834" s="257"/>
      <c r="QXW834" s="257"/>
      <c r="QXX834" s="257"/>
      <c r="QXY834" s="257"/>
      <c r="QXZ834" s="257"/>
      <c r="QYA834" s="257"/>
      <c r="QYB834" s="257"/>
      <c r="QYC834" s="257"/>
      <c r="QYD834" s="257"/>
      <c r="QYE834" s="257"/>
      <c r="QYF834" s="257"/>
      <c r="QYG834" s="257"/>
      <c r="QYH834" s="257"/>
      <c r="QYI834" s="257"/>
      <c r="QYJ834" s="257"/>
      <c r="QYK834" s="257"/>
      <c r="QYL834" s="257"/>
      <c r="QYM834" s="257"/>
      <c r="QYN834" s="257"/>
      <c r="QYO834" s="257"/>
      <c r="QYP834" s="257"/>
      <c r="QYQ834" s="257"/>
      <c r="QYR834" s="257"/>
      <c r="QYS834" s="257"/>
      <c r="QYT834" s="257"/>
      <c r="QYU834" s="257"/>
      <c r="QYV834" s="257"/>
      <c r="QYW834" s="257"/>
      <c r="QYX834" s="257"/>
      <c r="QYY834" s="257"/>
      <c r="QYZ834" s="257"/>
      <c r="QZA834" s="257"/>
      <c r="QZB834" s="257"/>
      <c r="QZC834" s="257"/>
      <c r="QZD834" s="257"/>
      <c r="QZE834" s="257"/>
      <c r="QZF834" s="257"/>
      <c r="QZG834" s="257"/>
      <c r="QZH834" s="257"/>
      <c r="QZI834" s="257"/>
      <c r="QZJ834" s="257"/>
      <c r="QZK834" s="257"/>
      <c r="QZL834" s="257"/>
      <c r="QZM834" s="257"/>
      <c r="QZN834" s="257"/>
      <c r="QZO834" s="257"/>
      <c r="QZP834" s="257"/>
      <c r="QZQ834" s="257"/>
      <c r="QZR834" s="257"/>
      <c r="QZS834" s="257"/>
      <c r="QZT834" s="257"/>
      <c r="QZU834" s="257"/>
      <c r="QZV834" s="257"/>
      <c r="QZW834" s="257"/>
      <c r="QZX834" s="257"/>
      <c r="QZY834" s="257"/>
      <c r="QZZ834" s="257"/>
      <c r="RAA834" s="257"/>
      <c r="RAB834" s="257"/>
      <c r="RAC834" s="257"/>
      <c r="RAD834" s="257"/>
      <c r="RAE834" s="257"/>
      <c r="RAF834" s="257"/>
      <c r="RAG834" s="257"/>
      <c r="RAH834" s="257"/>
      <c r="RAI834" s="257"/>
      <c r="RAJ834" s="257"/>
      <c r="RAK834" s="257"/>
      <c r="RAL834" s="257"/>
      <c r="RAM834" s="257"/>
      <c r="RAN834" s="257"/>
      <c r="RAO834" s="257"/>
      <c r="RAP834" s="257"/>
      <c r="RAQ834" s="257"/>
      <c r="RAR834" s="257"/>
      <c r="RAS834" s="257"/>
      <c r="RAT834" s="257"/>
      <c r="RAU834" s="257"/>
      <c r="RAV834" s="257"/>
      <c r="RAW834" s="257"/>
      <c r="RAX834" s="257"/>
      <c r="RAY834" s="257"/>
      <c r="RAZ834" s="257"/>
      <c r="RBA834" s="257"/>
      <c r="RBB834" s="257"/>
      <c r="RBC834" s="257"/>
      <c r="RBD834" s="257"/>
      <c r="RBE834" s="257"/>
      <c r="RBF834" s="257"/>
      <c r="RBG834" s="257"/>
      <c r="RBH834" s="257"/>
      <c r="RBI834" s="257"/>
      <c r="RBJ834" s="257"/>
      <c r="RBK834" s="257"/>
      <c r="RBL834" s="257"/>
      <c r="RBM834" s="257"/>
      <c r="RBN834" s="257"/>
      <c r="RBO834" s="257"/>
      <c r="RBP834" s="257"/>
      <c r="RBQ834" s="257"/>
      <c r="RBR834" s="257"/>
      <c r="RBS834" s="257"/>
      <c r="RBT834" s="257"/>
      <c r="RBU834" s="257"/>
      <c r="RBV834" s="257"/>
      <c r="RBW834" s="257"/>
      <c r="RBX834" s="257"/>
      <c r="RBY834" s="257"/>
      <c r="RBZ834" s="257"/>
      <c r="RCA834" s="257"/>
      <c r="RCB834" s="257"/>
      <c r="RCC834" s="257"/>
      <c r="RCD834" s="257"/>
      <c r="RCE834" s="257"/>
      <c r="RCF834" s="257"/>
      <c r="RCG834" s="257"/>
      <c r="RCH834" s="257"/>
      <c r="RCI834" s="257"/>
      <c r="RCJ834" s="257"/>
      <c r="RCK834" s="257"/>
      <c r="RCL834" s="257"/>
      <c r="RCM834" s="257"/>
      <c r="RCN834" s="257"/>
      <c r="RCO834" s="257"/>
      <c r="RCP834" s="257"/>
      <c r="RCQ834" s="257"/>
      <c r="RCR834" s="257"/>
      <c r="RCS834" s="257"/>
      <c r="RCT834" s="257"/>
      <c r="RCU834" s="257"/>
      <c r="RCV834" s="257"/>
      <c r="RCW834" s="257"/>
      <c r="RCX834" s="257"/>
      <c r="RCY834" s="257"/>
      <c r="RCZ834" s="257"/>
      <c r="RDA834" s="257"/>
      <c r="RDB834" s="257"/>
      <c r="RDC834" s="257"/>
      <c r="RDD834" s="257"/>
      <c r="RDE834" s="257"/>
      <c r="RDF834" s="257"/>
      <c r="RDG834" s="257"/>
      <c r="RDH834" s="257"/>
      <c r="RDI834" s="257"/>
      <c r="RDJ834" s="257"/>
      <c r="RDK834" s="257"/>
      <c r="RDL834" s="257"/>
      <c r="RDM834" s="257"/>
      <c r="RDN834" s="257"/>
      <c r="RDO834" s="257"/>
      <c r="RDP834" s="257"/>
      <c r="RDQ834" s="257"/>
      <c r="RDR834" s="257"/>
      <c r="RDS834" s="257"/>
      <c r="RDT834" s="257"/>
      <c r="RDU834" s="257"/>
      <c r="RDV834" s="257"/>
      <c r="RDW834" s="257"/>
      <c r="RDX834" s="257"/>
      <c r="RDY834" s="257"/>
      <c r="RDZ834" s="257"/>
      <c r="REA834" s="257"/>
      <c r="REB834" s="257"/>
      <c r="REC834" s="257"/>
      <c r="RED834" s="257"/>
      <c r="REE834" s="257"/>
      <c r="REF834" s="257"/>
      <c r="REG834" s="257"/>
      <c r="REH834" s="257"/>
      <c r="REI834" s="257"/>
      <c r="REJ834" s="257"/>
      <c r="REK834" s="257"/>
      <c r="REL834" s="257"/>
      <c r="REM834" s="257"/>
      <c r="REN834" s="257"/>
      <c r="REO834" s="257"/>
      <c r="REP834" s="257"/>
      <c r="REQ834" s="257"/>
      <c r="RER834" s="257"/>
      <c r="RES834" s="257"/>
      <c r="RET834" s="257"/>
      <c r="REU834" s="257"/>
      <c r="REV834" s="257"/>
      <c r="REW834" s="257"/>
      <c r="REX834" s="257"/>
      <c r="REY834" s="257"/>
      <c r="REZ834" s="257"/>
      <c r="RFA834" s="257"/>
      <c r="RFB834" s="257"/>
      <c r="RFC834" s="257"/>
      <c r="RFD834" s="257"/>
      <c r="RFE834" s="257"/>
      <c r="RFF834" s="257"/>
      <c r="RFG834" s="257"/>
      <c r="RFH834" s="257"/>
      <c r="RFI834" s="257"/>
      <c r="RFJ834" s="257"/>
      <c r="RFK834" s="257"/>
      <c r="RFL834" s="257"/>
      <c r="RFM834" s="257"/>
      <c r="RFN834" s="257"/>
      <c r="RFO834" s="257"/>
      <c r="RFP834" s="257"/>
      <c r="RFQ834" s="257"/>
      <c r="RFR834" s="257"/>
      <c r="RFS834" s="257"/>
      <c r="RFT834" s="257"/>
      <c r="RFU834" s="257"/>
      <c r="RFV834" s="257"/>
      <c r="RFW834" s="257"/>
      <c r="RFX834" s="257"/>
      <c r="RFY834" s="257"/>
      <c r="RFZ834" s="257"/>
      <c r="RGA834" s="257"/>
      <c r="RGB834" s="257"/>
      <c r="RGC834" s="257"/>
      <c r="RGD834" s="257"/>
      <c r="RGE834" s="257"/>
      <c r="RGF834" s="257"/>
      <c r="RGG834" s="257"/>
      <c r="RGH834" s="257"/>
      <c r="RGI834" s="257"/>
      <c r="RGJ834" s="257"/>
      <c r="RGK834" s="257"/>
      <c r="RGL834" s="257"/>
      <c r="RGM834" s="257"/>
      <c r="RGN834" s="257"/>
      <c r="RGO834" s="257"/>
      <c r="RGP834" s="257"/>
      <c r="RGQ834" s="257"/>
      <c r="RGR834" s="257"/>
      <c r="RGS834" s="257"/>
      <c r="RGT834" s="257"/>
      <c r="RGU834" s="257"/>
      <c r="RGV834" s="257"/>
      <c r="RGW834" s="257"/>
      <c r="RGX834" s="257"/>
      <c r="RGY834" s="257"/>
      <c r="RGZ834" s="257"/>
      <c r="RHA834" s="257"/>
      <c r="RHB834" s="257"/>
      <c r="RHC834" s="257"/>
      <c r="RHD834" s="257"/>
      <c r="RHE834" s="257"/>
      <c r="RHF834" s="257"/>
      <c r="RHG834" s="257"/>
      <c r="RHH834" s="257"/>
      <c r="RHI834" s="257"/>
      <c r="RHJ834" s="257"/>
      <c r="RHK834" s="257"/>
      <c r="RHL834" s="257"/>
      <c r="RHM834" s="257"/>
      <c r="RHN834" s="257"/>
      <c r="RHO834" s="257"/>
      <c r="RHP834" s="257"/>
      <c r="RHQ834" s="257"/>
      <c r="RHR834" s="257"/>
      <c r="RHS834" s="257"/>
      <c r="RHT834" s="257"/>
      <c r="RHU834" s="257"/>
      <c r="RHV834" s="257"/>
      <c r="RHW834" s="257"/>
      <c r="RHX834" s="257"/>
      <c r="RHY834" s="257"/>
      <c r="RHZ834" s="257"/>
      <c r="RIA834" s="257"/>
      <c r="RIB834" s="257"/>
      <c r="RIC834" s="257"/>
      <c r="RID834" s="257"/>
      <c r="RIE834" s="257"/>
      <c r="RIF834" s="257"/>
      <c r="RIG834" s="257"/>
      <c r="RIH834" s="257"/>
      <c r="RII834" s="257"/>
      <c r="RIJ834" s="257"/>
      <c r="RIK834" s="257"/>
      <c r="RIL834" s="257"/>
      <c r="RIM834" s="257"/>
      <c r="RIN834" s="257"/>
      <c r="RIO834" s="257"/>
      <c r="RIP834" s="257"/>
      <c r="RIQ834" s="257"/>
      <c r="RIR834" s="257"/>
      <c r="RIS834" s="257"/>
      <c r="RIT834" s="257"/>
      <c r="RIU834" s="257"/>
      <c r="RIV834" s="257"/>
      <c r="RIW834" s="257"/>
      <c r="RIX834" s="257"/>
      <c r="RIY834" s="257"/>
      <c r="RIZ834" s="257"/>
      <c r="RJA834" s="257"/>
      <c r="RJB834" s="257"/>
      <c r="RJC834" s="257"/>
      <c r="RJD834" s="257"/>
      <c r="RJE834" s="257"/>
      <c r="RJF834" s="257"/>
      <c r="RJG834" s="257"/>
      <c r="RJH834" s="257"/>
      <c r="RJI834" s="257"/>
      <c r="RJJ834" s="257"/>
      <c r="RJK834" s="257"/>
      <c r="RJL834" s="257"/>
      <c r="RJM834" s="257"/>
      <c r="RJN834" s="257"/>
      <c r="RJO834" s="257"/>
      <c r="RJP834" s="257"/>
      <c r="RJQ834" s="257"/>
      <c r="RJR834" s="257"/>
      <c r="RJS834" s="257"/>
      <c r="RJT834" s="257"/>
      <c r="RJU834" s="257"/>
      <c r="RJV834" s="257"/>
      <c r="RJW834" s="257"/>
      <c r="RJX834" s="257"/>
      <c r="RJY834" s="257"/>
      <c r="RJZ834" s="257"/>
      <c r="RKA834" s="257"/>
      <c r="RKB834" s="257"/>
      <c r="RKC834" s="257"/>
      <c r="RKD834" s="257"/>
      <c r="RKE834" s="257"/>
      <c r="RKF834" s="257"/>
      <c r="RKG834" s="257"/>
      <c r="RKH834" s="257"/>
      <c r="RKI834" s="257"/>
      <c r="RKJ834" s="257"/>
      <c r="RKK834" s="257"/>
      <c r="RKL834" s="257"/>
      <c r="RKM834" s="257"/>
      <c r="RKN834" s="257"/>
      <c r="RKO834" s="257"/>
      <c r="RKP834" s="257"/>
      <c r="RKQ834" s="257"/>
      <c r="RKR834" s="257"/>
      <c r="RKS834" s="257"/>
      <c r="RKT834" s="257"/>
      <c r="RKU834" s="257"/>
      <c r="RKV834" s="257"/>
      <c r="RKW834" s="257"/>
      <c r="RKX834" s="257"/>
      <c r="RKY834" s="257"/>
      <c r="RKZ834" s="257"/>
      <c r="RLA834" s="257"/>
      <c r="RLB834" s="257"/>
      <c r="RLC834" s="257"/>
      <c r="RLD834" s="257"/>
      <c r="RLE834" s="257"/>
      <c r="RLF834" s="257"/>
      <c r="RLG834" s="257"/>
      <c r="RLH834" s="257"/>
      <c r="RLI834" s="257"/>
      <c r="RLJ834" s="257"/>
      <c r="RLK834" s="257"/>
      <c r="RLL834" s="257"/>
      <c r="RLM834" s="257"/>
      <c r="RLN834" s="257"/>
      <c r="RLO834" s="257"/>
      <c r="RLP834" s="257"/>
      <c r="RLQ834" s="257"/>
      <c r="RLR834" s="257"/>
      <c r="RLS834" s="257"/>
      <c r="RLT834" s="257"/>
      <c r="RLU834" s="257"/>
      <c r="RLV834" s="257"/>
      <c r="RLW834" s="257"/>
      <c r="RLX834" s="257"/>
      <c r="RLY834" s="257"/>
      <c r="RLZ834" s="257"/>
      <c r="RMA834" s="257"/>
      <c r="RMB834" s="257"/>
      <c r="RMC834" s="257"/>
      <c r="RMD834" s="257"/>
      <c r="RME834" s="257"/>
      <c r="RMF834" s="257"/>
      <c r="RMG834" s="257"/>
      <c r="RMH834" s="257"/>
      <c r="RMI834" s="257"/>
      <c r="RMJ834" s="257"/>
      <c r="RMK834" s="257"/>
      <c r="RML834" s="257"/>
      <c r="RMM834" s="257"/>
      <c r="RMN834" s="257"/>
      <c r="RMO834" s="257"/>
      <c r="RMP834" s="257"/>
      <c r="RMQ834" s="257"/>
      <c r="RMR834" s="257"/>
      <c r="RMS834" s="257"/>
      <c r="RMT834" s="257"/>
      <c r="RMU834" s="257"/>
      <c r="RMV834" s="257"/>
      <c r="RMW834" s="257"/>
      <c r="RMX834" s="257"/>
      <c r="RMY834" s="257"/>
      <c r="RMZ834" s="257"/>
      <c r="RNA834" s="257"/>
      <c r="RNB834" s="257"/>
      <c r="RNC834" s="257"/>
      <c r="RND834" s="257"/>
      <c r="RNE834" s="257"/>
      <c r="RNF834" s="257"/>
      <c r="RNG834" s="257"/>
      <c r="RNH834" s="257"/>
      <c r="RNI834" s="257"/>
      <c r="RNJ834" s="257"/>
      <c r="RNK834" s="257"/>
      <c r="RNL834" s="257"/>
      <c r="RNM834" s="257"/>
      <c r="RNN834" s="257"/>
      <c r="RNO834" s="257"/>
      <c r="RNP834" s="257"/>
      <c r="RNQ834" s="257"/>
      <c r="RNR834" s="257"/>
      <c r="RNS834" s="257"/>
      <c r="RNT834" s="257"/>
      <c r="RNU834" s="257"/>
      <c r="RNV834" s="257"/>
      <c r="RNW834" s="257"/>
      <c r="RNX834" s="257"/>
      <c r="RNY834" s="257"/>
      <c r="RNZ834" s="257"/>
      <c r="ROA834" s="257"/>
      <c r="ROB834" s="257"/>
      <c r="ROC834" s="257"/>
      <c r="ROD834" s="257"/>
      <c r="ROE834" s="257"/>
      <c r="ROF834" s="257"/>
      <c r="ROG834" s="257"/>
      <c r="ROH834" s="257"/>
      <c r="ROI834" s="257"/>
      <c r="ROJ834" s="257"/>
      <c r="ROK834" s="257"/>
      <c r="ROL834" s="257"/>
      <c r="ROM834" s="257"/>
      <c r="RON834" s="257"/>
      <c r="ROO834" s="257"/>
      <c r="ROP834" s="257"/>
      <c r="ROQ834" s="257"/>
      <c r="ROR834" s="257"/>
      <c r="ROS834" s="257"/>
      <c r="ROT834" s="257"/>
      <c r="ROU834" s="257"/>
      <c r="ROV834" s="257"/>
      <c r="ROW834" s="257"/>
      <c r="ROX834" s="257"/>
      <c r="ROY834" s="257"/>
      <c r="ROZ834" s="257"/>
      <c r="RPA834" s="257"/>
      <c r="RPB834" s="257"/>
      <c r="RPC834" s="257"/>
      <c r="RPD834" s="257"/>
      <c r="RPE834" s="257"/>
      <c r="RPF834" s="257"/>
      <c r="RPG834" s="257"/>
      <c r="RPH834" s="257"/>
      <c r="RPI834" s="257"/>
      <c r="RPJ834" s="257"/>
      <c r="RPK834" s="257"/>
      <c r="RPL834" s="257"/>
      <c r="RPM834" s="257"/>
      <c r="RPN834" s="257"/>
      <c r="RPO834" s="257"/>
      <c r="RPP834" s="257"/>
      <c r="RPQ834" s="257"/>
      <c r="RPR834" s="257"/>
      <c r="RPS834" s="257"/>
      <c r="RPT834" s="257"/>
      <c r="RPU834" s="257"/>
      <c r="RPV834" s="257"/>
      <c r="RPW834" s="257"/>
      <c r="RPX834" s="257"/>
      <c r="RPY834" s="257"/>
      <c r="RPZ834" s="257"/>
      <c r="RQA834" s="257"/>
      <c r="RQB834" s="257"/>
      <c r="RQC834" s="257"/>
      <c r="RQD834" s="257"/>
      <c r="RQE834" s="257"/>
      <c r="RQF834" s="257"/>
      <c r="RQG834" s="257"/>
      <c r="RQH834" s="257"/>
      <c r="RQI834" s="257"/>
      <c r="RQJ834" s="257"/>
      <c r="RQK834" s="257"/>
      <c r="RQL834" s="257"/>
      <c r="RQM834" s="257"/>
      <c r="RQN834" s="257"/>
      <c r="RQO834" s="257"/>
      <c r="RQP834" s="257"/>
      <c r="RQQ834" s="257"/>
      <c r="RQR834" s="257"/>
      <c r="RQS834" s="257"/>
      <c r="RQT834" s="257"/>
      <c r="RQU834" s="257"/>
      <c r="RQV834" s="257"/>
      <c r="RQW834" s="257"/>
      <c r="RQX834" s="257"/>
      <c r="RQY834" s="257"/>
      <c r="RQZ834" s="257"/>
      <c r="RRA834" s="257"/>
      <c r="RRB834" s="257"/>
      <c r="RRC834" s="257"/>
      <c r="RRD834" s="257"/>
      <c r="RRE834" s="257"/>
      <c r="RRF834" s="257"/>
      <c r="RRG834" s="257"/>
      <c r="RRH834" s="257"/>
      <c r="RRI834" s="257"/>
      <c r="RRJ834" s="257"/>
      <c r="RRK834" s="257"/>
      <c r="RRL834" s="257"/>
      <c r="RRM834" s="257"/>
      <c r="RRN834" s="257"/>
      <c r="RRO834" s="257"/>
      <c r="RRP834" s="257"/>
      <c r="RRQ834" s="257"/>
      <c r="RRR834" s="257"/>
      <c r="RRS834" s="257"/>
      <c r="RRT834" s="257"/>
      <c r="RRU834" s="257"/>
      <c r="RRV834" s="257"/>
      <c r="RRW834" s="257"/>
      <c r="RRX834" s="257"/>
      <c r="RRY834" s="257"/>
      <c r="RRZ834" s="257"/>
      <c r="RSA834" s="257"/>
      <c r="RSB834" s="257"/>
      <c r="RSC834" s="257"/>
      <c r="RSD834" s="257"/>
      <c r="RSE834" s="257"/>
      <c r="RSF834" s="257"/>
      <c r="RSG834" s="257"/>
      <c r="RSH834" s="257"/>
      <c r="RSI834" s="257"/>
      <c r="RSJ834" s="257"/>
      <c r="RSK834" s="257"/>
      <c r="RSL834" s="257"/>
      <c r="RSM834" s="257"/>
      <c r="RSN834" s="257"/>
      <c r="RSO834" s="257"/>
      <c r="RSP834" s="257"/>
      <c r="RSQ834" s="257"/>
      <c r="RSR834" s="257"/>
      <c r="RSS834" s="257"/>
      <c r="RST834" s="257"/>
      <c r="RSU834" s="257"/>
      <c r="RSV834" s="257"/>
      <c r="RSW834" s="257"/>
      <c r="RSX834" s="257"/>
      <c r="RSY834" s="257"/>
      <c r="RSZ834" s="257"/>
      <c r="RTA834" s="257"/>
      <c r="RTB834" s="257"/>
      <c r="RTC834" s="257"/>
      <c r="RTD834" s="257"/>
      <c r="RTE834" s="257"/>
      <c r="RTF834" s="257"/>
      <c r="RTG834" s="257"/>
      <c r="RTH834" s="257"/>
      <c r="RTI834" s="257"/>
      <c r="RTJ834" s="257"/>
      <c r="RTK834" s="257"/>
      <c r="RTL834" s="257"/>
      <c r="RTM834" s="257"/>
      <c r="RTN834" s="257"/>
      <c r="RTO834" s="257"/>
      <c r="RTP834" s="257"/>
      <c r="RTQ834" s="257"/>
      <c r="RTR834" s="257"/>
      <c r="RTS834" s="257"/>
      <c r="RTT834" s="257"/>
      <c r="RTU834" s="257"/>
      <c r="RTV834" s="257"/>
      <c r="RTW834" s="257"/>
      <c r="RTX834" s="257"/>
      <c r="RTY834" s="257"/>
      <c r="RTZ834" s="257"/>
      <c r="RUA834" s="257"/>
      <c r="RUB834" s="257"/>
      <c r="RUC834" s="257"/>
      <c r="RUD834" s="257"/>
      <c r="RUE834" s="257"/>
      <c r="RUF834" s="257"/>
      <c r="RUG834" s="257"/>
      <c r="RUH834" s="257"/>
      <c r="RUI834" s="257"/>
      <c r="RUJ834" s="257"/>
      <c r="RUK834" s="257"/>
      <c r="RUL834" s="257"/>
      <c r="RUM834" s="257"/>
      <c r="RUN834" s="257"/>
      <c r="RUO834" s="257"/>
      <c r="RUP834" s="257"/>
      <c r="RUQ834" s="257"/>
      <c r="RUR834" s="257"/>
      <c r="RUS834" s="257"/>
      <c r="RUT834" s="257"/>
      <c r="RUU834" s="257"/>
      <c r="RUV834" s="257"/>
      <c r="RUW834" s="257"/>
      <c r="RUX834" s="257"/>
      <c r="RUY834" s="257"/>
      <c r="RUZ834" s="257"/>
      <c r="RVA834" s="257"/>
      <c r="RVB834" s="257"/>
      <c r="RVC834" s="257"/>
      <c r="RVD834" s="257"/>
      <c r="RVE834" s="257"/>
      <c r="RVF834" s="257"/>
      <c r="RVG834" s="257"/>
      <c r="RVH834" s="257"/>
      <c r="RVI834" s="257"/>
      <c r="RVJ834" s="257"/>
      <c r="RVK834" s="257"/>
      <c r="RVL834" s="257"/>
      <c r="RVM834" s="257"/>
      <c r="RVN834" s="257"/>
      <c r="RVO834" s="257"/>
      <c r="RVP834" s="257"/>
      <c r="RVQ834" s="257"/>
      <c r="RVR834" s="257"/>
      <c r="RVS834" s="257"/>
      <c r="RVT834" s="257"/>
      <c r="RVU834" s="257"/>
      <c r="RVV834" s="257"/>
      <c r="RVW834" s="257"/>
      <c r="RVX834" s="257"/>
      <c r="RVY834" s="257"/>
      <c r="RVZ834" s="257"/>
      <c r="RWA834" s="257"/>
      <c r="RWB834" s="257"/>
      <c r="RWC834" s="257"/>
      <c r="RWD834" s="257"/>
      <c r="RWE834" s="257"/>
      <c r="RWF834" s="257"/>
      <c r="RWG834" s="257"/>
      <c r="RWH834" s="257"/>
      <c r="RWI834" s="257"/>
      <c r="RWJ834" s="257"/>
      <c r="RWK834" s="257"/>
      <c r="RWL834" s="257"/>
      <c r="RWM834" s="257"/>
      <c r="RWN834" s="257"/>
      <c r="RWO834" s="257"/>
      <c r="RWP834" s="257"/>
      <c r="RWQ834" s="257"/>
      <c r="RWR834" s="257"/>
      <c r="RWS834" s="257"/>
      <c r="RWT834" s="257"/>
      <c r="RWU834" s="257"/>
      <c r="RWV834" s="257"/>
      <c r="RWW834" s="257"/>
      <c r="RWX834" s="257"/>
      <c r="RWY834" s="257"/>
      <c r="RWZ834" s="257"/>
      <c r="RXA834" s="257"/>
      <c r="RXB834" s="257"/>
      <c r="RXC834" s="257"/>
      <c r="RXD834" s="257"/>
      <c r="RXE834" s="257"/>
      <c r="RXF834" s="257"/>
      <c r="RXG834" s="257"/>
      <c r="RXH834" s="257"/>
      <c r="RXI834" s="257"/>
      <c r="RXJ834" s="257"/>
      <c r="RXK834" s="257"/>
      <c r="RXL834" s="257"/>
      <c r="RXM834" s="257"/>
      <c r="RXN834" s="257"/>
      <c r="RXO834" s="257"/>
      <c r="RXP834" s="257"/>
      <c r="RXQ834" s="257"/>
      <c r="RXR834" s="257"/>
      <c r="RXS834" s="257"/>
      <c r="RXT834" s="257"/>
      <c r="RXU834" s="257"/>
      <c r="RXV834" s="257"/>
      <c r="RXW834" s="257"/>
      <c r="RXX834" s="257"/>
      <c r="RXY834" s="257"/>
      <c r="RXZ834" s="257"/>
      <c r="RYA834" s="257"/>
      <c r="RYB834" s="257"/>
      <c r="RYC834" s="257"/>
      <c r="RYD834" s="257"/>
      <c r="RYE834" s="257"/>
      <c r="RYF834" s="257"/>
      <c r="RYG834" s="257"/>
      <c r="RYH834" s="257"/>
      <c r="RYI834" s="257"/>
      <c r="RYJ834" s="257"/>
      <c r="RYK834" s="257"/>
      <c r="RYL834" s="257"/>
      <c r="RYM834" s="257"/>
      <c r="RYN834" s="257"/>
      <c r="RYO834" s="257"/>
      <c r="RYP834" s="257"/>
      <c r="RYQ834" s="257"/>
      <c r="RYR834" s="257"/>
      <c r="RYS834" s="257"/>
      <c r="RYT834" s="257"/>
      <c r="RYU834" s="257"/>
      <c r="RYV834" s="257"/>
      <c r="RYW834" s="257"/>
      <c r="RYX834" s="257"/>
      <c r="RYY834" s="257"/>
      <c r="RYZ834" s="257"/>
      <c r="RZA834" s="257"/>
      <c r="RZB834" s="257"/>
      <c r="RZC834" s="257"/>
      <c r="RZD834" s="257"/>
      <c r="RZE834" s="257"/>
      <c r="RZF834" s="257"/>
      <c r="RZG834" s="257"/>
      <c r="RZH834" s="257"/>
      <c r="RZI834" s="257"/>
      <c r="RZJ834" s="257"/>
      <c r="RZK834" s="257"/>
      <c r="RZL834" s="257"/>
      <c r="RZM834" s="257"/>
      <c r="RZN834" s="257"/>
      <c r="RZO834" s="257"/>
      <c r="RZP834" s="257"/>
      <c r="RZQ834" s="257"/>
      <c r="RZR834" s="257"/>
      <c r="RZS834" s="257"/>
      <c r="RZT834" s="257"/>
      <c r="RZU834" s="257"/>
      <c r="RZV834" s="257"/>
      <c r="RZW834" s="257"/>
      <c r="RZX834" s="257"/>
      <c r="RZY834" s="257"/>
      <c r="RZZ834" s="257"/>
      <c r="SAA834" s="257"/>
      <c r="SAB834" s="257"/>
      <c r="SAC834" s="257"/>
      <c r="SAD834" s="257"/>
      <c r="SAE834" s="257"/>
      <c r="SAF834" s="257"/>
      <c r="SAG834" s="257"/>
      <c r="SAH834" s="257"/>
      <c r="SAI834" s="257"/>
      <c r="SAJ834" s="257"/>
      <c r="SAK834" s="257"/>
      <c r="SAL834" s="257"/>
      <c r="SAM834" s="257"/>
      <c r="SAN834" s="257"/>
      <c r="SAO834" s="257"/>
      <c r="SAP834" s="257"/>
      <c r="SAQ834" s="257"/>
      <c r="SAR834" s="257"/>
      <c r="SAS834" s="257"/>
      <c r="SAT834" s="257"/>
      <c r="SAU834" s="257"/>
      <c r="SAV834" s="257"/>
      <c r="SAW834" s="257"/>
      <c r="SAX834" s="257"/>
      <c r="SAY834" s="257"/>
      <c r="SAZ834" s="257"/>
      <c r="SBA834" s="257"/>
      <c r="SBB834" s="257"/>
      <c r="SBC834" s="257"/>
      <c r="SBD834" s="257"/>
      <c r="SBE834" s="257"/>
      <c r="SBF834" s="257"/>
      <c r="SBG834" s="257"/>
      <c r="SBH834" s="257"/>
      <c r="SBI834" s="257"/>
      <c r="SBJ834" s="257"/>
      <c r="SBK834" s="257"/>
      <c r="SBL834" s="257"/>
      <c r="SBM834" s="257"/>
      <c r="SBN834" s="257"/>
      <c r="SBO834" s="257"/>
      <c r="SBP834" s="257"/>
      <c r="SBQ834" s="257"/>
      <c r="SBR834" s="257"/>
      <c r="SBS834" s="257"/>
      <c r="SBT834" s="257"/>
      <c r="SBU834" s="257"/>
      <c r="SBV834" s="257"/>
      <c r="SBW834" s="257"/>
      <c r="SBX834" s="257"/>
      <c r="SBY834" s="257"/>
      <c r="SBZ834" s="257"/>
      <c r="SCA834" s="257"/>
      <c r="SCB834" s="257"/>
      <c r="SCC834" s="257"/>
      <c r="SCD834" s="257"/>
      <c r="SCE834" s="257"/>
      <c r="SCF834" s="257"/>
      <c r="SCG834" s="257"/>
      <c r="SCH834" s="257"/>
      <c r="SCI834" s="257"/>
      <c r="SCJ834" s="257"/>
      <c r="SCK834" s="257"/>
      <c r="SCL834" s="257"/>
      <c r="SCM834" s="257"/>
      <c r="SCN834" s="257"/>
      <c r="SCO834" s="257"/>
      <c r="SCP834" s="257"/>
      <c r="SCQ834" s="257"/>
      <c r="SCR834" s="257"/>
      <c r="SCS834" s="257"/>
      <c r="SCT834" s="257"/>
      <c r="SCU834" s="257"/>
      <c r="SCV834" s="257"/>
      <c r="SCW834" s="257"/>
      <c r="SCX834" s="257"/>
      <c r="SCY834" s="257"/>
      <c r="SCZ834" s="257"/>
      <c r="SDA834" s="257"/>
      <c r="SDB834" s="257"/>
      <c r="SDC834" s="257"/>
      <c r="SDD834" s="257"/>
      <c r="SDE834" s="257"/>
      <c r="SDF834" s="257"/>
      <c r="SDG834" s="257"/>
      <c r="SDH834" s="257"/>
      <c r="SDI834" s="257"/>
      <c r="SDJ834" s="257"/>
      <c r="SDK834" s="257"/>
      <c r="SDL834" s="257"/>
      <c r="SDM834" s="257"/>
      <c r="SDN834" s="257"/>
      <c r="SDO834" s="257"/>
      <c r="SDP834" s="257"/>
      <c r="SDQ834" s="257"/>
      <c r="SDR834" s="257"/>
      <c r="SDS834" s="257"/>
      <c r="SDT834" s="257"/>
      <c r="SDU834" s="257"/>
      <c r="SDV834" s="257"/>
      <c r="SDW834" s="257"/>
      <c r="SDX834" s="257"/>
      <c r="SDY834" s="257"/>
      <c r="SDZ834" s="257"/>
      <c r="SEA834" s="257"/>
      <c r="SEB834" s="257"/>
      <c r="SEC834" s="257"/>
      <c r="SED834" s="257"/>
      <c r="SEE834" s="257"/>
      <c r="SEF834" s="257"/>
      <c r="SEG834" s="257"/>
      <c r="SEH834" s="257"/>
      <c r="SEI834" s="257"/>
      <c r="SEJ834" s="257"/>
      <c r="SEK834" s="257"/>
      <c r="SEL834" s="257"/>
      <c r="SEM834" s="257"/>
      <c r="SEN834" s="257"/>
      <c r="SEO834" s="257"/>
      <c r="SEP834" s="257"/>
      <c r="SEQ834" s="257"/>
      <c r="SER834" s="257"/>
      <c r="SES834" s="257"/>
      <c r="SET834" s="257"/>
      <c r="SEU834" s="257"/>
      <c r="SEV834" s="257"/>
      <c r="SEW834" s="257"/>
      <c r="SEX834" s="257"/>
      <c r="SEY834" s="257"/>
      <c r="SEZ834" s="257"/>
      <c r="SFA834" s="257"/>
      <c r="SFB834" s="257"/>
      <c r="SFC834" s="257"/>
      <c r="SFD834" s="257"/>
      <c r="SFE834" s="257"/>
      <c r="SFF834" s="257"/>
      <c r="SFG834" s="257"/>
      <c r="SFH834" s="257"/>
      <c r="SFI834" s="257"/>
      <c r="SFJ834" s="257"/>
      <c r="SFK834" s="257"/>
      <c r="SFL834" s="257"/>
      <c r="SFM834" s="257"/>
      <c r="SFN834" s="257"/>
      <c r="SFO834" s="257"/>
      <c r="SFP834" s="257"/>
      <c r="SFQ834" s="257"/>
      <c r="SFR834" s="257"/>
      <c r="SFS834" s="257"/>
      <c r="SFT834" s="257"/>
      <c r="SFU834" s="257"/>
      <c r="SFV834" s="257"/>
      <c r="SFW834" s="257"/>
      <c r="SFX834" s="257"/>
      <c r="SFY834" s="257"/>
      <c r="SFZ834" s="257"/>
      <c r="SGA834" s="257"/>
      <c r="SGB834" s="257"/>
      <c r="SGC834" s="257"/>
      <c r="SGD834" s="257"/>
      <c r="SGE834" s="257"/>
      <c r="SGF834" s="257"/>
      <c r="SGG834" s="257"/>
      <c r="SGH834" s="257"/>
      <c r="SGI834" s="257"/>
      <c r="SGJ834" s="257"/>
      <c r="SGK834" s="257"/>
      <c r="SGL834" s="257"/>
      <c r="SGM834" s="257"/>
      <c r="SGN834" s="257"/>
      <c r="SGO834" s="257"/>
      <c r="SGP834" s="257"/>
      <c r="SGQ834" s="257"/>
      <c r="SGR834" s="257"/>
      <c r="SGS834" s="257"/>
      <c r="SGT834" s="257"/>
      <c r="SGU834" s="257"/>
      <c r="SGV834" s="257"/>
      <c r="SGW834" s="257"/>
      <c r="SGX834" s="257"/>
      <c r="SGY834" s="257"/>
      <c r="SGZ834" s="257"/>
      <c r="SHA834" s="257"/>
      <c r="SHB834" s="257"/>
      <c r="SHC834" s="257"/>
      <c r="SHD834" s="257"/>
      <c r="SHE834" s="257"/>
      <c r="SHF834" s="257"/>
      <c r="SHG834" s="257"/>
      <c r="SHH834" s="257"/>
      <c r="SHI834" s="257"/>
      <c r="SHJ834" s="257"/>
      <c r="SHK834" s="257"/>
      <c r="SHL834" s="257"/>
      <c r="SHM834" s="257"/>
      <c r="SHN834" s="257"/>
      <c r="SHO834" s="257"/>
      <c r="SHP834" s="257"/>
      <c r="SHQ834" s="257"/>
      <c r="SHR834" s="257"/>
      <c r="SHS834" s="257"/>
      <c r="SHT834" s="257"/>
      <c r="SHU834" s="257"/>
      <c r="SHV834" s="257"/>
      <c r="SHW834" s="257"/>
      <c r="SHX834" s="257"/>
      <c r="SHY834" s="257"/>
      <c r="SHZ834" s="257"/>
      <c r="SIA834" s="257"/>
      <c r="SIB834" s="257"/>
      <c r="SIC834" s="257"/>
      <c r="SID834" s="257"/>
      <c r="SIE834" s="257"/>
      <c r="SIF834" s="257"/>
      <c r="SIG834" s="257"/>
      <c r="SIH834" s="257"/>
      <c r="SII834" s="257"/>
      <c r="SIJ834" s="257"/>
      <c r="SIK834" s="257"/>
      <c r="SIL834" s="257"/>
      <c r="SIM834" s="257"/>
      <c r="SIN834" s="257"/>
      <c r="SIO834" s="257"/>
      <c r="SIP834" s="257"/>
      <c r="SIQ834" s="257"/>
      <c r="SIR834" s="257"/>
      <c r="SIS834" s="257"/>
      <c r="SIT834" s="257"/>
      <c r="SIU834" s="257"/>
      <c r="SIV834" s="257"/>
      <c r="SIW834" s="257"/>
      <c r="SIX834" s="257"/>
      <c r="SIY834" s="257"/>
      <c r="SIZ834" s="257"/>
      <c r="SJA834" s="257"/>
      <c r="SJB834" s="257"/>
      <c r="SJC834" s="257"/>
      <c r="SJD834" s="257"/>
      <c r="SJE834" s="257"/>
      <c r="SJF834" s="257"/>
      <c r="SJG834" s="257"/>
      <c r="SJH834" s="257"/>
      <c r="SJI834" s="257"/>
      <c r="SJJ834" s="257"/>
      <c r="SJK834" s="257"/>
      <c r="SJL834" s="257"/>
      <c r="SJM834" s="257"/>
      <c r="SJN834" s="257"/>
      <c r="SJO834" s="257"/>
      <c r="SJP834" s="257"/>
      <c r="SJQ834" s="257"/>
      <c r="SJR834" s="257"/>
      <c r="SJS834" s="257"/>
      <c r="SJT834" s="257"/>
      <c r="SJU834" s="257"/>
      <c r="SJV834" s="257"/>
      <c r="SJW834" s="257"/>
      <c r="SJX834" s="257"/>
      <c r="SJY834" s="257"/>
      <c r="SJZ834" s="257"/>
      <c r="SKA834" s="257"/>
      <c r="SKB834" s="257"/>
      <c r="SKC834" s="257"/>
      <c r="SKD834" s="257"/>
      <c r="SKE834" s="257"/>
      <c r="SKF834" s="257"/>
      <c r="SKG834" s="257"/>
      <c r="SKH834" s="257"/>
      <c r="SKI834" s="257"/>
      <c r="SKJ834" s="257"/>
      <c r="SKK834" s="257"/>
      <c r="SKL834" s="257"/>
      <c r="SKM834" s="257"/>
      <c r="SKN834" s="257"/>
      <c r="SKO834" s="257"/>
      <c r="SKP834" s="257"/>
      <c r="SKQ834" s="257"/>
      <c r="SKR834" s="257"/>
      <c r="SKS834" s="257"/>
      <c r="SKT834" s="257"/>
      <c r="SKU834" s="257"/>
      <c r="SKV834" s="257"/>
      <c r="SKW834" s="257"/>
      <c r="SKX834" s="257"/>
      <c r="SKY834" s="257"/>
      <c r="SKZ834" s="257"/>
      <c r="SLA834" s="257"/>
      <c r="SLB834" s="257"/>
      <c r="SLC834" s="257"/>
      <c r="SLD834" s="257"/>
      <c r="SLE834" s="257"/>
      <c r="SLF834" s="257"/>
      <c r="SLG834" s="257"/>
      <c r="SLH834" s="257"/>
      <c r="SLI834" s="257"/>
      <c r="SLJ834" s="257"/>
      <c r="SLK834" s="257"/>
      <c r="SLL834" s="257"/>
      <c r="SLM834" s="257"/>
      <c r="SLN834" s="257"/>
      <c r="SLO834" s="257"/>
      <c r="SLP834" s="257"/>
      <c r="SLQ834" s="257"/>
      <c r="SLR834" s="257"/>
      <c r="SLS834" s="257"/>
      <c r="SLT834" s="257"/>
      <c r="SLU834" s="257"/>
      <c r="SLV834" s="257"/>
      <c r="SLW834" s="257"/>
      <c r="SLX834" s="257"/>
      <c r="SLY834" s="257"/>
      <c r="SLZ834" s="257"/>
      <c r="SMA834" s="257"/>
      <c r="SMB834" s="257"/>
      <c r="SMC834" s="257"/>
      <c r="SMD834" s="257"/>
      <c r="SME834" s="257"/>
      <c r="SMF834" s="257"/>
      <c r="SMG834" s="257"/>
      <c r="SMH834" s="257"/>
      <c r="SMI834" s="257"/>
      <c r="SMJ834" s="257"/>
      <c r="SMK834" s="257"/>
      <c r="SML834" s="257"/>
      <c r="SMM834" s="257"/>
      <c r="SMN834" s="257"/>
      <c r="SMO834" s="257"/>
      <c r="SMP834" s="257"/>
      <c r="SMQ834" s="257"/>
      <c r="SMR834" s="257"/>
      <c r="SMS834" s="257"/>
      <c r="SMT834" s="257"/>
      <c r="SMU834" s="257"/>
      <c r="SMV834" s="257"/>
      <c r="SMW834" s="257"/>
      <c r="SMX834" s="257"/>
      <c r="SMY834" s="257"/>
      <c r="SMZ834" s="257"/>
      <c r="SNA834" s="257"/>
      <c r="SNB834" s="257"/>
      <c r="SNC834" s="257"/>
      <c r="SND834" s="257"/>
      <c r="SNE834" s="257"/>
      <c r="SNF834" s="257"/>
      <c r="SNG834" s="257"/>
      <c r="SNH834" s="257"/>
      <c r="SNI834" s="257"/>
      <c r="SNJ834" s="257"/>
      <c r="SNK834" s="257"/>
      <c r="SNL834" s="257"/>
      <c r="SNM834" s="257"/>
      <c r="SNN834" s="257"/>
      <c r="SNO834" s="257"/>
      <c r="SNP834" s="257"/>
      <c r="SNQ834" s="257"/>
      <c r="SNR834" s="257"/>
      <c r="SNS834" s="257"/>
      <c r="SNT834" s="257"/>
      <c r="SNU834" s="257"/>
      <c r="SNV834" s="257"/>
      <c r="SNW834" s="257"/>
      <c r="SNX834" s="257"/>
      <c r="SNY834" s="257"/>
      <c r="SNZ834" s="257"/>
      <c r="SOA834" s="257"/>
      <c r="SOB834" s="257"/>
      <c r="SOC834" s="257"/>
      <c r="SOD834" s="257"/>
      <c r="SOE834" s="257"/>
      <c r="SOF834" s="257"/>
      <c r="SOG834" s="257"/>
      <c r="SOH834" s="257"/>
      <c r="SOI834" s="257"/>
      <c r="SOJ834" s="257"/>
      <c r="SOK834" s="257"/>
      <c r="SOL834" s="257"/>
      <c r="SOM834" s="257"/>
      <c r="SON834" s="257"/>
      <c r="SOO834" s="257"/>
      <c r="SOP834" s="257"/>
      <c r="SOQ834" s="257"/>
      <c r="SOR834" s="257"/>
      <c r="SOS834" s="257"/>
      <c r="SOT834" s="257"/>
      <c r="SOU834" s="257"/>
      <c r="SOV834" s="257"/>
      <c r="SOW834" s="257"/>
      <c r="SOX834" s="257"/>
      <c r="SOY834" s="257"/>
      <c r="SOZ834" s="257"/>
      <c r="SPA834" s="257"/>
      <c r="SPB834" s="257"/>
      <c r="SPC834" s="257"/>
      <c r="SPD834" s="257"/>
      <c r="SPE834" s="257"/>
      <c r="SPF834" s="257"/>
      <c r="SPG834" s="257"/>
      <c r="SPH834" s="257"/>
      <c r="SPI834" s="257"/>
      <c r="SPJ834" s="257"/>
      <c r="SPK834" s="257"/>
      <c r="SPL834" s="257"/>
      <c r="SPM834" s="257"/>
      <c r="SPN834" s="257"/>
      <c r="SPO834" s="257"/>
      <c r="SPP834" s="257"/>
      <c r="SPQ834" s="257"/>
      <c r="SPR834" s="257"/>
      <c r="SPS834" s="257"/>
      <c r="SPT834" s="257"/>
      <c r="SPU834" s="257"/>
      <c r="SPV834" s="257"/>
      <c r="SPW834" s="257"/>
      <c r="SPX834" s="257"/>
      <c r="SPY834" s="257"/>
      <c r="SPZ834" s="257"/>
      <c r="SQA834" s="257"/>
      <c r="SQB834" s="257"/>
      <c r="SQC834" s="257"/>
      <c r="SQD834" s="257"/>
      <c r="SQE834" s="257"/>
      <c r="SQF834" s="257"/>
      <c r="SQG834" s="257"/>
      <c r="SQH834" s="257"/>
      <c r="SQI834" s="257"/>
      <c r="SQJ834" s="257"/>
      <c r="SQK834" s="257"/>
      <c r="SQL834" s="257"/>
      <c r="SQM834" s="257"/>
      <c r="SQN834" s="257"/>
      <c r="SQO834" s="257"/>
      <c r="SQP834" s="257"/>
      <c r="SQQ834" s="257"/>
      <c r="SQR834" s="257"/>
      <c r="SQS834" s="257"/>
      <c r="SQT834" s="257"/>
      <c r="SQU834" s="257"/>
      <c r="SQV834" s="257"/>
      <c r="SQW834" s="257"/>
      <c r="SQX834" s="257"/>
      <c r="SQY834" s="257"/>
      <c r="SQZ834" s="257"/>
      <c r="SRA834" s="257"/>
      <c r="SRB834" s="257"/>
      <c r="SRC834" s="257"/>
      <c r="SRD834" s="257"/>
      <c r="SRE834" s="257"/>
      <c r="SRF834" s="257"/>
      <c r="SRG834" s="257"/>
      <c r="SRH834" s="257"/>
      <c r="SRI834" s="257"/>
      <c r="SRJ834" s="257"/>
      <c r="SRK834" s="257"/>
      <c r="SRL834" s="257"/>
      <c r="SRM834" s="257"/>
      <c r="SRN834" s="257"/>
      <c r="SRO834" s="257"/>
      <c r="SRP834" s="257"/>
      <c r="SRQ834" s="257"/>
      <c r="SRR834" s="257"/>
      <c r="SRS834" s="257"/>
      <c r="SRT834" s="257"/>
      <c r="SRU834" s="257"/>
      <c r="SRV834" s="257"/>
      <c r="SRW834" s="257"/>
      <c r="SRX834" s="257"/>
      <c r="SRY834" s="257"/>
      <c r="SRZ834" s="257"/>
      <c r="SSA834" s="257"/>
      <c r="SSB834" s="257"/>
      <c r="SSC834" s="257"/>
      <c r="SSD834" s="257"/>
      <c r="SSE834" s="257"/>
      <c r="SSF834" s="257"/>
      <c r="SSG834" s="257"/>
      <c r="SSH834" s="257"/>
      <c r="SSI834" s="257"/>
      <c r="SSJ834" s="257"/>
      <c r="SSK834" s="257"/>
      <c r="SSL834" s="257"/>
      <c r="SSM834" s="257"/>
      <c r="SSN834" s="257"/>
      <c r="SSO834" s="257"/>
      <c r="SSP834" s="257"/>
      <c r="SSQ834" s="257"/>
      <c r="SSR834" s="257"/>
      <c r="SSS834" s="257"/>
      <c r="SST834" s="257"/>
      <c r="SSU834" s="257"/>
      <c r="SSV834" s="257"/>
      <c r="SSW834" s="257"/>
      <c r="SSX834" s="257"/>
      <c r="SSY834" s="257"/>
      <c r="SSZ834" s="257"/>
      <c r="STA834" s="257"/>
      <c r="STB834" s="257"/>
      <c r="STC834" s="257"/>
      <c r="STD834" s="257"/>
      <c r="STE834" s="257"/>
      <c r="STF834" s="257"/>
      <c r="STG834" s="257"/>
      <c r="STH834" s="257"/>
      <c r="STI834" s="257"/>
      <c r="STJ834" s="257"/>
      <c r="STK834" s="257"/>
      <c r="STL834" s="257"/>
      <c r="STM834" s="257"/>
      <c r="STN834" s="257"/>
      <c r="STO834" s="257"/>
      <c r="STP834" s="257"/>
      <c r="STQ834" s="257"/>
      <c r="STR834" s="257"/>
      <c r="STS834" s="257"/>
      <c r="STT834" s="257"/>
      <c r="STU834" s="257"/>
      <c r="STV834" s="257"/>
      <c r="STW834" s="257"/>
      <c r="STX834" s="257"/>
      <c r="STY834" s="257"/>
      <c r="STZ834" s="257"/>
      <c r="SUA834" s="257"/>
      <c r="SUB834" s="257"/>
      <c r="SUC834" s="257"/>
      <c r="SUD834" s="257"/>
      <c r="SUE834" s="257"/>
      <c r="SUF834" s="257"/>
      <c r="SUG834" s="257"/>
      <c r="SUH834" s="257"/>
      <c r="SUI834" s="257"/>
      <c r="SUJ834" s="257"/>
      <c r="SUK834" s="257"/>
      <c r="SUL834" s="257"/>
      <c r="SUM834" s="257"/>
      <c r="SUN834" s="257"/>
      <c r="SUO834" s="257"/>
      <c r="SUP834" s="257"/>
      <c r="SUQ834" s="257"/>
      <c r="SUR834" s="257"/>
      <c r="SUS834" s="257"/>
      <c r="SUT834" s="257"/>
      <c r="SUU834" s="257"/>
      <c r="SUV834" s="257"/>
      <c r="SUW834" s="257"/>
      <c r="SUX834" s="257"/>
      <c r="SUY834" s="257"/>
      <c r="SUZ834" s="257"/>
      <c r="SVA834" s="257"/>
      <c r="SVB834" s="257"/>
      <c r="SVC834" s="257"/>
      <c r="SVD834" s="257"/>
      <c r="SVE834" s="257"/>
      <c r="SVF834" s="257"/>
      <c r="SVG834" s="257"/>
      <c r="SVH834" s="257"/>
      <c r="SVI834" s="257"/>
      <c r="SVJ834" s="257"/>
      <c r="SVK834" s="257"/>
      <c r="SVL834" s="257"/>
      <c r="SVM834" s="257"/>
      <c r="SVN834" s="257"/>
      <c r="SVO834" s="257"/>
      <c r="SVP834" s="257"/>
      <c r="SVQ834" s="257"/>
      <c r="SVR834" s="257"/>
      <c r="SVS834" s="257"/>
      <c r="SVT834" s="257"/>
      <c r="SVU834" s="257"/>
      <c r="SVV834" s="257"/>
      <c r="SVW834" s="257"/>
      <c r="SVX834" s="257"/>
      <c r="SVY834" s="257"/>
      <c r="SVZ834" s="257"/>
      <c r="SWA834" s="257"/>
      <c r="SWB834" s="257"/>
      <c r="SWC834" s="257"/>
      <c r="SWD834" s="257"/>
      <c r="SWE834" s="257"/>
      <c r="SWF834" s="257"/>
      <c r="SWG834" s="257"/>
      <c r="SWH834" s="257"/>
      <c r="SWI834" s="257"/>
      <c r="SWJ834" s="257"/>
      <c r="SWK834" s="257"/>
      <c r="SWL834" s="257"/>
      <c r="SWM834" s="257"/>
      <c r="SWN834" s="257"/>
      <c r="SWO834" s="257"/>
      <c r="SWP834" s="257"/>
      <c r="SWQ834" s="257"/>
      <c r="SWR834" s="257"/>
      <c r="SWS834" s="257"/>
      <c r="SWT834" s="257"/>
      <c r="SWU834" s="257"/>
      <c r="SWV834" s="257"/>
      <c r="SWW834" s="257"/>
      <c r="SWX834" s="257"/>
      <c r="SWY834" s="257"/>
      <c r="SWZ834" s="257"/>
      <c r="SXA834" s="257"/>
      <c r="SXB834" s="257"/>
      <c r="SXC834" s="257"/>
      <c r="SXD834" s="257"/>
      <c r="SXE834" s="257"/>
      <c r="SXF834" s="257"/>
      <c r="SXG834" s="257"/>
      <c r="SXH834" s="257"/>
      <c r="SXI834" s="257"/>
      <c r="SXJ834" s="257"/>
      <c r="SXK834" s="257"/>
      <c r="SXL834" s="257"/>
      <c r="SXM834" s="257"/>
      <c r="SXN834" s="257"/>
      <c r="SXO834" s="257"/>
      <c r="SXP834" s="257"/>
      <c r="SXQ834" s="257"/>
      <c r="SXR834" s="257"/>
      <c r="SXS834" s="257"/>
      <c r="SXT834" s="257"/>
      <c r="SXU834" s="257"/>
      <c r="SXV834" s="257"/>
      <c r="SXW834" s="257"/>
      <c r="SXX834" s="257"/>
      <c r="SXY834" s="257"/>
      <c r="SXZ834" s="257"/>
      <c r="SYA834" s="257"/>
      <c r="SYB834" s="257"/>
      <c r="SYC834" s="257"/>
      <c r="SYD834" s="257"/>
      <c r="SYE834" s="257"/>
      <c r="SYF834" s="257"/>
      <c r="SYG834" s="257"/>
      <c r="SYH834" s="257"/>
      <c r="SYI834" s="257"/>
      <c r="SYJ834" s="257"/>
      <c r="SYK834" s="257"/>
      <c r="SYL834" s="257"/>
      <c r="SYM834" s="257"/>
      <c r="SYN834" s="257"/>
      <c r="SYO834" s="257"/>
      <c r="SYP834" s="257"/>
      <c r="SYQ834" s="257"/>
      <c r="SYR834" s="257"/>
      <c r="SYS834" s="257"/>
      <c r="SYT834" s="257"/>
      <c r="SYU834" s="257"/>
      <c r="SYV834" s="257"/>
      <c r="SYW834" s="257"/>
      <c r="SYX834" s="257"/>
      <c r="SYY834" s="257"/>
      <c r="SYZ834" s="257"/>
      <c r="SZA834" s="257"/>
      <c r="SZB834" s="257"/>
      <c r="SZC834" s="257"/>
      <c r="SZD834" s="257"/>
      <c r="SZE834" s="257"/>
      <c r="SZF834" s="257"/>
      <c r="SZG834" s="257"/>
      <c r="SZH834" s="257"/>
      <c r="SZI834" s="257"/>
      <c r="SZJ834" s="257"/>
      <c r="SZK834" s="257"/>
      <c r="SZL834" s="257"/>
      <c r="SZM834" s="257"/>
      <c r="SZN834" s="257"/>
      <c r="SZO834" s="257"/>
      <c r="SZP834" s="257"/>
      <c r="SZQ834" s="257"/>
      <c r="SZR834" s="257"/>
      <c r="SZS834" s="257"/>
      <c r="SZT834" s="257"/>
      <c r="SZU834" s="257"/>
      <c r="SZV834" s="257"/>
      <c r="SZW834" s="257"/>
      <c r="SZX834" s="257"/>
      <c r="SZY834" s="257"/>
      <c r="SZZ834" s="257"/>
      <c r="TAA834" s="257"/>
      <c r="TAB834" s="257"/>
      <c r="TAC834" s="257"/>
      <c r="TAD834" s="257"/>
      <c r="TAE834" s="257"/>
      <c r="TAF834" s="257"/>
      <c r="TAG834" s="257"/>
      <c r="TAH834" s="257"/>
      <c r="TAI834" s="257"/>
      <c r="TAJ834" s="257"/>
      <c r="TAK834" s="257"/>
      <c r="TAL834" s="257"/>
      <c r="TAM834" s="257"/>
      <c r="TAN834" s="257"/>
      <c r="TAO834" s="257"/>
      <c r="TAP834" s="257"/>
      <c r="TAQ834" s="257"/>
      <c r="TAR834" s="257"/>
      <c r="TAS834" s="257"/>
      <c r="TAT834" s="257"/>
      <c r="TAU834" s="257"/>
      <c r="TAV834" s="257"/>
      <c r="TAW834" s="257"/>
      <c r="TAX834" s="257"/>
      <c r="TAY834" s="257"/>
      <c r="TAZ834" s="257"/>
      <c r="TBA834" s="257"/>
      <c r="TBB834" s="257"/>
      <c r="TBC834" s="257"/>
      <c r="TBD834" s="257"/>
      <c r="TBE834" s="257"/>
      <c r="TBF834" s="257"/>
      <c r="TBG834" s="257"/>
      <c r="TBH834" s="257"/>
      <c r="TBI834" s="257"/>
      <c r="TBJ834" s="257"/>
      <c r="TBK834" s="257"/>
      <c r="TBL834" s="257"/>
      <c r="TBM834" s="257"/>
      <c r="TBN834" s="257"/>
      <c r="TBO834" s="257"/>
      <c r="TBP834" s="257"/>
      <c r="TBQ834" s="257"/>
      <c r="TBR834" s="257"/>
      <c r="TBS834" s="257"/>
      <c r="TBT834" s="257"/>
      <c r="TBU834" s="257"/>
      <c r="TBV834" s="257"/>
      <c r="TBW834" s="257"/>
      <c r="TBX834" s="257"/>
      <c r="TBY834" s="257"/>
      <c r="TBZ834" s="257"/>
      <c r="TCA834" s="257"/>
      <c r="TCB834" s="257"/>
      <c r="TCC834" s="257"/>
      <c r="TCD834" s="257"/>
      <c r="TCE834" s="257"/>
      <c r="TCF834" s="257"/>
      <c r="TCG834" s="257"/>
      <c r="TCH834" s="257"/>
      <c r="TCI834" s="257"/>
      <c r="TCJ834" s="257"/>
      <c r="TCK834" s="257"/>
      <c r="TCL834" s="257"/>
      <c r="TCM834" s="257"/>
      <c r="TCN834" s="257"/>
      <c r="TCO834" s="257"/>
      <c r="TCP834" s="257"/>
      <c r="TCQ834" s="257"/>
      <c r="TCR834" s="257"/>
      <c r="TCS834" s="257"/>
      <c r="TCT834" s="257"/>
      <c r="TCU834" s="257"/>
      <c r="TCV834" s="257"/>
      <c r="TCW834" s="257"/>
      <c r="TCX834" s="257"/>
      <c r="TCY834" s="257"/>
      <c r="TCZ834" s="257"/>
      <c r="TDA834" s="257"/>
      <c r="TDB834" s="257"/>
      <c r="TDC834" s="257"/>
      <c r="TDD834" s="257"/>
      <c r="TDE834" s="257"/>
      <c r="TDF834" s="257"/>
      <c r="TDG834" s="257"/>
      <c r="TDH834" s="257"/>
      <c r="TDI834" s="257"/>
      <c r="TDJ834" s="257"/>
      <c r="TDK834" s="257"/>
      <c r="TDL834" s="257"/>
      <c r="TDM834" s="257"/>
      <c r="TDN834" s="257"/>
      <c r="TDO834" s="257"/>
      <c r="TDP834" s="257"/>
      <c r="TDQ834" s="257"/>
      <c r="TDR834" s="257"/>
      <c r="TDS834" s="257"/>
      <c r="TDT834" s="257"/>
      <c r="TDU834" s="257"/>
      <c r="TDV834" s="257"/>
      <c r="TDW834" s="257"/>
      <c r="TDX834" s="257"/>
      <c r="TDY834" s="257"/>
      <c r="TDZ834" s="257"/>
      <c r="TEA834" s="257"/>
      <c r="TEB834" s="257"/>
      <c r="TEC834" s="257"/>
      <c r="TED834" s="257"/>
      <c r="TEE834" s="257"/>
      <c r="TEF834" s="257"/>
      <c r="TEG834" s="257"/>
      <c r="TEH834" s="257"/>
      <c r="TEI834" s="257"/>
      <c r="TEJ834" s="257"/>
      <c r="TEK834" s="257"/>
      <c r="TEL834" s="257"/>
      <c r="TEM834" s="257"/>
      <c r="TEN834" s="257"/>
      <c r="TEO834" s="257"/>
      <c r="TEP834" s="257"/>
      <c r="TEQ834" s="257"/>
      <c r="TER834" s="257"/>
      <c r="TES834" s="257"/>
      <c r="TET834" s="257"/>
      <c r="TEU834" s="257"/>
      <c r="TEV834" s="257"/>
      <c r="TEW834" s="257"/>
      <c r="TEX834" s="257"/>
      <c r="TEY834" s="257"/>
      <c r="TEZ834" s="257"/>
      <c r="TFA834" s="257"/>
      <c r="TFB834" s="257"/>
      <c r="TFC834" s="257"/>
      <c r="TFD834" s="257"/>
      <c r="TFE834" s="257"/>
      <c r="TFF834" s="257"/>
      <c r="TFG834" s="257"/>
      <c r="TFH834" s="257"/>
      <c r="TFI834" s="257"/>
      <c r="TFJ834" s="257"/>
      <c r="TFK834" s="257"/>
      <c r="TFL834" s="257"/>
      <c r="TFM834" s="257"/>
      <c r="TFN834" s="257"/>
      <c r="TFO834" s="257"/>
      <c r="TFP834" s="257"/>
      <c r="TFQ834" s="257"/>
      <c r="TFR834" s="257"/>
      <c r="TFS834" s="257"/>
      <c r="TFT834" s="257"/>
      <c r="TFU834" s="257"/>
      <c r="TFV834" s="257"/>
      <c r="TFW834" s="257"/>
      <c r="TFX834" s="257"/>
      <c r="TFY834" s="257"/>
      <c r="TFZ834" s="257"/>
      <c r="TGA834" s="257"/>
      <c r="TGB834" s="257"/>
      <c r="TGC834" s="257"/>
      <c r="TGD834" s="257"/>
      <c r="TGE834" s="257"/>
      <c r="TGF834" s="257"/>
      <c r="TGG834" s="257"/>
      <c r="TGH834" s="257"/>
      <c r="TGI834" s="257"/>
      <c r="TGJ834" s="257"/>
      <c r="TGK834" s="257"/>
      <c r="TGL834" s="257"/>
      <c r="TGM834" s="257"/>
      <c r="TGN834" s="257"/>
      <c r="TGO834" s="257"/>
      <c r="TGP834" s="257"/>
      <c r="TGQ834" s="257"/>
      <c r="TGR834" s="257"/>
      <c r="TGS834" s="257"/>
      <c r="TGT834" s="257"/>
      <c r="TGU834" s="257"/>
      <c r="TGV834" s="257"/>
      <c r="TGW834" s="257"/>
      <c r="TGX834" s="257"/>
      <c r="TGY834" s="257"/>
      <c r="TGZ834" s="257"/>
      <c r="THA834" s="257"/>
      <c r="THB834" s="257"/>
      <c r="THC834" s="257"/>
      <c r="THD834" s="257"/>
      <c r="THE834" s="257"/>
      <c r="THF834" s="257"/>
      <c r="THG834" s="257"/>
      <c r="THH834" s="257"/>
      <c r="THI834" s="257"/>
      <c r="THJ834" s="257"/>
      <c r="THK834" s="257"/>
      <c r="THL834" s="257"/>
      <c r="THM834" s="257"/>
      <c r="THN834" s="257"/>
      <c r="THO834" s="257"/>
      <c r="THP834" s="257"/>
      <c r="THQ834" s="257"/>
      <c r="THR834" s="257"/>
      <c r="THS834" s="257"/>
      <c r="THT834" s="257"/>
      <c r="THU834" s="257"/>
      <c r="THV834" s="257"/>
      <c r="THW834" s="257"/>
      <c r="THX834" s="257"/>
      <c r="THY834" s="257"/>
      <c r="THZ834" s="257"/>
      <c r="TIA834" s="257"/>
      <c r="TIB834" s="257"/>
      <c r="TIC834" s="257"/>
      <c r="TID834" s="257"/>
      <c r="TIE834" s="257"/>
      <c r="TIF834" s="257"/>
      <c r="TIG834" s="257"/>
      <c r="TIH834" s="257"/>
      <c r="TII834" s="257"/>
      <c r="TIJ834" s="257"/>
      <c r="TIK834" s="257"/>
      <c r="TIL834" s="257"/>
      <c r="TIM834" s="257"/>
      <c r="TIN834" s="257"/>
      <c r="TIO834" s="257"/>
      <c r="TIP834" s="257"/>
      <c r="TIQ834" s="257"/>
      <c r="TIR834" s="257"/>
      <c r="TIS834" s="257"/>
      <c r="TIT834" s="257"/>
      <c r="TIU834" s="257"/>
      <c r="TIV834" s="257"/>
      <c r="TIW834" s="257"/>
      <c r="TIX834" s="257"/>
      <c r="TIY834" s="257"/>
      <c r="TIZ834" s="257"/>
      <c r="TJA834" s="257"/>
      <c r="TJB834" s="257"/>
      <c r="TJC834" s="257"/>
      <c r="TJD834" s="257"/>
      <c r="TJE834" s="257"/>
      <c r="TJF834" s="257"/>
      <c r="TJG834" s="257"/>
      <c r="TJH834" s="257"/>
      <c r="TJI834" s="257"/>
      <c r="TJJ834" s="257"/>
      <c r="TJK834" s="257"/>
      <c r="TJL834" s="257"/>
      <c r="TJM834" s="257"/>
      <c r="TJN834" s="257"/>
      <c r="TJO834" s="257"/>
      <c r="TJP834" s="257"/>
      <c r="TJQ834" s="257"/>
      <c r="TJR834" s="257"/>
      <c r="TJS834" s="257"/>
      <c r="TJT834" s="257"/>
      <c r="TJU834" s="257"/>
      <c r="TJV834" s="257"/>
      <c r="TJW834" s="257"/>
      <c r="TJX834" s="257"/>
      <c r="TJY834" s="257"/>
      <c r="TJZ834" s="257"/>
      <c r="TKA834" s="257"/>
      <c r="TKB834" s="257"/>
      <c r="TKC834" s="257"/>
      <c r="TKD834" s="257"/>
      <c r="TKE834" s="257"/>
      <c r="TKF834" s="257"/>
      <c r="TKG834" s="257"/>
      <c r="TKH834" s="257"/>
      <c r="TKI834" s="257"/>
      <c r="TKJ834" s="257"/>
      <c r="TKK834" s="257"/>
      <c r="TKL834" s="257"/>
      <c r="TKM834" s="257"/>
      <c r="TKN834" s="257"/>
      <c r="TKO834" s="257"/>
      <c r="TKP834" s="257"/>
      <c r="TKQ834" s="257"/>
      <c r="TKR834" s="257"/>
      <c r="TKS834" s="257"/>
      <c r="TKT834" s="257"/>
      <c r="TKU834" s="257"/>
      <c r="TKV834" s="257"/>
      <c r="TKW834" s="257"/>
      <c r="TKX834" s="257"/>
      <c r="TKY834" s="257"/>
      <c r="TKZ834" s="257"/>
      <c r="TLA834" s="257"/>
      <c r="TLB834" s="257"/>
      <c r="TLC834" s="257"/>
      <c r="TLD834" s="257"/>
      <c r="TLE834" s="257"/>
      <c r="TLF834" s="257"/>
      <c r="TLG834" s="257"/>
      <c r="TLH834" s="257"/>
      <c r="TLI834" s="257"/>
      <c r="TLJ834" s="257"/>
      <c r="TLK834" s="257"/>
      <c r="TLL834" s="257"/>
      <c r="TLM834" s="257"/>
      <c r="TLN834" s="257"/>
      <c r="TLO834" s="257"/>
      <c r="TLP834" s="257"/>
      <c r="TLQ834" s="257"/>
      <c r="TLR834" s="257"/>
      <c r="TLS834" s="257"/>
      <c r="TLT834" s="257"/>
      <c r="TLU834" s="257"/>
      <c r="TLV834" s="257"/>
      <c r="TLW834" s="257"/>
      <c r="TLX834" s="257"/>
      <c r="TLY834" s="257"/>
      <c r="TLZ834" s="257"/>
      <c r="TMA834" s="257"/>
      <c r="TMB834" s="257"/>
      <c r="TMC834" s="257"/>
      <c r="TMD834" s="257"/>
      <c r="TME834" s="257"/>
      <c r="TMF834" s="257"/>
      <c r="TMG834" s="257"/>
      <c r="TMH834" s="257"/>
      <c r="TMI834" s="257"/>
      <c r="TMJ834" s="257"/>
      <c r="TMK834" s="257"/>
      <c r="TML834" s="257"/>
      <c r="TMM834" s="257"/>
      <c r="TMN834" s="257"/>
      <c r="TMO834" s="257"/>
      <c r="TMP834" s="257"/>
      <c r="TMQ834" s="257"/>
      <c r="TMR834" s="257"/>
      <c r="TMS834" s="257"/>
      <c r="TMT834" s="257"/>
      <c r="TMU834" s="257"/>
      <c r="TMV834" s="257"/>
      <c r="TMW834" s="257"/>
      <c r="TMX834" s="257"/>
      <c r="TMY834" s="257"/>
      <c r="TMZ834" s="257"/>
      <c r="TNA834" s="257"/>
      <c r="TNB834" s="257"/>
      <c r="TNC834" s="257"/>
      <c r="TND834" s="257"/>
      <c r="TNE834" s="257"/>
      <c r="TNF834" s="257"/>
      <c r="TNG834" s="257"/>
      <c r="TNH834" s="257"/>
      <c r="TNI834" s="257"/>
      <c r="TNJ834" s="257"/>
      <c r="TNK834" s="257"/>
      <c r="TNL834" s="257"/>
      <c r="TNM834" s="257"/>
      <c r="TNN834" s="257"/>
      <c r="TNO834" s="257"/>
      <c r="TNP834" s="257"/>
      <c r="TNQ834" s="257"/>
      <c r="TNR834" s="257"/>
      <c r="TNS834" s="257"/>
      <c r="TNT834" s="257"/>
      <c r="TNU834" s="257"/>
      <c r="TNV834" s="257"/>
      <c r="TNW834" s="257"/>
      <c r="TNX834" s="257"/>
      <c r="TNY834" s="257"/>
      <c r="TNZ834" s="257"/>
      <c r="TOA834" s="257"/>
      <c r="TOB834" s="257"/>
      <c r="TOC834" s="257"/>
      <c r="TOD834" s="257"/>
      <c r="TOE834" s="257"/>
      <c r="TOF834" s="257"/>
      <c r="TOG834" s="257"/>
      <c r="TOH834" s="257"/>
      <c r="TOI834" s="257"/>
      <c r="TOJ834" s="257"/>
      <c r="TOK834" s="257"/>
      <c r="TOL834" s="257"/>
      <c r="TOM834" s="257"/>
      <c r="TON834" s="257"/>
      <c r="TOO834" s="257"/>
      <c r="TOP834" s="257"/>
      <c r="TOQ834" s="257"/>
      <c r="TOR834" s="257"/>
      <c r="TOS834" s="257"/>
      <c r="TOT834" s="257"/>
      <c r="TOU834" s="257"/>
      <c r="TOV834" s="257"/>
      <c r="TOW834" s="257"/>
      <c r="TOX834" s="257"/>
      <c r="TOY834" s="257"/>
      <c r="TOZ834" s="257"/>
      <c r="TPA834" s="257"/>
      <c r="TPB834" s="257"/>
      <c r="TPC834" s="257"/>
      <c r="TPD834" s="257"/>
      <c r="TPE834" s="257"/>
      <c r="TPF834" s="257"/>
      <c r="TPG834" s="257"/>
      <c r="TPH834" s="257"/>
      <c r="TPI834" s="257"/>
      <c r="TPJ834" s="257"/>
      <c r="TPK834" s="257"/>
      <c r="TPL834" s="257"/>
      <c r="TPM834" s="257"/>
      <c r="TPN834" s="257"/>
      <c r="TPO834" s="257"/>
      <c r="TPP834" s="257"/>
      <c r="TPQ834" s="257"/>
      <c r="TPR834" s="257"/>
      <c r="TPS834" s="257"/>
      <c r="TPT834" s="257"/>
      <c r="TPU834" s="257"/>
      <c r="TPV834" s="257"/>
      <c r="TPW834" s="257"/>
      <c r="TPX834" s="257"/>
      <c r="TPY834" s="257"/>
      <c r="TPZ834" s="257"/>
      <c r="TQA834" s="257"/>
      <c r="TQB834" s="257"/>
      <c r="TQC834" s="257"/>
      <c r="TQD834" s="257"/>
      <c r="TQE834" s="257"/>
      <c r="TQF834" s="257"/>
      <c r="TQG834" s="257"/>
      <c r="TQH834" s="257"/>
      <c r="TQI834" s="257"/>
      <c r="TQJ834" s="257"/>
      <c r="TQK834" s="257"/>
      <c r="TQL834" s="257"/>
      <c r="TQM834" s="257"/>
      <c r="TQN834" s="257"/>
      <c r="TQO834" s="257"/>
      <c r="TQP834" s="257"/>
      <c r="TQQ834" s="257"/>
      <c r="TQR834" s="257"/>
      <c r="TQS834" s="257"/>
      <c r="TQT834" s="257"/>
      <c r="TQU834" s="257"/>
      <c r="TQV834" s="257"/>
      <c r="TQW834" s="257"/>
      <c r="TQX834" s="257"/>
      <c r="TQY834" s="257"/>
      <c r="TQZ834" s="257"/>
      <c r="TRA834" s="257"/>
      <c r="TRB834" s="257"/>
      <c r="TRC834" s="257"/>
      <c r="TRD834" s="257"/>
      <c r="TRE834" s="257"/>
      <c r="TRF834" s="257"/>
      <c r="TRG834" s="257"/>
      <c r="TRH834" s="257"/>
      <c r="TRI834" s="257"/>
      <c r="TRJ834" s="257"/>
      <c r="TRK834" s="257"/>
      <c r="TRL834" s="257"/>
      <c r="TRM834" s="257"/>
      <c r="TRN834" s="257"/>
      <c r="TRO834" s="257"/>
      <c r="TRP834" s="257"/>
      <c r="TRQ834" s="257"/>
      <c r="TRR834" s="257"/>
      <c r="TRS834" s="257"/>
      <c r="TRT834" s="257"/>
      <c r="TRU834" s="257"/>
      <c r="TRV834" s="257"/>
      <c r="TRW834" s="257"/>
      <c r="TRX834" s="257"/>
      <c r="TRY834" s="257"/>
      <c r="TRZ834" s="257"/>
      <c r="TSA834" s="257"/>
      <c r="TSB834" s="257"/>
      <c r="TSC834" s="257"/>
      <c r="TSD834" s="257"/>
      <c r="TSE834" s="257"/>
      <c r="TSF834" s="257"/>
      <c r="TSG834" s="257"/>
      <c r="TSH834" s="257"/>
      <c r="TSI834" s="257"/>
      <c r="TSJ834" s="257"/>
      <c r="TSK834" s="257"/>
      <c r="TSL834" s="257"/>
      <c r="TSM834" s="257"/>
      <c r="TSN834" s="257"/>
      <c r="TSO834" s="257"/>
      <c r="TSP834" s="257"/>
      <c r="TSQ834" s="257"/>
      <c r="TSR834" s="257"/>
      <c r="TSS834" s="257"/>
      <c r="TST834" s="257"/>
      <c r="TSU834" s="257"/>
      <c r="TSV834" s="257"/>
      <c r="TSW834" s="257"/>
      <c r="TSX834" s="257"/>
      <c r="TSY834" s="257"/>
      <c r="TSZ834" s="257"/>
      <c r="TTA834" s="257"/>
      <c r="TTB834" s="257"/>
      <c r="TTC834" s="257"/>
      <c r="TTD834" s="257"/>
      <c r="TTE834" s="257"/>
      <c r="TTF834" s="257"/>
      <c r="TTG834" s="257"/>
      <c r="TTH834" s="257"/>
      <c r="TTI834" s="257"/>
      <c r="TTJ834" s="257"/>
      <c r="TTK834" s="257"/>
      <c r="TTL834" s="257"/>
      <c r="TTM834" s="257"/>
      <c r="TTN834" s="257"/>
      <c r="TTO834" s="257"/>
      <c r="TTP834" s="257"/>
      <c r="TTQ834" s="257"/>
      <c r="TTR834" s="257"/>
      <c r="TTS834" s="257"/>
      <c r="TTT834" s="257"/>
      <c r="TTU834" s="257"/>
      <c r="TTV834" s="257"/>
      <c r="TTW834" s="257"/>
      <c r="TTX834" s="257"/>
      <c r="TTY834" s="257"/>
      <c r="TTZ834" s="257"/>
      <c r="TUA834" s="257"/>
      <c r="TUB834" s="257"/>
      <c r="TUC834" s="257"/>
      <c r="TUD834" s="257"/>
      <c r="TUE834" s="257"/>
      <c r="TUF834" s="257"/>
      <c r="TUG834" s="257"/>
      <c r="TUH834" s="257"/>
      <c r="TUI834" s="257"/>
      <c r="TUJ834" s="257"/>
      <c r="TUK834" s="257"/>
      <c r="TUL834" s="257"/>
      <c r="TUM834" s="257"/>
      <c r="TUN834" s="257"/>
      <c r="TUO834" s="257"/>
      <c r="TUP834" s="257"/>
      <c r="TUQ834" s="257"/>
      <c r="TUR834" s="257"/>
      <c r="TUS834" s="257"/>
      <c r="TUT834" s="257"/>
      <c r="TUU834" s="257"/>
      <c r="TUV834" s="257"/>
      <c r="TUW834" s="257"/>
      <c r="TUX834" s="257"/>
      <c r="TUY834" s="257"/>
      <c r="TUZ834" s="257"/>
      <c r="TVA834" s="257"/>
      <c r="TVB834" s="257"/>
      <c r="TVC834" s="257"/>
      <c r="TVD834" s="257"/>
      <c r="TVE834" s="257"/>
      <c r="TVF834" s="257"/>
      <c r="TVG834" s="257"/>
      <c r="TVH834" s="257"/>
      <c r="TVI834" s="257"/>
      <c r="TVJ834" s="257"/>
      <c r="TVK834" s="257"/>
      <c r="TVL834" s="257"/>
      <c r="TVM834" s="257"/>
      <c r="TVN834" s="257"/>
      <c r="TVO834" s="257"/>
      <c r="TVP834" s="257"/>
      <c r="TVQ834" s="257"/>
      <c r="TVR834" s="257"/>
      <c r="TVS834" s="257"/>
      <c r="TVT834" s="257"/>
      <c r="TVU834" s="257"/>
      <c r="TVV834" s="257"/>
      <c r="TVW834" s="257"/>
      <c r="TVX834" s="257"/>
      <c r="TVY834" s="257"/>
      <c r="TVZ834" s="257"/>
      <c r="TWA834" s="257"/>
      <c r="TWB834" s="257"/>
      <c r="TWC834" s="257"/>
      <c r="TWD834" s="257"/>
      <c r="TWE834" s="257"/>
      <c r="TWF834" s="257"/>
      <c r="TWG834" s="257"/>
      <c r="TWH834" s="257"/>
      <c r="TWI834" s="257"/>
      <c r="TWJ834" s="257"/>
      <c r="TWK834" s="257"/>
      <c r="TWL834" s="257"/>
      <c r="TWM834" s="257"/>
      <c r="TWN834" s="257"/>
      <c r="TWO834" s="257"/>
      <c r="TWP834" s="257"/>
      <c r="TWQ834" s="257"/>
      <c r="TWR834" s="257"/>
      <c r="TWS834" s="257"/>
      <c r="TWT834" s="257"/>
      <c r="TWU834" s="257"/>
      <c r="TWV834" s="257"/>
      <c r="TWW834" s="257"/>
      <c r="TWX834" s="257"/>
      <c r="TWY834" s="257"/>
      <c r="TWZ834" s="257"/>
      <c r="TXA834" s="257"/>
      <c r="TXB834" s="257"/>
      <c r="TXC834" s="257"/>
      <c r="TXD834" s="257"/>
      <c r="TXE834" s="257"/>
      <c r="TXF834" s="257"/>
      <c r="TXG834" s="257"/>
      <c r="TXH834" s="257"/>
      <c r="TXI834" s="257"/>
      <c r="TXJ834" s="257"/>
      <c r="TXK834" s="257"/>
      <c r="TXL834" s="257"/>
      <c r="TXM834" s="257"/>
      <c r="TXN834" s="257"/>
      <c r="TXO834" s="257"/>
      <c r="TXP834" s="257"/>
      <c r="TXQ834" s="257"/>
      <c r="TXR834" s="257"/>
      <c r="TXS834" s="257"/>
      <c r="TXT834" s="257"/>
      <c r="TXU834" s="257"/>
      <c r="TXV834" s="257"/>
      <c r="TXW834" s="257"/>
      <c r="TXX834" s="257"/>
      <c r="TXY834" s="257"/>
      <c r="TXZ834" s="257"/>
      <c r="TYA834" s="257"/>
      <c r="TYB834" s="257"/>
      <c r="TYC834" s="257"/>
      <c r="TYD834" s="257"/>
      <c r="TYE834" s="257"/>
      <c r="TYF834" s="257"/>
      <c r="TYG834" s="257"/>
      <c r="TYH834" s="257"/>
      <c r="TYI834" s="257"/>
      <c r="TYJ834" s="257"/>
      <c r="TYK834" s="257"/>
      <c r="TYL834" s="257"/>
      <c r="TYM834" s="257"/>
      <c r="TYN834" s="257"/>
      <c r="TYO834" s="257"/>
      <c r="TYP834" s="257"/>
      <c r="TYQ834" s="257"/>
      <c r="TYR834" s="257"/>
      <c r="TYS834" s="257"/>
      <c r="TYT834" s="257"/>
      <c r="TYU834" s="257"/>
      <c r="TYV834" s="257"/>
      <c r="TYW834" s="257"/>
      <c r="TYX834" s="257"/>
      <c r="TYY834" s="257"/>
      <c r="TYZ834" s="257"/>
      <c r="TZA834" s="257"/>
      <c r="TZB834" s="257"/>
      <c r="TZC834" s="257"/>
      <c r="TZD834" s="257"/>
      <c r="TZE834" s="257"/>
      <c r="TZF834" s="257"/>
      <c r="TZG834" s="257"/>
      <c r="TZH834" s="257"/>
      <c r="TZI834" s="257"/>
      <c r="TZJ834" s="257"/>
      <c r="TZK834" s="257"/>
      <c r="TZL834" s="257"/>
      <c r="TZM834" s="257"/>
      <c r="TZN834" s="257"/>
      <c r="TZO834" s="257"/>
      <c r="TZP834" s="257"/>
      <c r="TZQ834" s="257"/>
      <c r="TZR834" s="257"/>
      <c r="TZS834" s="257"/>
      <c r="TZT834" s="257"/>
      <c r="TZU834" s="257"/>
      <c r="TZV834" s="257"/>
      <c r="TZW834" s="257"/>
      <c r="TZX834" s="257"/>
      <c r="TZY834" s="257"/>
      <c r="TZZ834" s="257"/>
      <c r="UAA834" s="257"/>
      <c r="UAB834" s="257"/>
      <c r="UAC834" s="257"/>
      <c r="UAD834" s="257"/>
      <c r="UAE834" s="257"/>
      <c r="UAF834" s="257"/>
      <c r="UAG834" s="257"/>
      <c r="UAH834" s="257"/>
      <c r="UAI834" s="257"/>
      <c r="UAJ834" s="257"/>
      <c r="UAK834" s="257"/>
      <c r="UAL834" s="257"/>
      <c r="UAM834" s="257"/>
      <c r="UAN834" s="257"/>
      <c r="UAO834" s="257"/>
      <c r="UAP834" s="257"/>
      <c r="UAQ834" s="257"/>
      <c r="UAR834" s="257"/>
      <c r="UAS834" s="257"/>
      <c r="UAT834" s="257"/>
      <c r="UAU834" s="257"/>
      <c r="UAV834" s="257"/>
      <c r="UAW834" s="257"/>
      <c r="UAX834" s="257"/>
      <c r="UAY834" s="257"/>
      <c r="UAZ834" s="257"/>
      <c r="UBA834" s="257"/>
      <c r="UBB834" s="257"/>
      <c r="UBC834" s="257"/>
      <c r="UBD834" s="257"/>
      <c r="UBE834" s="257"/>
      <c r="UBF834" s="257"/>
      <c r="UBG834" s="257"/>
      <c r="UBH834" s="257"/>
      <c r="UBI834" s="257"/>
      <c r="UBJ834" s="257"/>
      <c r="UBK834" s="257"/>
      <c r="UBL834" s="257"/>
      <c r="UBM834" s="257"/>
      <c r="UBN834" s="257"/>
      <c r="UBO834" s="257"/>
      <c r="UBP834" s="257"/>
      <c r="UBQ834" s="257"/>
      <c r="UBR834" s="257"/>
      <c r="UBS834" s="257"/>
      <c r="UBT834" s="257"/>
      <c r="UBU834" s="257"/>
      <c r="UBV834" s="257"/>
      <c r="UBW834" s="257"/>
      <c r="UBX834" s="257"/>
      <c r="UBY834" s="257"/>
      <c r="UBZ834" s="257"/>
      <c r="UCA834" s="257"/>
      <c r="UCB834" s="257"/>
      <c r="UCC834" s="257"/>
      <c r="UCD834" s="257"/>
      <c r="UCE834" s="257"/>
      <c r="UCF834" s="257"/>
      <c r="UCG834" s="257"/>
      <c r="UCH834" s="257"/>
      <c r="UCI834" s="257"/>
      <c r="UCJ834" s="257"/>
      <c r="UCK834" s="257"/>
      <c r="UCL834" s="257"/>
      <c r="UCM834" s="257"/>
      <c r="UCN834" s="257"/>
      <c r="UCO834" s="257"/>
      <c r="UCP834" s="257"/>
      <c r="UCQ834" s="257"/>
      <c r="UCR834" s="257"/>
      <c r="UCS834" s="257"/>
      <c r="UCT834" s="257"/>
      <c r="UCU834" s="257"/>
      <c r="UCV834" s="257"/>
      <c r="UCW834" s="257"/>
      <c r="UCX834" s="257"/>
      <c r="UCY834" s="257"/>
      <c r="UCZ834" s="257"/>
      <c r="UDA834" s="257"/>
      <c r="UDB834" s="257"/>
      <c r="UDC834" s="257"/>
      <c r="UDD834" s="257"/>
      <c r="UDE834" s="257"/>
      <c r="UDF834" s="257"/>
      <c r="UDG834" s="257"/>
      <c r="UDH834" s="257"/>
      <c r="UDI834" s="257"/>
      <c r="UDJ834" s="257"/>
      <c r="UDK834" s="257"/>
      <c r="UDL834" s="257"/>
      <c r="UDM834" s="257"/>
      <c r="UDN834" s="257"/>
      <c r="UDO834" s="257"/>
      <c r="UDP834" s="257"/>
      <c r="UDQ834" s="257"/>
      <c r="UDR834" s="257"/>
      <c r="UDS834" s="257"/>
      <c r="UDT834" s="257"/>
      <c r="UDU834" s="257"/>
      <c r="UDV834" s="257"/>
      <c r="UDW834" s="257"/>
      <c r="UDX834" s="257"/>
      <c r="UDY834" s="257"/>
      <c r="UDZ834" s="257"/>
      <c r="UEA834" s="257"/>
      <c r="UEB834" s="257"/>
      <c r="UEC834" s="257"/>
      <c r="UED834" s="257"/>
      <c r="UEE834" s="257"/>
      <c r="UEF834" s="257"/>
      <c r="UEG834" s="257"/>
      <c r="UEH834" s="257"/>
      <c r="UEI834" s="257"/>
      <c r="UEJ834" s="257"/>
      <c r="UEK834" s="257"/>
      <c r="UEL834" s="257"/>
      <c r="UEM834" s="257"/>
      <c r="UEN834" s="257"/>
      <c r="UEO834" s="257"/>
      <c r="UEP834" s="257"/>
      <c r="UEQ834" s="257"/>
      <c r="UER834" s="257"/>
      <c r="UES834" s="257"/>
      <c r="UET834" s="257"/>
      <c r="UEU834" s="257"/>
      <c r="UEV834" s="257"/>
      <c r="UEW834" s="257"/>
      <c r="UEX834" s="257"/>
      <c r="UEY834" s="257"/>
      <c r="UEZ834" s="257"/>
      <c r="UFA834" s="257"/>
      <c r="UFB834" s="257"/>
      <c r="UFC834" s="257"/>
      <c r="UFD834" s="257"/>
      <c r="UFE834" s="257"/>
      <c r="UFF834" s="257"/>
      <c r="UFG834" s="257"/>
      <c r="UFH834" s="257"/>
      <c r="UFI834" s="257"/>
      <c r="UFJ834" s="257"/>
      <c r="UFK834" s="257"/>
      <c r="UFL834" s="257"/>
      <c r="UFM834" s="257"/>
      <c r="UFN834" s="257"/>
      <c r="UFO834" s="257"/>
      <c r="UFP834" s="257"/>
      <c r="UFQ834" s="257"/>
      <c r="UFR834" s="257"/>
      <c r="UFS834" s="257"/>
      <c r="UFT834" s="257"/>
      <c r="UFU834" s="257"/>
      <c r="UFV834" s="257"/>
      <c r="UFW834" s="257"/>
      <c r="UFX834" s="257"/>
      <c r="UFY834" s="257"/>
      <c r="UFZ834" s="257"/>
      <c r="UGA834" s="257"/>
      <c r="UGB834" s="257"/>
      <c r="UGC834" s="257"/>
      <c r="UGD834" s="257"/>
      <c r="UGE834" s="257"/>
      <c r="UGF834" s="257"/>
      <c r="UGG834" s="257"/>
      <c r="UGH834" s="257"/>
      <c r="UGI834" s="257"/>
      <c r="UGJ834" s="257"/>
      <c r="UGK834" s="257"/>
      <c r="UGL834" s="257"/>
      <c r="UGM834" s="257"/>
      <c r="UGN834" s="257"/>
      <c r="UGO834" s="257"/>
      <c r="UGP834" s="257"/>
      <c r="UGQ834" s="257"/>
      <c r="UGR834" s="257"/>
      <c r="UGS834" s="257"/>
      <c r="UGT834" s="257"/>
      <c r="UGU834" s="257"/>
      <c r="UGV834" s="257"/>
      <c r="UGW834" s="257"/>
      <c r="UGX834" s="257"/>
      <c r="UGY834" s="257"/>
      <c r="UGZ834" s="257"/>
      <c r="UHA834" s="257"/>
      <c r="UHB834" s="257"/>
      <c r="UHC834" s="257"/>
      <c r="UHD834" s="257"/>
      <c r="UHE834" s="257"/>
      <c r="UHF834" s="257"/>
      <c r="UHG834" s="257"/>
      <c r="UHH834" s="257"/>
      <c r="UHI834" s="257"/>
      <c r="UHJ834" s="257"/>
      <c r="UHK834" s="257"/>
      <c r="UHL834" s="257"/>
      <c r="UHM834" s="257"/>
      <c r="UHN834" s="257"/>
      <c r="UHO834" s="257"/>
      <c r="UHP834" s="257"/>
      <c r="UHQ834" s="257"/>
      <c r="UHR834" s="257"/>
      <c r="UHS834" s="257"/>
      <c r="UHT834" s="257"/>
      <c r="UHU834" s="257"/>
      <c r="UHV834" s="257"/>
      <c r="UHW834" s="257"/>
      <c r="UHX834" s="257"/>
      <c r="UHY834" s="257"/>
      <c r="UHZ834" s="257"/>
      <c r="UIA834" s="257"/>
      <c r="UIB834" s="257"/>
      <c r="UIC834" s="257"/>
      <c r="UID834" s="257"/>
      <c r="UIE834" s="257"/>
      <c r="UIF834" s="257"/>
      <c r="UIG834" s="257"/>
      <c r="UIH834" s="257"/>
      <c r="UII834" s="257"/>
      <c r="UIJ834" s="257"/>
      <c r="UIK834" s="257"/>
      <c r="UIL834" s="257"/>
      <c r="UIM834" s="257"/>
      <c r="UIN834" s="257"/>
      <c r="UIO834" s="257"/>
      <c r="UIP834" s="257"/>
      <c r="UIQ834" s="257"/>
      <c r="UIR834" s="257"/>
      <c r="UIS834" s="257"/>
      <c r="UIT834" s="257"/>
      <c r="UIU834" s="257"/>
      <c r="UIV834" s="257"/>
      <c r="UIW834" s="257"/>
      <c r="UIX834" s="257"/>
      <c r="UIY834" s="257"/>
      <c r="UIZ834" s="257"/>
      <c r="UJA834" s="257"/>
      <c r="UJB834" s="257"/>
      <c r="UJC834" s="257"/>
      <c r="UJD834" s="257"/>
      <c r="UJE834" s="257"/>
      <c r="UJF834" s="257"/>
      <c r="UJG834" s="257"/>
      <c r="UJH834" s="257"/>
      <c r="UJI834" s="257"/>
      <c r="UJJ834" s="257"/>
      <c r="UJK834" s="257"/>
      <c r="UJL834" s="257"/>
      <c r="UJM834" s="257"/>
      <c r="UJN834" s="257"/>
      <c r="UJO834" s="257"/>
      <c r="UJP834" s="257"/>
      <c r="UJQ834" s="257"/>
      <c r="UJR834" s="257"/>
      <c r="UJS834" s="257"/>
      <c r="UJT834" s="257"/>
      <c r="UJU834" s="257"/>
      <c r="UJV834" s="257"/>
      <c r="UJW834" s="257"/>
      <c r="UJX834" s="257"/>
      <c r="UJY834" s="257"/>
      <c r="UJZ834" s="257"/>
      <c r="UKA834" s="257"/>
      <c r="UKB834" s="257"/>
      <c r="UKC834" s="257"/>
      <c r="UKD834" s="257"/>
      <c r="UKE834" s="257"/>
      <c r="UKF834" s="257"/>
      <c r="UKG834" s="257"/>
      <c r="UKH834" s="257"/>
      <c r="UKI834" s="257"/>
      <c r="UKJ834" s="257"/>
      <c r="UKK834" s="257"/>
      <c r="UKL834" s="257"/>
      <c r="UKM834" s="257"/>
      <c r="UKN834" s="257"/>
      <c r="UKO834" s="257"/>
      <c r="UKP834" s="257"/>
      <c r="UKQ834" s="257"/>
      <c r="UKR834" s="257"/>
      <c r="UKS834" s="257"/>
      <c r="UKT834" s="257"/>
      <c r="UKU834" s="257"/>
      <c r="UKV834" s="257"/>
      <c r="UKW834" s="257"/>
      <c r="UKX834" s="257"/>
      <c r="UKY834" s="257"/>
      <c r="UKZ834" s="257"/>
      <c r="ULA834" s="257"/>
      <c r="ULB834" s="257"/>
      <c r="ULC834" s="257"/>
      <c r="ULD834" s="257"/>
      <c r="ULE834" s="257"/>
      <c r="ULF834" s="257"/>
      <c r="ULG834" s="257"/>
      <c r="ULH834" s="257"/>
      <c r="ULI834" s="257"/>
      <c r="ULJ834" s="257"/>
      <c r="ULK834" s="257"/>
      <c r="ULL834" s="257"/>
      <c r="ULM834" s="257"/>
      <c r="ULN834" s="257"/>
      <c r="ULO834" s="257"/>
      <c r="ULP834" s="257"/>
      <c r="ULQ834" s="257"/>
      <c r="ULR834" s="257"/>
      <c r="ULS834" s="257"/>
      <c r="ULT834" s="257"/>
      <c r="ULU834" s="257"/>
      <c r="ULV834" s="257"/>
      <c r="ULW834" s="257"/>
      <c r="ULX834" s="257"/>
      <c r="ULY834" s="257"/>
      <c r="ULZ834" s="257"/>
      <c r="UMA834" s="257"/>
      <c r="UMB834" s="257"/>
      <c r="UMC834" s="257"/>
      <c r="UMD834" s="257"/>
      <c r="UME834" s="257"/>
      <c r="UMF834" s="257"/>
      <c r="UMG834" s="257"/>
      <c r="UMH834" s="257"/>
      <c r="UMI834" s="257"/>
      <c r="UMJ834" s="257"/>
      <c r="UMK834" s="257"/>
      <c r="UML834" s="257"/>
      <c r="UMM834" s="257"/>
      <c r="UMN834" s="257"/>
      <c r="UMO834" s="257"/>
      <c r="UMP834" s="257"/>
      <c r="UMQ834" s="257"/>
      <c r="UMR834" s="257"/>
      <c r="UMS834" s="257"/>
      <c r="UMT834" s="257"/>
      <c r="UMU834" s="257"/>
      <c r="UMV834" s="257"/>
      <c r="UMW834" s="257"/>
      <c r="UMX834" s="257"/>
      <c r="UMY834" s="257"/>
      <c r="UMZ834" s="257"/>
      <c r="UNA834" s="257"/>
      <c r="UNB834" s="257"/>
      <c r="UNC834" s="257"/>
      <c r="UND834" s="257"/>
      <c r="UNE834" s="257"/>
      <c r="UNF834" s="257"/>
      <c r="UNG834" s="257"/>
      <c r="UNH834" s="257"/>
      <c r="UNI834" s="257"/>
      <c r="UNJ834" s="257"/>
      <c r="UNK834" s="257"/>
      <c r="UNL834" s="257"/>
      <c r="UNM834" s="257"/>
      <c r="UNN834" s="257"/>
      <c r="UNO834" s="257"/>
      <c r="UNP834" s="257"/>
      <c r="UNQ834" s="257"/>
      <c r="UNR834" s="257"/>
      <c r="UNS834" s="257"/>
      <c r="UNT834" s="257"/>
      <c r="UNU834" s="257"/>
      <c r="UNV834" s="257"/>
      <c r="UNW834" s="257"/>
      <c r="UNX834" s="257"/>
      <c r="UNY834" s="257"/>
      <c r="UNZ834" s="257"/>
      <c r="UOA834" s="257"/>
      <c r="UOB834" s="257"/>
      <c r="UOC834" s="257"/>
      <c r="UOD834" s="257"/>
      <c r="UOE834" s="257"/>
      <c r="UOF834" s="257"/>
      <c r="UOG834" s="257"/>
      <c r="UOH834" s="257"/>
      <c r="UOI834" s="257"/>
      <c r="UOJ834" s="257"/>
      <c r="UOK834" s="257"/>
      <c r="UOL834" s="257"/>
      <c r="UOM834" s="257"/>
      <c r="UON834" s="257"/>
      <c r="UOO834" s="257"/>
      <c r="UOP834" s="257"/>
      <c r="UOQ834" s="257"/>
      <c r="UOR834" s="257"/>
      <c r="UOS834" s="257"/>
      <c r="UOT834" s="257"/>
      <c r="UOU834" s="257"/>
      <c r="UOV834" s="257"/>
      <c r="UOW834" s="257"/>
      <c r="UOX834" s="257"/>
      <c r="UOY834" s="257"/>
      <c r="UOZ834" s="257"/>
      <c r="UPA834" s="257"/>
      <c r="UPB834" s="257"/>
      <c r="UPC834" s="257"/>
      <c r="UPD834" s="257"/>
      <c r="UPE834" s="257"/>
      <c r="UPF834" s="257"/>
      <c r="UPG834" s="257"/>
      <c r="UPH834" s="257"/>
      <c r="UPI834" s="257"/>
      <c r="UPJ834" s="257"/>
      <c r="UPK834" s="257"/>
      <c r="UPL834" s="257"/>
      <c r="UPM834" s="257"/>
      <c r="UPN834" s="257"/>
      <c r="UPO834" s="257"/>
      <c r="UPP834" s="257"/>
      <c r="UPQ834" s="257"/>
      <c r="UPR834" s="257"/>
      <c r="UPS834" s="257"/>
      <c r="UPT834" s="257"/>
      <c r="UPU834" s="257"/>
      <c r="UPV834" s="257"/>
      <c r="UPW834" s="257"/>
      <c r="UPX834" s="257"/>
      <c r="UPY834" s="257"/>
      <c r="UPZ834" s="257"/>
      <c r="UQA834" s="257"/>
      <c r="UQB834" s="257"/>
      <c r="UQC834" s="257"/>
      <c r="UQD834" s="257"/>
      <c r="UQE834" s="257"/>
      <c r="UQF834" s="257"/>
      <c r="UQG834" s="257"/>
      <c r="UQH834" s="257"/>
      <c r="UQI834" s="257"/>
      <c r="UQJ834" s="257"/>
      <c r="UQK834" s="257"/>
      <c r="UQL834" s="257"/>
      <c r="UQM834" s="257"/>
      <c r="UQN834" s="257"/>
      <c r="UQO834" s="257"/>
      <c r="UQP834" s="257"/>
      <c r="UQQ834" s="257"/>
      <c r="UQR834" s="257"/>
      <c r="UQS834" s="257"/>
      <c r="UQT834" s="257"/>
      <c r="UQU834" s="257"/>
      <c r="UQV834" s="257"/>
      <c r="UQW834" s="257"/>
      <c r="UQX834" s="257"/>
      <c r="UQY834" s="257"/>
      <c r="UQZ834" s="257"/>
      <c r="URA834" s="257"/>
      <c r="URB834" s="257"/>
      <c r="URC834" s="257"/>
      <c r="URD834" s="257"/>
      <c r="URE834" s="257"/>
      <c r="URF834" s="257"/>
      <c r="URG834" s="257"/>
      <c r="URH834" s="257"/>
      <c r="URI834" s="257"/>
      <c r="URJ834" s="257"/>
      <c r="URK834" s="257"/>
      <c r="URL834" s="257"/>
      <c r="URM834" s="257"/>
      <c r="URN834" s="257"/>
      <c r="URO834" s="257"/>
      <c r="URP834" s="257"/>
      <c r="URQ834" s="257"/>
      <c r="URR834" s="257"/>
      <c r="URS834" s="257"/>
      <c r="URT834" s="257"/>
      <c r="URU834" s="257"/>
      <c r="URV834" s="257"/>
      <c r="URW834" s="257"/>
      <c r="URX834" s="257"/>
      <c r="URY834" s="257"/>
      <c r="URZ834" s="257"/>
      <c r="USA834" s="257"/>
      <c r="USB834" s="257"/>
      <c r="USC834" s="257"/>
      <c r="USD834" s="257"/>
      <c r="USE834" s="257"/>
      <c r="USF834" s="257"/>
      <c r="USG834" s="257"/>
      <c r="USH834" s="257"/>
      <c r="USI834" s="257"/>
      <c r="USJ834" s="257"/>
      <c r="USK834" s="257"/>
      <c r="USL834" s="257"/>
      <c r="USM834" s="257"/>
      <c r="USN834" s="257"/>
      <c r="USO834" s="257"/>
      <c r="USP834" s="257"/>
      <c r="USQ834" s="257"/>
      <c r="USR834" s="257"/>
      <c r="USS834" s="257"/>
      <c r="UST834" s="257"/>
      <c r="USU834" s="257"/>
      <c r="USV834" s="257"/>
      <c r="USW834" s="257"/>
      <c r="USX834" s="257"/>
      <c r="USY834" s="257"/>
      <c r="USZ834" s="257"/>
      <c r="UTA834" s="257"/>
      <c r="UTB834" s="257"/>
      <c r="UTC834" s="257"/>
      <c r="UTD834" s="257"/>
      <c r="UTE834" s="257"/>
      <c r="UTF834" s="257"/>
      <c r="UTG834" s="257"/>
      <c r="UTH834" s="257"/>
      <c r="UTI834" s="257"/>
      <c r="UTJ834" s="257"/>
      <c r="UTK834" s="257"/>
      <c r="UTL834" s="257"/>
      <c r="UTM834" s="257"/>
      <c r="UTN834" s="257"/>
      <c r="UTO834" s="257"/>
      <c r="UTP834" s="257"/>
      <c r="UTQ834" s="257"/>
      <c r="UTR834" s="257"/>
      <c r="UTS834" s="257"/>
      <c r="UTT834" s="257"/>
      <c r="UTU834" s="257"/>
      <c r="UTV834" s="257"/>
      <c r="UTW834" s="257"/>
      <c r="UTX834" s="257"/>
      <c r="UTY834" s="257"/>
      <c r="UTZ834" s="257"/>
      <c r="UUA834" s="257"/>
      <c r="UUB834" s="257"/>
      <c r="UUC834" s="257"/>
      <c r="UUD834" s="257"/>
      <c r="UUE834" s="257"/>
      <c r="UUF834" s="257"/>
      <c r="UUG834" s="257"/>
      <c r="UUH834" s="257"/>
      <c r="UUI834" s="257"/>
      <c r="UUJ834" s="257"/>
      <c r="UUK834" s="257"/>
      <c r="UUL834" s="257"/>
      <c r="UUM834" s="257"/>
      <c r="UUN834" s="257"/>
      <c r="UUO834" s="257"/>
      <c r="UUP834" s="257"/>
      <c r="UUQ834" s="257"/>
      <c r="UUR834" s="257"/>
      <c r="UUS834" s="257"/>
      <c r="UUT834" s="257"/>
      <c r="UUU834" s="257"/>
      <c r="UUV834" s="257"/>
      <c r="UUW834" s="257"/>
      <c r="UUX834" s="257"/>
      <c r="UUY834" s="257"/>
      <c r="UUZ834" s="257"/>
      <c r="UVA834" s="257"/>
      <c r="UVB834" s="257"/>
      <c r="UVC834" s="257"/>
      <c r="UVD834" s="257"/>
      <c r="UVE834" s="257"/>
      <c r="UVF834" s="257"/>
      <c r="UVG834" s="257"/>
      <c r="UVH834" s="257"/>
      <c r="UVI834" s="257"/>
      <c r="UVJ834" s="257"/>
      <c r="UVK834" s="257"/>
      <c r="UVL834" s="257"/>
      <c r="UVM834" s="257"/>
      <c r="UVN834" s="257"/>
      <c r="UVO834" s="257"/>
      <c r="UVP834" s="257"/>
      <c r="UVQ834" s="257"/>
      <c r="UVR834" s="257"/>
      <c r="UVS834" s="257"/>
      <c r="UVT834" s="257"/>
      <c r="UVU834" s="257"/>
      <c r="UVV834" s="257"/>
      <c r="UVW834" s="257"/>
      <c r="UVX834" s="257"/>
      <c r="UVY834" s="257"/>
      <c r="UVZ834" s="257"/>
      <c r="UWA834" s="257"/>
      <c r="UWB834" s="257"/>
      <c r="UWC834" s="257"/>
      <c r="UWD834" s="257"/>
      <c r="UWE834" s="257"/>
      <c r="UWF834" s="257"/>
      <c r="UWG834" s="257"/>
      <c r="UWH834" s="257"/>
      <c r="UWI834" s="257"/>
      <c r="UWJ834" s="257"/>
      <c r="UWK834" s="257"/>
      <c r="UWL834" s="257"/>
      <c r="UWM834" s="257"/>
      <c r="UWN834" s="257"/>
      <c r="UWO834" s="257"/>
      <c r="UWP834" s="257"/>
      <c r="UWQ834" s="257"/>
      <c r="UWR834" s="257"/>
      <c r="UWS834" s="257"/>
      <c r="UWT834" s="257"/>
      <c r="UWU834" s="257"/>
      <c r="UWV834" s="257"/>
      <c r="UWW834" s="257"/>
      <c r="UWX834" s="257"/>
      <c r="UWY834" s="257"/>
      <c r="UWZ834" s="257"/>
      <c r="UXA834" s="257"/>
      <c r="UXB834" s="257"/>
      <c r="UXC834" s="257"/>
      <c r="UXD834" s="257"/>
      <c r="UXE834" s="257"/>
      <c r="UXF834" s="257"/>
      <c r="UXG834" s="257"/>
      <c r="UXH834" s="257"/>
      <c r="UXI834" s="257"/>
      <c r="UXJ834" s="257"/>
      <c r="UXK834" s="257"/>
      <c r="UXL834" s="257"/>
      <c r="UXM834" s="257"/>
      <c r="UXN834" s="257"/>
      <c r="UXO834" s="257"/>
      <c r="UXP834" s="257"/>
      <c r="UXQ834" s="257"/>
      <c r="UXR834" s="257"/>
      <c r="UXS834" s="257"/>
      <c r="UXT834" s="257"/>
      <c r="UXU834" s="257"/>
      <c r="UXV834" s="257"/>
      <c r="UXW834" s="257"/>
      <c r="UXX834" s="257"/>
      <c r="UXY834" s="257"/>
      <c r="UXZ834" s="257"/>
      <c r="UYA834" s="257"/>
      <c r="UYB834" s="257"/>
      <c r="UYC834" s="257"/>
      <c r="UYD834" s="257"/>
      <c r="UYE834" s="257"/>
      <c r="UYF834" s="257"/>
      <c r="UYG834" s="257"/>
      <c r="UYH834" s="257"/>
      <c r="UYI834" s="257"/>
      <c r="UYJ834" s="257"/>
      <c r="UYK834" s="257"/>
      <c r="UYL834" s="257"/>
      <c r="UYM834" s="257"/>
      <c r="UYN834" s="257"/>
      <c r="UYO834" s="257"/>
      <c r="UYP834" s="257"/>
      <c r="UYQ834" s="257"/>
      <c r="UYR834" s="257"/>
      <c r="UYS834" s="257"/>
      <c r="UYT834" s="257"/>
      <c r="UYU834" s="257"/>
      <c r="UYV834" s="257"/>
      <c r="UYW834" s="257"/>
      <c r="UYX834" s="257"/>
      <c r="UYY834" s="257"/>
      <c r="UYZ834" s="257"/>
      <c r="UZA834" s="257"/>
      <c r="UZB834" s="257"/>
      <c r="UZC834" s="257"/>
      <c r="UZD834" s="257"/>
      <c r="UZE834" s="257"/>
      <c r="UZF834" s="257"/>
      <c r="UZG834" s="257"/>
      <c r="UZH834" s="257"/>
      <c r="UZI834" s="257"/>
      <c r="UZJ834" s="257"/>
      <c r="UZK834" s="257"/>
      <c r="UZL834" s="257"/>
      <c r="UZM834" s="257"/>
      <c r="UZN834" s="257"/>
      <c r="UZO834" s="257"/>
      <c r="UZP834" s="257"/>
      <c r="UZQ834" s="257"/>
      <c r="UZR834" s="257"/>
      <c r="UZS834" s="257"/>
      <c r="UZT834" s="257"/>
      <c r="UZU834" s="257"/>
      <c r="UZV834" s="257"/>
      <c r="UZW834" s="257"/>
      <c r="UZX834" s="257"/>
      <c r="UZY834" s="257"/>
      <c r="UZZ834" s="257"/>
      <c r="VAA834" s="257"/>
      <c r="VAB834" s="257"/>
      <c r="VAC834" s="257"/>
      <c r="VAD834" s="257"/>
      <c r="VAE834" s="257"/>
      <c r="VAF834" s="257"/>
      <c r="VAG834" s="257"/>
      <c r="VAH834" s="257"/>
      <c r="VAI834" s="257"/>
      <c r="VAJ834" s="257"/>
      <c r="VAK834" s="257"/>
      <c r="VAL834" s="257"/>
      <c r="VAM834" s="257"/>
      <c r="VAN834" s="257"/>
      <c r="VAO834" s="257"/>
      <c r="VAP834" s="257"/>
      <c r="VAQ834" s="257"/>
      <c r="VAR834" s="257"/>
      <c r="VAS834" s="257"/>
      <c r="VAT834" s="257"/>
      <c r="VAU834" s="257"/>
      <c r="VAV834" s="257"/>
      <c r="VAW834" s="257"/>
      <c r="VAX834" s="257"/>
      <c r="VAY834" s="257"/>
      <c r="VAZ834" s="257"/>
      <c r="VBA834" s="257"/>
      <c r="VBB834" s="257"/>
      <c r="VBC834" s="257"/>
      <c r="VBD834" s="257"/>
      <c r="VBE834" s="257"/>
      <c r="VBF834" s="257"/>
      <c r="VBG834" s="257"/>
      <c r="VBH834" s="257"/>
      <c r="VBI834" s="257"/>
      <c r="VBJ834" s="257"/>
      <c r="VBK834" s="257"/>
      <c r="VBL834" s="257"/>
      <c r="VBM834" s="257"/>
      <c r="VBN834" s="257"/>
      <c r="VBO834" s="257"/>
      <c r="VBP834" s="257"/>
      <c r="VBQ834" s="257"/>
      <c r="VBR834" s="257"/>
      <c r="VBS834" s="257"/>
      <c r="VBT834" s="257"/>
      <c r="VBU834" s="257"/>
      <c r="VBV834" s="257"/>
      <c r="VBW834" s="257"/>
      <c r="VBX834" s="257"/>
      <c r="VBY834" s="257"/>
      <c r="VBZ834" s="257"/>
      <c r="VCA834" s="257"/>
      <c r="VCB834" s="257"/>
      <c r="VCC834" s="257"/>
      <c r="VCD834" s="257"/>
      <c r="VCE834" s="257"/>
      <c r="VCF834" s="257"/>
      <c r="VCG834" s="257"/>
      <c r="VCH834" s="257"/>
      <c r="VCI834" s="257"/>
      <c r="VCJ834" s="257"/>
      <c r="VCK834" s="257"/>
      <c r="VCL834" s="257"/>
      <c r="VCM834" s="257"/>
      <c r="VCN834" s="257"/>
      <c r="VCO834" s="257"/>
      <c r="VCP834" s="257"/>
      <c r="VCQ834" s="257"/>
      <c r="VCR834" s="257"/>
      <c r="VCS834" s="257"/>
      <c r="VCT834" s="257"/>
      <c r="VCU834" s="257"/>
      <c r="VCV834" s="257"/>
      <c r="VCW834" s="257"/>
      <c r="VCX834" s="257"/>
      <c r="VCY834" s="257"/>
      <c r="VCZ834" s="257"/>
      <c r="VDA834" s="257"/>
      <c r="VDB834" s="257"/>
      <c r="VDC834" s="257"/>
      <c r="VDD834" s="257"/>
      <c r="VDE834" s="257"/>
      <c r="VDF834" s="257"/>
      <c r="VDG834" s="257"/>
      <c r="VDH834" s="257"/>
      <c r="VDI834" s="257"/>
      <c r="VDJ834" s="257"/>
      <c r="VDK834" s="257"/>
      <c r="VDL834" s="257"/>
      <c r="VDM834" s="257"/>
      <c r="VDN834" s="257"/>
      <c r="VDO834" s="257"/>
      <c r="VDP834" s="257"/>
      <c r="VDQ834" s="257"/>
      <c r="VDR834" s="257"/>
      <c r="VDS834" s="257"/>
      <c r="VDT834" s="257"/>
      <c r="VDU834" s="257"/>
      <c r="VDV834" s="257"/>
      <c r="VDW834" s="257"/>
      <c r="VDX834" s="257"/>
      <c r="VDY834" s="257"/>
      <c r="VDZ834" s="257"/>
      <c r="VEA834" s="257"/>
      <c r="VEB834" s="257"/>
      <c r="VEC834" s="257"/>
      <c r="VED834" s="257"/>
      <c r="VEE834" s="257"/>
      <c r="VEF834" s="257"/>
      <c r="VEG834" s="257"/>
      <c r="VEH834" s="257"/>
      <c r="VEI834" s="257"/>
      <c r="VEJ834" s="257"/>
      <c r="VEK834" s="257"/>
      <c r="VEL834" s="257"/>
      <c r="VEM834" s="257"/>
      <c r="VEN834" s="257"/>
      <c r="VEO834" s="257"/>
      <c r="VEP834" s="257"/>
      <c r="VEQ834" s="257"/>
      <c r="VER834" s="257"/>
      <c r="VES834" s="257"/>
      <c r="VET834" s="257"/>
      <c r="VEU834" s="257"/>
      <c r="VEV834" s="257"/>
      <c r="VEW834" s="257"/>
      <c r="VEX834" s="257"/>
      <c r="VEY834" s="257"/>
      <c r="VEZ834" s="257"/>
      <c r="VFA834" s="257"/>
      <c r="VFB834" s="257"/>
      <c r="VFC834" s="257"/>
      <c r="VFD834" s="257"/>
      <c r="VFE834" s="257"/>
      <c r="VFF834" s="257"/>
      <c r="VFG834" s="257"/>
      <c r="VFH834" s="257"/>
      <c r="VFI834" s="257"/>
      <c r="VFJ834" s="257"/>
      <c r="VFK834" s="257"/>
      <c r="VFL834" s="257"/>
      <c r="VFM834" s="257"/>
      <c r="VFN834" s="257"/>
      <c r="VFO834" s="257"/>
      <c r="VFP834" s="257"/>
      <c r="VFQ834" s="257"/>
      <c r="VFR834" s="257"/>
      <c r="VFS834" s="257"/>
      <c r="VFT834" s="257"/>
      <c r="VFU834" s="257"/>
      <c r="VFV834" s="257"/>
      <c r="VFW834" s="257"/>
      <c r="VFX834" s="257"/>
      <c r="VFY834" s="257"/>
      <c r="VFZ834" s="257"/>
      <c r="VGA834" s="257"/>
      <c r="VGB834" s="257"/>
      <c r="VGC834" s="257"/>
      <c r="VGD834" s="257"/>
      <c r="VGE834" s="257"/>
      <c r="VGF834" s="257"/>
      <c r="VGG834" s="257"/>
      <c r="VGH834" s="257"/>
      <c r="VGI834" s="257"/>
      <c r="VGJ834" s="257"/>
      <c r="VGK834" s="257"/>
      <c r="VGL834" s="257"/>
      <c r="VGM834" s="257"/>
      <c r="VGN834" s="257"/>
      <c r="VGO834" s="257"/>
      <c r="VGP834" s="257"/>
      <c r="VGQ834" s="257"/>
      <c r="VGR834" s="257"/>
      <c r="VGS834" s="257"/>
      <c r="VGT834" s="257"/>
      <c r="VGU834" s="257"/>
      <c r="VGV834" s="257"/>
      <c r="VGW834" s="257"/>
      <c r="VGX834" s="257"/>
      <c r="VGY834" s="257"/>
      <c r="VGZ834" s="257"/>
      <c r="VHA834" s="257"/>
      <c r="VHB834" s="257"/>
      <c r="VHC834" s="257"/>
      <c r="VHD834" s="257"/>
      <c r="VHE834" s="257"/>
      <c r="VHF834" s="257"/>
      <c r="VHG834" s="257"/>
      <c r="VHH834" s="257"/>
      <c r="VHI834" s="257"/>
      <c r="VHJ834" s="257"/>
      <c r="VHK834" s="257"/>
      <c r="VHL834" s="257"/>
      <c r="VHM834" s="257"/>
      <c r="VHN834" s="257"/>
      <c r="VHO834" s="257"/>
      <c r="VHP834" s="257"/>
      <c r="VHQ834" s="257"/>
      <c r="VHR834" s="257"/>
      <c r="VHS834" s="257"/>
      <c r="VHT834" s="257"/>
      <c r="VHU834" s="257"/>
      <c r="VHV834" s="257"/>
      <c r="VHW834" s="257"/>
      <c r="VHX834" s="257"/>
      <c r="VHY834" s="257"/>
      <c r="VHZ834" s="257"/>
      <c r="VIA834" s="257"/>
      <c r="VIB834" s="257"/>
      <c r="VIC834" s="257"/>
      <c r="VID834" s="257"/>
      <c r="VIE834" s="257"/>
      <c r="VIF834" s="257"/>
      <c r="VIG834" s="257"/>
      <c r="VIH834" s="257"/>
      <c r="VII834" s="257"/>
      <c r="VIJ834" s="257"/>
      <c r="VIK834" s="257"/>
      <c r="VIL834" s="257"/>
      <c r="VIM834" s="257"/>
      <c r="VIN834" s="257"/>
      <c r="VIO834" s="257"/>
      <c r="VIP834" s="257"/>
      <c r="VIQ834" s="257"/>
      <c r="VIR834" s="257"/>
      <c r="VIS834" s="257"/>
      <c r="VIT834" s="257"/>
      <c r="VIU834" s="257"/>
      <c r="VIV834" s="257"/>
      <c r="VIW834" s="257"/>
      <c r="VIX834" s="257"/>
      <c r="VIY834" s="257"/>
      <c r="VIZ834" s="257"/>
      <c r="VJA834" s="257"/>
      <c r="VJB834" s="257"/>
      <c r="VJC834" s="257"/>
      <c r="VJD834" s="257"/>
      <c r="VJE834" s="257"/>
      <c r="VJF834" s="257"/>
      <c r="VJG834" s="257"/>
      <c r="VJH834" s="257"/>
      <c r="VJI834" s="257"/>
      <c r="VJJ834" s="257"/>
      <c r="VJK834" s="257"/>
      <c r="VJL834" s="257"/>
      <c r="VJM834" s="257"/>
      <c r="VJN834" s="257"/>
      <c r="VJO834" s="257"/>
      <c r="VJP834" s="257"/>
      <c r="VJQ834" s="257"/>
      <c r="VJR834" s="257"/>
      <c r="VJS834" s="257"/>
      <c r="VJT834" s="257"/>
      <c r="VJU834" s="257"/>
      <c r="VJV834" s="257"/>
      <c r="VJW834" s="257"/>
      <c r="VJX834" s="257"/>
      <c r="VJY834" s="257"/>
      <c r="VJZ834" s="257"/>
      <c r="VKA834" s="257"/>
      <c r="VKB834" s="257"/>
      <c r="VKC834" s="257"/>
      <c r="VKD834" s="257"/>
      <c r="VKE834" s="257"/>
      <c r="VKF834" s="257"/>
      <c r="VKG834" s="257"/>
      <c r="VKH834" s="257"/>
      <c r="VKI834" s="257"/>
      <c r="VKJ834" s="257"/>
      <c r="VKK834" s="257"/>
      <c r="VKL834" s="257"/>
      <c r="VKM834" s="257"/>
      <c r="VKN834" s="257"/>
      <c r="VKO834" s="257"/>
      <c r="VKP834" s="257"/>
      <c r="VKQ834" s="257"/>
      <c r="VKR834" s="257"/>
      <c r="VKS834" s="257"/>
      <c r="VKT834" s="257"/>
      <c r="VKU834" s="257"/>
      <c r="VKV834" s="257"/>
      <c r="VKW834" s="257"/>
      <c r="VKX834" s="257"/>
      <c r="VKY834" s="257"/>
      <c r="VKZ834" s="257"/>
      <c r="VLA834" s="257"/>
      <c r="VLB834" s="257"/>
      <c r="VLC834" s="257"/>
      <c r="VLD834" s="257"/>
      <c r="VLE834" s="257"/>
      <c r="VLF834" s="257"/>
      <c r="VLG834" s="257"/>
      <c r="VLH834" s="257"/>
      <c r="VLI834" s="257"/>
      <c r="VLJ834" s="257"/>
      <c r="VLK834" s="257"/>
      <c r="VLL834" s="257"/>
      <c r="VLM834" s="257"/>
      <c r="VLN834" s="257"/>
      <c r="VLO834" s="257"/>
      <c r="VLP834" s="257"/>
      <c r="VLQ834" s="257"/>
      <c r="VLR834" s="257"/>
      <c r="VLS834" s="257"/>
      <c r="VLT834" s="257"/>
      <c r="VLU834" s="257"/>
      <c r="VLV834" s="257"/>
      <c r="VLW834" s="257"/>
      <c r="VLX834" s="257"/>
      <c r="VLY834" s="257"/>
      <c r="VLZ834" s="257"/>
      <c r="VMA834" s="257"/>
      <c r="VMB834" s="257"/>
      <c r="VMC834" s="257"/>
      <c r="VMD834" s="257"/>
      <c r="VME834" s="257"/>
      <c r="VMF834" s="257"/>
      <c r="VMG834" s="257"/>
      <c r="VMH834" s="257"/>
      <c r="VMI834" s="257"/>
      <c r="VMJ834" s="257"/>
      <c r="VMK834" s="257"/>
      <c r="VML834" s="257"/>
      <c r="VMM834" s="257"/>
      <c r="VMN834" s="257"/>
      <c r="VMO834" s="257"/>
      <c r="VMP834" s="257"/>
      <c r="VMQ834" s="257"/>
      <c r="VMR834" s="257"/>
      <c r="VMS834" s="257"/>
      <c r="VMT834" s="257"/>
      <c r="VMU834" s="257"/>
      <c r="VMV834" s="257"/>
      <c r="VMW834" s="257"/>
      <c r="VMX834" s="257"/>
      <c r="VMY834" s="257"/>
      <c r="VMZ834" s="257"/>
      <c r="VNA834" s="257"/>
      <c r="VNB834" s="257"/>
      <c r="VNC834" s="257"/>
      <c r="VND834" s="257"/>
      <c r="VNE834" s="257"/>
      <c r="VNF834" s="257"/>
      <c r="VNG834" s="257"/>
      <c r="VNH834" s="257"/>
      <c r="VNI834" s="257"/>
      <c r="VNJ834" s="257"/>
      <c r="VNK834" s="257"/>
      <c r="VNL834" s="257"/>
      <c r="VNM834" s="257"/>
      <c r="VNN834" s="257"/>
      <c r="VNO834" s="257"/>
      <c r="VNP834" s="257"/>
      <c r="VNQ834" s="257"/>
      <c r="VNR834" s="257"/>
      <c r="VNS834" s="257"/>
      <c r="VNT834" s="257"/>
      <c r="VNU834" s="257"/>
      <c r="VNV834" s="257"/>
      <c r="VNW834" s="257"/>
      <c r="VNX834" s="257"/>
      <c r="VNY834" s="257"/>
      <c r="VNZ834" s="257"/>
      <c r="VOA834" s="257"/>
      <c r="VOB834" s="257"/>
      <c r="VOC834" s="257"/>
      <c r="VOD834" s="257"/>
      <c r="VOE834" s="257"/>
      <c r="VOF834" s="257"/>
      <c r="VOG834" s="257"/>
      <c r="VOH834" s="257"/>
      <c r="VOI834" s="257"/>
      <c r="VOJ834" s="257"/>
      <c r="VOK834" s="257"/>
      <c r="VOL834" s="257"/>
      <c r="VOM834" s="257"/>
      <c r="VON834" s="257"/>
      <c r="VOO834" s="257"/>
      <c r="VOP834" s="257"/>
      <c r="VOQ834" s="257"/>
      <c r="VOR834" s="257"/>
      <c r="VOS834" s="257"/>
      <c r="VOT834" s="257"/>
      <c r="VOU834" s="257"/>
      <c r="VOV834" s="257"/>
      <c r="VOW834" s="257"/>
      <c r="VOX834" s="257"/>
      <c r="VOY834" s="257"/>
      <c r="VOZ834" s="257"/>
      <c r="VPA834" s="257"/>
      <c r="VPB834" s="257"/>
      <c r="VPC834" s="257"/>
      <c r="VPD834" s="257"/>
      <c r="VPE834" s="257"/>
      <c r="VPF834" s="257"/>
      <c r="VPG834" s="257"/>
      <c r="VPH834" s="257"/>
      <c r="VPI834" s="257"/>
      <c r="VPJ834" s="257"/>
      <c r="VPK834" s="257"/>
      <c r="VPL834" s="257"/>
      <c r="VPM834" s="257"/>
      <c r="VPN834" s="257"/>
      <c r="VPO834" s="257"/>
      <c r="VPP834" s="257"/>
      <c r="VPQ834" s="257"/>
      <c r="VPR834" s="257"/>
      <c r="VPS834" s="257"/>
      <c r="VPT834" s="257"/>
      <c r="VPU834" s="257"/>
      <c r="VPV834" s="257"/>
      <c r="VPW834" s="257"/>
      <c r="VPX834" s="257"/>
      <c r="VPY834" s="257"/>
      <c r="VPZ834" s="257"/>
      <c r="VQA834" s="257"/>
      <c r="VQB834" s="257"/>
      <c r="VQC834" s="257"/>
      <c r="VQD834" s="257"/>
      <c r="VQE834" s="257"/>
      <c r="VQF834" s="257"/>
      <c r="VQG834" s="257"/>
      <c r="VQH834" s="257"/>
      <c r="VQI834" s="257"/>
      <c r="VQJ834" s="257"/>
      <c r="VQK834" s="257"/>
      <c r="VQL834" s="257"/>
      <c r="VQM834" s="257"/>
      <c r="VQN834" s="257"/>
      <c r="VQO834" s="257"/>
      <c r="VQP834" s="257"/>
      <c r="VQQ834" s="257"/>
      <c r="VQR834" s="257"/>
      <c r="VQS834" s="257"/>
      <c r="VQT834" s="257"/>
      <c r="VQU834" s="257"/>
      <c r="VQV834" s="257"/>
      <c r="VQW834" s="257"/>
      <c r="VQX834" s="257"/>
      <c r="VQY834" s="257"/>
      <c r="VQZ834" s="257"/>
      <c r="VRA834" s="257"/>
      <c r="VRB834" s="257"/>
      <c r="VRC834" s="257"/>
      <c r="VRD834" s="257"/>
      <c r="VRE834" s="257"/>
      <c r="VRF834" s="257"/>
      <c r="VRG834" s="257"/>
      <c r="VRH834" s="257"/>
      <c r="VRI834" s="257"/>
      <c r="VRJ834" s="257"/>
      <c r="VRK834" s="257"/>
      <c r="VRL834" s="257"/>
      <c r="VRM834" s="257"/>
      <c r="VRN834" s="257"/>
      <c r="VRO834" s="257"/>
      <c r="VRP834" s="257"/>
      <c r="VRQ834" s="257"/>
      <c r="VRR834" s="257"/>
      <c r="VRS834" s="257"/>
      <c r="VRT834" s="257"/>
      <c r="VRU834" s="257"/>
      <c r="VRV834" s="257"/>
      <c r="VRW834" s="257"/>
      <c r="VRX834" s="257"/>
      <c r="VRY834" s="257"/>
      <c r="VRZ834" s="257"/>
      <c r="VSA834" s="257"/>
      <c r="VSB834" s="257"/>
      <c r="VSC834" s="257"/>
      <c r="VSD834" s="257"/>
      <c r="VSE834" s="257"/>
      <c r="VSF834" s="257"/>
      <c r="VSG834" s="257"/>
      <c r="VSH834" s="257"/>
      <c r="VSI834" s="257"/>
      <c r="VSJ834" s="257"/>
      <c r="VSK834" s="257"/>
      <c r="VSL834" s="257"/>
      <c r="VSM834" s="257"/>
      <c r="VSN834" s="257"/>
      <c r="VSO834" s="257"/>
      <c r="VSP834" s="257"/>
      <c r="VSQ834" s="257"/>
      <c r="VSR834" s="257"/>
      <c r="VSS834" s="257"/>
      <c r="VST834" s="257"/>
      <c r="VSU834" s="257"/>
      <c r="VSV834" s="257"/>
      <c r="VSW834" s="257"/>
      <c r="VSX834" s="257"/>
      <c r="VSY834" s="257"/>
      <c r="VSZ834" s="257"/>
      <c r="VTA834" s="257"/>
      <c r="VTB834" s="257"/>
      <c r="VTC834" s="257"/>
      <c r="VTD834" s="257"/>
      <c r="VTE834" s="257"/>
      <c r="VTF834" s="257"/>
      <c r="VTG834" s="257"/>
      <c r="VTH834" s="257"/>
      <c r="VTI834" s="257"/>
      <c r="VTJ834" s="257"/>
      <c r="VTK834" s="257"/>
      <c r="VTL834" s="257"/>
      <c r="VTM834" s="257"/>
      <c r="VTN834" s="257"/>
      <c r="VTO834" s="257"/>
      <c r="VTP834" s="257"/>
      <c r="VTQ834" s="257"/>
      <c r="VTR834" s="257"/>
      <c r="VTS834" s="257"/>
      <c r="VTT834" s="257"/>
      <c r="VTU834" s="257"/>
      <c r="VTV834" s="257"/>
      <c r="VTW834" s="257"/>
      <c r="VTX834" s="257"/>
      <c r="VTY834" s="257"/>
      <c r="VTZ834" s="257"/>
      <c r="VUA834" s="257"/>
      <c r="VUB834" s="257"/>
      <c r="VUC834" s="257"/>
      <c r="VUD834" s="257"/>
      <c r="VUE834" s="257"/>
      <c r="VUF834" s="257"/>
      <c r="VUG834" s="257"/>
      <c r="VUH834" s="257"/>
      <c r="VUI834" s="257"/>
      <c r="VUJ834" s="257"/>
      <c r="VUK834" s="257"/>
      <c r="VUL834" s="257"/>
      <c r="VUM834" s="257"/>
      <c r="VUN834" s="257"/>
      <c r="VUO834" s="257"/>
      <c r="VUP834" s="257"/>
      <c r="VUQ834" s="257"/>
      <c r="VUR834" s="257"/>
      <c r="VUS834" s="257"/>
      <c r="VUT834" s="257"/>
      <c r="VUU834" s="257"/>
      <c r="VUV834" s="257"/>
      <c r="VUW834" s="257"/>
      <c r="VUX834" s="257"/>
      <c r="VUY834" s="257"/>
      <c r="VUZ834" s="257"/>
      <c r="VVA834" s="257"/>
      <c r="VVB834" s="257"/>
      <c r="VVC834" s="257"/>
      <c r="VVD834" s="257"/>
      <c r="VVE834" s="257"/>
      <c r="VVF834" s="257"/>
      <c r="VVG834" s="257"/>
      <c r="VVH834" s="257"/>
      <c r="VVI834" s="257"/>
      <c r="VVJ834" s="257"/>
      <c r="VVK834" s="257"/>
      <c r="VVL834" s="257"/>
      <c r="VVM834" s="257"/>
      <c r="VVN834" s="257"/>
      <c r="VVO834" s="257"/>
      <c r="VVP834" s="257"/>
      <c r="VVQ834" s="257"/>
      <c r="VVR834" s="257"/>
      <c r="VVS834" s="257"/>
      <c r="VVT834" s="257"/>
      <c r="VVU834" s="257"/>
      <c r="VVV834" s="257"/>
      <c r="VVW834" s="257"/>
      <c r="VVX834" s="257"/>
      <c r="VVY834" s="257"/>
      <c r="VVZ834" s="257"/>
      <c r="VWA834" s="257"/>
      <c r="VWB834" s="257"/>
      <c r="VWC834" s="257"/>
      <c r="VWD834" s="257"/>
      <c r="VWE834" s="257"/>
      <c r="VWF834" s="257"/>
      <c r="VWG834" s="257"/>
      <c r="VWH834" s="257"/>
      <c r="VWI834" s="257"/>
      <c r="VWJ834" s="257"/>
      <c r="VWK834" s="257"/>
      <c r="VWL834" s="257"/>
      <c r="VWM834" s="257"/>
      <c r="VWN834" s="257"/>
      <c r="VWO834" s="257"/>
      <c r="VWP834" s="257"/>
      <c r="VWQ834" s="257"/>
      <c r="VWR834" s="257"/>
      <c r="VWS834" s="257"/>
      <c r="VWT834" s="257"/>
      <c r="VWU834" s="257"/>
      <c r="VWV834" s="257"/>
      <c r="VWW834" s="257"/>
      <c r="VWX834" s="257"/>
      <c r="VWY834" s="257"/>
      <c r="VWZ834" s="257"/>
      <c r="VXA834" s="257"/>
      <c r="VXB834" s="257"/>
      <c r="VXC834" s="257"/>
      <c r="VXD834" s="257"/>
      <c r="VXE834" s="257"/>
      <c r="VXF834" s="257"/>
      <c r="VXG834" s="257"/>
      <c r="VXH834" s="257"/>
      <c r="VXI834" s="257"/>
      <c r="VXJ834" s="257"/>
      <c r="VXK834" s="257"/>
      <c r="VXL834" s="257"/>
      <c r="VXM834" s="257"/>
      <c r="VXN834" s="257"/>
      <c r="VXO834" s="257"/>
      <c r="VXP834" s="257"/>
      <c r="VXQ834" s="257"/>
      <c r="VXR834" s="257"/>
      <c r="VXS834" s="257"/>
      <c r="VXT834" s="257"/>
      <c r="VXU834" s="257"/>
      <c r="VXV834" s="257"/>
      <c r="VXW834" s="257"/>
      <c r="VXX834" s="257"/>
      <c r="VXY834" s="257"/>
      <c r="VXZ834" s="257"/>
      <c r="VYA834" s="257"/>
      <c r="VYB834" s="257"/>
      <c r="VYC834" s="257"/>
      <c r="VYD834" s="257"/>
      <c r="VYE834" s="257"/>
      <c r="VYF834" s="257"/>
      <c r="VYG834" s="257"/>
      <c r="VYH834" s="257"/>
      <c r="VYI834" s="257"/>
      <c r="VYJ834" s="257"/>
      <c r="VYK834" s="257"/>
      <c r="VYL834" s="257"/>
      <c r="VYM834" s="257"/>
      <c r="VYN834" s="257"/>
      <c r="VYO834" s="257"/>
      <c r="VYP834" s="257"/>
      <c r="VYQ834" s="257"/>
      <c r="VYR834" s="257"/>
      <c r="VYS834" s="257"/>
      <c r="VYT834" s="257"/>
      <c r="VYU834" s="257"/>
      <c r="VYV834" s="257"/>
      <c r="VYW834" s="257"/>
      <c r="VYX834" s="257"/>
      <c r="VYY834" s="257"/>
      <c r="VYZ834" s="257"/>
      <c r="VZA834" s="257"/>
      <c r="VZB834" s="257"/>
      <c r="VZC834" s="257"/>
      <c r="VZD834" s="257"/>
      <c r="VZE834" s="257"/>
      <c r="VZF834" s="257"/>
      <c r="VZG834" s="257"/>
      <c r="VZH834" s="257"/>
      <c r="VZI834" s="257"/>
      <c r="VZJ834" s="257"/>
      <c r="VZK834" s="257"/>
      <c r="VZL834" s="257"/>
      <c r="VZM834" s="257"/>
      <c r="VZN834" s="257"/>
      <c r="VZO834" s="257"/>
      <c r="VZP834" s="257"/>
      <c r="VZQ834" s="257"/>
      <c r="VZR834" s="257"/>
      <c r="VZS834" s="257"/>
      <c r="VZT834" s="257"/>
      <c r="VZU834" s="257"/>
      <c r="VZV834" s="257"/>
      <c r="VZW834" s="257"/>
      <c r="VZX834" s="257"/>
      <c r="VZY834" s="257"/>
      <c r="VZZ834" s="257"/>
      <c r="WAA834" s="257"/>
      <c r="WAB834" s="257"/>
      <c r="WAC834" s="257"/>
      <c r="WAD834" s="257"/>
      <c r="WAE834" s="257"/>
      <c r="WAF834" s="257"/>
      <c r="WAG834" s="257"/>
      <c r="WAH834" s="257"/>
      <c r="WAI834" s="257"/>
      <c r="WAJ834" s="257"/>
      <c r="WAK834" s="257"/>
      <c r="WAL834" s="257"/>
      <c r="WAM834" s="257"/>
      <c r="WAN834" s="257"/>
      <c r="WAO834" s="257"/>
      <c r="WAP834" s="257"/>
      <c r="WAQ834" s="257"/>
      <c r="WAR834" s="257"/>
      <c r="WAS834" s="257"/>
      <c r="WAT834" s="257"/>
      <c r="WAU834" s="257"/>
      <c r="WAV834" s="257"/>
      <c r="WAW834" s="257"/>
      <c r="WAX834" s="257"/>
      <c r="WAY834" s="257"/>
      <c r="WAZ834" s="257"/>
      <c r="WBA834" s="257"/>
      <c r="WBB834" s="257"/>
      <c r="WBC834" s="257"/>
      <c r="WBD834" s="257"/>
      <c r="WBE834" s="257"/>
      <c r="WBF834" s="257"/>
      <c r="WBG834" s="257"/>
      <c r="WBH834" s="257"/>
      <c r="WBI834" s="257"/>
      <c r="WBJ834" s="257"/>
      <c r="WBK834" s="257"/>
      <c r="WBL834" s="257"/>
      <c r="WBM834" s="257"/>
      <c r="WBN834" s="257"/>
      <c r="WBO834" s="257"/>
      <c r="WBP834" s="257"/>
      <c r="WBQ834" s="257"/>
      <c r="WBR834" s="257"/>
      <c r="WBS834" s="257"/>
      <c r="WBT834" s="257"/>
      <c r="WBU834" s="257"/>
      <c r="WBV834" s="257"/>
      <c r="WBW834" s="257"/>
      <c r="WBX834" s="257"/>
      <c r="WBY834" s="257"/>
      <c r="WBZ834" s="257"/>
      <c r="WCA834" s="257"/>
      <c r="WCB834" s="257"/>
      <c r="WCC834" s="257"/>
      <c r="WCD834" s="257"/>
      <c r="WCE834" s="257"/>
      <c r="WCF834" s="257"/>
      <c r="WCG834" s="257"/>
      <c r="WCH834" s="257"/>
      <c r="WCI834" s="257"/>
      <c r="WCJ834" s="257"/>
      <c r="WCK834" s="257"/>
      <c r="WCL834" s="257"/>
      <c r="WCM834" s="257"/>
      <c r="WCN834" s="257"/>
      <c r="WCO834" s="257"/>
      <c r="WCP834" s="257"/>
      <c r="WCQ834" s="257"/>
      <c r="WCR834" s="257"/>
      <c r="WCS834" s="257"/>
      <c r="WCT834" s="257"/>
      <c r="WCU834" s="257"/>
      <c r="WCV834" s="257"/>
      <c r="WCW834" s="257"/>
      <c r="WCX834" s="257"/>
      <c r="WCY834" s="257"/>
      <c r="WCZ834" s="257"/>
      <c r="WDA834" s="257"/>
      <c r="WDB834" s="257"/>
      <c r="WDC834" s="257"/>
      <c r="WDD834" s="257"/>
      <c r="WDE834" s="257"/>
      <c r="WDF834" s="257"/>
      <c r="WDG834" s="257"/>
      <c r="WDH834" s="257"/>
      <c r="WDI834" s="257"/>
      <c r="WDJ834" s="257"/>
      <c r="WDK834" s="257"/>
      <c r="WDL834" s="257"/>
      <c r="WDM834" s="257"/>
      <c r="WDN834" s="257"/>
      <c r="WDO834" s="257"/>
      <c r="WDP834" s="257"/>
      <c r="WDQ834" s="257"/>
      <c r="WDR834" s="257"/>
      <c r="WDS834" s="257"/>
      <c r="WDT834" s="257"/>
      <c r="WDU834" s="257"/>
      <c r="WDV834" s="257"/>
      <c r="WDW834" s="257"/>
      <c r="WDX834" s="257"/>
      <c r="WDY834" s="257"/>
      <c r="WDZ834" s="257"/>
      <c r="WEA834" s="257"/>
      <c r="WEB834" s="257"/>
      <c r="WEC834" s="257"/>
      <c r="WED834" s="257"/>
      <c r="WEE834" s="257"/>
      <c r="WEF834" s="257"/>
      <c r="WEG834" s="257"/>
      <c r="WEH834" s="257"/>
      <c r="WEI834" s="257"/>
      <c r="WEJ834" s="257"/>
      <c r="WEK834" s="257"/>
      <c r="WEL834" s="257"/>
      <c r="WEM834" s="257"/>
      <c r="WEN834" s="257"/>
      <c r="WEO834" s="257"/>
      <c r="WEP834" s="257"/>
      <c r="WEQ834" s="257"/>
      <c r="WER834" s="257"/>
      <c r="WES834" s="257"/>
      <c r="WET834" s="257"/>
      <c r="WEU834" s="257"/>
      <c r="WEV834" s="257"/>
      <c r="WEW834" s="257"/>
      <c r="WEX834" s="257"/>
      <c r="WEY834" s="257"/>
      <c r="WEZ834" s="257"/>
      <c r="WFA834" s="257"/>
      <c r="WFB834" s="257"/>
      <c r="WFC834" s="257"/>
      <c r="WFD834" s="257"/>
      <c r="WFE834" s="257"/>
      <c r="WFF834" s="257"/>
      <c r="WFG834" s="257"/>
      <c r="WFH834" s="257"/>
      <c r="WFI834" s="257"/>
      <c r="WFJ834" s="257"/>
      <c r="WFK834" s="257"/>
      <c r="WFL834" s="257"/>
      <c r="WFM834" s="257"/>
      <c r="WFN834" s="257"/>
      <c r="WFO834" s="257"/>
      <c r="WFP834" s="257"/>
      <c r="WFQ834" s="257"/>
      <c r="WFR834" s="257"/>
      <c r="WFS834" s="257"/>
      <c r="WFT834" s="257"/>
      <c r="WFU834" s="257"/>
      <c r="WFV834" s="257"/>
      <c r="WFW834" s="257"/>
      <c r="WFX834" s="257"/>
      <c r="WFY834" s="257"/>
      <c r="WFZ834" s="257"/>
      <c r="WGA834" s="257"/>
      <c r="WGB834" s="257"/>
      <c r="WGC834" s="257"/>
      <c r="WGD834" s="257"/>
      <c r="WGE834" s="257"/>
      <c r="WGF834" s="257"/>
      <c r="WGG834" s="257"/>
      <c r="WGH834" s="257"/>
      <c r="WGI834" s="257"/>
      <c r="WGJ834" s="257"/>
      <c r="WGK834" s="257"/>
      <c r="WGL834" s="257"/>
      <c r="WGM834" s="257"/>
      <c r="WGN834" s="257"/>
      <c r="WGO834" s="257"/>
      <c r="WGP834" s="257"/>
      <c r="WGQ834" s="257"/>
      <c r="WGR834" s="257"/>
      <c r="WGS834" s="257"/>
      <c r="WGT834" s="257"/>
      <c r="WGU834" s="257"/>
      <c r="WGV834" s="257"/>
      <c r="WGW834" s="257"/>
      <c r="WGX834" s="257"/>
      <c r="WGY834" s="257"/>
      <c r="WGZ834" s="257"/>
      <c r="WHA834" s="257"/>
      <c r="WHB834" s="257"/>
      <c r="WHC834" s="257"/>
      <c r="WHD834" s="257"/>
      <c r="WHE834" s="257"/>
      <c r="WHF834" s="257"/>
      <c r="WHG834" s="257"/>
      <c r="WHH834" s="257"/>
      <c r="WHI834" s="257"/>
      <c r="WHJ834" s="257"/>
      <c r="WHK834" s="257"/>
      <c r="WHL834" s="257"/>
      <c r="WHM834" s="257"/>
      <c r="WHN834" s="257"/>
      <c r="WHO834" s="257"/>
      <c r="WHP834" s="257"/>
      <c r="WHQ834" s="257"/>
      <c r="WHR834" s="257"/>
      <c r="WHS834" s="257"/>
      <c r="WHT834" s="257"/>
      <c r="WHU834" s="257"/>
      <c r="WHV834" s="257"/>
      <c r="WHW834" s="257"/>
      <c r="WHX834" s="257"/>
      <c r="WHY834" s="257"/>
      <c r="WHZ834" s="257"/>
      <c r="WIA834" s="257"/>
      <c r="WIB834" s="257"/>
      <c r="WIC834" s="257"/>
      <c r="WID834" s="257"/>
      <c r="WIE834" s="257"/>
      <c r="WIF834" s="257"/>
      <c r="WIG834" s="257"/>
      <c r="WIH834" s="257"/>
      <c r="WII834" s="257"/>
      <c r="WIJ834" s="257"/>
      <c r="WIK834" s="257"/>
      <c r="WIL834" s="257"/>
      <c r="WIM834" s="257"/>
      <c r="WIN834" s="257"/>
      <c r="WIO834" s="257"/>
      <c r="WIP834" s="257"/>
      <c r="WIQ834" s="257"/>
      <c r="WIR834" s="257"/>
      <c r="WIS834" s="257"/>
      <c r="WIT834" s="257"/>
      <c r="WIU834" s="257"/>
      <c r="WIV834" s="257"/>
      <c r="WIW834" s="257"/>
      <c r="WIX834" s="257"/>
      <c r="WIY834" s="257"/>
      <c r="WIZ834" s="257"/>
      <c r="WJA834" s="257"/>
      <c r="WJB834" s="257"/>
      <c r="WJC834" s="257"/>
      <c r="WJD834" s="257"/>
      <c r="WJE834" s="257"/>
      <c r="WJF834" s="257"/>
      <c r="WJG834" s="257"/>
      <c r="WJH834" s="257"/>
      <c r="WJI834" s="257"/>
      <c r="WJJ834" s="257"/>
      <c r="WJK834" s="257"/>
      <c r="WJL834" s="257"/>
      <c r="WJM834" s="257"/>
      <c r="WJN834" s="257"/>
      <c r="WJO834" s="257"/>
      <c r="WJP834" s="257"/>
      <c r="WJQ834" s="257"/>
      <c r="WJR834" s="257"/>
      <c r="WJS834" s="257"/>
      <c r="WJT834" s="257"/>
      <c r="WJU834" s="257"/>
      <c r="WJV834" s="257"/>
      <c r="WJW834" s="257"/>
      <c r="WJX834" s="257"/>
      <c r="WJY834" s="257"/>
      <c r="WJZ834" s="257"/>
      <c r="WKA834" s="257"/>
      <c r="WKB834" s="257"/>
      <c r="WKC834" s="257"/>
      <c r="WKD834" s="257"/>
      <c r="WKE834" s="257"/>
      <c r="WKF834" s="257"/>
      <c r="WKG834" s="257"/>
      <c r="WKH834" s="257"/>
      <c r="WKI834" s="257"/>
      <c r="WKJ834" s="257"/>
      <c r="WKK834" s="257"/>
      <c r="WKL834" s="257"/>
      <c r="WKM834" s="257"/>
      <c r="WKN834" s="257"/>
      <c r="WKO834" s="257"/>
      <c r="WKP834" s="257"/>
      <c r="WKQ834" s="257"/>
      <c r="WKR834" s="257"/>
      <c r="WKS834" s="257"/>
      <c r="WKT834" s="257"/>
      <c r="WKU834" s="257"/>
      <c r="WKV834" s="257"/>
      <c r="WKW834" s="257"/>
      <c r="WKX834" s="257"/>
      <c r="WKY834" s="257"/>
      <c r="WKZ834" s="257"/>
      <c r="WLA834" s="257"/>
      <c r="WLB834" s="257"/>
      <c r="WLC834" s="257"/>
      <c r="WLD834" s="257"/>
      <c r="WLE834" s="257"/>
      <c r="WLF834" s="257"/>
      <c r="WLG834" s="257"/>
      <c r="WLH834" s="257"/>
      <c r="WLI834" s="257"/>
      <c r="WLJ834" s="257"/>
      <c r="WLK834" s="257"/>
      <c r="WLL834" s="257"/>
      <c r="WLM834" s="257"/>
      <c r="WLN834" s="257"/>
      <c r="WLO834" s="257"/>
      <c r="WLP834" s="257"/>
      <c r="WLQ834" s="257"/>
      <c r="WLR834" s="257"/>
      <c r="WLS834" s="257"/>
      <c r="WLT834" s="257"/>
      <c r="WLU834" s="257"/>
      <c r="WLV834" s="257"/>
      <c r="WLW834" s="257"/>
      <c r="WLX834" s="257"/>
      <c r="WLY834" s="257"/>
      <c r="WLZ834" s="257"/>
      <c r="WMA834" s="257"/>
      <c r="WMB834" s="257"/>
      <c r="WMC834" s="257"/>
      <c r="WMD834" s="257"/>
      <c r="WME834" s="257"/>
      <c r="WMF834" s="257"/>
      <c r="WMG834" s="257"/>
      <c r="WMH834" s="257"/>
      <c r="WMI834" s="257"/>
      <c r="WMJ834" s="257"/>
      <c r="WMK834" s="257"/>
      <c r="WML834" s="257"/>
      <c r="WMM834" s="257"/>
      <c r="WMN834" s="257"/>
      <c r="WMO834" s="257"/>
      <c r="WMP834" s="257"/>
      <c r="WMQ834" s="257"/>
      <c r="WMR834" s="257"/>
      <c r="WMS834" s="257"/>
      <c r="WMT834" s="257"/>
      <c r="WMU834" s="257"/>
      <c r="WMV834" s="257"/>
      <c r="WMW834" s="257"/>
      <c r="WMX834" s="257"/>
      <c r="WMY834" s="257"/>
      <c r="WMZ834" s="257"/>
      <c r="WNA834" s="257"/>
      <c r="WNB834" s="257"/>
      <c r="WNC834" s="257"/>
      <c r="WND834" s="257"/>
      <c r="WNE834" s="257"/>
      <c r="WNF834" s="257"/>
      <c r="WNG834" s="257"/>
      <c r="WNH834" s="257"/>
      <c r="WNI834" s="257"/>
      <c r="WNJ834" s="257"/>
      <c r="WNK834" s="257"/>
      <c r="WNL834" s="257"/>
      <c r="WNM834" s="257"/>
      <c r="WNN834" s="257"/>
      <c r="WNO834" s="257"/>
      <c r="WNP834" s="257"/>
      <c r="WNQ834" s="257"/>
      <c r="WNR834" s="257"/>
      <c r="WNS834" s="257"/>
      <c r="WNT834" s="257"/>
      <c r="WNU834" s="257"/>
      <c r="WNV834" s="257"/>
      <c r="WNW834" s="257"/>
      <c r="WNX834" s="257"/>
      <c r="WNY834" s="257"/>
      <c r="WNZ834" s="257"/>
      <c r="WOA834" s="257"/>
      <c r="WOB834" s="257"/>
      <c r="WOC834" s="257"/>
      <c r="WOD834" s="257"/>
      <c r="WOE834" s="257"/>
      <c r="WOF834" s="257"/>
      <c r="WOG834" s="257"/>
      <c r="WOH834" s="257"/>
      <c r="WOI834" s="257"/>
      <c r="WOJ834" s="257"/>
      <c r="WOK834" s="257"/>
      <c r="WOL834" s="257"/>
      <c r="WOM834" s="257"/>
      <c r="WON834" s="257"/>
      <c r="WOO834" s="257"/>
      <c r="WOP834" s="257"/>
      <c r="WOQ834" s="257"/>
      <c r="WOR834" s="257"/>
      <c r="WOS834" s="257"/>
      <c r="WOT834" s="257"/>
      <c r="WOU834" s="257"/>
      <c r="WOV834" s="257"/>
      <c r="WOW834" s="257"/>
      <c r="WOX834" s="257"/>
      <c r="WOY834" s="257"/>
      <c r="WOZ834" s="257"/>
      <c r="WPA834" s="257"/>
      <c r="WPB834" s="257"/>
      <c r="WPC834" s="257"/>
      <c r="WPD834" s="257"/>
      <c r="WPE834" s="257"/>
      <c r="WPF834" s="257"/>
      <c r="WPG834" s="257"/>
      <c r="WPH834" s="257"/>
      <c r="WPI834" s="257"/>
      <c r="WPJ834" s="257"/>
      <c r="WPK834" s="257"/>
      <c r="WPL834" s="257"/>
      <c r="WPM834" s="257"/>
      <c r="WPN834" s="257"/>
      <c r="WPO834" s="257"/>
      <c r="WPP834" s="257"/>
      <c r="WPQ834" s="257"/>
      <c r="WPR834" s="257"/>
      <c r="WPS834" s="257"/>
      <c r="WPT834" s="257"/>
      <c r="WPU834" s="257"/>
      <c r="WPV834" s="257"/>
      <c r="WPW834" s="257"/>
      <c r="WPX834" s="257"/>
      <c r="WPY834" s="257"/>
      <c r="WPZ834" s="257"/>
      <c r="WQA834" s="257"/>
      <c r="WQB834" s="257"/>
      <c r="WQC834" s="257"/>
      <c r="WQD834" s="257"/>
      <c r="WQE834" s="257"/>
      <c r="WQF834" s="257"/>
      <c r="WQG834" s="257"/>
      <c r="WQH834" s="257"/>
      <c r="WQI834" s="257"/>
      <c r="WQJ834" s="257"/>
      <c r="WQK834" s="257"/>
      <c r="WQL834" s="257"/>
      <c r="WQM834" s="257"/>
      <c r="WQN834" s="257"/>
      <c r="WQO834" s="257"/>
      <c r="WQP834" s="257"/>
      <c r="WQQ834" s="257"/>
      <c r="WQR834" s="257"/>
      <c r="WQS834" s="257"/>
      <c r="WQT834" s="257"/>
      <c r="WQU834" s="257"/>
      <c r="WQV834" s="257"/>
      <c r="WQW834" s="257"/>
      <c r="WQX834" s="257"/>
      <c r="WQY834" s="257"/>
      <c r="WQZ834" s="257"/>
      <c r="WRA834" s="257"/>
      <c r="WRB834" s="257"/>
      <c r="WRC834" s="257"/>
      <c r="WRD834" s="257"/>
      <c r="WRE834" s="257"/>
      <c r="WRF834" s="257"/>
      <c r="WRG834" s="257"/>
      <c r="WRH834" s="257"/>
      <c r="WRI834" s="257"/>
      <c r="WRJ834" s="257"/>
      <c r="WRK834" s="257"/>
      <c r="WRL834" s="257"/>
      <c r="WRM834" s="257"/>
      <c r="WRN834" s="257"/>
      <c r="WRO834" s="257"/>
      <c r="WRP834" s="257"/>
      <c r="WRQ834" s="257"/>
      <c r="WRR834" s="257"/>
      <c r="WRS834" s="257"/>
      <c r="WRT834" s="257"/>
      <c r="WRU834" s="257"/>
      <c r="WRV834" s="257"/>
      <c r="WRW834" s="257"/>
      <c r="WRX834" s="257"/>
      <c r="WRY834" s="257"/>
      <c r="WRZ834" s="257"/>
      <c r="WSA834" s="257"/>
      <c r="WSB834" s="257"/>
      <c r="WSC834" s="257"/>
      <c r="WSD834" s="257"/>
      <c r="WSE834" s="257"/>
      <c r="WSF834" s="257"/>
      <c r="WSG834" s="257"/>
      <c r="WSH834" s="257"/>
      <c r="WSI834" s="257"/>
      <c r="WSJ834" s="257"/>
      <c r="WSK834" s="257"/>
      <c r="WSL834" s="257"/>
      <c r="WSM834" s="257"/>
      <c r="WSN834" s="257"/>
      <c r="WSO834" s="257"/>
      <c r="WSP834" s="257"/>
      <c r="WSQ834" s="257"/>
      <c r="WSR834" s="257"/>
      <c r="WSS834" s="257"/>
      <c r="WST834" s="257"/>
      <c r="WSU834" s="257"/>
      <c r="WSV834" s="257"/>
      <c r="WSW834" s="257"/>
      <c r="WSX834" s="257"/>
      <c r="WSY834" s="257"/>
      <c r="WSZ834" s="257"/>
      <c r="WTA834" s="257"/>
      <c r="WTB834" s="257"/>
      <c r="WTC834" s="257"/>
      <c r="WTD834" s="257"/>
      <c r="WTE834" s="257"/>
      <c r="WTF834" s="257"/>
      <c r="WTG834" s="257"/>
      <c r="WTH834" s="257"/>
      <c r="WTI834" s="257"/>
      <c r="WTJ834" s="257"/>
      <c r="WTK834" s="257"/>
      <c r="WTL834" s="257"/>
      <c r="WTM834" s="257"/>
      <c r="WTN834" s="257"/>
      <c r="WTO834" s="257"/>
      <c r="WTP834" s="257"/>
      <c r="WTQ834" s="257"/>
      <c r="WTR834" s="257"/>
      <c r="WTS834" s="257"/>
      <c r="WTT834" s="257"/>
      <c r="WTU834" s="257"/>
      <c r="WTV834" s="257"/>
      <c r="WTW834" s="257"/>
      <c r="WTX834" s="257"/>
      <c r="WTY834" s="257"/>
      <c r="WTZ834" s="257"/>
      <c r="WUA834" s="257"/>
      <c r="WUB834" s="257"/>
      <c r="WUC834" s="257"/>
      <c r="WUD834" s="257"/>
      <c r="WUE834" s="257"/>
      <c r="WUF834" s="257"/>
      <c r="WUG834" s="257"/>
      <c r="WUH834" s="257"/>
      <c r="WUI834" s="257"/>
      <c r="WUJ834" s="257"/>
      <c r="WUK834" s="257"/>
      <c r="WUL834" s="257"/>
      <c r="WUM834" s="257"/>
      <c r="WUN834" s="257"/>
      <c r="WUO834" s="257"/>
      <c r="WUP834" s="257"/>
      <c r="WUQ834" s="257"/>
      <c r="WUR834" s="257"/>
      <c r="WUS834" s="257"/>
      <c r="WUT834" s="257"/>
      <c r="WUU834" s="257"/>
      <c r="WUV834" s="257"/>
      <c r="WUW834" s="257"/>
      <c r="WUX834" s="257"/>
      <c r="WUY834" s="257"/>
      <c r="WUZ834" s="257"/>
      <c r="WVA834" s="257"/>
      <c r="WVB834" s="257"/>
      <c r="WVC834" s="257"/>
      <c r="WVD834" s="257"/>
      <c r="WVE834" s="257"/>
      <c r="WVF834" s="257"/>
      <c r="WVG834" s="257"/>
      <c r="WVH834" s="257"/>
      <c r="WVI834" s="257"/>
      <c r="WVJ834" s="257"/>
      <c r="WVK834" s="257"/>
      <c r="WVL834" s="257"/>
      <c r="WVM834" s="257"/>
      <c r="WVN834" s="257"/>
      <c r="WVO834" s="257"/>
      <c r="WVP834" s="257"/>
      <c r="WVQ834" s="257"/>
      <c r="WVR834" s="257"/>
      <c r="WVS834" s="257"/>
      <c r="WVT834" s="257"/>
      <c r="WVU834" s="257"/>
      <c r="WVV834" s="257"/>
      <c r="WVW834" s="257"/>
      <c r="WVX834" s="257"/>
      <c r="WVY834" s="257"/>
      <c r="WVZ834" s="257"/>
      <c r="WWA834" s="257"/>
      <c r="WWB834" s="257"/>
      <c r="WWC834" s="257"/>
      <c r="WWD834" s="257"/>
      <c r="WWE834" s="257"/>
      <c r="WWF834" s="257"/>
      <c r="WWG834" s="257"/>
      <c r="WWH834" s="257"/>
      <c r="WWI834" s="257"/>
      <c r="WWJ834" s="257"/>
      <c r="WWK834" s="257"/>
      <c r="WWL834" s="257"/>
      <c r="WWM834" s="257"/>
      <c r="WWN834" s="257"/>
      <c r="WWO834" s="257"/>
      <c r="WWP834" s="257"/>
      <c r="WWQ834" s="257"/>
      <c r="WWR834" s="257"/>
      <c r="WWS834" s="257"/>
      <c r="WWT834" s="257"/>
      <c r="WWU834" s="257"/>
      <c r="WWV834" s="257"/>
      <c r="WWW834" s="257"/>
      <c r="WWX834" s="257"/>
      <c r="WWY834" s="257"/>
      <c r="WWZ834" s="257"/>
      <c r="WXA834" s="257"/>
      <c r="WXB834" s="257"/>
      <c r="WXC834" s="257"/>
      <c r="WXD834" s="257"/>
      <c r="WXE834" s="257"/>
      <c r="WXF834" s="257"/>
      <c r="WXG834" s="257"/>
      <c r="WXH834" s="257"/>
      <c r="WXI834" s="257"/>
      <c r="WXJ834" s="257"/>
      <c r="WXK834" s="257"/>
      <c r="WXL834" s="257"/>
      <c r="WXM834" s="257"/>
      <c r="WXN834" s="257"/>
      <c r="WXO834" s="257"/>
      <c r="WXP834" s="257"/>
      <c r="WXQ834" s="257"/>
      <c r="WXR834" s="257"/>
      <c r="WXS834" s="257"/>
      <c r="WXT834" s="257"/>
      <c r="WXU834" s="257"/>
      <c r="WXV834" s="257"/>
      <c r="WXW834" s="257"/>
      <c r="WXX834" s="257"/>
      <c r="WXY834" s="257"/>
      <c r="WXZ834" s="257"/>
    </row>
    <row r="835" spans="2:16198" ht="35.25">
      <c r="B835" s="258">
        <v>11</v>
      </c>
      <c r="C835" s="239" t="s">
        <v>2639</v>
      </c>
      <c r="D835" s="233">
        <v>1995</v>
      </c>
      <c r="E835" s="233"/>
      <c r="F835" s="219" t="s">
        <v>17191</v>
      </c>
      <c r="G835" s="233">
        <v>3</v>
      </c>
      <c r="H835" s="233">
        <v>2</v>
      </c>
      <c r="I835" s="234">
        <v>1177.3</v>
      </c>
      <c r="J835" s="234">
        <v>985.6</v>
      </c>
      <c r="K835" s="234">
        <v>985.6</v>
      </c>
      <c r="L835" s="240">
        <v>39</v>
      </c>
      <c r="M835" s="233" t="s">
        <v>17049</v>
      </c>
      <c r="N835" s="233" t="s">
        <v>17087</v>
      </c>
      <c r="O835" s="233" t="s">
        <v>17053</v>
      </c>
      <c r="P835" s="234">
        <v>5000553.84</v>
      </c>
      <c r="Q835" s="237"/>
      <c r="R835" s="234">
        <v>4116504.56</v>
      </c>
      <c r="S835" s="234">
        <v>226950.38</v>
      </c>
      <c r="T835" s="234">
        <f>P835-R835-S835</f>
        <v>657098.89999999979</v>
      </c>
      <c r="U835" s="220">
        <f t="shared" si="475"/>
        <v>4247.4762932132844</v>
      </c>
      <c r="V835" s="237">
        <v>5154.71</v>
      </c>
    </row>
    <row r="836" spans="2:16198" s="256" customFormat="1" ht="35.25">
      <c r="B836" s="228" t="s">
        <v>313</v>
      </c>
      <c r="C836" s="246"/>
      <c r="D836" s="219" t="s">
        <v>17027</v>
      </c>
      <c r="E836" s="219" t="s">
        <v>17027</v>
      </c>
      <c r="F836" s="219" t="s">
        <v>17027</v>
      </c>
      <c r="G836" s="219" t="s">
        <v>17027</v>
      </c>
      <c r="H836" s="219" t="s">
        <v>17027</v>
      </c>
      <c r="I836" s="224">
        <f>I837</f>
        <v>634.70000000000005</v>
      </c>
      <c r="J836" s="224">
        <f t="shared" ref="J836:L836" si="493">J837</f>
        <v>581.70000000000005</v>
      </c>
      <c r="K836" s="224">
        <f t="shared" si="493"/>
        <v>581.70000000000005</v>
      </c>
      <c r="L836" s="225">
        <f t="shared" si="493"/>
        <v>34</v>
      </c>
      <c r="M836" s="219" t="s">
        <v>17027</v>
      </c>
      <c r="N836" s="219" t="s">
        <v>17027</v>
      </c>
      <c r="O836" s="222" t="s">
        <v>17027</v>
      </c>
      <c r="P836" s="226">
        <f>P837</f>
        <v>4750280</v>
      </c>
      <c r="Q836" s="226">
        <f t="shared" ref="Q836:T836" si="494">Q837</f>
        <v>0</v>
      </c>
      <c r="R836" s="224">
        <f t="shared" si="494"/>
        <v>4122377.64</v>
      </c>
      <c r="S836" s="224">
        <f t="shared" si="494"/>
        <v>217796.17</v>
      </c>
      <c r="T836" s="224">
        <f t="shared" si="494"/>
        <v>410106.18999999983</v>
      </c>
      <c r="U836" s="220">
        <f t="shared" si="475"/>
        <v>7484.2917913975098</v>
      </c>
      <c r="V836" s="237">
        <f>V837</f>
        <v>9715.3700000000008</v>
      </c>
      <c r="W836" s="257"/>
      <c r="X836" s="257"/>
      <c r="Y836" s="257"/>
      <c r="Z836" s="257"/>
      <c r="AA836" s="257"/>
      <c r="AB836" s="257"/>
      <c r="AC836" s="257"/>
      <c r="AD836" s="257"/>
      <c r="AE836" s="257"/>
      <c r="AF836" s="257"/>
      <c r="AG836" s="257"/>
      <c r="AH836" s="257"/>
      <c r="AI836" s="257"/>
      <c r="AJ836" s="257"/>
      <c r="AK836" s="257"/>
      <c r="AL836" s="257"/>
      <c r="AM836" s="257"/>
      <c r="AN836" s="257"/>
      <c r="AO836" s="257"/>
      <c r="AP836" s="257"/>
      <c r="AQ836" s="257"/>
      <c r="AR836" s="257"/>
      <c r="AS836" s="257"/>
      <c r="AT836" s="257"/>
      <c r="AU836" s="257"/>
      <c r="AV836" s="257"/>
      <c r="AW836" s="257"/>
      <c r="AX836" s="257"/>
      <c r="AY836" s="257"/>
      <c r="AZ836" s="257"/>
      <c r="BA836" s="257"/>
      <c r="BB836" s="257"/>
      <c r="BC836" s="257"/>
      <c r="BD836" s="257"/>
      <c r="BE836" s="257"/>
      <c r="BF836" s="257"/>
      <c r="BG836" s="257"/>
      <c r="BH836" s="257"/>
      <c r="BI836" s="257"/>
      <c r="BJ836" s="257"/>
      <c r="BK836" s="257"/>
      <c r="BL836" s="257"/>
      <c r="BM836" s="257"/>
      <c r="BN836" s="257"/>
      <c r="BO836" s="257"/>
      <c r="BP836" s="257"/>
      <c r="BQ836" s="257"/>
      <c r="BR836" s="257"/>
      <c r="BS836" s="257"/>
      <c r="BT836" s="257"/>
      <c r="BU836" s="257"/>
      <c r="BV836" s="257"/>
      <c r="BW836" s="257"/>
      <c r="BX836" s="257"/>
      <c r="BY836" s="257"/>
      <c r="BZ836" s="257"/>
      <c r="CA836" s="257"/>
      <c r="CB836" s="257"/>
      <c r="CC836" s="257"/>
      <c r="CD836" s="257"/>
      <c r="CE836" s="257"/>
      <c r="CF836" s="257"/>
      <c r="CG836" s="257"/>
      <c r="CH836" s="257"/>
      <c r="CI836" s="257"/>
      <c r="CJ836" s="257"/>
      <c r="CK836" s="257"/>
      <c r="CL836" s="257"/>
      <c r="CM836" s="257"/>
      <c r="CN836" s="257"/>
      <c r="CO836" s="257"/>
      <c r="CP836" s="257"/>
      <c r="CQ836" s="257"/>
      <c r="CR836" s="257"/>
      <c r="CS836" s="257"/>
      <c r="CT836" s="257"/>
      <c r="CU836" s="257"/>
      <c r="CV836" s="257"/>
      <c r="CW836" s="257"/>
      <c r="CX836" s="257"/>
      <c r="CY836" s="257"/>
      <c r="CZ836" s="257"/>
      <c r="DA836" s="257"/>
      <c r="DB836" s="257"/>
      <c r="DC836" s="257"/>
      <c r="DD836" s="257"/>
      <c r="DE836" s="257"/>
      <c r="DF836" s="257"/>
      <c r="DG836" s="257"/>
      <c r="DH836" s="257"/>
      <c r="DI836" s="257"/>
      <c r="DJ836" s="257"/>
      <c r="DK836" s="257"/>
      <c r="DL836" s="257"/>
      <c r="DM836" s="257"/>
      <c r="DN836" s="257"/>
      <c r="DO836" s="257"/>
      <c r="DP836" s="257"/>
      <c r="DQ836" s="257"/>
      <c r="DR836" s="257"/>
      <c r="DS836" s="257"/>
      <c r="DT836" s="257"/>
      <c r="DU836" s="257"/>
      <c r="DV836" s="257"/>
      <c r="DW836" s="257"/>
      <c r="DX836" s="257"/>
      <c r="DY836" s="257"/>
      <c r="DZ836" s="257"/>
      <c r="EA836" s="257"/>
      <c r="EB836" s="257"/>
      <c r="EC836" s="257"/>
      <c r="ED836" s="257"/>
      <c r="EE836" s="257"/>
      <c r="EF836" s="257"/>
      <c r="EG836" s="257"/>
      <c r="EH836" s="257"/>
      <c r="EI836" s="257"/>
      <c r="EJ836" s="257"/>
      <c r="EK836" s="257"/>
      <c r="EL836" s="257"/>
      <c r="EM836" s="257"/>
      <c r="EN836" s="257"/>
      <c r="EO836" s="257"/>
      <c r="EP836" s="257"/>
      <c r="EQ836" s="257"/>
      <c r="ER836" s="257"/>
      <c r="ES836" s="257"/>
      <c r="ET836" s="257"/>
      <c r="EU836" s="257"/>
      <c r="EV836" s="257"/>
      <c r="EW836" s="257"/>
      <c r="EX836" s="257"/>
      <c r="EY836" s="257"/>
      <c r="EZ836" s="257"/>
      <c r="FA836" s="257"/>
      <c r="FB836" s="257"/>
      <c r="FC836" s="257"/>
      <c r="FD836" s="257"/>
      <c r="FE836" s="257"/>
      <c r="FF836" s="257"/>
      <c r="FG836" s="257"/>
      <c r="FH836" s="257"/>
      <c r="FI836" s="257"/>
      <c r="FJ836" s="257"/>
      <c r="FK836" s="257"/>
      <c r="FL836" s="257"/>
      <c r="FM836" s="257"/>
      <c r="FN836" s="257"/>
      <c r="FO836" s="257"/>
      <c r="FP836" s="257"/>
      <c r="FQ836" s="257"/>
      <c r="FR836" s="257"/>
      <c r="FS836" s="257"/>
      <c r="FT836" s="257"/>
      <c r="FU836" s="257"/>
      <c r="FV836" s="257"/>
      <c r="FW836" s="257"/>
      <c r="FX836" s="257"/>
      <c r="FY836" s="257"/>
      <c r="FZ836" s="257"/>
      <c r="GA836" s="257"/>
      <c r="GB836" s="257"/>
      <c r="GC836" s="257"/>
      <c r="GD836" s="257"/>
      <c r="GE836" s="257"/>
      <c r="GF836" s="257"/>
      <c r="GG836" s="257"/>
      <c r="GH836" s="257"/>
      <c r="GI836" s="257"/>
      <c r="GJ836" s="257"/>
      <c r="GK836" s="257"/>
      <c r="GL836" s="257"/>
      <c r="GM836" s="257"/>
      <c r="GN836" s="257"/>
      <c r="GO836" s="257"/>
      <c r="GP836" s="257"/>
      <c r="GQ836" s="257"/>
      <c r="GR836" s="257"/>
      <c r="GS836" s="257"/>
      <c r="GT836" s="257"/>
      <c r="GU836" s="257"/>
      <c r="GV836" s="257"/>
      <c r="GW836" s="257"/>
      <c r="GX836" s="257"/>
      <c r="GY836" s="257"/>
      <c r="GZ836" s="257"/>
      <c r="HA836" s="257"/>
      <c r="HB836" s="257"/>
      <c r="HC836" s="257"/>
      <c r="HD836" s="257"/>
      <c r="HE836" s="257"/>
      <c r="HF836" s="257"/>
      <c r="HG836" s="257"/>
      <c r="HH836" s="257"/>
      <c r="HI836" s="257"/>
      <c r="HJ836" s="257"/>
      <c r="HK836" s="257"/>
      <c r="HL836" s="257"/>
      <c r="HM836" s="257"/>
      <c r="HN836" s="257"/>
      <c r="HO836" s="257"/>
      <c r="HP836" s="257"/>
      <c r="HQ836" s="257"/>
      <c r="HR836" s="257"/>
      <c r="HS836" s="257"/>
      <c r="HT836" s="257"/>
      <c r="HU836" s="257"/>
      <c r="HV836" s="257"/>
      <c r="HW836" s="257"/>
      <c r="HX836" s="257"/>
      <c r="HY836" s="257"/>
      <c r="HZ836" s="257"/>
      <c r="IA836" s="257"/>
      <c r="IB836" s="257"/>
      <c r="IC836" s="257"/>
      <c r="ID836" s="257"/>
      <c r="IE836" s="257"/>
      <c r="IF836" s="257"/>
      <c r="IG836" s="257"/>
      <c r="IH836" s="257"/>
      <c r="II836" s="257"/>
      <c r="IJ836" s="257"/>
      <c r="IK836" s="257"/>
      <c r="IL836" s="257"/>
      <c r="IM836" s="257"/>
      <c r="IN836" s="257"/>
      <c r="IO836" s="257"/>
      <c r="IP836" s="257"/>
      <c r="IQ836" s="257"/>
      <c r="IR836" s="257"/>
      <c r="IS836" s="257"/>
      <c r="IT836" s="257"/>
      <c r="IU836" s="257"/>
      <c r="IV836" s="257"/>
      <c r="IW836" s="257"/>
      <c r="IX836" s="257"/>
      <c r="IY836" s="257"/>
      <c r="IZ836" s="257"/>
      <c r="JA836" s="257"/>
      <c r="JB836" s="257"/>
      <c r="JC836" s="257"/>
      <c r="JD836" s="257"/>
      <c r="JE836" s="257"/>
      <c r="JF836" s="257"/>
      <c r="JG836" s="257"/>
      <c r="JH836" s="257"/>
      <c r="JI836" s="257"/>
      <c r="JJ836" s="257"/>
      <c r="JK836" s="257"/>
      <c r="JL836" s="257"/>
      <c r="JM836" s="257"/>
      <c r="JN836" s="257"/>
      <c r="JO836" s="257"/>
      <c r="JP836" s="257"/>
      <c r="JQ836" s="257"/>
      <c r="JR836" s="257"/>
      <c r="JS836" s="257"/>
      <c r="JT836" s="257"/>
      <c r="JU836" s="257"/>
      <c r="JV836" s="257"/>
      <c r="JW836" s="257"/>
      <c r="JX836" s="257"/>
      <c r="JY836" s="257"/>
      <c r="JZ836" s="257"/>
      <c r="KA836" s="257"/>
      <c r="KB836" s="257"/>
      <c r="KC836" s="257"/>
      <c r="KD836" s="257"/>
      <c r="KE836" s="257"/>
      <c r="KF836" s="257"/>
      <c r="KG836" s="257"/>
      <c r="KH836" s="257"/>
      <c r="KI836" s="257"/>
      <c r="KJ836" s="257"/>
      <c r="KK836" s="257"/>
      <c r="KL836" s="257"/>
      <c r="KM836" s="257"/>
      <c r="KN836" s="257"/>
      <c r="KO836" s="257"/>
      <c r="KP836" s="257"/>
      <c r="KQ836" s="257"/>
      <c r="KR836" s="257"/>
      <c r="KS836" s="257"/>
      <c r="KT836" s="257"/>
      <c r="KU836" s="257"/>
      <c r="KV836" s="257"/>
      <c r="KW836" s="257"/>
      <c r="KX836" s="257"/>
      <c r="KY836" s="257"/>
      <c r="KZ836" s="257"/>
      <c r="LA836" s="257"/>
      <c r="LB836" s="257"/>
      <c r="LC836" s="257"/>
      <c r="LD836" s="257"/>
      <c r="LE836" s="257"/>
      <c r="LF836" s="257"/>
      <c r="LG836" s="257"/>
      <c r="LH836" s="257"/>
      <c r="LI836" s="257"/>
      <c r="LJ836" s="257"/>
      <c r="LK836" s="257"/>
      <c r="LL836" s="257"/>
      <c r="LM836" s="257"/>
      <c r="LN836" s="257"/>
      <c r="LO836" s="257"/>
      <c r="LP836" s="257"/>
      <c r="LQ836" s="257"/>
      <c r="LR836" s="257"/>
      <c r="LS836" s="257"/>
      <c r="LT836" s="257"/>
      <c r="LU836" s="257"/>
      <c r="LV836" s="257"/>
      <c r="LW836" s="257"/>
      <c r="LX836" s="257"/>
      <c r="LY836" s="257"/>
      <c r="LZ836" s="257"/>
      <c r="MA836" s="257"/>
      <c r="MB836" s="257"/>
      <c r="MC836" s="257"/>
      <c r="MD836" s="257"/>
      <c r="ME836" s="257"/>
      <c r="MF836" s="257"/>
      <c r="MG836" s="257"/>
      <c r="MH836" s="257"/>
      <c r="MI836" s="257"/>
      <c r="MJ836" s="257"/>
      <c r="MK836" s="257"/>
      <c r="ML836" s="257"/>
      <c r="MM836" s="257"/>
      <c r="MN836" s="257"/>
      <c r="MO836" s="257"/>
      <c r="MP836" s="257"/>
      <c r="MQ836" s="257"/>
      <c r="MR836" s="257"/>
      <c r="MS836" s="257"/>
      <c r="MT836" s="257"/>
      <c r="MU836" s="257"/>
      <c r="MV836" s="257"/>
      <c r="MW836" s="257"/>
      <c r="MX836" s="257"/>
      <c r="MY836" s="257"/>
      <c r="MZ836" s="257"/>
      <c r="NA836" s="257"/>
      <c r="NB836" s="257"/>
      <c r="NC836" s="257"/>
      <c r="ND836" s="257"/>
      <c r="NE836" s="257"/>
      <c r="NF836" s="257"/>
      <c r="NG836" s="257"/>
      <c r="NH836" s="257"/>
      <c r="NI836" s="257"/>
      <c r="NJ836" s="257"/>
      <c r="NK836" s="257"/>
      <c r="NL836" s="257"/>
      <c r="NM836" s="257"/>
      <c r="NN836" s="257"/>
      <c r="NO836" s="257"/>
      <c r="NP836" s="257"/>
      <c r="NQ836" s="257"/>
      <c r="NR836" s="257"/>
      <c r="NS836" s="257"/>
      <c r="NT836" s="257"/>
      <c r="NU836" s="257"/>
      <c r="NV836" s="257"/>
      <c r="NW836" s="257"/>
      <c r="NX836" s="257"/>
      <c r="NY836" s="257"/>
      <c r="NZ836" s="257"/>
      <c r="OA836" s="257"/>
      <c r="OB836" s="257"/>
      <c r="OC836" s="257"/>
      <c r="OD836" s="257"/>
      <c r="OE836" s="257"/>
      <c r="OF836" s="257"/>
      <c r="OG836" s="257"/>
      <c r="OH836" s="257"/>
      <c r="OI836" s="257"/>
      <c r="OJ836" s="257"/>
      <c r="OK836" s="257"/>
      <c r="OL836" s="257"/>
      <c r="OM836" s="257"/>
      <c r="ON836" s="257"/>
      <c r="OO836" s="257"/>
      <c r="OP836" s="257"/>
      <c r="OQ836" s="257"/>
      <c r="OR836" s="257"/>
      <c r="OS836" s="257"/>
      <c r="OT836" s="257"/>
      <c r="OU836" s="257"/>
      <c r="OV836" s="257"/>
      <c r="OW836" s="257"/>
      <c r="OX836" s="257"/>
      <c r="OY836" s="257"/>
      <c r="OZ836" s="257"/>
      <c r="PA836" s="257"/>
      <c r="PB836" s="257"/>
      <c r="PC836" s="257"/>
      <c r="PD836" s="257"/>
      <c r="PE836" s="257"/>
      <c r="PF836" s="257"/>
      <c r="PG836" s="257"/>
      <c r="PH836" s="257"/>
      <c r="PI836" s="257"/>
      <c r="PJ836" s="257"/>
      <c r="PK836" s="257"/>
      <c r="PL836" s="257"/>
      <c r="PM836" s="257"/>
      <c r="PN836" s="257"/>
      <c r="PO836" s="257"/>
      <c r="PP836" s="257"/>
      <c r="PQ836" s="257"/>
      <c r="PR836" s="257"/>
      <c r="PS836" s="257"/>
      <c r="PT836" s="257"/>
      <c r="PU836" s="257"/>
      <c r="PV836" s="257"/>
      <c r="PW836" s="257"/>
      <c r="PX836" s="257"/>
      <c r="PY836" s="257"/>
      <c r="PZ836" s="257"/>
      <c r="QA836" s="257"/>
      <c r="QB836" s="257"/>
      <c r="QC836" s="257"/>
      <c r="QD836" s="257"/>
      <c r="QE836" s="257"/>
      <c r="QF836" s="257"/>
      <c r="QG836" s="257"/>
      <c r="QH836" s="257"/>
      <c r="QI836" s="257"/>
      <c r="QJ836" s="257"/>
      <c r="QK836" s="257"/>
      <c r="QL836" s="257"/>
      <c r="QM836" s="257"/>
      <c r="QN836" s="257"/>
      <c r="QO836" s="257"/>
      <c r="QP836" s="257"/>
      <c r="QQ836" s="257"/>
      <c r="QR836" s="257"/>
      <c r="QS836" s="257"/>
      <c r="QT836" s="257"/>
      <c r="QU836" s="257"/>
      <c r="QV836" s="257"/>
      <c r="QW836" s="257"/>
      <c r="QX836" s="257"/>
      <c r="QY836" s="257"/>
      <c r="QZ836" s="257"/>
      <c r="RA836" s="257"/>
      <c r="RB836" s="257"/>
      <c r="RC836" s="257"/>
      <c r="RD836" s="257"/>
      <c r="RE836" s="257"/>
      <c r="RF836" s="257"/>
      <c r="RG836" s="257"/>
      <c r="RH836" s="257"/>
      <c r="RI836" s="257"/>
      <c r="RJ836" s="257"/>
      <c r="RK836" s="257"/>
      <c r="RL836" s="257"/>
      <c r="RM836" s="257"/>
      <c r="RN836" s="257"/>
      <c r="RO836" s="257"/>
      <c r="RP836" s="257"/>
      <c r="RQ836" s="257"/>
      <c r="RR836" s="257"/>
      <c r="RS836" s="257"/>
      <c r="RT836" s="257"/>
      <c r="RU836" s="257"/>
      <c r="RV836" s="257"/>
      <c r="RW836" s="257"/>
      <c r="RX836" s="257"/>
      <c r="RY836" s="257"/>
      <c r="RZ836" s="257"/>
      <c r="SA836" s="257"/>
      <c r="SB836" s="257"/>
      <c r="SC836" s="257"/>
      <c r="SD836" s="257"/>
      <c r="SE836" s="257"/>
      <c r="SF836" s="257"/>
      <c r="SG836" s="257"/>
      <c r="SH836" s="257"/>
      <c r="SI836" s="257"/>
      <c r="SJ836" s="257"/>
      <c r="SK836" s="257"/>
      <c r="SL836" s="257"/>
      <c r="SM836" s="257"/>
      <c r="SN836" s="257"/>
      <c r="SO836" s="257"/>
      <c r="SP836" s="257"/>
      <c r="SQ836" s="257"/>
      <c r="SR836" s="257"/>
      <c r="SS836" s="257"/>
      <c r="ST836" s="257"/>
      <c r="SU836" s="257"/>
      <c r="SV836" s="257"/>
      <c r="SW836" s="257"/>
      <c r="SX836" s="257"/>
      <c r="SY836" s="257"/>
      <c r="SZ836" s="257"/>
      <c r="TA836" s="257"/>
      <c r="TB836" s="257"/>
      <c r="TC836" s="257"/>
      <c r="TD836" s="257"/>
      <c r="TE836" s="257"/>
      <c r="TF836" s="257"/>
      <c r="TG836" s="257"/>
      <c r="TH836" s="257"/>
      <c r="TI836" s="257"/>
      <c r="TJ836" s="257"/>
      <c r="TK836" s="257"/>
      <c r="TL836" s="257"/>
      <c r="TM836" s="257"/>
      <c r="TN836" s="257"/>
      <c r="TO836" s="257"/>
      <c r="TP836" s="257"/>
      <c r="TQ836" s="257"/>
      <c r="TR836" s="257"/>
      <c r="TS836" s="257"/>
      <c r="TT836" s="257"/>
      <c r="TU836" s="257"/>
      <c r="TV836" s="257"/>
      <c r="TW836" s="257"/>
      <c r="TX836" s="257"/>
      <c r="TY836" s="257"/>
      <c r="TZ836" s="257"/>
      <c r="UA836" s="257"/>
      <c r="UB836" s="257"/>
      <c r="UC836" s="257"/>
      <c r="UD836" s="257"/>
      <c r="UE836" s="257"/>
      <c r="UF836" s="257"/>
      <c r="UG836" s="257"/>
      <c r="UH836" s="257"/>
      <c r="UI836" s="257"/>
      <c r="UJ836" s="257"/>
      <c r="UK836" s="257"/>
      <c r="UL836" s="257"/>
      <c r="UM836" s="257"/>
      <c r="UN836" s="257"/>
      <c r="UO836" s="257"/>
      <c r="UP836" s="257"/>
      <c r="UQ836" s="257"/>
      <c r="UR836" s="257"/>
      <c r="US836" s="257"/>
      <c r="UT836" s="257"/>
      <c r="UU836" s="257"/>
      <c r="UV836" s="257"/>
      <c r="UW836" s="257"/>
      <c r="UX836" s="257"/>
      <c r="UY836" s="257"/>
      <c r="UZ836" s="257"/>
      <c r="VA836" s="257"/>
      <c r="VB836" s="257"/>
      <c r="VC836" s="257"/>
      <c r="VD836" s="257"/>
      <c r="VE836" s="257"/>
      <c r="VF836" s="257"/>
      <c r="VG836" s="257"/>
      <c r="VH836" s="257"/>
      <c r="VI836" s="257"/>
      <c r="VJ836" s="257"/>
      <c r="VK836" s="257"/>
      <c r="VL836" s="257"/>
      <c r="VM836" s="257"/>
      <c r="VN836" s="257"/>
      <c r="VO836" s="257"/>
      <c r="VP836" s="257"/>
      <c r="VQ836" s="257"/>
      <c r="VR836" s="257"/>
      <c r="VS836" s="257"/>
      <c r="VT836" s="257"/>
      <c r="VU836" s="257"/>
      <c r="VV836" s="257"/>
      <c r="VW836" s="257"/>
      <c r="VX836" s="257"/>
      <c r="VY836" s="257"/>
      <c r="VZ836" s="257"/>
      <c r="WA836" s="257"/>
      <c r="WB836" s="257"/>
      <c r="WC836" s="257"/>
      <c r="WD836" s="257"/>
      <c r="WE836" s="257"/>
      <c r="WF836" s="257"/>
      <c r="WG836" s="257"/>
      <c r="WH836" s="257"/>
      <c r="WI836" s="257"/>
      <c r="WJ836" s="257"/>
      <c r="WK836" s="257"/>
      <c r="WL836" s="257"/>
      <c r="WM836" s="257"/>
      <c r="WN836" s="257"/>
      <c r="WO836" s="257"/>
      <c r="WP836" s="257"/>
      <c r="WQ836" s="257"/>
      <c r="WR836" s="257"/>
      <c r="WS836" s="257"/>
      <c r="WT836" s="257"/>
      <c r="WU836" s="257"/>
      <c r="WV836" s="257"/>
      <c r="WW836" s="257"/>
      <c r="WX836" s="257"/>
      <c r="WY836" s="257"/>
      <c r="WZ836" s="257"/>
      <c r="XA836" s="257"/>
      <c r="XB836" s="257"/>
      <c r="XC836" s="257"/>
      <c r="XD836" s="257"/>
      <c r="XE836" s="257"/>
      <c r="XF836" s="257"/>
      <c r="XG836" s="257"/>
      <c r="XH836" s="257"/>
      <c r="XI836" s="257"/>
      <c r="XJ836" s="257"/>
      <c r="XK836" s="257"/>
      <c r="XL836" s="257"/>
      <c r="XM836" s="257"/>
      <c r="XN836" s="257"/>
      <c r="XO836" s="257"/>
      <c r="XP836" s="257"/>
      <c r="XQ836" s="257"/>
      <c r="XR836" s="257"/>
      <c r="XS836" s="257"/>
      <c r="XT836" s="257"/>
      <c r="XU836" s="257"/>
      <c r="XV836" s="257"/>
      <c r="XW836" s="257"/>
      <c r="XX836" s="257"/>
      <c r="XY836" s="257"/>
      <c r="XZ836" s="257"/>
      <c r="YA836" s="257"/>
      <c r="YB836" s="257"/>
      <c r="YC836" s="257"/>
      <c r="YD836" s="257"/>
      <c r="YE836" s="257"/>
      <c r="YF836" s="257"/>
      <c r="YG836" s="257"/>
      <c r="YH836" s="257"/>
      <c r="YI836" s="257"/>
      <c r="YJ836" s="257"/>
      <c r="YK836" s="257"/>
      <c r="YL836" s="257"/>
      <c r="YM836" s="257"/>
      <c r="YN836" s="257"/>
      <c r="YO836" s="257"/>
      <c r="YP836" s="257"/>
      <c r="YQ836" s="257"/>
      <c r="YR836" s="257"/>
      <c r="YS836" s="257"/>
      <c r="YT836" s="257"/>
      <c r="YU836" s="257"/>
      <c r="YV836" s="257"/>
      <c r="YW836" s="257"/>
      <c r="YX836" s="257"/>
      <c r="YY836" s="257"/>
      <c r="YZ836" s="257"/>
      <c r="ZA836" s="257"/>
      <c r="ZB836" s="257"/>
      <c r="ZC836" s="257"/>
      <c r="ZD836" s="257"/>
      <c r="ZE836" s="257"/>
      <c r="ZF836" s="257"/>
      <c r="ZG836" s="257"/>
      <c r="ZH836" s="257"/>
      <c r="ZI836" s="257"/>
      <c r="ZJ836" s="257"/>
      <c r="ZK836" s="257"/>
      <c r="ZL836" s="257"/>
      <c r="ZM836" s="257"/>
      <c r="ZN836" s="257"/>
      <c r="ZO836" s="257"/>
      <c r="ZP836" s="257"/>
      <c r="ZQ836" s="257"/>
      <c r="ZR836" s="257"/>
      <c r="ZS836" s="257"/>
      <c r="ZT836" s="257"/>
      <c r="ZU836" s="257"/>
      <c r="ZV836" s="257"/>
      <c r="ZW836" s="257"/>
      <c r="ZX836" s="257"/>
      <c r="ZY836" s="257"/>
      <c r="ZZ836" s="257"/>
      <c r="AAA836" s="257"/>
      <c r="AAB836" s="257"/>
      <c r="AAC836" s="257"/>
      <c r="AAD836" s="257"/>
      <c r="AAE836" s="257"/>
      <c r="AAF836" s="257"/>
      <c r="AAG836" s="257"/>
      <c r="AAH836" s="257"/>
      <c r="AAI836" s="257"/>
      <c r="AAJ836" s="257"/>
      <c r="AAK836" s="257"/>
      <c r="AAL836" s="257"/>
      <c r="AAM836" s="257"/>
      <c r="AAN836" s="257"/>
      <c r="AAO836" s="257"/>
      <c r="AAP836" s="257"/>
      <c r="AAQ836" s="257"/>
      <c r="AAR836" s="257"/>
      <c r="AAS836" s="257"/>
      <c r="AAT836" s="257"/>
      <c r="AAU836" s="257"/>
      <c r="AAV836" s="257"/>
      <c r="AAW836" s="257"/>
      <c r="AAX836" s="257"/>
      <c r="AAY836" s="257"/>
      <c r="AAZ836" s="257"/>
      <c r="ABA836" s="257"/>
      <c r="ABB836" s="257"/>
      <c r="ABC836" s="257"/>
      <c r="ABD836" s="257"/>
      <c r="ABE836" s="257"/>
      <c r="ABF836" s="257"/>
      <c r="ABG836" s="257"/>
      <c r="ABH836" s="257"/>
      <c r="ABI836" s="257"/>
      <c r="ABJ836" s="257"/>
      <c r="ABK836" s="257"/>
      <c r="ABL836" s="257"/>
      <c r="ABM836" s="257"/>
      <c r="ABN836" s="257"/>
      <c r="ABO836" s="257"/>
      <c r="ABP836" s="257"/>
      <c r="ABQ836" s="257"/>
      <c r="ABR836" s="257"/>
      <c r="ABS836" s="257"/>
      <c r="ABT836" s="257"/>
      <c r="ABU836" s="257"/>
      <c r="ABV836" s="257"/>
      <c r="ABW836" s="257"/>
      <c r="ABX836" s="257"/>
      <c r="ABY836" s="257"/>
      <c r="ABZ836" s="257"/>
      <c r="ACA836" s="257"/>
      <c r="ACB836" s="257"/>
      <c r="ACC836" s="257"/>
      <c r="ACD836" s="257"/>
      <c r="ACE836" s="257"/>
      <c r="ACF836" s="257"/>
      <c r="ACG836" s="257"/>
      <c r="ACH836" s="257"/>
      <c r="ACI836" s="257"/>
      <c r="ACJ836" s="257"/>
      <c r="ACK836" s="257"/>
      <c r="ACL836" s="257"/>
      <c r="ACM836" s="257"/>
      <c r="ACN836" s="257"/>
      <c r="ACO836" s="257"/>
      <c r="ACP836" s="257"/>
      <c r="ACQ836" s="257"/>
      <c r="ACR836" s="257"/>
      <c r="ACS836" s="257"/>
      <c r="ACT836" s="257"/>
      <c r="ACU836" s="257"/>
      <c r="ACV836" s="257"/>
      <c r="ACW836" s="257"/>
      <c r="ACX836" s="257"/>
      <c r="ACY836" s="257"/>
      <c r="ACZ836" s="257"/>
      <c r="ADA836" s="257"/>
      <c r="ADB836" s="257"/>
      <c r="ADC836" s="257"/>
      <c r="ADD836" s="257"/>
      <c r="ADE836" s="257"/>
      <c r="ADF836" s="257"/>
      <c r="ADG836" s="257"/>
      <c r="ADH836" s="257"/>
      <c r="ADI836" s="257"/>
      <c r="ADJ836" s="257"/>
      <c r="ADK836" s="257"/>
      <c r="ADL836" s="257"/>
      <c r="ADM836" s="257"/>
      <c r="ADN836" s="257"/>
      <c r="ADO836" s="257"/>
      <c r="ADP836" s="257"/>
      <c r="ADQ836" s="257"/>
      <c r="ADR836" s="257"/>
      <c r="ADS836" s="257"/>
      <c r="ADT836" s="257"/>
      <c r="ADU836" s="257"/>
      <c r="ADV836" s="257"/>
      <c r="ADW836" s="257"/>
      <c r="ADX836" s="257"/>
      <c r="ADY836" s="257"/>
      <c r="ADZ836" s="257"/>
      <c r="AEA836" s="257"/>
      <c r="AEB836" s="257"/>
      <c r="AEC836" s="257"/>
      <c r="AED836" s="257"/>
      <c r="AEE836" s="257"/>
      <c r="AEF836" s="257"/>
      <c r="AEG836" s="257"/>
      <c r="AEH836" s="257"/>
      <c r="AEI836" s="257"/>
      <c r="AEJ836" s="257"/>
      <c r="AEK836" s="257"/>
      <c r="AEL836" s="257"/>
      <c r="AEM836" s="257"/>
      <c r="AEN836" s="257"/>
      <c r="AEO836" s="257"/>
      <c r="AEP836" s="257"/>
      <c r="AEQ836" s="257"/>
      <c r="AER836" s="257"/>
      <c r="AES836" s="257"/>
      <c r="AET836" s="257"/>
      <c r="AEU836" s="257"/>
      <c r="AEV836" s="257"/>
      <c r="AEW836" s="257"/>
      <c r="AEX836" s="257"/>
      <c r="AEY836" s="257"/>
      <c r="AEZ836" s="257"/>
      <c r="AFA836" s="257"/>
      <c r="AFB836" s="257"/>
      <c r="AFC836" s="257"/>
      <c r="AFD836" s="257"/>
      <c r="AFE836" s="257"/>
      <c r="AFF836" s="257"/>
      <c r="AFG836" s="257"/>
      <c r="AFH836" s="257"/>
      <c r="AFI836" s="257"/>
      <c r="AFJ836" s="257"/>
      <c r="AFK836" s="257"/>
      <c r="AFL836" s="257"/>
      <c r="AFM836" s="257"/>
      <c r="AFN836" s="257"/>
      <c r="AFO836" s="257"/>
      <c r="AFP836" s="257"/>
      <c r="AFQ836" s="257"/>
      <c r="AFR836" s="257"/>
      <c r="AFS836" s="257"/>
      <c r="AFT836" s="257"/>
      <c r="AFU836" s="257"/>
      <c r="AFV836" s="257"/>
      <c r="AFW836" s="257"/>
      <c r="AFX836" s="257"/>
      <c r="AFY836" s="257"/>
      <c r="AFZ836" s="257"/>
      <c r="AGA836" s="257"/>
      <c r="AGB836" s="257"/>
      <c r="AGC836" s="257"/>
      <c r="AGD836" s="257"/>
      <c r="AGE836" s="257"/>
      <c r="AGF836" s="257"/>
      <c r="AGG836" s="257"/>
      <c r="AGH836" s="257"/>
      <c r="AGI836" s="257"/>
      <c r="AGJ836" s="257"/>
      <c r="AGK836" s="257"/>
      <c r="AGL836" s="257"/>
      <c r="AGM836" s="257"/>
      <c r="AGN836" s="257"/>
      <c r="AGO836" s="257"/>
      <c r="AGP836" s="257"/>
      <c r="AGQ836" s="257"/>
      <c r="AGR836" s="257"/>
      <c r="AGS836" s="257"/>
      <c r="AGT836" s="257"/>
      <c r="AGU836" s="257"/>
      <c r="AGV836" s="257"/>
      <c r="AGW836" s="257"/>
      <c r="AGX836" s="257"/>
      <c r="AGY836" s="257"/>
      <c r="AGZ836" s="257"/>
      <c r="AHA836" s="257"/>
      <c r="AHB836" s="257"/>
      <c r="AHC836" s="257"/>
      <c r="AHD836" s="257"/>
      <c r="AHE836" s="257"/>
      <c r="AHF836" s="257"/>
      <c r="AHG836" s="257"/>
      <c r="AHH836" s="257"/>
      <c r="AHI836" s="257"/>
      <c r="AHJ836" s="257"/>
      <c r="AHK836" s="257"/>
      <c r="AHL836" s="257"/>
      <c r="AHM836" s="257"/>
      <c r="AHN836" s="257"/>
      <c r="AHO836" s="257"/>
      <c r="AHP836" s="257"/>
      <c r="AHQ836" s="257"/>
      <c r="AHR836" s="257"/>
      <c r="AHS836" s="257"/>
      <c r="AHT836" s="257"/>
      <c r="AHU836" s="257"/>
      <c r="AHV836" s="257"/>
      <c r="AHW836" s="257"/>
      <c r="AHX836" s="257"/>
      <c r="AHY836" s="257"/>
      <c r="AHZ836" s="257"/>
      <c r="AIA836" s="257"/>
      <c r="AIB836" s="257"/>
      <c r="AIC836" s="257"/>
      <c r="AID836" s="257"/>
      <c r="AIE836" s="257"/>
      <c r="AIF836" s="257"/>
      <c r="AIG836" s="257"/>
      <c r="AIH836" s="257"/>
      <c r="AII836" s="257"/>
      <c r="AIJ836" s="257"/>
      <c r="AIK836" s="257"/>
      <c r="AIL836" s="257"/>
      <c r="AIM836" s="257"/>
      <c r="AIN836" s="257"/>
      <c r="AIO836" s="257"/>
      <c r="AIP836" s="257"/>
      <c r="AIQ836" s="257"/>
      <c r="AIR836" s="257"/>
      <c r="AIS836" s="257"/>
      <c r="AIT836" s="257"/>
      <c r="AIU836" s="257"/>
      <c r="AIV836" s="257"/>
      <c r="AIW836" s="257"/>
      <c r="AIX836" s="257"/>
      <c r="AIY836" s="257"/>
      <c r="AIZ836" s="257"/>
      <c r="AJA836" s="257"/>
      <c r="AJB836" s="257"/>
      <c r="AJC836" s="257"/>
      <c r="AJD836" s="257"/>
      <c r="AJE836" s="257"/>
      <c r="AJF836" s="257"/>
      <c r="AJG836" s="257"/>
      <c r="AJH836" s="257"/>
      <c r="AJI836" s="257"/>
      <c r="AJJ836" s="257"/>
      <c r="AJK836" s="257"/>
      <c r="AJL836" s="257"/>
      <c r="AJM836" s="257"/>
      <c r="AJN836" s="257"/>
      <c r="AJO836" s="257"/>
      <c r="AJP836" s="257"/>
      <c r="AJQ836" s="257"/>
      <c r="AJR836" s="257"/>
      <c r="AJS836" s="257"/>
      <c r="AJT836" s="257"/>
      <c r="AJU836" s="257"/>
      <c r="AJV836" s="257"/>
      <c r="AJW836" s="257"/>
      <c r="AJX836" s="257"/>
      <c r="AJY836" s="257"/>
      <c r="AJZ836" s="257"/>
      <c r="AKA836" s="257"/>
      <c r="AKB836" s="257"/>
      <c r="AKC836" s="257"/>
      <c r="AKD836" s="257"/>
      <c r="AKE836" s="257"/>
      <c r="AKF836" s="257"/>
      <c r="AKG836" s="257"/>
      <c r="AKH836" s="257"/>
      <c r="AKI836" s="257"/>
      <c r="AKJ836" s="257"/>
      <c r="AKK836" s="257"/>
      <c r="AKL836" s="257"/>
      <c r="AKM836" s="257"/>
      <c r="AKN836" s="257"/>
      <c r="AKO836" s="257"/>
      <c r="AKP836" s="257"/>
      <c r="AKQ836" s="257"/>
      <c r="AKR836" s="257"/>
      <c r="AKS836" s="257"/>
      <c r="AKT836" s="257"/>
      <c r="AKU836" s="257"/>
      <c r="AKV836" s="257"/>
      <c r="AKW836" s="257"/>
      <c r="AKX836" s="257"/>
      <c r="AKY836" s="257"/>
      <c r="AKZ836" s="257"/>
      <c r="ALA836" s="257"/>
      <c r="ALB836" s="257"/>
      <c r="ALC836" s="257"/>
      <c r="ALD836" s="257"/>
      <c r="ALE836" s="257"/>
      <c r="ALF836" s="257"/>
      <c r="ALG836" s="257"/>
      <c r="ALH836" s="257"/>
      <c r="ALI836" s="257"/>
      <c r="ALJ836" s="257"/>
      <c r="ALK836" s="257"/>
      <c r="ALL836" s="257"/>
      <c r="ALM836" s="257"/>
      <c r="ALN836" s="257"/>
      <c r="ALO836" s="257"/>
      <c r="ALP836" s="257"/>
      <c r="ALQ836" s="257"/>
      <c r="ALR836" s="257"/>
      <c r="ALS836" s="257"/>
      <c r="ALT836" s="257"/>
      <c r="ALU836" s="257"/>
      <c r="ALV836" s="257"/>
      <c r="ALW836" s="257"/>
      <c r="ALX836" s="257"/>
      <c r="ALY836" s="257"/>
      <c r="ALZ836" s="257"/>
      <c r="AMA836" s="257"/>
      <c r="AMB836" s="257"/>
      <c r="AMC836" s="257"/>
      <c r="AMD836" s="257"/>
      <c r="AME836" s="257"/>
      <c r="AMF836" s="257"/>
      <c r="AMG836" s="257"/>
      <c r="AMH836" s="257"/>
      <c r="AMI836" s="257"/>
      <c r="AMJ836" s="257"/>
      <c r="AMK836" s="257"/>
      <c r="AML836" s="257"/>
      <c r="AMM836" s="257"/>
      <c r="AMN836" s="257"/>
      <c r="AMO836" s="257"/>
      <c r="AMP836" s="257"/>
      <c r="AMQ836" s="257"/>
      <c r="AMR836" s="257"/>
      <c r="AMS836" s="257"/>
      <c r="AMT836" s="257"/>
      <c r="AMU836" s="257"/>
      <c r="AMV836" s="257"/>
      <c r="AMW836" s="257"/>
      <c r="AMX836" s="257"/>
      <c r="AMY836" s="257"/>
      <c r="AMZ836" s="257"/>
      <c r="ANA836" s="257"/>
      <c r="ANB836" s="257"/>
      <c r="ANC836" s="257"/>
      <c r="AND836" s="257"/>
      <c r="ANE836" s="257"/>
      <c r="ANF836" s="257"/>
      <c r="ANG836" s="257"/>
      <c r="ANH836" s="257"/>
      <c r="ANI836" s="257"/>
      <c r="ANJ836" s="257"/>
      <c r="ANK836" s="257"/>
      <c r="ANL836" s="257"/>
      <c r="ANM836" s="257"/>
      <c r="ANN836" s="257"/>
      <c r="ANO836" s="257"/>
      <c r="ANP836" s="257"/>
      <c r="ANQ836" s="257"/>
      <c r="ANR836" s="257"/>
      <c r="ANS836" s="257"/>
      <c r="ANT836" s="257"/>
      <c r="ANU836" s="257"/>
      <c r="ANV836" s="257"/>
      <c r="ANW836" s="257"/>
      <c r="ANX836" s="257"/>
      <c r="ANY836" s="257"/>
      <c r="ANZ836" s="257"/>
      <c r="AOA836" s="257"/>
      <c r="AOB836" s="257"/>
      <c r="AOC836" s="257"/>
      <c r="AOD836" s="257"/>
      <c r="AOE836" s="257"/>
      <c r="AOF836" s="257"/>
      <c r="AOG836" s="257"/>
      <c r="AOH836" s="257"/>
      <c r="AOI836" s="257"/>
      <c r="AOJ836" s="257"/>
      <c r="AOK836" s="257"/>
      <c r="AOL836" s="257"/>
      <c r="AOM836" s="257"/>
      <c r="AON836" s="257"/>
      <c r="AOO836" s="257"/>
      <c r="AOP836" s="257"/>
      <c r="AOQ836" s="257"/>
      <c r="AOR836" s="257"/>
      <c r="AOS836" s="257"/>
      <c r="AOT836" s="257"/>
      <c r="AOU836" s="257"/>
      <c r="AOV836" s="257"/>
      <c r="AOW836" s="257"/>
      <c r="AOX836" s="257"/>
      <c r="AOY836" s="257"/>
      <c r="AOZ836" s="257"/>
      <c r="APA836" s="257"/>
      <c r="APB836" s="257"/>
      <c r="APC836" s="257"/>
      <c r="APD836" s="257"/>
      <c r="APE836" s="257"/>
      <c r="APF836" s="257"/>
      <c r="APG836" s="257"/>
      <c r="APH836" s="257"/>
      <c r="API836" s="257"/>
      <c r="APJ836" s="257"/>
      <c r="APK836" s="257"/>
      <c r="APL836" s="257"/>
      <c r="APM836" s="257"/>
      <c r="APN836" s="257"/>
      <c r="APO836" s="257"/>
      <c r="APP836" s="257"/>
      <c r="APQ836" s="257"/>
      <c r="APR836" s="257"/>
      <c r="APS836" s="257"/>
      <c r="APT836" s="257"/>
      <c r="APU836" s="257"/>
      <c r="APV836" s="257"/>
      <c r="APW836" s="257"/>
      <c r="APX836" s="257"/>
      <c r="APY836" s="257"/>
      <c r="APZ836" s="257"/>
      <c r="AQA836" s="257"/>
      <c r="AQB836" s="257"/>
      <c r="AQC836" s="257"/>
      <c r="AQD836" s="257"/>
      <c r="AQE836" s="257"/>
      <c r="AQF836" s="257"/>
      <c r="AQG836" s="257"/>
      <c r="AQH836" s="257"/>
      <c r="AQI836" s="257"/>
      <c r="AQJ836" s="257"/>
      <c r="AQK836" s="257"/>
      <c r="AQL836" s="257"/>
      <c r="AQM836" s="257"/>
      <c r="AQN836" s="257"/>
      <c r="AQO836" s="257"/>
      <c r="AQP836" s="257"/>
      <c r="AQQ836" s="257"/>
      <c r="AQR836" s="257"/>
      <c r="AQS836" s="257"/>
      <c r="AQT836" s="257"/>
      <c r="AQU836" s="257"/>
      <c r="AQV836" s="257"/>
      <c r="AQW836" s="257"/>
      <c r="AQX836" s="257"/>
      <c r="AQY836" s="257"/>
      <c r="AQZ836" s="257"/>
      <c r="ARA836" s="257"/>
      <c r="ARB836" s="257"/>
      <c r="ARC836" s="257"/>
      <c r="ARD836" s="257"/>
      <c r="ARE836" s="257"/>
      <c r="ARF836" s="257"/>
      <c r="ARG836" s="257"/>
      <c r="ARH836" s="257"/>
      <c r="ARI836" s="257"/>
      <c r="ARJ836" s="257"/>
      <c r="ARK836" s="257"/>
      <c r="ARL836" s="257"/>
      <c r="ARM836" s="257"/>
      <c r="ARN836" s="257"/>
      <c r="ARO836" s="257"/>
      <c r="ARP836" s="257"/>
      <c r="ARQ836" s="257"/>
      <c r="ARR836" s="257"/>
      <c r="ARS836" s="257"/>
      <c r="ART836" s="257"/>
      <c r="ARU836" s="257"/>
      <c r="ARV836" s="257"/>
      <c r="ARW836" s="257"/>
      <c r="ARX836" s="257"/>
      <c r="ARY836" s="257"/>
      <c r="ARZ836" s="257"/>
      <c r="ASA836" s="257"/>
      <c r="ASB836" s="257"/>
      <c r="ASC836" s="257"/>
      <c r="ASD836" s="257"/>
      <c r="ASE836" s="257"/>
      <c r="ASF836" s="257"/>
      <c r="ASG836" s="257"/>
      <c r="ASH836" s="257"/>
      <c r="ASI836" s="257"/>
      <c r="ASJ836" s="257"/>
      <c r="ASK836" s="257"/>
      <c r="ASL836" s="257"/>
      <c r="ASM836" s="257"/>
      <c r="ASN836" s="257"/>
      <c r="ASO836" s="257"/>
      <c r="ASP836" s="257"/>
      <c r="ASQ836" s="257"/>
      <c r="ASR836" s="257"/>
      <c r="ASS836" s="257"/>
      <c r="AST836" s="257"/>
      <c r="ASU836" s="257"/>
      <c r="ASV836" s="257"/>
      <c r="ASW836" s="257"/>
      <c r="ASX836" s="257"/>
      <c r="ASY836" s="257"/>
      <c r="ASZ836" s="257"/>
      <c r="ATA836" s="257"/>
      <c r="ATB836" s="257"/>
      <c r="ATC836" s="257"/>
      <c r="ATD836" s="257"/>
      <c r="ATE836" s="257"/>
      <c r="ATF836" s="257"/>
      <c r="ATG836" s="257"/>
      <c r="ATH836" s="257"/>
      <c r="ATI836" s="257"/>
      <c r="ATJ836" s="257"/>
      <c r="ATK836" s="257"/>
      <c r="ATL836" s="257"/>
      <c r="ATM836" s="257"/>
      <c r="ATN836" s="257"/>
      <c r="ATO836" s="257"/>
      <c r="ATP836" s="257"/>
      <c r="ATQ836" s="257"/>
      <c r="ATR836" s="257"/>
      <c r="ATS836" s="257"/>
      <c r="ATT836" s="257"/>
      <c r="ATU836" s="257"/>
      <c r="ATV836" s="257"/>
      <c r="ATW836" s="257"/>
      <c r="ATX836" s="257"/>
      <c r="ATY836" s="257"/>
      <c r="ATZ836" s="257"/>
      <c r="AUA836" s="257"/>
      <c r="AUB836" s="257"/>
      <c r="AUC836" s="257"/>
      <c r="AUD836" s="257"/>
      <c r="AUE836" s="257"/>
      <c r="AUF836" s="257"/>
      <c r="AUG836" s="257"/>
      <c r="AUH836" s="257"/>
      <c r="AUI836" s="257"/>
      <c r="AUJ836" s="257"/>
      <c r="AUK836" s="257"/>
      <c r="AUL836" s="257"/>
      <c r="AUM836" s="257"/>
      <c r="AUN836" s="257"/>
      <c r="AUO836" s="257"/>
      <c r="AUP836" s="257"/>
      <c r="AUQ836" s="257"/>
      <c r="AUR836" s="257"/>
      <c r="AUS836" s="257"/>
      <c r="AUT836" s="257"/>
      <c r="AUU836" s="257"/>
      <c r="AUV836" s="257"/>
      <c r="AUW836" s="257"/>
      <c r="AUX836" s="257"/>
      <c r="AUY836" s="257"/>
      <c r="AUZ836" s="257"/>
      <c r="AVA836" s="257"/>
      <c r="AVB836" s="257"/>
      <c r="AVC836" s="257"/>
      <c r="AVD836" s="257"/>
      <c r="AVE836" s="257"/>
      <c r="AVF836" s="257"/>
      <c r="AVG836" s="257"/>
      <c r="AVH836" s="257"/>
      <c r="AVI836" s="257"/>
      <c r="AVJ836" s="257"/>
      <c r="AVK836" s="257"/>
      <c r="AVL836" s="257"/>
      <c r="AVM836" s="257"/>
      <c r="AVN836" s="257"/>
      <c r="AVO836" s="257"/>
      <c r="AVP836" s="257"/>
      <c r="AVQ836" s="257"/>
      <c r="AVR836" s="257"/>
      <c r="AVS836" s="257"/>
      <c r="AVT836" s="257"/>
      <c r="AVU836" s="257"/>
      <c r="AVV836" s="257"/>
      <c r="AVW836" s="257"/>
      <c r="AVX836" s="257"/>
      <c r="AVY836" s="257"/>
      <c r="AVZ836" s="257"/>
      <c r="AWA836" s="257"/>
      <c r="AWB836" s="257"/>
      <c r="AWC836" s="257"/>
      <c r="AWD836" s="257"/>
      <c r="AWE836" s="257"/>
      <c r="AWF836" s="257"/>
      <c r="AWG836" s="257"/>
      <c r="AWH836" s="257"/>
      <c r="AWI836" s="257"/>
      <c r="AWJ836" s="257"/>
      <c r="AWK836" s="257"/>
      <c r="AWL836" s="257"/>
      <c r="AWM836" s="257"/>
      <c r="AWN836" s="257"/>
      <c r="AWO836" s="257"/>
      <c r="AWP836" s="257"/>
      <c r="AWQ836" s="257"/>
      <c r="AWR836" s="257"/>
      <c r="AWS836" s="257"/>
      <c r="AWT836" s="257"/>
      <c r="AWU836" s="257"/>
      <c r="AWV836" s="257"/>
      <c r="AWW836" s="257"/>
      <c r="AWX836" s="257"/>
      <c r="AWY836" s="257"/>
      <c r="AWZ836" s="257"/>
      <c r="AXA836" s="257"/>
      <c r="AXB836" s="257"/>
      <c r="AXC836" s="257"/>
      <c r="AXD836" s="257"/>
      <c r="AXE836" s="257"/>
      <c r="AXF836" s="257"/>
      <c r="AXG836" s="257"/>
      <c r="AXH836" s="257"/>
      <c r="AXI836" s="257"/>
      <c r="AXJ836" s="257"/>
      <c r="AXK836" s="257"/>
      <c r="AXL836" s="257"/>
      <c r="AXM836" s="257"/>
      <c r="AXN836" s="257"/>
      <c r="AXO836" s="257"/>
      <c r="AXP836" s="257"/>
      <c r="AXQ836" s="257"/>
      <c r="AXR836" s="257"/>
      <c r="AXS836" s="257"/>
      <c r="AXT836" s="257"/>
      <c r="AXU836" s="257"/>
      <c r="AXV836" s="257"/>
      <c r="AXW836" s="257"/>
      <c r="AXX836" s="257"/>
      <c r="AXY836" s="257"/>
      <c r="AXZ836" s="257"/>
      <c r="AYA836" s="257"/>
      <c r="AYB836" s="257"/>
      <c r="AYC836" s="257"/>
      <c r="AYD836" s="257"/>
      <c r="AYE836" s="257"/>
      <c r="AYF836" s="257"/>
      <c r="AYG836" s="257"/>
      <c r="AYH836" s="257"/>
      <c r="AYI836" s="257"/>
      <c r="AYJ836" s="257"/>
      <c r="AYK836" s="257"/>
      <c r="AYL836" s="257"/>
      <c r="AYM836" s="257"/>
      <c r="AYN836" s="257"/>
      <c r="AYO836" s="257"/>
      <c r="AYP836" s="257"/>
      <c r="AYQ836" s="257"/>
      <c r="AYR836" s="257"/>
      <c r="AYS836" s="257"/>
      <c r="AYT836" s="257"/>
      <c r="AYU836" s="257"/>
      <c r="AYV836" s="257"/>
      <c r="AYW836" s="257"/>
      <c r="AYX836" s="257"/>
      <c r="AYY836" s="257"/>
      <c r="AYZ836" s="257"/>
      <c r="AZA836" s="257"/>
      <c r="AZB836" s="257"/>
      <c r="AZC836" s="257"/>
      <c r="AZD836" s="257"/>
      <c r="AZE836" s="257"/>
      <c r="AZF836" s="257"/>
      <c r="AZG836" s="257"/>
      <c r="AZH836" s="257"/>
      <c r="AZI836" s="257"/>
      <c r="AZJ836" s="257"/>
      <c r="AZK836" s="257"/>
      <c r="AZL836" s="257"/>
      <c r="AZM836" s="257"/>
      <c r="AZN836" s="257"/>
      <c r="AZO836" s="257"/>
      <c r="AZP836" s="257"/>
      <c r="AZQ836" s="257"/>
      <c r="AZR836" s="257"/>
      <c r="AZS836" s="257"/>
      <c r="AZT836" s="257"/>
      <c r="AZU836" s="257"/>
      <c r="AZV836" s="257"/>
      <c r="AZW836" s="257"/>
      <c r="AZX836" s="257"/>
      <c r="AZY836" s="257"/>
      <c r="AZZ836" s="257"/>
      <c r="BAA836" s="257"/>
      <c r="BAB836" s="257"/>
      <c r="BAC836" s="257"/>
      <c r="BAD836" s="257"/>
      <c r="BAE836" s="257"/>
      <c r="BAF836" s="257"/>
      <c r="BAG836" s="257"/>
      <c r="BAH836" s="257"/>
      <c r="BAI836" s="257"/>
      <c r="BAJ836" s="257"/>
      <c r="BAK836" s="257"/>
      <c r="BAL836" s="257"/>
      <c r="BAM836" s="257"/>
      <c r="BAN836" s="257"/>
      <c r="BAO836" s="257"/>
      <c r="BAP836" s="257"/>
      <c r="BAQ836" s="257"/>
      <c r="BAR836" s="257"/>
      <c r="BAS836" s="257"/>
      <c r="BAT836" s="257"/>
      <c r="BAU836" s="257"/>
      <c r="BAV836" s="257"/>
      <c r="BAW836" s="257"/>
      <c r="BAX836" s="257"/>
      <c r="BAY836" s="257"/>
      <c r="BAZ836" s="257"/>
      <c r="BBA836" s="257"/>
      <c r="BBB836" s="257"/>
      <c r="BBC836" s="257"/>
      <c r="BBD836" s="257"/>
      <c r="BBE836" s="257"/>
      <c r="BBF836" s="257"/>
      <c r="BBG836" s="257"/>
      <c r="BBH836" s="257"/>
      <c r="BBI836" s="257"/>
      <c r="BBJ836" s="257"/>
      <c r="BBK836" s="257"/>
      <c r="BBL836" s="257"/>
      <c r="BBM836" s="257"/>
      <c r="BBN836" s="257"/>
      <c r="BBO836" s="257"/>
      <c r="BBP836" s="257"/>
      <c r="BBQ836" s="257"/>
      <c r="BBR836" s="257"/>
      <c r="BBS836" s="257"/>
      <c r="BBT836" s="257"/>
      <c r="BBU836" s="257"/>
      <c r="BBV836" s="257"/>
      <c r="BBW836" s="257"/>
      <c r="BBX836" s="257"/>
      <c r="BBY836" s="257"/>
      <c r="BBZ836" s="257"/>
      <c r="BCA836" s="257"/>
      <c r="BCB836" s="257"/>
      <c r="BCC836" s="257"/>
      <c r="BCD836" s="257"/>
      <c r="BCE836" s="257"/>
      <c r="BCF836" s="257"/>
      <c r="BCG836" s="257"/>
      <c r="BCH836" s="257"/>
      <c r="BCI836" s="257"/>
      <c r="BCJ836" s="257"/>
      <c r="BCK836" s="257"/>
      <c r="BCL836" s="257"/>
      <c r="BCM836" s="257"/>
      <c r="BCN836" s="257"/>
      <c r="BCO836" s="257"/>
      <c r="BCP836" s="257"/>
      <c r="BCQ836" s="257"/>
      <c r="BCR836" s="257"/>
      <c r="BCS836" s="257"/>
      <c r="BCT836" s="257"/>
      <c r="BCU836" s="257"/>
      <c r="BCV836" s="257"/>
      <c r="BCW836" s="257"/>
      <c r="BCX836" s="257"/>
      <c r="BCY836" s="257"/>
      <c r="BCZ836" s="257"/>
      <c r="BDA836" s="257"/>
      <c r="BDB836" s="257"/>
      <c r="BDC836" s="257"/>
      <c r="BDD836" s="257"/>
      <c r="BDE836" s="257"/>
      <c r="BDF836" s="257"/>
      <c r="BDG836" s="257"/>
      <c r="BDH836" s="257"/>
      <c r="BDI836" s="257"/>
      <c r="BDJ836" s="257"/>
      <c r="BDK836" s="257"/>
      <c r="BDL836" s="257"/>
      <c r="BDM836" s="257"/>
      <c r="BDN836" s="257"/>
      <c r="BDO836" s="257"/>
      <c r="BDP836" s="257"/>
      <c r="BDQ836" s="257"/>
      <c r="BDR836" s="257"/>
      <c r="BDS836" s="257"/>
      <c r="BDT836" s="257"/>
      <c r="BDU836" s="257"/>
      <c r="BDV836" s="257"/>
      <c r="BDW836" s="257"/>
      <c r="BDX836" s="257"/>
      <c r="BDY836" s="257"/>
      <c r="BDZ836" s="257"/>
      <c r="BEA836" s="257"/>
      <c r="BEB836" s="257"/>
      <c r="BEC836" s="257"/>
      <c r="BED836" s="257"/>
      <c r="BEE836" s="257"/>
      <c r="BEF836" s="257"/>
      <c r="BEG836" s="257"/>
      <c r="BEH836" s="257"/>
      <c r="BEI836" s="257"/>
      <c r="BEJ836" s="257"/>
      <c r="BEK836" s="257"/>
      <c r="BEL836" s="257"/>
      <c r="BEM836" s="257"/>
      <c r="BEN836" s="257"/>
      <c r="BEO836" s="257"/>
      <c r="BEP836" s="257"/>
      <c r="BEQ836" s="257"/>
      <c r="BER836" s="257"/>
      <c r="BES836" s="257"/>
      <c r="BET836" s="257"/>
      <c r="BEU836" s="257"/>
      <c r="BEV836" s="257"/>
      <c r="BEW836" s="257"/>
      <c r="BEX836" s="257"/>
      <c r="BEY836" s="257"/>
      <c r="BEZ836" s="257"/>
      <c r="BFA836" s="257"/>
      <c r="BFB836" s="257"/>
      <c r="BFC836" s="257"/>
      <c r="BFD836" s="257"/>
      <c r="BFE836" s="257"/>
      <c r="BFF836" s="257"/>
      <c r="BFG836" s="257"/>
      <c r="BFH836" s="257"/>
      <c r="BFI836" s="257"/>
      <c r="BFJ836" s="257"/>
      <c r="BFK836" s="257"/>
      <c r="BFL836" s="257"/>
      <c r="BFM836" s="257"/>
      <c r="BFN836" s="257"/>
      <c r="BFO836" s="257"/>
      <c r="BFP836" s="257"/>
      <c r="BFQ836" s="257"/>
      <c r="BFR836" s="257"/>
      <c r="BFS836" s="257"/>
      <c r="BFT836" s="257"/>
      <c r="BFU836" s="257"/>
      <c r="BFV836" s="257"/>
      <c r="BFW836" s="257"/>
      <c r="BFX836" s="257"/>
      <c r="BFY836" s="257"/>
      <c r="BFZ836" s="257"/>
      <c r="BGA836" s="257"/>
      <c r="BGB836" s="257"/>
      <c r="BGC836" s="257"/>
      <c r="BGD836" s="257"/>
      <c r="BGE836" s="257"/>
      <c r="BGF836" s="257"/>
      <c r="BGG836" s="257"/>
      <c r="BGH836" s="257"/>
      <c r="BGI836" s="257"/>
      <c r="BGJ836" s="257"/>
      <c r="BGK836" s="257"/>
      <c r="BGL836" s="257"/>
      <c r="BGM836" s="257"/>
      <c r="BGN836" s="257"/>
      <c r="BGO836" s="257"/>
      <c r="BGP836" s="257"/>
      <c r="BGQ836" s="257"/>
      <c r="BGR836" s="257"/>
      <c r="BGS836" s="257"/>
      <c r="BGT836" s="257"/>
      <c r="BGU836" s="257"/>
      <c r="BGV836" s="257"/>
      <c r="BGW836" s="257"/>
      <c r="BGX836" s="257"/>
      <c r="BGY836" s="257"/>
      <c r="BGZ836" s="257"/>
      <c r="BHA836" s="257"/>
      <c r="BHB836" s="257"/>
      <c r="BHC836" s="257"/>
      <c r="BHD836" s="257"/>
      <c r="BHE836" s="257"/>
      <c r="BHF836" s="257"/>
      <c r="BHG836" s="257"/>
      <c r="BHH836" s="257"/>
      <c r="BHI836" s="257"/>
      <c r="BHJ836" s="257"/>
      <c r="BHK836" s="257"/>
      <c r="BHL836" s="257"/>
      <c r="BHM836" s="257"/>
      <c r="BHN836" s="257"/>
      <c r="BHO836" s="257"/>
      <c r="BHP836" s="257"/>
      <c r="BHQ836" s="257"/>
      <c r="BHR836" s="257"/>
      <c r="BHS836" s="257"/>
      <c r="BHT836" s="257"/>
      <c r="BHU836" s="257"/>
      <c r="BHV836" s="257"/>
      <c r="BHW836" s="257"/>
      <c r="BHX836" s="257"/>
      <c r="BHY836" s="257"/>
      <c r="BHZ836" s="257"/>
      <c r="BIA836" s="257"/>
      <c r="BIB836" s="257"/>
      <c r="BIC836" s="257"/>
      <c r="BID836" s="257"/>
      <c r="BIE836" s="257"/>
      <c r="BIF836" s="257"/>
      <c r="BIG836" s="257"/>
      <c r="BIH836" s="257"/>
      <c r="BII836" s="257"/>
      <c r="BIJ836" s="257"/>
      <c r="BIK836" s="257"/>
      <c r="BIL836" s="257"/>
      <c r="BIM836" s="257"/>
      <c r="BIN836" s="257"/>
      <c r="BIO836" s="257"/>
      <c r="BIP836" s="257"/>
      <c r="BIQ836" s="257"/>
      <c r="BIR836" s="257"/>
      <c r="BIS836" s="257"/>
      <c r="BIT836" s="257"/>
      <c r="BIU836" s="257"/>
      <c r="BIV836" s="257"/>
      <c r="BIW836" s="257"/>
      <c r="BIX836" s="257"/>
      <c r="BIY836" s="257"/>
      <c r="BIZ836" s="257"/>
      <c r="BJA836" s="257"/>
      <c r="BJB836" s="257"/>
      <c r="BJC836" s="257"/>
      <c r="BJD836" s="257"/>
      <c r="BJE836" s="257"/>
      <c r="BJF836" s="257"/>
      <c r="BJG836" s="257"/>
      <c r="BJH836" s="257"/>
      <c r="BJI836" s="257"/>
      <c r="BJJ836" s="257"/>
      <c r="BJK836" s="257"/>
      <c r="BJL836" s="257"/>
      <c r="BJM836" s="257"/>
      <c r="BJN836" s="257"/>
      <c r="BJO836" s="257"/>
      <c r="BJP836" s="257"/>
      <c r="BJQ836" s="257"/>
      <c r="BJR836" s="257"/>
      <c r="BJS836" s="257"/>
      <c r="BJT836" s="257"/>
      <c r="BJU836" s="257"/>
      <c r="BJV836" s="257"/>
      <c r="BJW836" s="257"/>
      <c r="BJX836" s="257"/>
      <c r="BJY836" s="257"/>
      <c r="BJZ836" s="257"/>
      <c r="BKA836" s="257"/>
      <c r="BKB836" s="257"/>
      <c r="BKC836" s="257"/>
      <c r="BKD836" s="257"/>
      <c r="BKE836" s="257"/>
      <c r="BKF836" s="257"/>
      <c r="BKG836" s="257"/>
      <c r="BKH836" s="257"/>
      <c r="BKI836" s="257"/>
      <c r="BKJ836" s="257"/>
      <c r="BKK836" s="257"/>
      <c r="BKL836" s="257"/>
      <c r="BKM836" s="257"/>
      <c r="BKN836" s="257"/>
      <c r="BKO836" s="257"/>
      <c r="BKP836" s="257"/>
      <c r="BKQ836" s="257"/>
      <c r="BKR836" s="257"/>
      <c r="BKS836" s="257"/>
      <c r="BKT836" s="257"/>
      <c r="BKU836" s="257"/>
      <c r="BKV836" s="257"/>
      <c r="BKW836" s="257"/>
      <c r="BKX836" s="257"/>
      <c r="BKY836" s="257"/>
      <c r="BKZ836" s="257"/>
      <c r="BLA836" s="257"/>
      <c r="BLB836" s="257"/>
      <c r="BLC836" s="257"/>
      <c r="BLD836" s="257"/>
      <c r="BLE836" s="257"/>
      <c r="BLF836" s="257"/>
      <c r="BLG836" s="257"/>
      <c r="BLH836" s="257"/>
      <c r="BLI836" s="257"/>
      <c r="BLJ836" s="257"/>
      <c r="BLK836" s="257"/>
      <c r="BLL836" s="257"/>
      <c r="BLM836" s="257"/>
      <c r="BLN836" s="257"/>
      <c r="BLO836" s="257"/>
      <c r="BLP836" s="257"/>
      <c r="BLQ836" s="257"/>
      <c r="BLR836" s="257"/>
      <c r="BLS836" s="257"/>
      <c r="BLT836" s="257"/>
      <c r="BLU836" s="257"/>
      <c r="BLV836" s="257"/>
      <c r="BLW836" s="257"/>
      <c r="BLX836" s="257"/>
      <c r="BLY836" s="257"/>
      <c r="BLZ836" s="257"/>
      <c r="BMA836" s="257"/>
      <c r="BMB836" s="257"/>
      <c r="BMC836" s="257"/>
      <c r="BMD836" s="257"/>
      <c r="BME836" s="257"/>
      <c r="BMF836" s="257"/>
      <c r="BMG836" s="257"/>
      <c r="BMH836" s="257"/>
      <c r="BMI836" s="257"/>
      <c r="BMJ836" s="257"/>
      <c r="BMK836" s="257"/>
      <c r="BML836" s="257"/>
      <c r="BMM836" s="257"/>
      <c r="BMN836" s="257"/>
      <c r="BMO836" s="257"/>
      <c r="BMP836" s="257"/>
      <c r="BMQ836" s="257"/>
      <c r="BMR836" s="257"/>
      <c r="BMS836" s="257"/>
      <c r="BMT836" s="257"/>
      <c r="BMU836" s="257"/>
      <c r="BMV836" s="257"/>
      <c r="BMW836" s="257"/>
      <c r="BMX836" s="257"/>
      <c r="BMY836" s="257"/>
      <c r="BMZ836" s="257"/>
      <c r="BNA836" s="257"/>
      <c r="BNB836" s="257"/>
      <c r="BNC836" s="257"/>
      <c r="BND836" s="257"/>
      <c r="BNE836" s="257"/>
      <c r="BNF836" s="257"/>
      <c r="BNG836" s="257"/>
      <c r="BNH836" s="257"/>
      <c r="BNI836" s="257"/>
      <c r="BNJ836" s="257"/>
      <c r="BNK836" s="257"/>
      <c r="BNL836" s="257"/>
      <c r="BNM836" s="257"/>
      <c r="BNN836" s="257"/>
      <c r="BNO836" s="257"/>
      <c r="BNP836" s="257"/>
      <c r="BNQ836" s="257"/>
      <c r="BNR836" s="257"/>
      <c r="BNS836" s="257"/>
      <c r="BNT836" s="257"/>
      <c r="BNU836" s="257"/>
      <c r="BNV836" s="257"/>
      <c r="BNW836" s="257"/>
      <c r="BNX836" s="257"/>
      <c r="BNY836" s="257"/>
      <c r="BNZ836" s="257"/>
      <c r="BOA836" s="257"/>
      <c r="BOB836" s="257"/>
      <c r="BOC836" s="257"/>
      <c r="BOD836" s="257"/>
      <c r="BOE836" s="257"/>
      <c r="BOF836" s="257"/>
      <c r="BOG836" s="257"/>
      <c r="BOH836" s="257"/>
      <c r="BOI836" s="257"/>
      <c r="BOJ836" s="257"/>
      <c r="BOK836" s="257"/>
      <c r="BOL836" s="257"/>
      <c r="BOM836" s="257"/>
      <c r="BON836" s="257"/>
      <c r="BOO836" s="257"/>
      <c r="BOP836" s="257"/>
      <c r="BOQ836" s="257"/>
      <c r="BOR836" s="257"/>
      <c r="BOS836" s="257"/>
      <c r="BOT836" s="257"/>
      <c r="BOU836" s="257"/>
      <c r="BOV836" s="257"/>
      <c r="BOW836" s="257"/>
      <c r="BOX836" s="257"/>
      <c r="BOY836" s="257"/>
      <c r="BOZ836" s="257"/>
      <c r="BPA836" s="257"/>
      <c r="BPB836" s="257"/>
      <c r="BPC836" s="257"/>
      <c r="BPD836" s="257"/>
      <c r="BPE836" s="257"/>
      <c r="BPF836" s="257"/>
      <c r="BPG836" s="257"/>
      <c r="BPH836" s="257"/>
      <c r="BPI836" s="257"/>
      <c r="BPJ836" s="257"/>
      <c r="BPK836" s="257"/>
      <c r="BPL836" s="257"/>
      <c r="BPM836" s="257"/>
      <c r="BPN836" s="257"/>
      <c r="BPO836" s="257"/>
      <c r="BPP836" s="257"/>
      <c r="BPQ836" s="257"/>
      <c r="BPR836" s="257"/>
      <c r="BPS836" s="257"/>
      <c r="BPT836" s="257"/>
      <c r="BPU836" s="257"/>
      <c r="BPV836" s="257"/>
      <c r="BPW836" s="257"/>
      <c r="BPX836" s="257"/>
      <c r="BPY836" s="257"/>
      <c r="BPZ836" s="257"/>
      <c r="BQA836" s="257"/>
      <c r="BQB836" s="257"/>
      <c r="BQC836" s="257"/>
      <c r="BQD836" s="257"/>
      <c r="BQE836" s="257"/>
      <c r="BQF836" s="257"/>
      <c r="BQG836" s="257"/>
      <c r="BQH836" s="257"/>
      <c r="BQI836" s="257"/>
      <c r="BQJ836" s="257"/>
      <c r="BQK836" s="257"/>
      <c r="BQL836" s="257"/>
      <c r="BQM836" s="257"/>
      <c r="BQN836" s="257"/>
      <c r="BQO836" s="257"/>
      <c r="BQP836" s="257"/>
      <c r="BQQ836" s="257"/>
      <c r="BQR836" s="257"/>
      <c r="BQS836" s="257"/>
      <c r="BQT836" s="257"/>
      <c r="BQU836" s="257"/>
      <c r="BQV836" s="257"/>
      <c r="BQW836" s="257"/>
      <c r="BQX836" s="257"/>
      <c r="BQY836" s="257"/>
      <c r="BQZ836" s="257"/>
      <c r="BRA836" s="257"/>
      <c r="BRB836" s="257"/>
      <c r="BRC836" s="257"/>
      <c r="BRD836" s="257"/>
      <c r="BRE836" s="257"/>
      <c r="BRF836" s="257"/>
      <c r="BRG836" s="257"/>
      <c r="BRH836" s="257"/>
      <c r="BRI836" s="257"/>
      <c r="BRJ836" s="257"/>
      <c r="BRK836" s="257"/>
      <c r="BRL836" s="257"/>
      <c r="BRM836" s="257"/>
      <c r="BRN836" s="257"/>
      <c r="BRO836" s="257"/>
      <c r="BRP836" s="257"/>
      <c r="BRQ836" s="257"/>
      <c r="BRR836" s="257"/>
      <c r="BRS836" s="257"/>
      <c r="BRT836" s="257"/>
      <c r="BRU836" s="257"/>
      <c r="BRV836" s="257"/>
      <c r="BRW836" s="257"/>
      <c r="BRX836" s="257"/>
      <c r="BRY836" s="257"/>
      <c r="BRZ836" s="257"/>
      <c r="BSA836" s="257"/>
      <c r="BSB836" s="257"/>
      <c r="BSC836" s="257"/>
      <c r="BSD836" s="257"/>
      <c r="BSE836" s="257"/>
      <c r="BSF836" s="257"/>
      <c r="BSG836" s="257"/>
      <c r="BSH836" s="257"/>
      <c r="BSI836" s="257"/>
      <c r="BSJ836" s="257"/>
      <c r="BSK836" s="257"/>
      <c r="BSL836" s="257"/>
      <c r="BSM836" s="257"/>
      <c r="BSN836" s="257"/>
      <c r="BSO836" s="257"/>
      <c r="BSP836" s="257"/>
      <c r="BSQ836" s="257"/>
      <c r="BSR836" s="257"/>
      <c r="BSS836" s="257"/>
      <c r="BST836" s="257"/>
      <c r="BSU836" s="257"/>
      <c r="BSV836" s="257"/>
      <c r="BSW836" s="257"/>
      <c r="BSX836" s="257"/>
      <c r="BSY836" s="257"/>
      <c r="BSZ836" s="257"/>
      <c r="BTA836" s="257"/>
      <c r="BTB836" s="257"/>
      <c r="BTC836" s="257"/>
      <c r="BTD836" s="257"/>
      <c r="BTE836" s="257"/>
      <c r="BTF836" s="257"/>
      <c r="BTG836" s="257"/>
      <c r="BTH836" s="257"/>
      <c r="BTI836" s="257"/>
      <c r="BTJ836" s="257"/>
      <c r="BTK836" s="257"/>
      <c r="BTL836" s="257"/>
      <c r="BTM836" s="257"/>
      <c r="BTN836" s="257"/>
      <c r="BTO836" s="257"/>
      <c r="BTP836" s="257"/>
      <c r="BTQ836" s="257"/>
      <c r="BTR836" s="257"/>
      <c r="BTS836" s="257"/>
      <c r="BTT836" s="257"/>
      <c r="BTU836" s="257"/>
      <c r="BTV836" s="257"/>
      <c r="BTW836" s="257"/>
      <c r="BTX836" s="257"/>
      <c r="BTY836" s="257"/>
      <c r="BTZ836" s="257"/>
      <c r="BUA836" s="257"/>
      <c r="BUB836" s="257"/>
      <c r="BUC836" s="257"/>
      <c r="BUD836" s="257"/>
      <c r="BUE836" s="257"/>
      <c r="BUF836" s="257"/>
      <c r="BUG836" s="257"/>
      <c r="BUH836" s="257"/>
      <c r="BUI836" s="257"/>
      <c r="BUJ836" s="257"/>
      <c r="BUK836" s="257"/>
      <c r="BUL836" s="257"/>
      <c r="BUM836" s="257"/>
      <c r="BUN836" s="257"/>
      <c r="BUO836" s="257"/>
      <c r="BUP836" s="257"/>
      <c r="BUQ836" s="257"/>
      <c r="BUR836" s="257"/>
      <c r="BUS836" s="257"/>
      <c r="BUT836" s="257"/>
      <c r="BUU836" s="257"/>
      <c r="BUV836" s="257"/>
      <c r="BUW836" s="257"/>
      <c r="BUX836" s="257"/>
      <c r="BUY836" s="257"/>
      <c r="BUZ836" s="257"/>
      <c r="BVA836" s="257"/>
      <c r="BVB836" s="257"/>
      <c r="BVC836" s="257"/>
      <c r="BVD836" s="257"/>
      <c r="BVE836" s="257"/>
      <c r="BVF836" s="257"/>
      <c r="BVG836" s="257"/>
      <c r="BVH836" s="257"/>
      <c r="BVI836" s="257"/>
      <c r="BVJ836" s="257"/>
      <c r="BVK836" s="257"/>
      <c r="BVL836" s="257"/>
      <c r="BVM836" s="257"/>
      <c r="BVN836" s="257"/>
      <c r="BVO836" s="257"/>
      <c r="BVP836" s="257"/>
      <c r="BVQ836" s="257"/>
      <c r="BVR836" s="257"/>
      <c r="BVS836" s="257"/>
      <c r="BVT836" s="257"/>
      <c r="BVU836" s="257"/>
      <c r="BVV836" s="257"/>
      <c r="BVW836" s="257"/>
      <c r="BVX836" s="257"/>
      <c r="BVY836" s="257"/>
      <c r="BVZ836" s="257"/>
      <c r="BWA836" s="257"/>
      <c r="BWB836" s="257"/>
      <c r="BWC836" s="257"/>
      <c r="BWD836" s="257"/>
      <c r="BWE836" s="257"/>
      <c r="BWF836" s="257"/>
      <c r="BWG836" s="257"/>
      <c r="BWH836" s="257"/>
      <c r="BWI836" s="257"/>
      <c r="BWJ836" s="257"/>
      <c r="BWK836" s="257"/>
      <c r="BWL836" s="257"/>
      <c r="BWM836" s="257"/>
      <c r="BWN836" s="257"/>
      <c r="BWO836" s="257"/>
      <c r="BWP836" s="257"/>
      <c r="BWQ836" s="257"/>
      <c r="BWR836" s="257"/>
      <c r="BWS836" s="257"/>
      <c r="BWT836" s="257"/>
      <c r="BWU836" s="257"/>
      <c r="BWV836" s="257"/>
      <c r="BWW836" s="257"/>
      <c r="BWX836" s="257"/>
      <c r="BWY836" s="257"/>
      <c r="BWZ836" s="257"/>
      <c r="BXA836" s="257"/>
      <c r="BXB836" s="257"/>
      <c r="BXC836" s="257"/>
      <c r="BXD836" s="257"/>
      <c r="BXE836" s="257"/>
      <c r="BXF836" s="257"/>
      <c r="BXG836" s="257"/>
      <c r="BXH836" s="257"/>
      <c r="BXI836" s="257"/>
      <c r="BXJ836" s="257"/>
      <c r="BXK836" s="257"/>
      <c r="BXL836" s="257"/>
      <c r="BXM836" s="257"/>
      <c r="BXN836" s="257"/>
      <c r="BXO836" s="257"/>
      <c r="BXP836" s="257"/>
      <c r="BXQ836" s="257"/>
      <c r="BXR836" s="257"/>
      <c r="BXS836" s="257"/>
      <c r="BXT836" s="257"/>
      <c r="BXU836" s="257"/>
      <c r="BXV836" s="257"/>
      <c r="BXW836" s="257"/>
      <c r="BXX836" s="257"/>
      <c r="BXY836" s="257"/>
      <c r="BXZ836" s="257"/>
      <c r="BYA836" s="257"/>
      <c r="BYB836" s="257"/>
      <c r="BYC836" s="257"/>
      <c r="BYD836" s="257"/>
      <c r="BYE836" s="257"/>
      <c r="BYF836" s="257"/>
      <c r="BYG836" s="257"/>
      <c r="BYH836" s="257"/>
      <c r="BYI836" s="257"/>
      <c r="BYJ836" s="257"/>
      <c r="BYK836" s="257"/>
      <c r="BYL836" s="257"/>
      <c r="BYM836" s="257"/>
      <c r="BYN836" s="257"/>
      <c r="BYO836" s="257"/>
      <c r="BYP836" s="257"/>
      <c r="BYQ836" s="257"/>
      <c r="BYR836" s="257"/>
      <c r="BYS836" s="257"/>
      <c r="BYT836" s="257"/>
      <c r="BYU836" s="257"/>
      <c r="BYV836" s="257"/>
      <c r="BYW836" s="257"/>
      <c r="BYX836" s="257"/>
      <c r="BYY836" s="257"/>
      <c r="BYZ836" s="257"/>
      <c r="BZA836" s="257"/>
      <c r="BZB836" s="257"/>
      <c r="BZC836" s="257"/>
      <c r="BZD836" s="257"/>
      <c r="BZE836" s="257"/>
      <c r="BZF836" s="257"/>
      <c r="BZG836" s="257"/>
      <c r="BZH836" s="257"/>
      <c r="BZI836" s="257"/>
      <c r="BZJ836" s="257"/>
      <c r="BZK836" s="257"/>
      <c r="BZL836" s="257"/>
      <c r="BZM836" s="257"/>
      <c r="BZN836" s="257"/>
      <c r="BZO836" s="257"/>
      <c r="BZP836" s="257"/>
      <c r="BZQ836" s="257"/>
      <c r="BZR836" s="257"/>
      <c r="BZS836" s="257"/>
      <c r="BZT836" s="257"/>
      <c r="BZU836" s="257"/>
      <c r="BZV836" s="257"/>
      <c r="BZW836" s="257"/>
      <c r="BZX836" s="257"/>
      <c r="BZY836" s="257"/>
      <c r="BZZ836" s="257"/>
      <c r="CAA836" s="257"/>
      <c r="CAB836" s="257"/>
      <c r="CAC836" s="257"/>
      <c r="CAD836" s="257"/>
      <c r="CAE836" s="257"/>
      <c r="CAF836" s="257"/>
      <c r="CAG836" s="257"/>
      <c r="CAH836" s="257"/>
      <c r="CAI836" s="257"/>
      <c r="CAJ836" s="257"/>
      <c r="CAK836" s="257"/>
      <c r="CAL836" s="257"/>
      <c r="CAM836" s="257"/>
      <c r="CAN836" s="257"/>
      <c r="CAO836" s="257"/>
      <c r="CAP836" s="257"/>
      <c r="CAQ836" s="257"/>
      <c r="CAR836" s="257"/>
      <c r="CAS836" s="257"/>
      <c r="CAT836" s="257"/>
      <c r="CAU836" s="257"/>
      <c r="CAV836" s="257"/>
      <c r="CAW836" s="257"/>
      <c r="CAX836" s="257"/>
      <c r="CAY836" s="257"/>
      <c r="CAZ836" s="257"/>
      <c r="CBA836" s="257"/>
      <c r="CBB836" s="257"/>
      <c r="CBC836" s="257"/>
      <c r="CBD836" s="257"/>
      <c r="CBE836" s="257"/>
      <c r="CBF836" s="257"/>
      <c r="CBG836" s="257"/>
      <c r="CBH836" s="257"/>
      <c r="CBI836" s="257"/>
      <c r="CBJ836" s="257"/>
      <c r="CBK836" s="257"/>
      <c r="CBL836" s="257"/>
      <c r="CBM836" s="257"/>
      <c r="CBN836" s="257"/>
      <c r="CBO836" s="257"/>
      <c r="CBP836" s="257"/>
      <c r="CBQ836" s="257"/>
      <c r="CBR836" s="257"/>
      <c r="CBS836" s="257"/>
      <c r="CBT836" s="257"/>
      <c r="CBU836" s="257"/>
      <c r="CBV836" s="257"/>
      <c r="CBW836" s="257"/>
      <c r="CBX836" s="257"/>
      <c r="CBY836" s="257"/>
      <c r="CBZ836" s="257"/>
      <c r="CCA836" s="257"/>
      <c r="CCB836" s="257"/>
      <c r="CCC836" s="257"/>
      <c r="CCD836" s="257"/>
      <c r="CCE836" s="257"/>
      <c r="CCF836" s="257"/>
      <c r="CCG836" s="257"/>
      <c r="CCH836" s="257"/>
      <c r="CCI836" s="257"/>
      <c r="CCJ836" s="257"/>
      <c r="CCK836" s="257"/>
      <c r="CCL836" s="257"/>
      <c r="CCM836" s="257"/>
      <c r="CCN836" s="257"/>
      <c r="CCO836" s="257"/>
      <c r="CCP836" s="257"/>
      <c r="CCQ836" s="257"/>
      <c r="CCR836" s="257"/>
      <c r="CCS836" s="257"/>
      <c r="CCT836" s="257"/>
      <c r="CCU836" s="257"/>
      <c r="CCV836" s="257"/>
      <c r="CCW836" s="257"/>
      <c r="CCX836" s="257"/>
      <c r="CCY836" s="257"/>
      <c r="CCZ836" s="257"/>
      <c r="CDA836" s="257"/>
      <c r="CDB836" s="257"/>
      <c r="CDC836" s="257"/>
      <c r="CDD836" s="257"/>
      <c r="CDE836" s="257"/>
      <c r="CDF836" s="257"/>
      <c r="CDG836" s="257"/>
      <c r="CDH836" s="257"/>
      <c r="CDI836" s="257"/>
      <c r="CDJ836" s="257"/>
      <c r="CDK836" s="257"/>
      <c r="CDL836" s="257"/>
      <c r="CDM836" s="257"/>
      <c r="CDN836" s="257"/>
      <c r="CDO836" s="257"/>
      <c r="CDP836" s="257"/>
      <c r="CDQ836" s="257"/>
      <c r="CDR836" s="257"/>
      <c r="CDS836" s="257"/>
      <c r="CDT836" s="257"/>
      <c r="CDU836" s="257"/>
      <c r="CDV836" s="257"/>
      <c r="CDW836" s="257"/>
      <c r="CDX836" s="257"/>
      <c r="CDY836" s="257"/>
      <c r="CDZ836" s="257"/>
      <c r="CEA836" s="257"/>
      <c r="CEB836" s="257"/>
      <c r="CEC836" s="257"/>
      <c r="CED836" s="257"/>
      <c r="CEE836" s="257"/>
      <c r="CEF836" s="257"/>
      <c r="CEG836" s="257"/>
      <c r="CEH836" s="257"/>
      <c r="CEI836" s="257"/>
      <c r="CEJ836" s="257"/>
      <c r="CEK836" s="257"/>
      <c r="CEL836" s="257"/>
      <c r="CEM836" s="257"/>
      <c r="CEN836" s="257"/>
      <c r="CEO836" s="257"/>
      <c r="CEP836" s="257"/>
      <c r="CEQ836" s="257"/>
      <c r="CER836" s="257"/>
      <c r="CES836" s="257"/>
      <c r="CET836" s="257"/>
      <c r="CEU836" s="257"/>
      <c r="CEV836" s="257"/>
      <c r="CEW836" s="257"/>
      <c r="CEX836" s="257"/>
      <c r="CEY836" s="257"/>
      <c r="CEZ836" s="257"/>
      <c r="CFA836" s="257"/>
      <c r="CFB836" s="257"/>
      <c r="CFC836" s="257"/>
      <c r="CFD836" s="257"/>
      <c r="CFE836" s="257"/>
      <c r="CFF836" s="257"/>
      <c r="CFG836" s="257"/>
      <c r="CFH836" s="257"/>
      <c r="CFI836" s="257"/>
      <c r="CFJ836" s="257"/>
      <c r="CFK836" s="257"/>
      <c r="CFL836" s="257"/>
      <c r="CFM836" s="257"/>
      <c r="CFN836" s="257"/>
      <c r="CFO836" s="257"/>
      <c r="CFP836" s="257"/>
      <c r="CFQ836" s="257"/>
      <c r="CFR836" s="257"/>
      <c r="CFS836" s="257"/>
      <c r="CFT836" s="257"/>
      <c r="CFU836" s="257"/>
      <c r="CFV836" s="257"/>
      <c r="CFW836" s="257"/>
      <c r="CFX836" s="257"/>
      <c r="CFY836" s="257"/>
      <c r="CFZ836" s="257"/>
      <c r="CGA836" s="257"/>
      <c r="CGB836" s="257"/>
      <c r="CGC836" s="257"/>
      <c r="CGD836" s="257"/>
      <c r="CGE836" s="257"/>
      <c r="CGF836" s="257"/>
      <c r="CGG836" s="257"/>
      <c r="CGH836" s="257"/>
      <c r="CGI836" s="257"/>
      <c r="CGJ836" s="257"/>
      <c r="CGK836" s="257"/>
      <c r="CGL836" s="257"/>
      <c r="CGM836" s="257"/>
      <c r="CGN836" s="257"/>
      <c r="CGO836" s="257"/>
      <c r="CGP836" s="257"/>
      <c r="CGQ836" s="257"/>
      <c r="CGR836" s="257"/>
      <c r="CGS836" s="257"/>
      <c r="CGT836" s="257"/>
      <c r="CGU836" s="257"/>
      <c r="CGV836" s="257"/>
      <c r="CGW836" s="257"/>
      <c r="CGX836" s="257"/>
      <c r="CGY836" s="257"/>
      <c r="CGZ836" s="257"/>
      <c r="CHA836" s="257"/>
      <c r="CHB836" s="257"/>
      <c r="CHC836" s="257"/>
      <c r="CHD836" s="257"/>
      <c r="CHE836" s="257"/>
      <c r="CHF836" s="257"/>
      <c r="CHG836" s="257"/>
      <c r="CHH836" s="257"/>
      <c r="CHI836" s="257"/>
      <c r="CHJ836" s="257"/>
      <c r="CHK836" s="257"/>
      <c r="CHL836" s="257"/>
      <c r="CHM836" s="257"/>
      <c r="CHN836" s="257"/>
      <c r="CHO836" s="257"/>
      <c r="CHP836" s="257"/>
      <c r="CHQ836" s="257"/>
      <c r="CHR836" s="257"/>
      <c r="CHS836" s="257"/>
      <c r="CHT836" s="257"/>
      <c r="CHU836" s="257"/>
      <c r="CHV836" s="257"/>
      <c r="CHW836" s="257"/>
      <c r="CHX836" s="257"/>
      <c r="CHY836" s="257"/>
      <c r="CHZ836" s="257"/>
      <c r="CIA836" s="257"/>
      <c r="CIB836" s="257"/>
      <c r="CIC836" s="257"/>
      <c r="CID836" s="257"/>
      <c r="CIE836" s="257"/>
      <c r="CIF836" s="257"/>
      <c r="CIG836" s="257"/>
      <c r="CIH836" s="257"/>
      <c r="CII836" s="257"/>
      <c r="CIJ836" s="257"/>
      <c r="CIK836" s="257"/>
      <c r="CIL836" s="257"/>
      <c r="CIM836" s="257"/>
      <c r="CIN836" s="257"/>
      <c r="CIO836" s="257"/>
      <c r="CIP836" s="257"/>
      <c r="CIQ836" s="257"/>
      <c r="CIR836" s="257"/>
      <c r="CIS836" s="257"/>
      <c r="CIT836" s="257"/>
      <c r="CIU836" s="257"/>
      <c r="CIV836" s="257"/>
      <c r="CIW836" s="257"/>
      <c r="CIX836" s="257"/>
      <c r="CIY836" s="257"/>
      <c r="CIZ836" s="257"/>
      <c r="CJA836" s="257"/>
      <c r="CJB836" s="257"/>
      <c r="CJC836" s="257"/>
      <c r="CJD836" s="257"/>
      <c r="CJE836" s="257"/>
      <c r="CJF836" s="257"/>
      <c r="CJG836" s="257"/>
      <c r="CJH836" s="257"/>
      <c r="CJI836" s="257"/>
      <c r="CJJ836" s="257"/>
      <c r="CJK836" s="257"/>
      <c r="CJL836" s="257"/>
      <c r="CJM836" s="257"/>
      <c r="CJN836" s="257"/>
      <c r="CJO836" s="257"/>
      <c r="CJP836" s="257"/>
      <c r="CJQ836" s="257"/>
      <c r="CJR836" s="257"/>
      <c r="CJS836" s="257"/>
      <c r="CJT836" s="257"/>
      <c r="CJU836" s="257"/>
      <c r="CJV836" s="257"/>
      <c r="CJW836" s="257"/>
      <c r="CJX836" s="257"/>
      <c r="CJY836" s="257"/>
      <c r="CJZ836" s="257"/>
      <c r="CKA836" s="257"/>
      <c r="CKB836" s="257"/>
      <c r="CKC836" s="257"/>
      <c r="CKD836" s="257"/>
      <c r="CKE836" s="257"/>
      <c r="CKF836" s="257"/>
      <c r="CKG836" s="257"/>
      <c r="CKH836" s="257"/>
      <c r="CKI836" s="257"/>
      <c r="CKJ836" s="257"/>
      <c r="CKK836" s="257"/>
      <c r="CKL836" s="257"/>
      <c r="CKM836" s="257"/>
      <c r="CKN836" s="257"/>
      <c r="CKO836" s="257"/>
      <c r="CKP836" s="257"/>
      <c r="CKQ836" s="257"/>
      <c r="CKR836" s="257"/>
      <c r="CKS836" s="257"/>
      <c r="CKT836" s="257"/>
      <c r="CKU836" s="257"/>
      <c r="CKV836" s="257"/>
      <c r="CKW836" s="257"/>
      <c r="CKX836" s="257"/>
      <c r="CKY836" s="257"/>
      <c r="CKZ836" s="257"/>
      <c r="CLA836" s="257"/>
      <c r="CLB836" s="257"/>
      <c r="CLC836" s="257"/>
      <c r="CLD836" s="257"/>
      <c r="CLE836" s="257"/>
      <c r="CLF836" s="257"/>
      <c r="CLG836" s="257"/>
      <c r="CLH836" s="257"/>
      <c r="CLI836" s="257"/>
      <c r="CLJ836" s="257"/>
      <c r="CLK836" s="257"/>
      <c r="CLL836" s="257"/>
      <c r="CLM836" s="257"/>
      <c r="CLN836" s="257"/>
      <c r="CLO836" s="257"/>
      <c r="CLP836" s="257"/>
      <c r="CLQ836" s="257"/>
      <c r="CLR836" s="257"/>
      <c r="CLS836" s="257"/>
      <c r="CLT836" s="257"/>
      <c r="CLU836" s="257"/>
      <c r="CLV836" s="257"/>
      <c r="CLW836" s="257"/>
      <c r="CLX836" s="257"/>
      <c r="CLY836" s="257"/>
      <c r="CLZ836" s="257"/>
      <c r="CMA836" s="257"/>
      <c r="CMB836" s="257"/>
      <c r="CMC836" s="257"/>
      <c r="CMD836" s="257"/>
      <c r="CME836" s="257"/>
      <c r="CMF836" s="257"/>
      <c r="CMG836" s="257"/>
      <c r="CMH836" s="257"/>
      <c r="CMI836" s="257"/>
      <c r="CMJ836" s="257"/>
      <c r="CMK836" s="257"/>
      <c r="CML836" s="257"/>
      <c r="CMM836" s="257"/>
      <c r="CMN836" s="257"/>
      <c r="CMO836" s="257"/>
      <c r="CMP836" s="257"/>
      <c r="CMQ836" s="257"/>
      <c r="CMR836" s="257"/>
      <c r="CMS836" s="257"/>
      <c r="CMT836" s="257"/>
      <c r="CMU836" s="257"/>
      <c r="CMV836" s="257"/>
      <c r="CMW836" s="257"/>
      <c r="CMX836" s="257"/>
      <c r="CMY836" s="257"/>
      <c r="CMZ836" s="257"/>
      <c r="CNA836" s="257"/>
      <c r="CNB836" s="257"/>
      <c r="CNC836" s="257"/>
      <c r="CND836" s="257"/>
      <c r="CNE836" s="257"/>
      <c r="CNF836" s="257"/>
      <c r="CNG836" s="257"/>
      <c r="CNH836" s="257"/>
      <c r="CNI836" s="257"/>
      <c r="CNJ836" s="257"/>
      <c r="CNK836" s="257"/>
      <c r="CNL836" s="257"/>
      <c r="CNM836" s="257"/>
      <c r="CNN836" s="257"/>
      <c r="CNO836" s="257"/>
      <c r="CNP836" s="257"/>
      <c r="CNQ836" s="257"/>
      <c r="CNR836" s="257"/>
      <c r="CNS836" s="257"/>
      <c r="CNT836" s="257"/>
      <c r="CNU836" s="257"/>
      <c r="CNV836" s="257"/>
      <c r="CNW836" s="257"/>
      <c r="CNX836" s="257"/>
      <c r="CNY836" s="257"/>
      <c r="CNZ836" s="257"/>
      <c r="COA836" s="257"/>
      <c r="COB836" s="257"/>
      <c r="COC836" s="257"/>
      <c r="COD836" s="257"/>
      <c r="COE836" s="257"/>
      <c r="COF836" s="257"/>
      <c r="COG836" s="257"/>
      <c r="COH836" s="257"/>
      <c r="COI836" s="257"/>
      <c r="COJ836" s="257"/>
      <c r="COK836" s="257"/>
      <c r="COL836" s="257"/>
      <c r="COM836" s="257"/>
      <c r="CON836" s="257"/>
      <c r="COO836" s="257"/>
      <c r="COP836" s="257"/>
      <c r="COQ836" s="257"/>
      <c r="COR836" s="257"/>
      <c r="COS836" s="257"/>
      <c r="COT836" s="257"/>
      <c r="COU836" s="257"/>
      <c r="COV836" s="257"/>
      <c r="COW836" s="257"/>
      <c r="COX836" s="257"/>
      <c r="COY836" s="257"/>
      <c r="COZ836" s="257"/>
      <c r="CPA836" s="257"/>
      <c r="CPB836" s="257"/>
      <c r="CPC836" s="257"/>
      <c r="CPD836" s="257"/>
      <c r="CPE836" s="257"/>
      <c r="CPF836" s="257"/>
      <c r="CPG836" s="257"/>
      <c r="CPH836" s="257"/>
      <c r="CPI836" s="257"/>
      <c r="CPJ836" s="257"/>
      <c r="CPK836" s="257"/>
      <c r="CPL836" s="257"/>
      <c r="CPM836" s="257"/>
      <c r="CPN836" s="257"/>
      <c r="CPO836" s="257"/>
      <c r="CPP836" s="257"/>
      <c r="CPQ836" s="257"/>
      <c r="CPR836" s="257"/>
      <c r="CPS836" s="257"/>
      <c r="CPT836" s="257"/>
      <c r="CPU836" s="257"/>
      <c r="CPV836" s="257"/>
      <c r="CPW836" s="257"/>
      <c r="CPX836" s="257"/>
      <c r="CPY836" s="257"/>
      <c r="CPZ836" s="257"/>
      <c r="CQA836" s="257"/>
      <c r="CQB836" s="257"/>
      <c r="CQC836" s="257"/>
      <c r="CQD836" s="257"/>
      <c r="CQE836" s="257"/>
      <c r="CQF836" s="257"/>
      <c r="CQG836" s="257"/>
      <c r="CQH836" s="257"/>
      <c r="CQI836" s="257"/>
      <c r="CQJ836" s="257"/>
      <c r="CQK836" s="257"/>
      <c r="CQL836" s="257"/>
      <c r="CQM836" s="257"/>
      <c r="CQN836" s="257"/>
      <c r="CQO836" s="257"/>
      <c r="CQP836" s="257"/>
      <c r="CQQ836" s="257"/>
      <c r="CQR836" s="257"/>
      <c r="CQS836" s="257"/>
      <c r="CQT836" s="257"/>
      <c r="CQU836" s="257"/>
      <c r="CQV836" s="257"/>
      <c r="CQW836" s="257"/>
      <c r="CQX836" s="257"/>
      <c r="CQY836" s="257"/>
      <c r="CQZ836" s="257"/>
      <c r="CRA836" s="257"/>
      <c r="CRB836" s="257"/>
      <c r="CRC836" s="257"/>
      <c r="CRD836" s="257"/>
      <c r="CRE836" s="257"/>
      <c r="CRF836" s="257"/>
      <c r="CRG836" s="257"/>
      <c r="CRH836" s="257"/>
      <c r="CRI836" s="257"/>
      <c r="CRJ836" s="257"/>
      <c r="CRK836" s="257"/>
      <c r="CRL836" s="257"/>
      <c r="CRM836" s="257"/>
      <c r="CRN836" s="257"/>
      <c r="CRO836" s="257"/>
      <c r="CRP836" s="257"/>
      <c r="CRQ836" s="257"/>
      <c r="CRR836" s="257"/>
      <c r="CRS836" s="257"/>
      <c r="CRT836" s="257"/>
      <c r="CRU836" s="257"/>
      <c r="CRV836" s="257"/>
      <c r="CRW836" s="257"/>
      <c r="CRX836" s="257"/>
      <c r="CRY836" s="257"/>
      <c r="CRZ836" s="257"/>
      <c r="CSA836" s="257"/>
      <c r="CSB836" s="257"/>
      <c r="CSC836" s="257"/>
      <c r="CSD836" s="257"/>
      <c r="CSE836" s="257"/>
      <c r="CSF836" s="257"/>
      <c r="CSG836" s="257"/>
      <c r="CSH836" s="257"/>
      <c r="CSI836" s="257"/>
      <c r="CSJ836" s="257"/>
      <c r="CSK836" s="257"/>
      <c r="CSL836" s="257"/>
      <c r="CSM836" s="257"/>
      <c r="CSN836" s="257"/>
      <c r="CSO836" s="257"/>
      <c r="CSP836" s="257"/>
      <c r="CSQ836" s="257"/>
      <c r="CSR836" s="257"/>
      <c r="CSS836" s="257"/>
      <c r="CST836" s="257"/>
      <c r="CSU836" s="257"/>
      <c r="CSV836" s="257"/>
      <c r="CSW836" s="257"/>
      <c r="CSX836" s="257"/>
      <c r="CSY836" s="257"/>
      <c r="CSZ836" s="257"/>
      <c r="CTA836" s="257"/>
      <c r="CTB836" s="257"/>
      <c r="CTC836" s="257"/>
      <c r="CTD836" s="257"/>
      <c r="CTE836" s="257"/>
      <c r="CTF836" s="257"/>
      <c r="CTG836" s="257"/>
      <c r="CTH836" s="257"/>
      <c r="CTI836" s="257"/>
      <c r="CTJ836" s="257"/>
      <c r="CTK836" s="257"/>
      <c r="CTL836" s="257"/>
      <c r="CTM836" s="257"/>
      <c r="CTN836" s="257"/>
      <c r="CTO836" s="257"/>
      <c r="CTP836" s="257"/>
      <c r="CTQ836" s="257"/>
      <c r="CTR836" s="257"/>
      <c r="CTS836" s="257"/>
      <c r="CTT836" s="257"/>
      <c r="CTU836" s="257"/>
      <c r="CTV836" s="257"/>
      <c r="CTW836" s="257"/>
      <c r="CTX836" s="257"/>
      <c r="CTY836" s="257"/>
      <c r="CTZ836" s="257"/>
      <c r="CUA836" s="257"/>
      <c r="CUB836" s="257"/>
      <c r="CUC836" s="257"/>
      <c r="CUD836" s="257"/>
      <c r="CUE836" s="257"/>
      <c r="CUF836" s="257"/>
      <c r="CUG836" s="257"/>
      <c r="CUH836" s="257"/>
      <c r="CUI836" s="257"/>
      <c r="CUJ836" s="257"/>
      <c r="CUK836" s="257"/>
      <c r="CUL836" s="257"/>
      <c r="CUM836" s="257"/>
      <c r="CUN836" s="257"/>
      <c r="CUO836" s="257"/>
      <c r="CUP836" s="257"/>
      <c r="CUQ836" s="257"/>
      <c r="CUR836" s="257"/>
      <c r="CUS836" s="257"/>
      <c r="CUT836" s="257"/>
      <c r="CUU836" s="257"/>
      <c r="CUV836" s="257"/>
      <c r="CUW836" s="257"/>
      <c r="CUX836" s="257"/>
      <c r="CUY836" s="257"/>
      <c r="CUZ836" s="257"/>
      <c r="CVA836" s="257"/>
      <c r="CVB836" s="257"/>
      <c r="CVC836" s="257"/>
      <c r="CVD836" s="257"/>
      <c r="CVE836" s="257"/>
      <c r="CVF836" s="257"/>
      <c r="CVG836" s="257"/>
      <c r="CVH836" s="257"/>
      <c r="CVI836" s="257"/>
      <c r="CVJ836" s="257"/>
      <c r="CVK836" s="257"/>
      <c r="CVL836" s="257"/>
      <c r="CVM836" s="257"/>
      <c r="CVN836" s="257"/>
      <c r="CVO836" s="257"/>
      <c r="CVP836" s="257"/>
      <c r="CVQ836" s="257"/>
      <c r="CVR836" s="257"/>
      <c r="CVS836" s="257"/>
      <c r="CVT836" s="257"/>
      <c r="CVU836" s="257"/>
      <c r="CVV836" s="257"/>
      <c r="CVW836" s="257"/>
      <c r="CVX836" s="257"/>
      <c r="CVY836" s="257"/>
      <c r="CVZ836" s="257"/>
      <c r="CWA836" s="257"/>
      <c r="CWB836" s="257"/>
      <c r="CWC836" s="257"/>
      <c r="CWD836" s="257"/>
      <c r="CWE836" s="257"/>
      <c r="CWF836" s="257"/>
      <c r="CWG836" s="257"/>
      <c r="CWH836" s="257"/>
      <c r="CWI836" s="257"/>
      <c r="CWJ836" s="257"/>
      <c r="CWK836" s="257"/>
      <c r="CWL836" s="257"/>
      <c r="CWM836" s="257"/>
      <c r="CWN836" s="257"/>
      <c r="CWO836" s="257"/>
      <c r="CWP836" s="257"/>
      <c r="CWQ836" s="257"/>
      <c r="CWR836" s="257"/>
      <c r="CWS836" s="257"/>
      <c r="CWT836" s="257"/>
      <c r="CWU836" s="257"/>
      <c r="CWV836" s="257"/>
      <c r="CWW836" s="257"/>
      <c r="CWX836" s="257"/>
      <c r="CWY836" s="257"/>
      <c r="CWZ836" s="257"/>
      <c r="CXA836" s="257"/>
      <c r="CXB836" s="257"/>
      <c r="CXC836" s="257"/>
      <c r="CXD836" s="257"/>
      <c r="CXE836" s="257"/>
      <c r="CXF836" s="257"/>
      <c r="CXG836" s="257"/>
      <c r="CXH836" s="257"/>
      <c r="CXI836" s="257"/>
      <c r="CXJ836" s="257"/>
      <c r="CXK836" s="257"/>
      <c r="CXL836" s="257"/>
      <c r="CXM836" s="257"/>
      <c r="CXN836" s="257"/>
      <c r="CXO836" s="257"/>
      <c r="CXP836" s="257"/>
      <c r="CXQ836" s="257"/>
      <c r="CXR836" s="257"/>
      <c r="CXS836" s="257"/>
      <c r="CXT836" s="257"/>
      <c r="CXU836" s="257"/>
      <c r="CXV836" s="257"/>
      <c r="CXW836" s="257"/>
      <c r="CXX836" s="257"/>
      <c r="CXY836" s="257"/>
      <c r="CXZ836" s="257"/>
      <c r="CYA836" s="257"/>
      <c r="CYB836" s="257"/>
      <c r="CYC836" s="257"/>
      <c r="CYD836" s="257"/>
      <c r="CYE836" s="257"/>
      <c r="CYF836" s="257"/>
      <c r="CYG836" s="257"/>
      <c r="CYH836" s="257"/>
      <c r="CYI836" s="257"/>
      <c r="CYJ836" s="257"/>
      <c r="CYK836" s="257"/>
      <c r="CYL836" s="257"/>
      <c r="CYM836" s="257"/>
      <c r="CYN836" s="257"/>
      <c r="CYO836" s="257"/>
      <c r="CYP836" s="257"/>
      <c r="CYQ836" s="257"/>
      <c r="CYR836" s="257"/>
      <c r="CYS836" s="257"/>
      <c r="CYT836" s="257"/>
      <c r="CYU836" s="257"/>
      <c r="CYV836" s="257"/>
      <c r="CYW836" s="257"/>
      <c r="CYX836" s="257"/>
      <c r="CYY836" s="257"/>
      <c r="CYZ836" s="257"/>
      <c r="CZA836" s="257"/>
      <c r="CZB836" s="257"/>
      <c r="CZC836" s="257"/>
      <c r="CZD836" s="257"/>
      <c r="CZE836" s="257"/>
      <c r="CZF836" s="257"/>
      <c r="CZG836" s="257"/>
      <c r="CZH836" s="257"/>
      <c r="CZI836" s="257"/>
      <c r="CZJ836" s="257"/>
      <c r="CZK836" s="257"/>
      <c r="CZL836" s="257"/>
      <c r="CZM836" s="257"/>
      <c r="CZN836" s="257"/>
      <c r="CZO836" s="257"/>
      <c r="CZP836" s="257"/>
      <c r="CZQ836" s="257"/>
      <c r="CZR836" s="257"/>
      <c r="CZS836" s="257"/>
      <c r="CZT836" s="257"/>
      <c r="CZU836" s="257"/>
      <c r="CZV836" s="257"/>
      <c r="CZW836" s="257"/>
      <c r="CZX836" s="257"/>
      <c r="CZY836" s="257"/>
      <c r="CZZ836" s="257"/>
      <c r="DAA836" s="257"/>
      <c r="DAB836" s="257"/>
      <c r="DAC836" s="257"/>
      <c r="DAD836" s="257"/>
      <c r="DAE836" s="257"/>
      <c r="DAF836" s="257"/>
      <c r="DAG836" s="257"/>
      <c r="DAH836" s="257"/>
      <c r="DAI836" s="257"/>
      <c r="DAJ836" s="257"/>
      <c r="DAK836" s="257"/>
      <c r="DAL836" s="257"/>
      <c r="DAM836" s="257"/>
      <c r="DAN836" s="257"/>
      <c r="DAO836" s="257"/>
      <c r="DAP836" s="257"/>
      <c r="DAQ836" s="257"/>
      <c r="DAR836" s="257"/>
      <c r="DAS836" s="257"/>
      <c r="DAT836" s="257"/>
      <c r="DAU836" s="257"/>
      <c r="DAV836" s="257"/>
      <c r="DAW836" s="257"/>
      <c r="DAX836" s="257"/>
      <c r="DAY836" s="257"/>
      <c r="DAZ836" s="257"/>
      <c r="DBA836" s="257"/>
      <c r="DBB836" s="257"/>
      <c r="DBC836" s="257"/>
      <c r="DBD836" s="257"/>
      <c r="DBE836" s="257"/>
      <c r="DBF836" s="257"/>
      <c r="DBG836" s="257"/>
      <c r="DBH836" s="257"/>
      <c r="DBI836" s="257"/>
      <c r="DBJ836" s="257"/>
      <c r="DBK836" s="257"/>
      <c r="DBL836" s="257"/>
      <c r="DBM836" s="257"/>
      <c r="DBN836" s="257"/>
      <c r="DBO836" s="257"/>
      <c r="DBP836" s="257"/>
      <c r="DBQ836" s="257"/>
      <c r="DBR836" s="257"/>
      <c r="DBS836" s="257"/>
      <c r="DBT836" s="257"/>
      <c r="DBU836" s="257"/>
      <c r="DBV836" s="257"/>
      <c r="DBW836" s="257"/>
      <c r="DBX836" s="257"/>
      <c r="DBY836" s="257"/>
      <c r="DBZ836" s="257"/>
      <c r="DCA836" s="257"/>
      <c r="DCB836" s="257"/>
      <c r="DCC836" s="257"/>
      <c r="DCD836" s="257"/>
      <c r="DCE836" s="257"/>
      <c r="DCF836" s="257"/>
      <c r="DCG836" s="257"/>
      <c r="DCH836" s="257"/>
      <c r="DCI836" s="257"/>
      <c r="DCJ836" s="257"/>
      <c r="DCK836" s="257"/>
      <c r="DCL836" s="257"/>
      <c r="DCM836" s="257"/>
      <c r="DCN836" s="257"/>
      <c r="DCO836" s="257"/>
      <c r="DCP836" s="257"/>
      <c r="DCQ836" s="257"/>
      <c r="DCR836" s="257"/>
      <c r="DCS836" s="257"/>
      <c r="DCT836" s="257"/>
      <c r="DCU836" s="257"/>
      <c r="DCV836" s="257"/>
      <c r="DCW836" s="257"/>
      <c r="DCX836" s="257"/>
      <c r="DCY836" s="257"/>
      <c r="DCZ836" s="257"/>
      <c r="DDA836" s="257"/>
      <c r="DDB836" s="257"/>
      <c r="DDC836" s="257"/>
      <c r="DDD836" s="257"/>
      <c r="DDE836" s="257"/>
      <c r="DDF836" s="257"/>
      <c r="DDG836" s="257"/>
      <c r="DDH836" s="257"/>
      <c r="DDI836" s="257"/>
      <c r="DDJ836" s="257"/>
      <c r="DDK836" s="257"/>
      <c r="DDL836" s="257"/>
      <c r="DDM836" s="257"/>
      <c r="DDN836" s="257"/>
      <c r="DDO836" s="257"/>
      <c r="DDP836" s="257"/>
      <c r="DDQ836" s="257"/>
      <c r="DDR836" s="257"/>
      <c r="DDS836" s="257"/>
      <c r="DDT836" s="257"/>
      <c r="DDU836" s="257"/>
      <c r="DDV836" s="257"/>
      <c r="DDW836" s="257"/>
      <c r="DDX836" s="257"/>
      <c r="DDY836" s="257"/>
      <c r="DDZ836" s="257"/>
      <c r="DEA836" s="257"/>
      <c r="DEB836" s="257"/>
      <c r="DEC836" s="257"/>
      <c r="DED836" s="257"/>
      <c r="DEE836" s="257"/>
      <c r="DEF836" s="257"/>
      <c r="DEG836" s="257"/>
      <c r="DEH836" s="257"/>
      <c r="DEI836" s="257"/>
      <c r="DEJ836" s="257"/>
      <c r="DEK836" s="257"/>
      <c r="DEL836" s="257"/>
      <c r="DEM836" s="257"/>
      <c r="DEN836" s="257"/>
      <c r="DEO836" s="257"/>
      <c r="DEP836" s="257"/>
      <c r="DEQ836" s="257"/>
      <c r="DER836" s="257"/>
      <c r="DES836" s="257"/>
      <c r="DET836" s="257"/>
      <c r="DEU836" s="257"/>
      <c r="DEV836" s="257"/>
      <c r="DEW836" s="257"/>
      <c r="DEX836" s="257"/>
      <c r="DEY836" s="257"/>
      <c r="DEZ836" s="257"/>
      <c r="DFA836" s="257"/>
      <c r="DFB836" s="257"/>
      <c r="DFC836" s="257"/>
      <c r="DFD836" s="257"/>
      <c r="DFE836" s="257"/>
      <c r="DFF836" s="257"/>
      <c r="DFG836" s="257"/>
      <c r="DFH836" s="257"/>
      <c r="DFI836" s="257"/>
      <c r="DFJ836" s="257"/>
      <c r="DFK836" s="257"/>
      <c r="DFL836" s="257"/>
      <c r="DFM836" s="257"/>
      <c r="DFN836" s="257"/>
      <c r="DFO836" s="257"/>
      <c r="DFP836" s="257"/>
      <c r="DFQ836" s="257"/>
      <c r="DFR836" s="257"/>
      <c r="DFS836" s="257"/>
      <c r="DFT836" s="257"/>
      <c r="DFU836" s="257"/>
      <c r="DFV836" s="257"/>
      <c r="DFW836" s="257"/>
      <c r="DFX836" s="257"/>
      <c r="DFY836" s="257"/>
      <c r="DFZ836" s="257"/>
      <c r="DGA836" s="257"/>
      <c r="DGB836" s="257"/>
      <c r="DGC836" s="257"/>
      <c r="DGD836" s="257"/>
      <c r="DGE836" s="257"/>
      <c r="DGF836" s="257"/>
      <c r="DGG836" s="257"/>
      <c r="DGH836" s="257"/>
      <c r="DGI836" s="257"/>
      <c r="DGJ836" s="257"/>
      <c r="DGK836" s="257"/>
      <c r="DGL836" s="257"/>
      <c r="DGM836" s="257"/>
      <c r="DGN836" s="257"/>
      <c r="DGO836" s="257"/>
      <c r="DGP836" s="257"/>
      <c r="DGQ836" s="257"/>
      <c r="DGR836" s="257"/>
      <c r="DGS836" s="257"/>
      <c r="DGT836" s="257"/>
      <c r="DGU836" s="257"/>
      <c r="DGV836" s="257"/>
      <c r="DGW836" s="257"/>
      <c r="DGX836" s="257"/>
      <c r="DGY836" s="257"/>
      <c r="DGZ836" s="257"/>
      <c r="DHA836" s="257"/>
      <c r="DHB836" s="257"/>
      <c r="DHC836" s="257"/>
      <c r="DHD836" s="257"/>
      <c r="DHE836" s="257"/>
      <c r="DHF836" s="257"/>
      <c r="DHG836" s="257"/>
      <c r="DHH836" s="257"/>
      <c r="DHI836" s="257"/>
      <c r="DHJ836" s="257"/>
      <c r="DHK836" s="257"/>
      <c r="DHL836" s="257"/>
      <c r="DHM836" s="257"/>
      <c r="DHN836" s="257"/>
      <c r="DHO836" s="257"/>
      <c r="DHP836" s="257"/>
      <c r="DHQ836" s="257"/>
      <c r="DHR836" s="257"/>
      <c r="DHS836" s="257"/>
      <c r="DHT836" s="257"/>
      <c r="DHU836" s="257"/>
      <c r="DHV836" s="257"/>
      <c r="DHW836" s="257"/>
      <c r="DHX836" s="257"/>
      <c r="DHY836" s="257"/>
      <c r="DHZ836" s="257"/>
      <c r="DIA836" s="257"/>
      <c r="DIB836" s="257"/>
      <c r="DIC836" s="257"/>
      <c r="DID836" s="257"/>
      <c r="DIE836" s="257"/>
      <c r="DIF836" s="257"/>
      <c r="DIG836" s="257"/>
      <c r="DIH836" s="257"/>
      <c r="DII836" s="257"/>
      <c r="DIJ836" s="257"/>
      <c r="DIK836" s="257"/>
      <c r="DIL836" s="257"/>
      <c r="DIM836" s="257"/>
      <c r="DIN836" s="257"/>
      <c r="DIO836" s="257"/>
      <c r="DIP836" s="257"/>
      <c r="DIQ836" s="257"/>
      <c r="DIR836" s="257"/>
      <c r="DIS836" s="257"/>
      <c r="DIT836" s="257"/>
      <c r="DIU836" s="257"/>
      <c r="DIV836" s="257"/>
      <c r="DIW836" s="257"/>
      <c r="DIX836" s="257"/>
      <c r="DIY836" s="257"/>
      <c r="DIZ836" s="257"/>
      <c r="DJA836" s="257"/>
      <c r="DJB836" s="257"/>
      <c r="DJC836" s="257"/>
      <c r="DJD836" s="257"/>
      <c r="DJE836" s="257"/>
      <c r="DJF836" s="257"/>
      <c r="DJG836" s="257"/>
      <c r="DJH836" s="257"/>
      <c r="DJI836" s="257"/>
      <c r="DJJ836" s="257"/>
      <c r="DJK836" s="257"/>
      <c r="DJL836" s="257"/>
      <c r="DJM836" s="257"/>
      <c r="DJN836" s="257"/>
      <c r="DJO836" s="257"/>
      <c r="DJP836" s="257"/>
      <c r="DJQ836" s="257"/>
      <c r="DJR836" s="257"/>
      <c r="DJS836" s="257"/>
      <c r="DJT836" s="257"/>
      <c r="DJU836" s="257"/>
      <c r="DJV836" s="257"/>
      <c r="DJW836" s="257"/>
      <c r="DJX836" s="257"/>
      <c r="DJY836" s="257"/>
      <c r="DJZ836" s="257"/>
      <c r="DKA836" s="257"/>
      <c r="DKB836" s="257"/>
      <c r="DKC836" s="257"/>
      <c r="DKD836" s="257"/>
      <c r="DKE836" s="257"/>
      <c r="DKF836" s="257"/>
      <c r="DKG836" s="257"/>
      <c r="DKH836" s="257"/>
      <c r="DKI836" s="257"/>
      <c r="DKJ836" s="257"/>
      <c r="DKK836" s="257"/>
      <c r="DKL836" s="257"/>
      <c r="DKM836" s="257"/>
      <c r="DKN836" s="257"/>
      <c r="DKO836" s="257"/>
      <c r="DKP836" s="257"/>
      <c r="DKQ836" s="257"/>
      <c r="DKR836" s="257"/>
      <c r="DKS836" s="257"/>
      <c r="DKT836" s="257"/>
      <c r="DKU836" s="257"/>
      <c r="DKV836" s="257"/>
      <c r="DKW836" s="257"/>
      <c r="DKX836" s="257"/>
      <c r="DKY836" s="257"/>
      <c r="DKZ836" s="257"/>
      <c r="DLA836" s="257"/>
      <c r="DLB836" s="257"/>
      <c r="DLC836" s="257"/>
      <c r="DLD836" s="257"/>
      <c r="DLE836" s="257"/>
      <c r="DLF836" s="257"/>
      <c r="DLG836" s="257"/>
      <c r="DLH836" s="257"/>
      <c r="DLI836" s="257"/>
      <c r="DLJ836" s="257"/>
      <c r="DLK836" s="257"/>
      <c r="DLL836" s="257"/>
      <c r="DLM836" s="257"/>
      <c r="DLN836" s="257"/>
      <c r="DLO836" s="257"/>
      <c r="DLP836" s="257"/>
      <c r="DLQ836" s="257"/>
      <c r="DLR836" s="257"/>
      <c r="DLS836" s="257"/>
      <c r="DLT836" s="257"/>
      <c r="DLU836" s="257"/>
      <c r="DLV836" s="257"/>
      <c r="DLW836" s="257"/>
      <c r="DLX836" s="257"/>
      <c r="DLY836" s="257"/>
      <c r="DLZ836" s="257"/>
      <c r="DMA836" s="257"/>
      <c r="DMB836" s="257"/>
      <c r="DMC836" s="257"/>
      <c r="DMD836" s="257"/>
      <c r="DME836" s="257"/>
      <c r="DMF836" s="257"/>
      <c r="DMG836" s="257"/>
      <c r="DMH836" s="257"/>
      <c r="DMI836" s="257"/>
      <c r="DMJ836" s="257"/>
      <c r="DMK836" s="257"/>
      <c r="DML836" s="257"/>
      <c r="DMM836" s="257"/>
      <c r="DMN836" s="257"/>
      <c r="DMO836" s="257"/>
      <c r="DMP836" s="257"/>
      <c r="DMQ836" s="257"/>
      <c r="DMR836" s="257"/>
      <c r="DMS836" s="257"/>
      <c r="DMT836" s="257"/>
      <c r="DMU836" s="257"/>
      <c r="DMV836" s="257"/>
      <c r="DMW836" s="257"/>
      <c r="DMX836" s="257"/>
      <c r="DMY836" s="257"/>
      <c r="DMZ836" s="257"/>
      <c r="DNA836" s="257"/>
      <c r="DNB836" s="257"/>
      <c r="DNC836" s="257"/>
      <c r="DND836" s="257"/>
      <c r="DNE836" s="257"/>
      <c r="DNF836" s="257"/>
      <c r="DNG836" s="257"/>
      <c r="DNH836" s="257"/>
      <c r="DNI836" s="257"/>
      <c r="DNJ836" s="257"/>
      <c r="DNK836" s="257"/>
      <c r="DNL836" s="257"/>
      <c r="DNM836" s="257"/>
      <c r="DNN836" s="257"/>
      <c r="DNO836" s="257"/>
      <c r="DNP836" s="257"/>
      <c r="DNQ836" s="257"/>
      <c r="DNR836" s="257"/>
      <c r="DNS836" s="257"/>
      <c r="DNT836" s="257"/>
      <c r="DNU836" s="257"/>
      <c r="DNV836" s="257"/>
      <c r="DNW836" s="257"/>
      <c r="DNX836" s="257"/>
      <c r="DNY836" s="257"/>
      <c r="DNZ836" s="257"/>
      <c r="DOA836" s="257"/>
      <c r="DOB836" s="257"/>
      <c r="DOC836" s="257"/>
      <c r="DOD836" s="257"/>
      <c r="DOE836" s="257"/>
      <c r="DOF836" s="257"/>
      <c r="DOG836" s="257"/>
      <c r="DOH836" s="257"/>
      <c r="DOI836" s="257"/>
      <c r="DOJ836" s="257"/>
      <c r="DOK836" s="257"/>
      <c r="DOL836" s="257"/>
      <c r="DOM836" s="257"/>
      <c r="DON836" s="257"/>
      <c r="DOO836" s="257"/>
      <c r="DOP836" s="257"/>
      <c r="DOQ836" s="257"/>
      <c r="DOR836" s="257"/>
      <c r="DOS836" s="257"/>
      <c r="DOT836" s="257"/>
      <c r="DOU836" s="257"/>
      <c r="DOV836" s="257"/>
      <c r="DOW836" s="257"/>
      <c r="DOX836" s="257"/>
      <c r="DOY836" s="257"/>
      <c r="DOZ836" s="257"/>
      <c r="DPA836" s="257"/>
      <c r="DPB836" s="257"/>
      <c r="DPC836" s="257"/>
      <c r="DPD836" s="257"/>
      <c r="DPE836" s="257"/>
      <c r="DPF836" s="257"/>
      <c r="DPG836" s="257"/>
      <c r="DPH836" s="257"/>
      <c r="DPI836" s="257"/>
      <c r="DPJ836" s="257"/>
      <c r="DPK836" s="257"/>
      <c r="DPL836" s="257"/>
      <c r="DPM836" s="257"/>
      <c r="DPN836" s="257"/>
      <c r="DPO836" s="257"/>
      <c r="DPP836" s="257"/>
      <c r="DPQ836" s="257"/>
      <c r="DPR836" s="257"/>
      <c r="DPS836" s="257"/>
      <c r="DPT836" s="257"/>
      <c r="DPU836" s="257"/>
      <c r="DPV836" s="257"/>
      <c r="DPW836" s="257"/>
      <c r="DPX836" s="257"/>
      <c r="DPY836" s="257"/>
      <c r="DPZ836" s="257"/>
      <c r="DQA836" s="257"/>
      <c r="DQB836" s="257"/>
      <c r="DQC836" s="257"/>
      <c r="DQD836" s="257"/>
      <c r="DQE836" s="257"/>
      <c r="DQF836" s="257"/>
      <c r="DQG836" s="257"/>
      <c r="DQH836" s="257"/>
      <c r="DQI836" s="257"/>
      <c r="DQJ836" s="257"/>
      <c r="DQK836" s="257"/>
      <c r="DQL836" s="257"/>
      <c r="DQM836" s="257"/>
      <c r="DQN836" s="257"/>
      <c r="DQO836" s="257"/>
      <c r="DQP836" s="257"/>
      <c r="DQQ836" s="257"/>
      <c r="DQR836" s="257"/>
      <c r="DQS836" s="257"/>
      <c r="DQT836" s="257"/>
      <c r="DQU836" s="257"/>
      <c r="DQV836" s="257"/>
      <c r="DQW836" s="257"/>
      <c r="DQX836" s="257"/>
      <c r="DQY836" s="257"/>
      <c r="DQZ836" s="257"/>
      <c r="DRA836" s="257"/>
      <c r="DRB836" s="257"/>
      <c r="DRC836" s="257"/>
      <c r="DRD836" s="257"/>
      <c r="DRE836" s="257"/>
      <c r="DRF836" s="257"/>
      <c r="DRG836" s="257"/>
      <c r="DRH836" s="257"/>
      <c r="DRI836" s="257"/>
      <c r="DRJ836" s="257"/>
      <c r="DRK836" s="257"/>
      <c r="DRL836" s="257"/>
      <c r="DRM836" s="257"/>
      <c r="DRN836" s="257"/>
      <c r="DRO836" s="257"/>
      <c r="DRP836" s="257"/>
      <c r="DRQ836" s="257"/>
      <c r="DRR836" s="257"/>
      <c r="DRS836" s="257"/>
      <c r="DRT836" s="257"/>
      <c r="DRU836" s="257"/>
      <c r="DRV836" s="257"/>
      <c r="DRW836" s="257"/>
      <c r="DRX836" s="257"/>
      <c r="DRY836" s="257"/>
      <c r="DRZ836" s="257"/>
      <c r="DSA836" s="257"/>
      <c r="DSB836" s="257"/>
      <c r="DSC836" s="257"/>
      <c r="DSD836" s="257"/>
      <c r="DSE836" s="257"/>
      <c r="DSF836" s="257"/>
      <c r="DSG836" s="257"/>
      <c r="DSH836" s="257"/>
      <c r="DSI836" s="257"/>
      <c r="DSJ836" s="257"/>
      <c r="DSK836" s="257"/>
      <c r="DSL836" s="257"/>
      <c r="DSM836" s="257"/>
      <c r="DSN836" s="257"/>
      <c r="DSO836" s="257"/>
      <c r="DSP836" s="257"/>
      <c r="DSQ836" s="257"/>
      <c r="DSR836" s="257"/>
      <c r="DSS836" s="257"/>
      <c r="DST836" s="257"/>
      <c r="DSU836" s="257"/>
      <c r="DSV836" s="257"/>
      <c r="DSW836" s="257"/>
      <c r="DSX836" s="257"/>
      <c r="DSY836" s="257"/>
      <c r="DSZ836" s="257"/>
      <c r="DTA836" s="257"/>
      <c r="DTB836" s="257"/>
      <c r="DTC836" s="257"/>
      <c r="DTD836" s="257"/>
      <c r="DTE836" s="257"/>
      <c r="DTF836" s="257"/>
      <c r="DTG836" s="257"/>
      <c r="DTH836" s="257"/>
      <c r="DTI836" s="257"/>
      <c r="DTJ836" s="257"/>
      <c r="DTK836" s="257"/>
      <c r="DTL836" s="257"/>
      <c r="DTM836" s="257"/>
      <c r="DTN836" s="257"/>
      <c r="DTO836" s="257"/>
      <c r="DTP836" s="257"/>
      <c r="DTQ836" s="257"/>
      <c r="DTR836" s="257"/>
      <c r="DTS836" s="257"/>
      <c r="DTT836" s="257"/>
      <c r="DTU836" s="257"/>
      <c r="DTV836" s="257"/>
      <c r="DTW836" s="257"/>
      <c r="DTX836" s="257"/>
      <c r="DTY836" s="257"/>
      <c r="DTZ836" s="257"/>
      <c r="DUA836" s="257"/>
      <c r="DUB836" s="257"/>
      <c r="DUC836" s="257"/>
      <c r="DUD836" s="257"/>
      <c r="DUE836" s="257"/>
      <c r="DUF836" s="257"/>
      <c r="DUG836" s="257"/>
      <c r="DUH836" s="257"/>
      <c r="DUI836" s="257"/>
      <c r="DUJ836" s="257"/>
      <c r="DUK836" s="257"/>
      <c r="DUL836" s="257"/>
      <c r="DUM836" s="257"/>
      <c r="DUN836" s="257"/>
      <c r="DUO836" s="257"/>
      <c r="DUP836" s="257"/>
      <c r="DUQ836" s="257"/>
      <c r="DUR836" s="257"/>
      <c r="DUS836" s="257"/>
      <c r="DUT836" s="257"/>
      <c r="DUU836" s="257"/>
      <c r="DUV836" s="257"/>
      <c r="DUW836" s="257"/>
      <c r="DUX836" s="257"/>
      <c r="DUY836" s="257"/>
      <c r="DUZ836" s="257"/>
      <c r="DVA836" s="257"/>
      <c r="DVB836" s="257"/>
      <c r="DVC836" s="257"/>
      <c r="DVD836" s="257"/>
      <c r="DVE836" s="257"/>
      <c r="DVF836" s="257"/>
      <c r="DVG836" s="257"/>
      <c r="DVH836" s="257"/>
      <c r="DVI836" s="257"/>
      <c r="DVJ836" s="257"/>
      <c r="DVK836" s="257"/>
      <c r="DVL836" s="257"/>
      <c r="DVM836" s="257"/>
      <c r="DVN836" s="257"/>
      <c r="DVO836" s="257"/>
      <c r="DVP836" s="257"/>
      <c r="DVQ836" s="257"/>
      <c r="DVR836" s="257"/>
      <c r="DVS836" s="257"/>
      <c r="DVT836" s="257"/>
      <c r="DVU836" s="257"/>
      <c r="DVV836" s="257"/>
      <c r="DVW836" s="257"/>
      <c r="DVX836" s="257"/>
      <c r="DVY836" s="257"/>
      <c r="DVZ836" s="257"/>
      <c r="DWA836" s="257"/>
      <c r="DWB836" s="257"/>
      <c r="DWC836" s="257"/>
      <c r="DWD836" s="257"/>
      <c r="DWE836" s="257"/>
      <c r="DWF836" s="257"/>
      <c r="DWG836" s="257"/>
      <c r="DWH836" s="257"/>
      <c r="DWI836" s="257"/>
      <c r="DWJ836" s="257"/>
      <c r="DWK836" s="257"/>
      <c r="DWL836" s="257"/>
      <c r="DWM836" s="257"/>
      <c r="DWN836" s="257"/>
      <c r="DWO836" s="257"/>
      <c r="DWP836" s="257"/>
      <c r="DWQ836" s="257"/>
      <c r="DWR836" s="257"/>
      <c r="DWS836" s="257"/>
      <c r="DWT836" s="257"/>
      <c r="DWU836" s="257"/>
      <c r="DWV836" s="257"/>
      <c r="DWW836" s="257"/>
      <c r="DWX836" s="257"/>
      <c r="DWY836" s="257"/>
      <c r="DWZ836" s="257"/>
      <c r="DXA836" s="257"/>
      <c r="DXB836" s="257"/>
      <c r="DXC836" s="257"/>
      <c r="DXD836" s="257"/>
      <c r="DXE836" s="257"/>
      <c r="DXF836" s="257"/>
      <c r="DXG836" s="257"/>
      <c r="DXH836" s="257"/>
      <c r="DXI836" s="257"/>
      <c r="DXJ836" s="257"/>
      <c r="DXK836" s="257"/>
      <c r="DXL836" s="257"/>
      <c r="DXM836" s="257"/>
      <c r="DXN836" s="257"/>
      <c r="DXO836" s="257"/>
      <c r="DXP836" s="257"/>
      <c r="DXQ836" s="257"/>
      <c r="DXR836" s="257"/>
      <c r="DXS836" s="257"/>
      <c r="DXT836" s="257"/>
      <c r="DXU836" s="257"/>
      <c r="DXV836" s="257"/>
      <c r="DXW836" s="257"/>
      <c r="DXX836" s="257"/>
      <c r="DXY836" s="257"/>
      <c r="DXZ836" s="257"/>
      <c r="DYA836" s="257"/>
      <c r="DYB836" s="257"/>
      <c r="DYC836" s="257"/>
      <c r="DYD836" s="257"/>
      <c r="DYE836" s="257"/>
      <c r="DYF836" s="257"/>
      <c r="DYG836" s="257"/>
      <c r="DYH836" s="257"/>
      <c r="DYI836" s="257"/>
      <c r="DYJ836" s="257"/>
      <c r="DYK836" s="257"/>
      <c r="DYL836" s="257"/>
      <c r="DYM836" s="257"/>
      <c r="DYN836" s="257"/>
      <c r="DYO836" s="257"/>
      <c r="DYP836" s="257"/>
      <c r="DYQ836" s="257"/>
      <c r="DYR836" s="257"/>
      <c r="DYS836" s="257"/>
      <c r="DYT836" s="257"/>
      <c r="DYU836" s="257"/>
      <c r="DYV836" s="257"/>
      <c r="DYW836" s="257"/>
      <c r="DYX836" s="257"/>
      <c r="DYY836" s="257"/>
      <c r="DYZ836" s="257"/>
      <c r="DZA836" s="257"/>
      <c r="DZB836" s="257"/>
      <c r="DZC836" s="257"/>
      <c r="DZD836" s="257"/>
      <c r="DZE836" s="257"/>
      <c r="DZF836" s="257"/>
      <c r="DZG836" s="257"/>
      <c r="DZH836" s="257"/>
      <c r="DZI836" s="257"/>
      <c r="DZJ836" s="257"/>
      <c r="DZK836" s="257"/>
      <c r="DZL836" s="257"/>
      <c r="DZM836" s="257"/>
      <c r="DZN836" s="257"/>
      <c r="DZO836" s="257"/>
      <c r="DZP836" s="257"/>
      <c r="DZQ836" s="257"/>
      <c r="DZR836" s="257"/>
      <c r="DZS836" s="257"/>
      <c r="DZT836" s="257"/>
      <c r="DZU836" s="257"/>
      <c r="DZV836" s="257"/>
      <c r="DZW836" s="257"/>
      <c r="DZX836" s="257"/>
      <c r="DZY836" s="257"/>
      <c r="DZZ836" s="257"/>
      <c r="EAA836" s="257"/>
      <c r="EAB836" s="257"/>
      <c r="EAC836" s="257"/>
      <c r="EAD836" s="257"/>
      <c r="EAE836" s="257"/>
      <c r="EAF836" s="257"/>
      <c r="EAG836" s="257"/>
      <c r="EAH836" s="257"/>
      <c r="EAI836" s="257"/>
      <c r="EAJ836" s="257"/>
      <c r="EAK836" s="257"/>
      <c r="EAL836" s="257"/>
      <c r="EAM836" s="257"/>
      <c r="EAN836" s="257"/>
      <c r="EAO836" s="257"/>
      <c r="EAP836" s="257"/>
      <c r="EAQ836" s="257"/>
      <c r="EAR836" s="257"/>
      <c r="EAS836" s="257"/>
      <c r="EAT836" s="257"/>
      <c r="EAU836" s="257"/>
      <c r="EAV836" s="257"/>
      <c r="EAW836" s="257"/>
      <c r="EAX836" s="257"/>
      <c r="EAY836" s="257"/>
      <c r="EAZ836" s="257"/>
      <c r="EBA836" s="257"/>
      <c r="EBB836" s="257"/>
      <c r="EBC836" s="257"/>
      <c r="EBD836" s="257"/>
      <c r="EBE836" s="257"/>
      <c r="EBF836" s="257"/>
      <c r="EBG836" s="257"/>
      <c r="EBH836" s="257"/>
      <c r="EBI836" s="257"/>
      <c r="EBJ836" s="257"/>
      <c r="EBK836" s="257"/>
      <c r="EBL836" s="257"/>
      <c r="EBM836" s="257"/>
      <c r="EBN836" s="257"/>
      <c r="EBO836" s="257"/>
      <c r="EBP836" s="257"/>
      <c r="EBQ836" s="257"/>
      <c r="EBR836" s="257"/>
      <c r="EBS836" s="257"/>
      <c r="EBT836" s="257"/>
      <c r="EBU836" s="257"/>
      <c r="EBV836" s="257"/>
      <c r="EBW836" s="257"/>
      <c r="EBX836" s="257"/>
      <c r="EBY836" s="257"/>
      <c r="EBZ836" s="257"/>
      <c r="ECA836" s="257"/>
      <c r="ECB836" s="257"/>
      <c r="ECC836" s="257"/>
      <c r="ECD836" s="257"/>
      <c r="ECE836" s="257"/>
      <c r="ECF836" s="257"/>
      <c r="ECG836" s="257"/>
      <c r="ECH836" s="257"/>
      <c r="ECI836" s="257"/>
      <c r="ECJ836" s="257"/>
      <c r="ECK836" s="257"/>
      <c r="ECL836" s="257"/>
      <c r="ECM836" s="257"/>
      <c r="ECN836" s="257"/>
      <c r="ECO836" s="257"/>
      <c r="ECP836" s="257"/>
      <c r="ECQ836" s="257"/>
      <c r="ECR836" s="257"/>
      <c r="ECS836" s="257"/>
      <c r="ECT836" s="257"/>
      <c r="ECU836" s="257"/>
      <c r="ECV836" s="257"/>
      <c r="ECW836" s="257"/>
      <c r="ECX836" s="257"/>
      <c r="ECY836" s="257"/>
      <c r="ECZ836" s="257"/>
      <c r="EDA836" s="257"/>
      <c r="EDB836" s="257"/>
      <c r="EDC836" s="257"/>
      <c r="EDD836" s="257"/>
      <c r="EDE836" s="257"/>
      <c r="EDF836" s="257"/>
      <c r="EDG836" s="257"/>
      <c r="EDH836" s="257"/>
      <c r="EDI836" s="257"/>
      <c r="EDJ836" s="257"/>
      <c r="EDK836" s="257"/>
      <c r="EDL836" s="257"/>
      <c r="EDM836" s="257"/>
      <c r="EDN836" s="257"/>
      <c r="EDO836" s="257"/>
      <c r="EDP836" s="257"/>
      <c r="EDQ836" s="257"/>
      <c r="EDR836" s="257"/>
      <c r="EDS836" s="257"/>
      <c r="EDT836" s="257"/>
      <c r="EDU836" s="257"/>
      <c r="EDV836" s="257"/>
      <c r="EDW836" s="257"/>
      <c r="EDX836" s="257"/>
      <c r="EDY836" s="257"/>
      <c r="EDZ836" s="257"/>
      <c r="EEA836" s="257"/>
      <c r="EEB836" s="257"/>
      <c r="EEC836" s="257"/>
      <c r="EED836" s="257"/>
      <c r="EEE836" s="257"/>
      <c r="EEF836" s="257"/>
      <c r="EEG836" s="257"/>
      <c r="EEH836" s="257"/>
      <c r="EEI836" s="257"/>
      <c r="EEJ836" s="257"/>
      <c r="EEK836" s="257"/>
      <c r="EEL836" s="257"/>
      <c r="EEM836" s="257"/>
      <c r="EEN836" s="257"/>
      <c r="EEO836" s="257"/>
      <c r="EEP836" s="257"/>
      <c r="EEQ836" s="257"/>
      <c r="EER836" s="257"/>
      <c r="EES836" s="257"/>
      <c r="EET836" s="257"/>
      <c r="EEU836" s="257"/>
      <c r="EEV836" s="257"/>
      <c r="EEW836" s="257"/>
      <c r="EEX836" s="257"/>
      <c r="EEY836" s="257"/>
      <c r="EEZ836" s="257"/>
      <c r="EFA836" s="257"/>
      <c r="EFB836" s="257"/>
      <c r="EFC836" s="257"/>
      <c r="EFD836" s="257"/>
      <c r="EFE836" s="257"/>
      <c r="EFF836" s="257"/>
      <c r="EFG836" s="257"/>
      <c r="EFH836" s="257"/>
      <c r="EFI836" s="257"/>
      <c r="EFJ836" s="257"/>
      <c r="EFK836" s="257"/>
      <c r="EFL836" s="257"/>
      <c r="EFM836" s="257"/>
      <c r="EFN836" s="257"/>
      <c r="EFO836" s="257"/>
      <c r="EFP836" s="257"/>
      <c r="EFQ836" s="257"/>
      <c r="EFR836" s="257"/>
      <c r="EFS836" s="257"/>
      <c r="EFT836" s="257"/>
      <c r="EFU836" s="257"/>
      <c r="EFV836" s="257"/>
      <c r="EFW836" s="257"/>
      <c r="EFX836" s="257"/>
      <c r="EFY836" s="257"/>
      <c r="EFZ836" s="257"/>
      <c r="EGA836" s="257"/>
      <c r="EGB836" s="257"/>
      <c r="EGC836" s="257"/>
      <c r="EGD836" s="257"/>
      <c r="EGE836" s="257"/>
      <c r="EGF836" s="257"/>
      <c r="EGG836" s="257"/>
      <c r="EGH836" s="257"/>
      <c r="EGI836" s="257"/>
      <c r="EGJ836" s="257"/>
      <c r="EGK836" s="257"/>
      <c r="EGL836" s="257"/>
      <c r="EGM836" s="257"/>
      <c r="EGN836" s="257"/>
      <c r="EGO836" s="257"/>
      <c r="EGP836" s="257"/>
      <c r="EGQ836" s="257"/>
      <c r="EGR836" s="257"/>
      <c r="EGS836" s="257"/>
      <c r="EGT836" s="257"/>
      <c r="EGU836" s="257"/>
      <c r="EGV836" s="257"/>
      <c r="EGW836" s="257"/>
      <c r="EGX836" s="257"/>
      <c r="EGY836" s="257"/>
      <c r="EGZ836" s="257"/>
      <c r="EHA836" s="257"/>
      <c r="EHB836" s="257"/>
      <c r="EHC836" s="257"/>
      <c r="EHD836" s="257"/>
      <c r="EHE836" s="257"/>
      <c r="EHF836" s="257"/>
      <c r="EHG836" s="257"/>
      <c r="EHH836" s="257"/>
      <c r="EHI836" s="257"/>
      <c r="EHJ836" s="257"/>
      <c r="EHK836" s="257"/>
      <c r="EHL836" s="257"/>
      <c r="EHM836" s="257"/>
      <c r="EHN836" s="257"/>
      <c r="EHO836" s="257"/>
      <c r="EHP836" s="257"/>
      <c r="EHQ836" s="257"/>
      <c r="EHR836" s="257"/>
      <c r="EHS836" s="257"/>
      <c r="EHT836" s="257"/>
      <c r="EHU836" s="257"/>
      <c r="EHV836" s="257"/>
      <c r="EHW836" s="257"/>
      <c r="EHX836" s="257"/>
      <c r="EHY836" s="257"/>
      <c r="EHZ836" s="257"/>
      <c r="EIA836" s="257"/>
      <c r="EIB836" s="257"/>
      <c r="EIC836" s="257"/>
      <c r="EID836" s="257"/>
      <c r="EIE836" s="257"/>
      <c r="EIF836" s="257"/>
      <c r="EIG836" s="257"/>
      <c r="EIH836" s="257"/>
      <c r="EII836" s="257"/>
      <c r="EIJ836" s="257"/>
      <c r="EIK836" s="257"/>
      <c r="EIL836" s="257"/>
      <c r="EIM836" s="257"/>
      <c r="EIN836" s="257"/>
      <c r="EIO836" s="257"/>
      <c r="EIP836" s="257"/>
      <c r="EIQ836" s="257"/>
      <c r="EIR836" s="257"/>
      <c r="EIS836" s="257"/>
      <c r="EIT836" s="257"/>
      <c r="EIU836" s="257"/>
      <c r="EIV836" s="257"/>
      <c r="EIW836" s="257"/>
      <c r="EIX836" s="257"/>
      <c r="EIY836" s="257"/>
      <c r="EIZ836" s="257"/>
      <c r="EJA836" s="257"/>
      <c r="EJB836" s="257"/>
      <c r="EJC836" s="257"/>
      <c r="EJD836" s="257"/>
      <c r="EJE836" s="257"/>
      <c r="EJF836" s="257"/>
      <c r="EJG836" s="257"/>
      <c r="EJH836" s="257"/>
      <c r="EJI836" s="257"/>
      <c r="EJJ836" s="257"/>
      <c r="EJK836" s="257"/>
      <c r="EJL836" s="257"/>
      <c r="EJM836" s="257"/>
      <c r="EJN836" s="257"/>
      <c r="EJO836" s="257"/>
      <c r="EJP836" s="257"/>
      <c r="EJQ836" s="257"/>
      <c r="EJR836" s="257"/>
      <c r="EJS836" s="257"/>
      <c r="EJT836" s="257"/>
      <c r="EJU836" s="257"/>
      <c r="EJV836" s="257"/>
      <c r="EJW836" s="257"/>
      <c r="EJX836" s="257"/>
      <c r="EJY836" s="257"/>
      <c r="EJZ836" s="257"/>
      <c r="EKA836" s="257"/>
      <c r="EKB836" s="257"/>
      <c r="EKC836" s="257"/>
      <c r="EKD836" s="257"/>
      <c r="EKE836" s="257"/>
      <c r="EKF836" s="257"/>
      <c r="EKG836" s="257"/>
      <c r="EKH836" s="257"/>
      <c r="EKI836" s="257"/>
      <c r="EKJ836" s="257"/>
      <c r="EKK836" s="257"/>
      <c r="EKL836" s="257"/>
      <c r="EKM836" s="257"/>
      <c r="EKN836" s="257"/>
      <c r="EKO836" s="257"/>
      <c r="EKP836" s="257"/>
      <c r="EKQ836" s="257"/>
      <c r="EKR836" s="257"/>
      <c r="EKS836" s="257"/>
      <c r="EKT836" s="257"/>
      <c r="EKU836" s="257"/>
      <c r="EKV836" s="257"/>
      <c r="EKW836" s="257"/>
      <c r="EKX836" s="257"/>
      <c r="EKY836" s="257"/>
      <c r="EKZ836" s="257"/>
      <c r="ELA836" s="257"/>
      <c r="ELB836" s="257"/>
      <c r="ELC836" s="257"/>
      <c r="ELD836" s="257"/>
      <c r="ELE836" s="257"/>
      <c r="ELF836" s="257"/>
      <c r="ELG836" s="257"/>
      <c r="ELH836" s="257"/>
      <c r="ELI836" s="257"/>
      <c r="ELJ836" s="257"/>
      <c r="ELK836" s="257"/>
      <c r="ELL836" s="257"/>
      <c r="ELM836" s="257"/>
      <c r="ELN836" s="257"/>
      <c r="ELO836" s="257"/>
      <c r="ELP836" s="257"/>
      <c r="ELQ836" s="257"/>
      <c r="ELR836" s="257"/>
      <c r="ELS836" s="257"/>
      <c r="ELT836" s="257"/>
      <c r="ELU836" s="257"/>
      <c r="ELV836" s="257"/>
      <c r="ELW836" s="257"/>
      <c r="ELX836" s="257"/>
      <c r="ELY836" s="257"/>
      <c r="ELZ836" s="257"/>
      <c r="EMA836" s="257"/>
      <c r="EMB836" s="257"/>
      <c r="EMC836" s="257"/>
      <c r="EMD836" s="257"/>
      <c r="EME836" s="257"/>
      <c r="EMF836" s="257"/>
      <c r="EMG836" s="257"/>
      <c r="EMH836" s="257"/>
      <c r="EMI836" s="257"/>
      <c r="EMJ836" s="257"/>
      <c r="EMK836" s="257"/>
      <c r="EML836" s="257"/>
      <c r="EMM836" s="257"/>
      <c r="EMN836" s="257"/>
      <c r="EMO836" s="257"/>
      <c r="EMP836" s="257"/>
      <c r="EMQ836" s="257"/>
      <c r="EMR836" s="257"/>
      <c r="EMS836" s="257"/>
      <c r="EMT836" s="257"/>
      <c r="EMU836" s="257"/>
      <c r="EMV836" s="257"/>
      <c r="EMW836" s="257"/>
      <c r="EMX836" s="257"/>
      <c r="EMY836" s="257"/>
      <c r="EMZ836" s="257"/>
      <c r="ENA836" s="257"/>
      <c r="ENB836" s="257"/>
      <c r="ENC836" s="257"/>
      <c r="END836" s="257"/>
      <c r="ENE836" s="257"/>
      <c r="ENF836" s="257"/>
      <c r="ENG836" s="257"/>
      <c r="ENH836" s="257"/>
      <c r="ENI836" s="257"/>
      <c r="ENJ836" s="257"/>
      <c r="ENK836" s="257"/>
      <c r="ENL836" s="257"/>
      <c r="ENM836" s="257"/>
      <c r="ENN836" s="257"/>
      <c r="ENO836" s="257"/>
      <c r="ENP836" s="257"/>
      <c r="ENQ836" s="257"/>
      <c r="ENR836" s="257"/>
      <c r="ENS836" s="257"/>
      <c r="ENT836" s="257"/>
      <c r="ENU836" s="257"/>
      <c r="ENV836" s="257"/>
      <c r="ENW836" s="257"/>
      <c r="ENX836" s="257"/>
      <c r="ENY836" s="257"/>
      <c r="ENZ836" s="257"/>
      <c r="EOA836" s="257"/>
      <c r="EOB836" s="257"/>
      <c r="EOC836" s="257"/>
      <c r="EOD836" s="257"/>
      <c r="EOE836" s="257"/>
      <c r="EOF836" s="257"/>
      <c r="EOG836" s="257"/>
      <c r="EOH836" s="257"/>
      <c r="EOI836" s="257"/>
      <c r="EOJ836" s="257"/>
      <c r="EOK836" s="257"/>
      <c r="EOL836" s="257"/>
      <c r="EOM836" s="257"/>
      <c r="EON836" s="257"/>
      <c r="EOO836" s="257"/>
      <c r="EOP836" s="257"/>
      <c r="EOQ836" s="257"/>
      <c r="EOR836" s="257"/>
      <c r="EOS836" s="257"/>
      <c r="EOT836" s="257"/>
      <c r="EOU836" s="257"/>
      <c r="EOV836" s="257"/>
      <c r="EOW836" s="257"/>
      <c r="EOX836" s="257"/>
      <c r="EOY836" s="257"/>
      <c r="EOZ836" s="257"/>
      <c r="EPA836" s="257"/>
      <c r="EPB836" s="257"/>
      <c r="EPC836" s="257"/>
      <c r="EPD836" s="257"/>
      <c r="EPE836" s="257"/>
      <c r="EPF836" s="257"/>
      <c r="EPG836" s="257"/>
      <c r="EPH836" s="257"/>
      <c r="EPI836" s="257"/>
      <c r="EPJ836" s="257"/>
      <c r="EPK836" s="257"/>
      <c r="EPL836" s="257"/>
      <c r="EPM836" s="257"/>
      <c r="EPN836" s="257"/>
      <c r="EPO836" s="257"/>
      <c r="EPP836" s="257"/>
      <c r="EPQ836" s="257"/>
      <c r="EPR836" s="257"/>
      <c r="EPS836" s="257"/>
      <c r="EPT836" s="257"/>
      <c r="EPU836" s="257"/>
      <c r="EPV836" s="257"/>
      <c r="EPW836" s="257"/>
      <c r="EPX836" s="257"/>
      <c r="EPY836" s="257"/>
      <c r="EPZ836" s="257"/>
      <c r="EQA836" s="257"/>
      <c r="EQB836" s="257"/>
      <c r="EQC836" s="257"/>
      <c r="EQD836" s="257"/>
      <c r="EQE836" s="257"/>
      <c r="EQF836" s="257"/>
      <c r="EQG836" s="257"/>
      <c r="EQH836" s="257"/>
      <c r="EQI836" s="257"/>
      <c r="EQJ836" s="257"/>
      <c r="EQK836" s="257"/>
      <c r="EQL836" s="257"/>
      <c r="EQM836" s="257"/>
      <c r="EQN836" s="257"/>
      <c r="EQO836" s="257"/>
      <c r="EQP836" s="257"/>
      <c r="EQQ836" s="257"/>
      <c r="EQR836" s="257"/>
      <c r="EQS836" s="257"/>
      <c r="EQT836" s="257"/>
      <c r="EQU836" s="257"/>
      <c r="EQV836" s="257"/>
      <c r="EQW836" s="257"/>
      <c r="EQX836" s="257"/>
      <c r="EQY836" s="257"/>
      <c r="EQZ836" s="257"/>
      <c r="ERA836" s="257"/>
      <c r="ERB836" s="257"/>
      <c r="ERC836" s="257"/>
      <c r="ERD836" s="257"/>
      <c r="ERE836" s="257"/>
      <c r="ERF836" s="257"/>
      <c r="ERG836" s="257"/>
      <c r="ERH836" s="257"/>
      <c r="ERI836" s="257"/>
      <c r="ERJ836" s="257"/>
      <c r="ERK836" s="257"/>
      <c r="ERL836" s="257"/>
      <c r="ERM836" s="257"/>
      <c r="ERN836" s="257"/>
      <c r="ERO836" s="257"/>
      <c r="ERP836" s="257"/>
      <c r="ERQ836" s="257"/>
      <c r="ERR836" s="257"/>
      <c r="ERS836" s="257"/>
      <c r="ERT836" s="257"/>
      <c r="ERU836" s="257"/>
      <c r="ERV836" s="257"/>
      <c r="ERW836" s="257"/>
      <c r="ERX836" s="257"/>
      <c r="ERY836" s="257"/>
      <c r="ERZ836" s="257"/>
      <c r="ESA836" s="257"/>
      <c r="ESB836" s="257"/>
      <c r="ESC836" s="257"/>
      <c r="ESD836" s="257"/>
      <c r="ESE836" s="257"/>
      <c r="ESF836" s="257"/>
      <c r="ESG836" s="257"/>
      <c r="ESH836" s="257"/>
      <c r="ESI836" s="257"/>
      <c r="ESJ836" s="257"/>
      <c r="ESK836" s="257"/>
      <c r="ESL836" s="257"/>
      <c r="ESM836" s="257"/>
      <c r="ESN836" s="257"/>
      <c r="ESO836" s="257"/>
      <c r="ESP836" s="257"/>
      <c r="ESQ836" s="257"/>
      <c r="ESR836" s="257"/>
      <c r="ESS836" s="257"/>
      <c r="EST836" s="257"/>
      <c r="ESU836" s="257"/>
      <c r="ESV836" s="257"/>
      <c r="ESW836" s="257"/>
      <c r="ESX836" s="257"/>
      <c r="ESY836" s="257"/>
      <c r="ESZ836" s="257"/>
      <c r="ETA836" s="257"/>
      <c r="ETB836" s="257"/>
      <c r="ETC836" s="257"/>
      <c r="ETD836" s="257"/>
      <c r="ETE836" s="257"/>
      <c r="ETF836" s="257"/>
      <c r="ETG836" s="257"/>
      <c r="ETH836" s="257"/>
      <c r="ETI836" s="257"/>
      <c r="ETJ836" s="257"/>
      <c r="ETK836" s="257"/>
      <c r="ETL836" s="257"/>
      <c r="ETM836" s="257"/>
      <c r="ETN836" s="257"/>
      <c r="ETO836" s="257"/>
      <c r="ETP836" s="257"/>
      <c r="ETQ836" s="257"/>
      <c r="ETR836" s="257"/>
      <c r="ETS836" s="257"/>
      <c r="ETT836" s="257"/>
      <c r="ETU836" s="257"/>
      <c r="ETV836" s="257"/>
      <c r="ETW836" s="257"/>
      <c r="ETX836" s="257"/>
      <c r="ETY836" s="257"/>
      <c r="ETZ836" s="257"/>
      <c r="EUA836" s="257"/>
      <c r="EUB836" s="257"/>
      <c r="EUC836" s="257"/>
      <c r="EUD836" s="257"/>
      <c r="EUE836" s="257"/>
      <c r="EUF836" s="257"/>
      <c r="EUG836" s="257"/>
      <c r="EUH836" s="257"/>
      <c r="EUI836" s="257"/>
      <c r="EUJ836" s="257"/>
      <c r="EUK836" s="257"/>
      <c r="EUL836" s="257"/>
      <c r="EUM836" s="257"/>
      <c r="EUN836" s="257"/>
      <c r="EUO836" s="257"/>
      <c r="EUP836" s="257"/>
      <c r="EUQ836" s="257"/>
      <c r="EUR836" s="257"/>
      <c r="EUS836" s="257"/>
      <c r="EUT836" s="257"/>
      <c r="EUU836" s="257"/>
      <c r="EUV836" s="257"/>
      <c r="EUW836" s="257"/>
      <c r="EUX836" s="257"/>
      <c r="EUY836" s="257"/>
      <c r="EUZ836" s="257"/>
      <c r="EVA836" s="257"/>
      <c r="EVB836" s="257"/>
      <c r="EVC836" s="257"/>
      <c r="EVD836" s="257"/>
      <c r="EVE836" s="257"/>
      <c r="EVF836" s="257"/>
      <c r="EVG836" s="257"/>
      <c r="EVH836" s="257"/>
      <c r="EVI836" s="257"/>
      <c r="EVJ836" s="257"/>
      <c r="EVK836" s="257"/>
      <c r="EVL836" s="257"/>
      <c r="EVM836" s="257"/>
      <c r="EVN836" s="257"/>
      <c r="EVO836" s="257"/>
      <c r="EVP836" s="257"/>
      <c r="EVQ836" s="257"/>
      <c r="EVR836" s="257"/>
      <c r="EVS836" s="257"/>
      <c r="EVT836" s="257"/>
      <c r="EVU836" s="257"/>
      <c r="EVV836" s="257"/>
      <c r="EVW836" s="257"/>
      <c r="EVX836" s="257"/>
      <c r="EVY836" s="257"/>
      <c r="EVZ836" s="257"/>
      <c r="EWA836" s="257"/>
      <c r="EWB836" s="257"/>
      <c r="EWC836" s="257"/>
      <c r="EWD836" s="257"/>
      <c r="EWE836" s="257"/>
      <c r="EWF836" s="257"/>
      <c r="EWG836" s="257"/>
      <c r="EWH836" s="257"/>
      <c r="EWI836" s="257"/>
      <c r="EWJ836" s="257"/>
      <c r="EWK836" s="257"/>
      <c r="EWL836" s="257"/>
      <c r="EWM836" s="257"/>
      <c r="EWN836" s="257"/>
      <c r="EWO836" s="257"/>
      <c r="EWP836" s="257"/>
      <c r="EWQ836" s="257"/>
      <c r="EWR836" s="257"/>
      <c r="EWS836" s="257"/>
      <c r="EWT836" s="257"/>
      <c r="EWU836" s="257"/>
      <c r="EWV836" s="257"/>
      <c r="EWW836" s="257"/>
      <c r="EWX836" s="257"/>
      <c r="EWY836" s="257"/>
      <c r="EWZ836" s="257"/>
      <c r="EXA836" s="257"/>
      <c r="EXB836" s="257"/>
      <c r="EXC836" s="257"/>
      <c r="EXD836" s="257"/>
      <c r="EXE836" s="257"/>
      <c r="EXF836" s="257"/>
      <c r="EXG836" s="257"/>
      <c r="EXH836" s="257"/>
      <c r="EXI836" s="257"/>
      <c r="EXJ836" s="257"/>
      <c r="EXK836" s="257"/>
      <c r="EXL836" s="257"/>
      <c r="EXM836" s="257"/>
      <c r="EXN836" s="257"/>
      <c r="EXO836" s="257"/>
      <c r="EXP836" s="257"/>
      <c r="EXQ836" s="257"/>
      <c r="EXR836" s="257"/>
      <c r="EXS836" s="257"/>
      <c r="EXT836" s="257"/>
      <c r="EXU836" s="257"/>
      <c r="EXV836" s="257"/>
      <c r="EXW836" s="257"/>
      <c r="EXX836" s="257"/>
      <c r="EXY836" s="257"/>
      <c r="EXZ836" s="257"/>
      <c r="EYA836" s="257"/>
      <c r="EYB836" s="257"/>
      <c r="EYC836" s="257"/>
      <c r="EYD836" s="257"/>
      <c r="EYE836" s="257"/>
      <c r="EYF836" s="257"/>
      <c r="EYG836" s="257"/>
      <c r="EYH836" s="257"/>
      <c r="EYI836" s="257"/>
      <c r="EYJ836" s="257"/>
      <c r="EYK836" s="257"/>
      <c r="EYL836" s="257"/>
      <c r="EYM836" s="257"/>
      <c r="EYN836" s="257"/>
      <c r="EYO836" s="257"/>
      <c r="EYP836" s="257"/>
      <c r="EYQ836" s="257"/>
      <c r="EYR836" s="257"/>
      <c r="EYS836" s="257"/>
      <c r="EYT836" s="257"/>
      <c r="EYU836" s="257"/>
      <c r="EYV836" s="257"/>
      <c r="EYW836" s="257"/>
      <c r="EYX836" s="257"/>
      <c r="EYY836" s="257"/>
      <c r="EYZ836" s="257"/>
      <c r="EZA836" s="257"/>
      <c r="EZB836" s="257"/>
      <c r="EZC836" s="257"/>
      <c r="EZD836" s="257"/>
      <c r="EZE836" s="257"/>
      <c r="EZF836" s="257"/>
      <c r="EZG836" s="257"/>
      <c r="EZH836" s="257"/>
      <c r="EZI836" s="257"/>
      <c r="EZJ836" s="257"/>
      <c r="EZK836" s="257"/>
      <c r="EZL836" s="257"/>
      <c r="EZM836" s="257"/>
      <c r="EZN836" s="257"/>
      <c r="EZO836" s="257"/>
      <c r="EZP836" s="257"/>
      <c r="EZQ836" s="257"/>
      <c r="EZR836" s="257"/>
      <c r="EZS836" s="257"/>
      <c r="EZT836" s="257"/>
      <c r="EZU836" s="257"/>
      <c r="EZV836" s="257"/>
      <c r="EZW836" s="257"/>
      <c r="EZX836" s="257"/>
      <c r="EZY836" s="257"/>
      <c r="EZZ836" s="257"/>
      <c r="FAA836" s="257"/>
      <c r="FAB836" s="257"/>
      <c r="FAC836" s="257"/>
      <c r="FAD836" s="257"/>
      <c r="FAE836" s="257"/>
      <c r="FAF836" s="257"/>
      <c r="FAG836" s="257"/>
      <c r="FAH836" s="257"/>
      <c r="FAI836" s="257"/>
      <c r="FAJ836" s="257"/>
      <c r="FAK836" s="257"/>
      <c r="FAL836" s="257"/>
      <c r="FAM836" s="257"/>
      <c r="FAN836" s="257"/>
      <c r="FAO836" s="257"/>
      <c r="FAP836" s="257"/>
      <c r="FAQ836" s="257"/>
      <c r="FAR836" s="257"/>
      <c r="FAS836" s="257"/>
      <c r="FAT836" s="257"/>
      <c r="FAU836" s="257"/>
      <c r="FAV836" s="257"/>
      <c r="FAW836" s="257"/>
      <c r="FAX836" s="257"/>
      <c r="FAY836" s="257"/>
      <c r="FAZ836" s="257"/>
      <c r="FBA836" s="257"/>
      <c r="FBB836" s="257"/>
      <c r="FBC836" s="257"/>
      <c r="FBD836" s="257"/>
      <c r="FBE836" s="257"/>
      <c r="FBF836" s="257"/>
      <c r="FBG836" s="257"/>
      <c r="FBH836" s="257"/>
      <c r="FBI836" s="257"/>
      <c r="FBJ836" s="257"/>
      <c r="FBK836" s="257"/>
      <c r="FBL836" s="257"/>
      <c r="FBM836" s="257"/>
      <c r="FBN836" s="257"/>
      <c r="FBO836" s="257"/>
      <c r="FBP836" s="257"/>
      <c r="FBQ836" s="257"/>
      <c r="FBR836" s="257"/>
      <c r="FBS836" s="257"/>
      <c r="FBT836" s="257"/>
      <c r="FBU836" s="257"/>
      <c r="FBV836" s="257"/>
      <c r="FBW836" s="257"/>
      <c r="FBX836" s="257"/>
      <c r="FBY836" s="257"/>
      <c r="FBZ836" s="257"/>
      <c r="FCA836" s="257"/>
      <c r="FCB836" s="257"/>
      <c r="FCC836" s="257"/>
      <c r="FCD836" s="257"/>
      <c r="FCE836" s="257"/>
      <c r="FCF836" s="257"/>
      <c r="FCG836" s="257"/>
      <c r="FCH836" s="257"/>
      <c r="FCI836" s="257"/>
      <c r="FCJ836" s="257"/>
      <c r="FCK836" s="257"/>
      <c r="FCL836" s="257"/>
      <c r="FCM836" s="257"/>
      <c r="FCN836" s="257"/>
      <c r="FCO836" s="257"/>
      <c r="FCP836" s="257"/>
      <c r="FCQ836" s="257"/>
      <c r="FCR836" s="257"/>
      <c r="FCS836" s="257"/>
      <c r="FCT836" s="257"/>
      <c r="FCU836" s="257"/>
      <c r="FCV836" s="257"/>
      <c r="FCW836" s="257"/>
      <c r="FCX836" s="257"/>
      <c r="FCY836" s="257"/>
      <c r="FCZ836" s="257"/>
      <c r="FDA836" s="257"/>
      <c r="FDB836" s="257"/>
      <c r="FDC836" s="257"/>
      <c r="FDD836" s="257"/>
      <c r="FDE836" s="257"/>
      <c r="FDF836" s="257"/>
      <c r="FDG836" s="257"/>
      <c r="FDH836" s="257"/>
      <c r="FDI836" s="257"/>
      <c r="FDJ836" s="257"/>
      <c r="FDK836" s="257"/>
      <c r="FDL836" s="257"/>
      <c r="FDM836" s="257"/>
      <c r="FDN836" s="257"/>
      <c r="FDO836" s="257"/>
      <c r="FDP836" s="257"/>
      <c r="FDQ836" s="257"/>
      <c r="FDR836" s="257"/>
      <c r="FDS836" s="257"/>
      <c r="FDT836" s="257"/>
      <c r="FDU836" s="257"/>
      <c r="FDV836" s="257"/>
      <c r="FDW836" s="257"/>
      <c r="FDX836" s="257"/>
      <c r="FDY836" s="257"/>
      <c r="FDZ836" s="257"/>
      <c r="FEA836" s="257"/>
      <c r="FEB836" s="257"/>
      <c r="FEC836" s="257"/>
      <c r="FED836" s="257"/>
      <c r="FEE836" s="257"/>
      <c r="FEF836" s="257"/>
      <c r="FEG836" s="257"/>
      <c r="FEH836" s="257"/>
      <c r="FEI836" s="257"/>
      <c r="FEJ836" s="257"/>
      <c r="FEK836" s="257"/>
      <c r="FEL836" s="257"/>
      <c r="FEM836" s="257"/>
      <c r="FEN836" s="257"/>
      <c r="FEO836" s="257"/>
      <c r="FEP836" s="257"/>
      <c r="FEQ836" s="257"/>
      <c r="FER836" s="257"/>
      <c r="FES836" s="257"/>
      <c r="FET836" s="257"/>
      <c r="FEU836" s="257"/>
      <c r="FEV836" s="257"/>
      <c r="FEW836" s="257"/>
      <c r="FEX836" s="257"/>
      <c r="FEY836" s="257"/>
      <c r="FEZ836" s="257"/>
      <c r="FFA836" s="257"/>
      <c r="FFB836" s="257"/>
      <c r="FFC836" s="257"/>
      <c r="FFD836" s="257"/>
      <c r="FFE836" s="257"/>
      <c r="FFF836" s="257"/>
      <c r="FFG836" s="257"/>
      <c r="FFH836" s="257"/>
      <c r="FFI836" s="257"/>
      <c r="FFJ836" s="257"/>
      <c r="FFK836" s="257"/>
      <c r="FFL836" s="257"/>
      <c r="FFM836" s="257"/>
      <c r="FFN836" s="257"/>
      <c r="FFO836" s="257"/>
      <c r="FFP836" s="257"/>
      <c r="FFQ836" s="257"/>
      <c r="FFR836" s="257"/>
      <c r="FFS836" s="257"/>
      <c r="FFT836" s="257"/>
      <c r="FFU836" s="257"/>
      <c r="FFV836" s="257"/>
      <c r="FFW836" s="257"/>
      <c r="FFX836" s="257"/>
      <c r="FFY836" s="257"/>
      <c r="FFZ836" s="257"/>
      <c r="FGA836" s="257"/>
      <c r="FGB836" s="257"/>
      <c r="FGC836" s="257"/>
      <c r="FGD836" s="257"/>
      <c r="FGE836" s="257"/>
      <c r="FGF836" s="257"/>
      <c r="FGG836" s="257"/>
      <c r="FGH836" s="257"/>
      <c r="FGI836" s="257"/>
      <c r="FGJ836" s="257"/>
      <c r="FGK836" s="257"/>
      <c r="FGL836" s="257"/>
      <c r="FGM836" s="257"/>
      <c r="FGN836" s="257"/>
      <c r="FGO836" s="257"/>
      <c r="FGP836" s="257"/>
      <c r="FGQ836" s="257"/>
      <c r="FGR836" s="257"/>
      <c r="FGS836" s="257"/>
      <c r="FGT836" s="257"/>
      <c r="FGU836" s="257"/>
      <c r="FGV836" s="257"/>
      <c r="FGW836" s="257"/>
      <c r="FGX836" s="257"/>
      <c r="FGY836" s="257"/>
      <c r="FGZ836" s="257"/>
      <c r="FHA836" s="257"/>
      <c r="FHB836" s="257"/>
      <c r="FHC836" s="257"/>
      <c r="FHD836" s="257"/>
      <c r="FHE836" s="257"/>
      <c r="FHF836" s="257"/>
      <c r="FHG836" s="257"/>
      <c r="FHH836" s="257"/>
      <c r="FHI836" s="257"/>
      <c r="FHJ836" s="257"/>
      <c r="FHK836" s="257"/>
      <c r="FHL836" s="257"/>
      <c r="FHM836" s="257"/>
      <c r="FHN836" s="257"/>
      <c r="FHO836" s="257"/>
      <c r="FHP836" s="257"/>
      <c r="FHQ836" s="257"/>
      <c r="FHR836" s="257"/>
      <c r="FHS836" s="257"/>
      <c r="FHT836" s="257"/>
      <c r="FHU836" s="257"/>
      <c r="FHV836" s="257"/>
      <c r="FHW836" s="257"/>
      <c r="FHX836" s="257"/>
      <c r="FHY836" s="257"/>
      <c r="FHZ836" s="257"/>
      <c r="FIA836" s="257"/>
      <c r="FIB836" s="257"/>
      <c r="FIC836" s="257"/>
      <c r="FID836" s="257"/>
      <c r="FIE836" s="257"/>
      <c r="FIF836" s="257"/>
      <c r="FIG836" s="257"/>
      <c r="FIH836" s="257"/>
      <c r="FII836" s="257"/>
      <c r="FIJ836" s="257"/>
      <c r="FIK836" s="257"/>
      <c r="FIL836" s="257"/>
      <c r="FIM836" s="257"/>
      <c r="FIN836" s="257"/>
      <c r="FIO836" s="257"/>
      <c r="FIP836" s="257"/>
      <c r="FIQ836" s="257"/>
      <c r="FIR836" s="257"/>
      <c r="FIS836" s="257"/>
      <c r="FIT836" s="257"/>
      <c r="FIU836" s="257"/>
      <c r="FIV836" s="257"/>
      <c r="FIW836" s="257"/>
      <c r="FIX836" s="257"/>
      <c r="FIY836" s="257"/>
      <c r="FIZ836" s="257"/>
      <c r="FJA836" s="257"/>
      <c r="FJB836" s="257"/>
      <c r="FJC836" s="257"/>
      <c r="FJD836" s="257"/>
      <c r="FJE836" s="257"/>
      <c r="FJF836" s="257"/>
      <c r="FJG836" s="257"/>
      <c r="FJH836" s="257"/>
      <c r="FJI836" s="257"/>
      <c r="FJJ836" s="257"/>
      <c r="FJK836" s="257"/>
      <c r="FJL836" s="257"/>
      <c r="FJM836" s="257"/>
      <c r="FJN836" s="257"/>
      <c r="FJO836" s="257"/>
      <c r="FJP836" s="257"/>
      <c r="FJQ836" s="257"/>
      <c r="FJR836" s="257"/>
      <c r="FJS836" s="257"/>
      <c r="FJT836" s="257"/>
      <c r="FJU836" s="257"/>
      <c r="FJV836" s="257"/>
      <c r="FJW836" s="257"/>
      <c r="FJX836" s="257"/>
      <c r="FJY836" s="257"/>
      <c r="FJZ836" s="257"/>
      <c r="FKA836" s="257"/>
      <c r="FKB836" s="257"/>
      <c r="FKC836" s="257"/>
      <c r="FKD836" s="257"/>
      <c r="FKE836" s="257"/>
      <c r="FKF836" s="257"/>
      <c r="FKG836" s="257"/>
      <c r="FKH836" s="257"/>
      <c r="FKI836" s="257"/>
      <c r="FKJ836" s="257"/>
      <c r="FKK836" s="257"/>
      <c r="FKL836" s="257"/>
      <c r="FKM836" s="257"/>
      <c r="FKN836" s="257"/>
      <c r="FKO836" s="257"/>
      <c r="FKP836" s="257"/>
      <c r="FKQ836" s="257"/>
      <c r="FKR836" s="257"/>
      <c r="FKS836" s="257"/>
      <c r="FKT836" s="257"/>
      <c r="FKU836" s="257"/>
      <c r="FKV836" s="257"/>
      <c r="FKW836" s="257"/>
      <c r="FKX836" s="257"/>
      <c r="FKY836" s="257"/>
      <c r="FKZ836" s="257"/>
      <c r="FLA836" s="257"/>
      <c r="FLB836" s="257"/>
      <c r="FLC836" s="257"/>
      <c r="FLD836" s="257"/>
      <c r="FLE836" s="257"/>
      <c r="FLF836" s="257"/>
      <c r="FLG836" s="257"/>
      <c r="FLH836" s="257"/>
      <c r="FLI836" s="257"/>
      <c r="FLJ836" s="257"/>
      <c r="FLK836" s="257"/>
      <c r="FLL836" s="257"/>
      <c r="FLM836" s="257"/>
      <c r="FLN836" s="257"/>
      <c r="FLO836" s="257"/>
      <c r="FLP836" s="257"/>
      <c r="FLQ836" s="257"/>
      <c r="FLR836" s="257"/>
      <c r="FLS836" s="257"/>
      <c r="FLT836" s="257"/>
      <c r="FLU836" s="257"/>
      <c r="FLV836" s="257"/>
      <c r="FLW836" s="257"/>
      <c r="FLX836" s="257"/>
      <c r="FLY836" s="257"/>
      <c r="FLZ836" s="257"/>
      <c r="FMA836" s="257"/>
      <c r="FMB836" s="257"/>
      <c r="FMC836" s="257"/>
      <c r="FMD836" s="257"/>
      <c r="FME836" s="257"/>
      <c r="FMF836" s="257"/>
      <c r="FMG836" s="257"/>
      <c r="FMH836" s="257"/>
      <c r="FMI836" s="257"/>
      <c r="FMJ836" s="257"/>
      <c r="FMK836" s="257"/>
      <c r="FML836" s="257"/>
      <c r="FMM836" s="257"/>
      <c r="FMN836" s="257"/>
      <c r="FMO836" s="257"/>
      <c r="FMP836" s="257"/>
      <c r="FMQ836" s="257"/>
      <c r="FMR836" s="257"/>
      <c r="FMS836" s="257"/>
      <c r="FMT836" s="257"/>
      <c r="FMU836" s="257"/>
      <c r="FMV836" s="257"/>
      <c r="FMW836" s="257"/>
      <c r="FMX836" s="257"/>
      <c r="FMY836" s="257"/>
      <c r="FMZ836" s="257"/>
      <c r="FNA836" s="257"/>
      <c r="FNB836" s="257"/>
      <c r="FNC836" s="257"/>
      <c r="FND836" s="257"/>
      <c r="FNE836" s="257"/>
      <c r="FNF836" s="257"/>
      <c r="FNG836" s="257"/>
      <c r="FNH836" s="257"/>
      <c r="FNI836" s="257"/>
      <c r="FNJ836" s="257"/>
      <c r="FNK836" s="257"/>
      <c r="FNL836" s="257"/>
      <c r="FNM836" s="257"/>
      <c r="FNN836" s="257"/>
      <c r="FNO836" s="257"/>
      <c r="FNP836" s="257"/>
      <c r="FNQ836" s="257"/>
      <c r="FNR836" s="257"/>
      <c r="FNS836" s="257"/>
      <c r="FNT836" s="257"/>
      <c r="FNU836" s="257"/>
      <c r="FNV836" s="257"/>
      <c r="FNW836" s="257"/>
      <c r="FNX836" s="257"/>
      <c r="FNY836" s="257"/>
      <c r="FNZ836" s="257"/>
      <c r="FOA836" s="257"/>
      <c r="FOB836" s="257"/>
      <c r="FOC836" s="257"/>
      <c r="FOD836" s="257"/>
      <c r="FOE836" s="257"/>
      <c r="FOF836" s="257"/>
      <c r="FOG836" s="257"/>
      <c r="FOH836" s="257"/>
      <c r="FOI836" s="257"/>
      <c r="FOJ836" s="257"/>
      <c r="FOK836" s="257"/>
      <c r="FOL836" s="257"/>
      <c r="FOM836" s="257"/>
      <c r="FON836" s="257"/>
      <c r="FOO836" s="257"/>
      <c r="FOP836" s="257"/>
      <c r="FOQ836" s="257"/>
      <c r="FOR836" s="257"/>
      <c r="FOS836" s="257"/>
      <c r="FOT836" s="257"/>
      <c r="FOU836" s="257"/>
      <c r="FOV836" s="257"/>
      <c r="FOW836" s="257"/>
      <c r="FOX836" s="257"/>
      <c r="FOY836" s="257"/>
      <c r="FOZ836" s="257"/>
      <c r="FPA836" s="257"/>
      <c r="FPB836" s="257"/>
      <c r="FPC836" s="257"/>
      <c r="FPD836" s="257"/>
      <c r="FPE836" s="257"/>
      <c r="FPF836" s="257"/>
      <c r="FPG836" s="257"/>
      <c r="FPH836" s="257"/>
      <c r="FPI836" s="257"/>
      <c r="FPJ836" s="257"/>
      <c r="FPK836" s="257"/>
      <c r="FPL836" s="257"/>
      <c r="FPM836" s="257"/>
      <c r="FPN836" s="257"/>
      <c r="FPO836" s="257"/>
      <c r="FPP836" s="257"/>
      <c r="FPQ836" s="257"/>
      <c r="FPR836" s="257"/>
      <c r="FPS836" s="257"/>
      <c r="FPT836" s="257"/>
      <c r="FPU836" s="257"/>
      <c r="FPV836" s="257"/>
      <c r="FPW836" s="257"/>
      <c r="FPX836" s="257"/>
      <c r="FPY836" s="257"/>
      <c r="FPZ836" s="257"/>
      <c r="FQA836" s="257"/>
      <c r="FQB836" s="257"/>
      <c r="FQC836" s="257"/>
      <c r="FQD836" s="257"/>
      <c r="FQE836" s="257"/>
      <c r="FQF836" s="257"/>
      <c r="FQG836" s="257"/>
      <c r="FQH836" s="257"/>
      <c r="FQI836" s="257"/>
      <c r="FQJ836" s="257"/>
      <c r="FQK836" s="257"/>
      <c r="FQL836" s="257"/>
      <c r="FQM836" s="257"/>
      <c r="FQN836" s="257"/>
      <c r="FQO836" s="257"/>
      <c r="FQP836" s="257"/>
      <c r="FQQ836" s="257"/>
      <c r="FQR836" s="257"/>
      <c r="FQS836" s="257"/>
      <c r="FQT836" s="257"/>
      <c r="FQU836" s="257"/>
      <c r="FQV836" s="257"/>
      <c r="FQW836" s="257"/>
      <c r="FQX836" s="257"/>
      <c r="FQY836" s="257"/>
      <c r="FQZ836" s="257"/>
      <c r="FRA836" s="257"/>
      <c r="FRB836" s="257"/>
      <c r="FRC836" s="257"/>
      <c r="FRD836" s="257"/>
      <c r="FRE836" s="257"/>
      <c r="FRF836" s="257"/>
      <c r="FRG836" s="257"/>
      <c r="FRH836" s="257"/>
      <c r="FRI836" s="257"/>
      <c r="FRJ836" s="257"/>
      <c r="FRK836" s="257"/>
      <c r="FRL836" s="257"/>
      <c r="FRM836" s="257"/>
      <c r="FRN836" s="257"/>
      <c r="FRO836" s="257"/>
      <c r="FRP836" s="257"/>
      <c r="FRQ836" s="257"/>
      <c r="FRR836" s="257"/>
      <c r="FRS836" s="257"/>
      <c r="FRT836" s="257"/>
      <c r="FRU836" s="257"/>
      <c r="FRV836" s="257"/>
      <c r="FRW836" s="257"/>
      <c r="FRX836" s="257"/>
      <c r="FRY836" s="257"/>
      <c r="FRZ836" s="257"/>
      <c r="FSA836" s="257"/>
      <c r="FSB836" s="257"/>
      <c r="FSC836" s="257"/>
      <c r="FSD836" s="257"/>
      <c r="FSE836" s="257"/>
      <c r="FSF836" s="257"/>
      <c r="FSG836" s="257"/>
      <c r="FSH836" s="257"/>
      <c r="FSI836" s="257"/>
      <c r="FSJ836" s="257"/>
      <c r="FSK836" s="257"/>
      <c r="FSL836" s="257"/>
      <c r="FSM836" s="257"/>
      <c r="FSN836" s="257"/>
      <c r="FSO836" s="257"/>
      <c r="FSP836" s="257"/>
      <c r="FSQ836" s="257"/>
      <c r="FSR836" s="257"/>
      <c r="FSS836" s="257"/>
      <c r="FST836" s="257"/>
      <c r="FSU836" s="257"/>
      <c r="FSV836" s="257"/>
      <c r="FSW836" s="257"/>
      <c r="FSX836" s="257"/>
      <c r="FSY836" s="257"/>
      <c r="FSZ836" s="257"/>
      <c r="FTA836" s="257"/>
      <c r="FTB836" s="257"/>
      <c r="FTC836" s="257"/>
      <c r="FTD836" s="257"/>
      <c r="FTE836" s="257"/>
      <c r="FTF836" s="257"/>
      <c r="FTG836" s="257"/>
      <c r="FTH836" s="257"/>
      <c r="FTI836" s="257"/>
      <c r="FTJ836" s="257"/>
      <c r="FTK836" s="257"/>
      <c r="FTL836" s="257"/>
      <c r="FTM836" s="257"/>
      <c r="FTN836" s="257"/>
      <c r="FTO836" s="257"/>
      <c r="FTP836" s="257"/>
      <c r="FTQ836" s="257"/>
      <c r="FTR836" s="257"/>
      <c r="FTS836" s="257"/>
      <c r="FTT836" s="257"/>
      <c r="FTU836" s="257"/>
      <c r="FTV836" s="257"/>
      <c r="FTW836" s="257"/>
      <c r="FTX836" s="257"/>
      <c r="FTY836" s="257"/>
      <c r="FTZ836" s="257"/>
      <c r="FUA836" s="257"/>
      <c r="FUB836" s="257"/>
      <c r="FUC836" s="257"/>
      <c r="FUD836" s="257"/>
      <c r="FUE836" s="257"/>
      <c r="FUF836" s="257"/>
      <c r="FUG836" s="257"/>
      <c r="FUH836" s="257"/>
      <c r="FUI836" s="257"/>
      <c r="FUJ836" s="257"/>
      <c r="FUK836" s="257"/>
      <c r="FUL836" s="257"/>
      <c r="FUM836" s="257"/>
      <c r="FUN836" s="257"/>
      <c r="FUO836" s="257"/>
      <c r="FUP836" s="257"/>
      <c r="FUQ836" s="257"/>
      <c r="FUR836" s="257"/>
      <c r="FUS836" s="257"/>
      <c r="FUT836" s="257"/>
      <c r="FUU836" s="257"/>
      <c r="FUV836" s="257"/>
      <c r="FUW836" s="257"/>
      <c r="FUX836" s="257"/>
      <c r="FUY836" s="257"/>
      <c r="FUZ836" s="257"/>
      <c r="FVA836" s="257"/>
      <c r="FVB836" s="257"/>
      <c r="FVC836" s="257"/>
      <c r="FVD836" s="257"/>
      <c r="FVE836" s="257"/>
      <c r="FVF836" s="257"/>
      <c r="FVG836" s="257"/>
      <c r="FVH836" s="257"/>
      <c r="FVI836" s="257"/>
      <c r="FVJ836" s="257"/>
      <c r="FVK836" s="257"/>
      <c r="FVL836" s="257"/>
      <c r="FVM836" s="257"/>
      <c r="FVN836" s="257"/>
      <c r="FVO836" s="257"/>
      <c r="FVP836" s="257"/>
      <c r="FVQ836" s="257"/>
      <c r="FVR836" s="257"/>
      <c r="FVS836" s="257"/>
      <c r="FVT836" s="257"/>
      <c r="FVU836" s="257"/>
      <c r="FVV836" s="257"/>
      <c r="FVW836" s="257"/>
      <c r="FVX836" s="257"/>
      <c r="FVY836" s="257"/>
      <c r="FVZ836" s="257"/>
      <c r="FWA836" s="257"/>
      <c r="FWB836" s="257"/>
      <c r="FWC836" s="257"/>
      <c r="FWD836" s="257"/>
      <c r="FWE836" s="257"/>
      <c r="FWF836" s="257"/>
      <c r="FWG836" s="257"/>
      <c r="FWH836" s="257"/>
      <c r="FWI836" s="257"/>
      <c r="FWJ836" s="257"/>
      <c r="FWK836" s="257"/>
      <c r="FWL836" s="257"/>
      <c r="FWM836" s="257"/>
      <c r="FWN836" s="257"/>
      <c r="FWO836" s="257"/>
      <c r="FWP836" s="257"/>
      <c r="FWQ836" s="257"/>
      <c r="FWR836" s="257"/>
      <c r="FWS836" s="257"/>
      <c r="FWT836" s="257"/>
      <c r="FWU836" s="257"/>
      <c r="FWV836" s="257"/>
      <c r="FWW836" s="257"/>
      <c r="FWX836" s="257"/>
      <c r="FWY836" s="257"/>
      <c r="FWZ836" s="257"/>
      <c r="FXA836" s="257"/>
      <c r="FXB836" s="257"/>
      <c r="FXC836" s="257"/>
      <c r="FXD836" s="257"/>
      <c r="FXE836" s="257"/>
      <c r="FXF836" s="257"/>
      <c r="FXG836" s="257"/>
      <c r="FXH836" s="257"/>
      <c r="FXI836" s="257"/>
      <c r="FXJ836" s="257"/>
      <c r="FXK836" s="257"/>
      <c r="FXL836" s="257"/>
      <c r="FXM836" s="257"/>
      <c r="FXN836" s="257"/>
      <c r="FXO836" s="257"/>
      <c r="FXP836" s="257"/>
      <c r="FXQ836" s="257"/>
      <c r="FXR836" s="257"/>
      <c r="FXS836" s="257"/>
      <c r="FXT836" s="257"/>
      <c r="FXU836" s="257"/>
      <c r="FXV836" s="257"/>
      <c r="FXW836" s="257"/>
      <c r="FXX836" s="257"/>
      <c r="FXY836" s="257"/>
      <c r="FXZ836" s="257"/>
      <c r="FYA836" s="257"/>
      <c r="FYB836" s="257"/>
      <c r="FYC836" s="257"/>
      <c r="FYD836" s="257"/>
      <c r="FYE836" s="257"/>
      <c r="FYF836" s="257"/>
      <c r="FYG836" s="257"/>
      <c r="FYH836" s="257"/>
      <c r="FYI836" s="257"/>
      <c r="FYJ836" s="257"/>
      <c r="FYK836" s="257"/>
      <c r="FYL836" s="257"/>
      <c r="FYM836" s="257"/>
      <c r="FYN836" s="257"/>
      <c r="FYO836" s="257"/>
      <c r="FYP836" s="257"/>
      <c r="FYQ836" s="257"/>
      <c r="FYR836" s="257"/>
      <c r="FYS836" s="257"/>
      <c r="FYT836" s="257"/>
      <c r="FYU836" s="257"/>
      <c r="FYV836" s="257"/>
      <c r="FYW836" s="257"/>
      <c r="FYX836" s="257"/>
      <c r="FYY836" s="257"/>
      <c r="FYZ836" s="257"/>
      <c r="FZA836" s="257"/>
      <c r="FZB836" s="257"/>
      <c r="FZC836" s="257"/>
      <c r="FZD836" s="257"/>
      <c r="FZE836" s="257"/>
      <c r="FZF836" s="257"/>
      <c r="FZG836" s="257"/>
      <c r="FZH836" s="257"/>
      <c r="FZI836" s="257"/>
      <c r="FZJ836" s="257"/>
      <c r="FZK836" s="257"/>
      <c r="FZL836" s="257"/>
      <c r="FZM836" s="257"/>
      <c r="FZN836" s="257"/>
      <c r="FZO836" s="257"/>
      <c r="FZP836" s="257"/>
      <c r="FZQ836" s="257"/>
      <c r="FZR836" s="257"/>
      <c r="FZS836" s="257"/>
      <c r="FZT836" s="257"/>
      <c r="FZU836" s="257"/>
      <c r="FZV836" s="257"/>
      <c r="FZW836" s="257"/>
      <c r="FZX836" s="257"/>
      <c r="FZY836" s="257"/>
      <c r="FZZ836" s="257"/>
      <c r="GAA836" s="257"/>
      <c r="GAB836" s="257"/>
      <c r="GAC836" s="257"/>
      <c r="GAD836" s="257"/>
      <c r="GAE836" s="257"/>
      <c r="GAF836" s="257"/>
      <c r="GAG836" s="257"/>
      <c r="GAH836" s="257"/>
      <c r="GAI836" s="257"/>
      <c r="GAJ836" s="257"/>
      <c r="GAK836" s="257"/>
      <c r="GAL836" s="257"/>
      <c r="GAM836" s="257"/>
      <c r="GAN836" s="257"/>
      <c r="GAO836" s="257"/>
      <c r="GAP836" s="257"/>
      <c r="GAQ836" s="257"/>
      <c r="GAR836" s="257"/>
      <c r="GAS836" s="257"/>
      <c r="GAT836" s="257"/>
      <c r="GAU836" s="257"/>
      <c r="GAV836" s="257"/>
      <c r="GAW836" s="257"/>
      <c r="GAX836" s="257"/>
      <c r="GAY836" s="257"/>
      <c r="GAZ836" s="257"/>
      <c r="GBA836" s="257"/>
      <c r="GBB836" s="257"/>
      <c r="GBC836" s="257"/>
      <c r="GBD836" s="257"/>
      <c r="GBE836" s="257"/>
      <c r="GBF836" s="257"/>
      <c r="GBG836" s="257"/>
      <c r="GBH836" s="257"/>
      <c r="GBI836" s="257"/>
      <c r="GBJ836" s="257"/>
      <c r="GBK836" s="257"/>
      <c r="GBL836" s="257"/>
      <c r="GBM836" s="257"/>
      <c r="GBN836" s="257"/>
      <c r="GBO836" s="257"/>
      <c r="GBP836" s="257"/>
      <c r="GBQ836" s="257"/>
      <c r="GBR836" s="257"/>
      <c r="GBS836" s="257"/>
      <c r="GBT836" s="257"/>
      <c r="GBU836" s="257"/>
      <c r="GBV836" s="257"/>
      <c r="GBW836" s="257"/>
      <c r="GBX836" s="257"/>
      <c r="GBY836" s="257"/>
      <c r="GBZ836" s="257"/>
      <c r="GCA836" s="257"/>
      <c r="GCB836" s="257"/>
      <c r="GCC836" s="257"/>
      <c r="GCD836" s="257"/>
      <c r="GCE836" s="257"/>
      <c r="GCF836" s="257"/>
      <c r="GCG836" s="257"/>
      <c r="GCH836" s="257"/>
      <c r="GCI836" s="257"/>
      <c r="GCJ836" s="257"/>
      <c r="GCK836" s="257"/>
      <c r="GCL836" s="257"/>
      <c r="GCM836" s="257"/>
      <c r="GCN836" s="257"/>
      <c r="GCO836" s="257"/>
      <c r="GCP836" s="257"/>
      <c r="GCQ836" s="257"/>
      <c r="GCR836" s="257"/>
      <c r="GCS836" s="257"/>
      <c r="GCT836" s="257"/>
      <c r="GCU836" s="257"/>
      <c r="GCV836" s="257"/>
      <c r="GCW836" s="257"/>
      <c r="GCX836" s="257"/>
      <c r="GCY836" s="257"/>
      <c r="GCZ836" s="257"/>
      <c r="GDA836" s="257"/>
      <c r="GDB836" s="257"/>
      <c r="GDC836" s="257"/>
      <c r="GDD836" s="257"/>
      <c r="GDE836" s="257"/>
      <c r="GDF836" s="257"/>
      <c r="GDG836" s="257"/>
      <c r="GDH836" s="257"/>
      <c r="GDI836" s="257"/>
      <c r="GDJ836" s="257"/>
      <c r="GDK836" s="257"/>
      <c r="GDL836" s="257"/>
      <c r="GDM836" s="257"/>
      <c r="GDN836" s="257"/>
      <c r="GDO836" s="257"/>
      <c r="GDP836" s="257"/>
      <c r="GDQ836" s="257"/>
      <c r="GDR836" s="257"/>
      <c r="GDS836" s="257"/>
      <c r="GDT836" s="257"/>
      <c r="GDU836" s="257"/>
      <c r="GDV836" s="257"/>
      <c r="GDW836" s="257"/>
      <c r="GDX836" s="257"/>
      <c r="GDY836" s="257"/>
      <c r="GDZ836" s="257"/>
      <c r="GEA836" s="257"/>
      <c r="GEB836" s="257"/>
      <c r="GEC836" s="257"/>
      <c r="GED836" s="257"/>
      <c r="GEE836" s="257"/>
      <c r="GEF836" s="257"/>
      <c r="GEG836" s="257"/>
      <c r="GEH836" s="257"/>
      <c r="GEI836" s="257"/>
      <c r="GEJ836" s="257"/>
      <c r="GEK836" s="257"/>
      <c r="GEL836" s="257"/>
      <c r="GEM836" s="257"/>
      <c r="GEN836" s="257"/>
      <c r="GEO836" s="257"/>
      <c r="GEP836" s="257"/>
      <c r="GEQ836" s="257"/>
      <c r="GER836" s="257"/>
      <c r="GES836" s="257"/>
      <c r="GET836" s="257"/>
      <c r="GEU836" s="257"/>
      <c r="GEV836" s="257"/>
      <c r="GEW836" s="257"/>
      <c r="GEX836" s="257"/>
      <c r="GEY836" s="257"/>
      <c r="GEZ836" s="257"/>
      <c r="GFA836" s="257"/>
      <c r="GFB836" s="257"/>
      <c r="GFC836" s="257"/>
      <c r="GFD836" s="257"/>
      <c r="GFE836" s="257"/>
      <c r="GFF836" s="257"/>
      <c r="GFG836" s="257"/>
      <c r="GFH836" s="257"/>
      <c r="GFI836" s="257"/>
      <c r="GFJ836" s="257"/>
      <c r="GFK836" s="257"/>
      <c r="GFL836" s="257"/>
      <c r="GFM836" s="257"/>
      <c r="GFN836" s="257"/>
      <c r="GFO836" s="257"/>
      <c r="GFP836" s="257"/>
      <c r="GFQ836" s="257"/>
      <c r="GFR836" s="257"/>
      <c r="GFS836" s="257"/>
      <c r="GFT836" s="257"/>
      <c r="GFU836" s="257"/>
      <c r="GFV836" s="257"/>
      <c r="GFW836" s="257"/>
      <c r="GFX836" s="257"/>
      <c r="GFY836" s="257"/>
      <c r="GFZ836" s="257"/>
      <c r="GGA836" s="257"/>
      <c r="GGB836" s="257"/>
      <c r="GGC836" s="257"/>
      <c r="GGD836" s="257"/>
      <c r="GGE836" s="257"/>
      <c r="GGF836" s="257"/>
      <c r="GGG836" s="257"/>
      <c r="GGH836" s="257"/>
      <c r="GGI836" s="257"/>
      <c r="GGJ836" s="257"/>
      <c r="GGK836" s="257"/>
      <c r="GGL836" s="257"/>
      <c r="GGM836" s="257"/>
      <c r="GGN836" s="257"/>
      <c r="GGO836" s="257"/>
      <c r="GGP836" s="257"/>
      <c r="GGQ836" s="257"/>
      <c r="GGR836" s="257"/>
      <c r="GGS836" s="257"/>
      <c r="GGT836" s="257"/>
      <c r="GGU836" s="257"/>
      <c r="GGV836" s="257"/>
      <c r="GGW836" s="257"/>
      <c r="GGX836" s="257"/>
      <c r="GGY836" s="257"/>
      <c r="GGZ836" s="257"/>
      <c r="GHA836" s="257"/>
      <c r="GHB836" s="257"/>
      <c r="GHC836" s="257"/>
      <c r="GHD836" s="257"/>
      <c r="GHE836" s="257"/>
      <c r="GHF836" s="257"/>
      <c r="GHG836" s="257"/>
      <c r="GHH836" s="257"/>
      <c r="GHI836" s="257"/>
      <c r="GHJ836" s="257"/>
      <c r="GHK836" s="257"/>
      <c r="GHL836" s="257"/>
      <c r="GHM836" s="257"/>
      <c r="GHN836" s="257"/>
      <c r="GHO836" s="257"/>
      <c r="GHP836" s="257"/>
      <c r="GHQ836" s="257"/>
      <c r="GHR836" s="257"/>
      <c r="GHS836" s="257"/>
      <c r="GHT836" s="257"/>
      <c r="GHU836" s="257"/>
      <c r="GHV836" s="257"/>
      <c r="GHW836" s="257"/>
      <c r="GHX836" s="257"/>
      <c r="GHY836" s="257"/>
      <c r="GHZ836" s="257"/>
      <c r="GIA836" s="257"/>
      <c r="GIB836" s="257"/>
      <c r="GIC836" s="257"/>
      <c r="GID836" s="257"/>
      <c r="GIE836" s="257"/>
      <c r="GIF836" s="257"/>
      <c r="GIG836" s="257"/>
      <c r="GIH836" s="257"/>
      <c r="GII836" s="257"/>
      <c r="GIJ836" s="257"/>
      <c r="GIK836" s="257"/>
      <c r="GIL836" s="257"/>
      <c r="GIM836" s="257"/>
      <c r="GIN836" s="257"/>
      <c r="GIO836" s="257"/>
      <c r="GIP836" s="257"/>
      <c r="GIQ836" s="257"/>
      <c r="GIR836" s="257"/>
      <c r="GIS836" s="257"/>
      <c r="GIT836" s="257"/>
      <c r="GIU836" s="257"/>
      <c r="GIV836" s="257"/>
      <c r="GIW836" s="257"/>
      <c r="GIX836" s="257"/>
      <c r="GIY836" s="257"/>
      <c r="GIZ836" s="257"/>
      <c r="GJA836" s="257"/>
      <c r="GJB836" s="257"/>
      <c r="GJC836" s="257"/>
      <c r="GJD836" s="257"/>
      <c r="GJE836" s="257"/>
      <c r="GJF836" s="257"/>
      <c r="GJG836" s="257"/>
      <c r="GJH836" s="257"/>
      <c r="GJI836" s="257"/>
      <c r="GJJ836" s="257"/>
      <c r="GJK836" s="257"/>
      <c r="GJL836" s="257"/>
      <c r="GJM836" s="257"/>
      <c r="GJN836" s="257"/>
      <c r="GJO836" s="257"/>
      <c r="GJP836" s="257"/>
      <c r="GJQ836" s="257"/>
      <c r="GJR836" s="257"/>
      <c r="GJS836" s="257"/>
      <c r="GJT836" s="257"/>
      <c r="GJU836" s="257"/>
      <c r="GJV836" s="257"/>
      <c r="GJW836" s="257"/>
      <c r="GJX836" s="257"/>
      <c r="GJY836" s="257"/>
      <c r="GJZ836" s="257"/>
      <c r="GKA836" s="257"/>
      <c r="GKB836" s="257"/>
      <c r="GKC836" s="257"/>
      <c r="GKD836" s="257"/>
      <c r="GKE836" s="257"/>
      <c r="GKF836" s="257"/>
      <c r="GKG836" s="257"/>
      <c r="GKH836" s="257"/>
      <c r="GKI836" s="257"/>
      <c r="GKJ836" s="257"/>
      <c r="GKK836" s="257"/>
      <c r="GKL836" s="257"/>
      <c r="GKM836" s="257"/>
      <c r="GKN836" s="257"/>
      <c r="GKO836" s="257"/>
      <c r="GKP836" s="257"/>
      <c r="GKQ836" s="257"/>
      <c r="GKR836" s="257"/>
      <c r="GKS836" s="257"/>
      <c r="GKT836" s="257"/>
      <c r="GKU836" s="257"/>
      <c r="GKV836" s="257"/>
      <c r="GKW836" s="257"/>
      <c r="GKX836" s="257"/>
      <c r="GKY836" s="257"/>
      <c r="GKZ836" s="257"/>
      <c r="GLA836" s="257"/>
      <c r="GLB836" s="257"/>
      <c r="GLC836" s="257"/>
      <c r="GLD836" s="257"/>
      <c r="GLE836" s="257"/>
      <c r="GLF836" s="257"/>
      <c r="GLG836" s="257"/>
      <c r="GLH836" s="257"/>
      <c r="GLI836" s="257"/>
      <c r="GLJ836" s="257"/>
      <c r="GLK836" s="257"/>
      <c r="GLL836" s="257"/>
      <c r="GLM836" s="257"/>
      <c r="GLN836" s="257"/>
      <c r="GLO836" s="257"/>
      <c r="GLP836" s="257"/>
      <c r="GLQ836" s="257"/>
      <c r="GLR836" s="257"/>
      <c r="GLS836" s="257"/>
      <c r="GLT836" s="257"/>
      <c r="GLU836" s="257"/>
      <c r="GLV836" s="257"/>
      <c r="GLW836" s="257"/>
      <c r="GLX836" s="257"/>
      <c r="GLY836" s="257"/>
      <c r="GLZ836" s="257"/>
      <c r="GMA836" s="257"/>
      <c r="GMB836" s="257"/>
      <c r="GMC836" s="257"/>
      <c r="GMD836" s="257"/>
      <c r="GME836" s="257"/>
      <c r="GMF836" s="257"/>
      <c r="GMG836" s="257"/>
      <c r="GMH836" s="257"/>
      <c r="GMI836" s="257"/>
      <c r="GMJ836" s="257"/>
      <c r="GMK836" s="257"/>
      <c r="GML836" s="257"/>
      <c r="GMM836" s="257"/>
      <c r="GMN836" s="257"/>
      <c r="GMO836" s="257"/>
      <c r="GMP836" s="257"/>
      <c r="GMQ836" s="257"/>
      <c r="GMR836" s="257"/>
      <c r="GMS836" s="257"/>
      <c r="GMT836" s="257"/>
      <c r="GMU836" s="257"/>
      <c r="GMV836" s="257"/>
      <c r="GMW836" s="257"/>
      <c r="GMX836" s="257"/>
      <c r="GMY836" s="257"/>
      <c r="GMZ836" s="257"/>
      <c r="GNA836" s="257"/>
      <c r="GNB836" s="257"/>
      <c r="GNC836" s="257"/>
      <c r="GND836" s="257"/>
      <c r="GNE836" s="257"/>
      <c r="GNF836" s="257"/>
      <c r="GNG836" s="257"/>
      <c r="GNH836" s="257"/>
      <c r="GNI836" s="257"/>
      <c r="GNJ836" s="257"/>
      <c r="GNK836" s="257"/>
      <c r="GNL836" s="257"/>
      <c r="GNM836" s="257"/>
      <c r="GNN836" s="257"/>
      <c r="GNO836" s="257"/>
      <c r="GNP836" s="257"/>
      <c r="GNQ836" s="257"/>
      <c r="GNR836" s="257"/>
      <c r="GNS836" s="257"/>
      <c r="GNT836" s="257"/>
      <c r="GNU836" s="257"/>
      <c r="GNV836" s="257"/>
      <c r="GNW836" s="257"/>
      <c r="GNX836" s="257"/>
      <c r="GNY836" s="257"/>
      <c r="GNZ836" s="257"/>
      <c r="GOA836" s="257"/>
      <c r="GOB836" s="257"/>
      <c r="GOC836" s="257"/>
      <c r="GOD836" s="257"/>
      <c r="GOE836" s="257"/>
      <c r="GOF836" s="257"/>
      <c r="GOG836" s="257"/>
      <c r="GOH836" s="257"/>
      <c r="GOI836" s="257"/>
      <c r="GOJ836" s="257"/>
      <c r="GOK836" s="257"/>
      <c r="GOL836" s="257"/>
      <c r="GOM836" s="257"/>
      <c r="GON836" s="257"/>
      <c r="GOO836" s="257"/>
      <c r="GOP836" s="257"/>
      <c r="GOQ836" s="257"/>
      <c r="GOR836" s="257"/>
      <c r="GOS836" s="257"/>
      <c r="GOT836" s="257"/>
      <c r="GOU836" s="257"/>
      <c r="GOV836" s="257"/>
      <c r="GOW836" s="257"/>
      <c r="GOX836" s="257"/>
      <c r="GOY836" s="257"/>
      <c r="GOZ836" s="257"/>
      <c r="GPA836" s="257"/>
      <c r="GPB836" s="257"/>
      <c r="GPC836" s="257"/>
      <c r="GPD836" s="257"/>
      <c r="GPE836" s="257"/>
      <c r="GPF836" s="257"/>
      <c r="GPG836" s="257"/>
      <c r="GPH836" s="257"/>
      <c r="GPI836" s="257"/>
      <c r="GPJ836" s="257"/>
      <c r="GPK836" s="257"/>
      <c r="GPL836" s="257"/>
      <c r="GPM836" s="257"/>
      <c r="GPN836" s="257"/>
      <c r="GPO836" s="257"/>
      <c r="GPP836" s="257"/>
      <c r="GPQ836" s="257"/>
      <c r="GPR836" s="257"/>
      <c r="GPS836" s="257"/>
      <c r="GPT836" s="257"/>
      <c r="GPU836" s="257"/>
      <c r="GPV836" s="257"/>
      <c r="GPW836" s="257"/>
      <c r="GPX836" s="257"/>
      <c r="GPY836" s="257"/>
      <c r="GPZ836" s="257"/>
      <c r="GQA836" s="257"/>
      <c r="GQB836" s="257"/>
      <c r="GQC836" s="257"/>
      <c r="GQD836" s="257"/>
      <c r="GQE836" s="257"/>
      <c r="GQF836" s="257"/>
      <c r="GQG836" s="257"/>
      <c r="GQH836" s="257"/>
      <c r="GQI836" s="257"/>
      <c r="GQJ836" s="257"/>
      <c r="GQK836" s="257"/>
      <c r="GQL836" s="257"/>
      <c r="GQM836" s="257"/>
      <c r="GQN836" s="257"/>
      <c r="GQO836" s="257"/>
      <c r="GQP836" s="257"/>
      <c r="GQQ836" s="257"/>
      <c r="GQR836" s="257"/>
      <c r="GQS836" s="257"/>
      <c r="GQT836" s="257"/>
      <c r="GQU836" s="257"/>
      <c r="GQV836" s="257"/>
      <c r="GQW836" s="257"/>
      <c r="GQX836" s="257"/>
      <c r="GQY836" s="257"/>
      <c r="GQZ836" s="257"/>
      <c r="GRA836" s="257"/>
      <c r="GRB836" s="257"/>
      <c r="GRC836" s="257"/>
      <c r="GRD836" s="257"/>
      <c r="GRE836" s="257"/>
      <c r="GRF836" s="257"/>
      <c r="GRG836" s="257"/>
      <c r="GRH836" s="257"/>
      <c r="GRI836" s="257"/>
      <c r="GRJ836" s="257"/>
      <c r="GRK836" s="257"/>
      <c r="GRL836" s="257"/>
      <c r="GRM836" s="257"/>
      <c r="GRN836" s="257"/>
      <c r="GRO836" s="257"/>
      <c r="GRP836" s="257"/>
      <c r="GRQ836" s="257"/>
      <c r="GRR836" s="257"/>
      <c r="GRS836" s="257"/>
      <c r="GRT836" s="257"/>
      <c r="GRU836" s="257"/>
      <c r="GRV836" s="257"/>
      <c r="GRW836" s="257"/>
      <c r="GRX836" s="257"/>
      <c r="GRY836" s="257"/>
      <c r="GRZ836" s="257"/>
      <c r="GSA836" s="257"/>
      <c r="GSB836" s="257"/>
      <c r="GSC836" s="257"/>
      <c r="GSD836" s="257"/>
      <c r="GSE836" s="257"/>
      <c r="GSF836" s="257"/>
      <c r="GSG836" s="257"/>
      <c r="GSH836" s="257"/>
      <c r="GSI836" s="257"/>
      <c r="GSJ836" s="257"/>
      <c r="GSK836" s="257"/>
      <c r="GSL836" s="257"/>
      <c r="GSM836" s="257"/>
      <c r="GSN836" s="257"/>
      <c r="GSO836" s="257"/>
      <c r="GSP836" s="257"/>
      <c r="GSQ836" s="257"/>
      <c r="GSR836" s="257"/>
      <c r="GSS836" s="257"/>
      <c r="GST836" s="257"/>
      <c r="GSU836" s="257"/>
      <c r="GSV836" s="257"/>
      <c r="GSW836" s="257"/>
      <c r="GSX836" s="257"/>
      <c r="GSY836" s="257"/>
      <c r="GSZ836" s="257"/>
      <c r="GTA836" s="257"/>
      <c r="GTB836" s="257"/>
      <c r="GTC836" s="257"/>
      <c r="GTD836" s="257"/>
      <c r="GTE836" s="257"/>
      <c r="GTF836" s="257"/>
      <c r="GTG836" s="257"/>
      <c r="GTH836" s="257"/>
      <c r="GTI836" s="257"/>
      <c r="GTJ836" s="257"/>
      <c r="GTK836" s="257"/>
      <c r="GTL836" s="257"/>
      <c r="GTM836" s="257"/>
      <c r="GTN836" s="257"/>
      <c r="GTO836" s="257"/>
      <c r="GTP836" s="257"/>
      <c r="GTQ836" s="257"/>
      <c r="GTR836" s="257"/>
      <c r="GTS836" s="257"/>
      <c r="GTT836" s="257"/>
      <c r="GTU836" s="257"/>
      <c r="GTV836" s="257"/>
      <c r="GTW836" s="257"/>
      <c r="GTX836" s="257"/>
      <c r="GTY836" s="257"/>
      <c r="GTZ836" s="257"/>
      <c r="GUA836" s="257"/>
      <c r="GUB836" s="257"/>
      <c r="GUC836" s="257"/>
      <c r="GUD836" s="257"/>
      <c r="GUE836" s="257"/>
      <c r="GUF836" s="257"/>
      <c r="GUG836" s="257"/>
      <c r="GUH836" s="257"/>
      <c r="GUI836" s="257"/>
      <c r="GUJ836" s="257"/>
      <c r="GUK836" s="257"/>
      <c r="GUL836" s="257"/>
      <c r="GUM836" s="257"/>
      <c r="GUN836" s="257"/>
      <c r="GUO836" s="257"/>
      <c r="GUP836" s="257"/>
      <c r="GUQ836" s="257"/>
      <c r="GUR836" s="257"/>
      <c r="GUS836" s="257"/>
      <c r="GUT836" s="257"/>
      <c r="GUU836" s="257"/>
      <c r="GUV836" s="257"/>
      <c r="GUW836" s="257"/>
      <c r="GUX836" s="257"/>
      <c r="GUY836" s="257"/>
      <c r="GUZ836" s="257"/>
      <c r="GVA836" s="257"/>
      <c r="GVB836" s="257"/>
      <c r="GVC836" s="257"/>
      <c r="GVD836" s="257"/>
      <c r="GVE836" s="257"/>
      <c r="GVF836" s="257"/>
      <c r="GVG836" s="257"/>
      <c r="GVH836" s="257"/>
      <c r="GVI836" s="257"/>
      <c r="GVJ836" s="257"/>
      <c r="GVK836" s="257"/>
      <c r="GVL836" s="257"/>
      <c r="GVM836" s="257"/>
      <c r="GVN836" s="257"/>
      <c r="GVO836" s="257"/>
      <c r="GVP836" s="257"/>
      <c r="GVQ836" s="257"/>
      <c r="GVR836" s="257"/>
      <c r="GVS836" s="257"/>
      <c r="GVT836" s="257"/>
      <c r="GVU836" s="257"/>
      <c r="GVV836" s="257"/>
      <c r="GVW836" s="257"/>
      <c r="GVX836" s="257"/>
      <c r="GVY836" s="257"/>
      <c r="GVZ836" s="257"/>
      <c r="GWA836" s="257"/>
      <c r="GWB836" s="257"/>
      <c r="GWC836" s="257"/>
      <c r="GWD836" s="257"/>
      <c r="GWE836" s="257"/>
      <c r="GWF836" s="257"/>
      <c r="GWG836" s="257"/>
      <c r="GWH836" s="257"/>
      <c r="GWI836" s="257"/>
      <c r="GWJ836" s="257"/>
      <c r="GWK836" s="257"/>
      <c r="GWL836" s="257"/>
      <c r="GWM836" s="257"/>
      <c r="GWN836" s="257"/>
      <c r="GWO836" s="257"/>
      <c r="GWP836" s="257"/>
      <c r="GWQ836" s="257"/>
      <c r="GWR836" s="257"/>
      <c r="GWS836" s="257"/>
      <c r="GWT836" s="257"/>
      <c r="GWU836" s="257"/>
      <c r="GWV836" s="257"/>
      <c r="GWW836" s="257"/>
      <c r="GWX836" s="257"/>
      <c r="GWY836" s="257"/>
      <c r="GWZ836" s="257"/>
      <c r="GXA836" s="257"/>
      <c r="GXB836" s="257"/>
      <c r="GXC836" s="257"/>
      <c r="GXD836" s="257"/>
      <c r="GXE836" s="257"/>
      <c r="GXF836" s="257"/>
      <c r="GXG836" s="257"/>
      <c r="GXH836" s="257"/>
      <c r="GXI836" s="257"/>
      <c r="GXJ836" s="257"/>
      <c r="GXK836" s="257"/>
      <c r="GXL836" s="257"/>
      <c r="GXM836" s="257"/>
      <c r="GXN836" s="257"/>
      <c r="GXO836" s="257"/>
      <c r="GXP836" s="257"/>
      <c r="GXQ836" s="257"/>
      <c r="GXR836" s="257"/>
      <c r="GXS836" s="257"/>
      <c r="GXT836" s="257"/>
      <c r="GXU836" s="257"/>
      <c r="GXV836" s="257"/>
      <c r="GXW836" s="257"/>
      <c r="GXX836" s="257"/>
      <c r="GXY836" s="257"/>
      <c r="GXZ836" s="257"/>
      <c r="GYA836" s="257"/>
      <c r="GYB836" s="257"/>
      <c r="GYC836" s="257"/>
      <c r="GYD836" s="257"/>
      <c r="GYE836" s="257"/>
      <c r="GYF836" s="257"/>
      <c r="GYG836" s="257"/>
      <c r="GYH836" s="257"/>
      <c r="GYI836" s="257"/>
      <c r="GYJ836" s="257"/>
      <c r="GYK836" s="257"/>
      <c r="GYL836" s="257"/>
      <c r="GYM836" s="257"/>
      <c r="GYN836" s="257"/>
      <c r="GYO836" s="257"/>
      <c r="GYP836" s="257"/>
      <c r="GYQ836" s="257"/>
      <c r="GYR836" s="257"/>
      <c r="GYS836" s="257"/>
      <c r="GYT836" s="257"/>
      <c r="GYU836" s="257"/>
      <c r="GYV836" s="257"/>
      <c r="GYW836" s="257"/>
      <c r="GYX836" s="257"/>
      <c r="GYY836" s="257"/>
      <c r="GYZ836" s="257"/>
      <c r="GZA836" s="257"/>
      <c r="GZB836" s="257"/>
      <c r="GZC836" s="257"/>
      <c r="GZD836" s="257"/>
      <c r="GZE836" s="257"/>
      <c r="GZF836" s="257"/>
      <c r="GZG836" s="257"/>
      <c r="GZH836" s="257"/>
      <c r="GZI836" s="257"/>
      <c r="GZJ836" s="257"/>
      <c r="GZK836" s="257"/>
      <c r="GZL836" s="257"/>
      <c r="GZM836" s="257"/>
      <c r="GZN836" s="257"/>
      <c r="GZO836" s="257"/>
      <c r="GZP836" s="257"/>
      <c r="GZQ836" s="257"/>
      <c r="GZR836" s="257"/>
      <c r="GZS836" s="257"/>
      <c r="GZT836" s="257"/>
      <c r="GZU836" s="257"/>
      <c r="GZV836" s="257"/>
      <c r="GZW836" s="257"/>
      <c r="GZX836" s="257"/>
      <c r="GZY836" s="257"/>
      <c r="GZZ836" s="257"/>
      <c r="HAA836" s="257"/>
      <c r="HAB836" s="257"/>
      <c r="HAC836" s="257"/>
      <c r="HAD836" s="257"/>
      <c r="HAE836" s="257"/>
      <c r="HAF836" s="257"/>
      <c r="HAG836" s="257"/>
      <c r="HAH836" s="257"/>
      <c r="HAI836" s="257"/>
      <c r="HAJ836" s="257"/>
      <c r="HAK836" s="257"/>
      <c r="HAL836" s="257"/>
      <c r="HAM836" s="257"/>
      <c r="HAN836" s="257"/>
      <c r="HAO836" s="257"/>
      <c r="HAP836" s="257"/>
      <c r="HAQ836" s="257"/>
      <c r="HAR836" s="257"/>
      <c r="HAS836" s="257"/>
      <c r="HAT836" s="257"/>
      <c r="HAU836" s="257"/>
      <c r="HAV836" s="257"/>
      <c r="HAW836" s="257"/>
      <c r="HAX836" s="257"/>
      <c r="HAY836" s="257"/>
      <c r="HAZ836" s="257"/>
      <c r="HBA836" s="257"/>
      <c r="HBB836" s="257"/>
      <c r="HBC836" s="257"/>
      <c r="HBD836" s="257"/>
      <c r="HBE836" s="257"/>
      <c r="HBF836" s="257"/>
      <c r="HBG836" s="257"/>
      <c r="HBH836" s="257"/>
      <c r="HBI836" s="257"/>
      <c r="HBJ836" s="257"/>
      <c r="HBK836" s="257"/>
      <c r="HBL836" s="257"/>
      <c r="HBM836" s="257"/>
      <c r="HBN836" s="257"/>
      <c r="HBO836" s="257"/>
      <c r="HBP836" s="257"/>
      <c r="HBQ836" s="257"/>
      <c r="HBR836" s="257"/>
      <c r="HBS836" s="257"/>
      <c r="HBT836" s="257"/>
      <c r="HBU836" s="257"/>
      <c r="HBV836" s="257"/>
      <c r="HBW836" s="257"/>
      <c r="HBX836" s="257"/>
      <c r="HBY836" s="257"/>
      <c r="HBZ836" s="257"/>
      <c r="HCA836" s="257"/>
      <c r="HCB836" s="257"/>
      <c r="HCC836" s="257"/>
      <c r="HCD836" s="257"/>
      <c r="HCE836" s="257"/>
      <c r="HCF836" s="257"/>
      <c r="HCG836" s="257"/>
      <c r="HCH836" s="257"/>
      <c r="HCI836" s="257"/>
      <c r="HCJ836" s="257"/>
      <c r="HCK836" s="257"/>
      <c r="HCL836" s="257"/>
      <c r="HCM836" s="257"/>
      <c r="HCN836" s="257"/>
      <c r="HCO836" s="257"/>
      <c r="HCP836" s="257"/>
      <c r="HCQ836" s="257"/>
      <c r="HCR836" s="257"/>
      <c r="HCS836" s="257"/>
      <c r="HCT836" s="257"/>
      <c r="HCU836" s="257"/>
      <c r="HCV836" s="257"/>
      <c r="HCW836" s="257"/>
      <c r="HCX836" s="257"/>
      <c r="HCY836" s="257"/>
      <c r="HCZ836" s="257"/>
      <c r="HDA836" s="257"/>
      <c r="HDB836" s="257"/>
      <c r="HDC836" s="257"/>
      <c r="HDD836" s="257"/>
      <c r="HDE836" s="257"/>
      <c r="HDF836" s="257"/>
      <c r="HDG836" s="257"/>
      <c r="HDH836" s="257"/>
      <c r="HDI836" s="257"/>
      <c r="HDJ836" s="257"/>
      <c r="HDK836" s="257"/>
      <c r="HDL836" s="257"/>
      <c r="HDM836" s="257"/>
      <c r="HDN836" s="257"/>
      <c r="HDO836" s="257"/>
      <c r="HDP836" s="257"/>
      <c r="HDQ836" s="257"/>
      <c r="HDR836" s="257"/>
      <c r="HDS836" s="257"/>
      <c r="HDT836" s="257"/>
      <c r="HDU836" s="257"/>
      <c r="HDV836" s="257"/>
      <c r="HDW836" s="257"/>
      <c r="HDX836" s="257"/>
      <c r="HDY836" s="257"/>
      <c r="HDZ836" s="257"/>
      <c r="HEA836" s="257"/>
      <c r="HEB836" s="257"/>
      <c r="HEC836" s="257"/>
      <c r="HED836" s="257"/>
      <c r="HEE836" s="257"/>
      <c r="HEF836" s="257"/>
      <c r="HEG836" s="257"/>
      <c r="HEH836" s="257"/>
      <c r="HEI836" s="257"/>
      <c r="HEJ836" s="257"/>
      <c r="HEK836" s="257"/>
      <c r="HEL836" s="257"/>
      <c r="HEM836" s="257"/>
      <c r="HEN836" s="257"/>
      <c r="HEO836" s="257"/>
      <c r="HEP836" s="257"/>
      <c r="HEQ836" s="257"/>
      <c r="HER836" s="257"/>
      <c r="HES836" s="257"/>
      <c r="HET836" s="257"/>
      <c r="HEU836" s="257"/>
      <c r="HEV836" s="257"/>
      <c r="HEW836" s="257"/>
      <c r="HEX836" s="257"/>
      <c r="HEY836" s="257"/>
      <c r="HEZ836" s="257"/>
      <c r="HFA836" s="257"/>
      <c r="HFB836" s="257"/>
      <c r="HFC836" s="257"/>
      <c r="HFD836" s="257"/>
      <c r="HFE836" s="257"/>
      <c r="HFF836" s="257"/>
      <c r="HFG836" s="257"/>
      <c r="HFH836" s="257"/>
      <c r="HFI836" s="257"/>
      <c r="HFJ836" s="257"/>
      <c r="HFK836" s="257"/>
      <c r="HFL836" s="257"/>
      <c r="HFM836" s="257"/>
      <c r="HFN836" s="257"/>
      <c r="HFO836" s="257"/>
      <c r="HFP836" s="257"/>
      <c r="HFQ836" s="257"/>
      <c r="HFR836" s="257"/>
      <c r="HFS836" s="257"/>
      <c r="HFT836" s="257"/>
      <c r="HFU836" s="257"/>
      <c r="HFV836" s="257"/>
      <c r="HFW836" s="257"/>
      <c r="HFX836" s="257"/>
      <c r="HFY836" s="257"/>
      <c r="HFZ836" s="257"/>
      <c r="HGA836" s="257"/>
      <c r="HGB836" s="257"/>
      <c r="HGC836" s="257"/>
      <c r="HGD836" s="257"/>
      <c r="HGE836" s="257"/>
      <c r="HGF836" s="257"/>
      <c r="HGG836" s="257"/>
      <c r="HGH836" s="257"/>
      <c r="HGI836" s="257"/>
      <c r="HGJ836" s="257"/>
      <c r="HGK836" s="257"/>
      <c r="HGL836" s="257"/>
      <c r="HGM836" s="257"/>
      <c r="HGN836" s="257"/>
      <c r="HGO836" s="257"/>
      <c r="HGP836" s="257"/>
      <c r="HGQ836" s="257"/>
      <c r="HGR836" s="257"/>
      <c r="HGS836" s="257"/>
      <c r="HGT836" s="257"/>
      <c r="HGU836" s="257"/>
      <c r="HGV836" s="257"/>
      <c r="HGW836" s="257"/>
      <c r="HGX836" s="257"/>
      <c r="HGY836" s="257"/>
      <c r="HGZ836" s="257"/>
      <c r="HHA836" s="257"/>
      <c r="HHB836" s="257"/>
      <c r="HHC836" s="257"/>
      <c r="HHD836" s="257"/>
      <c r="HHE836" s="257"/>
      <c r="HHF836" s="257"/>
      <c r="HHG836" s="257"/>
      <c r="HHH836" s="257"/>
      <c r="HHI836" s="257"/>
      <c r="HHJ836" s="257"/>
      <c r="HHK836" s="257"/>
      <c r="HHL836" s="257"/>
      <c r="HHM836" s="257"/>
      <c r="HHN836" s="257"/>
      <c r="HHO836" s="257"/>
      <c r="HHP836" s="257"/>
      <c r="HHQ836" s="257"/>
      <c r="HHR836" s="257"/>
      <c r="HHS836" s="257"/>
      <c r="HHT836" s="257"/>
      <c r="HHU836" s="257"/>
      <c r="HHV836" s="257"/>
      <c r="HHW836" s="257"/>
      <c r="HHX836" s="257"/>
      <c r="HHY836" s="257"/>
      <c r="HHZ836" s="257"/>
      <c r="HIA836" s="257"/>
      <c r="HIB836" s="257"/>
      <c r="HIC836" s="257"/>
      <c r="HID836" s="257"/>
      <c r="HIE836" s="257"/>
      <c r="HIF836" s="257"/>
      <c r="HIG836" s="257"/>
      <c r="HIH836" s="257"/>
      <c r="HII836" s="257"/>
      <c r="HIJ836" s="257"/>
      <c r="HIK836" s="257"/>
      <c r="HIL836" s="257"/>
      <c r="HIM836" s="257"/>
      <c r="HIN836" s="257"/>
      <c r="HIO836" s="257"/>
      <c r="HIP836" s="257"/>
      <c r="HIQ836" s="257"/>
      <c r="HIR836" s="257"/>
      <c r="HIS836" s="257"/>
      <c r="HIT836" s="257"/>
      <c r="HIU836" s="257"/>
      <c r="HIV836" s="257"/>
      <c r="HIW836" s="257"/>
      <c r="HIX836" s="257"/>
      <c r="HIY836" s="257"/>
      <c r="HIZ836" s="257"/>
      <c r="HJA836" s="257"/>
      <c r="HJB836" s="257"/>
      <c r="HJC836" s="257"/>
      <c r="HJD836" s="257"/>
      <c r="HJE836" s="257"/>
      <c r="HJF836" s="257"/>
      <c r="HJG836" s="257"/>
      <c r="HJH836" s="257"/>
      <c r="HJI836" s="257"/>
      <c r="HJJ836" s="257"/>
      <c r="HJK836" s="257"/>
      <c r="HJL836" s="257"/>
      <c r="HJM836" s="257"/>
      <c r="HJN836" s="257"/>
      <c r="HJO836" s="257"/>
      <c r="HJP836" s="257"/>
      <c r="HJQ836" s="257"/>
      <c r="HJR836" s="257"/>
      <c r="HJS836" s="257"/>
      <c r="HJT836" s="257"/>
      <c r="HJU836" s="257"/>
      <c r="HJV836" s="257"/>
      <c r="HJW836" s="257"/>
      <c r="HJX836" s="257"/>
      <c r="HJY836" s="257"/>
      <c r="HJZ836" s="257"/>
      <c r="HKA836" s="257"/>
      <c r="HKB836" s="257"/>
      <c r="HKC836" s="257"/>
      <c r="HKD836" s="257"/>
      <c r="HKE836" s="257"/>
      <c r="HKF836" s="257"/>
      <c r="HKG836" s="257"/>
      <c r="HKH836" s="257"/>
      <c r="HKI836" s="257"/>
      <c r="HKJ836" s="257"/>
      <c r="HKK836" s="257"/>
      <c r="HKL836" s="257"/>
      <c r="HKM836" s="257"/>
      <c r="HKN836" s="257"/>
      <c r="HKO836" s="257"/>
      <c r="HKP836" s="257"/>
      <c r="HKQ836" s="257"/>
      <c r="HKR836" s="257"/>
      <c r="HKS836" s="257"/>
      <c r="HKT836" s="257"/>
      <c r="HKU836" s="257"/>
      <c r="HKV836" s="257"/>
      <c r="HKW836" s="257"/>
      <c r="HKX836" s="257"/>
      <c r="HKY836" s="257"/>
      <c r="HKZ836" s="257"/>
      <c r="HLA836" s="257"/>
      <c r="HLB836" s="257"/>
      <c r="HLC836" s="257"/>
      <c r="HLD836" s="257"/>
      <c r="HLE836" s="257"/>
      <c r="HLF836" s="257"/>
      <c r="HLG836" s="257"/>
      <c r="HLH836" s="257"/>
      <c r="HLI836" s="257"/>
      <c r="HLJ836" s="257"/>
      <c r="HLK836" s="257"/>
      <c r="HLL836" s="257"/>
      <c r="HLM836" s="257"/>
      <c r="HLN836" s="257"/>
      <c r="HLO836" s="257"/>
      <c r="HLP836" s="257"/>
      <c r="HLQ836" s="257"/>
      <c r="HLR836" s="257"/>
      <c r="HLS836" s="257"/>
      <c r="HLT836" s="257"/>
      <c r="HLU836" s="257"/>
      <c r="HLV836" s="257"/>
      <c r="HLW836" s="257"/>
      <c r="HLX836" s="257"/>
      <c r="HLY836" s="257"/>
      <c r="HLZ836" s="257"/>
      <c r="HMA836" s="257"/>
      <c r="HMB836" s="257"/>
      <c r="HMC836" s="257"/>
      <c r="HMD836" s="257"/>
      <c r="HME836" s="257"/>
      <c r="HMF836" s="257"/>
      <c r="HMG836" s="257"/>
      <c r="HMH836" s="257"/>
      <c r="HMI836" s="257"/>
      <c r="HMJ836" s="257"/>
      <c r="HMK836" s="257"/>
      <c r="HML836" s="257"/>
      <c r="HMM836" s="257"/>
      <c r="HMN836" s="257"/>
      <c r="HMO836" s="257"/>
      <c r="HMP836" s="257"/>
      <c r="HMQ836" s="257"/>
      <c r="HMR836" s="257"/>
      <c r="HMS836" s="257"/>
      <c r="HMT836" s="257"/>
      <c r="HMU836" s="257"/>
      <c r="HMV836" s="257"/>
      <c r="HMW836" s="257"/>
      <c r="HMX836" s="257"/>
      <c r="HMY836" s="257"/>
      <c r="HMZ836" s="257"/>
      <c r="HNA836" s="257"/>
      <c r="HNB836" s="257"/>
      <c r="HNC836" s="257"/>
      <c r="HND836" s="257"/>
      <c r="HNE836" s="257"/>
      <c r="HNF836" s="257"/>
      <c r="HNG836" s="257"/>
      <c r="HNH836" s="257"/>
      <c r="HNI836" s="257"/>
      <c r="HNJ836" s="257"/>
      <c r="HNK836" s="257"/>
      <c r="HNL836" s="257"/>
      <c r="HNM836" s="257"/>
      <c r="HNN836" s="257"/>
      <c r="HNO836" s="257"/>
      <c r="HNP836" s="257"/>
      <c r="HNQ836" s="257"/>
      <c r="HNR836" s="257"/>
      <c r="HNS836" s="257"/>
      <c r="HNT836" s="257"/>
      <c r="HNU836" s="257"/>
      <c r="HNV836" s="257"/>
      <c r="HNW836" s="257"/>
      <c r="HNX836" s="257"/>
      <c r="HNY836" s="257"/>
      <c r="HNZ836" s="257"/>
      <c r="HOA836" s="257"/>
      <c r="HOB836" s="257"/>
      <c r="HOC836" s="257"/>
      <c r="HOD836" s="257"/>
      <c r="HOE836" s="257"/>
      <c r="HOF836" s="257"/>
      <c r="HOG836" s="257"/>
      <c r="HOH836" s="257"/>
      <c r="HOI836" s="257"/>
      <c r="HOJ836" s="257"/>
      <c r="HOK836" s="257"/>
      <c r="HOL836" s="257"/>
      <c r="HOM836" s="257"/>
      <c r="HON836" s="257"/>
      <c r="HOO836" s="257"/>
      <c r="HOP836" s="257"/>
      <c r="HOQ836" s="257"/>
      <c r="HOR836" s="257"/>
      <c r="HOS836" s="257"/>
      <c r="HOT836" s="257"/>
      <c r="HOU836" s="257"/>
      <c r="HOV836" s="257"/>
      <c r="HOW836" s="257"/>
      <c r="HOX836" s="257"/>
      <c r="HOY836" s="257"/>
      <c r="HOZ836" s="257"/>
      <c r="HPA836" s="257"/>
      <c r="HPB836" s="257"/>
      <c r="HPC836" s="257"/>
      <c r="HPD836" s="257"/>
      <c r="HPE836" s="257"/>
      <c r="HPF836" s="257"/>
      <c r="HPG836" s="257"/>
      <c r="HPH836" s="257"/>
      <c r="HPI836" s="257"/>
      <c r="HPJ836" s="257"/>
      <c r="HPK836" s="257"/>
      <c r="HPL836" s="257"/>
      <c r="HPM836" s="257"/>
      <c r="HPN836" s="257"/>
      <c r="HPO836" s="257"/>
      <c r="HPP836" s="257"/>
      <c r="HPQ836" s="257"/>
      <c r="HPR836" s="257"/>
      <c r="HPS836" s="257"/>
      <c r="HPT836" s="257"/>
      <c r="HPU836" s="257"/>
      <c r="HPV836" s="257"/>
      <c r="HPW836" s="257"/>
      <c r="HPX836" s="257"/>
      <c r="HPY836" s="257"/>
      <c r="HPZ836" s="257"/>
      <c r="HQA836" s="257"/>
      <c r="HQB836" s="257"/>
      <c r="HQC836" s="257"/>
      <c r="HQD836" s="257"/>
      <c r="HQE836" s="257"/>
      <c r="HQF836" s="257"/>
      <c r="HQG836" s="257"/>
      <c r="HQH836" s="257"/>
      <c r="HQI836" s="257"/>
      <c r="HQJ836" s="257"/>
      <c r="HQK836" s="257"/>
      <c r="HQL836" s="257"/>
      <c r="HQM836" s="257"/>
      <c r="HQN836" s="257"/>
      <c r="HQO836" s="257"/>
      <c r="HQP836" s="257"/>
      <c r="HQQ836" s="257"/>
      <c r="HQR836" s="257"/>
      <c r="HQS836" s="257"/>
      <c r="HQT836" s="257"/>
      <c r="HQU836" s="257"/>
      <c r="HQV836" s="257"/>
      <c r="HQW836" s="257"/>
      <c r="HQX836" s="257"/>
      <c r="HQY836" s="257"/>
      <c r="HQZ836" s="257"/>
      <c r="HRA836" s="257"/>
      <c r="HRB836" s="257"/>
      <c r="HRC836" s="257"/>
      <c r="HRD836" s="257"/>
      <c r="HRE836" s="257"/>
      <c r="HRF836" s="257"/>
      <c r="HRG836" s="257"/>
      <c r="HRH836" s="257"/>
      <c r="HRI836" s="257"/>
      <c r="HRJ836" s="257"/>
      <c r="HRK836" s="257"/>
      <c r="HRL836" s="257"/>
      <c r="HRM836" s="257"/>
      <c r="HRN836" s="257"/>
      <c r="HRO836" s="257"/>
      <c r="HRP836" s="257"/>
      <c r="HRQ836" s="257"/>
      <c r="HRR836" s="257"/>
      <c r="HRS836" s="257"/>
      <c r="HRT836" s="257"/>
      <c r="HRU836" s="257"/>
      <c r="HRV836" s="257"/>
      <c r="HRW836" s="257"/>
      <c r="HRX836" s="257"/>
      <c r="HRY836" s="257"/>
      <c r="HRZ836" s="257"/>
      <c r="HSA836" s="257"/>
      <c r="HSB836" s="257"/>
      <c r="HSC836" s="257"/>
      <c r="HSD836" s="257"/>
      <c r="HSE836" s="257"/>
      <c r="HSF836" s="257"/>
      <c r="HSG836" s="257"/>
      <c r="HSH836" s="257"/>
      <c r="HSI836" s="257"/>
      <c r="HSJ836" s="257"/>
      <c r="HSK836" s="257"/>
      <c r="HSL836" s="257"/>
      <c r="HSM836" s="257"/>
      <c r="HSN836" s="257"/>
      <c r="HSO836" s="257"/>
      <c r="HSP836" s="257"/>
      <c r="HSQ836" s="257"/>
      <c r="HSR836" s="257"/>
      <c r="HSS836" s="257"/>
      <c r="HST836" s="257"/>
      <c r="HSU836" s="257"/>
      <c r="HSV836" s="257"/>
      <c r="HSW836" s="257"/>
      <c r="HSX836" s="257"/>
      <c r="HSY836" s="257"/>
      <c r="HSZ836" s="257"/>
      <c r="HTA836" s="257"/>
      <c r="HTB836" s="257"/>
      <c r="HTC836" s="257"/>
      <c r="HTD836" s="257"/>
      <c r="HTE836" s="257"/>
      <c r="HTF836" s="257"/>
      <c r="HTG836" s="257"/>
      <c r="HTH836" s="257"/>
      <c r="HTI836" s="257"/>
      <c r="HTJ836" s="257"/>
      <c r="HTK836" s="257"/>
      <c r="HTL836" s="257"/>
      <c r="HTM836" s="257"/>
      <c r="HTN836" s="257"/>
      <c r="HTO836" s="257"/>
      <c r="HTP836" s="257"/>
      <c r="HTQ836" s="257"/>
      <c r="HTR836" s="257"/>
      <c r="HTS836" s="257"/>
      <c r="HTT836" s="257"/>
      <c r="HTU836" s="257"/>
      <c r="HTV836" s="257"/>
      <c r="HTW836" s="257"/>
      <c r="HTX836" s="257"/>
      <c r="HTY836" s="257"/>
      <c r="HTZ836" s="257"/>
      <c r="HUA836" s="257"/>
      <c r="HUB836" s="257"/>
      <c r="HUC836" s="257"/>
      <c r="HUD836" s="257"/>
      <c r="HUE836" s="257"/>
      <c r="HUF836" s="257"/>
      <c r="HUG836" s="257"/>
      <c r="HUH836" s="257"/>
      <c r="HUI836" s="257"/>
      <c r="HUJ836" s="257"/>
      <c r="HUK836" s="257"/>
      <c r="HUL836" s="257"/>
      <c r="HUM836" s="257"/>
      <c r="HUN836" s="257"/>
      <c r="HUO836" s="257"/>
      <c r="HUP836" s="257"/>
      <c r="HUQ836" s="257"/>
      <c r="HUR836" s="257"/>
      <c r="HUS836" s="257"/>
      <c r="HUT836" s="257"/>
      <c r="HUU836" s="257"/>
      <c r="HUV836" s="257"/>
      <c r="HUW836" s="257"/>
      <c r="HUX836" s="257"/>
      <c r="HUY836" s="257"/>
      <c r="HUZ836" s="257"/>
      <c r="HVA836" s="257"/>
      <c r="HVB836" s="257"/>
      <c r="HVC836" s="257"/>
      <c r="HVD836" s="257"/>
      <c r="HVE836" s="257"/>
      <c r="HVF836" s="257"/>
      <c r="HVG836" s="257"/>
      <c r="HVH836" s="257"/>
      <c r="HVI836" s="257"/>
      <c r="HVJ836" s="257"/>
      <c r="HVK836" s="257"/>
      <c r="HVL836" s="257"/>
      <c r="HVM836" s="257"/>
      <c r="HVN836" s="257"/>
      <c r="HVO836" s="257"/>
      <c r="HVP836" s="257"/>
      <c r="HVQ836" s="257"/>
      <c r="HVR836" s="257"/>
      <c r="HVS836" s="257"/>
      <c r="HVT836" s="257"/>
      <c r="HVU836" s="257"/>
      <c r="HVV836" s="257"/>
      <c r="HVW836" s="257"/>
      <c r="HVX836" s="257"/>
      <c r="HVY836" s="257"/>
      <c r="HVZ836" s="257"/>
      <c r="HWA836" s="257"/>
      <c r="HWB836" s="257"/>
      <c r="HWC836" s="257"/>
      <c r="HWD836" s="257"/>
      <c r="HWE836" s="257"/>
      <c r="HWF836" s="257"/>
      <c r="HWG836" s="257"/>
      <c r="HWH836" s="257"/>
      <c r="HWI836" s="257"/>
      <c r="HWJ836" s="257"/>
      <c r="HWK836" s="257"/>
      <c r="HWL836" s="257"/>
      <c r="HWM836" s="257"/>
      <c r="HWN836" s="257"/>
      <c r="HWO836" s="257"/>
      <c r="HWP836" s="257"/>
      <c r="HWQ836" s="257"/>
      <c r="HWR836" s="257"/>
      <c r="HWS836" s="257"/>
      <c r="HWT836" s="257"/>
      <c r="HWU836" s="257"/>
      <c r="HWV836" s="257"/>
      <c r="HWW836" s="257"/>
      <c r="HWX836" s="257"/>
      <c r="HWY836" s="257"/>
      <c r="HWZ836" s="257"/>
      <c r="HXA836" s="257"/>
      <c r="HXB836" s="257"/>
      <c r="HXC836" s="257"/>
      <c r="HXD836" s="257"/>
      <c r="HXE836" s="257"/>
      <c r="HXF836" s="257"/>
      <c r="HXG836" s="257"/>
      <c r="HXH836" s="257"/>
      <c r="HXI836" s="257"/>
      <c r="HXJ836" s="257"/>
      <c r="HXK836" s="257"/>
      <c r="HXL836" s="257"/>
      <c r="HXM836" s="257"/>
      <c r="HXN836" s="257"/>
      <c r="HXO836" s="257"/>
      <c r="HXP836" s="257"/>
      <c r="HXQ836" s="257"/>
      <c r="HXR836" s="257"/>
      <c r="HXS836" s="257"/>
      <c r="HXT836" s="257"/>
      <c r="HXU836" s="257"/>
      <c r="HXV836" s="257"/>
      <c r="HXW836" s="257"/>
      <c r="HXX836" s="257"/>
      <c r="HXY836" s="257"/>
      <c r="HXZ836" s="257"/>
      <c r="HYA836" s="257"/>
      <c r="HYB836" s="257"/>
      <c r="HYC836" s="257"/>
      <c r="HYD836" s="257"/>
      <c r="HYE836" s="257"/>
      <c r="HYF836" s="257"/>
      <c r="HYG836" s="257"/>
      <c r="HYH836" s="257"/>
      <c r="HYI836" s="257"/>
      <c r="HYJ836" s="257"/>
      <c r="HYK836" s="257"/>
      <c r="HYL836" s="257"/>
      <c r="HYM836" s="257"/>
      <c r="HYN836" s="257"/>
      <c r="HYO836" s="257"/>
      <c r="HYP836" s="257"/>
      <c r="HYQ836" s="257"/>
      <c r="HYR836" s="257"/>
      <c r="HYS836" s="257"/>
      <c r="HYT836" s="257"/>
      <c r="HYU836" s="257"/>
      <c r="HYV836" s="257"/>
      <c r="HYW836" s="257"/>
      <c r="HYX836" s="257"/>
      <c r="HYY836" s="257"/>
      <c r="HYZ836" s="257"/>
      <c r="HZA836" s="257"/>
      <c r="HZB836" s="257"/>
      <c r="HZC836" s="257"/>
      <c r="HZD836" s="257"/>
      <c r="HZE836" s="257"/>
      <c r="HZF836" s="257"/>
      <c r="HZG836" s="257"/>
      <c r="HZH836" s="257"/>
      <c r="HZI836" s="257"/>
      <c r="HZJ836" s="257"/>
      <c r="HZK836" s="257"/>
      <c r="HZL836" s="257"/>
      <c r="HZM836" s="257"/>
      <c r="HZN836" s="257"/>
      <c r="HZO836" s="257"/>
      <c r="HZP836" s="257"/>
      <c r="HZQ836" s="257"/>
      <c r="HZR836" s="257"/>
      <c r="HZS836" s="257"/>
      <c r="HZT836" s="257"/>
      <c r="HZU836" s="257"/>
      <c r="HZV836" s="257"/>
      <c r="HZW836" s="257"/>
      <c r="HZX836" s="257"/>
      <c r="HZY836" s="257"/>
      <c r="HZZ836" s="257"/>
      <c r="IAA836" s="257"/>
      <c r="IAB836" s="257"/>
      <c r="IAC836" s="257"/>
      <c r="IAD836" s="257"/>
      <c r="IAE836" s="257"/>
      <c r="IAF836" s="257"/>
      <c r="IAG836" s="257"/>
      <c r="IAH836" s="257"/>
      <c r="IAI836" s="257"/>
      <c r="IAJ836" s="257"/>
      <c r="IAK836" s="257"/>
      <c r="IAL836" s="257"/>
      <c r="IAM836" s="257"/>
      <c r="IAN836" s="257"/>
      <c r="IAO836" s="257"/>
      <c r="IAP836" s="257"/>
      <c r="IAQ836" s="257"/>
      <c r="IAR836" s="257"/>
      <c r="IAS836" s="257"/>
      <c r="IAT836" s="257"/>
      <c r="IAU836" s="257"/>
      <c r="IAV836" s="257"/>
      <c r="IAW836" s="257"/>
      <c r="IAX836" s="257"/>
      <c r="IAY836" s="257"/>
      <c r="IAZ836" s="257"/>
      <c r="IBA836" s="257"/>
      <c r="IBB836" s="257"/>
      <c r="IBC836" s="257"/>
      <c r="IBD836" s="257"/>
      <c r="IBE836" s="257"/>
      <c r="IBF836" s="257"/>
      <c r="IBG836" s="257"/>
      <c r="IBH836" s="257"/>
      <c r="IBI836" s="257"/>
      <c r="IBJ836" s="257"/>
      <c r="IBK836" s="257"/>
      <c r="IBL836" s="257"/>
      <c r="IBM836" s="257"/>
      <c r="IBN836" s="257"/>
      <c r="IBO836" s="257"/>
      <c r="IBP836" s="257"/>
      <c r="IBQ836" s="257"/>
      <c r="IBR836" s="257"/>
      <c r="IBS836" s="257"/>
      <c r="IBT836" s="257"/>
      <c r="IBU836" s="257"/>
      <c r="IBV836" s="257"/>
      <c r="IBW836" s="257"/>
      <c r="IBX836" s="257"/>
      <c r="IBY836" s="257"/>
      <c r="IBZ836" s="257"/>
      <c r="ICA836" s="257"/>
      <c r="ICB836" s="257"/>
      <c r="ICC836" s="257"/>
      <c r="ICD836" s="257"/>
      <c r="ICE836" s="257"/>
      <c r="ICF836" s="257"/>
      <c r="ICG836" s="257"/>
      <c r="ICH836" s="257"/>
      <c r="ICI836" s="257"/>
      <c r="ICJ836" s="257"/>
      <c r="ICK836" s="257"/>
      <c r="ICL836" s="257"/>
      <c r="ICM836" s="257"/>
      <c r="ICN836" s="257"/>
      <c r="ICO836" s="257"/>
      <c r="ICP836" s="257"/>
      <c r="ICQ836" s="257"/>
      <c r="ICR836" s="257"/>
      <c r="ICS836" s="257"/>
      <c r="ICT836" s="257"/>
      <c r="ICU836" s="257"/>
      <c r="ICV836" s="257"/>
      <c r="ICW836" s="257"/>
      <c r="ICX836" s="257"/>
      <c r="ICY836" s="257"/>
      <c r="ICZ836" s="257"/>
      <c r="IDA836" s="257"/>
      <c r="IDB836" s="257"/>
      <c r="IDC836" s="257"/>
      <c r="IDD836" s="257"/>
      <c r="IDE836" s="257"/>
      <c r="IDF836" s="257"/>
      <c r="IDG836" s="257"/>
      <c r="IDH836" s="257"/>
      <c r="IDI836" s="257"/>
      <c r="IDJ836" s="257"/>
      <c r="IDK836" s="257"/>
      <c r="IDL836" s="257"/>
      <c r="IDM836" s="257"/>
      <c r="IDN836" s="257"/>
      <c r="IDO836" s="257"/>
      <c r="IDP836" s="257"/>
      <c r="IDQ836" s="257"/>
      <c r="IDR836" s="257"/>
      <c r="IDS836" s="257"/>
      <c r="IDT836" s="257"/>
      <c r="IDU836" s="257"/>
      <c r="IDV836" s="257"/>
      <c r="IDW836" s="257"/>
      <c r="IDX836" s="257"/>
      <c r="IDY836" s="257"/>
      <c r="IDZ836" s="257"/>
      <c r="IEA836" s="257"/>
      <c r="IEB836" s="257"/>
      <c r="IEC836" s="257"/>
      <c r="IED836" s="257"/>
      <c r="IEE836" s="257"/>
      <c r="IEF836" s="257"/>
      <c r="IEG836" s="257"/>
      <c r="IEH836" s="257"/>
      <c r="IEI836" s="257"/>
      <c r="IEJ836" s="257"/>
      <c r="IEK836" s="257"/>
      <c r="IEL836" s="257"/>
      <c r="IEM836" s="257"/>
      <c r="IEN836" s="257"/>
      <c r="IEO836" s="257"/>
      <c r="IEP836" s="257"/>
      <c r="IEQ836" s="257"/>
      <c r="IER836" s="257"/>
      <c r="IES836" s="257"/>
      <c r="IET836" s="257"/>
      <c r="IEU836" s="257"/>
      <c r="IEV836" s="257"/>
      <c r="IEW836" s="257"/>
      <c r="IEX836" s="257"/>
      <c r="IEY836" s="257"/>
      <c r="IEZ836" s="257"/>
      <c r="IFA836" s="257"/>
      <c r="IFB836" s="257"/>
      <c r="IFC836" s="257"/>
      <c r="IFD836" s="257"/>
      <c r="IFE836" s="257"/>
      <c r="IFF836" s="257"/>
      <c r="IFG836" s="257"/>
      <c r="IFH836" s="257"/>
      <c r="IFI836" s="257"/>
      <c r="IFJ836" s="257"/>
      <c r="IFK836" s="257"/>
      <c r="IFL836" s="257"/>
      <c r="IFM836" s="257"/>
      <c r="IFN836" s="257"/>
      <c r="IFO836" s="257"/>
      <c r="IFP836" s="257"/>
      <c r="IFQ836" s="257"/>
      <c r="IFR836" s="257"/>
      <c r="IFS836" s="257"/>
      <c r="IFT836" s="257"/>
      <c r="IFU836" s="257"/>
      <c r="IFV836" s="257"/>
      <c r="IFW836" s="257"/>
      <c r="IFX836" s="257"/>
      <c r="IFY836" s="257"/>
      <c r="IFZ836" s="257"/>
      <c r="IGA836" s="257"/>
      <c r="IGB836" s="257"/>
      <c r="IGC836" s="257"/>
      <c r="IGD836" s="257"/>
      <c r="IGE836" s="257"/>
      <c r="IGF836" s="257"/>
      <c r="IGG836" s="257"/>
      <c r="IGH836" s="257"/>
      <c r="IGI836" s="257"/>
      <c r="IGJ836" s="257"/>
      <c r="IGK836" s="257"/>
      <c r="IGL836" s="257"/>
      <c r="IGM836" s="257"/>
      <c r="IGN836" s="257"/>
      <c r="IGO836" s="257"/>
      <c r="IGP836" s="257"/>
      <c r="IGQ836" s="257"/>
      <c r="IGR836" s="257"/>
      <c r="IGS836" s="257"/>
      <c r="IGT836" s="257"/>
      <c r="IGU836" s="257"/>
      <c r="IGV836" s="257"/>
      <c r="IGW836" s="257"/>
      <c r="IGX836" s="257"/>
      <c r="IGY836" s="257"/>
      <c r="IGZ836" s="257"/>
      <c r="IHA836" s="257"/>
      <c r="IHB836" s="257"/>
      <c r="IHC836" s="257"/>
      <c r="IHD836" s="257"/>
      <c r="IHE836" s="257"/>
      <c r="IHF836" s="257"/>
      <c r="IHG836" s="257"/>
      <c r="IHH836" s="257"/>
      <c r="IHI836" s="257"/>
      <c r="IHJ836" s="257"/>
      <c r="IHK836" s="257"/>
      <c r="IHL836" s="257"/>
      <c r="IHM836" s="257"/>
      <c r="IHN836" s="257"/>
      <c r="IHO836" s="257"/>
      <c r="IHP836" s="257"/>
      <c r="IHQ836" s="257"/>
      <c r="IHR836" s="257"/>
      <c r="IHS836" s="257"/>
      <c r="IHT836" s="257"/>
      <c r="IHU836" s="257"/>
      <c r="IHV836" s="257"/>
      <c r="IHW836" s="257"/>
      <c r="IHX836" s="257"/>
      <c r="IHY836" s="257"/>
      <c r="IHZ836" s="257"/>
      <c r="IIA836" s="257"/>
      <c r="IIB836" s="257"/>
      <c r="IIC836" s="257"/>
      <c r="IID836" s="257"/>
      <c r="IIE836" s="257"/>
      <c r="IIF836" s="257"/>
      <c r="IIG836" s="257"/>
      <c r="IIH836" s="257"/>
      <c r="III836" s="257"/>
      <c r="IIJ836" s="257"/>
      <c r="IIK836" s="257"/>
      <c r="IIL836" s="257"/>
      <c r="IIM836" s="257"/>
      <c r="IIN836" s="257"/>
      <c r="IIO836" s="257"/>
      <c r="IIP836" s="257"/>
      <c r="IIQ836" s="257"/>
      <c r="IIR836" s="257"/>
      <c r="IIS836" s="257"/>
      <c r="IIT836" s="257"/>
      <c r="IIU836" s="257"/>
      <c r="IIV836" s="257"/>
      <c r="IIW836" s="257"/>
      <c r="IIX836" s="257"/>
      <c r="IIY836" s="257"/>
      <c r="IIZ836" s="257"/>
      <c r="IJA836" s="257"/>
      <c r="IJB836" s="257"/>
      <c r="IJC836" s="257"/>
      <c r="IJD836" s="257"/>
      <c r="IJE836" s="257"/>
      <c r="IJF836" s="257"/>
      <c r="IJG836" s="257"/>
      <c r="IJH836" s="257"/>
      <c r="IJI836" s="257"/>
      <c r="IJJ836" s="257"/>
      <c r="IJK836" s="257"/>
      <c r="IJL836" s="257"/>
      <c r="IJM836" s="257"/>
      <c r="IJN836" s="257"/>
      <c r="IJO836" s="257"/>
      <c r="IJP836" s="257"/>
      <c r="IJQ836" s="257"/>
      <c r="IJR836" s="257"/>
      <c r="IJS836" s="257"/>
      <c r="IJT836" s="257"/>
      <c r="IJU836" s="257"/>
      <c r="IJV836" s="257"/>
      <c r="IJW836" s="257"/>
      <c r="IJX836" s="257"/>
      <c r="IJY836" s="257"/>
      <c r="IJZ836" s="257"/>
      <c r="IKA836" s="257"/>
      <c r="IKB836" s="257"/>
      <c r="IKC836" s="257"/>
      <c r="IKD836" s="257"/>
      <c r="IKE836" s="257"/>
      <c r="IKF836" s="257"/>
      <c r="IKG836" s="257"/>
      <c r="IKH836" s="257"/>
      <c r="IKI836" s="257"/>
      <c r="IKJ836" s="257"/>
      <c r="IKK836" s="257"/>
      <c r="IKL836" s="257"/>
      <c r="IKM836" s="257"/>
      <c r="IKN836" s="257"/>
      <c r="IKO836" s="257"/>
      <c r="IKP836" s="257"/>
      <c r="IKQ836" s="257"/>
      <c r="IKR836" s="257"/>
      <c r="IKS836" s="257"/>
      <c r="IKT836" s="257"/>
      <c r="IKU836" s="257"/>
      <c r="IKV836" s="257"/>
      <c r="IKW836" s="257"/>
      <c r="IKX836" s="257"/>
      <c r="IKY836" s="257"/>
      <c r="IKZ836" s="257"/>
      <c r="ILA836" s="257"/>
      <c r="ILB836" s="257"/>
      <c r="ILC836" s="257"/>
      <c r="ILD836" s="257"/>
      <c r="ILE836" s="257"/>
      <c r="ILF836" s="257"/>
      <c r="ILG836" s="257"/>
      <c r="ILH836" s="257"/>
      <c r="ILI836" s="257"/>
      <c r="ILJ836" s="257"/>
      <c r="ILK836" s="257"/>
      <c r="ILL836" s="257"/>
      <c r="ILM836" s="257"/>
      <c r="ILN836" s="257"/>
      <c r="ILO836" s="257"/>
      <c r="ILP836" s="257"/>
      <c r="ILQ836" s="257"/>
      <c r="ILR836" s="257"/>
      <c r="ILS836" s="257"/>
      <c r="ILT836" s="257"/>
      <c r="ILU836" s="257"/>
      <c r="ILV836" s="257"/>
      <c r="ILW836" s="257"/>
      <c r="ILX836" s="257"/>
      <c r="ILY836" s="257"/>
      <c r="ILZ836" s="257"/>
      <c r="IMA836" s="257"/>
      <c r="IMB836" s="257"/>
      <c r="IMC836" s="257"/>
      <c r="IMD836" s="257"/>
      <c r="IME836" s="257"/>
      <c r="IMF836" s="257"/>
      <c r="IMG836" s="257"/>
      <c r="IMH836" s="257"/>
      <c r="IMI836" s="257"/>
      <c r="IMJ836" s="257"/>
      <c r="IMK836" s="257"/>
      <c r="IML836" s="257"/>
      <c r="IMM836" s="257"/>
      <c r="IMN836" s="257"/>
      <c r="IMO836" s="257"/>
      <c r="IMP836" s="257"/>
      <c r="IMQ836" s="257"/>
      <c r="IMR836" s="257"/>
      <c r="IMS836" s="257"/>
      <c r="IMT836" s="257"/>
      <c r="IMU836" s="257"/>
      <c r="IMV836" s="257"/>
      <c r="IMW836" s="257"/>
      <c r="IMX836" s="257"/>
      <c r="IMY836" s="257"/>
      <c r="IMZ836" s="257"/>
      <c r="INA836" s="257"/>
      <c r="INB836" s="257"/>
      <c r="INC836" s="257"/>
      <c r="IND836" s="257"/>
      <c r="INE836" s="257"/>
      <c r="INF836" s="257"/>
      <c r="ING836" s="257"/>
      <c r="INH836" s="257"/>
      <c r="INI836" s="257"/>
      <c r="INJ836" s="257"/>
      <c r="INK836" s="257"/>
      <c r="INL836" s="257"/>
      <c r="INM836" s="257"/>
      <c r="INN836" s="257"/>
      <c r="INO836" s="257"/>
      <c r="INP836" s="257"/>
      <c r="INQ836" s="257"/>
      <c r="INR836" s="257"/>
      <c r="INS836" s="257"/>
      <c r="INT836" s="257"/>
      <c r="INU836" s="257"/>
      <c r="INV836" s="257"/>
      <c r="INW836" s="257"/>
      <c r="INX836" s="257"/>
      <c r="INY836" s="257"/>
      <c r="INZ836" s="257"/>
      <c r="IOA836" s="257"/>
      <c r="IOB836" s="257"/>
      <c r="IOC836" s="257"/>
      <c r="IOD836" s="257"/>
      <c r="IOE836" s="257"/>
      <c r="IOF836" s="257"/>
      <c r="IOG836" s="257"/>
      <c r="IOH836" s="257"/>
      <c r="IOI836" s="257"/>
      <c r="IOJ836" s="257"/>
      <c r="IOK836" s="257"/>
      <c r="IOL836" s="257"/>
      <c r="IOM836" s="257"/>
      <c r="ION836" s="257"/>
      <c r="IOO836" s="257"/>
      <c r="IOP836" s="257"/>
      <c r="IOQ836" s="257"/>
      <c r="IOR836" s="257"/>
      <c r="IOS836" s="257"/>
      <c r="IOT836" s="257"/>
      <c r="IOU836" s="257"/>
      <c r="IOV836" s="257"/>
      <c r="IOW836" s="257"/>
      <c r="IOX836" s="257"/>
      <c r="IOY836" s="257"/>
      <c r="IOZ836" s="257"/>
      <c r="IPA836" s="257"/>
      <c r="IPB836" s="257"/>
      <c r="IPC836" s="257"/>
      <c r="IPD836" s="257"/>
      <c r="IPE836" s="257"/>
      <c r="IPF836" s="257"/>
      <c r="IPG836" s="257"/>
      <c r="IPH836" s="257"/>
      <c r="IPI836" s="257"/>
      <c r="IPJ836" s="257"/>
      <c r="IPK836" s="257"/>
      <c r="IPL836" s="257"/>
      <c r="IPM836" s="257"/>
      <c r="IPN836" s="257"/>
      <c r="IPO836" s="257"/>
      <c r="IPP836" s="257"/>
      <c r="IPQ836" s="257"/>
      <c r="IPR836" s="257"/>
      <c r="IPS836" s="257"/>
      <c r="IPT836" s="257"/>
      <c r="IPU836" s="257"/>
      <c r="IPV836" s="257"/>
      <c r="IPW836" s="257"/>
      <c r="IPX836" s="257"/>
      <c r="IPY836" s="257"/>
      <c r="IPZ836" s="257"/>
      <c r="IQA836" s="257"/>
      <c r="IQB836" s="257"/>
      <c r="IQC836" s="257"/>
      <c r="IQD836" s="257"/>
      <c r="IQE836" s="257"/>
      <c r="IQF836" s="257"/>
      <c r="IQG836" s="257"/>
      <c r="IQH836" s="257"/>
      <c r="IQI836" s="257"/>
      <c r="IQJ836" s="257"/>
      <c r="IQK836" s="257"/>
      <c r="IQL836" s="257"/>
      <c r="IQM836" s="257"/>
      <c r="IQN836" s="257"/>
      <c r="IQO836" s="257"/>
      <c r="IQP836" s="257"/>
      <c r="IQQ836" s="257"/>
      <c r="IQR836" s="257"/>
      <c r="IQS836" s="257"/>
      <c r="IQT836" s="257"/>
      <c r="IQU836" s="257"/>
      <c r="IQV836" s="257"/>
      <c r="IQW836" s="257"/>
      <c r="IQX836" s="257"/>
      <c r="IQY836" s="257"/>
      <c r="IQZ836" s="257"/>
      <c r="IRA836" s="257"/>
      <c r="IRB836" s="257"/>
      <c r="IRC836" s="257"/>
      <c r="IRD836" s="257"/>
      <c r="IRE836" s="257"/>
      <c r="IRF836" s="257"/>
      <c r="IRG836" s="257"/>
      <c r="IRH836" s="257"/>
      <c r="IRI836" s="257"/>
      <c r="IRJ836" s="257"/>
      <c r="IRK836" s="257"/>
      <c r="IRL836" s="257"/>
      <c r="IRM836" s="257"/>
      <c r="IRN836" s="257"/>
      <c r="IRO836" s="257"/>
      <c r="IRP836" s="257"/>
      <c r="IRQ836" s="257"/>
      <c r="IRR836" s="257"/>
      <c r="IRS836" s="257"/>
      <c r="IRT836" s="257"/>
      <c r="IRU836" s="257"/>
      <c r="IRV836" s="257"/>
      <c r="IRW836" s="257"/>
      <c r="IRX836" s="257"/>
      <c r="IRY836" s="257"/>
      <c r="IRZ836" s="257"/>
      <c r="ISA836" s="257"/>
      <c r="ISB836" s="257"/>
      <c r="ISC836" s="257"/>
      <c r="ISD836" s="257"/>
      <c r="ISE836" s="257"/>
      <c r="ISF836" s="257"/>
      <c r="ISG836" s="257"/>
      <c r="ISH836" s="257"/>
      <c r="ISI836" s="257"/>
      <c r="ISJ836" s="257"/>
      <c r="ISK836" s="257"/>
      <c r="ISL836" s="257"/>
      <c r="ISM836" s="257"/>
      <c r="ISN836" s="257"/>
      <c r="ISO836" s="257"/>
      <c r="ISP836" s="257"/>
      <c r="ISQ836" s="257"/>
      <c r="ISR836" s="257"/>
      <c r="ISS836" s="257"/>
      <c r="IST836" s="257"/>
      <c r="ISU836" s="257"/>
      <c r="ISV836" s="257"/>
      <c r="ISW836" s="257"/>
      <c r="ISX836" s="257"/>
      <c r="ISY836" s="257"/>
      <c r="ISZ836" s="257"/>
      <c r="ITA836" s="257"/>
      <c r="ITB836" s="257"/>
      <c r="ITC836" s="257"/>
      <c r="ITD836" s="257"/>
      <c r="ITE836" s="257"/>
      <c r="ITF836" s="257"/>
      <c r="ITG836" s="257"/>
      <c r="ITH836" s="257"/>
      <c r="ITI836" s="257"/>
      <c r="ITJ836" s="257"/>
      <c r="ITK836" s="257"/>
      <c r="ITL836" s="257"/>
      <c r="ITM836" s="257"/>
      <c r="ITN836" s="257"/>
      <c r="ITO836" s="257"/>
      <c r="ITP836" s="257"/>
      <c r="ITQ836" s="257"/>
      <c r="ITR836" s="257"/>
      <c r="ITS836" s="257"/>
      <c r="ITT836" s="257"/>
      <c r="ITU836" s="257"/>
      <c r="ITV836" s="257"/>
      <c r="ITW836" s="257"/>
      <c r="ITX836" s="257"/>
      <c r="ITY836" s="257"/>
      <c r="ITZ836" s="257"/>
      <c r="IUA836" s="257"/>
      <c r="IUB836" s="257"/>
      <c r="IUC836" s="257"/>
      <c r="IUD836" s="257"/>
      <c r="IUE836" s="257"/>
      <c r="IUF836" s="257"/>
      <c r="IUG836" s="257"/>
      <c r="IUH836" s="257"/>
      <c r="IUI836" s="257"/>
      <c r="IUJ836" s="257"/>
      <c r="IUK836" s="257"/>
      <c r="IUL836" s="257"/>
      <c r="IUM836" s="257"/>
      <c r="IUN836" s="257"/>
      <c r="IUO836" s="257"/>
      <c r="IUP836" s="257"/>
      <c r="IUQ836" s="257"/>
      <c r="IUR836" s="257"/>
      <c r="IUS836" s="257"/>
      <c r="IUT836" s="257"/>
      <c r="IUU836" s="257"/>
      <c r="IUV836" s="257"/>
      <c r="IUW836" s="257"/>
      <c r="IUX836" s="257"/>
      <c r="IUY836" s="257"/>
      <c r="IUZ836" s="257"/>
      <c r="IVA836" s="257"/>
      <c r="IVB836" s="257"/>
      <c r="IVC836" s="257"/>
      <c r="IVD836" s="257"/>
      <c r="IVE836" s="257"/>
      <c r="IVF836" s="257"/>
      <c r="IVG836" s="257"/>
      <c r="IVH836" s="257"/>
      <c r="IVI836" s="257"/>
      <c r="IVJ836" s="257"/>
      <c r="IVK836" s="257"/>
      <c r="IVL836" s="257"/>
      <c r="IVM836" s="257"/>
      <c r="IVN836" s="257"/>
      <c r="IVO836" s="257"/>
      <c r="IVP836" s="257"/>
      <c r="IVQ836" s="257"/>
      <c r="IVR836" s="257"/>
      <c r="IVS836" s="257"/>
      <c r="IVT836" s="257"/>
      <c r="IVU836" s="257"/>
      <c r="IVV836" s="257"/>
      <c r="IVW836" s="257"/>
      <c r="IVX836" s="257"/>
      <c r="IVY836" s="257"/>
      <c r="IVZ836" s="257"/>
      <c r="IWA836" s="257"/>
      <c r="IWB836" s="257"/>
      <c r="IWC836" s="257"/>
      <c r="IWD836" s="257"/>
      <c r="IWE836" s="257"/>
      <c r="IWF836" s="257"/>
      <c r="IWG836" s="257"/>
      <c r="IWH836" s="257"/>
      <c r="IWI836" s="257"/>
      <c r="IWJ836" s="257"/>
      <c r="IWK836" s="257"/>
      <c r="IWL836" s="257"/>
      <c r="IWM836" s="257"/>
      <c r="IWN836" s="257"/>
      <c r="IWO836" s="257"/>
      <c r="IWP836" s="257"/>
      <c r="IWQ836" s="257"/>
      <c r="IWR836" s="257"/>
      <c r="IWS836" s="257"/>
      <c r="IWT836" s="257"/>
      <c r="IWU836" s="257"/>
      <c r="IWV836" s="257"/>
      <c r="IWW836" s="257"/>
      <c r="IWX836" s="257"/>
      <c r="IWY836" s="257"/>
      <c r="IWZ836" s="257"/>
      <c r="IXA836" s="257"/>
      <c r="IXB836" s="257"/>
      <c r="IXC836" s="257"/>
      <c r="IXD836" s="257"/>
      <c r="IXE836" s="257"/>
      <c r="IXF836" s="257"/>
      <c r="IXG836" s="257"/>
      <c r="IXH836" s="257"/>
      <c r="IXI836" s="257"/>
      <c r="IXJ836" s="257"/>
      <c r="IXK836" s="257"/>
      <c r="IXL836" s="257"/>
      <c r="IXM836" s="257"/>
      <c r="IXN836" s="257"/>
      <c r="IXO836" s="257"/>
      <c r="IXP836" s="257"/>
      <c r="IXQ836" s="257"/>
      <c r="IXR836" s="257"/>
      <c r="IXS836" s="257"/>
      <c r="IXT836" s="257"/>
      <c r="IXU836" s="257"/>
      <c r="IXV836" s="257"/>
      <c r="IXW836" s="257"/>
      <c r="IXX836" s="257"/>
      <c r="IXY836" s="257"/>
      <c r="IXZ836" s="257"/>
      <c r="IYA836" s="257"/>
      <c r="IYB836" s="257"/>
      <c r="IYC836" s="257"/>
      <c r="IYD836" s="257"/>
      <c r="IYE836" s="257"/>
      <c r="IYF836" s="257"/>
      <c r="IYG836" s="257"/>
      <c r="IYH836" s="257"/>
      <c r="IYI836" s="257"/>
      <c r="IYJ836" s="257"/>
      <c r="IYK836" s="257"/>
      <c r="IYL836" s="257"/>
      <c r="IYM836" s="257"/>
      <c r="IYN836" s="257"/>
      <c r="IYO836" s="257"/>
      <c r="IYP836" s="257"/>
      <c r="IYQ836" s="257"/>
      <c r="IYR836" s="257"/>
      <c r="IYS836" s="257"/>
      <c r="IYT836" s="257"/>
      <c r="IYU836" s="257"/>
      <c r="IYV836" s="257"/>
      <c r="IYW836" s="257"/>
      <c r="IYX836" s="257"/>
      <c r="IYY836" s="257"/>
      <c r="IYZ836" s="257"/>
      <c r="IZA836" s="257"/>
      <c r="IZB836" s="257"/>
      <c r="IZC836" s="257"/>
      <c r="IZD836" s="257"/>
      <c r="IZE836" s="257"/>
      <c r="IZF836" s="257"/>
      <c r="IZG836" s="257"/>
      <c r="IZH836" s="257"/>
      <c r="IZI836" s="257"/>
      <c r="IZJ836" s="257"/>
      <c r="IZK836" s="257"/>
      <c r="IZL836" s="257"/>
      <c r="IZM836" s="257"/>
      <c r="IZN836" s="257"/>
      <c r="IZO836" s="257"/>
      <c r="IZP836" s="257"/>
      <c r="IZQ836" s="257"/>
      <c r="IZR836" s="257"/>
      <c r="IZS836" s="257"/>
      <c r="IZT836" s="257"/>
      <c r="IZU836" s="257"/>
      <c r="IZV836" s="257"/>
      <c r="IZW836" s="257"/>
      <c r="IZX836" s="257"/>
      <c r="IZY836" s="257"/>
      <c r="IZZ836" s="257"/>
      <c r="JAA836" s="257"/>
      <c r="JAB836" s="257"/>
      <c r="JAC836" s="257"/>
      <c r="JAD836" s="257"/>
      <c r="JAE836" s="257"/>
      <c r="JAF836" s="257"/>
      <c r="JAG836" s="257"/>
      <c r="JAH836" s="257"/>
      <c r="JAI836" s="257"/>
      <c r="JAJ836" s="257"/>
      <c r="JAK836" s="257"/>
      <c r="JAL836" s="257"/>
      <c r="JAM836" s="257"/>
      <c r="JAN836" s="257"/>
      <c r="JAO836" s="257"/>
      <c r="JAP836" s="257"/>
      <c r="JAQ836" s="257"/>
      <c r="JAR836" s="257"/>
      <c r="JAS836" s="257"/>
      <c r="JAT836" s="257"/>
      <c r="JAU836" s="257"/>
      <c r="JAV836" s="257"/>
      <c r="JAW836" s="257"/>
      <c r="JAX836" s="257"/>
      <c r="JAY836" s="257"/>
      <c r="JAZ836" s="257"/>
      <c r="JBA836" s="257"/>
      <c r="JBB836" s="257"/>
      <c r="JBC836" s="257"/>
      <c r="JBD836" s="257"/>
      <c r="JBE836" s="257"/>
      <c r="JBF836" s="257"/>
      <c r="JBG836" s="257"/>
      <c r="JBH836" s="257"/>
      <c r="JBI836" s="257"/>
      <c r="JBJ836" s="257"/>
      <c r="JBK836" s="257"/>
      <c r="JBL836" s="257"/>
      <c r="JBM836" s="257"/>
      <c r="JBN836" s="257"/>
      <c r="JBO836" s="257"/>
      <c r="JBP836" s="257"/>
      <c r="JBQ836" s="257"/>
      <c r="JBR836" s="257"/>
      <c r="JBS836" s="257"/>
      <c r="JBT836" s="257"/>
      <c r="JBU836" s="257"/>
      <c r="JBV836" s="257"/>
      <c r="JBW836" s="257"/>
      <c r="JBX836" s="257"/>
      <c r="JBY836" s="257"/>
      <c r="JBZ836" s="257"/>
      <c r="JCA836" s="257"/>
      <c r="JCB836" s="257"/>
      <c r="JCC836" s="257"/>
      <c r="JCD836" s="257"/>
      <c r="JCE836" s="257"/>
      <c r="JCF836" s="257"/>
      <c r="JCG836" s="257"/>
      <c r="JCH836" s="257"/>
      <c r="JCI836" s="257"/>
      <c r="JCJ836" s="257"/>
      <c r="JCK836" s="257"/>
      <c r="JCL836" s="257"/>
      <c r="JCM836" s="257"/>
      <c r="JCN836" s="257"/>
      <c r="JCO836" s="257"/>
      <c r="JCP836" s="257"/>
      <c r="JCQ836" s="257"/>
      <c r="JCR836" s="257"/>
      <c r="JCS836" s="257"/>
      <c r="JCT836" s="257"/>
      <c r="JCU836" s="257"/>
      <c r="JCV836" s="257"/>
      <c r="JCW836" s="257"/>
      <c r="JCX836" s="257"/>
      <c r="JCY836" s="257"/>
      <c r="JCZ836" s="257"/>
      <c r="JDA836" s="257"/>
      <c r="JDB836" s="257"/>
      <c r="JDC836" s="257"/>
      <c r="JDD836" s="257"/>
      <c r="JDE836" s="257"/>
      <c r="JDF836" s="257"/>
      <c r="JDG836" s="257"/>
      <c r="JDH836" s="257"/>
      <c r="JDI836" s="257"/>
      <c r="JDJ836" s="257"/>
      <c r="JDK836" s="257"/>
      <c r="JDL836" s="257"/>
      <c r="JDM836" s="257"/>
      <c r="JDN836" s="257"/>
      <c r="JDO836" s="257"/>
      <c r="JDP836" s="257"/>
      <c r="JDQ836" s="257"/>
      <c r="JDR836" s="257"/>
      <c r="JDS836" s="257"/>
      <c r="JDT836" s="257"/>
      <c r="JDU836" s="257"/>
      <c r="JDV836" s="257"/>
      <c r="JDW836" s="257"/>
      <c r="JDX836" s="257"/>
      <c r="JDY836" s="257"/>
      <c r="JDZ836" s="257"/>
      <c r="JEA836" s="257"/>
      <c r="JEB836" s="257"/>
      <c r="JEC836" s="257"/>
      <c r="JED836" s="257"/>
      <c r="JEE836" s="257"/>
      <c r="JEF836" s="257"/>
      <c r="JEG836" s="257"/>
      <c r="JEH836" s="257"/>
      <c r="JEI836" s="257"/>
      <c r="JEJ836" s="257"/>
      <c r="JEK836" s="257"/>
      <c r="JEL836" s="257"/>
      <c r="JEM836" s="257"/>
      <c r="JEN836" s="257"/>
      <c r="JEO836" s="257"/>
      <c r="JEP836" s="257"/>
      <c r="JEQ836" s="257"/>
      <c r="JER836" s="257"/>
      <c r="JES836" s="257"/>
      <c r="JET836" s="257"/>
      <c r="JEU836" s="257"/>
      <c r="JEV836" s="257"/>
      <c r="JEW836" s="257"/>
      <c r="JEX836" s="257"/>
      <c r="JEY836" s="257"/>
      <c r="JEZ836" s="257"/>
      <c r="JFA836" s="257"/>
      <c r="JFB836" s="257"/>
      <c r="JFC836" s="257"/>
      <c r="JFD836" s="257"/>
      <c r="JFE836" s="257"/>
      <c r="JFF836" s="257"/>
      <c r="JFG836" s="257"/>
      <c r="JFH836" s="257"/>
      <c r="JFI836" s="257"/>
      <c r="JFJ836" s="257"/>
      <c r="JFK836" s="257"/>
      <c r="JFL836" s="257"/>
      <c r="JFM836" s="257"/>
      <c r="JFN836" s="257"/>
      <c r="JFO836" s="257"/>
      <c r="JFP836" s="257"/>
      <c r="JFQ836" s="257"/>
      <c r="JFR836" s="257"/>
      <c r="JFS836" s="257"/>
      <c r="JFT836" s="257"/>
      <c r="JFU836" s="257"/>
      <c r="JFV836" s="257"/>
      <c r="JFW836" s="257"/>
      <c r="JFX836" s="257"/>
      <c r="JFY836" s="257"/>
      <c r="JFZ836" s="257"/>
      <c r="JGA836" s="257"/>
      <c r="JGB836" s="257"/>
      <c r="JGC836" s="257"/>
      <c r="JGD836" s="257"/>
      <c r="JGE836" s="257"/>
      <c r="JGF836" s="257"/>
      <c r="JGG836" s="257"/>
      <c r="JGH836" s="257"/>
      <c r="JGI836" s="257"/>
      <c r="JGJ836" s="257"/>
      <c r="JGK836" s="257"/>
      <c r="JGL836" s="257"/>
      <c r="JGM836" s="257"/>
      <c r="JGN836" s="257"/>
      <c r="JGO836" s="257"/>
      <c r="JGP836" s="257"/>
      <c r="JGQ836" s="257"/>
      <c r="JGR836" s="257"/>
      <c r="JGS836" s="257"/>
      <c r="JGT836" s="257"/>
      <c r="JGU836" s="257"/>
      <c r="JGV836" s="257"/>
      <c r="JGW836" s="257"/>
      <c r="JGX836" s="257"/>
      <c r="JGY836" s="257"/>
      <c r="JGZ836" s="257"/>
      <c r="JHA836" s="257"/>
      <c r="JHB836" s="257"/>
      <c r="JHC836" s="257"/>
      <c r="JHD836" s="257"/>
      <c r="JHE836" s="257"/>
      <c r="JHF836" s="257"/>
      <c r="JHG836" s="257"/>
      <c r="JHH836" s="257"/>
      <c r="JHI836" s="257"/>
      <c r="JHJ836" s="257"/>
      <c r="JHK836" s="257"/>
      <c r="JHL836" s="257"/>
      <c r="JHM836" s="257"/>
      <c r="JHN836" s="257"/>
      <c r="JHO836" s="257"/>
      <c r="JHP836" s="257"/>
      <c r="JHQ836" s="257"/>
      <c r="JHR836" s="257"/>
      <c r="JHS836" s="257"/>
      <c r="JHT836" s="257"/>
      <c r="JHU836" s="257"/>
      <c r="JHV836" s="257"/>
      <c r="JHW836" s="257"/>
      <c r="JHX836" s="257"/>
      <c r="JHY836" s="257"/>
      <c r="JHZ836" s="257"/>
      <c r="JIA836" s="257"/>
      <c r="JIB836" s="257"/>
      <c r="JIC836" s="257"/>
      <c r="JID836" s="257"/>
      <c r="JIE836" s="257"/>
      <c r="JIF836" s="257"/>
      <c r="JIG836" s="257"/>
      <c r="JIH836" s="257"/>
      <c r="JII836" s="257"/>
      <c r="JIJ836" s="257"/>
      <c r="JIK836" s="257"/>
      <c r="JIL836" s="257"/>
      <c r="JIM836" s="257"/>
      <c r="JIN836" s="257"/>
      <c r="JIO836" s="257"/>
      <c r="JIP836" s="257"/>
      <c r="JIQ836" s="257"/>
      <c r="JIR836" s="257"/>
      <c r="JIS836" s="257"/>
      <c r="JIT836" s="257"/>
      <c r="JIU836" s="257"/>
      <c r="JIV836" s="257"/>
      <c r="JIW836" s="257"/>
      <c r="JIX836" s="257"/>
      <c r="JIY836" s="257"/>
      <c r="JIZ836" s="257"/>
      <c r="JJA836" s="257"/>
      <c r="JJB836" s="257"/>
      <c r="JJC836" s="257"/>
      <c r="JJD836" s="257"/>
      <c r="JJE836" s="257"/>
      <c r="JJF836" s="257"/>
      <c r="JJG836" s="257"/>
      <c r="JJH836" s="257"/>
      <c r="JJI836" s="257"/>
      <c r="JJJ836" s="257"/>
      <c r="JJK836" s="257"/>
      <c r="JJL836" s="257"/>
      <c r="JJM836" s="257"/>
      <c r="JJN836" s="257"/>
      <c r="JJO836" s="257"/>
      <c r="JJP836" s="257"/>
      <c r="JJQ836" s="257"/>
      <c r="JJR836" s="257"/>
      <c r="JJS836" s="257"/>
      <c r="JJT836" s="257"/>
      <c r="JJU836" s="257"/>
      <c r="JJV836" s="257"/>
      <c r="JJW836" s="257"/>
      <c r="JJX836" s="257"/>
      <c r="JJY836" s="257"/>
      <c r="JJZ836" s="257"/>
      <c r="JKA836" s="257"/>
      <c r="JKB836" s="257"/>
      <c r="JKC836" s="257"/>
      <c r="JKD836" s="257"/>
      <c r="JKE836" s="257"/>
      <c r="JKF836" s="257"/>
      <c r="JKG836" s="257"/>
      <c r="JKH836" s="257"/>
      <c r="JKI836" s="257"/>
      <c r="JKJ836" s="257"/>
      <c r="JKK836" s="257"/>
      <c r="JKL836" s="257"/>
      <c r="JKM836" s="257"/>
      <c r="JKN836" s="257"/>
      <c r="JKO836" s="257"/>
      <c r="JKP836" s="257"/>
      <c r="JKQ836" s="257"/>
      <c r="JKR836" s="257"/>
      <c r="JKS836" s="257"/>
      <c r="JKT836" s="257"/>
      <c r="JKU836" s="257"/>
      <c r="JKV836" s="257"/>
      <c r="JKW836" s="257"/>
      <c r="JKX836" s="257"/>
      <c r="JKY836" s="257"/>
      <c r="JKZ836" s="257"/>
      <c r="JLA836" s="257"/>
      <c r="JLB836" s="257"/>
      <c r="JLC836" s="257"/>
      <c r="JLD836" s="257"/>
      <c r="JLE836" s="257"/>
      <c r="JLF836" s="257"/>
      <c r="JLG836" s="257"/>
      <c r="JLH836" s="257"/>
      <c r="JLI836" s="257"/>
      <c r="JLJ836" s="257"/>
      <c r="JLK836" s="257"/>
      <c r="JLL836" s="257"/>
      <c r="JLM836" s="257"/>
      <c r="JLN836" s="257"/>
      <c r="JLO836" s="257"/>
      <c r="JLP836" s="257"/>
      <c r="JLQ836" s="257"/>
      <c r="JLR836" s="257"/>
      <c r="JLS836" s="257"/>
      <c r="JLT836" s="257"/>
      <c r="JLU836" s="257"/>
      <c r="JLV836" s="257"/>
      <c r="JLW836" s="257"/>
      <c r="JLX836" s="257"/>
      <c r="JLY836" s="257"/>
      <c r="JLZ836" s="257"/>
      <c r="JMA836" s="257"/>
      <c r="JMB836" s="257"/>
      <c r="JMC836" s="257"/>
      <c r="JMD836" s="257"/>
      <c r="JME836" s="257"/>
      <c r="JMF836" s="257"/>
      <c r="JMG836" s="257"/>
      <c r="JMH836" s="257"/>
      <c r="JMI836" s="257"/>
      <c r="JMJ836" s="257"/>
      <c r="JMK836" s="257"/>
      <c r="JML836" s="257"/>
      <c r="JMM836" s="257"/>
      <c r="JMN836" s="257"/>
      <c r="JMO836" s="257"/>
      <c r="JMP836" s="257"/>
      <c r="JMQ836" s="257"/>
      <c r="JMR836" s="257"/>
      <c r="JMS836" s="257"/>
      <c r="JMT836" s="257"/>
      <c r="JMU836" s="257"/>
      <c r="JMV836" s="257"/>
      <c r="JMW836" s="257"/>
      <c r="JMX836" s="257"/>
      <c r="JMY836" s="257"/>
      <c r="JMZ836" s="257"/>
      <c r="JNA836" s="257"/>
      <c r="JNB836" s="257"/>
      <c r="JNC836" s="257"/>
      <c r="JND836" s="257"/>
      <c r="JNE836" s="257"/>
      <c r="JNF836" s="257"/>
      <c r="JNG836" s="257"/>
      <c r="JNH836" s="257"/>
      <c r="JNI836" s="257"/>
      <c r="JNJ836" s="257"/>
      <c r="JNK836" s="257"/>
      <c r="JNL836" s="257"/>
      <c r="JNM836" s="257"/>
      <c r="JNN836" s="257"/>
      <c r="JNO836" s="257"/>
      <c r="JNP836" s="257"/>
      <c r="JNQ836" s="257"/>
      <c r="JNR836" s="257"/>
      <c r="JNS836" s="257"/>
      <c r="JNT836" s="257"/>
      <c r="JNU836" s="257"/>
      <c r="JNV836" s="257"/>
      <c r="JNW836" s="257"/>
      <c r="JNX836" s="257"/>
      <c r="JNY836" s="257"/>
      <c r="JNZ836" s="257"/>
      <c r="JOA836" s="257"/>
      <c r="JOB836" s="257"/>
      <c r="JOC836" s="257"/>
      <c r="JOD836" s="257"/>
      <c r="JOE836" s="257"/>
      <c r="JOF836" s="257"/>
      <c r="JOG836" s="257"/>
      <c r="JOH836" s="257"/>
      <c r="JOI836" s="257"/>
      <c r="JOJ836" s="257"/>
      <c r="JOK836" s="257"/>
      <c r="JOL836" s="257"/>
      <c r="JOM836" s="257"/>
      <c r="JON836" s="257"/>
      <c r="JOO836" s="257"/>
      <c r="JOP836" s="257"/>
      <c r="JOQ836" s="257"/>
      <c r="JOR836" s="257"/>
      <c r="JOS836" s="257"/>
      <c r="JOT836" s="257"/>
      <c r="JOU836" s="257"/>
      <c r="JOV836" s="257"/>
      <c r="JOW836" s="257"/>
      <c r="JOX836" s="257"/>
      <c r="JOY836" s="257"/>
      <c r="JOZ836" s="257"/>
      <c r="JPA836" s="257"/>
      <c r="JPB836" s="257"/>
      <c r="JPC836" s="257"/>
      <c r="JPD836" s="257"/>
      <c r="JPE836" s="257"/>
      <c r="JPF836" s="257"/>
      <c r="JPG836" s="257"/>
      <c r="JPH836" s="257"/>
      <c r="JPI836" s="257"/>
      <c r="JPJ836" s="257"/>
      <c r="JPK836" s="257"/>
      <c r="JPL836" s="257"/>
      <c r="JPM836" s="257"/>
      <c r="JPN836" s="257"/>
      <c r="JPO836" s="257"/>
      <c r="JPP836" s="257"/>
      <c r="JPQ836" s="257"/>
      <c r="JPR836" s="257"/>
      <c r="JPS836" s="257"/>
      <c r="JPT836" s="257"/>
      <c r="JPU836" s="257"/>
      <c r="JPV836" s="257"/>
      <c r="JPW836" s="257"/>
      <c r="JPX836" s="257"/>
      <c r="JPY836" s="257"/>
      <c r="JPZ836" s="257"/>
      <c r="JQA836" s="257"/>
      <c r="JQB836" s="257"/>
      <c r="JQC836" s="257"/>
      <c r="JQD836" s="257"/>
      <c r="JQE836" s="257"/>
      <c r="JQF836" s="257"/>
      <c r="JQG836" s="257"/>
      <c r="JQH836" s="257"/>
      <c r="JQI836" s="257"/>
      <c r="JQJ836" s="257"/>
      <c r="JQK836" s="257"/>
      <c r="JQL836" s="257"/>
      <c r="JQM836" s="257"/>
      <c r="JQN836" s="257"/>
      <c r="JQO836" s="257"/>
      <c r="JQP836" s="257"/>
      <c r="JQQ836" s="257"/>
      <c r="JQR836" s="257"/>
      <c r="JQS836" s="257"/>
      <c r="JQT836" s="257"/>
      <c r="JQU836" s="257"/>
      <c r="JQV836" s="257"/>
      <c r="JQW836" s="257"/>
      <c r="JQX836" s="257"/>
      <c r="JQY836" s="257"/>
      <c r="JQZ836" s="257"/>
      <c r="JRA836" s="257"/>
      <c r="JRB836" s="257"/>
      <c r="JRC836" s="257"/>
      <c r="JRD836" s="257"/>
      <c r="JRE836" s="257"/>
      <c r="JRF836" s="257"/>
      <c r="JRG836" s="257"/>
      <c r="JRH836" s="257"/>
      <c r="JRI836" s="257"/>
      <c r="JRJ836" s="257"/>
      <c r="JRK836" s="257"/>
      <c r="JRL836" s="257"/>
      <c r="JRM836" s="257"/>
      <c r="JRN836" s="257"/>
      <c r="JRO836" s="257"/>
      <c r="JRP836" s="257"/>
      <c r="JRQ836" s="257"/>
      <c r="JRR836" s="257"/>
      <c r="JRS836" s="257"/>
      <c r="JRT836" s="257"/>
      <c r="JRU836" s="257"/>
      <c r="JRV836" s="257"/>
      <c r="JRW836" s="257"/>
      <c r="JRX836" s="257"/>
      <c r="JRY836" s="257"/>
      <c r="JRZ836" s="257"/>
      <c r="JSA836" s="257"/>
      <c r="JSB836" s="257"/>
      <c r="JSC836" s="257"/>
      <c r="JSD836" s="257"/>
      <c r="JSE836" s="257"/>
      <c r="JSF836" s="257"/>
      <c r="JSG836" s="257"/>
      <c r="JSH836" s="257"/>
      <c r="JSI836" s="257"/>
      <c r="JSJ836" s="257"/>
      <c r="JSK836" s="257"/>
      <c r="JSL836" s="257"/>
      <c r="JSM836" s="257"/>
      <c r="JSN836" s="257"/>
      <c r="JSO836" s="257"/>
      <c r="JSP836" s="257"/>
      <c r="JSQ836" s="257"/>
      <c r="JSR836" s="257"/>
      <c r="JSS836" s="257"/>
      <c r="JST836" s="257"/>
      <c r="JSU836" s="257"/>
      <c r="JSV836" s="257"/>
      <c r="JSW836" s="257"/>
      <c r="JSX836" s="257"/>
      <c r="JSY836" s="257"/>
      <c r="JSZ836" s="257"/>
      <c r="JTA836" s="257"/>
      <c r="JTB836" s="257"/>
      <c r="JTC836" s="257"/>
      <c r="JTD836" s="257"/>
      <c r="JTE836" s="257"/>
      <c r="JTF836" s="257"/>
      <c r="JTG836" s="257"/>
      <c r="JTH836" s="257"/>
      <c r="JTI836" s="257"/>
      <c r="JTJ836" s="257"/>
      <c r="JTK836" s="257"/>
      <c r="JTL836" s="257"/>
      <c r="JTM836" s="257"/>
      <c r="JTN836" s="257"/>
      <c r="JTO836" s="257"/>
      <c r="JTP836" s="257"/>
      <c r="JTQ836" s="257"/>
      <c r="JTR836" s="257"/>
      <c r="JTS836" s="257"/>
      <c r="JTT836" s="257"/>
      <c r="JTU836" s="257"/>
      <c r="JTV836" s="257"/>
      <c r="JTW836" s="257"/>
      <c r="JTX836" s="257"/>
      <c r="JTY836" s="257"/>
      <c r="JTZ836" s="257"/>
      <c r="JUA836" s="257"/>
      <c r="JUB836" s="257"/>
      <c r="JUC836" s="257"/>
      <c r="JUD836" s="257"/>
      <c r="JUE836" s="257"/>
      <c r="JUF836" s="257"/>
      <c r="JUG836" s="257"/>
      <c r="JUH836" s="257"/>
      <c r="JUI836" s="257"/>
      <c r="JUJ836" s="257"/>
      <c r="JUK836" s="257"/>
      <c r="JUL836" s="257"/>
      <c r="JUM836" s="257"/>
      <c r="JUN836" s="257"/>
      <c r="JUO836" s="257"/>
      <c r="JUP836" s="257"/>
      <c r="JUQ836" s="257"/>
      <c r="JUR836" s="257"/>
      <c r="JUS836" s="257"/>
      <c r="JUT836" s="257"/>
      <c r="JUU836" s="257"/>
      <c r="JUV836" s="257"/>
      <c r="JUW836" s="257"/>
      <c r="JUX836" s="257"/>
      <c r="JUY836" s="257"/>
      <c r="JUZ836" s="257"/>
      <c r="JVA836" s="257"/>
      <c r="JVB836" s="257"/>
      <c r="JVC836" s="257"/>
      <c r="JVD836" s="257"/>
      <c r="JVE836" s="257"/>
      <c r="JVF836" s="257"/>
      <c r="JVG836" s="257"/>
      <c r="JVH836" s="257"/>
      <c r="JVI836" s="257"/>
      <c r="JVJ836" s="257"/>
      <c r="JVK836" s="257"/>
      <c r="JVL836" s="257"/>
      <c r="JVM836" s="257"/>
      <c r="JVN836" s="257"/>
      <c r="JVO836" s="257"/>
      <c r="JVP836" s="257"/>
      <c r="JVQ836" s="257"/>
      <c r="JVR836" s="257"/>
      <c r="JVS836" s="257"/>
      <c r="JVT836" s="257"/>
      <c r="JVU836" s="257"/>
      <c r="JVV836" s="257"/>
      <c r="JVW836" s="257"/>
      <c r="JVX836" s="257"/>
      <c r="JVY836" s="257"/>
      <c r="JVZ836" s="257"/>
      <c r="JWA836" s="257"/>
      <c r="JWB836" s="257"/>
      <c r="JWC836" s="257"/>
      <c r="JWD836" s="257"/>
      <c r="JWE836" s="257"/>
      <c r="JWF836" s="257"/>
      <c r="JWG836" s="257"/>
      <c r="JWH836" s="257"/>
      <c r="JWI836" s="257"/>
      <c r="JWJ836" s="257"/>
      <c r="JWK836" s="257"/>
      <c r="JWL836" s="257"/>
      <c r="JWM836" s="257"/>
      <c r="JWN836" s="257"/>
      <c r="JWO836" s="257"/>
      <c r="JWP836" s="257"/>
      <c r="JWQ836" s="257"/>
      <c r="JWR836" s="257"/>
      <c r="JWS836" s="257"/>
      <c r="JWT836" s="257"/>
      <c r="JWU836" s="257"/>
      <c r="JWV836" s="257"/>
      <c r="JWW836" s="257"/>
      <c r="JWX836" s="257"/>
      <c r="JWY836" s="257"/>
      <c r="JWZ836" s="257"/>
      <c r="JXA836" s="257"/>
      <c r="JXB836" s="257"/>
      <c r="JXC836" s="257"/>
      <c r="JXD836" s="257"/>
      <c r="JXE836" s="257"/>
      <c r="JXF836" s="257"/>
      <c r="JXG836" s="257"/>
      <c r="JXH836" s="257"/>
      <c r="JXI836" s="257"/>
      <c r="JXJ836" s="257"/>
      <c r="JXK836" s="257"/>
      <c r="JXL836" s="257"/>
      <c r="JXM836" s="257"/>
      <c r="JXN836" s="257"/>
      <c r="JXO836" s="257"/>
      <c r="JXP836" s="257"/>
      <c r="JXQ836" s="257"/>
      <c r="JXR836" s="257"/>
      <c r="JXS836" s="257"/>
      <c r="JXT836" s="257"/>
      <c r="JXU836" s="257"/>
      <c r="JXV836" s="257"/>
      <c r="JXW836" s="257"/>
      <c r="JXX836" s="257"/>
      <c r="JXY836" s="257"/>
      <c r="JXZ836" s="257"/>
      <c r="JYA836" s="257"/>
      <c r="JYB836" s="257"/>
      <c r="JYC836" s="257"/>
      <c r="JYD836" s="257"/>
      <c r="JYE836" s="257"/>
      <c r="JYF836" s="257"/>
      <c r="JYG836" s="257"/>
      <c r="JYH836" s="257"/>
      <c r="JYI836" s="257"/>
      <c r="JYJ836" s="257"/>
      <c r="JYK836" s="257"/>
      <c r="JYL836" s="257"/>
      <c r="JYM836" s="257"/>
      <c r="JYN836" s="257"/>
      <c r="JYO836" s="257"/>
      <c r="JYP836" s="257"/>
      <c r="JYQ836" s="257"/>
      <c r="JYR836" s="257"/>
      <c r="JYS836" s="257"/>
      <c r="JYT836" s="257"/>
      <c r="JYU836" s="257"/>
      <c r="JYV836" s="257"/>
      <c r="JYW836" s="257"/>
      <c r="JYX836" s="257"/>
      <c r="JYY836" s="257"/>
      <c r="JYZ836" s="257"/>
      <c r="JZA836" s="257"/>
      <c r="JZB836" s="257"/>
      <c r="JZC836" s="257"/>
      <c r="JZD836" s="257"/>
      <c r="JZE836" s="257"/>
      <c r="JZF836" s="257"/>
      <c r="JZG836" s="257"/>
      <c r="JZH836" s="257"/>
      <c r="JZI836" s="257"/>
      <c r="JZJ836" s="257"/>
      <c r="JZK836" s="257"/>
      <c r="JZL836" s="257"/>
      <c r="JZM836" s="257"/>
      <c r="JZN836" s="257"/>
      <c r="JZO836" s="257"/>
      <c r="JZP836" s="257"/>
      <c r="JZQ836" s="257"/>
      <c r="JZR836" s="257"/>
      <c r="JZS836" s="257"/>
      <c r="JZT836" s="257"/>
      <c r="JZU836" s="257"/>
      <c r="JZV836" s="257"/>
      <c r="JZW836" s="257"/>
      <c r="JZX836" s="257"/>
      <c r="JZY836" s="257"/>
      <c r="JZZ836" s="257"/>
      <c r="KAA836" s="257"/>
      <c r="KAB836" s="257"/>
      <c r="KAC836" s="257"/>
      <c r="KAD836" s="257"/>
      <c r="KAE836" s="257"/>
      <c r="KAF836" s="257"/>
      <c r="KAG836" s="257"/>
      <c r="KAH836" s="257"/>
      <c r="KAI836" s="257"/>
      <c r="KAJ836" s="257"/>
      <c r="KAK836" s="257"/>
      <c r="KAL836" s="257"/>
      <c r="KAM836" s="257"/>
      <c r="KAN836" s="257"/>
      <c r="KAO836" s="257"/>
      <c r="KAP836" s="257"/>
      <c r="KAQ836" s="257"/>
      <c r="KAR836" s="257"/>
      <c r="KAS836" s="257"/>
      <c r="KAT836" s="257"/>
      <c r="KAU836" s="257"/>
      <c r="KAV836" s="257"/>
      <c r="KAW836" s="257"/>
      <c r="KAX836" s="257"/>
      <c r="KAY836" s="257"/>
      <c r="KAZ836" s="257"/>
      <c r="KBA836" s="257"/>
      <c r="KBB836" s="257"/>
      <c r="KBC836" s="257"/>
      <c r="KBD836" s="257"/>
      <c r="KBE836" s="257"/>
      <c r="KBF836" s="257"/>
      <c r="KBG836" s="257"/>
      <c r="KBH836" s="257"/>
      <c r="KBI836" s="257"/>
      <c r="KBJ836" s="257"/>
      <c r="KBK836" s="257"/>
      <c r="KBL836" s="257"/>
      <c r="KBM836" s="257"/>
      <c r="KBN836" s="257"/>
      <c r="KBO836" s="257"/>
      <c r="KBP836" s="257"/>
      <c r="KBQ836" s="257"/>
      <c r="KBR836" s="257"/>
      <c r="KBS836" s="257"/>
      <c r="KBT836" s="257"/>
      <c r="KBU836" s="257"/>
      <c r="KBV836" s="257"/>
      <c r="KBW836" s="257"/>
      <c r="KBX836" s="257"/>
      <c r="KBY836" s="257"/>
      <c r="KBZ836" s="257"/>
      <c r="KCA836" s="257"/>
      <c r="KCB836" s="257"/>
      <c r="KCC836" s="257"/>
      <c r="KCD836" s="257"/>
      <c r="KCE836" s="257"/>
      <c r="KCF836" s="257"/>
      <c r="KCG836" s="257"/>
      <c r="KCH836" s="257"/>
      <c r="KCI836" s="257"/>
      <c r="KCJ836" s="257"/>
      <c r="KCK836" s="257"/>
      <c r="KCL836" s="257"/>
      <c r="KCM836" s="257"/>
      <c r="KCN836" s="257"/>
      <c r="KCO836" s="257"/>
      <c r="KCP836" s="257"/>
      <c r="KCQ836" s="257"/>
      <c r="KCR836" s="257"/>
      <c r="KCS836" s="257"/>
      <c r="KCT836" s="257"/>
      <c r="KCU836" s="257"/>
      <c r="KCV836" s="257"/>
      <c r="KCW836" s="257"/>
      <c r="KCX836" s="257"/>
      <c r="KCY836" s="257"/>
      <c r="KCZ836" s="257"/>
      <c r="KDA836" s="257"/>
      <c r="KDB836" s="257"/>
      <c r="KDC836" s="257"/>
      <c r="KDD836" s="257"/>
      <c r="KDE836" s="257"/>
      <c r="KDF836" s="257"/>
      <c r="KDG836" s="257"/>
      <c r="KDH836" s="257"/>
      <c r="KDI836" s="257"/>
      <c r="KDJ836" s="257"/>
      <c r="KDK836" s="257"/>
      <c r="KDL836" s="257"/>
      <c r="KDM836" s="257"/>
      <c r="KDN836" s="257"/>
      <c r="KDO836" s="257"/>
      <c r="KDP836" s="257"/>
      <c r="KDQ836" s="257"/>
      <c r="KDR836" s="257"/>
      <c r="KDS836" s="257"/>
      <c r="KDT836" s="257"/>
      <c r="KDU836" s="257"/>
      <c r="KDV836" s="257"/>
      <c r="KDW836" s="257"/>
      <c r="KDX836" s="257"/>
      <c r="KDY836" s="257"/>
      <c r="KDZ836" s="257"/>
      <c r="KEA836" s="257"/>
      <c r="KEB836" s="257"/>
      <c r="KEC836" s="257"/>
      <c r="KED836" s="257"/>
      <c r="KEE836" s="257"/>
      <c r="KEF836" s="257"/>
      <c r="KEG836" s="257"/>
      <c r="KEH836" s="257"/>
      <c r="KEI836" s="257"/>
      <c r="KEJ836" s="257"/>
      <c r="KEK836" s="257"/>
      <c r="KEL836" s="257"/>
      <c r="KEM836" s="257"/>
      <c r="KEN836" s="257"/>
      <c r="KEO836" s="257"/>
      <c r="KEP836" s="257"/>
      <c r="KEQ836" s="257"/>
      <c r="KER836" s="257"/>
      <c r="KES836" s="257"/>
      <c r="KET836" s="257"/>
      <c r="KEU836" s="257"/>
      <c r="KEV836" s="257"/>
      <c r="KEW836" s="257"/>
      <c r="KEX836" s="257"/>
      <c r="KEY836" s="257"/>
      <c r="KEZ836" s="257"/>
      <c r="KFA836" s="257"/>
      <c r="KFB836" s="257"/>
      <c r="KFC836" s="257"/>
      <c r="KFD836" s="257"/>
      <c r="KFE836" s="257"/>
      <c r="KFF836" s="257"/>
      <c r="KFG836" s="257"/>
      <c r="KFH836" s="257"/>
      <c r="KFI836" s="257"/>
      <c r="KFJ836" s="257"/>
      <c r="KFK836" s="257"/>
      <c r="KFL836" s="257"/>
      <c r="KFM836" s="257"/>
      <c r="KFN836" s="257"/>
      <c r="KFO836" s="257"/>
      <c r="KFP836" s="257"/>
      <c r="KFQ836" s="257"/>
      <c r="KFR836" s="257"/>
      <c r="KFS836" s="257"/>
      <c r="KFT836" s="257"/>
      <c r="KFU836" s="257"/>
      <c r="KFV836" s="257"/>
      <c r="KFW836" s="257"/>
      <c r="KFX836" s="257"/>
      <c r="KFY836" s="257"/>
      <c r="KFZ836" s="257"/>
      <c r="KGA836" s="257"/>
      <c r="KGB836" s="257"/>
      <c r="KGC836" s="257"/>
      <c r="KGD836" s="257"/>
      <c r="KGE836" s="257"/>
      <c r="KGF836" s="257"/>
      <c r="KGG836" s="257"/>
      <c r="KGH836" s="257"/>
      <c r="KGI836" s="257"/>
      <c r="KGJ836" s="257"/>
      <c r="KGK836" s="257"/>
      <c r="KGL836" s="257"/>
      <c r="KGM836" s="257"/>
      <c r="KGN836" s="257"/>
      <c r="KGO836" s="257"/>
      <c r="KGP836" s="257"/>
      <c r="KGQ836" s="257"/>
      <c r="KGR836" s="257"/>
      <c r="KGS836" s="257"/>
      <c r="KGT836" s="257"/>
      <c r="KGU836" s="257"/>
      <c r="KGV836" s="257"/>
      <c r="KGW836" s="257"/>
      <c r="KGX836" s="257"/>
      <c r="KGY836" s="257"/>
      <c r="KGZ836" s="257"/>
      <c r="KHA836" s="257"/>
      <c r="KHB836" s="257"/>
      <c r="KHC836" s="257"/>
      <c r="KHD836" s="257"/>
      <c r="KHE836" s="257"/>
      <c r="KHF836" s="257"/>
      <c r="KHG836" s="257"/>
      <c r="KHH836" s="257"/>
      <c r="KHI836" s="257"/>
      <c r="KHJ836" s="257"/>
      <c r="KHK836" s="257"/>
      <c r="KHL836" s="257"/>
      <c r="KHM836" s="257"/>
      <c r="KHN836" s="257"/>
      <c r="KHO836" s="257"/>
      <c r="KHP836" s="257"/>
      <c r="KHQ836" s="257"/>
      <c r="KHR836" s="257"/>
      <c r="KHS836" s="257"/>
      <c r="KHT836" s="257"/>
      <c r="KHU836" s="257"/>
      <c r="KHV836" s="257"/>
      <c r="KHW836" s="257"/>
      <c r="KHX836" s="257"/>
      <c r="KHY836" s="257"/>
      <c r="KHZ836" s="257"/>
      <c r="KIA836" s="257"/>
      <c r="KIB836" s="257"/>
      <c r="KIC836" s="257"/>
      <c r="KID836" s="257"/>
      <c r="KIE836" s="257"/>
      <c r="KIF836" s="257"/>
      <c r="KIG836" s="257"/>
      <c r="KIH836" s="257"/>
      <c r="KII836" s="257"/>
      <c r="KIJ836" s="257"/>
      <c r="KIK836" s="257"/>
      <c r="KIL836" s="257"/>
      <c r="KIM836" s="257"/>
      <c r="KIN836" s="257"/>
      <c r="KIO836" s="257"/>
      <c r="KIP836" s="257"/>
      <c r="KIQ836" s="257"/>
      <c r="KIR836" s="257"/>
      <c r="KIS836" s="257"/>
      <c r="KIT836" s="257"/>
      <c r="KIU836" s="257"/>
      <c r="KIV836" s="257"/>
      <c r="KIW836" s="257"/>
      <c r="KIX836" s="257"/>
      <c r="KIY836" s="257"/>
      <c r="KIZ836" s="257"/>
      <c r="KJA836" s="257"/>
      <c r="KJB836" s="257"/>
      <c r="KJC836" s="257"/>
      <c r="KJD836" s="257"/>
      <c r="KJE836" s="257"/>
      <c r="KJF836" s="257"/>
      <c r="KJG836" s="257"/>
      <c r="KJH836" s="257"/>
      <c r="KJI836" s="257"/>
      <c r="KJJ836" s="257"/>
      <c r="KJK836" s="257"/>
      <c r="KJL836" s="257"/>
      <c r="KJM836" s="257"/>
      <c r="KJN836" s="257"/>
      <c r="KJO836" s="257"/>
      <c r="KJP836" s="257"/>
      <c r="KJQ836" s="257"/>
      <c r="KJR836" s="257"/>
      <c r="KJS836" s="257"/>
      <c r="KJT836" s="257"/>
      <c r="KJU836" s="257"/>
      <c r="KJV836" s="257"/>
      <c r="KJW836" s="257"/>
      <c r="KJX836" s="257"/>
      <c r="KJY836" s="257"/>
      <c r="KJZ836" s="257"/>
      <c r="KKA836" s="257"/>
      <c r="KKB836" s="257"/>
      <c r="KKC836" s="257"/>
      <c r="KKD836" s="257"/>
      <c r="KKE836" s="257"/>
      <c r="KKF836" s="257"/>
      <c r="KKG836" s="257"/>
      <c r="KKH836" s="257"/>
      <c r="KKI836" s="257"/>
      <c r="KKJ836" s="257"/>
      <c r="KKK836" s="257"/>
      <c r="KKL836" s="257"/>
      <c r="KKM836" s="257"/>
      <c r="KKN836" s="257"/>
      <c r="KKO836" s="257"/>
      <c r="KKP836" s="257"/>
      <c r="KKQ836" s="257"/>
      <c r="KKR836" s="257"/>
      <c r="KKS836" s="257"/>
      <c r="KKT836" s="257"/>
      <c r="KKU836" s="257"/>
      <c r="KKV836" s="257"/>
      <c r="KKW836" s="257"/>
      <c r="KKX836" s="257"/>
      <c r="KKY836" s="257"/>
      <c r="KKZ836" s="257"/>
      <c r="KLA836" s="257"/>
      <c r="KLB836" s="257"/>
      <c r="KLC836" s="257"/>
      <c r="KLD836" s="257"/>
      <c r="KLE836" s="257"/>
      <c r="KLF836" s="257"/>
      <c r="KLG836" s="257"/>
      <c r="KLH836" s="257"/>
      <c r="KLI836" s="257"/>
      <c r="KLJ836" s="257"/>
      <c r="KLK836" s="257"/>
      <c r="KLL836" s="257"/>
      <c r="KLM836" s="257"/>
      <c r="KLN836" s="257"/>
      <c r="KLO836" s="257"/>
      <c r="KLP836" s="257"/>
      <c r="KLQ836" s="257"/>
      <c r="KLR836" s="257"/>
      <c r="KLS836" s="257"/>
      <c r="KLT836" s="257"/>
      <c r="KLU836" s="257"/>
      <c r="KLV836" s="257"/>
      <c r="KLW836" s="257"/>
      <c r="KLX836" s="257"/>
      <c r="KLY836" s="257"/>
      <c r="KLZ836" s="257"/>
      <c r="KMA836" s="257"/>
      <c r="KMB836" s="257"/>
      <c r="KMC836" s="257"/>
      <c r="KMD836" s="257"/>
      <c r="KME836" s="257"/>
      <c r="KMF836" s="257"/>
      <c r="KMG836" s="257"/>
      <c r="KMH836" s="257"/>
      <c r="KMI836" s="257"/>
      <c r="KMJ836" s="257"/>
      <c r="KMK836" s="257"/>
      <c r="KML836" s="257"/>
      <c r="KMM836" s="257"/>
      <c r="KMN836" s="257"/>
      <c r="KMO836" s="257"/>
      <c r="KMP836" s="257"/>
      <c r="KMQ836" s="257"/>
      <c r="KMR836" s="257"/>
      <c r="KMS836" s="257"/>
      <c r="KMT836" s="257"/>
      <c r="KMU836" s="257"/>
      <c r="KMV836" s="257"/>
      <c r="KMW836" s="257"/>
      <c r="KMX836" s="257"/>
      <c r="KMY836" s="257"/>
      <c r="KMZ836" s="257"/>
      <c r="KNA836" s="257"/>
      <c r="KNB836" s="257"/>
      <c r="KNC836" s="257"/>
      <c r="KND836" s="257"/>
      <c r="KNE836" s="257"/>
      <c r="KNF836" s="257"/>
      <c r="KNG836" s="257"/>
      <c r="KNH836" s="257"/>
      <c r="KNI836" s="257"/>
      <c r="KNJ836" s="257"/>
      <c r="KNK836" s="257"/>
      <c r="KNL836" s="257"/>
      <c r="KNM836" s="257"/>
      <c r="KNN836" s="257"/>
      <c r="KNO836" s="257"/>
      <c r="KNP836" s="257"/>
      <c r="KNQ836" s="257"/>
      <c r="KNR836" s="257"/>
      <c r="KNS836" s="257"/>
      <c r="KNT836" s="257"/>
      <c r="KNU836" s="257"/>
      <c r="KNV836" s="257"/>
      <c r="KNW836" s="257"/>
      <c r="KNX836" s="257"/>
      <c r="KNY836" s="257"/>
      <c r="KNZ836" s="257"/>
      <c r="KOA836" s="257"/>
      <c r="KOB836" s="257"/>
      <c r="KOC836" s="257"/>
      <c r="KOD836" s="257"/>
      <c r="KOE836" s="257"/>
      <c r="KOF836" s="257"/>
      <c r="KOG836" s="257"/>
      <c r="KOH836" s="257"/>
      <c r="KOI836" s="257"/>
      <c r="KOJ836" s="257"/>
      <c r="KOK836" s="257"/>
      <c r="KOL836" s="257"/>
      <c r="KOM836" s="257"/>
      <c r="KON836" s="257"/>
      <c r="KOO836" s="257"/>
      <c r="KOP836" s="257"/>
      <c r="KOQ836" s="257"/>
      <c r="KOR836" s="257"/>
      <c r="KOS836" s="257"/>
      <c r="KOT836" s="257"/>
      <c r="KOU836" s="257"/>
      <c r="KOV836" s="257"/>
      <c r="KOW836" s="257"/>
      <c r="KOX836" s="257"/>
      <c r="KOY836" s="257"/>
      <c r="KOZ836" s="257"/>
      <c r="KPA836" s="257"/>
      <c r="KPB836" s="257"/>
      <c r="KPC836" s="257"/>
      <c r="KPD836" s="257"/>
      <c r="KPE836" s="257"/>
      <c r="KPF836" s="257"/>
      <c r="KPG836" s="257"/>
      <c r="KPH836" s="257"/>
      <c r="KPI836" s="257"/>
      <c r="KPJ836" s="257"/>
      <c r="KPK836" s="257"/>
      <c r="KPL836" s="257"/>
      <c r="KPM836" s="257"/>
      <c r="KPN836" s="257"/>
      <c r="KPO836" s="257"/>
      <c r="KPP836" s="257"/>
      <c r="KPQ836" s="257"/>
      <c r="KPR836" s="257"/>
      <c r="KPS836" s="257"/>
      <c r="KPT836" s="257"/>
      <c r="KPU836" s="257"/>
      <c r="KPV836" s="257"/>
      <c r="KPW836" s="257"/>
      <c r="KPX836" s="257"/>
      <c r="KPY836" s="257"/>
      <c r="KPZ836" s="257"/>
      <c r="KQA836" s="257"/>
      <c r="KQB836" s="257"/>
      <c r="KQC836" s="257"/>
      <c r="KQD836" s="257"/>
      <c r="KQE836" s="257"/>
      <c r="KQF836" s="257"/>
      <c r="KQG836" s="257"/>
      <c r="KQH836" s="257"/>
      <c r="KQI836" s="257"/>
      <c r="KQJ836" s="257"/>
      <c r="KQK836" s="257"/>
      <c r="KQL836" s="257"/>
      <c r="KQM836" s="257"/>
      <c r="KQN836" s="257"/>
      <c r="KQO836" s="257"/>
      <c r="KQP836" s="257"/>
      <c r="KQQ836" s="257"/>
      <c r="KQR836" s="257"/>
      <c r="KQS836" s="257"/>
      <c r="KQT836" s="257"/>
      <c r="KQU836" s="257"/>
      <c r="KQV836" s="257"/>
      <c r="KQW836" s="257"/>
      <c r="KQX836" s="257"/>
      <c r="KQY836" s="257"/>
      <c r="KQZ836" s="257"/>
      <c r="KRA836" s="257"/>
      <c r="KRB836" s="257"/>
      <c r="KRC836" s="257"/>
      <c r="KRD836" s="257"/>
      <c r="KRE836" s="257"/>
      <c r="KRF836" s="257"/>
      <c r="KRG836" s="257"/>
      <c r="KRH836" s="257"/>
      <c r="KRI836" s="257"/>
      <c r="KRJ836" s="257"/>
      <c r="KRK836" s="257"/>
      <c r="KRL836" s="257"/>
      <c r="KRM836" s="257"/>
      <c r="KRN836" s="257"/>
      <c r="KRO836" s="257"/>
      <c r="KRP836" s="257"/>
      <c r="KRQ836" s="257"/>
      <c r="KRR836" s="257"/>
      <c r="KRS836" s="257"/>
      <c r="KRT836" s="257"/>
      <c r="KRU836" s="257"/>
      <c r="KRV836" s="257"/>
      <c r="KRW836" s="257"/>
      <c r="KRX836" s="257"/>
      <c r="KRY836" s="257"/>
      <c r="KRZ836" s="257"/>
      <c r="KSA836" s="257"/>
      <c r="KSB836" s="257"/>
      <c r="KSC836" s="257"/>
      <c r="KSD836" s="257"/>
      <c r="KSE836" s="257"/>
      <c r="KSF836" s="257"/>
      <c r="KSG836" s="257"/>
      <c r="KSH836" s="257"/>
      <c r="KSI836" s="257"/>
      <c r="KSJ836" s="257"/>
      <c r="KSK836" s="257"/>
      <c r="KSL836" s="257"/>
      <c r="KSM836" s="257"/>
      <c r="KSN836" s="257"/>
      <c r="KSO836" s="257"/>
      <c r="KSP836" s="257"/>
      <c r="KSQ836" s="257"/>
      <c r="KSR836" s="257"/>
      <c r="KSS836" s="257"/>
      <c r="KST836" s="257"/>
      <c r="KSU836" s="257"/>
      <c r="KSV836" s="257"/>
      <c r="KSW836" s="257"/>
      <c r="KSX836" s="257"/>
      <c r="KSY836" s="257"/>
      <c r="KSZ836" s="257"/>
      <c r="KTA836" s="257"/>
      <c r="KTB836" s="257"/>
      <c r="KTC836" s="257"/>
      <c r="KTD836" s="257"/>
      <c r="KTE836" s="257"/>
      <c r="KTF836" s="257"/>
      <c r="KTG836" s="257"/>
      <c r="KTH836" s="257"/>
      <c r="KTI836" s="257"/>
      <c r="KTJ836" s="257"/>
      <c r="KTK836" s="257"/>
      <c r="KTL836" s="257"/>
      <c r="KTM836" s="257"/>
      <c r="KTN836" s="257"/>
      <c r="KTO836" s="257"/>
      <c r="KTP836" s="257"/>
      <c r="KTQ836" s="257"/>
      <c r="KTR836" s="257"/>
      <c r="KTS836" s="257"/>
      <c r="KTT836" s="257"/>
      <c r="KTU836" s="257"/>
      <c r="KTV836" s="257"/>
      <c r="KTW836" s="257"/>
      <c r="KTX836" s="257"/>
      <c r="KTY836" s="257"/>
      <c r="KTZ836" s="257"/>
      <c r="KUA836" s="257"/>
      <c r="KUB836" s="257"/>
      <c r="KUC836" s="257"/>
      <c r="KUD836" s="257"/>
      <c r="KUE836" s="257"/>
      <c r="KUF836" s="257"/>
      <c r="KUG836" s="257"/>
      <c r="KUH836" s="257"/>
      <c r="KUI836" s="257"/>
      <c r="KUJ836" s="257"/>
      <c r="KUK836" s="257"/>
      <c r="KUL836" s="257"/>
      <c r="KUM836" s="257"/>
      <c r="KUN836" s="257"/>
      <c r="KUO836" s="257"/>
      <c r="KUP836" s="257"/>
      <c r="KUQ836" s="257"/>
      <c r="KUR836" s="257"/>
      <c r="KUS836" s="257"/>
      <c r="KUT836" s="257"/>
      <c r="KUU836" s="257"/>
      <c r="KUV836" s="257"/>
      <c r="KUW836" s="257"/>
      <c r="KUX836" s="257"/>
      <c r="KUY836" s="257"/>
      <c r="KUZ836" s="257"/>
      <c r="KVA836" s="257"/>
      <c r="KVB836" s="257"/>
      <c r="KVC836" s="257"/>
      <c r="KVD836" s="257"/>
      <c r="KVE836" s="257"/>
      <c r="KVF836" s="257"/>
      <c r="KVG836" s="257"/>
      <c r="KVH836" s="257"/>
      <c r="KVI836" s="257"/>
      <c r="KVJ836" s="257"/>
      <c r="KVK836" s="257"/>
      <c r="KVL836" s="257"/>
      <c r="KVM836" s="257"/>
      <c r="KVN836" s="257"/>
      <c r="KVO836" s="257"/>
      <c r="KVP836" s="257"/>
      <c r="KVQ836" s="257"/>
      <c r="KVR836" s="257"/>
      <c r="KVS836" s="257"/>
      <c r="KVT836" s="257"/>
      <c r="KVU836" s="257"/>
      <c r="KVV836" s="257"/>
      <c r="KVW836" s="257"/>
      <c r="KVX836" s="257"/>
      <c r="KVY836" s="257"/>
      <c r="KVZ836" s="257"/>
      <c r="KWA836" s="257"/>
      <c r="KWB836" s="257"/>
      <c r="KWC836" s="257"/>
      <c r="KWD836" s="257"/>
      <c r="KWE836" s="257"/>
      <c r="KWF836" s="257"/>
      <c r="KWG836" s="257"/>
      <c r="KWH836" s="257"/>
      <c r="KWI836" s="257"/>
      <c r="KWJ836" s="257"/>
      <c r="KWK836" s="257"/>
      <c r="KWL836" s="257"/>
      <c r="KWM836" s="257"/>
      <c r="KWN836" s="257"/>
      <c r="KWO836" s="257"/>
      <c r="KWP836" s="257"/>
      <c r="KWQ836" s="257"/>
      <c r="KWR836" s="257"/>
      <c r="KWS836" s="257"/>
      <c r="KWT836" s="257"/>
      <c r="KWU836" s="257"/>
      <c r="KWV836" s="257"/>
      <c r="KWW836" s="257"/>
      <c r="KWX836" s="257"/>
      <c r="KWY836" s="257"/>
      <c r="KWZ836" s="257"/>
      <c r="KXA836" s="257"/>
      <c r="KXB836" s="257"/>
      <c r="KXC836" s="257"/>
      <c r="KXD836" s="257"/>
      <c r="KXE836" s="257"/>
      <c r="KXF836" s="257"/>
      <c r="KXG836" s="257"/>
      <c r="KXH836" s="257"/>
      <c r="KXI836" s="257"/>
      <c r="KXJ836" s="257"/>
      <c r="KXK836" s="257"/>
      <c r="KXL836" s="257"/>
      <c r="KXM836" s="257"/>
      <c r="KXN836" s="257"/>
      <c r="KXO836" s="257"/>
      <c r="KXP836" s="257"/>
      <c r="KXQ836" s="257"/>
      <c r="KXR836" s="257"/>
      <c r="KXS836" s="257"/>
      <c r="KXT836" s="257"/>
      <c r="KXU836" s="257"/>
      <c r="KXV836" s="257"/>
      <c r="KXW836" s="257"/>
      <c r="KXX836" s="257"/>
      <c r="KXY836" s="257"/>
      <c r="KXZ836" s="257"/>
      <c r="KYA836" s="257"/>
      <c r="KYB836" s="257"/>
      <c r="KYC836" s="257"/>
      <c r="KYD836" s="257"/>
      <c r="KYE836" s="257"/>
      <c r="KYF836" s="257"/>
      <c r="KYG836" s="257"/>
      <c r="KYH836" s="257"/>
      <c r="KYI836" s="257"/>
      <c r="KYJ836" s="257"/>
      <c r="KYK836" s="257"/>
      <c r="KYL836" s="257"/>
      <c r="KYM836" s="257"/>
      <c r="KYN836" s="257"/>
      <c r="KYO836" s="257"/>
      <c r="KYP836" s="257"/>
      <c r="KYQ836" s="257"/>
      <c r="KYR836" s="257"/>
      <c r="KYS836" s="257"/>
      <c r="KYT836" s="257"/>
      <c r="KYU836" s="257"/>
      <c r="KYV836" s="257"/>
      <c r="KYW836" s="257"/>
      <c r="KYX836" s="257"/>
      <c r="KYY836" s="257"/>
      <c r="KYZ836" s="257"/>
      <c r="KZA836" s="257"/>
      <c r="KZB836" s="257"/>
      <c r="KZC836" s="257"/>
      <c r="KZD836" s="257"/>
      <c r="KZE836" s="257"/>
      <c r="KZF836" s="257"/>
      <c r="KZG836" s="257"/>
      <c r="KZH836" s="257"/>
      <c r="KZI836" s="257"/>
      <c r="KZJ836" s="257"/>
      <c r="KZK836" s="257"/>
      <c r="KZL836" s="257"/>
      <c r="KZM836" s="257"/>
      <c r="KZN836" s="257"/>
      <c r="KZO836" s="257"/>
      <c r="KZP836" s="257"/>
      <c r="KZQ836" s="257"/>
      <c r="KZR836" s="257"/>
      <c r="KZS836" s="257"/>
      <c r="KZT836" s="257"/>
      <c r="KZU836" s="257"/>
      <c r="KZV836" s="257"/>
      <c r="KZW836" s="257"/>
      <c r="KZX836" s="257"/>
      <c r="KZY836" s="257"/>
      <c r="KZZ836" s="257"/>
      <c r="LAA836" s="257"/>
      <c r="LAB836" s="257"/>
      <c r="LAC836" s="257"/>
      <c r="LAD836" s="257"/>
      <c r="LAE836" s="257"/>
      <c r="LAF836" s="257"/>
      <c r="LAG836" s="257"/>
      <c r="LAH836" s="257"/>
      <c r="LAI836" s="257"/>
      <c r="LAJ836" s="257"/>
      <c r="LAK836" s="257"/>
      <c r="LAL836" s="257"/>
      <c r="LAM836" s="257"/>
      <c r="LAN836" s="257"/>
      <c r="LAO836" s="257"/>
      <c r="LAP836" s="257"/>
      <c r="LAQ836" s="257"/>
      <c r="LAR836" s="257"/>
      <c r="LAS836" s="257"/>
      <c r="LAT836" s="257"/>
      <c r="LAU836" s="257"/>
      <c r="LAV836" s="257"/>
      <c r="LAW836" s="257"/>
      <c r="LAX836" s="257"/>
      <c r="LAY836" s="257"/>
      <c r="LAZ836" s="257"/>
      <c r="LBA836" s="257"/>
      <c r="LBB836" s="257"/>
      <c r="LBC836" s="257"/>
      <c r="LBD836" s="257"/>
      <c r="LBE836" s="257"/>
      <c r="LBF836" s="257"/>
      <c r="LBG836" s="257"/>
      <c r="LBH836" s="257"/>
      <c r="LBI836" s="257"/>
      <c r="LBJ836" s="257"/>
      <c r="LBK836" s="257"/>
      <c r="LBL836" s="257"/>
      <c r="LBM836" s="257"/>
      <c r="LBN836" s="257"/>
      <c r="LBO836" s="257"/>
      <c r="LBP836" s="257"/>
      <c r="LBQ836" s="257"/>
      <c r="LBR836" s="257"/>
      <c r="LBS836" s="257"/>
      <c r="LBT836" s="257"/>
      <c r="LBU836" s="257"/>
      <c r="LBV836" s="257"/>
      <c r="LBW836" s="257"/>
      <c r="LBX836" s="257"/>
      <c r="LBY836" s="257"/>
      <c r="LBZ836" s="257"/>
      <c r="LCA836" s="257"/>
      <c r="LCB836" s="257"/>
      <c r="LCC836" s="257"/>
      <c r="LCD836" s="257"/>
      <c r="LCE836" s="257"/>
      <c r="LCF836" s="257"/>
      <c r="LCG836" s="257"/>
      <c r="LCH836" s="257"/>
      <c r="LCI836" s="257"/>
      <c r="LCJ836" s="257"/>
      <c r="LCK836" s="257"/>
      <c r="LCL836" s="257"/>
      <c r="LCM836" s="257"/>
      <c r="LCN836" s="257"/>
      <c r="LCO836" s="257"/>
      <c r="LCP836" s="257"/>
      <c r="LCQ836" s="257"/>
      <c r="LCR836" s="257"/>
      <c r="LCS836" s="257"/>
      <c r="LCT836" s="257"/>
      <c r="LCU836" s="257"/>
      <c r="LCV836" s="257"/>
      <c r="LCW836" s="257"/>
      <c r="LCX836" s="257"/>
      <c r="LCY836" s="257"/>
      <c r="LCZ836" s="257"/>
      <c r="LDA836" s="257"/>
      <c r="LDB836" s="257"/>
      <c r="LDC836" s="257"/>
      <c r="LDD836" s="257"/>
      <c r="LDE836" s="257"/>
      <c r="LDF836" s="257"/>
      <c r="LDG836" s="257"/>
      <c r="LDH836" s="257"/>
      <c r="LDI836" s="257"/>
      <c r="LDJ836" s="257"/>
      <c r="LDK836" s="257"/>
      <c r="LDL836" s="257"/>
      <c r="LDM836" s="257"/>
      <c r="LDN836" s="257"/>
      <c r="LDO836" s="257"/>
      <c r="LDP836" s="257"/>
      <c r="LDQ836" s="257"/>
      <c r="LDR836" s="257"/>
      <c r="LDS836" s="257"/>
      <c r="LDT836" s="257"/>
      <c r="LDU836" s="257"/>
      <c r="LDV836" s="257"/>
      <c r="LDW836" s="257"/>
      <c r="LDX836" s="257"/>
      <c r="LDY836" s="257"/>
      <c r="LDZ836" s="257"/>
      <c r="LEA836" s="257"/>
      <c r="LEB836" s="257"/>
      <c r="LEC836" s="257"/>
      <c r="LED836" s="257"/>
      <c r="LEE836" s="257"/>
      <c r="LEF836" s="257"/>
      <c r="LEG836" s="257"/>
      <c r="LEH836" s="257"/>
      <c r="LEI836" s="257"/>
      <c r="LEJ836" s="257"/>
      <c r="LEK836" s="257"/>
      <c r="LEL836" s="257"/>
      <c r="LEM836" s="257"/>
      <c r="LEN836" s="257"/>
      <c r="LEO836" s="257"/>
      <c r="LEP836" s="257"/>
      <c r="LEQ836" s="257"/>
      <c r="LER836" s="257"/>
      <c r="LES836" s="257"/>
      <c r="LET836" s="257"/>
      <c r="LEU836" s="257"/>
      <c r="LEV836" s="257"/>
      <c r="LEW836" s="257"/>
      <c r="LEX836" s="257"/>
      <c r="LEY836" s="257"/>
      <c r="LEZ836" s="257"/>
      <c r="LFA836" s="257"/>
      <c r="LFB836" s="257"/>
      <c r="LFC836" s="257"/>
      <c r="LFD836" s="257"/>
      <c r="LFE836" s="257"/>
      <c r="LFF836" s="257"/>
      <c r="LFG836" s="257"/>
      <c r="LFH836" s="257"/>
      <c r="LFI836" s="257"/>
      <c r="LFJ836" s="257"/>
      <c r="LFK836" s="257"/>
      <c r="LFL836" s="257"/>
      <c r="LFM836" s="257"/>
      <c r="LFN836" s="257"/>
      <c r="LFO836" s="257"/>
      <c r="LFP836" s="257"/>
      <c r="LFQ836" s="257"/>
      <c r="LFR836" s="257"/>
      <c r="LFS836" s="257"/>
      <c r="LFT836" s="257"/>
      <c r="LFU836" s="257"/>
      <c r="LFV836" s="257"/>
      <c r="LFW836" s="257"/>
      <c r="LFX836" s="257"/>
      <c r="LFY836" s="257"/>
      <c r="LFZ836" s="257"/>
      <c r="LGA836" s="257"/>
      <c r="LGB836" s="257"/>
      <c r="LGC836" s="257"/>
      <c r="LGD836" s="257"/>
      <c r="LGE836" s="257"/>
      <c r="LGF836" s="257"/>
      <c r="LGG836" s="257"/>
      <c r="LGH836" s="257"/>
      <c r="LGI836" s="257"/>
      <c r="LGJ836" s="257"/>
      <c r="LGK836" s="257"/>
      <c r="LGL836" s="257"/>
      <c r="LGM836" s="257"/>
      <c r="LGN836" s="257"/>
      <c r="LGO836" s="257"/>
      <c r="LGP836" s="257"/>
      <c r="LGQ836" s="257"/>
      <c r="LGR836" s="257"/>
      <c r="LGS836" s="257"/>
      <c r="LGT836" s="257"/>
      <c r="LGU836" s="257"/>
      <c r="LGV836" s="257"/>
      <c r="LGW836" s="257"/>
      <c r="LGX836" s="257"/>
      <c r="LGY836" s="257"/>
      <c r="LGZ836" s="257"/>
      <c r="LHA836" s="257"/>
      <c r="LHB836" s="257"/>
      <c r="LHC836" s="257"/>
      <c r="LHD836" s="257"/>
      <c r="LHE836" s="257"/>
      <c r="LHF836" s="257"/>
      <c r="LHG836" s="257"/>
      <c r="LHH836" s="257"/>
      <c r="LHI836" s="257"/>
      <c r="LHJ836" s="257"/>
      <c r="LHK836" s="257"/>
      <c r="LHL836" s="257"/>
      <c r="LHM836" s="257"/>
      <c r="LHN836" s="257"/>
      <c r="LHO836" s="257"/>
      <c r="LHP836" s="257"/>
      <c r="LHQ836" s="257"/>
      <c r="LHR836" s="257"/>
      <c r="LHS836" s="257"/>
      <c r="LHT836" s="257"/>
      <c r="LHU836" s="257"/>
      <c r="LHV836" s="257"/>
      <c r="LHW836" s="257"/>
      <c r="LHX836" s="257"/>
      <c r="LHY836" s="257"/>
      <c r="LHZ836" s="257"/>
      <c r="LIA836" s="257"/>
      <c r="LIB836" s="257"/>
      <c r="LIC836" s="257"/>
      <c r="LID836" s="257"/>
      <c r="LIE836" s="257"/>
      <c r="LIF836" s="257"/>
      <c r="LIG836" s="257"/>
      <c r="LIH836" s="257"/>
      <c r="LII836" s="257"/>
      <c r="LIJ836" s="257"/>
      <c r="LIK836" s="257"/>
      <c r="LIL836" s="257"/>
      <c r="LIM836" s="257"/>
      <c r="LIN836" s="257"/>
      <c r="LIO836" s="257"/>
      <c r="LIP836" s="257"/>
      <c r="LIQ836" s="257"/>
      <c r="LIR836" s="257"/>
      <c r="LIS836" s="257"/>
      <c r="LIT836" s="257"/>
      <c r="LIU836" s="257"/>
      <c r="LIV836" s="257"/>
      <c r="LIW836" s="257"/>
      <c r="LIX836" s="257"/>
      <c r="LIY836" s="257"/>
      <c r="LIZ836" s="257"/>
      <c r="LJA836" s="257"/>
      <c r="LJB836" s="257"/>
      <c r="LJC836" s="257"/>
      <c r="LJD836" s="257"/>
      <c r="LJE836" s="257"/>
      <c r="LJF836" s="257"/>
      <c r="LJG836" s="257"/>
      <c r="LJH836" s="257"/>
      <c r="LJI836" s="257"/>
      <c r="LJJ836" s="257"/>
      <c r="LJK836" s="257"/>
      <c r="LJL836" s="257"/>
      <c r="LJM836" s="257"/>
      <c r="LJN836" s="257"/>
      <c r="LJO836" s="257"/>
      <c r="LJP836" s="257"/>
      <c r="LJQ836" s="257"/>
      <c r="LJR836" s="257"/>
      <c r="LJS836" s="257"/>
      <c r="LJT836" s="257"/>
      <c r="LJU836" s="257"/>
      <c r="LJV836" s="257"/>
      <c r="LJW836" s="257"/>
      <c r="LJX836" s="257"/>
      <c r="LJY836" s="257"/>
      <c r="LJZ836" s="257"/>
      <c r="LKA836" s="257"/>
      <c r="LKB836" s="257"/>
      <c r="LKC836" s="257"/>
      <c r="LKD836" s="257"/>
      <c r="LKE836" s="257"/>
      <c r="LKF836" s="257"/>
      <c r="LKG836" s="257"/>
      <c r="LKH836" s="257"/>
      <c r="LKI836" s="257"/>
      <c r="LKJ836" s="257"/>
      <c r="LKK836" s="257"/>
      <c r="LKL836" s="257"/>
      <c r="LKM836" s="257"/>
      <c r="LKN836" s="257"/>
      <c r="LKO836" s="257"/>
      <c r="LKP836" s="257"/>
      <c r="LKQ836" s="257"/>
      <c r="LKR836" s="257"/>
      <c r="LKS836" s="257"/>
      <c r="LKT836" s="257"/>
      <c r="LKU836" s="257"/>
      <c r="LKV836" s="257"/>
      <c r="LKW836" s="257"/>
      <c r="LKX836" s="257"/>
      <c r="LKY836" s="257"/>
      <c r="LKZ836" s="257"/>
      <c r="LLA836" s="257"/>
      <c r="LLB836" s="257"/>
      <c r="LLC836" s="257"/>
      <c r="LLD836" s="257"/>
      <c r="LLE836" s="257"/>
      <c r="LLF836" s="257"/>
      <c r="LLG836" s="257"/>
      <c r="LLH836" s="257"/>
      <c r="LLI836" s="257"/>
      <c r="LLJ836" s="257"/>
      <c r="LLK836" s="257"/>
      <c r="LLL836" s="257"/>
      <c r="LLM836" s="257"/>
      <c r="LLN836" s="257"/>
      <c r="LLO836" s="257"/>
      <c r="LLP836" s="257"/>
      <c r="LLQ836" s="257"/>
      <c r="LLR836" s="257"/>
      <c r="LLS836" s="257"/>
      <c r="LLT836" s="257"/>
      <c r="LLU836" s="257"/>
      <c r="LLV836" s="257"/>
      <c r="LLW836" s="257"/>
      <c r="LLX836" s="257"/>
      <c r="LLY836" s="257"/>
      <c r="LLZ836" s="257"/>
      <c r="LMA836" s="257"/>
      <c r="LMB836" s="257"/>
      <c r="LMC836" s="257"/>
      <c r="LMD836" s="257"/>
      <c r="LME836" s="257"/>
      <c r="LMF836" s="257"/>
      <c r="LMG836" s="257"/>
      <c r="LMH836" s="257"/>
      <c r="LMI836" s="257"/>
      <c r="LMJ836" s="257"/>
      <c r="LMK836" s="257"/>
      <c r="LML836" s="257"/>
      <c r="LMM836" s="257"/>
      <c r="LMN836" s="257"/>
      <c r="LMO836" s="257"/>
      <c r="LMP836" s="257"/>
      <c r="LMQ836" s="257"/>
      <c r="LMR836" s="257"/>
      <c r="LMS836" s="257"/>
      <c r="LMT836" s="257"/>
      <c r="LMU836" s="257"/>
      <c r="LMV836" s="257"/>
      <c r="LMW836" s="257"/>
      <c r="LMX836" s="257"/>
      <c r="LMY836" s="257"/>
      <c r="LMZ836" s="257"/>
      <c r="LNA836" s="257"/>
      <c r="LNB836" s="257"/>
      <c r="LNC836" s="257"/>
      <c r="LND836" s="257"/>
      <c r="LNE836" s="257"/>
      <c r="LNF836" s="257"/>
      <c r="LNG836" s="257"/>
      <c r="LNH836" s="257"/>
      <c r="LNI836" s="257"/>
      <c r="LNJ836" s="257"/>
      <c r="LNK836" s="257"/>
      <c r="LNL836" s="257"/>
      <c r="LNM836" s="257"/>
      <c r="LNN836" s="257"/>
      <c r="LNO836" s="257"/>
      <c r="LNP836" s="257"/>
      <c r="LNQ836" s="257"/>
      <c r="LNR836" s="257"/>
      <c r="LNS836" s="257"/>
      <c r="LNT836" s="257"/>
      <c r="LNU836" s="257"/>
      <c r="LNV836" s="257"/>
      <c r="LNW836" s="257"/>
      <c r="LNX836" s="257"/>
      <c r="LNY836" s="257"/>
      <c r="LNZ836" s="257"/>
      <c r="LOA836" s="257"/>
      <c r="LOB836" s="257"/>
      <c r="LOC836" s="257"/>
      <c r="LOD836" s="257"/>
      <c r="LOE836" s="257"/>
      <c r="LOF836" s="257"/>
      <c r="LOG836" s="257"/>
      <c r="LOH836" s="257"/>
      <c r="LOI836" s="257"/>
      <c r="LOJ836" s="257"/>
      <c r="LOK836" s="257"/>
      <c r="LOL836" s="257"/>
      <c r="LOM836" s="257"/>
      <c r="LON836" s="257"/>
      <c r="LOO836" s="257"/>
      <c r="LOP836" s="257"/>
      <c r="LOQ836" s="257"/>
      <c r="LOR836" s="257"/>
      <c r="LOS836" s="257"/>
      <c r="LOT836" s="257"/>
      <c r="LOU836" s="257"/>
      <c r="LOV836" s="257"/>
      <c r="LOW836" s="257"/>
      <c r="LOX836" s="257"/>
      <c r="LOY836" s="257"/>
      <c r="LOZ836" s="257"/>
      <c r="LPA836" s="257"/>
      <c r="LPB836" s="257"/>
      <c r="LPC836" s="257"/>
      <c r="LPD836" s="257"/>
      <c r="LPE836" s="257"/>
      <c r="LPF836" s="257"/>
      <c r="LPG836" s="257"/>
      <c r="LPH836" s="257"/>
      <c r="LPI836" s="257"/>
      <c r="LPJ836" s="257"/>
      <c r="LPK836" s="257"/>
      <c r="LPL836" s="257"/>
      <c r="LPM836" s="257"/>
      <c r="LPN836" s="257"/>
      <c r="LPO836" s="257"/>
      <c r="LPP836" s="257"/>
      <c r="LPQ836" s="257"/>
      <c r="LPR836" s="257"/>
      <c r="LPS836" s="257"/>
      <c r="LPT836" s="257"/>
      <c r="LPU836" s="257"/>
      <c r="LPV836" s="257"/>
      <c r="LPW836" s="257"/>
      <c r="LPX836" s="257"/>
      <c r="LPY836" s="257"/>
      <c r="LPZ836" s="257"/>
      <c r="LQA836" s="257"/>
      <c r="LQB836" s="257"/>
      <c r="LQC836" s="257"/>
      <c r="LQD836" s="257"/>
      <c r="LQE836" s="257"/>
      <c r="LQF836" s="257"/>
      <c r="LQG836" s="257"/>
      <c r="LQH836" s="257"/>
      <c r="LQI836" s="257"/>
      <c r="LQJ836" s="257"/>
      <c r="LQK836" s="257"/>
      <c r="LQL836" s="257"/>
      <c r="LQM836" s="257"/>
      <c r="LQN836" s="257"/>
      <c r="LQO836" s="257"/>
      <c r="LQP836" s="257"/>
      <c r="LQQ836" s="257"/>
      <c r="LQR836" s="257"/>
      <c r="LQS836" s="257"/>
      <c r="LQT836" s="257"/>
      <c r="LQU836" s="257"/>
      <c r="LQV836" s="257"/>
      <c r="LQW836" s="257"/>
      <c r="LQX836" s="257"/>
      <c r="LQY836" s="257"/>
      <c r="LQZ836" s="257"/>
      <c r="LRA836" s="257"/>
      <c r="LRB836" s="257"/>
      <c r="LRC836" s="257"/>
      <c r="LRD836" s="257"/>
      <c r="LRE836" s="257"/>
      <c r="LRF836" s="257"/>
      <c r="LRG836" s="257"/>
      <c r="LRH836" s="257"/>
      <c r="LRI836" s="257"/>
      <c r="LRJ836" s="257"/>
      <c r="LRK836" s="257"/>
      <c r="LRL836" s="257"/>
      <c r="LRM836" s="257"/>
      <c r="LRN836" s="257"/>
      <c r="LRO836" s="257"/>
      <c r="LRP836" s="257"/>
      <c r="LRQ836" s="257"/>
      <c r="LRR836" s="257"/>
      <c r="LRS836" s="257"/>
      <c r="LRT836" s="257"/>
      <c r="LRU836" s="257"/>
      <c r="LRV836" s="257"/>
      <c r="LRW836" s="257"/>
      <c r="LRX836" s="257"/>
      <c r="LRY836" s="257"/>
      <c r="LRZ836" s="257"/>
      <c r="LSA836" s="257"/>
      <c r="LSB836" s="257"/>
      <c r="LSC836" s="257"/>
      <c r="LSD836" s="257"/>
      <c r="LSE836" s="257"/>
      <c r="LSF836" s="257"/>
      <c r="LSG836" s="257"/>
      <c r="LSH836" s="257"/>
      <c r="LSI836" s="257"/>
      <c r="LSJ836" s="257"/>
      <c r="LSK836" s="257"/>
      <c r="LSL836" s="257"/>
      <c r="LSM836" s="257"/>
      <c r="LSN836" s="257"/>
      <c r="LSO836" s="257"/>
      <c r="LSP836" s="257"/>
      <c r="LSQ836" s="257"/>
      <c r="LSR836" s="257"/>
      <c r="LSS836" s="257"/>
      <c r="LST836" s="257"/>
      <c r="LSU836" s="257"/>
      <c r="LSV836" s="257"/>
      <c r="LSW836" s="257"/>
      <c r="LSX836" s="257"/>
      <c r="LSY836" s="257"/>
      <c r="LSZ836" s="257"/>
      <c r="LTA836" s="257"/>
      <c r="LTB836" s="257"/>
      <c r="LTC836" s="257"/>
      <c r="LTD836" s="257"/>
      <c r="LTE836" s="257"/>
      <c r="LTF836" s="257"/>
      <c r="LTG836" s="257"/>
      <c r="LTH836" s="257"/>
      <c r="LTI836" s="257"/>
      <c r="LTJ836" s="257"/>
      <c r="LTK836" s="257"/>
      <c r="LTL836" s="257"/>
      <c r="LTM836" s="257"/>
      <c r="LTN836" s="257"/>
      <c r="LTO836" s="257"/>
      <c r="LTP836" s="257"/>
      <c r="LTQ836" s="257"/>
      <c r="LTR836" s="257"/>
      <c r="LTS836" s="257"/>
      <c r="LTT836" s="257"/>
      <c r="LTU836" s="257"/>
      <c r="LTV836" s="257"/>
      <c r="LTW836" s="257"/>
      <c r="LTX836" s="257"/>
      <c r="LTY836" s="257"/>
      <c r="LTZ836" s="257"/>
      <c r="LUA836" s="257"/>
      <c r="LUB836" s="257"/>
      <c r="LUC836" s="257"/>
      <c r="LUD836" s="257"/>
      <c r="LUE836" s="257"/>
      <c r="LUF836" s="257"/>
      <c r="LUG836" s="257"/>
      <c r="LUH836" s="257"/>
      <c r="LUI836" s="257"/>
      <c r="LUJ836" s="257"/>
      <c r="LUK836" s="257"/>
      <c r="LUL836" s="257"/>
      <c r="LUM836" s="257"/>
      <c r="LUN836" s="257"/>
      <c r="LUO836" s="257"/>
      <c r="LUP836" s="257"/>
      <c r="LUQ836" s="257"/>
      <c r="LUR836" s="257"/>
      <c r="LUS836" s="257"/>
      <c r="LUT836" s="257"/>
      <c r="LUU836" s="257"/>
      <c r="LUV836" s="257"/>
      <c r="LUW836" s="257"/>
      <c r="LUX836" s="257"/>
      <c r="LUY836" s="257"/>
      <c r="LUZ836" s="257"/>
      <c r="LVA836" s="257"/>
      <c r="LVB836" s="257"/>
      <c r="LVC836" s="257"/>
      <c r="LVD836" s="257"/>
      <c r="LVE836" s="257"/>
      <c r="LVF836" s="257"/>
      <c r="LVG836" s="257"/>
      <c r="LVH836" s="257"/>
      <c r="LVI836" s="257"/>
      <c r="LVJ836" s="257"/>
      <c r="LVK836" s="257"/>
      <c r="LVL836" s="257"/>
      <c r="LVM836" s="257"/>
      <c r="LVN836" s="257"/>
      <c r="LVO836" s="257"/>
      <c r="LVP836" s="257"/>
      <c r="LVQ836" s="257"/>
      <c r="LVR836" s="257"/>
      <c r="LVS836" s="257"/>
      <c r="LVT836" s="257"/>
      <c r="LVU836" s="257"/>
      <c r="LVV836" s="257"/>
      <c r="LVW836" s="257"/>
      <c r="LVX836" s="257"/>
      <c r="LVY836" s="257"/>
      <c r="LVZ836" s="257"/>
      <c r="LWA836" s="257"/>
      <c r="LWB836" s="257"/>
      <c r="LWC836" s="257"/>
      <c r="LWD836" s="257"/>
      <c r="LWE836" s="257"/>
      <c r="LWF836" s="257"/>
      <c r="LWG836" s="257"/>
      <c r="LWH836" s="257"/>
      <c r="LWI836" s="257"/>
      <c r="LWJ836" s="257"/>
      <c r="LWK836" s="257"/>
      <c r="LWL836" s="257"/>
      <c r="LWM836" s="257"/>
      <c r="LWN836" s="257"/>
      <c r="LWO836" s="257"/>
      <c r="LWP836" s="257"/>
      <c r="LWQ836" s="257"/>
      <c r="LWR836" s="257"/>
      <c r="LWS836" s="257"/>
      <c r="LWT836" s="257"/>
      <c r="LWU836" s="257"/>
      <c r="LWV836" s="257"/>
      <c r="LWW836" s="257"/>
      <c r="LWX836" s="257"/>
      <c r="LWY836" s="257"/>
      <c r="LWZ836" s="257"/>
      <c r="LXA836" s="257"/>
      <c r="LXB836" s="257"/>
      <c r="LXC836" s="257"/>
      <c r="LXD836" s="257"/>
      <c r="LXE836" s="257"/>
      <c r="LXF836" s="257"/>
      <c r="LXG836" s="257"/>
      <c r="LXH836" s="257"/>
      <c r="LXI836" s="257"/>
      <c r="LXJ836" s="257"/>
      <c r="LXK836" s="257"/>
      <c r="LXL836" s="257"/>
      <c r="LXM836" s="257"/>
      <c r="LXN836" s="257"/>
      <c r="LXO836" s="257"/>
      <c r="LXP836" s="257"/>
      <c r="LXQ836" s="257"/>
      <c r="LXR836" s="257"/>
      <c r="LXS836" s="257"/>
      <c r="LXT836" s="257"/>
      <c r="LXU836" s="257"/>
      <c r="LXV836" s="257"/>
      <c r="LXW836" s="257"/>
      <c r="LXX836" s="257"/>
      <c r="LXY836" s="257"/>
      <c r="LXZ836" s="257"/>
      <c r="LYA836" s="257"/>
      <c r="LYB836" s="257"/>
      <c r="LYC836" s="257"/>
      <c r="LYD836" s="257"/>
      <c r="LYE836" s="257"/>
      <c r="LYF836" s="257"/>
      <c r="LYG836" s="257"/>
      <c r="LYH836" s="257"/>
      <c r="LYI836" s="257"/>
      <c r="LYJ836" s="257"/>
      <c r="LYK836" s="257"/>
      <c r="LYL836" s="257"/>
      <c r="LYM836" s="257"/>
      <c r="LYN836" s="257"/>
      <c r="LYO836" s="257"/>
      <c r="LYP836" s="257"/>
      <c r="LYQ836" s="257"/>
      <c r="LYR836" s="257"/>
      <c r="LYS836" s="257"/>
      <c r="LYT836" s="257"/>
      <c r="LYU836" s="257"/>
      <c r="LYV836" s="257"/>
      <c r="LYW836" s="257"/>
      <c r="LYX836" s="257"/>
      <c r="LYY836" s="257"/>
      <c r="LYZ836" s="257"/>
      <c r="LZA836" s="257"/>
      <c r="LZB836" s="257"/>
      <c r="LZC836" s="257"/>
      <c r="LZD836" s="257"/>
      <c r="LZE836" s="257"/>
      <c r="LZF836" s="257"/>
      <c r="LZG836" s="257"/>
      <c r="LZH836" s="257"/>
      <c r="LZI836" s="257"/>
      <c r="LZJ836" s="257"/>
      <c r="LZK836" s="257"/>
      <c r="LZL836" s="257"/>
      <c r="LZM836" s="257"/>
      <c r="LZN836" s="257"/>
      <c r="LZO836" s="257"/>
      <c r="LZP836" s="257"/>
      <c r="LZQ836" s="257"/>
      <c r="LZR836" s="257"/>
      <c r="LZS836" s="257"/>
      <c r="LZT836" s="257"/>
      <c r="LZU836" s="257"/>
      <c r="LZV836" s="257"/>
      <c r="LZW836" s="257"/>
      <c r="LZX836" s="257"/>
      <c r="LZY836" s="257"/>
      <c r="LZZ836" s="257"/>
      <c r="MAA836" s="257"/>
      <c r="MAB836" s="257"/>
      <c r="MAC836" s="257"/>
      <c r="MAD836" s="257"/>
      <c r="MAE836" s="257"/>
      <c r="MAF836" s="257"/>
      <c r="MAG836" s="257"/>
      <c r="MAH836" s="257"/>
      <c r="MAI836" s="257"/>
      <c r="MAJ836" s="257"/>
      <c r="MAK836" s="257"/>
      <c r="MAL836" s="257"/>
      <c r="MAM836" s="257"/>
      <c r="MAN836" s="257"/>
      <c r="MAO836" s="257"/>
      <c r="MAP836" s="257"/>
      <c r="MAQ836" s="257"/>
      <c r="MAR836" s="257"/>
      <c r="MAS836" s="257"/>
      <c r="MAT836" s="257"/>
      <c r="MAU836" s="257"/>
      <c r="MAV836" s="257"/>
      <c r="MAW836" s="257"/>
      <c r="MAX836" s="257"/>
      <c r="MAY836" s="257"/>
      <c r="MAZ836" s="257"/>
      <c r="MBA836" s="257"/>
      <c r="MBB836" s="257"/>
      <c r="MBC836" s="257"/>
      <c r="MBD836" s="257"/>
      <c r="MBE836" s="257"/>
      <c r="MBF836" s="257"/>
      <c r="MBG836" s="257"/>
      <c r="MBH836" s="257"/>
      <c r="MBI836" s="257"/>
      <c r="MBJ836" s="257"/>
      <c r="MBK836" s="257"/>
      <c r="MBL836" s="257"/>
      <c r="MBM836" s="257"/>
      <c r="MBN836" s="257"/>
      <c r="MBO836" s="257"/>
      <c r="MBP836" s="257"/>
      <c r="MBQ836" s="257"/>
      <c r="MBR836" s="257"/>
      <c r="MBS836" s="257"/>
      <c r="MBT836" s="257"/>
      <c r="MBU836" s="257"/>
      <c r="MBV836" s="257"/>
      <c r="MBW836" s="257"/>
      <c r="MBX836" s="257"/>
      <c r="MBY836" s="257"/>
      <c r="MBZ836" s="257"/>
      <c r="MCA836" s="257"/>
      <c r="MCB836" s="257"/>
      <c r="MCC836" s="257"/>
      <c r="MCD836" s="257"/>
      <c r="MCE836" s="257"/>
      <c r="MCF836" s="257"/>
      <c r="MCG836" s="257"/>
      <c r="MCH836" s="257"/>
      <c r="MCI836" s="257"/>
      <c r="MCJ836" s="257"/>
      <c r="MCK836" s="257"/>
      <c r="MCL836" s="257"/>
      <c r="MCM836" s="257"/>
      <c r="MCN836" s="257"/>
      <c r="MCO836" s="257"/>
      <c r="MCP836" s="257"/>
      <c r="MCQ836" s="257"/>
      <c r="MCR836" s="257"/>
      <c r="MCS836" s="257"/>
      <c r="MCT836" s="257"/>
      <c r="MCU836" s="257"/>
      <c r="MCV836" s="257"/>
      <c r="MCW836" s="257"/>
      <c r="MCX836" s="257"/>
      <c r="MCY836" s="257"/>
      <c r="MCZ836" s="257"/>
      <c r="MDA836" s="257"/>
      <c r="MDB836" s="257"/>
      <c r="MDC836" s="257"/>
      <c r="MDD836" s="257"/>
      <c r="MDE836" s="257"/>
      <c r="MDF836" s="257"/>
      <c r="MDG836" s="257"/>
      <c r="MDH836" s="257"/>
      <c r="MDI836" s="257"/>
      <c r="MDJ836" s="257"/>
      <c r="MDK836" s="257"/>
      <c r="MDL836" s="257"/>
      <c r="MDM836" s="257"/>
      <c r="MDN836" s="257"/>
      <c r="MDO836" s="257"/>
      <c r="MDP836" s="257"/>
      <c r="MDQ836" s="257"/>
      <c r="MDR836" s="257"/>
      <c r="MDS836" s="257"/>
      <c r="MDT836" s="257"/>
      <c r="MDU836" s="257"/>
      <c r="MDV836" s="257"/>
      <c r="MDW836" s="257"/>
      <c r="MDX836" s="257"/>
      <c r="MDY836" s="257"/>
      <c r="MDZ836" s="257"/>
      <c r="MEA836" s="257"/>
      <c r="MEB836" s="257"/>
      <c r="MEC836" s="257"/>
      <c r="MED836" s="257"/>
      <c r="MEE836" s="257"/>
      <c r="MEF836" s="257"/>
      <c r="MEG836" s="257"/>
      <c r="MEH836" s="257"/>
      <c r="MEI836" s="257"/>
      <c r="MEJ836" s="257"/>
      <c r="MEK836" s="257"/>
      <c r="MEL836" s="257"/>
      <c r="MEM836" s="257"/>
      <c r="MEN836" s="257"/>
      <c r="MEO836" s="257"/>
      <c r="MEP836" s="257"/>
      <c r="MEQ836" s="257"/>
      <c r="MER836" s="257"/>
      <c r="MES836" s="257"/>
      <c r="MET836" s="257"/>
      <c r="MEU836" s="257"/>
      <c r="MEV836" s="257"/>
      <c r="MEW836" s="257"/>
      <c r="MEX836" s="257"/>
      <c r="MEY836" s="257"/>
      <c r="MEZ836" s="257"/>
      <c r="MFA836" s="257"/>
      <c r="MFB836" s="257"/>
      <c r="MFC836" s="257"/>
      <c r="MFD836" s="257"/>
      <c r="MFE836" s="257"/>
      <c r="MFF836" s="257"/>
      <c r="MFG836" s="257"/>
      <c r="MFH836" s="257"/>
      <c r="MFI836" s="257"/>
      <c r="MFJ836" s="257"/>
      <c r="MFK836" s="257"/>
      <c r="MFL836" s="257"/>
      <c r="MFM836" s="257"/>
      <c r="MFN836" s="257"/>
      <c r="MFO836" s="257"/>
      <c r="MFP836" s="257"/>
      <c r="MFQ836" s="257"/>
      <c r="MFR836" s="257"/>
      <c r="MFS836" s="257"/>
      <c r="MFT836" s="257"/>
      <c r="MFU836" s="257"/>
      <c r="MFV836" s="257"/>
      <c r="MFW836" s="257"/>
      <c r="MFX836" s="257"/>
      <c r="MFY836" s="257"/>
      <c r="MFZ836" s="257"/>
      <c r="MGA836" s="257"/>
      <c r="MGB836" s="257"/>
      <c r="MGC836" s="257"/>
      <c r="MGD836" s="257"/>
      <c r="MGE836" s="257"/>
      <c r="MGF836" s="257"/>
      <c r="MGG836" s="257"/>
      <c r="MGH836" s="257"/>
      <c r="MGI836" s="257"/>
      <c r="MGJ836" s="257"/>
      <c r="MGK836" s="257"/>
      <c r="MGL836" s="257"/>
      <c r="MGM836" s="257"/>
      <c r="MGN836" s="257"/>
      <c r="MGO836" s="257"/>
      <c r="MGP836" s="257"/>
      <c r="MGQ836" s="257"/>
      <c r="MGR836" s="257"/>
      <c r="MGS836" s="257"/>
      <c r="MGT836" s="257"/>
      <c r="MGU836" s="257"/>
      <c r="MGV836" s="257"/>
      <c r="MGW836" s="257"/>
      <c r="MGX836" s="257"/>
      <c r="MGY836" s="257"/>
      <c r="MGZ836" s="257"/>
      <c r="MHA836" s="257"/>
      <c r="MHB836" s="257"/>
      <c r="MHC836" s="257"/>
      <c r="MHD836" s="257"/>
      <c r="MHE836" s="257"/>
      <c r="MHF836" s="257"/>
      <c r="MHG836" s="257"/>
      <c r="MHH836" s="257"/>
      <c r="MHI836" s="257"/>
      <c r="MHJ836" s="257"/>
      <c r="MHK836" s="257"/>
      <c r="MHL836" s="257"/>
      <c r="MHM836" s="257"/>
      <c r="MHN836" s="257"/>
      <c r="MHO836" s="257"/>
      <c r="MHP836" s="257"/>
      <c r="MHQ836" s="257"/>
      <c r="MHR836" s="257"/>
      <c r="MHS836" s="257"/>
      <c r="MHT836" s="257"/>
      <c r="MHU836" s="257"/>
      <c r="MHV836" s="257"/>
      <c r="MHW836" s="257"/>
      <c r="MHX836" s="257"/>
      <c r="MHY836" s="257"/>
      <c r="MHZ836" s="257"/>
      <c r="MIA836" s="257"/>
      <c r="MIB836" s="257"/>
      <c r="MIC836" s="257"/>
      <c r="MID836" s="257"/>
      <c r="MIE836" s="257"/>
      <c r="MIF836" s="257"/>
      <c r="MIG836" s="257"/>
      <c r="MIH836" s="257"/>
      <c r="MII836" s="257"/>
      <c r="MIJ836" s="257"/>
      <c r="MIK836" s="257"/>
      <c r="MIL836" s="257"/>
      <c r="MIM836" s="257"/>
      <c r="MIN836" s="257"/>
      <c r="MIO836" s="257"/>
      <c r="MIP836" s="257"/>
      <c r="MIQ836" s="257"/>
      <c r="MIR836" s="257"/>
      <c r="MIS836" s="257"/>
      <c r="MIT836" s="257"/>
      <c r="MIU836" s="257"/>
      <c r="MIV836" s="257"/>
      <c r="MIW836" s="257"/>
      <c r="MIX836" s="257"/>
      <c r="MIY836" s="257"/>
      <c r="MIZ836" s="257"/>
      <c r="MJA836" s="257"/>
      <c r="MJB836" s="257"/>
      <c r="MJC836" s="257"/>
      <c r="MJD836" s="257"/>
      <c r="MJE836" s="257"/>
      <c r="MJF836" s="257"/>
      <c r="MJG836" s="257"/>
      <c r="MJH836" s="257"/>
      <c r="MJI836" s="257"/>
      <c r="MJJ836" s="257"/>
      <c r="MJK836" s="257"/>
      <c r="MJL836" s="257"/>
      <c r="MJM836" s="257"/>
      <c r="MJN836" s="257"/>
      <c r="MJO836" s="257"/>
      <c r="MJP836" s="257"/>
      <c r="MJQ836" s="257"/>
      <c r="MJR836" s="257"/>
      <c r="MJS836" s="257"/>
      <c r="MJT836" s="257"/>
      <c r="MJU836" s="257"/>
      <c r="MJV836" s="257"/>
      <c r="MJW836" s="257"/>
      <c r="MJX836" s="257"/>
      <c r="MJY836" s="257"/>
      <c r="MJZ836" s="257"/>
      <c r="MKA836" s="257"/>
      <c r="MKB836" s="257"/>
      <c r="MKC836" s="257"/>
      <c r="MKD836" s="257"/>
      <c r="MKE836" s="257"/>
      <c r="MKF836" s="257"/>
      <c r="MKG836" s="257"/>
      <c r="MKH836" s="257"/>
      <c r="MKI836" s="257"/>
      <c r="MKJ836" s="257"/>
      <c r="MKK836" s="257"/>
      <c r="MKL836" s="257"/>
      <c r="MKM836" s="257"/>
      <c r="MKN836" s="257"/>
      <c r="MKO836" s="257"/>
      <c r="MKP836" s="257"/>
      <c r="MKQ836" s="257"/>
      <c r="MKR836" s="257"/>
      <c r="MKS836" s="257"/>
      <c r="MKT836" s="257"/>
      <c r="MKU836" s="257"/>
      <c r="MKV836" s="257"/>
      <c r="MKW836" s="257"/>
      <c r="MKX836" s="257"/>
      <c r="MKY836" s="257"/>
      <c r="MKZ836" s="257"/>
      <c r="MLA836" s="257"/>
      <c r="MLB836" s="257"/>
      <c r="MLC836" s="257"/>
      <c r="MLD836" s="257"/>
      <c r="MLE836" s="257"/>
      <c r="MLF836" s="257"/>
      <c r="MLG836" s="257"/>
      <c r="MLH836" s="257"/>
      <c r="MLI836" s="257"/>
      <c r="MLJ836" s="257"/>
      <c r="MLK836" s="257"/>
      <c r="MLL836" s="257"/>
      <c r="MLM836" s="257"/>
      <c r="MLN836" s="257"/>
      <c r="MLO836" s="257"/>
      <c r="MLP836" s="257"/>
      <c r="MLQ836" s="257"/>
      <c r="MLR836" s="257"/>
      <c r="MLS836" s="257"/>
      <c r="MLT836" s="257"/>
      <c r="MLU836" s="257"/>
      <c r="MLV836" s="257"/>
      <c r="MLW836" s="257"/>
      <c r="MLX836" s="257"/>
      <c r="MLY836" s="257"/>
      <c r="MLZ836" s="257"/>
      <c r="MMA836" s="257"/>
      <c r="MMB836" s="257"/>
      <c r="MMC836" s="257"/>
      <c r="MMD836" s="257"/>
      <c r="MME836" s="257"/>
      <c r="MMF836" s="257"/>
      <c r="MMG836" s="257"/>
      <c r="MMH836" s="257"/>
      <c r="MMI836" s="257"/>
      <c r="MMJ836" s="257"/>
      <c r="MMK836" s="257"/>
      <c r="MML836" s="257"/>
      <c r="MMM836" s="257"/>
      <c r="MMN836" s="257"/>
      <c r="MMO836" s="257"/>
      <c r="MMP836" s="257"/>
      <c r="MMQ836" s="257"/>
      <c r="MMR836" s="257"/>
      <c r="MMS836" s="257"/>
      <c r="MMT836" s="257"/>
      <c r="MMU836" s="257"/>
      <c r="MMV836" s="257"/>
      <c r="MMW836" s="257"/>
      <c r="MMX836" s="257"/>
      <c r="MMY836" s="257"/>
      <c r="MMZ836" s="257"/>
      <c r="MNA836" s="257"/>
      <c r="MNB836" s="257"/>
      <c r="MNC836" s="257"/>
      <c r="MND836" s="257"/>
      <c r="MNE836" s="257"/>
      <c r="MNF836" s="257"/>
      <c r="MNG836" s="257"/>
      <c r="MNH836" s="257"/>
      <c r="MNI836" s="257"/>
      <c r="MNJ836" s="257"/>
      <c r="MNK836" s="257"/>
      <c r="MNL836" s="257"/>
      <c r="MNM836" s="257"/>
      <c r="MNN836" s="257"/>
      <c r="MNO836" s="257"/>
      <c r="MNP836" s="257"/>
      <c r="MNQ836" s="257"/>
      <c r="MNR836" s="257"/>
      <c r="MNS836" s="257"/>
      <c r="MNT836" s="257"/>
      <c r="MNU836" s="257"/>
      <c r="MNV836" s="257"/>
      <c r="MNW836" s="257"/>
      <c r="MNX836" s="257"/>
      <c r="MNY836" s="257"/>
      <c r="MNZ836" s="257"/>
      <c r="MOA836" s="257"/>
      <c r="MOB836" s="257"/>
      <c r="MOC836" s="257"/>
      <c r="MOD836" s="257"/>
      <c r="MOE836" s="257"/>
      <c r="MOF836" s="257"/>
      <c r="MOG836" s="257"/>
      <c r="MOH836" s="257"/>
      <c r="MOI836" s="257"/>
      <c r="MOJ836" s="257"/>
      <c r="MOK836" s="257"/>
      <c r="MOL836" s="257"/>
      <c r="MOM836" s="257"/>
      <c r="MON836" s="257"/>
      <c r="MOO836" s="257"/>
      <c r="MOP836" s="257"/>
      <c r="MOQ836" s="257"/>
      <c r="MOR836" s="257"/>
      <c r="MOS836" s="257"/>
      <c r="MOT836" s="257"/>
      <c r="MOU836" s="257"/>
      <c r="MOV836" s="257"/>
      <c r="MOW836" s="257"/>
      <c r="MOX836" s="257"/>
      <c r="MOY836" s="257"/>
      <c r="MOZ836" s="257"/>
      <c r="MPA836" s="257"/>
      <c r="MPB836" s="257"/>
      <c r="MPC836" s="257"/>
      <c r="MPD836" s="257"/>
      <c r="MPE836" s="257"/>
      <c r="MPF836" s="257"/>
      <c r="MPG836" s="257"/>
      <c r="MPH836" s="257"/>
      <c r="MPI836" s="257"/>
      <c r="MPJ836" s="257"/>
      <c r="MPK836" s="257"/>
      <c r="MPL836" s="257"/>
      <c r="MPM836" s="257"/>
      <c r="MPN836" s="257"/>
      <c r="MPO836" s="257"/>
      <c r="MPP836" s="257"/>
      <c r="MPQ836" s="257"/>
      <c r="MPR836" s="257"/>
      <c r="MPS836" s="257"/>
      <c r="MPT836" s="257"/>
      <c r="MPU836" s="257"/>
      <c r="MPV836" s="257"/>
      <c r="MPW836" s="257"/>
      <c r="MPX836" s="257"/>
      <c r="MPY836" s="257"/>
      <c r="MPZ836" s="257"/>
      <c r="MQA836" s="257"/>
      <c r="MQB836" s="257"/>
      <c r="MQC836" s="257"/>
      <c r="MQD836" s="257"/>
      <c r="MQE836" s="257"/>
      <c r="MQF836" s="257"/>
      <c r="MQG836" s="257"/>
      <c r="MQH836" s="257"/>
      <c r="MQI836" s="257"/>
      <c r="MQJ836" s="257"/>
      <c r="MQK836" s="257"/>
      <c r="MQL836" s="257"/>
      <c r="MQM836" s="257"/>
      <c r="MQN836" s="257"/>
      <c r="MQO836" s="257"/>
      <c r="MQP836" s="257"/>
      <c r="MQQ836" s="257"/>
      <c r="MQR836" s="257"/>
      <c r="MQS836" s="257"/>
      <c r="MQT836" s="257"/>
      <c r="MQU836" s="257"/>
      <c r="MQV836" s="257"/>
      <c r="MQW836" s="257"/>
      <c r="MQX836" s="257"/>
      <c r="MQY836" s="257"/>
      <c r="MQZ836" s="257"/>
      <c r="MRA836" s="257"/>
      <c r="MRB836" s="257"/>
      <c r="MRC836" s="257"/>
      <c r="MRD836" s="257"/>
      <c r="MRE836" s="257"/>
      <c r="MRF836" s="257"/>
      <c r="MRG836" s="257"/>
      <c r="MRH836" s="257"/>
      <c r="MRI836" s="257"/>
      <c r="MRJ836" s="257"/>
      <c r="MRK836" s="257"/>
      <c r="MRL836" s="257"/>
      <c r="MRM836" s="257"/>
      <c r="MRN836" s="257"/>
      <c r="MRO836" s="257"/>
      <c r="MRP836" s="257"/>
      <c r="MRQ836" s="257"/>
      <c r="MRR836" s="257"/>
      <c r="MRS836" s="257"/>
      <c r="MRT836" s="257"/>
      <c r="MRU836" s="257"/>
      <c r="MRV836" s="257"/>
      <c r="MRW836" s="257"/>
      <c r="MRX836" s="257"/>
      <c r="MRY836" s="257"/>
      <c r="MRZ836" s="257"/>
      <c r="MSA836" s="257"/>
      <c r="MSB836" s="257"/>
      <c r="MSC836" s="257"/>
      <c r="MSD836" s="257"/>
      <c r="MSE836" s="257"/>
      <c r="MSF836" s="257"/>
      <c r="MSG836" s="257"/>
      <c r="MSH836" s="257"/>
      <c r="MSI836" s="257"/>
      <c r="MSJ836" s="257"/>
      <c r="MSK836" s="257"/>
      <c r="MSL836" s="257"/>
      <c r="MSM836" s="257"/>
      <c r="MSN836" s="257"/>
      <c r="MSO836" s="257"/>
      <c r="MSP836" s="257"/>
      <c r="MSQ836" s="257"/>
      <c r="MSR836" s="257"/>
      <c r="MSS836" s="257"/>
      <c r="MST836" s="257"/>
      <c r="MSU836" s="257"/>
      <c r="MSV836" s="257"/>
      <c r="MSW836" s="257"/>
      <c r="MSX836" s="257"/>
      <c r="MSY836" s="257"/>
      <c r="MSZ836" s="257"/>
      <c r="MTA836" s="257"/>
      <c r="MTB836" s="257"/>
      <c r="MTC836" s="257"/>
      <c r="MTD836" s="257"/>
      <c r="MTE836" s="257"/>
      <c r="MTF836" s="257"/>
      <c r="MTG836" s="257"/>
      <c r="MTH836" s="257"/>
      <c r="MTI836" s="257"/>
      <c r="MTJ836" s="257"/>
      <c r="MTK836" s="257"/>
      <c r="MTL836" s="257"/>
      <c r="MTM836" s="257"/>
      <c r="MTN836" s="257"/>
      <c r="MTO836" s="257"/>
      <c r="MTP836" s="257"/>
      <c r="MTQ836" s="257"/>
      <c r="MTR836" s="257"/>
      <c r="MTS836" s="257"/>
      <c r="MTT836" s="257"/>
      <c r="MTU836" s="257"/>
      <c r="MTV836" s="257"/>
      <c r="MTW836" s="257"/>
      <c r="MTX836" s="257"/>
      <c r="MTY836" s="257"/>
      <c r="MTZ836" s="257"/>
      <c r="MUA836" s="257"/>
      <c r="MUB836" s="257"/>
      <c r="MUC836" s="257"/>
      <c r="MUD836" s="257"/>
      <c r="MUE836" s="257"/>
      <c r="MUF836" s="257"/>
      <c r="MUG836" s="257"/>
      <c r="MUH836" s="257"/>
      <c r="MUI836" s="257"/>
      <c r="MUJ836" s="257"/>
      <c r="MUK836" s="257"/>
      <c r="MUL836" s="257"/>
      <c r="MUM836" s="257"/>
      <c r="MUN836" s="257"/>
      <c r="MUO836" s="257"/>
      <c r="MUP836" s="257"/>
      <c r="MUQ836" s="257"/>
      <c r="MUR836" s="257"/>
      <c r="MUS836" s="257"/>
      <c r="MUT836" s="257"/>
      <c r="MUU836" s="257"/>
      <c r="MUV836" s="257"/>
      <c r="MUW836" s="257"/>
      <c r="MUX836" s="257"/>
      <c r="MUY836" s="257"/>
      <c r="MUZ836" s="257"/>
      <c r="MVA836" s="257"/>
      <c r="MVB836" s="257"/>
      <c r="MVC836" s="257"/>
      <c r="MVD836" s="257"/>
      <c r="MVE836" s="257"/>
      <c r="MVF836" s="257"/>
      <c r="MVG836" s="257"/>
      <c r="MVH836" s="257"/>
      <c r="MVI836" s="257"/>
      <c r="MVJ836" s="257"/>
      <c r="MVK836" s="257"/>
      <c r="MVL836" s="257"/>
      <c r="MVM836" s="257"/>
      <c r="MVN836" s="257"/>
      <c r="MVO836" s="257"/>
      <c r="MVP836" s="257"/>
      <c r="MVQ836" s="257"/>
      <c r="MVR836" s="257"/>
      <c r="MVS836" s="257"/>
      <c r="MVT836" s="257"/>
      <c r="MVU836" s="257"/>
      <c r="MVV836" s="257"/>
      <c r="MVW836" s="257"/>
      <c r="MVX836" s="257"/>
      <c r="MVY836" s="257"/>
      <c r="MVZ836" s="257"/>
      <c r="MWA836" s="257"/>
      <c r="MWB836" s="257"/>
      <c r="MWC836" s="257"/>
      <c r="MWD836" s="257"/>
      <c r="MWE836" s="257"/>
      <c r="MWF836" s="257"/>
      <c r="MWG836" s="257"/>
      <c r="MWH836" s="257"/>
      <c r="MWI836" s="257"/>
      <c r="MWJ836" s="257"/>
      <c r="MWK836" s="257"/>
      <c r="MWL836" s="257"/>
      <c r="MWM836" s="257"/>
      <c r="MWN836" s="257"/>
      <c r="MWO836" s="257"/>
      <c r="MWP836" s="257"/>
      <c r="MWQ836" s="257"/>
      <c r="MWR836" s="257"/>
      <c r="MWS836" s="257"/>
      <c r="MWT836" s="257"/>
      <c r="MWU836" s="257"/>
      <c r="MWV836" s="257"/>
      <c r="MWW836" s="257"/>
      <c r="MWX836" s="257"/>
      <c r="MWY836" s="257"/>
      <c r="MWZ836" s="257"/>
      <c r="MXA836" s="257"/>
      <c r="MXB836" s="257"/>
      <c r="MXC836" s="257"/>
      <c r="MXD836" s="257"/>
      <c r="MXE836" s="257"/>
      <c r="MXF836" s="257"/>
      <c r="MXG836" s="257"/>
      <c r="MXH836" s="257"/>
      <c r="MXI836" s="257"/>
      <c r="MXJ836" s="257"/>
      <c r="MXK836" s="257"/>
      <c r="MXL836" s="257"/>
      <c r="MXM836" s="257"/>
      <c r="MXN836" s="257"/>
      <c r="MXO836" s="257"/>
      <c r="MXP836" s="257"/>
      <c r="MXQ836" s="257"/>
      <c r="MXR836" s="257"/>
      <c r="MXS836" s="257"/>
      <c r="MXT836" s="257"/>
      <c r="MXU836" s="257"/>
      <c r="MXV836" s="257"/>
      <c r="MXW836" s="257"/>
      <c r="MXX836" s="257"/>
      <c r="MXY836" s="257"/>
      <c r="MXZ836" s="257"/>
      <c r="MYA836" s="257"/>
      <c r="MYB836" s="257"/>
      <c r="MYC836" s="257"/>
      <c r="MYD836" s="257"/>
      <c r="MYE836" s="257"/>
      <c r="MYF836" s="257"/>
      <c r="MYG836" s="257"/>
      <c r="MYH836" s="257"/>
      <c r="MYI836" s="257"/>
      <c r="MYJ836" s="257"/>
      <c r="MYK836" s="257"/>
      <c r="MYL836" s="257"/>
      <c r="MYM836" s="257"/>
      <c r="MYN836" s="257"/>
      <c r="MYO836" s="257"/>
      <c r="MYP836" s="257"/>
      <c r="MYQ836" s="257"/>
      <c r="MYR836" s="257"/>
      <c r="MYS836" s="257"/>
      <c r="MYT836" s="257"/>
      <c r="MYU836" s="257"/>
      <c r="MYV836" s="257"/>
      <c r="MYW836" s="257"/>
      <c r="MYX836" s="257"/>
      <c r="MYY836" s="257"/>
      <c r="MYZ836" s="257"/>
      <c r="MZA836" s="257"/>
      <c r="MZB836" s="257"/>
      <c r="MZC836" s="257"/>
      <c r="MZD836" s="257"/>
      <c r="MZE836" s="257"/>
      <c r="MZF836" s="257"/>
      <c r="MZG836" s="257"/>
      <c r="MZH836" s="257"/>
      <c r="MZI836" s="257"/>
      <c r="MZJ836" s="257"/>
      <c r="MZK836" s="257"/>
      <c r="MZL836" s="257"/>
      <c r="MZM836" s="257"/>
      <c r="MZN836" s="257"/>
      <c r="MZO836" s="257"/>
      <c r="MZP836" s="257"/>
      <c r="MZQ836" s="257"/>
      <c r="MZR836" s="257"/>
      <c r="MZS836" s="257"/>
      <c r="MZT836" s="257"/>
      <c r="MZU836" s="257"/>
      <c r="MZV836" s="257"/>
      <c r="MZW836" s="257"/>
      <c r="MZX836" s="257"/>
      <c r="MZY836" s="257"/>
      <c r="MZZ836" s="257"/>
      <c r="NAA836" s="257"/>
      <c r="NAB836" s="257"/>
      <c r="NAC836" s="257"/>
      <c r="NAD836" s="257"/>
      <c r="NAE836" s="257"/>
      <c r="NAF836" s="257"/>
      <c r="NAG836" s="257"/>
      <c r="NAH836" s="257"/>
      <c r="NAI836" s="257"/>
      <c r="NAJ836" s="257"/>
      <c r="NAK836" s="257"/>
      <c r="NAL836" s="257"/>
      <c r="NAM836" s="257"/>
      <c r="NAN836" s="257"/>
      <c r="NAO836" s="257"/>
      <c r="NAP836" s="257"/>
      <c r="NAQ836" s="257"/>
      <c r="NAR836" s="257"/>
      <c r="NAS836" s="257"/>
      <c r="NAT836" s="257"/>
      <c r="NAU836" s="257"/>
      <c r="NAV836" s="257"/>
      <c r="NAW836" s="257"/>
      <c r="NAX836" s="257"/>
      <c r="NAY836" s="257"/>
      <c r="NAZ836" s="257"/>
      <c r="NBA836" s="257"/>
      <c r="NBB836" s="257"/>
      <c r="NBC836" s="257"/>
      <c r="NBD836" s="257"/>
      <c r="NBE836" s="257"/>
      <c r="NBF836" s="257"/>
      <c r="NBG836" s="257"/>
      <c r="NBH836" s="257"/>
      <c r="NBI836" s="257"/>
      <c r="NBJ836" s="257"/>
      <c r="NBK836" s="257"/>
      <c r="NBL836" s="257"/>
      <c r="NBM836" s="257"/>
      <c r="NBN836" s="257"/>
      <c r="NBO836" s="257"/>
      <c r="NBP836" s="257"/>
      <c r="NBQ836" s="257"/>
      <c r="NBR836" s="257"/>
      <c r="NBS836" s="257"/>
      <c r="NBT836" s="257"/>
      <c r="NBU836" s="257"/>
      <c r="NBV836" s="257"/>
      <c r="NBW836" s="257"/>
      <c r="NBX836" s="257"/>
      <c r="NBY836" s="257"/>
      <c r="NBZ836" s="257"/>
      <c r="NCA836" s="257"/>
      <c r="NCB836" s="257"/>
      <c r="NCC836" s="257"/>
      <c r="NCD836" s="257"/>
      <c r="NCE836" s="257"/>
      <c r="NCF836" s="257"/>
      <c r="NCG836" s="257"/>
      <c r="NCH836" s="257"/>
      <c r="NCI836" s="257"/>
      <c r="NCJ836" s="257"/>
      <c r="NCK836" s="257"/>
      <c r="NCL836" s="257"/>
      <c r="NCM836" s="257"/>
      <c r="NCN836" s="257"/>
      <c r="NCO836" s="257"/>
      <c r="NCP836" s="257"/>
      <c r="NCQ836" s="257"/>
      <c r="NCR836" s="257"/>
      <c r="NCS836" s="257"/>
      <c r="NCT836" s="257"/>
      <c r="NCU836" s="257"/>
      <c r="NCV836" s="257"/>
      <c r="NCW836" s="257"/>
      <c r="NCX836" s="257"/>
      <c r="NCY836" s="257"/>
      <c r="NCZ836" s="257"/>
      <c r="NDA836" s="257"/>
      <c r="NDB836" s="257"/>
      <c r="NDC836" s="257"/>
      <c r="NDD836" s="257"/>
      <c r="NDE836" s="257"/>
      <c r="NDF836" s="257"/>
      <c r="NDG836" s="257"/>
      <c r="NDH836" s="257"/>
      <c r="NDI836" s="257"/>
      <c r="NDJ836" s="257"/>
      <c r="NDK836" s="257"/>
      <c r="NDL836" s="257"/>
      <c r="NDM836" s="257"/>
      <c r="NDN836" s="257"/>
      <c r="NDO836" s="257"/>
      <c r="NDP836" s="257"/>
      <c r="NDQ836" s="257"/>
      <c r="NDR836" s="257"/>
      <c r="NDS836" s="257"/>
      <c r="NDT836" s="257"/>
      <c r="NDU836" s="257"/>
      <c r="NDV836" s="257"/>
      <c r="NDW836" s="257"/>
      <c r="NDX836" s="257"/>
      <c r="NDY836" s="257"/>
      <c r="NDZ836" s="257"/>
      <c r="NEA836" s="257"/>
      <c r="NEB836" s="257"/>
      <c r="NEC836" s="257"/>
      <c r="NED836" s="257"/>
      <c r="NEE836" s="257"/>
      <c r="NEF836" s="257"/>
      <c r="NEG836" s="257"/>
      <c r="NEH836" s="257"/>
      <c r="NEI836" s="257"/>
      <c r="NEJ836" s="257"/>
      <c r="NEK836" s="257"/>
      <c r="NEL836" s="257"/>
      <c r="NEM836" s="257"/>
      <c r="NEN836" s="257"/>
      <c r="NEO836" s="257"/>
      <c r="NEP836" s="257"/>
      <c r="NEQ836" s="257"/>
      <c r="NER836" s="257"/>
      <c r="NES836" s="257"/>
      <c r="NET836" s="257"/>
      <c r="NEU836" s="257"/>
      <c r="NEV836" s="257"/>
      <c r="NEW836" s="257"/>
      <c r="NEX836" s="257"/>
      <c r="NEY836" s="257"/>
      <c r="NEZ836" s="257"/>
      <c r="NFA836" s="257"/>
      <c r="NFB836" s="257"/>
      <c r="NFC836" s="257"/>
      <c r="NFD836" s="257"/>
      <c r="NFE836" s="257"/>
      <c r="NFF836" s="257"/>
      <c r="NFG836" s="257"/>
      <c r="NFH836" s="257"/>
      <c r="NFI836" s="257"/>
      <c r="NFJ836" s="257"/>
      <c r="NFK836" s="257"/>
      <c r="NFL836" s="257"/>
      <c r="NFM836" s="257"/>
      <c r="NFN836" s="257"/>
      <c r="NFO836" s="257"/>
      <c r="NFP836" s="257"/>
      <c r="NFQ836" s="257"/>
      <c r="NFR836" s="257"/>
      <c r="NFS836" s="257"/>
      <c r="NFT836" s="257"/>
      <c r="NFU836" s="257"/>
      <c r="NFV836" s="257"/>
      <c r="NFW836" s="257"/>
      <c r="NFX836" s="257"/>
      <c r="NFY836" s="257"/>
      <c r="NFZ836" s="257"/>
      <c r="NGA836" s="257"/>
      <c r="NGB836" s="257"/>
      <c r="NGC836" s="257"/>
      <c r="NGD836" s="257"/>
      <c r="NGE836" s="257"/>
      <c r="NGF836" s="257"/>
      <c r="NGG836" s="257"/>
      <c r="NGH836" s="257"/>
      <c r="NGI836" s="257"/>
      <c r="NGJ836" s="257"/>
      <c r="NGK836" s="257"/>
      <c r="NGL836" s="257"/>
      <c r="NGM836" s="257"/>
      <c r="NGN836" s="257"/>
      <c r="NGO836" s="257"/>
      <c r="NGP836" s="257"/>
      <c r="NGQ836" s="257"/>
      <c r="NGR836" s="257"/>
      <c r="NGS836" s="257"/>
      <c r="NGT836" s="257"/>
      <c r="NGU836" s="257"/>
      <c r="NGV836" s="257"/>
      <c r="NGW836" s="257"/>
      <c r="NGX836" s="257"/>
      <c r="NGY836" s="257"/>
      <c r="NGZ836" s="257"/>
      <c r="NHA836" s="257"/>
      <c r="NHB836" s="257"/>
      <c r="NHC836" s="257"/>
      <c r="NHD836" s="257"/>
      <c r="NHE836" s="257"/>
      <c r="NHF836" s="257"/>
      <c r="NHG836" s="257"/>
      <c r="NHH836" s="257"/>
      <c r="NHI836" s="257"/>
      <c r="NHJ836" s="257"/>
      <c r="NHK836" s="257"/>
      <c r="NHL836" s="257"/>
      <c r="NHM836" s="257"/>
      <c r="NHN836" s="257"/>
      <c r="NHO836" s="257"/>
      <c r="NHP836" s="257"/>
      <c r="NHQ836" s="257"/>
      <c r="NHR836" s="257"/>
      <c r="NHS836" s="257"/>
      <c r="NHT836" s="257"/>
      <c r="NHU836" s="257"/>
      <c r="NHV836" s="257"/>
      <c r="NHW836" s="257"/>
      <c r="NHX836" s="257"/>
      <c r="NHY836" s="257"/>
      <c r="NHZ836" s="257"/>
      <c r="NIA836" s="257"/>
      <c r="NIB836" s="257"/>
      <c r="NIC836" s="257"/>
      <c r="NID836" s="257"/>
      <c r="NIE836" s="257"/>
      <c r="NIF836" s="257"/>
      <c r="NIG836" s="257"/>
      <c r="NIH836" s="257"/>
      <c r="NII836" s="257"/>
      <c r="NIJ836" s="257"/>
      <c r="NIK836" s="257"/>
      <c r="NIL836" s="257"/>
      <c r="NIM836" s="257"/>
      <c r="NIN836" s="257"/>
      <c r="NIO836" s="257"/>
      <c r="NIP836" s="257"/>
      <c r="NIQ836" s="257"/>
      <c r="NIR836" s="257"/>
      <c r="NIS836" s="257"/>
      <c r="NIT836" s="257"/>
      <c r="NIU836" s="257"/>
      <c r="NIV836" s="257"/>
      <c r="NIW836" s="257"/>
      <c r="NIX836" s="257"/>
      <c r="NIY836" s="257"/>
      <c r="NIZ836" s="257"/>
      <c r="NJA836" s="257"/>
      <c r="NJB836" s="257"/>
      <c r="NJC836" s="257"/>
      <c r="NJD836" s="257"/>
      <c r="NJE836" s="257"/>
      <c r="NJF836" s="257"/>
      <c r="NJG836" s="257"/>
      <c r="NJH836" s="257"/>
      <c r="NJI836" s="257"/>
      <c r="NJJ836" s="257"/>
      <c r="NJK836" s="257"/>
      <c r="NJL836" s="257"/>
      <c r="NJM836" s="257"/>
      <c r="NJN836" s="257"/>
      <c r="NJO836" s="257"/>
      <c r="NJP836" s="257"/>
      <c r="NJQ836" s="257"/>
      <c r="NJR836" s="257"/>
      <c r="NJS836" s="257"/>
      <c r="NJT836" s="257"/>
      <c r="NJU836" s="257"/>
      <c r="NJV836" s="257"/>
      <c r="NJW836" s="257"/>
      <c r="NJX836" s="257"/>
      <c r="NJY836" s="257"/>
      <c r="NJZ836" s="257"/>
      <c r="NKA836" s="257"/>
      <c r="NKB836" s="257"/>
      <c r="NKC836" s="257"/>
      <c r="NKD836" s="257"/>
      <c r="NKE836" s="257"/>
      <c r="NKF836" s="257"/>
      <c r="NKG836" s="257"/>
      <c r="NKH836" s="257"/>
      <c r="NKI836" s="257"/>
      <c r="NKJ836" s="257"/>
      <c r="NKK836" s="257"/>
      <c r="NKL836" s="257"/>
      <c r="NKM836" s="257"/>
      <c r="NKN836" s="257"/>
      <c r="NKO836" s="257"/>
      <c r="NKP836" s="257"/>
      <c r="NKQ836" s="257"/>
      <c r="NKR836" s="257"/>
      <c r="NKS836" s="257"/>
      <c r="NKT836" s="257"/>
      <c r="NKU836" s="257"/>
      <c r="NKV836" s="257"/>
      <c r="NKW836" s="257"/>
      <c r="NKX836" s="257"/>
      <c r="NKY836" s="257"/>
      <c r="NKZ836" s="257"/>
      <c r="NLA836" s="257"/>
      <c r="NLB836" s="257"/>
      <c r="NLC836" s="257"/>
      <c r="NLD836" s="257"/>
      <c r="NLE836" s="257"/>
      <c r="NLF836" s="257"/>
      <c r="NLG836" s="257"/>
      <c r="NLH836" s="257"/>
      <c r="NLI836" s="257"/>
      <c r="NLJ836" s="257"/>
      <c r="NLK836" s="257"/>
      <c r="NLL836" s="257"/>
      <c r="NLM836" s="257"/>
      <c r="NLN836" s="257"/>
      <c r="NLO836" s="257"/>
      <c r="NLP836" s="257"/>
      <c r="NLQ836" s="257"/>
      <c r="NLR836" s="257"/>
      <c r="NLS836" s="257"/>
      <c r="NLT836" s="257"/>
      <c r="NLU836" s="257"/>
      <c r="NLV836" s="257"/>
      <c r="NLW836" s="257"/>
      <c r="NLX836" s="257"/>
      <c r="NLY836" s="257"/>
      <c r="NLZ836" s="257"/>
      <c r="NMA836" s="257"/>
      <c r="NMB836" s="257"/>
      <c r="NMC836" s="257"/>
      <c r="NMD836" s="257"/>
      <c r="NME836" s="257"/>
      <c r="NMF836" s="257"/>
      <c r="NMG836" s="257"/>
      <c r="NMH836" s="257"/>
      <c r="NMI836" s="257"/>
      <c r="NMJ836" s="257"/>
      <c r="NMK836" s="257"/>
      <c r="NML836" s="257"/>
      <c r="NMM836" s="257"/>
      <c r="NMN836" s="257"/>
      <c r="NMO836" s="257"/>
      <c r="NMP836" s="257"/>
      <c r="NMQ836" s="257"/>
      <c r="NMR836" s="257"/>
      <c r="NMS836" s="257"/>
      <c r="NMT836" s="257"/>
      <c r="NMU836" s="257"/>
      <c r="NMV836" s="257"/>
      <c r="NMW836" s="257"/>
      <c r="NMX836" s="257"/>
      <c r="NMY836" s="257"/>
      <c r="NMZ836" s="257"/>
      <c r="NNA836" s="257"/>
      <c r="NNB836" s="257"/>
      <c r="NNC836" s="257"/>
      <c r="NND836" s="257"/>
      <c r="NNE836" s="257"/>
      <c r="NNF836" s="257"/>
      <c r="NNG836" s="257"/>
      <c r="NNH836" s="257"/>
      <c r="NNI836" s="257"/>
      <c r="NNJ836" s="257"/>
      <c r="NNK836" s="257"/>
      <c r="NNL836" s="257"/>
      <c r="NNM836" s="257"/>
      <c r="NNN836" s="257"/>
      <c r="NNO836" s="257"/>
      <c r="NNP836" s="257"/>
      <c r="NNQ836" s="257"/>
      <c r="NNR836" s="257"/>
      <c r="NNS836" s="257"/>
      <c r="NNT836" s="257"/>
      <c r="NNU836" s="257"/>
      <c r="NNV836" s="257"/>
      <c r="NNW836" s="257"/>
      <c r="NNX836" s="257"/>
      <c r="NNY836" s="257"/>
      <c r="NNZ836" s="257"/>
      <c r="NOA836" s="257"/>
      <c r="NOB836" s="257"/>
      <c r="NOC836" s="257"/>
      <c r="NOD836" s="257"/>
      <c r="NOE836" s="257"/>
      <c r="NOF836" s="257"/>
      <c r="NOG836" s="257"/>
      <c r="NOH836" s="257"/>
      <c r="NOI836" s="257"/>
      <c r="NOJ836" s="257"/>
      <c r="NOK836" s="257"/>
      <c r="NOL836" s="257"/>
      <c r="NOM836" s="257"/>
      <c r="NON836" s="257"/>
      <c r="NOO836" s="257"/>
      <c r="NOP836" s="257"/>
      <c r="NOQ836" s="257"/>
      <c r="NOR836" s="257"/>
      <c r="NOS836" s="257"/>
      <c r="NOT836" s="257"/>
      <c r="NOU836" s="257"/>
      <c r="NOV836" s="257"/>
      <c r="NOW836" s="257"/>
      <c r="NOX836" s="257"/>
      <c r="NOY836" s="257"/>
      <c r="NOZ836" s="257"/>
      <c r="NPA836" s="257"/>
      <c r="NPB836" s="257"/>
      <c r="NPC836" s="257"/>
      <c r="NPD836" s="257"/>
      <c r="NPE836" s="257"/>
      <c r="NPF836" s="257"/>
      <c r="NPG836" s="257"/>
      <c r="NPH836" s="257"/>
      <c r="NPI836" s="257"/>
      <c r="NPJ836" s="257"/>
      <c r="NPK836" s="257"/>
      <c r="NPL836" s="257"/>
      <c r="NPM836" s="257"/>
      <c r="NPN836" s="257"/>
      <c r="NPO836" s="257"/>
      <c r="NPP836" s="257"/>
      <c r="NPQ836" s="257"/>
      <c r="NPR836" s="257"/>
      <c r="NPS836" s="257"/>
      <c r="NPT836" s="257"/>
      <c r="NPU836" s="257"/>
      <c r="NPV836" s="257"/>
      <c r="NPW836" s="257"/>
      <c r="NPX836" s="257"/>
      <c r="NPY836" s="257"/>
      <c r="NPZ836" s="257"/>
      <c r="NQA836" s="257"/>
      <c r="NQB836" s="257"/>
      <c r="NQC836" s="257"/>
      <c r="NQD836" s="257"/>
      <c r="NQE836" s="257"/>
      <c r="NQF836" s="257"/>
      <c r="NQG836" s="257"/>
      <c r="NQH836" s="257"/>
      <c r="NQI836" s="257"/>
      <c r="NQJ836" s="257"/>
      <c r="NQK836" s="257"/>
      <c r="NQL836" s="257"/>
      <c r="NQM836" s="257"/>
      <c r="NQN836" s="257"/>
      <c r="NQO836" s="257"/>
      <c r="NQP836" s="257"/>
      <c r="NQQ836" s="257"/>
      <c r="NQR836" s="257"/>
      <c r="NQS836" s="257"/>
      <c r="NQT836" s="257"/>
      <c r="NQU836" s="257"/>
      <c r="NQV836" s="257"/>
      <c r="NQW836" s="257"/>
      <c r="NQX836" s="257"/>
      <c r="NQY836" s="257"/>
      <c r="NQZ836" s="257"/>
      <c r="NRA836" s="257"/>
      <c r="NRB836" s="257"/>
      <c r="NRC836" s="257"/>
      <c r="NRD836" s="257"/>
      <c r="NRE836" s="257"/>
      <c r="NRF836" s="257"/>
      <c r="NRG836" s="257"/>
      <c r="NRH836" s="257"/>
      <c r="NRI836" s="257"/>
      <c r="NRJ836" s="257"/>
      <c r="NRK836" s="257"/>
      <c r="NRL836" s="257"/>
      <c r="NRM836" s="257"/>
      <c r="NRN836" s="257"/>
      <c r="NRO836" s="257"/>
      <c r="NRP836" s="257"/>
      <c r="NRQ836" s="257"/>
      <c r="NRR836" s="257"/>
      <c r="NRS836" s="257"/>
      <c r="NRT836" s="257"/>
      <c r="NRU836" s="257"/>
      <c r="NRV836" s="257"/>
      <c r="NRW836" s="257"/>
      <c r="NRX836" s="257"/>
      <c r="NRY836" s="257"/>
      <c r="NRZ836" s="257"/>
      <c r="NSA836" s="257"/>
      <c r="NSB836" s="257"/>
      <c r="NSC836" s="257"/>
      <c r="NSD836" s="257"/>
      <c r="NSE836" s="257"/>
      <c r="NSF836" s="257"/>
      <c r="NSG836" s="257"/>
      <c r="NSH836" s="257"/>
      <c r="NSI836" s="257"/>
      <c r="NSJ836" s="257"/>
      <c r="NSK836" s="257"/>
      <c r="NSL836" s="257"/>
      <c r="NSM836" s="257"/>
      <c r="NSN836" s="257"/>
      <c r="NSO836" s="257"/>
      <c r="NSP836" s="257"/>
      <c r="NSQ836" s="257"/>
      <c r="NSR836" s="257"/>
      <c r="NSS836" s="257"/>
      <c r="NST836" s="257"/>
      <c r="NSU836" s="257"/>
      <c r="NSV836" s="257"/>
      <c r="NSW836" s="257"/>
      <c r="NSX836" s="257"/>
      <c r="NSY836" s="257"/>
      <c r="NSZ836" s="257"/>
      <c r="NTA836" s="257"/>
      <c r="NTB836" s="257"/>
      <c r="NTC836" s="257"/>
      <c r="NTD836" s="257"/>
      <c r="NTE836" s="257"/>
      <c r="NTF836" s="257"/>
      <c r="NTG836" s="257"/>
      <c r="NTH836" s="257"/>
      <c r="NTI836" s="257"/>
      <c r="NTJ836" s="257"/>
      <c r="NTK836" s="257"/>
      <c r="NTL836" s="257"/>
      <c r="NTM836" s="257"/>
      <c r="NTN836" s="257"/>
      <c r="NTO836" s="257"/>
      <c r="NTP836" s="257"/>
      <c r="NTQ836" s="257"/>
      <c r="NTR836" s="257"/>
      <c r="NTS836" s="257"/>
      <c r="NTT836" s="257"/>
      <c r="NTU836" s="257"/>
      <c r="NTV836" s="257"/>
      <c r="NTW836" s="257"/>
      <c r="NTX836" s="257"/>
      <c r="NTY836" s="257"/>
      <c r="NTZ836" s="257"/>
      <c r="NUA836" s="257"/>
      <c r="NUB836" s="257"/>
      <c r="NUC836" s="257"/>
      <c r="NUD836" s="257"/>
      <c r="NUE836" s="257"/>
      <c r="NUF836" s="257"/>
      <c r="NUG836" s="257"/>
      <c r="NUH836" s="257"/>
      <c r="NUI836" s="257"/>
      <c r="NUJ836" s="257"/>
      <c r="NUK836" s="257"/>
      <c r="NUL836" s="257"/>
      <c r="NUM836" s="257"/>
      <c r="NUN836" s="257"/>
      <c r="NUO836" s="257"/>
      <c r="NUP836" s="257"/>
      <c r="NUQ836" s="257"/>
      <c r="NUR836" s="257"/>
      <c r="NUS836" s="257"/>
      <c r="NUT836" s="257"/>
      <c r="NUU836" s="257"/>
      <c r="NUV836" s="257"/>
      <c r="NUW836" s="257"/>
      <c r="NUX836" s="257"/>
      <c r="NUY836" s="257"/>
      <c r="NUZ836" s="257"/>
      <c r="NVA836" s="257"/>
      <c r="NVB836" s="257"/>
      <c r="NVC836" s="257"/>
      <c r="NVD836" s="257"/>
      <c r="NVE836" s="257"/>
      <c r="NVF836" s="257"/>
      <c r="NVG836" s="257"/>
      <c r="NVH836" s="257"/>
      <c r="NVI836" s="257"/>
      <c r="NVJ836" s="257"/>
      <c r="NVK836" s="257"/>
      <c r="NVL836" s="257"/>
      <c r="NVM836" s="257"/>
      <c r="NVN836" s="257"/>
      <c r="NVO836" s="257"/>
      <c r="NVP836" s="257"/>
      <c r="NVQ836" s="257"/>
      <c r="NVR836" s="257"/>
      <c r="NVS836" s="257"/>
      <c r="NVT836" s="257"/>
      <c r="NVU836" s="257"/>
      <c r="NVV836" s="257"/>
      <c r="NVW836" s="257"/>
      <c r="NVX836" s="257"/>
      <c r="NVY836" s="257"/>
      <c r="NVZ836" s="257"/>
      <c r="NWA836" s="257"/>
      <c r="NWB836" s="257"/>
      <c r="NWC836" s="257"/>
      <c r="NWD836" s="257"/>
      <c r="NWE836" s="257"/>
      <c r="NWF836" s="257"/>
      <c r="NWG836" s="257"/>
      <c r="NWH836" s="257"/>
      <c r="NWI836" s="257"/>
      <c r="NWJ836" s="257"/>
      <c r="NWK836" s="257"/>
      <c r="NWL836" s="257"/>
      <c r="NWM836" s="257"/>
      <c r="NWN836" s="257"/>
      <c r="NWO836" s="257"/>
      <c r="NWP836" s="257"/>
      <c r="NWQ836" s="257"/>
      <c r="NWR836" s="257"/>
      <c r="NWS836" s="257"/>
      <c r="NWT836" s="257"/>
      <c r="NWU836" s="257"/>
      <c r="NWV836" s="257"/>
      <c r="NWW836" s="257"/>
      <c r="NWX836" s="257"/>
      <c r="NWY836" s="257"/>
      <c r="NWZ836" s="257"/>
      <c r="NXA836" s="257"/>
      <c r="NXB836" s="257"/>
      <c r="NXC836" s="257"/>
      <c r="NXD836" s="257"/>
      <c r="NXE836" s="257"/>
      <c r="NXF836" s="257"/>
      <c r="NXG836" s="257"/>
      <c r="NXH836" s="257"/>
      <c r="NXI836" s="257"/>
      <c r="NXJ836" s="257"/>
      <c r="NXK836" s="257"/>
      <c r="NXL836" s="257"/>
      <c r="NXM836" s="257"/>
      <c r="NXN836" s="257"/>
      <c r="NXO836" s="257"/>
      <c r="NXP836" s="257"/>
      <c r="NXQ836" s="257"/>
      <c r="NXR836" s="257"/>
      <c r="NXS836" s="257"/>
      <c r="NXT836" s="257"/>
      <c r="NXU836" s="257"/>
      <c r="NXV836" s="257"/>
      <c r="NXW836" s="257"/>
      <c r="NXX836" s="257"/>
      <c r="NXY836" s="257"/>
      <c r="NXZ836" s="257"/>
      <c r="NYA836" s="257"/>
      <c r="NYB836" s="257"/>
      <c r="NYC836" s="257"/>
      <c r="NYD836" s="257"/>
      <c r="NYE836" s="257"/>
      <c r="NYF836" s="257"/>
      <c r="NYG836" s="257"/>
      <c r="NYH836" s="257"/>
      <c r="NYI836" s="257"/>
      <c r="NYJ836" s="257"/>
      <c r="NYK836" s="257"/>
      <c r="NYL836" s="257"/>
      <c r="NYM836" s="257"/>
      <c r="NYN836" s="257"/>
      <c r="NYO836" s="257"/>
      <c r="NYP836" s="257"/>
      <c r="NYQ836" s="257"/>
      <c r="NYR836" s="257"/>
      <c r="NYS836" s="257"/>
      <c r="NYT836" s="257"/>
      <c r="NYU836" s="257"/>
      <c r="NYV836" s="257"/>
      <c r="NYW836" s="257"/>
      <c r="NYX836" s="257"/>
      <c r="NYY836" s="257"/>
      <c r="NYZ836" s="257"/>
      <c r="NZA836" s="257"/>
      <c r="NZB836" s="257"/>
      <c r="NZC836" s="257"/>
      <c r="NZD836" s="257"/>
      <c r="NZE836" s="257"/>
      <c r="NZF836" s="257"/>
      <c r="NZG836" s="257"/>
      <c r="NZH836" s="257"/>
      <c r="NZI836" s="257"/>
      <c r="NZJ836" s="257"/>
      <c r="NZK836" s="257"/>
      <c r="NZL836" s="257"/>
      <c r="NZM836" s="257"/>
      <c r="NZN836" s="257"/>
      <c r="NZO836" s="257"/>
      <c r="NZP836" s="257"/>
      <c r="NZQ836" s="257"/>
      <c r="NZR836" s="257"/>
      <c r="NZS836" s="257"/>
      <c r="NZT836" s="257"/>
      <c r="NZU836" s="257"/>
      <c r="NZV836" s="257"/>
      <c r="NZW836" s="257"/>
      <c r="NZX836" s="257"/>
      <c r="NZY836" s="257"/>
      <c r="NZZ836" s="257"/>
      <c r="OAA836" s="257"/>
      <c r="OAB836" s="257"/>
      <c r="OAC836" s="257"/>
      <c r="OAD836" s="257"/>
      <c r="OAE836" s="257"/>
      <c r="OAF836" s="257"/>
      <c r="OAG836" s="257"/>
      <c r="OAH836" s="257"/>
      <c r="OAI836" s="257"/>
      <c r="OAJ836" s="257"/>
      <c r="OAK836" s="257"/>
      <c r="OAL836" s="257"/>
      <c r="OAM836" s="257"/>
      <c r="OAN836" s="257"/>
      <c r="OAO836" s="257"/>
      <c r="OAP836" s="257"/>
      <c r="OAQ836" s="257"/>
      <c r="OAR836" s="257"/>
      <c r="OAS836" s="257"/>
      <c r="OAT836" s="257"/>
      <c r="OAU836" s="257"/>
      <c r="OAV836" s="257"/>
      <c r="OAW836" s="257"/>
      <c r="OAX836" s="257"/>
      <c r="OAY836" s="257"/>
      <c r="OAZ836" s="257"/>
      <c r="OBA836" s="257"/>
      <c r="OBB836" s="257"/>
      <c r="OBC836" s="257"/>
      <c r="OBD836" s="257"/>
      <c r="OBE836" s="257"/>
      <c r="OBF836" s="257"/>
      <c r="OBG836" s="257"/>
      <c r="OBH836" s="257"/>
      <c r="OBI836" s="257"/>
      <c r="OBJ836" s="257"/>
      <c r="OBK836" s="257"/>
      <c r="OBL836" s="257"/>
      <c r="OBM836" s="257"/>
      <c r="OBN836" s="257"/>
      <c r="OBO836" s="257"/>
      <c r="OBP836" s="257"/>
      <c r="OBQ836" s="257"/>
      <c r="OBR836" s="257"/>
      <c r="OBS836" s="257"/>
      <c r="OBT836" s="257"/>
      <c r="OBU836" s="257"/>
      <c r="OBV836" s="257"/>
      <c r="OBW836" s="257"/>
      <c r="OBX836" s="257"/>
      <c r="OBY836" s="257"/>
      <c r="OBZ836" s="257"/>
      <c r="OCA836" s="257"/>
      <c r="OCB836" s="257"/>
      <c r="OCC836" s="257"/>
      <c r="OCD836" s="257"/>
      <c r="OCE836" s="257"/>
      <c r="OCF836" s="257"/>
      <c r="OCG836" s="257"/>
      <c r="OCH836" s="257"/>
      <c r="OCI836" s="257"/>
      <c r="OCJ836" s="257"/>
      <c r="OCK836" s="257"/>
      <c r="OCL836" s="257"/>
      <c r="OCM836" s="257"/>
      <c r="OCN836" s="257"/>
      <c r="OCO836" s="257"/>
      <c r="OCP836" s="257"/>
      <c r="OCQ836" s="257"/>
      <c r="OCR836" s="257"/>
      <c r="OCS836" s="257"/>
      <c r="OCT836" s="257"/>
      <c r="OCU836" s="257"/>
      <c r="OCV836" s="257"/>
      <c r="OCW836" s="257"/>
      <c r="OCX836" s="257"/>
      <c r="OCY836" s="257"/>
      <c r="OCZ836" s="257"/>
      <c r="ODA836" s="257"/>
      <c r="ODB836" s="257"/>
      <c r="ODC836" s="257"/>
      <c r="ODD836" s="257"/>
      <c r="ODE836" s="257"/>
      <c r="ODF836" s="257"/>
      <c r="ODG836" s="257"/>
      <c r="ODH836" s="257"/>
      <c r="ODI836" s="257"/>
      <c r="ODJ836" s="257"/>
      <c r="ODK836" s="257"/>
      <c r="ODL836" s="257"/>
      <c r="ODM836" s="257"/>
      <c r="ODN836" s="257"/>
      <c r="ODO836" s="257"/>
      <c r="ODP836" s="257"/>
      <c r="ODQ836" s="257"/>
      <c r="ODR836" s="257"/>
      <c r="ODS836" s="257"/>
      <c r="ODT836" s="257"/>
      <c r="ODU836" s="257"/>
      <c r="ODV836" s="257"/>
      <c r="ODW836" s="257"/>
      <c r="ODX836" s="257"/>
      <c r="ODY836" s="257"/>
      <c r="ODZ836" s="257"/>
      <c r="OEA836" s="257"/>
      <c r="OEB836" s="257"/>
      <c r="OEC836" s="257"/>
      <c r="OED836" s="257"/>
      <c r="OEE836" s="257"/>
      <c r="OEF836" s="257"/>
      <c r="OEG836" s="257"/>
      <c r="OEH836" s="257"/>
      <c r="OEI836" s="257"/>
      <c r="OEJ836" s="257"/>
      <c r="OEK836" s="257"/>
      <c r="OEL836" s="257"/>
      <c r="OEM836" s="257"/>
      <c r="OEN836" s="257"/>
      <c r="OEO836" s="257"/>
      <c r="OEP836" s="257"/>
      <c r="OEQ836" s="257"/>
      <c r="OER836" s="257"/>
      <c r="OES836" s="257"/>
      <c r="OET836" s="257"/>
      <c r="OEU836" s="257"/>
      <c r="OEV836" s="257"/>
      <c r="OEW836" s="257"/>
      <c r="OEX836" s="257"/>
      <c r="OEY836" s="257"/>
      <c r="OEZ836" s="257"/>
      <c r="OFA836" s="257"/>
      <c r="OFB836" s="257"/>
      <c r="OFC836" s="257"/>
      <c r="OFD836" s="257"/>
      <c r="OFE836" s="257"/>
      <c r="OFF836" s="257"/>
      <c r="OFG836" s="257"/>
      <c r="OFH836" s="257"/>
      <c r="OFI836" s="257"/>
      <c r="OFJ836" s="257"/>
      <c r="OFK836" s="257"/>
      <c r="OFL836" s="257"/>
      <c r="OFM836" s="257"/>
      <c r="OFN836" s="257"/>
      <c r="OFO836" s="257"/>
      <c r="OFP836" s="257"/>
      <c r="OFQ836" s="257"/>
      <c r="OFR836" s="257"/>
      <c r="OFS836" s="257"/>
      <c r="OFT836" s="257"/>
      <c r="OFU836" s="257"/>
      <c r="OFV836" s="257"/>
      <c r="OFW836" s="257"/>
      <c r="OFX836" s="257"/>
      <c r="OFY836" s="257"/>
      <c r="OFZ836" s="257"/>
      <c r="OGA836" s="257"/>
      <c r="OGB836" s="257"/>
      <c r="OGC836" s="257"/>
      <c r="OGD836" s="257"/>
      <c r="OGE836" s="257"/>
      <c r="OGF836" s="257"/>
      <c r="OGG836" s="257"/>
      <c r="OGH836" s="257"/>
      <c r="OGI836" s="257"/>
      <c r="OGJ836" s="257"/>
      <c r="OGK836" s="257"/>
      <c r="OGL836" s="257"/>
      <c r="OGM836" s="257"/>
      <c r="OGN836" s="257"/>
      <c r="OGO836" s="257"/>
      <c r="OGP836" s="257"/>
      <c r="OGQ836" s="257"/>
      <c r="OGR836" s="257"/>
      <c r="OGS836" s="257"/>
      <c r="OGT836" s="257"/>
      <c r="OGU836" s="257"/>
      <c r="OGV836" s="257"/>
      <c r="OGW836" s="257"/>
      <c r="OGX836" s="257"/>
      <c r="OGY836" s="257"/>
      <c r="OGZ836" s="257"/>
      <c r="OHA836" s="257"/>
      <c r="OHB836" s="257"/>
      <c r="OHC836" s="257"/>
      <c r="OHD836" s="257"/>
      <c r="OHE836" s="257"/>
      <c r="OHF836" s="257"/>
      <c r="OHG836" s="257"/>
      <c r="OHH836" s="257"/>
      <c r="OHI836" s="257"/>
      <c r="OHJ836" s="257"/>
      <c r="OHK836" s="257"/>
      <c r="OHL836" s="257"/>
      <c r="OHM836" s="257"/>
      <c r="OHN836" s="257"/>
      <c r="OHO836" s="257"/>
      <c r="OHP836" s="257"/>
      <c r="OHQ836" s="257"/>
      <c r="OHR836" s="257"/>
      <c r="OHS836" s="257"/>
      <c r="OHT836" s="257"/>
      <c r="OHU836" s="257"/>
      <c r="OHV836" s="257"/>
      <c r="OHW836" s="257"/>
      <c r="OHX836" s="257"/>
      <c r="OHY836" s="257"/>
      <c r="OHZ836" s="257"/>
      <c r="OIA836" s="257"/>
      <c r="OIB836" s="257"/>
      <c r="OIC836" s="257"/>
      <c r="OID836" s="257"/>
      <c r="OIE836" s="257"/>
      <c r="OIF836" s="257"/>
      <c r="OIG836" s="257"/>
      <c r="OIH836" s="257"/>
      <c r="OII836" s="257"/>
      <c r="OIJ836" s="257"/>
      <c r="OIK836" s="257"/>
      <c r="OIL836" s="257"/>
      <c r="OIM836" s="257"/>
      <c r="OIN836" s="257"/>
      <c r="OIO836" s="257"/>
      <c r="OIP836" s="257"/>
      <c r="OIQ836" s="257"/>
      <c r="OIR836" s="257"/>
      <c r="OIS836" s="257"/>
      <c r="OIT836" s="257"/>
      <c r="OIU836" s="257"/>
      <c r="OIV836" s="257"/>
      <c r="OIW836" s="257"/>
      <c r="OIX836" s="257"/>
      <c r="OIY836" s="257"/>
      <c r="OIZ836" s="257"/>
      <c r="OJA836" s="257"/>
      <c r="OJB836" s="257"/>
      <c r="OJC836" s="257"/>
      <c r="OJD836" s="257"/>
      <c r="OJE836" s="257"/>
      <c r="OJF836" s="257"/>
      <c r="OJG836" s="257"/>
      <c r="OJH836" s="257"/>
      <c r="OJI836" s="257"/>
      <c r="OJJ836" s="257"/>
      <c r="OJK836" s="257"/>
      <c r="OJL836" s="257"/>
      <c r="OJM836" s="257"/>
      <c r="OJN836" s="257"/>
      <c r="OJO836" s="257"/>
      <c r="OJP836" s="257"/>
      <c r="OJQ836" s="257"/>
      <c r="OJR836" s="257"/>
      <c r="OJS836" s="257"/>
      <c r="OJT836" s="257"/>
      <c r="OJU836" s="257"/>
      <c r="OJV836" s="257"/>
      <c r="OJW836" s="257"/>
      <c r="OJX836" s="257"/>
      <c r="OJY836" s="257"/>
      <c r="OJZ836" s="257"/>
      <c r="OKA836" s="257"/>
      <c r="OKB836" s="257"/>
      <c r="OKC836" s="257"/>
      <c r="OKD836" s="257"/>
      <c r="OKE836" s="257"/>
      <c r="OKF836" s="257"/>
      <c r="OKG836" s="257"/>
      <c r="OKH836" s="257"/>
      <c r="OKI836" s="257"/>
      <c r="OKJ836" s="257"/>
      <c r="OKK836" s="257"/>
      <c r="OKL836" s="257"/>
      <c r="OKM836" s="257"/>
      <c r="OKN836" s="257"/>
      <c r="OKO836" s="257"/>
      <c r="OKP836" s="257"/>
      <c r="OKQ836" s="257"/>
      <c r="OKR836" s="257"/>
      <c r="OKS836" s="257"/>
      <c r="OKT836" s="257"/>
      <c r="OKU836" s="257"/>
      <c r="OKV836" s="257"/>
      <c r="OKW836" s="257"/>
      <c r="OKX836" s="257"/>
      <c r="OKY836" s="257"/>
      <c r="OKZ836" s="257"/>
      <c r="OLA836" s="257"/>
      <c r="OLB836" s="257"/>
      <c r="OLC836" s="257"/>
      <c r="OLD836" s="257"/>
      <c r="OLE836" s="257"/>
      <c r="OLF836" s="257"/>
      <c r="OLG836" s="257"/>
      <c r="OLH836" s="257"/>
      <c r="OLI836" s="257"/>
      <c r="OLJ836" s="257"/>
      <c r="OLK836" s="257"/>
      <c r="OLL836" s="257"/>
      <c r="OLM836" s="257"/>
      <c r="OLN836" s="257"/>
      <c r="OLO836" s="257"/>
      <c r="OLP836" s="257"/>
      <c r="OLQ836" s="257"/>
      <c r="OLR836" s="257"/>
      <c r="OLS836" s="257"/>
      <c r="OLT836" s="257"/>
      <c r="OLU836" s="257"/>
      <c r="OLV836" s="257"/>
      <c r="OLW836" s="257"/>
      <c r="OLX836" s="257"/>
      <c r="OLY836" s="257"/>
      <c r="OLZ836" s="257"/>
      <c r="OMA836" s="257"/>
      <c r="OMB836" s="257"/>
      <c r="OMC836" s="257"/>
      <c r="OMD836" s="257"/>
      <c r="OME836" s="257"/>
      <c r="OMF836" s="257"/>
      <c r="OMG836" s="257"/>
      <c r="OMH836" s="257"/>
      <c r="OMI836" s="257"/>
      <c r="OMJ836" s="257"/>
      <c r="OMK836" s="257"/>
      <c r="OML836" s="257"/>
      <c r="OMM836" s="257"/>
      <c r="OMN836" s="257"/>
      <c r="OMO836" s="257"/>
      <c r="OMP836" s="257"/>
      <c r="OMQ836" s="257"/>
      <c r="OMR836" s="257"/>
      <c r="OMS836" s="257"/>
      <c r="OMT836" s="257"/>
      <c r="OMU836" s="257"/>
      <c r="OMV836" s="257"/>
      <c r="OMW836" s="257"/>
      <c r="OMX836" s="257"/>
      <c r="OMY836" s="257"/>
      <c r="OMZ836" s="257"/>
      <c r="ONA836" s="257"/>
      <c r="ONB836" s="257"/>
      <c r="ONC836" s="257"/>
      <c r="OND836" s="257"/>
      <c r="ONE836" s="257"/>
      <c r="ONF836" s="257"/>
      <c r="ONG836" s="257"/>
      <c r="ONH836" s="257"/>
      <c r="ONI836" s="257"/>
      <c r="ONJ836" s="257"/>
      <c r="ONK836" s="257"/>
      <c r="ONL836" s="257"/>
      <c r="ONM836" s="257"/>
      <c r="ONN836" s="257"/>
      <c r="ONO836" s="257"/>
      <c r="ONP836" s="257"/>
      <c r="ONQ836" s="257"/>
      <c r="ONR836" s="257"/>
      <c r="ONS836" s="257"/>
      <c r="ONT836" s="257"/>
      <c r="ONU836" s="257"/>
      <c r="ONV836" s="257"/>
      <c r="ONW836" s="257"/>
      <c r="ONX836" s="257"/>
      <c r="ONY836" s="257"/>
      <c r="ONZ836" s="257"/>
      <c r="OOA836" s="257"/>
      <c r="OOB836" s="257"/>
      <c r="OOC836" s="257"/>
      <c r="OOD836" s="257"/>
      <c r="OOE836" s="257"/>
      <c r="OOF836" s="257"/>
      <c r="OOG836" s="257"/>
      <c r="OOH836" s="257"/>
      <c r="OOI836" s="257"/>
      <c r="OOJ836" s="257"/>
      <c r="OOK836" s="257"/>
      <c r="OOL836" s="257"/>
      <c r="OOM836" s="257"/>
      <c r="OON836" s="257"/>
      <c r="OOO836" s="257"/>
      <c r="OOP836" s="257"/>
      <c r="OOQ836" s="257"/>
      <c r="OOR836" s="257"/>
      <c r="OOS836" s="257"/>
      <c r="OOT836" s="257"/>
      <c r="OOU836" s="257"/>
      <c r="OOV836" s="257"/>
      <c r="OOW836" s="257"/>
      <c r="OOX836" s="257"/>
      <c r="OOY836" s="257"/>
      <c r="OOZ836" s="257"/>
      <c r="OPA836" s="257"/>
      <c r="OPB836" s="257"/>
      <c r="OPC836" s="257"/>
      <c r="OPD836" s="257"/>
      <c r="OPE836" s="257"/>
      <c r="OPF836" s="257"/>
      <c r="OPG836" s="257"/>
      <c r="OPH836" s="257"/>
      <c r="OPI836" s="257"/>
      <c r="OPJ836" s="257"/>
      <c r="OPK836" s="257"/>
      <c r="OPL836" s="257"/>
      <c r="OPM836" s="257"/>
      <c r="OPN836" s="257"/>
      <c r="OPO836" s="257"/>
      <c r="OPP836" s="257"/>
      <c r="OPQ836" s="257"/>
      <c r="OPR836" s="257"/>
      <c r="OPS836" s="257"/>
      <c r="OPT836" s="257"/>
      <c r="OPU836" s="257"/>
      <c r="OPV836" s="257"/>
      <c r="OPW836" s="257"/>
      <c r="OPX836" s="257"/>
      <c r="OPY836" s="257"/>
      <c r="OPZ836" s="257"/>
      <c r="OQA836" s="257"/>
      <c r="OQB836" s="257"/>
      <c r="OQC836" s="257"/>
      <c r="OQD836" s="257"/>
      <c r="OQE836" s="257"/>
      <c r="OQF836" s="257"/>
      <c r="OQG836" s="257"/>
      <c r="OQH836" s="257"/>
      <c r="OQI836" s="257"/>
      <c r="OQJ836" s="257"/>
      <c r="OQK836" s="257"/>
      <c r="OQL836" s="257"/>
      <c r="OQM836" s="257"/>
      <c r="OQN836" s="257"/>
      <c r="OQO836" s="257"/>
      <c r="OQP836" s="257"/>
      <c r="OQQ836" s="257"/>
      <c r="OQR836" s="257"/>
      <c r="OQS836" s="257"/>
      <c r="OQT836" s="257"/>
      <c r="OQU836" s="257"/>
      <c r="OQV836" s="257"/>
      <c r="OQW836" s="257"/>
      <c r="OQX836" s="257"/>
      <c r="OQY836" s="257"/>
      <c r="OQZ836" s="257"/>
      <c r="ORA836" s="257"/>
      <c r="ORB836" s="257"/>
      <c r="ORC836" s="257"/>
      <c r="ORD836" s="257"/>
      <c r="ORE836" s="257"/>
      <c r="ORF836" s="257"/>
      <c r="ORG836" s="257"/>
      <c r="ORH836" s="257"/>
      <c r="ORI836" s="257"/>
      <c r="ORJ836" s="257"/>
      <c r="ORK836" s="257"/>
      <c r="ORL836" s="257"/>
      <c r="ORM836" s="257"/>
      <c r="ORN836" s="257"/>
      <c r="ORO836" s="257"/>
      <c r="ORP836" s="257"/>
      <c r="ORQ836" s="257"/>
      <c r="ORR836" s="257"/>
      <c r="ORS836" s="257"/>
      <c r="ORT836" s="257"/>
      <c r="ORU836" s="257"/>
      <c r="ORV836" s="257"/>
      <c r="ORW836" s="257"/>
      <c r="ORX836" s="257"/>
      <c r="ORY836" s="257"/>
      <c r="ORZ836" s="257"/>
      <c r="OSA836" s="257"/>
      <c r="OSB836" s="257"/>
      <c r="OSC836" s="257"/>
      <c r="OSD836" s="257"/>
      <c r="OSE836" s="257"/>
      <c r="OSF836" s="257"/>
      <c r="OSG836" s="257"/>
      <c r="OSH836" s="257"/>
      <c r="OSI836" s="257"/>
      <c r="OSJ836" s="257"/>
      <c r="OSK836" s="257"/>
      <c r="OSL836" s="257"/>
      <c r="OSM836" s="257"/>
      <c r="OSN836" s="257"/>
      <c r="OSO836" s="257"/>
      <c r="OSP836" s="257"/>
      <c r="OSQ836" s="257"/>
      <c r="OSR836" s="257"/>
      <c r="OSS836" s="257"/>
      <c r="OST836" s="257"/>
      <c r="OSU836" s="257"/>
      <c r="OSV836" s="257"/>
      <c r="OSW836" s="257"/>
      <c r="OSX836" s="257"/>
      <c r="OSY836" s="257"/>
      <c r="OSZ836" s="257"/>
      <c r="OTA836" s="257"/>
      <c r="OTB836" s="257"/>
      <c r="OTC836" s="257"/>
      <c r="OTD836" s="257"/>
      <c r="OTE836" s="257"/>
      <c r="OTF836" s="257"/>
      <c r="OTG836" s="257"/>
      <c r="OTH836" s="257"/>
      <c r="OTI836" s="257"/>
      <c r="OTJ836" s="257"/>
      <c r="OTK836" s="257"/>
      <c r="OTL836" s="257"/>
      <c r="OTM836" s="257"/>
      <c r="OTN836" s="257"/>
      <c r="OTO836" s="257"/>
      <c r="OTP836" s="257"/>
      <c r="OTQ836" s="257"/>
      <c r="OTR836" s="257"/>
      <c r="OTS836" s="257"/>
      <c r="OTT836" s="257"/>
      <c r="OTU836" s="257"/>
      <c r="OTV836" s="257"/>
      <c r="OTW836" s="257"/>
      <c r="OTX836" s="257"/>
      <c r="OTY836" s="257"/>
      <c r="OTZ836" s="257"/>
      <c r="OUA836" s="257"/>
      <c r="OUB836" s="257"/>
      <c r="OUC836" s="257"/>
      <c r="OUD836" s="257"/>
      <c r="OUE836" s="257"/>
      <c r="OUF836" s="257"/>
      <c r="OUG836" s="257"/>
      <c r="OUH836" s="257"/>
      <c r="OUI836" s="257"/>
      <c r="OUJ836" s="257"/>
      <c r="OUK836" s="257"/>
      <c r="OUL836" s="257"/>
      <c r="OUM836" s="257"/>
      <c r="OUN836" s="257"/>
      <c r="OUO836" s="257"/>
      <c r="OUP836" s="257"/>
      <c r="OUQ836" s="257"/>
      <c r="OUR836" s="257"/>
      <c r="OUS836" s="257"/>
      <c r="OUT836" s="257"/>
      <c r="OUU836" s="257"/>
      <c r="OUV836" s="257"/>
      <c r="OUW836" s="257"/>
      <c r="OUX836" s="257"/>
      <c r="OUY836" s="257"/>
      <c r="OUZ836" s="257"/>
      <c r="OVA836" s="257"/>
      <c r="OVB836" s="257"/>
      <c r="OVC836" s="257"/>
      <c r="OVD836" s="257"/>
      <c r="OVE836" s="257"/>
      <c r="OVF836" s="257"/>
      <c r="OVG836" s="257"/>
      <c r="OVH836" s="257"/>
      <c r="OVI836" s="257"/>
      <c r="OVJ836" s="257"/>
      <c r="OVK836" s="257"/>
      <c r="OVL836" s="257"/>
      <c r="OVM836" s="257"/>
      <c r="OVN836" s="257"/>
      <c r="OVO836" s="257"/>
      <c r="OVP836" s="257"/>
      <c r="OVQ836" s="257"/>
      <c r="OVR836" s="257"/>
      <c r="OVS836" s="257"/>
      <c r="OVT836" s="257"/>
      <c r="OVU836" s="257"/>
      <c r="OVV836" s="257"/>
      <c r="OVW836" s="257"/>
      <c r="OVX836" s="257"/>
      <c r="OVY836" s="257"/>
      <c r="OVZ836" s="257"/>
      <c r="OWA836" s="257"/>
      <c r="OWB836" s="257"/>
      <c r="OWC836" s="257"/>
      <c r="OWD836" s="257"/>
      <c r="OWE836" s="257"/>
      <c r="OWF836" s="257"/>
      <c r="OWG836" s="257"/>
      <c r="OWH836" s="257"/>
      <c r="OWI836" s="257"/>
      <c r="OWJ836" s="257"/>
      <c r="OWK836" s="257"/>
      <c r="OWL836" s="257"/>
      <c r="OWM836" s="257"/>
      <c r="OWN836" s="257"/>
      <c r="OWO836" s="257"/>
      <c r="OWP836" s="257"/>
      <c r="OWQ836" s="257"/>
      <c r="OWR836" s="257"/>
      <c r="OWS836" s="257"/>
      <c r="OWT836" s="257"/>
      <c r="OWU836" s="257"/>
      <c r="OWV836" s="257"/>
      <c r="OWW836" s="257"/>
      <c r="OWX836" s="257"/>
      <c r="OWY836" s="257"/>
      <c r="OWZ836" s="257"/>
      <c r="OXA836" s="257"/>
      <c r="OXB836" s="257"/>
      <c r="OXC836" s="257"/>
      <c r="OXD836" s="257"/>
      <c r="OXE836" s="257"/>
      <c r="OXF836" s="257"/>
      <c r="OXG836" s="257"/>
      <c r="OXH836" s="257"/>
      <c r="OXI836" s="257"/>
      <c r="OXJ836" s="257"/>
      <c r="OXK836" s="257"/>
      <c r="OXL836" s="257"/>
      <c r="OXM836" s="257"/>
      <c r="OXN836" s="257"/>
      <c r="OXO836" s="257"/>
      <c r="OXP836" s="257"/>
      <c r="OXQ836" s="257"/>
      <c r="OXR836" s="257"/>
      <c r="OXS836" s="257"/>
      <c r="OXT836" s="257"/>
      <c r="OXU836" s="257"/>
      <c r="OXV836" s="257"/>
      <c r="OXW836" s="257"/>
      <c r="OXX836" s="257"/>
      <c r="OXY836" s="257"/>
      <c r="OXZ836" s="257"/>
      <c r="OYA836" s="257"/>
      <c r="OYB836" s="257"/>
      <c r="OYC836" s="257"/>
      <c r="OYD836" s="257"/>
      <c r="OYE836" s="257"/>
      <c r="OYF836" s="257"/>
      <c r="OYG836" s="257"/>
      <c r="OYH836" s="257"/>
      <c r="OYI836" s="257"/>
      <c r="OYJ836" s="257"/>
      <c r="OYK836" s="257"/>
      <c r="OYL836" s="257"/>
      <c r="OYM836" s="257"/>
      <c r="OYN836" s="257"/>
      <c r="OYO836" s="257"/>
      <c r="OYP836" s="257"/>
      <c r="OYQ836" s="257"/>
      <c r="OYR836" s="257"/>
      <c r="OYS836" s="257"/>
      <c r="OYT836" s="257"/>
      <c r="OYU836" s="257"/>
      <c r="OYV836" s="257"/>
      <c r="OYW836" s="257"/>
      <c r="OYX836" s="257"/>
      <c r="OYY836" s="257"/>
      <c r="OYZ836" s="257"/>
      <c r="OZA836" s="257"/>
      <c r="OZB836" s="257"/>
      <c r="OZC836" s="257"/>
      <c r="OZD836" s="257"/>
      <c r="OZE836" s="257"/>
      <c r="OZF836" s="257"/>
      <c r="OZG836" s="257"/>
      <c r="OZH836" s="257"/>
      <c r="OZI836" s="257"/>
      <c r="OZJ836" s="257"/>
      <c r="OZK836" s="257"/>
      <c r="OZL836" s="257"/>
      <c r="OZM836" s="257"/>
      <c r="OZN836" s="257"/>
      <c r="OZO836" s="257"/>
      <c r="OZP836" s="257"/>
      <c r="OZQ836" s="257"/>
      <c r="OZR836" s="257"/>
      <c r="OZS836" s="257"/>
      <c r="OZT836" s="257"/>
      <c r="OZU836" s="257"/>
      <c r="OZV836" s="257"/>
      <c r="OZW836" s="257"/>
      <c r="OZX836" s="257"/>
      <c r="OZY836" s="257"/>
      <c r="OZZ836" s="257"/>
      <c r="PAA836" s="257"/>
      <c r="PAB836" s="257"/>
      <c r="PAC836" s="257"/>
      <c r="PAD836" s="257"/>
      <c r="PAE836" s="257"/>
      <c r="PAF836" s="257"/>
      <c r="PAG836" s="257"/>
      <c r="PAH836" s="257"/>
      <c r="PAI836" s="257"/>
      <c r="PAJ836" s="257"/>
      <c r="PAK836" s="257"/>
      <c r="PAL836" s="257"/>
      <c r="PAM836" s="257"/>
      <c r="PAN836" s="257"/>
      <c r="PAO836" s="257"/>
      <c r="PAP836" s="257"/>
      <c r="PAQ836" s="257"/>
      <c r="PAR836" s="257"/>
      <c r="PAS836" s="257"/>
      <c r="PAT836" s="257"/>
      <c r="PAU836" s="257"/>
      <c r="PAV836" s="257"/>
      <c r="PAW836" s="257"/>
      <c r="PAX836" s="257"/>
      <c r="PAY836" s="257"/>
      <c r="PAZ836" s="257"/>
      <c r="PBA836" s="257"/>
      <c r="PBB836" s="257"/>
      <c r="PBC836" s="257"/>
      <c r="PBD836" s="257"/>
      <c r="PBE836" s="257"/>
      <c r="PBF836" s="257"/>
      <c r="PBG836" s="257"/>
      <c r="PBH836" s="257"/>
      <c r="PBI836" s="257"/>
      <c r="PBJ836" s="257"/>
      <c r="PBK836" s="257"/>
      <c r="PBL836" s="257"/>
      <c r="PBM836" s="257"/>
      <c r="PBN836" s="257"/>
      <c r="PBO836" s="257"/>
      <c r="PBP836" s="257"/>
      <c r="PBQ836" s="257"/>
      <c r="PBR836" s="257"/>
      <c r="PBS836" s="257"/>
      <c r="PBT836" s="257"/>
      <c r="PBU836" s="257"/>
      <c r="PBV836" s="257"/>
      <c r="PBW836" s="257"/>
      <c r="PBX836" s="257"/>
      <c r="PBY836" s="257"/>
      <c r="PBZ836" s="257"/>
      <c r="PCA836" s="257"/>
      <c r="PCB836" s="257"/>
      <c r="PCC836" s="257"/>
      <c r="PCD836" s="257"/>
      <c r="PCE836" s="257"/>
      <c r="PCF836" s="257"/>
      <c r="PCG836" s="257"/>
      <c r="PCH836" s="257"/>
      <c r="PCI836" s="257"/>
      <c r="PCJ836" s="257"/>
      <c r="PCK836" s="257"/>
      <c r="PCL836" s="257"/>
      <c r="PCM836" s="257"/>
      <c r="PCN836" s="257"/>
      <c r="PCO836" s="257"/>
      <c r="PCP836" s="257"/>
      <c r="PCQ836" s="257"/>
      <c r="PCR836" s="257"/>
      <c r="PCS836" s="257"/>
      <c r="PCT836" s="257"/>
      <c r="PCU836" s="257"/>
      <c r="PCV836" s="257"/>
      <c r="PCW836" s="257"/>
      <c r="PCX836" s="257"/>
      <c r="PCY836" s="257"/>
      <c r="PCZ836" s="257"/>
      <c r="PDA836" s="257"/>
      <c r="PDB836" s="257"/>
      <c r="PDC836" s="257"/>
      <c r="PDD836" s="257"/>
      <c r="PDE836" s="257"/>
      <c r="PDF836" s="257"/>
      <c r="PDG836" s="257"/>
      <c r="PDH836" s="257"/>
      <c r="PDI836" s="257"/>
      <c r="PDJ836" s="257"/>
      <c r="PDK836" s="257"/>
      <c r="PDL836" s="257"/>
      <c r="PDM836" s="257"/>
      <c r="PDN836" s="257"/>
      <c r="PDO836" s="257"/>
      <c r="PDP836" s="257"/>
      <c r="PDQ836" s="257"/>
      <c r="PDR836" s="257"/>
      <c r="PDS836" s="257"/>
      <c r="PDT836" s="257"/>
      <c r="PDU836" s="257"/>
      <c r="PDV836" s="257"/>
      <c r="PDW836" s="257"/>
      <c r="PDX836" s="257"/>
      <c r="PDY836" s="257"/>
      <c r="PDZ836" s="257"/>
      <c r="PEA836" s="257"/>
      <c r="PEB836" s="257"/>
      <c r="PEC836" s="257"/>
      <c r="PED836" s="257"/>
      <c r="PEE836" s="257"/>
      <c r="PEF836" s="257"/>
      <c r="PEG836" s="257"/>
      <c r="PEH836" s="257"/>
      <c r="PEI836" s="257"/>
      <c r="PEJ836" s="257"/>
      <c r="PEK836" s="257"/>
      <c r="PEL836" s="257"/>
      <c r="PEM836" s="257"/>
      <c r="PEN836" s="257"/>
      <c r="PEO836" s="257"/>
      <c r="PEP836" s="257"/>
      <c r="PEQ836" s="257"/>
      <c r="PER836" s="257"/>
      <c r="PES836" s="257"/>
      <c r="PET836" s="257"/>
      <c r="PEU836" s="257"/>
      <c r="PEV836" s="257"/>
      <c r="PEW836" s="257"/>
      <c r="PEX836" s="257"/>
      <c r="PEY836" s="257"/>
      <c r="PEZ836" s="257"/>
      <c r="PFA836" s="257"/>
      <c r="PFB836" s="257"/>
      <c r="PFC836" s="257"/>
      <c r="PFD836" s="257"/>
      <c r="PFE836" s="257"/>
      <c r="PFF836" s="257"/>
      <c r="PFG836" s="257"/>
      <c r="PFH836" s="257"/>
      <c r="PFI836" s="257"/>
      <c r="PFJ836" s="257"/>
      <c r="PFK836" s="257"/>
      <c r="PFL836" s="257"/>
      <c r="PFM836" s="257"/>
      <c r="PFN836" s="257"/>
      <c r="PFO836" s="257"/>
      <c r="PFP836" s="257"/>
      <c r="PFQ836" s="257"/>
      <c r="PFR836" s="257"/>
      <c r="PFS836" s="257"/>
      <c r="PFT836" s="257"/>
      <c r="PFU836" s="257"/>
      <c r="PFV836" s="257"/>
      <c r="PFW836" s="257"/>
      <c r="PFX836" s="257"/>
      <c r="PFY836" s="257"/>
      <c r="PFZ836" s="257"/>
      <c r="PGA836" s="257"/>
      <c r="PGB836" s="257"/>
      <c r="PGC836" s="257"/>
      <c r="PGD836" s="257"/>
      <c r="PGE836" s="257"/>
      <c r="PGF836" s="257"/>
      <c r="PGG836" s="257"/>
      <c r="PGH836" s="257"/>
      <c r="PGI836" s="257"/>
      <c r="PGJ836" s="257"/>
      <c r="PGK836" s="257"/>
      <c r="PGL836" s="257"/>
      <c r="PGM836" s="257"/>
      <c r="PGN836" s="257"/>
      <c r="PGO836" s="257"/>
      <c r="PGP836" s="257"/>
      <c r="PGQ836" s="257"/>
      <c r="PGR836" s="257"/>
      <c r="PGS836" s="257"/>
      <c r="PGT836" s="257"/>
      <c r="PGU836" s="257"/>
      <c r="PGV836" s="257"/>
      <c r="PGW836" s="257"/>
      <c r="PGX836" s="257"/>
      <c r="PGY836" s="257"/>
      <c r="PGZ836" s="257"/>
      <c r="PHA836" s="257"/>
      <c r="PHB836" s="257"/>
      <c r="PHC836" s="257"/>
      <c r="PHD836" s="257"/>
      <c r="PHE836" s="257"/>
      <c r="PHF836" s="257"/>
      <c r="PHG836" s="257"/>
      <c r="PHH836" s="257"/>
      <c r="PHI836" s="257"/>
      <c r="PHJ836" s="257"/>
      <c r="PHK836" s="257"/>
      <c r="PHL836" s="257"/>
      <c r="PHM836" s="257"/>
      <c r="PHN836" s="257"/>
      <c r="PHO836" s="257"/>
      <c r="PHP836" s="257"/>
      <c r="PHQ836" s="257"/>
      <c r="PHR836" s="257"/>
      <c r="PHS836" s="257"/>
      <c r="PHT836" s="257"/>
      <c r="PHU836" s="257"/>
      <c r="PHV836" s="257"/>
      <c r="PHW836" s="257"/>
      <c r="PHX836" s="257"/>
      <c r="PHY836" s="257"/>
      <c r="PHZ836" s="257"/>
      <c r="PIA836" s="257"/>
      <c r="PIB836" s="257"/>
      <c r="PIC836" s="257"/>
      <c r="PID836" s="257"/>
      <c r="PIE836" s="257"/>
      <c r="PIF836" s="257"/>
      <c r="PIG836" s="257"/>
      <c r="PIH836" s="257"/>
      <c r="PII836" s="257"/>
      <c r="PIJ836" s="257"/>
      <c r="PIK836" s="257"/>
      <c r="PIL836" s="257"/>
      <c r="PIM836" s="257"/>
      <c r="PIN836" s="257"/>
      <c r="PIO836" s="257"/>
      <c r="PIP836" s="257"/>
      <c r="PIQ836" s="257"/>
      <c r="PIR836" s="257"/>
      <c r="PIS836" s="257"/>
      <c r="PIT836" s="257"/>
      <c r="PIU836" s="257"/>
      <c r="PIV836" s="257"/>
      <c r="PIW836" s="257"/>
      <c r="PIX836" s="257"/>
      <c r="PIY836" s="257"/>
      <c r="PIZ836" s="257"/>
      <c r="PJA836" s="257"/>
      <c r="PJB836" s="257"/>
      <c r="PJC836" s="257"/>
      <c r="PJD836" s="257"/>
      <c r="PJE836" s="257"/>
      <c r="PJF836" s="257"/>
      <c r="PJG836" s="257"/>
      <c r="PJH836" s="257"/>
      <c r="PJI836" s="257"/>
      <c r="PJJ836" s="257"/>
      <c r="PJK836" s="257"/>
      <c r="PJL836" s="257"/>
      <c r="PJM836" s="257"/>
      <c r="PJN836" s="257"/>
      <c r="PJO836" s="257"/>
      <c r="PJP836" s="257"/>
      <c r="PJQ836" s="257"/>
      <c r="PJR836" s="257"/>
      <c r="PJS836" s="257"/>
      <c r="PJT836" s="257"/>
      <c r="PJU836" s="257"/>
      <c r="PJV836" s="257"/>
      <c r="PJW836" s="257"/>
      <c r="PJX836" s="257"/>
      <c r="PJY836" s="257"/>
      <c r="PJZ836" s="257"/>
      <c r="PKA836" s="257"/>
      <c r="PKB836" s="257"/>
      <c r="PKC836" s="257"/>
      <c r="PKD836" s="257"/>
      <c r="PKE836" s="257"/>
      <c r="PKF836" s="257"/>
      <c r="PKG836" s="257"/>
      <c r="PKH836" s="257"/>
      <c r="PKI836" s="257"/>
      <c r="PKJ836" s="257"/>
      <c r="PKK836" s="257"/>
      <c r="PKL836" s="257"/>
      <c r="PKM836" s="257"/>
      <c r="PKN836" s="257"/>
      <c r="PKO836" s="257"/>
      <c r="PKP836" s="257"/>
      <c r="PKQ836" s="257"/>
      <c r="PKR836" s="257"/>
      <c r="PKS836" s="257"/>
      <c r="PKT836" s="257"/>
      <c r="PKU836" s="257"/>
      <c r="PKV836" s="257"/>
      <c r="PKW836" s="257"/>
      <c r="PKX836" s="257"/>
      <c r="PKY836" s="257"/>
      <c r="PKZ836" s="257"/>
      <c r="PLA836" s="257"/>
      <c r="PLB836" s="257"/>
      <c r="PLC836" s="257"/>
      <c r="PLD836" s="257"/>
      <c r="PLE836" s="257"/>
      <c r="PLF836" s="257"/>
      <c r="PLG836" s="257"/>
      <c r="PLH836" s="257"/>
      <c r="PLI836" s="257"/>
      <c r="PLJ836" s="257"/>
      <c r="PLK836" s="257"/>
      <c r="PLL836" s="257"/>
      <c r="PLM836" s="257"/>
      <c r="PLN836" s="257"/>
      <c r="PLO836" s="257"/>
      <c r="PLP836" s="257"/>
      <c r="PLQ836" s="257"/>
      <c r="PLR836" s="257"/>
      <c r="PLS836" s="257"/>
      <c r="PLT836" s="257"/>
      <c r="PLU836" s="257"/>
      <c r="PLV836" s="257"/>
      <c r="PLW836" s="257"/>
      <c r="PLX836" s="257"/>
      <c r="PLY836" s="257"/>
      <c r="PLZ836" s="257"/>
      <c r="PMA836" s="257"/>
      <c r="PMB836" s="257"/>
      <c r="PMC836" s="257"/>
      <c r="PMD836" s="257"/>
      <c r="PME836" s="257"/>
      <c r="PMF836" s="257"/>
      <c r="PMG836" s="257"/>
      <c r="PMH836" s="257"/>
      <c r="PMI836" s="257"/>
      <c r="PMJ836" s="257"/>
      <c r="PMK836" s="257"/>
      <c r="PML836" s="257"/>
      <c r="PMM836" s="257"/>
      <c r="PMN836" s="257"/>
      <c r="PMO836" s="257"/>
      <c r="PMP836" s="257"/>
      <c r="PMQ836" s="257"/>
      <c r="PMR836" s="257"/>
      <c r="PMS836" s="257"/>
      <c r="PMT836" s="257"/>
      <c r="PMU836" s="257"/>
      <c r="PMV836" s="257"/>
      <c r="PMW836" s="257"/>
      <c r="PMX836" s="257"/>
      <c r="PMY836" s="257"/>
      <c r="PMZ836" s="257"/>
      <c r="PNA836" s="257"/>
      <c r="PNB836" s="257"/>
      <c r="PNC836" s="257"/>
      <c r="PND836" s="257"/>
      <c r="PNE836" s="257"/>
      <c r="PNF836" s="257"/>
      <c r="PNG836" s="257"/>
      <c r="PNH836" s="257"/>
      <c r="PNI836" s="257"/>
      <c r="PNJ836" s="257"/>
      <c r="PNK836" s="257"/>
      <c r="PNL836" s="257"/>
      <c r="PNM836" s="257"/>
      <c r="PNN836" s="257"/>
      <c r="PNO836" s="257"/>
      <c r="PNP836" s="257"/>
      <c r="PNQ836" s="257"/>
      <c r="PNR836" s="257"/>
      <c r="PNS836" s="257"/>
      <c r="PNT836" s="257"/>
      <c r="PNU836" s="257"/>
      <c r="PNV836" s="257"/>
      <c r="PNW836" s="257"/>
      <c r="PNX836" s="257"/>
      <c r="PNY836" s="257"/>
      <c r="PNZ836" s="257"/>
      <c r="POA836" s="257"/>
      <c r="POB836" s="257"/>
      <c r="POC836" s="257"/>
      <c r="POD836" s="257"/>
      <c r="POE836" s="257"/>
      <c r="POF836" s="257"/>
      <c r="POG836" s="257"/>
      <c r="POH836" s="257"/>
      <c r="POI836" s="257"/>
      <c r="POJ836" s="257"/>
      <c r="POK836" s="257"/>
      <c r="POL836" s="257"/>
      <c r="POM836" s="257"/>
      <c r="PON836" s="257"/>
      <c r="POO836" s="257"/>
      <c r="POP836" s="257"/>
      <c r="POQ836" s="257"/>
      <c r="POR836" s="257"/>
      <c r="POS836" s="257"/>
      <c r="POT836" s="257"/>
      <c r="POU836" s="257"/>
      <c r="POV836" s="257"/>
      <c r="POW836" s="257"/>
      <c r="POX836" s="257"/>
      <c r="POY836" s="257"/>
      <c r="POZ836" s="257"/>
      <c r="PPA836" s="257"/>
      <c r="PPB836" s="257"/>
      <c r="PPC836" s="257"/>
      <c r="PPD836" s="257"/>
      <c r="PPE836" s="257"/>
      <c r="PPF836" s="257"/>
      <c r="PPG836" s="257"/>
      <c r="PPH836" s="257"/>
      <c r="PPI836" s="257"/>
      <c r="PPJ836" s="257"/>
      <c r="PPK836" s="257"/>
      <c r="PPL836" s="257"/>
      <c r="PPM836" s="257"/>
      <c r="PPN836" s="257"/>
      <c r="PPO836" s="257"/>
      <c r="PPP836" s="257"/>
      <c r="PPQ836" s="257"/>
      <c r="PPR836" s="257"/>
      <c r="PPS836" s="257"/>
      <c r="PPT836" s="257"/>
      <c r="PPU836" s="257"/>
      <c r="PPV836" s="257"/>
      <c r="PPW836" s="257"/>
      <c r="PPX836" s="257"/>
      <c r="PPY836" s="257"/>
      <c r="PPZ836" s="257"/>
      <c r="PQA836" s="257"/>
      <c r="PQB836" s="257"/>
      <c r="PQC836" s="257"/>
      <c r="PQD836" s="257"/>
      <c r="PQE836" s="257"/>
      <c r="PQF836" s="257"/>
      <c r="PQG836" s="257"/>
      <c r="PQH836" s="257"/>
      <c r="PQI836" s="257"/>
      <c r="PQJ836" s="257"/>
      <c r="PQK836" s="257"/>
      <c r="PQL836" s="257"/>
      <c r="PQM836" s="257"/>
      <c r="PQN836" s="257"/>
      <c r="PQO836" s="257"/>
      <c r="PQP836" s="257"/>
      <c r="PQQ836" s="257"/>
      <c r="PQR836" s="257"/>
      <c r="PQS836" s="257"/>
      <c r="PQT836" s="257"/>
      <c r="PQU836" s="257"/>
      <c r="PQV836" s="257"/>
      <c r="PQW836" s="257"/>
      <c r="PQX836" s="257"/>
      <c r="PQY836" s="257"/>
      <c r="PQZ836" s="257"/>
      <c r="PRA836" s="257"/>
      <c r="PRB836" s="257"/>
      <c r="PRC836" s="257"/>
      <c r="PRD836" s="257"/>
      <c r="PRE836" s="257"/>
      <c r="PRF836" s="257"/>
      <c r="PRG836" s="257"/>
      <c r="PRH836" s="257"/>
      <c r="PRI836" s="257"/>
      <c r="PRJ836" s="257"/>
      <c r="PRK836" s="257"/>
      <c r="PRL836" s="257"/>
      <c r="PRM836" s="257"/>
      <c r="PRN836" s="257"/>
      <c r="PRO836" s="257"/>
      <c r="PRP836" s="257"/>
      <c r="PRQ836" s="257"/>
      <c r="PRR836" s="257"/>
      <c r="PRS836" s="257"/>
      <c r="PRT836" s="257"/>
      <c r="PRU836" s="257"/>
      <c r="PRV836" s="257"/>
      <c r="PRW836" s="257"/>
      <c r="PRX836" s="257"/>
      <c r="PRY836" s="257"/>
      <c r="PRZ836" s="257"/>
      <c r="PSA836" s="257"/>
      <c r="PSB836" s="257"/>
      <c r="PSC836" s="257"/>
      <c r="PSD836" s="257"/>
      <c r="PSE836" s="257"/>
      <c r="PSF836" s="257"/>
      <c r="PSG836" s="257"/>
      <c r="PSH836" s="257"/>
      <c r="PSI836" s="257"/>
      <c r="PSJ836" s="257"/>
      <c r="PSK836" s="257"/>
      <c r="PSL836" s="257"/>
      <c r="PSM836" s="257"/>
      <c r="PSN836" s="257"/>
      <c r="PSO836" s="257"/>
      <c r="PSP836" s="257"/>
      <c r="PSQ836" s="257"/>
      <c r="PSR836" s="257"/>
      <c r="PSS836" s="257"/>
      <c r="PST836" s="257"/>
      <c r="PSU836" s="257"/>
      <c r="PSV836" s="257"/>
      <c r="PSW836" s="257"/>
      <c r="PSX836" s="257"/>
      <c r="PSY836" s="257"/>
      <c r="PSZ836" s="257"/>
      <c r="PTA836" s="257"/>
      <c r="PTB836" s="257"/>
      <c r="PTC836" s="257"/>
      <c r="PTD836" s="257"/>
      <c r="PTE836" s="257"/>
      <c r="PTF836" s="257"/>
      <c r="PTG836" s="257"/>
      <c r="PTH836" s="257"/>
      <c r="PTI836" s="257"/>
      <c r="PTJ836" s="257"/>
      <c r="PTK836" s="257"/>
      <c r="PTL836" s="257"/>
      <c r="PTM836" s="257"/>
      <c r="PTN836" s="257"/>
      <c r="PTO836" s="257"/>
      <c r="PTP836" s="257"/>
      <c r="PTQ836" s="257"/>
      <c r="PTR836" s="257"/>
      <c r="PTS836" s="257"/>
      <c r="PTT836" s="257"/>
      <c r="PTU836" s="257"/>
      <c r="PTV836" s="257"/>
      <c r="PTW836" s="257"/>
      <c r="PTX836" s="257"/>
      <c r="PTY836" s="257"/>
      <c r="PTZ836" s="257"/>
      <c r="PUA836" s="257"/>
      <c r="PUB836" s="257"/>
      <c r="PUC836" s="257"/>
      <c r="PUD836" s="257"/>
      <c r="PUE836" s="257"/>
      <c r="PUF836" s="257"/>
      <c r="PUG836" s="257"/>
      <c r="PUH836" s="257"/>
      <c r="PUI836" s="257"/>
      <c r="PUJ836" s="257"/>
      <c r="PUK836" s="257"/>
      <c r="PUL836" s="257"/>
      <c r="PUM836" s="257"/>
      <c r="PUN836" s="257"/>
      <c r="PUO836" s="257"/>
      <c r="PUP836" s="257"/>
      <c r="PUQ836" s="257"/>
      <c r="PUR836" s="257"/>
      <c r="PUS836" s="257"/>
      <c r="PUT836" s="257"/>
      <c r="PUU836" s="257"/>
      <c r="PUV836" s="257"/>
      <c r="PUW836" s="257"/>
      <c r="PUX836" s="257"/>
      <c r="PUY836" s="257"/>
      <c r="PUZ836" s="257"/>
      <c r="PVA836" s="257"/>
      <c r="PVB836" s="257"/>
      <c r="PVC836" s="257"/>
      <c r="PVD836" s="257"/>
      <c r="PVE836" s="257"/>
      <c r="PVF836" s="257"/>
      <c r="PVG836" s="257"/>
      <c r="PVH836" s="257"/>
      <c r="PVI836" s="257"/>
      <c r="PVJ836" s="257"/>
      <c r="PVK836" s="257"/>
      <c r="PVL836" s="257"/>
      <c r="PVM836" s="257"/>
      <c r="PVN836" s="257"/>
      <c r="PVO836" s="257"/>
      <c r="PVP836" s="257"/>
      <c r="PVQ836" s="257"/>
      <c r="PVR836" s="257"/>
      <c r="PVS836" s="257"/>
      <c r="PVT836" s="257"/>
      <c r="PVU836" s="257"/>
      <c r="PVV836" s="257"/>
      <c r="PVW836" s="257"/>
      <c r="PVX836" s="257"/>
      <c r="PVY836" s="257"/>
      <c r="PVZ836" s="257"/>
      <c r="PWA836" s="257"/>
      <c r="PWB836" s="257"/>
      <c r="PWC836" s="257"/>
      <c r="PWD836" s="257"/>
      <c r="PWE836" s="257"/>
      <c r="PWF836" s="257"/>
      <c r="PWG836" s="257"/>
      <c r="PWH836" s="257"/>
      <c r="PWI836" s="257"/>
      <c r="PWJ836" s="257"/>
      <c r="PWK836" s="257"/>
      <c r="PWL836" s="257"/>
      <c r="PWM836" s="257"/>
      <c r="PWN836" s="257"/>
      <c r="PWO836" s="257"/>
      <c r="PWP836" s="257"/>
      <c r="PWQ836" s="257"/>
      <c r="PWR836" s="257"/>
      <c r="PWS836" s="257"/>
      <c r="PWT836" s="257"/>
      <c r="PWU836" s="257"/>
      <c r="PWV836" s="257"/>
      <c r="PWW836" s="257"/>
      <c r="PWX836" s="257"/>
      <c r="PWY836" s="257"/>
      <c r="PWZ836" s="257"/>
      <c r="PXA836" s="257"/>
      <c r="PXB836" s="257"/>
      <c r="PXC836" s="257"/>
      <c r="PXD836" s="257"/>
      <c r="PXE836" s="257"/>
      <c r="PXF836" s="257"/>
      <c r="PXG836" s="257"/>
      <c r="PXH836" s="257"/>
      <c r="PXI836" s="257"/>
      <c r="PXJ836" s="257"/>
      <c r="PXK836" s="257"/>
      <c r="PXL836" s="257"/>
      <c r="PXM836" s="257"/>
      <c r="PXN836" s="257"/>
      <c r="PXO836" s="257"/>
      <c r="PXP836" s="257"/>
      <c r="PXQ836" s="257"/>
      <c r="PXR836" s="257"/>
      <c r="PXS836" s="257"/>
      <c r="PXT836" s="257"/>
      <c r="PXU836" s="257"/>
      <c r="PXV836" s="257"/>
      <c r="PXW836" s="257"/>
      <c r="PXX836" s="257"/>
      <c r="PXY836" s="257"/>
      <c r="PXZ836" s="257"/>
      <c r="PYA836" s="257"/>
      <c r="PYB836" s="257"/>
      <c r="PYC836" s="257"/>
      <c r="PYD836" s="257"/>
      <c r="PYE836" s="257"/>
      <c r="PYF836" s="257"/>
      <c r="PYG836" s="257"/>
      <c r="PYH836" s="257"/>
      <c r="PYI836" s="257"/>
      <c r="PYJ836" s="257"/>
      <c r="PYK836" s="257"/>
      <c r="PYL836" s="257"/>
      <c r="PYM836" s="257"/>
      <c r="PYN836" s="257"/>
      <c r="PYO836" s="257"/>
      <c r="PYP836" s="257"/>
      <c r="PYQ836" s="257"/>
      <c r="PYR836" s="257"/>
      <c r="PYS836" s="257"/>
      <c r="PYT836" s="257"/>
      <c r="PYU836" s="257"/>
      <c r="PYV836" s="257"/>
      <c r="PYW836" s="257"/>
      <c r="PYX836" s="257"/>
      <c r="PYY836" s="257"/>
      <c r="PYZ836" s="257"/>
      <c r="PZA836" s="257"/>
      <c r="PZB836" s="257"/>
      <c r="PZC836" s="257"/>
      <c r="PZD836" s="257"/>
      <c r="PZE836" s="257"/>
      <c r="PZF836" s="257"/>
      <c r="PZG836" s="257"/>
      <c r="PZH836" s="257"/>
      <c r="PZI836" s="257"/>
      <c r="PZJ836" s="257"/>
      <c r="PZK836" s="257"/>
      <c r="PZL836" s="257"/>
      <c r="PZM836" s="257"/>
      <c r="PZN836" s="257"/>
      <c r="PZO836" s="257"/>
      <c r="PZP836" s="257"/>
      <c r="PZQ836" s="257"/>
      <c r="PZR836" s="257"/>
      <c r="PZS836" s="257"/>
      <c r="PZT836" s="257"/>
      <c r="PZU836" s="257"/>
      <c r="PZV836" s="257"/>
      <c r="PZW836" s="257"/>
      <c r="PZX836" s="257"/>
      <c r="PZY836" s="257"/>
      <c r="PZZ836" s="257"/>
      <c r="QAA836" s="257"/>
      <c r="QAB836" s="257"/>
      <c r="QAC836" s="257"/>
      <c r="QAD836" s="257"/>
      <c r="QAE836" s="257"/>
      <c r="QAF836" s="257"/>
      <c r="QAG836" s="257"/>
      <c r="QAH836" s="257"/>
      <c r="QAI836" s="257"/>
      <c r="QAJ836" s="257"/>
      <c r="QAK836" s="257"/>
      <c r="QAL836" s="257"/>
      <c r="QAM836" s="257"/>
      <c r="QAN836" s="257"/>
      <c r="QAO836" s="257"/>
      <c r="QAP836" s="257"/>
      <c r="QAQ836" s="257"/>
      <c r="QAR836" s="257"/>
      <c r="QAS836" s="257"/>
      <c r="QAT836" s="257"/>
      <c r="QAU836" s="257"/>
      <c r="QAV836" s="257"/>
      <c r="QAW836" s="257"/>
      <c r="QAX836" s="257"/>
      <c r="QAY836" s="257"/>
      <c r="QAZ836" s="257"/>
      <c r="QBA836" s="257"/>
      <c r="QBB836" s="257"/>
      <c r="QBC836" s="257"/>
      <c r="QBD836" s="257"/>
      <c r="QBE836" s="257"/>
      <c r="QBF836" s="257"/>
      <c r="QBG836" s="257"/>
      <c r="QBH836" s="257"/>
      <c r="QBI836" s="257"/>
      <c r="QBJ836" s="257"/>
      <c r="QBK836" s="257"/>
      <c r="QBL836" s="257"/>
      <c r="QBM836" s="257"/>
      <c r="QBN836" s="257"/>
      <c r="QBO836" s="257"/>
      <c r="QBP836" s="257"/>
      <c r="QBQ836" s="257"/>
      <c r="QBR836" s="257"/>
      <c r="QBS836" s="257"/>
      <c r="QBT836" s="257"/>
      <c r="QBU836" s="257"/>
      <c r="QBV836" s="257"/>
      <c r="QBW836" s="257"/>
      <c r="QBX836" s="257"/>
      <c r="QBY836" s="257"/>
      <c r="QBZ836" s="257"/>
      <c r="QCA836" s="257"/>
      <c r="QCB836" s="257"/>
      <c r="QCC836" s="257"/>
      <c r="QCD836" s="257"/>
      <c r="QCE836" s="257"/>
      <c r="QCF836" s="257"/>
      <c r="QCG836" s="257"/>
      <c r="QCH836" s="257"/>
      <c r="QCI836" s="257"/>
      <c r="QCJ836" s="257"/>
      <c r="QCK836" s="257"/>
      <c r="QCL836" s="257"/>
      <c r="QCM836" s="257"/>
      <c r="QCN836" s="257"/>
      <c r="QCO836" s="257"/>
      <c r="QCP836" s="257"/>
      <c r="QCQ836" s="257"/>
      <c r="QCR836" s="257"/>
      <c r="QCS836" s="257"/>
      <c r="QCT836" s="257"/>
      <c r="QCU836" s="257"/>
      <c r="QCV836" s="257"/>
      <c r="QCW836" s="257"/>
      <c r="QCX836" s="257"/>
      <c r="QCY836" s="257"/>
      <c r="QCZ836" s="257"/>
      <c r="QDA836" s="257"/>
      <c r="QDB836" s="257"/>
      <c r="QDC836" s="257"/>
      <c r="QDD836" s="257"/>
      <c r="QDE836" s="257"/>
      <c r="QDF836" s="257"/>
      <c r="QDG836" s="257"/>
      <c r="QDH836" s="257"/>
      <c r="QDI836" s="257"/>
      <c r="QDJ836" s="257"/>
      <c r="QDK836" s="257"/>
      <c r="QDL836" s="257"/>
      <c r="QDM836" s="257"/>
      <c r="QDN836" s="257"/>
      <c r="QDO836" s="257"/>
      <c r="QDP836" s="257"/>
      <c r="QDQ836" s="257"/>
      <c r="QDR836" s="257"/>
      <c r="QDS836" s="257"/>
      <c r="QDT836" s="257"/>
      <c r="QDU836" s="257"/>
      <c r="QDV836" s="257"/>
      <c r="QDW836" s="257"/>
      <c r="QDX836" s="257"/>
      <c r="QDY836" s="257"/>
      <c r="QDZ836" s="257"/>
      <c r="QEA836" s="257"/>
      <c r="QEB836" s="257"/>
      <c r="QEC836" s="257"/>
      <c r="QED836" s="257"/>
      <c r="QEE836" s="257"/>
      <c r="QEF836" s="257"/>
      <c r="QEG836" s="257"/>
      <c r="QEH836" s="257"/>
      <c r="QEI836" s="257"/>
      <c r="QEJ836" s="257"/>
      <c r="QEK836" s="257"/>
      <c r="QEL836" s="257"/>
      <c r="QEM836" s="257"/>
      <c r="QEN836" s="257"/>
      <c r="QEO836" s="257"/>
      <c r="QEP836" s="257"/>
      <c r="QEQ836" s="257"/>
      <c r="QER836" s="257"/>
      <c r="QES836" s="257"/>
      <c r="QET836" s="257"/>
      <c r="QEU836" s="257"/>
      <c r="QEV836" s="257"/>
      <c r="QEW836" s="257"/>
      <c r="QEX836" s="257"/>
      <c r="QEY836" s="257"/>
      <c r="QEZ836" s="257"/>
      <c r="QFA836" s="257"/>
      <c r="QFB836" s="257"/>
      <c r="QFC836" s="257"/>
      <c r="QFD836" s="257"/>
      <c r="QFE836" s="257"/>
      <c r="QFF836" s="257"/>
      <c r="QFG836" s="257"/>
      <c r="QFH836" s="257"/>
      <c r="QFI836" s="257"/>
      <c r="QFJ836" s="257"/>
      <c r="QFK836" s="257"/>
      <c r="QFL836" s="257"/>
      <c r="QFM836" s="257"/>
      <c r="QFN836" s="257"/>
      <c r="QFO836" s="257"/>
      <c r="QFP836" s="257"/>
      <c r="QFQ836" s="257"/>
      <c r="QFR836" s="257"/>
      <c r="QFS836" s="257"/>
      <c r="QFT836" s="257"/>
      <c r="QFU836" s="257"/>
      <c r="QFV836" s="257"/>
      <c r="QFW836" s="257"/>
      <c r="QFX836" s="257"/>
      <c r="QFY836" s="257"/>
      <c r="QFZ836" s="257"/>
      <c r="QGA836" s="257"/>
      <c r="QGB836" s="257"/>
      <c r="QGC836" s="257"/>
      <c r="QGD836" s="257"/>
      <c r="QGE836" s="257"/>
      <c r="QGF836" s="257"/>
      <c r="QGG836" s="257"/>
      <c r="QGH836" s="257"/>
      <c r="QGI836" s="257"/>
      <c r="QGJ836" s="257"/>
      <c r="QGK836" s="257"/>
      <c r="QGL836" s="257"/>
      <c r="QGM836" s="257"/>
      <c r="QGN836" s="257"/>
      <c r="QGO836" s="257"/>
      <c r="QGP836" s="257"/>
      <c r="QGQ836" s="257"/>
      <c r="QGR836" s="257"/>
      <c r="QGS836" s="257"/>
      <c r="QGT836" s="257"/>
      <c r="QGU836" s="257"/>
      <c r="QGV836" s="257"/>
      <c r="QGW836" s="257"/>
      <c r="QGX836" s="257"/>
      <c r="QGY836" s="257"/>
      <c r="QGZ836" s="257"/>
      <c r="QHA836" s="257"/>
      <c r="QHB836" s="257"/>
      <c r="QHC836" s="257"/>
      <c r="QHD836" s="257"/>
      <c r="QHE836" s="257"/>
      <c r="QHF836" s="257"/>
      <c r="QHG836" s="257"/>
      <c r="QHH836" s="257"/>
      <c r="QHI836" s="257"/>
      <c r="QHJ836" s="257"/>
      <c r="QHK836" s="257"/>
      <c r="QHL836" s="257"/>
      <c r="QHM836" s="257"/>
      <c r="QHN836" s="257"/>
      <c r="QHO836" s="257"/>
      <c r="QHP836" s="257"/>
      <c r="QHQ836" s="257"/>
      <c r="QHR836" s="257"/>
      <c r="QHS836" s="257"/>
      <c r="QHT836" s="257"/>
      <c r="QHU836" s="257"/>
      <c r="QHV836" s="257"/>
      <c r="QHW836" s="257"/>
      <c r="QHX836" s="257"/>
      <c r="QHY836" s="257"/>
      <c r="QHZ836" s="257"/>
      <c r="QIA836" s="257"/>
      <c r="QIB836" s="257"/>
      <c r="QIC836" s="257"/>
      <c r="QID836" s="257"/>
      <c r="QIE836" s="257"/>
      <c r="QIF836" s="257"/>
      <c r="QIG836" s="257"/>
      <c r="QIH836" s="257"/>
      <c r="QII836" s="257"/>
      <c r="QIJ836" s="257"/>
      <c r="QIK836" s="257"/>
      <c r="QIL836" s="257"/>
      <c r="QIM836" s="257"/>
      <c r="QIN836" s="257"/>
      <c r="QIO836" s="257"/>
      <c r="QIP836" s="257"/>
      <c r="QIQ836" s="257"/>
      <c r="QIR836" s="257"/>
      <c r="QIS836" s="257"/>
      <c r="QIT836" s="257"/>
      <c r="QIU836" s="257"/>
      <c r="QIV836" s="257"/>
      <c r="QIW836" s="257"/>
      <c r="QIX836" s="257"/>
      <c r="QIY836" s="257"/>
      <c r="QIZ836" s="257"/>
      <c r="QJA836" s="257"/>
      <c r="QJB836" s="257"/>
      <c r="QJC836" s="257"/>
      <c r="QJD836" s="257"/>
      <c r="QJE836" s="257"/>
      <c r="QJF836" s="257"/>
      <c r="QJG836" s="257"/>
      <c r="QJH836" s="257"/>
      <c r="QJI836" s="257"/>
      <c r="QJJ836" s="257"/>
      <c r="QJK836" s="257"/>
      <c r="QJL836" s="257"/>
      <c r="QJM836" s="257"/>
      <c r="QJN836" s="257"/>
      <c r="QJO836" s="257"/>
      <c r="QJP836" s="257"/>
      <c r="QJQ836" s="257"/>
      <c r="QJR836" s="257"/>
      <c r="QJS836" s="257"/>
      <c r="QJT836" s="257"/>
      <c r="QJU836" s="257"/>
      <c r="QJV836" s="257"/>
      <c r="QJW836" s="257"/>
      <c r="QJX836" s="257"/>
      <c r="QJY836" s="257"/>
      <c r="QJZ836" s="257"/>
      <c r="QKA836" s="257"/>
      <c r="QKB836" s="257"/>
      <c r="QKC836" s="257"/>
      <c r="QKD836" s="257"/>
      <c r="QKE836" s="257"/>
      <c r="QKF836" s="257"/>
      <c r="QKG836" s="257"/>
      <c r="QKH836" s="257"/>
      <c r="QKI836" s="257"/>
      <c r="QKJ836" s="257"/>
      <c r="QKK836" s="257"/>
      <c r="QKL836" s="257"/>
      <c r="QKM836" s="257"/>
      <c r="QKN836" s="257"/>
      <c r="QKO836" s="257"/>
      <c r="QKP836" s="257"/>
      <c r="QKQ836" s="257"/>
      <c r="QKR836" s="257"/>
      <c r="QKS836" s="257"/>
      <c r="QKT836" s="257"/>
      <c r="QKU836" s="257"/>
      <c r="QKV836" s="257"/>
      <c r="QKW836" s="257"/>
      <c r="QKX836" s="257"/>
      <c r="QKY836" s="257"/>
      <c r="QKZ836" s="257"/>
      <c r="QLA836" s="257"/>
      <c r="QLB836" s="257"/>
      <c r="QLC836" s="257"/>
      <c r="QLD836" s="257"/>
      <c r="QLE836" s="257"/>
      <c r="QLF836" s="257"/>
      <c r="QLG836" s="257"/>
      <c r="QLH836" s="257"/>
      <c r="QLI836" s="257"/>
      <c r="QLJ836" s="257"/>
      <c r="QLK836" s="257"/>
      <c r="QLL836" s="257"/>
      <c r="QLM836" s="257"/>
      <c r="QLN836" s="257"/>
      <c r="QLO836" s="257"/>
      <c r="QLP836" s="257"/>
      <c r="QLQ836" s="257"/>
      <c r="QLR836" s="257"/>
      <c r="QLS836" s="257"/>
      <c r="QLT836" s="257"/>
      <c r="QLU836" s="257"/>
      <c r="QLV836" s="257"/>
      <c r="QLW836" s="257"/>
      <c r="QLX836" s="257"/>
      <c r="QLY836" s="257"/>
      <c r="QLZ836" s="257"/>
      <c r="QMA836" s="257"/>
      <c r="QMB836" s="257"/>
      <c r="QMC836" s="257"/>
      <c r="QMD836" s="257"/>
      <c r="QME836" s="257"/>
      <c r="QMF836" s="257"/>
      <c r="QMG836" s="257"/>
      <c r="QMH836" s="257"/>
      <c r="QMI836" s="257"/>
      <c r="QMJ836" s="257"/>
      <c r="QMK836" s="257"/>
      <c r="QML836" s="257"/>
      <c r="QMM836" s="257"/>
      <c r="QMN836" s="257"/>
      <c r="QMO836" s="257"/>
      <c r="QMP836" s="257"/>
      <c r="QMQ836" s="257"/>
      <c r="QMR836" s="257"/>
      <c r="QMS836" s="257"/>
      <c r="QMT836" s="257"/>
      <c r="QMU836" s="257"/>
      <c r="QMV836" s="257"/>
      <c r="QMW836" s="257"/>
      <c r="QMX836" s="257"/>
      <c r="QMY836" s="257"/>
      <c r="QMZ836" s="257"/>
      <c r="QNA836" s="257"/>
      <c r="QNB836" s="257"/>
      <c r="QNC836" s="257"/>
      <c r="QND836" s="257"/>
      <c r="QNE836" s="257"/>
      <c r="QNF836" s="257"/>
      <c r="QNG836" s="257"/>
      <c r="QNH836" s="257"/>
      <c r="QNI836" s="257"/>
      <c r="QNJ836" s="257"/>
      <c r="QNK836" s="257"/>
      <c r="QNL836" s="257"/>
      <c r="QNM836" s="257"/>
      <c r="QNN836" s="257"/>
      <c r="QNO836" s="257"/>
      <c r="QNP836" s="257"/>
      <c r="QNQ836" s="257"/>
      <c r="QNR836" s="257"/>
      <c r="QNS836" s="257"/>
      <c r="QNT836" s="257"/>
      <c r="QNU836" s="257"/>
      <c r="QNV836" s="257"/>
      <c r="QNW836" s="257"/>
      <c r="QNX836" s="257"/>
      <c r="QNY836" s="257"/>
      <c r="QNZ836" s="257"/>
      <c r="QOA836" s="257"/>
      <c r="QOB836" s="257"/>
      <c r="QOC836" s="257"/>
      <c r="QOD836" s="257"/>
      <c r="QOE836" s="257"/>
      <c r="QOF836" s="257"/>
      <c r="QOG836" s="257"/>
      <c r="QOH836" s="257"/>
      <c r="QOI836" s="257"/>
      <c r="QOJ836" s="257"/>
      <c r="QOK836" s="257"/>
      <c r="QOL836" s="257"/>
      <c r="QOM836" s="257"/>
      <c r="QON836" s="257"/>
      <c r="QOO836" s="257"/>
      <c r="QOP836" s="257"/>
      <c r="QOQ836" s="257"/>
      <c r="QOR836" s="257"/>
      <c r="QOS836" s="257"/>
      <c r="QOT836" s="257"/>
      <c r="QOU836" s="257"/>
      <c r="QOV836" s="257"/>
      <c r="QOW836" s="257"/>
      <c r="QOX836" s="257"/>
      <c r="QOY836" s="257"/>
      <c r="QOZ836" s="257"/>
      <c r="QPA836" s="257"/>
      <c r="QPB836" s="257"/>
      <c r="QPC836" s="257"/>
      <c r="QPD836" s="257"/>
      <c r="QPE836" s="257"/>
      <c r="QPF836" s="257"/>
      <c r="QPG836" s="257"/>
      <c r="QPH836" s="257"/>
      <c r="QPI836" s="257"/>
      <c r="QPJ836" s="257"/>
      <c r="QPK836" s="257"/>
      <c r="QPL836" s="257"/>
      <c r="QPM836" s="257"/>
      <c r="QPN836" s="257"/>
      <c r="QPO836" s="257"/>
      <c r="QPP836" s="257"/>
      <c r="QPQ836" s="257"/>
      <c r="QPR836" s="257"/>
      <c r="QPS836" s="257"/>
      <c r="QPT836" s="257"/>
      <c r="QPU836" s="257"/>
      <c r="QPV836" s="257"/>
      <c r="QPW836" s="257"/>
      <c r="QPX836" s="257"/>
      <c r="QPY836" s="257"/>
      <c r="QPZ836" s="257"/>
      <c r="QQA836" s="257"/>
      <c r="QQB836" s="257"/>
      <c r="QQC836" s="257"/>
      <c r="QQD836" s="257"/>
      <c r="QQE836" s="257"/>
      <c r="QQF836" s="257"/>
      <c r="QQG836" s="257"/>
      <c r="QQH836" s="257"/>
      <c r="QQI836" s="257"/>
      <c r="QQJ836" s="257"/>
      <c r="QQK836" s="257"/>
      <c r="QQL836" s="257"/>
      <c r="QQM836" s="257"/>
      <c r="QQN836" s="257"/>
      <c r="QQO836" s="257"/>
      <c r="QQP836" s="257"/>
      <c r="QQQ836" s="257"/>
      <c r="QQR836" s="257"/>
      <c r="QQS836" s="257"/>
      <c r="QQT836" s="257"/>
      <c r="QQU836" s="257"/>
      <c r="QQV836" s="257"/>
      <c r="QQW836" s="257"/>
      <c r="QQX836" s="257"/>
      <c r="QQY836" s="257"/>
      <c r="QQZ836" s="257"/>
      <c r="QRA836" s="257"/>
      <c r="QRB836" s="257"/>
      <c r="QRC836" s="257"/>
      <c r="QRD836" s="257"/>
      <c r="QRE836" s="257"/>
      <c r="QRF836" s="257"/>
      <c r="QRG836" s="257"/>
      <c r="QRH836" s="257"/>
      <c r="QRI836" s="257"/>
      <c r="QRJ836" s="257"/>
      <c r="QRK836" s="257"/>
      <c r="QRL836" s="257"/>
      <c r="QRM836" s="257"/>
      <c r="QRN836" s="257"/>
      <c r="QRO836" s="257"/>
      <c r="QRP836" s="257"/>
      <c r="QRQ836" s="257"/>
      <c r="QRR836" s="257"/>
      <c r="QRS836" s="257"/>
      <c r="QRT836" s="257"/>
      <c r="QRU836" s="257"/>
      <c r="QRV836" s="257"/>
      <c r="QRW836" s="257"/>
      <c r="QRX836" s="257"/>
      <c r="QRY836" s="257"/>
      <c r="QRZ836" s="257"/>
      <c r="QSA836" s="257"/>
      <c r="QSB836" s="257"/>
      <c r="QSC836" s="257"/>
      <c r="QSD836" s="257"/>
      <c r="QSE836" s="257"/>
      <c r="QSF836" s="257"/>
      <c r="QSG836" s="257"/>
      <c r="QSH836" s="257"/>
      <c r="QSI836" s="257"/>
      <c r="QSJ836" s="257"/>
      <c r="QSK836" s="257"/>
      <c r="QSL836" s="257"/>
      <c r="QSM836" s="257"/>
      <c r="QSN836" s="257"/>
      <c r="QSO836" s="257"/>
      <c r="QSP836" s="257"/>
      <c r="QSQ836" s="257"/>
      <c r="QSR836" s="257"/>
      <c r="QSS836" s="257"/>
      <c r="QST836" s="257"/>
      <c r="QSU836" s="257"/>
      <c r="QSV836" s="257"/>
      <c r="QSW836" s="257"/>
      <c r="QSX836" s="257"/>
      <c r="QSY836" s="257"/>
      <c r="QSZ836" s="257"/>
      <c r="QTA836" s="257"/>
      <c r="QTB836" s="257"/>
      <c r="QTC836" s="257"/>
      <c r="QTD836" s="257"/>
      <c r="QTE836" s="257"/>
      <c r="QTF836" s="257"/>
      <c r="QTG836" s="257"/>
      <c r="QTH836" s="257"/>
      <c r="QTI836" s="257"/>
      <c r="QTJ836" s="257"/>
      <c r="QTK836" s="257"/>
      <c r="QTL836" s="257"/>
      <c r="QTM836" s="257"/>
      <c r="QTN836" s="257"/>
      <c r="QTO836" s="257"/>
      <c r="QTP836" s="257"/>
      <c r="QTQ836" s="257"/>
      <c r="QTR836" s="257"/>
      <c r="QTS836" s="257"/>
      <c r="QTT836" s="257"/>
      <c r="QTU836" s="257"/>
      <c r="QTV836" s="257"/>
      <c r="QTW836" s="257"/>
      <c r="QTX836" s="257"/>
      <c r="QTY836" s="257"/>
      <c r="QTZ836" s="257"/>
      <c r="QUA836" s="257"/>
      <c r="QUB836" s="257"/>
      <c r="QUC836" s="257"/>
      <c r="QUD836" s="257"/>
      <c r="QUE836" s="257"/>
      <c r="QUF836" s="257"/>
      <c r="QUG836" s="257"/>
      <c r="QUH836" s="257"/>
      <c r="QUI836" s="257"/>
      <c r="QUJ836" s="257"/>
      <c r="QUK836" s="257"/>
      <c r="QUL836" s="257"/>
      <c r="QUM836" s="257"/>
      <c r="QUN836" s="257"/>
      <c r="QUO836" s="257"/>
      <c r="QUP836" s="257"/>
      <c r="QUQ836" s="257"/>
      <c r="QUR836" s="257"/>
      <c r="QUS836" s="257"/>
      <c r="QUT836" s="257"/>
      <c r="QUU836" s="257"/>
      <c r="QUV836" s="257"/>
      <c r="QUW836" s="257"/>
      <c r="QUX836" s="257"/>
      <c r="QUY836" s="257"/>
      <c r="QUZ836" s="257"/>
      <c r="QVA836" s="257"/>
      <c r="QVB836" s="257"/>
      <c r="QVC836" s="257"/>
      <c r="QVD836" s="257"/>
      <c r="QVE836" s="257"/>
      <c r="QVF836" s="257"/>
      <c r="QVG836" s="257"/>
      <c r="QVH836" s="257"/>
      <c r="QVI836" s="257"/>
      <c r="QVJ836" s="257"/>
      <c r="QVK836" s="257"/>
      <c r="QVL836" s="257"/>
      <c r="QVM836" s="257"/>
      <c r="QVN836" s="257"/>
      <c r="QVO836" s="257"/>
      <c r="QVP836" s="257"/>
      <c r="QVQ836" s="257"/>
      <c r="QVR836" s="257"/>
      <c r="QVS836" s="257"/>
      <c r="QVT836" s="257"/>
      <c r="QVU836" s="257"/>
      <c r="QVV836" s="257"/>
      <c r="QVW836" s="257"/>
      <c r="QVX836" s="257"/>
      <c r="QVY836" s="257"/>
      <c r="QVZ836" s="257"/>
      <c r="QWA836" s="257"/>
      <c r="QWB836" s="257"/>
      <c r="QWC836" s="257"/>
      <c r="QWD836" s="257"/>
      <c r="QWE836" s="257"/>
      <c r="QWF836" s="257"/>
      <c r="QWG836" s="257"/>
      <c r="QWH836" s="257"/>
      <c r="QWI836" s="257"/>
      <c r="QWJ836" s="257"/>
      <c r="QWK836" s="257"/>
      <c r="QWL836" s="257"/>
      <c r="QWM836" s="257"/>
      <c r="QWN836" s="257"/>
      <c r="QWO836" s="257"/>
      <c r="QWP836" s="257"/>
      <c r="QWQ836" s="257"/>
      <c r="QWR836" s="257"/>
      <c r="QWS836" s="257"/>
      <c r="QWT836" s="257"/>
      <c r="QWU836" s="257"/>
      <c r="QWV836" s="257"/>
      <c r="QWW836" s="257"/>
      <c r="QWX836" s="257"/>
      <c r="QWY836" s="257"/>
      <c r="QWZ836" s="257"/>
      <c r="QXA836" s="257"/>
      <c r="QXB836" s="257"/>
      <c r="QXC836" s="257"/>
      <c r="QXD836" s="257"/>
      <c r="QXE836" s="257"/>
      <c r="QXF836" s="257"/>
      <c r="QXG836" s="257"/>
      <c r="QXH836" s="257"/>
      <c r="QXI836" s="257"/>
      <c r="QXJ836" s="257"/>
      <c r="QXK836" s="257"/>
      <c r="QXL836" s="257"/>
      <c r="QXM836" s="257"/>
      <c r="QXN836" s="257"/>
      <c r="QXO836" s="257"/>
      <c r="QXP836" s="257"/>
      <c r="QXQ836" s="257"/>
      <c r="QXR836" s="257"/>
      <c r="QXS836" s="257"/>
      <c r="QXT836" s="257"/>
      <c r="QXU836" s="257"/>
      <c r="QXV836" s="257"/>
      <c r="QXW836" s="257"/>
      <c r="QXX836" s="257"/>
      <c r="QXY836" s="257"/>
      <c r="QXZ836" s="257"/>
      <c r="QYA836" s="257"/>
      <c r="QYB836" s="257"/>
      <c r="QYC836" s="257"/>
      <c r="QYD836" s="257"/>
      <c r="QYE836" s="257"/>
      <c r="QYF836" s="257"/>
      <c r="QYG836" s="257"/>
      <c r="QYH836" s="257"/>
      <c r="QYI836" s="257"/>
      <c r="QYJ836" s="257"/>
      <c r="QYK836" s="257"/>
      <c r="QYL836" s="257"/>
      <c r="QYM836" s="257"/>
      <c r="QYN836" s="257"/>
      <c r="QYO836" s="257"/>
      <c r="QYP836" s="257"/>
      <c r="QYQ836" s="257"/>
      <c r="QYR836" s="257"/>
      <c r="QYS836" s="257"/>
      <c r="QYT836" s="257"/>
      <c r="QYU836" s="257"/>
      <c r="QYV836" s="257"/>
      <c r="QYW836" s="257"/>
      <c r="QYX836" s="257"/>
      <c r="QYY836" s="257"/>
      <c r="QYZ836" s="257"/>
      <c r="QZA836" s="257"/>
      <c r="QZB836" s="257"/>
      <c r="QZC836" s="257"/>
      <c r="QZD836" s="257"/>
      <c r="QZE836" s="257"/>
      <c r="QZF836" s="257"/>
      <c r="QZG836" s="257"/>
      <c r="QZH836" s="257"/>
      <c r="QZI836" s="257"/>
      <c r="QZJ836" s="257"/>
      <c r="QZK836" s="257"/>
      <c r="QZL836" s="257"/>
      <c r="QZM836" s="257"/>
      <c r="QZN836" s="257"/>
      <c r="QZO836" s="257"/>
      <c r="QZP836" s="257"/>
      <c r="QZQ836" s="257"/>
      <c r="QZR836" s="257"/>
      <c r="QZS836" s="257"/>
      <c r="QZT836" s="257"/>
      <c r="QZU836" s="257"/>
      <c r="QZV836" s="257"/>
      <c r="QZW836" s="257"/>
      <c r="QZX836" s="257"/>
      <c r="QZY836" s="257"/>
      <c r="QZZ836" s="257"/>
      <c r="RAA836" s="257"/>
      <c r="RAB836" s="257"/>
      <c r="RAC836" s="257"/>
      <c r="RAD836" s="257"/>
      <c r="RAE836" s="257"/>
      <c r="RAF836" s="257"/>
      <c r="RAG836" s="257"/>
      <c r="RAH836" s="257"/>
      <c r="RAI836" s="257"/>
      <c r="RAJ836" s="257"/>
      <c r="RAK836" s="257"/>
      <c r="RAL836" s="257"/>
      <c r="RAM836" s="257"/>
      <c r="RAN836" s="257"/>
      <c r="RAO836" s="257"/>
      <c r="RAP836" s="257"/>
      <c r="RAQ836" s="257"/>
      <c r="RAR836" s="257"/>
      <c r="RAS836" s="257"/>
      <c r="RAT836" s="257"/>
      <c r="RAU836" s="257"/>
      <c r="RAV836" s="257"/>
      <c r="RAW836" s="257"/>
      <c r="RAX836" s="257"/>
      <c r="RAY836" s="257"/>
      <c r="RAZ836" s="257"/>
      <c r="RBA836" s="257"/>
      <c r="RBB836" s="257"/>
      <c r="RBC836" s="257"/>
      <c r="RBD836" s="257"/>
      <c r="RBE836" s="257"/>
      <c r="RBF836" s="257"/>
      <c r="RBG836" s="257"/>
      <c r="RBH836" s="257"/>
      <c r="RBI836" s="257"/>
      <c r="RBJ836" s="257"/>
      <c r="RBK836" s="257"/>
      <c r="RBL836" s="257"/>
      <c r="RBM836" s="257"/>
      <c r="RBN836" s="257"/>
      <c r="RBO836" s="257"/>
      <c r="RBP836" s="257"/>
      <c r="RBQ836" s="257"/>
      <c r="RBR836" s="257"/>
      <c r="RBS836" s="257"/>
      <c r="RBT836" s="257"/>
      <c r="RBU836" s="257"/>
      <c r="RBV836" s="257"/>
      <c r="RBW836" s="257"/>
      <c r="RBX836" s="257"/>
      <c r="RBY836" s="257"/>
      <c r="RBZ836" s="257"/>
      <c r="RCA836" s="257"/>
      <c r="RCB836" s="257"/>
      <c r="RCC836" s="257"/>
      <c r="RCD836" s="257"/>
      <c r="RCE836" s="257"/>
      <c r="RCF836" s="257"/>
      <c r="RCG836" s="257"/>
      <c r="RCH836" s="257"/>
      <c r="RCI836" s="257"/>
      <c r="RCJ836" s="257"/>
      <c r="RCK836" s="257"/>
      <c r="RCL836" s="257"/>
      <c r="RCM836" s="257"/>
      <c r="RCN836" s="257"/>
      <c r="RCO836" s="257"/>
      <c r="RCP836" s="257"/>
      <c r="RCQ836" s="257"/>
      <c r="RCR836" s="257"/>
      <c r="RCS836" s="257"/>
      <c r="RCT836" s="257"/>
      <c r="RCU836" s="257"/>
      <c r="RCV836" s="257"/>
      <c r="RCW836" s="257"/>
      <c r="RCX836" s="257"/>
      <c r="RCY836" s="257"/>
      <c r="RCZ836" s="257"/>
      <c r="RDA836" s="257"/>
      <c r="RDB836" s="257"/>
      <c r="RDC836" s="257"/>
      <c r="RDD836" s="257"/>
      <c r="RDE836" s="257"/>
      <c r="RDF836" s="257"/>
      <c r="RDG836" s="257"/>
      <c r="RDH836" s="257"/>
      <c r="RDI836" s="257"/>
      <c r="RDJ836" s="257"/>
      <c r="RDK836" s="257"/>
      <c r="RDL836" s="257"/>
      <c r="RDM836" s="257"/>
      <c r="RDN836" s="257"/>
      <c r="RDO836" s="257"/>
      <c r="RDP836" s="257"/>
      <c r="RDQ836" s="257"/>
      <c r="RDR836" s="257"/>
      <c r="RDS836" s="257"/>
      <c r="RDT836" s="257"/>
      <c r="RDU836" s="257"/>
      <c r="RDV836" s="257"/>
      <c r="RDW836" s="257"/>
      <c r="RDX836" s="257"/>
      <c r="RDY836" s="257"/>
      <c r="RDZ836" s="257"/>
      <c r="REA836" s="257"/>
      <c r="REB836" s="257"/>
      <c r="REC836" s="257"/>
      <c r="RED836" s="257"/>
      <c r="REE836" s="257"/>
      <c r="REF836" s="257"/>
      <c r="REG836" s="257"/>
      <c r="REH836" s="257"/>
      <c r="REI836" s="257"/>
      <c r="REJ836" s="257"/>
      <c r="REK836" s="257"/>
      <c r="REL836" s="257"/>
      <c r="REM836" s="257"/>
      <c r="REN836" s="257"/>
      <c r="REO836" s="257"/>
      <c r="REP836" s="257"/>
      <c r="REQ836" s="257"/>
      <c r="RER836" s="257"/>
      <c r="RES836" s="257"/>
      <c r="RET836" s="257"/>
      <c r="REU836" s="257"/>
      <c r="REV836" s="257"/>
      <c r="REW836" s="257"/>
      <c r="REX836" s="257"/>
      <c r="REY836" s="257"/>
      <c r="REZ836" s="257"/>
      <c r="RFA836" s="257"/>
      <c r="RFB836" s="257"/>
      <c r="RFC836" s="257"/>
      <c r="RFD836" s="257"/>
      <c r="RFE836" s="257"/>
      <c r="RFF836" s="257"/>
      <c r="RFG836" s="257"/>
      <c r="RFH836" s="257"/>
      <c r="RFI836" s="257"/>
      <c r="RFJ836" s="257"/>
      <c r="RFK836" s="257"/>
      <c r="RFL836" s="257"/>
      <c r="RFM836" s="257"/>
      <c r="RFN836" s="257"/>
      <c r="RFO836" s="257"/>
      <c r="RFP836" s="257"/>
      <c r="RFQ836" s="257"/>
      <c r="RFR836" s="257"/>
      <c r="RFS836" s="257"/>
      <c r="RFT836" s="257"/>
      <c r="RFU836" s="257"/>
      <c r="RFV836" s="257"/>
      <c r="RFW836" s="257"/>
      <c r="RFX836" s="257"/>
      <c r="RFY836" s="257"/>
      <c r="RFZ836" s="257"/>
      <c r="RGA836" s="257"/>
      <c r="RGB836" s="257"/>
      <c r="RGC836" s="257"/>
      <c r="RGD836" s="257"/>
      <c r="RGE836" s="257"/>
      <c r="RGF836" s="257"/>
      <c r="RGG836" s="257"/>
      <c r="RGH836" s="257"/>
      <c r="RGI836" s="257"/>
      <c r="RGJ836" s="257"/>
      <c r="RGK836" s="257"/>
      <c r="RGL836" s="257"/>
      <c r="RGM836" s="257"/>
      <c r="RGN836" s="257"/>
      <c r="RGO836" s="257"/>
      <c r="RGP836" s="257"/>
      <c r="RGQ836" s="257"/>
      <c r="RGR836" s="257"/>
      <c r="RGS836" s="257"/>
      <c r="RGT836" s="257"/>
      <c r="RGU836" s="257"/>
      <c r="RGV836" s="257"/>
      <c r="RGW836" s="257"/>
      <c r="RGX836" s="257"/>
      <c r="RGY836" s="257"/>
      <c r="RGZ836" s="257"/>
      <c r="RHA836" s="257"/>
      <c r="RHB836" s="257"/>
      <c r="RHC836" s="257"/>
      <c r="RHD836" s="257"/>
      <c r="RHE836" s="257"/>
      <c r="RHF836" s="257"/>
      <c r="RHG836" s="257"/>
      <c r="RHH836" s="257"/>
      <c r="RHI836" s="257"/>
      <c r="RHJ836" s="257"/>
      <c r="RHK836" s="257"/>
      <c r="RHL836" s="257"/>
      <c r="RHM836" s="257"/>
      <c r="RHN836" s="257"/>
      <c r="RHO836" s="257"/>
      <c r="RHP836" s="257"/>
      <c r="RHQ836" s="257"/>
      <c r="RHR836" s="257"/>
      <c r="RHS836" s="257"/>
      <c r="RHT836" s="257"/>
      <c r="RHU836" s="257"/>
      <c r="RHV836" s="257"/>
      <c r="RHW836" s="257"/>
      <c r="RHX836" s="257"/>
      <c r="RHY836" s="257"/>
      <c r="RHZ836" s="257"/>
      <c r="RIA836" s="257"/>
      <c r="RIB836" s="257"/>
      <c r="RIC836" s="257"/>
      <c r="RID836" s="257"/>
      <c r="RIE836" s="257"/>
      <c r="RIF836" s="257"/>
      <c r="RIG836" s="257"/>
      <c r="RIH836" s="257"/>
      <c r="RII836" s="257"/>
      <c r="RIJ836" s="257"/>
      <c r="RIK836" s="257"/>
      <c r="RIL836" s="257"/>
      <c r="RIM836" s="257"/>
      <c r="RIN836" s="257"/>
      <c r="RIO836" s="257"/>
      <c r="RIP836" s="257"/>
      <c r="RIQ836" s="257"/>
      <c r="RIR836" s="257"/>
      <c r="RIS836" s="257"/>
      <c r="RIT836" s="257"/>
      <c r="RIU836" s="257"/>
      <c r="RIV836" s="257"/>
      <c r="RIW836" s="257"/>
      <c r="RIX836" s="257"/>
      <c r="RIY836" s="257"/>
      <c r="RIZ836" s="257"/>
      <c r="RJA836" s="257"/>
      <c r="RJB836" s="257"/>
      <c r="RJC836" s="257"/>
      <c r="RJD836" s="257"/>
      <c r="RJE836" s="257"/>
      <c r="RJF836" s="257"/>
      <c r="RJG836" s="257"/>
      <c r="RJH836" s="257"/>
      <c r="RJI836" s="257"/>
      <c r="RJJ836" s="257"/>
      <c r="RJK836" s="257"/>
      <c r="RJL836" s="257"/>
      <c r="RJM836" s="257"/>
      <c r="RJN836" s="257"/>
      <c r="RJO836" s="257"/>
      <c r="RJP836" s="257"/>
      <c r="RJQ836" s="257"/>
      <c r="RJR836" s="257"/>
      <c r="RJS836" s="257"/>
      <c r="RJT836" s="257"/>
      <c r="RJU836" s="257"/>
      <c r="RJV836" s="257"/>
      <c r="RJW836" s="257"/>
      <c r="RJX836" s="257"/>
      <c r="RJY836" s="257"/>
      <c r="RJZ836" s="257"/>
      <c r="RKA836" s="257"/>
      <c r="RKB836" s="257"/>
      <c r="RKC836" s="257"/>
      <c r="RKD836" s="257"/>
      <c r="RKE836" s="257"/>
      <c r="RKF836" s="257"/>
      <c r="RKG836" s="257"/>
      <c r="RKH836" s="257"/>
      <c r="RKI836" s="257"/>
      <c r="RKJ836" s="257"/>
      <c r="RKK836" s="257"/>
      <c r="RKL836" s="257"/>
      <c r="RKM836" s="257"/>
      <c r="RKN836" s="257"/>
      <c r="RKO836" s="257"/>
      <c r="RKP836" s="257"/>
      <c r="RKQ836" s="257"/>
      <c r="RKR836" s="257"/>
      <c r="RKS836" s="257"/>
      <c r="RKT836" s="257"/>
      <c r="RKU836" s="257"/>
      <c r="RKV836" s="257"/>
      <c r="RKW836" s="257"/>
      <c r="RKX836" s="257"/>
      <c r="RKY836" s="257"/>
      <c r="RKZ836" s="257"/>
      <c r="RLA836" s="257"/>
      <c r="RLB836" s="257"/>
      <c r="RLC836" s="257"/>
      <c r="RLD836" s="257"/>
      <c r="RLE836" s="257"/>
      <c r="RLF836" s="257"/>
      <c r="RLG836" s="257"/>
      <c r="RLH836" s="257"/>
      <c r="RLI836" s="257"/>
      <c r="RLJ836" s="257"/>
      <c r="RLK836" s="257"/>
      <c r="RLL836" s="257"/>
      <c r="RLM836" s="257"/>
      <c r="RLN836" s="257"/>
      <c r="RLO836" s="257"/>
      <c r="RLP836" s="257"/>
      <c r="RLQ836" s="257"/>
      <c r="RLR836" s="257"/>
      <c r="RLS836" s="257"/>
      <c r="RLT836" s="257"/>
      <c r="RLU836" s="257"/>
      <c r="RLV836" s="257"/>
      <c r="RLW836" s="257"/>
      <c r="RLX836" s="257"/>
      <c r="RLY836" s="257"/>
      <c r="RLZ836" s="257"/>
      <c r="RMA836" s="257"/>
      <c r="RMB836" s="257"/>
      <c r="RMC836" s="257"/>
      <c r="RMD836" s="257"/>
      <c r="RME836" s="257"/>
      <c r="RMF836" s="257"/>
      <c r="RMG836" s="257"/>
      <c r="RMH836" s="257"/>
      <c r="RMI836" s="257"/>
      <c r="RMJ836" s="257"/>
      <c r="RMK836" s="257"/>
      <c r="RML836" s="257"/>
      <c r="RMM836" s="257"/>
      <c r="RMN836" s="257"/>
      <c r="RMO836" s="257"/>
      <c r="RMP836" s="257"/>
      <c r="RMQ836" s="257"/>
      <c r="RMR836" s="257"/>
      <c r="RMS836" s="257"/>
      <c r="RMT836" s="257"/>
      <c r="RMU836" s="257"/>
      <c r="RMV836" s="257"/>
      <c r="RMW836" s="257"/>
      <c r="RMX836" s="257"/>
      <c r="RMY836" s="257"/>
      <c r="RMZ836" s="257"/>
      <c r="RNA836" s="257"/>
      <c r="RNB836" s="257"/>
      <c r="RNC836" s="257"/>
      <c r="RND836" s="257"/>
      <c r="RNE836" s="257"/>
      <c r="RNF836" s="257"/>
      <c r="RNG836" s="257"/>
      <c r="RNH836" s="257"/>
      <c r="RNI836" s="257"/>
      <c r="RNJ836" s="257"/>
      <c r="RNK836" s="257"/>
      <c r="RNL836" s="257"/>
      <c r="RNM836" s="257"/>
      <c r="RNN836" s="257"/>
      <c r="RNO836" s="257"/>
      <c r="RNP836" s="257"/>
      <c r="RNQ836" s="257"/>
      <c r="RNR836" s="257"/>
      <c r="RNS836" s="257"/>
      <c r="RNT836" s="257"/>
      <c r="RNU836" s="257"/>
      <c r="RNV836" s="257"/>
      <c r="RNW836" s="257"/>
      <c r="RNX836" s="257"/>
      <c r="RNY836" s="257"/>
      <c r="RNZ836" s="257"/>
      <c r="ROA836" s="257"/>
      <c r="ROB836" s="257"/>
      <c r="ROC836" s="257"/>
      <c r="ROD836" s="257"/>
      <c r="ROE836" s="257"/>
      <c r="ROF836" s="257"/>
      <c r="ROG836" s="257"/>
      <c r="ROH836" s="257"/>
      <c r="ROI836" s="257"/>
      <c r="ROJ836" s="257"/>
      <c r="ROK836" s="257"/>
      <c r="ROL836" s="257"/>
      <c r="ROM836" s="257"/>
      <c r="RON836" s="257"/>
      <c r="ROO836" s="257"/>
      <c r="ROP836" s="257"/>
      <c r="ROQ836" s="257"/>
      <c r="ROR836" s="257"/>
      <c r="ROS836" s="257"/>
      <c r="ROT836" s="257"/>
      <c r="ROU836" s="257"/>
      <c r="ROV836" s="257"/>
      <c r="ROW836" s="257"/>
      <c r="ROX836" s="257"/>
      <c r="ROY836" s="257"/>
      <c r="ROZ836" s="257"/>
      <c r="RPA836" s="257"/>
      <c r="RPB836" s="257"/>
      <c r="RPC836" s="257"/>
      <c r="RPD836" s="257"/>
      <c r="RPE836" s="257"/>
      <c r="RPF836" s="257"/>
      <c r="RPG836" s="257"/>
      <c r="RPH836" s="257"/>
      <c r="RPI836" s="257"/>
      <c r="RPJ836" s="257"/>
      <c r="RPK836" s="257"/>
      <c r="RPL836" s="257"/>
      <c r="RPM836" s="257"/>
      <c r="RPN836" s="257"/>
      <c r="RPO836" s="257"/>
      <c r="RPP836" s="257"/>
      <c r="RPQ836" s="257"/>
      <c r="RPR836" s="257"/>
      <c r="RPS836" s="257"/>
      <c r="RPT836" s="257"/>
      <c r="RPU836" s="257"/>
      <c r="RPV836" s="257"/>
      <c r="RPW836" s="257"/>
      <c r="RPX836" s="257"/>
      <c r="RPY836" s="257"/>
      <c r="RPZ836" s="257"/>
      <c r="RQA836" s="257"/>
      <c r="RQB836" s="257"/>
      <c r="RQC836" s="257"/>
      <c r="RQD836" s="257"/>
      <c r="RQE836" s="257"/>
      <c r="RQF836" s="257"/>
      <c r="RQG836" s="257"/>
      <c r="RQH836" s="257"/>
      <c r="RQI836" s="257"/>
      <c r="RQJ836" s="257"/>
      <c r="RQK836" s="257"/>
      <c r="RQL836" s="257"/>
      <c r="RQM836" s="257"/>
      <c r="RQN836" s="257"/>
      <c r="RQO836" s="257"/>
      <c r="RQP836" s="257"/>
      <c r="RQQ836" s="257"/>
      <c r="RQR836" s="257"/>
      <c r="RQS836" s="257"/>
      <c r="RQT836" s="257"/>
      <c r="RQU836" s="257"/>
      <c r="RQV836" s="257"/>
      <c r="RQW836" s="257"/>
      <c r="RQX836" s="257"/>
      <c r="RQY836" s="257"/>
      <c r="RQZ836" s="257"/>
      <c r="RRA836" s="257"/>
      <c r="RRB836" s="257"/>
      <c r="RRC836" s="257"/>
      <c r="RRD836" s="257"/>
      <c r="RRE836" s="257"/>
      <c r="RRF836" s="257"/>
      <c r="RRG836" s="257"/>
      <c r="RRH836" s="257"/>
      <c r="RRI836" s="257"/>
      <c r="RRJ836" s="257"/>
      <c r="RRK836" s="257"/>
      <c r="RRL836" s="257"/>
      <c r="RRM836" s="257"/>
      <c r="RRN836" s="257"/>
      <c r="RRO836" s="257"/>
      <c r="RRP836" s="257"/>
      <c r="RRQ836" s="257"/>
      <c r="RRR836" s="257"/>
      <c r="RRS836" s="257"/>
      <c r="RRT836" s="257"/>
      <c r="RRU836" s="257"/>
      <c r="RRV836" s="257"/>
      <c r="RRW836" s="257"/>
      <c r="RRX836" s="257"/>
      <c r="RRY836" s="257"/>
      <c r="RRZ836" s="257"/>
      <c r="RSA836" s="257"/>
      <c r="RSB836" s="257"/>
      <c r="RSC836" s="257"/>
      <c r="RSD836" s="257"/>
      <c r="RSE836" s="257"/>
      <c r="RSF836" s="257"/>
      <c r="RSG836" s="257"/>
      <c r="RSH836" s="257"/>
      <c r="RSI836" s="257"/>
      <c r="RSJ836" s="257"/>
      <c r="RSK836" s="257"/>
      <c r="RSL836" s="257"/>
      <c r="RSM836" s="257"/>
      <c r="RSN836" s="257"/>
      <c r="RSO836" s="257"/>
      <c r="RSP836" s="257"/>
      <c r="RSQ836" s="257"/>
      <c r="RSR836" s="257"/>
      <c r="RSS836" s="257"/>
      <c r="RST836" s="257"/>
      <c r="RSU836" s="257"/>
      <c r="RSV836" s="257"/>
      <c r="RSW836" s="257"/>
      <c r="RSX836" s="257"/>
      <c r="RSY836" s="257"/>
      <c r="RSZ836" s="257"/>
      <c r="RTA836" s="257"/>
      <c r="RTB836" s="257"/>
      <c r="RTC836" s="257"/>
      <c r="RTD836" s="257"/>
      <c r="RTE836" s="257"/>
      <c r="RTF836" s="257"/>
      <c r="RTG836" s="257"/>
      <c r="RTH836" s="257"/>
      <c r="RTI836" s="257"/>
      <c r="RTJ836" s="257"/>
      <c r="RTK836" s="257"/>
      <c r="RTL836" s="257"/>
      <c r="RTM836" s="257"/>
      <c r="RTN836" s="257"/>
      <c r="RTO836" s="257"/>
      <c r="RTP836" s="257"/>
      <c r="RTQ836" s="257"/>
      <c r="RTR836" s="257"/>
      <c r="RTS836" s="257"/>
      <c r="RTT836" s="257"/>
      <c r="RTU836" s="257"/>
      <c r="RTV836" s="257"/>
      <c r="RTW836" s="257"/>
      <c r="RTX836" s="257"/>
      <c r="RTY836" s="257"/>
      <c r="RTZ836" s="257"/>
      <c r="RUA836" s="257"/>
      <c r="RUB836" s="257"/>
      <c r="RUC836" s="257"/>
      <c r="RUD836" s="257"/>
      <c r="RUE836" s="257"/>
      <c r="RUF836" s="257"/>
      <c r="RUG836" s="257"/>
      <c r="RUH836" s="257"/>
      <c r="RUI836" s="257"/>
      <c r="RUJ836" s="257"/>
      <c r="RUK836" s="257"/>
      <c r="RUL836" s="257"/>
      <c r="RUM836" s="257"/>
      <c r="RUN836" s="257"/>
      <c r="RUO836" s="257"/>
      <c r="RUP836" s="257"/>
      <c r="RUQ836" s="257"/>
      <c r="RUR836" s="257"/>
      <c r="RUS836" s="257"/>
      <c r="RUT836" s="257"/>
      <c r="RUU836" s="257"/>
      <c r="RUV836" s="257"/>
      <c r="RUW836" s="257"/>
      <c r="RUX836" s="257"/>
      <c r="RUY836" s="257"/>
      <c r="RUZ836" s="257"/>
      <c r="RVA836" s="257"/>
      <c r="RVB836" s="257"/>
      <c r="RVC836" s="257"/>
      <c r="RVD836" s="257"/>
      <c r="RVE836" s="257"/>
      <c r="RVF836" s="257"/>
      <c r="RVG836" s="257"/>
      <c r="RVH836" s="257"/>
      <c r="RVI836" s="257"/>
      <c r="RVJ836" s="257"/>
      <c r="RVK836" s="257"/>
      <c r="RVL836" s="257"/>
      <c r="RVM836" s="257"/>
      <c r="RVN836" s="257"/>
      <c r="RVO836" s="257"/>
      <c r="RVP836" s="257"/>
      <c r="RVQ836" s="257"/>
      <c r="RVR836" s="257"/>
      <c r="RVS836" s="257"/>
      <c r="RVT836" s="257"/>
      <c r="RVU836" s="257"/>
      <c r="RVV836" s="257"/>
      <c r="RVW836" s="257"/>
      <c r="RVX836" s="257"/>
      <c r="RVY836" s="257"/>
      <c r="RVZ836" s="257"/>
      <c r="RWA836" s="257"/>
      <c r="RWB836" s="257"/>
      <c r="RWC836" s="257"/>
      <c r="RWD836" s="257"/>
      <c r="RWE836" s="257"/>
      <c r="RWF836" s="257"/>
      <c r="RWG836" s="257"/>
      <c r="RWH836" s="257"/>
      <c r="RWI836" s="257"/>
      <c r="RWJ836" s="257"/>
      <c r="RWK836" s="257"/>
      <c r="RWL836" s="257"/>
      <c r="RWM836" s="257"/>
      <c r="RWN836" s="257"/>
      <c r="RWO836" s="257"/>
      <c r="RWP836" s="257"/>
      <c r="RWQ836" s="257"/>
      <c r="RWR836" s="257"/>
      <c r="RWS836" s="257"/>
      <c r="RWT836" s="257"/>
      <c r="RWU836" s="257"/>
      <c r="RWV836" s="257"/>
      <c r="RWW836" s="257"/>
      <c r="RWX836" s="257"/>
      <c r="RWY836" s="257"/>
      <c r="RWZ836" s="257"/>
      <c r="RXA836" s="257"/>
      <c r="RXB836" s="257"/>
      <c r="RXC836" s="257"/>
      <c r="RXD836" s="257"/>
      <c r="RXE836" s="257"/>
      <c r="RXF836" s="257"/>
      <c r="RXG836" s="257"/>
      <c r="RXH836" s="257"/>
      <c r="RXI836" s="257"/>
      <c r="RXJ836" s="257"/>
      <c r="RXK836" s="257"/>
      <c r="RXL836" s="257"/>
      <c r="RXM836" s="257"/>
      <c r="RXN836" s="257"/>
      <c r="RXO836" s="257"/>
      <c r="RXP836" s="257"/>
      <c r="RXQ836" s="257"/>
      <c r="RXR836" s="257"/>
      <c r="RXS836" s="257"/>
      <c r="RXT836" s="257"/>
      <c r="RXU836" s="257"/>
      <c r="RXV836" s="257"/>
      <c r="RXW836" s="257"/>
      <c r="RXX836" s="257"/>
      <c r="RXY836" s="257"/>
      <c r="RXZ836" s="257"/>
      <c r="RYA836" s="257"/>
      <c r="RYB836" s="257"/>
      <c r="RYC836" s="257"/>
      <c r="RYD836" s="257"/>
      <c r="RYE836" s="257"/>
      <c r="RYF836" s="257"/>
      <c r="RYG836" s="257"/>
      <c r="RYH836" s="257"/>
      <c r="RYI836" s="257"/>
      <c r="RYJ836" s="257"/>
      <c r="RYK836" s="257"/>
      <c r="RYL836" s="257"/>
      <c r="RYM836" s="257"/>
      <c r="RYN836" s="257"/>
      <c r="RYO836" s="257"/>
      <c r="RYP836" s="257"/>
      <c r="RYQ836" s="257"/>
      <c r="RYR836" s="257"/>
      <c r="RYS836" s="257"/>
      <c r="RYT836" s="257"/>
      <c r="RYU836" s="257"/>
      <c r="RYV836" s="257"/>
      <c r="RYW836" s="257"/>
      <c r="RYX836" s="257"/>
      <c r="RYY836" s="257"/>
      <c r="RYZ836" s="257"/>
      <c r="RZA836" s="257"/>
      <c r="RZB836" s="257"/>
      <c r="RZC836" s="257"/>
      <c r="RZD836" s="257"/>
      <c r="RZE836" s="257"/>
      <c r="RZF836" s="257"/>
      <c r="RZG836" s="257"/>
      <c r="RZH836" s="257"/>
      <c r="RZI836" s="257"/>
      <c r="RZJ836" s="257"/>
      <c r="RZK836" s="257"/>
      <c r="RZL836" s="257"/>
      <c r="RZM836" s="257"/>
      <c r="RZN836" s="257"/>
      <c r="RZO836" s="257"/>
      <c r="RZP836" s="257"/>
      <c r="RZQ836" s="257"/>
      <c r="RZR836" s="257"/>
      <c r="RZS836" s="257"/>
      <c r="RZT836" s="257"/>
      <c r="RZU836" s="257"/>
      <c r="RZV836" s="257"/>
      <c r="RZW836" s="257"/>
      <c r="RZX836" s="257"/>
      <c r="RZY836" s="257"/>
      <c r="RZZ836" s="257"/>
      <c r="SAA836" s="257"/>
      <c r="SAB836" s="257"/>
      <c r="SAC836" s="257"/>
      <c r="SAD836" s="257"/>
      <c r="SAE836" s="257"/>
      <c r="SAF836" s="257"/>
      <c r="SAG836" s="257"/>
      <c r="SAH836" s="257"/>
      <c r="SAI836" s="257"/>
      <c r="SAJ836" s="257"/>
      <c r="SAK836" s="257"/>
      <c r="SAL836" s="257"/>
      <c r="SAM836" s="257"/>
      <c r="SAN836" s="257"/>
      <c r="SAO836" s="257"/>
      <c r="SAP836" s="257"/>
      <c r="SAQ836" s="257"/>
      <c r="SAR836" s="257"/>
      <c r="SAS836" s="257"/>
      <c r="SAT836" s="257"/>
      <c r="SAU836" s="257"/>
      <c r="SAV836" s="257"/>
      <c r="SAW836" s="257"/>
      <c r="SAX836" s="257"/>
      <c r="SAY836" s="257"/>
      <c r="SAZ836" s="257"/>
      <c r="SBA836" s="257"/>
      <c r="SBB836" s="257"/>
      <c r="SBC836" s="257"/>
      <c r="SBD836" s="257"/>
      <c r="SBE836" s="257"/>
      <c r="SBF836" s="257"/>
      <c r="SBG836" s="257"/>
      <c r="SBH836" s="257"/>
      <c r="SBI836" s="257"/>
      <c r="SBJ836" s="257"/>
      <c r="SBK836" s="257"/>
      <c r="SBL836" s="257"/>
      <c r="SBM836" s="257"/>
      <c r="SBN836" s="257"/>
      <c r="SBO836" s="257"/>
      <c r="SBP836" s="257"/>
      <c r="SBQ836" s="257"/>
      <c r="SBR836" s="257"/>
      <c r="SBS836" s="257"/>
      <c r="SBT836" s="257"/>
      <c r="SBU836" s="257"/>
      <c r="SBV836" s="257"/>
      <c r="SBW836" s="257"/>
      <c r="SBX836" s="257"/>
      <c r="SBY836" s="257"/>
      <c r="SBZ836" s="257"/>
      <c r="SCA836" s="257"/>
      <c r="SCB836" s="257"/>
      <c r="SCC836" s="257"/>
      <c r="SCD836" s="257"/>
      <c r="SCE836" s="257"/>
      <c r="SCF836" s="257"/>
      <c r="SCG836" s="257"/>
      <c r="SCH836" s="257"/>
      <c r="SCI836" s="257"/>
      <c r="SCJ836" s="257"/>
      <c r="SCK836" s="257"/>
      <c r="SCL836" s="257"/>
      <c r="SCM836" s="257"/>
      <c r="SCN836" s="257"/>
      <c r="SCO836" s="257"/>
      <c r="SCP836" s="257"/>
      <c r="SCQ836" s="257"/>
      <c r="SCR836" s="257"/>
      <c r="SCS836" s="257"/>
      <c r="SCT836" s="257"/>
      <c r="SCU836" s="257"/>
      <c r="SCV836" s="257"/>
      <c r="SCW836" s="257"/>
      <c r="SCX836" s="257"/>
      <c r="SCY836" s="257"/>
      <c r="SCZ836" s="257"/>
      <c r="SDA836" s="257"/>
      <c r="SDB836" s="257"/>
      <c r="SDC836" s="257"/>
      <c r="SDD836" s="257"/>
      <c r="SDE836" s="257"/>
      <c r="SDF836" s="257"/>
      <c r="SDG836" s="257"/>
      <c r="SDH836" s="257"/>
      <c r="SDI836" s="257"/>
      <c r="SDJ836" s="257"/>
      <c r="SDK836" s="257"/>
      <c r="SDL836" s="257"/>
      <c r="SDM836" s="257"/>
      <c r="SDN836" s="257"/>
      <c r="SDO836" s="257"/>
      <c r="SDP836" s="257"/>
      <c r="SDQ836" s="257"/>
      <c r="SDR836" s="257"/>
      <c r="SDS836" s="257"/>
      <c r="SDT836" s="257"/>
      <c r="SDU836" s="257"/>
      <c r="SDV836" s="257"/>
      <c r="SDW836" s="257"/>
      <c r="SDX836" s="257"/>
      <c r="SDY836" s="257"/>
      <c r="SDZ836" s="257"/>
      <c r="SEA836" s="257"/>
      <c r="SEB836" s="257"/>
      <c r="SEC836" s="257"/>
      <c r="SED836" s="257"/>
      <c r="SEE836" s="257"/>
      <c r="SEF836" s="257"/>
      <c r="SEG836" s="257"/>
      <c r="SEH836" s="257"/>
      <c r="SEI836" s="257"/>
      <c r="SEJ836" s="257"/>
      <c r="SEK836" s="257"/>
      <c r="SEL836" s="257"/>
      <c r="SEM836" s="257"/>
      <c r="SEN836" s="257"/>
      <c r="SEO836" s="257"/>
      <c r="SEP836" s="257"/>
      <c r="SEQ836" s="257"/>
      <c r="SER836" s="257"/>
      <c r="SES836" s="257"/>
      <c r="SET836" s="257"/>
      <c r="SEU836" s="257"/>
      <c r="SEV836" s="257"/>
      <c r="SEW836" s="257"/>
      <c r="SEX836" s="257"/>
      <c r="SEY836" s="257"/>
      <c r="SEZ836" s="257"/>
      <c r="SFA836" s="257"/>
      <c r="SFB836" s="257"/>
      <c r="SFC836" s="257"/>
      <c r="SFD836" s="257"/>
      <c r="SFE836" s="257"/>
      <c r="SFF836" s="257"/>
      <c r="SFG836" s="257"/>
      <c r="SFH836" s="257"/>
      <c r="SFI836" s="257"/>
      <c r="SFJ836" s="257"/>
      <c r="SFK836" s="257"/>
      <c r="SFL836" s="257"/>
      <c r="SFM836" s="257"/>
      <c r="SFN836" s="257"/>
      <c r="SFO836" s="257"/>
      <c r="SFP836" s="257"/>
      <c r="SFQ836" s="257"/>
      <c r="SFR836" s="257"/>
      <c r="SFS836" s="257"/>
      <c r="SFT836" s="257"/>
      <c r="SFU836" s="257"/>
      <c r="SFV836" s="257"/>
      <c r="SFW836" s="257"/>
      <c r="SFX836" s="257"/>
      <c r="SFY836" s="257"/>
      <c r="SFZ836" s="257"/>
      <c r="SGA836" s="257"/>
      <c r="SGB836" s="257"/>
      <c r="SGC836" s="257"/>
      <c r="SGD836" s="257"/>
      <c r="SGE836" s="257"/>
      <c r="SGF836" s="257"/>
      <c r="SGG836" s="257"/>
      <c r="SGH836" s="257"/>
      <c r="SGI836" s="257"/>
      <c r="SGJ836" s="257"/>
      <c r="SGK836" s="257"/>
      <c r="SGL836" s="257"/>
      <c r="SGM836" s="257"/>
      <c r="SGN836" s="257"/>
      <c r="SGO836" s="257"/>
      <c r="SGP836" s="257"/>
      <c r="SGQ836" s="257"/>
      <c r="SGR836" s="257"/>
      <c r="SGS836" s="257"/>
      <c r="SGT836" s="257"/>
      <c r="SGU836" s="257"/>
      <c r="SGV836" s="257"/>
      <c r="SGW836" s="257"/>
      <c r="SGX836" s="257"/>
      <c r="SGY836" s="257"/>
      <c r="SGZ836" s="257"/>
      <c r="SHA836" s="257"/>
      <c r="SHB836" s="257"/>
      <c r="SHC836" s="257"/>
      <c r="SHD836" s="257"/>
      <c r="SHE836" s="257"/>
      <c r="SHF836" s="257"/>
      <c r="SHG836" s="257"/>
      <c r="SHH836" s="257"/>
      <c r="SHI836" s="257"/>
      <c r="SHJ836" s="257"/>
      <c r="SHK836" s="257"/>
      <c r="SHL836" s="257"/>
      <c r="SHM836" s="257"/>
      <c r="SHN836" s="257"/>
      <c r="SHO836" s="257"/>
      <c r="SHP836" s="257"/>
      <c r="SHQ836" s="257"/>
      <c r="SHR836" s="257"/>
      <c r="SHS836" s="257"/>
      <c r="SHT836" s="257"/>
      <c r="SHU836" s="257"/>
      <c r="SHV836" s="257"/>
      <c r="SHW836" s="257"/>
      <c r="SHX836" s="257"/>
      <c r="SHY836" s="257"/>
      <c r="SHZ836" s="257"/>
      <c r="SIA836" s="257"/>
      <c r="SIB836" s="257"/>
      <c r="SIC836" s="257"/>
      <c r="SID836" s="257"/>
      <c r="SIE836" s="257"/>
      <c r="SIF836" s="257"/>
      <c r="SIG836" s="257"/>
      <c r="SIH836" s="257"/>
      <c r="SII836" s="257"/>
      <c r="SIJ836" s="257"/>
      <c r="SIK836" s="257"/>
      <c r="SIL836" s="257"/>
      <c r="SIM836" s="257"/>
      <c r="SIN836" s="257"/>
      <c r="SIO836" s="257"/>
      <c r="SIP836" s="257"/>
      <c r="SIQ836" s="257"/>
      <c r="SIR836" s="257"/>
      <c r="SIS836" s="257"/>
      <c r="SIT836" s="257"/>
      <c r="SIU836" s="257"/>
      <c r="SIV836" s="257"/>
      <c r="SIW836" s="257"/>
      <c r="SIX836" s="257"/>
      <c r="SIY836" s="257"/>
      <c r="SIZ836" s="257"/>
      <c r="SJA836" s="257"/>
      <c r="SJB836" s="257"/>
      <c r="SJC836" s="257"/>
      <c r="SJD836" s="257"/>
      <c r="SJE836" s="257"/>
      <c r="SJF836" s="257"/>
      <c r="SJG836" s="257"/>
      <c r="SJH836" s="257"/>
      <c r="SJI836" s="257"/>
      <c r="SJJ836" s="257"/>
      <c r="SJK836" s="257"/>
      <c r="SJL836" s="257"/>
      <c r="SJM836" s="257"/>
      <c r="SJN836" s="257"/>
      <c r="SJO836" s="257"/>
      <c r="SJP836" s="257"/>
      <c r="SJQ836" s="257"/>
      <c r="SJR836" s="257"/>
      <c r="SJS836" s="257"/>
      <c r="SJT836" s="257"/>
      <c r="SJU836" s="257"/>
      <c r="SJV836" s="257"/>
      <c r="SJW836" s="257"/>
      <c r="SJX836" s="257"/>
      <c r="SJY836" s="257"/>
      <c r="SJZ836" s="257"/>
      <c r="SKA836" s="257"/>
      <c r="SKB836" s="257"/>
      <c r="SKC836" s="257"/>
      <c r="SKD836" s="257"/>
      <c r="SKE836" s="257"/>
      <c r="SKF836" s="257"/>
      <c r="SKG836" s="257"/>
      <c r="SKH836" s="257"/>
      <c r="SKI836" s="257"/>
      <c r="SKJ836" s="257"/>
      <c r="SKK836" s="257"/>
      <c r="SKL836" s="257"/>
      <c r="SKM836" s="257"/>
      <c r="SKN836" s="257"/>
      <c r="SKO836" s="257"/>
      <c r="SKP836" s="257"/>
      <c r="SKQ836" s="257"/>
      <c r="SKR836" s="257"/>
      <c r="SKS836" s="257"/>
      <c r="SKT836" s="257"/>
      <c r="SKU836" s="257"/>
      <c r="SKV836" s="257"/>
      <c r="SKW836" s="257"/>
      <c r="SKX836" s="257"/>
      <c r="SKY836" s="257"/>
      <c r="SKZ836" s="257"/>
      <c r="SLA836" s="257"/>
      <c r="SLB836" s="257"/>
      <c r="SLC836" s="257"/>
      <c r="SLD836" s="257"/>
      <c r="SLE836" s="257"/>
      <c r="SLF836" s="257"/>
      <c r="SLG836" s="257"/>
      <c r="SLH836" s="257"/>
      <c r="SLI836" s="257"/>
      <c r="SLJ836" s="257"/>
      <c r="SLK836" s="257"/>
      <c r="SLL836" s="257"/>
      <c r="SLM836" s="257"/>
      <c r="SLN836" s="257"/>
      <c r="SLO836" s="257"/>
      <c r="SLP836" s="257"/>
      <c r="SLQ836" s="257"/>
      <c r="SLR836" s="257"/>
      <c r="SLS836" s="257"/>
      <c r="SLT836" s="257"/>
      <c r="SLU836" s="257"/>
      <c r="SLV836" s="257"/>
      <c r="SLW836" s="257"/>
      <c r="SLX836" s="257"/>
      <c r="SLY836" s="257"/>
      <c r="SLZ836" s="257"/>
      <c r="SMA836" s="257"/>
      <c r="SMB836" s="257"/>
      <c r="SMC836" s="257"/>
      <c r="SMD836" s="257"/>
      <c r="SME836" s="257"/>
      <c r="SMF836" s="257"/>
      <c r="SMG836" s="257"/>
      <c r="SMH836" s="257"/>
      <c r="SMI836" s="257"/>
      <c r="SMJ836" s="257"/>
      <c r="SMK836" s="257"/>
      <c r="SML836" s="257"/>
      <c r="SMM836" s="257"/>
      <c r="SMN836" s="257"/>
      <c r="SMO836" s="257"/>
      <c r="SMP836" s="257"/>
      <c r="SMQ836" s="257"/>
      <c r="SMR836" s="257"/>
      <c r="SMS836" s="257"/>
      <c r="SMT836" s="257"/>
      <c r="SMU836" s="257"/>
      <c r="SMV836" s="257"/>
      <c r="SMW836" s="257"/>
      <c r="SMX836" s="257"/>
      <c r="SMY836" s="257"/>
      <c r="SMZ836" s="257"/>
      <c r="SNA836" s="257"/>
      <c r="SNB836" s="257"/>
      <c r="SNC836" s="257"/>
      <c r="SND836" s="257"/>
      <c r="SNE836" s="257"/>
      <c r="SNF836" s="257"/>
      <c r="SNG836" s="257"/>
      <c r="SNH836" s="257"/>
      <c r="SNI836" s="257"/>
      <c r="SNJ836" s="257"/>
      <c r="SNK836" s="257"/>
      <c r="SNL836" s="257"/>
      <c r="SNM836" s="257"/>
      <c r="SNN836" s="257"/>
      <c r="SNO836" s="257"/>
      <c r="SNP836" s="257"/>
      <c r="SNQ836" s="257"/>
      <c r="SNR836" s="257"/>
      <c r="SNS836" s="257"/>
      <c r="SNT836" s="257"/>
      <c r="SNU836" s="257"/>
      <c r="SNV836" s="257"/>
      <c r="SNW836" s="257"/>
      <c r="SNX836" s="257"/>
      <c r="SNY836" s="257"/>
      <c r="SNZ836" s="257"/>
      <c r="SOA836" s="257"/>
      <c r="SOB836" s="257"/>
      <c r="SOC836" s="257"/>
      <c r="SOD836" s="257"/>
      <c r="SOE836" s="257"/>
      <c r="SOF836" s="257"/>
      <c r="SOG836" s="257"/>
      <c r="SOH836" s="257"/>
      <c r="SOI836" s="257"/>
      <c r="SOJ836" s="257"/>
      <c r="SOK836" s="257"/>
      <c r="SOL836" s="257"/>
      <c r="SOM836" s="257"/>
      <c r="SON836" s="257"/>
      <c r="SOO836" s="257"/>
      <c r="SOP836" s="257"/>
      <c r="SOQ836" s="257"/>
      <c r="SOR836" s="257"/>
      <c r="SOS836" s="257"/>
      <c r="SOT836" s="257"/>
      <c r="SOU836" s="257"/>
      <c r="SOV836" s="257"/>
      <c r="SOW836" s="257"/>
      <c r="SOX836" s="257"/>
      <c r="SOY836" s="257"/>
      <c r="SOZ836" s="257"/>
      <c r="SPA836" s="257"/>
      <c r="SPB836" s="257"/>
      <c r="SPC836" s="257"/>
      <c r="SPD836" s="257"/>
      <c r="SPE836" s="257"/>
      <c r="SPF836" s="257"/>
      <c r="SPG836" s="257"/>
      <c r="SPH836" s="257"/>
      <c r="SPI836" s="257"/>
      <c r="SPJ836" s="257"/>
      <c r="SPK836" s="257"/>
      <c r="SPL836" s="257"/>
      <c r="SPM836" s="257"/>
      <c r="SPN836" s="257"/>
      <c r="SPO836" s="257"/>
      <c r="SPP836" s="257"/>
      <c r="SPQ836" s="257"/>
      <c r="SPR836" s="257"/>
      <c r="SPS836" s="257"/>
      <c r="SPT836" s="257"/>
      <c r="SPU836" s="257"/>
      <c r="SPV836" s="257"/>
      <c r="SPW836" s="257"/>
      <c r="SPX836" s="257"/>
      <c r="SPY836" s="257"/>
      <c r="SPZ836" s="257"/>
      <c r="SQA836" s="257"/>
      <c r="SQB836" s="257"/>
      <c r="SQC836" s="257"/>
      <c r="SQD836" s="257"/>
      <c r="SQE836" s="257"/>
      <c r="SQF836" s="257"/>
      <c r="SQG836" s="257"/>
      <c r="SQH836" s="257"/>
      <c r="SQI836" s="257"/>
      <c r="SQJ836" s="257"/>
      <c r="SQK836" s="257"/>
      <c r="SQL836" s="257"/>
      <c r="SQM836" s="257"/>
      <c r="SQN836" s="257"/>
      <c r="SQO836" s="257"/>
      <c r="SQP836" s="257"/>
      <c r="SQQ836" s="257"/>
      <c r="SQR836" s="257"/>
      <c r="SQS836" s="257"/>
      <c r="SQT836" s="257"/>
      <c r="SQU836" s="257"/>
      <c r="SQV836" s="257"/>
      <c r="SQW836" s="257"/>
      <c r="SQX836" s="257"/>
      <c r="SQY836" s="257"/>
      <c r="SQZ836" s="257"/>
      <c r="SRA836" s="257"/>
      <c r="SRB836" s="257"/>
      <c r="SRC836" s="257"/>
      <c r="SRD836" s="257"/>
      <c r="SRE836" s="257"/>
      <c r="SRF836" s="257"/>
      <c r="SRG836" s="257"/>
      <c r="SRH836" s="257"/>
      <c r="SRI836" s="257"/>
      <c r="SRJ836" s="257"/>
      <c r="SRK836" s="257"/>
      <c r="SRL836" s="257"/>
      <c r="SRM836" s="257"/>
      <c r="SRN836" s="257"/>
      <c r="SRO836" s="257"/>
      <c r="SRP836" s="257"/>
      <c r="SRQ836" s="257"/>
      <c r="SRR836" s="257"/>
      <c r="SRS836" s="257"/>
      <c r="SRT836" s="257"/>
      <c r="SRU836" s="257"/>
      <c r="SRV836" s="257"/>
      <c r="SRW836" s="257"/>
      <c r="SRX836" s="257"/>
      <c r="SRY836" s="257"/>
      <c r="SRZ836" s="257"/>
      <c r="SSA836" s="257"/>
      <c r="SSB836" s="257"/>
      <c r="SSC836" s="257"/>
      <c r="SSD836" s="257"/>
      <c r="SSE836" s="257"/>
      <c r="SSF836" s="257"/>
      <c r="SSG836" s="257"/>
      <c r="SSH836" s="257"/>
      <c r="SSI836" s="257"/>
      <c r="SSJ836" s="257"/>
      <c r="SSK836" s="257"/>
      <c r="SSL836" s="257"/>
      <c r="SSM836" s="257"/>
      <c r="SSN836" s="257"/>
      <c r="SSO836" s="257"/>
      <c r="SSP836" s="257"/>
      <c r="SSQ836" s="257"/>
      <c r="SSR836" s="257"/>
      <c r="SSS836" s="257"/>
      <c r="SST836" s="257"/>
      <c r="SSU836" s="257"/>
      <c r="SSV836" s="257"/>
      <c r="SSW836" s="257"/>
      <c r="SSX836" s="257"/>
      <c r="SSY836" s="257"/>
      <c r="SSZ836" s="257"/>
      <c r="STA836" s="257"/>
      <c r="STB836" s="257"/>
      <c r="STC836" s="257"/>
      <c r="STD836" s="257"/>
      <c r="STE836" s="257"/>
      <c r="STF836" s="257"/>
      <c r="STG836" s="257"/>
      <c r="STH836" s="257"/>
      <c r="STI836" s="257"/>
      <c r="STJ836" s="257"/>
      <c r="STK836" s="257"/>
      <c r="STL836" s="257"/>
      <c r="STM836" s="257"/>
      <c r="STN836" s="257"/>
      <c r="STO836" s="257"/>
      <c r="STP836" s="257"/>
      <c r="STQ836" s="257"/>
      <c r="STR836" s="257"/>
      <c r="STS836" s="257"/>
      <c r="STT836" s="257"/>
      <c r="STU836" s="257"/>
      <c r="STV836" s="257"/>
      <c r="STW836" s="257"/>
      <c r="STX836" s="257"/>
      <c r="STY836" s="257"/>
      <c r="STZ836" s="257"/>
      <c r="SUA836" s="257"/>
      <c r="SUB836" s="257"/>
      <c r="SUC836" s="257"/>
      <c r="SUD836" s="257"/>
      <c r="SUE836" s="257"/>
      <c r="SUF836" s="257"/>
      <c r="SUG836" s="257"/>
      <c r="SUH836" s="257"/>
      <c r="SUI836" s="257"/>
      <c r="SUJ836" s="257"/>
      <c r="SUK836" s="257"/>
      <c r="SUL836" s="257"/>
      <c r="SUM836" s="257"/>
      <c r="SUN836" s="257"/>
      <c r="SUO836" s="257"/>
      <c r="SUP836" s="257"/>
      <c r="SUQ836" s="257"/>
      <c r="SUR836" s="257"/>
      <c r="SUS836" s="257"/>
      <c r="SUT836" s="257"/>
      <c r="SUU836" s="257"/>
      <c r="SUV836" s="257"/>
      <c r="SUW836" s="257"/>
      <c r="SUX836" s="257"/>
      <c r="SUY836" s="257"/>
      <c r="SUZ836" s="257"/>
      <c r="SVA836" s="257"/>
      <c r="SVB836" s="257"/>
      <c r="SVC836" s="257"/>
      <c r="SVD836" s="257"/>
      <c r="SVE836" s="257"/>
      <c r="SVF836" s="257"/>
      <c r="SVG836" s="257"/>
      <c r="SVH836" s="257"/>
      <c r="SVI836" s="257"/>
      <c r="SVJ836" s="257"/>
      <c r="SVK836" s="257"/>
      <c r="SVL836" s="257"/>
      <c r="SVM836" s="257"/>
      <c r="SVN836" s="257"/>
      <c r="SVO836" s="257"/>
      <c r="SVP836" s="257"/>
      <c r="SVQ836" s="257"/>
      <c r="SVR836" s="257"/>
      <c r="SVS836" s="257"/>
      <c r="SVT836" s="257"/>
      <c r="SVU836" s="257"/>
      <c r="SVV836" s="257"/>
      <c r="SVW836" s="257"/>
      <c r="SVX836" s="257"/>
      <c r="SVY836" s="257"/>
      <c r="SVZ836" s="257"/>
      <c r="SWA836" s="257"/>
      <c r="SWB836" s="257"/>
      <c r="SWC836" s="257"/>
      <c r="SWD836" s="257"/>
      <c r="SWE836" s="257"/>
      <c r="SWF836" s="257"/>
      <c r="SWG836" s="257"/>
      <c r="SWH836" s="257"/>
      <c r="SWI836" s="257"/>
      <c r="SWJ836" s="257"/>
      <c r="SWK836" s="257"/>
      <c r="SWL836" s="257"/>
      <c r="SWM836" s="257"/>
      <c r="SWN836" s="257"/>
      <c r="SWO836" s="257"/>
      <c r="SWP836" s="257"/>
      <c r="SWQ836" s="257"/>
      <c r="SWR836" s="257"/>
      <c r="SWS836" s="257"/>
      <c r="SWT836" s="257"/>
      <c r="SWU836" s="257"/>
      <c r="SWV836" s="257"/>
      <c r="SWW836" s="257"/>
      <c r="SWX836" s="257"/>
      <c r="SWY836" s="257"/>
      <c r="SWZ836" s="257"/>
      <c r="SXA836" s="257"/>
      <c r="SXB836" s="257"/>
      <c r="SXC836" s="257"/>
      <c r="SXD836" s="257"/>
      <c r="SXE836" s="257"/>
      <c r="SXF836" s="257"/>
      <c r="SXG836" s="257"/>
      <c r="SXH836" s="257"/>
      <c r="SXI836" s="257"/>
      <c r="SXJ836" s="257"/>
      <c r="SXK836" s="257"/>
      <c r="SXL836" s="257"/>
      <c r="SXM836" s="257"/>
      <c r="SXN836" s="257"/>
      <c r="SXO836" s="257"/>
      <c r="SXP836" s="257"/>
      <c r="SXQ836" s="257"/>
      <c r="SXR836" s="257"/>
      <c r="SXS836" s="257"/>
      <c r="SXT836" s="257"/>
      <c r="SXU836" s="257"/>
      <c r="SXV836" s="257"/>
      <c r="SXW836" s="257"/>
      <c r="SXX836" s="257"/>
      <c r="SXY836" s="257"/>
      <c r="SXZ836" s="257"/>
      <c r="SYA836" s="257"/>
      <c r="SYB836" s="257"/>
      <c r="SYC836" s="257"/>
      <c r="SYD836" s="257"/>
      <c r="SYE836" s="257"/>
      <c r="SYF836" s="257"/>
      <c r="SYG836" s="257"/>
      <c r="SYH836" s="257"/>
      <c r="SYI836" s="257"/>
      <c r="SYJ836" s="257"/>
      <c r="SYK836" s="257"/>
      <c r="SYL836" s="257"/>
      <c r="SYM836" s="257"/>
      <c r="SYN836" s="257"/>
      <c r="SYO836" s="257"/>
      <c r="SYP836" s="257"/>
      <c r="SYQ836" s="257"/>
      <c r="SYR836" s="257"/>
      <c r="SYS836" s="257"/>
      <c r="SYT836" s="257"/>
      <c r="SYU836" s="257"/>
      <c r="SYV836" s="257"/>
      <c r="SYW836" s="257"/>
      <c r="SYX836" s="257"/>
      <c r="SYY836" s="257"/>
      <c r="SYZ836" s="257"/>
      <c r="SZA836" s="257"/>
      <c r="SZB836" s="257"/>
      <c r="SZC836" s="257"/>
      <c r="SZD836" s="257"/>
      <c r="SZE836" s="257"/>
      <c r="SZF836" s="257"/>
      <c r="SZG836" s="257"/>
      <c r="SZH836" s="257"/>
      <c r="SZI836" s="257"/>
      <c r="SZJ836" s="257"/>
      <c r="SZK836" s="257"/>
      <c r="SZL836" s="257"/>
      <c r="SZM836" s="257"/>
      <c r="SZN836" s="257"/>
      <c r="SZO836" s="257"/>
      <c r="SZP836" s="257"/>
      <c r="SZQ836" s="257"/>
      <c r="SZR836" s="257"/>
      <c r="SZS836" s="257"/>
      <c r="SZT836" s="257"/>
      <c r="SZU836" s="257"/>
      <c r="SZV836" s="257"/>
      <c r="SZW836" s="257"/>
      <c r="SZX836" s="257"/>
      <c r="SZY836" s="257"/>
      <c r="SZZ836" s="257"/>
      <c r="TAA836" s="257"/>
      <c r="TAB836" s="257"/>
      <c r="TAC836" s="257"/>
      <c r="TAD836" s="257"/>
      <c r="TAE836" s="257"/>
      <c r="TAF836" s="257"/>
      <c r="TAG836" s="257"/>
      <c r="TAH836" s="257"/>
      <c r="TAI836" s="257"/>
      <c r="TAJ836" s="257"/>
      <c r="TAK836" s="257"/>
      <c r="TAL836" s="257"/>
      <c r="TAM836" s="257"/>
      <c r="TAN836" s="257"/>
      <c r="TAO836" s="257"/>
      <c r="TAP836" s="257"/>
      <c r="TAQ836" s="257"/>
      <c r="TAR836" s="257"/>
      <c r="TAS836" s="257"/>
      <c r="TAT836" s="257"/>
      <c r="TAU836" s="257"/>
      <c r="TAV836" s="257"/>
      <c r="TAW836" s="257"/>
      <c r="TAX836" s="257"/>
      <c r="TAY836" s="257"/>
      <c r="TAZ836" s="257"/>
      <c r="TBA836" s="257"/>
      <c r="TBB836" s="257"/>
      <c r="TBC836" s="257"/>
      <c r="TBD836" s="257"/>
      <c r="TBE836" s="257"/>
      <c r="TBF836" s="257"/>
      <c r="TBG836" s="257"/>
      <c r="TBH836" s="257"/>
      <c r="TBI836" s="257"/>
      <c r="TBJ836" s="257"/>
      <c r="TBK836" s="257"/>
      <c r="TBL836" s="257"/>
      <c r="TBM836" s="257"/>
      <c r="TBN836" s="257"/>
      <c r="TBO836" s="257"/>
      <c r="TBP836" s="257"/>
      <c r="TBQ836" s="257"/>
      <c r="TBR836" s="257"/>
      <c r="TBS836" s="257"/>
      <c r="TBT836" s="257"/>
      <c r="TBU836" s="257"/>
      <c r="TBV836" s="257"/>
      <c r="TBW836" s="257"/>
      <c r="TBX836" s="257"/>
      <c r="TBY836" s="257"/>
      <c r="TBZ836" s="257"/>
      <c r="TCA836" s="257"/>
      <c r="TCB836" s="257"/>
      <c r="TCC836" s="257"/>
      <c r="TCD836" s="257"/>
      <c r="TCE836" s="257"/>
      <c r="TCF836" s="257"/>
      <c r="TCG836" s="257"/>
      <c r="TCH836" s="257"/>
      <c r="TCI836" s="257"/>
      <c r="TCJ836" s="257"/>
      <c r="TCK836" s="257"/>
      <c r="TCL836" s="257"/>
      <c r="TCM836" s="257"/>
      <c r="TCN836" s="257"/>
      <c r="TCO836" s="257"/>
      <c r="TCP836" s="257"/>
      <c r="TCQ836" s="257"/>
      <c r="TCR836" s="257"/>
      <c r="TCS836" s="257"/>
      <c r="TCT836" s="257"/>
      <c r="TCU836" s="257"/>
      <c r="TCV836" s="257"/>
      <c r="TCW836" s="257"/>
      <c r="TCX836" s="257"/>
      <c r="TCY836" s="257"/>
      <c r="TCZ836" s="257"/>
      <c r="TDA836" s="257"/>
      <c r="TDB836" s="257"/>
      <c r="TDC836" s="257"/>
      <c r="TDD836" s="257"/>
      <c r="TDE836" s="257"/>
      <c r="TDF836" s="257"/>
      <c r="TDG836" s="257"/>
      <c r="TDH836" s="257"/>
      <c r="TDI836" s="257"/>
      <c r="TDJ836" s="257"/>
      <c r="TDK836" s="257"/>
      <c r="TDL836" s="257"/>
      <c r="TDM836" s="257"/>
      <c r="TDN836" s="257"/>
      <c r="TDO836" s="257"/>
      <c r="TDP836" s="257"/>
      <c r="TDQ836" s="257"/>
      <c r="TDR836" s="257"/>
      <c r="TDS836" s="257"/>
      <c r="TDT836" s="257"/>
      <c r="TDU836" s="257"/>
      <c r="TDV836" s="257"/>
      <c r="TDW836" s="257"/>
      <c r="TDX836" s="257"/>
      <c r="TDY836" s="257"/>
      <c r="TDZ836" s="257"/>
      <c r="TEA836" s="257"/>
      <c r="TEB836" s="257"/>
      <c r="TEC836" s="257"/>
      <c r="TED836" s="257"/>
      <c r="TEE836" s="257"/>
      <c r="TEF836" s="257"/>
      <c r="TEG836" s="257"/>
      <c r="TEH836" s="257"/>
      <c r="TEI836" s="257"/>
      <c r="TEJ836" s="257"/>
      <c r="TEK836" s="257"/>
      <c r="TEL836" s="257"/>
      <c r="TEM836" s="257"/>
      <c r="TEN836" s="257"/>
      <c r="TEO836" s="257"/>
      <c r="TEP836" s="257"/>
      <c r="TEQ836" s="257"/>
      <c r="TER836" s="257"/>
      <c r="TES836" s="257"/>
      <c r="TET836" s="257"/>
      <c r="TEU836" s="257"/>
      <c r="TEV836" s="257"/>
      <c r="TEW836" s="257"/>
      <c r="TEX836" s="257"/>
      <c r="TEY836" s="257"/>
      <c r="TEZ836" s="257"/>
      <c r="TFA836" s="257"/>
      <c r="TFB836" s="257"/>
      <c r="TFC836" s="257"/>
      <c r="TFD836" s="257"/>
      <c r="TFE836" s="257"/>
      <c r="TFF836" s="257"/>
      <c r="TFG836" s="257"/>
      <c r="TFH836" s="257"/>
      <c r="TFI836" s="257"/>
      <c r="TFJ836" s="257"/>
      <c r="TFK836" s="257"/>
      <c r="TFL836" s="257"/>
      <c r="TFM836" s="257"/>
      <c r="TFN836" s="257"/>
      <c r="TFO836" s="257"/>
      <c r="TFP836" s="257"/>
      <c r="TFQ836" s="257"/>
      <c r="TFR836" s="257"/>
      <c r="TFS836" s="257"/>
      <c r="TFT836" s="257"/>
      <c r="TFU836" s="257"/>
      <c r="TFV836" s="257"/>
      <c r="TFW836" s="257"/>
      <c r="TFX836" s="257"/>
      <c r="TFY836" s="257"/>
      <c r="TFZ836" s="257"/>
      <c r="TGA836" s="257"/>
      <c r="TGB836" s="257"/>
      <c r="TGC836" s="257"/>
      <c r="TGD836" s="257"/>
      <c r="TGE836" s="257"/>
      <c r="TGF836" s="257"/>
      <c r="TGG836" s="257"/>
      <c r="TGH836" s="257"/>
      <c r="TGI836" s="257"/>
      <c r="TGJ836" s="257"/>
      <c r="TGK836" s="257"/>
      <c r="TGL836" s="257"/>
      <c r="TGM836" s="257"/>
      <c r="TGN836" s="257"/>
      <c r="TGO836" s="257"/>
      <c r="TGP836" s="257"/>
      <c r="TGQ836" s="257"/>
      <c r="TGR836" s="257"/>
      <c r="TGS836" s="257"/>
      <c r="TGT836" s="257"/>
      <c r="TGU836" s="257"/>
      <c r="TGV836" s="257"/>
      <c r="TGW836" s="257"/>
      <c r="TGX836" s="257"/>
      <c r="TGY836" s="257"/>
      <c r="TGZ836" s="257"/>
      <c r="THA836" s="257"/>
      <c r="THB836" s="257"/>
      <c r="THC836" s="257"/>
      <c r="THD836" s="257"/>
      <c r="THE836" s="257"/>
      <c r="THF836" s="257"/>
      <c r="THG836" s="257"/>
      <c r="THH836" s="257"/>
      <c r="THI836" s="257"/>
      <c r="THJ836" s="257"/>
      <c r="THK836" s="257"/>
      <c r="THL836" s="257"/>
      <c r="THM836" s="257"/>
      <c r="THN836" s="257"/>
      <c r="THO836" s="257"/>
      <c r="THP836" s="257"/>
      <c r="THQ836" s="257"/>
      <c r="THR836" s="257"/>
      <c r="THS836" s="257"/>
      <c r="THT836" s="257"/>
      <c r="THU836" s="257"/>
      <c r="THV836" s="257"/>
      <c r="THW836" s="257"/>
      <c r="THX836" s="257"/>
      <c r="THY836" s="257"/>
      <c r="THZ836" s="257"/>
      <c r="TIA836" s="257"/>
      <c r="TIB836" s="257"/>
      <c r="TIC836" s="257"/>
      <c r="TID836" s="257"/>
      <c r="TIE836" s="257"/>
      <c r="TIF836" s="257"/>
      <c r="TIG836" s="257"/>
      <c r="TIH836" s="257"/>
      <c r="TII836" s="257"/>
      <c r="TIJ836" s="257"/>
      <c r="TIK836" s="257"/>
      <c r="TIL836" s="257"/>
      <c r="TIM836" s="257"/>
      <c r="TIN836" s="257"/>
      <c r="TIO836" s="257"/>
      <c r="TIP836" s="257"/>
      <c r="TIQ836" s="257"/>
      <c r="TIR836" s="257"/>
      <c r="TIS836" s="257"/>
      <c r="TIT836" s="257"/>
      <c r="TIU836" s="257"/>
      <c r="TIV836" s="257"/>
      <c r="TIW836" s="257"/>
      <c r="TIX836" s="257"/>
      <c r="TIY836" s="257"/>
      <c r="TIZ836" s="257"/>
      <c r="TJA836" s="257"/>
      <c r="TJB836" s="257"/>
      <c r="TJC836" s="257"/>
      <c r="TJD836" s="257"/>
      <c r="TJE836" s="257"/>
      <c r="TJF836" s="257"/>
      <c r="TJG836" s="257"/>
      <c r="TJH836" s="257"/>
      <c r="TJI836" s="257"/>
      <c r="TJJ836" s="257"/>
      <c r="TJK836" s="257"/>
      <c r="TJL836" s="257"/>
      <c r="TJM836" s="257"/>
      <c r="TJN836" s="257"/>
      <c r="TJO836" s="257"/>
      <c r="TJP836" s="257"/>
      <c r="TJQ836" s="257"/>
      <c r="TJR836" s="257"/>
      <c r="TJS836" s="257"/>
      <c r="TJT836" s="257"/>
      <c r="TJU836" s="257"/>
      <c r="TJV836" s="257"/>
      <c r="TJW836" s="257"/>
      <c r="TJX836" s="257"/>
      <c r="TJY836" s="257"/>
      <c r="TJZ836" s="257"/>
      <c r="TKA836" s="257"/>
      <c r="TKB836" s="257"/>
      <c r="TKC836" s="257"/>
      <c r="TKD836" s="257"/>
      <c r="TKE836" s="257"/>
      <c r="TKF836" s="257"/>
      <c r="TKG836" s="257"/>
      <c r="TKH836" s="257"/>
      <c r="TKI836" s="257"/>
      <c r="TKJ836" s="257"/>
      <c r="TKK836" s="257"/>
      <c r="TKL836" s="257"/>
      <c r="TKM836" s="257"/>
      <c r="TKN836" s="257"/>
      <c r="TKO836" s="257"/>
      <c r="TKP836" s="257"/>
      <c r="TKQ836" s="257"/>
      <c r="TKR836" s="257"/>
      <c r="TKS836" s="257"/>
      <c r="TKT836" s="257"/>
      <c r="TKU836" s="257"/>
      <c r="TKV836" s="257"/>
      <c r="TKW836" s="257"/>
      <c r="TKX836" s="257"/>
      <c r="TKY836" s="257"/>
      <c r="TKZ836" s="257"/>
      <c r="TLA836" s="257"/>
      <c r="TLB836" s="257"/>
      <c r="TLC836" s="257"/>
      <c r="TLD836" s="257"/>
      <c r="TLE836" s="257"/>
      <c r="TLF836" s="257"/>
      <c r="TLG836" s="257"/>
      <c r="TLH836" s="257"/>
      <c r="TLI836" s="257"/>
      <c r="TLJ836" s="257"/>
      <c r="TLK836" s="257"/>
      <c r="TLL836" s="257"/>
      <c r="TLM836" s="257"/>
      <c r="TLN836" s="257"/>
      <c r="TLO836" s="257"/>
      <c r="TLP836" s="257"/>
      <c r="TLQ836" s="257"/>
      <c r="TLR836" s="257"/>
      <c r="TLS836" s="257"/>
      <c r="TLT836" s="257"/>
      <c r="TLU836" s="257"/>
      <c r="TLV836" s="257"/>
      <c r="TLW836" s="257"/>
      <c r="TLX836" s="257"/>
      <c r="TLY836" s="257"/>
      <c r="TLZ836" s="257"/>
      <c r="TMA836" s="257"/>
      <c r="TMB836" s="257"/>
      <c r="TMC836" s="257"/>
      <c r="TMD836" s="257"/>
      <c r="TME836" s="257"/>
      <c r="TMF836" s="257"/>
      <c r="TMG836" s="257"/>
      <c r="TMH836" s="257"/>
      <c r="TMI836" s="257"/>
      <c r="TMJ836" s="257"/>
      <c r="TMK836" s="257"/>
      <c r="TML836" s="257"/>
      <c r="TMM836" s="257"/>
      <c r="TMN836" s="257"/>
      <c r="TMO836" s="257"/>
      <c r="TMP836" s="257"/>
      <c r="TMQ836" s="257"/>
      <c r="TMR836" s="257"/>
      <c r="TMS836" s="257"/>
      <c r="TMT836" s="257"/>
      <c r="TMU836" s="257"/>
      <c r="TMV836" s="257"/>
      <c r="TMW836" s="257"/>
      <c r="TMX836" s="257"/>
      <c r="TMY836" s="257"/>
      <c r="TMZ836" s="257"/>
      <c r="TNA836" s="257"/>
      <c r="TNB836" s="257"/>
      <c r="TNC836" s="257"/>
      <c r="TND836" s="257"/>
      <c r="TNE836" s="257"/>
      <c r="TNF836" s="257"/>
      <c r="TNG836" s="257"/>
      <c r="TNH836" s="257"/>
      <c r="TNI836" s="257"/>
      <c r="TNJ836" s="257"/>
      <c r="TNK836" s="257"/>
      <c r="TNL836" s="257"/>
      <c r="TNM836" s="257"/>
      <c r="TNN836" s="257"/>
      <c r="TNO836" s="257"/>
      <c r="TNP836" s="257"/>
      <c r="TNQ836" s="257"/>
      <c r="TNR836" s="257"/>
      <c r="TNS836" s="257"/>
      <c r="TNT836" s="257"/>
      <c r="TNU836" s="257"/>
      <c r="TNV836" s="257"/>
      <c r="TNW836" s="257"/>
      <c r="TNX836" s="257"/>
      <c r="TNY836" s="257"/>
      <c r="TNZ836" s="257"/>
      <c r="TOA836" s="257"/>
      <c r="TOB836" s="257"/>
      <c r="TOC836" s="257"/>
      <c r="TOD836" s="257"/>
      <c r="TOE836" s="257"/>
      <c r="TOF836" s="257"/>
      <c r="TOG836" s="257"/>
      <c r="TOH836" s="257"/>
      <c r="TOI836" s="257"/>
      <c r="TOJ836" s="257"/>
      <c r="TOK836" s="257"/>
      <c r="TOL836" s="257"/>
      <c r="TOM836" s="257"/>
      <c r="TON836" s="257"/>
      <c r="TOO836" s="257"/>
      <c r="TOP836" s="257"/>
      <c r="TOQ836" s="257"/>
      <c r="TOR836" s="257"/>
      <c r="TOS836" s="257"/>
      <c r="TOT836" s="257"/>
      <c r="TOU836" s="257"/>
      <c r="TOV836" s="257"/>
      <c r="TOW836" s="257"/>
      <c r="TOX836" s="257"/>
      <c r="TOY836" s="257"/>
      <c r="TOZ836" s="257"/>
      <c r="TPA836" s="257"/>
      <c r="TPB836" s="257"/>
      <c r="TPC836" s="257"/>
      <c r="TPD836" s="257"/>
      <c r="TPE836" s="257"/>
      <c r="TPF836" s="257"/>
      <c r="TPG836" s="257"/>
      <c r="TPH836" s="257"/>
      <c r="TPI836" s="257"/>
      <c r="TPJ836" s="257"/>
      <c r="TPK836" s="257"/>
      <c r="TPL836" s="257"/>
      <c r="TPM836" s="257"/>
      <c r="TPN836" s="257"/>
      <c r="TPO836" s="257"/>
      <c r="TPP836" s="257"/>
      <c r="TPQ836" s="257"/>
      <c r="TPR836" s="257"/>
      <c r="TPS836" s="257"/>
      <c r="TPT836" s="257"/>
      <c r="TPU836" s="257"/>
      <c r="TPV836" s="257"/>
      <c r="TPW836" s="257"/>
      <c r="TPX836" s="257"/>
      <c r="TPY836" s="257"/>
      <c r="TPZ836" s="257"/>
      <c r="TQA836" s="257"/>
      <c r="TQB836" s="257"/>
      <c r="TQC836" s="257"/>
      <c r="TQD836" s="257"/>
      <c r="TQE836" s="257"/>
      <c r="TQF836" s="257"/>
      <c r="TQG836" s="257"/>
      <c r="TQH836" s="257"/>
      <c r="TQI836" s="257"/>
      <c r="TQJ836" s="257"/>
      <c r="TQK836" s="257"/>
      <c r="TQL836" s="257"/>
      <c r="TQM836" s="257"/>
      <c r="TQN836" s="257"/>
      <c r="TQO836" s="257"/>
      <c r="TQP836" s="257"/>
      <c r="TQQ836" s="257"/>
      <c r="TQR836" s="257"/>
      <c r="TQS836" s="257"/>
      <c r="TQT836" s="257"/>
      <c r="TQU836" s="257"/>
      <c r="TQV836" s="257"/>
      <c r="TQW836" s="257"/>
      <c r="TQX836" s="257"/>
      <c r="TQY836" s="257"/>
      <c r="TQZ836" s="257"/>
      <c r="TRA836" s="257"/>
      <c r="TRB836" s="257"/>
      <c r="TRC836" s="257"/>
      <c r="TRD836" s="257"/>
      <c r="TRE836" s="257"/>
      <c r="TRF836" s="257"/>
      <c r="TRG836" s="257"/>
      <c r="TRH836" s="257"/>
      <c r="TRI836" s="257"/>
      <c r="TRJ836" s="257"/>
      <c r="TRK836" s="257"/>
      <c r="TRL836" s="257"/>
      <c r="TRM836" s="257"/>
      <c r="TRN836" s="257"/>
      <c r="TRO836" s="257"/>
      <c r="TRP836" s="257"/>
      <c r="TRQ836" s="257"/>
      <c r="TRR836" s="257"/>
      <c r="TRS836" s="257"/>
      <c r="TRT836" s="257"/>
      <c r="TRU836" s="257"/>
      <c r="TRV836" s="257"/>
      <c r="TRW836" s="257"/>
      <c r="TRX836" s="257"/>
      <c r="TRY836" s="257"/>
      <c r="TRZ836" s="257"/>
      <c r="TSA836" s="257"/>
      <c r="TSB836" s="257"/>
      <c r="TSC836" s="257"/>
      <c r="TSD836" s="257"/>
      <c r="TSE836" s="257"/>
      <c r="TSF836" s="257"/>
      <c r="TSG836" s="257"/>
      <c r="TSH836" s="257"/>
      <c r="TSI836" s="257"/>
      <c r="TSJ836" s="257"/>
      <c r="TSK836" s="257"/>
      <c r="TSL836" s="257"/>
      <c r="TSM836" s="257"/>
      <c r="TSN836" s="257"/>
      <c r="TSO836" s="257"/>
      <c r="TSP836" s="257"/>
      <c r="TSQ836" s="257"/>
      <c r="TSR836" s="257"/>
      <c r="TSS836" s="257"/>
      <c r="TST836" s="257"/>
      <c r="TSU836" s="257"/>
      <c r="TSV836" s="257"/>
      <c r="TSW836" s="257"/>
      <c r="TSX836" s="257"/>
      <c r="TSY836" s="257"/>
      <c r="TSZ836" s="257"/>
      <c r="TTA836" s="257"/>
      <c r="TTB836" s="257"/>
      <c r="TTC836" s="257"/>
      <c r="TTD836" s="257"/>
      <c r="TTE836" s="257"/>
      <c r="TTF836" s="257"/>
      <c r="TTG836" s="257"/>
      <c r="TTH836" s="257"/>
      <c r="TTI836" s="257"/>
      <c r="TTJ836" s="257"/>
      <c r="TTK836" s="257"/>
      <c r="TTL836" s="257"/>
      <c r="TTM836" s="257"/>
      <c r="TTN836" s="257"/>
      <c r="TTO836" s="257"/>
      <c r="TTP836" s="257"/>
      <c r="TTQ836" s="257"/>
      <c r="TTR836" s="257"/>
      <c r="TTS836" s="257"/>
      <c r="TTT836" s="257"/>
      <c r="TTU836" s="257"/>
      <c r="TTV836" s="257"/>
      <c r="TTW836" s="257"/>
      <c r="TTX836" s="257"/>
      <c r="TTY836" s="257"/>
      <c r="TTZ836" s="257"/>
      <c r="TUA836" s="257"/>
      <c r="TUB836" s="257"/>
      <c r="TUC836" s="257"/>
      <c r="TUD836" s="257"/>
      <c r="TUE836" s="257"/>
      <c r="TUF836" s="257"/>
      <c r="TUG836" s="257"/>
      <c r="TUH836" s="257"/>
      <c r="TUI836" s="257"/>
      <c r="TUJ836" s="257"/>
      <c r="TUK836" s="257"/>
      <c r="TUL836" s="257"/>
      <c r="TUM836" s="257"/>
      <c r="TUN836" s="257"/>
      <c r="TUO836" s="257"/>
      <c r="TUP836" s="257"/>
      <c r="TUQ836" s="257"/>
      <c r="TUR836" s="257"/>
      <c r="TUS836" s="257"/>
      <c r="TUT836" s="257"/>
      <c r="TUU836" s="257"/>
      <c r="TUV836" s="257"/>
      <c r="TUW836" s="257"/>
      <c r="TUX836" s="257"/>
      <c r="TUY836" s="257"/>
      <c r="TUZ836" s="257"/>
      <c r="TVA836" s="257"/>
      <c r="TVB836" s="257"/>
      <c r="TVC836" s="257"/>
      <c r="TVD836" s="257"/>
      <c r="TVE836" s="257"/>
      <c r="TVF836" s="257"/>
      <c r="TVG836" s="257"/>
      <c r="TVH836" s="257"/>
      <c r="TVI836" s="257"/>
      <c r="TVJ836" s="257"/>
      <c r="TVK836" s="257"/>
      <c r="TVL836" s="257"/>
      <c r="TVM836" s="257"/>
      <c r="TVN836" s="257"/>
      <c r="TVO836" s="257"/>
      <c r="TVP836" s="257"/>
      <c r="TVQ836" s="257"/>
      <c r="TVR836" s="257"/>
      <c r="TVS836" s="257"/>
      <c r="TVT836" s="257"/>
      <c r="TVU836" s="257"/>
      <c r="TVV836" s="257"/>
      <c r="TVW836" s="257"/>
      <c r="TVX836" s="257"/>
      <c r="TVY836" s="257"/>
      <c r="TVZ836" s="257"/>
      <c r="TWA836" s="257"/>
      <c r="TWB836" s="257"/>
      <c r="TWC836" s="257"/>
      <c r="TWD836" s="257"/>
      <c r="TWE836" s="257"/>
      <c r="TWF836" s="257"/>
      <c r="TWG836" s="257"/>
      <c r="TWH836" s="257"/>
      <c r="TWI836" s="257"/>
      <c r="TWJ836" s="257"/>
      <c r="TWK836" s="257"/>
      <c r="TWL836" s="257"/>
      <c r="TWM836" s="257"/>
      <c r="TWN836" s="257"/>
      <c r="TWO836" s="257"/>
      <c r="TWP836" s="257"/>
      <c r="TWQ836" s="257"/>
      <c r="TWR836" s="257"/>
      <c r="TWS836" s="257"/>
      <c r="TWT836" s="257"/>
      <c r="TWU836" s="257"/>
      <c r="TWV836" s="257"/>
      <c r="TWW836" s="257"/>
      <c r="TWX836" s="257"/>
      <c r="TWY836" s="257"/>
      <c r="TWZ836" s="257"/>
      <c r="TXA836" s="257"/>
      <c r="TXB836" s="257"/>
      <c r="TXC836" s="257"/>
      <c r="TXD836" s="257"/>
      <c r="TXE836" s="257"/>
      <c r="TXF836" s="257"/>
      <c r="TXG836" s="257"/>
      <c r="TXH836" s="257"/>
      <c r="TXI836" s="257"/>
      <c r="TXJ836" s="257"/>
      <c r="TXK836" s="257"/>
      <c r="TXL836" s="257"/>
      <c r="TXM836" s="257"/>
      <c r="TXN836" s="257"/>
      <c r="TXO836" s="257"/>
      <c r="TXP836" s="257"/>
      <c r="TXQ836" s="257"/>
      <c r="TXR836" s="257"/>
      <c r="TXS836" s="257"/>
      <c r="TXT836" s="257"/>
      <c r="TXU836" s="257"/>
      <c r="TXV836" s="257"/>
      <c r="TXW836" s="257"/>
      <c r="TXX836" s="257"/>
      <c r="TXY836" s="257"/>
      <c r="TXZ836" s="257"/>
      <c r="TYA836" s="257"/>
      <c r="TYB836" s="257"/>
      <c r="TYC836" s="257"/>
      <c r="TYD836" s="257"/>
      <c r="TYE836" s="257"/>
      <c r="TYF836" s="257"/>
      <c r="TYG836" s="257"/>
      <c r="TYH836" s="257"/>
      <c r="TYI836" s="257"/>
      <c r="TYJ836" s="257"/>
      <c r="TYK836" s="257"/>
      <c r="TYL836" s="257"/>
      <c r="TYM836" s="257"/>
      <c r="TYN836" s="257"/>
      <c r="TYO836" s="257"/>
      <c r="TYP836" s="257"/>
      <c r="TYQ836" s="257"/>
      <c r="TYR836" s="257"/>
      <c r="TYS836" s="257"/>
      <c r="TYT836" s="257"/>
      <c r="TYU836" s="257"/>
      <c r="TYV836" s="257"/>
      <c r="TYW836" s="257"/>
      <c r="TYX836" s="257"/>
      <c r="TYY836" s="257"/>
      <c r="TYZ836" s="257"/>
      <c r="TZA836" s="257"/>
      <c r="TZB836" s="257"/>
      <c r="TZC836" s="257"/>
      <c r="TZD836" s="257"/>
      <c r="TZE836" s="257"/>
      <c r="TZF836" s="257"/>
      <c r="TZG836" s="257"/>
      <c r="TZH836" s="257"/>
      <c r="TZI836" s="257"/>
      <c r="TZJ836" s="257"/>
      <c r="TZK836" s="257"/>
      <c r="TZL836" s="257"/>
      <c r="TZM836" s="257"/>
      <c r="TZN836" s="257"/>
      <c r="TZO836" s="257"/>
      <c r="TZP836" s="257"/>
      <c r="TZQ836" s="257"/>
      <c r="TZR836" s="257"/>
      <c r="TZS836" s="257"/>
      <c r="TZT836" s="257"/>
      <c r="TZU836" s="257"/>
      <c r="TZV836" s="257"/>
      <c r="TZW836" s="257"/>
      <c r="TZX836" s="257"/>
      <c r="TZY836" s="257"/>
      <c r="TZZ836" s="257"/>
      <c r="UAA836" s="257"/>
      <c r="UAB836" s="257"/>
      <c r="UAC836" s="257"/>
      <c r="UAD836" s="257"/>
      <c r="UAE836" s="257"/>
      <c r="UAF836" s="257"/>
      <c r="UAG836" s="257"/>
      <c r="UAH836" s="257"/>
      <c r="UAI836" s="257"/>
      <c r="UAJ836" s="257"/>
      <c r="UAK836" s="257"/>
      <c r="UAL836" s="257"/>
      <c r="UAM836" s="257"/>
      <c r="UAN836" s="257"/>
      <c r="UAO836" s="257"/>
      <c r="UAP836" s="257"/>
      <c r="UAQ836" s="257"/>
      <c r="UAR836" s="257"/>
      <c r="UAS836" s="257"/>
      <c r="UAT836" s="257"/>
      <c r="UAU836" s="257"/>
      <c r="UAV836" s="257"/>
      <c r="UAW836" s="257"/>
      <c r="UAX836" s="257"/>
      <c r="UAY836" s="257"/>
      <c r="UAZ836" s="257"/>
      <c r="UBA836" s="257"/>
      <c r="UBB836" s="257"/>
      <c r="UBC836" s="257"/>
      <c r="UBD836" s="257"/>
      <c r="UBE836" s="257"/>
      <c r="UBF836" s="257"/>
      <c r="UBG836" s="257"/>
      <c r="UBH836" s="257"/>
      <c r="UBI836" s="257"/>
      <c r="UBJ836" s="257"/>
      <c r="UBK836" s="257"/>
      <c r="UBL836" s="257"/>
      <c r="UBM836" s="257"/>
      <c r="UBN836" s="257"/>
      <c r="UBO836" s="257"/>
      <c r="UBP836" s="257"/>
      <c r="UBQ836" s="257"/>
      <c r="UBR836" s="257"/>
      <c r="UBS836" s="257"/>
      <c r="UBT836" s="257"/>
      <c r="UBU836" s="257"/>
      <c r="UBV836" s="257"/>
      <c r="UBW836" s="257"/>
      <c r="UBX836" s="257"/>
      <c r="UBY836" s="257"/>
      <c r="UBZ836" s="257"/>
      <c r="UCA836" s="257"/>
      <c r="UCB836" s="257"/>
      <c r="UCC836" s="257"/>
      <c r="UCD836" s="257"/>
      <c r="UCE836" s="257"/>
      <c r="UCF836" s="257"/>
      <c r="UCG836" s="257"/>
      <c r="UCH836" s="257"/>
      <c r="UCI836" s="257"/>
      <c r="UCJ836" s="257"/>
      <c r="UCK836" s="257"/>
      <c r="UCL836" s="257"/>
      <c r="UCM836" s="257"/>
      <c r="UCN836" s="257"/>
      <c r="UCO836" s="257"/>
      <c r="UCP836" s="257"/>
      <c r="UCQ836" s="257"/>
      <c r="UCR836" s="257"/>
      <c r="UCS836" s="257"/>
      <c r="UCT836" s="257"/>
      <c r="UCU836" s="257"/>
      <c r="UCV836" s="257"/>
      <c r="UCW836" s="257"/>
      <c r="UCX836" s="257"/>
      <c r="UCY836" s="257"/>
      <c r="UCZ836" s="257"/>
      <c r="UDA836" s="257"/>
      <c r="UDB836" s="257"/>
      <c r="UDC836" s="257"/>
      <c r="UDD836" s="257"/>
      <c r="UDE836" s="257"/>
      <c r="UDF836" s="257"/>
      <c r="UDG836" s="257"/>
      <c r="UDH836" s="257"/>
      <c r="UDI836" s="257"/>
      <c r="UDJ836" s="257"/>
      <c r="UDK836" s="257"/>
      <c r="UDL836" s="257"/>
      <c r="UDM836" s="257"/>
      <c r="UDN836" s="257"/>
      <c r="UDO836" s="257"/>
      <c r="UDP836" s="257"/>
      <c r="UDQ836" s="257"/>
      <c r="UDR836" s="257"/>
      <c r="UDS836" s="257"/>
      <c r="UDT836" s="257"/>
      <c r="UDU836" s="257"/>
      <c r="UDV836" s="257"/>
      <c r="UDW836" s="257"/>
      <c r="UDX836" s="257"/>
      <c r="UDY836" s="257"/>
      <c r="UDZ836" s="257"/>
      <c r="UEA836" s="257"/>
      <c r="UEB836" s="257"/>
      <c r="UEC836" s="257"/>
      <c r="UED836" s="257"/>
      <c r="UEE836" s="257"/>
      <c r="UEF836" s="257"/>
      <c r="UEG836" s="257"/>
      <c r="UEH836" s="257"/>
      <c r="UEI836" s="257"/>
      <c r="UEJ836" s="257"/>
      <c r="UEK836" s="257"/>
      <c r="UEL836" s="257"/>
      <c r="UEM836" s="257"/>
      <c r="UEN836" s="257"/>
      <c r="UEO836" s="257"/>
      <c r="UEP836" s="257"/>
      <c r="UEQ836" s="257"/>
      <c r="UER836" s="257"/>
      <c r="UES836" s="257"/>
      <c r="UET836" s="257"/>
      <c r="UEU836" s="257"/>
      <c r="UEV836" s="257"/>
      <c r="UEW836" s="257"/>
      <c r="UEX836" s="257"/>
      <c r="UEY836" s="257"/>
      <c r="UEZ836" s="257"/>
      <c r="UFA836" s="257"/>
      <c r="UFB836" s="257"/>
      <c r="UFC836" s="257"/>
      <c r="UFD836" s="257"/>
      <c r="UFE836" s="257"/>
      <c r="UFF836" s="257"/>
      <c r="UFG836" s="257"/>
      <c r="UFH836" s="257"/>
      <c r="UFI836" s="257"/>
      <c r="UFJ836" s="257"/>
      <c r="UFK836" s="257"/>
      <c r="UFL836" s="257"/>
      <c r="UFM836" s="257"/>
      <c r="UFN836" s="257"/>
      <c r="UFO836" s="257"/>
      <c r="UFP836" s="257"/>
      <c r="UFQ836" s="257"/>
      <c r="UFR836" s="257"/>
      <c r="UFS836" s="257"/>
      <c r="UFT836" s="257"/>
      <c r="UFU836" s="257"/>
      <c r="UFV836" s="257"/>
      <c r="UFW836" s="257"/>
      <c r="UFX836" s="257"/>
      <c r="UFY836" s="257"/>
      <c r="UFZ836" s="257"/>
      <c r="UGA836" s="257"/>
      <c r="UGB836" s="257"/>
      <c r="UGC836" s="257"/>
      <c r="UGD836" s="257"/>
      <c r="UGE836" s="257"/>
      <c r="UGF836" s="257"/>
      <c r="UGG836" s="257"/>
      <c r="UGH836" s="257"/>
      <c r="UGI836" s="257"/>
      <c r="UGJ836" s="257"/>
      <c r="UGK836" s="257"/>
      <c r="UGL836" s="257"/>
      <c r="UGM836" s="257"/>
      <c r="UGN836" s="257"/>
      <c r="UGO836" s="257"/>
      <c r="UGP836" s="257"/>
      <c r="UGQ836" s="257"/>
      <c r="UGR836" s="257"/>
      <c r="UGS836" s="257"/>
      <c r="UGT836" s="257"/>
      <c r="UGU836" s="257"/>
      <c r="UGV836" s="257"/>
      <c r="UGW836" s="257"/>
      <c r="UGX836" s="257"/>
      <c r="UGY836" s="257"/>
      <c r="UGZ836" s="257"/>
      <c r="UHA836" s="257"/>
      <c r="UHB836" s="257"/>
      <c r="UHC836" s="257"/>
      <c r="UHD836" s="257"/>
      <c r="UHE836" s="257"/>
      <c r="UHF836" s="257"/>
      <c r="UHG836" s="257"/>
      <c r="UHH836" s="257"/>
      <c r="UHI836" s="257"/>
      <c r="UHJ836" s="257"/>
      <c r="UHK836" s="257"/>
      <c r="UHL836" s="257"/>
      <c r="UHM836" s="257"/>
      <c r="UHN836" s="257"/>
      <c r="UHO836" s="257"/>
      <c r="UHP836" s="257"/>
      <c r="UHQ836" s="257"/>
      <c r="UHR836" s="257"/>
      <c r="UHS836" s="257"/>
      <c r="UHT836" s="257"/>
      <c r="UHU836" s="257"/>
      <c r="UHV836" s="257"/>
      <c r="UHW836" s="257"/>
      <c r="UHX836" s="257"/>
      <c r="UHY836" s="257"/>
      <c r="UHZ836" s="257"/>
      <c r="UIA836" s="257"/>
      <c r="UIB836" s="257"/>
      <c r="UIC836" s="257"/>
      <c r="UID836" s="257"/>
      <c r="UIE836" s="257"/>
      <c r="UIF836" s="257"/>
      <c r="UIG836" s="257"/>
      <c r="UIH836" s="257"/>
      <c r="UII836" s="257"/>
      <c r="UIJ836" s="257"/>
      <c r="UIK836" s="257"/>
      <c r="UIL836" s="257"/>
      <c r="UIM836" s="257"/>
      <c r="UIN836" s="257"/>
      <c r="UIO836" s="257"/>
      <c r="UIP836" s="257"/>
      <c r="UIQ836" s="257"/>
      <c r="UIR836" s="257"/>
      <c r="UIS836" s="257"/>
      <c r="UIT836" s="257"/>
      <c r="UIU836" s="257"/>
      <c r="UIV836" s="257"/>
      <c r="UIW836" s="257"/>
      <c r="UIX836" s="257"/>
      <c r="UIY836" s="257"/>
      <c r="UIZ836" s="257"/>
      <c r="UJA836" s="257"/>
      <c r="UJB836" s="257"/>
      <c r="UJC836" s="257"/>
      <c r="UJD836" s="257"/>
      <c r="UJE836" s="257"/>
      <c r="UJF836" s="257"/>
      <c r="UJG836" s="257"/>
      <c r="UJH836" s="257"/>
      <c r="UJI836" s="257"/>
      <c r="UJJ836" s="257"/>
      <c r="UJK836" s="257"/>
      <c r="UJL836" s="257"/>
      <c r="UJM836" s="257"/>
      <c r="UJN836" s="257"/>
      <c r="UJO836" s="257"/>
      <c r="UJP836" s="257"/>
      <c r="UJQ836" s="257"/>
      <c r="UJR836" s="257"/>
      <c r="UJS836" s="257"/>
      <c r="UJT836" s="257"/>
      <c r="UJU836" s="257"/>
      <c r="UJV836" s="257"/>
      <c r="UJW836" s="257"/>
      <c r="UJX836" s="257"/>
      <c r="UJY836" s="257"/>
      <c r="UJZ836" s="257"/>
      <c r="UKA836" s="257"/>
      <c r="UKB836" s="257"/>
      <c r="UKC836" s="257"/>
      <c r="UKD836" s="257"/>
      <c r="UKE836" s="257"/>
      <c r="UKF836" s="257"/>
      <c r="UKG836" s="257"/>
      <c r="UKH836" s="257"/>
      <c r="UKI836" s="257"/>
      <c r="UKJ836" s="257"/>
      <c r="UKK836" s="257"/>
      <c r="UKL836" s="257"/>
      <c r="UKM836" s="257"/>
      <c r="UKN836" s="257"/>
      <c r="UKO836" s="257"/>
      <c r="UKP836" s="257"/>
      <c r="UKQ836" s="257"/>
      <c r="UKR836" s="257"/>
      <c r="UKS836" s="257"/>
      <c r="UKT836" s="257"/>
      <c r="UKU836" s="257"/>
      <c r="UKV836" s="257"/>
      <c r="UKW836" s="257"/>
      <c r="UKX836" s="257"/>
      <c r="UKY836" s="257"/>
      <c r="UKZ836" s="257"/>
      <c r="ULA836" s="257"/>
      <c r="ULB836" s="257"/>
      <c r="ULC836" s="257"/>
      <c r="ULD836" s="257"/>
      <c r="ULE836" s="257"/>
      <c r="ULF836" s="257"/>
      <c r="ULG836" s="257"/>
      <c r="ULH836" s="257"/>
      <c r="ULI836" s="257"/>
      <c r="ULJ836" s="257"/>
      <c r="ULK836" s="257"/>
      <c r="ULL836" s="257"/>
      <c r="ULM836" s="257"/>
      <c r="ULN836" s="257"/>
      <c r="ULO836" s="257"/>
      <c r="ULP836" s="257"/>
      <c r="ULQ836" s="257"/>
      <c r="ULR836" s="257"/>
      <c r="ULS836" s="257"/>
      <c r="ULT836" s="257"/>
      <c r="ULU836" s="257"/>
      <c r="ULV836" s="257"/>
      <c r="ULW836" s="257"/>
      <c r="ULX836" s="257"/>
      <c r="ULY836" s="257"/>
      <c r="ULZ836" s="257"/>
      <c r="UMA836" s="257"/>
      <c r="UMB836" s="257"/>
      <c r="UMC836" s="257"/>
      <c r="UMD836" s="257"/>
      <c r="UME836" s="257"/>
      <c r="UMF836" s="257"/>
      <c r="UMG836" s="257"/>
      <c r="UMH836" s="257"/>
      <c r="UMI836" s="257"/>
      <c r="UMJ836" s="257"/>
      <c r="UMK836" s="257"/>
      <c r="UML836" s="257"/>
      <c r="UMM836" s="257"/>
      <c r="UMN836" s="257"/>
      <c r="UMO836" s="257"/>
      <c r="UMP836" s="257"/>
      <c r="UMQ836" s="257"/>
      <c r="UMR836" s="257"/>
      <c r="UMS836" s="257"/>
      <c r="UMT836" s="257"/>
      <c r="UMU836" s="257"/>
      <c r="UMV836" s="257"/>
      <c r="UMW836" s="257"/>
      <c r="UMX836" s="257"/>
      <c r="UMY836" s="257"/>
      <c r="UMZ836" s="257"/>
      <c r="UNA836" s="257"/>
      <c r="UNB836" s="257"/>
      <c r="UNC836" s="257"/>
      <c r="UND836" s="257"/>
      <c r="UNE836" s="257"/>
      <c r="UNF836" s="257"/>
      <c r="UNG836" s="257"/>
      <c r="UNH836" s="257"/>
      <c r="UNI836" s="257"/>
      <c r="UNJ836" s="257"/>
      <c r="UNK836" s="257"/>
      <c r="UNL836" s="257"/>
      <c r="UNM836" s="257"/>
      <c r="UNN836" s="257"/>
      <c r="UNO836" s="257"/>
      <c r="UNP836" s="257"/>
      <c r="UNQ836" s="257"/>
      <c r="UNR836" s="257"/>
      <c r="UNS836" s="257"/>
      <c r="UNT836" s="257"/>
      <c r="UNU836" s="257"/>
      <c r="UNV836" s="257"/>
      <c r="UNW836" s="257"/>
      <c r="UNX836" s="257"/>
      <c r="UNY836" s="257"/>
      <c r="UNZ836" s="257"/>
      <c r="UOA836" s="257"/>
      <c r="UOB836" s="257"/>
      <c r="UOC836" s="257"/>
      <c r="UOD836" s="257"/>
      <c r="UOE836" s="257"/>
      <c r="UOF836" s="257"/>
      <c r="UOG836" s="257"/>
      <c r="UOH836" s="257"/>
      <c r="UOI836" s="257"/>
      <c r="UOJ836" s="257"/>
      <c r="UOK836" s="257"/>
      <c r="UOL836" s="257"/>
      <c r="UOM836" s="257"/>
      <c r="UON836" s="257"/>
      <c r="UOO836" s="257"/>
      <c r="UOP836" s="257"/>
      <c r="UOQ836" s="257"/>
      <c r="UOR836" s="257"/>
      <c r="UOS836" s="257"/>
      <c r="UOT836" s="257"/>
      <c r="UOU836" s="257"/>
      <c r="UOV836" s="257"/>
      <c r="UOW836" s="257"/>
      <c r="UOX836" s="257"/>
      <c r="UOY836" s="257"/>
      <c r="UOZ836" s="257"/>
      <c r="UPA836" s="257"/>
      <c r="UPB836" s="257"/>
      <c r="UPC836" s="257"/>
      <c r="UPD836" s="257"/>
      <c r="UPE836" s="257"/>
      <c r="UPF836" s="257"/>
      <c r="UPG836" s="257"/>
      <c r="UPH836" s="257"/>
      <c r="UPI836" s="257"/>
      <c r="UPJ836" s="257"/>
      <c r="UPK836" s="257"/>
      <c r="UPL836" s="257"/>
      <c r="UPM836" s="257"/>
      <c r="UPN836" s="257"/>
      <c r="UPO836" s="257"/>
      <c r="UPP836" s="257"/>
      <c r="UPQ836" s="257"/>
      <c r="UPR836" s="257"/>
      <c r="UPS836" s="257"/>
      <c r="UPT836" s="257"/>
      <c r="UPU836" s="257"/>
      <c r="UPV836" s="257"/>
      <c r="UPW836" s="257"/>
      <c r="UPX836" s="257"/>
      <c r="UPY836" s="257"/>
      <c r="UPZ836" s="257"/>
      <c r="UQA836" s="257"/>
      <c r="UQB836" s="257"/>
      <c r="UQC836" s="257"/>
      <c r="UQD836" s="257"/>
      <c r="UQE836" s="257"/>
      <c r="UQF836" s="257"/>
      <c r="UQG836" s="257"/>
      <c r="UQH836" s="257"/>
      <c r="UQI836" s="257"/>
      <c r="UQJ836" s="257"/>
      <c r="UQK836" s="257"/>
      <c r="UQL836" s="257"/>
      <c r="UQM836" s="257"/>
      <c r="UQN836" s="257"/>
      <c r="UQO836" s="257"/>
      <c r="UQP836" s="257"/>
      <c r="UQQ836" s="257"/>
      <c r="UQR836" s="257"/>
      <c r="UQS836" s="257"/>
      <c r="UQT836" s="257"/>
      <c r="UQU836" s="257"/>
      <c r="UQV836" s="257"/>
      <c r="UQW836" s="257"/>
      <c r="UQX836" s="257"/>
      <c r="UQY836" s="257"/>
      <c r="UQZ836" s="257"/>
      <c r="URA836" s="257"/>
      <c r="URB836" s="257"/>
      <c r="URC836" s="257"/>
      <c r="URD836" s="257"/>
      <c r="URE836" s="257"/>
      <c r="URF836" s="257"/>
      <c r="URG836" s="257"/>
      <c r="URH836" s="257"/>
      <c r="URI836" s="257"/>
      <c r="URJ836" s="257"/>
      <c r="URK836" s="257"/>
      <c r="URL836" s="257"/>
      <c r="URM836" s="257"/>
      <c r="URN836" s="257"/>
      <c r="URO836" s="257"/>
      <c r="URP836" s="257"/>
      <c r="URQ836" s="257"/>
      <c r="URR836" s="257"/>
      <c r="URS836" s="257"/>
      <c r="URT836" s="257"/>
      <c r="URU836" s="257"/>
      <c r="URV836" s="257"/>
      <c r="URW836" s="257"/>
      <c r="URX836" s="257"/>
      <c r="URY836" s="257"/>
      <c r="URZ836" s="257"/>
      <c r="USA836" s="257"/>
      <c r="USB836" s="257"/>
      <c r="USC836" s="257"/>
      <c r="USD836" s="257"/>
      <c r="USE836" s="257"/>
      <c r="USF836" s="257"/>
      <c r="USG836" s="257"/>
      <c r="USH836" s="257"/>
      <c r="USI836" s="257"/>
      <c r="USJ836" s="257"/>
      <c r="USK836" s="257"/>
      <c r="USL836" s="257"/>
      <c r="USM836" s="257"/>
      <c r="USN836" s="257"/>
      <c r="USO836" s="257"/>
      <c r="USP836" s="257"/>
      <c r="USQ836" s="257"/>
      <c r="USR836" s="257"/>
      <c r="USS836" s="257"/>
      <c r="UST836" s="257"/>
      <c r="USU836" s="257"/>
      <c r="USV836" s="257"/>
      <c r="USW836" s="257"/>
      <c r="USX836" s="257"/>
      <c r="USY836" s="257"/>
      <c r="USZ836" s="257"/>
      <c r="UTA836" s="257"/>
      <c r="UTB836" s="257"/>
      <c r="UTC836" s="257"/>
      <c r="UTD836" s="257"/>
      <c r="UTE836" s="257"/>
      <c r="UTF836" s="257"/>
      <c r="UTG836" s="257"/>
      <c r="UTH836" s="257"/>
      <c r="UTI836" s="257"/>
      <c r="UTJ836" s="257"/>
      <c r="UTK836" s="257"/>
      <c r="UTL836" s="257"/>
      <c r="UTM836" s="257"/>
      <c r="UTN836" s="257"/>
      <c r="UTO836" s="257"/>
      <c r="UTP836" s="257"/>
      <c r="UTQ836" s="257"/>
      <c r="UTR836" s="257"/>
      <c r="UTS836" s="257"/>
      <c r="UTT836" s="257"/>
      <c r="UTU836" s="257"/>
      <c r="UTV836" s="257"/>
      <c r="UTW836" s="257"/>
      <c r="UTX836" s="257"/>
      <c r="UTY836" s="257"/>
      <c r="UTZ836" s="257"/>
      <c r="UUA836" s="257"/>
      <c r="UUB836" s="257"/>
      <c r="UUC836" s="257"/>
      <c r="UUD836" s="257"/>
      <c r="UUE836" s="257"/>
      <c r="UUF836" s="257"/>
      <c r="UUG836" s="257"/>
      <c r="UUH836" s="257"/>
      <c r="UUI836" s="257"/>
      <c r="UUJ836" s="257"/>
      <c r="UUK836" s="257"/>
      <c r="UUL836" s="257"/>
      <c r="UUM836" s="257"/>
      <c r="UUN836" s="257"/>
      <c r="UUO836" s="257"/>
      <c r="UUP836" s="257"/>
      <c r="UUQ836" s="257"/>
      <c r="UUR836" s="257"/>
      <c r="UUS836" s="257"/>
      <c r="UUT836" s="257"/>
      <c r="UUU836" s="257"/>
      <c r="UUV836" s="257"/>
      <c r="UUW836" s="257"/>
      <c r="UUX836" s="257"/>
      <c r="UUY836" s="257"/>
      <c r="UUZ836" s="257"/>
      <c r="UVA836" s="257"/>
      <c r="UVB836" s="257"/>
      <c r="UVC836" s="257"/>
      <c r="UVD836" s="257"/>
      <c r="UVE836" s="257"/>
      <c r="UVF836" s="257"/>
      <c r="UVG836" s="257"/>
      <c r="UVH836" s="257"/>
      <c r="UVI836" s="257"/>
      <c r="UVJ836" s="257"/>
      <c r="UVK836" s="257"/>
      <c r="UVL836" s="257"/>
      <c r="UVM836" s="257"/>
      <c r="UVN836" s="257"/>
      <c r="UVO836" s="257"/>
      <c r="UVP836" s="257"/>
      <c r="UVQ836" s="257"/>
      <c r="UVR836" s="257"/>
      <c r="UVS836" s="257"/>
      <c r="UVT836" s="257"/>
      <c r="UVU836" s="257"/>
      <c r="UVV836" s="257"/>
      <c r="UVW836" s="257"/>
      <c r="UVX836" s="257"/>
      <c r="UVY836" s="257"/>
      <c r="UVZ836" s="257"/>
      <c r="UWA836" s="257"/>
      <c r="UWB836" s="257"/>
      <c r="UWC836" s="257"/>
      <c r="UWD836" s="257"/>
      <c r="UWE836" s="257"/>
      <c r="UWF836" s="257"/>
      <c r="UWG836" s="257"/>
      <c r="UWH836" s="257"/>
      <c r="UWI836" s="257"/>
      <c r="UWJ836" s="257"/>
      <c r="UWK836" s="257"/>
      <c r="UWL836" s="257"/>
      <c r="UWM836" s="257"/>
      <c r="UWN836" s="257"/>
      <c r="UWO836" s="257"/>
      <c r="UWP836" s="257"/>
      <c r="UWQ836" s="257"/>
      <c r="UWR836" s="257"/>
      <c r="UWS836" s="257"/>
      <c r="UWT836" s="257"/>
      <c r="UWU836" s="257"/>
      <c r="UWV836" s="257"/>
      <c r="UWW836" s="257"/>
      <c r="UWX836" s="257"/>
      <c r="UWY836" s="257"/>
      <c r="UWZ836" s="257"/>
      <c r="UXA836" s="257"/>
      <c r="UXB836" s="257"/>
      <c r="UXC836" s="257"/>
      <c r="UXD836" s="257"/>
      <c r="UXE836" s="257"/>
      <c r="UXF836" s="257"/>
      <c r="UXG836" s="257"/>
      <c r="UXH836" s="257"/>
      <c r="UXI836" s="257"/>
      <c r="UXJ836" s="257"/>
      <c r="UXK836" s="257"/>
      <c r="UXL836" s="257"/>
      <c r="UXM836" s="257"/>
      <c r="UXN836" s="257"/>
      <c r="UXO836" s="257"/>
      <c r="UXP836" s="257"/>
      <c r="UXQ836" s="257"/>
      <c r="UXR836" s="257"/>
      <c r="UXS836" s="257"/>
      <c r="UXT836" s="257"/>
      <c r="UXU836" s="257"/>
      <c r="UXV836" s="257"/>
      <c r="UXW836" s="257"/>
      <c r="UXX836" s="257"/>
      <c r="UXY836" s="257"/>
      <c r="UXZ836" s="257"/>
      <c r="UYA836" s="257"/>
      <c r="UYB836" s="257"/>
      <c r="UYC836" s="257"/>
      <c r="UYD836" s="257"/>
      <c r="UYE836" s="257"/>
      <c r="UYF836" s="257"/>
      <c r="UYG836" s="257"/>
      <c r="UYH836" s="257"/>
      <c r="UYI836" s="257"/>
      <c r="UYJ836" s="257"/>
      <c r="UYK836" s="257"/>
      <c r="UYL836" s="257"/>
      <c r="UYM836" s="257"/>
      <c r="UYN836" s="257"/>
      <c r="UYO836" s="257"/>
      <c r="UYP836" s="257"/>
      <c r="UYQ836" s="257"/>
      <c r="UYR836" s="257"/>
      <c r="UYS836" s="257"/>
      <c r="UYT836" s="257"/>
      <c r="UYU836" s="257"/>
      <c r="UYV836" s="257"/>
      <c r="UYW836" s="257"/>
      <c r="UYX836" s="257"/>
      <c r="UYY836" s="257"/>
      <c r="UYZ836" s="257"/>
      <c r="UZA836" s="257"/>
      <c r="UZB836" s="257"/>
      <c r="UZC836" s="257"/>
      <c r="UZD836" s="257"/>
      <c r="UZE836" s="257"/>
      <c r="UZF836" s="257"/>
      <c r="UZG836" s="257"/>
      <c r="UZH836" s="257"/>
      <c r="UZI836" s="257"/>
      <c r="UZJ836" s="257"/>
      <c r="UZK836" s="257"/>
      <c r="UZL836" s="257"/>
      <c r="UZM836" s="257"/>
      <c r="UZN836" s="257"/>
      <c r="UZO836" s="257"/>
      <c r="UZP836" s="257"/>
      <c r="UZQ836" s="257"/>
      <c r="UZR836" s="257"/>
      <c r="UZS836" s="257"/>
      <c r="UZT836" s="257"/>
      <c r="UZU836" s="257"/>
      <c r="UZV836" s="257"/>
      <c r="UZW836" s="257"/>
      <c r="UZX836" s="257"/>
      <c r="UZY836" s="257"/>
      <c r="UZZ836" s="257"/>
      <c r="VAA836" s="257"/>
      <c r="VAB836" s="257"/>
      <c r="VAC836" s="257"/>
      <c r="VAD836" s="257"/>
      <c r="VAE836" s="257"/>
      <c r="VAF836" s="257"/>
      <c r="VAG836" s="257"/>
      <c r="VAH836" s="257"/>
      <c r="VAI836" s="257"/>
      <c r="VAJ836" s="257"/>
      <c r="VAK836" s="257"/>
      <c r="VAL836" s="257"/>
      <c r="VAM836" s="257"/>
      <c r="VAN836" s="257"/>
      <c r="VAO836" s="257"/>
      <c r="VAP836" s="257"/>
      <c r="VAQ836" s="257"/>
      <c r="VAR836" s="257"/>
      <c r="VAS836" s="257"/>
      <c r="VAT836" s="257"/>
      <c r="VAU836" s="257"/>
      <c r="VAV836" s="257"/>
      <c r="VAW836" s="257"/>
      <c r="VAX836" s="257"/>
      <c r="VAY836" s="257"/>
      <c r="VAZ836" s="257"/>
      <c r="VBA836" s="257"/>
      <c r="VBB836" s="257"/>
      <c r="VBC836" s="257"/>
      <c r="VBD836" s="257"/>
      <c r="VBE836" s="257"/>
      <c r="VBF836" s="257"/>
      <c r="VBG836" s="257"/>
      <c r="VBH836" s="257"/>
      <c r="VBI836" s="257"/>
      <c r="VBJ836" s="257"/>
      <c r="VBK836" s="257"/>
      <c r="VBL836" s="257"/>
      <c r="VBM836" s="257"/>
      <c r="VBN836" s="257"/>
      <c r="VBO836" s="257"/>
      <c r="VBP836" s="257"/>
      <c r="VBQ836" s="257"/>
      <c r="VBR836" s="257"/>
      <c r="VBS836" s="257"/>
      <c r="VBT836" s="257"/>
      <c r="VBU836" s="257"/>
      <c r="VBV836" s="257"/>
      <c r="VBW836" s="257"/>
      <c r="VBX836" s="257"/>
      <c r="VBY836" s="257"/>
      <c r="VBZ836" s="257"/>
      <c r="VCA836" s="257"/>
      <c r="VCB836" s="257"/>
      <c r="VCC836" s="257"/>
      <c r="VCD836" s="257"/>
      <c r="VCE836" s="257"/>
      <c r="VCF836" s="257"/>
      <c r="VCG836" s="257"/>
      <c r="VCH836" s="257"/>
      <c r="VCI836" s="257"/>
      <c r="VCJ836" s="257"/>
      <c r="VCK836" s="257"/>
      <c r="VCL836" s="257"/>
      <c r="VCM836" s="257"/>
      <c r="VCN836" s="257"/>
      <c r="VCO836" s="257"/>
      <c r="VCP836" s="257"/>
      <c r="VCQ836" s="257"/>
      <c r="VCR836" s="257"/>
      <c r="VCS836" s="257"/>
      <c r="VCT836" s="257"/>
      <c r="VCU836" s="257"/>
      <c r="VCV836" s="257"/>
      <c r="VCW836" s="257"/>
      <c r="VCX836" s="257"/>
      <c r="VCY836" s="257"/>
      <c r="VCZ836" s="257"/>
      <c r="VDA836" s="257"/>
      <c r="VDB836" s="257"/>
      <c r="VDC836" s="257"/>
      <c r="VDD836" s="257"/>
      <c r="VDE836" s="257"/>
      <c r="VDF836" s="257"/>
      <c r="VDG836" s="257"/>
      <c r="VDH836" s="257"/>
      <c r="VDI836" s="257"/>
      <c r="VDJ836" s="257"/>
      <c r="VDK836" s="257"/>
      <c r="VDL836" s="257"/>
      <c r="VDM836" s="257"/>
      <c r="VDN836" s="257"/>
      <c r="VDO836" s="257"/>
      <c r="VDP836" s="257"/>
      <c r="VDQ836" s="257"/>
      <c r="VDR836" s="257"/>
      <c r="VDS836" s="257"/>
      <c r="VDT836" s="257"/>
      <c r="VDU836" s="257"/>
      <c r="VDV836" s="257"/>
      <c r="VDW836" s="257"/>
      <c r="VDX836" s="257"/>
      <c r="VDY836" s="257"/>
      <c r="VDZ836" s="257"/>
      <c r="VEA836" s="257"/>
      <c r="VEB836" s="257"/>
      <c r="VEC836" s="257"/>
      <c r="VED836" s="257"/>
      <c r="VEE836" s="257"/>
      <c r="VEF836" s="257"/>
      <c r="VEG836" s="257"/>
      <c r="VEH836" s="257"/>
      <c r="VEI836" s="257"/>
      <c r="VEJ836" s="257"/>
      <c r="VEK836" s="257"/>
      <c r="VEL836" s="257"/>
      <c r="VEM836" s="257"/>
      <c r="VEN836" s="257"/>
      <c r="VEO836" s="257"/>
      <c r="VEP836" s="257"/>
      <c r="VEQ836" s="257"/>
      <c r="VER836" s="257"/>
      <c r="VES836" s="257"/>
      <c r="VET836" s="257"/>
      <c r="VEU836" s="257"/>
      <c r="VEV836" s="257"/>
      <c r="VEW836" s="257"/>
      <c r="VEX836" s="257"/>
      <c r="VEY836" s="257"/>
      <c r="VEZ836" s="257"/>
      <c r="VFA836" s="257"/>
      <c r="VFB836" s="257"/>
      <c r="VFC836" s="257"/>
      <c r="VFD836" s="257"/>
      <c r="VFE836" s="257"/>
      <c r="VFF836" s="257"/>
      <c r="VFG836" s="257"/>
      <c r="VFH836" s="257"/>
      <c r="VFI836" s="257"/>
      <c r="VFJ836" s="257"/>
      <c r="VFK836" s="257"/>
      <c r="VFL836" s="257"/>
      <c r="VFM836" s="257"/>
      <c r="VFN836" s="257"/>
      <c r="VFO836" s="257"/>
      <c r="VFP836" s="257"/>
      <c r="VFQ836" s="257"/>
      <c r="VFR836" s="257"/>
      <c r="VFS836" s="257"/>
      <c r="VFT836" s="257"/>
      <c r="VFU836" s="257"/>
      <c r="VFV836" s="257"/>
      <c r="VFW836" s="257"/>
      <c r="VFX836" s="257"/>
      <c r="VFY836" s="257"/>
      <c r="VFZ836" s="257"/>
      <c r="VGA836" s="257"/>
      <c r="VGB836" s="257"/>
      <c r="VGC836" s="257"/>
      <c r="VGD836" s="257"/>
      <c r="VGE836" s="257"/>
      <c r="VGF836" s="257"/>
      <c r="VGG836" s="257"/>
      <c r="VGH836" s="257"/>
      <c r="VGI836" s="257"/>
      <c r="VGJ836" s="257"/>
      <c r="VGK836" s="257"/>
      <c r="VGL836" s="257"/>
      <c r="VGM836" s="257"/>
      <c r="VGN836" s="257"/>
      <c r="VGO836" s="257"/>
      <c r="VGP836" s="257"/>
      <c r="VGQ836" s="257"/>
      <c r="VGR836" s="257"/>
      <c r="VGS836" s="257"/>
      <c r="VGT836" s="257"/>
      <c r="VGU836" s="257"/>
      <c r="VGV836" s="257"/>
      <c r="VGW836" s="257"/>
      <c r="VGX836" s="257"/>
      <c r="VGY836" s="257"/>
      <c r="VGZ836" s="257"/>
      <c r="VHA836" s="257"/>
      <c r="VHB836" s="257"/>
      <c r="VHC836" s="257"/>
      <c r="VHD836" s="257"/>
      <c r="VHE836" s="257"/>
      <c r="VHF836" s="257"/>
      <c r="VHG836" s="257"/>
      <c r="VHH836" s="257"/>
      <c r="VHI836" s="257"/>
      <c r="VHJ836" s="257"/>
      <c r="VHK836" s="257"/>
      <c r="VHL836" s="257"/>
      <c r="VHM836" s="257"/>
      <c r="VHN836" s="257"/>
      <c r="VHO836" s="257"/>
      <c r="VHP836" s="257"/>
      <c r="VHQ836" s="257"/>
      <c r="VHR836" s="257"/>
      <c r="VHS836" s="257"/>
      <c r="VHT836" s="257"/>
      <c r="VHU836" s="257"/>
      <c r="VHV836" s="257"/>
      <c r="VHW836" s="257"/>
      <c r="VHX836" s="257"/>
      <c r="VHY836" s="257"/>
      <c r="VHZ836" s="257"/>
      <c r="VIA836" s="257"/>
      <c r="VIB836" s="257"/>
      <c r="VIC836" s="257"/>
      <c r="VID836" s="257"/>
      <c r="VIE836" s="257"/>
      <c r="VIF836" s="257"/>
      <c r="VIG836" s="257"/>
      <c r="VIH836" s="257"/>
      <c r="VII836" s="257"/>
      <c r="VIJ836" s="257"/>
      <c r="VIK836" s="257"/>
      <c r="VIL836" s="257"/>
      <c r="VIM836" s="257"/>
      <c r="VIN836" s="257"/>
      <c r="VIO836" s="257"/>
      <c r="VIP836" s="257"/>
      <c r="VIQ836" s="257"/>
      <c r="VIR836" s="257"/>
      <c r="VIS836" s="257"/>
      <c r="VIT836" s="257"/>
      <c r="VIU836" s="257"/>
      <c r="VIV836" s="257"/>
      <c r="VIW836" s="257"/>
      <c r="VIX836" s="257"/>
      <c r="VIY836" s="257"/>
      <c r="VIZ836" s="257"/>
      <c r="VJA836" s="257"/>
      <c r="VJB836" s="257"/>
      <c r="VJC836" s="257"/>
      <c r="VJD836" s="257"/>
      <c r="VJE836" s="257"/>
      <c r="VJF836" s="257"/>
      <c r="VJG836" s="257"/>
      <c r="VJH836" s="257"/>
      <c r="VJI836" s="257"/>
      <c r="VJJ836" s="257"/>
      <c r="VJK836" s="257"/>
      <c r="VJL836" s="257"/>
      <c r="VJM836" s="257"/>
      <c r="VJN836" s="257"/>
      <c r="VJO836" s="257"/>
      <c r="VJP836" s="257"/>
      <c r="VJQ836" s="257"/>
      <c r="VJR836" s="257"/>
      <c r="VJS836" s="257"/>
      <c r="VJT836" s="257"/>
      <c r="VJU836" s="257"/>
      <c r="VJV836" s="257"/>
      <c r="VJW836" s="257"/>
      <c r="VJX836" s="257"/>
      <c r="VJY836" s="257"/>
      <c r="VJZ836" s="257"/>
      <c r="VKA836" s="257"/>
      <c r="VKB836" s="257"/>
      <c r="VKC836" s="257"/>
      <c r="VKD836" s="257"/>
      <c r="VKE836" s="257"/>
      <c r="VKF836" s="257"/>
      <c r="VKG836" s="257"/>
      <c r="VKH836" s="257"/>
      <c r="VKI836" s="257"/>
      <c r="VKJ836" s="257"/>
      <c r="VKK836" s="257"/>
      <c r="VKL836" s="257"/>
      <c r="VKM836" s="257"/>
      <c r="VKN836" s="257"/>
      <c r="VKO836" s="257"/>
      <c r="VKP836" s="257"/>
      <c r="VKQ836" s="257"/>
      <c r="VKR836" s="257"/>
      <c r="VKS836" s="257"/>
      <c r="VKT836" s="257"/>
      <c r="VKU836" s="257"/>
      <c r="VKV836" s="257"/>
      <c r="VKW836" s="257"/>
      <c r="VKX836" s="257"/>
      <c r="VKY836" s="257"/>
      <c r="VKZ836" s="257"/>
      <c r="VLA836" s="257"/>
      <c r="VLB836" s="257"/>
      <c r="VLC836" s="257"/>
      <c r="VLD836" s="257"/>
      <c r="VLE836" s="257"/>
      <c r="VLF836" s="257"/>
      <c r="VLG836" s="257"/>
      <c r="VLH836" s="257"/>
      <c r="VLI836" s="257"/>
      <c r="VLJ836" s="257"/>
      <c r="VLK836" s="257"/>
      <c r="VLL836" s="257"/>
      <c r="VLM836" s="257"/>
      <c r="VLN836" s="257"/>
      <c r="VLO836" s="257"/>
      <c r="VLP836" s="257"/>
      <c r="VLQ836" s="257"/>
      <c r="VLR836" s="257"/>
      <c r="VLS836" s="257"/>
      <c r="VLT836" s="257"/>
      <c r="VLU836" s="257"/>
      <c r="VLV836" s="257"/>
      <c r="VLW836" s="257"/>
      <c r="VLX836" s="257"/>
      <c r="VLY836" s="257"/>
      <c r="VLZ836" s="257"/>
      <c r="VMA836" s="257"/>
      <c r="VMB836" s="257"/>
      <c r="VMC836" s="257"/>
      <c r="VMD836" s="257"/>
      <c r="VME836" s="257"/>
      <c r="VMF836" s="257"/>
      <c r="VMG836" s="257"/>
      <c r="VMH836" s="257"/>
      <c r="VMI836" s="257"/>
      <c r="VMJ836" s="257"/>
      <c r="VMK836" s="257"/>
      <c r="VML836" s="257"/>
      <c r="VMM836" s="257"/>
      <c r="VMN836" s="257"/>
      <c r="VMO836" s="257"/>
      <c r="VMP836" s="257"/>
      <c r="VMQ836" s="257"/>
      <c r="VMR836" s="257"/>
      <c r="VMS836" s="257"/>
      <c r="VMT836" s="257"/>
      <c r="VMU836" s="257"/>
      <c r="VMV836" s="257"/>
      <c r="VMW836" s="257"/>
      <c r="VMX836" s="257"/>
      <c r="VMY836" s="257"/>
      <c r="VMZ836" s="257"/>
      <c r="VNA836" s="257"/>
      <c r="VNB836" s="257"/>
      <c r="VNC836" s="257"/>
      <c r="VND836" s="257"/>
      <c r="VNE836" s="257"/>
      <c r="VNF836" s="257"/>
      <c r="VNG836" s="257"/>
      <c r="VNH836" s="257"/>
      <c r="VNI836" s="257"/>
      <c r="VNJ836" s="257"/>
      <c r="VNK836" s="257"/>
      <c r="VNL836" s="257"/>
      <c r="VNM836" s="257"/>
      <c r="VNN836" s="257"/>
      <c r="VNO836" s="257"/>
      <c r="VNP836" s="257"/>
      <c r="VNQ836" s="257"/>
      <c r="VNR836" s="257"/>
      <c r="VNS836" s="257"/>
      <c r="VNT836" s="257"/>
      <c r="VNU836" s="257"/>
      <c r="VNV836" s="257"/>
      <c r="VNW836" s="257"/>
      <c r="VNX836" s="257"/>
      <c r="VNY836" s="257"/>
      <c r="VNZ836" s="257"/>
      <c r="VOA836" s="257"/>
      <c r="VOB836" s="257"/>
      <c r="VOC836" s="257"/>
      <c r="VOD836" s="257"/>
      <c r="VOE836" s="257"/>
      <c r="VOF836" s="257"/>
      <c r="VOG836" s="257"/>
      <c r="VOH836" s="257"/>
      <c r="VOI836" s="257"/>
      <c r="VOJ836" s="257"/>
      <c r="VOK836" s="257"/>
      <c r="VOL836" s="257"/>
      <c r="VOM836" s="257"/>
      <c r="VON836" s="257"/>
      <c r="VOO836" s="257"/>
      <c r="VOP836" s="257"/>
      <c r="VOQ836" s="257"/>
      <c r="VOR836" s="257"/>
      <c r="VOS836" s="257"/>
      <c r="VOT836" s="257"/>
      <c r="VOU836" s="257"/>
      <c r="VOV836" s="257"/>
      <c r="VOW836" s="257"/>
      <c r="VOX836" s="257"/>
      <c r="VOY836" s="257"/>
      <c r="VOZ836" s="257"/>
      <c r="VPA836" s="257"/>
      <c r="VPB836" s="257"/>
      <c r="VPC836" s="257"/>
      <c r="VPD836" s="257"/>
      <c r="VPE836" s="257"/>
      <c r="VPF836" s="257"/>
      <c r="VPG836" s="257"/>
      <c r="VPH836" s="257"/>
      <c r="VPI836" s="257"/>
      <c r="VPJ836" s="257"/>
      <c r="VPK836" s="257"/>
      <c r="VPL836" s="257"/>
      <c r="VPM836" s="257"/>
      <c r="VPN836" s="257"/>
      <c r="VPO836" s="257"/>
      <c r="VPP836" s="257"/>
      <c r="VPQ836" s="257"/>
      <c r="VPR836" s="257"/>
      <c r="VPS836" s="257"/>
      <c r="VPT836" s="257"/>
      <c r="VPU836" s="257"/>
      <c r="VPV836" s="257"/>
      <c r="VPW836" s="257"/>
      <c r="VPX836" s="257"/>
      <c r="VPY836" s="257"/>
      <c r="VPZ836" s="257"/>
      <c r="VQA836" s="257"/>
      <c r="VQB836" s="257"/>
      <c r="VQC836" s="257"/>
      <c r="VQD836" s="257"/>
      <c r="VQE836" s="257"/>
      <c r="VQF836" s="257"/>
      <c r="VQG836" s="257"/>
      <c r="VQH836" s="257"/>
      <c r="VQI836" s="257"/>
      <c r="VQJ836" s="257"/>
      <c r="VQK836" s="257"/>
      <c r="VQL836" s="257"/>
      <c r="VQM836" s="257"/>
      <c r="VQN836" s="257"/>
      <c r="VQO836" s="257"/>
      <c r="VQP836" s="257"/>
      <c r="VQQ836" s="257"/>
      <c r="VQR836" s="257"/>
      <c r="VQS836" s="257"/>
      <c r="VQT836" s="257"/>
      <c r="VQU836" s="257"/>
      <c r="VQV836" s="257"/>
      <c r="VQW836" s="257"/>
      <c r="VQX836" s="257"/>
      <c r="VQY836" s="257"/>
      <c r="VQZ836" s="257"/>
      <c r="VRA836" s="257"/>
      <c r="VRB836" s="257"/>
      <c r="VRC836" s="257"/>
      <c r="VRD836" s="257"/>
      <c r="VRE836" s="257"/>
      <c r="VRF836" s="257"/>
      <c r="VRG836" s="257"/>
      <c r="VRH836" s="257"/>
      <c r="VRI836" s="257"/>
      <c r="VRJ836" s="257"/>
      <c r="VRK836" s="257"/>
      <c r="VRL836" s="257"/>
      <c r="VRM836" s="257"/>
      <c r="VRN836" s="257"/>
      <c r="VRO836" s="257"/>
      <c r="VRP836" s="257"/>
      <c r="VRQ836" s="257"/>
      <c r="VRR836" s="257"/>
      <c r="VRS836" s="257"/>
      <c r="VRT836" s="257"/>
      <c r="VRU836" s="257"/>
      <c r="VRV836" s="257"/>
      <c r="VRW836" s="257"/>
      <c r="VRX836" s="257"/>
      <c r="VRY836" s="257"/>
      <c r="VRZ836" s="257"/>
      <c r="VSA836" s="257"/>
      <c r="VSB836" s="257"/>
      <c r="VSC836" s="257"/>
      <c r="VSD836" s="257"/>
      <c r="VSE836" s="257"/>
      <c r="VSF836" s="257"/>
      <c r="VSG836" s="257"/>
      <c r="VSH836" s="257"/>
      <c r="VSI836" s="257"/>
      <c r="VSJ836" s="257"/>
      <c r="VSK836" s="257"/>
      <c r="VSL836" s="257"/>
      <c r="VSM836" s="257"/>
      <c r="VSN836" s="257"/>
      <c r="VSO836" s="257"/>
      <c r="VSP836" s="257"/>
      <c r="VSQ836" s="257"/>
      <c r="VSR836" s="257"/>
      <c r="VSS836" s="257"/>
      <c r="VST836" s="257"/>
      <c r="VSU836" s="257"/>
      <c r="VSV836" s="257"/>
      <c r="VSW836" s="257"/>
      <c r="VSX836" s="257"/>
      <c r="VSY836" s="257"/>
      <c r="VSZ836" s="257"/>
      <c r="VTA836" s="257"/>
      <c r="VTB836" s="257"/>
      <c r="VTC836" s="257"/>
      <c r="VTD836" s="257"/>
      <c r="VTE836" s="257"/>
      <c r="VTF836" s="257"/>
      <c r="VTG836" s="257"/>
      <c r="VTH836" s="257"/>
      <c r="VTI836" s="257"/>
      <c r="VTJ836" s="257"/>
      <c r="VTK836" s="257"/>
      <c r="VTL836" s="257"/>
      <c r="VTM836" s="257"/>
      <c r="VTN836" s="257"/>
      <c r="VTO836" s="257"/>
      <c r="VTP836" s="257"/>
      <c r="VTQ836" s="257"/>
      <c r="VTR836" s="257"/>
      <c r="VTS836" s="257"/>
      <c r="VTT836" s="257"/>
      <c r="VTU836" s="257"/>
      <c r="VTV836" s="257"/>
      <c r="VTW836" s="257"/>
      <c r="VTX836" s="257"/>
      <c r="VTY836" s="257"/>
      <c r="VTZ836" s="257"/>
      <c r="VUA836" s="257"/>
      <c r="VUB836" s="257"/>
      <c r="VUC836" s="257"/>
      <c r="VUD836" s="257"/>
      <c r="VUE836" s="257"/>
      <c r="VUF836" s="257"/>
      <c r="VUG836" s="257"/>
      <c r="VUH836" s="257"/>
      <c r="VUI836" s="257"/>
      <c r="VUJ836" s="257"/>
      <c r="VUK836" s="257"/>
      <c r="VUL836" s="257"/>
      <c r="VUM836" s="257"/>
      <c r="VUN836" s="257"/>
      <c r="VUO836" s="257"/>
      <c r="VUP836" s="257"/>
      <c r="VUQ836" s="257"/>
      <c r="VUR836" s="257"/>
      <c r="VUS836" s="257"/>
      <c r="VUT836" s="257"/>
      <c r="VUU836" s="257"/>
      <c r="VUV836" s="257"/>
      <c r="VUW836" s="257"/>
      <c r="VUX836" s="257"/>
      <c r="VUY836" s="257"/>
      <c r="VUZ836" s="257"/>
      <c r="VVA836" s="257"/>
      <c r="VVB836" s="257"/>
      <c r="VVC836" s="257"/>
      <c r="VVD836" s="257"/>
      <c r="VVE836" s="257"/>
      <c r="VVF836" s="257"/>
      <c r="VVG836" s="257"/>
      <c r="VVH836" s="257"/>
      <c r="VVI836" s="257"/>
      <c r="VVJ836" s="257"/>
      <c r="VVK836" s="257"/>
      <c r="VVL836" s="257"/>
      <c r="VVM836" s="257"/>
      <c r="VVN836" s="257"/>
      <c r="VVO836" s="257"/>
      <c r="VVP836" s="257"/>
      <c r="VVQ836" s="257"/>
      <c r="VVR836" s="257"/>
      <c r="VVS836" s="257"/>
      <c r="VVT836" s="257"/>
      <c r="VVU836" s="257"/>
      <c r="VVV836" s="257"/>
      <c r="VVW836" s="257"/>
      <c r="VVX836" s="257"/>
      <c r="VVY836" s="257"/>
      <c r="VVZ836" s="257"/>
      <c r="VWA836" s="257"/>
      <c r="VWB836" s="257"/>
      <c r="VWC836" s="257"/>
      <c r="VWD836" s="257"/>
      <c r="VWE836" s="257"/>
      <c r="VWF836" s="257"/>
      <c r="VWG836" s="257"/>
      <c r="VWH836" s="257"/>
      <c r="VWI836" s="257"/>
      <c r="VWJ836" s="257"/>
      <c r="VWK836" s="257"/>
      <c r="VWL836" s="257"/>
      <c r="VWM836" s="257"/>
      <c r="VWN836" s="257"/>
      <c r="VWO836" s="257"/>
      <c r="VWP836" s="257"/>
      <c r="VWQ836" s="257"/>
      <c r="VWR836" s="257"/>
      <c r="VWS836" s="257"/>
      <c r="VWT836" s="257"/>
      <c r="VWU836" s="257"/>
      <c r="VWV836" s="257"/>
      <c r="VWW836" s="257"/>
      <c r="VWX836" s="257"/>
      <c r="VWY836" s="257"/>
      <c r="VWZ836" s="257"/>
      <c r="VXA836" s="257"/>
      <c r="VXB836" s="257"/>
      <c r="VXC836" s="257"/>
      <c r="VXD836" s="257"/>
      <c r="VXE836" s="257"/>
      <c r="VXF836" s="257"/>
      <c r="VXG836" s="257"/>
      <c r="VXH836" s="257"/>
      <c r="VXI836" s="257"/>
      <c r="VXJ836" s="257"/>
      <c r="VXK836" s="257"/>
      <c r="VXL836" s="257"/>
      <c r="VXM836" s="257"/>
      <c r="VXN836" s="257"/>
      <c r="VXO836" s="257"/>
      <c r="VXP836" s="257"/>
      <c r="VXQ836" s="257"/>
      <c r="VXR836" s="257"/>
      <c r="VXS836" s="257"/>
      <c r="VXT836" s="257"/>
      <c r="VXU836" s="257"/>
      <c r="VXV836" s="257"/>
      <c r="VXW836" s="257"/>
      <c r="VXX836" s="257"/>
      <c r="VXY836" s="257"/>
      <c r="VXZ836" s="257"/>
      <c r="VYA836" s="257"/>
      <c r="VYB836" s="257"/>
      <c r="VYC836" s="257"/>
      <c r="VYD836" s="257"/>
      <c r="VYE836" s="257"/>
      <c r="VYF836" s="257"/>
      <c r="VYG836" s="257"/>
      <c r="VYH836" s="257"/>
      <c r="VYI836" s="257"/>
      <c r="VYJ836" s="257"/>
      <c r="VYK836" s="257"/>
      <c r="VYL836" s="257"/>
      <c r="VYM836" s="257"/>
      <c r="VYN836" s="257"/>
      <c r="VYO836" s="257"/>
      <c r="VYP836" s="257"/>
      <c r="VYQ836" s="257"/>
      <c r="VYR836" s="257"/>
      <c r="VYS836" s="257"/>
      <c r="VYT836" s="257"/>
      <c r="VYU836" s="257"/>
      <c r="VYV836" s="257"/>
      <c r="VYW836" s="257"/>
      <c r="VYX836" s="257"/>
      <c r="VYY836" s="257"/>
      <c r="VYZ836" s="257"/>
      <c r="VZA836" s="257"/>
      <c r="VZB836" s="257"/>
      <c r="VZC836" s="257"/>
      <c r="VZD836" s="257"/>
      <c r="VZE836" s="257"/>
      <c r="VZF836" s="257"/>
      <c r="VZG836" s="257"/>
      <c r="VZH836" s="257"/>
      <c r="VZI836" s="257"/>
      <c r="VZJ836" s="257"/>
      <c r="VZK836" s="257"/>
      <c r="VZL836" s="257"/>
      <c r="VZM836" s="257"/>
      <c r="VZN836" s="257"/>
      <c r="VZO836" s="257"/>
      <c r="VZP836" s="257"/>
      <c r="VZQ836" s="257"/>
      <c r="VZR836" s="257"/>
      <c r="VZS836" s="257"/>
      <c r="VZT836" s="257"/>
      <c r="VZU836" s="257"/>
      <c r="VZV836" s="257"/>
      <c r="VZW836" s="257"/>
      <c r="VZX836" s="257"/>
      <c r="VZY836" s="257"/>
      <c r="VZZ836" s="257"/>
      <c r="WAA836" s="257"/>
      <c r="WAB836" s="257"/>
      <c r="WAC836" s="257"/>
      <c r="WAD836" s="257"/>
      <c r="WAE836" s="257"/>
      <c r="WAF836" s="257"/>
      <c r="WAG836" s="257"/>
      <c r="WAH836" s="257"/>
      <c r="WAI836" s="257"/>
      <c r="WAJ836" s="257"/>
      <c r="WAK836" s="257"/>
      <c r="WAL836" s="257"/>
      <c r="WAM836" s="257"/>
      <c r="WAN836" s="257"/>
      <c r="WAO836" s="257"/>
      <c r="WAP836" s="257"/>
      <c r="WAQ836" s="257"/>
      <c r="WAR836" s="257"/>
      <c r="WAS836" s="257"/>
      <c r="WAT836" s="257"/>
      <c r="WAU836" s="257"/>
      <c r="WAV836" s="257"/>
      <c r="WAW836" s="257"/>
      <c r="WAX836" s="257"/>
      <c r="WAY836" s="257"/>
      <c r="WAZ836" s="257"/>
      <c r="WBA836" s="257"/>
      <c r="WBB836" s="257"/>
      <c r="WBC836" s="257"/>
      <c r="WBD836" s="257"/>
      <c r="WBE836" s="257"/>
      <c r="WBF836" s="257"/>
      <c r="WBG836" s="257"/>
      <c r="WBH836" s="257"/>
      <c r="WBI836" s="257"/>
      <c r="WBJ836" s="257"/>
      <c r="WBK836" s="257"/>
      <c r="WBL836" s="257"/>
      <c r="WBM836" s="257"/>
      <c r="WBN836" s="257"/>
      <c r="WBO836" s="257"/>
      <c r="WBP836" s="257"/>
      <c r="WBQ836" s="257"/>
      <c r="WBR836" s="257"/>
      <c r="WBS836" s="257"/>
      <c r="WBT836" s="257"/>
      <c r="WBU836" s="257"/>
      <c r="WBV836" s="257"/>
      <c r="WBW836" s="257"/>
      <c r="WBX836" s="257"/>
      <c r="WBY836" s="257"/>
      <c r="WBZ836" s="257"/>
      <c r="WCA836" s="257"/>
      <c r="WCB836" s="257"/>
      <c r="WCC836" s="257"/>
      <c r="WCD836" s="257"/>
      <c r="WCE836" s="257"/>
      <c r="WCF836" s="257"/>
      <c r="WCG836" s="257"/>
      <c r="WCH836" s="257"/>
      <c r="WCI836" s="257"/>
      <c r="WCJ836" s="257"/>
      <c r="WCK836" s="257"/>
      <c r="WCL836" s="257"/>
      <c r="WCM836" s="257"/>
      <c r="WCN836" s="257"/>
      <c r="WCO836" s="257"/>
      <c r="WCP836" s="257"/>
      <c r="WCQ836" s="257"/>
      <c r="WCR836" s="257"/>
      <c r="WCS836" s="257"/>
      <c r="WCT836" s="257"/>
      <c r="WCU836" s="257"/>
      <c r="WCV836" s="257"/>
      <c r="WCW836" s="257"/>
      <c r="WCX836" s="257"/>
      <c r="WCY836" s="257"/>
      <c r="WCZ836" s="257"/>
      <c r="WDA836" s="257"/>
      <c r="WDB836" s="257"/>
      <c r="WDC836" s="257"/>
      <c r="WDD836" s="257"/>
      <c r="WDE836" s="257"/>
      <c r="WDF836" s="257"/>
      <c r="WDG836" s="257"/>
      <c r="WDH836" s="257"/>
      <c r="WDI836" s="257"/>
      <c r="WDJ836" s="257"/>
      <c r="WDK836" s="257"/>
      <c r="WDL836" s="257"/>
      <c r="WDM836" s="257"/>
      <c r="WDN836" s="257"/>
      <c r="WDO836" s="257"/>
      <c r="WDP836" s="257"/>
      <c r="WDQ836" s="257"/>
      <c r="WDR836" s="257"/>
      <c r="WDS836" s="257"/>
      <c r="WDT836" s="257"/>
      <c r="WDU836" s="257"/>
      <c r="WDV836" s="257"/>
      <c r="WDW836" s="257"/>
      <c r="WDX836" s="257"/>
      <c r="WDY836" s="257"/>
      <c r="WDZ836" s="257"/>
      <c r="WEA836" s="257"/>
      <c r="WEB836" s="257"/>
      <c r="WEC836" s="257"/>
      <c r="WED836" s="257"/>
      <c r="WEE836" s="257"/>
      <c r="WEF836" s="257"/>
      <c r="WEG836" s="257"/>
      <c r="WEH836" s="257"/>
      <c r="WEI836" s="257"/>
      <c r="WEJ836" s="257"/>
      <c r="WEK836" s="257"/>
      <c r="WEL836" s="257"/>
      <c r="WEM836" s="257"/>
      <c r="WEN836" s="257"/>
      <c r="WEO836" s="257"/>
      <c r="WEP836" s="257"/>
      <c r="WEQ836" s="257"/>
      <c r="WER836" s="257"/>
      <c r="WES836" s="257"/>
      <c r="WET836" s="257"/>
      <c r="WEU836" s="257"/>
      <c r="WEV836" s="257"/>
      <c r="WEW836" s="257"/>
      <c r="WEX836" s="257"/>
      <c r="WEY836" s="257"/>
      <c r="WEZ836" s="257"/>
      <c r="WFA836" s="257"/>
      <c r="WFB836" s="257"/>
      <c r="WFC836" s="257"/>
      <c r="WFD836" s="257"/>
      <c r="WFE836" s="257"/>
      <c r="WFF836" s="257"/>
      <c r="WFG836" s="257"/>
      <c r="WFH836" s="257"/>
      <c r="WFI836" s="257"/>
      <c r="WFJ836" s="257"/>
      <c r="WFK836" s="257"/>
      <c r="WFL836" s="257"/>
      <c r="WFM836" s="257"/>
      <c r="WFN836" s="257"/>
      <c r="WFO836" s="257"/>
      <c r="WFP836" s="257"/>
      <c r="WFQ836" s="257"/>
      <c r="WFR836" s="257"/>
      <c r="WFS836" s="257"/>
      <c r="WFT836" s="257"/>
      <c r="WFU836" s="257"/>
      <c r="WFV836" s="257"/>
      <c r="WFW836" s="257"/>
      <c r="WFX836" s="257"/>
      <c r="WFY836" s="257"/>
      <c r="WFZ836" s="257"/>
      <c r="WGA836" s="257"/>
      <c r="WGB836" s="257"/>
      <c r="WGC836" s="257"/>
      <c r="WGD836" s="257"/>
      <c r="WGE836" s="257"/>
      <c r="WGF836" s="257"/>
      <c r="WGG836" s="257"/>
      <c r="WGH836" s="257"/>
      <c r="WGI836" s="257"/>
      <c r="WGJ836" s="257"/>
      <c r="WGK836" s="257"/>
      <c r="WGL836" s="257"/>
      <c r="WGM836" s="257"/>
      <c r="WGN836" s="257"/>
      <c r="WGO836" s="257"/>
      <c r="WGP836" s="257"/>
      <c r="WGQ836" s="257"/>
      <c r="WGR836" s="257"/>
      <c r="WGS836" s="257"/>
      <c r="WGT836" s="257"/>
      <c r="WGU836" s="257"/>
      <c r="WGV836" s="257"/>
      <c r="WGW836" s="257"/>
      <c r="WGX836" s="257"/>
      <c r="WGY836" s="257"/>
      <c r="WGZ836" s="257"/>
      <c r="WHA836" s="257"/>
      <c r="WHB836" s="257"/>
      <c r="WHC836" s="257"/>
      <c r="WHD836" s="257"/>
      <c r="WHE836" s="257"/>
      <c r="WHF836" s="257"/>
      <c r="WHG836" s="257"/>
      <c r="WHH836" s="257"/>
      <c r="WHI836" s="257"/>
      <c r="WHJ836" s="257"/>
      <c r="WHK836" s="257"/>
      <c r="WHL836" s="257"/>
      <c r="WHM836" s="257"/>
      <c r="WHN836" s="257"/>
      <c r="WHO836" s="257"/>
      <c r="WHP836" s="257"/>
      <c r="WHQ836" s="257"/>
      <c r="WHR836" s="257"/>
      <c r="WHS836" s="257"/>
      <c r="WHT836" s="257"/>
      <c r="WHU836" s="257"/>
      <c r="WHV836" s="257"/>
      <c r="WHW836" s="257"/>
      <c r="WHX836" s="257"/>
      <c r="WHY836" s="257"/>
      <c r="WHZ836" s="257"/>
      <c r="WIA836" s="257"/>
      <c r="WIB836" s="257"/>
      <c r="WIC836" s="257"/>
      <c r="WID836" s="257"/>
      <c r="WIE836" s="257"/>
      <c r="WIF836" s="257"/>
      <c r="WIG836" s="257"/>
      <c r="WIH836" s="257"/>
      <c r="WII836" s="257"/>
      <c r="WIJ836" s="257"/>
      <c r="WIK836" s="257"/>
      <c r="WIL836" s="257"/>
      <c r="WIM836" s="257"/>
      <c r="WIN836" s="257"/>
      <c r="WIO836" s="257"/>
      <c r="WIP836" s="257"/>
      <c r="WIQ836" s="257"/>
      <c r="WIR836" s="257"/>
      <c r="WIS836" s="257"/>
      <c r="WIT836" s="257"/>
      <c r="WIU836" s="257"/>
      <c r="WIV836" s="257"/>
      <c r="WIW836" s="257"/>
      <c r="WIX836" s="257"/>
      <c r="WIY836" s="257"/>
      <c r="WIZ836" s="257"/>
      <c r="WJA836" s="257"/>
      <c r="WJB836" s="257"/>
      <c r="WJC836" s="257"/>
      <c r="WJD836" s="257"/>
      <c r="WJE836" s="257"/>
      <c r="WJF836" s="257"/>
      <c r="WJG836" s="257"/>
      <c r="WJH836" s="257"/>
      <c r="WJI836" s="257"/>
      <c r="WJJ836" s="257"/>
      <c r="WJK836" s="257"/>
      <c r="WJL836" s="257"/>
      <c r="WJM836" s="257"/>
      <c r="WJN836" s="257"/>
      <c r="WJO836" s="257"/>
      <c r="WJP836" s="257"/>
      <c r="WJQ836" s="257"/>
      <c r="WJR836" s="257"/>
      <c r="WJS836" s="257"/>
      <c r="WJT836" s="257"/>
      <c r="WJU836" s="257"/>
      <c r="WJV836" s="257"/>
      <c r="WJW836" s="257"/>
      <c r="WJX836" s="257"/>
      <c r="WJY836" s="257"/>
      <c r="WJZ836" s="257"/>
      <c r="WKA836" s="257"/>
      <c r="WKB836" s="257"/>
      <c r="WKC836" s="257"/>
      <c r="WKD836" s="257"/>
      <c r="WKE836" s="257"/>
      <c r="WKF836" s="257"/>
      <c r="WKG836" s="257"/>
      <c r="WKH836" s="257"/>
      <c r="WKI836" s="257"/>
      <c r="WKJ836" s="257"/>
      <c r="WKK836" s="257"/>
      <c r="WKL836" s="257"/>
      <c r="WKM836" s="257"/>
      <c r="WKN836" s="257"/>
      <c r="WKO836" s="257"/>
      <c r="WKP836" s="257"/>
      <c r="WKQ836" s="257"/>
      <c r="WKR836" s="257"/>
      <c r="WKS836" s="257"/>
      <c r="WKT836" s="257"/>
      <c r="WKU836" s="257"/>
      <c r="WKV836" s="257"/>
      <c r="WKW836" s="257"/>
      <c r="WKX836" s="257"/>
      <c r="WKY836" s="257"/>
      <c r="WKZ836" s="257"/>
      <c r="WLA836" s="257"/>
      <c r="WLB836" s="257"/>
      <c r="WLC836" s="257"/>
      <c r="WLD836" s="257"/>
      <c r="WLE836" s="257"/>
      <c r="WLF836" s="257"/>
      <c r="WLG836" s="257"/>
      <c r="WLH836" s="257"/>
      <c r="WLI836" s="257"/>
      <c r="WLJ836" s="257"/>
      <c r="WLK836" s="257"/>
      <c r="WLL836" s="257"/>
      <c r="WLM836" s="257"/>
      <c r="WLN836" s="257"/>
      <c r="WLO836" s="257"/>
      <c r="WLP836" s="257"/>
      <c r="WLQ836" s="257"/>
      <c r="WLR836" s="257"/>
      <c r="WLS836" s="257"/>
      <c r="WLT836" s="257"/>
      <c r="WLU836" s="257"/>
      <c r="WLV836" s="257"/>
      <c r="WLW836" s="257"/>
      <c r="WLX836" s="257"/>
      <c r="WLY836" s="257"/>
      <c r="WLZ836" s="257"/>
      <c r="WMA836" s="257"/>
      <c r="WMB836" s="257"/>
      <c r="WMC836" s="257"/>
      <c r="WMD836" s="257"/>
      <c r="WME836" s="257"/>
      <c r="WMF836" s="257"/>
      <c r="WMG836" s="257"/>
      <c r="WMH836" s="257"/>
      <c r="WMI836" s="257"/>
      <c r="WMJ836" s="257"/>
      <c r="WMK836" s="257"/>
      <c r="WML836" s="257"/>
      <c r="WMM836" s="257"/>
      <c r="WMN836" s="257"/>
      <c r="WMO836" s="257"/>
      <c r="WMP836" s="257"/>
      <c r="WMQ836" s="257"/>
      <c r="WMR836" s="257"/>
      <c r="WMS836" s="257"/>
      <c r="WMT836" s="257"/>
      <c r="WMU836" s="257"/>
      <c r="WMV836" s="257"/>
      <c r="WMW836" s="257"/>
      <c r="WMX836" s="257"/>
      <c r="WMY836" s="257"/>
      <c r="WMZ836" s="257"/>
      <c r="WNA836" s="257"/>
      <c r="WNB836" s="257"/>
      <c r="WNC836" s="257"/>
      <c r="WND836" s="257"/>
      <c r="WNE836" s="257"/>
      <c r="WNF836" s="257"/>
      <c r="WNG836" s="257"/>
      <c r="WNH836" s="257"/>
      <c r="WNI836" s="257"/>
      <c r="WNJ836" s="257"/>
      <c r="WNK836" s="257"/>
      <c r="WNL836" s="257"/>
      <c r="WNM836" s="257"/>
      <c r="WNN836" s="257"/>
      <c r="WNO836" s="257"/>
      <c r="WNP836" s="257"/>
      <c r="WNQ836" s="257"/>
      <c r="WNR836" s="257"/>
      <c r="WNS836" s="257"/>
      <c r="WNT836" s="257"/>
      <c r="WNU836" s="257"/>
      <c r="WNV836" s="257"/>
      <c r="WNW836" s="257"/>
      <c r="WNX836" s="257"/>
      <c r="WNY836" s="257"/>
      <c r="WNZ836" s="257"/>
      <c r="WOA836" s="257"/>
      <c r="WOB836" s="257"/>
      <c r="WOC836" s="257"/>
      <c r="WOD836" s="257"/>
      <c r="WOE836" s="257"/>
      <c r="WOF836" s="257"/>
      <c r="WOG836" s="257"/>
      <c r="WOH836" s="257"/>
      <c r="WOI836" s="257"/>
      <c r="WOJ836" s="257"/>
      <c r="WOK836" s="257"/>
      <c r="WOL836" s="257"/>
      <c r="WOM836" s="257"/>
      <c r="WON836" s="257"/>
      <c r="WOO836" s="257"/>
      <c r="WOP836" s="257"/>
      <c r="WOQ836" s="257"/>
      <c r="WOR836" s="257"/>
      <c r="WOS836" s="257"/>
      <c r="WOT836" s="257"/>
      <c r="WOU836" s="257"/>
      <c r="WOV836" s="257"/>
      <c r="WOW836" s="257"/>
      <c r="WOX836" s="257"/>
      <c r="WOY836" s="257"/>
      <c r="WOZ836" s="257"/>
      <c r="WPA836" s="257"/>
      <c r="WPB836" s="257"/>
      <c r="WPC836" s="257"/>
      <c r="WPD836" s="257"/>
      <c r="WPE836" s="257"/>
      <c r="WPF836" s="257"/>
      <c r="WPG836" s="257"/>
      <c r="WPH836" s="257"/>
      <c r="WPI836" s="257"/>
      <c r="WPJ836" s="257"/>
      <c r="WPK836" s="257"/>
      <c r="WPL836" s="257"/>
      <c r="WPM836" s="257"/>
      <c r="WPN836" s="257"/>
      <c r="WPO836" s="257"/>
      <c r="WPP836" s="257"/>
      <c r="WPQ836" s="257"/>
      <c r="WPR836" s="257"/>
      <c r="WPS836" s="257"/>
      <c r="WPT836" s="257"/>
      <c r="WPU836" s="257"/>
      <c r="WPV836" s="257"/>
      <c r="WPW836" s="257"/>
      <c r="WPX836" s="257"/>
      <c r="WPY836" s="257"/>
      <c r="WPZ836" s="257"/>
      <c r="WQA836" s="257"/>
      <c r="WQB836" s="257"/>
      <c r="WQC836" s="257"/>
      <c r="WQD836" s="257"/>
      <c r="WQE836" s="257"/>
      <c r="WQF836" s="257"/>
      <c r="WQG836" s="257"/>
      <c r="WQH836" s="257"/>
      <c r="WQI836" s="257"/>
      <c r="WQJ836" s="257"/>
      <c r="WQK836" s="257"/>
      <c r="WQL836" s="257"/>
      <c r="WQM836" s="257"/>
      <c r="WQN836" s="257"/>
      <c r="WQO836" s="257"/>
      <c r="WQP836" s="257"/>
      <c r="WQQ836" s="257"/>
      <c r="WQR836" s="257"/>
      <c r="WQS836" s="257"/>
      <c r="WQT836" s="257"/>
      <c r="WQU836" s="257"/>
      <c r="WQV836" s="257"/>
      <c r="WQW836" s="257"/>
      <c r="WQX836" s="257"/>
      <c r="WQY836" s="257"/>
      <c r="WQZ836" s="257"/>
      <c r="WRA836" s="257"/>
      <c r="WRB836" s="257"/>
      <c r="WRC836" s="257"/>
      <c r="WRD836" s="257"/>
      <c r="WRE836" s="257"/>
      <c r="WRF836" s="257"/>
      <c r="WRG836" s="257"/>
      <c r="WRH836" s="257"/>
      <c r="WRI836" s="257"/>
      <c r="WRJ836" s="257"/>
      <c r="WRK836" s="257"/>
      <c r="WRL836" s="257"/>
      <c r="WRM836" s="257"/>
      <c r="WRN836" s="257"/>
      <c r="WRO836" s="257"/>
      <c r="WRP836" s="257"/>
      <c r="WRQ836" s="257"/>
      <c r="WRR836" s="257"/>
      <c r="WRS836" s="257"/>
      <c r="WRT836" s="257"/>
      <c r="WRU836" s="257"/>
      <c r="WRV836" s="257"/>
      <c r="WRW836" s="257"/>
      <c r="WRX836" s="257"/>
      <c r="WRY836" s="257"/>
      <c r="WRZ836" s="257"/>
      <c r="WSA836" s="257"/>
      <c r="WSB836" s="257"/>
      <c r="WSC836" s="257"/>
      <c r="WSD836" s="257"/>
      <c r="WSE836" s="257"/>
      <c r="WSF836" s="257"/>
      <c r="WSG836" s="257"/>
      <c r="WSH836" s="257"/>
      <c r="WSI836" s="257"/>
      <c r="WSJ836" s="257"/>
      <c r="WSK836" s="257"/>
      <c r="WSL836" s="257"/>
      <c r="WSM836" s="257"/>
      <c r="WSN836" s="257"/>
      <c r="WSO836" s="257"/>
      <c r="WSP836" s="257"/>
      <c r="WSQ836" s="257"/>
      <c r="WSR836" s="257"/>
      <c r="WSS836" s="257"/>
      <c r="WST836" s="257"/>
      <c r="WSU836" s="257"/>
      <c r="WSV836" s="257"/>
      <c r="WSW836" s="257"/>
      <c r="WSX836" s="257"/>
      <c r="WSY836" s="257"/>
      <c r="WSZ836" s="257"/>
      <c r="WTA836" s="257"/>
      <c r="WTB836" s="257"/>
      <c r="WTC836" s="257"/>
      <c r="WTD836" s="257"/>
      <c r="WTE836" s="257"/>
      <c r="WTF836" s="257"/>
      <c r="WTG836" s="257"/>
      <c r="WTH836" s="257"/>
      <c r="WTI836" s="257"/>
      <c r="WTJ836" s="257"/>
      <c r="WTK836" s="257"/>
      <c r="WTL836" s="257"/>
      <c r="WTM836" s="257"/>
      <c r="WTN836" s="257"/>
      <c r="WTO836" s="257"/>
      <c r="WTP836" s="257"/>
      <c r="WTQ836" s="257"/>
      <c r="WTR836" s="257"/>
      <c r="WTS836" s="257"/>
      <c r="WTT836" s="257"/>
      <c r="WTU836" s="257"/>
      <c r="WTV836" s="257"/>
      <c r="WTW836" s="257"/>
      <c r="WTX836" s="257"/>
      <c r="WTY836" s="257"/>
      <c r="WTZ836" s="257"/>
      <c r="WUA836" s="257"/>
      <c r="WUB836" s="257"/>
      <c r="WUC836" s="257"/>
      <c r="WUD836" s="257"/>
      <c r="WUE836" s="257"/>
      <c r="WUF836" s="257"/>
      <c r="WUG836" s="257"/>
      <c r="WUH836" s="257"/>
      <c r="WUI836" s="257"/>
      <c r="WUJ836" s="257"/>
      <c r="WUK836" s="257"/>
      <c r="WUL836" s="257"/>
      <c r="WUM836" s="257"/>
      <c r="WUN836" s="257"/>
      <c r="WUO836" s="257"/>
      <c r="WUP836" s="257"/>
      <c r="WUQ836" s="257"/>
      <c r="WUR836" s="257"/>
      <c r="WUS836" s="257"/>
      <c r="WUT836" s="257"/>
      <c r="WUU836" s="257"/>
      <c r="WUV836" s="257"/>
      <c r="WUW836" s="257"/>
      <c r="WUX836" s="257"/>
      <c r="WUY836" s="257"/>
      <c r="WUZ836" s="257"/>
      <c r="WVA836" s="257"/>
      <c r="WVB836" s="257"/>
      <c r="WVC836" s="257"/>
      <c r="WVD836" s="257"/>
      <c r="WVE836" s="257"/>
      <c r="WVF836" s="257"/>
      <c r="WVG836" s="257"/>
      <c r="WVH836" s="257"/>
      <c r="WVI836" s="257"/>
      <c r="WVJ836" s="257"/>
      <c r="WVK836" s="257"/>
      <c r="WVL836" s="257"/>
      <c r="WVM836" s="257"/>
      <c r="WVN836" s="257"/>
      <c r="WVO836" s="257"/>
      <c r="WVP836" s="257"/>
      <c r="WVQ836" s="257"/>
      <c r="WVR836" s="257"/>
      <c r="WVS836" s="257"/>
      <c r="WVT836" s="257"/>
      <c r="WVU836" s="257"/>
      <c r="WVV836" s="257"/>
      <c r="WVW836" s="257"/>
      <c r="WVX836" s="257"/>
      <c r="WVY836" s="257"/>
      <c r="WVZ836" s="257"/>
      <c r="WWA836" s="257"/>
      <c r="WWB836" s="257"/>
      <c r="WWC836" s="257"/>
      <c r="WWD836" s="257"/>
      <c r="WWE836" s="257"/>
      <c r="WWF836" s="257"/>
      <c r="WWG836" s="257"/>
      <c r="WWH836" s="257"/>
      <c r="WWI836" s="257"/>
      <c r="WWJ836" s="257"/>
      <c r="WWK836" s="257"/>
      <c r="WWL836" s="257"/>
      <c r="WWM836" s="257"/>
      <c r="WWN836" s="257"/>
      <c r="WWO836" s="257"/>
      <c r="WWP836" s="257"/>
      <c r="WWQ836" s="257"/>
      <c r="WWR836" s="257"/>
      <c r="WWS836" s="257"/>
      <c r="WWT836" s="257"/>
      <c r="WWU836" s="257"/>
      <c r="WWV836" s="257"/>
      <c r="WWW836" s="257"/>
      <c r="WWX836" s="257"/>
      <c r="WWY836" s="257"/>
      <c r="WWZ836" s="257"/>
      <c r="WXA836" s="257"/>
      <c r="WXB836" s="257"/>
      <c r="WXC836" s="257"/>
      <c r="WXD836" s="257"/>
      <c r="WXE836" s="257"/>
      <c r="WXF836" s="257"/>
      <c r="WXG836" s="257"/>
      <c r="WXH836" s="257"/>
      <c r="WXI836" s="257"/>
      <c r="WXJ836" s="257"/>
      <c r="WXK836" s="257"/>
      <c r="WXL836" s="257"/>
      <c r="WXM836" s="257"/>
      <c r="WXN836" s="257"/>
      <c r="WXO836" s="257"/>
      <c r="WXP836" s="257"/>
      <c r="WXQ836" s="257"/>
      <c r="WXR836" s="257"/>
      <c r="WXS836" s="257"/>
      <c r="WXT836" s="257"/>
      <c r="WXU836" s="257"/>
      <c r="WXV836" s="257"/>
      <c r="WXW836" s="257"/>
      <c r="WXX836" s="257"/>
      <c r="WXY836" s="257"/>
      <c r="WXZ836" s="257"/>
    </row>
    <row r="837" spans="2:16198" ht="35.25">
      <c r="B837" s="258">
        <v>12</v>
      </c>
      <c r="C837" s="239" t="s">
        <v>16845</v>
      </c>
      <c r="D837" s="233">
        <v>1976</v>
      </c>
      <c r="E837" s="233"/>
      <c r="F837" s="219" t="s">
        <v>17191</v>
      </c>
      <c r="G837" s="233">
        <v>2</v>
      </c>
      <c r="H837" s="233">
        <v>2</v>
      </c>
      <c r="I837" s="234">
        <v>634.70000000000005</v>
      </c>
      <c r="J837" s="234">
        <v>581.70000000000005</v>
      </c>
      <c r="K837" s="234">
        <v>581.70000000000005</v>
      </c>
      <c r="L837" s="240">
        <v>34</v>
      </c>
      <c r="M837" s="233" t="s">
        <v>17049</v>
      </c>
      <c r="N837" s="233" t="s">
        <v>17087</v>
      </c>
      <c r="O837" s="233" t="s">
        <v>17053</v>
      </c>
      <c r="P837" s="234">
        <v>4750280</v>
      </c>
      <c r="Q837" s="237"/>
      <c r="R837" s="234">
        <v>4122377.64</v>
      </c>
      <c r="S837" s="234">
        <v>217796.17</v>
      </c>
      <c r="T837" s="234">
        <f>P837-R837-S837</f>
        <v>410106.18999999983</v>
      </c>
      <c r="U837" s="220">
        <f t="shared" si="475"/>
        <v>7484.2917913975098</v>
      </c>
      <c r="V837" s="237">
        <v>9715.3700000000008</v>
      </c>
    </row>
    <row r="838" spans="2:16198" s="256" customFormat="1" ht="35.25">
      <c r="B838" s="228" t="s">
        <v>17451</v>
      </c>
      <c r="C838" s="246"/>
      <c r="D838" s="219" t="s">
        <v>17027</v>
      </c>
      <c r="E838" s="219" t="s">
        <v>17027</v>
      </c>
      <c r="F838" s="219" t="s">
        <v>17027</v>
      </c>
      <c r="G838" s="219" t="s">
        <v>17027</v>
      </c>
      <c r="H838" s="219" t="s">
        <v>17027</v>
      </c>
      <c r="I838" s="224">
        <f>I839</f>
        <v>2039.9</v>
      </c>
      <c r="J838" s="224">
        <f t="shared" ref="J838:L838" si="495">J839</f>
        <v>1862</v>
      </c>
      <c r="K838" s="224">
        <f t="shared" si="495"/>
        <v>1862</v>
      </c>
      <c r="L838" s="225">
        <f t="shared" si="495"/>
        <v>68</v>
      </c>
      <c r="M838" s="219" t="s">
        <v>17027</v>
      </c>
      <c r="N838" s="219" t="s">
        <v>17027</v>
      </c>
      <c r="O838" s="222" t="s">
        <v>17027</v>
      </c>
      <c r="P838" s="226">
        <f>P839</f>
        <v>8754570.4299999997</v>
      </c>
      <c r="Q838" s="226">
        <f t="shared" ref="Q838:T838" si="496">Q839</f>
        <v>0</v>
      </c>
      <c r="R838" s="224">
        <f t="shared" si="496"/>
        <v>7225223.7599999998</v>
      </c>
      <c r="S838" s="224">
        <f t="shared" si="496"/>
        <v>375579.24</v>
      </c>
      <c r="T838" s="224">
        <f t="shared" si="496"/>
        <v>1153767.43</v>
      </c>
      <c r="U838" s="220">
        <f t="shared" si="475"/>
        <v>4291.6664689445561</v>
      </c>
      <c r="V838" s="237">
        <f>V839</f>
        <v>5268.73</v>
      </c>
      <c r="W838" s="257"/>
      <c r="X838" s="257"/>
      <c r="Y838" s="257"/>
      <c r="Z838" s="257"/>
      <c r="AA838" s="257"/>
      <c r="AB838" s="257"/>
      <c r="AC838" s="257"/>
      <c r="AD838" s="257"/>
      <c r="AE838" s="257"/>
      <c r="AF838" s="257"/>
      <c r="AG838" s="257"/>
      <c r="AH838" s="257"/>
      <c r="AI838" s="257"/>
      <c r="AJ838" s="257"/>
      <c r="AK838" s="257"/>
      <c r="AL838" s="257"/>
      <c r="AM838" s="257"/>
      <c r="AN838" s="257"/>
      <c r="AO838" s="257"/>
      <c r="AP838" s="257"/>
      <c r="AQ838" s="257"/>
      <c r="AR838" s="257"/>
      <c r="AS838" s="257"/>
      <c r="AT838" s="257"/>
      <c r="AU838" s="257"/>
      <c r="AV838" s="257"/>
      <c r="AW838" s="257"/>
      <c r="AX838" s="257"/>
      <c r="AY838" s="257"/>
      <c r="AZ838" s="257"/>
      <c r="BA838" s="257"/>
      <c r="BB838" s="257"/>
      <c r="BC838" s="257"/>
      <c r="BD838" s="257"/>
      <c r="BE838" s="257"/>
      <c r="BF838" s="257"/>
      <c r="BG838" s="257"/>
      <c r="BH838" s="257"/>
      <c r="BI838" s="257"/>
      <c r="BJ838" s="257"/>
      <c r="BK838" s="257"/>
      <c r="BL838" s="257"/>
      <c r="BM838" s="257"/>
      <c r="BN838" s="257"/>
      <c r="BO838" s="257"/>
      <c r="BP838" s="257"/>
      <c r="BQ838" s="257"/>
      <c r="BR838" s="257"/>
      <c r="BS838" s="257"/>
      <c r="BT838" s="257"/>
      <c r="BU838" s="257"/>
      <c r="BV838" s="257"/>
      <c r="BW838" s="257"/>
      <c r="BX838" s="257"/>
      <c r="BY838" s="257"/>
      <c r="BZ838" s="257"/>
      <c r="CA838" s="257"/>
      <c r="CB838" s="257"/>
      <c r="CC838" s="257"/>
      <c r="CD838" s="257"/>
      <c r="CE838" s="257"/>
      <c r="CF838" s="257"/>
      <c r="CG838" s="257"/>
      <c r="CH838" s="257"/>
      <c r="CI838" s="257"/>
      <c r="CJ838" s="257"/>
      <c r="CK838" s="257"/>
      <c r="CL838" s="257"/>
      <c r="CM838" s="257"/>
      <c r="CN838" s="257"/>
      <c r="CO838" s="257"/>
      <c r="CP838" s="257"/>
      <c r="CQ838" s="257"/>
      <c r="CR838" s="257"/>
      <c r="CS838" s="257"/>
      <c r="CT838" s="257"/>
      <c r="CU838" s="257"/>
      <c r="CV838" s="257"/>
      <c r="CW838" s="257"/>
      <c r="CX838" s="257"/>
      <c r="CY838" s="257"/>
      <c r="CZ838" s="257"/>
      <c r="DA838" s="257"/>
      <c r="DB838" s="257"/>
      <c r="DC838" s="257"/>
      <c r="DD838" s="257"/>
      <c r="DE838" s="257"/>
      <c r="DF838" s="257"/>
      <c r="DG838" s="257"/>
      <c r="DH838" s="257"/>
      <c r="DI838" s="257"/>
      <c r="DJ838" s="257"/>
      <c r="DK838" s="257"/>
      <c r="DL838" s="257"/>
      <c r="DM838" s="257"/>
      <c r="DN838" s="257"/>
      <c r="DO838" s="257"/>
      <c r="DP838" s="257"/>
      <c r="DQ838" s="257"/>
      <c r="DR838" s="257"/>
      <c r="DS838" s="257"/>
      <c r="DT838" s="257"/>
      <c r="DU838" s="257"/>
      <c r="DV838" s="257"/>
      <c r="DW838" s="257"/>
      <c r="DX838" s="257"/>
      <c r="DY838" s="257"/>
      <c r="DZ838" s="257"/>
      <c r="EA838" s="257"/>
      <c r="EB838" s="257"/>
      <c r="EC838" s="257"/>
      <c r="ED838" s="257"/>
      <c r="EE838" s="257"/>
      <c r="EF838" s="257"/>
      <c r="EG838" s="257"/>
      <c r="EH838" s="257"/>
      <c r="EI838" s="257"/>
      <c r="EJ838" s="257"/>
      <c r="EK838" s="257"/>
      <c r="EL838" s="257"/>
      <c r="EM838" s="257"/>
      <c r="EN838" s="257"/>
      <c r="EO838" s="257"/>
      <c r="EP838" s="257"/>
      <c r="EQ838" s="257"/>
      <c r="ER838" s="257"/>
      <c r="ES838" s="257"/>
      <c r="ET838" s="257"/>
      <c r="EU838" s="257"/>
      <c r="EV838" s="257"/>
      <c r="EW838" s="257"/>
      <c r="EX838" s="257"/>
      <c r="EY838" s="257"/>
      <c r="EZ838" s="257"/>
      <c r="FA838" s="257"/>
      <c r="FB838" s="257"/>
      <c r="FC838" s="257"/>
      <c r="FD838" s="257"/>
      <c r="FE838" s="257"/>
      <c r="FF838" s="257"/>
      <c r="FG838" s="257"/>
      <c r="FH838" s="257"/>
      <c r="FI838" s="257"/>
      <c r="FJ838" s="257"/>
      <c r="FK838" s="257"/>
      <c r="FL838" s="257"/>
      <c r="FM838" s="257"/>
      <c r="FN838" s="257"/>
      <c r="FO838" s="257"/>
      <c r="FP838" s="257"/>
      <c r="FQ838" s="257"/>
      <c r="FR838" s="257"/>
      <c r="FS838" s="257"/>
      <c r="FT838" s="257"/>
      <c r="FU838" s="257"/>
      <c r="FV838" s="257"/>
      <c r="FW838" s="257"/>
      <c r="FX838" s="257"/>
      <c r="FY838" s="257"/>
      <c r="FZ838" s="257"/>
      <c r="GA838" s="257"/>
      <c r="GB838" s="257"/>
      <c r="GC838" s="257"/>
      <c r="GD838" s="257"/>
      <c r="GE838" s="257"/>
      <c r="GF838" s="257"/>
      <c r="GG838" s="257"/>
      <c r="GH838" s="257"/>
      <c r="GI838" s="257"/>
      <c r="GJ838" s="257"/>
      <c r="GK838" s="257"/>
      <c r="GL838" s="257"/>
      <c r="GM838" s="257"/>
      <c r="GN838" s="257"/>
      <c r="GO838" s="257"/>
      <c r="GP838" s="257"/>
      <c r="GQ838" s="257"/>
      <c r="GR838" s="257"/>
      <c r="GS838" s="257"/>
      <c r="GT838" s="257"/>
      <c r="GU838" s="257"/>
      <c r="GV838" s="257"/>
      <c r="GW838" s="257"/>
      <c r="GX838" s="257"/>
      <c r="GY838" s="257"/>
      <c r="GZ838" s="257"/>
      <c r="HA838" s="257"/>
      <c r="HB838" s="257"/>
      <c r="HC838" s="257"/>
      <c r="HD838" s="257"/>
      <c r="HE838" s="257"/>
      <c r="HF838" s="257"/>
      <c r="HG838" s="257"/>
      <c r="HH838" s="257"/>
      <c r="HI838" s="257"/>
      <c r="HJ838" s="257"/>
      <c r="HK838" s="257"/>
      <c r="HL838" s="257"/>
      <c r="HM838" s="257"/>
      <c r="HN838" s="257"/>
      <c r="HO838" s="257"/>
      <c r="HP838" s="257"/>
      <c r="HQ838" s="257"/>
      <c r="HR838" s="257"/>
      <c r="HS838" s="257"/>
      <c r="HT838" s="257"/>
      <c r="HU838" s="257"/>
      <c r="HV838" s="257"/>
      <c r="HW838" s="257"/>
      <c r="HX838" s="257"/>
      <c r="HY838" s="257"/>
      <c r="HZ838" s="257"/>
      <c r="IA838" s="257"/>
      <c r="IB838" s="257"/>
      <c r="IC838" s="257"/>
      <c r="ID838" s="257"/>
      <c r="IE838" s="257"/>
      <c r="IF838" s="257"/>
      <c r="IG838" s="257"/>
      <c r="IH838" s="257"/>
      <c r="II838" s="257"/>
      <c r="IJ838" s="257"/>
      <c r="IK838" s="257"/>
      <c r="IL838" s="257"/>
      <c r="IM838" s="257"/>
      <c r="IN838" s="257"/>
      <c r="IO838" s="257"/>
      <c r="IP838" s="257"/>
      <c r="IQ838" s="257"/>
      <c r="IR838" s="257"/>
      <c r="IS838" s="257"/>
      <c r="IT838" s="257"/>
      <c r="IU838" s="257"/>
      <c r="IV838" s="257"/>
      <c r="IW838" s="257"/>
      <c r="IX838" s="257"/>
      <c r="IY838" s="257"/>
      <c r="IZ838" s="257"/>
      <c r="JA838" s="257"/>
      <c r="JB838" s="257"/>
      <c r="JC838" s="257"/>
      <c r="JD838" s="257"/>
      <c r="JE838" s="257"/>
      <c r="JF838" s="257"/>
      <c r="JG838" s="257"/>
      <c r="JH838" s="257"/>
      <c r="JI838" s="257"/>
      <c r="JJ838" s="257"/>
      <c r="JK838" s="257"/>
      <c r="JL838" s="257"/>
      <c r="JM838" s="257"/>
      <c r="JN838" s="257"/>
      <c r="JO838" s="257"/>
      <c r="JP838" s="257"/>
      <c r="JQ838" s="257"/>
      <c r="JR838" s="257"/>
      <c r="JS838" s="257"/>
      <c r="JT838" s="257"/>
      <c r="JU838" s="257"/>
      <c r="JV838" s="257"/>
      <c r="JW838" s="257"/>
      <c r="JX838" s="257"/>
      <c r="JY838" s="257"/>
      <c r="JZ838" s="257"/>
      <c r="KA838" s="257"/>
      <c r="KB838" s="257"/>
      <c r="KC838" s="257"/>
      <c r="KD838" s="257"/>
      <c r="KE838" s="257"/>
      <c r="KF838" s="257"/>
      <c r="KG838" s="257"/>
      <c r="KH838" s="257"/>
      <c r="KI838" s="257"/>
      <c r="KJ838" s="257"/>
      <c r="KK838" s="257"/>
      <c r="KL838" s="257"/>
      <c r="KM838" s="257"/>
      <c r="KN838" s="257"/>
      <c r="KO838" s="257"/>
      <c r="KP838" s="257"/>
      <c r="KQ838" s="257"/>
      <c r="KR838" s="257"/>
      <c r="KS838" s="257"/>
      <c r="KT838" s="257"/>
      <c r="KU838" s="257"/>
      <c r="KV838" s="257"/>
      <c r="KW838" s="257"/>
      <c r="KX838" s="257"/>
      <c r="KY838" s="257"/>
      <c r="KZ838" s="257"/>
      <c r="LA838" s="257"/>
      <c r="LB838" s="257"/>
      <c r="LC838" s="257"/>
      <c r="LD838" s="257"/>
      <c r="LE838" s="257"/>
      <c r="LF838" s="257"/>
      <c r="LG838" s="257"/>
      <c r="LH838" s="257"/>
      <c r="LI838" s="257"/>
      <c r="LJ838" s="257"/>
      <c r="LK838" s="257"/>
      <c r="LL838" s="257"/>
      <c r="LM838" s="257"/>
      <c r="LN838" s="257"/>
      <c r="LO838" s="257"/>
      <c r="LP838" s="257"/>
      <c r="LQ838" s="257"/>
      <c r="LR838" s="257"/>
      <c r="LS838" s="257"/>
      <c r="LT838" s="257"/>
      <c r="LU838" s="257"/>
      <c r="LV838" s="257"/>
      <c r="LW838" s="257"/>
      <c r="LX838" s="257"/>
      <c r="LY838" s="257"/>
      <c r="LZ838" s="257"/>
      <c r="MA838" s="257"/>
      <c r="MB838" s="257"/>
      <c r="MC838" s="257"/>
      <c r="MD838" s="257"/>
      <c r="ME838" s="257"/>
      <c r="MF838" s="257"/>
      <c r="MG838" s="257"/>
      <c r="MH838" s="257"/>
      <c r="MI838" s="257"/>
      <c r="MJ838" s="257"/>
      <c r="MK838" s="257"/>
      <c r="ML838" s="257"/>
      <c r="MM838" s="257"/>
      <c r="MN838" s="257"/>
      <c r="MO838" s="257"/>
      <c r="MP838" s="257"/>
      <c r="MQ838" s="257"/>
      <c r="MR838" s="257"/>
      <c r="MS838" s="257"/>
      <c r="MT838" s="257"/>
      <c r="MU838" s="257"/>
      <c r="MV838" s="257"/>
      <c r="MW838" s="257"/>
      <c r="MX838" s="257"/>
      <c r="MY838" s="257"/>
      <c r="MZ838" s="257"/>
      <c r="NA838" s="257"/>
      <c r="NB838" s="257"/>
      <c r="NC838" s="257"/>
      <c r="ND838" s="257"/>
      <c r="NE838" s="257"/>
      <c r="NF838" s="257"/>
      <c r="NG838" s="257"/>
      <c r="NH838" s="257"/>
      <c r="NI838" s="257"/>
      <c r="NJ838" s="257"/>
      <c r="NK838" s="257"/>
      <c r="NL838" s="257"/>
      <c r="NM838" s="257"/>
      <c r="NN838" s="257"/>
      <c r="NO838" s="257"/>
      <c r="NP838" s="257"/>
      <c r="NQ838" s="257"/>
      <c r="NR838" s="257"/>
      <c r="NS838" s="257"/>
      <c r="NT838" s="257"/>
      <c r="NU838" s="257"/>
      <c r="NV838" s="257"/>
      <c r="NW838" s="257"/>
      <c r="NX838" s="257"/>
      <c r="NY838" s="257"/>
      <c r="NZ838" s="257"/>
      <c r="OA838" s="257"/>
      <c r="OB838" s="257"/>
      <c r="OC838" s="257"/>
      <c r="OD838" s="257"/>
      <c r="OE838" s="257"/>
      <c r="OF838" s="257"/>
      <c r="OG838" s="257"/>
      <c r="OH838" s="257"/>
      <c r="OI838" s="257"/>
      <c r="OJ838" s="257"/>
      <c r="OK838" s="257"/>
      <c r="OL838" s="257"/>
      <c r="OM838" s="257"/>
      <c r="ON838" s="257"/>
      <c r="OO838" s="257"/>
      <c r="OP838" s="257"/>
      <c r="OQ838" s="257"/>
      <c r="OR838" s="257"/>
      <c r="OS838" s="257"/>
      <c r="OT838" s="257"/>
      <c r="OU838" s="257"/>
      <c r="OV838" s="257"/>
      <c r="OW838" s="257"/>
      <c r="OX838" s="257"/>
      <c r="OY838" s="257"/>
      <c r="OZ838" s="257"/>
      <c r="PA838" s="257"/>
      <c r="PB838" s="257"/>
      <c r="PC838" s="257"/>
      <c r="PD838" s="257"/>
      <c r="PE838" s="257"/>
      <c r="PF838" s="257"/>
      <c r="PG838" s="257"/>
      <c r="PH838" s="257"/>
      <c r="PI838" s="257"/>
      <c r="PJ838" s="257"/>
      <c r="PK838" s="257"/>
      <c r="PL838" s="257"/>
      <c r="PM838" s="257"/>
      <c r="PN838" s="257"/>
      <c r="PO838" s="257"/>
      <c r="PP838" s="257"/>
      <c r="PQ838" s="257"/>
      <c r="PR838" s="257"/>
      <c r="PS838" s="257"/>
      <c r="PT838" s="257"/>
      <c r="PU838" s="257"/>
      <c r="PV838" s="257"/>
      <c r="PW838" s="257"/>
      <c r="PX838" s="257"/>
      <c r="PY838" s="257"/>
      <c r="PZ838" s="257"/>
      <c r="QA838" s="257"/>
      <c r="QB838" s="257"/>
      <c r="QC838" s="257"/>
      <c r="QD838" s="257"/>
      <c r="QE838" s="257"/>
      <c r="QF838" s="257"/>
      <c r="QG838" s="257"/>
      <c r="QH838" s="257"/>
      <c r="QI838" s="257"/>
      <c r="QJ838" s="257"/>
      <c r="QK838" s="257"/>
      <c r="QL838" s="257"/>
      <c r="QM838" s="257"/>
      <c r="QN838" s="257"/>
      <c r="QO838" s="257"/>
      <c r="QP838" s="257"/>
      <c r="QQ838" s="257"/>
      <c r="QR838" s="257"/>
      <c r="QS838" s="257"/>
      <c r="QT838" s="257"/>
      <c r="QU838" s="257"/>
      <c r="QV838" s="257"/>
      <c r="QW838" s="257"/>
      <c r="QX838" s="257"/>
      <c r="QY838" s="257"/>
      <c r="QZ838" s="257"/>
      <c r="RA838" s="257"/>
      <c r="RB838" s="257"/>
      <c r="RC838" s="257"/>
      <c r="RD838" s="257"/>
      <c r="RE838" s="257"/>
      <c r="RF838" s="257"/>
      <c r="RG838" s="257"/>
      <c r="RH838" s="257"/>
      <c r="RI838" s="257"/>
      <c r="RJ838" s="257"/>
      <c r="RK838" s="257"/>
      <c r="RL838" s="257"/>
      <c r="RM838" s="257"/>
      <c r="RN838" s="257"/>
      <c r="RO838" s="257"/>
      <c r="RP838" s="257"/>
      <c r="RQ838" s="257"/>
      <c r="RR838" s="257"/>
      <c r="RS838" s="257"/>
      <c r="RT838" s="257"/>
      <c r="RU838" s="257"/>
      <c r="RV838" s="257"/>
      <c r="RW838" s="257"/>
      <c r="RX838" s="257"/>
      <c r="RY838" s="257"/>
      <c r="RZ838" s="257"/>
      <c r="SA838" s="257"/>
      <c r="SB838" s="257"/>
      <c r="SC838" s="257"/>
      <c r="SD838" s="257"/>
      <c r="SE838" s="257"/>
      <c r="SF838" s="257"/>
      <c r="SG838" s="257"/>
      <c r="SH838" s="257"/>
      <c r="SI838" s="257"/>
      <c r="SJ838" s="257"/>
      <c r="SK838" s="257"/>
      <c r="SL838" s="257"/>
      <c r="SM838" s="257"/>
      <c r="SN838" s="257"/>
      <c r="SO838" s="257"/>
      <c r="SP838" s="257"/>
      <c r="SQ838" s="257"/>
      <c r="SR838" s="257"/>
      <c r="SS838" s="257"/>
      <c r="ST838" s="257"/>
      <c r="SU838" s="257"/>
      <c r="SV838" s="257"/>
      <c r="SW838" s="257"/>
      <c r="SX838" s="257"/>
      <c r="SY838" s="257"/>
      <c r="SZ838" s="257"/>
      <c r="TA838" s="257"/>
      <c r="TB838" s="257"/>
      <c r="TC838" s="257"/>
      <c r="TD838" s="257"/>
      <c r="TE838" s="257"/>
      <c r="TF838" s="257"/>
      <c r="TG838" s="257"/>
      <c r="TH838" s="257"/>
      <c r="TI838" s="257"/>
      <c r="TJ838" s="257"/>
      <c r="TK838" s="257"/>
      <c r="TL838" s="257"/>
      <c r="TM838" s="257"/>
      <c r="TN838" s="257"/>
      <c r="TO838" s="257"/>
      <c r="TP838" s="257"/>
      <c r="TQ838" s="257"/>
      <c r="TR838" s="257"/>
      <c r="TS838" s="257"/>
      <c r="TT838" s="257"/>
      <c r="TU838" s="257"/>
      <c r="TV838" s="257"/>
      <c r="TW838" s="257"/>
      <c r="TX838" s="257"/>
      <c r="TY838" s="257"/>
      <c r="TZ838" s="257"/>
      <c r="UA838" s="257"/>
      <c r="UB838" s="257"/>
      <c r="UC838" s="257"/>
      <c r="UD838" s="257"/>
      <c r="UE838" s="257"/>
      <c r="UF838" s="257"/>
      <c r="UG838" s="257"/>
      <c r="UH838" s="257"/>
      <c r="UI838" s="257"/>
      <c r="UJ838" s="257"/>
      <c r="UK838" s="257"/>
      <c r="UL838" s="257"/>
      <c r="UM838" s="257"/>
      <c r="UN838" s="257"/>
      <c r="UO838" s="257"/>
      <c r="UP838" s="257"/>
      <c r="UQ838" s="257"/>
      <c r="UR838" s="257"/>
      <c r="US838" s="257"/>
      <c r="UT838" s="257"/>
      <c r="UU838" s="257"/>
      <c r="UV838" s="257"/>
      <c r="UW838" s="257"/>
      <c r="UX838" s="257"/>
      <c r="UY838" s="257"/>
      <c r="UZ838" s="257"/>
      <c r="VA838" s="257"/>
      <c r="VB838" s="257"/>
      <c r="VC838" s="257"/>
      <c r="VD838" s="257"/>
      <c r="VE838" s="257"/>
      <c r="VF838" s="257"/>
      <c r="VG838" s="257"/>
      <c r="VH838" s="257"/>
      <c r="VI838" s="257"/>
      <c r="VJ838" s="257"/>
      <c r="VK838" s="257"/>
      <c r="VL838" s="257"/>
      <c r="VM838" s="257"/>
      <c r="VN838" s="257"/>
      <c r="VO838" s="257"/>
      <c r="VP838" s="257"/>
      <c r="VQ838" s="257"/>
      <c r="VR838" s="257"/>
      <c r="VS838" s="257"/>
      <c r="VT838" s="257"/>
      <c r="VU838" s="257"/>
      <c r="VV838" s="257"/>
      <c r="VW838" s="257"/>
      <c r="VX838" s="257"/>
      <c r="VY838" s="257"/>
      <c r="VZ838" s="257"/>
      <c r="WA838" s="257"/>
      <c r="WB838" s="257"/>
      <c r="WC838" s="257"/>
      <c r="WD838" s="257"/>
      <c r="WE838" s="257"/>
      <c r="WF838" s="257"/>
      <c r="WG838" s="257"/>
      <c r="WH838" s="257"/>
      <c r="WI838" s="257"/>
      <c r="WJ838" s="257"/>
      <c r="WK838" s="257"/>
      <c r="WL838" s="257"/>
      <c r="WM838" s="257"/>
      <c r="WN838" s="257"/>
      <c r="WO838" s="257"/>
      <c r="WP838" s="257"/>
      <c r="WQ838" s="257"/>
      <c r="WR838" s="257"/>
      <c r="WS838" s="257"/>
      <c r="WT838" s="257"/>
      <c r="WU838" s="257"/>
      <c r="WV838" s="257"/>
      <c r="WW838" s="257"/>
      <c r="WX838" s="257"/>
      <c r="WY838" s="257"/>
      <c r="WZ838" s="257"/>
      <c r="XA838" s="257"/>
      <c r="XB838" s="257"/>
      <c r="XC838" s="257"/>
      <c r="XD838" s="257"/>
      <c r="XE838" s="257"/>
      <c r="XF838" s="257"/>
      <c r="XG838" s="257"/>
      <c r="XH838" s="257"/>
      <c r="XI838" s="257"/>
      <c r="XJ838" s="257"/>
      <c r="XK838" s="257"/>
      <c r="XL838" s="257"/>
      <c r="XM838" s="257"/>
      <c r="XN838" s="257"/>
      <c r="XO838" s="257"/>
      <c r="XP838" s="257"/>
      <c r="XQ838" s="257"/>
      <c r="XR838" s="257"/>
      <c r="XS838" s="257"/>
      <c r="XT838" s="257"/>
      <c r="XU838" s="257"/>
      <c r="XV838" s="257"/>
      <c r="XW838" s="257"/>
      <c r="XX838" s="257"/>
      <c r="XY838" s="257"/>
      <c r="XZ838" s="257"/>
      <c r="YA838" s="257"/>
      <c r="YB838" s="257"/>
      <c r="YC838" s="257"/>
      <c r="YD838" s="257"/>
      <c r="YE838" s="257"/>
      <c r="YF838" s="257"/>
      <c r="YG838" s="257"/>
      <c r="YH838" s="257"/>
      <c r="YI838" s="257"/>
      <c r="YJ838" s="257"/>
      <c r="YK838" s="257"/>
      <c r="YL838" s="257"/>
      <c r="YM838" s="257"/>
      <c r="YN838" s="257"/>
      <c r="YO838" s="257"/>
      <c r="YP838" s="257"/>
      <c r="YQ838" s="257"/>
      <c r="YR838" s="257"/>
      <c r="YS838" s="257"/>
      <c r="YT838" s="257"/>
      <c r="YU838" s="257"/>
      <c r="YV838" s="257"/>
      <c r="YW838" s="257"/>
      <c r="YX838" s="257"/>
      <c r="YY838" s="257"/>
      <c r="YZ838" s="257"/>
      <c r="ZA838" s="257"/>
      <c r="ZB838" s="257"/>
      <c r="ZC838" s="257"/>
      <c r="ZD838" s="257"/>
      <c r="ZE838" s="257"/>
      <c r="ZF838" s="257"/>
      <c r="ZG838" s="257"/>
      <c r="ZH838" s="257"/>
      <c r="ZI838" s="257"/>
      <c r="ZJ838" s="257"/>
      <c r="ZK838" s="257"/>
      <c r="ZL838" s="257"/>
      <c r="ZM838" s="257"/>
      <c r="ZN838" s="257"/>
      <c r="ZO838" s="257"/>
      <c r="ZP838" s="257"/>
      <c r="ZQ838" s="257"/>
      <c r="ZR838" s="257"/>
      <c r="ZS838" s="257"/>
      <c r="ZT838" s="257"/>
      <c r="ZU838" s="257"/>
      <c r="ZV838" s="257"/>
      <c r="ZW838" s="257"/>
      <c r="ZX838" s="257"/>
      <c r="ZY838" s="257"/>
      <c r="ZZ838" s="257"/>
      <c r="AAA838" s="257"/>
      <c r="AAB838" s="257"/>
      <c r="AAC838" s="257"/>
      <c r="AAD838" s="257"/>
      <c r="AAE838" s="257"/>
      <c r="AAF838" s="257"/>
      <c r="AAG838" s="257"/>
      <c r="AAH838" s="257"/>
      <c r="AAI838" s="257"/>
      <c r="AAJ838" s="257"/>
      <c r="AAK838" s="257"/>
      <c r="AAL838" s="257"/>
      <c r="AAM838" s="257"/>
      <c r="AAN838" s="257"/>
      <c r="AAO838" s="257"/>
      <c r="AAP838" s="257"/>
      <c r="AAQ838" s="257"/>
      <c r="AAR838" s="257"/>
      <c r="AAS838" s="257"/>
      <c r="AAT838" s="257"/>
      <c r="AAU838" s="257"/>
      <c r="AAV838" s="257"/>
      <c r="AAW838" s="257"/>
      <c r="AAX838" s="257"/>
      <c r="AAY838" s="257"/>
      <c r="AAZ838" s="257"/>
      <c r="ABA838" s="257"/>
      <c r="ABB838" s="257"/>
      <c r="ABC838" s="257"/>
      <c r="ABD838" s="257"/>
      <c r="ABE838" s="257"/>
      <c r="ABF838" s="257"/>
      <c r="ABG838" s="257"/>
      <c r="ABH838" s="257"/>
      <c r="ABI838" s="257"/>
      <c r="ABJ838" s="257"/>
      <c r="ABK838" s="257"/>
      <c r="ABL838" s="257"/>
      <c r="ABM838" s="257"/>
      <c r="ABN838" s="257"/>
      <c r="ABO838" s="257"/>
      <c r="ABP838" s="257"/>
      <c r="ABQ838" s="257"/>
      <c r="ABR838" s="257"/>
      <c r="ABS838" s="257"/>
      <c r="ABT838" s="257"/>
      <c r="ABU838" s="257"/>
      <c r="ABV838" s="257"/>
      <c r="ABW838" s="257"/>
      <c r="ABX838" s="257"/>
      <c r="ABY838" s="257"/>
      <c r="ABZ838" s="257"/>
      <c r="ACA838" s="257"/>
      <c r="ACB838" s="257"/>
      <c r="ACC838" s="257"/>
      <c r="ACD838" s="257"/>
      <c r="ACE838" s="257"/>
      <c r="ACF838" s="257"/>
      <c r="ACG838" s="257"/>
      <c r="ACH838" s="257"/>
      <c r="ACI838" s="257"/>
      <c r="ACJ838" s="257"/>
      <c r="ACK838" s="257"/>
      <c r="ACL838" s="257"/>
      <c r="ACM838" s="257"/>
      <c r="ACN838" s="257"/>
      <c r="ACO838" s="257"/>
      <c r="ACP838" s="257"/>
      <c r="ACQ838" s="257"/>
      <c r="ACR838" s="257"/>
      <c r="ACS838" s="257"/>
      <c r="ACT838" s="257"/>
      <c r="ACU838" s="257"/>
      <c r="ACV838" s="257"/>
      <c r="ACW838" s="257"/>
      <c r="ACX838" s="257"/>
      <c r="ACY838" s="257"/>
      <c r="ACZ838" s="257"/>
      <c r="ADA838" s="257"/>
      <c r="ADB838" s="257"/>
      <c r="ADC838" s="257"/>
      <c r="ADD838" s="257"/>
      <c r="ADE838" s="257"/>
      <c r="ADF838" s="257"/>
      <c r="ADG838" s="257"/>
      <c r="ADH838" s="257"/>
      <c r="ADI838" s="257"/>
      <c r="ADJ838" s="257"/>
      <c r="ADK838" s="257"/>
      <c r="ADL838" s="257"/>
      <c r="ADM838" s="257"/>
      <c r="ADN838" s="257"/>
      <c r="ADO838" s="257"/>
      <c r="ADP838" s="257"/>
      <c r="ADQ838" s="257"/>
      <c r="ADR838" s="257"/>
      <c r="ADS838" s="257"/>
      <c r="ADT838" s="257"/>
      <c r="ADU838" s="257"/>
      <c r="ADV838" s="257"/>
      <c r="ADW838" s="257"/>
      <c r="ADX838" s="257"/>
      <c r="ADY838" s="257"/>
      <c r="ADZ838" s="257"/>
      <c r="AEA838" s="257"/>
      <c r="AEB838" s="257"/>
      <c r="AEC838" s="257"/>
      <c r="AED838" s="257"/>
      <c r="AEE838" s="257"/>
      <c r="AEF838" s="257"/>
      <c r="AEG838" s="257"/>
      <c r="AEH838" s="257"/>
      <c r="AEI838" s="257"/>
      <c r="AEJ838" s="257"/>
      <c r="AEK838" s="257"/>
      <c r="AEL838" s="257"/>
      <c r="AEM838" s="257"/>
      <c r="AEN838" s="257"/>
      <c r="AEO838" s="257"/>
      <c r="AEP838" s="257"/>
      <c r="AEQ838" s="257"/>
      <c r="AER838" s="257"/>
      <c r="AES838" s="257"/>
      <c r="AET838" s="257"/>
      <c r="AEU838" s="257"/>
      <c r="AEV838" s="257"/>
      <c r="AEW838" s="257"/>
      <c r="AEX838" s="257"/>
      <c r="AEY838" s="257"/>
      <c r="AEZ838" s="257"/>
      <c r="AFA838" s="257"/>
      <c r="AFB838" s="257"/>
      <c r="AFC838" s="257"/>
      <c r="AFD838" s="257"/>
      <c r="AFE838" s="257"/>
      <c r="AFF838" s="257"/>
      <c r="AFG838" s="257"/>
      <c r="AFH838" s="257"/>
      <c r="AFI838" s="257"/>
      <c r="AFJ838" s="257"/>
      <c r="AFK838" s="257"/>
      <c r="AFL838" s="257"/>
      <c r="AFM838" s="257"/>
      <c r="AFN838" s="257"/>
      <c r="AFO838" s="257"/>
      <c r="AFP838" s="257"/>
      <c r="AFQ838" s="257"/>
      <c r="AFR838" s="257"/>
      <c r="AFS838" s="257"/>
      <c r="AFT838" s="257"/>
      <c r="AFU838" s="257"/>
      <c r="AFV838" s="257"/>
      <c r="AFW838" s="257"/>
      <c r="AFX838" s="257"/>
      <c r="AFY838" s="257"/>
      <c r="AFZ838" s="257"/>
      <c r="AGA838" s="257"/>
      <c r="AGB838" s="257"/>
      <c r="AGC838" s="257"/>
      <c r="AGD838" s="257"/>
      <c r="AGE838" s="257"/>
      <c r="AGF838" s="257"/>
      <c r="AGG838" s="257"/>
      <c r="AGH838" s="257"/>
      <c r="AGI838" s="257"/>
      <c r="AGJ838" s="257"/>
      <c r="AGK838" s="257"/>
      <c r="AGL838" s="257"/>
      <c r="AGM838" s="257"/>
      <c r="AGN838" s="257"/>
      <c r="AGO838" s="257"/>
      <c r="AGP838" s="257"/>
      <c r="AGQ838" s="257"/>
      <c r="AGR838" s="257"/>
      <c r="AGS838" s="257"/>
      <c r="AGT838" s="257"/>
      <c r="AGU838" s="257"/>
      <c r="AGV838" s="257"/>
      <c r="AGW838" s="257"/>
      <c r="AGX838" s="257"/>
      <c r="AGY838" s="257"/>
      <c r="AGZ838" s="257"/>
      <c r="AHA838" s="257"/>
      <c r="AHB838" s="257"/>
      <c r="AHC838" s="257"/>
      <c r="AHD838" s="257"/>
      <c r="AHE838" s="257"/>
      <c r="AHF838" s="257"/>
      <c r="AHG838" s="257"/>
      <c r="AHH838" s="257"/>
      <c r="AHI838" s="257"/>
      <c r="AHJ838" s="257"/>
      <c r="AHK838" s="257"/>
      <c r="AHL838" s="257"/>
      <c r="AHM838" s="257"/>
      <c r="AHN838" s="257"/>
      <c r="AHO838" s="257"/>
      <c r="AHP838" s="257"/>
      <c r="AHQ838" s="257"/>
      <c r="AHR838" s="257"/>
      <c r="AHS838" s="257"/>
      <c r="AHT838" s="257"/>
      <c r="AHU838" s="257"/>
      <c r="AHV838" s="257"/>
      <c r="AHW838" s="257"/>
      <c r="AHX838" s="257"/>
      <c r="AHY838" s="257"/>
      <c r="AHZ838" s="257"/>
      <c r="AIA838" s="257"/>
      <c r="AIB838" s="257"/>
      <c r="AIC838" s="257"/>
      <c r="AID838" s="257"/>
      <c r="AIE838" s="257"/>
      <c r="AIF838" s="257"/>
      <c r="AIG838" s="257"/>
      <c r="AIH838" s="257"/>
      <c r="AII838" s="257"/>
      <c r="AIJ838" s="257"/>
      <c r="AIK838" s="257"/>
      <c r="AIL838" s="257"/>
      <c r="AIM838" s="257"/>
      <c r="AIN838" s="257"/>
      <c r="AIO838" s="257"/>
      <c r="AIP838" s="257"/>
      <c r="AIQ838" s="257"/>
      <c r="AIR838" s="257"/>
      <c r="AIS838" s="257"/>
      <c r="AIT838" s="257"/>
      <c r="AIU838" s="257"/>
      <c r="AIV838" s="257"/>
      <c r="AIW838" s="257"/>
      <c r="AIX838" s="257"/>
      <c r="AIY838" s="257"/>
      <c r="AIZ838" s="257"/>
      <c r="AJA838" s="257"/>
      <c r="AJB838" s="257"/>
      <c r="AJC838" s="257"/>
      <c r="AJD838" s="257"/>
      <c r="AJE838" s="257"/>
      <c r="AJF838" s="257"/>
      <c r="AJG838" s="257"/>
      <c r="AJH838" s="257"/>
      <c r="AJI838" s="257"/>
      <c r="AJJ838" s="257"/>
      <c r="AJK838" s="257"/>
      <c r="AJL838" s="257"/>
      <c r="AJM838" s="257"/>
      <c r="AJN838" s="257"/>
      <c r="AJO838" s="257"/>
      <c r="AJP838" s="257"/>
      <c r="AJQ838" s="257"/>
      <c r="AJR838" s="257"/>
      <c r="AJS838" s="257"/>
      <c r="AJT838" s="257"/>
      <c r="AJU838" s="257"/>
      <c r="AJV838" s="257"/>
      <c r="AJW838" s="257"/>
      <c r="AJX838" s="257"/>
      <c r="AJY838" s="257"/>
      <c r="AJZ838" s="257"/>
      <c r="AKA838" s="257"/>
      <c r="AKB838" s="257"/>
      <c r="AKC838" s="257"/>
      <c r="AKD838" s="257"/>
      <c r="AKE838" s="257"/>
      <c r="AKF838" s="257"/>
      <c r="AKG838" s="257"/>
      <c r="AKH838" s="257"/>
      <c r="AKI838" s="257"/>
      <c r="AKJ838" s="257"/>
      <c r="AKK838" s="257"/>
      <c r="AKL838" s="257"/>
      <c r="AKM838" s="257"/>
      <c r="AKN838" s="257"/>
      <c r="AKO838" s="257"/>
      <c r="AKP838" s="257"/>
      <c r="AKQ838" s="257"/>
      <c r="AKR838" s="257"/>
      <c r="AKS838" s="257"/>
      <c r="AKT838" s="257"/>
      <c r="AKU838" s="257"/>
      <c r="AKV838" s="257"/>
      <c r="AKW838" s="257"/>
      <c r="AKX838" s="257"/>
      <c r="AKY838" s="257"/>
      <c r="AKZ838" s="257"/>
      <c r="ALA838" s="257"/>
      <c r="ALB838" s="257"/>
      <c r="ALC838" s="257"/>
      <c r="ALD838" s="257"/>
      <c r="ALE838" s="257"/>
      <c r="ALF838" s="257"/>
      <c r="ALG838" s="257"/>
      <c r="ALH838" s="257"/>
      <c r="ALI838" s="257"/>
      <c r="ALJ838" s="257"/>
      <c r="ALK838" s="257"/>
      <c r="ALL838" s="257"/>
      <c r="ALM838" s="257"/>
      <c r="ALN838" s="257"/>
      <c r="ALO838" s="257"/>
      <c r="ALP838" s="257"/>
      <c r="ALQ838" s="257"/>
      <c r="ALR838" s="257"/>
      <c r="ALS838" s="257"/>
      <c r="ALT838" s="257"/>
      <c r="ALU838" s="257"/>
      <c r="ALV838" s="257"/>
      <c r="ALW838" s="257"/>
      <c r="ALX838" s="257"/>
      <c r="ALY838" s="257"/>
      <c r="ALZ838" s="257"/>
      <c r="AMA838" s="257"/>
      <c r="AMB838" s="257"/>
      <c r="AMC838" s="257"/>
      <c r="AMD838" s="257"/>
      <c r="AME838" s="257"/>
      <c r="AMF838" s="257"/>
      <c r="AMG838" s="257"/>
      <c r="AMH838" s="257"/>
      <c r="AMI838" s="257"/>
      <c r="AMJ838" s="257"/>
      <c r="AMK838" s="257"/>
      <c r="AML838" s="257"/>
      <c r="AMM838" s="257"/>
      <c r="AMN838" s="257"/>
      <c r="AMO838" s="257"/>
      <c r="AMP838" s="257"/>
      <c r="AMQ838" s="257"/>
      <c r="AMR838" s="257"/>
      <c r="AMS838" s="257"/>
      <c r="AMT838" s="257"/>
      <c r="AMU838" s="257"/>
      <c r="AMV838" s="257"/>
      <c r="AMW838" s="257"/>
      <c r="AMX838" s="257"/>
      <c r="AMY838" s="257"/>
      <c r="AMZ838" s="257"/>
      <c r="ANA838" s="257"/>
      <c r="ANB838" s="257"/>
      <c r="ANC838" s="257"/>
      <c r="AND838" s="257"/>
      <c r="ANE838" s="257"/>
      <c r="ANF838" s="257"/>
      <c r="ANG838" s="257"/>
      <c r="ANH838" s="257"/>
      <c r="ANI838" s="257"/>
      <c r="ANJ838" s="257"/>
      <c r="ANK838" s="257"/>
      <c r="ANL838" s="257"/>
      <c r="ANM838" s="257"/>
      <c r="ANN838" s="257"/>
      <c r="ANO838" s="257"/>
      <c r="ANP838" s="257"/>
      <c r="ANQ838" s="257"/>
      <c r="ANR838" s="257"/>
      <c r="ANS838" s="257"/>
      <c r="ANT838" s="257"/>
      <c r="ANU838" s="257"/>
      <c r="ANV838" s="257"/>
      <c r="ANW838" s="257"/>
      <c r="ANX838" s="257"/>
      <c r="ANY838" s="257"/>
      <c r="ANZ838" s="257"/>
      <c r="AOA838" s="257"/>
      <c r="AOB838" s="257"/>
      <c r="AOC838" s="257"/>
      <c r="AOD838" s="257"/>
      <c r="AOE838" s="257"/>
      <c r="AOF838" s="257"/>
      <c r="AOG838" s="257"/>
      <c r="AOH838" s="257"/>
      <c r="AOI838" s="257"/>
      <c r="AOJ838" s="257"/>
      <c r="AOK838" s="257"/>
      <c r="AOL838" s="257"/>
      <c r="AOM838" s="257"/>
      <c r="AON838" s="257"/>
      <c r="AOO838" s="257"/>
      <c r="AOP838" s="257"/>
      <c r="AOQ838" s="257"/>
      <c r="AOR838" s="257"/>
      <c r="AOS838" s="257"/>
      <c r="AOT838" s="257"/>
      <c r="AOU838" s="257"/>
      <c r="AOV838" s="257"/>
      <c r="AOW838" s="257"/>
      <c r="AOX838" s="257"/>
      <c r="AOY838" s="257"/>
      <c r="AOZ838" s="257"/>
      <c r="APA838" s="257"/>
      <c r="APB838" s="257"/>
      <c r="APC838" s="257"/>
      <c r="APD838" s="257"/>
      <c r="APE838" s="257"/>
      <c r="APF838" s="257"/>
      <c r="APG838" s="257"/>
      <c r="APH838" s="257"/>
      <c r="API838" s="257"/>
      <c r="APJ838" s="257"/>
      <c r="APK838" s="257"/>
      <c r="APL838" s="257"/>
      <c r="APM838" s="257"/>
      <c r="APN838" s="257"/>
      <c r="APO838" s="257"/>
      <c r="APP838" s="257"/>
      <c r="APQ838" s="257"/>
      <c r="APR838" s="257"/>
      <c r="APS838" s="257"/>
      <c r="APT838" s="257"/>
      <c r="APU838" s="257"/>
      <c r="APV838" s="257"/>
      <c r="APW838" s="257"/>
      <c r="APX838" s="257"/>
      <c r="APY838" s="257"/>
      <c r="APZ838" s="257"/>
      <c r="AQA838" s="257"/>
      <c r="AQB838" s="257"/>
      <c r="AQC838" s="257"/>
      <c r="AQD838" s="257"/>
      <c r="AQE838" s="257"/>
      <c r="AQF838" s="257"/>
      <c r="AQG838" s="257"/>
      <c r="AQH838" s="257"/>
      <c r="AQI838" s="257"/>
      <c r="AQJ838" s="257"/>
      <c r="AQK838" s="257"/>
      <c r="AQL838" s="257"/>
      <c r="AQM838" s="257"/>
      <c r="AQN838" s="257"/>
      <c r="AQO838" s="257"/>
      <c r="AQP838" s="257"/>
      <c r="AQQ838" s="257"/>
      <c r="AQR838" s="257"/>
      <c r="AQS838" s="257"/>
      <c r="AQT838" s="257"/>
      <c r="AQU838" s="257"/>
      <c r="AQV838" s="257"/>
      <c r="AQW838" s="257"/>
      <c r="AQX838" s="257"/>
      <c r="AQY838" s="257"/>
      <c r="AQZ838" s="257"/>
      <c r="ARA838" s="257"/>
      <c r="ARB838" s="257"/>
      <c r="ARC838" s="257"/>
      <c r="ARD838" s="257"/>
      <c r="ARE838" s="257"/>
      <c r="ARF838" s="257"/>
      <c r="ARG838" s="257"/>
      <c r="ARH838" s="257"/>
      <c r="ARI838" s="257"/>
      <c r="ARJ838" s="257"/>
      <c r="ARK838" s="257"/>
      <c r="ARL838" s="257"/>
      <c r="ARM838" s="257"/>
      <c r="ARN838" s="257"/>
      <c r="ARO838" s="257"/>
      <c r="ARP838" s="257"/>
      <c r="ARQ838" s="257"/>
      <c r="ARR838" s="257"/>
      <c r="ARS838" s="257"/>
      <c r="ART838" s="257"/>
      <c r="ARU838" s="257"/>
      <c r="ARV838" s="257"/>
      <c r="ARW838" s="257"/>
      <c r="ARX838" s="257"/>
      <c r="ARY838" s="257"/>
      <c r="ARZ838" s="257"/>
      <c r="ASA838" s="257"/>
      <c r="ASB838" s="257"/>
      <c r="ASC838" s="257"/>
      <c r="ASD838" s="257"/>
      <c r="ASE838" s="257"/>
      <c r="ASF838" s="257"/>
      <c r="ASG838" s="257"/>
      <c r="ASH838" s="257"/>
      <c r="ASI838" s="257"/>
      <c r="ASJ838" s="257"/>
      <c r="ASK838" s="257"/>
      <c r="ASL838" s="257"/>
      <c r="ASM838" s="257"/>
      <c r="ASN838" s="257"/>
      <c r="ASO838" s="257"/>
      <c r="ASP838" s="257"/>
      <c r="ASQ838" s="257"/>
      <c r="ASR838" s="257"/>
      <c r="ASS838" s="257"/>
      <c r="AST838" s="257"/>
      <c r="ASU838" s="257"/>
      <c r="ASV838" s="257"/>
      <c r="ASW838" s="257"/>
      <c r="ASX838" s="257"/>
      <c r="ASY838" s="257"/>
      <c r="ASZ838" s="257"/>
      <c r="ATA838" s="257"/>
      <c r="ATB838" s="257"/>
      <c r="ATC838" s="257"/>
      <c r="ATD838" s="257"/>
      <c r="ATE838" s="257"/>
      <c r="ATF838" s="257"/>
      <c r="ATG838" s="257"/>
      <c r="ATH838" s="257"/>
      <c r="ATI838" s="257"/>
      <c r="ATJ838" s="257"/>
      <c r="ATK838" s="257"/>
      <c r="ATL838" s="257"/>
      <c r="ATM838" s="257"/>
      <c r="ATN838" s="257"/>
      <c r="ATO838" s="257"/>
      <c r="ATP838" s="257"/>
      <c r="ATQ838" s="257"/>
      <c r="ATR838" s="257"/>
      <c r="ATS838" s="257"/>
      <c r="ATT838" s="257"/>
      <c r="ATU838" s="257"/>
      <c r="ATV838" s="257"/>
      <c r="ATW838" s="257"/>
      <c r="ATX838" s="257"/>
      <c r="ATY838" s="257"/>
      <c r="ATZ838" s="257"/>
      <c r="AUA838" s="257"/>
      <c r="AUB838" s="257"/>
      <c r="AUC838" s="257"/>
      <c r="AUD838" s="257"/>
      <c r="AUE838" s="257"/>
      <c r="AUF838" s="257"/>
      <c r="AUG838" s="257"/>
      <c r="AUH838" s="257"/>
      <c r="AUI838" s="257"/>
      <c r="AUJ838" s="257"/>
      <c r="AUK838" s="257"/>
      <c r="AUL838" s="257"/>
      <c r="AUM838" s="257"/>
      <c r="AUN838" s="257"/>
      <c r="AUO838" s="257"/>
      <c r="AUP838" s="257"/>
      <c r="AUQ838" s="257"/>
      <c r="AUR838" s="257"/>
      <c r="AUS838" s="257"/>
      <c r="AUT838" s="257"/>
      <c r="AUU838" s="257"/>
      <c r="AUV838" s="257"/>
      <c r="AUW838" s="257"/>
      <c r="AUX838" s="257"/>
      <c r="AUY838" s="257"/>
      <c r="AUZ838" s="257"/>
      <c r="AVA838" s="257"/>
      <c r="AVB838" s="257"/>
      <c r="AVC838" s="257"/>
      <c r="AVD838" s="257"/>
      <c r="AVE838" s="257"/>
      <c r="AVF838" s="257"/>
      <c r="AVG838" s="257"/>
      <c r="AVH838" s="257"/>
      <c r="AVI838" s="257"/>
      <c r="AVJ838" s="257"/>
      <c r="AVK838" s="257"/>
      <c r="AVL838" s="257"/>
      <c r="AVM838" s="257"/>
      <c r="AVN838" s="257"/>
      <c r="AVO838" s="257"/>
      <c r="AVP838" s="257"/>
      <c r="AVQ838" s="257"/>
      <c r="AVR838" s="257"/>
      <c r="AVS838" s="257"/>
      <c r="AVT838" s="257"/>
      <c r="AVU838" s="257"/>
      <c r="AVV838" s="257"/>
      <c r="AVW838" s="257"/>
      <c r="AVX838" s="257"/>
      <c r="AVY838" s="257"/>
      <c r="AVZ838" s="257"/>
      <c r="AWA838" s="257"/>
      <c r="AWB838" s="257"/>
      <c r="AWC838" s="257"/>
      <c r="AWD838" s="257"/>
      <c r="AWE838" s="257"/>
      <c r="AWF838" s="257"/>
      <c r="AWG838" s="257"/>
      <c r="AWH838" s="257"/>
      <c r="AWI838" s="257"/>
      <c r="AWJ838" s="257"/>
      <c r="AWK838" s="257"/>
      <c r="AWL838" s="257"/>
      <c r="AWM838" s="257"/>
      <c r="AWN838" s="257"/>
      <c r="AWO838" s="257"/>
      <c r="AWP838" s="257"/>
      <c r="AWQ838" s="257"/>
      <c r="AWR838" s="257"/>
      <c r="AWS838" s="257"/>
      <c r="AWT838" s="257"/>
      <c r="AWU838" s="257"/>
      <c r="AWV838" s="257"/>
      <c r="AWW838" s="257"/>
      <c r="AWX838" s="257"/>
      <c r="AWY838" s="257"/>
      <c r="AWZ838" s="257"/>
      <c r="AXA838" s="257"/>
      <c r="AXB838" s="257"/>
      <c r="AXC838" s="257"/>
      <c r="AXD838" s="257"/>
      <c r="AXE838" s="257"/>
      <c r="AXF838" s="257"/>
      <c r="AXG838" s="257"/>
      <c r="AXH838" s="257"/>
      <c r="AXI838" s="257"/>
      <c r="AXJ838" s="257"/>
      <c r="AXK838" s="257"/>
      <c r="AXL838" s="257"/>
      <c r="AXM838" s="257"/>
      <c r="AXN838" s="257"/>
      <c r="AXO838" s="257"/>
      <c r="AXP838" s="257"/>
      <c r="AXQ838" s="257"/>
      <c r="AXR838" s="257"/>
      <c r="AXS838" s="257"/>
      <c r="AXT838" s="257"/>
      <c r="AXU838" s="257"/>
      <c r="AXV838" s="257"/>
      <c r="AXW838" s="257"/>
      <c r="AXX838" s="257"/>
      <c r="AXY838" s="257"/>
      <c r="AXZ838" s="257"/>
      <c r="AYA838" s="257"/>
      <c r="AYB838" s="257"/>
      <c r="AYC838" s="257"/>
      <c r="AYD838" s="257"/>
      <c r="AYE838" s="257"/>
      <c r="AYF838" s="257"/>
      <c r="AYG838" s="257"/>
      <c r="AYH838" s="257"/>
      <c r="AYI838" s="257"/>
      <c r="AYJ838" s="257"/>
      <c r="AYK838" s="257"/>
      <c r="AYL838" s="257"/>
      <c r="AYM838" s="257"/>
      <c r="AYN838" s="257"/>
      <c r="AYO838" s="257"/>
      <c r="AYP838" s="257"/>
      <c r="AYQ838" s="257"/>
      <c r="AYR838" s="257"/>
      <c r="AYS838" s="257"/>
      <c r="AYT838" s="257"/>
      <c r="AYU838" s="257"/>
      <c r="AYV838" s="257"/>
      <c r="AYW838" s="257"/>
      <c r="AYX838" s="257"/>
      <c r="AYY838" s="257"/>
      <c r="AYZ838" s="257"/>
      <c r="AZA838" s="257"/>
      <c r="AZB838" s="257"/>
      <c r="AZC838" s="257"/>
      <c r="AZD838" s="257"/>
      <c r="AZE838" s="257"/>
      <c r="AZF838" s="257"/>
      <c r="AZG838" s="257"/>
      <c r="AZH838" s="257"/>
      <c r="AZI838" s="257"/>
      <c r="AZJ838" s="257"/>
      <c r="AZK838" s="257"/>
      <c r="AZL838" s="257"/>
      <c r="AZM838" s="257"/>
      <c r="AZN838" s="257"/>
      <c r="AZO838" s="257"/>
      <c r="AZP838" s="257"/>
      <c r="AZQ838" s="257"/>
      <c r="AZR838" s="257"/>
      <c r="AZS838" s="257"/>
      <c r="AZT838" s="257"/>
      <c r="AZU838" s="257"/>
      <c r="AZV838" s="257"/>
      <c r="AZW838" s="257"/>
      <c r="AZX838" s="257"/>
      <c r="AZY838" s="257"/>
      <c r="AZZ838" s="257"/>
      <c r="BAA838" s="257"/>
      <c r="BAB838" s="257"/>
      <c r="BAC838" s="257"/>
      <c r="BAD838" s="257"/>
      <c r="BAE838" s="257"/>
      <c r="BAF838" s="257"/>
      <c r="BAG838" s="257"/>
      <c r="BAH838" s="257"/>
      <c r="BAI838" s="257"/>
      <c r="BAJ838" s="257"/>
      <c r="BAK838" s="257"/>
      <c r="BAL838" s="257"/>
      <c r="BAM838" s="257"/>
      <c r="BAN838" s="257"/>
      <c r="BAO838" s="257"/>
      <c r="BAP838" s="257"/>
      <c r="BAQ838" s="257"/>
      <c r="BAR838" s="257"/>
      <c r="BAS838" s="257"/>
      <c r="BAT838" s="257"/>
      <c r="BAU838" s="257"/>
      <c r="BAV838" s="257"/>
      <c r="BAW838" s="257"/>
      <c r="BAX838" s="257"/>
      <c r="BAY838" s="257"/>
      <c r="BAZ838" s="257"/>
      <c r="BBA838" s="257"/>
      <c r="BBB838" s="257"/>
      <c r="BBC838" s="257"/>
      <c r="BBD838" s="257"/>
      <c r="BBE838" s="257"/>
      <c r="BBF838" s="257"/>
      <c r="BBG838" s="257"/>
      <c r="BBH838" s="257"/>
      <c r="BBI838" s="257"/>
      <c r="BBJ838" s="257"/>
      <c r="BBK838" s="257"/>
      <c r="BBL838" s="257"/>
      <c r="BBM838" s="257"/>
      <c r="BBN838" s="257"/>
      <c r="BBO838" s="257"/>
      <c r="BBP838" s="257"/>
      <c r="BBQ838" s="257"/>
      <c r="BBR838" s="257"/>
      <c r="BBS838" s="257"/>
      <c r="BBT838" s="257"/>
      <c r="BBU838" s="257"/>
      <c r="BBV838" s="257"/>
      <c r="BBW838" s="257"/>
      <c r="BBX838" s="257"/>
      <c r="BBY838" s="257"/>
      <c r="BBZ838" s="257"/>
      <c r="BCA838" s="257"/>
      <c r="BCB838" s="257"/>
      <c r="BCC838" s="257"/>
      <c r="BCD838" s="257"/>
      <c r="BCE838" s="257"/>
      <c r="BCF838" s="257"/>
      <c r="BCG838" s="257"/>
      <c r="BCH838" s="257"/>
      <c r="BCI838" s="257"/>
      <c r="BCJ838" s="257"/>
      <c r="BCK838" s="257"/>
      <c r="BCL838" s="257"/>
      <c r="BCM838" s="257"/>
      <c r="BCN838" s="257"/>
      <c r="BCO838" s="257"/>
      <c r="BCP838" s="257"/>
      <c r="BCQ838" s="257"/>
      <c r="BCR838" s="257"/>
      <c r="BCS838" s="257"/>
      <c r="BCT838" s="257"/>
      <c r="BCU838" s="257"/>
      <c r="BCV838" s="257"/>
      <c r="BCW838" s="257"/>
      <c r="BCX838" s="257"/>
      <c r="BCY838" s="257"/>
      <c r="BCZ838" s="257"/>
      <c r="BDA838" s="257"/>
      <c r="BDB838" s="257"/>
      <c r="BDC838" s="257"/>
      <c r="BDD838" s="257"/>
      <c r="BDE838" s="257"/>
      <c r="BDF838" s="257"/>
      <c r="BDG838" s="257"/>
      <c r="BDH838" s="257"/>
      <c r="BDI838" s="257"/>
      <c r="BDJ838" s="257"/>
      <c r="BDK838" s="257"/>
      <c r="BDL838" s="257"/>
      <c r="BDM838" s="257"/>
      <c r="BDN838" s="257"/>
      <c r="BDO838" s="257"/>
      <c r="BDP838" s="257"/>
      <c r="BDQ838" s="257"/>
      <c r="BDR838" s="257"/>
      <c r="BDS838" s="257"/>
      <c r="BDT838" s="257"/>
      <c r="BDU838" s="257"/>
      <c r="BDV838" s="257"/>
      <c r="BDW838" s="257"/>
      <c r="BDX838" s="257"/>
      <c r="BDY838" s="257"/>
      <c r="BDZ838" s="257"/>
      <c r="BEA838" s="257"/>
      <c r="BEB838" s="257"/>
      <c r="BEC838" s="257"/>
      <c r="BED838" s="257"/>
      <c r="BEE838" s="257"/>
      <c r="BEF838" s="257"/>
      <c r="BEG838" s="257"/>
      <c r="BEH838" s="257"/>
      <c r="BEI838" s="257"/>
      <c r="BEJ838" s="257"/>
      <c r="BEK838" s="257"/>
      <c r="BEL838" s="257"/>
      <c r="BEM838" s="257"/>
      <c r="BEN838" s="257"/>
      <c r="BEO838" s="257"/>
      <c r="BEP838" s="257"/>
      <c r="BEQ838" s="257"/>
      <c r="BER838" s="257"/>
      <c r="BES838" s="257"/>
      <c r="BET838" s="257"/>
      <c r="BEU838" s="257"/>
      <c r="BEV838" s="257"/>
      <c r="BEW838" s="257"/>
      <c r="BEX838" s="257"/>
      <c r="BEY838" s="257"/>
      <c r="BEZ838" s="257"/>
      <c r="BFA838" s="257"/>
      <c r="BFB838" s="257"/>
      <c r="BFC838" s="257"/>
      <c r="BFD838" s="257"/>
      <c r="BFE838" s="257"/>
      <c r="BFF838" s="257"/>
      <c r="BFG838" s="257"/>
      <c r="BFH838" s="257"/>
      <c r="BFI838" s="257"/>
      <c r="BFJ838" s="257"/>
      <c r="BFK838" s="257"/>
      <c r="BFL838" s="257"/>
      <c r="BFM838" s="257"/>
      <c r="BFN838" s="257"/>
      <c r="BFO838" s="257"/>
      <c r="BFP838" s="257"/>
      <c r="BFQ838" s="257"/>
      <c r="BFR838" s="257"/>
      <c r="BFS838" s="257"/>
      <c r="BFT838" s="257"/>
      <c r="BFU838" s="257"/>
      <c r="BFV838" s="257"/>
      <c r="BFW838" s="257"/>
      <c r="BFX838" s="257"/>
      <c r="BFY838" s="257"/>
      <c r="BFZ838" s="257"/>
      <c r="BGA838" s="257"/>
      <c r="BGB838" s="257"/>
      <c r="BGC838" s="257"/>
      <c r="BGD838" s="257"/>
      <c r="BGE838" s="257"/>
      <c r="BGF838" s="257"/>
      <c r="BGG838" s="257"/>
      <c r="BGH838" s="257"/>
      <c r="BGI838" s="257"/>
      <c r="BGJ838" s="257"/>
      <c r="BGK838" s="257"/>
      <c r="BGL838" s="257"/>
      <c r="BGM838" s="257"/>
      <c r="BGN838" s="257"/>
      <c r="BGO838" s="257"/>
      <c r="BGP838" s="257"/>
      <c r="BGQ838" s="257"/>
      <c r="BGR838" s="257"/>
      <c r="BGS838" s="257"/>
      <c r="BGT838" s="257"/>
      <c r="BGU838" s="257"/>
      <c r="BGV838" s="257"/>
      <c r="BGW838" s="257"/>
      <c r="BGX838" s="257"/>
      <c r="BGY838" s="257"/>
      <c r="BGZ838" s="257"/>
      <c r="BHA838" s="257"/>
      <c r="BHB838" s="257"/>
      <c r="BHC838" s="257"/>
      <c r="BHD838" s="257"/>
      <c r="BHE838" s="257"/>
      <c r="BHF838" s="257"/>
      <c r="BHG838" s="257"/>
      <c r="BHH838" s="257"/>
      <c r="BHI838" s="257"/>
      <c r="BHJ838" s="257"/>
      <c r="BHK838" s="257"/>
      <c r="BHL838" s="257"/>
      <c r="BHM838" s="257"/>
      <c r="BHN838" s="257"/>
      <c r="BHO838" s="257"/>
      <c r="BHP838" s="257"/>
      <c r="BHQ838" s="257"/>
      <c r="BHR838" s="257"/>
      <c r="BHS838" s="257"/>
      <c r="BHT838" s="257"/>
      <c r="BHU838" s="257"/>
      <c r="BHV838" s="257"/>
      <c r="BHW838" s="257"/>
      <c r="BHX838" s="257"/>
      <c r="BHY838" s="257"/>
      <c r="BHZ838" s="257"/>
      <c r="BIA838" s="257"/>
      <c r="BIB838" s="257"/>
      <c r="BIC838" s="257"/>
      <c r="BID838" s="257"/>
      <c r="BIE838" s="257"/>
      <c r="BIF838" s="257"/>
      <c r="BIG838" s="257"/>
      <c r="BIH838" s="257"/>
      <c r="BII838" s="257"/>
      <c r="BIJ838" s="257"/>
      <c r="BIK838" s="257"/>
      <c r="BIL838" s="257"/>
      <c r="BIM838" s="257"/>
      <c r="BIN838" s="257"/>
      <c r="BIO838" s="257"/>
      <c r="BIP838" s="257"/>
      <c r="BIQ838" s="257"/>
      <c r="BIR838" s="257"/>
      <c r="BIS838" s="257"/>
      <c r="BIT838" s="257"/>
      <c r="BIU838" s="257"/>
      <c r="BIV838" s="257"/>
      <c r="BIW838" s="257"/>
      <c r="BIX838" s="257"/>
      <c r="BIY838" s="257"/>
      <c r="BIZ838" s="257"/>
      <c r="BJA838" s="257"/>
      <c r="BJB838" s="257"/>
      <c r="BJC838" s="257"/>
      <c r="BJD838" s="257"/>
      <c r="BJE838" s="257"/>
      <c r="BJF838" s="257"/>
      <c r="BJG838" s="257"/>
      <c r="BJH838" s="257"/>
      <c r="BJI838" s="257"/>
      <c r="BJJ838" s="257"/>
      <c r="BJK838" s="257"/>
      <c r="BJL838" s="257"/>
      <c r="BJM838" s="257"/>
      <c r="BJN838" s="257"/>
      <c r="BJO838" s="257"/>
      <c r="BJP838" s="257"/>
      <c r="BJQ838" s="257"/>
      <c r="BJR838" s="257"/>
      <c r="BJS838" s="257"/>
      <c r="BJT838" s="257"/>
      <c r="BJU838" s="257"/>
      <c r="BJV838" s="257"/>
      <c r="BJW838" s="257"/>
      <c r="BJX838" s="257"/>
      <c r="BJY838" s="257"/>
      <c r="BJZ838" s="257"/>
      <c r="BKA838" s="257"/>
      <c r="BKB838" s="257"/>
      <c r="BKC838" s="257"/>
      <c r="BKD838" s="257"/>
      <c r="BKE838" s="257"/>
      <c r="BKF838" s="257"/>
      <c r="BKG838" s="257"/>
      <c r="BKH838" s="257"/>
      <c r="BKI838" s="257"/>
      <c r="BKJ838" s="257"/>
      <c r="BKK838" s="257"/>
      <c r="BKL838" s="257"/>
      <c r="BKM838" s="257"/>
      <c r="BKN838" s="257"/>
      <c r="BKO838" s="257"/>
      <c r="BKP838" s="257"/>
      <c r="BKQ838" s="257"/>
      <c r="BKR838" s="257"/>
      <c r="BKS838" s="257"/>
      <c r="BKT838" s="257"/>
      <c r="BKU838" s="257"/>
      <c r="BKV838" s="257"/>
      <c r="BKW838" s="257"/>
      <c r="BKX838" s="257"/>
      <c r="BKY838" s="257"/>
      <c r="BKZ838" s="257"/>
      <c r="BLA838" s="257"/>
      <c r="BLB838" s="257"/>
      <c r="BLC838" s="257"/>
      <c r="BLD838" s="257"/>
      <c r="BLE838" s="257"/>
      <c r="BLF838" s="257"/>
      <c r="BLG838" s="257"/>
      <c r="BLH838" s="257"/>
      <c r="BLI838" s="257"/>
      <c r="BLJ838" s="257"/>
      <c r="BLK838" s="257"/>
      <c r="BLL838" s="257"/>
      <c r="BLM838" s="257"/>
      <c r="BLN838" s="257"/>
      <c r="BLO838" s="257"/>
      <c r="BLP838" s="257"/>
      <c r="BLQ838" s="257"/>
      <c r="BLR838" s="257"/>
      <c r="BLS838" s="257"/>
      <c r="BLT838" s="257"/>
      <c r="BLU838" s="257"/>
      <c r="BLV838" s="257"/>
      <c r="BLW838" s="257"/>
      <c r="BLX838" s="257"/>
      <c r="BLY838" s="257"/>
      <c r="BLZ838" s="257"/>
      <c r="BMA838" s="257"/>
      <c r="BMB838" s="257"/>
      <c r="BMC838" s="257"/>
      <c r="BMD838" s="257"/>
      <c r="BME838" s="257"/>
      <c r="BMF838" s="257"/>
      <c r="BMG838" s="257"/>
      <c r="BMH838" s="257"/>
      <c r="BMI838" s="257"/>
      <c r="BMJ838" s="257"/>
      <c r="BMK838" s="257"/>
      <c r="BML838" s="257"/>
      <c r="BMM838" s="257"/>
      <c r="BMN838" s="257"/>
      <c r="BMO838" s="257"/>
      <c r="BMP838" s="257"/>
      <c r="BMQ838" s="257"/>
      <c r="BMR838" s="257"/>
      <c r="BMS838" s="257"/>
      <c r="BMT838" s="257"/>
      <c r="BMU838" s="257"/>
      <c r="BMV838" s="257"/>
      <c r="BMW838" s="257"/>
      <c r="BMX838" s="257"/>
      <c r="BMY838" s="257"/>
      <c r="BMZ838" s="257"/>
      <c r="BNA838" s="257"/>
      <c r="BNB838" s="257"/>
      <c r="BNC838" s="257"/>
      <c r="BND838" s="257"/>
      <c r="BNE838" s="257"/>
      <c r="BNF838" s="257"/>
      <c r="BNG838" s="257"/>
      <c r="BNH838" s="257"/>
      <c r="BNI838" s="257"/>
      <c r="BNJ838" s="257"/>
      <c r="BNK838" s="257"/>
      <c r="BNL838" s="257"/>
      <c r="BNM838" s="257"/>
      <c r="BNN838" s="257"/>
      <c r="BNO838" s="257"/>
      <c r="BNP838" s="257"/>
      <c r="BNQ838" s="257"/>
      <c r="BNR838" s="257"/>
      <c r="BNS838" s="257"/>
      <c r="BNT838" s="257"/>
      <c r="BNU838" s="257"/>
      <c r="BNV838" s="257"/>
      <c r="BNW838" s="257"/>
      <c r="BNX838" s="257"/>
      <c r="BNY838" s="257"/>
      <c r="BNZ838" s="257"/>
      <c r="BOA838" s="257"/>
      <c r="BOB838" s="257"/>
      <c r="BOC838" s="257"/>
      <c r="BOD838" s="257"/>
      <c r="BOE838" s="257"/>
      <c r="BOF838" s="257"/>
      <c r="BOG838" s="257"/>
      <c r="BOH838" s="257"/>
      <c r="BOI838" s="257"/>
      <c r="BOJ838" s="257"/>
      <c r="BOK838" s="257"/>
      <c r="BOL838" s="257"/>
      <c r="BOM838" s="257"/>
      <c r="BON838" s="257"/>
      <c r="BOO838" s="257"/>
      <c r="BOP838" s="257"/>
      <c r="BOQ838" s="257"/>
      <c r="BOR838" s="257"/>
      <c r="BOS838" s="257"/>
      <c r="BOT838" s="257"/>
      <c r="BOU838" s="257"/>
      <c r="BOV838" s="257"/>
      <c r="BOW838" s="257"/>
      <c r="BOX838" s="257"/>
      <c r="BOY838" s="257"/>
      <c r="BOZ838" s="257"/>
      <c r="BPA838" s="257"/>
      <c r="BPB838" s="257"/>
      <c r="BPC838" s="257"/>
      <c r="BPD838" s="257"/>
      <c r="BPE838" s="257"/>
      <c r="BPF838" s="257"/>
      <c r="BPG838" s="257"/>
      <c r="BPH838" s="257"/>
      <c r="BPI838" s="257"/>
      <c r="BPJ838" s="257"/>
      <c r="BPK838" s="257"/>
      <c r="BPL838" s="257"/>
      <c r="BPM838" s="257"/>
      <c r="BPN838" s="257"/>
      <c r="BPO838" s="257"/>
      <c r="BPP838" s="257"/>
      <c r="BPQ838" s="257"/>
      <c r="BPR838" s="257"/>
      <c r="BPS838" s="257"/>
      <c r="BPT838" s="257"/>
      <c r="BPU838" s="257"/>
      <c r="BPV838" s="257"/>
      <c r="BPW838" s="257"/>
      <c r="BPX838" s="257"/>
      <c r="BPY838" s="257"/>
      <c r="BPZ838" s="257"/>
      <c r="BQA838" s="257"/>
      <c r="BQB838" s="257"/>
      <c r="BQC838" s="257"/>
      <c r="BQD838" s="257"/>
      <c r="BQE838" s="257"/>
      <c r="BQF838" s="257"/>
      <c r="BQG838" s="257"/>
      <c r="BQH838" s="257"/>
      <c r="BQI838" s="257"/>
      <c r="BQJ838" s="257"/>
      <c r="BQK838" s="257"/>
      <c r="BQL838" s="257"/>
      <c r="BQM838" s="257"/>
      <c r="BQN838" s="257"/>
      <c r="BQO838" s="257"/>
      <c r="BQP838" s="257"/>
      <c r="BQQ838" s="257"/>
      <c r="BQR838" s="257"/>
      <c r="BQS838" s="257"/>
      <c r="BQT838" s="257"/>
      <c r="BQU838" s="257"/>
      <c r="BQV838" s="257"/>
      <c r="BQW838" s="257"/>
      <c r="BQX838" s="257"/>
      <c r="BQY838" s="257"/>
      <c r="BQZ838" s="257"/>
      <c r="BRA838" s="257"/>
      <c r="BRB838" s="257"/>
      <c r="BRC838" s="257"/>
      <c r="BRD838" s="257"/>
      <c r="BRE838" s="257"/>
      <c r="BRF838" s="257"/>
      <c r="BRG838" s="257"/>
      <c r="BRH838" s="257"/>
      <c r="BRI838" s="257"/>
      <c r="BRJ838" s="257"/>
      <c r="BRK838" s="257"/>
      <c r="BRL838" s="257"/>
      <c r="BRM838" s="257"/>
      <c r="BRN838" s="257"/>
      <c r="BRO838" s="257"/>
      <c r="BRP838" s="257"/>
      <c r="BRQ838" s="257"/>
      <c r="BRR838" s="257"/>
      <c r="BRS838" s="257"/>
      <c r="BRT838" s="257"/>
      <c r="BRU838" s="257"/>
      <c r="BRV838" s="257"/>
      <c r="BRW838" s="257"/>
      <c r="BRX838" s="257"/>
      <c r="BRY838" s="257"/>
      <c r="BRZ838" s="257"/>
      <c r="BSA838" s="257"/>
      <c r="BSB838" s="257"/>
      <c r="BSC838" s="257"/>
      <c r="BSD838" s="257"/>
      <c r="BSE838" s="257"/>
      <c r="BSF838" s="257"/>
      <c r="BSG838" s="257"/>
      <c r="BSH838" s="257"/>
      <c r="BSI838" s="257"/>
      <c r="BSJ838" s="257"/>
      <c r="BSK838" s="257"/>
      <c r="BSL838" s="257"/>
      <c r="BSM838" s="257"/>
      <c r="BSN838" s="257"/>
      <c r="BSO838" s="257"/>
      <c r="BSP838" s="257"/>
      <c r="BSQ838" s="257"/>
      <c r="BSR838" s="257"/>
      <c r="BSS838" s="257"/>
      <c r="BST838" s="257"/>
      <c r="BSU838" s="257"/>
      <c r="BSV838" s="257"/>
      <c r="BSW838" s="257"/>
      <c r="BSX838" s="257"/>
      <c r="BSY838" s="257"/>
      <c r="BSZ838" s="257"/>
      <c r="BTA838" s="257"/>
      <c r="BTB838" s="257"/>
      <c r="BTC838" s="257"/>
      <c r="BTD838" s="257"/>
      <c r="BTE838" s="257"/>
      <c r="BTF838" s="257"/>
      <c r="BTG838" s="257"/>
      <c r="BTH838" s="257"/>
      <c r="BTI838" s="257"/>
      <c r="BTJ838" s="257"/>
      <c r="BTK838" s="257"/>
      <c r="BTL838" s="257"/>
      <c r="BTM838" s="257"/>
      <c r="BTN838" s="257"/>
      <c r="BTO838" s="257"/>
      <c r="BTP838" s="257"/>
      <c r="BTQ838" s="257"/>
      <c r="BTR838" s="257"/>
      <c r="BTS838" s="257"/>
      <c r="BTT838" s="257"/>
      <c r="BTU838" s="257"/>
      <c r="BTV838" s="257"/>
      <c r="BTW838" s="257"/>
      <c r="BTX838" s="257"/>
      <c r="BTY838" s="257"/>
      <c r="BTZ838" s="257"/>
      <c r="BUA838" s="257"/>
      <c r="BUB838" s="257"/>
      <c r="BUC838" s="257"/>
      <c r="BUD838" s="257"/>
      <c r="BUE838" s="257"/>
      <c r="BUF838" s="257"/>
      <c r="BUG838" s="257"/>
      <c r="BUH838" s="257"/>
      <c r="BUI838" s="257"/>
      <c r="BUJ838" s="257"/>
      <c r="BUK838" s="257"/>
      <c r="BUL838" s="257"/>
      <c r="BUM838" s="257"/>
      <c r="BUN838" s="257"/>
      <c r="BUO838" s="257"/>
      <c r="BUP838" s="257"/>
      <c r="BUQ838" s="257"/>
      <c r="BUR838" s="257"/>
      <c r="BUS838" s="257"/>
      <c r="BUT838" s="257"/>
      <c r="BUU838" s="257"/>
      <c r="BUV838" s="257"/>
      <c r="BUW838" s="257"/>
      <c r="BUX838" s="257"/>
      <c r="BUY838" s="257"/>
      <c r="BUZ838" s="257"/>
      <c r="BVA838" s="257"/>
      <c r="BVB838" s="257"/>
      <c r="BVC838" s="257"/>
      <c r="BVD838" s="257"/>
      <c r="BVE838" s="257"/>
      <c r="BVF838" s="257"/>
      <c r="BVG838" s="257"/>
      <c r="BVH838" s="257"/>
      <c r="BVI838" s="257"/>
      <c r="BVJ838" s="257"/>
      <c r="BVK838" s="257"/>
      <c r="BVL838" s="257"/>
      <c r="BVM838" s="257"/>
      <c r="BVN838" s="257"/>
      <c r="BVO838" s="257"/>
      <c r="BVP838" s="257"/>
      <c r="BVQ838" s="257"/>
      <c r="BVR838" s="257"/>
      <c r="BVS838" s="257"/>
      <c r="BVT838" s="257"/>
      <c r="BVU838" s="257"/>
      <c r="BVV838" s="257"/>
      <c r="BVW838" s="257"/>
      <c r="BVX838" s="257"/>
      <c r="BVY838" s="257"/>
      <c r="BVZ838" s="257"/>
      <c r="BWA838" s="257"/>
      <c r="BWB838" s="257"/>
      <c r="BWC838" s="257"/>
      <c r="BWD838" s="257"/>
      <c r="BWE838" s="257"/>
      <c r="BWF838" s="257"/>
      <c r="BWG838" s="257"/>
      <c r="BWH838" s="257"/>
      <c r="BWI838" s="257"/>
      <c r="BWJ838" s="257"/>
      <c r="BWK838" s="257"/>
      <c r="BWL838" s="257"/>
      <c r="BWM838" s="257"/>
      <c r="BWN838" s="257"/>
      <c r="BWO838" s="257"/>
      <c r="BWP838" s="257"/>
      <c r="BWQ838" s="257"/>
      <c r="BWR838" s="257"/>
      <c r="BWS838" s="257"/>
      <c r="BWT838" s="257"/>
      <c r="BWU838" s="257"/>
      <c r="BWV838" s="257"/>
      <c r="BWW838" s="257"/>
      <c r="BWX838" s="257"/>
      <c r="BWY838" s="257"/>
      <c r="BWZ838" s="257"/>
      <c r="BXA838" s="257"/>
      <c r="BXB838" s="257"/>
      <c r="BXC838" s="257"/>
      <c r="BXD838" s="257"/>
      <c r="BXE838" s="257"/>
      <c r="BXF838" s="257"/>
      <c r="BXG838" s="257"/>
      <c r="BXH838" s="257"/>
      <c r="BXI838" s="257"/>
      <c r="BXJ838" s="257"/>
      <c r="BXK838" s="257"/>
      <c r="BXL838" s="257"/>
      <c r="BXM838" s="257"/>
      <c r="BXN838" s="257"/>
      <c r="BXO838" s="257"/>
      <c r="BXP838" s="257"/>
      <c r="BXQ838" s="257"/>
      <c r="BXR838" s="257"/>
      <c r="BXS838" s="257"/>
      <c r="BXT838" s="257"/>
      <c r="BXU838" s="257"/>
      <c r="BXV838" s="257"/>
      <c r="BXW838" s="257"/>
      <c r="BXX838" s="257"/>
      <c r="BXY838" s="257"/>
      <c r="BXZ838" s="257"/>
      <c r="BYA838" s="257"/>
      <c r="BYB838" s="257"/>
      <c r="BYC838" s="257"/>
      <c r="BYD838" s="257"/>
      <c r="BYE838" s="257"/>
      <c r="BYF838" s="257"/>
      <c r="BYG838" s="257"/>
      <c r="BYH838" s="257"/>
      <c r="BYI838" s="257"/>
      <c r="BYJ838" s="257"/>
      <c r="BYK838" s="257"/>
      <c r="BYL838" s="257"/>
      <c r="BYM838" s="257"/>
      <c r="BYN838" s="257"/>
      <c r="BYO838" s="257"/>
      <c r="BYP838" s="257"/>
      <c r="BYQ838" s="257"/>
      <c r="BYR838" s="257"/>
      <c r="BYS838" s="257"/>
      <c r="BYT838" s="257"/>
      <c r="BYU838" s="257"/>
      <c r="BYV838" s="257"/>
      <c r="BYW838" s="257"/>
      <c r="BYX838" s="257"/>
      <c r="BYY838" s="257"/>
      <c r="BYZ838" s="257"/>
      <c r="BZA838" s="257"/>
      <c r="BZB838" s="257"/>
      <c r="BZC838" s="257"/>
      <c r="BZD838" s="257"/>
      <c r="BZE838" s="257"/>
      <c r="BZF838" s="257"/>
      <c r="BZG838" s="257"/>
      <c r="BZH838" s="257"/>
      <c r="BZI838" s="257"/>
      <c r="BZJ838" s="257"/>
      <c r="BZK838" s="257"/>
      <c r="BZL838" s="257"/>
      <c r="BZM838" s="257"/>
      <c r="BZN838" s="257"/>
      <c r="BZO838" s="257"/>
      <c r="BZP838" s="257"/>
      <c r="BZQ838" s="257"/>
      <c r="BZR838" s="257"/>
      <c r="BZS838" s="257"/>
      <c r="BZT838" s="257"/>
      <c r="BZU838" s="257"/>
      <c r="BZV838" s="257"/>
      <c r="BZW838" s="257"/>
      <c r="BZX838" s="257"/>
      <c r="BZY838" s="257"/>
      <c r="BZZ838" s="257"/>
      <c r="CAA838" s="257"/>
      <c r="CAB838" s="257"/>
      <c r="CAC838" s="257"/>
      <c r="CAD838" s="257"/>
      <c r="CAE838" s="257"/>
      <c r="CAF838" s="257"/>
      <c r="CAG838" s="257"/>
      <c r="CAH838" s="257"/>
      <c r="CAI838" s="257"/>
      <c r="CAJ838" s="257"/>
      <c r="CAK838" s="257"/>
      <c r="CAL838" s="257"/>
      <c r="CAM838" s="257"/>
      <c r="CAN838" s="257"/>
      <c r="CAO838" s="257"/>
      <c r="CAP838" s="257"/>
      <c r="CAQ838" s="257"/>
      <c r="CAR838" s="257"/>
      <c r="CAS838" s="257"/>
      <c r="CAT838" s="257"/>
      <c r="CAU838" s="257"/>
      <c r="CAV838" s="257"/>
      <c r="CAW838" s="257"/>
      <c r="CAX838" s="257"/>
      <c r="CAY838" s="257"/>
      <c r="CAZ838" s="257"/>
      <c r="CBA838" s="257"/>
      <c r="CBB838" s="257"/>
      <c r="CBC838" s="257"/>
      <c r="CBD838" s="257"/>
      <c r="CBE838" s="257"/>
      <c r="CBF838" s="257"/>
      <c r="CBG838" s="257"/>
      <c r="CBH838" s="257"/>
      <c r="CBI838" s="257"/>
      <c r="CBJ838" s="257"/>
      <c r="CBK838" s="257"/>
      <c r="CBL838" s="257"/>
      <c r="CBM838" s="257"/>
      <c r="CBN838" s="257"/>
      <c r="CBO838" s="257"/>
      <c r="CBP838" s="257"/>
      <c r="CBQ838" s="257"/>
      <c r="CBR838" s="257"/>
      <c r="CBS838" s="257"/>
      <c r="CBT838" s="257"/>
      <c r="CBU838" s="257"/>
      <c r="CBV838" s="257"/>
      <c r="CBW838" s="257"/>
      <c r="CBX838" s="257"/>
      <c r="CBY838" s="257"/>
      <c r="CBZ838" s="257"/>
      <c r="CCA838" s="257"/>
      <c r="CCB838" s="257"/>
      <c r="CCC838" s="257"/>
      <c r="CCD838" s="257"/>
      <c r="CCE838" s="257"/>
      <c r="CCF838" s="257"/>
      <c r="CCG838" s="257"/>
      <c r="CCH838" s="257"/>
      <c r="CCI838" s="257"/>
      <c r="CCJ838" s="257"/>
      <c r="CCK838" s="257"/>
      <c r="CCL838" s="257"/>
      <c r="CCM838" s="257"/>
      <c r="CCN838" s="257"/>
      <c r="CCO838" s="257"/>
      <c r="CCP838" s="257"/>
      <c r="CCQ838" s="257"/>
      <c r="CCR838" s="257"/>
      <c r="CCS838" s="257"/>
      <c r="CCT838" s="257"/>
      <c r="CCU838" s="257"/>
      <c r="CCV838" s="257"/>
      <c r="CCW838" s="257"/>
      <c r="CCX838" s="257"/>
      <c r="CCY838" s="257"/>
      <c r="CCZ838" s="257"/>
      <c r="CDA838" s="257"/>
      <c r="CDB838" s="257"/>
      <c r="CDC838" s="257"/>
      <c r="CDD838" s="257"/>
      <c r="CDE838" s="257"/>
      <c r="CDF838" s="257"/>
      <c r="CDG838" s="257"/>
      <c r="CDH838" s="257"/>
      <c r="CDI838" s="257"/>
      <c r="CDJ838" s="257"/>
      <c r="CDK838" s="257"/>
      <c r="CDL838" s="257"/>
      <c r="CDM838" s="257"/>
      <c r="CDN838" s="257"/>
      <c r="CDO838" s="257"/>
      <c r="CDP838" s="257"/>
      <c r="CDQ838" s="257"/>
      <c r="CDR838" s="257"/>
      <c r="CDS838" s="257"/>
      <c r="CDT838" s="257"/>
      <c r="CDU838" s="257"/>
      <c r="CDV838" s="257"/>
      <c r="CDW838" s="257"/>
      <c r="CDX838" s="257"/>
      <c r="CDY838" s="257"/>
      <c r="CDZ838" s="257"/>
      <c r="CEA838" s="257"/>
      <c r="CEB838" s="257"/>
      <c r="CEC838" s="257"/>
      <c r="CED838" s="257"/>
      <c r="CEE838" s="257"/>
      <c r="CEF838" s="257"/>
      <c r="CEG838" s="257"/>
      <c r="CEH838" s="257"/>
      <c r="CEI838" s="257"/>
      <c r="CEJ838" s="257"/>
      <c r="CEK838" s="257"/>
      <c r="CEL838" s="257"/>
      <c r="CEM838" s="257"/>
      <c r="CEN838" s="257"/>
      <c r="CEO838" s="257"/>
      <c r="CEP838" s="257"/>
      <c r="CEQ838" s="257"/>
      <c r="CER838" s="257"/>
      <c r="CES838" s="257"/>
      <c r="CET838" s="257"/>
      <c r="CEU838" s="257"/>
      <c r="CEV838" s="257"/>
      <c r="CEW838" s="257"/>
      <c r="CEX838" s="257"/>
      <c r="CEY838" s="257"/>
      <c r="CEZ838" s="257"/>
      <c r="CFA838" s="257"/>
      <c r="CFB838" s="257"/>
      <c r="CFC838" s="257"/>
      <c r="CFD838" s="257"/>
      <c r="CFE838" s="257"/>
      <c r="CFF838" s="257"/>
      <c r="CFG838" s="257"/>
      <c r="CFH838" s="257"/>
      <c r="CFI838" s="257"/>
      <c r="CFJ838" s="257"/>
      <c r="CFK838" s="257"/>
      <c r="CFL838" s="257"/>
      <c r="CFM838" s="257"/>
      <c r="CFN838" s="257"/>
      <c r="CFO838" s="257"/>
      <c r="CFP838" s="257"/>
      <c r="CFQ838" s="257"/>
      <c r="CFR838" s="257"/>
      <c r="CFS838" s="257"/>
      <c r="CFT838" s="257"/>
      <c r="CFU838" s="257"/>
      <c r="CFV838" s="257"/>
      <c r="CFW838" s="257"/>
      <c r="CFX838" s="257"/>
      <c r="CFY838" s="257"/>
      <c r="CFZ838" s="257"/>
      <c r="CGA838" s="257"/>
      <c r="CGB838" s="257"/>
      <c r="CGC838" s="257"/>
      <c r="CGD838" s="257"/>
      <c r="CGE838" s="257"/>
      <c r="CGF838" s="257"/>
      <c r="CGG838" s="257"/>
      <c r="CGH838" s="257"/>
      <c r="CGI838" s="257"/>
      <c r="CGJ838" s="257"/>
      <c r="CGK838" s="257"/>
      <c r="CGL838" s="257"/>
      <c r="CGM838" s="257"/>
      <c r="CGN838" s="257"/>
      <c r="CGO838" s="257"/>
      <c r="CGP838" s="257"/>
      <c r="CGQ838" s="257"/>
      <c r="CGR838" s="257"/>
      <c r="CGS838" s="257"/>
      <c r="CGT838" s="257"/>
      <c r="CGU838" s="257"/>
      <c r="CGV838" s="257"/>
      <c r="CGW838" s="257"/>
      <c r="CGX838" s="257"/>
      <c r="CGY838" s="257"/>
      <c r="CGZ838" s="257"/>
      <c r="CHA838" s="257"/>
      <c r="CHB838" s="257"/>
      <c r="CHC838" s="257"/>
      <c r="CHD838" s="257"/>
      <c r="CHE838" s="257"/>
      <c r="CHF838" s="257"/>
      <c r="CHG838" s="257"/>
      <c r="CHH838" s="257"/>
      <c r="CHI838" s="257"/>
      <c r="CHJ838" s="257"/>
      <c r="CHK838" s="257"/>
      <c r="CHL838" s="257"/>
      <c r="CHM838" s="257"/>
      <c r="CHN838" s="257"/>
      <c r="CHO838" s="257"/>
      <c r="CHP838" s="257"/>
      <c r="CHQ838" s="257"/>
      <c r="CHR838" s="257"/>
      <c r="CHS838" s="257"/>
      <c r="CHT838" s="257"/>
      <c r="CHU838" s="257"/>
      <c r="CHV838" s="257"/>
      <c r="CHW838" s="257"/>
      <c r="CHX838" s="257"/>
      <c r="CHY838" s="257"/>
      <c r="CHZ838" s="257"/>
      <c r="CIA838" s="257"/>
      <c r="CIB838" s="257"/>
      <c r="CIC838" s="257"/>
      <c r="CID838" s="257"/>
      <c r="CIE838" s="257"/>
      <c r="CIF838" s="257"/>
      <c r="CIG838" s="257"/>
      <c r="CIH838" s="257"/>
      <c r="CII838" s="257"/>
      <c r="CIJ838" s="257"/>
      <c r="CIK838" s="257"/>
      <c r="CIL838" s="257"/>
      <c r="CIM838" s="257"/>
      <c r="CIN838" s="257"/>
      <c r="CIO838" s="257"/>
      <c r="CIP838" s="257"/>
      <c r="CIQ838" s="257"/>
      <c r="CIR838" s="257"/>
      <c r="CIS838" s="257"/>
      <c r="CIT838" s="257"/>
      <c r="CIU838" s="257"/>
      <c r="CIV838" s="257"/>
      <c r="CIW838" s="257"/>
      <c r="CIX838" s="257"/>
      <c r="CIY838" s="257"/>
      <c r="CIZ838" s="257"/>
      <c r="CJA838" s="257"/>
      <c r="CJB838" s="257"/>
      <c r="CJC838" s="257"/>
      <c r="CJD838" s="257"/>
      <c r="CJE838" s="257"/>
      <c r="CJF838" s="257"/>
      <c r="CJG838" s="257"/>
      <c r="CJH838" s="257"/>
      <c r="CJI838" s="257"/>
      <c r="CJJ838" s="257"/>
      <c r="CJK838" s="257"/>
      <c r="CJL838" s="257"/>
      <c r="CJM838" s="257"/>
      <c r="CJN838" s="257"/>
      <c r="CJO838" s="257"/>
      <c r="CJP838" s="257"/>
      <c r="CJQ838" s="257"/>
      <c r="CJR838" s="257"/>
      <c r="CJS838" s="257"/>
      <c r="CJT838" s="257"/>
      <c r="CJU838" s="257"/>
      <c r="CJV838" s="257"/>
      <c r="CJW838" s="257"/>
      <c r="CJX838" s="257"/>
      <c r="CJY838" s="257"/>
      <c r="CJZ838" s="257"/>
      <c r="CKA838" s="257"/>
      <c r="CKB838" s="257"/>
      <c r="CKC838" s="257"/>
      <c r="CKD838" s="257"/>
      <c r="CKE838" s="257"/>
      <c r="CKF838" s="257"/>
      <c r="CKG838" s="257"/>
      <c r="CKH838" s="257"/>
      <c r="CKI838" s="257"/>
      <c r="CKJ838" s="257"/>
      <c r="CKK838" s="257"/>
      <c r="CKL838" s="257"/>
      <c r="CKM838" s="257"/>
      <c r="CKN838" s="257"/>
      <c r="CKO838" s="257"/>
      <c r="CKP838" s="257"/>
      <c r="CKQ838" s="257"/>
      <c r="CKR838" s="257"/>
      <c r="CKS838" s="257"/>
      <c r="CKT838" s="257"/>
      <c r="CKU838" s="257"/>
      <c r="CKV838" s="257"/>
      <c r="CKW838" s="257"/>
      <c r="CKX838" s="257"/>
      <c r="CKY838" s="257"/>
      <c r="CKZ838" s="257"/>
      <c r="CLA838" s="257"/>
      <c r="CLB838" s="257"/>
      <c r="CLC838" s="257"/>
      <c r="CLD838" s="257"/>
      <c r="CLE838" s="257"/>
      <c r="CLF838" s="257"/>
      <c r="CLG838" s="257"/>
      <c r="CLH838" s="257"/>
      <c r="CLI838" s="257"/>
      <c r="CLJ838" s="257"/>
      <c r="CLK838" s="257"/>
      <c r="CLL838" s="257"/>
      <c r="CLM838" s="257"/>
      <c r="CLN838" s="257"/>
      <c r="CLO838" s="257"/>
      <c r="CLP838" s="257"/>
      <c r="CLQ838" s="257"/>
      <c r="CLR838" s="257"/>
      <c r="CLS838" s="257"/>
      <c r="CLT838" s="257"/>
      <c r="CLU838" s="257"/>
      <c r="CLV838" s="257"/>
      <c r="CLW838" s="257"/>
      <c r="CLX838" s="257"/>
      <c r="CLY838" s="257"/>
      <c r="CLZ838" s="257"/>
      <c r="CMA838" s="257"/>
      <c r="CMB838" s="257"/>
      <c r="CMC838" s="257"/>
      <c r="CMD838" s="257"/>
      <c r="CME838" s="257"/>
      <c r="CMF838" s="257"/>
      <c r="CMG838" s="257"/>
      <c r="CMH838" s="257"/>
      <c r="CMI838" s="257"/>
      <c r="CMJ838" s="257"/>
      <c r="CMK838" s="257"/>
      <c r="CML838" s="257"/>
      <c r="CMM838" s="257"/>
      <c r="CMN838" s="257"/>
      <c r="CMO838" s="257"/>
      <c r="CMP838" s="257"/>
      <c r="CMQ838" s="257"/>
      <c r="CMR838" s="257"/>
      <c r="CMS838" s="257"/>
      <c r="CMT838" s="257"/>
      <c r="CMU838" s="257"/>
      <c r="CMV838" s="257"/>
      <c r="CMW838" s="257"/>
      <c r="CMX838" s="257"/>
      <c r="CMY838" s="257"/>
      <c r="CMZ838" s="257"/>
      <c r="CNA838" s="257"/>
      <c r="CNB838" s="257"/>
      <c r="CNC838" s="257"/>
      <c r="CND838" s="257"/>
      <c r="CNE838" s="257"/>
      <c r="CNF838" s="257"/>
      <c r="CNG838" s="257"/>
      <c r="CNH838" s="257"/>
      <c r="CNI838" s="257"/>
      <c r="CNJ838" s="257"/>
      <c r="CNK838" s="257"/>
      <c r="CNL838" s="257"/>
      <c r="CNM838" s="257"/>
      <c r="CNN838" s="257"/>
      <c r="CNO838" s="257"/>
      <c r="CNP838" s="257"/>
      <c r="CNQ838" s="257"/>
      <c r="CNR838" s="257"/>
      <c r="CNS838" s="257"/>
      <c r="CNT838" s="257"/>
      <c r="CNU838" s="257"/>
      <c r="CNV838" s="257"/>
      <c r="CNW838" s="257"/>
      <c r="CNX838" s="257"/>
      <c r="CNY838" s="257"/>
      <c r="CNZ838" s="257"/>
      <c r="COA838" s="257"/>
      <c r="COB838" s="257"/>
      <c r="COC838" s="257"/>
      <c r="COD838" s="257"/>
      <c r="COE838" s="257"/>
      <c r="COF838" s="257"/>
      <c r="COG838" s="257"/>
      <c r="COH838" s="257"/>
      <c r="COI838" s="257"/>
      <c r="COJ838" s="257"/>
      <c r="COK838" s="257"/>
      <c r="COL838" s="257"/>
      <c r="COM838" s="257"/>
      <c r="CON838" s="257"/>
      <c r="COO838" s="257"/>
      <c r="COP838" s="257"/>
      <c r="COQ838" s="257"/>
      <c r="COR838" s="257"/>
      <c r="COS838" s="257"/>
      <c r="COT838" s="257"/>
      <c r="COU838" s="257"/>
      <c r="COV838" s="257"/>
      <c r="COW838" s="257"/>
      <c r="COX838" s="257"/>
      <c r="COY838" s="257"/>
      <c r="COZ838" s="257"/>
      <c r="CPA838" s="257"/>
      <c r="CPB838" s="257"/>
      <c r="CPC838" s="257"/>
      <c r="CPD838" s="257"/>
      <c r="CPE838" s="257"/>
      <c r="CPF838" s="257"/>
      <c r="CPG838" s="257"/>
      <c r="CPH838" s="257"/>
      <c r="CPI838" s="257"/>
      <c r="CPJ838" s="257"/>
      <c r="CPK838" s="257"/>
      <c r="CPL838" s="257"/>
      <c r="CPM838" s="257"/>
      <c r="CPN838" s="257"/>
      <c r="CPO838" s="257"/>
      <c r="CPP838" s="257"/>
      <c r="CPQ838" s="257"/>
      <c r="CPR838" s="257"/>
      <c r="CPS838" s="257"/>
      <c r="CPT838" s="257"/>
      <c r="CPU838" s="257"/>
      <c r="CPV838" s="257"/>
      <c r="CPW838" s="257"/>
      <c r="CPX838" s="257"/>
      <c r="CPY838" s="257"/>
      <c r="CPZ838" s="257"/>
      <c r="CQA838" s="257"/>
      <c r="CQB838" s="257"/>
      <c r="CQC838" s="257"/>
      <c r="CQD838" s="257"/>
      <c r="CQE838" s="257"/>
      <c r="CQF838" s="257"/>
      <c r="CQG838" s="257"/>
      <c r="CQH838" s="257"/>
      <c r="CQI838" s="257"/>
      <c r="CQJ838" s="257"/>
      <c r="CQK838" s="257"/>
      <c r="CQL838" s="257"/>
      <c r="CQM838" s="257"/>
      <c r="CQN838" s="257"/>
      <c r="CQO838" s="257"/>
      <c r="CQP838" s="257"/>
      <c r="CQQ838" s="257"/>
      <c r="CQR838" s="257"/>
      <c r="CQS838" s="257"/>
      <c r="CQT838" s="257"/>
      <c r="CQU838" s="257"/>
      <c r="CQV838" s="257"/>
      <c r="CQW838" s="257"/>
      <c r="CQX838" s="257"/>
      <c r="CQY838" s="257"/>
      <c r="CQZ838" s="257"/>
      <c r="CRA838" s="257"/>
      <c r="CRB838" s="257"/>
      <c r="CRC838" s="257"/>
      <c r="CRD838" s="257"/>
      <c r="CRE838" s="257"/>
      <c r="CRF838" s="257"/>
      <c r="CRG838" s="257"/>
      <c r="CRH838" s="257"/>
      <c r="CRI838" s="257"/>
      <c r="CRJ838" s="257"/>
      <c r="CRK838" s="257"/>
      <c r="CRL838" s="257"/>
      <c r="CRM838" s="257"/>
      <c r="CRN838" s="257"/>
      <c r="CRO838" s="257"/>
      <c r="CRP838" s="257"/>
      <c r="CRQ838" s="257"/>
      <c r="CRR838" s="257"/>
      <c r="CRS838" s="257"/>
      <c r="CRT838" s="257"/>
      <c r="CRU838" s="257"/>
      <c r="CRV838" s="257"/>
      <c r="CRW838" s="257"/>
      <c r="CRX838" s="257"/>
      <c r="CRY838" s="257"/>
      <c r="CRZ838" s="257"/>
      <c r="CSA838" s="257"/>
      <c r="CSB838" s="257"/>
      <c r="CSC838" s="257"/>
      <c r="CSD838" s="257"/>
      <c r="CSE838" s="257"/>
      <c r="CSF838" s="257"/>
      <c r="CSG838" s="257"/>
      <c r="CSH838" s="257"/>
      <c r="CSI838" s="257"/>
      <c r="CSJ838" s="257"/>
      <c r="CSK838" s="257"/>
      <c r="CSL838" s="257"/>
      <c r="CSM838" s="257"/>
      <c r="CSN838" s="257"/>
      <c r="CSO838" s="257"/>
      <c r="CSP838" s="257"/>
      <c r="CSQ838" s="257"/>
      <c r="CSR838" s="257"/>
      <c r="CSS838" s="257"/>
      <c r="CST838" s="257"/>
      <c r="CSU838" s="257"/>
      <c r="CSV838" s="257"/>
      <c r="CSW838" s="257"/>
      <c r="CSX838" s="257"/>
      <c r="CSY838" s="257"/>
      <c r="CSZ838" s="257"/>
      <c r="CTA838" s="257"/>
      <c r="CTB838" s="257"/>
      <c r="CTC838" s="257"/>
      <c r="CTD838" s="257"/>
      <c r="CTE838" s="257"/>
      <c r="CTF838" s="257"/>
      <c r="CTG838" s="257"/>
      <c r="CTH838" s="257"/>
      <c r="CTI838" s="257"/>
      <c r="CTJ838" s="257"/>
      <c r="CTK838" s="257"/>
      <c r="CTL838" s="257"/>
      <c r="CTM838" s="257"/>
      <c r="CTN838" s="257"/>
      <c r="CTO838" s="257"/>
      <c r="CTP838" s="257"/>
      <c r="CTQ838" s="257"/>
      <c r="CTR838" s="257"/>
      <c r="CTS838" s="257"/>
      <c r="CTT838" s="257"/>
      <c r="CTU838" s="257"/>
      <c r="CTV838" s="257"/>
      <c r="CTW838" s="257"/>
      <c r="CTX838" s="257"/>
      <c r="CTY838" s="257"/>
      <c r="CTZ838" s="257"/>
      <c r="CUA838" s="257"/>
      <c r="CUB838" s="257"/>
      <c r="CUC838" s="257"/>
      <c r="CUD838" s="257"/>
      <c r="CUE838" s="257"/>
      <c r="CUF838" s="257"/>
      <c r="CUG838" s="257"/>
      <c r="CUH838" s="257"/>
      <c r="CUI838" s="257"/>
      <c r="CUJ838" s="257"/>
      <c r="CUK838" s="257"/>
      <c r="CUL838" s="257"/>
      <c r="CUM838" s="257"/>
      <c r="CUN838" s="257"/>
      <c r="CUO838" s="257"/>
      <c r="CUP838" s="257"/>
      <c r="CUQ838" s="257"/>
      <c r="CUR838" s="257"/>
      <c r="CUS838" s="257"/>
      <c r="CUT838" s="257"/>
      <c r="CUU838" s="257"/>
      <c r="CUV838" s="257"/>
      <c r="CUW838" s="257"/>
      <c r="CUX838" s="257"/>
      <c r="CUY838" s="257"/>
      <c r="CUZ838" s="257"/>
      <c r="CVA838" s="257"/>
      <c r="CVB838" s="257"/>
      <c r="CVC838" s="257"/>
      <c r="CVD838" s="257"/>
      <c r="CVE838" s="257"/>
      <c r="CVF838" s="257"/>
      <c r="CVG838" s="257"/>
      <c r="CVH838" s="257"/>
      <c r="CVI838" s="257"/>
      <c r="CVJ838" s="257"/>
      <c r="CVK838" s="257"/>
      <c r="CVL838" s="257"/>
      <c r="CVM838" s="257"/>
      <c r="CVN838" s="257"/>
      <c r="CVO838" s="257"/>
      <c r="CVP838" s="257"/>
      <c r="CVQ838" s="257"/>
      <c r="CVR838" s="257"/>
      <c r="CVS838" s="257"/>
      <c r="CVT838" s="257"/>
      <c r="CVU838" s="257"/>
      <c r="CVV838" s="257"/>
      <c r="CVW838" s="257"/>
      <c r="CVX838" s="257"/>
      <c r="CVY838" s="257"/>
      <c r="CVZ838" s="257"/>
      <c r="CWA838" s="257"/>
      <c r="CWB838" s="257"/>
      <c r="CWC838" s="257"/>
      <c r="CWD838" s="257"/>
      <c r="CWE838" s="257"/>
      <c r="CWF838" s="257"/>
      <c r="CWG838" s="257"/>
      <c r="CWH838" s="257"/>
      <c r="CWI838" s="257"/>
      <c r="CWJ838" s="257"/>
      <c r="CWK838" s="257"/>
      <c r="CWL838" s="257"/>
      <c r="CWM838" s="257"/>
      <c r="CWN838" s="257"/>
      <c r="CWO838" s="257"/>
      <c r="CWP838" s="257"/>
      <c r="CWQ838" s="257"/>
      <c r="CWR838" s="257"/>
      <c r="CWS838" s="257"/>
      <c r="CWT838" s="257"/>
      <c r="CWU838" s="257"/>
      <c r="CWV838" s="257"/>
      <c r="CWW838" s="257"/>
      <c r="CWX838" s="257"/>
      <c r="CWY838" s="257"/>
      <c r="CWZ838" s="257"/>
      <c r="CXA838" s="257"/>
      <c r="CXB838" s="257"/>
      <c r="CXC838" s="257"/>
      <c r="CXD838" s="257"/>
      <c r="CXE838" s="257"/>
      <c r="CXF838" s="257"/>
      <c r="CXG838" s="257"/>
      <c r="CXH838" s="257"/>
      <c r="CXI838" s="257"/>
      <c r="CXJ838" s="257"/>
      <c r="CXK838" s="257"/>
      <c r="CXL838" s="257"/>
      <c r="CXM838" s="257"/>
      <c r="CXN838" s="257"/>
      <c r="CXO838" s="257"/>
      <c r="CXP838" s="257"/>
      <c r="CXQ838" s="257"/>
      <c r="CXR838" s="257"/>
      <c r="CXS838" s="257"/>
      <c r="CXT838" s="257"/>
      <c r="CXU838" s="257"/>
      <c r="CXV838" s="257"/>
      <c r="CXW838" s="257"/>
      <c r="CXX838" s="257"/>
      <c r="CXY838" s="257"/>
      <c r="CXZ838" s="257"/>
      <c r="CYA838" s="257"/>
      <c r="CYB838" s="257"/>
      <c r="CYC838" s="257"/>
      <c r="CYD838" s="257"/>
      <c r="CYE838" s="257"/>
      <c r="CYF838" s="257"/>
      <c r="CYG838" s="257"/>
      <c r="CYH838" s="257"/>
      <c r="CYI838" s="257"/>
      <c r="CYJ838" s="257"/>
      <c r="CYK838" s="257"/>
      <c r="CYL838" s="257"/>
      <c r="CYM838" s="257"/>
      <c r="CYN838" s="257"/>
      <c r="CYO838" s="257"/>
      <c r="CYP838" s="257"/>
      <c r="CYQ838" s="257"/>
      <c r="CYR838" s="257"/>
      <c r="CYS838" s="257"/>
      <c r="CYT838" s="257"/>
      <c r="CYU838" s="257"/>
      <c r="CYV838" s="257"/>
      <c r="CYW838" s="257"/>
      <c r="CYX838" s="257"/>
      <c r="CYY838" s="257"/>
      <c r="CYZ838" s="257"/>
      <c r="CZA838" s="257"/>
      <c r="CZB838" s="257"/>
      <c r="CZC838" s="257"/>
      <c r="CZD838" s="257"/>
      <c r="CZE838" s="257"/>
      <c r="CZF838" s="257"/>
      <c r="CZG838" s="257"/>
      <c r="CZH838" s="257"/>
      <c r="CZI838" s="257"/>
      <c r="CZJ838" s="257"/>
      <c r="CZK838" s="257"/>
      <c r="CZL838" s="257"/>
      <c r="CZM838" s="257"/>
      <c r="CZN838" s="257"/>
      <c r="CZO838" s="257"/>
      <c r="CZP838" s="257"/>
      <c r="CZQ838" s="257"/>
      <c r="CZR838" s="257"/>
      <c r="CZS838" s="257"/>
      <c r="CZT838" s="257"/>
      <c r="CZU838" s="257"/>
      <c r="CZV838" s="257"/>
      <c r="CZW838" s="257"/>
      <c r="CZX838" s="257"/>
      <c r="CZY838" s="257"/>
      <c r="CZZ838" s="257"/>
      <c r="DAA838" s="257"/>
      <c r="DAB838" s="257"/>
      <c r="DAC838" s="257"/>
      <c r="DAD838" s="257"/>
      <c r="DAE838" s="257"/>
      <c r="DAF838" s="257"/>
      <c r="DAG838" s="257"/>
      <c r="DAH838" s="257"/>
      <c r="DAI838" s="257"/>
      <c r="DAJ838" s="257"/>
      <c r="DAK838" s="257"/>
      <c r="DAL838" s="257"/>
      <c r="DAM838" s="257"/>
      <c r="DAN838" s="257"/>
      <c r="DAO838" s="257"/>
      <c r="DAP838" s="257"/>
      <c r="DAQ838" s="257"/>
      <c r="DAR838" s="257"/>
      <c r="DAS838" s="257"/>
      <c r="DAT838" s="257"/>
      <c r="DAU838" s="257"/>
      <c r="DAV838" s="257"/>
      <c r="DAW838" s="257"/>
      <c r="DAX838" s="257"/>
      <c r="DAY838" s="257"/>
      <c r="DAZ838" s="257"/>
      <c r="DBA838" s="257"/>
      <c r="DBB838" s="257"/>
      <c r="DBC838" s="257"/>
      <c r="DBD838" s="257"/>
      <c r="DBE838" s="257"/>
      <c r="DBF838" s="257"/>
      <c r="DBG838" s="257"/>
      <c r="DBH838" s="257"/>
      <c r="DBI838" s="257"/>
      <c r="DBJ838" s="257"/>
      <c r="DBK838" s="257"/>
      <c r="DBL838" s="257"/>
      <c r="DBM838" s="257"/>
      <c r="DBN838" s="257"/>
      <c r="DBO838" s="257"/>
      <c r="DBP838" s="257"/>
      <c r="DBQ838" s="257"/>
      <c r="DBR838" s="257"/>
      <c r="DBS838" s="257"/>
      <c r="DBT838" s="257"/>
      <c r="DBU838" s="257"/>
      <c r="DBV838" s="257"/>
      <c r="DBW838" s="257"/>
      <c r="DBX838" s="257"/>
      <c r="DBY838" s="257"/>
      <c r="DBZ838" s="257"/>
      <c r="DCA838" s="257"/>
      <c r="DCB838" s="257"/>
      <c r="DCC838" s="257"/>
      <c r="DCD838" s="257"/>
      <c r="DCE838" s="257"/>
      <c r="DCF838" s="257"/>
      <c r="DCG838" s="257"/>
      <c r="DCH838" s="257"/>
      <c r="DCI838" s="257"/>
      <c r="DCJ838" s="257"/>
      <c r="DCK838" s="257"/>
      <c r="DCL838" s="257"/>
      <c r="DCM838" s="257"/>
      <c r="DCN838" s="257"/>
      <c r="DCO838" s="257"/>
      <c r="DCP838" s="257"/>
      <c r="DCQ838" s="257"/>
      <c r="DCR838" s="257"/>
      <c r="DCS838" s="257"/>
      <c r="DCT838" s="257"/>
      <c r="DCU838" s="257"/>
      <c r="DCV838" s="257"/>
      <c r="DCW838" s="257"/>
      <c r="DCX838" s="257"/>
      <c r="DCY838" s="257"/>
      <c r="DCZ838" s="257"/>
      <c r="DDA838" s="257"/>
      <c r="DDB838" s="257"/>
      <c r="DDC838" s="257"/>
      <c r="DDD838" s="257"/>
      <c r="DDE838" s="257"/>
      <c r="DDF838" s="257"/>
      <c r="DDG838" s="257"/>
      <c r="DDH838" s="257"/>
      <c r="DDI838" s="257"/>
      <c r="DDJ838" s="257"/>
      <c r="DDK838" s="257"/>
      <c r="DDL838" s="257"/>
      <c r="DDM838" s="257"/>
      <c r="DDN838" s="257"/>
      <c r="DDO838" s="257"/>
      <c r="DDP838" s="257"/>
      <c r="DDQ838" s="257"/>
      <c r="DDR838" s="257"/>
      <c r="DDS838" s="257"/>
      <c r="DDT838" s="257"/>
      <c r="DDU838" s="257"/>
      <c r="DDV838" s="257"/>
      <c r="DDW838" s="257"/>
      <c r="DDX838" s="257"/>
      <c r="DDY838" s="257"/>
      <c r="DDZ838" s="257"/>
      <c r="DEA838" s="257"/>
      <c r="DEB838" s="257"/>
      <c r="DEC838" s="257"/>
      <c r="DED838" s="257"/>
      <c r="DEE838" s="257"/>
      <c r="DEF838" s="257"/>
      <c r="DEG838" s="257"/>
      <c r="DEH838" s="257"/>
      <c r="DEI838" s="257"/>
      <c r="DEJ838" s="257"/>
      <c r="DEK838" s="257"/>
      <c r="DEL838" s="257"/>
      <c r="DEM838" s="257"/>
      <c r="DEN838" s="257"/>
      <c r="DEO838" s="257"/>
      <c r="DEP838" s="257"/>
      <c r="DEQ838" s="257"/>
      <c r="DER838" s="257"/>
      <c r="DES838" s="257"/>
      <c r="DET838" s="257"/>
      <c r="DEU838" s="257"/>
      <c r="DEV838" s="257"/>
      <c r="DEW838" s="257"/>
      <c r="DEX838" s="257"/>
      <c r="DEY838" s="257"/>
      <c r="DEZ838" s="257"/>
      <c r="DFA838" s="257"/>
      <c r="DFB838" s="257"/>
      <c r="DFC838" s="257"/>
      <c r="DFD838" s="257"/>
      <c r="DFE838" s="257"/>
      <c r="DFF838" s="257"/>
      <c r="DFG838" s="257"/>
      <c r="DFH838" s="257"/>
      <c r="DFI838" s="257"/>
      <c r="DFJ838" s="257"/>
      <c r="DFK838" s="257"/>
      <c r="DFL838" s="257"/>
      <c r="DFM838" s="257"/>
      <c r="DFN838" s="257"/>
      <c r="DFO838" s="257"/>
      <c r="DFP838" s="257"/>
      <c r="DFQ838" s="257"/>
      <c r="DFR838" s="257"/>
      <c r="DFS838" s="257"/>
      <c r="DFT838" s="257"/>
      <c r="DFU838" s="257"/>
      <c r="DFV838" s="257"/>
      <c r="DFW838" s="257"/>
      <c r="DFX838" s="257"/>
      <c r="DFY838" s="257"/>
      <c r="DFZ838" s="257"/>
      <c r="DGA838" s="257"/>
      <c r="DGB838" s="257"/>
      <c r="DGC838" s="257"/>
      <c r="DGD838" s="257"/>
      <c r="DGE838" s="257"/>
      <c r="DGF838" s="257"/>
      <c r="DGG838" s="257"/>
      <c r="DGH838" s="257"/>
      <c r="DGI838" s="257"/>
      <c r="DGJ838" s="257"/>
      <c r="DGK838" s="257"/>
      <c r="DGL838" s="257"/>
      <c r="DGM838" s="257"/>
      <c r="DGN838" s="257"/>
      <c r="DGO838" s="257"/>
      <c r="DGP838" s="257"/>
      <c r="DGQ838" s="257"/>
      <c r="DGR838" s="257"/>
      <c r="DGS838" s="257"/>
      <c r="DGT838" s="257"/>
      <c r="DGU838" s="257"/>
      <c r="DGV838" s="257"/>
      <c r="DGW838" s="257"/>
      <c r="DGX838" s="257"/>
      <c r="DGY838" s="257"/>
      <c r="DGZ838" s="257"/>
      <c r="DHA838" s="257"/>
      <c r="DHB838" s="257"/>
      <c r="DHC838" s="257"/>
      <c r="DHD838" s="257"/>
      <c r="DHE838" s="257"/>
      <c r="DHF838" s="257"/>
      <c r="DHG838" s="257"/>
      <c r="DHH838" s="257"/>
      <c r="DHI838" s="257"/>
      <c r="DHJ838" s="257"/>
      <c r="DHK838" s="257"/>
      <c r="DHL838" s="257"/>
      <c r="DHM838" s="257"/>
      <c r="DHN838" s="257"/>
      <c r="DHO838" s="257"/>
      <c r="DHP838" s="257"/>
      <c r="DHQ838" s="257"/>
      <c r="DHR838" s="257"/>
      <c r="DHS838" s="257"/>
      <c r="DHT838" s="257"/>
      <c r="DHU838" s="257"/>
      <c r="DHV838" s="257"/>
      <c r="DHW838" s="257"/>
      <c r="DHX838" s="257"/>
      <c r="DHY838" s="257"/>
      <c r="DHZ838" s="257"/>
      <c r="DIA838" s="257"/>
      <c r="DIB838" s="257"/>
      <c r="DIC838" s="257"/>
      <c r="DID838" s="257"/>
      <c r="DIE838" s="257"/>
      <c r="DIF838" s="257"/>
      <c r="DIG838" s="257"/>
      <c r="DIH838" s="257"/>
      <c r="DII838" s="257"/>
      <c r="DIJ838" s="257"/>
      <c r="DIK838" s="257"/>
      <c r="DIL838" s="257"/>
      <c r="DIM838" s="257"/>
      <c r="DIN838" s="257"/>
      <c r="DIO838" s="257"/>
      <c r="DIP838" s="257"/>
      <c r="DIQ838" s="257"/>
      <c r="DIR838" s="257"/>
      <c r="DIS838" s="257"/>
      <c r="DIT838" s="257"/>
      <c r="DIU838" s="257"/>
      <c r="DIV838" s="257"/>
      <c r="DIW838" s="257"/>
      <c r="DIX838" s="257"/>
      <c r="DIY838" s="257"/>
      <c r="DIZ838" s="257"/>
      <c r="DJA838" s="257"/>
      <c r="DJB838" s="257"/>
      <c r="DJC838" s="257"/>
      <c r="DJD838" s="257"/>
      <c r="DJE838" s="257"/>
      <c r="DJF838" s="257"/>
      <c r="DJG838" s="257"/>
      <c r="DJH838" s="257"/>
      <c r="DJI838" s="257"/>
      <c r="DJJ838" s="257"/>
      <c r="DJK838" s="257"/>
      <c r="DJL838" s="257"/>
      <c r="DJM838" s="257"/>
      <c r="DJN838" s="257"/>
      <c r="DJO838" s="257"/>
      <c r="DJP838" s="257"/>
      <c r="DJQ838" s="257"/>
      <c r="DJR838" s="257"/>
      <c r="DJS838" s="257"/>
      <c r="DJT838" s="257"/>
      <c r="DJU838" s="257"/>
      <c r="DJV838" s="257"/>
      <c r="DJW838" s="257"/>
      <c r="DJX838" s="257"/>
      <c r="DJY838" s="257"/>
      <c r="DJZ838" s="257"/>
      <c r="DKA838" s="257"/>
      <c r="DKB838" s="257"/>
      <c r="DKC838" s="257"/>
      <c r="DKD838" s="257"/>
      <c r="DKE838" s="257"/>
      <c r="DKF838" s="257"/>
      <c r="DKG838" s="257"/>
      <c r="DKH838" s="257"/>
      <c r="DKI838" s="257"/>
      <c r="DKJ838" s="257"/>
      <c r="DKK838" s="257"/>
      <c r="DKL838" s="257"/>
      <c r="DKM838" s="257"/>
      <c r="DKN838" s="257"/>
      <c r="DKO838" s="257"/>
      <c r="DKP838" s="257"/>
      <c r="DKQ838" s="257"/>
      <c r="DKR838" s="257"/>
      <c r="DKS838" s="257"/>
      <c r="DKT838" s="257"/>
      <c r="DKU838" s="257"/>
      <c r="DKV838" s="257"/>
      <c r="DKW838" s="257"/>
      <c r="DKX838" s="257"/>
      <c r="DKY838" s="257"/>
      <c r="DKZ838" s="257"/>
      <c r="DLA838" s="257"/>
      <c r="DLB838" s="257"/>
      <c r="DLC838" s="257"/>
      <c r="DLD838" s="257"/>
      <c r="DLE838" s="257"/>
      <c r="DLF838" s="257"/>
      <c r="DLG838" s="257"/>
      <c r="DLH838" s="257"/>
      <c r="DLI838" s="257"/>
      <c r="DLJ838" s="257"/>
      <c r="DLK838" s="257"/>
      <c r="DLL838" s="257"/>
      <c r="DLM838" s="257"/>
      <c r="DLN838" s="257"/>
      <c r="DLO838" s="257"/>
      <c r="DLP838" s="257"/>
      <c r="DLQ838" s="257"/>
      <c r="DLR838" s="257"/>
      <c r="DLS838" s="257"/>
      <c r="DLT838" s="257"/>
      <c r="DLU838" s="257"/>
      <c r="DLV838" s="257"/>
      <c r="DLW838" s="257"/>
      <c r="DLX838" s="257"/>
      <c r="DLY838" s="257"/>
      <c r="DLZ838" s="257"/>
      <c r="DMA838" s="257"/>
      <c r="DMB838" s="257"/>
      <c r="DMC838" s="257"/>
      <c r="DMD838" s="257"/>
      <c r="DME838" s="257"/>
      <c r="DMF838" s="257"/>
      <c r="DMG838" s="257"/>
      <c r="DMH838" s="257"/>
      <c r="DMI838" s="257"/>
      <c r="DMJ838" s="257"/>
      <c r="DMK838" s="257"/>
      <c r="DML838" s="257"/>
      <c r="DMM838" s="257"/>
      <c r="DMN838" s="257"/>
      <c r="DMO838" s="257"/>
      <c r="DMP838" s="257"/>
      <c r="DMQ838" s="257"/>
      <c r="DMR838" s="257"/>
      <c r="DMS838" s="257"/>
      <c r="DMT838" s="257"/>
      <c r="DMU838" s="257"/>
      <c r="DMV838" s="257"/>
      <c r="DMW838" s="257"/>
      <c r="DMX838" s="257"/>
      <c r="DMY838" s="257"/>
      <c r="DMZ838" s="257"/>
      <c r="DNA838" s="257"/>
      <c r="DNB838" s="257"/>
      <c r="DNC838" s="257"/>
      <c r="DND838" s="257"/>
      <c r="DNE838" s="257"/>
      <c r="DNF838" s="257"/>
      <c r="DNG838" s="257"/>
      <c r="DNH838" s="257"/>
      <c r="DNI838" s="257"/>
      <c r="DNJ838" s="257"/>
      <c r="DNK838" s="257"/>
      <c r="DNL838" s="257"/>
      <c r="DNM838" s="257"/>
      <c r="DNN838" s="257"/>
      <c r="DNO838" s="257"/>
      <c r="DNP838" s="257"/>
      <c r="DNQ838" s="257"/>
      <c r="DNR838" s="257"/>
      <c r="DNS838" s="257"/>
      <c r="DNT838" s="257"/>
      <c r="DNU838" s="257"/>
      <c r="DNV838" s="257"/>
      <c r="DNW838" s="257"/>
      <c r="DNX838" s="257"/>
      <c r="DNY838" s="257"/>
      <c r="DNZ838" s="257"/>
      <c r="DOA838" s="257"/>
      <c r="DOB838" s="257"/>
      <c r="DOC838" s="257"/>
      <c r="DOD838" s="257"/>
      <c r="DOE838" s="257"/>
      <c r="DOF838" s="257"/>
      <c r="DOG838" s="257"/>
      <c r="DOH838" s="257"/>
      <c r="DOI838" s="257"/>
      <c r="DOJ838" s="257"/>
      <c r="DOK838" s="257"/>
      <c r="DOL838" s="257"/>
      <c r="DOM838" s="257"/>
      <c r="DON838" s="257"/>
      <c r="DOO838" s="257"/>
      <c r="DOP838" s="257"/>
      <c r="DOQ838" s="257"/>
      <c r="DOR838" s="257"/>
      <c r="DOS838" s="257"/>
      <c r="DOT838" s="257"/>
      <c r="DOU838" s="257"/>
      <c r="DOV838" s="257"/>
      <c r="DOW838" s="257"/>
      <c r="DOX838" s="257"/>
      <c r="DOY838" s="257"/>
      <c r="DOZ838" s="257"/>
      <c r="DPA838" s="257"/>
      <c r="DPB838" s="257"/>
      <c r="DPC838" s="257"/>
      <c r="DPD838" s="257"/>
      <c r="DPE838" s="257"/>
      <c r="DPF838" s="257"/>
      <c r="DPG838" s="257"/>
      <c r="DPH838" s="257"/>
      <c r="DPI838" s="257"/>
      <c r="DPJ838" s="257"/>
      <c r="DPK838" s="257"/>
      <c r="DPL838" s="257"/>
      <c r="DPM838" s="257"/>
      <c r="DPN838" s="257"/>
      <c r="DPO838" s="257"/>
      <c r="DPP838" s="257"/>
      <c r="DPQ838" s="257"/>
      <c r="DPR838" s="257"/>
      <c r="DPS838" s="257"/>
      <c r="DPT838" s="257"/>
      <c r="DPU838" s="257"/>
      <c r="DPV838" s="257"/>
      <c r="DPW838" s="257"/>
      <c r="DPX838" s="257"/>
      <c r="DPY838" s="257"/>
      <c r="DPZ838" s="257"/>
      <c r="DQA838" s="257"/>
      <c r="DQB838" s="257"/>
      <c r="DQC838" s="257"/>
      <c r="DQD838" s="257"/>
      <c r="DQE838" s="257"/>
      <c r="DQF838" s="257"/>
      <c r="DQG838" s="257"/>
      <c r="DQH838" s="257"/>
      <c r="DQI838" s="257"/>
      <c r="DQJ838" s="257"/>
      <c r="DQK838" s="257"/>
      <c r="DQL838" s="257"/>
      <c r="DQM838" s="257"/>
      <c r="DQN838" s="257"/>
      <c r="DQO838" s="257"/>
      <c r="DQP838" s="257"/>
      <c r="DQQ838" s="257"/>
      <c r="DQR838" s="257"/>
      <c r="DQS838" s="257"/>
      <c r="DQT838" s="257"/>
      <c r="DQU838" s="257"/>
      <c r="DQV838" s="257"/>
      <c r="DQW838" s="257"/>
      <c r="DQX838" s="257"/>
      <c r="DQY838" s="257"/>
      <c r="DQZ838" s="257"/>
      <c r="DRA838" s="257"/>
      <c r="DRB838" s="257"/>
      <c r="DRC838" s="257"/>
      <c r="DRD838" s="257"/>
      <c r="DRE838" s="257"/>
      <c r="DRF838" s="257"/>
      <c r="DRG838" s="257"/>
      <c r="DRH838" s="257"/>
      <c r="DRI838" s="257"/>
      <c r="DRJ838" s="257"/>
      <c r="DRK838" s="257"/>
      <c r="DRL838" s="257"/>
      <c r="DRM838" s="257"/>
      <c r="DRN838" s="257"/>
      <c r="DRO838" s="257"/>
      <c r="DRP838" s="257"/>
      <c r="DRQ838" s="257"/>
      <c r="DRR838" s="257"/>
      <c r="DRS838" s="257"/>
      <c r="DRT838" s="257"/>
      <c r="DRU838" s="257"/>
      <c r="DRV838" s="257"/>
      <c r="DRW838" s="257"/>
      <c r="DRX838" s="257"/>
      <c r="DRY838" s="257"/>
      <c r="DRZ838" s="257"/>
      <c r="DSA838" s="257"/>
      <c r="DSB838" s="257"/>
      <c r="DSC838" s="257"/>
      <c r="DSD838" s="257"/>
      <c r="DSE838" s="257"/>
      <c r="DSF838" s="257"/>
      <c r="DSG838" s="257"/>
      <c r="DSH838" s="257"/>
      <c r="DSI838" s="257"/>
      <c r="DSJ838" s="257"/>
      <c r="DSK838" s="257"/>
      <c r="DSL838" s="257"/>
      <c r="DSM838" s="257"/>
      <c r="DSN838" s="257"/>
      <c r="DSO838" s="257"/>
      <c r="DSP838" s="257"/>
      <c r="DSQ838" s="257"/>
      <c r="DSR838" s="257"/>
      <c r="DSS838" s="257"/>
      <c r="DST838" s="257"/>
      <c r="DSU838" s="257"/>
      <c r="DSV838" s="257"/>
      <c r="DSW838" s="257"/>
      <c r="DSX838" s="257"/>
      <c r="DSY838" s="257"/>
      <c r="DSZ838" s="257"/>
      <c r="DTA838" s="257"/>
      <c r="DTB838" s="257"/>
      <c r="DTC838" s="257"/>
      <c r="DTD838" s="257"/>
      <c r="DTE838" s="257"/>
      <c r="DTF838" s="257"/>
      <c r="DTG838" s="257"/>
      <c r="DTH838" s="257"/>
      <c r="DTI838" s="257"/>
      <c r="DTJ838" s="257"/>
      <c r="DTK838" s="257"/>
      <c r="DTL838" s="257"/>
      <c r="DTM838" s="257"/>
      <c r="DTN838" s="257"/>
      <c r="DTO838" s="257"/>
      <c r="DTP838" s="257"/>
      <c r="DTQ838" s="257"/>
      <c r="DTR838" s="257"/>
      <c r="DTS838" s="257"/>
      <c r="DTT838" s="257"/>
      <c r="DTU838" s="257"/>
      <c r="DTV838" s="257"/>
      <c r="DTW838" s="257"/>
      <c r="DTX838" s="257"/>
      <c r="DTY838" s="257"/>
      <c r="DTZ838" s="257"/>
      <c r="DUA838" s="257"/>
      <c r="DUB838" s="257"/>
      <c r="DUC838" s="257"/>
      <c r="DUD838" s="257"/>
      <c r="DUE838" s="257"/>
      <c r="DUF838" s="257"/>
      <c r="DUG838" s="257"/>
      <c r="DUH838" s="257"/>
      <c r="DUI838" s="257"/>
      <c r="DUJ838" s="257"/>
      <c r="DUK838" s="257"/>
      <c r="DUL838" s="257"/>
      <c r="DUM838" s="257"/>
      <c r="DUN838" s="257"/>
      <c r="DUO838" s="257"/>
      <c r="DUP838" s="257"/>
      <c r="DUQ838" s="257"/>
      <c r="DUR838" s="257"/>
      <c r="DUS838" s="257"/>
      <c r="DUT838" s="257"/>
      <c r="DUU838" s="257"/>
      <c r="DUV838" s="257"/>
      <c r="DUW838" s="257"/>
      <c r="DUX838" s="257"/>
      <c r="DUY838" s="257"/>
      <c r="DUZ838" s="257"/>
      <c r="DVA838" s="257"/>
      <c r="DVB838" s="257"/>
      <c r="DVC838" s="257"/>
      <c r="DVD838" s="257"/>
      <c r="DVE838" s="257"/>
      <c r="DVF838" s="257"/>
      <c r="DVG838" s="257"/>
      <c r="DVH838" s="257"/>
      <c r="DVI838" s="257"/>
      <c r="DVJ838" s="257"/>
      <c r="DVK838" s="257"/>
      <c r="DVL838" s="257"/>
      <c r="DVM838" s="257"/>
      <c r="DVN838" s="257"/>
      <c r="DVO838" s="257"/>
      <c r="DVP838" s="257"/>
      <c r="DVQ838" s="257"/>
      <c r="DVR838" s="257"/>
      <c r="DVS838" s="257"/>
      <c r="DVT838" s="257"/>
      <c r="DVU838" s="257"/>
      <c r="DVV838" s="257"/>
      <c r="DVW838" s="257"/>
      <c r="DVX838" s="257"/>
      <c r="DVY838" s="257"/>
      <c r="DVZ838" s="257"/>
      <c r="DWA838" s="257"/>
      <c r="DWB838" s="257"/>
      <c r="DWC838" s="257"/>
      <c r="DWD838" s="257"/>
      <c r="DWE838" s="257"/>
      <c r="DWF838" s="257"/>
      <c r="DWG838" s="257"/>
      <c r="DWH838" s="257"/>
      <c r="DWI838" s="257"/>
      <c r="DWJ838" s="257"/>
      <c r="DWK838" s="257"/>
      <c r="DWL838" s="257"/>
      <c r="DWM838" s="257"/>
      <c r="DWN838" s="257"/>
      <c r="DWO838" s="257"/>
      <c r="DWP838" s="257"/>
      <c r="DWQ838" s="257"/>
      <c r="DWR838" s="257"/>
      <c r="DWS838" s="257"/>
      <c r="DWT838" s="257"/>
      <c r="DWU838" s="257"/>
      <c r="DWV838" s="257"/>
      <c r="DWW838" s="257"/>
      <c r="DWX838" s="257"/>
      <c r="DWY838" s="257"/>
      <c r="DWZ838" s="257"/>
      <c r="DXA838" s="257"/>
      <c r="DXB838" s="257"/>
      <c r="DXC838" s="257"/>
      <c r="DXD838" s="257"/>
      <c r="DXE838" s="257"/>
      <c r="DXF838" s="257"/>
      <c r="DXG838" s="257"/>
      <c r="DXH838" s="257"/>
      <c r="DXI838" s="257"/>
      <c r="DXJ838" s="257"/>
      <c r="DXK838" s="257"/>
      <c r="DXL838" s="257"/>
      <c r="DXM838" s="257"/>
      <c r="DXN838" s="257"/>
      <c r="DXO838" s="257"/>
      <c r="DXP838" s="257"/>
      <c r="DXQ838" s="257"/>
      <c r="DXR838" s="257"/>
      <c r="DXS838" s="257"/>
      <c r="DXT838" s="257"/>
      <c r="DXU838" s="257"/>
      <c r="DXV838" s="257"/>
      <c r="DXW838" s="257"/>
      <c r="DXX838" s="257"/>
      <c r="DXY838" s="257"/>
      <c r="DXZ838" s="257"/>
      <c r="DYA838" s="257"/>
      <c r="DYB838" s="257"/>
      <c r="DYC838" s="257"/>
      <c r="DYD838" s="257"/>
      <c r="DYE838" s="257"/>
      <c r="DYF838" s="257"/>
      <c r="DYG838" s="257"/>
      <c r="DYH838" s="257"/>
      <c r="DYI838" s="257"/>
      <c r="DYJ838" s="257"/>
      <c r="DYK838" s="257"/>
      <c r="DYL838" s="257"/>
      <c r="DYM838" s="257"/>
      <c r="DYN838" s="257"/>
      <c r="DYO838" s="257"/>
      <c r="DYP838" s="257"/>
      <c r="DYQ838" s="257"/>
      <c r="DYR838" s="257"/>
      <c r="DYS838" s="257"/>
      <c r="DYT838" s="257"/>
      <c r="DYU838" s="257"/>
      <c r="DYV838" s="257"/>
      <c r="DYW838" s="257"/>
      <c r="DYX838" s="257"/>
      <c r="DYY838" s="257"/>
      <c r="DYZ838" s="257"/>
      <c r="DZA838" s="257"/>
      <c r="DZB838" s="257"/>
      <c r="DZC838" s="257"/>
      <c r="DZD838" s="257"/>
      <c r="DZE838" s="257"/>
      <c r="DZF838" s="257"/>
      <c r="DZG838" s="257"/>
      <c r="DZH838" s="257"/>
      <c r="DZI838" s="257"/>
      <c r="DZJ838" s="257"/>
      <c r="DZK838" s="257"/>
      <c r="DZL838" s="257"/>
      <c r="DZM838" s="257"/>
      <c r="DZN838" s="257"/>
      <c r="DZO838" s="257"/>
      <c r="DZP838" s="257"/>
      <c r="DZQ838" s="257"/>
      <c r="DZR838" s="257"/>
      <c r="DZS838" s="257"/>
      <c r="DZT838" s="257"/>
      <c r="DZU838" s="257"/>
      <c r="DZV838" s="257"/>
      <c r="DZW838" s="257"/>
      <c r="DZX838" s="257"/>
      <c r="DZY838" s="257"/>
      <c r="DZZ838" s="257"/>
      <c r="EAA838" s="257"/>
      <c r="EAB838" s="257"/>
      <c r="EAC838" s="257"/>
      <c r="EAD838" s="257"/>
      <c r="EAE838" s="257"/>
      <c r="EAF838" s="257"/>
      <c r="EAG838" s="257"/>
      <c r="EAH838" s="257"/>
      <c r="EAI838" s="257"/>
      <c r="EAJ838" s="257"/>
      <c r="EAK838" s="257"/>
      <c r="EAL838" s="257"/>
      <c r="EAM838" s="257"/>
      <c r="EAN838" s="257"/>
      <c r="EAO838" s="257"/>
      <c r="EAP838" s="257"/>
      <c r="EAQ838" s="257"/>
      <c r="EAR838" s="257"/>
      <c r="EAS838" s="257"/>
      <c r="EAT838" s="257"/>
      <c r="EAU838" s="257"/>
      <c r="EAV838" s="257"/>
      <c r="EAW838" s="257"/>
      <c r="EAX838" s="257"/>
      <c r="EAY838" s="257"/>
      <c r="EAZ838" s="257"/>
      <c r="EBA838" s="257"/>
      <c r="EBB838" s="257"/>
      <c r="EBC838" s="257"/>
      <c r="EBD838" s="257"/>
      <c r="EBE838" s="257"/>
      <c r="EBF838" s="257"/>
      <c r="EBG838" s="257"/>
      <c r="EBH838" s="257"/>
      <c r="EBI838" s="257"/>
      <c r="EBJ838" s="257"/>
      <c r="EBK838" s="257"/>
      <c r="EBL838" s="257"/>
      <c r="EBM838" s="257"/>
      <c r="EBN838" s="257"/>
      <c r="EBO838" s="257"/>
      <c r="EBP838" s="257"/>
      <c r="EBQ838" s="257"/>
      <c r="EBR838" s="257"/>
      <c r="EBS838" s="257"/>
      <c r="EBT838" s="257"/>
      <c r="EBU838" s="257"/>
      <c r="EBV838" s="257"/>
      <c r="EBW838" s="257"/>
      <c r="EBX838" s="257"/>
      <c r="EBY838" s="257"/>
      <c r="EBZ838" s="257"/>
      <c r="ECA838" s="257"/>
      <c r="ECB838" s="257"/>
      <c r="ECC838" s="257"/>
      <c r="ECD838" s="257"/>
      <c r="ECE838" s="257"/>
      <c r="ECF838" s="257"/>
      <c r="ECG838" s="257"/>
      <c r="ECH838" s="257"/>
      <c r="ECI838" s="257"/>
      <c r="ECJ838" s="257"/>
      <c r="ECK838" s="257"/>
      <c r="ECL838" s="257"/>
      <c r="ECM838" s="257"/>
      <c r="ECN838" s="257"/>
      <c r="ECO838" s="257"/>
      <c r="ECP838" s="257"/>
      <c r="ECQ838" s="257"/>
      <c r="ECR838" s="257"/>
      <c r="ECS838" s="257"/>
      <c r="ECT838" s="257"/>
      <c r="ECU838" s="257"/>
      <c r="ECV838" s="257"/>
      <c r="ECW838" s="257"/>
      <c r="ECX838" s="257"/>
      <c r="ECY838" s="257"/>
      <c r="ECZ838" s="257"/>
      <c r="EDA838" s="257"/>
      <c r="EDB838" s="257"/>
      <c r="EDC838" s="257"/>
      <c r="EDD838" s="257"/>
      <c r="EDE838" s="257"/>
      <c r="EDF838" s="257"/>
      <c r="EDG838" s="257"/>
      <c r="EDH838" s="257"/>
      <c r="EDI838" s="257"/>
      <c r="EDJ838" s="257"/>
      <c r="EDK838" s="257"/>
      <c r="EDL838" s="257"/>
      <c r="EDM838" s="257"/>
      <c r="EDN838" s="257"/>
      <c r="EDO838" s="257"/>
      <c r="EDP838" s="257"/>
      <c r="EDQ838" s="257"/>
      <c r="EDR838" s="257"/>
      <c r="EDS838" s="257"/>
      <c r="EDT838" s="257"/>
      <c r="EDU838" s="257"/>
      <c r="EDV838" s="257"/>
      <c r="EDW838" s="257"/>
      <c r="EDX838" s="257"/>
      <c r="EDY838" s="257"/>
      <c r="EDZ838" s="257"/>
      <c r="EEA838" s="257"/>
      <c r="EEB838" s="257"/>
      <c r="EEC838" s="257"/>
      <c r="EED838" s="257"/>
      <c r="EEE838" s="257"/>
      <c r="EEF838" s="257"/>
      <c r="EEG838" s="257"/>
      <c r="EEH838" s="257"/>
      <c r="EEI838" s="257"/>
      <c r="EEJ838" s="257"/>
      <c r="EEK838" s="257"/>
      <c r="EEL838" s="257"/>
      <c r="EEM838" s="257"/>
      <c r="EEN838" s="257"/>
      <c r="EEO838" s="257"/>
      <c r="EEP838" s="257"/>
      <c r="EEQ838" s="257"/>
      <c r="EER838" s="257"/>
      <c r="EES838" s="257"/>
      <c r="EET838" s="257"/>
      <c r="EEU838" s="257"/>
      <c r="EEV838" s="257"/>
      <c r="EEW838" s="257"/>
      <c r="EEX838" s="257"/>
      <c r="EEY838" s="257"/>
      <c r="EEZ838" s="257"/>
      <c r="EFA838" s="257"/>
      <c r="EFB838" s="257"/>
      <c r="EFC838" s="257"/>
      <c r="EFD838" s="257"/>
      <c r="EFE838" s="257"/>
      <c r="EFF838" s="257"/>
      <c r="EFG838" s="257"/>
      <c r="EFH838" s="257"/>
      <c r="EFI838" s="257"/>
      <c r="EFJ838" s="257"/>
      <c r="EFK838" s="257"/>
      <c r="EFL838" s="257"/>
      <c r="EFM838" s="257"/>
      <c r="EFN838" s="257"/>
      <c r="EFO838" s="257"/>
      <c r="EFP838" s="257"/>
      <c r="EFQ838" s="257"/>
      <c r="EFR838" s="257"/>
      <c r="EFS838" s="257"/>
      <c r="EFT838" s="257"/>
      <c r="EFU838" s="257"/>
      <c r="EFV838" s="257"/>
      <c r="EFW838" s="257"/>
      <c r="EFX838" s="257"/>
      <c r="EFY838" s="257"/>
      <c r="EFZ838" s="257"/>
      <c r="EGA838" s="257"/>
      <c r="EGB838" s="257"/>
      <c r="EGC838" s="257"/>
      <c r="EGD838" s="257"/>
      <c r="EGE838" s="257"/>
      <c r="EGF838" s="257"/>
      <c r="EGG838" s="257"/>
      <c r="EGH838" s="257"/>
      <c r="EGI838" s="257"/>
      <c r="EGJ838" s="257"/>
      <c r="EGK838" s="257"/>
      <c r="EGL838" s="257"/>
      <c r="EGM838" s="257"/>
      <c r="EGN838" s="257"/>
      <c r="EGO838" s="257"/>
      <c r="EGP838" s="257"/>
      <c r="EGQ838" s="257"/>
      <c r="EGR838" s="257"/>
      <c r="EGS838" s="257"/>
      <c r="EGT838" s="257"/>
      <c r="EGU838" s="257"/>
      <c r="EGV838" s="257"/>
      <c r="EGW838" s="257"/>
      <c r="EGX838" s="257"/>
      <c r="EGY838" s="257"/>
      <c r="EGZ838" s="257"/>
      <c r="EHA838" s="257"/>
      <c r="EHB838" s="257"/>
      <c r="EHC838" s="257"/>
      <c r="EHD838" s="257"/>
      <c r="EHE838" s="257"/>
      <c r="EHF838" s="257"/>
      <c r="EHG838" s="257"/>
      <c r="EHH838" s="257"/>
      <c r="EHI838" s="257"/>
      <c r="EHJ838" s="257"/>
      <c r="EHK838" s="257"/>
      <c r="EHL838" s="257"/>
      <c r="EHM838" s="257"/>
      <c r="EHN838" s="257"/>
      <c r="EHO838" s="257"/>
      <c r="EHP838" s="257"/>
      <c r="EHQ838" s="257"/>
      <c r="EHR838" s="257"/>
      <c r="EHS838" s="257"/>
      <c r="EHT838" s="257"/>
      <c r="EHU838" s="257"/>
      <c r="EHV838" s="257"/>
      <c r="EHW838" s="257"/>
      <c r="EHX838" s="257"/>
      <c r="EHY838" s="257"/>
      <c r="EHZ838" s="257"/>
      <c r="EIA838" s="257"/>
      <c r="EIB838" s="257"/>
      <c r="EIC838" s="257"/>
      <c r="EID838" s="257"/>
      <c r="EIE838" s="257"/>
      <c r="EIF838" s="257"/>
      <c r="EIG838" s="257"/>
      <c r="EIH838" s="257"/>
      <c r="EII838" s="257"/>
      <c r="EIJ838" s="257"/>
      <c r="EIK838" s="257"/>
      <c r="EIL838" s="257"/>
      <c r="EIM838" s="257"/>
      <c r="EIN838" s="257"/>
      <c r="EIO838" s="257"/>
      <c r="EIP838" s="257"/>
      <c r="EIQ838" s="257"/>
      <c r="EIR838" s="257"/>
      <c r="EIS838" s="257"/>
      <c r="EIT838" s="257"/>
      <c r="EIU838" s="257"/>
      <c r="EIV838" s="257"/>
      <c r="EIW838" s="257"/>
      <c r="EIX838" s="257"/>
      <c r="EIY838" s="257"/>
      <c r="EIZ838" s="257"/>
      <c r="EJA838" s="257"/>
      <c r="EJB838" s="257"/>
      <c r="EJC838" s="257"/>
      <c r="EJD838" s="257"/>
      <c r="EJE838" s="257"/>
      <c r="EJF838" s="257"/>
      <c r="EJG838" s="257"/>
      <c r="EJH838" s="257"/>
      <c r="EJI838" s="257"/>
      <c r="EJJ838" s="257"/>
      <c r="EJK838" s="257"/>
      <c r="EJL838" s="257"/>
      <c r="EJM838" s="257"/>
      <c r="EJN838" s="257"/>
      <c r="EJO838" s="257"/>
      <c r="EJP838" s="257"/>
      <c r="EJQ838" s="257"/>
      <c r="EJR838" s="257"/>
      <c r="EJS838" s="257"/>
      <c r="EJT838" s="257"/>
      <c r="EJU838" s="257"/>
      <c r="EJV838" s="257"/>
      <c r="EJW838" s="257"/>
      <c r="EJX838" s="257"/>
      <c r="EJY838" s="257"/>
      <c r="EJZ838" s="257"/>
      <c r="EKA838" s="257"/>
      <c r="EKB838" s="257"/>
      <c r="EKC838" s="257"/>
      <c r="EKD838" s="257"/>
      <c r="EKE838" s="257"/>
      <c r="EKF838" s="257"/>
      <c r="EKG838" s="257"/>
      <c r="EKH838" s="257"/>
      <c r="EKI838" s="257"/>
      <c r="EKJ838" s="257"/>
      <c r="EKK838" s="257"/>
      <c r="EKL838" s="257"/>
      <c r="EKM838" s="257"/>
      <c r="EKN838" s="257"/>
      <c r="EKO838" s="257"/>
      <c r="EKP838" s="257"/>
      <c r="EKQ838" s="257"/>
      <c r="EKR838" s="257"/>
      <c r="EKS838" s="257"/>
      <c r="EKT838" s="257"/>
      <c r="EKU838" s="257"/>
      <c r="EKV838" s="257"/>
      <c r="EKW838" s="257"/>
      <c r="EKX838" s="257"/>
      <c r="EKY838" s="257"/>
      <c r="EKZ838" s="257"/>
      <c r="ELA838" s="257"/>
      <c r="ELB838" s="257"/>
      <c r="ELC838" s="257"/>
      <c r="ELD838" s="257"/>
      <c r="ELE838" s="257"/>
      <c r="ELF838" s="257"/>
      <c r="ELG838" s="257"/>
      <c r="ELH838" s="257"/>
      <c r="ELI838" s="257"/>
      <c r="ELJ838" s="257"/>
      <c r="ELK838" s="257"/>
      <c r="ELL838" s="257"/>
      <c r="ELM838" s="257"/>
      <c r="ELN838" s="257"/>
      <c r="ELO838" s="257"/>
      <c r="ELP838" s="257"/>
      <c r="ELQ838" s="257"/>
      <c r="ELR838" s="257"/>
      <c r="ELS838" s="257"/>
      <c r="ELT838" s="257"/>
      <c r="ELU838" s="257"/>
      <c r="ELV838" s="257"/>
      <c r="ELW838" s="257"/>
      <c r="ELX838" s="257"/>
      <c r="ELY838" s="257"/>
      <c r="ELZ838" s="257"/>
      <c r="EMA838" s="257"/>
      <c r="EMB838" s="257"/>
      <c r="EMC838" s="257"/>
      <c r="EMD838" s="257"/>
      <c r="EME838" s="257"/>
      <c r="EMF838" s="257"/>
      <c r="EMG838" s="257"/>
      <c r="EMH838" s="257"/>
      <c r="EMI838" s="257"/>
      <c r="EMJ838" s="257"/>
      <c r="EMK838" s="257"/>
      <c r="EML838" s="257"/>
      <c r="EMM838" s="257"/>
      <c r="EMN838" s="257"/>
      <c r="EMO838" s="257"/>
      <c r="EMP838" s="257"/>
      <c r="EMQ838" s="257"/>
      <c r="EMR838" s="257"/>
      <c r="EMS838" s="257"/>
      <c r="EMT838" s="257"/>
      <c r="EMU838" s="257"/>
      <c r="EMV838" s="257"/>
      <c r="EMW838" s="257"/>
      <c r="EMX838" s="257"/>
      <c r="EMY838" s="257"/>
      <c r="EMZ838" s="257"/>
      <c r="ENA838" s="257"/>
      <c r="ENB838" s="257"/>
      <c r="ENC838" s="257"/>
      <c r="END838" s="257"/>
      <c r="ENE838" s="257"/>
      <c r="ENF838" s="257"/>
      <c r="ENG838" s="257"/>
      <c r="ENH838" s="257"/>
      <c r="ENI838" s="257"/>
      <c r="ENJ838" s="257"/>
      <c r="ENK838" s="257"/>
      <c r="ENL838" s="257"/>
      <c r="ENM838" s="257"/>
      <c r="ENN838" s="257"/>
      <c r="ENO838" s="257"/>
      <c r="ENP838" s="257"/>
      <c r="ENQ838" s="257"/>
      <c r="ENR838" s="257"/>
      <c r="ENS838" s="257"/>
      <c r="ENT838" s="257"/>
      <c r="ENU838" s="257"/>
      <c r="ENV838" s="257"/>
      <c r="ENW838" s="257"/>
      <c r="ENX838" s="257"/>
      <c r="ENY838" s="257"/>
      <c r="ENZ838" s="257"/>
      <c r="EOA838" s="257"/>
      <c r="EOB838" s="257"/>
      <c r="EOC838" s="257"/>
      <c r="EOD838" s="257"/>
      <c r="EOE838" s="257"/>
      <c r="EOF838" s="257"/>
      <c r="EOG838" s="257"/>
      <c r="EOH838" s="257"/>
      <c r="EOI838" s="257"/>
      <c r="EOJ838" s="257"/>
      <c r="EOK838" s="257"/>
      <c r="EOL838" s="257"/>
      <c r="EOM838" s="257"/>
      <c r="EON838" s="257"/>
      <c r="EOO838" s="257"/>
      <c r="EOP838" s="257"/>
      <c r="EOQ838" s="257"/>
      <c r="EOR838" s="257"/>
      <c r="EOS838" s="257"/>
      <c r="EOT838" s="257"/>
      <c r="EOU838" s="257"/>
      <c r="EOV838" s="257"/>
      <c r="EOW838" s="257"/>
      <c r="EOX838" s="257"/>
      <c r="EOY838" s="257"/>
      <c r="EOZ838" s="257"/>
      <c r="EPA838" s="257"/>
      <c r="EPB838" s="257"/>
      <c r="EPC838" s="257"/>
      <c r="EPD838" s="257"/>
      <c r="EPE838" s="257"/>
      <c r="EPF838" s="257"/>
      <c r="EPG838" s="257"/>
      <c r="EPH838" s="257"/>
      <c r="EPI838" s="257"/>
      <c r="EPJ838" s="257"/>
      <c r="EPK838" s="257"/>
      <c r="EPL838" s="257"/>
      <c r="EPM838" s="257"/>
      <c r="EPN838" s="257"/>
      <c r="EPO838" s="257"/>
      <c r="EPP838" s="257"/>
      <c r="EPQ838" s="257"/>
      <c r="EPR838" s="257"/>
      <c r="EPS838" s="257"/>
      <c r="EPT838" s="257"/>
      <c r="EPU838" s="257"/>
      <c r="EPV838" s="257"/>
      <c r="EPW838" s="257"/>
      <c r="EPX838" s="257"/>
      <c r="EPY838" s="257"/>
      <c r="EPZ838" s="257"/>
      <c r="EQA838" s="257"/>
      <c r="EQB838" s="257"/>
      <c r="EQC838" s="257"/>
      <c r="EQD838" s="257"/>
      <c r="EQE838" s="257"/>
      <c r="EQF838" s="257"/>
      <c r="EQG838" s="257"/>
      <c r="EQH838" s="257"/>
      <c r="EQI838" s="257"/>
      <c r="EQJ838" s="257"/>
      <c r="EQK838" s="257"/>
      <c r="EQL838" s="257"/>
      <c r="EQM838" s="257"/>
      <c r="EQN838" s="257"/>
      <c r="EQO838" s="257"/>
      <c r="EQP838" s="257"/>
      <c r="EQQ838" s="257"/>
      <c r="EQR838" s="257"/>
      <c r="EQS838" s="257"/>
      <c r="EQT838" s="257"/>
      <c r="EQU838" s="257"/>
      <c r="EQV838" s="257"/>
      <c r="EQW838" s="257"/>
      <c r="EQX838" s="257"/>
      <c r="EQY838" s="257"/>
      <c r="EQZ838" s="257"/>
      <c r="ERA838" s="257"/>
      <c r="ERB838" s="257"/>
      <c r="ERC838" s="257"/>
      <c r="ERD838" s="257"/>
      <c r="ERE838" s="257"/>
      <c r="ERF838" s="257"/>
      <c r="ERG838" s="257"/>
      <c r="ERH838" s="257"/>
      <c r="ERI838" s="257"/>
      <c r="ERJ838" s="257"/>
      <c r="ERK838" s="257"/>
      <c r="ERL838" s="257"/>
      <c r="ERM838" s="257"/>
      <c r="ERN838" s="257"/>
      <c r="ERO838" s="257"/>
      <c r="ERP838" s="257"/>
      <c r="ERQ838" s="257"/>
      <c r="ERR838" s="257"/>
      <c r="ERS838" s="257"/>
      <c r="ERT838" s="257"/>
      <c r="ERU838" s="257"/>
      <c r="ERV838" s="257"/>
      <c r="ERW838" s="257"/>
      <c r="ERX838" s="257"/>
      <c r="ERY838" s="257"/>
      <c r="ERZ838" s="257"/>
      <c r="ESA838" s="257"/>
      <c r="ESB838" s="257"/>
      <c r="ESC838" s="257"/>
      <c r="ESD838" s="257"/>
      <c r="ESE838" s="257"/>
      <c r="ESF838" s="257"/>
      <c r="ESG838" s="257"/>
      <c r="ESH838" s="257"/>
      <c r="ESI838" s="257"/>
      <c r="ESJ838" s="257"/>
      <c r="ESK838" s="257"/>
      <c r="ESL838" s="257"/>
      <c r="ESM838" s="257"/>
      <c r="ESN838" s="257"/>
      <c r="ESO838" s="257"/>
      <c r="ESP838" s="257"/>
      <c r="ESQ838" s="257"/>
      <c r="ESR838" s="257"/>
      <c r="ESS838" s="257"/>
      <c r="EST838" s="257"/>
      <c r="ESU838" s="257"/>
      <c r="ESV838" s="257"/>
      <c r="ESW838" s="257"/>
      <c r="ESX838" s="257"/>
      <c r="ESY838" s="257"/>
      <c r="ESZ838" s="257"/>
      <c r="ETA838" s="257"/>
      <c r="ETB838" s="257"/>
      <c r="ETC838" s="257"/>
      <c r="ETD838" s="257"/>
      <c r="ETE838" s="257"/>
      <c r="ETF838" s="257"/>
      <c r="ETG838" s="257"/>
      <c r="ETH838" s="257"/>
      <c r="ETI838" s="257"/>
      <c r="ETJ838" s="257"/>
      <c r="ETK838" s="257"/>
      <c r="ETL838" s="257"/>
      <c r="ETM838" s="257"/>
      <c r="ETN838" s="257"/>
      <c r="ETO838" s="257"/>
      <c r="ETP838" s="257"/>
      <c r="ETQ838" s="257"/>
      <c r="ETR838" s="257"/>
      <c r="ETS838" s="257"/>
      <c r="ETT838" s="257"/>
      <c r="ETU838" s="257"/>
      <c r="ETV838" s="257"/>
      <c r="ETW838" s="257"/>
      <c r="ETX838" s="257"/>
      <c r="ETY838" s="257"/>
      <c r="ETZ838" s="257"/>
      <c r="EUA838" s="257"/>
      <c r="EUB838" s="257"/>
      <c r="EUC838" s="257"/>
      <c r="EUD838" s="257"/>
      <c r="EUE838" s="257"/>
      <c r="EUF838" s="257"/>
      <c r="EUG838" s="257"/>
      <c r="EUH838" s="257"/>
      <c r="EUI838" s="257"/>
      <c r="EUJ838" s="257"/>
      <c r="EUK838" s="257"/>
      <c r="EUL838" s="257"/>
      <c r="EUM838" s="257"/>
      <c r="EUN838" s="257"/>
      <c r="EUO838" s="257"/>
      <c r="EUP838" s="257"/>
      <c r="EUQ838" s="257"/>
      <c r="EUR838" s="257"/>
      <c r="EUS838" s="257"/>
      <c r="EUT838" s="257"/>
      <c r="EUU838" s="257"/>
      <c r="EUV838" s="257"/>
      <c r="EUW838" s="257"/>
      <c r="EUX838" s="257"/>
      <c r="EUY838" s="257"/>
      <c r="EUZ838" s="257"/>
      <c r="EVA838" s="257"/>
      <c r="EVB838" s="257"/>
      <c r="EVC838" s="257"/>
      <c r="EVD838" s="257"/>
      <c r="EVE838" s="257"/>
      <c r="EVF838" s="257"/>
      <c r="EVG838" s="257"/>
      <c r="EVH838" s="257"/>
      <c r="EVI838" s="257"/>
      <c r="EVJ838" s="257"/>
      <c r="EVK838" s="257"/>
      <c r="EVL838" s="257"/>
      <c r="EVM838" s="257"/>
      <c r="EVN838" s="257"/>
      <c r="EVO838" s="257"/>
      <c r="EVP838" s="257"/>
      <c r="EVQ838" s="257"/>
      <c r="EVR838" s="257"/>
      <c r="EVS838" s="257"/>
      <c r="EVT838" s="257"/>
      <c r="EVU838" s="257"/>
      <c r="EVV838" s="257"/>
      <c r="EVW838" s="257"/>
      <c r="EVX838" s="257"/>
      <c r="EVY838" s="257"/>
      <c r="EVZ838" s="257"/>
      <c r="EWA838" s="257"/>
      <c r="EWB838" s="257"/>
      <c r="EWC838" s="257"/>
      <c r="EWD838" s="257"/>
      <c r="EWE838" s="257"/>
      <c r="EWF838" s="257"/>
      <c r="EWG838" s="257"/>
      <c r="EWH838" s="257"/>
      <c r="EWI838" s="257"/>
      <c r="EWJ838" s="257"/>
      <c r="EWK838" s="257"/>
      <c r="EWL838" s="257"/>
      <c r="EWM838" s="257"/>
      <c r="EWN838" s="257"/>
      <c r="EWO838" s="257"/>
      <c r="EWP838" s="257"/>
      <c r="EWQ838" s="257"/>
      <c r="EWR838" s="257"/>
      <c r="EWS838" s="257"/>
      <c r="EWT838" s="257"/>
      <c r="EWU838" s="257"/>
      <c r="EWV838" s="257"/>
      <c r="EWW838" s="257"/>
      <c r="EWX838" s="257"/>
      <c r="EWY838" s="257"/>
      <c r="EWZ838" s="257"/>
      <c r="EXA838" s="257"/>
      <c r="EXB838" s="257"/>
      <c r="EXC838" s="257"/>
      <c r="EXD838" s="257"/>
      <c r="EXE838" s="257"/>
      <c r="EXF838" s="257"/>
      <c r="EXG838" s="257"/>
      <c r="EXH838" s="257"/>
      <c r="EXI838" s="257"/>
      <c r="EXJ838" s="257"/>
      <c r="EXK838" s="257"/>
      <c r="EXL838" s="257"/>
      <c r="EXM838" s="257"/>
      <c r="EXN838" s="257"/>
      <c r="EXO838" s="257"/>
      <c r="EXP838" s="257"/>
      <c r="EXQ838" s="257"/>
      <c r="EXR838" s="257"/>
      <c r="EXS838" s="257"/>
      <c r="EXT838" s="257"/>
      <c r="EXU838" s="257"/>
      <c r="EXV838" s="257"/>
      <c r="EXW838" s="257"/>
      <c r="EXX838" s="257"/>
      <c r="EXY838" s="257"/>
      <c r="EXZ838" s="257"/>
      <c r="EYA838" s="257"/>
      <c r="EYB838" s="257"/>
      <c r="EYC838" s="257"/>
      <c r="EYD838" s="257"/>
      <c r="EYE838" s="257"/>
      <c r="EYF838" s="257"/>
      <c r="EYG838" s="257"/>
      <c r="EYH838" s="257"/>
      <c r="EYI838" s="257"/>
      <c r="EYJ838" s="257"/>
      <c r="EYK838" s="257"/>
      <c r="EYL838" s="257"/>
      <c r="EYM838" s="257"/>
      <c r="EYN838" s="257"/>
      <c r="EYO838" s="257"/>
      <c r="EYP838" s="257"/>
      <c r="EYQ838" s="257"/>
      <c r="EYR838" s="257"/>
      <c r="EYS838" s="257"/>
      <c r="EYT838" s="257"/>
      <c r="EYU838" s="257"/>
      <c r="EYV838" s="257"/>
      <c r="EYW838" s="257"/>
      <c r="EYX838" s="257"/>
      <c r="EYY838" s="257"/>
      <c r="EYZ838" s="257"/>
      <c r="EZA838" s="257"/>
      <c r="EZB838" s="257"/>
      <c r="EZC838" s="257"/>
      <c r="EZD838" s="257"/>
      <c r="EZE838" s="257"/>
      <c r="EZF838" s="257"/>
      <c r="EZG838" s="257"/>
      <c r="EZH838" s="257"/>
      <c r="EZI838" s="257"/>
      <c r="EZJ838" s="257"/>
      <c r="EZK838" s="257"/>
      <c r="EZL838" s="257"/>
      <c r="EZM838" s="257"/>
      <c r="EZN838" s="257"/>
      <c r="EZO838" s="257"/>
      <c r="EZP838" s="257"/>
      <c r="EZQ838" s="257"/>
      <c r="EZR838" s="257"/>
      <c r="EZS838" s="257"/>
      <c r="EZT838" s="257"/>
      <c r="EZU838" s="257"/>
      <c r="EZV838" s="257"/>
      <c r="EZW838" s="257"/>
      <c r="EZX838" s="257"/>
      <c r="EZY838" s="257"/>
      <c r="EZZ838" s="257"/>
      <c r="FAA838" s="257"/>
      <c r="FAB838" s="257"/>
      <c r="FAC838" s="257"/>
      <c r="FAD838" s="257"/>
      <c r="FAE838" s="257"/>
      <c r="FAF838" s="257"/>
      <c r="FAG838" s="257"/>
      <c r="FAH838" s="257"/>
      <c r="FAI838" s="257"/>
      <c r="FAJ838" s="257"/>
      <c r="FAK838" s="257"/>
      <c r="FAL838" s="257"/>
      <c r="FAM838" s="257"/>
      <c r="FAN838" s="257"/>
      <c r="FAO838" s="257"/>
      <c r="FAP838" s="257"/>
      <c r="FAQ838" s="257"/>
      <c r="FAR838" s="257"/>
      <c r="FAS838" s="257"/>
      <c r="FAT838" s="257"/>
      <c r="FAU838" s="257"/>
      <c r="FAV838" s="257"/>
      <c r="FAW838" s="257"/>
      <c r="FAX838" s="257"/>
      <c r="FAY838" s="257"/>
      <c r="FAZ838" s="257"/>
      <c r="FBA838" s="257"/>
      <c r="FBB838" s="257"/>
      <c r="FBC838" s="257"/>
      <c r="FBD838" s="257"/>
      <c r="FBE838" s="257"/>
      <c r="FBF838" s="257"/>
      <c r="FBG838" s="257"/>
      <c r="FBH838" s="257"/>
      <c r="FBI838" s="257"/>
      <c r="FBJ838" s="257"/>
      <c r="FBK838" s="257"/>
      <c r="FBL838" s="257"/>
      <c r="FBM838" s="257"/>
      <c r="FBN838" s="257"/>
      <c r="FBO838" s="257"/>
      <c r="FBP838" s="257"/>
      <c r="FBQ838" s="257"/>
      <c r="FBR838" s="257"/>
      <c r="FBS838" s="257"/>
      <c r="FBT838" s="257"/>
      <c r="FBU838" s="257"/>
      <c r="FBV838" s="257"/>
      <c r="FBW838" s="257"/>
      <c r="FBX838" s="257"/>
      <c r="FBY838" s="257"/>
      <c r="FBZ838" s="257"/>
      <c r="FCA838" s="257"/>
      <c r="FCB838" s="257"/>
      <c r="FCC838" s="257"/>
      <c r="FCD838" s="257"/>
      <c r="FCE838" s="257"/>
      <c r="FCF838" s="257"/>
      <c r="FCG838" s="257"/>
      <c r="FCH838" s="257"/>
      <c r="FCI838" s="257"/>
      <c r="FCJ838" s="257"/>
      <c r="FCK838" s="257"/>
      <c r="FCL838" s="257"/>
      <c r="FCM838" s="257"/>
      <c r="FCN838" s="257"/>
      <c r="FCO838" s="257"/>
      <c r="FCP838" s="257"/>
      <c r="FCQ838" s="257"/>
      <c r="FCR838" s="257"/>
      <c r="FCS838" s="257"/>
      <c r="FCT838" s="257"/>
      <c r="FCU838" s="257"/>
      <c r="FCV838" s="257"/>
      <c r="FCW838" s="257"/>
      <c r="FCX838" s="257"/>
      <c r="FCY838" s="257"/>
      <c r="FCZ838" s="257"/>
      <c r="FDA838" s="257"/>
      <c r="FDB838" s="257"/>
      <c r="FDC838" s="257"/>
      <c r="FDD838" s="257"/>
      <c r="FDE838" s="257"/>
      <c r="FDF838" s="257"/>
      <c r="FDG838" s="257"/>
      <c r="FDH838" s="257"/>
      <c r="FDI838" s="257"/>
      <c r="FDJ838" s="257"/>
      <c r="FDK838" s="257"/>
      <c r="FDL838" s="257"/>
      <c r="FDM838" s="257"/>
      <c r="FDN838" s="257"/>
      <c r="FDO838" s="257"/>
      <c r="FDP838" s="257"/>
      <c r="FDQ838" s="257"/>
      <c r="FDR838" s="257"/>
      <c r="FDS838" s="257"/>
      <c r="FDT838" s="257"/>
      <c r="FDU838" s="257"/>
      <c r="FDV838" s="257"/>
      <c r="FDW838" s="257"/>
      <c r="FDX838" s="257"/>
      <c r="FDY838" s="257"/>
      <c r="FDZ838" s="257"/>
      <c r="FEA838" s="257"/>
      <c r="FEB838" s="257"/>
      <c r="FEC838" s="257"/>
      <c r="FED838" s="257"/>
      <c r="FEE838" s="257"/>
      <c r="FEF838" s="257"/>
      <c r="FEG838" s="257"/>
      <c r="FEH838" s="257"/>
      <c r="FEI838" s="257"/>
      <c r="FEJ838" s="257"/>
      <c r="FEK838" s="257"/>
      <c r="FEL838" s="257"/>
      <c r="FEM838" s="257"/>
      <c r="FEN838" s="257"/>
      <c r="FEO838" s="257"/>
      <c r="FEP838" s="257"/>
      <c r="FEQ838" s="257"/>
      <c r="FER838" s="257"/>
      <c r="FES838" s="257"/>
      <c r="FET838" s="257"/>
      <c r="FEU838" s="257"/>
      <c r="FEV838" s="257"/>
      <c r="FEW838" s="257"/>
      <c r="FEX838" s="257"/>
      <c r="FEY838" s="257"/>
      <c r="FEZ838" s="257"/>
      <c r="FFA838" s="257"/>
      <c r="FFB838" s="257"/>
      <c r="FFC838" s="257"/>
      <c r="FFD838" s="257"/>
      <c r="FFE838" s="257"/>
      <c r="FFF838" s="257"/>
      <c r="FFG838" s="257"/>
      <c r="FFH838" s="257"/>
      <c r="FFI838" s="257"/>
      <c r="FFJ838" s="257"/>
      <c r="FFK838" s="257"/>
      <c r="FFL838" s="257"/>
      <c r="FFM838" s="257"/>
      <c r="FFN838" s="257"/>
      <c r="FFO838" s="257"/>
      <c r="FFP838" s="257"/>
      <c r="FFQ838" s="257"/>
      <c r="FFR838" s="257"/>
      <c r="FFS838" s="257"/>
      <c r="FFT838" s="257"/>
      <c r="FFU838" s="257"/>
      <c r="FFV838" s="257"/>
      <c r="FFW838" s="257"/>
      <c r="FFX838" s="257"/>
      <c r="FFY838" s="257"/>
      <c r="FFZ838" s="257"/>
      <c r="FGA838" s="257"/>
      <c r="FGB838" s="257"/>
      <c r="FGC838" s="257"/>
      <c r="FGD838" s="257"/>
      <c r="FGE838" s="257"/>
      <c r="FGF838" s="257"/>
      <c r="FGG838" s="257"/>
      <c r="FGH838" s="257"/>
      <c r="FGI838" s="257"/>
      <c r="FGJ838" s="257"/>
      <c r="FGK838" s="257"/>
      <c r="FGL838" s="257"/>
      <c r="FGM838" s="257"/>
      <c r="FGN838" s="257"/>
      <c r="FGO838" s="257"/>
      <c r="FGP838" s="257"/>
      <c r="FGQ838" s="257"/>
      <c r="FGR838" s="257"/>
      <c r="FGS838" s="257"/>
      <c r="FGT838" s="257"/>
      <c r="FGU838" s="257"/>
      <c r="FGV838" s="257"/>
      <c r="FGW838" s="257"/>
      <c r="FGX838" s="257"/>
      <c r="FGY838" s="257"/>
      <c r="FGZ838" s="257"/>
      <c r="FHA838" s="257"/>
      <c r="FHB838" s="257"/>
      <c r="FHC838" s="257"/>
      <c r="FHD838" s="257"/>
      <c r="FHE838" s="257"/>
      <c r="FHF838" s="257"/>
      <c r="FHG838" s="257"/>
      <c r="FHH838" s="257"/>
      <c r="FHI838" s="257"/>
      <c r="FHJ838" s="257"/>
      <c r="FHK838" s="257"/>
      <c r="FHL838" s="257"/>
      <c r="FHM838" s="257"/>
      <c r="FHN838" s="257"/>
      <c r="FHO838" s="257"/>
      <c r="FHP838" s="257"/>
      <c r="FHQ838" s="257"/>
      <c r="FHR838" s="257"/>
      <c r="FHS838" s="257"/>
      <c r="FHT838" s="257"/>
      <c r="FHU838" s="257"/>
      <c r="FHV838" s="257"/>
      <c r="FHW838" s="257"/>
      <c r="FHX838" s="257"/>
      <c r="FHY838" s="257"/>
      <c r="FHZ838" s="257"/>
      <c r="FIA838" s="257"/>
      <c r="FIB838" s="257"/>
      <c r="FIC838" s="257"/>
      <c r="FID838" s="257"/>
      <c r="FIE838" s="257"/>
      <c r="FIF838" s="257"/>
      <c r="FIG838" s="257"/>
      <c r="FIH838" s="257"/>
      <c r="FII838" s="257"/>
      <c r="FIJ838" s="257"/>
      <c r="FIK838" s="257"/>
      <c r="FIL838" s="257"/>
      <c r="FIM838" s="257"/>
      <c r="FIN838" s="257"/>
      <c r="FIO838" s="257"/>
      <c r="FIP838" s="257"/>
      <c r="FIQ838" s="257"/>
      <c r="FIR838" s="257"/>
      <c r="FIS838" s="257"/>
      <c r="FIT838" s="257"/>
      <c r="FIU838" s="257"/>
      <c r="FIV838" s="257"/>
      <c r="FIW838" s="257"/>
      <c r="FIX838" s="257"/>
      <c r="FIY838" s="257"/>
      <c r="FIZ838" s="257"/>
      <c r="FJA838" s="257"/>
      <c r="FJB838" s="257"/>
      <c r="FJC838" s="257"/>
      <c r="FJD838" s="257"/>
      <c r="FJE838" s="257"/>
      <c r="FJF838" s="257"/>
      <c r="FJG838" s="257"/>
      <c r="FJH838" s="257"/>
      <c r="FJI838" s="257"/>
      <c r="FJJ838" s="257"/>
      <c r="FJK838" s="257"/>
      <c r="FJL838" s="257"/>
      <c r="FJM838" s="257"/>
      <c r="FJN838" s="257"/>
      <c r="FJO838" s="257"/>
      <c r="FJP838" s="257"/>
      <c r="FJQ838" s="257"/>
      <c r="FJR838" s="257"/>
      <c r="FJS838" s="257"/>
      <c r="FJT838" s="257"/>
      <c r="FJU838" s="257"/>
      <c r="FJV838" s="257"/>
      <c r="FJW838" s="257"/>
      <c r="FJX838" s="257"/>
      <c r="FJY838" s="257"/>
      <c r="FJZ838" s="257"/>
      <c r="FKA838" s="257"/>
      <c r="FKB838" s="257"/>
      <c r="FKC838" s="257"/>
      <c r="FKD838" s="257"/>
      <c r="FKE838" s="257"/>
      <c r="FKF838" s="257"/>
      <c r="FKG838" s="257"/>
      <c r="FKH838" s="257"/>
      <c r="FKI838" s="257"/>
      <c r="FKJ838" s="257"/>
      <c r="FKK838" s="257"/>
      <c r="FKL838" s="257"/>
      <c r="FKM838" s="257"/>
      <c r="FKN838" s="257"/>
      <c r="FKO838" s="257"/>
      <c r="FKP838" s="257"/>
      <c r="FKQ838" s="257"/>
      <c r="FKR838" s="257"/>
      <c r="FKS838" s="257"/>
      <c r="FKT838" s="257"/>
      <c r="FKU838" s="257"/>
      <c r="FKV838" s="257"/>
      <c r="FKW838" s="257"/>
      <c r="FKX838" s="257"/>
      <c r="FKY838" s="257"/>
      <c r="FKZ838" s="257"/>
      <c r="FLA838" s="257"/>
      <c r="FLB838" s="257"/>
      <c r="FLC838" s="257"/>
      <c r="FLD838" s="257"/>
      <c r="FLE838" s="257"/>
      <c r="FLF838" s="257"/>
      <c r="FLG838" s="257"/>
      <c r="FLH838" s="257"/>
      <c r="FLI838" s="257"/>
      <c r="FLJ838" s="257"/>
      <c r="FLK838" s="257"/>
      <c r="FLL838" s="257"/>
      <c r="FLM838" s="257"/>
      <c r="FLN838" s="257"/>
      <c r="FLO838" s="257"/>
      <c r="FLP838" s="257"/>
      <c r="FLQ838" s="257"/>
      <c r="FLR838" s="257"/>
      <c r="FLS838" s="257"/>
      <c r="FLT838" s="257"/>
      <c r="FLU838" s="257"/>
      <c r="FLV838" s="257"/>
      <c r="FLW838" s="257"/>
      <c r="FLX838" s="257"/>
      <c r="FLY838" s="257"/>
      <c r="FLZ838" s="257"/>
      <c r="FMA838" s="257"/>
      <c r="FMB838" s="257"/>
      <c r="FMC838" s="257"/>
      <c r="FMD838" s="257"/>
      <c r="FME838" s="257"/>
      <c r="FMF838" s="257"/>
      <c r="FMG838" s="257"/>
      <c r="FMH838" s="257"/>
      <c r="FMI838" s="257"/>
      <c r="FMJ838" s="257"/>
      <c r="FMK838" s="257"/>
      <c r="FML838" s="257"/>
      <c r="FMM838" s="257"/>
      <c r="FMN838" s="257"/>
      <c r="FMO838" s="257"/>
      <c r="FMP838" s="257"/>
      <c r="FMQ838" s="257"/>
      <c r="FMR838" s="257"/>
      <c r="FMS838" s="257"/>
      <c r="FMT838" s="257"/>
      <c r="FMU838" s="257"/>
      <c r="FMV838" s="257"/>
      <c r="FMW838" s="257"/>
      <c r="FMX838" s="257"/>
      <c r="FMY838" s="257"/>
      <c r="FMZ838" s="257"/>
      <c r="FNA838" s="257"/>
      <c r="FNB838" s="257"/>
      <c r="FNC838" s="257"/>
      <c r="FND838" s="257"/>
      <c r="FNE838" s="257"/>
      <c r="FNF838" s="257"/>
      <c r="FNG838" s="257"/>
      <c r="FNH838" s="257"/>
      <c r="FNI838" s="257"/>
      <c r="FNJ838" s="257"/>
      <c r="FNK838" s="257"/>
      <c r="FNL838" s="257"/>
      <c r="FNM838" s="257"/>
      <c r="FNN838" s="257"/>
      <c r="FNO838" s="257"/>
      <c r="FNP838" s="257"/>
      <c r="FNQ838" s="257"/>
      <c r="FNR838" s="257"/>
      <c r="FNS838" s="257"/>
      <c r="FNT838" s="257"/>
      <c r="FNU838" s="257"/>
      <c r="FNV838" s="257"/>
      <c r="FNW838" s="257"/>
      <c r="FNX838" s="257"/>
      <c r="FNY838" s="257"/>
      <c r="FNZ838" s="257"/>
      <c r="FOA838" s="257"/>
      <c r="FOB838" s="257"/>
      <c r="FOC838" s="257"/>
      <c r="FOD838" s="257"/>
      <c r="FOE838" s="257"/>
      <c r="FOF838" s="257"/>
      <c r="FOG838" s="257"/>
      <c r="FOH838" s="257"/>
      <c r="FOI838" s="257"/>
      <c r="FOJ838" s="257"/>
      <c r="FOK838" s="257"/>
      <c r="FOL838" s="257"/>
      <c r="FOM838" s="257"/>
      <c r="FON838" s="257"/>
      <c r="FOO838" s="257"/>
      <c r="FOP838" s="257"/>
      <c r="FOQ838" s="257"/>
      <c r="FOR838" s="257"/>
      <c r="FOS838" s="257"/>
      <c r="FOT838" s="257"/>
      <c r="FOU838" s="257"/>
      <c r="FOV838" s="257"/>
      <c r="FOW838" s="257"/>
      <c r="FOX838" s="257"/>
      <c r="FOY838" s="257"/>
      <c r="FOZ838" s="257"/>
      <c r="FPA838" s="257"/>
      <c r="FPB838" s="257"/>
      <c r="FPC838" s="257"/>
      <c r="FPD838" s="257"/>
      <c r="FPE838" s="257"/>
      <c r="FPF838" s="257"/>
      <c r="FPG838" s="257"/>
      <c r="FPH838" s="257"/>
      <c r="FPI838" s="257"/>
      <c r="FPJ838" s="257"/>
      <c r="FPK838" s="257"/>
      <c r="FPL838" s="257"/>
      <c r="FPM838" s="257"/>
      <c r="FPN838" s="257"/>
      <c r="FPO838" s="257"/>
      <c r="FPP838" s="257"/>
      <c r="FPQ838" s="257"/>
      <c r="FPR838" s="257"/>
      <c r="FPS838" s="257"/>
      <c r="FPT838" s="257"/>
      <c r="FPU838" s="257"/>
      <c r="FPV838" s="257"/>
      <c r="FPW838" s="257"/>
      <c r="FPX838" s="257"/>
      <c r="FPY838" s="257"/>
      <c r="FPZ838" s="257"/>
      <c r="FQA838" s="257"/>
      <c r="FQB838" s="257"/>
      <c r="FQC838" s="257"/>
      <c r="FQD838" s="257"/>
      <c r="FQE838" s="257"/>
      <c r="FQF838" s="257"/>
      <c r="FQG838" s="257"/>
      <c r="FQH838" s="257"/>
      <c r="FQI838" s="257"/>
      <c r="FQJ838" s="257"/>
      <c r="FQK838" s="257"/>
      <c r="FQL838" s="257"/>
      <c r="FQM838" s="257"/>
      <c r="FQN838" s="257"/>
      <c r="FQO838" s="257"/>
      <c r="FQP838" s="257"/>
      <c r="FQQ838" s="257"/>
      <c r="FQR838" s="257"/>
      <c r="FQS838" s="257"/>
      <c r="FQT838" s="257"/>
      <c r="FQU838" s="257"/>
      <c r="FQV838" s="257"/>
      <c r="FQW838" s="257"/>
      <c r="FQX838" s="257"/>
      <c r="FQY838" s="257"/>
      <c r="FQZ838" s="257"/>
      <c r="FRA838" s="257"/>
      <c r="FRB838" s="257"/>
      <c r="FRC838" s="257"/>
      <c r="FRD838" s="257"/>
      <c r="FRE838" s="257"/>
      <c r="FRF838" s="257"/>
      <c r="FRG838" s="257"/>
      <c r="FRH838" s="257"/>
      <c r="FRI838" s="257"/>
      <c r="FRJ838" s="257"/>
      <c r="FRK838" s="257"/>
      <c r="FRL838" s="257"/>
      <c r="FRM838" s="257"/>
      <c r="FRN838" s="257"/>
      <c r="FRO838" s="257"/>
      <c r="FRP838" s="257"/>
      <c r="FRQ838" s="257"/>
      <c r="FRR838" s="257"/>
      <c r="FRS838" s="257"/>
      <c r="FRT838" s="257"/>
      <c r="FRU838" s="257"/>
      <c r="FRV838" s="257"/>
      <c r="FRW838" s="257"/>
      <c r="FRX838" s="257"/>
      <c r="FRY838" s="257"/>
      <c r="FRZ838" s="257"/>
      <c r="FSA838" s="257"/>
      <c r="FSB838" s="257"/>
      <c r="FSC838" s="257"/>
      <c r="FSD838" s="257"/>
      <c r="FSE838" s="257"/>
      <c r="FSF838" s="257"/>
      <c r="FSG838" s="257"/>
      <c r="FSH838" s="257"/>
      <c r="FSI838" s="257"/>
      <c r="FSJ838" s="257"/>
      <c r="FSK838" s="257"/>
      <c r="FSL838" s="257"/>
      <c r="FSM838" s="257"/>
      <c r="FSN838" s="257"/>
      <c r="FSO838" s="257"/>
      <c r="FSP838" s="257"/>
      <c r="FSQ838" s="257"/>
      <c r="FSR838" s="257"/>
      <c r="FSS838" s="257"/>
      <c r="FST838" s="257"/>
      <c r="FSU838" s="257"/>
      <c r="FSV838" s="257"/>
      <c r="FSW838" s="257"/>
      <c r="FSX838" s="257"/>
      <c r="FSY838" s="257"/>
      <c r="FSZ838" s="257"/>
      <c r="FTA838" s="257"/>
      <c r="FTB838" s="257"/>
      <c r="FTC838" s="257"/>
      <c r="FTD838" s="257"/>
      <c r="FTE838" s="257"/>
      <c r="FTF838" s="257"/>
      <c r="FTG838" s="257"/>
      <c r="FTH838" s="257"/>
      <c r="FTI838" s="257"/>
      <c r="FTJ838" s="257"/>
      <c r="FTK838" s="257"/>
      <c r="FTL838" s="257"/>
      <c r="FTM838" s="257"/>
      <c r="FTN838" s="257"/>
      <c r="FTO838" s="257"/>
      <c r="FTP838" s="257"/>
      <c r="FTQ838" s="257"/>
      <c r="FTR838" s="257"/>
      <c r="FTS838" s="257"/>
      <c r="FTT838" s="257"/>
      <c r="FTU838" s="257"/>
      <c r="FTV838" s="257"/>
      <c r="FTW838" s="257"/>
      <c r="FTX838" s="257"/>
      <c r="FTY838" s="257"/>
      <c r="FTZ838" s="257"/>
      <c r="FUA838" s="257"/>
      <c r="FUB838" s="257"/>
      <c r="FUC838" s="257"/>
      <c r="FUD838" s="257"/>
      <c r="FUE838" s="257"/>
      <c r="FUF838" s="257"/>
      <c r="FUG838" s="257"/>
      <c r="FUH838" s="257"/>
      <c r="FUI838" s="257"/>
      <c r="FUJ838" s="257"/>
      <c r="FUK838" s="257"/>
      <c r="FUL838" s="257"/>
      <c r="FUM838" s="257"/>
      <c r="FUN838" s="257"/>
      <c r="FUO838" s="257"/>
      <c r="FUP838" s="257"/>
      <c r="FUQ838" s="257"/>
      <c r="FUR838" s="257"/>
      <c r="FUS838" s="257"/>
      <c r="FUT838" s="257"/>
      <c r="FUU838" s="257"/>
      <c r="FUV838" s="257"/>
      <c r="FUW838" s="257"/>
      <c r="FUX838" s="257"/>
      <c r="FUY838" s="257"/>
      <c r="FUZ838" s="257"/>
      <c r="FVA838" s="257"/>
      <c r="FVB838" s="257"/>
      <c r="FVC838" s="257"/>
      <c r="FVD838" s="257"/>
      <c r="FVE838" s="257"/>
      <c r="FVF838" s="257"/>
      <c r="FVG838" s="257"/>
      <c r="FVH838" s="257"/>
      <c r="FVI838" s="257"/>
      <c r="FVJ838" s="257"/>
      <c r="FVK838" s="257"/>
      <c r="FVL838" s="257"/>
      <c r="FVM838" s="257"/>
      <c r="FVN838" s="257"/>
      <c r="FVO838" s="257"/>
      <c r="FVP838" s="257"/>
      <c r="FVQ838" s="257"/>
      <c r="FVR838" s="257"/>
      <c r="FVS838" s="257"/>
      <c r="FVT838" s="257"/>
      <c r="FVU838" s="257"/>
      <c r="FVV838" s="257"/>
      <c r="FVW838" s="257"/>
      <c r="FVX838" s="257"/>
      <c r="FVY838" s="257"/>
      <c r="FVZ838" s="257"/>
      <c r="FWA838" s="257"/>
      <c r="FWB838" s="257"/>
      <c r="FWC838" s="257"/>
      <c r="FWD838" s="257"/>
      <c r="FWE838" s="257"/>
      <c r="FWF838" s="257"/>
      <c r="FWG838" s="257"/>
      <c r="FWH838" s="257"/>
      <c r="FWI838" s="257"/>
      <c r="FWJ838" s="257"/>
      <c r="FWK838" s="257"/>
      <c r="FWL838" s="257"/>
      <c r="FWM838" s="257"/>
      <c r="FWN838" s="257"/>
      <c r="FWO838" s="257"/>
      <c r="FWP838" s="257"/>
      <c r="FWQ838" s="257"/>
      <c r="FWR838" s="257"/>
      <c r="FWS838" s="257"/>
      <c r="FWT838" s="257"/>
      <c r="FWU838" s="257"/>
      <c r="FWV838" s="257"/>
      <c r="FWW838" s="257"/>
      <c r="FWX838" s="257"/>
      <c r="FWY838" s="257"/>
      <c r="FWZ838" s="257"/>
      <c r="FXA838" s="257"/>
      <c r="FXB838" s="257"/>
      <c r="FXC838" s="257"/>
      <c r="FXD838" s="257"/>
      <c r="FXE838" s="257"/>
      <c r="FXF838" s="257"/>
      <c r="FXG838" s="257"/>
      <c r="FXH838" s="257"/>
      <c r="FXI838" s="257"/>
      <c r="FXJ838" s="257"/>
      <c r="FXK838" s="257"/>
      <c r="FXL838" s="257"/>
      <c r="FXM838" s="257"/>
      <c r="FXN838" s="257"/>
      <c r="FXO838" s="257"/>
      <c r="FXP838" s="257"/>
      <c r="FXQ838" s="257"/>
      <c r="FXR838" s="257"/>
      <c r="FXS838" s="257"/>
      <c r="FXT838" s="257"/>
      <c r="FXU838" s="257"/>
      <c r="FXV838" s="257"/>
      <c r="FXW838" s="257"/>
      <c r="FXX838" s="257"/>
      <c r="FXY838" s="257"/>
      <c r="FXZ838" s="257"/>
      <c r="FYA838" s="257"/>
      <c r="FYB838" s="257"/>
      <c r="FYC838" s="257"/>
      <c r="FYD838" s="257"/>
      <c r="FYE838" s="257"/>
      <c r="FYF838" s="257"/>
      <c r="FYG838" s="257"/>
      <c r="FYH838" s="257"/>
      <c r="FYI838" s="257"/>
      <c r="FYJ838" s="257"/>
      <c r="FYK838" s="257"/>
      <c r="FYL838" s="257"/>
      <c r="FYM838" s="257"/>
      <c r="FYN838" s="257"/>
      <c r="FYO838" s="257"/>
      <c r="FYP838" s="257"/>
      <c r="FYQ838" s="257"/>
      <c r="FYR838" s="257"/>
      <c r="FYS838" s="257"/>
      <c r="FYT838" s="257"/>
      <c r="FYU838" s="257"/>
      <c r="FYV838" s="257"/>
      <c r="FYW838" s="257"/>
      <c r="FYX838" s="257"/>
      <c r="FYY838" s="257"/>
      <c r="FYZ838" s="257"/>
      <c r="FZA838" s="257"/>
      <c r="FZB838" s="257"/>
      <c r="FZC838" s="257"/>
      <c r="FZD838" s="257"/>
      <c r="FZE838" s="257"/>
      <c r="FZF838" s="257"/>
      <c r="FZG838" s="257"/>
      <c r="FZH838" s="257"/>
      <c r="FZI838" s="257"/>
      <c r="FZJ838" s="257"/>
      <c r="FZK838" s="257"/>
      <c r="FZL838" s="257"/>
      <c r="FZM838" s="257"/>
      <c r="FZN838" s="257"/>
      <c r="FZO838" s="257"/>
      <c r="FZP838" s="257"/>
      <c r="FZQ838" s="257"/>
      <c r="FZR838" s="257"/>
      <c r="FZS838" s="257"/>
      <c r="FZT838" s="257"/>
      <c r="FZU838" s="257"/>
      <c r="FZV838" s="257"/>
      <c r="FZW838" s="257"/>
      <c r="FZX838" s="257"/>
      <c r="FZY838" s="257"/>
      <c r="FZZ838" s="257"/>
      <c r="GAA838" s="257"/>
      <c r="GAB838" s="257"/>
      <c r="GAC838" s="257"/>
      <c r="GAD838" s="257"/>
      <c r="GAE838" s="257"/>
      <c r="GAF838" s="257"/>
      <c r="GAG838" s="257"/>
      <c r="GAH838" s="257"/>
      <c r="GAI838" s="257"/>
      <c r="GAJ838" s="257"/>
      <c r="GAK838" s="257"/>
      <c r="GAL838" s="257"/>
      <c r="GAM838" s="257"/>
      <c r="GAN838" s="257"/>
      <c r="GAO838" s="257"/>
      <c r="GAP838" s="257"/>
      <c r="GAQ838" s="257"/>
      <c r="GAR838" s="257"/>
      <c r="GAS838" s="257"/>
      <c r="GAT838" s="257"/>
      <c r="GAU838" s="257"/>
      <c r="GAV838" s="257"/>
      <c r="GAW838" s="257"/>
      <c r="GAX838" s="257"/>
      <c r="GAY838" s="257"/>
      <c r="GAZ838" s="257"/>
      <c r="GBA838" s="257"/>
      <c r="GBB838" s="257"/>
      <c r="GBC838" s="257"/>
      <c r="GBD838" s="257"/>
      <c r="GBE838" s="257"/>
      <c r="GBF838" s="257"/>
      <c r="GBG838" s="257"/>
      <c r="GBH838" s="257"/>
      <c r="GBI838" s="257"/>
      <c r="GBJ838" s="257"/>
      <c r="GBK838" s="257"/>
      <c r="GBL838" s="257"/>
      <c r="GBM838" s="257"/>
      <c r="GBN838" s="257"/>
      <c r="GBO838" s="257"/>
      <c r="GBP838" s="257"/>
      <c r="GBQ838" s="257"/>
      <c r="GBR838" s="257"/>
      <c r="GBS838" s="257"/>
      <c r="GBT838" s="257"/>
      <c r="GBU838" s="257"/>
      <c r="GBV838" s="257"/>
      <c r="GBW838" s="257"/>
      <c r="GBX838" s="257"/>
      <c r="GBY838" s="257"/>
      <c r="GBZ838" s="257"/>
      <c r="GCA838" s="257"/>
      <c r="GCB838" s="257"/>
      <c r="GCC838" s="257"/>
      <c r="GCD838" s="257"/>
      <c r="GCE838" s="257"/>
      <c r="GCF838" s="257"/>
      <c r="GCG838" s="257"/>
      <c r="GCH838" s="257"/>
      <c r="GCI838" s="257"/>
      <c r="GCJ838" s="257"/>
      <c r="GCK838" s="257"/>
      <c r="GCL838" s="257"/>
      <c r="GCM838" s="257"/>
      <c r="GCN838" s="257"/>
      <c r="GCO838" s="257"/>
      <c r="GCP838" s="257"/>
      <c r="GCQ838" s="257"/>
      <c r="GCR838" s="257"/>
      <c r="GCS838" s="257"/>
      <c r="GCT838" s="257"/>
      <c r="GCU838" s="257"/>
      <c r="GCV838" s="257"/>
      <c r="GCW838" s="257"/>
      <c r="GCX838" s="257"/>
      <c r="GCY838" s="257"/>
      <c r="GCZ838" s="257"/>
      <c r="GDA838" s="257"/>
      <c r="GDB838" s="257"/>
      <c r="GDC838" s="257"/>
      <c r="GDD838" s="257"/>
      <c r="GDE838" s="257"/>
      <c r="GDF838" s="257"/>
      <c r="GDG838" s="257"/>
      <c r="GDH838" s="257"/>
      <c r="GDI838" s="257"/>
      <c r="GDJ838" s="257"/>
      <c r="GDK838" s="257"/>
      <c r="GDL838" s="257"/>
      <c r="GDM838" s="257"/>
      <c r="GDN838" s="257"/>
      <c r="GDO838" s="257"/>
      <c r="GDP838" s="257"/>
      <c r="GDQ838" s="257"/>
      <c r="GDR838" s="257"/>
      <c r="GDS838" s="257"/>
      <c r="GDT838" s="257"/>
      <c r="GDU838" s="257"/>
      <c r="GDV838" s="257"/>
      <c r="GDW838" s="257"/>
      <c r="GDX838" s="257"/>
      <c r="GDY838" s="257"/>
      <c r="GDZ838" s="257"/>
      <c r="GEA838" s="257"/>
      <c r="GEB838" s="257"/>
      <c r="GEC838" s="257"/>
      <c r="GED838" s="257"/>
      <c r="GEE838" s="257"/>
      <c r="GEF838" s="257"/>
      <c r="GEG838" s="257"/>
      <c r="GEH838" s="257"/>
      <c r="GEI838" s="257"/>
      <c r="GEJ838" s="257"/>
      <c r="GEK838" s="257"/>
      <c r="GEL838" s="257"/>
      <c r="GEM838" s="257"/>
      <c r="GEN838" s="257"/>
      <c r="GEO838" s="257"/>
      <c r="GEP838" s="257"/>
      <c r="GEQ838" s="257"/>
      <c r="GER838" s="257"/>
      <c r="GES838" s="257"/>
      <c r="GET838" s="257"/>
      <c r="GEU838" s="257"/>
      <c r="GEV838" s="257"/>
      <c r="GEW838" s="257"/>
      <c r="GEX838" s="257"/>
      <c r="GEY838" s="257"/>
      <c r="GEZ838" s="257"/>
      <c r="GFA838" s="257"/>
      <c r="GFB838" s="257"/>
      <c r="GFC838" s="257"/>
      <c r="GFD838" s="257"/>
      <c r="GFE838" s="257"/>
      <c r="GFF838" s="257"/>
      <c r="GFG838" s="257"/>
      <c r="GFH838" s="257"/>
      <c r="GFI838" s="257"/>
      <c r="GFJ838" s="257"/>
      <c r="GFK838" s="257"/>
      <c r="GFL838" s="257"/>
      <c r="GFM838" s="257"/>
      <c r="GFN838" s="257"/>
      <c r="GFO838" s="257"/>
      <c r="GFP838" s="257"/>
      <c r="GFQ838" s="257"/>
      <c r="GFR838" s="257"/>
      <c r="GFS838" s="257"/>
      <c r="GFT838" s="257"/>
      <c r="GFU838" s="257"/>
      <c r="GFV838" s="257"/>
      <c r="GFW838" s="257"/>
      <c r="GFX838" s="257"/>
      <c r="GFY838" s="257"/>
      <c r="GFZ838" s="257"/>
      <c r="GGA838" s="257"/>
      <c r="GGB838" s="257"/>
      <c r="GGC838" s="257"/>
      <c r="GGD838" s="257"/>
      <c r="GGE838" s="257"/>
      <c r="GGF838" s="257"/>
      <c r="GGG838" s="257"/>
      <c r="GGH838" s="257"/>
      <c r="GGI838" s="257"/>
      <c r="GGJ838" s="257"/>
      <c r="GGK838" s="257"/>
      <c r="GGL838" s="257"/>
      <c r="GGM838" s="257"/>
      <c r="GGN838" s="257"/>
      <c r="GGO838" s="257"/>
      <c r="GGP838" s="257"/>
      <c r="GGQ838" s="257"/>
      <c r="GGR838" s="257"/>
      <c r="GGS838" s="257"/>
      <c r="GGT838" s="257"/>
      <c r="GGU838" s="257"/>
      <c r="GGV838" s="257"/>
      <c r="GGW838" s="257"/>
      <c r="GGX838" s="257"/>
      <c r="GGY838" s="257"/>
      <c r="GGZ838" s="257"/>
      <c r="GHA838" s="257"/>
      <c r="GHB838" s="257"/>
      <c r="GHC838" s="257"/>
      <c r="GHD838" s="257"/>
      <c r="GHE838" s="257"/>
      <c r="GHF838" s="257"/>
      <c r="GHG838" s="257"/>
      <c r="GHH838" s="257"/>
      <c r="GHI838" s="257"/>
      <c r="GHJ838" s="257"/>
      <c r="GHK838" s="257"/>
      <c r="GHL838" s="257"/>
      <c r="GHM838" s="257"/>
      <c r="GHN838" s="257"/>
      <c r="GHO838" s="257"/>
      <c r="GHP838" s="257"/>
      <c r="GHQ838" s="257"/>
      <c r="GHR838" s="257"/>
      <c r="GHS838" s="257"/>
      <c r="GHT838" s="257"/>
      <c r="GHU838" s="257"/>
      <c r="GHV838" s="257"/>
      <c r="GHW838" s="257"/>
      <c r="GHX838" s="257"/>
      <c r="GHY838" s="257"/>
      <c r="GHZ838" s="257"/>
      <c r="GIA838" s="257"/>
      <c r="GIB838" s="257"/>
      <c r="GIC838" s="257"/>
      <c r="GID838" s="257"/>
      <c r="GIE838" s="257"/>
      <c r="GIF838" s="257"/>
      <c r="GIG838" s="257"/>
      <c r="GIH838" s="257"/>
      <c r="GII838" s="257"/>
      <c r="GIJ838" s="257"/>
      <c r="GIK838" s="257"/>
      <c r="GIL838" s="257"/>
      <c r="GIM838" s="257"/>
      <c r="GIN838" s="257"/>
      <c r="GIO838" s="257"/>
      <c r="GIP838" s="257"/>
      <c r="GIQ838" s="257"/>
      <c r="GIR838" s="257"/>
      <c r="GIS838" s="257"/>
      <c r="GIT838" s="257"/>
      <c r="GIU838" s="257"/>
      <c r="GIV838" s="257"/>
      <c r="GIW838" s="257"/>
      <c r="GIX838" s="257"/>
      <c r="GIY838" s="257"/>
      <c r="GIZ838" s="257"/>
      <c r="GJA838" s="257"/>
      <c r="GJB838" s="257"/>
      <c r="GJC838" s="257"/>
      <c r="GJD838" s="257"/>
      <c r="GJE838" s="257"/>
      <c r="GJF838" s="257"/>
      <c r="GJG838" s="257"/>
      <c r="GJH838" s="257"/>
      <c r="GJI838" s="257"/>
      <c r="GJJ838" s="257"/>
      <c r="GJK838" s="257"/>
      <c r="GJL838" s="257"/>
      <c r="GJM838" s="257"/>
      <c r="GJN838" s="257"/>
      <c r="GJO838" s="257"/>
      <c r="GJP838" s="257"/>
      <c r="GJQ838" s="257"/>
      <c r="GJR838" s="257"/>
      <c r="GJS838" s="257"/>
      <c r="GJT838" s="257"/>
      <c r="GJU838" s="257"/>
      <c r="GJV838" s="257"/>
      <c r="GJW838" s="257"/>
      <c r="GJX838" s="257"/>
      <c r="GJY838" s="257"/>
      <c r="GJZ838" s="257"/>
      <c r="GKA838" s="257"/>
      <c r="GKB838" s="257"/>
      <c r="GKC838" s="257"/>
      <c r="GKD838" s="257"/>
      <c r="GKE838" s="257"/>
      <c r="GKF838" s="257"/>
      <c r="GKG838" s="257"/>
      <c r="GKH838" s="257"/>
      <c r="GKI838" s="257"/>
      <c r="GKJ838" s="257"/>
      <c r="GKK838" s="257"/>
      <c r="GKL838" s="257"/>
      <c r="GKM838" s="257"/>
      <c r="GKN838" s="257"/>
      <c r="GKO838" s="257"/>
      <c r="GKP838" s="257"/>
      <c r="GKQ838" s="257"/>
      <c r="GKR838" s="257"/>
      <c r="GKS838" s="257"/>
      <c r="GKT838" s="257"/>
      <c r="GKU838" s="257"/>
      <c r="GKV838" s="257"/>
      <c r="GKW838" s="257"/>
      <c r="GKX838" s="257"/>
      <c r="GKY838" s="257"/>
      <c r="GKZ838" s="257"/>
      <c r="GLA838" s="257"/>
      <c r="GLB838" s="257"/>
      <c r="GLC838" s="257"/>
      <c r="GLD838" s="257"/>
      <c r="GLE838" s="257"/>
      <c r="GLF838" s="257"/>
      <c r="GLG838" s="257"/>
      <c r="GLH838" s="257"/>
      <c r="GLI838" s="257"/>
      <c r="GLJ838" s="257"/>
      <c r="GLK838" s="257"/>
      <c r="GLL838" s="257"/>
      <c r="GLM838" s="257"/>
      <c r="GLN838" s="257"/>
      <c r="GLO838" s="257"/>
      <c r="GLP838" s="257"/>
      <c r="GLQ838" s="257"/>
      <c r="GLR838" s="257"/>
      <c r="GLS838" s="257"/>
      <c r="GLT838" s="257"/>
      <c r="GLU838" s="257"/>
      <c r="GLV838" s="257"/>
      <c r="GLW838" s="257"/>
      <c r="GLX838" s="257"/>
      <c r="GLY838" s="257"/>
      <c r="GLZ838" s="257"/>
      <c r="GMA838" s="257"/>
      <c r="GMB838" s="257"/>
      <c r="GMC838" s="257"/>
      <c r="GMD838" s="257"/>
      <c r="GME838" s="257"/>
      <c r="GMF838" s="257"/>
      <c r="GMG838" s="257"/>
      <c r="GMH838" s="257"/>
      <c r="GMI838" s="257"/>
      <c r="GMJ838" s="257"/>
      <c r="GMK838" s="257"/>
      <c r="GML838" s="257"/>
      <c r="GMM838" s="257"/>
      <c r="GMN838" s="257"/>
      <c r="GMO838" s="257"/>
      <c r="GMP838" s="257"/>
      <c r="GMQ838" s="257"/>
      <c r="GMR838" s="257"/>
      <c r="GMS838" s="257"/>
      <c r="GMT838" s="257"/>
      <c r="GMU838" s="257"/>
      <c r="GMV838" s="257"/>
      <c r="GMW838" s="257"/>
      <c r="GMX838" s="257"/>
      <c r="GMY838" s="257"/>
      <c r="GMZ838" s="257"/>
      <c r="GNA838" s="257"/>
      <c r="GNB838" s="257"/>
      <c r="GNC838" s="257"/>
      <c r="GND838" s="257"/>
      <c r="GNE838" s="257"/>
      <c r="GNF838" s="257"/>
      <c r="GNG838" s="257"/>
      <c r="GNH838" s="257"/>
      <c r="GNI838" s="257"/>
      <c r="GNJ838" s="257"/>
      <c r="GNK838" s="257"/>
      <c r="GNL838" s="257"/>
      <c r="GNM838" s="257"/>
      <c r="GNN838" s="257"/>
      <c r="GNO838" s="257"/>
      <c r="GNP838" s="257"/>
      <c r="GNQ838" s="257"/>
      <c r="GNR838" s="257"/>
      <c r="GNS838" s="257"/>
      <c r="GNT838" s="257"/>
      <c r="GNU838" s="257"/>
      <c r="GNV838" s="257"/>
      <c r="GNW838" s="257"/>
      <c r="GNX838" s="257"/>
      <c r="GNY838" s="257"/>
      <c r="GNZ838" s="257"/>
      <c r="GOA838" s="257"/>
      <c r="GOB838" s="257"/>
      <c r="GOC838" s="257"/>
      <c r="GOD838" s="257"/>
      <c r="GOE838" s="257"/>
      <c r="GOF838" s="257"/>
      <c r="GOG838" s="257"/>
      <c r="GOH838" s="257"/>
      <c r="GOI838" s="257"/>
      <c r="GOJ838" s="257"/>
      <c r="GOK838" s="257"/>
      <c r="GOL838" s="257"/>
      <c r="GOM838" s="257"/>
      <c r="GON838" s="257"/>
      <c r="GOO838" s="257"/>
      <c r="GOP838" s="257"/>
      <c r="GOQ838" s="257"/>
      <c r="GOR838" s="257"/>
      <c r="GOS838" s="257"/>
      <c r="GOT838" s="257"/>
      <c r="GOU838" s="257"/>
      <c r="GOV838" s="257"/>
      <c r="GOW838" s="257"/>
      <c r="GOX838" s="257"/>
      <c r="GOY838" s="257"/>
      <c r="GOZ838" s="257"/>
      <c r="GPA838" s="257"/>
      <c r="GPB838" s="257"/>
      <c r="GPC838" s="257"/>
      <c r="GPD838" s="257"/>
      <c r="GPE838" s="257"/>
      <c r="GPF838" s="257"/>
      <c r="GPG838" s="257"/>
      <c r="GPH838" s="257"/>
      <c r="GPI838" s="257"/>
      <c r="GPJ838" s="257"/>
      <c r="GPK838" s="257"/>
      <c r="GPL838" s="257"/>
      <c r="GPM838" s="257"/>
      <c r="GPN838" s="257"/>
      <c r="GPO838" s="257"/>
      <c r="GPP838" s="257"/>
      <c r="GPQ838" s="257"/>
      <c r="GPR838" s="257"/>
      <c r="GPS838" s="257"/>
      <c r="GPT838" s="257"/>
      <c r="GPU838" s="257"/>
      <c r="GPV838" s="257"/>
      <c r="GPW838" s="257"/>
      <c r="GPX838" s="257"/>
      <c r="GPY838" s="257"/>
      <c r="GPZ838" s="257"/>
      <c r="GQA838" s="257"/>
      <c r="GQB838" s="257"/>
      <c r="GQC838" s="257"/>
      <c r="GQD838" s="257"/>
      <c r="GQE838" s="257"/>
      <c r="GQF838" s="257"/>
      <c r="GQG838" s="257"/>
      <c r="GQH838" s="257"/>
      <c r="GQI838" s="257"/>
      <c r="GQJ838" s="257"/>
      <c r="GQK838" s="257"/>
      <c r="GQL838" s="257"/>
      <c r="GQM838" s="257"/>
      <c r="GQN838" s="257"/>
      <c r="GQO838" s="257"/>
      <c r="GQP838" s="257"/>
      <c r="GQQ838" s="257"/>
      <c r="GQR838" s="257"/>
      <c r="GQS838" s="257"/>
      <c r="GQT838" s="257"/>
      <c r="GQU838" s="257"/>
      <c r="GQV838" s="257"/>
      <c r="GQW838" s="257"/>
      <c r="GQX838" s="257"/>
      <c r="GQY838" s="257"/>
      <c r="GQZ838" s="257"/>
      <c r="GRA838" s="257"/>
      <c r="GRB838" s="257"/>
      <c r="GRC838" s="257"/>
      <c r="GRD838" s="257"/>
      <c r="GRE838" s="257"/>
      <c r="GRF838" s="257"/>
      <c r="GRG838" s="257"/>
      <c r="GRH838" s="257"/>
      <c r="GRI838" s="257"/>
      <c r="GRJ838" s="257"/>
      <c r="GRK838" s="257"/>
      <c r="GRL838" s="257"/>
      <c r="GRM838" s="257"/>
      <c r="GRN838" s="257"/>
      <c r="GRO838" s="257"/>
      <c r="GRP838" s="257"/>
      <c r="GRQ838" s="257"/>
      <c r="GRR838" s="257"/>
      <c r="GRS838" s="257"/>
      <c r="GRT838" s="257"/>
      <c r="GRU838" s="257"/>
      <c r="GRV838" s="257"/>
      <c r="GRW838" s="257"/>
      <c r="GRX838" s="257"/>
      <c r="GRY838" s="257"/>
      <c r="GRZ838" s="257"/>
      <c r="GSA838" s="257"/>
      <c r="GSB838" s="257"/>
      <c r="GSC838" s="257"/>
      <c r="GSD838" s="257"/>
      <c r="GSE838" s="257"/>
      <c r="GSF838" s="257"/>
      <c r="GSG838" s="257"/>
      <c r="GSH838" s="257"/>
      <c r="GSI838" s="257"/>
      <c r="GSJ838" s="257"/>
      <c r="GSK838" s="257"/>
      <c r="GSL838" s="257"/>
      <c r="GSM838" s="257"/>
      <c r="GSN838" s="257"/>
      <c r="GSO838" s="257"/>
      <c r="GSP838" s="257"/>
      <c r="GSQ838" s="257"/>
      <c r="GSR838" s="257"/>
      <c r="GSS838" s="257"/>
      <c r="GST838" s="257"/>
      <c r="GSU838" s="257"/>
      <c r="GSV838" s="257"/>
      <c r="GSW838" s="257"/>
      <c r="GSX838" s="257"/>
      <c r="GSY838" s="257"/>
      <c r="GSZ838" s="257"/>
      <c r="GTA838" s="257"/>
      <c r="GTB838" s="257"/>
      <c r="GTC838" s="257"/>
      <c r="GTD838" s="257"/>
      <c r="GTE838" s="257"/>
      <c r="GTF838" s="257"/>
      <c r="GTG838" s="257"/>
      <c r="GTH838" s="257"/>
      <c r="GTI838" s="257"/>
      <c r="GTJ838" s="257"/>
      <c r="GTK838" s="257"/>
      <c r="GTL838" s="257"/>
      <c r="GTM838" s="257"/>
      <c r="GTN838" s="257"/>
      <c r="GTO838" s="257"/>
      <c r="GTP838" s="257"/>
      <c r="GTQ838" s="257"/>
      <c r="GTR838" s="257"/>
      <c r="GTS838" s="257"/>
      <c r="GTT838" s="257"/>
      <c r="GTU838" s="257"/>
      <c r="GTV838" s="257"/>
      <c r="GTW838" s="257"/>
      <c r="GTX838" s="257"/>
      <c r="GTY838" s="257"/>
      <c r="GTZ838" s="257"/>
      <c r="GUA838" s="257"/>
      <c r="GUB838" s="257"/>
      <c r="GUC838" s="257"/>
      <c r="GUD838" s="257"/>
      <c r="GUE838" s="257"/>
      <c r="GUF838" s="257"/>
      <c r="GUG838" s="257"/>
      <c r="GUH838" s="257"/>
      <c r="GUI838" s="257"/>
      <c r="GUJ838" s="257"/>
      <c r="GUK838" s="257"/>
      <c r="GUL838" s="257"/>
      <c r="GUM838" s="257"/>
      <c r="GUN838" s="257"/>
      <c r="GUO838" s="257"/>
      <c r="GUP838" s="257"/>
      <c r="GUQ838" s="257"/>
      <c r="GUR838" s="257"/>
      <c r="GUS838" s="257"/>
      <c r="GUT838" s="257"/>
      <c r="GUU838" s="257"/>
      <c r="GUV838" s="257"/>
      <c r="GUW838" s="257"/>
      <c r="GUX838" s="257"/>
      <c r="GUY838" s="257"/>
      <c r="GUZ838" s="257"/>
      <c r="GVA838" s="257"/>
      <c r="GVB838" s="257"/>
      <c r="GVC838" s="257"/>
      <c r="GVD838" s="257"/>
      <c r="GVE838" s="257"/>
      <c r="GVF838" s="257"/>
      <c r="GVG838" s="257"/>
      <c r="GVH838" s="257"/>
      <c r="GVI838" s="257"/>
      <c r="GVJ838" s="257"/>
      <c r="GVK838" s="257"/>
      <c r="GVL838" s="257"/>
      <c r="GVM838" s="257"/>
      <c r="GVN838" s="257"/>
      <c r="GVO838" s="257"/>
      <c r="GVP838" s="257"/>
      <c r="GVQ838" s="257"/>
      <c r="GVR838" s="257"/>
      <c r="GVS838" s="257"/>
      <c r="GVT838" s="257"/>
      <c r="GVU838" s="257"/>
      <c r="GVV838" s="257"/>
      <c r="GVW838" s="257"/>
      <c r="GVX838" s="257"/>
      <c r="GVY838" s="257"/>
      <c r="GVZ838" s="257"/>
      <c r="GWA838" s="257"/>
      <c r="GWB838" s="257"/>
      <c r="GWC838" s="257"/>
      <c r="GWD838" s="257"/>
      <c r="GWE838" s="257"/>
      <c r="GWF838" s="257"/>
      <c r="GWG838" s="257"/>
      <c r="GWH838" s="257"/>
      <c r="GWI838" s="257"/>
      <c r="GWJ838" s="257"/>
      <c r="GWK838" s="257"/>
      <c r="GWL838" s="257"/>
      <c r="GWM838" s="257"/>
      <c r="GWN838" s="257"/>
      <c r="GWO838" s="257"/>
      <c r="GWP838" s="257"/>
      <c r="GWQ838" s="257"/>
      <c r="GWR838" s="257"/>
      <c r="GWS838" s="257"/>
      <c r="GWT838" s="257"/>
      <c r="GWU838" s="257"/>
      <c r="GWV838" s="257"/>
      <c r="GWW838" s="257"/>
      <c r="GWX838" s="257"/>
      <c r="GWY838" s="257"/>
      <c r="GWZ838" s="257"/>
      <c r="GXA838" s="257"/>
      <c r="GXB838" s="257"/>
      <c r="GXC838" s="257"/>
      <c r="GXD838" s="257"/>
      <c r="GXE838" s="257"/>
      <c r="GXF838" s="257"/>
      <c r="GXG838" s="257"/>
      <c r="GXH838" s="257"/>
      <c r="GXI838" s="257"/>
      <c r="GXJ838" s="257"/>
      <c r="GXK838" s="257"/>
      <c r="GXL838" s="257"/>
      <c r="GXM838" s="257"/>
      <c r="GXN838" s="257"/>
      <c r="GXO838" s="257"/>
      <c r="GXP838" s="257"/>
      <c r="GXQ838" s="257"/>
      <c r="GXR838" s="257"/>
      <c r="GXS838" s="257"/>
      <c r="GXT838" s="257"/>
      <c r="GXU838" s="257"/>
      <c r="GXV838" s="257"/>
      <c r="GXW838" s="257"/>
      <c r="GXX838" s="257"/>
      <c r="GXY838" s="257"/>
      <c r="GXZ838" s="257"/>
      <c r="GYA838" s="257"/>
      <c r="GYB838" s="257"/>
      <c r="GYC838" s="257"/>
      <c r="GYD838" s="257"/>
      <c r="GYE838" s="257"/>
      <c r="GYF838" s="257"/>
      <c r="GYG838" s="257"/>
      <c r="GYH838" s="257"/>
      <c r="GYI838" s="257"/>
      <c r="GYJ838" s="257"/>
      <c r="GYK838" s="257"/>
      <c r="GYL838" s="257"/>
      <c r="GYM838" s="257"/>
      <c r="GYN838" s="257"/>
      <c r="GYO838" s="257"/>
      <c r="GYP838" s="257"/>
      <c r="GYQ838" s="257"/>
      <c r="GYR838" s="257"/>
      <c r="GYS838" s="257"/>
      <c r="GYT838" s="257"/>
      <c r="GYU838" s="257"/>
      <c r="GYV838" s="257"/>
      <c r="GYW838" s="257"/>
      <c r="GYX838" s="257"/>
      <c r="GYY838" s="257"/>
      <c r="GYZ838" s="257"/>
      <c r="GZA838" s="257"/>
      <c r="GZB838" s="257"/>
      <c r="GZC838" s="257"/>
      <c r="GZD838" s="257"/>
      <c r="GZE838" s="257"/>
      <c r="GZF838" s="257"/>
      <c r="GZG838" s="257"/>
      <c r="GZH838" s="257"/>
      <c r="GZI838" s="257"/>
      <c r="GZJ838" s="257"/>
      <c r="GZK838" s="257"/>
      <c r="GZL838" s="257"/>
      <c r="GZM838" s="257"/>
      <c r="GZN838" s="257"/>
      <c r="GZO838" s="257"/>
      <c r="GZP838" s="257"/>
      <c r="GZQ838" s="257"/>
      <c r="GZR838" s="257"/>
      <c r="GZS838" s="257"/>
      <c r="GZT838" s="257"/>
      <c r="GZU838" s="257"/>
      <c r="GZV838" s="257"/>
      <c r="GZW838" s="257"/>
      <c r="GZX838" s="257"/>
      <c r="GZY838" s="257"/>
      <c r="GZZ838" s="257"/>
      <c r="HAA838" s="257"/>
      <c r="HAB838" s="257"/>
      <c r="HAC838" s="257"/>
      <c r="HAD838" s="257"/>
      <c r="HAE838" s="257"/>
      <c r="HAF838" s="257"/>
      <c r="HAG838" s="257"/>
      <c r="HAH838" s="257"/>
      <c r="HAI838" s="257"/>
      <c r="HAJ838" s="257"/>
      <c r="HAK838" s="257"/>
      <c r="HAL838" s="257"/>
      <c r="HAM838" s="257"/>
      <c r="HAN838" s="257"/>
      <c r="HAO838" s="257"/>
      <c r="HAP838" s="257"/>
      <c r="HAQ838" s="257"/>
      <c r="HAR838" s="257"/>
      <c r="HAS838" s="257"/>
      <c r="HAT838" s="257"/>
      <c r="HAU838" s="257"/>
      <c r="HAV838" s="257"/>
      <c r="HAW838" s="257"/>
      <c r="HAX838" s="257"/>
      <c r="HAY838" s="257"/>
      <c r="HAZ838" s="257"/>
      <c r="HBA838" s="257"/>
      <c r="HBB838" s="257"/>
      <c r="HBC838" s="257"/>
      <c r="HBD838" s="257"/>
      <c r="HBE838" s="257"/>
      <c r="HBF838" s="257"/>
      <c r="HBG838" s="257"/>
      <c r="HBH838" s="257"/>
      <c r="HBI838" s="257"/>
      <c r="HBJ838" s="257"/>
      <c r="HBK838" s="257"/>
      <c r="HBL838" s="257"/>
      <c r="HBM838" s="257"/>
      <c r="HBN838" s="257"/>
      <c r="HBO838" s="257"/>
      <c r="HBP838" s="257"/>
      <c r="HBQ838" s="257"/>
      <c r="HBR838" s="257"/>
      <c r="HBS838" s="257"/>
      <c r="HBT838" s="257"/>
      <c r="HBU838" s="257"/>
      <c r="HBV838" s="257"/>
      <c r="HBW838" s="257"/>
      <c r="HBX838" s="257"/>
      <c r="HBY838" s="257"/>
      <c r="HBZ838" s="257"/>
      <c r="HCA838" s="257"/>
      <c r="HCB838" s="257"/>
      <c r="HCC838" s="257"/>
      <c r="HCD838" s="257"/>
      <c r="HCE838" s="257"/>
      <c r="HCF838" s="257"/>
      <c r="HCG838" s="257"/>
      <c r="HCH838" s="257"/>
      <c r="HCI838" s="257"/>
      <c r="HCJ838" s="257"/>
      <c r="HCK838" s="257"/>
      <c r="HCL838" s="257"/>
      <c r="HCM838" s="257"/>
      <c r="HCN838" s="257"/>
      <c r="HCO838" s="257"/>
      <c r="HCP838" s="257"/>
      <c r="HCQ838" s="257"/>
      <c r="HCR838" s="257"/>
      <c r="HCS838" s="257"/>
      <c r="HCT838" s="257"/>
      <c r="HCU838" s="257"/>
      <c r="HCV838" s="257"/>
      <c r="HCW838" s="257"/>
      <c r="HCX838" s="257"/>
      <c r="HCY838" s="257"/>
      <c r="HCZ838" s="257"/>
      <c r="HDA838" s="257"/>
      <c r="HDB838" s="257"/>
      <c r="HDC838" s="257"/>
      <c r="HDD838" s="257"/>
      <c r="HDE838" s="257"/>
      <c r="HDF838" s="257"/>
      <c r="HDG838" s="257"/>
      <c r="HDH838" s="257"/>
      <c r="HDI838" s="257"/>
      <c r="HDJ838" s="257"/>
      <c r="HDK838" s="257"/>
      <c r="HDL838" s="257"/>
      <c r="HDM838" s="257"/>
      <c r="HDN838" s="257"/>
      <c r="HDO838" s="257"/>
      <c r="HDP838" s="257"/>
      <c r="HDQ838" s="257"/>
      <c r="HDR838" s="257"/>
      <c r="HDS838" s="257"/>
      <c r="HDT838" s="257"/>
      <c r="HDU838" s="257"/>
      <c r="HDV838" s="257"/>
      <c r="HDW838" s="257"/>
      <c r="HDX838" s="257"/>
      <c r="HDY838" s="257"/>
      <c r="HDZ838" s="257"/>
      <c r="HEA838" s="257"/>
      <c r="HEB838" s="257"/>
      <c r="HEC838" s="257"/>
      <c r="HED838" s="257"/>
      <c r="HEE838" s="257"/>
      <c r="HEF838" s="257"/>
      <c r="HEG838" s="257"/>
      <c r="HEH838" s="257"/>
      <c r="HEI838" s="257"/>
      <c r="HEJ838" s="257"/>
      <c r="HEK838" s="257"/>
      <c r="HEL838" s="257"/>
      <c r="HEM838" s="257"/>
      <c r="HEN838" s="257"/>
      <c r="HEO838" s="257"/>
      <c r="HEP838" s="257"/>
      <c r="HEQ838" s="257"/>
      <c r="HER838" s="257"/>
      <c r="HES838" s="257"/>
      <c r="HET838" s="257"/>
      <c r="HEU838" s="257"/>
      <c r="HEV838" s="257"/>
      <c r="HEW838" s="257"/>
      <c r="HEX838" s="257"/>
      <c r="HEY838" s="257"/>
      <c r="HEZ838" s="257"/>
      <c r="HFA838" s="257"/>
      <c r="HFB838" s="257"/>
      <c r="HFC838" s="257"/>
      <c r="HFD838" s="257"/>
      <c r="HFE838" s="257"/>
      <c r="HFF838" s="257"/>
      <c r="HFG838" s="257"/>
      <c r="HFH838" s="257"/>
      <c r="HFI838" s="257"/>
      <c r="HFJ838" s="257"/>
      <c r="HFK838" s="257"/>
      <c r="HFL838" s="257"/>
      <c r="HFM838" s="257"/>
      <c r="HFN838" s="257"/>
      <c r="HFO838" s="257"/>
      <c r="HFP838" s="257"/>
      <c r="HFQ838" s="257"/>
      <c r="HFR838" s="257"/>
      <c r="HFS838" s="257"/>
      <c r="HFT838" s="257"/>
      <c r="HFU838" s="257"/>
      <c r="HFV838" s="257"/>
      <c r="HFW838" s="257"/>
      <c r="HFX838" s="257"/>
      <c r="HFY838" s="257"/>
      <c r="HFZ838" s="257"/>
      <c r="HGA838" s="257"/>
      <c r="HGB838" s="257"/>
      <c r="HGC838" s="257"/>
      <c r="HGD838" s="257"/>
      <c r="HGE838" s="257"/>
      <c r="HGF838" s="257"/>
      <c r="HGG838" s="257"/>
      <c r="HGH838" s="257"/>
      <c r="HGI838" s="257"/>
      <c r="HGJ838" s="257"/>
      <c r="HGK838" s="257"/>
      <c r="HGL838" s="257"/>
      <c r="HGM838" s="257"/>
      <c r="HGN838" s="257"/>
      <c r="HGO838" s="257"/>
      <c r="HGP838" s="257"/>
      <c r="HGQ838" s="257"/>
      <c r="HGR838" s="257"/>
      <c r="HGS838" s="257"/>
      <c r="HGT838" s="257"/>
      <c r="HGU838" s="257"/>
      <c r="HGV838" s="257"/>
      <c r="HGW838" s="257"/>
      <c r="HGX838" s="257"/>
      <c r="HGY838" s="257"/>
      <c r="HGZ838" s="257"/>
      <c r="HHA838" s="257"/>
      <c r="HHB838" s="257"/>
      <c r="HHC838" s="257"/>
      <c r="HHD838" s="257"/>
      <c r="HHE838" s="257"/>
      <c r="HHF838" s="257"/>
      <c r="HHG838" s="257"/>
      <c r="HHH838" s="257"/>
      <c r="HHI838" s="257"/>
      <c r="HHJ838" s="257"/>
      <c r="HHK838" s="257"/>
      <c r="HHL838" s="257"/>
      <c r="HHM838" s="257"/>
      <c r="HHN838" s="257"/>
      <c r="HHO838" s="257"/>
      <c r="HHP838" s="257"/>
      <c r="HHQ838" s="257"/>
      <c r="HHR838" s="257"/>
      <c r="HHS838" s="257"/>
      <c r="HHT838" s="257"/>
      <c r="HHU838" s="257"/>
      <c r="HHV838" s="257"/>
      <c r="HHW838" s="257"/>
      <c r="HHX838" s="257"/>
      <c r="HHY838" s="257"/>
      <c r="HHZ838" s="257"/>
      <c r="HIA838" s="257"/>
      <c r="HIB838" s="257"/>
      <c r="HIC838" s="257"/>
      <c r="HID838" s="257"/>
      <c r="HIE838" s="257"/>
      <c r="HIF838" s="257"/>
      <c r="HIG838" s="257"/>
      <c r="HIH838" s="257"/>
      <c r="HII838" s="257"/>
      <c r="HIJ838" s="257"/>
      <c r="HIK838" s="257"/>
      <c r="HIL838" s="257"/>
      <c r="HIM838" s="257"/>
      <c r="HIN838" s="257"/>
      <c r="HIO838" s="257"/>
      <c r="HIP838" s="257"/>
      <c r="HIQ838" s="257"/>
      <c r="HIR838" s="257"/>
      <c r="HIS838" s="257"/>
      <c r="HIT838" s="257"/>
      <c r="HIU838" s="257"/>
      <c r="HIV838" s="257"/>
      <c r="HIW838" s="257"/>
      <c r="HIX838" s="257"/>
      <c r="HIY838" s="257"/>
      <c r="HIZ838" s="257"/>
      <c r="HJA838" s="257"/>
      <c r="HJB838" s="257"/>
      <c r="HJC838" s="257"/>
      <c r="HJD838" s="257"/>
      <c r="HJE838" s="257"/>
      <c r="HJF838" s="257"/>
      <c r="HJG838" s="257"/>
      <c r="HJH838" s="257"/>
      <c r="HJI838" s="257"/>
      <c r="HJJ838" s="257"/>
      <c r="HJK838" s="257"/>
      <c r="HJL838" s="257"/>
      <c r="HJM838" s="257"/>
      <c r="HJN838" s="257"/>
      <c r="HJO838" s="257"/>
      <c r="HJP838" s="257"/>
      <c r="HJQ838" s="257"/>
      <c r="HJR838" s="257"/>
      <c r="HJS838" s="257"/>
      <c r="HJT838" s="257"/>
      <c r="HJU838" s="257"/>
      <c r="HJV838" s="257"/>
      <c r="HJW838" s="257"/>
      <c r="HJX838" s="257"/>
      <c r="HJY838" s="257"/>
      <c r="HJZ838" s="257"/>
      <c r="HKA838" s="257"/>
      <c r="HKB838" s="257"/>
      <c r="HKC838" s="257"/>
      <c r="HKD838" s="257"/>
      <c r="HKE838" s="257"/>
      <c r="HKF838" s="257"/>
      <c r="HKG838" s="257"/>
      <c r="HKH838" s="257"/>
      <c r="HKI838" s="257"/>
      <c r="HKJ838" s="257"/>
      <c r="HKK838" s="257"/>
      <c r="HKL838" s="257"/>
      <c r="HKM838" s="257"/>
      <c r="HKN838" s="257"/>
      <c r="HKO838" s="257"/>
      <c r="HKP838" s="257"/>
      <c r="HKQ838" s="257"/>
      <c r="HKR838" s="257"/>
      <c r="HKS838" s="257"/>
      <c r="HKT838" s="257"/>
      <c r="HKU838" s="257"/>
      <c r="HKV838" s="257"/>
      <c r="HKW838" s="257"/>
      <c r="HKX838" s="257"/>
      <c r="HKY838" s="257"/>
      <c r="HKZ838" s="257"/>
      <c r="HLA838" s="257"/>
      <c r="HLB838" s="257"/>
      <c r="HLC838" s="257"/>
      <c r="HLD838" s="257"/>
      <c r="HLE838" s="257"/>
      <c r="HLF838" s="257"/>
      <c r="HLG838" s="257"/>
      <c r="HLH838" s="257"/>
      <c r="HLI838" s="257"/>
      <c r="HLJ838" s="257"/>
      <c r="HLK838" s="257"/>
      <c r="HLL838" s="257"/>
      <c r="HLM838" s="257"/>
      <c r="HLN838" s="257"/>
      <c r="HLO838" s="257"/>
      <c r="HLP838" s="257"/>
      <c r="HLQ838" s="257"/>
      <c r="HLR838" s="257"/>
      <c r="HLS838" s="257"/>
      <c r="HLT838" s="257"/>
      <c r="HLU838" s="257"/>
      <c r="HLV838" s="257"/>
      <c r="HLW838" s="257"/>
      <c r="HLX838" s="257"/>
      <c r="HLY838" s="257"/>
      <c r="HLZ838" s="257"/>
      <c r="HMA838" s="257"/>
      <c r="HMB838" s="257"/>
      <c r="HMC838" s="257"/>
      <c r="HMD838" s="257"/>
      <c r="HME838" s="257"/>
      <c r="HMF838" s="257"/>
      <c r="HMG838" s="257"/>
      <c r="HMH838" s="257"/>
      <c r="HMI838" s="257"/>
      <c r="HMJ838" s="257"/>
      <c r="HMK838" s="257"/>
      <c r="HML838" s="257"/>
      <c r="HMM838" s="257"/>
      <c r="HMN838" s="257"/>
      <c r="HMO838" s="257"/>
      <c r="HMP838" s="257"/>
      <c r="HMQ838" s="257"/>
      <c r="HMR838" s="257"/>
      <c r="HMS838" s="257"/>
      <c r="HMT838" s="257"/>
      <c r="HMU838" s="257"/>
      <c r="HMV838" s="257"/>
      <c r="HMW838" s="257"/>
      <c r="HMX838" s="257"/>
      <c r="HMY838" s="257"/>
      <c r="HMZ838" s="257"/>
      <c r="HNA838" s="257"/>
      <c r="HNB838" s="257"/>
      <c r="HNC838" s="257"/>
      <c r="HND838" s="257"/>
      <c r="HNE838" s="257"/>
      <c r="HNF838" s="257"/>
      <c r="HNG838" s="257"/>
      <c r="HNH838" s="257"/>
      <c r="HNI838" s="257"/>
      <c r="HNJ838" s="257"/>
      <c r="HNK838" s="257"/>
      <c r="HNL838" s="257"/>
      <c r="HNM838" s="257"/>
      <c r="HNN838" s="257"/>
      <c r="HNO838" s="257"/>
      <c r="HNP838" s="257"/>
      <c r="HNQ838" s="257"/>
      <c r="HNR838" s="257"/>
      <c r="HNS838" s="257"/>
      <c r="HNT838" s="257"/>
      <c r="HNU838" s="257"/>
      <c r="HNV838" s="257"/>
      <c r="HNW838" s="257"/>
      <c r="HNX838" s="257"/>
      <c r="HNY838" s="257"/>
      <c r="HNZ838" s="257"/>
      <c r="HOA838" s="257"/>
      <c r="HOB838" s="257"/>
      <c r="HOC838" s="257"/>
      <c r="HOD838" s="257"/>
      <c r="HOE838" s="257"/>
      <c r="HOF838" s="257"/>
      <c r="HOG838" s="257"/>
      <c r="HOH838" s="257"/>
      <c r="HOI838" s="257"/>
      <c r="HOJ838" s="257"/>
      <c r="HOK838" s="257"/>
      <c r="HOL838" s="257"/>
      <c r="HOM838" s="257"/>
      <c r="HON838" s="257"/>
      <c r="HOO838" s="257"/>
      <c r="HOP838" s="257"/>
      <c r="HOQ838" s="257"/>
      <c r="HOR838" s="257"/>
      <c r="HOS838" s="257"/>
      <c r="HOT838" s="257"/>
      <c r="HOU838" s="257"/>
      <c r="HOV838" s="257"/>
      <c r="HOW838" s="257"/>
      <c r="HOX838" s="257"/>
      <c r="HOY838" s="257"/>
      <c r="HOZ838" s="257"/>
      <c r="HPA838" s="257"/>
      <c r="HPB838" s="257"/>
      <c r="HPC838" s="257"/>
      <c r="HPD838" s="257"/>
      <c r="HPE838" s="257"/>
      <c r="HPF838" s="257"/>
      <c r="HPG838" s="257"/>
      <c r="HPH838" s="257"/>
      <c r="HPI838" s="257"/>
      <c r="HPJ838" s="257"/>
      <c r="HPK838" s="257"/>
      <c r="HPL838" s="257"/>
      <c r="HPM838" s="257"/>
      <c r="HPN838" s="257"/>
      <c r="HPO838" s="257"/>
      <c r="HPP838" s="257"/>
      <c r="HPQ838" s="257"/>
      <c r="HPR838" s="257"/>
      <c r="HPS838" s="257"/>
      <c r="HPT838" s="257"/>
      <c r="HPU838" s="257"/>
      <c r="HPV838" s="257"/>
      <c r="HPW838" s="257"/>
      <c r="HPX838" s="257"/>
      <c r="HPY838" s="257"/>
      <c r="HPZ838" s="257"/>
      <c r="HQA838" s="257"/>
      <c r="HQB838" s="257"/>
      <c r="HQC838" s="257"/>
      <c r="HQD838" s="257"/>
      <c r="HQE838" s="257"/>
      <c r="HQF838" s="257"/>
      <c r="HQG838" s="257"/>
      <c r="HQH838" s="257"/>
      <c r="HQI838" s="257"/>
      <c r="HQJ838" s="257"/>
      <c r="HQK838" s="257"/>
      <c r="HQL838" s="257"/>
      <c r="HQM838" s="257"/>
      <c r="HQN838" s="257"/>
      <c r="HQO838" s="257"/>
      <c r="HQP838" s="257"/>
      <c r="HQQ838" s="257"/>
      <c r="HQR838" s="257"/>
      <c r="HQS838" s="257"/>
      <c r="HQT838" s="257"/>
      <c r="HQU838" s="257"/>
      <c r="HQV838" s="257"/>
      <c r="HQW838" s="257"/>
      <c r="HQX838" s="257"/>
      <c r="HQY838" s="257"/>
      <c r="HQZ838" s="257"/>
      <c r="HRA838" s="257"/>
      <c r="HRB838" s="257"/>
      <c r="HRC838" s="257"/>
      <c r="HRD838" s="257"/>
      <c r="HRE838" s="257"/>
      <c r="HRF838" s="257"/>
      <c r="HRG838" s="257"/>
      <c r="HRH838" s="257"/>
      <c r="HRI838" s="257"/>
      <c r="HRJ838" s="257"/>
      <c r="HRK838" s="257"/>
      <c r="HRL838" s="257"/>
      <c r="HRM838" s="257"/>
      <c r="HRN838" s="257"/>
      <c r="HRO838" s="257"/>
      <c r="HRP838" s="257"/>
      <c r="HRQ838" s="257"/>
      <c r="HRR838" s="257"/>
      <c r="HRS838" s="257"/>
      <c r="HRT838" s="257"/>
      <c r="HRU838" s="257"/>
      <c r="HRV838" s="257"/>
      <c r="HRW838" s="257"/>
      <c r="HRX838" s="257"/>
      <c r="HRY838" s="257"/>
      <c r="HRZ838" s="257"/>
      <c r="HSA838" s="257"/>
      <c r="HSB838" s="257"/>
      <c r="HSC838" s="257"/>
      <c r="HSD838" s="257"/>
      <c r="HSE838" s="257"/>
      <c r="HSF838" s="257"/>
      <c r="HSG838" s="257"/>
      <c r="HSH838" s="257"/>
      <c r="HSI838" s="257"/>
      <c r="HSJ838" s="257"/>
      <c r="HSK838" s="257"/>
      <c r="HSL838" s="257"/>
      <c r="HSM838" s="257"/>
      <c r="HSN838" s="257"/>
      <c r="HSO838" s="257"/>
      <c r="HSP838" s="257"/>
      <c r="HSQ838" s="257"/>
      <c r="HSR838" s="257"/>
      <c r="HSS838" s="257"/>
      <c r="HST838" s="257"/>
      <c r="HSU838" s="257"/>
      <c r="HSV838" s="257"/>
      <c r="HSW838" s="257"/>
      <c r="HSX838" s="257"/>
      <c r="HSY838" s="257"/>
      <c r="HSZ838" s="257"/>
      <c r="HTA838" s="257"/>
      <c r="HTB838" s="257"/>
      <c r="HTC838" s="257"/>
      <c r="HTD838" s="257"/>
      <c r="HTE838" s="257"/>
      <c r="HTF838" s="257"/>
      <c r="HTG838" s="257"/>
      <c r="HTH838" s="257"/>
      <c r="HTI838" s="257"/>
      <c r="HTJ838" s="257"/>
      <c r="HTK838" s="257"/>
      <c r="HTL838" s="257"/>
      <c r="HTM838" s="257"/>
      <c r="HTN838" s="257"/>
      <c r="HTO838" s="257"/>
      <c r="HTP838" s="257"/>
      <c r="HTQ838" s="257"/>
      <c r="HTR838" s="257"/>
      <c r="HTS838" s="257"/>
      <c r="HTT838" s="257"/>
      <c r="HTU838" s="257"/>
      <c r="HTV838" s="257"/>
      <c r="HTW838" s="257"/>
      <c r="HTX838" s="257"/>
      <c r="HTY838" s="257"/>
      <c r="HTZ838" s="257"/>
      <c r="HUA838" s="257"/>
      <c r="HUB838" s="257"/>
      <c r="HUC838" s="257"/>
      <c r="HUD838" s="257"/>
      <c r="HUE838" s="257"/>
      <c r="HUF838" s="257"/>
      <c r="HUG838" s="257"/>
      <c r="HUH838" s="257"/>
      <c r="HUI838" s="257"/>
      <c r="HUJ838" s="257"/>
      <c r="HUK838" s="257"/>
      <c r="HUL838" s="257"/>
      <c r="HUM838" s="257"/>
      <c r="HUN838" s="257"/>
      <c r="HUO838" s="257"/>
      <c r="HUP838" s="257"/>
      <c r="HUQ838" s="257"/>
      <c r="HUR838" s="257"/>
      <c r="HUS838" s="257"/>
      <c r="HUT838" s="257"/>
      <c r="HUU838" s="257"/>
      <c r="HUV838" s="257"/>
      <c r="HUW838" s="257"/>
      <c r="HUX838" s="257"/>
      <c r="HUY838" s="257"/>
      <c r="HUZ838" s="257"/>
      <c r="HVA838" s="257"/>
      <c r="HVB838" s="257"/>
      <c r="HVC838" s="257"/>
      <c r="HVD838" s="257"/>
      <c r="HVE838" s="257"/>
      <c r="HVF838" s="257"/>
      <c r="HVG838" s="257"/>
      <c r="HVH838" s="257"/>
      <c r="HVI838" s="257"/>
      <c r="HVJ838" s="257"/>
      <c r="HVK838" s="257"/>
      <c r="HVL838" s="257"/>
      <c r="HVM838" s="257"/>
      <c r="HVN838" s="257"/>
      <c r="HVO838" s="257"/>
      <c r="HVP838" s="257"/>
      <c r="HVQ838" s="257"/>
      <c r="HVR838" s="257"/>
      <c r="HVS838" s="257"/>
      <c r="HVT838" s="257"/>
      <c r="HVU838" s="257"/>
      <c r="HVV838" s="257"/>
      <c r="HVW838" s="257"/>
      <c r="HVX838" s="257"/>
      <c r="HVY838" s="257"/>
      <c r="HVZ838" s="257"/>
      <c r="HWA838" s="257"/>
      <c r="HWB838" s="257"/>
      <c r="HWC838" s="257"/>
      <c r="HWD838" s="257"/>
      <c r="HWE838" s="257"/>
      <c r="HWF838" s="257"/>
      <c r="HWG838" s="257"/>
      <c r="HWH838" s="257"/>
      <c r="HWI838" s="257"/>
      <c r="HWJ838" s="257"/>
      <c r="HWK838" s="257"/>
      <c r="HWL838" s="257"/>
      <c r="HWM838" s="257"/>
      <c r="HWN838" s="257"/>
      <c r="HWO838" s="257"/>
      <c r="HWP838" s="257"/>
      <c r="HWQ838" s="257"/>
      <c r="HWR838" s="257"/>
      <c r="HWS838" s="257"/>
      <c r="HWT838" s="257"/>
      <c r="HWU838" s="257"/>
      <c r="HWV838" s="257"/>
      <c r="HWW838" s="257"/>
      <c r="HWX838" s="257"/>
      <c r="HWY838" s="257"/>
      <c r="HWZ838" s="257"/>
      <c r="HXA838" s="257"/>
      <c r="HXB838" s="257"/>
      <c r="HXC838" s="257"/>
      <c r="HXD838" s="257"/>
      <c r="HXE838" s="257"/>
      <c r="HXF838" s="257"/>
      <c r="HXG838" s="257"/>
      <c r="HXH838" s="257"/>
      <c r="HXI838" s="257"/>
      <c r="HXJ838" s="257"/>
      <c r="HXK838" s="257"/>
      <c r="HXL838" s="257"/>
      <c r="HXM838" s="257"/>
      <c r="HXN838" s="257"/>
      <c r="HXO838" s="257"/>
      <c r="HXP838" s="257"/>
      <c r="HXQ838" s="257"/>
      <c r="HXR838" s="257"/>
      <c r="HXS838" s="257"/>
      <c r="HXT838" s="257"/>
      <c r="HXU838" s="257"/>
      <c r="HXV838" s="257"/>
      <c r="HXW838" s="257"/>
      <c r="HXX838" s="257"/>
      <c r="HXY838" s="257"/>
      <c r="HXZ838" s="257"/>
      <c r="HYA838" s="257"/>
      <c r="HYB838" s="257"/>
      <c r="HYC838" s="257"/>
      <c r="HYD838" s="257"/>
      <c r="HYE838" s="257"/>
      <c r="HYF838" s="257"/>
      <c r="HYG838" s="257"/>
      <c r="HYH838" s="257"/>
      <c r="HYI838" s="257"/>
      <c r="HYJ838" s="257"/>
      <c r="HYK838" s="257"/>
      <c r="HYL838" s="257"/>
      <c r="HYM838" s="257"/>
      <c r="HYN838" s="257"/>
      <c r="HYO838" s="257"/>
      <c r="HYP838" s="257"/>
      <c r="HYQ838" s="257"/>
      <c r="HYR838" s="257"/>
      <c r="HYS838" s="257"/>
      <c r="HYT838" s="257"/>
      <c r="HYU838" s="257"/>
      <c r="HYV838" s="257"/>
      <c r="HYW838" s="257"/>
      <c r="HYX838" s="257"/>
      <c r="HYY838" s="257"/>
      <c r="HYZ838" s="257"/>
      <c r="HZA838" s="257"/>
      <c r="HZB838" s="257"/>
      <c r="HZC838" s="257"/>
      <c r="HZD838" s="257"/>
      <c r="HZE838" s="257"/>
      <c r="HZF838" s="257"/>
      <c r="HZG838" s="257"/>
      <c r="HZH838" s="257"/>
      <c r="HZI838" s="257"/>
      <c r="HZJ838" s="257"/>
      <c r="HZK838" s="257"/>
      <c r="HZL838" s="257"/>
      <c r="HZM838" s="257"/>
      <c r="HZN838" s="257"/>
      <c r="HZO838" s="257"/>
      <c r="HZP838" s="257"/>
      <c r="HZQ838" s="257"/>
      <c r="HZR838" s="257"/>
      <c r="HZS838" s="257"/>
      <c r="HZT838" s="257"/>
      <c r="HZU838" s="257"/>
      <c r="HZV838" s="257"/>
      <c r="HZW838" s="257"/>
      <c r="HZX838" s="257"/>
      <c r="HZY838" s="257"/>
      <c r="HZZ838" s="257"/>
      <c r="IAA838" s="257"/>
      <c r="IAB838" s="257"/>
      <c r="IAC838" s="257"/>
      <c r="IAD838" s="257"/>
      <c r="IAE838" s="257"/>
      <c r="IAF838" s="257"/>
      <c r="IAG838" s="257"/>
      <c r="IAH838" s="257"/>
      <c r="IAI838" s="257"/>
      <c r="IAJ838" s="257"/>
      <c r="IAK838" s="257"/>
      <c r="IAL838" s="257"/>
      <c r="IAM838" s="257"/>
      <c r="IAN838" s="257"/>
      <c r="IAO838" s="257"/>
      <c r="IAP838" s="257"/>
      <c r="IAQ838" s="257"/>
      <c r="IAR838" s="257"/>
      <c r="IAS838" s="257"/>
      <c r="IAT838" s="257"/>
      <c r="IAU838" s="257"/>
      <c r="IAV838" s="257"/>
      <c r="IAW838" s="257"/>
      <c r="IAX838" s="257"/>
      <c r="IAY838" s="257"/>
      <c r="IAZ838" s="257"/>
      <c r="IBA838" s="257"/>
      <c r="IBB838" s="257"/>
      <c r="IBC838" s="257"/>
      <c r="IBD838" s="257"/>
      <c r="IBE838" s="257"/>
      <c r="IBF838" s="257"/>
      <c r="IBG838" s="257"/>
      <c r="IBH838" s="257"/>
      <c r="IBI838" s="257"/>
      <c r="IBJ838" s="257"/>
      <c r="IBK838" s="257"/>
      <c r="IBL838" s="257"/>
      <c r="IBM838" s="257"/>
      <c r="IBN838" s="257"/>
      <c r="IBO838" s="257"/>
      <c r="IBP838" s="257"/>
      <c r="IBQ838" s="257"/>
      <c r="IBR838" s="257"/>
      <c r="IBS838" s="257"/>
      <c r="IBT838" s="257"/>
      <c r="IBU838" s="257"/>
      <c r="IBV838" s="257"/>
      <c r="IBW838" s="257"/>
      <c r="IBX838" s="257"/>
      <c r="IBY838" s="257"/>
      <c r="IBZ838" s="257"/>
      <c r="ICA838" s="257"/>
      <c r="ICB838" s="257"/>
      <c r="ICC838" s="257"/>
      <c r="ICD838" s="257"/>
      <c r="ICE838" s="257"/>
      <c r="ICF838" s="257"/>
      <c r="ICG838" s="257"/>
      <c r="ICH838" s="257"/>
      <c r="ICI838" s="257"/>
      <c r="ICJ838" s="257"/>
      <c r="ICK838" s="257"/>
      <c r="ICL838" s="257"/>
      <c r="ICM838" s="257"/>
      <c r="ICN838" s="257"/>
      <c r="ICO838" s="257"/>
      <c r="ICP838" s="257"/>
      <c r="ICQ838" s="257"/>
      <c r="ICR838" s="257"/>
      <c r="ICS838" s="257"/>
      <c r="ICT838" s="257"/>
      <c r="ICU838" s="257"/>
      <c r="ICV838" s="257"/>
      <c r="ICW838" s="257"/>
      <c r="ICX838" s="257"/>
      <c r="ICY838" s="257"/>
      <c r="ICZ838" s="257"/>
      <c r="IDA838" s="257"/>
      <c r="IDB838" s="257"/>
      <c r="IDC838" s="257"/>
      <c r="IDD838" s="257"/>
      <c r="IDE838" s="257"/>
      <c r="IDF838" s="257"/>
      <c r="IDG838" s="257"/>
      <c r="IDH838" s="257"/>
      <c r="IDI838" s="257"/>
      <c r="IDJ838" s="257"/>
      <c r="IDK838" s="257"/>
      <c r="IDL838" s="257"/>
      <c r="IDM838" s="257"/>
      <c r="IDN838" s="257"/>
      <c r="IDO838" s="257"/>
      <c r="IDP838" s="257"/>
      <c r="IDQ838" s="257"/>
      <c r="IDR838" s="257"/>
      <c r="IDS838" s="257"/>
      <c r="IDT838" s="257"/>
      <c r="IDU838" s="257"/>
      <c r="IDV838" s="257"/>
      <c r="IDW838" s="257"/>
      <c r="IDX838" s="257"/>
      <c r="IDY838" s="257"/>
      <c r="IDZ838" s="257"/>
      <c r="IEA838" s="257"/>
      <c r="IEB838" s="257"/>
      <c r="IEC838" s="257"/>
      <c r="IED838" s="257"/>
      <c r="IEE838" s="257"/>
      <c r="IEF838" s="257"/>
      <c r="IEG838" s="257"/>
      <c r="IEH838" s="257"/>
      <c r="IEI838" s="257"/>
      <c r="IEJ838" s="257"/>
      <c r="IEK838" s="257"/>
      <c r="IEL838" s="257"/>
      <c r="IEM838" s="257"/>
      <c r="IEN838" s="257"/>
      <c r="IEO838" s="257"/>
      <c r="IEP838" s="257"/>
      <c r="IEQ838" s="257"/>
      <c r="IER838" s="257"/>
      <c r="IES838" s="257"/>
      <c r="IET838" s="257"/>
      <c r="IEU838" s="257"/>
      <c r="IEV838" s="257"/>
      <c r="IEW838" s="257"/>
      <c r="IEX838" s="257"/>
      <c r="IEY838" s="257"/>
      <c r="IEZ838" s="257"/>
      <c r="IFA838" s="257"/>
      <c r="IFB838" s="257"/>
      <c r="IFC838" s="257"/>
      <c r="IFD838" s="257"/>
      <c r="IFE838" s="257"/>
      <c r="IFF838" s="257"/>
      <c r="IFG838" s="257"/>
      <c r="IFH838" s="257"/>
      <c r="IFI838" s="257"/>
      <c r="IFJ838" s="257"/>
      <c r="IFK838" s="257"/>
      <c r="IFL838" s="257"/>
      <c r="IFM838" s="257"/>
      <c r="IFN838" s="257"/>
      <c r="IFO838" s="257"/>
      <c r="IFP838" s="257"/>
      <c r="IFQ838" s="257"/>
      <c r="IFR838" s="257"/>
      <c r="IFS838" s="257"/>
      <c r="IFT838" s="257"/>
      <c r="IFU838" s="257"/>
      <c r="IFV838" s="257"/>
      <c r="IFW838" s="257"/>
      <c r="IFX838" s="257"/>
      <c r="IFY838" s="257"/>
      <c r="IFZ838" s="257"/>
      <c r="IGA838" s="257"/>
      <c r="IGB838" s="257"/>
      <c r="IGC838" s="257"/>
      <c r="IGD838" s="257"/>
      <c r="IGE838" s="257"/>
      <c r="IGF838" s="257"/>
      <c r="IGG838" s="257"/>
      <c r="IGH838" s="257"/>
      <c r="IGI838" s="257"/>
      <c r="IGJ838" s="257"/>
      <c r="IGK838" s="257"/>
      <c r="IGL838" s="257"/>
      <c r="IGM838" s="257"/>
      <c r="IGN838" s="257"/>
      <c r="IGO838" s="257"/>
      <c r="IGP838" s="257"/>
      <c r="IGQ838" s="257"/>
      <c r="IGR838" s="257"/>
      <c r="IGS838" s="257"/>
      <c r="IGT838" s="257"/>
      <c r="IGU838" s="257"/>
      <c r="IGV838" s="257"/>
      <c r="IGW838" s="257"/>
      <c r="IGX838" s="257"/>
      <c r="IGY838" s="257"/>
      <c r="IGZ838" s="257"/>
      <c r="IHA838" s="257"/>
      <c r="IHB838" s="257"/>
      <c r="IHC838" s="257"/>
      <c r="IHD838" s="257"/>
      <c r="IHE838" s="257"/>
      <c r="IHF838" s="257"/>
      <c r="IHG838" s="257"/>
      <c r="IHH838" s="257"/>
      <c r="IHI838" s="257"/>
      <c r="IHJ838" s="257"/>
      <c r="IHK838" s="257"/>
      <c r="IHL838" s="257"/>
      <c r="IHM838" s="257"/>
      <c r="IHN838" s="257"/>
      <c r="IHO838" s="257"/>
      <c r="IHP838" s="257"/>
      <c r="IHQ838" s="257"/>
      <c r="IHR838" s="257"/>
      <c r="IHS838" s="257"/>
      <c r="IHT838" s="257"/>
      <c r="IHU838" s="257"/>
      <c r="IHV838" s="257"/>
      <c r="IHW838" s="257"/>
      <c r="IHX838" s="257"/>
      <c r="IHY838" s="257"/>
      <c r="IHZ838" s="257"/>
      <c r="IIA838" s="257"/>
      <c r="IIB838" s="257"/>
      <c r="IIC838" s="257"/>
      <c r="IID838" s="257"/>
      <c r="IIE838" s="257"/>
      <c r="IIF838" s="257"/>
      <c r="IIG838" s="257"/>
      <c r="IIH838" s="257"/>
      <c r="III838" s="257"/>
      <c r="IIJ838" s="257"/>
      <c r="IIK838" s="257"/>
      <c r="IIL838" s="257"/>
      <c r="IIM838" s="257"/>
      <c r="IIN838" s="257"/>
      <c r="IIO838" s="257"/>
      <c r="IIP838" s="257"/>
      <c r="IIQ838" s="257"/>
      <c r="IIR838" s="257"/>
      <c r="IIS838" s="257"/>
      <c r="IIT838" s="257"/>
      <c r="IIU838" s="257"/>
      <c r="IIV838" s="257"/>
      <c r="IIW838" s="257"/>
      <c r="IIX838" s="257"/>
      <c r="IIY838" s="257"/>
      <c r="IIZ838" s="257"/>
      <c r="IJA838" s="257"/>
      <c r="IJB838" s="257"/>
      <c r="IJC838" s="257"/>
      <c r="IJD838" s="257"/>
      <c r="IJE838" s="257"/>
      <c r="IJF838" s="257"/>
      <c r="IJG838" s="257"/>
      <c r="IJH838" s="257"/>
      <c r="IJI838" s="257"/>
      <c r="IJJ838" s="257"/>
      <c r="IJK838" s="257"/>
      <c r="IJL838" s="257"/>
      <c r="IJM838" s="257"/>
      <c r="IJN838" s="257"/>
      <c r="IJO838" s="257"/>
      <c r="IJP838" s="257"/>
      <c r="IJQ838" s="257"/>
      <c r="IJR838" s="257"/>
      <c r="IJS838" s="257"/>
      <c r="IJT838" s="257"/>
      <c r="IJU838" s="257"/>
      <c r="IJV838" s="257"/>
      <c r="IJW838" s="257"/>
      <c r="IJX838" s="257"/>
      <c r="IJY838" s="257"/>
      <c r="IJZ838" s="257"/>
      <c r="IKA838" s="257"/>
      <c r="IKB838" s="257"/>
      <c r="IKC838" s="257"/>
      <c r="IKD838" s="257"/>
      <c r="IKE838" s="257"/>
      <c r="IKF838" s="257"/>
      <c r="IKG838" s="257"/>
      <c r="IKH838" s="257"/>
      <c r="IKI838" s="257"/>
      <c r="IKJ838" s="257"/>
      <c r="IKK838" s="257"/>
      <c r="IKL838" s="257"/>
      <c r="IKM838" s="257"/>
      <c r="IKN838" s="257"/>
      <c r="IKO838" s="257"/>
      <c r="IKP838" s="257"/>
      <c r="IKQ838" s="257"/>
      <c r="IKR838" s="257"/>
      <c r="IKS838" s="257"/>
      <c r="IKT838" s="257"/>
      <c r="IKU838" s="257"/>
      <c r="IKV838" s="257"/>
      <c r="IKW838" s="257"/>
      <c r="IKX838" s="257"/>
      <c r="IKY838" s="257"/>
      <c r="IKZ838" s="257"/>
      <c r="ILA838" s="257"/>
      <c r="ILB838" s="257"/>
      <c r="ILC838" s="257"/>
      <c r="ILD838" s="257"/>
      <c r="ILE838" s="257"/>
      <c r="ILF838" s="257"/>
      <c r="ILG838" s="257"/>
      <c r="ILH838" s="257"/>
      <c r="ILI838" s="257"/>
      <c r="ILJ838" s="257"/>
      <c r="ILK838" s="257"/>
      <c r="ILL838" s="257"/>
      <c r="ILM838" s="257"/>
      <c r="ILN838" s="257"/>
      <c r="ILO838" s="257"/>
      <c r="ILP838" s="257"/>
      <c r="ILQ838" s="257"/>
      <c r="ILR838" s="257"/>
      <c r="ILS838" s="257"/>
      <c r="ILT838" s="257"/>
      <c r="ILU838" s="257"/>
      <c r="ILV838" s="257"/>
      <c r="ILW838" s="257"/>
      <c r="ILX838" s="257"/>
      <c r="ILY838" s="257"/>
      <c r="ILZ838" s="257"/>
      <c r="IMA838" s="257"/>
      <c r="IMB838" s="257"/>
      <c r="IMC838" s="257"/>
      <c r="IMD838" s="257"/>
      <c r="IME838" s="257"/>
      <c r="IMF838" s="257"/>
      <c r="IMG838" s="257"/>
      <c r="IMH838" s="257"/>
      <c r="IMI838" s="257"/>
      <c r="IMJ838" s="257"/>
      <c r="IMK838" s="257"/>
      <c r="IML838" s="257"/>
      <c r="IMM838" s="257"/>
      <c r="IMN838" s="257"/>
      <c r="IMO838" s="257"/>
      <c r="IMP838" s="257"/>
      <c r="IMQ838" s="257"/>
      <c r="IMR838" s="257"/>
      <c r="IMS838" s="257"/>
      <c r="IMT838" s="257"/>
      <c r="IMU838" s="257"/>
      <c r="IMV838" s="257"/>
      <c r="IMW838" s="257"/>
      <c r="IMX838" s="257"/>
      <c r="IMY838" s="257"/>
      <c r="IMZ838" s="257"/>
      <c r="INA838" s="257"/>
      <c r="INB838" s="257"/>
      <c r="INC838" s="257"/>
      <c r="IND838" s="257"/>
      <c r="INE838" s="257"/>
      <c r="INF838" s="257"/>
      <c r="ING838" s="257"/>
      <c r="INH838" s="257"/>
      <c r="INI838" s="257"/>
      <c r="INJ838" s="257"/>
      <c r="INK838" s="257"/>
      <c r="INL838" s="257"/>
      <c r="INM838" s="257"/>
      <c r="INN838" s="257"/>
      <c r="INO838" s="257"/>
      <c r="INP838" s="257"/>
      <c r="INQ838" s="257"/>
      <c r="INR838" s="257"/>
      <c r="INS838" s="257"/>
      <c r="INT838" s="257"/>
      <c r="INU838" s="257"/>
      <c r="INV838" s="257"/>
      <c r="INW838" s="257"/>
      <c r="INX838" s="257"/>
      <c r="INY838" s="257"/>
      <c r="INZ838" s="257"/>
      <c r="IOA838" s="257"/>
      <c r="IOB838" s="257"/>
      <c r="IOC838" s="257"/>
      <c r="IOD838" s="257"/>
      <c r="IOE838" s="257"/>
      <c r="IOF838" s="257"/>
      <c r="IOG838" s="257"/>
      <c r="IOH838" s="257"/>
      <c r="IOI838" s="257"/>
      <c r="IOJ838" s="257"/>
      <c r="IOK838" s="257"/>
      <c r="IOL838" s="257"/>
      <c r="IOM838" s="257"/>
      <c r="ION838" s="257"/>
      <c r="IOO838" s="257"/>
      <c r="IOP838" s="257"/>
      <c r="IOQ838" s="257"/>
      <c r="IOR838" s="257"/>
      <c r="IOS838" s="257"/>
      <c r="IOT838" s="257"/>
      <c r="IOU838" s="257"/>
      <c r="IOV838" s="257"/>
      <c r="IOW838" s="257"/>
      <c r="IOX838" s="257"/>
      <c r="IOY838" s="257"/>
      <c r="IOZ838" s="257"/>
      <c r="IPA838" s="257"/>
      <c r="IPB838" s="257"/>
      <c r="IPC838" s="257"/>
      <c r="IPD838" s="257"/>
      <c r="IPE838" s="257"/>
      <c r="IPF838" s="257"/>
      <c r="IPG838" s="257"/>
      <c r="IPH838" s="257"/>
      <c r="IPI838" s="257"/>
      <c r="IPJ838" s="257"/>
      <c r="IPK838" s="257"/>
      <c r="IPL838" s="257"/>
      <c r="IPM838" s="257"/>
      <c r="IPN838" s="257"/>
      <c r="IPO838" s="257"/>
      <c r="IPP838" s="257"/>
      <c r="IPQ838" s="257"/>
      <c r="IPR838" s="257"/>
      <c r="IPS838" s="257"/>
      <c r="IPT838" s="257"/>
      <c r="IPU838" s="257"/>
      <c r="IPV838" s="257"/>
      <c r="IPW838" s="257"/>
      <c r="IPX838" s="257"/>
      <c r="IPY838" s="257"/>
      <c r="IPZ838" s="257"/>
      <c r="IQA838" s="257"/>
      <c r="IQB838" s="257"/>
      <c r="IQC838" s="257"/>
      <c r="IQD838" s="257"/>
      <c r="IQE838" s="257"/>
      <c r="IQF838" s="257"/>
      <c r="IQG838" s="257"/>
      <c r="IQH838" s="257"/>
      <c r="IQI838" s="257"/>
      <c r="IQJ838" s="257"/>
      <c r="IQK838" s="257"/>
      <c r="IQL838" s="257"/>
      <c r="IQM838" s="257"/>
      <c r="IQN838" s="257"/>
      <c r="IQO838" s="257"/>
      <c r="IQP838" s="257"/>
      <c r="IQQ838" s="257"/>
      <c r="IQR838" s="257"/>
      <c r="IQS838" s="257"/>
      <c r="IQT838" s="257"/>
      <c r="IQU838" s="257"/>
      <c r="IQV838" s="257"/>
      <c r="IQW838" s="257"/>
      <c r="IQX838" s="257"/>
      <c r="IQY838" s="257"/>
      <c r="IQZ838" s="257"/>
      <c r="IRA838" s="257"/>
      <c r="IRB838" s="257"/>
      <c r="IRC838" s="257"/>
      <c r="IRD838" s="257"/>
      <c r="IRE838" s="257"/>
      <c r="IRF838" s="257"/>
      <c r="IRG838" s="257"/>
      <c r="IRH838" s="257"/>
      <c r="IRI838" s="257"/>
      <c r="IRJ838" s="257"/>
      <c r="IRK838" s="257"/>
      <c r="IRL838" s="257"/>
      <c r="IRM838" s="257"/>
      <c r="IRN838" s="257"/>
      <c r="IRO838" s="257"/>
      <c r="IRP838" s="257"/>
      <c r="IRQ838" s="257"/>
      <c r="IRR838" s="257"/>
      <c r="IRS838" s="257"/>
      <c r="IRT838" s="257"/>
      <c r="IRU838" s="257"/>
      <c r="IRV838" s="257"/>
      <c r="IRW838" s="257"/>
      <c r="IRX838" s="257"/>
      <c r="IRY838" s="257"/>
      <c r="IRZ838" s="257"/>
      <c r="ISA838" s="257"/>
      <c r="ISB838" s="257"/>
      <c r="ISC838" s="257"/>
      <c r="ISD838" s="257"/>
      <c r="ISE838" s="257"/>
      <c r="ISF838" s="257"/>
      <c r="ISG838" s="257"/>
      <c r="ISH838" s="257"/>
      <c r="ISI838" s="257"/>
      <c r="ISJ838" s="257"/>
      <c r="ISK838" s="257"/>
      <c r="ISL838" s="257"/>
      <c r="ISM838" s="257"/>
      <c r="ISN838" s="257"/>
      <c r="ISO838" s="257"/>
      <c r="ISP838" s="257"/>
      <c r="ISQ838" s="257"/>
      <c r="ISR838" s="257"/>
      <c r="ISS838" s="257"/>
      <c r="IST838" s="257"/>
      <c r="ISU838" s="257"/>
      <c r="ISV838" s="257"/>
      <c r="ISW838" s="257"/>
      <c r="ISX838" s="257"/>
      <c r="ISY838" s="257"/>
      <c r="ISZ838" s="257"/>
      <c r="ITA838" s="257"/>
      <c r="ITB838" s="257"/>
      <c r="ITC838" s="257"/>
      <c r="ITD838" s="257"/>
      <c r="ITE838" s="257"/>
      <c r="ITF838" s="257"/>
      <c r="ITG838" s="257"/>
      <c r="ITH838" s="257"/>
      <c r="ITI838" s="257"/>
      <c r="ITJ838" s="257"/>
      <c r="ITK838" s="257"/>
      <c r="ITL838" s="257"/>
      <c r="ITM838" s="257"/>
      <c r="ITN838" s="257"/>
      <c r="ITO838" s="257"/>
      <c r="ITP838" s="257"/>
      <c r="ITQ838" s="257"/>
      <c r="ITR838" s="257"/>
      <c r="ITS838" s="257"/>
      <c r="ITT838" s="257"/>
      <c r="ITU838" s="257"/>
      <c r="ITV838" s="257"/>
      <c r="ITW838" s="257"/>
      <c r="ITX838" s="257"/>
      <c r="ITY838" s="257"/>
      <c r="ITZ838" s="257"/>
      <c r="IUA838" s="257"/>
      <c r="IUB838" s="257"/>
      <c r="IUC838" s="257"/>
      <c r="IUD838" s="257"/>
      <c r="IUE838" s="257"/>
      <c r="IUF838" s="257"/>
      <c r="IUG838" s="257"/>
      <c r="IUH838" s="257"/>
      <c r="IUI838" s="257"/>
      <c r="IUJ838" s="257"/>
      <c r="IUK838" s="257"/>
      <c r="IUL838" s="257"/>
      <c r="IUM838" s="257"/>
      <c r="IUN838" s="257"/>
      <c r="IUO838" s="257"/>
      <c r="IUP838" s="257"/>
      <c r="IUQ838" s="257"/>
      <c r="IUR838" s="257"/>
      <c r="IUS838" s="257"/>
      <c r="IUT838" s="257"/>
      <c r="IUU838" s="257"/>
      <c r="IUV838" s="257"/>
      <c r="IUW838" s="257"/>
      <c r="IUX838" s="257"/>
      <c r="IUY838" s="257"/>
      <c r="IUZ838" s="257"/>
      <c r="IVA838" s="257"/>
      <c r="IVB838" s="257"/>
      <c r="IVC838" s="257"/>
      <c r="IVD838" s="257"/>
      <c r="IVE838" s="257"/>
      <c r="IVF838" s="257"/>
      <c r="IVG838" s="257"/>
      <c r="IVH838" s="257"/>
      <c r="IVI838" s="257"/>
      <c r="IVJ838" s="257"/>
      <c r="IVK838" s="257"/>
      <c r="IVL838" s="257"/>
      <c r="IVM838" s="257"/>
      <c r="IVN838" s="257"/>
      <c r="IVO838" s="257"/>
      <c r="IVP838" s="257"/>
      <c r="IVQ838" s="257"/>
      <c r="IVR838" s="257"/>
      <c r="IVS838" s="257"/>
      <c r="IVT838" s="257"/>
      <c r="IVU838" s="257"/>
      <c r="IVV838" s="257"/>
      <c r="IVW838" s="257"/>
      <c r="IVX838" s="257"/>
      <c r="IVY838" s="257"/>
      <c r="IVZ838" s="257"/>
      <c r="IWA838" s="257"/>
      <c r="IWB838" s="257"/>
      <c r="IWC838" s="257"/>
      <c r="IWD838" s="257"/>
      <c r="IWE838" s="257"/>
      <c r="IWF838" s="257"/>
      <c r="IWG838" s="257"/>
      <c r="IWH838" s="257"/>
      <c r="IWI838" s="257"/>
      <c r="IWJ838" s="257"/>
      <c r="IWK838" s="257"/>
      <c r="IWL838" s="257"/>
      <c r="IWM838" s="257"/>
      <c r="IWN838" s="257"/>
      <c r="IWO838" s="257"/>
      <c r="IWP838" s="257"/>
      <c r="IWQ838" s="257"/>
      <c r="IWR838" s="257"/>
      <c r="IWS838" s="257"/>
      <c r="IWT838" s="257"/>
      <c r="IWU838" s="257"/>
      <c r="IWV838" s="257"/>
      <c r="IWW838" s="257"/>
      <c r="IWX838" s="257"/>
      <c r="IWY838" s="257"/>
      <c r="IWZ838" s="257"/>
      <c r="IXA838" s="257"/>
      <c r="IXB838" s="257"/>
      <c r="IXC838" s="257"/>
      <c r="IXD838" s="257"/>
      <c r="IXE838" s="257"/>
      <c r="IXF838" s="257"/>
      <c r="IXG838" s="257"/>
      <c r="IXH838" s="257"/>
      <c r="IXI838" s="257"/>
      <c r="IXJ838" s="257"/>
      <c r="IXK838" s="257"/>
      <c r="IXL838" s="257"/>
      <c r="IXM838" s="257"/>
      <c r="IXN838" s="257"/>
      <c r="IXO838" s="257"/>
      <c r="IXP838" s="257"/>
      <c r="IXQ838" s="257"/>
      <c r="IXR838" s="257"/>
      <c r="IXS838" s="257"/>
      <c r="IXT838" s="257"/>
      <c r="IXU838" s="257"/>
      <c r="IXV838" s="257"/>
      <c r="IXW838" s="257"/>
      <c r="IXX838" s="257"/>
      <c r="IXY838" s="257"/>
      <c r="IXZ838" s="257"/>
      <c r="IYA838" s="257"/>
      <c r="IYB838" s="257"/>
      <c r="IYC838" s="257"/>
      <c r="IYD838" s="257"/>
      <c r="IYE838" s="257"/>
      <c r="IYF838" s="257"/>
      <c r="IYG838" s="257"/>
      <c r="IYH838" s="257"/>
      <c r="IYI838" s="257"/>
      <c r="IYJ838" s="257"/>
      <c r="IYK838" s="257"/>
      <c r="IYL838" s="257"/>
      <c r="IYM838" s="257"/>
      <c r="IYN838" s="257"/>
      <c r="IYO838" s="257"/>
      <c r="IYP838" s="257"/>
      <c r="IYQ838" s="257"/>
      <c r="IYR838" s="257"/>
      <c r="IYS838" s="257"/>
      <c r="IYT838" s="257"/>
      <c r="IYU838" s="257"/>
      <c r="IYV838" s="257"/>
      <c r="IYW838" s="257"/>
      <c r="IYX838" s="257"/>
      <c r="IYY838" s="257"/>
      <c r="IYZ838" s="257"/>
      <c r="IZA838" s="257"/>
      <c r="IZB838" s="257"/>
      <c r="IZC838" s="257"/>
      <c r="IZD838" s="257"/>
      <c r="IZE838" s="257"/>
      <c r="IZF838" s="257"/>
      <c r="IZG838" s="257"/>
      <c r="IZH838" s="257"/>
      <c r="IZI838" s="257"/>
      <c r="IZJ838" s="257"/>
      <c r="IZK838" s="257"/>
      <c r="IZL838" s="257"/>
      <c r="IZM838" s="257"/>
      <c r="IZN838" s="257"/>
      <c r="IZO838" s="257"/>
      <c r="IZP838" s="257"/>
      <c r="IZQ838" s="257"/>
      <c r="IZR838" s="257"/>
      <c r="IZS838" s="257"/>
      <c r="IZT838" s="257"/>
      <c r="IZU838" s="257"/>
      <c r="IZV838" s="257"/>
      <c r="IZW838" s="257"/>
      <c r="IZX838" s="257"/>
      <c r="IZY838" s="257"/>
      <c r="IZZ838" s="257"/>
      <c r="JAA838" s="257"/>
      <c r="JAB838" s="257"/>
      <c r="JAC838" s="257"/>
      <c r="JAD838" s="257"/>
      <c r="JAE838" s="257"/>
      <c r="JAF838" s="257"/>
      <c r="JAG838" s="257"/>
      <c r="JAH838" s="257"/>
      <c r="JAI838" s="257"/>
      <c r="JAJ838" s="257"/>
      <c r="JAK838" s="257"/>
      <c r="JAL838" s="257"/>
      <c r="JAM838" s="257"/>
      <c r="JAN838" s="257"/>
      <c r="JAO838" s="257"/>
      <c r="JAP838" s="257"/>
      <c r="JAQ838" s="257"/>
      <c r="JAR838" s="257"/>
      <c r="JAS838" s="257"/>
      <c r="JAT838" s="257"/>
      <c r="JAU838" s="257"/>
      <c r="JAV838" s="257"/>
      <c r="JAW838" s="257"/>
      <c r="JAX838" s="257"/>
      <c r="JAY838" s="257"/>
      <c r="JAZ838" s="257"/>
      <c r="JBA838" s="257"/>
      <c r="JBB838" s="257"/>
      <c r="JBC838" s="257"/>
      <c r="JBD838" s="257"/>
      <c r="JBE838" s="257"/>
      <c r="JBF838" s="257"/>
      <c r="JBG838" s="257"/>
      <c r="JBH838" s="257"/>
      <c r="JBI838" s="257"/>
      <c r="JBJ838" s="257"/>
      <c r="JBK838" s="257"/>
      <c r="JBL838" s="257"/>
      <c r="JBM838" s="257"/>
      <c r="JBN838" s="257"/>
      <c r="JBO838" s="257"/>
      <c r="JBP838" s="257"/>
      <c r="JBQ838" s="257"/>
      <c r="JBR838" s="257"/>
      <c r="JBS838" s="257"/>
      <c r="JBT838" s="257"/>
      <c r="JBU838" s="257"/>
      <c r="JBV838" s="257"/>
      <c r="JBW838" s="257"/>
      <c r="JBX838" s="257"/>
      <c r="JBY838" s="257"/>
      <c r="JBZ838" s="257"/>
      <c r="JCA838" s="257"/>
      <c r="JCB838" s="257"/>
      <c r="JCC838" s="257"/>
      <c r="JCD838" s="257"/>
      <c r="JCE838" s="257"/>
      <c r="JCF838" s="257"/>
      <c r="JCG838" s="257"/>
      <c r="JCH838" s="257"/>
      <c r="JCI838" s="257"/>
      <c r="JCJ838" s="257"/>
      <c r="JCK838" s="257"/>
      <c r="JCL838" s="257"/>
      <c r="JCM838" s="257"/>
      <c r="JCN838" s="257"/>
      <c r="JCO838" s="257"/>
      <c r="JCP838" s="257"/>
      <c r="JCQ838" s="257"/>
      <c r="JCR838" s="257"/>
      <c r="JCS838" s="257"/>
      <c r="JCT838" s="257"/>
      <c r="JCU838" s="257"/>
      <c r="JCV838" s="257"/>
      <c r="JCW838" s="257"/>
      <c r="JCX838" s="257"/>
      <c r="JCY838" s="257"/>
      <c r="JCZ838" s="257"/>
      <c r="JDA838" s="257"/>
      <c r="JDB838" s="257"/>
      <c r="JDC838" s="257"/>
      <c r="JDD838" s="257"/>
      <c r="JDE838" s="257"/>
      <c r="JDF838" s="257"/>
      <c r="JDG838" s="257"/>
      <c r="JDH838" s="257"/>
      <c r="JDI838" s="257"/>
      <c r="JDJ838" s="257"/>
      <c r="JDK838" s="257"/>
      <c r="JDL838" s="257"/>
      <c r="JDM838" s="257"/>
      <c r="JDN838" s="257"/>
      <c r="JDO838" s="257"/>
      <c r="JDP838" s="257"/>
      <c r="JDQ838" s="257"/>
      <c r="JDR838" s="257"/>
      <c r="JDS838" s="257"/>
      <c r="JDT838" s="257"/>
      <c r="JDU838" s="257"/>
      <c r="JDV838" s="257"/>
      <c r="JDW838" s="257"/>
      <c r="JDX838" s="257"/>
      <c r="JDY838" s="257"/>
      <c r="JDZ838" s="257"/>
      <c r="JEA838" s="257"/>
      <c r="JEB838" s="257"/>
      <c r="JEC838" s="257"/>
      <c r="JED838" s="257"/>
      <c r="JEE838" s="257"/>
      <c r="JEF838" s="257"/>
      <c r="JEG838" s="257"/>
      <c r="JEH838" s="257"/>
      <c r="JEI838" s="257"/>
      <c r="JEJ838" s="257"/>
      <c r="JEK838" s="257"/>
      <c r="JEL838" s="257"/>
      <c r="JEM838" s="257"/>
      <c r="JEN838" s="257"/>
      <c r="JEO838" s="257"/>
      <c r="JEP838" s="257"/>
      <c r="JEQ838" s="257"/>
      <c r="JER838" s="257"/>
      <c r="JES838" s="257"/>
      <c r="JET838" s="257"/>
      <c r="JEU838" s="257"/>
      <c r="JEV838" s="257"/>
      <c r="JEW838" s="257"/>
      <c r="JEX838" s="257"/>
      <c r="JEY838" s="257"/>
      <c r="JEZ838" s="257"/>
      <c r="JFA838" s="257"/>
      <c r="JFB838" s="257"/>
      <c r="JFC838" s="257"/>
      <c r="JFD838" s="257"/>
      <c r="JFE838" s="257"/>
      <c r="JFF838" s="257"/>
      <c r="JFG838" s="257"/>
      <c r="JFH838" s="257"/>
      <c r="JFI838" s="257"/>
      <c r="JFJ838" s="257"/>
      <c r="JFK838" s="257"/>
      <c r="JFL838" s="257"/>
      <c r="JFM838" s="257"/>
      <c r="JFN838" s="257"/>
      <c r="JFO838" s="257"/>
      <c r="JFP838" s="257"/>
      <c r="JFQ838" s="257"/>
      <c r="JFR838" s="257"/>
      <c r="JFS838" s="257"/>
      <c r="JFT838" s="257"/>
      <c r="JFU838" s="257"/>
      <c r="JFV838" s="257"/>
      <c r="JFW838" s="257"/>
      <c r="JFX838" s="257"/>
      <c r="JFY838" s="257"/>
      <c r="JFZ838" s="257"/>
      <c r="JGA838" s="257"/>
      <c r="JGB838" s="257"/>
      <c r="JGC838" s="257"/>
      <c r="JGD838" s="257"/>
      <c r="JGE838" s="257"/>
      <c r="JGF838" s="257"/>
      <c r="JGG838" s="257"/>
      <c r="JGH838" s="257"/>
      <c r="JGI838" s="257"/>
      <c r="JGJ838" s="257"/>
      <c r="JGK838" s="257"/>
      <c r="JGL838" s="257"/>
      <c r="JGM838" s="257"/>
      <c r="JGN838" s="257"/>
      <c r="JGO838" s="257"/>
      <c r="JGP838" s="257"/>
      <c r="JGQ838" s="257"/>
      <c r="JGR838" s="257"/>
      <c r="JGS838" s="257"/>
      <c r="JGT838" s="257"/>
      <c r="JGU838" s="257"/>
      <c r="JGV838" s="257"/>
      <c r="JGW838" s="257"/>
      <c r="JGX838" s="257"/>
      <c r="JGY838" s="257"/>
      <c r="JGZ838" s="257"/>
      <c r="JHA838" s="257"/>
      <c r="JHB838" s="257"/>
      <c r="JHC838" s="257"/>
      <c r="JHD838" s="257"/>
      <c r="JHE838" s="257"/>
      <c r="JHF838" s="257"/>
      <c r="JHG838" s="257"/>
      <c r="JHH838" s="257"/>
      <c r="JHI838" s="257"/>
      <c r="JHJ838" s="257"/>
      <c r="JHK838" s="257"/>
      <c r="JHL838" s="257"/>
      <c r="JHM838" s="257"/>
      <c r="JHN838" s="257"/>
      <c r="JHO838" s="257"/>
      <c r="JHP838" s="257"/>
      <c r="JHQ838" s="257"/>
      <c r="JHR838" s="257"/>
      <c r="JHS838" s="257"/>
      <c r="JHT838" s="257"/>
      <c r="JHU838" s="257"/>
      <c r="JHV838" s="257"/>
      <c r="JHW838" s="257"/>
      <c r="JHX838" s="257"/>
      <c r="JHY838" s="257"/>
      <c r="JHZ838" s="257"/>
      <c r="JIA838" s="257"/>
      <c r="JIB838" s="257"/>
      <c r="JIC838" s="257"/>
      <c r="JID838" s="257"/>
      <c r="JIE838" s="257"/>
      <c r="JIF838" s="257"/>
      <c r="JIG838" s="257"/>
      <c r="JIH838" s="257"/>
      <c r="JII838" s="257"/>
      <c r="JIJ838" s="257"/>
      <c r="JIK838" s="257"/>
      <c r="JIL838" s="257"/>
      <c r="JIM838" s="257"/>
      <c r="JIN838" s="257"/>
      <c r="JIO838" s="257"/>
      <c r="JIP838" s="257"/>
      <c r="JIQ838" s="257"/>
      <c r="JIR838" s="257"/>
      <c r="JIS838" s="257"/>
      <c r="JIT838" s="257"/>
      <c r="JIU838" s="257"/>
      <c r="JIV838" s="257"/>
      <c r="JIW838" s="257"/>
      <c r="JIX838" s="257"/>
      <c r="JIY838" s="257"/>
      <c r="JIZ838" s="257"/>
      <c r="JJA838" s="257"/>
      <c r="JJB838" s="257"/>
      <c r="JJC838" s="257"/>
      <c r="JJD838" s="257"/>
      <c r="JJE838" s="257"/>
      <c r="JJF838" s="257"/>
      <c r="JJG838" s="257"/>
      <c r="JJH838" s="257"/>
      <c r="JJI838" s="257"/>
      <c r="JJJ838" s="257"/>
      <c r="JJK838" s="257"/>
      <c r="JJL838" s="257"/>
      <c r="JJM838" s="257"/>
      <c r="JJN838" s="257"/>
      <c r="JJO838" s="257"/>
      <c r="JJP838" s="257"/>
      <c r="JJQ838" s="257"/>
      <c r="JJR838" s="257"/>
      <c r="JJS838" s="257"/>
      <c r="JJT838" s="257"/>
      <c r="JJU838" s="257"/>
      <c r="JJV838" s="257"/>
      <c r="JJW838" s="257"/>
      <c r="JJX838" s="257"/>
      <c r="JJY838" s="257"/>
      <c r="JJZ838" s="257"/>
      <c r="JKA838" s="257"/>
      <c r="JKB838" s="257"/>
      <c r="JKC838" s="257"/>
      <c r="JKD838" s="257"/>
      <c r="JKE838" s="257"/>
      <c r="JKF838" s="257"/>
      <c r="JKG838" s="257"/>
      <c r="JKH838" s="257"/>
      <c r="JKI838" s="257"/>
      <c r="JKJ838" s="257"/>
      <c r="JKK838" s="257"/>
      <c r="JKL838" s="257"/>
      <c r="JKM838" s="257"/>
      <c r="JKN838" s="257"/>
      <c r="JKO838" s="257"/>
      <c r="JKP838" s="257"/>
      <c r="JKQ838" s="257"/>
      <c r="JKR838" s="257"/>
      <c r="JKS838" s="257"/>
      <c r="JKT838" s="257"/>
      <c r="JKU838" s="257"/>
      <c r="JKV838" s="257"/>
      <c r="JKW838" s="257"/>
      <c r="JKX838" s="257"/>
      <c r="JKY838" s="257"/>
      <c r="JKZ838" s="257"/>
      <c r="JLA838" s="257"/>
      <c r="JLB838" s="257"/>
      <c r="JLC838" s="257"/>
      <c r="JLD838" s="257"/>
      <c r="JLE838" s="257"/>
      <c r="JLF838" s="257"/>
      <c r="JLG838" s="257"/>
      <c r="JLH838" s="257"/>
      <c r="JLI838" s="257"/>
      <c r="JLJ838" s="257"/>
      <c r="JLK838" s="257"/>
      <c r="JLL838" s="257"/>
      <c r="JLM838" s="257"/>
      <c r="JLN838" s="257"/>
      <c r="JLO838" s="257"/>
      <c r="JLP838" s="257"/>
      <c r="JLQ838" s="257"/>
      <c r="JLR838" s="257"/>
      <c r="JLS838" s="257"/>
      <c r="JLT838" s="257"/>
      <c r="JLU838" s="257"/>
      <c r="JLV838" s="257"/>
      <c r="JLW838" s="257"/>
      <c r="JLX838" s="257"/>
      <c r="JLY838" s="257"/>
      <c r="JLZ838" s="257"/>
      <c r="JMA838" s="257"/>
      <c r="JMB838" s="257"/>
      <c r="JMC838" s="257"/>
      <c r="JMD838" s="257"/>
      <c r="JME838" s="257"/>
      <c r="JMF838" s="257"/>
      <c r="JMG838" s="257"/>
      <c r="JMH838" s="257"/>
      <c r="JMI838" s="257"/>
      <c r="JMJ838" s="257"/>
      <c r="JMK838" s="257"/>
      <c r="JML838" s="257"/>
      <c r="JMM838" s="257"/>
      <c r="JMN838" s="257"/>
      <c r="JMO838" s="257"/>
      <c r="JMP838" s="257"/>
      <c r="JMQ838" s="257"/>
      <c r="JMR838" s="257"/>
      <c r="JMS838" s="257"/>
      <c r="JMT838" s="257"/>
      <c r="JMU838" s="257"/>
      <c r="JMV838" s="257"/>
      <c r="JMW838" s="257"/>
      <c r="JMX838" s="257"/>
      <c r="JMY838" s="257"/>
      <c r="JMZ838" s="257"/>
      <c r="JNA838" s="257"/>
      <c r="JNB838" s="257"/>
      <c r="JNC838" s="257"/>
      <c r="JND838" s="257"/>
      <c r="JNE838" s="257"/>
      <c r="JNF838" s="257"/>
      <c r="JNG838" s="257"/>
      <c r="JNH838" s="257"/>
      <c r="JNI838" s="257"/>
      <c r="JNJ838" s="257"/>
      <c r="JNK838" s="257"/>
      <c r="JNL838" s="257"/>
      <c r="JNM838" s="257"/>
      <c r="JNN838" s="257"/>
      <c r="JNO838" s="257"/>
      <c r="JNP838" s="257"/>
      <c r="JNQ838" s="257"/>
      <c r="JNR838" s="257"/>
      <c r="JNS838" s="257"/>
      <c r="JNT838" s="257"/>
      <c r="JNU838" s="257"/>
      <c r="JNV838" s="257"/>
      <c r="JNW838" s="257"/>
      <c r="JNX838" s="257"/>
      <c r="JNY838" s="257"/>
      <c r="JNZ838" s="257"/>
      <c r="JOA838" s="257"/>
      <c r="JOB838" s="257"/>
      <c r="JOC838" s="257"/>
      <c r="JOD838" s="257"/>
      <c r="JOE838" s="257"/>
      <c r="JOF838" s="257"/>
      <c r="JOG838" s="257"/>
      <c r="JOH838" s="257"/>
      <c r="JOI838" s="257"/>
      <c r="JOJ838" s="257"/>
      <c r="JOK838" s="257"/>
      <c r="JOL838" s="257"/>
      <c r="JOM838" s="257"/>
      <c r="JON838" s="257"/>
      <c r="JOO838" s="257"/>
      <c r="JOP838" s="257"/>
      <c r="JOQ838" s="257"/>
      <c r="JOR838" s="257"/>
      <c r="JOS838" s="257"/>
      <c r="JOT838" s="257"/>
      <c r="JOU838" s="257"/>
      <c r="JOV838" s="257"/>
      <c r="JOW838" s="257"/>
      <c r="JOX838" s="257"/>
      <c r="JOY838" s="257"/>
      <c r="JOZ838" s="257"/>
      <c r="JPA838" s="257"/>
      <c r="JPB838" s="257"/>
      <c r="JPC838" s="257"/>
      <c r="JPD838" s="257"/>
      <c r="JPE838" s="257"/>
      <c r="JPF838" s="257"/>
      <c r="JPG838" s="257"/>
      <c r="JPH838" s="257"/>
      <c r="JPI838" s="257"/>
      <c r="JPJ838" s="257"/>
      <c r="JPK838" s="257"/>
      <c r="JPL838" s="257"/>
      <c r="JPM838" s="257"/>
      <c r="JPN838" s="257"/>
      <c r="JPO838" s="257"/>
      <c r="JPP838" s="257"/>
      <c r="JPQ838" s="257"/>
      <c r="JPR838" s="257"/>
      <c r="JPS838" s="257"/>
      <c r="JPT838" s="257"/>
      <c r="JPU838" s="257"/>
      <c r="JPV838" s="257"/>
      <c r="JPW838" s="257"/>
      <c r="JPX838" s="257"/>
      <c r="JPY838" s="257"/>
      <c r="JPZ838" s="257"/>
      <c r="JQA838" s="257"/>
      <c r="JQB838" s="257"/>
      <c r="JQC838" s="257"/>
      <c r="JQD838" s="257"/>
      <c r="JQE838" s="257"/>
      <c r="JQF838" s="257"/>
      <c r="JQG838" s="257"/>
      <c r="JQH838" s="257"/>
      <c r="JQI838" s="257"/>
      <c r="JQJ838" s="257"/>
      <c r="JQK838" s="257"/>
      <c r="JQL838" s="257"/>
      <c r="JQM838" s="257"/>
      <c r="JQN838" s="257"/>
      <c r="JQO838" s="257"/>
      <c r="JQP838" s="257"/>
      <c r="JQQ838" s="257"/>
      <c r="JQR838" s="257"/>
      <c r="JQS838" s="257"/>
      <c r="JQT838" s="257"/>
      <c r="JQU838" s="257"/>
      <c r="JQV838" s="257"/>
      <c r="JQW838" s="257"/>
      <c r="JQX838" s="257"/>
      <c r="JQY838" s="257"/>
      <c r="JQZ838" s="257"/>
      <c r="JRA838" s="257"/>
      <c r="JRB838" s="257"/>
      <c r="JRC838" s="257"/>
      <c r="JRD838" s="257"/>
      <c r="JRE838" s="257"/>
      <c r="JRF838" s="257"/>
      <c r="JRG838" s="257"/>
      <c r="JRH838" s="257"/>
      <c r="JRI838" s="257"/>
      <c r="JRJ838" s="257"/>
      <c r="JRK838" s="257"/>
      <c r="JRL838" s="257"/>
      <c r="JRM838" s="257"/>
      <c r="JRN838" s="257"/>
      <c r="JRO838" s="257"/>
      <c r="JRP838" s="257"/>
      <c r="JRQ838" s="257"/>
      <c r="JRR838" s="257"/>
      <c r="JRS838" s="257"/>
      <c r="JRT838" s="257"/>
      <c r="JRU838" s="257"/>
      <c r="JRV838" s="257"/>
      <c r="JRW838" s="257"/>
      <c r="JRX838" s="257"/>
      <c r="JRY838" s="257"/>
      <c r="JRZ838" s="257"/>
      <c r="JSA838" s="257"/>
      <c r="JSB838" s="257"/>
      <c r="JSC838" s="257"/>
      <c r="JSD838" s="257"/>
      <c r="JSE838" s="257"/>
      <c r="JSF838" s="257"/>
      <c r="JSG838" s="257"/>
      <c r="JSH838" s="257"/>
      <c r="JSI838" s="257"/>
      <c r="JSJ838" s="257"/>
      <c r="JSK838" s="257"/>
      <c r="JSL838" s="257"/>
      <c r="JSM838" s="257"/>
      <c r="JSN838" s="257"/>
      <c r="JSO838" s="257"/>
      <c r="JSP838" s="257"/>
      <c r="JSQ838" s="257"/>
      <c r="JSR838" s="257"/>
      <c r="JSS838" s="257"/>
      <c r="JST838" s="257"/>
      <c r="JSU838" s="257"/>
      <c r="JSV838" s="257"/>
      <c r="JSW838" s="257"/>
      <c r="JSX838" s="257"/>
      <c r="JSY838" s="257"/>
      <c r="JSZ838" s="257"/>
      <c r="JTA838" s="257"/>
      <c r="JTB838" s="257"/>
      <c r="JTC838" s="257"/>
      <c r="JTD838" s="257"/>
      <c r="JTE838" s="257"/>
      <c r="JTF838" s="257"/>
      <c r="JTG838" s="257"/>
      <c r="JTH838" s="257"/>
      <c r="JTI838" s="257"/>
      <c r="JTJ838" s="257"/>
      <c r="JTK838" s="257"/>
      <c r="JTL838" s="257"/>
      <c r="JTM838" s="257"/>
      <c r="JTN838" s="257"/>
      <c r="JTO838" s="257"/>
      <c r="JTP838" s="257"/>
      <c r="JTQ838" s="257"/>
      <c r="JTR838" s="257"/>
      <c r="JTS838" s="257"/>
      <c r="JTT838" s="257"/>
      <c r="JTU838" s="257"/>
      <c r="JTV838" s="257"/>
      <c r="JTW838" s="257"/>
      <c r="JTX838" s="257"/>
      <c r="JTY838" s="257"/>
      <c r="JTZ838" s="257"/>
      <c r="JUA838" s="257"/>
      <c r="JUB838" s="257"/>
      <c r="JUC838" s="257"/>
      <c r="JUD838" s="257"/>
      <c r="JUE838" s="257"/>
      <c r="JUF838" s="257"/>
      <c r="JUG838" s="257"/>
      <c r="JUH838" s="257"/>
      <c r="JUI838" s="257"/>
      <c r="JUJ838" s="257"/>
      <c r="JUK838" s="257"/>
      <c r="JUL838" s="257"/>
      <c r="JUM838" s="257"/>
      <c r="JUN838" s="257"/>
      <c r="JUO838" s="257"/>
      <c r="JUP838" s="257"/>
      <c r="JUQ838" s="257"/>
      <c r="JUR838" s="257"/>
      <c r="JUS838" s="257"/>
      <c r="JUT838" s="257"/>
      <c r="JUU838" s="257"/>
      <c r="JUV838" s="257"/>
      <c r="JUW838" s="257"/>
      <c r="JUX838" s="257"/>
      <c r="JUY838" s="257"/>
      <c r="JUZ838" s="257"/>
      <c r="JVA838" s="257"/>
      <c r="JVB838" s="257"/>
      <c r="JVC838" s="257"/>
      <c r="JVD838" s="257"/>
      <c r="JVE838" s="257"/>
      <c r="JVF838" s="257"/>
      <c r="JVG838" s="257"/>
      <c r="JVH838" s="257"/>
      <c r="JVI838" s="257"/>
      <c r="JVJ838" s="257"/>
      <c r="JVK838" s="257"/>
      <c r="JVL838" s="257"/>
      <c r="JVM838" s="257"/>
      <c r="JVN838" s="257"/>
      <c r="JVO838" s="257"/>
      <c r="JVP838" s="257"/>
      <c r="JVQ838" s="257"/>
      <c r="JVR838" s="257"/>
      <c r="JVS838" s="257"/>
      <c r="JVT838" s="257"/>
      <c r="JVU838" s="257"/>
      <c r="JVV838" s="257"/>
      <c r="JVW838" s="257"/>
      <c r="JVX838" s="257"/>
      <c r="JVY838" s="257"/>
      <c r="JVZ838" s="257"/>
      <c r="JWA838" s="257"/>
      <c r="JWB838" s="257"/>
      <c r="JWC838" s="257"/>
      <c r="JWD838" s="257"/>
      <c r="JWE838" s="257"/>
      <c r="JWF838" s="257"/>
      <c r="JWG838" s="257"/>
      <c r="JWH838" s="257"/>
      <c r="JWI838" s="257"/>
      <c r="JWJ838" s="257"/>
      <c r="JWK838" s="257"/>
      <c r="JWL838" s="257"/>
      <c r="JWM838" s="257"/>
      <c r="JWN838" s="257"/>
      <c r="JWO838" s="257"/>
      <c r="JWP838" s="257"/>
      <c r="JWQ838" s="257"/>
      <c r="JWR838" s="257"/>
      <c r="JWS838" s="257"/>
      <c r="JWT838" s="257"/>
      <c r="JWU838" s="257"/>
      <c r="JWV838" s="257"/>
      <c r="JWW838" s="257"/>
      <c r="JWX838" s="257"/>
      <c r="JWY838" s="257"/>
      <c r="JWZ838" s="257"/>
      <c r="JXA838" s="257"/>
      <c r="JXB838" s="257"/>
      <c r="JXC838" s="257"/>
      <c r="JXD838" s="257"/>
      <c r="JXE838" s="257"/>
      <c r="JXF838" s="257"/>
      <c r="JXG838" s="257"/>
      <c r="JXH838" s="257"/>
      <c r="JXI838" s="257"/>
      <c r="JXJ838" s="257"/>
      <c r="JXK838" s="257"/>
      <c r="JXL838" s="257"/>
      <c r="JXM838" s="257"/>
      <c r="JXN838" s="257"/>
      <c r="JXO838" s="257"/>
      <c r="JXP838" s="257"/>
      <c r="JXQ838" s="257"/>
      <c r="JXR838" s="257"/>
      <c r="JXS838" s="257"/>
      <c r="JXT838" s="257"/>
      <c r="JXU838" s="257"/>
      <c r="JXV838" s="257"/>
      <c r="JXW838" s="257"/>
      <c r="JXX838" s="257"/>
      <c r="JXY838" s="257"/>
      <c r="JXZ838" s="257"/>
      <c r="JYA838" s="257"/>
      <c r="JYB838" s="257"/>
      <c r="JYC838" s="257"/>
      <c r="JYD838" s="257"/>
      <c r="JYE838" s="257"/>
      <c r="JYF838" s="257"/>
      <c r="JYG838" s="257"/>
      <c r="JYH838" s="257"/>
      <c r="JYI838" s="257"/>
      <c r="JYJ838" s="257"/>
      <c r="JYK838" s="257"/>
      <c r="JYL838" s="257"/>
      <c r="JYM838" s="257"/>
      <c r="JYN838" s="257"/>
      <c r="JYO838" s="257"/>
      <c r="JYP838" s="257"/>
      <c r="JYQ838" s="257"/>
      <c r="JYR838" s="257"/>
      <c r="JYS838" s="257"/>
      <c r="JYT838" s="257"/>
      <c r="JYU838" s="257"/>
      <c r="JYV838" s="257"/>
      <c r="JYW838" s="257"/>
      <c r="JYX838" s="257"/>
      <c r="JYY838" s="257"/>
      <c r="JYZ838" s="257"/>
      <c r="JZA838" s="257"/>
      <c r="JZB838" s="257"/>
      <c r="JZC838" s="257"/>
      <c r="JZD838" s="257"/>
      <c r="JZE838" s="257"/>
      <c r="JZF838" s="257"/>
      <c r="JZG838" s="257"/>
      <c r="JZH838" s="257"/>
      <c r="JZI838" s="257"/>
      <c r="JZJ838" s="257"/>
      <c r="JZK838" s="257"/>
      <c r="JZL838" s="257"/>
      <c r="JZM838" s="257"/>
      <c r="JZN838" s="257"/>
      <c r="JZO838" s="257"/>
      <c r="JZP838" s="257"/>
      <c r="JZQ838" s="257"/>
      <c r="JZR838" s="257"/>
      <c r="JZS838" s="257"/>
      <c r="JZT838" s="257"/>
      <c r="JZU838" s="257"/>
      <c r="JZV838" s="257"/>
      <c r="JZW838" s="257"/>
      <c r="JZX838" s="257"/>
      <c r="JZY838" s="257"/>
      <c r="JZZ838" s="257"/>
      <c r="KAA838" s="257"/>
      <c r="KAB838" s="257"/>
      <c r="KAC838" s="257"/>
      <c r="KAD838" s="257"/>
      <c r="KAE838" s="257"/>
      <c r="KAF838" s="257"/>
      <c r="KAG838" s="257"/>
      <c r="KAH838" s="257"/>
      <c r="KAI838" s="257"/>
      <c r="KAJ838" s="257"/>
      <c r="KAK838" s="257"/>
      <c r="KAL838" s="257"/>
      <c r="KAM838" s="257"/>
      <c r="KAN838" s="257"/>
      <c r="KAO838" s="257"/>
      <c r="KAP838" s="257"/>
      <c r="KAQ838" s="257"/>
      <c r="KAR838" s="257"/>
      <c r="KAS838" s="257"/>
      <c r="KAT838" s="257"/>
      <c r="KAU838" s="257"/>
      <c r="KAV838" s="257"/>
      <c r="KAW838" s="257"/>
      <c r="KAX838" s="257"/>
      <c r="KAY838" s="257"/>
      <c r="KAZ838" s="257"/>
      <c r="KBA838" s="257"/>
      <c r="KBB838" s="257"/>
      <c r="KBC838" s="257"/>
      <c r="KBD838" s="257"/>
      <c r="KBE838" s="257"/>
      <c r="KBF838" s="257"/>
      <c r="KBG838" s="257"/>
      <c r="KBH838" s="257"/>
      <c r="KBI838" s="257"/>
      <c r="KBJ838" s="257"/>
      <c r="KBK838" s="257"/>
      <c r="KBL838" s="257"/>
      <c r="KBM838" s="257"/>
      <c r="KBN838" s="257"/>
      <c r="KBO838" s="257"/>
      <c r="KBP838" s="257"/>
      <c r="KBQ838" s="257"/>
      <c r="KBR838" s="257"/>
      <c r="KBS838" s="257"/>
      <c r="KBT838" s="257"/>
      <c r="KBU838" s="257"/>
      <c r="KBV838" s="257"/>
      <c r="KBW838" s="257"/>
      <c r="KBX838" s="257"/>
      <c r="KBY838" s="257"/>
      <c r="KBZ838" s="257"/>
      <c r="KCA838" s="257"/>
      <c r="KCB838" s="257"/>
      <c r="KCC838" s="257"/>
      <c r="KCD838" s="257"/>
      <c r="KCE838" s="257"/>
      <c r="KCF838" s="257"/>
      <c r="KCG838" s="257"/>
      <c r="KCH838" s="257"/>
      <c r="KCI838" s="257"/>
      <c r="KCJ838" s="257"/>
      <c r="KCK838" s="257"/>
      <c r="KCL838" s="257"/>
      <c r="KCM838" s="257"/>
      <c r="KCN838" s="257"/>
      <c r="KCO838" s="257"/>
      <c r="KCP838" s="257"/>
      <c r="KCQ838" s="257"/>
      <c r="KCR838" s="257"/>
      <c r="KCS838" s="257"/>
      <c r="KCT838" s="257"/>
      <c r="KCU838" s="257"/>
      <c r="KCV838" s="257"/>
      <c r="KCW838" s="257"/>
      <c r="KCX838" s="257"/>
      <c r="KCY838" s="257"/>
      <c r="KCZ838" s="257"/>
      <c r="KDA838" s="257"/>
      <c r="KDB838" s="257"/>
      <c r="KDC838" s="257"/>
      <c r="KDD838" s="257"/>
      <c r="KDE838" s="257"/>
      <c r="KDF838" s="257"/>
      <c r="KDG838" s="257"/>
      <c r="KDH838" s="257"/>
      <c r="KDI838" s="257"/>
      <c r="KDJ838" s="257"/>
      <c r="KDK838" s="257"/>
      <c r="KDL838" s="257"/>
      <c r="KDM838" s="257"/>
      <c r="KDN838" s="257"/>
      <c r="KDO838" s="257"/>
      <c r="KDP838" s="257"/>
      <c r="KDQ838" s="257"/>
      <c r="KDR838" s="257"/>
      <c r="KDS838" s="257"/>
      <c r="KDT838" s="257"/>
      <c r="KDU838" s="257"/>
      <c r="KDV838" s="257"/>
      <c r="KDW838" s="257"/>
      <c r="KDX838" s="257"/>
      <c r="KDY838" s="257"/>
      <c r="KDZ838" s="257"/>
      <c r="KEA838" s="257"/>
      <c r="KEB838" s="257"/>
      <c r="KEC838" s="257"/>
      <c r="KED838" s="257"/>
      <c r="KEE838" s="257"/>
      <c r="KEF838" s="257"/>
      <c r="KEG838" s="257"/>
      <c r="KEH838" s="257"/>
      <c r="KEI838" s="257"/>
      <c r="KEJ838" s="257"/>
      <c r="KEK838" s="257"/>
      <c r="KEL838" s="257"/>
      <c r="KEM838" s="257"/>
      <c r="KEN838" s="257"/>
      <c r="KEO838" s="257"/>
      <c r="KEP838" s="257"/>
      <c r="KEQ838" s="257"/>
      <c r="KER838" s="257"/>
      <c r="KES838" s="257"/>
      <c r="KET838" s="257"/>
      <c r="KEU838" s="257"/>
      <c r="KEV838" s="257"/>
      <c r="KEW838" s="257"/>
      <c r="KEX838" s="257"/>
      <c r="KEY838" s="257"/>
      <c r="KEZ838" s="257"/>
      <c r="KFA838" s="257"/>
      <c r="KFB838" s="257"/>
      <c r="KFC838" s="257"/>
      <c r="KFD838" s="257"/>
      <c r="KFE838" s="257"/>
      <c r="KFF838" s="257"/>
      <c r="KFG838" s="257"/>
      <c r="KFH838" s="257"/>
      <c r="KFI838" s="257"/>
      <c r="KFJ838" s="257"/>
      <c r="KFK838" s="257"/>
      <c r="KFL838" s="257"/>
      <c r="KFM838" s="257"/>
      <c r="KFN838" s="257"/>
      <c r="KFO838" s="257"/>
      <c r="KFP838" s="257"/>
      <c r="KFQ838" s="257"/>
      <c r="KFR838" s="257"/>
      <c r="KFS838" s="257"/>
      <c r="KFT838" s="257"/>
      <c r="KFU838" s="257"/>
      <c r="KFV838" s="257"/>
      <c r="KFW838" s="257"/>
      <c r="KFX838" s="257"/>
      <c r="KFY838" s="257"/>
      <c r="KFZ838" s="257"/>
      <c r="KGA838" s="257"/>
      <c r="KGB838" s="257"/>
      <c r="KGC838" s="257"/>
      <c r="KGD838" s="257"/>
      <c r="KGE838" s="257"/>
      <c r="KGF838" s="257"/>
      <c r="KGG838" s="257"/>
      <c r="KGH838" s="257"/>
      <c r="KGI838" s="257"/>
      <c r="KGJ838" s="257"/>
      <c r="KGK838" s="257"/>
      <c r="KGL838" s="257"/>
      <c r="KGM838" s="257"/>
      <c r="KGN838" s="257"/>
      <c r="KGO838" s="257"/>
      <c r="KGP838" s="257"/>
      <c r="KGQ838" s="257"/>
      <c r="KGR838" s="257"/>
      <c r="KGS838" s="257"/>
      <c r="KGT838" s="257"/>
      <c r="KGU838" s="257"/>
      <c r="KGV838" s="257"/>
      <c r="KGW838" s="257"/>
      <c r="KGX838" s="257"/>
      <c r="KGY838" s="257"/>
      <c r="KGZ838" s="257"/>
      <c r="KHA838" s="257"/>
      <c r="KHB838" s="257"/>
      <c r="KHC838" s="257"/>
      <c r="KHD838" s="257"/>
      <c r="KHE838" s="257"/>
      <c r="KHF838" s="257"/>
      <c r="KHG838" s="257"/>
      <c r="KHH838" s="257"/>
      <c r="KHI838" s="257"/>
      <c r="KHJ838" s="257"/>
      <c r="KHK838" s="257"/>
      <c r="KHL838" s="257"/>
      <c r="KHM838" s="257"/>
      <c r="KHN838" s="257"/>
      <c r="KHO838" s="257"/>
      <c r="KHP838" s="257"/>
      <c r="KHQ838" s="257"/>
      <c r="KHR838" s="257"/>
      <c r="KHS838" s="257"/>
      <c r="KHT838" s="257"/>
      <c r="KHU838" s="257"/>
      <c r="KHV838" s="257"/>
      <c r="KHW838" s="257"/>
      <c r="KHX838" s="257"/>
      <c r="KHY838" s="257"/>
      <c r="KHZ838" s="257"/>
      <c r="KIA838" s="257"/>
      <c r="KIB838" s="257"/>
      <c r="KIC838" s="257"/>
      <c r="KID838" s="257"/>
      <c r="KIE838" s="257"/>
      <c r="KIF838" s="257"/>
      <c r="KIG838" s="257"/>
      <c r="KIH838" s="257"/>
      <c r="KII838" s="257"/>
      <c r="KIJ838" s="257"/>
      <c r="KIK838" s="257"/>
      <c r="KIL838" s="257"/>
      <c r="KIM838" s="257"/>
      <c r="KIN838" s="257"/>
      <c r="KIO838" s="257"/>
      <c r="KIP838" s="257"/>
      <c r="KIQ838" s="257"/>
      <c r="KIR838" s="257"/>
      <c r="KIS838" s="257"/>
      <c r="KIT838" s="257"/>
      <c r="KIU838" s="257"/>
      <c r="KIV838" s="257"/>
      <c r="KIW838" s="257"/>
      <c r="KIX838" s="257"/>
      <c r="KIY838" s="257"/>
      <c r="KIZ838" s="257"/>
      <c r="KJA838" s="257"/>
      <c r="KJB838" s="257"/>
      <c r="KJC838" s="257"/>
      <c r="KJD838" s="257"/>
      <c r="KJE838" s="257"/>
      <c r="KJF838" s="257"/>
      <c r="KJG838" s="257"/>
      <c r="KJH838" s="257"/>
      <c r="KJI838" s="257"/>
      <c r="KJJ838" s="257"/>
      <c r="KJK838" s="257"/>
      <c r="KJL838" s="257"/>
      <c r="KJM838" s="257"/>
      <c r="KJN838" s="257"/>
      <c r="KJO838" s="257"/>
      <c r="KJP838" s="257"/>
      <c r="KJQ838" s="257"/>
      <c r="KJR838" s="257"/>
      <c r="KJS838" s="257"/>
      <c r="KJT838" s="257"/>
      <c r="KJU838" s="257"/>
      <c r="KJV838" s="257"/>
      <c r="KJW838" s="257"/>
      <c r="KJX838" s="257"/>
      <c r="KJY838" s="257"/>
      <c r="KJZ838" s="257"/>
      <c r="KKA838" s="257"/>
      <c r="KKB838" s="257"/>
      <c r="KKC838" s="257"/>
      <c r="KKD838" s="257"/>
      <c r="KKE838" s="257"/>
      <c r="KKF838" s="257"/>
      <c r="KKG838" s="257"/>
      <c r="KKH838" s="257"/>
      <c r="KKI838" s="257"/>
      <c r="KKJ838" s="257"/>
      <c r="KKK838" s="257"/>
      <c r="KKL838" s="257"/>
      <c r="KKM838" s="257"/>
      <c r="KKN838" s="257"/>
      <c r="KKO838" s="257"/>
      <c r="KKP838" s="257"/>
      <c r="KKQ838" s="257"/>
      <c r="KKR838" s="257"/>
      <c r="KKS838" s="257"/>
      <c r="KKT838" s="257"/>
      <c r="KKU838" s="257"/>
      <c r="KKV838" s="257"/>
      <c r="KKW838" s="257"/>
      <c r="KKX838" s="257"/>
      <c r="KKY838" s="257"/>
      <c r="KKZ838" s="257"/>
      <c r="KLA838" s="257"/>
      <c r="KLB838" s="257"/>
      <c r="KLC838" s="257"/>
      <c r="KLD838" s="257"/>
      <c r="KLE838" s="257"/>
      <c r="KLF838" s="257"/>
      <c r="KLG838" s="257"/>
      <c r="KLH838" s="257"/>
      <c r="KLI838" s="257"/>
      <c r="KLJ838" s="257"/>
      <c r="KLK838" s="257"/>
      <c r="KLL838" s="257"/>
      <c r="KLM838" s="257"/>
      <c r="KLN838" s="257"/>
      <c r="KLO838" s="257"/>
      <c r="KLP838" s="257"/>
      <c r="KLQ838" s="257"/>
      <c r="KLR838" s="257"/>
      <c r="KLS838" s="257"/>
      <c r="KLT838" s="257"/>
      <c r="KLU838" s="257"/>
      <c r="KLV838" s="257"/>
      <c r="KLW838" s="257"/>
      <c r="KLX838" s="257"/>
      <c r="KLY838" s="257"/>
      <c r="KLZ838" s="257"/>
      <c r="KMA838" s="257"/>
      <c r="KMB838" s="257"/>
      <c r="KMC838" s="257"/>
      <c r="KMD838" s="257"/>
      <c r="KME838" s="257"/>
      <c r="KMF838" s="257"/>
      <c r="KMG838" s="257"/>
      <c r="KMH838" s="257"/>
      <c r="KMI838" s="257"/>
      <c r="KMJ838" s="257"/>
      <c r="KMK838" s="257"/>
      <c r="KML838" s="257"/>
      <c r="KMM838" s="257"/>
      <c r="KMN838" s="257"/>
      <c r="KMO838" s="257"/>
      <c r="KMP838" s="257"/>
      <c r="KMQ838" s="257"/>
      <c r="KMR838" s="257"/>
      <c r="KMS838" s="257"/>
      <c r="KMT838" s="257"/>
      <c r="KMU838" s="257"/>
      <c r="KMV838" s="257"/>
      <c r="KMW838" s="257"/>
      <c r="KMX838" s="257"/>
      <c r="KMY838" s="257"/>
      <c r="KMZ838" s="257"/>
      <c r="KNA838" s="257"/>
      <c r="KNB838" s="257"/>
      <c r="KNC838" s="257"/>
      <c r="KND838" s="257"/>
      <c r="KNE838" s="257"/>
      <c r="KNF838" s="257"/>
      <c r="KNG838" s="257"/>
      <c r="KNH838" s="257"/>
      <c r="KNI838" s="257"/>
      <c r="KNJ838" s="257"/>
      <c r="KNK838" s="257"/>
      <c r="KNL838" s="257"/>
      <c r="KNM838" s="257"/>
      <c r="KNN838" s="257"/>
      <c r="KNO838" s="257"/>
      <c r="KNP838" s="257"/>
      <c r="KNQ838" s="257"/>
      <c r="KNR838" s="257"/>
      <c r="KNS838" s="257"/>
      <c r="KNT838" s="257"/>
      <c r="KNU838" s="257"/>
      <c r="KNV838" s="257"/>
      <c r="KNW838" s="257"/>
      <c r="KNX838" s="257"/>
      <c r="KNY838" s="257"/>
      <c r="KNZ838" s="257"/>
      <c r="KOA838" s="257"/>
      <c r="KOB838" s="257"/>
      <c r="KOC838" s="257"/>
      <c r="KOD838" s="257"/>
      <c r="KOE838" s="257"/>
      <c r="KOF838" s="257"/>
      <c r="KOG838" s="257"/>
      <c r="KOH838" s="257"/>
      <c r="KOI838" s="257"/>
      <c r="KOJ838" s="257"/>
      <c r="KOK838" s="257"/>
      <c r="KOL838" s="257"/>
      <c r="KOM838" s="257"/>
      <c r="KON838" s="257"/>
      <c r="KOO838" s="257"/>
      <c r="KOP838" s="257"/>
      <c r="KOQ838" s="257"/>
      <c r="KOR838" s="257"/>
      <c r="KOS838" s="257"/>
      <c r="KOT838" s="257"/>
      <c r="KOU838" s="257"/>
      <c r="KOV838" s="257"/>
      <c r="KOW838" s="257"/>
      <c r="KOX838" s="257"/>
      <c r="KOY838" s="257"/>
      <c r="KOZ838" s="257"/>
      <c r="KPA838" s="257"/>
      <c r="KPB838" s="257"/>
      <c r="KPC838" s="257"/>
      <c r="KPD838" s="257"/>
      <c r="KPE838" s="257"/>
      <c r="KPF838" s="257"/>
      <c r="KPG838" s="257"/>
      <c r="KPH838" s="257"/>
      <c r="KPI838" s="257"/>
      <c r="KPJ838" s="257"/>
      <c r="KPK838" s="257"/>
      <c r="KPL838" s="257"/>
      <c r="KPM838" s="257"/>
      <c r="KPN838" s="257"/>
      <c r="KPO838" s="257"/>
      <c r="KPP838" s="257"/>
      <c r="KPQ838" s="257"/>
      <c r="KPR838" s="257"/>
      <c r="KPS838" s="257"/>
      <c r="KPT838" s="257"/>
      <c r="KPU838" s="257"/>
      <c r="KPV838" s="257"/>
      <c r="KPW838" s="257"/>
      <c r="KPX838" s="257"/>
      <c r="KPY838" s="257"/>
      <c r="KPZ838" s="257"/>
      <c r="KQA838" s="257"/>
      <c r="KQB838" s="257"/>
      <c r="KQC838" s="257"/>
      <c r="KQD838" s="257"/>
      <c r="KQE838" s="257"/>
      <c r="KQF838" s="257"/>
      <c r="KQG838" s="257"/>
      <c r="KQH838" s="257"/>
      <c r="KQI838" s="257"/>
      <c r="KQJ838" s="257"/>
      <c r="KQK838" s="257"/>
      <c r="KQL838" s="257"/>
      <c r="KQM838" s="257"/>
      <c r="KQN838" s="257"/>
      <c r="KQO838" s="257"/>
      <c r="KQP838" s="257"/>
      <c r="KQQ838" s="257"/>
      <c r="KQR838" s="257"/>
      <c r="KQS838" s="257"/>
      <c r="KQT838" s="257"/>
      <c r="KQU838" s="257"/>
      <c r="KQV838" s="257"/>
      <c r="KQW838" s="257"/>
      <c r="KQX838" s="257"/>
      <c r="KQY838" s="257"/>
      <c r="KQZ838" s="257"/>
      <c r="KRA838" s="257"/>
      <c r="KRB838" s="257"/>
      <c r="KRC838" s="257"/>
      <c r="KRD838" s="257"/>
      <c r="KRE838" s="257"/>
      <c r="KRF838" s="257"/>
      <c r="KRG838" s="257"/>
      <c r="KRH838" s="257"/>
      <c r="KRI838" s="257"/>
      <c r="KRJ838" s="257"/>
      <c r="KRK838" s="257"/>
      <c r="KRL838" s="257"/>
      <c r="KRM838" s="257"/>
      <c r="KRN838" s="257"/>
      <c r="KRO838" s="257"/>
      <c r="KRP838" s="257"/>
      <c r="KRQ838" s="257"/>
      <c r="KRR838" s="257"/>
      <c r="KRS838" s="257"/>
      <c r="KRT838" s="257"/>
      <c r="KRU838" s="257"/>
      <c r="KRV838" s="257"/>
      <c r="KRW838" s="257"/>
      <c r="KRX838" s="257"/>
      <c r="KRY838" s="257"/>
      <c r="KRZ838" s="257"/>
      <c r="KSA838" s="257"/>
      <c r="KSB838" s="257"/>
      <c r="KSC838" s="257"/>
      <c r="KSD838" s="257"/>
      <c r="KSE838" s="257"/>
      <c r="KSF838" s="257"/>
      <c r="KSG838" s="257"/>
      <c r="KSH838" s="257"/>
      <c r="KSI838" s="257"/>
      <c r="KSJ838" s="257"/>
      <c r="KSK838" s="257"/>
      <c r="KSL838" s="257"/>
      <c r="KSM838" s="257"/>
      <c r="KSN838" s="257"/>
      <c r="KSO838" s="257"/>
      <c r="KSP838" s="257"/>
      <c r="KSQ838" s="257"/>
      <c r="KSR838" s="257"/>
      <c r="KSS838" s="257"/>
      <c r="KST838" s="257"/>
      <c r="KSU838" s="257"/>
      <c r="KSV838" s="257"/>
      <c r="KSW838" s="257"/>
      <c r="KSX838" s="257"/>
      <c r="KSY838" s="257"/>
      <c r="KSZ838" s="257"/>
      <c r="KTA838" s="257"/>
      <c r="KTB838" s="257"/>
      <c r="KTC838" s="257"/>
      <c r="KTD838" s="257"/>
      <c r="KTE838" s="257"/>
      <c r="KTF838" s="257"/>
      <c r="KTG838" s="257"/>
      <c r="KTH838" s="257"/>
      <c r="KTI838" s="257"/>
      <c r="KTJ838" s="257"/>
      <c r="KTK838" s="257"/>
      <c r="KTL838" s="257"/>
      <c r="KTM838" s="257"/>
      <c r="KTN838" s="257"/>
      <c r="KTO838" s="257"/>
      <c r="KTP838" s="257"/>
      <c r="KTQ838" s="257"/>
      <c r="KTR838" s="257"/>
      <c r="KTS838" s="257"/>
      <c r="KTT838" s="257"/>
      <c r="KTU838" s="257"/>
      <c r="KTV838" s="257"/>
      <c r="KTW838" s="257"/>
      <c r="KTX838" s="257"/>
      <c r="KTY838" s="257"/>
      <c r="KTZ838" s="257"/>
      <c r="KUA838" s="257"/>
      <c r="KUB838" s="257"/>
      <c r="KUC838" s="257"/>
      <c r="KUD838" s="257"/>
      <c r="KUE838" s="257"/>
      <c r="KUF838" s="257"/>
      <c r="KUG838" s="257"/>
      <c r="KUH838" s="257"/>
      <c r="KUI838" s="257"/>
      <c r="KUJ838" s="257"/>
      <c r="KUK838" s="257"/>
      <c r="KUL838" s="257"/>
      <c r="KUM838" s="257"/>
      <c r="KUN838" s="257"/>
      <c r="KUO838" s="257"/>
      <c r="KUP838" s="257"/>
      <c r="KUQ838" s="257"/>
      <c r="KUR838" s="257"/>
      <c r="KUS838" s="257"/>
      <c r="KUT838" s="257"/>
      <c r="KUU838" s="257"/>
      <c r="KUV838" s="257"/>
      <c r="KUW838" s="257"/>
      <c r="KUX838" s="257"/>
      <c r="KUY838" s="257"/>
      <c r="KUZ838" s="257"/>
      <c r="KVA838" s="257"/>
      <c r="KVB838" s="257"/>
      <c r="KVC838" s="257"/>
      <c r="KVD838" s="257"/>
      <c r="KVE838" s="257"/>
      <c r="KVF838" s="257"/>
      <c r="KVG838" s="257"/>
      <c r="KVH838" s="257"/>
      <c r="KVI838" s="257"/>
      <c r="KVJ838" s="257"/>
      <c r="KVK838" s="257"/>
      <c r="KVL838" s="257"/>
      <c r="KVM838" s="257"/>
      <c r="KVN838" s="257"/>
      <c r="KVO838" s="257"/>
      <c r="KVP838" s="257"/>
      <c r="KVQ838" s="257"/>
      <c r="KVR838" s="257"/>
      <c r="KVS838" s="257"/>
      <c r="KVT838" s="257"/>
      <c r="KVU838" s="257"/>
      <c r="KVV838" s="257"/>
      <c r="KVW838" s="257"/>
      <c r="KVX838" s="257"/>
      <c r="KVY838" s="257"/>
      <c r="KVZ838" s="257"/>
      <c r="KWA838" s="257"/>
      <c r="KWB838" s="257"/>
      <c r="KWC838" s="257"/>
      <c r="KWD838" s="257"/>
      <c r="KWE838" s="257"/>
      <c r="KWF838" s="257"/>
      <c r="KWG838" s="257"/>
      <c r="KWH838" s="257"/>
      <c r="KWI838" s="257"/>
      <c r="KWJ838" s="257"/>
      <c r="KWK838" s="257"/>
      <c r="KWL838" s="257"/>
      <c r="KWM838" s="257"/>
      <c r="KWN838" s="257"/>
      <c r="KWO838" s="257"/>
      <c r="KWP838" s="257"/>
      <c r="KWQ838" s="257"/>
      <c r="KWR838" s="257"/>
      <c r="KWS838" s="257"/>
      <c r="KWT838" s="257"/>
      <c r="KWU838" s="257"/>
      <c r="KWV838" s="257"/>
      <c r="KWW838" s="257"/>
      <c r="KWX838" s="257"/>
      <c r="KWY838" s="257"/>
      <c r="KWZ838" s="257"/>
      <c r="KXA838" s="257"/>
      <c r="KXB838" s="257"/>
      <c r="KXC838" s="257"/>
      <c r="KXD838" s="257"/>
      <c r="KXE838" s="257"/>
      <c r="KXF838" s="257"/>
      <c r="KXG838" s="257"/>
      <c r="KXH838" s="257"/>
      <c r="KXI838" s="257"/>
      <c r="KXJ838" s="257"/>
      <c r="KXK838" s="257"/>
      <c r="KXL838" s="257"/>
      <c r="KXM838" s="257"/>
      <c r="KXN838" s="257"/>
      <c r="KXO838" s="257"/>
      <c r="KXP838" s="257"/>
      <c r="KXQ838" s="257"/>
      <c r="KXR838" s="257"/>
      <c r="KXS838" s="257"/>
      <c r="KXT838" s="257"/>
      <c r="KXU838" s="257"/>
      <c r="KXV838" s="257"/>
      <c r="KXW838" s="257"/>
      <c r="KXX838" s="257"/>
      <c r="KXY838" s="257"/>
      <c r="KXZ838" s="257"/>
      <c r="KYA838" s="257"/>
      <c r="KYB838" s="257"/>
      <c r="KYC838" s="257"/>
      <c r="KYD838" s="257"/>
      <c r="KYE838" s="257"/>
      <c r="KYF838" s="257"/>
      <c r="KYG838" s="257"/>
      <c r="KYH838" s="257"/>
      <c r="KYI838" s="257"/>
      <c r="KYJ838" s="257"/>
      <c r="KYK838" s="257"/>
      <c r="KYL838" s="257"/>
      <c r="KYM838" s="257"/>
      <c r="KYN838" s="257"/>
      <c r="KYO838" s="257"/>
      <c r="KYP838" s="257"/>
      <c r="KYQ838" s="257"/>
      <c r="KYR838" s="257"/>
      <c r="KYS838" s="257"/>
      <c r="KYT838" s="257"/>
      <c r="KYU838" s="257"/>
      <c r="KYV838" s="257"/>
      <c r="KYW838" s="257"/>
      <c r="KYX838" s="257"/>
      <c r="KYY838" s="257"/>
      <c r="KYZ838" s="257"/>
      <c r="KZA838" s="257"/>
      <c r="KZB838" s="257"/>
      <c r="KZC838" s="257"/>
      <c r="KZD838" s="257"/>
      <c r="KZE838" s="257"/>
      <c r="KZF838" s="257"/>
      <c r="KZG838" s="257"/>
      <c r="KZH838" s="257"/>
      <c r="KZI838" s="257"/>
      <c r="KZJ838" s="257"/>
      <c r="KZK838" s="257"/>
      <c r="KZL838" s="257"/>
      <c r="KZM838" s="257"/>
      <c r="KZN838" s="257"/>
      <c r="KZO838" s="257"/>
      <c r="KZP838" s="257"/>
      <c r="KZQ838" s="257"/>
      <c r="KZR838" s="257"/>
      <c r="KZS838" s="257"/>
      <c r="KZT838" s="257"/>
      <c r="KZU838" s="257"/>
      <c r="KZV838" s="257"/>
      <c r="KZW838" s="257"/>
      <c r="KZX838" s="257"/>
      <c r="KZY838" s="257"/>
      <c r="KZZ838" s="257"/>
      <c r="LAA838" s="257"/>
      <c r="LAB838" s="257"/>
      <c r="LAC838" s="257"/>
      <c r="LAD838" s="257"/>
      <c r="LAE838" s="257"/>
      <c r="LAF838" s="257"/>
      <c r="LAG838" s="257"/>
      <c r="LAH838" s="257"/>
      <c r="LAI838" s="257"/>
      <c r="LAJ838" s="257"/>
      <c r="LAK838" s="257"/>
      <c r="LAL838" s="257"/>
      <c r="LAM838" s="257"/>
      <c r="LAN838" s="257"/>
      <c r="LAO838" s="257"/>
      <c r="LAP838" s="257"/>
      <c r="LAQ838" s="257"/>
      <c r="LAR838" s="257"/>
      <c r="LAS838" s="257"/>
      <c r="LAT838" s="257"/>
      <c r="LAU838" s="257"/>
      <c r="LAV838" s="257"/>
      <c r="LAW838" s="257"/>
      <c r="LAX838" s="257"/>
      <c r="LAY838" s="257"/>
      <c r="LAZ838" s="257"/>
      <c r="LBA838" s="257"/>
      <c r="LBB838" s="257"/>
      <c r="LBC838" s="257"/>
      <c r="LBD838" s="257"/>
      <c r="LBE838" s="257"/>
      <c r="LBF838" s="257"/>
      <c r="LBG838" s="257"/>
      <c r="LBH838" s="257"/>
      <c r="LBI838" s="257"/>
      <c r="LBJ838" s="257"/>
      <c r="LBK838" s="257"/>
      <c r="LBL838" s="257"/>
      <c r="LBM838" s="257"/>
      <c r="LBN838" s="257"/>
      <c r="LBO838" s="257"/>
      <c r="LBP838" s="257"/>
      <c r="LBQ838" s="257"/>
      <c r="LBR838" s="257"/>
      <c r="LBS838" s="257"/>
      <c r="LBT838" s="257"/>
      <c r="LBU838" s="257"/>
      <c r="LBV838" s="257"/>
      <c r="LBW838" s="257"/>
      <c r="LBX838" s="257"/>
      <c r="LBY838" s="257"/>
      <c r="LBZ838" s="257"/>
      <c r="LCA838" s="257"/>
      <c r="LCB838" s="257"/>
      <c r="LCC838" s="257"/>
      <c r="LCD838" s="257"/>
      <c r="LCE838" s="257"/>
      <c r="LCF838" s="257"/>
      <c r="LCG838" s="257"/>
      <c r="LCH838" s="257"/>
      <c r="LCI838" s="257"/>
      <c r="LCJ838" s="257"/>
      <c r="LCK838" s="257"/>
      <c r="LCL838" s="257"/>
      <c r="LCM838" s="257"/>
      <c r="LCN838" s="257"/>
      <c r="LCO838" s="257"/>
      <c r="LCP838" s="257"/>
      <c r="LCQ838" s="257"/>
      <c r="LCR838" s="257"/>
      <c r="LCS838" s="257"/>
      <c r="LCT838" s="257"/>
      <c r="LCU838" s="257"/>
      <c r="LCV838" s="257"/>
      <c r="LCW838" s="257"/>
      <c r="LCX838" s="257"/>
      <c r="LCY838" s="257"/>
      <c r="LCZ838" s="257"/>
      <c r="LDA838" s="257"/>
      <c r="LDB838" s="257"/>
      <c r="LDC838" s="257"/>
      <c r="LDD838" s="257"/>
      <c r="LDE838" s="257"/>
      <c r="LDF838" s="257"/>
      <c r="LDG838" s="257"/>
      <c r="LDH838" s="257"/>
      <c r="LDI838" s="257"/>
      <c r="LDJ838" s="257"/>
      <c r="LDK838" s="257"/>
      <c r="LDL838" s="257"/>
      <c r="LDM838" s="257"/>
      <c r="LDN838" s="257"/>
      <c r="LDO838" s="257"/>
      <c r="LDP838" s="257"/>
      <c r="LDQ838" s="257"/>
      <c r="LDR838" s="257"/>
      <c r="LDS838" s="257"/>
      <c r="LDT838" s="257"/>
      <c r="LDU838" s="257"/>
      <c r="LDV838" s="257"/>
      <c r="LDW838" s="257"/>
      <c r="LDX838" s="257"/>
      <c r="LDY838" s="257"/>
      <c r="LDZ838" s="257"/>
      <c r="LEA838" s="257"/>
      <c r="LEB838" s="257"/>
      <c r="LEC838" s="257"/>
      <c r="LED838" s="257"/>
      <c r="LEE838" s="257"/>
      <c r="LEF838" s="257"/>
      <c r="LEG838" s="257"/>
      <c r="LEH838" s="257"/>
      <c r="LEI838" s="257"/>
      <c r="LEJ838" s="257"/>
      <c r="LEK838" s="257"/>
      <c r="LEL838" s="257"/>
      <c r="LEM838" s="257"/>
      <c r="LEN838" s="257"/>
      <c r="LEO838" s="257"/>
      <c r="LEP838" s="257"/>
      <c r="LEQ838" s="257"/>
      <c r="LER838" s="257"/>
      <c r="LES838" s="257"/>
      <c r="LET838" s="257"/>
      <c r="LEU838" s="257"/>
      <c r="LEV838" s="257"/>
      <c r="LEW838" s="257"/>
      <c r="LEX838" s="257"/>
      <c r="LEY838" s="257"/>
      <c r="LEZ838" s="257"/>
      <c r="LFA838" s="257"/>
      <c r="LFB838" s="257"/>
      <c r="LFC838" s="257"/>
      <c r="LFD838" s="257"/>
      <c r="LFE838" s="257"/>
      <c r="LFF838" s="257"/>
      <c r="LFG838" s="257"/>
      <c r="LFH838" s="257"/>
      <c r="LFI838" s="257"/>
      <c r="LFJ838" s="257"/>
      <c r="LFK838" s="257"/>
      <c r="LFL838" s="257"/>
      <c r="LFM838" s="257"/>
      <c r="LFN838" s="257"/>
      <c r="LFO838" s="257"/>
      <c r="LFP838" s="257"/>
      <c r="LFQ838" s="257"/>
      <c r="LFR838" s="257"/>
      <c r="LFS838" s="257"/>
      <c r="LFT838" s="257"/>
      <c r="LFU838" s="257"/>
      <c r="LFV838" s="257"/>
      <c r="LFW838" s="257"/>
      <c r="LFX838" s="257"/>
      <c r="LFY838" s="257"/>
      <c r="LFZ838" s="257"/>
      <c r="LGA838" s="257"/>
      <c r="LGB838" s="257"/>
      <c r="LGC838" s="257"/>
      <c r="LGD838" s="257"/>
      <c r="LGE838" s="257"/>
      <c r="LGF838" s="257"/>
      <c r="LGG838" s="257"/>
      <c r="LGH838" s="257"/>
      <c r="LGI838" s="257"/>
      <c r="LGJ838" s="257"/>
      <c r="LGK838" s="257"/>
      <c r="LGL838" s="257"/>
      <c r="LGM838" s="257"/>
      <c r="LGN838" s="257"/>
      <c r="LGO838" s="257"/>
      <c r="LGP838" s="257"/>
      <c r="LGQ838" s="257"/>
      <c r="LGR838" s="257"/>
      <c r="LGS838" s="257"/>
      <c r="LGT838" s="257"/>
      <c r="LGU838" s="257"/>
      <c r="LGV838" s="257"/>
      <c r="LGW838" s="257"/>
      <c r="LGX838" s="257"/>
      <c r="LGY838" s="257"/>
      <c r="LGZ838" s="257"/>
      <c r="LHA838" s="257"/>
      <c r="LHB838" s="257"/>
      <c r="LHC838" s="257"/>
      <c r="LHD838" s="257"/>
      <c r="LHE838" s="257"/>
      <c r="LHF838" s="257"/>
      <c r="LHG838" s="257"/>
      <c r="LHH838" s="257"/>
      <c r="LHI838" s="257"/>
      <c r="LHJ838" s="257"/>
      <c r="LHK838" s="257"/>
      <c r="LHL838" s="257"/>
      <c r="LHM838" s="257"/>
      <c r="LHN838" s="257"/>
      <c r="LHO838" s="257"/>
      <c r="LHP838" s="257"/>
      <c r="LHQ838" s="257"/>
      <c r="LHR838" s="257"/>
      <c r="LHS838" s="257"/>
      <c r="LHT838" s="257"/>
      <c r="LHU838" s="257"/>
      <c r="LHV838" s="257"/>
      <c r="LHW838" s="257"/>
      <c r="LHX838" s="257"/>
      <c r="LHY838" s="257"/>
      <c r="LHZ838" s="257"/>
      <c r="LIA838" s="257"/>
      <c r="LIB838" s="257"/>
      <c r="LIC838" s="257"/>
      <c r="LID838" s="257"/>
      <c r="LIE838" s="257"/>
      <c r="LIF838" s="257"/>
      <c r="LIG838" s="257"/>
      <c r="LIH838" s="257"/>
      <c r="LII838" s="257"/>
      <c r="LIJ838" s="257"/>
      <c r="LIK838" s="257"/>
      <c r="LIL838" s="257"/>
      <c r="LIM838" s="257"/>
      <c r="LIN838" s="257"/>
      <c r="LIO838" s="257"/>
      <c r="LIP838" s="257"/>
      <c r="LIQ838" s="257"/>
      <c r="LIR838" s="257"/>
      <c r="LIS838" s="257"/>
      <c r="LIT838" s="257"/>
      <c r="LIU838" s="257"/>
      <c r="LIV838" s="257"/>
      <c r="LIW838" s="257"/>
      <c r="LIX838" s="257"/>
      <c r="LIY838" s="257"/>
      <c r="LIZ838" s="257"/>
      <c r="LJA838" s="257"/>
      <c r="LJB838" s="257"/>
      <c r="LJC838" s="257"/>
      <c r="LJD838" s="257"/>
      <c r="LJE838" s="257"/>
      <c r="LJF838" s="257"/>
      <c r="LJG838" s="257"/>
      <c r="LJH838" s="257"/>
      <c r="LJI838" s="257"/>
      <c r="LJJ838" s="257"/>
      <c r="LJK838" s="257"/>
      <c r="LJL838" s="257"/>
      <c r="LJM838" s="257"/>
      <c r="LJN838" s="257"/>
      <c r="LJO838" s="257"/>
      <c r="LJP838" s="257"/>
      <c r="LJQ838" s="257"/>
      <c r="LJR838" s="257"/>
      <c r="LJS838" s="257"/>
      <c r="LJT838" s="257"/>
      <c r="LJU838" s="257"/>
      <c r="LJV838" s="257"/>
      <c r="LJW838" s="257"/>
      <c r="LJX838" s="257"/>
      <c r="LJY838" s="257"/>
      <c r="LJZ838" s="257"/>
      <c r="LKA838" s="257"/>
      <c r="LKB838" s="257"/>
      <c r="LKC838" s="257"/>
      <c r="LKD838" s="257"/>
      <c r="LKE838" s="257"/>
      <c r="LKF838" s="257"/>
      <c r="LKG838" s="257"/>
      <c r="LKH838" s="257"/>
      <c r="LKI838" s="257"/>
      <c r="LKJ838" s="257"/>
      <c r="LKK838" s="257"/>
      <c r="LKL838" s="257"/>
      <c r="LKM838" s="257"/>
      <c r="LKN838" s="257"/>
      <c r="LKO838" s="257"/>
      <c r="LKP838" s="257"/>
      <c r="LKQ838" s="257"/>
      <c r="LKR838" s="257"/>
      <c r="LKS838" s="257"/>
      <c r="LKT838" s="257"/>
      <c r="LKU838" s="257"/>
      <c r="LKV838" s="257"/>
      <c r="LKW838" s="257"/>
      <c r="LKX838" s="257"/>
      <c r="LKY838" s="257"/>
      <c r="LKZ838" s="257"/>
      <c r="LLA838" s="257"/>
      <c r="LLB838" s="257"/>
      <c r="LLC838" s="257"/>
      <c r="LLD838" s="257"/>
      <c r="LLE838" s="257"/>
      <c r="LLF838" s="257"/>
      <c r="LLG838" s="257"/>
      <c r="LLH838" s="257"/>
      <c r="LLI838" s="257"/>
      <c r="LLJ838" s="257"/>
      <c r="LLK838" s="257"/>
      <c r="LLL838" s="257"/>
      <c r="LLM838" s="257"/>
      <c r="LLN838" s="257"/>
      <c r="LLO838" s="257"/>
      <c r="LLP838" s="257"/>
      <c r="LLQ838" s="257"/>
      <c r="LLR838" s="257"/>
      <c r="LLS838" s="257"/>
      <c r="LLT838" s="257"/>
      <c r="LLU838" s="257"/>
      <c r="LLV838" s="257"/>
      <c r="LLW838" s="257"/>
      <c r="LLX838" s="257"/>
      <c r="LLY838" s="257"/>
      <c r="LLZ838" s="257"/>
      <c r="LMA838" s="257"/>
      <c r="LMB838" s="257"/>
      <c r="LMC838" s="257"/>
      <c r="LMD838" s="257"/>
      <c r="LME838" s="257"/>
      <c r="LMF838" s="257"/>
      <c r="LMG838" s="257"/>
      <c r="LMH838" s="257"/>
      <c r="LMI838" s="257"/>
      <c r="LMJ838" s="257"/>
      <c r="LMK838" s="257"/>
      <c r="LML838" s="257"/>
      <c r="LMM838" s="257"/>
      <c r="LMN838" s="257"/>
      <c r="LMO838" s="257"/>
      <c r="LMP838" s="257"/>
      <c r="LMQ838" s="257"/>
      <c r="LMR838" s="257"/>
      <c r="LMS838" s="257"/>
      <c r="LMT838" s="257"/>
      <c r="LMU838" s="257"/>
      <c r="LMV838" s="257"/>
      <c r="LMW838" s="257"/>
      <c r="LMX838" s="257"/>
      <c r="LMY838" s="257"/>
      <c r="LMZ838" s="257"/>
      <c r="LNA838" s="257"/>
      <c r="LNB838" s="257"/>
      <c r="LNC838" s="257"/>
      <c r="LND838" s="257"/>
      <c r="LNE838" s="257"/>
      <c r="LNF838" s="257"/>
      <c r="LNG838" s="257"/>
      <c r="LNH838" s="257"/>
      <c r="LNI838" s="257"/>
      <c r="LNJ838" s="257"/>
      <c r="LNK838" s="257"/>
      <c r="LNL838" s="257"/>
      <c r="LNM838" s="257"/>
      <c r="LNN838" s="257"/>
      <c r="LNO838" s="257"/>
      <c r="LNP838" s="257"/>
      <c r="LNQ838" s="257"/>
      <c r="LNR838" s="257"/>
      <c r="LNS838" s="257"/>
      <c r="LNT838" s="257"/>
      <c r="LNU838" s="257"/>
      <c r="LNV838" s="257"/>
      <c r="LNW838" s="257"/>
      <c r="LNX838" s="257"/>
      <c r="LNY838" s="257"/>
      <c r="LNZ838" s="257"/>
      <c r="LOA838" s="257"/>
      <c r="LOB838" s="257"/>
      <c r="LOC838" s="257"/>
      <c r="LOD838" s="257"/>
      <c r="LOE838" s="257"/>
      <c r="LOF838" s="257"/>
      <c r="LOG838" s="257"/>
      <c r="LOH838" s="257"/>
      <c r="LOI838" s="257"/>
      <c r="LOJ838" s="257"/>
      <c r="LOK838" s="257"/>
      <c r="LOL838" s="257"/>
      <c r="LOM838" s="257"/>
      <c r="LON838" s="257"/>
      <c r="LOO838" s="257"/>
      <c r="LOP838" s="257"/>
      <c r="LOQ838" s="257"/>
      <c r="LOR838" s="257"/>
      <c r="LOS838" s="257"/>
      <c r="LOT838" s="257"/>
      <c r="LOU838" s="257"/>
      <c r="LOV838" s="257"/>
      <c r="LOW838" s="257"/>
      <c r="LOX838" s="257"/>
      <c r="LOY838" s="257"/>
      <c r="LOZ838" s="257"/>
      <c r="LPA838" s="257"/>
      <c r="LPB838" s="257"/>
      <c r="LPC838" s="257"/>
      <c r="LPD838" s="257"/>
      <c r="LPE838" s="257"/>
      <c r="LPF838" s="257"/>
      <c r="LPG838" s="257"/>
      <c r="LPH838" s="257"/>
      <c r="LPI838" s="257"/>
      <c r="LPJ838" s="257"/>
      <c r="LPK838" s="257"/>
      <c r="LPL838" s="257"/>
      <c r="LPM838" s="257"/>
      <c r="LPN838" s="257"/>
      <c r="LPO838" s="257"/>
      <c r="LPP838" s="257"/>
      <c r="LPQ838" s="257"/>
      <c r="LPR838" s="257"/>
      <c r="LPS838" s="257"/>
      <c r="LPT838" s="257"/>
      <c r="LPU838" s="257"/>
      <c r="LPV838" s="257"/>
      <c r="LPW838" s="257"/>
      <c r="LPX838" s="257"/>
      <c r="LPY838" s="257"/>
      <c r="LPZ838" s="257"/>
      <c r="LQA838" s="257"/>
      <c r="LQB838" s="257"/>
      <c r="LQC838" s="257"/>
      <c r="LQD838" s="257"/>
      <c r="LQE838" s="257"/>
      <c r="LQF838" s="257"/>
      <c r="LQG838" s="257"/>
      <c r="LQH838" s="257"/>
      <c r="LQI838" s="257"/>
      <c r="LQJ838" s="257"/>
      <c r="LQK838" s="257"/>
      <c r="LQL838" s="257"/>
      <c r="LQM838" s="257"/>
      <c r="LQN838" s="257"/>
      <c r="LQO838" s="257"/>
      <c r="LQP838" s="257"/>
      <c r="LQQ838" s="257"/>
      <c r="LQR838" s="257"/>
      <c r="LQS838" s="257"/>
      <c r="LQT838" s="257"/>
      <c r="LQU838" s="257"/>
      <c r="LQV838" s="257"/>
      <c r="LQW838" s="257"/>
      <c r="LQX838" s="257"/>
      <c r="LQY838" s="257"/>
      <c r="LQZ838" s="257"/>
      <c r="LRA838" s="257"/>
      <c r="LRB838" s="257"/>
      <c r="LRC838" s="257"/>
      <c r="LRD838" s="257"/>
      <c r="LRE838" s="257"/>
      <c r="LRF838" s="257"/>
      <c r="LRG838" s="257"/>
      <c r="LRH838" s="257"/>
      <c r="LRI838" s="257"/>
      <c r="LRJ838" s="257"/>
      <c r="LRK838" s="257"/>
      <c r="LRL838" s="257"/>
      <c r="LRM838" s="257"/>
      <c r="LRN838" s="257"/>
      <c r="LRO838" s="257"/>
      <c r="LRP838" s="257"/>
      <c r="LRQ838" s="257"/>
      <c r="LRR838" s="257"/>
      <c r="LRS838" s="257"/>
      <c r="LRT838" s="257"/>
      <c r="LRU838" s="257"/>
      <c r="LRV838" s="257"/>
      <c r="LRW838" s="257"/>
      <c r="LRX838" s="257"/>
      <c r="LRY838" s="257"/>
      <c r="LRZ838" s="257"/>
      <c r="LSA838" s="257"/>
      <c r="LSB838" s="257"/>
      <c r="LSC838" s="257"/>
      <c r="LSD838" s="257"/>
      <c r="LSE838" s="257"/>
      <c r="LSF838" s="257"/>
      <c r="LSG838" s="257"/>
      <c r="LSH838" s="257"/>
      <c r="LSI838" s="257"/>
      <c r="LSJ838" s="257"/>
      <c r="LSK838" s="257"/>
      <c r="LSL838" s="257"/>
      <c r="LSM838" s="257"/>
      <c r="LSN838" s="257"/>
      <c r="LSO838" s="257"/>
      <c r="LSP838" s="257"/>
      <c r="LSQ838" s="257"/>
      <c r="LSR838" s="257"/>
      <c r="LSS838" s="257"/>
      <c r="LST838" s="257"/>
      <c r="LSU838" s="257"/>
      <c r="LSV838" s="257"/>
      <c r="LSW838" s="257"/>
      <c r="LSX838" s="257"/>
      <c r="LSY838" s="257"/>
      <c r="LSZ838" s="257"/>
      <c r="LTA838" s="257"/>
      <c r="LTB838" s="257"/>
      <c r="LTC838" s="257"/>
      <c r="LTD838" s="257"/>
      <c r="LTE838" s="257"/>
      <c r="LTF838" s="257"/>
      <c r="LTG838" s="257"/>
      <c r="LTH838" s="257"/>
      <c r="LTI838" s="257"/>
      <c r="LTJ838" s="257"/>
      <c r="LTK838" s="257"/>
      <c r="LTL838" s="257"/>
      <c r="LTM838" s="257"/>
      <c r="LTN838" s="257"/>
      <c r="LTO838" s="257"/>
      <c r="LTP838" s="257"/>
      <c r="LTQ838" s="257"/>
      <c r="LTR838" s="257"/>
      <c r="LTS838" s="257"/>
      <c r="LTT838" s="257"/>
      <c r="LTU838" s="257"/>
      <c r="LTV838" s="257"/>
      <c r="LTW838" s="257"/>
      <c r="LTX838" s="257"/>
      <c r="LTY838" s="257"/>
      <c r="LTZ838" s="257"/>
      <c r="LUA838" s="257"/>
      <c r="LUB838" s="257"/>
      <c r="LUC838" s="257"/>
      <c r="LUD838" s="257"/>
      <c r="LUE838" s="257"/>
      <c r="LUF838" s="257"/>
      <c r="LUG838" s="257"/>
      <c r="LUH838" s="257"/>
      <c r="LUI838" s="257"/>
      <c r="LUJ838" s="257"/>
      <c r="LUK838" s="257"/>
      <c r="LUL838" s="257"/>
      <c r="LUM838" s="257"/>
      <c r="LUN838" s="257"/>
      <c r="LUO838" s="257"/>
      <c r="LUP838" s="257"/>
      <c r="LUQ838" s="257"/>
      <c r="LUR838" s="257"/>
      <c r="LUS838" s="257"/>
      <c r="LUT838" s="257"/>
      <c r="LUU838" s="257"/>
      <c r="LUV838" s="257"/>
      <c r="LUW838" s="257"/>
      <c r="LUX838" s="257"/>
      <c r="LUY838" s="257"/>
      <c r="LUZ838" s="257"/>
      <c r="LVA838" s="257"/>
      <c r="LVB838" s="257"/>
      <c r="LVC838" s="257"/>
      <c r="LVD838" s="257"/>
      <c r="LVE838" s="257"/>
      <c r="LVF838" s="257"/>
      <c r="LVG838" s="257"/>
      <c r="LVH838" s="257"/>
      <c r="LVI838" s="257"/>
      <c r="LVJ838" s="257"/>
      <c r="LVK838" s="257"/>
      <c r="LVL838" s="257"/>
      <c r="LVM838" s="257"/>
      <c r="LVN838" s="257"/>
      <c r="LVO838" s="257"/>
      <c r="LVP838" s="257"/>
      <c r="LVQ838" s="257"/>
      <c r="LVR838" s="257"/>
      <c r="LVS838" s="257"/>
      <c r="LVT838" s="257"/>
      <c r="LVU838" s="257"/>
      <c r="LVV838" s="257"/>
      <c r="LVW838" s="257"/>
      <c r="LVX838" s="257"/>
      <c r="LVY838" s="257"/>
      <c r="LVZ838" s="257"/>
      <c r="LWA838" s="257"/>
      <c r="LWB838" s="257"/>
      <c r="LWC838" s="257"/>
      <c r="LWD838" s="257"/>
      <c r="LWE838" s="257"/>
      <c r="LWF838" s="257"/>
      <c r="LWG838" s="257"/>
      <c r="LWH838" s="257"/>
      <c r="LWI838" s="257"/>
      <c r="LWJ838" s="257"/>
      <c r="LWK838" s="257"/>
      <c r="LWL838" s="257"/>
      <c r="LWM838" s="257"/>
      <c r="LWN838" s="257"/>
      <c r="LWO838" s="257"/>
      <c r="LWP838" s="257"/>
      <c r="LWQ838" s="257"/>
      <c r="LWR838" s="257"/>
      <c r="LWS838" s="257"/>
      <c r="LWT838" s="257"/>
      <c r="LWU838" s="257"/>
      <c r="LWV838" s="257"/>
      <c r="LWW838" s="257"/>
      <c r="LWX838" s="257"/>
      <c r="LWY838" s="257"/>
      <c r="LWZ838" s="257"/>
      <c r="LXA838" s="257"/>
      <c r="LXB838" s="257"/>
      <c r="LXC838" s="257"/>
      <c r="LXD838" s="257"/>
      <c r="LXE838" s="257"/>
      <c r="LXF838" s="257"/>
      <c r="LXG838" s="257"/>
      <c r="LXH838" s="257"/>
      <c r="LXI838" s="257"/>
      <c r="LXJ838" s="257"/>
      <c r="LXK838" s="257"/>
      <c r="LXL838" s="257"/>
      <c r="LXM838" s="257"/>
      <c r="LXN838" s="257"/>
      <c r="LXO838" s="257"/>
      <c r="LXP838" s="257"/>
      <c r="LXQ838" s="257"/>
      <c r="LXR838" s="257"/>
      <c r="LXS838" s="257"/>
      <c r="LXT838" s="257"/>
      <c r="LXU838" s="257"/>
      <c r="LXV838" s="257"/>
      <c r="LXW838" s="257"/>
      <c r="LXX838" s="257"/>
      <c r="LXY838" s="257"/>
      <c r="LXZ838" s="257"/>
      <c r="LYA838" s="257"/>
      <c r="LYB838" s="257"/>
      <c r="LYC838" s="257"/>
      <c r="LYD838" s="257"/>
      <c r="LYE838" s="257"/>
      <c r="LYF838" s="257"/>
      <c r="LYG838" s="257"/>
      <c r="LYH838" s="257"/>
      <c r="LYI838" s="257"/>
      <c r="LYJ838" s="257"/>
      <c r="LYK838" s="257"/>
      <c r="LYL838" s="257"/>
      <c r="LYM838" s="257"/>
      <c r="LYN838" s="257"/>
      <c r="LYO838" s="257"/>
      <c r="LYP838" s="257"/>
      <c r="LYQ838" s="257"/>
      <c r="LYR838" s="257"/>
      <c r="LYS838" s="257"/>
      <c r="LYT838" s="257"/>
      <c r="LYU838" s="257"/>
      <c r="LYV838" s="257"/>
      <c r="LYW838" s="257"/>
      <c r="LYX838" s="257"/>
      <c r="LYY838" s="257"/>
      <c r="LYZ838" s="257"/>
      <c r="LZA838" s="257"/>
      <c r="LZB838" s="257"/>
      <c r="LZC838" s="257"/>
      <c r="LZD838" s="257"/>
      <c r="LZE838" s="257"/>
      <c r="LZF838" s="257"/>
      <c r="LZG838" s="257"/>
      <c r="LZH838" s="257"/>
      <c r="LZI838" s="257"/>
      <c r="LZJ838" s="257"/>
      <c r="LZK838" s="257"/>
      <c r="LZL838" s="257"/>
      <c r="LZM838" s="257"/>
      <c r="LZN838" s="257"/>
      <c r="LZO838" s="257"/>
      <c r="LZP838" s="257"/>
      <c r="LZQ838" s="257"/>
      <c r="LZR838" s="257"/>
      <c r="LZS838" s="257"/>
      <c r="LZT838" s="257"/>
      <c r="LZU838" s="257"/>
      <c r="LZV838" s="257"/>
      <c r="LZW838" s="257"/>
      <c r="LZX838" s="257"/>
      <c r="LZY838" s="257"/>
      <c r="LZZ838" s="257"/>
      <c r="MAA838" s="257"/>
      <c r="MAB838" s="257"/>
      <c r="MAC838" s="257"/>
      <c r="MAD838" s="257"/>
      <c r="MAE838" s="257"/>
      <c r="MAF838" s="257"/>
      <c r="MAG838" s="257"/>
      <c r="MAH838" s="257"/>
      <c r="MAI838" s="257"/>
      <c r="MAJ838" s="257"/>
      <c r="MAK838" s="257"/>
      <c r="MAL838" s="257"/>
      <c r="MAM838" s="257"/>
      <c r="MAN838" s="257"/>
      <c r="MAO838" s="257"/>
      <c r="MAP838" s="257"/>
      <c r="MAQ838" s="257"/>
      <c r="MAR838" s="257"/>
      <c r="MAS838" s="257"/>
      <c r="MAT838" s="257"/>
      <c r="MAU838" s="257"/>
      <c r="MAV838" s="257"/>
      <c r="MAW838" s="257"/>
      <c r="MAX838" s="257"/>
      <c r="MAY838" s="257"/>
      <c r="MAZ838" s="257"/>
      <c r="MBA838" s="257"/>
      <c r="MBB838" s="257"/>
      <c r="MBC838" s="257"/>
      <c r="MBD838" s="257"/>
      <c r="MBE838" s="257"/>
      <c r="MBF838" s="257"/>
      <c r="MBG838" s="257"/>
      <c r="MBH838" s="257"/>
      <c r="MBI838" s="257"/>
      <c r="MBJ838" s="257"/>
      <c r="MBK838" s="257"/>
      <c r="MBL838" s="257"/>
      <c r="MBM838" s="257"/>
      <c r="MBN838" s="257"/>
      <c r="MBO838" s="257"/>
      <c r="MBP838" s="257"/>
      <c r="MBQ838" s="257"/>
      <c r="MBR838" s="257"/>
      <c r="MBS838" s="257"/>
      <c r="MBT838" s="257"/>
      <c r="MBU838" s="257"/>
      <c r="MBV838" s="257"/>
      <c r="MBW838" s="257"/>
      <c r="MBX838" s="257"/>
      <c r="MBY838" s="257"/>
      <c r="MBZ838" s="257"/>
      <c r="MCA838" s="257"/>
      <c r="MCB838" s="257"/>
      <c r="MCC838" s="257"/>
      <c r="MCD838" s="257"/>
      <c r="MCE838" s="257"/>
      <c r="MCF838" s="257"/>
      <c r="MCG838" s="257"/>
      <c r="MCH838" s="257"/>
      <c r="MCI838" s="257"/>
      <c r="MCJ838" s="257"/>
      <c r="MCK838" s="257"/>
      <c r="MCL838" s="257"/>
      <c r="MCM838" s="257"/>
      <c r="MCN838" s="257"/>
      <c r="MCO838" s="257"/>
      <c r="MCP838" s="257"/>
      <c r="MCQ838" s="257"/>
      <c r="MCR838" s="257"/>
      <c r="MCS838" s="257"/>
      <c r="MCT838" s="257"/>
      <c r="MCU838" s="257"/>
      <c r="MCV838" s="257"/>
      <c r="MCW838" s="257"/>
      <c r="MCX838" s="257"/>
      <c r="MCY838" s="257"/>
      <c r="MCZ838" s="257"/>
      <c r="MDA838" s="257"/>
      <c r="MDB838" s="257"/>
      <c r="MDC838" s="257"/>
      <c r="MDD838" s="257"/>
      <c r="MDE838" s="257"/>
      <c r="MDF838" s="257"/>
      <c r="MDG838" s="257"/>
      <c r="MDH838" s="257"/>
      <c r="MDI838" s="257"/>
      <c r="MDJ838" s="257"/>
      <c r="MDK838" s="257"/>
      <c r="MDL838" s="257"/>
      <c r="MDM838" s="257"/>
      <c r="MDN838" s="257"/>
      <c r="MDO838" s="257"/>
      <c r="MDP838" s="257"/>
      <c r="MDQ838" s="257"/>
      <c r="MDR838" s="257"/>
      <c r="MDS838" s="257"/>
      <c r="MDT838" s="257"/>
      <c r="MDU838" s="257"/>
      <c r="MDV838" s="257"/>
      <c r="MDW838" s="257"/>
      <c r="MDX838" s="257"/>
      <c r="MDY838" s="257"/>
      <c r="MDZ838" s="257"/>
      <c r="MEA838" s="257"/>
      <c r="MEB838" s="257"/>
      <c r="MEC838" s="257"/>
      <c r="MED838" s="257"/>
      <c r="MEE838" s="257"/>
      <c r="MEF838" s="257"/>
      <c r="MEG838" s="257"/>
      <c r="MEH838" s="257"/>
      <c r="MEI838" s="257"/>
      <c r="MEJ838" s="257"/>
      <c r="MEK838" s="257"/>
      <c r="MEL838" s="257"/>
      <c r="MEM838" s="257"/>
      <c r="MEN838" s="257"/>
      <c r="MEO838" s="257"/>
      <c r="MEP838" s="257"/>
      <c r="MEQ838" s="257"/>
      <c r="MER838" s="257"/>
      <c r="MES838" s="257"/>
      <c r="MET838" s="257"/>
      <c r="MEU838" s="257"/>
      <c r="MEV838" s="257"/>
      <c r="MEW838" s="257"/>
      <c r="MEX838" s="257"/>
      <c r="MEY838" s="257"/>
      <c r="MEZ838" s="257"/>
      <c r="MFA838" s="257"/>
      <c r="MFB838" s="257"/>
      <c r="MFC838" s="257"/>
      <c r="MFD838" s="257"/>
      <c r="MFE838" s="257"/>
      <c r="MFF838" s="257"/>
      <c r="MFG838" s="257"/>
      <c r="MFH838" s="257"/>
      <c r="MFI838" s="257"/>
      <c r="MFJ838" s="257"/>
      <c r="MFK838" s="257"/>
      <c r="MFL838" s="257"/>
      <c r="MFM838" s="257"/>
      <c r="MFN838" s="257"/>
      <c r="MFO838" s="257"/>
      <c r="MFP838" s="257"/>
      <c r="MFQ838" s="257"/>
      <c r="MFR838" s="257"/>
      <c r="MFS838" s="257"/>
      <c r="MFT838" s="257"/>
      <c r="MFU838" s="257"/>
      <c r="MFV838" s="257"/>
      <c r="MFW838" s="257"/>
      <c r="MFX838" s="257"/>
      <c r="MFY838" s="257"/>
      <c r="MFZ838" s="257"/>
      <c r="MGA838" s="257"/>
      <c r="MGB838" s="257"/>
      <c r="MGC838" s="257"/>
      <c r="MGD838" s="257"/>
      <c r="MGE838" s="257"/>
      <c r="MGF838" s="257"/>
      <c r="MGG838" s="257"/>
      <c r="MGH838" s="257"/>
      <c r="MGI838" s="257"/>
      <c r="MGJ838" s="257"/>
      <c r="MGK838" s="257"/>
      <c r="MGL838" s="257"/>
      <c r="MGM838" s="257"/>
      <c r="MGN838" s="257"/>
      <c r="MGO838" s="257"/>
      <c r="MGP838" s="257"/>
      <c r="MGQ838" s="257"/>
      <c r="MGR838" s="257"/>
      <c r="MGS838" s="257"/>
      <c r="MGT838" s="257"/>
      <c r="MGU838" s="257"/>
      <c r="MGV838" s="257"/>
      <c r="MGW838" s="257"/>
      <c r="MGX838" s="257"/>
      <c r="MGY838" s="257"/>
      <c r="MGZ838" s="257"/>
      <c r="MHA838" s="257"/>
      <c r="MHB838" s="257"/>
      <c r="MHC838" s="257"/>
      <c r="MHD838" s="257"/>
      <c r="MHE838" s="257"/>
      <c r="MHF838" s="257"/>
      <c r="MHG838" s="257"/>
      <c r="MHH838" s="257"/>
      <c r="MHI838" s="257"/>
      <c r="MHJ838" s="257"/>
      <c r="MHK838" s="257"/>
      <c r="MHL838" s="257"/>
      <c r="MHM838" s="257"/>
      <c r="MHN838" s="257"/>
      <c r="MHO838" s="257"/>
      <c r="MHP838" s="257"/>
      <c r="MHQ838" s="257"/>
      <c r="MHR838" s="257"/>
      <c r="MHS838" s="257"/>
      <c r="MHT838" s="257"/>
      <c r="MHU838" s="257"/>
      <c r="MHV838" s="257"/>
      <c r="MHW838" s="257"/>
      <c r="MHX838" s="257"/>
      <c r="MHY838" s="257"/>
      <c r="MHZ838" s="257"/>
      <c r="MIA838" s="257"/>
      <c r="MIB838" s="257"/>
      <c r="MIC838" s="257"/>
      <c r="MID838" s="257"/>
      <c r="MIE838" s="257"/>
      <c r="MIF838" s="257"/>
      <c r="MIG838" s="257"/>
      <c r="MIH838" s="257"/>
      <c r="MII838" s="257"/>
      <c r="MIJ838" s="257"/>
      <c r="MIK838" s="257"/>
      <c r="MIL838" s="257"/>
      <c r="MIM838" s="257"/>
      <c r="MIN838" s="257"/>
      <c r="MIO838" s="257"/>
      <c r="MIP838" s="257"/>
      <c r="MIQ838" s="257"/>
      <c r="MIR838" s="257"/>
      <c r="MIS838" s="257"/>
      <c r="MIT838" s="257"/>
      <c r="MIU838" s="257"/>
      <c r="MIV838" s="257"/>
      <c r="MIW838" s="257"/>
      <c r="MIX838" s="257"/>
      <c r="MIY838" s="257"/>
      <c r="MIZ838" s="257"/>
      <c r="MJA838" s="257"/>
      <c r="MJB838" s="257"/>
      <c r="MJC838" s="257"/>
      <c r="MJD838" s="257"/>
      <c r="MJE838" s="257"/>
      <c r="MJF838" s="257"/>
      <c r="MJG838" s="257"/>
      <c r="MJH838" s="257"/>
      <c r="MJI838" s="257"/>
      <c r="MJJ838" s="257"/>
      <c r="MJK838" s="257"/>
      <c r="MJL838" s="257"/>
      <c r="MJM838" s="257"/>
      <c r="MJN838" s="257"/>
      <c r="MJO838" s="257"/>
      <c r="MJP838" s="257"/>
      <c r="MJQ838" s="257"/>
      <c r="MJR838" s="257"/>
      <c r="MJS838" s="257"/>
      <c r="MJT838" s="257"/>
      <c r="MJU838" s="257"/>
      <c r="MJV838" s="257"/>
      <c r="MJW838" s="257"/>
      <c r="MJX838" s="257"/>
      <c r="MJY838" s="257"/>
      <c r="MJZ838" s="257"/>
      <c r="MKA838" s="257"/>
      <c r="MKB838" s="257"/>
      <c r="MKC838" s="257"/>
      <c r="MKD838" s="257"/>
      <c r="MKE838" s="257"/>
      <c r="MKF838" s="257"/>
      <c r="MKG838" s="257"/>
      <c r="MKH838" s="257"/>
      <c r="MKI838" s="257"/>
      <c r="MKJ838" s="257"/>
      <c r="MKK838" s="257"/>
      <c r="MKL838" s="257"/>
      <c r="MKM838" s="257"/>
      <c r="MKN838" s="257"/>
      <c r="MKO838" s="257"/>
      <c r="MKP838" s="257"/>
      <c r="MKQ838" s="257"/>
      <c r="MKR838" s="257"/>
      <c r="MKS838" s="257"/>
      <c r="MKT838" s="257"/>
      <c r="MKU838" s="257"/>
      <c r="MKV838" s="257"/>
      <c r="MKW838" s="257"/>
      <c r="MKX838" s="257"/>
      <c r="MKY838" s="257"/>
      <c r="MKZ838" s="257"/>
      <c r="MLA838" s="257"/>
      <c r="MLB838" s="257"/>
      <c r="MLC838" s="257"/>
      <c r="MLD838" s="257"/>
      <c r="MLE838" s="257"/>
      <c r="MLF838" s="257"/>
      <c r="MLG838" s="257"/>
      <c r="MLH838" s="257"/>
      <c r="MLI838" s="257"/>
      <c r="MLJ838" s="257"/>
      <c r="MLK838" s="257"/>
      <c r="MLL838" s="257"/>
      <c r="MLM838" s="257"/>
      <c r="MLN838" s="257"/>
      <c r="MLO838" s="257"/>
      <c r="MLP838" s="257"/>
      <c r="MLQ838" s="257"/>
      <c r="MLR838" s="257"/>
      <c r="MLS838" s="257"/>
      <c r="MLT838" s="257"/>
      <c r="MLU838" s="257"/>
      <c r="MLV838" s="257"/>
      <c r="MLW838" s="257"/>
      <c r="MLX838" s="257"/>
      <c r="MLY838" s="257"/>
      <c r="MLZ838" s="257"/>
      <c r="MMA838" s="257"/>
      <c r="MMB838" s="257"/>
      <c r="MMC838" s="257"/>
      <c r="MMD838" s="257"/>
      <c r="MME838" s="257"/>
      <c r="MMF838" s="257"/>
      <c r="MMG838" s="257"/>
      <c r="MMH838" s="257"/>
      <c r="MMI838" s="257"/>
      <c r="MMJ838" s="257"/>
      <c r="MMK838" s="257"/>
      <c r="MML838" s="257"/>
      <c r="MMM838" s="257"/>
      <c r="MMN838" s="257"/>
      <c r="MMO838" s="257"/>
      <c r="MMP838" s="257"/>
      <c r="MMQ838" s="257"/>
      <c r="MMR838" s="257"/>
      <c r="MMS838" s="257"/>
      <c r="MMT838" s="257"/>
      <c r="MMU838" s="257"/>
      <c r="MMV838" s="257"/>
      <c r="MMW838" s="257"/>
      <c r="MMX838" s="257"/>
      <c r="MMY838" s="257"/>
      <c r="MMZ838" s="257"/>
      <c r="MNA838" s="257"/>
      <c r="MNB838" s="257"/>
      <c r="MNC838" s="257"/>
      <c r="MND838" s="257"/>
      <c r="MNE838" s="257"/>
      <c r="MNF838" s="257"/>
      <c r="MNG838" s="257"/>
      <c r="MNH838" s="257"/>
      <c r="MNI838" s="257"/>
      <c r="MNJ838" s="257"/>
      <c r="MNK838" s="257"/>
      <c r="MNL838" s="257"/>
      <c r="MNM838" s="257"/>
      <c r="MNN838" s="257"/>
      <c r="MNO838" s="257"/>
      <c r="MNP838" s="257"/>
      <c r="MNQ838" s="257"/>
      <c r="MNR838" s="257"/>
      <c r="MNS838" s="257"/>
      <c r="MNT838" s="257"/>
      <c r="MNU838" s="257"/>
      <c r="MNV838" s="257"/>
      <c r="MNW838" s="257"/>
      <c r="MNX838" s="257"/>
      <c r="MNY838" s="257"/>
      <c r="MNZ838" s="257"/>
      <c r="MOA838" s="257"/>
      <c r="MOB838" s="257"/>
      <c r="MOC838" s="257"/>
      <c r="MOD838" s="257"/>
      <c r="MOE838" s="257"/>
      <c r="MOF838" s="257"/>
      <c r="MOG838" s="257"/>
      <c r="MOH838" s="257"/>
      <c r="MOI838" s="257"/>
      <c r="MOJ838" s="257"/>
      <c r="MOK838" s="257"/>
      <c r="MOL838" s="257"/>
      <c r="MOM838" s="257"/>
      <c r="MON838" s="257"/>
      <c r="MOO838" s="257"/>
      <c r="MOP838" s="257"/>
      <c r="MOQ838" s="257"/>
      <c r="MOR838" s="257"/>
      <c r="MOS838" s="257"/>
      <c r="MOT838" s="257"/>
      <c r="MOU838" s="257"/>
      <c r="MOV838" s="257"/>
      <c r="MOW838" s="257"/>
      <c r="MOX838" s="257"/>
      <c r="MOY838" s="257"/>
      <c r="MOZ838" s="257"/>
      <c r="MPA838" s="257"/>
      <c r="MPB838" s="257"/>
      <c r="MPC838" s="257"/>
      <c r="MPD838" s="257"/>
      <c r="MPE838" s="257"/>
      <c r="MPF838" s="257"/>
      <c r="MPG838" s="257"/>
      <c r="MPH838" s="257"/>
      <c r="MPI838" s="257"/>
      <c r="MPJ838" s="257"/>
      <c r="MPK838" s="257"/>
      <c r="MPL838" s="257"/>
      <c r="MPM838" s="257"/>
      <c r="MPN838" s="257"/>
      <c r="MPO838" s="257"/>
      <c r="MPP838" s="257"/>
      <c r="MPQ838" s="257"/>
      <c r="MPR838" s="257"/>
      <c r="MPS838" s="257"/>
      <c r="MPT838" s="257"/>
      <c r="MPU838" s="257"/>
      <c r="MPV838" s="257"/>
      <c r="MPW838" s="257"/>
      <c r="MPX838" s="257"/>
      <c r="MPY838" s="257"/>
      <c r="MPZ838" s="257"/>
      <c r="MQA838" s="257"/>
      <c r="MQB838" s="257"/>
      <c r="MQC838" s="257"/>
      <c r="MQD838" s="257"/>
      <c r="MQE838" s="257"/>
      <c r="MQF838" s="257"/>
      <c r="MQG838" s="257"/>
      <c r="MQH838" s="257"/>
      <c r="MQI838" s="257"/>
      <c r="MQJ838" s="257"/>
      <c r="MQK838" s="257"/>
      <c r="MQL838" s="257"/>
      <c r="MQM838" s="257"/>
      <c r="MQN838" s="257"/>
      <c r="MQO838" s="257"/>
      <c r="MQP838" s="257"/>
      <c r="MQQ838" s="257"/>
      <c r="MQR838" s="257"/>
      <c r="MQS838" s="257"/>
      <c r="MQT838" s="257"/>
      <c r="MQU838" s="257"/>
      <c r="MQV838" s="257"/>
      <c r="MQW838" s="257"/>
      <c r="MQX838" s="257"/>
      <c r="MQY838" s="257"/>
      <c r="MQZ838" s="257"/>
      <c r="MRA838" s="257"/>
      <c r="MRB838" s="257"/>
      <c r="MRC838" s="257"/>
      <c r="MRD838" s="257"/>
      <c r="MRE838" s="257"/>
      <c r="MRF838" s="257"/>
      <c r="MRG838" s="257"/>
      <c r="MRH838" s="257"/>
      <c r="MRI838" s="257"/>
      <c r="MRJ838" s="257"/>
      <c r="MRK838" s="257"/>
      <c r="MRL838" s="257"/>
      <c r="MRM838" s="257"/>
      <c r="MRN838" s="257"/>
      <c r="MRO838" s="257"/>
      <c r="MRP838" s="257"/>
      <c r="MRQ838" s="257"/>
      <c r="MRR838" s="257"/>
      <c r="MRS838" s="257"/>
      <c r="MRT838" s="257"/>
      <c r="MRU838" s="257"/>
      <c r="MRV838" s="257"/>
      <c r="MRW838" s="257"/>
      <c r="MRX838" s="257"/>
      <c r="MRY838" s="257"/>
      <c r="MRZ838" s="257"/>
      <c r="MSA838" s="257"/>
      <c r="MSB838" s="257"/>
      <c r="MSC838" s="257"/>
      <c r="MSD838" s="257"/>
      <c r="MSE838" s="257"/>
      <c r="MSF838" s="257"/>
      <c r="MSG838" s="257"/>
      <c r="MSH838" s="257"/>
      <c r="MSI838" s="257"/>
      <c r="MSJ838" s="257"/>
      <c r="MSK838" s="257"/>
      <c r="MSL838" s="257"/>
      <c r="MSM838" s="257"/>
      <c r="MSN838" s="257"/>
      <c r="MSO838" s="257"/>
      <c r="MSP838" s="257"/>
      <c r="MSQ838" s="257"/>
      <c r="MSR838" s="257"/>
      <c r="MSS838" s="257"/>
      <c r="MST838" s="257"/>
      <c r="MSU838" s="257"/>
      <c r="MSV838" s="257"/>
      <c r="MSW838" s="257"/>
      <c r="MSX838" s="257"/>
      <c r="MSY838" s="257"/>
      <c r="MSZ838" s="257"/>
      <c r="MTA838" s="257"/>
      <c r="MTB838" s="257"/>
      <c r="MTC838" s="257"/>
      <c r="MTD838" s="257"/>
      <c r="MTE838" s="257"/>
      <c r="MTF838" s="257"/>
      <c r="MTG838" s="257"/>
      <c r="MTH838" s="257"/>
      <c r="MTI838" s="257"/>
      <c r="MTJ838" s="257"/>
      <c r="MTK838" s="257"/>
      <c r="MTL838" s="257"/>
      <c r="MTM838" s="257"/>
      <c r="MTN838" s="257"/>
      <c r="MTO838" s="257"/>
      <c r="MTP838" s="257"/>
      <c r="MTQ838" s="257"/>
      <c r="MTR838" s="257"/>
      <c r="MTS838" s="257"/>
      <c r="MTT838" s="257"/>
      <c r="MTU838" s="257"/>
      <c r="MTV838" s="257"/>
      <c r="MTW838" s="257"/>
      <c r="MTX838" s="257"/>
      <c r="MTY838" s="257"/>
      <c r="MTZ838" s="257"/>
      <c r="MUA838" s="257"/>
      <c r="MUB838" s="257"/>
      <c r="MUC838" s="257"/>
      <c r="MUD838" s="257"/>
      <c r="MUE838" s="257"/>
      <c r="MUF838" s="257"/>
      <c r="MUG838" s="257"/>
      <c r="MUH838" s="257"/>
      <c r="MUI838" s="257"/>
      <c r="MUJ838" s="257"/>
      <c r="MUK838" s="257"/>
      <c r="MUL838" s="257"/>
      <c r="MUM838" s="257"/>
      <c r="MUN838" s="257"/>
      <c r="MUO838" s="257"/>
      <c r="MUP838" s="257"/>
      <c r="MUQ838" s="257"/>
      <c r="MUR838" s="257"/>
      <c r="MUS838" s="257"/>
      <c r="MUT838" s="257"/>
      <c r="MUU838" s="257"/>
      <c r="MUV838" s="257"/>
      <c r="MUW838" s="257"/>
      <c r="MUX838" s="257"/>
      <c r="MUY838" s="257"/>
      <c r="MUZ838" s="257"/>
      <c r="MVA838" s="257"/>
      <c r="MVB838" s="257"/>
      <c r="MVC838" s="257"/>
      <c r="MVD838" s="257"/>
      <c r="MVE838" s="257"/>
      <c r="MVF838" s="257"/>
      <c r="MVG838" s="257"/>
      <c r="MVH838" s="257"/>
      <c r="MVI838" s="257"/>
      <c r="MVJ838" s="257"/>
      <c r="MVK838" s="257"/>
      <c r="MVL838" s="257"/>
      <c r="MVM838" s="257"/>
      <c r="MVN838" s="257"/>
      <c r="MVO838" s="257"/>
      <c r="MVP838" s="257"/>
      <c r="MVQ838" s="257"/>
      <c r="MVR838" s="257"/>
      <c r="MVS838" s="257"/>
      <c r="MVT838" s="257"/>
      <c r="MVU838" s="257"/>
      <c r="MVV838" s="257"/>
      <c r="MVW838" s="257"/>
      <c r="MVX838" s="257"/>
      <c r="MVY838" s="257"/>
      <c r="MVZ838" s="257"/>
      <c r="MWA838" s="257"/>
      <c r="MWB838" s="257"/>
      <c r="MWC838" s="257"/>
      <c r="MWD838" s="257"/>
      <c r="MWE838" s="257"/>
      <c r="MWF838" s="257"/>
      <c r="MWG838" s="257"/>
      <c r="MWH838" s="257"/>
      <c r="MWI838" s="257"/>
      <c r="MWJ838" s="257"/>
      <c r="MWK838" s="257"/>
      <c r="MWL838" s="257"/>
      <c r="MWM838" s="257"/>
      <c r="MWN838" s="257"/>
      <c r="MWO838" s="257"/>
      <c r="MWP838" s="257"/>
      <c r="MWQ838" s="257"/>
      <c r="MWR838" s="257"/>
      <c r="MWS838" s="257"/>
      <c r="MWT838" s="257"/>
      <c r="MWU838" s="257"/>
      <c r="MWV838" s="257"/>
      <c r="MWW838" s="257"/>
      <c r="MWX838" s="257"/>
      <c r="MWY838" s="257"/>
      <c r="MWZ838" s="257"/>
      <c r="MXA838" s="257"/>
      <c r="MXB838" s="257"/>
      <c r="MXC838" s="257"/>
      <c r="MXD838" s="257"/>
      <c r="MXE838" s="257"/>
      <c r="MXF838" s="257"/>
      <c r="MXG838" s="257"/>
      <c r="MXH838" s="257"/>
      <c r="MXI838" s="257"/>
      <c r="MXJ838" s="257"/>
      <c r="MXK838" s="257"/>
      <c r="MXL838" s="257"/>
      <c r="MXM838" s="257"/>
      <c r="MXN838" s="257"/>
      <c r="MXO838" s="257"/>
      <c r="MXP838" s="257"/>
      <c r="MXQ838" s="257"/>
      <c r="MXR838" s="257"/>
      <c r="MXS838" s="257"/>
      <c r="MXT838" s="257"/>
      <c r="MXU838" s="257"/>
      <c r="MXV838" s="257"/>
      <c r="MXW838" s="257"/>
      <c r="MXX838" s="257"/>
      <c r="MXY838" s="257"/>
      <c r="MXZ838" s="257"/>
      <c r="MYA838" s="257"/>
      <c r="MYB838" s="257"/>
      <c r="MYC838" s="257"/>
      <c r="MYD838" s="257"/>
      <c r="MYE838" s="257"/>
      <c r="MYF838" s="257"/>
      <c r="MYG838" s="257"/>
      <c r="MYH838" s="257"/>
      <c r="MYI838" s="257"/>
      <c r="MYJ838" s="257"/>
      <c r="MYK838" s="257"/>
      <c r="MYL838" s="257"/>
      <c r="MYM838" s="257"/>
      <c r="MYN838" s="257"/>
      <c r="MYO838" s="257"/>
      <c r="MYP838" s="257"/>
      <c r="MYQ838" s="257"/>
      <c r="MYR838" s="257"/>
      <c r="MYS838" s="257"/>
      <c r="MYT838" s="257"/>
      <c r="MYU838" s="257"/>
      <c r="MYV838" s="257"/>
      <c r="MYW838" s="257"/>
      <c r="MYX838" s="257"/>
      <c r="MYY838" s="257"/>
      <c r="MYZ838" s="257"/>
      <c r="MZA838" s="257"/>
      <c r="MZB838" s="257"/>
      <c r="MZC838" s="257"/>
      <c r="MZD838" s="257"/>
      <c r="MZE838" s="257"/>
      <c r="MZF838" s="257"/>
      <c r="MZG838" s="257"/>
      <c r="MZH838" s="257"/>
      <c r="MZI838" s="257"/>
      <c r="MZJ838" s="257"/>
      <c r="MZK838" s="257"/>
      <c r="MZL838" s="257"/>
      <c r="MZM838" s="257"/>
      <c r="MZN838" s="257"/>
      <c r="MZO838" s="257"/>
      <c r="MZP838" s="257"/>
      <c r="MZQ838" s="257"/>
      <c r="MZR838" s="257"/>
      <c r="MZS838" s="257"/>
      <c r="MZT838" s="257"/>
      <c r="MZU838" s="257"/>
      <c r="MZV838" s="257"/>
      <c r="MZW838" s="257"/>
      <c r="MZX838" s="257"/>
      <c r="MZY838" s="257"/>
      <c r="MZZ838" s="257"/>
      <c r="NAA838" s="257"/>
      <c r="NAB838" s="257"/>
      <c r="NAC838" s="257"/>
      <c r="NAD838" s="257"/>
      <c r="NAE838" s="257"/>
      <c r="NAF838" s="257"/>
      <c r="NAG838" s="257"/>
      <c r="NAH838" s="257"/>
      <c r="NAI838" s="257"/>
      <c r="NAJ838" s="257"/>
      <c r="NAK838" s="257"/>
      <c r="NAL838" s="257"/>
      <c r="NAM838" s="257"/>
      <c r="NAN838" s="257"/>
      <c r="NAO838" s="257"/>
      <c r="NAP838" s="257"/>
      <c r="NAQ838" s="257"/>
      <c r="NAR838" s="257"/>
      <c r="NAS838" s="257"/>
      <c r="NAT838" s="257"/>
      <c r="NAU838" s="257"/>
      <c r="NAV838" s="257"/>
      <c r="NAW838" s="257"/>
      <c r="NAX838" s="257"/>
      <c r="NAY838" s="257"/>
      <c r="NAZ838" s="257"/>
      <c r="NBA838" s="257"/>
      <c r="NBB838" s="257"/>
      <c r="NBC838" s="257"/>
      <c r="NBD838" s="257"/>
      <c r="NBE838" s="257"/>
      <c r="NBF838" s="257"/>
      <c r="NBG838" s="257"/>
      <c r="NBH838" s="257"/>
      <c r="NBI838" s="257"/>
      <c r="NBJ838" s="257"/>
      <c r="NBK838" s="257"/>
      <c r="NBL838" s="257"/>
      <c r="NBM838" s="257"/>
      <c r="NBN838" s="257"/>
      <c r="NBO838" s="257"/>
      <c r="NBP838" s="257"/>
      <c r="NBQ838" s="257"/>
      <c r="NBR838" s="257"/>
      <c r="NBS838" s="257"/>
      <c r="NBT838" s="257"/>
      <c r="NBU838" s="257"/>
      <c r="NBV838" s="257"/>
      <c r="NBW838" s="257"/>
      <c r="NBX838" s="257"/>
      <c r="NBY838" s="257"/>
      <c r="NBZ838" s="257"/>
      <c r="NCA838" s="257"/>
      <c r="NCB838" s="257"/>
      <c r="NCC838" s="257"/>
      <c r="NCD838" s="257"/>
      <c r="NCE838" s="257"/>
      <c r="NCF838" s="257"/>
      <c r="NCG838" s="257"/>
      <c r="NCH838" s="257"/>
      <c r="NCI838" s="257"/>
      <c r="NCJ838" s="257"/>
      <c r="NCK838" s="257"/>
      <c r="NCL838" s="257"/>
      <c r="NCM838" s="257"/>
      <c r="NCN838" s="257"/>
      <c r="NCO838" s="257"/>
      <c r="NCP838" s="257"/>
      <c r="NCQ838" s="257"/>
      <c r="NCR838" s="257"/>
      <c r="NCS838" s="257"/>
      <c r="NCT838" s="257"/>
      <c r="NCU838" s="257"/>
      <c r="NCV838" s="257"/>
      <c r="NCW838" s="257"/>
      <c r="NCX838" s="257"/>
      <c r="NCY838" s="257"/>
      <c r="NCZ838" s="257"/>
      <c r="NDA838" s="257"/>
      <c r="NDB838" s="257"/>
      <c r="NDC838" s="257"/>
      <c r="NDD838" s="257"/>
      <c r="NDE838" s="257"/>
      <c r="NDF838" s="257"/>
      <c r="NDG838" s="257"/>
      <c r="NDH838" s="257"/>
      <c r="NDI838" s="257"/>
      <c r="NDJ838" s="257"/>
      <c r="NDK838" s="257"/>
      <c r="NDL838" s="257"/>
      <c r="NDM838" s="257"/>
      <c r="NDN838" s="257"/>
      <c r="NDO838" s="257"/>
      <c r="NDP838" s="257"/>
      <c r="NDQ838" s="257"/>
      <c r="NDR838" s="257"/>
      <c r="NDS838" s="257"/>
      <c r="NDT838" s="257"/>
      <c r="NDU838" s="257"/>
      <c r="NDV838" s="257"/>
      <c r="NDW838" s="257"/>
      <c r="NDX838" s="257"/>
      <c r="NDY838" s="257"/>
      <c r="NDZ838" s="257"/>
      <c r="NEA838" s="257"/>
      <c r="NEB838" s="257"/>
      <c r="NEC838" s="257"/>
      <c r="NED838" s="257"/>
      <c r="NEE838" s="257"/>
      <c r="NEF838" s="257"/>
      <c r="NEG838" s="257"/>
      <c r="NEH838" s="257"/>
      <c r="NEI838" s="257"/>
      <c r="NEJ838" s="257"/>
      <c r="NEK838" s="257"/>
      <c r="NEL838" s="257"/>
      <c r="NEM838" s="257"/>
      <c r="NEN838" s="257"/>
      <c r="NEO838" s="257"/>
      <c r="NEP838" s="257"/>
      <c r="NEQ838" s="257"/>
      <c r="NER838" s="257"/>
      <c r="NES838" s="257"/>
      <c r="NET838" s="257"/>
      <c r="NEU838" s="257"/>
      <c r="NEV838" s="257"/>
      <c r="NEW838" s="257"/>
      <c r="NEX838" s="257"/>
      <c r="NEY838" s="257"/>
      <c r="NEZ838" s="257"/>
      <c r="NFA838" s="257"/>
      <c r="NFB838" s="257"/>
      <c r="NFC838" s="257"/>
      <c r="NFD838" s="257"/>
      <c r="NFE838" s="257"/>
      <c r="NFF838" s="257"/>
      <c r="NFG838" s="257"/>
      <c r="NFH838" s="257"/>
      <c r="NFI838" s="257"/>
      <c r="NFJ838" s="257"/>
      <c r="NFK838" s="257"/>
      <c r="NFL838" s="257"/>
      <c r="NFM838" s="257"/>
      <c r="NFN838" s="257"/>
      <c r="NFO838" s="257"/>
      <c r="NFP838" s="257"/>
      <c r="NFQ838" s="257"/>
      <c r="NFR838" s="257"/>
      <c r="NFS838" s="257"/>
      <c r="NFT838" s="257"/>
      <c r="NFU838" s="257"/>
      <c r="NFV838" s="257"/>
      <c r="NFW838" s="257"/>
      <c r="NFX838" s="257"/>
      <c r="NFY838" s="257"/>
      <c r="NFZ838" s="257"/>
      <c r="NGA838" s="257"/>
      <c r="NGB838" s="257"/>
      <c r="NGC838" s="257"/>
      <c r="NGD838" s="257"/>
      <c r="NGE838" s="257"/>
      <c r="NGF838" s="257"/>
      <c r="NGG838" s="257"/>
      <c r="NGH838" s="257"/>
      <c r="NGI838" s="257"/>
      <c r="NGJ838" s="257"/>
      <c r="NGK838" s="257"/>
      <c r="NGL838" s="257"/>
      <c r="NGM838" s="257"/>
      <c r="NGN838" s="257"/>
      <c r="NGO838" s="257"/>
      <c r="NGP838" s="257"/>
      <c r="NGQ838" s="257"/>
      <c r="NGR838" s="257"/>
      <c r="NGS838" s="257"/>
      <c r="NGT838" s="257"/>
      <c r="NGU838" s="257"/>
      <c r="NGV838" s="257"/>
      <c r="NGW838" s="257"/>
      <c r="NGX838" s="257"/>
      <c r="NGY838" s="257"/>
      <c r="NGZ838" s="257"/>
      <c r="NHA838" s="257"/>
      <c r="NHB838" s="257"/>
      <c r="NHC838" s="257"/>
      <c r="NHD838" s="257"/>
      <c r="NHE838" s="257"/>
      <c r="NHF838" s="257"/>
      <c r="NHG838" s="257"/>
      <c r="NHH838" s="257"/>
      <c r="NHI838" s="257"/>
      <c r="NHJ838" s="257"/>
      <c r="NHK838" s="257"/>
      <c r="NHL838" s="257"/>
      <c r="NHM838" s="257"/>
      <c r="NHN838" s="257"/>
      <c r="NHO838" s="257"/>
      <c r="NHP838" s="257"/>
      <c r="NHQ838" s="257"/>
      <c r="NHR838" s="257"/>
      <c r="NHS838" s="257"/>
      <c r="NHT838" s="257"/>
      <c r="NHU838" s="257"/>
      <c r="NHV838" s="257"/>
      <c r="NHW838" s="257"/>
      <c r="NHX838" s="257"/>
      <c r="NHY838" s="257"/>
      <c r="NHZ838" s="257"/>
      <c r="NIA838" s="257"/>
      <c r="NIB838" s="257"/>
      <c r="NIC838" s="257"/>
      <c r="NID838" s="257"/>
      <c r="NIE838" s="257"/>
      <c r="NIF838" s="257"/>
      <c r="NIG838" s="257"/>
      <c r="NIH838" s="257"/>
      <c r="NII838" s="257"/>
      <c r="NIJ838" s="257"/>
      <c r="NIK838" s="257"/>
      <c r="NIL838" s="257"/>
      <c r="NIM838" s="257"/>
      <c r="NIN838" s="257"/>
      <c r="NIO838" s="257"/>
      <c r="NIP838" s="257"/>
      <c r="NIQ838" s="257"/>
      <c r="NIR838" s="257"/>
      <c r="NIS838" s="257"/>
      <c r="NIT838" s="257"/>
      <c r="NIU838" s="257"/>
      <c r="NIV838" s="257"/>
      <c r="NIW838" s="257"/>
      <c r="NIX838" s="257"/>
      <c r="NIY838" s="257"/>
      <c r="NIZ838" s="257"/>
      <c r="NJA838" s="257"/>
      <c r="NJB838" s="257"/>
      <c r="NJC838" s="257"/>
      <c r="NJD838" s="257"/>
      <c r="NJE838" s="257"/>
      <c r="NJF838" s="257"/>
      <c r="NJG838" s="257"/>
      <c r="NJH838" s="257"/>
      <c r="NJI838" s="257"/>
      <c r="NJJ838" s="257"/>
      <c r="NJK838" s="257"/>
      <c r="NJL838" s="257"/>
      <c r="NJM838" s="257"/>
      <c r="NJN838" s="257"/>
      <c r="NJO838" s="257"/>
      <c r="NJP838" s="257"/>
      <c r="NJQ838" s="257"/>
      <c r="NJR838" s="257"/>
      <c r="NJS838" s="257"/>
      <c r="NJT838" s="257"/>
      <c r="NJU838" s="257"/>
      <c r="NJV838" s="257"/>
      <c r="NJW838" s="257"/>
      <c r="NJX838" s="257"/>
      <c r="NJY838" s="257"/>
      <c r="NJZ838" s="257"/>
      <c r="NKA838" s="257"/>
      <c r="NKB838" s="257"/>
      <c r="NKC838" s="257"/>
      <c r="NKD838" s="257"/>
      <c r="NKE838" s="257"/>
      <c r="NKF838" s="257"/>
      <c r="NKG838" s="257"/>
      <c r="NKH838" s="257"/>
      <c r="NKI838" s="257"/>
      <c r="NKJ838" s="257"/>
      <c r="NKK838" s="257"/>
      <c r="NKL838" s="257"/>
      <c r="NKM838" s="257"/>
      <c r="NKN838" s="257"/>
      <c r="NKO838" s="257"/>
      <c r="NKP838" s="257"/>
      <c r="NKQ838" s="257"/>
      <c r="NKR838" s="257"/>
      <c r="NKS838" s="257"/>
      <c r="NKT838" s="257"/>
      <c r="NKU838" s="257"/>
      <c r="NKV838" s="257"/>
      <c r="NKW838" s="257"/>
      <c r="NKX838" s="257"/>
      <c r="NKY838" s="257"/>
      <c r="NKZ838" s="257"/>
      <c r="NLA838" s="257"/>
      <c r="NLB838" s="257"/>
      <c r="NLC838" s="257"/>
      <c r="NLD838" s="257"/>
      <c r="NLE838" s="257"/>
      <c r="NLF838" s="257"/>
      <c r="NLG838" s="257"/>
      <c r="NLH838" s="257"/>
      <c r="NLI838" s="257"/>
      <c r="NLJ838" s="257"/>
      <c r="NLK838" s="257"/>
      <c r="NLL838" s="257"/>
      <c r="NLM838" s="257"/>
      <c r="NLN838" s="257"/>
      <c r="NLO838" s="257"/>
      <c r="NLP838" s="257"/>
      <c r="NLQ838" s="257"/>
      <c r="NLR838" s="257"/>
      <c r="NLS838" s="257"/>
      <c r="NLT838" s="257"/>
      <c r="NLU838" s="257"/>
      <c r="NLV838" s="257"/>
      <c r="NLW838" s="257"/>
      <c r="NLX838" s="257"/>
      <c r="NLY838" s="257"/>
      <c r="NLZ838" s="257"/>
      <c r="NMA838" s="257"/>
      <c r="NMB838" s="257"/>
      <c r="NMC838" s="257"/>
      <c r="NMD838" s="257"/>
      <c r="NME838" s="257"/>
      <c r="NMF838" s="257"/>
      <c r="NMG838" s="257"/>
      <c r="NMH838" s="257"/>
      <c r="NMI838" s="257"/>
      <c r="NMJ838" s="257"/>
      <c r="NMK838" s="257"/>
      <c r="NML838" s="257"/>
      <c r="NMM838" s="257"/>
      <c r="NMN838" s="257"/>
      <c r="NMO838" s="257"/>
      <c r="NMP838" s="257"/>
      <c r="NMQ838" s="257"/>
      <c r="NMR838" s="257"/>
      <c r="NMS838" s="257"/>
      <c r="NMT838" s="257"/>
      <c r="NMU838" s="257"/>
      <c r="NMV838" s="257"/>
      <c r="NMW838" s="257"/>
      <c r="NMX838" s="257"/>
      <c r="NMY838" s="257"/>
      <c r="NMZ838" s="257"/>
      <c r="NNA838" s="257"/>
      <c r="NNB838" s="257"/>
      <c r="NNC838" s="257"/>
      <c r="NND838" s="257"/>
      <c r="NNE838" s="257"/>
      <c r="NNF838" s="257"/>
      <c r="NNG838" s="257"/>
      <c r="NNH838" s="257"/>
      <c r="NNI838" s="257"/>
      <c r="NNJ838" s="257"/>
      <c r="NNK838" s="257"/>
      <c r="NNL838" s="257"/>
      <c r="NNM838" s="257"/>
      <c r="NNN838" s="257"/>
      <c r="NNO838" s="257"/>
      <c r="NNP838" s="257"/>
      <c r="NNQ838" s="257"/>
      <c r="NNR838" s="257"/>
      <c r="NNS838" s="257"/>
      <c r="NNT838" s="257"/>
      <c r="NNU838" s="257"/>
      <c r="NNV838" s="257"/>
      <c r="NNW838" s="257"/>
      <c r="NNX838" s="257"/>
      <c r="NNY838" s="257"/>
      <c r="NNZ838" s="257"/>
      <c r="NOA838" s="257"/>
      <c r="NOB838" s="257"/>
      <c r="NOC838" s="257"/>
      <c r="NOD838" s="257"/>
      <c r="NOE838" s="257"/>
      <c r="NOF838" s="257"/>
      <c r="NOG838" s="257"/>
      <c r="NOH838" s="257"/>
      <c r="NOI838" s="257"/>
      <c r="NOJ838" s="257"/>
      <c r="NOK838" s="257"/>
      <c r="NOL838" s="257"/>
      <c r="NOM838" s="257"/>
      <c r="NON838" s="257"/>
      <c r="NOO838" s="257"/>
      <c r="NOP838" s="257"/>
      <c r="NOQ838" s="257"/>
      <c r="NOR838" s="257"/>
      <c r="NOS838" s="257"/>
      <c r="NOT838" s="257"/>
      <c r="NOU838" s="257"/>
      <c r="NOV838" s="257"/>
      <c r="NOW838" s="257"/>
      <c r="NOX838" s="257"/>
      <c r="NOY838" s="257"/>
      <c r="NOZ838" s="257"/>
      <c r="NPA838" s="257"/>
      <c r="NPB838" s="257"/>
      <c r="NPC838" s="257"/>
      <c r="NPD838" s="257"/>
      <c r="NPE838" s="257"/>
      <c r="NPF838" s="257"/>
      <c r="NPG838" s="257"/>
      <c r="NPH838" s="257"/>
      <c r="NPI838" s="257"/>
      <c r="NPJ838" s="257"/>
      <c r="NPK838" s="257"/>
      <c r="NPL838" s="257"/>
      <c r="NPM838" s="257"/>
      <c r="NPN838" s="257"/>
      <c r="NPO838" s="257"/>
      <c r="NPP838" s="257"/>
      <c r="NPQ838" s="257"/>
      <c r="NPR838" s="257"/>
      <c r="NPS838" s="257"/>
      <c r="NPT838" s="257"/>
      <c r="NPU838" s="257"/>
      <c r="NPV838" s="257"/>
      <c r="NPW838" s="257"/>
      <c r="NPX838" s="257"/>
      <c r="NPY838" s="257"/>
      <c r="NPZ838" s="257"/>
      <c r="NQA838" s="257"/>
      <c r="NQB838" s="257"/>
      <c r="NQC838" s="257"/>
      <c r="NQD838" s="257"/>
      <c r="NQE838" s="257"/>
      <c r="NQF838" s="257"/>
      <c r="NQG838" s="257"/>
      <c r="NQH838" s="257"/>
      <c r="NQI838" s="257"/>
      <c r="NQJ838" s="257"/>
      <c r="NQK838" s="257"/>
      <c r="NQL838" s="257"/>
      <c r="NQM838" s="257"/>
      <c r="NQN838" s="257"/>
      <c r="NQO838" s="257"/>
      <c r="NQP838" s="257"/>
      <c r="NQQ838" s="257"/>
      <c r="NQR838" s="257"/>
      <c r="NQS838" s="257"/>
      <c r="NQT838" s="257"/>
      <c r="NQU838" s="257"/>
      <c r="NQV838" s="257"/>
      <c r="NQW838" s="257"/>
      <c r="NQX838" s="257"/>
      <c r="NQY838" s="257"/>
      <c r="NQZ838" s="257"/>
      <c r="NRA838" s="257"/>
      <c r="NRB838" s="257"/>
      <c r="NRC838" s="257"/>
      <c r="NRD838" s="257"/>
      <c r="NRE838" s="257"/>
      <c r="NRF838" s="257"/>
      <c r="NRG838" s="257"/>
      <c r="NRH838" s="257"/>
      <c r="NRI838" s="257"/>
      <c r="NRJ838" s="257"/>
      <c r="NRK838" s="257"/>
      <c r="NRL838" s="257"/>
      <c r="NRM838" s="257"/>
      <c r="NRN838" s="257"/>
      <c r="NRO838" s="257"/>
      <c r="NRP838" s="257"/>
      <c r="NRQ838" s="257"/>
      <c r="NRR838" s="257"/>
      <c r="NRS838" s="257"/>
      <c r="NRT838" s="257"/>
      <c r="NRU838" s="257"/>
      <c r="NRV838" s="257"/>
      <c r="NRW838" s="257"/>
      <c r="NRX838" s="257"/>
      <c r="NRY838" s="257"/>
      <c r="NRZ838" s="257"/>
      <c r="NSA838" s="257"/>
      <c r="NSB838" s="257"/>
      <c r="NSC838" s="257"/>
      <c r="NSD838" s="257"/>
      <c r="NSE838" s="257"/>
      <c r="NSF838" s="257"/>
      <c r="NSG838" s="257"/>
      <c r="NSH838" s="257"/>
      <c r="NSI838" s="257"/>
      <c r="NSJ838" s="257"/>
      <c r="NSK838" s="257"/>
      <c r="NSL838" s="257"/>
      <c r="NSM838" s="257"/>
      <c r="NSN838" s="257"/>
      <c r="NSO838" s="257"/>
      <c r="NSP838" s="257"/>
      <c r="NSQ838" s="257"/>
      <c r="NSR838" s="257"/>
      <c r="NSS838" s="257"/>
      <c r="NST838" s="257"/>
      <c r="NSU838" s="257"/>
      <c r="NSV838" s="257"/>
      <c r="NSW838" s="257"/>
      <c r="NSX838" s="257"/>
      <c r="NSY838" s="257"/>
      <c r="NSZ838" s="257"/>
      <c r="NTA838" s="257"/>
      <c r="NTB838" s="257"/>
      <c r="NTC838" s="257"/>
      <c r="NTD838" s="257"/>
      <c r="NTE838" s="257"/>
      <c r="NTF838" s="257"/>
      <c r="NTG838" s="257"/>
      <c r="NTH838" s="257"/>
      <c r="NTI838" s="257"/>
      <c r="NTJ838" s="257"/>
      <c r="NTK838" s="257"/>
      <c r="NTL838" s="257"/>
      <c r="NTM838" s="257"/>
      <c r="NTN838" s="257"/>
      <c r="NTO838" s="257"/>
      <c r="NTP838" s="257"/>
      <c r="NTQ838" s="257"/>
      <c r="NTR838" s="257"/>
      <c r="NTS838" s="257"/>
      <c r="NTT838" s="257"/>
      <c r="NTU838" s="257"/>
      <c r="NTV838" s="257"/>
      <c r="NTW838" s="257"/>
      <c r="NTX838" s="257"/>
      <c r="NTY838" s="257"/>
      <c r="NTZ838" s="257"/>
      <c r="NUA838" s="257"/>
      <c r="NUB838" s="257"/>
      <c r="NUC838" s="257"/>
      <c r="NUD838" s="257"/>
      <c r="NUE838" s="257"/>
      <c r="NUF838" s="257"/>
      <c r="NUG838" s="257"/>
      <c r="NUH838" s="257"/>
      <c r="NUI838" s="257"/>
      <c r="NUJ838" s="257"/>
      <c r="NUK838" s="257"/>
      <c r="NUL838" s="257"/>
      <c r="NUM838" s="257"/>
      <c r="NUN838" s="257"/>
      <c r="NUO838" s="257"/>
      <c r="NUP838" s="257"/>
      <c r="NUQ838" s="257"/>
      <c r="NUR838" s="257"/>
      <c r="NUS838" s="257"/>
      <c r="NUT838" s="257"/>
      <c r="NUU838" s="257"/>
      <c r="NUV838" s="257"/>
      <c r="NUW838" s="257"/>
      <c r="NUX838" s="257"/>
      <c r="NUY838" s="257"/>
      <c r="NUZ838" s="257"/>
      <c r="NVA838" s="257"/>
      <c r="NVB838" s="257"/>
      <c r="NVC838" s="257"/>
      <c r="NVD838" s="257"/>
      <c r="NVE838" s="257"/>
      <c r="NVF838" s="257"/>
      <c r="NVG838" s="257"/>
      <c r="NVH838" s="257"/>
      <c r="NVI838" s="257"/>
      <c r="NVJ838" s="257"/>
      <c r="NVK838" s="257"/>
      <c r="NVL838" s="257"/>
      <c r="NVM838" s="257"/>
      <c r="NVN838" s="257"/>
      <c r="NVO838" s="257"/>
      <c r="NVP838" s="257"/>
      <c r="NVQ838" s="257"/>
      <c r="NVR838" s="257"/>
      <c r="NVS838" s="257"/>
      <c r="NVT838" s="257"/>
      <c r="NVU838" s="257"/>
      <c r="NVV838" s="257"/>
      <c r="NVW838" s="257"/>
      <c r="NVX838" s="257"/>
      <c r="NVY838" s="257"/>
      <c r="NVZ838" s="257"/>
      <c r="NWA838" s="257"/>
      <c r="NWB838" s="257"/>
      <c r="NWC838" s="257"/>
      <c r="NWD838" s="257"/>
      <c r="NWE838" s="257"/>
      <c r="NWF838" s="257"/>
      <c r="NWG838" s="257"/>
      <c r="NWH838" s="257"/>
      <c r="NWI838" s="257"/>
      <c r="NWJ838" s="257"/>
      <c r="NWK838" s="257"/>
      <c r="NWL838" s="257"/>
      <c r="NWM838" s="257"/>
      <c r="NWN838" s="257"/>
      <c r="NWO838" s="257"/>
      <c r="NWP838" s="257"/>
      <c r="NWQ838" s="257"/>
      <c r="NWR838" s="257"/>
      <c r="NWS838" s="257"/>
      <c r="NWT838" s="257"/>
      <c r="NWU838" s="257"/>
      <c r="NWV838" s="257"/>
      <c r="NWW838" s="257"/>
      <c r="NWX838" s="257"/>
      <c r="NWY838" s="257"/>
      <c r="NWZ838" s="257"/>
      <c r="NXA838" s="257"/>
      <c r="NXB838" s="257"/>
      <c r="NXC838" s="257"/>
      <c r="NXD838" s="257"/>
      <c r="NXE838" s="257"/>
      <c r="NXF838" s="257"/>
      <c r="NXG838" s="257"/>
      <c r="NXH838" s="257"/>
      <c r="NXI838" s="257"/>
      <c r="NXJ838" s="257"/>
      <c r="NXK838" s="257"/>
      <c r="NXL838" s="257"/>
      <c r="NXM838" s="257"/>
      <c r="NXN838" s="257"/>
      <c r="NXO838" s="257"/>
      <c r="NXP838" s="257"/>
      <c r="NXQ838" s="257"/>
      <c r="NXR838" s="257"/>
      <c r="NXS838" s="257"/>
      <c r="NXT838" s="257"/>
      <c r="NXU838" s="257"/>
      <c r="NXV838" s="257"/>
      <c r="NXW838" s="257"/>
      <c r="NXX838" s="257"/>
      <c r="NXY838" s="257"/>
      <c r="NXZ838" s="257"/>
      <c r="NYA838" s="257"/>
      <c r="NYB838" s="257"/>
      <c r="NYC838" s="257"/>
      <c r="NYD838" s="257"/>
      <c r="NYE838" s="257"/>
      <c r="NYF838" s="257"/>
      <c r="NYG838" s="257"/>
      <c r="NYH838" s="257"/>
      <c r="NYI838" s="257"/>
      <c r="NYJ838" s="257"/>
      <c r="NYK838" s="257"/>
      <c r="NYL838" s="257"/>
      <c r="NYM838" s="257"/>
      <c r="NYN838" s="257"/>
      <c r="NYO838" s="257"/>
      <c r="NYP838" s="257"/>
      <c r="NYQ838" s="257"/>
      <c r="NYR838" s="257"/>
      <c r="NYS838" s="257"/>
      <c r="NYT838" s="257"/>
      <c r="NYU838" s="257"/>
      <c r="NYV838" s="257"/>
      <c r="NYW838" s="257"/>
      <c r="NYX838" s="257"/>
      <c r="NYY838" s="257"/>
      <c r="NYZ838" s="257"/>
      <c r="NZA838" s="257"/>
      <c r="NZB838" s="257"/>
      <c r="NZC838" s="257"/>
      <c r="NZD838" s="257"/>
      <c r="NZE838" s="257"/>
      <c r="NZF838" s="257"/>
      <c r="NZG838" s="257"/>
      <c r="NZH838" s="257"/>
      <c r="NZI838" s="257"/>
      <c r="NZJ838" s="257"/>
      <c r="NZK838" s="257"/>
      <c r="NZL838" s="257"/>
      <c r="NZM838" s="257"/>
      <c r="NZN838" s="257"/>
      <c r="NZO838" s="257"/>
      <c r="NZP838" s="257"/>
      <c r="NZQ838" s="257"/>
      <c r="NZR838" s="257"/>
      <c r="NZS838" s="257"/>
      <c r="NZT838" s="257"/>
      <c r="NZU838" s="257"/>
      <c r="NZV838" s="257"/>
      <c r="NZW838" s="257"/>
      <c r="NZX838" s="257"/>
      <c r="NZY838" s="257"/>
      <c r="NZZ838" s="257"/>
      <c r="OAA838" s="257"/>
      <c r="OAB838" s="257"/>
      <c r="OAC838" s="257"/>
      <c r="OAD838" s="257"/>
      <c r="OAE838" s="257"/>
      <c r="OAF838" s="257"/>
      <c r="OAG838" s="257"/>
      <c r="OAH838" s="257"/>
      <c r="OAI838" s="257"/>
      <c r="OAJ838" s="257"/>
      <c r="OAK838" s="257"/>
      <c r="OAL838" s="257"/>
      <c r="OAM838" s="257"/>
      <c r="OAN838" s="257"/>
      <c r="OAO838" s="257"/>
      <c r="OAP838" s="257"/>
      <c r="OAQ838" s="257"/>
      <c r="OAR838" s="257"/>
      <c r="OAS838" s="257"/>
      <c r="OAT838" s="257"/>
      <c r="OAU838" s="257"/>
      <c r="OAV838" s="257"/>
      <c r="OAW838" s="257"/>
      <c r="OAX838" s="257"/>
      <c r="OAY838" s="257"/>
      <c r="OAZ838" s="257"/>
      <c r="OBA838" s="257"/>
      <c r="OBB838" s="257"/>
      <c r="OBC838" s="257"/>
      <c r="OBD838" s="257"/>
      <c r="OBE838" s="257"/>
      <c r="OBF838" s="257"/>
      <c r="OBG838" s="257"/>
      <c r="OBH838" s="257"/>
      <c r="OBI838" s="257"/>
      <c r="OBJ838" s="257"/>
      <c r="OBK838" s="257"/>
      <c r="OBL838" s="257"/>
      <c r="OBM838" s="257"/>
      <c r="OBN838" s="257"/>
      <c r="OBO838" s="257"/>
      <c r="OBP838" s="257"/>
      <c r="OBQ838" s="257"/>
      <c r="OBR838" s="257"/>
      <c r="OBS838" s="257"/>
      <c r="OBT838" s="257"/>
      <c r="OBU838" s="257"/>
      <c r="OBV838" s="257"/>
      <c r="OBW838" s="257"/>
      <c r="OBX838" s="257"/>
      <c r="OBY838" s="257"/>
      <c r="OBZ838" s="257"/>
      <c r="OCA838" s="257"/>
      <c r="OCB838" s="257"/>
      <c r="OCC838" s="257"/>
      <c r="OCD838" s="257"/>
      <c r="OCE838" s="257"/>
      <c r="OCF838" s="257"/>
      <c r="OCG838" s="257"/>
      <c r="OCH838" s="257"/>
      <c r="OCI838" s="257"/>
      <c r="OCJ838" s="257"/>
      <c r="OCK838" s="257"/>
      <c r="OCL838" s="257"/>
      <c r="OCM838" s="257"/>
      <c r="OCN838" s="257"/>
      <c r="OCO838" s="257"/>
      <c r="OCP838" s="257"/>
      <c r="OCQ838" s="257"/>
      <c r="OCR838" s="257"/>
      <c r="OCS838" s="257"/>
      <c r="OCT838" s="257"/>
      <c r="OCU838" s="257"/>
      <c r="OCV838" s="257"/>
      <c r="OCW838" s="257"/>
      <c r="OCX838" s="257"/>
      <c r="OCY838" s="257"/>
      <c r="OCZ838" s="257"/>
      <c r="ODA838" s="257"/>
      <c r="ODB838" s="257"/>
      <c r="ODC838" s="257"/>
      <c r="ODD838" s="257"/>
      <c r="ODE838" s="257"/>
      <c r="ODF838" s="257"/>
      <c r="ODG838" s="257"/>
      <c r="ODH838" s="257"/>
      <c r="ODI838" s="257"/>
      <c r="ODJ838" s="257"/>
      <c r="ODK838" s="257"/>
      <c r="ODL838" s="257"/>
      <c r="ODM838" s="257"/>
      <c r="ODN838" s="257"/>
      <c r="ODO838" s="257"/>
      <c r="ODP838" s="257"/>
      <c r="ODQ838" s="257"/>
      <c r="ODR838" s="257"/>
      <c r="ODS838" s="257"/>
      <c r="ODT838" s="257"/>
      <c r="ODU838" s="257"/>
      <c r="ODV838" s="257"/>
      <c r="ODW838" s="257"/>
      <c r="ODX838" s="257"/>
      <c r="ODY838" s="257"/>
      <c r="ODZ838" s="257"/>
      <c r="OEA838" s="257"/>
      <c r="OEB838" s="257"/>
      <c r="OEC838" s="257"/>
      <c r="OED838" s="257"/>
      <c r="OEE838" s="257"/>
      <c r="OEF838" s="257"/>
      <c r="OEG838" s="257"/>
      <c r="OEH838" s="257"/>
      <c r="OEI838" s="257"/>
      <c r="OEJ838" s="257"/>
      <c r="OEK838" s="257"/>
      <c r="OEL838" s="257"/>
      <c r="OEM838" s="257"/>
      <c r="OEN838" s="257"/>
      <c r="OEO838" s="257"/>
      <c r="OEP838" s="257"/>
      <c r="OEQ838" s="257"/>
      <c r="OER838" s="257"/>
      <c r="OES838" s="257"/>
      <c r="OET838" s="257"/>
      <c r="OEU838" s="257"/>
      <c r="OEV838" s="257"/>
      <c r="OEW838" s="257"/>
      <c r="OEX838" s="257"/>
      <c r="OEY838" s="257"/>
      <c r="OEZ838" s="257"/>
      <c r="OFA838" s="257"/>
      <c r="OFB838" s="257"/>
      <c r="OFC838" s="257"/>
      <c r="OFD838" s="257"/>
      <c r="OFE838" s="257"/>
      <c r="OFF838" s="257"/>
      <c r="OFG838" s="257"/>
      <c r="OFH838" s="257"/>
      <c r="OFI838" s="257"/>
      <c r="OFJ838" s="257"/>
      <c r="OFK838" s="257"/>
      <c r="OFL838" s="257"/>
      <c r="OFM838" s="257"/>
      <c r="OFN838" s="257"/>
      <c r="OFO838" s="257"/>
      <c r="OFP838" s="257"/>
      <c r="OFQ838" s="257"/>
      <c r="OFR838" s="257"/>
      <c r="OFS838" s="257"/>
      <c r="OFT838" s="257"/>
      <c r="OFU838" s="257"/>
      <c r="OFV838" s="257"/>
      <c r="OFW838" s="257"/>
      <c r="OFX838" s="257"/>
      <c r="OFY838" s="257"/>
      <c r="OFZ838" s="257"/>
      <c r="OGA838" s="257"/>
      <c r="OGB838" s="257"/>
      <c r="OGC838" s="257"/>
      <c r="OGD838" s="257"/>
      <c r="OGE838" s="257"/>
      <c r="OGF838" s="257"/>
      <c r="OGG838" s="257"/>
      <c r="OGH838" s="257"/>
      <c r="OGI838" s="257"/>
      <c r="OGJ838" s="257"/>
      <c r="OGK838" s="257"/>
      <c r="OGL838" s="257"/>
      <c r="OGM838" s="257"/>
      <c r="OGN838" s="257"/>
      <c r="OGO838" s="257"/>
      <c r="OGP838" s="257"/>
      <c r="OGQ838" s="257"/>
      <c r="OGR838" s="257"/>
      <c r="OGS838" s="257"/>
      <c r="OGT838" s="257"/>
      <c r="OGU838" s="257"/>
      <c r="OGV838" s="257"/>
      <c r="OGW838" s="257"/>
      <c r="OGX838" s="257"/>
      <c r="OGY838" s="257"/>
      <c r="OGZ838" s="257"/>
      <c r="OHA838" s="257"/>
      <c r="OHB838" s="257"/>
      <c r="OHC838" s="257"/>
      <c r="OHD838" s="257"/>
      <c r="OHE838" s="257"/>
      <c r="OHF838" s="257"/>
      <c r="OHG838" s="257"/>
      <c r="OHH838" s="257"/>
      <c r="OHI838" s="257"/>
      <c r="OHJ838" s="257"/>
      <c r="OHK838" s="257"/>
      <c r="OHL838" s="257"/>
      <c r="OHM838" s="257"/>
      <c r="OHN838" s="257"/>
      <c r="OHO838" s="257"/>
      <c r="OHP838" s="257"/>
      <c r="OHQ838" s="257"/>
      <c r="OHR838" s="257"/>
      <c r="OHS838" s="257"/>
      <c r="OHT838" s="257"/>
      <c r="OHU838" s="257"/>
      <c r="OHV838" s="257"/>
      <c r="OHW838" s="257"/>
      <c r="OHX838" s="257"/>
      <c r="OHY838" s="257"/>
      <c r="OHZ838" s="257"/>
      <c r="OIA838" s="257"/>
      <c r="OIB838" s="257"/>
      <c r="OIC838" s="257"/>
      <c r="OID838" s="257"/>
      <c r="OIE838" s="257"/>
      <c r="OIF838" s="257"/>
      <c r="OIG838" s="257"/>
      <c r="OIH838" s="257"/>
      <c r="OII838" s="257"/>
      <c r="OIJ838" s="257"/>
      <c r="OIK838" s="257"/>
      <c r="OIL838" s="257"/>
      <c r="OIM838" s="257"/>
      <c r="OIN838" s="257"/>
      <c r="OIO838" s="257"/>
      <c r="OIP838" s="257"/>
      <c r="OIQ838" s="257"/>
      <c r="OIR838" s="257"/>
      <c r="OIS838" s="257"/>
      <c r="OIT838" s="257"/>
      <c r="OIU838" s="257"/>
      <c r="OIV838" s="257"/>
      <c r="OIW838" s="257"/>
      <c r="OIX838" s="257"/>
      <c r="OIY838" s="257"/>
      <c r="OIZ838" s="257"/>
      <c r="OJA838" s="257"/>
      <c r="OJB838" s="257"/>
      <c r="OJC838" s="257"/>
      <c r="OJD838" s="257"/>
      <c r="OJE838" s="257"/>
      <c r="OJF838" s="257"/>
      <c r="OJG838" s="257"/>
      <c r="OJH838" s="257"/>
      <c r="OJI838" s="257"/>
      <c r="OJJ838" s="257"/>
      <c r="OJK838" s="257"/>
      <c r="OJL838" s="257"/>
      <c r="OJM838" s="257"/>
      <c r="OJN838" s="257"/>
      <c r="OJO838" s="257"/>
      <c r="OJP838" s="257"/>
      <c r="OJQ838" s="257"/>
      <c r="OJR838" s="257"/>
      <c r="OJS838" s="257"/>
      <c r="OJT838" s="257"/>
      <c r="OJU838" s="257"/>
      <c r="OJV838" s="257"/>
      <c r="OJW838" s="257"/>
      <c r="OJX838" s="257"/>
      <c r="OJY838" s="257"/>
      <c r="OJZ838" s="257"/>
      <c r="OKA838" s="257"/>
      <c r="OKB838" s="257"/>
      <c r="OKC838" s="257"/>
      <c r="OKD838" s="257"/>
      <c r="OKE838" s="257"/>
      <c r="OKF838" s="257"/>
      <c r="OKG838" s="257"/>
      <c r="OKH838" s="257"/>
      <c r="OKI838" s="257"/>
      <c r="OKJ838" s="257"/>
      <c r="OKK838" s="257"/>
      <c r="OKL838" s="257"/>
      <c r="OKM838" s="257"/>
      <c r="OKN838" s="257"/>
      <c r="OKO838" s="257"/>
      <c r="OKP838" s="257"/>
      <c r="OKQ838" s="257"/>
      <c r="OKR838" s="257"/>
      <c r="OKS838" s="257"/>
      <c r="OKT838" s="257"/>
      <c r="OKU838" s="257"/>
      <c r="OKV838" s="257"/>
      <c r="OKW838" s="257"/>
      <c r="OKX838" s="257"/>
      <c r="OKY838" s="257"/>
      <c r="OKZ838" s="257"/>
      <c r="OLA838" s="257"/>
      <c r="OLB838" s="257"/>
      <c r="OLC838" s="257"/>
      <c r="OLD838" s="257"/>
      <c r="OLE838" s="257"/>
      <c r="OLF838" s="257"/>
      <c r="OLG838" s="257"/>
      <c r="OLH838" s="257"/>
      <c r="OLI838" s="257"/>
      <c r="OLJ838" s="257"/>
      <c r="OLK838" s="257"/>
      <c r="OLL838" s="257"/>
      <c r="OLM838" s="257"/>
      <c r="OLN838" s="257"/>
      <c r="OLO838" s="257"/>
      <c r="OLP838" s="257"/>
      <c r="OLQ838" s="257"/>
      <c r="OLR838" s="257"/>
      <c r="OLS838" s="257"/>
      <c r="OLT838" s="257"/>
      <c r="OLU838" s="257"/>
      <c r="OLV838" s="257"/>
      <c r="OLW838" s="257"/>
      <c r="OLX838" s="257"/>
      <c r="OLY838" s="257"/>
      <c r="OLZ838" s="257"/>
      <c r="OMA838" s="257"/>
      <c r="OMB838" s="257"/>
      <c r="OMC838" s="257"/>
      <c r="OMD838" s="257"/>
      <c r="OME838" s="257"/>
      <c r="OMF838" s="257"/>
      <c r="OMG838" s="257"/>
      <c r="OMH838" s="257"/>
      <c r="OMI838" s="257"/>
      <c r="OMJ838" s="257"/>
      <c r="OMK838" s="257"/>
      <c r="OML838" s="257"/>
      <c r="OMM838" s="257"/>
      <c r="OMN838" s="257"/>
      <c r="OMO838" s="257"/>
      <c r="OMP838" s="257"/>
      <c r="OMQ838" s="257"/>
      <c r="OMR838" s="257"/>
      <c r="OMS838" s="257"/>
      <c r="OMT838" s="257"/>
      <c r="OMU838" s="257"/>
      <c r="OMV838" s="257"/>
      <c r="OMW838" s="257"/>
      <c r="OMX838" s="257"/>
      <c r="OMY838" s="257"/>
      <c r="OMZ838" s="257"/>
      <c r="ONA838" s="257"/>
      <c r="ONB838" s="257"/>
      <c r="ONC838" s="257"/>
      <c r="OND838" s="257"/>
      <c r="ONE838" s="257"/>
      <c r="ONF838" s="257"/>
      <c r="ONG838" s="257"/>
      <c r="ONH838" s="257"/>
      <c r="ONI838" s="257"/>
      <c r="ONJ838" s="257"/>
      <c r="ONK838" s="257"/>
      <c r="ONL838" s="257"/>
      <c r="ONM838" s="257"/>
      <c r="ONN838" s="257"/>
      <c r="ONO838" s="257"/>
      <c r="ONP838" s="257"/>
      <c r="ONQ838" s="257"/>
      <c r="ONR838" s="257"/>
      <c r="ONS838" s="257"/>
      <c r="ONT838" s="257"/>
      <c r="ONU838" s="257"/>
      <c r="ONV838" s="257"/>
      <c r="ONW838" s="257"/>
      <c r="ONX838" s="257"/>
      <c r="ONY838" s="257"/>
      <c r="ONZ838" s="257"/>
      <c r="OOA838" s="257"/>
      <c r="OOB838" s="257"/>
      <c r="OOC838" s="257"/>
      <c r="OOD838" s="257"/>
      <c r="OOE838" s="257"/>
      <c r="OOF838" s="257"/>
      <c r="OOG838" s="257"/>
      <c r="OOH838" s="257"/>
      <c r="OOI838" s="257"/>
      <c r="OOJ838" s="257"/>
      <c r="OOK838" s="257"/>
      <c r="OOL838" s="257"/>
      <c r="OOM838" s="257"/>
      <c r="OON838" s="257"/>
      <c r="OOO838" s="257"/>
      <c r="OOP838" s="257"/>
      <c r="OOQ838" s="257"/>
      <c r="OOR838" s="257"/>
      <c r="OOS838" s="257"/>
      <c r="OOT838" s="257"/>
      <c r="OOU838" s="257"/>
      <c r="OOV838" s="257"/>
      <c r="OOW838" s="257"/>
      <c r="OOX838" s="257"/>
      <c r="OOY838" s="257"/>
      <c r="OOZ838" s="257"/>
      <c r="OPA838" s="257"/>
      <c r="OPB838" s="257"/>
      <c r="OPC838" s="257"/>
      <c r="OPD838" s="257"/>
      <c r="OPE838" s="257"/>
      <c r="OPF838" s="257"/>
      <c r="OPG838" s="257"/>
      <c r="OPH838" s="257"/>
      <c r="OPI838" s="257"/>
      <c r="OPJ838" s="257"/>
      <c r="OPK838" s="257"/>
      <c r="OPL838" s="257"/>
      <c r="OPM838" s="257"/>
      <c r="OPN838" s="257"/>
      <c r="OPO838" s="257"/>
      <c r="OPP838" s="257"/>
      <c r="OPQ838" s="257"/>
      <c r="OPR838" s="257"/>
      <c r="OPS838" s="257"/>
      <c r="OPT838" s="257"/>
      <c r="OPU838" s="257"/>
      <c r="OPV838" s="257"/>
      <c r="OPW838" s="257"/>
      <c r="OPX838" s="257"/>
      <c r="OPY838" s="257"/>
      <c r="OPZ838" s="257"/>
      <c r="OQA838" s="257"/>
      <c r="OQB838" s="257"/>
      <c r="OQC838" s="257"/>
      <c r="OQD838" s="257"/>
      <c r="OQE838" s="257"/>
      <c r="OQF838" s="257"/>
      <c r="OQG838" s="257"/>
      <c r="OQH838" s="257"/>
      <c r="OQI838" s="257"/>
      <c r="OQJ838" s="257"/>
      <c r="OQK838" s="257"/>
      <c r="OQL838" s="257"/>
      <c r="OQM838" s="257"/>
      <c r="OQN838" s="257"/>
      <c r="OQO838" s="257"/>
      <c r="OQP838" s="257"/>
      <c r="OQQ838" s="257"/>
      <c r="OQR838" s="257"/>
      <c r="OQS838" s="257"/>
      <c r="OQT838" s="257"/>
      <c r="OQU838" s="257"/>
      <c r="OQV838" s="257"/>
      <c r="OQW838" s="257"/>
      <c r="OQX838" s="257"/>
      <c r="OQY838" s="257"/>
      <c r="OQZ838" s="257"/>
      <c r="ORA838" s="257"/>
      <c r="ORB838" s="257"/>
      <c r="ORC838" s="257"/>
      <c r="ORD838" s="257"/>
      <c r="ORE838" s="257"/>
      <c r="ORF838" s="257"/>
      <c r="ORG838" s="257"/>
      <c r="ORH838" s="257"/>
      <c r="ORI838" s="257"/>
      <c r="ORJ838" s="257"/>
      <c r="ORK838" s="257"/>
      <c r="ORL838" s="257"/>
      <c r="ORM838" s="257"/>
      <c r="ORN838" s="257"/>
      <c r="ORO838" s="257"/>
      <c r="ORP838" s="257"/>
      <c r="ORQ838" s="257"/>
      <c r="ORR838" s="257"/>
      <c r="ORS838" s="257"/>
      <c r="ORT838" s="257"/>
      <c r="ORU838" s="257"/>
      <c r="ORV838" s="257"/>
      <c r="ORW838" s="257"/>
      <c r="ORX838" s="257"/>
      <c r="ORY838" s="257"/>
      <c r="ORZ838" s="257"/>
      <c r="OSA838" s="257"/>
      <c r="OSB838" s="257"/>
      <c r="OSC838" s="257"/>
      <c r="OSD838" s="257"/>
      <c r="OSE838" s="257"/>
      <c r="OSF838" s="257"/>
      <c r="OSG838" s="257"/>
      <c r="OSH838" s="257"/>
      <c r="OSI838" s="257"/>
      <c r="OSJ838" s="257"/>
      <c r="OSK838" s="257"/>
      <c r="OSL838" s="257"/>
      <c r="OSM838" s="257"/>
      <c r="OSN838" s="257"/>
      <c r="OSO838" s="257"/>
      <c r="OSP838" s="257"/>
      <c r="OSQ838" s="257"/>
      <c r="OSR838" s="257"/>
      <c r="OSS838" s="257"/>
      <c r="OST838" s="257"/>
      <c r="OSU838" s="257"/>
      <c r="OSV838" s="257"/>
      <c r="OSW838" s="257"/>
      <c r="OSX838" s="257"/>
      <c r="OSY838" s="257"/>
      <c r="OSZ838" s="257"/>
      <c r="OTA838" s="257"/>
      <c r="OTB838" s="257"/>
      <c r="OTC838" s="257"/>
      <c r="OTD838" s="257"/>
      <c r="OTE838" s="257"/>
      <c r="OTF838" s="257"/>
      <c r="OTG838" s="257"/>
      <c r="OTH838" s="257"/>
      <c r="OTI838" s="257"/>
      <c r="OTJ838" s="257"/>
      <c r="OTK838" s="257"/>
      <c r="OTL838" s="257"/>
      <c r="OTM838" s="257"/>
      <c r="OTN838" s="257"/>
      <c r="OTO838" s="257"/>
      <c r="OTP838" s="257"/>
      <c r="OTQ838" s="257"/>
      <c r="OTR838" s="257"/>
      <c r="OTS838" s="257"/>
      <c r="OTT838" s="257"/>
      <c r="OTU838" s="257"/>
      <c r="OTV838" s="257"/>
      <c r="OTW838" s="257"/>
      <c r="OTX838" s="257"/>
      <c r="OTY838" s="257"/>
      <c r="OTZ838" s="257"/>
      <c r="OUA838" s="257"/>
      <c r="OUB838" s="257"/>
      <c r="OUC838" s="257"/>
      <c r="OUD838" s="257"/>
      <c r="OUE838" s="257"/>
      <c r="OUF838" s="257"/>
      <c r="OUG838" s="257"/>
      <c r="OUH838" s="257"/>
      <c r="OUI838" s="257"/>
      <c r="OUJ838" s="257"/>
      <c r="OUK838" s="257"/>
      <c r="OUL838" s="257"/>
      <c r="OUM838" s="257"/>
      <c r="OUN838" s="257"/>
      <c r="OUO838" s="257"/>
      <c r="OUP838" s="257"/>
      <c r="OUQ838" s="257"/>
      <c r="OUR838" s="257"/>
      <c r="OUS838" s="257"/>
      <c r="OUT838" s="257"/>
      <c r="OUU838" s="257"/>
      <c r="OUV838" s="257"/>
      <c r="OUW838" s="257"/>
      <c r="OUX838" s="257"/>
      <c r="OUY838" s="257"/>
      <c r="OUZ838" s="257"/>
      <c r="OVA838" s="257"/>
      <c r="OVB838" s="257"/>
      <c r="OVC838" s="257"/>
      <c r="OVD838" s="257"/>
      <c r="OVE838" s="257"/>
      <c r="OVF838" s="257"/>
      <c r="OVG838" s="257"/>
      <c r="OVH838" s="257"/>
      <c r="OVI838" s="257"/>
      <c r="OVJ838" s="257"/>
      <c r="OVK838" s="257"/>
      <c r="OVL838" s="257"/>
      <c r="OVM838" s="257"/>
      <c r="OVN838" s="257"/>
      <c r="OVO838" s="257"/>
      <c r="OVP838" s="257"/>
      <c r="OVQ838" s="257"/>
      <c r="OVR838" s="257"/>
      <c r="OVS838" s="257"/>
      <c r="OVT838" s="257"/>
      <c r="OVU838" s="257"/>
      <c r="OVV838" s="257"/>
      <c r="OVW838" s="257"/>
      <c r="OVX838" s="257"/>
      <c r="OVY838" s="257"/>
      <c r="OVZ838" s="257"/>
      <c r="OWA838" s="257"/>
      <c r="OWB838" s="257"/>
      <c r="OWC838" s="257"/>
      <c r="OWD838" s="257"/>
      <c r="OWE838" s="257"/>
      <c r="OWF838" s="257"/>
      <c r="OWG838" s="257"/>
      <c r="OWH838" s="257"/>
      <c r="OWI838" s="257"/>
      <c r="OWJ838" s="257"/>
      <c r="OWK838" s="257"/>
      <c r="OWL838" s="257"/>
      <c r="OWM838" s="257"/>
      <c r="OWN838" s="257"/>
      <c r="OWO838" s="257"/>
      <c r="OWP838" s="257"/>
      <c r="OWQ838" s="257"/>
      <c r="OWR838" s="257"/>
      <c r="OWS838" s="257"/>
      <c r="OWT838" s="257"/>
      <c r="OWU838" s="257"/>
      <c r="OWV838" s="257"/>
      <c r="OWW838" s="257"/>
      <c r="OWX838" s="257"/>
      <c r="OWY838" s="257"/>
      <c r="OWZ838" s="257"/>
      <c r="OXA838" s="257"/>
      <c r="OXB838" s="257"/>
      <c r="OXC838" s="257"/>
      <c r="OXD838" s="257"/>
      <c r="OXE838" s="257"/>
      <c r="OXF838" s="257"/>
      <c r="OXG838" s="257"/>
      <c r="OXH838" s="257"/>
      <c r="OXI838" s="257"/>
      <c r="OXJ838" s="257"/>
      <c r="OXK838" s="257"/>
      <c r="OXL838" s="257"/>
      <c r="OXM838" s="257"/>
      <c r="OXN838" s="257"/>
      <c r="OXO838" s="257"/>
      <c r="OXP838" s="257"/>
      <c r="OXQ838" s="257"/>
      <c r="OXR838" s="257"/>
      <c r="OXS838" s="257"/>
      <c r="OXT838" s="257"/>
      <c r="OXU838" s="257"/>
      <c r="OXV838" s="257"/>
      <c r="OXW838" s="257"/>
      <c r="OXX838" s="257"/>
      <c r="OXY838" s="257"/>
      <c r="OXZ838" s="257"/>
      <c r="OYA838" s="257"/>
      <c r="OYB838" s="257"/>
      <c r="OYC838" s="257"/>
      <c r="OYD838" s="257"/>
      <c r="OYE838" s="257"/>
      <c r="OYF838" s="257"/>
      <c r="OYG838" s="257"/>
      <c r="OYH838" s="257"/>
      <c r="OYI838" s="257"/>
      <c r="OYJ838" s="257"/>
      <c r="OYK838" s="257"/>
      <c r="OYL838" s="257"/>
      <c r="OYM838" s="257"/>
      <c r="OYN838" s="257"/>
      <c r="OYO838" s="257"/>
      <c r="OYP838" s="257"/>
      <c r="OYQ838" s="257"/>
      <c r="OYR838" s="257"/>
      <c r="OYS838" s="257"/>
      <c r="OYT838" s="257"/>
      <c r="OYU838" s="257"/>
      <c r="OYV838" s="257"/>
      <c r="OYW838" s="257"/>
      <c r="OYX838" s="257"/>
      <c r="OYY838" s="257"/>
      <c r="OYZ838" s="257"/>
      <c r="OZA838" s="257"/>
      <c r="OZB838" s="257"/>
      <c r="OZC838" s="257"/>
      <c r="OZD838" s="257"/>
      <c r="OZE838" s="257"/>
      <c r="OZF838" s="257"/>
      <c r="OZG838" s="257"/>
      <c r="OZH838" s="257"/>
      <c r="OZI838" s="257"/>
      <c r="OZJ838" s="257"/>
      <c r="OZK838" s="257"/>
      <c r="OZL838" s="257"/>
      <c r="OZM838" s="257"/>
      <c r="OZN838" s="257"/>
      <c r="OZO838" s="257"/>
      <c r="OZP838" s="257"/>
      <c r="OZQ838" s="257"/>
      <c r="OZR838" s="257"/>
      <c r="OZS838" s="257"/>
      <c r="OZT838" s="257"/>
      <c r="OZU838" s="257"/>
      <c r="OZV838" s="257"/>
      <c r="OZW838" s="257"/>
      <c r="OZX838" s="257"/>
      <c r="OZY838" s="257"/>
      <c r="OZZ838" s="257"/>
      <c r="PAA838" s="257"/>
      <c r="PAB838" s="257"/>
      <c r="PAC838" s="257"/>
      <c r="PAD838" s="257"/>
      <c r="PAE838" s="257"/>
      <c r="PAF838" s="257"/>
      <c r="PAG838" s="257"/>
      <c r="PAH838" s="257"/>
      <c r="PAI838" s="257"/>
      <c r="PAJ838" s="257"/>
      <c r="PAK838" s="257"/>
      <c r="PAL838" s="257"/>
      <c r="PAM838" s="257"/>
      <c r="PAN838" s="257"/>
      <c r="PAO838" s="257"/>
      <c r="PAP838" s="257"/>
      <c r="PAQ838" s="257"/>
      <c r="PAR838" s="257"/>
      <c r="PAS838" s="257"/>
      <c r="PAT838" s="257"/>
      <c r="PAU838" s="257"/>
      <c r="PAV838" s="257"/>
      <c r="PAW838" s="257"/>
      <c r="PAX838" s="257"/>
      <c r="PAY838" s="257"/>
      <c r="PAZ838" s="257"/>
      <c r="PBA838" s="257"/>
      <c r="PBB838" s="257"/>
      <c r="PBC838" s="257"/>
      <c r="PBD838" s="257"/>
      <c r="PBE838" s="257"/>
      <c r="PBF838" s="257"/>
      <c r="PBG838" s="257"/>
      <c r="PBH838" s="257"/>
      <c r="PBI838" s="257"/>
      <c r="PBJ838" s="257"/>
      <c r="PBK838" s="257"/>
      <c r="PBL838" s="257"/>
      <c r="PBM838" s="257"/>
      <c r="PBN838" s="257"/>
      <c r="PBO838" s="257"/>
      <c r="PBP838" s="257"/>
      <c r="PBQ838" s="257"/>
      <c r="PBR838" s="257"/>
      <c r="PBS838" s="257"/>
      <c r="PBT838" s="257"/>
      <c r="PBU838" s="257"/>
      <c r="PBV838" s="257"/>
      <c r="PBW838" s="257"/>
      <c r="PBX838" s="257"/>
      <c r="PBY838" s="257"/>
      <c r="PBZ838" s="257"/>
      <c r="PCA838" s="257"/>
      <c r="PCB838" s="257"/>
      <c r="PCC838" s="257"/>
      <c r="PCD838" s="257"/>
      <c r="PCE838" s="257"/>
      <c r="PCF838" s="257"/>
      <c r="PCG838" s="257"/>
      <c r="PCH838" s="257"/>
      <c r="PCI838" s="257"/>
      <c r="PCJ838" s="257"/>
      <c r="PCK838" s="257"/>
      <c r="PCL838" s="257"/>
      <c r="PCM838" s="257"/>
      <c r="PCN838" s="257"/>
      <c r="PCO838" s="257"/>
      <c r="PCP838" s="257"/>
      <c r="PCQ838" s="257"/>
      <c r="PCR838" s="257"/>
      <c r="PCS838" s="257"/>
      <c r="PCT838" s="257"/>
      <c r="PCU838" s="257"/>
      <c r="PCV838" s="257"/>
      <c r="PCW838" s="257"/>
      <c r="PCX838" s="257"/>
      <c r="PCY838" s="257"/>
      <c r="PCZ838" s="257"/>
      <c r="PDA838" s="257"/>
      <c r="PDB838" s="257"/>
      <c r="PDC838" s="257"/>
      <c r="PDD838" s="257"/>
      <c r="PDE838" s="257"/>
      <c r="PDF838" s="257"/>
      <c r="PDG838" s="257"/>
      <c r="PDH838" s="257"/>
      <c r="PDI838" s="257"/>
      <c r="PDJ838" s="257"/>
      <c r="PDK838" s="257"/>
      <c r="PDL838" s="257"/>
      <c r="PDM838" s="257"/>
      <c r="PDN838" s="257"/>
      <c r="PDO838" s="257"/>
      <c r="PDP838" s="257"/>
      <c r="PDQ838" s="257"/>
      <c r="PDR838" s="257"/>
      <c r="PDS838" s="257"/>
      <c r="PDT838" s="257"/>
      <c r="PDU838" s="257"/>
      <c r="PDV838" s="257"/>
      <c r="PDW838" s="257"/>
      <c r="PDX838" s="257"/>
      <c r="PDY838" s="257"/>
      <c r="PDZ838" s="257"/>
      <c r="PEA838" s="257"/>
      <c r="PEB838" s="257"/>
      <c r="PEC838" s="257"/>
      <c r="PED838" s="257"/>
      <c r="PEE838" s="257"/>
      <c r="PEF838" s="257"/>
      <c r="PEG838" s="257"/>
      <c r="PEH838" s="257"/>
      <c r="PEI838" s="257"/>
      <c r="PEJ838" s="257"/>
      <c r="PEK838" s="257"/>
      <c r="PEL838" s="257"/>
      <c r="PEM838" s="257"/>
      <c r="PEN838" s="257"/>
      <c r="PEO838" s="257"/>
      <c r="PEP838" s="257"/>
      <c r="PEQ838" s="257"/>
      <c r="PER838" s="257"/>
      <c r="PES838" s="257"/>
      <c r="PET838" s="257"/>
      <c r="PEU838" s="257"/>
      <c r="PEV838" s="257"/>
      <c r="PEW838" s="257"/>
      <c r="PEX838" s="257"/>
      <c r="PEY838" s="257"/>
      <c r="PEZ838" s="257"/>
      <c r="PFA838" s="257"/>
      <c r="PFB838" s="257"/>
      <c r="PFC838" s="257"/>
      <c r="PFD838" s="257"/>
      <c r="PFE838" s="257"/>
      <c r="PFF838" s="257"/>
      <c r="PFG838" s="257"/>
      <c r="PFH838" s="257"/>
      <c r="PFI838" s="257"/>
      <c r="PFJ838" s="257"/>
      <c r="PFK838" s="257"/>
      <c r="PFL838" s="257"/>
      <c r="PFM838" s="257"/>
      <c r="PFN838" s="257"/>
      <c r="PFO838" s="257"/>
      <c r="PFP838" s="257"/>
      <c r="PFQ838" s="257"/>
      <c r="PFR838" s="257"/>
      <c r="PFS838" s="257"/>
      <c r="PFT838" s="257"/>
      <c r="PFU838" s="257"/>
      <c r="PFV838" s="257"/>
      <c r="PFW838" s="257"/>
      <c r="PFX838" s="257"/>
      <c r="PFY838" s="257"/>
      <c r="PFZ838" s="257"/>
      <c r="PGA838" s="257"/>
      <c r="PGB838" s="257"/>
      <c r="PGC838" s="257"/>
      <c r="PGD838" s="257"/>
      <c r="PGE838" s="257"/>
      <c r="PGF838" s="257"/>
      <c r="PGG838" s="257"/>
      <c r="PGH838" s="257"/>
      <c r="PGI838" s="257"/>
      <c r="PGJ838" s="257"/>
      <c r="PGK838" s="257"/>
      <c r="PGL838" s="257"/>
      <c r="PGM838" s="257"/>
      <c r="PGN838" s="257"/>
      <c r="PGO838" s="257"/>
      <c r="PGP838" s="257"/>
      <c r="PGQ838" s="257"/>
      <c r="PGR838" s="257"/>
      <c r="PGS838" s="257"/>
      <c r="PGT838" s="257"/>
      <c r="PGU838" s="257"/>
      <c r="PGV838" s="257"/>
      <c r="PGW838" s="257"/>
      <c r="PGX838" s="257"/>
      <c r="PGY838" s="257"/>
      <c r="PGZ838" s="257"/>
      <c r="PHA838" s="257"/>
      <c r="PHB838" s="257"/>
      <c r="PHC838" s="257"/>
      <c r="PHD838" s="257"/>
      <c r="PHE838" s="257"/>
      <c r="PHF838" s="257"/>
      <c r="PHG838" s="257"/>
      <c r="PHH838" s="257"/>
      <c r="PHI838" s="257"/>
      <c r="PHJ838" s="257"/>
      <c r="PHK838" s="257"/>
      <c r="PHL838" s="257"/>
      <c r="PHM838" s="257"/>
      <c r="PHN838" s="257"/>
      <c r="PHO838" s="257"/>
      <c r="PHP838" s="257"/>
      <c r="PHQ838" s="257"/>
      <c r="PHR838" s="257"/>
      <c r="PHS838" s="257"/>
      <c r="PHT838" s="257"/>
      <c r="PHU838" s="257"/>
      <c r="PHV838" s="257"/>
      <c r="PHW838" s="257"/>
      <c r="PHX838" s="257"/>
      <c r="PHY838" s="257"/>
      <c r="PHZ838" s="257"/>
      <c r="PIA838" s="257"/>
      <c r="PIB838" s="257"/>
      <c r="PIC838" s="257"/>
      <c r="PID838" s="257"/>
      <c r="PIE838" s="257"/>
      <c r="PIF838" s="257"/>
      <c r="PIG838" s="257"/>
      <c r="PIH838" s="257"/>
      <c r="PII838" s="257"/>
      <c r="PIJ838" s="257"/>
      <c r="PIK838" s="257"/>
      <c r="PIL838" s="257"/>
      <c r="PIM838" s="257"/>
      <c r="PIN838" s="257"/>
      <c r="PIO838" s="257"/>
      <c r="PIP838" s="257"/>
      <c r="PIQ838" s="257"/>
      <c r="PIR838" s="257"/>
      <c r="PIS838" s="257"/>
      <c r="PIT838" s="257"/>
      <c r="PIU838" s="257"/>
      <c r="PIV838" s="257"/>
      <c r="PIW838" s="257"/>
      <c r="PIX838" s="257"/>
      <c r="PIY838" s="257"/>
      <c r="PIZ838" s="257"/>
      <c r="PJA838" s="257"/>
      <c r="PJB838" s="257"/>
      <c r="PJC838" s="257"/>
      <c r="PJD838" s="257"/>
      <c r="PJE838" s="257"/>
      <c r="PJF838" s="257"/>
      <c r="PJG838" s="257"/>
      <c r="PJH838" s="257"/>
      <c r="PJI838" s="257"/>
      <c r="PJJ838" s="257"/>
      <c r="PJK838" s="257"/>
      <c r="PJL838" s="257"/>
      <c r="PJM838" s="257"/>
      <c r="PJN838" s="257"/>
      <c r="PJO838" s="257"/>
      <c r="PJP838" s="257"/>
      <c r="PJQ838" s="257"/>
      <c r="PJR838" s="257"/>
      <c r="PJS838" s="257"/>
      <c r="PJT838" s="257"/>
      <c r="PJU838" s="257"/>
      <c r="PJV838" s="257"/>
      <c r="PJW838" s="257"/>
      <c r="PJX838" s="257"/>
      <c r="PJY838" s="257"/>
      <c r="PJZ838" s="257"/>
      <c r="PKA838" s="257"/>
      <c r="PKB838" s="257"/>
      <c r="PKC838" s="257"/>
      <c r="PKD838" s="257"/>
      <c r="PKE838" s="257"/>
      <c r="PKF838" s="257"/>
      <c r="PKG838" s="257"/>
      <c r="PKH838" s="257"/>
      <c r="PKI838" s="257"/>
      <c r="PKJ838" s="257"/>
      <c r="PKK838" s="257"/>
      <c r="PKL838" s="257"/>
      <c r="PKM838" s="257"/>
      <c r="PKN838" s="257"/>
      <c r="PKO838" s="257"/>
      <c r="PKP838" s="257"/>
      <c r="PKQ838" s="257"/>
      <c r="PKR838" s="257"/>
      <c r="PKS838" s="257"/>
      <c r="PKT838" s="257"/>
      <c r="PKU838" s="257"/>
      <c r="PKV838" s="257"/>
      <c r="PKW838" s="257"/>
      <c r="PKX838" s="257"/>
      <c r="PKY838" s="257"/>
      <c r="PKZ838" s="257"/>
      <c r="PLA838" s="257"/>
      <c r="PLB838" s="257"/>
      <c r="PLC838" s="257"/>
      <c r="PLD838" s="257"/>
      <c r="PLE838" s="257"/>
      <c r="PLF838" s="257"/>
      <c r="PLG838" s="257"/>
      <c r="PLH838" s="257"/>
      <c r="PLI838" s="257"/>
      <c r="PLJ838" s="257"/>
      <c r="PLK838" s="257"/>
      <c r="PLL838" s="257"/>
      <c r="PLM838" s="257"/>
      <c r="PLN838" s="257"/>
      <c r="PLO838" s="257"/>
      <c r="PLP838" s="257"/>
      <c r="PLQ838" s="257"/>
      <c r="PLR838" s="257"/>
      <c r="PLS838" s="257"/>
      <c r="PLT838" s="257"/>
      <c r="PLU838" s="257"/>
      <c r="PLV838" s="257"/>
      <c r="PLW838" s="257"/>
      <c r="PLX838" s="257"/>
      <c r="PLY838" s="257"/>
      <c r="PLZ838" s="257"/>
      <c r="PMA838" s="257"/>
      <c r="PMB838" s="257"/>
      <c r="PMC838" s="257"/>
      <c r="PMD838" s="257"/>
      <c r="PME838" s="257"/>
      <c r="PMF838" s="257"/>
      <c r="PMG838" s="257"/>
      <c r="PMH838" s="257"/>
      <c r="PMI838" s="257"/>
      <c r="PMJ838" s="257"/>
      <c r="PMK838" s="257"/>
      <c r="PML838" s="257"/>
      <c r="PMM838" s="257"/>
      <c r="PMN838" s="257"/>
      <c r="PMO838" s="257"/>
      <c r="PMP838" s="257"/>
      <c r="PMQ838" s="257"/>
      <c r="PMR838" s="257"/>
      <c r="PMS838" s="257"/>
      <c r="PMT838" s="257"/>
      <c r="PMU838" s="257"/>
      <c r="PMV838" s="257"/>
      <c r="PMW838" s="257"/>
      <c r="PMX838" s="257"/>
      <c r="PMY838" s="257"/>
      <c r="PMZ838" s="257"/>
      <c r="PNA838" s="257"/>
      <c r="PNB838" s="257"/>
      <c r="PNC838" s="257"/>
      <c r="PND838" s="257"/>
      <c r="PNE838" s="257"/>
      <c r="PNF838" s="257"/>
      <c r="PNG838" s="257"/>
      <c r="PNH838" s="257"/>
      <c r="PNI838" s="257"/>
      <c r="PNJ838" s="257"/>
      <c r="PNK838" s="257"/>
      <c r="PNL838" s="257"/>
      <c r="PNM838" s="257"/>
      <c r="PNN838" s="257"/>
      <c r="PNO838" s="257"/>
      <c r="PNP838" s="257"/>
      <c r="PNQ838" s="257"/>
      <c r="PNR838" s="257"/>
      <c r="PNS838" s="257"/>
      <c r="PNT838" s="257"/>
      <c r="PNU838" s="257"/>
      <c r="PNV838" s="257"/>
      <c r="PNW838" s="257"/>
      <c r="PNX838" s="257"/>
      <c r="PNY838" s="257"/>
      <c r="PNZ838" s="257"/>
      <c r="POA838" s="257"/>
      <c r="POB838" s="257"/>
      <c r="POC838" s="257"/>
      <c r="POD838" s="257"/>
      <c r="POE838" s="257"/>
      <c r="POF838" s="257"/>
      <c r="POG838" s="257"/>
      <c r="POH838" s="257"/>
      <c r="POI838" s="257"/>
      <c r="POJ838" s="257"/>
      <c r="POK838" s="257"/>
      <c r="POL838" s="257"/>
      <c r="POM838" s="257"/>
      <c r="PON838" s="257"/>
      <c r="POO838" s="257"/>
      <c r="POP838" s="257"/>
      <c r="POQ838" s="257"/>
      <c r="POR838" s="257"/>
      <c r="POS838" s="257"/>
      <c r="POT838" s="257"/>
      <c r="POU838" s="257"/>
      <c r="POV838" s="257"/>
      <c r="POW838" s="257"/>
      <c r="POX838" s="257"/>
      <c r="POY838" s="257"/>
      <c r="POZ838" s="257"/>
      <c r="PPA838" s="257"/>
      <c r="PPB838" s="257"/>
      <c r="PPC838" s="257"/>
      <c r="PPD838" s="257"/>
      <c r="PPE838" s="257"/>
      <c r="PPF838" s="257"/>
      <c r="PPG838" s="257"/>
      <c r="PPH838" s="257"/>
      <c r="PPI838" s="257"/>
      <c r="PPJ838" s="257"/>
      <c r="PPK838" s="257"/>
      <c r="PPL838" s="257"/>
      <c r="PPM838" s="257"/>
      <c r="PPN838" s="257"/>
      <c r="PPO838" s="257"/>
      <c r="PPP838" s="257"/>
      <c r="PPQ838" s="257"/>
      <c r="PPR838" s="257"/>
      <c r="PPS838" s="257"/>
      <c r="PPT838" s="257"/>
      <c r="PPU838" s="257"/>
      <c r="PPV838" s="257"/>
      <c r="PPW838" s="257"/>
      <c r="PPX838" s="257"/>
      <c r="PPY838" s="257"/>
      <c r="PPZ838" s="257"/>
      <c r="PQA838" s="257"/>
      <c r="PQB838" s="257"/>
      <c r="PQC838" s="257"/>
      <c r="PQD838" s="257"/>
      <c r="PQE838" s="257"/>
      <c r="PQF838" s="257"/>
      <c r="PQG838" s="257"/>
      <c r="PQH838" s="257"/>
      <c r="PQI838" s="257"/>
      <c r="PQJ838" s="257"/>
      <c r="PQK838" s="257"/>
      <c r="PQL838" s="257"/>
      <c r="PQM838" s="257"/>
      <c r="PQN838" s="257"/>
      <c r="PQO838" s="257"/>
      <c r="PQP838" s="257"/>
      <c r="PQQ838" s="257"/>
      <c r="PQR838" s="257"/>
      <c r="PQS838" s="257"/>
      <c r="PQT838" s="257"/>
      <c r="PQU838" s="257"/>
      <c r="PQV838" s="257"/>
      <c r="PQW838" s="257"/>
      <c r="PQX838" s="257"/>
      <c r="PQY838" s="257"/>
      <c r="PQZ838" s="257"/>
      <c r="PRA838" s="257"/>
      <c r="PRB838" s="257"/>
      <c r="PRC838" s="257"/>
      <c r="PRD838" s="257"/>
      <c r="PRE838" s="257"/>
      <c r="PRF838" s="257"/>
      <c r="PRG838" s="257"/>
      <c r="PRH838" s="257"/>
      <c r="PRI838" s="257"/>
      <c r="PRJ838" s="257"/>
      <c r="PRK838" s="257"/>
      <c r="PRL838" s="257"/>
      <c r="PRM838" s="257"/>
      <c r="PRN838" s="257"/>
      <c r="PRO838" s="257"/>
      <c r="PRP838" s="257"/>
      <c r="PRQ838" s="257"/>
      <c r="PRR838" s="257"/>
      <c r="PRS838" s="257"/>
      <c r="PRT838" s="257"/>
      <c r="PRU838" s="257"/>
      <c r="PRV838" s="257"/>
      <c r="PRW838" s="257"/>
      <c r="PRX838" s="257"/>
      <c r="PRY838" s="257"/>
      <c r="PRZ838" s="257"/>
      <c r="PSA838" s="257"/>
      <c r="PSB838" s="257"/>
      <c r="PSC838" s="257"/>
      <c r="PSD838" s="257"/>
      <c r="PSE838" s="257"/>
      <c r="PSF838" s="257"/>
      <c r="PSG838" s="257"/>
      <c r="PSH838" s="257"/>
      <c r="PSI838" s="257"/>
      <c r="PSJ838" s="257"/>
      <c r="PSK838" s="257"/>
      <c r="PSL838" s="257"/>
      <c r="PSM838" s="257"/>
      <c r="PSN838" s="257"/>
      <c r="PSO838" s="257"/>
      <c r="PSP838" s="257"/>
      <c r="PSQ838" s="257"/>
      <c r="PSR838" s="257"/>
      <c r="PSS838" s="257"/>
      <c r="PST838" s="257"/>
      <c r="PSU838" s="257"/>
      <c r="PSV838" s="257"/>
      <c r="PSW838" s="257"/>
      <c r="PSX838" s="257"/>
      <c r="PSY838" s="257"/>
      <c r="PSZ838" s="257"/>
      <c r="PTA838" s="257"/>
      <c r="PTB838" s="257"/>
      <c r="PTC838" s="257"/>
      <c r="PTD838" s="257"/>
      <c r="PTE838" s="257"/>
      <c r="PTF838" s="257"/>
      <c r="PTG838" s="257"/>
      <c r="PTH838" s="257"/>
      <c r="PTI838" s="257"/>
      <c r="PTJ838" s="257"/>
      <c r="PTK838" s="257"/>
      <c r="PTL838" s="257"/>
      <c r="PTM838" s="257"/>
      <c r="PTN838" s="257"/>
      <c r="PTO838" s="257"/>
      <c r="PTP838" s="257"/>
      <c r="PTQ838" s="257"/>
      <c r="PTR838" s="257"/>
      <c r="PTS838" s="257"/>
      <c r="PTT838" s="257"/>
      <c r="PTU838" s="257"/>
      <c r="PTV838" s="257"/>
      <c r="PTW838" s="257"/>
      <c r="PTX838" s="257"/>
      <c r="PTY838" s="257"/>
      <c r="PTZ838" s="257"/>
      <c r="PUA838" s="257"/>
      <c r="PUB838" s="257"/>
      <c r="PUC838" s="257"/>
      <c r="PUD838" s="257"/>
      <c r="PUE838" s="257"/>
      <c r="PUF838" s="257"/>
      <c r="PUG838" s="257"/>
      <c r="PUH838" s="257"/>
      <c r="PUI838" s="257"/>
      <c r="PUJ838" s="257"/>
      <c r="PUK838" s="257"/>
      <c r="PUL838" s="257"/>
      <c r="PUM838" s="257"/>
      <c r="PUN838" s="257"/>
      <c r="PUO838" s="257"/>
      <c r="PUP838" s="257"/>
      <c r="PUQ838" s="257"/>
      <c r="PUR838" s="257"/>
      <c r="PUS838" s="257"/>
      <c r="PUT838" s="257"/>
      <c r="PUU838" s="257"/>
      <c r="PUV838" s="257"/>
      <c r="PUW838" s="257"/>
      <c r="PUX838" s="257"/>
      <c r="PUY838" s="257"/>
      <c r="PUZ838" s="257"/>
      <c r="PVA838" s="257"/>
      <c r="PVB838" s="257"/>
      <c r="PVC838" s="257"/>
      <c r="PVD838" s="257"/>
      <c r="PVE838" s="257"/>
      <c r="PVF838" s="257"/>
      <c r="PVG838" s="257"/>
      <c r="PVH838" s="257"/>
      <c r="PVI838" s="257"/>
      <c r="PVJ838" s="257"/>
      <c r="PVK838" s="257"/>
      <c r="PVL838" s="257"/>
      <c r="PVM838" s="257"/>
      <c r="PVN838" s="257"/>
      <c r="PVO838" s="257"/>
      <c r="PVP838" s="257"/>
      <c r="PVQ838" s="257"/>
      <c r="PVR838" s="257"/>
      <c r="PVS838" s="257"/>
      <c r="PVT838" s="257"/>
      <c r="PVU838" s="257"/>
      <c r="PVV838" s="257"/>
      <c r="PVW838" s="257"/>
      <c r="PVX838" s="257"/>
      <c r="PVY838" s="257"/>
      <c r="PVZ838" s="257"/>
      <c r="PWA838" s="257"/>
      <c r="PWB838" s="257"/>
      <c r="PWC838" s="257"/>
      <c r="PWD838" s="257"/>
      <c r="PWE838" s="257"/>
      <c r="PWF838" s="257"/>
      <c r="PWG838" s="257"/>
      <c r="PWH838" s="257"/>
      <c r="PWI838" s="257"/>
      <c r="PWJ838" s="257"/>
      <c r="PWK838" s="257"/>
      <c r="PWL838" s="257"/>
      <c r="PWM838" s="257"/>
      <c r="PWN838" s="257"/>
      <c r="PWO838" s="257"/>
      <c r="PWP838" s="257"/>
      <c r="PWQ838" s="257"/>
      <c r="PWR838" s="257"/>
      <c r="PWS838" s="257"/>
      <c r="PWT838" s="257"/>
      <c r="PWU838" s="257"/>
      <c r="PWV838" s="257"/>
      <c r="PWW838" s="257"/>
      <c r="PWX838" s="257"/>
      <c r="PWY838" s="257"/>
      <c r="PWZ838" s="257"/>
      <c r="PXA838" s="257"/>
      <c r="PXB838" s="257"/>
      <c r="PXC838" s="257"/>
      <c r="PXD838" s="257"/>
      <c r="PXE838" s="257"/>
      <c r="PXF838" s="257"/>
      <c r="PXG838" s="257"/>
      <c r="PXH838" s="257"/>
      <c r="PXI838" s="257"/>
      <c r="PXJ838" s="257"/>
      <c r="PXK838" s="257"/>
      <c r="PXL838" s="257"/>
      <c r="PXM838" s="257"/>
      <c r="PXN838" s="257"/>
      <c r="PXO838" s="257"/>
      <c r="PXP838" s="257"/>
      <c r="PXQ838" s="257"/>
      <c r="PXR838" s="257"/>
      <c r="PXS838" s="257"/>
      <c r="PXT838" s="257"/>
      <c r="PXU838" s="257"/>
      <c r="PXV838" s="257"/>
      <c r="PXW838" s="257"/>
      <c r="PXX838" s="257"/>
      <c r="PXY838" s="257"/>
      <c r="PXZ838" s="257"/>
      <c r="PYA838" s="257"/>
      <c r="PYB838" s="257"/>
      <c r="PYC838" s="257"/>
      <c r="PYD838" s="257"/>
      <c r="PYE838" s="257"/>
      <c r="PYF838" s="257"/>
      <c r="PYG838" s="257"/>
      <c r="PYH838" s="257"/>
      <c r="PYI838" s="257"/>
      <c r="PYJ838" s="257"/>
      <c r="PYK838" s="257"/>
      <c r="PYL838" s="257"/>
      <c r="PYM838" s="257"/>
      <c r="PYN838" s="257"/>
      <c r="PYO838" s="257"/>
      <c r="PYP838" s="257"/>
      <c r="PYQ838" s="257"/>
      <c r="PYR838" s="257"/>
      <c r="PYS838" s="257"/>
      <c r="PYT838" s="257"/>
      <c r="PYU838" s="257"/>
      <c r="PYV838" s="257"/>
      <c r="PYW838" s="257"/>
      <c r="PYX838" s="257"/>
      <c r="PYY838" s="257"/>
      <c r="PYZ838" s="257"/>
      <c r="PZA838" s="257"/>
      <c r="PZB838" s="257"/>
      <c r="PZC838" s="257"/>
      <c r="PZD838" s="257"/>
      <c r="PZE838" s="257"/>
      <c r="PZF838" s="257"/>
      <c r="PZG838" s="257"/>
      <c r="PZH838" s="257"/>
      <c r="PZI838" s="257"/>
      <c r="PZJ838" s="257"/>
      <c r="PZK838" s="257"/>
      <c r="PZL838" s="257"/>
      <c r="PZM838" s="257"/>
      <c r="PZN838" s="257"/>
      <c r="PZO838" s="257"/>
      <c r="PZP838" s="257"/>
      <c r="PZQ838" s="257"/>
      <c r="PZR838" s="257"/>
      <c r="PZS838" s="257"/>
      <c r="PZT838" s="257"/>
      <c r="PZU838" s="257"/>
      <c r="PZV838" s="257"/>
      <c r="PZW838" s="257"/>
      <c r="PZX838" s="257"/>
      <c r="PZY838" s="257"/>
      <c r="PZZ838" s="257"/>
      <c r="QAA838" s="257"/>
      <c r="QAB838" s="257"/>
      <c r="QAC838" s="257"/>
      <c r="QAD838" s="257"/>
      <c r="QAE838" s="257"/>
      <c r="QAF838" s="257"/>
      <c r="QAG838" s="257"/>
      <c r="QAH838" s="257"/>
      <c r="QAI838" s="257"/>
      <c r="QAJ838" s="257"/>
      <c r="QAK838" s="257"/>
      <c r="QAL838" s="257"/>
      <c r="QAM838" s="257"/>
      <c r="QAN838" s="257"/>
      <c r="QAO838" s="257"/>
      <c r="QAP838" s="257"/>
      <c r="QAQ838" s="257"/>
      <c r="QAR838" s="257"/>
      <c r="QAS838" s="257"/>
      <c r="QAT838" s="257"/>
      <c r="QAU838" s="257"/>
      <c r="QAV838" s="257"/>
      <c r="QAW838" s="257"/>
      <c r="QAX838" s="257"/>
      <c r="QAY838" s="257"/>
      <c r="QAZ838" s="257"/>
      <c r="QBA838" s="257"/>
      <c r="QBB838" s="257"/>
      <c r="QBC838" s="257"/>
      <c r="QBD838" s="257"/>
      <c r="QBE838" s="257"/>
      <c r="QBF838" s="257"/>
      <c r="QBG838" s="257"/>
      <c r="QBH838" s="257"/>
      <c r="QBI838" s="257"/>
      <c r="QBJ838" s="257"/>
      <c r="QBK838" s="257"/>
      <c r="QBL838" s="257"/>
      <c r="QBM838" s="257"/>
      <c r="QBN838" s="257"/>
      <c r="QBO838" s="257"/>
      <c r="QBP838" s="257"/>
      <c r="QBQ838" s="257"/>
      <c r="QBR838" s="257"/>
      <c r="QBS838" s="257"/>
      <c r="QBT838" s="257"/>
      <c r="QBU838" s="257"/>
      <c r="QBV838" s="257"/>
      <c r="QBW838" s="257"/>
      <c r="QBX838" s="257"/>
      <c r="QBY838" s="257"/>
      <c r="QBZ838" s="257"/>
      <c r="QCA838" s="257"/>
      <c r="QCB838" s="257"/>
      <c r="QCC838" s="257"/>
      <c r="QCD838" s="257"/>
      <c r="QCE838" s="257"/>
      <c r="QCF838" s="257"/>
      <c r="QCG838" s="257"/>
      <c r="QCH838" s="257"/>
      <c r="QCI838" s="257"/>
      <c r="QCJ838" s="257"/>
      <c r="QCK838" s="257"/>
      <c r="QCL838" s="257"/>
      <c r="QCM838" s="257"/>
      <c r="QCN838" s="257"/>
      <c r="QCO838" s="257"/>
      <c r="QCP838" s="257"/>
      <c r="QCQ838" s="257"/>
      <c r="QCR838" s="257"/>
      <c r="QCS838" s="257"/>
      <c r="QCT838" s="257"/>
      <c r="QCU838" s="257"/>
      <c r="QCV838" s="257"/>
      <c r="QCW838" s="257"/>
      <c r="QCX838" s="257"/>
      <c r="QCY838" s="257"/>
      <c r="QCZ838" s="257"/>
      <c r="QDA838" s="257"/>
      <c r="QDB838" s="257"/>
      <c r="QDC838" s="257"/>
      <c r="QDD838" s="257"/>
      <c r="QDE838" s="257"/>
      <c r="QDF838" s="257"/>
      <c r="QDG838" s="257"/>
      <c r="QDH838" s="257"/>
      <c r="QDI838" s="257"/>
      <c r="QDJ838" s="257"/>
      <c r="QDK838" s="257"/>
      <c r="QDL838" s="257"/>
      <c r="QDM838" s="257"/>
      <c r="QDN838" s="257"/>
      <c r="QDO838" s="257"/>
      <c r="QDP838" s="257"/>
      <c r="QDQ838" s="257"/>
      <c r="QDR838" s="257"/>
      <c r="QDS838" s="257"/>
      <c r="QDT838" s="257"/>
      <c r="QDU838" s="257"/>
      <c r="QDV838" s="257"/>
      <c r="QDW838" s="257"/>
      <c r="QDX838" s="257"/>
      <c r="QDY838" s="257"/>
      <c r="QDZ838" s="257"/>
      <c r="QEA838" s="257"/>
      <c r="QEB838" s="257"/>
      <c r="QEC838" s="257"/>
      <c r="QED838" s="257"/>
      <c r="QEE838" s="257"/>
      <c r="QEF838" s="257"/>
      <c r="QEG838" s="257"/>
      <c r="QEH838" s="257"/>
      <c r="QEI838" s="257"/>
      <c r="QEJ838" s="257"/>
      <c r="QEK838" s="257"/>
      <c r="QEL838" s="257"/>
      <c r="QEM838" s="257"/>
      <c r="QEN838" s="257"/>
      <c r="QEO838" s="257"/>
      <c r="QEP838" s="257"/>
      <c r="QEQ838" s="257"/>
      <c r="QER838" s="257"/>
      <c r="QES838" s="257"/>
      <c r="QET838" s="257"/>
      <c r="QEU838" s="257"/>
      <c r="QEV838" s="257"/>
      <c r="QEW838" s="257"/>
      <c r="QEX838" s="257"/>
      <c r="QEY838" s="257"/>
      <c r="QEZ838" s="257"/>
      <c r="QFA838" s="257"/>
      <c r="QFB838" s="257"/>
      <c r="QFC838" s="257"/>
      <c r="QFD838" s="257"/>
      <c r="QFE838" s="257"/>
      <c r="QFF838" s="257"/>
      <c r="QFG838" s="257"/>
      <c r="QFH838" s="257"/>
      <c r="QFI838" s="257"/>
      <c r="QFJ838" s="257"/>
      <c r="QFK838" s="257"/>
      <c r="QFL838" s="257"/>
      <c r="QFM838" s="257"/>
      <c r="QFN838" s="257"/>
      <c r="QFO838" s="257"/>
      <c r="QFP838" s="257"/>
      <c r="QFQ838" s="257"/>
      <c r="QFR838" s="257"/>
      <c r="QFS838" s="257"/>
      <c r="QFT838" s="257"/>
      <c r="QFU838" s="257"/>
      <c r="QFV838" s="257"/>
      <c r="QFW838" s="257"/>
      <c r="QFX838" s="257"/>
      <c r="QFY838" s="257"/>
      <c r="QFZ838" s="257"/>
      <c r="QGA838" s="257"/>
      <c r="QGB838" s="257"/>
      <c r="QGC838" s="257"/>
      <c r="QGD838" s="257"/>
      <c r="QGE838" s="257"/>
      <c r="QGF838" s="257"/>
      <c r="QGG838" s="257"/>
      <c r="QGH838" s="257"/>
      <c r="QGI838" s="257"/>
      <c r="QGJ838" s="257"/>
      <c r="QGK838" s="257"/>
      <c r="QGL838" s="257"/>
      <c r="QGM838" s="257"/>
      <c r="QGN838" s="257"/>
      <c r="QGO838" s="257"/>
      <c r="QGP838" s="257"/>
      <c r="QGQ838" s="257"/>
      <c r="QGR838" s="257"/>
      <c r="QGS838" s="257"/>
      <c r="QGT838" s="257"/>
      <c r="QGU838" s="257"/>
      <c r="QGV838" s="257"/>
      <c r="QGW838" s="257"/>
      <c r="QGX838" s="257"/>
      <c r="QGY838" s="257"/>
      <c r="QGZ838" s="257"/>
      <c r="QHA838" s="257"/>
      <c r="QHB838" s="257"/>
      <c r="QHC838" s="257"/>
      <c r="QHD838" s="257"/>
      <c r="QHE838" s="257"/>
      <c r="QHF838" s="257"/>
      <c r="QHG838" s="257"/>
      <c r="QHH838" s="257"/>
      <c r="QHI838" s="257"/>
      <c r="QHJ838" s="257"/>
      <c r="QHK838" s="257"/>
      <c r="QHL838" s="257"/>
      <c r="QHM838" s="257"/>
      <c r="QHN838" s="257"/>
      <c r="QHO838" s="257"/>
      <c r="QHP838" s="257"/>
      <c r="QHQ838" s="257"/>
      <c r="QHR838" s="257"/>
      <c r="QHS838" s="257"/>
      <c r="QHT838" s="257"/>
      <c r="QHU838" s="257"/>
      <c r="QHV838" s="257"/>
      <c r="QHW838" s="257"/>
      <c r="QHX838" s="257"/>
      <c r="QHY838" s="257"/>
      <c r="QHZ838" s="257"/>
      <c r="QIA838" s="257"/>
      <c r="QIB838" s="257"/>
      <c r="QIC838" s="257"/>
      <c r="QID838" s="257"/>
      <c r="QIE838" s="257"/>
      <c r="QIF838" s="257"/>
      <c r="QIG838" s="257"/>
      <c r="QIH838" s="257"/>
      <c r="QII838" s="257"/>
      <c r="QIJ838" s="257"/>
      <c r="QIK838" s="257"/>
      <c r="QIL838" s="257"/>
      <c r="QIM838" s="257"/>
      <c r="QIN838" s="257"/>
      <c r="QIO838" s="257"/>
      <c r="QIP838" s="257"/>
      <c r="QIQ838" s="257"/>
      <c r="QIR838" s="257"/>
      <c r="QIS838" s="257"/>
      <c r="QIT838" s="257"/>
      <c r="QIU838" s="257"/>
      <c r="QIV838" s="257"/>
      <c r="QIW838" s="257"/>
      <c r="QIX838" s="257"/>
      <c r="QIY838" s="257"/>
      <c r="QIZ838" s="257"/>
      <c r="QJA838" s="257"/>
      <c r="QJB838" s="257"/>
      <c r="QJC838" s="257"/>
      <c r="QJD838" s="257"/>
      <c r="QJE838" s="257"/>
      <c r="QJF838" s="257"/>
      <c r="QJG838" s="257"/>
      <c r="QJH838" s="257"/>
      <c r="QJI838" s="257"/>
      <c r="QJJ838" s="257"/>
      <c r="QJK838" s="257"/>
      <c r="QJL838" s="257"/>
      <c r="QJM838" s="257"/>
      <c r="QJN838" s="257"/>
      <c r="QJO838" s="257"/>
      <c r="QJP838" s="257"/>
      <c r="QJQ838" s="257"/>
      <c r="QJR838" s="257"/>
      <c r="QJS838" s="257"/>
      <c r="QJT838" s="257"/>
      <c r="QJU838" s="257"/>
      <c r="QJV838" s="257"/>
      <c r="QJW838" s="257"/>
      <c r="QJX838" s="257"/>
      <c r="QJY838" s="257"/>
      <c r="QJZ838" s="257"/>
      <c r="QKA838" s="257"/>
      <c r="QKB838" s="257"/>
      <c r="QKC838" s="257"/>
      <c r="QKD838" s="257"/>
      <c r="QKE838" s="257"/>
      <c r="QKF838" s="257"/>
      <c r="QKG838" s="257"/>
      <c r="QKH838" s="257"/>
      <c r="QKI838" s="257"/>
      <c r="QKJ838" s="257"/>
      <c r="QKK838" s="257"/>
      <c r="QKL838" s="257"/>
      <c r="QKM838" s="257"/>
      <c r="QKN838" s="257"/>
      <c r="QKO838" s="257"/>
      <c r="QKP838" s="257"/>
      <c r="QKQ838" s="257"/>
      <c r="QKR838" s="257"/>
      <c r="QKS838" s="257"/>
      <c r="QKT838" s="257"/>
      <c r="QKU838" s="257"/>
      <c r="QKV838" s="257"/>
      <c r="QKW838" s="257"/>
      <c r="QKX838" s="257"/>
      <c r="QKY838" s="257"/>
      <c r="QKZ838" s="257"/>
      <c r="QLA838" s="257"/>
      <c r="QLB838" s="257"/>
      <c r="QLC838" s="257"/>
      <c r="QLD838" s="257"/>
      <c r="QLE838" s="257"/>
      <c r="QLF838" s="257"/>
      <c r="QLG838" s="257"/>
      <c r="QLH838" s="257"/>
      <c r="QLI838" s="257"/>
      <c r="QLJ838" s="257"/>
      <c r="QLK838" s="257"/>
      <c r="QLL838" s="257"/>
      <c r="QLM838" s="257"/>
      <c r="QLN838" s="257"/>
      <c r="QLO838" s="257"/>
      <c r="QLP838" s="257"/>
      <c r="QLQ838" s="257"/>
      <c r="QLR838" s="257"/>
      <c r="QLS838" s="257"/>
      <c r="QLT838" s="257"/>
      <c r="QLU838" s="257"/>
      <c r="QLV838" s="257"/>
      <c r="QLW838" s="257"/>
      <c r="QLX838" s="257"/>
      <c r="QLY838" s="257"/>
      <c r="QLZ838" s="257"/>
      <c r="QMA838" s="257"/>
      <c r="QMB838" s="257"/>
      <c r="QMC838" s="257"/>
      <c r="QMD838" s="257"/>
      <c r="QME838" s="257"/>
      <c r="QMF838" s="257"/>
      <c r="QMG838" s="257"/>
      <c r="QMH838" s="257"/>
      <c r="QMI838" s="257"/>
      <c r="QMJ838" s="257"/>
      <c r="QMK838" s="257"/>
      <c r="QML838" s="257"/>
      <c r="QMM838" s="257"/>
      <c r="QMN838" s="257"/>
      <c r="QMO838" s="257"/>
      <c r="QMP838" s="257"/>
      <c r="QMQ838" s="257"/>
      <c r="QMR838" s="257"/>
      <c r="QMS838" s="257"/>
      <c r="QMT838" s="257"/>
      <c r="QMU838" s="257"/>
      <c r="QMV838" s="257"/>
      <c r="QMW838" s="257"/>
      <c r="QMX838" s="257"/>
      <c r="QMY838" s="257"/>
      <c r="QMZ838" s="257"/>
      <c r="QNA838" s="257"/>
      <c r="QNB838" s="257"/>
      <c r="QNC838" s="257"/>
      <c r="QND838" s="257"/>
      <c r="QNE838" s="257"/>
      <c r="QNF838" s="257"/>
      <c r="QNG838" s="257"/>
      <c r="QNH838" s="257"/>
      <c r="QNI838" s="257"/>
      <c r="QNJ838" s="257"/>
      <c r="QNK838" s="257"/>
      <c r="QNL838" s="257"/>
      <c r="QNM838" s="257"/>
      <c r="QNN838" s="257"/>
      <c r="QNO838" s="257"/>
      <c r="QNP838" s="257"/>
      <c r="QNQ838" s="257"/>
      <c r="QNR838" s="257"/>
      <c r="QNS838" s="257"/>
      <c r="QNT838" s="257"/>
      <c r="QNU838" s="257"/>
      <c r="QNV838" s="257"/>
      <c r="QNW838" s="257"/>
      <c r="QNX838" s="257"/>
      <c r="QNY838" s="257"/>
      <c r="QNZ838" s="257"/>
      <c r="QOA838" s="257"/>
      <c r="QOB838" s="257"/>
      <c r="QOC838" s="257"/>
      <c r="QOD838" s="257"/>
      <c r="QOE838" s="257"/>
      <c r="QOF838" s="257"/>
      <c r="QOG838" s="257"/>
      <c r="QOH838" s="257"/>
      <c r="QOI838" s="257"/>
      <c r="QOJ838" s="257"/>
      <c r="QOK838" s="257"/>
      <c r="QOL838" s="257"/>
      <c r="QOM838" s="257"/>
      <c r="QON838" s="257"/>
      <c r="QOO838" s="257"/>
      <c r="QOP838" s="257"/>
      <c r="QOQ838" s="257"/>
      <c r="QOR838" s="257"/>
      <c r="QOS838" s="257"/>
      <c r="QOT838" s="257"/>
      <c r="QOU838" s="257"/>
      <c r="QOV838" s="257"/>
      <c r="QOW838" s="257"/>
      <c r="QOX838" s="257"/>
      <c r="QOY838" s="257"/>
      <c r="QOZ838" s="257"/>
      <c r="QPA838" s="257"/>
      <c r="QPB838" s="257"/>
      <c r="QPC838" s="257"/>
      <c r="QPD838" s="257"/>
      <c r="QPE838" s="257"/>
      <c r="QPF838" s="257"/>
      <c r="QPG838" s="257"/>
      <c r="QPH838" s="257"/>
      <c r="QPI838" s="257"/>
      <c r="QPJ838" s="257"/>
      <c r="QPK838" s="257"/>
      <c r="QPL838" s="257"/>
      <c r="QPM838" s="257"/>
      <c r="QPN838" s="257"/>
      <c r="QPO838" s="257"/>
      <c r="QPP838" s="257"/>
      <c r="QPQ838" s="257"/>
      <c r="QPR838" s="257"/>
      <c r="QPS838" s="257"/>
      <c r="QPT838" s="257"/>
      <c r="QPU838" s="257"/>
      <c r="QPV838" s="257"/>
      <c r="QPW838" s="257"/>
      <c r="QPX838" s="257"/>
      <c r="QPY838" s="257"/>
      <c r="QPZ838" s="257"/>
      <c r="QQA838" s="257"/>
      <c r="QQB838" s="257"/>
      <c r="QQC838" s="257"/>
      <c r="QQD838" s="257"/>
      <c r="QQE838" s="257"/>
      <c r="QQF838" s="257"/>
      <c r="QQG838" s="257"/>
      <c r="QQH838" s="257"/>
      <c r="QQI838" s="257"/>
      <c r="QQJ838" s="257"/>
      <c r="QQK838" s="257"/>
      <c r="QQL838" s="257"/>
      <c r="QQM838" s="257"/>
      <c r="QQN838" s="257"/>
      <c r="QQO838" s="257"/>
      <c r="QQP838" s="257"/>
      <c r="QQQ838" s="257"/>
      <c r="QQR838" s="257"/>
      <c r="QQS838" s="257"/>
      <c r="QQT838" s="257"/>
      <c r="QQU838" s="257"/>
      <c r="QQV838" s="257"/>
      <c r="QQW838" s="257"/>
      <c r="QQX838" s="257"/>
      <c r="QQY838" s="257"/>
      <c r="QQZ838" s="257"/>
      <c r="QRA838" s="257"/>
      <c r="QRB838" s="257"/>
      <c r="QRC838" s="257"/>
      <c r="QRD838" s="257"/>
      <c r="QRE838" s="257"/>
      <c r="QRF838" s="257"/>
      <c r="QRG838" s="257"/>
      <c r="QRH838" s="257"/>
      <c r="QRI838" s="257"/>
      <c r="QRJ838" s="257"/>
      <c r="QRK838" s="257"/>
      <c r="QRL838" s="257"/>
      <c r="QRM838" s="257"/>
      <c r="QRN838" s="257"/>
      <c r="QRO838" s="257"/>
      <c r="QRP838" s="257"/>
      <c r="QRQ838" s="257"/>
      <c r="QRR838" s="257"/>
      <c r="QRS838" s="257"/>
      <c r="QRT838" s="257"/>
      <c r="QRU838" s="257"/>
      <c r="QRV838" s="257"/>
      <c r="QRW838" s="257"/>
      <c r="QRX838" s="257"/>
      <c r="QRY838" s="257"/>
      <c r="QRZ838" s="257"/>
      <c r="QSA838" s="257"/>
      <c r="QSB838" s="257"/>
      <c r="QSC838" s="257"/>
      <c r="QSD838" s="257"/>
      <c r="QSE838" s="257"/>
      <c r="QSF838" s="257"/>
      <c r="QSG838" s="257"/>
      <c r="QSH838" s="257"/>
      <c r="QSI838" s="257"/>
      <c r="QSJ838" s="257"/>
      <c r="QSK838" s="257"/>
      <c r="QSL838" s="257"/>
      <c r="QSM838" s="257"/>
      <c r="QSN838" s="257"/>
      <c r="QSO838" s="257"/>
      <c r="QSP838" s="257"/>
      <c r="QSQ838" s="257"/>
      <c r="QSR838" s="257"/>
      <c r="QSS838" s="257"/>
      <c r="QST838" s="257"/>
      <c r="QSU838" s="257"/>
      <c r="QSV838" s="257"/>
      <c r="QSW838" s="257"/>
      <c r="QSX838" s="257"/>
      <c r="QSY838" s="257"/>
      <c r="QSZ838" s="257"/>
      <c r="QTA838" s="257"/>
      <c r="QTB838" s="257"/>
      <c r="QTC838" s="257"/>
      <c r="QTD838" s="257"/>
      <c r="QTE838" s="257"/>
      <c r="QTF838" s="257"/>
      <c r="QTG838" s="257"/>
      <c r="QTH838" s="257"/>
      <c r="QTI838" s="257"/>
      <c r="QTJ838" s="257"/>
      <c r="QTK838" s="257"/>
      <c r="QTL838" s="257"/>
      <c r="QTM838" s="257"/>
      <c r="QTN838" s="257"/>
      <c r="QTO838" s="257"/>
      <c r="QTP838" s="257"/>
      <c r="QTQ838" s="257"/>
      <c r="QTR838" s="257"/>
      <c r="QTS838" s="257"/>
      <c r="QTT838" s="257"/>
      <c r="QTU838" s="257"/>
      <c r="QTV838" s="257"/>
      <c r="QTW838" s="257"/>
      <c r="QTX838" s="257"/>
      <c r="QTY838" s="257"/>
      <c r="QTZ838" s="257"/>
      <c r="QUA838" s="257"/>
      <c r="QUB838" s="257"/>
      <c r="QUC838" s="257"/>
      <c r="QUD838" s="257"/>
      <c r="QUE838" s="257"/>
      <c r="QUF838" s="257"/>
      <c r="QUG838" s="257"/>
      <c r="QUH838" s="257"/>
      <c r="QUI838" s="257"/>
      <c r="QUJ838" s="257"/>
      <c r="QUK838" s="257"/>
      <c r="QUL838" s="257"/>
      <c r="QUM838" s="257"/>
      <c r="QUN838" s="257"/>
      <c r="QUO838" s="257"/>
      <c r="QUP838" s="257"/>
      <c r="QUQ838" s="257"/>
      <c r="QUR838" s="257"/>
      <c r="QUS838" s="257"/>
      <c r="QUT838" s="257"/>
      <c r="QUU838" s="257"/>
      <c r="QUV838" s="257"/>
      <c r="QUW838" s="257"/>
      <c r="QUX838" s="257"/>
      <c r="QUY838" s="257"/>
      <c r="QUZ838" s="257"/>
      <c r="QVA838" s="257"/>
      <c r="QVB838" s="257"/>
      <c r="QVC838" s="257"/>
      <c r="QVD838" s="257"/>
      <c r="QVE838" s="257"/>
      <c r="QVF838" s="257"/>
      <c r="QVG838" s="257"/>
      <c r="QVH838" s="257"/>
      <c r="QVI838" s="257"/>
      <c r="QVJ838" s="257"/>
      <c r="QVK838" s="257"/>
      <c r="QVL838" s="257"/>
      <c r="QVM838" s="257"/>
      <c r="QVN838" s="257"/>
      <c r="QVO838" s="257"/>
      <c r="QVP838" s="257"/>
      <c r="QVQ838" s="257"/>
      <c r="QVR838" s="257"/>
      <c r="QVS838" s="257"/>
      <c r="QVT838" s="257"/>
      <c r="QVU838" s="257"/>
      <c r="QVV838" s="257"/>
      <c r="QVW838" s="257"/>
      <c r="QVX838" s="257"/>
      <c r="QVY838" s="257"/>
      <c r="QVZ838" s="257"/>
      <c r="QWA838" s="257"/>
      <c r="QWB838" s="257"/>
      <c r="QWC838" s="257"/>
      <c r="QWD838" s="257"/>
      <c r="QWE838" s="257"/>
      <c r="QWF838" s="257"/>
      <c r="QWG838" s="257"/>
      <c r="QWH838" s="257"/>
      <c r="QWI838" s="257"/>
      <c r="QWJ838" s="257"/>
      <c r="QWK838" s="257"/>
      <c r="QWL838" s="257"/>
      <c r="QWM838" s="257"/>
      <c r="QWN838" s="257"/>
      <c r="QWO838" s="257"/>
      <c r="QWP838" s="257"/>
      <c r="QWQ838" s="257"/>
      <c r="QWR838" s="257"/>
      <c r="QWS838" s="257"/>
      <c r="QWT838" s="257"/>
      <c r="QWU838" s="257"/>
      <c r="QWV838" s="257"/>
      <c r="QWW838" s="257"/>
      <c r="QWX838" s="257"/>
      <c r="QWY838" s="257"/>
      <c r="QWZ838" s="257"/>
      <c r="QXA838" s="257"/>
      <c r="QXB838" s="257"/>
      <c r="QXC838" s="257"/>
      <c r="QXD838" s="257"/>
      <c r="QXE838" s="257"/>
      <c r="QXF838" s="257"/>
      <c r="QXG838" s="257"/>
      <c r="QXH838" s="257"/>
      <c r="QXI838" s="257"/>
      <c r="QXJ838" s="257"/>
      <c r="QXK838" s="257"/>
      <c r="QXL838" s="257"/>
      <c r="QXM838" s="257"/>
      <c r="QXN838" s="257"/>
      <c r="QXO838" s="257"/>
      <c r="QXP838" s="257"/>
      <c r="QXQ838" s="257"/>
      <c r="QXR838" s="257"/>
      <c r="QXS838" s="257"/>
      <c r="QXT838" s="257"/>
      <c r="QXU838" s="257"/>
      <c r="QXV838" s="257"/>
      <c r="QXW838" s="257"/>
      <c r="QXX838" s="257"/>
      <c r="QXY838" s="257"/>
      <c r="QXZ838" s="257"/>
      <c r="QYA838" s="257"/>
      <c r="QYB838" s="257"/>
      <c r="QYC838" s="257"/>
      <c r="QYD838" s="257"/>
      <c r="QYE838" s="257"/>
      <c r="QYF838" s="257"/>
      <c r="QYG838" s="257"/>
      <c r="QYH838" s="257"/>
      <c r="QYI838" s="257"/>
      <c r="QYJ838" s="257"/>
      <c r="QYK838" s="257"/>
      <c r="QYL838" s="257"/>
      <c r="QYM838" s="257"/>
      <c r="QYN838" s="257"/>
      <c r="QYO838" s="257"/>
      <c r="QYP838" s="257"/>
      <c r="QYQ838" s="257"/>
      <c r="QYR838" s="257"/>
      <c r="QYS838" s="257"/>
      <c r="QYT838" s="257"/>
      <c r="QYU838" s="257"/>
      <c r="QYV838" s="257"/>
      <c r="QYW838" s="257"/>
      <c r="QYX838" s="257"/>
      <c r="QYY838" s="257"/>
      <c r="QYZ838" s="257"/>
      <c r="QZA838" s="257"/>
      <c r="QZB838" s="257"/>
      <c r="QZC838" s="257"/>
      <c r="QZD838" s="257"/>
      <c r="QZE838" s="257"/>
      <c r="QZF838" s="257"/>
      <c r="QZG838" s="257"/>
      <c r="QZH838" s="257"/>
      <c r="QZI838" s="257"/>
      <c r="QZJ838" s="257"/>
      <c r="QZK838" s="257"/>
      <c r="QZL838" s="257"/>
      <c r="QZM838" s="257"/>
      <c r="QZN838" s="257"/>
      <c r="QZO838" s="257"/>
      <c r="QZP838" s="257"/>
      <c r="QZQ838" s="257"/>
      <c r="QZR838" s="257"/>
      <c r="QZS838" s="257"/>
      <c r="QZT838" s="257"/>
      <c r="QZU838" s="257"/>
      <c r="QZV838" s="257"/>
      <c r="QZW838" s="257"/>
      <c r="QZX838" s="257"/>
      <c r="QZY838" s="257"/>
      <c r="QZZ838" s="257"/>
      <c r="RAA838" s="257"/>
      <c r="RAB838" s="257"/>
      <c r="RAC838" s="257"/>
      <c r="RAD838" s="257"/>
      <c r="RAE838" s="257"/>
      <c r="RAF838" s="257"/>
      <c r="RAG838" s="257"/>
      <c r="RAH838" s="257"/>
      <c r="RAI838" s="257"/>
      <c r="RAJ838" s="257"/>
      <c r="RAK838" s="257"/>
      <c r="RAL838" s="257"/>
      <c r="RAM838" s="257"/>
      <c r="RAN838" s="257"/>
      <c r="RAO838" s="257"/>
      <c r="RAP838" s="257"/>
      <c r="RAQ838" s="257"/>
      <c r="RAR838" s="257"/>
      <c r="RAS838" s="257"/>
      <c r="RAT838" s="257"/>
      <c r="RAU838" s="257"/>
      <c r="RAV838" s="257"/>
      <c r="RAW838" s="257"/>
      <c r="RAX838" s="257"/>
      <c r="RAY838" s="257"/>
      <c r="RAZ838" s="257"/>
      <c r="RBA838" s="257"/>
      <c r="RBB838" s="257"/>
      <c r="RBC838" s="257"/>
      <c r="RBD838" s="257"/>
      <c r="RBE838" s="257"/>
      <c r="RBF838" s="257"/>
      <c r="RBG838" s="257"/>
      <c r="RBH838" s="257"/>
      <c r="RBI838" s="257"/>
      <c r="RBJ838" s="257"/>
      <c r="RBK838" s="257"/>
      <c r="RBL838" s="257"/>
      <c r="RBM838" s="257"/>
      <c r="RBN838" s="257"/>
      <c r="RBO838" s="257"/>
      <c r="RBP838" s="257"/>
      <c r="RBQ838" s="257"/>
      <c r="RBR838" s="257"/>
      <c r="RBS838" s="257"/>
      <c r="RBT838" s="257"/>
      <c r="RBU838" s="257"/>
      <c r="RBV838" s="257"/>
      <c r="RBW838" s="257"/>
      <c r="RBX838" s="257"/>
      <c r="RBY838" s="257"/>
      <c r="RBZ838" s="257"/>
      <c r="RCA838" s="257"/>
      <c r="RCB838" s="257"/>
      <c r="RCC838" s="257"/>
      <c r="RCD838" s="257"/>
      <c r="RCE838" s="257"/>
      <c r="RCF838" s="257"/>
      <c r="RCG838" s="257"/>
      <c r="RCH838" s="257"/>
      <c r="RCI838" s="257"/>
      <c r="RCJ838" s="257"/>
      <c r="RCK838" s="257"/>
      <c r="RCL838" s="257"/>
      <c r="RCM838" s="257"/>
      <c r="RCN838" s="257"/>
      <c r="RCO838" s="257"/>
      <c r="RCP838" s="257"/>
      <c r="RCQ838" s="257"/>
      <c r="RCR838" s="257"/>
      <c r="RCS838" s="257"/>
      <c r="RCT838" s="257"/>
      <c r="RCU838" s="257"/>
      <c r="RCV838" s="257"/>
      <c r="RCW838" s="257"/>
      <c r="RCX838" s="257"/>
      <c r="RCY838" s="257"/>
      <c r="RCZ838" s="257"/>
      <c r="RDA838" s="257"/>
      <c r="RDB838" s="257"/>
      <c r="RDC838" s="257"/>
      <c r="RDD838" s="257"/>
      <c r="RDE838" s="257"/>
      <c r="RDF838" s="257"/>
      <c r="RDG838" s="257"/>
      <c r="RDH838" s="257"/>
      <c r="RDI838" s="257"/>
      <c r="RDJ838" s="257"/>
      <c r="RDK838" s="257"/>
      <c r="RDL838" s="257"/>
      <c r="RDM838" s="257"/>
      <c r="RDN838" s="257"/>
      <c r="RDO838" s="257"/>
      <c r="RDP838" s="257"/>
      <c r="RDQ838" s="257"/>
      <c r="RDR838" s="257"/>
      <c r="RDS838" s="257"/>
      <c r="RDT838" s="257"/>
      <c r="RDU838" s="257"/>
      <c r="RDV838" s="257"/>
      <c r="RDW838" s="257"/>
      <c r="RDX838" s="257"/>
      <c r="RDY838" s="257"/>
      <c r="RDZ838" s="257"/>
      <c r="REA838" s="257"/>
      <c r="REB838" s="257"/>
      <c r="REC838" s="257"/>
      <c r="RED838" s="257"/>
      <c r="REE838" s="257"/>
      <c r="REF838" s="257"/>
      <c r="REG838" s="257"/>
      <c r="REH838" s="257"/>
      <c r="REI838" s="257"/>
      <c r="REJ838" s="257"/>
      <c r="REK838" s="257"/>
      <c r="REL838" s="257"/>
      <c r="REM838" s="257"/>
      <c r="REN838" s="257"/>
      <c r="REO838" s="257"/>
      <c r="REP838" s="257"/>
      <c r="REQ838" s="257"/>
      <c r="RER838" s="257"/>
      <c r="RES838" s="257"/>
      <c r="RET838" s="257"/>
      <c r="REU838" s="257"/>
      <c r="REV838" s="257"/>
      <c r="REW838" s="257"/>
      <c r="REX838" s="257"/>
      <c r="REY838" s="257"/>
      <c r="REZ838" s="257"/>
      <c r="RFA838" s="257"/>
      <c r="RFB838" s="257"/>
      <c r="RFC838" s="257"/>
      <c r="RFD838" s="257"/>
      <c r="RFE838" s="257"/>
      <c r="RFF838" s="257"/>
      <c r="RFG838" s="257"/>
      <c r="RFH838" s="257"/>
      <c r="RFI838" s="257"/>
      <c r="RFJ838" s="257"/>
      <c r="RFK838" s="257"/>
      <c r="RFL838" s="257"/>
      <c r="RFM838" s="257"/>
      <c r="RFN838" s="257"/>
      <c r="RFO838" s="257"/>
      <c r="RFP838" s="257"/>
      <c r="RFQ838" s="257"/>
      <c r="RFR838" s="257"/>
      <c r="RFS838" s="257"/>
      <c r="RFT838" s="257"/>
      <c r="RFU838" s="257"/>
      <c r="RFV838" s="257"/>
      <c r="RFW838" s="257"/>
      <c r="RFX838" s="257"/>
      <c r="RFY838" s="257"/>
      <c r="RFZ838" s="257"/>
      <c r="RGA838" s="257"/>
      <c r="RGB838" s="257"/>
      <c r="RGC838" s="257"/>
      <c r="RGD838" s="257"/>
      <c r="RGE838" s="257"/>
      <c r="RGF838" s="257"/>
      <c r="RGG838" s="257"/>
      <c r="RGH838" s="257"/>
      <c r="RGI838" s="257"/>
      <c r="RGJ838" s="257"/>
      <c r="RGK838" s="257"/>
      <c r="RGL838" s="257"/>
      <c r="RGM838" s="257"/>
      <c r="RGN838" s="257"/>
      <c r="RGO838" s="257"/>
      <c r="RGP838" s="257"/>
      <c r="RGQ838" s="257"/>
      <c r="RGR838" s="257"/>
      <c r="RGS838" s="257"/>
      <c r="RGT838" s="257"/>
      <c r="RGU838" s="257"/>
      <c r="RGV838" s="257"/>
      <c r="RGW838" s="257"/>
      <c r="RGX838" s="257"/>
      <c r="RGY838" s="257"/>
      <c r="RGZ838" s="257"/>
      <c r="RHA838" s="257"/>
      <c r="RHB838" s="257"/>
      <c r="RHC838" s="257"/>
      <c r="RHD838" s="257"/>
      <c r="RHE838" s="257"/>
      <c r="RHF838" s="257"/>
      <c r="RHG838" s="257"/>
      <c r="RHH838" s="257"/>
      <c r="RHI838" s="257"/>
      <c r="RHJ838" s="257"/>
      <c r="RHK838" s="257"/>
      <c r="RHL838" s="257"/>
      <c r="RHM838" s="257"/>
      <c r="RHN838" s="257"/>
      <c r="RHO838" s="257"/>
      <c r="RHP838" s="257"/>
      <c r="RHQ838" s="257"/>
      <c r="RHR838" s="257"/>
      <c r="RHS838" s="257"/>
      <c r="RHT838" s="257"/>
      <c r="RHU838" s="257"/>
      <c r="RHV838" s="257"/>
      <c r="RHW838" s="257"/>
      <c r="RHX838" s="257"/>
      <c r="RHY838" s="257"/>
      <c r="RHZ838" s="257"/>
      <c r="RIA838" s="257"/>
      <c r="RIB838" s="257"/>
      <c r="RIC838" s="257"/>
      <c r="RID838" s="257"/>
      <c r="RIE838" s="257"/>
      <c r="RIF838" s="257"/>
      <c r="RIG838" s="257"/>
      <c r="RIH838" s="257"/>
      <c r="RII838" s="257"/>
      <c r="RIJ838" s="257"/>
      <c r="RIK838" s="257"/>
      <c r="RIL838" s="257"/>
      <c r="RIM838" s="257"/>
      <c r="RIN838" s="257"/>
      <c r="RIO838" s="257"/>
      <c r="RIP838" s="257"/>
      <c r="RIQ838" s="257"/>
      <c r="RIR838" s="257"/>
      <c r="RIS838" s="257"/>
      <c r="RIT838" s="257"/>
      <c r="RIU838" s="257"/>
      <c r="RIV838" s="257"/>
      <c r="RIW838" s="257"/>
      <c r="RIX838" s="257"/>
      <c r="RIY838" s="257"/>
      <c r="RIZ838" s="257"/>
      <c r="RJA838" s="257"/>
      <c r="RJB838" s="257"/>
      <c r="RJC838" s="257"/>
      <c r="RJD838" s="257"/>
      <c r="RJE838" s="257"/>
      <c r="RJF838" s="257"/>
      <c r="RJG838" s="257"/>
      <c r="RJH838" s="257"/>
      <c r="RJI838" s="257"/>
      <c r="RJJ838" s="257"/>
      <c r="RJK838" s="257"/>
      <c r="RJL838" s="257"/>
      <c r="RJM838" s="257"/>
      <c r="RJN838" s="257"/>
      <c r="RJO838" s="257"/>
      <c r="RJP838" s="257"/>
      <c r="RJQ838" s="257"/>
      <c r="RJR838" s="257"/>
      <c r="RJS838" s="257"/>
      <c r="RJT838" s="257"/>
      <c r="RJU838" s="257"/>
      <c r="RJV838" s="257"/>
      <c r="RJW838" s="257"/>
      <c r="RJX838" s="257"/>
      <c r="RJY838" s="257"/>
      <c r="RJZ838" s="257"/>
      <c r="RKA838" s="257"/>
      <c r="RKB838" s="257"/>
      <c r="RKC838" s="257"/>
      <c r="RKD838" s="257"/>
      <c r="RKE838" s="257"/>
      <c r="RKF838" s="257"/>
      <c r="RKG838" s="257"/>
      <c r="RKH838" s="257"/>
      <c r="RKI838" s="257"/>
      <c r="RKJ838" s="257"/>
      <c r="RKK838" s="257"/>
      <c r="RKL838" s="257"/>
      <c r="RKM838" s="257"/>
      <c r="RKN838" s="257"/>
      <c r="RKO838" s="257"/>
      <c r="RKP838" s="257"/>
      <c r="RKQ838" s="257"/>
      <c r="RKR838" s="257"/>
      <c r="RKS838" s="257"/>
      <c r="RKT838" s="257"/>
      <c r="RKU838" s="257"/>
      <c r="RKV838" s="257"/>
      <c r="RKW838" s="257"/>
      <c r="RKX838" s="257"/>
      <c r="RKY838" s="257"/>
      <c r="RKZ838" s="257"/>
      <c r="RLA838" s="257"/>
      <c r="RLB838" s="257"/>
      <c r="RLC838" s="257"/>
      <c r="RLD838" s="257"/>
      <c r="RLE838" s="257"/>
      <c r="RLF838" s="257"/>
      <c r="RLG838" s="257"/>
      <c r="RLH838" s="257"/>
      <c r="RLI838" s="257"/>
      <c r="RLJ838" s="257"/>
      <c r="RLK838" s="257"/>
      <c r="RLL838" s="257"/>
      <c r="RLM838" s="257"/>
      <c r="RLN838" s="257"/>
      <c r="RLO838" s="257"/>
      <c r="RLP838" s="257"/>
      <c r="RLQ838" s="257"/>
      <c r="RLR838" s="257"/>
      <c r="RLS838" s="257"/>
      <c r="RLT838" s="257"/>
      <c r="RLU838" s="257"/>
      <c r="RLV838" s="257"/>
      <c r="RLW838" s="257"/>
      <c r="RLX838" s="257"/>
      <c r="RLY838" s="257"/>
      <c r="RLZ838" s="257"/>
      <c r="RMA838" s="257"/>
      <c r="RMB838" s="257"/>
      <c r="RMC838" s="257"/>
      <c r="RMD838" s="257"/>
      <c r="RME838" s="257"/>
      <c r="RMF838" s="257"/>
      <c r="RMG838" s="257"/>
      <c r="RMH838" s="257"/>
      <c r="RMI838" s="257"/>
      <c r="RMJ838" s="257"/>
      <c r="RMK838" s="257"/>
      <c r="RML838" s="257"/>
      <c r="RMM838" s="257"/>
      <c r="RMN838" s="257"/>
      <c r="RMO838" s="257"/>
      <c r="RMP838" s="257"/>
      <c r="RMQ838" s="257"/>
      <c r="RMR838" s="257"/>
      <c r="RMS838" s="257"/>
      <c r="RMT838" s="257"/>
      <c r="RMU838" s="257"/>
      <c r="RMV838" s="257"/>
      <c r="RMW838" s="257"/>
      <c r="RMX838" s="257"/>
      <c r="RMY838" s="257"/>
      <c r="RMZ838" s="257"/>
      <c r="RNA838" s="257"/>
      <c r="RNB838" s="257"/>
      <c r="RNC838" s="257"/>
      <c r="RND838" s="257"/>
      <c r="RNE838" s="257"/>
      <c r="RNF838" s="257"/>
      <c r="RNG838" s="257"/>
      <c r="RNH838" s="257"/>
      <c r="RNI838" s="257"/>
      <c r="RNJ838" s="257"/>
      <c r="RNK838" s="257"/>
      <c r="RNL838" s="257"/>
      <c r="RNM838" s="257"/>
      <c r="RNN838" s="257"/>
      <c r="RNO838" s="257"/>
      <c r="RNP838" s="257"/>
      <c r="RNQ838" s="257"/>
      <c r="RNR838" s="257"/>
      <c r="RNS838" s="257"/>
      <c r="RNT838" s="257"/>
      <c r="RNU838" s="257"/>
      <c r="RNV838" s="257"/>
      <c r="RNW838" s="257"/>
      <c r="RNX838" s="257"/>
      <c r="RNY838" s="257"/>
      <c r="RNZ838" s="257"/>
      <c r="ROA838" s="257"/>
      <c r="ROB838" s="257"/>
      <c r="ROC838" s="257"/>
      <c r="ROD838" s="257"/>
      <c r="ROE838" s="257"/>
      <c r="ROF838" s="257"/>
      <c r="ROG838" s="257"/>
      <c r="ROH838" s="257"/>
      <c r="ROI838" s="257"/>
      <c r="ROJ838" s="257"/>
      <c r="ROK838" s="257"/>
      <c r="ROL838" s="257"/>
      <c r="ROM838" s="257"/>
      <c r="RON838" s="257"/>
      <c r="ROO838" s="257"/>
      <c r="ROP838" s="257"/>
      <c r="ROQ838" s="257"/>
      <c r="ROR838" s="257"/>
      <c r="ROS838" s="257"/>
      <c r="ROT838" s="257"/>
      <c r="ROU838" s="257"/>
      <c r="ROV838" s="257"/>
      <c r="ROW838" s="257"/>
      <c r="ROX838" s="257"/>
      <c r="ROY838" s="257"/>
      <c r="ROZ838" s="257"/>
      <c r="RPA838" s="257"/>
      <c r="RPB838" s="257"/>
      <c r="RPC838" s="257"/>
      <c r="RPD838" s="257"/>
      <c r="RPE838" s="257"/>
      <c r="RPF838" s="257"/>
      <c r="RPG838" s="257"/>
      <c r="RPH838" s="257"/>
      <c r="RPI838" s="257"/>
      <c r="RPJ838" s="257"/>
      <c r="RPK838" s="257"/>
      <c r="RPL838" s="257"/>
      <c r="RPM838" s="257"/>
      <c r="RPN838" s="257"/>
      <c r="RPO838" s="257"/>
      <c r="RPP838" s="257"/>
      <c r="RPQ838" s="257"/>
      <c r="RPR838" s="257"/>
      <c r="RPS838" s="257"/>
      <c r="RPT838" s="257"/>
      <c r="RPU838" s="257"/>
      <c r="RPV838" s="257"/>
      <c r="RPW838" s="257"/>
      <c r="RPX838" s="257"/>
      <c r="RPY838" s="257"/>
      <c r="RPZ838" s="257"/>
      <c r="RQA838" s="257"/>
      <c r="RQB838" s="257"/>
      <c r="RQC838" s="257"/>
      <c r="RQD838" s="257"/>
      <c r="RQE838" s="257"/>
      <c r="RQF838" s="257"/>
      <c r="RQG838" s="257"/>
      <c r="RQH838" s="257"/>
      <c r="RQI838" s="257"/>
      <c r="RQJ838" s="257"/>
      <c r="RQK838" s="257"/>
      <c r="RQL838" s="257"/>
      <c r="RQM838" s="257"/>
      <c r="RQN838" s="257"/>
      <c r="RQO838" s="257"/>
      <c r="RQP838" s="257"/>
      <c r="RQQ838" s="257"/>
      <c r="RQR838" s="257"/>
      <c r="RQS838" s="257"/>
      <c r="RQT838" s="257"/>
      <c r="RQU838" s="257"/>
      <c r="RQV838" s="257"/>
      <c r="RQW838" s="257"/>
      <c r="RQX838" s="257"/>
      <c r="RQY838" s="257"/>
      <c r="RQZ838" s="257"/>
      <c r="RRA838" s="257"/>
      <c r="RRB838" s="257"/>
      <c r="RRC838" s="257"/>
      <c r="RRD838" s="257"/>
      <c r="RRE838" s="257"/>
      <c r="RRF838" s="257"/>
      <c r="RRG838" s="257"/>
      <c r="RRH838" s="257"/>
      <c r="RRI838" s="257"/>
      <c r="RRJ838" s="257"/>
      <c r="RRK838" s="257"/>
      <c r="RRL838" s="257"/>
      <c r="RRM838" s="257"/>
      <c r="RRN838" s="257"/>
      <c r="RRO838" s="257"/>
      <c r="RRP838" s="257"/>
      <c r="RRQ838" s="257"/>
      <c r="RRR838" s="257"/>
      <c r="RRS838" s="257"/>
      <c r="RRT838" s="257"/>
      <c r="RRU838" s="257"/>
      <c r="RRV838" s="257"/>
      <c r="RRW838" s="257"/>
      <c r="RRX838" s="257"/>
      <c r="RRY838" s="257"/>
      <c r="RRZ838" s="257"/>
      <c r="RSA838" s="257"/>
      <c r="RSB838" s="257"/>
      <c r="RSC838" s="257"/>
      <c r="RSD838" s="257"/>
      <c r="RSE838" s="257"/>
      <c r="RSF838" s="257"/>
      <c r="RSG838" s="257"/>
      <c r="RSH838" s="257"/>
      <c r="RSI838" s="257"/>
      <c r="RSJ838" s="257"/>
      <c r="RSK838" s="257"/>
      <c r="RSL838" s="257"/>
      <c r="RSM838" s="257"/>
      <c r="RSN838" s="257"/>
      <c r="RSO838" s="257"/>
      <c r="RSP838" s="257"/>
      <c r="RSQ838" s="257"/>
      <c r="RSR838" s="257"/>
      <c r="RSS838" s="257"/>
      <c r="RST838" s="257"/>
      <c r="RSU838" s="257"/>
      <c r="RSV838" s="257"/>
      <c r="RSW838" s="257"/>
      <c r="RSX838" s="257"/>
      <c r="RSY838" s="257"/>
      <c r="RSZ838" s="257"/>
      <c r="RTA838" s="257"/>
      <c r="RTB838" s="257"/>
      <c r="RTC838" s="257"/>
      <c r="RTD838" s="257"/>
      <c r="RTE838" s="257"/>
      <c r="RTF838" s="257"/>
      <c r="RTG838" s="257"/>
      <c r="RTH838" s="257"/>
      <c r="RTI838" s="257"/>
      <c r="RTJ838" s="257"/>
      <c r="RTK838" s="257"/>
      <c r="RTL838" s="257"/>
      <c r="RTM838" s="257"/>
      <c r="RTN838" s="257"/>
      <c r="RTO838" s="257"/>
      <c r="RTP838" s="257"/>
      <c r="RTQ838" s="257"/>
      <c r="RTR838" s="257"/>
      <c r="RTS838" s="257"/>
      <c r="RTT838" s="257"/>
      <c r="RTU838" s="257"/>
      <c r="RTV838" s="257"/>
      <c r="RTW838" s="257"/>
      <c r="RTX838" s="257"/>
      <c r="RTY838" s="257"/>
      <c r="RTZ838" s="257"/>
      <c r="RUA838" s="257"/>
      <c r="RUB838" s="257"/>
      <c r="RUC838" s="257"/>
      <c r="RUD838" s="257"/>
      <c r="RUE838" s="257"/>
      <c r="RUF838" s="257"/>
      <c r="RUG838" s="257"/>
      <c r="RUH838" s="257"/>
      <c r="RUI838" s="257"/>
      <c r="RUJ838" s="257"/>
      <c r="RUK838" s="257"/>
      <c r="RUL838" s="257"/>
      <c r="RUM838" s="257"/>
      <c r="RUN838" s="257"/>
      <c r="RUO838" s="257"/>
      <c r="RUP838" s="257"/>
      <c r="RUQ838" s="257"/>
      <c r="RUR838" s="257"/>
      <c r="RUS838" s="257"/>
      <c r="RUT838" s="257"/>
      <c r="RUU838" s="257"/>
      <c r="RUV838" s="257"/>
      <c r="RUW838" s="257"/>
      <c r="RUX838" s="257"/>
      <c r="RUY838" s="257"/>
      <c r="RUZ838" s="257"/>
      <c r="RVA838" s="257"/>
      <c r="RVB838" s="257"/>
      <c r="RVC838" s="257"/>
      <c r="RVD838" s="257"/>
      <c r="RVE838" s="257"/>
      <c r="RVF838" s="257"/>
      <c r="RVG838" s="257"/>
      <c r="RVH838" s="257"/>
      <c r="RVI838" s="257"/>
      <c r="RVJ838" s="257"/>
      <c r="RVK838" s="257"/>
      <c r="RVL838" s="257"/>
      <c r="RVM838" s="257"/>
      <c r="RVN838" s="257"/>
      <c r="RVO838" s="257"/>
      <c r="RVP838" s="257"/>
      <c r="RVQ838" s="257"/>
      <c r="RVR838" s="257"/>
      <c r="RVS838" s="257"/>
      <c r="RVT838" s="257"/>
      <c r="RVU838" s="257"/>
      <c r="RVV838" s="257"/>
      <c r="RVW838" s="257"/>
      <c r="RVX838" s="257"/>
      <c r="RVY838" s="257"/>
      <c r="RVZ838" s="257"/>
      <c r="RWA838" s="257"/>
      <c r="RWB838" s="257"/>
      <c r="RWC838" s="257"/>
      <c r="RWD838" s="257"/>
      <c r="RWE838" s="257"/>
      <c r="RWF838" s="257"/>
      <c r="RWG838" s="257"/>
      <c r="RWH838" s="257"/>
      <c r="RWI838" s="257"/>
      <c r="RWJ838" s="257"/>
      <c r="RWK838" s="257"/>
      <c r="RWL838" s="257"/>
      <c r="RWM838" s="257"/>
      <c r="RWN838" s="257"/>
      <c r="RWO838" s="257"/>
      <c r="RWP838" s="257"/>
      <c r="RWQ838" s="257"/>
      <c r="RWR838" s="257"/>
      <c r="RWS838" s="257"/>
      <c r="RWT838" s="257"/>
      <c r="RWU838" s="257"/>
      <c r="RWV838" s="257"/>
      <c r="RWW838" s="257"/>
      <c r="RWX838" s="257"/>
      <c r="RWY838" s="257"/>
      <c r="RWZ838" s="257"/>
      <c r="RXA838" s="257"/>
      <c r="RXB838" s="257"/>
      <c r="RXC838" s="257"/>
      <c r="RXD838" s="257"/>
      <c r="RXE838" s="257"/>
      <c r="RXF838" s="257"/>
      <c r="RXG838" s="257"/>
      <c r="RXH838" s="257"/>
      <c r="RXI838" s="257"/>
      <c r="RXJ838" s="257"/>
      <c r="RXK838" s="257"/>
      <c r="RXL838" s="257"/>
      <c r="RXM838" s="257"/>
      <c r="RXN838" s="257"/>
      <c r="RXO838" s="257"/>
      <c r="RXP838" s="257"/>
      <c r="RXQ838" s="257"/>
      <c r="RXR838" s="257"/>
      <c r="RXS838" s="257"/>
      <c r="RXT838" s="257"/>
      <c r="RXU838" s="257"/>
      <c r="RXV838" s="257"/>
      <c r="RXW838" s="257"/>
      <c r="RXX838" s="257"/>
      <c r="RXY838" s="257"/>
      <c r="RXZ838" s="257"/>
      <c r="RYA838" s="257"/>
      <c r="RYB838" s="257"/>
      <c r="RYC838" s="257"/>
      <c r="RYD838" s="257"/>
      <c r="RYE838" s="257"/>
      <c r="RYF838" s="257"/>
      <c r="RYG838" s="257"/>
      <c r="RYH838" s="257"/>
      <c r="RYI838" s="257"/>
      <c r="RYJ838" s="257"/>
      <c r="RYK838" s="257"/>
      <c r="RYL838" s="257"/>
      <c r="RYM838" s="257"/>
      <c r="RYN838" s="257"/>
      <c r="RYO838" s="257"/>
      <c r="RYP838" s="257"/>
      <c r="RYQ838" s="257"/>
      <c r="RYR838" s="257"/>
      <c r="RYS838" s="257"/>
      <c r="RYT838" s="257"/>
      <c r="RYU838" s="257"/>
      <c r="RYV838" s="257"/>
      <c r="RYW838" s="257"/>
      <c r="RYX838" s="257"/>
      <c r="RYY838" s="257"/>
      <c r="RYZ838" s="257"/>
      <c r="RZA838" s="257"/>
      <c r="RZB838" s="257"/>
      <c r="RZC838" s="257"/>
      <c r="RZD838" s="257"/>
      <c r="RZE838" s="257"/>
      <c r="RZF838" s="257"/>
      <c r="RZG838" s="257"/>
      <c r="RZH838" s="257"/>
      <c r="RZI838" s="257"/>
      <c r="RZJ838" s="257"/>
      <c r="RZK838" s="257"/>
      <c r="RZL838" s="257"/>
      <c r="RZM838" s="257"/>
      <c r="RZN838" s="257"/>
      <c r="RZO838" s="257"/>
      <c r="RZP838" s="257"/>
      <c r="RZQ838" s="257"/>
      <c r="RZR838" s="257"/>
      <c r="RZS838" s="257"/>
      <c r="RZT838" s="257"/>
      <c r="RZU838" s="257"/>
      <c r="RZV838" s="257"/>
      <c r="RZW838" s="257"/>
      <c r="RZX838" s="257"/>
      <c r="RZY838" s="257"/>
      <c r="RZZ838" s="257"/>
      <c r="SAA838" s="257"/>
      <c r="SAB838" s="257"/>
      <c r="SAC838" s="257"/>
      <c r="SAD838" s="257"/>
      <c r="SAE838" s="257"/>
      <c r="SAF838" s="257"/>
      <c r="SAG838" s="257"/>
      <c r="SAH838" s="257"/>
      <c r="SAI838" s="257"/>
      <c r="SAJ838" s="257"/>
      <c r="SAK838" s="257"/>
      <c r="SAL838" s="257"/>
      <c r="SAM838" s="257"/>
      <c r="SAN838" s="257"/>
      <c r="SAO838" s="257"/>
      <c r="SAP838" s="257"/>
      <c r="SAQ838" s="257"/>
      <c r="SAR838" s="257"/>
      <c r="SAS838" s="257"/>
      <c r="SAT838" s="257"/>
      <c r="SAU838" s="257"/>
      <c r="SAV838" s="257"/>
      <c r="SAW838" s="257"/>
      <c r="SAX838" s="257"/>
      <c r="SAY838" s="257"/>
      <c r="SAZ838" s="257"/>
      <c r="SBA838" s="257"/>
      <c r="SBB838" s="257"/>
      <c r="SBC838" s="257"/>
      <c r="SBD838" s="257"/>
      <c r="SBE838" s="257"/>
      <c r="SBF838" s="257"/>
      <c r="SBG838" s="257"/>
      <c r="SBH838" s="257"/>
      <c r="SBI838" s="257"/>
      <c r="SBJ838" s="257"/>
      <c r="SBK838" s="257"/>
      <c r="SBL838" s="257"/>
      <c r="SBM838" s="257"/>
      <c r="SBN838" s="257"/>
      <c r="SBO838" s="257"/>
      <c r="SBP838" s="257"/>
      <c r="SBQ838" s="257"/>
      <c r="SBR838" s="257"/>
      <c r="SBS838" s="257"/>
      <c r="SBT838" s="257"/>
      <c r="SBU838" s="257"/>
      <c r="SBV838" s="257"/>
      <c r="SBW838" s="257"/>
      <c r="SBX838" s="257"/>
      <c r="SBY838" s="257"/>
      <c r="SBZ838" s="257"/>
      <c r="SCA838" s="257"/>
      <c r="SCB838" s="257"/>
      <c r="SCC838" s="257"/>
      <c r="SCD838" s="257"/>
      <c r="SCE838" s="257"/>
      <c r="SCF838" s="257"/>
      <c r="SCG838" s="257"/>
      <c r="SCH838" s="257"/>
      <c r="SCI838" s="257"/>
      <c r="SCJ838" s="257"/>
      <c r="SCK838" s="257"/>
      <c r="SCL838" s="257"/>
      <c r="SCM838" s="257"/>
      <c r="SCN838" s="257"/>
      <c r="SCO838" s="257"/>
      <c r="SCP838" s="257"/>
      <c r="SCQ838" s="257"/>
      <c r="SCR838" s="257"/>
      <c r="SCS838" s="257"/>
      <c r="SCT838" s="257"/>
      <c r="SCU838" s="257"/>
      <c r="SCV838" s="257"/>
      <c r="SCW838" s="257"/>
      <c r="SCX838" s="257"/>
      <c r="SCY838" s="257"/>
      <c r="SCZ838" s="257"/>
      <c r="SDA838" s="257"/>
      <c r="SDB838" s="257"/>
      <c r="SDC838" s="257"/>
      <c r="SDD838" s="257"/>
      <c r="SDE838" s="257"/>
      <c r="SDF838" s="257"/>
      <c r="SDG838" s="257"/>
      <c r="SDH838" s="257"/>
      <c r="SDI838" s="257"/>
      <c r="SDJ838" s="257"/>
      <c r="SDK838" s="257"/>
      <c r="SDL838" s="257"/>
      <c r="SDM838" s="257"/>
      <c r="SDN838" s="257"/>
      <c r="SDO838" s="257"/>
      <c r="SDP838" s="257"/>
      <c r="SDQ838" s="257"/>
      <c r="SDR838" s="257"/>
      <c r="SDS838" s="257"/>
      <c r="SDT838" s="257"/>
      <c r="SDU838" s="257"/>
      <c r="SDV838" s="257"/>
      <c r="SDW838" s="257"/>
      <c r="SDX838" s="257"/>
      <c r="SDY838" s="257"/>
      <c r="SDZ838" s="257"/>
      <c r="SEA838" s="257"/>
      <c r="SEB838" s="257"/>
      <c r="SEC838" s="257"/>
      <c r="SED838" s="257"/>
      <c r="SEE838" s="257"/>
      <c r="SEF838" s="257"/>
      <c r="SEG838" s="257"/>
      <c r="SEH838" s="257"/>
      <c r="SEI838" s="257"/>
      <c r="SEJ838" s="257"/>
      <c r="SEK838" s="257"/>
      <c r="SEL838" s="257"/>
      <c r="SEM838" s="257"/>
      <c r="SEN838" s="257"/>
      <c r="SEO838" s="257"/>
      <c r="SEP838" s="257"/>
      <c r="SEQ838" s="257"/>
      <c r="SER838" s="257"/>
      <c r="SES838" s="257"/>
      <c r="SET838" s="257"/>
      <c r="SEU838" s="257"/>
      <c r="SEV838" s="257"/>
      <c r="SEW838" s="257"/>
      <c r="SEX838" s="257"/>
      <c r="SEY838" s="257"/>
      <c r="SEZ838" s="257"/>
      <c r="SFA838" s="257"/>
      <c r="SFB838" s="257"/>
      <c r="SFC838" s="257"/>
      <c r="SFD838" s="257"/>
      <c r="SFE838" s="257"/>
      <c r="SFF838" s="257"/>
      <c r="SFG838" s="257"/>
      <c r="SFH838" s="257"/>
      <c r="SFI838" s="257"/>
      <c r="SFJ838" s="257"/>
      <c r="SFK838" s="257"/>
      <c r="SFL838" s="257"/>
      <c r="SFM838" s="257"/>
      <c r="SFN838" s="257"/>
      <c r="SFO838" s="257"/>
      <c r="SFP838" s="257"/>
      <c r="SFQ838" s="257"/>
      <c r="SFR838" s="257"/>
      <c r="SFS838" s="257"/>
      <c r="SFT838" s="257"/>
      <c r="SFU838" s="257"/>
      <c r="SFV838" s="257"/>
      <c r="SFW838" s="257"/>
      <c r="SFX838" s="257"/>
      <c r="SFY838" s="257"/>
      <c r="SFZ838" s="257"/>
      <c r="SGA838" s="257"/>
      <c r="SGB838" s="257"/>
      <c r="SGC838" s="257"/>
      <c r="SGD838" s="257"/>
      <c r="SGE838" s="257"/>
      <c r="SGF838" s="257"/>
      <c r="SGG838" s="257"/>
      <c r="SGH838" s="257"/>
      <c r="SGI838" s="257"/>
      <c r="SGJ838" s="257"/>
      <c r="SGK838" s="257"/>
      <c r="SGL838" s="257"/>
      <c r="SGM838" s="257"/>
      <c r="SGN838" s="257"/>
      <c r="SGO838" s="257"/>
      <c r="SGP838" s="257"/>
      <c r="SGQ838" s="257"/>
      <c r="SGR838" s="257"/>
      <c r="SGS838" s="257"/>
      <c r="SGT838" s="257"/>
      <c r="SGU838" s="257"/>
      <c r="SGV838" s="257"/>
      <c r="SGW838" s="257"/>
      <c r="SGX838" s="257"/>
      <c r="SGY838" s="257"/>
      <c r="SGZ838" s="257"/>
      <c r="SHA838" s="257"/>
      <c r="SHB838" s="257"/>
      <c r="SHC838" s="257"/>
      <c r="SHD838" s="257"/>
      <c r="SHE838" s="257"/>
      <c r="SHF838" s="257"/>
      <c r="SHG838" s="257"/>
      <c r="SHH838" s="257"/>
      <c r="SHI838" s="257"/>
      <c r="SHJ838" s="257"/>
      <c r="SHK838" s="257"/>
      <c r="SHL838" s="257"/>
      <c r="SHM838" s="257"/>
      <c r="SHN838" s="257"/>
      <c r="SHO838" s="257"/>
      <c r="SHP838" s="257"/>
      <c r="SHQ838" s="257"/>
      <c r="SHR838" s="257"/>
      <c r="SHS838" s="257"/>
      <c r="SHT838" s="257"/>
      <c r="SHU838" s="257"/>
      <c r="SHV838" s="257"/>
      <c r="SHW838" s="257"/>
      <c r="SHX838" s="257"/>
      <c r="SHY838" s="257"/>
      <c r="SHZ838" s="257"/>
      <c r="SIA838" s="257"/>
      <c r="SIB838" s="257"/>
      <c r="SIC838" s="257"/>
      <c r="SID838" s="257"/>
      <c r="SIE838" s="257"/>
      <c r="SIF838" s="257"/>
      <c r="SIG838" s="257"/>
      <c r="SIH838" s="257"/>
      <c r="SII838" s="257"/>
      <c r="SIJ838" s="257"/>
      <c r="SIK838" s="257"/>
      <c r="SIL838" s="257"/>
      <c r="SIM838" s="257"/>
      <c r="SIN838" s="257"/>
      <c r="SIO838" s="257"/>
      <c r="SIP838" s="257"/>
      <c r="SIQ838" s="257"/>
      <c r="SIR838" s="257"/>
      <c r="SIS838" s="257"/>
      <c r="SIT838" s="257"/>
      <c r="SIU838" s="257"/>
      <c r="SIV838" s="257"/>
      <c r="SIW838" s="257"/>
      <c r="SIX838" s="257"/>
      <c r="SIY838" s="257"/>
      <c r="SIZ838" s="257"/>
      <c r="SJA838" s="257"/>
      <c r="SJB838" s="257"/>
      <c r="SJC838" s="257"/>
      <c r="SJD838" s="257"/>
      <c r="SJE838" s="257"/>
      <c r="SJF838" s="257"/>
      <c r="SJG838" s="257"/>
      <c r="SJH838" s="257"/>
      <c r="SJI838" s="257"/>
      <c r="SJJ838" s="257"/>
      <c r="SJK838" s="257"/>
      <c r="SJL838" s="257"/>
      <c r="SJM838" s="257"/>
      <c r="SJN838" s="257"/>
      <c r="SJO838" s="257"/>
      <c r="SJP838" s="257"/>
      <c r="SJQ838" s="257"/>
      <c r="SJR838" s="257"/>
      <c r="SJS838" s="257"/>
      <c r="SJT838" s="257"/>
      <c r="SJU838" s="257"/>
      <c r="SJV838" s="257"/>
      <c r="SJW838" s="257"/>
      <c r="SJX838" s="257"/>
      <c r="SJY838" s="257"/>
      <c r="SJZ838" s="257"/>
      <c r="SKA838" s="257"/>
      <c r="SKB838" s="257"/>
      <c r="SKC838" s="257"/>
      <c r="SKD838" s="257"/>
      <c r="SKE838" s="257"/>
      <c r="SKF838" s="257"/>
      <c r="SKG838" s="257"/>
      <c r="SKH838" s="257"/>
      <c r="SKI838" s="257"/>
      <c r="SKJ838" s="257"/>
      <c r="SKK838" s="257"/>
      <c r="SKL838" s="257"/>
      <c r="SKM838" s="257"/>
      <c r="SKN838" s="257"/>
      <c r="SKO838" s="257"/>
      <c r="SKP838" s="257"/>
      <c r="SKQ838" s="257"/>
      <c r="SKR838" s="257"/>
      <c r="SKS838" s="257"/>
      <c r="SKT838" s="257"/>
      <c r="SKU838" s="257"/>
      <c r="SKV838" s="257"/>
      <c r="SKW838" s="257"/>
      <c r="SKX838" s="257"/>
      <c r="SKY838" s="257"/>
      <c r="SKZ838" s="257"/>
      <c r="SLA838" s="257"/>
      <c r="SLB838" s="257"/>
      <c r="SLC838" s="257"/>
      <c r="SLD838" s="257"/>
      <c r="SLE838" s="257"/>
      <c r="SLF838" s="257"/>
      <c r="SLG838" s="257"/>
      <c r="SLH838" s="257"/>
      <c r="SLI838" s="257"/>
      <c r="SLJ838" s="257"/>
      <c r="SLK838" s="257"/>
      <c r="SLL838" s="257"/>
      <c r="SLM838" s="257"/>
      <c r="SLN838" s="257"/>
      <c r="SLO838" s="257"/>
      <c r="SLP838" s="257"/>
      <c r="SLQ838" s="257"/>
      <c r="SLR838" s="257"/>
      <c r="SLS838" s="257"/>
      <c r="SLT838" s="257"/>
      <c r="SLU838" s="257"/>
      <c r="SLV838" s="257"/>
      <c r="SLW838" s="257"/>
      <c r="SLX838" s="257"/>
      <c r="SLY838" s="257"/>
      <c r="SLZ838" s="257"/>
      <c r="SMA838" s="257"/>
      <c r="SMB838" s="257"/>
      <c r="SMC838" s="257"/>
      <c r="SMD838" s="257"/>
      <c r="SME838" s="257"/>
      <c r="SMF838" s="257"/>
      <c r="SMG838" s="257"/>
      <c r="SMH838" s="257"/>
      <c r="SMI838" s="257"/>
      <c r="SMJ838" s="257"/>
      <c r="SMK838" s="257"/>
      <c r="SML838" s="257"/>
      <c r="SMM838" s="257"/>
      <c r="SMN838" s="257"/>
      <c r="SMO838" s="257"/>
      <c r="SMP838" s="257"/>
      <c r="SMQ838" s="257"/>
      <c r="SMR838" s="257"/>
      <c r="SMS838" s="257"/>
      <c r="SMT838" s="257"/>
      <c r="SMU838" s="257"/>
      <c r="SMV838" s="257"/>
      <c r="SMW838" s="257"/>
      <c r="SMX838" s="257"/>
      <c r="SMY838" s="257"/>
      <c r="SMZ838" s="257"/>
      <c r="SNA838" s="257"/>
      <c r="SNB838" s="257"/>
      <c r="SNC838" s="257"/>
      <c r="SND838" s="257"/>
      <c r="SNE838" s="257"/>
      <c r="SNF838" s="257"/>
      <c r="SNG838" s="257"/>
      <c r="SNH838" s="257"/>
      <c r="SNI838" s="257"/>
      <c r="SNJ838" s="257"/>
      <c r="SNK838" s="257"/>
      <c r="SNL838" s="257"/>
      <c r="SNM838" s="257"/>
      <c r="SNN838" s="257"/>
      <c r="SNO838" s="257"/>
      <c r="SNP838" s="257"/>
      <c r="SNQ838" s="257"/>
      <c r="SNR838" s="257"/>
      <c r="SNS838" s="257"/>
      <c r="SNT838" s="257"/>
      <c r="SNU838" s="257"/>
      <c r="SNV838" s="257"/>
      <c r="SNW838" s="257"/>
      <c r="SNX838" s="257"/>
      <c r="SNY838" s="257"/>
      <c r="SNZ838" s="257"/>
      <c r="SOA838" s="257"/>
      <c r="SOB838" s="257"/>
      <c r="SOC838" s="257"/>
      <c r="SOD838" s="257"/>
      <c r="SOE838" s="257"/>
      <c r="SOF838" s="257"/>
      <c r="SOG838" s="257"/>
      <c r="SOH838" s="257"/>
      <c r="SOI838" s="257"/>
      <c r="SOJ838" s="257"/>
      <c r="SOK838" s="257"/>
      <c r="SOL838" s="257"/>
      <c r="SOM838" s="257"/>
      <c r="SON838" s="257"/>
      <c r="SOO838" s="257"/>
      <c r="SOP838" s="257"/>
      <c r="SOQ838" s="257"/>
      <c r="SOR838" s="257"/>
      <c r="SOS838" s="257"/>
      <c r="SOT838" s="257"/>
      <c r="SOU838" s="257"/>
      <c r="SOV838" s="257"/>
      <c r="SOW838" s="257"/>
      <c r="SOX838" s="257"/>
      <c r="SOY838" s="257"/>
      <c r="SOZ838" s="257"/>
      <c r="SPA838" s="257"/>
      <c r="SPB838" s="257"/>
      <c r="SPC838" s="257"/>
      <c r="SPD838" s="257"/>
      <c r="SPE838" s="257"/>
      <c r="SPF838" s="257"/>
      <c r="SPG838" s="257"/>
      <c r="SPH838" s="257"/>
      <c r="SPI838" s="257"/>
      <c r="SPJ838" s="257"/>
      <c r="SPK838" s="257"/>
      <c r="SPL838" s="257"/>
      <c r="SPM838" s="257"/>
      <c r="SPN838" s="257"/>
      <c r="SPO838" s="257"/>
      <c r="SPP838" s="257"/>
      <c r="SPQ838" s="257"/>
      <c r="SPR838" s="257"/>
      <c r="SPS838" s="257"/>
      <c r="SPT838" s="257"/>
      <c r="SPU838" s="257"/>
      <c r="SPV838" s="257"/>
      <c r="SPW838" s="257"/>
      <c r="SPX838" s="257"/>
      <c r="SPY838" s="257"/>
      <c r="SPZ838" s="257"/>
      <c r="SQA838" s="257"/>
      <c r="SQB838" s="257"/>
      <c r="SQC838" s="257"/>
      <c r="SQD838" s="257"/>
      <c r="SQE838" s="257"/>
      <c r="SQF838" s="257"/>
      <c r="SQG838" s="257"/>
      <c r="SQH838" s="257"/>
      <c r="SQI838" s="257"/>
      <c r="SQJ838" s="257"/>
      <c r="SQK838" s="257"/>
      <c r="SQL838" s="257"/>
      <c r="SQM838" s="257"/>
      <c r="SQN838" s="257"/>
      <c r="SQO838" s="257"/>
      <c r="SQP838" s="257"/>
      <c r="SQQ838" s="257"/>
      <c r="SQR838" s="257"/>
      <c r="SQS838" s="257"/>
      <c r="SQT838" s="257"/>
      <c r="SQU838" s="257"/>
      <c r="SQV838" s="257"/>
      <c r="SQW838" s="257"/>
      <c r="SQX838" s="257"/>
      <c r="SQY838" s="257"/>
      <c r="SQZ838" s="257"/>
      <c r="SRA838" s="257"/>
      <c r="SRB838" s="257"/>
      <c r="SRC838" s="257"/>
      <c r="SRD838" s="257"/>
      <c r="SRE838" s="257"/>
      <c r="SRF838" s="257"/>
      <c r="SRG838" s="257"/>
      <c r="SRH838" s="257"/>
      <c r="SRI838" s="257"/>
      <c r="SRJ838" s="257"/>
      <c r="SRK838" s="257"/>
      <c r="SRL838" s="257"/>
      <c r="SRM838" s="257"/>
      <c r="SRN838" s="257"/>
      <c r="SRO838" s="257"/>
      <c r="SRP838" s="257"/>
      <c r="SRQ838" s="257"/>
      <c r="SRR838" s="257"/>
      <c r="SRS838" s="257"/>
      <c r="SRT838" s="257"/>
      <c r="SRU838" s="257"/>
      <c r="SRV838" s="257"/>
      <c r="SRW838" s="257"/>
      <c r="SRX838" s="257"/>
      <c r="SRY838" s="257"/>
      <c r="SRZ838" s="257"/>
      <c r="SSA838" s="257"/>
      <c r="SSB838" s="257"/>
      <c r="SSC838" s="257"/>
      <c r="SSD838" s="257"/>
      <c r="SSE838" s="257"/>
      <c r="SSF838" s="257"/>
      <c r="SSG838" s="257"/>
      <c r="SSH838" s="257"/>
      <c r="SSI838" s="257"/>
      <c r="SSJ838" s="257"/>
      <c r="SSK838" s="257"/>
      <c r="SSL838" s="257"/>
      <c r="SSM838" s="257"/>
      <c r="SSN838" s="257"/>
      <c r="SSO838" s="257"/>
      <c r="SSP838" s="257"/>
      <c r="SSQ838" s="257"/>
      <c r="SSR838" s="257"/>
      <c r="SSS838" s="257"/>
      <c r="SST838" s="257"/>
      <c r="SSU838" s="257"/>
      <c r="SSV838" s="257"/>
      <c r="SSW838" s="257"/>
      <c r="SSX838" s="257"/>
      <c r="SSY838" s="257"/>
      <c r="SSZ838" s="257"/>
      <c r="STA838" s="257"/>
      <c r="STB838" s="257"/>
      <c r="STC838" s="257"/>
      <c r="STD838" s="257"/>
      <c r="STE838" s="257"/>
      <c r="STF838" s="257"/>
      <c r="STG838" s="257"/>
      <c r="STH838" s="257"/>
      <c r="STI838" s="257"/>
      <c r="STJ838" s="257"/>
      <c r="STK838" s="257"/>
      <c r="STL838" s="257"/>
      <c r="STM838" s="257"/>
      <c r="STN838" s="257"/>
      <c r="STO838" s="257"/>
      <c r="STP838" s="257"/>
      <c r="STQ838" s="257"/>
      <c r="STR838" s="257"/>
      <c r="STS838" s="257"/>
      <c r="STT838" s="257"/>
      <c r="STU838" s="257"/>
      <c r="STV838" s="257"/>
      <c r="STW838" s="257"/>
      <c r="STX838" s="257"/>
      <c r="STY838" s="257"/>
      <c r="STZ838" s="257"/>
      <c r="SUA838" s="257"/>
      <c r="SUB838" s="257"/>
      <c r="SUC838" s="257"/>
      <c r="SUD838" s="257"/>
      <c r="SUE838" s="257"/>
      <c r="SUF838" s="257"/>
      <c r="SUG838" s="257"/>
      <c r="SUH838" s="257"/>
      <c r="SUI838" s="257"/>
      <c r="SUJ838" s="257"/>
      <c r="SUK838" s="257"/>
      <c r="SUL838" s="257"/>
      <c r="SUM838" s="257"/>
      <c r="SUN838" s="257"/>
      <c r="SUO838" s="257"/>
      <c r="SUP838" s="257"/>
      <c r="SUQ838" s="257"/>
      <c r="SUR838" s="257"/>
      <c r="SUS838" s="257"/>
      <c r="SUT838" s="257"/>
      <c r="SUU838" s="257"/>
      <c r="SUV838" s="257"/>
      <c r="SUW838" s="257"/>
      <c r="SUX838" s="257"/>
      <c r="SUY838" s="257"/>
      <c r="SUZ838" s="257"/>
      <c r="SVA838" s="257"/>
      <c r="SVB838" s="257"/>
      <c r="SVC838" s="257"/>
      <c r="SVD838" s="257"/>
      <c r="SVE838" s="257"/>
      <c r="SVF838" s="257"/>
      <c r="SVG838" s="257"/>
      <c r="SVH838" s="257"/>
      <c r="SVI838" s="257"/>
      <c r="SVJ838" s="257"/>
      <c r="SVK838" s="257"/>
      <c r="SVL838" s="257"/>
      <c r="SVM838" s="257"/>
      <c r="SVN838" s="257"/>
      <c r="SVO838" s="257"/>
      <c r="SVP838" s="257"/>
      <c r="SVQ838" s="257"/>
      <c r="SVR838" s="257"/>
      <c r="SVS838" s="257"/>
      <c r="SVT838" s="257"/>
      <c r="SVU838" s="257"/>
      <c r="SVV838" s="257"/>
      <c r="SVW838" s="257"/>
      <c r="SVX838" s="257"/>
      <c r="SVY838" s="257"/>
      <c r="SVZ838" s="257"/>
      <c r="SWA838" s="257"/>
      <c r="SWB838" s="257"/>
      <c r="SWC838" s="257"/>
      <c r="SWD838" s="257"/>
      <c r="SWE838" s="257"/>
      <c r="SWF838" s="257"/>
      <c r="SWG838" s="257"/>
      <c r="SWH838" s="257"/>
      <c r="SWI838" s="257"/>
      <c r="SWJ838" s="257"/>
      <c r="SWK838" s="257"/>
      <c r="SWL838" s="257"/>
      <c r="SWM838" s="257"/>
      <c r="SWN838" s="257"/>
      <c r="SWO838" s="257"/>
      <c r="SWP838" s="257"/>
      <c r="SWQ838" s="257"/>
      <c r="SWR838" s="257"/>
      <c r="SWS838" s="257"/>
      <c r="SWT838" s="257"/>
      <c r="SWU838" s="257"/>
      <c r="SWV838" s="257"/>
      <c r="SWW838" s="257"/>
      <c r="SWX838" s="257"/>
      <c r="SWY838" s="257"/>
      <c r="SWZ838" s="257"/>
      <c r="SXA838" s="257"/>
      <c r="SXB838" s="257"/>
      <c r="SXC838" s="257"/>
      <c r="SXD838" s="257"/>
      <c r="SXE838" s="257"/>
      <c r="SXF838" s="257"/>
      <c r="SXG838" s="257"/>
      <c r="SXH838" s="257"/>
      <c r="SXI838" s="257"/>
      <c r="SXJ838" s="257"/>
      <c r="SXK838" s="257"/>
      <c r="SXL838" s="257"/>
      <c r="SXM838" s="257"/>
      <c r="SXN838" s="257"/>
      <c r="SXO838" s="257"/>
      <c r="SXP838" s="257"/>
      <c r="SXQ838" s="257"/>
      <c r="SXR838" s="257"/>
      <c r="SXS838" s="257"/>
      <c r="SXT838" s="257"/>
      <c r="SXU838" s="257"/>
      <c r="SXV838" s="257"/>
      <c r="SXW838" s="257"/>
      <c r="SXX838" s="257"/>
      <c r="SXY838" s="257"/>
      <c r="SXZ838" s="257"/>
      <c r="SYA838" s="257"/>
      <c r="SYB838" s="257"/>
      <c r="SYC838" s="257"/>
      <c r="SYD838" s="257"/>
      <c r="SYE838" s="257"/>
      <c r="SYF838" s="257"/>
      <c r="SYG838" s="257"/>
      <c r="SYH838" s="257"/>
      <c r="SYI838" s="257"/>
      <c r="SYJ838" s="257"/>
      <c r="SYK838" s="257"/>
      <c r="SYL838" s="257"/>
      <c r="SYM838" s="257"/>
      <c r="SYN838" s="257"/>
      <c r="SYO838" s="257"/>
      <c r="SYP838" s="257"/>
      <c r="SYQ838" s="257"/>
      <c r="SYR838" s="257"/>
      <c r="SYS838" s="257"/>
      <c r="SYT838" s="257"/>
      <c r="SYU838" s="257"/>
      <c r="SYV838" s="257"/>
      <c r="SYW838" s="257"/>
      <c r="SYX838" s="257"/>
      <c r="SYY838" s="257"/>
      <c r="SYZ838" s="257"/>
      <c r="SZA838" s="257"/>
      <c r="SZB838" s="257"/>
      <c r="SZC838" s="257"/>
      <c r="SZD838" s="257"/>
      <c r="SZE838" s="257"/>
      <c r="SZF838" s="257"/>
      <c r="SZG838" s="257"/>
      <c r="SZH838" s="257"/>
      <c r="SZI838" s="257"/>
      <c r="SZJ838" s="257"/>
      <c r="SZK838" s="257"/>
      <c r="SZL838" s="257"/>
      <c r="SZM838" s="257"/>
      <c r="SZN838" s="257"/>
      <c r="SZO838" s="257"/>
      <c r="SZP838" s="257"/>
      <c r="SZQ838" s="257"/>
      <c r="SZR838" s="257"/>
      <c r="SZS838" s="257"/>
      <c r="SZT838" s="257"/>
      <c r="SZU838" s="257"/>
      <c r="SZV838" s="257"/>
      <c r="SZW838" s="257"/>
      <c r="SZX838" s="257"/>
      <c r="SZY838" s="257"/>
      <c r="SZZ838" s="257"/>
      <c r="TAA838" s="257"/>
      <c r="TAB838" s="257"/>
      <c r="TAC838" s="257"/>
      <c r="TAD838" s="257"/>
      <c r="TAE838" s="257"/>
      <c r="TAF838" s="257"/>
      <c r="TAG838" s="257"/>
      <c r="TAH838" s="257"/>
      <c r="TAI838" s="257"/>
      <c r="TAJ838" s="257"/>
      <c r="TAK838" s="257"/>
      <c r="TAL838" s="257"/>
      <c r="TAM838" s="257"/>
      <c r="TAN838" s="257"/>
      <c r="TAO838" s="257"/>
      <c r="TAP838" s="257"/>
      <c r="TAQ838" s="257"/>
      <c r="TAR838" s="257"/>
      <c r="TAS838" s="257"/>
      <c r="TAT838" s="257"/>
      <c r="TAU838" s="257"/>
      <c r="TAV838" s="257"/>
      <c r="TAW838" s="257"/>
      <c r="TAX838" s="257"/>
      <c r="TAY838" s="257"/>
      <c r="TAZ838" s="257"/>
      <c r="TBA838" s="257"/>
      <c r="TBB838" s="257"/>
      <c r="TBC838" s="257"/>
      <c r="TBD838" s="257"/>
      <c r="TBE838" s="257"/>
      <c r="TBF838" s="257"/>
      <c r="TBG838" s="257"/>
      <c r="TBH838" s="257"/>
      <c r="TBI838" s="257"/>
      <c r="TBJ838" s="257"/>
      <c r="TBK838" s="257"/>
      <c r="TBL838" s="257"/>
      <c r="TBM838" s="257"/>
      <c r="TBN838" s="257"/>
      <c r="TBO838" s="257"/>
      <c r="TBP838" s="257"/>
      <c r="TBQ838" s="257"/>
      <c r="TBR838" s="257"/>
      <c r="TBS838" s="257"/>
      <c r="TBT838" s="257"/>
      <c r="TBU838" s="257"/>
      <c r="TBV838" s="257"/>
      <c r="TBW838" s="257"/>
      <c r="TBX838" s="257"/>
      <c r="TBY838" s="257"/>
      <c r="TBZ838" s="257"/>
      <c r="TCA838" s="257"/>
      <c r="TCB838" s="257"/>
      <c r="TCC838" s="257"/>
      <c r="TCD838" s="257"/>
      <c r="TCE838" s="257"/>
      <c r="TCF838" s="257"/>
      <c r="TCG838" s="257"/>
      <c r="TCH838" s="257"/>
      <c r="TCI838" s="257"/>
      <c r="TCJ838" s="257"/>
      <c r="TCK838" s="257"/>
      <c r="TCL838" s="257"/>
      <c r="TCM838" s="257"/>
      <c r="TCN838" s="257"/>
      <c r="TCO838" s="257"/>
      <c r="TCP838" s="257"/>
      <c r="TCQ838" s="257"/>
      <c r="TCR838" s="257"/>
      <c r="TCS838" s="257"/>
      <c r="TCT838" s="257"/>
      <c r="TCU838" s="257"/>
      <c r="TCV838" s="257"/>
      <c r="TCW838" s="257"/>
      <c r="TCX838" s="257"/>
      <c r="TCY838" s="257"/>
      <c r="TCZ838" s="257"/>
      <c r="TDA838" s="257"/>
      <c r="TDB838" s="257"/>
      <c r="TDC838" s="257"/>
      <c r="TDD838" s="257"/>
      <c r="TDE838" s="257"/>
      <c r="TDF838" s="257"/>
      <c r="TDG838" s="257"/>
      <c r="TDH838" s="257"/>
      <c r="TDI838" s="257"/>
      <c r="TDJ838" s="257"/>
      <c r="TDK838" s="257"/>
      <c r="TDL838" s="257"/>
      <c r="TDM838" s="257"/>
      <c r="TDN838" s="257"/>
      <c r="TDO838" s="257"/>
      <c r="TDP838" s="257"/>
      <c r="TDQ838" s="257"/>
      <c r="TDR838" s="257"/>
      <c r="TDS838" s="257"/>
      <c r="TDT838" s="257"/>
      <c r="TDU838" s="257"/>
      <c r="TDV838" s="257"/>
      <c r="TDW838" s="257"/>
      <c r="TDX838" s="257"/>
      <c r="TDY838" s="257"/>
      <c r="TDZ838" s="257"/>
      <c r="TEA838" s="257"/>
      <c r="TEB838" s="257"/>
      <c r="TEC838" s="257"/>
      <c r="TED838" s="257"/>
      <c r="TEE838" s="257"/>
      <c r="TEF838" s="257"/>
      <c r="TEG838" s="257"/>
      <c r="TEH838" s="257"/>
      <c r="TEI838" s="257"/>
      <c r="TEJ838" s="257"/>
      <c r="TEK838" s="257"/>
      <c r="TEL838" s="257"/>
      <c r="TEM838" s="257"/>
      <c r="TEN838" s="257"/>
      <c r="TEO838" s="257"/>
      <c r="TEP838" s="257"/>
      <c r="TEQ838" s="257"/>
      <c r="TER838" s="257"/>
      <c r="TES838" s="257"/>
      <c r="TET838" s="257"/>
      <c r="TEU838" s="257"/>
      <c r="TEV838" s="257"/>
      <c r="TEW838" s="257"/>
      <c r="TEX838" s="257"/>
      <c r="TEY838" s="257"/>
      <c r="TEZ838" s="257"/>
      <c r="TFA838" s="257"/>
      <c r="TFB838" s="257"/>
      <c r="TFC838" s="257"/>
      <c r="TFD838" s="257"/>
      <c r="TFE838" s="257"/>
      <c r="TFF838" s="257"/>
      <c r="TFG838" s="257"/>
      <c r="TFH838" s="257"/>
      <c r="TFI838" s="257"/>
      <c r="TFJ838" s="257"/>
      <c r="TFK838" s="257"/>
      <c r="TFL838" s="257"/>
      <c r="TFM838" s="257"/>
      <c r="TFN838" s="257"/>
      <c r="TFO838" s="257"/>
      <c r="TFP838" s="257"/>
      <c r="TFQ838" s="257"/>
      <c r="TFR838" s="257"/>
      <c r="TFS838" s="257"/>
      <c r="TFT838" s="257"/>
      <c r="TFU838" s="257"/>
      <c r="TFV838" s="257"/>
      <c r="TFW838" s="257"/>
      <c r="TFX838" s="257"/>
      <c r="TFY838" s="257"/>
      <c r="TFZ838" s="257"/>
      <c r="TGA838" s="257"/>
      <c r="TGB838" s="257"/>
      <c r="TGC838" s="257"/>
      <c r="TGD838" s="257"/>
      <c r="TGE838" s="257"/>
      <c r="TGF838" s="257"/>
      <c r="TGG838" s="257"/>
      <c r="TGH838" s="257"/>
      <c r="TGI838" s="257"/>
      <c r="TGJ838" s="257"/>
      <c r="TGK838" s="257"/>
      <c r="TGL838" s="257"/>
      <c r="TGM838" s="257"/>
      <c r="TGN838" s="257"/>
      <c r="TGO838" s="257"/>
      <c r="TGP838" s="257"/>
      <c r="TGQ838" s="257"/>
      <c r="TGR838" s="257"/>
      <c r="TGS838" s="257"/>
      <c r="TGT838" s="257"/>
      <c r="TGU838" s="257"/>
      <c r="TGV838" s="257"/>
      <c r="TGW838" s="257"/>
      <c r="TGX838" s="257"/>
      <c r="TGY838" s="257"/>
      <c r="TGZ838" s="257"/>
      <c r="THA838" s="257"/>
      <c r="THB838" s="257"/>
      <c r="THC838" s="257"/>
      <c r="THD838" s="257"/>
      <c r="THE838" s="257"/>
      <c r="THF838" s="257"/>
      <c r="THG838" s="257"/>
      <c r="THH838" s="257"/>
      <c r="THI838" s="257"/>
      <c r="THJ838" s="257"/>
      <c r="THK838" s="257"/>
      <c r="THL838" s="257"/>
      <c r="THM838" s="257"/>
      <c r="THN838" s="257"/>
      <c r="THO838" s="257"/>
      <c r="THP838" s="257"/>
      <c r="THQ838" s="257"/>
      <c r="THR838" s="257"/>
      <c r="THS838" s="257"/>
      <c r="THT838" s="257"/>
      <c r="THU838" s="257"/>
      <c r="THV838" s="257"/>
      <c r="THW838" s="257"/>
      <c r="THX838" s="257"/>
      <c r="THY838" s="257"/>
      <c r="THZ838" s="257"/>
      <c r="TIA838" s="257"/>
      <c r="TIB838" s="257"/>
      <c r="TIC838" s="257"/>
      <c r="TID838" s="257"/>
      <c r="TIE838" s="257"/>
      <c r="TIF838" s="257"/>
      <c r="TIG838" s="257"/>
      <c r="TIH838" s="257"/>
      <c r="TII838" s="257"/>
      <c r="TIJ838" s="257"/>
      <c r="TIK838" s="257"/>
      <c r="TIL838" s="257"/>
      <c r="TIM838" s="257"/>
      <c r="TIN838" s="257"/>
      <c r="TIO838" s="257"/>
      <c r="TIP838" s="257"/>
      <c r="TIQ838" s="257"/>
      <c r="TIR838" s="257"/>
      <c r="TIS838" s="257"/>
      <c r="TIT838" s="257"/>
      <c r="TIU838" s="257"/>
      <c r="TIV838" s="257"/>
      <c r="TIW838" s="257"/>
      <c r="TIX838" s="257"/>
      <c r="TIY838" s="257"/>
      <c r="TIZ838" s="257"/>
      <c r="TJA838" s="257"/>
      <c r="TJB838" s="257"/>
      <c r="TJC838" s="257"/>
      <c r="TJD838" s="257"/>
      <c r="TJE838" s="257"/>
      <c r="TJF838" s="257"/>
      <c r="TJG838" s="257"/>
      <c r="TJH838" s="257"/>
      <c r="TJI838" s="257"/>
      <c r="TJJ838" s="257"/>
      <c r="TJK838" s="257"/>
      <c r="TJL838" s="257"/>
      <c r="TJM838" s="257"/>
      <c r="TJN838" s="257"/>
      <c r="TJO838" s="257"/>
      <c r="TJP838" s="257"/>
      <c r="TJQ838" s="257"/>
      <c r="TJR838" s="257"/>
      <c r="TJS838" s="257"/>
      <c r="TJT838" s="257"/>
      <c r="TJU838" s="257"/>
      <c r="TJV838" s="257"/>
      <c r="TJW838" s="257"/>
      <c r="TJX838" s="257"/>
      <c r="TJY838" s="257"/>
      <c r="TJZ838" s="257"/>
      <c r="TKA838" s="257"/>
      <c r="TKB838" s="257"/>
      <c r="TKC838" s="257"/>
      <c r="TKD838" s="257"/>
      <c r="TKE838" s="257"/>
      <c r="TKF838" s="257"/>
      <c r="TKG838" s="257"/>
      <c r="TKH838" s="257"/>
      <c r="TKI838" s="257"/>
      <c r="TKJ838" s="257"/>
      <c r="TKK838" s="257"/>
      <c r="TKL838" s="257"/>
      <c r="TKM838" s="257"/>
      <c r="TKN838" s="257"/>
      <c r="TKO838" s="257"/>
      <c r="TKP838" s="257"/>
      <c r="TKQ838" s="257"/>
      <c r="TKR838" s="257"/>
      <c r="TKS838" s="257"/>
      <c r="TKT838" s="257"/>
      <c r="TKU838" s="257"/>
      <c r="TKV838" s="257"/>
      <c r="TKW838" s="257"/>
      <c r="TKX838" s="257"/>
      <c r="TKY838" s="257"/>
      <c r="TKZ838" s="257"/>
      <c r="TLA838" s="257"/>
      <c r="TLB838" s="257"/>
      <c r="TLC838" s="257"/>
      <c r="TLD838" s="257"/>
      <c r="TLE838" s="257"/>
      <c r="TLF838" s="257"/>
      <c r="TLG838" s="257"/>
      <c r="TLH838" s="257"/>
      <c r="TLI838" s="257"/>
      <c r="TLJ838" s="257"/>
      <c r="TLK838" s="257"/>
      <c r="TLL838" s="257"/>
      <c r="TLM838" s="257"/>
      <c r="TLN838" s="257"/>
      <c r="TLO838" s="257"/>
      <c r="TLP838" s="257"/>
      <c r="TLQ838" s="257"/>
      <c r="TLR838" s="257"/>
      <c r="TLS838" s="257"/>
      <c r="TLT838" s="257"/>
      <c r="TLU838" s="257"/>
      <c r="TLV838" s="257"/>
      <c r="TLW838" s="257"/>
      <c r="TLX838" s="257"/>
      <c r="TLY838" s="257"/>
      <c r="TLZ838" s="257"/>
      <c r="TMA838" s="257"/>
      <c r="TMB838" s="257"/>
      <c r="TMC838" s="257"/>
      <c r="TMD838" s="257"/>
      <c r="TME838" s="257"/>
      <c r="TMF838" s="257"/>
      <c r="TMG838" s="257"/>
      <c r="TMH838" s="257"/>
      <c r="TMI838" s="257"/>
      <c r="TMJ838" s="257"/>
      <c r="TMK838" s="257"/>
      <c r="TML838" s="257"/>
      <c r="TMM838" s="257"/>
      <c r="TMN838" s="257"/>
      <c r="TMO838" s="257"/>
      <c r="TMP838" s="257"/>
      <c r="TMQ838" s="257"/>
      <c r="TMR838" s="257"/>
      <c r="TMS838" s="257"/>
      <c r="TMT838" s="257"/>
      <c r="TMU838" s="257"/>
      <c r="TMV838" s="257"/>
      <c r="TMW838" s="257"/>
      <c r="TMX838" s="257"/>
      <c r="TMY838" s="257"/>
      <c r="TMZ838" s="257"/>
      <c r="TNA838" s="257"/>
      <c r="TNB838" s="257"/>
      <c r="TNC838" s="257"/>
      <c r="TND838" s="257"/>
      <c r="TNE838" s="257"/>
      <c r="TNF838" s="257"/>
      <c r="TNG838" s="257"/>
      <c r="TNH838" s="257"/>
      <c r="TNI838" s="257"/>
      <c r="TNJ838" s="257"/>
      <c r="TNK838" s="257"/>
      <c r="TNL838" s="257"/>
      <c r="TNM838" s="257"/>
      <c r="TNN838" s="257"/>
      <c r="TNO838" s="257"/>
      <c r="TNP838" s="257"/>
      <c r="TNQ838" s="257"/>
      <c r="TNR838" s="257"/>
      <c r="TNS838" s="257"/>
      <c r="TNT838" s="257"/>
      <c r="TNU838" s="257"/>
      <c r="TNV838" s="257"/>
      <c r="TNW838" s="257"/>
      <c r="TNX838" s="257"/>
      <c r="TNY838" s="257"/>
      <c r="TNZ838" s="257"/>
      <c r="TOA838" s="257"/>
      <c r="TOB838" s="257"/>
      <c r="TOC838" s="257"/>
      <c r="TOD838" s="257"/>
      <c r="TOE838" s="257"/>
      <c r="TOF838" s="257"/>
      <c r="TOG838" s="257"/>
      <c r="TOH838" s="257"/>
      <c r="TOI838" s="257"/>
      <c r="TOJ838" s="257"/>
      <c r="TOK838" s="257"/>
      <c r="TOL838" s="257"/>
      <c r="TOM838" s="257"/>
      <c r="TON838" s="257"/>
      <c r="TOO838" s="257"/>
      <c r="TOP838" s="257"/>
      <c r="TOQ838" s="257"/>
      <c r="TOR838" s="257"/>
      <c r="TOS838" s="257"/>
      <c r="TOT838" s="257"/>
      <c r="TOU838" s="257"/>
      <c r="TOV838" s="257"/>
      <c r="TOW838" s="257"/>
      <c r="TOX838" s="257"/>
      <c r="TOY838" s="257"/>
      <c r="TOZ838" s="257"/>
      <c r="TPA838" s="257"/>
      <c r="TPB838" s="257"/>
      <c r="TPC838" s="257"/>
      <c r="TPD838" s="257"/>
      <c r="TPE838" s="257"/>
      <c r="TPF838" s="257"/>
      <c r="TPG838" s="257"/>
      <c r="TPH838" s="257"/>
      <c r="TPI838" s="257"/>
      <c r="TPJ838" s="257"/>
      <c r="TPK838" s="257"/>
      <c r="TPL838" s="257"/>
      <c r="TPM838" s="257"/>
      <c r="TPN838" s="257"/>
      <c r="TPO838" s="257"/>
      <c r="TPP838" s="257"/>
      <c r="TPQ838" s="257"/>
      <c r="TPR838" s="257"/>
      <c r="TPS838" s="257"/>
      <c r="TPT838" s="257"/>
      <c r="TPU838" s="257"/>
      <c r="TPV838" s="257"/>
      <c r="TPW838" s="257"/>
      <c r="TPX838" s="257"/>
      <c r="TPY838" s="257"/>
      <c r="TPZ838" s="257"/>
      <c r="TQA838" s="257"/>
      <c r="TQB838" s="257"/>
      <c r="TQC838" s="257"/>
      <c r="TQD838" s="257"/>
      <c r="TQE838" s="257"/>
      <c r="TQF838" s="257"/>
      <c r="TQG838" s="257"/>
      <c r="TQH838" s="257"/>
      <c r="TQI838" s="257"/>
      <c r="TQJ838" s="257"/>
      <c r="TQK838" s="257"/>
      <c r="TQL838" s="257"/>
      <c r="TQM838" s="257"/>
      <c r="TQN838" s="257"/>
      <c r="TQO838" s="257"/>
      <c r="TQP838" s="257"/>
      <c r="TQQ838" s="257"/>
      <c r="TQR838" s="257"/>
      <c r="TQS838" s="257"/>
      <c r="TQT838" s="257"/>
      <c r="TQU838" s="257"/>
      <c r="TQV838" s="257"/>
      <c r="TQW838" s="257"/>
      <c r="TQX838" s="257"/>
      <c r="TQY838" s="257"/>
      <c r="TQZ838" s="257"/>
      <c r="TRA838" s="257"/>
      <c r="TRB838" s="257"/>
      <c r="TRC838" s="257"/>
      <c r="TRD838" s="257"/>
      <c r="TRE838" s="257"/>
      <c r="TRF838" s="257"/>
      <c r="TRG838" s="257"/>
      <c r="TRH838" s="257"/>
      <c r="TRI838" s="257"/>
      <c r="TRJ838" s="257"/>
      <c r="TRK838" s="257"/>
      <c r="TRL838" s="257"/>
      <c r="TRM838" s="257"/>
      <c r="TRN838" s="257"/>
      <c r="TRO838" s="257"/>
      <c r="TRP838" s="257"/>
      <c r="TRQ838" s="257"/>
      <c r="TRR838" s="257"/>
      <c r="TRS838" s="257"/>
      <c r="TRT838" s="257"/>
      <c r="TRU838" s="257"/>
      <c r="TRV838" s="257"/>
      <c r="TRW838" s="257"/>
      <c r="TRX838" s="257"/>
      <c r="TRY838" s="257"/>
      <c r="TRZ838" s="257"/>
      <c r="TSA838" s="257"/>
      <c r="TSB838" s="257"/>
      <c r="TSC838" s="257"/>
      <c r="TSD838" s="257"/>
      <c r="TSE838" s="257"/>
      <c r="TSF838" s="257"/>
      <c r="TSG838" s="257"/>
      <c r="TSH838" s="257"/>
      <c r="TSI838" s="257"/>
      <c r="TSJ838" s="257"/>
      <c r="TSK838" s="257"/>
      <c r="TSL838" s="257"/>
      <c r="TSM838" s="257"/>
      <c r="TSN838" s="257"/>
      <c r="TSO838" s="257"/>
      <c r="TSP838" s="257"/>
      <c r="TSQ838" s="257"/>
      <c r="TSR838" s="257"/>
      <c r="TSS838" s="257"/>
      <c r="TST838" s="257"/>
      <c r="TSU838" s="257"/>
      <c r="TSV838" s="257"/>
      <c r="TSW838" s="257"/>
      <c r="TSX838" s="257"/>
      <c r="TSY838" s="257"/>
      <c r="TSZ838" s="257"/>
      <c r="TTA838" s="257"/>
      <c r="TTB838" s="257"/>
      <c r="TTC838" s="257"/>
      <c r="TTD838" s="257"/>
      <c r="TTE838" s="257"/>
      <c r="TTF838" s="257"/>
      <c r="TTG838" s="257"/>
      <c r="TTH838" s="257"/>
      <c r="TTI838" s="257"/>
      <c r="TTJ838" s="257"/>
      <c r="TTK838" s="257"/>
      <c r="TTL838" s="257"/>
      <c r="TTM838" s="257"/>
      <c r="TTN838" s="257"/>
      <c r="TTO838" s="257"/>
      <c r="TTP838" s="257"/>
      <c r="TTQ838" s="257"/>
      <c r="TTR838" s="257"/>
      <c r="TTS838" s="257"/>
      <c r="TTT838" s="257"/>
      <c r="TTU838" s="257"/>
      <c r="TTV838" s="257"/>
      <c r="TTW838" s="257"/>
      <c r="TTX838" s="257"/>
      <c r="TTY838" s="257"/>
      <c r="TTZ838" s="257"/>
      <c r="TUA838" s="257"/>
      <c r="TUB838" s="257"/>
      <c r="TUC838" s="257"/>
      <c r="TUD838" s="257"/>
      <c r="TUE838" s="257"/>
      <c r="TUF838" s="257"/>
      <c r="TUG838" s="257"/>
      <c r="TUH838" s="257"/>
      <c r="TUI838" s="257"/>
      <c r="TUJ838" s="257"/>
      <c r="TUK838" s="257"/>
      <c r="TUL838" s="257"/>
      <c r="TUM838" s="257"/>
      <c r="TUN838" s="257"/>
      <c r="TUO838" s="257"/>
      <c r="TUP838" s="257"/>
      <c r="TUQ838" s="257"/>
      <c r="TUR838" s="257"/>
      <c r="TUS838" s="257"/>
      <c r="TUT838" s="257"/>
      <c r="TUU838" s="257"/>
      <c r="TUV838" s="257"/>
      <c r="TUW838" s="257"/>
      <c r="TUX838" s="257"/>
      <c r="TUY838" s="257"/>
      <c r="TUZ838" s="257"/>
      <c r="TVA838" s="257"/>
      <c r="TVB838" s="257"/>
      <c r="TVC838" s="257"/>
      <c r="TVD838" s="257"/>
      <c r="TVE838" s="257"/>
      <c r="TVF838" s="257"/>
      <c r="TVG838" s="257"/>
      <c r="TVH838" s="257"/>
      <c r="TVI838" s="257"/>
      <c r="TVJ838" s="257"/>
      <c r="TVK838" s="257"/>
      <c r="TVL838" s="257"/>
      <c r="TVM838" s="257"/>
      <c r="TVN838" s="257"/>
      <c r="TVO838" s="257"/>
      <c r="TVP838" s="257"/>
      <c r="TVQ838" s="257"/>
      <c r="TVR838" s="257"/>
      <c r="TVS838" s="257"/>
      <c r="TVT838" s="257"/>
      <c r="TVU838" s="257"/>
      <c r="TVV838" s="257"/>
      <c r="TVW838" s="257"/>
      <c r="TVX838" s="257"/>
      <c r="TVY838" s="257"/>
      <c r="TVZ838" s="257"/>
      <c r="TWA838" s="257"/>
      <c r="TWB838" s="257"/>
      <c r="TWC838" s="257"/>
      <c r="TWD838" s="257"/>
      <c r="TWE838" s="257"/>
      <c r="TWF838" s="257"/>
      <c r="TWG838" s="257"/>
      <c r="TWH838" s="257"/>
      <c r="TWI838" s="257"/>
      <c r="TWJ838" s="257"/>
      <c r="TWK838" s="257"/>
      <c r="TWL838" s="257"/>
      <c r="TWM838" s="257"/>
      <c r="TWN838" s="257"/>
      <c r="TWO838" s="257"/>
      <c r="TWP838" s="257"/>
      <c r="TWQ838" s="257"/>
      <c r="TWR838" s="257"/>
      <c r="TWS838" s="257"/>
      <c r="TWT838" s="257"/>
      <c r="TWU838" s="257"/>
      <c r="TWV838" s="257"/>
      <c r="TWW838" s="257"/>
      <c r="TWX838" s="257"/>
      <c r="TWY838" s="257"/>
      <c r="TWZ838" s="257"/>
      <c r="TXA838" s="257"/>
      <c r="TXB838" s="257"/>
      <c r="TXC838" s="257"/>
      <c r="TXD838" s="257"/>
      <c r="TXE838" s="257"/>
      <c r="TXF838" s="257"/>
      <c r="TXG838" s="257"/>
      <c r="TXH838" s="257"/>
      <c r="TXI838" s="257"/>
      <c r="TXJ838" s="257"/>
      <c r="TXK838" s="257"/>
      <c r="TXL838" s="257"/>
      <c r="TXM838" s="257"/>
      <c r="TXN838" s="257"/>
      <c r="TXO838" s="257"/>
      <c r="TXP838" s="257"/>
      <c r="TXQ838" s="257"/>
      <c r="TXR838" s="257"/>
      <c r="TXS838" s="257"/>
      <c r="TXT838" s="257"/>
      <c r="TXU838" s="257"/>
      <c r="TXV838" s="257"/>
      <c r="TXW838" s="257"/>
      <c r="TXX838" s="257"/>
      <c r="TXY838" s="257"/>
      <c r="TXZ838" s="257"/>
      <c r="TYA838" s="257"/>
      <c r="TYB838" s="257"/>
      <c r="TYC838" s="257"/>
      <c r="TYD838" s="257"/>
      <c r="TYE838" s="257"/>
      <c r="TYF838" s="257"/>
      <c r="TYG838" s="257"/>
      <c r="TYH838" s="257"/>
      <c r="TYI838" s="257"/>
      <c r="TYJ838" s="257"/>
      <c r="TYK838" s="257"/>
      <c r="TYL838" s="257"/>
      <c r="TYM838" s="257"/>
      <c r="TYN838" s="257"/>
      <c r="TYO838" s="257"/>
      <c r="TYP838" s="257"/>
      <c r="TYQ838" s="257"/>
      <c r="TYR838" s="257"/>
      <c r="TYS838" s="257"/>
      <c r="TYT838" s="257"/>
      <c r="TYU838" s="257"/>
      <c r="TYV838" s="257"/>
      <c r="TYW838" s="257"/>
      <c r="TYX838" s="257"/>
      <c r="TYY838" s="257"/>
      <c r="TYZ838" s="257"/>
      <c r="TZA838" s="257"/>
      <c r="TZB838" s="257"/>
      <c r="TZC838" s="257"/>
      <c r="TZD838" s="257"/>
      <c r="TZE838" s="257"/>
      <c r="TZF838" s="257"/>
      <c r="TZG838" s="257"/>
      <c r="TZH838" s="257"/>
      <c r="TZI838" s="257"/>
      <c r="TZJ838" s="257"/>
      <c r="TZK838" s="257"/>
      <c r="TZL838" s="257"/>
      <c r="TZM838" s="257"/>
      <c r="TZN838" s="257"/>
      <c r="TZO838" s="257"/>
      <c r="TZP838" s="257"/>
      <c r="TZQ838" s="257"/>
      <c r="TZR838" s="257"/>
      <c r="TZS838" s="257"/>
      <c r="TZT838" s="257"/>
      <c r="TZU838" s="257"/>
      <c r="TZV838" s="257"/>
      <c r="TZW838" s="257"/>
      <c r="TZX838" s="257"/>
      <c r="TZY838" s="257"/>
      <c r="TZZ838" s="257"/>
      <c r="UAA838" s="257"/>
      <c r="UAB838" s="257"/>
      <c r="UAC838" s="257"/>
      <c r="UAD838" s="257"/>
      <c r="UAE838" s="257"/>
      <c r="UAF838" s="257"/>
      <c r="UAG838" s="257"/>
      <c r="UAH838" s="257"/>
      <c r="UAI838" s="257"/>
      <c r="UAJ838" s="257"/>
      <c r="UAK838" s="257"/>
      <c r="UAL838" s="257"/>
      <c r="UAM838" s="257"/>
      <c r="UAN838" s="257"/>
      <c r="UAO838" s="257"/>
      <c r="UAP838" s="257"/>
      <c r="UAQ838" s="257"/>
      <c r="UAR838" s="257"/>
      <c r="UAS838" s="257"/>
      <c r="UAT838" s="257"/>
      <c r="UAU838" s="257"/>
      <c r="UAV838" s="257"/>
      <c r="UAW838" s="257"/>
      <c r="UAX838" s="257"/>
      <c r="UAY838" s="257"/>
      <c r="UAZ838" s="257"/>
      <c r="UBA838" s="257"/>
      <c r="UBB838" s="257"/>
      <c r="UBC838" s="257"/>
      <c r="UBD838" s="257"/>
      <c r="UBE838" s="257"/>
      <c r="UBF838" s="257"/>
      <c r="UBG838" s="257"/>
      <c r="UBH838" s="257"/>
      <c r="UBI838" s="257"/>
      <c r="UBJ838" s="257"/>
      <c r="UBK838" s="257"/>
      <c r="UBL838" s="257"/>
      <c r="UBM838" s="257"/>
      <c r="UBN838" s="257"/>
      <c r="UBO838" s="257"/>
      <c r="UBP838" s="257"/>
      <c r="UBQ838" s="257"/>
      <c r="UBR838" s="257"/>
      <c r="UBS838" s="257"/>
      <c r="UBT838" s="257"/>
      <c r="UBU838" s="257"/>
      <c r="UBV838" s="257"/>
      <c r="UBW838" s="257"/>
      <c r="UBX838" s="257"/>
      <c r="UBY838" s="257"/>
      <c r="UBZ838" s="257"/>
      <c r="UCA838" s="257"/>
      <c r="UCB838" s="257"/>
      <c r="UCC838" s="257"/>
      <c r="UCD838" s="257"/>
      <c r="UCE838" s="257"/>
      <c r="UCF838" s="257"/>
      <c r="UCG838" s="257"/>
      <c r="UCH838" s="257"/>
      <c r="UCI838" s="257"/>
      <c r="UCJ838" s="257"/>
      <c r="UCK838" s="257"/>
      <c r="UCL838" s="257"/>
      <c r="UCM838" s="257"/>
      <c r="UCN838" s="257"/>
      <c r="UCO838" s="257"/>
      <c r="UCP838" s="257"/>
      <c r="UCQ838" s="257"/>
      <c r="UCR838" s="257"/>
      <c r="UCS838" s="257"/>
      <c r="UCT838" s="257"/>
      <c r="UCU838" s="257"/>
      <c r="UCV838" s="257"/>
      <c r="UCW838" s="257"/>
      <c r="UCX838" s="257"/>
      <c r="UCY838" s="257"/>
      <c r="UCZ838" s="257"/>
      <c r="UDA838" s="257"/>
      <c r="UDB838" s="257"/>
      <c r="UDC838" s="257"/>
      <c r="UDD838" s="257"/>
      <c r="UDE838" s="257"/>
      <c r="UDF838" s="257"/>
      <c r="UDG838" s="257"/>
      <c r="UDH838" s="257"/>
      <c r="UDI838" s="257"/>
      <c r="UDJ838" s="257"/>
      <c r="UDK838" s="257"/>
      <c r="UDL838" s="257"/>
      <c r="UDM838" s="257"/>
      <c r="UDN838" s="257"/>
      <c r="UDO838" s="257"/>
      <c r="UDP838" s="257"/>
      <c r="UDQ838" s="257"/>
      <c r="UDR838" s="257"/>
      <c r="UDS838" s="257"/>
      <c r="UDT838" s="257"/>
      <c r="UDU838" s="257"/>
      <c r="UDV838" s="257"/>
      <c r="UDW838" s="257"/>
      <c r="UDX838" s="257"/>
      <c r="UDY838" s="257"/>
      <c r="UDZ838" s="257"/>
      <c r="UEA838" s="257"/>
      <c r="UEB838" s="257"/>
      <c r="UEC838" s="257"/>
      <c r="UED838" s="257"/>
      <c r="UEE838" s="257"/>
      <c r="UEF838" s="257"/>
      <c r="UEG838" s="257"/>
      <c r="UEH838" s="257"/>
      <c r="UEI838" s="257"/>
      <c r="UEJ838" s="257"/>
      <c r="UEK838" s="257"/>
      <c r="UEL838" s="257"/>
      <c r="UEM838" s="257"/>
      <c r="UEN838" s="257"/>
      <c r="UEO838" s="257"/>
      <c r="UEP838" s="257"/>
      <c r="UEQ838" s="257"/>
      <c r="UER838" s="257"/>
      <c r="UES838" s="257"/>
      <c r="UET838" s="257"/>
      <c r="UEU838" s="257"/>
      <c r="UEV838" s="257"/>
      <c r="UEW838" s="257"/>
      <c r="UEX838" s="257"/>
      <c r="UEY838" s="257"/>
      <c r="UEZ838" s="257"/>
      <c r="UFA838" s="257"/>
      <c r="UFB838" s="257"/>
      <c r="UFC838" s="257"/>
      <c r="UFD838" s="257"/>
      <c r="UFE838" s="257"/>
      <c r="UFF838" s="257"/>
      <c r="UFG838" s="257"/>
      <c r="UFH838" s="257"/>
      <c r="UFI838" s="257"/>
      <c r="UFJ838" s="257"/>
      <c r="UFK838" s="257"/>
      <c r="UFL838" s="257"/>
      <c r="UFM838" s="257"/>
      <c r="UFN838" s="257"/>
      <c r="UFO838" s="257"/>
      <c r="UFP838" s="257"/>
      <c r="UFQ838" s="257"/>
      <c r="UFR838" s="257"/>
      <c r="UFS838" s="257"/>
      <c r="UFT838" s="257"/>
      <c r="UFU838" s="257"/>
      <c r="UFV838" s="257"/>
      <c r="UFW838" s="257"/>
      <c r="UFX838" s="257"/>
      <c r="UFY838" s="257"/>
      <c r="UFZ838" s="257"/>
      <c r="UGA838" s="257"/>
      <c r="UGB838" s="257"/>
      <c r="UGC838" s="257"/>
      <c r="UGD838" s="257"/>
      <c r="UGE838" s="257"/>
      <c r="UGF838" s="257"/>
      <c r="UGG838" s="257"/>
      <c r="UGH838" s="257"/>
      <c r="UGI838" s="257"/>
      <c r="UGJ838" s="257"/>
      <c r="UGK838" s="257"/>
      <c r="UGL838" s="257"/>
      <c r="UGM838" s="257"/>
      <c r="UGN838" s="257"/>
      <c r="UGO838" s="257"/>
      <c r="UGP838" s="257"/>
      <c r="UGQ838" s="257"/>
      <c r="UGR838" s="257"/>
      <c r="UGS838" s="257"/>
      <c r="UGT838" s="257"/>
      <c r="UGU838" s="257"/>
      <c r="UGV838" s="257"/>
      <c r="UGW838" s="257"/>
      <c r="UGX838" s="257"/>
      <c r="UGY838" s="257"/>
      <c r="UGZ838" s="257"/>
      <c r="UHA838" s="257"/>
      <c r="UHB838" s="257"/>
      <c r="UHC838" s="257"/>
      <c r="UHD838" s="257"/>
      <c r="UHE838" s="257"/>
      <c r="UHF838" s="257"/>
      <c r="UHG838" s="257"/>
      <c r="UHH838" s="257"/>
      <c r="UHI838" s="257"/>
      <c r="UHJ838" s="257"/>
      <c r="UHK838" s="257"/>
      <c r="UHL838" s="257"/>
      <c r="UHM838" s="257"/>
      <c r="UHN838" s="257"/>
      <c r="UHO838" s="257"/>
      <c r="UHP838" s="257"/>
      <c r="UHQ838" s="257"/>
      <c r="UHR838" s="257"/>
      <c r="UHS838" s="257"/>
      <c r="UHT838" s="257"/>
      <c r="UHU838" s="257"/>
      <c r="UHV838" s="257"/>
      <c r="UHW838" s="257"/>
      <c r="UHX838" s="257"/>
      <c r="UHY838" s="257"/>
      <c r="UHZ838" s="257"/>
      <c r="UIA838" s="257"/>
      <c r="UIB838" s="257"/>
      <c r="UIC838" s="257"/>
      <c r="UID838" s="257"/>
      <c r="UIE838" s="257"/>
      <c r="UIF838" s="257"/>
      <c r="UIG838" s="257"/>
      <c r="UIH838" s="257"/>
      <c r="UII838" s="257"/>
      <c r="UIJ838" s="257"/>
      <c r="UIK838" s="257"/>
      <c r="UIL838" s="257"/>
      <c r="UIM838" s="257"/>
      <c r="UIN838" s="257"/>
      <c r="UIO838" s="257"/>
      <c r="UIP838" s="257"/>
      <c r="UIQ838" s="257"/>
      <c r="UIR838" s="257"/>
      <c r="UIS838" s="257"/>
      <c r="UIT838" s="257"/>
      <c r="UIU838" s="257"/>
      <c r="UIV838" s="257"/>
      <c r="UIW838" s="257"/>
      <c r="UIX838" s="257"/>
      <c r="UIY838" s="257"/>
      <c r="UIZ838" s="257"/>
      <c r="UJA838" s="257"/>
      <c r="UJB838" s="257"/>
      <c r="UJC838" s="257"/>
      <c r="UJD838" s="257"/>
      <c r="UJE838" s="257"/>
      <c r="UJF838" s="257"/>
      <c r="UJG838" s="257"/>
      <c r="UJH838" s="257"/>
      <c r="UJI838" s="257"/>
      <c r="UJJ838" s="257"/>
      <c r="UJK838" s="257"/>
      <c r="UJL838" s="257"/>
      <c r="UJM838" s="257"/>
      <c r="UJN838" s="257"/>
      <c r="UJO838" s="257"/>
      <c r="UJP838" s="257"/>
      <c r="UJQ838" s="257"/>
      <c r="UJR838" s="257"/>
      <c r="UJS838" s="257"/>
      <c r="UJT838" s="257"/>
      <c r="UJU838" s="257"/>
      <c r="UJV838" s="257"/>
      <c r="UJW838" s="257"/>
      <c r="UJX838" s="257"/>
      <c r="UJY838" s="257"/>
      <c r="UJZ838" s="257"/>
      <c r="UKA838" s="257"/>
      <c r="UKB838" s="257"/>
      <c r="UKC838" s="257"/>
      <c r="UKD838" s="257"/>
      <c r="UKE838" s="257"/>
      <c r="UKF838" s="257"/>
      <c r="UKG838" s="257"/>
      <c r="UKH838" s="257"/>
      <c r="UKI838" s="257"/>
      <c r="UKJ838" s="257"/>
      <c r="UKK838" s="257"/>
      <c r="UKL838" s="257"/>
      <c r="UKM838" s="257"/>
      <c r="UKN838" s="257"/>
      <c r="UKO838" s="257"/>
      <c r="UKP838" s="257"/>
      <c r="UKQ838" s="257"/>
      <c r="UKR838" s="257"/>
      <c r="UKS838" s="257"/>
      <c r="UKT838" s="257"/>
      <c r="UKU838" s="257"/>
      <c r="UKV838" s="257"/>
      <c r="UKW838" s="257"/>
      <c r="UKX838" s="257"/>
      <c r="UKY838" s="257"/>
      <c r="UKZ838" s="257"/>
      <c r="ULA838" s="257"/>
      <c r="ULB838" s="257"/>
      <c r="ULC838" s="257"/>
      <c r="ULD838" s="257"/>
      <c r="ULE838" s="257"/>
      <c r="ULF838" s="257"/>
      <c r="ULG838" s="257"/>
      <c r="ULH838" s="257"/>
      <c r="ULI838" s="257"/>
      <c r="ULJ838" s="257"/>
      <c r="ULK838" s="257"/>
      <c r="ULL838" s="257"/>
      <c r="ULM838" s="257"/>
      <c r="ULN838" s="257"/>
      <c r="ULO838" s="257"/>
      <c r="ULP838" s="257"/>
      <c r="ULQ838" s="257"/>
      <c r="ULR838" s="257"/>
      <c r="ULS838" s="257"/>
      <c r="ULT838" s="257"/>
      <c r="ULU838" s="257"/>
      <c r="ULV838" s="257"/>
      <c r="ULW838" s="257"/>
      <c r="ULX838" s="257"/>
      <c r="ULY838" s="257"/>
      <c r="ULZ838" s="257"/>
      <c r="UMA838" s="257"/>
      <c r="UMB838" s="257"/>
      <c r="UMC838" s="257"/>
      <c r="UMD838" s="257"/>
      <c r="UME838" s="257"/>
      <c r="UMF838" s="257"/>
      <c r="UMG838" s="257"/>
      <c r="UMH838" s="257"/>
      <c r="UMI838" s="257"/>
      <c r="UMJ838" s="257"/>
      <c r="UMK838" s="257"/>
      <c r="UML838" s="257"/>
      <c r="UMM838" s="257"/>
      <c r="UMN838" s="257"/>
      <c r="UMO838" s="257"/>
      <c r="UMP838" s="257"/>
      <c r="UMQ838" s="257"/>
      <c r="UMR838" s="257"/>
      <c r="UMS838" s="257"/>
      <c r="UMT838" s="257"/>
      <c r="UMU838" s="257"/>
      <c r="UMV838" s="257"/>
      <c r="UMW838" s="257"/>
      <c r="UMX838" s="257"/>
      <c r="UMY838" s="257"/>
      <c r="UMZ838" s="257"/>
      <c r="UNA838" s="257"/>
      <c r="UNB838" s="257"/>
      <c r="UNC838" s="257"/>
      <c r="UND838" s="257"/>
      <c r="UNE838" s="257"/>
      <c r="UNF838" s="257"/>
      <c r="UNG838" s="257"/>
      <c r="UNH838" s="257"/>
      <c r="UNI838" s="257"/>
      <c r="UNJ838" s="257"/>
      <c r="UNK838" s="257"/>
      <c r="UNL838" s="257"/>
      <c r="UNM838" s="257"/>
      <c r="UNN838" s="257"/>
      <c r="UNO838" s="257"/>
      <c r="UNP838" s="257"/>
      <c r="UNQ838" s="257"/>
      <c r="UNR838" s="257"/>
      <c r="UNS838" s="257"/>
      <c r="UNT838" s="257"/>
      <c r="UNU838" s="257"/>
      <c r="UNV838" s="257"/>
      <c r="UNW838" s="257"/>
      <c r="UNX838" s="257"/>
      <c r="UNY838" s="257"/>
      <c r="UNZ838" s="257"/>
      <c r="UOA838" s="257"/>
      <c r="UOB838" s="257"/>
      <c r="UOC838" s="257"/>
      <c r="UOD838" s="257"/>
      <c r="UOE838" s="257"/>
      <c r="UOF838" s="257"/>
      <c r="UOG838" s="257"/>
      <c r="UOH838" s="257"/>
      <c r="UOI838" s="257"/>
      <c r="UOJ838" s="257"/>
      <c r="UOK838" s="257"/>
      <c r="UOL838" s="257"/>
      <c r="UOM838" s="257"/>
      <c r="UON838" s="257"/>
      <c r="UOO838" s="257"/>
      <c r="UOP838" s="257"/>
      <c r="UOQ838" s="257"/>
      <c r="UOR838" s="257"/>
      <c r="UOS838" s="257"/>
      <c r="UOT838" s="257"/>
      <c r="UOU838" s="257"/>
      <c r="UOV838" s="257"/>
      <c r="UOW838" s="257"/>
      <c r="UOX838" s="257"/>
      <c r="UOY838" s="257"/>
      <c r="UOZ838" s="257"/>
      <c r="UPA838" s="257"/>
      <c r="UPB838" s="257"/>
      <c r="UPC838" s="257"/>
      <c r="UPD838" s="257"/>
      <c r="UPE838" s="257"/>
      <c r="UPF838" s="257"/>
      <c r="UPG838" s="257"/>
      <c r="UPH838" s="257"/>
      <c r="UPI838" s="257"/>
      <c r="UPJ838" s="257"/>
      <c r="UPK838" s="257"/>
      <c r="UPL838" s="257"/>
      <c r="UPM838" s="257"/>
      <c r="UPN838" s="257"/>
      <c r="UPO838" s="257"/>
      <c r="UPP838" s="257"/>
      <c r="UPQ838" s="257"/>
      <c r="UPR838" s="257"/>
      <c r="UPS838" s="257"/>
      <c r="UPT838" s="257"/>
      <c r="UPU838" s="257"/>
      <c r="UPV838" s="257"/>
      <c r="UPW838" s="257"/>
      <c r="UPX838" s="257"/>
      <c r="UPY838" s="257"/>
      <c r="UPZ838" s="257"/>
      <c r="UQA838" s="257"/>
      <c r="UQB838" s="257"/>
      <c r="UQC838" s="257"/>
      <c r="UQD838" s="257"/>
      <c r="UQE838" s="257"/>
      <c r="UQF838" s="257"/>
      <c r="UQG838" s="257"/>
      <c r="UQH838" s="257"/>
      <c r="UQI838" s="257"/>
      <c r="UQJ838" s="257"/>
      <c r="UQK838" s="257"/>
      <c r="UQL838" s="257"/>
      <c r="UQM838" s="257"/>
      <c r="UQN838" s="257"/>
      <c r="UQO838" s="257"/>
      <c r="UQP838" s="257"/>
      <c r="UQQ838" s="257"/>
      <c r="UQR838" s="257"/>
      <c r="UQS838" s="257"/>
      <c r="UQT838" s="257"/>
      <c r="UQU838" s="257"/>
      <c r="UQV838" s="257"/>
      <c r="UQW838" s="257"/>
      <c r="UQX838" s="257"/>
      <c r="UQY838" s="257"/>
      <c r="UQZ838" s="257"/>
      <c r="URA838" s="257"/>
      <c r="URB838" s="257"/>
      <c r="URC838" s="257"/>
      <c r="URD838" s="257"/>
      <c r="URE838" s="257"/>
      <c r="URF838" s="257"/>
      <c r="URG838" s="257"/>
      <c r="URH838" s="257"/>
      <c r="URI838" s="257"/>
      <c r="URJ838" s="257"/>
      <c r="URK838" s="257"/>
      <c r="URL838" s="257"/>
      <c r="URM838" s="257"/>
      <c r="URN838" s="257"/>
      <c r="URO838" s="257"/>
      <c r="URP838" s="257"/>
      <c r="URQ838" s="257"/>
      <c r="URR838" s="257"/>
      <c r="URS838" s="257"/>
      <c r="URT838" s="257"/>
      <c r="URU838" s="257"/>
      <c r="URV838" s="257"/>
      <c r="URW838" s="257"/>
      <c r="URX838" s="257"/>
      <c r="URY838" s="257"/>
      <c r="URZ838" s="257"/>
      <c r="USA838" s="257"/>
      <c r="USB838" s="257"/>
      <c r="USC838" s="257"/>
      <c r="USD838" s="257"/>
      <c r="USE838" s="257"/>
      <c r="USF838" s="257"/>
      <c r="USG838" s="257"/>
      <c r="USH838" s="257"/>
      <c r="USI838" s="257"/>
      <c r="USJ838" s="257"/>
      <c r="USK838" s="257"/>
      <c r="USL838" s="257"/>
      <c r="USM838" s="257"/>
      <c r="USN838" s="257"/>
      <c r="USO838" s="257"/>
      <c r="USP838" s="257"/>
      <c r="USQ838" s="257"/>
      <c r="USR838" s="257"/>
      <c r="USS838" s="257"/>
      <c r="UST838" s="257"/>
      <c r="USU838" s="257"/>
      <c r="USV838" s="257"/>
      <c r="USW838" s="257"/>
      <c r="USX838" s="257"/>
      <c r="USY838" s="257"/>
      <c r="USZ838" s="257"/>
      <c r="UTA838" s="257"/>
      <c r="UTB838" s="257"/>
      <c r="UTC838" s="257"/>
      <c r="UTD838" s="257"/>
      <c r="UTE838" s="257"/>
      <c r="UTF838" s="257"/>
      <c r="UTG838" s="257"/>
      <c r="UTH838" s="257"/>
      <c r="UTI838" s="257"/>
      <c r="UTJ838" s="257"/>
      <c r="UTK838" s="257"/>
      <c r="UTL838" s="257"/>
      <c r="UTM838" s="257"/>
      <c r="UTN838" s="257"/>
      <c r="UTO838" s="257"/>
      <c r="UTP838" s="257"/>
      <c r="UTQ838" s="257"/>
      <c r="UTR838" s="257"/>
      <c r="UTS838" s="257"/>
      <c r="UTT838" s="257"/>
      <c r="UTU838" s="257"/>
      <c r="UTV838" s="257"/>
      <c r="UTW838" s="257"/>
      <c r="UTX838" s="257"/>
      <c r="UTY838" s="257"/>
      <c r="UTZ838" s="257"/>
      <c r="UUA838" s="257"/>
      <c r="UUB838" s="257"/>
      <c r="UUC838" s="257"/>
      <c r="UUD838" s="257"/>
      <c r="UUE838" s="257"/>
      <c r="UUF838" s="257"/>
      <c r="UUG838" s="257"/>
      <c r="UUH838" s="257"/>
      <c r="UUI838" s="257"/>
      <c r="UUJ838" s="257"/>
      <c r="UUK838" s="257"/>
      <c r="UUL838" s="257"/>
      <c r="UUM838" s="257"/>
      <c r="UUN838" s="257"/>
      <c r="UUO838" s="257"/>
      <c r="UUP838" s="257"/>
      <c r="UUQ838" s="257"/>
      <c r="UUR838" s="257"/>
      <c r="UUS838" s="257"/>
      <c r="UUT838" s="257"/>
      <c r="UUU838" s="257"/>
      <c r="UUV838" s="257"/>
      <c r="UUW838" s="257"/>
      <c r="UUX838" s="257"/>
      <c r="UUY838" s="257"/>
      <c r="UUZ838" s="257"/>
      <c r="UVA838" s="257"/>
      <c r="UVB838" s="257"/>
      <c r="UVC838" s="257"/>
      <c r="UVD838" s="257"/>
      <c r="UVE838" s="257"/>
      <c r="UVF838" s="257"/>
      <c r="UVG838" s="257"/>
      <c r="UVH838" s="257"/>
      <c r="UVI838" s="257"/>
      <c r="UVJ838" s="257"/>
      <c r="UVK838" s="257"/>
      <c r="UVL838" s="257"/>
      <c r="UVM838" s="257"/>
      <c r="UVN838" s="257"/>
      <c r="UVO838" s="257"/>
      <c r="UVP838" s="257"/>
      <c r="UVQ838" s="257"/>
      <c r="UVR838" s="257"/>
      <c r="UVS838" s="257"/>
      <c r="UVT838" s="257"/>
      <c r="UVU838" s="257"/>
      <c r="UVV838" s="257"/>
      <c r="UVW838" s="257"/>
      <c r="UVX838" s="257"/>
      <c r="UVY838" s="257"/>
      <c r="UVZ838" s="257"/>
      <c r="UWA838" s="257"/>
      <c r="UWB838" s="257"/>
      <c r="UWC838" s="257"/>
      <c r="UWD838" s="257"/>
      <c r="UWE838" s="257"/>
      <c r="UWF838" s="257"/>
      <c r="UWG838" s="257"/>
      <c r="UWH838" s="257"/>
      <c r="UWI838" s="257"/>
      <c r="UWJ838" s="257"/>
      <c r="UWK838" s="257"/>
      <c r="UWL838" s="257"/>
      <c r="UWM838" s="257"/>
      <c r="UWN838" s="257"/>
      <c r="UWO838" s="257"/>
      <c r="UWP838" s="257"/>
      <c r="UWQ838" s="257"/>
      <c r="UWR838" s="257"/>
      <c r="UWS838" s="257"/>
      <c r="UWT838" s="257"/>
      <c r="UWU838" s="257"/>
      <c r="UWV838" s="257"/>
      <c r="UWW838" s="257"/>
      <c r="UWX838" s="257"/>
      <c r="UWY838" s="257"/>
      <c r="UWZ838" s="257"/>
      <c r="UXA838" s="257"/>
      <c r="UXB838" s="257"/>
      <c r="UXC838" s="257"/>
      <c r="UXD838" s="257"/>
      <c r="UXE838" s="257"/>
      <c r="UXF838" s="257"/>
      <c r="UXG838" s="257"/>
      <c r="UXH838" s="257"/>
      <c r="UXI838" s="257"/>
      <c r="UXJ838" s="257"/>
      <c r="UXK838" s="257"/>
      <c r="UXL838" s="257"/>
      <c r="UXM838" s="257"/>
      <c r="UXN838" s="257"/>
      <c r="UXO838" s="257"/>
      <c r="UXP838" s="257"/>
      <c r="UXQ838" s="257"/>
      <c r="UXR838" s="257"/>
      <c r="UXS838" s="257"/>
      <c r="UXT838" s="257"/>
      <c r="UXU838" s="257"/>
      <c r="UXV838" s="257"/>
      <c r="UXW838" s="257"/>
      <c r="UXX838" s="257"/>
      <c r="UXY838" s="257"/>
      <c r="UXZ838" s="257"/>
      <c r="UYA838" s="257"/>
      <c r="UYB838" s="257"/>
      <c r="UYC838" s="257"/>
      <c r="UYD838" s="257"/>
      <c r="UYE838" s="257"/>
      <c r="UYF838" s="257"/>
      <c r="UYG838" s="257"/>
      <c r="UYH838" s="257"/>
      <c r="UYI838" s="257"/>
      <c r="UYJ838" s="257"/>
      <c r="UYK838" s="257"/>
      <c r="UYL838" s="257"/>
      <c r="UYM838" s="257"/>
      <c r="UYN838" s="257"/>
      <c r="UYO838" s="257"/>
      <c r="UYP838" s="257"/>
      <c r="UYQ838" s="257"/>
      <c r="UYR838" s="257"/>
      <c r="UYS838" s="257"/>
      <c r="UYT838" s="257"/>
      <c r="UYU838" s="257"/>
      <c r="UYV838" s="257"/>
      <c r="UYW838" s="257"/>
      <c r="UYX838" s="257"/>
      <c r="UYY838" s="257"/>
      <c r="UYZ838" s="257"/>
      <c r="UZA838" s="257"/>
      <c r="UZB838" s="257"/>
      <c r="UZC838" s="257"/>
      <c r="UZD838" s="257"/>
      <c r="UZE838" s="257"/>
      <c r="UZF838" s="257"/>
      <c r="UZG838" s="257"/>
      <c r="UZH838" s="257"/>
      <c r="UZI838" s="257"/>
      <c r="UZJ838" s="257"/>
      <c r="UZK838" s="257"/>
      <c r="UZL838" s="257"/>
      <c r="UZM838" s="257"/>
      <c r="UZN838" s="257"/>
      <c r="UZO838" s="257"/>
      <c r="UZP838" s="257"/>
      <c r="UZQ838" s="257"/>
      <c r="UZR838" s="257"/>
      <c r="UZS838" s="257"/>
      <c r="UZT838" s="257"/>
      <c r="UZU838" s="257"/>
      <c r="UZV838" s="257"/>
      <c r="UZW838" s="257"/>
      <c r="UZX838" s="257"/>
      <c r="UZY838" s="257"/>
      <c r="UZZ838" s="257"/>
      <c r="VAA838" s="257"/>
      <c r="VAB838" s="257"/>
      <c r="VAC838" s="257"/>
      <c r="VAD838" s="257"/>
      <c r="VAE838" s="257"/>
      <c r="VAF838" s="257"/>
      <c r="VAG838" s="257"/>
      <c r="VAH838" s="257"/>
      <c r="VAI838" s="257"/>
      <c r="VAJ838" s="257"/>
      <c r="VAK838" s="257"/>
      <c r="VAL838" s="257"/>
      <c r="VAM838" s="257"/>
      <c r="VAN838" s="257"/>
      <c r="VAO838" s="257"/>
      <c r="VAP838" s="257"/>
      <c r="VAQ838" s="257"/>
      <c r="VAR838" s="257"/>
      <c r="VAS838" s="257"/>
      <c r="VAT838" s="257"/>
      <c r="VAU838" s="257"/>
      <c r="VAV838" s="257"/>
      <c r="VAW838" s="257"/>
      <c r="VAX838" s="257"/>
      <c r="VAY838" s="257"/>
      <c r="VAZ838" s="257"/>
      <c r="VBA838" s="257"/>
      <c r="VBB838" s="257"/>
      <c r="VBC838" s="257"/>
      <c r="VBD838" s="257"/>
      <c r="VBE838" s="257"/>
      <c r="VBF838" s="257"/>
      <c r="VBG838" s="257"/>
      <c r="VBH838" s="257"/>
      <c r="VBI838" s="257"/>
      <c r="VBJ838" s="257"/>
      <c r="VBK838" s="257"/>
      <c r="VBL838" s="257"/>
      <c r="VBM838" s="257"/>
      <c r="VBN838" s="257"/>
      <c r="VBO838" s="257"/>
      <c r="VBP838" s="257"/>
      <c r="VBQ838" s="257"/>
      <c r="VBR838" s="257"/>
      <c r="VBS838" s="257"/>
      <c r="VBT838" s="257"/>
      <c r="VBU838" s="257"/>
      <c r="VBV838" s="257"/>
      <c r="VBW838" s="257"/>
      <c r="VBX838" s="257"/>
      <c r="VBY838" s="257"/>
      <c r="VBZ838" s="257"/>
      <c r="VCA838" s="257"/>
      <c r="VCB838" s="257"/>
      <c r="VCC838" s="257"/>
      <c r="VCD838" s="257"/>
      <c r="VCE838" s="257"/>
      <c r="VCF838" s="257"/>
      <c r="VCG838" s="257"/>
      <c r="VCH838" s="257"/>
      <c r="VCI838" s="257"/>
      <c r="VCJ838" s="257"/>
      <c r="VCK838" s="257"/>
      <c r="VCL838" s="257"/>
      <c r="VCM838" s="257"/>
      <c r="VCN838" s="257"/>
      <c r="VCO838" s="257"/>
      <c r="VCP838" s="257"/>
      <c r="VCQ838" s="257"/>
      <c r="VCR838" s="257"/>
      <c r="VCS838" s="257"/>
      <c r="VCT838" s="257"/>
      <c r="VCU838" s="257"/>
      <c r="VCV838" s="257"/>
      <c r="VCW838" s="257"/>
      <c r="VCX838" s="257"/>
      <c r="VCY838" s="257"/>
      <c r="VCZ838" s="257"/>
      <c r="VDA838" s="257"/>
      <c r="VDB838" s="257"/>
      <c r="VDC838" s="257"/>
      <c r="VDD838" s="257"/>
      <c r="VDE838" s="257"/>
      <c r="VDF838" s="257"/>
      <c r="VDG838" s="257"/>
      <c r="VDH838" s="257"/>
      <c r="VDI838" s="257"/>
      <c r="VDJ838" s="257"/>
      <c r="VDK838" s="257"/>
      <c r="VDL838" s="257"/>
      <c r="VDM838" s="257"/>
      <c r="VDN838" s="257"/>
      <c r="VDO838" s="257"/>
      <c r="VDP838" s="257"/>
      <c r="VDQ838" s="257"/>
      <c r="VDR838" s="257"/>
      <c r="VDS838" s="257"/>
      <c r="VDT838" s="257"/>
      <c r="VDU838" s="257"/>
      <c r="VDV838" s="257"/>
      <c r="VDW838" s="257"/>
      <c r="VDX838" s="257"/>
      <c r="VDY838" s="257"/>
      <c r="VDZ838" s="257"/>
      <c r="VEA838" s="257"/>
      <c r="VEB838" s="257"/>
      <c r="VEC838" s="257"/>
      <c r="VED838" s="257"/>
      <c r="VEE838" s="257"/>
      <c r="VEF838" s="257"/>
      <c r="VEG838" s="257"/>
      <c r="VEH838" s="257"/>
      <c r="VEI838" s="257"/>
      <c r="VEJ838" s="257"/>
      <c r="VEK838" s="257"/>
      <c r="VEL838" s="257"/>
      <c r="VEM838" s="257"/>
      <c r="VEN838" s="257"/>
      <c r="VEO838" s="257"/>
      <c r="VEP838" s="257"/>
      <c r="VEQ838" s="257"/>
      <c r="VER838" s="257"/>
      <c r="VES838" s="257"/>
      <c r="VET838" s="257"/>
      <c r="VEU838" s="257"/>
      <c r="VEV838" s="257"/>
      <c r="VEW838" s="257"/>
      <c r="VEX838" s="257"/>
      <c r="VEY838" s="257"/>
      <c r="VEZ838" s="257"/>
      <c r="VFA838" s="257"/>
      <c r="VFB838" s="257"/>
      <c r="VFC838" s="257"/>
      <c r="VFD838" s="257"/>
      <c r="VFE838" s="257"/>
      <c r="VFF838" s="257"/>
      <c r="VFG838" s="257"/>
      <c r="VFH838" s="257"/>
      <c r="VFI838" s="257"/>
      <c r="VFJ838" s="257"/>
      <c r="VFK838" s="257"/>
      <c r="VFL838" s="257"/>
      <c r="VFM838" s="257"/>
      <c r="VFN838" s="257"/>
      <c r="VFO838" s="257"/>
      <c r="VFP838" s="257"/>
      <c r="VFQ838" s="257"/>
      <c r="VFR838" s="257"/>
      <c r="VFS838" s="257"/>
      <c r="VFT838" s="257"/>
      <c r="VFU838" s="257"/>
      <c r="VFV838" s="257"/>
      <c r="VFW838" s="257"/>
      <c r="VFX838" s="257"/>
      <c r="VFY838" s="257"/>
      <c r="VFZ838" s="257"/>
      <c r="VGA838" s="257"/>
      <c r="VGB838" s="257"/>
      <c r="VGC838" s="257"/>
      <c r="VGD838" s="257"/>
      <c r="VGE838" s="257"/>
      <c r="VGF838" s="257"/>
      <c r="VGG838" s="257"/>
      <c r="VGH838" s="257"/>
      <c r="VGI838" s="257"/>
      <c r="VGJ838" s="257"/>
      <c r="VGK838" s="257"/>
      <c r="VGL838" s="257"/>
      <c r="VGM838" s="257"/>
      <c r="VGN838" s="257"/>
      <c r="VGO838" s="257"/>
      <c r="VGP838" s="257"/>
      <c r="VGQ838" s="257"/>
      <c r="VGR838" s="257"/>
      <c r="VGS838" s="257"/>
      <c r="VGT838" s="257"/>
      <c r="VGU838" s="257"/>
      <c r="VGV838" s="257"/>
      <c r="VGW838" s="257"/>
      <c r="VGX838" s="257"/>
      <c r="VGY838" s="257"/>
      <c r="VGZ838" s="257"/>
      <c r="VHA838" s="257"/>
      <c r="VHB838" s="257"/>
      <c r="VHC838" s="257"/>
      <c r="VHD838" s="257"/>
      <c r="VHE838" s="257"/>
      <c r="VHF838" s="257"/>
      <c r="VHG838" s="257"/>
      <c r="VHH838" s="257"/>
      <c r="VHI838" s="257"/>
      <c r="VHJ838" s="257"/>
      <c r="VHK838" s="257"/>
      <c r="VHL838" s="257"/>
      <c r="VHM838" s="257"/>
      <c r="VHN838" s="257"/>
      <c r="VHO838" s="257"/>
      <c r="VHP838" s="257"/>
      <c r="VHQ838" s="257"/>
      <c r="VHR838" s="257"/>
      <c r="VHS838" s="257"/>
      <c r="VHT838" s="257"/>
      <c r="VHU838" s="257"/>
      <c r="VHV838" s="257"/>
      <c r="VHW838" s="257"/>
      <c r="VHX838" s="257"/>
      <c r="VHY838" s="257"/>
      <c r="VHZ838" s="257"/>
      <c r="VIA838" s="257"/>
      <c r="VIB838" s="257"/>
      <c r="VIC838" s="257"/>
      <c r="VID838" s="257"/>
      <c r="VIE838" s="257"/>
      <c r="VIF838" s="257"/>
      <c r="VIG838" s="257"/>
      <c r="VIH838" s="257"/>
      <c r="VII838" s="257"/>
      <c r="VIJ838" s="257"/>
      <c r="VIK838" s="257"/>
      <c r="VIL838" s="257"/>
      <c r="VIM838" s="257"/>
      <c r="VIN838" s="257"/>
      <c r="VIO838" s="257"/>
      <c r="VIP838" s="257"/>
      <c r="VIQ838" s="257"/>
      <c r="VIR838" s="257"/>
      <c r="VIS838" s="257"/>
      <c r="VIT838" s="257"/>
      <c r="VIU838" s="257"/>
      <c r="VIV838" s="257"/>
      <c r="VIW838" s="257"/>
      <c r="VIX838" s="257"/>
      <c r="VIY838" s="257"/>
      <c r="VIZ838" s="257"/>
      <c r="VJA838" s="257"/>
      <c r="VJB838" s="257"/>
      <c r="VJC838" s="257"/>
      <c r="VJD838" s="257"/>
      <c r="VJE838" s="257"/>
      <c r="VJF838" s="257"/>
      <c r="VJG838" s="257"/>
      <c r="VJH838" s="257"/>
      <c r="VJI838" s="257"/>
      <c r="VJJ838" s="257"/>
      <c r="VJK838" s="257"/>
      <c r="VJL838" s="257"/>
      <c r="VJM838" s="257"/>
      <c r="VJN838" s="257"/>
      <c r="VJO838" s="257"/>
      <c r="VJP838" s="257"/>
      <c r="VJQ838" s="257"/>
      <c r="VJR838" s="257"/>
      <c r="VJS838" s="257"/>
      <c r="VJT838" s="257"/>
      <c r="VJU838" s="257"/>
      <c r="VJV838" s="257"/>
      <c r="VJW838" s="257"/>
      <c r="VJX838" s="257"/>
      <c r="VJY838" s="257"/>
      <c r="VJZ838" s="257"/>
      <c r="VKA838" s="257"/>
      <c r="VKB838" s="257"/>
      <c r="VKC838" s="257"/>
      <c r="VKD838" s="257"/>
      <c r="VKE838" s="257"/>
      <c r="VKF838" s="257"/>
      <c r="VKG838" s="257"/>
      <c r="VKH838" s="257"/>
      <c r="VKI838" s="257"/>
      <c r="VKJ838" s="257"/>
      <c r="VKK838" s="257"/>
      <c r="VKL838" s="257"/>
      <c r="VKM838" s="257"/>
      <c r="VKN838" s="257"/>
      <c r="VKO838" s="257"/>
      <c r="VKP838" s="257"/>
      <c r="VKQ838" s="257"/>
      <c r="VKR838" s="257"/>
      <c r="VKS838" s="257"/>
      <c r="VKT838" s="257"/>
      <c r="VKU838" s="257"/>
      <c r="VKV838" s="257"/>
      <c r="VKW838" s="257"/>
      <c r="VKX838" s="257"/>
      <c r="VKY838" s="257"/>
      <c r="VKZ838" s="257"/>
      <c r="VLA838" s="257"/>
      <c r="VLB838" s="257"/>
      <c r="VLC838" s="257"/>
      <c r="VLD838" s="257"/>
      <c r="VLE838" s="257"/>
      <c r="VLF838" s="257"/>
      <c r="VLG838" s="257"/>
      <c r="VLH838" s="257"/>
      <c r="VLI838" s="257"/>
      <c r="VLJ838" s="257"/>
      <c r="VLK838" s="257"/>
      <c r="VLL838" s="257"/>
      <c r="VLM838" s="257"/>
      <c r="VLN838" s="257"/>
      <c r="VLO838" s="257"/>
      <c r="VLP838" s="257"/>
      <c r="VLQ838" s="257"/>
      <c r="VLR838" s="257"/>
      <c r="VLS838" s="257"/>
      <c r="VLT838" s="257"/>
      <c r="VLU838" s="257"/>
      <c r="VLV838" s="257"/>
      <c r="VLW838" s="257"/>
      <c r="VLX838" s="257"/>
      <c r="VLY838" s="257"/>
      <c r="VLZ838" s="257"/>
      <c r="VMA838" s="257"/>
      <c r="VMB838" s="257"/>
      <c r="VMC838" s="257"/>
      <c r="VMD838" s="257"/>
      <c r="VME838" s="257"/>
      <c r="VMF838" s="257"/>
      <c r="VMG838" s="257"/>
      <c r="VMH838" s="257"/>
      <c r="VMI838" s="257"/>
      <c r="VMJ838" s="257"/>
      <c r="VMK838" s="257"/>
      <c r="VML838" s="257"/>
      <c r="VMM838" s="257"/>
      <c r="VMN838" s="257"/>
      <c r="VMO838" s="257"/>
      <c r="VMP838" s="257"/>
      <c r="VMQ838" s="257"/>
      <c r="VMR838" s="257"/>
      <c r="VMS838" s="257"/>
      <c r="VMT838" s="257"/>
      <c r="VMU838" s="257"/>
      <c r="VMV838" s="257"/>
      <c r="VMW838" s="257"/>
      <c r="VMX838" s="257"/>
      <c r="VMY838" s="257"/>
      <c r="VMZ838" s="257"/>
      <c r="VNA838" s="257"/>
      <c r="VNB838" s="257"/>
      <c r="VNC838" s="257"/>
      <c r="VND838" s="257"/>
      <c r="VNE838" s="257"/>
      <c r="VNF838" s="257"/>
      <c r="VNG838" s="257"/>
      <c r="VNH838" s="257"/>
      <c r="VNI838" s="257"/>
      <c r="VNJ838" s="257"/>
      <c r="VNK838" s="257"/>
      <c r="VNL838" s="257"/>
      <c r="VNM838" s="257"/>
      <c r="VNN838" s="257"/>
      <c r="VNO838" s="257"/>
      <c r="VNP838" s="257"/>
      <c r="VNQ838" s="257"/>
      <c r="VNR838" s="257"/>
      <c r="VNS838" s="257"/>
      <c r="VNT838" s="257"/>
      <c r="VNU838" s="257"/>
      <c r="VNV838" s="257"/>
      <c r="VNW838" s="257"/>
      <c r="VNX838" s="257"/>
      <c r="VNY838" s="257"/>
      <c r="VNZ838" s="257"/>
      <c r="VOA838" s="257"/>
      <c r="VOB838" s="257"/>
      <c r="VOC838" s="257"/>
      <c r="VOD838" s="257"/>
      <c r="VOE838" s="257"/>
      <c r="VOF838" s="257"/>
      <c r="VOG838" s="257"/>
      <c r="VOH838" s="257"/>
      <c r="VOI838" s="257"/>
      <c r="VOJ838" s="257"/>
      <c r="VOK838" s="257"/>
      <c r="VOL838" s="257"/>
      <c r="VOM838" s="257"/>
      <c r="VON838" s="257"/>
      <c r="VOO838" s="257"/>
      <c r="VOP838" s="257"/>
      <c r="VOQ838" s="257"/>
      <c r="VOR838" s="257"/>
      <c r="VOS838" s="257"/>
      <c r="VOT838" s="257"/>
      <c r="VOU838" s="257"/>
      <c r="VOV838" s="257"/>
      <c r="VOW838" s="257"/>
      <c r="VOX838" s="257"/>
      <c r="VOY838" s="257"/>
      <c r="VOZ838" s="257"/>
      <c r="VPA838" s="257"/>
      <c r="VPB838" s="257"/>
      <c r="VPC838" s="257"/>
      <c r="VPD838" s="257"/>
      <c r="VPE838" s="257"/>
      <c r="VPF838" s="257"/>
      <c r="VPG838" s="257"/>
      <c r="VPH838" s="257"/>
      <c r="VPI838" s="257"/>
      <c r="VPJ838" s="257"/>
      <c r="VPK838" s="257"/>
      <c r="VPL838" s="257"/>
      <c r="VPM838" s="257"/>
      <c r="VPN838" s="257"/>
      <c r="VPO838" s="257"/>
      <c r="VPP838" s="257"/>
      <c r="VPQ838" s="257"/>
      <c r="VPR838" s="257"/>
      <c r="VPS838" s="257"/>
      <c r="VPT838" s="257"/>
      <c r="VPU838" s="257"/>
      <c r="VPV838" s="257"/>
      <c r="VPW838" s="257"/>
      <c r="VPX838" s="257"/>
      <c r="VPY838" s="257"/>
      <c r="VPZ838" s="257"/>
      <c r="VQA838" s="257"/>
      <c r="VQB838" s="257"/>
      <c r="VQC838" s="257"/>
      <c r="VQD838" s="257"/>
      <c r="VQE838" s="257"/>
      <c r="VQF838" s="257"/>
      <c r="VQG838" s="257"/>
      <c r="VQH838" s="257"/>
      <c r="VQI838" s="257"/>
      <c r="VQJ838" s="257"/>
      <c r="VQK838" s="257"/>
      <c r="VQL838" s="257"/>
      <c r="VQM838" s="257"/>
      <c r="VQN838" s="257"/>
      <c r="VQO838" s="257"/>
      <c r="VQP838" s="257"/>
      <c r="VQQ838" s="257"/>
      <c r="VQR838" s="257"/>
      <c r="VQS838" s="257"/>
      <c r="VQT838" s="257"/>
      <c r="VQU838" s="257"/>
      <c r="VQV838" s="257"/>
      <c r="VQW838" s="257"/>
      <c r="VQX838" s="257"/>
      <c r="VQY838" s="257"/>
      <c r="VQZ838" s="257"/>
      <c r="VRA838" s="257"/>
      <c r="VRB838" s="257"/>
      <c r="VRC838" s="257"/>
      <c r="VRD838" s="257"/>
      <c r="VRE838" s="257"/>
      <c r="VRF838" s="257"/>
      <c r="VRG838" s="257"/>
      <c r="VRH838" s="257"/>
      <c r="VRI838" s="257"/>
      <c r="VRJ838" s="257"/>
      <c r="VRK838" s="257"/>
      <c r="VRL838" s="257"/>
      <c r="VRM838" s="257"/>
      <c r="VRN838" s="257"/>
      <c r="VRO838" s="257"/>
      <c r="VRP838" s="257"/>
      <c r="VRQ838" s="257"/>
      <c r="VRR838" s="257"/>
      <c r="VRS838" s="257"/>
      <c r="VRT838" s="257"/>
      <c r="VRU838" s="257"/>
      <c r="VRV838" s="257"/>
      <c r="VRW838" s="257"/>
      <c r="VRX838" s="257"/>
      <c r="VRY838" s="257"/>
      <c r="VRZ838" s="257"/>
      <c r="VSA838" s="257"/>
      <c r="VSB838" s="257"/>
      <c r="VSC838" s="257"/>
      <c r="VSD838" s="257"/>
      <c r="VSE838" s="257"/>
      <c r="VSF838" s="257"/>
      <c r="VSG838" s="257"/>
      <c r="VSH838" s="257"/>
      <c r="VSI838" s="257"/>
      <c r="VSJ838" s="257"/>
      <c r="VSK838" s="257"/>
      <c r="VSL838" s="257"/>
      <c r="VSM838" s="257"/>
      <c r="VSN838" s="257"/>
      <c r="VSO838" s="257"/>
      <c r="VSP838" s="257"/>
      <c r="VSQ838" s="257"/>
      <c r="VSR838" s="257"/>
      <c r="VSS838" s="257"/>
      <c r="VST838" s="257"/>
      <c r="VSU838" s="257"/>
      <c r="VSV838" s="257"/>
      <c r="VSW838" s="257"/>
      <c r="VSX838" s="257"/>
      <c r="VSY838" s="257"/>
      <c r="VSZ838" s="257"/>
      <c r="VTA838" s="257"/>
      <c r="VTB838" s="257"/>
      <c r="VTC838" s="257"/>
      <c r="VTD838" s="257"/>
      <c r="VTE838" s="257"/>
      <c r="VTF838" s="257"/>
      <c r="VTG838" s="257"/>
      <c r="VTH838" s="257"/>
      <c r="VTI838" s="257"/>
      <c r="VTJ838" s="257"/>
      <c r="VTK838" s="257"/>
      <c r="VTL838" s="257"/>
      <c r="VTM838" s="257"/>
      <c r="VTN838" s="257"/>
      <c r="VTO838" s="257"/>
      <c r="VTP838" s="257"/>
      <c r="VTQ838" s="257"/>
      <c r="VTR838" s="257"/>
      <c r="VTS838" s="257"/>
      <c r="VTT838" s="257"/>
      <c r="VTU838" s="257"/>
      <c r="VTV838" s="257"/>
      <c r="VTW838" s="257"/>
      <c r="VTX838" s="257"/>
      <c r="VTY838" s="257"/>
      <c r="VTZ838" s="257"/>
      <c r="VUA838" s="257"/>
      <c r="VUB838" s="257"/>
      <c r="VUC838" s="257"/>
      <c r="VUD838" s="257"/>
      <c r="VUE838" s="257"/>
      <c r="VUF838" s="257"/>
      <c r="VUG838" s="257"/>
      <c r="VUH838" s="257"/>
      <c r="VUI838" s="257"/>
      <c r="VUJ838" s="257"/>
      <c r="VUK838" s="257"/>
      <c r="VUL838" s="257"/>
      <c r="VUM838" s="257"/>
      <c r="VUN838" s="257"/>
      <c r="VUO838" s="257"/>
      <c r="VUP838" s="257"/>
      <c r="VUQ838" s="257"/>
      <c r="VUR838" s="257"/>
      <c r="VUS838" s="257"/>
      <c r="VUT838" s="257"/>
      <c r="VUU838" s="257"/>
      <c r="VUV838" s="257"/>
      <c r="VUW838" s="257"/>
      <c r="VUX838" s="257"/>
      <c r="VUY838" s="257"/>
      <c r="VUZ838" s="257"/>
      <c r="VVA838" s="257"/>
      <c r="VVB838" s="257"/>
      <c r="VVC838" s="257"/>
      <c r="VVD838" s="257"/>
      <c r="VVE838" s="257"/>
      <c r="VVF838" s="257"/>
      <c r="VVG838" s="257"/>
      <c r="VVH838" s="257"/>
      <c r="VVI838" s="257"/>
      <c r="VVJ838" s="257"/>
      <c r="VVK838" s="257"/>
      <c r="VVL838" s="257"/>
      <c r="VVM838" s="257"/>
      <c r="VVN838" s="257"/>
      <c r="VVO838" s="257"/>
      <c r="VVP838" s="257"/>
      <c r="VVQ838" s="257"/>
      <c r="VVR838" s="257"/>
      <c r="VVS838" s="257"/>
      <c r="VVT838" s="257"/>
      <c r="VVU838" s="257"/>
      <c r="VVV838" s="257"/>
      <c r="VVW838" s="257"/>
      <c r="VVX838" s="257"/>
      <c r="VVY838" s="257"/>
      <c r="VVZ838" s="257"/>
      <c r="VWA838" s="257"/>
      <c r="VWB838" s="257"/>
      <c r="VWC838" s="257"/>
      <c r="VWD838" s="257"/>
      <c r="VWE838" s="257"/>
      <c r="VWF838" s="257"/>
      <c r="VWG838" s="257"/>
      <c r="VWH838" s="257"/>
      <c r="VWI838" s="257"/>
      <c r="VWJ838" s="257"/>
      <c r="VWK838" s="257"/>
      <c r="VWL838" s="257"/>
      <c r="VWM838" s="257"/>
      <c r="VWN838" s="257"/>
      <c r="VWO838" s="257"/>
      <c r="VWP838" s="257"/>
      <c r="VWQ838" s="257"/>
      <c r="VWR838" s="257"/>
      <c r="VWS838" s="257"/>
      <c r="VWT838" s="257"/>
      <c r="VWU838" s="257"/>
      <c r="VWV838" s="257"/>
      <c r="VWW838" s="257"/>
      <c r="VWX838" s="257"/>
      <c r="VWY838" s="257"/>
      <c r="VWZ838" s="257"/>
      <c r="VXA838" s="257"/>
      <c r="VXB838" s="257"/>
      <c r="VXC838" s="257"/>
      <c r="VXD838" s="257"/>
      <c r="VXE838" s="257"/>
      <c r="VXF838" s="257"/>
      <c r="VXG838" s="257"/>
      <c r="VXH838" s="257"/>
      <c r="VXI838" s="257"/>
      <c r="VXJ838" s="257"/>
      <c r="VXK838" s="257"/>
      <c r="VXL838" s="257"/>
      <c r="VXM838" s="257"/>
      <c r="VXN838" s="257"/>
      <c r="VXO838" s="257"/>
      <c r="VXP838" s="257"/>
      <c r="VXQ838" s="257"/>
      <c r="VXR838" s="257"/>
      <c r="VXS838" s="257"/>
      <c r="VXT838" s="257"/>
      <c r="VXU838" s="257"/>
      <c r="VXV838" s="257"/>
      <c r="VXW838" s="257"/>
      <c r="VXX838" s="257"/>
      <c r="VXY838" s="257"/>
      <c r="VXZ838" s="257"/>
      <c r="VYA838" s="257"/>
      <c r="VYB838" s="257"/>
      <c r="VYC838" s="257"/>
      <c r="VYD838" s="257"/>
      <c r="VYE838" s="257"/>
      <c r="VYF838" s="257"/>
      <c r="VYG838" s="257"/>
      <c r="VYH838" s="257"/>
      <c r="VYI838" s="257"/>
      <c r="VYJ838" s="257"/>
      <c r="VYK838" s="257"/>
      <c r="VYL838" s="257"/>
      <c r="VYM838" s="257"/>
      <c r="VYN838" s="257"/>
      <c r="VYO838" s="257"/>
      <c r="VYP838" s="257"/>
      <c r="VYQ838" s="257"/>
      <c r="VYR838" s="257"/>
      <c r="VYS838" s="257"/>
      <c r="VYT838" s="257"/>
      <c r="VYU838" s="257"/>
      <c r="VYV838" s="257"/>
      <c r="VYW838" s="257"/>
      <c r="VYX838" s="257"/>
      <c r="VYY838" s="257"/>
      <c r="VYZ838" s="257"/>
      <c r="VZA838" s="257"/>
      <c r="VZB838" s="257"/>
      <c r="VZC838" s="257"/>
      <c r="VZD838" s="257"/>
      <c r="VZE838" s="257"/>
      <c r="VZF838" s="257"/>
      <c r="VZG838" s="257"/>
      <c r="VZH838" s="257"/>
      <c r="VZI838" s="257"/>
      <c r="VZJ838" s="257"/>
      <c r="VZK838" s="257"/>
      <c r="VZL838" s="257"/>
      <c r="VZM838" s="257"/>
      <c r="VZN838" s="257"/>
      <c r="VZO838" s="257"/>
      <c r="VZP838" s="257"/>
      <c r="VZQ838" s="257"/>
      <c r="VZR838" s="257"/>
      <c r="VZS838" s="257"/>
      <c r="VZT838" s="257"/>
      <c r="VZU838" s="257"/>
      <c r="VZV838" s="257"/>
      <c r="VZW838" s="257"/>
      <c r="VZX838" s="257"/>
      <c r="VZY838" s="257"/>
      <c r="VZZ838" s="257"/>
      <c r="WAA838" s="257"/>
      <c r="WAB838" s="257"/>
      <c r="WAC838" s="257"/>
      <c r="WAD838" s="257"/>
      <c r="WAE838" s="257"/>
      <c r="WAF838" s="257"/>
      <c r="WAG838" s="257"/>
      <c r="WAH838" s="257"/>
      <c r="WAI838" s="257"/>
      <c r="WAJ838" s="257"/>
      <c r="WAK838" s="257"/>
      <c r="WAL838" s="257"/>
      <c r="WAM838" s="257"/>
      <c r="WAN838" s="257"/>
      <c r="WAO838" s="257"/>
      <c r="WAP838" s="257"/>
      <c r="WAQ838" s="257"/>
      <c r="WAR838" s="257"/>
      <c r="WAS838" s="257"/>
      <c r="WAT838" s="257"/>
      <c r="WAU838" s="257"/>
      <c r="WAV838" s="257"/>
      <c r="WAW838" s="257"/>
      <c r="WAX838" s="257"/>
      <c r="WAY838" s="257"/>
      <c r="WAZ838" s="257"/>
      <c r="WBA838" s="257"/>
      <c r="WBB838" s="257"/>
      <c r="WBC838" s="257"/>
      <c r="WBD838" s="257"/>
      <c r="WBE838" s="257"/>
      <c r="WBF838" s="257"/>
      <c r="WBG838" s="257"/>
      <c r="WBH838" s="257"/>
      <c r="WBI838" s="257"/>
      <c r="WBJ838" s="257"/>
      <c r="WBK838" s="257"/>
      <c r="WBL838" s="257"/>
      <c r="WBM838" s="257"/>
      <c r="WBN838" s="257"/>
      <c r="WBO838" s="257"/>
      <c r="WBP838" s="257"/>
      <c r="WBQ838" s="257"/>
      <c r="WBR838" s="257"/>
      <c r="WBS838" s="257"/>
      <c r="WBT838" s="257"/>
      <c r="WBU838" s="257"/>
      <c r="WBV838" s="257"/>
      <c r="WBW838" s="257"/>
      <c r="WBX838" s="257"/>
      <c r="WBY838" s="257"/>
      <c r="WBZ838" s="257"/>
      <c r="WCA838" s="257"/>
      <c r="WCB838" s="257"/>
      <c r="WCC838" s="257"/>
      <c r="WCD838" s="257"/>
      <c r="WCE838" s="257"/>
      <c r="WCF838" s="257"/>
      <c r="WCG838" s="257"/>
      <c r="WCH838" s="257"/>
      <c r="WCI838" s="257"/>
      <c r="WCJ838" s="257"/>
      <c r="WCK838" s="257"/>
      <c r="WCL838" s="257"/>
      <c r="WCM838" s="257"/>
      <c r="WCN838" s="257"/>
      <c r="WCO838" s="257"/>
      <c r="WCP838" s="257"/>
      <c r="WCQ838" s="257"/>
      <c r="WCR838" s="257"/>
      <c r="WCS838" s="257"/>
      <c r="WCT838" s="257"/>
      <c r="WCU838" s="257"/>
      <c r="WCV838" s="257"/>
      <c r="WCW838" s="257"/>
      <c r="WCX838" s="257"/>
      <c r="WCY838" s="257"/>
      <c r="WCZ838" s="257"/>
      <c r="WDA838" s="257"/>
      <c r="WDB838" s="257"/>
      <c r="WDC838" s="257"/>
      <c r="WDD838" s="257"/>
      <c r="WDE838" s="257"/>
      <c r="WDF838" s="257"/>
      <c r="WDG838" s="257"/>
      <c r="WDH838" s="257"/>
      <c r="WDI838" s="257"/>
      <c r="WDJ838" s="257"/>
      <c r="WDK838" s="257"/>
      <c r="WDL838" s="257"/>
      <c r="WDM838" s="257"/>
      <c r="WDN838" s="257"/>
      <c r="WDO838" s="257"/>
      <c r="WDP838" s="257"/>
      <c r="WDQ838" s="257"/>
      <c r="WDR838" s="257"/>
      <c r="WDS838" s="257"/>
      <c r="WDT838" s="257"/>
      <c r="WDU838" s="257"/>
      <c r="WDV838" s="257"/>
      <c r="WDW838" s="257"/>
      <c r="WDX838" s="257"/>
      <c r="WDY838" s="257"/>
      <c r="WDZ838" s="257"/>
      <c r="WEA838" s="257"/>
      <c r="WEB838" s="257"/>
      <c r="WEC838" s="257"/>
      <c r="WED838" s="257"/>
      <c r="WEE838" s="257"/>
      <c r="WEF838" s="257"/>
      <c r="WEG838" s="257"/>
      <c r="WEH838" s="257"/>
      <c r="WEI838" s="257"/>
      <c r="WEJ838" s="257"/>
      <c r="WEK838" s="257"/>
      <c r="WEL838" s="257"/>
      <c r="WEM838" s="257"/>
      <c r="WEN838" s="257"/>
      <c r="WEO838" s="257"/>
      <c r="WEP838" s="257"/>
      <c r="WEQ838" s="257"/>
      <c r="WER838" s="257"/>
      <c r="WES838" s="257"/>
      <c r="WET838" s="257"/>
      <c r="WEU838" s="257"/>
      <c r="WEV838" s="257"/>
      <c r="WEW838" s="257"/>
      <c r="WEX838" s="257"/>
      <c r="WEY838" s="257"/>
      <c r="WEZ838" s="257"/>
      <c r="WFA838" s="257"/>
      <c r="WFB838" s="257"/>
      <c r="WFC838" s="257"/>
      <c r="WFD838" s="257"/>
      <c r="WFE838" s="257"/>
      <c r="WFF838" s="257"/>
      <c r="WFG838" s="257"/>
      <c r="WFH838" s="257"/>
      <c r="WFI838" s="257"/>
      <c r="WFJ838" s="257"/>
      <c r="WFK838" s="257"/>
      <c r="WFL838" s="257"/>
      <c r="WFM838" s="257"/>
      <c r="WFN838" s="257"/>
      <c r="WFO838" s="257"/>
      <c r="WFP838" s="257"/>
      <c r="WFQ838" s="257"/>
      <c r="WFR838" s="257"/>
      <c r="WFS838" s="257"/>
      <c r="WFT838" s="257"/>
      <c r="WFU838" s="257"/>
      <c r="WFV838" s="257"/>
      <c r="WFW838" s="257"/>
      <c r="WFX838" s="257"/>
      <c r="WFY838" s="257"/>
      <c r="WFZ838" s="257"/>
      <c r="WGA838" s="257"/>
      <c r="WGB838" s="257"/>
      <c r="WGC838" s="257"/>
      <c r="WGD838" s="257"/>
      <c r="WGE838" s="257"/>
      <c r="WGF838" s="257"/>
      <c r="WGG838" s="257"/>
      <c r="WGH838" s="257"/>
      <c r="WGI838" s="257"/>
      <c r="WGJ838" s="257"/>
      <c r="WGK838" s="257"/>
      <c r="WGL838" s="257"/>
      <c r="WGM838" s="257"/>
      <c r="WGN838" s="257"/>
      <c r="WGO838" s="257"/>
      <c r="WGP838" s="257"/>
      <c r="WGQ838" s="257"/>
      <c r="WGR838" s="257"/>
      <c r="WGS838" s="257"/>
      <c r="WGT838" s="257"/>
      <c r="WGU838" s="257"/>
      <c r="WGV838" s="257"/>
      <c r="WGW838" s="257"/>
      <c r="WGX838" s="257"/>
      <c r="WGY838" s="257"/>
      <c r="WGZ838" s="257"/>
      <c r="WHA838" s="257"/>
      <c r="WHB838" s="257"/>
      <c r="WHC838" s="257"/>
      <c r="WHD838" s="257"/>
      <c r="WHE838" s="257"/>
      <c r="WHF838" s="257"/>
      <c r="WHG838" s="257"/>
      <c r="WHH838" s="257"/>
      <c r="WHI838" s="257"/>
      <c r="WHJ838" s="257"/>
      <c r="WHK838" s="257"/>
      <c r="WHL838" s="257"/>
      <c r="WHM838" s="257"/>
      <c r="WHN838" s="257"/>
      <c r="WHO838" s="257"/>
      <c r="WHP838" s="257"/>
      <c r="WHQ838" s="257"/>
      <c r="WHR838" s="257"/>
      <c r="WHS838" s="257"/>
      <c r="WHT838" s="257"/>
      <c r="WHU838" s="257"/>
      <c r="WHV838" s="257"/>
      <c r="WHW838" s="257"/>
      <c r="WHX838" s="257"/>
      <c r="WHY838" s="257"/>
      <c r="WHZ838" s="257"/>
      <c r="WIA838" s="257"/>
      <c r="WIB838" s="257"/>
      <c r="WIC838" s="257"/>
      <c r="WID838" s="257"/>
      <c r="WIE838" s="257"/>
      <c r="WIF838" s="257"/>
      <c r="WIG838" s="257"/>
      <c r="WIH838" s="257"/>
      <c r="WII838" s="257"/>
      <c r="WIJ838" s="257"/>
      <c r="WIK838" s="257"/>
      <c r="WIL838" s="257"/>
      <c r="WIM838" s="257"/>
      <c r="WIN838" s="257"/>
      <c r="WIO838" s="257"/>
      <c r="WIP838" s="257"/>
      <c r="WIQ838" s="257"/>
      <c r="WIR838" s="257"/>
      <c r="WIS838" s="257"/>
      <c r="WIT838" s="257"/>
      <c r="WIU838" s="257"/>
      <c r="WIV838" s="257"/>
      <c r="WIW838" s="257"/>
      <c r="WIX838" s="257"/>
      <c r="WIY838" s="257"/>
      <c r="WIZ838" s="257"/>
      <c r="WJA838" s="257"/>
      <c r="WJB838" s="257"/>
      <c r="WJC838" s="257"/>
      <c r="WJD838" s="257"/>
      <c r="WJE838" s="257"/>
      <c r="WJF838" s="257"/>
      <c r="WJG838" s="257"/>
      <c r="WJH838" s="257"/>
      <c r="WJI838" s="257"/>
      <c r="WJJ838" s="257"/>
      <c r="WJK838" s="257"/>
      <c r="WJL838" s="257"/>
      <c r="WJM838" s="257"/>
      <c r="WJN838" s="257"/>
      <c r="WJO838" s="257"/>
      <c r="WJP838" s="257"/>
      <c r="WJQ838" s="257"/>
      <c r="WJR838" s="257"/>
      <c r="WJS838" s="257"/>
      <c r="WJT838" s="257"/>
      <c r="WJU838" s="257"/>
      <c r="WJV838" s="257"/>
      <c r="WJW838" s="257"/>
      <c r="WJX838" s="257"/>
      <c r="WJY838" s="257"/>
      <c r="WJZ838" s="257"/>
      <c r="WKA838" s="257"/>
      <c r="WKB838" s="257"/>
      <c r="WKC838" s="257"/>
      <c r="WKD838" s="257"/>
      <c r="WKE838" s="257"/>
      <c r="WKF838" s="257"/>
      <c r="WKG838" s="257"/>
      <c r="WKH838" s="257"/>
      <c r="WKI838" s="257"/>
      <c r="WKJ838" s="257"/>
      <c r="WKK838" s="257"/>
      <c r="WKL838" s="257"/>
      <c r="WKM838" s="257"/>
      <c r="WKN838" s="257"/>
      <c r="WKO838" s="257"/>
      <c r="WKP838" s="257"/>
      <c r="WKQ838" s="257"/>
      <c r="WKR838" s="257"/>
      <c r="WKS838" s="257"/>
      <c r="WKT838" s="257"/>
      <c r="WKU838" s="257"/>
      <c r="WKV838" s="257"/>
      <c r="WKW838" s="257"/>
      <c r="WKX838" s="257"/>
      <c r="WKY838" s="257"/>
      <c r="WKZ838" s="257"/>
      <c r="WLA838" s="257"/>
      <c r="WLB838" s="257"/>
      <c r="WLC838" s="257"/>
      <c r="WLD838" s="257"/>
      <c r="WLE838" s="257"/>
      <c r="WLF838" s="257"/>
      <c r="WLG838" s="257"/>
      <c r="WLH838" s="257"/>
      <c r="WLI838" s="257"/>
      <c r="WLJ838" s="257"/>
      <c r="WLK838" s="257"/>
      <c r="WLL838" s="257"/>
      <c r="WLM838" s="257"/>
      <c r="WLN838" s="257"/>
      <c r="WLO838" s="257"/>
      <c r="WLP838" s="257"/>
      <c r="WLQ838" s="257"/>
      <c r="WLR838" s="257"/>
      <c r="WLS838" s="257"/>
      <c r="WLT838" s="257"/>
      <c r="WLU838" s="257"/>
      <c r="WLV838" s="257"/>
      <c r="WLW838" s="257"/>
      <c r="WLX838" s="257"/>
      <c r="WLY838" s="257"/>
      <c r="WLZ838" s="257"/>
      <c r="WMA838" s="257"/>
      <c r="WMB838" s="257"/>
      <c r="WMC838" s="257"/>
      <c r="WMD838" s="257"/>
      <c r="WME838" s="257"/>
      <c r="WMF838" s="257"/>
      <c r="WMG838" s="257"/>
      <c r="WMH838" s="257"/>
      <c r="WMI838" s="257"/>
      <c r="WMJ838" s="257"/>
      <c r="WMK838" s="257"/>
      <c r="WML838" s="257"/>
      <c r="WMM838" s="257"/>
      <c r="WMN838" s="257"/>
      <c r="WMO838" s="257"/>
      <c r="WMP838" s="257"/>
      <c r="WMQ838" s="257"/>
      <c r="WMR838" s="257"/>
      <c r="WMS838" s="257"/>
      <c r="WMT838" s="257"/>
      <c r="WMU838" s="257"/>
      <c r="WMV838" s="257"/>
      <c r="WMW838" s="257"/>
      <c r="WMX838" s="257"/>
      <c r="WMY838" s="257"/>
      <c r="WMZ838" s="257"/>
      <c r="WNA838" s="257"/>
      <c r="WNB838" s="257"/>
      <c r="WNC838" s="257"/>
      <c r="WND838" s="257"/>
      <c r="WNE838" s="257"/>
      <c r="WNF838" s="257"/>
      <c r="WNG838" s="257"/>
      <c r="WNH838" s="257"/>
      <c r="WNI838" s="257"/>
      <c r="WNJ838" s="257"/>
      <c r="WNK838" s="257"/>
      <c r="WNL838" s="257"/>
      <c r="WNM838" s="257"/>
      <c r="WNN838" s="257"/>
      <c r="WNO838" s="257"/>
      <c r="WNP838" s="257"/>
      <c r="WNQ838" s="257"/>
      <c r="WNR838" s="257"/>
      <c r="WNS838" s="257"/>
      <c r="WNT838" s="257"/>
      <c r="WNU838" s="257"/>
      <c r="WNV838" s="257"/>
      <c r="WNW838" s="257"/>
      <c r="WNX838" s="257"/>
      <c r="WNY838" s="257"/>
      <c r="WNZ838" s="257"/>
      <c r="WOA838" s="257"/>
      <c r="WOB838" s="257"/>
      <c r="WOC838" s="257"/>
      <c r="WOD838" s="257"/>
      <c r="WOE838" s="257"/>
      <c r="WOF838" s="257"/>
      <c r="WOG838" s="257"/>
      <c r="WOH838" s="257"/>
      <c r="WOI838" s="257"/>
      <c r="WOJ838" s="257"/>
      <c r="WOK838" s="257"/>
      <c r="WOL838" s="257"/>
      <c r="WOM838" s="257"/>
      <c r="WON838" s="257"/>
      <c r="WOO838" s="257"/>
      <c r="WOP838" s="257"/>
      <c r="WOQ838" s="257"/>
      <c r="WOR838" s="257"/>
      <c r="WOS838" s="257"/>
      <c r="WOT838" s="257"/>
      <c r="WOU838" s="257"/>
      <c r="WOV838" s="257"/>
      <c r="WOW838" s="257"/>
      <c r="WOX838" s="257"/>
      <c r="WOY838" s="257"/>
      <c r="WOZ838" s="257"/>
      <c r="WPA838" s="257"/>
      <c r="WPB838" s="257"/>
      <c r="WPC838" s="257"/>
      <c r="WPD838" s="257"/>
      <c r="WPE838" s="257"/>
      <c r="WPF838" s="257"/>
      <c r="WPG838" s="257"/>
      <c r="WPH838" s="257"/>
      <c r="WPI838" s="257"/>
      <c r="WPJ838" s="257"/>
      <c r="WPK838" s="257"/>
      <c r="WPL838" s="257"/>
      <c r="WPM838" s="257"/>
      <c r="WPN838" s="257"/>
      <c r="WPO838" s="257"/>
      <c r="WPP838" s="257"/>
      <c r="WPQ838" s="257"/>
      <c r="WPR838" s="257"/>
      <c r="WPS838" s="257"/>
      <c r="WPT838" s="257"/>
      <c r="WPU838" s="257"/>
      <c r="WPV838" s="257"/>
      <c r="WPW838" s="257"/>
      <c r="WPX838" s="257"/>
      <c r="WPY838" s="257"/>
      <c r="WPZ838" s="257"/>
      <c r="WQA838" s="257"/>
      <c r="WQB838" s="257"/>
      <c r="WQC838" s="257"/>
      <c r="WQD838" s="257"/>
      <c r="WQE838" s="257"/>
      <c r="WQF838" s="257"/>
      <c r="WQG838" s="257"/>
      <c r="WQH838" s="257"/>
      <c r="WQI838" s="257"/>
      <c r="WQJ838" s="257"/>
      <c r="WQK838" s="257"/>
      <c r="WQL838" s="257"/>
      <c r="WQM838" s="257"/>
      <c r="WQN838" s="257"/>
      <c r="WQO838" s="257"/>
      <c r="WQP838" s="257"/>
      <c r="WQQ838" s="257"/>
      <c r="WQR838" s="257"/>
      <c r="WQS838" s="257"/>
      <c r="WQT838" s="257"/>
      <c r="WQU838" s="257"/>
      <c r="WQV838" s="257"/>
      <c r="WQW838" s="257"/>
      <c r="WQX838" s="257"/>
      <c r="WQY838" s="257"/>
      <c r="WQZ838" s="257"/>
      <c r="WRA838" s="257"/>
      <c r="WRB838" s="257"/>
      <c r="WRC838" s="257"/>
      <c r="WRD838" s="257"/>
      <c r="WRE838" s="257"/>
      <c r="WRF838" s="257"/>
      <c r="WRG838" s="257"/>
      <c r="WRH838" s="257"/>
      <c r="WRI838" s="257"/>
      <c r="WRJ838" s="257"/>
      <c r="WRK838" s="257"/>
      <c r="WRL838" s="257"/>
      <c r="WRM838" s="257"/>
      <c r="WRN838" s="257"/>
      <c r="WRO838" s="257"/>
      <c r="WRP838" s="257"/>
      <c r="WRQ838" s="257"/>
      <c r="WRR838" s="257"/>
      <c r="WRS838" s="257"/>
      <c r="WRT838" s="257"/>
      <c r="WRU838" s="257"/>
      <c r="WRV838" s="257"/>
      <c r="WRW838" s="257"/>
      <c r="WRX838" s="257"/>
      <c r="WRY838" s="257"/>
      <c r="WRZ838" s="257"/>
      <c r="WSA838" s="257"/>
      <c r="WSB838" s="257"/>
      <c r="WSC838" s="257"/>
      <c r="WSD838" s="257"/>
      <c r="WSE838" s="257"/>
      <c r="WSF838" s="257"/>
      <c r="WSG838" s="257"/>
      <c r="WSH838" s="257"/>
      <c r="WSI838" s="257"/>
      <c r="WSJ838" s="257"/>
      <c r="WSK838" s="257"/>
      <c r="WSL838" s="257"/>
      <c r="WSM838" s="257"/>
      <c r="WSN838" s="257"/>
      <c r="WSO838" s="257"/>
      <c r="WSP838" s="257"/>
      <c r="WSQ838" s="257"/>
      <c r="WSR838" s="257"/>
      <c r="WSS838" s="257"/>
      <c r="WST838" s="257"/>
      <c r="WSU838" s="257"/>
      <c r="WSV838" s="257"/>
      <c r="WSW838" s="257"/>
      <c r="WSX838" s="257"/>
      <c r="WSY838" s="257"/>
      <c r="WSZ838" s="257"/>
      <c r="WTA838" s="257"/>
      <c r="WTB838" s="257"/>
      <c r="WTC838" s="257"/>
      <c r="WTD838" s="257"/>
      <c r="WTE838" s="257"/>
      <c r="WTF838" s="257"/>
      <c r="WTG838" s="257"/>
      <c r="WTH838" s="257"/>
      <c r="WTI838" s="257"/>
      <c r="WTJ838" s="257"/>
      <c r="WTK838" s="257"/>
      <c r="WTL838" s="257"/>
      <c r="WTM838" s="257"/>
      <c r="WTN838" s="257"/>
      <c r="WTO838" s="257"/>
      <c r="WTP838" s="257"/>
      <c r="WTQ838" s="257"/>
      <c r="WTR838" s="257"/>
      <c r="WTS838" s="257"/>
      <c r="WTT838" s="257"/>
      <c r="WTU838" s="257"/>
      <c r="WTV838" s="257"/>
      <c r="WTW838" s="257"/>
      <c r="WTX838" s="257"/>
      <c r="WTY838" s="257"/>
      <c r="WTZ838" s="257"/>
      <c r="WUA838" s="257"/>
      <c r="WUB838" s="257"/>
      <c r="WUC838" s="257"/>
      <c r="WUD838" s="257"/>
      <c r="WUE838" s="257"/>
      <c r="WUF838" s="257"/>
      <c r="WUG838" s="257"/>
      <c r="WUH838" s="257"/>
      <c r="WUI838" s="257"/>
      <c r="WUJ838" s="257"/>
      <c r="WUK838" s="257"/>
      <c r="WUL838" s="257"/>
      <c r="WUM838" s="257"/>
      <c r="WUN838" s="257"/>
      <c r="WUO838" s="257"/>
      <c r="WUP838" s="257"/>
      <c r="WUQ838" s="257"/>
      <c r="WUR838" s="257"/>
      <c r="WUS838" s="257"/>
      <c r="WUT838" s="257"/>
      <c r="WUU838" s="257"/>
      <c r="WUV838" s="257"/>
      <c r="WUW838" s="257"/>
      <c r="WUX838" s="257"/>
      <c r="WUY838" s="257"/>
      <c r="WUZ838" s="257"/>
      <c r="WVA838" s="257"/>
      <c r="WVB838" s="257"/>
      <c r="WVC838" s="257"/>
      <c r="WVD838" s="257"/>
      <c r="WVE838" s="257"/>
      <c r="WVF838" s="257"/>
      <c r="WVG838" s="257"/>
      <c r="WVH838" s="257"/>
      <c r="WVI838" s="257"/>
      <c r="WVJ838" s="257"/>
      <c r="WVK838" s="257"/>
      <c r="WVL838" s="257"/>
      <c r="WVM838" s="257"/>
      <c r="WVN838" s="257"/>
      <c r="WVO838" s="257"/>
      <c r="WVP838" s="257"/>
      <c r="WVQ838" s="257"/>
      <c r="WVR838" s="257"/>
      <c r="WVS838" s="257"/>
      <c r="WVT838" s="257"/>
      <c r="WVU838" s="257"/>
      <c r="WVV838" s="257"/>
      <c r="WVW838" s="257"/>
      <c r="WVX838" s="257"/>
      <c r="WVY838" s="257"/>
      <c r="WVZ838" s="257"/>
      <c r="WWA838" s="257"/>
      <c r="WWB838" s="257"/>
      <c r="WWC838" s="257"/>
      <c r="WWD838" s="257"/>
      <c r="WWE838" s="257"/>
      <c r="WWF838" s="257"/>
      <c r="WWG838" s="257"/>
      <c r="WWH838" s="257"/>
      <c r="WWI838" s="257"/>
      <c r="WWJ838" s="257"/>
      <c r="WWK838" s="257"/>
      <c r="WWL838" s="257"/>
      <c r="WWM838" s="257"/>
      <c r="WWN838" s="257"/>
      <c r="WWO838" s="257"/>
      <c r="WWP838" s="257"/>
      <c r="WWQ838" s="257"/>
      <c r="WWR838" s="257"/>
      <c r="WWS838" s="257"/>
      <c r="WWT838" s="257"/>
      <c r="WWU838" s="257"/>
      <c r="WWV838" s="257"/>
      <c r="WWW838" s="257"/>
      <c r="WWX838" s="257"/>
      <c r="WWY838" s="257"/>
      <c r="WWZ838" s="257"/>
      <c r="WXA838" s="257"/>
      <c r="WXB838" s="257"/>
      <c r="WXC838" s="257"/>
      <c r="WXD838" s="257"/>
      <c r="WXE838" s="257"/>
      <c r="WXF838" s="257"/>
      <c r="WXG838" s="257"/>
      <c r="WXH838" s="257"/>
      <c r="WXI838" s="257"/>
      <c r="WXJ838" s="257"/>
      <c r="WXK838" s="257"/>
      <c r="WXL838" s="257"/>
      <c r="WXM838" s="257"/>
      <c r="WXN838" s="257"/>
      <c r="WXO838" s="257"/>
      <c r="WXP838" s="257"/>
      <c r="WXQ838" s="257"/>
      <c r="WXR838" s="257"/>
      <c r="WXS838" s="257"/>
      <c r="WXT838" s="257"/>
      <c r="WXU838" s="257"/>
      <c r="WXV838" s="257"/>
      <c r="WXW838" s="257"/>
      <c r="WXX838" s="257"/>
      <c r="WXY838" s="257"/>
      <c r="WXZ838" s="257"/>
    </row>
    <row r="839" spans="2:16198" ht="35.25">
      <c r="B839" s="258">
        <v>13</v>
      </c>
      <c r="C839" s="239" t="s">
        <v>9995</v>
      </c>
      <c r="D839" s="233">
        <v>1959</v>
      </c>
      <c r="E839" s="233"/>
      <c r="F839" s="219" t="s">
        <v>17191</v>
      </c>
      <c r="G839" s="233">
        <v>3</v>
      </c>
      <c r="H839" s="233">
        <v>3</v>
      </c>
      <c r="I839" s="234">
        <v>2039.9</v>
      </c>
      <c r="J839" s="234">
        <v>1862</v>
      </c>
      <c r="K839" s="234">
        <v>1862</v>
      </c>
      <c r="L839" s="240">
        <v>68</v>
      </c>
      <c r="M839" s="233" t="s">
        <v>17049</v>
      </c>
      <c r="N839" s="233" t="s">
        <v>17107</v>
      </c>
      <c r="O839" s="233" t="s">
        <v>17453</v>
      </c>
      <c r="P839" s="234">
        <v>8754570.4299999997</v>
      </c>
      <c r="Q839" s="237"/>
      <c r="R839" s="234">
        <v>7225223.7599999998</v>
      </c>
      <c r="S839" s="234">
        <v>375579.24</v>
      </c>
      <c r="T839" s="234">
        <f>P839-R839-S839</f>
        <v>1153767.43</v>
      </c>
      <c r="U839" s="220">
        <f t="shared" si="475"/>
        <v>4291.6664689445561</v>
      </c>
      <c r="V839" s="237">
        <v>5268.73</v>
      </c>
    </row>
    <row r="840" spans="2:16198" s="256" customFormat="1" ht="35.25">
      <c r="B840" s="228" t="s">
        <v>17452</v>
      </c>
      <c r="C840" s="246"/>
      <c r="D840" s="219" t="s">
        <v>17027</v>
      </c>
      <c r="E840" s="219" t="s">
        <v>17027</v>
      </c>
      <c r="F840" s="219" t="s">
        <v>17027</v>
      </c>
      <c r="G840" s="219" t="s">
        <v>17027</v>
      </c>
      <c r="H840" s="219" t="s">
        <v>17027</v>
      </c>
      <c r="I840" s="224">
        <f>I841</f>
        <v>804</v>
      </c>
      <c r="J840" s="224">
        <f t="shared" ref="J840:L840" si="497">J841</f>
        <v>671.5</v>
      </c>
      <c r="K840" s="224">
        <f t="shared" si="497"/>
        <v>671.5</v>
      </c>
      <c r="L840" s="225">
        <f t="shared" si="497"/>
        <v>45</v>
      </c>
      <c r="M840" s="219" t="s">
        <v>17027</v>
      </c>
      <c r="N840" s="219" t="s">
        <v>17027</v>
      </c>
      <c r="O840" s="222" t="s">
        <v>17027</v>
      </c>
      <c r="P840" s="226">
        <f>P841</f>
        <v>5688517.5499999998</v>
      </c>
      <c r="Q840" s="226">
        <f t="shared" ref="Q840:T840" si="498">Q841</f>
        <v>0</v>
      </c>
      <c r="R840" s="224">
        <f t="shared" si="498"/>
        <v>4875389.1100000003</v>
      </c>
      <c r="S840" s="224">
        <f t="shared" si="498"/>
        <v>257862.37</v>
      </c>
      <c r="T840" s="224">
        <f t="shared" si="498"/>
        <v>555266.06999999948</v>
      </c>
      <c r="U840" s="220">
        <f t="shared" si="475"/>
        <v>7075.2705845771143</v>
      </c>
      <c r="V840" s="237">
        <f>V841</f>
        <v>7853.63</v>
      </c>
      <c r="W840" s="257"/>
      <c r="X840" s="257"/>
      <c r="Y840" s="257"/>
      <c r="Z840" s="257"/>
      <c r="AA840" s="257"/>
      <c r="AB840" s="257"/>
      <c r="AC840" s="257"/>
      <c r="AD840" s="257"/>
      <c r="AE840" s="257"/>
      <c r="AF840" s="257"/>
      <c r="AG840" s="257"/>
      <c r="AH840" s="257"/>
      <c r="AI840" s="257"/>
      <c r="AJ840" s="257"/>
      <c r="AK840" s="257"/>
      <c r="AL840" s="257"/>
      <c r="AM840" s="257"/>
      <c r="AN840" s="257"/>
      <c r="AO840" s="257"/>
      <c r="AP840" s="257"/>
      <c r="AQ840" s="257"/>
      <c r="AR840" s="257"/>
      <c r="AS840" s="257"/>
      <c r="AT840" s="257"/>
      <c r="AU840" s="257"/>
      <c r="AV840" s="257"/>
      <c r="AW840" s="257"/>
      <c r="AX840" s="257"/>
      <c r="AY840" s="257"/>
      <c r="AZ840" s="257"/>
      <c r="BA840" s="257"/>
      <c r="BB840" s="257"/>
      <c r="BC840" s="257"/>
      <c r="BD840" s="257"/>
      <c r="BE840" s="257"/>
      <c r="BF840" s="257"/>
      <c r="BG840" s="257"/>
      <c r="BH840" s="257"/>
      <c r="BI840" s="257"/>
      <c r="BJ840" s="257"/>
      <c r="BK840" s="257"/>
      <c r="BL840" s="257"/>
      <c r="BM840" s="257"/>
      <c r="BN840" s="257"/>
      <c r="BO840" s="257"/>
      <c r="BP840" s="257"/>
      <c r="BQ840" s="257"/>
      <c r="BR840" s="257"/>
      <c r="BS840" s="257"/>
      <c r="BT840" s="257"/>
      <c r="BU840" s="257"/>
      <c r="BV840" s="257"/>
      <c r="BW840" s="257"/>
      <c r="BX840" s="257"/>
      <c r="BY840" s="257"/>
      <c r="BZ840" s="257"/>
      <c r="CA840" s="257"/>
      <c r="CB840" s="257"/>
      <c r="CC840" s="257"/>
      <c r="CD840" s="257"/>
      <c r="CE840" s="257"/>
      <c r="CF840" s="257"/>
      <c r="CG840" s="257"/>
      <c r="CH840" s="257"/>
      <c r="CI840" s="257"/>
      <c r="CJ840" s="257"/>
      <c r="CK840" s="257"/>
      <c r="CL840" s="257"/>
      <c r="CM840" s="257"/>
      <c r="CN840" s="257"/>
      <c r="CO840" s="257"/>
      <c r="CP840" s="257"/>
      <c r="CQ840" s="257"/>
      <c r="CR840" s="257"/>
      <c r="CS840" s="257"/>
      <c r="CT840" s="257"/>
      <c r="CU840" s="257"/>
      <c r="CV840" s="257"/>
      <c r="CW840" s="257"/>
      <c r="CX840" s="257"/>
      <c r="CY840" s="257"/>
      <c r="CZ840" s="257"/>
      <c r="DA840" s="257"/>
      <c r="DB840" s="257"/>
      <c r="DC840" s="257"/>
      <c r="DD840" s="257"/>
      <c r="DE840" s="257"/>
      <c r="DF840" s="257"/>
      <c r="DG840" s="257"/>
      <c r="DH840" s="257"/>
      <c r="DI840" s="257"/>
      <c r="DJ840" s="257"/>
      <c r="DK840" s="257"/>
      <c r="DL840" s="257"/>
      <c r="DM840" s="257"/>
      <c r="DN840" s="257"/>
      <c r="DO840" s="257"/>
      <c r="DP840" s="257"/>
      <c r="DQ840" s="257"/>
      <c r="DR840" s="257"/>
      <c r="DS840" s="257"/>
      <c r="DT840" s="257"/>
      <c r="DU840" s="257"/>
      <c r="DV840" s="257"/>
      <c r="DW840" s="257"/>
      <c r="DX840" s="257"/>
      <c r="DY840" s="257"/>
      <c r="DZ840" s="257"/>
      <c r="EA840" s="257"/>
      <c r="EB840" s="257"/>
      <c r="EC840" s="257"/>
      <c r="ED840" s="257"/>
      <c r="EE840" s="257"/>
      <c r="EF840" s="257"/>
      <c r="EG840" s="257"/>
      <c r="EH840" s="257"/>
      <c r="EI840" s="257"/>
      <c r="EJ840" s="257"/>
      <c r="EK840" s="257"/>
      <c r="EL840" s="257"/>
      <c r="EM840" s="257"/>
      <c r="EN840" s="257"/>
      <c r="EO840" s="257"/>
      <c r="EP840" s="257"/>
      <c r="EQ840" s="257"/>
      <c r="ER840" s="257"/>
      <c r="ES840" s="257"/>
      <c r="ET840" s="257"/>
      <c r="EU840" s="257"/>
      <c r="EV840" s="257"/>
      <c r="EW840" s="257"/>
      <c r="EX840" s="257"/>
      <c r="EY840" s="257"/>
      <c r="EZ840" s="257"/>
      <c r="FA840" s="257"/>
      <c r="FB840" s="257"/>
      <c r="FC840" s="257"/>
      <c r="FD840" s="257"/>
      <c r="FE840" s="257"/>
      <c r="FF840" s="257"/>
      <c r="FG840" s="257"/>
      <c r="FH840" s="257"/>
      <c r="FI840" s="257"/>
      <c r="FJ840" s="257"/>
      <c r="FK840" s="257"/>
      <c r="FL840" s="257"/>
      <c r="FM840" s="257"/>
      <c r="FN840" s="257"/>
      <c r="FO840" s="257"/>
      <c r="FP840" s="257"/>
      <c r="FQ840" s="257"/>
      <c r="FR840" s="257"/>
      <c r="FS840" s="257"/>
      <c r="FT840" s="257"/>
      <c r="FU840" s="257"/>
      <c r="FV840" s="257"/>
      <c r="FW840" s="257"/>
      <c r="FX840" s="257"/>
      <c r="FY840" s="257"/>
      <c r="FZ840" s="257"/>
      <c r="GA840" s="257"/>
      <c r="GB840" s="257"/>
      <c r="GC840" s="257"/>
      <c r="GD840" s="257"/>
      <c r="GE840" s="257"/>
      <c r="GF840" s="257"/>
      <c r="GG840" s="257"/>
      <c r="GH840" s="257"/>
      <c r="GI840" s="257"/>
      <c r="GJ840" s="257"/>
      <c r="GK840" s="257"/>
      <c r="GL840" s="257"/>
      <c r="GM840" s="257"/>
      <c r="GN840" s="257"/>
      <c r="GO840" s="257"/>
      <c r="GP840" s="257"/>
      <c r="GQ840" s="257"/>
      <c r="GR840" s="257"/>
      <c r="GS840" s="257"/>
      <c r="GT840" s="257"/>
      <c r="GU840" s="257"/>
      <c r="GV840" s="257"/>
      <c r="GW840" s="257"/>
      <c r="GX840" s="257"/>
      <c r="GY840" s="257"/>
      <c r="GZ840" s="257"/>
      <c r="HA840" s="257"/>
      <c r="HB840" s="257"/>
      <c r="HC840" s="257"/>
      <c r="HD840" s="257"/>
      <c r="HE840" s="257"/>
      <c r="HF840" s="257"/>
      <c r="HG840" s="257"/>
      <c r="HH840" s="257"/>
      <c r="HI840" s="257"/>
      <c r="HJ840" s="257"/>
      <c r="HK840" s="257"/>
      <c r="HL840" s="257"/>
      <c r="HM840" s="257"/>
      <c r="HN840" s="257"/>
      <c r="HO840" s="257"/>
      <c r="HP840" s="257"/>
      <c r="HQ840" s="257"/>
      <c r="HR840" s="257"/>
      <c r="HS840" s="257"/>
      <c r="HT840" s="257"/>
      <c r="HU840" s="257"/>
      <c r="HV840" s="257"/>
      <c r="HW840" s="257"/>
      <c r="HX840" s="257"/>
      <c r="HY840" s="257"/>
      <c r="HZ840" s="257"/>
      <c r="IA840" s="257"/>
      <c r="IB840" s="257"/>
      <c r="IC840" s="257"/>
      <c r="ID840" s="257"/>
      <c r="IE840" s="257"/>
      <c r="IF840" s="257"/>
      <c r="IG840" s="257"/>
      <c r="IH840" s="257"/>
      <c r="II840" s="257"/>
      <c r="IJ840" s="257"/>
      <c r="IK840" s="257"/>
      <c r="IL840" s="257"/>
      <c r="IM840" s="257"/>
      <c r="IN840" s="257"/>
      <c r="IO840" s="257"/>
      <c r="IP840" s="257"/>
      <c r="IQ840" s="257"/>
      <c r="IR840" s="257"/>
      <c r="IS840" s="257"/>
      <c r="IT840" s="257"/>
      <c r="IU840" s="257"/>
      <c r="IV840" s="257"/>
      <c r="IW840" s="257"/>
      <c r="IX840" s="257"/>
      <c r="IY840" s="257"/>
      <c r="IZ840" s="257"/>
      <c r="JA840" s="257"/>
      <c r="JB840" s="257"/>
      <c r="JC840" s="257"/>
      <c r="JD840" s="257"/>
      <c r="JE840" s="257"/>
      <c r="JF840" s="257"/>
      <c r="JG840" s="257"/>
      <c r="JH840" s="257"/>
      <c r="JI840" s="257"/>
      <c r="JJ840" s="257"/>
      <c r="JK840" s="257"/>
      <c r="JL840" s="257"/>
      <c r="JM840" s="257"/>
      <c r="JN840" s="257"/>
      <c r="JO840" s="257"/>
      <c r="JP840" s="257"/>
      <c r="JQ840" s="257"/>
      <c r="JR840" s="257"/>
      <c r="JS840" s="257"/>
      <c r="JT840" s="257"/>
      <c r="JU840" s="257"/>
      <c r="JV840" s="257"/>
      <c r="JW840" s="257"/>
      <c r="JX840" s="257"/>
      <c r="JY840" s="257"/>
      <c r="JZ840" s="257"/>
      <c r="KA840" s="257"/>
      <c r="KB840" s="257"/>
      <c r="KC840" s="257"/>
      <c r="KD840" s="257"/>
      <c r="KE840" s="257"/>
      <c r="KF840" s="257"/>
      <c r="KG840" s="257"/>
      <c r="KH840" s="257"/>
      <c r="KI840" s="257"/>
      <c r="KJ840" s="257"/>
      <c r="KK840" s="257"/>
      <c r="KL840" s="257"/>
      <c r="KM840" s="257"/>
      <c r="KN840" s="257"/>
      <c r="KO840" s="257"/>
      <c r="KP840" s="257"/>
      <c r="KQ840" s="257"/>
      <c r="KR840" s="257"/>
      <c r="KS840" s="257"/>
      <c r="KT840" s="257"/>
      <c r="KU840" s="257"/>
      <c r="KV840" s="257"/>
      <c r="KW840" s="257"/>
      <c r="KX840" s="257"/>
      <c r="KY840" s="257"/>
      <c r="KZ840" s="257"/>
      <c r="LA840" s="257"/>
      <c r="LB840" s="257"/>
      <c r="LC840" s="257"/>
      <c r="LD840" s="257"/>
      <c r="LE840" s="257"/>
      <c r="LF840" s="257"/>
      <c r="LG840" s="257"/>
      <c r="LH840" s="257"/>
      <c r="LI840" s="257"/>
      <c r="LJ840" s="257"/>
      <c r="LK840" s="257"/>
      <c r="LL840" s="257"/>
      <c r="LM840" s="257"/>
      <c r="LN840" s="257"/>
      <c r="LO840" s="257"/>
      <c r="LP840" s="257"/>
      <c r="LQ840" s="257"/>
      <c r="LR840" s="257"/>
      <c r="LS840" s="257"/>
      <c r="LT840" s="257"/>
      <c r="LU840" s="257"/>
      <c r="LV840" s="257"/>
      <c r="LW840" s="257"/>
      <c r="LX840" s="257"/>
      <c r="LY840" s="257"/>
      <c r="LZ840" s="257"/>
      <c r="MA840" s="257"/>
      <c r="MB840" s="257"/>
      <c r="MC840" s="257"/>
      <c r="MD840" s="257"/>
      <c r="ME840" s="257"/>
      <c r="MF840" s="257"/>
      <c r="MG840" s="257"/>
      <c r="MH840" s="257"/>
      <c r="MI840" s="257"/>
      <c r="MJ840" s="257"/>
      <c r="MK840" s="257"/>
      <c r="ML840" s="257"/>
      <c r="MM840" s="257"/>
      <c r="MN840" s="257"/>
      <c r="MO840" s="257"/>
      <c r="MP840" s="257"/>
      <c r="MQ840" s="257"/>
      <c r="MR840" s="257"/>
      <c r="MS840" s="257"/>
      <c r="MT840" s="257"/>
      <c r="MU840" s="257"/>
      <c r="MV840" s="257"/>
      <c r="MW840" s="257"/>
      <c r="MX840" s="257"/>
      <c r="MY840" s="257"/>
      <c r="MZ840" s="257"/>
      <c r="NA840" s="257"/>
      <c r="NB840" s="257"/>
      <c r="NC840" s="257"/>
      <c r="ND840" s="257"/>
      <c r="NE840" s="257"/>
      <c r="NF840" s="257"/>
      <c r="NG840" s="257"/>
      <c r="NH840" s="257"/>
      <c r="NI840" s="257"/>
      <c r="NJ840" s="257"/>
      <c r="NK840" s="257"/>
      <c r="NL840" s="257"/>
      <c r="NM840" s="257"/>
      <c r="NN840" s="257"/>
      <c r="NO840" s="257"/>
      <c r="NP840" s="257"/>
      <c r="NQ840" s="257"/>
      <c r="NR840" s="257"/>
      <c r="NS840" s="257"/>
      <c r="NT840" s="257"/>
      <c r="NU840" s="257"/>
      <c r="NV840" s="257"/>
      <c r="NW840" s="257"/>
      <c r="NX840" s="257"/>
      <c r="NY840" s="257"/>
      <c r="NZ840" s="257"/>
      <c r="OA840" s="257"/>
      <c r="OB840" s="257"/>
      <c r="OC840" s="257"/>
      <c r="OD840" s="257"/>
      <c r="OE840" s="257"/>
      <c r="OF840" s="257"/>
      <c r="OG840" s="257"/>
      <c r="OH840" s="257"/>
      <c r="OI840" s="257"/>
      <c r="OJ840" s="257"/>
      <c r="OK840" s="257"/>
      <c r="OL840" s="257"/>
      <c r="OM840" s="257"/>
      <c r="ON840" s="257"/>
      <c r="OO840" s="257"/>
      <c r="OP840" s="257"/>
      <c r="OQ840" s="257"/>
      <c r="OR840" s="257"/>
      <c r="OS840" s="257"/>
      <c r="OT840" s="257"/>
      <c r="OU840" s="257"/>
      <c r="OV840" s="257"/>
      <c r="OW840" s="257"/>
      <c r="OX840" s="257"/>
      <c r="OY840" s="257"/>
      <c r="OZ840" s="257"/>
      <c r="PA840" s="257"/>
      <c r="PB840" s="257"/>
      <c r="PC840" s="257"/>
      <c r="PD840" s="257"/>
      <c r="PE840" s="257"/>
      <c r="PF840" s="257"/>
      <c r="PG840" s="257"/>
      <c r="PH840" s="257"/>
      <c r="PI840" s="257"/>
      <c r="PJ840" s="257"/>
      <c r="PK840" s="257"/>
      <c r="PL840" s="257"/>
      <c r="PM840" s="257"/>
      <c r="PN840" s="257"/>
      <c r="PO840" s="257"/>
      <c r="PP840" s="257"/>
      <c r="PQ840" s="257"/>
      <c r="PR840" s="257"/>
      <c r="PS840" s="257"/>
      <c r="PT840" s="257"/>
      <c r="PU840" s="257"/>
      <c r="PV840" s="257"/>
      <c r="PW840" s="257"/>
      <c r="PX840" s="257"/>
      <c r="PY840" s="257"/>
      <c r="PZ840" s="257"/>
      <c r="QA840" s="257"/>
      <c r="QB840" s="257"/>
      <c r="QC840" s="257"/>
      <c r="QD840" s="257"/>
      <c r="QE840" s="257"/>
      <c r="QF840" s="257"/>
      <c r="QG840" s="257"/>
      <c r="QH840" s="257"/>
      <c r="QI840" s="257"/>
      <c r="QJ840" s="257"/>
      <c r="QK840" s="257"/>
      <c r="QL840" s="257"/>
      <c r="QM840" s="257"/>
      <c r="QN840" s="257"/>
      <c r="QO840" s="257"/>
      <c r="QP840" s="257"/>
      <c r="QQ840" s="257"/>
      <c r="QR840" s="257"/>
      <c r="QS840" s="257"/>
      <c r="QT840" s="257"/>
      <c r="QU840" s="257"/>
      <c r="QV840" s="257"/>
      <c r="QW840" s="257"/>
      <c r="QX840" s="257"/>
      <c r="QY840" s="257"/>
      <c r="QZ840" s="257"/>
      <c r="RA840" s="257"/>
      <c r="RB840" s="257"/>
      <c r="RC840" s="257"/>
      <c r="RD840" s="257"/>
      <c r="RE840" s="257"/>
      <c r="RF840" s="257"/>
      <c r="RG840" s="257"/>
      <c r="RH840" s="257"/>
      <c r="RI840" s="257"/>
      <c r="RJ840" s="257"/>
      <c r="RK840" s="257"/>
      <c r="RL840" s="257"/>
      <c r="RM840" s="257"/>
      <c r="RN840" s="257"/>
      <c r="RO840" s="257"/>
      <c r="RP840" s="257"/>
      <c r="RQ840" s="257"/>
      <c r="RR840" s="257"/>
      <c r="RS840" s="257"/>
      <c r="RT840" s="257"/>
      <c r="RU840" s="257"/>
      <c r="RV840" s="257"/>
      <c r="RW840" s="257"/>
      <c r="RX840" s="257"/>
      <c r="RY840" s="257"/>
      <c r="RZ840" s="257"/>
      <c r="SA840" s="257"/>
      <c r="SB840" s="257"/>
      <c r="SC840" s="257"/>
      <c r="SD840" s="257"/>
      <c r="SE840" s="257"/>
      <c r="SF840" s="257"/>
      <c r="SG840" s="257"/>
      <c r="SH840" s="257"/>
      <c r="SI840" s="257"/>
      <c r="SJ840" s="257"/>
      <c r="SK840" s="257"/>
      <c r="SL840" s="257"/>
      <c r="SM840" s="257"/>
      <c r="SN840" s="257"/>
      <c r="SO840" s="257"/>
      <c r="SP840" s="257"/>
      <c r="SQ840" s="257"/>
      <c r="SR840" s="257"/>
      <c r="SS840" s="257"/>
      <c r="ST840" s="257"/>
      <c r="SU840" s="257"/>
      <c r="SV840" s="257"/>
      <c r="SW840" s="257"/>
      <c r="SX840" s="257"/>
      <c r="SY840" s="257"/>
      <c r="SZ840" s="257"/>
      <c r="TA840" s="257"/>
      <c r="TB840" s="257"/>
      <c r="TC840" s="257"/>
      <c r="TD840" s="257"/>
      <c r="TE840" s="257"/>
      <c r="TF840" s="257"/>
      <c r="TG840" s="257"/>
      <c r="TH840" s="257"/>
      <c r="TI840" s="257"/>
      <c r="TJ840" s="257"/>
      <c r="TK840" s="257"/>
      <c r="TL840" s="257"/>
      <c r="TM840" s="257"/>
      <c r="TN840" s="257"/>
      <c r="TO840" s="257"/>
      <c r="TP840" s="257"/>
      <c r="TQ840" s="257"/>
      <c r="TR840" s="257"/>
      <c r="TS840" s="257"/>
      <c r="TT840" s="257"/>
      <c r="TU840" s="257"/>
      <c r="TV840" s="257"/>
      <c r="TW840" s="257"/>
      <c r="TX840" s="257"/>
      <c r="TY840" s="257"/>
      <c r="TZ840" s="257"/>
      <c r="UA840" s="257"/>
      <c r="UB840" s="257"/>
      <c r="UC840" s="257"/>
      <c r="UD840" s="257"/>
      <c r="UE840" s="257"/>
      <c r="UF840" s="257"/>
      <c r="UG840" s="257"/>
      <c r="UH840" s="257"/>
      <c r="UI840" s="257"/>
      <c r="UJ840" s="257"/>
      <c r="UK840" s="257"/>
      <c r="UL840" s="257"/>
      <c r="UM840" s="257"/>
      <c r="UN840" s="257"/>
      <c r="UO840" s="257"/>
      <c r="UP840" s="257"/>
      <c r="UQ840" s="257"/>
      <c r="UR840" s="257"/>
      <c r="US840" s="257"/>
      <c r="UT840" s="257"/>
      <c r="UU840" s="257"/>
      <c r="UV840" s="257"/>
      <c r="UW840" s="257"/>
      <c r="UX840" s="257"/>
      <c r="UY840" s="257"/>
      <c r="UZ840" s="257"/>
      <c r="VA840" s="257"/>
      <c r="VB840" s="257"/>
      <c r="VC840" s="257"/>
      <c r="VD840" s="257"/>
      <c r="VE840" s="257"/>
      <c r="VF840" s="257"/>
      <c r="VG840" s="257"/>
      <c r="VH840" s="257"/>
      <c r="VI840" s="257"/>
      <c r="VJ840" s="257"/>
      <c r="VK840" s="257"/>
      <c r="VL840" s="257"/>
      <c r="VM840" s="257"/>
      <c r="VN840" s="257"/>
      <c r="VO840" s="257"/>
      <c r="VP840" s="257"/>
      <c r="VQ840" s="257"/>
      <c r="VR840" s="257"/>
      <c r="VS840" s="257"/>
      <c r="VT840" s="257"/>
      <c r="VU840" s="257"/>
      <c r="VV840" s="257"/>
      <c r="VW840" s="257"/>
      <c r="VX840" s="257"/>
      <c r="VY840" s="257"/>
      <c r="VZ840" s="257"/>
      <c r="WA840" s="257"/>
      <c r="WB840" s="257"/>
      <c r="WC840" s="257"/>
      <c r="WD840" s="257"/>
      <c r="WE840" s="257"/>
      <c r="WF840" s="257"/>
      <c r="WG840" s="257"/>
      <c r="WH840" s="257"/>
      <c r="WI840" s="257"/>
      <c r="WJ840" s="257"/>
      <c r="WK840" s="257"/>
      <c r="WL840" s="257"/>
      <c r="WM840" s="257"/>
      <c r="WN840" s="257"/>
      <c r="WO840" s="257"/>
      <c r="WP840" s="257"/>
      <c r="WQ840" s="257"/>
      <c r="WR840" s="257"/>
      <c r="WS840" s="257"/>
      <c r="WT840" s="257"/>
      <c r="WU840" s="257"/>
      <c r="WV840" s="257"/>
      <c r="WW840" s="257"/>
      <c r="WX840" s="257"/>
      <c r="WY840" s="257"/>
      <c r="WZ840" s="257"/>
      <c r="XA840" s="257"/>
      <c r="XB840" s="257"/>
      <c r="XC840" s="257"/>
      <c r="XD840" s="257"/>
      <c r="XE840" s="257"/>
      <c r="XF840" s="257"/>
      <c r="XG840" s="257"/>
      <c r="XH840" s="257"/>
      <c r="XI840" s="257"/>
      <c r="XJ840" s="257"/>
      <c r="XK840" s="257"/>
      <c r="XL840" s="257"/>
      <c r="XM840" s="257"/>
      <c r="XN840" s="257"/>
      <c r="XO840" s="257"/>
      <c r="XP840" s="257"/>
      <c r="XQ840" s="257"/>
      <c r="XR840" s="257"/>
      <c r="XS840" s="257"/>
      <c r="XT840" s="257"/>
      <c r="XU840" s="257"/>
      <c r="XV840" s="257"/>
      <c r="XW840" s="257"/>
      <c r="XX840" s="257"/>
      <c r="XY840" s="257"/>
      <c r="XZ840" s="257"/>
      <c r="YA840" s="257"/>
      <c r="YB840" s="257"/>
      <c r="YC840" s="257"/>
      <c r="YD840" s="257"/>
      <c r="YE840" s="257"/>
      <c r="YF840" s="257"/>
      <c r="YG840" s="257"/>
      <c r="YH840" s="257"/>
      <c r="YI840" s="257"/>
      <c r="YJ840" s="257"/>
      <c r="YK840" s="257"/>
      <c r="YL840" s="257"/>
      <c r="YM840" s="257"/>
      <c r="YN840" s="257"/>
      <c r="YO840" s="257"/>
      <c r="YP840" s="257"/>
      <c r="YQ840" s="257"/>
      <c r="YR840" s="257"/>
      <c r="YS840" s="257"/>
      <c r="YT840" s="257"/>
      <c r="YU840" s="257"/>
      <c r="YV840" s="257"/>
      <c r="YW840" s="257"/>
      <c r="YX840" s="257"/>
      <c r="YY840" s="257"/>
      <c r="YZ840" s="257"/>
      <c r="ZA840" s="257"/>
      <c r="ZB840" s="257"/>
      <c r="ZC840" s="257"/>
      <c r="ZD840" s="257"/>
      <c r="ZE840" s="257"/>
      <c r="ZF840" s="257"/>
      <c r="ZG840" s="257"/>
      <c r="ZH840" s="257"/>
      <c r="ZI840" s="257"/>
      <c r="ZJ840" s="257"/>
      <c r="ZK840" s="257"/>
      <c r="ZL840" s="257"/>
      <c r="ZM840" s="257"/>
      <c r="ZN840" s="257"/>
      <c r="ZO840" s="257"/>
      <c r="ZP840" s="257"/>
      <c r="ZQ840" s="257"/>
      <c r="ZR840" s="257"/>
      <c r="ZS840" s="257"/>
      <c r="ZT840" s="257"/>
      <c r="ZU840" s="257"/>
      <c r="ZV840" s="257"/>
      <c r="ZW840" s="257"/>
      <c r="ZX840" s="257"/>
      <c r="ZY840" s="257"/>
      <c r="ZZ840" s="257"/>
      <c r="AAA840" s="257"/>
      <c r="AAB840" s="257"/>
      <c r="AAC840" s="257"/>
      <c r="AAD840" s="257"/>
      <c r="AAE840" s="257"/>
      <c r="AAF840" s="257"/>
      <c r="AAG840" s="257"/>
      <c r="AAH840" s="257"/>
      <c r="AAI840" s="257"/>
      <c r="AAJ840" s="257"/>
      <c r="AAK840" s="257"/>
      <c r="AAL840" s="257"/>
      <c r="AAM840" s="257"/>
      <c r="AAN840" s="257"/>
      <c r="AAO840" s="257"/>
      <c r="AAP840" s="257"/>
      <c r="AAQ840" s="257"/>
      <c r="AAR840" s="257"/>
      <c r="AAS840" s="257"/>
      <c r="AAT840" s="257"/>
      <c r="AAU840" s="257"/>
      <c r="AAV840" s="257"/>
      <c r="AAW840" s="257"/>
      <c r="AAX840" s="257"/>
      <c r="AAY840" s="257"/>
      <c r="AAZ840" s="257"/>
      <c r="ABA840" s="257"/>
      <c r="ABB840" s="257"/>
      <c r="ABC840" s="257"/>
      <c r="ABD840" s="257"/>
      <c r="ABE840" s="257"/>
      <c r="ABF840" s="257"/>
      <c r="ABG840" s="257"/>
      <c r="ABH840" s="257"/>
      <c r="ABI840" s="257"/>
      <c r="ABJ840" s="257"/>
      <c r="ABK840" s="257"/>
      <c r="ABL840" s="257"/>
      <c r="ABM840" s="257"/>
      <c r="ABN840" s="257"/>
      <c r="ABO840" s="257"/>
      <c r="ABP840" s="257"/>
      <c r="ABQ840" s="257"/>
      <c r="ABR840" s="257"/>
      <c r="ABS840" s="257"/>
      <c r="ABT840" s="257"/>
      <c r="ABU840" s="257"/>
      <c r="ABV840" s="257"/>
      <c r="ABW840" s="257"/>
      <c r="ABX840" s="257"/>
      <c r="ABY840" s="257"/>
      <c r="ABZ840" s="257"/>
      <c r="ACA840" s="257"/>
      <c r="ACB840" s="257"/>
      <c r="ACC840" s="257"/>
      <c r="ACD840" s="257"/>
      <c r="ACE840" s="257"/>
      <c r="ACF840" s="257"/>
      <c r="ACG840" s="257"/>
      <c r="ACH840" s="257"/>
      <c r="ACI840" s="257"/>
      <c r="ACJ840" s="257"/>
      <c r="ACK840" s="257"/>
      <c r="ACL840" s="257"/>
      <c r="ACM840" s="257"/>
      <c r="ACN840" s="257"/>
      <c r="ACO840" s="257"/>
      <c r="ACP840" s="257"/>
      <c r="ACQ840" s="257"/>
      <c r="ACR840" s="257"/>
      <c r="ACS840" s="257"/>
      <c r="ACT840" s="257"/>
      <c r="ACU840" s="257"/>
      <c r="ACV840" s="257"/>
      <c r="ACW840" s="257"/>
      <c r="ACX840" s="257"/>
      <c r="ACY840" s="257"/>
      <c r="ACZ840" s="257"/>
      <c r="ADA840" s="257"/>
      <c r="ADB840" s="257"/>
      <c r="ADC840" s="257"/>
      <c r="ADD840" s="257"/>
      <c r="ADE840" s="257"/>
      <c r="ADF840" s="257"/>
      <c r="ADG840" s="257"/>
      <c r="ADH840" s="257"/>
      <c r="ADI840" s="257"/>
      <c r="ADJ840" s="257"/>
      <c r="ADK840" s="257"/>
      <c r="ADL840" s="257"/>
      <c r="ADM840" s="257"/>
      <c r="ADN840" s="257"/>
      <c r="ADO840" s="257"/>
      <c r="ADP840" s="257"/>
      <c r="ADQ840" s="257"/>
      <c r="ADR840" s="257"/>
      <c r="ADS840" s="257"/>
      <c r="ADT840" s="257"/>
      <c r="ADU840" s="257"/>
      <c r="ADV840" s="257"/>
      <c r="ADW840" s="257"/>
      <c r="ADX840" s="257"/>
      <c r="ADY840" s="257"/>
      <c r="ADZ840" s="257"/>
      <c r="AEA840" s="257"/>
      <c r="AEB840" s="257"/>
      <c r="AEC840" s="257"/>
      <c r="AED840" s="257"/>
      <c r="AEE840" s="257"/>
      <c r="AEF840" s="257"/>
      <c r="AEG840" s="257"/>
      <c r="AEH840" s="257"/>
      <c r="AEI840" s="257"/>
      <c r="AEJ840" s="257"/>
      <c r="AEK840" s="257"/>
      <c r="AEL840" s="257"/>
      <c r="AEM840" s="257"/>
      <c r="AEN840" s="257"/>
      <c r="AEO840" s="257"/>
      <c r="AEP840" s="257"/>
      <c r="AEQ840" s="257"/>
      <c r="AER840" s="257"/>
      <c r="AES840" s="257"/>
      <c r="AET840" s="257"/>
      <c r="AEU840" s="257"/>
      <c r="AEV840" s="257"/>
      <c r="AEW840" s="257"/>
      <c r="AEX840" s="257"/>
      <c r="AEY840" s="257"/>
      <c r="AEZ840" s="257"/>
      <c r="AFA840" s="257"/>
      <c r="AFB840" s="257"/>
      <c r="AFC840" s="257"/>
      <c r="AFD840" s="257"/>
      <c r="AFE840" s="257"/>
      <c r="AFF840" s="257"/>
      <c r="AFG840" s="257"/>
      <c r="AFH840" s="257"/>
      <c r="AFI840" s="257"/>
      <c r="AFJ840" s="257"/>
      <c r="AFK840" s="257"/>
      <c r="AFL840" s="257"/>
      <c r="AFM840" s="257"/>
      <c r="AFN840" s="257"/>
      <c r="AFO840" s="257"/>
      <c r="AFP840" s="257"/>
      <c r="AFQ840" s="257"/>
      <c r="AFR840" s="257"/>
      <c r="AFS840" s="257"/>
      <c r="AFT840" s="257"/>
      <c r="AFU840" s="257"/>
      <c r="AFV840" s="257"/>
      <c r="AFW840" s="257"/>
      <c r="AFX840" s="257"/>
      <c r="AFY840" s="257"/>
      <c r="AFZ840" s="257"/>
      <c r="AGA840" s="257"/>
      <c r="AGB840" s="257"/>
      <c r="AGC840" s="257"/>
      <c r="AGD840" s="257"/>
      <c r="AGE840" s="257"/>
      <c r="AGF840" s="257"/>
      <c r="AGG840" s="257"/>
      <c r="AGH840" s="257"/>
      <c r="AGI840" s="257"/>
      <c r="AGJ840" s="257"/>
      <c r="AGK840" s="257"/>
      <c r="AGL840" s="257"/>
      <c r="AGM840" s="257"/>
      <c r="AGN840" s="257"/>
      <c r="AGO840" s="257"/>
      <c r="AGP840" s="257"/>
      <c r="AGQ840" s="257"/>
      <c r="AGR840" s="257"/>
      <c r="AGS840" s="257"/>
      <c r="AGT840" s="257"/>
      <c r="AGU840" s="257"/>
      <c r="AGV840" s="257"/>
      <c r="AGW840" s="257"/>
      <c r="AGX840" s="257"/>
      <c r="AGY840" s="257"/>
      <c r="AGZ840" s="257"/>
      <c r="AHA840" s="257"/>
      <c r="AHB840" s="257"/>
      <c r="AHC840" s="257"/>
      <c r="AHD840" s="257"/>
      <c r="AHE840" s="257"/>
      <c r="AHF840" s="257"/>
      <c r="AHG840" s="257"/>
      <c r="AHH840" s="257"/>
      <c r="AHI840" s="257"/>
      <c r="AHJ840" s="257"/>
      <c r="AHK840" s="257"/>
      <c r="AHL840" s="257"/>
      <c r="AHM840" s="257"/>
      <c r="AHN840" s="257"/>
      <c r="AHO840" s="257"/>
      <c r="AHP840" s="257"/>
      <c r="AHQ840" s="257"/>
      <c r="AHR840" s="257"/>
      <c r="AHS840" s="257"/>
      <c r="AHT840" s="257"/>
      <c r="AHU840" s="257"/>
      <c r="AHV840" s="257"/>
      <c r="AHW840" s="257"/>
      <c r="AHX840" s="257"/>
      <c r="AHY840" s="257"/>
      <c r="AHZ840" s="257"/>
      <c r="AIA840" s="257"/>
      <c r="AIB840" s="257"/>
      <c r="AIC840" s="257"/>
      <c r="AID840" s="257"/>
      <c r="AIE840" s="257"/>
      <c r="AIF840" s="257"/>
      <c r="AIG840" s="257"/>
      <c r="AIH840" s="257"/>
      <c r="AII840" s="257"/>
      <c r="AIJ840" s="257"/>
      <c r="AIK840" s="257"/>
      <c r="AIL840" s="257"/>
      <c r="AIM840" s="257"/>
      <c r="AIN840" s="257"/>
      <c r="AIO840" s="257"/>
      <c r="AIP840" s="257"/>
      <c r="AIQ840" s="257"/>
      <c r="AIR840" s="257"/>
      <c r="AIS840" s="257"/>
      <c r="AIT840" s="257"/>
      <c r="AIU840" s="257"/>
      <c r="AIV840" s="257"/>
      <c r="AIW840" s="257"/>
      <c r="AIX840" s="257"/>
      <c r="AIY840" s="257"/>
      <c r="AIZ840" s="257"/>
      <c r="AJA840" s="257"/>
      <c r="AJB840" s="257"/>
      <c r="AJC840" s="257"/>
      <c r="AJD840" s="257"/>
      <c r="AJE840" s="257"/>
      <c r="AJF840" s="257"/>
      <c r="AJG840" s="257"/>
      <c r="AJH840" s="257"/>
      <c r="AJI840" s="257"/>
      <c r="AJJ840" s="257"/>
      <c r="AJK840" s="257"/>
      <c r="AJL840" s="257"/>
      <c r="AJM840" s="257"/>
      <c r="AJN840" s="257"/>
      <c r="AJO840" s="257"/>
      <c r="AJP840" s="257"/>
      <c r="AJQ840" s="257"/>
      <c r="AJR840" s="257"/>
      <c r="AJS840" s="257"/>
      <c r="AJT840" s="257"/>
      <c r="AJU840" s="257"/>
      <c r="AJV840" s="257"/>
      <c r="AJW840" s="257"/>
      <c r="AJX840" s="257"/>
      <c r="AJY840" s="257"/>
      <c r="AJZ840" s="257"/>
      <c r="AKA840" s="257"/>
      <c r="AKB840" s="257"/>
      <c r="AKC840" s="257"/>
      <c r="AKD840" s="257"/>
      <c r="AKE840" s="257"/>
      <c r="AKF840" s="257"/>
      <c r="AKG840" s="257"/>
      <c r="AKH840" s="257"/>
      <c r="AKI840" s="257"/>
      <c r="AKJ840" s="257"/>
      <c r="AKK840" s="257"/>
      <c r="AKL840" s="257"/>
      <c r="AKM840" s="257"/>
      <c r="AKN840" s="257"/>
      <c r="AKO840" s="257"/>
      <c r="AKP840" s="257"/>
      <c r="AKQ840" s="257"/>
      <c r="AKR840" s="257"/>
      <c r="AKS840" s="257"/>
      <c r="AKT840" s="257"/>
      <c r="AKU840" s="257"/>
      <c r="AKV840" s="257"/>
      <c r="AKW840" s="257"/>
      <c r="AKX840" s="257"/>
      <c r="AKY840" s="257"/>
      <c r="AKZ840" s="257"/>
      <c r="ALA840" s="257"/>
      <c r="ALB840" s="257"/>
      <c r="ALC840" s="257"/>
      <c r="ALD840" s="257"/>
      <c r="ALE840" s="257"/>
      <c r="ALF840" s="257"/>
      <c r="ALG840" s="257"/>
      <c r="ALH840" s="257"/>
      <c r="ALI840" s="257"/>
      <c r="ALJ840" s="257"/>
      <c r="ALK840" s="257"/>
      <c r="ALL840" s="257"/>
      <c r="ALM840" s="257"/>
      <c r="ALN840" s="257"/>
      <c r="ALO840" s="257"/>
      <c r="ALP840" s="257"/>
      <c r="ALQ840" s="257"/>
      <c r="ALR840" s="257"/>
      <c r="ALS840" s="257"/>
      <c r="ALT840" s="257"/>
      <c r="ALU840" s="257"/>
      <c r="ALV840" s="257"/>
      <c r="ALW840" s="257"/>
      <c r="ALX840" s="257"/>
      <c r="ALY840" s="257"/>
      <c r="ALZ840" s="257"/>
      <c r="AMA840" s="257"/>
      <c r="AMB840" s="257"/>
      <c r="AMC840" s="257"/>
      <c r="AMD840" s="257"/>
      <c r="AME840" s="257"/>
      <c r="AMF840" s="257"/>
      <c r="AMG840" s="257"/>
      <c r="AMH840" s="257"/>
      <c r="AMI840" s="257"/>
      <c r="AMJ840" s="257"/>
      <c r="AMK840" s="257"/>
      <c r="AML840" s="257"/>
      <c r="AMM840" s="257"/>
      <c r="AMN840" s="257"/>
      <c r="AMO840" s="257"/>
      <c r="AMP840" s="257"/>
      <c r="AMQ840" s="257"/>
      <c r="AMR840" s="257"/>
      <c r="AMS840" s="257"/>
      <c r="AMT840" s="257"/>
      <c r="AMU840" s="257"/>
      <c r="AMV840" s="257"/>
      <c r="AMW840" s="257"/>
      <c r="AMX840" s="257"/>
      <c r="AMY840" s="257"/>
      <c r="AMZ840" s="257"/>
      <c r="ANA840" s="257"/>
      <c r="ANB840" s="257"/>
      <c r="ANC840" s="257"/>
      <c r="AND840" s="257"/>
      <c r="ANE840" s="257"/>
      <c r="ANF840" s="257"/>
      <c r="ANG840" s="257"/>
      <c r="ANH840" s="257"/>
      <c r="ANI840" s="257"/>
      <c r="ANJ840" s="257"/>
      <c r="ANK840" s="257"/>
      <c r="ANL840" s="257"/>
      <c r="ANM840" s="257"/>
      <c r="ANN840" s="257"/>
      <c r="ANO840" s="257"/>
      <c r="ANP840" s="257"/>
      <c r="ANQ840" s="257"/>
      <c r="ANR840" s="257"/>
      <c r="ANS840" s="257"/>
      <c r="ANT840" s="257"/>
      <c r="ANU840" s="257"/>
      <c r="ANV840" s="257"/>
      <c r="ANW840" s="257"/>
      <c r="ANX840" s="257"/>
      <c r="ANY840" s="257"/>
      <c r="ANZ840" s="257"/>
      <c r="AOA840" s="257"/>
      <c r="AOB840" s="257"/>
      <c r="AOC840" s="257"/>
      <c r="AOD840" s="257"/>
      <c r="AOE840" s="257"/>
      <c r="AOF840" s="257"/>
      <c r="AOG840" s="257"/>
      <c r="AOH840" s="257"/>
      <c r="AOI840" s="257"/>
      <c r="AOJ840" s="257"/>
      <c r="AOK840" s="257"/>
      <c r="AOL840" s="257"/>
      <c r="AOM840" s="257"/>
      <c r="AON840" s="257"/>
      <c r="AOO840" s="257"/>
      <c r="AOP840" s="257"/>
      <c r="AOQ840" s="257"/>
      <c r="AOR840" s="257"/>
      <c r="AOS840" s="257"/>
      <c r="AOT840" s="257"/>
      <c r="AOU840" s="257"/>
      <c r="AOV840" s="257"/>
      <c r="AOW840" s="257"/>
      <c r="AOX840" s="257"/>
      <c r="AOY840" s="257"/>
      <c r="AOZ840" s="257"/>
      <c r="APA840" s="257"/>
      <c r="APB840" s="257"/>
      <c r="APC840" s="257"/>
      <c r="APD840" s="257"/>
      <c r="APE840" s="257"/>
      <c r="APF840" s="257"/>
      <c r="APG840" s="257"/>
      <c r="APH840" s="257"/>
      <c r="API840" s="257"/>
      <c r="APJ840" s="257"/>
      <c r="APK840" s="257"/>
      <c r="APL840" s="257"/>
      <c r="APM840" s="257"/>
      <c r="APN840" s="257"/>
      <c r="APO840" s="257"/>
      <c r="APP840" s="257"/>
      <c r="APQ840" s="257"/>
      <c r="APR840" s="257"/>
      <c r="APS840" s="257"/>
      <c r="APT840" s="257"/>
      <c r="APU840" s="257"/>
      <c r="APV840" s="257"/>
      <c r="APW840" s="257"/>
      <c r="APX840" s="257"/>
      <c r="APY840" s="257"/>
      <c r="APZ840" s="257"/>
      <c r="AQA840" s="257"/>
      <c r="AQB840" s="257"/>
      <c r="AQC840" s="257"/>
      <c r="AQD840" s="257"/>
      <c r="AQE840" s="257"/>
      <c r="AQF840" s="257"/>
      <c r="AQG840" s="257"/>
      <c r="AQH840" s="257"/>
      <c r="AQI840" s="257"/>
      <c r="AQJ840" s="257"/>
      <c r="AQK840" s="257"/>
      <c r="AQL840" s="257"/>
      <c r="AQM840" s="257"/>
      <c r="AQN840" s="257"/>
      <c r="AQO840" s="257"/>
      <c r="AQP840" s="257"/>
      <c r="AQQ840" s="257"/>
      <c r="AQR840" s="257"/>
      <c r="AQS840" s="257"/>
      <c r="AQT840" s="257"/>
      <c r="AQU840" s="257"/>
      <c r="AQV840" s="257"/>
      <c r="AQW840" s="257"/>
      <c r="AQX840" s="257"/>
      <c r="AQY840" s="257"/>
      <c r="AQZ840" s="257"/>
      <c r="ARA840" s="257"/>
      <c r="ARB840" s="257"/>
      <c r="ARC840" s="257"/>
      <c r="ARD840" s="257"/>
      <c r="ARE840" s="257"/>
      <c r="ARF840" s="257"/>
      <c r="ARG840" s="257"/>
      <c r="ARH840" s="257"/>
      <c r="ARI840" s="257"/>
      <c r="ARJ840" s="257"/>
      <c r="ARK840" s="257"/>
      <c r="ARL840" s="257"/>
      <c r="ARM840" s="257"/>
      <c r="ARN840" s="257"/>
      <c r="ARO840" s="257"/>
      <c r="ARP840" s="257"/>
      <c r="ARQ840" s="257"/>
      <c r="ARR840" s="257"/>
      <c r="ARS840" s="257"/>
      <c r="ART840" s="257"/>
      <c r="ARU840" s="257"/>
      <c r="ARV840" s="257"/>
      <c r="ARW840" s="257"/>
      <c r="ARX840" s="257"/>
      <c r="ARY840" s="257"/>
      <c r="ARZ840" s="257"/>
      <c r="ASA840" s="257"/>
      <c r="ASB840" s="257"/>
      <c r="ASC840" s="257"/>
      <c r="ASD840" s="257"/>
      <c r="ASE840" s="257"/>
      <c r="ASF840" s="257"/>
      <c r="ASG840" s="257"/>
      <c r="ASH840" s="257"/>
      <c r="ASI840" s="257"/>
      <c r="ASJ840" s="257"/>
      <c r="ASK840" s="257"/>
      <c r="ASL840" s="257"/>
      <c r="ASM840" s="257"/>
      <c r="ASN840" s="257"/>
      <c r="ASO840" s="257"/>
      <c r="ASP840" s="257"/>
      <c r="ASQ840" s="257"/>
      <c r="ASR840" s="257"/>
      <c r="ASS840" s="257"/>
      <c r="AST840" s="257"/>
      <c r="ASU840" s="257"/>
      <c r="ASV840" s="257"/>
      <c r="ASW840" s="257"/>
      <c r="ASX840" s="257"/>
      <c r="ASY840" s="257"/>
      <c r="ASZ840" s="257"/>
      <c r="ATA840" s="257"/>
      <c r="ATB840" s="257"/>
      <c r="ATC840" s="257"/>
      <c r="ATD840" s="257"/>
      <c r="ATE840" s="257"/>
      <c r="ATF840" s="257"/>
      <c r="ATG840" s="257"/>
      <c r="ATH840" s="257"/>
      <c r="ATI840" s="257"/>
      <c r="ATJ840" s="257"/>
      <c r="ATK840" s="257"/>
      <c r="ATL840" s="257"/>
      <c r="ATM840" s="257"/>
      <c r="ATN840" s="257"/>
      <c r="ATO840" s="257"/>
      <c r="ATP840" s="257"/>
      <c r="ATQ840" s="257"/>
      <c r="ATR840" s="257"/>
      <c r="ATS840" s="257"/>
      <c r="ATT840" s="257"/>
      <c r="ATU840" s="257"/>
      <c r="ATV840" s="257"/>
      <c r="ATW840" s="257"/>
      <c r="ATX840" s="257"/>
      <c r="ATY840" s="257"/>
      <c r="ATZ840" s="257"/>
      <c r="AUA840" s="257"/>
      <c r="AUB840" s="257"/>
      <c r="AUC840" s="257"/>
      <c r="AUD840" s="257"/>
      <c r="AUE840" s="257"/>
      <c r="AUF840" s="257"/>
      <c r="AUG840" s="257"/>
      <c r="AUH840" s="257"/>
      <c r="AUI840" s="257"/>
      <c r="AUJ840" s="257"/>
      <c r="AUK840" s="257"/>
      <c r="AUL840" s="257"/>
      <c r="AUM840" s="257"/>
      <c r="AUN840" s="257"/>
      <c r="AUO840" s="257"/>
      <c r="AUP840" s="257"/>
      <c r="AUQ840" s="257"/>
      <c r="AUR840" s="257"/>
      <c r="AUS840" s="257"/>
      <c r="AUT840" s="257"/>
      <c r="AUU840" s="257"/>
      <c r="AUV840" s="257"/>
      <c r="AUW840" s="257"/>
      <c r="AUX840" s="257"/>
      <c r="AUY840" s="257"/>
      <c r="AUZ840" s="257"/>
      <c r="AVA840" s="257"/>
      <c r="AVB840" s="257"/>
      <c r="AVC840" s="257"/>
      <c r="AVD840" s="257"/>
      <c r="AVE840" s="257"/>
      <c r="AVF840" s="257"/>
      <c r="AVG840" s="257"/>
      <c r="AVH840" s="257"/>
      <c r="AVI840" s="257"/>
      <c r="AVJ840" s="257"/>
      <c r="AVK840" s="257"/>
      <c r="AVL840" s="257"/>
      <c r="AVM840" s="257"/>
      <c r="AVN840" s="257"/>
      <c r="AVO840" s="257"/>
      <c r="AVP840" s="257"/>
      <c r="AVQ840" s="257"/>
      <c r="AVR840" s="257"/>
      <c r="AVS840" s="257"/>
      <c r="AVT840" s="257"/>
      <c r="AVU840" s="257"/>
      <c r="AVV840" s="257"/>
      <c r="AVW840" s="257"/>
      <c r="AVX840" s="257"/>
      <c r="AVY840" s="257"/>
      <c r="AVZ840" s="257"/>
      <c r="AWA840" s="257"/>
      <c r="AWB840" s="257"/>
      <c r="AWC840" s="257"/>
      <c r="AWD840" s="257"/>
      <c r="AWE840" s="257"/>
      <c r="AWF840" s="257"/>
      <c r="AWG840" s="257"/>
      <c r="AWH840" s="257"/>
      <c r="AWI840" s="257"/>
      <c r="AWJ840" s="257"/>
      <c r="AWK840" s="257"/>
      <c r="AWL840" s="257"/>
      <c r="AWM840" s="257"/>
      <c r="AWN840" s="257"/>
      <c r="AWO840" s="257"/>
      <c r="AWP840" s="257"/>
      <c r="AWQ840" s="257"/>
      <c r="AWR840" s="257"/>
      <c r="AWS840" s="257"/>
      <c r="AWT840" s="257"/>
      <c r="AWU840" s="257"/>
      <c r="AWV840" s="257"/>
      <c r="AWW840" s="257"/>
      <c r="AWX840" s="257"/>
      <c r="AWY840" s="257"/>
      <c r="AWZ840" s="257"/>
      <c r="AXA840" s="257"/>
      <c r="AXB840" s="257"/>
      <c r="AXC840" s="257"/>
      <c r="AXD840" s="257"/>
      <c r="AXE840" s="257"/>
      <c r="AXF840" s="257"/>
      <c r="AXG840" s="257"/>
      <c r="AXH840" s="257"/>
      <c r="AXI840" s="257"/>
      <c r="AXJ840" s="257"/>
      <c r="AXK840" s="257"/>
      <c r="AXL840" s="257"/>
      <c r="AXM840" s="257"/>
      <c r="AXN840" s="257"/>
      <c r="AXO840" s="257"/>
      <c r="AXP840" s="257"/>
      <c r="AXQ840" s="257"/>
      <c r="AXR840" s="257"/>
      <c r="AXS840" s="257"/>
      <c r="AXT840" s="257"/>
      <c r="AXU840" s="257"/>
      <c r="AXV840" s="257"/>
      <c r="AXW840" s="257"/>
      <c r="AXX840" s="257"/>
      <c r="AXY840" s="257"/>
      <c r="AXZ840" s="257"/>
      <c r="AYA840" s="257"/>
      <c r="AYB840" s="257"/>
      <c r="AYC840" s="257"/>
      <c r="AYD840" s="257"/>
      <c r="AYE840" s="257"/>
      <c r="AYF840" s="257"/>
      <c r="AYG840" s="257"/>
      <c r="AYH840" s="257"/>
      <c r="AYI840" s="257"/>
      <c r="AYJ840" s="257"/>
      <c r="AYK840" s="257"/>
      <c r="AYL840" s="257"/>
      <c r="AYM840" s="257"/>
      <c r="AYN840" s="257"/>
      <c r="AYO840" s="257"/>
      <c r="AYP840" s="257"/>
      <c r="AYQ840" s="257"/>
      <c r="AYR840" s="257"/>
      <c r="AYS840" s="257"/>
      <c r="AYT840" s="257"/>
      <c r="AYU840" s="257"/>
      <c r="AYV840" s="257"/>
      <c r="AYW840" s="257"/>
      <c r="AYX840" s="257"/>
      <c r="AYY840" s="257"/>
      <c r="AYZ840" s="257"/>
      <c r="AZA840" s="257"/>
      <c r="AZB840" s="257"/>
      <c r="AZC840" s="257"/>
      <c r="AZD840" s="257"/>
      <c r="AZE840" s="257"/>
      <c r="AZF840" s="257"/>
      <c r="AZG840" s="257"/>
      <c r="AZH840" s="257"/>
      <c r="AZI840" s="257"/>
      <c r="AZJ840" s="257"/>
      <c r="AZK840" s="257"/>
      <c r="AZL840" s="257"/>
      <c r="AZM840" s="257"/>
      <c r="AZN840" s="257"/>
      <c r="AZO840" s="257"/>
      <c r="AZP840" s="257"/>
      <c r="AZQ840" s="257"/>
      <c r="AZR840" s="257"/>
      <c r="AZS840" s="257"/>
      <c r="AZT840" s="257"/>
      <c r="AZU840" s="257"/>
      <c r="AZV840" s="257"/>
      <c r="AZW840" s="257"/>
      <c r="AZX840" s="257"/>
      <c r="AZY840" s="257"/>
      <c r="AZZ840" s="257"/>
      <c r="BAA840" s="257"/>
      <c r="BAB840" s="257"/>
      <c r="BAC840" s="257"/>
      <c r="BAD840" s="257"/>
      <c r="BAE840" s="257"/>
      <c r="BAF840" s="257"/>
      <c r="BAG840" s="257"/>
      <c r="BAH840" s="257"/>
      <c r="BAI840" s="257"/>
      <c r="BAJ840" s="257"/>
      <c r="BAK840" s="257"/>
      <c r="BAL840" s="257"/>
      <c r="BAM840" s="257"/>
      <c r="BAN840" s="257"/>
      <c r="BAO840" s="257"/>
      <c r="BAP840" s="257"/>
      <c r="BAQ840" s="257"/>
      <c r="BAR840" s="257"/>
      <c r="BAS840" s="257"/>
      <c r="BAT840" s="257"/>
      <c r="BAU840" s="257"/>
      <c r="BAV840" s="257"/>
      <c r="BAW840" s="257"/>
      <c r="BAX840" s="257"/>
      <c r="BAY840" s="257"/>
      <c r="BAZ840" s="257"/>
      <c r="BBA840" s="257"/>
      <c r="BBB840" s="257"/>
      <c r="BBC840" s="257"/>
      <c r="BBD840" s="257"/>
      <c r="BBE840" s="257"/>
      <c r="BBF840" s="257"/>
      <c r="BBG840" s="257"/>
      <c r="BBH840" s="257"/>
      <c r="BBI840" s="257"/>
      <c r="BBJ840" s="257"/>
      <c r="BBK840" s="257"/>
      <c r="BBL840" s="257"/>
      <c r="BBM840" s="257"/>
      <c r="BBN840" s="257"/>
      <c r="BBO840" s="257"/>
      <c r="BBP840" s="257"/>
      <c r="BBQ840" s="257"/>
      <c r="BBR840" s="257"/>
      <c r="BBS840" s="257"/>
      <c r="BBT840" s="257"/>
      <c r="BBU840" s="257"/>
      <c r="BBV840" s="257"/>
      <c r="BBW840" s="257"/>
      <c r="BBX840" s="257"/>
      <c r="BBY840" s="257"/>
      <c r="BBZ840" s="257"/>
      <c r="BCA840" s="257"/>
      <c r="BCB840" s="257"/>
      <c r="BCC840" s="257"/>
      <c r="BCD840" s="257"/>
      <c r="BCE840" s="257"/>
      <c r="BCF840" s="257"/>
      <c r="BCG840" s="257"/>
      <c r="BCH840" s="257"/>
      <c r="BCI840" s="257"/>
      <c r="BCJ840" s="257"/>
      <c r="BCK840" s="257"/>
      <c r="BCL840" s="257"/>
      <c r="BCM840" s="257"/>
      <c r="BCN840" s="257"/>
      <c r="BCO840" s="257"/>
      <c r="BCP840" s="257"/>
      <c r="BCQ840" s="257"/>
      <c r="BCR840" s="257"/>
      <c r="BCS840" s="257"/>
      <c r="BCT840" s="257"/>
      <c r="BCU840" s="257"/>
      <c r="BCV840" s="257"/>
      <c r="BCW840" s="257"/>
      <c r="BCX840" s="257"/>
      <c r="BCY840" s="257"/>
      <c r="BCZ840" s="257"/>
      <c r="BDA840" s="257"/>
      <c r="BDB840" s="257"/>
      <c r="BDC840" s="257"/>
      <c r="BDD840" s="257"/>
      <c r="BDE840" s="257"/>
      <c r="BDF840" s="257"/>
      <c r="BDG840" s="257"/>
      <c r="BDH840" s="257"/>
      <c r="BDI840" s="257"/>
      <c r="BDJ840" s="257"/>
      <c r="BDK840" s="257"/>
      <c r="BDL840" s="257"/>
      <c r="BDM840" s="257"/>
      <c r="BDN840" s="257"/>
      <c r="BDO840" s="257"/>
      <c r="BDP840" s="257"/>
      <c r="BDQ840" s="257"/>
      <c r="BDR840" s="257"/>
      <c r="BDS840" s="257"/>
      <c r="BDT840" s="257"/>
      <c r="BDU840" s="257"/>
      <c r="BDV840" s="257"/>
      <c r="BDW840" s="257"/>
      <c r="BDX840" s="257"/>
      <c r="BDY840" s="257"/>
      <c r="BDZ840" s="257"/>
      <c r="BEA840" s="257"/>
      <c r="BEB840" s="257"/>
      <c r="BEC840" s="257"/>
      <c r="BED840" s="257"/>
      <c r="BEE840" s="257"/>
      <c r="BEF840" s="257"/>
      <c r="BEG840" s="257"/>
      <c r="BEH840" s="257"/>
      <c r="BEI840" s="257"/>
      <c r="BEJ840" s="257"/>
      <c r="BEK840" s="257"/>
      <c r="BEL840" s="257"/>
      <c r="BEM840" s="257"/>
      <c r="BEN840" s="257"/>
      <c r="BEO840" s="257"/>
      <c r="BEP840" s="257"/>
      <c r="BEQ840" s="257"/>
      <c r="BER840" s="257"/>
      <c r="BES840" s="257"/>
      <c r="BET840" s="257"/>
      <c r="BEU840" s="257"/>
      <c r="BEV840" s="257"/>
      <c r="BEW840" s="257"/>
      <c r="BEX840" s="257"/>
      <c r="BEY840" s="257"/>
      <c r="BEZ840" s="257"/>
      <c r="BFA840" s="257"/>
      <c r="BFB840" s="257"/>
      <c r="BFC840" s="257"/>
      <c r="BFD840" s="257"/>
      <c r="BFE840" s="257"/>
      <c r="BFF840" s="257"/>
      <c r="BFG840" s="257"/>
      <c r="BFH840" s="257"/>
      <c r="BFI840" s="257"/>
      <c r="BFJ840" s="257"/>
      <c r="BFK840" s="257"/>
      <c r="BFL840" s="257"/>
      <c r="BFM840" s="257"/>
      <c r="BFN840" s="257"/>
      <c r="BFO840" s="257"/>
      <c r="BFP840" s="257"/>
      <c r="BFQ840" s="257"/>
      <c r="BFR840" s="257"/>
      <c r="BFS840" s="257"/>
      <c r="BFT840" s="257"/>
      <c r="BFU840" s="257"/>
      <c r="BFV840" s="257"/>
      <c r="BFW840" s="257"/>
      <c r="BFX840" s="257"/>
      <c r="BFY840" s="257"/>
      <c r="BFZ840" s="257"/>
      <c r="BGA840" s="257"/>
      <c r="BGB840" s="257"/>
      <c r="BGC840" s="257"/>
      <c r="BGD840" s="257"/>
      <c r="BGE840" s="257"/>
      <c r="BGF840" s="257"/>
      <c r="BGG840" s="257"/>
      <c r="BGH840" s="257"/>
      <c r="BGI840" s="257"/>
      <c r="BGJ840" s="257"/>
      <c r="BGK840" s="257"/>
      <c r="BGL840" s="257"/>
      <c r="BGM840" s="257"/>
      <c r="BGN840" s="257"/>
      <c r="BGO840" s="257"/>
      <c r="BGP840" s="257"/>
      <c r="BGQ840" s="257"/>
      <c r="BGR840" s="257"/>
      <c r="BGS840" s="257"/>
      <c r="BGT840" s="257"/>
      <c r="BGU840" s="257"/>
      <c r="BGV840" s="257"/>
      <c r="BGW840" s="257"/>
      <c r="BGX840" s="257"/>
      <c r="BGY840" s="257"/>
      <c r="BGZ840" s="257"/>
      <c r="BHA840" s="257"/>
      <c r="BHB840" s="257"/>
      <c r="BHC840" s="257"/>
      <c r="BHD840" s="257"/>
      <c r="BHE840" s="257"/>
      <c r="BHF840" s="257"/>
      <c r="BHG840" s="257"/>
      <c r="BHH840" s="257"/>
      <c r="BHI840" s="257"/>
      <c r="BHJ840" s="257"/>
      <c r="BHK840" s="257"/>
      <c r="BHL840" s="257"/>
      <c r="BHM840" s="257"/>
      <c r="BHN840" s="257"/>
      <c r="BHO840" s="257"/>
      <c r="BHP840" s="257"/>
      <c r="BHQ840" s="257"/>
      <c r="BHR840" s="257"/>
      <c r="BHS840" s="257"/>
      <c r="BHT840" s="257"/>
      <c r="BHU840" s="257"/>
      <c r="BHV840" s="257"/>
      <c r="BHW840" s="257"/>
      <c r="BHX840" s="257"/>
      <c r="BHY840" s="257"/>
      <c r="BHZ840" s="257"/>
      <c r="BIA840" s="257"/>
      <c r="BIB840" s="257"/>
      <c r="BIC840" s="257"/>
      <c r="BID840" s="257"/>
      <c r="BIE840" s="257"/>
      <c r="BIF840" s="257"/>
      <c r="BIG840" s="257"/>
      <c r="BIH840" s="257"/>
      <c r="BII840" s="257"/>
      <c r="BIJ840" s="257"/>
      <c r="BIK840" s="257"/>
      <c r="BIL840" s="257"/>
      <c r="BIM840" s="257"/>
      <c r="BIN840" s="257"/>
      <c r="BIO840" s="257"/>
      <c r="BIP840" s="257"/>
      <c r="BIQ840" s="257"/>
      <c r="BIR840" s="257"/>
      <c r="BIS840" s="257"/>
      <c r="BIT840" s="257"/>
      <c r="BIU840" s="257"/>
      <c r="BIV840" s="257"/>
      <c r="BIW840" s="257"/>
      <c r="BIX840" s="257"/>
      <c r="BIY840" s="257"/>
      <c r="BIZ840" s="257"/>
      <c r="BJA840" s="257"/>
      <c r="BJB840" s="257"/>
      <c r="BJC840" s="257"/>
      <c r="BJD840" s="257"/>
      <c r="BJE840" s="257"/>
      <c r="BJF840" s="257"/>
      <c r="BJG840" s="257"/>
      <c r="BJH840" s="257"/>
      <c r="BJI840" s="257"/>
      <c r="BJJ840" s="257"/>
      <c r="BJK840" s="257"/>
      <c r="BJL840" s="257"/>
      <c r="BJM840" s="257"/>
      <c r="BJN840" s="257"/>
      <c r="BJO840" s="257"/>
      <c r="BJP840" s="257"/>
      <c r="BJQ840" s="257"/>
      <c r="BJR840" s="257"/>
      <c r="BJS840" s="257"/>
      <c r="BJT840" s="257"/>
      <c r="BJU840" s="257"/>
      <c r="BJV840" s="257"/>
      <c r="BJW840" s="257"/>
      <c r="BJX840" s="257"/>
      <c r="BJY840" s="257"/>
      <c r="BJZ840" s="257"/>
      <c r="BKA840" s="257"/>
      <c r="BKB840" s="257"/>
      <c r="BKC840" s="257"/>
      <c r="BKD840" s="257"/>
      <c r="BKE840" s="257"/>
      <c r="BKF840" s="257"/>
      <c r="BKG840" s="257"/>
      <c r="BKH840" s="257"/>
      <c r="BKI840" s="257"/>
      <c r="BKJ840" s="257"/>
      <c r="BKK840" s="257"/>
      <c r="BKL840" s="257"/>
      <c r="BKM840" s="257"/>
      <c r="BKN840" s="257"/>
      <c r="BKO840" s="257"/>
      <c r="BKP840" s="257"/>
      <c r="BKQ840" s="257"/>
      <c r="BKR840" s="257"/>
      <c r="BKS840" s="257"/>
      <c r="BKT840" s="257"/>
      <c r="BKU840" s="257"/>
      <c r="BKV840" s="257"/>
      <c r="BKW840" s="257"/>
      <c r="BKX840" s="257"/>
      <c r="BKY840" s="257"/>
      <c r="BKZ840" s="257"/>
      <c r="BLA840" s="257"/>
      <c r="BLB840" s="257"/>
      <c r="BLC840" s="257"/>
      <c r="BLD840" s="257"/>
      <c r="BLE840" s="257"/>
      <c r="BLF840" s="257"/>
      <c r="BLG840" s="257"/>
      <c r="BLH840" s="257"/>
      <c r="BLI840" s="257"/>
      <c r="BLJ840" s="257"/>
      <c r="BLK840" s="257"/>
      <c r="BLL840" s="257"/>
      <c r="BLM840" s="257"/>
      <c r="BLN840" s="257"/>
      <c r="BLO840" s="257"/>
      <c r="BLP840" s="257"/>
      <c r="BLQ840" s="257"/>
      <c r="BLR840" s="257"/>
      <c r="BLS840" s="257"/>
      <c r="BLT840" s="257"/>
      <c r="BLU840" s="257"/>
      <c r="BLV840" s="257"/>
      <c r="BLW840" s="257"/>
      <c r="BLX840" s="257"/>
      <c r="BLY840" s="257"/>
      <c r="BLZ840" s="257"/>
      <c r="BMA840" s="257"/>
      <c r="BMB840" s="257"/>
      <c r="BMC840" s="257"/>
      <c r="BMD840" s="257"/>
      <c r="BME840" s="257"/>
      <c r="BMF840" s="257"/>
      <c r="BMG840" s="257"/>
      <c r="BMH840" s="257"/>
      <c r="BMI840" s="257"/>
      <c r="BMJ840" s="257"/>
      <c r="BMK840" s="257"/>
      <c r="BML840" s="257"/>
      <c r="BMM840" s="257"/>
      <c r="BMN840" s="257"/>
      <c r="BMO840" s="257"/>
      <c r="BMP840" s="257"/>
      <c r="BMQ840" s="257"/>
      <c r="BMR840" s="257"/>
      <c r="BMS840" s="257"/>
      <c r="BMT840" s="257"/>
      <c r="BMU840" s="257"/>
      <c r="BMV840" s="257"/>
      <c r="BMW840" s="257"/>
      <c r="BMX840" s="257"/>
      <c r="BMY840" s="257"/>
      <c r="BMZ840" s="257"/>
      <c r="BNA840" s="257"/>
      <c r="BNB840" s="257"/>
      <c r="BNC840" s="257"/>
      <c r="BND840" s="257"/>
      <c r="BNE840" s="257"/>
      <c r="BNF840" s="257"/>
      <c r="BNG840" s="257"/>
      <c r="BNH840" s="257"/>
      <c r="BNI840" s="257"/>
      <c r="BNJ840" s="257"/>
      <c r="BNK840" s="257"/>
      <c r="BNL840" s="257"/>
      <c r="BNM840" s="257"/>
      <c r="BNN840" s="257"/>
      <c r="BNO840" s="257"/>
      <c r="BNP840" s="257"/>
      <c r="BNQ840" s="257"/>
      <c r="BNR840" s="257"/>
      <c r="BNS840" s="257"/>
      <c r="BNT840" s="257"/>
      <c r="BNU840" s="257"/>
      <c r="BNV840" s="257"/>
      <c r="BNW840" s="257"/>
      <c r="BNX840" s="257"/>
      <c r="BNY840" s="257"/>
      <c r="BNZ840" s="257"/>
      <c r="BOA840" s="257"/>
      <c r="BOB840" s="257"/>
      <c r="BOC840" s="257"/>
      <c r="BOD840" s="257"/>
      <c r="BOE840" s="257"/>
      <c r="BOF840" s="257"/>
      <c r="BOG840" s="257"/>
      <c r="BOH840" s="257"/>
      <c r="BOI840" s="257"/>
      <c r="BOJ840" s="257"/>
      <c r="BOK840" s="257"/>
      <c r="BOL840" s="257"/>
      <c r="BOM840" s="257"/>
      <c r="BON840" s="257"/>
      <c r="BOO840" s="257"/>
      <c r="BOP840" s="257"/>
      <c r="BOQ840" s="257"/>
      <c r="BOR840" s="257"/>
      <c r="BOS840" s="257"/>
      <c r="BOT840" s="257"/>
      <c r="BOU840" s="257"/>
      <c r="BOV840" s="257"/>
      <c r="BOW840" s="257"/>
      <c r="BOX840" s="257"/>
      <c r="BOY840" s="257"/>
      <c r="BOZ840" s="257"/>
      <c r="BPA840" s="257"/>
      <c r="BPB840" s="257"/>
      <c r="BPC840" s="257"/>
      <c r="BPD840" s="257"/>
      <c r="BPE840" s="257"/>
      <c r="BPF840" s="257"/>
      <c r="BPG840" s="257"/>
      <c r="BPH840" s="257"/>
      <c r="BPI840" s="257"/>
      <c r="BPJ840" s="257"/>
      <c r="BPK840" s="257"/>
      <c r="BPL840" s="257"/>
      <c r="BPM840" s="257"/>
      <c r="BPN840" s="257"/>
      <c r="BPO840" s="257"/>
      <c r="BPP840" s="257"/>
      <c r="BPQ840" s="257"/>
      <c r="BPR840" s="257"/>
      <c r="BPS840" s="257"/>
      <c r="BPT840" s="257"/>
      <c r="BPU840" s="257"/>
      <c r="BPV840" s="257"/>
      <c r="BPW840" s="257"/>
      <c r="BPX840" s="257"/>
      <c r="BPY840" s="257"/>
      <c r="BPZ840" s="257"/>
      <c r="BQA840" s="257"/>
      <c r="BQB840" s="257"/>
      <c r="BQC840" s="257"/>
      <c r="BQD840" s="257"/>
      <c r="BQE840" s="257"/>
      <c r="BQF840" s="257"/>
      <c r="BQG840" s="257"/>
      <c r="BQH840" s="257"/>
      <c r="BQI840" s="257"/>
      <c r="BQJ840" s="257"/>
      <c r="BQK840" s="257"/>
      <c r="BQL840" s="257"/>
      <c r="BQM840" s="257"/>
      <c r="BQN840" s="257"/>
      <c r="BQO840" s="257"/>
      <c r="BQP840" s="257"/>
      <c r="BQQ840" s="257"/>
      <c r="BQR840" s="257"/>
      <c r="BQS840" s="257"/>
      <c r="BQT840" s="257"/>
      <c r="BQU840" s="257"/>
      <c r="BQV840" s="257"/>
      <c r="BQW840" s="257"/>
      <c r="BQX840" s="257"/>
      <c r="BQY840" s="257"/>
      <c r="BQZ840" s="257"/>
      <c r="BRA840" s="257"/>
      <c r="BRB840" s="257"/>
      <c r="BRC840" s="257"/>
      <c r="BRD840" s="257"/>
      <c r="BRE840" s="257"/>
      <c r="BRF840" s="257"/>
      <c r="BRG840" s="257"/>
      <c r="BRH840" s="257"/>
      <c r="BRI840" s="257"/>
      <c r="BRJ840" s="257"/>
      <c r="BRK840" s="257"/>
      <c r="BRL840" s="257"/>
      <c r="BRM840" s="257"/>
      <c r="BRN840" s="257"/>
      <c r="BRO840" s="257"/>
      <c r="BRP840" s="257"/>
      <c r="BRQ840" s="257"/>
      <c r="BRR840" s="257"/>
      <c r="BRS840" s="257"/>
      <c r="BRT840" s="257"/>
      <c r="BRU840" s="257"/>
      <c r="BRV840" s="257"/>
      <c r="BRW840" s="257"/>
      <c r="BRX840" s="257"/>
      <c r="BRY840" s="257"/>
      <c r="BRZ840" s="257"/>
      <c r="BSA840" s="257"/>
      <c r="BSB840" s="257"/>
      <c r="BSC840" s="257"/>
      <c r="BSD840" s="257"/>
      <c r="BSE840" s="257"/>
      <c r="BSF840" s="257"/>
      <c r="BSG840" s="257"/>
      <c r="BSH840" s="257"/>
      <c r="BSI840" s="257"/>
      <c r="BSJ840" s="257"/>
      <c r="BSK840" s="257"/>
      <c r="BSL840" s="257"/>
      <c r="BSM840" s="257"/>
      <c r="BSN840" s="257"/>
      <c r="BSO840" s="257"/>
      <c r="BSP840" s="257"/>
      <c r="BSQ840" s="257"/>
      <c r="BSR840" s="257"/>
      <c r="BSS840" s="257"/>
      <c r="BST840" s="257"/>
      <c r="BSU840" s="257"/>
      <c r="BSV840" s="257"/>
      <c r="BSW840" s="257"/>
      <c r="BSX840" s="257"/>
      <c r="BSY840" s="257"/>
      <c r="BSZ840" s="257"/>
      <c r="BTA840" s="257"/>
      <c r="BTB840" s="257"/>
      <c r="BTC840" s="257"/>
      <c r="BTD840" s="257"/>
      <c r="BTE840" s="257"/>
      <c r="BTF840" s="257"/>
      <c r="BTG840" s="257"/>
      <c r="BTH840" s="257"/>
      <c r="BTI840" s="257"/>
      <c r="BTJ840" s="257"/>
      <c r="BTK840" s="257"/>
      <c r="BTL840" s="257"/>
      <c r="BTM840" s="257"/>
      <c r="BTN840" s="257"/>
      <c r="BTO840" s="257"/>
      <c r="BTP840" s="257"/>
      <c r="BTQ840" s="257"/>
      <c r="BTR840" s="257"/>
      <c r="BTS840" s="257"/>
      <c r="BTT840" s="257"/>
      <c r="BTU840" s="257"/>
      <c r="BTV840" s="257"/>
      <c r="BTW840" s="257"/>
      <c r="BTX840" s="257"/>
      <c r="BTY840" s="257"/>
      <c r="BTZ840" s="257"/>
      <c r="BUA840" s="257"/>
      <c r="BUB840" s="257"/>
      <c r="BUC840" s="257"/>
      <c r="BUD840" s="257"/>
      <c r="BUE840" s="257"/>
      <c r="BUF840" s="257"/>
      <c r="BUG840" s="257"/>
      <c r="BUH840" s="257"/>
      <c r="BUI840" s="257"/>
      <c r="BUJ840" s="257"/>
      <c r="BUK840" s="257"/>
      <c r="BUL840" s="257"/>
      <c r="BUM840" s="257"/>
      <c r="BUN840" s="257"/>
      <c r="BUO840" s="257"/>
      <c r="BUP840" s="257"/>
      <c r="BUQ840" s="257"/>
      <c r="BUR840" s="257"/>
      <c r="BUS840" s="257"/>
      <c r="BUT840" s="257"/>
      <c r="BUU840" s="257"/>
      <c r="BUV840" s="257"/>
      <c r="BUW840" s="257"/>
      <c r="BUX840" s="257"/>
      <c r="BUY840" s="257"/>
      <c r="BUZ840" s="257"/>
      <c r="BVA840" s="257"/>
      <c r="BVB840" s="257"/>
      <c r="BVC840" s="257"/>
      <c r="BVD840" s="257"/>
      <c r="BVE840" s="257"/>
      <c r="BVF840" s="257"/>
      <c r="BVG840" s="257"/>
      <c r="BVH840" s="257"/>
      <c r="BVI840" s="257"/>
      <c r="BVJ840" s="257"/>
      <c r="BVK840" s="257"/>
      <c r="BVL840" s="257"/>
      <c r="BVM840" s="257"/>
      <c r="BVN840" s="257"/>
      <c r="BVO840" s="257"/>
      <c r="BVP840" s="257"/>
      <c r="BVQ840" s="257"/>
      <c r="BVR840" s="257"/>
      <c r="BVS840" s="257"/>
      <c r="BVT840" s="257"/>
      <c r="BVU840" s="257"/>
      <c r="BVV840" s="257"/>
      <c r="BVW840" s="257"/>
      <c r="BVX840" s="257"/>
      <c r="BVY840" s="257"/>
      <c r="BVZ840" s="257"/>
      <c r="BWA840" s="257"/>
      <c r="BWB840" s="257"/>
      <c r="BWC840" s="257"/>
      <c r="BWD840" s="257"/>
      <c r="BWE840" s="257"/>
      <c r="BWF840" s="257"/>
      <c r="BWG840" s="257"/>
      <c r="BWH840" s="257"/>
      <c r="BWI840" s="257"/>
      <c r="BWJ840" s="257"/>
      <c r="BWK840" s="257"/>
      <c r="BWL840" s="257"/>
      <c r="BWM840" s="257"/>
      <c r="BWN840" s="257"/>
      <c r="BWO840" s="257"/>
      <c r="BWP840" s="257"/>
      <c r="BWQ840" s="257"/>
      <c r="BWR840" s="257"/>
      <c r="BWS840" s="257"/>
      <c r="BWT840" s="257"/>
      <c r="BWU840" s="257"/>
      <c r="BWV840" s="257"/>
      <c r="BWW840" s="257"/>
      <c r="BWX840" s="257"/>
      <c r="BWY840" s="257"/>
      <c r="BWZ840" s="257"/>
      <c r="BXA840" s="257"/>
      <c r="BXB840" s="257"/>
      <c r="BXC840" s="257"/>
      <c r="BXD840" s="257"/>
      <c r="BXE840" s="257"/>
      <c r="BXF840" s="257"/>
      <c r="BXG840" s="257"/>
      <c r="BXH840" s="257"/>
      <c r="BXI840" s="257"/>
      <c r="BXJ840" s="257"/>
      <c r="BXK840" s="257"/>
      <c r="BXL840" s="257"/>
      <c r="BXM840" s="257"/>
      <c r="BXN840" s="257"/>
      <c r="BXO840" s="257"/>
      <c r="BXP840" s="257"/>
      <c r="BXQ840" s="257"/>
      <c r="BXR840" s="257"/>
      <c r="BXS840" s="257"/>
      <c r="BXT840" s="257"/>
      <c r="BXU840" s="257"/>
      <c r="BXV840" s="257"/>
      <c r="BXW840" s="257"/>
      <c r="BXX840" s="257"/>
      <c r="BXY840" s="257"/>
      <c r="BXZ840" s="257"/>
      <c r="BYA840" s="257"/>
      <c r="BYB840" s="257"/>
      <c r="BYC840" s="257"/>
      <c r="BYD840" s="257"/>
      <c r="BYE840" s="257"/>
      <c r="BYF840" s="257"/>
      <c r="BYG840" s="257"/>
      <c r="BYH840" s="257"/>
      <c r="BYI840" s="257"/>
      <c r="BYJ840" s="257"/>
      <c r="BYK840" s="257"/>
      <c r="BYL840" s="257"/>
      <c r="BYM840" s="257"/>
      <c r="BYN840" s="257"/>
      <c r="BYO840" s="257"/>
      <c r="BYP840" s="257"/>
      <c r="BYQ840" s="257"/>
      <c r="BYR840" s="257"/>
      <c r="BYS840" s="257"/>
      <c r="BYT840" s="257"/>
      <c r="BYU840" s="257"/>
      <c r="BYV840" s="257"/>
      <c r="BYW840" s="257"/>
      <c r="BYX840" s="257"/>
      <c r="BYY840" s="257"/>
      <c r="BYZ840" s="257"/>
      <c r="BZA840" s="257"/>
      <c r="BZB840" s="257"/>
      <c r="BZC840" s="257"/>
      <c r="BZD840" s="257"/>
      <c r="BZE840" s="257"/>
      <c r="BZF840" s="257"/>
      <c r="BZG840" s="257"/>
      <c r="BZH840" s="257"/>
      <c r="BZI840" s="257"/>
      <c r="BZJ840" s="257"/>
      <c r="BZK840" s="257"/>
      <c r="BZL840" s="257"/>
      <c r="BZM840" s="257"/>
      <c r="BZN840" s="257"/>
      <c r="BZO840" s="257"/>
      <c r="BZP840" s="257"/>
      <c r="BZQ840" s="257"/>
      <c r="BZR840" s="257"/>
      <c r="BZS840" s="257"/>
      <c r="BZT840" s="257"/>
      <c r="BZU840" s="257"/>
      <c r="BZV840" s="257"/>
      <c r="BZW840" s="257"/>
      <c r="BZX840" s="257"/>
      <c r="BZY840" s="257"/>
      <c r="BZZ840" s="257"/>
      <c r="CAA840" s="257"/>
      <c r="CAB840" s="257"/>
      <c r="CAC840" s="257"/>
      <c r="CAD840" s="257"/>
      <c r="CAE840" s="257"/>
      <c r="CAF840" s="257"/>
      <c r="CAG840" s="257"/>
      <c r="CAH840" s="257"/>
      <c r="CAI840" s="257"/>
      <c r="CAJ840" s="257"/>
      <c r="CAK840" s="257"/>
      <c r="CAL840" s="257"/>
      <c r="CAM840" s="257"/>
      <c r="CAN840" s="257"/>
      <c r="CAO840" s="257"/>
      <c r="CAP840" s="257"/>
      <c r="CAQ840" s="257"/>
      <c r="CAR840" s="257"/>
      <c r="CAS840" s="257"/>
      <c r="CAT840" s="257"/>
      <c r="CAU840" s="257"/>
      <c r="CAV840" s="257"/>
      <c r="CAW840" s="257"/>
      <c r="CAX840" s="257"/>
      <c r="CAY840" s="257"/>
      <c r="CAZ840" s="257"/>
      <c r="CBA840" s="257"/>
      <c r="CBB840" s="257"/>
      <c r="CBC840" s="257"/>
      <c r="CBD840" s="257"/>
      <c r="CBE840" s="257"/>
      <c r="CBF840" s="257"/>
      <c r="CBG840" s="257"/>
      <c r="CBH840" s="257"/>
      <c r="CBI840" s="257"/>
      <c r="CBJ840" s="257"/>
      <c r="CBK840" s="257"/>
      <c r="CBL840" s="257"/>
      <c r="CBM840" s="257"/>
      <c r="CBN840" s="257"/>
      <c r="CBO840" s="257"/>
      <c r="CBP840" s="257"/>
      <c r="CBQ840" s="257"/>
      <c r="CBR840" s="257"/>
      <c r="CBS840" s="257"/>
      <c r="CBT840" s="257"/>
      <c r="CBU840" s="257"/>
      <c r="CBV840" s="257"/>
      <c r="CBW840" s="257"/>
      <c r="CBX840" s="257"/>
      <c r="CBY840" s="257"/>
      <c r="CBZ840" s="257"/>
      <c r="CCA840" s="257"/>
      <c r="CCB840" s="257"/>
      <c r="CCC840" s="257"/>
      <c r="CCD840" s="257"/>
      <c r="CCE840" s="257"/>
      <c r="CCF840" s="257"/>
      <c r="CCG840" s="257"/>
      <c r="CCH840" s="257"/>
      <c r="CCI840" s="257"/>
      <c r="CCJ840" s="257"/>
      <c r="CCK840" s="257"/>
      <c r="CCL840" s="257"/>
      <c r="CCM840" s="257"/>
      <c r="CCN840" s="257"/>
      <c r="CCO840" s="257"/>
      <c r="CCP840" s="257"/>
      <c r="CCQ840" s="257"/>
      <c r="CCR840" s="257"/>
      <c r="CCS840" s="257"/>
      <c r="CCT840" s="257"/>
      <c r="CCU840" s="257"/>
      <c r="CCV840" s="257"/>
      <c r="CCW840" s="257"/>
      <c r="CCX840" s="257"/>
      <c r="CCY840" s="257"/>
      <c r="CCZ840" s="257"/>
      <c r="CDA840" s="257"/>
      <c r="CDB840" s="257"/>
      <c r="CDC840" s="257"/>
      <c r="CDD840" s="257"/>
      <c r="CDE840" s="257"/>
      <c r="CDF840" s="257"/>
      <c r="CDG840" s="257"/>
      <c r="CDH840" s="257"/>
      <c r="CDI840" s="257"/>
      <c r="CDJ840" s="257"/>
      <c r="CDK840" s="257"/>
      <c r="CDL840" s="257"/>
      <c r="CDM840" s="257"/>
      <c r="CDN840" s="257"/>
      <c r="CDO840" s="257"/>
      <c r="CDP840" s="257"/>
      <c r="CDQ840" s="257"/>
      <c r="CDR840" s="257"/>
      <c r="CDS840" s="257"/>
      <c r="CDT840" s="257"/>
      <c r="CDU840" s="257"/>
      <c r="CDV840" s="257"/>
      <c r="CDW840" s="257"/>
      <c r="CDX840" s="257"/>
      <c r="CDY840" s="257"/>
      <c r="CDZ840" s="257"/>
      <c r="CEA840" s="257"/>
      <c r="CEB840" s="257"/>
      <c r="CEC840" s="257"/>
      <c r="CED840" s="257"/>
      <c r="CEE840" s="257"/>
      <c r="CEF840" s="257"/>
      <c r="CEG840" s="257"/>
      <c r="CEH840" s="257"/>
      <c r="CEI840" s="257"/>
      <c r="CEJ840" s="257"/>
      <c r="CEK840" s="257"/>
      <c r="CEL840" s="257"/>
      <c r="CEM840" s="257"/>
      <c r="CEN840" s="257"/>
      <c r="CEO840" s="257"/>
      <c r="CEP840" s="257"/>
      <c r="CEQ840" s="257"/>
      <c r="CER840" s="257"/>
      <c r="CES840" s="257"/>
      <c r="CET840" s="257"/>
      <c r="CEU840" s="257"/>
      <c r="CEV840" s="257"/>
      <c r="CEW840" s="257"/>
      <c r="CEX840" s="257"/>
      <c r="CEY840" s="257"/>
      <c r="CEZ840" s="257"/>
      <c r="CFA840" s="257"/>
      <c r="CFB840" s="257"/>
      <c r="CFC840" s="257"/>
      <c r="CFD840" s="257"/>
      <c r="CFE840" s="257"/>
      <c r="CFF840" s="257"/>
      <c r="CFG840" s="257"/>
      <c r="CFH840" s="257"/>
      <c r="CFI840" s="257"/>
      <c r="CFJ840" s="257"/>
      <c r="CFK840" s="257"/>
      <c r="CFL840" s="257"/>
      <c r="CFM840" s="257"/>
      <c r="CFN840" s="257"/>
      <c r="CFO840" s="257"/>
      <c r="CFP840" s="257"/>
      <c r="CFQ840" s="257"/>
      <c r="CFR840" s="257"/>
      <c r="CFS840" s="257"/>
      <c r="CFT840" s="257"/>
      <c r="CFU840" s="257"/>
      <c r="CFV840" s="257"/>
      <c r="CFW840" s="257"/>
      <c r="CFX840" s="257"/>
      <c r="CFY840" s="257"/>
      <c r="CFZ840" s="257"/>
      <c r="CGA840" s="257"/>
      <c r="CGB840" s="257"/>
      <c r="CGC840" s="257"/>
      <c r="CGD840" s="257"/>
      <c r="CGE840" s="257"/>
      <c r="CGF840" s="257"/>
      <c r="CGG840" s="257"/>
      <c r="CGH840" s="257"/>
      <c r="CGI840" s="257"/>
      <c r="CGJ840" s="257"/>
      <c r="CGK840" s="257"/>
      <c r="CGL840" s="257"/>
      <c r="CGM840" s="257"/>
      <c r="CGN840" s="257"/>
      <c r="CGO840" s="257"/>
      <c r="CGP840" s="257"/>
      <c r="CGQ840" s="257"/>
      <c r="CGR840" s="257"/>
      <c r="CGS840" s="257"/>
      <c r="CGT840" s="257"/>
      <c r="CGU840" s="257"/>
      <c r="CGV840" s="257"/>
      <c r="CGW840" s="257"/>
      <c r="CGX840" s="257"/>
      <c r="CGY840" s="257"/>
      <c r="CGZ840" s="257"/>
      <c r="CHA840" s="257"/>
      <c r="CHB840" s="257"/>
      <c r="CHC840" s="257"/>
      <c r="CHD840" s="257"/>
      <c r="CHE840" s="257"/>
      <c r="CHF840" s="257"/>
      <c r="CHG840" s="257"/>
      <c r="CHH840" s="257"/>
      <c r="CHI840" s="257"/>
      <c r="CHJ840" s="257"/>
      <c r="CHK840" s="257"/>
      <c r="CHL840" s="257"/>
      <c r="CHM840" s="257"/>
      <c r="CHN840" s="257"/>
      <c r="CHO840" s="257"/>
      <c r="CHP840" s="257"/>
      <c r="CHQ840" s="257"/>
      <c r="CHR840" s="257"/>
      <c r="CHS840" s="257"/>
      <c r="CHT840" s="257"/>
      <c r="CHU840" s="257"/>
      <c r="CHV840" s="257"/>
      <c r="CHW840" s="257"/>
      <c r="CHX840" s="257"/>
      <c r="CHY840" s="257"/>
      <c r="CHZ840" s="257"/>
      <c r="CIA840" s="257"/>
      <c r="CIB840" s="257"/>
      <c r="CIC840" s="257"/>
      <c r="CID840" s="257"/>
      <c r="CIE840" s="257"/>
      <c r="CIF840" s="257"/>
      <c r="CIG840" s="257"/>
      <c r="CIH840" s="257"/>
      <c r="CII840" s="257"/>
      <c r="CIJ840" s="257"/>
      <c r="CIK840" s="257"/>
      <c r="CIL840" s="257"/>
      <c r="CIM840" s="257"/>
      <c r="CIN840" s="257"/>
      <c r="CIO840" s="257"/>
      <c r="CIP840" s="257"/>
      <c r="CIQ840" s="257"/>
      <c r="CIR840" s="257"/>
      <c r="CIS840" s="257"/>
      <c r="CIT840" s="257"/>
      <c r="CIU840" s="257"/>
      <c r="CIV840" s="257"/>
      <c r="CIW840" s="257"/>
      <c r="CIX840" s="257"/>
      <c r="CIY840" s="257"/>
      <c r="CIZ840" s="257"/>
      <c r="CJA840" s="257"/>
      <c r="CJB840" s="257"/>
      <c r="CJC840" s="257"/>
      <c r="CJD840" s="257"/>
      <c r="CJE840" s="257"/>
      <c r="CJF840" s="257"/>
      <c r="CJG840" s="257"/>
      <c r="CJH840" s="257"/>
      <c r="CJI840" s="257"/>
      <c r="CJJ840" s="257"/>
      <c r="CJK840" s="257"/>
      <c r="CJL840" s="257"/>
      <c r="CJM840" s="257"/>
      <c r="CJN840" s="257"/>
      <c r="CJO840" s="257"/>
      <c r="CJP840" s="257"/>
      <c r="CJQ840" s="257"/>
      <c r="CJR840" s="257"/>
      <c r="CJS840" s="257"/>
      <c r="CJT840" s="257"/>
      <c r="CJU840" s="257"/>
      <c r="CJV840" s="257"/>
      <c r="CJW840" s="257"/>
      <c r="CJX840" s="257"/>
      <c r="CJY840" s="257"/>
      <c r="CJZ840" s="257"/>
      <c r="CKA840" s="257"/>
      <c r="CKB840" s="257"/>
      <c r="CKC840" s="257"/>
      <c r="CKD840" s="257"/>
      <c r="CKE840" s="257"/>
      <c r="CKF840" s="257"/>
      <c r="CKG840" s="257"/>
      <c r="CKH840" s="257"/>
      <c r="CKI840" s="257"/>
      <c r="CKJ840" s="257"/>
      <c r="CKK840" s="257"/>
      <c r="CKL840" s="257"/>
      <c r="CKM840" s="257"/>
      <c r="CKN840" s="257"/>
      <c r="CKO840" s="257"/>
      <c r="CKP840" s="257"/>
      <c r="CKQ840" s="257"/>
      <c r="CKR840" s="257"/>
      <c r="CKS840" s="257"/>
      <c r="CKT840" s="257"/>
      <c r="CKU840" s="257"/>
      <c r="CKV840" s="257"/>
      <c r="CKW840" s="257"/>
      <c r="CKX840" s="257"/>
      <c r="CKY840" s="257"/>
      <c r="CKZ840" s="257"/>
      <c r="CLA840" s="257"/>
      <c r="CLB840" s="257"/>
      <c r="CLC840" s="257"/>
      <c r="CLD840" s="257"/>
      <c r="CLE840" s="257"/>
      <c r="CLF840" s="257"/>
      <c r="CLG840" s="257"/>
      <c r="CLH840" s="257"/>
      <c r="CLI840" s="257"/>
      <c r="CLJ840" s="257"/>
      <c r="CLK840" s="257"/>
      <c r="CLL840" s="257"/>
      <c r="CLM840" s="257"/>
      <c r="CLN840" s="257"/>
      <c r="CLO840" s="257"/>
      <c r="CLP840" s="257"/>
      <c r="CLQ840" s="257"/>
      <c r="CLR840" s="257"/>
      <c r="CLS840" s="257"/>
      <c r="CLT840" s="257"/>
      <c r="CLU840" s="257"/>
      <c r="CLV840" s="257"/>
      <c r="CLW840" s="257"/>
      <c r="CLX840" s="257"/>
      <c r="CLY840" s="257"/>
      <c r="CLZ840" s="257"/>
      <c r="CMA840" s="257"/>
      <c r="CMB840" s="257"/>
      <c r="CMC840" s="257"/>
      <c r="CMD840" s="257"/>
      <c r="CME840" s="257"/>
      <c r="CMF840" s="257"/>
      <c r="CMG840" s="257"/>
      <c r="CMH840" s="257"/>
      <c r="CMI840" s="257"/>
      <c r="CMJ840" s="257"/>
      <c r="CMK840" s="257"/>
      <c r="CML840" s="257"/>
      <c r="CMM840" s="257"/>
      <c r="CMN840" s="257"/>
      <c r="CMO840" s="257"/>
      <c r="CMP840" s="257"/>
      <c r="CMQ840" s="257"/>
      <c r="CMR840" s="257"/>
      <c r="CMS840" s="257"/>
      <c r="CMT840" s="257"/>
      <c r="CMU840" s="257"/>
      <c r="CMV840" s="257"/>
      <c r="CMW840" s="257"/>
      <c r="CMX840" s="257"/>
      <c r="CMY840" s="257"/>
      <c r="CMZ840" s="257"/>
      <c r="CNA840" s="257"/>
      <c r="CNB840" s="257"/>
      <c r="CNC840" s="257"/>
      <c r="CND840" s="257"/>
      <c r="CNE840" s="257"/>
      <c r="CNF840" s="257"/>
      <c r="CNG840" s="257"/>
      <c r="CNH840" s="257"/>
      <c r="CNI840" s="257"/>
      <c r="CNJ840" s="257"/>
      <c r="CNK840" s="257"/>
      <c r="CNL840" s="257"/>
      <c r="CNM840" s="257"/>
      <c r="CNN840" s="257"/>
      <c r="CNO840" s="257"/>
      <c r="CNP840" s="257"/>
      <c r="CNQ840" s="257"/>
      <c r="CNR840" s="257"/>
      <c r="CNS840" s="257"/>
      <c r="CNT840" s="257"/>
      <c r="CNU840" s="257"/>
      <c r="CNV840" s="257"/>
      <c r="CNW840" s="257"/>
      <c r="CNX840" s="257"/>
      <c r="CNY840" s="257"/>
      <c r="CNZ840" s="257"/>
      <c r="COA840" s="257"/>
      <c r="COB840" s="257"/>
      <c r="COC840" s="257"/>
      <c r="COD840" s="257"/>
      <c r="COE840" s="257"/>
      <c r="COF840" s="257"/>
      <c r="COG840" s="257"/>
      <c r="COH840" s="257"/>
      <c r="COI840" s="257"/>
      <c r="COJ840" s="257"/>
      <c r="COK840" s="257"/>
      <c r="COL840" s="257"/>
      <c r="COM840" s="257"/>
      <c r="CON840" s="257"/>
      <c r="COO840" s="257"/>
      <c r="COP840" s="257"/>
      <c r="COQ840" s="257"/>
      <c r="COR840" s="257"/>
      <c r="COS840" s="257"/>
      <c r="COT840" s="257"/>
      <c r="COU840" s="257"/>
      <c r="COV840" s="257"/>
      <c r="COW840" s="257"/>
      <c r="COX840" s="257"/>
      <c r="COY840" s="257"/>
      <c r="COZ840" s="257"/>
      <c r="CPA840" s="257"/>
      <c r="CPB840" s="257"/>
      <c r="CPC840" s="257"/>
      <c r="CPD840" s="257"/>
      <c r="CPE840" s="257"/>
      <c r="CPF840" s="257"/>
      <c r="CPG840" s="257"/>
      <c r="CPH840" s="257"/>
      <c r="CPI840" s="257"/>
      <c r="CPJ840" s="257"/>
      <c r="CPK840" s="257"/>
      <c r="CPL840" s="257"/>
      <c r="CPM840" s="257"/>
      <c r="CPN840" s="257"/>
      <c r="CPO840" s="257"/>
      <c r="CPP840" s="257"/>
      <c r="CPQ840" s="257"/>
      <c r="CPR840" s="257"/>
      <c r="CPS840" s="257"/>
      <c r="CPT840" s="257"/>
      <c r="CPU840" s="257"/>
      <c r="CPV840" s="257"/>
      <c r="CPW840" s="257"/>
      <c r="CPX840" s="257"/>
      <c r="CPY840" s="257"/>
      <c r="CPZ840" s="257"/>
      <c r="CQA840" s="257"/>
      <c r="CQB840" s="257"/>
      <c r="CQC840" s="257"/>
      <c r="CQD840" s="257"/>
      <c r="CQE840" s="257"/>
      <c r="CQF840" s="257"/>
      <c r="CQG840" s="257"/>
      <c r="CQH840" s="257"/>
      <c r="CQI840" s="257"/>
      <c r="CQJ840" s="257"/>
      <c r="CQK840" s="257"/>
      <c r="CQL840" s="257"/>
      <c r="CQM840" s="257"/>
      <c r="CQN840" s="257"/>
      <c r="CQO840" s="257"/>
      <c r="CQP840" s="257"/>
      <c r="CQQ840" s="257"/>
      <c r="CQR840" s="257"/>
      <c r="CQS840" s="257"/>
      <c r="CQT840" s="257"/>
      <c r="CQU840" s="257"/>
      <c r="CQV840" s="257"/>
      <c r="CQW840" s="257"/>
      <c r="CQX840" s="257"/>
      <c r="CQY840" s="257"/>
      <c r="CQZ840" s="257"/>
      <c r="CRA840" s="257"/>
      <c r="CRB840" s="257"/>
      <c r="CRC840" s="257"/>
      <c r="CRD840" s="257"/>
      <c r="CRE840" s="257"/>
      <c r="CRF840" s="257"/>
      <c r="CRG840" s="257"/>
      <c r="CRH840" s="257"/>
      <c r="CRI840" s="257"/>
      <c r="CRJ840" s="257"/>
      <c r="CRK840" s="257"/>
      <c r="CRL840" s="257"/>
      <c r="CRM840" s="257"/>
      <c r="CRN840" s="257"/>
      <c r="CRO840" s="257"/>
      <c r="CRP840" s="257"/>
      <c r="CRQ840" s="257"/>
      <c r="CRR840" s="257"/>
      <c r="CRS840" s="257"/>
      <c r="CRT840" s="257"/>
      <c r="CRU840" s="257"/>
      <c r="CRV840" s="257"/>
      <c r="CRW840" s="257"/>
      <c r="CRX840" s="257"/>
      <c r="CRY840" s="257"/>
      <c r="CRZ840" s="257"/>
      <c r="CSA840" s="257"/>
      <c r="CSB840" s="257"/>
      <c r="CSC840" s="257"/>
      <c r="CSD840" s="257"/>
      <c r="CSE840" s="257"/>
      <c r="CSF840" s="257"/>
      <c r="CSG840" s="257"/>
      <c r="CSH840" s="257"/>
      <c r="CSI840" s="257"/>
      <c r="CSJ840" s="257"/>
      <c r="CSK840" s="257"/>
      <c r="CSL840" s="257"/>
      <c r="CSM840" s="257"/>
      <c r="CSN840" s="257"/>
      <c r="CSO840" s="257"/>
      <c r="CSP840" s="257"/>
      <c r="CSQ840" s="257"/>
      <c r="CSR840" s="257"/>
      <c r="CSS840" s="257"/>
      <c r="CST840" s="257"/>
      <c r="CSU840" s="257"/>
      <c r="CSV840" s="257"/>
      <c r="CSW840" s="257"/>
      <c r="CSX840" s="257"/>
      <c r="CSY840" s="257"/>
      <c r="CSZ840" s="257"/>
      <c r="CTA840" s="257"/>
      <c r="CTB840" s="257"/>
      <c r="CTC840" s="257"/>
      <c r="CTD840" s="257"/>
      <c r="CTE840" s="257"/>
      <c r="CTF840" s="257"/>
      <c r="CTG840" s="257"/>
      <c r="CTH840" s="257"/>
      <c r="CTI840" s="257"/>
      <c r="CTJ840" s="257"/>
      <c r="CTK840" s="257"/>
      <c r="CTL840" s="257"/>
      <c r="CTM840" s="257"/>
      <c r="CTN840" s="257"/>
      <c r="CTO840" s="257"/>
      <c r="CTP840" s="257"/>
      <c r="CTQ840" s="257"/>
      <c r="CTR840" s="257"/>
      <c r="CTS840" s="257"/>
      <c r="CTT840" s="257"/>
      <c r="CTU840" s="257"/>
      <c r="CTV840" s="257"/>
      <c r="CTW840" s="257"/>
      <c r="CTX840" s="257"/>
      <c r="CTY840" s="257"/>
      <c r="CTZ840" s="257"/>
      <c r="CUA840" s="257"/>
      <c r="CUB840" s="257"/>
      <c r="CUC840" s="257"/>
      <c r="CUD840" s="257"/>
      <c r="CUE840" s="257"/>
      <c r="CUF840" s="257"/>
      <c r="CUG840" s="257"/>
      <c r="CUH840" s="257"/>
      <c r="CUI840" s="257"/>
      <c r="CUJ840" s="257"/>
      <c r="CUK840" s="257"/>
      <c r="CUL840" s="257"/>
      <c r="CUM840" s="257"/>
      <c r="CUN840" s="257"/>
      <c r="CUO840" s="257"/>
      <c r="CUP840" s="257"/>
      <c r="CUQ840" s="257"/>
      <c r="CUR840" s="257"/>
      <c r="CUS840" s="257"/>
      <c r="CUT840" s="257"/>
      <c r="CUU840" s="257"/>
      <c r="CUV840" s="257"/>
      <c r="CUW840" s="257"/>
      <c r="CUX840" s="257"/>
      <c r="CUY840" s="257"/>
      <c r="CUZ840" s="257"/>
      <c r="CVA840" s="257"/>
      <c r="CVB840" s="257"/>
      <c r="CVC840" s="257"/>
      <c r="CVD840" s="257"/>
      <c r="CVE840" s="257"/>
      <c r="CVF840" s="257"/>
      <c r="CVG840" s="257"/>
      <c r="CVH840" s="257"/>
      <c r="CVI840" s="257"/>
      <c r="CVJ840" s="257"/>
      <c r="CVK840" s="257"/>
      <c r="CVL840" s="257"/>
      <c r="CVM840" s="257"/>
      <c r="CVN840" s="257"/>
      <c r="CVO840" s="257"/>
      <c r="CVP840" s="257"/>
      <c r="CVQ840" s="257"/>
      <c r="CVR840" s="257"/>
      <c r="CVS840" s="257"/>
      <c r="CVT840" s="257"/>
      <c r="CVU840" s="257"/>
      <c r="CVV840" s="257"/>
      <c r="CVW840" s="257"/>
      <c r="CVX840" s="257"/>
      <c r="CVY840" s="257"/>
      <c r="CVZ840" s="257"/>
      <c r="CWA840" s="257"/>
      <c r="CWB840" s="257"/>
      <c r="CWC840" s="257"/>
      <c r="CWD840" s="257"/>
      <c r="CWE840" s="257"/>
      <c r="CWF840" s="257"/>
      <c r="CWG840" s="257"/>
      <c r="CWH840" s="257"/>
      <c r="CWI840" s="257"/>
      <c r="CWJ840" s="257"/>
      <c r="CWK840" s="257"/>
      <c r="CWL840" s="257"/>
      <c r="CWM840" s="257"/>
      <c r="CWN840" s="257"/>
      <c r="CWO840" s="257"/>
      <c r="CWP840" s="257"/>
      <c r="CWQ840" s="257"/>
      <c r="CWR840" s="257"/>
      <c r="CWS840" s="257"/>
      <c r="CWT840" s="257"/>
      <c r="CWU840" s="257"/>
      <c r="CWV840" s="257"/>
      <c r="CWW840" s="257"/>
      <c r="CWX840" s="257"/>
      <c r="CWY840" s="257"/>
      <c r="CWZ840" s="257"/>
      <c r="CXA840" s="257"/>
      <c r="CXB840" s="257"/>
      <c r="CXC840" s="257"/>
      <c r="CXD840" s="257"/>
      <c r="CXE840" s="257"/>
      <c r="CXF840" s="257"/>
      <c r="CXG840" s="257"/>
      <c r="CXH840" s="257"/>
      <c r="CXI840" s="257"/>
      <c r="CXJ840" s="257"/>
      <c r="CXK840" s="257"/>
      <c r="CXL840" s="257"/>
      <c r="CXM840" s="257"/>
      <c r="CXN840" s="257"/>
      <c r="CXO840" s="257"/>
      <c r="CXP840" s="257"/>
      <c r="CXQ840" s="257"/>
      <c r="CXR840" s="257"/>
      <c r="CXS840" s="257"/>
      <c r="CXT840" s="257"/>
      <c r="CXU840" s="257"/>
      <c r="CXV840" s="257"/>
      <c r="CXW840" s="257"/>
      <c r="CXX840" s="257"/>
      <c r="CXY840" s="257"/>
      <c r="CXZ840" s="257"/>
      <c r="CYA840" s="257"/>
      <c r="CYB840" s="257"/>
      <c r="CYC840" s="257"/>
      <c r="CYD840" s="257"/>
      <c r="CYE840" s="257"/>
      <c r="CYF840" s="257"/>
      <c r="CYG840" s="257"/>
      <c r="CYH840" s="257"/>
      <c r="CYI840" s="257"/>
      <c r="CYJ840" s="257"/>
      <c r="CYK840" s="257"/>
      <c r="CYL840" s="257"/>
      <c r="CYM840" s="257"/>
      <c r="CYN840" s="257"/>
      <c r="CYO840" s="257"/>
      <c r="CYP840" s="257"/>
      <c r="CYQ840" s="257"/>
      <c r="CYR840" s="257"/>
      <c r="CYS840" s="257"/>
      <c r="CYT840" s="257"/>
      <c r="CYU840" s="257"/>
      <c r="CYV840" s="257"/>
      <c r="CYW840" s="257"/>
      <c r="CYX840" s="257"/>
      <c r="CYY840" s="257"/>
      <c r="CYZ840" s="257"/>
      <c r="CZA840" s="257"/>
      <c r="CZB840" s="257"/>
      <c r="CZC840" s="257"/>
      <c r="CZD840" s="257"/>
      <c r="CZE840" s="257"/>
      <c r="CZF840" s="257"/>
      <c r="CZG840" s="257"/>
      <c r="CZH840" s="257"/>
      <c r="CZI840" s="257"/>
      <c r="CZJ840" s="257"/>
      <c r="CZK840" s="257"/>
      <c r="CZL840" s="257"/>
      <c r="CZM840" s="257"/>
      <c r="CZN840" s="257"/>
      <c r="CZO840" s="257"/>
      <c r="CZP840" s="257"/>
      <c r="CZQ840" s="257"/>
      <c r="CZR840" s="257"/>
      <c r="CZS840" s="257"/>
      <c r="CZT840" s="257"/>
      <c r="CZU840" s="257"/>
      <c r="CZV840" s="257"/>
      <c r="CZW840" s="257"/>
      <c r="CZX840" s="257"/>
      <c r="CZY840" s="257"/>
      <c r="CZZ840" s="257"/>
      <c r="DAA840" s="257"/>
      <c r="DAB840" s="257"/>
      <c r="DAC840" s="257"/>
      <c r="DAD840" s="257"/>
      <c r="DAE840" s="257"/>
      <c r="DAF840" s="257"/>
      <c r="DAG840" s="257"/>
      <c r="DAH840" s="257"/>
      <c r="DAI840" s="257"/>
      <c r="DAJ840" s="257"/>
      <c r="DAK840" s="257"/>
      <c r="DAL840" s="257"/>
      <c r="DAM840" s="257"/>
      <c r="DAN840" s="257"/>
      <c r="DAO840" s="257"/>
      <c r="DAP840" s="257"/>
      <c r="DAQ840" s="257"/>
      <c r="DAR840" s="257"/>
      <c r="DAS840" s="257"/>
      <c r="DAT840" s="257"/>
      <c r="DAU840" s="257"/>
      <c r="DAV840" s="257"/>
      <c r="DAW840" s="257"/>
      <c r="DAX840" s="257"/>
      <c r="DAY840" s="257"/>
      <c r="DAZ840" s="257"/>
      <c r="DBA840" s="257"/>
      <c r="DBB840" s="257"/>
      <c r="DBC840" s="257"/>
      <c r="DBD840" s="257"/>
      <c r="DBE840" s="257"/>
      <c r="DBF840" s="257"/>
      <c r="DBG840" s="257"/>
      <c r="DBH840" s="257"/>
      <c r="DBI840" s="257"/>
      <c r="DBJ840" s="257"/>
      <c r="DBK840" s="257"/>
      <c r="DBL840" s="257"/>
      <c r="DBM840" s="257"/>
      <c r="DBN840" s="257"/>
      <c r="DBO840" s="257"/>
      <c r="DBP840" s="257"/>
      <c r="DBQ840" s="257"/>
      <c r="DBR840" s="257"/>
      <c r="DBS840" s="257"/>
      <c r="DBT840" s="257"/>
      <c r="DBU840" s="257"/>
      <c r="DBV840" s="257"/>
      <c r="DBW840" s="257"/>
      <c r="DBX840" s="257"/>
      <c r="DBY840" s="257"/>
      <c r="DBZ840" s="257"/>
      <c r="DCA840" s="257"/>
      <c r="DCB840" s="257"/>
      <c r="DCC840" s="257"/>
      <c r="DCD840" s="257"/>
      <c r="DCE840" s="257"/>
      <c r="DCF840" s="257"/>
      <c r="DCG840" s="257"/>
      <c r="DCH840" s="257"/>
      <c r="DCI840" s="257"/>
      <c r="DCJ840" s="257"/>
      <c r="DCK840" s="257"/>
      <c r="DCL840" s="257"/>
      <c r="DCM840" s="257"/>
      <c r="DCN840" s="257"/>
      <c r="DCO840" s="257"/>
      <c r="DCP840" s="257"/>
      <c r="DCQ840" s="257"/>
      <c r="DCR840" s="257"/>
      <c r="DCS840" s="257"/>
      <c r="DCT840" s="257"/>
      <c r="DCU840" s="257"/>
      <c r="DCV840" s="257"/>
      <c r="DCW840" s="257"/>
      <c r="DCX840" s="257"/>
      <c r="DCY840" s="257"/>
      <c r="DCZ840" s="257"/>
      <c r="DDA840" s="257"/>
      <c r="DDB840" s="257"/>
      <c r="DDC840" s="257"/>
      <c r="DDD840" s="257"/>
      <c r="DDE840" s="257"/>
      <c r="DDF840" s="257"/>
      <c r="DDG840" s="257"/>
      <c r="DDH840" s="257"/>
      <c r="DDI840" s="257"/>
      <c r="DDJ840" s="257"/>
      <c r="DDK840" s="257"/>
      <c r="DDL840" s="257"/>
      <c r="DDM840" s="257"/>
      <c r="DDN840" s="257"/>
      <c r="DDO840" s="257"/>
      <c r="DDP840" s="257"/>
      <c r="DDQ840" s="257"/>
      <c r="DDR840" s="257"/>
      <c r="DDS840" s="257"/>
      <c r="DDT840" s="257"/>
      <c r="DDU840" s="257"/>
      <c r="DDV840" s="257"/>
      <c r="DDW840" s="257"/>
      <c r="DDX840" s="257"/>
      <c r="DDY840" s="257"/>
      <c r="DDZ840" s="257"/>
      <c r="DEA840" s="257"/>
      <c r="DEB840" s="257"/>
      <c r="DEC840" s="257"/>
      <c r="DED840" s="257"/>
      <c r="DEE840" s="257"/>
      <c r="DEF840" s="257"/>
      <c r="DEG840" s="257"/>
      <c r="DEH840" s="257"/>
      <c r="DEI840" s="257"/>
      <c r="DEJ840" s="257"/>
      <c r="DEK840" s="257"/>
      <c r="DEL840" s="257"/>
      <c r="DEM840" s="257"/>
      <c r="DEN840" s="257"/>
      <c r="DEO840" s="257"/>
      <c r="DEP840" s="257"/>
      <c r="DEQ840" s="257"/>
      <c r="DER840" s="257"/>
      <c r="DES840" s="257"/>
      <c r="DET840" s="257"/>
      <c r="DEU840" s="257"/>
      <c r="DEV840" s="257"/>
      <c r="DEW840" s="257"/>
      <c r="DEX840" s="257"/>
      <c r="DEY840" s="257"/>
      <c r="DEZ840" s="257"/>
      <c r="DFA840" s="257"/>
      <c r="DFB840" s="257"/>
      <c r="DFC840" s="257"/>
      <c r="DFD840" s="257"/>
      <c r="DFE840" s="257"/>
      <c r="DFF840" s="257"/>
      <c r="DFG840" s="257"/>
      <c r="DFH840" s="257"/>
      <c r="DFI840" s="257"/>
      <c r="DFJ840" s="257"/>
      <c r="DFK840" s="257"/>
      <c r="DFL840" s="257"/>
      <c r="DFM840" s="257"/>
      <c r="DFN840" s="257"/>
      <c r="DFO840" s="257"/>
      <c r="DFP840" s="257"/>
      <c r="DFQ840" s="257"/>
      <c r="DFR840" s="257"/>
      <c r="DFS840" s="257"/>
      <c r="DFT840" s="257"/>
      <c r="DFU840" s="257"/>
      <c r="DFV840" s="257"/>
      <c r="DFW840" s="257"/>
      <c r="DFX840" s="257"/>
      <c r="DFY840" s="257"/>
      <c r="DFZ840" s="257"/>
      <c r="DGA840" s="257"/>
      <c r="DGB840" s="257"/>
      <c r="DGC840" s="257"/>
      <c r="DGD840" s="257"/>
      <c r="DGE840" s="257"/>
      <c r="DGF840" s="257"/>
      <c r="DGG840" s="257"/>
      <c r="DGH840" s="257"/>
      <c r="DGI840" s="257"/>
      <c r="DGJ840" s="257"/>
      <c r="DGK840" s="257"/>
      <c r="DGL840" s="257"/>
      <c r="DGM840" s="257"/>
      <c r="DGN840" s="257"/>
      <c r="DGO840" s="257"/>
      <c r="DGP840" s="257"/>
      <c r="DGQ840" s="257"/>
      <c r="DGR840" s="257"/>
      <c r="DGS840" s="257"/>
      <c r="DGT840" s="257"/>
      <c r="DGU840" s="257"/>
      <c r="DGV840" s="257"/>
      <c r="DGW840" s="257"/>
      <c r="DGX840" s="257"/>
      <c r="DGY840" s="257"/>
      <c r="DGZ840" s="257"/>
      <c r="DHA840" s="257"/>
      <c r="DHB840" s="257"/>
      <c r="DHC840" s="257"/>
      <c r="DHD840" s="257"/>
      <c r="DHE840" s="257"/>
      <c r="DHF840" s="257"/>
      <c r="DHG840" s="257"/>
      <c r="DHH840" s="257"/>
      <c r="DHI840" s="257"/>
      <c r="DHJ840" s="257"/>
      <c r="DHK840" s="257"/>
      <c r="DHL840" s="257"/>
      <c r="DHM840" s="257"/>
      <c r="DHN840" s="257"/>
      <c r="DHO840" s="257"/>
      <c r="DHP840" s="257"/>
      <c r="DHQ840" s="257"/>
      <c r="DHR840" s="257"/>
      <c r="DHS840" s="257"/>
      <c r="DHT840" s="257"/>
      <c r="DHU840" s="257"/>
      <c r="DHV840" s="257"/>
      <c r="DHW840" s="257"/>
      <c r="DHX840" s="257"/>
      <c r="DHY840" s="257"/>
      <c r="DHZ840" s="257"/>
      <c r="DIA840" s="257"/>
      <c r="DIB840" s="257"/>
      <c r="DIC840" s="257"/>
      <c r="DID840" s="257"/>
      <c r="DIE840" s="257"/>
      <c r="DIF840" s="257"/>
      <c r="DIG840" s="257"/>
      <c r="DIH840" s="257"/>
      <c r="DII840" s="257"/>
      <c r="DIJ840" s="257"/>
      <c r="DIK840" s="257"/>
      <c r="DIL840" s="257"/>
      <c r="DIM840" s="257"/>
      <c r="DIN840" s="257"/>
      <c r="DIO840" s="257"/>
      <c r="DIP840" s="257"/>
      <c r="DIQ840" s="257"/>
      <c r="DIR840" s="257"/>
      <c r="DIS840" s="257"/>
      <c r="DIT840" s="257"/>
      <c r="DIU840" s="257"/>
      <c r="DIV840" s="257"/>
      <c r="DIW840" s="257"/>
      <c r="DIX840" s="257"/>
      <c r="DIY840" s="257"/>
      <c r="DIZ840" s="257"/>
      <c r="DJA840" s="257"/>
      <c r="DJB840" s="257"/>
      <c r="DJC840" s="257"/>
      <c r="DJD840" s="257"/>
      <c r="DJE840" s="257"/>
      <c r="DJF840" s="257"/>
      <c r="DJG840" s="257"/>
      <c r="DJH840" s="257"/>
      <c r="DJI840" s="257"/>
      <c r="DJJ840" s="257"/>
      <c r="DJK840" s="257"/>
      <c r="DJL840" s="257"/>
      <c r="DJM840" s="257"/>
      <c r="DJN840" s="257"/>
      <c r="DJO840" s="257"/>
      <c r="DJP840" s="257"/>
      <c r="DJQ840" s="257"/>
      <c r="DJR840" s="257"/>
      <c r="DJS840" s="257"/>
      <c r="DJT840" s="257"/>
      <c r="DJU840" s="257"/>
      <c r="DJV840" s="257"/>
      <c r="DJW840" s="257"/>
      <c r="DJX840" s="257"/>
      <c r="DJY840" s="257"/>
      <c r="DJZ840" s="257"/>
      <c r="DKA840" s="257"/>
      <c r="DKB840" s="257"/>
      <c r="DKC840" s="257"/>
      <c r="DKD840" s="257"/>
      <c r="DKE840" s="257"/>
      <c r="DKF840" s="257"/>
      <c r="DKG840" s="257"/>
      <c r="DKH840" s="257"/>
      <c r="DKI840" s="257"/>
      <c r="DKJ840" s="257"/>
      <c r="DKK840" s="257"/>
      <c r="DKL840" s="257"/>
      <c r="DKM840" s="257"/>
      <c r="DKN840" s="257"/>
      <c r="DKO840" s="257"/>
      <c r="DKP840" s="257"/>
      <c r="DKQ840" s="257"/>
      <c r="DKR840" s="257"/>
      <c r="DKS840" s="257"/>
      <c r="DKT840" s="257"/>
      <c r="DKU840" s="257"/>
      <c r="DKV840" s="257"/>
      <c r="DKW840" s="257"/>
      <c r="DKX840" s="257"/>
      <c r="DKY840" s="257"/>
      <c r="DKZ840" s="257"/>
      <c r="DLA840" s="257"/>
      <c r="DLB840" s="257"/>
      <c r="DLC840" s="257"/>
      <c r="DLD840" s="257"/>
      <c r="DLE840" s="257"/>
      <c r="DLF840" s="257"/>
      <c r="DLG840" s="257"/>
      <c r="DLH840" s="257"/>
      <c r="DLI840" s="257"/>
      <c r="DLJ840" s="257"/>
      <c r="DLK840" s="257"/>
      <c r="DLL840" s="257"/>
      <c r="DLM840" s="257"/>
      <c r="DLN840" s="257"/>
      <c r="DLO840" s="257"/>
      <c r="DLP840" s="257"/>
      <c r="DLQ840" s="257"/>
      <c r="DLR840" s="257"/>
      <c r="DLS840" s="257"/>
      <c r="DLT840" s="257"/>
      <c r="DLU840" s="257"/>
      <c r="DLV840" s="257"/>
      <c r="DLW840" s="257"/>
      <c r="DLX840" s="257"/>
      <c r="DLY840" s="257"/>
      <c r="DLZ840" s="257"/>
      <c r="DMA840" s="257"/>
      <c r="DMB840" s="257"/>
      <c r="DMC840" s="257"/>
      <c r="DMD840" s="257"/>
      <c r="DME840" s="257"/>
      <c r="DMF840" s="257"/>
      <c r="DMG840" s="257"/>
      <c r="DMH840" s="257"/>
      <c r="DMI840" s="257"/>
      <c r="DMJ840" s="257"/>
      <c r="DMK840" s="257"/>
      <c r="DML840" s="257"/>
      <c r="DMM840" s="257"/>
      <c r="DMN840" s="257"/>
      <c r="DMO840" s="257"/>
      <c r="DMP840" s="257"/>
      <c r="DMQ840" s="257"/>
      <c r="DMR840" s="257"/>
      <c r="DMS840" s="257"/>
      <c r="DMT840" s="257"/>
      <c r="DMU840" s="257"/>
      <c r="DMV840" s="257"/>
      <c r="DMW840" s="257"/>
      <c r="DMX840" s="257"/>
      <c r="DMY840" s="257"/>
      <c r="DMZ840" s="257"/>
      <c r="DNA840" s="257"/>
      <c r="DNB840" s="257"/>
      <c r="DNC840" s="257"/>
      <c r="DND840" s="257"/>
      <c r="DNE840" s="257"/>
      <c r="DNF840" s="257"/>
      <c r="DNG840" s="257"/>
      <c r="DNH840" s="257"/>
      <c r="DNI840" s="257"/>
      <c r="DNJ840" s="257"/>
      <c r="DNK840" s="257"/>
      <c r="DNL840" s="257"/>
      <c r="DNM840" s="257"/>
      <c r="DNN840" s="257"/>
      <c r="DNO840" s="257"/>
      <c r="DNP840" s="257"/>
      <c r="DNQ840" s="257"/>
      <c r="DNR840" s="257"/>
      <c r="DNS840" s="257"/>
      <c r="DNT840" s="257"/>
      <c r="DNU840" s="257"/>
      <c r="DNV840" s="257"/>
      <c r="DNW840" s="257"/>
      <c r="DNX840" s="257"/>
      <c r="DNY840" s="257"/>
      <c r="DNZ840" s="257"/>
      <c r="DOA840" s="257"/>
      <c r="DOB840" s="257"/>
      <c r="DOC840" s="257"/>
      <c r="DOD840" s="257"/>
      <c r="DOE840" s="257"/>
      <c r="DOF840" s="257"/>
      <c r="DOG840" s="257"/>
      <c r="DOH840" s="257"/>
      <c r="DOI840" s="257"/>
      <c r="DOJ840" s="257"/>
      <c r="DOK840" s="257"/>
      <c r="DOL840" s="257"/>
      <c r="DOM840" s="257"/>
      <c r="DON840" s="257"/>
      <c r="DOO840" s="257"/>
      <c r="DOP840" s="257"/>
      <c r="DOQ840" s="257"/>
      <c r="DOR840" s="257"/>
      <c r="DOS840" s="257"/>
      <c r="DOT840" s="257"/>
      <c r="DOU840" s="257"/>
      <c r="DOV840" s="257"/>
      <c r="DOW840" s="257"/>
      <c r="DOX840" s="257"/>
      <c r="DOY840" s="257"/>
      <c r="DOZ840" s="257"/>
      <c r="DPA840" s="257"/>
      <c r="DPB840" s="257"/>
      <c r="DPC840" s="257"/>
      <c r="DPD840" s="257"/>
      <c r="DPE840" s="257"/>
      <c r="DPF840" s="257"/>
      <c r="DPG840" s="257"/>
      <c r="DPH840" s="257"/>
      <c r="DPI840" s="257"/>
      <c r="DPJ840" s="257"/>
      <c r="DPK840" s="257"/>
      <c r="DPL840" s="257"/>
      <c r="DPM840" s="257"/>
      <c r="DPN840" s="257"/>
      <c r="DPO840" s="257"/>
      <c r="DPP840" s="257"/>
      <c r="DPQ840" s="257"/>
      <c r="DPR840" s="257"/>
      <c r="DPS840" s="257"/>
      <c r="DPT840" s="257"/>
      <c r="DPU840" s="257"/>
      <c r="DPV840" s="257"/>
      <c r="DPW840" s="257"/>
      <c r="DPX840" s="257"/>
      <c r="DPY840" s="257"/>
      <c r="DPZ840" s="257"/>
      <c r="DQA840" s="257"/>
      <c r="DQB840" s="257"/>
      <c r="DQC840" s="257"/>
      <c r="DQD840" s="257"/>
      <c r="DQE840" s="257"/>
      <c r="DQF840" s="257"/>
      <c r="DQG840" s="257"/>
      <c r="DQH840" s="257"/>
      <c r="DQI840" s="257"/>
      <c r="DQJ840" s="257"/>
      <c r="DQK840" s="257"/>
      <c r="DQL840" s="257"/>
      <c r="DQM840" s="257"/>
      <c r="DQN840" s="257"/>
      <c r="DQO840" s="257"/>
      <c r="DQP840" s="257"/>
      <c r="DQQ840" s="257"/>
      <c r="DQR840" s="257"/>
      <c r="DQS840" s="257"/>
      <c r="DQT840" s="257"/>
      <c r="DQU840" s="257"/>
      <c r="DQV840" s="257"/>
      <c r="DQW840" s="257"/>
      <c r="DQX840" s="257"/>
      <c r="DQY840" s="257"/>
      <c r="DQZ840" s="257"/>
      <c r="DRA840" s="257"/>
      <c r="DRB840" s="257"/>
      <c r="DRC840" s="257"/>
      <c r="DRD840" s="257"/>
      <c r="DRE840" s="257"/>
      <c r="DRF840" s="257"/>
      <c r="DRG840" s="257"/>
      <c r="DRH840" s="257"/>
      <c r="DRI840" s="257"/>
      <c r="DRJ840" s="257"/>
      <c r="DRK840" s="257"/>
      <c r="DRL840" s="257"/>
      <c r="DRM840" s="257"/>
      <c r="DRN840" s="257"/>
      <c r="DRO840" s="257"/>
      <c r="DRP840" s="257"/>
      <c r="DRQ840" s="257"/>
      <c r="DRR840" s="257"/>
      <c r="DRS840" s="257"/>
      <c r="DRT840" s="257"/>
      <c r="DRU840" s="257"/>
      <c r="DRV840" s="257"/>
      <c r="DRW840" s="257"/>
      <c r="DRX840" s="257"/>
      <c r="DRY840" s="257"/>
      <c r="DRZ840" s="257"/>
      <c r="DSA840" s="257"/>
      <c r="DSB840" s="257"/>
      <c r="DSC840" s="257"/>
      <c r="DSD840" s="257"/>
      <c r="DSE840" s="257"/>
      <c r="DSF840" s="257"/>
      <c r="DSG840" s="257"/>
      <c r="DSH840" s="257"/>
      <c r="DSI840" s="257"/>
      <c r="DSJ840" s="257"/>
      <c r="DSK840" s="257"/>
      <c r="DSL840" s="257"/>
      <c r="DSM840" s="257"/>
      <c r="DSN840" s="257"/>
      <c r="DSO840" s="257"/>
      <c r="DSP840" s="257"/>
      <c r="DSQ840" s="257"/>
      <c r="DSR840" s="257"/>
      <c r="DSS840" s="257"/>
      <c r="DST840" s="257"/>
      <c r="DSU840" s="257"/>
      <c r="DSV840" s="257"/>
      <c r="DSW840" s="257"/>
      <c r="DSX840" s="257"/>
      <c r="DSY840" s="257"/>
      <c r="DSZ840" s="257"/>
      <c r="DTA840" s="257"/>
      <c r="DTB840" s="257"/>
      <c r="DTC840" s="257"/>
      <c r="DTD840" s="257"/>
      <c r="DTE840" s="257"/>
      <c r="DTF840" s="257"/>
      <c r="DTG840" s="257"/>
      <c r="DTH840" s="257"/>
      <c r="DTI840" s="257"/>
      <c r="DTJ840" s="257"/>
      <c r="DTK840" s="257"/>
      <c r="DTL840" s="257"/>
      <c r="DTM840" s="257"/>
      <c r="DTN840" s="257"/>
      <c r="DTO840" s="257"/>
      <c r="DTP840" s="257"/>
      <c r="DTQ840" s="257"/>
      <c r="DTR840" s="257"/>
      <c r="DTS840" s="257"/>
      <c r="DTT840" s="257"/>
      <c r="DTU840" s="257"/>
      <c r="DTV840" s="257"/>
      <c r="DTW840" s="257"/>
      <c r="DTX840" s="257"/>
      <c r="DTY840" s="257"/>
      <c r="DTZ840" s="257"/>
      <c r="DUA840" s="257"/>
      <c r="DUB840" s="257"/>
      <c r="DUC840" s="257"/>
      <c r="DUD840" s="257"/>
      <c r="DUE840" s="257"/>
      <c r="DUF840" s="257"/>
      <c r="DUG840" s="257"/>
      <c r="DUH840" s="257"/>
      <c r="DUI840" s="257"/>
      <c r="DUJ840" s="257"/>
      <c r="DUK840" s="257"/>
      <c r="DUL840" s="257"/>
      <c r="DUM840" s="257"/>
      <c r="DUN840" s="257"/>
      <c r="DUO840" s="257"/>
      <c r="DUP840" s="257"/>
      <c r="DUQ840" s="257"/>
      <c r="DUR840" s="257"/>
      <c r="DUS840" s="257"/>
      <c r="DUT840" s="257"/>
      <c r="DUU840" s="257"/>
      <c r="DUV840" s="257"/>
      <c r="DUW840" s="257"/>
      <c r="DUX840" s="257"/>
      <c r="DUY840" s="257"/>
      <c r="DUZ840" s="257"/>
      <c r="DVA840" s="257"/>
      <c r="DVB840" s="257"/>
      <c r="DVC840" s="257"/>
      <c r="DVD840" s="257"/>
      <c r="DVE840" s="257"/>
      <c r="DVF840" s="257"/>
      <c r="DVG840" s="257"/>
      <c r="DVH840" s="257"/>
      <c r="DVI840" s="257"/>
      <c r="DVJ840" s="257"/>
      <c r="DVK840" s="257"/>
      <c r="DVL840" s="257"/>
      <c r="DVM840" s="257"/>
      <c r="DVN840" s="257"/>
      <c r="DVO840" s="257"/>
      <c r="DVP840" s="257"/>
      <c r="DVQ840" s="257"/>
      <c r="DVR840" s="257"/>
      <c r="DVS840" s="257"/>
      <c r="DVT840" s="257"/>
      <c r="DVU840" s="257"/>
      <c r="DVV840" s="257"/>
      <c r="DVW840" s="257"/>
      <c r="DVX840" s="257"/>
      <c r="DVY840" s="257"/>
      <c r="DVZ840" s="257"/>
      <c r="DWA840" s="257"/>
      <c r="DWB840" s="257"/>
      <c r="DWC840" s="257"/>
      <c r="DWD840" s="257"/>
      <c r="DWE840" s="257"/>
      <c r="DWF840" s="257"/>
      <c r="DWG840" s="257"/>
      <c r="DWH840" s="257"/>
      <c r="DWI840" s="257"/>
      <c r="DWJ840" s="257"/>
      <c r="DWK840" s="257"/>
      <c r="DWL840" s="257"/>
      <c r="DWM840" s="257"/>
      <c r="DWN840" s="257"/>
      <c r="DWO840" s="257"/>
      <c r="DWP840" s="257"/>
      <c r="DWQ840" s="257"/>
      <c r="DWR840" s="257"/>
      <c r="DWS840" s="257"/>
      <c r="DWT840" s="257"/>
      <c r="DWU840" s="257"/>
      <c r="DWV840" s="257"/>
      <c r="DWW840" s="257"/>
      <c r="DWX840" s="257"/>
      <c r="DWY840" s="257"/>
      <c r="DWZ840" s="257"/>
      <c r="DXA840" s="257"/>
      <c r="DXB840" s="257"/>
      <c r="DXC840" s="257"/>
      <c r="DXD840" s="257"/>
      <c r="DXE840" s="257"/>
      <c r="DXF840" s="257"/>
      <c r="DXG840" s="257"/>
      <c r="DXH840" s="257"/>
      <c r="DXI840" s="257"/>
      <c r="DXJ840" s="257"/>
      <c r="DXK840" s="257"/>
      <c r="DXL840" s="257"/>
      <c r="DXM840" s="257"/>
      <c r="DXN840" s="257"/>
      <c r="DXO840" s="257"/>
      <c r="DXP840" s="257"/>
      <c r="DXQ840" s="257"/>
      <c r="DXR840" s="257"/>
      <c r="DXS840" s="257"/>
      <c r="DXT840" s="257"/>
      <c r="DXU840" s="257"/>
      <c r="DXV840" s="257"/>
      <c r="DXW840" s="257"/>
      <c r="DXX840" s="257"/>
      <c r="DXY840" s="257"/>
      <c r="DXZ840" s="257"/>
      <c r="DYA840" s="257"/>
      <c r="DYB840" s="257"/>
      <c r="DYC840" s="257"/>
      <c r="DYD840" s="257"/>
      <c r="DYE840" s="257"/>
      <c r="DYF840" s="257"/>
      <c r="DYG840" s="257"/>
      <c r="DYH840" s="257"/>
      <c r="DYI840" s="257"/>
      <c r="DYJ840" s="257"/>
      <c r="DYK840" s="257"/>
      <c r="DYL840" s="257"/>
      <c r="DYM840" s="257"/>
      <c r="DYN840" s="257"/>
      <c r="DYO840" s="257"/>
      <c r="DYP840" s="257"/>
      <c r="DYQ840" s="257"/>
      <c r="DYR840" s="257"/>
      <c r="DYS840" s="257"/>
      <c r="DYT840" s="257"/>
      <c r="DYU840" s="257"/>
      <c r="DYV840" s="257"/>
      <c r="DYW840" s="257"/>
      <c r="DYX840" s="257"/>
      <c r="DYY840" s="257"/>
      <c r="DYZ840" s="257"/>
      <c r="DZA840" s="257"/>
      <c r="DZB840" s="257"/>
      <c r="DZC840" s="257"/>
      <c r="DZD840" s="257"/>
      <c r="DZE840" s="257"/>
      <c r="DZF840" s="257"/>
      <c r="DZG840" s="257"/>
      <c r="DZH840" s="257"/>
      <c r="DZI840" s="257"/>
      <c r="DZJ840" s="257"/>
      <c r="DZK840" s="257"/>
      <c r="DZL840" s="257"/>
      <c r="DZM840" s="257"/>
      <c r="DZN840" s="257"/>
      <c r="DZO840" s="257"/>
      <c r="DZP840" s="257"/>
      <c r="DZQ840" s="257"/>
      <c r="DZR840" s="257"/>
      <c r="DZS840" s="257"/>
      <c r="DZT840" s="257"/>
      <c r="DZU840" s="257"/>
      <c r="DZV840" s="257"/>
      <c r="DZW840" s="257"/>
      <c r="DZX840" s="257"/>
      <c r="DZY840" s="257"/>
      <c r="DZZ840" s="257"/>
      <c r="EAA840" s="257"/>
      <c r="EAB840" s="257"/>
      <c r="EAC840" s="257"/>
      <c r="EAD840" s="257"/>
      <c r="EAE840" s="257"/>
      <c r="EAF840" s="257"/>
      <c r="EAG840" s="257"/>
      <c r="EAH840" s="257"/>
      <c r="EAI840" s="257"/>
      <c r="EAJ840" s="257"/>
      <c r="EAK840" s="257"/>
      <c r="EAL840" s="257"/>
      <c r="EAM840" s="257"/>
      <c r="EAN840" s="257"/>
      <c r="EAO840" s="257"/>
      <c r="EAP840" s="257"/>
      <c r="EAQ840" s="257"/>
      <c r="EAR840" s="257"/>
      <c r="EAS840" s="257"/>
      <c r="EAT840" s="257"/>
      <c r="EAU840" s="257"/>
      <c r="EAV840" s="257"/>
      <c r="EAW840" s="257"/>
      <c r="EAX840" s="257"/>
      <c r="EAY840" s="257"/>
      <c r="EAZ840" s="257"/>
      <c r="EBA840" s="257"/>
      <c r="EBB840" s="257"/>
      <c r="EBC840" s="257"/>
      <c r="EBD840" s="257"/>
      <c r="EBE840" s="257"/>
      <c r="EBF840" s="257"/>
      <c r="EBG840" s="257"/>
      <c r="EBH840" s="257"/>
      <c r="EBI840" s="257"/>
      <c r="EBJ840" s="257"/>
      <c r="EBK840" s="257"/>
      <c r="EBL840" s="257"/>
      <c r="EBM840" s="257"/>
      <c r="EBN840" s="257"/>
      <c r="EBO840" s="257"/>
      <c r="EBP840" s="257"/>
      <c r="EBQ840" s="257"/>
      <c r="EBR840" s="257"/>
      <c r="EBS840" s="257"/>
      <c r="EBT840" s="257"/>
      <c r="EBU840" s="257"/>
      <c r="EBV840" s="257"/>
      <c r="EBW840" s="257"/>
      <c r="EBX840" s="257"/>
      <c r="EBY840" s="257"/>
      <c r="EBZ840" s="257"/>
      <c r="ECA840" s="257"/>
      <c r="ECB840" s="257"/>
      <c r="ECC840" s="257"/>
      <c r="ECD840" s="257"/>
      <c r="ECE840" s="257"/>
      <c r="ECF840" s="257"/>
      <c r="ECG840" s="257"/>
      <c r="ECH840" s="257"/>
      <c r="ECI840" s="257"/>
      <c r="ECJ840" s="257"/>
      <c r="ECK840" s="257"/>
      <c r="ECL840" s="257"/>
      <c r="ECM840" s="257"/>
      <c r="ECN840" s="257"/>
      <c r="ECO840" s="257"/>
      <c r="ECP840" s="257"/>
      <c r="ECQ840" s="257"/>
      <c r="ECR840" s="257"/>
      <c r="ECS840" s="257"/>
      <c r="ECT840" s="257"/>
      <c r="ECU840" s="257"/>
      <c r="ECV840" s="257"/>
      <c r="ECW840" s="257"/>
      <c r="ECX840" s="257"/>
      <c r="ECY840" s="257"/>
      <c r="ECZ840" s="257"/>
      <c r="EDA840" s="257"/>
      <c r="EDB840" s="257"/>
      <c r="EDC840" s="257"/>
      <c r="EDD840" s="257"/>
      <c r="EDE840" s="257"/>
      <c r="EDF840" s="257"/>
      <c r="EDG840" s="257"/>
      <c r="EDH840" s="257"/>
      <c r="EDI840" s="257"/>
      <c r="EDJ840" s="257"/>
      <c r="EDK840" s="257"/>
      <c r="EDL840" s="257"/>
      <c r="EDM840" s="257"/>
      <c r="EDN840" s="257"/>
      <c r="EDO840" s="257"/>
      <c r="EDP840" s="257"/>
      <c r="EDQ840" s="257"/>
      <c r="EDR840" s="257"/>
      <c r="EDS840" s="257"/>
      <c r="EDT840" s="257"/>
      <c r="EDU840" s="257"/>
      <c r="EDV840" s="257"/>
      <c r="EDW840" s="257"/>
      <c r="EDX840" s="257"/>
      <c r="EDY840" s="257"/>
      <c r="EDZ840" s="257"/>
      <c r="EEA840" s="257"/>
      <c r="EEB840" s="257"/>
      <c r="EEC840" s="257"/>
      <c r="EED840" s="257"/>
      <c r="EEE840" s="257"/>
      <c r="EEF840" s="257"/>
      <c r="EEG840" s="257"/>
      <c r="EEH840" s="257"/>
      <c r="EEI840" s="257"/>
      <c r="EEJ840" s="257"/>
      <c r="EEK840" s="257"/>
      <c r="EEL840" s="257"/>
      <c r="EEM840" s="257"/>
      <c r="EEN840" s="257"/>
      <c r="EEO840" s="257"/>
      <c r="EEP840" s="257"/>
      <c r="EEQ840" s="257"/>
      <c r="EER840" s="257"/>
      <c r="EES840" s="257"/>
      <c r="EET840" s="257"/>
      <c r="EEU840" s="257"/>
      <c r="EEV840" s="257"/>
      <c r="EEW840" s="257"/>
      <c r="EEX840" s="257"/>
      <c r="EEY840" s="257"/>
      <c r="EEZ840" s="257"/>
      <c r="EFA840" s="257"/>
      <c r="EFB840" s="257"/>
      <c r="EFC840" s="257"/>
      <c r="EFD840" s="257"/>
      <c r="EFE840" s="257"/>
      <c r="EFF840" s="257"/>
      <c r="EFG840" s="257"/>
      <c r="EFH840" s="257"/>
      <c r="EFI840" s="257"/>
      <c r="EFJ840" s="257"/>
      <c r="EFK840" s="257"/>
      <c r="EFL840" s="257"/>
      <c r="EFM840" s="257"/>
      <c r="EFN840" s="257"/>
      <c r="EFO840" s="257"/>
      <c r="EFP840" s="257"/>
      <c r="EFQ840" s="257"/>
      <c r="EFR840" s="257"/>
      <c r="EFS840" s="257"/>
      <c r="EFT840" s="257"/>
      <c r="EFU840" s="257"/>
      <c r="EFV840" s="257"/>
      <c r="EFW840" s="257"/>
      <c r="EFX840" s="257"/>
      <c r="EFY840" s="257"/>
      <c r="EFZ840" s="257"/>
      <c r="EGA840" s="257"/>
      <c r="EGB840" s="257"/>
      <c r="EGC840" s="257"/>
      <c r="EGD840" s="257"/>
      <c r="EGE840" s="257"/>
      <c r="EGF840" s="257"/>
      <c r="EGG840" s="257"/>
      <c r="EGH840" s="257"/>
      <c r="EGI840" s="257"/>
      <c r="EGJ840" s="257"/>
      <c r="EGK840" s="257"/>
      <c r="EGL840" s="257"/>
      <c r="EGM840" s="257"/>
      <c r="EGN840" s="257"/>
      <c r="EGO840" s="257"/>
      <c r="EGP840" s="257"/>
      <c r="EGQ840" s="257"/>
      <c r="EGR840" s="257"/>
      <c r="EGS840" s="257"/>
      <c r="EGT840" s="257"/>
      <c r="EGU840" s="257"/>
      <c r="EGV840" s="257"/>
      <c r="EGW840" s="257"/>
      <c r="EGX840" s="257"/>
      <c r="EGY840" s="257"/>
      <c r="EGZ840" s="257"/>
      <c r="EHA840" s="257"/>
      <c r="EHB840" s="257"/>
      <c r="EHC840" s="257"/>
      <c r="EHD840" s="257"/>
      <c r="EHE840" s="257"/>
      <c r="EHF840" s="257"/>
      <c r="EHG840" s="257"/>
      <c r="EHH840" s="257"/>
      <c r="EHI840" s="257"/>
      <c r="EHJ840" s="257"/>
      <c r="EHK840" s="257"/>
      <c r="EHL840" s="257"/>
      <c r="EHM840" s="257"/>
      <c r="EHN840" s="257"/>
      <c r="EHO840" s="257"/>
      <c r="EHP840" s="257"/>
      <c r="EHQ840" s="257"/>
      <c r="EHR840" s="257"/>
      <c r="EHS840" s="257"/>
      <c r="EHT840" s="257"/>
      <c r="EHU840" s="257"/>
      <c r="EHV840" s="257"/>
      <c r="EHW840" s="257"/>
      <c r="EHX840" s="257"/>
      <c r="EHY840" s="257"/>
      <c r="EHZ840" s="257"/>
      <c r="EIA840" s="257"/>
      <c r="EIB840" s="257"/>
      <c r="EIC840" s="257"/>
      <c r="EID840" s="257"/>
      <c r="EIE840" s="257"/>
      <c r="EIF840" s="257"/>
      <c r="EIG840" s="257"/>
      <c r="EIH840" s="257"/>
      <c r="EII840" s="257"/>
      <c r="EIJ840" s="257"/>
      <c r="EIK840" s="257"/>
      <c r="EIL840" s="257"/>
      <c r="EIM840" s="257"/>
      <c r="EIN840" s="257"/>
      <c r="EIO840" s="257"/>
      <c r="EIP840" s="257"/>
      <c r="EIQ840" s="257"/>
      <c r="EIR840" s="257"/>
      <c r="EIS840" s="257"/>
      <c r="EIT840" s="257"/>
      <c r="EIU840" s="257"/>
      <c r="EIV840" s="257"/>
      <c r="EIW840" s="257"/>
      <c r="EIX840" s="257"/>
      <c r="EIY840" s="257"/>
      <c r="EIZ840" s="257"/>
      <c r="EJA840" s="257"/>
      <c r="EJB840" s="257"/>
      <c r="EJC840" s="257"/>
      <c r="EJD840" s="257"/>
      <c r="EJE840" s="257"/>
      <c r="EJF840" s="257"/>
      <c r="EJG840" s="257"/>
      <c r="EJH840" s="257"/>
      <c r="EJI840" s="257"/>
      <c r="EJJ840" s="257"/>
      <c r="EJK840" s="257"/>
      <c r="EJL840" s="257"/>
      <c r="EJM840" s="257"/>
      <c r="EJN840" s="257"/>
      <c r="EJO840" s="257"/>
      <c r="EJP840" s="257"/>
      <c r="EJQ840" s="257"/>
      <c r="EJR840" s="257"/>
      <c r="EJS840" s="257"/>
      <c r="EJT840" s="257"/>
      <c r="EJU840" s="257"/>
      <c r="EJV840" s="257"/>
      <c r="EJW840" s="257"/>
      <c r="EJX840" s="257"/>
      <c r="EJY840" s="257"/>
      <c r="EJZ840" s="257"/>
      <c r="EKA840" s="257"/>
      <c r="EKB840" s="257"/>
      <c r="EKC840" s="257"/>
      <c r="EKD840" s="257"/>
      <c r="EKE840" s="257"/>
      <c r="EKF840" s="257"/>
      <c r="EKG840" s="257"/>
      <c r="EKH840" s="257"/>
      <c r="EKI840" s="257"/>
      <c r="EKJ840" s="257"/>
      <c r="EKK840" s="257"/>
      <c r="EKL840" s="257"/>
      <c r="EKM840" s="257"/>
      <c r="EKN840" s="257"/>
      <c r="EKO840" s="257"/>
      <c r="EKP840" s="257"/>
      <c r="EKQ840" s="257"/>
      <c r="EKR840" s="257"/>
      <c r="EKS840" s="257"/>
      <c r="EKT840" s="257"/>
      <c r="EKU840" s="257"/>
      <c r="EKV840" s="257"/>
      <c r="EKW840" s="257"/>
      <c r="EKX840" s="257"/>
      <c r="EKY840" s="257"/>
      <c r="EKZ840" s="257"/>
      <c r="ELA840" s="257"/>
      <c r="ELB840" s="257"/>
      <c r="ELC840" s="257"/>
      <c r="ELD840" s="257"/>
      <c r="ELE840" s="257"/>
      <c r="ELF840" s="257"/>
      <c r="ELG840" s="257"/>
      <c r="ELH840" s="257"/>
      <c r="ELI840" s="257"/>
      <c r="ELJ840" s="257"/>
      <c r="ELK840" s="257"/>
      <c r="ELL840" s="257"/>
      <c r="ELM840" s="257"/>
      <c r="ELN840" s="257"/>
      <c r="ELO840" s="257"/>
      <c r="ELP840" s="257"/>
      <c r="ELQ840" s="257"/>
      <c r="ELR840" s="257"/>
      <c r="ELS840" s="257"/>
      <c r="ELT840" s="257"/>
      <c r="ELU840" s="257"/>
      <c r="ELV840" s="257"/>
      <c r="ELW840" s="257"/>
      <c r="ELX840" s="257"/>
      <c r="ELY840" s="257"/>
      <c r="ELZ840" s="257"/>
      <c r="EMA840" s="257"/>
      <c r="EMB840" s="257"/>
      <c r="EMC840" s="257"/>
      <c r="EMD840" s="257"/>
      <c r="EME840" s="257"/>
      <c r="EMF840" s="257"/>
      <c r="EMG840" s="257"/>
      <c r="EMH840" s="257"/>
      <c r="EMI840" s="257"/>
      <c r="EMJ840" s="257"/>
      <c r="EMK840" s="257"/>
      <c r="EML840" s="257"/>
      <c r="EMM840" s="257"/>
      <c r="EMN840" s="257"/>
      <c r="EMO840" s="257"/>
      <c r="EMP840" s="257"/>
      <c r="EMQ840" s="257"/>
      <c r="EMR840" s="257"/>
      <c r="EMS840" s="257"/>
      <c r="EMT840" s="257"/>
      <c r="EMU840" s="257"/>
      <c r="EMV840" s="257"/>
      <c r="EMW840" s="257"/>
      <c r="EMX840" s="257"/>
      <c r="EMY840" s="257"/>
      <c r="EMZ840" s="257"/>
      <c r="ENA840" s="257"/>
      <c r="ENB840" s="257"/>
      <c r="ENC840" s="257"/>
      <c r="END840" s="257"/>
      <c r="ENE840" s="257"/>
      <c r="ENF840" s="257"/>
      <c r="ENG840" s="257"/>
      <c r="ENH840" s="257"/>
      <c r="ENI840" s="257"/>
      <c r="ENJ840" s="257"/>
      <c r="ENK840" s="257"/>
      <c r="ENL840" s="257"/>
      <c r="ENM840" s="257"/>
      <c r="ENN840" s="257"/>
      <c r="ENO840" s="257"/>
      <c r="ENP840" s="257"/>
      <c r="ENQ840" s="257"/>
      <c r="ENR840" s="257"/>
      <c r="ENS840" s="257"/>
      <c r="ENT840" s="257"/>
      <c r="ENU840" s="257"/>
      <c r="ENV840" s="257"/>
      <c r="ENW840" s="257"/>
      <c r="ENX840" s="257"/>
      <c r="ENY840" s="257"/>
      <c r="ENZ840" s="257"/>
      <c r="EOA840" s="257"/>
      <c r="EOB840" s="257"/>
      <c r="EOC840" s="257"/>
      <c r="EOD840" s="257"/>
      <c r="EOE840" s="257"/>
      <c r="EOF840" s="257"/>
      <c r="EOG840" s="257"/>
      <c r="EOH840" s="257"/>
      <c r="EOI840" s="257"/>
      <c r="EOJ840" s="257"/>
      <c r="EOK840" s="257"/>
      <c r="EOL840" s="257"/>
      <c r="EOM840" s="257"/>
      <c r="EON840" s="257"/>
      <c r="EOO840" s="257"/>
      <c r="EOP840" s="257"/>
      <c r="EOQ840" s="257"/>
      <c r="EOR840" s="257"/>
      <c r="EOS840" s="257"/>
      <c r="EOT840" s="257"/>
      <c r="EOU840" s="257"/>
      <c r="EOV840" s="257"/>
      <c r="EOW840" s="257"/>
      <c r="EOX840" s="257"/>
      <c r="EOY840" s="257"/>
      <c r="EOZ840" s="257"/>
      <c r="EPA840" s="257"/>
      <c r="EPB840" s="257"/>
      <c r="EPC840" s="257"/>
      <c r="EPD840" s="257"/>
      <c r="EPE840" s="257"/>
      <c r="EPF840" s="257"/>
      <c r="EPG840" s="257"/>
      <c r="EPH840" s="257"/>
      <c r="EPI840" s="257"/>
      <c r="EPJ840" s="257"/>
      <c r="EPK840" s="257"/>
      <c r="EPL840" s="257"/>
      <c r="EPM840" s="257"/>
      <c r="EPN840" s="257"/>
      <c r="EPO840" s="257"/>
      <c r="EPP840" s="257"/>
      <c r="EPQ840" s="257"/>
      <c r="EPR840" s="257"/>
      <c r="EPS840" s="257"/>
      <c r="EPT840" s="257"/>
      <c r="EPU840" s="257"/>
      <c r="EPV840" s="257"/>
      <c r="EPW840" s="257"/>
      <c r="EPX840" s="257"/>
      <c r="EPY840" s="257"/>
      <c r="EPZ840" s="257"/>
      <c r="EQA840" s="257"/>
      <c r="EQB840" s="257"/>
      <c r="EQC840" s="257"/>
      <c r="EQD840" s="257"/>
      <c r="EQE840" s="257"/>
      <c r="EQF840" s="257"/>
      <c r="EQG840" s="257"/>
      <c r="EQH840" s="257"/>
      <c r="EQI840" s="257"/>
      <c r="EQJ840" s="257"/>
      <c r="EQK840" s="257"/>
      <c r="EQL840" s="257"/>
      <c r="EQM840" s="257"/>
      <c r="EQN840" s="257"/>
      <c r="EQO840" s="257"/>
      <c r="EQP840" s="257"/>
      <c r="EQQ840" s="257"/>
      <c r="EQR840" s="257"/>
      <c r="EQS840" s="257"/>
      <c r="EQT840" s="257"/>
      <c r="EQU840" s="257"/>
      <c r="EQV840" s="257"/>
      <c r="EQW840" s="257"/>
      <c r="EQX840" s="257"/>
      <c r="EQY840" s="257"/>
      <c r="EQZ840" s="257"/>
      <c r="ERA840" s="257"/>
      <c r="ERB840" s="257"/>
      <c r="ERC840" s="257"/>
      <c r="ERD840" s="257"/>
      <c r="ERE840" s="257"/>
      <c r="ERF840" s="257"/>
      <c r="ERG840" s="257"/>
      <c r="ERH840" s="257"/>
      <c r="ERI840" s="257"/>
      <c r="ERJ840" s="257"/>
      <c r="ERK840" s="257"/>
      <c r="ERL840" s="257"/>
      <c r="ERM840" s="257"/>
      <c r="ERN840" s="257"/>
      <c r="ERO840" s="257"/>
      <c r="ERP840" s="257"/>
      <c r="ERQ840" s="257"/>
      <c r="ERR840" s="257"/>
      <c r="ERS840" s="257"/>
      <c r="ERT840" s="257"/>
      <c r="ERU840" s="257"/>
      <c r="ERV840" s="257"/>
      <c r="ERW840" s="257"/>
      <c r="ERX840" s="257"/>
      <c r="ERY840" s="257"/>
      <c r="ERZ840" s="257"/>
      <c r="ESA840" s="257"/>
      <c r="ESB840" s="257"/>
      <c r="ESC840" s="257"/>
      <c r="ESD840" s="257"/>
      <c r="ESE840" s="257"/>
      <c r="ESF840" s="257"/>
      <c r="ESG840" s="257"/>
      <c r="ESH840" s="257"/>
      <c r="ESI840" s="257"/>
      <c r="ESJ840" s="257"/>
      <c r="ESK840" s="257"/>
      <c r="ESL840" s="257"/>
      <c r="ESM840" s="257"/>
      <c r="ESN840" s="257"/>
      <c r="ESO840" s="257"/>
      <c r="ESP840" s="257"/>
      <c r="ESQ840" s="257"/>
      <c r="ESR840" s="257"/>
      <c r="ESS840" s="257"/>
      <c r="EST840" s="257"/>
      <c r="ESU840" s="257"/>
      <c r="ESV840" s="257"/>
      <c r="ESW840" s="257"/>
      <c r="ESX840" s="257"/>
      <c r="ESY840" s="257"/>
      <c r="ESZ840" s="257"/>
      <c r="ETA840" s="257"/>
      <c r="ETB840" s="257"/>
      <c r="ETC840" s="257"/>
      <c r="ETD840" s="257"/>
      <c r="ETE840" s="257"/>
      <c r="ETF840" s="257"/>
      <c r="ETG840" s="257"/>
      <c r="ETH840" s="257"/>
      <c r="ETI840" s="257"/>
      <c r="ETJ840" s="257"/>
      <c r="ETK840" s="257"/>
      <c r="ETL840" s="257"/>
      <c r="ETM840" s="257"/>
      <c r="ETN840" s="257"/>
      <c r="ETO840" s="257"/>
      <c r="ETP840" s="257"/>
      <c r="ETQ840" s="257"/>
      <c r="ETR840" s="257"/>
      <c r="ETS840" s="257"/>
      <c r="ETT840" s="257"/>
      <c r="ETU840" s="257"/>
      <c r="ETV840" s="257"/>
      <c r="ETW840" s="257"/>
      <c r="ETX840" s="257"/>
      <c r="ETY840" s="257"/>
      <c r="ETZ840" s="257"/>
      <c r="EUA840" s="257"/>
      <c r="EUB840" s="257"/>
      <c r="EUC840" s="257"/>
      <c r="EUD840" s="257"/>
      <c r="EUE840" s="257"/>
      <c r="EUF840" s="257"/>
      <c r="EUG840" s="257"/>
      <c r="EUH840" s="257"/>
      <c r="EUI840" s="257"/>
      <c r="EUJ840" s="257"/>
      <c r="EUK840" s="257"/>
      <c r="EUL840" s="257"/>
      <c r="EUM840" s="257"/>
      <c r="EUN840" s="257"/>
      <c r="EUO840" s="257"/>
      <c r="EUP840" s="257"/>
      <c r="EUQ840" s="257"/>
      <c r="EUR840" s="257"/>
      <c r="EUS840" s="257"/>
      <c r="EUT840" s="257"/>
      <c r="EUU840" s="257"/>
      <c r="EUV840" s="257"/>
      <c r="EUW840" s="257"/>
      <c r="EUX840" s="257"/>
      <c r="EUY840" s="257"/>
      <c r="EUZ840" s="257"/>
      <c r="EVA840" s="257"/>
      <c r="EVB840" s="257"/>
      <c r="EVC840" s="257"/>
      <c r="EVD840" s="257"/>
      <c r="EVE840" s="257"/>
      <c r="EVF840" s="257"/>
      <c r="EVG840" s="257"/>
      <c r="EVH840" s="257"/>
      <c r="EVI840" s="257"/>
      <c r="EVJ840" s="257"/>
      <c r="EVK840" s="257"/>
      <c r="EVL840" s="257"/>
      <c r="EVM840" s="257"/>
      <c r="EVN840" s="257"/>
      <c r="EVO840" s="257"/>
      <c r="EVP840" s="257"/>
      <c r="EVQ840" s="257"/>
      <c r="EVR840" s="257"/>
      <c r="EVS840" s="257"/>
      <c r="EVT840" s="257"/>
      <c r="EVU840" s="257"/>
      <c r="EVV840" s="257"/>
      <c r="EVW840" s="257"/>
      <c r="EVX840" s="257"/>
      <c r="EVY840" s="257"/>
      <c r="EVZ840" s="257"/>
      <c r="EWA840" s="257"/>
      <c r="EWB840" s="257"/>
      <c r="EWC840" s="257"/>
      <c r="EWD840" s="257"/>
      <c r="EWE840" s="257"/>
      <c r="EWF840" s="257"/>
      <c r="EWG840" s="257"/>
      <c r="EWH840" s="257"/>
      <c r="EWI840" s="257"/>
      <c r="EWJ840" s="257"/>
      <c r="EWK840" s="257"/>
      <c r="EWL840" s="257"/>
      <c r="EWM840" s="257"/>
      <c r="EWN840" s="257"/>
      <c r="EWO840" s="257"/>
      <c r="EWP840" s="257"/>
      <c r="EWQ840" s="257"/>
      <c r="EWR840" s="257"/>
      <c r="EWS840" s="257"/>
      <c r="EWT840" s="257"/>
      <c r="EWU840" s="257"/>
      <c r="EWV840" s="257"/>
      <c r="EWW840" s="257"/>
      <c r="EWX840" s="257"/>
      <c r="EWY840" s="257"/>
      <c r="EWZ840" s="257"/>
      <c r="EXA840" s="257"/>
      <c r="EXB840" s="257"/>
      <c r="EXC840" s="257"/>
      <c r="EXD840" s="257"/>
      <c r="EXE840" s="257"/>
      <c r="EXF840" s="257"/>
      <c r="EXG840" s="257"/>
      <c r="EXH840" s="257"/>
      <c r="EXI840" s="257"/>
      <c r="EXJ840" s="257"/>
      <c r="EXK840" s="257"/>
      <c r="EXL840" s="257"/>
      <c r="EXM840" s="257"/>
      <c r="EXN840" s="257"/>
      <c r="EXO840" s="257"/>
      <c r="EXP840" s="257"/>
      <c r="EXQ840" s="257"/>
      <c r="EXR840" s="257"/>
      <c r="EXS840" s="257"/>
      <c r="EXT840" s="257"/>
      <c r="EXU840" s="257"/>
      <c r="EXV840" s="257"/>
      <c r="EXW840" s="257"/>
      <c r="EXX840" s="257"/>
      <c r="EXY840" s="257"/>
      <c r="EXZ840" s="257"/>
      <c r="EYA840" s="257"/>
      <c r="EYB840" s="257"/>
      <c r="EYC840" s="257"/>
      <c r="EYD840" s="257"/>
      <c r="EYE840" s="257"/>
      <c r="EYF840" s="257"/>
      <c r="EYG840" s="257"/>
      <c r="EYH840" s="257"/>
      <c r="EYI840" s="257"/>
      <c r="EYJ840" s="257"/>
      <c r="EYK840" s="257"/>
      <c r="EYL840" s="257"/>
      <c r="EYM840" s="257"/>
      <c r="EYN840" s="257"/>
      <c r="EYO840" s="257"/>
      <c r="EYP840" s="257"/>
      <c r="EYQ840" s="257"/>
      <c r="EYR840" s="257"/>
      <c r="EYS840" s="257"/>
      <c r="EYT840" s="257"/>
      <c r="EYU840" s="257"/>
      <c r="EYV840" s="257"/>
      <c r="EYW840" s="257"/>
      <c r="EYX840" s="257"/>
      <c r="EYY840" s="257"/>
      <c r="EYZ840" s="257"/>
      <c r="EZA840" s="257"/>
      <c r="EZB840" s="257"/>
      <c r="EZC840" s="257"/>
      <c r="EZD840" s="257"/>
      <c r="EZE840" s="257"/>
      <c r="EZF840" s="257"/>
      <c r="EZG840" s="257"/>
      <c r="EZH840" s="257"/>
      <c r="EZI840" s="257"/>
      <c r="EZJ840" s="257"/>
      <c r="EZK840" s="257"/>
      <c r="EZL840" s="257"/>
      <c r="EZM840" s="257"/>
      <c r="EZN840" s="257"/>
      <c r="EZO840" s="257"/>
      <c r="EZP840" s="257"/>
      <c r="EZQ840" s="257"/>
      <c r="EZR840" s="257"/>
      <c r="EZS840" s="257"/>
      <c r="EZT840" s="257"/>
      <c r="EZU840" s="257"/>
      <c r="EZV840" s="257"/>
      <c r="EZW840" s="257"/>
      <c r="EZX840" s="257"/>
      <c r="EZY840" s="257"/>
      <c r="EZZ840" s="257"/>
      <c r="FAA840" s="257"/>
      <c r="FAB840" s="257"/>
      <c r="FAC840" s="257"/>
      <c r="FAD840" s="257"/>
      <c r="FAE840" s="257"/>
      <c r="FAF840" s="257"/>
      <c r="FAG840" s="257"/>
      <c r="FAH840" s="257"/>
      <c r="FAI840" s="257"/>
      <c r="FAJ840" s="257"/>
      <c r="FAK840" s="257"/>
      <c r="FAL840" s="257"/>
      <c r="FAM840" s="257"/>
      <c r="FAN840" s="257"/>
      <c r="FAO840" s="257"/>
      <c r="FAP840" s="257"/>
      <c r="FAQ840" s="257"/>
      <c r="FAR840" s="257"/>
      <c r="FAS840" s="257"/>
      <c r="FAT840" s="257"/>
      <c r="FAU840" s="257"/>
      <c r="FAV840" s="257"/>
      <c r="FAW840" s="257"/>
      <c r="FAX840" s="257"/>
      <c r="FAY840" s="257"/>
      <c r="FAZ840" s="257"/>
      <c r="FBA840" s="257"/>
      <c r="FBB840" s="257"/>
      <c r="FBC840" s="257"/>
      <c r="FBD840" s="257"/>
      <c r="FBE840" s="257"/>
      <c r="FBF840" s="257"/>
      <c r="FBG840" s="257"/>
      <c r="FBH840" s="257"/>
      <c r="FBI840" s="257"/>
      <c r="FBJ840" s="257"/>
      <c r="FBK840" s="257"/>
      <c r="FBL840" s="257"/>
      <c r="FBM840" s="257"/>
      <c r="FBN840" s="257"/>
      <c r="FBO840" s="257"/>
      <c r="FBP840" s="257"/>
      <c r="FBQ840" s="257"/>
      <c r="FBR840" s="257"/>
      <c r="FBS840" s="257"/>
      <c r="FBT840" s="257"/>
      <c r="FBU840" s="257"/>
      <c r="FBV840" s="257"/>
      <c r="FBW840" s="257"/>
      <c r="FBX840" s="257"/>
      <c r="FBY840" s="257"/>
      <c r="FBZ840" s="257"/>
      <c r="FCA840" s="257"/>
      <c r="FCB840" s="257"/>
      <c r="FCC840" s="257"/>
      <c r="FCD840" s="257"/>
      <c r="FCE840" s="257"/>
      <c r="FCF840" s="257"/>
      <c r="FCG840" s="257"/>
      <c r="FCH840" s="257"/>
      <c r="FCI840" s="257"/>
      <c r="FCJ840" s="257"/>
      <c r="FCK840" s="257"/>
      <c r="FCL840" s="257"/>
      <c r="FCM840" s="257"/>
      <c r="FCN840" s="257"/>
      <c r="FCO840" s="257"/>
      <c r="FCP840" s="257"/>
      <c r="FCQ840" s="257"/>
      <c r="FCR840" s="257"/>
      <c r="FCS840" s="257"/>
      <c r="FCT840" s="257"/>
      <c r="FCU840" s="257"/>
      <c r="FCV840" s="257"/>
      <c r="FCW840" s="257"/>
      <c r="FCX840" s="257"/>
      <c r="FCY840" s="257"/>
      <c r="FCZ840" s="257"/>
      <c r="FDA840" s="257"/>
      <c r="FDB840" s="257"/>
      <c r="FDC840" s="257"/>
      <c r="FDD840" s="257"/>
      <c r="FDE840" s="257"/>
      <c r="FDF840" s="257"/>
      <c r="FDG840" s="257"/>
      <c r="FDH840" s="257"/>
      <c r="FDI840" s="257"/>
      <c r="FDJ840" s="257"/>
      <c r="FDK840" s="257"/>
      <c r="FDL840" s="257"/>
      <c r="FDM840" s="257"/>
      <c r="FDN840" s="257"/>
      <c r="FDO840" s="257"/>
      <c r="FDP840" s="257"/>
      <c r="FDQ840" s="257"/>
      <c r="FDR840" s="257"/>
      <c r="FDS840" s="257"/>
      <c r="FDT840" s="257"/>
      <c r="FDU840" s="257"/>
      <c r="FDV840" s="257"/>
      <c r="FDW840" s="257"/>
      <c r="FDX840" s="257"/>
      <c r="FDY840" s="257"/>
      <c r="FDZ840" s="257"/>
      <c r="FEA840" s="257"/>
      <c r="FEB840" s="257"/>
      <c r="FEC840" s="257"/>
      <c r="FED840" s="257"/>
      <c r="FEE840" s="257"/>
      <c r="FEF840" s="257"/>
      <c r="FEG840" s="257"/>
      <c r="FEH840" s="257"/>
      <c r="FEI840" s="257"/>
      <c r="FEJ840" s="257"/>
      <c r="FEK840" s="257"/>
      <c r="FEL840" s="257"/>
      <c r="FEM840" s="257"/>
      <c r="FEN840" s="257"/>
      <c r="FEO840" s="257"/>
      <c r="FEP840" s="257"/>
      <c r="FEQ840" s="257"/>
      <c r="FER840" s="257"/>
      <c r="FES840" s="257"/>
      <c r="FET840" s="257"/>
      <c r="FEU840" s="257"/>
      <c r="FEV840" s="257"/>
      <c r="FEW840" s="257"/>
      <c r="FEX840" s="257"/>
      <c r="FEY840" s="257"/>
      <c r="FEZ840" s="257"/>
      <c r="FFA840" s="257"/>
      <c r="FFB840" s="257"/>
      <c r="FFC840" s="257"/>
      <c r="FFD840" s="257"/>
      <c r="FFE840" s="257"/>
      <c r="FFF840" s="257"/>
      <c r="FFG840" s="257"/>
      <c r="FFH840" s="257"/>
      <c r="FFI840" s="257"/>
      <c r="FFJ840" s="257"/>
      <c r="FFK840" s="257"/>
      <c r="FFL840" s="257"/>
      <c r="FFM840" s="257"/>
      <c r="FFN840" s="257"/>
      <c r="FFO840" s="257"/>
      <c r="FFP840" s="257"/>
      <c r="FFQ840" s="257"/>
      <c r="FFR840" s="257"/>
      <c r="FFS840" s="257"/>
      <c r="FFT840" s="257"/>
      <c r="FFU840" s="257"/>
      <c r="FFV840" s="257"/>
      <c r="FFW840" s="257"/>
      <c r="FFX840" s="257"/>
      <c r="FFY840" s="257"/>
      <c r="FFZ840" s="257"/>
      <c r="FGA840" s="257"/>
      <c r="FGB840" s="257"/>
      <c r="FGC840" s="257"/>
      <c r="FGD840" s="257"/>
      <c r="FGE840" s="257"/>
      <c r="FGF840" s="257"/>
      <c r="FGG840" s="257"/>
      <c r="FGH840" s="257"/>
      <c r="FGI840" s="257"/>
      <c r="FGJ840" s="257"/>
      <c r="FGK840" s="257"/>
      <c r="FGL840" s="257"/>
      <c r="FGM840" s="257"/>
      <c r="FGN840" s="257"/>
      <c r="FGO840" s="257"/>
      <c r="FGP840" s="257"/>
      <c r="FGQ840" s="257"/>
      <c r="FGR840" s="257"/>
      <c r="FGS840" s="257"/>
      <c r="FGT840" s="257"/>
      <c r="FGU840" s="257"/>
      <c r="FGV840" s="257"/>
      <c r="FGW840" s="257"/>
      <c r="FGX840" s="257"/>
      <c r="FGY840" s="257"/>
      <c r="FGZ840" s="257"/>
      <c r="FHA840" s="257"/>
      <c r="FHB840" s="257"/>
      <c r="FHC840" s="257"/>
      <c r="FHD840" s="257"/>
      <c r="FHE840" s="257"/>
      <c r="FHF840" s="257"/>
      <c r="FHG840" s="257"/>
      <c r="FHH840" s="257"/>
      <c r="FHI840" s="257"/>
      <c r="FHJ840" s="257"/>
      <c r="FHK840" s="257"/>
      <c r="FHL840" s="257"/>
      <c r="FHM840" s="257"/>
      <c r="FHN840" s="257"/>
      <c r="FHO840" s="257"/>
      <c r="FHP840" s="257"/>
      <c r="FHQ840" s="257"/>
      <c r="FHR840" s="257"/>
      <c r="FHS840" s="257"/>
      <c r="FHT840" s="257"/>
      <c r="FHU840" s="257"/>
      <c r="FHV840" s="257"/>
      <c r="FHW840" s="257"/>
      <c r="FHX840" s="257"/>
      <c r="FHY840" s="257"/>
      <c r="FHZ840" s="257"/>
      <c r="FIA840" s="257"/>
      <c r="FIB840" s="257"/>
      <c r="FIC840" s="257"/>
      <c r="FID840" s="257"/>
      <c r="FIE840" s="257"/>
      <c r="FIF840" s="257"/>
      <c r="FIG840" s="257"/>
      <c r="FIH840" s="257"/>
      <c r="FII840" s="257"/>
      <c r="FIJ840" s="257"/>
      <c r="FIK840" s="257"/>
      <c r="FIL840" s="257"/>
      <c r="FIM840" s="257"/>
      <c r="FIN840" s="257"/>
      <c r="FIO840" s="257"/>
      <c r="FIP840" s="257"/>
      <c r="FIQ840" s="257"/>
      <c r="FIR840" s="257"/>
      <c r="FIS840" s="257"/>
      <c r="FIT840" s="257"/>
      <c r="FIU840" s="257"/>
      <c r="FIV840" s="257"/>
      <c r="FIW840" s="257"/>
      <c r="FIX840" s="257"/>
      <c r="FIY840" s="257"/>
      <c r="FIZ840" s="257"/>
      <c r="FJA840" s="257"/>
      <c r="FJB840" s="257"/>
      <c r="FJC840" s="257"/>
      <c r="FJD840" s="257"/>
      <c r="FJE840" s="257"/>
      <c r="FJF840" s="257"/>
      <c r="FJG840" s="257"/>
      <c r="FJH840" s="257"/>
      <c r="FJI840" s="257"/>
      <c r="FJJ840" s="257"/>
      <c r="FJK840" s="257"/>
      <c r="FJL840" s="257"/>
      <c r="FJM840" s="257"/>
      <c r="FJN840" s="257"/>
      <c r="FJO840" s="257"/>
      <c r="FJP840" s="257"/>
      <c r="FJQ840" s="257"/>
      <c r="FJR840" s="257"/>
      <c r="FJS840" s="257"/>
      <c r="FJT840" s="257"/>
      <c r="FJU840" s="257"/>
      <c r="FJV840" s="257"/>
      <c r="FJW840" s="257"/>
      <c r="FJX840" s="257"/>
      <c r="FJY840" s="257"/>
      <c r="FJZ840" s="257"/>
      <c r="FKA840" s="257"/>
      <c r="FKB840" s="257"/>
      <c r="FKC840" s="257"/>
      <c r="FKD840" s="257"/>
      <c r="FKE840" s="257"/>
      <c r="FKF840" s="257"/>
      <c r="FKG840" s="257"/>
      <c r="FKH840" s="257"/>
      <c r="FKI840" s="257"/>
      <c r="FKJ840" s="257"/>
      <c r="FKK840" s="257"/>
      <c r="FKL840" s="257"/>
      <c r="FKM840" s="257"/>
      <c r="FKN840" s="257"/>
      <c r="FKO840" s="257"/>
      <c r="FKP840" s="257"/>
      <c r="FKQ840" s="257"/>
      <c r="FKR840" s="257"/>
      <c r="FKS840" s="257"/>
      <c r="FKT840" s="257"/>
      <c r="FKU840" s="257"/>
      <c r="FKV840" s="257"/>
      <c r="FKW840" s="257"/>
      <c r="FKX840" s="257"/>
      <c r="FKY840" s="257"/>
      <c r="FKZ840" s="257"/>
      <c r="FLA840" s="257"/>
      <c r="FLB840" s="257"/>
      <c r="FLC840" s="257"/>
      <c r="FLD840" s="257"/>
      <c r="FLE840" s="257"/>
      <c r="FLF840" s="257"/>
      <c r="FLG840" s="257"/>
      <c r="FLH840" s="257"/>
      <c r="FLI840" s="257"/>
      <c r="FLJ840" s="257"/>
      <c r="FLK840" s="257"/>
      <c r="FLL840" s="257"/>
      <c r="FLM840" s="257"/>
      <c r="FLN840" s="257"/>
      <c r="FLO840" s="257"/>
      <c r="FLP840" s="257"/>
      <c r="FLQ840" s="257"/>
      <c r="FLR840" s="257"/>
      <c r="FLS840" s="257"/>
      <c r="FLT840" s="257"/>
      <c r="FLU840" s="257"/>
      <c r="FLV840" s="257"/>
      <c r="FLW840" s="257"/>
      <c r="FLX840" s="257"/>
      <c r="FLY840" s="257"/>
      <c r="FLZ840" s="257"/>
      <c r="FMA840" s="257"/>
      <c r="FMB840" s="257"/>
      <c r="FMC840" s="257"/>
      <c r="FMD840" s="257"/>
      <c r="FME840" s="257"/>
      <c r="FMF840" s="257"/>
      <c r="FMG840" s="257"/>
      <c r="FMH840" s="257"/>
      <c r="FMI840" s="257"/>
      <c r="FMJ840" s="257"/>
      <c r="FMK840" s="257"/>
      <c r="FML840" s="257"/>
      <c r="FMM840" s="257"/>
      <c r="FMN840" s="257"/>
      <c r="FMO840" s="257"/>
      <c r="FMP840" s="257"/>
      <c r="FMQ840" s="257"/>
      <c r="FMR840" s="257"/>
      <c r="FMS840" s="257"/>
      <c r="FMT840" s="257"/>
      <c r="FMU840" s="257"/>
      <c r="FMV840" s="257"/>
      <c r="FMW840" s="257"/>
      <c r="FMX840" s="257"/>
      <c r="FMY840" s="257"/>
      <c r="FMZ840" s="257"/>
      <c r="FNA840" s="257"/>
      <c r="FNB840" s="257"/>
      <c r="FNC840" s="257"/>
      <c r="FND840" s="257"/>
      <c r="FNE840" s="257"/>
      <c r="FNF840" s="257"/>
      <c r="FNG840" s="257"/>
      <c r="FNH840" s="257"/>
      <c r="FNI840" s="257"/>
      <c r="FNJ840" s="257"/>
      <c r="FNK840" s="257"/>
      <c r="FNL840" s="257"/>
      <c r="FNM840" s="257"/>
      <c r="FNN840" s="257"/>
      <c r="FNO840" s="257"/>
      <c r="FNP840" s="257"/>
      <c r="FNQ840" s="257"/>
      <c r="FNR840" s="257"/>
      <c r="FNS840" s="257"/>
      <c r="FNT840" s="257"/>
      <c r="FNU840" s="257"/>
      <c r="FNV840" s="257"/>
      <c r="FNW840" s="257"/>
      <c r="FNX840" s="257"/>
      <c r="FNY840" s="257"/>
      <c r="FNZ840" s="257"/>
      <c r="FOA840" s="257"/>
      <c r="FOB840" s="257"/>
      <c r="FOC840" s="257"/>
      <c r="FOD840" s="257"/>
      <c r="FOE840" s="257"/>
      <c r="FOF840" s="257"/>
      <c r="FOG840" s="257"/>
      <c r="FOH840" s="257"/>
      <c r="FOI840" s="257"/>
      <c r="FOJ840" s="257"/>
      <c r="FOK840" s="257"/>
      <c r="FOL840" s="257"/>
      <c r="FOM840" s="257"/>
      <c r="FON840" s="257"/>
      <c r="FOO840" s="257"/>
      <c r="FOP840" s="257"/>
      <c r="FOQ840" s="257"/>
      <c r="FOR840" s="257"/>
      <c r="FOS840" s="257"/>
      <c r="FOT840" s="257"/>
      <c r="FOU840" s="257"/>
      <c r="FOV840" s="257"/>
      <c r="FOW840" s="257"/>
      <c r="FOX840" s="257"/>
      <c r="FOY840" s="257"/>
      <c r="FOZ840" s="257"/>
      <c r="FPA840" s="257"/>
      <c r="FPB840" s="257"/>
      <c r="FPC840" s="257"/>
      <c r="FPD840" s="257"/>
      <c r="FPE840" s="257"/>
      <c r="FPF840" s="257"/>
      <c r="FPG840" s="257"/>
      <c r="FPH840" s="257"/>
      <c r="FPI840" s="257"/>
      <c r="FPJ840" s="257"/>
      <c r="FPK840" s="257"/>
      <c r="FPL840" s="257"/>
      <c r="FPM840" s="257"/>
      <c r="FPN840" s="257"/>
      <c r="FPO840" s="257"/>
      <c r="FPP840" s="257"/>
      <c r="FPQ840" s="257"/>
      <c r="FPR840" s="257"/>
      <c r="FPS840" s="257"/>
      <c r="FPT840" s="257"/>
      <c r="FPU840" s="257"/>
      <c r="FPV840" s="257"/>
      <c r="FPW840" s="257"/>
      <c r="FPX840" s="257"/>
      <c r="FPY840" s="257"/>
      <c r="FPZ840" s="257"/>
      <c r="FQA840" s="257"/>
      <c r="FQB840" s="257"/>
      <c r="FQC840" s="257"/>
      <c r="FQD840" s="257"/>
      <c r="FQE840" s="257"/>
      <c r="FQF840" s="257"/>
      <c r="FQG840" s="257"/>
      <c r="FQH840" s="257"/>
      <c r="FQI840" s="257"/>
      <c r="FQJ840" s="257"/>
      <c r="FQK840" s="257"/>
      <c r="FQL840" s="257"/>
      <c r="FQM840" s="257"/>
      <c r="FQN840" s="257"/>
      <c r="FQO840" s="257"/>
      <c r="FQP840" s="257"/>
      <c r="FQQ840" s="257"/>
      <c r="FQR840" s="257"/>
      <c r="FQS840" s="257"/>
      <c r="FQT840" s="257"/>
      <c r="FQU840" s="257"/>
      <c r="FQV840" s="257"/>
      <c r="FQW840" s="257"/>
      <c r="FQX840" s="257"/>
      <c r="FQY840" s="257"/>
      <c r="FQZ840" s="257"/>
      <c r="FRA840" s="257"/>
      <c r="FRB840" s="257"/>
      <c r="FRC840" s="257"/>
      <c r="FRD840" s="257"/>
      <c r="FRE840" s="257"/>
      <c r="FRF840" s="257"/>
      <c r="FRG840" s="257"/>
      <c r="FRH840" s="257"/>
      <c r="FRI840" s="257"/>
      <c r="FRJ840" s="257"/>
      <c r="FRK840" s="257"/>
      <c r="FRL840" s="257"/>
      <c r="FRM840" s="257"/>
      <c r="FRN840" s="257"/>
      <c r="FRO840" s="257"/>
      <c r="FRP840" s="257"/>
      <c r="FRQ840" s="257"/>
      <c r="FRR840" s="257"/>
      <c r="FRS840" s="257"/>
      <c r="FRT840" s="257"/>
      <c r="FRU840" s="257"/>
      <c r="FRV840" s="257"/>
      <c r="FRW840" s="257"/>
      <c r="FRX840" s="257"/>
      <c r="FRY840" s="257"/>
      <c r="FRZ840" s="257"/>
      <c r="FSA840" s="257"/>
      <c r="FSB840" s="257"/>
      <c r="FSC840" s="257"/>
      <c r="FSD840" s="257"/>
      <c r="FSE840" s="257"/>
      <c r="FSF840" s="257"/>
      <c r="FSG840" s="257"/>
      <c r="FSH840" s="257"/>
      <c r="FSI840" s="257"/>
      <c r="FSJ840" s="257"/>
      <c r="FSK840" s="257"/>
      <c r="FSL840" s="257"/>
      <c r="FSM840" s="257"/>
      <c r="FSN840" s="257"/>
      <c r="FSO840" s="257"/>
      <c r="FSP840" s="257"/>
      <c r="FSQ840" s="257"/>
      <c r="FSR840" s="257"/>
      <c r="FSS840" s="257"/>
      <c r="FST840" s="257"/>
      <c r="FSU840" s="257"/>
      <c r="FSV840" s="257"/>
      <c r="FSW840" s="257"/>
      <c r="FSX840" s="257"/>
      <c r="FSY840" s="257"/>
      <c r="FSZ840" s="257"/>
      <c r="FTA840" s="257"/>
      <c r="FTB840" s="257"/>
      <c r="FTC840" s="257"/>
      <c r="FTD840" s="257"/>
      <c r="FTE840" s="257"/>
      <c r="FTF840" s="257"/>
      <c r="FTG840" s="257"/>
      <c r="FTH840" s="257"/>
      <c r="FTI840" s="257"/>
      <c r="FTJ840" s="257"/>
      <c r="FTK840" s="257"/>
      <c r="FTL840" s="257"/>
      <c r="FTM840" s="257"/>
      <c r="FTN840" s="257"/>
      <c r="FTO840" s="257"/>
      <c r="FTP840" s="257"/>
      <c r="FTQ840" s="257"/>
      <c r="FTR840" s="257"/>
      <c r="FTS840" s="257"/>
      <c r="FTT840" s="257"/>
      <c r="FTU840" s="257"/>
      <c r="FTV840" s="257"/>
      <c r="FTW840" s="257"/>
      <c r="FTX840" s="257"/>
      <c r="FTY840" s="257"/>
      <c r="FTZ840" s="257"/>
      <c r="FUA840" s="257"/>
      <c r="FUB840" s="257"/>
      <c r="FUC840" s="257"/>
      <c r="FUD840" s="257"/>
      <c r="FUE840" s="257"/>
      <c r="FUF840" s="257"/>
      <c r="FUG840" s="257"/>
      <c r="FUH840" s="257"/>
      <c r="FUI840" s="257"/>
      <c r="FUJ840" s="257"/>
      <c r="FUK840" s="257"/>
      <c r="FUL840" s="257"/>
      <c r="FUM840" s="257"/>
      <c r="FUN840" s="257"/>
      <c r="FUO840" s="257"/>
      <c r="FUP840" s="257"/>
      <c r="FUQ840" s="257"/>
      <c r="FUR840" s="257"/>
      <c r="FUS840" s="257"/>
      <c r="FUT840" s="257"/>
      <c r="FUU840" s="257"/>
      <c r="FUV840" s="257"/>
      <c r="FUW840" s="257"/>
      <c r="FUX840" s="257"/>
      <c r="FUY840" s="257"/>
      <c r="FUZ840" s="257"/>
      <c r="FVA840" s="257"/>
      <c r="FVB840" s="257"/>
      <c r="FVC840" s="257"/>
      <c r="FVD840" s="257"/>
      <c r="FVE840" s="257"/>
      <c r="FVF840" s="257"/>
      <c r="FVG840" s="257"/>
      <c r="FVH840" s="257"/>
      <c r="FVI840" s="257"/>
      <c r="FVJ840" s="257"/>
      <c r="FVK840" s="257"/>
      <c r="FVL840" s="257"/>
      <c r="FVM840" s="257"/>
      <c r="FVN840" s="257"/>
      <c r="FVO840" s="257"/>
      <c r="FVP840" s="257"/>
      <c r="FVQ840" s="257"/>
      <c r="FVR840" s="257"/>
      <c r="FVS840" s="257"/>
      <c r="FVT840" s="257"/>
      <c r="FVU840" s="257"/>
      <c r="FVV840" s="257"/>
      <c r="FVW840" s="257"/>
      <c r="FVX840" s="257"/>
      <c r="FVY840" s="257"/>
      <c r="FVZ840" s="257"/>
      <c r="FWA840" s="257"/>
      <c r="FWB840" s="257"/>
      <c r="FWC840" s="257"/>
      <c r="FWD840" s="257"/>
      <c r="FWE840" s="257"/>
      <c r="FWF840" s="257"/>
      <c r="FWG840" s="257"/>
      <c r="FWH840" s="257"/>
      <c r="FWI840" s="257"/>
      <c r="FWJ840" s="257"/>
      <c r="FWK840" s="257"/>
      <c r="FWL840" s="257"/>
      <c r="FWM840" s="257"/>
      <c r="FWN840" s="257"/>
      <c r="FWO840" s="257"/>
      <c r="FWP840" s="257"/>
      <c r="FWQ840" s="257"/>
      <c r="FWR840" s="257"/>
      <c r="FWS840" s="257"/>
      <c r="FWT840" s="257"/>
      <c r="FWU840" s="257"/>
      <c r="FWV840" s="257"/>
      <c r="FWW840" s="257"/>
      <c r="FWX840" s="257"/>
      <c r="FWY840" s="257"/>
      <c r="FWZ840" s="257"/>
      <c r="FXA840" s="257"/>
      <c r="FXB840" s="257"/>
      <c r="FXC840" s="257"/>
      <c r="FXD840" s="257"/>
      <c r="FXE840" s="257"/>
      <c r="FXF840" s="257"/>
      <c r="FXG840" s="257"/>
      <c r="FXH840" s="257"/>
      <c r="FXI840" s="257"/>
      <c r="FXJ840" s="257"/>
      <c r="FXK840" s="257"/>
      <c r="FXL840" s="257"/>
      <c r="FXM840" s="257"/>
      <c r="FXN840" s="257"/>
      <c r="FXO840" s="257"/>
      <c r="FXP840" s="257"/>
      <c r="FXQ840" s="257"/>
      <c r="FXR840" s="257"/>
      <c r="FXS840" s="257"/>
      <c r="FXT840" s="257"/>
      <c r="FXU840" s="257"/>
      <c r="FXV840" s="257"/>
      <c r="FXW840" s="257"/>
      <c r="FXX840" s="257"/>
      <c r="FXY840" s="257"/>
      <c r="FXZ840" s="257"/>
      <c r="FYA840" s="257"/>
      <c r="FYB840" s="257"/>
      <c r="FYC840" s="257"/>
      <c r="FYD840" s="257"/>
      <c r="FYE840" s="257"/>
      <c r="FYF840" s="257"/>
      <c r="FYG840" s="257"/>
      <c r="FYH840" s="257"/>
      <c r="FYI840" s="257"/>
      <c r="FYJ840" s="257"/>
      <c r="FYK840" s="257"/>
      <c r="FYL840" s="257"/>
      <c r="FYM840" s="257"/>
      <c r="FYN840" s="257"/>
      <c r="FYO840" s="257"/>
      <c r="FYP840" s="257"/>
      <c r="FYQ840" s="257"/>
      <c r="FYR840" s="257"/>
      <c r="FYS840" s="257"/>
      <c r="FYT840" s="257"/>
      <c r="FYU840" s="257"/>
      <c r="FYV840" s="257"/>
      <c r="FYW840" s="257"/>
      <c r="FYX840" s="257"/>
      <c r="FYY840" s="257"/>
      <c r="FYZ840" s="257"/>
      <c r="FZA840" s="257"/>
      <c r="FZB840" s="257"/>
      <c r="FZC840" s="257"/>
      <c r="FZD840" s="257"/>
      <c r="FZE840" s="257"/>
      <c r="FZF840" s="257"/>
      <c r="FZG840" s="257"/>
      <c r="FZH840" s="257"/>
      <c r="FZI840" s="257"/>
      <c r="FZJ840" s="257"/>
      <c r="FZK840" s="257"/>
      <c r="FZL840" s="257"/>
      <c r="FZM840" s="257"/>
      <c r="FZN840" s="257"/>
      <c r="FZO840" s="257"/>
      <c r="FZP840" s="257"/>
      <c r="FZQ840" s="257"/>
      <c r="FZR840" s="257"/>
      <c r="FZS840" s="257"/>
      <c r="FZT840" s="257"/>
      <c r="FZU840" s="257"/>
      <c r="FZV840" s="257"/>
      <c r="FZW840" s="257"/>
      <c r="FZX840" s="257"/>
      <c r="FZY840" s="257"/>
      <c r="FZZ840" s="257"/>
      <c r="GAA840" s="257"/>
      <c r="GAB840" s="257"/>
      <c r="GAC840" s="257"/>
      <c r="GAD840" s="257"/>
      <c r="GAE840" s="257"/>
      <c r="GAF840" s="257"/>
      <c r="GAG840" s="257"/>
      <c r="GAH840" s="257"/>
      <c r="GAI840" s="257"/>
      <c r="GAJ840" s="257"/>
      <c r="GAK840" s="257"/>
      <c r="GAL840" s="257"/>
      <c r="GAM840" s="257"/>
      <c r="GAN840" s="257"/>
      <c r="GAO840" s="257"/>
      <c r="GAP840" s="257"/>
      <c r="GAQ840" s="257"/>
      <c r="GAR840" s="257"/>
      <c r="GAS840" s="257"/>
      <c r="GAT840" s="257"/>
      <c r="GAU840" s="257"/>
      <c r="GAV840" s="257"/>
      <c r="GAW840" s="257"/>
      <c r="GAX840" s="257"/>
      <c r="GAY840" s="257"/>
      <c r="GAZ840" s="257"/>
      <c r="GBA840" s="257"/>
      <c r="GBB840" s="257"/>
      <c r="GBC840" s="257"/>
      <c r="GBD840" s="257"/>
      <c r="GBE840" s="257"/>
      <c r="GBF840" s="257"/>
      <c r="GBG840" s="257"/>
      <c r="GBH840" s="257"/>
      <c r="GBI840" s="257"/>
      <c r="GBJ840" s="257"/>
      <c r="GBK840" s="257"/>
      <c r="GBL840" s="257"/>
      <c r="GBM840" s="257"/>
      <c r="GBN840" s="257"/>
      <c r="GBO840" s="257"/>
      <c r="GBP840" s="257"/>
      <c r="GBQ840" s="257"/>
      <c r="GBR840" s="257"/>
      <c r="GBS840" s="257"/>
      <c r="GBT840" s="257"/>
      <c r="GBU840" s="257"/>
      <c r="GBV840" s="257"/>
      <c r="GBW840" s="257"/>
      <c r="GBX840" s="257"/>
      <c r="GBY840" s="257"/>
      <c r="GBZ840" s="257"/>
      <c r="GCA840" s="257"/>
      <c r="GCB840" s="257"/>
      <c r="GCC840" s="257"/>
      <c r="GCD840" s="257"/>
      <c r="GCE840" s="257"/>
      <c r="GCF840" s="257"/>
      <c r="GCG840" s="257"/>
      <c r="GCH840" s="257"/>
      <c r="GCI840" s="257"/>
      <c r="GCJ840" s="257"/>
      <c r="GCK840" s="257"/>
      <c r="GCL840" s="257"/>
      <c r="GCM840" s="257"/>
      <c r="GCN840" s="257"/>
      <c r="GCO840" s="257"/>
      <c r="GCP840" s="257"/>
      <c r="GCQ840" s="257"/>
      <c r="GCR840" s="257"/>
      <c r="GCS840" s="257"/>
      <c r="GCT840" s="257"/>
      <c r="GCU840" s="257"/>
      <c r="GCV840" s="257"/>
      <c r="GCW840" s="257"/>
      <c r="GCX840" s="257"/>
      <c r="GCY840" s="257"/>
      <c r="GCZ840" s="257"/>
      <c r="GDA840" s="257"/>
      <c r="GDB840" s="257"/>
      <c r="GDC840" s="257"/>
      <c r="GDD840" s="257"/>
      <c r="GDE840" s="257"/>
      <c r="GDF840" s="257"/>
      <c r="GDG840" s="257"/>
      <c r="GDH840" s="257"/>
      <c r="GDI840" s="257"/>
      <c r="GDJ840" s="257"/>
      <c r="GDK840" s="257"/>
      <c r="GDL840" s="257"/>
      <c r="GDM840" s="257"/>
      <c r="GDN840" s="257"/>
      <c r="GDO840" s="257"/>
      <c r="GDP840" s="257"/>
      <c r="GDQ840" s="257"/>
      <c r="GDR840" s="257"/>
      <c r="GDS840" s="257"/>
      <c r="GDT840" s="257"/>
      <c r="GDU840" s="257"/>
      <c r="GDV840" s="257"/>
      <c r="GDW840" s="257"/>
      <c r="GDX840" s="257"/>
      <c r="GDY840" s="257"/>
      <c r="GDZ840" s="257"/>
      <c r="GEA840" s="257"/>
      <c r="GEB840" s="257"/>
      <c r="GEC840" s="257"/>
      <c r="GED840" s="257"/>
      <c r="GEE840" s="257"/>
      <c r="GEF840" s="257"/>
      <c r="GEG840" s="257"/>
      <c r="GEH840" s="257"/>
      <c r="GEI840" s="257"/>
      <c r="GEJ840" s="257"/>
      <c r="GEK840" s="257"/>
      <c r="GEL840" s="257"/>
      <c r="GEM840" s="257"/>
      <c r="GEN840" s="257"/>
      <c r="GEO840" s="257"/>
      <c r="GEP840" s="257"/>
      <c r="GEQ840" s="257"/>
      <c r="GER840" s="257"/>
      <c r="GES840" s="257"/>
      <c r="GET840" s="257"/>
      <c r="GEU840" s="257"/>
      <c r="GEV840" s="257"/>
      <c r="GEW840" s="257"/>
      <c r="GEX840" s="257"/>
      <c r="GEY840" s="257"/>
      <c r="GEZ840" s="257"/>
      <c r="GFA840" s="257"/>
      <c r="GFB840" s="257"/>
      <c r="GFC840" s="257"/>
      <c r="GFD840" s="257"/>
      <c r="GFE840" s="257"/>
      <c r="GFF840" s="257"/>
      <c r="GFG840" s="257"/>
      <c r="GFH840" s="257"/>
      <c r="GFI840" s="257"/>
      <c r="GFJ840" s="257"/>
      <c r="GFK840" s="257"/>
      <c r="GFL840" s="257"/>
      <c r="GFM840" s="257"/>
      <c r="GFN840" s="257"/>
      <c r="GFO840" s="257"/>
      <c r="GFP840" s="257"/>
      <c r="GFQ840" s="257"/>
      <c r="GFR840" s="257"/>
      <c r="GFS840" s="257"/>
      <c r="GFT840" s="257"/>
      <c r="GFU840" s="257"/>
      <c r="GFV840" s="257"/>
      <c r="GFW840" s="257"/>
      <c r="GFX840" s="257"/>
      <c r="GFY840" s="257"/>
      <c r="GFZ840" s="257"/>
      <c r="GGA840" s="257"/>
      <c r="GGB840" s="257"/>
      <c r="GGC840" s="257"/>
      <c r="GGD840" s="257"/>
      <c r="GGE840" s="257"/>
      <c r="GGF840" s="257"/>
      <c r="GGG840" s="257"/>
      <c r="GGH840" s="257"/>
      <c r="GGI840" s="257"/>
      <c r="GGJ840" s="257"/>
      <c r="GGK840" s="257"/>
      <c r="GGL840" s="257"/>
      <c r="GGM840" s="257"/>
      <c r="GGN840" s="257"/>
      <c r="GGO840" s="257"/>
      <c r="GGP840" s="257"/>
      <c r="GGQ840" s="257"/>
      <c r="GGR840" s="257"/>
      <c r="GGS840" s="257"/>
      <c r="GGT840" s="257"/>
      <c r="GGU840" s="257"/>
      <c r="GGV840" s="257"/>
      <c r="GGW840" s="257"/>
      <c r="GGX840" s="257"/>
      <c r="GGY840" s="257"/>
      <c r="GGZ840" s="257"/>
      <c r="GHA840" s="257"/>
      <c r="GHB840" s="257"/>
      <c r="GHC840" s="257"/>
      <c r="GHD840" s="257"/>
      <c r="GHE840" s="257"/>
      <c r="GHF840" s="257"/>
      <c r="GHG840" s="257"/>
      <c r="GHH840" s="257"/>
      <c r="GHI840" s="257"/>
      <c r="GHJ840" s="257"/>
      <c r="GHK840" s="257"/>
      <c r="GHL840" s="257"/>
      <c r="GHM840" s="257"/>
      <c r="GHN840" s="257"/>
      <c r="GHO840" s="257"/>
      <c r="GHP840" s="257"/>
      <c r="GHQ840" s="257"/>
      <c r="GHR840" s="257"/>
      <c r="GHS840" s="257"/>
      <c r="GHT840" s="257"/>
      <c r="GHU840" s="257"/>
      <c r="GHV840" s="257"/>
      <c r="GHW840" s="257"/>
      <c r="GHX840" s="257"/>
      <c r="GHY840" s="257"/>
      <c r="GHZ840" s="257"/>
      <c r="GIA840" s="257"/>
      <c r="GIB840" s="257"/>
      <c r="GIC840" s="257"/>
      <c r="GID840" s="257"/>
      <c r="GIE840" s="257"/>
      <c r="GIF840" s="257"/>
      <c r="GIG840" s="257"/>
      <c r="GIH840" s="257"/>
      <c r="GII840" s="257"/>
      <c r="GIJ840" s="257"/>
      <c r="GIK840" s="257"/>
      <c r="GIL840" s="257"/>
      <c r="GIM840" s="257"/>
      <c r="GIN840" s="257"/>
      <c r="GIO840" s="257"/>
      <c r="GIP840" s="257"/>
      <c r="GIQ840" s="257"/>
      <c r="GIR840" s="257"/>
      <c r="GIS840" s="257"/>
      <c r="GIT840" s="257"/>
      <c r="GIU840" s="257"/>
      <c r="GIV840" s="257"/>
      <c r="GIW840" s="257"/>
      <c r="GIX840" s="257"/>
      <c r="GIY840" s="257"/>
      <c r="GIZ840" s="257"/>
      <c r="GJA840" s="257"/>
      <c r="GJB840" s="257"/>
      <c r="GJC840" s="257"/>
      <c r="GJD840" s="257"/>
      <c r="GJE840" s="257"/>
      <c r="GJF840" s="257"/>
      <c r="GJG840" s="257"/>
      <c r="GJH840" s="257"/>
      <c r="GJI840" s="257"/>
      <c r="GJJ840" s="257"/>
      <c r="GJK840" s="257"/>
      <c r="GJL840" s="257"/>
      <c r="GJM840" s="257"/>
      <c r="GJN840" s="257"/>
      <c r="GJO840" s="257"/>
      <c r="GJP840" s="257"/>
      <c r="GJQ840" s="257"/>
      <c r="GJR840" s="257"/>
      <c r="GJS840" s="257"/>
      <c r="GJT840" s="257"/>
      <c r="GJU840" s="257"/>
      <c r="GJV840" s="257"/>
      <c r="GJW840" s="257"/>
      <c r="GJX840" s="257"/>
      <c r="GJY840" s="257"/>
      <c r="GJZ840" s="257"/>
      <c r="GKA840" s="257"/>
      <c r="GKB840" s="257"/>
      <c r="GKC840" s="257"/>
      <c r="GKD840" s="257"/>
      <c r="GKE840" s="257"/>
      <c r="GKF840" s="257"/>
      <c r="GKG840" s="257"/>
      <c r="GKH840" s="257"/>
      <c r="GKI840" s="257"/>
      <c r="GKJ840" s="257"/>
      <c r="GKK840" s="257"/>
      <c r="GKL840" s="257"/>
      <c r="GKM840" s="257"/>
      <c r="GKN840" s="257"/>
      <c r="GKO840" s="257"/>
      <c r="GKP840" s="257"/>
      <c r="GKQ840" s="257"/>
      <c r="GKR840" s="257"/>
      <c r="GKS840" s="257"/>
      <c r="GKT840" s="257"/>
      <c r="GKU840" s="257"/>
      <c r="GKV840" s="257"/>
      <c r="GKW840" s="257"/>
      <c r="GKX840" s="257"/>
      <c r="GKY840" s="257"/>
      <c r="GKZ840" s="257"/>
      <c r="GLA840" s="257"/>
      <c r="GLB840" s="257"/>
      <c r="GLC840" s="257"/>
      <c r="GLD840" s="257"/>
      <c r="GLE840" s="257"/>
      <c r="GLF840" s="257"/>
      <c r="GLG840" s="257"/>
      <c r="GLH840" s="257"/>
      <c r="GLI840" s="257"/>
      <c r="GLJ840" s="257"/>
      <c r="GLK840" s="257"/>
      <c r="GLL840" s="257"/>
      <c r="GLM840" s="257"/>
      <c r="GLN840" s="257"/>
      <c r="GLO840" s="257"/>
      <c r="GLP840" s="257"/>
      <c r="GLQ840" s="257"/>
      <c r="GLR840" s="257"/>
      <c r="GLS840" s="257"/>
      <c r="GLT840" s="257"/>
      <c r="GLU840" s="257"/>
      <c r="GLV840" s="257"/>
      <c r="GLW840" s="257"/>
      <c r="GLX840" s="257"/>
      <c r="GLY840" s="257"/>
      <c r="GLZ840" s="257"/>
      <c r="GMA840" s="257"/>
      <c r="GMB840" s="257"/>
      <c r="GMC840" s="257"/>
      <c r="GMD840" s="257"/>
      <c r="GME840" s="257"/>
      <c r="GMF840" s="257"/>
      <c r="GMG840" s="257"/>
      <c r="GMH840" s="257"/>
      <c r="GMI840" s="257"/>
      <c r="GMJ840" s="257"/>
      <c r="GMK840" s="257"/>
      <c r="GML840" s="257"/>
      <c r="GMM840" s="257"/>
      <c r="GMN840" s="257"/>
      <c r="GMO840" s="257"/>
      <c r="GMP840" s="257"/>
      <c r="GMQ840" s="257"/>
      <c r="GMR840" s="257"/>
      <c r="GMS840" s="257"/>
      <c r="GMT840" s="257"/>
      <c r="GMU840" s="257"/>
      <c r="GMV840" s="257"/>
      <c r="GMW840" s="257"/>
      <c r="GMX840" s="257"/>
      <c r="GMY840" s="257"/>
      <c r="GMZ840" s="257"/>
      <c r="GNA840" s="257"/>
      <c r="GNB840" s="257"/>
      <c r="GNC840" s="257"/>
      <c r="GND840" s="257"/>
      <c r="GNE840" s="257"/>
      <c r="GNF840" s="257"/>
      <c r="GNG840" s="257"/>
      <c r="GNH840" s="257"/>
      <c r="GNI840" s="257"/>
      <c r="GNJ840" s="257"/>
      <c r="GNK840" s="257"/>
      <c r="GNL840" s="257"/>
      <c r="GNM840" s="257"/>
      <c r="GNN840" s="257"/>
      <c r="GNO840" s="257"/>
      <c r="GNP840" s="257"/>
      <c r="GNQ840" s="257"/>
      <c r="GNR840" s="257"/>
      <c r="GNS840" s="257"/>
      <c r="GNT840" s="257"/>
      <c r="GNU840" s="257"/>
      <c r="GNV840" s="257"/>
      <c r="GNW840" s="257"/>
      <c r="GNX840" s="257"/>
      <c r="GNY840" s="257"/>
      <c r="GNZ840" s="257"/>
      <c r="GOA840" s="257"/>
      <c r="GOB840" s="257"/>
      <c r="GOC840" s="257"/>
      <c r="GOD840" s="257"/>
      <c r="GOE840" s="257"/>
      <c r="GOF840" s="257"/>
      <c r="GOG840" s="257"/>
      <c r="GOH840" s="257"/>
      <c r="GOI840" s="257"/>
      <c r="GOJ840" s="257"/>
      <c r="GOK840" s="257"/>
      <c r="GOL840" s="257"/>
      <c r="GOM840" s="257"/>
      <c r="GON840" s="257"/>
      <c r="GOO840" s="257"/>
      <c r="GOP840" s="257"/>
      <c r="GOQ840" s="257"/>
      <c r="GOR840" s="257"/>
      <c r="GOS840" s="257"/>
      <c r="GOT840" s="257"/>
      <c r="GOU840" s="257"/>
      <c r="GOV840" s="257"/>
      <c r="GOW840" s="257"/>
      <c r="GOX840" s="257"/>
      <c r="GOY840" s="257"/>
      <c r="GOZ840" s="257"/>
      <c r="GPA840" s="257"/>
      <c r="GPB840" s="257"/>
      <c r="GPC840" s="257"/>
      <c r="GPD840" s="257"/>
      <c r="GPE840" s="257"/>
      <c r="GPF840" s="257"/>
      <c r="GPG840" s="257"/>
      <c r="GPH840" s="257"/>
      <c r="GPI840" s="257"/>
      <c r="GPJ840" s="257"/>
      <c r="GPK840" s="257"/>
      <c r="GPL840" s="257"/>
      <c r="GPM840" s="257"/>
      <c r="GPN840" s="257"/>
      <c r="GPO840" s="257"/>
      <c r="GPP840" s="257"/>
      <c r="GPQ840" s="257"/>
      <c r="GPR840" s="257"/>
      <c r="GPS840" s="257"/>
      <c r="GPT840" s="257"/>
      <c r="GPU840" s="257"/>
      <c r="GPV840" s="257"/>
      <c r="GPW840" s="257"/>
      <c r="GPX840" s="257"/>
      <c r="GPY840" s="257"/>
      <c r="GPZ840" s="257"/>
      <c r="GQA840" s="257"/>
      <c r="GQB840" s="257"/>
      <c r="GQC840" s="257"/>
      <c r="GQD840" s="257"/>
      <c r="GQE840" s="257"/>
      <c r="GQF840" s="257"/>
      <c r="GQG840" s="257"/>
      <c r="GQH840" s="257"/>
      <c r="GQI840" s="257"/>
      <c r="GQJ840" s="257"/>
      <c r="GQK840" s="257"/>
      <c r="GQL840" s="257"/>
      <c r="GQM840" s="257"/>
      <c r="GQN840" s="257"/>
      <c r="GQO840" s="257"/>
      <c r="GQP840" s="257"/>
      <c r="GQQ840" s="257"/>
      <c r="GQR840" s="257"/>
      <c r="GQS840" s="257"/>
      <c r="GQT840" s="257"/>
      <c r="GQU840" s="257"/>
      <c r="GQV840" s="257"/>
      <c r="GQW840" s="257"/>
      <c r="GQX840" s="257"/>
      <c r="GQY840" s="257"/>
      <c r="GQZ840" s="257"/>
      <c r="GRA840" s="257"/>
      <c r="GRB840" s="257"/>
      <c r="GRC840" s="257"/>
      <c r="GRD840" s="257"/>
      <c r="GRE840" s="257"/>
      <c r="GRF840" s="257"/>
      <c r="GRG840" s="257"/>
      <c r="GRH840" s="257"/>
      <c r="GRI840" s="257"/>
      <c r="GRJ840" s="257"/>
      <c r="GRK840" s="257"/>
      <c r="GRL840" s="257"/>
      <c r="GRM840" s="257"/>
      <c r="GRN840" s="257"/>
      <c r="GRO840" s="257"/>
      <c r="GRP840" s="257"/>
      <c r="GRQ840" s="257"/>
      <c r="GRR840" s="257"/>
      <c r="GRS840" s="257"/>
      <c r="GRT840" s="257"/>
      <c r="GRU840" s="257"/>
      <c r="GRV840" s="257"/>
      <c r="GRW840" s="257"/>
      <c r="GRX840" s="257"/>
      <c r="GRY840" s="257"/>
      <c r="GRZ840" s="257"/>
      <c r="GSA840" s="257"/>
      <c r="GSB840" s="257"/>
      <c r="GSC840" s="257"/>
      <c r="GSD840" s="257"/>
      <c r="GSE840" s="257"/>
      <c r="GSF840" s="257"/>
      <c r="GSG840" s="257"/>
      <c r="GSH840" s="257"/>
      <c r="GSI840" s="257"/>
      <c r="GSJ840" s="257"/>
      <c r="GSK840" s="257"/>
      <c r="GSL840" s="257"/>
      <c r="GSM840" s="257"/>
      <c r="GSN840" s="257"/>
      <c r="GSO840" s="257"/>
      <c r="GSP840" s="257"/>
      <c r="GSQ840" s="257"/>
      <c r="GSR840" s="257"/>
      <c r="GSS840" s="257"/>
      <c r="GST840" s="257"/>
      <c r="GSU840" s="257"/>
      <c r="GSV840" s="257"/>
      <c r="GSW840" s="257"/>
      <c r="GSX840" s="257"/>
      <c r="GSY840" s="257"/>
      <c r="GSZ840" s="257"/>
      <c r="GTA840" s="257"/>
      <c r="GTB840" s="257"/>
      <c r="GTC840" s="257"/>
      <c r="GTD840" s="257"/>
      <c r="GTE840" s="257"/>
      <c r="GTF840" s="257"/>
      <c r="GTG840" s="257"/>
      <c r="GTH840" s="257"/>
      <c r="GTI840" s="257"/>
      <c r="GTJ840" s="257"/>
      <c r="GTK840" s="257"/>
      <c r="GTL840" s="257"/>
      <c r="GTM840" s="257"/>
      <c r="GTN840" s="257"/>
      <c r="GTO840" s="257"/>
      <c r="GTP840" s="257"/>
      <c r="GTQ840" s="257"/>
      <c r="GTR840" s="257"/>
      <c r="GTS840" s="257"/>
      <c r="GTT840" s="257"/>
      <c r="GTU840" s="257"/>
      <c r="GTV840" s="257"/>
      <c r="GTW840" s="257"/>
      <c r="GTX840" s="257"/>
      <c r="GTY840" s="257"/>
      <c r="GTZ840" s="257"/>
      <c r="GUA840" s="257"/>
      <c r="GUB840" s="257"/>
      <c r="GUC840" s="257"/>
      <c r="GUD840" s="257"/>
      <c r="GUE840" s="257"/>
      <c r="GUF840" s="257"/>
      <c r="GUG840" s="257"/>
      <c r="GUH840" s="257"/>
      <c r="GUI840" s="257"/>
      <c r="GUJ840" s="257"/>
      <c r="GUK840" s="257"/>
      <c r="GUL840" s="257"/>
      <c r="GUM840" s="257"/>
      <c r="GUN840" s="257"/>
      <c r="GUO840" s="257"/>
      <c r="GUP840" s="257"/>
      <c r="GUQ840" s="257"/>
      <c r="GUR840" s="257"/>
      <c r="GUS840" s="257"/>
      <c r="GUT840" s="257"/>
      <c r="GUU840" s="257"/>
      <c r="GUV840" s="257"/>
      <c r="GUW840" s="257"/>
      <c r="GUX840" s="257"/>
      <c r="GUY840" s="257"/>
      <c r="GUZ840" s="257"/>
      <c r="GVA840" s="257"/>
      <c r="GVB840" s="257"/>
      <c r="GVC840" s="257"/>
      <c r="GVD840" s="257"/>
      <c r="GVE840" s="257"/>
      <c r="GVF840" s="257"/>
      <c r="GVG840" s="257"/>
      <c r="GVH840" s="257"/>
      <c r="GVI840" s="257"/>
      <c r="GVJ840" s="257"/>
      <c r="GVK840" s="257"/>
      <c r="GVL840" s="257"/>
      <c r="GVM840" s="257"/>
      <c r="GVN840" s="257"/>
      <c r="GVO840" s="257"/>
      <c r="GVP840" s="257"/>
      <c r="GVQ840" s="257"/>
      <c r="GVR840" s="257"/>
      <c r="GVS840" s="257"/>
      <c r="GVT840" s="257"/>
      <c r="GVU840" s="257"/>
      <c r="GVV840" s="257"/>
      <c r="GVW840" s="257"/>
      <c r="GVX840" s="257"/>
      <c r="GVY840" s="257"/>
      <c r="GVZ840" s="257"/>
      <c r="GWA840" s="257"/>
      <c r="GWB840" s="257"/>
      <c r="GWC840" s="257"/>
      <c r="GWD840" s="257"/>
      <c r="GWE840" s="257"/>
      <c r="GWF840" s="257"/>
      <c r="GWG840" s="257"/>
      <c r="GWH840" s="257"/>
      <c r="GWI840" s="257"/>
      <c r="GWJ840" s="257"/>
      <c r="GWK840" s="257"/>
      <c r="GWL840" s="257"/>
      <c r="GWM840" s="257"/>
      <c r="GWN840" s="257"/>
      <c r="GWO840" s="257"/>
      <c r="GWP840" s="257"/>
      <c r="GWQ840" s="257"/>
      <c r="GWR840" s="257"/>
      <c r="GWS840" s="257"/>
      <c r="GWT840" s="257"/>
      <c r="GWU840" s="257"/>
      <c r="GWV840" s="257"/>
      <c r="GWW840" s="257"/>
      <c r="GWX840" s="257"/>
      <c r="GWY840" s="257"/>
      <c r="GWZ840" s="257"/>
      <c r="GXA840" s="257"/>
      <c r="GXB840" s="257"/>
      <c r="GXC840" s="257"/>
      <c r="GXD840" s="257"/>
      <c r="GXE840" s="257"/>
      <c r="GXF840" s="257"/>
      <c r="GXG840" s="257"/>
      <c r="GXH840" s="257"/>
      <c r="GXI840" s="257"/>
      <c r="GXJ840" s="257"/>
      <c r="GXK840" s="257"/>
      <c r="GXL840" s="257"/>
      <c r="GXM840" s="257"/>
      <c r="GXN840" s="257"/>
      <c r="GXO840" s="257"/>
      <c r="GXP840" s="257"/>
      <c r="GXQ840" s="257"/>
      <c r="GXR840" s="257"/>
      <c r="GXS840" s="257"/>
      <c r="GXT840" s="257"/>
      <c r="GXU840" s="257"/>
      <c r="GXV840" s="257"/>
      <c r="GXW840" s="257"/>
      <c r="GXX840" s="257"/>
      <c r="GXY840" s="257"/>
      <c r="GXZ840" s="257"/>
      <c r="GYA840" s="257"/>
      <c r="GYB840" s="257"/>
      <c r="GYC840" s="257"/>
      <c r="GYD840" s="257"/>
      <c r="GYE840" s="257"/>
      <c r="GYF840" s="257"/>
      <c r="GYG840" s="257"/>
      <c r="GYH840" s="257"/>
      <c r="GYI840" s="257"/>
      <c r="GYJ840" s="257"/>
      <c r="GYK840" s="257"/>
      <c r="GYL840" s="257"/>
      <c r="GYM840" s="257"/>
      <c r="GYN840" s="257"/>
      <c r="GYO840" s="257"/>
      <c r="GYP840" s="257"/>
      <c r="GYQ840" s="257"/>
      <c r="GYR840" s="257"/>
      <c r="GYS840" s="257"/>
      <c r="GYT840" s="257"/>
      <c r="GYU840" s="257"/>
      <c r="GYV840" s="257"/>
      <c r="GYW840" s="257"/>
      <c r="GYX840" s="257"/>
      <c r="GYY840" s="257"/>
      <c r="GYZ840" s="257"/>
      <c r="GZA840" s="257"/>
      <c r="GZB840" s="257"/>
      <c r="GZC840" s="257"/>
      <c r="GZD840" s="257"/>
      <c r="GZE840" s="257"/>
      <c r="GZF840" s="257"/>
      <c r="GZG840" s="257"/>
      <c r="GZH840" s="257"/>
      <c r="GZI840" s="257"/>
      <c r="GZJ840" s="257"/>
      <c r="GZK840" s="257"/>
      <c r="GZL840" s="257"/>
      <c r="GZM840" s="257"/>
      <c r="GZN840" s="257"/>
      <c r="GZO840" s="257"/>
      <c r="GZP840" s="257"/>
      <c r="GZQ840" s="257"/>
      <c r="GZR840" s="257"/>
      <c r="GZS840" s="257"/>
      <c r="GZT840" s="257"/>
      <c r="GZU840" s="257"/>
      <c r="GZV840" s="257"/>
      <c r="GZW840" s="257"/>
      <c r="GZX840" s="257"/>
      <c r="GZY840" s="257"/>
      <c r="GZZ840" s="257"/>
      <c r="HAA840" s="257"/>
      <c r="HAB840" s="257"/>
      <c r="HAC840" s="257"/>
      <c r="HAD840" s="257"/>
      <c r="HAE840" s="257"/>
      <c r="HAF840" s="257"/>
      <c r="HAG840" s="257"/>
      <c r="HAH840" s="257"/>
      <c r="HAI840" s="257"/>
      <c r="HAJ840" s="257"/>
      <c r="HAK840" s="257"/>
      <c r="HAL840" s="257"/>
      <c r="HAM840" s="257"/>
      <c r="HAN840" s="257"/>
      <c r="HAO840" s="257"/>
      <c r="HAP840" s="257"/>
      <c r="HAQ840" s="257"/>
      <c r="HAR840" s="257"/>
      <c r="HAS840" s="257"/>
      <c r="HAT840" s="257"/>
      <c r="HAU840" s="257"/>
      <c r="HAV840" s="257"/>
      <c r="HAW840" s="257"/>
      <c r="HAX840" s="257"/>
      <c r="HAY840" s="257"/>
      <c r="HAZ840" s="257"/>
      <c r="HBA840" s="257"/>
      <c r="HBB840" s="257"/>
      <c r="HBC840" s="257"/>
      <c r="HBD840" s="257"/>
      <c r="HBE840" s="257"/>
      <c r="HBF840" s="257"/>
      <c r="HBG840" s="257"/>
      <c r="HBH840" s="257"/>
      <c r="HBI840" s="257"/>
      <c r="HBJ840" s="257"/>
      <c r="HBK840" s="257"/>
      <c r="HBL840" s="257"/>
      <c r="HBM840" s="257"/>
      <c r="HBN840" s="257"/>
      <c r="HBO840" s="257"/>
      <c r="HBP840" s="257"/>
      <c r="HBQ840" s="257"/>
      <c r="HBR840" s="257"/>
      <c r="HBS840" s="257"/>
      <c r="HBT840" s="257"/>
      <c r="HBU840" s="257"/>
      <c r="HBV840" s="257"/>
      <c r="HBW840" s="257"/>
      <c r="HBX840" s="257"/>
      <c r="HBY840" s="257"/>
      <c r="HBZ840" s="257"/>
      <c r="HCA840" s="257"/>
      <c r="HCB840" s="257"/>
      <c r="HCC840" s="257"/>
      <c r="HCD840" s="257"/>
      <c r="HCE840" s="257"/>
      <c r="HCF840" s="257"/>
      <c r="HCG840" s="257"/>
      <c r="HCH840" s="257"/>
      <c r="HCI840" s="257"/>
      <c r="HCJ840" s="257"/>
      <c r="HCK840" s="257"/>
      <c r="HCL840" s="257"/>
      <c r="HCM840" s="257"/>
      <c r="HCN840" s="257"/>
      <c r="HCO840" s="257"/>
      <c r="HCP840" s="257"/>
      <c r="HCQ840" s="257"/>
      <c r="HCR840" s="257"/>
      <c r="HCS840" s="257"/>
      <c r="HCT840" s="257"/>
      <c r="HCU840" s="257"/>
      <c r="HCV840" s="257"/>
      <c r="HCW840" s="257"/>
      <c r="HCX840" s="257"/>
      <c r="HCY840" s="257"/>
      <c r="HCZ840" s="257"/>
      <c r="HDA840" s="257"/>
      <c r="HDB840" s="257"/>
      <c r="HDC840" s="257"/>
      <c r="HDD840" s="257"/>
      <c r="HDE840" s="257"/>
      <c r="HDF840" s="257"/>
      <c r="HDG840" s="257"/>
      <c r="HDH840" s="257"/>
      <c r="HDI840" s="257"/>
      <c r="HDJ840" s="257"/>
      <c r="HDK840" s="257"/>
      <c r="HDL840" s="257"/>
      <c r="HDM840" s="257"/>
      <c r="HDN840" s="257"/>
      <c r="HDO840" s="257"/>
      <c r="HDP840" s="257"/>
      <c r="HDQ840" s="257"/>
      <c r="HDR840" s="257"/>
      <c r="HDS840" s="257"/>
      <c r="HDT840" s="257"/>
      <c r="HDU840" s="257"/>
      <c r="HDV840" s="257"/>
      <c r="HDW840" s="257"/>
      <c r="HDX840" s="257"/>
      <c r="HDY840" s="257"/>
      <c r="HDZ840" s="257"/>
      <c r="HEA840" s="257"/>
      <c r="HEB840" s="257"/>
      <c r="HEC840" s="257"/>
      <c r="HED840" s="257"/>
      <c r="HEE840" s="257"/>
      <c r="HEF840" s="257"/>
      <c r="HEG840" s="257"/>
      <c r="HEH840" s="257"/>
      <c r="HEI840" s="257"/>
      <c r="HEJ840" s="257"/>
      <c r="HEK840" s="257"/>
      <c r="HEL840" s="257"/>
      <c r="HEM840" s="257"/>
      <c r="HEN840" s="257"/>
      <c r="HEO840" s="257"/>
      <c r="HEP840" s="257"/>
      <c r="HEQ840" s="257"/>
      <c r="HER840" s="257"/>
      <c r="HES840" s="257"/>
      <c r="HET840" s="257"/>
      <c r="HEU840" s="257"/>
      <c r="HEV840" s="257"/>
      <c r="HEW840" s="257"/>
      <c r="HEX840" s="257"/>
      <c r="HEY840" s="257"/>
      <c r="HEZ840" s="257"/>
      <c r="HFA840" s="257"/>
      <c r="HFB840" s="257"/>
      <c r="HFC840" s="257"/>
      <c r="HFD840" s="257"/>
      <c r="HFE840" s="257"/>
      <c r="HFF840" s="257"/>
      <c r="HFG840" s="257"/>
      <c r="HFH840" s="257"/>
      <c r="HFI840" s="257"/>
      <c r="HFJ840" s="257"/>
      <c r="HFK840" s="257"/>
      <c r="HFL840" s="257"/>
      <c r="HFM840" s="257"/>
      <c r="HFN840" s="257"/>
      <c r="HFO840" s="257"/>
      <c r="HFP840" s="257"/>
      <c r="HFQ840" s="257"/>
      <c r="HFR840" s="257"/>
      <c r="HFS840" s="257"/>
      <c r="HFT840" s="257"/>
      <c r="HFU840" s="257"/>
      <c r="HFV840" s="257"/>
      <c r="HFW840" s="257"/>
      <c r="HFX840" s="257"/>
      <c r="HFY840" s="257"/>
      <c r="HFZ840" s="257"/>
      <c r="HGA840" s="257"/>
      <c r="HGB840" s="257"/>
      <c r="HGC840" s="257"/>
      <c r="HGD840" s="257"/>
      <c r="HGE840" s="257"/>
      <c r="HGF840" s="257"/>
      <c r="HGG840" s="257"/>
      <c r="HGH840" s="257"/>
      <c r="HGI840" s="257"/>
      <c r="HGJ840" s="257"/>
      <c r="HGK840" s="257"/>
      <c r="HGL840" s="257"/>
      <c r="HGM840" s="257"/>
      <c r="HGN840" s="257"/>
      <c r="HGO840" s="257"/>
      <c r="HGP840" s="257"/>
      <c r="HGQ840" s="257"/>
      <c r="HGR840" s="257"/>
      <c r="HGS840" s="257"/>
      <c r="HGT840" s="257"/>
      <c r="HGU840" s="257"/>
      <c r="HGV840" s="257"/>
      <c r="HGW840" s="257"/>
      <c r="HGX840" s="257"/>
      <c r="HGY840" s="257"/>
      <c r="HGZ840" s="257"/>
      <c r="HHA840" s="257"/>
      <c r="HHB840" s="257"/>
      <c r="HHC840" s="257"/>
      <c r="HHD840" s="257"/>
      <c r="HHE840" s="257"/>
      <c r="HHF840" s="257"/>
      <c r="HHG840" s="257"/>
      <c r="HHH840" s="257"/>
      <c r="HHI840" s="257"/>
      <c r="HHJ840" s="257"/>
      <c r="HHK840" s="257"/>
      <c r="HHL840" s="257"/>
      <c r="HHM840" s="257"/>
      <c r="HHN840" s="257"/>
      <c r="HHO840" s="257"/>
      <c r="HHP840" s="257"/>
      <c r="HHQ840" s="257"/>
      <c r="HHR840" s="257"/>
      <c r="HHS840" s="257"/>
      <c r="HHT840" s="257"/>
      <c r="HHU840" s="257"/>
      <c r="HHV840" s="257"/>
      <c r="HHW840" s="257"/>
      <c r="HHX840" s="257"/>
      <c r="HHY840" s="257"/>
      <c r="HHZ840" s="257"/>
      <c r="HIA840" s="257"/>
      <c r="HIB840" s="257"/>
      <c r="HIC840" s="257"/>
      <c r="HID840" s="257"/>
      <c r="HIE840" s="257"/>
      <c r="HIF840" s="257"/>
      <c r="HIG840" s="257"/>
      <c r="HIH840" s="257"/>
      <c r="HII840" s="257"/>
      <c r="HIJ840" s="257"/>
      <c r="HIK840" s="257"/>
      <c r="HIL840" s="257"/>
      <c r="HIM840" s="257"/>
      <c r="HIN840" s="257"/>
      <c r="HIO840" s="257"/>
      <c r="HIP840" s="257"/>
      <c r="HIQ840" s="257"/>
      <c r="HIR840" s="257"/>
      <c r="HIS840" s="257"/>
      <c r="HIT840" s="257"/>
      <c r="HIU840" s="257"/>
      <c r="HIV840" s="257"/>
      <c r="HIW840" s="257"/>
      <c r="HIX840" s="257"/>
      <c r="HIY840" s="257"/>
      <c r="HIZ840" s="257"/>
      <c r="HJA840" s="257"/>
      <c r="HJB840" s="257"/>
      <c r="HJC840" s="257"/>
      <c r="HJD840" s="257"/>
      <c r="HJE840" s="257"/>
      <c r="HJF840" s="257"/>
      <c r="HJG840" s="257"/>
      <c r="HJH840" s="257"/>
      <c r="HJI840" s="257"/>
      <c r="HJJ840" s="257"/>
      <c r="HJK840" s="257"/>
      <c r="HJL840" s="257"/>
      <c r="HJM840" s="257"/>
      <c r="HJN840" s="257"/>
      <c r="HJO840" s="257"/>
      <c r="HJP840" s="257"/>
      <c r="HJQ840" s="257"/>
      <c r="HJR840" s="257"/>
      <c r="HJS840" s="257"/>
      <c r="HJT840" s="257"/>
      <c r="HJU840" s="257"/>
      <c r="HJV840" s="257"/>
      <c r="HJW840" s="257"/>
      <c r="HJX840" s="257"/>
      <c r="HJY840" s="257"/>
      <c r="HJZ840" s="257"/>
      <c r="HKA840" s="257"/>
      <c r="HKB840" s="257"/>
      <c r="HKC840" s="257"/>
      <c r="HKD840" s="257"/>
      <c r="HKE840" s="257"/>
      <c r="HKF840" s="257"/>
      <c r="HKG840" s="257"/>
      <c r="HKH840" s="257"/>
      <c r="HKI840" s="257"/>
      <c r="HKJ840" s="257"/>
      <c r="HKK840" s="257"/>
      <c r="HKL840" s="257"/>
      <c r="HKM840" s="257"/>
      <c r="HKN840" s="257"/>
      <c r="HKO840" s="257"/>
      <c r="HKP840" s="257"/>
      <c r="HKQ840" s="257"/>
      <c r="HKR840" s="257"/>
      <c r="HKS840" s="257"/>
      <c r="HKT840" s="257"/>
      <c r="HKU840" s="257"/>
      <c r="HKV840" s="257"/>
      <c r="HKW840" s="257"/>
      <c r="HKX840" s="257"/>
      <c r="HKY840" s="257"/>
      <c r="HKZ840" s="257"/>
      <c r="HLA840" s="257"/>
      <c r="HLB840" s="257"/>
      <c r="HLC840" s="257"/>
      <c r="HLD840" s="257"/>
      <c r="HLE840" s="257"/>
      <c r="HLF840" s="257"/>
      <c r="HLG840" s="257"/>
      <c r="HLH840" s="257"/>
      <c r="HLI840" s="257"/>
      <c r="HLJ840" s="257"/>
      <c r="HLK840" s="257"/>
      <c r="HLL840" s="257"/>
      <c r="HLM840" s="257"/>
      <c r="HLN840" s="257"/>
      <c r="HLO840" s="257"/>
      <c r="HLP840" s="257"/>
      <c r="HLQ840" s="257"/>
      <c r="HLR840" s="257"/>
      <c r="HLS840" s="257"/>
      <c r="HLT840" s="257"/>
      <c r="HLU840" s="257"/>
      <c r="HLV840" s="257"/>
      <c r="HLW840" s="257"/>
      <c r="HLX840" s="257"/>
      <c r="HLY840" s="257"/>
      <c r="HLZ840" s="257"/>
      <c r="HMA840" s="257"/>
      <c r="HMB840" s="257"/>
      <c r="HMC840" s="257"/>
      <c r="HMD840" s="257"/>
      <c r="HME840" s="257"/>
      <c r="HMF840" s="257"/>
      <c r="HMG840" s="257"/>
      <c r="HMH840" s="257"/>
      <c r="HMI840" s="257"/>
      <c r="HMJ840" s="257"/>
      <c r="HMK840" s="257"/>
      <c r="HML840" s="257"/>
      <c r="HMM840" s="257"/>
      <c r="HMN840" s="257"/>
      <c r="HMO840" s="257"/>
      <c r="HMP840" s="257"/>
      <c r="HMQ840" s="257"/>
      <c r="HMR840" s="257"/>
      <c r="HMS840" s="257"/>
      <c r="HMT840" s="257"/>
      <c r="HMU840" s="257"/>
      <c r="HMV840" s="257"/>
      <c r="HMW840" s="257"/>
      <c r="HMX840" s="257"/>
      <c r="HMY840" s="257"/>
      <c r="HMZ840" s="257"/>
      <c r="HNA840" s="257"/>
      <c r="HNB840" s="257"/>
      <c r="HNC840" s="257"/>
      <c r="HND840" s="257"/>
      <c r="HNE840" s="257"/>
      <c r="HNF840" s="257"/>
      <c r="HNG840" s="257"/>
      <c r="HNH840" s="257"/>
      <c r="HNI840" s="257"/>
      <c r="HNJ840" s="257"/>
      <c r="HNK840" s="257"/>
      <c r="HNL840" s="257"/>
      <c r="HNM840" s="257"/>
      <c r="HNN840" s="257"/>
      <c r="HNO840" s="257"/>
      <c r="HNP840" s="257"/>
      <c r="HNQ840" s="257"/>
      <c r="HNR840" s="257"/>
      <c r="HNS840" s="257"/>
      <c r="HNT840" s="257"/>
      <c r="HNU840" s="257"/>
      <c r="HNV840" s="257"/>
      <c r="HNW840" s="257"/>
      <c r="HNX840" s="257"/>
      <c r="HNY840" s="257"/>
      <c r="HNZ840" s="257"/>
      <c r="HOA840" s="257"/>
      <c r="HOB840" s="257"/>
      <c r="HOC840" s="257"/>
      <c r="HOD840" s="257"/>
      <c r="HOE840" s="257"/>
      <c r="HOF840" s="257"/>
      <c r="HOG840" s="257"/>
      <c r="HOH840" s="257"/>
      <c r="HOI840" s="257"/>
      <c r="HOJ840" s="257"/>
      <c r="HOK840" s="257"/>
      <c r="HOL840" s="257"/>
      <c r="HOM840" s="257"/>
      <c r="HON840" s="257"/>
      <c r="HOO840" s="257"/>
      <c r="HOP840" s="257"/>
      <c r="HOQ840" s="257"/>
      <c r="HOR840" s="257"/>
      <c r="HOS840" s="257"/>
      <c r="HOT840" s="257"/>
      <c r="HOU840" s="257"/>
      <c r="HOV840" s="257"/>
      <c r="HOW840" s="257"/>
      <c r="HOX840" s="257"/>
      <c r="HOY840" s="257"/>
      <c r="HOZ840" s="257"/>
      <c r="HPA840" s="257"/>
      <c r="HPB840" s="257"/>
      <c r="HPC840" s="257"/>
      <c r="HPD840" s="257"/>
      <c r="HPE840" s="257"/>
      <c r="HPF840" s="257"/>
      <c r="HPG840" s="257"/>
      <c r="HPH840" s="257"/>
      <c r="HPI840" s="257"/>
      <c r="HPJ840" s="257"/>
      <c r="HPK840" s="257"/>
      <c r="HPL840" s="257"/>
      <c r="HPM840" s="257"/>
      <c r="HPN840" s="257"/>
      <c r="HPO840" s="257"/>
      <c r="HPP840" s="257"/>
      <c r="HPQ840" s="257"/>
      <c r="HPR840" s="257"/>
      <c r="HPS840" s="257"/>
      <c r="HPT840" s="257"/>
      <c r="HPU840" s="257"/>
      <c r="HPV840" s="257"/>
      <c r="HPW840" s="257"/>
      <c r="HPX840" s="257"/>
      <c r="HPY840" s="257"/>
      <c r="HPZ840" s="257"/>
      <c r="HQA840" s="257"/>
      <c r="HQB840" s="257"/>
      <c r="HQC840" s="257"/>
      <c r="HQD840" s="257"/>
      <c r="HQE840" s="257"/>
      <c r="HQF840" s="257"/>
      <c r="HQG840" s="257"/>
      <c r="HQH840" s="257"/>
      <c r="HQI840" s="257"/>
      <c r="HQJ840" s="257"/>
      <c r="HQK840" s="257"/>
      <c r="HQL840" s="257"/>
      <c r="HQM840" s="257"/>
      <c r="HQN840" s="257"/>
      <c r="HQO840" s="257"/>
      <c r="HQP840" s="257"/>
      <c r="HQQ840" s="257"/>
      <c r="HQR840" s="257"/>
      <c r="HQS840" s="257"/>
      <c r="HQT840" s="257"/>
      <c r="HQU840" s="257"/>
      <c r="HQV840" s="257"/>
      <c r="HQW840" s="257"/>
      <c r="HQX840" s="257"/>
      <c r="HQY840" s="257"/>
      <c r="HQZ840" s="257"/>
      <c r="HRA840" s="257"/>
      <c r="HRB840" s="257"/>
      <c r="HRC840" s="257"/>
      <c r="HRD840" s="257"/>
      <c r="HRE840" s="257"/>
      <c r="HRF840" s="257"/>
      <c r="HRG840" s="257"/>
      <c r="HRH840" s="257"/>
      <c r="HRI840" s="257"/>
      <c r="HRJ840" s="257"/>
      <c r="HRK840" s="257"/>
      <c r="HRL840" s="257"/>
      <c r="HRM840" s="257"/>
      <c r="HRN840" s="257"/>
      <c r="HRO840" s="257"/>
      <c r="HRP840" s="257"/>
      <c r="HRQ840" s="257"/>
      <c r="HRR840" s="257"/>
      <c r="HRS840" s="257"/>
      <c r="HRT840" s="257"/>
      <c r="HRU840" s="257"/>
      <c r="HRV840" s="257"/>
      <c r="HRW840" s="257"/>
      <c r="HRX840" s="257"/>
      <c r="HRY840" s="257"/>
      <c r="HRZ840" s="257"/>
      <c r="HSA840" s="257"/>
      <c r="HSB840" s="257"/>
      <c r="HSC840" s="257"/>
      <c r="HSD840" s="257"/>
      <c r="HSE840" s="257"/>
      <c r="HSF840" s="257"/>
      <c r="HSG840" s="257"/>
      <c r="HSH840" s="257"/>
      <c r="HSI840" s="257"/>
      <c r="HSJ840" s="257"/>
      <c r="HSK840" s="257"/>
      <c r="HSL840" s="257"/>
      <c r="HSM840" s="257"/>
      <c r="HSN840" s="257"/>
      <c r="HSO840" s="257"/>
      <c r="HSP840" s="257"/>
      <c r="HSQ840" s="257"/>
      <c r="HSR840" s="257"/>
      <c r="HSS840" s="257"/>
      <c r="HST840" s="257"/>
      <c r="HSU840" s="257"/>
      <c r="HSV840" s="257"/>
      <c r="HSW840" s="257"/>
      <c r="HSX840" s="257"/>
      <c r="HSY840" s="257"/>
      <c r="HSZ840" s="257"/>
      <c r="HTA840" s="257"/>
      <c r="HTB840" s="257"/>
      <c r="HTC840" s="257"/>
      <c r="HTD840" s="257"/>
      <c r="HTE840" s="257"/>
      <c r="HTF840" s="257"/>
      <c r="HTG840" s="257"/>
      <c r="HTH840" s="257"/>
      <c r="HTI840" s="257"/>
      <c r="HTJ840" s="257"/>
      <c r="HTK840" s="257"/>
      <c r="HTL840" s="257"/>
      <c r="HTM840" s="257"/>
      <c r="HTN840" s="257"/>
      <c r="HTO840" s="257"/>
      <c r="HTP840" s="257"/>
      <c r="HTQ840" s="257"/>
      <c r="HTR840" s="257"/>
      <c r="HTS840" s="257"/>
      <c r="HTT840" s="257"/>
      <c r="HTU840" s="257"/>
      <c r="HTV840" s="257"/>
      <c r="HTW840" s="257"/>
      <c r="HTX840" s="257"/>
      <c r="HTY840" s="257"/>
      <c r="HTZ840" s="257"/>
      <c r="HUA840" s="257"/>
      <c r="HUB840" s="257"/>
      <c r="HUC840" s="257"/>
      <c r="HUD840" s="257"/>
      <c r="HUE840" s="257"/>
      <c r="HUF840" s="257"/>
      <c r="HUG840" s="257"/>
      <c r="HUH840" s="257"/>
      <c r="HUI840" s="257"/>
      <c r="HUJ840" s="257"/>
      <c r="HUK840" s="257"/>
      <c r="HUL840" s="257"/>
      <c r="HUM840" s="257"/>
      <c r="HUN840" s="257"/>
      <c r="HUO840" s="257"/>
      <c r="HUP840" s="257"/>
      <c r="HUQ840" s="257"/>
      <c r="HUR840" s="257"/>
      <c r="HUS840" s="257"/>
      <c r="HUT840" s="257"/>
      <c r="HUU840" s="257"/>
      <c r="HUV840" s="257"/>
      <c r="HUW840" s="257"/>
      <c r="HUX840" s="257"/>
      <c r="HUY840" s="257"/>
      <c r="HUZ840" s="257"/>
      <c r="HVA840" s="257"/>
      <c r="HVB840" s="257"/>
      <c r="HVC840" s="257"/>
      <c r="HVD840" s="257"/>
      <c r="HVE840" s="257"/>
      <c r="HVF840" s="257"/>
      <c r="HVG840" s="257"/>
      <c r="HVH840" s="257"/>
      <c r="HVI840" s="257"/>
      <c r="HVJ840" s="257"/>
      <c r="HVK840" s="257"/>
      <c r="HVL840" s="257"/>
      <c r="HVM840" s="257"/>
      <c r="HVN840" s="257"/>
      <c r="HVO840" s="257"/>
      <c r="HVP840" s="257"/>
      <c r="HVQ840" s="257"/>
      <c r="HVR840" s="257"/>
      <c r="HVS840" s="257"/>
      <c r="HVT840" s="257"/>
      <c r="HVU840" s="257"/>
      <c r="HVV840" s="257"/>
      <c r="HVW840" s="257"/>
      <c r="HVX840" s="257"/>
      <c r="HVY840" s="257"/>
      <c r="HVZ840" s="257"/>
      <c r="HWA840" s="257"/>
      <c r="HWB840" s="257"/>
      <c r="HWC840" s="257"/>
      <c r="HWD840" s="257"/>
      <c r="HWE840" s="257"/>
      <c r="HWF840" s="257"/>
      <c r="HWG840" s="257"/>
      <c r="HWH840" s="257"/>
      <c r="HWI840" s="257"/>
      <c r="HWJ840" s="257"/>
      <c r="HWK840" s="257"/>
      <c r="HWL840" s="257"/>
      <c r="HWM840" s="257"/>
      <c r="HWN840" s="257"/>
      <c r="HWO840" s="257"/>
      <c r="HWP840" s="257"/>
      <c r="HWQ840" s="257"/>
      <c r="HWR840" s="257"/>
      <c r="HWS840" s="257"/>
      <c r="HWT840" s="257"/>
      <c r="HWU840" s="257"/>
      <c r="HWV840" s="257"/>
      <c r="HWW840" s="257"/>
      <c r="HWX840" s="257"/>
      <c r="HWY840" s="257"/>
      <c r="HWZ840" s="257"/>
      <c r="HXA840" s="257"/>
      <c r="HXB840" s="257"/>
      <c r="HXC840" s="257"/>
      <c r="HXD840" s="257"/>
      <c r="HXE840" s="257"/>
      <c r="HXF840" s="257"/>
      <c r="HXG840" s="257"/>
      <c r="HXH840" s="257"/>
      <c r="HXI840" s="257"/>
      <c r="HXJ840" s="257"/>
      <c r="HXK840" s="257"/>
      <c r="HXL840" s="257"/>
      <c r="HXM840" s="257"/>
      <c r="HXN840" s="257"/>
      <c r="HXO840" s="257"/>
      <c r="HXP840" s="257"/>
      <c r="HXQ840" s="257"/>
      <c r="HXR840" s="257"/>
      <c r="HXS840" s="257"/>
      <c r="HXT840" s="257"/>
      <c r="HXU840" s="257"/>
      <c r="HXV840" s="257"/>
      <c r="HXW840" s="257"/>
      <c r="HXX840" s="257"/>
      <c r="HXY840" s="257"/>
      <c r="HXZ840" s="257"/>
      <c r="HYA840" s="257"/>
      <c r="HYB840" s="257"/>
      <c r="HYC840" s="257"/>
      <c r="HYD840" s="257"/>
      <c r="HYE840" s="257"/>
      <c r="HYF840" s="257"/>
      <c r="HYG840" s="257"/>
      <c r="HYH840" s="257"/>
      <c r="HYI840" s="257"/>
      <c r="HYJ840" s="257"/>
      <c r="HYK840" s="257"/>
      <c r="HYL840" s="257"/>
      <c r="HYM840" s="257"/>
      <c r="HYN840" s="257"/>
      <c r="HYO840" s="257"/>
      <c r="HYP840" s="257"/>
      <c r="HYQ840" s="257"/>
      <c r="HYR840" s="257"/>
      <c r="HYS840" s="257"/>
      <c r="HYT840" s="257"/>
      <c r="HYU840" s="257"/>
      <c r="HYV840" s="257"/>
      <c r="HYW840" s="257"/>
      <c r="HYX840" s="257"/>
      <c r="HYY840" s="257"/>
      <c r="HYZ840" s="257"/>
      <c r="HZA840" s="257"/>
      <c r="HZB840" s="257"/>
      <c r="HZC840" s="257"/>
      <c r="HZD840" s="257"/>
      <c r="HZE840" s="257"/>
      <c r="HZF840" s="257"/>
      <c r="HZG840" s="257"/>
      <c r="HZH840" s="257"/>
      <c r="HZI840" s="257"/>
      <c r="HZJ840" s="257"/>
      <c r="HZK840" s="257"/>
      <c r="HZL840" s="257"/>
      <c r="HZM840" s="257"/>
      <c r="HZN840" s="257"/>
      <c r="HZO840" s="257"/>
      <c r="HZP840" s="257"/>
      <c r="HZQ840" s="257"/>
      <c r="HZR840" s="257"/>
      <c r="HZS840" s="257"/>
      <c r="HZT840" s="257"/>
      <c r="HZU840" s="257"/>
      <c r="HZV840" s="257"/>
      <c r="HZW840" s="257"/>
      <c r="HZX840" s="257"/>
      <c r="HZY840" s="257"/>
      <c r="HZZ840" s="257"/>
      <c r="IAA840" s="257"/>
      <c r="IAB840" s="257"/>
      <c r="IAC840" s="257"/>
      <c r="IAD840" s="257"/>
      <c r="IAE840" s="257"/>
      <c r="IAF840" s="257"/>
      <c r="IAG840" s="257"/>
      <c r="IAH840" s="257"/>
      <c r="IAI840" s="257"/>
      <c r="IAJ840" s="257"/>
      <c r="IAK840" s="257"/>
      <c r="IAL840" s="257"/>
      <c r="IAM840" s="257"/>
      <c r="IAN840" s="257"/>
      <c r="IAO840" s="257"/>
      <c r="IAP840" s="257"/>
      <c r="IAQ840" s="257"/>
      <c r="IAR840" s="257"/>
      <c r="IAS840" s="257"/>
      <c r="IAT840" s="257"/>
      <c r="IAU840" s="257"/>
      <c r="IAV840" s="257"/>
      <c r="IAW840" s="257"/>
      <c r="IAX840" s="257"/>
      <c r="IAY840" s="257"/>
      <c r="IAZ840" s="257"/>
      <c r="IBA840" s="257"/>
      <c r="IBB840" s="257"/>
      <c r="IBC840" s="257"/>
      <c r="IBD840" s="257"/>
      <c r="IBE840" s="257"/>
      <c r="IBF840" s="257"/>
      <c r="IBG840" s="257"/>
      <c r="IBH840" s="257"/>
      <c r="IBI840" s="257"/>
      <c r="IBJ840" s="257"/>
      <c r="IBK840" s="257"/>
      <c r="IBL840" s="257"/>
      <c r="IBM840" s="257"/>
      <c r="IBN840" s="257"/>
      <c r="IBO840" s="257"/>
      <c r="IBP840" s="257"/>
      <c r="IBQ840" s="257"/>
      <c r="IBR840" s="257"/>
      <c r="IBS840" s="257"/>
      <c r="IBT840" s="257"/>
      <c r="IBU840" s="257"/>
      <c r="IBV840" s="257"/>
      <c r="IBW840" s="257"/>
      <c r="IBX840" s="257"/>
      <c r="IBY840" s="257"/>
      <c r="IBZ840" s="257"/>
      <c r="ICA840" s="257"/>
      <c r="ICB840" s="257"/>
      <c r="ICC840" s="257"/>
      <c r="ICD840" s="257"/>
      <c r="ICE840" s="257"/>
      <c r="ICF840" s="257"/>
      <c r="ICG840" s="257"/>
      <c r="ICH840" s="257"/>
      <c r="ICI840" s="257"/>
      <c r="ICJ840" s="257"/>
      <c r="ICK840" s="257"/>
      <c r="ICL840" s="257"/>
      <c r="ICM840" s="257"/>
      <c r="ICN840" s="257"/>
      <c r="ICO840" s="257"/>
      <c r="ICP840" s="257"/>
      <c r="ICQ840" s="257"/>
      <c r="ICR840" s="257"/>
      <c r="ICS840" s="257"/>
      <c r="ICT840" s="257"/>
      <c r="ICU840" s="257"/>
      <c r="ICV840" s="257"/>
      <c r="ICW840" s="257"/>
      <c r="ICX840" s="257"/>
      <c r="ICY840" s="257"/>
      <c r="ICZ840" s="257"/>
      <c r="IDA840" s="257"/>
      <c r="IDB840" s="257"/>
      <c r="IDC840" s="257"/>
      <c r="IDD840" s="257"/>
      <c r="IDE840" s="257"/>
      <c r="IDF840" s="257"/>
      <c r="IDG840" s="257"/>
      <c r="IDH840" s="257"/>
      <c r="IDI840" s="257"/>
      <c r="IDJ840" s="257"/>
      <c r="IDK840" s="257"/>
      <c r="IDL840" s="257"/>
      <c r="IDM840" s="257"/>
      <c r="IDN840" s="257"/>
      <c r="IDO840" s="257"/>
      <c r="IDP840" s="257"/>
      <c r="IDQ840" s="257"/>
      <c r="IDR840" s="257"/>
      <c r="IDS840" s="257"/>
      <c r="IDT840" s="257"/>
      <c r="IDU840" s="257"/>
      <c r="IDV840" s="257"/>
      <c r="IDW840" s="257"/>
      <c r="IDX840" s="257"/>
      <c r="IDY840" s="257"/>
      <c r="IDZ840" s="257"/>
      <c r="IEA840" s="257"/>
      <c r="IEB840" s="257"/>
      <c r="IEC840" s="257"/>
      <c r="IED840" s="257"/>
      <c r="IEE840" s="257"/>
      <c r="IEF840" s="257"/>
      <c r="IEG840" s="257"/>
      <c r="IEH840" s="257"/>
      <c r="IEI840" s="257"/>
      <c r="IEJ840" s="257"/>
      <c r="IEK840" s="257"/>
      <c r="IEL840" s="257"/>
      <c r="IEM840" s="257"/>
      <c r="IEN840" s="257"/>
      <c r="IEO840" s="257"/>
      <c r="IEP840" s="257"/>
      <c r="IEQ840" s="257"/>
      <c r="IER840" s="257"/>
      <c r="IES840" s="257"/>
      <c r="IET840" s="257"/>
      <c r="IEU840" s="257"/>
      <c r="IEV840" s="257"/>
      <c r="IEW840" s="257"/>
      <c r="IEX840" s="257"/>
      <c r="IEY840" s="257"/>
      <c r="IEZ840" s="257"/>
      <c r="IFA840" s="257"/>
      <c r="IFB840" s="257"/>
      <c r="IFC840" s="257"/>
      <c r="IFD840" s="257"/>
      <c r="IFE840" s="257"/>
      <c r="IFF840" s="257"/>
      <c r="IFG840" s="257"/>
      <c r="IFH840" s="257"/>
      <c r="IFI840" s="257"/>
      <c r="IFJ840" s="257"/>
      <c r="IFK840" s="257"/>
      <c r="IFL840" s="257"/>
      <c r="IFM840" s="257"/>
      <c r="IFN840" s="257"/>
      <c r="IFO840" s="257"/>
      <c r="IFP840" s="257"/>
      <c r="IFQ840" s="257"/>
      <c r="IFR840" s="257"/>
      <c r="IFS840" s="257"/>
      <c r="IFT840" s="257"/>
      <c r="IFU840" s="257"/>
      <c r="IFV840" s="257"/>
      <c r="IFW840" s="257"/>
      <c r="IFX840" s="257"/>
      <c r="IFY840" s="257"/>
      <c r="IFZ840" s="257"/>
      <c r="IGA840" s="257"/>
      <c r="IGB840" s="257"/>
      <c r="IGC840" s="257"/>
      <c r="IGD840" s="257"/>
      <c r="IGE840" s="257"/>
      <c r="IGF840" s="257"/>
      <c r="IGG840" s="257"/>
      <c r="IGH840" s="257"/>
      <c r="IGI840" s="257"/>
      <c r="IGJ840" s="257"/>
      <c r="IGK840" s="257"/>
      <c r="IGL840" s="257"/>
      <c r="IGM840" s="257"/>
      <c r="IGN840" s="257"/>
      <c r="IGO840" s="257"/>
      <c r="IGP840" s="257"/>
      <c r="IGQ840" s="257"/>
      <c r="IGR840" s="257"/>
      <c r="IGS840" s="257"/>
      <c r="IGT840" s="257"/>
      <c r="IGU840" s="257"/>
      <c r="IGV840" s="257"/>
      <c r="IGW840" s="257"/>
      <c r="IGX840" s="257"/>
      <c r="IGY840" s="257"/>
      <c r="IGZ840" s="257"/>
      <c r="IHA840" s="257"/>
      <c r="IHB840" s="257"/>
      <c r="IHC840" s="257"/>
      <c r="IHD840" s="257"/>
      <c r="IHE840" s="257"/>
      <c r="IHF840" s="257"/>
      <c r="IHG840" s="257"/>
      <c r="IHH840" s="257"/>
      <c r="IHI840" s="257"/>
      <c r="IHJ840" s="257"/>
      <c r="IHK840" s="257"/>
      <c r="IHL840" s="257"/>
      <c r="IHM840" s="257"/>
      <c r="IHN840" s="257"/>
      <c r="IHO840" s="257"/>
      <c r="IHP840" s="257"/>
      <c r="IHQ840" s="257"/>
      <c r="IHR840" s="257"/>
      <c r="IHS840" s="257"/>
      <c r="IHT840" s="257"/>
      <c r="IHU840" s="257"/>
      <c r="IHV840" s="257"/>
      <c r="IHW840" s="257"/>
      <c r="IHX840" s="257"/>
      <c r="IHY840" s="257"/>
      <c r="IHZ840" s="257"/>
      <c r="IIA840" s="257"/>
      <c r="IIB840" s="257"/>
      <c r="IIC840" s="257"/>
      <c r="IID840" s="257"/>
      <c r="IIE840" s="257"/>
      <c r="IIF840" s="257"/>
      <c r="IIG840" s="257"/>
      <c r="IIH840" s="257"/>
      <c r="III840" s="257"/>
      <c r="IIJ840" s="257"/>
      <c r="IIK840" s="257"/>
      <c r="IIL840" s="257"/>
      <c r="IIM840" s="257"/>
      <c r="IIN840" s="257"/>
      <c r="IIO840" s="257"/>
      <c r="IIP840" s="257"/>
      <c r="IIQ840" s="257"/>
      <c r="IIR840" s="257"/>
      <c r="IIS840" s="257"/>
      <c r="IIT840" s="257"/>
      <c r="IIU840" s="257"/>
      <c r="IIV840" s="257"/>
      <c r="IIW840" s="257"/>
      <c r="IIX840" s="257"/>
      <c r="IIY840" s="257"/>
      <c r="IIZ840" s="257"/>
      <c r="IJA840" s="257"/>
      <c r="IJB840" s="257"/>
      <c r="IJC840" s="257"/>
      <c r="IJD840" s="257"/>
      <c r="IJE840" s="257"/>
      <c r="IJF840" s="257"/>
      <c r="IJG840" s="257"/>
      <c r="IJH840" s="257"/>
      <c r="IJI840" s="257"/>
      <c r="IJJ840" s="257"/>
      <c r="IJK840" s="257"/>
      <c r="IJL840" s="257"/>
      <c r="IJM840" s="257"/>
      <c r="IJN840" s="257"/>
      <c r="IJO840" s="257"/>
      <c r="IJP840" s="257"/>
      <c r="IJQ840" s="257"/>
      <c r="IJR840" s="257"/>
      <c r="IJS840" s="257"/>
      <c r="IJT840" s="257"/>
      <c r="IJU840" s="257"/>
      <c r="IJV840" s="257"/>
      <c r="IJW840" s="257"/>
      <c r="IJX840" s="257"/>
      <c r="IJY840" s="257"/>
      <c r="IJZ840" s="257"/>
      <c r="IKA840" s="257"/>
      <c r="IKB840" s="257"/>
      <c r="IKC840" s="257"/>
      <c r="IKD840" s="257"/>
      <c r="IKE840" s="257"/>
      <c r="IKF840" s="257"/>
      <c r="IKG840" s="257"/>
      <c r="IKH840" s="257"/>
      <c r="IKI840" s="257"/>
      <c r="IKJ840" s="257"/>
      <c r="IKK840" s="257"/>
      <c r="IKL840" s="257"/>
      <c r="IKM840" s="257"/>
      <c r="IKN840" s="257"/>
      <c r="IKO840" s="257"/>
      <c r="IKP840" s="257"/>
      <c r="IKQ840" s="257"/>
      <c r="IKR840" s="257"/>
      <c r="IKS840" s="257"/>
      <c r="IKT840" s="257"/>
      <c r="IKU840" s="257"/>
      <c r="IKV840" s="257"/>
      <c r="IKW840" s="257"/>
      <c r="IKX840" s="257"/>
      <c r="IKY840" s="257"/>
      <c r="IKZ840" s="257"/>
      <c r="ILA840" s="257"/>
      <c r="ILB840" s="257"/>
      <c r="ILC840" s="257"/>
      <c r="ILD840" s="257"/>
      <c r="ILE840" s="257"/>
      <c r="ILF840" s="257"/>
      <c r="ILG840" s="257"/>
      <c r="ILH840" s="257"/>
      <c r="ILI840" s="257"/>
      <c r="ILJ840" s="257"/>
      <c r="ILK840" s="257"/>
      <c r="ILL840" s="257"/>
      <c r="ILM840" s="257"/>
      <c r="ILN840" s="257"/>
      <c r="ILO840" s="257"/>
      <c r="ILP840" s="257"/>
      <c r="ILQ840" s="257"/>
      <c r="ILR840" s="257"/>
      <c r="ILS840" s="257"/>
      <c r="ILT840" s="257"/>
      <c r="ILU840" s="257"/>
      <c r="ILV840" s="257"/>
      <c r="ILW840" s="257"/>
      <c r="ILX840" s="257"/>
      <c r="ILY840" s="257"/>
      <c r="ILZ840" s="257"/>
      <c r="IMA840" s="257"/>
      <c r="IMB840" s="257"/>
      <c r="IMC840" s="257"/>
      <c r="IMD840" s="257"/>
      <c r="IME840" s="257"/>
      <c r="IMF840" s="257"/>
      <c r="IMG840" s="257"/>
      <c r="IMH840" s="257"/>
      <c r="IMI840" s="257"/>
      <c r="IMJ840" s="257"/>
      <c r="IMK840" s="257"/>
      <c r="IML840" s="257"/>
      <c r="IMM840" s="257"/>
      <c r="IMN840" s="257"/>
      <c r="IMO840" s="257"/>
      <c r="IMP840" s="257"/>
      <c r="IMQ840" s="257"/>
      <c r="IMR840" s="257"/>
      <c r="IMS840" s="257"/>
      <c r="IMT840" s="257"/>
      <c r="IMU840" s="257"/>
      <c r="IMV840" s="257"/>
      <c r="IMW840" s="257"/>
      <c r="IMX840" s="257"/>
      <c r="IMY840" s="257"/>
      <c r="IMZ840" s="257"/>
      <c r="INA840" s="257"/>
      <c r="INB840" s="257"/>
      <c r="INC840" s="257"/>
      <c r="IND840" s="257"/>
      <c r="INE840" s="257"/>
      <c r="INF840" s="257"/>
      <c r="ING840" s="257"/>
      <c r="INH840" s="257"/>
      <c r="INI840" s="257"/>
      <c r="INJ840" s="257"/>
      <c r="INK840" s="257"/>
      <c r="INL840" s="257"/>
      <c r="INM840" s="257"/>
      <c r="INN840" s="257"/>
      <c r="INO840" s="257"/>
      <c r="INP840" s="257"/>
      <c r="INQ840" s="257"/>
      <c r="INR840" s="257"/>
      <c r="INS840" s="257"/>
      <c r="INT840" s="257"/>
      <c r="INU840" s="257"/>
      <c r="INV840" s="257"/>
      <c r="INW840" s="257"/>
      <c r="INX840" s="257"/>
      <c r="INY840" s="257"/>
      <c r="INZ840" s="257"/>
      <c r="IOA840" s="257"/>
      <c r="IOB840" s="257"/>
      <c r="IOC840" s="257"/>
      <c r="IOD840" s="257"/>
      <c r="IOE840" s="257"/>
      <c r="IOF840" s="257"/>
      <c r="IOG840" s="257"/>
      <c r="IOH840" s="257"/>
      <c r="IOI840" s="257"/>
      <c r="IOJ840" s="257"/>
      <c r="IOK840" s="257"/>
      <c r="IOL840" s="257"/>
      <c r="IOM840" s="257"/>
      <c r="ION840" s="257"/>
      <c r="IOO840" s="257"/>
      <c r="IOP840" s="257"/>
      <c r="IOQ840" s="257"/>
      <c r="IOR840" s="257"/>
      <c r="IOS840" s="257"/>
      <c r="IOT840" s="257"/>
      <c r="IOU840" s="257"/>
      <c r="IOV840" s="257"/>
      <c r="IOW840" s="257"/>
      <c r="IOX840" s="257"/>
      <c r="IOY840" s="257"/>
      <c r="IOZ840" s="257"/>
      <c r="IPA840" s="257"/>
      <c r="IPB840" s="257"/>
      <c r="IPC840" s="257"/>
      <c r="IPD840" s="257"/>
      <c r="IPE840" s="257"/>
      <c r="IPF840" s="257"/>
      <c r="IPG840" s="257"/>
      <c r="IPH840" s="257"/>
      <c r="IPI840" s="257"/>
      <c r="IPJ840" s="257"/>
      <c r="IPK840" s="257"/>
      <c r="IPL840" s="257"/>
      <c r="IPM840" s="257"/>
      <c r="IPN840" s="257"/>
      <c r="IPO840" s="257"/>
      <c r="IPP840" s="257"/>
      <c r="IPQ840" s="257"/>
      <c r="IPR840" s="257"/>
      <c r="IPS840" s="257"/>
      <c r="IPT840" s="257"/>
      <c r="IPU840" s="257"/>
      <c r="IPV840" s="257"/>
      <c r="IPW840" s="257"/>
      <c r="IPX840" s="257"/>
      <c r="IPY840" s="257"/>
      <c r="IPZ840" s="257"/>
      <c r="IQA840" s="257"/>
      <c r="IQB840" s="257"/>
      <c r="IQC840" s="257"/>
      <c r="IQD840" s="257"/>
      <c r="IQE840" s="257"/>
      <c r="IQF840" s="257"/>
      <c r="IQG840" s="257"/>
      <c r="IQH840" s="257"/>
      <c r="IQI840" s="257"/>
      <c r="IQJ840" s="257"/>
      <c r="IQK840" s="257"/>
      <c r="IQL840" s="257"/>
      <c r="IQM840" s="257"/>
      <c r="IQN840" s="257"/>
      <c r="IQO840" s="257"/>
      <c r="IQP840" s="257"/>
      <c r="IQQ840" s="257"/>
      <c r="IQR840" s="257"/>
      <c r="IQS840" s="257"/>
      <c r="IQT840" s="257"/>
      <c r="IQU840" s="257"/>
      <c r="IQV840" s="257"/>
      <c r="IQW840" s="257"/>
      <c r="IQX840" s="257"/>
      <c r="IQY840" s="257"/>
      <c r="IQZ840" s="257"/>
      <c r="IRA840" s="257"/>
      <c r="IRB840" s="257"/>
      <c r="IRC840" s="257"/>
      <c r="IRD840" s="257"/>
      <c r="IRE840" s="257"/>
      <c r="IRF840" s="257"/>
      <c r="IRG840" s="257"/>
      <c r="IRH840" s="257"/>
      <c r="IRI840" s="257"/>
      <c r="IRJ840" s="257"/>
      <c r="IRK840" s="257"/>
      <c r="IRL840" s="257"/>
      <c r="IRM840" s="257"/>
      <c r="IRN840" s="257"/>
      <c r="IRO840" s="257"/>
      <c r="IRP840" s="257"/>
      <c r="IRQ840" s="257"/>
      <c r="IRR840" s="257"/>
      <c r="IRS840" s="257"/>
      <c r="IRT840" s="257"/>
      <c r="IRU840" s="257"/>
      <c r="IRV840" s="257"/>
      <c r="IRW840" s="257"/>
      <c r="IRX840" s="257"/>
      <c r="IRY840" s="257"/>
      <c r="IRZ840" s="257"/>
      <c r="ISA840" s="257"/>
      <c r="ISB840" s="257"/>
      <c r="ISC840" s="257"/>
      <c r="ISD840" s="257"/>
      <c r="ISE840" s="257"/>
      <c r="ISF840" s="257"/>
      <c r="ISG840" s="257"/>
      <c r="ISH840" s="257"/>
      <c r="ISI840" s="257"/>
      <c r="ISJ840" s="257"/>
      <c r="ISK840" s="257"/>
      <c r="ISL840" s="257"/>
      <c r="ISM840" s="257"/>
      <c r="ISN840" s="257"/>
      <c r="ISO840" s="257"/>
      <c r="ISP840" s="257"/>
      <c r="ISQ840" s="257"/>
      <c r="ISR840" s="257"/>
      <c r="ISS840" s="257"/>
      <c r="IST840" s="257"/>
      <c r="ISU840" s="257"/>
      <c r="ISV840" s="257"/>
      <c r="ISW840" s="257"/>
      <c r="ISX840" s="257"/>
      <c r="ISY840" s="257"/>
      <c r="ISZ840" s="257"/>
      <c r="ITA840" s="257"/>
      <c r="ITB840" s="257"/>
      <c r="ITC840" s="257"/>
      <c r="ITD840" s="257"/>
      <c r="ITE840" s="257"/>
      <c r="ITF840" s="257"/>
      <c r="ITG840" s="257"/>
      <c r="ITH840" s="257"/>
      <c r="ITI840" s="257"/>
      <c r="ITJ840" s="257"/>
      <c r="ITK840" s="257"/>
      <c r="ITL840" s="257"/>
      <c r="ITM840" s="257"/>
      <c r="ITN840" s="257"/>
      <c r="ITO840" s="257"/>
      <c r="ITP840" s="257"/>
      <c r="ITQ840" s="257"/>
      <c r="ITR840" s="257"/>
      <c r="ITS840" s="257"/>
      <c r="ITT840" s="257"/>
      <c r="ITU840" s="257"/>
      <c r="ITV840" s="257"/>
      <c r="ITW840" s="257"/>
      <c r="ITX840" s="257"/>
      <c r="ITY840" s="257"/>
      <c r="ITZ840" s="257"/>
      <c r="IUA840" s="257"/>
      <c r="IUB840" s="257"/>
      <c r="IUC840" s="257"/>
      <c r="IUD840" s="257"/>
      <c r="IUE840" s="257"/>
      <c r="IUF840" s="257"/>
      <c r="IUG840" s="257"/>
      <c r="IUH840" s="257"/>
      <c r="IUI840" s="257"/>
      <c r="IUJ840" s="257"/>
      <c r="IUK840" s="257"/>
      <c r="IUL840" s="257"/>
      <c r="IUM840" s="257"/>
      <c r="IUN840" s="257"/>
      <c r="IUO840" s="257"/>
      <c r="IUP840" s="257"/>
      <c r="IUQ840" s="257"/>
      <c r="IUR840" s="257"/>
      <c r="IUS840" s="257"/>
      <c r="IUT840" s="257"/>
      <c r="IUU840" s="257"/>
      <c r="IUV840" s="257"/>
      <c r="IUW840" s="257"/>
      <c r="IUX840" s="257"/>
      <c r="IUY840" s="257"/>
      <c r="IUZ840" s="257"/>
      <c r="IVA840" s="257"/>
      <c r="IVB840" s="257"/>
      <c r="IVC840" s="257"/>
      <c r="IVD840" s="257"/>
      <c r="IVE840" s="257"/>
      <c r="IVF840" s="257"/>
      <c r="IVG840" s="257"/>
      <c r="IVH840" s="257"/>
      <c r="IVI840" s="257"/>
      <c r="IVJ840" s="257"/>
      <c r="IVK840" s="257"/>
      <c r="IVL840" s="257"/>
      <c r="IVM840" s="257"/>
      <c r="IVN840" s="257"/>
      <c r="IVO840" s="257"/>
      <c r="IVP840" s="257"/>
      <c r="IVQ840" s="257"/>
      <c r="IVR840" s="257"/>
      <c r="IVS840" s="257"/>
      <c r="IVT840" s="257"/>
      <c r="IVU840" s="257"/>
      <c r="IVV840" s="257"/>
      <c r="IVW840" s="257"/>
      <c r="IVX840" s="257"/>
      <c r="IVY840" s="257"/>
      <c r="IVZ840" s="257"/>
      <c r="IWA840" s="257"/>
      <c r="IWB840" s="257"/>
      <c r="IWC840" s="257"/>
      <c r="IWD840" s="257"/>
      <c r="IWE840" s="257"/>
      <c r="IWF840" s="257"/>
      <c r="IWG840" s="257"/>
      <c r="IWH840" s="257"/>
      <c r="IWI840" s="257"/>
      <c r="IWJ840" s="257"/>
      <c r="IWK840" s="257"/>
      <c r="IWL840" s="257"/>
      <c r="IWM840" s="257"/>
      <c r="IWN840" s="257"/>
      <c r="IWO840" s="257"/>
      <c r="IWP840" s="257"/>
      <c r="IWQ840" s="257"/>
      <c r="IWR840" s="257"/>
      <c r="IWS840" s="257"/>
      <c r="IWT840" s="257"/>
      <c r="IWU840" s="257"/>
      <c r="IWV840" s="257"/>
      <c r="IWW840" s="257"/>
      <c r="IWX840" s="257"/>
      <c r="IWY840" s="257"/>
      <c r="IWZ840" s="257"/>
      <c r="IXA840" s="257"/>
      <c r="IXB840" s="257"/>
      <c r="IXC840" s="257"/>
      <c r="IXD840" s="257"/>
      <c r="IXE840" s="257"/>
      <c r="IXF840" s="257"/>
      <c r="IXG840" s="257"/>
      <c r="IXH840" s="257"/>
      <c r="IXI840" s="257"/>
      <c r="IXJ840" s="257"/>
      <c r="IXK840" s="257"/>
      <c r="IXL840" s="257"/>
      <c r="IXM840" s="257"/>
      <c r="IXN840" s="257"/>
      <c r="IXO840" s="257"/>
      <c r="IXP840" s="257"/>
      <c r="IXQ840" s="257"/>
      <c r="IXR840" s="257"/>
      <c r="IXS840" s="257"/>
      <c r="IXT840" s="257"/>
      <c r="IXU840" s="257"/>
      <c r="IXV840" s="257"/>
      <c r="IXW840" s="257"/>
      <c r="IXX840" s="257"/>
      <c r="IXY840" s="257"/>
      <c r="IXZ840" s="257"/>
      <c r="IYA840" s="257"/>
      <c r="IYB840" s="257"/>
      <c r="IYC840" s="257"/>
      <c r="IYD840" s="257"/>
      <c r="IYE840" s="257"/>
      <c r="IYF840" s="257"/>
      <c r="IYG840" s="257"/>
      <c r="IYH840" s="257"/>
      <c r="IYI840" s="257"/>
      <c r="IYJ840" s="257"/>
      <c r="IYK840" s="257"/>
      <c r="IYL840" s="257"/>
      <c r="IYM840" s="257"/>
      <c r="IYN840" s="257"/>
      <c r="IYO840" s="257"/>
      <c r="IYP840" s="257"/>
      <c r="IYQ840" s="257"/>
      <c r="IYR840" s="257"/>
      <c r="IYS840" s="257"/>
      <c r="IYT840" s="257"/>
      <c r="IYU840" s="257"/>
      <c r="IYV840" s="257"/>
      <c r="IYW840" s="257"/>
      <c r="IYX840" s="257"/>
      <c r="IYY840" s="257"/>
      <c r="IYZ840" s="257"/>
      <c r="IZA840" s="257"/>
      <c r="IZB840" s="257"/>
      <c r="IZC840" s="257"/>
      <c r="IZD840" s="257"/>
      <c r="IZE840" s="257"/>
      <c r="IZF840" s="257"/>
      <c r="IZG840" s="257"/>
      <c r="IZH840" s="257"/>
      <c r="IZI840" s="257"/>
      <c r="IZJ840" s="257"/>
      <c r="IZK840" s="257"/>
      <c r="IZL840" s="257"/>
      <c r="IZM840" s="257"/>
      <c r="IZN840" s="257"/>
      <c r="IZO840" s="257"/>
      <c r="IZP840" s="257"/>
      <c r="IZQ840" s="257"/>
      <c r="IZR840" s="257"/>
      <c r="IZS840" s="257"/>
      <c r="IZT840" s="257"/>
      <c r="IZU840" s="257"/>
      <c r="IZV840" s="257"/>
      <c r="IZW840" s="257"/>
      <c r="IZX840" s="257"/>
      <c r="IZY840" s="257"/>
      <c r="IZZ840" s="257"/>
      <c r="JAA840" s="257"/>
      <c r="JAB840" s="257"/>
      <c r="JAC840" s="257"/>
      <c r="JAD840" s="257"/>
      <c r="JAE840" s="257"/>
      <c r="JAF840" s="257"/>
      <c r="JAG840" s="257"/>
      <c r="JAH840" s="257"/>
      <c r="JAI840" s="257"/>
      <c r="JAJ840" s="257"/>
      <c r="JAK840" s="257"/>
      <c r="JAL840" s="257"/>
      <c r="JAM840" s="257"/>
      <c r="JAN840" s="257"/>
      <c r="JAO840" s="257"/>
      <c r="JAP840" s="257"/>
      <c r="JAQ840" s="257"/>
      <c r="JAR840" s="257"/>
      <c r="JAS840" s="257"/>
      <c r="JAT840" s="257"/>
      <c r="JAU840" s="257"/>
      <c r="JAV840" s="257"/>
      <c r="JAW840" s="257"/>
      <c r="JAX840" s="257"/>
      <c r="JAY840" s="257"/>
      <c r="JAZ840" s="257"/>
      <c r="JBA840" s="257"/>
      <c r="JBB840" s="257"/>
      <c r="JBC840" s="257"/>
      <c r="JBD840" s="257"/>
      <c r="JBE840" s="257"/>
      <c r="JBF840" s="257"/>
      <c r="JBG840" s="257"/>
      <c r="JBH840" s="257"/>
      <c r="JBI840" s="257"/>
      <c r="JBJ840" s="257"/>
      <c r="JBK840" s="257"/>
      <c r="JBL840" s="257"/>
      <c r="JBM840" s="257"/>
      <c r="JBN840" s="257"/>
      <c r="JBO840" s="257"/>
      <c r="JBP840" s="257"/>
      <c r="JBQ840" s="257"/>
      <c r="JBR840" s="257"/>
      <c r="JBS840" s="257"/>
      <c r="JBT840" s="257"/>
      <c r="JBU840" s="257"/>
      <c r="JBV840" s="257"/>
      <c r="JBW840" s="257"/>
      <c r="JBX840" s="257"/>
      <c r="JBY840" s="257"/>
      <c r="JBZ840" s="257"/>
      <c r="JCA840" s="257"/>
      <c r="JCB840" s="257"/>
      <c r="JCC840" s="257"/>
      <c r="JCD840" s="257"/>
      <c r="JCE840" s="257"/>
      <c r="JCF840" s="257"/>
      <c r="JCG840" s="257"/>
      <c r="JCH840" s="257"/>
      <c r="JCI840" s="257"/>
      <c r="JCJ840" s="257"/>
      <c r="JCK840" s="257"/>
      <c r="JCL840" s="257"/>
      <c r="JCM840" s="257"/>
      <c r="JCN840" s="257"/>
      <c r="JCO840" s="257"/>
      <c r="JCP840" s="257"/>
      <c r="JCQ840" s="257"/>
      <c r="JCR840" s="257"/>
      <c r="JCS840" s="257"/>
      <c r="JCT840" s="257"/>
      <c r="JCU840" s="257"/>
      <c r="JCV840" s="257"/>
      <c r="JCW840" s="257"/>
      <c r="JCX840" s="257"/>
      <c r="JCY840" s="257"/>
      <c r="JCZ840" s="257"/>
      <c r="JDA840" s="257"/>
      <c r="JDB840" s="257"/>
      <c r="JDC840" s="257"/>
      <c r="JDD840" s="257"/>
      <c r="JDE840" s="257"/>
      <c r="JDF840" s="257"/>
      <c r="JDG840" s="257"/>
      <c r="JDH840" s="257"/>
      <c r="JDI840" s="257"/>
      <c r="JDJ840" s="257"/>
      <c r="JDK840" s="257"/>
      <c r="JDL840" s="257"/>
      <c r="JDM840" s="257"/>
      <c r="JDN840" s="257"/>
      <c r="JDO840" s="257"/>
      <c r="JDP840" s="257"/>
      <c r="JDQ840" s="257"/>
      <c r="JDR840" s="257"/>
      <c r="JDS840" s="257"/>
      <c r="JDT840" s="257"/>
      <c r="JDU840" s="257"/>
      <c r="JDV840" s="257"/>
      <c r="JDW840" s="257"/>
      <c r="JDX840" s="257"/>
      <c r="JDY840" s="257"/>
      <c r="JDZ840" s="257"/>
      <c r="JEA840" s="257"/>
      <c r="JEB840" s="257"/>
      <c r="JEC840" s="257"/>
      <c r="JED840" s="257"/>
      <c r="JEE840" s="257"/>
      <c r="JEF840" s="257"/>
      <c r="JEG840" s="257"/>
      <c r="JEH840" s="257"/>
      <c r="JEI840" s="257"/>
      <c r="JEJ840" s="257"/>
      <c r="JEK840" s="257"/>
      <c r="JEL840" s="257"/>
      <c r="JEM840" s="257"/>
      <c r="JEN840" s="257"/>
      <c r="JEO840" s="257"/>
      <c r="JEP840" s="257"/>
      <c r="JEQ840" s="257"/>
      <c r="JER840" s="257"/>
      <c r="JES840" s="257"/>
      <c r="JET840" s="257"/>
      <c r="JEU840" s="257"/>
      <c r="JEV840" s="257"/>
      <c r="JEW840" s="257"/>
      <c r="JEX840" s="257"/>
      <c r="JEY840" s="257"/>
      <c r="JEZ840" s="257"/>
      <c r="JFA840" s="257"/>
      <c r="JFB840" s="257"/>
      <c r="JFC840" s="257"/>
      <c r="JFD840" s="257"/>
      <c r="JFE840" s="257"/>
      <c r="JFF840" s="257"/>
      <c r="JFG840" s="257"/>
      <c r="JFH840" s="257"/>
      <c r="JFI840" s="257"/>
      <c r="JFJ840" s="257"/>
      <c r="JFK840" s="257"/>
      <c r="JFL840" s="257"/>
      <c r="JFM840" s="257"/>
      <c r="JFN840" s="257"/>
      <c r="JFO840" s="257"/>
      <c r="JFP840" s="257"/>
      <c r="JFQ840" s="257"/>
      <c r="JFR840" s="257"/>
      <c r="JFS840" s="257"/>
      <c r="JFT840" s="257"/>
      <c r="JFU840" s="257"/>
      <c r="JFV840" s="257"/>
      <c r="JFW840" s="257"/>
      <c r="JFX840" s="257"/>
      <c r="JFY840" s="257"/>
      <c r="JFZ840" s="257"/>
      <c r="JGA840" s="257"/>
      <c r="JGB840" s="257"/>
      <c r="JGC840" s="257"/>
      <c r="JGD840" s="257"/>
      <c r="JGE840" s="257"/>
      <c r="JGF840" s="257"/>
      <c r="JGG840" s="257"/>
      <c r="JGH840" s="257"/>
      <c r="JGI840" s="257"/>
      <c r="JGJ840" s="257"/>
      <c r="JGK840" s="257"/>
      <c r="JGL840" s="257"/>
      <c r="JGM840" s="257"/>
      <c r="JGN840" s="257"/>
      <c r="JGO840" s="257"/>
      <c r="JGP840" s="257"/>
      <c r="JGQ840" s="257"/>
      <c r="JGR840" s="257"/>
      <c r="JGS840" s="257"/>
      <c r="JGT840" s="257"/>
      <c r="JGU840" s="257"/>
      <c r="JGV840" s="257"/>
      <c r="JGW840" s="257"/>
      <c r="JGX840" s="257"/>
      <c r="JGY840" s="257"/>
      <c r="JGZ840" s="257"/>
      <c r="JHA840" s="257"/>
      <c r="JHB840" s="257"/>
      <c r="JHC840" s="257"/>
      <c r="JHD840" s="257"/>
      <c r="JHE840" s="257"/>
      <c r="JHF840" s="257"/>
      <c r="JHG840" s="257"/>
      <c r="JHH840" s="257"/>
      <c r="JHI840" s="257"/>
      <c r="JHJ840" s="257"/>
      <c r="JHK840" s="257"/>
      <c r="JHL840" s="257"/>
      <c r="JHM840" s="257"/>
      <c r="JHN840" s="257"/>
      <c r="JHO840" s="257"/>
      <c r="JHP840" s="257"/>
      <c r="JHQ840" s="257"/>
      <c r="JHR840" s="257"/>
      <c r="JHS840" s="257"/>
      <c r="JHT840" s="257"/>
      <c r="JHU840" s="257"/>
      <c r="JHV840" s="257"/>
      <c r="JHW840" s="257"/>
      <c r="JHX840" s="257"/>
      <c r="JHY840" s="257"/>
      <c r="JHZ840" s="257"/>
      <c r="JIA840" s="257"/>
      <c r="JIB840" s="257"/>
      <c r="JIC840" s="257"/>
      <c r="JID840" s="257"/>
      <c r="JIE840" s="257"/>
      <c r="JIF840" s="257"/>
      <c r="JIG840" s="257"/>
      <c r="JIH840" s="257"/>
      <c r="JII840" s="257"/>
      <c r="JIJ840" s="257"/>
      <c r="JIK840" s="257"/>
      <c r="JIL840" s="257"/>
      <c r="JIM840" s="257"/>
      <c r="JIN840" s="257"/>
      <c r="JIO840" s="257"/>
      <c r="JIP840" s="257"/>
      <c r="JIQ840" s="257"/>
      <c r="JIR840" s="257"/>
      <c r="JIS840" s="257"/>
      <c r="JIT840" s="257"/>
      <c r="JIU840" s="257"/>
      <c r="JIV840" s="257"/>
      <c r="JIW840" s="257"/>
      <c r="JIX840" s="257"/>
      <c r="JIY840" s="257"/>
      <c r="JIZ840" s="257"/>
      <c r="JJA840" s="257"/>
      <c r="JJB840" s="257"/>
      <c r="JJC840" s="257"/>
      <c r="JJD840" s="257"/>
      <c r="JJE840" s="257"/>
      <c r="JJF840" s="257"/>
      <c r="JJG840" s="257"/>
      <c r="JJH840" s="257"/>
      <c r="JJI840" s="257"/>
      <c r="JJJ840" s="257"/>
      <c r="JJK840" s="257"/>
      <c r="JJL840" s="257"/>
      <c r="JJM840" s="257"/>
      <c r="JJN840" s="257"/>
      <c r="JJO840" s="257"/>
      <c r="JJP840" s="257"/>
      <c r="JJQ840" s="257"/>
      <c r="JJR840" s="257"/>
      <c r="JJS840" s="257"/>
      <c r="JJT840" s="257"/>
      <c r="JJU840" s="257"/>
      <c r="JJV840" s="257"/>
      <c r="JJW840" s="257"/>
      <c r="JJX840" s="257"/>
      <c r="JJY840" s="257"/>
      <c r="JJZ840" s="257"/>
      <c r="JKA840" s="257"/>
      <c r="JKB840" s="257"/>
      <c r="JKC840" s="257"/>
      <c r="JKD840" s="257"/>
      <c r="JKE840" s="257"/>
      <c r="JKF840" s="257"/>
      <c r="JKG840" s="257"/>
      <c r="JKH840" s="257"/>
      <c r="JKI840" s="257"/>
      <c r="JKJ840" s="257"/>
      <c r="JKK840" s="257"/>
      <c r="JKL840" s="257"/>
      <c r="JKM840" s="257"/>
      <c r="JKN840" s="257"/>
      <c r="JKO840" s="257"/>
      <c r="JKP840" s="257"/>
      <c r="JKQ840" s="257"/>
      <c r="JKR840" s="257"/>
      <c r="JKS840" s="257"/>
      <c r="JKT840" s="257"/>
      <c r="JKU840" s="257"/>
      <c r="JKV840" s="257"/>
      <c r="JKW840" s="257"/>
      <c r="JKX840" s="257"/>
      <c r="JKY840" s="257"/>
      <c r="JKZ840" s="257"/>
      <c r="JLA840" s="257"/>
      <c r="JLB840" s="257"/>
      <c r="JLC840" s="257"/>
      <c r="JLD840" s="257"/>
      <c r="JLE840" s="257"/>
      <c r="JLF840" s="257"/>
      <c r="JLG840" s="257"/>
      <c r="JLH840" s="257"/>
      <c r="JLI840" s="257"/>
      <c r="JLJ840" s="257"/>
      <c r="JLK840" s="257"/>
      <c r="JLL840" s="257"/>
      <c r="JLM840" s="257"/>
      <c r="JLN840" s="257"/>
      <c r="JLO840" s="257"/>
      <c r="JLP840" s="257"/>
      <c r="JLQ840" s="257"/>
      <c r="JLR840" s="257"/>
      <c r="JLS840" s="257"/>
      <c r="JLT840" s="257"/>
      <c r="JLU840" s="257"/>
      <c r="JLV840" s="257"/>
      <c r="JLW840" s="257"/>
      <c r="JLX840" s="257"/>
      <c r="JLY840" s="257"/>
      <c r="JLZ840" s="257"/>
      <c r="JMA840" s="257"/>
      <c r="JMB840" s="257"/>
      <c r="JMC840" s="257"/>
      <c r="JMD840" s="257"/>
      <c r="JME840" s="257"/>
      <c r="JMF840" s="257"/>
      <c r="JMG840" s="257"/>
      <c r="JMH840" s="257"/>
      <c r="JMI840" s="257"/>
      <c r="JMJ840" s="257"/>
      <c r="JMK840" s="257"/>
      <c r="JML840" s="257"/>
      <c r="JMM840" s="257"/>
      <c r="JMN840" s="257"/>
      <c r="JMO840" s="257"/>
      <c r="JMP840" s="257"/>
      <c r="JMQ840" s="257"/>
      <c r="JMR840" s="257"/>
      <c r="JMS840" s="257"/>
      <c r="JMT840" s="257"/>
      <c r="JMU840" s="257"/>
      <c r="JMV840" s="257"/>
      <c r="JMW840" s="257"/>
      <c r="JMX840" s="257"/>
      <c r="JMY840" s="257"/>
      <c r="JMZ840" s="257"/>
      <c r="JNA840" s="257"/>
      <c r="JNB840" s="257"/>
      <c r="JNC840" s="257"/>
      <c r="JND840" s="257"/>
      <c r="JNE840" s="257"/>
      <c r="JNF840" s="257"/>
      <c r="JNG840" s="257"/>
      <c r="JNH840" s="257"/>
      <c r="JNI840" s="257"/>
      <c r="JNJ840" s="257"/>
      <c r="JNK840" s="257"/>
      <c r="JNL840" s="257"/>
      <c r="JNM840" s="257"/>
      <c r="JNN840" s="257"/>
      <c r="JNO840" s="257"/>
      <c r="JNP840" s="257"/>
      <c r="JNQ840" s="257"/>
      <c r="JNR840" s="257"/>
      <c r="JNS840" s="257"/>
      <c r="JNT840" s="257"/>
      <c r="JNU840" s="257"/>
      <c r="JNV840" s="257"/>
      <c r="JNW840" s="257"/>
      <c r="JNX840" s="257"/>
      <c r="JNY840" s="257"/>
      <c r="JNZ840" s="257"/>
      <c r="JOA840" s="257"/>
      <c r="JOB840" s="257"/>
      <c r="JOC840" s="257"/>
      <c r="JOD840" s="257"/>
      <c r="JOE840" s="257"/>
      <c r="JOF840" s="257"/>
      <c r="JOG840" s="257"/>
      <c r="JOH840" s="257"/>
      <c r="JOI840" s="257"/>
      <c r="JOJ840" s="257"/>
      <c r="JOK840" s="257"/>
      <c r="JOL840" s="257"/>
      <c r="JOM840" s="257"/>
      <c r="JON840" s="257"/>
      <c r="JOO840" s="257"/>
      <c r="JOP840" s="257"/>
      <c r="JOQ840" s="257"/>
      <c r="JOR840" s="257"/>
      <c r="JOS840" s="257"/>
      <c r="JOT840" s="257"/>
      <c r="JOU840" s="257"/>
      <c r="JOV840" s="257"/>
      <c r="JOW840" s="257"/>
      <c r="JOX840" s="257"/>
      <c r="JOY840" s="257"/>
      <c r="JOZ840" s="257"/>
      <c r="JPA840" s="257"/>
      <c r="JPB840" s="257"/>
      <c r="JPC840" s="257"/>
      <c r="JPD840" s="257"/>
      <c r="JPE840" s="257"/>
      <c r="JPF840" s="257"/>
      <c r="JPG840" s="257"/>
      <c r="JPH840" s="257"/>
      <c r="JPI840" s="257"/>
      <c r="JPJ840" s="257"/>
      <c r="JPK840" s="257"/>
      <c r="JPL840" s="257"/>
      <c r="JPM840" s="257"/>
      <c r="JPN840" s="257"/>
      <c r="JPO840" s="257"/>
      <c r="JPP840" s="257"/>
      <c r="JPQ840" s="257"/>
      <c r="JPR840" s="257"/>
      <c r="JPS840" s="257"/>
      <c r="JPT840" s="257"/>
      <c r="JPU840" s="257"/>
      <c r="JPV840" s="257"/>
      <c r="JPW840" s="257"/>
      <c r="JPX840" s="257"/>
      <c r="JPY840" s="257"/>
      <c r="JPZ840" s="257"/>
      <c r="JQA840" s="257"/>
      <c r="JQB840" s="257"/>
      <c r="JQC840" s="257"/>
      <c r="JQD840" s="257"/>
      <c r="JQE840" s="257"/>
      <c r="JQF840" s="257"/>
      <c r="JQG840" s="257"/>
      <c r="JQH840" s="257"/>
      <c r="JQI840" s="257"/>
      <c r="JQJ840" s="257"/>
      <c r="JQK840" s="257"/>
      <c r="JQL840" s="257"/>
      <c r="JQM840" s="257"/>
      <c r="JQN840" s="257"/>
      <c r="JQO840" s="257"/>
      <c r="JQP840" s="257"/>
      <c r="JQQ840" s="257"/>
      <c r="JQR840" s="257"/>
      <c r="JQS840" s="257"/>
      <c r="JQT840" s="257"/>
      <c r="JQU840" s="257"/>
      <c r="JQV840" s="257"/>
      <c r="JQW840" s="257"/>
      <c r="JQX840" s="257"/>
      <c r="JQY840" s="257"/>
      <c r="JQZ840" s="257"/>
      <c r="JRA840" s="257"/>
      <c r="JRB840" s="257"/>
      <c r="JRC840" s="257"/>
      <c r="JRD840" s="257"/>
      <c r="JRE840" s="257"/>
      <c r="JRF840" s="257"/>
      <c r="JRG840" s="257"/>
      <c r="JRH840" s="257"/>
      <c r="JRI840" s="257"/>
      <c r="JRJ840" s="257"/>
      <c r="JRK840" s="257"/>
      <c r="JRL840" s="257"/>
      <c r="JRM840" s="257"/>
      <c r="JRN840" s="257"/>
      <c r="JRO840" s="257"/>
      <c r="JRP840" s="257"/>
      <c r="JRQ840" s="257"/>
      <c r="JRR840" s="257"/>
      <c r="JRS840" s="257"/>
      <c r="JRT840" s="257"/>
      <c r="JRU840" s="257"/>
      <c r="JRV840" s="257"/>
      <c r="JRW840" s="257"/>
      <c r="JRX840" s="257"/>
      <c r="JRY840" s="257"/>
      <c r="JRZ840" s="257"/>
      <c r="JSA840" s="257"/>
      <c r="JSB840" s="257"/>
      <c r="JSC840" s="257"/>
      <c r="JSD840" s="257"/>
      <c r="JSE840" s="257"/>
      <c r="JSF840" s="257"/>
      <c r="JSG840" s="257"/>
      <c r="JSH840" s="257"/>
      <c r="JSI840" s="257"/>
      <c r="JSJ840" s="257"/>
      <c r="JSK840" s="257"/>
      <c r="JSL840" s="257"/>
      <c r="JSM840" s="257"/>
      <c r="JSN840" s="257"/>
      <c r="JSO840" s="257"/>
      <c r="JSP840" s="257"/>
      <c r="JSQ840" s="257"/>
      <c r="JSR840" s="257"/>
      <c r="JSS840" s="257"/>
      <c r="JST840" s="257"/>
      <c r="JSU840" s="257"/>
      <c r="JSV840" s="257"/>
      <c r="JSW840" s="257"/>
      <c r="JSX840" s="257"/>
      <c r="JSY840" s="257"/>
      <c r="JSZ840" s="257"/>
      <c r="JTA840" s="257"/>
      <c r="JTB840" s="257"/>
      <c r="JTC840" s="257"/>
      <c r="JTD840" s="257"/>
      <c r="JTE840" s="257"/>
      <c r="JTF840" s="257"/>
      <c r="JTG840" s="257"/>
      <c r="JTH840" s="257"/>
      <c r="JTI840" s="257"/>
      <c r="JTJ840" s="257"/>
      <c r="JTK840" s="257"/>
      <c r="JTL840" s="257"/>
      <c r="JTM840" s="257"/>
      <c r="JTN840" s="257"/>
      <c r="JTO840" s="257"/>
      <c r="JTP840" s="257"/>
      <c r="JTQ840" s="257"/>
      <c r="JTR840" s="257"/>
      <c r="JTS840" s="257"/>
      <c r="JTT840" s="257"/>
      <c r="JTU840" s="257"/>
      <c r="JTV840" s="257"/>
      <c r="JTW840" s="257"/>
      <c r="JTX840" s="257"/>
      <c r="JTY840" s="257"/>
      <c r="JTZ840" s="257"/>
      <c r="JUA840" s="257"/>
      <c r="JUB840" s="257"/>
      <c r="JUC840" s="257"/>
      <c r="JUD840" s="257"/>
      <c r="JUE840" s="257"/>
      <c r="JUF840" s="257"/>
      <c r="JUG840" s="257"/>
      <c r="JUH840" s="257"/>
      <c r="JUI840" s="257"/>
      <c r="JUJ840" s="257"/>
      <c r="JUK840" s="257"/>
      <c r="JUL840" s="257"/>
      <c r="JUM840" s="257"/>
      <c r="JUN840" s="257"/>
      <c r="JUO840" s="257"/>
      <c r="JUP840" s="257"/>
      <c r="JUQ840" s="257"/>
      <c r="JUR840" s="257"/>
      <c r="JUS840" s="257"/>
      <c r="JUT840" s="257"/>
      <c r="JUU840" s="257"/>
      <c r="JUV840" s="257"/>
      <c r="JUW840" s="257"/>
      <c r="JUX840" s="257"/>
      <c r="JUY840" s="257"/>
      <c r="JUZ840" s="257"/>
      <c r="JVA840" s="257"/>
      <c r="JVB840" s="257"/>
      <c r="JVC840" s="257"/>
      <c r="JVD840" s="257"/>
      <c r="JVE840" s="257"/>
      <c r="JVF840" s="257"/>
      <c r="JVG840" s="257"/>
      <c r="JVH840" s="257"/>
      <c r="JVI840" s="257"/>
      <c r="JVJ840" s="257"/>
      <c r="JVK840" s="257"/>
      <c r="JVL840" s="257"/>
      <c r="JVM840" s="257"/>
      <c r="JVN840" s="257"/>
      <c r="JVO840" s="257"/>
      <c r="JVP840" s="257"/>
      <c r="JVQ840" s="257"/>
      <c r="JVR840" s="257"/>
      <c r="JVS840" s="257"/>
      <c r="JVT840" s="257"/>
      <c r="JVU840" s="257"/>
      <c r="JVV840" s="257"/>
      <c r="JVW840" s="257"/>
      <c r="JVX840" s="257"/>
      <c r="JVY840" s="257"/>
      <c r="JVZ840" s="257"/>
      <c r="JWA840" s="257"/>
      <c r="JWB840" s="257"/>
      <c r="JWC840" s="257"/>
      <c r="JWD840" s="257"/>
      <c r="JWE840" s="257"/>
      <c r="JWF840" s="257"/>
      <c r="JWG840" s="257"/>
      <c r="JWH840" s="257"/>
      <c r="JWI840" s="257"/>
      <c r="JWJ840" s="257"/>
      <c r="JWK840" s="257"/>
      <c r="JWL840" s="257"/>
      <c r="JWM840" s="257"/>
      <c r="JWN840" s="257"/>
      <c r="JWO840" s="257"/>
      <c r="JWP840" s="257"/>
      <c r="JWQ840" s="257"/>
      <c r="JWR840" s="257"/>
      <c r="JWS840" s="257"/>
      <c r="JWT840" s="257"/>
      <c r="JWU840" s="257"/>
      <c r="JWV840" s="257"/>
      <c r="JWW840" s="257"/>
      <c r="JWX840" s="257"/>
      <c r="JWY840" s="257"/>
      <c r="JWZ840" s="257"/>
      <c r="JXA840" s="257"/>
      <c r="JXB840" s="257"/>
      <c r="JXC840" s="257"/>
      <c r="JXD840" s="257"/>
      <c r="JXE840" s="257"/>
      <c r="JXF840" s="257"/>
      <c r="JXG840" s="257"/>
      <c r="JXH840" s="257"/>
      <c r="JXI840" s="257"/>
      <c r="JXJ840" s="257"/>
      <c r="JXK840" s="257"/>
      <c r="JXL840" s="257"/>
      <c r="JXM840" s="257"/>
      <c r="JXN840" s="257"/>
      <c r="JXO840" s="257"/>
      <c r="JXP840" s="257"/>
      <c r="JXQ840" s="257"/>
      <c r="JXR840" s="257"/>
      <c r="JXS840" s="257"/>
      <c r="JXT840" s="257"/>
      <c r="JXU840" s="257"/>
      <c r="JXV840" s="257"/>
      <c r="JXW840" s="257"/>
      <c r="JXX840" s="257"/>
      <c r="JXY840" s="257"/>
      <c r="JXZ840" s="257"/>
      <c r="JYA840" s="257"/>
      <c r="JYB840" s="257"/>
      <c r="JYC840" s="257"/>
      <c r="JYD840" s="257"/>
      <c r="JYE840" s="257"/>
      <c r="JYF840" s="257"/>
      <c r="JYG840" s="257"/>
      <c r="JYH840" s="257"/>
      <c r="JYI840" s="257"/>
      <c r="JYJ840" s="257"/>
      <c r="JYK840" s="257"/>
      <c r="JYL840" s="257"/>
      <c r="JYM840" s="257"/>
      <c r="JYN840" s="257"/>
      <c r="JYO840" s="257"/>
      <c r="JYP840" s="257"/>
      <c r="JYQ840" s="257"/>
      <c r="JYR840" s="257"/>
      <c r="JYS840" s="257"/>
      <c r="JYT840" s="257"/>
      <c r="JYU840" s="257"/>
      <c r="JYV840" s="257"/>
      <c r="JYW840" s="257"/>
      <c r="JYX840" s="257"/>
      <c r="JYY840" s="257"/>
      <c r="JYZ840" s="257"/>
      <c r="JZA840" s="257"/>
      <c r="JZB840" s="257"/>
      <c r="JZC840" s="257"/>
      <c r="JZD840" s="257"/>
      <c r="JZE840" s="257"/>
      <c r="JZF840" s="257"/>
      <c r="JZG840" s="257"/>
      <c r="JZH840" s="257"/>
      <c r="JZI840" s="257"/>
      <c r="JZJ840" s="257"/>
      <c r="JZK840" s="257"/>
      <c r="JZL840" s="257"/>
      <c r="JZM840" s="257"/>
      <c r="JZN840" s="257"/>
      <c r="JZO840" s="257"/>
      <c r="JZP840" s="257"/>
      <c r="JZQ840" s="257"/>
      <c r="JZR840" s="257"/>
      <c r="JZS840" s="257"/>
      <c r="JZT840" s="257"/>
      <c r="JZU840" s="257"/>
      <c r="JZV840" s="257"/>
      <c r="JZW840" s="257"/>
      <c r="JZX840" s="257"/>
      <c r="JZY840" s="257"/>
      <c r="JZZ840" s="257"/>
      <c r="KAA840" s="257"/>
      <c r="KAB840" s="257"/>
      <c r="KAC840" s="257"/>
      <c r="KAD840" s="257"/>
      <c r="KAE840" s="257"/>
      <c r="KAF840" s="257"/>
      <c r="KAG840" s="257"/>
      <c r="KAH840" s="257"/>
      <c r="KAI840" s="257"/>
      <c r="KAJ840" s="257"/>
      <c r="KAK840" s="257"/>
      <c r="KAL840" s="257"/>
      <c r="KAM840" s="257"/>
      <c r="KAN840" s="257"/>
      <c r="KAO840" s="257"/>
      <c r="KAP840" s="257"/>
      <c r="KAQ840" s="257"/>
      <c r="KAR840" s="257"/>
      <c r="KAS840" s="257"/>
      <c r="KAT840" s="257"/>
      <c r="KAU840" s="257"/>
      <c r="KAV840" s="257"/>
      <c r="KAW840" s="257"/>
      <c r="KAX840" s="257"/>
      <c r="KAY840" s="257"/>
      <c r="KAZ840" s="257"/>
      <c r="KBA840" s="257"/>
      <c r="KBB840" s="257"/>
      <c r="KBC840" s="257"/>
      <c r="KBD840" s="257"/>
      <c r="KBE840" s="257"/>
      <c r="KBF840" s="257"/>
      <c r="KBG840" s="257"/>
      <c r="KBH840" s="257"/>
      <c r="KBI840" s="257"/>
      <c r="KBJ840" s="257"/>
      <c r="KBK840" s="257"/>
      <c r="KBL840" s="257"/>
      <c r="KBM840" s="257"/>
      <c r="KBN840" s="257"/>
      <c r="KBO840" s="257"/>
      <c r="KBP840" s="257"/>
      <c r="KBQ840" s="257"/>
      <c r="KBR840" s="257"/>
      <c r="KBS840" s="257"/>
      <c r="KBT840" s="257"/>
      <c r="KBU840" s="257"/>
      <c r="KBV840" s="257"/>
      <c r="KBW840" s="257"/>
      <c r="KBX840" s="257"/>
      <c r="KBY840" s="257"/>
      <c r="KBZ840" s="257"/>
      <c r="KCA840" s="257"/>
      <c r="KCB840" s="257"/>
      <c r="KCC840" s="257"/>
      <c r="KCD840" s="257"/>
      <c r="KCE840" s="257"/>
      <c r="KCF840" s="257"/>
      <c r="KCG840" s="257"/>
      <c r="KCH840" s="257"/>
      <c r="KCI840" s="257"/>
      <c r="KCJ840" s="257"/>
      <c r="KCK840" s="257"/>
      <c r="KCL840" s="257"/>
      <c r="KCM840" s="257"/>
      <c r="KCN840" s="257"/>
      <c r="KCO840" s="257"/>
      <c r="KCP840" s="257"/>
      <c r="KCQ840" s="257"/>
      <c r="KCR840" s="257"/>
      <c r="KCS840" s="257"/>
      <c r="KCT840" s="257"/>
      <c r="KCU840" s="257"/>
      <c r="KCV840" s="257"/>
      <c r="KCW840" s="257"/>
      <c r="KCX840" s="257"/>
      <c r="KCY840" s="257"/>
      <c r="KCZ840" s="257"/>
      <c r="KDA840" s="257"/>
      <c r="KDB840" s="257"/>
      <c r="KDC840" s="257"/>
      <c r="KDD840" s="257"/>
      <c r="KDE840" s="257"/>
      <c r="KDF840" s="257"/>
      <c r="KDG840" s="257"/>
      <c r="KDH840" s="257"/>
      <c r="KDI840" s="257"/>
      <c r="KDJ840" s="257"/>
      <c r="KDK840" s="257"/>
      <c r="KDL840" s="257"/>
      <c r="KDM840" s="257"/>
      <c r="KDN840" s="257"/>
      <c r="KDO840" s="257"/>
      <c r="KDP840" s="257"/>
      <c r="KDQ840" s="257"/>
      <c r="KDR840" s="257"/>
      <c r="KDS840" s="257"/>
      <c r="KDT840" s="257"/>
      <c r="KDU840" s="257"/>
      <c r="KDV840" s="257"/>
      <c r="KDW840" s="257"/>
      <c r="KDX840" s="257"/>
      <c r="KDY840" s="257"/>
      <c r="KDZ840" s="257"/>
      <c r="KEA840" s="257"/>
      <c r="KEB840" s="257"/>
      <c r="KEC840" s="257"/>
      <c r="KED840" s="257"/>
      <c r="KEE840" s="257"/>
      <c r="KEF840" s="257"/>
      <c r="KEG840" s="257"/>
      <c r="KEH840" s="257"/>
      <c r="KEI840" s="257"/>
      <c r="KEJ840" s="257"/>
      <c r="KEK840" s="257"/>
      <c r="KEL840" s="257"/>
      <c r="KEM840" s="257"/>
      <c r="KEN840" s="257"/>
      <c r="KEO840" s="257"/>
      <c r="KEP840" s="257"/>
      <c r="KEQ840" s="257"/>
      <c r="KER840" s="257"/>
      <c r="KES840" s="257"/>
      <c r="KET840" s="257"/>
      <c r="KEU840" s="257"/>
      <c r="KEV840" s="257"/>
      <c r="KEW840" s="257"/>
      <c r="KEX840" s="257"/>
      <c r="KEY840" s="257"/>
      <c r="KEZ840" s="257"/>
      <c r="KFA840" s="257"/>
      <c r="KFB840" s="257"/>
      <c r="KFC840" s="257"/>
      <c r="KFD840" s="257"/>
      <c r="KFE840" s="257"/>
      <c r="KFF840" s="257"/>
      <c r="KFG840" s="257"/>
      <c r="KFH840" s="257"/>
      <c r="KFI840" s="257"/>
      <c r="KFJ840" s="257"/>
      <c r="KFK840" s="257"/>
      <c r="KFL840" s="257"/>
      <c r="KFM840" s="257"/>
      <c r="KFN840" s="257"/>
      <c r="KFO840" s="257"/>
      <c r="KFP840" s="257"/>
      <c r="KFQ840" s="257"/>
      <c r="KFR840" s="257"/>
      <c r="KFS840" s="257"/>
      <c r="KFT840" s="257"/>
      <c r="KFU840" s="257"/>
      <c r="KFV840" s="257"/>
      <c r="KFW840" s="257"/>
      <c r="KFX840" s="257"/>
      <c r="KFY840" s="257"/>
      <c r="KFZ840" s="257"/>
      <c r="KGA840" s="257"/>
      <c r="KGB840" s="257"/>
      <c r="KGC840" s="257"/>
      <c r="KGD840" s="257"/>
      <c r="KGE840" s="257"/>
      <c r="KGF840" s="257"/>
      <c r="KGG840" s="257"/>
      <c r="KGH840" s="257"/>
      <c r="KGI840" s="257"/>
      <c r="KGJ840" s="257"/>
      <c r="KGK840" s="257"/>
      <c r="KGL840" s="257"/>
      <c r="KGM840" s="257"/>
      <c r="KGN840" s="257"/>
      <c r="KGO840" s="257"/>
      <c r="KGP840" s="257"/>
      <c r="KGQ840" s="257"/>
      <c r="KGR840" s="257"/>
      <c r="KGS840" s="257"/>
      <c r="KGT840" s="257"/>
      <c r="KGU840" s="257"/>
      <c r="KGV840" s="257"/>
      <c r="KGW840" s="257"/>
      <c r="KGX840" s="257"/>
      <c r="KGY840" s="257"/>
      <c r="KGZ840" s="257"/>
      <c r="KHA840" s="257"/>
      <c r="KHB840" s="257"/>
      <c r="KHC840" s="257"/>
      <c r="KHD840" s="257"/>
      <c r="KHE840" s="257"/>
      <c r="KHF840" s="257"/>
      <c r="KHG840" s="257"/>
      <c r="KHH840" s="257"/>
      <c r="KHI840" s="257"/>
      <c r="KHJ840" s="257"/>
      <c r="KHK840" s="257"/>
      <c r="KHL840" s="257"/>
      <c r="KHM840" s="257"/>
      <c r="KHN840" s="257"/>
      <c r="KHO840" s="257"/>
      <c r="KHP840" s="257"/>
      <c r="KHQ840" s="257"/>
      <c r="KHR840" s="257"/>
      <c r="KHS840" s="257"/>
      <c r="KHT840" s="257"/>
      <c r="KHU840" s="257"/>
      <c r="KHV840" s="257"/>
      <c r="KHW840" s="257"/>
      <c r="KHX840" s="257"/>
      <c r="KHY840" s="257"/>
      <c r="KHZ840" s="257"/>
      <c r="KIA840" s="257"/>
      <c r="KIB840" s="257"/>
      <c r="KIC840" s="257"/>
      <c r="KID840" s="257"/>
      <c r="KIE840" s="257"/>
      <c r="KIF840" s="257"/>
      <c r="KIG840" s="257"/>
      <c r="KIH840" s="257"/>
      <c r="KII840" s="257"/>
      <c r="KIJ840" s="257"/>
      <c r="KIK840" s="257"/>
      <c r="KIL840" s="257"/>
      <c r="KIM840" s="257"/>
      <c r="KIN840" s="257"/>
      <c r="KIO840" s="257"/>
      <c r="KIP840" s="257"/>
      <c r="KIQ840" s="257"/>
      <c r="KIR840" s="257"/>
      <c r="KIS840" s="257"/>
      <c r="KIT840" s="257"/>
      <c r="KIU840" s="257"/>
      <c r="KIV840" s="257"/>
      <c r="KIW840" s="257"/>
      <c r="KIX840" s="257"/>
      <c r="KIY840" s="257"/>
      <c r="KIZ840" s="257"/>
      <c r="KJA840" s="257"/>
      <c r="KJB840" s="257"/>
      <c r="KJC840" s="257"/>
      <c r="KJD840" s="257"/>
      <c r="KJE840" s="257"/>
      <c r="KJF840" s="257"/>
      <c r="KJG840" s="257"/>
      <c r="KJH840" s="257"/>
      <c r="KJI840" s="257"/>
      <c r="KJJ840" s="257"/>
      <c r="KJK840" s="257"/>
      <c r="KJL840" s="257"/>
      <c r="KJM840" s="257"/>
      <c r="KJN840" s="257"/>
      <c r="KJO840" s="257"/>
      <c r="KJP840" s="257"/>
      <c r="KJQ840" s="257"/>
      <c r="KJR840" s="257"/>
      <c r="KJS840" s="257"/>
      <c r="KJT840" s="257"/>
      <c r="KJU840" s="257"/>
      <c r="KJV840" s="257"/>
      <c r="KJW840" s="257"/>
      <c r="KJX840" s="257"/>
      <c r="KJY840" s="257"/>
      <c r="KJZ840" s="257"/>
      <c r="KKA840" s="257"/>
      <c r="KKB840" s="257"/>
      <c r="KKC840" s="257"/>
      <c r="KKD840" s="257"/>
      <c r="KKE840" s="257"/>
      <c r="KKF840" s="257"/>
      <c r="KKG840" s="257"/>
      <c r="KKH840" s="257"/>
      <c r="KKI840" s="257"/>
      <c r="KKJ840" s="257"/>
      <c r="KKK840" s="257"/>
      <c r="KKL840" s="257"/>
      <c r="KKM840" s="257"/>
      <c r="KKN840" s="257"/>
      <c r="KKO840" s="257"/>
      <c r="KKP840" s="257"/>
      <c r="KKQ840" s="257"/>
      <c r="KKR840" s="257"/>
      <c r="KKS840" s="257"/>
      <c r="KKT840" s="257"/>
      <c r="KKU840" s="257"/>
      <c r="KKV840" s="257"/>
      <c r="KKW840" s="257"/>
      <c r="KKX840" s="257"/>
      <c r="KKY840" s="257"/>
      <c r="KKZ840" s="257"/>
      <c r="KLA840" s="257"/>
      <c r="KLB840" s="257"/>
      <c r="KLC840" s="257"/>
      <c r="KLD840" s="257"/>
      <c r="KLE840" s="257"/>
      <c r="KLF840" s="257"/>
      <c r="KLG840" s="257"/>
      <c r="KLH840" s="257"/>
      <c r="KLI840" s="257"/>
      <c r="KLJ840" s="257"/>
      <c r="KLK840" s="257"/>
      <c r="KLL840" s="257"/>
      <c r="KLM840" s="257"/>
      <c r="KLN840" s="257"/>
      <c r="KLO840" s="257"/>
      <c r="KLP840" s="257"/>
      <c r="KLQ840" s="257"/>
      <c r="KLR840" s="257"/>
      <c r="KLS840" s="257"/>
      <c r="KLT840" s="257"/>
      <c r="KLU840" s="257"/>
      <c r="KLV840" s="257"/>
      <c r="KLW840" s="257"/>
      <c r="KLX840" s="257"/>
      <c r="KLY840" s="257"/>
      <c r="KLZ840" s="257"/>
      <c r="KMA840" s="257"/>
      <c r="KMB840" s="257"/>
      <c r="KMC840" s="257"/>
      <c r="KMD840" s="257"/>
      <c r="KME840" s="257"/>
      <c r="KMF840" s="257"/>
      <c r="KMG840" s="257"/>
      <c r="KMH840" s="257"/>
      <c r="KMI840" s="257"/>
      <c r="KMJ840" s="257"/>
      <c r="KMK840" s="257"/>
      <c r="KML840" s="257"/>
      <c r="KMM840" s="257"/>
      <c r="KMN840" s="257"/>
      <c r="KMO840" s="257"/>
      <c r="KMP840" s="257"/>
      <c r="KMQ840" s="257"/>
      <c r="KMR840" s="257"/>
      <c r="KMS840" s="257"/>
      <c r="KMT840" s="257"/>
      <c r="KMU840" s="257"/>
      <c r="KMV840" s="257"/>
      <c r="KMW840" s="257"/>
      <c r="KMX840" s="257"/>
      <c r="KMY840" s="257"/>
      <c r="KMZ840" s="257"/>
      <c r="KNA840" s="257"/>
      <c r="KNB840" s="257"/>
      <c r="KNC840" s="257"/>
      <c r="KND840" s="257"/>
      <c r="KNE840" s="257"/>
      <c r="KNF840" s="257"/>
      <c r="KNG840" s="257"/>
      <c r="KNH840" s="257"/>
      <c r="KNI840" s="257"/>
      <c r="KNJ840" s="257"/>
      <c r="KNK840" s="257"/>
      <c r="KNL840" s="257"/>
      <c r="KNM840" s="257"/>
      <c r="KNN840" s="257"/>
      <c r="KNO840" s="257"/>
      <c r="KNP840" s="257"/>
      <c r="KNQ840" s="257"/>
      <c r="KNR840" s="257"/>
      <c r="KNS840" s="257"/>
      <c r="KNT840" s="257"/>
      <c r="KNU840" s="257"/>
      <c r="KNV840" s="257"/>
      <c r="KNW840" s="257"/>
      <c r="KNX840" s="257"/>
      <c r="KNY840" s="257"/>
      <c r="KNZ840" s="257"/>
      <c r="KOA840" s="257"/>
      <c r="KOB840" s="257"/>
      <c r="KOC840" s="257"/>
      <c r="KOD840" s="257"/>
      <c r="KOE840" s="257"/>
      <c r="KOF840" s="257"/>
      <c r="KOG840" s="257"/>
      <c r="KOH840" s="257"/>
      <c r="KOI840" s="257"/>
      <c r="KOJ840" s="257"/>
      <c r="KOK840" s="257"/>
      <c r="KOL840" s="257"/>
      <c r="KOM840" s="257"/>
      <c r="KON840" s="257"/>
      <c r="KOO840" s="257"/>
      <c r="KOP840" s="257"/>
      <c r="KOQ840" s="257"/>
      <c r="KOR840" s="257"/>
      <c r="KOS840" s="257"/>
      <c r="KOT840" s="257"/>
      <c r="KOU840" s="257"/>
      <c r="KOV840" s="257"/>
      <c r="KOW840" s="257"/>
      <c r="KOX840" s="257"/>
      <c r="KOY840" s="257"/>
      <c r="KOZ840" s="257"/>
      <c r="KPA840" s="257"/>
      <c r="KPB840" s="257"/>
      <c r="KPC840" s="257"/>
      <c r="KPD840" s="257"/>
      <c r="KPE840" s="257"/>
      <c r="KPF840" s="257"/>
      <c r="KPG840" s="257"/>
      <c r="KPH840" s="257"/>
      <c r="KPI840" s="257"/>
      <c r="KPJ840" s="257"/>
      <c r="KPK840" s="257"/>
      <c r="KPL840" s="257"/>
      <c r="KPM840" s="257"/>
      <c r="KPN840" s="257"/>
      <c r="KPO840" s="257"/>
      <c r="KPP840" s="257"/>
      <c r="KPQ840" s="257"/>
      <c r="KPR840" s="257"/>
      <c r="KPS840" s="257"/>
      <c r="KPT840" s="257"/>
      <c r="KPU840" s="257"/>
      <c r="KPV840" s="257"/>
      <c r="KPW840" s="257"/>
      <c r="KPX840" s="257"/>
      <c r="KPY840" s="257"/>
      <c r="KPZ840" s="257"/>
      <c r="KQA840" s="257"/>
      <c r="KQB840" s="257"/>
      <c r="KQC840" s="257"/>
      <c r="KQD840" s="257"/>
      <c r="KQE840" s="257"/>
      <c r="KQF840" s="257"/>
      <c r="KQG840" s="257"/>
      <c r="KQH840" s="257"/>
      <c r="KQI840" s="257"/>
      <c r="KQJ840" s="257"/>
      <c r="KQK840" s="257"/>
      <c r="KQL840" s="257"/>
      <c r="KQM840" s="257"/>
      <c r="KQN840" s="257"/>
      <c r="KQO840" s="257"/>
      <c r="KQP840" s="257"/>
      <c r="KQQ840" s="257"/>
      <c r="KQR840" s="257"/>
      <c r="KQS840" s="257"/>
      <c r="KQT840" s="257"/>
      <c r="KQU840" s="257"/>
      <c r="KQV840" s="257"/>
      <c r="KQW840" s="257"/>
      <c r="KQX840" s="257"/>
      <c r="KQY840" s="257"/>
      <c r="KQZ840" s="257"/>
      <c r="KRA840" s="257"/>
      <c r="KRB840" s="257"/>
      <c r="KRC840" s="257"/>
      <c r="KRD840" s="257"/>
      <c r="KRE840" s="257"/>
      <c r="KRF840" s="257"/>
      <c r="KRG840" s="257"/>
      <c r="KRH840" s="257"/>
      <c r="KRI840" s="257"/>
      <c r="KRJ840" s="257"/>
      <c r="KRK840" s="257"/>
      <c r="KRL840" s="257"/>
      <c r="KRM840" s="257"/>
      <c r="KRN840" s="257"/>
      <c r="KRO840" s="257"/>
      <c r="KRP840" s="257"/>
      <c r="KRQ840" s="257"/>
      <c r="KRR840" s="257"/>
      <c r="KRS840" s="257"/>
      <c r="KRT840" s="257"/>
      <c r="KRU840" s="257"/>
      <c r="KRV840" s="257"/>
      <c r="KRW840" s="257"/>
      <c r="KRX840" s="257"/>
      <c r="KRY840" s="257"/>
      <c r="KRZ840" s="257"/>
      <c r="KSA840" s="257"/>
      <c r="KSB840" s="257"/>
      <c r="KSC840" s="257"/>
      <c r="KSD840" s="257"/>
      <c r="KSE840" s="257"/>
      <c r="KSF840" s="257"/>
      <c r="KSG840" s="257"/>
      <c r="KSH840" s="257"/>
      <c r="KSI840" s="257"/>
      <c r="KSJ840" s="257"/>
      <c r="KSK840" s="257"/>
      <c r="KSL840" s="257"/>
      <c r="KSM840" s="257"/>
      <c r="KSN840" s="257"/>
      <c r="KSO840" s="257"/>
      <c r="KSP840" s="257"/>
      <c r="KSQ840" s="257"/>
      <c r="KSR840" s="257"/>
      <c r="KSS840" s="257"/>
      <c r="KST840" s="257"/>
      <c r="KSU840" s="257"/>
      <c r="KSV840" s="257"/>
      <c r="KSW840" s="257"/>
      <c r="KSX840" s="257"/>
      <c r="KSY840" s="257"/>
      <c r="KSZ840" s="257"/>
      <c r="KTA840" s="257"/>
      <c r="KTB840" s="257"/>
      <c r="KTC840" s="257"/>
      <c r="KTD840" s="257"/>
      <c r="KTE840" s="257"/>
      <c r="KTF840" s="257"/>
      <c r="KTG840" s="257"/>
      <c r="KTH840" s="257"/>
      <c r="KTI840" s="257"/>
      <c r="KTJ840" s="257"/>
      <c r="KTK840" s="257"/>
      <c r="KTL840" s="257"/>
      <c r="KTM840" s="257"/>
      <c r="KTN840" s="257"/>
      <c r="KTO840" s="257"/>
      <c r="KTP840" s="257"/>
      <c r="KTQ840" s="257"/>
      <c r="KTR840" s="257"/>
      <c r="KTS840" s="257"/>
      <c r="KTT840" s="257"/>
      <c r="KTU840" s="257"/>
      <c r="KTV840" s="257"/>
      <c r="KTW840" s="257"/>
      <c r="KTX840" s="257"/>
      <c r="KTY840" s="257"/>
      <c r="KTZ840" s="257"/>
      <c r="KUA840" s="257"/>
      <c r="KUB840" s="257"/>
      <c r="KUC840" s="257"/>
      <c r="KUD840" s="257"/>
      <c r="KUE840" s="257"/>
      <c r="KUF840" s="257"/>
      <c r="KUG840" s="257"/>
      <c r="KUH840" s="257"/>
      <c r="KUI840" s="257"/>
      <c r="KUJ840" s="257"/>
      <c r="KUK840" s="257"/>
      <c r="KUL840" s="257"/>
      <c r="KUM840" s="257"/>
      <c r="KUN840" s="257"/>
      <c r="KUO840" s="257"/>
      <c r="KUP840" s="257"/>
      <c r="KUQ840" s="257"/>
      <c r="KUR840" s="257"/>
      <c r="KUS840" s="257"/>
      <c r="KUT840" s="257"/>
      <c r="KUU840" s="257"/>
      <c r="KUV840" s="257"/>
      <c r="KUW840" s="257"/>
      <c r="KUX840" s="257"/>
      <c r="KUY840" s="257"/>
      <c r="KUZ840" s="257"/>
      <c r="KVA840" s="257"/>
      <c r="KVB840" s="257"/>
      <c r="KVC840" s="257"/>
      <c r="KVD840" s="257"/>
      <c r="KVE840" s="257"/>
      <c r="KVF840" s="257"/>
      <c r="KVG840" s="257"/>
      <c r="KVH840" s="257"/>
      <c r="KVI840" s="257"/>
      <c r="KVJ840" s="257"/>
      <c r="KVK840" s="257"/>
      <c r="KVL840" s="257"/>
      <c r="KVM840" s="257"/>
      <c r="KVN840" s="257"/>
      <c r="KVO840" s="257"/>
      <c r="KVP840" s="257"/>
      <c r="KVQ840" s="257"/>
      <c r="KVR840" s="257"/>
      <c r="KVS840" s="257"/>
      <c r="KVT840" s="257"/>
      <c r="KVU840" s="257"/>
      <c r="KVV840" s="257"/>
      <c r="KVW840" s="257"/>
      <c r="KVX840" s="257"/>
      <c r="KVY840" s="257"/>
      <c r="KVZ840" s="257"/>
      <c r="KWA840" s="257"/>
      <c r="KWB840" s="257"/>
      <c r="KWC840" s="257"/>
      <c r="KWD840" s="257"/>
      <c r="KWE840" s="257"/>
      <c r="KWF840" s="257"/>
      <c r="KWG840" s="257"/>
      <c r="KWH840" s="257"/>
      <c r="KWI840" s="257"/>
      <c r="KWJ840" s="257"/>
      <c r="KWK840" s="257"/>
      <c r="KWL840" s="257"/>
      <c r="KWM840" s="257"/>
      <c r="KWN840" s="257"/>
      <c r="KWO840" s="257"/>
      <c r="KWP840" s="257"/>
      <c r="KWQ840" s="257"/>
      <c r="KWR840" s="257"/>
      <c r="KWS840" s="257"/>
      <c r="KWT840" s="257"/>
      <c r="KWU840" s="257"/>
      <c r="KWV840" s="257"/>
      <c r="KWW840" s="257"/>
      <c r="KWX840" s="257"/>
      <c r="KWY840" s="257"/>
      <c r="KWZ840" s="257"/>
      <c r="KXA840" s="257"/>
      <c r="KXB840" s="257"/>
      <c r="KXC840" s="257"/>
      <c r="KXD840" s="257"/>
      <c r="KXE840" s="257"/>
      <c r="KXF840" s="257"/>
      <c r="KXG840" s="257"/>
      <c r="KXH840" s="257"/>
      <c r="KXI840" s="257"/>
      <c r="KXJ840" s="257"/>
      <c r="KXK840" s="257"/>
      <c r="KXL840" s="257"/>
      <c r="KXM840" s="257"/>
      <c r="KXN840" s="257"/>
      <c r="KXO840" s="257"/>
      <c r="KXP840" s="257"/>
      <c r="KXQ840" s="257"/>
      <c r="KXR840" s="257"/>
      <c r="KXS840" s="257"/>
      <c r="KXT840" s="257"/>
      <c r="KXU840" s="257"/>
      <c r="KXV840" s="257"/>
      <c r="KXW840" s="257"/>
      <c r="KXX840" s="257"/>
      <c r="KXY840" s="257"/>
      <c r="KXZ840" s="257"/>
      <c r="KYA840" s="257"/>
      <c r="KYB840" s="257"/>
      <c r="KYC840" s="257"/>
      <c r="KYD840" s="257"/>
      <c r="KYE840" s="257"/>
      <c r="KYF840" s="257"/>
      <c r="KYG840" s="257"/>
      <c r="KYH840" s="257"/>
      <c r="KYI840" s="257"/>
      <c r="KYJ840" s="257"/>
      <c r="KYK840" s="257"/>
      <c r="KYL840" s="257"/>
      <c r="KYM840" s="257"/>
      <c r="KYN840" s="257"/>
      <c r="KYO840" s="257"/>
      <c r="KYP840" s="257"/>
      <c r="KYQ840" s="257"/>
      <c r="KYR840" s="257"/>
      <c r="KYS840" s="257"/>
      <c r="KYT840" s="257"/>
      <c r="KYU840" s="257"/>
      <c r="KYV840" s="257"/>
      <c r="KYW840" s="257"/>
      <c r="KYX840" s="257"/>
      <c r="KYY840" s="257"/>
      <c r="KYZ840" s="257"/>
      <c r="KZA840" s="257"/>
      <c r="KZB840" s="257"/>
      <c r="KZC840" s="257"/>
      <c r="KZD840" s="257"/>
      <c r="KZE840" s="257"/>
      <c r="KZF840" s="257"/>
      <c r="KZG840" s="257"/>
      <c r="KZH840" s="257"/>
      <c r="KZI840" s="257"/>
      <c r="KZJ840" s="257"/>
      <c r="KZK840" s="257"/>
      <c r="KZL840" s="257"/>
      <c r="KZM840" s="257"/>
      <c r="KZN840" s="257"/>
      <c r="KZO840" s="257"/>
      <c r="KZP840" s="257"/>
      <c r="KZQ840" s="257"/>
      <c r="KZR840" s="257"/>
      <c r="KZS840" s="257"/>
      <c r="KZT840" s="257"/>
      <c r="KZU840" s="257"/>
      <c r="KZV840" s="257"/>
      <c r="KZW840" s="257"/>
      <c r="KZX840" s="257"/>
      <c r="KZY840" s="257"/>
      <c r="KZZ840" s="257"/>
      <c r="LAA840" s="257"/>
      <c r="LAB840" s="257"/>
      <c r="LAC840" s="257"/>
      <c r="LAD840" s="257"/>
      <c r="LAE840" s="257"/>
      <c r="LAF840" s="257"/>
      <c r="LAG840" s="257"/>
      <c r="LAH840" s="257"/>
      <c r="LAI840" s="257"/>
      <c r="LAJ840" s="257"/>
      <c r="LAK840" s="257"/>
      <c r="LAL840" s="257"/>
      <c r="LAM840" s="257"/>
      <c r="LAN840" s="257"/>
      <c r="LAO840" s="257"/>
      <c r="LAP840" s="257"/>
      <c r="LAQ840" s="257"/>
      <c r="LAR840" s="257"/>
      <c r="LAS840" s="257"/>
      <c r="LAT840" s="257"/>
      <c r="LAU840" s="257"/>
      <c r="LAV840" s="257"/>
      <c r="LAW840" s="257"/>
      <c r="LAX840" s="257"/>
      <c r="LAY840" s="257"/>
      <c r="LAZ840" s="257"/>
      <c r="LBA840" s="257"/>
      <c r="LBB840" s="257"/>
      <c r="LBC840" s="257"/>
      <c r="LBD840" s="257"/>
      <c r="LBE840" s="257"/>
      <c r="LBF840" s="257"/>
      <c r="LBG840" s="257"/>
      <c r="LBH840" s="257"/>
      <c r="LBI840" s="257"/>
      <c r="LBJ840" s="257"/>
      <c r="LBK840" s="257"/>
      <c r="LBL840" s="257"/>
      <c r="LBM840" s="257"/>
      <c r="LBN840" s="257"/>
      <c r="LBO840" s="257"/>
      <c r="LBP840" s="257"/>
      <c r="LBQ840" s="257"/>
      <c r="LBR840" s="257"/>
      <c r="LBS840" s="257"/>
      <c r="LBT840" s="257"/>
      <c r="LBU840" s="257"/>
      <c r="LBV840" s="257"/>
      <c r="LBW840" s="257"/>
      <c r="LBX840" s="257"/>
      <c r="LBY840" s="257"/>
      <c r="LBZ840" s="257"/>
      <c r="LCA840" s="257"/>
      <c r="LCB840" s="257"/>
      <c r="LCC840" s="257"/>
      <c r="LCD840" s="257"/>
      <c r="LCE840" s="257"/>
      <c r="LCF840" s="257"/>
      <c r="LCG840" s="257"/>
      <c r="LCH840" s="257"/>
      <c r="LCI840" s="257"/>
      <c r="LCJ840" s="257"/>
      <c r="LCK840" s="257"/>
      <c r="LCL840" s="257"/>
      <c r="LCM840" s="257"/>
      <c r="LCN840" s="257"/>
      <c r="LCO840" s="257"/>
      <c r="LCP840" s="257"/>
      <c r="LCQ840" s="257"/>
      <c r="LCR840" s="257"/>
      <c r="LCS840" s="257"/>
      <c r="LCT840" s="257"/>
      <c r="LCU840" s="257"/>
      <c r="LCV840" s="257"/>
      <c r="LCW840" s="257"/>
      <c r="LCX840" s="257"/>
      <c r="LCY840" s="257"/>
      <c r="LCZ840" s="257"/>
      <c r="LDA840" s="257"/>
      <c r="LDB840" s="257"/>
      <c r="LDC840" s="257"/>
      <c r="LDD840" s="257"/>
      <c r="LDE840" s="257"/>
      <c r="LDF840" s="257"/>
      <c r="LDG840" s="257"/>
      <c r="LDH840" s="257"/>
      <c r="LDI840" s="257"/>
      <c r="LDJ840" s="257"/>
      <c r="LDK840" s="257"/>
      <c r="LDL840" s="257"/>
      <c r="LDM840" s="257"/>
      <c r="LDN840" s="257"/>
      <c r="LDO840" s="257"/>
      <c r="LDP840" s="257"/>
      <c r="LDQ840" s="257"/>
      <c r="LDR840" s="257"/>
      <c r="LDS840" s="257"/>
      <c r="LDT840" s="257"/>
      <c r="LDU840" s="257"/>
      <c r="LDV840" s="257"/>
      <c r="LDW840" s="257"/>
      <c r="LDX840" s="257"/>
      <c r="LDY840" s="257"/>
      <c r="LDZ840" s="257"/>
      <c r="LEA840" s="257"/>
      <c r="LEB840" s="257"/>
      <c r="LEC840" s="257"/>
      <c r="LED840" s="257"/>
      <c r="LEE840" s="257"/>
      <c r="LEF840" s="257"/>
      <c r="LEG840" s="257"/>
      <c r="LEH840" s="257"/>
      <c r="LEI840" s="257"/>
      <c r="LEJ840" s="257"/>
      <c r="LEK840" s="257"/>
      <c r="LEL840" s="257"/>
      <c r="LEM840" s="257"/>
      <c r="LEN840" s="257"/>
      <c r="LEO840" s="257"/>
      <c r="LEP840" s="257"/>
      <c r="LEQ840" s="257"/>
      <c r="LER840" s="257"/>
      <c r="LES840" s="257"/>
      <c r="LET840" s="257"/>
      <c r="LEU840" s="257"/>
      <c r="LEV840" s="257"/>
      <c r="LEW840" s="257"/>
      <c r="LEX840" s="257"/>
      <c r="LEY840" s="257"/>
      <c r="LEZ840" s="257"/>
      <c r="LFA840" s="257"/>
      <c r="LFB840" s="257"/>
      <c r="LFC840" s="257"/>
      <c r="LFD840" s="257"/>
      <c r="LFE840" s="257"/>
      <c r="LFF840" s="257"/>
      <c r="LFG840" s="257"/>
      <c r="LFH840" s="257"/>
      <c r="LFI840" s="257"/>
      <c r="LFJ840" s="257"/>
      <c r="LFK840" s="257"/>
      <c r="LFL840" s="257"/>
      <c r="LFM840" s="257"/>
      <c r="LFN840" s="257"/>
      <c r="LFO840" s="257"/>
      <c r="LFP840" s="257"/>
      <c r="LFQ840" s="257"/>
      <c r="LFR840" s="257"/>
      <c r="LFS840" s="257"/>
      <c r="LFT840" s="257"/>
      <c r="LFU840" s="257"/>
      <c r="LFV840" s="257"/>
      <c r="LFW840" s="257"/>
      <c r="LFX840" s="257"/>
      <c r="LFY840" s="257"/>
      <c r="LFZ840" s="257"/>
      <c r="LGA840" s="257"/>
      <c r="LGB840" s="257"/>
      <c r="LGC840" s="257"/>
      <c r="LGD840" s="257"/>
      <c r="LGE840" s="257"/>
      <c r="LGF840" s="257"/>
      <c r="LGG840" s="257"/>
      <c r="LGH840" s="257"/>
      <c r="LGI840" s="257"/>
      <c r="LGJ840" s="257"/>
      <c r="LGK840" s="257"/>
      <c r="LGL840" s="257"/>
      <c r="LGM840" s="257"/>
      <c r="LGN840" s="257"/>
      <c r="LGO840" s="257"/>
      <c r="LGP840" s="257"/>
      <c r="LGQ840" s="257"/>
      <c r="LGR840" s="257"/>
      <c r="LGS840" s="257"/>
      <c r="LGT840" s="257"/>
      <c r="LGU840" s="257"/>
      <c r="LGV840" s="257"/>
      <c r="LGW840" s="257"/>
      <c r="LGX840" s="257"/>
      <c r="LGY840" s="257"/>
      <c r="LGZ840" s="257"/>
      <c r="LHA840" s="257"/>
      <c r="LHB840" s="257"/>
      <c r="LHC840" s="257"/>
      <c r="LHD840" s="257"/>
      <c r="LHE840" s="257"/>
      <c r="LHF840" s="257"/>
      <c r="LHG840" s="257"/>
      <c r="LHH840" s="257"/>
      <c r="LHI840" s="257"/>
      <c r="LHJ840" s="257"/>
      <c r="LHK840" s="257"/>
      <c r="LHL840" s="257"/>
      <c r="LHM840" s="257"/>
      <c r="LHN840" s="257"/>
      <c r="LHO840" s="257"/>
      <c r="LHP840" s="257"/>
      <c r="LHQ840" s="257"/>
      <c r="LHR840" s="257"/>
      <c r="LHS840" s="257"/>
      <c r="LHT840" s="257"/>
      <c r="LHU840" s="257"/>
      <c r="LHV840" s="257"/>
      <c r="LHW840" s="257"/>
      <c r="LHX840" s="257"/>
      <c r="LHY840" s="257"/>
      <c r="LHZ840" s="257"/>
      <c r="LIA840" s="257"/>
      <c r="LIB840" s="257"/>
      <c r="LIC840" s="257"/>
      <c r="LID840" s="257"/>
      <c r="LIE840" s="257"/>
      <c r="LIF840" s="257"/>
      <c r="LIG840" s="257"/>
      <c r="LIH840" s="257"/>
      <c r="LII840" s="257"/>
      <c r="LIJ840" s="257"/>
      <c r="LIK840" s="257"/>
      <c r="LIL840" s="257"/>
      <c r="LIM840" s="257"/>
      <c r="LIN840" s="257"/>
      <c r="LIO840" s="257"/>
      <c r="LIP840" s="257"/>
      <c r="LIQ840" s="257"/>
      <c r="LIR840" s="257"/>
      <c r="LIS840" s="257"/>
      <c r="LIT840" s="257"/>
      <c r="LIU840" s="257"/>
      <c r="LIV840" s="257"/>
      <c r="LIW840" s="257"/>
      <c r="LIX840" s="257"/>
      <c r="LIY840" s="257"/>
      <c r="LIZ840" s="257"/>
      <c r="LJA840" s="257"/>
      <c r="LJB840" s="257"/>
      <c r="LJC840" s="257"/>
      <c r="LJD840" s="257"/>
      <c r="LJE840" s="257"/>
      <c r="LJF840" s="257"/>
      <c r="LJG840" s="257"/>
      <c r="LJH840" s="257"/>
      <c r="LJI840" s="257"/>
      <c r="LJJ840" s="257"/>
      <c r="LJK840" s="257"/>
      <c r="LJL840" s="257"/>
      <c r="LJM840" s="257"/>
      <c r="LJN840" s="257"/>
      <c r="LJO840" s="257"/>
      <c r="LJP840" s="257"/>
      <c r="LJQ840" s="257"/>
      <c r="LJR840" s="257"/>
      <c r="LJS840" s="257"/>
      <c r="LJT840" s="257"/>
      <c r="LJU840" s="257"/>
      <c r="LJV840" s="257"/>
      <c r="LJW840" s="257"/>
      <c r="LJX840" s="257"/>
      <c r="LJY840" s="257"/>
      <c r="LJZ840" s="257"/>
      <c r="LKA840" s="257"/>
      <c r="LKB840" s="257"/>
      <c r="LKC840" s="257"/>
      <c r="LKD840" s="257"/>
      <c r="LKE840" s="257"/>
      <c r="LKF840" s="257"/>
      <c r="LKG840" s="257"/>
      <c r="LKH840" s="257"/>
      <c r="LKI840" s="257"/>
      <c r="LKJ840" s="257"/>
      <c r="LKK840" s="257"/>
      <c r="LKL840" s="257"/>
      <c r="LKM840" s="257"/>
      <c r="LKN840" s="257"/>
      <c r="LKO840" s="257"/>
      <c r="LKP840" s="257"/>
      <c r="LKQ840" s="257"/>
      <c r="LKR840" s="257"/>
      <c r="LKS840" s="257"/>
      <c r="LKT840" s="257"/>
      <c r="LKU840" s="257"/>
      <c r="LKV840" s="257"/>
      <c r="LKW840" s="257"/>
      <c r="LKX840" s="257"/>
      <c r="LKY840" s="257"/>
      <c r="LKZ840" s="257"/>
      <c r="LLA840" s="257"/>
      <c r="LLB840" s="257"/>
      <c r="LLC840" s="257"/>
      <c r="LLD840" s="257"/>
      <c r="LLE840" s="257"/>
      <c r="LLF840" s="257"/>
      <c r="LLG840" s="257"/>
      <c r="LLH840" s="257"/>
      <c r="LLI840" s="257"/>
      <c r="LLJ840" s="257"/>
      <c r="LLK840" s="257"/>
      <c r="LLL840" s="257"/>
      <c r="LLM840" s="257"/>
      <c r="LLN840" s="257"/>
      <c r="LLO840" s="257"/>
      <c r="LLP840" s="257"/>
      <c r="LLQ840" s="257"/>
      <c r="LLR840" s="257"/>
      <c r="LLS840" s="257"/>
      <c r="LLT840" s="257"/>
      <c r="LLU840" s="257"/>
      <c r="LLV840" s="257"/>
      <c r="LLW840" s="257"/>
      <c r="LLX840" s="257"/>
      <c r="LLY840" s="257"/>
      <c r="LLZ840" s="257"/>
      <c r="LMA840" s="257"/>
      <c r="LMB840" s="257"/>
      <c r="LMC840" s="257"/>
      <c r="LMD840" s="257"/>
      <c r="LME840" s="257"/>
      <c r="LMF840" s="257"/>
      <c r="LMG840" s="257"/>
      <c r="LMH840" s="257"/>
      <c r="LMI840" s="257"/>
      <c r="LMJ840" s="257"/>
      <c r="LMK840" s="257"/>
      <c r="LML840" s="257"/>
      <c r="LMM840" s="257"/>
      <c r="LMN840" s="257"/>
      <c r="LMO840" s="257"/>
      <c r="LMP840" s="257"/>
      <c r="LMQ840" s="257"/>
      <c r="LMR840" s="257"/>
      <c r="LMS840" s="257"/>
      <c r="LMT840" s="257"/>
      <c r="LMU840" s="257"/>
      <c r="LMV840" s="257"/>
      <c r="LMW840" s="257"/>
      <c r="LMX840" s="257"/>
      <c r="LMY840" s="257"/>
      <c r="LMZ840" s="257"/>
      <c r="LNA840" s="257"/>
      <c r="LNB840" s="257"/>
      <c r="LNC840" s="257"/>
      <c r="LND840" s="257"/>
      <c r="LNE840" s="257"/>
      <c r="LNF840" s="257"/>
      <c r="LNG840" s="257"/>
      <c r="LNH840" s="257"/>
      <c r="LNI840" s="257"/>
      <c r="LNJ840" s="257"/>
      <c r="LNK840" s="257"/>
      <c r="LNL840" s="257"/>
      <c r="LNM840" s="257"/>
      <c r="LNN840" s="257"/>
      <c r="LNO840" s="257"/>
      <c r="LNP840" s="257"/>
      <c r="LNQ840" s="257"/>
      <c r="LNR840" s="257"/>
      <c r="LNS840" s="257"/>
      <c r="LNT840" s="257"/>
      <c r="LNU840" s="257"/>
      <c r="LNV840" s="257"/>
      <c r="LNW840" s="257"/>
      <c r="LNX840" s="257"/>
      <c r="LNY840" s="257"/>
      <c r="LNZ840" s="257"/>
      <c r="LOA840" s="257"/>
      <c r="LOB840" s="257"/>
      <c r="LOC840" s="257"/>
      <c r="LOD840" s="257"/>
      <c r="LOE840" s="257"/>
      <c r="LOF840" s="257"/>
      <c r="LOG840" s="257"/>
      <c r="LOH840" s="257"/>
      <c r="LOI840" s="257"/>
      <c r="LOJ840" s="257"/>
      <c r="LOK840" s="257"/>
      <c r="LOL840" s="257"/>
      <c r="LOM840" s="257"/>
      <c r="LON840" s="257"/>
      <c r="LOO840" s="257"/>
      <c r="LOP840" s="257"/>
      <c r="LOQ840" s="257"/>
      <c r="LOR840" s="257"/>
      <c r="LOS840" s="257"/>
      <c r="LOT840" s="257"/>
      <c r="LOU840" s="257"/>
      <c r="LOV840" s="257"/>
      <c r="LOW840" s="257"/>
      <c r="LOX840" s="257"/>
      <c r="LOY840" s="257"/>
      <c r="LOZ840" s="257"/>
      <c r="LPA840" s="257"/>
      <c r="LPB840" s="257"/>
      <c r="LPC840" s="257"/>
      <c r="LPD840" s="257"/>
      <c r="LPE840" s="257"/>
      <c r="LPF840" s="257"/>
      <c r="LPG840" s="257"/>
      <c r="LPH840" s="257"/>
      <c r="LPI840" s="257"/>
      <c r="LPJ840" s="257"/>
      <c r="LPK840" s="257"/>
      <c r="LPL840" s="257"/>
      <c r="LPM840" s="257"/>
      <c r="LPN840" s="257"/>
      <c r="LPO840" s="257"/>
      <c r="LPP840" s="257"/>
      <c r="LPQ840" s="257"/>
      <c r="LPR840" s="257"/>
      <c r="LPS840" s="257"/>
      <c r="LPT840" s="257"/>
      <c r="LPU840" s="257"/>
      <c r="LPV840" s="257"/>
      <c r="LPW840" s="257"/>
      <c r="LPX840" s="257"/>
      <c r="LPY840" s="257"/>
      <c r="LPZ840" s="257"/>
      <c r="LQA840" s="257"/>
      <c r="LQB840" s="257"/>
      <c r="LQC840" s="257"/>
      <c r="LQD840" s="257"/>
      <c r="LQE840" s="257"/>
      <c r="LQF840" s="257"/>
      <c r="LQG840" s="257"/>
      <c r="LQH840" s="257"/>
      <c r="LQI840" s="257"/>
      <c r="LQJ840" s="257"/>
      <c r="LQK840" s="257"/>
      <c r="LQL840" s="257"/>
      <c r="LQM840" s="257"/>
      <c r="LQN840" s="257"/>
      <c r="LQO840" s="257"/>
      <c r="LQP840" s="257"/>
      <c r="LQQ840" s="257"/>
      <c r="LQR840" s="257"/>
      <c r="LQS840" s="257"/>
      <c r="LQT840" s="257"/>
      <c r="LQU840" s="257"/>
      <c r="LQV840" s="257"/>
      <c r="LQW840" s="257"/>
      <c r="LQX840" s="257"/>
      <c r="LQY840" s="257"/>
      <c r="LQZ840" s="257"/>
      <c r="LRA840" s="257"/>
      <c r="LRB840" s="257"/>
      <c r="LRC840" s="257"/>
      <c r="LRD840" s="257"/>
      <c r="LRE840" s="257"/>
      <c r="LRF840" s="257"/>
      <c r="LRG840" s="257"/>
      <c r="LRH840" s="257"/>
      <c r="LRI840" s="257"/>
      <c r="LRJ840" s="257"/>
      <c r="LRK840" s="257"/>
      <c r="LRL840" s="257"/>
      <c r="LRM840" s="257"/>
      <c r="LRN840" s="257"/>
      <c r="LRO840" s="257"/>
      <c r="LRP840" s="257"/>
      <c r="LRQ840" s="257"/>
      <c r="LRR840" s="257"/>
      <c r="LRS840" s="257"/>
      <c r="LRT840" s="257"/>
      <c r="LRU840" s="257"/>
      <c r="LRV840" s="257"/>
      <c r="LRW840" s="257"/>
      <c r="LRX840" s="257"/>
      <c r="LRY840" s="257"/>
      <c r="LRZ840" s="257"/>
      <c r="LSA840" s="257"/>
      <c r="LSB840" s="257"/>
      <c r="LSC840" s="257"/>
      <c r="LSD840" s="257"/>
      <c r="LSE840" s="257"/>
      <c r="LSF840" s="257"/>
      <c r="LSG840" s="257"/>
      <c r="LSH840" s="257"/>
      <c r="LSI840" s="257"/>
      <c r="LSJ840" s="257"/>
      <c r="LSK840" s="257"/>
      <c r="LSL840" s="257"/>
      <c r="LSM840" s="257"/>
      <c r="LSN840" s="257"/>
      <c r="LSO840" s="257"/>
      <c r="LSP840" s="257"/>
      <c r="LSQ840" s="257"/>
      <c r="LSR840" s="257"/>
      <c r="LSS840" s="257"/>
      <c r="LST840" s="257"/>
      <c r="LSU840" s="257"/>
      <c r="LSV840" s="257"/>
      <c r="LSW840" s="257"/>
      <c r="LSX840" s="257"/>
      <c r="LSY840" s="257"/>
      <c r="LSZ840" s="257"/>
      <c r="LTA840" s="257"/>
      <c r="LTB840" s="257"/>
      <c r="LTC840" s="257"/>
      <c r="LTD840" s="257"/>
      <c r="LTE840" s="257"/>
      <c r="LTF840" s="257"/>
      <c r="LTG840" s="257"/>
      <c r="LTH840" s="257"/>
      <c r="LTI840" s="257"/>
      <c r="LTJ840" s="257"/>
      <c r="LTK840" s="257"/>
      <c r="LTL840" s="257"/>
      <c r="LTM840" s="257"/>
      <c r="LTN840" s="257"/>
      <c r="LTO840" s="257"/>
      <c r="LTP840" s="257"/>
      <c r="LTQ840" s="257"/>
      <c r="LTR840" s="257"/>
      <c r="LTS840" s="257"/>
      <c r="LTT840" s="257"/>
      <c r="LTU840" s="257"/>
      <c r="LTV840" s="257"/>
      <c r="LTW840" s="257"/>
      <c r="LTX840" s="257"/>
      <c r="LTY840" s="257"/>
      <c r="LTZ840" s="257"/>
      <c r="LUA840" s="257"/>
      <c r="LUB840" s="257"/>
      <c r="LUC840" s="257"/>
      <c r="LUD840" s="257"/>
      <c r="LUE840" s="257"/>
      <c r="LUF840" s="257"/>
      <c r="LUG840" s="257"/>
      <c r="LUH840" s="257"/>
      <c r="LUI840" s="257"/>
      <c r="LUJ840" s="257"/>
      <c r="LUK840" s="257"/>
      <c r="LUL840" s="257"/>
      <c r="LUM840" s="257"/>
      <c r="LUN840" s="257"/>
      <c r="LUO840" s="257"/>
      <c r="LUP840" s="257"/>
      <c r="LUQ840" s="257"/>
      <c r="LUR840" s="257"/>
      <c r="LUS840" s="257"/>
      <c r="LUT840" s="257"/>
      <c r="LUU840" s="257"/>
      <c r="LUV840" s="257"/>
      <c r="LUW840" s="257"/>
      <c r="LUX840" s="257"/>
      <c r="LUY840" s="257"/>
      <c r="LUZ840" s="257"/>
      <c r="LVA840" s="257"/>
      <c r="LVB840" s="257"/>
      <c r="LVC840" s="257"/>
      <c r="LVD840" s="257"/>
      <c r="LVE840" s="257"/>
      <c r="LVF840" s="257"/>
      <c r="LVG840" s="257"/>
      <c r="LVH840" s="257"/>
      <c r="LVI840" s="257"/>
      <c r="LVJ840" s="257"/>
      <c r="LVK840" s="257"/>
      <c r="LVL840" s="257"/>
      <c r="LVM840" s="257"/>
      <c r="LVN840" s="257"/>
      <c r="LVO840" s="257"/>
      <c r="LVP840" s="257"/>
      <c r="LVQ840" s="257"/>
      <c r="LVR840" s="257"/>
      <c r="LVS840" s="257"/>
      <c r="LVT840" s="257"/>
      <c r="LVU840" s="257"/>
      <c r="LVV840" s="257"/>
      <c r="LVW840" s="257"/>
      <c r="LVX840" s="257"/>
      <c r="LVY840" s="257"/>
      <c r="LVZ840" s="257"/>
      <c r="LWA840" s="257"/>
      <c r="LWB840" s="257"/>
      <c r="LWC840" s="257"/>
      <c r="LWD840" s="257"/>
      <c r="LWE840" s="257"/>
      <c r="LWF840" s="257"/>
      <c r="LWG840" s="257"/>
      <c r="LWH840" s="257"/>
      <c r="LWI840" s="257"/>
      <c r="LWJ840" s="257"/>
      <c r="LWK840" s="257"/>
      <c r="LWL840" s="257"/>
      <c r="LWM840" s="257"/>
      <c r="LWN840" s="257"/>
      <c r="LWO840" s="257"/>
      <c r="LWP840" s="257"/>
      <c r="LWQ840" s="257"/>
      <c r="LWR840" s="257"/>
      <c r="LWS840" s="257"/>
      <c r="LWT840" s="257"/>
      <c r="LWU840" s="257"/>
      <c r="LWV840" s="257"/>
      <c r="LWW840" s="257"/>
      <c r="LWX840" s="257"/>
      <c r="LWY840" s="257"/>
      <c r="LWZ840" s="257"/>
      <c r="LXA840" s="257"/>
      <c r="LXB840" s="257"/>
      <c r="LXC840" s="257"/>
      <c r="LXD840" s="257"/>
      <c r="LXE840" s="257"/>
      <c r="LXF840" s="257"/>
      <c r="LXG840" s="257"/>
      <c r="LXH840" s="257"/>
      <c r="LXI840" s="257"/>
      <c r="LXJ840" s="257"/>
      <c r="LXK840" s="257"/>
      <c r="LXL840" s="257"/>
      <c r="LXM840" s="257"/>
      <c r="LXN840" s="257"/>
      <c r="LXO840" s="257"/>
      <c r="LXP840" s="257"/>
      <c r="LXQ840" s="257"/>
      <c r="LXR840" s="257"/>
      <c r="LXS840" s="257"/>
      <c r="LXT840" s="257"/>
      <c r="LXU840" s="257"/>
      <c r="LXV840" s="257"/>
      <c r="LXW840" s="257"/>
      <c r="LXX840" s="257"/>
      <c r="LXY840" s="257"/>
      <c r="LXZ840" s="257"/>
      <c r="LYA840" s="257"/>
      <c r="LYB840" s="257"/>
      <c r="LYC840" s="257"/>
      <c r="LYD840" s="257"/>
      <c r="LYE840" s="257"/>
      <c r="LYF840" s="257"/>
      <c r="LYG840" s="257"/>
      <c r="LYH840" s="257"/>
      <c r="LYI840" s="257"/>
      <c r="LYJ840" s="257"/>
      <c r="LYK840" s="257"/>
      <c r="LYL840" s="257"/>
      <c r="LYM840" s="257"/>
      <c r="LYN840" s="257"/>
      <c r="LYO840" s="257"/>
      <c r="LYP840" s="257"/>
      <c r="LYQ840" s="257"/>
      <c r="LYR840" s="257"/>
      <c r="LYS840" s="257"/>
      <c r="LYT840" s="257"/>
      <c r="LYU840" s="257"/>
      <c r="LYV840" s="257"/>
      <c r="LYW840" s="257"/>
      <c r="LYX840" s="257"/>
      <c r="LYY840" s="257"/>
      <c r="LYZ840" s="257"/>
      <c r="LZA840" s="257"/>
      <c r="LZB840" s="257"/>
      <c r="LZC840" s="257"/>
      <c r="LZD840" s="257"/>
      <c r="LZE840" s="257"/>
      <c r="LZF840" s="257"/>
      <c r="LZG840" s="257"/>
      <c r="LZH840" s="257"/>
      <c r="LZI840" s="257"/>
      <c r="LZJ840" s="257"/>
      <c r="LZK840" s="257"/>
      <c r="LZL840" s="257"/>
      <c r="LZM840" s="257"/>
      <c r="LZN840" s="257"/>
      <c r="LZO840" s="257"/>
      <c r="LZP840" s="257"/>
      <c r="LZQ840" s="257"/>
      <c r="LZR840" s="257"/>
      <c r="LZS840" s="257"/>
      <c r="LZT840" s="257"/>
      <c r="LZU840" s="257"/>
      <c r="LZV840" s="257"/>
      <c r="LZW840" s="257"/>
      <c r="LZX840" s="257"/>
      <c r="LZY840" s="257"/>
      <c r="LZZ840" s="257"/>
      <c r="MAA840" s="257"/>
      <c r="MAB840" s="257"/>
      <c r="MAC840" s="257"/>
      <c r="MAD840" s="257"/>
      <c r="MAE840" s="257"/>
      <c r="MAF840" s="257"/>
      <c r="MAG840" s="257"/>
      <c r="MAH840" s="257"/>
      <c r="MAI840" s="257"/>
      <c r="MAJ840" s="257"/>
      <c r="MAK840" s="257"/>
      <c r="MAL840" s="257"/>
      <c r="MAM840" s="257"/>
      <c r="MAN840" s="257"/>
      <c r="MAO840" s="257"/>
      <c r="MAP840" s="257"/>
      <c r="MAQ840" s="257"/>
      <c r="MAR840" s="257"/>
      <c r="MAS840" s="257"/>
      <c r="MAT840" s="257"/>
      <c r="MAU840" s="257"/>
      <c r="MAV840" s="257"/>
      <c r="MAW840" s="257"/>
      <c r="MAX840" s="257"/>
      <c r="MAY840" s="257"/>
      <c r="MAZ840" s="257"/>
      <c r="MBA840" s="257"/>
      <c r="MBB840" s="257"/>
      <c r="MBC840" s="257"/>
      <c r="MBD840" s="257"/>
      <c r="MBE840" s="257"/>
      <c r="MBF840" s="257"/>
      <c r="MBG840" s="257"/>
      <c r="MBH840" s="257"/>
      <c r="MBI840" s="257"/>
      <c r="MBJ840" s="257"/>
      <c r="MBK840" s="257"/>
      <c r="MBL840" s="257"/>
      <c r="MBM840" s="257"/>
      <c r="MBN840" s="257"/>
      <c r="MBO840" s="257"/>
      <c r="MBP840" s="257"/>
      <c r="MBQ840" s="257"/>
      <c r="MBR840" s="257"/>
      <c r="MBS840" s="257"/>
      <c r="MBT840" s="257"/>
      <c r="MBU840" s="257"/>
      <c r="MBV840" s="257"/>
      <c r="MBW840" s="257"/>
      <c r="MBX840" s="257"/>
      <c r="MBY840" s="257"/>
      <c r="MBZ840" s="257"/>
      <c r="MCA840" s="257"/>
      <c r="MCB840" s="257"/>
      <c r="MCC840" s="257"/>
      <c r="MCD840" s="257"/>
      <c r="MCE840" s="257"/>
      <c r="MCF840" s="257"/>
      <c r="MCG840" s="257"/>
      <c r="MCH840" s="257"/>
      <c r="MCI840" s="257"/>
      <c r="MCJ840" s="257"/>
      <c r="MCK840" s="257"/>
      <c r="MCL840" s="257"/>
      <c r="MCM840" s="257"/>
      <c r="MCN840" s="257"/>
      <c r="MCO840" s="257"/>
      <c r="MCP840" s="257"/>
      <c r="MCQ840" s="257"/>
      <c r="MCR840" s="257"/>
      <c r="MCS840" s="257"/>
      <c r="MCT840" s="257"/>
      <c r="MCU840" s="257"/>
      <c r="MCV840" s="257"/>
      <c r="MCW840" s="257"/>
      <c r="MCX840" s="257"/>
      <c r="MCY840" s="257"/>
      <c r="MCZ840" s="257"/>
      <c r="MDA840" s="257"/>
      <c r="MDB840" s="257"/>
      <c r="MDC840" s="257"/>
      <c r="MDD840" s="257"/>
      <c r="MDE840" s="257"/>
      <c r="MDF840" s="257"/>
      <c r="MDG840" s="257"/>
      <c r="MDH840" s="257"/>
      <c r="MDI840" s="257"/>
      <c r="MDJ840" s="257"/>
      <c r="MDK840" s="257"/>
      <c r="MDL840" s="257"/>
      <c r="MDM840" s="257"/>
      <c r="MDN840" s="257"/>
      <c r="MDO840" s="257"/>
      <c r="MDP840" s="257"/>
      <c r="MDQ840" s="257"/>
      <c r="MDR840" s="257"/>
      <c r="MDS840" s="257"/>
      <c r="MDT840" s="257"/>
      <c r="MDU840" s="257"/>
      <c r="MDV840" s="257"/>
      <c r="MDW840" s="257"/>
      <c r="MDX840" s="257"/>
      <c r="MDY840" s="257"/>
      <c r="MDZ840" s="257"/>
      <c r="MEA840" s="257"/>
      <c r="MEB840" s="257"/>
      <c r="MEC840" s="257"/>
      <c r="MED840" s="257"/>
      <c r="MEE840" s="257"/>
      <c r="MEF840" s="257"/>
      <c r="MEG840" s="257"/>
      <c r="MEH840" s="257"/>
      <c r="MEI840" s="257"/>
      <c r="MEJ840" s="257"/>
      <c r="MEK840" s="257"/>
      <c r="MEL840" s="257"/>
      <c r="MEM840" s="257"/>
      <c r="MEN840" s="257"/>
      <c r="MEO840" s="257"/>
      <c r="MEP840" s="257"/>
      <c r="MEQ840" s="257"/>
      <c r="MER840" s="257"/>
      <c r="MES840" s="257"/>
      <c r="MET840" s="257"/>
      <c r="MEU840" s="257"/>
      <c r="MEV840" s="257"/>
      <c r="MEW840" s="257"/>
      <c r="MEX840" s="257"/>
      <c r="MEY840" s="257"/>
      <c r="MEZ840" s="257"/>
      <c r="MFA840" s="257"/>
      <c r="MFB840" s="257"/>
      <c r="MFC840" s="257"/>
      <c r="MFD840" s="257"/>
      <c r="MFE840" s="257"/>
      <c r="MFF840" s="257"/>
      <c r="MFG840" s="257"/>
      <c r="MFH840" s="257"/>
      <c r="MFI840" s="257"/>
      <c r="MFJ840" s="257"/>
      <c r="MFK840" s="257"/>
      <c r="MFL840" s="257"/>
      <c r="MFM840" s="257"/>
      <c r="MFN840" s="257"/>
      <c r="MFO840" s="257"/>
      <c r="MFP840" s="257"/>
      <c r="MFQ840" s="257"/>
      <c r="MFR840" s="257"/>
      <c r="MFS840" s="257"/>
      <c r="MFT840" s="257"/>
      <c r="MFU840" s="257"/>
      <c r="MFV840" s="257"/>
      <c r="MFW840" s="257"/>
      <c r="MFX840" s="257"/>
      <c r="MFY840" s="257"/>
      <c r="MFZ840" s="257"/>
      <c r="MGA840" s="257"/>
      <c r="MGB840" s="257"/>
      <c r="MGC840" s="257"/>
      <c r="MGD840" s="257"/>
      <c r="MGE840" s="257"/>
      <c r="MGF840" s="257"/>
      <c r="MGG840" s="257"/>
      <c r="MGH840" s="257"/>
      <c r="MGI840" s="257"/>
      <c r="MGJ840" s="257"/>
      <c r="MGK840" s="257"/>
      <c r="MGL840" s="257"/>
      <c r="MGM840" s="257"/>
      <c r="MGN840" s="257"/>
      <c r="MGO840" s="257"/>
      <c r="MGP840" s="257"/>
      <c r="MGQ840" s="257"/>
      <c r="MGR840" s="257"/>
      <c r="MGS840" s="257"/>
      <c r="MGT840" s="257"/>
      <c r="MGU840" s="257"/>
      <c r="MGV840" s="257"/>
      <c r="MGW840" s="257"/>
      <c r="MGX840" s="257"/>
      <c r="MGY840" s="257"/>
      <c r="MGZ840" s="257"/>
      <c r="MHA840" s="257"/>
      <c r="MHB840" s="257"/>
      <c r="MHC840" s="257"/>
      <c r="MHD840" s="257"/>
      <c r="MHE840" s="257"/>
      <c r="MHF840" s="257"/>
      <c r="MHG840" s="257"/>
      <c r="MHH840" s="257"/>
      <c r="MHI840" s="257"/>
      <c r="MHJ840" s="257"/>
      <c r="MHK840" s="257"/>
      <c r="MHL840" s="257"/>
      <c r="MHM840" s="257"/>
      <c r="MHN840" s="257"/>
      <c r="MHO840" s="257"/>
      <c r="MHP840" s="257"/>
      <c r="MHQ840" s="257"/>
      <c r="MHR840" s="257"/>
      <c r="MHS840" s="257"/>
      <c r="MHT840" s="257"/>
      <c r="MHU840" s="257"/>
      <c r="MHV840" s="257"/>
      <c r="MHW840" s="257"/>
      <c r="MHX840" s="257"/>
      <c r="MHY840" s="257"/>
      <c r="MHZ840" s="257"/>
      <c r="MIA840" s="257"/>
      <c r="MIB840" s="257"/>
      <c r="MIC840" s="257"/>
      <c r="MID840" s="257"/>
      <c r="MIE840" s="257"/>
      <c r="MIF840" s="257"/>
      <c r="MIG840" s="257"/>
      <c r="MIH840" s="257"/>
      <c r="MII840" s="257"/>
      <c r="MIJ840" s="257"/>
      <c r="MIK840" s="257"/>
      <c r="MIL840" s="257"/>
      <c r="MIM840" s="257"/>
      <c r="MIN840" s="257"/>
      <c r="MIO840" s="257"/>
      <c r="MIP840" s="257"/>
      <c r="MIQ840" s="257"/>
      <c r="MIR840" s="257"/>
      <c r="MIS840" s="257"/>
      <c r="MIT840" s="257"/>
      <c r="MIU840" s="257"/>
      <c r="MIV840" s="257"/>
      <c r="MIW840" s="257"/>
      <c r="MIX840" s="257"/>
      <c r="MIY840" s="257"/>
      <c r="MIZ840" s="257"/>
      <c r="MJA840" s="257"/>
      <c r="MJB840" s="257"/>
      <c r="MJC840" s="257"/>
      <c r="MJD840" s="257"/>
      <c r="MJE840" s="257"/>
      <c r="MJF840" s="257"/>
      <c r="MJG840" s="257"/>
      <c r="MJH840" s="257"/>
      <c r="MJI840" s="257"/>
      <c r="MJJ840" s="257"/>
      <c r="MJK840" s="257"/>
      <c r="MJL840" s="257"/>
      <c r="MJM840" s="257"/>
      <c r="MJN840" s="257"/>
      <c r="MJO840" s="257"/>
      <c r="MJP840" s="257"/>
      <c r="MJQ840" s="257"/>
      <c r="MJR840" s="257"/>
      <c r="MJS840" s="257"/>
      <c r="MJT840" s="257"/>
      <c r="MJU840" s="257"/>
      <c r="MJV840" s="257"/>
      <c r="MJW840" s="257"/>
      <c r="MJX840" s="257"/>
      <c r="MJY840" s="257"/>
      <c r="MJZ840" s="257"/>
      <c r="MKA840" s="257"/>
      <c r="MKB840" s="257"/>
      <c r="MKC840" s="257"/>
      <c r="MKD840" s="257"/>
      <c r="MKE840" s="257"/>
      <c r="MKF840" s="257"/>
      <c r="MKG840" s="257"/>
      <c r="MKH840" s="257"/>
      <c r="MKI840" s="257"/>
      <c r="MKJ840" s="257"/>
      <c r="MKK840" s="257"/>
      <c r="MKL840" s="257"/>
      <c r="MKM840" s="257"/>
      <c r="MKN840" s="257"/>
      <c r="MKO840" s="257"/>
      <c r="MKP840" s="257"/>
      <c r="MKQ840" s="257"/>
      <c r="MKR840" s="257"/>
      <c r="MKS840" s="257"/>
      <c r="MKT840" s="257"/>
      <c r="MKU840" s="257"/>
      <c r="MKV840" s="257"/>
      <c r="MKW840" s="257"/>
      <c r="MKX840" s="257"/>
      <c r="MKY840" s="257"/>
      <c r="MKZ840" s="257"/>
      <c r="MLA840" s="257"/>
      <c r="MLB840" s="257"/>
      <c r="MLC840" s="257"/>
      <c r="MLD840" s="257"/>
      <c r="MLE840" s="257"/>
      <c r="MLF840" s="257"/>
      <c r="MLG840" s="257"/>
      <c r="MLH840" s="257"/>
      <c r="MLI840" s="257"/>
      <c r="MLJ840" s="257"/>
      <c r="MLK840" s="257"/>
      <c r="MLL840" s="257"/>
      <c r="MLM840" s="257"/>
      <c r="MLN840" s="257"/>
      <c r="MLO840" s="257"/>
      <c r="MLP840" s="257"/>
      <c r="MLQ840" s="257"/>
      <c r="MLR840" s="257"/>
      <c r="MLS840" s="257"/>
      <c r="MLT840" s="257"/>
      <c r="MLU840" s="257"/>
      <c r="MLV840" s="257"/>
      <c r="MLW840" s="257"/>
      <c r="MLX840" s="257"/>
      <c r="MLY840" s="257"/>
      <c r="MLZ840" s="257"/>
      <c r="MMA840" s="257"/>
      <c r="MMB840" s="257"/>
      <c r="MMC840" s="257"/>
      <c r="MMD840" s="257"/>
      <c r="MME840" s="257"/>
      <c r="MMF840" s="257"/>
      <c r="MMG840" s="257"/>
      <c r="MMH840" s="257"/>
      <c r="MMI840" s="257"/>
      <c r="MMJ840" s="257"/>
      <c r="MMK840" s="257"/>
      <c r="MML840" s="257"/>
      <c r="MMM840" s="257"/>
      <c r="MMN840" s="257"/>
      <c r="MMO840" s="257"/>
      <c r="MMP840" s="257"/>
      <c r="MMQ840" s="257"/>
      <c r="MMR840" s="257"/>
      <c r="MMS840" s="257"/>
      <c r="MMT840" s="257"/>
      <c r="MMU840" s="257"/>
      <c r="MMV840" s="257"/>
      <c r="MMW840" s="257"/>
      <c r="MMX840" s="257"/>
      <c r="MMY840" s="257"/>
      <c r="MMZ840" s="257"/>
      <c r="MNA840" s="257"/>
      <c r="MNB840" s="257"/>
      <c r="MNC840" s="257"/>
      <c r="MND840" s="257"/>
      <c r="MNE840" s="257"/>
      <c r="MNF840" s="257"/>
      <c r="MNG840" s="257"/>
      <c r="MNH840" s="257"/>
      <c r="MNI840" s="257"/>
      <c r="MNJ840" s="257"/>
      <c r="MNK840" s="257"/>
      <c r="MNL840" s="257"/>
      <c r="MNM840" s="257"/>
      <c r="MNN840" s="257"/>
      <c r="MNO840" s="257"/>
      <c r="MNP840" s="257"/>
      <c r="MNQ840" s="257"/>
      <c r="MNR840" s="257"/>
      <c r="MNS840" s="257"/>
      <c r="MNT840" s="257"/>
      <c r="MNU840" s="257"/>
      <c r="MNV840" s="257"/>
      <c r="MNW840" s="257"/>
      <c r="MNX840" s="257"/>
      <c r="MNY840" s="257"/>
      <c r="MNZ840" s="257"/>
      <c r="MOA840" s="257"/>
      <c r="MOB840" s="257"/>
      <c r="MOC840" s="257"/>
      <c r="MOD840" s="257"/>
      <c r="MOE840" s="257"/>
      <c r="MOF840" s="257"/>
      <c r="MOG840" s="257"/>
      <c r="MOH840" s="257"/>
      <c r="MOI840" s="257"/>
      <c r="MOJ840" s="257"/>
      <c r="MOK840" s="257"/>
      <c r="MOL840" s="257"/>
      <c r="MOM840" s="257"/>
      <c r="MON840" s="257"/>
      <c r="MOO840" s="257"/>
      <c r="MOP840" s="257"/>
      <c r="MOQ840" s="257"/>
      <c r="MOR840" s="257"/>
      <c r="MOS840" s="257"/>
      <c r="MOT840" s="257"/>
      <c r="MOU840" s="257"/>
      <c r="MOV840" s="257"/>
      <c r="MOW840" s="257"/>
      <c r="MOX840" s="257"/>
      <c r="MOY840" s="257"/>
      <c r="MOZ840" s="257"/>
      <c r="MPA840" s="257"/>
      <c r="MPB840" s="257"/>
      <c r="MPC840" s="257"/>
      <c r="MPD840" s="257"/>
      <c r="MPE840" s="257"/>
      <c r="MPF840" s="257"/>
      <c r="MPG840" s="257"/>
      <c r="MPH840" s="257"/>
      <c r="MPI840" s="257"/>
      <c r="MPJ840" s="257"/>
      <c r="MPK840" s="257"/>
      <c r="MPL840" s="257"/>
      <c r="MPM840" s="257"/>
      <c r="MPN840" s="257"/>
      <c r="MPO840" s="257"/>
      <c r="MPP840" s="257"/>
      <c r="MPQ840" s="257"/>
      <c r="MPR840" s="257"/>
      <c r="MPS840" s="257"/>
      <c r="MPT840" s="257"/>
      <c r="MPU840" s="257"/>
      <c r="MPV840" s="257"/>
      <c r="MPW840" s="257"/>
      <c r="MPX840" s="257"/>
      <c r="MPY840" s="257"/>
      <c r="MPZ840" s="257"/>
      <c r="MQA840" s="257"/>
      <c r="MQB840" s="257"/>
      <c r="MQC840" s="257"/>
      <c r="MQD840" s="257"/>
      <c r="MQE840" s="257"/>
      <c r="MQF840" s="257"/>
      <c r="MQG840" s="257"/>
      <c r="MQH840" s="257"/>
      <c r="MQI840" s="257"/>
      <c r="MQJ840" s="257"/>
      <c r="MQK840" s="257"/>
      <c r="MQL840" s="257"/>
      <c r="MQM840" s="257"/>
      <c r="MQN840" s="257"/>
      <c r="MQO840" s="257"/>
      <c r="MQP840" s="257"/>
      <c r="MQQ840" s="257"/>
      <c r="MQR840" s="257"/>
      <c r="MQS840" s="257"/>
      <c r="MQT840" s="257"/>
      <c r="MQU840" s="257"/>
      <c r="MQV840" s="257"/>
      <c r="MQW840" s="257"/>
      <c r="MQX840" s="257"/>
      <c r="MQY840" s="257"/>
      <c r="MQZ840" s="257"/>
      <c r="MRA840" s="257"/>
      <c r="MRB840" s="257"/>
      <c r="MRC840" s="257"/>
      <c r="MRD840" s="257"/>
      <c r="MRE840" s="257"/>
      <c r="MRF840" s="257"/>
      <c r="MRG840" s="257"/>
      <c r="MRH840" s="257"/>
      <c r="MRI840" s="257"/>
      <c r="MRJ840" s="257"/>
      <c r="MRK840" s="257"/>
      <c r="MRL840" s="257"/>
      <c r="MRM840" s="257"/>
      <c r="MRN840" s="257"/>
      <c r="MRO840" s="257"/>
      <c r="MRP840" s="257"/>
      <c r="MRQ840" s="257"/>
      <c r="MRR840" s="257"/>
      <c r="MRS840" s="257"/>
      <c r="MRT840" s="257"/>
      <c r="MRU840" s="257"/>
      <c r="MRV840" s="257"/>
      <c r="MRW840" s="257"/>
      <c r="MRX840" s="257"/>
      <c r="MRY840" s="257"/>
      <c r="MRZ840" s="257"/>
      <c r="MSA840" s="257"/>
      <c r="MSB840" s="257"/>
      <c r="MSC840" s="257"/>
      <c r="MSD840" s="257"/>
      <c r="MSE840" s="257"/>
      <c r="MSF840" s="257"/>
      <c r="MSG840" s="257"/>
      <c r="MSH840" s="257"/>
      <c r="MSI840" s="257"/>
      <c r="MSJ840" s="257"/>
      <c r="MSK840" s="257"/>
      <c r="MSL840" s="257"/>
      <c r="MSM840" s="257"/>
      <c r="MSN840" s="257"/>
      <c r="MSO840" s="257"/>
      <c r="MSP840" s="257"/>
      <c r="MSQ840" s="257"/>
      <c r="MSR840" s="257"/>
      <c r="MSS840" s="257"/>
      <c r="MST840" s="257"/>
      <c r="MSU840" s="257"/>
      <c r="MSV840" s="257"/>
      <c r="MSW840" s="257"/>
      <c r="MSX840" s="257"/>
      <c r="MSY840" s="257"/>
      <c r="MSZ840" s="257"/>
      <c r="MTA840" s="257"/>
      <c r="MTB840" s="257"/>
      <c r="MTC840" s="257"/>
      <c r="MTD840" s="257"/>
      <c r="MTE840" s="257"/>
      <c r="MTF840" s="257"/>
      <c r="MTG840" s="257"/>
      <c r="MTH840" s="257"/>
      <c r="MTI840" s="257"/>
      <c r="MTJ840" s="257"/>
      <c r="MTK840" s="257"/>
      <c r="MTL840" s="257"/>
      <c r="MTM840" s="257"/>
      <c r="MTN840" s="257"/>
      <c r="MTO840" s="257"/>
      <c r="MTP840" s="257"/>
      <c r="MTQ840" s="257"/>
      <c r="MTR840" s="257"/>
      <c r="MTS840" s="257"/>
      <c r="MTT840" s="257"/>
      <c r="MTU840" s="257"/>
      <c r="MTV840" s="257"/>
      <c r="MTW840" s="257"/>
      <c r="MTX840" s="257"/>
      <c r="MTY840" s="257"/>
      <c r="MTZ840" s="257"/>
      <c r="MUA840" s="257"/>
      <c r="MUB840" s="257"/>
      <c r="MUC840" s="257"/>
      <c r="MUD840" s="257"/>
      <c r="MUE840" s="257"/>
      <c r="MUF840" s="257"/>
      <c r="MUG840" s="257"/>
      <c r="MUH840" s="257"/>
      <c r="MUI840" s="257"/>
      <c r="MUJ840" s="257"/>
      <c r="MUK840" s="257"/>
      <c r="MUL840" s="257"/>
      <c r="MUM840" s="257"/>
      <c r="MUN840" s="257"/>
      <c r="MUO840" s="257"/>
      <c r="MUP840" s="257"/>
      <c r="MUQ840" s="257"/>
      <c r="MUR840" s="257"/>
      <c r="MUS840" s="257"/>
      <c r="MUT840" s="257"/>
      <c r="MUU840" s="257"/>
      <c r="MUV840" s="257"/>
      <c r="MUW840" s="257"/>
      <c r="MUX840" s="257"/>
      <c r="MUY840" s="257"/>
      <c r="MUZ840" s="257"/>
      <c r="MVA840" s="257"/>
      <c r="MVB840" s="257"/>
      <c r="MVC840" s="257"/>
      <c r="MVD840" s="257"/>
      <c r="MVE840" s="257"/>
      <c r="MVF840" s="257"/>
      <c r="MVG840" s="257"/>
      <c r="MVH840" s="257"/>
      <c r="MVI840" s="257"/>
      <c r="MVJ840" s="257"/>
      <c r="MVK840" s="257"/>
      <c r="MVL840" s="257"/>
      <c r="MVM840" s="257"/>
      <c r="MVN840" s="257"/>
      <c r="MVO840" s="257"/>
      <c r="MVP840" s="257"/>
      <c r="MVQ840" s="257"/>
      <c r="MVR840" s="257"/>
      <c r="MVS840" s="257"/>
      <c r="MVT840" s="257"/>
      <c r="MVU840" s="257"/>
      <c r="MVV840" s="257"/>
      <c r="MVW840" s="257"/>
      <c r="MVX840" s="257"/>
      <c r="MVY840" s="257"/>
      <c r="MVZ840" s="257"/>
      <c r="MWA840" s="257"/>
      <c r="MWB840" s="257"/>
      <c r="MWC840" s="257"/>
      <c r="MWD840" s="257"/>
      <c r="MWE840" s="257"/>
      <c r="MWF840" s="257"/>
      <c r="MWG840" s="257"/>
      <c r="MWH840" s="257"/>
      <c r="MWI840" s="257"/>
      <c r="MWJ840" s="257"/>
      <c r="MWK840" s="257"/>
      <c r="MWL840" s="257"/>
      <c r="MWM840" s="257"/>
      <c r="MWN840" s="257"/>
      <c r="MWO840" s="257"/>
      <c r="MWP840" s="257"/>
      <c r="MWQ840" s="257"/>
      <c r="MWR840" s="257"/>
      <c r="MWS840" s="257"/>
      <c r="MWT840" s="257"/>
      <c r="MWU840" s="257"/>
      <c r="MWV840" s="257"/>
      <c r="MWW840" s="257"/>
      <c r="MWX840" s="257"/>
      <c r="MWY840" s="257"/>
      <c r="MWZ840" s="257"/>
      <c r="MXA840" s="257"/>
      <c r="MXB840" s="257"/>
      <c r="MXC840" s="257"/>
      <c r="MXD840" s="257"/>
      <c r="MXE840" s="257"/>
      <c r="MXF840" s="257"/>
      <c r="MXG840" s="257"/>
      <c r="MXH840" s="257"/>
      <c r="MXI840" s="257"/>
      <c r="MXJ840" s="257"/>
      <c r="MXK840" s="257"/>
      <c r="MXL840" s="257"/>
      <c r="MXM840" s="257"/>
      <c r="MXN840" s="257"/>
      <c r="MXO840" s="257"/>
      <c r="MXP840" s="257"/>
      <c r="MXQ840" s="257"/>
      <c r="MXR840" s="257"/>
      <c r="MXS840" s="257"/>
      <c r="MXT840" s="257"/>
      <c r="MXU840" s="257"/>
      <c r="MXV840" s="257"/>
      <c r="MXW840" s="257"/>
      <c r="MXX840" s="257"/>
      <c r="MXY840" s="257"/>
      <c r="MXZ840" s="257"/>
      <c r="MYA840" s="257"/>
      <c r="MYB840" s="257"/>
      <c r="MYC840" s="257"/>
      <c r="MYD840" s="257"/>
      <c r="MYE840" s="257"/>
      <c r="MYF840" s="257"/>
      <c r="MYG840" s="257"/>
      <c r="MYH840" s="257"/>
      <c r="MYI840" s="257"/>
      <c r="MYJ840" s="257"/>
      <c r="MYK840" s="257"/>
      <c r="MYL840" s="257"/>
      <c r="MYM840" s="257"/>
      <c r="MYN840" s="257"/>
      <c r="MYO840" s="257"/>
      <c r="MYP840" s="257"/>
      <c r="MYQ840" s="257"/>
      <c r="MYR840" s="257"/>
      <c r="MYS840" s="257"/>
      <c r="MYT840" s="257"/>
      <c r="MYU840" s="257"/>
      <c r="MYV840" s="257"/>
      <c r="MYW840" s="257"/>
      <c r="MYX840" s="257"/>
      <c r="MYY840" s="257"/>
      <c r="MYZ840" s="257"/>
      <c r="MZA840" s="257"/>
      <c r="MZB840" s="257"/>
      <c r="MZC840" s="257"/>
      <c r="MZD840" s="257"/>
      <c r="MZE840" s="257"/>
      <c r="MZF840" s="257"/>
      <c r="MZG840" s="257"/>
      <c r="MZH840" s="257"/>
      <c r="MZI840" s="257"/>
      <c r="MZJ840" s="257"/>
      <c r="MZK840" s="257"/>
      <c r="MZL840" s="257"/>
      <c r="MZM840" s="257"/>
      <c r="MZN840" s="257"/>
      <c r="MZO840" s="257"/>
      <c r="MZP840" s="257"/>
      <c r="MZQ840" s="257"/>
      <c r="MZR840" s="257"/>
      <c r="MZS840" s="257"/>
      <c r="MZT840" s="257"/>
      <c r="MZU840" s="257"/>
      <c r="MZV840" s="257"/>
      <c r="MZW840" s="257"/>
      <c r="MZX840" s="257"/>
      <c r="MZY840" s="257"/>
      <c r="MZZ840" s="257"/>
      <c r="NAA840" s="257"/>
      <c r="NAB840" s="257"/>
      <c r="NAC840" s="257"/>
      <c r="NAD840" s="257"/>
      <c r="NAE840" s="257"/>
      <c r="NAF840" s="257"/>
      <c r="NAG840" s="257"/>
      <c r="NAH840" s="257"/>
      <c r="NAI840" s="257"/>
      <c r="NAJ840" s="257"/>
      <c r="NAK840" s="257"/>
      <c r="NAL840" s="257"/>
      <c r="NAM840" s="257"/>
      <c r="NAN840" s="257"/>
      <c r="NAO840" s="257"/>
      <c r="NAP840" s="257"/>
      <c r="NAQ840" s="257"/>
      <c r="NAR840" s="257"/>
      <c r="NAS840" s="257"/>
      <c r="NAT840" s="257"/>
      <c r="NAU840" s="257"/>
      <c r="NAV840" s="257"/>
      <c r="NAW840" s="257"/>
      <c r="NAX840" s="257"/>
      <c r="NAY840" s="257"/>
      <c r="NAZ840" s="257"/>
      <c r="NBA840" s="257"/>
      <c r="NBB840" s="257"/>
      <c r="NBC840" s="257"/>
      <c r="NBD840" s="257"/>
      <c r="NBE840" s="257"/>
      <c r="NBF840" s="257"/>
      <c r="NBG840" s="257"/>
      <c r="NBH840" s="257"/>
      <c r="NBI840" s="257"/>
      <c r="NBJ840" s="257"/>
      <c r="NBK840" s="257"/>
      <c r="NBL840" s="257"/>
      <c r="NBM840" s="257"/>
      <c r="NBN840" s="257"/>
      <c r="NBO840" s="257"/>
      <c r="NBP840" s="257"/>
      <c r="NBQ840" s="257"/>
      <c r="NBR840" s="257"/>
      <c r="NBS840" s="257"/>
      <c r="NBT840" s="257"/>
      <c r="NBU840" s="257"/>
      <c r="NBV840" s="257"/>
      <c r="NBW840" s="257"/>
      <c r="NBX840" s="257"/>
      <c r="NBY840" s="257"/>
      <c r="NBZ840" s="257"/>
      <c r="NCA840" s="257"/>
      <c r="NCB840" s="257"/>
      <c r="NCC840" s="257"/>
      <c r="NCD840" s="257"/>
      <c r="NCE840" s="257"/>
      <c r="NCF840" s="257"/>
      <c r="NCG840" s="257"/>
      <c r="NCH840" s="257"/>
      <c r="NCI840" s="257"/>
      <c r="NCJ840" s="257"/>
      <c r="NCK840" s="257"/>
      <c r="NCL840" s="257"/>
      <c r="NCM840" s="257"/>
      <c r="NCN840" s="257"/>
      <c r="NCO840" s="257"/>
      <c r="NCP840" s="257"/>
      <c r="NCQ840" s="257"/>
      <c r="NCR840" s="257"/>
      <c r="NCS840" s="257"/>
      <c r="NCT840" s="257"/>
      <c r="NCU840" s="257"/>
      <c r="NCV840" s="257"/>
      <c r="NCW840" s="257"/>
      <c r="NCX840" s="257"/>
      <c r="NCY840" s="257"/>
      <c r="NCZ840" s="257"/>
      <c r="NDA840" s="257"/>
      <c r="NDB840" s="257"/>
      <c r="NDC840" s="257"/>
      <c r="NDD840" s="257"/>
      <c r="NDE840" s="257"/>
      <c r="NDF840" s="257"/>
      <c r="NDG840" s="257"/>
      <c r="NDH840" s="257"/>
      <c r="NDI840" s="257"/>
      <c r="NDJ840" s="257"/>
      <c r="NDK840" s="257"/>
      <c r="NDL840" s="257"/>
      <c r="NDM840" s="257"/>
      <c r="NDN840" s="257"/>
      <c r="NDO840" s="257"/>
      <c r="NDP840" s="257"/>
      <c r="NDQ840" s="257"/>
      <c r="NDR840" s="257"/>
      <c r="NDS840" s="257"/>
      <c r="NDT840" s="257"/>
      <c r="NDU840" s="257"/>
      <c r="NDV840" s="257"/>
      <c r="NDW840" s="257"/>
      <c r="NDX840" s="257"/>
      <c r="NDY840" s="257"/>
      <c r="NDZ840" s="257"/>
      <c r="NEA840" s="257"/>
      <c r="NEB840" s="257"/>
      <c r="NEC840" s="257"/>
      <c r="NED840" s="257"/>
      <c r="NEE840" s="257"/>
      <c r="NEF840" s="257"/>
      <c r="NEG840" s="257"/>
      <c r="NEH840" s="257"/>
      <c r="NEI840" s="257"/>
      <c r="NEJ840" s="257"/>
      <c r="NEK840" s="257"/>
      <c r="NEL840" s="257"/>
      <c r="NEM840" s="257"/>
      <c r="NEN840" s="257"/>
      <c r="NEO840" s="257"/>
      <c r="NEP840" s="257"/>
      <c r="NEQ840" s="257"/>
      <c r="NER840" s="257"/>
      <c r="NES840" s="257"/>
      <c r="NET840" s="257"/>
      <c r="NEU840" s="257"/>
      <c r="NEV840" s="257"/>
      <c r="NEW840" s="257"/>
      <c r="NEX840" s="257"/>
      <c r="NEY840" s="257"/>
      <c r="NEZ840" s="257"/>
      <c r="NFA840" s="257"/>
      <c r="NFB840" s="257"/>
      <c r="NFC840" s="257"/>
      <c r="NFD840" s="257"/>
      <c r="NFE840" s="257"/>
      <c r="NFF840" s="257"/>
      <c r="NFG840" s="257"/>
      <c r="NFH840" s="257"/>
      <c r="NFI840" s="257"/>
      <c r="NFJ840" s="257"/>
      <c r="NFK840" s="257"/>
      <c r="NFL840" s="257"/>
      <c r="NFM840" s="257"/>
      <c r="NFN840" s="257"/>
      <c r="NFO840" s="257"/>
      <c r="NFP840" s="257"/>
      <c r="NFQ840" s="257"/>
      <c r="NFR840" s="257"/>
      <c r="NFS840" s="257"/>
      <c r="NFT840" s="257"/>
      <c r="NFU840" s="257"/>
      <c r="NFV840" s="257"/>
      <c r="NFW840" s="257"/>
      <c r="NFX840" s="257"/>
      <c r="NFY840" s="257"/>
      <c r="NFZ840" s="257"/>
      <c r="NGA840" s="257"/>
      <c r="NGB840" s="257"/>
      <c r="NGC840" s="257"/>
      <c r="NGD840" s="257"/>
      <c r="NGE840" s="257"/>
      <c r="NGF840" s="257"/>
      <c r="NGG840" s="257"/>
      <c r="NGH840" s="257"/>
      <c r="NGI840" s="257"/>
      <c r="NGJ840" s="257"/>
      <c r="NGK840" s="257"/>
      <c r="NGL840" s="257"/>
      <c r="NGM840" s="257"/>
      <c r="NGN840" s="257"/>
      <c r="NGO840" s="257"/>
      <c r="NGP840" s="257"/>
      <c r="NGQ840" s="257"/>
      <c r="NGR840" s="257"/>
      <c r="NGS840" s="257"/>
      <c r="NGT840" s="257"/>
      <c r="NGU840" s="257"/>
      <c r="NGV840" s="257"/>
      <c r="NGW840" s="257"/>
      <c r="NGX840" s="257"/>
      <c r="NGY840" s="257"/>
      <c r="NGZ840" s="257"/>
      <c r="NHA840" s="257"/>
      <c r="NHB840" s="257"/>
      <c r="NHC840" s="257"/>
      <c r="NHD840" s="257"/>
      <c r="NHE840" s="257"/>
      <c r="NHF840" s="257"/>
      <c r="NHG840" s="257"/>
      <c r="NHH840" s="257"/>
      <c r="NHI840" s="257"/>
      <c r="NHJ840" s="257"/>
      <c r="NHK840" s="257"/>
      <c r="NHL840" s="257"/>
      <c r="NHM840" s="257"/>
      <c r="NHN840" s="257"/>
      <c r="NHO840" s="257"/>
      <c r="NHP840" s="257"/>
      <c r="NHQ840" s="257"/>
      <c r="NHR840" s="257"/>
      <c r="NHS840" s="257"/>
      <c r="NHT840" s="257"/>
      <c r="NHU840" s="257"/>
      <c r="NHV840" s="257"/>
      <c r="NHW840" s="257"/>
      <c r="NHX840" s="257"/>
      <c r="NHY840" s="257"/>
      <c r="NHZ840" s="257"/>
      <c r="NIA840" s="257"/>
      <c r="NIB840" s="257"/>
      <c r="NIC840" s="257"/>
      <c r="NID840" s="257"/>
      <c r="NIE840" s="257"/>
      <c r="NIF840" s="257"/>
      <c r="NIG840" s="257"/>
      <c r="NIH840" s="257"/>
      <c r="NII840" s="257"/>
      <c r="NIJ840" s="257"/>
      <c r="NIK840" s="257"/>
      <c r="NIL840" s="257"/>
      <c r="NIM840" s="257"/>
      <c r="NIN840" s="257"/>
      <c r="NIO840" s="257"/>
      <c r="NIP840" s="257"/>
      <c r="NIQ840" s="257"/>
      <c r="NIR840" s="257"/>
      <c r="NIS840" s="257"/>
      <c r="NIT840" s="257"/>
      <c r="NIU840" s="257"/>
      <c r="NIV840" s="257"/>
      <c r="NIW840" s="257"/>
      <c r="NIX840" s="257"/>
      <c r="NIY840" s="257"/>
      <c r="NIZ840" s="257"/>
      <c r="NJA840" s="257"/>
      <c r="NJB840" s="257"/>
      <c r="NJC840" s="257"/>
      <c r="NJD840" s="257"/>
      <c r="NJE840" s="257"/>
      <c r="NJF840" s="257"/>
      <c r="NJG840" s="257"/>
      <c r="NJH840" s="257"/>
      <c r="NJI840" s="257"/>
      <c r="NJJ840" s="257"/>
      <c r="NJK840" s="257"/>
      <c r="NJL840" s="257"/>
      <c r="NJM840" s="257"/>
      <c r="NJN840" s="257"/>
      <c r="NJO840" s="257"/>
      <c r="NJP840" s="257"/>
      <c r="NJQ840" s="257"/>
      <c r="NJR840" s="257"/>
      <c r="NJS840" s="257"/>
      <c r="NJT840" s="257"/>
      <c r="NJU840" s="257"/>
      <c r="NJV840" s="257"/>
      <c r="NJW840" s="257"/>
      <c r="NJX840" s="257"/>
      <c r="NJY840" s="257"/>
      <c r="NJZ840" s="257"/>
      <c r="NKA840" s="257"/>
      <c r="NKB840" s="257"/>
      <c r="NKC840" s="257"/>
      <c r="NKD840" s="257"/>
      <c r="NKE840" s="257"/>
      <c r="NKF840" s="257"/>
      <c r="NKG840" s="257"/>
      <c r="NKH840" s="257"/>
      <c r="NKI840" s="257"/>
      <c r="NKJ840" s="257"/>
      <c r="NKK840" s="257"/>
      <c r="NKL840" s="257"/>
      <c r="NKM840" s="257"/>
      <c r="NKN840" s="257"/>
      <c r="NKO840" s="257"/>
      <c r="NKP840" s="257"/>
      <c r="NKQ840" s="257"/>
      <c r="NKR840" s="257"/>
      <c r="NKS840" s="257"/>
      <c r="NKT840" s="257"/>
      <c r="NKU840" s="257"/>
      <c r="NKV840" s="257"/>
      <c r="NKW840" s="257"/>
      <c r="NKX840" s="257"/>
      <c r="NKY840" s="257"/>
      <c r="NKZ840" s="257"/>
      <c r="NLA840" s="257"/>
      <c r="NLB840" s="257"/>
      <c r="NLC840" s="257"/>
      <c r="NLD840" s="257"/>
      <c r="NLE840" s="257"/>
      <c r="NLF840" s="257"/>
      <c r="NLG840" s="257"/>
      <c r="NLH840" s="257"/>
      <c r="NLI840" s="257"/>
      <c r="NLJ840" s="257"/>
      <c r="NLK840" s="257"/>
      <c r="NLL840" s="257"/>
      <c r="NLM840" s="257"/>
      <c r="NLN840" s="257"/>
      <c r="NLO840" s="257"/>
      <c r="NLP840" s="257"/>
      <c r="NLQ840" s="257"/>
      <c r="NLR840" s="257"/>
      <c r="NLS840" s="257"/>
      <c r="NLT840" s="257"/>
      <c r="NLU840" s="257"/>
      <c r="NLV840" s="257"/>
      <c r="NLW840" s="257"/>
      <c r="NLX840" s="257"/>
      <c r="NLY840" s="257"/>
      <c r="NLZ840" s="257"/>
      <c r="NMA840" s="257"/>
      <c r="NMB840" s="257"/>
      <c r="NMC840" s="257"/>
      <c r="NMD840" s="257"/>
      <c r="NME840" s="257"/>
      <c r="NMF840" s="257"/>
      <c r="NMG840" s="257"/>
      <c r="NMH840" s="257"/>
      <c r="NMI840" s="257"/>
      <c r="NMJ840" s="257"/>
      <c r="NMK840" s="257"/>
      <c r="NML840" s="257"/>
      <c r="NMM840" s="257"/>
      <c r="NMN840" s="257"/>
      <c r="NMO840" s="257"/>
      <c r="NMP840" s="257"/>
      <c r="NMQ840" s="257"/>
      <c r="NMR840" s="257"/>
      <c r="NMS840" s="257"/>
      <c r="NMT840" s="257"/>
      <c r="NMU840" s="257"/>
      <c r="NMV840" s="257"/>
      <c r="NMW840" s="257"/>
      <c r="NMX840" s="257"/>
      <c r="NMY840" s="257"/>
      <c r="NMZ840" s="257"/>
      <c r="NNA840" s="257"/>
      <c r="NNB840" s="257"/>
      <c r="NNC840" s="257"/>
      <c r="NND840" s="257"/>
      <c r="NNE840" s="257"/>
      <c r="NNF840" s="257"/>
      <c r="NNG840" s="257"/>
      <c r="NNH840" s="257"/>
      <c r="NNI840" s="257"/>
      <c r="NNJ840" s="257"/>
      <c r="NNK840" s="257"/>
      <c r="NNL840" s="257"/>
      <c r="NNM840" s="257"/>
      <c r="NNN840" s="257"/>
      <c r="NNO840" s="257"/>
      <c r="NNP840" s="257"/>
      <c r="NNQ840" s="257"/>
      <c r="NNR840" s="257"/>
      <c r="NNS840" s="257"/>
      <c r="NNT840" s="257"/>
      <c r="NNU840" s="257"/>
      <c r="NNV840" s="257"/>
      <c r="NNW840" s="257"/>
      <c r="NNX840" s="257"/>
      <c r="NNY840" s="257"/>
      <c r="NNZ840" s="257"/>
      <c r="NOA840" s="257"/>
      <c r="NOB840" s="257"/>
      <c r="NOC840" s="257"/>
      <c r="NOD840" s="257"/>
      <c r="NOE840" s="257"/>
      <c r="NOF840" s="257"/>
      <c r="NOG840" s="257"/>
      <c r="NOH840" s="257"/>
      <c r="NOI840" s="257"/>
      <c r="NOJ840" s="257"/>
      <c r="NOK840" s="257"/>
      <c r="NOL840" s="257"/>
      <c r="NOM840" s="257"/>
      <c r="NON840" s="257"/>
      <c r="NOO840" s="257"/>
      <c r="NOP840" s="257"/>
      <c r="NOQ840" s="257"/>
      <c r="NOR840" s="257"/>
      <c r="NOS840" s="257"/>
      <c r="NOT840" s="257"/>
      <c r="NOU840" s="257"/>
      <c r="NOV840" s="257"/>
      <c r="NOW840" s="257"/>
      <c r="NOX840" s="257"/>
      <c r="NOY840" s="257"/>
      <c r="NOZ840" s="257"/>
      <c r="NPA840" s="257"/>
      <c r="NPB840" s="257"/>
      <c r="NPC840" s="257"/>
      <c r="NPD840" s="257"/>
      <c r="NPE840" s="257"/>
      <c r="NPF840" s="257"/>
      <c r="NPG840" s="257"/>
      <c r="NPH840" s="257"/>
      <c r="NPI840" s="257"/>
      <c r="NPJ840" s="257"/>
      <c r="NPK840" s="257"/>
      <c r="NPL840" s="257"/>
      <c r="NPM840" s="257"/>
      <c r="NPN840" s="257"/>
      <c r="NPO840" s="257"/>
      <c r="NPP840" s="257"/>
      <c r="NPQ840" s="257"/>
      <c r="NPR840" s="257"/>
      <c r="NPS840" s="257"/>
      <c r="NPT840" s="257"/>
      <c r="NPU840" s="257"/>
      <c r="NPV840" s="257"/>
      <c r="NPW840" s="257"/>
      <c r="NPX840" s="257"/>
      <c r="NPY840" s="257"/>
      <c r="NPZ840" s="257"/>
      <c r="NQA840" s="257"/>
      <c r="NQB840" s="257"/>
      <c r="NQC840" s="257"/>
      <c r="NQD840" s="257"/>
      <c r="NQE840" s="257"/>
      <c r="NQF840" s="257"/>
      <c r="NQG840" s="257"/>
      <c r="NQH840" s="257"/>
      <c r="NQI840" s="257"/>
      <c r="NQJ840" s="257"/>
      <c r="NQK840" s="257"/>
      <c r="NQL840" s="257"/>
      <c r="NQM840" s="257"/>
      <c r="NQN840" s="257"/>
      <c r="NQO840" s="257"/>
      <c r="NQP840" s="257"/>
      <c r="NQQ840" s="257"/>
      <c r="NQR840" s="257"/>
      <c r="NQS840" s="257"/>
      <c r="NQT840" s="257"/>
      <c r="NQU840" s="257"/>
      <c r="NQV840" s="257"/>
      <c r="NQW840" s="257"/>
      <c r="NQX840" s="257"/>
      <c r="NQY840" s="257"/>
      <c r="NQZ840" s="257"/>
      <c r="NRA840" s="257"/>
      <c r="NRB840" s="257"/>
      <c r="NRC840" s="257"/>
      <c r="NRD840" s="257"/>
      <c r="NRE840" s="257"/>
      <c r="NRF840" s="257"/>
      <c r="NRG840" s="257"/>
      <c r="NRH840" s="257"/>
      <c r="NRI840" s="257"/>
      <c r="NRJ840" s="257"/>
      <c r="NRK840" s="257"/>
      <c r="NRL840" s="257"/>
      <c r="NRM840" s="257"/>
      <c r="NRN840" s="257"/>
      <c r="NRO840" s="257"/>
      <c r="NRP840" s="257"/>
      <c r="NRQ840" s="257"/>
      <c r="NRR840" s="257"/>
      <c r="NRS840" s="257"/>
      <c r="NRT840" s="257"/>
      <c r="NRU840" s="257"/>
      <c r="NRV840" s="257"/>
      <c r="NRW840" s="257"/>
      <c r="NRX840" s="257"/>
      <c r="NRY840" s="257"/>
      <c r="NRZ840" s="257"/>
      <c r="NSA840" s="257"/>
      <c r="NSB840" s="257"/>
      <c r="NSC840" s="257"/>
      <c r="NSD840" s="257"/>
      <c r="NSE840" s="257"/>
      <c r="NSF840" s="257"/>
      <c r="NSG840" s="257"/>
      <c r="NSH840" s="257"/>
      <c r="NSI840" s="257"/>
      <c r="NSJ840" s="257"/>
      <c r="NSK840" s="257"/>
      <c r="NSL840" s="257"/>
      <c r="NSM840" s="257"/>
      <c r="NSN840" s="257"/>
      <c r="NSO840" s="257"/>
      <c r="NSP840" s="257"/>
      <c r="NSQ840" s="257"/>
      <c r="NSR840" s="257"/>
      <c r="NSS840" s="257"/>
      <c r="NST840" s="257"/>
      <c r="NSU840" s="257"/>
      <c r="NSV840" s="257"/>
      <c r="NSW840" s="257"/>
      <c r="NSX840" s="257"/>
      <c r="NSY840" s="257"/>
      <c r="NSZ840" s="257"/>
      <c r="NTA840" s="257"/>
      <c r="NTB840" s="257"/>
      <c r="NTC840" s="257"/>
      <c r="NTD840" s="257"/>
      <c r="NTE840" s="257"/>
      <c r="NTF840" s="257"/>
      <c r="NTG840" s="257"/>
      <c r="NTH840" s="257"/>
      <c r="NTI840" s="257"/>
      <c r="NTJ840" s="257"/>
      <c r="NTK840" s="257"/>
      <c r="NTL840" s="257"/>
      <c r="NTM840" s="257"/>
      <c r="NTN840" s="257"/>
      <c r="NTO840" s="257"/>
      <c r="NTP840" s="257"/>
      <c r="NTQ840" s="257"/>
      <c r="NTR840" s="257"/>
      <c r="NTS840" s="257"/>
      <c r="NTT840" s="257"/>
      <c r="NTU840" s="257"/>
      <c r="NTV840" s="257"/>
      <c r="NTW840" s="257"/>
      <c r="NTX840" s="257"/>
      <c r="NTY840" s="257"/>
      <c r="NTZ840" s="257"/>
      <c r="NUA840" s="257"/>
      <c r="NUB840" s="257"/>
      <c r="NUC840" s="257"/>
      <c r="NUD840" s="257"/>
      <c r="NUE840" s="257"/>
      <c r="NUF840" s="257"/>
      <c r="NUG840" s="257"/>
      <c r="NUH840" s="257"/>
      <c r="NUI840" s="257"/>
      <c r="NUJ840" s="257"/>
      <c r="NUK840" s="257"/>
      <c r="NUL840" s="257"/>
      <c r="NUM840" s="257"/>
      <c r="NUN840" s="257"/>
      <c r="NUO840" s="257"/>
      <c r="NUP840" s="257"/>
      <c r="NUQ840" s="257"/>
      <c r="NUR840" s="257"/>
      <c r="NUS840" s="257"/>
      <c r="NUT840" s="257"/>
      <c r="NUU840" s="257"/>
      <c r="NUV840" s="257"/>
      <c r="NUW840" s="257"/>
      <c r="NUX840" s="257"/>
      <c r="NUY840" s="257"/>
      <c r="NUZ840" s="257"/>
      <c r="NVA840" s="257"/>
      <c r="NVB840" s="257"/>
      <c r="NVC840" s="257"/>
      <c r="NVD840" s="257"/>
      <c r="NVE840" s="257"/>
      <c r="NVF840" s="257"/>
      <c r="NVG840" s="257"/>
      <c r="NVH840" s="257"/>
      <c r="NVI840" s="257"/>
      <c r="NVJ840" s="257"/>
      <c r="NVK840" s="257"/>
      <c r="NVL840" s="257"/>
      <c r="NVM840" s="257"/>
      <c r="NVN840" s="257"/>
      <c r="NVO840" s="257"/>
      <c r="NVP840" s="257"/>
      <c r="NVQ840" s="257"/>
      <c r="NVR840" s="257"/>
      <c r="NVS840" s="257"/>
      <c r="NVT840" s="257"/>
      <c r="NVU840" s="257"/>
      <c r="NVV840" s="257"/>
      <c r="NVW840" s="257"/>
      <c r="NVX840" s="257"/>
      <c r="NVY840" s="257"/>
      <c r="NVZ840" s="257"/>
      <c r="NWA840" s="257"/>
      <c r="NWB840" s="257"/>
      <c r="NWC840" s="257"/>
      <c r="NWD840" s="257"/>
      <c r="NWE840" s="257"/>
      <c r="NWF840" s="257"/>
      <c r="NWG840" s="257"/>
      <c r="NWH840" s="257"/>
      <c r="NWI840" s="257"/>
      <c r="NWJ840" s="257"/>
      <c r="NWK840" s="257"/>
      <c r="NWL840" s="257"/>
      <c r="NWM840" s="257"/>
      <c r="NWN840" s="257"/>
      <c r="NWO840" s="257"/>
      <c r="NWP840" s="257"/>
      <c r="NWQ840" s="257"/>
      <c r="NWR840" s="257"/>
      <c r="NWS840" s="257"/>
      <c r="NWT840" s="257"/>
      <c r="NWU840" s="257"/>
      <c r="NWV840" s="257"/>
      <c r="NWW840" s="257"/>
      <c r="NWX840" s="257"/>
      <c r="NWY840" s="257"/>
      <c r="NWZ840" s="257"/>
      <c r="NXA840" s="257"/>
      <c r="NXB840" s="257"/>
      <c r="NXC840" s="257"/>
      <c r="NXD840" s="257"/>
      <c r="NXE840" s="257"/>
      <c r="NXF840" s="257"/>
      <c r="NXG840" s="257"/>
      <c r="NXH840" s="257"/>
      <c r="NXI840" s="257"/>
      <c r="NXJ840" s="257"/>
      <c r="NXK840" s="257"/>
      <c r="NXL840" s="257"/>
      <c r="NXM840" s="257"/>
      <c r="NXN840" s="257"/>
      <c r="NXO840" s="257"/>
      <c r="NXP840" s="257"/>
      <c r="NXQ840" s="257"/>
      <c r="NXR840" s="257"/>
      <c r="NXS840" s="257"/>
      <c r="NXT840" s="257"/>
      <c r="NXU840" s="257"/>
      <c r="NXV840" s="257"/>
      <c r="NXW840" s="257"/>
      <c r="NXX840" s="257"/>
      <c r="NXY840" s="257"/>
      <c r="NXZ840" s="257"/>
      <c r="NYA840" s="257"/>
      <c r="NYB840" s="257"/>
      <c r="NYC840" s="257"/>
      <c r="NYD840" s="257"/>
      <c r="NYE840" s="257"/>
      <c r="NYF840" s="257"/>
      <c r="NYG840" s="257"/>
      <c r="NYH840" s="257"/>
      <c r="NYI840" s="257"/>
      <c r="NYJ840" s="257"/>
      <c r="NYK840" s="257"/>
      <c r="NYL840" s="257"/>
      <c r="NYM840" s="257"/>
      <c r="NYN840" s="257"/>
      <c r="NYO840" s="257"/>
      <c r="NYP840" s="257"/>
      <c r="NYQ840" s="257"/>
      <c r="NYR840" s="257"/>
      <c r="NYS840" s="257"/>
      <c r="NYT840" s="257"/>
      <c r="NYU840" s="257"/>
      <c r="NYV840" s="257"/>
      <c r="NYW840" s="257"/>
      <c r="NYX840" s="257"/>
      <c r="NYY840" s="257"/>
      <c r="NYZ840" s="257"/>
      <c r="NZA840" s="257"/>
      <c r="NZB840" s="257"/>
      <c r="NZC840" s="257"/>
      <c r="NZD840" s="257"/>
      <c r="NZE840" s="257"/>
      <c r="NZF840" s="257"/>
      <c r="NZG840" s="257"/>
      <c r="NZH840" s="257"/>
      <c r="NZI840" s="257"/>
      <c r="NZJ840" s="257"/>
      <c r="NZK840" s="257"/>
      <c r="NZL840" s="257"/>
      <c r="NZM840" s="257"/>
      <c r="NZN840" s="257"/>
      <c r="NZO840" s="257"/>
      <c r="NZP840" s="257"/>
      <c r="NZQ840" s="257"/>
      <c r="NZR840" s="257"/>
      <c r="NZS840" s="257"/>
      <c r="NZT840" s="257"/>
      <c r="NZU840" s="257"/>
      <c r="NZV840" s="257"/>
      <c r="NZW840" s="257"/>
      <c r="NZX840" s="257"/>
      <c r="NZY840" s="257"/>
      <c r="NZZ840" s="257"/>
      <c r="OAA840" s="257"/>
      <c r="OAB840" s="257"/>
      <c r="OAC840" s="257"/>
      <c r="OAD840" s="257"/>
      <c r="OAE840" s="257"/>
      <c r="OAF840" s="257"/>
      <c r="OAG840" s="257"/>
      <c r="OAH840" s="257"/>
      <c r="OAI840" s="257"/>
      <c r="OAJ840" s="257"/>
      <c r="OAK840" s="257"/>
      <c r="OAL840" s="257"/>
      <c r="OAM840" s="257"/>
      <c r="OAN840" s="257"/>
      <c r="OAO840" s="257"/>
      <c r="OAP840" s="257"/>
      <c r="OAQ840" s="257"/>
      <c r="OAR840" s="257"/>
      <c r="OAS840" s="257"/>
      <c r="OAT840" s="257"/>
      <c r="OAU840" s="257"/>
      <c r="OAV840" s="257"/>
      <c r="OAW840" s="257"/>
      <c r="OAX840" s="257"/>
      <c r="OAY840" s="257"/>
      <c r="OAZ840" s="257"/>
      <c r="OBA840" s="257"/>
      <c r="OBB840" s="257"/>
      <c r="OBC840" s="257"/>
      <c r="OBD840" s="257"/>
      <c r="OBE840" s="257"/>
      <c r="OBF840" s="257"/>
      <c r="OBG840" s="257"/>
      <c r="OBH840" s="257"/>
      <c r="OBI840" s="257"/>
      <c r="OBJ840" s="257"/>
      <c r="OBK840" s="257"/>
      <c r="OBL840" s="257"/>
      <c r="OBM840" s="257"/>
      <c r="OBN840" s="257"/>
      <c r="OBO840" s="257"/>
      <c r="OBP840" s="257"/>
      <c r="OBQ840" s="257"/>
      <c r="OBR840" s="257"/>
      <c r="OBS840" s="257"/>
      <c r="OBT840" s="257"/>
      <c r="OBU840" s="257"/>
      <c r="OBV840" s="257"/>
      <c r="OBW840" s="257"/>
      <c r="OBX840" s="257"/>
      <c r="OBY840" s="257"/>
      <c r="OBZ840" s="257"/>
      <c r="OCA840" s="257"/>
      <c r="OCB840" s="257"/>
      <c r="OCC840" s="257"/>
      <c r="OCD840" s="257"/>
      <c r="OCE840" s="257"/>
      <c r="OCF840" s="257"/>
      <c r="OCG840" s="257"/>
      <c r="OCH840" s="257"/>
      <c r="OCI840" s="257"/>
      <c r="OCJ840" s="257"/>
      <c r="OCK840" s="257"/>
      <c r="OCL840" s="257"/>
      <c r="OCM840" s="257"/>
      <c r="OCN840" s="257"/>
      <c r="OCO840" s="257"/>
      <c r="OCP840" s="257"/>
      <c r="OCQ840" s="257"/>
      <c r="OCR840" s="257"/>
      <c r="OCS840" s="257"/>
      <c r="OCT840" s="257"/>
      <c r="OCU840" s="257"/>
      <c r="OCV840" s="257"/>
      <c r="OCW840" s="257"/>
      <c r="OCX840" s="257"/>
      <c r="OCY840" s="257"/>
      <c r="OCZ840" s="257"/>
      <c r="ODA840" s="257"/>
      <c r="ODB840" s="257"/>
      <c r="ODC840" s="257"/>
      <c r="ODD840" s="257"/>
      <c r="ODE840" s="257"/>
      <c r="ODF840" s="257"/>
      <c r="ODG840" s="257"/>
      <c r="ODH840" s="257"/>
      <c r="ODI840" s="257"/>
      <c r="ODJ840" s="257"/>
      <c r="ODK840" s="257"/>
      <c r="ODL840" s="257"/>
      <c r="ODM840" s="257"/>
      <c r="ODN840" s="257"/>
      <c r="ODO840" s="257"/>
      <c r="ODP840" s="257"/>
      <c r="ODQ840" s="257"/>
      <c r="ODR840" s="257"/>
      <c r="ODS840" s="257"/>
      <c r="ODT840" s="257"/>
      <c r="ODU840" s="257"/>
      <c r="ODV840" s="257"/>
      <c r="ODW840" s="257"/>
      <c r="ODX840" s="257"/>
      <c r="ODY840" s="257"/>
      <c r="ODZ840" s="257"/>
      <c r="OEA840" s="257"/>
      <c r="OEB840" s="257"/>
      <c r="OEC840" s="257"/>
      <c r="OED840" s="257"/>
      <c r="OEE840" s="257"/>
      <c r="OEF840" s="257"/>
      <c r="OEG840" s="257"/>
      <c r="OEH840" s="257"/>
      <c r="OEI840" s="257"/>
      <c r="OEJ840" s="257"/>
      <c r="OEK840" s="257"/>
      <c r="OEL840" s="257"/>
      <c r="OEM840" s="257"/>
      <c r="OEN840" s="257"/>
      <c r="OEO840" s="257"/>
      <c r="OEP840" s="257"/>
      <c r="OEQ840" s="257"/>
      <c r="OER840" s="257"/>
      <c r="OES840" s="257"/>
      <c r="OET840" s="257"/>
      <c r="OEU840" s="257"/>
      <c r="OEV840" s="257"/>
      <c r="OEW840" s="257"/>
      <c r="OEX840" s="257"/>
      <c r="OEY840" s="257"/>
      <c r="OEZ840" s="257"/>
      <c r="OFA840" s="257"/>
      <c r="OFB840" s="257"/>
      <c r="OFC840" s="257"/>
      <c r="OFD840" s="257"/>
      <c r="OFE840" s="257"/>
      <c r="OFF840" s="257"/>
      <c r="OFG840" s="257"/>
      <c r="OFH840" s="257"/>
      <c r="OFI840" s="257"/>
      <c r="OFJ840" s="257"/>
      <c r="OFK840" s="257"/>
      <c r="OFL840" s="257"/>
      <c r="OFM840" s="257"/>
      <c r="OFN840" s="257"/>
      <c r="OFO840" s="257"/>
      <c r="OFP840" s="257"/>
      <c r="OFQ840" s="257"/>
      <c r="OFR840" s="257"/>
      <c r="OFS840" s="257"/>
      <c r="OFT840" s="257"/>
      <c r="OFU840" s="257"/>
      <c r="OFV840" s="257"/>
      <c r="OFW840" s="257"/>
      <c r="OFX840" s="257"/>
      <c r="OFY840" s="257"/>
      <c r="OFZ840" s="257"/>
      <c r="OGA840" s="257"/>
      <c r="OGB840" s="257"/>
      <c r="OGC840" s="257"/>
      <c r="OGD840" s="257"/>
      <c r="OGE840" s="257"/>
      <c r="OGF840" s="257"/>
      <c r="OGG840" s="257"/>
      <c r="OGH840" s="257"/>
      <c r="OGI840" s="257"/>
      <c r="OGJ840" s="257"/>
      <c r="OGK840" s="257"/>
      <c r="OGL840" s="257"/>
      <c r="OGM840" s="257"/>
      <c r="OGN840" s="257"/>
      <c r="OGO840" s="257"/>
      <c r="OGP840" s="257"/>
      <c r="OGQ840" s="257"/>
      <c r="OGR840" s="257"/>
      <c r="OGS840" s="257"/>
      <c r="OGT840" s="257"/>
      <c r="OGU840" s="257"/>
      <c r="OGV840" s="257"/>
      <c r="OGW840" s="257"/>
      <c r="OGX840" s="257"/>
      <c r="OGY840" s="257"/>
      <c r="OGZ840" s="257"/>
      <c r="OHA840" s="257"/>
      <c r="OHB840" s="257"/>
      <c r="OHC840" s="257"/>
      <c r="OHD840" s="257"/>
      <c r="OHE840" s="257"/>
      <c r="OHF840" s="257"/>
      <c r="OHG840" s="257"/>
      <c r="OHH840" s="257"/>
      <c r="OHI840" s="257"/>
      <c r="OHJ840" s="257"/>
      <c r="OHK840" s="257"/>
      <c r="OHL840" s="257"/>
      <c r="OHM840" s="257"/>
      <c r="OHN840" s="257"/>
      <c r="OHO840" s="257"/>
      <c r="OHP840" s="257"/>
      <c r="OHQ840" s="257"/>
      <c r="OHR840" s="257"/>
      <c r="OHS840" s="257"/>
      <c r="OHT840" s="257"/>
      <c r="OHU840" s="257"/>
      <c r="OHV840" s="257"/>
      <c r="OHW840" s="257"/>
      <c r="OHX840" s="257"/>
      <c r="OHY840" s="257"/>
      <c r="OHZ840" s="257"/>
      <c r="OIA840" s="257"/>
      <c r="OIB840" s="257"/>
      <c r="OIC840" s="257"/>
      <c r="OID840" s="257"/>
      <c r="OIE840" s="257"/>
      <c r="OIF840" s="257"/>
      <c r="OIG840" s="257"/>
      <c r="OIH840" s="257"/>
      <c r="OII840" s="257"/>
      <c r="OIJ840" s="257"/>
      <c r="OIK840" s="257"/>
      <c r="OIL840" s="257"/>
      <c r="OIM840" s="257"/>
      <c r="OIN840" s="257"/>
      <c r="OIO840" s="257"/>
      <c r="OIP840" s="257"/>
      <c r="OIQ840" s="257"/>
      <c r="OIR840" s="257"/>
      <c r="OIS840" s="257"/>
      <c r="OIT840" s="257"/>
      <c r="OIU840" s="257"/>
      <c r="OIV840" s="257"/>
      <c r="OIW840" s="257"/>
      <c r="OIX840" s="257"/>
      <c r="OIY840" s="257"/>
      <c r="OIZ840" s="257"/>
      <c r="OJA840" s="257"/>
      <c r="OJB840" s="257"/>
      <c r="OJC840" s="257"/>
      <c r="OJD840" s="257"/>
      <c r="OJE840" s="257"/>
      <c r="OJF840" s="257"/>
      <c r="OJG840" s="257"/>
      <c r="OJH840" s="257"/>
      <c r="OJI840" s="257"/>
      <c r="OJJ840" s="257"/>
      <c r="OJK840" s="257"/>
      <c r="OJL840" s="257"/>
      <c r="OJM840" s="257"/>
      <c r="OJN840" s="257"/>
      <c r="OJO840" s="257"/>
      <c r="OJP840" s="257"/>
      <c r="OJQ840" s="257"/>
      <c r="OJR840" s="257"/>
      <c r="OJS840" s="257"/>
      <c r="OJT840" s="257"/>
      <c r="OJU840" s="257"/>
      <c r="OJV840" s="257"/>
      <c r="OJW840" s="257"/>
      <c r="OJX840" s="257"/>
      <c r="OJY840" s="257"/>
      <c r="OJZ840" s="257"/>
      <c r="OKA840" s="257"/>
      <c r="OKB840" s="257"/>
      <c r="OKC840" s="257"/>
      <c r="OKD840" s="257"/>
      <c r="OKE840" s="257"/>
      <c r="OKF840" s="257"/>
      <c r="OKG840" s="257"/>
      <c r="OKH840" s="257"/>
      <c r="OKI840" s="257"/>
      <c r="OKJ840" s="257"/>
      <c r="OKK840" s="257"/>
      <c r="OKL840" s="257"/>
      <c r="OKM840" s="257"/>
      <c r="OKN840" s="257"/>
      <c r="OKO840" s="257"/>
      <c r="OKP840" s="257"/>
      <c r="OKQ840" s="257"/>
      <c r="OKR840" s="257"/>
      <c r="OKS840" s="257"/>
      <c r="OKT840" s="257"/>
      <c r="OKU840" s="257"/>
      <c r="OKV840" s="257"/>
      <c r="OKW840" s="257"/>
      <c r="OKX840" s="257"/>
      <c r="OKY840" s="257"/>
      <c r="OKZ840" s="257"/>
      <c r="OLA840" s="257"/>
      <c r="OLB840" s="257"/>
      <c r="OLC840" s="257"/>
      <c r="OLD840" s="257"/>
      <c r="OLE840" s="257"/>
      <c r="OLF840" s="257"/>
      <c r="OLG840" s="257"/>
      <c r="OLH840" s="257"/>
      <c r="OLI840" s="257"/>
      <c r="OLJ840" s="257"/>
      <c r="OLK840" s="257"/>
      <c r="OLL840" s="257"/>
      <c r="OLM840" s="257"/>
      <c r="OLN840" s="257"/>
      <c r="OLO840" s="257"/>
      <c r="OLP840" s="257"/>
      <c r="OLQ840" s="257"/>
      <c r="OLR840" s="257"/>
      <c r="OLS840" s="257"/>
      <c r="OLT840" s="257"/>
      <c r="OLU840" s="257"/>
      <c r="OLV840" s="257"/>
      <c r="OLW840" s="257"/>
      <c r="OLX840" s="257"/>
      <c r="OLY840" s="257"/>
      <c r="OLZ840" s="257"/>
      <c r="OMA840" s="257"/>
      <c r="OMB840" s="257"/>
      <c r="OMC840" s="257"/>
      <c r="OMD840" s="257"/>
      <c r="OME840" s="257"/>
      <c r="OMF840" s="257"/>
      <c r="OMG840" s="257"/>
      <c r="OMH840" s="257"/>
      <c r="OMI840" s="257"/>
      <c r="OMJ840" s="257"/>
      <c r="OMK840" s="257"/>
      <c r="OML840" s="257"/>
      <c r="OMM840" s="257"/>
      <c r="OMN840" s="257"/>
      <c r="OMO840" s="257"/>
      <c r="OMP840" s="257"/>
      <c r="OMQ840" s="257"/>
      <c r="OMR840" s="257"/>
      <c r="OMS840" s="257"/>
      <c r="OMT840" s="257"/>
      <c r="OMU840" s="257"/>
      <c r="OMV840" s="257"/>
      <c r="OMW840" s="257"/>
      <c r="OMX840" s="257"/>
      <c r="OMY840" s="257"/>
      <c r="OMZ840" s="257"/>
      <c r="ONA840" s="257"/>
      <c r="ONB840" s="257"/>
      <c r="ONC840" s="257"/>
      <c r="OND840" s="257"/>
      <c r="ONE840" s="257"/>
      <c r="ONF840" s="257"/>
      <c r="ONG840" s="257"/>
      <c r="ONH840" s="257"/>
      <c r="ONI840" s="257"/>
      <c r="ONJ840" s="257"/>
      <c r="ONK840" s="257"/>
      <c r="ONL840" s="257"/>
      <c r="ONM840" s="257"/>
      <c r="ONN840" s="257"/>
      <c r="ONO840" s="257"/>
      <c r="ONP840" s="257"/>
      <c r="ONQ840" s="257"/>
      <c r="ONR840" s="257"/>
      <c r="ONS840" s="257"/>
      <c r="ONT840" s="257"/>
      <c r="ONU840" s="257"/>
      <c r="ONV840" s="257"/>
      <c r="ONW840" s="257"/>
      <c r="ONX840" s="257"/>
      <c r="ONY840" s="257"/>
      <c r="ONZ840" s="257"/>
      <c r="OOA840" s="257"/>
      <c r="OOB840" s="257"/>
      <c r="OOC840" s="257"/>
      <c r="OOD840" s="257"/>
      <c r="OOE840" s="257"/>
      <c r="OOF840" s="257"/>
      <c r="OOG840" s="257"/>
      <c r="OOH840" s="257"/>
      <c r="OOI840" s="257"/>
      <c r="OOJ840" s="257"/>
      <c r="OOK840" s="257"/>
      <c r="OOL840" s="257"/>
      <c r="OOM840" s="257"/>
      <c r="OON840" s="257"/>
      <c r="OOO840" s="257"/>
      <c r="OOP840" s="257"/>
      <c r="OOQ840" s="257"/>
      <c r="OOR840" s="257"/>
      <c r="OOS840" s="257"/>
      <c r="OOT840" s="257"/>
      <c r="OOU840" s="257"/>
      <c r="OOV840" s="257"/>
      <c r="OOW840" s="257"/>
      <c r="OOX840" s="257"/>
      <c r="OOY840" s="257"/>
      <c r="OOZ840" s="257"/>
      <c r="OPA840" s="257"/>
      <c r="OPB840" s="257"/>
      <c r="OPC840" s="257"/>
      <c r="OPD840" s="257"/>
      <c r="OPE840" s="257"/>
      <c r="OPF840" s="257"/>
      <c r="OPG840" s="257"/>
      <c r="OPH840" s="257"/>
      <c r="OPI840" s="257"/>
      <c r="OPJ840" s="257"/>
      <c r="OPK840" s="257"/>
      <c r="OPL840" s="257"/>
      <c r="OPM840" s="257"/>
      <c r="OPN840" s="257"/>
      <c r="OPO840" s="257"/>
      <c r="OPP840" s="257"/>
      <c r="OPQ840" s="257"/>
      <c r="OPR840" s="257"/>
      <c r="OPS840" s="257"/>
      <c r="OPT840" s="257"/>
      <c r="OPU840" s="257"/>
      <c r="OPV840" s="257"/>
      <c r="OPW840" s="257"/>
      <c r="OPX840" s="257"/>
      <c r="OPY840" s="257"/>
      <c r="OPZ840" s="257"/>
      <c r="OQA840" s="257"/>
      <c r="OQB840" s="257"/>
      <c r="OQC840" s="257"/>
      <c r="OQD840" s="257"/>
      <c r="OQE840" s="257"/>
      <c r="OQF840" s="257"/>
      <c r="OQG840" s="257"/>
      <c r="OQH840" s="257"/>
      <c r="OQI840" s="257"/>
      <c r="OQJ840" s="257"/>
      <c r="OQK840" s="257"/>
      <c r="OQL840" s="257"/>
      <c r="OQM840" s="257"/>
      <c r="OQN840" s="257"/>
      <c r="OQO840" s="257"/>
      <c r="OQP840" s="257"/>
      <c r="OQQ840" s="257"/>
      <c r="OQR840" s="257"/>
      <c r="OQS840" s="257"/>
      <c r="OQT840" s="257"/>
      <c r="OQU840" s="257"/>
      <c r="OQV840" s="257"/>
      <c r="OQW840" s="257"/>
      <c r="OQX840" s="257"/>
      <c r="OQY840" s="257"/>
      <c r="OQZ840" s="257"/>
      <c r="ORA840" s="257"/>
      <c r="ORB840" s="257"/>
      <c r="ORC840" s="257"/>
      <c r="ORD840" s="257"/>
      <c r="ORE840" s="257"/>
      <c r="ORF840" s="257"/>
      <c r="ORG840" s="257"/>
      <c r="ORH840" s="257"/>
      <c r="ORI840" s="257"/>
      <c r="ORJ840" s="257"/>
      <c r="ORK840" s="257"/>
      <c r="ORL840" s="257"/>
      <c r="ORM840" s="257"/>
      <c r="ORN840" s="257"/>
      <c r="ORO840" s="257"/>
      <c r="ORP840" s="257"/>
      <c r="ORQ840" s="257"/>
      <c r="ORR840" s="257"/>
      <c r="ORS840" s="257"/>
      <c r="ORT840" s="257"/>
      <c r="ORU840" s="257"/>
      <c r="ORV840" s="257"/>
      <c r="ORW840" s="257"/>
      <c r="ORX840" s="257"/>
      <c r="ORY840" s="257"/>
      <c r="ORZ840" s="257"/>
      <c r="OSA840" s="257"/>
      <c r="OSB840" s="257"/>
      <c r="OSC840" s="257"/>
      <c r="OSD840" s="257"/>
      <c r="OSE840" s="257"/>
      <c r="OSF840" s="257"/>
      <c r="OSG840" s="257"/>
      <c r="OSH840" s="257"/>
      <c r="OSI840" s="257"/>
      <c r="OSJ840" s="257"/>
      <c r="OSK840" s="257"/>
      <c r="OSL840" s="257"/>
      <c r="OSM840" s="257"/>
      <c r="OSN840" s="257"/>
      <c r="OSO840" s="257"/>
      <c r="OSP840" s="257"/>
      <c r="OSQ840" s="257"/>
      <c r="OSR840" s="257"/>
      <c r="OSS840" s="257"/>
      <c r="OST840" s="257"/>
      <c r="OSU840" s="257"/>
      <c r="OSV840" s="257"/>
      <c r="OSW840" s="257"/>
      <c r="OSX840" s="257"/>
      <c r="OSY840" s="257"/>
      <c r="OSZ840" s="257"/>
      <c r="OTA840" s="257"/>
      <c r="OTB840" s="257"/>
      <c r="OTC840" s="257"/>
      <c r="OTD840" s="257"/>
      <c r="OTE840" s="257"/>
      <c r="OTF840" s="257"/>
      <c r="OTG840" s="257"/>
      <c r="OTH840" s="257"/>
      <c r="OTI840" s="257"/>
      <c r="OTJ840" s="257"/>
      <c r="OTK840" s="257"/>
      <c r="OTL840" s="257"/>
      <c r="OTM840" s="257"/>
      <c r="OTN840" s="257"/>
      <c r="OTO840" s="257"/>
      <c r="OTP840" s="257"/>
      <c r="OTQ840" s="257"/>
      <c r="OTR840" s="257"/>
      <c r="OTS840" s="257"/>
      <c r="OTT840" s="257"/>
      <c r="OTU840" s="257"/>
      <c r="OTV840" s="257"/>
      <c r="OTW840" s="257"/>
      <c r="OTX840" s="257"/>
      <c r="OTY840" s="257"/>
      <c r="OTZ840" s="257"/>
      <c r="OUA840" s="257"/>
      <c r="OUB840" s="257"/>
      <c r="OUC840" s="257"/>
      <c r="OUD840" s="257"/>
      <c r="OUE840" s="257"/>
      <c r="OUF840" s="257"/>
      <c r="OUG840" s="257"/>
      <c r="OUH840" s="257"/>
      <c r="OUI840" s="257"/>
      <c r="OUJ840" s="257"/>
      <c r="OUK840" s="257"/>
      <c r="OUL840" s="257"/>
      <c r="OUM840" s="257"/>
      <c r="OUN840" s="257"/>
      <c r="OUO840" s="257"/>
      <c r="OUP840" s="257"/>
      <c r="OUQ840" s="257"/>
      <c r="OUR840" s="257"/>
      <c r="OUS840" s="257"/>
      <c r="OUT840" s="257"/>
      <c r="OUU840" s="257"/>
      <c r="OUV840" s="257"/>
      <c r="OUW840" s="257"/>
      <c r="OUX840" s="257"/>
      <c r="OUY840" s="257"/>
      <c r="OUZ840" s="257"/>
      <c r="OVA840" s="257"/>
      <c r="OVB840" s="257"/>
      <c r="OVC840" s="257"/>
      <c r="OVD840" s="257"/>
      <c r="OVE840" s="257"/>
      <c r="OVF840" s="257"/>
      <c r="OVG840" s="257"/>
      <c r="OVH840" s="257"/>
      <c r="OVI840" s="257"/>
      <c r="OVJ840" s="257"/>
      <c r="OVK840" s="257"/>
      <c r="OVL840" s="257"/>
      <c r="OVM840" s="257"/>
      <c r="OVN840" s="257"/>
      <c r="OVO840" s="257"/>
      <c r="OVP840" s="257"/>
      <c r="OVQ840" s="257"/>
      <c r="OVR840" s="257"/>
      <c r="OVS840" s="257"/>
      <c r="OVT840" s="257"/>
      <c r="OVU840" s="257"/>
      <c r="OVV840" s="257"/>
      <c r="OVW840" s="257"/>
      <c r="OVX840" s="257"/>
      <c r="OVY840" s="257"/>
      <c r="OVZ840" s="257"/>
      <c r="OWA840" s="257"/>
      <c r="OWB840" s="257"/>
      <c r="OWC840" s="257"/>
      <c r="OWD840" s="257"/>
      <c r="OWE840" s="257"/>
      <c r="OWF840" s="257"/>
      <c r="OWG840" s="257"/>
      <c r="OWH840" s="257"/>
      <c r="OWI840" s="257"/>
      <c r="OWJ840" s="257"/>
      <c r="OWK840" s="257"/>
      <c r="OWL840" s="257"/>
      <c r="OWM840" s="257"/>
      <c r="OWN840" s="257"/>
      <c r="OWO840" s="257"/>
      <c r="OWP840" s="257"/>
      <c r="OWQ840" s="257"/>
      <c r="OWR840" s="257"/>
      <c r="OWS840" s="257"/>
      <c r="OWT840" s="257"/>
      <c r="OWU840" s="257"/>
      <c r="OWV840" s="257"/>
      <c r="OWW840" s="257"/>
      <c r="OWX840" s="257"/>
      <c r="OWY840" s="257"/>
      <c r="OWZ840" s="257"/>
      <c r="OXA840" s="257"/>
      <c r="OXB840" s="257"/>
      <c r="OXC840" s="257"/>
      <c r="OXD840" s="257"/>
      <c r="OXE840" s="257"/>
      <c r="OXF840" s="257"/>
      <c r="OXG840" s="257"/>
      <c r="OXH840" s="257"/>
      <c r="OXI840" s="257"/>
      <c r="OXJ840" s="257"/>
      <c r="OXK840" s="257"/>
      <c r="OXL840" s="257"/>
      <c r="OXM840" s="257"/>
      <c r="OXN840" s="257"/>
      <c r="OXO840" s="257"/>
      <c r="OXP840" s="257"/>
      <c r="OXQ840" s="257"/>
      <c r="OXR840" s="257"/>
      <c r="OXS840" s="257"/>
      <c r="OXT840" s="257"/>
      <c r="OXU840" s="257"/>
      <c r="OXV840" s="257"/>
      <c r="OXW840" s="257"/>
      <c r="OXX840" s="257"/>
      <c r="OXY840" s="257"/>
      <c r="OXZ840" s="257"/>
      <c r="OYA840" s="257"/>
      <c r="OYB840" s="257"/>
      <c r="OYC840" s="257"/>
      <c r="OYD840" s="257"/>
      <c r="OYE840" s="257"/>
      <c r="OYF840" s="257"/>
      <c r="OYG840" s="257"/>
      <c r="OYH840" s="257"/>
      <c r="OYI840" s="257"/>
      <c r="OYJ840" s="257"/>
      <c r="OYK840" s="257"/>
      <c r="OYL840" s="257"/>
      <c r="OYM840" s="257"/>
      <c r="OYN840" s="257"/>
      <c r="OYO840" s="257"/>
      <c r="OYP840" s="257"/>
      <c r="OYQ840" s="257"/>
      <c r="OYR840" s="257"/>
      <c r="OYS840" s="257"/>
      <c r="OYT840" s="257"/>
      <c r="OYU840" s="257"/>
      <c r="OYV840" s="257"/>
      <c r="OYW840" s="257"/>
      <c r="OYX840" s="257"/>
      <c r="OYY840" s="257"/>
      <c r="OYZ840" s="257"/>
      <c r="OZA840" s="257"/>
      <c r="OZB840" s="257"/>
      <c r="OZC840" s="257"/>
      <c r="OZD840" s="257"/>
      <c r="OZE840" s="257"/>
      <c r="OZF840" s="257"/>
      <c r="OZG840" s="257"/>
      <c r="OZH840" s="257"/>
      <c r="OZI840" s="257"/>
      <c r="OZJ840" s="257"/>
      <c r="OZK840" s="257"/>
      <c r="OZL840" s="257"/>
      <c r="OZM840" s="257"/>
      <c r="OZN840" s="257"/>
      <c r="OZO840" s="257"/>
      <c r="OZP840" s="257"/>
      <c r="OZQ840" s="257"/>
      <c r="OZR840" s="257"/>
      <c r="OZS840" s="257"/>
      <c r="OZT840" s="257"/>
      <c r="OZU840" s="257"/>
      <c r="OZV840" s="257"/>
      <c r="OZW840" s="257"/>
      <c r="OZX840" s="257"/>
      <c r="OZY840" s="257"/>
      <c r="OZZ840" s="257"/>
      <c r="PAA840" s="257"/>
      <c r="PAB840" s="257"/>
      <c r="PAC840" s="257"/>
      <c r="PAD840" s="257"/>
      <c r="PAE840" s="257"/>
      <c r="PAF840" s="257"/>
      <c r="PAG840" s="257"/>
      <c r="PAH840" s="257"/>
      <c r="PAI840" s="257"/>
      <c r="PAJ840" s="257"/>
      <c r="PAK840" s="257"/>
      <c r="PAL840" s="257"/>
      <c r="PAM840" s="257"/>
      <c r="PAN840" s="257"/>
      <c r="PAO840" s="257"/>
      <c r="PAP840" s="257"/>
      <c r="PAQ840" s="257"/>
      <c r="PAR840" s="257"/>
      <c r="PAS840" s="257"/>
      <c r="PAT840" s="257"/>
      <c r="PAU840" s="257"/>
      <c r="PAV840" s="257"/>
      <c r="PAW840" s="257"/>
      <c r="PAX840" s="257"/>
      <c r="PAY840" s="257"/>
      <c r="PAZ840" s="257"/>
      <c r="PBA840" s="257"/>
      <c r="PBB840" s="257"/>
      <c r="PBC840" s="257"/>
      <c r="PBD840" s="257"/>
      <c r="PBE840" s="257"/>
      <c r="PBF840" s="257"/>
      <c r="PBG840" s="257"/>
      <c r="PBH840" s="257"/>
      <c r="PBI840" s="257"/>
      <c r="PBJ840" s="257"/>
      <c r="PBK840" s="257"/>
      <c r="PBL840" s="257"/>
      <c r="PBM840" s="257"/>
      <c r="PBN840" s="257"/>
      <c r="PBO840" s="257"/>
      <c r="PBP840" s="257"/>
      <c r="PBQ840" s="257"/>
      <c r="PBR840" s="257"/>
      <c r="PBS840" s="257"/>
      <c r="PBT840" s="257"/>
      <c r="PBU840" s="257"/>
      <c r="PBV840" s="257"/>
      <c r="PBW840" s="257"/>
      <c r="PBX840" s="257"/>
      <c r="PBY840" s="257"/>
      <c r="PBZ840" s="257"/>
      <c r="PCA840" s="257"/>
      <c r="PCB840" s="257"/>
      <c r="PCC840" s="257"/>
      <c r="PCD840" s="257"/>
      <c r="PCE840" s="257"/>
      <c r="PCF840" s="257"/>
      <c r="PCG840" s="257"/>
      <c r="PCH840" s="257"/>
      <c r="PCI840" s="257"/>
      <c r="PCJ840" s="257"/>
      <c r="PCK840" s="257"/>
      <c r="PCL840" s="257"/>
      <c r="PCM840" s="257"/>
      <c r="PCN840" s="257"/>
      <c r="PCO840" s="257"/>
      <c r="PCP840" s="257"/>
      <c r="PCQ840" s="257"/>
      <c r="PCR840" s="257"/>
      <c r="PCS840" s="257"/>
      <c r="PCT840" s="257"/>
      <c r="PCU840" s="257"/>
      <c r="PCV840" s="257"/>
      <c r="PCW840" s="257"/>
      <c r="PCX840" s="257"/>
      <c r="PCY840" s="257"/>
      <c r="PCZ840" s="257"/>
      <c r="PDA840" s="257"/>
      <c r="PDB840" s="257"/>
      <c r="PDC840" s="257"/>
      <c r="PDD840" s="257"/>
      <c r="PDE840" s="257"/>
      <c r="PDF840" s="257"/>
      <c r="PDG840" s="257"/>
      <c r="PDH840" s="257"/>
      <c r="PDI840" s="257"/>
      <c r="PDJ840" s="257"/>
      <c r="PDK840" s="257"/>
      <c r="PDL840" s="257"/>
      <c r="PDM840" s="257"/>
      <c r="PDN840" s="257"/>
      <c r="PDO840" s="257"/>
      <c r="PDP840" s="257"/>
      <c r="PDQ840" s="257"/>
      <c r="PDR840" s="257"/>
      <c r="PDS840" s="257"/>
      <c r="PDT840" s="257"/>
      <c r="PDU840" s="257"/>
      <c r="PDV840" s="257"/>
      <c r="PDW840" s="257"/>
      <c r="PDX840" s="257"/>
      <c r="PDY840" s="257"/>
      <c r="PDZ840" s="257"/>
      <c r="PEA840" s="257"/>
      <c r="PEB840" s="257"/>
      <c r="PEC840" s="257"/>
      <c r="PED840" s="257"/>
      <c r="PEE840" s="257"/>
      <c r="PEF840" s="257"/>
      <c r="PEG840" s="257"/>
      <c r="PEH840" s="257"/>
      <c r="PEI840" s="257"/>
      <c r="PEJ840" s="257"/>
      <c r="PEK840" s="257"/>
      <c r="PEL840" s="257"/>
      <c r="PEM840" s="257"/>
      <c r="PEN840" s="257"/>
      <c r="PEO840" s="257"/>
      <c r="PEP840" s="257"/>
      <c r="PEQ840" s="257"/>
      <c r="PER840" s="257"/>
      <c r="PES840" s="257"/>
      <c r="PET840" s="257"/>
      <c r="PEU840" s="257"/>
      <c r="PEV840" s="257"/>
      <c r="PEW840" s="257"/>
      <c r="PEX840" s="257"/>
      <c r="PEY840" s="257"/>
      <c r="PEZ840" s="257"/>
      <c r="PFA840" s="257"/>
      <c r="PFB840" s="257"/>
      <c r="PFC840" s="257"/>
      <c r="PFD840" s="257"/>
      <c r="PFE840" s="257"/>
      <c r="PFF840" s="257"/>
      <c r="PFG840" s="257"/>
      <c r="PFH840" s="257"/>
      <c r="PFI840" s="257"/>
      <c r="PFJ840" s="257"/>
      <c r="PFK840" s="257"/>
      <c r="PFL840" s="257"/>
      <c r="PFM840" s="257"/>
      <c r="PFN840" s="257"/>
      <c r="PFO840" s="257"/>
      <c r="PFP840" s="257"/>
      <c r="PFQ840" s="257"/>
      <c r="PFR840" s="257"/>
      <c r="PFS840" s="257"/>
      <c r="PFT840" s="257"/>
      <c r="PFU840" s="257"/>
      <c r="PFV840" s="257"/>
      <c r="PFW840" s="257"/>
      <c r="PFX840" s="257"/>
      <c r="PFY840" s="257"/>
      <c r="PFZ840" s="257"/>
      <c r="PGA840" s="257"/>
      <c r="PGB840" s="257"/>
      <c r="PGC840" s="257"/>
      <c r="PGD840" s="257"/>
      <c r="PGE840" s="257"/>
      <c r="PGF840" s="257"/>
      <c r="PGG840" s="257"/>
      <c r="PGH840" s="257"/>
      <c r="PGI840" s="257"/>
      <c r="PGJ840" s="257"/>
      <c r="PGK840" s="257"/>
      <c r="PGL840" s="257"/>
      <c r="PGM840" s="257"/>
      <c r="PGN840" s="257"/>
      <c r="PGO840" s="257"/>
      <c r="PGP840" s="257"/>
      <c r="PGQ840" s="257"/>
      <c r="PGR840" s="257"/>
      <c r="PGS840" s="257"/>
      <c r="PGT840" s="257"/>
      <c r="PGU840" s="257"/>
      <c r="PGV840" s="257"/>
      <c r="PGW840" s="257"/>
      <c r="PGX840" s="257"/>
      <c r="PGY840" s="257"/>
      <c r="PGZ840" s="257"/>
      <c r="PHA840" s="257"/>
      <c r="PHB840" s="257"/>
      <c r="PHC840" s="257"/>
      <c r="PHD840" s="257"/>
      <c r="PHE840" s="257"/>
      <c r="PHF840" s="257"/>
      <c r="PHG840" s="257"/>
      <c r="PHH840" s="257"/>
      <c r="PHI840" s="257"/>
      <c r="PHJ840" s="257"/>
      <c r="PHK840" s="257"/>
      <c r="PHL840" s="257"/>
      <c r="PHM840" s="257"/>
      <c r="PHN840" s="257"/>
      <c r="PHO840" s="257"/>
      <c r="PHP840" s="257"/>
      <c r="PHQ840" s="257"/>
      <c r="PHR840" s="257"/>
      <c r="PHS840" s="257"/>
      <c r="PHT840" s="257"/>
      <c r="PHU840" s="257"/>
      <c r="PHV840" s="257"/>
      <c r="PHW840" s="257"/>
      <c r="PHX840" s="257"/>
      <c r="PHY840" s="257"/>
      <c r="PHZ840" s="257"/>
      <c r="PIA840" s="257"/>
      <c r="PIB840" s="257"/>
      <c r="PIC840" s="257"/>
      <c r="PID840" s="257"/>
      <c r="PIE840" s="257"/>
      <c r="PIF840" s="257"/>
      <c r="PIG840" s="257"/>
      <c r="PIH840" s="257"/>
      <c r="PII840" s="257"/>
      <c r="PIJ840" s="257"/>
      <c r="PIK840" s="257"/>
      <c r="PIL840" s="257"/>
      <c r="PIM840" s="257"/>
      <c r="PIN840" s="257"/>
      <c r="PIO840" s="257"/>
      <c r="PIP840" s="257"/>
      <c r="PIQ840" s="257"/>
      <c r="PIR840" s="257"/>
      <c r="PIS840" s="257"/>
      <c r="PIT840" s="257"/>
      <c r="PIU840" s="257"/>
      <c r="PIV840" s="257"/>
      <c r="PIW840" s="257"/>
      <c r="PIX840" s="257"/>
      <c r="PIY840" s="257"/>
      <c r="PIZ840" s="257"/>
      <c r="PJA840" s="257"/>
      <c r="PJB840" s="257"/>
      <c r="PJC840" s="257"/>
      <c r="PJD840" s="257"/>
      <c r="PJE840" s="257"/>
      <c r="PJF840" s="257"/>
      <c r="PJG840" s="257"/>
      <c r="PJH840" s="257"/>
      <c r="PJI840" s="257"/>
      <c r="PJJ840" s="257"/>
      <c r="PJK840" s="257"/>
      <c r="PJL840" s="257"/>
      <c r="PJM840" s="257"/>
      <c r="PJN840" s="257"/>
      <c r="PJO840" s="257"/>
      <c r="PJP840" s="257"/>
      <c r="PJQ840" s="257"/>
      <c r="PJR840" s="257"/>
      <c r="PJS840" s="257"/>
      <c r="PJT840" s="257"/>
      <c r="PJU840" s="257"/>
      <c r="PJV840" s="257"/>
      <c r="PJW840" s="257"/>
      <c r="PJX840" s="257"/>
      <c r="PJY840" s="257"/>
      <c r="PJZ840" s="257"/>
      <c r="PKA840" s="257"/>
      <c r="PKB840" s="257"/>
      <c r="PKC840" s="257"/>
      <c r="PKD840" s="257"/>
      <c r="PKE840" s="257"/>
      <c r="PKF840" s="257"/>
      <c r="PKG840" s="257"/>
      <c r="PKH840" s="257"/>
      <c r="PKI840" s="257"/>
      <c r="PKJ840" s="257"/>
      <c r="PKK840" s="257"/>
      <c r="PKL840" s="257"/>
      <c r="PKM840" s="257"/>
      <c r="PKN840" s="257"/>
      <c r="PKO840" s="257"/>
      <c r="PKP840" s="257"/>
      <c r="PKQ840" s="257"/>
      <c r="PKR840" s="257"/>
      <c r="PKS840" s="257"/>
      <c r="PKT840" s="257"/>
      <c r="PKU840" s="257"/>
      <c r="PKV840" s="257"/>
      <c r="PKW840" s="257"/>
      <c r="PKX840" s="257"/>
      <c r="PKY840" s="257"/>
      <c r="PKZ840" s="257"/>
      <c r="PLA840" s="257"/>
      <c r="PLB840" s="257"/>
      <c r="PLC840" s="257"/>
      <c r="PLD840" s="257"/>
      <c r="PLE840" s="257"/>
      <c r="PLF840" s="257"/>
      <c r="PLG840" s="257"/>
      <c r="PLH840" s="257"/>
      <c r="PLI840" s="257"/>
      <c r="PLJ840" s="257"/>
      <c r="PLK840" s="257"/>
      <c r="PLL840" s="257"/>
      <c r="PLM840" s="257"/>
      <c r="PLN840" s="257"/>
      <c r="PLO840" s="257"/>
      <c r="PLP840" s="257"/>
      <c r="PLQ840" s="257"/>
      <c r="PLR840" s="257"/>
      <c r="PLS840" s="257"/>
      <c r="PLT840" s="257"/>
      <c r="PLU840" s="257"/>
      <c r="PLV840" s="257"/>
      <c r="PLW840" s="257"/>
      <c r="PLX840" s="257"/>
      <c r="PLY840" s="257"/>
      <c r="PLZ840" s="257"/>
      <c r="PMA840" s="257"/>
      <c r="PMB840" s="257"/>
      <c r="PMC840" s="257"/>
      <c r="PMD840" s="257"/>
      <c r="PME840" s="257"/>
      <c r="PMF840" s="257"/>
      <c r="PMG840" s="257"/>
      <c r="PMH840" s="257"/>
      <c r="PMI840" s="257"/>
      <c r="PMJ840" s="257"/>
      <c r="PMK840" s="257"/>
      <c r="PML840" s="257"/>
      <c r="PMM840" s="257"/>
      <c r="PMN840" s="257"/>
      <c r="PMO840" s="257"/>
      <c r="PMP840" s="257"/>
      <c r="PMQ840" s="257"/>
      <c r="PMR840" s="257"/>
      <c r="PMS840" s="257"/>
      <c r="PMT840" s="257"/>
      <c r="PMU840" s="257"/>
      <c r="PMV840" s="257"/>
      <c r="PMW840" s="257"/>
      <c r="PMX840" s="257"/>
      <c r="PMY840" s="257"/>
      <c r="PMZ840" s="257"/>
      <c r="PNA840" s="257"/>
      <c r="PNB840" s="257"/>
      <c r="PNC840" s="257"/>
      <c r="PND840" s="257"/>
      <c r="PNE840" s="257"/>
      <c r="PNF840" s="257"/>
      <c r="PNG840" s="257"/>
      <c r="PNH840" s="257"/>
      <c r="PNI840" s="257"/>
      <c r="PNJ840" s="257"/>
      <c r="PNK840" s="257"/>
      <c r="PNL840" s="257"/>
      <c r="PNM840" s="257"/>
      <c r="PNN840" s="257"/>
      <c r="PNO840" s="257"/>
      <c r="PNP840" s="257"/>
      <c r="PNQ840" s="257"/>
      <c r="PNR840" s="257"/>
      <c r="PNS840" s="257"/>
      <c r="PNT840" s="257"/>
      <c r="PNU840" s="257"/>
      <c r="PNV840" s="257"/>
      <c r="PNW840" s="257"/>
      <c r="PNX840" s="257"/>
      <c r="PNY840" s="257"/>
      <c r="PNZ840" s="257"/>
      <c r="POA840" s="257"/>
      <c r="POB840" s="257"/>
      <c r="POC840" s="257"/>
      <c r="POD840" s="257"/>
      <c r="POE840" s="257"/>
      <c r="POF840" s="257"/>
      <c r="POG840" s="257"/>
      <c r="POH840" s="257"/>
      <c r="POI840" s="257"/>
      <c r="POJ840" s="257"/>
      <c r="POK840" s="257"/>
      <c r="POL840" s="257"/>
      <c r="POM840" s="257"/>
      <c r="PON840" s="257"/>
      <c r="POO840" s="257"/>
      <c r="POP840" s="257"/>
      <c r="POQ840" s="257"/>
      <c r="POR840" s="257"/>
      <c r="POS840" s="257"/>
      <c r="POT840" s="257"/>
      <c r="POU840" s="257"/>
      <c r="POV840" s="257"/>
      <c r="POW840" s="257"/>
      <c r="POX840" s="257"/>
      <c r="POY840" s="257"/>
      <c r="POZ840" s="257"/>
      <c r="PPA840" s="257"/>
      <c r="PPB840" s="257"/>
      <c r="PPC840" s="257"/>
      <c r="PPD840" s="257"/>
      <c r="PPE840" s="257"/>
      <c r="PPF840" s="257"/>
      <c r="PPG840" s="257"/>
      <c r="PPH840" s="257"/>
      <c r="PPI840" s="257"/>
      <c r="PPJ840" s="257"/>
      <c r="PPK840" s="257"/>
      <c r="PPL840" s="257"/>
      <c r="PPM840" s="257"/>
      <c r="PPN840" s="257"/>
      <c r="PPO840" s="257"/>
      <c r="PPP840" s="257"/>
      <c r="PPQ840" s="257"/>
      <c r="PPR840" s="257"/>
      <c r="PPS840" s="257"/>
      <c r="PPT840" s="257"/>
      <c r="PPU840" s="257"/>
      <c r="PPV840" s="257"/>
      <c r="PPW840" s="257"/>
      <c r="PPX840" s="257"/>
      <c r="PPY840" s="257"/>
      <c r="PPZ840" s="257"/>
      <c r="PQA840" s="257"/>
      <c r="PQB840" s="257"/>
      <c r="PQC840" s="257"/>
      <c r="PQD840" s="257"/>
      <c r="PQE840" s="257"/>
      <c r="PQF840" s="257"/>
      <c r="PQG840" s="257"/>
      <c r="PQH840" s="257"/>
      <c r="PQI840" s="257"/>
      <c r="PQJ840" s="257"/>
      <c r="PQK840" s="257"/>
      <c r="PQL840" s="257"/>
      <c r="PQM840" s="257"/>
      <c r="PQN840" s="257"/>
      <c r="PQO840" s="257"/>
      <c r="PQP840" s="257"/>
      <c r="PQQ840" s="257"/>
      <c r="PQR840" s="257"/>
      <c r="PQS840" s="257"/>
      <c r="PQT840" s="257"/>
      <c r="PQU840" s="257"/>
      <c r="PQV840" s="257"/>
      <c r="PQW840" s="257"/>
      <c r="PQX840" s="257"/>
      <c r="PQY840" s="257"/>
      <c r="PQZ840" s="257"/>
      <c r="PRA840" s="257"/>
      <c r="PRB840" s="257"/>
      <c r="PRC840" s="257"/>
      <c r="PRD840" s="257"/>
      <c r="PRE840" s="257"/>
      <c r="PRF840" s="257"/>
      <c r="PRG840" s="257"/>
      <c r="PRH840" s="257"/>
      <c r="PRI840" s="257"/>
      <c r="PRJ840" s="257"/>
      <c r="PRK840" s="257"/>
      <c r="PRL840" s="257"/>
      <c r="PRM840" s="257"/>
      <c r="PRN840" s="257"/>
      <c r="PRO840" s="257"/>
      <c r="PRP840" s="257"/>
      <c r="PRQ840" s="257"/>
      <c r="PRR840" s="257"/>
      <c r="PRS840" s="257"/>
      <c r="PRT840" s="257"/>
      <c r="PRU840" s="257"/>
      <c r="PRV840" s="257"/>
      <c r="PRW840" s="257"/>
      <c r="PRX840" s="257"/>
      <c r="PRY840" s="257"/>
      <c r="PRZ840" s="257"/>
      <c r="PSA840" s="257"/>
      <c r="PSB840" s="257"/>
      <c r="PSC840" s="257"/>
      <c r="PSD840" s="257"/>
      <c r="PSE840" s="257"/>
      <c r="PSF840" s="257"/>
      <c r="PSG840" s="257"/>
      <c r="PSH840" s="257"/>
      <c r="PSI840" s="257"/>
      <c r="PSJ840" s="257"/>
      <c r="PSK840" s="257"/>
      <c r="PSL840" s="257"/>
      <c r="PSM840" s="257"/>
      <c r="PSN840" s="257"/>
      <c r="PSO840" s="257"/>
      <c r="PSP840" s="257"/>
      <c r="PSQ840" s="257"/>
      <c r="PSR840" s="257"/>
      <c r="PSS840" s="257"/>
      <c r="PST840" s="257"/>
      <c r="PSU840" s="257"/>
      <c r="PSV840" s="257"/>
      <c r="PSW840" s="257"/>
      <c r="PSX840" s="257"/>
      <c r="PSY840" s="257"/>
      <c r="PSZ840" s="257"/>
      <c r="PTA840" s="257"/>
      <c r="PTB840" s="257"/>
      <c r="PTC840" s="257"/>
      <c r="PTD840" s="257"/>
      <c r="PTE840" s="257"/>
      <c r="PTF840" s="257"/>
      <c r="PTG840" s="257"/>
      <c r="PTH840" s="257"/>
      <c r="PTI840" s="257"/>
      <c r="PTJ840" s="257"/>
      <c r="PTK840" s="257"/>
      <c r="PTL840" s="257"/>
      <c r="PTM840" s="257"/>
      <c r="PTN840" s="257"/>
      <c r="PTO840" s="257"/>
      <c r="PTP840" s="257"/>
      <c r="PTQ840" s="257"/>
      <c r="PTR840" s="257"/>
      <c r="PTS840" s="257"/>
      <c r="PTT840" s="257"/>
      <c r="PTU840" s="257"/>
      <c r="PTV840" s="257"/>
      <c r="PTW840" s="257"/>
      <c r="PTX840" s="257"/>
      <c r="PTY840" s="257"/>
      <c r="PTZ840" s="257"/>
      <c r="PUA840" s="257"/>
      <c r="PUB840" s="257"/>
      <c r="PUC840" s="257"/>
      <c r="PUD840" s="257"/>
      <c r="PUE840" s="257"/>
      <c r="PUF840" s="257"/>
      <c r="PUG840" s="257"/>
      <c r="PUH840" s="257"/>
      <c r="PUI840" s="257"/>
      <c r="PUJ840" s="257"/>
      <c r="PUK840" s="257"/>
      <c r="PUL840" s="257"/>
      <c r="PUM840" s="257"/>
      <c r="PUN840" s="257"/>
      <c r="PUO840" s="257"/>
      <c r="PUP840" s="257"/>
      <c r="PUQ840" s="257"/>
      <c r="PUR840" s="257"/>
      <c r="PUS840" s="257"/>
      <c r="PUT840" s="257"/>
      <c r="PUU840" s="257"/>
      <c r="PUV840" s="257"/>
      <c r="PUW840" s="257"/>
      <c r="PUX840" s="257"/>
      <c r="PUY840" s="257"/>
      <c r="PUZ840" s="257"/>
      <c r="PVA840" s="257"/>
      <c r="PVB840" s="257"/>
      <c r="PVC840" s="257"/>
      <c r="PVD840" s="257"/>
      <c r="PVE840" s="257"/>
      <c r="PVF840" s="257"/>
      <c r="PVG840" s="257"/>
      <c r="PVH840" s="257"/>
      <c r="PVI840" s="257"/>
      <c r="PVJ840" s="257"/>
      <c r="PVK840" s="257"/>
      <c r="PVL840" s="257"/>
      <c r="PVM840" s="257"/>
      <c r="PVN840" s="257"/>
      <c r="PVO840" s="257"/>
      <c r="PVP840" s="257"/>
      <c r="PVQ840" s="257"/>
      <c r="PVR840" s="257"/>
      <c r="PVS840" s="257"/>
      <c r="PVT840" s="257"/>
      <c r="PVU840" s="257"/>
      <c r="PVV840" s="257"/>
      <c r="PVW840" s="257"/>
      <c r="PVX840" s="257"/>
      <c r="PVY840" s="257"/>
      <c r="PVZ840" s="257"/>
      <c r="PWA840" s="257"/>
      <c r="PWB840" s="257"/>
      <c r="PWC840" s="257"/>
      <c r="PWD840" s="257"/>
      <c r="PWE840" s="257"/>
      <c r="PWF840" s="257"/>
      <c r="PWG840" s="257"/>
      <c r="PWH840" s="257"/>
      <c r="PWI840" s="257"/>
      <c r="PWJ840" s="257"/>
      <c r="PWK840" s="257"/>
      <c r="PWL840" s="257"/>
      <c r="PWM840" s="257"/>
      <c r="PWN840" s="257"/>
      <c r="PWO840" s="257"/>
      <c r="PWP840" s="257"/>
      <c r="PWQ840" s="257"/>
      <c r="PWR840" s="257"/>
      <c r="PWS840" s="257"/>
      <c r="PWT840" s="257"/>
      <c r="PWU840" s="257"/>
      <c r="PWV840" s="257"/>
      <c r="PWW840" s="257"/>
      <c r="PWX840" s="257"/>
      <c r="PWY840" s="257"/>
      <c r="PWZ840" s="257"/>
      <c r="PXA840" s="257"/>
      <c r="PXB840" s="257"/>
      <c r="PXC840" s="257"/>
      <c r="PXD840" s="257"/>
      <c r="PXE840" s="257"/>
      <c r="PXF840" s="257"/>
      <c r="PXG840" s="257"/>
      <c r="PXH840" s="257"/>
      <c r="PXI840" s="257"/>
      <c r="PXJ840" s="257"/>
      <c r="PXK840" s="257"/>
      <c r="PXL840" s="257"/>
      <c r="PXM840" s="257"/>
      <c r="PXN840" s="257"/>
      <c r="PXO840" s="257"/>
      <c r="PXP840" s="257"/>
      <c r="PXQ840" s="257"/>
      <c r="PXR840" s="257"/>
      <c r="PXS840" s="257"/>
      <c r="PXT840" s="257"/>
      <c r="PXU840" s="257"/>
      <c r="PXV840" s="257"/>
      <c r="PXW840" s="257"/>
      <c r="PXX840" s="257"/>
      <c r="PXY840" s="257"/>
      <c r="PXZ840" s="257"/>
      <c r="PYA840" s="257"/>
      <c r="PYB840" s="257"/>
      <c r="PYC840" s="257"/>
      <c r="PYD840" s="257"/>
      <c r="PYE840" s="257"/>
      <c r="PYF840" s="257"/>
      <c r="PYG840" s="257"/>
      <c r="PYH840" s="257"/>
      <c r="PYI840" s="257"/>
      <c r="PYJ840" s="257"/>
      <c r="PYK840" s="257"/>
      <c r="PYL840" s="257"/>
      <c r="PYM840" s="257"/>
      <c r="PYN840" s="257"/>
      <c r="PYO840" s="257"/>
      <c r="PYP840" s="257"/>
      <c r="PYQ840" s="257"/>
      <c r="PYR840" s="257"/>
      <c r="PYS840" s="257"/>
      <c r="PYT840" s="257"/>
      <c r="PYU840" s="257"/>
      <c r="PYV840" s="257"/>
      <c r="PYW840" s="257"/>
      <c r="PYX840" s="257"/>
      <c r="PYY840" s="257"/>
      <c r="PYZ840" s="257"/>
      <c r="PZA840" s="257"/>
      <c r="PZB840" s="257"/>
      <c r="PZC840" s="257"/>
      <c r="PZD840" s="257"/>
      <c r="PZE840" s="257"/>
      <c r="PZF840" s="257"/>
      <c r="PZG840" s="257"/>
      <c r="PZH840" s="257"/>
      <c r="PZI840" s="257"/>
      <c r="PZJ840" s="257"/>
      <c r="PZK840" s="257"/>
      <c r="PZL840" s="257"/>
      <c r="PZM840" s="257"/>
      <c r="PZN840" s="257"/>
      <c r="PZO840" s="257"/>
      <c r="PZP840" s="257"/>
      <c r="PZQ840" s="257"/>
      <c r="PZR840" s="257"/>
      <c r="PZS840" s="257"/>
      <c r="PZT840" s="257"/>
      <c r="PZU840" s="257"/>
      <c r="PZV840" s="257"/>
      <c r="PZW840" s="257"/>
      <c r="PZX840" s="257"/>
      <c r="PZY840" s="257"/>
      <c r="PZZ840" s="257"/>
      <c r="QAA840" s="257"/>
      <c r="QAB840" s="257"/>
      <c r="QAC840" s="257"/>
      <c r="QAD840" s="257"/>
      <c r="QAE840" s="257"/>
      <c r="QAF840" s="257"/>
      <c r="QAG840" s="257"/>
      <c r="QAH840" s="257"/>
      <c r="QAI840" s="257"/>
      <c r="QAJ840" s="257"/>
      <c r="QAK840" s="257"/>
      <c r="QAL840" s="257"/>
      <c r="QAM840" s="257"/>
      <c r="QAN840" s="257"/>
      <c r="QAO840" s="257"/>
      <c r="QAP840" s="257"/>
      <c r="QAQ840" s="257"/>
      <c r="QAR840" s="257"/>
      <c r="QAS840" s="257"/>
      <c r="QAT840" s="257"/>
      <c r="QAU840" s="257"/>
      <c r="QAV840" s="257"/>
      <c r="QAW840" s="257"/>
      <c r="QAX840" s="257"/>
      <c r="QAY840" s="257"/>
      <c r="QAZ840" s="257"/>
      <c r="QBA840" s="257"/>
      <c r="QBB840" s="257"/>
      <c r="QBC840" s="257"/>
      <c r="QBD840" s="257"/>
      <c r="QBE840" s="257"/>
      <c r="QBF840" s="257"/>
      <c r="QBG840" s="257"/>
      <c r="QBH840" s="257"/>
      <c r="QBI840" s="257"/>
      <c r="QBJ840" s="257"/>
      <c r="QBK840" s="257"/>
      <c r="QBL840" s="257"/>
      <c r="QBM840" s="257"/>
      <c r="QBN840" s="257"/>
      <c r="QBO840" s="257"/>
      <c r="QBP840" s="257"/>
      <c r="QBQ840" s="257"/>
      <c r="QBR840" s="257"/>
      <c r="QBS840" s="257"/>
      <c r="QBT840" s="257"/>
      <c r="QBU840" s="257"/>
      <c r="QBV840" s="257"/>
      <c r="QBW840" s="257"/>
      <c r="QBX840" s="257"/>
      <c r="QBY840" s="257"/>
      <c r="QBZ840" s="257"/>
      <c r="QCA840" s="257"/>
      <c r="QCB840" s="257"/>
      <c r="QCC840" s="257"/>
      <c r="QCD840" s="257"/>
      <c r="QCE840" s="257"/>
      <c r="QCF840" s="257"/>
      <c r="QCG840" s="257"/>
      <c r="QCH840" s="257"/>
      <c r="QCI840" s="257"/>
      <c r="QCJ840" s="257"/>
      <c r="QCK840" s="257"/>
      <c r="QCL840" s="257"/>
      <c r="QCM840" s="257"/>
      <c r="QCN840" s="257"/>
      <c r="QCO840" s="257"/>
      <c r="QCP840" s="257"/>
      <c r="QCQ840" s="257"/>
      <c r="QCR840" s="257"/>
      <c r="QCS840" s="257"/>
      <c r="QCT840" s="257"/>
      <c r="QCU840" s="257"/>
      <c r="QCV840" s="257"/>
      <c r="QCW840" s="257"/>
      <c r="QCX840" s="257"/>
      <c r="QCY840" s="257"/>
      <c r="QCZ840" s="257"/>
      <c r="QDA840" s="257"/>
      <c r="QDB840" s="257"/>
      <c r="QDC840" s="257"/>
      <c r="QDD840" s="257"/>
      <c r="QDE840" s="257"/>
      <c r="QDF840" s="257"/>
      <c r="QDG840" s="257"/>
      <c r="QDH840" s="257"/>
      <c r="QDI840" s="257"/>
      <c r="QDJ840" s="257"/>
      <c r="QDK840" s="257"/>
      <c r="QDL840" s="257"/>
      <c r="QDM840" s="257"/>
      <c r="QDN840" s="257"/>
      <c r="QDO840" s="257"/>
      <c r="QDP840" s="257"/>
      <c r="QDQ840" s="257"/>
      <c r="QDR840" s="257"/>
      <c r="QDS840" s="257"/>
      <c r="QDT840" s="257"/>
      <c r="QDU840" s="257"/>
      <c r="QDV840" s="257"/>
      <c r="QDW840" s="257"/>
      <c r="QDX840" s="257"/>
      <c r="QDY840" s="257"/>
      <c r="QDZ840" s="257"/>
      <c r="QEA840" s="257"/>
      <c r="QEB840" s="257"/>
      <c r="QEC840" s="257"/>
      <c r="QED840" s="257"/>
      <c r="QEE840" s="257"/>
      <c r="QEF840" s="257"/>
      <c r="QEG840" s="257"/>
      <c r="QEH840" s="257"/>
      <c r="QEI840" s="257"/>
      <c r="QEJ840" s="257"/>
      <c r="QEK840" s="257"/>
      <c r="QEL840" s="257"/>
      <c r="QEM840" s="257"/>
      <c r="QEN840" s="257"/>
      <c r="QEO840" s="257"/>
      <c r="QEP840" s="257"/>
      <c r="QEQ840" s="257"/>
      <c r="QER840" s="257"/>
      <c r="QES840" s="257"/>
      <c r="QET840" s="257"/>
      <c r="QEU840" s="257"/>
      <c r="QEV840" s="257"/>
      <c r="QEW840" s="257"/>
      <c r="QEX840" s="257"/>
      <c r="QEY840" s="257"/>
      <c r="QEZ840" s="257"/>
      <c r="QFA840" s="257"/>
      <c r="QFB840" s="257"/>
      <c r="QFC840" s="257"/>
      <c r="QFD840" s="257"/>
      <c r="QFE840" s="257"/>
      <c r="QFF840" s="257"/>
      <c r="QFG840" s="257"/>
      <c r="QFH840" s="257"/>
      <c r="QFI840" s="257"/>
      <c r="QFJ840" s="257"/>
      <c r="QFK840" s="257"/>
      <c r="QFL840" s="257"/>
      <c r="QFM840" s="257"/>
      <c r="QFN840" s="257"/>
      <c r="QFO840" s="257"/>
      <c r="QFP840" s="257"/>
      <c r="QFQ840" s="257"/>
      <c r="QFR840" s="257"/>
      <c r="QFS840" s="257"/>
      <c r="QFT840" s="257"/>
      <c r="QFU840" s="257"/>
      <c r="QFV840" s="257"/>
      <c r="QFW840" s="257"/>
      <c r="QFX840" s="257"/>
      <c r="QFY840" s="257"/>
      <c r="QFZ840" s="257"/>
      <c r="QGA840" s="257"/>
      <c r="QGB840" s="257"/>
      <c r="QGC840" s="257"/>
      <c r="QGD840" s="257"/>
      <c r="QGE840" s="257"/>
      <c r="QGF840" s="257"/>
      <c r="QGG840" s="257"/>
      <c r="QGH840" s="257"/>
      <c r="QGI840" s="257"/>
      <c r="QGJ840" s="257"/>
      <c r="QGK840" s="257"/>
      <c r="QGL840" s="257"/>
      <c r="QGM840" s="257"/>
      <c r="QGN840" s="257"/>
      <c r="QGO840" s="257"/>
      <c r="QGP840" s="257"/>
      <c r="QGQ840" s="257"/>
      <c r="QGR840" s="257"/>
      <c r="QGS840" s="257"/>
      <c r="QGT840" s="257"/>
      <c r="QGU840" s="257"/>
      <c r="QGV840" s="257"/>
      <c r="QGW840" s="257"/>
      <c r="QGX840" s="257"/>
      <c r="QGY840" s="257"/>
      <c r="QGZ840" s="257"/>
      <c r="QHA840" s="257"/>
      <c r="QHB840" s="257"/>
      <c r="QHC840" s="257"/>
      <c r="QHD840" s="257"/>
      <c r="QHE840" s="257"/>
      <c r="QHF840" s="257"/>
      <c r="QHG840" s="257"/>
      <c r="QHH840" s="257"/>
      <c r="QHI840" s="257"/>
      <c r="QHJ840" s="257"/>
      <c r="QHK840" s="257"/>
      <c r="QHL840" s="257"/>
      <c r="QHM840" s="257"/>
      <c r="QHN840" s="257"/>
      <c r="QHO840" s="257"/>
      <c r="QHP840" s="257"/>
      <c r="QHQ840" s="257"/>
      <c r="QHR840" s="257"/>
      <c r="QHS840" s="257"/>
      <c r="QHT840" s="257"/>
      <c r="QHU840" s="257"/>
      <c r="QHV840" s="257"/>
      <c r="QHW840" s="257"/>
      <c r="QHX840" s="257"/>
      <c r="QHY840" s="257"/>
      <c r="QHZ840" s="257"/>
      <c r="QIA840" s="257"/>
      <c r="QIB840" s="257"/>
      <c r="QIC840" s="257"/>
      <c r="QID840" s="257"/>
      <c r="QIE840" s="257"/>
      <c r="QIF840" s="257"/>
      <c r="QIG840" s="257"/>
      <c r="QIH840" s="257"/>
      <c r="QII840" s="257"/>
      <c r="QIJ840" s="257"/>
      <c r="QIK840" s="257"/>
      <c r="QIL840" s="257"/>
      <c r="QIM840" s="257"/>
      <c r="QIN840" s="257"/>
      <c r="QIO840" s="257"/>
      <c r="QIP840" s="257"/>
      <c r="QIQ840" s="257"/>
      <c r="QIR840" s="257"/>
      <c r="QIS840" s="257"/>
      <c r="QIT840" s="257"/>
      <c r="QIU840" s="257"/>
      <c r="QIV840" s="257"/>
      <c r="QIW840" s="257"/>
      <c r="QIX840" s="257"/>
      <c r="QIY840" s="257"/>
      <c r="QIZ840" s="257"/>
      <c r="QJA840" s="257"/>
      <c r="QJB840" s="257"/>
      <c r="QJC840" s="257"/>
      <c r="QJD840" s="257"/>
      <c r="QJE840" s="257"/>
      <c r="QJF840" s="257"/>
      <c r="QJG840" s="257"/>
      <c r="QJH840" s="257"/>
      <c r="QJI840" s="257"/>
      <c r="QJJ840" s="257"/>
      <c r="QJK840" s="257"/>
      <c r="QJL840" s="257"/>
      <c r="QJM840" s="257"/>
      <c r="QJN840" s="257"/>
      <c r="QJO840" s="257"/>
      <c r="QJP840" s="257"/>
      <c r="QJQ840" s="257"/>
      <c r="QJR840" s="257"/>
      <c r="QJS840" s="257"/>
      <c r="QJT840" s="257"/>
      <c r="QJU840" s="257"/>
      <c r="QJV840" s="257"/>
      <c r="QJW840" s="257"/>
      <c r="QJX840" s="257"/>
      <c r="QJY840" s="257"/>
      <c r="QJZ840" s="257"/>
      <c r="QKA840" s="257"/>
      <c r="QKB840" s="257"/>
      <c r="QKC840" s="257"/>
      <c r="QKD840" s="257"/>
      <c r="QKE840" s="257"/>
      <c r="QKF840" s="257"/>
      <c r="QKG840" s="257"/>
      <c r="QKH840" s="257"/>
      <c r="QKI840" s="257"/>
      <c r="QKJ840" s="257"/>
      <c r="QKK840" s="257"/>
      <c r="QKL840" s="257"/>
      <c r="QKM840" s="257"/>
      <c r="QKN840" s="257"/>
      <c r="QKO840" s="257"/>
      <c r="QKP840" s="257"/>
      <c r="QKQ840" s="257"/>
      <c r="QKR840" s="257"/>
      <c r="QKS840" s="257"/>
      <c r="QKT840" s="257"/>
      <c r="QKU840" s="257"/>
      <c r="QKV840" s="257"/>
      <c r="QKW840" s="257"/>
      <c r="QKX840" s="257"/>
      <c r="QKY840" s="257"/>
      <c r="QKZ840" s="257"/>
      <c r="QLA840" s="257"/>
      <c r="QLB840" s="257"/>
      <c r="QLC840" s="257"/>
      <c r="QLD840" s="257"/>
      <c r="QLE840" s="257"/>
      <c r="QLF840" s="257"/>
      <c r="QLG840" s="257"/>
      <c r="QLH840" s="257"/>
      <c r="QLI840" s="257"/>
      <c r="QLJ840" s="257"/>
      <c r="QLK840" s="257"/>
      <c r="QLL840" s="257"/>
      <c r="QLM840" s="257"/>
      <c r="QLN840" s="257"/>
      <c r="QLO840" s="257"/>
      <c r="QLP840" s="257"/>
      <c r="QLQ840" s="257"/>
      <c r="QLR840" s="257"/>
      <c r="QLS840" s="257"/>
      <c r="QLT840" s="257"/>
      <c r="QLU840" s="257"/>
      <c r="QLV840" s="257"/>
      <c r="QLW840" s="257"/>
      <c r="QLX840" s="257"/>
      <c r="QLY840" s="257"/>
      <c r="QLZ840" s="257"/>
      <c r="QMA840" s="257"/>
      <c r="QMB840" s="257"/>
      <c r="QMC840" s="257"/>
      <c r="QMD840" s="257"/>
      <c r="QME840" s="257"/>
      <c r="QMF840" s="257"/>
      <c r="QMG840" s="257"/>
      <c r="QMH840" s="257"/>
      <c r="QMI840" s="257"/>
      <c r="QMJ840" s="257"/>
      <c r="QMK840" s="257"/>
      <c r="QML840" s="257"/>
      <c r="QMM840" s="257"/>
      <c r="QMN840" s="257"/>
      <c r="QMO840" s="257"/>
      <c r="QMP840" s="257"/>
      <c r="QMQ840" s="257"/>
      <c r="QMR840" s="257"/>
      <c r="QMS840" s="257"/>
      <c r="QMT840" s="257"/>
      <c r="QMU840" s="257"/>
      <c r="QMV840" s="257"/>
      <c r="QMW840" s="257"/>
      <c r="QMX840" s="257"/>
      <c r="QMY840" s="257"/>
      <c r="QMZ840" s="257"/>
      <c r="QNA840" s="257"/>
      <c r="QNB840" s="257"/>
      <c r="QNC840" s="257"/>
      <c r="QND840" s="257"/>
      <c r="QNE840" s="257"/>
      <c r="QNF840" s="257"/>
      <c r="QNG840" s="257"/>
      <c r="QNH840" s="257"/>
      <c r="QNI840" s="257"/>
      <c r="QNJ840" s="257"/>
      <c r="QNK840" s="257"/>
      <c r="QNL840" s="257"/>
      <c r="QNM840" s="257"/>
      <c r="QNN840" s="257"/>
      <c r="QNO840" s="257"/>
      <c r="QNP840" s="257"/>
      <c r="QNQ840" s="257"/>
      <c r="QNR840" s="257"/>
      <c r="QNS840" s="257"/>
      <c r="QNT840" s="257"/>
      <c r="QNU840" s="257"/>
      <c r="QNV840" s="257"/>
      <c r="QNW840" s="257"/>
      <c r="QNX840" s="257"/>
      <c r="QNY840" s="257"/>
      <c r="QNZ840" s="257"/>
      <c r="QOA840" s="257"/>
      <c r="QOB840" s="257"/>
      <c r="QOC840" s="257"/>
      <c r="QOD840" s="257"/>
      <c r="QOE840" s="257"/>
      <c r="QOF840" s="257"/>
      <c r="QOG840" s="257"/>
      <c r="QOH840" s="257"/>
      <c r="QOI840" s="257"/>
      <c r="QOJ840" s="257"/>
      <c r="QOK840" s="257"/>
      <c r="QOL840" s="257"/>
      <c r="QOM840" s="257"/>
      <c r="QON840" s="257"/>
      <c r="QOO840" s="257"/>
      <c r="QOP840" s="257"/>
      <c r="QOQ840" s="257"/>
      <c r="QOR840" s="257"/>
      <c r="QOS840" s="257"/>
      <c r="QOT840" s="257"/>
      <c r="QOU840" s="257"/>
      <c r="QOV840" s="257"/>
      <c r="QOW840" s="257"/>
      <c r="QOX840" s="257"/>
      <c r="QOY840" s="257"/>
      <c r="QOZ840" s="257"/>
      <c r="QPA840" s="257"/>
      <c r="QPB840" s="257"/>
      <c r="QPC840" s="257"/>
      <c r="QPD840" s="257"/>
      <c r="QPE840" s="257"/>
      <c r="QPF840" s="257"/>
      <c r="QPG840" s="257"/>
      <c r="QPH840" s="257"/>
      <c r="QPI840" s="257"/>
      <c r="QPJ840" s="257"/>
      <c r="QPK840" s="257"/>
      <c r="QPL840" s="257"/>
      <c r="QPM840" s="257"/>
      <c r="QPN840" s="257"/>
      <c r="QPO840" s="257"/>
      <c r="QPP840" s="257"/>
      <c r="QPQ840" s="257"/>
      <c r="QPR840" s="257"/>
      <c r="QPS840" s="257"/>
      <c r="QPT840" s="257"/>
      <c r="QPU840" s="257"/>
      <c r="QPV840" s="257"/>
      <c r="QPW840" s="257"/>
      <c r="QPX840" s="257"/>
      <c r="QPY840" s="257"/>
      <c r="QPZ840" s="257"/>
      <c r="QQA840" s="257"/>
      <c r="QQB840" s="257"/>
      <c r="QQC840" s="257"/>
      <c r="QQD840" s="257"/>
      <c r="QQE840" s="257"/>
      <c r="QQF840" s="257"/>
      <c r="QQG840" s="257"/>
      <c r="QQH840" s="257"/>
      <c r="QQI840" s="257"/>
      <c r="QQJ840" s="257"/>
      <c r="QQK840" s="257"/>
      <c r="QQL840" s="257"/>
      <c r="QQM840" s="257"/>
      <c r="QQN840" s="257"/>
      <c r="QQO840" s="257"/>
      <c r="QQP840" s="257"/>
      <c r="QQQ840" s="257"/>
      <c r="QQR840" s="257"/>
      <c r="QQS840" s="257"/>
      <c r="QQT840" s="257"/>
      <c r="QQU840" s="257"/>
      <c r="QQV840" s="257"/>
      <c r="QQW840" s="257"/>
      <c r="QQX840" s="257"/>
      <c r="QQY840" s="257"/>
      <c r="QQZ840" s="257"/>
      <c r="QRA840" s="257"/>
      <c r="QRB840" s="257"/>
      <c r="QRC840" s="257"/>
      <c r="QRD840" s="257"/>
      <c r="QRE840" s="257"/>
      <c r="QRF840" s="257"/>
      <c r="QRG840" s="257"/>
      <c r="QRH840" s="257"/>
      <c r="QRI840" s="257"/>
      <c r="QRJ840" s="257"/>
      <c r="QRK840" s="257"/>
      <c r="QRL840" s="257"/>
      <c r="QRM840" s="257"/>
      <c r="QRN840" s="257"/>
      <c r="QRO840" s="257"/>
      <c r="QRP840" s="257"/>
      <c r="QRQ840" s="257"/>
      <c r="QRR840" s="257"/>
      <c r="QRS840" s="257"/>
      <c r="QRT840" s="257"/>
      <c r="QRU840" s="257"/>
      <c r="QRV840" s="257"/>
      <c r="QRW840" s="257"/>
      <c r="QRX840" s="257"/>
      <c r="QRY840" s="257"/>
      <c r="QRZ840" s="257"/>
      <c r="QSA840" s="257"/>
      <c r="QSB840" s="257"/>
      <c r="QSC840" s="257"/>
      <c r="QSD840" s="257"/>
      <c r="QSE840" s="257"/>
      <c r="QSF840" s="257"/>
      <c r="QSG840" s="257"/>
      <c r="QSH840" s="257"/>
      <c r="QSI840" s="257"/>
      <c r="QSJ840" s="257"/>
      <c r="QSK840" s="257"/>
      <c r="QSL840" s="257"/>
      <c r="QSM840" s="257"/>
      <c r="QSN840" s="257"/>
      <c r="QSO840" s="257"/>
      <c r="QSP840" s="257"/>
      <c r="QSQ840" s="257"/>
      <c r="QSR840" s="257"/>
      <c r="QSS840" s="257"/>
      <c r="QST840" s="257"/>
      <c r="QSU840" s="257"/>
      <c r="QSV840" s="257"/>
      <c r="QSW840" s="257"/>
      <c r="QSX840" s="257"/>
      <c r="QSY840" s="257"/>
      <c r="QSZ840" s="257"/>
      <c r="QTA840" s="257"/>
      <c r="QTB840" s="257"/>
      <c r="QTC840" s="257"/>
      <c r="QTD840" s="257"/>
      <c r="QTE840" s="257"/>
      <c r="QTF840" s="257"/>
      <c r="QTG840" s="257"/>
      <c r="QTH840" s="257"/>
      <c r="QTI840" s="257"/>
      <c r="QTJ840" s="257"/>
      <c r="QTK840" s="257"/>
      <c r="QTL840" s="257"/>
      <c r="QTM840" s="257"/>
      <c r="QTN840" s="257"/>
      <c r="QTO840" s="257"/>
      <c r="QTP840" s="257"/>
      <c r="QTQ840" s="257"/>
      <c r="QTR840" s="257"/>
      <c r="QTS840" s="257"/>
      <c r="QTT840" s="257"/>
      <c r="QTU840" s="257"/>
      <c r="QTV840" s="257"/>
      <c r="QTW840" s="257"/>
      <c r="QTX840" s="257"/>
      <c r="QTY840" s="257"/>
      <c r="QTZ840" s="257"/>
      <c r="QUA840" s="257"/>
      <c r="QUB840" s="257"/>
      <c r="QUC840" s="257"/>
      <c r="QUD840" s="257"/>
      <c r="QUE840" s="257"/>
      <c r="QUF840" s="257"/>
      <c r="QUG840" s="257"/>
      <c r="QUH840" s="257"/>
      <c r="QUI840" s="257"/>
      <c r="QUJ840" s="257"/>
      <c r="QUK840" s="257"/>
      <c r="QUL840" s="257"/>
      <c r="QUM840" s="257"/>
      <c r="QUN840" s="257"/>
      <c r="QUO840" s="257"/>
      <c r="QUP840" s="257"/>
      <c r="QUQ840" s="257"/>
      <c r="QUR840" s="257"/>
      <c r="QUS840" s="257"/>
      <c r="QUT840" s="257"/>
      <c r="QUU840" s="257"/>
      <c r="QUV840" s="257"/>
      <c r="QUW840" s="257"/>
      <c r="QUX840" s="257"/>
      <c r="QUY840" s="257"/>
      <c r="QUZ840" s="257"/>
      <c r="QVA840" s="257"/>
      <c r="QVB840" s="257"/>
      <c r="QVC840" s="257"/>
      <c r="QVD840" s="257"/>
      <c r="QVE840" s="257"/>
      <c r="QVF840" s="257"/>
      <c r="QVG840" s="257"/>
      <c r="QVH840" s="257"/>
      <c r="QVI840" s="257"/>
      <c r="QVJ840" s="257"/>
      <c r="QVK840" s="257"/>
      <c r="QVL840" s="257"/>
      <c r="QVM840" s="257"/>
      <c r="QVN840" s="257"/>
      <c r="QVO840" s="257"/>
      <c r="QVP840" s="257"/>
      <c r="QVQ840" s="257"/>
      <c r="QVR840" s="257"/>
      <c r="QVS840" s="257"/>
      <c r="QVT840" s="257"/>
      <c r="QVU840" s="257"/>
      <c r="QVV840" s="257"/>
      <c r="QVW840" s="257"/>
      <c r="QVX840" s="257"/>
      <c r="QVY840" s="257"/>
      <c r="QVZ840" s="257"/>
      <c r="QWA840" s="257"/>
      <c r="QWB840" s="257"/>
      <c r="QWC840" s="257"/>
      <c r="QWD840" s="257"/>
      <c r="QWE840" s="257"/>
      <c r="QWF840" s="257"/>
      <c r="QWG840" s="257"/>
      <c r="QWH840" s="257"/>
      <c r="QWI840" s="257"/>
      <c r="QWJ840" s="257"/>
      <c r="QWK840" s="257"/>
      <c r="QWL840" s="257"/>
      <c r="QWM840" s="257"/>
      <c r="QWN840" s="257"/>
      <c r="QWO840" s="257"/>
      <c r="QWP840" s="257"/>
      <c r="QWQ840" s="257"/>
      <c r="QWR840" s="257"/>
      <c r="QWS840" s="257"/>
      <c r="QWT840" s="257"/>
      <c r="QWU840" s="257"/>
      <c r="QWV840" s="257"/>
      <c r="QWW840" s="257"/>
      <c r="QWX840" s="257"/>
      <c r="QWY840" s="257"/>
      <c r="QWZ840" s="257"/>
      <c r="QXA840" s="257"/>
      <c r="QXB840" s="257"/>
      <c r="QXC840" s="257"/>
      <c r="QXD840" s="257"/>
      <c r="QXE840" s="257"/>
      <c r="QXF840" s="257"/>
      <c r="QXG840" s="257"/>
      <c r="QXH840" s="257"/>
      <c r="QXI840" s="257"/>
      <c r="QXJ840" s="257"/>
      <c r="QXK840" s="257"/>
      <c r="QXL840" s="257"/>
      <c r="QXM840" s="257"/>
      <c r="QXN840" s="257"/>
      <c r="QXO840" s="257"/>
      <c r="QXP840" s="257"/>
      <c r="QXQ840" s="257"/>
      <c r="QXR840" s="257"/>
      <c r="QXS840" s="257"/>
      <c r="QXT840" s="257"/>
      <c r="QXU840" s="257"/>
      <c r="QXV840" s="257"/>
      <c r="QXW840" s="257"/>
      <c r="QXX840" s="257"/>
      <c r="QXY840" s="257"/>
      <c r="QXZ840" s="257"/>
      <c r="QYA840" s="257"/>
      <c r="QYB840" s="257"/>
      <c r="QYC840" s="257"/>
      <c r="QYD840" s="257"/>
      <c r="QYE840" s="257"/>
      <c r="QYF840" s="257"/>
      <c r="QYG840" s="257"/>
      <c r="QYH840" s="257"/>
      <c r="QYI840" s="257"/>
      <c r="QYJ840" s="257"/>
      <c r="QYK840" s="257"/>
      <c r="QYL840" s="257"/>
      <c r="QYM840" s="257"/>
      <c r="QYN840" s="257"/>
      <c r="QYO840" s="257"/>
      <c r="QYP840" s="257"/>
      <c r="QYQ840" s="257"/>
      <c r="QYR840" s="257"/>
      <c r="QYS840" s="257"/>
      <c r="QYT840" s="257"/>
      <c r="QYU840" s="257"/>
      <c r="QYV840" s="257"/>
      <c r="QYW840" s="257"/>
      <c r="QYX840" s="257"/>
      <c r="QYY840" s="257"/>
      <c r="QYZ840" s="257"/>
      <c r="QZA840" s="257"/>
      <c r="QZB840" s="257"/>
      <c r="QZC840" s="257"/>
      <c r="QZD840" s="257"/>
      <c r="QZE840" s="257"/>
      <c r="QZF840" s="257"/>
      <c r="QZG840" s="257"/>
      <c r="QZH840" s="257"/>
      <c r="QZI840" s="257"/>
      <c r="QZJ840" s="257"/>
      <c r="QZK840" s="257"/>
      <c r="QZL840" s="257"/>
      <c r="QZM840" s="257"/>
      <c r="QZN840" s="257"/>
      <c r="QZO840" s="257"/>
      <c r="QZP840" s="257"/>
      <c r="QZQ840" s="257"/>
      <c r="QZR840" s="257"/>
      <c r="QZS840" s="257"/>
      <c r="QZT840" s="257"/>
      <c r="QZU840" s="257"/>
      <c r="QZV840" s="257"/>
      <c r="QZW840" s="257"/>
      <c r="QZX840" s="257"/>
      <c r="QZY840" s="257"/>
      <c r="QZZ840" s="257"/>
      <c r="RAA840" s="257"/>
      <c r="RAB840" s="257"/>
      <c r="RAC840" s="257"/>
      <c r="RAD840" s="257"/>
      <c r="RAE840" s="257"/>
      <c r="RAF840" s="257"/>
      <c r="RAG840" s="257"/>
      <c r="RAH840" s="257"/>
      <c r="RAI840" s="257"/>
      <c r="RAJ840" s="257"/>
      <c r="RAK840" s="257"/>
      <c r="RAL840" s="257"/>
      <c r="RAM840" s="257"/>
      <c r="RAN840" s="257"/>
      <c r="RAO840" s="257"/>
      <c r="RAP840" s="257"/>
      <c r="RAQ840" s="257"/>
      <c r="RAR840" s="257"/>
      <c r="RAS840" s="257"/>
      <c r="RAT840" s="257"/>
      <c r="RAU840" s="257"/>
      <c r="RAV840" s="257"/>
      <c r="RAW840" s="257"/>
      <c r="RAX840" s="257"/>
      <c r="RAY840" s="257"/>
      <c r="RAZ840" s="257"/>
      <c r="RBA840" s="257"/>
      <c r="RBB840" s="257"/>
      <c r="RBC840" s="257"/>
      <c r="RBD840" s="257"/>
      <c r="RBE840" s="257"/>
      <c r="RBF840" s="257"/>
      <c r="RBG840" s="257"/>
      <c r="RBH840" s="257"/>
      <c r="RBI840" s="257"/>
      <c r="RBJ840" s="257"/>
      <c r="RBK840" s="257"/>
      <c r="RBL840" s="257"/>
      <c r="RBM840" s="257"/>
      <c r="RBN840" s="257"/>
      <c r="RBO840" s="257"/>
      <c r="RBP840" s="257"/>
      <c r="RBQ840" s="257"/>
      <c r="RBR840" s="257"/>
      <c r="RBS840" s="257"/>
      <c r="RBT840" s="257"/>
      <c r="RBU840" s="257"/>
      <c r="RBV840" s="257"/>
      <c r="RBW840" s="257"/>
      <c r="RBX840" s="257"/>
      <c r="RBY840" s="257"/>
      <c r="RBZ840" s="257"/>
      <c r="RCA840" s="257"/>
      <c r="RCB840" s="257"/>
      <c r="RCC840" s="257"/>
      <c r="RCD840" s="257"/>
      <c r="RCE840" s="257"/>
      <c r="RCF840" s="257"/>
      <c r="RCG840" s="257"/>
      <c r="RCH840" s="257"/>
      <c r="RCI840" s="257"/>
      <c r="RCJ840" s="257"/>
      <c r="RCK840" s="257"/>
      <c r="RCL840" s="257"/>
      <c r="RCM840" s="257"/>
      <c r="RCN840" s="257"/>
      <c r="RCO840" s="257"/>
      <c r="RCP840" s="257"/>
      <c r="RCQ840" s="257"/>
      <c r="RCR840" s="257"/>
      <c r="RCS840" s="257"/>
      <c r="RCT840" s="257"/>
      <c r="RCU840" s="257"/>
      <c r="RCV840" s="257"/>
      <c r="RCW840" s="257"/>
      <c r="RCX840" s="257"/>
      <c r="RCY840" s="257"/>
      <c r="RCZ840" s="257"/>
      <c r="RDA840" s="257"/>
      <c r="RDB840" s="257"/>
      <c r="RDC840" s="257"/>
      <c r="RDD840" s="257"/>
      <c r="RDE840" s="257"/>
      <c r="RDF840" s="257"/>
      <c r="RDG840" s="257"/>
      <c r="RDH840" s="257"/>
      <c r="RDI840" s="257"/>
      <c r="RDJ840" s="257"/>
      <c r="RDK840" s="257"/>
      <c r="RDL840" s="257"/>
      <c r="RDM840" s="257"/>
      <c r="RDN840" s="257"/>
      <c r="RDO840" s="257"/>
      <c r="RDP840" s="257"/>
      <c r="RDQ840" s="257"/>
      <c r="RDR840" s="257"/>
      <c r="RDS840" s="257"/>
      <c r="RDT840" s="257"/>
      <c r="RDU840" s="257"/>
      <c r="RDV840" s="257"/>
      <c r="RDW840" s="257"/>
      <c r="RDX840" s="257"/>
      <c r="RDY840" s="257"/>
      <c r="RDZ840" s="257"/>
      <c r="REA840" s="257"/>
      <c r="REB840" s="257"/>
      <c r="REC840" s="257"/>
      <c r="RED840" s="257"/>
      <c r="REE840" s="257"/>
      <c r="REF840" s="257"/>
      <c r="REG840" s="257"/>
      <c r="REH840" s="257"/>
      <c r="REI840" s="257"/>
      <c r="REJ840" s="257"/>
      <c r="REK840" s="257"/>
      <c r="REL840" s="257"/>
      <c r="REM840" s="257"/>
      <c r="REN840" s="257"/>
      <c r="REO840" s="257"/>
      <c r="REP840" s="257"/>
      <c r="REQ840" s="257"/>
      <c r="RER840" s="257"/>
      <c r="RES840" s="257"/>
      <c r="RET840" s="257"/>
      <c r="REU840" s="257"/>
      <c r="REV840" s="257"/>
      <c r="REW840" s="257"/>
      <c r="REX840" s="257"/>
      <c r="REY840" s="257"/>
      <c r="REZ840" s="257"/>
      <c r="RFA840" s="257"/>
      <c r="RFB840" s="257"/>
      <c r="RFC840" s="257"/>
      <c r="RFD840" s="257"/>
      <c r="RFE840" s="257"/>
      <c r="RFF840" s="257"/>
      <c r="RFG840" s="257"/>
      <c r="RFH840" s="257"/>
      <c r="RFI840" s="257"/>
      <c r="RFJ840" s="257"/>
      <c r="RFK840" s="257"/>
      <c r="RFL840" s="257"/>
      <c r="RFM840" s="257"/>
      <c r="RFN840" s="257"/>
      <c r="RFO840" s="257"/>
      <c r="RFP840" s="257"/>
      <c r="RFQ840" s="257"/>
      <c r="RFR840" s="257"/>
      <c r="RFS840" s="257"/>
      <c r="RFT840" s="257"/>
      <c r="RFU840" s="257"/>
      <c r="RFV840" s="257"/>
      <c r="RFW840" s="257"/>
      <c r="RFX840" s="257"/>
      <c r="RFY840" s="257"/>
      <c r="RFZ840" s="257"/>
      <c r="RGA840" s="257"/>
      <c r="RGB840" s="257"/>
      <c r="RGC840" s="257"/>
      <c r="RGD840" s="257"/>
      <c r="RGE840" s="257"/>
      <c r="RGF840" s="257"/>
      <c r="RGG840" s="257"/>
      <c r="RGH840" s="257"/>
      <c r="RGI840" s="257"/>
      <c r="RGJ840" s="257"/>
      <c r="RGK840" s="257"/>
      <c r="RGL840" s="257"/>
      <c r="RGM840" s="257"/>
      <c r="RGN840" s="257"/>
      <c r="RGO840" s="257"/>
      <c r="RGP840" s="257"/>
      <c r="RGQ840" s="257"/>
      <c r="RGR840" s="257"/>
      <c r="RGS840" s="257"/>
      <c r="RGT840" s="257"/>
      <c r="RGU840" s="257"/>
      <c r="RGV840" s="257"/>
      <c r="RGW840" s="257"/>
      <c r="RGX840" s="257"/>
      <c r="RGY840" s="257"/>
      <c r="RGZ840" s="257"/>
      <c r="RHA840" s="257"/>
      <c r="RHB840" s="257"/>
      <c r="RHC840" s="257"/>
      <c r="RHD840" s="257"/>
      <c r="RHE840" s="257"/>
      <c r="RHF840" s="257"/>
      <c r="RHG840" s="257"/>
      <c r="RHH840" s="257"/>
      <c r="RHI840" s="257"/>
      <c r="RHJ840" s="257"/>
      <c r="RHK840" s="257"/>
      <c r="RHL840" s="257"/>
      <c r="RHM840" s="257"/>
      <c r="RHN840" s="257"/>
      <c r="RHO840" s="257"/>
      <c r="RHP840" s="257"/>
      <c r="RHQ840" s="257"/>
      <c r="RHR840" s="257"/>
      <c r="RHS840" s="257"/>
      <c r="RHT840" s="257"/>
      <c r="RHU840" s="257"/>
      <c r="RHV840" s="257"/>
      <c r="RHW840" s="257"/>
      <c r="RHX840" s="257"/>
      <c r="RHY840" s="257"/>
      <c r="RHZ840" s="257"/>
      <c r="RIA840" s="257"/>
      <c r="RIB840" s="257"/>
      <c r="RIC840" s="257"/>
      <c r="RID840" s="257"/>
      <c r="RIE840" s="257"/>
      <c r="RIF840" s="257"/>
      <c r="RIG840" s="257"/>
      <c r="RIH840" s="257"/>
      <c r="RII840" s="257"/>
      <c r="RIJ840" s="257"/>
      <c r="RIK840" s="257"/>
      <c r="RIL840" s="257"/>
      <c r="RIM840" s="257"/>
      <c r="RIN840" s="257"/>
      <c r="RIO840" s="257"/>
      <c r="RIP840" s="257"/>
      <c r="RIQ840" s="257"/>
      <c r="RIR840" s="257"/>
      <c r="RIS840" s="257"/>
      <c r="RIT840" s="257"/>
      <c r="RIU840" s="257"/>
      <c r="RIV840" s="257"/>
      <c r="RIW840" s="257"/>
      <c r="RIX840" s="257"/>
      <c r="RIY840" s="257"/>
      <c r="RIZ840" s="257"/>
      <c r="RJA840" s="257"/>
      <c r="RJB840" s="257"/>
      <c r="RJC840" s="257"/>
      <c r="RJD840" s="257"/>
      <c r="RJE840" s="257"/>
      <c r="RJF840" s="257"/>
      <c r="RJG840" s="257"/>
      <c r="RJH840" s="257"/>
      <c r="RJI840" s="257"/>
      <c r="RJJ840" s="257"/>
      <c r="RJK840" s="257"/>
      <c r="RJL840" s="257"/>
      <c r="RJM840" s="257"/>
      <c r="RJN840" s="257"/>
      <c r="RJO840" s="257"/>
      <c r="RJP840" s="257"/>
      <c r="RJQ840" s="257"/>
      <c r="RJR840" s="257"/>
      <c r="RJS840" s="257"/>
      <c r="RJT840" s="257"/>
      <c r="RJU840" s="257"/>
      <c r="RJV840" s="257"/>
      <c r="RJW840" s="257"/>
      <c r="RJX840" s="257"/>
      <c r="RJY840" s="257"/>
      <c r="RJZ840" s="257"/>
      <c r="RKA840" s="257"/>
      <c r="RKB840" s="257"/>
      <c r="RKC840" s="257"/>
      <c r="RKD840" s="257"/>
      <c r="RKE840" s="257"/>
      <c r="RKF840" s="257"/>
      <c r="RKG840" s="257"/>
      <c r="RKH840" s="257"/>
      <c r="RKI840" s="257"/>
      <c r="RKJ840" s="257"/>
      <c r="RKK840" s="257"/>
      <c r="RKL840" s="257"/>
      <c r="RKM840" s="257"/>
      <c r="RKN840" s="257"/>
      <c r="RKO840" s="257"/>
      <c r="RKP840" s="257"/>
      <c r="RKQ840" s="257"/>
      <c r="RKR840" s="257"/>
      <c r="RKS840" s="257"/>
      <c r="RKT840" s="257"/>
      <c r="RKU840" s="257"/>
      <c r="RKV840" s="257"/>
      <c r="RKW840" s="257"/>
      <c r="RKX840" s="257"/>
      <c r="RKY840" s="257"/>
      <c r="RKZ840" s="257"/>
      <c r="RLA840" s="257"/>
      <c r="RLB840" s="257"/>
      <c r="RLC840" s="257"/>
      <c r="RLD840" s="257"/>
      <c r="RLE840" s="257"/>
      <c r="RLF840" s="257"/>
      <c r="RLG840" s="257"/>
      <c r="RLH840" s="257"/>
      <c r="RLI840" s="257"/>
      <c r="RLJ840" s="257"/>
      <c r="RLK840" s="257"/>
      <c r="RLL840" s="257"/>
      <c r="RLM840" s="257"/>
      <c r="RLN840" s="257"/>
      <c r="RLO840" s="257"/>
      <c r="RLP840" s="257"/>
      <c r="RLQ840" s="257"/>
      <c r="RLR840" s="257"/>
      <c r="RLS840" s="257"/>
      <c r="RLT840" s="257"/>
      <c r="RLU840" s="257"/>
      <c r="RLV840" s="257"/>
      <c r="RLW840" s="257"/>
      <c r="RLX840" s="257"/>
      <c r="RLY840" s="257"/>
      <c r="RLZ840" s="257"/>
      <c r="RMA840" s="257"/>
      <c r="RMB840" s="257"/>
      <c r="RMC840" s="257"/>
      <c r="RMD840" s="257"/>
      <c r="RME840" s="257"/>
      <c r="RMF840" s="257"/>
      <c r="RMG840" s="257"/>
      <c r="RMH840" s="257"/>
      <c r="RMI840" s="257"/>
      <c r="RMJ840" s="257"/>
      <c r="RMK840" s="257"/>
      <c r="RML840" s="257"/>
      <c r="RMM840" s="257"/>
      <c r="RMN840" s="257"/>
      <c r="RMO840" s="257"/>
      <c r="RMP840" s="257"/>
      <c r="RMQ840" s="257"/>
      <c r="RMR840" s="257"/>
      <c r="RMS840" s="257"/>
      <c r="RMT840" s="257"/>
      <c r="RMU840" s="257"/>
      <c r="RMV840" s="257"/>
      <c r="RMW840" s="257"/>
      <c r="RMX840" s="257"/>
      <c r="RMY840" s="257"/>
      <c r="RMZ840" s="257"/>
      <c r="RNA840" s="257"/>
      <c r="RNB840" s="257"/>
      <c r="RNC840" s="257"/>
      <c r="RND840" s="257"/>
      <c r="RNE840" s="257"/>
      <c r="RNF840" s="257"/>
      <c r="RNG840" s="257"/>
      <c r="RNH840" s="257"/>
      <c r="RNI840" s="257"/>
      <c r="RNJ840" s="257"/>
      <c r="RNK840" s="257"/>
      <c r="RNL840" s="257"/>
      <c r="RNM840" s="257"/>
      <c r="RNN840" s="257"/>
      <c r="RNO840" s="257"/>
      <c r="RNP840" s="257"/>
      <c r="RNQ840" s="257"/>
      <c r="RNR840" s="257"/>
      <c r="RNS840" s="257"/>
      <c r="RNT840" s="257"/>
      <c r="RNU840" s="257"/>
      <c r="RNV840" s="257"/>
      <c r="RNW840" s="257"/>
      <c r="RNX840" s="257"/>
      <c r="RNY840" s="257"/>
      <c r="RNZ840" s="257"/>
      <c r="ROA840" s="257"/>
      <c r="ROB840" s="257"/>
      <c r="ROC840" s="257"/>
      <c r="ROD840" s="257"/>
      <c r="ROE840" s="257"/>
      <c r="ROF840" s="257"/>
      <c r="ROG840" s="257"/>
      <c r="ROH840" s="257"/>
      <c r="ROI840" s="257"/>
      <c r="ROJ840" s="257"/>
      <c r="ROK840" s="257"/>
      <c r="ROL840" s="257"/>
      <c r="ROM840" s="257"/>
      <c r="RON840" s="257"/>
      <c r="ROO840" s="257"/>
      <c r="ROP840" s="257"/>
      <c r="ROQ840" s="257"/>
      <c r="ROR840" s="257"/>
      <c r="ROS840" s="257"/>
      <c r="ROT840" s="257"/>
      <c r="ROU840" s="257"/>
      <c r="ROV840" s="257"/>
      <c r="ROW840" s="257"/>
      <c r="ROX840" s="257"/>
      <c r="ROY840" s="257"/>
      <c r="ROZ840" s="257"/>
      <c r="RPA840" s="257"/>
      <c r="RPB840" s="257"/>
      <c r="RPC840" s="257"/>
      <c r="RPD840" s="257"/>
      <c r="RPE840" s="257"/>
      <c r="RPF840" s="257"/>
      <c r="RPG840" s="257"/>
      <c r="RPH840" s="257"/>
      <c r="RPI840" s="257"/>
      <c r="RPJ840" s="257"/>
      <c r="RPK840" s="257"/>
      <c r="RPL840" s="257"/>
      <c r="RPM840" s="257"/>
      <c r="RPN840" s="257"/>
      <c r="RPO840" s="257"/>
      <c r="RPP840" s="257"/>
      <c r="RPQ840" s="257"/>
      <c r="RPR840" s="257"/>
      <c r="RPS840" s="257"/>
      <c r="RPT840" s="257"/>
      <c r="RPU840" s="257"/>
      <c r="RPV840" s="257"/>
      <c r="RPW840" s="257"/>
      <c r="RPX840" s="257"/>
      <c r="RPY840" s="257"/>
      <c r="RPZ840" s="257"/>
      <c r="RQA840" s="257"/>
      <c r="RQB840" s="257"/>
      <c r="RQC840" s="257"/>
      <c r="RQD840" s="257"/>
      <c r="RQE840" s="257"/>
      <c r="RQF840" s="257"/>
      <c r="RQG840" s="257"/>
      <c r="RQH840" s="257"/>
      <c r="RQI840" s="257"/>
      <c r="RQJ840" s="257"/>
      <c r="RQK840" s="257"/>
      <c r="RQL840" s="257"/>
      <c r="RQM840" s="257"/>
      <c r="RQN840" s="257"/>
      <c r="RQO840" s="257"/>
      <c r="RQP840" s="257"/>
      <c r="RQQ840" s="257"/>
      <c r="RQR840" s="257"/>
      <c r="RQS840" s="257"/>
      <c r="RQT840" s="257"/>
      <c r="RQU840" s="257"/>
      <c r="RQV840" s="257"/>
      <c r="RQW840" s="257"/>
      <c r="RQX840" s="257"/>
      <c r="RQY840" s="257"/>
      <c r="RQZ840" s="257"/>
      <c r="RRA840" s="257"/>
      <c r="RRB840" s="257"/>
      <c r="RRC840" s="257"/>
      <c r="RRD840" s="257"/>
      <c r="RRE840" s="257"/>
      <c r="RRF840" s="257"/>
      <c r="RRG840" s="257"/>
      <c r="RRH840" s="257"/>
      <c r="RRI840" s="257"/>
      <c r="RRJ840" s="257"/>
      <c r="RRK840" s="257"/>
      <c r="RRL840" s="257"/>
      <c r="RRM840" s="257"/>
      <c r="RRN840" s="257"/>
      <c r="RRO840" s="257"/>
      <c r="RRP840" s="257"/>
      <c r="RRQ840" s="257"/>
      <c r="RRR840" s="257"/>
      <c r="RRS840" s="257"/>
      <c r="RRT840" s="257"/>
      <c r="RRU840" s="257"/>
      <c r="RRV840" s="257"/>
      <c r="RRW840" s="257"/>
      <c r="RRX840" s="257"/>
      <c r="RRY840" s="257"/>
      <c r="RRZ840" s="257"/>
      <c r="RSA840" s="257"/>
      <c r="RSB840" s="257"/>
      <c r="RSC840" s="257"/>
      <c r="RSD840" s="257"/>
      <c r="RSE840" s="257"/>
      <c r="RSF840" s="257"/>
      <c r="RSG840" s="257"/>
      <c r="RSH840" s="257"/>
      <c r="RSI840" s="257"/>
      <c r="RSJ840" s="257"/>
      <c r="RSK840" s="257"/>
      <c r="RSL840" s="257"/>
      <c r="RSM840" s="257"/>
      <c r="RSN840" s="257"/>
      <c r="RSO840" s="257"/>
      <c r="RSP840" s="257"/>
      <c r="RSQ840" s="257"/>
      <c r="RSR840" s="257"/>
      <c r="RSS840" s="257"/>
      <c r="RST840" s="257"/>
      <c r="RSU840" s="257"/>
      <c r="RSV840" s="257"/>
      <c r="RSW840" s="257"/>
      <c r="RSX840" s="257"/>
      <c r="RSY840" s="257"/>
      <c r="RSZ840" s="257"/>
      <c r="RTA840" s="257"/>
      <c r="RTB840" s="257"/>
      <c r="RTC840" s="257"/>
      <c r="RTD840" s="257"/>
      <c r="RTE840" s="257"/>
      <c r="RTF840" s="257"/>
      <c r="RTG840" s="257"/>
      <c r="RTH840" s="257"/>
      <c r="RTI840" s="257"/>
      <c r="RTJ840" s="257"/>
      <c r="RTK840" s="257"/>
      <c r="RTL840" s="257"/>
      <c r="RTM840" s="257"/>
      <c r="RTN840" s="257"/>
      <c r="RTO840" s="257"/>
      <c r="RTP840" s="257"/>
      <c r="RTQ840" s="257"/>
      <c r="RTR840" s="257"/>
      <c r="RTS840" s="257"/>
      <c r="RTT840" s="257"/>
      <c r="RTU840" s="257"/>
      <c r="RTV840" s="257"/>
      <c r="RTW840" s="257"/>
      <c r="RTX840" s="257"/>
      <c r="RTY840" s="257"/>
      <c r="RTZ840" s="257"/>
      <c r="RUA840" s="257"/>
      <c r="RUB840" s="257"/>
      <c r="RUC840" s="257"/>
      <c r="RUD840" s="257"/>
      <c r="RUE840" s="257"/>
      <c r="RUF840" s="257"/>
      <c r="RUG840" s="257"/>
      <c r="RUH840" s="257"/>
      <c r="RUI840" s="257"/>
      <c r="RUJ840" s="257"/>
      <c r="RUK840" s="257"/>
      <c r="RUL840" s="257"/>
      <c r="RUM840" s="257"/>
      <c r="RUN840" s="257"/>
      <c r="RUO840" s="257"/>
      <c r="RUP840" s="257"/>
      <c r="RUQ840" s="257"/>
      <c r="RUR840" s="257"/>
      <c r="RUS840" s="257"/>
      <c r="RUT840" s="257"/>
      <c r="RUU840" s="257"/>
      <c r="RUV840" s="257"/>
      <c r="RUW840" s="257"/>
      <c r="RUX840" s="257"/>
      <c r="RUY840" s="257"/>
      <c r="RUZ840" s="257"/>
      <c r="RVA840" s="257"/>
      <c r="RVB840" s="257"/>
      <c r="RVC840" s="257"/>
      <c r="RVD840" s="257"/>
      <c r="RVE840" s="257"/>
      <c r="RVF840" s="257"/>
      <c r="RVG840" s="257"/>
      <c r="RVH840" s="257"/>
      <c r="RVI840" s="257"/>
      <c r="RVJ840" s="257"/>
      <c r="RVK840" s="257"/>
      <c r="RVL840" s="257"/>
      <c r="RVM840" s="257"/>
      <c r="RVN840" s="257"/>
      <c r="RVO840" s="257"/>
      <c r="RVP840" s="257"/>
      <c r="RVQ840" s="257"/>
      <c r="RVR840" s="257"/>
      <c r="RVS840" s="257"/>
      <c r="RVT840" s="257"/>
      <c r="RVU840" s="257"/>
      <c r="RVV840" s="257"/>
      <c r="RVW840" s="257"/>
      <c r="RVX840" s="257"/>
      <c r="RVY840" s="257"/>
      <c r="RVZ840" s="257"/>
      <c r="RWA840" s="257"/>
      <c r="RWB840" s="257"/>
      <c r="RWC840" s="257"/>
      <c r="RWD840" s="257"/>
      <c r="RWE840" s="257"/>
      <c r="RWF840" s="257"/>
      <c r="RWG840" s="257"/>
      <c r="RWH840" s="257"/>
      <c r="RWI840" s="257"/>
      <c r="RWJ840" s="257"/>
      <c r="RWK840" s="257"/>
      <c r="RWL840" s="257"/>
      <c r="RWM840" s="257"/>
      <c r="RWN840" s="257"/>
      <c r="RWO840" s="257"/>
      <c r="RWP840" s="257"/>
      <c r="RWQ840" s="257"/>
      <c r="RWR840" s="257"/>
      <c r="RWS840" s="257"/>
      <c r="RWT840" s="257"/>
      <c r="RWU840" s="257"/>
      <c r="RWV840" s="257"/>
      <c r="RWW840" s="257"/>
      <c r="RWX840" s="257"/>
      <c r="RWY840" s="257"/>
      <c r="RWZ840" s="257"/>
      <c r="RXA840" s="257"/>
      <c r="RXB840" s="257"/>
      <c r="RXC840" s="257"/>
      <c r="RXD840" s="257"/>
      <c r="RXE840" s="257"/>
      <c r="RXF840" s="257"/>
      <c r="RXG840" s="257"/>
      <c r="RXH840" s="257"/>
      <c r="RXI840" s="257"/>
      <c r="RXJ840" s="257"/>
      <c r="RXK840" s="257"/>
      <c r="RXL840" s="257"/>
      <c r="RXM840" s="257"/>
      <c r="RXN840" s="257"/>
      <c r="RXO840" s="257"/>
      <c r="RXP840" s="257"/>
      <c r="RXQ840" s="257"/>
      <c r="RXR840" s="257"/>
      <c r="RXS840" s="257"/>
      <c r="RXT840" s="257"/>
      <c r="RXU840" s="257"/>
      <c r="RXV840" s="257"/>
      <c r="RXW840" s="257"/>
      <c r="RXX840" s="257"/>
      <c r="RXY840" s="257"/>
      <c r="RXZ840" s="257"/>
      <c r="RYA840" s="257"/>
      <c r="RYB840" s="257"/>
      <c r="RYC840" s="257"/>
      <c r="RYD840" s="257"/>
      <c r="RYE840" s="257"/>
      <c r="RYF840" s="257"/>
      <c r="RYG840" s="257"/>
      <c r="RYH840" s="257"/>
      <c r="RYI840" s="257"/>
      <c r="RYJ840" s="257"/>
      <c r="RYK840" s="257"/>
      <c r="RYL840" s="257"/>
      <c r="RYM840" s="257"/>
      <c r="RYN840" s="257"/>
      <c r="RYO840" s="257"/>
      <c r="RYP840" s="257"/>
      <c r="RYQ840" s="257"/>
      <c r="RYR840" s="257"/>
      <c r="RYS840" s="257"/>
      <c r="RYT840" s="257"/>
      <c r="RYU840" s="257"/>
      <c r="RYV840" s="257"/>
      <c r="RYW840" s="257"/>
      <c r="RYX840" s="257"/>
      <c r="RYY840" s="257"/>
      <c r="RYZ840" s="257"/>
      <c r="RZA840" s="257"/>
      <c r="RZB840" s="257"/>
      <c r="RZC840" s="257"/>
      <c r="RZD840" s="257"/>
      <c r="RZE840" s="257"/>
      <c r="RZF840" s="257"/>
      <c r="RZG840" s="257"/>
      <c r="RZH840" s="257"/>
      <c r="RZI840" s="257"/>
      <c r="RZJ840" s="257"/>
      <c r="RZK840" s="257"/>
      <c r="RZL840" s="257"/>
      <c r="RZM840" s="257"/>
      <c r="RZN840" s="257"/>
      <c r="RZO840" s="257"/>
      <c r="RZP840" s="257"/>
      <c r="RZQ840" s="257"/>
      <c r="RZR840" s="257"/>
      <c r="RZS840" s="257"/>
      <c r="RZT840" s="257"/>
      <c r="RZU840" s="257"/>
      <c r="RZV840" s="257"/>
      <c r="RZW840" s="257"/>
      <c r="RZX840" s="257"/>
      <c r="RZY840" s="257"/>
      <c r="RZZ840" s="257"/>
      <c r="SAA840" s="257"/>
      <c r="SAB840" s="257"/>
      <c r="SAC840" s="257"/>
      <c r="SAD840" s="257"/>
      <c r="SAE840" s="257"/>
      <c r="SAF840" s="257"/>
      <c r="SAG840" s="257"/>
      <c r="SAH840" s="257"/>
      <c r="SAI840" s="257"/>
      <c r="SAJ840" s="257"/>
      <c r="SAK840" s="257"/>
      <c r="SAL840" s="257"/>
      <c r="SAM840" s="257"/>
      <c r="SAN840" s="257"/>
      <c r="SAO840" s="257"/>
      <c r="SAP840" s="257"/>
      <c r="SAQ840" s="257"/>
      <c r="SAR840" s="257"/>
      <c r="SAS840" s="257"/>
      <c r="SAT840" s="257"/>
      <c r="SAU840" s="257"/>
      <c r="SAV840" s="257"/>
      <c r="SAW840" s="257"/>
      <c r="SAX840" s="257"/>
      <c r="SAY840" s="257"/>
      <c r="SAZ840" s="257"/>
      <c r="SBA840" s="257"/>
      <c r="SBB840" s="257"/>
      <c r="SBC840" s="257"/>
      <c r="SBD840" s="257"/>
      <c r="SBE840" s="257"/>
      <c r="SBF840" s="257"/>
      <c r="SBG840" s="257"/>
      <c r="SBH840" s="257"/>
      <c r="SBI840" s="257"/>
      <c r="SBJ840" s="257"/>
      <c r="SBK840" s="257"/>
      <c r="SBL840" s="257"/>
      <c r="SBM840" s="257"/>
      <c r="SBN840" s="257"/>
      <c r="SBO840" s="257"/>
      <c r="SBP840" s="257"/>
      <c r="SBQ840" s="257"/>
      <c r="SBR840" s="257"/>
      <c r="SBS840" s="257"/>
      <c r="SBT840" s="257"/>
      <c r="SBU840" s="257"/>
      <c r="SBV840" s="257"/>
      <c r="SBW840" s="257"/>
      <c r="SBX840" s="257"/>
      <c r="SBY840" s="257"/>
      <c r="SBZ840" s="257"/>
      <c r="SCA840" s="257"/>
      <c r="SCB840" s="257"/>
      <c r="SCC840" s="257"/>
      <c r="SCD840" s="257"/>
      <c r="SCE840" s="257"/>
      <c r="SCF840" s="257"/>
      <c r="SCG840" s="257"/>
      <c r="SCH840" s="257"/>
      <c r="SCI840" s="257"/>
      <c r="SCJ840" s="257"/>
      <c r="SCK840" s="257"/>
      <c r="SCL840" s="257"/>
      <c r="SCM840" s="257"/>
      <c r="SCN840" s="257"/>
      <c r="SCO840" s="257"/>
      <c r="SCP840" s="257"/>
      <c r="SCQ840" s="257"/>
      <c r="SCR840" s="257"/>
      <c r="SCS840" s="257"/>
      <c r="SCT840" s="257"/>
      <c r="SCU840" s="257"/>
      <c r="SCV840" s="257"/>
      <c r="SCW840" s="257"/>
      <c r="SCX840" s="257"/>
      <c r="SCY840" s="257"/>
      <c r="SCZ840" s="257"/>
      <c r="SDA840" s="257"/>
      <c r="SDB840" s="257"/>
      <c r="SDC840" s="257"/>
      <c r="SDD840" s="257"/>
      <c r="SDE840" s="257"/>
      <c r="SDF840" s="257"/>
      <c r="SDG840" s="257"/>
      <c r="SDH840" s="257"/>
      <c r="SDI840" s="257"/>
      <c r="SDJ840" s="257"/>
      <c r="SDK840" s="257"/>
      <c r="SDL840" s="257"/>
      <c r="SDM840" s="257"/>
      <c r="SDN840" s="257"/>
      <c r="SDO840" s="257"/>
      <c r="SDP840" s="257"/>
      <c r="SDQ840" s="257"/>
      <c r="SDR840" s="257"/>
      <c r="SDS840" s="257"/>
      <c r="SDT840" s="257"/>
      <c r="SDU840" s="257"/>
      <c r="SDV840" s="257"/>
      <c r="SDW840" s="257"/>
      <c r="SDX840" s="257"/>
      <c r="SDY840" s="257"/>
      <c r="SDZ840" s="257"/>
      <c r="SEA840" s="257"/>
      <c r="SEB840" s="257"/>
      <c r="SEC840" s="257"/>
      <c r="SED840" s="257"/>
      <c r="SEE840" s="257"/>
      <c r="SEF840" s="257"/>
      <c r="SEG840" s="257"/>
      <c r="SEH840" s="257"/>
      <c r="SEI840" s="257"/>
      <c r="SEJ840" s="257"/>
      <c r="SEK840" s="257"/>
      <c r="SEL840" s="257"/>
      <c r="SEM840" s="257"/>
      <c r="SEN840" s="257"/>
      <c r="SEO840" s="257"/>
      <c r="SEP840" s="257"/>
      <c r="SEQ840" s="257"/>
      <c r="SER840" s="257"/>
      <c r="SES840" s="257"/>
      <c r="SET840" s="257"/>
      <c r="SEU840" s="257"/>
      <c r="SEV840" s="257"/>
      <c r="SEW840" s="257"/>
      <c r="SEX840" s="257"/>
      <c r="SEY840" s="257"/>
      <c r="SEZ840" s="257"/>
      <c r="SFA840" s="257"/>
      <c r="SFB840" s="257"/>
      <c r="SFC840" s="257"/>
      <c r="SFD840" s="257"/>
      <c r="SFE840" s="257"/>
      <c r="SFF840" s="257"/>
      <c r="SFG840" s="257"/>
      <c r="SFH840" s="257"/>
      <c r="SFI840" s="257"/>
      <c r="SFJ840" s="257"/>
      <c r="SFK840" s="257"/>
      <c r="SFL840" s="257"/>
      <c r="SFM840" s="257"/>
      <c r="SFN840" s="257"/>
      <c r="SFO840" s="257"/>
      <c r="SFP840" s="257"/>
      <c r="SFQ840" s="257"/>
      <c r="SFR840" s="257"/>
      <c r="SFS840" s="257"/>
      <c r="SFT840" s="257"/>
      <c r="SFU840" s="257"/>
      <c r="SFV840" s="257"/>
      <c r="SFW840" s="257"/>
      <c r="SFX840" s="257"/>
      <c r="SFY840" s="257"/>
      <c r="SFZ840" s="257"/>
      <c r="SGA840" s="257"/>
      <c r="SGB840" s="257"/>
      <c r="SGC840" s="257"/>
      <c r="SGD840" s="257"/>
      <c r="SGE840" s="257"/>
      <c r="SGF840" s="257"/>
      <c r="SGG840" s="257"/>
      <c r="SGH840" s="257"/>
      <c r="SGI840" s="257"/>
      <c r="SGJ840" s="257"/>
      <c r="SGK840" s="257"/>
      <c r="SGL840" s="257"/>
      <c r="SGM840" s="257"/>
      <c r="SGN840" s="257"/>
      <c r="SGO840" s="257"/>
      <c r="SGP840" s="257"/>
      <c r="SGQ840" s="257"/>
      <c r="SGR840" s="257"/>
      <c r="SGS840" s="257"/>
      <c r="SGT840" s="257"/>
      <c r="SGU840" s="257"/>
      <c r="SGV840" s="257"/>
      <c r="SGW840" s="257"/>
      <c r="SGX840" s="257"/>
      <c r="SGY840" s="257"/>
      <c r="SGZ840" s="257"/>
      <c r="SHA840" s="257"/>
      <c r="SHB840" s="257"/>
      <c r="SHC840" s="257"/>
      <c r="SHD840" s="257"/>
      <c r="SHE840" s="257"/>
      <c r="SHF840" s="257"/>
      <c r="SHG840" s="257"/>
      <c r="SHH840" s="257"/>
      <c r="SHI840" s="257"/>
      <c r="SHJ840" s="257"/>
      <c r="SHK840" s="257"/>
      <c r="SHL840" s="257"/>
      <c r="SHM840" s="257"/>
      <c r="SHN840" s="257"/>
      <c r="SHO840" s="257"/>
      <c r="SHP840" s="257"/>
      <c r="SHQ840" s="257"/>
      <c r="SHR840" s="257"/>
      <c r="SHS840" s="257"/>
      <c r="SHT840" s="257"/>
      <c r="SHU840" s="257"/>
      <c r="SHV840" s="257"/>
      <c r="SHW840" s="257"/>
      <c r="SHX840" s="257"/>
      <c r="SHY840" s="257"/>
      <c r="SHZ840" s="257"/>
      <c r="SIA840" s="257"/>
      <c r="SIB840" s="257"/>
      <c r="SIC840" s="257"/>
      <c r="SID840" s="257"/>
      <c r="SIE840" s="257"/>
      <c r="SIF840" s="257"/>
      <c r="SIG840" s="257"/>
      <c r="SIH840" s="257"/>
      <c r="SII840" s="257"/>
      <c r="SIJ840" s="257"/>
      <c r="SIK840" s="257"/>
      <c r="SIL840" s="257"/>
      <c r="SIM840" s="257"/>
      <c r="SIN840" s="257"/>
      <c r="SIO840" s="257"/>
      <c r="SIP840" s="257"/>
      <c r="SIQ840" s="257"/>
      <c r="SIR840" s="257"/>
      <c r="SIS840" s="257"/>
      <c r="SIT840" s="257"/>
      <c r="SIU840" s="257"/>
      <c r="SIV840" s="257"/>
      <c r="SIW840" s="257"/>
      <c r="SIX840" s="257"/>
      <c r="SIY840" s="257"/>
      <c r="SIZ840" s="257"/>
      <c r="SJA840" s="257"/>
      <c r="SJB840" s="257"/>
      <c r="SJC840" s="257"/>
      <c r="SJD840" s="257"/>
      <c r="SJE840" s="257"/>
      <c r="SJF840" s="257"/>
      <c r="SJG840" s="257"/>
      <c r="SJH840" s="257"/>
      <c r="SJI840" s="257"/>
      <c r="SJJ840" s="257"/>
      <c r="SJK840" s="257"/>
      <c r="SJL840" s="257"/>
      <c r="SJM840" s="257"/>
      <c r="SJN840" s="257"/>
      <c r="SJO840" s="257"/>
      <c r="SJP840" s="257"/>
      <c r="SJQ840" s="257"/>
      <c r="SJR840" s="257"/>
      <c r="SJS840" s="257"/>
      <c r="SJT840" s="257"/>
      <c r="SJU840" s="257"/>
      <c r="SJV840" s="257"/>
      <c r="SJW840" s="257"/>
      <c r="SJX840" s="257"/>
      <c r="SJY840" s="257"/>
      <c r="SJZ840" s="257"/>
      <c r="SKA840" s="257"/>
      <c r="SKB840" s="257"/>
      <c r="SKC840" s="257"/>
      <c r="SKD840" s="257"/>
      <c r="SKE840" s="257"/>
      <c r="SKF840" s="257"/>
      <c r="SKG840" s="257"/>
      <c r="SKH840" s="257"/>
      <c r="SKI840" s="257"/>
      <c r="SKJ840" s="257"/>
      <c r="SKK840" s="257"/>
      <c r="SKL840" s="257"/>
      <c r="SKM840" s="257"/>
      <c r="SKN840" s="257"/>
      <c r="SKO840" s="257"/>
      <c r="SKP840" s="257"/>
      <c r="SKQ840" s="257"/>
      <c r="SKR840" s="257"/>
      <c r="SKS840" s="257"/>
      <c r="SKT840" s="257"/>
      <c r="SKU840" s="257"/>
      <c r="SKV840" s="257"/>
      <c r="SKW840" s="257"/>
      <c r="SKX840" s="257"/>
      <c r="SKY840" s="257"/>
      <c r="SKZ840" s="257"/>
      <c r="SLA840" s="257"/>
      <c r="SLB840" s="257"/>
      <c r="SLC840" s="257"/>
      <c r="SLD840" s="257"/>
      <c r="SLE840" s="257"/>
      <c r="SLF840" s="257"/>
      <c r="SLG840" s="257"/>
      <c r="SLH840" s="257"/>
      <c r="SLI840" s="257"/>
      <c r="SLJ840" s="257"/>
      <c r="SLK840" s="257"/>
      <c r="SLL840" s="257"/>
      <c r="SLM840" s="257"/>
      <c r="SLN840" s="257"/>
      <c r="SLO840" s="257"/>
      <c r="SLP840" s="257"/>
      <c r="SLQ840" s="257"/>
      <c r="SLR840" s="257"/>
      <c r="SLS840" s="257"/>
      <c r="SLT840" s="257"/>
      <c r="SLU840" s="257"/>
      <c r="SLV840" s="257"/>
      <c r="SLW840" s="257"/>
      <c r="SLX840" s="257"/>
      <c r="SLY840" s="257"/>
      <c r="SLZ840" s="257"/>
      <c r="SMA840" s="257"/>
      <c r="SMB840" s="257"/>
      <c r="SMC840" s="257"/>
      <c r="SMD840" s="257"/>
      <c r="SME840" s="257"/>
      <c r="SMF840" s="257"/>
      <c r="SMG840" s="257"/>
      <c r="SMH840" s="257"/>
      <c r="SMI840" s="257"/>
      <c r="SMJ840" s="257"/>
      <c r="SMK840" s="257"/>
      <c r="SML840" s="257"/>
      <c r="SMM840" s="257"/>
      <c r="SMN840" s="257"/>
      <c r="SMO840" s="257"/>
      <c r="SMP840" s="257"/>
      <c r="SMQ840" s="257"/>
      <c r="SMR840" s="257"/>
      <c r="SMS840" s="257"/>
      <c r="SMT840" s="257"/>
      <c r="SMU840" s="257"/>
      <c r="SMV840" s="257"/>
      <c r="SMW840" s="257"/>
      <c r="SMX840" s="257"/>
      <c r="SMY840" s="257"/>
      <c r="SMZ840" s="257"/>
      <c r="SNA840" s="257"/>
      <c r="SNB840" s="257"/>
      <c r="SNC840" s="257"/>
      <c r="SND840" s="257"/>
      <c r="SNE840" s="257"/>
      <c r="SNF840" s="257"/>
      <c r="SNG840" s="257"/>
      <c r="SNH840" s="257"/>
      <c r="SNI840" s="257"/>
      <c r="SNJ840" s="257"/>
      <c r="SNK840" s="257"/>
      <c r="SNL840" s="257"/>
      <c r="SNM840" s="257"/>
      <c r="SNN840" s="257"/>
      <c r="SNO840" s="257"/>
      <c r="SNP840" s="257"/>
      <c r="SNQ840" s="257"/>
      <c r="SNR840" s="257"/>
      <c r="SNS840" s="257"/>
      <c r="SNT840" s="257"/>
      <c r="SNU840" s="257"/>
      <c r="SNV840" s="257"/>
      <c r="SNW840" s="257"/>
      <c r="SNX840" s="257"/>
      <c r="SNY840" s="257"/>
      <c r="SNZ840" s="257"/>
      <c r="SOA840" s="257"/>
      <c r="SOB840" s="257"/>
      <c r="SOC840" s="257"/>
      <c r="SOD840" s="257"/>
      <c r="SOE840" s="257"/>
      <c r="SOF840" s="257"/>
      <c r="SOG840" s="257"/>
      <c r="SOH840" s="257"/>
      <c r="SOI840" s="257"/>
      <c r="SOJ840" s="257"/>
      <c r="SOK840" s="257"/>
      <c r="SOL840" s="257"/>
      <c r="SOM840" s="257"/>
      <c r="SON840" s="257"/>
      <c r="SOO840" s="257"/>
      <c r="SOP840" s="257"/>
      <c r="SOQ840" s="257"/>
      <c r="SOR840" s="257"/>
      <c r="SOS840" s="257"/>
      <c r="SOT840" s="257"/>
      <c r="SOU840" s="257"/>
      <c r="SOV840" s="257"/>
      <c r="SOW840" s="257"/>
      <c r="SOX840" s="257"/>
      <c r="SOY840" s="257"/>
      <c r="SOZ840" s="257"/>
      <c r="SPA840" s="257"/>
      <c r="SPB840" s="257"/>
      <c r="SPC840" s="257"/>
      <c r="SPD840" s="257"/>
      <c r="SPE840" s="257"/>
      <c r="SPF840" s="257"/>
      <c r="SPG840" s="257"/>
      <c r="SPH840" s="257"/>
      <c r="SPI840" s="257"/>
      <c r="SPJ840" s="257"/>
      <c r="SPK840" s="257"/>
      <c r="SPL840" s="257"/>
      <c r="SPM840" s="257"/>
      <c r="SPN840" s="257"/>
      <c r="SPO840" s="257"/>
      <c r="SPP840" s="257"/>
      <c r="SPQ840" s="257"/>
      <c r="SPR840" s="257"/>
      <c r="SPS840" s="257"/>
      <c r="SPT840" s="257"/>
      <c r="SPU840" s="257"/>
      <c r="SPV840" s="257"/>
      <c r="SPW840" s="257"/>
      <c r="SPX840" s="257"/>
      <c r="SPY840" s="257"/>
      <c r="SPZ840" s="257"/>
      <c r="SQA840" s="257"/>
      <c r="SQB840" s="257"/>
      <c r="SQC840" s="257"/>
      <c r="SQD840" s="257"/>
      <c r="SQE840" s="257"/>
      <c r="SQF840" s="257"/>
      <c r="SQG840" s="257"/>
      <c r="SQH840" s="257"/>
      <c r="SQI840" s="257"/>
      <c r="SQJ840" s="257"/>
      <c r="SQK840" s="257"/>
      <c r="SQL840" s="257"/>
      <c r="SQM840" s="257"/>
      <c r="SQN840" s="257"/>
      <c r="SQO840" s="257"/>
      <c r="SQP840" s="257"/>
      <c r="SQQ840" s="257"/>
      <c r="SQR840" s="257"/>
      <c r="SQS840" s="257"/>
      <c r="SQT840" s="257"/>
      <c r="SQU840" s="257"/>
      <c r="SQV840" s="257"/>
      <c r="SQW840" s="257"/>
      <c r="SQX840" s="257"/>
      <c r="SQY840" s="257"/>
      <c r="SQZ840" s="257"/>
      <c r="SRA840" s="257"/>
      <c r="SRB840" s="257"/>
      <c r="SRC840" s="257"/>
      <c r="SRD840" s="257"/>
      <c r="SRE840" s="257"/>
      <c r="SRF840" s="257"/>
      <c r="SRG840" s="257"/>
      <c r="SRH840" s="257"/>
      <c r="SRI840" s="257"/>
      <c r="SRJ840" s="257"/>
      <c r="SRK840" s="257"/>
      <c r="SRL840" s="257"/>
      <c r="SRM840" s="257"/>
      <c r="SRN840" s="257"/>
      <c r="SRO840" s="257"/>
      <c r="SRP840" s="257"/>
      <c r="SRQ840" s="257"/>
      <c r="SRR840" s="257"/>
      <c r="SRS840" s="257"/>
      <c r="SRT840" s="257"/>
      <c r="SRU840" s="257"/>
      <c r="SRV840" s="257"/>
      <c r="SRW840" s="257"/>
      <c r="SRX840" s="257"/>
      <c r="SRY840" s="257"/>
      <c r="SRZ840" s="257"/>
      <c r="SSA840" s="257"/>
      <c r="SSB840" s="257"/>
      <c r="SSC840" s="257"/>
      <c r="SSD840" s="257"/>
      <c r="SSE840" s="257"/>
      <c r="SSF840" s="257"/>
      <c r="SSG840" s="257"/>
      <c r="SSH840" s="257"/>
      <c r="SSI840" s="257"/>
      <c r="SSJ840" s="257"/>
      <c r="SSK840" s="257"/>
      <c r="SSL840" s="257"/>
      <c r="SSM840" s="257"/>
      <c r="SSN840" s="257"/>
      <c r="SSO840" s="257"/>
      <c r="SSP840" s="257"/>
      <c r="SSQ840" s="257"/>
      <c r="SSR840" s="257"/>
      <c r="SSS840" s="257"/>
      <c r="SST840" s="257"/>
      <c r="SSU840" s="257"/>
      <c r="SSV840" s="257"/>
      <c r="SSW840" s="257"/>
      <c r="SSX840" s="257"/>
      <c r="SSY840" s="257"/>
      <c r="SSZ840" s="257"/>
      <c r="STA840" s="257"/>
      <c r="STB840" s="257"/>
      <c r="STC840" s="257"/>
      <c r="STD840" s="257"/>
      <c r="STE840" s="257"/>
      <c r="STF840" s="257"/>
      <c r="STG840" s="257"/>
      <c r="STH840" s="257"/>
      <c r="STI840" s="257"/>
      <c r="STJ840" s="257"/>
      <c r="STK840" s="257"/>
      <c r="STL840" s="257"/>
      <c r="STM840" s="257"/>
      <c r="STN840" s="257"/>
      <c r="STO840" s="257"/>
      <c r="STP840" s="257"/>
      <c r="STQ840" s="257"/>
      <c r="STR840" s="257"/>
      <c r="STS840" s="257"/>
      <c r="STT840" s="257"/>
      <c r="STU840" s="257"/>
      <c r="STV840" s="257"/>
      <c r="STW840" s="257"/>
      <c r="STX840" s="257"/>
      <c r="STY840" s="257"/>
      <c r="STZ840" s="257"/>
      <c r="SUA840" s="257"/>
      <c r="SUB840" s="257"/>
      <c r="SUC840" s="257"/>
      <c r="SUD840" s="257"/>
      <c r="SUE840" s="257"/>
      <c r="SUF840" s="257"/>
      <c r="SUG840" s="257"/>
      <c r="SUH840" s="257"/>
      <c r="SUI840" s="257"/>
      <c r="SUJ840" s="257"/>
      <c r="SUK840" s="257"/>
      <c r="SUL840" s="257"/>
      <c r="SUM840" s="257"/>
      <c r="SUN840" s="257"/>
      <c r="SUO840" s="257"/>
      <c r="SUP840" s="257"/>
      <c r="SUQ840" s="257"/>
      <c r="SUR840" s="257"/>
      <c r="SUS840" s="257"/>
      <c r="SUT840" s="257"/>
      <c r="SUU840" s="257"/>
      <c r="SUV840" s="257"/>
      <c r="SUW840" s="257"/>
      <c r="SUX840" s="257"/>
      <c r="SUY840" s="257"/>
      <c r="SUZ840" s="257"/>
      <c r="SVA840" s="257"/>
      <c r="SVB840" s="257"/>
      <c r="SVC840" s="257"/>
      <c r="SVD840" s="257"/>
      <c r="SVE840" s="257"/>
      <c r="SVF840" s="257"/>
      <c r="SVG840" s="257"/>
      <c r="SVH840" s="257"/>
      <c r="SVI840" s="257"/>
      <c r="SVJ840" s="257"/>
      <c r="SVK840" s="257"/>
      <c r="SVL840" s="257"/>
      <c r="SVM840" s="257"/>
      <c r="SVN840" s="257"/>
      <c r="SVO840" s="257"/>
      <c r="SVP840" s="257"/>
      <c r="SVQ840" s="257"/>
      <c r="SVR840" s="257"/>
      <c r="SVS840" s="257"/>
      <c r="SVT840" s="257"/>
      <c r="SVU840" s="257"/>
      <c r="SVV840" s="257"/>
      <c r="SVW840" s="257"/>
      <c r="SVX840" s="257"/>
      <c r="SVY840" s="257"/>
      <c r="SVZ840" s="257"/>
      <c r="SWA840" s="257"/>
      <c r="SWB840" s="257"/>
      <c r="SWC840" s="257"/>
      <c r="SWD840" s="257"/>
      <c r="SWE840" s="257"/>
      <c r="SWF840" s="257"/>
      <c r="SWG840" s="257"/>
      <c r="SWH840" s="257"/>
      <c r="SWI840" s="257"/>
      <c r="SWJ840" s="257"/>
      <c r="SWK840" s="257"/>
      <c r="SWL840" s="257"/>
      <c r="SWM840" s="257"/>
      <c r="SWN840" s="257"/>
      <c r="SWO840" s="257"/>
      <c r="SWP840" s="257"/>
      <c r="SWQ840" s="257"/>
      <c r="SWR840" s="257"/>
      <c r="SWS840" s="257"/>
      <c r="SWT840" s="257"/>
      <c r="SWU840" s="257"/>
      <c r="SWV840" s="257"/>
      <c r="SWW840" s="257"/>
      <c r="SWX840" s="257"/>
      <c r="SWY840" s="257"/>
      <c r="SWZ840" s="257"/>
      <c r="SXA840" s="257"/>
      <c r="SXB840" s="257"/>
      <c r="SXC840" s="257"/>
      <c r="SXD840" s="257"/>
      <c r="SXE840" s="257"/>
      <c r="SXF840" s="257"/>
      <c r="SXG840" s="257"/>
      <c r="SXH840" s="257"/>
      <c r="SXI840" s="257"/>
      <c r="SXJ840" s="257"/>
      <c r="SXK840" s="257"/>
      <c r="SXL840" s="257"/>
      <c r="SXM840" s="257"/>
      <c r="SXN840" s="257"/>
      <c r="SXO840" s="257"/>
      <c r="SXP840" s="257"/>
      <c r="SXQ840" s="257"/>
      <c r="SXR840" s="257"/>
      <c r="SXS840" s="257"/>
      <c r="SXT840" s="257"/>
      <c r="SXU840" s="257"/>
      <c r="SXV840" s="257"/>
      <c r="SXW840" s="257"/>
      <c r="SXX840" s="257"/>
      <c r="SXY840" s="257"/>
      <c r="SXZ840" s="257"/>
      <c r="SYA840" s="257"/>
      <c r="SYB840" s="257"/>
      <c r="SYC840" s="257"/>
      <c r="SYD840" s="257"/>
      <c r="SYE840" s="257"/>
      <c r="SYF840" s="257"/>
      <c r="SYG840" s="257"/>
      <c r="SYH840" s="257"/>
      <c r="SYI840" s="257"/>
      <c r="SYJ840" s="257"/>
      <c r="SYK840" s="257"/>
      <c r="SYL840" s="257"/>
      <c r="SYM840" s="257"/>
      <c r="SYN840" s="257"/>
      <c r="SYO840" s="257"/>
      <c r="SYP840" s="257"/>
      <c r="SYQ840" s="257"/>
      <c r="SYR840" s="257"/>
      <c r="SYS840" s="257"/>
      <c r="SYT840" s="257"/>
      <c r="SYU840" s="257"/>
      <c r="SYV840" s="257"/>
      <c r="SYW840" s="257"/>
      <c r="SYX840" s="257"/>
      <c r="SYY840" s="257"/>
      <c r="SYZ840" s="257"/>
      <c r="SZA840" s="257"/>
      <c r="SZB840" s="257"/>
      <c r="SZC840" s="257"/>
      <c r="SZD840" s="257"/>
      <c r="SZE840" s="257"/>
      <c r="SZF840" s="257"/>
      <c r="SZG840" s="257"/>
      <c r="SZH840" s="257"/>
      <c r="SZI840" s="257"/>
      <c r="SZJ840" s="257"/>
      <c r="SZK840" s="257"/>
      <c r="SZL840" s="257"/>
      <c r="SZM840" s="257"/>
      <c r="SZN840" s="257"/>
      <c r="SZO840" s="257"/>
      <c r="SZP840" s="257"/>
      <c r="SZQ840" s="257"/>
      <c r="SZR840" s="257"/>
      <c r="SZS840" s="257"/>
      <c r="SZT840" s="257"/>
      <c r="SZU840" s="257"/>
      <c r="SZV840" s="257"/>
      <c r="SZW840" s="257"/>
      <c r="SZX840" s="257"/>
      <c r="SZY840" s="257"/>
      <c r="SZZ840" s="257"/>
      <c r="TAA840" s="257"/>
      <c r="TAB840" s="257"/>
      <c r="TAC840" s="257"/>
      <c r="TAD840" s="257"/>
      <c r="TAE840" s="257"/>
      <c r="TAF840" s="257"/>
      <c r="TAG840" s="257"/>
      <c r="TAH840" s="257"/>
      <c r="TAI840" s="257"/>
      <c r="TAJ840" s="257"/>
      <c r="TAK840" s="257"/>
      <c r="TAL840" s="257"/>
      <c r="TAM840" s="257"/>
      <c r="TAN840" s="257"/>
      <c r="TAO840" s="257"/>
      <c r="TAP840" s="257"/>
      <c r="TAQ840" s="257"/>
      <c r="TAR840" s="257"/>
      <c r="TAS840" s="257"/>
      <c r="TAT840" s="257"/>
      <c r="TAU840" s="257"/>
      <c r="TAV840" s="257"/>
      <c r="TAW840" s="257"/>
      <c r="TAX840" s="257"/>
      <c r="TAY840" s="257"/>
      <c r="TAZ840" s="257"/>
      <c r="TBA840" s="257"/>
      <c r="TBB840" s="257"/>
      <c r="TBC840" s="257"/>
      <c r="TBD840" s="257"/>
      <c r="TBE840" s="257"/>
      <c r="TBF840" s="257"/>
      <c r="TBG840" s="257"/>
      <c r="TBH840" s="257"/>
      <c r="TBI840" s="257"/>
      <c r="TBJ840" s="257"/>
      <c r="TBK840" s="257"/>
      <c r="TBL840" s="257"/>
      <c r="TBM840" s="257"/>
      <c r="TBN840" s="257"/>
      <c r="TBO840" s="257"/>
      <c r="TBP840" s="257"/>
      <c r="TBQ840" s="257"/>
      <c r="TBR840" s="257"/>
      <c r="TBS840" s="257"/>
      <c r="TBT840" s="257"/>
      <c r="TBU840" s="257"/>
      <c r="TBV840" s="257"/>
      <c r="TBW840" s="257"/>
      <c r="TBX840" s="257"/>
      <c r="TBY840" s="257"/>
      <c r="TBZ840" s="257"/>
      <c r="TCA840" s="257"/>
      <c r="TCB840" s="257"/>
      <c r="TCC840" s="257"/>
      <c r="TCD840" s="257"/>
      <c r="TCE840" s="257"/>
      <c r="TCF840" s="257"/>
      <c r="TCG840" s="257"/>
      <c r="TCH840" s="257"/>
      <c r="TCI840" s="257"/>
      <c r="TCJ840" s="257"/>
      <c r="TCK840" s="257"/>
      <c r="TCL840" s="257"/>
      <c r="TCM840" s="257"/>
      <c r="TCN840" s="257"/>
      <c r="TCO840" s="257"/>
      <c r="TCP840" s="257"/>
      <c r="TCQ840" s="257"/>
      <c r="TCR840" s="257"/>
      <c r="TCS840" s="257"/>
      <c r="TCT840" s="257"/>
      <c r="TCU840" s="257"/>
      <c r="TCV840" s="257"/>
      <c r="TCW840" s="257"/>
      <c r="TCX840" s="257"/>
      <c r="TCY840" s="257"/>
      <c r="TCZ840" s="257"/>
      <c r="TDA840" s="257"/>
      <c r="TDB840" s="257"/>
      <c r="TDC840" s="257"/>
      <c r="TDD840" s="257"/>
      <c r="TDE840" s="257"/>
      <c r="TDF840" s="257"/>
      <c r="TDG840" s="257"/>
      <c r="TDH840" s="257"/>
      <c r="TDI840" s="257"/>
      <c r="TDJ840" s="257"/>
      <c r="TDK840" s="257"/>
      <c r="TDL840" s="257"/>
      <c r="TDM840" s="257"/>
      <c r="TDN840" s="257"/>
      <c r="TDO840" s="257"/>
      <c r="TDP840" s="257"/>
      <c r="TDQ840" s="257"/>
      <c r="TDR840" s="257"/>
      <c r="TDS840" s="257"/>
      <c r="TDT840" s="257"/>
      <c r="TDU840" s="257"/>
      <c r="TDV840" s="257"/>
      <c r="TDW840" s="257"/>
      <c r="TDX840" s="257"/>
      <c r="TDY840" s="257"/>
      <c r="TDZ840" s="257"/>
      <c r="TEA840" s="257"/>
      <c r="TEB840" s="257"/>
      <c r="TEC840" s="257"/>
      <c r="TED840" s="257"/>
      <c r="TEE840" s="257"/>
      <c r="TEF840" s="257"/>
      <c r="TEG840" s="257"/>
      <c r="TEH840" s="257"/>
      <c r="TEI840" s="257"/>
      <c r="TEJ840" s="257"/>
      <c r="TEK840" s="257"/>
      <c r="TEL840" s="257"/>
      <c r="TEM840" s="257"/>
      <c r="TEN840" s="257"/>
      <c r="TEO840" s="257"/>
      <c r="TEP840" s="257"/>
      <c r="TEQ840" s="257"/>
      <c r="TER840" s="257"/>
      <c r="TES840" s="257"/>
      <c r="TET840" s="257"/>
      <c r="TEU840" s="257"/>
      <c r="TEV840" s="257"/>
      <c r="TEW840" s="257"/>
      <c r="TEX840" s="257"/>
      <c r="TEY840" s="257"/>
      <c r="TEZ840" s="257"/>
      <c r="TFA840" s="257"/>
      <c r="TFB840" s="257"/>
      <c r="TFC840" s="257"/>
      <c r="TFD840" s="257"/>
      <c r="TFE840" s="257"/>
      <c r="TFF840" s="257"/>
      <c r="TFG840" s="257"/>
      <c r="TFH840" s="257"/>
      <c r="TFI840" s="257"/>
      <c r="TFJ840" s="257"/>
      <c r="TFK840" s="257"/>
      <c r="TFL840" s="257"/>
      <c r="TFM840" s="257"/>
      <c r="TFN840" s="257"/>
      <c r="TFO840" s="257"/>
      <c r="TFP840" s="257"/>
      <c r="TFQ840" s="257"/>
      <c r="TFR840" s="257"/>
      <c r="TFS840" s="257"/>
      <c r="TFT840" s="257"/>
      <c r="TFU840" s="257"/>
      <c r="TFV840" s="257"/>
      <c r="TFW840" s="257"/>
      <c r="TFX840" s="257"/>
      <c r="TFY840" s="257"/>
      <c r="TFZ840" s="257"/>
      <c r="TGA840" s="257"/>
      <c r="TGB840" s="257"/>
      <c r="TGC840" s="257"/>
      <c r="TGD840" s="257"/>
      <c r="TGE840" s="257"/>
      <c r="TGF840" s="257"/>
      <c r="TGG840" s="257"/>
      <c r="TGH840" s="257"/>
      <c r="TGI840" s="257"/>
      <c r="TGJ840" s="257"/>
      <c r="TGK840" s="257"/>
      <c r="TGL840" s="257"/>
      <c r="TGM840" s="257"/>
      <c r="TGN840" s="257"/>
      <c r="TGO840" s="257"/>
      <c r="TGP840" s="257"/>
      <c r="TGQ840" s="257"/>
      <c r="TGR840" s="257"/>
      <c r="TGS840" s="257"/>
      <c r="TGT840" s="257"/>
      <c r="TGU840" s="257"/>
      <c r="TGV840" s="257"/>
      <c r="TGW840" s="257"/>
      <c r="TGX840" s="257"/>
      <c r="TGY840" s="257"/>
      <c r="TGZ840" s="257"/>
      <c r="THA840" s="257"/>
      <c r="THB840" s="257"/>
      <c r="THC840" s="257"/>
      <c r="THD840" s="257"/>
      <c r="THE840" s="257"/>
      <c r="THF840" s="257"/>
      <c r="THG840" s="257"/>
      <c r="THH840" s="257"/>
      <c r="THI840" s="257"/>
      <c r="THJ840" s="257"/>
      <c r="THK840" s="257"/>
      <c r="THL840" s="257"/>
      <c r="THM840" s="257"/>
      <c r="THN840" s="257"/>
      <c r="THO840" s="257"/>
      <c r="THP840" s="257"/>
      <c r="THQ840" s="257"/>
      <c r="THR840" s="257"/>
      <c r="THS840" s="257"/>
      <c r="THT840" s="257"/>
      <c r="THU840" s="257"/>
      <c r="THV840" s="257"/>
      <c r="THW840" s="257"/>
      <c r="THX840" s="257"/>
      <c r="THY840" s="257"/>
      <c r="THZ840" s="257"/>
      <c r="TIA840" s="257"/>
      <c r="TIB840" s="257"/>
      <c r="TIC840" s="257"/>
      <c r="TID840" s="257"/>
      <c r="TIE840" s="257"/>
      <c r="TIF840" s="257"/>
      <c r="TIG840" s="257"/>
      <c r="TIH840" s="257"/>
      <c r="TII840" s="257"/>
      <c r="TIJ840" s="257"/>
      <c r="TIK840" s="257"/>
      <c r="TIL840" s="257"/>
      <c r="TIM840" s="257"/>
      <c r="TIN840" s="257"/>
      <c r="TIO840" s="257"/>
      <c r="TIP840" s="257"/>
      <c r="TIQ840" s="257"/>
      <c r="TIR840" s="257"/>
      <c r="TIS840" s="257"/>
      <c r="TIT840" s="257"/>
      <c r="TIU840" s="257"/>
      <c r="TIV840" s="257"/>
      <c r="TIW840" s="257"/>
      <c r="TIX840" s="257"/>
      <c r="TIY840" s="257"/>
      <c r="TIZ840" s="257"/>
      <c r="TJA840" s="257"/>
      <c r="TJB840" s="257"/>
      <c r="TJC840" s="257"/>
      <c r="TJD840" s="257"/>
      <c r="TJE840" s="257"/>
      <c r="TJF840" s="257"/>
      <c r="TJG840" s="257"/>
      <c r="TJH840" s="257"/>
      <c r="TJI840" s="257"/>
      <c r="TJJ840" s="257"/>
      <c r="TJK840" s="257"/>
      <c r="TJL840" s="257"/>
      <c r="TJM840" s="257"/>
      <c r="TJN840" s="257"/>
      <c r="TJO840" s="257"/>
      <c r="TJP840" s="257"/>
      <c r="TJQ840" s="257"/>
      <c r="TJR840" s="257"/>
      <c r="TJS840" s="257"/>
      <c r="TJT840" s="257"/>
      <c r="TJU840" s="257"/>
      <c r="TJV840" s="257"/>
      <c r="TJW840" s="257"/>
      <c r="TJX840" s="257"/>
      <c r="TJY840" s="257"/>
      <c r="TJZ840" s="257"/>
      <c r="TKA840" s="257"/>
      <c r="TKB840" s="257"/>
      <c r="TKC840" s="257"/>
      <c r="TKD840" s="257"/>
      <c r="TKE840" s="257"/>
      <c r="TKF840" s="257"/>
      <c r="TKG840" s="257"/>
      <c r="TKH840" s="257"/>
      <c r="TKI840" s="257"/>
      <c r="TKJ840" s="257"/>
      <c r="TKK840" s="257"/>
      <c r="TKL840" s="257"/>
      <c r="TKM840" s="257"/>
      <c r="TKN840" s="257"/>
      <c r="TKO840" s="257"/>
      <c r="TKP840" s="257"/>
      <c r="TKQ840" s="257"/>
      <c r="TKR840" s="257"/>
      <c r="TKS840" s="257"/>
      <c r="TKT840" s="257"/>
      <c r="TKU840" s="257"/>
      <c r="TKV840" s="257"/>
      <c r="TKW840" s="257"/>
      <c r="TKX840" s="257"/>
      <c r="TKY840" s="257"/>
      <c r="TKZ840" s="257"/>
      <c r="TLA840" s="257"/>
      <c r="TLB840" s="257"/>
      <c r="TLC840" s="257"/>
      <c r="TLD840" s="257"/>
      <c r="TLE840" s="257"/>
      <c r="TLF840" s="257"/>
      <c r="TLG840" s="257"/>
      <c r="TLH840" s="257"/>
      <c r="TLI840" s="257"/>
      <c r="TLJ840" s="257"/>
      <c r="TLK840" s="257"/>
      <c r="TLL840" s="257"/>
      <c r="TLM840" s="257"/>
      <c r="TLN840" s="257"/>
      <c r="TLO840" s="257"/>
      <c r="TLP840" s="257"/>
      <c r="TLQ840" s="257"/>
      <c r="TLR840" s="257"/>
      <c r="TLS840" s="257"/>
      <c r="TLT840" s="257"/>
      <c r="TLU840" s="257"/>
      <c r="TLV840" s="257"/>
      <c r="TLW840" s="257"/>
      <c r="TLX840" s="257"/>
      <c r="TLY840" s="257"/>
      <c r="TLZ840" s="257"/>
      <c r="TMA840" s="257"/>
      <c r="TMB840" s="257"/>
      <c r="TMC840" s="257"/>
      <c r="TMD840" s="257"/>
      <c r="TME840" s="257"/>
      <c r="TMF840" s="257"/>
      <c r="TMG840" s="257"/>
      <c r="TMH840" s="257"/>
      <c r="TMI840" s="257"/>
      <c r="TMJ840" s="257"/>
      <c r="TMK840" s="257"/>
      <c r="TML840" s="257"/>
      <c r="TMM840" s="257"/>
      <c r="TMN840" s="257"/>
      <c r="TMO840" s="257"/>
      <c r="TMP840" s="257"/>
      <c r="TMQ840" s="257"/>
      <c r="TMR840" s="257"/>
      <c r="TMS840" s="257"/>
      <c r="TMT840" s="257"/>
      <c r="TMU840" s="257"/>
      <c r="TMV840" s="257"/>
      <c r="TMW840" s="257"/>
      <c r="TMX840" s="257"/>
      <c r="TMY840" s="257"/>
      <c r="TMZ840" s="257"/>
      <c r="TNA840" s="257"/>
      <c r="TNB840" s="257"/>
      <c r="TNC840" s="257"/>
      <c r="TND840" s="257"/>
      <c r="TNE840" s="257"/>
      <c r="TNF840" s="257"/>
      <c r="TNG840" s="257"/>
      <c r="TNH840" s="257"/>
      <c r="TNI840" s="257"/>
      <c r="TNJ840" s="257"/>
      <c r="TNK840" s="257"/>
      <c r="TNL840" s="257"/>
      <c r="TNM840" s="257"/>
      <c r="TNN840" s="257"/>
      <c r="TNO840" s="257"/>
      <c r="TNP840" s="257"/>
      <c r="TNQ840" s="257"/>
      <c r="TNR840" s="257"/>
      <c r="TNS840" s="257"/>
      <c r="TNT840" s="257"/>
      <c r="TNU840" s="257"/>
      <c r="TNV840" s="257"/>
      <c r="TNW840" s="257"/>
      <c r="TNX840" s="257"/>
      <c r="TNY840" s="257"/>
      <c r="TNZ840" s="257"/>
      <c r="TOA840" s="257"/>
      <c r="TOB840" s="257"/>
      <c r="TOC840" s="257"/>
      <c r="TOD840" s="257"/>
      <c r="TOE840" s="257"/>
      <c r="TOF840" s="257"/>
      <c r="TOG840" s="257"/>
      <c r="TOH840" s="257"/>
      <c r="TOI840" s="257"/>
      <c r="TOJ840" s="257"/>
      <c r="TOK840" s="257"/>
      <c r="TOL840" s="257"/>
      <c r="TOM840" s="257"/>
      <c r="TON840" s="257"/>
      <c r="TOO840" s="257"/>
      <c r="TOP840" s="257"/>
      <c r="TOQ840" s="257"/>
      <c r="TOR840" s="257"/>
      <c r="TOS840" s="257"/>
      <c r="TOT840" s="257"/>
      <c r="TOU840" s="257"/>
      <c r="TOV840" s="257"/>
      <c r="TOW840" s="257"/>
      <c r="TOX840" s="257"/>
      <c r="TOY840" s="257"/>
      <c r="TOZ840" s="257"/>
      <c r="TPA840" s="257"/>
      <c r="TPB840" s="257"/>
      <c r="TPC840" s="257"/>
      <c r="TPD840" s="257"/>
      <c r="TPE840" s="257"/>
      <c r="TPF840" s="257"/>
      <c r="TPG840" s="257"/>
      <c r="TPH840" s="257"/>
      <c r="TPI840" s="257"/>
      <c r="TPJ840" s="257"/>
      <c r="TPK840" s="257"/>
      <c r="TPL840" s="257"/>
      <c r="TPM840" s="257"/>
      <c r="TPN840" s="257"/>
      <c r="TPO840" s="257"/>
      <c r="TPP840" s="257"/>
      <c r="TPQ840" s="257"/>
      <c r="TPR840" s="257"/>
      <c r="TPS840" s="257"/>
      <c r="TPT840" s="257"/>
      <c r="TPU840" s="257"/>
      <c r="TPV840" s="257"/>
      <c r="TPW840" s="257"/>
      <c r="TPX840" s="257"/>
      <c r="TPY840" s="257"/>
      <c r="TPZ840" s="257"/>
      <c r="TQA840" s="257"/>
      <c r="TQB840" s="257"/>
      <c r="TQC840" s="257"/>
      <c r="TQD840" s="257"/>
      <c r="TQE840" s="257"/>
      <c r="TQF840" s="257"/>
      <c r="TQG840" s="257"/>
      <c r="TQH840" s="257"/>
      <c r="TQI840" s="257"/>
      <c r="TQJ840" s="257"/>
      <c r="TQK840" s="257"/>
      <c r="TQL840" s="257"/>
      <c r="TQM840" s="257"/>
      <c r="TQN840" s="257"/>
      <c r="TQO840" s="257"/>
      <c r="TQP840" s="257"/>
      <c r="TQQ840" s="257"/>
      <c r="TQR840" s="257"/>
      <c r="TQS840" s="257"/>
      <c r="TQT840" s="257"/>
      <c r="TQU840" s="257"/>
      <c r="TQV840" s="257"/>
      <c r="TQW840" s="257"/>
      <c r="TQX840" s="257"/>
      <c r="TQY840" s="257"/>
      <c r="TQZ840" s="257"/>
      <c r="TRA840" s="257"/>
      <c r="TRB840" s="257"/>
      <c r="TRC840" s="257"/>
      <c r="TRD840" s="257"/>
      <c r="TRE840" s="257"/>
      <c r="TRF840" s="257"/>
      <c r="TRG840" s="257"/>
      <c r="TRH840" s="257"/>
      <c r="TRI840" s="257"/>
      <c r="TRJ840" s="257"/>
      <c r="TRK840" s="257"/>
      <c r="TRL840" s="257"/>
      <c r="TRM840" s="257"/>
      <c r="TRN840" s="257"/>
      <c r="TRO840" s="257"/>
      <c r="TRP840" s="257"/>
      <c r="TRQ840" s="257"/>
      <c r="TRR840" s="257"/>
      <c r="TRS840" s="257"/>
      <c r="TRT840" s="257"/>
      <c r="TRU840" s="257"/>
      <c r="TRV840" s="257"/>
      <c r="TRW840" s="257"/>
      <c r="TRX840" s="257"/>
      <c r="TRY840" s="257"/>
      <c r="TRZ840" s="257"/>
      <c r="TSA840" s="257"/>
      <c r="TSB840" s="257"/>
      <c r="TSC840" s="257"/>
      <c r="TSD840" s="257"/>
      <c r="TSE840" s="257"/>
      <c r="TSF840" s="257"/>
      <c r="TSG840" s="257"/>
      <c r="TSH840" s="257"/>
      <c r="TSI840" s="257"/>
      <c r="TSJ840" s="257"/>
      <c r="TSK840" s="257"/>
      <c r="TSL840" s="257"/>
      <c r="TSM840" s="257"/>
      <c r="TSN840" s="257"/>
      <c r="TSO840" s="257"/>
      <c r="TSP840" s="257"/>
      <c r="TSQ840" s="257"/>
      <c r="TSR840" s="257"/>
      <c r="TSS840" s="257"/>
      <c r="TST840" s="257"/>
      <c r="TSU840" s="257"/>
      <c r="TSV840" s="257"/>
      <c r="TSW840" s="257"/>
      <c r="TSX840" s="257"/>
      <c r="TSY840" s="257"/>
      <c r="TSZ840" s="257"/>
      <c r="TTA840" s="257"/>
      <c r="TTB840" s="257"/>
      <c r="TTC840" s="257"/>
      <c r="TTD840" s="257"/>
      <c r="TTE840" s="257"/>
      <c r="TTF840" s="257"/>
      <c r="TTG840" s="257"/>
      <c r="TTH840" s="257"/>
      <c r="TTI840" s="257"/>
      <c r="TTJ840" s="257"/>
      <c r="TTK840" s="257"/>
      <c r="TTL840" s="257"/>
      <c r="TTM840" s="257"/>
      <c r="TTN840" s="257"/>
      <c r="TTO840" s="257"/>
      <c r="TTP840" s="257"/>
      <c r="TTQ840" s="257"/>
      <c r="TTR840" s="257"/>
      <c r="TTS840" s="257"/>
      <c r="TTT840" s="257"/>
      <c r="TTU840" s="257"/>
      <c r="TTV840" s="257"/>
      <c r="TTW840" s="257"/>
      <c r="TTX840" s="257"/>
      <c r="TTY840" s="257"/>
      <c r="TTZ840" s="257"/>
      <c r="TUA840" s="257"/>
      <c r="TUB840" s="257"/>
      <c r="TUC840" s="257"/>
      <c r="TUD840" s="257"/>
      <c r="TUE840" s="257"/>
      <c r="TUF840" s="257"/>
      <c r="TUG840" s="257"/>
      <c r="TUH840" s="257"/>
      <c r="TUI840" s="257"/>
      <c r="TUJ840" s="257"/>
      <c r="TUK840" s="257"/>
      <c r="TUL840" s="257"/>
      <c r="TUM840" s="257"/>
      <c r="TUN840" s="257"/>
      <c r="TUO840" s="257"/>
      <c r="TUP840" s="257"/>
      <c r="TUQ840" s="257"/>
      <c r="TUR840" s="257"/>
      <c r="TUS840" s="257"/>
      <c r="TUT840" s="257"/>
      <c r="TUU840" s="257"/>
      <c r="TUV840" s="257"/>
      <c r="TUW840" s="257"/>
      <c r="TUX840" s="257"/>
      <c r="TUY840" s="257"/>
      <c r="TUZ840" s="257"/>
      <c r="TVA840" s="257"/>
      <c r="TVB840" s="257"/>
      <c r="TVC840" s="257"/>
      <c r="TVD840" s="257"/>
      <c r="TVE840" s="257"/>
      <c r="TVF840" s="257"/>
      <c r="TVG840" s="257"/>
      <c r="TVH840" s="257"/>
      <c r="TVI840" s="257"/>
      <c r="TVJ840" s="257"/>
      <c r="TVK840" s="257"/>
      <c r="TVL840" s="257"/>
      <c r="TVM840" s="257"/>
      <c r="TVN840" s="257"/>
      <c r="TVO840" s="257"/>
      <c r="TVP840" s="257"/>
      <c r="TVQ840" s="257"/>
      <c r="TVR840" s="257"/>
      <c r="TVS840" s="257"/>
      <c r="TVT840" s="257"/>
      <c r="TVU840" s="257"/>
      <c r="TVV840" s="257"/>
      <c r="TVW840" s="257"/>
      <c r="TVX840" s="257"/>
      <c r="TVY840" s="257"/>
      <c r="TVZ840" s="257"/>
      <c r="TWA840" s="257"/>
      <c r="TWB840" s="257"/>
      <c r="TWC840" s="257"/>
      <c r="TWD840" s="257"/>
      <c r="TWE840" s="257"/>
      <c r="TWF840" s="257"/>
      <c r="TWG840" s="257"/>
      <c r="TWH840" s="257"/>
      <c r="TWI840" s="257"/>
      <c r="TWJ840" s="257"/>
      <c r="TWK840" s="257"/>
      <c r="TWL840" s="257"/>
      <c r="TWM840" s="257"/>
      <c r="TWN840" s="257"/>
      <c r="TWO840" s="257"/>
      <c r="TWP840" s="257"/>
      <c r="TWQ840" s="257"/>
      <c r="TWR840" s="257"/>
      <c r="TWS840" s="257"/>
      <c r="TWT840" s="257"/>
      <c r="TWU840" s="257"/>
      <c r="TWV840" s="257"/>
      <c r="TWW840" s="257"/>
      <c r="TWX840" s="257"/>
      <c r="TWY840" s="257"/>
      <c r="TWZ840" s="257"/>
      <c r="TXA840" s="257"/>
      <c r="TXB840" s="257"/>
      <c r="TXC840" s="257"/>
      <c r="TXD840" s="257"/>
      <c r="TXE840" s="257"/>
      <c r="TXF840" s="257"/>
      <c r="TXG840" s="257"/>
      <c r="TXH840" s="257"/>
      <c r="TXI840" s="257"/>
      <c r="TXJ840" s="257"/>
      <c r="TXK840" s="257"/>
      <c r="TXL840" s="257"/>
      <c r="TXM840" s="257"/>
      <c r="TXN840" s="257"/>
      <c r="TXO840" s="257"/>
      <c r="TXP840" s="257"/>
      <c r="TXQ840" s="257"/>
      <c r="TXR840" s="257"/>
      <c r="TXS840" s="257"/>
      <c r="TXT840" s="257"/>
      <c r="TXU840" s="257"/>
      <c r="TXV840" s="257"/>
      <c r="TXW840" s="257"/>
      <c r="TXX840" s="257"/>
      <c r="TXY840" s="257"/>
      <c r="TXZ840" s="257"/>
      <c r="TYA840" s="257"/>
      <c r="TYB840" s="257"/>
      <c r="TYC840" s="257"/>
      <c r="TYD840" s="257"/>
      <c r="TYE840" s="257"/>
      <c r="TYF840" s="257"/>
      <c r="TYG840" s="257"/>
      <c r="TYH840" s="257"/>
      <c r="TYI840" s="257"/>
      <c r="TYJ840" s="257"/>
      <c r="TYK840" s="257"/>
      <c r="TYL840" s="257"/>
      <c r="TYM840" s="257"/>
      <c r="TYN840" s="257"/>
      <c r="TYO840" s="257"/>
      <c r="TYP840" s="257"/>
      <c r="TYQ840" s="257"/>
      <c r="TYR840" s="257"/>
      <c r="TYS840" s="257"/>
      <c r="TYT840" s="257"/>
      <c r="TYU840" s="257"/>
      <c r="TYV840" s="257"/>
      <c r="TYW840" s="257"/>
      <c r="TYX840" s="257"/>
      <c r="TYY840" s="257"/>
      <c r="TYZ840" s="257"/>
      <c r="TZA840" s="257"/>
      <c r="TZB840" s="257"/>
      <c r="TZC840" s="257"/>
      <c r="TZD840" s="257"/>
      <c r="TZE840" s="257"/>
      <c r="TZF840" s="257"/>
      <c r="TZG840" s="257"/>
      <c r="TZH840" s="257"/>
      <c r="TZI840" s="257"/>
      <c r="TZJ840" s="257"/>
      <c r="TZK840" s="257"/>
      <c r="TZL840" s="257"/>
      <c r="TZM840" s="257"/>
      <c r="TZN840" s="257"/>
      <c r="TZO840" s="257"/>
      <c r="TZP840" s="257"/>
      <c r="TZQ840" s="257"/>
      <c r="TZR840" s="257"/>
      <c r="TZS840" s="257"/>
      <c r="TZT840" s="257"/>
      <c r="TZU840" s="257"/>
      <c r="TZV840" s="257"/>
      <c r="TZW840" s="257"/>
      <c r="TZX840" s="257"/>
      <c r="TZY840" s="257"/>
      <c r="TZZ840" s="257"/>
      <c r="UAA840" s="257"/>
      <c r="UAB840" s="257"/>
      <c r="UAC840" s="257"/>
      <c r="UAD840" s="257"/>
      <c r="UAE840" s="257"/>
      <c r="UAF840" s="257"/>
      <c r="UAG840" s="257"/>
      <c r="UAH840" s="257"/>
      <c r="UAI840" s="257"/>
      <c r="UAJ840" s="257"/>
      <c r="UAK840" s="257"/>
      <c r="UAL840" s="257"/>
      <c r="UAM840" s="257"/>
      <c r="UAN840" s="257"/>
      <c r="UAO840" s="257"/>
      <c r="UAP840" s="257"/>
      <c r="UAQ840" s="257"/>
      <c r="UAR840" s="257"/>
      <c r="UAS840" s="257"/>
      <c r="UAT840" s="257"/>
      <c r="UAU840" s="257"/>
      <c r="UAV840" s="257"/>
      <c r="UAW840" s="257"/>
      <c r="UAX840" s="257"/>
      <c r="UAY840" s="257"/>
      <c r="UAZ840" s="257"/>
      <c r="UBA840" s="257"/>
      <c r="UBB840" s="257"/>
      <c r="UBC840" s="257"/>
      <c r="UBD840" s="257"/>
      <c r="UBE840" s="257"/>
      <c r="UBF840" s="257"/>
      <c r="UBG840" s="257"/>
      <c r="UBH840" s="257"/>
      <c r="UBI840" s="257"/>
      <c r="UBJ840" s="257"/>
      <c r="UBK840" s="257"/>
      <c r="UBL840" s="257"/>
      <c r="UBM840" s="257"/>
      <c r="UBN840" s="257"/>
      <c r="UBO840" s="257"/>
      <c r="UBP840" s="257"/>
      <c r="UBQ840" s="257"/>
      <c r="UBR840" s="257"/>
      <c r="UBS840" s="257"/>
      <c r="UBT840" s="257"/>
      <c r="UBU840" s="257"/>
      <c r="UBV840" s="257"/>
      <c r="UBW840" s="257"/>
      <c r="UBX840" s="257"/>
      <c r="UBY840" s="257"/>
      <c r="UBZ840" s="257"/>
      <c r="UCA840" s="257"/>
      <c r="UCB840" s="257"/>
      <c r="UCC840" s="257"/>
      <c r="UCD840" s="257"/>
      <c r="UCE840" s="257"/>
      <c r="UCF840" s="257"/>
      <c r="UCG840" s="257"/>
      <c r="UCH840" s="257"/>
      <c r="UCI840" s="257"/>
      <c r="UCJ840" s="257"/>
      <c r="UCK840" s="257"/>
      <c r="UCL840" s="257"/>
      <c r="UCM840" s="257"/>
      <c r="UCN840" s="257"/>
      <c r="UCO840" s="257"/>
      <c r="UCP840" s="257"/>
      <c r="UCQ840" s="257"/>
      <c r="UCR840" s="257"/>
      <c r="UCS840" s="257"/>
      <c r="UCT840" s="257"/>
      <c r="UCU840" s="257"/>
      <c r="UCV840" s="257"/>
      <c r="UCW840" s="257"/>
      <c r="UCX840" s="257"/>
      <c r="UCY840" s="257"/>
      <c r="UCZ840" s="257"/>
      <c r="UDA840" s="257"/>
      <c r="UDB840" s="257"/>
      <c r="UDC840" s="257"/>
      <c r="UDD840" s="257"/>
      <c r="UDE840" s="257"/>
      <c r="UDF840" s="257"/>
      <c r="UDG840" s="257"/>
      <c r="UDH840" s="257"/>
      <c r="UDI840" s="257"/>
      <c r="UDJ840" s="257"/>
      <c r="UDK840" s="257"/>
      <c r="UDL840" s="257"/>
      <c r="UDM840" s="257"/>
      <c r="UDN840" s="257"/>
      <c r="UDO840" s="257"/>
      <c r="UDP840" s="257"/>
      <c r="UDQ840" s="257"/>
      <c r="UDR840" s="257"/>
      <c r="UDS840" s="257"/>
      <c r="UDT840" s="257"/>
      <c r="UDU840" s="257"/>
      <c r="UDV840" s="257"/>
      <c r="UDW840" s="257"/>
      <c r="UDX840" s="257"/>
      <c r="UDY840" s="257"/>
      <c r="UDZ840" s="257"/>
      <c r="UEA840" s="257"/>
      <c r="UEB840" s="257"/>
      <c r="UEC840" s="257"/>
      <c r="UED840" s="257"/>
      <c r="UEE840" s="257"/>
      <c r="UEF840" s="257"/>
      <c r="UEG840" s="257"/>
      <c r="UEH840" s="257"/>
      <c r="UEI840" s="257"/>
      <c r="UEJ840" s="257"/>
      <c r="UEK840" s="257"/>
      <c r="UEL840" s="257"/>
      <c r="UEM840" s="257"/>
      <c r="UEN840" s="257"/>
      <c r="UEO840" s="257"/>
      <c r="UEP840" s="257"/>
      <c r="UEQ840" s="257"/>
      <c r="UER840" s="257"/>
      <c r="UES840" s="257"/>
      <c r="UET840" s="257"/>
      <c r="UEU840" s="257"/>
      <c r="UEV840" s="257"/>
      <c r="UEW840" s="257"/>
      <c r="UEX840" s="257"/>
      <c r="UEY840" s="257"/>
      <c r="UEZ840" s="257"/>
      <c r="UFA840" s="257"/>
      <c r="UFB840" s="257"/>
      <c r="UFC840" s="257"/>
      <c r="UFD840" s="257"/>
      <c r="UFE840" s="257"/>
      <c r="UFF840" s="257"/>
      <c r="UFG840" s="257"/>
      <c r="UFH840" s="257"/>
      <c r="UFI840" s="257"/>
      <c r="UFJ840" s="257"/>
      <c r="UFK840" s="257"/>
      <c r="UFL840" s="257"/>
      <c r="UFM840" s="257"/>
      <c r="UFN840" s="257"/>
      <c r="UFO840" s="257"/>
      <c r="UFP840" s="257"/>
      <c r="UFQ840" s="257"/>
      <c r="UFR840" s="257"/>
      <c r="UFS840" s="257"/>
      <c r="UFT840" s="257"/>
      <c r="UFU840" s="257"/>
      <c r="UFV840" s="257"/>
      <c r="UFW840" s="257"/>
      <c r="UFX840" s="257"/>
      <c r="UFY840" s="257"/>
      <c r="UFZ840" s="257"/>
      <c r="UGA840" s="257"/>
      <c r="UGB840" s="257"/>
      <c r="UGC840" s="257"/>
      <c r="UGD840" s="257"/>
      <c r="UGE840" s="257"/>
      <c r="UGF840" s="257"/>
      <c r="UGG840" s="257"/>
      <c r="UGH840" s="257"/>
      <c r="UGI840" s="257"/>
      <c r="UGJ840" s="257"/>
      <c r="UGK840" s="257"/>
      <c r="UGL840" s="257"/>
      <c r="UGM840" s="257"/>
      <c r="UGN840" s="257"/>
      <c r="UGO840" s="257"/>
      <c r="UGP840" s="257"/>
      <c r="UGQ840" s="257"/>
      <c r="UGR840" s="257"/>
      <c r="UGS840" s="257"/>
      <c r="UGT840" s="257"/>
      <c r="UGU840" s="257"/>
      <c r="UGV840" s="257"/>
      <c r="UGW840" s="257"/>
      <c r="UGX840" s="257"/>
      <c r="UGY840" s="257"/>
      <c r="UGZ840" s="257"/>
      <c r="UHA840" s="257"/>
      <c r="UHB840" s="257"/>
      <c r="UHC840" s="257"/>
      <c r="UHD840" s="257"/>
      <c r="UHE840" s="257"/>
      <c r="UHF840" s="257"/>
      <c r="UHG840" s="257"/>
      <c r="UHH840" s="257"/>
      <c r="UHI840" s="257"/>
      <c r="UHJ840" s="257"/>
      <c r="UHK840" s="257"/>
      <c r="UHL840" s="257"/>
      <c r="UHM840" s="257"/>
      <c r="UHN840" s="257"/>
      <c r="UHO840" s="257"/>
      <c r="UHP840" s="257"/>
      <c r="UHQ840" s="257"/>
      <c r="UHR840" s="257"/>
      <c r="UHS840" s="257"/>
      <c r="UHT840" s="257"/>
      <c r="UHU840" s="257"/>
      <c r="UHV840" s="257"/>
      <c r="UHW840" s="257"/>
      <c r="UHX840" s="257"/>
      <c r="UHY840" s="257"/>
      <c r="UHZ840" s="257"/>
      <c r="UIA840" s="257"/>
      <c r="UIB840" s="257"/>
      <c r="UIC840" s="257"/>
      <c r="UID840" s="257"/>
      <c r="UIE840" s="257"/>
      <c r="UIF840" s="257"/>
      <c r="UIG840" s="257"/>
      <c r="UIH840" s="257"/>
      <c r="UII840" s="257"/>
      <c r="UIJ840" s="257"/>
      <c r="UIK840" s="257"/>
      <c r="UIL840" s="257"/>
      <c r="UIM840" s="257"/>
      <c r="UIN840" s="257"/>
      <c r="UIO840" s="257"/>
      <c r="UIP840" s="257"/>
      <c r="UIQ840" s="257"/>
      <c r="UIR840" s="257"/>
      <c r="UIS840" s="257"/>
      <c r="UIT840" s="257"/>
      <c r="UIU840" s="257"/>
      <c r="UIV840" s="257"/>
      <c r="UIW840" s="257"/>
      <c r="UIX840" s="257"/>
      <c r="UIY840" s="257"/>
      <c r="UIZ840" s="257"/>
      <c r="UJA840" s="257"/>
      <c r="UJB840" s="257"/>
      <c r="UJC840" s="257"/>
      <c r="UJD840" s="257"/>
      <c r="UJE840" s="257"/>
      <c r="UJF840" s="257"/>
      <c r="UJG840" s="257"/>
      <c r="UJH840" s="257"/>
      <c r="UJI840" s="257"/>
      <c r="UJJ840" s="257"/>
      <c r="UJK840" s="257"/>
      <c r="UJL840" s="257"/>
      <c r="UJM840" s="257"/>
      <c r="UJN840" s="257"/>
      <c r="UJO840" s="257"/>
      <c r="UJP840" s="257"/>
      <c r="UJQ840" s="257"/>
      <c r="UJR840" s="257"/>
      <c r="UJS840" s="257"/>
      <c r="UJT840" s="257"/>
      <c r="UJU840" s="257"/>
      <c r="UJV840" s="257"/>
      <c r="UJW840" s="257"/>
      <c r="UJX840" s="257"/>
      <c r="UJY840" s="257"/>
      <c r="UJZ840" s="257"/>
      <c r="UKA840" s="257"/>
      <c r="UKB840" s="257"/>
      <c r="UKC840" s="257"/>
      <c r="UKD840" s="257"/>
      <c r="UKE840" s="257"/>
      <c r="UKF840" s="257"/>
      <c r="UKG840" s="257"/>
      <c r="UKH840" s="257"/>
      <c r="UKI840" s="257"/>
      <c r="UKJ840" s="257"/>
      <c r="UKK840" s="257"/>
      <c r="UKL840" s="257"/>
      <c r="UKM840" s="257"/>
      <c r="UKN840" s="257"/>
      <c r="UKO840" s="257"/>
      <c r="UKP840" s="257"/>
      <c r="UKQ840" s="257"/>
      <c r="UKR840" s="257"/>
      <c r="UKS840" s="257"/>
      <c r="UKT840" s="257"/>
      <c r="UKU840" s="257"/>
      <c r="UKV840" s="257"/>
      <c r="UKW840" s="257"/>
      <c r="UKX840" s="257"/>
      <c r="UKY840" s="257"/>
      <c r="UKZ840" s="257"/>
      <c r="ULA840" s="257"/>
      <c r="ULB840" s="257"/>
      <c r="ULC840" s="257"/>
      <c r="ULD840" s="257"/>
      <c r="ULE840" s="257"/>
      <c r="ULF840" s="257"/>
      <c r="ULG840" s="257"/>
      <c r="ULH840" s="257"/>
      <c r="ULI840" s="257"/>
      <c r="ULJ840" s="257"/>
      <c r="ULK840" s="257"/>
      <c r="ULL840" s="257"/>
      <c r="ULM840" s="257"/>
      <c r="ULN840" s="257"/>
      <c r="ULO840" s="257"/>
      <c r="ULP840" s="257"/>
      <c r="ULQ840" s="257"/>
      <c r="ULR840" s="257"/>
      <c r="ULS840" s="257"/>
      <c r="ULT840" s="257"/>
      <c r="ULU840" s="257"/>
      <c r="ULV840" s="257"/>
      <c r="ULW840" s="257"/>
      <c r="ULX840" s="257"/>
      <c r="ULY840" s="257"/>
      <c r="ULZ840" s="257"/>
      <c r="UMA840" s="257"/>
      <c r="UMB840" s="257"/>
      <c r="UMC840" s="257"/>
      <c r="UMD840" s="257"/>
      <c r="UME840" s="257"/>
      <c r="UMF840" s="257"/>
      <c r="UMG840" s="257"/>
      <c r="UMH840" s="257"/>
      <c r="UMI840" s="257"/>
      <c r="UMJ840" s="257"/>
      <c r="UMK840" s="257"/>
      <c r="UML840" s="257"/>
      <c r="UMM840" s="257"/>
      <c r="UMN840" s="257"/>
      <c r="UMO840" s="257"/>
      <c r="UMP840" s="257"/>
      <c r="UMQ840" s="257"/>
      <c r="UMR840" s="257"/>
      <c r="UMS840" s="257"/>
      <c r="UMT840" s="257"/>
      <c r="UMU840" s="257"/>
      <c r="UMV840" s="257"/>
      <c r="UMW840" s="257"/>
      <c r="UMX840" s="257"/>
      <c r="UMY840" s="257"/>
      <c r="UMZ840" s="257"/>
      <c r="UNA840" s="257"/>
      <c r="UNB840" s="257"/>
      <c r="UNC840" s="257"/>
      <c r="UND840" s="257"/>
      <c r="UNE840" s="257"/>
      <c r="UNF840" s="257"/>
      <c r="UNG840" s="257"/>
      <c r="UNH840" s="257"/>
      <c r="UNI840" s="257"/>
      <c r="UNJ840" s="257"/>
      <c r="UNK840" s="257"/>
      <c r="UNL840" s="257"/>
      <c r="UNM840" s="257"/>
      <c r="UNN840" s="257"/>
      <c r="UNO840" s="257"/>
      <c r="UNP840" s="257"/>
      <c r="UNQ840" s="257"/>
      <c r="UNR840" s="257"/>
      <c r="UNS840" s="257"/>
      <c r="UNT840" s="257"/>
      <c r="UNU840" s="257"/>
      <c r="UNV840" s="257"/>
      <c r="UNW840" s="257"/>
      <c r="UNX840" s="257"/>
      <c r="UNY840" s="257"/>
      <c r="UNZ840" s="257"/>
      <c r="UOA840" s="257"/>
      <c r="UOB840" s="257"/>
      <c r="UOC840" s="257"/>
      <c r="UOD840" s="257"/>
      <c r="UOE840" s="257"/>
      <c r="UOF840" s="257"/>
      <c r="UOG840" s="257"/>
      <c r="UOH840" s="257"/>
      <c r="UOI840" s="257"/>
      <c r="UOJ840" s="257"/>
      <c r="UOK840" s="257"/>
      <c r="UOL840" s="257"/>
      <c r="UOM840" s="257"/>
      <c r="UON840" s="257"/>
      <c r="UOO840" s="257"/>
      <c r="UOP840" s="257"/>
      <c r="UOQ840" s="257"/>
      <c r="UOR840" s="257"/>
      <c r="UOS840" s="257"/>
      <c r="UOT840" s="257"/>
      <c r="UOU840" s="257"/>
      <c r="UOV840" s="257"/>
      <c r="UOW840" s="257"/>
      <c r="UOX840" s="257"/>
      <c r="UOY840" s="257"/>
      <c r="UOZ840" s="257"/>
      <c r="UPA840" s="257"/>
      <c r="UPB840" s="257"/>
      <c r="UPC840" s="257"/>
      <c r="UPD840" s="257"/>
      <c r="UPE840" s="257"/>
      <c r="UPF840" s="257"/>
      <c r="UPG840" s="257"/>
      <c r="UPH840" s="257"/>
      <c r="UPI840" s="257"/>
      <c r="UPJ840" s="257"/>
      <c r="UPK840" s="257"/>
      <c r="UPL840" s="257"/>
      <c r="UPM840" s="257"/>
      <c r="UPN840" s="257"/>
      <c r="UPO840" s="257"/>
      <c r="UPP840" s="257"/>
      <c r="UPQ840" s="257"/>
      <c r="UPR840" s="257"/>
      <c r="UPS840" s="257"/>
      <c r="UPT840" s="257"/>
      <c r="UPU840" s="257"/>
      <c r="UPV840" s="257"/>
      <c r="UPW840" s="257"/>
      <c r="UPX840" s="257"/>
      <c r="UPY840" s="257"/>
      <c r="UPZ840" s="257"/>
      <c r="UQA840" s="257"/>
      <c r="UQB840" s="257"/>
      <c r="UQC840" s="257"/>
      <c r="UQD840" s="257"/>
      <c r="UQE840" s="257"/>
      <c r="UQF840" s="257"/>
      <c r="UQG840" s="257"/>
      <c r="UQH840" s="257"/>
      <c r="UQI840" s="257"/>
      <c r="UQJ840" s="257"/>
      <c r="UQK840" s="257"/>
      <c r="UQL840" s="257"/>
      <c r="UQM840" s="257"/>
      <c r="UQN840" s="257"/>
      <c r="UQO840" s="257"/>
      <c r="UQP840" s="257"/>
      <c r="UQQ840" s="257"/>
      <c r="UQR840" s="257"/>
      <c r="UQS840" s="257"/>
      <c r="UQT840" s="257"/>
      <c r="UQU840" s="257"/>
      <c r="UQV840" s="257"/>
      <c r="UQW840" s="257"/>
      <c r="UQX840" s="257"/>
      <c r="UQY840" s="257"/>
      <c r="UQZ840" s="257"/>
      <c r="URA840" s="257"/>
      <c r="URB840" s="257"/>
      <c r="URC840" s="257"/>
      <c r="URD840" s="257"/>
      <c r="URE840" s="257"/>
      <c r="URF840" s="257"/>
      <c r="URG840" s="257"/>
      <c r="URH840" s="257"/>
      <c r="URI840" s="257"/>
      <c r="URJ840" s="257"/>
      <c r="URK840" s="257"/>
      <c r="URL840" s="257"/>
      <c r="URM840" s="257"/>
      <c r="URN840" s="257"/>
      <c r="URO840" s="257"/>
      <c r="URP840" s="257"/>
      <c r="URQ840" s="257"/>
      <c r="URR840" s="257"/>
      <c r="URS840" s="257"/>
      <c r="URT840" s="257"/>
      <c r="URU840" s="257"/>
      <c r="URV840" s="257"/>
      <c r="URW840" s="257"/>
      <c r="URX840" s="257"/>
      <c r="URY840" s="257"/>
      <c r="URZ840" s="257"/>
      <c r="USA840" s="257"/>
      <c r="USB840" s="257"/>
      <c r="USC840" s="257"/>
      <c r="USD840" s="257"/>
      <c r="USE840" s="257"/>
      <c r="USF840" s="257"/>
      <c r="USG840" s="257"/>
      <c r="USH840" s="257"/>
      <c r="USI840" s="257"/>
      <c r="USJ840" s="257"/>
      <c r="USK840" s="257"/>
      <c r="USL840" s="257"/>
      <c r="USM840" s="257"/>
      <c r="USN840" s="257"/>
      <c r="USO840" s="257"/>
      <c r="USP840" s="257"/>
      <c r="USQ840" s="257"/>
      <c r="USR840" s="257"/>
      <c r="USS840" s="257"/>
      <c r="UST840" s="257"/>
      <c r="USU840" s="257"/>
      <c r="USV840" s="257"/>
      <c r="USW840" s="257"/>
      <c r="USX840" s="257"/>
      <c r="USY840" s="257"/>
      <c r="USZ840" s="257"/>
      <c r="UTA840" s="257"/>
      <c r="UTB840" s="257"/>
      <c r="UTC840" s="257"/>
      <c r="UTD840" s="257"/>
      <c r="UTE840" s="257"/>
      <c r="UTF840" s="257"/>
      <c r="UTG840" s="257"/>
      <c r="UTH840" s="257"/>
      <c r="UTI840" s="257"/>
      <c r="UTJ840" s="257"/>
      <c r="UTK840" s="257"/>
      <c r="UTL840" s="257"/>
      <c r="UTM840" s="257"/>
      <c r="UTN840" s="257"/>
      <c r="UTO840" s="257"/>
      <c r="UTP840" s="257"/>
      <c r="UTQ840" s="257"/>
      <c r="UTR840" s="257"/>
      <c r="UTS840" s="257"/>
      <c r="UTT840" s="257"/>
      <c r="UTU840" s="257"/>
      <c r="UTV840" s="257"/>
      <c r="UTW840" s="257"/>
      <c r="UTX840" s="257"/>
      <c r="UTY840" s="257"/>
      <c r="UTZ840" s="257"/>
      <c r="UUA840" s="257"/>
      <c r="UUB840" s="257"/>
      <c r="UUC840" s="257"/>
      <c r="UUD840" s="257"/>
      <c r="UUE840" s="257"/>
      <c r="UUF840" s="257"/>
      <c r="UUG840" s="257"/>
      <c r="UUH840" s="257"/>
      <c r="UUI840" s="257"/>
      <c r="UUJ840" s="257"/>
      <c r="UUK840" s="257"/>
      <c r="UUL840" s="257"/>
      <c r="UUM840" s="257"/>
      <c r="UUN840" s="257"/>
      <c r="UUO840" s="257"/>
      <c r="UUP840" s="257"/>
      <c r="UUQ840" s="257"/>
      <c r="UUR840" s="257"/>
      <c r="UUS840" s="257"/>
      <c r="UUT840" s="257"/>
      <c r="UUU840" s="257"/>
      <c r="UUV840" s="257"/>
      <c r="UUW840" s="257"/>
      <c r="UUX840" s="257"/>
      <c r="UUY840" s="257"/>
      <c r="UUZ840" s="257"/>
      <c r="UVA840" s="257"/>
      <c r="UVB840" s="257"/>
      <c r="UVC840" s="257"/>
      <c r="UVD840" s="257"/>
      <c r="UVE840" s="257"/>
      <c r="UVF840" s="257"/>
      <c r="UVG840" s="257"/>
      <c r="UVH840" s="257"/>
      <c r="UVI840" s="257"/>
      <c r="UVJ840" s="257"/>
      <c r="UVK840" s="257"/>
      <c r="UVL840" s="257"/>
      <c r="UVM840" s="257"/>
      <c r="UVN840" s="257"/>
      <c r="UVO840" s="257"/>
      <c r="UVP840" s="257"/>
      <c r="UVQ840" s="257"/>
      <c r="UVR840" s="257"/>
      <c r="UVS840" s="257"/>
      <c r="UVT840" s="257"/>
      <c r="UVU840" s="257"/>
      <c r="UVV840" s="257"/>
      <c r="UVW840" s="257"/>
      <c r="UVX840" s="257"/>
      <c r="UVY840" s="257"/>
      <c r="UVZ840" s="257"/>
      <c r="UWA840" s="257"/>
      <c r="UWB840" s="257"/>
      <c r="UWC840" s="257"/>
      <c r="UWD840" s="257"/>
      <c r="UWE840" s="257"/>
      <c r="UWF840" s="257"/>
      <c r="UWG840" s="257"/>
      <c r="UWH840" s="257"/>
      <c r="UWI840" s="257"/>
      <c r="UWJ840" s="257"/>
      <c r="UWK840" s="257"/>
      <c r="UWL840" s="257"/>
      <c r="UWM840" s="257"/>
      <c r="UWN840" s="257"/>
      <c r="UWO840" s="257"/>
      <c r="UWP840" s="257"/>
      <c r="UWQ840" s="257"/>
      <c r="UWR840" s="257"/>
      <c r="UWS840" s="257"/>
      <c r="UWT840" s="257"/>
      <c r="UWU840" s="257"/>
      <c r="UWV840" s="257"/>
      <c r="UWW840" s="257"/>
      <c r="UWX840" s="257"/>
      <c r="UWY840" s="257"/>
      <c r="UWZ840" s="257"/>
      <c r="UXA840" s="257"/>
      <c r="UXB840" s="257"/>
      <c r="UXC840" s="257"/>
      <c r="UXD840" s="257"/>
      <c r="UXE840" s="257"/>
      <c r="UXF840" s="257"/>
      <c r="UXG840" s="257"/>
      <c r="UXH840" s="257"/>
      <c r="UXI840" s="257"/>
      <c r="UXJ840" s="257"/>
      <c r="UXK840" s="257"/>
      <c r="UXL840" s="257"/>
      <c r="UXM840" s="257"/>
      <c r="UXN840" s="257"/>
      <c r="UXO840" s="257"/>
      <c r="UXP840" s="257"/>
      <c r="UXQ840" s="257"/>
      <c r="UXR840" s="257"/>
      <c r="UXS840" s="257"/>
      <c r="UXT840" s="257"/>
      <c r="UXU840" s="257"/>
      <c r="UXV840" s="257"/>
      <c r="UXW840" s="257"/>
      <c r="UXX840" s="257"/>
      <c r="UXY840" s="257"/>
      <c r="UXZ840" s="257"/>
      <c r="UYA840" s="257"/>
      <c r="UYB840" s="257"/>
      <c r="UYC840" s="257"/>
      <c r="UYD840" s="257"/>
      <c r="UYE840" s="257"/>
      <c r="UYF840" s="257"/>
      <c r="UYG840" s="257"/>
      <c r="UYH840" s="257"/>
      <c r="UYI840" s="257"/>
      <c r="UYJ840" s="257"/>
      <c r="UYK840" s="257"/>
      <c r="UYL840" s="257"/>
      <c r="UYM840" s="257"/>
      <c r="UYN840" s="257"/>
      <c r="UYO840" s="257"/>
      <c r="UYP840" s="257"/>
      <c r="UYQ840" s="257"/>
      <c r="UYR840" s="257"/>
      <c r="UYS840" s="257"/>
      <c r="UYT840" s="257"/>
      <c r="UYU840" s="257"/>
      <c r="UYV840" s="257"/>
      <c r="UYW840" s="257"/>
      <c r="UYX840" s="257"/>
      <c r="UYY840" s="257"/>
      <c r="UYZ840" s="257"/>
      <c r="UZA840" s="257"/>
      <c r="UZB840" s="257"/>
      <c r="UZC840" s="257"/>
      <c r="UZD840" s="257"/>
      <c r="UZE840" s="257"/>
      <c r="UZF840" s="257"/>
      <c r="UZG840" s="257"/>
      <c r="UZH840" s="257"/>
      <c r="UZI840" s="257"/>
      <c r="UZJ840" s="257"/>
      <c r="UZK840" s="257"/>
      <c r="UZL840" s="257"/>
      <c r="UZM840" s="257"/>
      <c r="UZN840" s="257"/>
      <c r="UZO840" s="257"/>
      <c r="UZP840" s="257"/>
      <c r="UZQ840" s="257"/>
      <c r="UZR840" s="257"/>
      <c r="UZS840" s="257"/>
      <c r="UZT840" s="257"/>
      <c r="UZU840" s="257"/>
      <c r="UZV840" s="257"/>
      <c r="UZW840" s="257"/>
      <c r="UZX840" s="257"/>
      <c r="UZY840" s="257"/>
      <c r="UZZ840" s="257"/>
      <c r="VAA840" s="257"/>
      <c r="VAB840" s="257"/>
      <c r="VAC840" s="257"/>
      <c r="VAD840" s="257"/>
      <c r="VAE840" s="257"/>
      <c r="VAF840" s="257"/>
      <c r="VAG840" s="257"/>
      <c r="VAH840" s="257"/>
      <c r="VAI840" s="257"/>
      <c r="VAJ840" s="257"/>
      <c r="VAK840" s="257"/>
      <c r="VAL840" s="257"/>
      <c r="VAM840" s="257"/>
      <c r="VAN840" s="257"/>
      <c r="VAO840" s="257"/>
      <c r="VAP840" s="257"/>
      <c r="VAQ840" s="257"/>
      <c r="VAR840" s="257"/>
      <c r="VAS840" s="257"/>
      <c r="VAT840" s="257"/>
      <c r="VAU840" s="257"/>
      <c r="VAV840" s="257"/>
      <c r="VAW840" s="257"/>
      <c r="VAX840" s="257"/>
      <c r="VAY840" s="257"/>
      <c r="VAZ840" s="257"/>
      <c r="VBA840" s="257"/>
      <c r="VBB840" s="257"/>
      <c r="VBC840" s="257"/>
      <c r="VBD840" s="257"/>
      <c r="VBE840" s="257"/>
      <c r="VBF840" s="257"/>
      <c r="VBG840" s="257"/>
      <c r="VBH840" s="257"/>
      <c r="VBI840" s="257"/>
      <c r="VBJ840" s="257"/>
      <c r="VBK840" s="257"/>
      <c r="VBL840" s="257"/>
      <c r="VBM840" s="257"/>
      <c r="VBN840" s="257"/>
      <c r="VBO840" s="257"/>
      <c r="VBP840" s="257"/>
      <c r="VBQ840" s="257"/>
      <c r="VBR840" s="257"/>
      <c r="VBS840" s="257"/>
      <c r="VBT840" s="257"/>
      <c r="VBU840" s="257"/>
      <c r="VBV840" s="257"/>
      <c r="VBW840" s="257"/>
      <c r="VBX840" s="257"/>
      <c r="VBY840" s="257"/>
      <c r="VBZ840" s="257"/>
      <c r="VCA840" s="257"/>
      <c r="VCB840" s="257"/>
      <c r="VCC840" s="257"/>
      <c r="VCD840" s="257"/>
      <c r="VCE840" s="257"/>
      <c r="VCF840" s="257"/>
      <c r="VCG840" s="257"/>
      <c r="VCH840" s="257"/>
      <c r="VCI840" s="257"/>
      <c r="VCJ840" s="257"/>
      <c r="VCK840" s="257"/>
      <c r="VCL840" s="257"/>
      <c r="VCM840" s="257"/>
      <c r="VCN840" s="257"/>
      <c r="VCO840" s="257"/>
      <c r="VCP840" s="257"/>
      <c r="VCQ840" s="257"/>
      <c r="VCR840" s="257"/>
      <c r="VCS840" s="257"/>
      <c r="VCT840" s="257"/>
      <c r="VCU840" s="257"/>
      <c r="VCV840" s="257"/>
      <c r="VCW840" s="257"/>
      <c r="VCX840" s="257"/>
      <c r="VCY840" s="257"/>
      <c r="VCZ840" s="257"/>
      <c r="VDA840" s="257"/>
      <c r="VDB840" s="257"/>
      <c r="VDC840" s="257"/>
      <c r="VDD840" s="257"/>
      <c r="VDE840" s="257"/>
      <c r="VDF840" s="257"/>
      <c r="VDG840" s="257"/>
      <c r="VDH840" s="257"/>
      <c r="VDI840" s="257"/>
      <c r="VDJ840" s="257"/>
      <c r="VDK840" s="257"/>
      <c r="VDL840" s="257"/>
      <c r="VDM840" s="257"/>
      <c r="VDN840" s="257"/>
      <c r="VDO840" s="257"/>
      <c r="VDP840" s="257"/>
      <c r="VDQ840" s="257"/>
      <c r="VDR840" s="257"/>
      <c r="VDS840" s="257"/>
      <c r="VDT840" s="257"/>
      <c r="VDU840" s="257"/>
      <c r="VDV840" s="257"/>
      <c r="VDW840" s="257"/>
      <c r="VDX840" s="257"/>
      <c r="VDY840" s="257"/>
      <c r="VDZ840" s="257"/>
      <c r="VEA840" s="257"/>
      <c r="VEB840" s="257"/>
      <c r="VEC840" s="257"/>
      <c r="VED840" s="257"/>
      <c r="VEE840" s="257"/>
      <c r="VEF840" s="257"/>
      <c r="VEG840" s="257"/>
      <c r="VEH840" s="257"/>
      <c r="VEI840" s="257"/>
      <c r="VEJ840" s="257"/>
      <c r="VEK840" s="257"/>
      <c r="VEL840" s="257"/>
      <c r="VEM840" s="257"/>
      <c r="VEN840" s="257"/>
      <c r="VEO840" s="257"/>
      <c r="VEP840" s="257"/>
      <c r="VEQ840" s="257"/>
      <c r="VER840" s="257"/>
      <c r="VES840" s="257"/>
      <c r="VET840" s="257"/>
      <c r="VEU840" s="257"/>
      <c r="VEV840" s="257"/>
      <c r="VEW840" s="257"/>
      <c r="VEX840" s="257"/>
      <c r="VEY840" s="257"/>
      <c r="VEZ840" s="257"/>
      <c r="VFA840" s="257"/>
      <c r="VFB840" s="257"/>
      <c r="VFC840" s="257"/>
      <c r="VFD840" s="257"/>
      <c r="VFE840" s="257"/>
      <c r="VFF840" s="257"/>
      <c r="VFG840" s="257"/>
      <c r="VFH840" s="257"/>
      <c r="VFI840" s="257"/>
      <c r="VFJ840" s="257"/>
      <c r="VFK840" s="257"/>
      <c r="VFL840" s="257"/>
      <c r="VFM840" s="257"/>
      <c r="VFN840" s="257"/>
      <c r="VFO840" s="257"/>
      <c r="VFP840" s="257"/>
      <c r="VFQ840" s="257"/>
      <c r="VFR840" s="257"/>
      <c r="VFS840" s="257"/>
      <c r="VFT840" s="257"/>
      <c r="VFU840" s="257"/>
      <c r="VFV840" s="257"/>
      <c r="VFW840" s="257"/>
      <c r="VFX840" s="257"/>
      <c r="VFY840" s="257"/>
      <c r="VFZ840" s="257"/>
      <c r="VGA840" s="257"/>
      <c r="VGB840" s="257"/>
      <c r="VGC840" s="257"/>
      <c r="VGD840" s="257"/>
      <c r="VGE840" s="257"/>
      <c r="VGF840" s="257"/>
      <c r="VGG840" s="257"/>
      <c r="VGH840" s="257"/>
      <c r="VGI840" s="257"/>
      <c r="VGJ840" s="257"/>
      <c r="VGK840" s="257"/>
      <c r="VGL840" s="257"/>
      <c r="VGM840" s="257"/>
      <c r="VGN840" s="257"/>
      <c r="VGO840" s="257"/>
      <c r="VGP840" s="257"/>
      <c r="VGQ840" s="257"/>
      <c r="VGR840" s="257"/>
      <c r="VGS840" s="257"/>
      <c r="VGT840" s="257"/>
      <c r="VGU840" s="257"/>
      <c r="VGV840" s="257"/>
      <c r="VGW840" s="257"/>
      <c r="VGX840" s="257"/>
      <c r="VGY840" s="257"/>
      <c r="VGZ840" s="257"/>
      <c r="VHA840" s="257"/>
      <c r="VHB840" s="257"/>
      <c r="VHC840" s="257"/>
      <c r="VHD840" s="257"/>
      <c r="VHE840" s="257"/>
      <c r="VHF840" s="257"/>
      <c r="VHG840" s="257"/>
      <c r="VHH840" s="257"/>
      <c r="VHI840" s="257"/>
      <c r="VHJ840" s="257"/>
      <c r="VHK840" s="257"/>
      <c r="VHL840" s="257"/>
      <c r="VHM840" s="257"/>
      <c r="VHN840" s="257"/>
      <c r="VHO840" s="257"/>
      <c r="VHP840" s="257"/>
      <c r="VHQ840" s="257"/>
      <c r="VHR840" s="257"/>
      <c r="VHS840" s="257"/>
      <c r="VHT840" s="257"/>
      <c r="VHU840" s="257"/>
      <c r="VHV840" s="257"/>
      <c r="VHW840" s="257"/>
      <c r="VHX840" s="257"/>
      <c r="VHY840" s="257"/>
      <c r="VHZ840" s="257"/>
      <c r="VIA840" s="257"/>
      <c r="VIB840" s="257"/>
      <c r="VIC840" s="257"/>
      <c r="VID840" s="257"/>
      <c r="VIE840" s="257"/>
      <c r="VIF840" s="257"/>
      <c r="VIG840" s="257"/>
      <c r="VIH840" s="257"/>
      <c r="VII840" s="257"/>
      <c r="VIJ840" s="257"/>
      <c r="VIK840" s="257"/>
      <c r="VIL840" s="257"/>
      <c r="VIM840" s="257"/>
      <c r="VIN840" s="257"/>
      <c r="VIO840" s="257"/>
      <c r="VIP840" s="257"/>
      <c r="VIQ840" s="257"/>
      <c r="VIR840" s="257"/>
      <c r="VIS840" s="257"/>
      <c r="VIT840" s="257"/>
      <c r="VIU840" s="257"/>
      <c r="VIV840" s="257"/>
      <c r="VIW840" s="257"/>
      <c r="VIX840" s="257"/>
      <c r="VIY840" s="257"/>
      <c r="VIZ840" s="257"/>
      <c r="VJA840" s="257"/>
      <c r="VJB840" s="257"/>
      <c r="VJC840" s="257"/>
      <c r="VJD840" s="257"/>
      <c r="VJE840" s="257"/>
      <c r="VJF840" s="257"/>
      <c r="VJG840" s="257"/>
      <c r="VJH840" s="257"/>
      <c r="VJI840" s="257"/>
      <c r="VJJ840" s="257"/>
      <c r="VJK840" s="257"/>
      <c r="VJL840" s="257"/>
      <c r="VJM840" s="257"/>
      <c r="VJN840" s="257"/>
      <c r="VJO840" s="257"/>
      <c r="VJP840" s="257"/>
      <c r="VJQ840" s="257"/>
      <c r="VJR840" s="257"/>
      <c r="VJS840" s="257"/>
      <c r="VJT840" s="257"/>
      <c r="VJU840" s="257"/>
      <c r="VJV840" s="257"/>
      <c r="VJW840" s="257"/>
      <c r="VJX840" s="257"/>
      <c r="VJY840" s="257"/>
      <c r="VJZ840" s="257"/>
      <c r="VKA840" s="257"/>
      <c r="VKB840" s="257"/>
      <c r="VKC840" s="257"/>
      <c r="VKD840" s="257"/>
      <c r="VKE840" s="257"/>
      <c r="VKF840" s="257"/>
      <c r="VKG840" s="257"/>
      <c r="VKH840" s="257"/>
      <c r="VKI840" s="257"/>
      <c r="VKJ840" s="257"/>
      <c r="VKK840" s="257"/>
      <c r="VKL840" s="257"/>
      <c r="VKM840" s="257"/>
      <c r="VKN840" s="257"/>
      <c r="VKO840" s="257"/>
      <c r="VKP840" s="257"/>
      <c r="VKQ840" s="257"/>
      <c r="VKR840" s="257"/>
      <c r="VKS840" s="257"/>
      <c r="VKT840" s="257"/>
      <c r="VKU840" s="257"/>
      <c r="VKV840" s="257"/>
      <c r="VKW840" s="257"/>
      <c r="VKX840" s="257"/>
      <c r="VKY840" s="257"/>
      <c r="VKZ840" s="257"/>
      <c r="VLA840" s="257"/>
      <c r="VLB840" s="257"/>
      <c r="VLC840" s="257"/>
      <c r="VLD840" s="257"/>
      <c r="VLE840" s="257"/>
      <c r="VLF840" s="257"/>
      <c r="VLG840" s="257"/>
      <c r="VLH840" s="257"/>
      <c r="VLI840" s="257"/>
      <c r="VLJ840" s="257"/>
      <c r="VLK840" s="257"/>
      <c r="VLL840" s="257"/>
      <c r="VLM840" s="257"/>
      <c r="VLN840" s="257"/>
      <c r="VLO840" s="257"/>
      <c r="VLP840" s="257"/>
      <c r="VLQ840" s="257"/>
      <c r="VLR840" s="257"/>
      <c r="VLS840" s="257"/>
      <c r="VLT840" s="257"/>
      <c r="VLU840" s="257"/>
      <c r="VLV840" s="257"/>
      <c r="VLW840" s="257"/>
      <c r="VLX840" s="257"/>
      <c r="VLY840" s="257"/>
      <c r="VLZ840" s="257"/>
      <c r="VMA840" s="257"/>
      <c r="VMB840" s="257"/>
      <c r="VMC840" s="257"/>
      <c r="VMD840" s="257"/>
      <c r="VME840" s="257"/>
      <c r="VMF840" s="257"/>
      <c r="VMG840" s="257"/>
      <c r="VMH840" s="257"/>
      <c r="VMI840" s="257"/>
      <c r="VMJ840" s="257"/>
      <c r="VMK840" s="257"/>
      <c r="VML840" s="257"/>
      <c r="VMM840" s="257"/>
      <c r="VMN840" s="257"/>
      <c r="VMO840" s="257"/>
      <c r="VMP840" s="257"/>
      <c r="VMQ840" s="257"/>
      <c r="VMR840" s="257"/>
      <c r="VMS840" s="257"/>
      <c r="VMT840" s="257"/>
      <c r="VMU840" s="257"/>
      <c r="VMV840" s="257"/>
      <c r="VMW840" s="257"/>
      <c r="VMX840" s="257"/>
      <c r="VMY840" s="257"/>
      <c r="VMZ840" s="257"/>
      <c r="VNA840" s="257"/>
      <c r="VNB840" s="257"/>
      <c r="VNC840" s="257"/>
      <c r="VND840" s="257"/>
      <c r="VNE840" s="257"/>
      <c r="VNF840" s="257"/>
      <c r="VNG840" s="257"/>
      <c r="VNH840" s="257"/>
      <c r="VNI840" s="257"/>
      <c r="VNJ840" s="257"/>
      <c r="VNK840" s="257"/>
      <c r="VNL840" s="257"/>
      <c r="VNM840" s="257"/>
      <c r="VNN840" s="257"/>
      <c r="VNO840" s="257"/>
      <c r="VNP840" s="257"/>
      <c r="VNQ840" s="257"/>
      <c r="VNR840" s="257"/>
      <c r="VNS840" s="257"/>
      <c r="VNT840" s="257"/>
      <c r="VNU840" s="257"/>
      <c r="VNV840" s="257"/>
      <c r="VNW840" s="257"/>
      <c r="VNX840" s="257"/>
      <c r="VNY840" s="257"/>
      <c r="VNZ840" s="257"/>
      <c r="VOA840" s="257"/>
      <c r="VOB840" s="257"/>
      <c r="VOC840" s="257"/>
      <c r="VOD840" s="257"/>
      <c r="VOE840" s="257"/>
      <c r="VOF840" s="257"/>
      <c r="VOG840" s="257"/>
      <c r="VOH840" s="257"/>
      <c r="VOI840" s="257"/>
      <c r="VOJ840" s="257"/>
      <c r="VOK840" s="257"/>
      <c r="VOL840" s="257"/>
      <c r="VOM840" s="257"/>
      <c r="VON840" s="257"/>
      <c r="VOO840" s="257"/>
      <c r="VOP840" s="257"/>
      <c r="VOQ840" s="257"/>
      <c r="VOR840" s="257"/>
      <c r="VOS840" s="257"/>
      <c r="VOT840" s="257"/>
      <c r="VOU840" s="257"/>
      <c r="VOV840" s="257"/>
      <c r="VOW840" s="257"/>
      <c r="VOX840" s="257"/>
      <c r="VOY840" s="257"/>
      <c r="VOZ840" s="257"/>
      <c r="VPA840" s="257"/>
      <c r="VPB840" s="257"/>
      <c r="VPC840" s="257"/>
      <c r="VPD840" s="257"/>
      <c r="VPE840" s="257"/>
      <c r="VPF840" s="257"/>
      <c r="VPG840" s="257"/>
      <c r="VPH840" s="257"/>
      <c r="VPI840" s="257"/>
      <c r="VPJ840" s="257"/>
      <c r="VPK840" s="257"/>
      <c r="VPL840" s="257"/>
      <c r="VPM840" s="257"/>
      <c r="VPN840" s="257"/>
      <c r="VPO840" s="257"/>
      <c r="VPP840" s="257"/>
      <c r="VPQ840" s="257"/>
      <c r="VPR840" s="257"/>
      <c r="VPS840" s="257"/>
      <c r="VPT840" s="257"/>
      <c r="VPU840" s="257"/>
      <c r="VPV840" s="257"/>
      <c r="VPW840" s="257"/>
      <c r="VPX840" s="257"/>
      <c r="VPY840" s="257"/>
      <c r="VPZ840" s="257"/>
      <c r="VQA840" s="257"/>
      <c r="VQB840" s="257"/>
      <c r="VQC840" s="257"/>
      <c r="VQD840" s="257"/>
      <c r="VQE840" s="257"/>
      <c r="VQF840" s="257"/>
      <c r="VQG840" s="257"/>
      <c r="VQH840" s="257"/>
      <c r="VQI840" s="257"/>
      <c r="VQJ840" s="257"/>
      <c r="VQK840" s="257"/>
      <c r="VQL840" s="257"/>
      <c r="VQM840" s="257"/>
      <c r="VQN840" s="257"/>
      <c r="VQO840" s="257"/>
      <c r="VQP840" s="257"/>
      <c r="VQQ840" s="257"/>
      <c r="VQR840" s="257"/>
      <c r="VQS840" s="257"/>
      <c r="VQT840" s="257"/>
      <c r="VQU840" s="257"/>
      <c r="VQV840" s="257"/>
      <c r="VQW840" s="257"/>
      <c r="VQX840" s="257"/>
      <c r="VQY840" s="257"/>
      <c r="VQZ840" s="257"/>
      <c r="VRA840" s="257"/>
      <c r="VRB840" s="257"/>
      <c r="VRC840" s="257"/>
      <c r="VRD840" s="257"/>
      <c r="VRE840" s="257"/>
      <c r="VRF840" s="257"/>
      <c r="VRG840" s="257"/>
      <c r="VRH840" s="257"/>
      <c r="VRI840" s="257"/>
      <c r="VRJ840" s="257"/>
      <c r="VRK840" s="257"/>
      <c r="VRL840" s="257"/>
      <c r="VRM840" s="257"/>
      <c r="VRN840" s="257"/>
      <c r="VRO840" s="257"/>
      <c r="VRP840" s="257"/>
      <c r="VRQ840" s="257"/>
      <c r="VRR840" s="257"/>
      <c r="VRS840" s="257"/>
      <c r="VRT840" s="257"/>
      <c r="VRU840" s="257"/>
      <c r="VRV840" s="257"/>
      <c r="VRW840" s="257"/>
      <c r="VRX840" s="257"/>
      <c r="VRY840" s="257"/>
      <c r="VRZ840" s="257"/>
      <c r="VSA840" s="257"/>
      <c r="VSB840" s="257"/>
      <c r="VSC840" s="257"/>
      <c r="VSD840" s="257"/>
      <c r="VSE840" s="257"/>
      <c r="VSF840" s="257"/>
      <c r="VSG840" s="257"/>
      <c r="VSH840" s="257"/>
      <c r="VSI840" s="257"/>
      <c r="VSJ840" s="257"/>
      <c r="VSK840" s="257"/>
      <c r="VSL840" s="257"/>
      <c r="VSM840" s="257"/>
      <c r="VSN840" s="257"/>
      <c r="VSO840" s="257"/>
      <c r="VSP840" s="257"/>
      <c r="VSQ840" s="257"/>
      <c r="VSR840" s="257"/>
      <c r="VSS840" s="257"/>
      <c r="VST840" s="257"/>
      <c r="VSU840" s="257"/>
      <c r="VSV840" s="257"/>
      <c r="VSW840" s="257"/>
      <c r="VSX840" s="257"/>
      <c r="VSY840" s="257"/>
      <c r="VSZ840" s="257"/>
      <c r="VTA840" s="257"/>
      <c r="VTB840" s="257"/>
      <c r="VTC840" s="257"/>
      <c r="VTD840" s="257"/>
      <c r="VTE840" s="257"/>
      <c r="VTF840" s="257"/>
      <c r="VTG840" s="257"/>
      <c r="VTH840" s="257"/>
      <c r="VTI840" s="257"/>
      <c r="VTJ840" s="257"/>
      <c r="VTK840" s="257"/>
      <c r="VTL840" s="257"/>
      <c r="VTM840" s="257"/>
      <c r="VTN840" s="257"/>
      <c r="VTO840" s="257"/>
      <c r="VTP840" s="257"/>
      <c r="VTQ840" s="257"/>
      <c r="VTR840" s="257"/>
      <c r="VTS840" s="257"/>
      <c r="VTT840" s="257"/>
      <c r="VTU840" s="257"/>
      <c r="VTV840" s="257"/>
      <c r="VTW840" s="257"/>
      <c r="VTX840" s="257"/>
      <c r="VTY840" s="257"/>
      <c r="VTZ840" s="257"/>
      <c r="VUA840" s="257"/>
      <c r="VUB840" s="257"/>
      <c r="VUC840" s="257"/>
      <c r="VUD840" s="257"/>
      <c r="VUE840" s="257"/>
      <c r="VUF840" s="257"/>
      <c r="VUG840" s="257"/>
      <c r="VUH840" s="257"/>
      <c r="VUI840" s="257"/>
      <c r="VUJ840" s="257"/>
      <c r="VUK840" s="257"/>
      <c r="VUL840" s="257"/>
      <c r="VUM840" s="257"/>
      <c r="VUN840" s="257"/>
      <c r="VUO840" s="257"/>
      <c r="VUP840" s="257"/>
      <c r="VUQ840" s="257"/>
      <c r="VUR840" s="257"/>
      <c r="VUS840" s="257"/>
      <c r="VUT840" s="257"/>
      <c r="VUU840" s="257"/>
      <c r="VUV840" s="257"/>
      <c r="VUW840" s="257"/>
      <c r="VUX840" s="257"/>
      <c r="VUY840" s="257"/>
      <c r="VUZ840" s="257"/>
      <c r="VVA840" s="257"/>
      <c r="VVB840" s="257"/>
      <c r="VVC840" s="257"/>
      <c r="VVD840" s="257"/>
      <c r="VVE840" s="257"/>
      <c r="VVF840" s="257"/>
      <c r="VVG840" s="257"/>
      <c r="VVH840" s="257"/>
      <c r="VVI840" s="257"/>
      <c r="VVJ840" s="257"/>
      <c r="VVK840" s="257"/>
      <c r="VVL840" s="257"/>
      <c r="VVM840" s="257"/>
      <c r="VVN840" s="257"/>
      <c r="VVO840" s="257"/>
      <c r="VVP840" s="257"/>
      <c r="VVQ840" s="257"/>
      <c r="VVR840" s="257"/>
      <c r="VVS840" s="257"/>
      <c r="VVT840" s="257"/>
      <c r="VVU840" s="257"/>
      <c r="VVV840" s="257"/>
      <c r="VVW840" s="257"/>
      <c r="VVX840" s="257"/>
      <c r="VVY840" s="257"/>
      <c r="VVZ840" s="257"/>
      <c r="VWA840" s="257"/>
      <c r="VWB840" s="257"/>
      <c r="VWC840" s="257"/>
      <c r="VWD840" s="257"/>
      <c r="VWE840" s="257"/>
      <c r="VWF840" s="257"/>
      <c r="VWG840" s="257"/>
      <c r="VWH840" s="257"/>
      <c r="VWI840" s="257"/>
      <c r="VWJ840" s="257"/>
      <c r="VWK840" s="257"/>
      <c r="VWL840" s="257"/>
      <c r="VWM840" s="257"/>
      <c r="VWN840" s="257"/>
      <c r="VWO840" s="257"/>
      <c r="VWP840" s="257"/>
      <c r="VWQ840" s="257"/>
      <c r="VWR840" s="257"/>
      <c r="VWS840" s="257"/>
      <c r="VWT840" s="257"/>
      <c r="VWU840" s="257"/>
      <c r="VWV840" s="257"/>
      <c r="VWW840" s="257"/>
      <c r="VWX840" s="257"/>
      <c r="VWY840" s="257"/>
      <c r="VWZ840" s="257"/>
      <c r="VXA840" s="257"/>
      <c r="VXB840" s="257"/>
      <c r="VXC840" s="257"/>
      <c r="VXD840" s="257"/>
      <c r="VXE840" s="257"/>
      <c r="VXF840" s="257"/>
      <c r="VXG840" s="257"/>
      <c r="VXH840" s="257"/>
      <c r="VXI840" s="257"/>
      <c r="VXJ840" s="257"/>
      <c r="VXK840" s="257"/>
      <c r="VXL840" s="257"/>
      <c r="VXM840" s="257"/>
      <c r="VXN840" s="257"/>
      <c r="VXO840" s="257"/>
      <c r="VXP840" s="257"/>
      <c r="VXQ840" s="257"/>
      <c r="VXR840" s="257"/>
      <c r="VXS840" s="257"/>
      <c r="VXT840" s="257"/>
      <c r="VXU840" s="257"/>
      <c r="VXV840" s="257"/>
      <c r="VXW840" s="257"/>
      <c r="VXX840" s="257"/>
      <c r="VXY840" s="257"/>
      <c r="VXZ840" s="257"/>
      <c r="VYA840" s="257"/>
      <c r="VYB840" s="257"/>
      <c r="VYC840" s="257"/>
      <c r="VYD840" s="257"/>
      <c r="VYE840" s="257"/>
      <c r="VYF840" s="257"/>
      <c r="VYG840" s="257"/>
      <c r="VYH840" s="257"/>
      <c r="VYI840" s="257"/>
      <c r="VYJ840" s="257"/>
      <c r="VYK840" s="257"/>
      <c r="VYL840" s="257"/>
      <c r="VYM840" s="257"/>
      <c r="VYN840" s="257"/>
      <c r="VYO840" s="257"/>
      <c r="VYP840" s="257"/>
      <c r="VYQ840" s="257"/>
      <c r="VYR840" s="257"/>
      <c r="VYS840" s="257"/>
      <c r="VYT840" s="257"/>
      <c r="VYU840" s="257"/>
      <c r="VYV840" s="257"/>
      <c r="VYW840" s="257"/>
      <c r="VYX840" s="257"/>
      <c r="VYY840" s="257"/>
      <c r="VYZ840" s="257"/>
      <c r="VZA840" s="257"/>
      <c r="VZB840" s="257"/>
      <c r="VZC840" s="257"/>
      <c r="VZD840" s="257"/>
      <c r="VZE840" s="257"/>
      <c r="VZF840" s="257"/>
      <c r="VZG840" s="257"/>
      <c r="VZH840" s="257"/>
      <c r="VZI840" s="257"/>
      <c r="VZJ840" s="257"/>
      <c r="VZK840" s="257"/>
      <c r="VZL840" s="257"/>
      <c r="VZM840" s="257"/>
      <c r="VZN840" s="257"/>
      <c r="VZO840" s="257"/>
      <c r="VZP840" s="257"/>
      <c r="VZQ840" s="257"/>
      <c r="VZR840" s="257"/>
      <c r="VZS840" s="257"/>
      <c r="VZT840" s="257"/>
      <c r="VZU840" s="257"/>
      <c r="VZV840" s="257"/>
      <c r="VZW840" s="257"/>
      <c r="VZX840" s="257"/>
      <c r="VZY840" s="257"/>
      <c r="VZZ840" s="257"/>
      <c r="WAA840" s="257"/>
      <c r="WAB840" s="257"/>
      <c r="WAC840" s="257"/>
      <c r="WAD840" s="257"/>
      <c r="WAE840" s="257"/>
      <c r="WAF840" s="257"/>
      <c r="WAG840" s="257"/>
      <c r="WAH840" s="257"/>
      <c r="WAI840" s="257"/>
      <c r="WAJ840" s="257"/>
      <c r="WAK840" s="257"/>
      <c r="WAL840" s="257"/>
      <c r="WAM840" s="257"/>
      <c r="WAN840" s="257"/>
      <c r="WAO840" s="257"/>
      <c r="WAP840" s="257"/>
      <c r="WAQ840" s="257"/>
      <c r="WAR840" s="257"/>
      <c r="WAS840" s="257"/>
      <c r="WAT840" s="257"/>
      <c r="WAU840" s="257"/>
      <c r="WAV840" s="257"/>
      <c r="WAW840" s="257"/>
      <c r="WAX840" s="257"/>
      <c r="WAY840" s="257"/>
      <c r="WAZ840" s="257"/>
      <c r="WBA840" s="257"/>
      <c r="WBB840" s="257"/>
      <c r="WBC840" s="257"/>
      <c r="WBD840" s="257"/>
      <c r="WBE840" s="257"/>
      <c r="WBF840" s="257"/>
      <c r="WBG840" s="257"/>
      <c r="WBH840" s="257"/>
      <c r="WBI840" s="257"/>
      <c r="WBJ840" s="257"/>
      <c r="WBK840" s="257"/>
      <c r="WBL840" s="257"/>
      <c r="WBM840" s="257"/>
      <c r="WBN840" s="257"/>
      <c r="WBO840" s="257"/>
      <c r="WBP840" s="257"/>
      <c r="WBQ840" s="257"/>
      <c r="WBR840" s="257"/>
      <c r="WBS840" s="257"/>
      <c r="WBT840" s="257"/>
      <c r="WBU840" s="257"/>
      <c r="WBV840" s="257"/>
      <c r="WBW840" s="257"/>
      <c r="WBX840" s="257"/>
      <c r="WBY840" s="257"/>
      <c r="WBZ840" s="257"/>
      <c r="WCA840" s="257"/>
      <c r="WCB840" s="257"/>
      <c r="WCC840" s="257"/>
      <c r="WCD840" s="257"/>
      <c r="WCE840" s="257"/>
      <c r="WCF840" s="257"/>
      <c r="WCG840" s="257"/>
      <c r="WCH840" s="257"/>
      <c r="WCI840" s="257"/>
      <c r="WCJ840" s="257"/>
      <c r="WCK840" s="257"/>
      <c r="WCL840" s="257"/>
      <c r="WCM840" s="257"/>
      <c r="WCN840" s="257"/>
      <c r="WCO840" s="257"/>
      <c r="WCP840" s="257"/>
      <c r="WCQ840" s="257"/>
      <c r="WCR840" s="257"/>
      <c r="WCS840" s="257"/>
      <c r="WCT840" s="257"/>
      <c r="WCU840" s="257"/>
      <c r="WCV840" s="257"/>
      <c r="WCW840" s="257"/>
      <c r="WCX840" s="257"/>
      <c r="WCY840" s="257"/>
      <c r="WCZ840" s="257"/>
      <c r="WDA840" s="257"/>
      <c r="WDB840" s="257"/>
      <c r="WDC840" s="257"/>
      <c r="WDD840" s="257"/>
      <c r="WDE840" s="257"/>
      <c r="WDF840" s="257"/>
      <c r="WDG840" s="257"/>
      <c r="WDH840" s="257"/>
      <c r="WDI840" s="257"/>
      <c r="WDJ840" s="257"/>
      <c r="WDK840" s="257"/>
      <c r="WDL840" s="257"/>
      <c r="WDM840" s="257"/>
      <c r="WDN840" s="257"/>
      <c r="WDO840" s="257"/>
      <c r="WDP840" s="257"/>
      <c r="WDQ840" s="257"/>
      <c r="WDR840" s="257"/>
      <c r="WDS840" s="257"/>
      <c r="WDT840" s="257"/>
      <c r="WDU840" s="257"/>
      <c r="WDV840" s="257"/>
      <c r="WDW840" s="257"/>
      <c r="WDX840" s="257"/>
      <c r="WDY840" s="257"/>
      <c r="WDZ840" s="257"/>
      <c r="WEA840" s="257"/>
      <c r="WEB840" s="257"/>
      <c r="WEC840" s="257"/>
      <c r="WED840" s="257"/>
      <c r="WEE840" s="257"/>
      <c r="WEF840" s="257"/>
      <c r="WEG840" s="257"/>
      <c r="WEH840" s="257"/>
      <c r="WEI840" s="257"/>
      <c r="WEJ840" s="257"/>
      <c r="WEK840" s="257"/>
      <c r="WEL840" s="257"/>
      <c r="WEM840" s="257"/>
      <c r="WEN840" s="257"/>
      <c r="WEO840" s="257"/>
      <c r="WEP840" s="257"/>
      <c r="WEQ840" s="257"/>
      <c r="WER840" s="257"/>
      <c r="WES840" s="257"/>
      <c r="WET840" s="257"/>
      <c r="WEU840" s="257"/>
      <c r="WEV840" s="257"/>
      <c r="WEW840" s="257"/>
      <c r="WEX840" s="257"/>
      <c r="WEY840" s="257"/>
      <c r="WEZ840" s="257"/>
      <c r="WFA840" s="257"/>
      <c r="WFB840" s="257"/>
      <c r="WFC840" s="257"/>
      <c r="WFD840" s="257"/>
      <c r="WFE840" s="257"/>
      <c r="WFF840" s="257"/>
      <c r="WFG840" s="257"/>
      <c r="WFH840" s="257"/>
      <c r="WFI840" s="257"/>
      <c r="WFJ840" s="257"/>
      <c r="WFK840" s="257"/>
      <c r="WFL840" s="257"/>
      <c r="WFM840" s="257"/>
      <c r="WFN840" s="257"/>
      <c r="WFO840" s="257"/>
      <c r="WFP840" s="257"/>
      <c r="WFQ840" s="257"/>
      <c r="WFR840" s="257"/>
      <c r="WFS840" s="257"/>
      <c r="WFT840" s="257"/>
      <c r="WFU840" s="257"/>
      <c r="WFV840" s="257"/>
      <c r="WFW840" s="257"/>
      <c r="WFX840" s="257"/>
      <c r="WFY840" s="257"/>
      <c r="WFZ840" s="257"/>
      <c r="WGA840" s="257"/>
      <c r="WGB840" s="257"/>
      <c r="WGC840" s="257"/>
      <c r="WGD840" s="257"/>
      <c r="WGE840" s="257"/>
      <c r="WGF840" s="257"/>
      <c r="WGG840" s="257"/>
      <c r="WGH840" s="257"/>
      <c r="WGI840" s="257"/>
      <c r="WGJ840" s="257"/>
      <c r="WGK840" s="257"/>
      <c r="WGL840" s="257"/>
      <c r="WGM840" s="257"/>
      <c r="WGN840" s="257"/>
      <c r="WGO840" s="257"/>
      <c r="WGP840" s="257"/>
      <c r="WGQ840" s="257"/>
      <c r="WGR840" s="257"/>
      <c r="WGS840" s="257"/>
      <c r="WGT840" s="257"/>
      <c r="WGU840" s="257"/>
      <c r="WGV840" s="257"/>
      <c r="WGW840" s="257"/>
      <c r="WGX840" s="257"/>
      <c r="WGY840" s="257"/>
      <c r="WGZ840" s="257"/>
      <c r="WHA840" s="257"/>
      <c r="WHB840" s="257"/>
      <c r="WHC840" s="257"/>
      <c r="WHD840" s="257"/>
      <c r="WHE840" s="257"/>
      <c r="WHF840" s="257"/>
      <c r="WHG840" s="257"/>
      <c r="WHH840" s="257"/>
      <c r="WHI840" s="257"/>
      <c r="WHJ840" s="257"/>
      <c r="WHK840" s="257"/>
      <c r="WHL840" s="257"/>
      <c r="WHM840" s="257"/>
      <c r="WHN840" s="257"/>
      <c r="WHO840" s="257"/>
      <c r="WHP840" s="257"/>
      <c r="WHQ840" s="257"/>
      <c r="WHR840" s="257"/>
      <c r="WHS840" s="257"/>
      <c r="WHT840" s="257"/>
      <c r="WHU840" s="257"/>
      <c r="WHV840" s="257"/>
      <c r="WHW840" s="257"/>
      <c r="WHX840" s="257"/>
      <c r="WHY840" s="257"/>
      <c r="WHZ840" s="257"/>
      <c r="WIA840" s="257"/>
      <c r="WIB840" s="257"/>
      <c r="WIC840" s="257"/>
      <c r="WID840" s="257"/>
      <c r="WIE840" s="257"/>
      <c r="WIF840" s="257"/>
      <c r="WIG840" s="257"/>
      <c r="WIH840" s="257"/>
      <c r="WII840" s="257"/>
      <c r="WIJ840" s="257"/>
      <c r="WIK840" s="257"/>
      <c r="WIL840" s="257"/>
      <c r="WIM840" s="257"/>
      <c r="WIN840" s="257"/>
      <c r="WIO840" s="257"/>
      <c r="WIP840" s="257"/>
      <c r="WIQ840" s="257"/>
      <c r="WIR840" s="257"/>
      <c r="WIS840" s="257"/>
      <c r="WIT840" s="257"/>
      <c r="WIU840" s="257"/>
      <c r="WIV840" s="257"/>
      <c r="WIW840" s="257"/>
      <c r="WIX840" s="257"/>
      <c r="WIY840" s="257"/>
      <c r="WIZ840" s="257"/>
      <c r="WJA840" s="257"/>
      <c r="WJB840" s="257"/>
      <c r="WJC840" s="257"/>
      <c r="WJD840" s="257"/>
      <c r="WJE840" s="257"/>
      <c r="WJF840" s="257"/>
      <c r="WJG840" s="257"/>
      <c r="WJH840" s="257"/>
      <c r="WJI840" s="257"/>
      <c r="WJJ840" s="257"/>
      <c r="WJK840" s="257"/>
      <c r="WJL840" s="257"/>
      <c r="WJM840" s="257"/>
      <c r="WJN840" s="257"/>
      <c r="WJO840" s="257"/>
      <c r="WJP840" s="257"/>
      <c r="WJQ840" s="257"/>
      <c r="WJR840" s="257"/>
      <c r="WJS840" s="257"/>
      <c r="WJT840" s="257"/>
      <c r="WJU840" s="257"/>
      <c r="WJV840" s="257"/>
      <c r="WJW840" s="257"/>
      <c r="WJX840" s="257"/>
      <c r="WJY840" s="257"/>
      <c r="WJZ840" s="257"/>
      <c r="WKA840" s="257"/>
      <c r="WKB840" s="257"/>
      <c r="WKC840" s="257"/>
      <c r="WKD840" s="257"/>
      <c r="WKE840" s="257"/>
      <c r="WKF840" s="257"/>
      <c r="WKG840" s="257"/>
      <c r="WKH840" s="257"/>
      <c r="WKI840" s="257"/>
      <c r="WKJ840" s="257"/>
      <c r="WKK840" s="257"/>
      <c r="WKL840" s="257"/>
      <c r="WKM840" s="257"/>
      <c r="WKN840" s="257"/>
      <c r="WKO840" s="257"/>
      <c r="WKP840" s="257"/>
      <c r="WKQ840" s="257"/>
      <c r="WKR840" s="257"/>
      <c r="WKS840" s="257"/>
      <c r="WKT840" s="257"/>
      <c r="WKU840" s="257"/>
      <c r="WKV840" s="257"/>
      <c r="WKW840" s="257"/>
      <c r="WKX840" s="257"/>
      <c r="WKY840" s="257"/>
      <c r="WKZ840" s="257"/>
      <c r="WLA840" s="257"/>
      <c r="WLB840" s="257"/>
      <c r="WLC840" s="257"/>
      <c r="WLD840" s="257"/>
      <c r="WLE840" s="257"/>
      <c r="WLF840" s="257"/>
      <c r="WLG840" s="257"/>
      <c r="WLH840" s="257"/>
      <c r="WLI840" s="257"/>
      <c r="WLJ840" s="257"/>
      <c r="WLK840" s="257"/>
      <c r="WLL840" s="257"/>
      <c r="WLM840" s="257"/>
      <c r="WLN840" s="257"/>
      <c r="WLO840" s="257"/>
      <c r="WLP840" s="257"/>
      <c r="WLQ840" s="257"/>
      <c r="WLR840" s="257"/>
      <c r="WLS840" s="257"/>
      <c r="WLT840" s="257"/>
      <c r="WLU840" s="257"/>
      <c r="WLV840" s="257"/>
      <c r="WLW840" s="257"/>
      <c r="WLX840" s="257"/>
      <c r="WLY840" s="257"/>
      <c r="WLZ840" s="257"/>
      <c r="WMA840" s="257"/>
      <c r="WMB840" s="257"/>
      <c r="WMC840" s="257"/>
      <c r="WMD840" s="257"/>
      <c r="WME840" s="257"/>
      <c r="WMF840" s="257"/>
      <c r="WMG840" s="257"/>
      <c r="WMH840" s="257"/>
      <c r="WMI840" s="257"/>
      <c r="WMJ840" s="257"/>
      <c r="WMK840" s="257"/>
      <c r="WML840" s="257"/>
      <c r="WMM840" s="257"/>
      <c r="WMN840" s="257"/>
      <c r="WMO840" s="257"/>
      <c r="WMP840" s="257"/>
      <c r="WMQ840" s="257"/>
      <c r="WMR840" s="257"/>
      <c r="WMS840" s="257"/>
      <c r="WMT840" s="257"/>
      <c r="WMU840" s="257"/>
      <c r="WMV840" s="257"/>
      <c r="WMW840" s="257"/>
      <c r="WMX840" s="257"/>
      <c r="WMY840" s="257"/>
      <c r="WMZ840" s="257"/>
      <c r="WNA840" s="257"/>
      <c r="WNB840" s="257"/>
      <c r="WNC840" s="257"/>
      <c r="WND840" s="257"/>
      <c r="WNE840" s="257"/>
      <c r="WNF840" s="257"/>
      <c r="WNG840" s="257"/>
      <c r="WNH840" s="257"/>
      <c r="WNI840" s="257"/>
      <c r="WNJ840" s="257"/>
      <c r="WNK840" s="257"/>
      <c r="WNL840" s="257"/>
      <c r="WNM840" s="257"/>
      <c r="WNN840" s="257"/>
      <c r="WNO840" s="257"/>
      <c r="WNP840" s="257"/>
      <c r="WNQ840" s="257"/>
      <c r="WNR840" s="257"/>
      <c r="WNS840" s="257"/>
      <c r="WNT840" s="257"/>
      <c r="WNU840" s="257"/>
      <c r="WNV840" s="257"/>
      <c r="WNW840" s="257"/>
      <c r="WNX840" s="257"/>
      <c r="WNY840" s="257"/>
      <c r="WNZ840" s="257"/>
      <c r="WOA840" s="257"/>
      <c r="WOB840" s="257"/>
      <c r="WOC840" s="257"/>
      <c r="WOD840" s="257"/>
      <c r="WOE840" s="257"/>
      <c r="WOF840" s="257"/>
      <c r="WOG840" s="257"/>
      <c r="WOH840" s="257"/>
      <c r="WOI840" s="257"/>
      <c r="WOJ840" s="257"/>
      <c r="WOK840" s="257"/>
      <c r="WOL840" s="257"/>
      <c r="WOM840" s="257"/>
      <c r="WON840" s="257"/>
      <c r="WOO840" s="257"/>
      <c r="WOP840" s="257"/>
      <c r="WOQ840" s="257"/>
      <c r="WOR840" s="257"/>
      <c r="WOS840" s="257"/>
      <c r="WOT840" s="257"/>
      <c r="WOU840" s="257"/>
      <c r="WOV840" s="257"/>
      <c r="WOW840" s="257"/>
      <c r="WOX840" s="257"/>
      <c r="WOY840" s="257"/>
      <c r="WOZ840" s="257"/>
      <c r="WPA840" s="257"/>
      <c r="WPB840" s="257"/>
      <c r="WPC840" s="257"/>
      <c r="WPD840" s="257"/>
      <c r="WPE840" s="257"/>
      <c r="WPF840" s="257"/>
      <c r="WPG840" s="257"/>
      <c r="WPH840" s="257"/>
      <c r="WPI840" s="257"/>
      <c r="WPJ840" s="257"/>
      <c r="WPK840" s="257"/>
      <c r="WPL840" s="257"/>
      <c r="WPM840" s="257"/>
      <c r="WPN840" s="257"/>
      <c r="WPO840" s="257"/>
      <c r="WPP840" s="257"/>
      <c r="WPQ840" s="257"/>
      <c r="WPR840" s="257"/>
      <c r="WPS840" s="257"/>
      <c r="WPT840" s="257"/>
      <c r="WPU840" s="257"/>
      <c r="WPV840" s="257"/>
      <c r="WPW840" s="257"/>
      <c r="WPX840" s="257"/>
      <c r="WPY840" s="257"/>
      <c r="WPZ840" s="257"/>
      <c r="WQA840" s="257"/>
      <c r="WQB840" s="257"/>
      <c r="WQC840" s="257"/>
      <c r="WQD840" s="257"/>
      <c r="WQE840" s="257"/>
      <c r="WQF840" s="257"/>
      <c r="WQG840" s="257"/>
      <c r="WQH840" s="257"/>
      <c r="WQI840" s="257"/>
      <c r="WQJ840" s="257"/>
      <c r="WQK840" s="257"/>
      <c r="WQL840" s="257"/>
      <c r="WQM840" s="257"/>
      <c r="WQN840" s="257"/>
      <c r="WQO840" s="257"/>
      <c r="WQP840" s="257"/>
      <c r="WQQ840" s="257"/>
      <c r="WQR840" s="257"/>
      <c r="WQS840" s="257"/>
      <c r="WQT840" s="257"/>
      <c r="WQU840" s="257"/>
      <c r="WQV840" s="257"/>
      <c r="WQW840" s="257"/>
      <c r="WQX840" s="257"/>
      <c r="WQY840" s="257"/>
      <c r="WQZ840" s="257"/>
      <c r="WRA840" s="257"/>
      <c r="WRB840" s="257"/>
      <c r="WRC840" s="257"/>
      <c r="WRD840" s="257"/>
      <c r="WRE840" s="257"/>
      <c r="WRF840" s="257"/>
      <c r="WRG840" s="257"/>
      <c r="WRH840" s="257"/>
      <c r="WRI840" s="257"/>
      <c r="WRJ840" s="257"/>
      <c r="WRK840" s="257"/>
      <c r="WRL840" s="257"/>
      <c r="WRM840" s="257"/>
      <c r="WRN840" s="257"/>
      <c r="WRO840" s="257"/>
      <c r="WRP840" s="257"/>
      <c r="WRQ840" s="257"/>
      <c r="WRR840" s="257"/>
      <c r="WRS840" s="257"/>
      <c r="WRT840" s="257"/>
      <c r="WRU840" s="257"/>
      <c r="WRV840" s="257"/>
      <c r="WRW840" s="257"/>
      <c r="WRX840" s="257"/>
      <c r="WRY840" s="257"/>
      <c r="WRZ840" s="257"/>
      <c r="WSA840" s="257"/>
      <c r="WSB840" s="257"/>
      <c r="WSC840" s="257"/>
      <c r="WSD840" s="257"/>
      <c r="WSE840" s="257"/>
      <c r="WSF840" s="257"/>
      <c r="WSG840" s="257"/>
      <c r="WSH840" s="257"/>
      <c r="WSI840" s="257"/>
      <c r="WSJ840" s="257"/>
      <c r="WSK840" s="257"/>
      <c r="WSL840" s="257"/>
      <c r="WSM840" s="257"/>
      <c r="WSN840" s="257"/>
      <c r="WSO840" s="257"/>
      <c r="WSP840" s="257"/>
      <c r="WSQ840" s="257"/>
      <c r="WSR840" s="257"/>
      <c r="WSS840" s="257"/>
      <c r="WST840" s="257"/>
      <c r="WSU840" s="257"/>
      <c r="WSV840" s="257"/>
      <c r="WSW840" s="257"/>
      <c r="WSX840" s="257"/>
      <c r="WSY840" s="257"/>
      <c r="WSZ840" s="257"/>
      <c r="WTA840" s="257"/>
      <c r="WTB840" s="257"/>
      <c r="WTC840" s="257"/>
      <c r="WTD840" s="257"/>
      <c r="WTE840" s="257"/>
      <c r="WTF840" s="257"/>
      <c r="WTG840" s="257"/>
      <c r="WTH840" s="257"/>
      <c r="WTI840" s="257"/>
      <c r="WTJ840" s="257"/>
      <c r="WTK840" s="257"/>
      <c r="WTL840" s="257"/>
      <c r="WTM840" s="257"/>
      <c r="WTN840" s="257"/>
      <c r="WTO840" s="257"/>
      <c r="WTP840" s="257"/>
      <c r="WTQ840" s="257"/>
      <c r="WTR840" s="257"/>
      <c r="WTS840" s="257"/>
      <c r="WTT840" s="257"/>
      <c r="WTU840" s="257"/>
      <c r="WTV840" s="257"/>
      <c r="WTW840" s="257"/>
      <c r="WTX840" s="257"/>
      <c r="WTY840" s="257"/>
      <c r="WTZ840" s="257"/>
      <c r="WUA840" s="257"/>
      <c r="WUB840" s="257"/>
      <c r="WUC840" s="257"/>
      <c r="WUD840" s="257"/>
      <c r="WUE840" s="257"/>
      <c r="WUF840" s="257"/>
      <c r="WUG840" s="257"/>
      <c r="WUH840" s="257"/>
      <c r="WUI840" s="257"/>
      <c r="WUJ840" s="257"/>
      <c r="WUK840" s="257"/>
      <c r="WUL840" s="257"/>
      <c r="WUM840" s="257"/>
      <c r="WUN840" s="257"/>
      <c r="WUO840" s="257"/>
      <c r="WUP840" s="257"/>
      <c r="WUQ840" s="257"/>
      <c r="WUR840" s="257"/>
      <c r="WUS840" s="257"/>
      <c r="WUT840" s="257"/>
      <c r="WUU840" s="257"/>
      <c r="WUV840" s="257"/>
      <c r="WUW840" s="257"/>
      <c r="WUX840" s="257"/>
      <c r="WUY840" s="257"/>
      <c r="WUZ840" s="257"/>
      <c r="WVA840" s="257"/>
      <c r="WVB840" s="257"/>
      <c r="WVC840" s="257"/>
      <c r="WVD840" s="257"/>
      <c r="WVE840" s="257"/>
      <c r="WVF840" s="257"/>
      <c r="WVG840" s="257"/>
      <c r="WVH840" s="257"/>
      <c r="WVI840" s="257"/>
      <c r="WVJ840" s="257"/>
      <c r="WVK840" s="257"/>
      <c r="WVL840" s="257"/>
      <c r="WVM840" s="257"/>
      <c r="WVN840" s="257"/>
      <c r="WVO840" s="257"/>
      <c r="WVP840" s="257"/>
      <c r="WVQ840" s="257"/>
      <c r="WVR840" s="257"/>
      <c r="WVS840" s="257"/>
      <c r="WVT840" s="257"/>
      <c r="WVU840" s="257"/>
      <c r="WVV840" s="257"/>
      <c r="WVW840" s="257"/>
      <c r="WVX840" s="257"/>
      <c r="WVY840" s="257"/>
      <c r="WVZ840" s="257"/>
      <c r="WWA840" s="257"/>
      <c r="WWB840" s="257"/>
      <c r="WWC840" s="257"/>
      <c r="WWD840" s="257"/>
      <c r="WWE840" s="257"/>
      <c r="WWF840" s="257"/>
      <c r="WWG840" s="257"/>
      <c r="WWH840" s="257"/>
      <c r="WWI840" s="257"/>
      <c r="WWJ840" s="257"/>
      <c r="WWK840" s="257"/>
      <c r="WWL840" s="257"/>
      <c r="WWM840" s="257"/>
      <c r="WWN840" s="257"/>
      <c r="WWO840" s="257"/>
      <c r="WWP840" s="257"/>
      <c r="WWQ840" s="257"/>
      <c r="WWR840" s="257"/>
      <c r="WWS840" s="257"/>
      <c r="WWT840" s="257"/>
      <c r="WWU840" s="257"/>
      <c r="WWV840" s="257"/>
      <c r="WWW840" s="257"/>
      <c r="WWX840" s="257"/>
      <c r="WWY840" s="257"/>
      <c r="WWZ840" s="257"/>
      <c r="WXA840" s="257"/>
      <c r="WXB840" s="257"/>
      <c r="WXC840" s="257"/>
      <c r="WXD840" s="257"/>
      <c r="WXE840" s="257"/>
      <c r="WXF840" s="257"/>
      <c r="WXG840" s="257"/>
      <c r="WXH840" s="257"/>
      <c r="WXI840" s="257"/>
      <c r="WXJ840" s="257"/>
      <c r="WXK840" s="257"/>
      <c r="WXL840" s="257"/>
      <c r="WXM840" s="257"/>
      <c r="WXN840" s="257"/>
      <c r="WXO840" s="257"/>
      <c r="WXP840" s="257"/>
      <c r="WXQ840" s="257"/>
      <c r="WXR840" s="257"/>
      <c r="WXS840" s="257"/>
      <c r="WXT840" s="257"/>
      <c r="WXU840" s="257"/>
      <c r="WXV840" s="257"/>
      <c r="WXW840" s="257"/>
      <c r="WXX840" s="257"/>
      <c r="WXY840" s="257"/>
      <c r="WXZ840" s="257"/>
    </row>
    <row r="841" spans="2:16198" ht="35.25">
      <c r="B841" s="258">
        <v>14</v>
      </c>
      <c r="C841" s="239" t="s">
        <v>2292</v>
      </c>
      <c r="D841" s="233">
        <v>1983</v>
      </c>
      <c r="E841" s="233"/>
      <c r="F841" s="219" t="s">
        <v>17191</v>
      </c>
      <c r="G841" s="233">
        <v>2</v>
      </c>
      <c r="H841" s="233">
        <v>2</v>
      </c>
      <c r="I841" s="234">
        <v>804</v>
      </c>
      <c r="J841" s="234">
        <v>671.5</v>
      </c>
      <c r="K841" s="234">
        <v>671.5</v>
      </c>
      <c r="L841" s="240">
        <v>45</v>
      </c>
      <c r="M841" s="233" t="s">
        <v>17049</v>
      </c>
      <c r="N841" s="233" t="s">
        <v>17087</v>
      </c>
      <c r="O841" s="233" t="s">
        <v>17053</v>
      </c>
      <c r="P841" s="234">
        <v>5688517.5499999998</v>
      </c>
      <c r="Q841" s="237"/>
      <c r="R841" s="234">
        <v>4875389.1100000003</v>
      </c>
      <c r="S841" s="234">
        <v>257862.37</v>
      </c>
      <c r="T841" s="234">
        <f>P841-R841-S841</f>
        <v>555266.06999999948</v>
      </c>
      <c r="U841" s="220">
        <f t="shared" si="475"/>
        <v>7075.2705845771143</v>
      </c>
      <c r="V841" s="237">
        <v>7853.63</v>
      </c>
    </row>
    <row r="842" spans="2:16198" s="256" customFormat="1" ht="35.25">
      <c r="B842" s="228" t="s">
        <v>2948</v>
      </c>
      <c r="C842" s="246"/>
      <c r="D842" s="219" t="s">
        <v>17027</v>
      </c>
      <c r="E842" s="219" t="s">
        <v>17027</v>
      </c>
      <c r="F842" s="219" t="s">
        <v>17027</v>
      </c>
      <c r="G842" s="219" t="s">
        <v>17027</v>
      </c>
      <c r="H842" s="219" t="s">
        <v>17027</v>
      </c>
      <c r="I842" s="224">
        <f>I843</f>
        <v>845.9</v>
      </c>
      <c r="J842" s="224">
        <f t="shared" ref="J842:L842" si="499">J843</f>
        <v>488.5</v>
      </c>
      <c r="K842" s="224">
        <f t="shared" si="499"/>
        <v>488.5</v>
      </c>
      <c r="L842" s="225">
        <f t="shared" si="499"/>
        <v>48</v>
      </c>
      <c r="M842" s="219" t="s">
        <v>17027</v>
      </c>
      <c r="N842" s="219" t="s">
        <v>17027</v>
      </c>
      <c r="O842" s="222" t="s">
        <v>17027</v>
      </c>
      <c r="P842" s="226">
        <f>P843</f>
        <v>6560974.5800000001</v>
      </c>
      <c r="Q842" s="226">
        <f t="shared" ref="Q842:T842" si="500">Q843</f>
        <v>0</v>
      </c>
      <c r="R842" s="224">
        <f t="shared" si="500"/>
        <v>5623242.8499999996</v>
      </c>
      <c r="S842" s="224">
        <f t="shared" si="500"/>
        <v>296994.19</v>
      </c>
      <c r="T842" s="224">
        <f t="shared" si="500"/>
        <v>640737.5400000005</v>
      </c>
      <c r="U842" s="220">
        <f t="shared" si="475"/>
        <v>7756.2059108641688</v>
      </c>
      <c r="V842" s="237">
        <f>V843</f>
        <v>10856.24</v>
      </c>
      <c r="W842" s="257"/>
      <c r="X842" s="257"/>
      <c r="Y842" s="257"/>
      <c r="Z842" s="257"/>
      <c r="AA842" s="257"/>
      <c r="AB842" s="257"/>
      <c r="AC842" s="257"/>
      <c r="AD842" s="257"/>
      <c r="AE842" s="257"/>
      <c r="AF842" s="257"/>
      <c r="AG842" s="257"/>
      <c r="AH842" s="257"/>
      <c r="AI842" s="257"/>
      <c r="AJ842" s="257"/>
      <c r="AK842" s="257"/>
      <c r="AL842" s="257"/>
      <c r="AM842" s="257"/>
      <c r="AN842" s="257"/>
      <c r="AO842" s="257"/>
      <c r="AP842" s="257"/>
      <c r="AQ842" s="257"/>
      <c r="AR842" s="257"/>
      <c r="AS842" s="257"/>
      <c r="AT842" s="257"/>
      <c r="AU842" s="257"/>
      <c r="AV842" s="257"/>
      <c r="AW842" s="257"/>
      <c r="AX842" s="257"/>
      <c r="AY842" s="257"/>
      <c r="AZ842" s="257"/>
      <c r="BA842" s="257"/>
      <c r="BB842" s="257"/>
      <c r="BC842" s="257"/>
      <c r="BD842" s="257"/>
      <c r="BE842" s="257"/>
      <c r="BF842" s="257"/>
      <c r="BG842" s="257"/>
      <c r="BH842" s="257"/>
      <c r="BI842" s="257"/>
      <c r="BJ842" s="257"/>
      <c r="BK842" s="257"/>
      <c r="BL842" s="257"/>
      <c r="BM842" s="257"/>
      <c r="BN842" s="257"/>
      <c r="BO842" s="257"/>
      <c r="BP842" s="257"/>
      <c r="BQ842" s="257"/>
      <c r="BR842" s="257"/>
      <c r="BS842" s="257"/>
      <c r="BT842" s="257"/>
      <c r="BU842" s="257"/>
      <c r="BV842" s="257"/>
      <c r="BW842" s="257"/>
      <c r="BX842" s="257"/>
      <c r="BY842" s="257"/>
      <c r="BZ842" s="257"/>
      <c r="CA842" s="257"/>
      <c r="CB842" s="257"/>
      <c r="CC842" s="257"/>
      <c r="CD842" s="257"/>
      <c r="CE842" s="257"/>
      <c r="CF842" s="257"/>
      <c r="CG842" s="257"/>
      <c r="CH842" s="257"/>
      <c r="CI842" s="257"/>
      <c r="CJ842" s="257"/>
      <c r="CK842" s="257"/>
      <c r="CL842" s="257"/>
      <c r="CM842" s="257"/>
      <c r="CN842" s="257"/>
      <c r="CO842" s="257"/>
      <c r="CP842" s="257"/>
      <c r="CQ842" s="257"/>
      <c r="CR842" s="257"/>
      <c r="CS842" s="257"/>
      <c r="CT842" s="257"/>
      <c r="CU842" s="257"/>
      <c r="CV842" s="257"/>
      <c r="CW842" s="257"/>
      <c r="CX842" s="257"/>
      <c r="CY842" s="257"/>
      <c r="CZ842" s="257"/>
      <c r="DA842" s="257"/>
      <c r="DB842" s="257"/>
      <c r="DC842" s="257"/>
      <c r="DD842" s="257"/>
      <c r="DE842" s="257"/>
      <c r="DF842" s="257"/>
      <c r="DG842" s="257"/>
      <c r="DH842" s="257"/>
      <c r="DI842" s="257"/>
      <c r="DJ842" s="257"/>
      <c r="DK842" s="257"/>
      <c r="DL842" s="257"/>
      <c r="DM842" s="257"/>
      <c r="DN842" s="257"/>
      <c r="DO842" s="257"/>
      <c r="DP842" s="257"/>
      <c r="DQ842" s="257"/>
      <c r="DR842" s="257"/>
      <c r="DS842" s="257"/>
      <c r="DT842" s="257"/>
      <c r="DU842" s="257"/>
      <c r="DV842" s="257"/>
      <c r="DW842" s="257"/>
      <c r="DX842" s="257"/>
      <c r="DY842" s="257"/>
      <c r="DZ842" s="257"/>
      <c r="EA842" s="257"/>
      <c r="EB842" s="257"/>
      <c r="EC842" s="257"/>
      <c r="ED842" s="257"/>
      <c r="EE842" s="257"/>
      <c r="EF842" s="257"/>
      <c r="EG842" s="257"/>
      <c r="EH842" s="257"/>
      <c r="EI842" s="257"/>
      <c r="EJ842" s="257"/>
      <c r="EK842" s="257"/>
      <c r="EL842" s="257"/>
      <c r="EM842" s="257"/>
      <c r="EN842" s="257"/>
      <c r="EO842" s="257"/>
      <c r="EP842" s="257"/>
      <c r="EQ842" s="257"/>
      <c r="ER842" s="257"/>
      <c r="ES842" s="257"/>
      <c r="ET842" s="257"/>
      <c r="EU842" s="257"/>
      <c r="EV842" s="257"/>
      <c r="EW842" s="257"/>
      <c r="EX842" s="257"/>
      <c r="EY842" s="257"/>
      <c r="EZ842" s="257"/>
      <c r="FA842" s="257"/>
      <c r="FB842" s="257"/>
      <c r="FC842" s="257"/>
      <c r="FD842" s="257"/>
      <c r="FE842" s="257"/>
      <c r="FF842" s="257"/>
      <c r="FG842" s="257"/>
      <c r="FH842" s="257"/>
      <c r="FI842" s="257"/>
      <c r="FJ842" s="257"/>
      <c r="FK842" s="257"/>
      <c r="FL842" s="257"/>
      <c r="FM842" s="257"/>
      <c r="FN842" s="257"/>
      <c r="FO842" s="257"/>
      <c r="FP842" s="257"/>
      <c r="FQ842" s="257"/>
      <c r="FR842" s="257"/>
      <c r="FS842" s="257"/>
      <c r="FT842" s="257"/>
      <c r="FU842" s="257"/>
      <c r="FV842" s="257"/>
      <c r="FW842" s="257"/>
      <c r="FX842" s="257"/>
      <c r="FY842" s="257"/>
      <c r="FZ842" s="257"/>
      <c r="GA842" s="257"/>
      <c r="GB842" s="257"/>
      <c r="GC842" s="257"/>
      <c r="GD842" s="257"/>
      <c r="GE842" s="257"/>
      <c r="GF842" s="257"/>
      <c r="GG842" s="257"/>
      <c r="GH842" s="257"/>
      <c r="GI842" s="257"/>
      <c r="GJ842" s="257"/>
      <c r="GK842" s="257"/>
      <c r="GL842" s="257"/>
      <c r="GM842" s="257"/>
      <c r="GN842" s="257"/>
      <c r="GO842" s="257"/>
      <c r="GP842" s="257"/>
      <c r="GQ842" s="257"/>
      <c r="GR842" s="257"/>
      <c r="GS842" s="257"/>
      <c r="GT842" s="257"/>
      <c r="GU842" s="257"/>
      <c r="GV842" s="257"/>
      <c r="GW842" s="257"/>
      <c r="GX842" s="257"/>
      <c r="GY842" s="257"/>
      <c r="GZ842" s="257"/>
      <c r="HA842" s="257"/>
      <c r="HB842" s="257"/>
      <c r="HC842" s="257"/>
      <c r="HD842" s="257"/>
      <c r="HE842" s="257"/>
      <c r="HF842" s="257"/>
      <c r="HG842" s="257"/>
      <c r="HH842" s="257"/>
      <c r="HI842" s="257"/>
      <c r="HJ842" s="257"/>
      <c r="HK842" s="257"/>
      <c r="HL842" s="257"/>
      <c r="HM842" s="257"/>
      <c r="HN842" s="257"/>
      <c r="HO842" s="257"/>
      <c r="HP842" s="257"/>
      <c r="HQ842" s="257"/>
      <c r="HR842" s="257"/>
      <c r="HS842" s="257"/>
      <c r="HT842" s="257"/>
      <c r="HU842" s="257"/>
      <c r="HV842" s="257"/>
      <c r="HW842" s="257"/>
      <c r="HX842" s="257"/>
      <c r="HY842" s="257"/>
      <c r="HZ842" s="257"/>
      <c r="IA842" s="257"/>
      <c r="IB842" s="257"/>
      <c r="IC842" s="257"/>
      <c r="ID842" s="257"/>
      <c r="IE842" s="257"/>
      <c r="IF842" s="257"/>
      <c r="IG842" s="257"/>
      <c r="IH842" s="257"/>
      <c r="II842" s="257"/>
      <c r="IJ842" s="257"/>
      <c r="IK842" s="257"/>
      <c r="IL842" s="257"/>
      <c r="IM842" s="257"/>
      <c r="IN842" s="257"/>
      <c r="IO842" s="257"/>
      <c r="IP842" s="257"/>
      <c r="IQ842" s="257"/>
      <c r="IR842" s="257"/>
      <c r="IS842" s="257"/>
      <c r="IT842" s="257"/>
      <c r="IU842" s="257"/>
      <c r="IV842" s="257"/>
      <c r="IW842" s="257"/>
      <c r="IX842" s="257"/>
      <c r="IY842" s="257"/>
      <c r="IZ842" s="257"/>
      <c r="JA842" s="257"/>
      <c r="JB842" s="257"/>
      <c r="JC842" s="257"/>
      <c r="JD842" s="257"/>
      <c r="JE842" s="257"/>
      <c r="JF842" s="257"/>
      <c r="JG842" s="257"/>
      <c r="JH842" s="257"/>
      <c r="JI842" s="257"/>
      <c r="JJ842" s="257"/>
      <c r="JK842" s="257"/>
      <c r="JL842" s="257"/>
      <c r="JM842" s="257"/>
      <c r="JN842" s="257"/>
      <c r="JO842" s="257"/>
      <c r="JP842" s="257"/>
      <c r="JQ842" s="257"/>
      <c r="JR842" s="257"/>
      <c r="JS842" s="257"/>
      <c r="JT842" s="257"/>
      <c r="JU842" s="257"/>
      <c r="JV842" s="257"/>
      <c r="JW842" s="257"/>
      <c r="JX842" s="257"/>
      <c r="JY842" s="257"/>
      <c r="JZ842" s="257"/>
      <c r="KA842" s="257"/>
      <c r="KB842" s="257"/>
      <c r="KC842" s="257"/>
      <c r="KD842" s="257"/>
      <c r="KE842" s="257"/>
      <c r="KF842" s="257"/>
      <c r="KG842" s="257"/>
      <c r="KH842" s="257"/>
      <c r="KI842" s="257"/>
      <c r="KJ842" s="257"/>
      <c r="KK842" s="257"/>
      <c r="KL842" s="257"/>
      <c r="KM842" s="257"/>
      <c r="KN842" s="257"/>
      <c r="KO842" s="257"/>
      <c r="KP842" s="257"/>
      <c r="KQ842" s="257"/>
      <c r="KR842" s="257"/>
      <c r="KS842" s="257"/>
      <c r="KT842" s="257"/>
      <c r="KU842" s="257"/>
      <c r="KV842" s="257"/>
      <c r="KW842" s="257"/>
      <c r="KX842" s="257"/>
      <c r="KY842" s="257"/>
      <c r="KZ842" s="257"/>
      <c r="LA842" s="257"/>
      <c r="LB842" s="257"/>
      <c r="LC842" s="257"/>
      <c r="LD842" s="257"/>
      <c r="LE842" s="257"/>
      <c r="LF842" s="257"/>
      <c r="LG842" s="257"/>
      <c r="LH842" s="257"/>
      <c r="LI842" s="257"/>
      <c r="LJ842" s="257"/>
      <c r="LK842" s="257"/>
      <c r="LL842" s="257"/>
      <c r="LM842" s="257"/>
      <c r="LN842" s="257"/>
      <c r="LO842" s="257"/>
      <c r="LP842" s="257"/>
      <c r="LQ842" s="257"/>
      <c r="LR842" s="257"/>
      <c r="LS842" s="257"/>
      <c r="LT842" s="257"/>
      <c r="LU842" s="257"/>
      <c r="LV842" s="257"/>
      <c r="LW842" s="257"/>
      <c r="LX842" s="257"/>
      <c r="LY842" s="257"/>
      <c r="LZ842" s="257"/>
      <c r="MA842" s="257"/>
      <c r="MB842" s="257"/>
      <c r="MC842" s="257"/>
      <c r="MD842" s="257"/>
      <c r="ME842" s="257"/>
      <c r="MF842" s="257"/>
      <c r="MG842" s="257"/>
      <c r="MH842" s="257"/>
      <c r="MI842" s="257"/>
      <c r="MJ842" s="257"/>
      <c r="MK842" s="257"/>
      <c r="ML842" s="257"/>
      <c r="MM842" s="257"/>
      <c r="MN842" s="257"/>
      <c r="MO842" s="257"/>
      <c r="MP842" s="257"/>
      <c r="MQ842" s="257"/>
      <c r="MR842" s="257"/>
      <c r="MS842" s="257"/>
      <c r="MT842" s="257"/>
      <c r="MU842" s="257"/>
      <c r="MV842" s="257"/>
      <c r="MW842" s="257"/>
      <c r="MX842" s="257"/>
      <c r="MY842" s="257"/>
      <c r="MZ842" s="257"/>
      <c r="NA842" s="257"/>
      <c r="NB842" s="257"/>
      <c r="NC842" s="257"/>
      <c r="ND842" s="257"/>
      <c r="NE842" s="257"/>
      <c r="NF842" s="257"/>
      <c r="NG842" s="257"/>
      <c r="NH842" s="257"/>
      <c r="NI842" s="257"/>
      <c r="NJ842" s="257"/>
      <c r="NK842" s="257"/>
      <c r="NL842" s="257"/>
      <c r="NM842" s="257"/>
      <c r="NN842" s="257"/>
      <c r="NO842" s="257"/>
      <c r="NP842" s="257"/>
      <c r="NQ842" s="257"/>
      <c r="NR842" s="257"/>
      <c r="NS842" s="257"/>
      <c r="NT842" s="257"/>
      <c r="NU842" s="257"/>
      <c r="NV842" s="257"/>
      <c r="NW842" s="257"/>
      <c r="NX842" s="257"/>
      <c r="NY842" s="257"/>
      <c r="NZ842" s="257"/>
      <c r="OA842" s="257"/>
      <c r="OB842" s="257"/>
      <c r="OC842" s="257"/>
      <c r="OD842" s="257"/>
      <c r="OE842" s="257"/>
      <c r="OF842" s="257"/>
      <c r="OG842" s="257"/>
      <c r="OH842" s="257"/>
      <c r="OI842" s="257"/>
      <c r="OJ842" s="257"/>
      <c r="OK842" s="257"/>
      <c r="OL842" s="257"/>
      <c r="OM842" s="257"/>
      <c r="ON842" s="257"/>
      <c r="OO842" s="257"/>
      <c r="OP842" s="257"/>
      <c r="OQ842" s="257"/>
      <c r="OR842" s="257"/>
      <c r="OS842" s="257"/>
      <c r="OT842" s="257"/>
      <c r="OU842" s="257"/>
      <c r="OV842" s="257"/>
      <c r="OW842" s="257"/>
      <c r="OX842" s="257"/>
      <c r="OY842" s="257"/>
      <c r="OZ842" s="257"/>
      <c r="PA842" s="257"/>
      <c r="PB842" s="257"/>
      <c r="PC842" s="257"/>
      <c r="PD842" s="257"/>
      <c r="PE842" s="257"/>
      <c r="PF842" s="257"/>
      <c r="PG842" s="257"/>
      <c r="PH842" s="257"/>
      <c r="PI842" s="257"/>
      <c r="PJ842" s="257"/>
      <c r="PK842" s="257"/>
      <c r="PL842" s="257"/>
      <c r="PM842" s="257"/>
      <c r="PN842" s="257"/>
      <c r="PO842" s="257"/>
      <c r="PP842" s="257"/>
      <c r="PQ842" s="257"/>
      <c r="PR842" s="257"/>
      <c r="PS842" s="257"/>
      <c r="PT842" s="257"/>
      <c r="PU842" s="257"/>
      <c r="PV842" s="257"/>
      <c r="PW842" s="257"/>
      <c r="PX842" s="257"/>
      <c r="PY842" s="257"/>
      <c r="PZ842" s="257"/>
      <c r="QA842" s="257"/>
      <c r="QB842" s="257"/>
      <c r="QC842" s="257"/>
      <c r="QD842" s="257"/>
      <c r="QE842" s="257"/>
      <c r="QF842" s="257"/>
      <c r="QG842" s="257"/>
      <c r="QH842" s="257"/>
      <c r="QI842" s="257"/>
      <c r="QJ842" s="257"/>
      <c r="QK842" s="257"/>
      <c r="QL842" s="257"/>
      <c r="QM842" s="257"/>
      <c r="QN842" s="257"/>
      <c r="QO842" s="257"/>
      <c r="QP842" s="257"/>
      <c r="QQ842" s="257"/>
      <c r="QR842" s="257"/>
      <c r="QS842" s="257"/>
      <c r="QT842" s="257"/>
      <c r="QU842" s="257"/>
      <c r="QV842" s="257"/>
      <c r="QW842" s="257"/>
      <c r="QX842" s="257"/>
      <c r="QY842" s="257"/>
      <c r="QZ842" s="257"/>
      <c r="RA842" s="257"/>
      <c r="RB842" s="257"/>
      <c r="RC842" s="257"/>
      <c r="RD842" s="257"/>
      <c r="RE842" s="257"/>
      <c r="RF842" s="257"/>
      <c r="RG842" s="257"/>
      <c r="RH842" s="257"/>
      <c r="RI842" s="257"/>
      <c r="RJ842" s="257"/>
      <c r="RK842" s="257"/>
      <c r="RL842" s="257"/>
      <c r="RM842" s="257"/>
      <c r="RN842" s="257"/>
      <c r="RO842" s="257"/>
      <c r="RP842" s="257"/>
      <c r="RQ842" s="257"/>
      <c r="RR842" s="257"/>
      <c r="RS842" s="257"/>
      <c r="RT842" s="257"/>
      <c r="RU842" s="257"/>
      <c r="RV842" s="257"/>
      <c r="RW842" s="257"/>
      <c r="RX842" s="257"/>
      <c r="RY842" s="257"/>
      <c r="RZ842" s="257"/>
      <c r="SA842" s="257"/>
      <c r="SB842" s="257"/>
      <c r="SC842" s="257"/>
      <c r="SD842" s="257"/>
      <c r="SE842" s="257"/>
      <c r="SF842" s="257"/>
      <c r="SG842" s="257"/>
      <c r="SH842" s="257"/>
      <c r="SI842" s="257"/>
      <c r="SJ842" s="257"/>
      <c r="SK842" s="257"/>
      <c r="SL842" s="257"/>
      <c r="SM842" s="257"/>
      <c r="SN842" s="257"/>
      <c r="SO842" s="257"/>
      <c r="SP842" s="257"/>
      <c r="SQ842" s="257"/>
      <c r="SR842" s="257"/>
      <c r="SS842" s="257"/>
      <c r="ST842" s="257"/>
      <c r="SU842" s="257"/>
      <c r="SV842" s="257"/>
      <c r="SW842" s="257"/>
      <c r="SX842" s="257"/>
      <c r="SY842" s="257"/>
      <c r="SZ842" s="257"/>
      <c r="TA842" s="257"/>
      <c r="TB842" s="257"/>
      <c r="TC842" s="257"/>
      <c r="TD842" s="257"/>
      <c r="TE842" s="257"/>
      <c r="TF842" s="257"/>
      <c r="TG842" s="257"/>
      <c r="TH842" s="257"/>
      <c r="TI842" s="257"/>
      <c r="TJ842" s="257"/>
      <c r="TK842" s="257"/>
      <c r="TL842" s="257"/>
      <c r="TM842" s="257"/>
      <c r="TN842" s="257"/>
      <c r="TO842" s="257"/>
      <c r="TP842" s="257"/>
      <c r="TQ842" s="257"/>
      <c r="TR842" s="257"/>
      <c r="TS842" s="257"/>
      <c r="TT842" s="257"/>
      <c r="TU842" s="257"/>
      <c r="TV842" s="257"/>
      <c r="TW842" s="257"/>
      <c r="TX842" s="257"/>
      <c r="TY842" s="257"/>
      <c r="TZ842" s="257"/>
      <c r="UA842" s="257"/>
      <c r="UB842" s="257"/>
      <c r="UC842" s="257"/>
      <c r="UD842" s="257"/>
      <c r="UE842" s="257"/>
      <c r="UF842" s="257"/>
      <c r="UG842" s="257"/>
      <c r="UH842" s="257"/>
      <c r="UI842" s="257"/>
      <c r="UJ842" s="257"/>
      <c r="UK842" s="257"/>
      <c r="UL842" s="257"/>
      <c r="UM842" s="257"/>
      <c r="UN842" s="257"/>
      <c r="UO842" s="257"/>
      <c r="UP842" s="257"/>
      <c r="UQ842" s="257"/>
      <c r="UR842" s="257"/>
      <c r="US842" s="257"/>
      <c r="UT842" s="257"/>
      <c r="UU842" s="257"/>
      <c r="UV842" s="257"/>
      <c r="UW842" s="257"/>
      <c r="UX842" s="257"/>
      <c r="UY842" s="257"/>
      <c r="UZ842" s="257"/>
      <c r="VA842" s="257"/>
      <c r="VB842" s="257"/>
      <c r="VC842" s="257"/>
      <c r="VD842" s="257"/>
      <c r="VE842" s="257"/>
      <c r="VF842" s="257"/>
      <c r="VG842" s="257"/>
      <c r="VH842" s="257"/>
      <c r="VI842" s="257"/>
      <c r="VJ842" s="257"/>
      <c r="VK842" s="257"/>
      <c r="VL842" s="257"/>
      <c r="VM842" s="257"/>
      <c r="VN842" s="257"/>
      <c r="VO842" s="257"/>
      <c r="VP842" s="257"/>
      <c r="VQ842" s="257"/>
      <c r="VR842" s="257"/>
      <c r="VS842" s="257"/>
      <c r="VT842" s="257"/>
      <c r="VU842" s="257"/>
      <c r="VV842" s="257"/>
      <c r="VW842" s="257"/>
      <c r="VX842" s="257"/>
      <c r="VY842" s="257"/>
      <c r="VZ842" s="257"/>
      <c r="WA842" s="257"/>
      <c r="WB842" s="257"/>
      <c r="WC842" s="257"/>
      <c r="WD842" s="257"/>
      <c r="WE842" s="257"/>
      <c r="WF842" s="257"/>
      <c r="WG842" s="257"/>
      <c r="WH842" s="257"/>
      <c r="WI842" s="257"/>
      <c r="WJ842" s="257"/>
      <c r="WK842" s="257"/>
      <c r="WL842" s="257"/>
      <c r="WM842" s="257"/>
      <c r="WN842" s="257"/>
      <c r="WO842" s="257"/>
      <c r="WP842" s="257"/>
      <c r="WQ842" s="257"/>
      <c r="WR842" s="257"/>
      <c r="WS842" s="257"/>
      <c r="WT842" s="257"/>
      <c r="WU842" s="257"/>
      <c r="WV842" s="257"/>
      <c r="WW842" s="257"/>
      <c r="WX842" s="257"/>
      <c r="WY842" s="257"/>
      <c r="WZ842" s="257"/>
      <c r="XA842" s="257"/>
      <c r="XB842" s="257"/>
      <c r="XC842" s="257"/>
      <c r="XD842" s="257"/>
      <c r="XE842" s="257"/>
      <c r="XF842" s="257"/>
      <c r="XG842" s="257"/>
      <c r="XH842" s="257"/>
      <c r="XI842" s="257"/>
      <c r="XJ842" s="257"/>
      <c r="XK842" s="257"/>
      <c r="XL842" s="257"/>
      <c r="XM842" s="257"/>
      <c r="XN842" s="257"/>
      <c r="XO842" s="257"/>
      <c r="XP842" s="257"/>
      <c r="XQ842" s="257"/>
      <c r="XR842" s="257"/>
      <c r="XS842" s="257"/>
      <c r="XT842" s="257"/>
      <c r="XU842" s="257"/>
      <c r="XV842" s="257"/>
      <c r="XW842" s="257"/>
      <c r="XX842" s="257"/>
      <c r="XY842" s="257"/>
      <c r="XZ842" s="257"/>
      <c r="YA842" s="257"/>
      <c r="YB842" s="257"/>
      <c r="YC842" s="257"/>
      <c r="YD842" s="257"/>
      <c r="YE842" s="257"/>
      <c r="YF842" s="257"/>
      <c r="YG842" s="257"/>
      <c r="YH842" s="257"/>
      <c r="YI842" s="257"/>
      <c r="YJ842" s="257"/>
      <c r="YK842" s="257"/>
      <c r="YL842" s="257"/>
      <c r="YM842" s="257"/>
      <c r="YN842" s="257"/>
      <c r="YO842" s="257"/>
      <c r="YP842" s="257"/>
      <c r="YQ842" s="257"/>
      <c r="YR842" s="257"/>
      <c r="YS842" s="257"/>
      <c r="YT842" s="257"/>
      <c r="YU842" s="257"/>
      <c r="YV842" s="257"/>
      <c r="YW842" s="257"/>
      <c r="YX842" s="257"/>
      <c r="YY842" s="257"/>
      <c r="YZ842" s="257"/>
      <c r="ZA842" s="257"/>
      <c r="ZB842" s="257"/>
      <c r="ZC842" s="257"/>
      <c r="ZD842" s="257"/>
      <c r="ZE842" s="257"/>
      <c r="ZF842" s="257"/>
      <c r="ZG842" s="257"/>
      <c r="ZH842" s="257"/>
      <c r="ZI842" s="257"/>
      <c r="ZJ842" s="257"/>
      <c r="ZK842" s="257"/>
      <c r="ZL842" s="257"/>
      <c r="ZM842" s="257"/>
      <c r="ZN842" s="257"/>
      <c r="ZO842" s="257"/>
      <c r="ZP842" s="257"/>
      <c r="ZQ842" s="257"/>
      <c r="ZR842" s="257"/>
      <c r="ZS842" s="257"/>
      <c r="ZT842" s="257"/>
      <c r="ZU842" s="257"/>
      <c r="ZV842" s="257"/>
      <c r="ZW842" s="257"/>
      <c r="ZX842" s="257"/>
      <c r="ZY842" s="257"/>
      <c r="ZZ842" s="257"/>
      <c r="AAA842" s="257"/>
      <c r="AAB842" s="257"/>
      <c r="AAC842" s="257"/>
      <c r="AAD842" s="257"/>
      <c r="AAE842" s="257"/>
      <c r="AAF842" s="257"/>
      <c r="AAG842" s="257"/>
      <c r="AAH842" s="257"/>
      <c r="AAI842" s="257"/>
      <c r="AAJ842" s="257"/>
      <c r="AAK842" s="257"/>
      <c r="AAL842" s="257"/>
      <c r="AAM842" s="257"/>
      <c r="AAN842" s="257"/>
      <c r="AAO842" s="257"/>
      <c r="AAP842" s="257"/>
      <c r="AAQ842" s="257"/>
      <c r="AAR842" s="257"/>
      <c r="AAS842" s="257"/>
      <c r="AAT842" s="257"/>
      <c r="AAU842" s="257"/>
      <c r="AAV842" s="257"/>
      <c r="AAW842" s="257"/>
      <c r="AAX842" s="257"/>
      <c r="AAY842" s="257"/>
      <c r="AAZ842" s="257"/>
      <c r="ABA842" s="257"/>
      <c r="ABB842" s="257"/>
      <c r="ABC842" s="257"/>
      <c r="ABD842" s="257"/>
      <c r="ABE842" s="257"/>
      <c r="ABF842" s="257"/>
      <c r="ABG842" s="257"/>
      <c r="ABH842" s="257"/>
      <c r="ABI842" s="257"/>
      <c r="ABJ842" s="257"/>
      <c r="ABK842" s="257"/>
      <c r="ABL842" s="257"/>
      <c r="ABM842" s="257"/>
      <c r="ABN842" s="257"/>
      <c r="ABO842" s="257"/>
      <c r="ABP842" s="257"/>
      <c r="ABQ842" s="257"/>
      <c r="ABR842" s="257"/>
      <c r="ABS842" s="257"/>
      <c r="ABT842" s="257"/>
      <c r="ABU842" s="257"/>
      <c r="ABV842" s="257"/>
      <c r="ABW842" s="257"/>
      <c r="ABX842" s="257"/>
      <c r="ABY842" s="257"/>
      <c r="ABZ842" s="257"/>
      <c r="ACA842" s="257"/>
      <c r="ACB842" s="257"/>
      <c r="ACC842" s="257"/>
      <c r="ACD842" s="257"/>
      <c r="ACE842" s="257"/>
      <c r="ACF842" s="257"/>
      <c r="ACG842" s="257"/>
      <c r="ACH842" s="257"/>
      <c r="ACI842" s="257"/>
      <c r="ACJ842" s="257"/>
      <c r="ACK842" s="257"/>
      <c r="ACL842" s="257"/>
      <c r="ACM842" s="257"/>
      <c r="ACN842" s="257"/>
      <c r="ACO842" s="257"/>
      <c r="ACP842" s="257"/>
      <c r="ACQ842" s="257"/>
      <c r="ACR842" s="257"/>
      <c r="ACS842" s="257"/>
      <c r="ACT842" s="257"/>
      <c r="ACU842" s="257"/>
      <c r="ACV842" s="257"/>
      <c r="ACW842" s="257"/>
      <c r="ACX842" s="257"/>
      <c r="ACY842" s="257"/>
      <c r="ACZ842" s="257"/>
      <c r="ADA842" s="257"/>
      <c r="ADB842" s="257"/>
      <c r="ADC842" s="257"/>
      <c r="ADD842" s="257"/>
      <c r="ADE842" s="257"/>
      <c r="ADF842" s="257"/>
      <c r="ADG842" s="257"/>
      <c r="ADH842" s="257"/>
      <c r="ADI842" s="257"/>
      <c r="ADJ842" s="257"/>
      <c r="ADK842" s="257"/>
      <c r="ADL842" s="257"/>
      <c r="ADM842" s="257"/>
      <c r="ADN842" s="257"/>
      <c r="ADO842" s="257"/>
      <c r="ADP842" s="257"/>
      <c r="ADQ842" s="257"/>
      <c r="ADR842" s="257"/>
      <c r="ADS842" s="257"/>
      <c r="ADT842" s="257"/>
      <c r="ADU842" s="257"/>
      <c r="ADV842" s="257"/>
      <c r="ADW842" s="257"/>
      <c r="ADX842" s="257"/>
      <c r="ADY842" s="257"/>
      <c r="ADZ842" s="257"/>
      <c r="AEA842" s="257"/>
      <c r="AEB842" s="257"/>
      <c r="AEC842" s="257"/>
      <c r="AED842" s="257"/>
      <c r="AEE842" s="257"/>
      <c r="AEF842" s="257"/>
      <c r="AEG842" s="257"/>
      <c r="AEH842" s="257"/>
      <c r="AEI842" s="257"/>
      <c r="AEJ842" s="257"/>
      <c r="AEK842" s="257"/>
      <c r="AEL842" s="257"/>
      <c r="AEM842" s="257"/>
      <c r="AEN842" s="257"/>
      <c r="AEO842" s="257"/>
      <c r="AEP842" s="257"/>
      <c r="AEQ842" s="257"/>
      <c r="AER842" s="257"/>
      <c r="AES842" s="257"/>
      <c r="AET842" s="257"/>
      <c r="AEU842" s="257"/>
      <c r="AEV842" s="257"/>
      <c r="AEW842" s="257"/>
      <c r="AEX842" s="257"/>
      <c r="AEY842" s="257"/>
      <c r="AEZ842" s="257"/>
      <c r="AFA842" s="257"/>
      <c r="AFB842" s="257"/>
      <c r="AFC842" s="257"/>
      <c r="AFD842" s="257"/>
      <c r="AFE842" s="257"/>
      <c r="AFF842" s="257"/>
      <c r="AFG842" s="257"/>
      <c r="AFH842" s="257"/>
      <c r="AFI842" s="257"/>
      <c r="AFJ842" s="257"/>
      <c r="AFK842" s="257"/>
      <c r="AFL842" s="257"/>
      <c r="AFM842" s="257"/>
      <c r="AFN842" s="257"/>
      <c r="AFO842" s="257"/>
      <c r="AFP842" s="257"/>
      <c r="AFQ842" s="257"/>
      <c r="AFR842" s="257"/>
      <c r="AFS842" s="257"/>
      <c r="AFT842" s="257"/>
      <c r="AFU842" s="257"/>
      <c r="AFV842" s="257"/>
      <c r="AFW842" s="257"/>
      <c r="AFX842" s="257"/>
      <c r="AFY842" s="257"/>
      <c r="AFZ842" s="257"/>
      <c r="AGA842" s="257"/>
      <c r="AGB842" s="257"/>
      <c r="AGC842" s="257"/>
      <c r="AGD842" s="257"/>
      <c r="AGE842" s="257"/>
      <c r="AGF842" s="257"/>
      <c r="AGG842" s="257"/>
      <c r="AGH842" s="257"/>
      <c r="AGI842" s="257"/>
      <c r="AGJ842" s="257"/>
      <c r="AGK842" s="257"/>
      <c r="AGL842" s="257"/>
      <c r="AGM842" s="257"/>
      <c r="AGN842" s="257"/>
      <c r="AGO842" s="257"/>
      <c r="AGP842" s="257"/>
      <c r="AGQ842" s="257"/>
      <c r="AGR842" s="257"/>
      <c r="AGS842" s="257"/>
      <c r="AGT842" s="257"/>
      <c r="AGU842" s="257"/>
      <c r="AGV842" s="257"/>
      <c r="AGW842" s="257"/>
      <c r="AGX842" s="257"/>
      <c r="AGY842" s="257"/>
      <c r="AGZ842" s="257"/>
      <c r="AHA842" s="257"/>
      <c r="AHB842" s="257"/>
      <c r="AHC842" s="257"/>
      <c r="AHD842" s="257"/>
      <c r="AHE842" s="257"/>
      <c r="AHF842" s="257"/>
      <c r="AHG842" s="257"/>
      <c r="AHH842" s="257"/>
      <c r="AHI842" s="257"/>
      <c r="AHJ842" s="257"/>
      <c r="AHK842" s="257"/>
      <c r="AHL842" s="257"/>
      <c r="AHM842" s="257"/>
      <c r="AHN842" s="257"/>
      <c r="AHO842" s="257"/>
      <c r="AHP842" s="257"/>
      <c r="AHQ842" s="257"/>
      <c r="AHR842" s="257"/>
      <c r="AHS842" s="257"/>
      <c r="AHT842" s="257"/>
      <c r="AHU842" s="257"/>
      <c r="AHV842" s="257"/>
      <c r="AHW842" s="257"/>
      <c r="AHX842" s="257"/>
      <c r="AHY842" s="257"/>
      <c r="AHZ842" s="257"/>
      <c r="AIA842" s="257"/>
      <c r="AIB842" s="257"/>
      <c r="AIC842" s="257"/>
      <c r="AID842" s="257"/>
      <c r="AIE842" s="257"/>
      <c r="AIF842" s="257"/>
      <c r="AIG842" s="257"/>
      <c r="AIH842" s="257"/>
      <c r="AII842" s="257"/>
      <c r="AIJ842" s="257"/>
      <c r="AIK842" s="257"/>
      <c r="AIL842" s="257"/>
      <c r="AIM842" s="257"/>
      <c r="AIN842" s="257"/>
      <c r="AIO842" s="257"/>
      <c r="AIP842" s="257"/>
      <c r="AIQ842" s="257"/>
      <c r="AIR842" s="257"/>
      <c r="AIS842" s="257"/>
      <c r="AIT842" s="257"/>
      <c r="AIU842" s="257"/>
      <c r="AIV842" s="257"/>
      <c r="AIW842" s="257"/>
      <c r="AIX842" s="257"/>
      <c r="AIY842" s="257"/>
      <c r="AIZ842" s="257"/>
      <c r="AJA842" s="257"/>
      <c r="AJB842" s="257"/>
      <c r="AJC842" s="257"/>
      <c r="AJD842" s="257"/>
      <c r="AJE842" s="257"/>
      <c r="AJF842" s="257"/>
      <c r="AJG842" s="257"/>
      <c r="AJH842" s="257"/>
      <c r="AJI842" s="257"/>
      <c r="AJJ842" s="257"/>
      <c r="AJK842" s="257"/>
      <c r="AJL842" s="257"/>
      <c r="AJM842" s="257"/>
      <c r="AJN842" s="257"/>
      <c r="AJO842" s="257"/>
      <c r="AJP842" s="257"/>
      <c r="AJQ842" s="257"/>
      <c r="AJR842" s="257"/>
      <c r="AJS842" s="257"/>
      <c r="AJT842" s="257"/>
      <c r="AJU842" s="257"/>
      <c r="AJV842" s="257"/>
      <c r="AJW842" s="257"/>
      <c r="AJX842" s="257"/>
      <c r="AJY842" s="257"/>
      <c r="AJZ842" s="257"/>
      <c r="AKA842" s="257"/>
      <c r="AKB842" s="257"/>
      <c r="AKC842" s="257"/>
      <c r="AKD842" s="257"/>
      <c r="AKE842" s="257"/>
      <c r="AKF842" s="257"/>
      <c r="AKG842" s="257"/>
      <c r="AKH842" s="257"/>
      <c r="AKI842" s="257"/>
      <c r="AKJ842" s="257"/>
      <c r="AKK842" s="257"/>
      <c r="AKL842" s="257"/>
      <c r="AKM842" s="257"/>
      <c r="AKN842" s="257"/>
      <c r="AKO842" s="257"/>
      <c r="AKP842" s="257"/>
      <c r="AKQ842" s="257"/>
      <c r="AKR842" s="257"/>
      <c r="AKS842" s="257"/>
      <c r="AKT842" s="257"/>
      <c r="AKU842" s="257"/>
      <c r="AKV842" s="257"/>
      <c r="AKW842" s="257"/>
      <c r="AKX842" s="257"/>
      <c r="AKY842" s="257"/>
      <c r="AKZ842" s="257"/>
      <c r="ALA842" s="257"/>
      <c r="ALB842" s="257"/>
      <c r="ALC842" s="257"/>
      <c r="ALD842" s="257"/>
      <c r="ALE842" s="257"/>
      <c r="ALF842" s="257"/>
      <c r="ALG842" s="257"/>
      <c r="ALH842" s="257"/>
      <c r="ALI842" s="257"/>
      <c r="ALJ842" s="257"/>
      <c r="ALK842" s="257"/>
      <c r="ALL842" s="257"/>
      <c r="ALM842" s="257"/>
      <c r="ALN842" s="257"/>
      <c r="ALO842" s="257"/>
      <c r="ALP842" s="257"/>
      <c r="ALQ842" s="257"/>
      <c r="ALR842" s="257"/>
      <c r="ALS842" s="257"/>
      <c r="ALT842" s="257"/>
      <c r="ALU842" s="257"/>
      <c r="ALV842" s="257"/>
      <c r="ALW842" s="257"/>
      <c r="ALX842" s="257"/>
      <c r="ALY842" s="257"/>
      <c r="ALZ842" s="257"/>
      <c r="AMA842" s="257"/>
      <c r="AMB842" s="257"/>
      <c r="AMC842" s="257"/>
      <c r="AMD842" s="257"/>
      <c r="AME842" s="257"/>
      <c r="AMF842" s="257"/>
      <c r="AMG842" s="257"/>
      <c r="AMH842" s="257"/>
      <c r="AMI842" s="257"/>
      <c r="AMJ842" s="257"/>
      <c r="AMK842" s="257"/>
      <c r="AML842" s="257"/>
      <c r="AMM842" s="257"/>
      <c r="AMN842" s="257"/>
      <c r="AMO842" s="257"/>
      <c r="AMP842" s="257"/>
      <c r="AMQ842" s="257"/>
      <c r="AMR842" s="257"/>
      <c r="AMS842" s="257"/>
      <c r="AMT842" s="257"/>
      <c r="AMU842" s="257"/>
      <c r="AMV842" s="257"/>
      <c r="AMW842" s="257"/>
      <c r="AMX842" s="257"/>
      <c r="AMY842" s="257"/>
      <c r="AMZ842" s="257"/>
      <c r="ANA842" s="257"/>
      <c r="ANB842" s="257"/>
      <c r="ANC842" s="257"/>
      <c r="AND842" s="257"/>
      <c r="ANE842" s="257"/>
      <c r="ANF842" s="257"/>
      <c r="ANG842" s="257"/>
      <c r="ANH842" s="257"/>
      <c r="ANI842" s="257"/>
      <c r="ANJ842" s="257"/>
      <c r="ANK842" s="257"/>
      <c r="ANL842" s="257"/>
      <c r="ANM842" s="257"/>
      <c r="ANN842" s="257"/>
      <c r="ANO842" s="257"/>
      <c r="ANP842" s="257"/>
      <c r="ANQ842" s="257"/>
      <c r="ANR842" s="257"/>
      <c r="ANS842" s="257"/>
      <c r="ANT842" s="257"/>
      <c r="ANU842" s="257"/>
      <c r="ANV842" s="257"/>
      <c r="ANW842" s="257"/>
      <c r="ANX842" s="257"/>
      <c r="ANY842" s="257"/>
      <c r="ANZ842" s="257"/>
      <c r="AOA842" s="257"/>
      <c r="AOB842" s="257"/>
      <c r="AOC842" s="257"/>
      <c r="AOD842" s="257"/>
      <c r="AOE842" s="257"/>
      <c r="AOF842" s="257"/>
      <c r="AOG842" s="257"/>
      <c r="AOH842" s="257"/>
      <c r="AOI842" s="257"/>
      <c r="AOJ842" s="257"/>
      <c r="AOK842" s="257"/>
      <c r="AOL842" s="257"/>
      <c r="AOM842" s="257"/>
      <c r="AON842" s="257"/>
      <c r="AOO842" s="257"/>
      <c r="AOP842" s="257"/>
      <c r="AOQ842" s="257"/>
      <c r="AOR842" s="257"/>
      <c r="AOS842" s="257"/>
      <c r="AOT842" s="257"/>
      <c r="AOU842" s="257"/>
      <c r="AOV842" s="257"/>
      <c r="AOW842" s="257"/>
      <c r="AOX842" s="257"/>
      <c r="AOY842" s="257"/>
      <c r="AOZ842" s="257"/>
      <c r="APA842" s="257"/>
      <c r="APB842" s="257"/>
      <c r="APC842" s="257"/>
      <c r="APD842" s="257"/>
      <c r="APE842" s="257"/>
      <c r="APF842" s="257"/>
      <c r="APG842" s="257"/>
      <c r="APH842" s="257"/>
      <c r="API842" s="257"/>
      <c r="APJ842" s="257"/>
      <c r="APK842" s="257"/>
      <c r="APL842" s="257"/>
      <c r="APM842" s="257"/>
      <c r="APN842" s="257"/>
      <c r="APO842" s="257"/>
      <c r="APP842" s="257"/>
      <c r="APQ842" s="257"/>
      <c r="APR842" s="257"/>
      <c r="APS842" s="257"/>
      <c r="APT842" s="257"/>
      <c r="APU842" s="257"/>
      <c r="APV842" s="257"/>
      <c r="APW842" s="257"/>
      <c r="APX842" s="257"/>
      <c r="APY842" s="257"/>
      <c r="APZ842" s="257"/>
      <c r="AQA842" s="257"/>
      <c r="AQB842" s="257"/>
      <c r="AQC842" s="257"/>
      <c r="AQD842" s="257"/>
      <c r="AQE842" s="257"/>
      <c r="AQF842" s="257"/>
      <c r="AQG842" s="257"/>
      <c r="AQH842" s="257"/>
      <c r="AQI842" s="257"/>
      <c r="AQJ842" s="257"/>
      <c r="AQK842" s="257"/>
      <c r="AQL842" s="257"/>
      <c r="AQM842" s="257"/>
      <c r="AQN842" s="257"/>
      <c r="AQO842" s="257"/>
      <c r="AQP842" s="257"/>
      <c r="AQQ842" s="257"/>
      <c r="AQR842" s="257"/>
      <c r="AQS842" s="257"/>
      <c r="AQT842" s="257"/>
      <c r="AQU842" s="257"/>
      <c r="AQV842" s="257"/>
      <c r="AQW842" s="257"/>
      <c r="AQX842" s="257"/>
      <c r="AQY842" s="257"/>
      <c r="AQZ842" s="257"/>
      <c r="ARA842" s="257"/>
      <c r="ARB842" s="257"/>
      <c r="ARC842" s="257"/>
      <c r="ARD842" s="257"/>
      <c r="ARE842" s="257"/>
      <c r="ARF842" s="257"/>
      <c r="ARG842" s="257"/>
      <c r="ARH842" s="257"/>
      <c r="ARI842" s="257"/>
      <c r="ARJ842" s="257"/>
      <c r="ARK842" s="257"/>
      <c r="ARL842" s="257"/>
      <c r="ARM842" s="257"/>
      <c r="ARN842" s="257"/>
      <c r="ARO842" s="257"/>
      <c r="ARP842" s="257"/>
      <c r="ARQ842" s="257"/>
      <c r="ARR842" s="257"/>
      <c r="ARS842" s="257"/>
      <c r="ART842" s="257"/>
      <c r="ARU842" s="257"/>
      <c r="ARV842" s="257"/>
      <c r="ARW842" s="257"/>
      <c r="ARX842" s="257"/>
      <c r="ARY842" s="257"/>
      <c r="ARZ842" s="257"/>
      <c r="ASA842" s="257"/>
      <c r="ASB842" s="257"/>
      <c r="ASC842" s="257"/>
      <c r="ASD842" s="257"/>
      <c r="ASE842" s="257"/>
      <c r="ASF842" s="257"/>
      <c r="ASG842" s="257"/>
      <c r="ASH842" s="257"/>
      <c r="ASI842" s="257"/>
      <c r="ASJ842" s="257"/>
      <c r="ASK842" s="257"/>
      <c r="ASL842" s="257"/>
      <c r="ASM842" s="257"/>
      <c r="ASN842" s="257"/>
      <c r="ASO842" s="257"/>
      <c r="ASP842" s="257"/>
      <c r="ASQ842" s="257"/>
      <c r="ASR842" s="257"/>
      <c r="ASS842" s="257"/>
      <c r="AST842" s="257"/>
      <c r="ASU842" s="257"/>
      <c r="ASV842" s="257"/>
      <c r="ASW842" s="257"/>
      <c r="ASX842" s="257"/>
      <c r="ASY842" s="257"/>
      <c r="ASZ842" s="257"/>
      <c r="ATA842" s="257"/>
      <c r="ATB842" s="257"/>
      <c r="ATC842" s="257"/>
      <c r="ATD842" s="257"/>
      <c r="ATE842" s="257"/>
      <c r="ATF842" s="257"/>
      <c r="ATG842" s="257"/>
      <c r="ATH842" s="257"/>
      <c r="ATI842" s="257"/>
      <c r="ATJ842" s="257"/>
      <c r="ATK842" s="257"/>
      <c r="ATL842" s="257"/>
      <c r="ATM842" s="257"/>
      <c r="ATN842" s="257"/>
      <c r="ATO842" s="257"/>
      <c r="ATP842" s="257"/>
      <c r="ATQ842" s="257"/>
      <c r="ATR842" s="257"/>
      <c r="ATS842" s="257"/>
      <c r="ATT842" s="257"/>
      <c r="ATU842" s="257"/>
      <c r="ATV842" s="257"/>
      <c r="ATW842" s="257"/>
      <c r="ATX842" s="257"/>
      <c r="ATY842" s="257"/>
      <c r="ATZ842" s="257"/>
      <c r="AUA842" s="257"/>
      <c r="AUB842" s="257"/>
      <c r="AUC842" s="257"/>
      <c r="AUD842" s="257"/>
      <c r="AUE842" s="257"/>
      <c r="AUF842" s="257"/>
      <c r="AUG842" s="257"/>
      <c r="AUH842" s="257"/>
      <c r="AUI842" s="257"/>
      <c r="AUJ842" s="257"/>
      <c r="AUK842" s="257"/>
      <c r="AUL842" s="257"/>
      <c r="AUM842" s="257"/>
      <c r="AUN842" s="257"/>
      <c r="AUO842" s="257"/>
      <c r="AUP842" s="257"/>
      <c r="AUQ842" s="257"/>
      <c r="AUR842" s="257"/>
      <c r="AUS842" s="257"/>
      <c r="AUT842" s="257"/>
      <c r="AUU842" s="257"/>
      <c r="AUV842" s="257"/>
      <c r="AUW842" s="257"/>
      <c r="AUX842" s="257"/>
      <c r="AUY842" s="257"/>
      <c r="AUZ842" s="257"/>
      <c r="AVA842" s="257"/>
      <c r="AVB842" s="257"/>
      <c r="AVC842" s="257"/>
      <c r="AVD842" s="257"/>
      <c r="AVE842" s="257"/>
      <c r="AVF842" s="257"/>
      <c r="AVG842" s="257"/>
      <c r="AVH842" s="257"/>
      <c r="AVI842" s="257"/>
      <c r="AVJ842" s="257"/>
      <c r="AVK842" s="257"/>
      <c r="AVL842" s="257"/>
      <c r="AVM842" s="257"/>
      <c r="AVN842" s="257"/>
      <c r="AVO842" s="257"/>
      <c r="AVP842" s="257"/>
      <c r="AVQ842" s="257"/>
      <c r="AVR842" s="257"/>
      <c r="AVS842" s="257"/>
      <c r="AVT842" s="257"/>
      <c r="AVU842" s="257"/>
      <c r="AVV842" s="257"/>
      <c r="AVW842" s="257"/>
      <c r="AVX842" s="257"/>
      <c r="AVY842" s="257"/>
      <c r="AVZ842" s="257"/>
      <c r="AWA842" s="257"/>
      <c r="AWB842" s="257"/>
      <c r="AWC842" s="257"/>
      <c r="AWD842" s="257"/>
      <c r="AWE842" s="257"/>
      <c r="AWF842" s="257"/>
      <c r="AWG842" s="257"/>
      <c r="AWH842" s="257"/>
      <c r="AWI842" s="257"/>
      <c r="AWJ842" s="257"/>
      <c r="AWK842" s="257"/>
      <c r="AWL842" s="257"/>
      <c r="AWM842" s="257"/>
      <c r="AWN842" s="257"/>
      <c r="AWO842" s="257"/>
      <c r="AWP842" s="257"/>
      <c r="AWQ842" s="257"/>
      <c r="AWR842" s="257"/>
      <c r="AWS842" s="257"/>
      <c r="AWT842" s="257"/>
      <c r="AWU842" s="257"/>
      <c r="AWV842" s="257"/>
      <c r="AWW842" s="257"/>
      <c r="AWX842" s="257"/>
      <c r="AWY842" s="257"/>
      <c r="AWZ842" s="257"/>
      <c r="AXA842" s="257"/>
      <c r="AXB842" s="257"/>
      <c r="AXC842" s="257"/>
      <c r="AXD842" s="257"/>
      <c r="AXE842" s="257"/>
      <c r="AXF842" s="257"/>
      <c r="AXG842" s="257"/>
      <c r="AXH842" s="257"/>
      <c r="AXI842" s="257"/>
      <c r="AXJ842" s="257"/>
      <c r="AXK842" s="257"/>
      <c r="AXL842" s="257"/>
      <c r="AXM842" s="257"/>
      <c r="AXN842" s="257"/>
      <c r="AXO842" s="257"/>
      <c r="AXP842" s="257"/>
      <c r="AXQ842" s="257"/>
      <c r="AXR842" s="257"/>
      <c r="AXS842" s="257"/>
      <c r="AXT842" s="257"/>
      <c r="AXU842" s="257"/>
      <c r="AXV842" s="257"/>
      <c r="AXW842" s="257"/>
      <c r="AXX842" s="257"/>
      <c r="AXY842" s="257"/>
      <c r="AXZ842" s="257"/>
      <c r="AYA842" s="257"/>
      <c r="AYB842" s="257"/>
      <c r="AYC842" s="257"/>
      <c r="AYD842" s="257"/>
      <c r="AYE842" s="257"/>
      <c r="AYF842" s="257"/>
      <c r="AYG842" s="257"/>
      <c r="AYH842" s="257"/>
      <c r="AYI842" s="257"/>
      <c r="AYJ842" s="257"/>
      <c r="AYK842" s="257"/>
      <c r="AYL842" s="257"/>
      <c r="AYM842" s="257"/>
      <c r="AYN842" s="257"/>
      <c r="AYO842" s="257"/>
      <c r="AYP842" s="257"/>
      <c r="AYQ842" s="257"/>
      <c r="AYR842" s="257"/>
      <c r="AYS842" s="257"/>
      <c r="AYT842" s="257"/>
      <c r="AYU842" s="257"/>
      <c r="AYV842" s="257"/>
      <c r="AYW842" s="257"/>
      <c r="AYX842" s="257"/>
      <c r="AYY842" s="257"/>
      <c r="AYZ842" s="257"/>
      <c r="AZA842" s="257"/>
      <c r="AZB842" s="257"/>
      <c r="AZC842" s="257"/>
      <c r="AZD842" s="257"/>
      <c r="AZE842" s="257"/>
      <c r="AZF842" s="257"/>
      <c r="AZG842" s="257"/>
      <c r="AZH842" s="257"/>
      <c r="AZI842" s="257"/>
      <c r="AZJ842" s="257"/>
      <c r="AZK842" s="257"/>
      <c r="AZL842" s="257"/>
      <c r="AZM842" s="257"/>
      <c r="AZN842" s="257"/>
      <c r="AZO842" s="257"/>
      <c r="AZP842" s="257"/>
      <c r="AZQ842" s="257"/>
      <c r="AZR842" s="257"/>
      <c r="AZS842" s="257"/>
      <c r="AZT842" s="257"/>
      <c r="AZU842" s="257"/>
      <c r="AZV842" s="257"/>
      <c r="AZW842" s="257"/>
      <c r="AZX842" s="257"/>
      <c r="AZY842" s="257"/>
      <c r="AZZ842" s="257"/>
      <c r="BAA842" s="257"/>
      <c r="BAB842" s="257"/>
      <c r="BAC842" s="257"/>
      <c r="BAD842" s="257"/>
      <c r="BAE842" s="257"/>
      <c r="BAF842" s="257"/>
      <c r="BAG842" s="257"/>
      <c r="BAH842" s="257"/>
      <c r="BAI842" s="257"/>
      <c r="BAJ842" s="257"/>
      <c r="BAK842" s="257"/>
      <c r="BAL842" s="257"/>
      <c r="BAM842" s="257"/>
      <c r="BAN842" s="257"/>
      <c r="BAO842" s="257"/>
      <c r="BAP842" s="257"/>
      <c r="BAQ842" s="257"/>
      <c r="BAR842" s="257"/>
      <c r="BAS842" s="257"/>
      <c r="BAT842" s="257"/>
      <c r="BAU842" s="257"/>
      <c r="BAV842" s="257"/>
      <c r="BAW842" s="257"/>
      <c r="BAX842" s="257"/>
      <c r="BAY842" s="257"/>
      <c r="BAZ842" s="257"/>
      <c r="BBA842" s="257"/>
      <c r="BBB842" s="257"/>
      <c r="BBC842" s="257"/>
      <c r="BBD842" s="257"/>
      <c r="BBE842" s="257"/>
      <c r="BBF842" s="257"/>
      <c r="BBG842" s="257"/>
      <c r="BBH842" s="257"/>
      <c r="BBI842" s="257"/>
      <c r="BBJ842" s="257"/>
      <c r="BBK842" s="257"/>
      <c r="BBL842" s="257"/>
      <c r="BBM842" s="257"/>
      <c r="BBN842" s="257"/>
      <c r="BBO842" s="257"/>
      <c r="BBP842" s="257"/>
      <c r="BBQ842" s="257"/>
      <c r="BBR842" s="257"/>
      <c r="BBS842" s="257"/>
      <c r="BBT842" s="257"/>
      <c r="BBU842" s="257"/>
      <c r="BBV842" s="257"/>
      <c r="BBW842" s="257"/>
      <c r="BBX842" s="257"/>
      <c r="BBY842" s="257"/>
      <c r="BBZ842" s="257"/>
      <c r="BCA842" s="257"/>
      <c r="BCB842" s="257"/>
      <c r="BCC842" s="257"/>
      <c r="BCD842" s="257"/>
      <c r="BCE842" s="257"/>
      <c r="BCF842" s="257"/>
      <c r="BCG842" s="257"/>
      <c r="BCH842" s="257"/>
      <c r="BCI842" s="257"/>
      <c r="BCJ842" s="257"/>
      <c r="BCK842" s="257"/>
      <c r="BCL842" s="257"/>
      <c r="BCM842" s="257"/>
      <c r="BCN842" s="257"/>
      <c r="BCO842" s="257"/>
      <c r="BCP842" s="257"/>
      <c r="BCQ842" s="257"/>
      <c r="BCR842" s="257"/>
      <c r="BCS842" s="257"/>
      <c r="BCT842" s="257"/>
      <c r="BCU842" s="257"/>
      <c r="BCV842" s="257"/>
      <c r="BCW842" s="257"/>
      <c r="BCX842" s="257"/>
      <c r="BCY842" s="257"/>
      <c r="BCZ842" s="257"/>
      <c r="BDA842" s="257"/>
      <c r="BDB842" s="257"/>
      <c r="BDC842" s="257"/>
      <c r="BDD842" s="257"/>
      <c r="BDE842" s="257"/>
      <c r="BDF842" s="257"/>
      <c r="BDG842" s="257"/>
      <c r="BDH842" s="257"/>
      <c r="BDI842" s="257"/>
      <c r="BDJ842" s="257"/>
      <c r="BDK842" s="257"/>
      <c r="BDL842" s="257"/>
      <c r="BDM842" s="257"/>
      <c r="BDN842" s="257"/>
      <c r="BDO842" s="257"/>
      <c r="BDP842" s="257"/>
      <c r="BDQ842" s="257"/>
      <c r="BDR842" s="257"/>
      <c r="BDS842" s="257"/>
      <c r="BDT842" s="257"/>
      <c r="BDU842" s="257"/>
      <c r="BDV842" s="257"/>
      <c r="BDW842" s="257"/>
      <c r="BDX842" s="257"/>
      <c r="BDY842" s="257"/>
      <c r="BDZ842" s="257"/>
      <c r="BEA842" s="257"/>
      <c r="BEB842" s="257"/>
      <c r="BEC842" s="257"/>
      <c r="BED842" s="257"/>
      <c r="BEE842" s="257"/>
      <c r="BEF842" s="257"/>
      <c r="BEG842" s="257"/>
      <c r="BEH842" s="257"/>
      <c r="BEI842" s="257"/>
      <c r="BEJ842" s="257"/>
      <c r="BEK842" s="257"/>
      <c r="BEL842" s="257"/>
      <c r="BEM842" s="257"/>
      <c r="BEN842" s="257"/>
      <c r="BEO842" s="257"/>
      <c r="BEP842" s="257"/>
      <c r="BEQ842" s="257"/>
      <c r="BER842" s="257"/>
      <c r="BES842" s="257"/>
      <c r="BET842" s="257"/>
      <c r="BEU842" s="257"/>
      <c r="BEV842" s="257"/>
      <c r="BEW842" s="257"/>
      <c r="BEX842" s="257"/>
      <c r="BEY842" s="257"/>
      <c r="BEZ842" s="257"/>
      <c r="BFA842" s="257"/>
      <c r="BFB842" s="257"/>
      <c r="BFC842" s="257"/>
      <c r="BFD842" s="257"/>
      <c r="BFE842" s="257"/>
      <c r="BFF842" s="257"/>
      <c r="BFG842" s="257"/>
      <c r="BFH842" s="257"/>
      <c r="BFI842" s="257"/>
      <c r="BFJ842" s="257"/>
      <c r="BFK842" s="257"/>
      <c r="BFL842" s="257"/>
      <c r="BFM842" s="257"/>
      <c r="BFN842" s="257"/>
      <c r="BFO842" s="257"/>
      <c r="BFP842" s="257"/>
      <c r="BFQ842" s="257"/>
      <c r="BFR842" s="257"/>
      <c r="BFS842" s="257"/>
      <c r="BFT842" s="257"/>
      <c r="BFU842" s="257"/>
      <c r="BFV842" s="257"/>
      <c r="BFW842" s="257"/>
      <c r="BFX842" s="257"/>
      <c r="BFY842" s="257"/>
      <c r="BFZ842" s="257"/>
      <c r="BGA842" s="257"/>
      <c r="BGB842" s="257"/>
      <c r="BGC842" s="257"/>
      <c r="BGD842" s="257"/>
      <c r="BGE842" s="257"/>
      <c r="BGF842" s="257"/>
      <c r="BGG842" s="257"/>
      <c r="BGH842" s="257"/>
      <c r="BGI842" s="257"/>
      <c r="BGJ842" s="257"/>
      <c r="BGK842" s="257"/>
      <c r="BGL842" s="257"/>
      <c r="BGM842" s="257"/>
      <c r="BGN842" s="257"/>
      <c r="BGO842" s="257"/>
      <c r="BGP842" s="257"/>
      <c r="BGQ842" s="257"/>
      <c r="BGR842" s="257"/>
      <c r="BGS842" s="257"/>
      <c r="BGT842" s="257"/>
      <c r="BGU842" s="257"/>
      <c r="BGV842" s="257"/>
      <c r="BGW842" s="257"/>
      <c r="BGX842" s="257"/>
      <c r="BGY842" s="257"/>
      <c r="BGZ842" s="257"/>
      <c r="BHA842" s="257"/>
      <c r="BHB842" s="257"/>
      <c r="BHC842" s="257"/>
      <c r="BHD842" s="257"/>
      <c r="BHE842" s="257"/>
      <c r="BHF842" s="257"/>
      <c r="BHG842" s="257"/>
      <c r="BHH842" s="257"/>
      <c r="BHI842" s="257"/>
      <c r="BHJ842" s="257"/>
      <c r="BHK842" s="257"/>
      <c r="BHL842" s="257"/>
      <c r="BHM842" s="257"/>
      <c r="BHN842" s="257"/>
      <c r="BHO842" s="257"/>
      <c r="BHP842" s="257"/>
      <c r="BHQ842" s="257"/>
      <c r="BHR842" s="257"/>
      <c r="BHS842" s="257"/>
      <c r="BHT842" s="257"/>
      <c r="BHU842" s="257"/>
      <c r="BHV842" s="257"/>
      <c r="BHW842" s="257"/>
      <c r="BHX842" s="257"/>
      <c r="BHY842" s="257"/>
      <c r="BHZ842" s="257"/>
      <c r="BIA842" s="257"/>
      <c r="BIB842" s="257"/>
      <c r="BIC842" s="257"/>
      <c r="BID842" s="257"/>
      <c r="BIE842" s="257"/>
      <c r="BIF842" s="257"/>
      <c r="BIG842" s="257"/>
      <c r="BIH842" s="257"/>
      <c r="BII842" s="257"/>
      <c r="BIJ842" s="257"/>
      <c r="BIK842" s="257"/>
      <c r="BIL842" s="257"/>
      <c r="BIM842" s="257"/>
      <c r="BIN842" s="257"/>
      <c r="BIO842" s="257"/>
      <c r="BIP842" s="257"/>
      <c r="BIQ842" s="257"/>
      <c r="BIR842" s="257"/>
      <c r="BIS842" s="257"/>
      <c r="BIT842" s="257"/>
      <c r="BIU842" s="257"/>
      <c r="BIV842" s="257"/>
      <c r="BIW842" s="257"/>
      <c r="BIX842" s="257"/>
      <c r="BIY842" s="257"/>
      <c r="BIZ842" s="257"/>
      <c r="BJA842" s="257"/>
      <c r="BJB842" s="257"/>
      <c r="BJC842" s="257"/>
      <c r="BJD842" s="257"/>
      <c r="BJE842" s="257"/>
      <c r="BJF842" s="257"/>
      <c r="BJG842" s="257"/>
      <c r="BJH842" s="257"/>
      <c r="BJI842" s="257"/>
      <c r="BJJ842" s="257"/>
      <c r="BJK842" s="257"/>
      <c r="BJL842" s="257"/>
      <c r="BJM842" s="257"/>
      <c r="BJN842" s="257"/>
      <c r="BJO842" s="257"/>
      <c r="BJP842" s="257"/>
      <c r="BJQ842" s="257"/>
      <c r="BJR842" s="257"/>
      <c r="BJS842" s="257"/>
      <c r="BJT842" s="257"/>
      <c r="BJU842" s="257"/>
      <c r="BJV842" s="257"/>
      <c r="BJW842" s="257"/>
      <c r="BJX842" s="257"/>
      <c r="BJY842" s="257"/>
      <c r="BJZ842" s="257"/>
      <c r="BKA842" s="257"/>
      <c r="BKB842" s="257"/>
      <c r="BKC842" s="257"/>
      <c r="BKD842" s="257"/>
      <c r="BKE842" s="257"/>
      <c r="BKF842" s="257"/>
      <c r="BKG842" s="257"/>
      <c r="BKH842" s="257"/>
      <c r="BKI842" s="257"/>
      <c r="BKJ842" s="257"/>
      <c r="BKK842" s="257"/>
      <c r="BKL842" s="257"/>
      <c r="BKM842" s="257"/>
      <c r="BKN842" s="257"/>
      <c r="BKO842" s="257"/>
      <c r="BKP842" s="257"/>
      <c r="BKQ842" s="257"/>
      <c r="BKR842" s="257"/>
      <c r="BKS842" s="257"/>
      <c r="BKT842" s="257"/>
      <c r="BKU842" s="257"/>
      <c r="BKV842" s="257"/>
      <c r="BKW842" s="257"/>
      <c r="BKX842" s="257"/>
      <c r="BKY842" s="257"/>
      <c r="BKZ842" s="257"/>
      <c r="BLA842" s="257"/>
      <c r="BLB842" s="257"/>
      <c r="BLC842" s="257"/>
      <c r="BLD842" s="257"/>
      <c r="BLE842" s="257"/>
      <c r="BLF842" s="257"/>
      <c r="BLG842" s="257"/>
      <c r="BLH842" s="257"/>
      <c r="BLI842" s="257"/>
      <c r="BLJ842" s="257"/>
      <c r="BLK842" s="257"/>
      <c r="BLL842" s="257"/>
      <c r="BLM842" s="257"/>
      <c r="BLN842" s="257"/>
      <c r="BLO842" s="257"/>
      <c r="BLP842" s="257"/>
      <c r="BLQ842" s="257"/>
      <c r="BLR842" s="257"/>
      <c r="BLS842" s="257"/>
      <c r="BLT842" s="257"/>
      <c r="BLU842" s="257"/>
      <c r="BLV842" s="257"/>
      <c r="BLW842" s="257"/>
      <c r="BLX842" s="257"/>
      <c r="BLY842" s="257"/>
      <c r="BLZ842" s="257"/>
      <c r="BMA842" s="257"/>
      <c r="BMB842" s="257"/>
      <c r="BMC842" s="257"/>
      <c r="BMD842" s="257"/>
      <c r="BME842" s="257"/>
      <c r="BMF842" s="257"/>
      <c r="BMG842" s="257"/>
      <c r="BMH842" s="257"/>
      <c r="BMI842" s="257"/>
      <c r="BMJ842" s="257"/>
      <c r="BMK842" s="257"/>
      <c r="BML842" s="257"/>
      <c r="BMM842" s="257"/>
      <c r="BMN842" s="257"/>
      <c r="BMO842" s="257"/>
      <c r="BMP842" s="257"/>
      <c r="BMQ842" s="257"/>
      <c r="BMR842" s="257"/>
      <c r="BMS842" s="257"/>
      <c r="BMT842" s="257"/>
      <c r="BMU842" s="257"/>
      <c r="BMV842" s="257"/>
      <c r="BMW842" s="257"/>
      <c r="BMX842" s="257"/>
      <c r="BMY842" s="257"/>
      <c r="BMZ842" s="257"/>
      <c r="BNA842" s="257"/>
      <c r="BNB842" s="257"/>
      <c r="BNC842" s="257"/>
      <c r="BND842" s="257"/>
      <c r="BNE842" s="257"/>
      <c r="BNF842" s="257"/>
      <c r="BNG842" s="257"/>
      <c r="BNH842" s="257"/>
      <c r="BNI842" s="257"/>
      <c r="BNJ842" s="257"/>
      <c r="BNK842" s="257"/>
      <c r="BNL842" s="257"/>
      <c r="BNM842" s="257"/>
      <c r="BNN842" s="257"/>
      <c r="BNO842" s="257"/>
      <c r="BNP842" s="257"/>
      <c r="BNQ842" s="257"/>
      <c r="BNR842" s="257"/>
      <c r="BNS842" s="257"/>
      <c r="BNT842" s="257"/>
      <c r="BNU842" s="257"/>
      <c r="BNV842" s="257"/>
      <c r="BNW842" s="257"/>
      <c r="BNX842" s="257"/>
      <c r="BNY842" s="257"/>
      <c r="BNZ842" s="257"/>
      <c r="BOA842" s="257"/>
      <c r="BOB842" s="257"/>
      <c r="BOC842" s="257"/>
      <c r="BOD842" s="257"/>
      <c r="BOE842" s="257"/>
      <c r="BOF842" s="257"/>
      <c r="BOG842" s="257"/>
      <c r="BOH842" s="257"/>
      <c r="BOI842" s="257"/>
      <c r="BOJ842" s="257"/>
      <c r="BOK842" s="257"/>
      <c r="BOL842" s="257"/>
      <c r="BOM842" s="257"/>
      <c r="BON842" s="257"/>
      <c r="BOO842" s="257"/>
      <c r="BOP842" s="257"/>
      <c r="BOQ842" s="257"/>
      <c r="BOR842" s="257"/>
      <c r="BOS842" s="257"/>
      <c r="BOT842" s="257"/>
      <c r="BOU842" s="257"/>
      <c r="BOV842" s="257"/>
      <c r="BOW842" s="257"/>
      <c r="BOX842" s="257"/>
      <c r="BOY842" s="257"/>
      <c r="BOZ842" s="257"/>
      <c r="BPA842" s="257"/>
      <c r="BPB842" s="257"/>
      <c r="BPC842" s="257"/>
      <c r="BPD842" s="257"/>
      <c r="BPE842" s="257"/>
      <c r="BPF842" s="257"/>
      <c r="BPG842" s="257"/>
      <c r="BPH842" s="257"/>
      <c r="BPI842" s="257"/>
      <c r="BPJ842" s="257"/>
      <c r="BPK842" s="257"/>
      <c r="BPL842" s="257"/>
      <c r="BPM842" s="257"/>
      <c r="BPN842" s="257"/>
      <c r="BPO842" s="257"/>
      <c r="BPP842" s="257"/>
      <c r="BPQ842" s="257"/>
      <c r="BPR842" s="257"/>
      <c r="BPS842" s="257"/>
      <c r="BPT842" s="257"/>
      <c r="BPU842" s="257"/>
      <c r="BPV842" s="257"/>
      <c r="BPW842" s="257"/>
      <c r="BPX842" s="257"/>
      <c r="BPY842" s="257"/>
      <c r="BPZ842" s="257"/>
      <c r="BQA842" s="257"/>
      <c r="BQB842" s="257"/>
      <c r="BQC842" s="257"/>
      <c r="BQD842" s="257"/>
      <c r="BQE842" s="257"/>
      <c r="BQF842" s="257"/>
      <c r="BQG842" s="257"/>
      <c r="BQH842" s="257"/>
      <c r="BQI842" s="257"/>
      <c r="BQJ842" s="257"/>
      <c r="BQK842" s="257"/>
      <c r="BQL842" s="257"/>
      <c r="BQM842" s="257"/>
      <c r="BQN842" s="257"/>
      <c r="BQO842" s="257"/>
      <c r="BQP842" s="257"/>
      <c r="BQQ842" s="257"/>
      <c r="BQR842" s="257"/>
      <c r="BQS842" s="257"/>
      <c r="BQT842" s="257"/>
      <c r="BQU842" s="257"/>
      <c r="BQV842" s="257"/>
      <c r="BQW842" s="257"/>
      <c r="BQX842" s="257"/>
      <c r="BQY842" s="257"/>
      <c r="BQZ842" s="257"/>
      <c r="BRA842" s="257"/>
      <c r="BRB842" s="257"/>
      <c r="BRC842" s="257"/>
      <c r="BRD842" s="257"/>
      <c r="BRE842" s="257"/>
      <c r="BRF842" s="257"/>
      <c r="BRG842" s="257"/>
      <c r="BRH842" s="257"/>
      <c r="BRI842" s="257"/>
      <c r="BRJ842" s="257"/>
      <c r="BRK842" s="257"/>
      <c r="BRL842" s="257"/>
      <c r="BRM842" s="257"/>
      <c r="BRN842" s="257"/>
      <c r="BRO842" s="257"/>
      <c r="BRP842" s="257"/>
      <c r="BRQ842" s="257"/>
      <c r="BRR842" s="257"/>
      <c r="BRS842" s="257"/>
      <c r="BRT842" s="257"/>
      <c r="BRU842" s="257"/>
      <c r="BRV842" s="257"/>
      <c r="BRW842" s="257"/>
      <c r="BRX842" s="257"/>
      <c r="BRY842" s="257"/>
      <c r="BRZ842" s="257"/>
      <c r="BSA842" s="257"/>
      <c r="BSB842" s="257"/>
      <c r="BSC842" s="257"/>
      <c r="BSD842" s="257"/>
      <c r="BSE842" s="257"/>
      <c r="BSF842" s="257"/>
      <c r="BSG842" s="257"/>
      <c r="BSH842" s="257"/>
      <c r="BSI842" s="257"/>
      <c r="BSJ842" s="257"/>
      <c r="BSK842" s="257"/>
      <c r="BSL842" s="257"/>
      <c r="BSM842" s="257"/>
      <c r="BSN842" s="257"/>
      <c r="BSO842" s="257"/>
      <c r="BSP842" s="257"/>
      <c r="BSQ842" s="257"/>
      <c r="BSR842" s="257"/>
      <c r="BSS842" s="257"/>
      <c r="BST842" s="257"/>
      <c r="BSU842" s="257"/>
      <c r="BSV842" s="257"/>
      <c r="BSW842" s="257"/>
      <c r="BSX842" s="257"/>
      <c r="BSY842" s="257"/>
      <c r="BSZ842" s="257"/>
      <c r="BTA842" s="257"/>
      <c r="BTB842" s="257"/>
      <c r="BTC842" s="257"/>
      <c r="BTD842" s="257"/>
      <c r="BTE842" s="257"/>
      <c r="BTF842" s="257"/>
      <c r="BTG842" s="257"/>
      <c r="BTH842" s="257"/>
      <c r="BTI842" s="257"/>
      <c r="BTJ842" s="257"/>
      <c r="BTK842" s="257"/>
      <c r="BTL842" s="257"/>
      <c r="BTM842" s="257"/>
      <c r="BTN842" s="257"/>
      <c r="BTO842" s="257"/>
      <c r="BTP842" s="257"/>
      <c r="BTQ842" s="257"/>
      <c r="BTR842" s="257"/>
      <c r="BTS842" s="257"/>
      <c r="BTT842" s="257"/>
      <c r="BTU842" s="257"/>
      <c r="BTV842" s="257"/>
      <c r="BTW842" s="257"/>
      <c r="BTX842" s="257"/>
      <c r="BTY842" s="257"/>
      <c r="BTZ842" s="257"/>
      <c r="BUA842" s="257"/>
      <c r="BUB842" s="257"/>
      <c r="BUC842" s="257"/>
      <c r="BUD842" s="257"/>
      <c r="BUE842" s="257"/>
      <c r="BUF842" s="257"/>
      <c r="BUG842" s="257"/>
      <c r="BUH842" s="257"/>
      <c r="BUI842" s="257"/>
      <c r="BUJ842" s="257"/>
      <c r="BUK842" s="257"/>
      <c r="BUL842" s="257"/>
      <c r="BUM842" s="257"/>
      <c r="BUN842" s="257"/>
      <c r="BUO842" s="257"/>
      <c r="BUP842" s="257"/>
      <c r="BUQ842" s="257"/>
      <c r="BUR842" s="257"/>
      <c r="BUS842" s="257"/>
      <c r="BUT842" s="257"/>
      <c r="BUU842" s="257"/>
      <c r="BUV842" s="257"/>
      <c r="BUW842" s="257"/>
      <c r="BUX842" s="257"/>
      <c r="BUY842" s="257"/>
      <c r="BUZ842" s="257"/>
      <c r="BVA842" s="257"/>
      <c r="BVB842" s="257"/>
      <c r="BVC842" s="257"/>
      <c r="BVD842" s="257"/>
      <c r="BVE842" s="257"/>
      <c r="BVF842" s="257"/>
      <c r="BVG842" s="257"/>
      <c r="BVH842" s="257"/>
      <c r="BVI842" s="257"/>
      <c r="BVJ842" s="257"/>
      <c r="BVK842" s="257"/>
      <c r="BVL842" s="257"/>
      <c r="BVM842" s="257"/>
      <c r="BVN842" s="257"/>
      <c r="BVO842" s="257"/>
      <c r="BVP842" s="257"/>
      <c r="BVQ842" s="257"/>
      <c r="BVR842" s="257"/>
      <c r="BVS842" s="257"/>
      <c r="BVT842" s="257"/>
      <c r="BVU842" s="257"/>
      <c r="BVV842" s="257"/>
      <c r="BVW842" s="257"/>
      <c r="BVX842" s="257"/>
      <c r="BVY842" s="257"/>
      <c r="BVZ842" s="257"/>
      <c r="BWA842" s="257"/>
      <c r="BWB842" s="257"/>
      <c r="BWC842" s="257"/>
      <c r="BWD842" s="257"/>
      <c r="BWE842" s="257"/>
      <c r="BWF842" s="257"/>
      <c r="BWG842" s="257"/>
      <c r="BWH842" s="257"/>
      <c r="BWI842" s="257"/>
      <c r="BWJ842" s="257"/>
      <c r="BWK842" s="257"/>
      <c r="BWL842" s="257"/>
      <c r="BWM842" s="257"/>
      <c r="BWN842" s="257"/>
      <c r="BWO842" s="257"/>
      <c r="BWP842" s="257"/>
      <c r="BWQ842" s="257"/>
      <c r="BWR842" s="257"/>
      <c r="BWS842" s="257"/>
      <c r="BWT842" s="257"/>
      <c r="BWU842" s="257"/>
      <c r="BWV842" s="257"/>
      <c r="BWW842" s="257"/>
      <c r="BWX842" s="257"/>
      <c r="BWY842" s="257"/>
      <c r="BWZ842" s="257"/>
      <c r="BXA842" s="257"/>
      <c r="BXB842" s="257"/>
      <c r="BXC842" s="257"/>
      <c r="BXD842" s="257"/>
      <c r="BXE842" s="257"/>
      <c r="BXF842" s="257"/>
      <c r="BXG842" s="257"/>
      <c r="BXH842" s="257"/>
      <c r="BXI842" s="257"/>
      <c r="BXJ842" s="257"/>
      <c r="BXK842" s="257"/>
      <c r="BXL842" s="257"/>
      <c r="BXM842" s="257"/>
      <c r="BXN842" s="257"/>
      <c r="BXO842" s="257"/>
      <c r="BXP842" s="257"/>
      <c r="BXQ842" s="257"/>
      <c r="BXR842" s="257"/>
      <c r="BXS842" s="257"/>
      <c r="BXT842" s="257"/>
      <c r="BXU842" s="257"/>
      <c r="BXV842" s="257"/>
      <c r="BXW842" s="257"/>
      <c r="BXX842" s="257"/>
      <c r="BXY842" s="257"/>
      <c r="BXZ842" s="257"/>
      <c r="BYA842" s="257"/>
      <c r="BYB842" s="257"/>
      <c r="BYC842" s="257"/>
      <c r="BYD842" s="257"/>
      <c r="BYE842" s="257"/>
      <c r="BYF842" s="257"/>
      <c r="BYG842" s="257"/>
      <c r="BYH842" s="257"/>
      <c r="BYI842" s="257"/>
      <c r="BYJ842" s="257"/>
      <c r="BYK842" s="257"/>
      <c r="BYL842" s="257"/>
      <c r="BYM842" s="257"/>
      <c r="BYN842" s="257"/>
      <c r="BYO842" s="257"/>
      <c r="BYP842" s="257"/>
      <c r="BYQ842" s="257"/>
      <c r="BYR842" s="257"/>
      <c r="BYS842" s="257"/>
      <c r="BYT842" s="257"/>
      <c r="BYU842" s="257"/>
      <c r="BYV842" s="257"/>
      <c r="BYW842" s="257"/>
      <c r="BYX842" s="257"/>
      <c r="BYY842" s="257"/>
      <c r="BYZ842" s="257"/>
      <c r="BZA842" s="257"/>
      <c r="BZB842" s="257"/>
      <c r="BZC842" s="257"/>
      <c r="BZD842" s="257"/>
      <c r="BZE842" s="257"/>
      <c r="BZF842" s="257"/>
      <c r="BZG842" s="257"/>
      <c r="BZH842" s="257"/>
      <c r="BZI842" s="257"/>
      <c r="BZJ842" s="257"/>
      <c r="BZK842" s="257"/>
      <c r="BZL842" s="257"/>
      <c r="BZM842" s="257"/>
      <c r="BZN842" s="257"/>
      <c r="BZO842" s="257"/>
      <c r="BZP842" s="257"/>
      <c r="BZQ842" s="257"/>
      <c r="BZR842" s="257"/>
      <c r="BZS842" s="257"/>
      <c r="BZT842" s="257"/>
      <c r="BZU842" s="257"/>
      <c r="BZV842" s="257"/>
      <c r="BZW842" s="257"/>
      <c r="BZX842" s="257"/>
      <c r="BZY842" s="257"/>
      <c r="BZZ842" s="257"/>
      <c r="CAA842" s="257"/>
      <c r="CAB842" s="257"/>
      <c r="CAC842" s="257"/>
      <c r="CAD842" s="257"/>
      <c r="CAE842" s="257"/>
      <c r="CAF842" s="257"/>
      <c r="CAG842" s="257"/>
      <c r="CAH842" s="257"/>
      <c r="CAI842" s="257"/>
      <c r="CAJ842" s="257"/>
      <c r="CAK842" s="257"/>
      <c r="CAL842" s="257"/>
      <c r="CAM842" s="257"/>
      <c r="CAN842" s="257"/>
      <c r="CAO842" s="257"/>
      <c r="CAP842" s="257"/>
      <c r="CAQ842" s="257"/>
      <c r="CAR842" s="257"/>
      <c r="CAS842" s="257"/>
      <c r="CAT842" s="257"/>
      <c r="CAU842" s="257"/>
      <c r="CAV842" s="257"/>
      <c r="CAW842" s="257"/>
      <c r="CAX842" s="257"/>
      <c r="CAY842" s="257"/>
      <c r="CAZ842" s="257"/>
      <c r="CBA842" s="257"/>
      <c r="CBB842" s="257"/>
      <c r="CBC842" s="257"/>
      <c r="CBD842" s="257"/>
      <c r="CBE842" s="257"/>
      <c r="CBF842" s="257"/>
      <c r="CBG842" s="257"/>
      <c r="CBH842" s="257"/>
      <c r="CBI842" s="257"/>
      <c r="CBJ842" s="257"/>
      <c r="CBK842" s="257"/>
      <c r="CBL842" s="257"/>
      <c r="CBM842" s="257"/>
      <c r="CBN842" s="257"/>
      <c r="CBO842" s="257"/>
      <c r="CBP842" s="257"/>
      <c r="CBQ842" s="257"/>
      <c r="CBR842" s="257"/>
      <c r="CBS842" s="257"/>
      <c r="CBT842" s="257"/>
      <c r="CBU842" s="257"/>
      <c r="CBV842" s="257"/>
      <c r="CBW842" s="257"/>
      <c r="CBX842" s="257"/>
      <c r="CBY842" s="257"/>
      <c r="CBZ842" s="257"/>
      <c r="CCA842" s="257"/>
      <c r="CCB842" s="257"/>
      <c r="CCC842" s="257"/>
      <c r="CCD842" s="257"/>
      <c r="CCE842" s="257"/>
      <c r="CCF842" s="257"/>
      <c r="CCG842" s="257"/>
      <c r="CCH842" s="257"/>
      <c r="CCI842" s="257"/>
      <c r="CCJ842" s="257"/>
      <c r="CCK842" s="257"/>
      <c r="CCL842" s="257"/>
      <c r="CCM842" s="257"/>
      <c r="CCN842" s="257"/>
      <c r="CCO842" s="257"/>
      <c r="CCP842" s="257"/>
      <c r="CCQ842" s="257"/>
      <c r="CCR842" s="257"/>
      <c r="CCS842" s="257"/>
      <c r="CCT842" s="257"/>
      <c r="CCU842" s="257"/>
      <c r="CCV842" s="257"/>
      <c r="CCW842" s="257"/>
      <c r="CCX842" s="257"/>
      <c r="CCY842" s="257"/>
      <c r="CCZ842" s="257"/>
      <c r="CDA842" s="257"/>
      <c r="CDB842" s="257"/>
      <c r="CDC842" s="257"/>
      <c r="CDD842" s="257"/>
      <c r="CDE842" s="257"/>
      <c r="CDF842" s="257"/>
      <c r="CDG842" s="257"/>
      <c r="CDH842" s="257"/>
      <c r="CDI842" s="257"/>
      <c r="CDJ842" s="257"/>
      <c r="CDK842" s="257"/>
      <c r="CDL842" s="257"/>
      <c r="CDM842" s="257"/>
      <c r="CDN842" s="257"/>
      <c r="CDO842" s="257"/>
      <c r="CDP842" s="257"/>
      <c r="CDQ842" s="257"/>
      <c r="CDR842" s="257"/>
      <c r="CDS842" s="257"/>
      <c r="CDT842" s="257"/>
      <c r="CDU842" s="257"/>
      <c r="CDV842" s="257"/>
      <c r="CDW842" s="257"/>
      <c r="CDX842" s="257"/>
      <c r="CDY842" s="257"/>
      <c r="CDZ842" s="257"/>
      <c r="CEA842" s="257"/>
      <c r="CEB842" s="257"/>
      <c r="CEC842" s="257"/>
      <c r="CED842" s="257"/>
      <c r="CEE842" s="257"/>
      <c r="CEF842" s="257"/>
      <c r="CEG842" s="257"/>
      <c r="CEH842" s="257"/>
      <c r="CEI842" s="257"/>
      <c r="CEJ842" s="257"/>
      <c r="CEK842" s="257"/>
      <c r="CEL842" s="257"/>
      <c r="CEM842" s="257"/>
      <c r="CEN842" s="257"/>
      <c r="CEO842" s="257"/>
      <c r="CEP842" s="257"/>
      <c r="CEQ842" s="257"/>
      <c r="CER842" s="257"/>
      <c r="CES842" s="257"/>
      <c r="CET842" s="257"/>
      <c r="CEU842" s="257"/>
      <c r="CEV842" s="257"/>
      <c r="CEW842" s="257"/>
      <c r="CEX842" s="257"/>
      <c r="CEY842" s="257"/>
      <c r="CEZ842" s="257"/>
      <c r="CFA842" s="257"/>
      <c r="CFB842" s="257"/>
      <c r="CFC842" s="257"/>
      <c r="CFD842" s="257"/>
      <c r="CFE842" s="257"/>
      <c r="CFF842" s="257"/>
      <c r="CFG842" s="257"/>
      <c r="CFH842" s="257"/>
      <c r="CFI842" s="257"/>
      <c r="CFJ842" s="257"/>
      <c r="CFK842" s="257"/>
      <c r="CFL842" s="257"/>
      <c r="CFM842" s="257"/>
      <c r="CFN842" s="257"/>
      <c r="CFO842" s="257"/>
      <c r="CFP842" s="257"/>
      <c r="CFQ842" s="257"/>
      <c r="CFR842" s="257"/>
      <c r="CFS842" s="257"/>
      <c r="CFT842" s="257"/>
      <c r="CFU842" s="257"/>
      <c r="CFV842" s="257"/>
      <c r="CFW842" s="257"/>
      <c r="CFX842" s="257"/>
      <c r="CFY842" s="257"/>
      <c r="CFZ842" s="257"/>
      <c r="CGA842" s="257"/>
      <c r="CGB842" s="257"/>
      <c r="CGC842" s="257"/>
      <c r="CGD842" s="257"/>
      <c r="CGE842" s="257"/>
      <c r="CGF842" s="257"/>
      <c r="CGG842" s="257"/>
      <c r="CGH842" s="257"/>
      <c r="CGI842" s="257"/>
      <c r="CGJ842" s="257"/>
      <c r="CGK842" s="257"/>
      <c r="CGL842" s="257"/>
      <c r="CGM842" s="257"/>
      <c r="CGN842" s="257"/>
      <c r="CGO842" s="257"/>
      <c r="CGP842" s="257"/>
      <c r="CGQ842" s="257"/>
      <c r="CGR842" s="257"/>
      <c r="CGS842" s="257"/>
      <c r="CGT842" s="257"/>
      <c r="CGU842" s="257"/>
      <c r="CGV842" s="257"/>
      <c r="CGW842" s="257"/>
      <c r="CGX842" s="257"/>
      <c r="CGY842" s="257"/>
      <c r="CGZ842" s="257"/>
      <c r="CHA842" s="257"/>
      <c r="CHB842" s="257"/>
      <c r="CHC842" s="257"/>
      <c r="CHD842" s="257"/>
      <c r="CHE842" s="257"/>
      <c r="CHF842" s="257"/>
      <c r="CHG842" s="257"/>
      <c r="CHH842" s="257"/>
      <c r="CHI842" s="257"/>
      <c r="CHJ842" s="257"/>
      <c r="CHK842" s="257"/>
      <c r="CHL842" s="257"/>
      <c r="CHM842" s="257"/>
      <c r="CHN842" s="257"/>
      <c r="CHO842" s="257"/>
      <c r="CHP842" s="257"/>
      <c r="CHQ842" s="257"/>
      <c r="CHR842" s="257"/>
      <c r="CHS842" s="257"/>
      <c r="CHT842" s="257"/>
      <c r="CHU842" s="257"/>
      <c r="CHV842" s="257"/>
      <c r="CHW842" s="257"/>
      <c r="CHX842" s="257"/>
      <c r="CHY842" s="257"/>
      <c r="CHZ842" s="257"/>
      <c r="CIA842" s="257"/>
      <c r="CIB842" s="257"/>
      <c r="CIC842" s="257"/>
      <c r="CID842" s="257"/>
      <c r="CIE842" s="257"/>
      <c r="CIF842" s="257"/>
      <c r="CIG842" s="257"/>
      <c r="CIH842" s="257"/>
      <c r="CII842" s="257"/>
      <c r="CIJ842" s="257"/>
      <c r="CIK842" s="257"/>
      <c r="CIL842" s="257"/>
      <c r="CIM842" s="257"/>
      <c r="CIN842" s="257"/>
      <c r="CIO842" s="257"/>
      <c r="CIP842" s="257"/>
      <c r="CIQ842" s="257"/>
      <c r="CIR842" s="257"/>
      <c r="CIS842" s="257"/>
      <c r="CIT842" s="257"/>
      <c r="CIU842" s="257"/>
      <c r="CIV842" s="257"/>
      <c r="CIW842" s="257"/>
      <c r="CIX842" s="257"/>
      <c r="CIY842" s="257"/>
      <c r="CIZ842" s="257"/>
      <c r="CJA842" s="257"/>
      <c r="CJB842" s="257"/>
      <c r="CJC842" s="257"/>
      <c r="CJD842" s="257"/>
      <c r="CJE842" s="257"/>
      <c r="CJF842" s="257"/>
      <c r="CJG842" s="257"/>
      <c r="CJH842" s="257"/>
      <c r="CJI842" s="257"/>
      <c r="CJJ842" s="257"/>
      <c r="CJK842" s="257"/>
      <c r="CJL842" s="257"/>
      <c r="CJM842" s="257"/>
      <c r="CJN842" s="257"/>
      <c r="CJO842" s="257"/>
      <c r="CJP842" s="257"/>
      <c r="CJQ842" s="257"/>
      <c r="CJR842" s="257"/>
      <c r="CJS842" s="257"/>
      <c r="CJT842" s="257"/>
      <c r="CJU842" s="257"/>
      <c r="CJV842" s="257"/>
      <c r="CJW842" s="257"/>
      <c r="CJX842" s="257"/>
      <c r="CJY842" s="257"/>
      <c r="CJZ842" s="257"/>
      <c r="CKA842" s="257"/>
      <c r="CKB842" s="257"/>
      <c r="CKC842" s="257"/>
      <c r="CKD842" s="257"/>
      <c r="CKE842" s="257"/>
      <c r="CKF842" s="257"/>
      <c r="CKG842" s="257"/>
      <c r="CKH842" s="257"/>
      <c r="CKI842" s="257"/>
      <c r="CKJ842" s="257"/>
      <c r="CKK842" s="257"/>
      <c r="CKL842" s="257"/>
      <c r="CKM842" s="257"/>
      <c r="CKN842" s="257"/>
      <c r="CKO842" s="257"/>
      <c r="CKP842" s="257"/>
      <c r="CKQ842" s="257"/>
      <c r="CKR842" s="257"/>
      <c r="CKS842" s="257"/>
      <c r="CKT842" s="257"/>
      <c r="CKU842" s="257"/>
      <c r="CKV842" s="257"/>
      <c r="CKW842" s="257"/>
      <c r="CKX842" s="257"/>
      <c r="CKY842" s="257"/>
      <c r="CKZ842" s="257"/>
      <c r="CLA842" s="257"/>
      <c r="CLB842" s="257"/>
      <c r="CLC842" s="257"/>
      <c r="CLD842" s="257"/>
      <c r="CLE842" s="257"/>
      <c r="CLF842" s="257"/>
      <c r="CLG842" s="257"/>
      <c r="CLH842" s="257"/>
      <c r="CLI842" s="257"/>
      <c r="CLJ842" s="257"/>
      <c r="CLK842" s="257"/>
      <c r="CLL842" s="257"/>
      <c r="CLM842" s="257"/>
      <c r="CLN842" s="257"/>
      <c r="CLO842" s="257"/>
      <c r="CLP842" s="257"/>
      <c r="CLQ842" s="257"/>
      <c r="CLR842" s="257"/>
      <c r="CLS842" s="257"/>
      <c r="CLT842" s="257"/>
      <c r="CLU842" s="257"/>
      <c r="CLV842" s="257"/>
      <c r="CLW842" s="257"/>
      <c r="CLX842" s="257"/>
      <c r="CLY842" s="257"/>
      <c r="CLZ842" s="257"/>
      <c r="CMA842" s="257"/>
      <c r="CMB842" s="257"/>
      <c r="CMC842" s="257"/>
      <c r="CMD842" s="257"/>
      <c r="CME842" s="257"/>
      <c r="CMF842" s="257"/>
      <c r="CMG842" s="257"/>
      <c r="CMH842" s="257"/>
      <c r="CMI842" s="257"/>
      <c r="CMJ842" s="257"/>
      <c r="CMK842" s="257"/>
      <c r="CML842" s="257"/>
      <c r="CMM842" s="257"/>
      <c r="CMN842" s="257"/>
      <c r="CMO842" s="257"/>
      <c r="CMP842" s="257"/>
      <c r="CMQ842" s="257"/>
      <c r="CMR842" s="257"/>
      <c r="CMS842" s="257"/>
      <c r="CMT842" s="257"/>
      <c r="CMU842" s="257"/>
      <c r="CMV842" s="257"/>
      <c r="CMW842" s="257"/>
      <c r="CMX842" s="257"/>
      <c r="CMY842" s="257"/>
      <c r="CMZ842" s="257"/>
      <c r="CNA842" s="257"/>
      <c r="CNB842" s="257"/>
      <c r="CNC842" s="257"/>
      <c r="CND842" s="257"/>
      <c r="CNE842" s="257"/>
      <c r="CNF842" s="257"/>
      <c r="CNG842" s="257"/>
      <c r="CNH842" s="257"/>
      <c r="CNI842" s="257"/>
      <c r="CNJ842" s="257"/>
      <c r="CNK842" s="257"/>
      <c r="CNL842" s="257"/>
      <c r="CNM842" s="257"/>
      <c r="CNN842" s="257"/>
      <c r="CNO842" s="257"/>
      <c r="CNP842" s="257"/>
      <c r="CNQ842" s="257"/>
      <c r="CNR842" s="257"/>
      <c r="CNS842" s="257"/>
      <c r="CNT842" s="257"/>
      <c r="CNU842" s="257"/>
      <c r="CNV842" s="257"/>
      <c r="CNW842" s="257"/>
      <c r="CNX842" s="257"/>
      <c r="CNY842" s="257"/>
      <c r="CNZ842" s="257"/>
      <c r="COA842" s="257"/>
      <c r="COB842" s="257"/>
      <c r="COC842" s="257"/>
      <c r="COD842" s="257"/>
      <c r="COE842" s="257"/>
      <c r="COF842" s="257"/>
      <c r="COG842" s="257"/>
      <c r="COH842" s="257"/>
      <c r="COI842" s="257"/>
      <c r="COJ842" s="257"/>
      <c r="COK842" s="257"/>
      <c r="COL842" s="257"/>
      <c r="COM842" s="257"/>
      <c r="CON842" s="257"/>
      <c r="COO842" s="257"/>
      <c r="COP842" s="257"/>
      <c r="COQ842" s="257"/>
      <c r="COR842" s="257"/>
      <c r="COS842" s="257"/>
      <c r="COT842" s="257"/>
      <c r="COU842" s="257"/>
      <c r="COV842" s="257"/>
      <c r="COW842" s="257"/>
      <c r="COX842" s="257"/>
      <c r="COY842" s="257"/>
      <c r="COZ842" s="257"/>
      <c r="CPA842" s="257"/>
      <c r="CPB842" s="257"/>
      <c r="CPC842" s="257"/>
      <c r="CPD842" s="257"/>
      <c r="CPE842" s="257"/>
      <c r="CPF842" s="257"/>
      <c r="CPG842" s="257"/>
      <c r="CPH842" s="257"/>
      <c r="CPI842" s="257"/>
      <c r="CPJ842" s="257"/>
      <c r="CPK842" s="257"/>
      <c r="CPL842" s="257"/>
      <c r="CPM842" s="257"/>
      <c r="CPN842" s="257"/>
      <c r="CPO842" s="257"/>
      <c r="CPP842" s="257"/>
      <c r="CPQ842" s="257"/>
      <c r="CPR842" s="257"/>
      <c r="CPS842" s="257"/>
      <c r="CPT842" s="257"/>
      <c r="CPU842" s="257"/>
      <c r="CPV842" s="257"/>
      <c r="CPW842" s="257"/>
      <c r="CPX842" s="257"/>
      <c r="CPY842" s="257"/>
      <c r="CPZ842" s="257"/>
      <c r="CQA842" s="257"/>
      <c r="CQB842" s="257"/>
      <c r="CQC842" s="257"/>
      <c r="CQD842" s="257"/>
      <c r="CQE842" s="257"/>
      <c r="CQF842" s="257"/>
      <c r="CQG842" s="257"/>
      <c r="CQH842" s="257"/>
      <c r="CQI842" s="257"/>
      <c r="CQJ842" s="257"/>
      <c r="CQK842" s="257"/>
      <c r="CQL842" s="257"/>
      <c r="CQM842" s="257"/>
      <c r="CQN842" s="257"/>
      <c r="CQO842" s="257"/>
      <c r="CQP842" s="257"/>
      <c r="CQQ842" s="257"/>
      <c r="CQR842" s="257"/>
      <c r="CQS842" s="257"/>
      <c r="CQT842" s="257"/>
      <c r="CQU842" s="257"/>
      <c r="CQV842" s="257"/>
      <c r="CQW842" s="257"/>
      <c r="CQX842" s="257"/>
      <c r="CQY842" s="257"/>
      <c r="CQZ842" s="257"/>
      <c r="CRA842" s="257"/>
      <c r="CRB842" s="257"/>
      <c r="CRC842" s="257"/>
      <c r="CRD842" s="257"/>
      <c r="CRE842" s="257"/>
      <c r="CRF842" s="257"/>
      <c r="CRG842" s="257"/>
      <c r="CRH842" s="257"/>
      <c r="CRI842" s="257"/>
      <c r="CRJ842" s="257"/>
      <c r="CRK842" s="257"/>
      <c r="CRL842" s="257"/>
      <c r="CRM842" s="257"/>
      <c r="CRN842" s="257"/>
      <c r="CRO842" s="257"/>
      <c r="CRP842" s="257"/>
      <c r="CRQ842" s="257"/>
      <c r="CRR842" s="257"/>
      <c r="CRS842" s="257"/>
      <c r="CRT842" s="257"/>
      <c r="CRU842" s="257"/>
      <c r="CRV842" s="257"/>
      <c r="CRW842" s="257"/>
      <c r="CRX842" s="257"/>
      <c r="CRY842" s="257"/>
      <c r="CRZ842" s="257"/>
      <c r="CSA842" s="257"/>
      <c r="CSB842" s="257"/>
      <c r="CSC842" s="257"/>
      <c r="CSD842" s="257"/>
      <c r="CSE842" s="257"/>
      <c r="CSF842" s="257"/>
      <c r="CSG842" s="257"/>
      <c r="CSH842" s="257"/>
      <c r="CSI842" s="257"/>
      <c r="CSJ842" s="257"/>
      <c r="CSK842" s="257"/>
      <c r="CSL842" s="257"/>
      <c r="CSM842" s="257"/>
      <c r="CSN842" s="257"/>
      <c r="CSO842" s="257"/>
      <c r="CSP842" s="257"/>
      <c r="CSQ842" s="257"/>
      <c r="CSR842" s="257"/>
      <c r="CSS842" s="257"/>
      <c r="CST842" s="257"/>
      <c r="CSU842" s="257"/>
      <c r="CSV842" s="257"/>
      <c r="CSW842" s="257"/>
      <c r="CSX842" s="257"/>
      <c r="CSY842" s="257"/>
      <c r="CSZ842" s="257"/>
      <c r="CTA842" s="257"/>
      <c r="CTB842" s="257"/>
      <c r="CTC842" s="257"/>
      <c r="CTD842" s="257"/>
      <c r="CTE842" s="257"/>
      <c r="CTF842" s="257"/>
      <c r="CTG842" s="257"/>
      <c r="CTH842" s="257"/>
      <c r="CTI842" s="257"/>
      <c r="CTJ842" s="257"/>
      <c r="CTK842" s="257"/>
      <c r="CTL842" s="257"/>
      <c r="CTM842" s="257"/>
      <c r="CTN842" s="257"/>
      <c r="CTO842" s="257"/>
      <c r="CTP842" s="257"/>
      <c r="CTQ842" s="257"/>
      <c r="CTR842" s="257"/>
      <c r="CTS842" s="257"/>
      <c r="CTT842" s="257"/>
      <c r="CTU842" s="257"/>
      <c r="CTV842" s="257"/>
      <c r="CTW842" s="257"/>
      <c r="CTX842" s="257"/>
      <c r="CTY842" s="257"/>
      <c r="CTZ842" s="257"/>
      <c r="CUA842" s="257"/>
      <c r="CUB842" s="257"/>
      <c r="CUC842" s="257"/>
      <c r="CUD842" s="257"/>
      <c r="CUE842" s="257"/>
      <c r="CUF842" s="257"/>
      <c r="CUG842" s="257"/>
      <c r="CUH842" s="257"/>
      <c r="CUI842" s="257"/>
      <c r="CUJ842" s="257"/>
      <c r="CUK842" s="257"/>
      <c r="CUL842" s="257"/>
      <c r="CUM842" s="257"/>
      <c r="CUN842" s="257"/>
      <c r="CUO842" s="257"/>
      <c r="CUP842" s="257"/>
      <c r="CUQ842" s="257"/>
      <c r="CUR842" s="257"/>
      <c r="CUS842" s="257"/>
      <c r="CUT842" s="257"/>
      <c r="CUU842" s="257"/>
      <c r="CUV842" s="257"/>
      <c r="CUW842" s="257"/>
      <c r="CUX842" s="257"/>
      <c r="CUY842" s="257"/>
      <c r="CUZ842" s="257"/>
      <c r="CVA842" s="257"/>
      <c r="CVB842" s="257"/>
      <c r="CVC842" s="257"/>
      <c r="CVD842" s="257"/>
      <c r="CVE842" s="257"/>
      <c r="CVF842" s="257"/>
      <c r="CVG842" s="257"/>
      <c r="CVH842" s="257"/>
      <c r="CVI842" s="257"/>
      <c r="CVJ842" s="257"/>
      <c r="CVK842" s="257"/>
      <c r="CVL842" s="257"/>
      <c r="CVM842" s="257"/>
      <c r="CVN842" s="257"/>
      <c r="CVO842" s="257"/>
      <c r="CVP842" s="257"/>
      <c r="CVQ842" s="257"/>
      <c r="CVR842" s="257"/>
      <c r="CVS842" s="257"/>
      <c r="CVT842" s="257"/>
      <c r="CVU842" s="257"/>
      <c r="CVV842" s="257"/>
      <c r="CVW842" s="257"/>
      <c r="CVX842" s="257"/>
      <c r="CVY842" s="257"/>
      <c r="CVZ842" s="257"/>
      <c r="CWA842" s="257"/>
      <c r="CWB842" s="257"/>
      <c r="CWC842" s="257"/>
      <c r="CWD842" s="257"/>
      <c r="CWE842" s="257"/>
      <c r="CWF842" s="257"/>
      <c r="CWG842" s="257"/>
      <c r="CWH842" s="257"/>
      <c r="CWI842" s="257"/>
      <c r="CWJ842" s="257"/>
      <c r="CWK842" s="257"/>
      <c r="CWL842" s="257"/>
      <c r="CWM842" s="257"/>
      <c r="CWN842" s="257"/>
      <c r="CWO842" s="257"/>
      <c r="CWP842" s="257"/>
      <c r="CWQ842" s="257"/>
      <c r="CWR842" s="257"/>
      <c r="CWS842" s="257"/>
      <c r="CWT842" s="257"/>
      <c r="CWU842" s="257"/>
      <c r="CWV842" s="257"/>
      <c r="CWW842" s="257"/>
      <c r="CWX842" s="257"/>
      <c r="CWY842" s="257"/>
      <c r="CWZ842" s="257"/>
      <c r="CXA842" s="257"/>
      <c r="CXB842" s="257"/>
      <c r="CXC842" s="257"/>
      <c r="CXD842" s="257"/>
      <c r="CXE842" s="257"/>
      <c r="CXF842" s="257"/>
      <c r="CXG842" s="257"/>
      <c r="CXH842" s="257"/>
      <c r="CXI842" s="257"/>
      <c r="CXJ842" s="257"/>
      <c r="CXK842" s="257"/>
      <c r="CXL842" s="257"/>
      <c r="CXM842" s="257"/>
      <c r="CXN842" s="257"/>
      <c r="CXO842" s="257"/>
      <c r="CXP842" s="257"/>
      <c r="CXQ842" s="257"/>
      <c r="CXR842" s="257"/>
      <c r="CXS842" s="257"/>
      <c r="CXT842" s="257"/>
      <c r="CXU842" s="257"/>
      <c r="CXV842" s="257"/>
      <c r="CXW842" s="257"/>
      <c r="CXX842" s="257"/>
      <c r="CXY842" s="257"/>
      <c r="CXZ842" s="257"/>
      <c r="CYA842" s="257"/>
      <c r="CYB842" s="257"/>
      <c r="CYC842" s="257"/>
      <c r="CYD842" s="257"/>
      <c r="CYE842" s="257"/>
      <c r="CYF842" s="257"/>
      <c r="CYG842" s="257"/>
      <c r="CYH842" s="257"/>
      <c r="CYI842" s="257"/>
      <c r="CYJ842" s="257"/>
      <c r="CYK842" s="257"/>
      <c r="CYL842" s="257"/>
      <c r="CYM842" s="257"/>
      <c r="CYN842" s="257"/>
      <c r="CYO842" s="257"/>
      <c r="CYP842" s="257"/>
      <c r="CYQ842" s="257"/>
      <c r="CYR842" s="257"/>
      <c r="CYS842" s="257"/>
      <c r="CYT842" s="257"/>
      <c r="CYU842" s="257"/>
      <c r="CYV842" s="257"/>
      <c r="CYW842" s="257"/>
      <c r="CYX842" s="257"/>
      <c r="CYY842" s="257"/>
      <c r="CYZ842" s="257"/>
      <c r="CZA842" s="257"/>
      <c r="CZB842" s="257"/>
      <c r="CZC842" s="257"/>
      <c r="CZD842" s="257"/>
      <c r="CZE842" s="257"/>
      <c r="CZF842" s="257"/>
      <c r="CZG842" s="257"/>
      <c r="CZH842" s="257"/>
      <c r="CZI842" s="257"/>
      <c r="CZJ842" s="257"/>
      <c r="CZK842" s="257"/>
      <c r="CZL842" s="257"/>
      <c r="CZM842" s="257"/>
      <c r="CZN842" s="257"/>
      <c r="CZO842" s="257"/>
      <c r="CZP842" s="257"/>
      <c r="CZQ842" s="257"/>
      <c r="CZR842" s="257"/>
      <c r="CZS842" s="257"/>
      <c r="CZT842" s="257"/>
      <c r="CZU842" s="257"/>
      <c r="CZV842" s="257"/>
      <c r="CZW842" s="257"/>
      <c r="CZX842" s="257"/>
      <c r="CZY842" s="257"/>
      <c r="CZZ842" s="257"/>
      <c r="DAA842" s="257"/>
      <c r="DAB842" s="257"/>
      <c r="DAC842" s="257"/>
      <c r="DAD842" s="257"/>
      <c r="DAE842" s="257"/>
      <c r="DAF842" s="257"/>
      <c r="DAG842" s="257"/>
      <c r="DAH842" s="257"/>
      <c r="DAI842" s="257"/>
      <c r="DAJ842" s="257"/>
      <c r="DAK842" s="257"/>
      <c r="DAL842" s="257"/>
      <c r="DAM842" s="257"/>
      <c r="DAN842" s="257"/>
      <c r="DAO842" s="257"/>
      <c r="DAP842" s="257"/>
      <c r="DAQ842" s="257"/>
      <c r="DAR842" s="257"/>
      <c r="DAS842" s="257"/>
      <c r="DAT842" s="257"/>
      <c r="DAU842" s="257"/>
      <c r="DAV842" s="257"/>
      <c r="DAW842" s="257"/>
      <c r="DAX842" s="257"/>
      <c r="DAY842" s="257"/>
      <c r="DAZ842" s="257"/>
      <c r="DBA842" s="257"/>
      <c r="DBB842" s="257"/>
      <c r="DBC842" s="257"/>
      <c r="DBD842" s="257"/>
      <c r="DBE842" s="257"/>
      <c r="DBF842" s="257"/>
      <c r="DBG842" s="257"/>
      <c r="DBH842" s="257"/>
      <c r="DBI842" s="257"/>
      <c r="DBJ842" s="257"/>
      <c r="DBK842" s="257"/>
      <c r="DBL842" s="257"/>
      <c r="DBM842" s="257"/>
      <c r="DBN842" s="257"/>
      <c r="DBO842" s="257"/>
      <c r="DBP842" s="257"/>
      <c r="DBQ842" s="257"/>
      <c r="DBR842" s="257"/>
      <c r="DBS842" s="257"/>
      <c r="DBT842" s="257"/>
      <c r="DBU842" s="257"/>
      <c r="DBV842" s="257"/>
      <c r="DBW842" s="257"/>
      <c r="DBX842" s="257"/>
      <c r="DBY842" s="257"/>
      <c r="DBZ842" s="257"/>
      <c r="DCA842" s="257"/>
      <c r="DCB842" s="257"/>
      <c r="DCC842" s="257"/>
      <c r="DCD842" s="257"/>
      <c r="DCE842" s="257"/>
      <c r="DCF842" s="257"/>
      <c r="DCG842" s="257"/>
      <c r="DCH842" s="257"/>
      <c r="DCI842" s="257"/>
      <c r="DCJ842" s="257"/>
      <c r="DCK842" s="257"/>
      <c r="DCL842" s="257"/>
      <c r="DCM842" s="257"/>
      <c r="DCN842" s="257"/>
      <c r="DCO842" s="257"/>
      <c r="DCP842" s="257"/>
      <c r="DCQ842" s="257"/>
      <c r="DCR842" s="257"/>
      <c r="DCS842" s="257"/>
      <c r="DCT842" s="257"/>
      <c r="DCU842" s="257"/>
      <c r="DCV842" s="257"/>
      <c r="DCW842" s="257"/>
      <c r="DCX842" s="257"/>
      <c r="DCY842" s="257"/>
      <c r="DCZ842" s="257"/>
      <c r="DDA842" s="257"/>
      <c r="DDB842" s="257"/>
      <c r="DDC842" s="257"/>
      <c r="DDD842" s="257"/>
      <c r="DDE842" s="257"/>
      <c r="DDF842" s="257"/>
      <c r="DDG842" s="257"/>
      <c r="DDH842" s="257"/>
      <c r="DDI842" s="257"/>
      <c r="DDJ842" s="257"/>
      <c r="DDK842" s="257"/>
      <c r="DDL842" s="257"/>
      <c r="DDM842" s="257"/>
      <c r="DDN842" s="257"/>
      <c r="DDO842" s="257"/>
      <c r="DDP842" s="257"/>
      <c r="DDQ842" s="257"/>
      <c r="DDR842" s="257"/>
      <c r="DDS842" s="257"/>
      <c r="DDT842" s="257"/>
      <c r="DDU842" s="257"/>
      <c r="DDV842" s="257"/>
      <c r="DDW842" s="257"/>
      <c r="DDX842" s="257"/>
      <c r="DDY842" s="257"/>
      <c r="DDZ842" s="257"/>
      <c r="DEA842" s="257"/>
      <c r="DEB842" s="257"/>
      <c r="DEC842" s="257"/>
      <c r="DED842" s="257"/>
      <c r="DEE842" s="257"/>
      <c r="DEF842" s="257"/>
      <c r="DEG842" s="257"/>
      <c r="DEH842" s="257"/>
      <c r="DEI842" s="257"/>
      <c r="DEJ842" s="257"/>
      <c r="DEK842" s="257"/>
      <c r="DEL842" s="257"/>
      <c r="DEM842" s="257"/>
      <c r="DEN842" s="257"/>
      <c r="DEO842" s="257"/>
      <c r="DEP842" s="257"/>
      <c r="DEQ842" s="257"/>
      <c r="DER842" s="257"/>
      <c r="DES842" s="257"/>
      <c r="DET842" s="257"/>
      <c r="DEU842" s="257"/>
      <c r="DEV842" s="257"/>
      <c r="DEW842" s="257"/>
      <c r="DEX842" s="257"/>
      <c r="DEY842" s="257"/>
      <c r="DEZ842" s="257"/>
      <c r="DFA842" s="257"/>
      <c r="DFB842" s="257"/>
      <c r="DFC842" s="257"/>
      <c r="DFD842" s="257"/>
      <c r="DFE842" s="257"/>
      <c r="DFF842" s="257"/>
      <c r="DFG842" s="257"/>
      <c r="DFH842" s="257"/>
      <c r="DFI842" s="257"/>
      <c r="DFJ842" s="257"/>
      <c r="DFK842" s="257"/>
      <c r="DFL842" s="257"/>
      <c r="DFM842" s="257"/>
      <c r="DFN842" s="257"/>
      <c r="DFO842" s="257"/>
      <c r="DFP842" s="257"/>
      <c r="DFQ842" s="257"/>
      <c r="DFR842" s="257"/>
      <c r="DFS842" s="257"/>
      <c r="DFT842" s="257"/>
      <c r="DFU842" s="257"/>
      <c r="DFV842" s="257"/>
      <c r="DFW842" s="257"/>
      <c r="DFX842" s="257"/>
      <c r="DFY842" s="257"/>
      <c r="DFZ842" s="257"/>
      <c r="DGA842" s="257"/>
      <c r="DGB842" s="257"/>
      <c r="DGC842" s="257"/>
      <c r="DGD842" s="257"/>
      <c r="DGE842" s="257"/>
      <c r="DGF842" s="257"/>
      <c r="DGG842" s="257"/>
      <c r="DGH842" s="257"/>
      <c r="DGI842" s="257"/>
      <c r="DGJ842" s="257"/>
      <c r="DGK842" s="257"/>
      <c r="DGL842" s="257"/>
      <c r="DGM842" s="257"/>
      <c r="DGN842" s="257"/>
      <c r="DGO842" s="257"/>
      <c r="DGP842" s="257"/>
      <c r="DGQ842" s="257"/>
      <c r="DGR842" s="257"/>
      <c r="DGS842" s="257"/>
      <c r="DGT842" s="257"/>
      <c r="DGU842" s="257"/>
      <c r="DGV842" s="257"/>
      <c r="DGW842" s="257"/>
      <c r="DGX842" s="257"/>
      <c r="DGY842" s="257"/>
      <c r="DGZ842" s="257"/>
      <c r="DHA842" s="257"/>
      <c r="DHB842" s="257"/>
      <c r="DHC842" s="257"/>
      <c r="DHD842" s="257"/>
      <c r="DHE842" s="257"/>
      <c r="DHF842" s="257"/>
      <c r="DHG842" s="257"/>
      <c r="DHH842" s="257"/>
      <c r="DHI842" s="257"/>
      <c r="DHJ842" s="257"/>
      <c r="DHK842" s="257"/>
      <c r="DHL842" s="257"/>
      <c r="DHM842" s="257"/>
      <c r="DHN842" s="257"/>
      <c r="DHO842" s="257"/>
      <c r="DHP842" s="257"/>
      <c r="DHQ842" s="257"/>
      <c r="DHR842" s="257"/>
      <c r="DHS842" s="257"/>
      <c r="DHT842" s="257"/>
      <c r="DHU842" s="257"/>
      <c r="DHV842" s="257"/>
      <c r="DHW842" s="257"/>
      <c r="DHX842" s="257"/>
      <c r="DHY842" s="257"/>
      <c r="DHZ842" s="257"/>
      <c r="DIA842" s="257"/>
      <c r="DIB842" s="257"/>
      <c r="DIC842" s="257"/>
      <c r="DID842" s="257"/>
      <c r="DIE842" s="257"/>
      <c r="DIF842" s="257"/>
      <c r="DIG842" s="257"/>
      <c r="DIH842" s="257"/>
      <c r="DII842" s="257"/>
      <c r="DIJ842" s="257"/>
      <c r="DIK842" s="257"/>
      <c r="DIL842" s="257"/>
      <c r="DIM842" s="257"/>
      <c r="DIN842" s="257"/>
      <c r="DIO842" s="257"/>
      <c r="DIP842" s="257"/>
      <c r="DIQ842" s="257"/>
      <c r="DIR842" s="257"/>
      <c r="DIS842" s="257"/>
      <c r="DIT842" s="257"/>
      <c r="DIU842" s="257"/>
      <c r="DIV842" s="257"/>
      <c r="DIW842" s="257"/>
      <c r="DIX842" s="257"/>
      <c r="DIY842" s="257"/>
      <c r="DIZ842" s="257"/>
      <c r="DJA842" s="257"/>
      <c r="DJB842" s="257"/>
      <c r="DJC842" s="257"/>
      <c r="DJD842" s="257"/>
      <c r="DJE842" s="257"/>
      <c r="DJF842" s="257"/>
      <c r="DJG842" s="257"/>
      <c r="DJH842" s="257"/>
      <c r="DJI842" s="257"/>
      <c r="DJJ842" s="257"/>
      <c r="DJK842" s="257"/>
      <c r="DJL842" s="257"/>
      <c r="DJM842" s="257"/>
      <c r="DJN842" s="257"/>
      <c r="DJO842" s="257"/>
      <c r="DJP842" s="257"/>
      <c r="DJQ842" s="257"/>
      <c r="DJR842" s="257"/>
      <c r="DJS842" s="257"/>
      <c r="DJT842" s="257"/>
      <c r="DJU842" s="257"/>
      <c r="DJV842" s="257"/>
      <c r="DJW842" s="257"/>
      <c r="DJX842" s="257"/>
      <c r="DJY842" s="257"/>
      <c r="DJZ842" s="257"/>
      <c r="DKA842" s="257"/>
      <c r="DKB842" s="257"/>
      <c r="DKC842" s="257"/>
      <c r="DKD842" s="257"/>
      <c r="DKE842" s="257"/>
      <c r="DKF842" s="257"/>
      <c r="DKG842" s="257"/>
      <c r="DKH842" s="257"/>
      <c r="DKI842" s="257"/>
      <c r="DKJ842" s="257"/>
      <c r="DKK842" s="257"/>
      <c r="DKL842" s="257"/>
      <c r="DKM842" s="257"/>
      <c r="DKN842" s="257"/>
      <c r="DKO842" s="257"/>
      <c r="DKP842" s="257"/>
      <c r="DKQ842" s="257"/>
      <c r="DKR842" s="257"/>
      <c r="DKS842" s="257"/>
      <c r="DKT842" s="257"/>
      <c r="DKU842" s="257"/>
      <c r="DKV842" s="257"/>
      <c r="DKW842" s="257"/>
      <c r="DKX842" s="257"/>
      <c r="DKY842" s="257"/>
      <c r="DKZ842" s="257"/>
      <c r="DLA842" s="257"/>
      <c r="DLB842" s="257"/>
      <c r="DLC842" s="257"/>
      <c r="DLD842" s="257"/>
      <c r="DLE842" s="257"/>
      <c r="DLF842" s="257"/>
      <c r="DLG842" s="257"/>
      <c r="DLH842" s="257"/>
      <c r="DLI842" s="257"/>
      <c r="DLJ842" s="257"/>
      <c r="DLK842" s="257"/>
      <c r="DLL842" s="257"/>
      <c r="DLM842" s="257"/>
      <c r="DLN842" s="257"/>
      <c r="DLO842" s="257"/>
      <c r="DLP842" s="257"/>
      <c r="DLQ842" s="257"/>
      <c r="DLR842" s="257"/>
      <c r="DLS842" s="257"/>
      <c r="DLT842" s="257"/>
      <c r="DLU842" s="257"/>
      <c r="DLV842" s="257"/>
      <c r="DLW842" s="257"/>
      <c r="DLX842" s="257"/>
      <c r="DLY842" s="257"/>
      <c r="DLZ842" s="257"/>
      <c r="DMA842" s="257"/>
      <c r="DMB842" s="257"/>
      <c r="DMC842" s="257"/>
      <c r="DMD842" s="257"/>
      <c r="DME842" s="257"/>
      <c r="DMF842" s="257"/>
      <c r="DMG842" s="257"/>
      <c r="DMH842" s="257"/>
      <c r="DMI842" s="257"/>
      <c r="DMJ842" s="257"/>
      <c r="DMK842" s="257"/>
      <c r="DML842" s="257"/>
      <c r="DMM842" s="257"/>
      <c r="DMN842" s="257"/>
      <c r="DMO842" s="257"/>
      <c r="DMP842" s="257"/>
      <c r="DMQ842" s="257"/>
      <c r="DMR842" s="257"/>
      <c r="DMS842" s="257"/>
      <c r="DMT842" s="257"/>
      <c r="DMU842" s="257"/>
      <c r="DMV842" s="257"/>
      <c r="DMW842" s="257"/>
      <c r="DMX842" s="257"/>
      <c r="DMY842" s="257"/>
      <c r="DMZ842" s="257"/>
      <c r="DNA842" s="257"/>
      <c r="DNB842" s="257"/>
      <c r="DNC842" s="257"/>
      <c r="DND842" s="257"/>
      <c r="DNE842" s="257"/>
      <c r="DNF842" s="257"/>
      <c r="DNG842" s="257"/>
      <c r="DNH842" s="257"/>
      <c r="DNI842" s="257"/>
      <c r="DNJ842" s="257"/>
      <c r="DNK842" s="257"/>
      <c r="DNL842" s="257"/>
      <c r="DNM842" s="257"/>
      <c r="DNN842" s="257"/>
      <c r="DNO842" s="257"/>
      <c r="DNP842" s="257"/>
      <c r="DNQ842" s="257"/>
      <c r="DNR842" s="257"/>
      <c r="DNS842" s="257"/>
      <c r="DNT842" s="257"/>
      <c r="DNU842" s="257"/>
      <c r="DNV842" s="257"/>
      <c r="DNW842" s="257"/>
      <c r="DNX842" s="257"/>
      <c r="DNY842" s="257"/>
      <c r="DNZ842" s="257"/>
      <c r="DOA842" s="257"/>
      <c r="DOB842" s="257"/>
      <c r="DOC842" s="257"/>
      <c r="DOD842" s="257"/>
      <c r="DOE842" s="257"/>
      <c r="DOF842" s="257"/>
      <c r="DOG842" s="257"/>
      <c r="DOH842" s="257"/>
      <c r="DOI842" s="257"/>
      <c r="DOJ842" s="257"/>
      <c r="DOK842" s="257"/>
      <c r="DOL842" s="257"/>
      <c r="DOM842" s="257"/>
      <c r="DON842" s="257"/>
      <c r="DOO842" s="257"/>
      <c r="DOP842" s="257"/>
      <c r="DOQ842" s="257"/>
      <c r="DOR842" s="257"/>
      <c r="DOS842" s="257"/>
      <c r="DOT842" s="257"/>
      <c r="DOU842" s="257"/>
      <c r="DOV842" s="257"/>
      <c r="DOW842" s="257"/>
      <c r="DOX842" s="257"/>
      <c r="DOY842" s="257"/>
      <c r="DOZ842" s="257"/>
      <c r="DPA842" s="257"/>
      <c r="DPB842" s="257"/>
      <c r="DPC842" s="257"/>
      <c r="DPD842" s="257"/>
      <c r="DPE842" s="257"/>
      <c r="DPF842" s="257"/>
      <c r="DPG842" s="257"/>
      <c r="DPH842" s="257"/>
      <c r="DPI842" s="257"/>
      <c r="DPJ842" s="257"/>
      <c r="DPK842" s="257"/>
      <c r="DPL842" s="257"/>
      <c r="DPM842" s="257"/>
      <c r="DPN842" s="257"/>
      <c r="DPO842" s="257"/>
      <c r="DPP842" s="257"/>
      <c r="DPQ842" s="257"/>
      <c r="DPR842" s="257"/>
      <c r="DPS842" s="257"/>
      <c r="DPT842" s="257"/>
      <c r="DPU842" s="257"/>
      <c r="DPV842" s="257"/>
      <c r="DPW842" s="257"/>
      <c r="DPX842" s="257"/>
      <c r="DPY842" s="257"/>
      <c r="DPZ842" s="257"/>
      <c r="DQA842" s="257"/>
      <c r="DQB842" s="257"/>
      <c r="DQC842" s="257"/>
      <c r="DQD842" s="257"/>
      <c r="DQE842" s="257"/>
      <c r="DQF842" s="257"/>
      <c r="DQG842" s="257"/>
      <c r="DQH842" s="257"/>
      <c r="DQI842" s="257"/>
      <c r="DQJ842" s="257"/>
      <c r="DQK842" s="257"/>
      <c r="DQL842" s="257"/>
      <c r="DQM842" s="257"/>
      <c r="DQN842" s="257"/>
      <c r="DQO842" s="257"/>
      <c r="DQP842" s="257"/>
      <c r="DQQ842" s="257"/>
      <c r="DQR842" s="257"/>
      <c r="DQS842" s="257"/>
      <c r="DQT842" s="257"/>
      <c r="DQU842" s="257"/>
      <c r="DQV842" s="257"/>
      <c r="DQW842" s="257"/>
      <c r="DQX842" s="257"/>
      <c r="DQY842" s="257"/>
      <c r="DQZ842" s="257"/>
      <c r="DRA842" s="257"/>
      <c r="DRB842" s="257"/>
      <c r="DRC842" s="257"/>
      <c r="DRD842" s="257"/>
      <c r="DRE842" s="257"/>
      <c r="DRF842" s="257"/>
      <c r="DRG842" s="257"/>
      <c r="DRH842" s="257"/>
      <c r="DRI842" s="257"/>
      <c r="DRJ842" s="257"/>
      <c r="DRK842" s="257"/>
      <c r="DRL842" s="257"/>
      <c r="DRM842" s="257"/>
      <c r="DRN842" s="257"/>
      <c r="DRO842" s="257"/>
      <c r="DRP842" s="257"/>
      <c r="DRQ842" s="257"/>
      <c r="DRR842" s="257"/>
      <c r="DRS842" s="257"/>
      <c r="DRT842" s="257"/>
      <c r="DRU842" s="257"/>
      <c r="DRV842" s="257"/>
      <c r="DRW842" s="257"/>
      <c r="DRX842" s="257"/>
      <c r="DRY842" s="257"/>
      <c r="DRZ842" s="257"/>
      <c r="DSA842" s="257"/>
      <c r="DSB842" s="257"/>
      <c r="DSC842" s="257"/>
      <c r="DSD842" s="257"/>
      <c r="DSE842" s="257"/>
      <c r="DSF842" s="257"/>
      <c r="DSG842" s="257"/>
      <c r="DSH842" s="257"/>
      <c r="DSI842" s="257"/>
      <c r="DSJ842" s="257"/>
      <c r="DSK842" s="257"/>
      <c r="DSL842" s="257"/>
      <c r="DSM842" s="257"/>
      <c r="DSN842" s="257"/>
      <c r="DSO842" s="257"/>
      <c r="DSP842" s="257"/>
      <c r="DSQ842" s="257"/>
      <c r="DSR842" s="257"/>
      <c r="DSS842" s="257"/>
      <c r="DST842" s="257"/>
      <c r="DSU842" s="257"/>
      <c r="DSV842" s="257"/>
      <c r="DSW842" s="257"/>
      <c r="DSX842" s="257"/>
      <c r="DSY842" s="257"/>
      <c r="DSZ842" s="257"/>
      <c r="DTA842" s="257"/>
      <c r="DTB842" s="257"/>
      <c r="DTC842" s="257"/>
      <c r="DTD842" s="257"/>
      <c r="DTE842" s="257"/>
      <c r="DTF842" s="257"/>
      <c r="DTG842" s="257"/>
      <c r="DTH842" s="257"/>
      <c r="DTI842" s="257"/>
      <c r="DTJ842" s="257"/>
      <c r="DTK842" s="257"/>
      <c r="DTL842" s="257"/>
      <c r="DTM842" s="257"/>
      <c r="DTN842" s="257"/>
      <c r="DTO842" s="257"/>
      <c r="DTP842" s="257"/>
      <c r="DTQ842" s="257"/>
      <c r="DTR842" s="257"/>
      <c r="DTS842" s="257"/>
      <c r="DTT842" s="257"/>
      <c r="DTU842" s="257"/>
      <c r="DTV842" s="257"/>
      <c r="DTW842" s="257"/>
      <c r="DTX842" s="257"/>
      <c r="DTY842" s="257"/>
      <c r="DTZ842" s="257"/>
      <c r="DUA842" s="257"/>
      <c r="DUB842" s="257"/>
      <c r="DUC842" s="257"/>
      <c r="DUD842" s="257"/>
      <c r="DUE842" s="257"/>
      <c r="DUF842" s="257"/>
      <c r="DUG842" s="257"/>
      <c r="DUH842" s="257"/>
      <c r="DUI842" s="257"/>
      <c r="DUJ842" s="257"/>
      <c r="DUK842" s="257"/>
      <c r="DUL842" s="257"/>
      <c r="DUM842" s="257"/>
      <c r="DUN842" s="257"/>
      <c r="DUO842" s="257"/>
      <c r="DUP842" s="257"/>
      <c r="DUQ842" s="257"/>
      <c r="DUR842" s="257"/>
      <c r="DUS842" s="257"/>
      <c r="DUT842" s="257"/>
      <c r="DUU842" s="257"/>
      <c r="DUV842" s="257"/>
      <c r="DUW842" s="257"/>
      <c r="DUX842" s="257"/>
      <c r="DUY842" s="257"/>
      <c r="DUZ842" s="257"/>
      <c r="DVA842" s="257"/>
      <c r="DVB842" s="257"/>
      <c r="DVC842" s="257"/>
      <c r="DVD842" s="257"/>
      <c r="DVE842" s="257"/>
      <c r="DVF842" s="257"/>
      <c r="DVG842" s="257"/>
      <c r="DVH842" s="257"/>
      <c r="DVI842" s="257"/>
      <c r="DVJ842" s="257"/>
      <c r="DVK842" s="257"/>
      <c r="DVL842" s="257"/>
      <c r="DVM842" s="257"/>
      <c r="DVN842" s="257"/>
      <c r="DVO842" s="257"/>
      <c r="DVP842" s="257"/>
      <c r="DVQ842" s="257"/>
      <c r="DVR842" s="257"/>
      <c r="DVS842" s="257"/>
      <c r="DVT842" s="257"/>
      <c r="DVU842" s="257"/>
      <c r="DVV842" s="257"/>
      <c r="DVW842" s="257"/>
      <c r="DVX842" s="257"/>
      <c r="DVY842" s="257"/>
      <c r="DVZ842" s="257"/>
      <c r="DWA842" s="257"/>
      <c r="DWB842" s="257"/>
      <c r="DWC842" s="257"/>
      <c r="DWD842" s="257"/>
      <c r="DWE842" s="257"/>
      <c r="DWF842" s="257"/>
      <c r="DWG842" s="257"/>
      <c r="DWH842" s="257"/>
      <c r="DWI842" s="257"/>
      <c r="DWJ842" s="257"/>
      <c r="DWK842" s="257"/>
      <c r="DWL842" s="257"/>
      <c r="DWM842" s="257"/>
      <c r="DWN842" s="257"/>
      <c r="DWO842" s="257"/>
      <c r="DWP842" s="257"/>
      <c r="DWQ842" s="257"/>
      <c r="DWR842" s="257"/>
      <c r="DWS842" s="257"/>
      <c r="DWT842" s="257"/>
      <c r="DWU842" s="257"/>
      <c r="DWV842" s="257"/>
      <c r="DWW842" s="257"/>
      <c r="DWX842" s="257"/>
      <c r="DWY842" s="257"/>
      <c r="DWZ842" s="257"/>
      <c r="DXA842" s="257"/>
      <c r="DXB842" s="257"/>
      <c r="DXC842" s="257"/>
      <c r="DXD842" s="257"/>
      <c r="DXE842" s="257"/>
      <c r="DXF842" s="257"/>
      <c r="DXG842" s="257"/>
      <c r="DXH842" s="257"/>
      <c r="DXI842" s="257"/>
      <c r="DXJ842" s="257"/>
      <c r="DXK842" s="257"/>
      <c r="DXL842" s="257"/>
      <c r="DXM842" s="257"/>
      <c r="DXN842" s="257"/>
      <c r="DXO842" s="257"/>
      <c r="DXP842" s="257"/>
      <c r="DXQ842" s="257"/>
      <c r="DXR842" s="257"/>
      <c r="DXS842" s="257"/>
      <c r="DXT842" s="257"/>
      <c r="DXU842" s="257"/>
      <c r="DXV842" s="257"/>
      <c r="DXW842" s="257"/>
      <c r="DXX842" s="257"/>
      <c r="DXY842" s="257"/>
      <c r="DXZ842" s="257"/>
      <c r="DYA842" s="257"/>
      <c r="DYB842" s="257"/>
      <c r="DYC842" s="257"/>
      <c r="DYD842" s="257"/>
      <c r="DYE842" s="257"/>
      <c r="DYF842" s="257"/>
      <c r="DYG842" s="257"/>
      <c r="DYH842" s="257"/>
      <c r="DYI842" s="257"/>
      <c r="DYJ842" s="257"/>
      <c r="DYK842" s="257"/>
      <c r="DYL842" s="257"/>
      <c r="DYM842" s="257"/>
      <c r="DYN842" s="257"/>
      <c r="DYO842" s="257"/>
      <c r="DYP842" s="257"/>
      <c r="DYQ842" s="257"/>
      <c r="DYR842" s="257"/>
      <c r="DYS842" s="257"/>
      <c r="DYT842" s="257"/>
      <c r="DYU842" s="257"/>
      <c r="DYV842" s="257"/>
      <c r="DYW842" s="257"/>
      <c r="DYX842" s="257"/>
      <c r="DYY842" s="257"/>
      <c r="DYZ842" s="257"/>
      <c r="DZA842" s="257"/>
      <c r="DZB842" s="257"/>
      <c r="DZC842" s="257"/>
      <c r="DZD842" s="257"/>
      <c r="DZE842" s="257"/>
      <c r="DZF842" s="257"/>
      <c r="DZG842" s="257"/>
      <c r="DZH842" s="257"/>
      <c r="DZI842" s="257"/>
      <c r="DZJ842" s="257"/>
      <c r="DZK842" s="257"/>
      <c r="DZL842" s="257"/>
      <c r="DZM842" s="257"/>
      <c r="DZN842" s="257"/>
      <c r="DZO842" s="257"/>
      <c r="DZP842" s="257"/>
      <c r="DZQ842" s="257"/>
      <c r="DZR842" s="257"/>
      <c r="DZS842" s="257"/>
      <c r="DZT842" s="257"/>
      <c r="DZU842" s="257"/>
      <c r="DZV842" s="257"/>
      <c r="DZW842" s="257"/>
      <c r="DZX842" s="257"/>
      <c r="DZY842" s="257"/>
      <c r="DZZ842" s="257"/>
      <c r="EAA842" s="257"/>
      <c r="EAB842" s="257"/>
      <c r="EAC842" s="257"/>
      <c r="EAD842" s="257"/>
      <c r="EAE842" s="257"/>
      <c r="EAF842" s="257"/>
      <c r="EAG842" s="257"/>
      <c r="EAH842" s="257"/>
      <c r="EAI842" s="257"/>
      <c r="EAJ842" s="257"/>
      <c r="EAK842" s="257"/>
      <c r="EAL842" s="257"/>
      <c r="EAM842" s="257"/>
      <c r="EAN842" s="257"/>
      <c r="EAO842" s="257"/>
      <c r="EAP842" s="257"/>
      <c r="EAQ842" s="257"/>
      <c r="EAR842" s="257"/>
      <c r="EAS842" s="257"/>
      <c r="EAT842" s="257"/>
      <c r="EAU842" s="257"/>
      <c r="EAV842" s="257"/>
      <c r="EAW842" s="257"/>
      <c r="EAX842" s="257"/>
      <c r="EAY842" s="257"/>
      <c r="EAZ842" s="257"/>
      <c r="EBA842" s="257"/>
      <c r="EBB842" s="257"/>
      <c r="EBC842" s="257"/>
      <c r="EBD842" s="257"/>
      <c r="EBE842" s="257"/>
      <c r="EBF842" s="257"/>
      <c r="EBG842" s="257"/>
      <c r="EBH842" s="257"/>
      <c r="EBI842" s="257"/>
      <c r="EBJ842" s="257"/>
      <c r="EBK842" s="257"/>
      <c r="EBL842" s="257"/>
      <c r="EBM842" s="257"/>
      <c r="EBN842" s="257"/>
      <c r="EBO842" s="257"/>
      <c r="EBP842" s="257"/>
      <c r="EBQ842" s="257"/>
      <c r="EBR842" s="257"/>
      <c r="EBS842" s="257"/>
      <c r="EBT842" s="257"/>
      <c r="EBU842" s="257"/>
      <c r="EBV842" s="257"/>
      <c r="EBW842" s="257"/>
      <c r="EBX842" s="257"/>
      <c r="EBY842" s="257"/>
      <c r="EBZ842" s="257"/>
      <c r="ECA842" s="257"/>
      <c r="ECB842" s="257"/>
      <c r="ECC842" s="257"/>
      <c r="ECD842" s="257"/>
      <c r="ECE842" s="257"/>
      <c r="ECF842" s="257"/>
      <c r="ECG842" s="257"/>
      <c r="ECH842" s="257"/>
      <c r="ECI842" s="257"/>
      <c r="ECJ842" s="257"/>
      <c r="ECK842" s="257"/>
      <c r="ECL842" s="257"/>
      <c r="ECM842" s="257"/>
      <c r="ECN842" s="257"/>
      <c r="ECO842" s="257"/>
      <c r="ECP842" s="257"/>
      <c r="ECQ842" s="257"/>
      <c r="ECR842" s="257"/>
      <c r="ECS842" s="257"/>
      <c r="ECT842" s="257"/>
      <c r="ECU842" s="257"/>
      <c r="ECV842" s="257"/>
      <c r="ECW842" s="257"/>
      <c r="ECX842" s="257"/>
      <c r="ECY842" s="257"/>
      <c r="ECZ842" s="257"/>
      <c r="EDA842" s="257"/>
      <c r="EDB842" s="257"/>
      <c r="EDC842" s="257"/>
      <c r="EDD842" s="257"/>
      <c r="EDE842" s="257"/>
      <c r="EDF842" s="257"/>
      <c r="EDG842" s="257"/>
      <c r="EDH842" s="257"/>
      <c r="EDI842" s="257"/>
      <c r="EDJ842" s="257"/>
      <c r="EDK842" s="257"/>
      <c r="EDL842" s="257"/>
      <c r="EDM842" s="257"/>
      <c r="EDN842" s="257"/>
      <c r="EDO842" s="257"/>
      <c r="EDP842" s="257"/>
      <c r="EDQ842" s="257"/>
      <c r="EDR842" s="257"/>
      <c r="EDS842" s="257"/>
      <c r="EDT842" s="257"/>
      <c r="EDU842" s="257"/>
      <c r="EDV842" s="257"/>
      <c r="EDW842" s="257"/>
      <c r="EDX842" s="257"/>
      <c r="EDY842" s="257"/>
      <c r="EDZ842" s="257"/>
      <c r="EEA842" s="257"/>
      <c r="EEB842" s="257"/>
      <c r="EEC842" s="257"/>
      <c r="EED842" s="257"/>
      <c r="EEE842" s="257"/>
      <c r="EEF842" s="257"/>
      <c r="EEG842" s="257"/>
      <c r="EEH842" s="257"/>
      <c r="EEI842" s="257"/>
      <c r="EEJ842" s="257"/>
      <c r="EEK842" s="257"/>
      <c r="EEL842" s="257"/>
      <c r="EEM842" s="257"/>
      <c r="EEN842" s="257"/>
      <c r="EEO842" s="257"/>
      <c r="EEP842" s="257"/>
      <c r="EEQ842" s="257"/>
      <c r="EER842" s="257"/>
      <c r="EES842" s="257"/>
      <c r="EET842" s="257"/>
      <c r="EEU842" s="257"/>
      <c r="EEV842" s="257"/>
      <c r="EEW842" s="257"/>
      <c r="EEX842" s="257"/>
      <c r="EEY842" s="257"/>
      <c r="EEZ842" s="257"/>
      <c r="EFA842" s="257"/>
      <c r="EFB842" s="257"/>
      <c r="EFC842" s="257"/>
      <c r="EFD842" s="257"/>
      <c r="EFE842" s="257"/>
      <c r="EFF842" s="257"/>
      <c r="EFG842" s="257"/>
      <c r="EFH842" s="257"/>
      <c r="EFI842" s="257"/>
      <c r="EFJ842" s="257"/>
      <c r="EFK842" s="257"/>
      <c r="EFL842" s="257"/>
      <c r="EFM842" s="257"/>
      <c r="EFN842" s="257"/>
      <c r="EFO842" s="257"/>
      <c r="EFP842" s="257"/>
      <c r="EFQ842" s="257"/>
      <c r="EFR842" s="257"/>
      <c r="EFS842" s="257"/>
      <c r="EFT842" s="257"/>
      <c r="EFU842" s="257"/>
      <c r="EFV842" s="257"/>
      <c r="EFW842" s="257"/>
      <c r="EFX842" s="257"/>
      <c r="EFY842" s="257"/>
      <c r="EFZ842" s="257"/>
      <c r="EGA842" s="257"/>
      <c r="EGB842" s="257"/>
      <c r="EGC842" s="257"/>
      <c r="EGD842" s="257"/>
      <c r="EGE842" s="257"/>
      <c r="EGF842" s="257"/>
      <c r="EGG842" s="257"/>
      <c r="EGH842" s="257"/>
      <c r="EGI842" s="257"/>
      <c r="EGJ842" s="257"/>
      <c r="EGK842" s="257"/>
      <c r="EGL842" s="257"/>
      <c r="EGM842" s="257"/>
      <c r="EGN842" s="257"/>
      <c r="EGO842" s="257"/>
      <c r="EGP842" s="257"/>
      <c r="EGQ842" s="257"/>
      <c r="EGR842" s="257"/>
      <c r="EGS842" s="257"/>
      <c r="EGT842" s="257"/>
      <c r="EGU842" s="257"/>
      <c r="EGV842" s="257"/>
      <c r="EGW842" s="257"/>
      <c r="EGX842" s="257"/>
      <c r="EGY842" s="257"/>
      <c r="EGZ842" s="257"/>
      <c r="EHA842" s="257"/>
      <c r="EHB842" s="257"/>
      <c r="EHC842" s="257"/>
      <c r="EHD842" s="257"/>
      <c r="EHE842" s="257"/>
      <c r="EHF842" s="257"/>
      <c r="EHG842" s="257"/>
      <c r="EHH842" s="257"/>
      <c r="EHI842" s="257"/>
      <c r="EHJ842" s="257"/>
      <c r="EHK842" s="257"/>
      <c r="EHL842" s="257"/>
      <c r="EHM842" s="257"/>
      <c r="EHN842" s="257"/>
      <c r="EHO842" s="257"/>
      <c r="EHP842" s="257"/>
      <c r="EHQ842" s="257"/>
      <c r="EHR842" s="257"/>
      <c r="EHS842" s="257"/>
      <c r="EHT842" s="257"/>
      <c r="EHU842" s="257"/>
      <c r="EHV842" s="257"/>
      <c r="EHW842" s="257"/>
      <c r="EHX842" s="257"/>
      <c r="EHY842" s="257"/>
      <c r="EHZ842" s="257"/>
      <c r="EIA842" s="257"/>
      <c r="EIB842" s="257"/>
      <c r="EIC842" s="257"/>
      <c r="EID842" s="257"/>
      <c r="EIE842" s="257"/>
      <c r="EIF842" s="257"/>
      <c r="EIG842" s="257"/>
      <c r="EIH842" s="257"/>
      <c r="EII842" s="257"/>
      <c r="EIJ842" s="257"/>
      <c r="EIK842" s="257"/>
      <c r="EIL842" s="257"/>
      <c r="EIM842" s="257"/>
      <c r="EIN842" s="257"/>
      <c r="EIO842" s="257"/>
      <c r="EIP842" s="257"/>
      <c r="EIQ842" s="257"/>
      <c r="EIR842" s="257"/>
      <c r="EIS842" s="257"/>
      <c r="EIT842" s="257"/>
      <c r="EIU842" s="257"/>
      <c r="EIV842" s="257"/>
      <c r="EIW842" s="257"/>
      <c r="EIX842" s="257"/>
      <c r="EIY842" s="257"/>
      <c r="EIZ842" s="257"/>
      <c r="EJA842" s="257"/>
      <c r="EJB842" s="257"/>
      <c r="EJC842" s="257"/>
      <c r="EJD842" s="257"/>
      <c r="EJE842" s="257"/>
      <c r="EJF842" s="257"/>
      <c r="EJG842" s="257"/>
      <c r="EJH842" s="257"/>
      <c r="EJI842" s="257"/>
      <c r="EJJ842" s="257"/>
      <c r="EJK842" s="257"/>
      <c r="EJL842" s="257"/>
      <c r="EJM842" s="257"/>
      <c r="EJN842" s="257"/>
      <c r="EJO842" s="257"/>
      <c r="EJP842" s="257"/>
      <c r="EJQ842" s="257"/>
      <c r="EJR842" s="257"/>
      <c r="EJS842" s="257"/>
      <c r="EJT842" s="257"/>
      <c r="EJU842" s="257"/>
      <c r="EJV842" s="257"/>
      <c r="EJW842" s="257"/>
      <c r="EJX842" s="257"/>
      <c r="EJY842" s="257"/>
      <c r="EJZ842" s="257"/>
      <c r="EKA842" s="257"/>
      <c r="EKB842" s="257"/>
      <c r="EKC842" s="257"/>
      <c r="EKD842" s="257"/>
      <c r="EKE842" s="257"/>
      <c r="EKF842" s="257"/>
      <c r="EKG842" s="257"/>
      <c r="EKH842" s="257"/>
      <c r="EKI842" s="257"/>
      <c r="EKJ842" s="257"/>
      <c r="EKK842" s="257"/>
      <c r="EKL842" s="257"/>
      <c r="EKM842" s="257"/>
      <c r="EKN842" s="257"/>
      <c r="EKO842" s="257"/>
      <c r="EKP842" s="257"/>
      <c r="EKQ842" s="257"/>
      <c r="EKR842" s="257"/>
      <c r="EKS842" s="257"/>
      <c r="EKT842" s="257"/>
      <c r="EKU842" s="257"/>
      <c r="EKV842" s="257"/>
      <c r="EKW842" s="257"/>
      <c r="EKX842" s="257"/>
      <c r="EKY842" s="257"/>
      <c r="EKZ842" s="257"/>
      <c r="ELA842" s="257"/>
      <c r="ELB842" s="257"/>
      <c r="ELC842" s="257"/>
      <c r="ELD842" s="257"/>
      <c r="ELE842" s="257"/>
      <c r="ELF842" s="257"/>
      <c r="ELG842" s="257"/>
      <c r="ELH842" s="257"/>
      <c r="ELI842" s="257"/>
      <c r="ELJ842" s="257"/>
      <c r="ELK842" s="257"/>
      <c r="ELL842" s="257"/>
      <c r="ELM842" s="257"/>
      <c r="ELN842" s="257"/>
      <c r="ELO842" s="257"/>
      <c r="ELP842" s="257"/>
      <c r="ELQ842" s="257"/>
      <c r="ELR842" s="257"/>
      <c r="ELS842" s="257"/>
      <c r="ELT842" s="257"/>
      <c r="ELU842" s="257"/>
      <c r="ELV842" s="257"/>
      <c r="ELW842" s="257"/>
      <c r="ELX842" s="257"/>
      <c r="ELY842" s="257"/>
      <c r="ELZ842" s="257"/>
      <c r="EMA842" s="257"/>
      <c r="EMB842" s="257"/>
      <c r="EMC842" s="257"/>
      <c r="EMD842" s="257"/>
      <c r="EME842" s="257"/>
      <c r="EMF842" s="257"/>
      <c r="EMG842" s="257"/>
      <c r="EMH842" s="257"/>
      <c r="EMI842" s="257"/>
      <c r="EMJ842" s="257"/>
      <c r="EMK842" s="257"/>
      <c r="EML842" s="257"/>
      <c r="EMM842" s="257"/>
      <c r="EMN842" s="257"/>
      <c r="EMO842" s="257"/>
      <c r="EMP842" s="257"/>
      <c r="EMQ842" s="257"/>
      <c r="EMR842" s="257"/>
      <c r="EMS842" s="257"/>
      <c r="EMT842" s="257"/>
      <c r="EMU842" s="257"/>
      <c r="EMV842" s="257"/>
      <c r="EMW842" s="257"/>
      <c r="EMX842" s="257"/>
      <c r="EMY842" s="257"/>
      <c r="EMZ842" s="257"/>
      <c r="ENA842" s="257"/>
      <c r="ENB842" s="257"/>
      <c r="ENC842" s="257"/>
      <c r="END842" s="257"/>
      <c r="ENE842" s="257"/>
      <c r="ENF842" s="257"/>
      <c r="ENG842" s="257"/>
      <c r="ENH842" s="257"/>
      <c r="ENI842" s="257"/>
      <c r="ENJ842" s="257"/>
      <c r="ENK842" s="257"/>
      <c r="ENL842" s="257"/>
      <c r="ENM842" s="257"/>
      <c r="ENN842" s="257"/>
      <c r="ENO842" s="257"/>
      <c r="ENP842" s="257"/>
      <c r="ENQ842" s="257"/>
      <c r="ENR842" s="257"/>
      <c r="ENS842" s="257"/>
      <c r="ENT842" s="257"/>
      <c r="ENU842" s="257"/>
      <c r="ENV842" s="257"/>
      <c r="ENW842" s="257"/>
      <c r="ENX842" s="257"/>
      <c r="ENY842" s="257"/>
      <c r="ENZ842" s="257"/>
      <c r="EOA842" s="257"/>
      <c r="EOB842" s="257"/>
      <c r="EOC842" s="257"/>
      <c r="EOD842" s="257"/>
      <c r="EOE842" s="257"/>
      <c r="EOF842" s="257"/>
      <c r="EOG842" s="257"/>
      <c r="EOH842" s="257"/>
      <c r="EOI842" s="257"/>
      <c r="EOJ842" s="257"/>
      <c r="EOK842" s="257"/>
      <c r="EOL842" s="257"/>
      <c r="EOM842" s="257"/>
      <c r="EON842" s="257"/>
      <c r="EOO842" s="257"/>
      <c r="EOP842" s="257"/>
      <c r="EOQ842" s="257"/>
      <c r="EOR842" s="257"/>
      <c r="EOS842" s="257"/>
      <c r="EOT842" s="257"/>
      <c r="EOU842" s="257"/>
      <c r="EOV842" s="257"/>
      <c r="EOW842" s="257"/>
      <c r="EOX842" s="257"/>
      <c r="EOY842" s="257"/>
      <c r="EOZ842" s="257"/>
      <c r="EPA842" s="257"/>
      <c r="EPB842" s="257"/>
      <c r="EPC842" s="257"/>
      <c r="EPD842" s="257"/>
      <c r="EPE842" s="257"/>
      <c r="EPF842" s="257"/>
      <c r="EPG842" s="257"/>
      <c r="EPH842" s="257"/>
      <c r="EPI842" s="257"/>
      <c r="EPJ842" s="257"/>
      <c r="EPK842" s="257"/>
      <c r="EPL842" s="257"/>
      <c r="EPM842" s="257"/>
      <c r="EPN842" s="257"/>
      <c r="EPO842" s="257"/>
      <c r="EPP842" s="257"/>
      <c r="EPQ842" s="257"/>
      <c r="EPR842" s="257"/>
      <c r="EPS842" s="257"/>
      <c r="EPT842" s="257"/>
      <c r="EPU842" s="257"/>
      <c r="EPV842" s="257"/>
      <c r="EPW842" s="257"/>
      <c r="EPX842" s="257"/>
      <c r="EPY842" s="257"/>
      <c r="EPZ842" s="257"/>
      <c r="EQA842" s="257"/>
      <c r="EQB842" s="257"/>
      <c r="EQC842" s="257"/>
      <c r="EQD842" s="257"/>
      <c r="EQE842" s="257"/>
      <c r="EQF842" s="257"/>
      <c r="EQG842" s="257"/>
      <c r="EQH842" s="257"/>
      <c r="EQI842" s="257"/>
      <c r="EQJ842" s="257"/>
      <c r="EQK842" s="257"/>
      <c r="EQL842" s="257"/>
      <c r="EQM842" s="257"/>
      <c r="EQN842" s="257"/>
      <c r="EQO842" s="257"/>
      <c r="EQP842" s="257"/>
      <c r="EQQ842" s="257"/>
      <c r="EQR842" s="257"/>
      <c r="EQS842" s="257"/>
      <c r="EQT842" s="257"/>
      <c r="EQU842" s="257"/>
      <c r="EQV842" s="257"/>
      <c r="EQW842" s="257"/>
      <c r="EQX842" s="257"/>
      <c r="EQY842" s="257"/>
      <c r="EQZ842" s="257"/>
      <c r="ERA842" s="257"/>
      <c r="ERB842" s="257"/>
      <c r="ERC842" s="257"/>
      <c r="ERD842" s="257"/>
      <c r="ERE842" s="257"/>
      <c r="ERF842" s="257"/>
      <c r="ERG842" s="257"/>
      <c r="ERH842" s="257"/>
      <c r="ERI842" s="257"/>
      <c r="ERJ842" s="257"/>
      <c r="ERK842" s="257"/>
      <c r="ERL842" s="257"/>
      <c r="ERM842" s="257"/>
      <c r="ERN842" s="257"/>
      <c r="ERO842" s="257"/>
      <c r="ERP842" s="257"/>
      <c r="ERQ842" s="257"/>
      <c r="ERR842" s="257"/>
      <c r="ERS842" s="257"/>
      <c r="ERT842" s="257"/>
      <c r="ERU842" s="257"/>
      <c r="ERV842" s="257"/>
      <c r="ERW842" s="257"/>
      <c r="ERX842" s="257"/>
      <c r="ERY842" s="257"/>
      <c r="ERZ842" s="257"/>
      <c r="ESA842" s="257"/>
      <c r="ESB842" s="257"/>
      <c r="ESC842" s="257"/>
      <c r="ESD842" s="257"/>
      <c r="ESE842" s="257"/>
      <c r="ESF842" s="257"/>
      <c r="ESG842" s="257"/>
      <c r="ESH842" s="257"/>
      <c r="ESI842" s="257"/>
      <c r="ESJ842" s="257"/>
      <c r="ESK842" s="257"/>
      <c r="ESL842" s="257"/>
      <c r="ESM842" s="257"/>
      <c r="ESN842" s="257"/>
      <c r="ESO842" s="257"/>
      <c r="ESP842" s="257"/>
      <c r="ESQ842" s="257"/>
      <c r="ESR842" s="257"/>
      <c r="ESS842" s="257"/>
      <c r="EST842" s="257"/>
      <c r="ESU842" s="257"/>
      <c r="ESV842" s="257"/>
      <c r="ESW842" s="257"/>
      <c r="ESX842" s="257"/>
      <c r="ESY842" s="257"/>
      <c r="ESZ842" s="257"/>
      <c r="ETA842" s="257"/>
      <c r="ETB842" s="257"/>
      <c r="ETC842" s="257"/>
      <c r="ETD842" s="257"/>
      <c r="ETE842" s="257"/>
      <c r="ETF842" s="257"/>
      <c r="ETG842" s="257"/>
      <c r="ETH842" s="257"/>
      <c r="ETI842" s="257"/>
      <c r="ETJ842" s="257"/>
      <c r="ETK842" s="257"/>
      <c r="ETL842" s="257"/>
      <c r="ETM842" s="257"/>
      <c r="ETN842" s="257"/>
      <c r="ETO842" s="257"/>
      <c r="ETP842" s="257"/>
      <c r="ETQ842" s="257"/>
      <c r="ETR842" s="257"/>
      <c r="ETS842" s="257"/>
      <c r="ETT842" s="257"/>
      <c r="ETU842" s="257"/>
      <c r="ETV842" s="257"/>
      <c r="ETW842" s="257"/>
      <c r="ETX842" s="257"/>
      <c r="ETY842" s="257"/>
      <c r="ETZ842" s="257"/>
      <c r="EUA842" s="257"/>
      <c r="EUB842" s="257"/>
      <c r="EUC842" s="257"/>
      <c r="EUD842" s="257"/>
      <c r="EUE842" s="257"/>
      <c r="EUF842" s="257"/>
      <c r="EUG842" s="257"/>
      <c r="EUH842" s="257"/>
      <c r="EUI842" s="257"/>
      <c r="EUJ842" s="257"/>
      <c r="EUK842" s="257"/>
      <c r="EUL842" s="257"/>
      <c r="EUM842" s="257"/>
      <c r="EUN842" s="257"/>
      <c r="EUO842" s="257"/>
      <c r="EUP842" s="257"/>
      <c r="EUQ842" s="257"/>
      <c r="EUR842" s="257"/>
      <c r="EUS842" s="257"/>
      <c r="EUT842" s="257"/>
      <c r="EUU842" s="257"/>
      <c r="EUV842" s="257"/>
      <c r="EUW842" s="257"/>
      <c r="EUX842" s="257"/>
      <c r="EUY842" s="257"/>
      <c r="EUZ842" s="257"/>
      <c r="EVA842" s="257"/>
      <c r="EVB842" s="257"/>
      <c r="EVC842" s="257"/>
      <c r="EVD842" s="257"/>
      <c r="EVE842" s="257"/>
      <c r="EVF842" s="257"/>
      <c r="EVG842" s="257"/>
      <c r="EVH842" s="257"/>
      <c r="EVI842" s="257"/>
      <c r="EVJ842" s="257"/>
      <c r="EVK842" s="257"/>
      <c r="EVL842" s="257"/>
      <c r="EVM842" s="257"/>
      <c r="EVN842" s="257"/>
      <c r="EVO842" s="257"/>
      <c r="EVP842" s="257"/>
      <c r="EVQ842" s="257"/>
      <c r="EVR842" s="257"/>
      <c r="EVS842" s="257"/>
      <c r="EVT842" s="257"/>
      <c r="EVU842" s="257"/>
      <c r="EVV842" s="257"/>
      <c r="EVW842" s="257"/>
      <c r="EVX842" s="257"/>
      <c r="EVY842" s="257"/>
      <c r="EVZ842" s="257"/>
      <c r="EWA842" s="257"/>
      <c r="EWB842" s="257"/>
      <c r="EWC842" s="257"/>
      <c r="EWD842" s="257"/>
      <c r="EWE842" s="257"/>
      <c r="EWF842" s="257"/>
      <c r="EWG842" s="257"/>
      <c r="EWH842" s="257"/>
      <c r="EWI842" s="257"/>
      <c r="EWJ842" s="257"/>
      <c r="EWK842" s="257"/>
      <c r="EWL842" s="257"/>
      <c r="EWM842" s="257"/>
      <c r="EWN842" s="257"/>
      <c r="EWO842" s="257"/>
      <c r="EWP842" s="257"/>
      <c r="EWQ842" s="257"/>
      <c r="EWR842" s="257"/>
      <c r="EWS842" s="257"/>
      <c r="EWT842" s="257"/>
      <c r="EWU842" s="257"/>
      <c r="EWV842" s="257"/>
      <c r="EWW842" s="257"/>
      <c r="EWX842" s="257"/>
      <c r="EWY842" s="257"/>
      <c r="EWZ842" s="257"/>
      <c r="EXA842" s="257"/>
      <c r="EXB842" s="257"/>
      <c r="EXC842" s="257"/>
      <c r="EXD842" s="257"/>
      <c r="EXE842" s="257"/>
      <c r="EXF842" s="257"/>
      <c r="EXG842" s="257"/>
      <c r="EXH842" s="257"/>
      <c r="EXI842" s="257"/>
      <c r="EXJ842" s="257"/>
      <c r="EXK842" s="257"/>
      <c r="EXL842" s="257"/>
      <c r="EXM842" s="257"/>
      <c r="EXN842" s="257"/>
      <c r="EXO842" s="257"/>
      <c r="EXP842" s="257"/>
      <c r="EXQ842" s="257"/>
      <c r="EXR842" s="257"/>
      <c r="EXS842" s="257"/>
      <c r="EXT842" s="257"/>
      <c r="EXU842" s="257"/>
      <c r="EXV842" s="257"/>
      <c r="EXW842" s="257"/>
      <c r="EXX842" s="257"/>
      <c r="EXY842" s="257"/>
      <c r="EXZ842" s="257"/>
      <c r="EYA842" s="257"/>
      <c r="EYB842" s="257"/>
      <c r="EYC842" s="257"/>
      <c r="EYD842" s="257"/>
      <c r="EYE842" s="257"/>
      <c r="EYF842" s="257"/>
      <c r="EYG842" s="257"/>
      <c r="EYH842" s="257"/>
      <c r="EYI842" s="257"/>
      <c r="EYJ842" s="257"/>
      <c r="EYK842" s="257"/>
      <c r="EYL842" s="257"/>
      <c r="EYM842" s="257"/>
      <c r="EYN842" s="257"/>
      <c r="EYO842" s="257"/>
      <c r="EYP842" s="257"/>
      <c r="EYQ842" s="257"/>
      <c r="EYR842" s="257"/>
      <c r="EYS842" s="257"/>
      <c r="EYT842" s="257"/>
      <c r="EYU842" s="257"/>
      <c r="EYV842" s="257"/>
      <c r="EYW842" s="257"/>
      <c r="EYX842" s="257"/>
      <c r="EYY842" s="257"/>
      <c r="EYZ842" s="257"/>
      <c r="EZA842" s="257"/>
      <c r="EZB842" s="257"/>
      <c r="EZC842" s="257"/>
      <c r="EZD842" s="257"/>
      <c r="EZE842" s="257"/>
      <c r="EZF842" s="257"/>
      <c r="EZG842" s="257"/>
      <c r="EZH842" s="257"/>
      <c r="EZI842" s="257"/>
      <c r="EZJ842" s="257"/>
      <c r="EZK842" s="257"/>
      <c r="EZL842" s="257"/>
      <c r="EZM842" s="257"/>
      <c r="EZN842" s="257"/>
      <c r="EZO842" s="257"/>
      <c r="EZP842" s="257"/>
      <c r="EZQ842" s="257"/>
      <c r="EZR842" s="257"/>
      <c r="EZS842" s="257"/>
      <c r="EZT842" s="257"/>
      <c r="EZU842" s="257"/>
      <c r="EZV842" s="257"/>
      <c r="EZW842" s="257"/>
      <c r="EZX842" s="257"/>
      <c r="EZY842" s="257"/>
      <c r="EZZ842" s="257"/>
      <c r="FAA842" s="257"/>
      <c r="FAB842" s="257"/>
      <c r="FAC842" s="257"/>
      <c r="FAD842" s="257"/>
      <c r="FAE842" s="257"/>
      <c r="FAF842" s="257"/>
      <c r="FAG842" s="257"/>
      <c r="FAH842" s="257"/>
      <c r="FAI842" s="257"/>
      <c r="FAJ842" s="257"/>
      <c r="FAK842" s="257"/>
      <c r="FAL842" s="257"/>
      <c r="FAM842" s="257"/>
      <c r="FAN842" s="257"/>
      <c r="FAO842" s="257"/>
      <c r="FAP842" s="257"/>
      <c r="FAQ842" s="257"/>
      <c r="FAR842" s="257"/>
      <c r="FAS842" s="257"/>
      <c r="FAT842" s="257"/>
      <c r="FAU842" s="257"/>
      <c r="FAV842" s="257"/>
      <c r="FAW842" s="257"/>
      <c r="FAX842" s="257"/>
      <c r="FAY842" s="257"/>
      <c r="FAZ842" s="257"/>
      <c r="FBA842" s="257"/>
      <c r="FBB842" s="257"/>
      <c r="FBC842" s="257"/>
      <c r="FBD842" s="257"/>
      <c r="FBE842" s="257"/>
      <c r="FBF842" s="257"/>
      <c r="FBG842" s="257"/>
      <c r="FBH842" s="257"/>
      <c r="FBI842" s="257"/>
      <c r="FBJ842" s="257"/>
      <c r="FBK842" s="257"/>
      <c r="FBL842" s="257"/>
      <c r="FBM842" s="257"/>
      <c r="FBN842" s="257"/>
      <c r="FBO842" s="257"/>
      <c r="FBP842" s="257"/>
      <c r="FBQ842" s="257"/>
      <c r="FBR842" s="257"/>
      <c r="FBS842" s="257"/>
      <c r="FBT842" s="257"/>
      <c r="FBU842" s="257"/>
      <c r="FBV842" s="257"/>
      <c r="FBW842" s="257"/>
      <c r="FBX842" s="257"/>
      <c r="FBY842" s="257"/>
      <c r="FBZ842" s="257"/>
      <c r="FCA842" s="257"/>
      <c r="FCB842" s="257"/>
      <c r="FCC842" s="257"/>
      <c r="FCD842" s="257"/>
      <c r="FCE842" s="257"/>
      <c r="FCF842" s="257"/>
      <c r="FCG842" s="257"/>
      <c r="FCH842" s="257"/>
      <c r="FCI842" s="257"/>
      <c r="FCJ842" s="257"/>
      <c r="FCK842" s="257"/>
      <c r="FCL842" s="257"/>
      <c r="FCM842" s="257"/>
      <c r="FCN842" s="257"/>
      <c r="FCO842" s="257"/>
      <c r="FCP842" s="257"/>
      <c r="FCQ842" s="257"/>
      <c r="FCR842" s="257"/>
      <c r="FCS842" s="257"/>
      <c r="FCT842" s="257"/>
      <c r="FCU842" s="257"/>
      <c r="FCV842" s="257"/>
      <c r="FCW842" s="257"/>
      <c r="FCX842" s="257"/>
      <c r="FCY842" s="257"/>
      <c r="FCZ842" s="257"/>
      <c r="FDA842" s="257"/>
      <c r="FDB842" s="257"/>
      <c r="FDC842" s="257"/>
      <c r="FDD842" s="257"/>
      <c r="FDE842" s="257"/>
      <c r="FDF842" s="257"/>
      <c r="FDG842" s="257"/>
      <c r="FDH842" s="257"/>
      <c r="FDI842" s="257"/>
      <c r="FDJ842" s="257"/>
      <c r="FDK842" s="257"/>
      <c r="FDL842" s="257"/>
      <c r="FDM842" s="257"/>
      <c r="FDN842" s="257"/>
      <c r="FDO842" s="257"/>
      <c r="FDP842" s="257"/>
      <c r="FDQ842" s="257"/>
      <c r="FDR842" s="257"/>
      <c r="FDS842" s="257"/>
      <c r="FDT842" s="257"/>
      <c r="FDU842" s="257"/>
      <c r="FDV842" s="257"/>
      <c r="FDW842" s="257"/>
      <c r="FDX842" s="257"/>
      <c r="FDY842" s="257"/>
      <c r="FDZ842" s="257"/>
      <c r="FEA842" s="257"/>
      <c r="FEB842" s="257"/>
      <c r="FEC842" s="257"/>
      <c r="FED842" s="257"/>
      <c r="FEE842" s="257"/>
      <c r="FEF842" s="257"/>
      <c r="FEG842" s="257"/>
      <c r="FEH842" s="257"/>
      <c r="FEI842" s="257"/>
      <c r="FEJ842" s="257"/>
      <c r="FEK842" s="257"/>
      <c r="FEL842" s="257"/>
      <c r="FEM842" s="257"/>
      <c r="FEN842" s="257"/>
      <c r="FEO842" s="257"/>
      <c r="FEP842" s="257"/>
      <c r="FEQ842" s="257"/>
      <c r="FER842" s="257"/>
      <c r="FES842" s="257"/>
      <c r="FET842" s="257"/>
      <c r="FEU842" s="257"/>
      <c r="FEV842" s="257"/>
      <c r="FEW842" s="257"/>
      <c r="FEX842" s="257"/>
      <c r="FEY842" s="257"/>
      <c r="FEZ842" s="257"/>
      <c r="FFA842" s="257"/>
      <c r="FFB842" s="257"/>
      <c r="FFC842" s="257"/>
      <c r="FFD842" s="257"/>
      <c r="FFE842" s="257"/>
      <c r="FFF842" s="257"/>
      <c r="FFG842" s="257"/>
      <c r="FFH842" s="257"/>
      <c r="FFI842" s="257"/>
      <c r="FFJ842" s="257"/>
      <c r="FFK842" s="257"/>
      <c r="FFL842" s="257"/>
      <c r="FFM842" s="257"/>
      <c r="FFN842" s="257"/>
      <c r="FFO842" s="257"/>
      <c r="FFP842" s="257"/>
      <c r="FFQ842" s="257"/>
      <c r="FFR842" s="257"/>
      <c r="FFS842" s="257"/>
      <c r="FFT842" s="257"/>
      <c r="FFU842" s="257"/>
      <c r="FFV842" s="257"/>
      <c r="FFW842" s="257"/>
      <c r="FFX842" s="257"/>
      <c r="FFY842" s="257"/>
      <c r="FFZ842" s="257"/>
      <c r="FGA842" s="257"/>
      <c r="FGB842" s="257"/>
      <c r="FGC842" s="257"/>
      <c r="FGD842" s="257"/>
      <c r="FGE842" s="257"/>
      <c r="FGF842" s="257"/>
      <c r="FGG842" s="257"/>
      <c r="FGH842" s="257"/>
      <c r="FGI842" s="257"/>
      <c r="FGJ842" s="257"/>
      <c r="FGK842" s="257"/>
      <c r="FGL842" s="257"/>
      <c r="FGM842" s="257"/>
      <c r="FGN842" s="257"/>
      <c r="FGO842" s="257"/>
      <c r="FGP842" s="257"/>
      <c r="FGQ842" s="257"/>
      <c r="FGR842" s="257"/>
      <c r="FGS842" s="257"/>
      <c r="FGT842" s="257"/>
      <c r="FGU842" s="257"/>
      <c r="FGV842" s="257"/>
      <c r="FGW842" s="257"/>
      <c r="FGX842" s="257"/>
      <c r="FGY842" s="257"/>
      <c r="FGZ842" s="257"/>
      <c r="FHA842" s="257"/>
      <c r="FHB842" s="257"/>
      <c r="FHC842" s="257"/>
      <c r="FHD842" s="257"/>
      <c r="FHE842" s="257"/>
      <c r="FHF842" s="257"/>
      <c r="FHG842" s="257"/>
      <c r="FHH842" s="257"/>
      <c r="FHI842" s="257"/>
      <c r="FHJ842" s="257"/>
      <c r="FHK842" s="257"/>
      <c r="FHL842" s="257"/>
      <c r="FHM842" s="257"/>
      <c r="FHN842" s="257"/>
      <c r="FHO842" s="257"/>
      <c r="FHP842" s="257"/>
      <c r="FHQ842" s="257"/>
      <c r="FHR842" s="257"/>
      <c r="FHS842" s="257"/>
      <c r="FHT842" s="257"/>
      <c r="FHU842" s="257"/>
      <c r="FHV842" s="257"/>
      <c r="FHW842" s="257"/>
      <c r="FHX842" s="257"/>
      <c r="FHY842" s="257"/>
      <c r="FHZ842" s="257"/>
      <c r="FIA842" s="257"/>
      <c r="FIB842" s="257"/>
      <c r="FIC842" s="257"/>
      <c r="FID842" s="257"/>
      <c r="FIE842" s="257"/>
      <c r="FIF842" s="257"/>
      <c r="FIG842" s="257"/>
      <c r="FIH842" s="257"/>
      <c r="FII842" s="257"/>
      <c r="FIJ842" s="257"/>
      <c r="FIK842" s="257"/>
      <c r="FIL842" s="257"/>
      <c r="FIM842" s="257"/>
      <c r="FIN842" s="257"/>
      <c r="FIO842" s="257"/>
      <c r="FIP842" s="257"/>
      <c r="FIQ842" s="257"/>
      <c r="FIR842" s="257"/>
      <c r="FIS842" s="257"/>
      <c r="FIT842" s="257"/>
      <c r="FIU842" s="257"/>
      <c r="FIV842" s="257"/>
      <c r="FIW842" s="257"/>
      <c r="FIX842" s="257"/>
      <c r="FIY842" s="257"/>
      <c r="FIZ842" s="257"/>
      <c r="FJA842" s="257"/>
      <c r="FJB842" s="257"/>
      <c r="FJC842" s="257"/>
      <c r="FJD842" s="257"/>
      <c r="FJE842" s="257"/>
      <c r="FJF842" s="257"/>
      <c r="FJG842" s="257"/>
      <c r="FJH842" s="257"/>
      <c r="FJI842" s="257"/>
      <c r="FJJ842" s="257"/>
      <c r="FJK842" s="257"/>
      <c r="FJL842" s="257"/>
      <c r="FJM842" s="257"/>
      <c r="FJN842" s="257"/>
      <c r="FJO842" s="257"/>
      <c r="FJP842" s="257"/>
      <c r="FJQ842" s="257"/>
      <c r="FJR842" s="257"/>
      <c r="FJS842" s="257"/>
      <c r="FJT842" s="257"/>
      <c r="FJU842" s="257"/>
      <c r="FJV842" s="257"/>
      <c r="FJW842" s="257"/>
      <c r="FJX842" s="257"/>
      <c r="FJY842" s="257"/>
      <c r="FJZ842" s="257"/>
      <c r="FKA842" s="257"/>
      <c r="FKB842" s="257"/>
      <c r="FKC842" s="257"/>
      <c r="FKD842" s="257"/>
      <c r="FKE842" s="257"/>
      <c r="FKF842" s="257"/>
      <c r="FKG842" s="257"/>
      <c r="FKH842" s="257"/>
      <c r="FKI842" s="257"/>
      <c r="FKJ842" s="257"/>
      <c r="FKK842" s="257"/>
      <c r="FKL842" s="257"/>
      <c r="FKM842" s="257"/>
      <c r="FKN842" s="257"/>
      <c r="FKO842" s="257"/>
      <c r="FKP842" s="257"/>
      <c r="FKQ842" s="257"/>
      <c r="FKR842" s="257"/>
      <c r="FKS842" s="257"/>
      <c r="FKT842" s="257"/>
      <c r="FKU842" s="257"/>
      <c r="FKV842" s="257"/>
      <c r="FKW842" s="257"/>
      <c r="FKX842" s="257"/>
      <c r="FKY842" s="257"/>
      <c r="FKZ842" s="257"/>
      <c r="FLA842" s="257"/>
      <c r="FLB842" s="257"/>
      <c r="FLC842" s="257"/>
      <c r="FLD842" s="257"/>
      <c r="FLE842" s="257"/>
      <c r="FLF842" s="257"/>
      <c r="FLG842" s="257"/>
      <c r="FLH842" s="257"/>
      <c r="FLI842" s="257"/>
      <c r="FLJ842" s="257"/>
      <c r="FLK842" s="257"/>
      <c r="FLL842" s="257"/>
      <c r="FLM842" s="257"/>
      <c r="FLN842" s="257"/>
      <c r="FLO842" s="257"/>
      <c r="FLP842" s="257"/>
      <c r="FLQ842" s="257"/>
      <c r="FLR842" s="257"/>
      <c r="FLS842" s="257"/>
      <c r="FLT842" s="257"/>
      <c r="FLU842" s="257"/>
      <c r="FLV842" s="257"/>
      <c r="FLW842" s="257"/>
      <c r="FLX842" s="257"/>
      <c r="FLY842" s="257"/>
      <c r="FLZ842" s="257"/>
      <c r="FMA842" s="257"/>
      <c r="FMB842" s="257"/>
      <c r="FMC842" s="257"/>
      <c r="FMD842" s="257"/>
      <c r="FME842" s="257"/>
      <c r="FMF842" s="257"/>
      <c r="FMG842" s="257"/>
      <c r="FMH842" s="257"/>
      <c r="FMI842" s="257"/>
      <c r="FMJ842" s="257"/>
      <c r="FMK842" s="257"/>
      <c r="FML842" s="257"/>
      <c r="FMM842" s="257"/>
      <c r="FMN842" s="257"/>
      <c r="FMO842" s="257"/>
      <c r="FMP842" s="257"/>
      <c r="FMQ842" s="257"/>
      <c r="FMR842" s="257"/>
      <c r="FMS842" s="257"/>
      <c r="FMT842" s="257"/>
      <c r="FMU842" s="257"/>
      <c r="FMV842" s="257"/>
      <c r="FMW842" s="257"/>
      <c r="FMX842" s="257"/>
      <c r="FMY842" s="257"/>
      <c r="FMZ842" s="257"/>
      <c r="FNA842" s="257"/>
      <c r="FNB842" s="257"/>
      <c r="FNC842" s="257"/>
      <c r="FND842" s="257"/>
      <c r="FNE842" s="257"/>
      <c r="FNF842" s="257"/>
      <c r="FNG842" s="257"/>
      <c r="FNH842" s="257"/>
      <c r="FNI842" s="257"/>
      <c r="FNJ842" s="257"/>
      <c r="FNK842" s="257"/>
      <c r="FNL842" s="257"/>
      <c r="FNM842" s="257"/>
      <c r="FNN842" s="257"/>
      <c r="FNO842" s="257"/>
      <c r="FNP842" s="257"/>
      <c r="FNQ842" s="257"/>
      <c r="FNR842" s="257"/>
      <c r="FNS842" s="257"/>
      <c r="FNT842" s="257"/>
      <c r="FNU842" s="257"/>
      <c r="FNV842" s="257"/>
      <c r="FNW842" s="257"/>
      <c r="FNX842" s="257"/>
      <c r="FNY842" s="257"/>
      <c r="FNZ842" s="257"/>
      <c r="FOA842" s="257"/>
      <c r="FOB842" s="257"/>
      <c r="FOC842" s="257"/>
      <c r="FOD842" s="257"/>
      <c r="FOE842" s="257"/>
      <c r="FOF842" s="257"/>
      <c r="FOG842" s="257"/>
      <c r="FOH842" s="257"/>
      <c r="FOI842" s="257"/>
      <c r="FOJ842" s="257"/>
      <c r="FOK842" s="257"/>
      <c r="FOL842" s="257"/>
      <c r="FOM842" s="257"/>
      <c r="FON842" s="257"/>
      <c r="FOO842" s="257"/>
      <c r="FOP842" s="257"/>
      <c r="FOQ842" s="257"/>
      <c r="FOR842" s="257"/>
      <c r="FOS842" s="257"/>
      <c r="FOT842" s="257"/>
      <c r="FOU842" s="257"/>
      <c r="FOV842" s="257"/>
      <c r="FOW842" s="257"/>
      <c r="FOX842" s="257"/>
      <c r="FOY842" s="257"/>
      <c r="FOZ842" s="257"/>
      <c r="FPA842" s="257"/>
      <c r="FPB842" s="257"/>
      <c r="FPC842" s="257"/>
      <c r="FPD842" s="257"/>
      <c r="FPE842" s="257"/>
      <c r="FPF842" s="257"/>
      <c r="FPG842" s="257"/>
      <c r="FPH842" s="257"/>
      <c r="FPI842" s="257"/>
      <c r="FPJ842" s="257"/>
      <c r="FPK842" s="257"/>
      <c r="FPL842" s="257"/>
      <c r="FPM842" s="257"/>
      <c r="FPN842" s="257"/>
      <c r="FPO842" s="257"/>
      <c r="FPP842" s="257"/>
      <c r="FPQ842" s="257"/>
      <c r="FPR842" s="257"/>
      <c r="FPS842" s="257"/>
      <c r="FPT842" s="257"/>
      <c r="FPU842" s="257"/>
      <c r="FPV842" s="257"/>
      <c r="FPW842" s="257"/>
      <c r="FPX842" s="257"/>
      <c r="FPY842" s="257"/>
      <c r="FPZ842" s="257"/>
      <c r="FQA842" s="257"/>
      <c r="FQB842" s="257"/>
      <c r="FQC842" s="257"/>
      <c r="FQD842" s="257"/>
      <c r="FQE842" s="257"/>
      <c r="FQF842" s="257"/>
      <c r="FQG842" s="257"/>
      <c r="FQH842" s="257"/>
      <c r="FQI842" s="257"/>
      <c r="FQJ842" s="257"/>
      <c r="FQK842" s="257"/>
      <c r="FQL842" s="257"/>
      <c r="FQM842" s="257"/>
      <c r="FQN842" s="257"/>
      <c r="FQO842" s="257"/>
      <c r="FQP842" s="257"/>
      <c r="FQQ842" s="257"/>
      <c r="FQR842" s="257"/>
      <c r="FQS842" s="257"/>
      <c r="FQT842" s="257"/>
      <c r="FQU842" s="257"/>
      <c r="FQV842" s="257"/>
      <c r="FQW842" s="257"/>
      <c r="FQX842" s="257"/>
      <c r="FQY842" s="257"/>
      <c r="FQZ842" s="257"/>
      <c r="FRA842" s="257"/>
      <c r="FRB842" s="257"/>
      <c r="FRC842" s="257"/>
      <c r="FRD842" s="257"/>
      <c r="FRE842" s="257"/>
      <c r="FRF842" s="257"/>
      <c r="FRG842" s="257"/>
      <c r="FRH842" s="257"/>
      <c r="FRI842" s="257"/>
      <c r="FRJ842" s="257"/>
      <c r="FRK842" s="257"/>
      <c r="FRL842" s="257"/>
      <c r="FRM842" s="257"/>
      <c r="FRN842" s="257"/>
      <c r="FRO842" s="257"/>
      <c r="FRP842" s="257"/>
      <c r="FRQ842" s="257"/>
      <c r="FRR842" s="257"/>
      <c r="FRS842" s="257"/>
      <c r="FRT842" s="257"/>
      <c r="FRU842" s="257"/>
      <c r="FRV842" s="257"/>
      <c r="FRW842" s="257"/>
      <c r="FRX842" s="257"/>
      <c r="FRY842" s="257"/>
      <c r="FRZ842" s="257"/>
      <c r="FSA842" s="257"/>
      <c r="FSB842" s="257"/>
      <c r="FSC842" s="257"/>
      <c r="FSD842" s="257"/>
      <c r="FSE842" s="257"/>
      <c r="FSF842" s="257"/>
      <c r="FSG842" s="257"/>
      <c r="FSH842" s="257"/>
      <c r="FSI842" s="257"/>
      <c r="FSJ842" s="257"/>
      <c r="FSK842" s="257"/>
      <c r="FSL842" s="257"/>
      <c r="FSM842" s="257"/>
      <c r="FSN842" s="257"/>
      <c r="FSO842" s="257"/>
      <c r="FSP842" s="257"/>
      <c r="FSQ842" s="257"/>
      <c r="FSR842" s="257"/>
      <c r="FSS842" s="257"/>
      <c r="FST842" s="257"/>
      <c r="FSU842" s="257"/>
      <c r="FSV842" s="257"/>
      <c r="FSW842" s="257"/>
      <c r="FSX842" s="257"/>
      <c r="FSY842" s="257"/>
      <c r="FSZ842" s="257"/>
      <c r="FTA842" s="257"/>
      <c r="FTB842" s="257"/>
      <c r="FTC842" s="257"/>
      <c r="FTD842" s="257"/>
      <c r="FTE842" s="257"/>
      <c r="FTF842" s="257"/>
      <c r="FTG842" s="257"/>
      <c r="FTH842" s="257"/>
      <c r="FTI842" s="257"/>
      <c r="FTJ842" s="257"/>
      <c r="FTK842" s="257"/>
      <c r="FTL842" s="257"/>
      <c r="FTM842" s="257"/>
      <c r="FTN842" s="257"/>
      <c r="FTO842" s="257"/>
      <c r="FTP842" s="257"/>
      <c r="FTQ842" s="257"/>
      <c r="FTR842" s="257"/>
      <c r="FTS842" s="257"/>
      <c r="FTT842" s="257"/>
      <c r="FTU842" s="257"/>
      <c r="FTV842" s="257"/>
      <c r="FTW842" s="257"/>
      <c r="FTX842" s="257"/>
      <c r="FTY842" s="257"/>
      <c r="FTZ842" s="257"/>
      <c r="FUA842" s="257"/>
      <c r="FUB842" s="257"/>
      <c r="FUC842" s="257"/>
      <c r="FUD842" s="257"/>
      <c r="FUE842" s="257"/>
      <c r="FUF842" s="257"/>
      <c r="FUG842" s="257"/>
      <c r="FUH842" s="257"/>
      <c r="FUI842" s="257"/>
      <c r="FUJ842" s="257"/>
      <c r="FUK842" s="257"/>
      <c r="FUL842" s="257"/>
      <c r="FUM842" s="257"/>
      <c r="FUN842" s="257"/>
      <c r="FUO842" s="257"/>
      <c r="FUP842" s="257"/>
      <c r="FUQ842" s="257"/>
      <c r="FUR842" s="257"/>
      <c r="FUS842" s="257"/>
      <c r="FUT842" s="257"/>
      <c r="FUU842" s="257"/>
      <c r="FUV842" s="257"/>
      <c r="FUW842" s="257"/>
      <c r="FUX842" s="257"/>
      <c r="FUY842" s="257"/>
      <c r="FUZ842" s="257"/>
      <c r="FVA842" s="257"/>
      <c r="FVB842" s="257"/>
      <c r="FVC842" s="257"/>
      <c r="FVD842" s="257"/>
      <c r="FVE842" s="257"/>
      <c r="FVF842" s="257"/>
      <c r="FVG842" s="257"/>
      <c r="FVH842" s="257"/>
      <c r="FVI842" s="257"/>
      <c r="FVJ842" s="257"/>
      <c r="FVK842" s="257"/>
      <c r="FVL842" s="257"/>
      <c r="FVM842" s="257"/>
      <c r="FVN842" s="257"/>
      <c r="FVO842" s="257"/>
      <c r="FVP842" s="257"/>
      <c r="FVQ842" s="257"/>
      <c r="FVR842" s="257"/>
      <c r="FVS842" s="257"/>
      <c r="FVT842" s="257"/>
      <c r="FVU842" s="257"/>
      <c r="FVV842" s="257"/>
      <c r="FVW842" s="257"/>
      <c r="FVX842" s="257"/>
      <c r="FVY842" s="257"/>
      <c r="FVZ842" s="257"/>
      <c r="FWA842" s="257"/>
      <c r="FWB842" s="257"/>
      <c r="FWC842" s="257"/>
      <c r="FWD842" s="257"/>
      <c r="FWE842" s="257"/>
      <c r="FWF842" s="257"/>
      <c r="FWG842" s="257"/>
      <c r="FWH842" s="257"/>
      <c r="FWI842" s="257"/>
      <c r="FWJ842" s="257"/>
      <c r="FWK842" s="257"/>
      <c r="FWL842" s="257"/>
      <c r="FWM842" s="257"/>
      <c r="FWN842" s="257"/>
      <c r="FWO842" s="257"/>
      <c r="FWP842" s="257"/>
      <c r="FWQ842" s="257"/>
      <c r="FWR842" s="257"/>
      <c r="FWS842" s="257"/>
      <c r="FWT842" s="257"/>
      <c r="FWU842" s="257"/>
      <c r="FWV842" s="257"/>
      <c r="FWW842" s="257"/>
      <c r="FWX842" s="257"/>
      <c r="FWY842" s="257"/>
      <c r="FWZ842" s="257"/>
      <c r="FXA842" s="257"/>
      <c r="FXB842" s="257"/>
      <c r="FXC842" s="257"/>
      <c r="FXD842" s="257"/>
      <c r="FXE842" s="257"/>
      <c r="FXF842" s="257"/>
      <c r="FXG842" s="257"/>
      <c r="FXH842" s="257"/>
      <c r="FXI842" s="257"/>
      <c r="FXJ842" s="257"/>
      <c r="FXK842" s="257"/>
      <c r="FXL842" s="257"/>
      <c r="FXM842" s="257"/>
      <c r="FXN842" s="257"/>
      <c r="FXO842" s="257"/>
      <c r="FXP842" s="257"/>
      <c r="FXQ842" s="257"/>
      <c r="FXR842" s="257"/>
      <c r="FXS842" s="257"/>
      <c r="FXT842" s="257"/>
      <c r="FXU842" s="257"/>
      <c r="FXV842" s="257"/>
      <c r="FXW842" s="257"/>
      <c r="FXX842" s="257"/>
      <c r="FXY842" s="257"/>
      <c r="FXZ842" s="257"/>
      <c r="FYA842" s="257"/>
      <c r="FYB842" s="257"/>
      <c r="FYC842" s="257"/>
      <c r="FYD842" s="257"/>
      <c r="FYE842" s="257"/>
      <c r="FYF842" s="257"/>
      <c r="FYG842" s="257"/>
      <c r="FYH842" s="257"/>
      <c r="FYI842" s="257"/>
      <c r="FYJ842" s="257"/>
      <c r="FYK842" s="257"/>
      <c r="FYL842" s="257"/>
      <c r="FYM842" s="257"/>
      <c r="FYN842" s="257"/>
      <c r="FYO842" s="257"/>
      <c r="FYP842" s="257"/>
      <c r="FYQ842" s="257"/>
      <c r="FYR842" s="257"/>
      <c r="FYS842" s="257"/>
      <c r="FYT842" s="257"/>
      <c r="FYU842" s="257"/>
      <c r="FYV842" s="257"/>
      <c r="FYW842" s="257"/>
      <c r="FYX842" s="257"/>
      <c r="FYY842" s="257"/>
      <c r="FYZ842" s="257"/>
      <c r="FZA842" s="257"/>
      <c r="FZB842" s="257"/>
      <c r="FZC842" s="257"/>
      <c r="FZD842" s="257"/>
      <c r="FZE842" s="257"/>
      <c r="FZF842" s="257"/>
      <c r="FZG842" s="257"/>
      <c r="FZH842" s="257"/>
      <c r="FZI842" s="257"/>
      <c r="FZJ842" s="257"/>
      <c r="FZK842" s="257"/>
      <c r="FZL842" s="257"/>
      <c r="FZM842" s="257"/>
      <c r="FZN842" s="257"/>
      <c r="FZO842" s="257"/>
      <c r="FZP842" s="257"/>
      <c r="FZQ842" s="257"/>
      <c r="FZR842" s="257"/>
      <c r="FZS842" s="257"/>
      <c r="FZT842" s="257"/>
      <c r="FZU842" s="257"/>
      <c r="FZV842" s="257"/>
      <c r="FZW842" s="257"/>
      <c r="FZX842" s="257"/>
      <c r="FZY842" s="257"/>
      <c r="FZZ842" s="257"/>
      <c r="GAA842" s="257"/>
      <c r="GAB842" s="257"/>
      <c r="GAC842" s="257"/>
      <c r="GAD842" s="257"/>
      <c r="GAE842" s="257"/>
      <c r="GAF842" s="257"/>
      <c r="GAG842" s="257"/>
      <c r="GAH842" s="257"/>
      <c r="GAI842" s="257"/>
      <c r="GAJ842" s="257"/>
      <c r="GAK842" s="257"/>
      <c r="GAL842" s="257"/>
      <c r="GAM842" s="257"/>
      <c r="GAN842" s="257"/>
      <c r="GAO842" s="257"/>
      <c r="GAP842" s="257"/>
      <c r="GAQ842" s="257"/>
      <c r="GAR842" s="257"/>
      <c r="GAS842" s="257"/>
      <c r="GAT842" s="257"/>
      <c r="GAU842" s="257"/>
      <c r="GAV842" s="257"/>
      <c r="GAW842" s="257"/>
      <c r="GAX842" s="257"/>
      <c r="GAY842" s="257"/>
      <c r="GAZ842" s="257"/>
      <c r="GBA842" s="257"/>
      <c r="GBB842" s="257"/>
      <c r="GBC842" s="257"/>
      <c r="GBD842" s="257"/>
      <c r="GBE842" s="257"/>
      <c r="GBF842" s="257"/>
      <c r="GBG842" s="257"/>
      <c r="GBH842" s="257"/>
      <c r="GBI842" s="257"/>
      <c r="GBJ842" s="257"/>
      <c r="GBK842" s="257"/>
      <c r="GBL842" s="257"/>
      <c r="GBM842" s="257"/>
      <c r="GBN842" s="257"/>
      <c r="GBO842" s="257"/>
      <c r="GBP842" s="257"/>
      <c r="GBQ842" s="257"/>
      <c r="GBR842" s="257"/>
      <c r="GBS842" s="257"/>
      <c r="GBT842" s="257"/>
      <c r="GBU842" s="257"/>
      <c r="GBV842" s="257"/>
      <c r="GBW842" s="257"/>
      <c r="GBX842" s="257"/>
      <c r="GBY842" s="257"/>
      <c r="GBZ842" s="257"/>
      <c r="GCA842" s="257"/>
      <c r="GCB842" s="257"/>
      <c r="GCC842" s="257"/>
      <c r="GCD842" s="257"/>
      <c r="GCE842" s="257"/>
      <c r="GCF842" s="257"/>
      <c r="GCG842" s="257"/>
      <c r="GCH842" s="257"/>
      <c r="GCI842" s="257"/>
      <c r="GCJ842" s="257"/>
      <c r="GCK842" s="257"/>
      <c r="GCL842" s="257"/>
      <c r="GCM842" s="257"/>
      <c r="GCN842" s="257"/>
      <c r="GCO842" s="257"/>
      <c r="GCP842" s="257"/>
      <c r="GCQ842" s="257"/>
      <c r="GCR842" s="257"/>
      <c r="GCS842" s="257"/>
      <c r="GCT842" s="257"/>
      <c r="GCU842" s="257"/>
      <c r="GCV842" s="257"/>
      <c r="GCW842" s="257"/>
      <c r="GCX842" s="257"/>
      <c r="GCY842" s="257"/>
      <c r="GCZ842" s="257"/>
      <c r="GDA842" s="257"/>
      <c r="GDB842" s="257"/>
      <c r="GDC842" s="257"/>
      <c r="GDD842" s="257"/>
      <c r="GDE842" s="257"/>
      <c r="GDF842" s="257"/>
      <c r="GDG842" s="257"/>
      <c r="GDH842" s="257"/>
      <c r="GDI842" s="257"/>
      <c r="GDJ842" s="257"/>
      <c r="GDK842" s="257"/>
      <c r="GDL842" s="257"/>
      <c r="GDM842" s="257"/>
      <c r="GDN842" s="257"/>
      <c r="GDO842" s="257"/>
      <c r="GDP842" s="257"/>
      <c r="GDQ842" s="257"/>
      <c r="GDR842" s="257"/>
      <c r="GDS842" s="257"/>
      <c r="GDT842" s="257"/>
      <c r="GDU842" s="257"/>
      <c r="GDV842" s="257"/>
      <c r="GDW842" s="257"/>
      <c r="GDX842" s="257"/>
      <c r="GDY842" s="257"/>
      <c r="GDZ842" s="257"/>
      <c r="GEA842" s="257"/>
      <c r="GEB842" s="257"/>
      <c r="GEC842" s="257"/>
      <c r="GED842" s="257"/>
      <c r="GEE842" s="257"/>
      <c r="GEF842" s="257"/>
      <c r="GEG842" s="257"/>
      <c r="GEH842" s="257"/>
      <c r="GEI842" s="257"/>
      <c r="GEJ842" s="257"/>
      <c r="GEK842" s="257"/>
      <c r="GEL842" s="257"/>
      <c r="GEM842" s="257"/>
      <c r="GEN842" s="257"/>
      <c r="GEO842" s="257"/>
      <c r="GEP842" s="257"/>
      <c r="GEQ842" s="257"/>
      <c r="GER842" s="257"/>
      <c r="GES842" s="257"/>
      <c r="GET842" s="257"/>
      <c r="GEU842" s="257"/>
      <c r="GEV842" s="257"/>
      <c r="GEW842" s="257"/>
      <c r="GEX842" s="257"/>
      <c r="GEY842" s="257"/>
      <c r="GEZ842" s="257"/>
      <c r="GFA842" s="257"/>
      <c r="GFB842" s="257"/>
      <c r="GFC842" s="257"/>
      <c r="GFD842" s="257"/>
      <c r="GFE842" s="257"/>
      <c r="GFF842" s="257"/>
      <c r="GFG842" s="257"/>
      <c r="GFH842" s="257"/>
      <c r="GFI842" s="257"/>
      <c r="GFJ842" s="257"/>
      <c r="GFK842" s="257"/>
      <c r="GFL842" s="257"/>
      <c r="GFM842" s="257"/>
      <c r="GFN842" s="257"/>
      <c r="GFO842" s="257"/>
      <c r="GFP842" s="257"/>
      <c r="GFQ842" s="257"/>
      <c r="GFR842" s="257"/>
      <c r="GFS842" s="257"/>
      <c r="GFT842" s="257"/>
      <c r="GFU842" s="257"/>
      <c r="GFV842" s="257"/>
      <c r="GFW842" s="257"/>
      <c r="GFX842" s="257"/>
      <c r="GFY842" s="257"/>
      <c r="GFZ842" s="257"/>
      <c r="GGA842" s="257"/>
      <c r="GGB842" s="257"/>
      <c r="GGC842" s="257"/>
      <c r="GGD842" s="257"/>
      <c r="GGE842" s="257"/>
      <c r="GGF842" s="257"/>
      <c r="GGG842" s="257"/>
      <c r="GGH842" s="257"/>
      <c r="GGI842" s="257"/>
      <c r="GGJ842" s="257"/>
      <c r="GGK842" s="257"/>
      <c r="GGL842" s="257"/>
      <c r="GGM842" s="257"/>
      <c r="GGN842" s="257"/>
      <c r="GGO842" s="257"/>
      <c r="GGP842" s="257"/>
      <c r="GGQ842" s="257"/>
      <c r="GGR842" s="257"/>
      <c r="GGS842" s="257"/>
      <c r="GGT842" s="257"/>
      <c r="GGU842" s="257"/>
      <c r="GGV842" s="257"/>
      <c r="GGW842" s="257"/>
      <c r="GGX842" s="257"/>
      <c r="GGY842" s="257"/>
      <c r="GGZ842" s="257"/>
      <c r="GHA842" s="257"/>
      <c r="GHB842" s="257"/>
      <c r="GHC842" s="257"/>
      <c r="GHD842" s="257"/>
      <c r="GHE842" s="257"/>
      <c r="GHF842" s="257"/>
      <c r="GHG842" s="257"/>
      <c r="GHH842" s="257"/>
      <c r="GHI842" s="257"/>
      <c r="GHJ842" s="257"/>
      <c r="GHK842" s="257"/>
      <c r="GHL842" s="257"/>
      <c r="GHM842" s="257"/>
      <c r="GHN842" s="257"/>
      <c r="GHO842" s="257"/>
      <c r="GHP842" s="257"/>
      <c r="GHQ842" s="257"/>
      <c r="GHR842" s="257"/>
      <c r="GHS842" s="257"/>
      <c r="GHT842" s="257"/>
      <c r="GHU842" s="257"/>
      <c r="GHV842" s="257"/>
      <c r="GHW842" s="257"/>
      <c r="GHX842" s="257"/>
      <c r="GHY842" s="257"/>
      <c r="GHZ842" s="257"/>
      <c r="GIA842" s="257"/>
      <c r="GIB842" s="257"/>
      <c r="GIC842" s="257"/>
      <c r="GID842" s="257"/>
      <c r="GIE842" s="257"/>
      <c r="GIF842" s="257"/>
      <c r="GIG842" s="257"/>
      <c r="GIH842" s="257"/>
      <c r="GII842" s="257"/>
      <c r="GIJ842" s="257"/>
      <c r="GIK842" s="257"/>
      <c r="GIL842" s="257"/>
      <c r="GIM842" s="257"/>
      <c r="GIN842" s="257"/>
      <c r="GIO842" s="257"/>
      <c r="GIP842" s="257"/>
      <c r="GIQ842" s="257"/>
      <c r="GIR842" s="257"/>
      <c r="GIS842" s="257"/>
      <c r="GIT842" s="257"/>
      <c r="GIU842" s="257"/>
      <c r="GIV842" s="257"/>
      <c r="GIW842" s="257"/>
      <c r="GIX842" s="257"/>
      <c r="GIY842" s="257"/>
      <c r="GIZ842" s="257"/>
      <c r="GJA842" s="257"/>
      <c r="GJB842" s="257"/>
      <c r="GJC842" s="257"/>
      <c r="GJD842" s="257"/>
      <c r="GJE842" s="257"/>
      <c r="GJF842" s="257"/>
      <c r="GJG842" s="257"/>
      <c r="GJH842" s="257"/>
      <c r="GJI842" s="257"/>
      <c r="GJJ842" s="257"/>
      <c r="GJK842" s="257"/>
      <c r="GJL842" s="257"/>
      <c r="GJM842" s="257"/>
      <c r="GJN842" s="257"/>
      <c r="GJO842" s="257"/>
      <c r="GJP842" s="257"/>
      <c r="GJQ842" s="257"/>
      <c r="GJR842" s="257"/>
      <c r="GJS842" s="257"/>
      <c r="GJT842" s="257"/>
      <c r="GJU842" s="257"/>
      <c r="GJV842" s="257"/>
      <c r="GJW842" s="257"/>
      <c r="GJX842" s="257"/>
      <c r="GJY842" s="257"/>
      <c r="GJZ842" s="257"/>
      <c r="GKA842" s="257"/>
      <c r="GKB842" s="257"/>
      <c r="GKC842" s="257"/>
      <c r="GKD842" s="257"/>
      <c r="GKE842" s="257"/>
      <c r="GKF842" s="257"/>
      <c r="GKG842" s="257"/>
      <c r="GKH842" s="257"/>
      <c r="GKI842" s="257"/>
      <c r="GKJ842" s="257"/>
      <c r="GKK842" s="257"/>
      <c r="GKL842" s="257"/>
      <c r="GKM842" s="257"/>
      <c r="GKN842" s="257"/>
      <c r="GKO842" s="257"/>
      <c r="GKP842" s="257"/>
      <c r="GKQ842" s="257"/>
      <c r="GKR842" s="257"/>
      <c r="GKS842" s="257"/>
      <c r="GKT842" s="257"/>
      <c r="GKU842" s="257"/>
      <c r="GKV842" s="257"/>
      <c r="GKW842" s="257"/>
      <c r="GKX842" s="257"/>
      <c r="GKY842" s="257"/>
      <c r="GKZ842" s="257"/>
      <c r="GLA842" s="257"/>
      <c r="GLB842" s="257"/>
      <c r="GLC842" s="257"/>
      <c r="GLD842" s="257"/>
      <c r="GLE842" s="257"/>
      <c r="GLF842" s="257"/>
      <c r="GLG842" s="257"/>
      <c r="GLH842" s="257"/>
      <c r="GLI842" s="257"/>
      <c r="GLJ842" s="257"/>
      <c r="GLK842" s="257"/>
      <c r="GLL842" s="257"/>
      <c r="GLM842" s="257"/>
      <c r="GLN842" s="257"/>
      <c r="GLO842" s="257"/>
      <c r="GLP842" s="257"/>
      <c r="GLQ842" s="257"/>
      <c r="GLR842" s="257"/>
      <c r="GLS842" s="257"/>
      <c r="GLT842" s="257"/>
      <c r="GLU842" s="257"/>
      <c r="GLV842" s="257"/>
      <c r="GLW842" s="257"/>
      <c r="GLX842" s="257"/>
      <c r="GLY842" s="257"/>
      <c r="GLZ842" s="257"/>
      <c r="GMA842" s="257"/>
      <c r="GMB842" s="257"/>
      <c r="GMC842" s="257"/>
      <c r="GMD842" s="257"/>
      <c r="GME842" s="257"/>
      <c r="GMF842" s="257"/>
      <c r="GMG842" s="257"/>
      <c r="GMH842" s="257"/>
      <c r="GMI842" s="257"/>
      <c r="GMJ842" s="257"/>
      <c r="GMK842" s="257"/>
      <c r="GML842" s="257"/>
      <c r="GMM842" s="257"/>
      <c r="GMN842" s="257"/>
      <c r="GMO842" s="257"/>
      <c r="GMP842" s="257"/>
      <c r="GMQ842" s="257"/>
      <c r="GMR842" s="257"/>
      <c r="GMS842" s="257"/>
      <c r="GMT842" s="257"/>
      <c r="GMU842" s="257"/>
      <c r="GMV842" s="257"/>
      <c r="GMW842" s="257"/>
      <c r="GMX842" s="257"/>
      <c r="GMY842" s="257"/>
      <c r="GMZ842" s="257"/>
      <c r="GNA842" s="257"/>
      <c r="GNB842" s="257"/>
      <c r="GNC842" s="257"/>
      <c r="GND842" s="257"/>
      <c r="GNE842" s="257"/>
      <c r="GNF842" s="257"/>
      <c r="GNG842" s="257"/>
      <c r="GNH842" s="257"/>
      <c r="GNI842" s="257"/>
      <c r="GNJ842" s="257"/>
      <c r="GNK842" s="257"/>
      <c r="GNL842" s="257"/>
      <c r="GNM842" s="257"/>
      <c r="GNN842" s="257"/>
      <c r="GNO842" s="257"/>
      <c r="GNP842" s="257"/>
      <c r="GNQ842" s="257"/>
      <c r="GNR842" s="257"/>
      <c r="GNS842" s="257"/>
      <c r="GNT842" s="257"/>
      <c r="GNU842" s="257"/>
      <c r="GNV842" s="257"/>
      <c r="GNW842" s="257"/>
      <c r="GNX842" s="257"/>
      <c r="GNY842" s="257"/>
      <c r="GNZ842" s="257"/>
      <c r="GOA842" s="257"/>
      <c r="GOB842" s="257"/>
      <c r="GOC842" s="257"/>
      <c r="GOD842" s="257"/>
      <c r="GOE842" s="257"/>
      <c r="GOF842" s="257"/>
      <c r="GOG842" s="257"/>
      <c r="GOH842" s="257"/>
      <c r="GOI842" s="257"/>
      <c r="GOJ842" s="257"/>
      <c r="GOK842" s="257"/>
      <c r="GOL842" s="257"/>
      <c r="GOM842" s="257"/>
      <c r="GON842" s="257"/>
      <c r="GOO842" s="257"/>
      <c r="GOP842" s="257"/>
      <c r="GOQ842" s="257"/>
      <c r="GOR842" s="257"/>
      <c r="GOS842" s="257"/>
      <c r="GOT842" s="257"/>
      <c r="GOU842" s="257"/>
      <c r="GOV842" s="257"/>
      <c r="GOW842" s="257"/>
      <c r="GOX842" s="257"/>
      <c r="GOY842" s="257"/>
      <c r="GOZ842" s="257"/>
      <c r="GPA842" s="257"/>
      <c r="GPB842" s="257"/>
      <c r="GPC842" s="257"/>
      <c r="GPD842" s="257"/>
      <c r="GPE842" s="257"/>
      <c r="GPF842" s="257"/>
      <c r="GPG842" s="257"/>
      <c r="GPH842" s="257"/>
      <c r="GPI842" s="257"/>
      <c r="GPJ842" s="257"/>
      <c r="GPK842" s="257"/>
      <c r="GPL842" s="257"/>
      <c r="GPM842" s="257"/>
      <c r="GPN842" s="257"/>
      <c r="GPO842" s="257"/>
      <c r="GPP842" s="257"/>
      <c r="GPQ842" s="257"/>
      <c r="GPR842" s="257"/>
      <c r="GPS842" s="257"/>
      <c r="GPT842" s="257"/>
      <c r="GPU842" s="257"/>
      <c r="GPV842" s="257"/>
      <c r="GPW842" s="257"/>
      <c r="GPX842" s="257"/>
      <c r="GPY842" s="257"/>
      <c r="GPZ842" s="257"/>
      <c r="GQA842" s="257"/>
      <c r="GQB842" s="257"/>
      <c r="GQC842" s="257"/>
      <c r="GQD842" s="257"/>
      <c r="GQE842" s="257"/>
      <c r="GQF842" s="257"/>
      <c r="GQG842" s="257"/>
      <c r="GQH842" s="257"/>
      <c r="GQI842" s="257"/>
      <c r="GQJ842" s="257"/>
      <c r="GQK842" s="257"/>
      <c r="GQL842" s="257"/>
      <c r="GQM842" s="257"/>
      <c r="GQN842" s="257"/>
      <c r="GQO842" s="257"/>
      <c r="GQP842" s="257"/>
      <c r="GQQ842" s="257"/>
      <c r="GQR842" s="257"/>
      <c r="GQS842" s="257"/>
      <c r="GQT842" s="257"/>
      <c r="GQU842" s="257"/>
      <c r="GQV842" s="257"/>
      <c r="GQW842" s="257"/>
      <c r="GQX842" s="257"/>
      <c r="GQY842" s="257"/>
      <c r="GQZ842" s="257"/>
      <c r="GRA842" s="257"/>
      <c r="GRB842" s="257"/>
      <c r="GRC842" s="257"/>
      <c r="GRD842" s="257"/>
      <c r="GRE842" s="257"/>
      <c r="GRF842" s="257"/>
      <c r="GRG842" s="257"/>
      <c r="GRH842" s="257"/>
      <c r="GRI842" s="257"/>
      <c r="GRJ842" s="257"/>
      <c r="GRK842" s="257"/>
      <c r="GRL842" s="257"/>
      <c r="GRM842" s="257"/>
      <c r="GRN842" s="257"/>
      <c r="GRO842" s="257"/>
      <c r="GRP842" s="257"/>
      <c r="GRQ842" s="257"/>
      <c r="GRR842" s="257"/>
      <c r="GRS842" s="257"/>
      <c r="GRT842" s="257"/>
      <c r="GRU842" s="257"/>
      <c r="GRV842" s="257"/>
      <c r="GRW842" s="257"/>
      <c r="GRX842" s="257"/>
      <c r="GRY842" s="257"/>
      <c r="GRZ842" s="257"/>
      <c r="GSA842" s="257"/>
      <c r="GSB842" s="257"/>
      <c r="GSC842" s="257"/>
      <c r="GSD842" s="257"/>
      <c r="GSE842" s="257"/>
      <c r="GSF842" s="257"/>
      <c r="GSG842" s="257"/>
      <c r="GSH842" s="257"/>
      <c r="GSI842" s="257"/>
      <c r="GSJ842" s="257"/>
      <c r="GSK842" s="257"/>
      <c r="GSL842" s="257"/>
      <c r="GSM842" s="257"/>
      <c r="GSN842" s="257"/>
      <c r="GSO842" s="257"/>
      <c r="GSP842" s="257"/>
      <c r="GSQ842" s="257"/>
      <c r="GSR842" s="257"/>
      <c r="GSS842" s="257"/>
      <c r="GST842" s="257"/>
      <c r="GSU842" s="257"/>
      <c r="GSV842" s="257"/>
      <c r="GSW842" s="257"/>
      <c r="GSX842" s="257"/>
      <c r="GSY842" s="257"/>
      <c r="GSZ842" s="257"/>
      <c r="GTA842" s="257"/>
      <c r="GTB842" s="257"/>
      <c r="GTC842" s="257"/>
      <c r="GTD842" s="257"/>
      <c r="GTE842" s="257"/>
      <c r="GTF842" s="257"/>
      <c r="GTG842" s="257"/>
      <c r="GTH842" s="257"/>
      <c r="GTI842" s="257"/>
      <c r="GTJ842" s="257"/>
      <c r="GTK842" s="257"/>
      <c r="GTL842" s="257"/>
      <c r="GTM842" s="257"/>
      <c r="GTN842" s="257"/>
      <c r="GTO842" s="257"/>
      <c r="GTP842" s="257"/>
      <c r="GTQ842" s="257"/>
      <c r="GTR842" s="257"/>
      <c r="GTS842" s="257"/>
      <c r="GTT842" s="257"/>
      <c r="GTU842" s="257"/>
      <c r="GTV842" s="257"/>
      <c r="GTW842" s="257"/>
      <c r="GTX842" s="257"/>
      <c r="GTY842" s="257"/>
      <c r="GTZ842" s="257"/>
      <c r="GUA842" s="257"/>
      <c r="GUB842" s="257"/>
      <c r="GUC842" s="257"/>
      <c r="GUD842" s="257"/>
      <c r="GUE842" s="257"/>
      <c r="GUF842" s="257"/>
      <c r="GUG842" s="257"/>
      <c r="GUH842" s="257"/>
      <c r="GUI842" s="257"/>
      <c r="GUJ842" s="257"/>
      <c r="GUK842" s="257"/>
      <c r="GUL842" s="257"/>
      <c r="GUM842" s="257"/>
      <c r="GUN842" s="257"/>
      <c r="GUO842" s="257"/>
      <c r="GUP842" s="257"/>
      <c r="GUQ842" s="257"/>
      <c r="GUR842" s="257"/>
      <c r="GUS842" s="257"/>
      <c r="GUT842" s="257"/>
      <c r="GUU842" s="257"/>
      <c r="GUV842" s="257"/>
      <c r="GUW842" s="257"/>
      <c r="GUX842" s="257"/>
      <c r="GUY842" s="257"/>
      <c r="GUZ842" s="257"/>
      <c r="GVA842" s="257"/>
      <c r="GVB842" s="257"/>
      <c r="GVC842" s="257"/>
      <c r="GVD842" s="257"/>
      <c r="GVE842" s="257"/>
      <c r="GVF842" s="257"/>
      <c r="GVG842" s="257"/>
      <c r="GVH842" s="257"/>
      <c r="GVI842" s="257"/>
      <c r="GVJ842" s="257"/>
      <c r="GVK842" s="257"/>
      <c r="GVL842" s="257"/>
      <c r="GVM842" s="257"/>
      <c r="GVN842" s="257"/>
      <c r="GVO842" s="257"/>
      <c r="GVP842" s="257"/>
      <c r="GVQ842" s="257"/>
      <c r="GVR842" s="257"/>
      <c r="GVS842" s="257"/>
      <c r="GVT842" s="257"/>
      <c r="GVU842" s="257"/>
      <c r="GVV842" s="257"/>
      <c r="GVW842" s="257"/>
      <c r="GVX842" s="257"/>
      <c r="GVY842" s="257"/>
      <c r="GVZ842" s="257"/>
      <c r="GWA842" s="257"/>
      <c r="GWB842" s="257"/>
      <c r="GWC842" s="257"/>
      <c r="GWD842" s="257"/>
      <c r="GWE842" s="257"/>
      <c r="GWF842" s="257"/>
      <c r="GWG842" s="257"/>
      <c r="GWH842" s="257"/>
      <c r="GWI842" s="257"/>
      <c r="GWJ842" s="257"/>
      <c r="GWK842" s="257"/>
      <c r="GWL842" s="257"/>
      <c r="GWM842" s="257"/>
      <c r="GWN842" s="257"/>
      <c r="GWO842" s="257"/>
      <c r="GWP842" s="257"/>
      <c r="GWQ842" s="257"/>
      <c r="GWR842" s="257"/>
      <c r="GWS842" s="257"/>
      <c r="GWT842" s="257"/>
      <c r="GWU842" s="257"/>
      <c r="GWV842" s="257"/>
      <c r="GWW842" s="257"/>
      <c r="GWX842" s="257"/>
      <c r="GWY842" s="257"/>
      <c r="GWZ842" s="257"/>
      <c r="GXA842" s="257"/>
      <c r="GXB842" s="257"/>
      <c r="GXC842" s="257"/>
      <c r="GXD842" s="257"/>
      <c r="GXE842" s="257"/>
      <c r="GXF842" s="257"/>
      <c r="GXG842" s="257"/>
      <c r="GXH842" s="257"/>
      <c r="GXI842" s="257"/>
      <c r="GXJ842" s="257"/>
      <c r="GXK842" s="257"/>
      <c r="GXL842" s="257"/>
      <c r="GXM842" s="257"/>
      <c r="GXN842" s="257"/>
      <c r="GXO842" s="257"/>
      <c r="GXP842" s="257"/>
      <c r="GXQ842" s="257"/>
      <c r="GXR842" s="257"/>
      <c r="GXS842" s="257"/>
      <c r="GXT842" s="257"/>
      <c r="GXU842" s="257"/>
      <c r="GXV842" s="257"/>
      <c r="GXW842" s="257"/>
      <c r="GXX842" s="257"/>
      <c r="GXY842" s="257"/>
      <c r="GXZ842" s="257"/>
      <c r="GYA842" s="257"/>
      <c r="GYB842" s="257"/>
      <c r="GYC842" s="257"/>
      <c r="GYD842" s="257"/>
      <c r="GYE842" s="257"/>
      <c r="GYF842" s="257"/>
      <c r="GYG842" s="257"/>
      <c r="GYH842" s="257"/>
      <c r="GYI842" s="257"/>
      <c r="GYJ842" s="257"/>
      <c r="GYK842" s="257"/>
      <c r="GYL842" s="257"/>
      <c r="GYM842" s="257"/>
      <c r="GYN842" s="257"/>
      <c r="GYO842" s="257"/>
      <c r="GYP842" s="257"/>
      <c r="GYQ842" s="257"/>
      <c r="GYR842" s="257"/>
      <c r="GYS842" s="257"/>
      <c r="GYT842" s="257"/>
      <c r="GYU842" s="257"/>
      <c r="GYV842" s="257"/>
      <c r="GYW842" s="257"/>
      <c r="GYX842" s="257"/>
      <c r="GYY842" s="257"/>
      <c r="GYZ842" s="257"/>
      <c r="GZA842" s="257"/>
      <c r="GZB842" s="257"/>
      <c r="GZC842" s="257"/>
      <c r="GZD842" s="257"/>
      <c r="GZE842" s="257"/>
      <c r="GZF842" s="257"/>
      <c r="GZG842" s="257"/>
      <c r="GZH842" s="257"/>
      <c r="GZI842" s="257"/>
      <c r="GZJ842" s="257"/>
      <c r="GZK842" s="257"/>
      <c r="GZL842" s="257"/>
      <c r="GZM842" s="257"/>
      <c r="GZN842" s="257"/>
      <c r="GZO842" s="257"/>
      <c r="GZP842" s="257"/>
      <c r="GZQ842" s="257"/>
      <c r="GZR842" s="257"/>
      <c r="GZS842" s="257"/>
      <c r="GZT842" s="257"/>
      <c r="GZU842" s="257"/>
      <c r="GZV842" s="257"/>
      <c r="GZW842" s="257"/>
      <c r="GZX842" s="257"/>
      <c r="GZY842" s="257"/>
      <c r="GZZ842" s="257"/>
      <c r="HAA842" s="257"/>
      <c r="HAB842" s="257"/>
      <c r="HAC842" s="257"/>
      <c r="HAD842" s="257"/>
      <c r="HAE842" s="257"/>
      <c r="HAF842" s="257"/>
      <c r="HAG842" s="257"/>
      <c r="HAH842" s="257"/>
      <c r="HAI842" s="257"/>
      <c r="HAJ842" s="257"/>
      <c r="HAK842" s="257"/>
      <c r="HAL842" s="257"/>
      <c r="HAM842" s="257"/>
      <c r="HAN842" s="257"/>
      <c r="HAO842" s="257"/>
      <c r="HAP842" s="257"/>
      <c r="HAQ842" s="257"/>
      <c r="HAR842" s="257"/>
      <c r="HAS842" s="257"/>
      <c r="HAT842" s="257"/>
      <c r="HAU842" s="257"/>
      <c r="HAV842" s="257"/>
      <c r="HAW842" s="257"/>
      <c r="HAX842" s="257"/>
      <c r="HAY842" s="257"/>
      <c r="HAZ842" s="257"/>
      <c r="HBA842" s="257"/>
      <c r="HBB842" s="257"/>
      <c r="HBC842" s="257"/>
      <c r="HBD842" s="257"/>
      <c r="HBE842" s="257"/>
      <c r="HBF842" s="257"/>
      <c r="HBG842" s="257"/>
      <c r="HBH842" s="257"/>
      <c r="HBI842" s="257"/>
      <c r="HBJ842" s="257"/>
      <c r="HBK842" s="257"/>
      <c r="HBL842" s="257"/>
      <c r="HBM842" s="257"/>
      <c r="HBN842" s="257"/>
      <c r="HBO842" s="257"/>
      <c r="HBP842" s="257"/>
      <c r="HBQ842" s="257"/>
      <c r="HBR842" s="257"/>
      <c r="HBS842" s="257"/>
      <c r="HBT842" s="257"/>
      <c r="HBU842" s="257"/>
      <c r="HBV842" s="257"/>
      <c r="HBW842" s="257"/>
      <c r="HBX842" s="257"/>
      <c r="HBY842" s="257"/>
      <c r="HBZ842" s="257"/>
      <c r="HCA842" s="257"/>
      <c r="HCB842" s="257"/>
      <c r="HCC842" s="257"/>
      <c r="HCD842" s="257"/>
      <c r="HCE842" s="257"/>
      <c r="HCF842" s="257"/>
      <c r="HCG842" s="257"/>
      <c r="HCH842" s="257"/>
      <c r="HCI842" s="257"/>
      <c r="HCJ842" s="257"/>
      <c r="HCK842" s="257"/>
      <c r="HCL842" s="257"/>
      <c r="HCM842" s="257"/>
      <c r="HCN842" s="257"/>
      <c r="HCO842" s="257"/>
      <c r="HCP842" s="257"/>
      <c r="HCQ842" s="257"/>
      <c r="HCR842" s="257"/>
      <c r="HCS842" s="257"/>
      <c r="HCT842" s="257"/>
      <c r="HCU842" s="257"/>
      <c r="HCV842" s="257"/>
      <c r="HCW842" s="257"/>
      <c r="HCX842" s="257"/>
      <c r="HCY842" s="257"/>
      <c r="HCZ842" s="257"/>
      <c r="HDA842" s="257"/>
      <c r="HDB842" s="257"/>
      <c r="HDC842" s="257"/>
      <c r="HDD842" s="257"/>
      <c r="HDE842" s="257"/>
      <c r="HDF842" s="257"/>
      <c r="HDG842" s="257"/>
      <c r="HDH842" s="257"/>
      <c r="HDI842" s="257"/>
      <c r="HDJ842" s="257"/>
      <c r="HDK842" s="257"/>
      <c r="HDL842" s="257"/>
      <c r="HDM842" s="257"/>
      <c r="HDN842" s="257"/>
      <c r="HDO842" s="257"/>
      <c r="HDP842" s="257"/>
      <c r="HDQ842" s="257"/>
      <c r="HDR842" s="257"/>
      <c r="HDS842" s="257"/>
      <c r="HDT842" s="257"/>
      <c r="HDU842" s="257"/>
      <c r="HDV842" s="257"/>
      <c r="HDW842" s="257"/>
      <c r="HDX842" s="257"/>
      <c r="HDY842" s="257"/>
      <c r="HDZ842" s="257"/>
      <c r="HEA842" s="257"/>
      <c r="HEB842" s="257"/>
      <c r="HEC842" s="257"/>
      <c r="HED842" s="257"/>
      <c r="HEE842" s="257"/>
      <c r="HEF842" s="257"/>
      <c r="HEG842" s="257"/>
      <c r="HEH842" s="257"/>
      <c r="HEI842" s="257"/>
      <c r="HEJ842" s="257"/>
      <c r="HEK842" s="257"/>
      <c r="HEL842" s="257"/>
      <c r="HEM842" s="257"/>
      <c r="HEN842" s="257"/>
      <c r="HEO842" s="257"/>
      <c r="HEP842" s="257"/>
      <c r="HEQ842" s="257"/>
      <c r="HER842" s="257"/>
      <c r="HES842" s="257"/>
      <c r="HET842" s="257"/>
      <c r="HEU842" s="257"/>
      <c r="HEV842" s="257"/>
      <c r="HEW842" s="257"/>
      <c r="HEX842" s="257"/>
      <c r="HEY842" s="257"/>
      <c r="HEZ842" s="257"/>
      <c r="HFA842" s="257"/>
      <c r="HFB842" s="257"/>
      <c r="HFC842" s="257"/>
      <c r="HFD842" s="257"/>
      <c r="HFE842" s="257"/>
      <c r="HFF842" s="257"/>
      <c r="HFG842" s="257"/>
      <c r="HFH842" s="257"/>
      <c r="HFI842" s="257"/>
      <c r="HFJ842" s="257"/>
      <c r="HFK842" s="257"/>
      <c r="HFL842" s="257"/>
      <c r="HFM842" s="257"/>
      <c r="HFN842" s="257"/>
      <c r="HFO842" s="257"/>
      <c r="HFP842" s="257"/>
      <c r="HFQ842" s="257"/>
      <c r="HFR842" s="257"/>
      <c r="HFS842" s="257"/>
      <c r="HFT842" s="257"/>
      <c r="HFU842" s="257"/>
      <c r="HFV842" s="257"/>
      <c r="HFW842" s="257"/>
      <c r="HFX842" s="257"/>
      <c r="HFY842" s="257"/>
      <c r="HFZ842" s="257"/>
      <c r="HGA842" s="257"/>
      <c r="HGB842" s="257"/>
      <c r="HGC842" s="257"/>
      <c r="HGD842" s="257"/>
      <c r="HGE842" s="257"/>
      <c r="HGF842" s="257"/>
      <c r="HGG842" s="257"/>
      <c r="HGH842" s="257"/>
      <c r="HGI842" s="257"/>
      <c r="HGJ842" s="257"/>
      <c r="HGK842" s="257"/>
      <c r="HGL842" s="257"/>
      <c r="HGM842" s="257"/>
      <c r="HGN842" s="257"/>
      <c r="HGO842" s="257"/>
      <c r="HGP842" s="257"/>
      <c r="HGQ842" s="257"/>
      <c r="HGR842" s="257"/>
      <c r="HGS842" s="257"/>
      <c r="HGT842" s="257"/>
      <c r="HGU842" s="257"/>
      <c r="HGV842" s="257"/>
      <c r="HGW842" s="257"/>
      <c r="HGX842" s="257"/>
      <c r="HGY842" s="257"/>
      <c r="HGZ842" s="257"/>
      <c r="HHA842" s="257"/>
      <c r="HHB842" s="257"/>
      <c r="HHC842" s="257"/>
      <c r="HHD842" s="257"/>
      <c r="HHE842" s="257"/>
      <c r="HHF842" s="257"/>
      <c r="HHG842" s="257"/>
      <c r="HHH842" s="257"/>
      <c r="HHI842" s="257"/>
      <c r="HHJ842" s="257"/>
      <c r="HHK842" s="257"/>
      <c r="HHL842" s="257"/>
      <c r="HHM842" s="257"/>
      <c r="HHN842" s="257"/>
      <c r="HHO842" s="257"/>
      <c r="HHP842" s="257"/>
      <c r="HHQ842" s="257"/>
      <c r="HHR842" s="257"/>
      <c r="HHS842" s="257"/>
      <c r="HHT842" s="257"/>
      <c r="HHU842" s="257"/>
      <c r="HHV842" s="257"/>
      <c r="HHW842" s="257"/>
      <c r="HHX842" s="257"/>
      <c r="HHY842" s="257"/>
      <c r="HHZ842" s="257"/>
      <c r="HIA842" s="257"/>
      <c r="HIB842" s="257"/>
      <c r="HIC842" s="257"/>
      <c r="HID842" s="257"/>
      <c r="HIE842" s="257"/>
      <c r="HIF842" s="257"/>
      <c r="HIG842" s="257"/>
      <c r="HIH842" s="257"/>
      <c r="HII842" s="257"/>
      <c r="HIJ842" s="257"/>
      <c r="HIK842" s="257"/>
      <c r="HIL842" s="257"/>
      <c r="HIM842" s="257"/>
      <c r="HIN842" s="257"/>
      <c r="HIO842" s="257"/>
      <c r="HIP842" s="257"/>
      <c r="HIQ842" s="257"/>
      <c r="HIR842" s="257"/>
      <c r="HIS842" s="257"/>
      <c r="HIT842" s="257"/>
      <c r="HIU842" s="257"/>
      <c r="HIV842" s="257"/>
      <c r="HIW842" s="257"/>
      <c r="HIX842" s="257"/>
      <c r="HIY842" s="257"/>
      <c r="HIZ842" s="257"/>
      <c r="HJA842" s="257"/>
      <c r="HJB842" s="257"/>
      <c r="HJC842" s="257"/>
      <c r="HJD842" s="257"/>
      <c r="HJE842" s="257"/>
      <c r="HJF842" s="257"/>
      <c r="HJG842" s="257"/>
      <c r="HJH842" s="257"/>
      <c r="HJI842" s="257"/>
      <c r="HJJ842" s="257"/>
      <c r="HJK842" s="257"/>
      <c r="HJL842" s="257"/>
      <c r="HJM842" s="257"/>
      <c r="HJN842" s="257"/>
      <c r="HJO842" s="257"/>
      <c r="HJP842" s="257"/>
      <c r="HJQ842" s="257"/>
      <c r="HJR842" s="257"/>
      <c r="HJS842" s="257"/>
      <c r="HJT842" s="257"/>
      <c r="HJU842" s="257"/>
      <c r="HJV842" s="257"/>
      <c r="HJW842" s="257"/>
      <c r="HJX842" s="257"/>
      <c r="HJY842" s="257"/>
      <c r="HJZ842" s="257"/>
      <c r="HKA842" s="257"/>
      <c r="HKB842" s="257"/>
      <c r="HKC842" s="257"/>
      <c r="HKD842" s="257"/>
      <c r="HKE842" s="257"/>
      <c r="HKF842" s="257"/>
      <c r="HKG842" s="257"/>
      <c r="HKH842" s="257"/>
      <c r="HKI842" s="257"/>
      <c r="HKJ842" s="257"/>
      <c r="HKK842" s="257"/>
      <c r="HKL842" s="257"/>
      <c r="HKM842" s="257"/>
      <c r="HKN842" s="257"/>
      <c r="HKO842" s="257"/>
      <c r="HKP842" s="257"/>
      <c r="HKQ842" s="257"/>
      <c r="HKR842" s="257"/>
      <c r="HKS842" s="257"/>
      <c r="HKT842" s="257"/>
      <c r="HKU842" s="257"/>
      <c r="HKV842" s="257"/>
      <c r="HKW842" s="257"/>
      <c r="HKX842" s="257"/>
      <c r="HKY842" s="257"/>
      <c r="HKZ842" s="257"/>
      <c r="HLA842" s="257"/>
      <c r="HLB842" s="257"/>
      <c r="HLC842" s="257"/>
      <c r="HLD842" s="257"/>
      <c r="HLE842" s="257"/>
      <c r="HLF842" s="257"/>
      <c r="HLG842" s="257"/>
      <c r="HLH842" s="257"/>
      <c r="HLI842" s="257"/>
      <c r="HLJ842" s="257"/>
      <c r="HLK842" s="257"/>
      <c r="HLL842" s="257"/>
      <c r="HLM842" s="257"/>
      <c r="HLN842" s="257"/>
      <c r="HLO842" s="257"/>
      <c r="HLP842" s="257"/>
      <c r="HLQ842" s="257"/>
      <c r="HLR842" s="257"/>
      <c r="HLS842" s="257"/>
      <c r="HLT842" s="257"/>
      <c r="HLU842" s="257"/>
      <c r="HLV842" s="257"/>
      <c r="HLW842" s="257"/>
      <c r="HLX842" s="257"/>
      <c r="HLY842" s="257"/>
      <c r="HLZ842" s="257"/>
      <c r="HMA842" s="257"/>
      <c r="HMB842" s="257"/>
      <c r="HMC842" s="257"/>
      <c r="HMD842" s="257"/>
      <c r="HME842" s="257"/>
      <c r="HMF842" s="257"/>
      <c r="HMG842" s="257"/>
      <c r="HMH842" s="257"/>
      <c r="HMI842" s="257"/>
      <c r="HMJ842" s="257"/>
      <c r="HMK842" s="257"/>
      <c r="HML842" s="257"/>
      <c r="HMM842" s="257"/>
      <c r="HMN842" s="257"/>
      <c r="HMO842" s="257"/>
      <c r="HMP842" s="257"/>
      <c r="HMQ842" s="257"/>
      <c r="HMR842" s="257"/>
      <c r="HMS842" s="257"/>
      <c r="HMT842" s="257"/>
      <c r="HMU842" s="257"/>
      <c r="HMV842" s="257"/>
      <c r="HMW842" s="257"/>
      <c r="HMX842" s="257"/>
      <c r="HMY842" s="257"/>
      <c r="HMZ842" s="257"/>
      <c r="HNA842" s="257"/>
      <c r="HNB842" s="257"/>
      <c r="HNC842" s="257"/>
      <c r="HND842" s="257"/>
      <c r="HNE842" s="257"/>
      <c r="HNF842" s="257"/>
      <c r="HNG842" s="257"/>
      <c r="HNH842" s="257"/>
      <c r="HNI842" s="257"/>
      <c r="HNJ842" s="257"/>
      <c r="HNK842" s="257"/>
      <c r="HNL842" s="257"/>
      <c r="HNM842" s="257"/>
      <c r="HNN842" s="257"/>
      <c r="HNO842" s="257"/>
      <c r="HNP842" s="257"/>
      <c r="HNQ842" s="257"/>
      <c r="HNR842" s="257"/>
      <c r="HNS842" s="257"/>
      <c r="HNT842" s="257"/>
      <c r="HNU842" s="257"/>
      <c r="HNV842" s="257"/>
      <c r="HNW842" s="257"/>
      <c r="HNX842" s="257"/>
      <c r="HNY842" s="257"/>
      <c r="HNZ842" s="257"/>
      <c r="HOA842" s="257"/>
      <c r="HOB842" s="257"/>
      <c r="HOC842" s="257"/>
      <c r="HOD842" s="257"/>
      <c r="HOE842" s="257"/>
      <c r="HOF842" s="257"/>
      <c r="HOG842" s="257"/>
      <c r="HOH842" s="257"/>
      <c r="HOI842" s="257"/>
      <c r="HOJ842" s="257"/>
      <c r="HOK842" s="257"/>
      <c r="HOL842" s="257"/>
      <c r="HOM842" s="257"/>
      <c r="HON842" s="257"/>
      <c r="HOO842" s="257"/>
      <c r="HOP842" s="257"/>
      <c r="HOQ842" s="257"/>
      <c r="HOR842" s="257"/>
      <c r="HOS842" s="257"/>
      <c r="HOT842" s="257"/>
      <c r="HOU842" s="257"/>
      <c r="HOV842" s="257"/>
      <c r="HOW842" s="257"/>
      <c r="HOX842" s="257"/>
      <c r="HOY842" s="257"/>
      <c r="HOZ842" s="257"/>
      <c r="HPA842" s="257"/>
      <c r="HPB842" s="257"/>
      <c r="HPC842" s="257"/>
      <c r="HPD842" s="257"/>
      <c r="HPE842" s="257"/>
      <c r="HPF842" s="257"/>
      <c r="HPG842" s="257"/>
      <c r="HPH842" s="257"/>
      <c r="HPI842" s="257"/>
      <c r="HPJ842" s="257"/>
      <c r="HPK842" s="257"/>
      <c r="HPL842" s="257"/>
      <c r="HPM842" s="257"/>
      <c r="HPN842" s="257"/>
      <c r="HPO842" s="257"/>
      <c r="HPP842" s="257"/>
      <c r="HPQ842" s="257"/>
      <c r="HPR842" s="257"/>
      <c r="HPS842" s="257"/>
      <c r="HPT842" s="257"/>
      <c r="HPU842" s="257"/>
      <c r="HPV842" s="257"/>
      <c r="HPW842" s="257"/>
      <c r="HPX842" s="257"/>
      <c r="HPY842" s="257"/>
      <c r="HPZ842" s="257"/>
      <c r="HQA842" s="257"/>
      <c r="HQB842" s="257"/>
      <c r="HQC842" s="257"/>
      <c r="HQD842" s="257"/>
      <c r="HQE842" s="257"/>
      <c r="HQF842" s="257"/>
      <c r="HQG842" s="257"/>
      <c r="HQH842" s="257"/>
      <c r="HQI842" s="257"/>
      <c r="HQJ842" s="257"/>
      <c r="HQK842" s="257"/>
      <c r="HQL842" s="257"/>
      <c r="HQM842" s="257"/>
      <c r="HQN842" s="257"/>
      <c r="HQO842" s="257"/>
      <c r="HQP842" s="257"/>
      <c r="HQQ842" s="257"/>
      <c r="HQR842" s="257"/>
      <c r="HQS842" s="257"/>
      <c r="HQT842" s="257"/>
      <c r="HQU842" s="257"/>
      <c r="HQV842" s="257"/>
      <c r="HQW842" s="257"/>
      <c r="HQX842" s="257"/>
      <c r="HQY842" s="257"/>
      <c r="HQZ842" s="257"/>
      <c r="HRA842" s="257"/>
      <c r="HRB842" s="257"/>
      <c r="HRC842" s="257"/>
      <c r="HRD842" s="257"/>
      <c r="HRE842" s="257"/>
      <c r="HRF842" s="257"/>
      <c r="HRG842" s="257"/>
      <c r="HRH842" s="257"/>
      <c r="HRI842" s="257"/>
      <c r="HRJ842" s="257"/>
      <c r="HRK842" s="257"/>
      <c r="HRL842" s="257"/>
      <c r="HRM842" s="257"/>
      <c r="HRN842" s="257"/>
      <c r="HRO842" s="257"/>
      <c r="HRP842" s="257"/>
      <c r="HRQ842" s="257"/>
      <c r="HRR842" s="257"/>
      <c r="HRS842" s="257"/>
      <c r="HRT842" s="257"/>
      <c r="HRU842" s="257"/>
      <c r="HRV842" s="257"/>
      <c r="HRW842" s="257"/>
      <c r="HRX842" s="257"/>
      <c r="HRY842" s="257"/>
      <c r="HRZ842" s="257"/>
      <c r="HSA842" s="257"/>
      <c r="HSB842" s="257"/>
      <c r="HSC842" s="257"/>
      <c r="HSD842" s="257"/>
      <c r="HSE842" s="257"/>
      <c r="HSF842" s="257"/>
      <c r="HSG842" s="257"/>
      <c r="HSH842" s="257"/>
      <c r="HSI842" s="257"/>
      <c r="HSJ842" s="257"/>
      <c r="HSK842" s="257"/>
      <c r="HSL842" s="257"/>
      <c r="HSM842" s="257"/>
      <c r="HSN842" s="257"/>
      <c r="HSO842" s="257"/>
      <c r="HSP842" s="257"/>
      <c r="HSQ842" s="257"/>
      <c r="HSR842" s="257"/>
      <c r="HSS842" s="257"/>
      <c r="HST842" s="257"/>
      <c r="HSU842" s="257"/>
      <c r="HSV842" s="257"/>
      <c r="HSW842" s="257"/>
      <c r="HSX842" s="257"/>
      <c r="HSY842" s="257"/>
      <c r="HSZ842" s="257"/>
      <c r="HTA842" s="257"/>
      <c r="HTB842" s="257"/>
      <c r="HTC842" s="257"/>
      <c r="HTD842" s="257"/>
      <c r="HTE842" s="257"/>
      <c r="HTF842" s="257"/>
      <c r="HTG842" s="257"/>
      <c r="HTH842" s="257"/>
      <c r="HTI842" s="257"/>
      <c r="HTJ842" s="257"/>
      <c r="HTK842" s="257"/>
      <c r="HTL842" s="257"/>
      <c r="HTM842" s="257"/>
      <c r="HTN842" s="257"/>
      <c r="HTO842" s="257"/>
      <c r="HTP842" s="257"/>
      <c r="HTQ842" s="257"/>
      <c r="HTR842" s="257"/>
      <c r="HTS842" s="257"/>
      <c r="HTT842" s="257"/>
      <c r="HTU842" s="257"/>
      <c r="HTV842" s="257"/>
      <c r="HTW842" s="257"/>
      <c r="HTX842" s="257"/>
      <c r="HTY842" s="257"/>
      <c r="HTZ842" s="257"/>
      <c r="HUA842" s="257"/>
      <c r="HUB842" s="257"/>
      <c r="HUC842" s="257"/>
      <c r="HUD842" s="257"/>
      <c r="HUE842" s="257"/>
      <c r="HUF842" s="257"/>
      <c r="HUG842" s="257"/>
      <c r="HUH842" s="257"/>
      <c r="HUI842" s="257"/>
      <c r="HUJ842" s="257"/>
      <c r="HUK842" s="257"/>
      <c r="HUL842" s="257"/>
      <c r="HUM842" s="257"/>
      <c r="HUN842" s="257"/>
      <c r="HUO842" s="257"/>
      <c r="HUP842" s="257"/>
      <c r="HUQ842" s="257"/>
      <c r="HUR842" s="257"/>
      <c r="HUS842" s="257"/>
      <c r="HUT842" s="257"/>
      <c r="HUU842" s="257"/>
      <c r="HUV842" s="257"/>
      <c r="HUW842" s="257"/>
      <c r="HUX842" s="257"/>
      <c r="HUY842" s="257"/>
      <c r="HUZ842" s="257"/>
      <c r="HVA842" s="257"/>
      <c r="HVB842" s="257"/>
      <c r="HVC842" s="257"/>
      <c r="HVD842" s="257"/>
      <c r="HVE842" s="257"/>
      <c r="HVF842" s="257"/>
      <c r="HVG842" s="257"/>
      <c r="HVH842" s="257"/>
      <c r="HVI842" s="257"/>
      <c r="HVJ842" s="257"/>
      <c r="HVK842" s="257"/>
      <c r="HVL842" s="257"/>
      <c r="HVM842" s="257"/>
      <c r="HVN842" s="257"/>
      <c r="HVO842" s="257"/>
      <c r="HVP842" s="257"/>
      <c r="HVQ842" s="257"/>
      <c r="HVR842" s="257"/>
      <c r="HVS842" s="257"/>
      <c r="HVT842" s="257"/>
      <c r="HVU842" s="257"/>
      <c r="HVV842" s="257"/>
      <c r="HVW842" s="257"/>
      <c r="HVX842" s="257"/>
      <c r="HVY842" s="257"/>
      <c r="HVZ842" s="257"/>
      <c r="HWA842" s="257"/>
      <c r="HWB842" s="257"/>
      <c r="HWC842" s="257"/>
      <c r="HWD842" s="257"/>
      <c r="HWE842" s="257"/>
      <c r="HWF842" s="257"/>
      <c r="HWG842" s="257"/>
      <c r="HWH842" s="257"/>
      <c r="HWI842" s="257"/>
      <c r="HWJ842" s="257"/>
      <c r="HWK842" s="257"/>
      <c r="HWL842" s="257"/>
      <c r="HWM842" s="257"/>
      <c r="HWN842" s="257"/>
      <c r="HWO842" s="257"/>
      <c r="HWP842" s="257"/>
      <c r="HWQ842" s="257"/>
      <c r="HWR842" s="257"/>
      <c r="HWS842" s="257"/>
      <c r="HWT842" s="257"/>
      <c r="HWU842" s="257"/>
      <c r="HWV842" s="257"/>
      <c r="HWW842" s="257"/>
      <c r="HWX842" s="257"/>
      <c r="HWY842" s="257"/>
      <c r="HWZ842" s="257"/>
      <c r="HXA842" s="257"/>
      <c r="HXB842" s="257"/>
      <c r="HXC842" s="257"/>
      <c r="HXD842" s="257"/>
      <c r="HXE842" s="257"/>
      <c r="HXF842" s="257"/>
      <c r="HXG842" s="257"/>
      <c r="HXH842" s="257"/>
      <c r="HXI842" s="257"/>
      <c r="HXJ842" s="257"/>
      <c r="HXK842" s="257"/>
      <c r="HXL842" s="257"/>
      <c r="HXM842" s="257"/>
      <c r="HXN842" s="257"/>
      <c r="HXO842" s="257"/>
      <c r="HXP842" s="257"/>
      <c r="HXQ842" s="257"/>
      <c r="HXR842" s="257"/>
      <c r="HXS842" s="257"/>
      <c r="HXT842" s="257"/>
      <c r="HXU842" s="257"/>
      <c r="HXV842" s="257"/>
      <c r="HXW842" s="257"/>
      <c r="HXX842" s="257"/>
      <c r="HXY842" s="257"/>
      <c r="HXZ842" s="257"/>
      <c r="HYA842" s="257"/>
      <c r="HYB842" s="257"/>
      <c r="HYC842" s="257"/>
      <c r="HYD842" s="257"/>
      <c r="HYE842" s="257"/>
      <c r="HYF842" s="257"/>
      <c r="HYG842" s="257"/>
      <c r="HYH842" s="257"/>
      <c r="HYI842" s="257"/>
      <c r="HYJ842" s="257"/>
      <c r="HYK842" s="257"/>
      <c r="HYL842" s="257"/>
      <c r="HYM842" s="257"/>
      <c r="HYN842" s="257"/>
      <c r="HYO842" s="257"/>
      <c r="HYP842" s="257"/>
      <c r="HYQ842" s="257"/>
      <c r="HYR842" s="257"/>
      <c r="HYS842" s="257"/>
      <c r="HYT842" s="257"/>
      <c r="HYU842" s="257"/>
      <c r="HYV842" s="257"/>
      <c r="HYW842" s="257"/>
      <c r="HYX842" s="257"/>
      <c r="HYY842" s="257"/>
      <c r="HYZ842" s="257"/>
      <c r="HZA842" s="257"/>
      <c r="HZB842" s="257"/>
      <c r="HZC842" s="257"/>
      <c r="HZD842" s="257"/>
      <c r="HZE842" s="257"/>
      <c r="HZF842" s="257"/>
      <c r="HZG842" s="257"/>
      <c r="HZH842" s="257"/>
      <c r="HZI842" s="257"/>
      <c r="HZJ842" s="257"/>
      <c r="HZK842" s="257"/>
      <c r="HZL842" s="257"/>
      <c r="HZM842" s="257"/>
      <c r="HZN842" s="257"/>
      <c r="HZO842" s="257"/>
      <c r="HZP842" s="257"/>
      <c r="HZQ842" s="257"/>
      <c r="HZR842" s="257"/>
      <c r="HZS842" s="257"/>
      <c r="HZT842" s="257"/>
      <c r="HZU842" s="257"/>
      <c r="HZV842" s="257"/>
      <c r="HZW842" s="257"/>
      <c r="HZX842" s="257"/>
      <c r="HZY842" s="257"/>
      <c r="HZZ842" s="257"/>
      <c r="IAA842" s="257"/>
      <c r="IAB842" s="257"/>
      <c r="IAC842" s="257"/>
      <c r="IAD842" s="257"/>
      <c r="IAE842" s="257"/>
      <c r="IAF842" s="257"/>
      <c r="IAG842" s="257"/>
      <c r="IAH842" s="257"/>
      <c r="IAI842" s="257"/>
      <c r="IAJ842" s="257"/>
      <c r="IAK842" s="257"/>
      <c r="IAL842" s="257"/>
      <c r="IAM842" s="257"/>
      <c r="IAN842" s="257"/>
      <c r="IAO842" s="257"/>
      <c r="IAP842" s="257"/>
      <c r="IAQ842" s="257"/>
      <c r="IAR842" s="257"/>
      <c r="IAS842" s="257"/>
      <c r="IAT842" s="257"/>
      <c r="IAU842" s="257"/>
      <c r="IAV842" s="257"/>
      <c r="IAW842" s="257"/>
      <c r="IAX842" s="257"/>
      <c r="IAY842" s="257"/>
      <c r="IAZ842" s="257"/>
      <c r="IBA842" s="257"/>
      <c r="IBB842" s="257"/>
      <c r="IBC842" s="257"/>
      <c r="IBD842" s="257"/>
      <c r="IBE842" s="257"/>
      <c r="IBF842" s="257"/>
      <c r="IBG842" s="257"/>
      <c r="IBH842" s="257"/>
      <c r="IBI842" s="257"/>
      <c r="IBJ842" s="257"/>
      <c r="IBK842" s="257"/>
      <c r="IBL842" s="257"/>
      <c r="IBM842" s="257"/>
      <c r="IBN842" s="257"/>
      <c r="IBO842" s="257"/>
      <c r="IBP842" s="257"/>
      <c r="IBQ842" s="257"/>
      <c r="IBR842" s="257"/>
      <c r="IBS842" s="257"/>
      <c r="IBT842" s="257"/>
      <c r="IBU842" s="257"/>
      <c r="IBV842" s="257"/>
      <c r="IBW842" s="257"/>
      <c r="IBX842" s="257"/>
      <c r="IBY842" s="257"/>
      <c r="IBZ842" s="257"/>
      <c r="ICA842" s="257"/>
      <c r="ICB842" s="257"/>
      <c r="ICC842" s="257"/>
      <c r="ICD842" s="257"/>
      <c r="ICE842" s="257"/>
      <c r="ICF842" s="257"/>
      <c r="ICG842" s="257"/>
      <c r="ICH842" s="257"/>
      <c r="ICI842" s="257"/>
      <c r="ICJ842" s="257"/>
      <c r="ICK842" s="257"/>
      <c r="ICL842" s="257"/>
      <c r="ICM842" s="257"/>
      <c r="ICN842" s="257"/>
      <c r="ICO842" s="257"/>
      <c r="ICP842" s="257"/>
      <c r="ICQ842" s="257"/>
      <c r="ICR842" s="257"/>
      <c r="ICS842" s="257"/>
      <c r="ICT842" s="257"/>
      <c r="ICU842" s="257"/>
      <c r="ICV842" s="257"/>
      <c r="ICW842" s="257"/>
      <c r="ICX842" s="257"/>
      <c r="ICY842" s="257"/>
      <c r="ICZ842" s="257"/>
      <c r="IDA842" s="257"/>
      <c r="IDB842" s="257"/>
      <c r="IDC842" s="257"/>
      <c r="IDD842" s="257"/>
      <c r="IDE842" s="257"/>
      <c r="IDF842" s="257"/>
      <c r="IDG842" s="257"/>
      <c r="IDH842" s="257"/>
      <c r="IDI842" s="257"/>
      <c r="IDJ842" s="257"/>
      <c r="IDK842" s="257"/>
      <c r="IDL842" s="257"/>
      <c r="IDM842" s="257"/>
      <c r="IDN842" s="257"/>
      <c r="IDO842" s="257"/>
      <c r="IDP842" s="257"/>
      <c r="IDQ842" s="257"/>
      <c r="IDR842" s="257"/>
      <c r="IDS842" s="257"/>
      <c r="IDT842" s="257"/>
      <c r="IDU842" s="257"/>
      <c r="IDV842" s="257"/>
      <c r="IDW842" s="257"/>
      <c r="IDX842" s="257"/>
      <c r="IDY842" s="257"/>
      <c r="IDZ842" s="257"/>
      <c r="IEA842" s="257"/>
      <c r="IEB842" s="257"/>
      <c r="IEC842" s="257"/>
      <c r="IED842" s="257"/>
      <c r="IEE842" s="257"/>
      <c r="IEF842" s="257"/>
      <c r="IEG842" s="257"/>
      <c r="IEH842" s="257"/>
      <c r="IEI842" s="257"/>
      <c r="IEJ842" s="257"/>
      <c r="IEK842" s="257"/>
      <c r="IEL842" s="257"/>
      <c r="IEM842" s="257"/>
      <c r="IEN842" s="257"/>
      <c r="IEO842" s="257"/>
      <c r="IEP842" s="257"/>
      <c r="IEQ842" s="257"/>
      <c r="IER842" s="257"/>
      <c r="IES842" s="257"/>
      <c r="IET842" s="257"/>
      <c r="IEU842" s="257"/>
      <c r="IEV842" s="257"/>
      <c r="IEW842" s="257"/>
      <c r="IEX842" s="257"/>
      <c r="IEY842" s="257"/>
      <c r="IEZ842" s="257"/>
      <c r="IFA842" s="257"/>
      <c r="IFB842" s="257"/>
      <c r="IFC842" s="257"/>
      <c r="IFD842" s="257"/>
      <c r="IFE842" s="257"/>
      <c r="IFF842" s="257"/>
      <c r="IFG842" s="257"/>
      <c r="IFH842" s="257"/>
      <c r="IFI842" s="257"/>
      <c r="IFJ842" s="257"/>
      <c r="IFK842" s="257"/>
      <c r="IFL842" s="257"/>
      <c r="IFM842" s="257"/>
      <c r="IFN842" s="257"/>
      <c r="IFO842" s="257"/>
      <c r="IFP842" s="257"/>
      <c r="IFQ842" s="257"/>
      <c r="IFR842" s="257"/>
      <c r="IFS842" s="257"/>
      <c r="IFT842" s="257"/>
      <c r="IFU842" s="257"/>
      <c r="IFV842" s="257"/>
      <c r="IFW842" s="257"/>
      <c r="IFX842" s="257"/>
      <c r="IFY842" s="257"/>
      <c r="IFZ842" s="257"/>
      <c r="IGA842" s="257"/>
      <c r="IGB842" s="257"/>
      <c r="IGC842" s="257"/>
      <c r="IGD842" s="257"/>
      <c r="IGE842" s="257"/>
      <c r="IGF842" s="257"/>
      <c r="IGG842" s="257"/>
      <c r="IGH842" s="257"/>
      <c r="IGI842" s="257"/>
      <c r="IGJ842" s="257"/>
      <c r="IGK842" s="257"/>
      <c r="IGL842" s="257"/>
      <c r="IGM842" s="257"/>
      <c r="IGN842" s="257"/>
      <c r="IGO842" s="257"/>
      <c r="IGP842" s="257"/>
      <c r="IGQ842" s="257"/>
      <c r="IGR842" s="257"/>
      <c r="IGS842" s="257"/>
      <c r="IGT842" s="257"/>
      <c r="IGU842" s="257"/>
      <c r="IGV842" s="257"/>
      <c r="IGW842" s="257"/>
      <c r="IGX842" s="257"/>
      <c r="IGY842" s="257"/>
      <c r="IGZ842" s="257"/>
      <c r="IHA842" s="257"/>
      <c r="IHB842" s="257"/>
      <c r="IHC842" s="257"/>
      <c r="IHD842" s="257"/>
      <c r="IHE842" s="257"/>
      <c r="IHF842" s="257"/>
      <c r="IHG842" s="257"/>
      <c r="IHH842" s="257"/>
      <c r="IHI842" s="257"/>
      <c r="IHJ842" s="257"/>
      <c r="IHK842" s="257"/>
      <c r="IHL842" s="257"/>
      <c r="IHM842" s="257"/>
      <c r="IHN842" s="257"/>
      <c r="IHO842" s="257"/>
      <c r="IHP842" s="257"/>
      <c r="IHQ842" s="257"/>
      <c r="IHR842" s="257"/>
      <c r="IHS842" s="257"/>
      <c r="IHT842" s="257"/>
      <c r="IHU842" s="257"/>
      <c r="IHV842" s="257"/>
      <c r="IHW842" s="257"/>
      <c r="IHX842" s="257"/>
      <c r="IHY842" s="257"/>
      <c r="IHZ842" s="257"/>
      <c r="IIA842" s="257"/>
      <c r="IIB842" s="257"/>
      <c r="IIC842" s="257"/>
      <c r="IID842" s="257"/>
      <c r="IIE842" s="257"/>
      <c r="IIF842" s="257"/>
      <c r="IIG842" s="257"/>
      <c r="IIH842" s="257"/>
      <c r="III842" s="257"/>
      <c r="IIJ842" s="257"/>
      <c r="IIK842" s="257"/>
      <c r="IIL842" s="257"/>
      <c r="IIM842" s="257"/>
      <c r="IIN842" s="257"/>
      <c r="IIO842" s="257"/>
      <c r="IIP842" s="257"/>
      <c r="IIQ842" s="257"/>
      <c r="IIR842" s="257"/>
      <c r="IIS842" s="257"/>
      <c r="IIT842" s="257"/>
      <c r="IIU842" s="257"/>
      <c r="IIV842" s="257"/>
      <c r="IIW842" s="257"/>
      <c r="IIX842" s="257"/>
      <c r="IIY842" s="257"/>
      <c r="IIZ842" s="257"/>
      <c r="IJA842" s="257"/>
      <c r="IJB842" s="257"/>
      <c r="IJC842" s="257"/>
      <c r="IJD842" s="257"/>
      <c r="IJE842" s="257"/>
      <c r="IJF842" s="257"/>
      <c r="IJG842" s="257"/>
      <c r="IJH842" s="257"/>
      <c r="IJI842" s="257"/>
      <c r="IJJ842" s="257"/>
      <c r="IJK842" s="257"/>
      <c r="IJL842" s="257"/>
      <c r="IJM842" s="257"/>
      <c r="IJN842" s="257"/>
      <c r="IJO842" s="257"/>
      <c r="IJP842" s="257"/>
      <c r="IJQ842" s="257"/>
      <c r="IJR842" s="257"/>
      <c r="IJS842" s="257"/>
      <c r="IJT842" s="257"/>
      <c r="IJU842" s="257"/>
      <c r="IJV842" s="257"/>
      <c r="IJW842" s="257"/>
      <c r="IJX842" s="257"/>
      <c r="IJY842" s="257"/>
      <c r="IJZ842" s="257"/>
      <c r="IKA842" s="257"/>
      <c r="IKB842" s="257"/>
      <c r="IKC842" s="257"/>
      <c r="IKD842" s="257"/>
      <c r="IKE842" s="257"/>
      <c r="IKF842" s="257"/>
      <c r="IKG842" s="257"/>
      <c r="IKH842" s="257"/>
      <c r="IKI842" s="257"/>
      <c r="IKJ842" s="257"/>
      <c r="IKK842" s="257"/>
      <c r="IKL842" s="257"/>
      <c r="IKM842" s="257"/>
      <c r="IKN842" s="257"/>
      <c r="IKO842" s="257"/>
      <c r="IKP842" s="257"/>
      <c r="IKQ842" s="257"/>
      <c r="IKR842" s="257"/>
      <c r="IKS842" s="257"/>
      <c r="IKT842" s="257"/>
      <c r="IKU842" s="257"/>
      <c r="IKV842" s="257"/>
      <c r="IKW842" s="257"/>
      <c r="IKX842" s="257"/>
      <c r="IKY842" s="257"/>
      <c r="IKZ842" s="257"/>
      <c r="ILA842" s="257"/>
      <c r="ILB842" s="257"/>
      <c r="ILC842" s="257"/>
      <c r="ILD842" s="257"/>
      <c r="ILE842" s="257"/>
      <c r="ILF842" s="257"/>
      <c r="ILG842" s="257"/>
      <c r="ILH842" s="257"/>
      <c r="ILI842" s="257"/>
      <c r="ILJ842" s="257"/>
      <c r="ILK842" s="257"/>
      <c r="ILL842" s="257"/>
      <c r="ILM842" s="257"/>
      <c r="ILN842" s="257"/>
      <c r="ILO842" s="257"/>
      <c r="ILP842" s="257"/>
      <c r="ILQ842" s="257"/>
      <c r="ILR842" s="257"/>
      <c r="ILS842" s="257"/>
      <c r="ILT842" s="257"/>
      <c r="ILU842" s="257"/>
      <c r="ILV842" s="257"/>
      <c r="ILW842" s="257"/>
      <c r="ILX842" s="257"/>
      <c r="ILY842" s="257"/>
      <c r="ILZ842" s="257"/>
      <c r="IMA842" s="257"/>
      <c r="IMB842" s="257"/>
      <c r="IMC842" s="257"/>
      <c r="IMD842" s="257"/>
      <c r="IME842" s="257"/>
      <c r="IMF842" s="257"/>
      <c r="IMG842" s="257"/>
      <c r="IMH842" s="257"/>
      <c r="IMI842" s="257"/>
      <c r="IMJ842" s="257"/>
      <c r="IMK842" s="257"/>
      <c r="IML842" s="257"/>
      <c r="IMM842" s="257"/>
      <c r="IMN842" s="257"/>
      <c r="IMO842" s="257"/>
      <c r="IMP842" s="257"/>
      <c r="IMQ842" s="257"/>
      <c r="IMR842" s="257"/>
      <c r="IMS842" s="257"/>
      <c r="IMT842" s="257"/>
      <c r="IMU842" s="257"/>
      <c r="IMV842" s="257"/>
      <c r="IMW842" s="257"/>
      <c r="IMX842" s="257"/>
      <c r="IMY842" s="257"/>
      <c r="IMZ842" s="257"/>
      <c r="INA842" s="257"/>
      <c r="INB842" s="257"/>
      <c r="INC842" s="257"/>
      <c r="IND842" s="257"/>
      <c r="INE842" s="257"/>
      <c r="INF842" s="257"/>
      <c r="ING842" s="257"/>
      <c r="INH842" s="257"/>
      <c r="INI842" s="257"/>
      <c r="INJ842" s="257"/>
      <c r="INK842" s="257"/>
      <c r="INL842" s="257"/>
      <c r="INM842" s="257"/>
      <c r="INN842" s="257"/>
      <c r="INO842" s="257"/>
      <c r="INP842" s="257"/>
      <c r="INQ842" s="257"/>
      <c r="INR842" s="257"/>
      <c r="INS842" s="257"/>
      <c r="INT842" s="257"/>
      <c r="INU842" s="257"/>
      <c r="INV842" s="257"/>
      <c r="INW842" s="257"/>
      <c r="INX842" s="257"/>
      <c r="INY842" s="257"/>
      <c r="INZ842" s="257"/>
      <c r="IOA842" s="257"/>
      <c r="IOB842" s="257"/>
      <c r="IOC842" s="257"/>
      <c r="IOD842" s="257"/>
      <c r="IOE842" s="257"/>
      <c r="IOF842" s="257"/>
      <c r="IOG842" s="257"/>
      <c r="IOH842" s="257"/>
      <c r="IOI842" s="257"/>
      <c r="IOJ842" s="257"/>
      <c r="IOK842" s="257"/>
      <c r="IOL842" s="257"/>
      <c r="IOM842" s="257"/>
      <c r="ION842" s="257"/>
      <c r="IOO842" s="257"/>
      <c r="IOP842" s="257"/>
      <c r="IOQ842" s="257"/>
      <c r="IOR842" s="257"/>
      <c r="IOS842" s="257"/>
      <c r="IOT842" s="257"/>
      <c r="IOU842" s="257"/>
      <c r="IOV842" s="257"/>
      <c r="IOW842" s="257"/>
      <c r="IOX842" s="257"/>
      <c r="IOY842" s="257"/>
      <c r="IOZ842" s="257"/>
      <c r="IPA842" s="257"/>
      <c r="IPB842" s="257"/>
      <c r="IPC842" s="257"/>
      <c r="IPD842" s="257"/>
      <c r="IPE842" s="257"/>
      <c r="IPF842" s="257"/>
      <c r="IPG842" s="257"/>
      <c r="IPH842" s="257"/>
      <c r="IPI842" s="257"/>
      <c r="IPJ842" s="257"/>
      <c r="IPK842" s="257"/>
      <c r="IPL842" s="257"/>
      <c r="IPM842" s="257"/>
      <c r="IPN842" s="257"/>
      <c r="IPO842" s="257"/>
      <c r="IPP842" s="257"/>
      <c r="IPQ842" s="257"/>
      <c r="IPR842" s="257"/>
      <c r="IPS842" s="257"/>
      <c r="IPT842" s="257"/>
      <c r="IPU842" s="257"/>
      <c r="IPV842" s="257"/>
      <c r="IPW842" s="257"/>
      <c r="IPX842" s="257"/>
      <c r="IPY842" s="257"/>
      <c r="IPZ842" s="257"/>
      <c r="IQA842" s="257"/>
      <c r="IQB842" s="257"/>
      <c r="IQC842" s="257"/>
      <c r="IQD842" s="257"/>
      <c r="IQE842" s="257"/>
      <c r="IQF842" s="257"/>
      <c r="IQG842" s="257"/>
      <c r="IQH842" s="257"/>
      <c r="IQI842" s="257"/>
      <c r="IQJ842" s="257"/>
      <c r="IQK842" s="257"/>
      <c r="IQL842" s="257"/>
      <c r="IQM842" s="257"/>
      <c r="IQN842" s="257"/>
      <c r="IQO842" s="257"/>
      <c r="IQP842" s="257"/>
      <c r="IQQ842" s="257"/>
      <c r="IQR842" s="257"/>
      <c r="IQS842" s="257"/>
      <c r="IQT842" s="257"/>
      <c r="IQU842" s="257"/>
      <c r="IQV842" s="257"/>
      <c r="IQW842" s="257"/>
      <c r="IQX842" s="257"/>
      <c r="IQY842" s="257"/>
      <c r="IQZ842" s="257"/>
      <c r="IRA842" s="257"/>
      <c r="IRB842" s="257"/>
      <c r="IRC842" s="257"/>
      <c r="IRD842" s="257"/>
      <c r="IRE842" s="257"/>
      <c r="IRF842" s="257"/>
      <c r="IRG842" s="257"/>
      <c r="IRH842" s="257"/>
      <c r="IRI842" s="257"/>
      <c r="IRJ842" s="257"/>
      <c r="IRK842" s="257"/>
      <c r="IRL842" s="257"/>
      <c r="IRM842" s="257"/>
      <c r="IRN842" s="257"/>
      <c r="IRO842" s="257"/>
      <c r="IRP842" s="257"/>
      <c r="IRQ842" s="257"/>
      <c r="IRR842" s="257"/>
      <c r="IRS842" s="257"/>
      <c r="IRT842" s="257"/>
      <c r="IRU842" s="257"/>
      <c r="IRV842" s="257"/>
      <c r="IRW842" s="257"/>
      <c r="IRX842" s="257"/>
      <c r="IRY842" s="257"/>
      <c r="IRZ842" s="257"/>
      <c r="ISA842" s="257"/>
      <c r="ISB842" s="257"/>
      <c r="ISC842" s="257"/>
      <c r="ISD842" s="257"/>
      <c r="ISE842" s="257"/>
      <c r="ISF842" s="257"/>
      <c r="ISG842" s="257"/>
      <c r="ISH842" s="257"/>
      <c r="ISI842" s="257"/>
      <c r="ISJ842" s="257"/>
      <c r="ISK842" s="257"/>
      <c r="ISL842" s="257"/>
      <c r="ISM842" s="257"/>
      <c r="ISN842" s="257"/>
      <c r="ISO842" s="257"/>
      <c r="ISP842" s="257"/>
      <c r="ISQ842" s="257"/>
      <c r="ISR842" s="257"/>
      <c r="ISS842" s="257"/>
      <c r="IST842" s="257"/>
      <c r="ISU842" s="257"/>
      <c r="ISV842" s="257"/>
      <c r="ISW842" s="257"/>
      <c r="ISX842" s="257"/>
      <c r="ISY842" s="257"/>
      <c r="ISZ842" s="257"/>
      <c r="ITA842" s="257"/>
      <c r="ITB842" s="257"/>
      <c r="ITC842" s="257"/>
      <c r="ITD842" s="257"/>
      <c r="ITE842" s="257"/>
      <c r="ITF842" s="257"/>
      <c r="ITG842" s="257"/>
      <c r="ITH842" s="257"/>
      <c r="ITI842" s="257"/>
      <c r="ITJ842" s="257"/>
      <c r="ITK842" s="257"/>
      <c r="ITL842" s="257"/>
      <c r="ITM842" s="257"/>
      <c r="ITN842" s="257"/>
      <c r="ITO842" s="257"/>
      <c r="ITP842" s="257"/>
      <c r="ITQ842" s="257"/>
      <c r="ITR842" s="257"/>
      <c r="ITS842" s="257"/>
      <c r="ITT842" s="257"/>
      <c r="ITU842" s="257"/>
      <c r="ITV842" s="257"/>
      <c r="ITW842" s="257"/>
      <c r="ITX842" s="257"/>
      <c r="ITY842" s="257"/>
      <c r="ITZ842" s="257"/>
      <c r="IUA842" s="257"/>
      <c r="IUB842" s="257"/>
      <c r="IUC842" s="257"/>
      <c r="IUD842" s="257"/>
      <c r="IUE842" s="257"/>
      <c r="IUF842" s="257"/>
      <c r="IUG842" s="257"/>
      <c r="IUH842" s="257"/>
      <c r="IUI842" s="257"/>
      <c r="IUJ842" s="257"/>
      <c r="IUK842" s="257"/>
      <c r="IUL842" s="257"/>
      <c r="IUM842" s="257"/>
      <c r="IUN842" s="257"/>
      <c r="IUO842" s="257"/>
      <c r="IUP842" s="257"/>
      <c r="IUQ842" s="257"/>
      <c r="IUR842" s="257"/>
      <c r="IUS842" s="257"/>
      <c r="IUT842" s="257"/>
      <c r="IUU842" s="257"/>
      <c r="IUV842" s="257"/>
      <c r="IUW842" s="257"/>
      <c r="IUX842" s="257"/>
      <c r="IUY842" s="257"/>
      <c r="IUZ842" s="257"/>
      <c r="IVA842" s="257"/>
      <c r="IVB842" s="257"/>
      <c r="IVC842" s="257"/>
      <c r="IVD842" s="257"/>
      <c r="IVE842" s="257"/>
      <c r="IVF842" s="257"/>
      <c r="IVG842" s="257"/>
      <c r="IVH842" s="257"/>
      <c r="IVI842" s="257"/>
      <c r="IVJ842" s="257"/>
      <c r="IVK842" s="257"/>
      <c r="IVL842" s="257"/>
      <c r="IVM842" s="257"/>
      <c r="IVN842" s="257"/>
      <c r="IVO842" s="257"/>
      <c r="IVP842" s="257"/>
      <c r="IVQ842" s="257"/>
      <c r="IVR842" s="257"/>
      <c r="IVS842" s="257"/>
      <c r="IVT842" s="257"/>
      <c r="IVU842" s="257"/>
      <c r="IVV842" s="257"/>
      <c r="IVW842" s="257"/>
      <c r="IVX842" s="257"/>
      <c r="IVY842" s="257"/>
      <c r="IVZ842" s="257"/>
      <c r="IWA842" s="257"/>
      <c r="IWB842" s="257"/>
      <c r="IWC842" s="257"/>
      <c r="IWD842" s="257"/>
      <c r="IWE842" s="257"/>
      <c r="IWF842" s="257"/>
      <c r="IWG842" s="257"/>
      <c r="IWH842" s="257"/>
      <c r="IWI842" s="257"/>
      <c r="IWJ842" s="257"/>
      <c r="IWK842" s="257"/>
      <c r="IWL842" s="257"/>
      <c r="IWM842" s="257"/>
      <c r="IWN842" s="257"/>
      <c r="IWO842" s="257"/>
      <c r="IWP842" s="257"/>
      <c r="IWQ842" s="257"/>
      <c r="IWR842" s="257"/>
      <c r="IWS842" s="257"/>
      <c r="IWT842" s="257"/>
      <c r="IWU842" s="257"/>
      <c r="IWV842" s="257"/>
      <c r="IWW842" s="257"/>
      <c r="IWX842" s="257"/>
      <c r="IWY842" s="257"/>
      <c r="IWZ842" s="257"/>
      <c r="IXA842" s="257"/>
      <c r="IXB842" s="257"/>
      <c r="IXC842" s="257"/>
      <c r="IXD842" s="257"/>
      <c r="IXE842" s="257"/>
      <c r="IXF842" s="257"/>
      <c r="IXG842" s="257"/>
      <c r="IXH842" s="257"/>
      <c r="IXI842" s="257"/>
      <c r="IXJ842" s="257"/>
      <c r="IXK842" s="257"/>
      <c r="IXL842" s="257"/>
      <c r="IXM842" s="257"/>
      <c r="IXN842" s="257"/>
      <c r="IXO842" s="257"/>
      <c r="IXP842" s="257"/>
      <c r="IXQ842" s="257"/>
      <c r="IXR842" s="257"/>
      <c r="IXS842" s="257"/>
      <c r="IXT842" s="257"/>
      <c r="IXU842" s="257"/>
      <c r="IXV842" s="257"/>
      <c r="IXW842" s="257"/>
      <c r="IXX842" s="257"/>
      <c r="IXY842" s="257"/>
      <c r="IXZ842" s="257"/>
      <c r="IYA842" s="257"/>
      <c r="IYB842" s="257"/>
      <c r="IYC842" s="257"/>
      <c r="IYD842" s="257"/>
      <c r="IYE842" s="257"/>
      <c r="IYF842" s="257"/>
      <c r="IYG842" s="257"/>
      <c r="IYH842" s="257"/>
      <c r="IYI842" s="257"/>
      <c r="IYJ842" s="257"/>
      <c r="IYK842" s="257"/>
      <c r="IYL842" s="257"/>
      <c r="IYM842" s="257"/>
      <c r="IYN842" s="257"/>
      <c r="IYO842" s="257"/>
      <c r="IYP842" s="257"/>
      <c r="IYQ842" s="257"/>
      <c r="IYR842" s="257"/>
      <c r="IYS842" s="257"/>
      <c r="IYT842" s="257"/>
      <c r="IYU842" s="257"/>
      <c r="IYV842" s="257"/>
      <c r="IYW842" s="257"/>
      <c r="IYX842" s="257"/>
      <c r="IYY842" s="257"/>
      <c r="IYZ842" s="257"/>
      <c r="IZA842" s="257"/>
      <c r="IZB842" s="257"/>
      <c r="IZC842" s="257"/>
      <c r="IZD842" s="257"/>
      <c r="IZE842" s="257"/>
      <c r="IZF842" s="257"/>
      <c r="IZG842" s="257"/>
      <c r="IZH842" s="257"/>
      <c r="IZI842" s="257"/>
      <c r="IZJ842" s="257"/>
      <c r="IZK842" s="257"/>
      <c r="IZL842" s="257"/>
      <c r="IZM842" s="257"/>
      <c r="IZN842" s="257"/>
      <c r="IZO842" s="257"/>
      <c r="IZP842" s="257"/>
      <c r="IZQ842" s="257"/>
      <c r="IZR842" s="257"/>
      <c r="IZS842" s="257"/>
      <c r="IZT842" s="257"/>
      <c r="IZU842" s="257"/>
      <c r="IZV842" s="257"/>
      <c r="IZW842" s="257"/>
      <c r="IZX842" s="257"/>
      <c r="IZY842" s="257"/>
      <c r="IZZ842" s="257"/>
      <c r="JAA842" s="257"/>
      <c r="JAB842" s="257"/>
      <c r="JAC842" s="257"/>
      <c r="JAD842" s="257"/>
      <c r="JAE842" s="257"/>
      <c r="JAF842" s="257"/>
      <c r="JAG842" s="257"/>
      <c r="JAH842" s="257"/>
      <c r="JAI842" s="257"/>
      <c r="JAJ842" s="257"/>
      <c r="JAK842" s="257"/>
      <c r="JAL842" s="257"/>
      <c r="JAM842" s="257"/>
      <c r="JAN842" s="257"/>
      <c r="JAO842" s="257"/>
      <c r="JAP842" s="257"/>
      <c r="JAQ842" s="257"/>
      <c r="JAR842" s="257"/>
      <c r="JAS842" s="257"/>
      <c r="JAT842" s="257"/>
      <c r="JAU842" s="257"/>
      <c r="JAV842" s="257"/>
      <c r="JAW842" s="257"/>
      <c r="JAX842" s="257"/>
      <c r="JAY842" s="257"/>
      <c r="JAZ842" s="257"/>
      <c r="JBA842" s="257"/>
      <c r="JBB842" s="257"/>
      <c r="JBC842" s="257"/>
      <c r="JBD842" s="257"/>
      <c r="JBE842" s="257"/>
      <c r="JBF842" s="257"/>
      <c r="JBG842" s="257"/>
      <c r="JBH842" s="257"/>
      <c r="JBI842" s="257"/>
      <c r="JBJ842" s="257"/>
      <c r="JBK842" s="257"/>
      <c r="JBL842" s="257"/>
      <c r="JBM842" s="257"/>
      <c r="JBN842" s="257"/>
      <c r="JBO842" s="257"/>
      <c r="JBP842" s="257"/>
      <c r="JBQ842" s="257"/>
      <c r="JBR842" s="257"/>
      <c r="JBS842" s="257"/>
      <c r="JBT842" s="257"/>
      <c r="JBU842" s="257"/>
      <c r="JBV842" s="257"/>
      <c r="JBW842" s="257"/>
      <c r="JBX842" s="257"/>
      <c r="JBY842" s="257"/>
      <c r="JBZ842" s="257"/>
      <c r="JCA842" s="257"/>
      <c r="JCB842" s="257"/>
      <c r="JCC842" s="257"/>
      <c r="JCD842" s="257"/>
      <c r="JCE842" s="257"/>
      <c r="JCF842" s="257"/>
      <c r="JCG842" s="257"/>
      <c r="JCH842" s="257"/>
      <c r="JCI842" s="257"/>
      <c r="JCJ842" s="257"/>
      <c r="JCK842" s="257"/>
      <c r="JCL842" s="257"/>
      <c r="JCM842" s="257"/>
      <c r="JCN842" s="257"/>
      <c r="JCO842" s="257"/>
      <c r="JCP842" s="257"/>
      <c r="JCQ842" s="257"/>
      <c r="JCR842" s="257"/>
      <c r="JCS842" s="257"/>
      <c r="JCT842" s="257"/>
      <c r="JCU842" s="257"/>
      <c r="JCV842" s="257"/>
      <c r="JCW842" s="257"/>
      <c r="JCX842" s="257"/>
      <c r="JCY842" s="257"/>
      <c r="JCZ842" s="257"/>
      <c r="JDA842" s="257"/>
      <c r="JDB842" s="257"/>
      <c r="JDC842" s="257"/>
      <c r="JDD842" s="257"/>
      <c r="JDE842" s="257"/>
      <c r="JDF842" s="257"/>
      <c r="JDG842" s="257"/>
      <c r="JDH842" s="257"/>
      <c r="JDI842" s="257"/>
      <c r="JDJ842" s="257"/>
      <c r="JDK842" s="257"/>
      <c r="JDL842" s="257"/>
      <c r="JDM842" s="257"/>
      <c r="JDN842" s="257"/>
      <c r="JDO842" s="257"/>
      <c r="JDP842" s="257"/>
      <c r="JDQ842" s="257"/>
      <c r="JDR842" s="257"/>
      <c r="JDS842" s="257"/>
      <c r="JDT842" s="257"/>
      <c r="JDU842" s="257"/>
      <c r="JDV842" s="257"/>
      <c r="JDW842" s="257"/>
      <c r="JDX842" s="257"/>
      <c r="JDY842" s="257"/>
      <c r="JDZ842" s="257"/>
      <c r="JEA842" s="257"/>
      <c r="JEB842" s="257"/>
      <c r="JEC842" s="257"/>
      <c r="JED842" s="257"/>
      <c r="JEE842" s="257"/>
      <c r="JEF842" s="257"/>
      <c r="JEG842" s="257"/>
      <c r="JEH842" s="257"/>
      <c r="JEI842" s="257"/>
      <c r="JEJ842" s="257"/>
      <c r="JEK842" s="257"/>
      <c r="JEL842" s="257"/>
      <c r="JEM842" s="257"/>
      <c r="JEN842" s="257"/>
      <c r="JEO842" s="257"/>
      <c r="JEP842" s="257"/>
      <c r="JEQ842" s="257"/>
      <c r="JER842" s="257"/>
      <c r="JES842" s="257"/>
      <c r="JET842" s="257"/>
      <c r="JEU842" s="257"/>
      <c r="JEV842" s="257"/>
      <c r="JEW842" s="257"/>
      <c r="JEX842" s="257"/>
      <c r="JEY842" s="257"/>
      <c r="JEZ842" s="257"/>
      <c r="JFA842" s="257"/>
      <c r="JFB842" s="257"/>
      <c r="JFC842" s="257"/>
      <c r="JFD842" s="257"/>
      <c r="JFE842" s="257"/>
      <c r="JFF842" s="257"/>
      <c r="JFG842" s="257"/>
      <c r="JFH842" s="257"/>
      <c r="JFI842" s="257"/>
      <c r="JFJ842" s="257"/>
      <c r="JFK842" s="257"/>
      <c r="JFL842" s="257"/>
      <c r="JFM842" s="257"/>
      <c r="JFN842" s="257"/>
      <c r="JFO842" s="257"/>
      <c r="JFP842" s="257"/>
      <c r="JFQ842" s="257"/>
      <c r="JFR842" s="257"/>
      <c r="JFS842" s="257"/>
      <c r="JFT842" s="257"/>
      <c r="JFU842" s="257"/>
      <c r="JFV842" s="257"/>
      <c r="JFW842" s="257"/>
      <c r="JFX842" s="257"/>
      <c r="JFY842" s="257"/>
      <c r="JFZ842" s="257"/>
      <c r="JGA842" s="257"/>
      <c r="JGB842" s="257"/>
      <c r="JGC842" s="257"/>
      <c r="JGD842" s="257"/>
      <c r="JGE842" s="257"/>
      <c r="JGF842" s="257"/>
      <c r="JGG842" s="257"/>
      <c r="JGH842" s="257"/>
      <c r="JGI842" s="257"/>
      <c r="JGJ842" s="257"/>
      <c r="JGK842" s="257"/>
      <c r="JGL842" s="257"/>
      <c r="JGM842" s="257"/>
      <c r="JGN842" s="257"/>
      <c r="JGO842" s="257"/>
      <c r="JGP842" s="257"/>
      <c r="JGQ842" s="257"/>
      <c r="JGR842" s="257"/>
      <c r="JGS842" s="257"/>
      <c r="JGT842" s="257"/>
      <c r="JGU842" s="257"/>
      <c r="JGV842" s="257"/>
      <c r="JGW842" s="257"/>
      <c r="JGX842" s="257"/>
      <c r="JGY842" s="257"/>
      <c r="JGZ842" s="257"/>
      <c r="JHA842" s="257"/>
      <c r="JHB842" s="257"/>
      <c r="JHC842" s="257"/>
      <c r="JHD842" s="257"/>
      <c r="JHE842" s="257"/>
      <c r="JHF842" s="257"/>
      <c r="JHG842" s="257"/>
      <c r="JHH842" s="257"/>
      <c r="JHI842" s="257"/>
      <c r="JHJ842" s="257"/>
      <c r="JHK842" s="257"/>
      <c r="JHL842" s="257"/>
      <c r="JHM842" s="257"/>
      <c r="JHN842" s="257"/>
      <c r="JHO842" s="257"/>
      <c r="JHP842" s="257"/>
      <c r="JHQ842" s="257"/>
      <c r="JHR842" s="257"/>
      <c r="JHS842" s="257"/>
      <c r="JHT842" s="257"/>
      <c r="JHU842" s="257"/>
      <c r="JHV842" s="257"/>
      <c r="JHW842" s="257"/>
      <c r="JHX842" s="257"/>
      <c r="JHY842" s="257"/>
      <c r="JHZ842" s="257"/>
      <c r="JIA842" s="257"/>
      <c r="JIB842" s="257"/>
      <c r="JIC842" s="257"/>
      <c r="JID842" s="257"/>
      <c r="JIE842" s="257"/>
      <c r="JIF842" s="257"/>
      <c r="JIG842" s="257"/>
      <c r="JIH842" s="257"/>
      <c r="JII842" s="257"/>
      <c r="JIJ842" s="257"/>
      <c r="JIK842" s="257"/>
      <c r="JIL842" s="257"/>
      <c r="JIM842" s="257"/>
      <c r="JIN842" s="257"/>
      <c r="JIO842" s="257"/>
      <c r="JIP842" s="257"/>
      <c r="JIQ842" s="257"/>
      <c r="JIR842" s="257"/>
      <c r="JIS842" s="257"/>
      <c r="JIT842" s="257"/>
      <c r="JIU842" s="257"/>
      <c r="JIV842" s="257"/>
      <c r="JIW842" s="257"/>
      <c r="JIX842" s="257"/>
      <c r="JIY842" s="257"/>
      <c r="JIZ842" s="257"/>
      <c r="JJA842" s="257"/>
      <c r="JJB842" s="257"/>
      <c r="JJC842" s="257"/>
      <c r="JJD842" s="257"/>
      <c r="JJE842" s="257"/>
      <c r="JJF842" s="257"/>
      <c r="JJG842" s="257"/>
      <c r="JJH842" s="257"/>
      <c r="JJI842" s="257"/>
      <c r="JJJ842" s="257"/>
      <c r="JJK842" s="257"/>
      <c r="JJL842" s="257"/>
      <c r="JJM842" s="257"/>
      <c r="JJN842" s="257"/>
      <c r="JJO842" s="257"/>
      <c r="JJP842" s="257"/>
      <c r="JJQ842" s="257"/>
      <c r="JJR842" s="257"/>
      <c r="JJS842" s="257"/>
      <c r="JJT842" s="257"/>
      <c r="JJU842" s="257"/>
      <c r="JJV842" s="257"/>
      <c r="JJW842" s="257"/>
      <c r="JJX842" s="257"/>
      <c r="JJY842" s="257"/>
      <c r="JJZ842" s="257"/>
      <c r="JKA842" s="257"/>
      <c r="JKB842" s="257"/>
      <c r="JKC842" s="257"/>
      <c r="JKD842" s="257"/>
      <c r="JKE842" s="257"/>
      <c r="JKF842" s="257"/>
      <c r="JKG842" s="257"/>
      <c r="JKH842" s="257"/>
      <c r="JKI842" s="257"/>
      <c r="JKJ842" s="257"/>
      <c r="JKK842" s="257"/>
      <c r="JKL842" s="257"/>
      <c r="JKM842" s="257"/>
      <c r="JKN842" s="257"/>
      <c r="JKO842" s="257"/>
      <c r="JKP842" s="257"/>
      <c r="JKQ842" s="257"/>
      <c r="JKR842" s="257"/>
      <c r="JKS842" s="257"/>
      <c r="JKT842" s="257"/>
      <c r="JKU842" s="257"/>
      <c r="JKV842" s="257"/>
      <c r="JKW842" s="257"/>
      <c r="JKX842" s="257"/>
      <c r="JKY842" s="257"/>
      <c r="JKZ842" s="257"/>
      <c r="JLA842" s="257"/>
      <c r="JLB842" s="257"/>
      <c r="JLC842" s="257"/>
      <c r="JLD842" s="257"/>
      <c r="JLE842" s="257"/>
      <c r="JLF842" s="257"/>
      <c r="JLG842" s="257"/>
      <c r="JLH842" s="257"/>
      <c r="JLI842" s="257"/>
      <c r="JLJ842" s="257"/>
      <c r="JLK842" s="257"/>
      <c r="JLL842" s="257"/>
      <c r="JLM842" s="257"/>
      <c r="JLN842" s="257"/>
      <c r="JLO842" s="257"/>
      <c r="JLP842" s="257"/>
      <c r="JLQ842" s="257"/>
      <c r="JLR842" s="257"/>
      <c r="JLS842" s="257"/>
      <c r="JLT842" s="257"/>
      <c r="JLU842" s="257"/>
      <c r="JLV842" s="257"/>
      <c r="JLW842" s="257"/>
      <c r="JLX842" s="257"/>
      <c r="JLY842" s="257"/>
      <c r="JLZ842" s="257"/>
      <c r="JMA842" s="257"/>
      <c r="JMB842" s="257"/>
      <c r="JMC842" s="257"/>
      <c r="JMD842" s="257"/>
      <c r="JME842" s="257"/>
      <c r="JMF842" s="257"/>
      <c r="JMG842" s="257"/>
      <c r="JMH842" s="257"/>
      <c r="JMI842" s="257"/>
      <c r="JMJ842" s="257"/>
      <c r="JMK842" s="257"/>
      <c r="JML842" s="257"/>
      <c r="JMM842" s="257"/>
      <c r="JMN842" s="257"/>
      <c r="JMO842" s="257"/>
      <c r="JMP842" s="257"/>
      <c r="JMQ842" s="257"/>
      <c r="JMR842" s="257"/>
      <c r="JMS842" s="257"/>
      <c r="JMT842" s="257"/>
      <c r="JMU842" s="257"/>
      <c r="JMV842" s="257"/>
      <c r="JMW842" s="257"/>
      <c r="JMX842" s="257"/>
      <c r="JMY842" s="257"/>
      <c r="JMZ842" s="257"/>
      <c r="JNA842" s="257"/>
      <c r="JNB842" s="257"/>
      <c r="JNC842" s="257"/>
      <c r="JND842" s="257"/>
      <c r="JNE842" s="257"/>
      <c r="JNF842" s="257"/>
      <c r="JNG842" s="257"/>
      <c r="JNH842" s="257"/>
      <c r="JNI842" s="257"/>
      <c r="JNJ842" s="257"/>
      <c r="JNK842" s="257"/>
      <c r="JNL842" s="257"/>
      <c r="JNM842" s="257"/>
      <c r="JNN842" s="257"/>
      <c r="JNO842" s="257"/>
      <c r="JNP842" s="257"/>
      <c r="JNQ842" s="257"/>
      <c r="JNR842" s="257"/>
      <c r="JNS842" s="257"/>
      <c r="JNT842" s="257"/>
      <c r="JNU842" s="257"/>
      <c r="JNV842" s="257"/>
      <c r="JNW842" s="257"/>
      <c r="JNX842" s="257"/>
      <c r="JNY842" s="257"/>
      <c r="JNZ842" s="257"/>
      <c r="JOA842" s="257"/>
      <c r="JOB842" s="257"/>
      <c r="JOC842" s="257"/>
      <c r="JOD842" s="257"/>
      <c r="JOE842" s="257"/>
      <c r="JOF842" s="257"/>
      <c r="JOG842" s="257"/>
      <c r="JOH842" s="257"/>
      <c r="JOI842" s="257"/>
      <c r="JOJ842" s="257"/>
      <c r="JOK842" s="257"/>
      <c r="JOL842" s="257"/>
      <c r="JOM842" s="257"/>
      <c r="JON842" s="257"/>
      <c r="JOO842" s="257"/>
      <c r="JOP842" s="257"/>
      <c r="JOQ842" s="257"/>
      <c r="JOR842" s="257"/>
      <c r="JOS842" s="257"/>
      <c r="JOT842" s="257"/>
      <c r="JOU842" s="257"/>
      <c r="JOV842" s="257"/>
      <c r="JOW842" s="257"/>
      <c r="JOX842" s="257"/>
      <c r="JOY842" s="257"/>
      <c r="JOZ842" s="257"/>
      <c r="JPA842" s="257"/>
      <c r="JPB842" s="257"/>
      <c r="JPC842" s="257"/>
      <c r="JPD842" s="257"/>
      <c r="JPE842" s="257"/>
      <c r="JPF842" s="257"/>
      <c r="JPG842" s="257"/>
      <c r="JPH842" s="257"/>
      <c r="JPI842" s="257"/>
      <c r="JPJ842" s="257"/>
      <c r="JPK842" s="257"/>
      <c r="JPL842" s="257"/>
      <c r="JPM842" s="257"/>
      <c r="JPN842" s="257"/>
      <c r="JPO842" s="257"/>
      <c r="JPP842" s="257"/>
      <c r="JPQ842" s="257"/>
      <c r="JPR842" s="257"/>
      <c r="JPS842" s="257"/>
      <c r="JPT842" s="257"/>
      <c r="JPU842" s="257"/>
      <c r="JPV842" s="257"/>
      <c r="JPW842" s="257"/>
      <c r="JPX842" s="257"/>
      <c r="JPY842" s="257"/>
      <c r="JPZ842" s="257"/>
      <c r="JQA842" s="257"/>
      <c r="JQB842" s="257"/>
      <c r="JQC842" s="257"/>
      <c r="JQD842" s="257"/>
      <c r="JQE842" s="257"/>
      <c r="JQF842" s="257"/>
      <c r="JQG842" s="257"/>
      <c r="JQH842" s="257"/>
      <c r="JQI842" s="257"/>
      <c r="JQJ842" s="257"/>
      <c r="JQK842" s="257"/>
      <c r="JQL842" s="257"/>
      <c r="JQM842" s="257"/>
      <c r="JQN842" s="257"/>
      <c r="JQO842" s="257"/>
      <c r="JQP842" s="257"/>
      <c r="JQQ842" s="257"/>
      <c r="JQR842" s="257"/>
      <c r="JQS842" s="257"/>
      <c r="JQT842" s="257"/>
      <c r="JQU842" s="257"/>
      <c r="JQV842" s="257"/>
      <c r="JQW842" s="257"/>
      <c r="JQX842" s="257"/>
      <c r="JQY842" s="257"/>
      <c r="JQZ842" s="257"/>
      <c r="JRA842" s="257"/>
      <c r="JRB842" s="257"/>
      <c r="JRC842" s="257"/>
      <c r="JRD842" s="257"/>
      <c r="JRE842" s="257"/>
      <c r="JRF842" s="257"/>
      <c r="JRG842" s="257"/>
      <c r="JRH842" s="257"/>
      <c r="JRI842" s="257"/>
      <c r="JRJ842" s="257"/>
      <c r="JRK842" s="257"/>
      <c r="JRL842" s="257"/>
      <c r="JRM842" s="257"/>
      <c r="JRN842" s="257"/>
      <c r="JRO842" s="257"/>
      <c r="JRP842" s="257"/>
      <c r="JRQ842" s="257"/>
      <c r="JRR842" s="257"/>
      <c r="JRS842" s="257"/>
      <c r="JRT842" s="257"/>
      <c r="JRU842" s="257"/>
      <c r="JRV842" s="257"/>
      <c r="JRW842" s="257"/>
      <c r="JRX842" s="257"/>
      <c r="JRY842" s="257"/>
      <c r="JRZ842" s="257"/>
      <c r="JSA842" s="257"/>
      <c r="JSB842" s="257"/>
      <c r="JSC842" s="257"/>
      <c r="JSD842" s="257"/>
      <c r="JSE842" s="257"/>
      <c r="JSF842" s="257"/>
      <c r="JSG842" s="257"/>
      <c r="JSH842" s="257"/>
      <c r="JSI842" s="257"/>
      <c r="JSJ842" s="257"/>
      <c r="JSK842" s="257"/>
      <c r="JSL842" s="257"/>
      <c r="JSM842" s="257"/>
      <c r="JSN842" s="257"/>
      <c r="JSO842" s="257"/>
      <c r="JSP842" s="257"/>
      <c r="JSQ842" s="257"/>
      <c r="JSR842" s="257"/>
      <c r="JSS842" s="257"/>
      <c r="JST842" s="257"/>
      <c r="JSU842" s="257"/>
      <c r="JSV842" s="257"/>
      <c r="JSW842" s="257"/>
      <c r="JSX842" s="257"/>
      <c r="JSY842" s="257"/>
      <c r="JSZ842" s="257"/>
      <c r="JTA842" s="257"/>
      <c r="JTB842" s="257"/>
      <c r="JTC842" s="257"/>
      <c r="JTD842" s="257"/>
      <c r="JTE842" s="257"/>
      <c r="JTF842" s="257"/>
      <c r="JTG842" s="257"/>
      <c r="JTH842" s="257"/>
      <c r="JTI842" s="257"/>
      <c r="JTJ842" s="257"/>
      <c r="JTK842" s="257"/>
      <c r="JTL842" s="257"/>
      <c r="JTM842" s="257"/>
      <c r="JTN842" s="257"/>
      <c r="JTO842" s="257"/>
      <c r="JTP842" s="257"/>
      <c r="JTQ842" s="257"/>
      <c r="JTR842" s="257"/>
      <c r="JTS842" s="257"/>
      <c r="JTT842" s="257"/>
      <c r="JTU842" s="257"/>
      <c r="JTV842" s="257"/>
      <c r="JTW842" s="257"/>
      <c r="JTX842" s="257"/>
      <c r="JTY842" s="257"/>
      <c r="JTZ842" s="257"/>
      <c r="JUA842" s="257"/>
      <c r="JUB842" s="257"/>
      <c r="JUC842" s="257"/>
      <c r="JUD842" s="257"/>
      <c r="JUE842" s="257"/>
      <c r="JUF842" s="257"/>
      <c r="JUG842" s="257"/>
      <c r="JUH842" s="257"/>
      <c r="JUI842" s="257"/>
      <c r="JUJ842" s="257"/>
      <c r="JUK842" s="257"/>
      <c r="JUL842" s="257"/>
      <c r="JUM842" s="257"/>
      <c r="JUN842" s="257"/>
      <c r="JUO842" s="257"/>
      <c r="JUP842" s="257"/>
      <c r="JUQ842" s="257"/>
      <c r="JUR842" s="257"/>
      <c r="JUS842" s="257"/>
      <c r="JUT842" s="257"/>
      <c r="JUU842" s="257"/>
      <c r="JUV842" s="257"/>
      <c r="JUW842" s="257"/>
      <c r="JUX842" s="257"/>
      <c r="JUY842" s="257"/>
      <c r="JUZ842" s="257"/>
      <c r="JVA842" s="257"/>
      <c r="JVB842" s="257"/>
      <c r="JVC842" s="257"/>
      <c r="JVD842" s="257"/>
      <c r="JVE842" s="257"/>
      <c r="JVF842" s="257"/>
      <c r="JVG842" s="257"/>
      <c r="JVH842" s="257"/>
      <c r="JVI842" s="257"/>
      <c r="JVJ842" s="257"/>
      <c r="JVK842" s="257"/>
      <c r="JVL842" s="257"/>
      <c r="JVM842" s="257"/>
      <c r="JVN842" s="257"/>
      <c r="JVO842" s="257"/>
      <c r="JVP842" s="257"/>
      <c r="JVQ842" s="257"/>
      <c r="JVR842" s="257"/>
      <c r="JVS842" s="257"/>
      <c r="JVT842" s="257"/>
      <c r="JVU842" s="257"/>
      <c r="JVV842" s="257"/>
      <c r="JVW842" s="257"/>
      <c r="JVX842" s="257"/>
      <c r="JVY842" s="257"/>
      <c r="JVZ842" s="257"/>
      <c r="JWA842" s="257"/>
      <c r="JWB842" s="257"/>
      <c r="JWC842" s="257"/>
      <c r="JWD842" s="257"/>
      <c r="JWE842" s="257"/>
      <c r="JWF842" s="257"/>
      <c r="JWG842" s="257"/>
      <c r="JWH842" s="257"/>
      <c r="JWI842" s="257"/>
      <c r="JWJ842" s="257"/>
      <c r="JWK842" s="257"/>
      <c r="JWL842" s="257"/>
      <c r="JWM842" s="257"/>
      <c r="JWN842" s="257"/>
      <c r="JWO842" s="257"/>
      <c r="JWP842" s="257"/>
      <c r="JWQ842" s="257"/>
      <c r="JWR842" s="257"/>
      <c r="JWS842" s="257"/>
      <c r="JWT842" s="257"/>
      <c r="JWU842" s="257"/>
      <c r="JWV842" s="257"/>
      <c r="JWW842" s="257"/>
      <c r="JWX842" s="257"/>
      <c r="JWY842" s="257"/>
      <c r="JWZ842" s="257"/>
      <c r="JXA842" s="257"/>
      <c r="JXB842" s="257"/>
      <c r="JXC842" s="257"/>
      <c r="JXD842" s="257"/>
      <c r="JXE842" s="257"/>
      <c r="JXF842" s="257"/>
      <c r="JXG842" s="257"/>
      <c r="JXH842" s="257"/>
      <c r="JXI842" s="257"/>
      <c r="JXJ842" s="257"/>
      <c r="JXK842" s="257"/>
      <c r="JXL842" s="257"/>
      <c r="JXM842" s="257"/>
      <c r="JXN842" s="257"/>
      <c r="JXO842" s="257"/>
      <c r="JXP842" s="257"/>
      <c r="JXQ842" s="257"/>
      <c r="JXR842" s="257"/>
      <c r="JXS842" s="257"/>
      <c r="JXT842" s="257"/>
      <c r="JXU842" s="257"/>
      <c r="JXV842" s="257"/>
      <c r="JXW842" s="257"/>
      <c r="JXX842" s="257"/>
      <c r="JXY842" s="257"/>
      <c r="JXZ842" s="257"/>
      <c r="JYA842" s="257"/>
      <c r="JYB842" s="257"/>
      <c r="JYC842" s="257"/>
      <c r="JYD842" s="257"/>
      <c r="JYE842" s="257"/>
      <c r="JYF842" s="257"/>
      <c r="JYG842" s="257"/>
      <c r="JYH842" s="257"/>
      <c r="JYI842" s="257"/>
      <c r="JYJ842" s="257"/>
      <c r="JYK842" s="257"/>
      <c r="JYL842" s="257"/>
      <c r="JYM842" s="257"/>
      <c r="JYN842" s="257"/>
      <c r="JYO842" s="257"/>
      <c r="JYP842" s="257"/>
      <c r="JYQ842" s="257"/>
      <c r="JYR842" s="257"/>
      <c r="JYS842" s="257"/>
      <c r="JYT842" s="257"/>
      <c r="JYU842" s="257"/>
      <c r="JYV842" s="257"/>
      <c r="JYW842" s="257"/>
      <c r="JYX842" s="257"/>
      <c r="JYY842" s="257"/>
      <c r="JYZ842" s="257"/>
      <c r="JZA842" s="257"/>
      <c r="JZB842" s="257"/>
      <c r="JZC842" s="257"/>
      <c r="JZD842" s="257"/>
      <c r="JZE842" s="257"/>
      <c r="JZF842" s="257"/>
      <c r="JZG842" s="257"/>
      <c r="JZH842" s="257"/>
      <c r="JZI842" s="257"/>
      <c r="JZJ842" s="257"/>
      <c r="JZK842" s="257"/>
      <c r="JZL842" s="257"/>
      <c r="JZM842" s="257"/>
      <c r="JZN842" s="257"/>
      <c r="JZO842" s="257"/>
      <c r="JZP842" s="257"/>
      <c r="JZQ842" s="257"/>
      <c r="JZR842" s="257"/>
      <c r="JZS842" s="257"/>
      <c r="JZT842" s="257"/>
      <c r="JZU842" s="257"/>
      <c r="JZV842" s="257"/>
      <c r="JZW842" s="257"/>
      <c r="JZX842" s="257"/>
      <c r="JZY842" s="257"/>
      <c r="JZZ842" s="257"/>
      <c r="KAA842" s="257"/>
      <c r="KAB842" s="257"/>
      <c r="KAC842" s="257"/>
      <c r="KAD842" s="257"/>
      <c r="KAE842" s="257"/>
      <c r="KAF842" s="257"/>
      <c r="KAG842" s="257"/>
      <c r="KAH842" s="257"/>
      <c r="KAI842" s="257"/>
      <c r="KAJ842" s="257"/>
      <c r="KAK842" s="257"/>
      <c r="KAL842" s="257"/>
      <c r="KAM842" s="257"/>
      <c r="KAN842" s="257"/>
      <c r="KAO842" s="257"/>
      <c r="KAP842" s="257"/>
      <c r="KAQ842" s="257"/>
      <c r="KAR842" s="257"/>
      <c r="KAS842" s="257"/>
      <c r="KAT842" s="257"/>
      <c r="KAU842" s="257"/>
      <c r="KAV842" s="257"/>
      <c r="KAW842" s="257"/>
      <c r="KAX842" s="257"/>
      <c r="KAY842" s="257"/>
      <c r="KAZ842" s="257"/>
      <c r="KBA842" s="257"/>
      <c r="KBB842" s="257"/>
      <c r="KBC842" s="257"/>
      <c r="KBD842" s="257"/>
      <c r="KBE842" s="257"/>
      <c r="KBF842" s="257"/>
      <c r="KBG842" s="257"/>
      <c r="KBH842" s="257"/>
      <c r="KBI842" s="257"/>
      <c r="KBJ842" s="257"/>
      <c r="KBK842" s="257"/>
      <c r="KBL842" s="257"/>
      <c r="KBM842" s="257"/>
      <c r="KBN842" s="257"/>
      <c r="KBO842" s="257"/>
      <c r="KBP842" s="257"/>
      <c r="KBQ842" s="257"/>
      <c r="KBR842" s="257"/>
      <c r="KBS842" s="257"/>
      <c r="KBT842" s="257"/>
      <c r="KBU842" s="257"/>
      <c r="KBV842" s="257"/>
      <c r="KBW842" s="257"/>
      <c r="KBX842" s="257"/>
      <c r="KBY842" s="257"/>
      <c r="KBZ842" s="257"/>
      <c r="KCA842" s="257"/>
      <c r="KCB842" s="257"/>
      <c r="KCC842" s="257"/>
      <c r="KCD842" s="257"/>
      <c r="KCE842" s="257"/>
      <c r="KCF842" s="257"/>
      <c r="KCG842" s="257"/>
      <c r="KCH842" s="257"/>
      <c r="KCI842" s="257"/>
      <c r="KCJ842" s="257"/>
      <c r="KCK842" s="257"/>
      <c r="KCL842" s="257"/>
      <c r="KCM842" s="257"/>
      <c r="KCN842" s="257"/>
      <c r="KCO842" s="257"/>
      <c r="KCP842" s="257"/>
      <c r="KCQ842" s="257"/>
      <c r="KCR842" s="257"/>
      <c r="KCS842" s="257"/>
      <c r="KCT842" s="257"/>
      <c r="KCU842" s="257"/>
      <c r="KCV842" s="257"/>
      <c r="KCW842" s="257"/>
      <c r="KCX842" s="257"/>
      <c r="KCY842" s="257"/>
      <c r="KCZ842" s="257"/>
      <c r="KDA842" s="257"/>
      <c r="KDB842" s="257"/>
      <c r="KDC842" s="257"/>
      <c r="KDD842" s="257"/>
      <c r="KDE842" s="257"/>
      <c r="KDF842" s="257"/>
      <c r="KDG842" s="257"/>
      <c r="KDH842" s="257"/>
      <c r="KDI842" s="257"/>
      <c r="KDJ842" s="257"/>
      <c r="KDK842" s="257"/>
      <c r="KDL842" s="257"/>
      <c r="KDM842" s="257"/>
      <c r="KDN842" s="257"/>
      <c r="KDO842" s="257"/>
      <c r="KDP842" s="257"/>
      <c r="KDQ842" s="257"/>
      <c r="KDR842" s="257"/>
      <c r="KDS842" s="257"/>
      <c r="KDT842" s="257"/>
      <c r="KDU842" s="257"/>
      <c r="KDV842" s="257"/>
      <c r="KDW842" s="257"/>
      <c r="KDX842" s="257"/>
      <c r="KDY842" s="257"/>
      <c r="KDZ842" s="257"/>
      <c r="KEA842" s="257"/>
      <c r="KEB842" s="257"/>
      <c r="KEC842" s="257"/>
      <c r="KED842" s="257"/>
      <c r="KEE842" s="257"/>
      <c r="KEF842" s="257"/>
      <c r="KEG842" s="257"/>
      <c r="KEH842" s="257"/>
      <c r="KEI842" s="257"/>
      <c r="KEJ842" s="257"/>
      <c r="KEK842" s="257"/>
      <c r="KEL842" s="257"/>
      <c r="KEM842" s="257"/>
      <c r="KEN842" s="257"/>
      <c r="KEO842" s="257"/>
      <c r="KEP842" s="257"/>
      <c r="KEQ842" s="257"/>
      <c r="KER842" s="257"/>
      <c r="KES842" s="257"/>
      <c r="KET842" s="257"/>
      <c r="KEU842" s="257"/>
      <c r="KEV842" s="257"/>
      <c r="KEW842" s="257"/>
      <c r="KEX842" s="257"/>
      <c r="KEY842" s="257"/>
      <c r="KEZ842" s="257"/>
      <c r="KFA842" s="257"/>
      <c r="KFB842" s="257"/>
      <c r="KFC842" s="257"/>
      <c r="KFD842" s="257"/>
      <c r="KFE842" s="257"/>
      <c r="KFF842" s="257"/>
      <c r="KFG842" s="257"/>
      <c r="KFH842" s="257"/>
      <c r="KFI842" s="257"/>
      <c r="KFJ842" s="257"/>
      <c r="KFK842" s="257"/>
      <c r="KFL842" s="257"/>
      <c r="KFM842" s="257"/>
      <c r="KFN842" s="257"/>
      <c r="KFO842" s="257"/>
      <c r="KFP842" s="257"/>
      <c r="KFQ842" s="257"/>
      <c r="KFR842" s="257"/>
      <c r="KFS842" s="257"/>
      <c r="KFT842" s="257"/>
      <c r="KFU842" s="257"/>
      <c r="KFV842" s="257"/>
      <c r="KFW842" s="257"/>
      <c r="KFX842" s="257"/>
      <c r="KFY842" s="257"/>
      <c r="KFZ842" s="257"/>
      <c r="KGA842" s="257"/>
      <c r="KGB842" s="257"/>
      <c r="KGC842" s="257"/>
      <c r="KGD842" s="257"/>
      <c r="KGE842" s="257"/>
      <c r="KGF842" s="257"/>
      <c r="KGG842" s="257"/>
      <c r="KGH842" s="257"/>
      <c r="KGI842" s="257"/>
      <c r="KGJ842" s="257"/>
      <c r="KGK842" s="257"/>
      <c r="KGL842" s="257"/>
      <c r="KGM842" s="257"/>
      <c r="KGN842" s="257"/>
      <c r="KGO842" s="257"/>
      <c r="KGP842" s="257"/>
      <c r="KGQ842" s="257"/>
      <c r="KGR842" s="257"/>
      <c r="KGS842" s="257"/>
      <c r="KGT842" s="257"/>
      <c r="KGU842" s="257"/>
      <c r="KGV842" s="257"/>
      <c r="KGW842" s="257"/>
      <c r="KGX842" s="257"/>
      <c r="KGY842" s="257"/>
      <c r="KGZ842" s="257"/>
      <c r="KHA842" s="257"/>
      <c r="KHB842" s="257"/>
      <c r="KHC842" s="257"/>
      <c r="KHD842" s="257"/>
      <c r="KHE842" s="257"/>
      <c r="KHF842" s="257"/>
      <c r="KHG842" s="257"/>
      <c r="KHH842" s="257"/>
      <c r="KHI842" s="257"/>
      <c r="KHJ842" s="257"/>
      <c r="KHK842" s="257"/>
      <c r="KHL842" s="257"/>
      <c r="KHM842" s="257"/>
      <c r="KHN842" s="257"/>
      <c r="KHO842" s="257"/>
      <c r="KHP842" s="257"/>
      <c r="KHQ842" s="257"/>
      <c r="KHR842" s="257"/>
      <c r="KHS842" s="257"/>
      <c r="KHT842" s="257"/>
      <c r="KHU842" s="257"/>
      <c r="KHV842" s="257"/>
      <c r="KHW842" s="257"/>
      <c r="KHX842" s="257"/>
      <c r="KHY842" s="257"/>
      <c r="KHZ842" s="257"/>
      <c r="KIA842" s="257"/>
      <c r="KIB842" s="257"/>
      <c r="KIC842" s="257"/>
      <c r="KID842" s="257"/>
      <c r="KIE842" s="257"/>
      <c r="KIF842" s="257"/>
      <c r="KIG842" s="257"/>
      <c r="KIH842" s="257"/>
      <c r="KII842" s="257"/>
      <c r="KIJ842" s="257"/>
      <c r="KIK842" s="257"/>
      <c r="KIL842" s="257"/>
      <c r="KIM842" s="257"/>
      <c r="KIN842" s="257"/>
      <c r="KIO842" s="257"/>
      <c r="KIP842" s="257"/>
      <c r="KIQ842" s="257"/>
      <c r="KIR842" s="257"/>
      <c r="KIS842" s="257"/>
      <c r="KIT842" s="257"/>
      <c r="KIU842" s="257"/>
      <c r="KIV842" s="257"/>
      <c r="KIW842" s="257"/>
      <c r="KIX842" s="257"/>
      <c r="KIY842" s="257"/>
      <c r="KIZ842" s="257"/>
      <c r="KJA842" s="257"/>
      <c r="KJB842" s="257"/>
      <c r="KJC842" s="257"/>
      <c r="KJD842" s="257"/>
      <c r="KJE842" s="257"/>
      <c r="KJF842" s="257"/>
      <c r="KJG842" s="257"/>
      <c r="KJH842" s="257"/>
      <c r="KJI842" s="257"/>
      <c r="KJJ842" s="257"/>
      <c r="KJK842" s="257"/>
      <c r="KJL842" s="257"/>
      <c r="KJM842" s="257"/>
      <c r="KJN842" s="257"/>
      <c r="KJO842" s="257"/>
      <c r="KJP842" s="257"/>
      <c r="KJQ842" s="257"/>
      <c r="KJR842" s="257"/>
      <c r="KJS842" s="257"/>
      <c r="KJT842" s="257"/>
      <c r="KJU842" s="257"/>
      <c r="KJV842" s="257"/>
      <c r="KJW842" s="257"/>
      <c r="KJX842" s="257"/>
      <c r="KJY842" s="257"/>
      <c r="KJZ842" s="257"/>
      <c r="KKA842" s="257"/>
      <c r="KKB842" s="257"/>
      <c r="KKC842" s="257"/>
      <c r="KKD842" s="257"/>
      <c r="KKE842" s="257"/>
      <c r="KKF842" s="257"/>
      <c r="KKG842" s="257"/>
      <c r="KKH842" s="257"/>
      <c r="KKI842" s="257"/>
      <c r="KKJ842" s="257"/>
      <c r="KKK842" s="257"/>
      <c r="KKL842" s="257"/>
      <c r="KKM842" s="257"/>
      <c r="KKN842" s="257"/>
      <c r="KKO842" s="257"/>
      <c r="KKP842" s="257"/>
      <c r="KKQ842" s="257"/>
      <c r="KKR842" s="257"/>
      <c r="KKS842" s="257"/>
      <c r="KKT842" s="257"/>
      <c r="KKU842" s="257"/>
      <c r="KKV842" s="257"/>
      <c r="KKW842" s="257"/>
      <c r="KKX842" s="257"/>
      <c r="KKY842" s="257"/>
      <c r="KKZ842" s="257"/>
      <c r="KLA842" s="257"/>
      <c r="KLB842" s="257"/>
      <c r="KLC842" s="257"/>
      <c r="KLD842" s="257"/>
      <c r="KLE842" s="257"/>
      <c r="KLF842" s="257"/>
      <c r="KLG842" s="257"/>
      <c r="KLH842" s="257"/>
      <c r="KLI842" s="257"/>
      <c r="KLJ842" s="257"/>
      <c r="KLK842" s="257"/>
      <c r="KLL842" s="257"/>
      <c r="KLM842" s="257"/>
      <c r="KLN842" s="257"/>
      <c r="KLO842" s="257"/>
      <c r="KLP842" s="257"/>
      <c r="KLQ842" s="257"/>
      <c r="KLR842" s="257"/>
      <c r="KLS842" s="257"/>
      <c r="KLT842" s="257"/>
      <c r="KLU842" s="257"/>
      <c r="KLV842" s="257"/>
      <c r="KLW842" s="257"/>
      <c r="KLX842" s="257"/>
      <c r="KLY842" s="257"/>
      <c r="KLZ842" s="257"/>
      <c r="KMA842" s="257"/>
      <c r="KMB842" s="257"/>
      <c r="KMC842" s="257"/>
      <c r="KMD842" s="257"/>
      <c r="KME842" s="257"/>
      <c r="KMF842" s="257"/>
      <c r="KMG842" s="257"/>
      <c r="KMH842" s="257"/>
      <c r="KMI842" s="257"/>
      <c r="KMJ842" s="257"/>
      <c r="KMK842" s="257"/>
      <c r="KML842" s="257"/>
      <c r="KMM842" s="257"/>
      <c r="KMN842" s="257"/>
      <c r="KMO842" s="257"/>
      <c r="KMP842" s="257"/>
      <c r="KMQ842" s="257"/>
      <c r="KMR842" s="257"/>
      <c r="KMS842" s="257"/>
      <c r="KMT842" s="257"/>
      <c r="KMU842" s="257"/>
      <c r="KMV842" s="257"/>
      <c r="KMW842" s="257"/>
      <c r="KMX842" s="257"/>
      <c r="KMY842" s="257"/>
      <c r="KMZ842" s="257"/>
      <c r="KNA842" s="257"/>
      <c r="KNB842" s="257"/>
      <c r="KNC842" s="257"/>
      <c r="KND842" s="257"/>
      <c r="KNE842" s="257"/>
      <c r="KNF842" s="257"/>
      <c r="KNG842" s="257"/>
      <c r="KNH842" s="257"/>
      <c r="KNI842" s="257"/>
      <c r="KNJ842" s="257"/>
      <c r="KNK842" s="257"/>
      <c r="KNL842" s="257"/>
      <c r="KNM842" s="257"/>
      <c r="KNN842" s="257"/>
      <c r="KNO842" s="257"/>
      <c r="KNP842" s="257"/>
      <c r="KNQ842" s="257"/>
      <c r="KNR842" s="257"/>
      <c r="KNS842" s="257"/>
      <c r="KNT842" s="257"/>
      <c r="KNU842" s="257"/>
      <c r="KNV842" s="257"/>
      <c r="KNW842" s="257"/>
      <c r="KNX842" s="257"/>
      <c r="KNY842" s="257"/>
      <c r="KNZ842" s="257"/>
      <c r="KOA842" s="257"/>
      <c r="KOB842" s="257"/>
      <c r="KOC842" s="257"/>
      <c r="KOD842" s="257"/>
      <c r="KOE842" s="257"/>
      <c r="KOF842" s="257"/>
      <c r="KOG842" s="257"/>
      <c r="KOH842" s="257"/>
      <c r="KOI842" s="257"/>
      <c r="KOJ842" s="257"/>
      <c r="KOK842" s="257"/>
      <c r="KOL842" s="257"/>
      <c r="KOM842" s="257"/>
      <c r="KON842" s="257"/>
      <c r="KOO842" s="257"/>
      <c r="KOP842" s="257"/>
      <c r="KOQ842" s="257"/>
      <c r="KOR842" s="257"/>
      <c r="KOS842" s="257"/>
      <c r="KOT842" s="257"/>
      <c r="KOU842" s="257"/>
      <c r="KOV842" s="257"/>
      <c r="KOW842" s="257"/>
      <c r="KOX842" s="257"/>
      <c r="KOY842" s="257"/>
      <c r="KOZ842" s="257"/>
      <c r="KPA842" s="257"/>
      <c r="KPB842" s="257"/>
      <c r="KPC842" s="257"/>
      <c r="KPD842" s="257"/>
      <c r="KPE842" s="257"/>
      <c r="KPF842" s="257"/>
      <c r="KPG842" s="257"/>
      <c r="KPH842" s="257"/>
      <c r="KPI842" s="257"/>
      <c r="KPJ842" s="257"/>
      <c r="KPK842" s="257"/>
      <c r="KPL842" s="257"/>
      <c r="KPM842" s="257"/>
      <c r="KPN842" s="257"/>
      <c r="KPO842" s="257"/>
      <c r="KPP842" s="257"/>
      <c r="KPQ842" s="257"/>
      <c r="KPR842" s="257"/>
      <c r="KPS842" s="257"/>
      <c r="KPT842" s="257"/>
      <c r="KPU842" s="257"/>
      <c r="KPV842" s="257"/>
      <c r="KPW842" s="257"/>
      <c r="KPX842" s="257"/>
      <c r="KPY842" s="257"/>
      <c r="KPZ842" s="257"/>
      <c r="KQA842" s="257"/>
      <c r="KQB842" s="257"/>
      <c r="KQC842" s="257"/>
      <c r="KQD842" s="257"/>
      <c r="KQE842" s="257"/>
      <c r="KQF842" s="257"/>
      <c r="KQG842" s="257"/>
      <c r="KQH842" s="257"/>
      <c r="KQI842" s="257"/>
      <c r="KQJ842" s="257"/>
      <c r="KQK842" s="257"/>
      <c r="KQL842" s="257"/>
      <c r="KQM842" s="257"/>
      <c r="KQN842" s="257"/>
      <c r="KQO842" s="257"/>
      <c r="KQP842" s="257"/>
      <c r="KQQ842" s="257"/>
      <c r="KQR842" s="257"/>
      <c r="KQS842" s="257"/>
      <c r="KQT842" s="257"/>
      <c r="KQU842" s="257"/>
      <c r="KQV842" s="257"/>
      <c r="KQW842" s="257"/>
      <c r="KQX842" s="257"/>
      <c r="KQY842" s="257"/>
      <c r="KQZ842" s="257"/>
      <c r="KRA842" s="257"/>
      <c r="KRB842" s="257"/>
      <c r="KRC842" s="257"/>
      <c r="KRD842" s="257"/>
      <c r="KRE842" s="257"/>
      <c r="KRF842" s="257"/>
      <c r="KRG842" s="257"/>
      <c r="KRH842" s="257"/>
      <c r="KRI842" s="257"/>
      <c r="KRJ842" s="257"/>
      <c r="KRK842" s="257"/>
      <c r="KRL842" s="257"/>
      <c r="KRM842" s="257"/>
      <c r="KRN842" s="257"/>
      <c r="KRO842" s="257"/>
      <c r="KRP842" s="257"/>
      <c r="KRQ842" s="257"/>
      <c r="KRR842" s="257"/>
      <c r="KRS842" s="257"/>
      <c r="KRT842" s="257"/>
      <c r="KRU842" s="257"/>
      <c r="KRV842" s="257"/>
      <c r="KRW842" s="257"/>
      <c r="KRX842" s="257"/>
      <c r="KRY842" s="257"/>
      <c r="KRZ842" s="257"/>
      <c r="KSA842" s="257"/>
      <c r="KSB842" s="257"/>
      <c r="KSC842" s="257"/>
      <c r="KSD842" s="257"/>
      <c r="KSE842" s="257"/>
      <c r="KSF842" s="257"/>
      <c r="KSG842" s="257"/>
      <c r="KSH842" s="257"/>
      <c r="KSI842" s="257"/>
      <c r="KSJ842" s="257"/>
      <c r="KSK842" s="257"/>
      <c r="KSL842" s="257"/>
      <c r="KSM842" s="257"/>
      <c r="KSN842" s="257"/>
      <c r="KSO842" s="257"/>
      <c r="KSP842" s="257"/>
      <c r="KSQ842" s="257"/>
      <c r="KSR842" s="257"/>
      <c r="KSS842" s="257"/>
      <c r="KST842" s="257"/>
      <c r="KSU842" s="257"/>
      <c r="KSV842" s="257"/>
      <c r="KSW842" s="257"/>
      <c r="KSX842" s="257"/>
      <c r="KSY842" s="257"/>
      <c r="KSZ842" s="257"/>
      <c r="KTA842" s="257"/>
      <c r="KTB842" s="257"/>
      <c r="KTC842" s="257"/>
      <c r="KTD842" s="257"/>
      <c r="KTE842" s="257"/>
      <c r="KTF842" s="257"/>
      <c r="KTG842" s="257"/>
      <c r="KTH842" s="257"/>
      <c r="KTI842" s="257"/>
      <c r="KTJ842" s="257"/>
      <c r="KTK842" s="257"/>
      <c r="KTL842" s="257"/>
      <c r="KTM842" s="257"/>
      <c r="KTN842" s="257"/>
      <c r="KTO842" s="257"/>
      <c r="KTP842" s="257"/>
      <c r="KTQ842" s="257"/>
      <c r="KTR842" s="257"/>
      <c r="KTS842" s="257"/>
      <c r="KTT842" s="257"/>
      <c r="KTU842" s="257"/>
      <c r="KTV842" s="257"/>
      <c r="KTW842" s="257"/>
      <c r="KTX842" s="257"/>
      <c r="KTY842" s="257"/>
      <c r="KTZ842" s="257"/>
      <c r="KUA842" s="257"/>
      <c r="KUB842" s="257"/>
      <c r="KUC842" s="257"/>
      <c r="KUD842" s="257"/>
      <c r="KUE842" s="257"/>
      <c r="KUF842" s="257"/>
      <c r="KUG842" s="257"/>
      <c r="KUH842" s="257"/>
      <c r="KUI842" s="257"/>
      <c r="KUJ842" s="257"/>
      <c r="KUK842" s="257"/>
      <c r="KUL842" s="257"/>
      <c r="KUM842" s="257"/>
      <c r="KUN842" s="257"/>
      <c r="KUO842" s="257"/>
      <c r="KUP842" s="257"/>
      <c r="KUQ842" s="257"/>
      <c r="KUR842" s="257"/>
      <c r="KUS842" s="257"/>
      <c r="KUT842" s="257"/>
      <c r="KUU842" s="257"/>
      <c r="KUV842" s="257"/>
      <c r="KUW842" s="257"/>
      <c r="KUX842" s="257"/>
      <c r="KUY842" s="257"/>
      <c r="KUZ842" s="257"/>
      <c r="KVA842" s="257"/>
      <c r="KVB842" s="257"/>
      <c r="KVC842" s="257"/>
      <c r="KVD842" s="257"/>
      <c r="KVE842" s="257"/>
      <c r="KVF842" s="257"/>
      <c r="KVG842" s="257"/>
      <c r="KVH842" s="257"/>
      <c r="KVI842" s="257"/>
      <c r="KVJ842" s="257"/>
      <c r="KVK842" s="257"/>
      <c r="KVL842" s="257"/>
      <c r="KVM842" s="257"/>
      <c r="KVN842" s="257"/>
      <c r="KVO842" s="257"/>
      <c r="KVP842" s="257"/>
      <c r="KVQ842" s="257"/>
      <c r="KVR842" s="257"/>
      <c r="KVS842" s="257"/>
      <c r="KVT842" s="257"/>
      <c r="KVU842" s="257"/>
      <c r="KVV842" s="257"/>
      <c r="KVW842" s="257"/>
      <c r="KVX842" s="257"/>
      <c r="KVY842" s="257"/>
      <c r="KVZ842" s="257"/>
      <c r="KWA842" s="257"/>
      <c r="KWB842" s="257"/>
      <c r="KWC842" s="257"/>
      <c r="KWD842" s="257"/>
      <c r="KWE842" s="257"/>
      <c r="KWF842" s="257"/>
      <c r="KWG842" s="257"/>
      <c r="KWH842" s="257"/>
      <c r="KWI842" s="257"/>
      <c r="KWJ842" s="257"/>
      <c r="KWK842" s="257"/>
      <c r="KWL842" s="257"/>
      <c r="KWM842" s="257"/>
      <c r="KWN842" s="257"/>
      <c r="KWO842" s="257"/>
      <c r="KWP842" s="257"/>
      <c r="KWQ842" s="257"/>
      <c r="KWR842" s="257"/>
      <c r="KWS842" s="257"/>
      <c r="KWT842" s="257"/>
      <c r="KWU842" s="257"/>
      <c r="KWV842" s="257"/>
      <c r="KWW842" s="257"/>
      <c r="KWX842" s="257"/>
      <c r="KWY842" s="257"/>
      <c r="KWZ842" s="257"/>
      <c r="KXA842" s="257"/>
      <c r="KXB842" s="257"/>
      <c r="KXC842" s="257"/>
      <c r="KXD842" s="257"/>
      <c r="KXE842" s="257"/>
      <c r="KXF842" s="257"/>
      <c r="KXG842" s="257"/>
      <c r="KXH842" s="257"/>
      <c r="KXI842" s="257"/>
      <c r="KXJ842" s="257"/>
      <c r="KXK842" s="257"/>
      <c r="KXL842" s="257"/>
      <c r="KXM842" s="257"/>
      <c r="KXN842" s="257"/>
      <c r="KXO842" s="257"/>
      <c r="KXP842" s="257"/>
      <c r="KXQ842" s="257"/>
      <c r="KXR842" s="257"/>
      <c r="KXS842" s="257"/>
      <c r="KXT842" s="257"/>
      <c r="KXU842" s="257"/>
      <c r="KXV842" s="257"/>
      <c r="KXW842" s="257"/>
      <c r="KXX842" s="257"/>
      <c r="KXY842" s="257"/>
      <c r="KXZ842" s="257"/>
      <c r="KYA842" s="257"/>
      <c r="KYB842" s="257"/>
      <c r="KYC842" s="257"/>
      <c r="KYD842" s="257"/>
      <c r="KYE842" s="257"/>
      <c r="KYF842" s="257"/>
      <c r="KYG842" s="257"/>
      <c r="KYH842" s="257"/>
      <c r="KYI842" s="257"/>
      <c r="KYJ842" s="257"/>
      <c r="KYK842" s="257"/>
      <c r="KYL842" s="257"/>
      <c r="KYM842" s="257"/>
      <c r="KYN842" s="257"/>
      <c r="KYO842" s="257"/>
      <c r="KYP842" s="257"/>
      <c r="KYQ842" s="257"/>
      <c r="KYR842" s="257"/>
      <c r="KYS842" s="257"/>
      <c r="KYT842" s="257"/>
      <c r="KYU842" s="257"/>
      <c r="KYV842" s="257"/>
      <c r="KYW842" s="257"/>
      <c r="KYX842" s="257"/>
      <c r="KYY842" s="257"/>
      <c r="KYZ842" s="257"/>
      <c r="KZA842" s="257"/>
      <c r="KZB842" s="257"/>
      <c r="KZC842" s="257"/>
      <c r="KZD842" s="257"/>
      <c r="KZE842" s="257"/>
      <c r="KZF842" s="257"/>
      <c r="KZG842" s="257"/>
      <c r="KZH842" s="257"/>
      <c r="KZI842" s="257"/>
      <c r="KZJ842" s="257"/>
      <c r="KZK842" s="257"/>
      <c r="KZL842" s="257"/>
      <c r="KZM842" s="257"/>
      <c r="KZN842" s="257"/>
      <c r="KZO842" s="257"/>
      <c r="KZP842" s="257"/>
      <c r="KZQ842" s="257"/>
      <c r="KZR842" s="257"/>
      <c r="KZS842" s="257"/>
      <c r="KZT842" s="257"/>
      <c r="KZU842" s="257"/>
      <c r="KZV842" s="257"/>
      <c r="KZW842" s="257"/>
      <c r="KZX842" s="257"/>
      <c r="KZY842" s="257"/>
      <c r="KZZ842" s="257"/>
      <c r="LAA842" s="257"/>
      <c r="LAB842" s="257"/>
      <c r="LAC842" s="257"/>
      <c r="LAD842" s="257"/>
      <c r="LAE842" s="257"/>
      <c r="LAF842" s="257"/>
      <c r="LAG842" s="257"/>
      <c r="LAH842" s="257"/>
      <c r="LAI842" s="257"/>
      <c r="LAJ842" s="257"/>
      <c r="LAK842" s="257"/>
      <c r="LAL842" s="257"/>
      <c r="LAM842" s="257"/>
      <c r="LAN842" s="257"/>
      <c r="LAO842" s="257"/>
      <c r="LAP842" s="257"/>
      <c r="LAQ842" s="257"/>
      <c r="LAR842" s="257"/>
      <c r="LAS842" s="257"/>
      <c r="LAT842" s="257"/>
      <c r="LAU842" s="257"/>
      <c r="LAV842" s="257"/>
      <c r="LAW842" s="257"/>
      <c r="LAX842" s="257"/>
      <c r="LAY842" s="257"/>
      <c r="LAZ842" s="257"/>
      <c r="LBA842" s="257"/>
      <c r="LBB842" s="257"/>
      <c r="LBC842" s="257"/>
      <c r="LBD842" s="257"/>
      <c r="LBE842" s="257"/>
      <c r="LBF842" s="257"/>
      <c r="LBG842" s="257"/>
      <c r="LBH842" s="257"/>
      <c r="LBI842" s="257"/>
      <c r="LBJ842" s="257"/>
      <c r="LBK842" s="257"/>
      <c r="LBL842" s="257"/>
      <c r="LBM842" s="257"/>
      <c r="LBN842" s="257"/>
      <c r="LBO842" s="257"/>
      <c r="LBP842" s="257"/>
      <c r="LBQ842" s="257"/>
      <c r="LBR842" s="257"/>
      <c r="LBS842" s="257"/>
      <c r="LBT842" s="257"/>
      <c r="LBU842" s="257"/>
      <c r="LBV842" s="257"/>
      <c r="LBW842" s="257"/>
      <c r="LBX842" s="257"/>
      <c r="LBY842" s="257"/>
      <c r="LBZ842" s="257"/>
      <c r="LCA842" s="257"/>
      <c r="LCB842" s="257"/>
      <c r="LCC842" s="257"/>
      <c r="LCD842" s="257"/>
      <c r="LCE842" s="257"/>
      <c r="LCF842" s="257"/>
      <c r="LCG842" s="257"/>
      <c r="LCH842" s="257"/>
      <c r="LCI842" s="257"/>
      <c r="LCJ842" s="257"/>
      <c r="LCK842" s="257"/>
      <c r="LCL842" s="257"/>
      <c r="LCM842" s="257"/>
      <c r="LCN842" s="257"/>
      <c r="LCO842" s="257"/>
      <c r="LCP842" s="257"/>
      <c r="LCQ842" s="257"/>
      <c r="LCR842" s="257"/>
      <c r="LCS842" s="257"/>
      <c r="LCT842" s="257"/>
      <c r="LCU842" s="257"/>
      <c r="LCV842" s="257"/>
      <c r="LCW842" s="257"/>
      <c r="LCX842" s="257"/>
      <c r="LCY842" s="257"/>
      <c r="LCZ842" s="257"/>
      <c r="LDA842" s="257"/>
      <c r="LDB842" s="257"/>
      <c r="LDC842" s="257"/>
      <c r="LDD842" s="257"/>
      <c r="LDE842" s="257"/>
      <c r="LDF842" s="257"/>
      <c r="LDG842" s="257"/>
      <c r="LDH842" s="257"/>
      <c r="LDI842" s="257"/>
      <c r="LDJ842" s="257"/>
      <c r="LDK842" s="257"/>
      <c r="LDL842" s="257"/>
      <c r="LDM842" s="257"/>
      <c r="LDN842" s="257"/>
      <c r="LDO842" s="257"/>
      <c r="LDP842" s="257"/>
      <c r="LDQ842" s="257"/>
      <c r="LDR842" s="257"/>
      <c r="LDS842" s="257"/>
      <c r="LDT842" s="257"/>
      <c r="LDU842" s="257"/>
      <c r="LDV842" s="257"/>
      <c r="LDW842" s="257"/>
      <c r="LDX842" s="257"/>
      <c r="LDY842" s="257"/>
      <c r="LDZ842" s="257"/>
      <c r="LEA842" s="257"/>
      <c r="LEB842" s="257"/>
      <c r="LEC842" s="257"/>
      <c r="LED842" s="257"/>
      <c r="LEE842" s="257"/>
      <c r="LEF842" s="257"/>
      <c r="LEG842" s="257"/>
      <c r="LEH842" s="257"/>
      <c r="LEI842" s="257"/>
      <c r="LEJ842" s="257"/>
      <c r="LEK842" s="257"/>
      <c r="LEL842" s="257"/>
      <c r="LEM842" s="257"/>
      <c r="LEN842" s="257"/>
      <c r="LEO842" s="257"/>
      <c r="LEP842" s="257"/>
      <c r="LEQ842" s="257"/>
      <c r="LER842" s="257"/>
      <c r="LES842" s="257"/>
      <c r="LET842" s="257"/>
      <c r="LEU842" s="257"/>
      <c r="LEV842" s="257"/>
      <c r="LEW842" s="257"/>
      <c r="LEX842" s="257"/>
      <c r="LEY842" s="257"/>
      <c r="LEZ842" s="257"/>
      <c r="LFA842" s="257"/>
      <c r="LFB842" s="257"/>
      <c r="LFC842" s="257"/>
      <c r="LFD842" s="257"/>
      <c r="LFE842" s="257"/>
      <c r="LFF842" s="257"/>
      <c r="LFG842" s="257"/>
      <c r="LFH842" s="257"/>
      <c r="LFI842" s="257"/>
      <c r="LFJ842" s="257"/>
      <c r="LFK842" s="257"/>
      <c r="LFL842" s="257"/>
      <c r="LFM842" s="257"/>
      <c r="LFN842" s="257"/>
      <c r="LFO842" s="257"/>
      <c r="LFP842" s="257"/>
      <c r="LFQ842" s="257"/>
      <c r="LFR842" s="257"/>
      <c r="LFS842" s="257"/>
      <c r="LFT842" s="257"/>
      <c r="LFU842" s="257"/>
      <c r="LFV842" s="257"/>
      <c r="LFW842" s="257"/>
      <c r="LFX842" s="257"/>
      <c r="LFY842" s="257"/>
      <c r="LFZ842" s="257"/>
      <c r="LGA842" s="257"/>
      <c r="LGB842" s="257"/>
      <c r="LGC842" s="257"/>
      <c r="LGD842" s="257"/>
      <c r="LGE842" s="257"/>
      <c r="LGF842" s="257"/>
      <c r="LGG842" s="257"/>
      <c r="LGH842" s="257"/>
      <c r="LGI842" s="257"/>
      <c r="LGJ842" s="257"/>
      <c r="LGK842" s="257"/>
      <c r="LGL842" s="257"/>
      <c r="LGM842" s="257"/>
      <c r="LGN842" s="257"/>
      <c r="LGO842" s="257"/>
      <c r="LGP842" s="257"/>
      <c r="LGQ842" s="257"/>
      <c r="LGR842" s="257"/>
      <c r="LGS842" s="257"/>
      <c r="LGT842" s="257"/>
      <c r="LGU842" s="257"/>
      <c r="LGV842" s="257"/>
      <c r="LGW842" s="257"/>
      <c r="LGX842" s="257"/>
      <c r="LGY842" s="257"/>
      <c r="LGZ842" s="257"/>
      <c r="LHA842" s="257"/>
      <c r="LHB842" s="257"/>
      <c r="LHC842" s="257"/>
      <c r="LHD842" s="257"/>
      <c r="LHE842" s="257"/>
      <c r="LHF842" s="257"/>
      <c r="LHG842" s="257"/>
      <c r="LHH842" s="257"/>
      <c r="LHI842" s="257"/>
      <c r="LHJ842" s="257"/>
      <c r="LHK842" s="257"/>
      <c r="LHL842" s="257"/>
      <c r="LHM842" s="257"/>
      <c r="LHN842" s="257"/>
      <c r="LHO842" s="257"/>
      <c r="LHP842" s="257"/>
      <c r="LHQ842" s="257"/>
      <c r="LHR842" s="257"/>
      <c r="LHS842" s="257"/>
      <c r="LHT842" s="257"/>
      <c r="LHU842" s="257"/>
      <c r="LHV842" s="257"/>
      <c r="LHW842" s="257"/>
      <c r="LHX842" s="257"/>
      <c r="LHY842" s="257"/>
      <c r="LHZ842" s="257"/>
      <c r="LIA842" s="257"/>
      <c r="LIB842" s="257"/>
      <c r="LIC842" s="257"/>
      <c r="LID842" s="257"/>
      <c r="LIE842" s="257"/>
      <c r="LIF842" s="257"/>
      <c r="LIG842" s="257"/>
      <c r="LIH842" s="257"/>
      <c r="LII842" s="257"/>
      <c r="LIJ842" s="257"/>
      <c r="LIK842" s="257"/>
      <c r="LIL842" s="257"/>
      <c r="LIM842" s="257"/>
      <c r="LIN842" s="257"/>
      <c r="LIO842" s="257"/>
      <c r="LIP842" s="257"/>
      <c r="LIQ842" s="257"/>
      <c r="LIR842" s="257"/>
      <c r="LIS842" s="257"/>
      <c r="LIT842" s="257"/>
      <c r="LIU842" s="257"/>
      <c r="LIV842" s="257"/>
      <c r="LIW842" s="257"/>
      <c r="LIX842" s="257"/>
      <c r="LIY842" s="257"/>
      <c r="LIZ842" s="257"/>
      <c r="LJA842" s="257"/>
      <c r="LJB842" s="257"/>
      <c r="LJC842" s="257"/>
      <c r="LJD842" s="257"/>
      <c r="LJE842" s="257"/>
      <c r="LJF842" s="257"/>
      <c r="LJG842" s="257"/>
      <c r="LJH842" s="257"/>
      <c r="LJI842" s="257"/>
      <c r="LJJ842" s="257"/>
      <c r="LJK842" s="257"/>
      <c r="LJL842" s="257"/>
      <c r="LJM842" s="257"/>
      <c r="LJN842" s="257"/>
      <c r="LJO842" s="257"/>
      <c r="LJP842" s="257"/>
      <c r="LJQ842" s="257"/>
      <c r="LJR842" s="257"/>
      <c r="LJS842" s="257"/>
      <c r="LJT842" s="257"/>
      <c r="LJU842" s="257"/>
      <c r="LJV842" s="257"/>
      <c r="LJW842" s="257"/>
      <c r="LJX842" s="257"/>
      <c r="LJY842" s="257"/>
      <c r="LJZ842" s="257"/>
      <c r="LKA842" s="257"/>
      <c r="LKB842" s="257"/>
      <c r="LKC842" s="257"/>
      <c r="LKD842" s="257"/>
      <c r="LKE842" s="257"/>
      <c r="LKF842" s="257"/>
      <c r="LKG842" s="257"/>
      <c r="LKH842" s="257"/>
      <c r="LKI842" s="257"/>
      <c r="LKJ842" s="257"/>
      <c r="LKK842" s="257"/>
      <c r="LKL842" s="257"/>
      <c r="LKM842" s="257"/>
      <c r="LKN842" s="257"/>
      <c r="LKO842" s="257"/>
      <c r="LKP842" s="257"/>
      <c r="LKQ842" s="257"/>
      <c r="LKR842" s="257"/>
      <c r="LKS842" s="257"/>
      <c r="LKT842" s="257"/>
      <c r="LKU842" s="257"/>
      <c r="LKV842" s="257"/>
      <c r="LKW842" s="257"/>
      <c r="LKX842" s="257"/>
      <c r="LKY842" s="257"/>
      <c r="LKZ842" s="257"/>
      <c r="LLA842" s="257"/>
      <c r="LLB842" s="257"/>
      <c r="LLC842" s="257"/>
      <c r="LLD842" s="257"/>
      <c r="LLE842" s="257"/>
      <c r="LLF842" s="257"/>
      <c r="LLG842" s="257"/>
      <c r="LLH842" s="257"/>
      <c r="LLI842" s="257"/>
      <c r="LLJ842" s="257"/>
      <c r="LLK842" s="257"/>
      <c r="LLL842" s="257"/>
      <c r="LLM842" s="257"/>
      <c r="LLN842" s="257"/>
      <c r="LLO842" s="257"/>
      <c r="LLP842" s="257"/>
      <c r="LLQ842" s="257"/>
      <c r="LLR842" s="257"/>
      <c r="LLS842" s="257"/>
      <c r="LLT842" s="257"/>
      <c r="LLU842" s="257"/>
      <c r="LLV842" s="257"/>
      <c r="LLW842" s="257"/>
      <c r="LLX842" s="257"/>
      <c r="LLY842" s="257"/>
      <c r="LLZ842" s="257"/>
      <c r="LMA842" s="257"/>
      <c r="LMB842" s="257"/>
      <c r="LMC842" s="257"/>
      <c r="LMD842" s="257"/>
      <c r="LME842" s="257"/>
      <c r="LMF842" s="257"/>
      <c r="LMG842" s="257"/>
      <c r="LMH842" s="257"/>
      <c r="LMI842" s="257"/>
      <c r="LMJ842" s="257"/>
      <c r="LMK842" s="257"/>
      <c r="LML842" s="257"/>
      <c r="LMM842" s="257"/>
      <c r="LMN842" s="257"/>
      <c r="LMO842" s="257"/>
      <c r="LMP842" s="257"/>
      <c r="LMQ842" s="257"/>
      <c r="LMR842" s="257"/>
      <c r="LMS842" s="257"/>
      <c r="LMT842" s="257"/>
      <c r="LMU842" s="257"/>
      <c r="LMV842" s="257"/>
      <c r="LMW842" s="257"/>
      <c r="LMX842" s="257"/>
      <c r="LMY842" s="257"/>
      <c r="LMZ842" s="257"/>
      <c r="LNA842" s="257"/>
      <c r="LNB842" s="257"/>
      <c r="LNC842" s="257"/>
      <c r="LND842" s="257"/>
      <c r="LNE842" s="257"/>
      <c r="LNF842" s="257"/>
      <c r="LNG842" s="257"/>
      <c r="LNH842" s="257"/>
      <c r="LNI842" s="257"/>
      <c r="LNJ842" s="257"/>
      <c r="LNK842" s="257"/>
      <c r="LNL842" s="257"/>
      <c r="LNM842" s="257"/>
      <c r="LNN842" s="257"/>
      <c r="LNO842" s="257"/>
      <c r="LNP842" s="257"/>
      <c r="LNQ842" s="257"/>
      <c r="LNR842" s="257"/>
      <c r="LNS842" s="257"/>
      <c r="LNT842" s="257"/>
      <c r="LNU842" s="257"/>
      <c r="LNV842" s="257"/>
      <c r="LNW842" s="257"/>
      <c r="LNX842" s="257"/>
      <c r="LNY842" s="257"/>
      <c r="LNZ842" s="257"/>
      <c r="LOA842" s="257"/>
      <c r="LOB842" s="257"/>
      <c r="LOC842" s="257"/>
      <c r="LOD842" s="257"/>
      <c r="LOE842" s="257"/>
      <c r="LOF842" s="257"/>
      <c r="LOG842" s="257"/>
      <c r="LOH842" s="257"/>
      <c r="LOI842" s="257"/>
      <c r="LOJ842" s="257"/>
      <c r="LOK842" s="257"/>
      <c r="LOL842" s="257"/>
      <c r="LOM842" s="257"/>
      <c r="LON842" s="257"/>
      <c r="LOO842" s="257"/>
      <c r="LOP842" s="257"/>
      <c r="LOQ842" s="257"/>
      <c r="LOR842" s="257"/>
      <c r="LOS842" s="257"/>
      <c r="LOT842" s="257"/>
      <c r="LOU842" s="257"/>
      <c r="LOV842" s="257"/>
      <c r="LOW842" s="257"/>
      <c r="LOX842" s="257"/>
      <c r="LOY842" s="257"/>
      <c r="LOZ842" s="257"/>
      <c r="LPA842" s="257"/>
      <c r="LPB842" s="257"/>
      <c r="LPC842" s="257"/>
      <c r="LPD842" s="257"/>
      <c r="LPE842" s="257"/>
      <c r="LPF842" s="257"/>
      <c r="LPG842" s="257"/>
      <c r="LPH842" s="257"/>
      <c r="LPI842" s="257"/>
      <c r="LPJ842" s="257"/>
      <c r="LPK842" s="257"/>
      <c r="LPL842" s="257"/>
      <c r="LPM842" s="257"/>
      <c r="LPN842" s="257"/>
      <c r="LPO842" s="257"/>
      <c r="LPP842" s="257"/>
      <c r="LPQ842" s="257"/>
      <c r="LPR842" s="257"/>
      <c r="LPS842" s="257"/>
      <c r="LPT842" s="257"/>
      <c r="LPU842" s="257"/>
      <c r="LPV842" s="257"/>
      <c r="LPW842" s="257"/>
      <c r="LPX842" s="257"/>
      <c r="LPY842" s="257"/>
      <c r="LPZ842" s="257"/>
      <c r="LQA842" s="257"/>
      <c r="LQB842" s="257"/>
      <c r="LQC842" s="257"/>
      <c r="LQD842" s="257"/>
      <c r="LQE842" s="257"/>
      <c r="LQF842" s="257"/>
      <c r="LQG842" s="257"/>
      <c r="LQH842" s="257"/>
      <c r="LQI842" s="257"/>
      <c r="LQJ842" s="257"/>
      <c r="LQK842" s="257"/>
      <c r="LQL842" s="257"/>
      <c r="LQM842" s="257"/>
      <c r="LQN842" s="257"/>
      <c r="LQO842" s="257"/>
      <c r="LQP842" s="257"/>
      <c r="LQQ842" s="257"/>
      <c r="LQR842" s="257"/>
      <c r="LQS842" s="257"/>
      <c r="LQT842" s="257"/>
      <c r="LQU842" s="257"/>
      <c r="LQV842" s="257"/>
      <c r="LQW842" s="257"/>
      <c r="LQX842" s="257"/>
      <c r="LQY842" s="257"/>
      <c r="LQZ842" s="257"/>
      <c r="LRA842" s="257"/>
      <c r="LRB842" s="257"/>
      <c r="LRC842" s="257"/>
      <c r="LRD842" s="257"/>
      <c r="LRE842" s="257"/>
      <c r="LRF842" s="257"/>
      <c r="LRG842" s="257"/>
      <c r="LRH842" s="257"/>
      <c r="LRI842" s="257"/>
      <c r="LRJ842" s="257"/>
      <c r="LRK842" s="257"/>
      <c r="LRL842" s="257"/>
      <c r="LRM842" s="257"/>
      <c r="LRN842" s="257"/>
      <c r="LRO842" s="257"/>
      <c r="LRP842" s="257"/>
      <c r="LRQ842" s="257"/>
      <c r="LRR842" s="257"/>
      <c r="LRS842" s="257"/>
      <c r="LRT842" s="257"/>
      <c r="LRU842" s="257"/>
      <c r="LRV842" s="257"/>
      <c r="LRW842" s="257"/>
      <c r="LRX842" s="257"/>
      <c r="LRY842" s="257"/>
      <c r="LRZ842" s="257"/>
      <c r="LSA842" s="257"/>
      <c r="LSB842" s="257"/>
      <c r="LSC842" s="257"/>
      <c r="LSD842" s="257"/>
      <c r="LSE842" s="257"/>
      <c r="LSF842" s="257"/>
      <c r="LSG842" s="257"/>
      <c r="LSH842" s="257"/>
      <c r="LSI842" s="257"/>
      <c r="LSJ842" s="257"/>
      <c r="LSK842" s="257"/>
      <c r="LSL842" s="257"/>
      <c r="LSM842" s="257"/>
      <c r="LSN842" s="257"/>
      <c r="LSO842" s="257"/>
      <c r="LSP842" s="257"/>
      <c r="LSQ842" s="257"/>
      <c r="LSR842" s="257"/>
      <c r="LSS842" s="257"/>
      <c r="LST842" s="257"/>
      <c r="LSU842" s="257"/>
      <c r="LSV842" s="257"/>
      <c r="LSW842" s="257"/>
      <c r="LSX842" s="257"/>
      <c r="LSY842" s="257"/>
      <c r="LSZ842" s="257"/>
      <c r="LTA842" s="257"/>
      <c r="LTB842" s="257"/>
      <c r="LTC842" s="257"/>
      <c r="LTD842" s="257"/>
      <c r="LTE842" s="257"/>
      <c r="LTF842" s="257"/>
      <c r="LTG842" s="257"/>
      <c r="LTH842" s="257"/>
      <c r="LTI842" s="257"/>
      <c r="LTJ842" s="257"/>
      <c r="LTK842" s="257"/>
      <c r="LTL842" s="257"/>
      <c r="LTM842" s="257"/>
      <c r="LTN842" s="257"/>
      <c r="LTO842" s="257"/>
      <c r="LTP842" s="257"/>
      <c r="LTQ842" s="257"/>
      <c r="LTR842" s="257"/>
      <c r="LTS842" s="257"/>
      <c r="LTT842" s="257"/>
      <c r="LTU842" s="257"/>
      <c r="LTV842" s="257"/>
      <c r="LTW842" s="257"/>
      <c r="LTX842" s="257"/>
      <c r="LTY842" s="257"/>
      <c r="LTZ842" s="257"/>
      <c r="LUA842" s="257"/>
      <c r="LUB842" s="257"/>
      <c r="LUC842" s="257"/>
      <c r="LUD842" s="257"/>
      <c r="LUE842" s="257"/>
      <c r="LUF842" s="257"/>
      <c r="LUG842" s="257"/>
      <c r="LUH842" s="257"/>
      <c r="LUI842" s="257"/>
      <c r="LUJ842" s="257"/>
      <c r="LUK842" s="257"/>
      <c r="LUL842" s="257"/>
      <c r="LUM842" s="257"/>
      <c r="LUN842" s="257"/>
      <c r="LUO842" s="257"/>
      <c r="LUP842" s="257"/>
      <c r="LUQ842" s="257"/>
      <c r="LUR842" s="257"/>
      <c r="LUS842" s="257"/>
      <c r="LUT842" s="257"/>
      <c r="LUU842" s="257"/>
      <c r="LUV842" s="257"/>
      <c r="LUW842" s="257"/>
      <c r="LUX842" s="257"/>
      <c r="LUY842" s="257"/>
      <c r="LUZ842" s="257"/>
      <c r="LVA842" s="257"/>
      <c r="LVB842" s="257"/>
      <c r="LVC842" s="257"/>
      <c r="LVD842" s="257"/>
      <c r="LVE842" s="257"/>
      <c r="LVF842" s="257"/>
      <c r="LVG842" s="257"/>
      <c r="LVH842" s="257"/>
      <c r="LVI842" s="257"/>
      <c r="LVJ842" s="257"/>
      <c r="LVK842" s="257"/>
      <c r="LVL842" s="257"/>
      <c r="LVM842" s="257"/>
      <c r="LVN842" s="257"/>
      <c r="LVO842" s="257"/>
      <c r="LVP842" s="257"/>
      <c r="LVQ842" s="257"/>
      <c r="LVR842" s="257"/>
      <c r="LVS842" s="257"/>
      <c r="LVT842" s="257"/>
      <c r="LVU842" s="257"/>
      <c r="LVV842" s="257"/>
      <c r="LVW842" s="257"/>
      <c r="LVX842" s="257"/>
      <c r="LVY842" s="257"/>
      <c r="LVZ842" s="257"/>
      <c r="LWA842" s="257"/>
      <c r="LWB842" s="257"/>
      <c r="LWC842" s="257"/>
      <c r="LWD842" s="257"/>
      <c r="LWE842" s="257"/>
      <c r="LWF842" s="257"/>
      <c r="LWG842" s="257"/>
      <c r="LWH842" s="257"/>
      <c r="LWI842" s="257"/>
      <c r="LWJ842" s="257"/>
      <c r="LWK842" s="257"/>
      <c r="LWL842" s="257"/>
      <c r="LWM842" s="257"/>
      <c r="LWN842" s="257"/>
      <c r="LWO842" s="257"/>
      <c r="LWP842" s="257"/>
      <c r="LWQ842" s="257"/>
      <c r="LWR842" s="257"/>
      <c r="LWS842" s="257"/>
      <c r="LWT842" s="257"/>
      <c r="LWU842" s="257"/>
      <c r="LWV842" s="257"/>
      <c r="LWW842" s="257"/>
      <c r="LWX842" s="257"/>
      <c r="LWY842" s="257"/>
      <c r="LWZ842" s="257"/>
      <c r="LXA842" s="257"/>
      <c r="LXB842" s="257"/>
      <c r="LXC842" s="257"/>
      <c r="LXD842" s="257"/>
      <c r="LXE842" s="257"/>
      <c r="LXF842" s="257"/>
      <c r="LXG842" s="257"/>
      <c r="LXH842" s="257"/>
      <c r="LXI842" s="257"/>
      <c r="LXJ842" s="257"/>
      <c r="LXK842" s="257"/>
      <c r="LXL842" s="257"/>
      <c r="LXM842" s="257"/>
      <c r="LXN842" s="257"/>
      <c r="LXO842" s="257"/>
      <c r="LXP842" s="257"/>
      <c r="LXQ842" s="257"/>
      <c r="LXR842" s="257"/>
      <c r="LXS842" s="257"/>
      <c r="LXT842" s="257"/>
      <c r="LXU842" s="257"/>
      <c r="LXV842" s="257"/>
      <c r="LXW842" s="257"/>
      <c r="LXX842" s="257"/>
      <c r="LXY842" s="257"/>
      <c r="LXZ842" s="257"/>
      <c r="LYA842" s="257"/>
      <c r="LYB842" s="257"/>
      <c r="LYC842" s="257"/>
      <c r="LYD842" s="257"/>
      <c r="LYE842" s="257"/>
      <c r="LYF842" s="257"/>
      <c r="LYG842" s="257"/>
      <c r="LYH842" s="257"/>
      <c r="LYI842" s="257"/>
      <c r="LYJ842" s="257"/>
      <c r="LYK842" s="257"/>
      <c r="LYL842" s="257"/>
      <c r="LYM842" s="257"/>
      <c r="LYN842" s="257"/>
      <c r="LYO842" s="257"/>
      <c r="LYP842" s="257"/>
      <c r="LYQ842" s="257"/>
      <c r="LYR842" s="257"/>
      <c r="LYS842" s="257"/>
      <c r="LYT842" s="257"/>
      <c r="LYU842" s="257"/>
      <c r="LYV842" s="257"/>
      <c r="LYW842" s="257"/>
      <c r="LYX842" s="257"/>
      <c r="LYY842" s="257"/>
      <c r="LYZ842" s="257"/>
      <c r="LZA842" s="257"/>
      <c r="LZB842" s="257"/>
      <c r="LZC842" s="257"/>
      <c r="LZD842" s="257"/>
      <c r="LZE842" s="257"/>
      <c r="LZF842" s="257"/>
      <c r="LZG842" s="257"/>
      <c r="LZH842" s="257"/>
      <c r="LZI842" s="257"/>
      <c r="LZJ842" s="257"/>
      <c r="LZK842" s="257"/>
      <c r="LZL842" s="257"/>
      <c r="LZM842" s="257"/>
      <c r="LZN842" s="257"/>
      <c r="LZO842" s="257"/>
      <c r="LZP842" s="257"/>
      <c r="LZQ842" s="257"/>
      <c r="LZR842" s="257"/>
      <c r="LZS842" s="257"/>
      <c r="LZT842" s="257"/>
      <c r="LZU842" s="257"/>
      <c r="LZV842" s="257"/>
      <c r="LZW842" s="257"/>
      <c r="LZX842" s="257"/>
      <c r="LZY842" s="257"/>
      <c r="LZZ842" s="257"/>
      <c r="MAA842" s="257"/>
      <c r="MAB842" s="257"/>
      <c r="MAC842" s="257"/>
      <c r="MAD842" s="257"/>
      <c r="MAE842" s="257"/>
      <c r="MAF842" s="257"/>
      <c r="MAG842" s="257"/>
      <c r="MAH842" s="257"/>
      <c r="MAI842" s="257"/>
      <c r="MAJ842" s="257"/>
      <c r="MAK842" s="257"/>
      <c r="MAL842" s="257"/>
      <c r="MAM842" s="257"/>
      <c r="MAN842" s="257"/>
      <c r="MAO842" s="257"/>
      <c r="MAP842" s="257"/>
      <c r="MAQ842" s="257"/>
      <c r="MAR842" s="257"/>
      <c r="MAS842" s="257"/>
      <c r="MAT842" s="257"/>
      <c r="MAU842" s="257"/>
      <c r="MAV842" s="257"/>
      <c r="MAW842" s="257"/>
      <c r="MAX842" s="257"/>
      <c r="MAY842" s="257"/>
      <c r="MAZ842" s="257"/>
      <c r="MBA842" s="257"/>
      <c r="MBB842" s="257"/>
      <c r="MBC842" s="257"/>
      <c r="MBD842" s="257"/>
      <c r="MBE842" s="257"/>
      <c r="MBF842" s="257"/>
      <c r="MBG842" s="257"/>
      <c r="MBH842" s="257"/>
      <c r="MBI842" s="257"/>
      <c r="MBJ842" s="257"/>
      <c r="MBK842" s="257"/>
      <c r="MBL842" s="257"/>
      <c r="MBM842" s="257"/>
      <c r="MBN842" s="257"/>
      <c r="MBO842" s="257"/>
      <c r="MBP842" s="257"/>
      <c r="MBQ842" s="257"/>
      <c r="MBR842" s="257"/>
      <c r="MBS842" s="257"/>
      <c r="MBT842" s="257"/>
      <c r="MBU842" s="257"/>
      <c r="MBV842" s="257"/>
      <c r="MBW842" s="257"/>
      <c r="MBX842" s="257"/>
      <c r="MBY842" s="257"/>
      <c r="MBZ842" s="257"/>
      <c r="MCA842" s="257"/>
      <c r="MCB842" s="257"/>
      <c r="MCC842" s="257"/>
      <c r="MCD842" s="257"/>
      <c r="MCE842" s="257"/>
      <c r="MCF842" s="257"/>
      <c r="MCG842" s="257"/>
      <c r="MCH842" s="257"/>
      <c r="MCI842" s="257"/>
      <c r="MCJ842" s="257"/>
      <c r="MCK842" s="257"/>
      <c r="MCL842" s="257"/>
      <c r="MCM842" s="257"/>
      <c r="MCN842" s="257"/>
      <c r="MCO842" s="257"/>
      <c r="MCP842" s="257"/>
      <c r="MCQ842" s="257"/>
      <c r="MCR842" s="257"/>
      <c r="MCS842" s="257"/>
      <c r="MCT842" s="257"/>
      <c r="MCU842" s="257"/>
      <c r="MCV842" s="257"/>
      <c r="MCW842" s="257"/>
      <c r="MCX842" s="257"/>
      <c r="MCY842" s="257"/>
      <c r="MCZ842" s="257"/>
      <c r="MDA842" s="257"/>
      <c r="MDB842" s="257"/>
      <c r="MDC842" s="257"/>
      <c r="MDD842" s="257"/>
      <c r="MDE842" s="257"/>
      <c r="MDF842" s="257"/>
      <c r="MDG842" s="257"/>
      <c r="MDH842" s="257"/>
      <c r="MDI842" s="257"/>
      <c r="MDJ842" s="257"/>
      <c r="MDK842" s="257"/>
      <c r="MDL842" s="257"/>
      <c r="MDM842" s="257"/>
      <c r="MDN842" s="257"/>
      <c r="MDO842" s="257"/>
      <c r="MDP842" s="257"/>
      <c r="MDQ842" s="257"/>
      <c r="MDR842" s="257"/>
      <c r="MDS842" s="257"/>
      <c r="MDT842" s="257"/>
      <c r="MDU842" s="257"/>
      <c r="MDV842" s="257"/>
      <c r="MDW842" s="257"/>
      <c r="MDX842" s="257"/>
      <c r="MDY842" s="257"/>
      <c r="MDZ842" s="257"/>
      <c r="MEA842" s="257"/>
      <c r="MEB842" s="257"/>
      <c r="MEC842" s="257"/>
      <c r="MED842" s="257"/>
      <c r="MEE842" s="257"/>
      <c r="MEF842" s="257"/>
      <c r="MEG842" s="257"/>
      <c r="MEH842" s="257"/>
      <c r="MEI842" s="257"/>
      <c r="MEJ842" s="257"/>
      <c r="MEK842" s="257"/>
      <c r="MEL842" s="257"/>
      <c r="MEM842" s="257"/>
      <c r="MEN842" s="257"/>
      <c r="MEO842" s="257"/>
      <c r="MEP842" s="257"/>
      <c r="MEQ842" s="257"/>
      <c r="MER842" s="257"/>
      <c r="MES842" s="257"/>
      <c r="MET842" s="257"/>
      <c r="MEU842" s="257"/>
      <c r="MEV842" s="257"/>
      <c r="MEW842" s="257"/>
      <c r="MEX842" s="257"/>
      <c r="MEY842" s="257"/>
      <c r="MEZ842" s="257"/>
      <c r="MFA842" s="257"/>
      <c r="MFB842" s="257"/>
      <c r="MFC842" s="257"/>
      <c r="MFD842" s="257"/>
      <c r="MFE842" s="257"/>
      <c r="MFF842" s="257"/>
      <c r="MFG842" s="257"/>
      <c r="MFH842" s="257"/>
      <c r="MFI842" s="257"/>
      <c r="MFJ842" s="257"/>
      <c r="MFK842" s="257"/>
      <c r="MFL842" s="257"/>
      <c r="MFM842" s="257"/>
      <c r="MFN842" s="257"/>
      <c r="MFO842" s="257"/>
      <c r="MFP842" s="257"/>
      <c r="MFQ842" s="257"/>
      <c r="MFR842" s="257"/>
      <c r="MFS842" s="257"/>
      <c r="MFT842" s="257"/>
      <c r="MFU842" s="257"/>
      <c r="MFV842" s="257"/>
      <c r="MFW842" s="257"/>
      <c r="MFX842" s="257"/>
      <c r="MFY842" s="257"/>
      <c r="MFZ842" s="257"/>
      <c r="MGA842" s="257"/>
      <c r="MGB842" s="257"/>
      <c r="MGC842" s="257"/>
      <c r="MGD842" s="257"/>
      <c r="MGE842" s="257"/>
      <c r="MGF842" s="257"/>
      <c r="MGG842" s="257"/>
      <c r="MGH842" s="257"/>
      <c r="MGI842" s="257"/>
      <c r="MGJ842" s="257"/>
      <c r="MGK842" s="257"/>
      <c r="MGL842" s="257"/>
      <c r="MGM842" s="257"/>
      <c r="MGN842" s="257"/>
      <c r="MGO842" s="257"/>
      <c r="MGP842" s="257"/>
      <c r="MGQ842" s="257"/>
      <c r="MGR842" s="257"/>
      <c r="MGS842" s="257"/>
      <c r="MGT842" s="257"/>
      <c r="MGU842" s="257"/>
      <c r="MGV842" s="257"/>
      <c r="MGW842" s="257"/>
      <c r="MGX842" s="257"/>
      <c r="MGY842" s="257"/>
      <c r="MGZ842" s="257"/>
      <c r="MHA842" s="257"/>
      <c r="MHB842" s="257"/>
      <c r="MHC842" s="257"/>
      <c r="MHD842" s="257"/>
      <c r="MHE842" s="257"/>
      <c r="MHF842" s="257"/>
      <c r="MHG842" s="257"/>
      <c r="MHH842" s="257"/>
      <c r="MHI842" s="257"/>
      <c r="MHJ842" s="257"/>
      <c r="MHK842" s="257"/>
      <c r="MHL842" s="257"/>
      <c r="MHM842" s="257"/>
      <c r="MHN842" s="257"/>
      <c r="MHO842" s="257"/>
      <c r="MHP842" s="257"/>
      <c r="MHQ842" s="257"/>
      <c r="MHR842" s="257"/>
      <c r="MHS842" s="257"/>
      <c r="MHT842" s="257"/>
      <c r="MHU842" s="257"/>
      <c r="MHV842" s="257"/>
      <c r="MHW842" s="257"/>
      <c r="MHX842" s="257"/>
      <c r="MHY842" s="257"/>
      <c r="MHZ842" s="257"/>
      <c r="MIA842" s="257"/>
      <c r="MIB842" s="257"/>
      <c r="MIC842" s="257"/>
      <c r="MID842" s="257"/>
      <c r="MIE842" s="257"/>
      <c r="MIF842" s="257"/>
      <c r="MIG842" s="257"/>
      <c r="MIH842" s="257"/>
      <c r="MII842" s="257"/>
      <c r="MIJ842" s="257"/>
      <c r="MIK842" s="257"/>
      <c r="MIL842" s="257"/>
      <c r="MIM842" s="257"/>
      <c r="MIN842" s="257"/>
      <c r="MIO842" s="257"/>
      <c r="MIP842" s="257"/>
      <c r="MIQ842" s="257"/>
      <c r="MIR842" s="257"/>
      <c r="MIS842" s="257"/>
      <c r="MIT842" s="257"/>
      <c r="MIU842" s="257"/>
      <c r="MIV842" s="257"/>
      <c r="MIW842" s="257"/>
      <c r="MIX842" s="257"/>
      <c r="MIY842" s="257"/>
      <c r="MIZ842" s="257"/>
      <c r="MJA842" s="257"/>
      <c r="MJB842" s="257"/>
      <c r="MJC842" s="257"/>
      <c r="MJD842" s="257"/>
      <c r="MJE842" s="257"/>
      <c r="MJF842" s="257"/>
      <c r="MJG842" s="257"/>
      <c r="MJH842" s="257"/>
      <c r="MJI842" s="257"/>
      <c r="MJJ842" s="257"/>
      <c r="MJK842" s="257"/>
      <c r="MJL842" s="257"/>
      <c r="MJM842" s="257"/>
      <c r="MJN842" s="257"/>
      <c r="MJO842" s="257"/>
      <c r="MJP842" s="257"/>
      <c r="MJQ842" s="257"/>
      <c r="MJR842" s="257"/>
      <c r="MJS842" s="257"/>
      <c r="MJT842" s="257"/>
      <c r="MJU842" s="257"/>
      <c r="MJV842" s="257"/>
      <c r="MJW842" s="257"/>
      <c r="MJX842" s="257"/>
      <c r="MJY842" s="257"/>
      <c r="MJZ842" s="257"/>
      <c r="MKA842" s="257"/>
      <c r="MKB842" s="257"/>
      <c r="MKC842" s="257"/>
      <c r="MKD842" s="257"/>
      <c r="MKE842" s="257"/>
      <c r="MKF842" s="257"/>
      <c r="MKG842" s="257"/>
      <c r="MKH842" s="257"/>
      <c r="MKI842" s="257"/>
      <c r="MKJ842" s="257"/>
      <c r="MKK842" s="257"/>
      <c r="MKL842" s="257"/>
      <c r="MKM842" s="257"/>
      <c r="MKN842" s="257"/>
      <c r="MKO842" s="257"/>
      <c r="MKP842" s="257"/>
      <c r="MKQ842" s="257"/>
      <c r="MKR842" s="257"/>
      <c r="MKS842" s="257"/>
      <c r="MKT842" s="257"/>
      <c r="MKU842" s="257"/>
      <c r="MKV842" s="257"/>
      <c r="MKW842" s="257"/>
      <c r="MKX842" s="257"/>
      <c r="MKY842" s="257"/>
      <c r="MKZ842" s="257"/>
      <c r="MLA842" s="257"/>
      <c r="MLB842" s="257"/>
      <c r="MLC842" s="257"/>
      <c r="MLD842" s="257"/>
      <c r="MLE842" s="257"/>
      <c r="MLF842" s="257"/>
      <c r="MLG842" s="257"/>
      <c r="MLH842" s="257"/>
      <c r="MLI842" s="257"/>
      <c r="MLJ842" s="257"/>
      <c r="MLK842" s="257"/>
      <c r="MLL842" s="257"/>
      <c r="MLM842" s="257"/>
      <c r="MLN842" s="257"/>
      <c r="MLO842" s="257"/>
      <c r="MLP842" s="257"/>
      <c r="MLQ842" s="257"/>
      <c r="MLR842" s="257"/>
      <c r="MLS842" s="257"/>
      <c r="MLT842" s="257"/>
      <c r="MLU842" s="257"/>
      <c r="MLV842" s="257"/>
      <c r="MLW842" s="257"/>
      <c r="MLX842" s="257"/>
      <c r="MLY842" s="257"/>
      <c r="MLZ842" s="257"/>
      <c r="MMA842" s="257"/>
      <c r="MMB842" s="257"/>
      <c r="MMC842" s="257"/>
      <c r="MMD842" s="257"/>
      <c r="MME842" s="257"/>
      <c r="MMF842" s="257"/>
      <c r="MMG842" s="257"/>
      <c r="MMH842" s="257"/>
      <c r="MMI842" s="257"/>
      <c r="MMJ842" s="257"/>
      <c r="MMK842" s="257"/>
      <c r="MML842" s="257"/>
      <c r="MMM842" s="257"/>
      <c r="MMN842" s="257"/>
      <c r="MMO842" s="257"/>
      <c r="MMP842" s="257"/>
      <c r="MMQ842" s="257"/>
      <c r="MMR842" s="257"/>
      <c r="MMS842" s="257"/>
      <c r="MMT842" s="257"/>
      <c r="MMU842" s="257"/>
      <c r="MMV842" s="257"/>
      <c r="MMW842" s="257"/>
      <c r="MMX842" s="257"/>
      <c r="MMY842" s="257"/>
      <c r="MMZ842" s="257"/>
      <c r="MNA842" s="257"/>
      <c r="MNB842" s="257"/>
      <c r="MNC842" s="257"/>
      <c r="MND842" s="257"/>
      <c r="MNE842" s="257"/>
      <c r="MNF842" s="257"/>
      <c r="MNG842" s="257"/>
      <c r="MNH842" s="257"/>
      <c r="MNI842" s="257"/>
      <c r="MNJ842" s="257"/>
      <c r="MNK842" s="257"/>
      <c r="MNL842" s="257"/>
      <c r="MNM842" s="257"/>
      <c r="MNN842" s="257"/>
      <c r="MNO842" s="257"/>
      <c r="MNP842" s="257"/>
      <c r="MNQ842" s="257"/>
      <c r="MNR842" s="257"/>
      <c r="MNS842" s="257"/>
      <c r="MNT842" s="257"/>
      <c r="MNU842" s="257"/>
      <c r="MNV842" s="257"/>
      <c r="MNW842" s="257"/>
      <c r="MNX842" s="257"/>
      <c r="MNY842" s="257"/>
      <c r="MNZ842" s="257"/>
      <c r="MOA842" s="257"/>
      <c r="MOB842" s="257"/>
      <c r="MOC842" s="257"/>
      <c r="MOD842" s="257"/>
      <c r="MOE842" s="257"/>
      <c r="MOF842" s="257"/>
      <c r="MOG842" s="257"/>
      <c r="MOH842" s="257"/>
      <c r="MOI842" s="257"/>
      <c r="MOJ842" s="257"/>
      <c r="MOK842" s="257"/>
      <c r="MOL842" s="257"/>
      <c r="MOM842" s="257"/>
      <c r="MON842" s="257"/>
      <c r="MOO842" s="257"/>
      <c r="MOP842" s="257"/>
      <c r="MOQ842" s="257"/>
      <c r="MOR842" s="257"/>
      <c r="MOS842" s="257"/>
      <c r="MOT842" s="257"/>
      <c r="MOU842" s="257"/>
      <c r="MOV842" s="257"/>
      <c r="MOW842" s="257"/>
      <c r="MOX842" s="257"/>
      <c r="MOY842" s="257"/>
      <c r="MOZ842" s="257"/>
      <c r="MPA842" s="257"/>
      <c r="MPB842" s="257"/>
      <c r="MPC842" s="257"/>
      <c r="MPD842" s="257"/>
      <c r="MPE842" s="257"/>
      <c r="MPF842" s="257"/>
      <c r="MPG842" s="257"/>
      <c r="MPH842" s="257"/>
      <c r="MPI842" s="257"/>
      <c r="MPJ842" s="257"/>
      <c r="MPK842" s="257"/>
      <c r="MPL842" s="257"/>
      <c r="MPM842" s="257"/>
      <c r="MPN842" s="257"/>
      <c r="MPO842" s="257"/>
      <c r="MPP842" s="257"/>
      <c r="MPQ842" s="257"/>
      <c r="MPR842" s="257"/>
      <c r="MPS842" s="257"/>
      <c r="MPT842" s="257"/>
      <c r="MPU842" s="257"/>
      <c r="MPV842" s="257"/>
      <c r="MPW842" s="257"/>
      <c r="MPX842" s="257"/>
      <c r="MPY842" s="257"/>
      <c r="MPZ842" s="257"/>
      <c r="MQA842" s="257"/>
      <c r="MQB842" s="257"/>
      <c r="MQC842" s="257"/>
      <c r="MQD842" s="257"/>
      <c r="MQE842" s="257"/>
      <c r="MQF842" s="257"/>
      <c r="MQG842" s="257"/>
      <c r="MQH842" s="257"/>
      <c r="MQI842" s="257"/>
      <c r="MQJ842" s="257"/>
      <c r="MQK842" s="257"/>
      <c r="MQL842" s="257"/>
      <c r="MQM842" s="257"/>
      <c r="MQN842" s="257"/>
      <c r="MQO842" s="257"/>
      <c r="MQP842" s="257"/>
      <c r="MQQ842" s="257"/>
      <c r="MQR842" s="257"/>
      <c r="MQS842" s="257"/>
      <c r="MQT842" s="257"/>
      <c r="MQU842" s="257"/>
      <c r="MQV842" s="257"/>
      <c r="MQW842" s="257"/>
      <c r="MQX842" s="257"/>
      <c r="MQY842" s="257"/>
      <c r="MQZ842" s="257"/>
      <c r="MRA842" s="257"/>
      <c r="MRB842" s="257"/>
      <c r="MRC842" s="257"/>
      <c r="MRD842" s="257"/>
      <c r="MRE842" s="257"/>
      <c r="MRF842" s="257"/>
      <c r="MRG842" s="257"/>
      <c r="MRH842" s="257"/>
      <c r="MRI842" s="257"/>
      <c r="MRJ842" s="257"/>
      <c r="MRK842" s="257"/>
      <c r="MRL842" s="257"/>
      <c r="MRM842" s="257"/>
      <c r="MRN842" s="257"/>
      <c r="MRO842" s="257"/>
      <c r="MRP842" s="257"/>
      <c r="MRQ842" s="257"/>
      <c r="MRR842" s="257"/>
      <c r="MRS842" s="257"/>
      <c r="MRT842" s="257"/>
      <c r="MRU842" s="257"/>
      <c r="MRV842" s="257"/>
      <c r="MRW842" s="257"/>
      <c r="MRX842" s="257"/>
      <c r="MRY842" s="257"/>
      <c r="MRZ842" s="257"/>
      <c r="MSA842" s="257"/>
      <c r="MSB842" s="257"/>
      <c r="MSC842" s="257"/>
      <c r="MSD842" s="257"/>
      <c r="MSE842" s="257"/>
      <c r="MSF842" s="257"/>
      <c r="MSG842" s="257"/>
      <c r="MSH842" s="257"/>
      <c r="MSI842" s="257"/>
      <c r="MSJ842" s="257"/>
      <c r="MSK842" s="257"/>
      <c r="MSL842" s="257"/>
      <c r="MSM842" s="257"/>
      <c r="MSN842" s="257"/>
      <c r="MSO842" s="257"/>
      <c r="MSP842" s="257"/>
      <c r="MSQ842" s="257"/>
      <c r="MSR842" s="257"/>
      <c r="MSS842" s="257"/>
      <c r="MST842" s="257"/>
      <c r="MSU842" s="257"/>
      <c r="MSV842" s="257"/>
      <c r="MSW842" s="257"/>
      <c r="MSX842" s="257"/>
      <c r="MSY842" s="257"/>
      <c r="MSZ842" s="257"/>
      <c r="MTA842" s="257"/>
      <c r="MTB842" s="257"/>
      <c r="MTC842" s="257"/>
      <c r="MTD842" s="257"/>
      <c r="MTE842" s="257"/>
      <c r="MTF842" s="257"/>
      <c r="MTG842" s="257"/>
      <c r="MTH842" s="257"/>
      <c r="MTI842" s="257"/>
      <c r="MTJ842" s="257"/>
      <c r="MTK842" s="257"/>
      <c r="MTL842" s="257"/>
      <c r="MTM842" s="257"/>
      <c r="MTN842" s="257"/>
      <c r="MTO842" s="257"/>
      <c r="MTP842" s="257"/>
      <c r="MTQ842" s="257"/>
      <c r="MTR842" s="257"/>
      <c r="MTS842" s="257"/>
      <c r="MTT842" s="257"/>
      <c r="MTU842" s="257"/>
      <c r="MTV842" s="257"/>
      <c r="MTW842" s="257"/>
      <c r="MTX842" s="257"/>
      <c r="MTY842" s="257"/>
      <c r="MTZ842" s="257"/>
      <c r="MUA842" s="257"/>
      <c r="MUB842" s="257"/>
      <c r="MUC842" s="257"/>
      <c r="MUD842" s="257"/>
      <c r="MUE842" s="257"/>
      <c r="MUF842" s="257"/>
      <c r="MUG842" s="257"/>
      <c r="MUH842" s="257"/>
      <c r="MUI842" s="257"/>
      <c r="MUJ842" s="257"/>
      <c r="MUK842" s="257"/>
      <c r="MUL842" s="257"/>
      <c r="MUM842" s="257"/>
      <c r="MUN842" s="257"/>
      <c r="MUO842" s="257"/>
      <c r="MUP842" s="257"/>
      <c r="MUQ842" s="257"/>
      <c r="MUR842" s="257"/>
      <c r="MUS842" s="257"/>
      <c r="MUT842" s="257"/>
      <c r="MUU842" s="257"/>
      <c r="MUV842" s="257"/>
      <c r="MUW842" s="257"/>
      <c r="MUX842" s="257"/>
      <c r="MUY842" s="257"/>
      <c r="MUZ842" s="257"/>
      <c r="MVA842" s="257"/>
      <c r="MVB842" s="257"/>
      <c r="MVC842" s="257"/>
      <c r="MVD842" s="257"/>
      <c r="MVE842" s="257"/>
      <c r="MVF842" s="257"/>
      <c r="MVG842" s="257"/>
      <c r="MVH842" s="257"/>
      <c r="MVI842" s="257"/>
      <c r="MVJ842" s="257"/>
      <c r="MVK842" s="257"/>
      <c r="MVL842" s="257"/>
      <c r="MVM842" s="257"/>
      <c r="MVN842" s="257"/>
      <c r="MVO842" s="257"/>
      <c r="MVP842" s="257"/>
      <c r="MVQ842" s="257"/>
      <c r="MVR842" s="257"/>
      <c r="MVS842" s="257"/>
      <c r="MVT842" s="257"/>
      <c r="MVU842" s="257"/>
      <c r="MVV842" s="257"/>
      <c r="MVW842" s="257"/>
      <c r="MVX842" s="257"/>
      <c r="MVY842" s="257"/>
      <c r="MVZ842" s="257"/>
      <c r="MWA842" s="257"/>
      <c r="MWB842" s="257"/>
      <c r="MWC842" s="257"/>
      <c r="MWD842" s="257"/>
      <c r="MWE842" s="257"/>
      <c r="MWF842" s="257"/>
      <c r="MWG842" s="257"/>
      <c r="MWH842" s="257"/>
      <c r="MWI842" s="257"/>
      <c r="MWJ842" s="257"/>
      <c r="MWK842" s="257"/>
      <c r="MWL842" s="257"/>
      <c r="MWM842" s="257"/>
      <c r="MWN842" s="257"/>
      <c r="MWO842" s="257"/>
      <c r="MWP842" s="257"/>
      <c r="MWQ842" s="257"/>
      <c r="MWR842" s="257"/>
      <c r="MWS842" s="257"/>
      <c r="MWT842" s="257"/>
      <c r="MWU842" s="257"/>
      <c r="MWV842" s="257"/>
      <c r="MWW842" s="257"/>
      <c r="MWX842" s="257"/>
      <c r="MWY842" s="257"/>
      <c r="MWZ842" s="257"/>
      <c r="MXA842" s="257"/>
      <c r="MXB842" s="257"/>
      <c r="MXC842" s="257"/>
      <c r="MXD842" s="257"/>
      <c r="MXE842" s="257"/>
      <c r="MXF842" s="257"/>
      <c r="MXG842" s="257"/>
      <c r="MXH842" s="257"/>
      <c r="MXI842" s="257"/>
      <c r="MXJ842" s="257"/>
      <c r="MXK842" s="257"/>
      <c r="MXL842" s="257"/>
      <c r="MXM842" s="257"/>
      <c r="MXN842" s="257"/>
      <c r="MXO842" s="257"/>
      <c r="MXP842" s="257"/>
      <c r="MXQ842" s="257"/>
      <c r="MXR842" s="257"/>
      <c r="MXS842" s="257"/>
      <c r="MXT842" s="257"/>
      <c r="MXU842" s="257"/>
      <c r="MXV842" s="257"/>
      <c r="MXW842" s="257"/>
      <c r="MXX842" s="257"/>
      <c r="MXY842" s="257"/>
      <c r="MXZ842" s="257"/>
      <c r="MYA842" s="257"/>
      <c r="MYB842" s="257"/>
      <c r="MYC842" s="257"/>
      <c r="MYD842" s="257"/>
      <c r="MYE842" s="257"/>
      <c r="MYF842" s="257"/>
      <c r="MYG842" s="257"/>
      <c r="MYH842" s="257"/>
      <c r="MYI842" s="257"/>
      <c r="MYJ842" s="257"/>
      <c r="MYK842" s="257"/>
      <c r="MYL842" s="257"/>
      <c r="MYM842" s="257"/>
      <c r="MYN842" s="257"/>
      <c r="MYO842" s="257"/>
      <c r="MYP842" s="257"/>
      <c r="MYQ842" s="257"/>
      <c r="MYR842" s="257"/>
      <c r="MYS842" s="257"/>
      <c r="MYT842" s="257"/>
      <c r="MYU842" s="257"/>
      <c r="MYV842" s="257"/>
      <c r="MYW842" s="257"/>
      <c r="MYX842" s="257"/>
      <c r="MYY842" s="257"/>
      <c r="MYZ842" s="257"/>
      <c r="MZA842" s="257"/>
      <c r="MZB842" s="257"/>
      <c r="MZC842" s="257"/>
      <c r="MZD842" s="257"/>
      <c r="MZE842" s="257"/>
      <c r="MZF842" s="257"/>
      <c r="MZG842" s="257"/>
      <c r="MZH842" s="257"/>
      <c r="MZI842" s="257"/>
      <c r="MZJ842" s="257"/>
      <c r="MZK842" s="257"/>
      <c r="MZL842" s="257"/>
      <c r="MZM842" s="257"/>
      <c r="MZN842" s="257"/>
      <c r="MZO842" s="257"/>
      <c r="MZP842" s="257"/>
      <c r="MZQ842" s="257"/>
      <c r="MZR842" s="257"/>
      <c r="MZS842" s="257"/>
      <c r="MZT842" s="257"/>
      <c r="MZU842" s="257"/>
      <c r="MZV842" s="257"/>
      <c r="MZW842" s="257"/>
      <c r="MZX842" s="257"/>
      <c r="MZY842" s="257"/>
      <c r="MZZ842" s="257"/>
      <c r="NAA842" s="257"/>
      <c r="NAB842" s="257"/>
      <c r="NAC842" s="257"/>
      <c r="NAD842" s="257"/>
      <c r="NAE842" s="257"/>
      <c r="NAF842" s="257"/>
      <c r="NAG842" s="257"/>
      <c r="NAH842" s="257"/>
      <c r="NAI842" s="257"/>
      <c r="NAJ842" s="257"/>
      <c r="NAK842" s="257"/>
      <c r="NAL842" s="257"/>
      <c r="NAM842" s="257"/>
      <c r="NAN842" s="257"/>
      <c r="NAO842" s="257"/>
      <c r="NAP842" s="257"/>
      <c r="NAQ842" s="257"/>
      <c r="NAR842" s="257"/>
      <c r="NAS842" s="257"/>
      <c r="NAT842" s="257"/>
      <c r="NAU842" s="257"/>
      <c r="NAV842" s="257"/>
      <c r="NAW842" s="257"/>
      <c r="NAX842" s="257"/>
      <c r="NAY842" s="257"/>
      <c r="NAZ842" s="257"/>
      <c r="NBA842" s="257"/>
      <c r="NBB842" s="257"/>
      <c r="NBC842" s="257"/>
      <c r="NBD842" s="257"/>
      <c r="NBE842" s="257"/>
      <c r="NBF842" s="257"/>
      <c r="NBG842" s="257"/>
      <c r="NBH842" s="257"/>
      <c r="NBI842" s="257"/>
      <c r="NBJ842" s="257"/>
      <c r="NBK842" s="257"/>
      <c r="NBL842" s="257"/>
      <c r="NBM842" s="257"/>
      <c r="NBN842" s="257"/>
      <c r="NBO842" s="257"/>
      <c r="NBP842" s="257"/>
      <c r="NBQ842" s="257"/>
      <c r="NBR842" s="257"/>
      <c r="NBS842" s="257"/>
      <c r="NBT842" s="257"/>
      <c r="NBU842" s="257"/>
      <c r="NBV842" s="257"/>
      <c r="NBW842" s="257"/>
      <c r="NBX842" s="257"/>
      <c r="NBY842" s="257"/>
      <c r="NBZ842" s="257"/>
      <c r="NCA842" s="257"/>
      <c r="NCB842" s="257"/>
      <c r="NCC842" s="257"/>
      <c r="NCD842" s="257"/>
      <c r="NCE842" s="257"/>
      <c r="NCF842" s="257"/>
      <c r="NCG842" s="257"/>
      <c r="NCH842" s="257"/>
      <c r="NCI842" s="257"/>
      <c r="NCJ842" s="257"/>
      <c r="NCK842" s="257"/>
      <c r="NCL842" s="257"/>
      <c r="NCM842" s="257"/>
      <c r="NCN842" s="257"/>
      <c r="NCO842" s="257"/>
      <c r="NCP842" s="257"/>
      <c r="NCQ842" s="257"/>
      <c r="NCR842" s="257"/>
      <c r="NCS842" s="257"/>
      <c r="NCT842" s="257"/>
      <c r="NCU842" s="257"/>
      <c r="NCV842" s="257"/>
      <c r="NCW842" s="257"/>
      <c r="NCX842" s="257"/>
      <c r="NCY842" s="257"/>
      <c r="NCZ842" s="257"/>
      <c r="NDA842" s="257"/>
      <c r="NDB842" s="257"/>
      <c r="NDC842" s="257"/>
      <c r="NDD842" s="257"/>
      <c r="NDE842" s="257"/>
      <c r="NDF842" s="257"/>
      <c r="NDG842" s="257"/>
      <c r="NDH842" s="257"/>
      <c r="NDI842" s="257"/>
      <c r="NDJ842" s="257"/>
      <c r="NDK842" s="257"/>
      <c r="NDL842" s="257"/>
      <c r="NDM842" s="257"/>
      <c r="NDN842" s="257"/>
      <c r="NDO842" s="257"/>
      <c r="NDP842" s="257"/>
      <c r="NDQ842" s="257"/>
      <c r="NDR842" s="257"/>
      <c r="NDS842" s="257"/>
      <c r="NDT842" s="257"/>
      <c r="NDU842" s="257"/>
      <c r="NDV842" s="257"/>
      <c r="NDW842" s="257"/>
      <c r="NDX842" s="257"/>
      <c r="NDY842" s="257"/>
      <c r="NDZ842" s="257"/>
      <c r="NEA842" s="257"/>
      <c r="NEB842" s="257"/>
      <c r="NEC842" s="257"/>
      <c r="NED842" s="257"/>
      <c r="NEE842" s="257"/>
      <c r="NEF842" s="257"/>
      <c r="NEG842" s="257"/>
      <c r="NEH842" s="257"/>
      <c r="NEI842" s="257"/>
      <c r="NEJ842" s="257"/>
      <c r="NEK842" s="257"/>
      <c r="NEL842" s="257"/>
      <c r="NEM842" s="257"/>
      <c r="NEN842" s="257"/>
      <c r="NEO842" s="257"/>
      <c r="NEP842" s="257"/>
      <c r="NEQ842" s="257"/>
      <c r="NER842" s="257"/>
      <c r="NES842" s="257"/>
      <c r="NET842" s="257"/>
      <c r="NEU842" s="257"/>
      <c r="NEV842" s="257"/>
      <c r="NEW842" s="257"/>
      <c r="NEX842" s="257"/>
      <c r="NEY842" s="257"/>
      <c r="NEZ842" s="257"/>
      <c r="NFA842" s="257"/>
      <c r="NFB842" s="257"/>
      <c r="NFC842" s="257"/>
      <c r="NFD842" s="257"/>
      <c r="NFE842" s="257"/>
      <c r="NFF842" s="257"/>
      <c r="NFG842" s="257"/>
      <c r="NFH842" s="257"/>
      <c r="NFI842" s="257"/>
      <c r="NFJ842" s="257"/>
      <c r="NFK842" s="257"/>
      <c r="NFL842" s="257"/>
      <c r="NFM842" s="257"/>
      <c r="NFN842" s="257"/>
      <c r="NFO842" s="257"/>
      <c r="NFP842" s="257"/>
      <c r="NFQ842" s="257"/>
      <c r="NFR842" s="257"/>
      <c r="NFS842" s="257"/>
      <c r="NFT842" s="257"/>
      <c r="NFU842" s="257"/>
      <c r="NFV842" s="257"/>
      <c r="NFW842" s="257"/>
      <c r="NFX842" s="257"/>
      <c r="NFY842" s="257"/>
      <c r="NFZ842" s="257"/>
      <c r="NGA842" s="257"/>
      <c r="NGB842" s="257"/>
      <c r="NGC842" s="257"/>
      <c r="NGD842" s="257"/>
      <c r="NGE842" s="257"/>
      <c r="NGF842" s="257"/>
      <c r="NGG842" s="257"/>
      <c r="NGH842" s="257"/>
      <c r="NGI842" s="257"/>
      <c r="NGJ842" s="257"/>
      <c r="NGK842" s="257"/>
      <c r="NGL842" s="257"/>
      <c r="NGM842" s="257"/>
      <c r="NGN842" s="257"/>
      <c r="NGO842" s="257"/>
      <c r="NGP842" s="257"/>
      <c r="NGQ842" s="257"/>
      <c r="NGR842" s="257"/>
      <c r="NGS842" s="257"/>
      <c r="NGT842" s="257"/>
      <c r="NGU842" s="257"/>
      <c r="NGV842" s="257"/>
      <c r="NGW842" s="257"/>
      <c r="NGX842" s="257"/>
      <c r="NGY842" s="257"/>
      <c r="NGZ842" s="257"/>
      <c r="NHA842" s="257"/>
      <c r="NHB842" s="257"/>
      <c r="NHC842" s="257"/>
      <c r="NHD842" s="257"/>
      <c r="NHE842" s="257"/>
      <c r="NHF842" s="257"/>
      <c r="NHG842" s="257"/>
      <c r="NHH842" s="257"/>
      <c r="NHI842" s="257"/>
      <c r="NHJ842" s="257"/>
      <c r="NHK842" s="257"/>
      <c r="NHL842" s="257"/>
      <c r="NHM842" s="257"/>
      <c r="NHN842" s="257"/>
      <c r="NHO842" s="257"/>
      <c r="NHP842" s="257"/>
      <c r="NHQ842" s="257"/>
      <c r="NHR842" s="257"/>
      <c r="NHS842" s="257"/>
      <c r="NHT842" s="257"/>
      <c r="NHU842" s="257"/>
      <c r="NHV842" s="257"/>
      <c r="NHW842" s="257"/>
      <c r="NHX842" s="257"/>
      <c r="NHY842" s="257"/>
      <c r="NHZ842" s="257"/>
      <c r="NIA842" s="257"/>
      <c r="NIB842" s="257"/>
      <c r="NIC842" s="257"/>
      <c r="NID842" s="257"/>
      <c r="NIE842" s="257"/>
      <c r="NIF842" s="257"/>
      <c r="NIG842" s="257"/>
      <c r="NIH842" s="257"/>
      <c r="NII842" s="257"/>
      <c r="NIJ842" s="257"/>
      <c r="NIK842" s="257"/>
      <c r="NIL842" s="257"/>
      <c r="NIM842" s="257"/>
      <c r="NIN842" s="257"/>
      <c r="NIO842" s="257"/>
      <c r="NIP842" s="257"/>
      <c r="NIQ842" s="257"/>
      <c r="NIR842" s="257"/>
      <c r="NIS842" s="257"/>
      <c r="NIT842" s="257"/>
      <c r="NIU842" s="257"/>
      <c r="NIV842" s="257"/>
      <c r="NIW842" s="257"/>
      <c r="NIX842" s="257"/>
      <c r="NIY842" s="257"/>
      <c r="NIZ842" s="257"/>
      <c r="NJA842" s="257"/>
      <c r="NJB842" s="257"/>
      <c r="NJC842" s="257"/>
      <c r="NJD842" s="257"/>
      <c r="NJE842" s="257"/>
      <c r="NJF842" s="257"/>
      <c r="NJG842" s="257"/>
      <c r="NJH842" s="257"/>
      <c r="NJI842" s="257"/>
      <c r="NJJ842" s="257"/>
      <c r="NJK842" s="257"/>
      <c r="NJL842" s="257"/>
      <c r="NJM842" s="257"/>
      <c r="NJN842" s="257"/>
      <c r="NJO842" s="257"/>
      <c r="NJP842" s="257"/>
      <c r="NJQ842" s="257"/>
      <c r="NJR842" s="257"/>
      <c r="NJS842" s="257"/>
      <c r="NJT842" s="257"/>
      <c r="NJU842" s="257"/>
      <c r="NJV842" s="257"/>
      <c r="NJW842" s="257"/>
      <c r="NJX842" s="257"/>
      <c r="NJY842" s="257"/>
      <c r="NJZ842" s="257"/>
      <c r="NKA842" s="257"/>
      <c r="NKB842" s="257"/>
      <c r="NKC842" s="257"/>
      <c r="NKD842" s="257"/>
      <c r="NKE842" s="257"/>
      <c r="NKF842" s="257"/>
      <c r="NKG842" s="257"/>
      <c r="NKH842" s="257"/>
      <c r="NKI842" s="257"/>
      <c r="NKJ842" s="257"/>
      <c r="NKK842" s="257"/>
      <c r="NKL842" s="257"/>
      <c r="NKM842" s="257"/>
      <c r="NKN842" s="257"/>
      <c r="NKO842" s="257"/>
      <c r="NKP842" s="257"/>
      <c r="NKQ842" s="257"/>
      <c r="NKR842" s="257"/>
      <c r="NKS842" s="257"/>
      <c r="NKT842" s="257"/>
      <c r="NKU842" s="257"/>
      <c r="NKV842" s="257"/>
      <c r="NKW842" s="257"/>
      <c r="NKX842" s="257"/>
      <c r="NKY842" s="257"/>
      <c r="NKZ842" s="257"/>
      <c r="NLA842" s="257"/>
      <c r="NLB842" s="257"/>
      <c r="NLC842" s="257"/>
      <c r="NLD842" s="257"/>
      <c r="NLE842" s="257"/>
      <c r="NLF842" s="257"/>
      <c r="NLG842" s="257"/>
      <c r="NLH842" s="257"/>
      <c r="NLI842" s="257"/>
      <c r="NLJ842" s="257"/>
      <c r="NLK842" s="257"/>
      <c r="NLL842" s="257"/>
      <c r="NLM842" s="257"/>
      <c r="NLN842" s="257"/>
      <c r="NLO842" s="257"/>
      <c r="NLP842" s="257"/>
      <c r="NLQ842" s="257"/>
      <c r="NLR842" s="257"/>
      <c r="NLS842" s="257"/>
      <c r="NLT842" s="257"/>
      <c r="NLU842" s="257"/>
      <c r="NLV842" s="257"/>
      <c r="NLW842" s="257"/>
      <c r="NLX842" s="257"/>
      <c r="NLY842" s="257"/>
      <c r="NLZ842" s="257"/>
      <c r="NMA842" s="257"/>
      <c r="NMB842" s="257"/>
      <c r="NMC842" s="257"/>
      <c r="NMD842" s="257"/>
      <c r="NME842" s="257"/>
      <c r="NMF842" s="257"/>
      <c r="NMG842" s="257"/>
      <c r="NMH842" s="257"/>
      <c r="NMI842" s="257"/>
      <c r="NMJ842" s="257"/>
      <c r="NMK842" s="257"/>
      <c r="NML842" s="257"/>
      <c r="NMM842" s="257"/>
      <c r="NMN842" s="257"/>
      <c r="NMO842" s="257"/>
      <c r="NMP842" s="257"/>
      <c r="NMQ842" s="257"/>
      <c r="NMR842" s="257"/>
      <c r="NMS842" s="257"/>
      <c r="NMT842" s="257"/>
      <c r="NMU842" s="257"/>
      <c r="NMV842" s="257"/>
      <c r="NMW842" s="257"/>
      <c r="NMX842" s="257"/>
      <c r="NMY842" s="257"/>
      <c r="NMZ842" s="257"/>
      <c r="NNA842" s="257"/>
      <c r="NNB842" s="257"/>
      <c r="NNC842" s="257"/>
      <c r="NND842" s="257"/>
      <c r="NNE842" s="257"/>
      <c r="NNF842" s="257"/>
      <c r="NNG842" s="257"/>
      <c r="NNH842" s="257"/>
      <c r="NNI842" s="257"/>
      <c r="NNJ842" s="257"/>
      <c r="NNK842" s="257"/>
      <c r="NNL842" s="257"/>
      <c r="NNM842" s="257"/>
      <c r="NNN842" s="257"/>
      <c r="NNO842" s="257"/>
      <c r="NNP842" s="257"/>
      <c r="NNQ842" s="257"/>
      <c r="NNR842" s="257"/>
      <c r="NNS842" s="257"/>
      <c r="NNT842" s="257"/>
      <c r="NNU842" s="257"/>
      <c r="NNV842" s="257"/>
      <c r="NNW842" s="257"/>
      <c r="NNX842" s="257"/>
      <c r="NNY842" s="257"/>
      <c r="NNZ842" s="257"/>
      <c r="NOA842" s="257"/>
      <c r="NOB842" s="257"/>
      <c r="NOC842" s="257"/>
      <c r="NOD842" s="257"/>
      <c r="NOE842" s="257"/>
      <c r="NOF842" s="257"/>
      <c r="NOG842" s="257"/>
      <c r="NOH842" s="257"/>
      <c r="NOI842" s="257"/>
      <c r="NOJ842" s="257"/>
      <c r="NOK842" s="257"/>
      <c r="NOL842" s="257"/>
      <c r="NOM842" s="257"/>
      <c r="NON842" s="257"/>
      <c r="NOO842" s="257"/>
      <c r="NOP842" s="257"/>
      <c r="NOQ842" s="257"/>
      <c r="NOR842" s="257"/>
      <c r="NOS842" s="257"/>
      <c r="NOT842" s="257"/>
      <c r="NOU842" s="257"/>
      <c r="NOV842" s="257"/>
      <c r="NOW842" s="257"/>
      <c r="NOX842" s="257"/>
      <c r="NOY842" s="257"/>
      <c r="NOZ842" s="257"/>
      <c r="NPA842" s="257"/>
      <c r="NPB842" s="257"/>
      <c r="NPC842" s="257"/>
      <c r="NPD842" s="257"/>
      <c r="NPE842" s="257"/>
      <c r="NPF842" s="257"/>
      <c r="NPG842" s="257"/>
      <c r="NPH842" s="257"/>
      <c r="NPI842" s="257"/>
      <c r="NPJ842" s="257"/>
      <c r="NPK842" s="257"/>
      <c r="NPL842" s="257"/>
      <c r="NPM842" s="257"/>
      <c r="NPN842" s="257"/>
      <c r="NPO842" s="257"/>
      <c r="NPP842" s="257"/>
      <c r="NPQ842" s="257"/>
      <c r="NPR842" s="257"/>
      <c r="NPS842" s="257"/>
      <c r="NPT842" s="257"/>
      <c r="NPU842" s="257"/>
      <c r="NPV842" s="257"/>
      <c r="NPW842" s="257"/>
      <c r="NPX842" s="257"/>
      <c r="NPY842" s="257"/>
      <c r="NPZ842" s="257"/>
      <c r="NQA842" s="257"/>
      <c r="NQB842" s="257"/>
      <c r="NQC842" s="257"/>
      <c r="NQD842" s="257"/>
      <c r="NQE842" s="257"/>
      <c r="NQF842" s="257"/>
      <c r="NQG842" s="257"/>
      <c r="NQH842" s="257"/>
      <c r="NQI842" s="257"/>
      <c r="NQJ842" s="257"/>
      <c r="NQK842" s="257"/>
      <c r="NQL842" s="257"/>
      <c r="NQM842" s="257"/>
      <c r="NQN842" s="257"/>
      <c r="NQO842" s="257"/>
      <c r="NQP842" s="257"/>
      <c r="NQQ842" s="257"/>
      <c r="NQR842" s="257"/>
      <c r="NQS842" s="257"/>
      <c r="NQT842" s="257"/>
      <c r="NQU842" s="257"/>
      <c r="NQV842" s="257"/>
      <c r="NQW842" s="257"/>
      <c r="NQX842" s="257"/>
      <c r="NQY842" s="257"/>
      <c r="NQZ842" s="257"/>
      <c r="NRA842" s="257"/>
      <c r="NRB842" s="257"/>
      <c r="NRC842" s="257"/>
      <c r="NRD842" s="257"/>
      <c r="NRE842" s="257"/>
      <c r="NRF842" s="257"/>
      <c r="NRG842" s="257"/>
      <c r="NRH842" s="257"/>
      <c r="NRI842" s="257"/>
      <c r="NRJ842" s="257"/>
      <c r="NRK842" s="257"/>
      <c r="NRL842" s="257"/>
      <c r="NRM842" s="257"/>
      <c r="NRN842" s="257"/>
      <c r="NRO842" s="257"/>
      <c r="NRP842" s="257"/>
      <c r="NRQ842" s="257"/>
      <c r="NRR842" s="257"/>
      <c r="NRS842" s="257"/>
      <c r="NRT842" s="257"/>
      <c r="NRU842" s="257"/>
      <c r="NRV842" s="257"/>
      <c r="NRW842" s="257"/>
      <c r="NRX842" s="257"/>
      <c r="NRY842" s="257"/>
      <c r="NRZ842" s="257"/>
      <c r="NSA842" s="257"/>
      <c r="NSB842" s="257"/>
      <c r="NSC842" s="257"/>
      <c r="NSD842" s="257"/>
      <c r="NSE842" s="257"/>
      <c r="NSF842" s="257"/>
      <c r="NSG842" s="257"/>
      <c r="NSH842" s="257"/>
      <c r="NSI842" s="257"/>
      <c r="NSJ842" s="257"/>
      <c r="NSK842" s="257"/>
      <c r="NSL842" s="257"/>
      <c r="NSM842" s="257"/>
      <c r="NSN842" s="257"/>
      <c r="NSO842" s="257"/>
      <c r="NSP842" s="257"/>
      <c r="NSQ842" s="257"/>
      <c r="NSR842" s="257"/>
      <c r="NSS842" s="257"/>
      <c r="NST842" s="257"/>
      <c r="NSU842" s="257"/>
      <c r="NSV842" s="257"/>
      <c r="NSW842" s="257"/>
      <c r="NSX842" s="257"/>
      <c r="NSY842" s="257"/>
      <c r="NSZ842" s="257"/>
      <c r="NTA842" s="257"/>
      <c r="NTB842" s="257"/>
      <c r="NTC842" s="257"/>
      <c r="NTD842" s="257"/>
      <c r="NTE842" s="257"/>
      <c r="NTF842" s="257"/>
      <c r="NTG842" s="257"/>
      <c r="NTH842" s="257"/>
      <c r="NTI842" s="257"/>
      <c r="NTJ842" s="257"/>
      <c r="NTK842" s="257"/>
      <c r="NTL842" s="257"/>
      <c r="NTM842" s="257"/>
      <c r="NTN842" s="257"/>
      <c r="NTO842" s="257"/>
      <c r="NTP842" s="257"/>
      <c r="NTQ842" s="257"/>
      <c r="NTR842" s="257"/>
      <c r="NTS842" s="257"/>
      <c r="NTT842" s="257"/>
      <c r="NTU842" s="257"/>
      <c r="NTV842" s="257"/>
      <c r="NTW842" s="257"/>
      <c r="NTX842" s="257"/>
      <c r="NTY842" s="257"/>
      <c r="NTZ842" s="257"/>
      <c r="NUA842" s="257"/>
      <c r="NUB842" s="257"/>
      <c r="NUC842" s="257"/>
      <c r="NUD842" s="257"/>
      <c r="NUE842" s="257"/>
      <c r="NUF842" s="257"/>
      <c r="NUG842" s="257"/>
      <c r="NUH842" s="257"/>
      <c r="NUI842" s="257"/>
      <c r="NUJ842" s="257"/>
      <c r="NUK842" s="257"/>
      <c r="NUL842" s="257"/>
      <c r="NUM842" s="257"/>
      <c r="NUN842" s="257"/>
      <c r="NUO842" s="257"/>
      <c r="NUP842" s="257"/>
      <c r="NUQ842" s="257"/>
      <c r="NUR842" s="257"/>
      <c r="NUS842" s="257"/>
      <c r="NUT842" s="257"/>
      <c r="NUU842" s="257"/>
      <c r="NUV842" s="257"/>
      <c r="NUW842" s="257"/>
      <c r="NUX842" s="257"/>
      <c r="NUY842" s="257"/>
      <c r="NUZ842" s="257"/>
      <c r="NVA842" s="257"/>
      <c r="NVB842" s="257"/>
      <c r="NVC842" s="257"/>
      <c r="NVD842" s="257"/>
      <c r="NVE842" s="257"/>
      <c r="NVF842" s="257"/>
      <c r="NVG842" s="257"/>
      <c r="NVH842" s="257"/>
      <c r="NVI842" s="257"/>
      <c r="NVJ842" s="257"/>
      <c r="NVK842" s="257"/>
      <c r="NVL842" s="257"/>
      <c r="NVM842" s="257"/>
      <c r="NVN842" s="257"/>
      <c r="NVO842" s="257"/>
      <c r="NVP842" s="257"/>
      <c r="NVQ842" s="257"/>
      <c r="NVR842" s="257"/>
      <c r="NVS842" s="257"/>
      <c r="NVT842" s="257"/>
      <c r="NVU842" s="257"/>
      <c r="NVV842" s="257"/>
      <c r="NVW842" s="257"/>
      <c r="NVX842" s="257"/>
      <c r="NVY842" s="257"/>
      <c r="NVZ842" s="257"/>
      <c r="NWA842" s="257"/>
      <c r="NWB842" s="257"/>
      <c r="NWC842" s="257"/>
      <c r="NWD842" s="257"/>
      <c r="NWE842" s="257"/>
      <c r="NWF842" s="257"/>
      <c r="NWG842" s="257"/>
      <c r="NWH842" s="257"/>
      <c r="NWI842" s="257"/>
      <c r="NWJ842" s="257"/>
      <c r="NWK842" s="257"/>
      <c r="NWL842" s="257"/>
      <c r="NWM842" s="257"/>
      <c r="NWN842" s="257"/>
      <c r="NWO842" s="257"/>
      <c r="NWP842" s="257"/>
      <c r="NWQ842" s="257"/>
      <c r="NWR842" s="257"/>
      <c r="NWS842" s="257"/>
      <c r="NWT842" s="257"/>
      <c r="NWU842" s="257"/>
      <c r="NWV842" s="257"/>
      <c r="NWW842" s="257"/>
      <c r="NWX842" s="257"/>
      <c r="NWY842" s="257"/>
      <c r="NWZ842" s="257"/>
      <c r="NXA842" s="257"/>
      <c r="NXB842" s="257"/>
      <c r="NXC842" s="257"/>
      <c r="NXD842" s="257"/>
      <c r="NXE842" s="257"/>
      <c r="NXF842" s="257"/>
      <c r="NXG842" s="257"/>
      <c r="NXH842" s="257"/>
      <c r="NXI842" s="257"/>
      <c r="NXJ842" s="257"/>
      <c r="NXK842" s="257"/>
      <c r="NXL842" s="257"/>
      <c r="NXM842" s="257"/>
      <c r="NXN842" s="257"/>
      <c r="NXO842" s="257"/>
      <c r="NXP842" s="257"/>
      <c r="NXQ842" s="257"/>
      <c r="NXR842" s="257"/>
      <c r="NXS842" s="257"/>
      <c r="NXT842" s="257"/>
      <c r="NXU842" s="257"/>
      <c r="NXV842" s="257"/>
      <c r="NXW842" s="257"/>
      <c r="NXX842" s="257"/>
      <c r="NXY842" s="257"/>
      <c r="NXZ842" s="257"/>
      <c r="NYA842" s="257"/>
      <c r="NYB842" s="257"/>
      <c r="NYC842" s="257"/>
      <c r="NYD842" s="257"/>
      <c r="NYE842" s="257"/>
      <c r="NYF842" s="257"/>
      <c r="NYG842" s="257"/>
      <c r="NYH842" s="257"/>
      <c r="NYI842" s="257"/>
      <c r="NYJ842" s="257"/>
      <c r="NYK842" s="257"/>
      <c r="NYL842" s="257"/>
      <c r="NYM842" s="257"/>
      <c r="NYN842" s="257"/>
      <c r="NYO842" s="257"/>
      <c r="NYP842" s="257"/>
      <c r="NYQ842" s="257"/>
      <c r="NYR842" s="257"/>
      <c r="NYS842" s="257"/>
      <c r="NYT842" s="257"/>
      <c r="NYU842" s="257"/>
      <c r="NYV842" s="257"/>
      <c r="NYW842" s="257"/>
      <c r="NYX842" s="257"/>
      <c r="NYY842" s="257"/>
      <c r="NYZ842" s="257"/>
      <c r="NZA842" s="257"/>
      <c r="NZB842" s="257"/>
      <c r="NZC842" s="257"/>
      <c r="NZD842" s="257"/>
      <c r="NZE842" s="257"/>
      <c r="NZF842" s="257"/>
      <c r="NZG842" s="257"/>
      <c r="NZH842" s="257"/>
      <c r="NZI842" s="257"/>
      <c r="NZJ842" s="257"/>
      <c r="NZK842" s="257"/>
      <c r="NZL842" s="257"/>
      <c r="NZM842" s="257"/>
      <c r="NZN842" s="257"/>
      <c r="NZO842" s="257"/>
      <c r="NZP842" s="257"/>
      <c r="NZQ842" s="257"/>
      <c r="NZR842" s="257"/>
      <c r="NZS842" s="257"/>
      <c r="NZT842" s="257"/>
      <c r="NZU842" s="257"/>
      <c r="NZV842" s="257"/>
      <c r="NZW842" s="257"/>
      <c r="NZX842" s="257"/>
      <c r="NZY842" s="257"/>
      <c r="NZZ842" s="257"/>
      <c r="OAA842" s="257"/>
      <c r="OAB842" s="257"/>
      <c r="OAC842" s="257"/>
      <c r="OAD842" s="257"/>
      <c r="OAE842" s="257"/>
      <c r="OAF842" s="257"/>
      <c r="OAG842" s="257"/>
      <c r="OAH842" s="257"/>
      <c r="OAI842" s="257"/>
      <c r="OAJ842" s="257"/>
      <c r="OAK842" s="257"/>
      <c r="OAL842" s="257"/>
      <c r="OAM842" s="257"/>
      <c r="OAN842" s="257"/>
      <c r="OAO842" s="257"/>
      <c r="OAP842" s="257"/>
      <c r="OAQ842" s="257"/>
      <c r="OAR842" s="257"/>
      <c r="OAS842" s="257"/>
      <c r="OAT842" s="257"/>
      <c r="OAU842" s="257"/>
      <c r="OAV842" s="257"/>
      <c r="OAW842" s="257"/>
      <c r="OAX842" s="257"/>
      <c r="OAY842" s="257"/>
      <c r="OAZ842" s="257"/>
      <c r="OBA842" s="257"/>
      <c r="OBB842" s="257"/>
      <c r="OBC842" s="257"/>
      <c r="OBD842" s="257"/>
      <c r="OBE842" s="257"/>
      <c r="OBF842" s="257"/>
      <c r="OBG842" s="257"/>
      <c r="OBH842" s="257"/>
      <c r="OBI842" s="257"/>
      <c r="OBJ842" s="257"/>
      <c r="OBK842" s="257"/>
      <c r="OBL842" s="257"/>
      <c r="OBM842" s="257"/>
      <c r="OBN842" s="257"/>
      <c r="OBO842" s="257"/>
      <c r="OBP842" s="257"/>
      <c r="OBQ842" s="257"/>
      <c r="OBR842" s="257"/>
      <c r="OBS842" s="257"/>
      <c r="OBT842" s="257"/>
      <c r="OBU842" s="257"/>
      <c r="OBV842" s="257"/>
      <c r="OBW842" s="257"/>
      <c r="OBX842" s="257"/>
      <c r="OBY842" s="257"/>
      <c r="OBZ842" s="257"/>
      <c r="OCA842" s="257"/>
      <c r="OCB842" s="257"/>
      <c r="OCC842" s="257"/>
      <c r="OCD842" s="257"/>
      <c r="OCE842" s="257"/>
      <c r="OCF842" s="257"/>
      <c r="OCG842" s="257"/>
      <c r="OCH842" s="257"/>
      <c r="OCI842" s="257"/>
      <c r="OCJ842" s="257"/>
      <c r="OCK842" s="257"/>
      <c r="OCL842" s="257"/>
      <c r="OCM842" s="257"/>
      <c r="OCN842" s="257"/>
      <c r="OCO842" s="257"/>
      <c r="OCP842" s="257"/>
      <c r="OCQ842" s="257"/>
      <c r="OCR842" s="257"/>
      <c r="OCS842" s="257"/>
      <c r="OCT842" s="257"/>
      <c r="OCU842" s="257"/>
      <c r="OCV842" s="257"/>
      <c r="OCW842" s="257"/>
      <c r="OCX842" s="257"/>
      <c r="OCY842" s="257"/>
      <c r="OCZ842" s="257"/>
      <c r="ODA842" s="257"/>
      <c r="ODB842" s="257"/>
      <c r="ODC842" s="257"/>
      <c r="ODD842" s="257"/>
      <c r="ODE842" s="257"/>
      <c r="ODF842" s="257"/>
      <c r="ODG842" s="257"/>
      <c r="ODH842" s="257"/>
      <c r="ODI842" s="257"/>
      <c r="ODJ842" s="257"/>
      <c r="ODK842" s="257"/>
      <c r="ODL842" s="257"/>
      <c r="ODM842" s="257"/>
      <c r="ODN842" s="257"/>
      <c r="ODO842" s="257"/>
      <c r="ODP842" s="257"/>
      <c r="ODQ842" s="257"/>
      <c r="ODR842" s="257"/>
      <c r="ODS842" s="257"/>
      <c r="ODT842" s="257"/>
      <c r="ODU842" s="257"/>
      <c r="ODV842" s="257"/>
      <c r="ODW842" s="257"/>
      <c r="ODX842" s="257"/>
      <c r="ODY842" s="257"/>
      <c r="ODZ842" s="257"/>
      <c r="OEA842" s="257"/>
      <c r="OEB842" s="257"/>
      <c r="OEC842" s="257"/>
      <c r="OED842" s="257"/>
      <c r="OEE842" s="257"/>
      <c r="OEF842" s="257"/>
      <c r="OEG842" s="257"/>
      <c r="OEH842" s="257"/>
      <c r="OEI842" s="257"/>
      <c r="OEJ842" s="257"/>
      <c r="OEK842" s="257"/>
      <c r="OEL842" s="257"/>
      <c r="OEM842" s="257"/>
      <c r="OEN842" s="257"/>
      <c r="OEO842" s="257"/>
      <c r="OEP842" s="257"/>
      <c r="OEQ842" s="257"/>
      <c r="OER842" s="257"/>
      <c r="OES842" s="257"/>
      <c r="OET842" s="257"/>
      <c r="OEU842" s="257"/>
      <c r="OEV842" s="257"/>
      <c r="OEW842" s="257"/>
      <c r="OEX842" s="257"/>
      <c r="OEY842" s="257"/>
      <c r="OEZ842" s="257"/>
      <c r="OFA842" s="257"/>
      <c r="OFB842" s="257"/>
      <c r="OFC842" s="257"/>
      <c r="OFD842" s="257"/>
      <c r="OFE842" s="257"/>
      <c r="OFF842" s="257"/>
      <c r="OFG842" s="257"/>
      <c r="OFH842" s="257"/>
      <c r="OFI842" s="257"/>
      <c r="OFJ842" s="257"/>
      <c r="OFK842" s="257"/>
      <c r="OFL842" s="257"/>
      <c r="OFM842" s="257"/>
      <c r="OFN842" s="257"/>
      <c r="OFO842" s="257"/>
      <c r="OFP842" s="257"/>
      <c r="OFQ842" s="257"/>
      <c r="OFR842" s="257"/>
      <c r="OFS842" s="257"/>
      <c r="OFT842" s="257"/>
      <c r="OFU842" s="257"/>
      <c r="OFV842" s="257"/>
      <c r="OFW842" s="257"/>
      <c r="OFX842" s="257"/>
      <c r="OFY842" s="257"/>
      <c r="OFZ842" s="257"/>
      <c r="OGA842" s="257"/>
      <c r="OGB842" s="257"/>
      <c r="OGC842" s="257"/>
      <c r="OGD842" s="257"/>
      <c r="OGE842" s="257"/>
      <c r="OGF842" s="257"/>
      <c r="OGG842" s="257"/>
      <c r="OGH842" s="257"/>
      <c r="OGI842" s="257"/>
      <c r="OGJ842" s="257"/>
      <c r="OGK842" s="257"/>
      <c r="OGL842" s="257"/>
      <c r="OGM842" s="257"/>
      <c r="OGN842" s="257"/>
      <c r="OGO842" s="257"/>
      <c r="OGP842" s="257"/>
      <c r="OGQ842" s="257"/>
      <c r="OGR842" s="257"/>
      <c r="OGS842" s="257"/>
      <c r="OGT842" s="257"/>
      <c r="OGU842" s="257"/>
      <c r="OGV842" s="257"/>
      <c r="OGW842" s="257"/>
      <c r="OGX842" s="257"/>
      <c r="OGY842" s="257"/>
      <c r="OGZ842" s="257"/>
      <c r="OHA842" s="257"/>
      <c r="OHB842" s="257"/>
      <c r="OHC842" s="257"/>
      <c r="OHD842" s="257"/>
      <c r="OHE842" s="257"/>
      <c r="OHF842" s="257"/>
      <c r="OHG842" s="257"/>
      <c r="OHH842" s="257"/>
      <c r="OHI842" s="257"/>
      <c r="OHJ842" s="257"/>
      <c r="OHK842" s="257"/>
      <c r="OHL842" s="257"/>
      <c r="OHM842" s="257"/>
      <c r="OHN842" s="257"/>
      <c r="OHO842" s="257"/>
      <c r="OHP842" s="257"/>
      <c r="OHQ842" s="257"/>
      <c r="OHR842" s="257"/>
      <c r="OHS842" s="257"/>
      <c r="OHT842" s="257"/>
      <c r="OHU842" s="257"/>
      <c r="OHV842" s="257"/>
      <c r="OHW842" s="257"/>
      <c r="OHX842" s="257"/>
      <c r="OHY842" s="257"/>
      <c r="OHZ842" s="257"/>
      <c r="OIA842" s="257"/>
      <c r="OIB842" s="257"/>
      <c r="OIC842" s="257"/>
      <c r="OID842" s="257"/>
      <c r="OIE842" s="257"/>
      <c r="OIF842" s="257"/>
      <c r="OIG842" s="257"/>
      <c r="OIH842" s="257"/>
      <c r="OII842" s="257"/>
      <c r="OIJ842" s="257"/>
      <c r="OIK842" s="257"/>
      <c r="OIL842" s="257"/>
      <c r="OIM842" s="257"/>
      <c r="OIN842" s="257"/>
      <c r="OIO842" s="257"/>
      <c r="OIP842" s="257"/>
      <c r="OIQ842" s="257"/>
      <c r="OIR842" s="257"/>
      <c r="OIS842" s="257"/>
      <c r="OIT842" s="257"/>
      <c r="OIU842" s="257"/>
      <c r="OIV842" s="257"/>
      <c r="OIW842" s="257"/>
      <c r="OIX842" s="257"/>
      <c r="OIY842" s="257"/>
      <c r="OIZ842" s="257"/>
      <c r="OJA842" s="257"/>
      <c r="OJB842" s="257"/>
      <c r="OJC842" s="257"/>
      <c r="OJD842" s="257"/>
      <c r="OJE842" s="257"/>
      <c r="OJF842" s="257"/>
      <c r="OJG842" s="257"/>
      <c r="OJH842" s="257"/>
      <c r="OJI842" s="257"/>
      <c r="OJJ842" s="257"/>
      <c r="OJK842" s="257"/>
      <c r="OJL842" s="257"/>
      <c r="OJM842" s="257"/>
      <c r="OJN842" s="257"/>
      <c r="OJO842" s="257"/>
      <c r="OJP842" s="257"/>
      <c r="OJQ842" s="257"/>
      <c r="OJR842" s="257"/>
      <c r="OJS842" s="257"/>
      <c r="OJT842" s="257"/>
      <c r="OJU842" s="257"/>
      <c r="OJV842" s="257"/>
      <c r="OJW842" s="257"/>
      <c r="OJX842" s="257"/>
      <c r="OJY842" s="257"/>
      <c r="OJZ842" s="257"/>
      <c r="OKA842" s="257"/>
      <c r="OKB842" s="257"/>
      <c r="OKC842" s="257"/>
      <c r="OKD842" s="257"/>
      <c r="OKE842" s="257"/>
      <c r="OKF842" s="257"/>
      <c r="OKG842" s="257"/>
      <c r="OKH842" s="257"/>
      <c r="OKI842" s="257"/>
      <c r="OKJ842" s="257"/>
      <c r="OKK842" s="257"/>
      <c r="OKL842" s="257"/>
      <c r="OKM842" s="257"/>
      <c r="OKN842" s="257"/>
      <c r="OKO842" s="257"/>
      <c r="OKP842" s="257"/>
      <c r="OKQ842" s="257"/>
      <c r="OKR842" s="257"/>
      <c r="OKS842" s="257"/>
      <c r="OKT842" s="257"/>
      <c r="OKU842" s="257"/>
      <c r="OKV842" s="257"/>
      <c r="OKW842" s="257"/>
      <c r="OKX842" s="257"/>
      <c r="OKY842" s="257"/>
      <c r="OKZ842" s="257"/>
      <c r="OLA842" s="257"/>
      <c r="OLB842" s="257"/>
      <c r="OLC842" s="257"/>
      <c r="OLD842" s="257"/>
      <c r="OLE842" s="257"/>
      <c r="OLF842" s="257"/>
      <c r="OLG842" s="257"/>
      <c r="OLH842" s="257"/>
      <c r="OLI842" s="257"/>
      <c r="OLJ842" s="257"/>
      <c r="OLK842" s="257"/>
      <c r="OLL842" s="257"/>
      <c r="OLM842" s="257"/>
      <c r="OLN842" s="257"/>
      <c r="OLO842" s="257"/>
      <c r="OLP842" s="257"/>
      <c r="OLQ842" s="257"/>
      <c r="OLR842" s="257"/>
      <c r="OLS842" s="257"/>
      <c r="OLT842" s="257"/>
      <c r="OLU842" s="257"/>
      <c r="OLV842" s="257"/>
      <c r="OLW842" s="257"/>
      <c r="OLX842" s="257"/>
      <c r="OLY842" s="257"/>
      <c r="OLZ842" s="257"/>
      <c r="OMA842" s="257"/>
      <c r="OMB842" s="257"/>
      <c r="OMC842" s="257"/>
      <c r="OMD842" s="257"/>
      <c r="OME842" s="257"/>
      <c r="OMF842" s="257"/>
      <c r="OMG842" s="257"/>
      <c r="OMH842" s="257"/>
      <c r="OMI842" s="257"/>
      <c r="OMJ842" s="257"/>
      <c r="OMK842" s="257"/>
      <c r="OML842" s="257"/>
      <c r="OMM842" s="257"/>
      <c r="OMN842" s="257"/>
      <c r="OMO842" s="257"/>
      <c r="OMP842" s="257"/>
      <c r="OMQ842" s="257"/>
      <c r="OMR842" s="257"/>
      <c r="OMS842" s="257"/>
      <c r="OMT842" s="257"/>
      <c r="OMU842" s="257"/>
      <c r="OMV842" s="257"/>
      <c r="OMW842" s="257"/>
      <c r="OMX842" s="257"/>
      <c r="OMY842" s="257"/>
      <c r="OMZ842" s="257"/>
      <c r="ONA842" s="257"/>
      <c r="ONB842" s="257"/>
      <c r="ONC842" s="257"/>
      <c r="OND842" s="257"/>
      <c r="ONE842" s="257"/>
      <c r="ONF842" s="257"/>
      <c r="ONG842" s="257"/>
      <c r="ONH842" s="257"/>
      <c r="ONI842" s="257"/>
      <c r="ONJ842" s="257"/>
      <c r="ONK842" s="257"/>
      <c r="ONL842" s="257"/>
      <c r="ONM842" s="257"/>
      <c r="ONN842" s="257"/>
      <c r="ONO842" s="257"/>
      <c r="ONP842" s="257"/>
      <c r="ONQ842" s="257"/>
      <c r="ONR842" s="257"/>
      <c r="ONS842" s="257"/>
      <c r="ONT842" s="257"/>
      <c r="ONU842" s="257"/>
      <c r="ONV842" s="257"/>
      <c r="ONW842" s="257"/>
      <c r="ONX842" s="257"/>
      <c r="ONY842" s="257"/>
      <c r="ONZ842" s="257"/>
      <c r="OOA842" s="257"/>
      <c r="OOB842" s="257"/>
      <c r="OOC842" s="257"/>
      <c r="OOD842" s="257"/>
      <c r="OOE842" s="257"/>
      <c r="OOF842" s="257"/>
      <c r="OOG842" s="257"/>
      <c r="OOH842" s="257"/>
      <c r="OOI842" s="257"/>
      <c r="OOJ842" s="257"/>
      <c r="OOK842" s="257"/>
      <c r="OOL842" s="257"/>
      <c r="OOM842" s="257"/>
      <c r="OON842" s="257"/>
      <c r="OOO842" s="257"/>
      <c r="OOP842" s="257"/>
      <c r="OOQ842" s="257"/>
      <c r="OOR842" s="257"/>
      <c r="OOS842" s="257"/>
      <c r="OOT842" s="257"/>
      <c r="OOU842" s="257"/>
      <c r="OOV842" s="257"/>
      <c r="OOW842" s="257"/>
      <c r="OOX842" s="257"/>
      <c r="OOY842" s="257"/>
      <c r="OOZ842" s="257"/>
      <c r="OPA842" s="257"/>
      <c r="OPB842" s="257"/>
      <c r="OPC842" s="257"/>
      <c r="OPD842" s="257"/>
      <c r="OPE842" s="257"/>
      <c r="OPF842" s="257"/>
      <c r="OPG842" s="257"/>
      <c r="OPH842" s="257"/>
      <c r="OPI842" s="257"/>
      <c r="OPJ842" s="257"/>
      <c r="OPK842" s="257"/>
      <c r="OPL842" s="257"/>
      <c r="OPM842" s="257"/>
      <c r="OPN842" s="257"/>
      <c r="OPO842" s="257"/>
      <c r="OPP842" s="257"/>
      <c r="OPQ842" s="257"/>
      <c r="OPR842" s="257"/>
      <c r="OPS842" s="257"/>
      <c r="OPT842" s="257"/>
      <c r="OPU842" s="257"/>
      <c r="OPV842" s="257"/>
      <c r="OPW842" s="257"/>
      <c r="OPX842" s="257"/>
      <c r="OPY842" s="257"/>
      <c r="OPZ842" s="257"/>
      <c r="OQA842" s="257"/>
      <c r="OQB842" s="257"/>
      <c r="OQC842" s="257"/>
      <c r="OQD842" s="257"/>
      <c r="OQE842" s="257"/>
      <c r="OQF842" s="257"/>
      <c r="OQG842" s="257"/>
      <c r="OQH842" s="257"/>
      <c r="OQI842" s="257"/>
      <c r="OQJ842" s="257"/>
      <c r="OQK842" s="257"/>
      <c r="OQL842" s="257"/>
      <c r="OQM842" s="257"/>
      <c r="OQN842" s="257"/>
      <c r="OQO842" s="257"/>
      <c r="OQP842" s="257"/>
      <c r="OQQ842" s="257"/>
      <c r="OQR842" s="257"/>
      <c r="OQS842" s="257"/>
      <c r="OQT842" s="257"/>
      <c r="OQU842" s="257"/>
      <c r="OQV842" s="257"/>
      <c r="OQW842" s="257"/>
      <c r="OQX842" s="257"/>
      <c r="OQY842" s="257"/>
      <c r="OQZ842" s="257"/>
      <c r="ORA842" s="257"/>
      <c r="ORB842" s="257"/>
      <c r="ORC842" s="257"/>
      <c r="ORD842" s="257"/>
      <c r="ORE842" s="257"/>
      <c r="ORF842" s="257"/>
      <c r="ORG842" s="257"/>
      <c r="ORH842" s="257"/>
      <c r="ORI842" s="257"/>
      <c r="ORJ842" s="257"/>
      <c r="ORK842" s="257"/>
      <c r="ORL842" s="257"/>
      <c r="ORM842" s="257"/>
      <c r="ORN842" s="257"/>
      <c r="ORO842" s="257"/>
      <c r="ORP842" s="257"/>
      <c r="ORQ842" s="257"/>
      <c r="ORR842" s="257"/>
      <c r="ORS842" s="257"/>
      <c r="ORT842" s="257"/>
      <c r="ORU842" s="257"/>
      <c r="ORV842" s="257"/>
      <c r="ORW842" s="257"/>
      <c r="ORX842" s="257"/>
      <c r="ORY842" s="257"/>
      <c r="ORZ842" s="257"/>
      <c r="OSA842" s="257"/>
      <c r="OSB842" s="257"/>
      <c r="OSC842" s="257"/>
      <c r="OSD842" s="257"/>
      <c r="OSE842" s="257"/>
      <c r="OSF842" s="257"/>
      <c r="OSG842" s="257"/>
      <c r="OSH842" s="257"/>
      <c r="OSI842" s="257"/>
      <c r="OSJ842" s="257"/>
      <c r="OSK842" s="257"/>
      <c r="OSL842" s="257"/>
      <c r="OSM842" s="257"/>
      <c r="OSN842" s="257"/>
      <c r="OSO842" s="257"/>
      <c r="OSP842" s="257"/>
      <c r="OSQ842" s="257"/>
      <c r="OSR842" s="257"/>
      <c r="OSS842" s="257"/>
      <c r="OST842" s="257"/>
      <c r="OSU842" s="257"/>
      <c r="OSV842" s="257"/>
      <c r="OSW842" s="257"/>
      <c r="OSX842" s="257"/>
      <c r="OSY842" s="257"/>
      <c r="OSZ842" s="257"/>
      <c r="OTA842" s="257"/>
      <c r="OTB842" s="257"/>
      <c r="OTC842" s="257"/>
      <c r="OTD842" s="257"/>
      <c r="OTE842" s="257"/>
      <c r="OTF842" s="257"/>
      <c r="OTG842" s="257"/>
      <c r="OTH842" s="257"/>
      <c r="OTI842" s="257"/>
      <c r="OTJ842" s="257"/>
      <c r="OTK842" s="257"/>
      <c r="OTL842" s="257"/>
      <c r="OTM842" s="257"/>
      <c r="OTN842" s="257"/>
      <c r="OTO842" s="257"/>
      <c r="OTP842" s="257"/>
      <c r="OTQ842" s="257"/>
      <c r="OTR842" s="257"/>
      <c r="OTS842" s="257"/>
      <c r="OTT842" s="257"/>
      <c r="OTU842" s="257"/>
      <c r="OTV842" s="257"/>
      <c r="OTW842" s="257"/>
      <c r="OTX842" s="257"/>
      <c r="OTY842" s="257"/>
      <c r="OTZ842" s="257"/>
      <c r="OUA842" s="257"/>
      <c r="OUB842" s="257"/>
      <c r="OUC842" s="257"/>
      <c r="OUD842" s="257"/>
      <c r="OUE842" s="257"/>
      <c r="OUF842" s="257"/>
      <c r="OUG842" s="257"/>
      <c r="OUH842" s="257"/>
      <c r="OUI842" s="257"/>
      <c r="OUJ842" s="257"/>
      <c r="OUK842" s="257"/>
      <c r="OUL842" s="257"/>
      <c r="OUM842" s="257"/>
      <c r="OUN842" s="257"/>
      <c r="OUO842" s="257"/>
      <c r="OUP842" s="257"/>
      <c r="OUQ842" s="257"/>
      <c r="OUR842" s="257"/>
      <c r="OUS842" s="257"/>
      <c r="OUT842" s="257"/>
      <c r="OUU842" s="257"/>
      <c r="OUV842" s="257"/>
      <c r="OUW842" s="257"/>
      <c r="OUX842" s="257"/>
      <c r="OUY842" s="257"/>
      <c r="OUZ842" s="257"/>
      <c r="OVA842" s="257"/>
      <c r="OVB842" s="257"/>
      <c r="OVC842" s="257"/>
      <c r="OVD842" s="257"/>
      <c r="OVE842" s="257"/>
      <c r="OVF842" s="257"/>
      <c r="OVG842" s="257"/>
      <c r="OVH842" s="257"/>
      <c r="OVI842" s="257"/>
      <c r="OVJ842" s="257"/>
      <c r="OVK842" s="257"/>
      <c r="OVL842" s="257"/>
      <c r="OVM842" s="257"/>
      <c r="OVN842" s="257"/>
      <c r="OVO842" s="257"/>
      <c r="OVP842" s="257"/>
      <c r="OVQ842" s="257"/>
      <c r="OVR842" s="257"/>
      <c r="OVS842" s="257"/>
      <c r="OVT842" s="257"/>
      <c r="OVU842" s="257"/>
      <c r="OVV842" s="257"/>
      <c r="OVW842" s="257"/>
      <c r="OVX842" s="257"/>
      <c r="OVY842" s="257"/>
      <c r="OVZ842" s="257"/>
      <c r="OWA842" s="257"/>
      <c r="OWB842" s="257"/>
      <c r="OWC842" s="257"/>
      <c r="OWD842" s="257"/>
      <c r="OWE842" s="257"/>
      <c r="OWF842" s="257"/>
      <c r="OWG842" s="257"/>
      <c r="OWH842" s="257"/>
      <c r="OWI842" s="257"/>
      <c r="OWJ842" s="257"/>
      <c r="OWK842" s="257"/>
      <c r="OWL842" s="257"/>
      <c r="OWM842" s="257"/>
      <c r="OWN842" s="257"/>
      <c r="OWO842" s="257"/>
      <c r="OWP842" s="257"/>
      <c r="OWQ842" s="257"/>
      <c r="OWR842" s="257"/>
      <c r="OWS842" s="257"/>
      <c r="OWT842" s="257"/>
      <c r="OWU842" s="257"/>
      <c r="OWV842" s="257"/>
      <c r="OWW842" s="257"/>
      <c r="OWX842" s="257"/>
      <c r="OWY842" s="257"/>
      <c r="OWZ842" s="257"/>
      <c r="OXA842" s="257"/>
      <c r="OXB842" s="257"/>
      <c r="OXC842" s="257"/>
      <c r="OXD842" s="257"/>
      <c r="OXE842" s="257"/>
      <c r="OXF842" s="257"/>
      <c r="OXG842" s="257"/>
      <c r="OXH842" s="257"/>
      <c r="OXI842" s="257"/>
      <c r="OXJ842" s="257"/>
      <c r="OXK842" s="257"/>
      <c r="OXL842" s="257"/>
      <c r="OXM842" s="257"/>
      <c r="OXN842" s="257"/>
      <c r="OXO842" s="257"/>
      <c r="OXP842" s="257"/>
      <c r="OXQ842" s="257"/>
      <c r="OXR842" s="257"/>
      <c r="OXS842" s="257"/>
      <c r="OXT842" s="257"/>
      <c r="OXU842" s="257"/>
      <c r="OXV842" s="257"/>
      <c r="OXW842" s="257"/>
      <c r="OXX842" s="257"/>
      <c r="OXY842" s="257"/>
      <c r="OXZ842" s="257"/>
      <c r="OYA842" s="257"/>
      <c r="OYB842" s="257"/>
      <c r="OYC842" s="257"/>
      <c r="OYD842" s="257"/>
      <c r="OYE842" s="257"/>
      <c r="OYF842" s="257"/>
      <c r="OYG842" s="257"/>
      <c r="OYH842" s="257"/>
      <c r="OYI842" s="257"/>
      <c r="OYJ842" s="257"/>
      <c r="OYK842" s="257"/>
      <c r="OYL842" s="257"/>
      <c r="OYM842" s="257"/>
      <c r="OYN842" s="257"/>
      <c r="OYO842" s="257"/>
      <c r="OYP842" s="257"/>
      <c r="OYQ842" s="257"/>
      <c r="OYR842" s="257"/>
      <c r="OYS842" s="257"/>
      <c r="OYT842" s="257"/>
      <c r="OYU842" s="257"/>
      <c r="OYV842" s="257"/>
      <c r="OYW842" s="257"/>
      <c r="OYX842" s="257"/>
      <c r="OYY842" s="257"/>
      <c r="OYZ842" s="257"/>
      <c r="OZA842" s="257"/>
      <c r="OZB842" s="257"/>
      <c r="OZC842" s="257"/>
      <c r="OZD842" s="257"/>
      <c r="OZE842" s="257"/>
      <c r="OZF842" s="257"/>
      <c r="OZG842" s="257"/>
      <c r="OZH842" s="257"/>
      <c r="OZI842" s="257"/>
      <c r="OZJ842" s="257"/>
      <c r="OZK842" s="257"/>
      <c r="OZL842" s="257"/>
      <c r="OZM842" s="257"/>
      <c r="OZN842" s="257"/>
      <c r="OZO842" s="257"/>
      <c r="OZP842" s="257"/>
      <c r="OZQ842" s="257"/>
      <c r="OZR842" s="257"/>
      <c r="OZS842" s="257"/>
      <c r="OZT842" s="257"/>
      <c r="OZU842" s="257"/>
      <c r="OZV842" s="257"/>
      <c r="OZW842" s="257"/>
      <c r="OZX842" s="257"/>
      <c r="OZY842" s="257"/>
      <c r="OZZ842" s="257"/>
      <c r="PAA842" s="257"/>
      <c r="PAB842" s="257"/>
      <c r="PAC842" s="257"/>
      <c r="PAD842" s="257"/>
      <c r="PAE842" s="257"/>
      <c r="PAF842" s="257"/>
      <c r="PAG842" s="257"/>
      <c r="PAH842" s="257"/>
      <c r="PAI842" s="257"/>
      <c r="PAJ842" s="257"/>
      <c r="PAK842" s="257"/>
      <c r="PAL842" s="257"/>
      <c r="PAM842" s="257"/>
      <c r="PAN842" s="257"/>
      <c r="PAO842" s="257"/>
      <c r="PAP842" s="257"/>
      <c r="PAQ842" s="257"/>
      <c r="PAR842" s="257"/>
      <c r="PAS842" s="257"/>
      <c r="PAT842" s="257"/>
      <c r="PAU842" s="257"/>
      <c r="PAV842" s="257"/>
      <c r="PAW842" s="257"/>
      <c r="PAX842" s="257"/>
      <c r="PAY842" s="257"/>
      <c r="PAZ842" s="257"/>
      <c r="PBA842" s="257"/>
      <c r="PBB842" s="257"/>
      <c r="PBC842" s="257"/>
      <c r="PBD842" s="257"/>
      <c r="PBE842" s="257"/>
      <c r="PBF842" s="257"/>
      <c r="PBG842" s="257"/>
      <c r="PBH842" s="257"/>
      <c r="PBI842" s="257"/>
      <c r="PBJ842" s="257"/>
      <c r="PBK842" s="257"/>
      <c r="PBL842" s="257"/>
      <c r="PBM842" s="257"/>
      <c r="PBN842" s="257"/>
      <c r="PBO842" s="257"/>
      <c r="PBP842" s="257"/>
      <c r="PBQ842" s="257"/>
      <c r="PBR842" s="257"/>
      <c r="PBS842" s="257"/>
      <c r="PBT842" s="257"/>
      <c r="PBU842" s="257"/>
      <c r="PBV842" s="257"/>
      <c r="PBW842" s="257"/>
      <c r="PBX842" s="257"/>
      <c r="PBY842" s="257"/>
      <c r="PBZ842" s="257"/>
      <c r="PCA842" s="257"/>
      <c r="PCB842" s="257"/>
      <c r="PCC842" s="257"/>
      <c r="PCD842" s="257"/>
      <c r="PCE842" s="257"/>
      <c r="PCF842" s="257"/>
      <c r="PCG842" s="257"/>
      <c r="PCH842" s="257"/>
      <c r="PCI842" s="257"/>
      <c r="PCJ842" s="257"/>
      <c r="PCK842" s="257"/>
      <c r="PCL842" s="257"/>
      <c r="PCM842" s="257"/>
      <c r="PCN842" s="257"/>
      <c r="PCO842" s="257"/>
      <c r="PCP842" s="257"/>
      <c r="PCQ842" s="257"/>
      <c r="PCR842" s="257"/>
      <c r="PCS842" s="257"/>
      <c r="PCT842" s="257"/>
      <c r="PCU842" s="257"/>
      <c r="PCV842" s="257"/>
      <c r="PCW842" s="257"/>
      <c r="PCX842" s="257"/>
      <c r="PCY842" s="257"/>
      <c r="PCZ842" s="257"/>
      <c r="PDA842" s="257"/>
      <c r="PDB842" s="257"/>
      <c r="PDC842" s="257"/>
      <c r="PDD842" s="257"/>
      <c r="PDE842" s="257"/>
      <c r="PDF842" s="257"/>
      <c r="PDG842" s="257"/>
      <c r="PDH842" s="257"/>
      <c r="PDI842" s="257"/>
      <c r="PDJ842" s="257"/>
      <c r="PDK842" s="257"/>
      <c r="PDL842" s="257"/>
      <c r="PDM842" s="257"/>
      <c r="PDN842" s="257"/>
      <c r="PDO842" s="257"/>
      <c r="PDP842" s="257"/>
      <c r="PDQ842" s="257"/>
      <c r="PDR842" s="257"/>
      <c r="PDS842" s="257"/>
      <c r="PDT842" s="257"/>
      <c r="PDU842" s="257"/>
      <c r="PDV842" s="257"/>
      <c r="PDW842" s="257"/>
      <c r="PDX842" s="257"/>
      <c r="PDY842" s="257"/>
      <c r="PDZ842" s="257"/>
      <c r="PEA842" s="257"/>
      <c r="PEB842" s="257"/>
      <c r="PEC842" s="257"/>
      <c r="PED842" s="257"/>
      <c r="PEE842" s="257"/>
      <c r="PEF842" s="257"/>
      <c r="PEG842" s="257"/>
      <c r="PEH842" s="257"/>
      <c r="PEI842" s="257"/>
      <c r="PEJ842" s="257"/>
      <c r="PEK842" s="257"/>
      <c r="PEL842" s="257"/>
      <c r="PEM842" s="257"/>
      <c r="PEN842" s="257"/>
      <c r="PEO842" s="257"/>
      <c r="PEP842" s="257"/>
      <c r="PEQ842" s="257"/>
      <c r="PER842" s="257"/>
      <c r="PES842" s="257"/>
      <c r="PET842" s="257"/>
      <c r="PEU842" s="257"/>
      <c r="PEV842" s="257"/>
      <c r="PEW842" s="257"/>
      <c r="PEX842" s="257"/>
      <c r="PEY842" s="257"/>
      <c r="PEZ842" s="257"/>
      <c r="PFA842" s="257"/>
      <c r="PFB842" s="257"/>
      <c r="PFC842" s="257"/>
      <c r="PFD842" s="257"/>
      <c r="PFE842" s="257"/>
      <c r="PFF842" s="257"/>
      <c r="PFG842" s="257"/>
      <c r="PFH842" s="257"/>
      <c r="PFI842" s="257"/>
      <c r="PFJ842" s="257"/>
      <c r="PFK842" s="257"/>
      <c r="PFL842" s="257"/>
      <c r="PFM842" s="257"/>
      <c r="PFN842" s="257"/>
      <c r="PFO842" s="257"/>
      <c r="PFP842" s="257"/>
      <c r="PFQ842" s="257"/>
      <c r="PFR842" s="257"/>
      <c r="PFS842" s="257"/>
      <c r="PFT842" s="257"/>
      <c r="PFU842" s="257"/>
      <c r="PFV842" s="257"/>
      <c r="PFW842" s="257"/>
      <c r="PFX842" s="257"/>
      <c r="PFY842" s="257"/>
      <c r="PFZ842" s="257"/>
      <c r="PGA842" s="257"/>
      <c r="PGB842" s="257"/>
      <c r="PGC842" s="257"/>
      <c r="PGD842" s="257"/>
      <c r="PGE842" s="257"/>
      <c r="PGF842" s="257"/>
      <c r="PGG842" s="257"/>
      <c r="PGH842" s="257"/>
      <c r="PGI842" s="257"/>
      <c r="PGJ842" s="257"/>
      <c r="PGK842" s="257"/>
      <c r="PGL842" s="257"/>
      <c r="PGM842" s="257"/>
      <c r="PGN842" s="257"/>
      <c r="PGO842" s="257"/>
      <c r="PGP842" s="257"/>
      <c r="PGQ842" s="257"/>
      <c r="PGR842" s="257"/>
      <c r="PGS842" s="257"/>
      <c r="PGT842" s="257"/>
      <c r="PGU842" s="257"/>
      <c r="PGV842" s="257"/>
      <c r="PGW842" s="257"/>
      <c r="PGX842" s="257"/>
      <c r="PGY842" s="257"/>
      <c r="PGZ842" s="257"/>
      <c r="PHA842" s="257"/>
      <c r="PHB842" s="257"/>
      <c r="PHC842" s="257"/>
      <c r="PHD842" s="257"/>
      <c r="PHE842" s="257"/>
      <c r="PHF842" s="257"/>
      <c r="PHG842" s="257"/>
      <c r="PHH842" s="257"/>
      <c r="PHI842" s="257"/>
      <c r="PHJ842" s="257"/>
      <c r="PHK842" s="257"/>
      <c r="PHL842" s="257"/>
      <c r="PHM842" s="257"/>
      <c r="PHN842" s="257"/>
      <c r="PHO842" s="257"/>
      <c r="PHP842" s="257"/>
      <c r="PHQ842" s="257"/>
      <c r="PHR842" s="257"/>
      <c r="PHS842" s="257"/>
      <c r="PHT842" s="257"/>
      <c r="PHU842" s="257"/>
      <c r="PHV842" s="257"/>
      <c r="PHW842" s="257"/>
      <c r="PHX842" s="257"/>
      <c r="PHY842" s="257"/>
      <c r="PHZ842" s="257"/>
      <c r="PIA842" s="257"/>
      <c r="PIB842" s="257"/>
      <c r="PIC842" s="257"/>
      <c r="PID842" s="257"/>
      <c r="PIE842" s="257"/>
      <c r="PIF842" s="257"/>
      <c r="PIG842" s="257"/>
      <c r="PIH842" s="257"/>
      <c r="PII842" s="257"/>
      <c r="PIJ842" s="257"/>
      <c r="PIK842" s="257"/>
      <c r="PIL842" s="257"/>
      <c r="PIM842" s="257"/>
      <c r="PIN842" s="257"/>
      <c r="PIO842" s="257"/>
      <c r="PIP842" s="257"/>
      <c r="PIQ842" s="257"/>
      <c r="PIR842" s="257"/>
      <c r="PIS842" s="257"/>
      <c r="PIT842" s="257"/>
      <c r="PIU842" s="257"/>
      <c r="PIV842" s="257"/>
      <c r="PIW842" s="257"/>
      <c r="PIX842" s="257"/>
      <c r="PIY842" s="257"/>
      <c r="PIZ842" s="257"/>
      <c r="PJA842" s="257"/>
      <c r="PJB842" s="257"/>
      <c r="PJC842" s="257"/>
      <c r="PJD842" s="257"/>
      <c r="PJE842" s="257"/>
      <c r="PJF842" s="257"/>
      <c r="PJG842" s="257"/>
      <c r="PJH842" s="257"/>
      <c r="PJI842" s="257"/>
      <c r="PJJ842" s="257"/>
      <c r="PJK842" s="257"/>
      <c r="PJL842" s="257"/>
      <c r="PJM842" s="257"/>
      <c r="PJN842" s="257"/>
      <c r="PJO842" s="257"/>
      <c r="PJP842" s="257"/>
      <c r="PJQ842" s="257"/>
      <c r="PJR842" s="257"/>
      <c r="PJS842" s="257"/>
      <c r="PJT842" s="257"/>
      <c r="PJU842" s="257"/>
      <c r="PJV842" s="257"/>
      <c r="PJW842" s="257"/>
      <c r="PJX842" s="257"/>
      <c r="PJY842" s="257"/>
      <c r="PJZ842" s="257"/>
      <c r="PKA842" s="257"/>
      <c r="PKB842" s="257"/>
      <c r="PKC842" s="257"/>
      <c r="PKD842" s="257"/>
      <c r="PKE842" s="257"/>
      <c r="PKF842" s="257"/>
      <c r="PKG842" s="257"/>
      <c r="PKH842" s="257"/>
      <c r="PKI842" s="257"/>
      <c r="PKJ842" s="257"/>
      <c r="PKK842" s="257"/>
      <c r="PKL842" s="257"/>
      <c r="PKM842" s="257"/>
      <c r="PKN842" s="257"/>
      <c r="PKO842" s="257"/>
      <c r="PKP842" s="257"/>
      <c r="PKQ842" s="257"/>
      <c r="PKR842" s="257"/>
      <c r="PKS842" s="257"/>
      <c r="PKT842" s="257"/>
      <c r="PKU842" s="257"/>
      <c r="PKV842" s="257"/>
      <c r="PKW842" s="257"/>
      <c r="PKX842" s="257"/>
      <c r="PKY842" s="257"/>
      <c r="PKZ842" s="257"/>
      <c r="PLA842" s="257"/>
      <c r="PLB842" s="257"/>
      <c r="PLC842" s="257"/>
      <c r="PLD842" s="257"/>
      <c r="PLE842" s="257"/>
      <c r="PLF842" s="257"/>
      <c r="PLG842" s="257"/>
      <c r="PLH842" s="257"/>
      <c r="PLI842" s="257"/>
      <c r="PLJ842" s="257"/>
      <c r="PLK842" s="257"/>
      <c r="PLL842" s="257"/>
      <c r="PLM842" s="257"/>
      <c r="PLN842" s="257"/>
      <c r="PLO842" s="257"/>
      <c r="PLP842" s="257"/>
      <c r="PLQ842" s="257"/>
      <c r="PLR842" s="257"/>
      <c r="PLS842" s="257"/>
      <c r="PLT842" s="257"/>
      <c r="PLU842" s="257"/>
      <c r="PLV842" s="257"/>
      <c r="PLW842" s="257"/>
      <c r="PLX842" s="257"/>
      <c r="PLY842" s="257"/>
      <c r="PLZ842" s="257"/>
      <c r="PMA842" s="257"/>
      <c r="PMB842" s="257"/>
      <c r="PMC842" s="257"/>
      <c r="PMD842" s="257"/>
      <c r="PME842" s="257"/>
      <c r="PMF842" s="257"/>
      <c r="PMG842" s="257"/>
      <c r="PMH842" s="257"/>
      <c r="PMI842" s="257"/>
      <c r="PMJ842" s="257"/>
      <c r="PMK842" s="257"/>
      <c r="PML842" s="257"/>
      <c r="PMM842" s="257"/>
      <c r="PMN842" s="257"/>
      <c r="PMO842" s="257"/>
      <c r="PMP842" s="257"/>
      <c r="PMQ842" s="257"/>
      <c r="PMR842" s="257"/>
      <c r="PMS842" s="257"/>
      <c r="PMT842" s="257"/>
      <c r="PMU842" s="257"/>
      <c r="PMV842" s="257"/>
      <c r="PMW842" s="257"/>
      <c r="PMX842" s="257"/>
      <c r="PMY842" s="257"/>
      <c r="PMZ842" s="257"/>
      <c r="PNA842" s="257"/>
      <c r="PNB842" s="257"/>
      <c r="PNC842" s="257"/>
      <c r="PND842" s="257"/>
      <c r="PNE842" s="257"/>
      <c r="PNF842" s="257"/>
      <c r="PNG842" s="257"/>
      <c r="PNH842" s="257"/>
      <c r="PNI842" s="257"/>
      <c r="PNJ842" s="257"/>
      <c r="PNK842" s="257"/>
      <c r="PNL842" s="257"/>
      <c r="PNM842" s="257"/>
      <c r="PNN842" s="257"/>
      <c r="PNO842" s="257"/>
      <c r="PNP842" s="257"/>
      <c r="PNQ842" s="257"/>
      <c r="PNR842" s="257"/>
      <c r="PNS842" s="257"/>
      <c r="PNT842" s="257"/>
      <c r="PNU842" s="257"/>
      <c r="PNV842" s="257"/>
      <c r="PNW842" s="257"/>
      <c r="PNX842" s="257"/>
      <c r="PNY842" s="257"/>
      <c r="PNZ842" s="257"/>
      <c r="POA842" s="257"/>
      <c r="POB842" s="257"/>
      <c r="POC842" s="257"/>
      <c r="POD842" s="257"/>
      <c r="POE842" s="257"/>
      <c r="POF842" s="257"/>
      <c r="POG842" s="257"/>
      <c r="POH842" s="257"/>
      <c r="POI842" s="257"/>
      <c r="POJ842" s="257"/>
      <c r="POK842" s="257"/>
      <c r="POL842" s="257"/>
      <c r="POM842" s="257"/>
      <c r="PON842" s="257"/>
      <c r="POO842" s="257"/>
      <c r="POP842" s="257"/>
      <c r="POQ842" s="257"/>
      <c r="POR842" s="257"/>
      <c r="POS842" s="257"/>
      <c r="POT842" s="257"/>
      <c r="POU842" s="257"/>
      <c r="POV842" s="257"/>
      <c r="POW842" s="257"/>
      <c r="POX842" s="257"/>
      <c r="POY842" s="257"/>
      <c r="POZ842" s="257"/>
      <c r="PPA842" s="257"/>
      <c r="PPB842" s="257"/>
      <c r="PPC842" s="257"/>
      <c r="PPD842" s="257"/>
      <c r="PPE842" s="257"/>
      <c r="PPF842" s="257"/>
      <c r="PPG842" s="257"/>
      <c r="PPH842" s="257"/>
      <c r="PPI842" s="257"/>
      <c r="PPJ842" s="257"/>
      <c r="PPK842" s="257"/>
      <c r="PPL842" s="257"/>
      <c r="PPM842" s="257"/>
      <c r="PPN842" s="257"/>
      <c r="PPO842" s="257"/>
      <c r="PPP842" s="257"/>
      <c r="PPQ842" s="257"/>
      <c r="PPR842" s="257"/>
      <c r="PPS842" s="257"/>
      <c r="PPT842" s="257"/>
      <c r="PPU842" s="257"/>
      <c r="PPV842" s="257"/>
      <c r="PPW842" s="257"/>
      <c r="PPX842" s="257"/>
      <c r="PPY842" s="257"/>
      <c r="PPZ842" s="257"/>
      <c r="PQA842" s="257"/>
      <c r="PQB842" s="257"/>
      <c r="PQC842" s="257"/>
      <c r="PQD842" s="257"/>
      <c r="PQE842" s="257"/>
      <c r="PQF842" s="257"/>
      <c r="PQG842" s="257"/>
      <c r="PQH842" s="257"/>
      <c r="PQI842" s="257"/>
      <c r="PQJ842" s="257"/>
      <c r="PQK842" s="257"/>
      <c r="PQL842" s="257"/>
      <c r="PQM842" s="257"/>
      <c r="PQN842" s="257"/>
      <c r="PQO842" s="257"/>
      <c r="PQP842" s="257"/>
      <c r="PQQ842" s="257"/>
      <c r="PQR842" s="257"/>
      <c r="PQS842" s="257"/>
      <c r="PQT842" s="257"/>
      <c r="PQU842" s="257"/>
      <c r="PQV842" s="257"/>
      <c r="PQW842" s="257"/>
      <c r="PQX842" s="257"/>
      <c r="PQY842" s="257"/>
      <c r="PQZ842" s="257"/>
      <c r="PRA842" s="257"/>
      <c r="PRB842" s="257"/>
      <c r="PRC842" s="257"/>
      <c r="PRD842" s="257"/>
      <c r="PRE842" s="257"/>
      <c r="PRF842" s="257"/>
      <c r="PRG842" s="257"/>
      <c r="PRH842" s="257"/>
      <c r="PRI842" s="257"/>
      <c r="PRJ842" s="257"/>
      <c r="PRK842" s="257"/>
      <c r="PRL842" s="257"/>
      <c r="PRM842" s="257"/>
      <c r="PRN842" s="257"/>
      <c r="PRO842" s="257"/>
      <c r="PRP842" s="257"/>
      <c r="PRQ842" s="257"/>
      <c r="PRR842" s="257"/>
      <c r="PRS842" s="257"/>
      <c r="PRT842" s="257"/>
      <c r="PRU842" s="257"/>
      <c r="PRV842" s="257"/>
      <c r="PRW842" s="257"/>
      <c r="PRX842" s="257"/>
      <c r="PRY842" s="257"/>
      <c r="PRZ842" s="257"/>
      <c r="PSA842" s="257"/>
      <c r="PSB842" s="257"/>
      <c r="PSC842" s="257"/>
      <c r="PSD842" s="257"/>
      <c r="PSE842" s="257"/>
      <c r="PSF842" s="257"/>
      <c r="PSG842" s="257"/>
      <c r="PSH842" s="257"/>
      <c r="PSI842" s="257"/>
      <c r="PSJ842" s="257"/>
      <c r="PSK842" s="257"/>
      <c r="PSL842" s="257"/>
      <c r="PSM842" s="257"/>
      <c r="PSN842" s="257"/>
      <c r="PSO842" s="257"/>
      <c r="PSP842" s="257"/>
      <c r="PSQ842" s="257"/>
      <c r="PSR842" s="257"/>
      <c r="PSS842" s="257"/>
      <c r="PST842" s="257"/>
      <c r="PSU842" s="257"/>
      <c r="PSV842" s="257"/>
      <c r="PSW842" s="257"/>
      <c r="PSX842" s="257"/>
      <c r="PSY842" s="257"/>
      <c r="PSZ842" s="257"/>
      <c r="PTA842" s="257"/>
      <c r="PTB842" s="257"/>
      <c r="PTC842" s="257"/>
      <c r="PTD842" s="257"/>
      <c r="PTE842" s="257"/>
      <c r="PTF842" s="257"/>
      <c r="PTG842" s="257"/>
      <c r="PTH842" s="257"/>
      <c r="PTI842" s="257"/>
      <c r="PTJ842" s="257"/>
      <c r="PTK842" s="257"/>
      <c r="PTL842" s="257"/>
      <c r="PTM842" s="257"/>
      <c r="PTN842" s="257"/>
      <c r="PTO842" s="257"/>
      <c r="PTP842" s="257"/>
      <c r="PTQ842" s="257"/>
      <c r="PTR842" s="257"/>
      <c r="PTS842" s="257"/>
      <c r="PTT842" s="257"/>
      <c r="PTU842" s="257"/>
      <c r="PTV842" s="257"/>
      <c r="PTW842" s="257"/>
      <c r="PTX842" s="257"/>
      <c r="PTY842" s="257"/>
      <c r="PTZ842" s="257"/>
      <c r="PUA842" s="257"/>
      <c r="PUB842" s="257"/>
      <c r="PUC842" s="257"/>
      <c r="PUD842" s="257"/>
      <c r="PUE842" s="257"/>
      <c r="PUF842" s="257"/>
      <c r="PUG842" s="257"/>
      <c r="PUH842" s="257"/>
      <c r="PUI842" s="257"/>
      <c r="PUJ842" s="257"/>
      <c r="PUK842" s="257"/>
      <c r="PUL842" s="257"/>
      <c r="PUM842" s="257"/>
      <c r="PUN842" s="257"/>
      <c r="PUO842" s="257"/>
      <c r="PUP842" s="257"/>
      <c r="PUQ842" s="257"/>
      <c r="PUR842" s="257"/>
      <c r="PUS842" s="257"/>
      <c r="PUT842" s="257"/>
      <c r="PUU842" s="257"/>
      <c r="PUV842" s="257"/>
      <c r="PUW842" s="257"/>
      <c r="PUX842" s="257"/>
      <c r="PUY842" s="257"/>
      <c r="PUZ842" s="257"/>
      <c r="PVA842" s="257"/>
      <c r="PVB842" s="257"/>
      <c r="PVC842" s="257"/>
      <c r="PVD842" s="257"/>
      <c r="PVE842" s="257"/>
      <c r="PVF842" s="257"/>
      <c r="PVG842" s="257"/>
      <c r="PVH842" s="257"/>
      <c r="PVI842" s="257"/>
      <c r="PVJ842" s="257"/>
      <c r="PVK842" s="257"/>
      <c r="PVL842" s="257"/>
      <c r="PVM842" s="257"/>
      <c r="PVN842" s="257"/>
      <c r="PVO842" s="257"/>
      <c r="PVP842" s="257"/>
      <c r="PVQ842" s="257"/>
      <c r="PVR842" s="257"/>
      <c r="PVS842" s="257"/>
      <c r="PVT842" s="257"/>
      <c r="PVU842" s="257"/>
      <c r="PVV842" s="257"/>
      <c r="PVW842" s="257"/>
      <c r="PVX842" s="257"/>
      <c r="PVY842" s="257"/>
      <c r="PVZ842" s="257"/>
      <c r="PWA842" s="257"/>
      <c r="PWB842" s="257"/>
      <c r="PWC842" s="257"/>
      <c r="PWD842" s="257"/>
      <c r="PWE842" s="257"/>
      <c r="PWF842" s="257"/>
      <c r="PWG842" s="257"/>
      <c r="PWH842" s="257"/>
      <c r="PWI842" s="257"/>
      <c r="PWJ842" s="257"/>
      <c r="PWK842" s="257"/>
      <c r="PWL842" s="257"/>
      <c r="PWM842" s="257"/>
      <c r="PWN842" s="257"/>
      <c r="PWO842" s="257"/>
      <c r="PWP842" s="257"/>
      <c r="PWQ842" s="257"/>
      <c r="PWR842" s="257"/>
      <c r="PWS842" s="257"/>
      <c r="PWT842" s="257"/>
      <c r="PWU842" s="257"/>
      <c r="PWV842" s="257"/>
      <c r="PWW842" s="257"/>
      <c r="PWX842" s="257"/>
      <c r="PWY842" s="257"/>
      <c r="PWZ842" s="257"/>
      <c r="PXA842" s="257"/>
      <c r="PXB842" s="257"/>
      <c r="PXC842" s="257"/>
      <c r="PXD842" s="257"/>
      <c r="PXE842" s="257"/>
      <c r="PXF842" s="257"/>
      <c r="PXG842" s="257"/>
      <c r="PXH842" s="257"/>
      <c r="PXI842" s="257"/>
      <c r="PXJ842" s="257"/>
      <c r="PXK842" s="257"/>
      <c r="PXL842" s="257"/>
      <c r="PXM842" s="257"/>
      <c r="PXN842" s="257"/>
      <c r="PXO842" s="257"/>
      <c r="PXP842" s="257"/>
      <c r="PXQ842" s="257"/>
      <c r="PXR842" s="257"/>
      <c r="PXS842" s="257"/>
      <c r="PXT842" s="257"/>
      <c r="PXU842" s="257"/>
      <c r="PXV842" s="257"/>
      <c r="PXW842" s="257"/>
      <c r="PXX842" s="257"/>
      <c r="PXY842" s="257"/>
      <c r="PXZ842" s="257"/>
      <c r="PYA842" s="257"/>
      <c r="PYB842" s="257"/>
      <c r="PYC842" s="257"/>
      <c r="PYD842" s="257"/>
      <c r="PYE842" s="257"/>
      <c r="PYF842" s="257"/>
      <c r="PYG842" s="257"/>
      <c r="PYH842" s="257"/>
      <c r="PYI842" s="257"/>
      <c r="PYJ842" s="257"/>
      <c r="PYK842" s="257"/>
      <c r="PYL842" s="257"/>
      <c r="PYM842" s="257"/>
      <c r="PYN842" s="257"/>
      <c r="PYO842" s="257"/>
      <c r="PYP842" s="257"/>
      <c r="PYQ842" s="257"/>
      <c r="PYR842" s="257"/>
      <c r="PYS842" s="257"/>
      <c r="PYT842" s="257"/>
      <c r="PYU842" s="257"/>
      <c r="PYV842" s="257"/>
      <c r="PYW842" s="257"/>
      <c r="PYX842" s="257"/>
      <c r="PYY842" s="257"/>
      <c r="PYZ842" s="257"/>
      <c r="PZA842" s="257"/>
      <c r="PZB842" s="257"/>
      <c r="PZC842" s="257"/>
      <c r="PZD842" s="257"/>
      <c r="PZE842" s="257"/>
      <c r="PZF842" s="257"/>
      <c r="PZG842" s="257"/>
      <c r="PZH842" s="257"/>
      <c r="PZI842" s="257"/>
      <c r="PZJ842" s="257"/>
      <c r="PZK842" s="257"/>
      <c r="PZL842" s="257"/>
      <c r="PZM842" s="257"/>
      <c r="PZN842" s="257"/>
      <c r="PZO842" s="257"/>
      <c r="PZP842" s="257"/>
      <c r="PZQ842" s="257"/>
      <c r="PZR842" s="257"/>
      <c r="PZS842" s="257"/>
      <c r="PZT842" s="257"/>
      <c r="PZU842" s="257"/>
      <c r="PZV842" s="257"/>
      <c r="PZW842" s="257"/>
      <c r="PZX842" s="257"/>
      <c r="PZY842" s="257"/>
      <c r="PZZ842" s="257"/>
      <c r="QAA842" s="257"/>
      <c r="QAB842" s="257"/>
      <c r="QAC842" s="257"/>
      <c r="QAD842" s="257"/>
      <c r="QAE842" s="257"/>
      <c r="QAF842" s="257"/>
      <c r="QAG842" s="257"/>
      <c r="QAH842" s="257"/>
      <c r="QAI842" s="257"/>
      <c r="QAJ842" s="257"/>
      <c r="QAK842" s="257"/>
      <c r="QAL842" s="257"/>
      <c r="QAM842" s="257"/>
      <c r="QAN842" s="257"/>
      <c r="QAO842" s="257"/>
      <c r="QAP842" s="257"/>
      <c r="QAQ842" s="257"/>
      <c r="QAR842" s="257"/>
      <c r="QAS842" s="257"/>
      <c r="QAT842" s="257"/>
      <c r="QAU842" s="257"/>
      <c r="QAV842" s="257"/>
      <c r="QAW842" s="257"/>
      <c r="QAX842" s="257"/>
      <c r="QAY842" s="257"/>
      <c r="QAZ842" s="257"/>
      <c r="QBA842" s="257"/>
      <c r="QBB842" s="257"/>
      <c r="QBC842" s="257"/>
      <c r="QBD842" s="257"/>
      <c r="QBE842" s="257"/>
      <c r="QBF842" s="257"/>
      <c r="QBG842" s="257"/>
      <c r="QBH842" s="257"/>
      <c r="QBI842" s="257"/>
      <c r="QBJ842" s="257"/>
      <c r="QBK842" s="257"/>
      <c r="QBL842" s="257"/>
      <c r="QBM842" s="257"/>
      <c r="QBN842" s="257"/>
      <c r="QBO842" s="257"/>
      <c r="QBP842" s="257"/>
      <c r="QBQ842" s="257"/>
      <c r="QBR842" s="257"/>
      <c r="QBS842" s="257"/>
      <c r="QBT842" s="257"/>
      <c r="QBU842" s="257"/>
      <c r="QBV842" s="257"/>
      <c r="QBW842" s="257"/>
      <c r="QBX842" s="257"/>
      <c r="QBY842" s="257"/>
      <c r="QBZ842" s="257"/>
      <c r="QCA842" s="257"/>
      <c r="QCB842" s="257"/>
      <c r="QCC842" s="257"/>
      <c r="QCD842" s="257"/>
      <c r="QCE842" s="257"/>
      <c r="QCF842" s="257"/>
      <c r="QCG842" s="257"/>
      <c r="QCH842" s="257"/>
      <c r="QCI842" s="257"/>
      <c r="QCJ842" s="257"/>
      <c r="QCK842" s="257"/>
      <c r="QCL842" s="257"/>
      <c r="QCM842" s="257"/>
      <c r="QCN842" s="257"/>
      <c r="QCO842" s="257"/>
      <c r="QCP842" s="257"/>
      <c r="QCQ842" s="257"/>
      <c r="QCR842" s="257"/>
      <c r="QCS842" s="257"/>
      <c r="QCT842" s="257"/>
      <c r="QCU842" s="257"/>
      <c r="QCV842" s="257"/>
      <c r="QCW842" s="257"/>
      <c r="QCX842" s="257"/>
      <c r="QCY842" s="257"/>
      <c r="QCZ842" s="257"/>
      <c r="QDA842" s="257"/>
      <c r="QDB842" s="257"/>
      <c r="QDC842" s="257"/>
      <c r="QDD842" s="257"/>
      <c r="QDE842" s="257"/>
      <c r="QDF842" s="257"/>
      <c r="QDG842" s="257"/>
      <c r="QDH842" s="257"/>
      <c r="QDI842" s="257"/>
      <c r="QDJ842" s="257"/>
      <c r="QDK842" s="257"/>
      <c r="QDL842" s="257"/>
      <c r="QDM842" s="257"/>
      <c r="QDN842" s="257"/>
      <c r="QDO842" s="257"/>
      <c r="QDP842" s="257"/>
      <c r="QDQ842" s="257"/>
      <c r="QDR842" s="257"/>
      <c r="QDS842" s="257"/>
      <c r="QDT842" s="257"/>
      <c r="QDU842" s="257"/>
      <c r="QDV842" s="257"/>
      <c r="QDW842" s="257"/>
      <c r="QDX842" s="257"/>
      <c r="QDY842" s="257"/>
      <c r="QDZ842" s="257"/>
      <c r="QEA842" s="257"/>
      <c r="QEB842" s="257"/>
      <c r="QEC842" s="257"/>
      <c r="QED842" s="257"/>
      <c r="QEE842" s="257"/>
      <c r="QEF842" s="257"/>
      <c r="QEG842" s="257"/>
      <c r="QEH842" s="257"/>
      <c r="QEI842" s="257"/>
      <c r="QEJ842" s="257"/>
      <c r="QEK842" s="257"/>
      <c r="QEL842" s="257"/>
      <c r="QEM842" s="257"/>
      <c r="QEN842" s="257"/>
      <c r="QEO842" s="257"/>
      <c r="QEP842" s="257"/>
      <c r="QEQ842" s="257"/>
      <c r="QER842" s="257"/>
      <c r="QES842" s="257"/>
      <c r="QET842" s="257"/>
      <c r="QEU842" s="257"/>
      <c r="QEV842" s="257"/>
      <c r="QEW842" s="257"/>
      <c r="QEX842" s="257"/>
      <c r="QEY842" s="257"/>
      <c r="QEZ842" s="257"/>
      <c r="QFA842" s="257"/>
      <c r="QFB842" s="257"/>
      <c r="QFC842" s="257"/>
      <c r="QFD842" s="257"/>
      <c r="QFE842" s="257"/>
      <c r="QFF842" s="257"/>
      <c r="QFG842" s="257"/>
      <c r="QFH842" s="257"/>
      <c r="QFI842" s="257"/>
      <c r="QFJ842" s="257"/>
      <c r="QFK842" s="257"/>
      <c r="QFL842" s="257"/>
      <c r="QFM842" s="257"/>
      <c r="QFN842" s="257"/>
      <c r="QFO842" s="257"/>
      <c r="QFP842" s="257"/>
      <c r="QFQ842" s="257"/>
      <c r="QFR842" s="257"/>
      <c r="QFS842" s="257"/>
      <c r="QFT842" s="257"/>
      <c r="QFU842" s="257"/>
      <c r="QFV842" s="257"/>
      <c r="QFW842" s="257"/>
      <c r="QFX842" s="257"/>
      <c r="QFY842" s="257"/>
      <c r="QFZ842" s="257"/>
      <c r="QGA842" s="257"/>
      <c r="QGB842" s="257"/>
      <c r="QGC842" s="257"/>
      <c r="QGD842" s="257"/>
      <c r="QGE842" s="257"/>
      <c r="QGF842" s="257"/>
      <c r="QGG842" s="257"/>
      <c r="QGH842" s="257"/>
      <c r="QGI842" s="257"/>
      <c r="QGJ842" s="257"/>
      <c r="QGK842" s="257"/>
      <c r="QGL842" s="257"/>
      <c r="QGM842" s="257"/>
      <c r="QGN842" s="257"/>
      <c r="QGO842" s="257"/>
      <c r="QGP842" s="257"/>
      <c r="QGQ842" s="257"/>
      <c r="QGR842" s="257"/>
      <c r="QGS842" s="257"/>
      <c r="QGT842" s="257"/>
      <c r="QGU842" s="257"/>
      <c r="QGV842" s="257"/>
      <c r="QGW842" s="257"/>
      <c r="QGX842" s="257"/>
      <c r="QGY842" s="257"/>
      <c r="QGZ842" s="257"/>
      <c r="QHA842" s="257"/>
      <c r="QHB842" s="257"/>
      <c r="QHC842" s="257"/>
      <c r="QHD842" s="257"/>
      <c r="QHE842" s="257"/>
      <c r="QHF842" s="257"/>
      <c r="QHG842" s="257"/>
      <c r="QHH842" s="257"/>
      <c r="QHI842" s="257"/>
      <c r="QHJ842" s="257"/>
      <c r="QHK842" s="257"/>
      <c r="QHL842" s="257"/>
      <c r="QHM842" s="257"/>
      <c r="QHN842" s="257"/>
      <c r="QHO842" s="257"/>
      <c r="QHP842" s="257"/>
      <c r="QHQ842" s="257"/>
      <c r="QHR842" s="257"/>
      <c r="QHS842" s="257"/>
      <c r="QHT842" s="257"/>
      <c r="QHU842" s="257"/>
      <c r="QHV842" s="257"/>
      <c r="QHW842" s="257"/>
      <c r="QHX842" s="257"/>
      <c r="QHY842" s="257"/>
      <c r="QHZ842" s="257"/>
      <c r="QIA842" s="257"/>
      <c r="QIB842" s="257"/>
      <c r="QIC842" s="257"/>
      <c r="QID842" s="257"/>
      <c r="QIE842" s="257"/>
      <c r="QIF842" s="257"/>
      <c r="QIG842" s="257"/>
      <c r="QIH842" s="257"/>
      <c r="QII842" s="257"/>
      <c r="QIJ842" s="257"/>
      <c r="QIK842" s="257"/>
      <c r="QIL842" s="257"/>
      <c r="QIM842" s="257"/>
      <c r="QIN842" s="257"/>
      <c r="QIO842" s="257"/>
      <c r="QIP842" s="257"/>
      <c r="QIQ842" s="257"/>
      <c r="QIR842" s="257"/>
      <c r="QIS842" s="257"/>
      <c r="QIT842" s="257"/>
      <c r="QIU842" s="257"/>
      <c r="QIV842" s="257"/>
      <c r="QIW842" s="257"/>
      <c r="QIX842" s="257"/>
      <c r="QIY842" s="257"/>
      <c r="QIZ842" s="257"/>
      <c r="QJA842" s="257"/>
      <c r="QJB842" s="257"/>
      <c r="QJC842" s="257"/>
      <c r="QJD842" s="257"/>
      <c r="QJE842" s="257"/>
      <c r="QJF842" s="257"/>
      <c r="QJG842" s="257"/>
      <c r="QJH842" s="257"/>
      <c r="QJI842" s="257"/>
      <c r="QJJ842" s="257"/>
      <c r="QJK842" s="257"/>
      <c r="QJL842" s="257"/>
      <c r="QJM842" s="257"/>
      <c r="QJN842" s="257"/>
      <c r="QJO842" s="257"/>
      <c r="QJP842" s="257"/>
      <c r="QJQ842" s="257"/>
      <c r="QJR842" s="257"/>
      <c r="QJS842" s="257"/>
      <c r="QJT842" s="257"/>
      <c r="QJU842" s="257"/>
      <c r="QJV842" s="257"/>
      <c r="QJW842" s="257"/>
      <c r="QJX842" s="257"/>
      <c r="QJY842" s="257"/>
      <c r="QJZ842" s="257"/>
      <c r="QKA842" s="257"/>
      <c r="QKB842" s="257"/>
      <c r="QKC842" s="257"/>
      <c r="QKD842" s="257"/>
      <c r="QKE842" s="257"/>
      <c r="QKF842" s="257"/>
      <c r="QKG842" s="257"/>
      <c r="QKH842" s="257"/>
      <c r="QKI842" s="257"/>
      <c r="QKJ842" s="257"/>
      <c r="QKK842" s="257"/>
      <c r="QKL842" s="257"/>
      <c r="QKM842" s="257"/>
      <c r="QKN842" s="257"/>
      <c r="QKO842" s="257"/>
      <c r="QKP842" s="257"/>
      <c r="QKQ842" s="257"/>
      <c r="QKR842" s="257"/>
      <c r="QKS842" s="257"/>
      <c r="QKT842" s="257"/>
      <c r="QKU842" s="257"/>
      <c r="QKV842" s="257"/>
      <c r="QKW842" s="257"/>
      <c r="QKX842" s="257"/>
      <c r="QKY842" s="257"/>
      <c r="QKZ842" s="257"/>
      <c r="QLA842" s="257"/>
      <c r="QLB842" s="257"/>
      <c r="QLC842" s="257"/>
      <c r="QLD842" s="257"/>
      <c r="QLE842" s="257"/>
      <c r="QLF842" s="257"/>
      <c r="QLG842" s="257"/>
      <c r="QLH842" s="257"/>
      <c r="QLI842" s="257"/>
      <c r="QLJ842" s="257"/>
      <c r="QLK842" s="257"/>
      <c r="QLL842" s="257"/>
      <c r="QLM842" s="257"/>
      <c r="QLN842" s="257"/>
      <c r="QLO842" s="257"/>
      <c r="QLP842" s="257"/>
      <c r="QLQ842" s="257"/>
      <c r="QLR842" s="257"/>
      <c r="QLS842" s="257"/>
      <c r="QLT842" s="257"/>
      <c r="QLU842" s="257"/>
      <c r="QLV842" s="257"/>
      <c r="QLW842" s="257"/>
      <c r="QLX842" s="257"/>
      <c r="QLY842" s="257"/>
      <c r="QLZ842" s="257"/>
      <c r="QMA842" s="257"/>
      <c r="QMB842" s="257"/>
      <c r="QMC842" s="257"/>
      <c r="QMD842" s="257"/>
      <c r="QME842" s="257"/>
      <c r="QMF842" s="257"/>
      <c r="QMG842" s="257"/>
      <c r="QMH842" s="257"/>
      <c r="QMI842" s="257"/>
      <c r="QMJ842" s="257"/>
      <c r="QMK842" s="257"/>
      <c r="QML842" s="257"/>
      <c r="QMM842" s="257"/>
      <c r="QMN842" s="257"/>
      <c r="QMO842" s="257"/>
      <c r="QMP842" s="257"/>
      <c r="QMQ842" s="257"/>
      <c r="QMR842" s="257"/>
      <c r="QMS842" s="257"/>
      <c r="QMT842" s="257"/>
      <c r="QMU842" s="257"/>
      <c r="QMV842" s="257"/>
      <c r="QMW842" s="257"/>
      <c r="QMX842" s="257"/>
      <c r="QMY842" s="257"/>
      <c r="QMZ842" s="257"/>
      <c r="QNA842" s="257"/>
      <c r="QNB842" s="257"/>
      <c r="QNC842" s="257"/>
      <c r="QND842" s="257"/>
      <c r="QNE842" s="257"/>
      <c r="QNF842" s="257"/>
      <c r="QNG842" s="257"/>
      <c r="QNH842" s="257"/>
      <c r="QNI842" s="257"/>
      <c r="QNJ842" s="257"/>
      <c r="QNK842" s="257"/>
      <c r="QNL842" s="257"/>
      <c r="QNM842" s="257"/>
      <c r="QNN842" s="257"/>
      <c r="QNO842" s="257"/>
      <c r="QNP842" s="257"/>
      <c r="QNQ842" s="257"/>
      <c r="QNR842" s="257"/>
      <c r="QNS842" s="257"/>
      <c r="QNT842" s="257"/>
      <c r="QNU842" s="257"/>
      <c r="QNV842" s="257"/>
      <c r="QNW842" s="257"/>
      <c r="QNX842" s="257"/>
      <c r="QNY842" s="257"/>
      <c r="QNZ842" s="257"/>
      <c r="QOA842" s="257"/>
      <c r="QOB842" s="257"/>
      <c r="QOC842" s="257"/>
      <c r="QOD842" s="257"/>
      <c r="QOE842" s="257"/>
      <c r="QOF842" s="257"/>
      <c r="QOG842" s="257"/>
      <c r="QOH842" s="257"/>
      <c r="QOI842" s="257"/>
      <c r="QOJ842" s="257"/>
      <c r="QOK842" s="257"/>
      <c r="QOL842" s="257"/>
      <c r="QOM842" s="257"/>
      <c r="QON842" s="257"/>
      <c r="QOO842" s="257"/>
      <c r="QOP842" s="257"/>
      <c r="QOQ842" s="257"/>
      <c r="QOR842" s="257"/>
      <c r="QOS842" s="257"/>
      <c r="QOT842" s="257"/>
      <c r="QOU842" s="257"/>
      <c r="QOV842" s="257"/>
      <c r="QOW842" s="257"/>
      <c r="QOX842" s="257"/>
      <c r="QOY842" s="257"/>
      <c r="QOZ842" s="257"/>
      <c r="QPA842" s="257"/>
      <c r="QPB842" s="257"/>
      <c r="QPC842" s="257"/>
      <c r="QPD842" s="257"/>
      <c r="QPE842" s="257"/>
      <c r="QPF842" s="257"/>
      <c r="QPG842" s="257"/>
      <c r="QPH842" s="257"/>
      <c r="QPI842" s="257"/>
      <c r="QPJ842" s="257"/>
      <c r="QPK842" s="257"/>
      <c r="QPL842" s="257"/>
      <c r="QPM842" s="257"/>
      <c r="QPN842" s="257"/>
      <c r="QPO842" s="257"/>
      <c r="QPP842" s="257"/>
      <c r="QPQ842" s="257"/>
      <c r="QPR842" s="257"/>
      <c r="QPS842" s="257"/>
      <c r="QPT842" s="257"/>
      <c r="QPU842" s="257"/>
      <c r="QPV842" s="257"/>
      <c r="QPW842" s="257"/>
      <c r="QPX842" s="257"/>
      <c r="QPY842" s="257"/>
      <c r="QPZ842" s="257"/>
      <c r="QQA842" s="257"/>
      <c r="QQB842" s="257"/>
      <c r="QQC842" s="257"/>
      <c r="QQD842" s="257"/>
      <c r="QQE842" s="257"/>
      <c r="QQF842" s="257"/>
      <c r="QQG842" s="257"/>
      <c r="QQH842" s="257"/>
      <c r="QQI842" s="257"/>
      <c r="QQJ842" s="257"/>
      <c r="QQK842" s="257"/>
      <c r="QQL842" s="257"/>
      <c r="QQM842" s="257"/>
      <c r="QQN842" s="257"/>
      <c r="QQO842" s="257"/>
      <c r="QQP842" s="257"/>
      <c r="QQQ842" s="257"/>
      <c r="QQR842" s="257"/>
      <c r="QQS842" s="257"/>
      <c r="QQT842" s="257"/>
      <c r="QQU842" s="257"/>
      <c r="QQV842" s="257"/>
      <c r="QQW842" s="257"/>
      <c r="QQX842" s="257"/>
      <c r="QQY842" s="257"/>
      <c r="QQZ842" s="257"/>
      <c r="QRA842" s="257"/>
      <c r="QRB842" s="257"/>
      <c r="QRC842" s="257"/>
      <c r="QRD842" s="257"/>
      <c r="QRE842" s="257"/>
      <c r="QRF842" s="257"/>
      <c r="QRG842" s="257"/>
      <c r="QRH842" s="257"/>
      <c r="QRI842" s="257"/>
      <c r="QRJ842" s="257"/>
      <c r="QRK842" s="257"/>
      <c r="QRL842" s="257"/>
      <c r="QRM842" s="257"/>
      <c r="QRN842" s="257"/>
      <c r="QRO842" s="257"/>
      <c r="QRP842" s="257"/>
      <c r="QRQ842" s="257"/>
      <c r="QRR842" s="257"/>
      <c r="QRS842" s="257"/>
      <c r="QRT842" s="257"/>
      <c r="QRU842" s="257"/>
      <c r="QRV842" s="257"/>
      <c r="QRW842" s="257"/>
      <c r="QRX842" s="257"/>
      <c r="QRY842" s="257"/>
      <c r="QRZ842" s="257"/>
      <c r="QSA842" s="257"/>
      <c r="QSB842" s="257"/>
      <c r="QSC842" s="257"/>
      <c r="QSD842" s="257"/>
      <c r="QSE842" s="257"/>
      <c r="QSF842" s="257"/>
      <c r="QSG842" s="257"/>
      <c r="QSH842" s="257"/>
      <c r="QSI842" s="257"/>
      <c r="QSJ842" s="257"/>
      <c r="QSK842" s="257"/>
      <c r="QSL842" s="257"/>
      <c r="QSM842" s="257"/>
      <c r="QSN842" s="257"/>
      <c r="QSO842" s="257"/>
      <c r="QSP842" s="257"/>
      <c r="QSQ842" s="257"/>
      <c r="QSR842" s="257"/>
      <c r="QSS842" s="257"/>
      <c r="QST842" s="257"/>
      <c r="QSU842" s="257"/>
      <c r="QSV842" s="257"/>
      <c r="QSW842" s="257"/>
      <c r="QSX842" s="257"/>
      <c r="QSY842" s="257"/>
      <c r="QSZ842" s="257"/>
      <c r="QTA842" s="257"/>
      <c r="QTB842" s="257"/>
      <c r="QTC842" s="257"/>
      <c r="QTD842" s="257"/>
      <c r="QTE842" s="257"/>
      <c r="QTF842" s="257"/>
      <c r="QTG842" s="257"/>
      <c r="QTH842" s="257"/>
      <c r="QTI842" s="257"/>
      <c r="QTJ842" s="257"/>
      <c r="QTK842" s="257"/>
      <c r="QTL842" s="257"/>
      <c r="QTM842" s="257"/>
      <c r="QTN842" s="257"/>
      <c r="QTO842" s="257"/>
      <c r="QTP842" s="257"/>
      <c r="QTQ842" s="257"/>
      <c r="QTR842" s="257"/>
      <c r="QTS842" s="257"/>
      <c r="QTT842" s="257"/>
      <c r="QTU842" s="257"/>
      <c r="QTV842" s="257"/>
      <c r="QTW842" s="257"/>
      <c r="QTX842" s="257"/>
      <c r="QTY842" s="257"/>
      <c r="QTZ842" s="257"/>
      <c r="QUA842" s="257"/>
      <c r="QUB842" s="257"/>
      <c r="QUC842" s="257"/>
      <c r="QUD842" s="257"/>
      <c r="QUE842" s="257"/>
      <c r="QUF842" s="257"/>
      <c r="QUG842" s="257"/>
      <c r="QUH842" s="257"/>
      <c r="QUI842" s="257"/>
      <c r="QUJ842" s="257"/>
      <c r="QUK842" s="257"/>
      <c r="QUL842" s="257"/>
      <c r="QUM842" s="257"/>
      <c r="QUN842" s="257"/>
      <c r="QUO842" s="257"/>
      <c r="QUP842" s="257"/>
      <c r="QUQ842" s="257"/>
      <c r="QUR842" s="257"/>
      <c r="QUS842" s="257"/>
      <c r="QUT842" s="257"/>
      <c r="QUU842" s="257"/>
      <c r="QUV842" s="257"/>
      <c r="QUW842" s="257"/>
      <c r="QUX842" s="257"/>
      <c r="QUY842" s="257"/>
      <c r="QUZ842" s="257"/>
      <c r="QVA842" s="257"/>
      <c r="QVB842" s="257"/>
      <c r="QVC842" s="257"/>
      <c r="QVD842" s="257"/>
      <c r="QVE842" s="257"/>
      <c r="QVF842" s="257"/>
      <c r="QVG842" s="257"/>
      <c r="QVH842" s="257"/>
      <c r="QVI842" s="257"/>
      <c r="QVJ842" s="257"/>
      <c r="QVK842" s="257"/>
      <c r="QVL842" s="257"/>
      <c r="QVM842" s="257"/>
      <c r="QVN842" s="257"/>
      <c r="QVO842" s="257"/>
      <c r="QVP842" s="257"/>
      <c r="QVQ842" s="257"/>
      <c r="QVR842" s="257"/>
      <c r="QVS842" s="257"/>
      <c r="QVT842" s="257"/>
      <c r="QVU842" s="257"/>
      <c r="QVV842" s="257"/>
      <c r="QVW842" s="257"/>
      <c r="QVX842" s="257"/>
      <c r="QVY842" s="257"/>
      <c r="QVZ842" s="257"/>
      <c r="QWA842" s="257"/>
      <c r="QWB842" s="257"/>
      <c r="QWC842" s="257"/>
      <c r="QWD842" s="257"/>
      <c r="QWE842" s="257"/>
      <c r="QWF842" s="257"/>
      <c r="QWG842" s="257"/>
      <c r="QWH842" s="257"/>
      <c r="QWI842" s="257"/>
      <c r="QWJ842" s="257"/>
      <c r="QWK842" s="257"/>
      <c r="QWL842" s="257"/>
      <c r="QWM842" s="257"/>
      <c r="QWN842" s="257"/>
      <c r="QWO842" s="257"/>
      <c r="QWP842" s="257"/>
      <c r="QWQ842" s="257"/>
      <c r="QWR842" s="257"/>
      <c r="QWS842" s="257"/>
      <c r="QWT842" s="257"/>
      <c r="QWU842" s="257"/>
      <c r="QWV842" s="257"/>
      <c r="QWW842" s="257"/>
      <c r="QWX842" s="257"/>
      <c r="QWY842" s="257"/>
      <c r="QWZ842" s="257"/>
      <c r="QXA842" s="257"/>
      <c r="QXB842" s="257"/>
      <c r="QXC842" s="257"/>
      <c r="QXD842" s="257"/>
      <c r="QXE842" s="257"/>
      <c r="QXF842" s="257"/>
      <c r="QXG842" s="257"/>
      <c r="QXH842" s="257"/>
      <c r="QXI842" s="257"/>
      <c r="QXJ842" s="257"/>
      <c r="QXK842" s="257"/>
      <c r="QXL842" s="257"/>
      <c r="QXM842" s="257"/>
      <c r="QXN842" s="257"/>
      <c r="QXO842" s="257"/>
      <c r="QXP842" s="257"/>
      <c r="QXQ842" s="257"/>
      <c r="QXR842" s="257"/>
      <c r="QXS842" s="257"/>
      <c r="QXT842" s="257"/>
      <c r="QXU842" s="257"/>
      <c r="QXV842" s="257"/>
      <c r="QXW842" s="257"/>
      <c r="QXX842" s="257"/>
      <c r="QXY842" s="257"/>
      <c r="QXZ842" s="257"/>
      <c r="QYA842" s="257"/>
      <c r="QYB842" s="257"/>
      <c r="QYC842" s="257"/>
      <c r="QYD842" s="257"/>
      <c r="QYE842" s="257"/>
      <c r="QYF842" s="257"/>
      <c r="QYG842" s="257"/>
      <c r="QYH842" s="257"/>
      <c r="QYI842" s="257"/>
      <c r="QYJ842" s="257"/>
      <c r="QYK842" s="257"/>
      <c r="QYL842" s="257"/>
      <c r="QYM842" s="257"/>
      <c r="QYN842" s="257"/>
      <c r="QYO842" s="257"/>
      <c r="QYP842" s="257"/>
      <c r="QYQ842" s="257"/>
      <c r="QYR842" s="257"/>
      <c r="QYS842" s="257"/>
      <c r="QYT842" s="257"/>
      <c r="QYU842" s="257"/>
      <c r="QYV842" s="257"/>
      <c r="QYW842" s="257"/>
      <c r="QYX842" s="257"/>
      <c r="QYY842" s="257"/>
      <c r="QYZ842" s="257"/>
      <c r="QZA842" s="257"/>
      <c r="QZB842" s="257"/>
      <c r="QZC842" s="257"/>
      <c r="QZD842" s="257"/>
      <c r="QZE842" s="257"/>
      <c r="QZF842" s="257"/>
      <c r="QZG842" s="257"/>
      <c r="QZH842" s="257"/>
      <c r="QZI842" s="257"/>
      <c r="QZJ842" s="257"/>
      <c r="QZK842" s="257"/>
      <c r="QZL842" s="257"/>
      <c r="QZM842" s="257"/>
      <c r="QZN842" s="257"/>
      <c r="QZO842" s="257"/>
      <c r="QZP842" s="257"/>
      <c r="QZQ842" s="257"/>
      <c r="QZR842" s="257"/>
      <c r="QZS842" s="257"/>
      <c r="QZT842" s="257"/>
      <c r="QZU842" s="257"/>
      <c r="QZV842" s="257"/>
      <c r="QZW842" s="257"/>
      <c r="QZX842" s="257"/>
      <c r="QZY842" s="257"/>
      <c r="QZZ842" s="257"/>
      <c r="RAA842" s="257"/>
      <c r="RAB842" s="257"/>
      <c r="RAC842" s="257"/>
      <c r="RAD842" s="257"/>
      <c r="RAE842" s="257"/>
      <c r="RAF842" s="257"/>
      <c r="RAG842" s="257"/>
      <c r="RAH842" s="257"/>
      <c r="RAI842" s="257"/>
      <c r="RAJ842" s="257"/>
      <c r="RAK842" s="257"/>
      <c r="RAL842" s="257"/>
      <c r="RAM842" s="257"/>
      <c r="RAN842" s="257"/>
      <c r="RAO842" s="257"/>
      <c r="RAP842" s="257"/>
      <c r="RAQ842" s="257"/>
      <c r="RAR842" s="257"/>
      <c r="RAS842" s="257"/>
      <c r="RAT842" s="257"/>
      <c r="RAU842" s="257"/>
      <c r="RAV842" s="257"/>
      <c r="RAW842" s="257"/>
      <c r="RAX842" s="257"/>
      <c r="RAY842" s="257"/>
      <c r="RAZ842" s="257"/>
      <c r="RBA842" s="257"/>
      <c r="RBB842" s="257"/>
      <c r="RBC842" s="257"/>
      <c r="RBD842" s="257"/>
      <c r="RBE842" s="257"/>
      <c r="RBF842" s="257"/>
      <c r="RBG842" s="257"/>
      <c r="RBH842" s="257"/>
      <c r="RBI842" s="257"/>
      <c r="RBJ842" s="257"/>
      <c r="RBK842" s="257"/>
      <c r="RBL842" s="257"/>
      <c r="RBM842" s="257"/>
      <c r="RBN842" s="257"/>
      <c r="RBO842" s="257"/>
      <c r="RBP842" s="257"/>
      <c r="RBQ842" s="257"/>
      <c r="RBR842" s="257"/>
      <c r="RBS842" s="257"/>
      <c r="RBT842" s="257"/>
      <c r="RBU842" s="257"/>
      <c r="RBV842" s="257"/>
      <c r="RBW842" s="257"/>
      <c r="RBX842" s="257"/>
      <c r="RBY842" s="257"/>
      <c r="RBZ842" s="257"/>
      <c r="RCA842" s="257"/>
      <c r="RCB842" s="257"/>
      <c r="RCC842" s="257"/>
      <c r="RCD842" s="257"/>
      <c r="RCE842" s="257"/>
      <c r="RCF842" s="257"/>
      <c r="RCG842" s="257"/>
      <c r="RCH842" s="257"/>
      <c r="RCI842" s="257"/>
      <c r="RCJ842" s="257"/>
      <c r="RCK842" s="257"/>
      <c r="RCL842" s="257"/>
      <c r="RCM842" s="257"/>
      <c r="RCN842" s="257"/>
      <c r="RCO842" s="257"/>
      <c r="RCP842" s="257"/>
      <c r="RCQ842" s="257"/>
      <c r="RCR842" s="257"/>
      <c r="RCS842" s="257"/>
      <c r="RCT842" s="257"/>
      <c r="RCU842" s="257"/>
      <c r="RCV842" s="257"/>
      <c r="RCW842" s="257"/>
      <c r="RCX842" s="257"/>
      <c r="RCY842" s="257"/>
      <c r="RCZ842" s="257"/>
      <c r="RDA842" s="257"/>
      <c r="RDB842" s="257"/>
      <c r="RDC842" s="257"/>
      <c r="RDD842" s="257"/>
      <c r="RDE842" s="257"/>
      <c r="RDF842" s="257"/>
      <c r="RDG842" s="257"/>
      <c r="RDH842" s="257"/>
      <c r="RDI842" s="257"/>
      <c r="RDJ842" s="257"/>
      <c r="RDK842" s="257"/>
      <c r="RDL842" s="257"/>
      <c r="RDM842" s="257"/>
      <c r="RDN842" s="257"/>
      <c r="RDO842" s="257"/>
      <c r="RDP842" s="257"/>
      <c r="RDQ842" s="257"/>
      <c r="RDR842" s="257"/>
      <c r="RDS842" s="257"/>
      <c r="RDT842" s="257"/>
      <c r="RDU842" s="257"/>
      <c r="RDV842" s="257"/>
      <c r="RDW842" s="257"/>
      <c r="RDX842" s="257"/>
      <c r="RDY842" s="257"/>
      <c r="RDZ842" s="257"/>
      <c r="REA842" s="257"/>
      <c r="REB842" s="257"/>
      <c r="REC842" s="257"/>
      <c r="RED842" s="257"/>
      <c r="REE842" s="257"/>
      <c r="REF842" s="257"/>
      <c r="REG842" s="257"/>
      <c r="REH842" s="257"/>
      <c r="REI842" s="257"/>
      <c r="REJ842" s="257"/>
      <c r="REK842" s="257"/>
      <c r="REL842" s="257"/>
      <c r="REM842" s="257"/>
      <c r="REN842" s="257"/>
      <c r="REO842" s="257"/>
      <c r="REP842" s="257"/>
      <c r="REQ842" s="257"/>
      <c r="RER842" s="257"/>
      <c r="RES842" s="257"/>
      <c r="RET842" s="257"/>
      <c r="REU842" s="257"/>
      <c r="REV842" s="257"/>
      <c r="REW842" s="257"/>
      <c r="REX842" s="257"/>
      <c r="REY842" s="257"/>
      <c r="REZ842" s="257"/>
      <c r="RFA842" s="257"/>
      <c r="RFB842" s="257"/>
      <c r="RFC842" s="257"/>
      <c r="RFD842" s="257"/>
      <c r="RFE842" s="257"/>
      <c r="RFF842" s="257"/>
      <c r="RFG842" s="257"/>
      <c r="RFH842" s="257"/>
      <c r="RFI842" s="257"/>
      <c r="RFJ842" s="257"/>
      <c r="RFK842" s="257"/>
      <c r="RFL842" s="257"/>
      <c r="RFM842" s="257"/>
      <c r="RFN842" s="257"/>
      <c r="RFO842" s="257"/>
      <c r="RFP842" s="257"/>
      <c r="RFQ842" s="257"/>
      <c r="RFR842" s="257"/>
      <c r="RFS842" s="257"/>
      <c r="RFT842" s="257"/>
      <c r="RFU842" s="257"/>
      <c r="RFV842" s="257"/>
      <c r="RFW842" s="257"/>
      <c r="RFX842" s="257"/>
      <c r="RFY842" s="257"/>
      <c r="RFZ842" s="257"/>
      <c r="RGA842" s="257"/>
      <c r="RGB842" s="257"/>
      <c r="RGC842" s="257"/>
      <c r="RGD842" s="257"/>
      <c r="RGE842" s="257"/>
      <c r="RGF842" s="257"/>
      <c r="RGG842" s="257"/>
      <c r="RGH842" s="257"/>
      <c r="RGI842" s="257"/>
      <c r="RGJ842" s="257"/>
      <c r="RGK842" s="257"/>
      <c r="RGL842" s="257"/>
      <c r="RGM842" s="257"/>
      <c r="RGN842" s="257"/>
      <c r="RGO842" s="257"/>
      <c r="RGP842" s="257"/>
      <c r="RGQ842" s="257"/>
      <c r="RGR842" s="257"/>
      <c r="RGS842" s="257"/>
      <c r="RGT842" s="257"/>
      <c r="RGU842" s="257"/>
      <c r="RGV842" s="257"/>
      <c r="RGW842" s="257"/>
      <c r="RGX842" s="257"/>
      <c r="RGY842" s="257"/>
      <c r="RGZ842" s="257"/>
      <c r="RHA842" s="257"/>
      <c r="RHB842" s="257"/>
      <c r="RHC842" s="257"/>
      <c r="RHD842" s="257"/>
      <c r="RHE842" s="257"/>
      <c r="RHF842" s="257"/>
      <c r="RHG842" s="257"/>
      <c r="RHH842" s="257"/>
      <c r="RHI842" s="257"/>
      <c r="RHJ842" s="257"/>
      <c r="RHK842" s="257"/>
      <c r="RHL842" s="257"/>
      <c r="RHM842" s="257"/>
      <c r="RHN842" s="257"/>
      <c r="RHO842" s="257"/>
      <c r="RHP842" s="257"/>
      <c r="RHQ842" s="257"/>
      <c r="RHR842" s="257"/>
      <c r="RHS842" s="257"/>
      <c r="RHT842" s="257"/>
      <c r="RHU842" s="257"/>
      <c r="RHV842" s="257"/>
      <c r="RHW842" s="257"/>
      <c r="RHX842" s="257"/>
      <c r="RHY842" s="257"/>
      <c r="RHZ842" s="257"/>
      <c r="RIA842" s="257"/>
      <c r="RIB842" s="257"/>
      <c r="RIC842" s="257"/>
      <c r="RID842" s="257"/>
      <c r="RIE842" s="257"/>
      <c r="RIF842" s="257"/>
      <c r="RIG842" s="257"/>
      <c r="RIH842" s="257"/>
      <c r="RII842" s="257"/>
      <c r="RIJ842" s="257"/>
      <c r="RIK842" s="257"/>
      <c r="RIL842" s="257"/>
      <c r="RIM842" s="257"/>
      <c r="RIN842" s="257"/>
      <c r="RIO842" s="257"/>
      <c r="RIP842" s="257"/>
      <c r="RIQ842" s="257"/>
      <c r="RIR842" s="257"/>
      <c r="RIS842" s="257"/>
      <c r="RIT842" s="257"/>
      <c r="RIU842" s="257"/>
      <c r="RIV842" s="257"/>
      <c r="RIW842" s="257"/>
      <c r="RIX842" s="257"/>
      <c r="RIY842" s="257"/>
      <c r="RIZ842" s="257"/>
      <c r="RJA842" s="257"/>
      <c r="RJB842" s="257"/>
      <c r="RJC842" s="257"/>
      <c r="RJD842" s="257"/>
      <c r="RJE842" s="257"/>
      <c r="RJF842" s="257"/>
      <c r="RJG842" s="257"/>
      <c r="RJH842" s="257"/>
      <c r="RJI842" s="257"/>
      <c r="RJJ842" s="257"/>
      <c r="RJK842" s="257"/>
      <c r="RJL842" s="257"/>
      <c r="RJM842" s="257"/>
      <c r="RJN842" s="257"/>
      <c r="RJO842" s="257"/>
      <c r="RJP842" s="257"/>
      <c r="RJQ842" s="257"/>
      <c r="RJR842" s="257"/>
      <c r="RJS842" s="257"/>
      <c r="RJT842" s="257"/>
      <c r="RJU842" s="257"/>
      <c r="RJV842" s="257"/>
      <c r="RJW842" s="257"/>
      <c r="RJX842" s="257"/>
      <c r="RJY842" s="257"/>
      <c r="RJZ842" s="257"/>
      <c r="RKA842" s="257"/>
      <c r="RKB842" s="257"/>
      <c r="RKC842" s="257"/>
      <c r="RKD842" s="257"/>
      <c r="RKE842" s="257"/>
      <c r="RKF842" s="257"/>
      <c r="RKG842" s="257"/>
      <c r="RKH842" s="257"/>
      <c r="RKI842" s="257"/>
      <c r="RKJ842" s="257"/>
      <c r="RKK842" s="257"/>
      <c r="RKL842" s="257"/>
      <c r="RKM842" s="257"/>
      <c r="RKN842" s="257"/>
      <c r="RKO842" s="257"/>
      <c r="RKP842" s="257"/>
      <c r="RKQ842" s="257"/>
      <c r="RKR842" s="257"/>
      <c r="RKS842" s="257"/>
      <c r="RKT842" s="257"/>
      <c r="RKU842" s="257"/>
      <c r="RKV842" s="257"/>
      <c r="RKW842" s="257"/>
      <c r="RKX842" s="257"/>
      <c r="RKY842" s="257"/>
      <c r="RKZ842" s="257"/>
      <c r="RLA842" s="257"/>
      <c r="RLB842" s="257"/>
      <c r="RLC842" s="257"/>
      <c r="RLD842" s="257"/>
      <c r="RLE842" s="257"/>
      <c r="RLF842" s="257"/>
      <c r="RLG842" s="257"/>
      <c r="RLH842" s="257"/>
      <c r="RLI842" s="257"/>
      <c r="RLJ842" s="257"/>
      <c r="RLK842" s="257"/>
      <c r="RLL842" s="257"/>
      <c r="RLM842" s="257"/>
      <c r="RLN842" s="257"/>
      <c r="RLO842" s="257"/>
      <c r="RLP842" s="257"/>
      <c r="RLQ842" s="257"/>
      <c r="RLR842" s="257"/>
      <c r="RLS842" s="257"/>
      <c r="RLT842" s="257"/>
      <c r="RLU842" s="257"/>
      <c r="RLV842" s="257"/>
      <c r="RLW842" s="257"/>
      <c r="RLX842" s="257"/>
      <c r="RLY842" s="257"/>
      <c r="RLZ842" s="257"/>
      <c r="RMA842" s="257"/>
      <c r="RMB842" s="257"/>
      <c r="RMC842" s="257"/>
      <c r="RMD842" s="257"/>
      <c r="RME842" s="257"/>
      <c r="RMF842" s="257"/>
      <c r="RMG842" s="257"/>
      <c r="RMH842" s="257"/>
      <c r="RMI842" s="257"/>
      <c r="RMJ842" s="257"/>
      <c r="RMK842" s="257"/>
      <c r="RML842" s="257"/>
      <c r="RMM842" s="257"/>
      <c r="RMN842" s="257"/>
      <c r="RMO842" s="257"/>
      <c r="RMP842" s="257"/>
      <c r="RMQ842" s="257"/>
      <c r="RMR842" s="257"/>
      <c r="RMS842" s="257"/>
      <c r="RMT842" s="257"/>
      <c r="RMU842" s="257"/>
      <c r="RMV842" s="257"/>
      <c r="RMW842" s="257"/>
      <c r="RMX842" s="257"/>
      <c r="RMY842" s="257"/>
      <c r="RMZ842" s="257"/>
      <c r="RNA842" s="257"/>
      <c r="RNB842" s="257"/>
      <c r="RNC842" s="257"/>
      <c r="RND842" s="257"/>
      <c r="RNE842" s="257"/>
      <c r="RNF842" s="257"/>
      <c r="RNG842" s="257"/>
      <c r="RNH842" s="257"/>
      <c r="RNI842" s="257"/>
      <c r="RNJ842" s="257"/>
      <c r="RNK842" s="257"/>
      <c r="RNL842" s="257"/>
      <c r="RNM842" s="257"/>
      <c r="RNN842" s="257"/>
      <c r="RNO842" s="257"/>
      <c r="RNP842" s="257"/>
      <c r="RNQ842" s="257"/>
      <c r="RNR842" s="257"/>
      <c r="RNS842" s="257"/>
      <c r="RNT842" s="257"/>
      <c r="RNU842" s="257"/>
      <c r="RNV842" s="257"/>
      <c r="RNW842" s="257"/>
      <c r="RNX842" s="257"/>
      <c r="RNY842" s="257"/>
      <c r="RNZ842" s="257"/>
      <c r="ROA842" s="257"/>
      <c r="ROB842" s="257"/>
      <c r="ROC842" s="257"/>
      <c r="ROD842" s="257"/>
      <c r="ROE842" s="257"/>
      <c r="ROF842" s="257"/>
      <c r="ROG842" s="257"/>
      <c r="ROH842" s="257"/>
      <c r="ROI842" s="257"/>
      <c r="ROJ842" s="257"/>
      <c r="ROK842" s="257"/>
      <c r="ROL842" s="257"/>
      <c r="ROM842" s="257"/>
      <c r="RON842" s="257"/>
      <c r="ROO842" s="257"/>
      <c r="ROP842" s="257"/>
      <c r="ROQ842" s="257"/>
      <c r="ROR842" s="257"/>
      <c r="ROS842" s="257"/>
      <c r="ROT842" s="257"/>
      <c r="ROU842" s="257"/>
      <c r="ROV842" s="257"/>
      <c r="ROW842" s="257"/>
      <c r="ROX842" s="257"/>
      <c r="ROY842" s="257"/>
      <c r="ROZ842" s="257"/>
      <c r="RPA842" s="257"/>
      <c r="RPB842" s="257"/>
      <c r="RPC842" s="257"/>
      <c r="RPD842" s="257"/>
      <c r="RPE842" s="257"/>
      <c r="RPF842" s="257"/>
      <c r="RPG842" s="257"/>
      <c r="RPH842" s="257"/>
      <c r="RPI842" s="257"/>
      <c r="RPJ842" s="257"/>
      <c r="RPK842" s="257"/>
      <c r="RPL842" s="257"/>
      <c r="RPM842" s="257"/>
      <c r="RPN842" s="257"/>
      <c r="RPO842" s="257"/>
      <c r="RPP842" s="257"/>
      <c r="RPQ842" s="257"/>
      <c r="RPR842" s="257"/>
      <c r="RPS842" s="257"/>
      <c r="RPT842" s="257"/>
      <c r="RPU842" s="257"/>
      <c r="RPV842" s="257"/>
      <c r="RPW842" s="257"/>
      <c r="RPX842" s="257"/>
      <c r="RPY842" s="257"/>
      <c r="RPZ842" s="257"/>
      <c r="RQA842" s="257"/>
      <c r="RQB842" s="257"/>
      <c r="RQC842" s="257"/>
      <c r="RQD842" s="257"/>
      <c r="RQE842" s="257"/>
      <c r="RQF842" s="257"/>
      <c r="RQG842" s="257"/>
      <c r="RQH842" s="257"/>
      <c r="RQI842" s="257"/>
      <c r="RQJ842" s="257"/>
      <c r="RQK842" s="257"/>
      <c r="RQL842" s="257"/>
      <c r="RQM842" s="257"/>
      <c r="RQN842" s="257"/>
      <c r="RQO842" s="257"/>
      <c r="RQP842" s="257"/>
      <c r="RQQ842" s="257"/>
      <c r="RQR842" s="257"/>
      <c r="RQS842" s="257"/>
      <c r="RQT842" s="257"/>
      <c r="RQU842" s="257"/>
      <c r="RQV842" s="257"/>
      <c r="RQW842" s="257"/>
      <c r="RQX842" s="257"/>
      <c r="RQY842" s="257"/>
      <c r="RQZ842" s="257"/>
      <c r="RRA842" s="257"/>
      <c r="RRB842" s="257"/>
      <c r="RRC842" s="257"/>
      <c r="RRD842" s="257"/>
      <c r="RRE842" s="257"/>
      <c r="RRF842" s="257"/>
      <c r="RRG842" s="257"/>
      <c r="RRH842" s="257"/>
      <c r="RRI842" s="257"/>
      <c r="RRJ842" s="257"/>
      <c r="RRK842" s="257"/>
      <c r="RRL842" s="257"/>
      <c r="RRM842" s="257"/>
      <c r="RRN842" s="257"/>
      <c r="RRO842" s="257"/>
      <c r="RRP842" s="257"/>
      <c r="RRQ842" s="257"/>
      <c r="RRR842" s="257"/>
      <c r="RRS842" s="257"/>
      <c r="RRT842" s="257"/>
      <c r="RRU842" s="257"/>
      <c r="RRV842" s="257"/>
      <c r="RRW842" s="257"/>
      <c r="RRX842" s="257"/>
      <c r="RRY842" s="257"/>
      <c r="RRZ842" s="257"/>
      <c r="RSA842" s="257"/>
      <c r="RSB842" s="257"/>
      <c r="RSC842" s="257"/>
      <c r="RSD842" s="257"/>
      <c r="RSE842" s="257"/>
      <c r="RSF842" s="257"/>
      <c r="RSG842" s="257"/>
      <c r="RSH842" s="257"/>
      <c r="RSI842" s="257"/>
      <c r="RSJ842" s="257"/>
      <c r="RSK842" s="257"/>
      <c r="RSL842" s="257"/>
      <c r="RSM842" s="257"/>
      <c r="RSN842" s="257"/>
      <c r="RSO842" s="257"/>
      <c r="RSP842" s="257"/>
      <c r="RSQ842" s="257"/>
      <c r="RSR842" s="257"/>
      <c r="RSS842" s="257"/>
      <c r="RST842" s="257"/>
      <c r="RSU842" s="257"/>
      <c r="RSV842" s="257"/>
      <c r="RSW842" s="257"/>
      <c r="RSX842" s="257"/>
      <c r="RSY842" s="257"/>
      <c r="RSZ842" s="257"/>
      <c r="RTA842" s="257"/>
      <c r="RTB842" s="257"/>
      <c r="RTC842" s="257"/>
      <c r="RTD842" s="257"/>
      <c r="RTE842" s="257"/>
      <c r="RTF842" s="257"/>
      <c r="RTG842" s="257"/>
      <c r="RTH842" s="257"/>
      <c r="RTI842" s="257"/>
      <c r="RTJ842" s="257"/>
      <c r="RTK842" s="257"/>
      <c r="RTL842" s="257"/>
      <c r="RTM842" s="257"/>
      <c r="RTN842" s="257"/>
      <c r="RTO842" s="257"/>
      <c r="RTP842" s="257"/>
      <c r="RTQ842" s="257"/>
      <c r="RTR842" s="257"/>
      <c r="RTS842" s="257"/>
      <c r="RTT842" s="257"/>
      <c r="RTU842" s="257"/>
      <c r="RTV842" s="257"/>
      <c r="RTW842" s="257"/>
      <c r="RTX842" s="257"/>
      <c r="RTY842" s="257"/>
      <c r="RTZ842" s="257"/>
      <c r="RUA842" s="257"/>
      <c r="RUB842" s="257"/>
      <c r="RUC842" s="257"/>
      <c r="RUD842" s="257"/>
      <c r="RUE842" s="257"/>
      <c r="RUF842" s="257"/>
      <c r="RUG842" s="257"/>
      <c r="RUH842" s="257"/>
      <c r="RUI842" s="257"/>
      <c r="RUJ842" s="257"/>
      <c r="RUK842" s="257"/>
      <c r="RUL842" s="257"/>
      <c r="RUM842" s="257"/>
      <c r="RUN842" s="257"/>
      <c r="RUO842" s="257"/>
      <c r="RUP842" s="257"/>
      <c r="RUQ842" s="257"/>
      <c r="RUR842" s="257"/>
      <c r="RUS842" s="257"/>
      <c r="RUT842" s="257"/>
      <c r="RUU842" s="257"/>
      <c r="RUV842" s="257"/>
      <c r="RUW842" s="257"/>
      <c r="RUX842" s="257"/>
      <c r="RUY842" s="257"/>
      <c r="RUZ842" s="257"/>
      <c r="RVA842" s="257"/>
      <c r="RVB842" s="257"/>
      <c r="RVC842" s="257"/>
      <c r="RVD842" s="257"/>
      <c r="RVE842" s="257"/>
      <c r="RVF842" s="257"/>
      <c r="RVG842" s="257"/>
      <c r="RVH842" s="257"/>
      <c r="RVI842" s="257"/>
      <c r="RVJ842" s="257"/>
      <c r="RVK842" s="257"/>
      <c r="RVL842" s="257"/>
      <c r="RVM842" s="257"/>
      <c r="RVN842" s="257"/>
      <c r="RVO842" s="257"/>
      <c r="RVP842" s="257"/>
      <c r="RVQ842" s="257"/>
      <c r="RVR842" s="257"/>
      <c r="RVS842" s="257"/>
      <c r="RVT842" s="257"/>
      <c r="RVU842" s="257"/>
      <c r="RVV842" s="257"/>
      <c r="RVW842" s="257"/>
      <c r="RVX842" s="257"/>
      <c r="RVY842" s="257"/>
      <c r="RVZ842" s="257"/>
      <c r="RWA842" s="257"/>
      <c r="RWB842" s="257"/>
      <c r="RWC842" s="257"/>
      <c r="RWD842" s="257"/>
      <c r="RWE842" s="257"/>
      <c r="RWF842" s="257"/>
      <c r="RWG842" s="257"/>
      <c r="RWH842" s="257"/>
      <c r="RWI842" s="257"/>
      <c r="RWJ842" s="257"/>
      <c r="RWK842" s="257"/>
      <c r="RWL842" s="257"/>
      <c r="RWM842" s="257"/>
      <c r="RWN842" s="257"/>
      <c r="RWO842" s="257"/>
      <c r="RWP842" s="257"/>
      <c r="RWQ842" s="257"/>
      <c r="RWR842" s="257"/>
      <c r="RWS842" s="257"/>
      <c r="RWT842" s="257"/>
      <c r="RWU842" s="257"/>
      <c r="RWV842" s="257"/>
      <c r="RWW842" s="257"/>
      <c r="RWX842" s="257"/>
      <c r="RWY842" s="257"/>
      <c r="RWZ842" s="257"/>
      <c r="RXA842" s="257"/>
      <c r="RXB842" s="257"/>
      <c r="RXC842" s="257"/>
      <c r="RXD842" s="257"/>
      <c r="RXE842" s="257"/>
      <c r="RXF842" s="257"/>
      <c r="RXG842" s="257"/>
      <c r="RXH842" s="257"/>
      <c r="RXI842" s="257"/>
      <c r="RXJ842" s="257"/>
      <c r="RXK842" s="257"/>
      <c r="RXL842" s="257"/>
      <c r="RXM842" s="257"/>
      <c r="RXN842" s="257"/>
      <c r="RXO842" s="257"/>
      <c r="RXP842" s="257"/>
      <c r="RXQ842" s="257"/>
      <c r="RXR842" s="257"/>
      <c r="RXS842" s="257"/>
      <c r="RXT842" s="257"/>
      <c r="RXU842" s="257"/>
      <c r="RXV842" s="257"/>
      <c r="RXW842" s="257"/>
      <c r="RXX842" s="257"/>
      <c r="RXY842" s="257"/>
      <c r="RXZ842" s="257"/>
      <c r="RYA842" s="257"/>
      <c r="RYB842" s="257"/>
      <c r="RYC842" s="257"/>
      <c r="RYD842" s="257"/>
      <c r="RYE842" s="257"/>
      <c r="RYF842" s="257"/>
      <c r="RYG842" s="257"/>
      <c r="RYH842" s="257"/>
      <c r="RYI842" s="257"/>
      <c r="RYJ842" s="257"/>
      <c r="RYK842" s="257"/>
      <c r="RYL842" s="257"/>
      <c r="RYM842" s="257"/>
      <c r="RYN842" s="257"/>
      <c r="RYO842" s="257"/>
      <c r="RYP842" s="257"/>
      <c r="RYQ842" s="257"/>
      <c r="RYR842" s="257"/>
      <c r="RYS842" s="257"/>
      <c r="RYT842" s="257"/>
      <c r="RYU842" s="257"/>
      <c r="RYV842" s="257"/>
      <c r="RYW842" s="257"/>
      <c r="RYX842" s="257"/>
      <c r="RYY842" s="257"/>
      <c r="RYZ842" s="257"/>
      <c r="RZA842" s="257"/>
      <c r="RZB842" s="257"/>
      <c r="RZC842" s="257"/>
      <c r="RZD842" s="257"/>
      <c r="RZE842" s="257"/>
      <c r="RZF842" s="257"/>
      <c r="RZG842" s="257"/>
      <c r="RZH842" s="257"/>
      <c r="RZI842" s="257"/>
      <c r="RZJ842" s="257"/>
      <c r="RZK842" s="257"/>
      <c r="RZL842" s="257"/>
      <c r="RZM842" s="257"/>
      <c r="RZN842" s="257"/>
      <c r="RZO842" s="257"/>
      <c r="RZP842" s="257"/>
      <c r="RZQ842" s="257"/>
      <c r="RZR842" s="257"/>
      <c r="RZS842" s="257"/>
      <c r="RZT842" s="257"/>
      <c r="RZU842" s="257"/>
      <c r="RZV842" s="257"/>
      <c r="RZW842" s="257"/>
      <c r="RZX842" s="257"/>
      <c r="RZY842" s="257"/>
      <c r="RZZ842" s="257"/>
      <c r="SAA842" s="257"/>
      <c r="SAB842" s="257"/>
      <c r="SAC842" s="257"/>
      <c r="SAD842" s="257"/>
      <c r="SAE842" s="257"/>
      <c r="SAF842" s="257"/>
      <c r="SAG842" s="257"/>
      <c r="SAH842" s="257"/>
      <c r="SAI842" s="257"/>
      <c r="SAJ842" s="257"/>
      <c r="SAK842" s="257"/>
      <c r="SAL842" s="257"/>
      <c r="SAM842" s="257"/>
      <c r="SAN842" s="257"/>
      <c r="SAO842" s="257"/>
      <c r="SAP842" s="257"/>
      <c r="SAQ842" s="257"/>
      <c r="SAR842" s="257"/>
      <c r="SAS842" s="257"/>
      <c r="SAT842" s="257"/>
      <c r="SAU842" s="257"/>
      <c r="SAV842" s="257"/>
      <c r="SAW842" s="257"/>
      <c r="SAX842" s="257"/>
      <c r="SAY842" s="257"/>
      <c r="SAZ842" s="257"/>
      <c r="SBA842" s="257"/>
      <c r="SBB842" s="257"/>
      <c r="SBC842" s="257"/>
      <c r="SBD842" s="257"/>
      <c r="SBE842" s="257"/>
      <c r="SBF842" s="257"/>
      <c r="SBG842" s="257"/>
      <c r="SBH842" s="257"/>
      <c r="SBI842" s="257"/>
      <c r="SBJ842" s="257"/>
      <c r="SBK842" s="257"/>
      <c r="SBL842" s="257"/>
      <c r="SBM842" s="257"/>
      <c r="SBN842" s="257"/>
      <c r="SBO842" s="257"/>
      <c r="SBP842" s="257"/>
      <c r="SBQ842" s="257"/>
      <c r="SBR842" s="257"/>
      <c r="SBS842" s="257"/>
      <c r="SBT842" s="257"/>
      <c r="SBU842" s="257"/>
      <c r="SBV842" s="257"/>
      <c r="SBW842" s="257"/>
      <c r="SBX842" s="257"/>
      <c r="SBY842" s="257"/>
      <c r="SBZ842" s="257"/>
      <c r="SCA842" s="257"/>
      <c r="SCB842" s="257"/>
      <c r="SCC842" s="257"/>
      <c r="SCD842" s="257"/>
      <c r="SCE842" s="257"/>
      <c r="SCF842" s="257"/>
      <c r="SCG842" s="257"/>
      <c r="SCH842" s="257"/>
      <c r="SCI842" s="257"/>
      <c r="SCJ842" s="257"/>
      <c r="SCK842" s="257"/>
      <c r="SCL842" s="257"/>
      <c r="SCM842" s="257"/>
      <c r="SCN842" s="257"/>
      <c r="SCO842" s="257"/>
      <c r="SCP842" s="257"/>
      <c r="SCQ842" s="257"/>
      <c r="SCR842" s="257"/>
      <c r="SCS842" s="257"/>
      <c r="SCT842" s="257"/>
      <c r="SCU842" s="257"/>
      <c r="SCV842" s="257"/>
      <c r="SCW842" s="257"/>
      <c r="SCX842" s="257"/>
      <c r="SCY842" s="257"/>
      <c r="SCZ842" s="257"/>
      <c r="SDA842" s="257"/>
      <c r="SDB842" s="257"/>
      <c r="SDC842" s="257"/>
      <c r="SDD842" s="257"/>
      <c r="SDE842" s="257"/>
      <c r="SDF842" s="257"/>
      <c r="SDG842" s="257"/>
      <c r="SDH842" s="257"/>
      <c r="SDI842" s="257"/>
      <c r="SDJ842" s="257"/>
      <c r="SDK842" s="257"/>
      <c r="SDL842" s="257"/>
      <c r="SDM842" s="257"/>
      <c r="SDN842" s="257"/>
      <c r="SDO842" s="257"/>
      <c r="SDP842" s="257"/>
      <c r="SDQ842" s="257"/>
      <c r="SDR842" s="257"/>
      <c r="SDS842" s="257"/>
      <c r="SDT842" s="257"/>
      <c r="SDU842" s="257"/>
      <c r="SDV842" s="257"/>
      <c r="SDW842" s="257"/>
      <c r="SDX842" s="257"/>
      <c r="SDY842" s="257"/>
      <c r="SDZ842" s="257"/>
      <c r="SEA842" s="257"/>
      <c r="SEB842" s="257"/>
      <c r="SEC842" s="257"/>
      <c r="SED842" s="257"/>
      <c r="SEE842" s="257"/>
      <c r="SEF842" s="257"/>
      <c r="SEG842" s="257"/>
      <c r="SEH842" s="257"/>
      <c r="SEI842" s="257"/>
      <c r="SEJ842" s="257"/>
      <c r="SEK842" s="257"/>
      <c r="SEL842" s="257"/>
      <c r="SEM842" s="257"/>
      <c r="SEN842" s="257"/>
      <c r="SEO842" s="257"/>
      <c r="SEP842" s="257"/>
      <c r="SEQ842" s="257"/>
      <c r="SER842" s="257"/>
      <c r="SES842" s="257"/>
      <c r="SET842" s="257"/>
      <c r="SEU842" s="257"/>
      <c r="SEV842" s="257"/>
      <c r="SEW842" s="257"/>
      <c r="SEX842" s="257"/>
      <c r="SEY842" s="257"/>
      <c r="SEZ842" s="257"/>
      <c r="SFA842" s="257"/>
      <c r="SFB842" s="257"/>
      <c r="SFC842" s="257"/>
      <c r="SFD842" s="257"/>
      <c r="SFE842" s="257"/>
      <c r="SFF842" s="257"/>
      <c r="SFG842" s="257"/>
      <c r="SFH842" s="257"/>
      <c r="SFI842" s="257"/>
      <c r="SFJ842" s="257"/>
      <c r="SFK842" s="257"/>
      <c r="SFL842" s="257"/>
      <c r="SFM842" s="257"/>
      <c r="SFN842" s="257"/>
      <c r="SFO842" s="257"/>
      <c r="SFP842" s="257"/>
      <c r="SFQ842" s="257"/>
      <c r="SFR842" s="257"/>
      <c r="SFS842" s="257"/>
      <c r="SFT842" s="257"/>
      <c r="SFU842" s="257"/>
      <c r="SFV842" s="257"/>
      <c r="SFW842" s="257"/>
      <c r="SFX842" s="257"/>
      <c r="SFY842" s="257"/>
      <c r="SFZ842" s="257"/>
      <c r="SGA842" s="257"/>
      <c r="SGB842" s="257"/>
      <c r="SGC842" s="257"/>
      <c r="SGD842" s="257"/>
      <c r="SGE842" s="257"/>
      <c r="SGF842" s="257"/>
      <c r="SGG842" s="257"/>
      <c r="SGH842" s="257"/>
      <c r="SGI842" s="257"/>
      <c r="SGJ842" s="257"/>
      <c r="SGK842" s="257"/>
      <c r="SGL842" s="257"/>
      <c r="SGM842" s="257"/>
      <c r="SGN842" s="257"/>
      <c r="SGO842" s="257"/>
      <c r="SGP842" s="257"/>
      <c r="SGQ842" s="257"/>
      <c r="SGR842" s="257"/>
      <c r="SGS842" s="257"/>
      <c r="SGT842" s="257"/>
      <c r="SGU842" s="257"/>
      <c r="SGV842" s="257"/>
      <c r="SGW842" s="257"/>
      <c r="SGX842" s="257"/>
      <c r="SGY842" s="257"/>
      <c r="SGZ842" s="257"/>
      <c r="SHA842" s="257"/>
      <c r="SHB842" s="257"/>
      <c r="SHC842" s="257"/>
      <c r="SHD842" s="257"/>
      <c r="SHE842" s="257"/>
      <c r="SHF842" s="257"/>
      <c r="SHG842" s="257"/>
      <c r="SHH842" s="257"/>
      <c r="SHI842" s="257"/>
      <c r="SHJ842" s="257"/>
      <c r="SHK842" s="257"/>
      <c r="SHL842" s="257"/>
      <c r="SHM842" s="257"/>
      <c r="SHN842" s="257"/>
      <c r="SHO842" s="257"/>
      <c r="SHP842" s="257"/>
      <c r="SHQ842" s="257"/>
      <c r="SHR842" s="257"/>
      <c r="SHS842" s="257"/>
      <c r="SHT842" s="257"/>
      <c r="SHU842" s="257"/>
      <c r="SHV842" s="257"/>
      <c r="SHW842" s="257"/>
      <c r="SHX842" s="257"/>
      <c r="SHY842" s="257"/>
      <c r="SHZ842" s="257"/>
      <c r="SIA842" s="257"/>
      <c r="SIB842" s="257"/>
      <c r="SIC842" s="257"/>
      <c r="SID842" s="257"/>
      <c r="SIE842" s="257"/>
      <c r="SIF842" s="257"/>
      <c r="SIG842" s="257"/>
      <c r="SIH842" s="257"/>
      <c r="SII842" s="257"/>
      <c r="SIJ842" s="257"/>
      <c r="SIK842" s="257"/>
      <c r="SIL842" s="257"/>
      <c r="SIM842" s="257"/>
      <c r="SIN842" s="257"/>
      <c r="SIO842" s="257"/>
      <c r="SIP842" s="257"/>
      <c r="SIQ842" s="257"/>
      <c r="SIR842" s="257"/>
      <c r="SIS842" s="257"/>
      <c r="SIT842" s="257"/>
      <c r="SIU842" s="257"/>
      <c r="SIV842" s="257"/>
      <c r="SIW842" s="257"/>
      <c r="SIX842" s="257"/>
      <c r="SIY842" s="257"/>
      <c r="SIZ842" s="257"/>
      <c r="SJA842" s="257"/>
      <c r="SJB842" s="257"/>
      <c r="SJC842" s="257"/>
      <c r="SJD842" s="257"/>
      <c r="SJE842" s="257"/>
      <c r="SJF842" s="257"/>
      <c r="SJG842" s="257"/>
      <c r="SJH842" s="257"/>
      <c r="SJI842" s="257"/>
      <c r="SJJ842" s="257"/>
      <c r="SJK842" s="257"/>
      <c r="SJL842" s="257"/>
      <c r="SJM842" s="257"/>
      <c r="SJN842" s="257"/>
      <c r="SJO842" s="257"/>
      <c r="SJP842" s="257"/>
      <c r="SJQ842" s="257"/>
      <c r="SJR842" s="257"/>
      <c r="SJS842" s="257"/>
      <c r="SJT842" s="257"/>
      <c r="SJU842" s="257"/>
      <c r="SJV842" s="257"/>
      <c r="SJW842" s="257"/>
      <c r="SJX842" s="257"/>
      <c r="SJY842" s="257"/>
      <c r="SJZ842" s="257"/>
      <c r="SKA842" s="257"/>
      <c r="SKB842" s="257"/>
      <c r="SKC842" s="257"/>
      <c r="SKD842" s="257"/>
      <c r="SKE842" s="257"/>
      <c r="SKF842" s="257"/>
      <c r="SKG842" s="257"/>
      <c r="SKH842" s="257"/>
      <c r="SKI842" s="257"/>
      <c r="SKJ842" s="257"/>
      <c r="SKK842" s="257"/>
      <c r="SKL842" s="257"/>
      <c r="SKM842" s="257"/>
      <c r="SKN842" s="257"/>
      <c r="SKO842" s="257"/>
      <c r="SKP842" s="257"/>
      <c r="SKQ842" s="257"/>
      <c r="SKR842" s="257"/>
      <c r="SKS842" s="257"/>
      <c r="SKT842" s="257"/>
      <c r="SKU842" s="257"/>
      <c r="SKV842" s="257"/>
      <c r="SKW842" s="257"/>
      <c r="SKX842" s="257"/>
      <c r="SKY842" s="257"/>
      <c r="SKZ842" s="257"/>
      <c r="SLA842" s="257"/>
      <c r="SLB842" s="257"/>
      <c r="SLC842" s="257"/>
      <c r="SLD842" s="257"/>
      <c r="SLE842" s="257"/>
      <c r="SLF842" s="257"/>
      <c r="SLG842" s="257"/>
      <c r="SLH842" s="257"/>
      <c r="SLI842" s="257"/>
      <c r="SLJ842" s="257"/>
      <c r="SLK842" s="257"/>
      <c r="SLL842" s="257"/>
      <c r="SLM842" s="257"/>
      <c r="SLN842" s="257"/>
      <c r="SLO842" s="257"/>
      <c r="SLP842" s="257"/>
      <c r="SLQ842" s="257"/>
      <c r="SLR842" s="257"/>
      <c r="SLS842" s="257"/>
      <c r="SLT842" s="257"/>
      <c r="SLU842" s="257"/>
      <c r="SLV842" s="257"/>
      <c r="SLW842" s="257"/>
      <c r="SLX842" s="257"/>
      <c r="SLY842" s="257"/>
      <c r="SLZ842" s="257"/>
      <c r="SMA842" s="257"/>
      <c r="SMB842" s="257"/>
      <c r="SMC842" s="257"/>
      <c r="SMD842" s="257"/>
      <c r="SME842" s="257"/>
      <c r="SMF842" s="257"/>
      <c r="SMG842" s="257"/>
      <c r="SMH842" s="257"/>
      <c r="SMI842" s="257"/>
      <c r="SMJ842" s="257"/>
      <c r="SMK842" s="257"/>
      <c r="SML842" s="257"/>
      <c r="SMM842" s="257"/>
      <c r="SMN842" s="257"/>
      <c r="SMO842" s="257"/>
      <c r="SMP842" s="257"/>
      <c r="SMQ842" s="257"/>
      <c r="SMR842" s="257"/>
      <c r="SMS842" s="257"/>
      <c r="SMT842" s="257"/>
      <c r="SMU842" s="257"/>
      <c r="SMV842" s="257"/>
      <c r="SMW842" s="257"/>
      <c r="SMX842" s="257"/>
      <c r="SMY842" s="257"/>
      <c r="SMZ842" s="257"/>
      <c r="SNA842" s="257"/>
      <c r="SNB842" s="257"/>
      <c r="SNC842" s="257"/>
      <c r="SND842" s="257"/>
      <c r="SNE842" s="257"/>
      <c r="SNF842" s="257"/>
      <c r="SNG842" s="257"/>
      <c r="SNH842" s="257"/>
      <c r="SNI842" s="257"/>
      <c r="SNJ842" s="257"/>
      <c r="SNK842" s="257"/>
      <c r="SNL842" s="257"/>
      <c r="SNM842" s="257"/>
      <c r="SNN842" s="257"/>
      <c r="SNO842" s="257"/>
      <c r="SNP842" s="257"/>
      <c r="SNQ842" s="257"/>
      <c r="SNR842" s="257"/>
      <c r="SNS842" s="257"/>
      <c r="SNT842" s="257"/>
      <c r="SNU842" s="257"/>
      <c r="SNV842" s="257"/>
      <c r="SNW842" s="257"/>
      <c r="SNX842" s="257"/>
      <c r="SNY842" s="257"/>
      <c r="SNZ842" s="257"/>
      <c r="SOA842" s="257"/>
      <c r="SOB842" s="257"/>
      <c r="SOC842" s="257"/>
      <c r="SOD842" s="257"/>
      <c r="SOE842" s="257"/>
      <c r="SOF842" s="257"/>
      <c r="SOG842" s="257"/>
      <c r="SOH842" s="257"/>
      <c r="SOI842" s="257"/>
      <c r="SOJ842" s="257"/>
      <c r="SOK842" s="257"/>
      <c r="SOL842" s="257"/>
      <c r="SOM842" s="257"/>
      <c r="SON842" s="257"/>
      <c r="SOO842" s="257"/>
      <c r="SOP842" s="257"/>
      <c r="SOQ842" s="257"/>
      <c r="SOR842" s="257"/>
      <c r="SOS842" s="257"/>
      <c r="SOT842" s="257"/>
      <c r="SOU842" s="257"/>
      <c r="SOV842" s="257"/>
      <c r="SOW842" s="257"/>
      <c r="SOX842" s="257"/>
      <c r="SOY842" s="257"/>
      <c r="SOZ842" s="257"/>
      <c r="SPA842" s="257"/>
      <c r="SPB842" s="257"/>
      <c r="SPC842" s="257"/>
      <c r="SPD842" s="257"/>
      <c r="SPE842" s="257"/>
      <c r="SPF842" s="257"/>
      <c r="SPG842" s="257"/>
      <c r="SPH842" s="257"/>
      <c r="SPI842" s="257"/>
      <c r="SPJ842" s="257"/>
      <c r="SPK842" s="257"/>
      <c r="SPL842" s="257"/>
      <c r="SPM842" s="257"/>
      <c r="SPN842" s="257"/>
      <c r="SPO842" s="257"/>
      <c r="SPP842" s="257"/>
      <c r="SPQ842" s="257"/>
      <c r="SPR842" s="257"/>
      <c r="SPS842" s="257"/>
      <c r="SPT842" s="257"/>
      <c r="SPU842" s="257"/>
      <c r="SPV842" s="257"/>
      <c r="SPW842" s="257"/>
      <c r="SPX842" s="257"/>
      <c r="SPY842" s="257"/>
      <c r="SPZ842" s="257"/>
      <c r="SQA842" s="257"/>
      <c r="SQB842" s="257"/>
      <c r="SQC842" s="257"/>
      <c r="SQD842" s="257"/>
      <c r="SQE842" s="257"/>
      <c r="SQF842" s="257"/>
      <c r="SQG842" s="257"/>
      <c r="SQH842" s="257"/>
      <c r="SQI842" s="257"/>
      <c r="SQJ842" s="257"/>
      <c r="SQK842" s="257"/>
      <c r="SQL842" s="257"/>
      <c r="SQM842" s="257"/>
      <c r="SQN842" s="257"/>
      <c r="SQO842" s="257"/>
      <c r="SQP842" s="257"/>
      <c r="SQQ842" s="257"/>
      <c r="SQR842" s="257"/>
      <c r="SQS842" s="257"/>
      <c r="SQT842" s="257"/>
      <c r="SQU842" s="257"/>
      <c r="SQV842" s="257"/>
      <c r="SQW842" s="257"/>
      <c r="SQX842" s="257"/>
      <c r="SQY842" s="257"/>
      <c r="SQZ842" s="257"/>
      <c r="SRA842" s="257"/>
      <c r="SRB842" s="257"/>
      <c r="SRC842" s="257"/>
      <c r="SRD842" s="257"/>
      <c r="SRE842" s="257"/>
      <c r="SRF842" s="257"/>
      <c r="SRG842" s="257"/>
      <c r="SRH842" s="257"/>
      <c r="SRI842" s="257"/>
      <c r="SRJ842" s="257"/>
      <c r="SRK842" s="257"/>
      <c r="SRL842" s="257"/>
      <c r="SRM842" s="257"/>
      <c r="SRN842" s="257"/>
      <c r="SRO842" s="257"/>
      <c r="SRP842" s="257"/>
      <c r="SRQ842" s="257"/>
      <c r="SRR842" s="257"/>
      <c r="SRS842" s="257"/>
      <c r="SRT842" s="257"/>
      <c r="SRU842" s="257"/>
      <c r="SRV842" s="257"/>
      <c r="SRW842" s="257"/>
      <c r="SRX842" s="257"/>
      <c r="SRY842" s="257"/>
      <c r="SRZ842" s="257"/>
      <c r="SSA842" s="257"/>
      <c r="SSB842" s="257"/>
      <c r="SSC842" s="257"/>
      <c r="SSD842" s="257"/>
      <c r="SSE842" s="257"/>
      <c r="SSF842" s="257"/>
      <c r="SSG842" s="257"/>
      <c r="SSH842" s="257"/>
      <c r="SSI842" s="257"/>
      <c r="SSJ842" s="257"/>
      <c r="SSK842" s="257"/>
      <c r="SSL842" s="257"/>
      <c r="SSM842" s="257"/>
      <c r="SSN842" s="257"/>
      <c r="SSO842" s="257"/>
      <c r="SSP842" s="257"/>
      <c r="SSQ842" s="257"/>
      <c r="SSR842" s="257"/>
      <c r="SSS842" s="257"/>
      <c r="SST842" s="257"/>
      <c r="SSU842" s="257"/>
      <c r="SSV842" s="257"/>
      <c r="SSW842" s="257"/>
      <c r="SSX842" s="257"/>
      <c r="SSY842" s="257"/>
      <c r="SSZ842" s="257"/>
      <c r="STA842" s="257"/>
      <c r="STB842" s="257"/>
      <c r="STC842" s="257"/>
      <c r="STD842" s="257"/>
      <c r="STE842" s="257"/>
      <c r="STF842" s="257"/>
      <c r="STG842" s="257"/>
      <c r="STH842" s="257"/>
      <c r="STI842" s="257"/>
      <c r="STJ842" s="257"/>
      <c r="STK842" s="257"/>
      <c r="STL842" s="257"/>
      <c r="STM842" s="257"/>
      <c r="STN842" s="257"/>
      <c r="STO842" s="257"/>
      <c r="STP842" s="257"/>
      <c r="STQ842" s="257"/>
      <c r="STR842" s="257"/>
      <c r="STS842" s="257"/>
      <c r="STT842" s="257"/>
      <c r="STU842" s="257"/>
      <c r="STV842" s="257"/>
      <c r="STW842" s="257"/>
      <c r="STX842" s="257"/>
      <c r="STY842" s="257"/>
      <c r="STZ842" s="257"/>
      <c r="SUA842" s="257"/>
      <c r="SUB842" s="257"/>
      <c r="SUC842" s="257"/>
      <c r="SUD842" s="257"/>
      <c r="SUE842" s="257"/>
      <c r="SUF842" s="257"/>
      <c r="SUG842" s="257"/>
      <c r="SUH842" s="257"/>
      <c r="SUI842" s="257"/>
      <c r="SUJ842" s="257"/>
      <c r="SUK842" s="257"/>
      <c r="SUL842" s="257"/>
      <c r="SUM842" s="257"/>
      <c r="SUN842" s="257"/>
      <c r="SUO842" s="257"/>
      <c r="SUP842" s="257"/>
      <c r="SUQ842" s="257"/>
      <c r="SUR842" s="257"/>
      <c r="SUS842" s="257"/>
      <c r="SUT842" s="257"/>
      <c r="SUU842" s="257"/>
      <c r="SUV842" s="257"/>
      <c r="SUW842" s="257"/>
      <c r="SUX842" s="257"/>
      <c r="SUY842" s="257"/>
      <c r="SUZ842" s="257"/>
      <c r="SVA842" s="257"/>
      <c r="SVB842" s="257"/>
      <c r="SVC842" s="257"/>
      <c r="SVD842" s="257"/>
      <c r="SVE842" s="257"/>
      <c r="SVF842" s="257"/>
      <c r="SVG842" s="257"/>
      <c r="SVH842" s="257"/>
      <c r="SVI842" s="257"/>
      <c r="SVJ842" s="257"/>
      <c r="SVK842" s="257"/>
      <c r="SVL842" s="257"/>
      <c r="SVM842" s="257"/>
      <c r="SVN842" s="257"/>
      <c r="SVO842" s="257"/>
      <c r="SVP842" s="257"/>
      <c r="SVQ842" s="257"/>
      <c r="SVR842" s="257"/>
      <c r="SVS842" s="257"/>
      <c r="SVT842" s="257"/>
      <c r="SVU842" s="257"/>
      <c r="SVV842" s="257"/>
      <c r="SVW842" s="257"/>
      <c r="SVX842" s="257"/>
      <c r="SVY842" s="257"/>
      <c r="SVZ842" s="257"/>
      <c r="SWA842" s="257"/>
      <c r="SWB842" s="257"/>
      <c r="SWC842" s="257"/>
      <c r="SWD842" s="257"/>
      <c r="SWE842" s="257"/>
      <c r="SWF842" s="257"/>
      <c r="SWG842" s="257"/>
      <c r="SWH842" s="257"/>
      <c r="SWI842" s="257"/>
      <c r="SWJ842" s="257"/>
      <c r="SWK842" s="257"/>
      <c r="SWL842" s="257"/>
      <c r="SWM842" s="257"/>
      <c r="SWN842" s="257"/>
      <c r="SWO842" s="257"/>
      <c r="SWP842" s="257"/>
      <c r="SWQ842" s="257"/>
      <c r="SWR842" s="257"/>
      <c r="SWS842" s="257"/>
      <c r="SWT842" s="257"/>
      <c r="SWU842" s="257"/>
      <c r="SWV842" s="257"/>
      <c r="SWW842" s="257"/>
      <c r="SWX842" s="257"/>
      <c r="SWY842" s="257"/>
      <c r="SWZ842" s="257"/>
      <c r="SXA842" s="257"/>
      <c r="SXB842" s="257"/>
      <c r="SXC842" s="257"/>
      <c r="SXD842" s="257"/>
      <c r="SXE842" s="257"/>
      <c r="SXF842" s="257"/>
      <c r="SXG842" s="257"/>
      <c r="SXH842" s="257"/>
      <c r="SXI842" s="257"/>
      <c r="SXJ842" s="257"/>
      <c r="SXK842" s="257"/>
      <c r="SXL842" s="257"/>
      <c r="SXM842" s="257"/>
      <c r="SXN842" s="257"/>
      <c r="SXO842" s="257"/>
      <c r="SXP842" s="257"/>
      <c r="SXQ842" s="257"/>
      <c r="SXR842" s="257"/>
      <c r="SXS842" s="257"/>
      <c r="SXT842" s="257"/>
      <c r="SXU842" s="257"/>
      <c r="SXV842" s="257"/>
      <c r="SXW842" s="257"/>
      <c r="SXX842" s="257"/>
      <c r="SXY842" s="257"/>
      <c r="SXZ842" s="257"/>
      <c r="SYA842" s="257"/>
      <c r="SYB842" s="257"/>
      <c r="SYC842" s="257"/>
      <c r="SYD842" s="257"/>
      <c r="SYE842" s="257"/>
      <c r="SYF842" s="257"/>
      <c r="SYG842" s="257"/>
      <c r="SYH842" s="257"/>
      <c r="SYI842" s="257"/>
      <c r="SYJ842" s="257"/>
      <c r="SYK842" s="257"/>
      <c r="SYL842" s="257"/>
      <c r="SYM842" s="257"/>
      <c r="SYN842" s="257"/>
      <c r="SYO842" s="257"/>
      <c r="SYP842" s="257"/>
      <c r="SYQ842" s="257"/>
      <c r="SYR842" s="257"/>
      <c r="SYS842" s="257"/>
      <c r="SYT842" s="257"/>
      <c r="SYU842" s="257"/>
      <c r="SYV842" s="257"/>
      <c r="SYW842" s="257"/>
      <c r="SYX842" s="257"/>
      <c r="SYY842" s="257"/>
      <c r="SYZ842" s="257"/>
      <c r="SZA842" s="257"/>
      <c r="SZB842" s="257"/>
      <c r="SZC842" s="257"/>
      <c r="SZD842" s="257"/>
      <c r="SZE842" s="257"/>
      <c r="SZF842" s="257"/>
      <c r="SZG842" s="257"/>
      <c r="SZH842" s="257"/>
      <c r="SZI842" s="257"/>
      <c r="SZJ842" s="257"/>
      <c r="SZK842" s="257"/>
      <c r="SZL842" s="257"/>
      <c r="SZM842" s="257"/>
      <c r="SZN842" s="257"/>
      <c r="SZO842" s="257"/>
      <c r="SZP842" s="257"/>
      <c r="SZQ842" s="257"/>
      <c r="SZR842" s="257"/>
      <c r="SZS842" s="257"/>
      <c r="SZT842" s="257"/>
      <c r="SZU842" s="257"/>
      <c r="SZV842" s="257"/>
      <c r="SZW842" s="257"/>
      <c r="SZX842" s="257"/>
      <c r="SZY842" s="257"/>
      <c r="SZZ842" s="257"/>
      <c r="TAA842" s="257"/>
      <c r="TAB842" s="257"/>
      <c r="TAC842" s="257"/>
      <c r="TAD842" s="257"/>
      <c r="TAE842" s="257"/>
      <c r="TAF842" s="257"/>
      <c r="TAG842" s="257"/>
      <c r="TAH842" s="257"/>
      <c r="TAI842" s="257"/>
      <c r="TAJ842" s="257"/>
      <c r="TAK842" s="257"/>
      <c r="TAL842" s="257"/>
      <c r="TAM842" s="257"/>
      <c r="TAN842" s="257"/>
      <c r="TAO842" s="257"/>
      <c r="TAP842" s="257"/>
      <c r="TAQ842" s="257"/>
      <c r="TAR842" s="257"/>
      <c r="TAS842" s="257"/>
      <c r="TAT842" s="257"/>
      <c r="TAU842" s="257"/>
      <c r="TAV842" s="257"/>
      <c r="TAW842" s="257"/>
      <c r="TAX842" s="257"/>
      <c r="TAY842" s="257"/>
      <c r="TAZ842" s="257"/>
      <c r="TBA842" s="257"/>
      <c r="TBB842" s="257"/>
      <c r="TBC842" s="257"/>
      <c r="TBD842" s="257"/>
      <c r="TBE842" s="257"/>
      <c r="TBF842" s="257"/>
      <c r="TBG842" s="257"/>
      <c r="TBH842" s="257"/>
      <c r="TBI842" s="257"/>
      <c r="TBJ842" s="257"/>
      <c r="TBK842" s="257"/>
      <c r="TBL842" s="257"/>
      <c r="TBM842" s="257"/>
      <c r="TBN842" s="257"/>
      <c r="TBO842" s="257"/>
      <c r="TBP842" s="257"/>
      <c r="TBQ842" s="257"/>
      <c r="TBR842" s="257"/>
      <c r="TBS842" s="257"/>
      <c r="TBT842" s="257"/>
      <c r="TBU842" s="257"/>
      <c r="TBV842" s="257"/>
      <c r="TBW842" s="257"/>
      <c r="TBX842" s="257"/>
      <c r="TBY842" s="257"/>
      <c r="TBZ842" s="257"/>
      <c r="TCA842" s="257"/>
      <c r="TCB842" s="257"/>
      <c r="TCC842" s="257"/>
      <c r="TCD842" s="257"/>
      <c r="TCE842" s="257"/>
      <c r="TCF842" s="257"/>
      <c r="TCG842" s="257"/>
      <c r="TCH842" s="257"/>
      <c r="TCI842" s="257"/>
      <c r="TCJ842" s="257"/>
      <c r="TCK842" s="257"/>
      <c r="TCL842" s="257"/>
      <c r="TCM842" s="257"/>
      <c r="TCN842" s="257"/>
      <c r="TCO842" s="257"/>
      <c r="TCP842" s="257"/>
      <c r="TCQ842" s="257"/>
      <c r="TCR842" s="257"/>
      <c r="TCS842" s="257"/>
      <c r="TCT842" s="257"/>
      <c r="TCU842" s="257"/>
      <c r="TCV842" s="257"/>
      <c r="TCW842" s="257"/>
      <c r="TCX842" s="257"/>
      <c r="TCY842" s="257"/>
      <c r="TCZ842" s="257"/>
      <c r="TDA842" s="257"/>
      <c r="TDB842" s="257"/>
      <c r="TDC842" s="257"/>
      <c r="TDD842" s="257"/>
      <c r="TDE842" s="257"/>
      <c r="TDF842" s="257"/>
      <c r="TDG842" s="257"/>
      <c r="TDH842" s="257"/>
      <c r="TDI842" s="257"/>
      <c r="TDJ842" s="257"/>
      <c r="TDK842" s="257"/>
      <c r="TDL842" s="257"/>
      <c r="TDM842" s="257"/>
      <c r="TDN842" s="257"/>
      <c r="TDO842" s="257"/>
      <c r="TDP842" s="257"/>
      <c r="TDQ842" s="257"/>
      <c r="TDR842" s="257"/>
      <c r="TDS842" s="257"/>
      <c r="TDT842" s="257"/>
      <c r="TDU842" s="257"/>
      <c r="TDV842" s="257"/>
      <c r="TDW842" s="257"/>
      <c r="TDX842" s="257"/>
      <c r="TDY842" s="257"/>
      <c r="TDZ842" s="257"/>
      <c r="TEA842" s="257"/>
      <c r="TEB842" s="257"/>
      <c r="TEC842" s="257"/>
      <c r="TED842" s="257"/>
      <c r="TEE842" s="257"/>
      <c r="TEF842" s="257"/>
      <c r="TEG842" s="257"/>
      <c r="TEH842" s="257"/>
      <c r="TEI842" s="257"/>
      <c r="TEJ842" s="257"/>
      <c r="TEK842" s="257"/>
      <c r="TEL842" s="257"/>
      <c r="TEM842" s="257"/>
      <c r="TEN842" s="257"/>
      <c r="TEO842" s="257"/>
      <c r="TEP842" s="257"/>
      <c r="TEQ842" s="257"/>
      <c r="TER842" s="257"/>
      <c r="TES842" s="257"/>
      <c r="TET842" s="257"/>
      <c r="TEU842" s="257"/>
      <c r="TEV842" s="257"/>
      <c r="TEW842" s="257"/>
      <c r="TEX842" s="257"/>
      <c r="TEY842" s="257"/>
      <c r="TEZ842" s="257"/>
      <c r="TFA842" s="257"/>
      <c r="TFB842" s="257"/>
      <c r="TFC842" s="257"/>
      <c r="TFD842" s="257"/>
      <c r="TFE842" s="257"/>
      <c r="TFF842" s="257"/>
      <c r="TFG842" s="257"/>
      <c r="TFH842" s="257"/>
      <c r="TFI842" s="257"/>
      <c r="TFJ842" s="257"/>
      <c r="TFK842" s="257"/>
      <c r="TFL842" s="257"/>
      <c r="TFM842" s="257"/>
      <c r="TFN842" s="257"/>
      <c r="TFO842" s="257"/>
      <c r="TFP842" s="257"/>
      <c r="TFQ842" s="257"/>
      <c r="TFR842" s="257"/>
      <c r="TFS842" s="257"/>
      <c r="TFT842" s="257"/>
      <c r="TFU842" s="257"/>
      <c r="TFV842" s="257"/>
      <c r="TFW842" s="257"/>
      <c r="TFX842" s="257"/>
      <c r="TFY842" s="257"/>
      <c r="TFZ842" s="257"/>
      <c r="TGA842" s="257"/>
      <c r="TGB842" s="257"/>
      <c r="TGC842" s="257"/>
      <c r="TGD842" s="257"/>
      <c r="TGE842" s="257"/>
      <c r="TGF842" s="257"/>
      <c r="TGG842" s="257"/>
      <c r="TGH842" s="257"/>
      <c r="TGI842" s="257"/>
      <c r="TGJ842" s="257"/>
      <c r="TGK842" s="257"/>
      <c r="TGL842" s="257"/>
      <c r="TGM842" s="257"/>
      <c r="TGN842" s="257"/>
      <c r="TGO842" s="257"/>
      <c r="TGP842" s="257"/>
      <c r="TGQ842" s="257"/>
      <c r="TGR842" s="257"/>
      <c r="TGS842" s="257"/>
      <c r="TGT842" s="257"/>
      <c r="TGU842" s="257"/>
      <c r="TGV842" s="257"/>
      <c r="TGW842" s="257"/>
      <c r="TGX842" s="257"/>
      <c r="TGY842" s="257"/>
      <c r="TGZ842" s="257"/>
      <c r="THA842" s="257"/>
      <c r="THB842" s="257"/>
      <c r="THC842" s="257"/>
      <c r="THD842" s="257"/>
      <c r="THE842" s="257"/>
      <c r="THF842" s="257"/>
      <c r="THG842" s="257"/>
      <c r="THH842" s="257"/>
      <c r="THI842" s="257"/>
      <c r="THJ842" s="257"/>
      <c r="THK842" s="257"/>
      <c r="THL842" s="257"/>
      <c r="THM842" s="257"/>
      <c r="THN842" s="257"/>
      <c r="THO842" s="257"/>
      <c r="THP842" s="257"/>
      <c r="THQ842" s="257"/>
      <c r="THR842" s="257"/>
      <c r="THS842" s="257"/>
      <c r="THT842" s="257"/>
      <c r="THU842" s="257"/>
      <c r="THV842" s="257"/>
      <c r="THW842" s="257"/>
      <c r="THX842" s="257"/>
      <c r="THY842" s="257"/>
      <c r="THZ842" s="257"/>
      <c r="TIA842" s="257"/>
      <c r="TIB842" s="257"/>
      <c r="TIC842" s="257"/>
      <c r="TID842" s="257"/>
      <c r="TIE842" s="257"/>
      <c r="TIF842" s="257"/>
      <c r="TIG842" s="257"/>
      <c r="TIH842" s="257"/>
      <c r="TII842" s="257"/>
      <c r="TIJ842" s="257"/>
      <c r="TIK842" s="257"/>
      <c r="TIL842" s="257"/>
      <c r="TIM842" s="257"/>
      <c r="TIN842" s="257"/>
      <c r="TIO842" s="257"/>
      <c r="TIP842" s="257"/>
      <c r="TIQ842" s="257"/>
      <c r="TIR842" s="257"/>
      <c r="TIS842" s="257"/>
      <c r="TIT842" s="257"/>
      <c r="TIU842" s="257"/>
      <c r="TIV842" s="257"/>
      <c r="TIW842" s="257"/>
      <c r="TIX842" s="257"/>
      <c r="TIY842" s="257"/>
      <c r="TIZ842" s="257"/>
      <c r="TJA842" s="257"/>
      <c r="TJB842" s="257"/>
      <c r="TJC842" s="257"/>
      <c r="TJD842" s="257"/>
      <c r="TJE842" s="257"/>
      <c r="TJF842" s="257"/>
      <c r="TJG842" s="257"/>
      <c r="TJH842" s="257"/>
      <c r="TJI842" s="257"/>
      <c r="TJJ842" s="257"/>
      <c r="TJK842" s="257"/>
      <c r="TJL842" s="257"/>
      <c r="TJM842" s="257"/>
      <c r="TJN842" s="257"/>
      <c r="TJO842" s="257"/>
      <c r="TJP842" s="257"/>
      <c r="TJQ842" s="257"/>
      <c r="TJR842" s="257"/>
      <c r="TJS842" s="257"/>
      <c r="TJT842" s="257"/>
      <c r="TJU842" s="257"/>
      <c r="TJV842" s="257"/>
      <c r="TJW842" s="257"/>
      <c r="TJX842" s="257"/>
      <c r="TJY842" s="257"/>
      <c r="TJZ842" s="257"/>
      <c r="TKA842" s="257"/>
      <c r="TKB842" s="257"/>
      <c r="TKC842" s="257"/>
      <c r="TKD842" s="257"/>
      <c r="TKE842" s="257"/>
      <c r="TKF842" s="257"/>
      <c r="TKG842" s="257"/>
      <c r="TKH842" s="257"/>
      <c r="TKI842" s="257"/>
      <c r="TKJ842" s="257"/>
      <c r="TKK842" s="257"/>
      <c r="TKL842" s="257"/>
      <c r="TKM842" s="257"/>
      <c r="TKN842" s="257"/>
      <c r="TKO842" s="257"/>
      <c r="TKP842" s="257"/>
      <c r="TKQ842" s="257"/>
      <c r="TKR842" s="257"/>
      <c r="TKS842" s="257"/>
      <c r="TKT842" s="257"/>
      <c r="TKU842" s="257"/>
      <c r="TKV842" s="257"/>
      <c r="TKW842" s="257"/>
      <c r="TKX842" s="257"/>
      <c r="TKY842" s="257"/>
      <c r="TKZ842" s="257"/>
      <c r="TLA842" s="257"/>
      <c r="TLB842" s="257"/>
      <c r="TLC842" s="257"/>
      <c r="TLD842" s="257"/>
      <c r="TLE842" s="257"/>
      <c r="TLF842" s="257"/>
      <c r="TLG842" s="257"/>
      <c r="TLH842" s="257"/>
      <c r="TLI842" s="257"/>
      <c r="TLJ842" s="257"/>
      <c r="TLK842" s="257"/>
      <c r="TLL842" s="257"/>
      <c r="TLM842" s="257"/>
      <c r="TLN842" s="257"/>
      <c r="TLO842" s="257"/>
      <c r="TLP842" s="257"/>
      <c r="TLQ842" s="257"/>
      <c r="TLR842" s="257"/>
      <c r="TLS842" s="257"/>
      <c r="TLT842" s="257"/>
      <c r="TLU842" s="257"/>
      <c r="TLV842" s="257"/>
      <c r="TLW842" s="257"/>
      <c r="TLX842" s="257"/>
      <c r="TLY842" s="257"/>
      <c r="TLZ842" s="257"/>
      <c r="TMA842" s="257"/>
      <c r="TMB842" s="257"/>
      <c r="TMC842" s="257"/>
      <c r="TMD842" s="257"/>
      <c r="TME842" s="257"/>
      <c r="TMF842" s="257"/>
      <c r="TMG842" s="257"/>
      <c r="TMH842" s="257"/>
      <c r="TMI842" s="257"/>
      <c r="TMJ842" s="257"/>
      <c r="TMK842" s="257"/>
      <c r="TML842" s="257"/>
      <c r="TMM842" s="257"/>
      <c r="TMN842" s="257"/>
      <c r="TMO842" s="257"/>
      <c r="TMP842" s="257"/>
      <c r="TMQ842" s="257"/>
      <c r="TMR842" s="257"/>
      <c r="TMS842" s="257"/>
      <c r="TMT842" s="257"/>
      <c r="TMU842" s="257"/>
      <c r="TMV842" s="257"/>
      <c r="TMW842" s="257"/>
      <c r="TMX842" s="257"/>
      <c r="TMY842" s="257"/>
      <c r="TMZ842" s="257"/>
      <c r="TNA842" s="257"/>
      <c r="TNB842" s="257"/>
      <c r="TNC842" s="257"/>
      <c r="TND842" s="257"/>
      <c r="TNE842" s="257"/>
      <c r="TNF842" s="257"/>
      <c r="TNG842" s="257"/>
      <c r="TNH842" s="257"/>
      <c r="TNI842" s="257"/>
      <c r="TNJ842" s="257"/>
      <c r="TNK842" s="257"/>
      <c r="TNL842" s="257"/>
      <c r="TNM842" s="257"/>
      <c r="TNN842" s="257"/>
      <c r="TNO842" s="257"/>
      <c r="TNP842" s="257"/>
      <c r="TNQ842" s="257"/>
      <c r="TNR842" s="257"/>
      <c r="TNS842" s="257"/>
      <c r="TNT842" s="257"/>
      <c r="TNU842" s="257"/>
      <c r="TNV842" s="257"/>
      <c r="TNW842" s="257"/>
      <c r="TNX842" s="257"/>
      <c r="TNY842" s="257"/>
      <c r="TNZ842" s="257"/>
      <c r="TOA842" s="257"/>
      <c r="TOB842" s="257"/>
      <c r="TOC842" s="257"/>
      <c r="TOD842" s="257"/>
      <c r="TOE842" s="257"/>
      <c r="TOF842" s="257"/>
      <c r="TOG842" s="257"/>
      <c r="TOH842" s="257"/>
      <c r="TOI842" s="257"/>
      <c r="TOJ842" s="257"/>
      <c r="TOK842" s="257"/>
      <c r="TOL842" s="257"/>
      <c r="TOM842" s="257"/>
      <c r="TON842" s="257"/>
      <c r="TOO842" s="257"/>
      <c r="TOP842" s="257"/>
      <c r="TOQ842" s="257"/>
      <c r="TOR842" s="257"/>
      <c r="TOS842" s="257"/>
      <c r="TOT842" s="257"/>
      <c r="TOU842" s="257"/>
      <c r="TOV842" s="257"/>
      <c r="TOW842" s="257"/>
      <c r="TOX842" s="257"/>
      <c r="TOY842" s="257"/>
      <c r="TOZ842" s="257"/>
      <c r="TPA842" s="257"/>
      <c r="TPB842" s="257"/>
      <c r="TPC842" s="257"/>
      <c r="TPD842" s="257"/>
      <c r="TPE842" s="257"/>
      <c r="TPF842" s="257"/>
      <c r="TPG842" s="257"/>
      <c r="TPH842" s="257"/>
      <c r="TPI842" s="257"/>
      <c r="TPJ842" s="257"/>
      <c r="TPK842" s="257"/>
      <c r="TPL842" s="257"/>
      <c r="TPM842" s="257"/>
      <c r="TPN842" s="257"/>
      <c r="TPO842" s="257"/>
      <c r="TPP842" s="257"/>
      <c r="TPQ842" s="257"/>
      <c r="TPR842" s="257"/>
      <c r="TPS842" s="257"/>
      <c r="TPT842" s="257"/>
      <c r="TPU842" s="257"/>
      <c r="TPV842" s="257"/>
      <c r="TPW842" s="257"/>
      <c r="TPX842" s="257"/>
      <c r="TPY842" s="257"/>
      <c r="TPZ842" s="257"/>
      <c r="TQA842" s="257"/>
      <c r="TQB842" s="257"/>
      <c r="TQC842" s="257"/>
      <c r="TQD842" s="257"/>
      <c r="TQE842" s="257"/>
      <c r="TQF842" s="257"/>
      <c r="TQG842" s="257"/>
      <c r="TQH842" s="257"/>
      <c r="TQI842" s="257"/>
      <c r="TQJ842" s="257"/>
      <c r="TQK842" s="257"/>
      <c r="TQL842" s="257"/>
      <c r="TQM842" s="257"/>
      <c r="TQN842" s="257"/>
      <c r="TQO842" s="257"/>
      <c r="TQP842" s="257"/>
      <c r="TQQ842" s="257"/>
      <c r="TQR842" s="257"/>
      <c r="TQS842" s="257"/>
      <c r="TQT842" s="257"/>
      <c r="TQU842" s="257"/>
      <c r="TQV842" s="257"/>
      <c r="TQW842" s="257"/>
      <c r="TQX842" s="257"/>
      <c r="TQY842" s="257"/>
      <c r="TQZ842" s="257"/>
      <c r="TRA842" s="257"/>
      <c r="TRB842" s="257"/>
      <c r="TRC842" s="257"/>
      <c r="TRD842" s="257"/>
      <c r="TRE842" s="257"/>
      <c r="TRF842" s="257"/>
      <c r="TRG842" s="257"/>
      <c r="TRH842" s="257"/>
      <c r="TRI842" s="257"/>
      <c r="TRJ842" s="257"/>
      <c r="TRK842" s="257"/>
      <c r="TRL842" s="257"/>
      <c r="TRM842" s="257"/>
      <c r="TRN842" s="257"/>
      <c r="TRO842" s="257"/>
      <c r="TRP842" s="257"/>
      <c r="TRQ842" s="257"/>
      <c r="TRR842" s="257"/>
      <c r="TRS842" s="257"/>
      <c r="TRT842" s="257"/>
      <c r="TRU842" s="257"/>
      <c r="TRV842" s="257"/>
      <c r="TRW842" s="257"/>
      <c r="TRX842" s="257"/>
      <c r="TRY842" s="257"/>
      <c r="TRZ842" s="257"/>
      <c r="TSA842" s="257"/>
      <c r="TSB842" s="257"/>
      <c r="TSC842" s="257"/>
      <c r="TSD842" s="257"/>
      <c r="TSE842" s="257"/>
      <c r="TSF842" s="257"/>
      <c r="TSG842" s="257"/>
      <c r="TSH842" s="257"/>
      <c r="TSI842" s="257"/>
      <c r="TSJ842" s="257"/>
      <c r="TSK842" s="257"/>
      <c r="TSL842" s="257"/>
      <c r="TSM842" s="257"/>
      <c r="TSN842" s="257"/>
      <c r="TSO842" s="257"/>
      <c r="TSP842" s="257"/>
      <c r="TSQ842" s="257"/>
      <c r="TSR842" s="257"/>
      <c r="TSS842" s="257"/>
      <c r="TST842" s="257"/>
      <c r="TSU842" s="257"/>
      <c r="TSV842" s="257"/>
      <c r="TSW842" s="257"/>
      <c r="TSX842" s="257"/>
      <c r="TSY842" s="257"/>
      <c r="TSZ842" s="257"/>
      <c r="TTA842" s="257"/>
      <c r="TTB842" s="257"/>
      <c r="TTC842" s="257"/>
      <c r="TTD842" s="257"/>
      <c r="TTE842" s="257"/>
      <c r="TTF842" s="257"/>
      <c r="TTG842" s="257"/>
      <c r="TTH842" s="257"/>
      <c r="TTI842" s="257"/>
      <c r="TTJ842" s="257"/>
      <c r="TTK842" s="257"/>
      <c r="TTL842" s="257"/>
      <c r="TTM842" s="257"/>
      <c r="TTN842" s="257"/>
      <c r="TTO842" s="257"/>
      <c r="TTP842" s="257"/>
      <c r="TTQ842" s="257"/>
      <c r="TTR842" s="257"/>
      <c r="TTS842" s="257"/>
      <c r="TTT842" s="257"/>
      <c r="TTU842" s="257"/>
      <c r="TTV842" s="257"/>
      <c r="TTW842" s="257"/>
      <c r="TTX842" s="257"/>
      <c r="TTY842" s="257"/>
      <c r="TTZ842" s="257"/>
      <c r="TUA842" s="257"/>
      <c r="TUB842" s="257"/>
      <c r="TUC842" s="257"/>
      <c r="TUD842" s="257"/>
      <c r="TUE842" s="257"/>
      <c r="TUF842" s="257"/>
      <c r="TUG842" s="257"/>
      <c r="TUH842" s="257"/>
      <c r="TUI842" s="257"/>
      <c r="TUJ842" s="257"/>
      <c r="TUK842" s="257"/>
      <c r="TUL842" s="257"/>
      <c r="TUM842" s="257"/>
      <c r="TUN842" s="257"/>
      <c r="TUO842" s="257"/>
      <c r="TUP842" s="257"/>
      <c r="TUQ842" s="257"/>
      <c r="TUR842" s="257"/>
      <c r="TUS842" s="257"/>
      <c r="TUT842" s="257"/>
      <c r="TUU842" s="257"/>
      <c r="TUV842" s="257"/>
      <c r="TUW842" s="257"/>
      <c r="TUX842" s="257"/>
      <c r="TUY842" s="257"/>
      <c r="TUZ842" s="257"/>
      <c r="TVA842" s="257"/>
      <c r="TVB842" s="257"/>
      <c r="TVC842" s="257"/>
      <c r="TVD842" s="257"/>
      <c r="TVE842" s="257"/>
      <c r="TVF842" s="257"/>
      <c r="TVG842" s="257"/>
      <c r="TVH842" s="257"/>
      <c r="TVI842" s="257"/>
      <c r="TVJ842" s="257"/>
      <c r="TVK842" s="257"/>
      <c r="TVL842" s="257"/>
      <c r="TVM842" s="257"/>
      <c r="TVN842" s="257"/>
      <c r="TVO842" s="257"/>
      <c r="TVP842" s="257"/>
      <c r="TVQ842" s="257"/>
      <c r="TVR842" s="257"/>
      <c r="TVS842" s="257"/>
      <c r="TVT842" s="257"/>
      <c r="TVU842" s="257"/>
      <c r="TVV842" s="257"/>
      <c r="TVW842" s="257"/>
      <c r="TVX842" s="257"/>
      <c r="TVY842" s="257"/>
      <c r="TVZ842" s="257"/>
      <c r="TWA842" s="257"/>
      <c r="TWB842" s="257"/>
      <c r="TWC842" s="257"/>
      <c r="TWD842" s="257"/>
      <c r="TWE842" s="257"/>
      <c r="TWF842" s="257"/>
      <c r="TWG842" s="257"/>
      <c r="TWH842" s="257"/>
      <c r="TWI842" s="257"/>
      <c r="TWJ842" s="257"/>
      <c r="TWK842" s="257"/>
      <c r="TWL842" s="257"/>
      <c r="TWM842" s="257"/>
      <c r="TWN842" s="257"/>
      <c r="TWO842" s="257"/>
      <c r="TWP842" s="257"/>
      <c r="TWQ842" s="257"/>
      <c r="TWR842" s="257"/>
      <c r="TWS842" s="257"/>
      <c r="TWT842" s="257"/>
      <c r="TWU842" s="257"/>
      <c r="TWV842" s="257"/>
      <c r="TWW842" s="257"/>
      <c r="TWX842" s="257"/>
      <c r="TWY842" s="257"/>
      <c r="TWZ842" s="257"/>
      <c r="TXA842" s="257"/>
      <c r="TXB842" s="257"/>
      <c r="TXC842" s="257"/>
      <c r="TXD842" s="257"/>
      <c r="TXE842" s="257"/>
      <c r="TXF842" s="257"/>
      <c r="TXG842" s="257"/>
      <c r="TXH842" s="257"/>
      <c r="TXI842" s="257"/>
      <c r="TXJ842" s="257"/>
      <c r="TXK842" s="257"/>
      <c r="TXL842" s="257"/>
      <c r="TXM842" s="257"/>
      <c r="TXN842" s="257"/>
      <c r="TXO842" s="257"/>
      <c r="TXP842" s="257"/>
      <c r="TXQ842" s="257"/>
      <c r="TXR842" s="257"/>
      <c r="TXS842" s="257"/>
      <c r="TXT842" s="257"/>
      <c r="TXU842" s="257"/>
      <c r="TXV842" s="257"/>
      <c r="TXW842" s="257"/>
      <c r="TXX842" s="257"/>
      <c r="TXY842" s="257"/>
      <c r="TXZ842" s="257"/>
      <c r="TYA842" s="257"/>
      <c r="TYB842" s="257"/>
      <c r="TYC842" s="257"/>
      <c r="TYD842" s="257"/>
      <c r="TYE842" s="257"/>
      <c r="TYF842" s="257"/>
      <c r="TYG842" s="257"/>
      <c r="TYH842" s="257"/>
      <c r="TYI842" s="257"/>
      <c r="TYJ842" s="257"/>
      <c r="TYK842" s="257"/>
      <c r="TYL842" s="257"/>
      <c r="TYM842" s="257"/>
      <c r="TYN842" s="257"/>
      <c r="TYO842" s="257"/>
      <c r="TYP842" s="257"/>
      <c r="TYQ842" s="257"/>
      <c r="TYR842" s="257"/>
      <c r="TYS842" s="257"/>
      <c r="TYT842" s="257"/>
      <c r="TYU842" s="257"/>
      <c r="TYV842" s="257"/>
      <c r="TYW842" s="257"/>
      <c r="TYX842" s="257"/>
      <c r="TYY842" s="257"/>
      <c r="TYZ842" s="257"/>
      <c r="TZA842" s="257"/>
      <c r="TZB842" s="257"/>
      <c r="TZC842" s="257"/>
      <c r="TZD842" s="257"/>
      <c r="TZE842" s="257"/>
      <c r="TZF842" s="257"/>
      <c r="TZG842" s="257"/>
      <c r="TZH842" s="257"/>
      <c r="TZI842" s="257"/>
      <c r="TZJ842" s="257"/>
      <c r="TZK842" s="257"/>
      <c r="TZL842" s="257"/>
      <c r="TZM842" s="257"/>
      <c r="TZN842" s="257"/>
      <c r="TZO842" s="257"/>
      <c r="TZP842" s="257"/>
      <c r="TZQ842" s="257"/>
      <c r="TZR842" s="257"/>
      <c r="TZS842" s="257"/>
      <c r="TZT842" s="257"/>
      <c r="TZU842" s="257"/>
      <c r="TZV842" s="257"/>
      <c r="TZW842" s="257"/>
      <c r="TZX842" s="257"/>
      <c r="TZY842" s="257"/>
      <c r="TZZ842" s="257"/>
      <c r="UAA842" s="257"/>
      <c r="UAB842" s="257"/>
      <c r="UAC842" s="257"/>
      <c r="UAD842" s="257"/>
      <c r="UAE842" s="257"/>
      <c r="UAF842" s="257"/>
      <c r="UAG842" s="257"/>
      <c r="UAH842" s="257"/>
      <c r="UAI842" s="257"/>
      <c r="UAJ842" s="257"/>
      <c r="UAK842" s="257"/>
      <c r="UAL842" s="257"/>
      <c r="UAM842" s="257"/>
      <c r="UAN842" s="257"/>
      <c r="UAO842" s="257"/>
      <c r="UAP842" s="257"/>
      <c r="UAQ842" s="257"/>
      <c r="UAR842" s="257"/>
      <c r="UAS842" s="257"/>
      <c r="UAT842" s="257"/>
      <c r="UAU842" s="257"/>
      <c r="UAV842" s="257"/>
      <c r="UAW842" s="257"/>
      <c r="UAX842" s="257"/>
      <c r="UAY842" s="257"/>
      <c r="UAZ842" s="257"/>
      <c r="UBA842" s="257"/>
      <c r="UBB842" s="257"/>
      <c r="UBC842" s="257"/>
      <c r="UBD842" s="257"/>
      <c r="UBE842" s="257"/>
      <c r="UBF842" s="257"/>
      <c r="UBG842" s="257"/>
      <c r="UBH842" s="257"/>
      <c r="UBI842" s="257"/>
      <c r="UBJ842" s="257"/>
      <c r="UBK842" s="257"/>
      <c r="UBL842" s="257"/>
      <c r="UBM842" s="257"/>
      <c r="UBN842" s="257"/>
      <c r="UBO842" s="257"/>
      <c r="UBP842" s="257"/>
      <c r="UBQ842" s="257"/>
      <c r="UBR842" s="257"/>
      <c r="UBS842" s="257"/>
      <c r="UBT842" s="257"/>
      <c r="UBU842" s="257"/>
      <c r="UBV842" s="257"/>
      <c r="UBW842" s="257"/>
      <c r="UBX842" s="257"/>
      <c r="UBY842" s="257"/>
      <c r="UBZ842" s="257"/>
      <c r="UCA842" s="257"/>
      <c r="UCB842" s="257"/>
      <c r="UCC842" s="257"/>
      <c r="UCD842" s="257"/>
      <c r="UCE842" s="257"/>
      <c r="UCF842" s="257"/>
      <c r="UCG842" s="257"/>
      <c r="UCH842" s="257"/>
      <c r="UCI842" s="257"/>
      <c r="UCJ842" s="257"/>
      <c r="UCK842" s="257"/>
      <c r="UCL842" s="257"/>
      <c r="UCM842" s="257"/>
      <c r="UCN842" s="257"/>
      <c r="UCO842" s="257"/>
      <c r="UCP842" s="257"/>
      <c r="UCQ842" s="257"/>
      <c r="UCR842" s="257"/>
      <c r="UCS842" s="257"/>
      <c r="UCT842" s="257"/>
      <c r="UCU842" s="257"/>
      <c r="UCV842" s="257"/>
      <c r="UCW842" s="257"/>
      <c r="UCX842" s="257"/>
      <c r="UCY842" s="257"/>
      <c r="UCZ842" s="257"/>
      <c r="UDA842" s="257"/>
      <c r="UDB842" s="257"/>
      <c r="UDC842" s="257"/>
      <c r="UDD842" s="257"/>
      <c r="UDE842" s="257"/>
      <c r="UDF842" s="257"/>
      <c r="UDG842" s="257"/>
      <c r="UDH842" s="257"/>
      <c r="UDI842" s="257"/>
      <c r="UDJ842" s="257"/>
      <c r="UDK842" s="257"/>
      <c r="UDL842" s="257"/>
      <c r="UDM842" s="257"/>
      <c r="UDN842" s="257"/>
      <c r="UDO842" s="257"/>
      <c r="UDP842" s="257"/>
      <c r="UDQ842" s="257"/>
      <c r="UDR842" s="257"/>
      <c r="UDS842" s="257"/>
      <c r="UDT842" s="257"/>
      <c r="UDU842" s="257"/>
      <c r="UDV842" s="257"/>
      <c r="UDW842" s="257"/>
      <c r="UDX842" s="257"/>
      <c r="UDY842" s="257"/>
      <c r="UDZ842" s="257"/>
      <c r="UEA842" s="257"/>
      <c r="UEB842" s="257"/>
      <c r="UEC842" s="257"/>
      <c r="UED842" s="257"/>
      <c r="UEE842" s="257"/>
      <c r="UEF842" s="257"/>
      <c r="UEG842" s="257"/>
      <c r="UEH842" s="257"/>
      <c r="UEI842" s="257"/>
      <c r="UEJ842" s="257"/>
      <c r="UEK842" s="257"/>
      <c r="UEL842" s="257"/>
      <c r="UEM842" s="257"/>
      <c r="UEN842" s="257"/>
      <c r="UEO842" s="257"/>
      <c r="UEP842" s="257"/>
      <c r="UEQ842" s="257"/>
      <c r="UER842" s="257"/>
      <c r="UES842" s="257"/>
      <c r="UET842" s="257"/>
      <c r="UEU842" s="257"/>
      <c r="UEV842" s="257"/>
      <c r="UEW842" s="257"/>
      <c r="UEX842" s="257"/>
      <c r="UEY842" s="257"/>
      <c r="UEZ842" s="257"/>
      <c r="UFA842" s="257"/>
      <c r="UFB842" s="257"/>
      <c r="UFC842" s="257"/>
      <c r="UFD842" s="257"/>
      <c r="UFE842" s="257"/>
      <c r="UFF842" s="257"/>
      <c r="UFG842" s="257"/>
      <c r="UFH842" s="257"/>
      <c r="UFI842" s="257"/>
      <c r="UFJ842" s="257"/>
      <c r="UFK842" s="257"/>
      <c r="UFL842" s="257"/>
      <c r="UFM842" s="257"/>
      <c r="UFN842" s="257"/>
      <c r="UFO842" s="257"/>
      <c r="UFP842" s="257"/>
      <c r="UFQ842" s="257"/>
      <c r="UFR842" s="257"/>
      <c r="UFS842" s="257"/>
      <c r="UFT842" s="257"/>
      <c r="UFU842" s="257"/>
      <c r="UFV842" s="257"/>
      <c r="UFW842" s="257"/>
      <c r="UFX842" s="257"/>
      <c r="UFY842" s="257"/>
      <c r="UFZ842" s="257"/>
      <c r="UGA842" s="257"/>
      <c r="UGB842" s="257"/>
      <c r="UGC842" s="257"/>
      <c r="UGD842" s="257"/>
      <c r="UGE842" s="257"/>
      <c r="UGF842" s="257"/>
      <c r="UGG842" s="257"/>
      <c r="UGH842" s="257"/>
      <c r="UGI842" s="257"/>
      <c r="UGJ842" s="257"/>
      <c r="UGK842" s="257"/>
      <c r="UGL842" s="257"/>
      <c r="UGM842" s="257"/>
      <c r="UGN842" s="257"/>
      <c r="UGO842" s="257"/>
      <c r="UGP842" s="257"/>
      <c r="UGQ842" s="257"/>
      <c r="UGR842" s="257"/>
      <c r="UGS842" s="257"/>
      <c r="UGT842" s="257"/>
      <c r="UGU842" s="257"/>
      <c r="UGV842" s="257"/>
      <c r="UGW842" s="257"/>
      <c r="UGX842" s="257"/>
      <c r="UGY842" s="257"/>
      <c r="UGZ842" s="257"/>
      <c r="UHA842" s="257"/>
      <c r="UHB842" s="257"/>
      <c r="UHC842" s="257"/>
      <c r="UHD842" s="257"/>
      <c r="UHE842" s="257"/>
      <c r="UHF842" s="257"/>
      <c r="UHG842" s="257"/>
      <c r="UHH842" s="257"/>
      <c r="UHI842" s="257"/>
      <c r="UHJ842" s="257"/>
      <c r="UHK842" s="257"/>
      <c r="UHL842" s="257"/>
      <c r="UHM842" s="257"/>
      <c r="UHN842" s="257"/>
      <c r="UHO842" s="257"/>
      <c r="UHP842" s="257"/>
      <c r="UHQ842" s="257"/>
      <c r="UHR842" s="257"/>
      <c r="UHS842" s="257"/>
      <c r="UHT842" s="257"/>
      <c r="UHU842" s="257"/>
      <c r="UHV842" s="257"/>
      <c r="UHW842" s="257"/>
      <c r="UHX842" s="257"/>
      <c r="UHY842" s="257"/>
      <c r="UHZ842" s="257"/>
      <c r="UIA842" s="257"/>
      <c r="UIB842" s="257"/>
      <c r="UIC842" s="257"/>
      <c r="UID842" s="257"/>
      <c r="UIE842" s="257"/>
      <c r="UIF842" s="257"/>
      <c r="UIG842" s="257"/>
      <c r="UIH842" s="257"/>
      <c r="UII842" s="257"/>
      <c r="UIJ842" s="257"/>
      <c r="UIK842" s="257"/>
      <c r="UIL842" s="257"/>
      <c r="UIM842" s="257"/>
      <c r="UIN842" s="257"/>
      <c r="UIO842" s="257"/>
      <c r="UIP842" s="257"/>
      <c r="UIQ842" s="257"/>
      <c r="UIR842" s="257"/>
      <c r="UIS842" s="257"/>
      <c r="UIT842" s="257"/>
      <c r="UIU842" s="257"/>
      <c r="UIV842" s="257"/>
      <c r="UIW842" s="257"/>
      <c r="UIX842" s="257"/>
      <c r="UIY842" s="257"/>
      <c r="UIZ842" s="257"/>
      <c r="UJA842" s="257"/>
      <c r="UJB842" s="257"/>
      <c r="UJC842" s="257"/>
      <c r="UJD842" s="257"/>
      <c r="UJE842" s="257"/>
      <c r="UJF842" s="257"/>
      <c r="UJG842" s="257"/>
      <c r="UJH842" s="257"/>
      <c r="UJI842" s="257"/>
      <c r="UJJ842" s="257"/>
      <c r="UJK842" s="257"/>
      <c r="UJL842" s="257"/>
      <c r="UJM842" s="257"/>
      <c r="UJN842" s="257"/>
      <c r="UJO842" s="257"/>
      <c r="UJP842" s="257"/>
      <c r="UJQ842" s="257"/>
      <c r="UJR842" s="257"/>
      <c r="UJS842" s="257"/>
      <c r="UJT842" s="257"/>
      <c r="UJU842" s="257"/>
      <c r="UJV842" s="257"/>
      <c r="UJW842" s="257"/>
      <c r="UJX842" s="257"/>
      <c r="UJY842" s="257"/>
      <c r="UJZ842" s="257"/>
      <c r="UKA842" s="257"/>
      <c r="UKB842" s="257"/>
      <c r="UKC842" s="257"/>
      <c r="UKD842" s="257"/>
      <c r="UKE842" s="257"/>
      <c r="UKF842" s="257"/>
      <c r="UKG842" s="257"/>
      <c r="UKH842" s="257"/>
      <c r="UKI842" s="257"/>
      <c r="UKJ842" s="257"/>
      <c r="UKK842" s="257"/>
      <c r="UKL842" s="257"/>
      <c r="UKM842" s="257"/>
      <c r="UKN842" s="257"/>
      <c r="UKO842" s="257"/>
      <c r="UKP842" s="257"/>
      <c r="UKQ842" s="257"/>
      <c r="UKR842" s="257"/>
      <c r="UKS842" s="257"/>
      <c r="UKT842" s="257"/>
      <c r="UKU842" s="257"/>
      <c r="UKV842" s="257"/>
      <c r="UKW842" s="257"/>
      <c r="UKX842" s="257"/>
      <c r="UKY842" s="257"/>
      <c r="UKZ842" s="257"/>
      <c r="ULA842" s="257"/>
      <c r="ULB842" s="257"/>
      <c r="ULC842" s="257"/>
      <c r="ULD842" s="257"/>
      <c r="ULE842" s="257"/>
      <c r="ULF842" s="257"/>
      <c r="ULG842" s="257"/>
      <c r="ULH842" s="257"/>
      <c r="ULI842" s="257"/>
      <c r="ULJ842" s="257"/>
      <c r="ULK842" s="257"/>
      <c r="ULL842" s="257"/>
      <c r="ULM842" s="257"/>
      <c r="ULN842" s="257"/>
      <c r="ULO842" s="257"/>
      <c r="ULP842" s="257"/>
      <c r="ULQ842" s="257"/>
      <c r="ULR842" s="257"/>
      <c r="ULS842" s="257"/>
      <c r="ULT842" s="257"/>
      <c r="ULU842" s="257"/>
      <c r="ULV842" s="257"/>
      <c r="ULW842" s="257"/>
      <c r="ULX842" s="257"/>
      <c r="ULY842" s="257"/>
      <c r="ULZ842" s="257"/>
      <c r="UMA842" s="257"/>
      <c r="UMB842" s="257"/>
      <c r="UMC842" s="257"/>
      <c r="UMD842" s="257"/>
      <c r="UME842" s="257"/>
      <c r="UMF842" s="257"/>
      <c r="UMG842" s="257"/>
      <c r="UMH842" s="257"/>
      <c r="UMI842" s="257"/>
      <c r="UMJ842" s="257"/>
      <c r="UMK842" s="257"/>
      <c r="UML842" s="257"/>
      <c r="UMM842" s="257"/>
      <c r="UMN842" s="257"/>
      <c r="UMO842" s="257"/>
      <c r="UMP842" s="257"/>
      <c r="UMQ842" s="257"/>
      <c r="UMR842" s="257"/>
      <c r="UMS842" s="257"/>
      <c r="UMT842" s="257"/>
      <c r="UMU842" s="257"/>
      <c r="UMV842" s="257"/>
      <c r="UMW842" s="257"/>
      <c r="UMX842" s="257"/>
      <c r="UMY842" s="257"/>
      <c r="UMZ842" s="257"/>
      <c r="UNA842" s="257"/>
      <c r="UNB842" s="257"/>
      <c r="UNC842" s="257"/>
      <c r="UND842" s="257"/>
      <c r="UNE842" s="257"/>
      <c r="UNF842" s="257"/>
      <c r="UNG842" s="257"/>
      <c r="UNH842" s="257"/>
      <c r="UNI842" s="257"/>
      <c r="UNJ842" s="257"/>
      <c r="UNK842" s="257"/>
      <c r="UNL842" s="257"/>
      <c r="UNM842" s="257"/>
      <c r="UNN842" s="257"/>
      <c r="UNO842" s="257"/>
      <c r="UNP842" s="257"/>
      <c r="UNQ842" s="257"/>
      <c r="UNR842" s="257"/>
      <c r="UNS842" s="257"/>
      <c r="UNT842" s="257"/>
      <c r="UNU842" s="257"/>
      <c r="UNV842" s="257"/>
      <c r="UNW842" s="257"/>
      <c r="UNX842" s="257"/>
      <c r="UNY842" s="257"/>
      <c r="UNZ842" s="257"/>
      <c r="UOA842" s="257"/>
      <c r="UOB842" s="257"/>
      <c r="UOC842" s="257"/>
      <c r="UOD842" s="257"/>
      <c r="UOE842" s="257"/>
      <c r="UOF842" s="257"/>
      <c r="UOG842" s="257"/>
      <c r="UOH842" s="257"/>
      <c r="UOI842" s="257"/>
      <c r="UOJ842" s="257"/>
      <c r="UOK842" s="257"/>
      <c r="UOL842" s="257"/>
      <c r="UOM842" s="257"/>
      <c r="UON842" s="257"/>
      <c r="UOO842" s="257"/>
      <c r="UOP842" s="257"/>
      <c r="UOQ842" s="257"/>
      <c r="UOR842" s="257"/>
      <c r="UOS842" s="257"/>
      <c r="UOT842" s="257"/>
      <c r="UOU842" s="257"/>
      <c r="UOV842" s="257"/>
      <c r="UOW842" s="257"/>
      <c r="UOX842" s="257"/>
      <c r="UOY842" s="257"/>
      <c r="UOZ842" s="257"/>
      <c r="UPA842" s="257"/>
      <c r="UPB842" s="257"/>
      <c r="UPC842" s="257"/>
      <c r="UPD842" s="257"/>
      <c r="UPE842" s="257"/>
      <c r="UPF842" s="257"/>
      <c r="UPG842" s="257"/>
      <c r="UPH842" s="257"/>
      <c r="UPI842" s="257"/>
      <c r="UPJ842" s="257"/>
      <c r="UPK842" s="257"/>
      <c r="UPL842" s="257"/>
      <c r="UPM842" s="257"/>
      <c r="UPN842" s="257"/>
      <c r="UPO842" s="257"/>
      <c r="UPP842" s="257"/>
      <c r="UPQ842" s="257"/>
      <c r="UPR842" s="257"/>
      <c r="UPS842" s="257"/>
      <c r="UPT842" s="257"/>
      <c r="UPU842" s="257"/>
      <c r="UPV842" s="257"/>
      <c r="UPW842" s="257"/>
      <c r="UPX842" s="257"/>
      <c r="UPY842" s="257"/>
      <c r="UPZ842" s="257"/>
      <c r="UQA842" s="257"/>
      <c r="UQB842" s="257"/>
      <c r="UQC842" s="257"/>
      <c r="UQD842" s="257"/>
      <c r="UQE842" s="257"/>
      <c r="UQF842" s="257"/>
      <c r="UQG842" s="257"/>
      <c r="UQH842" s="257"/>
      <c r="UQI842" s="257"/>
      <c r="UQJ842" s="257"/>
      <c r="UQK842" s="257"/>
      <c r="UQL842" s="257"/>
      <c r="UQM842" s="257"/>
      <c r="UQN842" s="257"/>
      <c r="UQO842" s="257"/>
      <c r="UQP842" s="257"/>
      <c r="UQQ842" s="257"/>
      <c r="UQR842" s="257"/>
      <c r="UQS842" s="257"/>
      <c r="UQT842" s="257"/>
      <c r="UQU842" s="257"/>
      <c r="UQV842" s="257"/>
      <c r="UQW842" s="257"/>
      <c r="UQX842" s="257"/>
      <c r="UQY842" s="257"/>
      <c r="UQZ842" s="257"/>
      <c r="URA842" s="257"/>
      <c r="URB842" s="257"/>
      <c r="URC842" s="257"/>
      <c r="URD842" s="257"/>
      <c r="URE842" s="257"/>
      <c r="URF842" s="257"/>
      <c r="URG842" s="257"/>
      <c r="URH842" s="257"/>
      <c r="URI842" s="257"/>
      <c r="URJ842" s="257"/>
      <c r="URK842" s="257"/>
      <c r="URL842" s="257"/>
      <c r="URM842" s="257"/>
      <c r="URN842" s="257"/>
      <c r="URO842" s="257"/>
      <c r="URP842" s="257"/>
      <c r="URQ842" s="257"/>
      <c r="URR842" s="257"/>
      <c r="URS842" s="257"/>
      <c r="URT842" s="257"/>
      <c r="URU842" s="257"/>
      <c r="URV842" s="257"/>
      <c r="URW842" s="257"/>
      <c r="URX842" s="257"/>
      <c r="URY842" s="257"/>
      <c r="URZ842" s="257"/>
      <c r="USA842" s="257"/>
      <c r="USB842" s="257"/>
      <c r="USC842" s="257"/>
      <c r="USD842" s="257"/>
      <c r="USE842" s="257"/>
      <c r="USF842" s="257"/>
      <c r="USG842" s="257"/>
      <c r="USH842" s="257"/>
      <c r="USI842" s="257"/>
      <c r="USJ842" s="257"/>
      <c r="USK842" s="257"/>
      <c r="USL842" s="257"/>
      <c r="USM842" s="257"/>
      <c r="USN842" s="257"/>
      <c r="USO842" s="257"/>
      <c r="USP842" s="257"/>
      <c r="USQ842" s="257"/>
      <c r="USR842" s="257"/>
      <c r="USS842" s="257"/>
      <c r="UST842" s="257"/>
      <c r="USU842" s="257"/>
      <c r="USV842" s="257"/>
      <c r="USW842" s="257"/>
      <c r="USX842" s="257"/>
      <c r="USY842" s="257"/>
      <c r="USZ842" s="257"/>
      <c r="UTA842" s="257"/>
      <c r="UTB842" s="257"/>
      <c r="UTC842" s="257"/>
      <c r="UTD842" s="257"/>
      <c r="UTE842" s="257"/>
      <c r="UTF842" s="257"/>
      <c r="UTG842" s="257"/>
      <c r="UTH842" s="257"/>
      <c r="UTI842" s="257"/>
      <c r="UTJ842" s="257"/>
      <c r="UTK842" s="257"/>
      <c r="UTL842" s="257"/>
      <c r="UTM842" s="257"/>
      <c r="UTN842" s="257"/>
      <c r="UTO842" s="257"/>
      <c r="UTP842" s="257"/>
      <c r="UTQ842" s="257"/>
      <c r="UTR842" s="257"/>
      <c r="UTS842" s="257"/>
      <c r="UTT842" s="257"/>
      <c r="UTU842" s="257"/>
      <c r="UTV842" s="257"/>
      <c r="UTW842" s="257"/>
      <c r="UTX842" s="257"/>
      <c r="UTY842" s="257"/>
      <c r="UTZ842" s="257"/>
      <c r="UUA842" s="257"/>
      <c r="UUB842" s="257"/>
      <c r="UUC842" s="257"/>
      <c r="UUD842" s="257"/>
      <c r="UUE842" s="257"/>
      <c r="UUF842" s="257"/>
      <c r="UUG842" s="257"/>
      <c r="UUH842" s="257"/>
      <c r="UUI842" s="257"/>
      <c r="UUJ842" s="257"/>
      <c r="UUK842" s="257"/>
      <c r="UUL842" s="257"/>
      <c r="UUM842" s="257"/>
      <c r="UUN842" s="257"/>
      <c r="UUO842" s="257"/>
      <c r="UUP842" s="257"/>
      <c r="UUQ842" s="257"/>
      <c r="UUR842" s="257"/>
      <c r="UUS842" s="257"/>
      <c r="UUT842" s="257"/>
      <c r="UUU842" s="257"/>
      <c r="UUV842" s="257"/>
      <c r="UUW842" s="257"/>
      <c r="UUX842" s="257"/>
      <c r="UUY842" s="257"/>
      <c r="UUZ842" s="257"/>
      <c r="UVA842" s="257"/>
      <c r="UVB842" s="257"/>
      <c r="UVC842" s="257"/>
      <c r="UVD842" s="257"/>
      <c r="UVE842" s="257"/>
      <c r="UVF842" s="257"/>
      <c r="UVG842" s="257"/>
      <c r="UVH842" s="257"/>
      <c r="UVI842" s="257"/>
      <c r="UVJ842" s="257"/>
      <c r="UVK842" s="257"/>
      <c r="UVL842" s="257"/>
      <c r="UVM842" s="257"/>
      <c r="UVN842" s="257"/>
      <c r="UVO842" s="257"/>
      <c r="UVP842" s="257"/>
      <c r="UVQ842" s="257"/>
      <c r="UVR842" s="257"/>
      <c r="UVS842" s="257"/>
      <c r="UVT842" s="257"/>
      <c r="UVU842" s="257"/>
      <c r="UVV842" s="257"/>
      <c r="UVW842" s="257"/>
      <c r="UVX842" s="257"/>
      <c r="UVY842" s="257"/>
      <c r="UVZ842" s="257"/>
      <c r="UWA842" s="257"/>
      <c r="UWB842" s="257"/>
      <c r="UWC842" s="257"/>
      <c r="UWD842" s="257"/>
      <c r="UWE842" s="257"/>
      <c r="UWF842" s="257"/>
      <c r="UWG842" s="257"/>
      <c r="UWH842" s="257"/>
      <c r="UWI842" s="257"/>
      <c r="UWJ842" s="257"/>
      <c r="UWK842" s="257"/>
      <c r="UWL842" s="257"/>
      <c r="UWM842" s="257"/>
      <c r="UWN842" s="257"/>
      <c r="UWO842" s="257"/>
      <c r="UWP842" s="257"/>
      <c r="UWQ842" s="257"/>
      <c r="UWR842" s="257"/>
      <c r="UWS842" s="257"/>
      <c r="UWT842" s="257"/>
      <c r="UWU842" s="257"/>
      <c r="UWV842" s="257"/>
      <c r="UWW842" s="257"/>
      <c r="UWX842" s="257"/>
      <c r="UWY842" s="257"/>
      <c r="UWZ842" s="257"/>
      <c r="UXA842" s="257"/>
      <c r="UXB842" s="257"/>
      <c r="UXC842" s="257"/>
      <c r="UXD842" s="257"/>
      <c r="UXE842" s="257"/>
      <c r="UXF842" s="257"/>
      <c r="UXG842" s="257"/>
      <c r="UXH842" s="257"/>
      <c r="UXI842" s="257"/>
      <c r="UXJ842" s="257"/>
      <c r="UXK842" s="257"/>
      <c r="UXL842" s="257"/>
      <c r="UXM842" s="257"/>
      <c r="UXN842" s="257"/>
      <c r="UXO842" s="257"/>
      <c r="UXP842" s="257"/>
      <c r="UXQ842" s="257"/>
      <c r="UXR842" s="257"/>
      <c r="UXS842" s="257"/>
      <c r="UXT842" s="257"/>
      <c r="UXU842" s="257"/>
      <c r="UXV842" s="257"/>
      <c r="UXW842" s="257"/>
      <c r="UXX842" s="257"/>
      <c r="UXY842" s="257"/>
      <c r="UXZ842" s="257"/>
      <c r="UYA842" s="257"/>
      <c r="UYB842" s="257"/>
      <c r="UYC842" s="257"/>
      <c r="UYD842" s="257"/>
      <c r="UYE842" s="257"/>
      <c r="UYF842" s="257"/>
      <c r="UYG842" s="257"/>
      <c r="UYH842" s="257"/>
      <c r="UYI842" s="257"/>
      <c r="UYJ842" s="257"/>
      <c r="UYK842" s="257"/>
      <c r="UYL842" s="257"/>
      <c r="UYM842" s="257"/>
      <c r="UYN842" s="257"/>
      <c r="UYO842" s="257"/>
      <c r="UYP842" s="257"/>
      <c r="UYQ842" s="257"/>
      <c r="UYR842" s="257"/>
      <c r="UYS842" s="257"/>
      <c r="UYT842" s="257"/>
      <c r="UYU842" s="257"/>
      <c r="UYV842" s="257"/>
      <c r="UYW842" s="257"/>
      <c r="UYX842" s="257"/>
      <c r="UYY842" s="257"/>
      <c r="UYZ842" s="257"/>
      <c r="UZA842" s="257"/>
      <c r="UZB842" s="257"/>
      <c r="UZC842" s="257"/>
      <c r="UZD842" s="257"/>
      <c r="UZE842" s="257"/>
      <c r="UZF842" s="257"/>
      <c r="UZG842" s="257"/>
      <c r="UZH842" s="257"/>
      <c r="UZI842" s="257"/>
      <c r="UZJ842" s="257"/>
      <c r="UZK842" s="257"/>
      <c r="UZL842" s="257"/>
      <c r="UZM842" s="257"/>
      <c r="UZN842" s="257"/>
      <c r="UZO842" s="257"/>
      <c r="UZP842" s="257"/>
      <c r="UZQ842" s="257"/>
      <c r="UZR842" s="257"/>
      <c r="UZS842" s="257"/>
      <c r="UZT842" s="257"/>
      <c r="UZU842" s="257"/>
      <c r="UZV842" s="257"/>
      <c r="UZW842" s="257"/>
      <c r="UZX842" s="257"/>
      <c r="UZY842" s="257"/>
      <c r="UZZ842" s="257"/>
      <c r="VAA842" s="257"/>
      <c r="VAB842" s="257"/>
      <c r="VAC842" s="257"/>
      <c r="VAD842" s="257"/>
      <c r="VAE842" s="257"/>
      <c r="VAF842" s="257"/>
      <c r="VAG842" s="257"/>
      <c r="VAH842" s="257"/>
      <c r="VAI842" s="257"/>
      <c r="VAJ842" s="257"/>
      <c r="VAK842" s="257"/>
      <c r="VAL842" s="257"/>
      <c r="VAM842" s="257"/>
      <c r="VAN842" s="257"/>
      <c r="VAO842" s="257"/>
      <c r="VAP842" s="257"/>
      <c r="VAQ842" s="257"/>
      <c r="VAR842" s="257"/>
      <c r="VAS842" s="257"/>
      <c r="VAT842" s="257"/>
      <c r="VAU842" s="257"/>
      <c r="VAV842" s="257"/>
      <c r="VAW842" s="257"/>
      <c r="VAX842" s="257"/>
      <c r="VAY842" s="257"/>
      <c r="VAZ842" s="257"/>
      <c r="VBA842" s="257"/>
      <c r="VBB842" s="257"/>
      <c r="VBC842" s="257"/>
      <c r="VBD842" s="257"/>
      <c r="VBE842" s="257"/>
      <c r="VBF842" s="257"/>
      <c r="VBG842" s="257"/>
      <c r="VBH842" s="257"/>
      <c r="VBI842" s="257"/>
      <c r="VBJ842" s="257"/>
      <c r="VBK842" s="257"/>
      <c r="VBL842" s="257"/>
      <c r="VBM842" s="257"/>
      <c r="VBN842" s="257"/>
      <c r="VBO842" s="257"/>
      <c r="VBP842" s="257"/>
      <c r="VBQ842" s="257"/>
      <c r="VBR842" s="257"/>
      <c r="VBS842" s="257"/>
      <c r="VBT842" s="257"/>
      <c r="VBU842" s="257"/>
      <c r="VBV842" s="257"/>
      <c r="VBW842" s="257"/>
      <c r="VBX842" s="257"/>
      <c r="VBY842" s="257"/>
      <c r="VBZ842" s="257"/>
      <c r="VCA842" s="257"/>
      <c r="VCB842" s="257"/>
      <c r="VCC842" s="257"/>
      <c r="VCD842" s="257"/>
      <c r="VCE842" s="257"/>
      <c r="VCF842" s="257"/>
      <c r="VCG842" s="257"/>
      <c r="VCH842" s="257"/>
      <c r="VCI842" s="257"/>
      <c r="VCJ842" s="257"/>
      <c r="VCK842" s="257"/>
      <c r="VCL842" s="257"/>
      <c r="VCM842" s="257"/>
      <c r="VCN842" s="257"/>
      <c r="VCO842" s="257"/>
      <c r="VCP842" s="257"/>
      <c r="VCQ842" s="257"/>
      <c r="VCR842" s="257"/>
      <c r="VCS842" s="257"/>
      <c r="VCT842" s="257"/>
      <c r="VCU842" s="257"/>
      <c r="VCV842" s="257"/>
      <c r="VCW842" s="257"/>
      <c r="VCX842" s="257"/>
      <c r="VCY842" s="257"/>
      <c r="VCZ842" s="257"/>
      <c r="VDA842" s="257"/>
      <c r="VDB842" s="257"/>
      <c r="VDC842" s="257"/>
      <c r="VDD842" s="257"/>
      <c r="VDE842" s="257"/>
      <c r="VDF842" s="257"/>
      <c r="VDG842" s="257"/>
      <c r="VDH842" s="257"/>
      <c r="VDI842" s="257"/>
      <c r="VDJ842" s="257"/>
      <c r="VDK842" s="257"/>
      <c r="VDL842" s="257"/>
      <c r="VDM842" s="257"/>
      <c r="VDN842" s="257"/>
      <c r="VDO842" s="257"/>
      <c r="VDP842" s="257"/>
      <c r="VDQ842" s="257"/>
      <c r="VDR842" s="257"/>
      <c r="VDS842" s="257"/>
      <c r="VDT842" s="257"/>
      <c r="VDU842" s="257"/>
      <c r="VDV842" s="257"/>
      <c r="VDW842" s="257"/>
      <c r="VDX842" s="257"/>
      <c r="VDY842" s="257"/>
      <c r="VDZ842" s="257"/>
      <c r="VEA842" s="257"/>
      <c r="VEB842" s="257"/>
      <c r="VEC842" s="257"/>
      <c r="VED842" s="257"/>
      <c r="VEE842" s="257"/>
      <c r="VEF842" s="257"/>
      <c r="VEG842" s="257"/>
      <c r="VEH842" s="257"/>
      <c r="VEI842" s="257"/>
      <c r="VEJ842" s="257"/>
      <c r="VEK842" s="257"/>
      <c r="VEL842" s="257"/>
      <c r="VEM842" s="257"/>
      <c r="VEN842" s="257"/>
      <c r="VEO842" s="257"/>
      <c r="VEP842" s="257"/>
      <c r="VEQ842" s="257"/>
      <c r="VER842" s="257"/>
      <c r="VES842" s="257"/>
      <c r="VET842" s="257"/>
      <c r="VEU842" s="257"/>
      <c r="VEV842" s="257"/>
      <c r="VEW842" s="257"/>
      <c r="VEX842" s="257"/>
      <c r="VEY842" s="257"/>
      <c r="VEZ842" s="257"/>
      <c r="VFA842" s="257"/>
      <c r="VFB842" s="257"/>
      <c r="VFC842" s="257"/>
      <c r="VFD842" s="257"/>
      <c r="VFE842" s="257"/>
      <c r="VFF842" s="257"/>
      <c r="VFG842" s="257"/>
      <c r="VFH842" s="257"/>
      <c r="VFI842" s="257"/>
      <c r="VFJ842" s="257"/>
      <c r="VFK842" s="257"/>
      <c r="VFL842" s="257"/>
      <c r="VFM842" s="257"/>
      <c r="VFN842" s="257"/>
      <c r="VFO842" s="257"/>
      <c r="VFP842" s="257"/>
      <c r="VFQ842" s="257"/>
      <c r="VFR842" s="257"/>
      <c r="VFS842" s="257"/>
      <c r="VFT842" s="257"/>
      <c r="VFU842" s="257"/>
      <c r="VFV842" s="257"/>
      <c r="VFW842" s="257"/>
      <c r="VFX842" s="257"/>
      <c r="VFY842" s="257"/>
      <c r="VFZ842" s="257"/>
      <c r="VGA842" s="257"/>
      <c r="VGB842" s="257"/>
      <c r="VGC842" s="257"/>
      <c r="VGD842" s="257"/>
      <c r="VGE842" s="257"/>
      <c r="VGF842" s="257"/>
      <c r="VGG842" s="257"/>
      <c r="VGH842" s="257"/>
      <c r="VGI842" s="257"/>
      <c r="VGJ842" s="257"/>
      <c r="VGK842" s="257"/>
      <c r="VGL842" s="257"/>
      <c r="VGM842" s="257"/>
      <c r="VGN842" s="257"/>
      <c r="VGO842" s="257"/>
      <c r="VGP842" s="257"/>
      <c r="VGQ842" s="257"/>
      <c r="VGR842" s="257"/>
      <c r="VGS842" s="257"/>
      <c r="VGT842" s="257"/>
      <c r="VGU842" s="257"/>
      <c r="VGV842" s="257"/>
      <c r="VGW842" s="257"/>
      <c r="VGX842" s="257"/>
      <c r="VGY842" s="257"/>
      <c r="VGZ842" s="257"/>
      <c r="VHA842" s="257"/>
      <c r="VHB842" s="257"/>
      <c r="VHC842" s="257"/>
      <c r="VHD842" s="257"/>
      <c r="VHE842" s="257"/>
      <c r="VHF842" s="257"/>
      <c r="VHG842" s="257"/>
      <c r="VHH842" s="257"/>
      <c r="VHI842" s="257"/>
      <c r="VHJ842" s="257"/>
      <c r="VHK842" s="257"/>
      <c r="VHL842" s="257"/>
      <c r="VHM842" s="257"/>
      <c r="VHN842" s="257"/>
      <c r="VHO842" s="257"/>
      <c r="VHP842" s="257"/>
      <c r="VHQ842" s="257"/>
      <c r="VHR842" s="257"/>
      <c r="VHS842" s="257"/>
      <c r="VHT842" s="257"/>
      <c r="VHU842" s="257"/>
      <c r="VHV842" s="257"/>
      <c r="VHW842" s="257"/>
      <c r="VHX842" s="257"/>
      <c r="VHY842" s="257"/>
      <c r="VHZ842" s="257"/>
      <c r="VIA842" s="257"/>
      <c r="VIB842" s="257"/>
      <c r="VIC842" s="257"/>
      <c r="VID842" s="257"/>
      <c r="VIE842" s="257"/>
      <c r="VIF842" s="257"/>
      <c r="VIG842" s="257"/>
      <c r="VIH842" s="257"/>
      <c r="VII842" s="257"/>
      <c r="VIJ842" s="257"/>
      <c r="VIK842" s="257"/>
      <c r="VIL842" s="257"/>
      <c r="VIM842" s="257"/>
      <c r="VIN842" s="257"/>
      <c r="VIO842" s="257"/>
      <c r="VIP842" s="257"/>
      <c r="VIQ842" s="257"/>
      <c r="VIR842" s="257"/>
      <c r="VIS842" s="257"/>
      <c r="VIT842" s="257"/>
      <c r="VIU842" s="257"/>
      <c r="VIV842" s="257"/>
      <c r="VIW842" s="257"/>
      <c r="VIX842" s="257"/>
      <c r="VIY842" s="257"/>
      <c r="VIZ842" s="257"/>
      <c r="VJA842" s="257"/>
      <c r="VJB842" s="257"/>
      <c r="VJC842" s="257"/>
      <c r="VJD842" s="257"/>
      <c r="VJE842" s="257"/>
      <c r="VJF842" s="257"/>
      <c r="VJG842" s="257"/>
      <c r="VJH842" s="257"/>
      <c r="VJI842" s="257"/>
      <c r="VJJ842" s="257"/>
      <c r="VJK842" s="257"/>
      <c r="VJL842" s="257"/>
      <c r="VJM842" s="257"/>
      <c r="VJN842" s="257"/>
      <c r="VJO842" s="257"/>
      <c r="VJP842" s="257"/>
      <c r="VJQ842" s="257"/>
      <c r="VJR842" s="257"/>
      <c r="VJS842" s="257"/>
      <c r="VJT842" s="257"/>
      <c r="VJU842" s="257"/>
      <c r="VJV842" s="257"/>
      <c r="VJW842" s="257"/>
      <c r="VJX842" s="257"/>
      <c r="VJY842" s="257"/>
      <c r="VJZ842" s="257"/>
      <c r="VKA842" s="257"/>
      <c r="VKB842" s="257"/>
      <c r="VKC842" s="257"/>
      <c r="VKD842" s="257"/>
      <c r="VKE842" s="257"/>
      <c r="VKF842" s="257"/>
      <c r="VKG842" s="257"/>
      <c r="VKH842" s="257"/>
      <c r="VKI842" s="257"/>
      <c r="VKJ842" s="257"/>
      <c r="VKK842" s="257"/>
      <c r="VKL842" s="257"/>
      <c r="VKM842" s="257"/>
      <c r="VKN842" s="257"/>
      <c r="VKO842" s="257"/>
      <c r="VKP842" s="257"/>
      <c r="VKQ842" s="257"/>
      <c r="VKR842" s="257"/>
      <c r="VKS842" s="257"/>
      <c r="VKT842" s="257"/>
      <c r="VKU842" s="257"/>
      <c r="VKV842" s="257"/>
      <c r="VKW842" s="257"/>
      <c r="VKX842" s="257"/>
      <c r="VKY842" s="257"/>
      <c r="VKZ842" s="257"/>
      <c r="VLA842" s="257"/>
      <c r="VLB842" s="257"/>
      <c r="VLC842" s="257"/>
      <c r="VLD842" s="257"/>
      <c r="VLE842" s="257"/>
      <c r="VLF842" s="257"/>
      <c r="VLG842" s="257"/>
      <c r="VLH842" s="257"/>
      <c r="VLI842" s="257"/>
      <c r="VLJ842" s="257"/>
      <c r="VLK842" s="257"/>
      <c r="VLL842" s="257"/>
      <c r="VLM842" s="257"/>
      <c r="VLN842" s="257"/>
      <c r="VLO842" s="257"/>
      <c r="VLP842" s="257"/>
      <c r="VLQ842" s="257"/>
      <c r="VLR842" s="257"/>
      <c r="VLS842" s="257"/>
      <c r="VLT842" s="257"/>
      <c r="VLU842" s="257"/>
      <c r="VLV842" s="257"/>
      <c r="VLW842" s="257"/>
      <c r="VLX842" s="257"/>
      <c r="VLY842" s="257"/>
      <c r="VLZ842" s="257"/>
      <c r="VMA842" s="257"/>
      <c r="VMB842" s="257"/>
      <c r="VMC842" s="257"/>
      <c r="VMD842" s="257"/>
      <c r="VME842" s="257"/>
      <c r="VMF842" s="257"/>
      <c r="VMG842" s="257"/>
      <c r="VMH842" s="257"/>
      <c r="VMI842" s="257"/>
      <c r="VMJ842" s="257"/>
      <c r="VMK842" s="257"/>
      <c r="VML842" s="257"/>
      <c r="VMM842" s="257"/>
      <c r="VMN842" s="257"/>
      <c r="VMO842" s="257"/>
      <c r="VMP842" s="257"/>
      <c r="VMQ842" s="257"/>
      <c r="VMR842" s="257"/>
      <c r="VMS842" s="257"/>
      <c r="VMT842" s="257"/>
      <c r="VMU842" s="257"/>
      <c r="VMV842" s="257"/>
      <c r="VMW842" s="257"/>
      <c r="VMX842" s="257"/>
      <c r="VMY842" s="257"/>
      <c r="VMZ842" s="257"/>
      <c r="VNA842" s="257"/>
      <c r="VNB842" s="257"/>
      <c r="VNC842" s="257"/>
      <c r="VND842" s="257"/>
      <c r="VNE842" s="257"/>
      <c r="VNF842" s="257"/>
      <c r="VNG842" s="257"/>
      <c r="VNH842" s="257"/>
      <c r="VNI842" s="257"/>
      <c r="VNJ842" s="257"/>
      <c r="VNK842" s="257"/>
      <c r="VNL842" s="257"/>
      <c r="VNM842" s="257"/>
      <c r="VNN842" s="257"/>
      <c r="VNO842" s="257"/>
      <c r="VNP842" s="257"/>
      <c r="VNQ842" s="257"/>
      <c r="VNR842" s="257"/>
      <c r="VNS842" s="257"/>
      <c r="VNT842" s="257"/>
      <c r="VNU842" s="257"/>
      <c r="VNV842" s="257"/>
      <c r="VNW842" s="257"/>
      <c r="VNX842" s="257"/>
      <c r="VNY842" s="257"/>
      <c r="VNZ842" s="257"/>
      <c r="VOA842" s="257"/>
      <c r="VOB842" s="257"/>
      <c r="VOC842" s="257"/>
      <c r="VOD842" s="257"/>
      <c r="VOE842" s="257"/>
      <c r="VOF842" s="257"/>
      <c r="VOG842" s="257"/>
      <c r="VOH842" s="257"/>
      <c r="VOI842" s="257"/>
      <c r="VOJ842" s="257"/>
      <c r="VOK842" s="257"/>
      <c r="VOL842" s="257"/>
      <c r="VOM842" s="257"/>
      <c r="VON842" s="257"/>
      <c r="VOO842" s="257"/>
      <c r="VOP842" s="257"/>
      <c r="VOQ842" s="257"/>
      <c r="VOR842" s="257"/>
      <c r="VOS842" s="257"/>
      <c r="VOT842" s="257"/>
      <c r="VOU842" s="257"/>
      <c r="VOV842" s="257"/>
      <c r="VOW842" s="257"/>
      <c r="VOX842" s="257"/>
      <c r="VOY842" s="257"/>
      <c r="VOZ842" s="257"/>
      <c r="VPA842" s="257"/>
      <c r="VPB842" s="257"/>
      <c r="VPC842" s="257"/>
      <c r="VPD842" s="257"/>
      <c r="VPE842" s="257"/>
      <c r="VPF842" s="257"/>
      <c r="VPG842" s="257"/>
      <c r="VPH842" s="257"/>
      <c r="VPI842" s="257"/>
      <c r="VPJ842" s="257"/>
      <c r="VPK842" s="257"/>
      <c r="VPL842" s="257"/>
      <c r="VPM842" s="257"/>
      <c r="VPN842" s="257"/>
      <c r="VPO842" s="257"/>
      <c r="VPP842" s="257"/>
      <c r="VPQ842" s="257"/>
      <c r="VPR842" s="257"/>
      <c r="VPS842" s="257"/>
      <c r="VPT842" s="257"/>
      <c r="VPU842" s="257"/>
      <c r="VPV842" s="257"/>
      <c r="VPW842" s="257"/>
      <c r="VPX842" s="257"/>
      <c r="VPY842" s="257"/>
      <c r="VPZ842" s="257"/>
      <c r="VQA842" s="257"/>
      <c r="VQB842" s="257"/>
      <c r="VQC842" s="257"/>
      <c r="VQD842" s="257"/>
      <c r="VQE842" s="257"/>
      <c r="VQF842" s="257"/>
      <c r="VQG842" s="257"/>
      <c r="VQH842" s="257"/>
      <c r="VQI842" s="257"/>
      <c r="VQJ842" s="257"/>
      <c r="VQK842" s="257"/>
      <c r="VQL842" s="257"/>
      <c r="VQM842" s="257"/>
      <c r="VQN842" s="257"/>
      <c r="VQO842" s="257"/>
      <c r="VQP842" s="257"/>
      <c r="VQQ842" s="257"/>
      <c r="VQR842" s="257"/>
      <c r="VQS842" s="257"/>
      <c r="VQT842" s="257"/>
      <c r="VQU842" s="257"/>
      <c r="VQV842" s="257"/>
      <c r="VQW842" s="257"/>
      <c r="VQX842" s="257"/>
      <c r="VQY842" s="257"/>
      <c r="VQZ842" s="257"/>
      <c r="VRA842" s="257"/>
      <c r="VRB842" s="257"/>
      <c r="VRC842" s="257"/>
      <c r="VRD842" s="257"/>
      <c r="VRE842" s="257"/>
      <c r="VRF842" s="257"/>
      <c r="VRG842" s="257"/>
      <c r="VRH842" s="257"/>
      <c r="VRI842" s="257"/>
      <c r="VRJ842" s="257"/>
      <c r="VRK842" s="257"/>
      <c r="VRL842" s="257"/>
      <c r="VRM842" s="257"/>
      <c r="VRN842" s="257"/>
      <c r="VRO842" s="257"/>
      <c r="VRP842" s="257"/>
      <c r="VRQ842" s="257"/>
      <c r="VRR842" s="257"/>
      <c r="VRS842" s="257"/>
      <c r="VRT842" s="257"/>
      <c r="VRU842" s="257"/>
      <c r="VRV842" s="257"/>
      <c r="VRW842" s="257"/>
      <c r="VRX842" s="257"/>
      <c r="VRY842" s="257"/>
      <c r="VRZ842" s="257"/>
      <c r="VSA842" s="257"/>
      <c r="VSB842" s="257"/>
      <c r="VSC842" s="257"/>
      <c r="VSD842" s="257"/>
      <c r="VSE842" s="257"/>
      <c r="VSF842" s="257"/>
      <c r="VSG842" s="257"/>
      <c r="VSH842" s="257"/>
      <c r="VSI842" s="257"/>
      <c r="VSJ842" s="257"/>
      <c r="VSK842" s="257"/>
      <c r="VSL842" s="257"/>
      <c r="VSM842" s="257"/>
      <c r="VSN842" s="257"/>
      <c r="VSO842" s="257"/>
      <c r="VSP842" s="257"/>
      <c r="VSQ842" s="257"/>
      <c r="VSR842" s="257"/>
      <c r="VSS842" s="257"/>
      <c r="VST842" s="257"/>
      <c r="VSU842" s="257"/>
      <c r="VSV842" s="257"/>
      <c r="VSW842" s="257"/>
      <c r="VSX842" s="257"/>
      <c r="VSY842" s="257"/>
      <c r="VSZ842" s="257"/>
      <c r="VTA842" s="257"/>
      <c r="VTB842" s="257"/>
      <c r="VTC842" s="257"/>
      <c r="VTD842" s="257"/>
      <c r="VTE842" s="257"/>
      <c r="VTF842" s="257"/>
      <c r="VTG842" s="257"/>
      <c r="VTH842" s="257"/>
      <c r="VTI842" s="257"/>
      <c r="VTJ842" s="257"/>
      <c r="VTK842" s="257"/>
      <c r="VTL842" s="257"/>
      <c r="VTM842" s="257"/>
      <c r="VTN842" s="257"/>
      <c r="VTO842" s="257"/>
      <c r="VTP842" s="257"/>
      <c r="VTQ842" s="257"/>
      <c r="VTR842" s="257"/>
      <c r="VTS842" s="257"/>
      <c r="VTT842" s="257"/>
      <c r="VTU842" s="257"/>
      <c r="VTV842" s="257"/>
      <c r="VTW842" s="257"/>
      <c r="VTX842" s="257"/>
      <c r="VTY842" s="257"/>
      <c r="VTZ842" s="257"/>
      <c r="VUA842" s="257"/>
      <c r="VUB842" s="257"/>
      <c r="VUC842" s="257"/>
      <c r="VUD842" s="257"/>
      <c r="VUE842" s="257"/>
      <c r="VUF842" s="257"/>
      <c r="VUG842" s="257"/>
      <c r="VUH842" s="257"/>
      <c r="VUI842" s="257"/>
      <c r="VUJ842" s="257"/>
      <c r="VUK842" s="257"/>
      <c r="VUL842" s="257"/>
      <c r="VUM842" s="257"/>
      <c r="VUN842" s="257"/>
      <c r="VUO842" s="257"/>
      <c r="VUP842" s="257"/>
      <c r="VUQ842" s="257"/>
      <c r="VUR842" s="257"/>
      <c r="VUS842" s="257"/>
      <c r="VUT842" s="257"/>
      <c r="VUU842" s="257"/>
      <c r="VUV842" s="257"/>
      <c r="VUW842" s="257"/>
      <c r="VUX842" s="257"/>
      <c r="VUY842" s="257"/>
      <c r="VUZ842" s="257"/>
      <c r="VVA842" s="257"/>
      <c r="VVB842" s="257"/>
      <c r="VVC842" s="257"/>
      <c r="VVD842" s="257"/>
      <c r="VVE842" s="257"/>
      <c r="VVF842" s="257"/>
      <c r="VVG842" s="257"/>
      <c r="VVH842" s="257"/>
      <c r="VVI842" s="257"/>
      <c r="VVJ842" s="257"/>
      <c r="VVK842" s="257"/>
      <c r="VVL842" s="257"/>
      <c r="VVM842" s="257"/>
      <c r="VVN842" s="257"/>
      <c r="VVO842" s="257"/>
      <c r="VVP842" s="257"/>
      <c r="VVQ842" s="257"/>
      <c r="VVR842" s="257"/>
      <c r="VVS842" s="257"/>
      <c r="VVT842" s="257"/>
      <c r="VVU842" s="257"/>
      <c r="VVV842" s="257"/>
      <c r="VVW842" s="257"/>
      <c r="VVX842" s="257"/>
      <c r="VVY842" s="257"/>
      <c r="VVZ842" s="257"/>
      <c r="VWA842" s="257"/>
      <c r="VWB842" s="257"/>
      <c r="VWC842" s="257"/>
      <c r="VWD842" s="257"/>
      <c r="VWE842" s="257"/>
      <c r="VWF842" s="257"/>
      <c r="VWG842" s="257"/>
      <c r="VWH842" s="257"/>
      <c r="VWI842" s="257"/>
      <c r="VWJ842" s="257"/>
      <c r="VWK842" s="257"/>
      <c r="VWL842" s="257"/>
      <c r="VWM842" s="257"/>
      <c r="VWN842" s="257"/>
      <c r="VWO842" s="257"/>
      <c r="VWP842" s="257"/>
      <c r="VWQ842" s="257"/>
      <c r="VWR842" s="257"/>
      <c r="VWS842" s="257"/>
      <c r="VWT842" s="257"/>
      <c r="VWU842" s="257"/>
      <c r="VWV842" s="257"/>
      <c r="VWW842" s="257"/>
      <c r="VWX842" s="257"/>
      <c r="VWY842" s="257"/>
      <c r="VWZ842" s="257"/>
      <c r="VXA842" s="257"/>
      <c r="VXB842" s="257"/>
      <c r="VXC842" s="257"/>
      <c r="VXD842" s="257"/>
      <c r="VXE842" s="257"/>
      <c r="VXF842" s="257"/>
      <c r="VXG842" s="257"/>
      <c r="VXH842" s="257"/>
      <c r="VXI842" s="257"/>
      <c r="VXJ842" s="257"/>
      <c r="VXK842" s="257"/>
      <c r="VXL842" s="257"/>
      <c r="VXM842" s="257"/>
      <c r="VXN842" s="257"/>
      <c r="VXO842" s="257"/>
      <c r="VXP842" s="257"/>
      <c r="VXQ842" s="257"/>
      <c r="VXR842" s="257"/>
      <c r="VXS842" s="257"/>
      <c r="VXT842" s="257"/>
      <c r="VXU842" s="257"/>
      <c r="VXV842" s="257"/>
      <c r="VXW842" s="257"/>
      <c r="VXX842" s="257"/>
      <c r="VXY842" s="257"/>
      <c r="VXZ842" s="257"/>
      <c r="VYA842" s="257"/>
      <c r="VYB842" s="257"/>
      <c r="VYC842" s="257"/>
      <c r="VYD842" s="257"/>
      <c r="VYE842" s="257"/>
      <c r="VYF842" s="257"/>
      <c r="VYG842" s="257"/>
      <c r="VYH842" s="257"/>
      <c r="VYI842" s="257"/>
      <c r="VYJ842" s="257"/>
      <c r="VYK842" s="257"/>
      <c r="VYL842" s="257"/>
      <c r="VYM842" s="257"/>
      <c r="VYN842" s="257"/>
      <c r="VYO842" s="257"/>
      <c r="VYP842" s="257"/>
      <c r="VYQ842" s="257"/>
      <c r="VYR842" s="257"/>
      <c r="VYS842" s="257"/>
      <c r="VYT842" s="257"/>
      <c r="VYU842" s="257"/>
      <c r="VYV842" s="257"/>
      <c r="VYW842" s="257"/>
      <c r="VYX842" s="257"/>
      <c r="VYY842" s="257"/>
      <c r="VYZ842" s="257"/>
      <c r="VZA842" s="257"/>
      <c r="VZB842" s="257"/>
      <c r="VZC842" s="257"/>
      <c r="VZD842" s="257"/>
      <c r="VZE842" s="257"/>
      <c r="VZF842" s="257"/>
      <c r="VZG842" s="257"/>
      <c r="VZH842" s="257"/>
      <c r="VZI842" s="257"/>
      <c r="VZJ842" s="257"/>
      <c r="VZK842" s="257"/>
      <c r="VZL842" s="257"/>
      <c r="VZM842" s="257"/>
      <c r="VZN842" s="257"/>
      <c r="VZO842" s="257"/>
      <c r="VZP842" s="257"/>
      <c r="VZQ842" s="257"/>
      <c r="VZR842" s="257"/>
      <c r="VZS842" s="257"/>
      <c r="VZT842" s="257"/>
      <c r="VZU842" s="257"/>
      <c r="VZV842" s="257"/>
      <c r="VZW842" s="257"/>
      <c r="VZX842" s="257"/>
      <c r="VZY842" s="257"/>
      <c r="VZZ842" s="257"/>
      <c r="WAA842" s="257"/>
      <c r="WAB842" s="257"/>
      <c r="WAC842" s="257"/>
      <c r="WAD842" s="257"/>
      <c r="WAE842" s="257"/>
      <c r="WAF842" s="257"/>
      <c r="WAG842" s="257"/>
      <c r="WAH842" s="257"/>
      <c r="WAI842" s="257"/>
      <c r="WAJ842" s="257"/>
      <c r="WAK842" s="257"/>
      <c r="WAL842" s="257"/>
      <c r="WAM842" s="257"/>
      <c r="WAN842" s="257"/>
      <c r="WAO842" s="257"/>
      <c r="WAP842" s="257"/>
      <c r="WAQ842" s="257"/>
      <c r="WAR842" s="257"/>
      <c r="WAS842" s="257"/>
      <c r="WAT842" s="257"/>
      <c r="WAU842" s="257"/>
      <c r="WAV842" s="257"/>
      <c r="WAW842" s="257"/>
      <c r="WAX842" s="257"/>
      <c r="WAY842" s="257"/>
      <c r="WAZ842" s="257"/>
      <c r="WBA842" s="257"/>
      <c r="WBB842" s="257"/>
      <c r="WBC842" s="257"/>
      <c r="WBD842" s="257"/>
      <c r="WBE842" s="257"/>
      <c r="WBF842" s="257"/>
      <c r="WBG842" s="257"/>
      <c r="WBH842" s="257"/>
      <c r="WBI842" s="257"/>
      <c r="WBJ842" s="257"/>
      <c r="WBK842" s="257"/>
      <c r="WBL842" s="257"/>
      <c r="WBM842" s="257"/>
      <c r="WBN842" s="257"/>
      <c r="WBO842" s="257"/>
      <c r="WBP842" s="257"/>
      <c r="WBQ842" s="257"/>
      <c r="WBR842" s="257"/>
      <c r="WBS842" s="257"/>
      <c r="WBT842" s="257"/>
      <c r="WBU842" s="257"/>
      <c r="WBV842" s="257"/>
      <c r="WBW842" s="257"/>
      <c r="WBX842" s="257"/>
      <c r="WBY842" s="257"/>
      <c r="WBZ842" s="257"/>
      <c r="WCA842" s="257"/>
      <c r="WCB842" s="257"/>
      <c r="WCC842" s="257"/>
      <c r="WCD842" s="257"/>
      <c r="WCE842" s="257"/>
      <c r="WCF842" s="257"/>
      <c r="WCG842" s="257"/>
      <c r="WCH842" s="257"/>
      <c r="WCI842" s="257"/>
      <c r="WCJ842" s="257"/>
      <c r="WCK842" s="257"/>
      <c r="WCL842" s="257"/>
      <c r="WCM842" s="257"/>
      <c r="WCN842" s="257"/>
      <c r="WCO842" s="257"/>
      <c r="WCP842" s="257"/>
      <c r="WCQ842" s="257"/>
      <c r="WCR842" s="257"/>
      <c r="WCS842" s="257"/>
      <c r="WCT842" s="257"/>
      <c r="WCU842" s="257"/>
      <c r="WCV842" s="257"/>
      <c r="WCW842" s="257"/>
      <c r="WCX842" s="257"/>
      <c r="WCY842" s="257"/>
      <c r="WCZ842" s="257"/>
      <c r="WDA842" s="257"/>
      <c r="WDB842" s="257"/>
      <c r="WDC842" s="257"/>
      <c r="WDD842" s="257"/>
      <c r="WDE842" s="257"/>
      <c r="WDF842" s="257"/>
      <c r="WDG842" s="257"/>
      <c r="WDH842" s="257"/>
      <c r="WDI842" s="257"/>
      <c r="WDJ842" s="257"/>
      <c r="WDK842" s="257"/>
      <c r="WDL842" s="257"/>
      <c r="WDM842" s="257"/>
      <c r="WDN842" s="257"/>
      <c r="WDO842" s="257"/>
      <c r="WDP842" s="257"/>
      <c r="WDQ842" s="257"/>
      <c r="WDR842" s="257"/>
      <c r="WDS842" s="257"/>
      <c r="WDT842" s="257"/>
      <c r="WDU842" s="257"/>
      <c r="WDV842" s="257"/>
      <c r="WDW842" s="257"/>
      <c r="WDX842" s="257"/>
      <c r="WDY842" s="257"/>
      <c r="WDZ842" s="257"/>
      <c r="WEA842" s="257"/>
      <c r="WEB842" s="257"/>
      <c r="WEC842" s="257"/>
      <c r="WED842" s="257"/>
      <c r="WEE842" s="257"/>
      <c r="WEF842" s="257"/>
      <c r="WEG842" s="257"/>
      <c r="WEH842" s="257"/>
      <c r="WEI842" s="257"/>
      <c r="WEJ842" s="257"/>
      <c r="WEK842" s="257"/>
      <c r="WEL842" s="257"/>
      <c r="WEM842" s="257"/>
      <c r="WEN842" s="257"/>
      <c r="WEO842" s="257"/>
      <c r="WEP842" s="257"/>
      <c r="WEQ842" s="257"/>
      <c r="WER842" s="257"/>
      <c r="WES842" s="257"/>
      <c r="WET842" s="257"/>
      <c r="WEU842" s="257"/>
      <c r="WEV842" s="257"/>
      <c r="WEW842" s="257"/>
      <c r="WEX842" s="257"/>
      <c r="WEY842" s="257"/>
      <c r="WEZ842" s="257"/>
      <c r="WFA842" s="257"/>
      <c r="WFB842" s="257"/>
      <c r="WFC842" s="257"/>
      <c r="WFD842" s="257"/>
      <c r="WFE842" s="257"/>
      <c r="WFF842" s="257"/>
      <c r="WFG842" s="257"/>
      <c r="WFH842" s="257"/>
      <c r="WFI842" s="257"/>
      <c r="WFJ842" s="257"/>
      <c r="WFK842" s="257"/>
      <c r="WFL842" s="257"/>
      <c r="WFM842" s="257"/>
      <c r="WFN842" s="257"/>
      <c r="WFO842" s="257"/>
      <c r="WFP842" s="257"/>
      <c r="WFQ842" s="257"/>
      <c r="WFR842" s="257"/>
      <c r="WFS842" s="257"/>
      <c r="WFT842" s="257"/>
      <c r="WFU842" s="257"/>
      <c r="WFV842" s="257"/>
      <c r="WFW842" s="257"/>
      <c r="WFX842" s="257"/>
      <c r="WFY842" s="257"/>
      <c r="WFZ842" s="257"/>
      <c r="WGA842" s="257"/>
      <c r="WGB842" s="257"/>
      <c r="WGC842" s="257"/>
      <c r="WGD842" s="257"/>
      <c r="WGE842" s="257"/>
      <c r="WGF842" s="257"/>
      <c r="WGG842" s="257"/>
      <c r="WGH842" s="257"/>
      <c r="WGI842" s="257"/>
      <c r="WGJ842" s="257"/>
      <c r="WGK842" s="257"/>
      <c r="WGL842" s="257"/>
      <c r="WGM842" s="257"/>
      <c r="WGN842" s="257"/>
      <c r="WGO842" s="257"/>
      <c r="WGP842" s="257"/>
      <c r="WGQ842" s="257"/>
      <c r="WGR842" s="257"/>
      <c r="WGS842" s="257"/>
      <c r="WGT842" s="257"/>
      <c r="WGU842" s="257"/>
      <c r="WGV842" s="257"/>
      <c r="WGW842" s="257"/>
      <c r="WGX842" s="257"/>
      <c r="WGY842" s="257"/>
      <c r="WGZ842" s="257"/>
      <c r="WHA842" s="257"/>
      <c r="WHB842" s="257"/>
      <c r="WHC842" s="257"/>
      <c r="WHD842" s="257"/>
      <c r="WHE842" s="257"/>
      <c r="WHF842" s="257"/>
      <c r="WHG842" s="257"/>
      <c r="WHH842" s="257"/>
      <c r="WHI842" s="257"/>
      <c r="WHJ842" s="257"/>
      <c r="WHK842" s="257"/>
      <c r="WHL842" s="257"/>
      <c r="WHM842" s="257"/>
      <c r="WHN842" s="257"/>
      <c r="WHO842" s="257"/>
      <c r="WHP842" s="257"/>
      <c r="WHQ842" s="257"/>
      <c r="WHR842" s="257"/>
      <c r="WHS842" s="257"/>
      <c r="WHT842" s="257"/>
      <c r="WHU842" s="257"/>
      <c r="WHV842" s="257"/>
      <c r="WHW842" s="257"/>
      <c r="WHX842" s="257"/>
      <c r="WHY842" s="257"/>
      <c r="WHZ842" s="257"/>
      <c r="WIA842" s="257"/>
      <c r="WIB842" s="257"/>
      <c r="WIC842" s="257"/>
      <c r="WID842" s="257"/>
      <c r="WIE842" s="257"/>
      <c r="WIF842" s="257"/>
      <c r="WIG842" s="257"/>
      <c r="WIH842" s="257"/>
      <c r="WII842" s="257"/>
      <c r="WIJ842" s="257"/>
      <c r="WIK842" s="257"/>
      <c r="WIL842" s="257"/>
      <c r="WIM842" s="257"/>
      <c r="WIN842" s="257"/>
      <c r="WIO842" s="257"/>
      <c r="WIP842" s="257"/>
      <c r="WIQ842" s="257"/>
      <c r="WIR842" s="257"/>
      <c r="WIS842" s="257"/>
      <c r="WIT842" s="257"/>
      <c r="WIU842" s="257"/>
      <c r="WIV842" s="257"/>
      <c r="WIW842" s="257"/>
      <c r="WIX842" s="257"/>
      <c r="WIY842" s="257"/>
      <c r="WIZ842" s="257"/>
      <c r="WJA842" s="257"/>
      <c r="WJB842" s="257"/>
      <c r="WJC842" s="257"/>
      <c r="WJD842" s="257"/>
      <c r="WJE842" s="257"/>
      <c r="WJF842" s="257"/>
      <c r="WJG842" s="257"/>
      <c r="WJH842" s="257"/>
      <c r="WJI842" s="257"/>
      <c r="WJJ842" s="257"/>
      <c r="WJK842" s="257"/>
      <c r="WJL842" s="257"/>
      <c r="WJM842" s="257"/>
      <c r="WJN842" s="257"/>
      <c r="WJO842" s="257"/>
      <c r="WJP842" s="257"/>
      <c r="WJQ842" s="257"/>
      <c r="WJR842" s="257"/>
      <c r="WJS842" s="257"/>
      <c r="WJT842" s="257"/>
      <c r="WJU842" s="257"/>
      <c r="WJV842" s="257"/>
      <c r="WJW842" s="257"/>
      <c r="WJX842" s="257"/>
      <c r="WJY842" s="257"/>
      <c r="WJZ842" s="257"/>
      <c r="WKA842" s="257"/>
      <c r="WKB842" s="257"/>
      <c r="WKC842" s="257"/>
      <c r="WKD842" s="257"/>
      <c r="WKE842" s="257"/>
      <c r="WKF842" s="257"/>
      <c r="WKG842" s="257"/>
      <c r="WKH842" s="257"/>
      <c r="WKI842" s="257"/>
      <c r="WKJ842" s="257"/>
      <c r="WKK842" s="257"/>
      <c r="WKL842" s="257"/>
      <c r="WKM842" s="257"/>
      <c r="WKN842" s="257"/>
      <c r="WKO842" s="257"/>
      <c r="WKP842" s="257"/>
      <c r="WKQ842" s="257"/>
      <c r="WKR842" s="257"/>
      <c r="WKS842" s="257"/>
      <c r="WKT842" s="257"/>
      <c r="WKU842" s="257"/>
      <c r="WKV842" s="257"/>
      <c r="WKW842" s="257"/>
      <c r="WKX842" s="257"/>
      <c r="WKY842" s="257"/>
      <c r="WKZ842" s="257"/>
      <c r="WLA842" s="257"/>
      <c r="WLB842" s="257"/>
      <c r="WLC842" s="257"/>
      <c r="WLD842" s="257"/>
      <c r="WLE842" s="257"/>
      <c r="WLF842" s="257"/>
      <c r="WLG842" s="257"/>
      <c r="WLH842" s="257"/>
      <c r="WLI842" s="257"/>
      <c r="WLJ842" s="257"/>
      <c r="WLK842" s="257"/>
      <c r="WLL842" s="257"/>
      <c r="WLM842" s="257"/>
      <c r="WLN842" s="257"/>
      <c r="WLO842" s="257"/>
      <c r="WLP842" s="257"/>
      <c r="WLQ842" s="257"/>
      <c r="WLR842" s="257"/>
      <c r="WLS842" s="257"/>
      <c r="WLT842" s="257"/>
      <c r="WLU842" s="257"/>
      <c r="WLV842" s="257"/>
      <c r="WLW842" s="257"/>
      <c r="WLX842" s="257"/>
      <c r="WLY842" s="257"/>
      <c r="WLZ842" s="257"/>
      <c r="WMA842" s="257"/>
      <c r="WMB842" s="257"/>
      <c r="WMC842" s="257"/>
      <c r="WMD842" s="257"/>
      <c r="WME842" s="257"/>
      <c r="WMF842" s="257"/>
      <c r="WMG842" s="257"/>
      <c r="WMH842" s="257"/>
      <c r="WMI842" s="257"/>
      <c r="WMJ842" s="257"/>
      <c r="WMK842" s="257"/>
      <c r="WML842" s="257"/>
      <c r="WMM842" s="257"/>
      <c r="WMN842" s="257"/>
      <c r="WMO842" s="257"/>
      <c r="WMP842" s="257"/>
      <c r="WMQ842" s="257"/>
      <c r="WMR842" s="257"/>
      <c r="WMS842" s="257"/>
      <c r="WMT842" s="257"/>
      <c r="WMU842" s="257"/>
      <c r="WMV842" s="257"/>
      <c r="WMW842" s="257"/>
      <c r="WMX842" s="257"/>
      <c r="WMY842" s="257"/>
      <c r="WMZ842" s="257"/>
      <c r="WNA842" s="257"/>
      <c r="WNB842" s="257"/>
      <c r="WNC842" s="257"/>
      <c r="WND842" s="257"/>
      <c r="WNE842" s="257"/>
      <c r="WNF842" s="257"/>
      <c r="WNG842" s="257"/>
      <c r="WNH842" s="257"/>
      <c r="WNI842" s="257"/>
      <c r="WNJ842" s="257"/>
      <c r="WNK842" s="257"/>
      <c r="WNL842" s="257"/>
      <c r="WNM842" s="257"/>
      <c r="WNN842" s="257"/>
      <c r="WNO842" s="257"/>
      <c r="WNP842" s="257"/>
      <c r="WNQ842" s="257"/>
      <c r="WNR842" s="257"/>
      <c r="WNS842" s="257"/>
      <c r="WNT842" s="257"/>
      <c r="WNU842" s="257"/>
      <c r="WNV842" s="257"/>
      <c r="WNW842" s="257"/>
      <c r="WNX842" s="257"/>
      <c r="WNY842" s="257"/>
      <c r="WNZ842" s="257"/>
      <c r="WOA842" s="257"/>
      <c r="WOB842" s="257"/>
      <c r="WOC842" s="257"/>
      <c r="WOD842" s="257"/>
      <c r="WOE842" s="257"/>
      <c r="WOF842" s="257"/>
      <c r="WOG842" s="257"/>
      <c r="WOH842" s="257"/>
      <c r="WOI842" s="257"/>
      <c r="WOJ842" s="257"/>
      <c r="WOK842" s="257"/>
      <c r="WOL842" s="257"/>
      <c r="WOM842" s="257"/>
      <c r="WON842" s="257"/>
      <c r="WOO842" s="257"/>
      <c r="WOP842" s="257"/>
      <c r="WOQ842" s="257"/>
      <c r="WOR842" s="257"/>
      <c r="WOS842" s="257"/>
      <c r="WOT842" s="257"/>
      <c r="WOU842" s="257"/>
      <c r="WOV842" s="257"/>
      <c r="WOW842" s="257"/>
      <c r="WOX842" s="257"/>
      <c r="WOY842" s="257"/>
      <c r="WOZ842" s="257"/>
      <c r="WPA842" s="257"/>
      <c r="WPB842" s="257"/>
      <c r="WPC842" s="257"/>
      <c r="WPD842" s="257"/>
      <c r="WPE842" s="257"/>
      <c r="WPF842" s="257"/>
      <c r="WPG842" s="257"/>
      <c r="WPH842" s="257"/>
      <c r="WPI842" s="257"/>
      <c r="WPJ842" s="257"/>
      <c r="WPK842" s="257"/>
      <c r="WPL842" s="257"/>
      <c r="WPM842" s="257"/>
      <c r="WPN842" s="257"/>
      <c r="WPO842" s="257"/>
      <c r="WPP842" s="257"/>
      <c r="WPQ842" s="257"/>
      <c r="WPR842" s="257"/>
      <c r="WPS842" s="257"/>
      <c r="WPT842" s="257"/>
      <c r="WPU842" s="257"/>
      <c r="WPV842" s="257"/>
      <c r="WPW842" s="257"/>
      <c r="WPX842" s="257"/>
      <c r="WPY842" s="257"/>
      <c r="WPZ842" s="257"/>
      <c r="WQA842" s="257"/>
      <c r="WQB842" s="257"/>
      <c r="WQC842" s="257"/>
      <c r="WQD842" s="257"/>
      <c r="WQE842" s="257"/>
      <c r="WQF842" s="257"/>
      <c r="WQG842" s="257"/>
      <c r="WQH842" s="257"/>
      <c r="WQI842" s="257"/>
      <c r="WQJ842" s="257"/>
      <c r="WQK842" s="257"/>
      <c r="WQL842" s="257"/>
      <c r="WQM842" s="257"/>
      <c r="WQN842" s="257"/>
      <c r="WQO842" s="257"/>
      <c r="WQP842" s="257"/>
      <c r="WQQ842" s="257"/>
      <c r="WQR842" s="257"/>
      <c r="WQS842" s="257"/>
      <c r="WQT842" s="257"/>
      <c r="WQU842" s="257"/>
      <c r="WQV842" s="257"/>
      <c r="WQW842" s="257"/>
      <c r="WQX842" s="257"/>
      <c r="WQY842" s="257"/>
      <c r="WQZ842" s="257"/>
      <c r="WRA842" s="257"/>
      <c r="WRB842" s="257"/>
      <c r="WRC842" s="257"/>
      <c r="WRD842" s="257"/>
      <c r="WRE842" s="257"/>
      <c r="WRF842" s="257"/>
      <c r="WRG842" s="257"/>
      <c r="WRH842" s="257"/>
      <c r="WRI842" s="257"/>
      <c r="WRJ842" s="257"/>
      <c r="WRK842" s="257"/>
      <c r="WRL842" s="257"/>
      <c r="WRM842" s="257"/>
      <c r="WRN842" s="257"/>
      <c r="WRO842" s="257"/>
      <c r="WRP842" s="257"/>
      <c r="WRQ842" s="257"/>
      <c r="WRR842" s="257"/>
      <c r="WRS842" s="257"/>
      <c r="WRT842" s="257"/>
      <c r="WRU842" s="257"/>
      <c r="WRV842" s="257"/>
      <c r="WRW842" s="257"/>
      <c r="WRX842" s="257"/>
      <c r="WRY842" s="257"/>
      <c r="WRZ842" s="257"/>
      <c r="WSA842" s="257"/>
      <c r="WSB842" s="257"/>
      <c r="WSC842" s="257"/>
      <c r="WSD842" s="257"/>
      <c r="WSE842" s="257"/>
      <c r="WSF842" s="257"/>
      <c r="WSG842" s="257"/>
      <c r="WSH842" s="257"/>
      <c r="WSI842" s="257"/>
      <c r="WSJ842" s="257"/>
      <c r="WSK842" s="257"/>
      <c r="WSL842" s="257"/>
      <c r="WSM842" s="257"/>
      <c r="WSN842" s="257"/>
      <c r="WSO842" s="257"/>
      <c r="WSP842" s="257"/>
      <c r="WSQ842" s="257"/>
      <c r="WSR842" s="257"/>
      <c r="WSS842" s="257"/>
      <c r="WST842" s="257"/>
      <c r="WSU842" s="257"/>
      <c r="WSV842" s="257"/>
      <c r="WSW842" s="257"/>
      <c r="WSX842" s="257"/>
      <c r="WSY842" s="257"/>
      <c r="WSZ842" s="257"/>
      <c r="WTA842" s="257"/>
      <c r="WTB842" s="257"/>
      <c r="WTC842" s="257"/>
      <c r="WTD842" s="257"/>
      <c r="WTE842" s="257"/>
      <c r="WTF842" s="257"/>
      <c r="WTG842" s="257"/>
      <c r="WTH842" s="257"/>
      <c r="WTI842" s="257"/>
      <c r="WTJ842" s="257"/>
      <c r="WTK842" s="257"/>
      <c r="WTL842" s="257"/>
      <c r="WTM842" s="257"/>
      <c r="WTN842" s="257"/>
      <c r="WTO842" s="257"/>
      <c r="WTP842" s="257"/>
      <c r="WTQ842" s="257"/>
      <c r="WTR842" s="257"/>
      <c r="WTS842" s="257"/>
      <c r="WTT842" s="257"/>
      <c r="WTU842" s="257"/>
      <c r="WTV842" s="257"/>
      <c r="WTW842" s="257"/>
      <c r="WTX842" s="257"/>
      <c r="WTY842" s="257"/>
      <c r="WTZ842" s="257"/>
      <c r="WUA842" s="257"/>
      <c r="WUB842" s="257"/>
      <c r="WUC842" s="257"/>
      <c r="WUD842" s="257"/>
      <c r="WUE842" s="257"/>
      <c r="WUF842" s="257"/>
      <c r="WUG842" s="257"/>
      <c r="WUH842" s="257"/>
      <c r="WUI842" s="257"/>
      <c r="WUJ842" s="257"/>
      <c r="WUK842" s="257"/>
      <c r="WUL842" s="257"/>
      <c r="WUM842" s="257"/>
      <c r="WUN842" s="257"/>
      <c r="WUO842" s="257"/>
      <c r="WUP842" s="257"/>
      <c r="WUQ842" s="257"/>
      <c r="WUR842" s="257"/>
      <c r="WUS842" s="257"/>
      <c r="WUT842" s="257"/>
      <c r="WUU842" s="257"/>
      <c r="WUV842" s="257"/>
      <c r="WUW842" s="257"/>
      <c r="WUX842" s="257"/>
      <c r="WUY842" s="257"/>
      <c r="WUZ842" s="257"/>
      <c r="WVA842" s="257"/>
      <c r="WVB842" s="257"/>
      <c r="WVC842" s="257"/>
      <c r="WVD842" s="257"/>
      <c r="WVE842" s="257"/>
      <c r="WVF842" s="257"/>
      <c r="WVG842" s="257"/>
      <c r="WVH842" s="257"/>
      <c r="WVI842" s="257"/>
      <c r="WVJ842" s="257"/>
      <c r="WVK842" s="257"/>
      <c r="WVL842" s="257"/>
      <c r="WVM842" s="257"/>
      <c r="WVN842" s="257"/>
      <c r="WVO842" s="257"/>
      <c r="WVP842" s="257"/>
      <c r="WVQ842" s="257"/>
      <c r="WVR842" s="257"/>
      <c r="WVS842" s="257"/>
      <c r="WVT842" s="257"/>
      <c r="WVU842" s="257"/>
      <c r="WVV842" s="257"/>
      <c r="WVW842" s="257"/>
      <c r="WVX842" s="257"/>
      <c r="WVY842" s="257"/>
      <c r="WVZ842" s="257"/>
      <c r="WWA842" s="257"/>
      <c r="WWB842" s="257"/>
      <c r="WWC842" s="257"/>
      <c r="WWD842" s="257"/>
      <c r="WWE842" s="257"/>
      <c r="WWF842" s="257"/>
      <c r="WWG842" s="257"/>
      <c r="WWH842" s="257"/>
      <c r="WWI842" s="257"/>
      <c r="WWJ842" s="257"/>
      <c r="WWK842" s="257"/>
      <c r="WWL842" s="257"/>
      <c r="WWM842" s="257"/>
      <c r="WWN842" s="257"/>
      <c r="WWO842" s="257"/>
      <c r="WWP842" s="257"/>
      <c r="WWQ842" s="257"/>
      <c r="WWR842" s="257"/>
      <c r="WWS842" s="257"/>
      <c r="WWT842" s="257"/>
      <c r="WWU842" s="257"/>
      <c r="WWV842" s="257"/>
      <c r="WWW842" s="257"/>
      <c r="WWX842" s="257"/>
      <c r="WWY842" s="257"/>
      <c r="WWZ842" s="257"/>
      <c r="WXA842" s="257"/>
      <c r="WXB842" s="257"/>
      <c r="WXC842" s="257"/>
      <c r="WXD842" s="257"/>
      <c r="WXE842" s="257"/>
      <c r="WXF842" s="257"/>
      <c r="WXG842" s="257"/>
      <c r="WXH842" s="257"/>
      <c r="WXI842" s="257"/>
      <c r="WXJ842" s="257"/>
      <c r="WXK842" s="257"/>
      <c r="WXL842" s="257"/>
      <c r="WXM842" s="257"/>
      <c r="WXN842" s="257"/>
      <c r="WXO842" s="257"/>
      <c r="WXP842" s="257"/>
      <c r="WXQ842" s="257"/>
      <c r="WXR842" s="257"/>
      <c r="WXS842" s="257"/>
      <c r="WXT842" s="257"/>
      <c r="WXU842" s="257"/>
      <c r="WXV842" s="257"/>
      <c r="WXW842" s="257"/>
      <c r="WXX842" s="257"/>
      <c r="WXY842" s="257"/>
      <c r="WXZ842" s="257"/>
    </row>
    <row r="843" spans="2:16198" ht="35.25">
      <c r="B843" s="258">
        <v>15</v>
      </c>
      <c r="C843" s="239" t="s">
        <v>10997</v>
      </c>
      <c r="D843" s="233">
        <v>1982</v>
      </c>
      <c r="E843" s="233"/>
      <c r="F843" s="219" t="s">
        <v>17191</v>
      </c>
      <c r="G843" s="233">
        <v>2</v>
      </c>
      <c r="H843" s="233">
        <v>3</v>
      </c>
      <c r="I843" s="234">
        <v>845.9</v>
      </c>
      <c r="J843" s="234">
        <v>488.5</v>
      </c>
      <c r="K843" s="234">
        <v>488.5</v>
      </c>
      <c r="L843" s="240">
        <v>48</v>
      </c>
      <c r="M843" s="233" t="s">
        <v>17049</v>
      </c>
      <c r="N843" s="233" t="s">
        <v>17065</v>
      </c>
      <c r="O843" s="233" t="s">
        <v>17454</v>
      </c>
      <c r="P843" s="234">
        <v>6560974.5800000001</v>
      </c>
      <c r="Q843" s="237"/>
      <c r="R843" s="234">
        <v>5623242.8499999996</v>
      </c>
      <c r="S843" s="234">
        <v>296994.19</v>
      </c>
      <c r="T843" s="234">
        <f>P843-R843-S843</f>
        <v>640737.5400000005</v>
      </c>
      <c r="U843" s="220">
        <f t="shared" si="475"/>
        <v>7756.2059108641688</v>
      </c>
      <c r="V843" s="237">
        <v>10856.24</v>
      </c>
    </row>
    <row r="844" spans="2:16198" ht="35.25">
      <c r="B844" s="304" t="s">
        <v>17432</v>
      </c>
      <c r="C844" s="305"/>
      <c r="D844" s="305"/>
      <c r="E844" s="305"/>
      <c r="F844" s="305"/>
      <c r="G844" s="305"/>
      <c r="H844" s="305"/>
      <c r="I844" s="305"/>
      <c r="J844" s="305"/>
      <c r="K844" s="305"/>
      <c r="L844" s="305"/>
      <c r="M844" s="305"/>
      <c r="N844" s="305"/>
      <c r="O844" s="305"/>
      <c r="P844" s="305"/>
      <c r="Q844" s="305"/>
      <c r="R844" s="305"/>
      <c r="S844" s="305"/>
      <c r="T844" s="305"/>
      <c r="U844" s="305"/>
      <c r="V844" s="306"/>
    </row>
    <row r="845" spans="2:16198" s="256" customFormat="1" ht="35.25">
      <c r="B845" s="228" t="s">
        <v>17321</v>
      </c>
      <c r="C845" s="246"/>
      <c r="D845" s="219" t="s">
        <v>17027</v>
      </c>
      <c r="E845" s="219" t="s">
        <v>17027</v>
      </c>
      <c r="F845" s="219" t="s">
        <v>17027</v>
      </c>
      <c r="G845" s="219" t="s">
        <v>17027</v>
      </c>
      <c r="H845" s="219" t="s">
        <v>17027</v>
      </c>
      <c r="I845" s="224">
        <f>I846</f>
        <v>37527.699999999997</v>
      </c>
      <c r="J845" s="224">
        <f t="shared" ref="J845:L845" si="501">J846</f>
        <v>30128.6</v>
      </c>
      <c r="K845" s="224">
        <f t="shared" si="501"/>
        <v>30128.6</v>
      </c>
      <c r="L845" s="225">
        <f t="shared" si="501"/>
        <v>1236</v>
      </c>
      <c r="M845" s="219" t="s">
        <v>17027</v>
      </c>
      <c r="N845" s="219" t="s">
        <v>17027</v>
      </c>
      <c r="O845" s="222" t="s">
        <v>17027</v>
      </c>
      <c r="P845" s="226">
        <f>P846</f>
        <v>28378044.662</v>
      </c>
      <c r="Q845" s="226">
        <f t="shared" ref="Q845:T845" si="502">Q846</f>
        <v>0</v>
      </c>
      <c r="R845" s="224">
        <f t="shared" si="502"/>
        <v>14032878.49</v>
      </c>
      <c r="S845" s="224">
        <f t="shared" si="502"/>
        <v>0</v>
      </c>
      <c r="T845" s="224">
        <f t="shared" si="502"/>
        <v>14345166.172</v>
      </c>
      <c r="U845" s="220">
        <f>P845/I845</f>
        <v>756.18928583419722</v>
      </c>
      <c r="V845" s="237">
        <f>MAX(V846:V852)</f>
        <v>1083.0899999999999</v>
      </c>
      <c r="W845" s="257"/>
      <c r="X845" s="257"/>
      <c r="Y845" s="257"/>
      <c r="Z845" s="257"/>
      <c r="AA845" s="257"/>
      <c r="AB845" s="257"/>
      <c r="AC845" s="257"/>
      <c r="AD845" s="257"/>
      <c r="AE845" s="257"/>
      <c r="AF845" s="257"/>
      <c r="AG845" s="257"/>
      <c r="AH845" s="257"/>
      <c r="AI845" s="257"/>
      <c r="AJ845" s="257"/>
      <c r="AK845" s="257"/>
      <c r="AL845" s="257"/>
      <c r="AM845" s="257"/>
      <c r="AN845" s="257"/>
      <c r="AO845" s="257"/>
      <c r="AP845" s="257"/>
      <c r="AQ845" s="257"/>
      <c r="AR845" s="257"/>
      <c r="AS845" s="257"/>
      <c r="AT845" s="257"/>
      <c r="AU845" s="257"/>
      <c r="AV845" s="257"/>
      <c r="AW845" s="257"/>
      <c r="AX845" s="257"/>
      <c r="AY845" s="257"/>
      <c r="AZ845" s="257"/>
      <c r="BA845" s="257"/>
      <c r="BB845" s="257"/>
      <c r="BC845" s="257"/>
      <c r="BD845" s="257"/>
      <c r="BE845" s="257"/>
      <c r="BF845" s="257"/>
      <c r="BG845" s="257"/>
      <c r="BH845" s="257"/>
      <c r="BI845" s="257"/>
      <c r="BJ845" s="257"/>
      <c r="BK845" s="257"/>
      <c r="BL845" s="257"/>
      <c r="BM845" s="257"/>
      <c r="BN845" s="257"/>
      <c r="BO845" s="257"/>
      <c r="BP845" s="257"/>
      <c r="BQ845" s="257"/>
      <c r="BR845" s="257"/>
      <c r="BS845" s="257"/>
      <c r="BT845" s="257"/>
      <c r="BU845" s="257"/>
      <c r="BV845" s="257"/>
      <c r="BW845" s="257"/>
      <c r="BX845" s="257"/>
      <c r="BY845" s="257"/>
      <c r="BZ845" s="257"/>
      <c r="CA845" s="257"/>
      <c r="CB845" s="257"/>
      <c r="CC845" s="257"/>
      <c r="CD845" s="257"/>
      <c r="CE845" s="257"/>
      <c r="CF845" s="257"/>
      <c r="CG845" s="257"/>
      <c r="CH845" s="257"/>
      <c r="CI845" s="257"/>
      <c r="CJ845" s="257"/>
      <c r="CK845" s="257"/>
      <c r="CL845" s="257"/>
      <c r="CM845" s="257"/>
      <c r="CN845" s="257"/>
      <c r="CO845" s="257"/>
      <c r="CP845" s="257"/>
      <c r="CQ845" s="257"/>
      <c r="CR845" s="257"/>
      <c r="CS845" s="257"/>
      <c r="CT845" s="257"/>
      <c r="CU845" s="257"/>
      <c r="CV845" s="257"/>
      <c r="CW845" s="257"/>
      <c r="CX845" s="257"/>
      <c r="CY845" s="257"/>
      <c r="CZ845" s="257"/>
      <c r="DA845" s="257"/>
      <c r="DB845" s="257"/>
      <c r="DC845" s="257"/>
      <c r="DD845" s="257"/>
      <c r="DE845" s="257"/>
      <c r="DF845" s="257"/>
      <c r="DG845" s="257"/>
      <c r="DH845" s="257"/>
      <c r="DI845" s="257"/>
      <c r="DJ845" s="257"/>
      <c r="DK845" s="257"/>
      <c r="DL845" s="257"/>
      <c r="DM845" s="257"/>
      <c r="DN845" s="257"/>
      <c r="DO845" s="257"/>
      <c r="DP845" s="257"/>
      <c r="DQ845" s="257"/>
      <c r="DR845" s="257"/>
      <c r="DS845" s="257"/>
      <c r="DT845" s="257"/>
      <c r="DU845" s="257"/>
      <c r="DV845" s="257"/>
      <c r="DW845" s="257"/>
      <c r="DX845" s="257"/>
      <c r="DY845" s="257"/>
      <c r="DZ845" s="257"/>
      <c r="EA845" s="257"/>
      <c r="EB845" s="257"/>
      <c r="EC845" s="257"/>
      <c r="ED845" s="257"/>
      <c r="EE845" s="257"/>
      <c r="EF845" s="257"/>
      <c r="EG845" s="257"/>
      <c r="EH845" s="257"/>
      <c r="EI845" s="257"/>
      <c r="EJ845" s="257"/>
      <c r="EK845" s="257"/>
      <c r="EL845" s="257"/>
      <c r="EM845" s="257"/>
      <c r="EN845" s="257"/>
      <c r="EO845" s="257"/>
      <c r="EP845" s="257"/>
      <c r="EQ845" s="257"/>
      <c r="ER845" s="257"/>
      <c r="ES845" s="257"/>
      <c r="ET845" s="257"/>
      <c r="EU845" s="257"/>
      <c r="EV845" s="257"/>
      <c r="EW845" s="257"/>
      <c r="EX845" s="257"/>
      <c r="EY845" s="257"/>
      <c r="EZ845" s="257"/>
      <c r="FA845" s="257"/>
      <c r="FB845" s="257"/>
      <c r="FC845" s="257"/>
      <c r="FD845" s="257"/>
      <c r="FE845" s="257"/>
      <c r="FF845" s="257"/>
      <c r="FG845" s="257"/>
      <c r="FH845" s="257"/>
      <c r="FI845" s="257"/>
      <c r="FJ845" s="257"/>
      <c r="FK845" s="257"/>
      <c r="FL845" s="257"/>
      <c r="FM845" s="257"/>
      <c r="FN845" s="257"/>
      <c r="FO845" s="257"/>
      <c r="FP845" s="257"/>
      <c r="FQ845" s="257"/>
      <c r="FR845" s="257"/>
      <c r="FS845" s="257"/>
      <c r="FT845" s="257"/>
      <c r="FU845" s="257"/>
      <c r="FV845" s="257"/>
      <c r="FW845" s="257"/>
      <c r="FX845" s="257"/>
      <c r="FY845" s="257"/>
      <c r="FZ845" s="257"/>
      <c r="GA845" s="257"/>
      <c r="GB845" s="257"/>
      <c r="GC845" s="257"/>
      <c r="GD845" s="257"/>
      <c r="GE845" s="257"/>
      <c r="GF845" s="257"/>
      <c r="GG845" s="257"/>
      <c r="GH845" s="257"/>
      <c r="GI845" s="257"/>
      <c r="GJ845" s="257"/>
      <c r="GK845" s="257"/>
      <c r="GL845" s="257"/>
      <c r="GM845" s="257"/>
      <c r="GN845" s="257"/>
      <c r="GO845" s="257"/>
      <c r="GP845" s="257"/>
      <c r="GQ845" s="257"/>
      <c r="GR845" s="257"/>
      <c r="GS845" s="257"/>
      <c r="GT845" s="257"/>
      <c r="GU845" s="257"/>
      <c r="GV845" s="257"/>
      <c r="GW845" s="257"/>
      <c r="GX845" s="257"/>
      <c r="GY845" s="257"/>
      <c r="GZ845" s="257"/>
      <c r="HA845" s="257"/>
      <c r="HB845" s="257"/>
      <c r="HC845" s="257"/>
      <c r="HD845" s="257"/>
      <c r="HE845" s="257"/>
      <c r="HF845" s="257"/>
      <c r="HG845" s="257"/>
      <c r="HH845" s="257"/>
      <c r="HI845" s="257"/>
      <c r="HJ845" s="257"/>
      <c r="HK845" s="257"/>
      <c r="HL845" s="257"/>
      <c r="HM845" s="257"/>
      <c r="HN845" s="257"/>
      <c r="HO845" s="257"/>
      <c r="HP845" s="257"/>
      <c r="HQ845" s="257"/>
      <c r="HR845" s="257"/>
      <c r="HS845" s="257"/>
      <c r="HT845" s="257"/>
      <c r="HU845" s="257"/>
      <c r="HV845" s="257"/>
      <c r="HW845" s="257"/>
      <c r="HX845" s="257"/>
      <c r="HY845" s="257"/>
      <c r="HZ845" s="257"/>
      <c r="IA845" s="257"/>
      <c r="IB845" s="257"/>
      <c r="IC845" s="257"/>
      <c r="ID845" s="257"/>
      <c r="IE845" s="257"/>
      <c r="IF845" s="257"/>
      <c r="IG845" s="257"/>
      <c r="IH845" s="257"/>
      <c r="II845" s="257"/>
      <c r="IJ845" s="257"/>
      <c r="IK845" s="257"/>
      <c r="IL845" s="257"/>
      <c r="IM845" s="257"/>
      <c r="IN845" s="257"/>
      <c r="IO845" s="257"/>
      <c r="IP845" s="257"/>
      <c r="IQ845" s="257"/>
      <c r="IR845" s="257"/>
      <c r="IS845" s="257"/>
      <c r="IT845" s="257"/>
      <c r="IU845" s="257"/>
      <c r="IV845" s="257"/>
      <c r="IW845" s="257"/>
      <c r="IX845" s="257"/>
      <c r="IY845" s="257"/>
      <c r="IZ845" s="257"/>
      <c r="JA845" s="257"/>
      <c r="JB845" s="257"/>
      <c r="JC845" s="257"/>
      <c r="JD845" s="257"/>
      <c r="JE845" s="257"/>
      <c r="JF845" s="257"/>
      <c r="JG845" s="257"/>
      <c r="JH845" s="257"/>
      <c r="JI845" s="257"/>
      <c r="JJ845" s="257"/>
      <c r="JK845" s="257"/>
      <c r="JL845" s="257"/>
      <c r="JM845" s="257"/>
      <c r="JN845" s="257"/>
      <c r="JO845" s="257"/>
      <c r="JP845" s="257"/>
      <c r="JQ845" s="257"/>
      <c r="JR845" s="257"/>
      <c r="JS845" s="257"/>
      <c r="JT845" s="257"/>
      <c r="JU845" s="257"/>
      <c r="JV845" s="257"/>
      <c r="JW845" s="257"/>
      <c r="JX845" s="257"/>
      <c r="JY845" s="257"/>
      <c r="JZ845" s="257"/>
      <c r="KA845" s="257"/>
      <c r="KB845" s="257"/>
      <c r="KC845" s="257"/>
      <c r="KD845" s="257"/>
      <c r="KE845" s="257"/>
      <c r="KF845" s="257"/>
      <c r="KG845" s="257"/>
      <c r="KH845" s="257"/>
      <c r="KI845" s="257"/>
      <c r="KJ845" s="257"/>
      <c r="KK845" s="257"/>
      <c r="KL845" s="257"/>
      <c r="KM845" s="257"/>
      <c r="KN845" s="257"/>
      <c r="KO845" s="257"/>
      <c r="KP845" s="257"/>
      <c r="KQ845" s="257"/>
      <c r="KR845" s="257"/>
      <c r="KS845" s="257"/>
      <c r="KT845" s="257"/>
      <c r="KU845" s="257"/>
      <c r="KV845" s="257"/>
      <c r="KW845" s="257"/>
      <c r="KX845" s="257"/>
      <c r="KY845" s="257"/>
      <c r="KZ845" s="257"/>
      <c r="LA845" s="257"/>
      <c r="LB845" s="257"/>
      <c r="LC845" s="257"/>
      <c r="LD845" s="257"/>
      <c r="LE845" s="257"/>
      <c r="LF845" s="257"/>
      <c r="LG845" s="257"/>
      <c r="LH845" s="257"/>
      <c r="LI845" s="257"/>
      <c r="LJ845" s="257"/>
      <c r="LK845" s="257"/>
      <c r="LL845" s="257"/>
      <c r="LM845" s="257"/>
      <c r="LN845" s="257"/>
      <c r="LO845" s="257"/>
      <c r="LP845" s="257"/>
      <c r="LQ845" s="257"/>
      <c r="LR845" s="257"/>
      <c r="LS845" s="257"/>
      <c r="LT845" s="257"/>
      <c r="LU845" s="257"/>
      <c r="LV845" s="257"/>
      <c r="LW845" s="257"/>
      <c r="LX845" s="257"/>
      <c r="LY845" s="257"/>
      <c r="LZ845" s="257"/>
      <c r="MA845" s="257"/>
      <c r="MB845" s="257"/>
      <c r="MC845" s="257"/>
      <c r="MD845" s="257"/>
      <c r="ME845" s="257"/>
      <c r="MF845" s="257"/>
      <c r="MG845" s="257"/>
      <c r="MH845" s="257"/>
      <c r="MI845" s="257"/>
      <c r="MJ845" s="257"/>
      <c r="MK845" s="257"/>
      <c r="ML845" s="257"/>
      <c r="MM845" s="257"/>
      <c r="MN845" s="257"/>
      <c r="MO845" s="257"/>
      <c r="MP845" s="257"/>
      <c r="MQ845" s="257"/>
      <c r="MR845" s="257"/>
      <c r="MS845" s="257"/>
      <c r="MT845" s="257"/>
      <c r="MU845" s="257"/>
      <c r="MV845" s="257"/>
      <c r="MW845" s="257"/>
      <c r="MX845" s="257"/>
      <c r="MY845" s="257"/>
      <c r="MZ845" s="257"/>
      <c r="NA845" s="257"/>
      <c r="NB845" s="257"/>
      <c r="NC845" s="257"/>
      <c r="ND845" s="257"/>
      <c r="NE845" s="257"/>
      <c r="NF845" s="257"/>
      <c r="NG845" s="257"/>
      <c r="NH845" s="257"/>
      <c r="NI845" s="257"/>
      <c r="NJ845" s="257"/>
      <c r="NK845" s="257"/>
      <c r="NL845" s="257"/>
      <c r="NM845" s="257"/>
      <c r="NN845" s="257"/>
      <c r="NO845" s="257"/>
      <c r="NP845" s="257"/>
      <c r="NQ845" s="257"/>
      <c r="NR845" s="257"/>
      <c r="NS845" s="257"/>
      <c r="NT845" s="257"/>
      <c r="NU845" s="257"/>
      <c r="NV845" s="257"/>
      <c r="NW845" s="257"/>
      <c r="NX845" s="257"/>
      <c r="NY845" s="257"/>
      <c r="NZ845" s="257"/>
      <c r="OA845" s="257"/>
      <c r="OB845" s="257"/>
      <c r="OC845" s="257"/>
      <c r="OD845" s="257"/>
      <c r="OE845" s="257"/>
      <c r="OF845" s="257"/>
      <c r="OG845" s="257"/>
      <c r="OH845" s="257"/>
      <c r="OI845" s="257"/>
      <c r="OJ845" s="257"/>
      <c r="OK845" s="257"/>
      <c r="OL845" s="257"/>
      <c r="OM845" s="257"/>
      <c r="ON845" s="257"/>
      <c r="OO845" s="257"/>
      <c r="OP845" s="257"/>
      <c r="OQ845" s="257"/>
      <c r="OR845" s="257"/>
      <c r="OS845" s="257"/>
      <c r="OT845" s="257"/>
      <c r="OU845" s="257"/>
      <c r="OV845" s="257"/>
      <c r="OW845" s="257"/>
      <c r="OX845" s="257"/>
      <c r="OY845" s="257"/>
      <c r="OZ845" s="257"/>
      <c r="PA845" s="257"/>
      <c r="PB845" s="257"/>
      <c r="PC845" s="257"/>
      <c r="PD845" s="257"/>
      <c r="PE845" s="257"/>
      <c r="PF845" s="257"/>
      <c r="PG845" s="257"/>
      <c r="PH845" s="257"/>
      <c r="PI845" s="257"/>
      <c r="PJ845" s="257"/>
      <c r="PK845" s="257"/>
      <c r="PL845" s="257"/>
      <c r="PM845" s="257"/>
      <c r="PN845" s="257"/>
      <c r="PO845" s="257"/>
      <c r="PP845" s="257"/>
      <c r="PQ845" s="257"/>
      <c r="PR845" s="257"/>
      <c r="PS845" s="257"/>
      <c r="PT845" s="257"/>
      <c r="PU845" s="257"/>
      <c r="PV845" s="257"/>
      <c r="PW845" s="257"/>
      <c r="PX845" s="257"/>
      <c r="PY845" s="257"/>
      <c r="PZ845" s="257"/>
      <c r="QA845" s="257"/>
      <c r="QB845" s="257"/>
      <c r="QC845" s="257"/>
      <c r="QD845" s="257"/>
      <c r="QE845" s="257"/>
      <c r="QF845" s="257"/>
      <c r="QG845" s="257"/>
      <c r="QH845" s="257"/>
      <c r="QI845" s="257"/>
      <c r="QJ845" s="257"/>
      <c r="QK845" s="257"/>
      <c r="QL845" s="257"/>
      <c r="QM845" s="257"/>
      <c r="QN845" s="257"/>
      <c r="QO845" s="257"/>
      <c r="QP845" s="257"/>
      <c r="QQ845" s="257"/>
      <c r="QR845" s="257"/>
      <c r="QS845" s="257"/>
      <c r="QT845" s="257"/>
      <c r="QU845" s="257"/>
      <c r="QV845" s="257"/>
      <c r="QW845" s="257"/>
      <c r="QX845" s="257"/>
      <c r="QY845" s="257"/>
      <c r="QZ845" s="257"/>
      <c r="RA845" s="257"/>
      <c r="RB845" s="257"/>
      <c r="RC845" s="257"/>
      <c r="RD845" s="257"/>
      <c r="RE845" s="257"/>
      <c r="RF845" s="257"/>
      <c r="RG845" s="257"/>
      <c r="RH845" s="257"/>
      <c r="RI845" s="257"/>
      <c r="RJ845" s="257"/>
      <c r="RK845" s="257"/>
      <c r="RL845" s="257"/>
      <c r="RM845" s="257"/>
      <c r="RN845" s="257"/>
      <c r="RO845" s="257"/>
      <c r="RP845" s="257"/>
      <c r="RQ845" s="257"/>
      <c r="RR845" s="257"/>
      <c r="RS845" s="257"/>
      <c r="RT845" s="257"/>
      <c r="RU845" s="257"/>
      <c r="RV845" s="257"/>
      <c r="RW845" s="257"/>
      <c r="RX845" s="257"/>
      <c r="RY845" s="257"/>
      <c r="RZ845" s="257"/>
      <c r="SA845" s="257"/>
      <c r="SB845" s="257"/>
      <c r="SC845" s="257"/>
      <c r="SD845" s="257"/>
      <c r="SE845" s="257"/>
      <c r="SF845" s="257"/>
      <c r="SG845" s="257"/>
      <c r="SH845" s="257"/>
      <c r="SI845" s="257"/>
      <c r="SJ845" s="257"/>
      <c r="SK845" s="257"/>
      <c r="SL845" s="257"/>
      <c r="SM845" s="257"/>
      <c r="SN845" s="257"/>
      <c r="SO845" s="257"/>
      <c r="SP845" s="257"/>
      <c r="SQ845" s="257"/>
      <c r="SR845" s="257"/>
      <c r="SS845" s="257"/>
      <c r="ST845" s="257"/>
      <c r="SU845" s="257"/>
      <c r="SV845" s="257"/>
      <c r="SW845" s="257"/>
      <c r="SX845" s="257"/>
      <c r="SY845" s="257"/>
      <c r="SZ845" s="257"/>
      <c r="TA845" s="257"/>
      <c r="TB845" s="257"/>
      <c r="TC845" s="257"/>
      <c r="TD845" s="257"/>
      <c r="TE845" s="257"/>
      <c r="TF845" s="257"/>
      <c r="TG845" s="257"/>
      <c r="TH845" s="257"/>
      <c r="TI845" s="257"/>
      <c r="TJ845" s="257"/>
      <c r="TK845" s="257"/>
      <c r="TL845" s="257"/>
      <c r="TM845" s="257"/>
      <c r="TN845" s="257"/>
      <c r="TO845" s="257"/>
      <c r="TP845" s="257"/>
      <c r="TQ845" s="257"/>
      <c r="TR845" s="257"/>
      <c r="TS845" s="257"/>
      <c r="TT845" s="257"/>
      <c r="TU845" s="257"/>
      <c r="TV845" s="257"/>
      <c r="TW845" s="257"/>
      <c r="TX845" s="257"/>
      <c r="TY845" s="257"/>
      <c r="TZ845" s="257"/>
      <c r="UA845" s="257"/>
      <c r="UB845" s="257"/>
      <c r="UC845" s="257"/>
      <c r="UD845" s="257"/>
      <c r="UE845" s="257"/>
      <c r="UF845" s="257"/>
      <c r="UG845" s="257"/>
      <c r="UH845" s="257"/>
      <c r="UI845" s="257"/>
      <c r="UJ845" s="257"/>
      <c r="UK845" s="257"/>
      <c r="UL845" s="257"/>
      <c r="UM845" s="257"/>
      <c r="UN845" s="257"/>
      <c r="UO845" s="257"/>
      <c r="UP845" s="257"/>
      <c r="UQ845" s="257"/>
      <c r="UR845" s="257"/>
      <c r="US845" s="257"/>
      <c r="UT845" s="257"/>
      <c r="UU845" s="257"/>
      <c r="UV845" s="257"/>
      <c r="UW845" s="257"/>
      <c r="UX845" s="257"/>
      <c r="UY845" s="257"/>
      <c r="UZ845" s="257"/>
      <c r="VA845" s="257"/>
      <c r="VB845" s="257"/>
      <c r="VC845" s="257"/>
      <c r="VD845" s="257"/>
      <c r="VE845" s="257"/>
      <c r="VF845" s="257"/>
      <c r="VG845" s="257"/>
      <c r="VH845" s="257"/>
      <c r="VI845" s="257"/>
      <c r="VJ845" s="257"/>
      <c r="VK845" s="257"/>
      <c r="VL845" s="257"/>
      <c r="VM845" s="257"/>
      <c r="VN845" s="257"/>
      <c r="VO845" s="257"/>
      <c r="VP845" s="257"/>
      <c r="VQ845" s="257"/>
      <c r="VR845" s="257"/>
      <c r="VS845" s="257"/>
      <c r="VT845" s="257"/>
      <c r="VU845" s="257"/>
      <c r="VV845" s="257"/>
      <c r="VW845" s="257"/>
      <c r="VX845" s="257"/>
      <c r="VY845" s="257"/>
      <c r="VZ845" s="257"/>
      <c r="WA845" s="257"/>
      <c r="WB845" s="257"/>
      <c r="WC845" s="257"/>
      <c r="WD845" s="257"/>
      <c r="WE845" s="257"/>
      <c r="WF845" s="257"/>
      <c r="WG845" s="257"/>
      <c r="WH845" s="257"/>
      <c r="WI845" s="257"/>
      <c r="WJ845" s="257"/>
      <c r="WK845" s="257"/>
      <c r="WL845" s="257"/>
      <c r="WM845" s="257"/>
      <c r="WN845" s="257"/>
      <c r="WO845" s="257"/>
      <c r="WP845" s="257"/>
      <c r="WQ845" s="257"/>
      <c r="WR845" s="257"/>
      <c r="WS845" s="257"/>
      <c r="WT845" s="257"/>
      <c r="WU845" s="257"/>
      <c r="WV845" s="257"/>
      <c r="WW845" s="257"/>
      <c r="WX845" s="257"/>
      <c r="WY845" s="257"/>
      <c r="WZ845" s="257"/>
      <c r="XA845" s="257"/>
      <c r="XB845" s="257"/>
      <c r="XC845" s="257"/>
      <c r="XD845" s="257"/>
      <c r="XE845" s="257"/>
      <c r="XF845" s="257"/>
      <c r="XG845" s="257"/>
      <c r="XH845" s="257"/>
      <c r="XI845" s="257"/>
      <c r="XJ845" s="257"/>
      <c r="XK845" s="257"/>
      <c r="XL845" s="257"/>
      <c r="XM845" s="257"/>
      <c r="XN845" s="257"/>
      <c r="XO845" s="257"/>
      <c r="XP845" s="257"/>
      <c r="XQ845" s="257"/>
      <c r="XR845" s="257"/>
      <c r="XS845" s="257"/>
      <c r="XT845" s="257"/>
      <c r="XU845" s="257"/>
      <c r="XV845" s="257"/>
      <c r="XW845" s="257"/>
      <c r="XX845" s="257"/>
      <c r="XY845" s="257"/>
      <c r="XZ845" s="257"/>
      <c r="YA845" s="257"/>
      <c r="YB845" s="257"/>
      <c r="YC845" s="257"/>
      <c r="YD845" s="257"/>
      <c r="YE845" s="257"/>
      <c r="YF845" s="257"/>
      <c r="YG845" s="257"/>
      <c r="YH845" s="257"/>
      <c r="YI845" s="257"/>
      <c r="YJ845" s="257"/>
      <c r="YK845" s="257"/>
      <c r="YL845" s="257"/>
      <c r="YM845" s="257"/>
      <c r="YN845" s="257"/>
      <c r="YO845" s="257"/>
      <c r="YP845" s="257"/>
      <c r="YQ845" s="257"/>
      <c r="YR845" s="257"/>
      <c r="YS845" s="257"/>
      <c r="YT845" s="257"/>
      <c r="YU845" s="257"/>
      <c r="YV845" s="257"/>
      <c r="YW845" s="257"/>
      <c r="YX845" s="257"/>
      <c r="YY845" s="257"/>
      <c r="YZ845" s="257"/>
      <c r="ZA845" s="257"/>
      <c r="ZB845" s="257"/>
      <c r="ZC845" s="257"/>
      <c r="ZD845" s="257"/>
      <c r="ZE845" s="257"/>
      <c r="ZF845" s="257"/>
      <c r="ZG845" s="257"/>
      <c r="ZH845" s="257"/>
      <c r="ZI845" s="257"/>
      <c r="ZJ845" s="257"/>
      <c r="ZK845" s="257"/>
      <c r="ZL845" s="257"/>
      <c r="ZM845" s="257"/>
      <c r="ZN845" s="257"/>
      <c r="ZO845" s="257"/>
      <c r="ZP845" s="257"/>
      <c r="ZQ845" s="257"/>
      <c r="ZR845" s="257"/>
      <c r="ZS845" s="257"/>
      <c r="ZT845" s="257"/>
      <c r="ZU845" s="257"/>
      <c r="ZV845" s="257"/>
      <c r="ZW845" s="257"/>
      <c r="ZX845" s="257"/>
      <c r="ZY845" s="257"/>
      <c r="ZZ845" s="257"/>
      <c r="AAA845" s="257"/>
      <c r="AAB845" s="257"/>
      <c r="AAC845" s="257"/>
      <c r="AAD845" s="257"/>
      <c r="AAE845" s="257"/>
      <c r="AAF845" s="257"/>
      <c r="AAG845" s="257"/>
      <c r="AAH845" s="257"/>
      <c r="AAI845" s="257"/>
      <c r="AAJ845" s="257"/>
      <c r="AAK845" s="257"/>
      <c r="AAL845" s="257"/>
      <c r="AAM845" s="257"/>
      <c r="AAN845" s="257"/>
      <c r="AAO845" s="257"/>
      <c r="AAP845" s="257"/>
      <c r="AAQ845" s="257"/>
      <c r="AAR845" s="257"/>
      <c r="AAS845" s="257"/>
      <c r="AAT845" s="257"/>
      <c r="AAU845" s="257"/>
      <c r="AAV845" s="257"/>
      <c r="AAW845" s="257"/>
      <c r="AAX845" s="257"/>
      <c r="AAY845" s="257"/>
      <c r="AAZ845" s="257"/>
      <c r="ABA845" s="257"/>
      <c r="ABB845" s="257"/>
      <c r="ABC845" s="257"/>
      <c r="ABD845" s="257"/>
      <c r="ABE845" s="257"/>
      <c r="ABF845" s="257"/>
      <c r="ABG845" s="257"/>
      <c r="ABH845" s="257"/>
      <c r="ABI845" s="257"/>
      <c r="ABJ845" s="257"/>
      <c r="ABK845" s="257"/>
      <c r="ABL845" s="257"/>
      <c r="ABM845" s="257"/>
      <c r="ABN845" s="257"/>
      <c r="ABO845" s="257"/>
      <c r="ABP845" s="257"/>
      <c r="ABQ845" s="257"/>
      <c r="ABR845" s="257"/>
      <c r="ABS845" s="257"/>
      <c r="ABT845" s="257"/>
      <c r="ABU845" s="257"/>
      <c r="ABV845" s="257"/>
      <c r="ABW845" s="257"/>
      <c r="ABX845" s="257"/>
      <c r="ABY845" s="257"/>
      <c r="ABZ845" s="257"/>
      <c r="ACA845" s="257"/>
      <c r="ACB845" s="257"/>
      <c r="ACC845" s="257"/>
      <c r="ACD845" s="257"/>
      <c r="ACE845" s="257"/>
      <c r="ACF845" s="257"/>
      <c r="ACG845" s="257"/>
      <c r="ACH845" s="257"/>
      <c r="ACI845" s="257"/>
      <c r="ACJ845" s="257"/>
      <c r="ACK845" s="257"/>
      <c r="ACL845" s="257"/>
      <c r="ACM845" s="257"/>
      <c r="ACN845" s="257"/>
      <c r="ACO845" s="257"/>
      <c r="ACP845" s="257"/>
      <c r="ACQ845" s="257"/>
      <c r="ACR845" s="257"/>
      <c r="ACS845" s="257"/>
      <c r="ACT845" s="257"/>
      <c r="ACU845" s="257"/>
      <c r="ACV845" s="257"/>
      <c r="ACW845" s="257"/>
      <c r="ACX845" s="257"/>
      <c r="ACY845" s="257"/>
      <c r="ACZ845" s="257"/>
      <c r="ADA845" s="257"/>
      <c r="ADB845" s="257"/>
      <c r="ADC845" s="257"/>
      <c r="ADD845" s="257"/>
      <c r="ADE845" s="257"/>
      <c r="ADF845" s="257"/>
      <c r="ADG845" s="257"/>
      <c r="ADH845" s="257"/>
      <c r="ADI845" s="257"/>
      <c r="ADJ845" s="257"/>
      <c r="ADK845" s="257"/>
      <c r="ADL845" s="257"/>
      <c r="ADM845" s="257"/>
      <c r="ADN845" s="257"/>
      <c r="ADO845" s="257"/>
      <c r="ADP845" s="257"/>
      <c r="ADQ845" s="257"/>
      <c r="ADR845" s="257"/>
      <c r="ADS845" s="257"/>
      <c r="ADT845" s="257"/>
      <c r="ADU845" s="257"/>
      <c r="ADV845" s="257"/>
      <c r="ADW845" s="257"/>
      <c r="ADX845" s="257"/>
      <c r="ADY845" s="257"/>
      <c r="ADZ845" s="257"/>
      <c r="AEA845" s="257"/>
      <c r="AEB845" s="257"/>
      <c r="AEC845" s="257"/>
      <c r="AED845" s="257"/>
      <c r="AEE845" s="257"/>
      <c r="AEF845" s="257"/>
      <c r="AEG845" s="257"/>
      <c r="AEH845" s="257"/>
      <c r="AEI845" s="257"/>
      <c r="AEJ845" s="257"/>
      <c r="AEK845" s="257"/>
      <c r="AEL845" s="257"/>
      <c r="AEM845" s="257"/>
      <c r="AEN845" s="257"/>
      <c r="AEO845" s="257"/>
      <c r="AEP845" s="257"/>
      <c r="AEQ845" s="257"/>
      <c r="AER845" s="257"/>
      <c r="AES845" s="257"/>
      <c r="AET845" s="257"/>
      <c r="AEU845" s="257"/>
      <c r="AEV845" s="257"/>
      <c r="AEW845" s="257"/>
      <c r="AEX845" s="257"/>
      <c r="AEY845" s="257"/>
      <c r="AEZ845" s="257"/>
      <c r="AFA845" s="257"/>
      <c r="AFB845" s="257"/>
      <c r="AFC845" s="257"/>
      <c r="AFD845" s="257"/>
      <c r="AFE845" s="257"/>
      <c r="AFF845" s="257"/>
      <c r="AFG845" s="257"/>
      <c r="AFH845" s="257"/>
      <c r="AFI845" s="257"/>
      <c r="AFJ845" s="257"/>
      <c r="AFK845" s="257"/>
      <c r="AFL845" s="257"/>
      <c r="AFM845" s="257"/>
      <c r="AFN845" s="257"/>
      <c r="AFO845" s="257"/>
      <c r="AFP845" s="257"/>
      <c r="AFQ845" s="257"/>
      <c r="AFR845" s="257"/>
      <c r="AFS845" s="257"/>
      <c r="AFT845" s="257"/>
      <c r="AFU845" s="257"/>
      <c r="AFV845" s="257"/>
      <c r="AFW845" s="257"/>
      <c r="AFX845" s="257"/>
      <c r="AFY845" s="257"/>
      <c r="AFZ845" s="257"/>
      <c r="AGA845" s="257"/>
      <c r="AGB845" s="257"/>
      <c r="AGC845" s="257"/>
      <c r="AGD845" s="257"/>
      <c r="AGE845" s="257"/>
      <c r="AGF845" s="257"/>
      <c r="AGG845" s="257"/>
      <c r="AGH845" s="257"/>
      <c r="AGI845" s="257"/>
      <c r="AGJ845" s="257"/>
      <c r="AGK845" s="257"/>
      <c r="AGL845" s="257"/>
      <c r="AGM845" s="257"/>
      <c r="AGN845" s="257"/>
      <c r="AGO845" s="257"/>
      <c r="AGP845" s="257"/>
      <c r="AGQ845" s="257"/>
      <c r="AGR845" s="257"/>
      <c r="AGS845" s="257"/>
      <c r="AGT845" s="257"/>
      <c r="AGU845" s="257"/>
      <c r="AGV845" s="257"/>
      <c r="AGW845" s="257"/>
      <c r="AGX845" s="257"/>
      <c r="AGY845" s="257"/>
      <c r="AGZ845" s="257"/>
      <c r="AHA845" s="257"/>
      <c r="AHB845" s="257"/>
      <c r="AHC845" s="257"/>
      <c r="AHD845" s="257"/>
      <c r="AHE845" s="257"/>
      <c r="AHF845" s="257"/>
      <c r="AHG845" s="257"/>
      <c r="AHH845" s="257"/>
      <c r="AHI845" s="257"/>
      <c r="AHJ845" s="257"/>
      <c r="AHK845" s="257"/>
      <c r="AHL845" s="257"/>
      <c r="AHM845" s="257"/>
      <c r="AHN845" s="257"/>
      <c r="AHO845" s="257"/>
      <c r="AHP845" s="257"/>
      <c r="AHQ845" s="257"/>
      <c r="AHR845" s="257"/>
      <c r="AHS845" s="257"/>
      <c r="AHT845" s="257"/>
      <c r="AHU845" s="257"/>
      <c r="AHV845" s="257"/>
      <c r="AHW845" s="257"/>
      <c r="AHX845" s="257"/>
      <c r="AHY845" s="257"/>
      <c r="AHZ845" s="257"/>
      <c r="AIA845" s="257"/>
      <c r="AIB845" s="257"/>
      <c r="AIC845" s="257"/>
      <c r="AID845" s="257"/>
      <c r="AIE845" s="257"/>
      <c r="AIF845" s="257"/>
      <c r="AIG845" s="257"/>
      <c r="AIH845" s="257"/>
      <c r="AII845" s="257"/>
      <c r="AIJ845" s="257"/>
      <c r="AIK845" s="257"/>
      <c r="AIL845" s="257"/>
      <c r="AIM845" s="257"/>
      <c r="AIN845" s="257"/>
      <c r="AIO845" s="257"/>
      <c r="AIP845" s="257"/>
      <c r="AIQ845" s="257"/>
      <c r="AIR845" s="257"/>
      <c r="AIS845" s="257"/>
      <c r="AIT845" s="257"/>
      <c r="AIU845" s="257"/>
      <c r="AIV845" s="257"/>
      <c r="AIW845" s="257"/>
      <c r="AIX845" s="257"/>
      <c r="AIY845" s="257"/>
      <c r="AIZ845" s="257"/>
      <c r="AJA845" s="257"/>
      <c r="AJB845" s="257"/>
      <c r="AJC845" s="257"/>
      <c r="AJD845" s="257"/>
      <c r="AJE845" s="257"/>
      <c r="AJF845" s="257"/>
      <c r="AJG845" s="257"/>
      <c r="AJH845" s="257"/>
      <c r="AJI845" s="257"/>
      <c r="AJJ845" s="257"/>
      <c r="AJK845" s="257"/>
      <c r="AJL845" s="257"/>
      <c r="AJM845" s="257"/>
      <c r="AJN845" s="257"/>
      <c r="AJO845" s="257"/>
      <c r="AJP845" s="257"/>
      <c r="AJQ845" s="257"/>
      <c r="AJR845" s="257"/>
      <c r="AJS845" s="257"/>
      <c r="AJT845" s="257"/>
      <c r="AJU845" s="257"/>
      <c r="AJV845" s="257"/>
      <c r="AJW845" s="257"/>
      <c r="AJX845" s="257"/>
      <c r="AJY845" s="257"/>
      <c r="AJZ845" s="257"/>
      <c r="AKA845" s="257"/>
      <c r="AKB845" s="257"/>
      <c r="AKC845" s="257"/>
      <c r="AKD845" s="257"/>
      <c r="AKE845" s="257"/>
      <c r="AKF845" s="257"/>
      <c r="AKG845" s="257"/>
      <c r="AKH845" s="257"/>
      <c r="AKI845" s="257"/>
      <c r="AKJ845" s="257"/>
      <c r="AKK845" s="257"/>
      <c r="AKL845" s="257"/>
      <c r="AKM845" s="257"/>
      <c r="AKN845" s="257"/>
      <c r="AKO845" s="257"/>
      <c r="AKP845" s="257"/>
      <c r="AKQ845" s="257"/>
      <c r="AKR845" s="257"/>
      <c r="AKS845" s="257"/>
      <c r="AKT845" s="257"/>
      <c r="AKU845" s="257"/>
      <c r="AKV845" s="257"/>
      <c r="AKW845" s="257"/>
      <c r="AKX845" s="257"/>
      <c r="AKY845" s="257"/>
      <c r="AKZ845" s="257"/>
      <c r="ALA845" s="257"/>
      <c r="ALB845" s="257"/>
      <c r="ALC845" s="257"/>
      <c r="ALD845" s="257"/>
      <c r="ALE845" s="257"/>
      <c r="ALF845" s="257"/>
      <c r="ALG845" s="257"/>
      <c r="ALH845" s="257"/>
      <c r="ALI845" s="257"/>
      <c r="ALJ845" s="257"/>
      <c r="ALK845" s="257"/>
      <c r="ALL845" s="257"/>
      <c r="ALM845" s="257"/>
      <c r="ALN845" s="257"/>
      <c r="ALO845" s="257"/>
      <c r="ALP845" s="257"/>
      <c r="ALQ845" s="257"/>
      <c r="ALR845" s="257"/>
      <c r="ALS845" s="257"/>
      <c r="ALT845" s="257"/>
      <c r="ALU845" s="257"/>
      <c r="ALV845" s="257"/>
      <c r="ALW845" s="257"/>
      <c r="ALX845" s="257"/>
      <c r="ALY845" s="257"/>
      <c r="ALZ845" s="257"/>
      <c r="AMA845" s="257"/>
      <c r="AMB845" s="257"/>
      <c r="AMC845" s="257"/>
      <c r="AMD845" s="257"/>
      <c r="AME845" s="257"/>
      <c r="AMF845" s="257"/>
      <c r="AMG845" s="257"/>
      <c r="AMH845" s="257"/>
      <c r="AMI845" s="257"/>
      <c r="AMJ845" s="257"/>
      <c r="AMK845" s="257"/>
      <c r="AML845" s="257"/>
      <c r="AMM845" s="257"/>
      <c r="AMN845" s="257"/>
      <c r="AMO845" s="257"/>
      <c r="AMP845" s="257"/>
      <c r="AMQ845" s="257"/>
      <c r="AMR845" s="257"/>
      <c r="AMS845" s="257"/>
      <c r="AMT845" s="257"/>
      <c r="AMU845" s="257"/>
      <c r="AMV845" s="257"/>
      <c r="AMW845" s="257"/>
      <c r="AMX845" s="257"/>
      <c r="AMY845" s="257"/>
      <c r="AMZ845" s="257"/>
      <c r="ANA845" s="257"/>
      <c r="ANB845" s="257"/>
      <c r="ANC845" s="257"/>
      <c r="AND845" s="257"/>
      <c r="ANE845" s="257"/>
      <c r="ANF845" s="257"/>
      <c r="ANG845" s="257"/>
      <c r="ANH845" s="257"/>
      <c r="ANI845" s="257"/>
      <c r="ANJ845" s="257"/>
      <c r="ANK845" s="257"/>
      <c r="ANL845" s="257"/>
      <c r="ANM845" s="257"/>
      <c r="ANN845" s="257"/>
      <c r="ANO845" s="257"/>
      <c r="ANP845" s="257"/>
      <c r="ANQ845" s="257"/>
      <c r="ANR845" s="257"/>
      <c r="ANS845" s="257"/>
      <c r="ANT845" s="257"/>
      <c r="ANU845" s="257"/>
      <c r="ANV845" s="257"/>
      <c r="ANW845" s="257"/>
      <c r="ANX845" s="257"/>
      <c r="ANY845" s="257"/>
      <c r="ANZ845" s="257"/>
      <c r="AOA845" s="257"/>
      <c r="AOB845" s="257"/>
      <c r="AOC845" s="257"/>
      <c r="AOD845" s="257"/>
      <c r="AOE845" s="257"/>
      <c r="AOF845" s="257"/>
      <c r="AOG845" s="257"/>
      <c r="AOH845" s="257"/>
      <c r="AOI845" s="257"/>
      <c r="AOJ845" s="257"/>
      <c r="AOK845" s="257"/>
      <c r="AOL845" s="257"/>
      <c r="AOM845" s="257"/>
      <c r="AON845" s="257"/>
      <c r="AOO845" s="257"/>
      <c r="AOP845" s="257"/>
      <c r="AOQ845" s="257"/>
      <c r="AOR845" s="257"/>
      <c r="AOS845" s="257"/>
      <c r="AOT845" s="257"/>
      <c r="AOU845" s="257"/>
      <c r="AOV845" s="257"/>
      <c r="AOW845" s="257"/>
      <c r="AOX845" s="257"/>
      <c r="AOY845" s="257"/>
      <c r="AOZ845" s="257"/>
      <c r="APA845" s="257"/>
      <c r="APB845" s="257"/>
      <c r="APC845" s="257"/>
      <c r="APD845" s="257"/>
      <c r="APE845" s="257"/>
      <c r="APF845" s="257"/>
      <c r="APG845" s="257"/>
      <c r="APH845" s="257"/>
      <c r="API845" s="257"/>
      <c r="APJ845" s="257"/>
      <c r="APK845" s="257"/>
      <c r="APL845" s="257"/>
      <c r="APM845" s="257"/>
      <c r="APN845" s="257"/>
      <c r="APO845" s="257"/>
      <c r="APP845" s="257"/>
      <c r="APQ845" s="257"/>
      <c r="APR845" s="257"/>
      <c r="APS845" s="257"/>
      <c r="APT845" s="257"/>
      <c r="APU845" s="257"/>
      <c r="APV845" s="257"/>
      <c r="APW845" s="257"/>
      <c r="APX845" s="257"/>
      <c r="APY845" s="257"/>
      <c r="APZ845" s="257"/>
      <c r="AQA845" s="257"/>
      <c r="AQB845" s="257"/>
      <c r="AQC845" s="257"/>
      <c r="AQD845" s="257"/>
      <c r="AQE845" s="257"/>
      <c r="AQF845" s="257"/>
      <c r="AQG845" s="257"/>
      <c r="AQH845" s="257"/>
      <c r="AQI845" s="257"/>
      <c r="AQJ845" s="257"/>
      <c r="AQK845" s="257"/>
      <c r="AQL845" s="257"/>
      <c r="AQM845" s="257"/>
      <c r="AQN845" s="257"/>
      <c r="AQO845" s="257"/>
      <c r="AQP845" s="257"/>
      <c r="AQQ845" s="257"/>
      <c r="AQR845" s="257"/>
      <c r="AQS845" s="257"/>
      <c r="AQT845" s="257"/>
      <c r="AQU845" s="257"/>
      <c r="AQV845" s="257"/>
      <c r="AQW845" s="257"/>
      <c r="AQX845" s="257"/>
      <c r="AQY845" s="257"/>
      <c r="AQZ845" s="257"/>
      <c r="ARA845" s="257"/>
      <c r="ARB845" s="257"/>
      <c r="ARC845" s="257"/>
      <c r="ARD845" s="257"/>
      <c r="ARE845" s="257"/>
      <c r="ARF845" s="257"/>
      <c r="ARG845" s="257"/>
      <c r="ARH845" s="257"/>
      <c r="ARI845" s="257"/>
      <c r="ARJ845" s="257"/>
      <c r="ARK845" s="257"/>
      <c r="ARL845" s="257"/>
      <c r="ARM845" s="257"/>
      <c r="ARN845" s="257"/>
      <c r="ARO845" s="257"/>
      <c r="ARP845" s="257"/>
      <c r="ARQ845" s="257"/>
      <c r="ARR845" s="257"/>
      <c r="ARS845" s="257"/>
      <c r="ART845" s="257"/>
      <c r="ARU845" s="257"/>
      <c r="ARV845" s="257"/>
      <c r="ARW845" s="257"/>
      <c r="ARX845" s="257"/>
      <c r="ARY845" s="257"/>
      <c r="ARZ845" s="257"/>
      <c r="ASA845" s="257"/>
      <c r="ASB845" s="257"/>
      <c r="ASC845" s="257"/>
      <c r="ASD845" s="257"/>
      <c r="ASE845" s="257"/>
      <c r="ASF845" s="257"/>
      <c r="ASG845" s="257"/>
      <c r="ASH845" s="257"/>
      <c r="ASI845" s="257"/>
      <c r="ASJ845" s="257"/>
      <c r="ASK845" s="257"/>
      <c r="ASL845" s="257"/>
      <c r="ASM845" s="257"/>
      <c r="ASN845" s="257"/>
      <c r="ASO845" s="257"/>
      <c r="ASP845" s="257"/>
      <c r="ASQ845" s="257"/>
      <c r="ASR845" s="257"/>
      <c r="ASS845" s="257"/>
      <c r="AST845" s="257"/>
      <c r="ASU845" s="257"/>
      <c r="ASV845" s="257"/>
      <c r="ASW845" s="257"/>
      <c r="ASX845" s="257"/>
      <c r="ASY845" s="257"/>
      <c r="ASZ845" s="257"/>
      <c r="ATA845" s="257"/>
      <c r="ATB845" s="257"/>
      <c r="ATC845" s="257"/>
      <c r="ATD845" s="257"/>
      <c r="ATE845" s="257"/>
      <c r="ATF845" s="257"/>
      <c r="ATG845" s="257"/>
      <c r="ATH845" s="257"/>
      <c r="ATI845" s="257"/>
      <c r="ATJ845" s="257"/>
      <c r="ATK845" s="257"/>
      <c r="ATL845" s="257"/>
      <c r="ATM845" s="257"/>
      <c r="ATN845" s="257"/>
      <c r="ATO845" s="257"/>
      <c r="ATP845" s="257"/>
      <c r="ATQ845" s="257"/>
      <c r="ATR845" s="257"/>
      <c r="ATS845" s="257"/>
      <c r="ATT845" s="257"/>
      <c r="ATU845" s="257"/>
      <c r="ATV845" s="257"/>
      <c r="ATW845" s="257"/>
      <c r="ATX845" s="257"/>
      <c r="ATY845" s="257"/>
      <c r="ATZ845" s="257"/>
      <c r="AUA845" s="257"/>
      <c r="AUB845" s="257"/>
      <c r="AUC845" s="257"/>
      <c r="AUD845" s="257"/>
      <c r="AUE845" s="257"/>
      <c r="AUF845" s="257"/>
      <c r="AUG845" s="257"/>
      <c r="AUH845" s="257"/>
      <c r="AUI845" s="257"/>
      <c r="AUJ845" s="257"/>
      <c r="AUK845" s="257"/>
      <c r="AUL845" s="257"/>
      <c r="AUM845" s="257"/>
      <c r="AUN845" s="257"/>
      <c r="AUO845" s="257"/>
      <c r="AUP845" s="257"/>
      <c r="AUQ845" s="257"/>
      <c r="AUR845" s="257"/>
      <c r="AUS845" s="257"/>
      <c r="AUT845" s="257"/>
      <c r="AUU845" s="257"/>
      <c r="AUV845" s="257"/>
      <c r="AUW845" s="257"/>
      <c r="AUX845" s="257"/>
      <c r="AUY845" s="257"/>
      <c r="AUZ845" s="257"/>
      <c r="AVA845" s="257"/>
      <c r="AVB845" s="257"/>
      <c r="AVC845" s="257"/>
      <c r="AVD845" s="257"/>
      <c r="AVE845" s="257"/>
      <c r="AVF845" s="257"/>
      <c r="AVG845" s="257"/>
      <c r="AVH845" s="257"/>
      <c r="AVI845" s="257"/>
      <c r="AVJ845" s="257"/>
      <c r="AVK845" s="257"/>
      <c r="AVL845" s="257"/>
      <c r="AVM845" s="257"/>
      <c r="AVN845" s="257"/>
      <c r="AVO845" s="257"/>
      <c r="AVP845" s="257"/>
      <c r="AVQ845" s="257"/>
      <c r="AVR845" s="257"/>
      <c r="AVS845" s="257"/>
      <c r="AVT845" s="257"/>
      <c r="AVU845" s="257"/>
      <c r="AVV845" s="257"/>
      <c r="AVW845" s="257"/>
      <c r="AVX845" s="257"/>
      <c r="AVY845" s="257"/>
      <c r="AVZ845" s="257"/>
      <c r="AWA845" s="257"/>
      <c r="AWB845" s="257"/>
      <c r="AWC845" s="257"/>
      <c r="AWD845" s="257"/>
      <c r="AWE845" s="257"/>
      <c r="AWF845" s="257"/>
      <c r="AWG845" s="257"/>
      <c r="AWH845" s="257"/>
      <c r="AWI845" s="257"/>
      <c r="AWJ845" s="257"/>
      <c r="AWK845" s="257"/>
      <c r="AWL845" s="257"/>
      <c r="AWM845" s="257"/>
      <c r="AWN845" s="257"/>
      <c r="AWO845" s="257"/>
      <c r="AWP845" s="257"/>
      <c r="AWQ845" s="257"/>
      <c r="AWR845" s="257"/>
      <c r="AWS845" s="257"/>
      <c r="AWT845" s="257"/>
      <c r="AWU845" s="257"/>
      <c r="AWV845" s="257"/>
      <c r="AWW845" s="257"/>
      <c r="AWX845" s="257"/>
      <c r="AWY845" s="257"/>
      <c r="AWZ845" s="257"/>
      <c r="AXA845" s="257"/>
      <c r="AXB845" s="257"/>
      <c r="AXC845" s="257"/>
      <c r="AXD845" s="257"/>
      <c r="AXE845" s="257"/>
      <c r="AXF845" s="257"/>
      <c r="AXG845" s="257"/>
      <c r="AXH845" s="257"/>
      <c r="AXI845" s="257"/>
      <c r="AXJ845" s="257"/>
      <c r="AXK845" s="257"/>
      <c r="AXL845" s="257"/>
      <c r="AXM845" s="257"/>
      <c r="AXN845" s="257"/>
      <c r="AXO845" s="257"/>
      <c r="AXP845" s="257"/>
      <c r="AXQ845" s="257"/>
      <c r="AXR845" s="257"/>
      <c r="AXS845" s="257"/>
      <c r="AXT845" s="257"/>
      <c r="AXU845" s="257"/>
      <c r="AXV845" s="257"/>
      <c r="AXW845" s="257"/>
      <c r="AXX845" s="257"/>
      <c r="AXY845" s="257"/>
      <c r="AXZ845" s="257"/>
      <c r="AYA845" s="257"/>
      <c r="AYB845" s="257"/>
      <c r="AYC845" s="257"/>
      <c r="AYD845" s="257"/>
      <c r="AYE845" s="257"/>
      <c r="AYF845" s="257"/>
      <c r="AYG845" s="257"/>
      <c r="AYH845" s="257"/>
      <c r="AYI845" s="257"/>
      <c r="AYJ845" s="257"/>
      <c r="AYK845" s="257"/>
      <c r="AYL845" s="257"/>
      <c r="AYM845" s="257"/>
      <c r="AYN845" s="257"/>
      <c r="AYO845" s="257"/>
      <c r="AYP845" s="257"/>
      <c r="AYQ845" s="257"/>
      <c r="AYR845" s="257"/>
      <c r="AYS845" s="257"/>
      <c r="AYT845" s="257"/>
      <c r="AYU845" s="257"/>
      <c r="AYV845" s="257"/>
      <c r="AYW845" s="257"/>
      <c r="AYX845" s="257"/>
      <c r="AYY845" s="257"/>
      <c r="AYZ845" s="257"/>
      <c r="AZA845" s="257"/>
      <c r="AZB845" s="257"/>
      <c r="AZC845" s="257"/>
      <c r="AZD845" s="257"/>
      <c r="AZE845" s="257"/>
      <c r="AZF845" s="257"/>
      <c r="AZG845" s="257"/>
      <c r="AZH845" s="257"/>
      <c r="AZI845" s="257"/>
      <c r="AZJ845" s="257"/>
      <c r="AZK845" s="257"/>
      <c r="AZL845" s="257"/>
      <c r="AZM845" s="257"/>
      <c r="AZN845" s="257"/>
      <c r="AZO845" s="257"/>
      <c r="AZP845" s="257"/>
      <c r="AZQ845" s="257"/>
      <c r="AZR845" s="257"/>
      <c r="AZS845" s="257"/>
      <c r="AZT845" s="257"/>
      <c r="AZU845" s="257"/>
      <c r="AZV845" s="257"/>
      <c r="AZW845" s="257"/>
      <c r="AZX845" s="257"/>
      <c r="AZY845" s="257"/>
      <c r="AZZ845" s="257"/>
      <c r="BAA845" s="257"/>
      <c r="BAB845" s="257"/>
      <c r="BAC845" s="257"/>
      <c r="BAD845" s="257"/>
      <c r="BAE845" s="257"/>
      <c r="BAF845" s="257"/>
      <c r="BAG845" s="257"/>
      <c r="BAH845" s="257"/>
      <c r="BAI845" s="257"/>
      <c r="BAJ845" s="257"/>
      <c r="BAK845" s="257"/>
      <c r="BAL845" s="257"/>
      <c r="BAM845" s="257"/>
      <c r="BAN845" s="257"/>
      <c r="BAO845" s="257"/>
      <c r="BAP845" s="257"/>
      <c r="BAQ845" s="257"/>
      <c r="BAR845" s="257"/>
      <c r="BAS845" s="257"/>
      <c r="BAT845" s="257"/>
      <c r="BAU845" s="257"/>
      <c r="BAV845" s="257"/>
      <c r="BAW845" s="257"/>
      <c r="BAX845" s="257"/>
      <c r="BAY845" s="257"/>
      <c r="BAZ845" s="257"/>
      <c r="BBA845" s="257"/>
      <c r="BBB845" s="257"/>
      <c r="BBC845" s="257"/>
      <c r="BBD845" s="257"/>
      <c r="BBE845" s="257"/>
      <c r="BBF845" s="257"/>
      <c r="BBG845" s="257"/>
      <c r="BBH845" s="257"/>
      <c r="BBI845" s="257"/>
      <c r="BBJ845" s="257"/>
      <c r="BBK845" s="257"/>
      <c r="BBL845" s="257"/>
      <c r="BBM845" s="257"/>
      <c r="BBN845" s="257"/>
      <c r="BBO845" s="257"/>
      <c r="BBP845" s="257"/>
      <c r="BBQ845" s="257"/>
      <c r="BBR845" s="257"/>
      <c r="BBS845" s="257"/>
      <c r="BBT845" s="257"/>
      <c r="BBU845" s="257"/>
      <c r="BBV845" s="257"/>
      <c r="BBW845" s="257"/>
      <c r="BBX845" s="257"/>
      <c r="BBY845" s="257"/>
      <c r="BBZ845" s="257"/>
      <c r="BCA845" s="257"/>
      <c r="BCB845" s="257"/>
      <c r="BCC845" s="257"/>
      <c r="BCD845" s="257"/>
      <c r="BCE845" s="257"/>
      <c r="BCF845" s="257"/>
      <c r="BCG845" s="257"/>
      <c r="BCH845" s="257"/>
      <c r="BCI845" s="257"/>
      <c r="BCJ845" s="257"/>
      <c r="BCK845" s="257"/>
      <c r="BCL845" s="257"/>
      <c r="BCM845" s="257"/>
      <c r="BCN845" s="257"/>
      <c r="BCO845" s="257"/>
      <c r="BCP845" s="257"/>
      <c r="BCQ845" s="257"/>
      <c r="BCR845" s="257"/>
      <c r="BCS845" s="257"/>
      <c r="BCT845" s="257"/>
      <c r="BCU845" s="257"/>
      <c r="BCV845" s="257"/>
      <c r="BCW845" s="257"/>
      <c r="BCX845" s="257"/>
      <c r="BCY845" s="257"/>
      <c r="BCZ845" s="257"/>
      <c r="BDA845" s="257"/>
      <c r="BDB845" s="257"/>
      <c r="BDC845" s="257"/>
      <c r="BDD845" s="257"/>
      <c r="BDE845" s="257"/>
      <c r="BDF845" s="257"/>
      <c r="BDG845" s="257"/>
      <c r="BDH845" s="257"/>
      <c r="BDI845" s="257"/>
      <c r="BDJ845" s="257"/>
      <c r="BDK845" s="257"/>
      <c r="BDL845" s="257"/>
      <c r="BDM845" s="257"/>
      <c r="BDN845" s="257"/>
      <c r="BDO845" s="257"/>
      <c r="BDP845" s="257"/>
      <c r="BDQ845" s="257"/>
      <c r="BDR845" s="257"/>
      <c r="BDS845" s="257"/>
      <c r="BDT845" s="257"/>
      <c r="BDU845" s="257"/>
      <c r="BDV845" s="257"/>
      <c r="BDW845" s="257"/>
      <c r="BDX845" s="257"/>
      <c r="BDY845" s="257"/>
      <c r="BDZ845" s="257"/>
      <c r="BEA845" s="257"/>
      <c r="BEB845" s="257"/>
      <c r="BEC845" s="257"/>
      <c r="BED845" s="257"/>
      <c r="BEE845" s="257"/>
      <c r="BEF845" s="257"/>
      <c r="BEG845" s="257"/>
      <c r="BEH845" s="257"/>
      <c r="BEI845" s="257"/>
      <c r="BEJ845" s="257"/>
      <c r="BEK845" s="257"/>
      <c r="BEL845" s="257"/>
      <c r="BEM845" s="257"/>
      <c r="BEN845" s="257"/>
      <c r="BEO845" s="257"/>
      <c r="BEP845" s="257"/>
      <c r="BEQ845" s="257"/>
      <c r="BER845" s="257"/>
      <c r="BES845" s="257"/>
      <c r="BET845" s="257"/>
      <c r="BEU845" s="257"/>
      <c r="BEV845" s="257"/>
      <c r="BEW845" s="257"/>
      <c r="BEX845" s="257"/>
      <c r="BEY845" s="257"/>
      <c r="BEZ845" s="257"/>
      <c r="BFA845" s="257"/>
      <c r="BFB845" s="257"/>
      <c r="BFC845" s="257"/>
      <c r="BFD845" s="257"/>
      <c r="BFE845" s="257"/>
      <c r="BFF845" s="257"/>
      <c r="BFG845" s="257"/>
      <c r="BFH845" s="257"/>
      <c r="BFI845" s="257"/>
      <c r="BFJ845" s="257"/>
      <c r="BFK845" s="257"/>
      <c r="BFL845" s="257"/>
      <c r="BFM845" s="257"/>
      <c r="BFN845" s="257"/>
      <c r="BFO845" s="257"/>
      <c r="BFP845" s="257"/>
      <c r="BFQ845" s="257"/>
      <c r="BFR845" s="257"/>
      <c r="BFS845" s="257"/>
      <c r="BFT845" s="257"/>
      <c r="BFU845" s="257"/>
      <c r="BFV845" s="257"/>
      <c r="BFW845" s="257"/>
      <c r="BFX845" s="257"/>
      <c r="BFY845" s="257"/>
      <c r="BFZ845" s="257"/>
      <c r="BGA845" s="257"/>
      <c r="BGB845" s="257"/>
      <c r="BGC845" s="257"/>
      <c r="BGD845" s="257"/>
      <c r="BGE845" s="257"/>
      <c r="BGF845" s="257"/>
      <c r="BGG845" s="257"/>
      <c r="BGH845" s="257"/>
      <c r="BGI845" s="257"/>
      <c r="BGJ845" s="257"/>
      <c r="BGK845" s="257"/>
      <c r="BGL845" s="257"/>
      <c r="BGM845" s="257"/>
      <c r="BGN845" s="257"/>
      <c r="BGO845" s="257"/>
      <c r="BGP845" s="257"/>
      <c r="BGQ845" s="257"/>
      <c r="BGR845" s="257"/>
      <c r="BGS845" s="257"/>
      <c r="BGT845" s="257"/>
      <c r="BGU845" s="257"/>
      <c r="BGV845" s="257"/>
      <c r="BGW845" s="257"/>
      <c r="BGX845" s="257"/>
      <c r="BGY845" s="257"/>
      <c r="BGZ845" s="257"/>
      <c r="BHA845" s="257"/>
      <c r="BHB845" s="257"/>
      <c r="BHC845" s="257"/>
      <c r="BHD845" s="257"/>
      <c r="BHE845" s="257"/>
      <c r="BHF845" s="257"/>
      <c r="BHG845" s="257"/>
      <c r="BHH845" s="257"/>
      <c r="BHI845" s="257"/>
      <c r="BHJ845" s="257"/>
      <c r="BHK845" s="257"/>
      <c r="BHL845" s="257"/>
      <c r="BHM845" s="257"/>
      <c r="BHN845" s="257"/>
      <c r="BHO845" s="257"/>
      <c r="BHP845" s="257"/>
      <c r="BHQ845" s="257"/>
      <c r="BHR845" s="257"/>
      <c r="BHS845" s="257"/>
      <c r="BHT845" s="257"/>
      <c r="BHU845" s="257"/>
      <c r="BHV845" s="257"/>
      <c r="BHW845" s="257"/>
      <c r="BHX845" s="257"/>
      <c r="BHY845" s="257"/>
      <c r="BHZ845" s="257"/>
      <c r="BIA845" s="257"/>
      <c r="BIB845" s="257"/>
      <c r="BIC845" s="257"/>
      <c r="BID845" s="257"/>
      <c r="BIE845" s="257"/>
      <c r="BIF845" s="257"/>
      <c r="BIG845" s="257"/>
      <c r="BIH845" s="257"/>
      <c r="BII845" s="257"/>
      <c r="BIJ845" s="257"/>
      <c r="BIK845" s="257"/>
      <c r="BIL845" s="257"/>
      <c r="BIM845" s="257"/>
      <c r="BIN845" s="257"/>
      <c r="BIO845" s="257"/>
      <c r="BIP845" s="257"/>
      <c r="BIQ845" s="257"/>
      <c r="BIR845" s="257"/>
      <c r="BIS845" s="257"/>
      <c r="BIT845" s="257"/>
      <c r="BIU845" s="257"/>
      <c r="BIV845" s="257"/>
      <c r="BIW845" s="257"/>
      <c r="BIX845" s="257"/>
      <c r="BIY845" s="257"/>
      <c r="BIZ845" s="257"/>
      <c r="BJA845" s="257"/>
      <c r="BJB845" s="257"/>
      <c r="BJC845" s="257"/>
      <c r="BJD845" s="257"/>
      <c r="BJE845" s="257"/>
      <c r="BJF845" s="257"/>
      <c r="BJG845" s="257"/>
      <c r="BJH845" s="257"/>
      <c r="BJI845" s="257"/>
      <c r="BJJ845" s="257"/>
      <c r="BJK845" s="257"/>
      <c r="BJL845" s="257"/>
      <c r="BJM845" s="257"/>
      <c r="BJN845" s="257"/>
      <c r="BJO845" s="257"/>
      <c r="BJP845" s="257"/>
      <c r="BJQ845" s="257"/>
      <c r="BJR845" s="257"/>
      <c r="BJS845" s="257"/>
      <c r="BJT845" s="257"/>
      <c r="BJU845" s="257"/>
      <c r="BJV845" s="257"/>
      <c r="BJW845" s="257"/>
      <c r="BJX845" s="257"/>
      <c r="BJY845" s="257"/>
      <c r="BJZ845" s="257"/>
      <c r="BKA845" s="257"/>
      <c r="BKB845" s="257"/>
      <c r="BKC845" s="257"/>
      <c r="BKD845" s="257"/>
      <c r="BKE845" s="257"/>
      <c r="BKF845" s="257"/>
      <c r="BKG845" s="257"/>
      <c r="BKH845" s="257"/>
      <c r="BKI845" s="257"/>
      <c r="BKJ845" s="257"/>
      <c r="BKK845" s="257"/>
      <c r="BKL845" s="257"/>
      <c r="BKM845" s="257"/>
      <c r="BKN845" s="257"/>
      <c r="BKO845" s="257"/>
      <c r="BKP845" s="257"/>
      <c r="BKQ845" s="257"/>
      <c r="BKR845" s="257"/>
      <c r="BKS845" s="257"/>
      <c r="BKT845" s="257"/>
      <c r="BKU845" s="257"/>
      <c r="BKV845" s="257"/>
      <c r="BKW845" s="257"/>
      <c r="BKX845" s="257"/>
      <c r="BKY845" s="257"/>
      <c r="BKZ845" s="257"/>
      <c r="BLA845" s="257"/>
      <c r="BLB845" s="257"/>
      <c r="BLC845" s="257"/>
      <c r="BLD845" s="257"/>
      <c r="BLE845" s="257"/>
      <c r="BLF845" s="257"/>
      <c r="BLG845" s="257"/>
      <c r="BLH845" s="257"/>
      <c r="BLI845" s="257"/>
      <c r="BLJ845" s="257"/>
      <c r="BLK845" s="257"/>
      <c r="BLL845" s="257"/>
      <c r="BLM845" s="257"/>
      <c r="BLN845" s="257"/>
      <c r="BLO845" s="257"/>
      <c r="BLP845" s="257"/>
      <c r="BLQ845" s="257"/>
      <c r="BLR845" s="257"/>
      <c r="BLS845" s="257"/>
      <c r="BLT845" s="257"/>
      <c r="BLU845" s="257"/>
      <c r="BLV845" s="257"/>
      <c r="BLW845" s="257"/>
      <c r="BLX845" s="257"/>
      <c r="BLY845" s="257"/>
      <c r="BLZ845" s="257"/>
      <c r="BMA845" s="257"/>
      <c r="BMB845" s="257"/>
      <c r="BMC845" s="257"/>
      <c r="BMD845" s="257"/>
      <c r="BME845" s="257"/>
      <c r="BMF845" s="257"/>
      <c r="BMG845" s="257"/>
      <c r="BMH845" s="257"/>
      <c r="BMI845" s="257"/>
      <c r="BMJ845" s="257"/>
      <c r="BMK845" s="257"/>
      <c r="BML845" s="257"/>
      <c r="BMM845" s="257"/>
      <c r="BMN845" s="257"/>
      <c r="BMO845" s="257"/>
      <c r="BMP845" s="257"/>
      <c r="BMQ845" s="257"/>
      <c r="BMR845" s="257"/>
      <c r="BMS845" s="257"/>
      <c r="BMT845" s="257"/>
      <c r="BMU845" s="257"/>
      <c r="BMV845" s="257"/>
      <c r="BMW845" s="257"/>
      <c r="BMX845" s="257"/>
      <c r="BMY845" s="257"/>
      <c r="BMZ845" s="257"/>
      <c r="BNA845" s="257"/>
      <c r="BNB845" s="257"/>
      <c r="BNC845" s="257"/>
      <c r="BND845" s="257"/>
      <c r="BNE845" s="257"/>
      <c r="BNF845" s="257"/>
      <c r="BNG845" s="257"/>
      <c r="BNH845" s="257"/>
      <c r="BNI845" s="257"/>
      <c r="BNJ845" s="257"/>
      <c r="BNK845" s="257"/>
      <c r="BNL845" s="257"/>
      <c r="BNM845" s="257"/>
      <c r="BNN845" s="257"/>
      <c r="BNO845" s="257"/>
      <c r="BNP845" s="257"/>
      <c r="BNQ845" s="257"/>
      <c r="BNR845" s="257"/>
      <c r="BNS845" s="257"/>
      <c r="BNT845" s="257"/>
      <c r="BNU845" s="257"/>
      <c r="BNV845" s="257"/>
      <c r="BNW845" s="257"/>
      <c r="BNX845" s="257"/>
      <c r="BNY845" s="257"/>
      <c r="BNZ845" s="257"/>
      <c r="BOA845" s="257"/>
      <c r="BOB845" s="257"/>
      <c r="BOC845" s="257"/>
      <c r="BOD845" s="257"/>
      <c r="BOE845" s="257"/>
      <c r="BOF845" s="257"/>
      <c r="BOG845" s="257"/>
      <c r="BOH845" s="257"/>
      <c r="BOI845" s="257"/>
      <c r="BOJ845" s="257"/>
      <c r="BOK845" s="257"/>
      <c r="BOL845" s="257"/>
      <c r="BOM845" s="257"/>
      <c r="BON845" s="257"/>
      <c r="BOO845" s="257"/>
      <c r="BOP845" s="257"/>
      <c r="BOQ845" s="257"/>
      <c r="BOR845" s="257"/>
      <c r="BOS845" s="257"/>
      <c r="BOT845" s="257"/>
      <c r="BOU845" s="257"/>
      <c r="BOV845" s="257"/>
      <c r="BOW845" s="257"/>
      <c r="BOX845" s="257"/>
      <c r="BOY845" s="257"/>
      <c r="BOZ845" s="257"/>
      <c r="BPA845" s="257"/>
      <c r="BPB845" s="257"/>
      <c r="BPC845" s="257"/>
      <c r="BPD845" s="257"/>
      <c r="BPE845" s="257"/>
      <c r="BPF845" s="257"/>
      <c r="BPG845" s="257"/>
      <c r="BPH845" s="257"/>
      <c r="BPI845" s="257"/>
      <c r="BPJ845" s="257"/>
      <c r="BPK845" s="257"/>
      <c r="BPL845" s="257"/>
      <c r="BPM845" s="257"/>
      <c r="BPN845" s="257"/>
      <c r="BPO845" s="257"/>
      <c r="BPP845" s="257"/>
      <c r="BPQ845" s="257"/>
      <c r="BPR845" s="257"/>
      <c r="BPS845" s="257"/>
      <c r="BPT845" s="257"/>
      <c r="BPU845" s="257"/>
      <c r="BPV845" s="257"/>
      <c r="BPW845" s="257"/>
      <c r="BPX845" s="257"/>
      <c r="BPY845" s="257"/>
      <c r="BPZ845" s="257"/>
      <c r="BQA845" s="257"/>
      <c r="BQB845" s="257"/>
      <c r="BQC845" s="257"/>
      <c r="BQD845" s="257"/>
      <c r="BQE845" s="257"/>
      <c r="BQF845" s="257"/>
      <c r="BQG845" s="257"/>
      <c r="BQH845" s="257"/>
      <c r="BQI845" s="257"/>
      <c r="BQJ845" s="257"/>
      <c r="BQK845" s="257"/>
      <c r="BQL845" s="257"/>
      <c r="BQM845" s="257"/>
      <c r="BQN845" s="257"/>
      <c r="BQO845" s="257"/>
      <c r="BQP845" s="257"/>
      <c r="BQQ845" s="257"/>
      <c r="BQR845" s="257"/>
      <c r="BQS845" s="257"/>
      <c r="BQT845" s="257"/>
      <c r="BQU845" s="257"/>
      <c r="BQV845" s="257"/>
      <c r="BQW845" s="257"/>
      <c r="BQX845" s="257"/>
      <c r="BQY845" s="257"/>
      <c r="BQZ845" s="257"/>
      <c r="BRA845" s="257"/>
      <c r="BRB845" s="257"/>
      <c r="BRC845" s="257"/>
      <c r="BRD845" s="257"/>
      <c r="BRE845" s="257"/>
      <c r="BRF845" s="257"/>
      <c r="BRG845" s="257"/>
      <c r="BRH845" s="257"/>
      <c r="BRI845" s="257"/>
      <c r="BRJ845" s="257"/>
      <c r="BRK845" s="257"/>
      <c r="BRL845" s="257"/>
      <c r="BRM845" s="257"/>
      <c r="BRN845" s="257"/>
      <c r="BRO845" s="257"/>
      <c r="BRP845" s="257"/>
      <c r="BRQ845" s="257"/>
      <c r="BRR845" s="257"/>
      <c r="BRS845" s="257"/>
      <c r="BRT845" s="257"/>
      <c r="BRU845" s="257"/>
      <c r="BRV845" s="257"/>
      <c r="BRW845" s="257"/>
      <c r="BRX845" s="257"/>
      <c r="BRY845" s="257"/>
      <c r="BRZ845" s="257"/>
      <c r="BSA845" s="257"/>
      <c r="BSB845" s="257"/>
      <c r="BSC845" s="257"/>
      <c r="BSD845" s="257"/>
      <c r="BSE845" s="257"/>
      <c r="BSF845" s="257"/>
      <c r="BSG845" s="257"/>
      <c r="BSH845" s="257"/>
      <c r="BSI845" s="257"/>
      <c r="BSJ845" s="257"/>
      <c r="BSK845" s="257"/>
      <c r="BSL845" s="257"/>
      <c r="BSM845" s="257"/>
      <c r="BSN845" s="257"/>
      <c r="BSO845" s="257"/>
      <c r="BSP845" s="257"/>
      <c r="BSQ845" s="257"/>
      <c r="BSR845" s="257"/>
      <c r="BSS845" s="257"/>
      <c r="BST845" s="257"/>
      <c r="BSU845" s="257"/>
      <c r="BSV845" s="257"/>
      <c r="BSW845" s="257"/>
      <c r="BSX845" s="257"/>
      <c r="BSY845" s="257"/>
      <c r="BSZ845" s="257"/>
      <c r="BTA845" s="257"/>
      <c r="BTB845" s="257"/>
      <c r="BTC845" s="257"/>
      <c r="BTD845" s="257"/>
      <c r="BTE845" s="257"/>
      <c r="BTF845" s="257"/>
      <c r="BTG845" s="257"/>
      <c r="BTH845" s="257"/>
      <c r="BTI845" s="257"/>
      <c r="BTJ845" s="257"/>
      <c r="BTK845" s="257"/>
      <c r="BTL845" s="257"/>
      <c r="BTM845" s="257"/>
      <c r="BTN845" s="257"/>
      <c r="BTO845" s="257"/>
      <c r="BTP845" s="257"/>
      <c r="BTQ845" s="257"/>
      <c r="BTR845" s="257"/>
      <c r="BTS845" s="257"/>
      <c r="BTT845" s="257"/>
      <c r="BTU845" s="257"/>
      <c r="BTV845" s="257"/>
      <c r="BTW845" s="257"/>
      <c r="BTX845" s="257"/>
      <c r="BTY845" s="257"/>
      <c r="BTZ845" s="257"/>
      <c r="BUA845" s="257"/>
      <c r="BUB845" s="257"/>
      <c r="BUC845" s="257"/>
      <c r="BUD845" s="257"/>
      <c r="BUE845" s="257"/>
      <c r="BUF845" s="257"/>
      <c r="BUG845" s="257"/>
      <c r="BUH845" s="257"/>
      <c r="BUI845" s="257"/>
      <c r="BUJ845" s="257"/>
      <c r="BUK845" s="257"/>
      <c r="BUL845" s="257"/>
      <c r="BUM845" s="257"/>
      <c r="BUN845" s="257"/>
      <c r="BUO845" s="257"/>
      <c r="BUP845" s="257"/>
      <c r="BUQ845" s="257"/>
      <c r="BUR845" s="257"/>
      <c r="BUS845" s="257"/>
      <c r="BUT845" s="257"/>
      <c r="BUU845" s="257"/>
      <c r="BUV845" s="257"/>
      <c r="BUW845" s="257"/>
      <c r="BUX845" s="257"/>
      <c r="BUY845" s="257"/>
      <c r="BUZ845" s="257"/>
      <c r="BVA845" s="257"/>
      <c r="BVB845" s="257"/>
      <c r="BVC845" s="257"/>
      <c r="BVD845" s="257"/>
      <c r="BVE845" s="257"/>
      <c r="BVF845" s="257"/>
      <c r="BVG845" s="257"/>
      <c r="BVH845" s="257"/>
      <c r="BVI845" s="257"/>
      <c r="BVJ845" s="257"/>
      <c r="BVK845" s="257"/>
      <c r="BVL845" s="257"/>
      <c r="BVM845" s="257"/>
      <c r="BVN845" s="257"/>
      <c r="BVO845" s="257"/>
      <c r="BVP845" s="257"/>
      <c r="BVQ845" s="257"/>
      <c r="BVR845" s="257"/>
      <c r="BVS845" s="257"/>
      <c r="BVT845" s="257"/>
      <c r="BVU845" s="257"/>
      <c r="BVV845" s="257"/>
      <c r="BVW845" s="257"/>
      <c r="BVX845" s="257"/>
      <c r="BVY845" s="257"/>
      <c r="BVZ845" s="257"/>
      <c r="BWA845" s="257"/>
      <c r="BWB845" s="257"/>
      <c r="BWC845" s="257"/>
      <c r="BWD845" s="257"/>
      <c r="BWE845" s="257"/>
      <c r="BWF845" s="257"/>
      <c r="BWG845" s="257"/>
      <c r="BWH845" s="257"/>
      <c r="BWI845" s="257"/>
      <c r="BWJ845" s="257"/>
      <c r="BWK845" s="257"/>
      <c r="BWL845" s="257"/>
      <c r="BWM845" s="257"/>
      <c r="BWN845" s="257"/>
      <c r="BWO845" s="257"/>
      <c r="BWP845" s="257"/>
      <c r="BWQ845" s="257"/>
      <c r="BWR845" s="257"/>
      <c r="BWS845" s="257"/>
      <c r="BWT845" s="257"/>
      <c r="BWU845" s="257"/>
      <c r="BWV845" s="257"/>
      <c r="BWW845" s="257"/>
      <c r="BWX845" s="257"/>
      <c r="BWY845" s="257"/>
      <c r="BWZ845" s="257"/>
      <c r="BXA845" s="257"/>
      <c r="BXB845" s="257"/>
      <c r="BXC845" s="257"/>
      <c r="BXD845" s="257"/>
      <c r="BXE845" s="257"/>
      <c r="BXF845" s="257"/>
      <c r="BXG845" s="257"/>
      <c r="BXH845" s="257"/>
      <c r="BXI845" s="257"/>
      <c r="BXJ845" s="257"/>
      <c r="BXK845" s="257"/>
      <c r="BXL845" s="257"/>
      <c r="BXM845" s="257"/>
      <c r="BXN845" s="257"/>
      <c r="BXO845" s="257"/>
      <c r="BXP845" s="257"/>
      <c r="BXQ845" s="257"/>
      <c r="BXR845" s="257"/>
      <c r="BXS845" s="257"/>
      <c r="BXT845" s="257"/>
      <c r="BXU845" s="257"/>
      <c r="BXV845" s="257"/>
      <c r="BXW845" s="257"/>
      <c r="BXX845" s="257"/>
      <c r="BXY845" s="257"/>
      <c r="BXZ845" s="257"/>
      <c r="BYA845" s="257"/>
      <c r="BYB845" s="257"/>
      <c r="BYC845" s="257"/>
      <c r="BYD845" s="257"/>
      <c r="BYE845" s="257"/>
      <c r="BYF845" s="257"/>
      <c r="BYG845" s="257"/>
      <c r="BYH845" s="257"/>
      <c r="BYI845" s="257"/>
      <c r="BYJ845" s="257"/>
      <c r="BYK845" s="257"/>
      <c r="BYL845" s="257"/>
      <c r="BYM845" s="257"/>
      <c r="BYN845" s="257"/>
      <c r="BYO845" s="257"/>
      <c r="BYP845" s="257"/>
      <c r="BYQ845" s="257"/>
      <c r="BYR845" s="257"/>
      <c r="BYS845" s="257"/>
      <c r="BYT845" s="257"/>
      <c r="BYU845" s="257"/>
      <c r="BYV845" s="257"/>
      <c r="BYW845" s="257"/>
      <c r="BYX845" s="257"/>
      <c r="BYY845" s="257"/>
      <c r="BYZ845" s="257"/>
      <c r="BZA845" s="257"/>
      <c r="BZB845" s="257"/>
      <c r="BZC845" s="257"/>
      <c r="BZD845" s="257"/>
      <c r="BZE845" s="257"/>
      <c r="BZF845" s="257"/>
      <c r="BZG845" s="257"/>
      <c r="BZH845" s="257"/>
      <c r="BZI845" s="257"/>
      <c r="BZJ845" s="257"/>
      <c r="BZK845" s="257"/>
      <c r="BZL845" s="257"/>
      <c r="BZM845" s="257"/>
      <c r="BZN845" s="257"/>
      <c r="BZO845" s="257"/>
      <c r="BZP845" s="257"/>
      <c r="BZQ845" s="257"/>
      <c r="BZR845" s="257"/>
      <c r="BZS845" s="257"/>
      <c r="BZT845" s="257"/>
      <c r="BZU845" s="257"/>
      <c r="BZV845" s="257"/>
      <c r="BZW845" s="257"/>
      <c r="BZX845" s="257"/>
      <c r="BZY845" s="257"/>
      <c r="BZZ845" s="257"/>
      <c r="CAA845" s="257"/>
      <c r="CAB845" s="257"/>
      <c r="CAC845" s="257"/>
      <c r="CAD845" s="257"/>
      <c r="CAE845" s="257"/>
      <c r="CAF845" s="257"/>
      <c r="CAG845" s="257"/>
      <c r="CAH845" s="257"/>
      <c r="CAI845" s="257"/>
      <c r="CAJ845" s="257"/>
      <c r="CAK845" s="257"/>
      <c r="CAL845" s="257"/>
      <c r="CAM845" s="257"/>
      <c r="CAN845" s="257"/>
      <c r="CAO845" s="257"/>
      <c r="CAP845" s="257"/>
      <c r="CAQ845" s="257"/>
      <c r="CAR845" s="257"/>
      <c r="CAS845" s="257"/>
      <c r="CAT845" s="257"/>
      <c r="CAU845" s="257"/>
      <c r="CAV845" s="257"/>
      <c r="CAW845" s="257"/>
      <c r="CAX845" s="257"/>
      <c r="CAY845" s="257"/>
      <c r="CAZ845" s="257"/>
      <c r="CBA845" s="257"/>
      <c r="CBB845" s="257"/>
      <c r="CBC845" s="257"/>
      <c r="CBD845" s="257"/>
      <c r="CBE845" s="257"/>
      <c r="CBF845" s="257"/>
      <c r="CBG845" s="257"/>
      <c r="CBH845" s="257"/>
      <c r="CBI845" s="257"/>
      <c r="CBJ845" s="257"/>
      <c r="CBK845" s="257"/>
      <c r="CBL845" s="257"/>
      <c r="CBM845" s="257"/>
      <c r="CBN845" s="257"/>
      <c r="CBO845" s="257"/>
      <c r="CBP845" s="257"/>
      <c r="CBQ845" s="257"/>
      <c r="CBR845" s="257"/>
      <c r="CBS845" s="257"/>
      <c r="CBT845" s="257"/>
      <c r="CBU845" s="257"/>
      <c r="CBV845" s="257"/>
      <c r="CBW845" s="257"/>
      <c r="CBX845" s="257"/>
      <c r="CBY845" s="257"/>
      <c r="CBZ845" s="257"/>
      <c r="CCA845" s="257"/>
      <c r="CCB845" s="257"/>
      <c r="CCC845" s="257"/>
      <c r="CCD845" s="257"/>
      <c r="CCE845" s="257"/>
      <c r="CCF845" s="257"/>
      <c r="CCG845" s="257"/>
      <c r="CCH845" s="257"/>
      <c r="CCI845" s="257"/>
      <c r="CCJ845" s="257"/>
      <c r="CCK845" s="257"/>
      <c r="CCL845" s="257"/>
      <c r="CCM845" s="257"/>
      <c r="CCN845" s="257"/>
      <c r="CCO845" s="257"/>
      <c r="CCP845" s="257"/>
      <c r="CCQ845" s="257"/>
      <c r="CCR845" s="257"/>
      <c r="CCS845" s="257"/>
      <c r="CCT845" s="257"/>
      <c r="CCU845" s="257"/>
      <c r="CCV845" s="257"/>
      <c r="CCW845" s="257"/>
      <c r="CCX845" s="257"/>
      <c r="CCY845" s="257"/>
      <c r="CCZ845" s="257"/>
      <c r="CDA845" s="257"/>
      <c r="CDB845" s="257"/>
      <c r="CDC845" s="257"/>
      <c r="CDD845" s="257"/>
      <c r="CDE845" s="257"/>
      <c r="CDF845" s="257"/>
      <c r="CDG845" s="257"/>
      <c r="CDH845" s="257"/>
      <c r="CDI845" s="257"/>
      <c r="CDJ845" s="257"/>
      <c r="CDK845" s="257"/>
      <c r="CDL845" s="257"/>
      <c r="CDM845" s="257"/>
      <c r="CDN845" s="257"/>
      <c r="CDO845" s="257"/>
      <c r="CDP845" s="257"/>
      <c r="CDQ845" s="257"/>
      <c r="CDR845" s="257"/>
      <c r="CDS845" s="257"/>
      <c r="CDT845" s="257"/>
      <c r="CDU845" s="257"/>
      <c r="CDV845" s="257"/>
      <c r="CDW845" s="257"/>
      <c r="CDX845" s="257"/>
      <c r="CDY845" s="257"/>
      <c r="CDZ845" s="257"/>
      <c r="CEA845" s="257"/>
      <c r="CEB845" s="257"/>
      <c r="CEC845" s="257"/>
      <c r="CED845" s="257"/>
      <c r="CEE845" s="257"/>
      <c r="CEF845" s="257"/>
      <c r="CEG845" s="257"/>
      <c r="CEH845" s="257"/>
      <c r="CEI845" s="257"/>
      <c r="CEJ845" s="257"/>
      <c r="CEK845" s="257"/>
      <c r="CEL845" s="257"/>
      <c r="CEM845" s="257"/>
      <c r="CEN845" s="257"/>
      <c r="CEO845" s="257"/>
      <c r="CEP845" s="257"/>
      <c r="CEQ845" s="257"/>
      <c r="CER845" s="257"/>
      <c r="CES845" s="257"/>
      <c r="CET845" s="257"/>
      <c r="CEU845" s="257"/>
      <c r="CEV845" s="257"/>
      <c r="CEW845" s="257"/>
      <c r="CEX845" s="257"/>
      <c r="CEY845" s="257"/>
      <c r="CEZ845" s="257"/>
      <c r="CFA845" s="257"/>
      <c r="CFB845" s="257"/>
      <c r="CFC845" s="257"/>
      <c r="CFD845" s="257"/>
      <c r="CFE845" s="257"/>
      <c r="CFF845" s="257"/>
      <c r="CFG845" s="257"/>
      <c r="CFH845" s="257"/>
      <c r="CFI845" s="257"/>
      <c r="CFJ845" s="257"/>
      <c r="CFK845" s="257"/>
      <c r="CFL845" s="257"/>
      <c r="CFM845" s="257"/>
      <c r="CFN845" s="257"/>
      <c r="CFO845" s="257"/>
      <c r="CFP845" s="257"/>
      <c r="CFQ845" s="257"/>
      <c r="CFR845" s="257"/>
      <c r="CFS845" s="257"/>
      <c r="CFT845" s="257"/>
      <c r="CFU845" s="257"/>
      <c r="CFV845" s="257"/>
      <c r="CFW845" s="257"/>
      <c r="CFX845" s="257"/>
      <c r="CFY845" s="257"/>
      <c r="CFZ845" s="257"/>
      <c r="CGA845" s="257"/>
      <c r="CGB845" s="257"/>
      <c r="CGC845" s="257"/>
      <c r="CGD845" s="257"/>
      <c r="CGE845" s="257"/>
      <c r="CGF845" s="257"/>
      <c r="CGG845" s="257"/>
      <c r="CGH845" s="257"/>
      <c r="CGI845" s="257"/>
      <c r="CGJ845" s="257"/>
      <c r="CGK845" s="257"/>
      <c r="CGL845" s="257"/>
      <c r="CGM845" s="257"/>
      <c r="CGN845" s="257"/>
      <c r="CGO845" s="257"/>
      <c r="CGP845" s="257"/>
      <c r="CGQ845" s="257"/>
      <c r="CGR845" s="257"/>
      <c r="CGS845" s="257"/>
      <c r="CGT845" s="257"/>
      <c r="CGU845" s="257"/>
      <c r="CGV845" s="257"/>
      <c r="CGW845" s="257"/>
      <c r="CGX845" s="257"/>
      <c r="CGY845" s="257"/>
      <c r="CGZ845" s="257"/>
      <c r="CHA845" s="257"/>
      <c r="CHB845" s="257"/>
      <c r="CHC845" s="257"/>
      <c r="CHD845" s="257"/>
      <c r="CHE845" s="257"/>
      <c r="CHF845" s="257"/>
      <c r="CHG845" s="257"/>
      <c r="CHH845" s="257"/>
      <c r="CHI845" s="257"/>
      <c r="CHJ845" s="257"/>
      <c r="CHK845" s="257"/>
      <c r="CHL845" s="257"/>
      <c r="CHM845" s="257"/>
      <c r="CHN845" s="257"/>
      <c r="CHO845" s="257"/>
      <c r="CHP845" s="257"/>
      <c r="CHQ845" s="257"/>
      <c r="CHR845" s="257"/>
      <c r="CHS845" s="257"/>
      <c r="CHT845" s="257"/>
      <c r="CHU845" s="257"/>
      <c r="CHV845" s="257"/>
      <c r="CHW845" s="257"/>
      <c r="CHX845" s="257"/>
      <c r="CHY845" s="257"/>
      <c r="CHZ845" s="257"/>
      <c r="CIA845" s="257"/>
      <c r="CIB845" s="257"/>
      <c r="CIC845" s="257"/>
      <c r="CID845" s="257"/>
      <c r="CIE845" s="257"/>
      <c r="CIF845" s="257"/>
      <c r="CIG845" s="257"/>
      <c r="CIH845" s="257"/>
      <c r="CII845" s="257"/>
      <c r="CIJ845" s="257"/>
      <c r="CIK845" s="257"/>
      <c r="CIL845" s="257"/>
      <c r="CIM845" s="257"/>
      <c r="CIN845" s="257"/>
      <c r="CIO845" s="257"/>
      <c r="CIP845" s="257"/>
      <c r="CIQ845" s="257"/>
      <c r="CIR845" s="257"/>
      <c r="CIS845" s="257"/>
      <c r="CIT845" s="257"/>
      <c r="CIU845" s="257"/>
      <c r="CIV845" s="257"/>
      <c r="CIW845" s="257"/>
      <c r="CIX845" s="257"/>
      <c r="CIY845" s="257"/>
      <c r="CIZ845" s="257"/>
      <c r="CJA845" s="257"/>
      <c r="CJB845" s="257"/>
      <c r="CJC845" s="257"/>
      <c r="CJD845" s="257"/>
      <c r="CJE845" s="257"/>
      <c r="CJF845" s="257"/>
      <c r="CJG845" s="257"/>
      <c r="CJH845" s="257"/>
      <c r="CJI845" s="257"/>
      <c r="CJJ845" s="257"/>
      <c r="CJK845" s="257"/>
      <c r="CJL845" s="257"/>
      <c r="CJM845" s="257"/>
      <c r="CJN845" s="257"/>
      <c r="CJO845" s="257"/>
      <c r="CJP845" s="257"/>
      <c r="CJQ845" s="257"/>
      <c r="CJR845" s="257"/>
      <c r="CJS845" s="257"/>
      <c r="CJT845" s="257"/>
      <c r="CJU845" s="257"/>
      <c r="CJV845" s="257"/>
      <c r="CJW845" s="257"/>
      <c r="CJX845" s="257"/>
      <c r="CJY845" s="257"/>
      <c r="CJZ845" s="257"/>
      <c r="CKA845" s="257"/>
      <c r="CKB845" s="257"/>
      <c r="CKC845" s="257"/>
      <c r="CKD845" s="257"/>
      <c r="CKE845" s="257"/>
      <c r="CKF845" s="257"/>
      <c r="CKG845" s="257"/>
      <c r="CKH845" s="257"/>
      <c r="CKI845" s="257"/>
      <c r="CKJ845" s="257"/>
      <c r="CKK845" s="257"/>
      <c r="CKL845" s="257"/>
      <c r="CKM845" s="257"/>
      <c r="CKN845" s="257"/>
      <c r="CKO845" s="257"/>
      <c r="CKP845" s="257"/>
      <c r="CKQ845" s="257"/>
      <c r="CKR845" s="257"/>
      <c r="CKS845" s="257"/>
      <c r="CKT845" s="257"/>
      <c r="CKU845" s="257"/>
      <c r="CKV845" s="257"/>
      <c r="CKW845" s="257"/>
      <c r="CKX845" s="257"/>
      <c r="CKY845" s="257"/>
      <c r="CKZ845" s="257"/>
      <c r="CLA845" s="257"/>
      <c r="CLB845" s="257"/>
      <c r="CLC845" s="257"/>
      <c r="CLD845" s="257"/>
      <c r="CLE845" s="257"/>
      <c r="CLF845" s="257"/>
      <c r="CLG845" s="257"/>
      <c r="CLH845" s="257"/>
      <c r="CLI845" s="257"/>
      <c r="CLJ845" s="257"/>
      <c r="CLK845" s="257"/>
      <c r="CLL845" s="257"/>
      <c r="CLM845" s="257"/>
      <c r="CLN845" s="257"/>
      <c r="CLO845" s="257"/>
      <c r="CLP845" s="257"/>
      <c r="CLQ845" s="257"/>
      <c r="CLR845" s="257"/>
      <c r="CLS845" s="257"/>
      <c r="CLT845" s="257"/>
      <c r="CLU845" s="257"/>
      <c r="CLV845" s="257"/>
      <c r="CLW845" s="257"/>
      <c r="CLX845" s="257"/>
      <c r="CLY845" s="257"/>
      <c r="CLZ845" s="257"/>
      <c r="CMA845" s="257"/>
      <c r="CMB845" s="257"/>
      <c r="CMC845" s="257"/>
      <c r="CMD845" s="257"/>
      <c r="CME845" s="257"/>
      <c r="CMF845" s="257"/>
      <c r="CMG845" s="257"/>
      <c r="CMH845" s="257"/>
      <c r="CMI845" s="257"/>
      <c r="CMJ845" s="257"/>
      <c r="CMK845" s="257"/>
      <c r="CML845" s="257"/>
      <c r="CMM845" s="257"/>
      <c r="CMN845" s="257"/>
      <c r="CMO845" s="257"/>
      <c r="CMP845" s="257"/>
      <c r="CMQ845" s="257"/>
      <c r="CMR845" s="257"/>
      <c r="CMS845" s="257"/>
      <c r="CMT845" s="257"/>
      <c r="CMU845" s="257"/>
      <c r="CMV845" s="257"/>
      <c r="CMW845" s="257"/>
      <c r="CMX845" s="257"/>
      <c r="CMY845" s="257"/>
      <c r="CMZ845" s="257"/>
      <c r="CNA845" s="257"/>
      <c r="CNB845" s="257"/>
      <c r="CNC845" s="257"/>
      <c r="CND845" s="257"/>
      <c r="CNE845" s="257"/>
      <c r="CNF845" s="257"/>
      <c r="CNG845" s="257"/>
      <c r="CNH845" s="257"/>
      <c r="CNI845" s="257"/>
      <c r="CNJ845" s="257"/>
      <c r="CNK845" s="257"/>
      <c r="CNL845" s="257"/>
      <c r="CNM845" s="257"/>
      <c r="CNN845" s="257"/>
      <c r="CNO845" s="257"/>
      <c r="CNP845" s="257"/>
      <c r="CNQ845" s="257"/>
      <c r="CNR845" s="257"/>
      <c r="CNS845" s="257"/>
      <c r="CNT845" s="257"/>
      <c r="CNU845" s="257"/>
      <c r="CNV845" s="257"/>
      <c r="CNW845" s="257"/>
      <c r="CNX845" s="257"/>
      <c r="CNY845" s="257"/>
      <c r="CNZ845" s="257"/>
      <c r="COA845" s="257"/>
      <c r="COB845" s="257"/>
      <c r="COC845" s="257"/>
      <c r="COD845" s="257"/>
      <c r="COE845" s="257"/>
      <c r="COF845" s="257"/>
      <c r="COG845" s="257"/>
      <c r="COH845" s="257"/>
      <c r="COI845" s="257"/>
      <c r="COJ845" s="257"/>
      <c r="COK845" s="257"/>
      <c r="COL845" s="257"/>
      <c r="COM845" s="257"/>
      <c r="CON845" s="257"/>
      <c r="COO845" s="257"/>
      <c r="COP845" s="257"/>
      <c r="COQ845" s="257"/>
      <c r="COR845" s="257"/>
      <c r="COS845" s="257"/>
      <c r="COT845" s="257"/>
      <c r="COU845" s="257"/>
      <c r="COV845" s="257"/>
      <c r="COW845" s="257"/>
      <c r="COX845" s="257"/>
      <c r="COY845" s="257"/>
      <c r="COZ845" s="257"/>
      <c r="CPA845" s="257"/>
      <c r="CPB845" s="257"/>
      <c r="CPC845" s="257"/>
      <c r="CPD845" s="257"/>
      <c r="CPE845" s="257"/>
      <c r="CPF845" s="257"/>
      <c r="CPG845" s="257"/>
      <c r="CPH845" s="257"/>
      <c r="CPI845" s="257"/>
      <c r="CPJ845" s="257"/>
      <c r="CPK845" s="257"/>
      <c r="CPL845" s="257"/>
      <c r="CPM845" s="257"/>
      <c r="CPN845" s="257"/>
      <c r="CPO845" s="257"/>
      <c r="CPP845" s="257"/>
      <c r="CPQ845" s="257"/>
      <c r="CPR845" s="257"/>
      <c r="CPS845" s="257"/>
      <c r="CPT845" s="257"/>
      <c r="CPU845" s="257"/>
      <c r="CPV845" s="257"/>
      <c r="CPW845" s="257"/>
      <c r="CPX845" s="257"/>
      <c r="CPY845" s="257"/>
      <c r="CPZ845" s="257"/>
      <c r="CQA845" s="257"/>
      <c r="CQB845" s="257"/>
      <c r="CQC845" s="257"/>
      <c r="CQD845" s="257"/>
      <c r="CQE845" s="257"/>
      <c r="CQF845" s="257"/>
      <c r="CQG845" s="257"/>
      <c r="CQH845" s="257"/>
      <c r="CQI845" s="257"/>
      <c r="CQJ845" s="257"/>
      <c r="CQK845" s="257"/>
      <c r="CQL845" s="257"/>
      <c r="CQM845" s="257"/>
      <c r="CQN845" s="257"/>
      <c r="CQO845" s="257"/>
      <c r="CQP845" s="257"/>
      <c r="CQQ845" s="257"/>
      <c r="CQR845" s="257"/>
      <c r="CQS845" s="257"/>
      <c r="CQT845" s="257"/>
      <c r="CQU845" s="257"/>
      <c r="CQV845" s="257"/>
      <c r="CQW845" s="257"/>
      <c r="CQX845" s="257"/>
      <c r="CQY845" s="257"/>
      <c r="CQZ845" s="257"/>
      <c r="CRA845" s="257"/>
      <c r="CRB845" s="257"/>
      <c r="CRC845" s="257"/>
      <c r="CRD845" s="257"/>
      <c r="CRE845" s="257"/>
      <c r="CRF845" s="257"/>
      <c r="CRG845" s="257"/>
      <c r="CRH845" s="257"/>
      <c r="CRI845" s="257"/>
      <c r="CRJ845" s="257"/>
      <c r="CRK845" s="257"/>
      <c r="CRL845" s="257"/>
      <c r="CRM845" s="257"/>
      <c r="CRN845" s="257"/>
      <c r="CRO845" s="257"/>
      <c r="CRP845" s="257"/>
      <c r="CRQ845" s="257"/>
      <c r="CRR845" s="257"/>
      <c r="CRS845" s="257"/>
      <c r="CRT845" s="257"/>
      <c r="CRU845" s="257"/>
      <c r="CRV845" s="257"/>
      <c r="CRW845" s="257"/>
      <c r="CRX845" s="257"/>
      <c r="CRY845" s="257"/>
      <c r="CRZ845" s="257"/>
      <c r="CSA845" s="257"/>
      <c r="CSB845" s="257"/>
      <c r="CSC845" s="257"/>
      <c r="CSD845" s="257"/>
      <c r="CSE845" s="257"/>
      <c r="CSF845" s="257"/>
      <c r="CSG845" s="257"/>
      <c r="CSH845" s="257"/>
      <c r="CSI845" s="257"/>
      <c r="CSJ845" s="257"/>
      <c r="CSK845" s="257"/>
      <c r="CSL845" s="257"/>
      <c r="CSM845" s="257"/>
      <c r="CSN845" s="257"/>
      <c r="CSO845" s="257"/>
      <c r="CSP845" s="257"/>
      <c r="CSQ845" s="257"/>
      <c r="CSR845" s="257"/>
      <c r="CSS845" s="257"/>
      <c r="CST845" s="257"/>
      <c r="CSU845" s="257"/>
      <c r="CSV845" s="257"/>
      <c r="CSW845" s="257"/>
      <c r="CSX845" s="257"/>
      <c r="CSY845" s="257"/>
      <c r="CSZ845" s="257"/>
      <c r="CTA845" s="257"/>
      <c r="CTB845" s="257"/>
      <c r="CTC845" s="257"/>
      <c r="CTD845" s="257"/>
      <c r="CTE845" s="257"/>
      <c r="CTF845" s="257"/>
      <c r="CTG845" s="257"/>
      <c r="CTH845" s="257"/>
      <c r="CTI845" s="257"/>
      <c r="CTJ845" s="257"/>
      <c r="CTK845" s="257"/>
      <c r="CTL845" s="257"/>
      <c r="CTM845" s="257"/>
      <c r="CTN845" s="257"/>
      <c r="CTO845" s="257"/>
      <c r="CTP845" s="257"/>
      <c r="CTQ845" s="257"/>
      <c r="CTR845" s="257"/>
      <c r="CTS845" s="257"/>
      <c r="CTT845" s="257"/>
      <c r="CTU845" s="257"/>
      <c r="CTV845" s="257"/>
      <c r="CTW845" s="257"/>
      <c r="CTX845" s="257"/>
      <c r="CTY845" s="257"/>
      <c r="CTZ845" s="257"/>
      <c r="CUA845" s="257"/>
      <c r="CUB845" s="257"/>
      <c r="CUC845" s="257"/>
      <c r="CUD845" s="257"/>
      <c r="CUE845" s="257"/>
      <c r="CUF845" s="257"/>
      <c r="CUG845" s="257"/>
      <c r="CUH845" s="257"/>
      <c r="CUI845" s="257"/>
      <c r="CUJ845" s="257"/>
      <c r="CUK845" s="257"/>
      <c r="CUL845" s="257"/>
      <c r="CUM845" s="257"/>
      <c r="CUN845" s="257"/>
      <c r="CUO845" s="257"/>
      <c r="CUP845" s="257"/>
      <c r="CUQ845" s="257"/>
      <c r="CUR845" s="257"/>
      <c r="CUS845" s="257"/>
      <c r="CUT845" s="257"/>
      <c r="CUU845" s="257"/>
      <c r="CUV845" s="257"/>
      <c r="CUW845" s="257"/>
      <c r="CUX845" s="257"/>
      <c r="CUY845" s="257"/>
      <c r="CUZ845" s="257"/>
      <c r="CVA845" s="257"/>
      <c r="CVB845" s="257"/>
      <c r="CVC845" s="257"/>
      <c r="CVD845" s="257"/>
      <c r="CVE845" s="257"/>
      <c r="CVF845" s="257"/>
      <c r="CVG845" s="257"/>
      <c r="CVH845" s="257"/>
      <c r="CVI845" s="257"/>
      <c r="CVJ845" s="257"/>
      <c r="CVK845" s="257"/>
      <c r="CVL845" s="257"/>
      <c r="CVM845" s="257"/>
      <c r="CVN845" s="257"/>
      <c r="CVO845" s="257"/>
      <c r="CVP845" s="257"/>
      <c r="CVQ845" s="257"/>
      <c r="CVR845" s="257"/>
      <c r="CVS845" s="257"/>
      <c r="CVT845" s="257"/>
      <c r="CVU845" s="257"/>
      <c r="CVV845" s="257"/>
      <c r="CVW845" s="257"/>
      <c r="CVX845" s="257"/>
      <c r="CVY845" s="257"/>
      <c r="CVZ845" s="257"/>
      <c r="CWA845" s="257"/>
      <c r="CWB845" s="257"/>
      <c r="CWC845" s="257"/>
      <c r="CWD845" s="257"/>
      <c r="CWE845" s="257"/>
      <c r="CWF845" s="257"/>
      <c r="CWG845" s="257"/>
      <c r="CWH845" s="257"/>
      <c r="CWI845" s="257"/>
      <c r="CWJ845" s="257"/>
      <c r="CWK845" s="257"/>
      <c r="CWL845" s="257"/>
      <c r="CWM845" s="257"/>
      <c r="CWN845" s="257"/>
      <c r="CWO845" s="257"/>
      <c r="CWP845" s="257"/>
      <c r="CWQ845" s="257"/>
      <c r="CWR845" s="257"/>
      <c r="CWS845" s="257"/>
      <c r="CWT845" s="257"/>
      <c r="CWU845" s="257"/>
      <c r="CWV845" s="257"/>
      <c r="CWW845" s="257"/>
      <c r="CWX845" s="257"/>
      <c r="CWY845" s="257"/>
      <c r="CWZ845" s="257"/>
      <c r="CXA845" s="257"/>
      <c r="CXB845" s="257"/>
      <c r="CXC845" s="257"/>
      <c r="CXD845" s="257"/>
      <c r="CXE845" s="257"/>
      <c r="CXF845" s="257"/>
      <c r="CXG845" s="257"/>
      <c r="CXH845" s="257"/>
      <c r="CXI845" s="257"/>
      <c r="CXJ845" s="257"/>
      <c r="CXK845" s="257"/>
      <c r="CXL845" s="257"/>
      <c r="CXM845" s="257"/>
      <c r="CXN845" s="257"/>
      <c r="CXO845" s="257"/>
      <c r="CXP845" s="257"/>
      <c r="CXQ845" s="257"/>
      <c r="CXR845" s="257"/>
      <c r="CXS845" s="257"/>
      <c r="CXT845" s="257"/>
      <c r="CXU845" s="257"/>
      <c r="CXV845" s="257"/>
      <c r="CXW845" s="257"/>
      <c r="CXX845" s="257"/>
      <c r="CXY845" s="257"/>
      <c r="CXZ845" s="257"/>
      <c r="CYA845" s="257"/>
      <c r="CYB845" s="257"/>
      <c r="CYC845" s="257"/>
      <c r="CYD845" s="257"/>
      <c r="CYE845" s="257"/>
      <c r="CYF845" s="257"/>
      <c r="CYG845" s="257"/>
      <c r="CYH845" s="257"/>
      <c r="CYI845" s="257"/>
      <c r="CYJ845" s="257"/>
      <c r="CYK845" s="257"/>
      <c r="CYL845" s="257"/>
      <c r="CYM845" s="257"/>
      <c r="CYN845" s="257"/>
      <c r="CYO845" s="257"/>
      <c r="CYP845" s="257"/>
      <c r="CYQ845" s="257"/>
      <c r="CYR845" s="257"/>
      <c r="CYS845" s="257"/>
      <c r="CYT845" s="257"/>
      <c r="CYU845" s="257"/>
      <c r="CYV845" s="257"/>
      <c r="CYW845" s="257"/>
      <c r="CYX845" s="257"/>
      <c r="CYY845" s="257"/>
      <c r="CYZ845" s="257"/>
      <c r="CZA845" s="257"/>
      <c r="CZB845" s="257"/>
      <c r="CZC845" s="257"/>
      <c r="CZD845" s="257"/>
      <c r="CZE845" s="257"/>
      <c r="CZF845" s="257"/>
      <c r="CZG845" s="257"/>
      <c r="CZH845" s="257"/>
      <c r="CZI845" s="257"/>
      <c r="CZJ845" s="257"/>
      <c r="CZK845" s="257"/>
      <c r="CZL845" s="257"/>
      <c r="CZM845" s="257"/>
      <c r="CZN845" s="257"/>
      <c r="CZO845" s="257"/>
      <c r="CZP845" s="257"/>
      <c r="CZQ845" s="257"/>
      <c r="CZR845" s="257"/>
      <c r="CZS845" s="257"/>
      <c r="CZT845" s="257"/>
      <c r="CZU845" s="257"/>
      <c r="CZV845" s="257"/>
      <c r="CZW845" s="257"/>
      <c r="CZX845" s="257"/>
      <c r="CZY845" s="257"/>
      <c r="CZZ845" s="257"/>
      <c r="DAA845" s="257"/>
      <c r="DAB845" s="257"/>
      <c r="DAC845" s="257"/>
      <c r="DAD845" s="257"/>
      <c r="DAE845" s="257"/>
      <c r="DAF845" s="257"/>
      <c r="DAG845" s="257"/>
      <c r="DAH845" s="257"/>
      <c r="DAI845" s="257"/>
      <c r="DAJ845" s="257"/>
      <c r="DAK845" s="257"/>
      <c r="DAL845" s="257"/>
      <c r="DAM845" s="257"/>
      <c r="DAN845" s="257"/>
      <c r="DAO845" s="257"/>
      <c r="DAP845" s="257"/>
      <c r="DAQ845" s="257"/>
      <c r="DAR845" s="257"/>
      <c r="DAS845" s="257"/>
      <c r="DAT845" s="257"/>
      <c r="DAU845" s="257"/>
      <c r="DAV845" s="257"/>
      <c r="DAW845" s="257"/>
      <c r="DAX845" s="257"/>
      <c r="DAY845" s="257"/>
      <c r="DAZ845" s="257"/>
      <c r="DBA845" s="257"/>
      <c r="DBB845" s="257"/>
      <c r="DBC845" s="257"/>
      <c r="DBD845" s="257"/>
      <c r="DBE845" s="257"/>
      <c r="DBF845" s="257"/>
      <c r="DBG845" s="257"/>
      <c r="DBH845" s="257"/>
      <c r="DBI845" s="257"/>
      <c r="DBJ845" s="257"/>
      <c r="DBK845" s="257"/>
      <c r="DBL845" s="257"/>
      <c r="DBM845" s="257"/>
      <c r="DBN845" s="257"/>
      <c r="DBO845" s="257"/>
      <c r="DBP845" s="257"/>
      <c r="DBQ845" s="257"/>
      <c r="DBR845" s="257"/>
      <c r="DBS845" s="257"/>
      <c r="DBT845" s="257"/>
      <c r="DBU845" s="257"/>
      <c r="DBV845" s="257"/>
      <c r="DBW845" s="257"/>
      <c r="DBX845" s="257"/>
      <c r="DBY845" s="257"/>
      <c r="DBZ845" s="257"/>
      <c r="DCA845" s="257"/>
      <c r="DCB845" s="257"/>
      <c r="DCC845" s="257"/>
      <c r="DCD845" s="257"/>
      <c r="DCE845" s="257"/>
      <c r="DCF845" s="257"/>
      <c r="DCG845" s="257"/>
      <c r="DCH845" s="257"/>
      <c r="DCI845" s="257"/>
      <c r="DCJ845" s="257"/>
      <c r="DCK845" s="257"/>
      <c r="DCL845" s="257"/>
      <c r="DCM845" s="257"/>
      <c r="DCN845" s="257"/>
      <c r="DCO845" s="257"/>
      <c r="DCP845" s="257"/>
      <c r="DCQ845" s="257"/>
      <c r="DCR845" s="257"/>
      <c r="DCS845" s="257"/>
      <c r="DCT845" s="257"/>
      <c r="DCU845" s="257"/>
      <c r="DCV845" s="257"/>
      <c r="DCW845" s="257"/>
      <c r="DCX845" s="257"/>
      <c r="DCY845" s="257"/>
      <c r="DCZ845" s="257"/>
      <c r="DDA845" s="257"/>
      <c r="DDB845" s="257"/>
      <c r="DDC845" s="257"/>
      <c r="DDD845" s="257"/>
      <c r="DDE845" s="257"/>
      <c r="DDF845" s="257"/>
      <c r="DDG845" s="257"/>
      <c r="DDH845" s="257"/>
      <c r="DDI845" s="257"/>
      <c r="DDJ845" s="257"/>
      <c r="DDK845" s="257"/>
      <c r="DDL845" s="257"/>
      <c r="DDM845" s="257"/>
      <c r="DDN845" s="257"/>
      <c r="DDO845" s="257"/>
      <c r="DDP845" s="257"/>
      <c r="DDQ845" s="257"/>
      <c r="DDR845" s="257"/>
      <c r="DDS845" s="257"/>
      <c r="DDT845" s="257"/>
      <c r="DDU845" s="257"/>
      <c r="DDV845" s="257"/>
      <c r="DDW845" s="257"/>
      <c r="DDX845" s="257"/>
      <c r="DDY845" s="257"/>
      <c r="DDZ845" s="257"/>
      <c r="DEA845" s="257"/>
      <c r="DEB845" s="257"/>
      <c r="DEC845" s="257"/>
      <c r="DED845" s="257"/>
      <c r="DEE845" s="257"/>
      <c r="DEF845" s="257"/>
      <c r="DEG845" s="257"/>
      <c r="DEH845" s="257"/>
      <c r="DEI845" s="257"/>
      <c r="DEJ845" s="257"/>
      <c r="DEK845" s="257"/>
      <c r="DEL845" s="257"/>
      <c r="DEM845" s="257"/>
      <c r="DEN845" s="257"/>
      <c r="DEO845" s="257"/>
      <c r="DEP845" s="257"/>
      <c r="DEQ845" s="257"/>
      <c r="DER845" s="257"/>
      <c r="DES845" s="257"/>
      <c r="DET845" s="257"/>
      <c r="DEU845" s="257"/>
      <c r="DEV845" s="257"/>
      <c r="DEW845" s="257"/>
      <c r="DEX845" s="257"/>
      <c r="DEY845" s="257"/>
      <c r="DEZ845" s="257"/>
      <c r="DFA845" s="257"/>
      <c r="DFB845" s="257"/>
      <c r="DFC845" s="257"/>
      <c r="DFD845" s="257"/>
      <c r="DFE845" s="257"/>
      <c r="DFF845" s="257"/>
      <c r="DFG845" s="257"/>
      <c r="DFH845" s="257"/>
      <c r="DFI845" s="257"/>
      <c r="DFJ845" s="257"/>
      <c r="DFK845" s="257"/>
      <c r="DFL845" s="257"/>
      <c r="DFM845" s="257"/>
      <c r="DFN845" s="257"/>
      <c r="DFO845" s="257"/>
      <c r="DFP845" s="257"/>
      <c r="DFQ845" s="257"/>
      <c r="DFR845" s="257"/>
      <c r="DFS845" s="257"/>
      <c r="DFT845" s="257"/>
      <c r="DFU845" s="257"/>
      <c r="DFV845" s="257"/>
      <c r="DFW845" s="257"/>
      <c r="DFX845" s="257"/>
      <c r="DFY845" s="257"/>
      <c r="DFZ845" s="257"/>
      <c r="DGA845" s="257"/>
      <c r="DGB845" s="257"/>
      <c r="DGC845" s="257"/>
      <c r="DGD845" s="257"/>
      <c r="DGE845" s="257"/>
      <c r="DGF845" s="257"/>
      <c r="DGG845" s="257"/>
      <c r="DGH845" s="257"/>
      <c r="DGI845" s="257"/>
      <c r="DGJ845" s="257"/>
      <c r="DGK845" s="257"/>
      <c r="DGL845" s="257"/>
      <c r="DGM845" s="257"/>
      <c r="DGN845" s="257"/>
      <c r="DGO845" s="257"/>
      <c r="DGP845" s="257"/>
      <c r="DGQ845" s="257"/>
      <c r="DGR845" s="257"/>
      <c r="DGS845" s="257"/>
      <c r="DGT845" s="257"/>
      <c r="DGU845" s="257"/>
      <c r="DGV845" s="257"/>
      <c r="DGW845" s="257"/>
      <c r="DGX845" s="257"/>
      <c r="DGY845" s="257"/>
      <c r="DGZ845" s="257"/>
      <c r="DHA845" s="257"/>
      <c r="DHB845" s="257"/>
      <c r="DHC845" s="257"/>
      <c r="DHD845" s="257"/>
      <c r="DHE845" s="257"/>
      <c r="DHF845" s="257"/>
      <c r="DHG845" s="257"/>
      <c r="DHH845" s="257"/>
      <c r="DHI845" s="257"/>
      <c r="DHJ845" s="257"/>
      <c r="DHK845" s="257"/>
      <c r="DHL845" s="257"/>
      <c r="DHM845" s="257"/>
      <c r="DHN845" s="257"/>
      <c r="DHO845" s="257"/>
      <c r="DHP845" s="257"/>
      <c r="DHQ845" s="257"/>
      <c r="DHR845" s="257"/>
      <c r="DHS845" s="257"/>
      <c r="DHT845" s="257"/>
      <c r="DHU845" s="257"/>
      <c r="DHV845" s="257"/>
      <c r="DHW845" s="257"/>
      <c r="DHX845" s="257"/>
      <c r="DHY845" s="257"/>
      <c r="DHZ845" s="257"/>
      <c r="DIA845" s="257"/>
      <c r="DIB845" s="257"/>
      <c r="DIC845" s="257"/>
      <c r="DID845" s="257"/>
      <c r="DIE845" s="257"/>
      <c r="DIF845" s="257"/>
      <c r="DIG845" s="257"/>
      <c r="DIH845" s="257"/>
      <c r="DII845" s="257"/>
      <c r="DIJ845" s="257"/>
      <c r="DIK845" s="257"/>
      <c r="DIL845" s="257"/>
      <c r="DIM845" s="257"/>
      <c r="DIN845" s="257"/>
      <c r="DIO845" s="257"/>
      <c r="DIP845" s="257"/>
      <c r="DIQ845" s="257"/>
      <c r="DIR845" s="257"/>
      <c r="DIS845" s="257"/>
      <c r="DIT845" s="257"/>
      <c r="DIU845" s="257"/>
      <c r="DIV845" s="257"/>
      <c r="DIW845" s="257"/>
      <c r="DIX845" s="257"/>
      <c r="DIY845" s="257"/>
      <c r="DIZ845" s="257"/>
      <c r="DJA845" s="257"/>
      <c r="DJB845" s="257"/>
      <c r="DJC845" s="257"/>
      <c r="DJD845" s="257"/>
      <c r="DJE845" s="257"/>
      <c r="DJF845" s="257"/>
      <c r="DJG845" s="257"/>
      <c r="DJH845" s="257"/>
      <c r="DJI845" s="257"/>
      <c r="DJJ845" s="257"/>
      <c r="DJK845" s="257"/>
      <c r="DJL845" s="257"/>
      <c r="DJM845" s="257"/>
      <c r="DJN845" s="257"/>
      <c r="DJO845" s="257"/>
      <c r="DJP845" s="257"/>
      <c r="DJQ845" s="257"/>
      <c r="DJR845" s="257"/>
      <c r="DJS845" s="257"/>
      <c r="DJT845" s="257"/>
      <c r="DJU845" s="257"/>
      <c r="DJV845" s="257"/>
      <c r="DJW845" s="257"/>
      <c r="DJX845" s="257"/>
      <c r="DJY845" s="257"/>
      <c r="DJZ845" s="257"/>
      <c r="DKA845" s="257"/>
      <c r="DKB845" s="257"/>
      <c r="DKC845" s="257"/>
      <c r="DKD845" s="257"/>
      <c r="DKE845" s="257"/>
      <c r="DKF845" s="257"/>
      <c r="DKG845" s="257"/>
      <c r="DKH845" s="257"/>
      <c r="DKI845" s="257"/>
      <c r="DKJ845" s="257"/>
      <c r="DKK845" s="257"/>
      <c r="DKL845" s="257"/>
      <c r="DKM845" s="257"/>
      <c r="DKN845" s="257"/>
      <c r="DKO845" s="257"/>
      <c r="DKP845" s="257"/>
      <c r="DKQ845" s="257"/>
      <c r="DKR845" s="257"/>
      <c r="DKS845" s="257"/>
      <c r="DKT845" s="257"/>
      <c r="DKU845" s="257"/>
      <c r="DKV845" s="257"/>
      <c r="DKW845" s="257"/>
      <c r="DKX845" s="257"/>
      <c r="DKY845" s="257"/>
      <c r="DKZ845" s="257"/>
      <c r="DLA845" s="257"/>
      <c r="DLB845" s="257"/>
      <c r="DLC845" s="257"/>
      <c r="DLD845" s="257"/>
      <c r="DLE845" s="257"/>
      <c r="DLF845" s="257"/>
      <c r="DLG845" s="257"/>
      <c r="DLH845" s="257"/>
      <c r="DLI845" s="257"/>
      <c r="DLJ845" s="257"/>
      <c r="DLK845" s="257"/>
      <c r="DLL845" s="257"/>
      <c r="DLM845" s="257"/>
      <c r="DLN845" s="257"/>
      <c r="DLO845" s="257"/>
      <c r="DLP845" s="257"/>
      <c r="DLQ845" s="257"/>
      <c r="DLR845" s="257"/>
      <c r="DLS845" s="257"/>
      <c r="DLT845" s="257"/>
      <c r="DLU845" s="257"/>
      <c r="DLV845" s="257"/>
      <c r="DLW845" s="257"/>
      <c r="DLX845" s="257"/>
      <c r="DLY845" s="257"/>
      <c r="DLZ845" s="257"/>
      <c r="DMA845" s="257"/>
      <c r="DMB845" s="257"/>
      <c r="DMC845" s="257"/>
      <c r="DMD845" s="257"/>
      <c r="DME845" s="257"/>
      <c r="DMF845" s="257"/>
      <c r="DMG845" s="257"/>
      <c r="DMH845" s="257"/>
      <c r="DMI845" s="257"/>
      <c r="DMJ845" s="257"/>
      <c r="DMK845" s="257"/>
      <c r="DML845" s="257"/>
      <c r="DMM845" s="257"/>
      <c r="DMN845" s="257"/>
      <c r="DMO845" s="257"/>
      <c r="DMP845" s="257"/>
      <c r="DMQ845" s="257"/>
      <c r="DMR845" s="257"/>
      <c r="DMS845" s="257"/>
      <c r="DMT845" s="257"/>
      <c r="DMU845" s="257"/>
      <c r="DMV845" s="257"/>
      <c r="DMW845" s="257"/>
      <c r="DMX845" s="257"/>
      <c r="DMY845" s="257"/>
      <c r="DMZ845" s="257"/>
      <c r="DNA845" s="257"/>
      <c r="DNB845" s="257"/>
      <c r="DNC845" s="257"/>
      <c r="DND845" s="257"/>
      <c r="DNE845" s="257"/>
      <c r="DNF845" s="257"/>
      <c r="DNG845" s="257"/>
      <c r="DNH845" s="257"/>
      <c r="DNI845" s="257"/>
      <c r="DNJ845" s="257"/>
      <c r="DNK845" s="257"/>
      <c r="DNL845" s="257"/>
      <c r="DNM845" s="257"/>
      <c r="DNN845" s="257"/>
      <c r="DNO845" s="257"/>
      <c r="DNP845" s="257"/>
      <c r="DNQ845" s="257"/>
      <c r="DNR845" s="257"/>
      <c r="DNS845" s="257"/>
      <c r="DNT845" s="257"/>
      <c r="DNU845" s="257"/>
      <c r="DNV845" s="257"/>
      <c r="DNW845" s="257"/>
      <c r="DNX845" s="257"/>
      <c r="DNY845" s="257"/>
      <c r="DNZ845" s="257"/>
      <c r="DOA845" s="257"/>
      <c r="DOB845" s="257"/>
      <c r="DOC845" s="257"/>
      <c r="DOD845" s="257"/>
      <c r="DOE845" s="257"/>
      <c r="DOF845" s="257"/>
      <c r="DOG845" s="257"/>
      <c r="DOH845" s="257"/>
      <c r="DOI845" s="257"/>
      <c r="DOJ845" s="257"/>
      <c r="DOK845" s="257"/>
      <c r="DOL845" s="257"/>
      <c r="DOM845" s="257"/>
      <c r="DON845" s="257"/>
      <c r="DOO845" s="257"/>
      <c r="DOP845" s="257"/>
      <c r="DOQ845" s="257"/>
      <c r="DOR845" s="257"/>
      <c r="DOS845" s="257"/>
      <c r="DOT845" s="257"/>
      <c r="DOU845" s="257"/>
      <c r="DOV845" s="257"/>
      <c r="DOW845" s="257"/>
      <c r="DOX845" s="257"/>
      <c r="DOY845" s="257"/>
      <c r="DOZ845" s="257"/>
      <c r="DPA845" s="257"/>
      <c r="DPB845" s="257"/>
      <c r="DPC845" s="257"/>
      <c r="DPD845" s="257"/>
      <c r="DPE845" s="257"/>
      <c r="DPF845" s="257"/>
      <c r="DPG845" s="257"/>
      <c r="DPH845" s="257"/>
      <c r="DPI845" s="257"/>
      <c r="DPJ845" s="257"/>
      <c r="DPK845" s="257"/>
      <c r="DPL845" s="257"/>
      <c r="DPM845" s="257"/>
      <c r="DPN845" s="257"/>
      <c r="DPO845" s="257"/>
      <c r="DPP845" s="257"/>
      <c r="DPQ845" s="257"/>
      <c r="DPR845" s="257"/>
      <c r="DPS845" s="257"/>
      <c r="DPT845" s="257"/>
      <c r="DPU845" s="257"/>
      <c r="DPV845" s="257"/>
      <c r="DPW845" s="257"/>
      <c r="DPX845" s="257"/>
      <c r="DPY845" s="257"/>
      <c r="DPZ845" s="257"/>
      <c r="DQA845" s="257"/>
      <c r="DQB845" s="257"/>
      <c r="DQC845" s="257"/>
      <c r="DQD845" s="257"/>
      <c r="DQE845" s="257"/>
      <c r="DQF845" s="257"/>
      <c r="DQG845" s="257"/>
      <c r="DQH845" s="257"/>
      <c r="DQI845" s="257"/>
      <c r="DQJ845" s="257"/>
      <c r="DQK845" s="257"/>
      <c r="DQL845" s="257"/>
      <c r="DQM845" s="257"/>
      <c r="DQN845" s="257"/>
      <c r="DQO845" s="257"/>
      <c r="DQP845" s="257"/>
      <c r="DQQ845" s="257"/>
      <c r="DQR845" s="257"/>
      <c r="DQS845" s="257"/>
      <c r="DQT845" s="257"/>
      <c r="DQU845" s="257"/>
      <c r="DQV845" s="257"/>
      <c r="DQW845" s="257"/>
      <c r="DQX845" s="257"/>
      <c r="DQY845" s="257"/>
      <c r="DQZ845" s="257"/>
      <c r="DRA845" s="257"/>
      <c r="DRB845" s="257"/>
      <c r="DRC845" s="257"/>
      <c r="DRD845" s="257"/>
      <c r="DRE845" s="257"/>
      <c r="DRF845" s="257"/>
      <c r="DRG845" s="257"/>
      <c r="DRH845" s="257"/>
      <c r="DRI845" s="257"/>
      <c r="DRJ845" s="257"/>
      <c r="DRK845" s="257"/>
      <c r="DRL845" s="257"/>
      <c r="DRM845" s="257"/>
      <c r="DRN845" s="257"/>
      <c r="DRO845" s="257"/>
      <c r="DRP845" s="257"/>
      <c r="DRQ845" s="257"/>
      <c r="DRR845" s="257"/>
      <c r="DRS845" s="257"/>
      <c r="DRT845" s="257"/>
      <c r="DRU845" s="257"/>
      <c r="DRV845" s="257"/>
      <c r="DRW845" s="257"/>
      <c r="DRX845" s="257"/>
      <c r="DRY845" s="257"/>
      <c r="DRZ845" s="257"/>
      <c r="DSA845" s="257"/>
      <c r="DSB845" s="257"/>
      <c r="DSC845" s="257"/>
      <c r="DSD845" s="257"/>
      <c r="DSE845" s="257"/>
      <c r="DSF845" s="257"/>
      <c r="DSG845" s="257"/>
      <c r="DSH845" s="257"/>
      <c r="DSI845" s="257"/>
      <c r="DSJ845" s="257"/>
      <c r="DSK845" s="257"/>
      <c r="DSL845" s="257"/>
      <c r="DSM845" s="257"/>
      <c r="DSN845" s="257"/>
      <c r="DSO845" s="257"/>
      <c r="DSP845" s="257"/>
      <c r="DSQ845" s="257"/>
      <c r="DSR845" s="257"/>
      <c r="DSS845" s="257"/>
      <c r="DST845" s="257"/>
      <c r="DSU845" s="257"/>
      <c r="DSV845" s="257"/>
      <c r="DSW845" s="257"/>
      <c r="DSX845" s="257"/>
      <c r="DSY845" s="257"/>
      <c r="DSZ845" s="257"/>
      <c r="DTA845" s="257"/>
      <c r="DTB845" s="257"/>
      <c r="DTC845" s="257"/>
      <c r="DTD845" s="257"/>
      <c r="DTE845" s="257"/>
      <c r="DTF845" s="257"/>
      <c r="DTG845" s="257"/>
      <c r="DTH845" s="257"/>
      <c r="DTI845" s="257"/>
      <c r="DTJ845" s="257"/>
      <c r="DTK845" s="257"/>
      <c r="DTL845" s="257"/>
      <c r="DTM845" s="257"/>
      <c r="DTN845" s="257"/>
      <c r="DTO845" s="257"/>
      <c r="DTP845" s="257"/>
      <c r="DTQ845" s="257"/>
      <c r="DTR845" s="257"/>
      <c r="DTS845" s="257"/>
      <c r="DTT845" s="257"/>
      <c r="DTU845" s="257"/>
      <c r="DTV845" s="257"/>
      <c r="DTW845" s="257"/>
      <c r="DTX845" s="257"/>
      <c r="DTY845" s="257"/>
      <c r="DTZ845" s="257"/>
      <c r="DUA845" s="257"/>
      <c r="DUB845" s="257"/>
      <c r="DUC845" s="257"/>
      <c r="DUD845" s="257"/>
      <c r="DUE845" s="257"/>
      <c r="DUF845" s="257"/>
      <c r="DUG845" s="257"/>
      <c r="DUH845" s="257"/>
      <c r="DUI845" s="257"/>
      <c r="DUJ845" s="257"/>
      <c r="DUK845" s="257"/>
      <c r="DUL845" s="257"/>
      <c r="DUM845" s="257"/>
      <c r="DUN845" s="257"/>
      <c r="DUO845" s="257"/>
      <c r="DUP845" s="257"/>
      <c r="DUQ845" s="257"/>
      <c r="DUR845" s="257"/>
      <c r="DUS845" s="257"/>
      <c r="DUT845" s="257"/>
      <c r="DUU845" s="257"/>
      <c r="DUV845" s="257"/>
      <c r="DUW845" s="257"/>
      <c r="DUX845" s="257"/>
      <c r="DUY845" s="257"/>
      <c r="DUZ845" s="257"/>
      <c r="DVA845" s="257"/>
      <c r="DVB845" s="257"/>
      <c r="DVC845" s="257"/>
      <c r="DVD845" s="257"/>
      <c r="DVE845" s="257"/>
      <c r="DVF845" s="257"/>
      <c r="DVG845" s="257"/>
      <c r="DVH845" s="257"/>
      <c r="DVI845" s="257"/>
      <c r="DVJ845" s="257"/>
      <c r="DVK845" s="257"/>
      <c r="DVL845" s="257"/>
      <c r="DVM845" s="257"/>
      <c r="DVN845" s="257"/>
      <c r="DVO845" s="257"/>
      <c r="DVP845" s="257"/>
      <c r="DVQ845" s="257"/>
      <c r="DVR845" s="257"/>
      <c r="DVS845" s="257"/>
      <c r="DVT845" s="257"/>
      <c r="DVU845" s="257"/>
      <c r="DVV845" s="257"/>
      <c r="DVW845" s="257"/>
      <c r="DVX845" s="257"/>
      <c r="DVY845" s="257"/>
      <c r="DVZ845" s="257"/>
      <c r="DWA845" s="257"/>
      <c r="DWB845" s="257"/>
      <c r="DWC845" s="257"/>
      <c r="DWD845" s="257"/>
      <c r="DWE845" s="257"/>
      <c r="DWF845" s="257"/>
      <c r="DWG845" s="257"/>
      <c r="DWH845" s="257"/>
      <c r="DWI845" s="257"/>
      <c r="DWJ845" s="257"/>
      <c r="DWK845" s="257"/>
      <c r="DWL845" s="257"/>
      <c r="DWM845" s="257"/>
      <c r="DWN845" s="257"/>
      <c r="DWO845" s="257"/>
      <c r="DWP845" s="257"/>
      <c r="DWQ845" s="257"/>
      <c r="DWR845" s="257"/>
      <c r="DWS845" s="257"/>
      <c r="DWT845" s="257"/>
      <c r="DWU845" s="257"/>
      <c r="DWV845" s="257"/>
      <c r="DWW845" s="257"/>
      <c r="DWX845" s="257"/>
      <c r="DWY845" s="257"/>
      <c r="DWZ845" s="257"/>
      <c r="DXA845" s="257"/>
      <c r="DXB845" s="257"/>
      <c r="DXC845" s="257"/>
      <c r="DXD845" s="257"/>
      <c r="DXE845" s="257"/>
      <c r="DXF845" s="257"/>
      <c r="DXG845" s="257"/>
      <c r="DXH845" s="257"/>
      <c r="DXI845" s="257"/>
      <c r="DXJ845" s="257"/>
      <c r="DXK845" s="257"/>
      <c r="DXL845" s="257"/>
      <c r="DXM845" s="257"/>
      <c r="DXN845" s="257"/>
      <c r="DXO845" s="257"/>
      <c r="DXP845" s="257"/>
      <c r="DXQ845" s="257"/>
      <c r="DXR845" s="257"/>
      <c r="DXS845" s="257"/>
      <c r="DXT845" s="257"/>
      <c r="DXU845" s="257"/>
      <c r="DXV845" s="257"/>
      <c r="DXW845" s="257"/>
      <c r="DXX845" s="257"/>
      <c r="DXY845" s="257"/>
      <c r="DXZ845" s="257"/>
      <c r="DYA845" s="257"/>
      <c r="DYB845" s="257"/>
      <c r="DYC845" s="257"/>
      <c r="DYD845" s="257"/>
      <c r="DYE845" s="257"/>
      <c r="DYF845" s="257"/>
      <c r="DYG845" s="257"/>
      <c r="DYH845" s="257"/>
      <c r="DYI845" s="257"/>
      <c r="DYJ845" s="257"/>
      <c r="DYK845" s="257"/>
      <c r="DYL845" s="257"/>
      <c r="DYM845" s="257"/>
      <c r="DYN845" s="257"/>
      <c r="DYO845" s="257"/>
      <c r="DYP845" s="257"/>
      <c r="DYQ845" s="257"/>
      <c r="DYR845" s="257"/>
      <c r="DYS845" s="257"/>
      <c r="DYT845" s="257"/>
      <c r="DYU845" s="257"/>
      <c r="DYV845" s="257"/>
      <c r="DYW845" s="257"/>
      <c r="DYX845" s="257"/>
      <c r="DYY845" s="257"/>
      <c r="DYZ845" s="257"/>
      <c r="DZA845" s="257"/>
      <c r="DZB845" s="257"/>
      <c r="DZC845" s="257"/>
      <c r="DZD845" s="257"/>
      <c r="DZE845" s="257"/>
      <c r="DZF845" s="257"/>
      <c r="DZG845" s="257"/>
      <c r="DZH845" s="257"/>
      <c r="DZI845" s="257"/>
      <c r="DZJ845" s="257"/>
      <c r="DZK845" s="257"/>
      <c r="DZL845" s="257"/>
      <c r="DZM845" s="257"/>
      <c r="DZN845" s="257"/>
      <c r="DZO845" s="257"/>
      <c r="DZP845" s="257"/>
      <c r="DZQ845" s="257"/>
      <c r="DZR845" s="257"/>
      <c r="DZS845" s="257"/>
      <c r="DZT845" s="257"/>
      <c r="DZU845" s="257"/>
      <c r="DZV845" s="257"/>
      <c r="DZW845" s="257"/>
      <c r="DZX845" s="257"/>
      <c r="DZY845" s="257"/>
      <c r="DZZ845" s="257"/>
      <c r="EAA845" s="257"/>
      <c r="EAB845" s="257"/>
      <c r="EAC845" s="257"/>
      <c r="EAD845" s="257"/>
      <c r="EAE845" s="257"/>
      <c r="EAF845" s="257"/>
      <c r="EAG845" s="257"/>
      <c r="EAH845" s="257"/>
      <c r="EAI845" s="257"/>
      <c r="EAJ845" s="257"/>
      <c r="EAK845" s="257"/>
      <c r="EAL845" s="257"/>
      <c r="EAM845" s="257"/>
      <c r="EAN845" s="257"/>
      <c r="EAO845" s="257"/>
      <c r="EAP845" s="257"/>
      <c r="EAQ845" s="257"/>
      <c r="EAR845" s="257"/>
      <c r="EAS845" s="257"/>
      <c r="EAT845" s="257"/>
      <c r="EAU845" s="257"/>
      <c r="EAV845" s="257"/>
      <c r="EAW845" s="257"/>
      <c r="EAX845" s="257"/>
      <c r="EAY845" s="257"/>
      <c r="EAZ845" s="257"/>
      <c r="EBA845" s="257"/>
      <c r="EBB845" s="257"/>
      <c r="EBC845" s="257"/>
      <c r="EBD845" s="257"/>
      <c r="EBE845" s="257"/>
      <c r="EBF845" s="257"/>
      <c r="EBG845" s="257"/>
      <c r="EBH845" s="257"/>
      <c r="EBI845" s="257"/>
      <c r="EBJ845" s="257"/>
      <c r="EBK845" s="257"/>
      <c r="EBL845" s="257"/>
      <c r="EBM845" s="257"/>
      <c r="EBN845" s="257"/>
      <c r="EBO845" s="257"/>
      <c r="EBP845" s="257"/>
      <c r="EBQ845" s="257"/>
      <c r="EBR845" s="257"/>
      <c r="EBS845" s="257"/>
      <c r="EBT845" s="257"/>
      <c r="EBU845" s="257"/>
      <c r="EBV845" s="257"/>
      <c r="EBW845" s="257"/>
      <c r="EBX845" s="257"/>
      <c r="EBY845" s="257"/>
      <c r="EBZ845" s="257"/>
      <c r="ECA845" s="257"/>
      <c r="ECB845" s="257"/>
      <c r="ECC845" s="257"/>
      <c r="ECD845" s="257"/>
      <c r="ECE845" s="257"/>
      <c r="ECF845" s="257"/>
      <c r="ECG845" s="257"/>
      <c r="ECH845" s="257"/>
      <c r="ECI845" s="257"/>
      <c r="ECJ845" s="257"/>
      <c r="ECK845" s="257"/>
      <c r="ECL845" s="257"/>
      <c r="ECM845" s="257"/>
      <c r="ECN845" s="257"/>
      <c r="ECO845" s="257"/>
      <c r="ECP845" s="257"/>
      <c r="ECQ845" s="257"/>
      <c r="ECR845" s="257"/>
      <c r="ECS845" s="257"/>
      <c r="ECT845" s="257"/>
      <c r="ECU845" s="257"/>
      <c r="ECV845" s="257"/>
      <c r="ECW845" s="257"/>
      <c r="ECX845" s="257"/>
      <c r="ECY845" s="257"/>
      <c r="ECZ845" s="257"/>
      <c r="EDA845" s="257"/>
      <c r="EDB845" s="257"/>
      <c r="EDC845" s="257"/>
      <c r="EDD845" s="257"/>
      <c r="EDE845" s="257"/>
      <c r="EDF845" s="257"/>
      <c r="EDG845" s="257"/>
      <c r="EDH845" s="257"/>
      <c r="EDI845" s="257"/>
      <c r="EDJ845" s="257"/>
      <c r="EDK845" s="257"/>
      <c r="EDL845" s="257"/>
      <c r="EDM845" s="257"/>
      <c r="EDN845" s="257"/>
      <c r="EDO845" s="257"/>
      <c r="EDP845" s="257"/>
      <c r="EDQ845" s="257"/>
      <c r="EDR845" s="257"/>
      <c r="EDS845" s="257"/>
      <c r="EDT845" s="257"/>
      <c r="EDU845" s="257"/>
      <c r="EDV845" s="257"/>
      <c r="EDW845" s="257"/>
      <c r="EDX845" s="257"/>
      <c r="EDY845" s="257"/>
      <c r="EDZ845" s="257"/>
      <c r="EEA845" s="257"/>
      <c r="EEB845" s="257"/>
      <c r="EEC845" s="257"/>
      <c r="EED845" s="257"/>
      <c r="EEE845" s="257"/>
      <c r="EEF845" s="257"/>
      <c r="EEG845" s="257"/>
      <c r="EEH845" s="257"/>
      <c r="EEI845" s="257"/>
      <c r="EEJ845" s="257"/>
      <c r="EEK845" s="257"/>
      <c r="EEL845" s="257"/>
      <c r="EEM845" s="257"/>
      <c r="EEN845" s="257"/>
      <c r="EEO845" s="257"/>
      <c r="EEP845" s="257"/>
      <c r="EEQ845" s="257"/>
      <c r="EER845" s="257"/>
      <c r="EES845" s="257"/>
      <c r="EET845" s="257"/>
      <c r="EEU845" s="257"/>
      <c r="EEV845" s="257"/>
      <c r="EEW845" s="257"/>
      <c r="EEX845" s="257"/>
      <c r="EEY845" s="257"/>
      <c r="EEZ845" s="257"/>
      <c r="EFA845" s="257"/>
      <c r="EFB845" s="257"/>
      <c r="EFC845" s="257"/>
      <c r="EFD845" s="257"/>
      <c r="EFE845" s="257"/>
      <c r="EFF845" s="257"/>
      <c r="EFG845" s="257"/>
      <c r="EFH845" s="257"/>
      <c r="EFI845" s="257"/>
      <c r="EFJ845" s="257"/>
      <c r="EFK845" s="257"/>
      <c r="EFL845" s="257"/>
      <c r="EFM845" s="257"/>
      <c r="EFN845" s="257"/>
      <c r="EFO845" s="257"/>
      <c r="EFP845" s="257"/>
      <c r="EFQ845" s="257"/>
      <c r="EFR845" s="257"/>
      <c r="EFS845" s="257"/>
      <c r="EFT845" s="257"/>
      <c r="EFU845" s="257"/>
      <c r="EFV845" s="257"/>
      <c r="EFW845" s="257"/>
      <c r="EFX845" s="257"/>
      <c r="EFY845" s="257"/>
      <c r="EFZ845" s="257"/>
      <c r="EGA845" s="257"/>
      <c r="EGB845" s="257"/>
      <c r="EGC845" s="257"/>
      <c r="EGD845" s="257"/>
      <c r="EGE845" s="257"/>
      <c r="EGF845" s="257"/>
      <c r="EGG845" s="257"/>
      <c r="EGH845" s="257"/>
      <c r="EGI845" s="257"/>
      <c r="EGJ845" s="257"/>
      <c r="EGK845" s="257"/>
      <c r="EGL845" s="257"/>
      <c r="EGM845" s="257"/>
      <c r="EGN845" s="257"/>
      <c r="EGO845" s="257"/>
      <c r="EGP845" s="257"/>
      <c r="EGQ845" s="257"/>
      <c r="EGR845" s="257"/>
      <c r="EGS845" s="257"/>
      <c r="EGT845" s="257"/>
      <c r="EGU845" s="257"/>
      <c r="EGV845" s="257"/>
      <c r="EGW845" s="257"/>
      <c r="EGX845" s="257"/>
      <c r="EGY845" s="257"/>
      <c r="EGZ845" s="257"/>
      <c r="EHA845" s="257"/>
      <c r="EHB845" s="257"/>
      <c r="EHC845" s="257"/>
      <c r="EHD845" s="257"/>
      <c r="EHE845" s="257"/>
      <c r="EHF845" s="257"/>
      <c r="EHG845" s="257"/>
      <c r="EHH845" s="257"/>
      <c r="EHI845" s="257"/>
      <c r="EHJ845" s="257"/>
      <c r="EHK845" s="257"/>
      <c r="EHL845" s="257"/>
      <c r="EHM845" s="257"/>
      <c r="EHN845" s="257"/>
      <c r="EHO845" s="257"/>
      <c r="EHP845" s="257"/>
      <c r="EHQ845" s="257"/>
      <c r="EHR845" s="257"/>
      <c r="EHS845" s="257"/>
      <c r="EHT845" s="257"/>
      <c r="EHU845" s="257"/>
      <c r="EHV845" s="257"/>
      <c r="EHW845" s="257"/>
      <c r="EHX845" s="257"/>
      <c r="EHY845" s="257"/>
      <c r="EHZ845" s="257"/>
      <c r="EIA845" s="257"/>
      <c r="EIB845" s="257"/>
      <c r="EIC845" s="257"/>
      <c r="EID845" s="257"/>
      <c r="EIE845" s="257"/>
      <c r="EIF845" s="257"/>
      <c r="EIG845" s="257"/>
      <c r="EIH845" s="257"/>
      <c r="EII845" s="257"/>
      <c r="EIJ845" s="257"/>
      <c r="EIK845" s="257"/>
      <c r="EIL845" s="257"/>
      <c r="EIM845" s="257"/>
      <c r="EIN845" s="257"/>
      <c r="EIO845" s="257"/>
      <c r="EIP845" s="257"/>
      <c r="EIQ845" s="257"/>
      <c r="EIR845" s="257"/>
      <c r="EIS845" s="257"/>
      <c r="EIT845" s="257"/>
      <c r="EIU845" s="257"/>
      <c r="EIV845" s="257"/>
      <c r="EIW845" s="257"/>
      <c r="EIX845" s="257"/>
      <c r="EIY845" s="257"/>
      <c r="EIZ845" s="257"/>
      <c r="EJA845" s="257"/>
      <c r="EJB845" s="257"/>
      <c r="EJC845" s="257"/>
      <c r="EJD845" s="257"/>
      <c r="EJE845" s="257"/>
      <c r="EJF845" s="257"/>
      <c r="EJG845" s="257"/>
      <c r="EJH845" s="257"/>
      <c r="EJI845" s="257"/>
      <c r="EJJ845" s="257"/>
      <c r="EJK845" s="257"/>
      <c r="EJL845" s="257"/>
      <c r="EJM845" s="257"/>
      <c r="EJN845" s="257"/>
      <c r="EJO845" s="257"/>
      <c r="EJP845" s="257"/>
      <c r="EJQ845" s="257"/>
      <c r="EJR845" s="257"/>
      <c r="EJS845" s="257"/>
      <c r="EJT845" s="257"/>
      <c r="EJU845" s="257"/>
      <c r="EJV845" s="257"/>
      <c r="EJW845" s="257"/>
      <c r="EJX845" s="257"/>
      <c r="EJY845" s="257"/>
      <c r="EJZ845" s="257"/>
      <c r="EKA845" s="257"/>
      <c r="EKB845" s="257"/>
      <c r="EKC845" s="257"/>
      <c r="EKD845" s="257"/>
      <c r="EKE845" s="257"/>
      <c r="EKF845" s="257"/>
      <c r="EKG845" s="257"/>
      <c r="EKH845" s="257"/>
      <c r="EKI845" s="257"/>
      <c r="EKJ845" s="257"/>
      <c r="EKK845" s="257"/>
      <c r="EKL845" s="257"/>
      <c r="EKM845" s="257"/>
      <c r="EKN845" s="257"/>
      <c r="EKO845" s="257"/>
      <c r="EKP845" s="257"/>
      <c r="EKQ845" s="257"/>
      <c r="EKR845" s="257"/>
      <c r="EKS845" s="257"/>
      <c r="EKT845" s="257"/>
      <c r="EKU845" s="257"/>
      <c r="EKV845" s="257"/>
      <c r="EKW845" s="257"/>
      <c r="EKX845" s="257"/>
      <c r="EKY845" s="257"/>
      <c r="EKZ845" s="257"/>
      <c r="ELA845" s="257"/>
      <c r="ELB845" s="257"/>
      <c r="ELC845" s="257"/>
      <c r="ELD845" s="257"/>
      <c r="ELE845" s="257"/>
      <c r="ELF845" s="257"/>
      <c r="ELG845" s="257"/>
      <c r="ELH845" s="257"/>
      <c r="ELI845" s="257"/>
      <c r="ELJ845" s="257"/>
      <c r="ELK845" s="257"/>
      <c r="ELL845" s="257"/>
      <c r="ELM845" s="257"/>
      <c r="ELN845" s="257"/>
      <c r="ELO845" s="257"/>
      <c r="ELP845" s="257"/>
      <c r="ELQ845" s="257"/>
      <c r="ELR845" s="257"/>
      <c r="ELS845" s="257"/>
      <c r="ELT845" s="257"/>
      <c r="ELU845" s="257"/>
      <c r="ELV845" s="257"/>
      <c r="ELW845" s="257"/>
      <c r="ELX845" s="257"/>
      <c r="ELY845" s="257"/>
      <c r="ELZ845" s="257"/>
      <c r="EMA845" s="257"/>
      <c r="EMB845" s="257"/>
      <c r="EMC845" s="257"/>
      <c r="EMD845" s="257"/>
      <c r="EME845" s="257"/>
      <c r="EMF845" s="257"/>
      <c r="EMG845" s="257"/>
      <c r="EMH845" s="257"/>
      <c r="EMI845" s="257"/>
      <c r="EMJ845" s="257"/>
      <c r="EMK845" s="257"/>
      <c r="EML845" s="257"/>
      <c r="EMM845" s="257"/>
      <c r="EMN845" s="257"/>
      <c r="EMO845" s="257"/>
      <c r="EMP845" s="257"/>
      <c r="EMQ845" s="257"/>
      <c r="EMR845" s="257"/>
      <c r="EMS845" s="257"/>
      <c r="EMT845" s="257"/>
      <c r="EMU845" s="257"/>
      <c r="EMV845" s="257"/>
      <c r="EMW845" s="257"/>
      <c r="EMX845" s="257"/>
      <c r="EMY845" s="257"/>
      <c r="EMZ845" s="257"/>
      <c r="ENA845" s="257"/>
      <c r="ENB845" s="257"/>
      <c r="ENC845" s="257"/>
      <c r="END845" s="257"/>
      <c r="ENE845" s="257"/>
      <c r="ENF845" s="257"/>
      <c r="ENG845" s="257"/>
      <c r="ENH845" s="257"/>
      <c r="ENI845" s="257"/>
      <c r="ENJ845" s="257"/>
      <c r="ENK845" s="257"/>
      <c r="ENL845" s="257"/>
      <c r="ENM845" s="257"/>
      <c r="ENN845" s="257"/>
      <c r="ENO845" s="257"/>
      <c r="ENP845" s="257"/>
      <c r="ENQ845" s="257"/>
      <c r="ENR845" s="257"/>
      <c r="ENS845" s="257"/>
      <c r="ENT845" s="257"/>
      <c r="ENU845" s="257"/>
      <c r="ENV845" s="257"/>
      <c r="ENW845" s="257"/>
      <c r="ENX845" s="257"/>
      <c r="ENY845" s="257"/>
      <c r="ENZ845" s="257"/>
      <c r="EOA845" s="257"/>
      <c r="EOB845" s="257"/>
      <c r="EOC845" s="257"/>
      <c r="EOD845" s="257"/>
      <c r="EOE845" s="257"/>
      <c r="EOF845" s="257"/>
      <c r="EOG845" s="257"/>
      <c r="EOH845" s="257"/>
      <c r="EOI845" s="257"/>
      <c r="EOJ845" s="257"/>
      <c r="EOK845" s="257"/>
      <c r="EOL845" s="257"/>
      <c r="EOM845" s="257"/>
      <c r="EON845" s="257"/>
      <c r="EOO845" s="257"/>
      <c r="EOP845" s="257"/>
      <c r="EOQ845" s="257"/>
      <c r="EOR845" s="257"/>
      <c r="EOS845" s="257"/>
      <c r="EOT845" s="257"/>
      <c r="EOU845" s="257"/>
      <c r="EOV845" s="257"/>
      <c r="EOW845" s="257"/>
      <c r="EOX845" s="257"/>
      <c r="EOY845" s="257"/>
      <c r="EOZ845" s="257"/>
      <c r="EPA845" s="257"/>
      <c r="EPB845" s="257"/>
      <c r="EPC845" s="257"/>
      <c r="EPD845" s="257"/>
      <c r="EPE845" s="257"/>
      <c r="EPF845" s="257"/>
      <c r="EPG845" s="257"/>
      <c r="EPH845" s="257"/>
      <c r="EPI845" s="257"/>
      <c r="EPJ845" s="257"/>
      <c r="EPK845" s="257"/>
      <c r="EPL845" s="257"/>
      <c r="EPM845" s="257"/>
      <c r="EPN845" s="257"/>
      <c r="EPO845" s="257"/>
      <c r="EPP845" s="257"/>
      <c r="EPQ845" s="257"/>
      <c r="EPR845" s="257"/>
      <c r="EPS845" s="257"/>
      <c r="EPT845" s="257"/>
      <c r="EPU845" s="257"/>
      <c r="EPV845" s="257"/>
      <c r="EPW845" s="257"/>
      <c r="EPX845" s="257"/>
      <c r="EPY845" s="257"/>
      <c r="EPZ845" s="257"/>
      <c r="EQA845" s="257"/>
      <c r="EQB845" s="257"/>
      <c r="EQC845" s="257"/>
      <c r="EQD845" s="257"/>
      <c r="EQE845" s="257"/>
      <c r="EQF845" s="257"/>
      <c r="EQG845" s="257"/>
      <c r="EQH845" s="257"/>
      <c r="EQI845" s="257"/>
      <c r="EQJ845" s="257"/>
      <c r="EQK845" s="257"/>
      <c r="EQL845" s="257"/>
      <c r="EQM845" s="257"/>
      <c r="EQN845" s="257"/>
      <c r="EQO845" s="257"/>
      <c r="EQP845" s="257"/>
      <c r="EQQ845" s="257"/>
      <c r="EQR845" s="257"/>
      <c r="EQS845" s="257"/>
      <c r="EQT845" s="257"/>
      <c r="EQU845" s="257"/>
      <c r="EQV845" s="257"/>
      <c r="EQW845" s="257"/>
      <c r="EQX845" s="257"/>
      <c r="EQY845" s="257"/>
      <c r="EQZ845" s="257"/>
      <c r="ERA845" s="257"/>
      <c r="ERB845" s="257"/>
      <c r="ERC845" s="257"/>
      <c r="ERD845" s="257"/>
      <c r="ERE845" s="257"/>
      <c r="ERF845" s="257"/>
      <c r="ERG845" s="257"/>
      <c r="ERH845" s="257"/>
      <c r="ERI845" s="257"/>
      <c r="ERJ845" s="257"/>
      <c r="ERK845" s="257"/>
      <c r="ERL845" s="257"/>
      <c r="ERM845" s="257"/>
      <c r="ERN845" s="257"/>
      <c r="ERO845" s="257"/>
      <c r="ERP845" s="257"/>
      <c r="ERQ845" s="257"/>
      <c r="ERR845" s="257"/>
      <c r="ERS845" s="257"/>
      <c r="ERT845" s="257"/>
      <c r="ERU845" s="257"/>
      <c r="ERV845" s="257"/>
      <c r="ERW845" s="257"/>
      <c r="ERX845" s="257"/>
      <c r="ERY845" s="257"/>
      <c r="ERZ845" s="257"/>
      <c r="ESA845" s="257"/>
      <c r="ESB845" s="257"/>
      <c r="ESC845" s="257"/>
      <c r="ESD845" s="257"/>
      <c r="ESE845" s="257"/>
      <c r="ESF845" s="257"/>
      <c r="ESG845" s="257"/>
      <c r="ESH845" s="257"/>
      <c r="ESI845" s="257"/>
      <c r="ESJ845" s="257"/>
      <c r="ESK845" s="257"/>
      <c r="ESL845" s="257"/>
      <c r="ESM845" s="257"/>
      <c r="ESN845" s="257"/>
      <c r="ESO845" s="257"/>
      <c r="ESP845" s="257"/>
      <c r="ESQ845" s="257"/>
      <c r="ESR845" s="257"/>
      <c r="ESS845" s="257"/>
      <c r="EST845" s="257"/>
      <c r="ESU845" s="257"/>
      <c r="ESV845" s="257"/>
      <c r="ESW845" s="257"/>
      <c r="ESX845" s="257"/>
      <c r="ESY845" s="257"/>
      <c r="ESZ845" s="257"/>
      <c r="ETA845" s="257"/>
      <c r="ETB845" s="257"/>
      <c r="ETC845" s="257"/>
      <c r="ETD845" s="257"/>
      <c r="ETE845" s="257"/>
      <c r="ETF845" s="257"/>
      <c r="ETG845" s="257"/>
      <c r="ETH845" s="257"/>
      <c r="ETI845" s="257"/>
      <c r="ETJ845" s="257"/>
      <c r="ETK845" s="257"/>
      <c r="ETL845" s="257"/>
      <c r="ETM845" s="257"/>
      <c r="ETN845" s="257"/>
      <c r="ETO845" s="257"/>
      <c r="ETP845" s="257"/>
      <c r="ETQ845" s="257"/>
      <c r="ETR845" s="257"/>
      <c r="ETS845" s="257"/>
      <c r="ETT845" s="257"/>
      <c r="ETU845" s="257"/>
      <c r="ETV845" s="257"/>
      <c r="ETW845" s="257"/>
      <c r="ETX845" s="257"/>
      <c r="ETY845" s="257"/>
      <c r="ETZ845" s="257"/>
      <c r="EUA845" s="257"/>
      <c r="EUB845" s="257"/>
      <c r="EUC845" s="257"/>
      <c r="EUD845" s="257"/>
      <c r="EUE845" s="257"/>
      <c r="EUF845" s="257"/>
      <c r="EUG845" s="257"/>
      <c r="EUH845" s="257"/>
      <c r="EUI845" s="257"/>
      <c r="EUJ845" s="257"/>
      <c r="EUK845" s="257"/>
      <c r="EUL845" s="257"/>
      <c r="EUM845" s="257"/>
      <c r="EUN845" s="257"/>
      <c r="EUO845" s="257"/>
      <c r="EUP845" s="257"/>
      <c r="EUQ845" s="257"/>
      <c r="EUR845" s="257"/>
      <c r="EUS845" s="257"/>
      <c r="EUT845" s="257"/>
      <c r="EUU845" s="257"/>
      <c r="EUV845" s="257"/>
      <c r="EUW845" s="257"/>
      <c r="EUX845" s="257"/>
      <c r="EUY845" s="257"/>
      <c r="EUZ845" s="257"/>
      <c r="EVA845" s="257"/>
      <c r="EVB845" s="257"/>
      <c r="EVC845" s="257"/>
      <c r="EVD845" s="257"/>
      <c r="EVE845" s="257"/>
      <c r="EVF845" s="257"/>
      <c r="EVG845" s="257"/>
      <c r="EVH845" s="257"/>
      <c r="EVI845" s="257"/>
      <c r="EVJ845" s="257"/>
      <c r="EVK845" s="257"/>
      <c r="EVL845" s="257"/>
      <c r="EVM845" s="257"/>
      <c r="EVN845" s="257"/>
      <c r="EVO845" s="257"/>
      <c r="EVP845" s="257"/>
      <c r="EVQ845" s="257"/>
      <c r="EVR845" s="257"/>
      <c r="EVS845" s="257"/>
      <c r="EVT845" s="257"/>
      <c r="EVU845" s="257"/>
      <c r="EVV845" s="257"/>
      <c r="EVW845" s="257"/>
      <c r="EVX845" s="257"/>
      <c r="EVY845" s="257"/>
      <c r="EVZ845" s="257"/>
      <c r="EWA845" s="257"/>
      <c r="EWB845" s="257"/>
      <c r="EWC845" s="257"/>
      <c r="EWD845" s="257"/>
      <c r="EWE845" s="257"/>
      <c r="EWF845" s="257"/>
      <c r="EWG845" s="257"/>
      <c r="EWH845" s="257"/>
      <c r="EWI845" s="257"/>
      <c r="EWJ845" s="257"/>
      <c r="EWK845" s="257"/>
      <c r="EWL845" s="257"/>
      <c r="EWM845" s="257"/>
      <c r="EWN845" s="257"/>
      <c r="EWO845" s="257"/>
      <c r="EWP845" s="257"/>
      <c r="EWQ845" s="257"/>
      <c r="EWR845" s="257"/>
      <c r="EWS845" s="257"/>
      <c r="EWT845" s="257"/>
      <c r="EWU845" s="257"/>
      <c r="EWV845" s="257"/>
      <c r="EWW845" s="257"/>
      <c r="EWX845" s="257"/>
      <c r="EWY845" s="257"/>
      <c r="EWZ845" s="257"/>
      <c r="EXA845" s="257"/>
      <c r="EXB845" s="257"/>
      <c r="EXC845" s="257"/>
      <c r="EXD845" s="257"/>
      <c r="EXE845" s="257"/>
      <c r="EXF845" s="257"/>
      <c r="EXG845" s="257"/>
      <c r="EXH845" s="257"/>
      <c r="EXI845" s="257"/>
      <c r="EXJ845" s="257"/>
      <c r="EXK845" s="257"/>
      <c r="EXL845" s="257"/>
      <c r="EXM845" s="257"/>
      <c r="EXN845" s="257"/>
      <c r="EXO845" s="257"/>
      <c r="EXP845" s="257"/>
      <c r="EXQ845" s="257"/>
      <c r="EXR845" s="257"/>
      <c r="EXS845" s="257"/>
      <c r="EXT845" s="257"/>
      <c r="EXU845" s="257"/>
      <c r="EXV845" s="257"/>
      <c r="EXW845" s="257"/>
      <c r="EXX845" s="257"/>
      <c r="EXY845" s="257"/>
      <c r="EXZ845" s="257"/>
      <c r="EYA845" s="257"/>
      <c r="EYB845" s="257"/>
      <c r="EYC845" s="257"/>
      <c r="EYD845" s="257"/>
      <c r="EYE845" s="257"/>
      <c r="EYF845" s="257"/>
      <c r="EYG845" s="257"/>
      <c r="EYH845" s="257"/>
      <c r="EYI845" s="257"/>
      <c r="EYJ845" s="257"/>
      <c r="EYK845" s="257"/>
      <c r="EYL845" s="257"/>
      <c r="EYM845" s="257"/>
      <c r="EYN845" s="257"/>
      <c r="EYO845" s="257"/>
      <c r="EYP845" s="257"/>
      <c r="EYQ845" s="257"/>
      <c r="EYR845" s="257"/>
      <c r="EYS845" s="257"/>
      <c r="EYT845" s="257"/>
      <c r="EYU845" s="257"/>
      <c r="EYV845" s="257"/>
      <c r="EYW845" s="257"/>
      <c r="EYX845" s="257"/>
      <c r="EYY845" s="257"/>
      <c r="EYZ845" s="257"/>
      <c r="EZA845" s="257"/>
      <c r="EZB845" s="257"/>
      <c r="EZC845" s="257"/>
      <c r="EZD845" s="257"/>
      <c r="EZE845" s="257"/>
      <c r="EZF845" s="257"/>
      <c r="EZG845" s="257"/>
      <c r="EZH845" s="257"/>
      <c r="EZI845" s="257"/>
      <c r="EZJ845" s="257"/>
      <c r="EZK845" s="257"/>
      <c r="EZL845" s="257"/>
      <c r="EZM845" s="257"/>
      <c r="EZN845" s="257"/>
      <c r="EZO845" s="257"/>
      <c r="EZP845" s="257"/>
      <c r="EZQ845" s="257"/>
      <c r="EZR845" s="257"/>
      <c r="EZS845" s="257"/>
      <c r="EZT845" s="257"/>
      <c r="EZU845" s="257"/>
      <c r="EZV845" s="257"/>
      <c r="EZW845" s="257"/>
      <c r="EZX845" s="257"/>
      <c r="EZY845" s="257"/>
      <c r="EZZ845" s="257"/>
      <c r="FAA845" s="257"/>
      <c r="FAB845" s="257"/>
      <c r="FAC845" s="257"/>
      <c r="FAD845" s="257"/>
      <c r="FAE845" s="257"/>
      <c r="FAF845" s="257"/>
      <c r="FAG845" s="257"/>
      <c r="FAH845" s="257"/>
      <c r="FAI845" s="257"/>
      <c r="FAJ845" s="257"/>
      <c r="FAK845" s="257"/>
      <c r="FAL845" s="257"/>
      <c r="FAM845" s="257"/>
      <c r="FAN845" s="257"/>
      <c r="FAO845" s="257"/>
      <c r="FAP845" s="257"/>
      <c r="FAQ845" s="257"/>
      <c r="FAR845" s="257"/>
      <c r="FAS845" s="257"/>
      <c r="FAT845" s="257"/>
      <c r="FAU845" s="257"/>
      <c r="FAV845" s="257"/>
      <c r="FAW845" s="257"/>
      <c r="FAX845" s="257"/>
      <c r="FAY845" s="257"/>
      <c r="FAZ845" s="257"/>
      <c r="FBA845" s="257"/>
      <c r="FBB845" s="257"/>
      <c r="FBC845" s="257"/>
      <c r="FBD845" s="257"/>
      <c r="FBE845" s="257"/>
      <c r="FBF845" s="257"/>
      <c r="FBG845" s="257"/>
      <c r="FBH845" s="257"/>
      <c r="FBI845" s="257"/>
      <c r="FBJ845" s="257"/>
      <c r="FBK845" s="257"/>
      <c r="FBL845" s="257"/>
      <c r="FBM845" s="257"/>
      <c r="FBN845" s="257"/>
      <c r="FBO845" s="257"/>
      <c r="FBP845" s="257"/>
      <c r="FBQ845" s="257"/>
      <c r="FBR845" s="257"/>
      <c r="FBS845" s="257"/>
      <c r="FBT845" s="257"/>
      <c r="FBU845" s="257"/>
      <c r="FBV845" s="257"/>
      <c r="FBW845" s="257"/>
      <c r="FBX845" s="257"/>
      <c r="FBY845" s="257"/>
      <c r="FBZ845" s="257"/>
      <c r="FCA845" s="257"/>
      <c r="FCB845" s="257"/>
      <c r="FCC845" s="257"/>
      <c r="FCD845" s="257"/>
      <c r="FCE845" s="257"/>
      <c r="FCF845" s="257"/>
      <c r="FCG845" s="257"/>
      <c r="FCH845" s="257"/>
      <c r="FCI845" s="257"/>
      <c r="FCJ845" s="257"/>
      <c r="FCK845" s="257"/>
      <c r="FCL845" s="257"/>
      <c r="FCM845" s="257"/>
      <c r="FCN845" s="257"/>
      <c r="FCO845" s="257"/>
      <c r="FCP845" s="257"/>
      <c r="FCQ845" s="257"/>
      <c r="FCR845" s="257"/>
      <c r="FCS845" s="257"/>
      <c r="FCT845" s="257"/>
      <c r="FCU845" s="257"/>
      <c r="FCV845" s="257"/>
      <c r="FCW845" s="257"/>
      <c r="FCX845" s="257"/>
      <c r="FCY845" s="257"/>
      <c r="FCZ845" s="257"/>
      <c r="FDA845" s="257"/>
      <c r="FDB845" s="257"/>
      <c r="FDC845" s="257"/>
      <c r="FDD845" s="257"/>
      <c r="FDE845" s="257"/>
      <c r="FDF845" s="257"/>
      <c r="FDG845" s="257"/>
      <c r="FDH845" s="257"/>
      <c r="FDI845" s="257"/>
      <c r="FDJ845" s="257"/>
      <c r="FDK845" s="257"/>
      <c r="FDL845" s="257"/>
      <c r="FDM845" s="257"/>
      <c r="FDN845" s="257"/>
      <c r="FDO845" s="257"/>
      <c r="FDP845" s="257"/>
      <c r="FDQ845" s="257"/>
      <c r="FDR845" s="257"/>
      <c r="FDS845" s="257"/>
      <c r="FDT845" s="257"/>
      <c r="FDU845" s="257"/>
      <c r="FDV845" s="257"/>
      <c r="FDW845" s="257"/>
      <c r="FDX845" s="257"/>
      <c r="FDY845" s="257"/>
      <c r="FDZ845" s="257"/>
      <c r="FEA845" s="257"/>
      <c r="FEB845" s="257"/>
      <c r="FEC845" s="257"/>
      <c r="FED845" s="257"/>
      <c r="FEE845" s="257"/>
      <c r="FEF845" s="257"/>
      <c r="FEG845" s="257"/>
      <c r="FEH845" s="257"/>
      <c r="FEI845" s="257"/>
      <c r="FEJ845" s="257"/>
      <c r="FEK845" s="257"/>
      <c r="FEL845" s="257"/>
      <c r="FEM845" s="257"/>
      <c r="FEN845" s="257"/>
      <c r="FEO845" s="257"/>
      <c r="FEP845" s="257"/>
      <c r="FEQ845" s="257"/>
      <c r="FER845" s="257"/>
      <c r="FES845" s="257"/>
      <c r="FET845" s="257"/>
      <c r="FEU845" s="257"/>
      <c r="FEV845" s="257"/>
      <c r="FEW845" s="257"/>
      <c r="FEX845" s="257"/>
      <c r="FEY845" s="257"/>
      <c r="FEZ845" s="257"/>
      <c r="FFA845" s="257"/>
      <c r="FFB845" s="257"/>
      <c r="FFC845" s="257"/>
      <c r="FFD845" s="257"/>
      <c r="FFE845" s="257"/>
      <c r="FFF845" s="257"/>
      <c r="FFG845" s="257"/>
      <c r="FFH845" s="257"/>
      <c r="FFI845" s="257"/>
      <c r="FFJ845" s="257"/>
      <c r="FFK845" s="257"/>
      <c r="FFL845" s="257"/>
      <c r="FFM845" s="257"/>
      <c r="FFN845" s="257"/>
      <c r="FFO845" s="257"/>
      <c r="FFP845" s="257"/>
      <c r="FFQ845" s="257"/>
      <c r="FFR845" s="257"/>
      <c r="FFS845" s="257"/>
      <c r="FFT845" s="257"/>
      <c r="FFU845" s="257"/>
      <c r="FFV845" s="257"/>
      <c r="FFW845" s="257"/>
      <c r="FFX845" s="257"/>
      <c r="FFY845" s="257"/>
      <c r="FFZ845" s="257"/>
      <c r="FGA845" s="257"/>
      <c r="FGB845" s="257"/>
      <c r="FGC845" s="257"/>
      <c r="FGD845" s="257"/>
      <c r="FGE845" s="257"/>
      <c r="FGF845" s="257"/>
      <c r="FGG845" s="257"/>
      <c r="FGH845" s="257"/>
      <c r="FGI845" s="257"/>
      <c r="FGJ845" s="257"/>
      <c r="FGK845" s="257"/>
      <c r="FGL845" s="257"/>
      <c r="FGM845" s="257"/>
      <c r="FGN845" s="257"/>
      <c r="FGO845" s="257"/>
      <c r="FGP845" s="257"/>
      <c r="FGQ845" s="257"/>
      <c r="FGR845" s="257"/>
      <c r="FGS845" s="257"/>
      <c r="FGT845" s="257"/>
      <c r="FGU845" s="257"/>
      <c r="FGV845" s="257"/>
      <c r="FGW845" s="257"/>
      <c r="FGX845" s="257"/>
      <c r="FGY845" s="257"/>
      <c r="FGZ845" s="257"/>
      <c r="FHA845" s="257"/>
      <c r="FHB845" s="257"/>
      <c r="FHC845" s="257"/>
      <c r="FHD845" s="257"/>
      <c r="FHE845" s="257"/>
      <c r="FHF845" s="257"/>
      <c r="FHG845" s="257"/>
      <c r="FHH845" s="257"/>
      <c r="FHI845" s="257"/>
      <c r="FHJ845" s="257"/>
      <c r="FHK845" s="257"/>
      <c r="FHL845" s="257"/>
      <c r="FHM845" s="257"/>
      <c r="FHN845" s="257"/>
      <c r="FHO845" s="257"/>
      <c r="FHP845" s="257"/>
      <c r="FHQ845" s="257"/>
      <c r="FHR845" s="257"/>
      <c r="FHS845" s="257"/>
      <c r="FHT845" s="257"/>
      <c r="FHU845" s="257"/>
      <c r="FHV845" s="257"/>
      <c r="FHW845" s="257"/>
      <c r="FHX845" s="257"/>
      <c r="FHY845" s="257"/>
      <c r="FHZ845" s="257"/>
      <c r="FIA845" s="257"/>
      <c r="FIB845" s="257"/>
      <c r="FIC845" s="257"/>
      <c r="FID845" s="257"/>
      <c r="FIE845" s="257"/>
      <c r="FIF845" s="257"/>
      <c r="FIG845" s="257"/>
      <c r="FIH845" s="257"/>
      <c r="FII845" s="257"/>
      <c r="FIJ845" s="257"/>
      <c r="FIK845" s="257"/>
      <c r="FIL845" s="257"/>
      <c r="FIM845" s="257"/>
      <c r="FIN845" s="257"/>
      <c r="FIO845" s="257"/>
      <c r="FIP845" s="257"/>
      <c r="FIQ845" s="257"/>
      <c r="FIR845" s="257"/>
      <c r="FIS845" s="257"/>
      <c r="FIT845" s="257"/>
      <c r="FIU845" s="257"/>
      <c r="FIV845" s="257"/>
      <c r="FIW845" s="257"/>
      <c r="FIX845" s="257"/>
      <c r="FIY845" s="257"/>
      <c r="FIZ845" s="257"/>
      <c r="FJA845" s="257"/>
      <c r="FJB845" s="257"/>
      <c r="FJC845" s="257"/>
      <c r="FJD845" s="257"/>
      <c r="FJE845" s="257"/>
      <c r="FJF845" s="257"/>
      <c r="FJG845" s="257"/>
      <c r="FJH845" s="257"/>
      <c r="FJI845" s="257"/>
      <c r="FJJ845" s="257"/>
      <c r="FJK845" s="257"/>
      <c r="FJL845" s="257"/>
      <c r="FJM845" s="257"/>
      <c r="FJN845" s="257"/>
      <c r="FJO845" s="257"/>
      <c r="FJP845" s="257"/>
      <c r="FJQ845" s="257"/>
      <c r="FJR845" s="257"/>
      <c r="FJS845" s="257"/>
      <c r="FJT845" s="257"/>
      <c r="FJU845" s="257"/>
      <c r="FJV845" s="257"/>
      <c r="FJW845" s="257"/>
      <c r="FJX845" s="257"/>
      <c r="FJY845" s="257"/>
      <c r="FJZ845" s="257"/>
      <c r="FKA845" s="257"/>
      <c r="FKB845" s="257"/>
      <c r="FKC845" s="257"/>
      <c r="FKD845" s="257"/>
      <c r="FKE845" s="257"/>
      <c r="FKF845" s="257"/>
      <c r="FKG845" s="257"/>
      <c r="FKH845" s="257"/>
      <c r="FKI845" s="257"/>
      <c r="FKJ845" s="257"/>
      <c r="FKK845" s="257"/>
      <c r="FKL845" s="257"/>
      <c r="FKM845" s="257"/>
      <c r="FKN845" s="257"/>
      <c r="FKO845" s="257"/>
      <c r="FKP845" s="257"/>
      <c r="FKQ845" s="257"/>
      <c r="FKR845" s="257"/>
      <c r="FKS845" s="257"/>
      <c r="FKT845" s="257"/>
      <c r="FKU845" s="257"/>
      <c r="FKV845" s="257"/>
      <c r="FKW845" s="257"/>
      <c r="FKX845" s="257"/>
      <c r="FKY845" s="257"/>
      <c r="FKZ845" s="257"/>
      <c r="FLA845" s="257"/>
      <c r="FLB845" s="257"/>
      <c r="FLC845" s="257"/>
      <c r="FLD845" s="257"/>
      <c r="FLE845" s="257"/>
      <c r="FLF845" s="257"/>
      <c r="FLG845" s="257"/>
      <c r="FLH845" s="257"/>
      <c r="FLI845" s="257"/>
      <c r="FLJ845" s="257"/>
      <c r="FLK845" s="257"/>
      <c r="FLL845" s="257"/>
      <c r="FLM845" s="257"/>
      <c r="FLN845" s="257"/>
      <c r="FLO845" s="257"/>
      <c r="FLP845" s="257"/>
      <c r="FLQ845" s="257"/>
      <c r="FLR845" s="257"/>
      <c r="FLS845" s="257"/>
      <c r="FLT845" s="257"/>
      <c r="FLU845" s="257"/>
      <c r="FLV845" s="257"/>
      <c r="FLW845" s="257"/>
      <c r="FLX845" s="257"/>
      <c r="FLY845" s="257"/>
      <c r="FLZ845" s="257"/>
      <c r="FMA845" s="257"/>
      <c r="FMB845" s="257"/>
      <c r="FMC845" s="257"/>
      <c r="FMD845" s="257"/>
      <c r="FME845" s="257"/>
      <c r="FMF845" s="257"/>
      <c r="FMG845" s="257"/>
      <c r="FMH845" s="257"/>
      <c r="FMI845" s="257"/>
      <c r="FMJ845" s="257"/>
      <c r="FMK845" s="257"/>
      <c r="FML845" s="257"/>
      <c r="FMM845" s="257"/>
      <c r="FMN845" s="257"/>
      <c r="FMO845" s="257"/>
      <c r="FMP845" s="257"/>
      <c r="FMQ845" s="257"/>
      <c r="FMR845" s="257"/>
      <c r="FMS845" s="257"/>
      <c r="FMT845" s="257"/>
      <c r="FMU845" s="257"/>
      <c r="FMV845" s="257"/>
      <c r="FMW845" s="257"/>
      <c r="FMX845" s="257"/>
      <c r="FMY845" s="257"/>
      <c r="FMZ845" s="257"/>
      <c r="FNA845" s="257"/>
      <c r="FNB845" s="257"/>
      <c r="FNC845" s="257"/>
      <c r="FND845" s="257"/>
      <c r="FNE845" s="257"/>
      <c r="FNF845" s="257"/>
      <c r="FNG845" s="257"/>
      <c r="FNH845" s="257"/>
      <c r="FNI845" s="257"/>
      <c r="FNJ845" s="257"/>
      <c r="FNK845" s="257"/>
      <c r="FNL845" s="257"/>
      <c r="FNM845" s="257"/>
      <c r="FNN845" s="257"/>
      <c r="FNO845" s="257"/>
      <c r="FNP845" s="257"/>
      <c r="FNQ845" s="257"/>
      <c r="FNR845" s="257"/>
      <c r="FNS845" s="257"/>
      <c r="FNT845" s="257"/>
      <c r="FNU845" s="257"/>
      <c r="FNV845" s="257"/>
      <c r="FNW845" s="257"/>
      <c r="FNX845" s="257"/>
      <c r="FNY845" s="257"/>
      <c r="FNZ845" s="257"/>
      <c r="FOA845" s="257"/>
      <c r="FOB845" s="257"/>
      <c r="FOC845" s="257"/>
      <c r="FOD845" s="257"/>
      <c r="FOE845" s="257"/>
      <c r="FOF845" s="257"/>
      <c r="FOG845" s="257"/>
      <c r="FOH845" s="257"/>
      <c r="FOI845" s="257"/>
      <c r="FOJ845" s="257"/>
      <c r="FOK845" s="257"/>
      <c r="FOL845" s="257"/>
      <c r="FOM845" s="257"/>
      <c r="FON845" s="257"/>
      <c r="FOO845" s="257"/>
      <c r="FOP845" s="257"/>
      <c r="FOQ845" s="257"/>
      <c r="FOR845" s="257"/>
      <c r="FOS845" s="257"/>
      <c r="FOT845" s="257"/>
      <c r="FOU845" s="257"/>
      <c r="FOV845" s="257"/>
      <c r="FOW845" s="257"/>
      <c r="FOX845" s="257"/>
      <c r="FOY845" s="257"/>
      <c r="FOZ845" s="257"/>
      <c r="FPA845" s="257"/>
      <c r="FPB845" s="257"/>
      <c r="FPC845" s="257"/>
      <c r="FPD845" s="257"/>
      <c r="FPE845" s="257"/>
      <c r="FPF845" s="257"/>
      <c r="FPG845" s="257"/>
      <c r="FPH845" s="257"/>
      <c r="FPI845" s="257"/>
      <c r="FPJ845" s="257"/>
      <c r="FPK845" s="257"/>
      <c r="FPL845" s="257"/>
      <c r="FPM845" s="257"/>
      <c r="FPN845" s="257"/>
      <c r="FPO845" s="257"/>
      <c r="FPP845" s="257"/>
      <c r="FPQ845" s="257"/>
      <c r="FPR845" s="257"/>
      <c r="FPS845" s="257"/>
      <c r="FPT845" s="257"/>
      <c r="FPU845" s="257"/>
      <c r="FPV845" s="257"/>
      <c r="FPW845" s="257"/>
      <c r="FPX845" s="257"/>
      <c r="FPY845" s="257"/>
      <c r="FPZ845" s="257"/>
      <c r="FQA845" s="257"/>
      <c r="FQB845" s="257"/>
      <c r="FQC845" s="257"/>
      <c r="FQD845" s="257"/>
      <c r="FQE845" s="257"/>
      <c r="FQF845" s="257"/>
      <c r="FQG845" s="257"/>
      <c r="FQH845" s="257"/>
      <c r="FQI845" s="257"/>
      <c r="FQJ845" s="257"/>
      <c r="FQK845" s="257"/>
      <c r="FQL845" s="257"/>
      <c r="FQM845" s="257"/>
      <c r="FQN845" s="257"/>
      <c r="FQO845" s="257"/>
      <c r="FQP845" s="257"/>
      <c r="FQQ845" s="257"/>
      <c r="FQR845" s="257"/>
      <c r="FQS845" s="257"/>
      <c r="FQT845" s="257"/>
      <c r="FQU845" s="257"/>
      <c r="FQV845" s="257"/>
      <c r="FQW845" s="257"/>
      <c r="FQX845" s="257"/>
      <c r="FQY845" s="257"/>
      <c r="FQZ845" s="257"/>
      <c r="FRA845" s="257"/>
      <c r="FRB845" s="257"/>
      <c r="FRC845" s="257"/>
      <c r="FRD845" s="257"/>
      <c r="FRE845" s="257"/>
      <c r="FRF845" s="257"/>
      <c r="FRG845" s="257"/>
      <c r="FRH845" s="257"/>
      <c r="FRI845" s="257"/>
      <c r="FRJ845" s="257"/>
      <c r="FRK845" s="257"/>
      <c r="FRL845" s="257"/>
      <c r="FRM845" s="257"/>
      <c r="FRN845" s="257"/>
      <c r="FRO845" s="257"/>
      <c r="FRP845" s="257"/>
      <c r="FRQ845" s="257"/>
      <c r="FRR845" s="257"/>
      <c r="FRS845" s="257"/>
      <c r="FRT845" s="257"/>
      <c r="FRU845" s="257"/>
      <c r="FRV845" s="257"/>
      <c r="FRW845" s="257"/>
      <c r="FRX845" s="257"/>
      <c r="FRY845" s="257"/>
      <c r="FRZ845" s="257"/>
      <c r="FSA845" s="257"/>
      <c r="FSB845" s="257"/>
      <c r="FSC845" s="257"/>
      <c r="FSD845" s="257"/>
      <c r="FSE845" s="257"/>
      <c r="FSF845" s="257"/>
      <c r="FSG845" s="257"/>
      <c r="FSH845" s="257"/>
      <c r="FSI845" s="257"/>
      <c r="FSJ845" s="257"/>
      <c r="FSK845" s="257"/>
      <c r="FSL845" s="257"/>
      <c r="FSM845" s="257"/>
      <c r="FSN845" s="257"/>
      <c r="FSO845" s="257"/>
      <c r="FSP845" s="257"/>
      <c r="FSQ845" s="257"/>
      <c r="FSR845" s="257"/>
      <c r="FSS845" s="257"/>
      <c r="FST845" s="257"/>
      <c r="FSU845" s="257"/>
      <c r="FSV845" s="257"/>
      <c r="FSW845" s="257"/>
      <c r="FSX845" s="257"/>
      <c r="FSY845" s="257"/>
      <c r="FSZ845" s="257"/>
      <c r="FTA845" s="257"/>
      <c r="FTB845" s="257"/>
      <c r="FTC845" s="257"/>
      <c r="FTD845" s="257"/>
      <c r="FTE845" s="257"/>
      <c r="FTF845" s="257"/>
      <c r="FTG845" s="257"/>
      <c r="FTH845" s="257"/>
      <c r="FTI845" s="257"/>
      <c r="FTJ845" s="257"/>
      <c r="FTK845" s="257"/>
      <c r="FTL845" s="257"/>
      <c r="FTM845" s="257"/>
      <c r="FTN845" s="257"/>
      <c r="FTO845" s="257"/>
      <c r="FTP845" s="257"/>
      <c r="FTQ845" s="257"/>
      <c r="FTR845" s="257"/>
      <c r="FTS845" s="257"/>
      <c r="FTT845" s="257"/>
      <c r="FTU845" s="257"/>
      <c r="FTV845" s="257"/>
      <c r="FTW845" s="257"/>
      <c r="FTX845" s="257"/>
      <c r="FTY845" s="257"/>
      <c r="FTZ845" s="257"/>
      <c r="FUA845" s="257"/>
      <c r="FUB845" s="257"/>
      <c r="FUC845" s="257"/>
      <c r="FUD845" s="257"/>
      <c r="FUE845" s="257"/>
      <c r="FUF845" s="257"/>
      <c r="FUG845" s="257"/>
      <c r="FUH845" s="257"/>
      <c r="FUI845" s="257"/>
      <c r="FUJ845" s="257"/>
      <c r="FUK845" s="257"/>
      <c r="FUL845" s="257"/>
      <c r="FUM845" s="257"/>
      <c r="FUN845" s="257"/>
      <c r="FUO845" s="257"/>
      <c r="FUP845" s="257"/>
      <c r="FUQ845" s="257"/>
      <c r="FUR845" s="257"/>
      <c r="FUS845" s="257"/>
      <c r="FUT845" s="257"/>
      <c r="FUU845" s="257"/>
      <c r="FUV845" s="257"/>
      <c r="FUW845" s="257"/>
      <c r="FUX845" s="257"/>
      <c r="FUY845" s="257"/>
      <c r="FUZ845" s="257"/>
      <c r="FVA845" s="257"/>
      <c r="FVB845" s="257"/>
      <c r="FVC845" s="257"/>
      <c r="FVD845" s="257"/>
      <c r="FVE845" s="257"/>
      <c r="FVF845" s="257"/>
      <c r="FVG845" s="257"/>
      <c r="FVH845" s="257"/>
      <c r="FVI845" s="257"/>
      <c r="FVJ845" s="257"/>
      <c r="FVK845" s="257"/>
      <c r="FVL845" s="257"/>
      <c r="FVM845" s="257"/>
      <c r="FVN845" s="257"/>
      <c r="FVO845" s="257"/>
      <c r="FVP845" s="257"/>
      <c r="FVQ845" s="257"/>
      <c r="FVR845" s="257"/>
      <c r="FVS845" s="257"/>
      <c r="FVT845" s="257"/>
      <c r="FVU845" s="257"/>
      <c r="FVV845" s="257"/>
      <c r="FVW845" s="257"/>
      <c r="FVX845" s="257"/>
      <c r="FVY845" s="257"/>
      <c r="FVZ845" s="257"/>
      <c r="FWA845" s="257"/>
      <c r="FWB845" s="257"/>
      <c r="FWC845" s="257"/>
      <c r="FWD845" s="257"/>
      <c r="FWE845" s="257"/>
      <c r="FWF845" s="257"/>
      <c r="FWG845" s="257"/>
      <c r="FWH845" s="257"/>
      <c r="FWI845" s="257"/>
      <c r="FWJ845" s="257"/>
      <c r="FWK845" s="257"/>
      <c r="FWL845" s="257"/>
      <c r="FWM845" s="257"/>
      <c r="FWN845" s="257"/>
      <c r="FWO845" s="257"/>
      <c r="FWP845" s="257"/>
      <c r="FWQ845" s="257"/>
      <c r="FWR845" s="257"/>
      <c r="FWS845" s="257"/>
      <c r="FWT845" s="257"/>
      <c r="FWU845" s="257"/>
      <c r="FWV845" s="257"/>
      <c r="FWW845" s="257"/>
      <c r="FWX845" s="257"/>
      <c r="FWY845" s="257"/>
      <c r="FWZ845" s="257"/>
      <c r="FXA845" s="257"/>
      <c r="FXB845" s="257"/>
      <c r="FXC845" s="257"/>
      <c r="FXD845" s="257"/>
      <c r="FXE845" s="257"/>
      <c r="FXF845" s="257"/>
      <c r="FXG845" s="257"/>
      <c r="FXH845" s="257"/>
      <c r="FXI845" s="257"/>
      <c r="FXJ845" s="257"/>
      <c r="FXK845" s="257"/>
      <c r="FXL845" s="257"/>
      <c r="FXM845" s="257"/>
      <c r="FXN845" s="257"/>
      <c r="FXO845" s="257"/>
      <c r="FXP845" s="257"/>
      <c r="FXQ845" s="257"/>
      <c r="FXR845" s="257"/>
      <c r="FXS845" s="257"/>
      <c r="FXT845" s="257"/>
      <c r="FXU845" s="257"/>
      <c r="FXV845" s="257"/>
      <c r="FXW845" s="257"/>
      <c r="FXX845" s="257"/>
      <c r="FXY845" s="257"/>
      <c r="FXZ845" s="257"/>
      <c r="FYA845" s="257"/>
      <c r="FYB845" s="257"/>
      <c r="FYC845" s="257"/>
      <c r="FYD845" s="257"/>
      <c r="FYE845" s="257"/>
      <c r="FYF845" s="257"/>
      <c r="FYG845" s="257"/>
      <c r="FYH845" s="257"/>
      <c r="FYI845" s="257"/>
      <c r="FYJ845" s="257"/>
      <c r="FYK845" s="257"/>
      <c r="FYL845" s="257"/>
      <c r="FYM845" s="257"/>
      <c r="FYN845" s="257"/>
      <c r="FYO845" s="257"/>
      <c r="FYP845" s="257"/>
      <c r="FYQ845" s="257"/>
      <c r="FYR845" s="257"/>
      <c r="FYS845" s="257"/>
      <c r="FYT845" s="257"/>
      <c r="FYU845" s="257"/>
      <c r="FYV845" s="257"/>
      <c r="FYW845" s="257"/>
      <c r="FYX845" s="257"/>
      <c r="FYY845" s="257"/>
      <c r="FYZ845" s="257"/>
      <c r="FZA845" s="257"/>
      <c r="FZB845" s="257"/>
      <c r="FZC845" s="257"/>
      <c r="FZD845" s="257"/>
      <c r="FZE845" s="257"/>
      <c r="FZF845" s="257"/>
      <c r="FZG845" s="257"/>
      <c r="FZH845" s="257"/>
      <c r="FZI845" s="257"/>
      <c r="FZJ845" s="257"/>
      <c r="FZK845" s="257"/>
      <c r="FZL845" s="257"/>
      <c r="FZM845" s="257"/>
      <c r="FZN845" s="257"/>
      <c r="FZO845" s="257"/>
      <c r="FZP845" s="257"/>
      <c r="FZQ845" s="257"/>
      <c r="FZR845" s="257"/>
      <c r="FZS845" s="257"/>
      <c r="FZT845" s="257"/>
      <c r="FZU845" s="257"/>
      <c r="FZV845" s="257"/>
      <c r="FZW845" s="257"/>
      <c r="FZX845" s="257"/>
      <c r="FZY845" s="257"/>
      <c r="FZZ845" s="257"/>
      <c r="GAA845" s="257"/>
      <c r="GAB845" s="257"/>
      <c r="GAC845" s="257"/>
      <c r="GAD845" s="257"/>
      <c r="GAE845" s="257"/>
      <c r="GAF845" s="257"/>
      <c r="GAG845" s="257"/>
      <c r="GAH845" s="257"/>
      <c r="GAI845" s="257"/>
      <c r="GAJ845" s="257"/>
      <c r="GAK845" s="257"/>
      <c r="GAL845" s="257"/>
      <c r="GAM845" s="257"/>
      <c r="GAN845" s="257"/>
      <c r="GAO845" s="257"/>
      <c r="GAP845" s="257"/>
      <c r="GAQ845" s="257"/>
      <c r="GAR845" s="257"/>
      <c r="GAS845" s="257"/>
      <c r="GAT845" s="257"/>
      <c r="GAU845" s="257"/>
      <c r="GAV845" s="257"/>
      <c r="GAW845" s="257"/>
      <c r="GAX845" s="257"/>
      <c r="GAY845" s="257"/>
      <c r="GAZ845" s="257"/>
      <c r="GBA845" s="257"/>
      <c r="GBB845" s="257"/>
      <c r="GBC845" s="257"/>
      <c r="GBD845" s="257"/>
      <c r="GBE845" s="257"/>
      <c r="GBF845" s="257"/>
      <c r="GBG845" s="257"/>
      <c r="GBH845" s="257"/>
      <c r="GBI845" s="257"/>
      <c r="GBJ845" s="257"/>
      <c r="GBK845" s="257"/>
      <c r="GBL845" s="257"/>
      <c r="GBM845" s="257"/>
      <c r="GBN845" s="257"/>
      <c r="GBO845" s="257"/>
      <c r="GBP845" s="257"/>
      <c r="GBQ845" s="257"/>
      <c r="GBR845" s="257"/>
      <c r="GBS845" s="257"/>
      <c r="GBT845" s="257"/>
      <c r="GBU845" s="257"/>
      <c r="GBV845" s="257"/>
      <c r="GBW845" s="257"/>
      <c r="GBX845" s="257"/>
      <c r="GBY845" s="257"/>
      <c r="GBZ845" s="257"/>
      <c r="GCA845" s="257"/>
      <c r="GCB845" s="257"/>
      <c r="GCC845" s="257"/>
      <c r="GCD845" s="257"/>
      <c r="GCE845" s="257"/>
      <c r="GCF845" s="257"/>
      <c r="GCG845" s="257"/>
      <c r="GCH845" s="257"/>
      <c r="GCI845" s="257"/>
      <c r="GCJ845" s="257"/>
      <c r="GCK845" s="257"/>
      <c r="GCL845" s="257"/>
      <c r="GCM845" s="257"/>
      <c r="GCN845" s="257"/>
      <c r="GCO845" s="257"/>
      <c r="GCP845" s="257"/>
      <c r="GCQ845" s="257"/>
      <c r="GCR845" s="257"/>
      <c r="GCS845" s="257"/>
      <c r="GCT845" s="257"/>
      <c r="GCU845" s="257"/>
      <c r="GCV845" s="257"/>
      <c r="GCW845" s="257"/>
      <c r="GCX845" s="257"/>
      <c r="GCY845" s="257"/>
      <c r="GCZ845" s="257"/>
      <c r="GDA845" s="257"/>
      <c r="GDB845" s="257"/>
      <c r="GDC845" s="257"/>
      <c r="GDD845" s="257"/>
      <c r="GDE845" s="257"/>
      <c r="GDF845" s="257"/>
      <c r="GDG845" s="257"/>
      <c r="GDH845" s="257"/>
      <c r="GDI845" s="257"/>
      <c r="GDJ845" s="257"/>
      <c r="GDK845" s="257"/>
      <c r="GDL845" s="257"/>
      <c r="GDM845" s="257"/>
      <c r="GDN845" s="257"/>
      <c r="GDO845" s="257"/>
      <c r="GDP845" s="257"/>
      <c r="GDQ845" s="257"/>
      <c r="GDR845" s="257"/>
      <c r="GDS845" s="257"/>
      <c r="GDT845" s="257"/>
      <c r="GDU845" s="257"/>
      <c r="GDV845" s="257"/>
      <c r="GDW845" s="257"/>
      <c r="GDX845" s="257"/>
      <c r="GDY845" s="257"/>
      <c r="GDZ845" s="257"/>
      <c r="GEA845" s="257"/>
      <c r="GEB845" s="257"/>
      <c r="GEC845" s="257"/>
      <c r="GED845" s="257"/>
      <c r="GEE845" s="257"/>
      <c r="GEF845" s="257"/>
      <c r="GEG845" s="257"/>
      <c r="GEH845" s="257"/>
      <c r="GEI845" s="257"/>
      <c r="GEJ845" s="257"/>
      <c r="GEK845" s="257"/>
      <c r="GEL845" s="257"/>
      <c r="GEM845" s="257"/>
      <c r="GEN845" s="257"/>
      <c r="GEO845" s="257"/>
      <c r="GEP845" s="257"/>
      <c r="GEQ845" s="257"/>
      <c r="GER845" s="257"/>
      <c r="GES845" s="257"/>
      <c r="GET845" s="257"/>
      <c r="GEU845" s="257"/>
      <c r="GEV845" s="257"/>
      <c r="GEW845" s="257"/>
      <c r="GEX845" s="257"/>
      <c r="GEY845" s="257"/>
      <c r="GEZ845" s="257"/>
      <c r="GFA845" s="257"/>
      <c r="GFB845" s="257"/>
      <c r="GFC845" s="257"/>
      <c r="GFD845" s="257"/>
      <c r="GFE845" s="257"/>
      <c r="GFF845" s="257"/>
      <c r="GFG845" s="257"/>
      <c r="GFH845" s="257"/>
      <c r="GFI845" s="257"/>
      <c r="GFJ845" s="257"/>
      <c r="GFK845" s="257"/>
      <c r="GFL845" s="257"/>
      <c r="GFM845" s="257"/>
      <c r="GFN845" s="257"/>
      <c r="GFO845" s="257"/>
      <c r="GFP845" s="257"/>
      <c r="GFQ845" s="257"/>
      <c r="GFR845" s="257"/>
      <c r="GFS845" s="257"/>
      <c r="GFT845" s="257"/>
      <c r="GFU845" s="257"/>
      <c r="GFV845" s="257"/>
      <c r="GFW845" s="257"/>
      <c r="GFX845" s="257"/>
      <c r="GFY845" s="257"/>
      <c r="GFZ845" s="257"/>
      <c r="GGA845" s="257"/>
      <c r="GGB845" s="257"/>
      <c r="GGC845" s="257"/>
      <c r="GGD845" s="257"/>
      <c r="GGE845" s="257"/>
      <c r="GGF845" s="257"/>
      <c r="GGG845" s="257"/>
      <c r="GGH845" s="257"/>
      <c r="GGI845" s="257"/>
      <c r="GGJ845" s="257"/>
      <c r="GGK845" s="257"/>
      <c r="GGL845" s="257"/>
      <c r="GGM845" s="257"/>
      <c r="GGN845" s="257"/>
      <c r="GGO845" s="257"/>
      <c r="GGP845" s="257"/>
      <c r="GGQ845" s="257"/>
      <c r="GGR845" s="257"/>
      <c r="GGS845" s="257"/>
      <c r="GGT845" s="257"/>
      <c r="GGU845" s="257"/>
      <c r="GGV845" s="257"/>
      <c r="GGW845" s="257"/>
      <c r="GGX845" s="257"/>
      <c r="GGY845" s="257"/>
      <c r="GGZ845" s="257"/>
      <c r="GHA845" s="257"/>
      <c r="GHB845" s="257"/>
      <c r="GHC845" s="257"/>
      <c r="GHD845" s="257"/>
      <c r="GHE845" s="257"/>
      <c r="GHF845" s="257"/>
      <c r="GHG845" s="257"/>
      <c r="GHH845" s="257"/>
      <c r="GHI845" s="257"/>
      <c r="GHJ845" s="257"/>
      <c r="GHK845" s="257"/>
      <c r="GHL845" s="257"/>
      <c r="GHM845" s="257"/>
      <c r="GHN845" s="257"/>
      <c r="GHO845" s="257"/>
      <c r="GHP845" s="257"/>
      <c r="GHQ845" s="257"/>
      <c r="GHR845" s="257"/>
      <c r="GHS845" s="257"/>
      <c r="GHT845" s="257"/>
      <c r="GHU845" s="257"/>
      <c r="GHV845" s="257"/>
      <c r="GHW845" s="257"/>
      <c r="GHX845" s="257"/>
      <c r="GHY845" s="257"/>
      <c r="GHZ845" s="257"/>
      <c r="GIA845" s="257"/>
      <c r="GIB845" s="257"/>
      <c r="GIC845" s="257"/>
      <c r="GID845" s="257"/>
      <c r="GIE845" s="257"/>
      <c r="GIF845" s="257"/>
      <c r="GIG845" s="257"/>
      <c r="GIH845" s="257"/>
      <c r="GII845" s="257"/>
      <c r="GIJ845" s="257"/>
      <c r="GIK845" s="257"/>
      <c r="GIL845" s="257"/>
      <c r="GIM845" s="257"/>
      <c r="GIN845" s="257"/>
      <c r="GIO845" s="257"/>
      <c r="GIP845" s="257"/>
      <c r="GIQ845" s="257"/>
      <c r="GIR845" s="257"/>
      <c r="GIS845" s="257"/>
      <c r="GIT845" s="257"/>
      <c r="GIU845" s="257"/>
      <c r="GIV845" s="257"/>
      <c r="GIW845" s="257"/>
      <c r="GIX845" s="257"/>
      <c r="GIY845" s="257"/>
      <c r="GIZ845" s="257"/>
      <c r="GJA845" s="257"/>
      <c r="GJB845" s="257"/>
      <c r="GJC845" s="257"/>
      <c r="GJD845" s="257"/>
      <c r="GJE845" s="257"/>
      <c r="GJF845" s="257"/>
      <c r="GJG845" s="257"/>
      <c r="GJH845" s="257"/>
      <c r="GJI845" s="257"/>
      <c r="GJJ845" s="257"/>
      <c r="GJK845" s="257"/>
      <c r="GJL845" s="257"/>
      <c r="GJM845" s="257"/>
      <c r="GJN845" s="257"/>
      <c r="GJO845" s="257"/>
      <c r="GJP845" s="257"/>
      <c r="GJQ845" s="257"/>
      <c r="GJR845" s="257"/>
      <c r="GJS845" s="257"/>
      <c r="GJT845" s="257"/>
      <c r="GJU845" s="257"/>
      <c r="GJV845" s="257"/>
      <c r="GJW845" s="257"/>
      <c r="GJX845" s="257"/>
      <c r="GJY845" s="257"/>
      <c r="GJZ845" s="257"/>
      <c r="GKA845" s="257"/>
      <c r="GKB845" s="257"/>
      <c r="GKC845" s="257"/>
      <c r="GKD845" s="257"/>
      <c r="GKE845" s="257"/>
      <c r="GKF845" s="257"/>
      <c r="GKG845" s="257"/>
      <c r="GKH845" s="257"/>
      <c r="GKI845" s="257"/>
      <c r="GKJ845" s="257"/>
      <c r="GKK845" s="257"/>
      <c r="GKL845" s="257"/>
      <c r="GKM845" s="257"/>
      <c r="GKN845" s="257"/>
      <c r="GKO845" s="257"/>
      <c r="GKP845" s="257"/>
      <c r="GKQ845" s="257"/>
      <c r="GKR845" s="257"/>
      <c r="GKS845" s="257"/>
      <c r="GKT845" s="257"/>
      <c r="GKU845" s="257"/>
      <c r="GKV845" s="257"/>
      <c r="GKW845" s="257"/>
      <c r="GKX845" s="257"/>
      <c r="GKY845" s="257"/>
      <c r="GKZ845" s="257"/>
      <c r="GLA845" s="257"/>
      <c r="GLB845" s="257"/>
      <c r="GLC845" s="257"/>
      <c r="GLD845" s="257"/>
      <c r="GLE845" s="257"/>
      <c r="GLF845" s="257"/>
      <c r="GLG845" s="257"/>
      <c r="GLH845" s="257"/>
      <c r="GLI845" s="257"/>
      <c r="GLJ845" s="257"/>
      <c r="GLK845" s="257"/>
      <c r="GLL845" s="257"/>
      <c r="GLM845" s="257"/>
      <c r="GLN845" s="257"/>
      <c r="GLO845" s="257"/>
      <c r="GLP845" s="257"/>
      <c r="GLQ845" s="257"/>
      <c r="GLR845" s="257"/>
      <c r="GLS845" s="257"/>
      <c r="GLT845" s="257"/>
      <c r="GLU845" s="257"/>
      <c r="GLV845" s="257"/>
      <c r="GLW845" s="257"/>
      <c r="GLX845" s="257"/>
      <c r="GLY845" s="257"/>
      <c r="GLZ845" s="257"/>
      <c r="GMA845" s="257"/>
      <c r="GMB845" s="257"/>
      <c r="GMC845" s="257"/>
      <c r="GMD845" s="257"/>
      <c r="GME845" s="257"/>
      <c r="GMF845" s="257"/>
      <c r="GMG845" s="257"/>
      <c r="GMH845" s="257"/>
      <c r="GMI845" s="257"/>
      <c r="GMJ845" s="257"/>
      <c r="GMK845" s="257"/>
      <c r="GML845" s="257"/>
      <c r="GMM845" s="257"/>
      <c r="GMN845" s="257"/>
      <c r="GMO845" s="257"/>
      <c r="GMP845" s="257"/>
      <c r="GMQ845" s="257"/>
      <c r="GMR845" s="257"/>
      <c r="GMS845" s="257"/>
      <c r="GMT845" s="257"/>
      <c r="GMU845" s="257"/>
      <c r="GMV845" s="257"/>
      <c r="GMW845" s="257"/>
      <c r="GMX845" s="257"/>
      <c r="GMY845" s="257"/>
      <c r="GMZ845" s="257"/>
      <c r="GNA845" s="257"/>
      <c r="GNB845" s="257"/>
      <c r="GNC845" s="257"/>
      <c r="GND845" s="257"/>
      <c r="GNE845" s="257"/>
      <c r="GNF845" s="257"/>
      <c r="GNG845" s="257"/>
      <c r="GNH845" s="257"/>
      <c r="GNI845" s="257"/>
      <c r="GNJ845" s="257"/>
      <c r="GNK845" s="257"/>
      <c r="GNL845" s="257"/>
      <c r="GNM845" s="257"/>
      <c r="GNN845" s="257"/>
      <c r="GNO845" s="257"/>
      <c r="GNP845" s="257"/>
      <c r="GNQ845" s="257"/>
      <c r="GNR845" s="257"/>
      <c r="GNS845" s="257"/>
      <c r="GNT845" s="257"/>
      <c r="GNU845" s="257"/>
      <c r="GNV845" s="257"/>
      <c r="GNW845" s="257"/>
      <c r="GNX845" s="257"/>
      <c r="GNY845" s="257"/>
      <c r="GNZ845" s="257"/>
      <c r="GOA845" s="257"/>
      <c r="GOB845" s="257"/>
      <c r="GOC845" s="257"/>
      <c r="GOD845" s="257"/>
      <c r="GOE845" s="257"/>
      <c r="GOF845" s="257"/>
      <c r="GOG845" s="257"/>
      <c r="GOH845" s="257"/>
      <c r="GOI845" s="257"/>
      <c r="GOJ845" s="257"/>
      <c r="GOK845" s="257"/>
      <c r="GOL845" s="257"/>
      <c r="GOM845" s="257"/>
      <c r="GON845" s="257"/>
      <c r="GOO845" s="257"/>
      <c r="GOP845" s="257"/>
      <c r="GOQ845" s="257"/>
      <c r="GOR845" s="257"/>
      <c r="GOS845" s="257"/>
      <c r="GOT845" s="257"/>
      <c r="GOU845" s="257"/>
      <c r="GOV845" s="257"/>
      <c r="GOW845" s="257"/>
      <c r="GOX845" s="257"/>
      <c r="GOY845" s="257"/>
      <c r="GOZ845" s="257"/>
      <c r="GPA845" s="257"/>
      <c r="GPB845" s="257"/>
      <c r="GPC845" s="257"/>
      <c r="GPD845" s="257"/>
      <c r="GPE845" s="257"/>
      <c r="GPF845" s="257"/>
      <c r="GPG845" s="257"/>
      <c r="GPH845" s="257"/>
      <c r="GPI845" s="257"/>
      <c r="GPJ845" s="257"/>
      <c r="GPK845" s="257"/>
      <c r="GPL845" s="257"/>
      <c r="GPM845" s="257"/>
      <c r="GPN845" s="257"/>
      <c r="GPO845" s="257"/>
      <c r="GPP845" s="257"/>
      <c r="GPQ845" s="257"/>
      <c r="GPR845" s="257"/>
      <c r="GPS845" s="257"/>
      <c r="GPT845" s="257"/>
      <c r="GPU845" s="257"/>
      <c r="GPV845" s="257"/>
      <c r="GPW845" s="257"/>
      <c r="GPX845" s="257"/>
      <c r="GPY845" s="257"/>
      <c r="GPZ845" s="257"/>
      <c r="GQA845" s="257"/>
      <c r="GQB845" s="257"/>
      <c r="GQC845" s="257"/>
      <c r="GQD845" s="257"/>
      <c r="GQE845" s="257"/>
      <c r="GQF845" s="257"/>
      <c r="GQG845" s="257"/>
      <c r="GQH845" s="257"/>
      <c r="GQI845" s="257"/>
      <c r="GQJ845" s="257"/>
      <c r="GQK845" s="257"/>
      <c r="GQL845" s="257"/>
      <c r="GQM845" s="257"/>
      <c r="GQN845" s="257"/>
      <c r="GQO845" s="257"/>
      <c r="GQP845" s="257"/>
      <c r="GQQ845" s="257"/>
      <c r="GQR845" s="257"/>
      <c r="GQS845" s="257"/>
      <c r="GQT845" s="257"/>
      <c r="GQU845" s="257"/>
      <c r="GQV845" s="257"/>
      <c r="GQW845" s="257"/>
      <c r="GQX845" s="257"/>
      <c r="GQY845" s="257"/>
      <c r="GQZ845" s="257"/>
      <c r="GRA845" s="257"/>
      <c r="GRB845" s="257"/>
      <c r="GRC845" s="257"/>
      <c r="GRD845" s="257"/>
      <c r="GRE845" s="257"/>
      <c r="GRF845" s="257"/>
      <c r="GRG845" s="257"/>
      <c r="GRH845" s="257"/>
      <c r="GRI845" s="257"/>
      <c r="GRJ845" s="257"/>
      <c r="GRK845" s="257"/>
      <c r="GRL845" s="257"/>
      <c r="GRM845" s="257"/>
      <c r="GRN845" s="257"/>
      <c r="GRO845" s="257"/>
      <c r="GRP845" s="257"/>
      <c r="GRQ845" s="257"/>
      <c r="GRR845" s="257"/>
      <c r="GRS845" s="257"/>
      <c r="GRT845" s="257"/>
      <c r="GRU845" s="257"/>
      <c r="GRV845" s="257"/>
      <c r="GRW845" s="257"/>
      <c r="GRX845" s="257"/>
      <c r="GRY845" s="257"/>
      <c r="GRZ845" s="257"/>
      <c r="GSA845" s="257"/>
      <c r="GSB845" s="257"/>
      <c r="GSC845" s="257"/>
      <c r="GSD845" s="257"/>
      <c r="GSE845" s="257"/>
      <c r="GSF845" s="257"/>
      <c r="GSG845" s="257"/>
      <c r="GSH845" s="257"/>
      <c r="GSI845" s="257"/>
      <c r="GSJ845" s="257"/>
      <c r="GSK845" s="257"/>
      <c r="GSL845" s="257"/>
      <c r="GSM845" s="257"/>
      <c r="GSN845" s="257"/>
      <c r="GSO845" s="257"/>
      <c r="GSP845" s="257"/>
      <c r="GSQ845" s="257"/>
      <c r="GSR845" s="257"/>
      <c r="GSS845" s="257"/>
      <c r="GST845" s="257"/>
      <c r="GSU845" s="257"/>
      <c r="GSV845" s="257"/>
      <c r="GSW845" s="257"/>
      <c r="GSX845" s="257"/>
      <c r="GSY845" s="257"/>
      <c r="GSZ845" s="257"/>
      <c r="GTA845" s="257"/>
      <c r="GTB845" s="257"/>
      <c r="GTC845" s="257"/>
      <c r="GTD845" s="257"/>
      <c r="GTE845" s="257"/>
      <c r="GTF845" s="257"/>
      <c r="GTG845" s="257"/>
      <c r="GTH845" s="257"/>
      <c r="GTI845" s="257"/>
      <c r="GTJ845" s="257"/>
      <c r="GTK845" s="257"/>
      <c r="GTL845" s="257"/>
      <c r="GTM845" s="257"/>
      <c r="GTN845" s="257"/>
      <c r="GTO845" s="257"/>
      <c r="GTP845" s="257"/>
      <c r="GTQ845" s="257"/>
      <c r="GTR845" s="257"/>
      <c r="GTS845" s="257"/>
      <c r="GTT845" s="257"/>
      <c r="GTU845" s="257"/>
      <c r="GTV845" s="257"/>
      <c r="GTW845" s="257"/>
      <c r="GTX845" s="257"/>
      <c r="GTY845" s="257"/>
      <c r="GTZ845" s="257"/>
      <c r="GUA845" s="257"/>
      <c r="GUB845" s="257"/>
      <c r="GUC845" s="257"/>
      <c r="GUD845" s="257"/>
      <c r="GUE845" s="257"/>
      <c r="GUF845" s="257"/>
      <c r="GUG845" s="257"/>
      <c r="GUH845" s="257"/>
      <c r="GUI845" s="257"/>
      <c r="GUJ845" s="257"/>
      <c r="GUK845" s="257"/>
      <c r="GUL845" s="257"/>
      <c r="GUM845" s="257"/>
      <c r="GUN845" s="257"/>
      <c r="GUO845" s="257"/>
      <c r="GUP845" s="257"/>
      <c r="GUQ845" s="257"/>
      <c r="GUR845" s="257"/>
      <c r="GUS845" s="257"/>
      <c r="GUT845" s="257"/>
      <c r="GUU845" s="257"/>
      <c r="GUV845" s="257"/>
      <c r="GUW845" s="257"/>
      <c r="GUX845" s="257"/>
      <c r="GUY845" s="257"/>
      <c r="GUZ845" s="257"/>
      <c r="GVA845" s="257"/>
      <c r="GVB845" s="257"/>
      <c r="GVC845" s="257"/>
      <c r="GVD845" s="257"/>
      <c r="GVE845" s="257"/>
      <c r="GVF845" s="257"/>
      <c r="GVG845" s="257"/>
      <c r="GVH845" s="257"/>
      <c r="GVI845" s="257"/>
      <c r="GVJ845" s="257"/>
      <c r="GVK845" s="257"/>
      <c r="GVL845" s="257"/>
      <c r="GVM845" s="257"/>
      <c r="GVN845" s="257"/>
      <c r="GVO845" s="257"/>
      <c r="GVP845" s="257"/>
      <c r="GVQ845" s="257"/>
      <c r="GVR845" s="257"/>
      <c r="GVS845" s="257"/>
      <c r="GVT845" s="257"/>
      <c r="GVU845" s="257"/>
      <c r="GVV845" s="257"/>
      <c r="GVW845" s="257"/>
      <c r="GVX845" s="257"/>
      <c r="GVY845" s="257"/>
      <c r="GVZ845" s="257"/>
      <c r="GWA845" s="257"/>
      <c r="GWB845" s="257"/>
      <c r="GWC845" s="257"/>
      <c r="GWD845" s="257"/>
      <c r="GWE845" s="257"/>
      <c r="GWF845" s="257"/>
      <c r="GWG845" s="257"/>
      <c r="GWH845" s="257"/>
      <c r="GWI845" s="257"/>
      <c r="GWJ845" s="257"/>
      <c r="GWK845" s="257"/>
      <c r="GWL845" s="257"/>
      <c r="GWM845" s="257"/>
      <c r="GWN845" s="257"/>
      <c r="GWO845" s="257"/>
      <c r="GWP845" s="257"/>
      <c r="GWQ845" s="257"/>
      <c r="GWR845" s="257"/>
      <c r="GWS845" s="257"/>
      <c r="GWT845" s="257"/>
      <c r="GWU845" s="257"/>
      <c r="GWV845" s="257"/>
      <c r="GWW845" s="257"/>
      <c r="GWX845" s="257"/>
      <c r="GWY845" s="257"/>
      <c r="GWZ845" s="257"/>
      <c r="GXA845" s="257"/>
      <c r="GXB845" s="257"/>
      <c r="GXC845" s="257"/>
      <c r="GXD845" s="257"/>
      <c r="GXE845" s="257"/>
      <c r="GXF845" s="257"/>
      <c r="GXG845" s="257"/>
      <c r="GXH845" s="257"/>
      <c r="GXI845" s="257"/>
      <c r="GXJ845" s="257"/>
      <c r="GXK845" s="257"/>
      <c r="GXL845" s="257"/>
      <c r="GXM845" s="257"/>
      <c r="GXN845" s="257"/>
      <c r="GXO845" s="257"/>
      <c r="GXP845" s="257"/>
      <c r="GXQ845" s="257"/>
      <c r="GXR845" s="257"/>
      <c r="GXS845" s="257"/>
      <c r="GXT845" s="257"/>
      <c r="GXU845" s="257"/>
      <c r="GXV845" s="257"/>
      <c r="GXW845" s="257"/>
      <c r="GXX845" s="257"/>
      <c r="GXY845" s="257"/>
      <c r="GXZ845" s="257"/>
      <c r="GYA845" s="257"/>
      <c r="GYB845" s="257"/>
      <c r="GYC845" s="257"/>
      <c r="GYD845" s="257"/>
      <c r="GYE845" s="257"/>
      <c r="GYF845" s="257"/>
      <c r="GYG845" s="257"/>
      <c r="GYH845" s="257"/>
      <c r="GYI845" s="257"/>
      <c r="GYJ845" s="257"/>
      <c r="GYK845" s="257"/>
      <c r="GYL845" s="257"/>
      <c r="GYM845" s="257"/>
      <c r="GYN845" s="257"/>
      <c r="GYO845" s="257"/>
      <c r="GYP845" s="257"/>
      <c r="GYQ845" s="257"/>
      <c r="GYR845" s="257"/>
      <c r="GYS845" s="257"/>
      <c r="GYT845" s="257"/>
      <c r="GYU845" s="257"/>
      <c r="GYV845" s="257"/>
      <c r="GYW845" s="257"/>
      <c r="GYX845" s="257"/>
      <c r="GYY845" s="257"/>
      <c r="GYZ845" s="257"/>
      <c r="GZA845" s="257"/>
      <c r="GZB845" s="257"/>
      <c r="GZC845" s="257"/>
      <c r="GZD845" s="257"/>
      <c r="GZE845" s="257"/>
      <c r="GZF845" s="257"/>
      <c r="GZG845" s="257"/>
      <c r="GZH845" s="257"/>
      <c r="GZI845" s="257"/>
      <c r="GZJ845" s="257"/>
      <c r="GZK845" s="257"/>
      <c r="GZL845" s="257"/>
      <c r="GZM845" s="257"/>
      <c r="GZN845" s="257"/>
      <c r="GZO845" s="257"/>
      <c r="GZP845" s="257"/>
      <c r="GZQ845" s="257"/>
      <c r="GZR845" s="257"/>
      <c r="GZS845" s="257"/>
      <c r="GZT845" s="257"/>
      <c r="GZU845" s="257"/>
      <c r="GZV845" s="257"/>
      <c r="GZW845" s="257"/>
      <c r="GZX845" s="257"/>
      <c r="GZY845" s="257"/>
      <c r="GZZ845" s="257"/>
      <c r="HAA845" s="257"/>
      <c r="HAB845" s="257"/>
      <c r="HAC845" s="257"/>
      <c r="HAD845" s="257"/>
      <c r="HAE845" s="257"/>
      <c r="HAF845" s="257"/>
      <c r="HAG845" s="257"/>
      <c r="HAH845" s="257"/>
      <c r="HAI845" s="257"/>
      <c r="HAJ845" s="257"/>
      <c r="HAK845" s="257"/>
      <c r="HAL845" s="257"/>
      <c r="HAM845" s="257"/>
      <c r="HAN845" s="257"/>
      <c r="HAO845" s="257"/>
      <c r="HAP845" s="257"/>
      <c r="HAQ845" s="257"/>
      <c r="HAR845" s="257"/>
      <c r="HAS845" s="257"/>
      <c r="HAT845" s="257"/>
      <c r="HAU845" s="257"/>
      <c r="HAV845" s="257"/>
      <c r="HAW845" s="257"/>
      <c r="HAX845" s="257"/>
      <c r="HAY845" s="257"/>
      <c r="HAZ845" s="257"/>
      <c r="HBA845" s="257"/>
      <c r="HBB845" s="257"/>
      <c r="HBC845" s="257"/>
      <c r="HBD845" s="257"/>
      <c r="HBE845" s="257"/>
      <c r="HBF845" s="257"/>
      <c r="HBG845" s="257"/>
      <c r="HBH845" s="257"/>
      <c r="HBI845" s="257"/>
      <c r="HBJ845" s="257"/>
      <c r="HBK845" s="257"/>
      <c r="HBL845" s="257"/>
      <c r="HBM845" s="257"/>
      <c r="HBN845" s="257"/>
      <c r="HBO845" s="257"/>
      <c r="HBP845" s="257"/>
      <c r="HBQ845" s="257"/>
      <c r="HBR845" s="257"/>
      <c r="HBS845" s="257"/>
      <c r="HBT845" s="257"/>
      <c r="HBU845" s="257"/>
      <c r="HBV845" s="257"/>
      <c r="HBW845" s="257"/>
      <c r="HBX845" s="257"/>
      <c r="HBY845" s="257"/>
      <c r="HBZ845" s="257"/>
      <c r="HCA845" s="257"/>
      <c r="HCB845" s="257"/>
      <c r="HCC845" s="257"/>
      <c r="HCD845" s="257"/>
      <c r="HCE845" s="257"/>
      <c r="HCF845" s="257"/>
      <c r="HCG845" s="257"/>
      <c r="HCH845" s="257"/>
      <c r="HCI845" s="257"/>
      <c r="HCJ845" s="257"/>
      <c r="HCK845" s="257"/>
      <c r="HCL845" s="257"/>
      <c r="HCM845" s="257"/>
      <c r="HCN845" s="257"/>
      <c r="HCO845" s="257"/>
      <c r="HCP845" s="257"/>
      <c r="HCQ845" s="257"/>
      <c r="HCR845" s="257"/>
      <c r="HCS845" s="257"/>
      <c r="HCT845" s="257"/>
      <c r="HCU845" s="257"/>
      <c r="HCV845" s="257"/>
      <c r="HCW845" s="257"/>
      <c r="HCX845" s="257"/>
      <c r="HCY845" s="257"/>
      <c r="HCZ845" s="257"/>
      <c r="HDA845" s="257"/>
      <c r="HDB845" s="257"/>
      <c r="HDC845" s="257"/>
      <c r="HDD845" s="257"/>
      <c r="HDE845" s="257"/>
      <c r="HDF845" s="257"/>
      <c r="HDG845" s="257"/>
      <c r="HDH845" s="257"/>
      <c r="HDI845" s="257"/>
      <c r="HDJ845" s="257"/>
      <c r="HDK845" s="257"/>
      <c r="HDL845" s="257"/>
      <c r="HDM845" s="257"/>
      <c r="HDN845" s="257"/>
      <c r="HDO845" s="257"/>
      <c r="HDP845" s="257"/>
      <c r="HDQ845" s="257"/>
      <c r="HDR845" s="257"/>
      <c r="HDS845" s="257"/>
      <c r="HDT845" s="257"/>
      <c r="HDU845" s="257"/>
      <c r="HDV845" s="257"/>
      <c r="HDW845" s="257"/>
      <c r="HDX845" s="257"/>
      <c r="HDY845" s="257"/>
      <c r="HDZ845" s="257"/>
      <c r="HEA845" s="257"/>
      <c r="HEB845" s="257"/>
      <c r="HEC845" s="257"/>
      <c r="HED845" s="257"/>
      <c r="HEE845" s="257"/>
      <c r="HEF845" s="257"/>
      <c r="HEG845" s="257"/>
      <c r="HEH845" s="257"/>
      <c r="HEI845" s="257"/>
      <c r="HEJ845" s="257"/>
      <c r="HEK845" s="257"/>
      <c r="HEL845" s="257"/>
      <c r="HEM845" s="257"/>
      <c r="HEN845" s="257"/>
      <c r="HEO845" s="257"/>
      <c r="HEP845" s="257"/>
      <c r="HEQ845" s="257"/>
      <c r="HER845" s="257"/>
      <c r="HES845" s="257"/>
      <c r="HET845" s="257"/>
      <c r="HEU845" s="257"/>
      <c r="HEV845" s="257"/>
      <c r="HEW845" s="257"/>
      <c r="HEX845" s="257"/>
      <c r="HEY845" s="257"/>
      <c r="HEZ845" s="257"/>
      <c r="HFA845" s="257"/>
      <c r="HFB845" s="257"/>
      <c r="HFC845" s="257"/>
      <c r="HFD845" s="257"/>
      <c r="HFE845" s="257"/>
      <c r="HFF845" s="257"/>
      <c r="HFG845" s="257"/>
      <c r="HFH845" s="257"/>
      <c r="HFI845" s="257"/>
      <c r="HFJ845" s="257"/>
      <c r="HFK845" s="257"/>
      <c r="HFL845" s="257"/>
      <c r="HFM845" s="257"/>
      <c r="HFN845" s="257"/>
      <c r="HFO845" s="257"/>
      <c r="HFP845" s="257"/>
      <c r="HFQ845" s="257"/>
      <c r="HFR845" s="257"/>
      <c r="HFS845" s="257"/>
      <c r="HFT845" s="257"/>
      <c r="HFU845" s="257"/>
      <c r="HFV845" s="257"/>
      <c r="HFW845" s="257"/>
      <c r="HFX845" s="257"/>
      <c r="HFY845" s="257"/>
      <c r="HFZ845" s="257"/>
      <c r="HGA845" s="257"/>
      <c r="HGB845" s="257"/>
      <c r="HGC845" s="257"/>
      <c r="HGD845" s="257"/>
      <c r="HGE845" s="257"/>
      <c r="HGF845" s="257"/>
      <c r="HGG845" s="257"/>
      <c r="HGH845" s="257"/>
      <c r="HGI845" s="257"/>
      <c r="HGJ845" s="257"/>
      <c r="HGK845" s="257"/>
      <c r="HGL845" s="257"/>
      <c r="HGM845" s="257"/>
      <c r="HGN845" s="257"/>
      <c r="HGO845" s="257"/>
      <c r="HGP845" s="257"/>
      <c r="HGQ845" s="257"/>
      <c r="HGR845" s="257"/>
      <c r="HGS845" s="257"/>
      <c r="HGT845" s="257"/>
      <c r="HGU845" s="257"/>
      <c r="HGV845" s="257"/>
      <c r="HGW845" s="257"/>
      <c r="HGX845" s="257"/>
      <c r="HGY845" s="257"/>
      <c r="HGZ845" s="257"/>
      <c r="HHA845" s="257"/>
      <c r="HHB845" s="257"/>
      <c r="HHC845" s="257"/>
      <c r="HHD845" s="257"/>
      <c r="HHE845" s="257"/>
      <c r="HHF845" s="257"/>
      <c r="HHG845" s="257"/>
      <c r="HHH845" s="257"/>
      <c r="HHI845" s="257"/>
      <c r="HHJ845" s="257"/>
      <c r="HHK845" s="257"/>
      <c r="HHL845" s="257"/>
      <c r="HHM845" s="257"/>
      <c r="HHN845" s="257"/>
      <c r="HHO845" s="257"/>
      <c r="HHP845" s="257"/>
      <c r="HHQ845" s="257"/>
      <c r="HHR845" s="257"/>
      <c r="HHS845" s="257"/>
      <c r="HHT845" s="257"/>
      <c r="HHU845" s="257"/>
      <c r="HHV845" s="257"/>
      <c r="HHW845" s="257"/>
      <c r="HHX845" s="257"/>
      <c r="HHY845" s="257"/>
      <c r="HHZ845" s="257"/>
      <c r="HIA845" s="257"/>
      <c r="HIB845" s="257"/>
      <c r="HIC845" s="257"/>
      <c r="HID845" s="257"/>
      <c r="HIE845" s="257"/>
      <c r="HIF845" s="257"/>
      <c r="HIG845" s="257"/>
      <c r="HIH845" s="257"/>
      <c r="HII845" s="257"/>
      <c r="HIJ845" s="257"/>
      <c r="HIK845" s="257"/>
      <c r="HIL845" s="257"/>
      <c r="HIM845" s="257"/>
      <c r="HIN845" s="257"/>
      <c r="HIO845" s="257"/>
      <c r="HIP845" s="257"/>
      <c r="HIQ845" s="257"/>
      <c r="HIR845" s="257"/>
      <c r="HIS845" s="257"/>
      <c r="HIT845" s="257"/>
      <c r="HIU845" s="257"/>
      <c r="HIV845" s="257"/>
      <c r="HIW845" s="257"/>
      <c r="HIX845" s="257"/>
      <c r="HIY845" s="257"/>
      <c r="HIZ845" s="257"/>
      <c r="HJA845" s="257"/>
      <c r="HJB845" s="257"/>
      <c r="HJC845" s="257"/>
      <c r="HJD845" s="257"/>
      <c r="HJE845" s="257"/>
      <c r="HJF845" s="257"/>
      <c r="HJG845" s="257"/>
      <c r="HJH845" s="257"/>
      <c r="HJI845" s="257"/>
      <c r="HJJ845" s="257"/>
      <c r="HJK845" s="257"/>
      <c r="HJL845" s="257"/>
      <c r="HJM845" s="257"/>
      <c r="HJN845" s="257"/>
      <c r="HJO845" s="257"/>
      <c r="HJP845" s="257"/>
      <c r="HJQ845" s="257"/>
      <c r="HJR845" s="257"/>
      <c r="HJS845" s="257"/>
      <c r="HJT845" s="257"/>
      <c r="HJU845" s="257"/>
      <c r="HJV845" s="257"/>
      <c r="HJW845" s="257"/>
      <c r="HJX845" s="257"/>
      <c r="HJY845" s="257"/>
      <c r="HJZ845" s="257"/>
      <c r="HKA845" s="257"/>
      <c r="HKB845" s="257"/>
      <c r="HKC845" s="257"/>
      <c r="HKD845" s="257"/>
      <c r="HKE845" s="257"/>
      <c r="HKF845" s="257"/>
      <c r="HKG845" s="257"/>
      <c r="HKH845" s="257"/>
      <c r="HKI845" s="257"/>
      <c r="HKJ845" s="257"/>
      <c r="HKK845" s="257"/>
      <c r="HKL845" s="257"/>
      <c r="HKM845" s="257"/>
      <c r="HKN845" s="257"/>
      <c r="HKO845" s="257"/>
      <c r="HKP845" s="257"/>
      <c r="HKQ845" s="257"/>
      <c r="HKR845" s="257"/>
      <c r="HKS845" s="257"/>
      <c r="HKT845" s="257"/>
      <c r="HKU845" s="257"/>
      <c r="HKV845" s="257"/>
      <c r="HKW845" s="257"/>
      <c r="HKX845" s="257"/>
      <c r="HKY845" s="257"/>
      <c r="HKZ845" s="257"/>
      <c r="HLA845" s="257"/>
      <c r="HLB845" s="257"/>
      <c r="HLC845" s="257"/>
      <c r="HLD845" s="257"/>
      <c r="HLE845" s="257"/>
      <c r="HLF845" s="257"/>
      <c r="HLG845" s="257"/>
      <c r="HLH845" s="257"/>
      <c r="HLI845" s="257"/>
      <c r="HLJ845" s="257"/>
      <c r="HLK845" s="257"/>
      <c r="HLL845" s="257"/>
      <c r="HLM845" s="257"/>
      <c r="HLN845" s="257"/>
      <c r="HLO845" s="257"/>
      <c r="HLP845" s="257"/>
      <c r="HLQ845" s="257"/>
      <c r="HLR845" s="257"/>
      <c r="HLS845" s="257"/>
      <c r="HLT845" s="257"/>
      <c r="HLU845" s="257"/>
      <c r="HLV845" s="257"/>
      <c r="HLW845" s="257"/>
      <c r="HLX845" s="257"/>
      <c r="HLY845" s="257"/>
      <c r="HLZ845" s="257"/>
      <c r="HMA845" s="257"/>
      <c r="HMB845" s="257"/>
      <c r="HMC845" s="257"/>
      <c r="HMD845" s="257"/>
      <c r="HME845" s="257"/>
      <c r="HMF845" s="257"/>
      <c r="HMG845" s="257"/>
      <c r="HMH845" s="257"/>
      <c r="HMI845" s="257"/>
      <c r="HMJ845" s="257"/>
      <c r="HMK845" s="257"/>
      <c r="HML845" s="257"/>
      <c r="HMM845" s="257"/>
      <c r="HMN845" s="257"/>
      <c r="HMO845" s="257"/>
      <c r="HMP845" s="257"/>
      <c r="HMQ845" s="257"/>
      <c r="HMR845" s="257"/>
      <c r="HMS845" s="257"/>
      <c r="HMT845" s="257"/>
      <c r="HMU845" s="257"/>
      <c r="HMV845" s="257"/>
      <c r="HMW845" s="257"/>
      <c r="HMX845" s="257"/>
      <c r="HMY845" s="257"/>
      <c r="HMZ845" s="257"/>
      <c r="HNA845" s="257"/>
      <c r="HNB845" s="257"/>
      <c r="HNC845" s="257"/>
      <c r="HND845" s="257"/>
      <c r="HNE845" s="257"/>
      <c r="HNF845" s="257"/>
      <c r="HNG845" s="257"/>
      <c r="HNH845" s="257"/>
      <c r="HNI845" s="257"/>
      <c r="HNJ845" s="257"/>
      <c r="HNK845" s="257"/>
      <c r="HNL845" s="257"/>
      <c r="HNM845" s="257"/>
      <c r="HNN845" s="257"/>
      <c r="HNO845" s="257"/>
      <c r="HNP845" s="257"/>
      <c r="HNQ845" s="257"/>
      <c r="HNR845" s="257"/>
      <c r="HNS845" s="257"/>
      <c r="HNT845" s="257"/>
      <c r="HNU845" s="257"/>
      <c r="HNV845" s="257"/>
      <c r="HNW845" s="257"/>
      <c r="HNX845" s="257"/>
      <c r="HNY845" s="257"/>
      <c r="HNZ845" s="257"/>
      <c r="HOA845" s="257"/>
      <c r="HOB845" s="257"/>
      <c r="HOC845" s="257"/>
      <c r="HOD845" s="257"/>
      <c r="HOE845" s="257"/>
      <c r="HOF845" s="257"/>
      <c r="HOG845" s="257"/>
      <c r="HOH845" s="257"/>
      <c r="HOI845" s="257"/>
      <c r="HOJ845" s="257"/>
      <c r="HOK845" s="257"/>
      <c r="HOL845" s="257"/>
      <c r="HOM845" s="257"/>
      <c r="HON845" s="257"/>
      <c r="HOO845" s="257"/>
      <c r="HOP845" s="257"/>
      <c r="HOQ845" s="257"/>
      <c r="HOR845" s="257"/>
      <c r="HOS845" s="257"/>
      <c r="HOT845" s="257"/>
      <c r="HOU845" s="257"/>
      <c r="HOV845" s="257"/>
      <c r="HOW845" s="257"/>
      <c r="HOX845" s="257"/>
      <c r="HOY845" s="257"/>
      <c r="HOZ845" s="257"/>
      <c r="HPA845" s="257"/>
      <c r="HPB845" s="257"/>
      <c r="HPC845" s="257"/>
      <c r="HPD845" s="257"/>
      <c r="HPE845" s="257"/>
      <c r="HPF845" s="257"/>
      <c r="HPG845" s="257"/>
      <c r="HPH845" s="257"/>
      <c r="HPI845" s="257"/>
      <c r="HPJ845" s="257"/>
      <c r="HPK845" s="257"/>
      <c r="HPL845" s="257"/>
      <c r="HPM845" s="257"/>
      <c r="HPN845" s="257"/>
      <c r="HPO845" s="257"/>
      <c r="HPP845" s="257"/>
      <c r="HPQ845" s="257"/>
      <c r="HPR845" s="257"/>
      <c r="HPS845" s="257"/>
      <c r="HPT845" s="257"/>
      <c r="HPU845" s="257"/>
      <c r="HPV845" s="257"/>
      <c r="HPW845" s="257"/>
      <c r="HPX845" s="257"/>
      <c r="HPY845" s="257"/>
      <c r="HPZ845" s="257"/>
      <c r="HQA845" s="257"/>
      <c r="HQB845" s="257"/>
      <c r="HQC845" s="257"/>
      <c r="HQD845" s="257"/>
      <c r="HQE845" s="257"/>
      <c r="HQF845" s="257"/>
      <c r="HQG845" s="257"/>
      <c r="HQH845" s="257"/>
      <c r="HQI845" s="257"/>
      <c r="HQJ845" s="257"/>
      <c r="HQK845" s="257"/>
      <c r="HQL845" s="257"/>
      <c r="HQM845" s="257"/>
      <c r="HQN845" s="257"/>
      <c r="HQO845" s="257"/>
      <c r="HQP845" s="257"/>
      <c r="HQQ845" s="257"/>
      <c r="HQR845" s="257"/>
      <c r="HQS845" s="257"/>
      <c r="HQT845" s="257"/>
      <c r="HQU845" s="257"/>
      <c r="HQV845" s="257"/>
      <c r="HQW845" s="257"/>
      <c r="HQX845" s="257"/>
      <c r="HQY845" s="257"/>
      <c r="HQZ845" s="257"/>
      <c r="HRA845" s="257"/>
      <c r="HRB845" s="257"/>
      <c r="HRC845" s="257"/>
      <c r="HRD845" s="257"/>
      <c r="HRE845" s="257"/>
      <c r="HRF845" s="257"/>
      <c r="HRG845" s="257"/>
      <c r="HRH845" s="257"/>
      <c r="HRI845" s="257"/>
      <c r="HRJ845" s="257"/>
      <c r="HRK845" s="257"/>
      <c r="HRL845" s="257"/>
      <c r="HRM845" s="257"/>
      <c r="HRN845" s="257"/>
      <c r="HRO845" s="257"/>
      <c r="HRP845" s="257"/>
      <c r="HRQ845" s="257"/>
      <c r="HRR845" s="257"/>
      <c r="HRS845" s="257"/>
      <c r="HRT845" s="257"/>
      <c r="HRU845" s="257"/>
      <c r="HRV845" s="257"/>
      <c r="HRW845" s="257"/>
      <c r="HRX845" s="257"/>
      <c r="HRY845" s="257"/>
      <c r="HRZ845" s="257"/>
      <c r="HSA845" s="257"/>
      <c r="HSB845" s="257"/>
      <c r="HSC845" s="257"/>
      <c r="HSD845" s="257"/>
      <c r="HSE845" s="257"/>
      <c r="HSF845" s="257"/>
      <c r="HSG845" s="257"/>
      <c r="HSH845" s="257"/>
      <c r="HSI845" s="257"/>
      <c r="HSJ845" s="257"/>
      <c r="HSK845" s="257"/>
      <c r="HSL845" s="257"/>
      <c r="HSM845" s="257"/>
      <c r="HSN845" s="257"/>
      <c r="HSO845" s="257"/>
      <c r="HSP845" s="257"/>
      <c r="HSQ845" s="257"/>
      <c r="HSR845" s="257"/>
      <c r="HSS845" s="257"/>
      <c r="HST845" s="257"/>
      <c r="HSU845" s="257"/>
      <c r="HSV845" s="257"/>
      <c r="HSW845" s="257"/>
      <c r="HSX845" s="257"/>
      <c r="HSY845" s="257"/>
      <c r="HSZ845" s="257"/>
      <c r="HTA845" s="257"/>
      <c r="HTB845" s="257"/>
      <c r="HTC845" s="257"/>
      <c r="HTD845" s="257"/>
      <c r="HTE845" s="257"/>
      <c r="HTF845" s="257"/>
      <c r="HTG845" s="257"/>
      <c r="HTH845" s="257"/>
      <c r="HTI845" s="257"/>
      <c r="HTJ845" s="257"/>
      <c r="HTK845" s="257"/>
      <c r="HTL845" s="257"/>
      <c r="HTM845" s="257"/>
      <c r="HTN845" s="257"/>
      <c r="HTO845" s="257"/>
      <c r="HTP845" s="257"/>
      <c r="HTQ845" s="257"/>
      <c r="HTR845" s="257"/>
      <c r="HTS845" s="257"/>
      <c r="HTT845" s="257"/>
      <c r="HTU845" s="257"/>
      <c r="HTV845" s="257"/>
      <c r="HTW845" s="257"/>
      <c r="HTX845" s="257"/>
      <c r="HTY845" s="257"/>
      <c r="HTZ845" s="257"/>
      <c r="HUA845" s="257"/>
      <c r="HUB845" s="257"/>
      <c r="HUC845" s="257"/>
      <c r="HUD845" s="257"/>
      <c r="HUE845" s="257"/>
      <c r="HUF845" s="257"/>
      <c r="HUG845" s="257"/>
      <c r="HUH845" s="257"/>
      <c r="HUI845" s="257"/>
      <c r="HUJ845" s="257"/>
      <c r="HUK845" s="257"/>
      <c r="HUL845" s="257"/>
      <c r="HUM845" s="257"/>
      <c r="HUN845" s="257"/>
      <c r="HUO845" s="257"/>
      <c r="HUP845" s="257"/>
      <c r="HUQ845" s="257"/>
      <c r="HUR845" s="257"/>
      <c r="HUS845" s="257"/>
      <c r="HUT845" s="257"/>
      <c r="HUU845" s="257"/>
      <c r="HUV845" s="257"/>
      <c r="HUW845" s="257"/>
      <c r="HUX845" s="257"/>
      <c r="HUY845" s="257"/>
      <c r="HUZ845" s="257"/>
      <c r="HVA845" s="257"/>
      <c r="HVB845" s="257"/>
      <c r="HVC845" s="257"/>
      <c r="HVD845" s="257"/>
      <c r="HVE845" s="257"/>
      <c r="HVF845" s="257"/>
      <c r="HVG845" s="257"/>
      <c r="HVH845" s="257"/>
      <c r="HVI845" s="257"/>
      <c r="HVJ845" s="257"/>
      <c r="HVK845" s="257"/>
      <c r="HVL845" s="257"/>
      <c r="HVM845" s="257"/>
      <c r="HVN845" s="257"/>
      <c r="HVO845" s="257"/>
      <c r="HVP845" s="257"/>
      <c r="HVQ845" s="257"/>
      <c r="HVR845" s="257"/>
      <c r="HVS845" s="257"/>
      <c r="HVT845" s="257"/>
      <c r="HVU845" s="257"/>
      <c r="HVV845" s="257"/>
      <c r="HVW845" s="257"/>
      <c r="HVX845" s="257"/>
      <c r="HVY845" s="257"/>
      <c r="HVZ845" s="257"/>
      <c r="HWA845" s="257"/>
      <c r="HWB845" s="257"/>
      <c r="HWC845" s="257"/>
      <c r="HWD845" s="257"/>
      <c r="HWE845" s="257"/>
      <c r="HWF845" s="257"/>
      <c r="HWG845" s="257"/>
      <c r="HWH845" s="257"/>
      <c r="HWI845" s="257"/>
      <c r="HWJ845" s="257"/>
      <c r="HWK845" s="257"/>
      <c r="HWL845" s="257"/>
      <c r="HWM845" s="257"/>
      <c r="HWN845" s="257"/>
      <c r="HWO845" s="257"/>
      <c r="HWP845" s="257"/>
      <c r="HWQ845" s="257"/>
      <c r="HWR845" s="257"/>
      <c r="HWS845" s="257"/>
      <c r="HWT845" s="257"/>
      <c r="HWU845" s="257"/>
      <c r="HWV845" s="257"/>
      <c r="HWW845" s="257"/>
      <c r="HWX845" s="257"/>
      <c r="HWY845" s="257"/>
      <c r="HWZ845" s="257"/>
      <c r="HXA845" s="257"/>
      <c r="HXB845" s="257"/>
      <c r="HXC845" s="257"/>
      <c r="HXD845" s="257"/>
      <c r="HXE845" s="257"/>
      <c r="HXF845" s="257"/>
      <c r="HXG845" s="257"/>
      <c r="HXH845" s="257"/>
      <c r="HXI845" s="257"/>
      <c r="HXJ845" s="257"/>
      <c r="HXK845" s="257"/>
      <c r="HXL845" s="257"/>
      <c r="HXM845" s="257"/>
      <c r="HXN845" s="257"/>
      <c r="HXO845" s="257"/>
      <c r="HXP845" s="257"/>
      <c r="HXQ845" s="257"/>
      <c r="HXR845" s="257"/>
      <c r="HXS845" s="257"/>
      <c r="HXT845" s="257"/>
      <c r="HXU845" s="257"/>
      <c r="HXV845" s="257"/>
      <c r="HXW845" s="257"/>
      <c r="HXX845" s="257"/>
      <c r="HXY845" s="257"/>
      <c r="HXZ845" s="257"/>
      <c r="HYA845" s="257"/>
      <c r="HYB845" s="257"/>
      <c r="HYC845" s="257"/>
      <c r="HYD845" s="257"/>
      <c r="HYE845" s="257"/>
      <c r="HYF845" s="257"/>
      <c r="HYG845" s="257"/>
      <c r="HYH845" s="257"/>
      <c r="HYI845" s="257"/>
      <c r="HYJ845" s="257"/>
      <c r="HYK845" s="257"/>
      <c r="HYL845" s="257"/>
      <c r="HYM845" s="257"/>
      <c r="HYN845" s="257"/>
      <c r="HYO845" s="257"/>
      <c r="HYP845" s="257"/>
      <c r="HYQ845" s="257"/>
      <c r="HYR845" s="257"/>
      <c r="HYS845" s="257"/>
      <c r="HYT845" s="257"/>
      <c r="HYU845" s="257"/>
      <c r="HYV845" s="257"/>
      <c r="HYW845" s="257"/>
      <c r="HYX845" s="257"/>
      <c r="HYY845" s="257"/>
      <c r="HYZ845" s="257"/>
      <c r="HZA845" s="257"/>
      <c r="HZB845" s="257"/>
      <c r="HZC845" s="257"/>
      <c r="HZD845" s="257"/>
      <c r="HZE845" s="257"/>
      <c r="HZF845" s="257"/>
      <c r="HZG845" s="257"/>
      <c r="HZH845" s="257"/>
      <c r="HZI845" s="257"/>
      <c r="HZJ845" s="257"/>
      <c r="HZK845" s="257"/>
      <c r="HZL845" s="257"/>
      <c r="HZM845" s="257"/>
      <c r="HZN845" s="257"/>
      <c r="HZO845" s="257"/>
      <c r="HZP845" s="257"/>
      <c r="HZQ845" s="257"/>
      <c r="HZR845" s="257"/>
      <c r="HZS845" s="257"/>
      <c r="HZT845" s="257"/>
      <c r="HZU845" s="257"/>
      <c r="HZV845" s="257"/>
      <c r="HZW845" s="257"/>
      <c r="HZX845" s="257"/>
      <c r="HZY845" s="257"/>
      <c r="HZZ845" s="257"/>
      <c r="IAA845" s="257"/>
      <c r="IAB845" s="257"/>
      <c r="IAC845" s="257"/>
      <c r="IAD845" s="257"/>
      <c r="IAE845" s="257"/>
      <c r="IAF845" s="257"/>
      <c r="IAG845" s="257"/>
      <c r="IAH845" s="257"/>
      <c r="IAI845" s="257"/>
      <c r="IAJ845" s="257"/>
      <c r="IAK845" s="257"/>
      <c r="IAL845" s="257"/>
      <c r="IAM845" s="257"/>
      <c r="IAN845" s="257"/>
      <c r="IAO845" s="257"/>
      <c r="IAP845" s="257"/>
      <c r="IAQ845" s="257"/>
      <c r="IAR845" s="257"/>
      <c r="IAS845" s="257"/>
      <c r="IAT845" s="257"/>
      <c r="IAU845" s="257"/>
      <c r="IAV845" s="257"/>
      <c r="IAW845" s="257"/>
      <c r="IAX845" s="257"/>
      <c r="IAY845" s="257"/>
      <c r="IAZ845" s="257"/>
      <c r="IBA845" s="257"/>
      <c r="IBB845" s="257"/>
      <c r="IBC845" s="257"/>
      <c r="IBD845" s="257"/>
      <c r="IBE845" s="257"/>
      <c r="IBF845" s="257"/>
      <c r="IBG845" s="257"/>
      <c r="IBH845" s="257"/>
      <c r="IBI845" s="257"/>
      <c r="IBJ845" s="257"/>
      <c r="IBK845" s="257"/>
      <c r="IBL845" s="257"/>
      <c r="IBM845" s="257"/>
      <c r="IBN845" s="257"/>
      <c r="IBO845" s="257"/>
      <c r="IBP845" s="257"/>
      <c r="IBQ845" s="257"/>
      <c r="IBR845" s="257"/>
      <c r="IBS845" s="257"/>
      <c r="IBT845" s="257"/>
      <c r="IBU845" s="257"/>
      <c r="IBV845" s="257"/>
      <c r="IBW845" s="257"/>
      <c r="IBX845" s="257"/>
      <c r="IBY845" s="257"/>
      <c r="IBZ845" s="257"/>
      <c r="ICA845" s="257"/>
      <c r="ICB845" s="257"/>
      <c r="ICC845" s="257"/>
      <c r="ICD845" s="257"/>
      <c r="ICE845" s="257"/>
      <c r="ICF845" s="257"/>
      <c r="ICG845" s="257"/>
      <c r="ICH845" s="257"/>
      <c r="ICI845" s="257"/>
      <c r="ICJ845" s="257"/>
      <c r="ICK845" s="257"/>
      <c r="ICL845" s="257"/>
      <c r="ICM845" s="257"/>
      <c r="ICN845" s="257"/>
      <c r="ICO845" s="257"/>
      <c r="ICP845" s="257"/>
      <c r="ICQ845" s="257"/>
      <c r="ICR845" s="257"/>
      <c r="ICS845" s="257"/>
      <c r="ICT845" s="257"/>
      <c r="ICU845" s="257"/>
      <c r="ICV845" s="257"/>
      <c r="ICW845" s="257"/>
      <c r="ICX845" s="257"/>
      <c r="ICY845" s="257"/>
      <c r="ICZ845" s="257"/>
      <c r="IDA845" s="257"/>
      <c r="IDB845" s="257"/>
      <c r="IDC845" s="257"/>
      <c r="IDD845" s="257"/>
      <c r="IDE845" s="257"/>
      <c r="IDF845" s="257"/>
      <c r="IDG845" s="257"/>
      <c r="IDH845" s="257"/>
      <c r="IDI845" s="257"/>
      <c r="IDJ845" s="257"/>
      <c r="IDK845" s="257"/>
      <c r="IDL845" s="257"/>
      <c r="IDM845" s="257"/>
      <c r="IDN845" s="257"/>
      <c r="IDO845" s="257"/>
      <c r="IDP845" s="257"/>
      <c r="IDQ845" s="257"/>
      <c r="IDR845" s="257"/>
      <c r="IDS845" s="257"/>
      <c r="IDT845" s="257"/>
      <c r="IDU845" s="257"/>
      <c r="IDV845" s="257"/>
      <c r="IDW845" s="257"/>
      <c r="IDX845" s="257"/>
      <c r="IDY845" s="257"/>
      <c r="IDZ845" s="257"/>
      <c r="IEA845" s="257"/>
      <c r="IEB845" s="257"/>
      <c r="IEC845" s="257"/>
      <c r="IED845" s="257"/>
      <c r="IEE845" s="257"/>
      <c r="IEF845" s="257"/>
      <c r="IEG845" s="257"/>
      <c r="IEH845" s="257"/>
      <c r="IEI845" s="257"/>
      <c r="IEJ845" s="257"/>
      <c r="IEK845" s="257"/>
      <c r="IEL845" s="257"/>
      <c r="IEM845" s="257"/>
      <c r="IEN845" s="257"/>
      <c r="IEO845" s="257"/>
      <c r="IEP845" s="257"/>
      <c r="IEQ845" s="257"/>
      <c r="IER845" s="257"/>
      <c r="IES845" s="257"/>
      <c r="IET845" s="257"/>
      <c r="IEU845" s="257"/>
      <c r="IEV845" s="257"/>
      <c r="IEW845" s="257"/>
      <c r="IEX845" s="257"/>
      <c r="IEY845" s="257"/>
      <c r="IEZ845" s="257"/>
      <c r="IFA845" s="257"/>
      <c r="IFB845" s="257"/>
      <c r="IFC845" s="257"/>
      <c r="IFD845" s="257"/>
      <c r="IFE845" s="257"/>
      <c r="IFF845" s="257"/>
      <c r="IFG845" s="257"/>
      <c r="IFH845" s="257"/>
      <c r="IFI845" s="257"/>
      <c r="IFJ845" s="257"/>
      <c r="IFK845" s="257"/>
      <c r="IFL845" s="257"/>
      <c r="IFM845" s="257"/>
      <c r="IFN845" s="257"/>
      <c r="IFO845" s="257"/>
      <c r="IFP845" s="257"/>
      <c r="IFQ845" s="257"/>
      <c r="IFR845" s="257"/>
      <c r="IFS845" s="257"/>
      <c r="IFT845" s="257"/>
      <c r="IFU845" s="257"/>
      <c r="IFV845" s="257"/>
      <c r="IFW845" s="257"/>
      <c r="IFX845" s="257"/>
      <c r="IFY845" s="257"/>
      <c r="IFZ845" s="257"/>
      <c r="IGA845" s="257"/>
      <c r="IGB845" s="257"/>
      <c r="IGC845" s="257"/>
      <c r="IGD845" s="257"/>
      <c r="IGE845" s="257"/>
      <c r="IGF845" s="257"/>
      <c r="IGG845" s="257"/>
      <c r="IGH845" s="257"/>
      <c r="IGI845" s="257"/>
      <c r="IGJ845" s="257"/>
      <c r="IGK845" s="257"/>
      <c r="IGL845" s="257"/>
      <c r="IGM845" s="257"/>
      <c r="IGN845" s="257"/>
      <c r="IGO845" s="257"/>
      <c r="IGP845" s="257"/>
      <c r="IGQ845" s="257"/>
      <c r="IGR845" s="257"/>
      <c r="IGS845" s="257"/>
      <c r="IGT845" s="257"/>
      <c r="IGU845" s="257"/>
      <c r="IGV845" s="257"/>
      <c r="IGW845" s="257"/>
      <c r="IGX845" s="257"/>
      <c r="IGY845" s="257"/>
      <c r="IGZ845" s="257"/>
      <c r="IHA845" s="257"/>
      <c r="IHB845" s="257"/>
      <c r="IHC845" s="257"/>
      <c r="IHD845" s="257"/>
      <c r="IHE845" s="257"/>
      <c r="IHF845" s="257"/>
      <c r="IHG845" s="257"/>
      <c r="IHH845" s="257"/>
      <c r="IHI845" s="257"/>
      <c r="IHJ845" s="257"/>
      <c r="IHK845" s="257"/>
      <c r="IHL845" s="257"/>
      <c r="IHM845" s="257"/>
      <c r="IHN845" s="257"/>
      <c r="IHO845" s="257"/>
      <c r="IHP845" s="257"/>
      <c r="IHQ845" s="257"/>
      <c r="IHR845" s="257"/>
      <c r="IHS845" s="257"/>
      <c r="IHT845" s="257"/>
      <c r="IHU845" s="257"/>
      <c r="IHV845" s="257"/>
      <c r="IHW845" s="257"/>
      <c r="IHX845" s="257"/>
      <c r="IHY845" s="257"/>
      <c r="IHZ845" s="257"/>
      <c r="IIA845" s="257"/>
      <c r="IIB845" s="257"/>
      <c r="IIC845" s="257"/>
      <c r="IID845" s="257"/>
      <c r="IIE845" s="257"/>
      <c r="IIF845" s="257"/>
      <c r="IIG845" s="257"/>
      <c r="IIH845" s="257"/>
      <c r="III845" s="257"/>
      <c r="IIJ845" s="257"/>
      <c r="IIK845" s="257"/>
      <c r="IIL845" s="257"/>
      <c r="IIM845" s="257"/>
      <c r="IIN845" s="257"/>
      <c r="IIO845" s="257"/>
      <c r="IIP845" s="257"/>
      <c r="IIQ845" s="257"/>
      <c r="IIR845" s="257"/>
      <c r="IIS845" s="257"/>
      <c r="IIT845" s="257"/>
      <c r="IIU845" s="257"/>
      <c r="IIV845" s="257"/>
      <c r="IIW845" s="257"/>
      <c r="IIX845" s="257"/>
      <c r="IIY845" s="257"/>
      <c r="IIZ845" s="257"/>
      <c r="IJA845" s="257"/>
      <c r="IJB845" s="257"/>
      <c r="IJC845" s="257"/>
      <c r="IJD845" s="257"/>
      <c r="IJE845" s="257"/>
      <c r="IJF845" s="257"/>
      <c r="IJG845" s="257"/>
      <c r="IJH845" s="257"/>
      <c r="IJI845" s="257"/>
      <c r="IJJ845" s="257"/>
      <c r="IJK845" s="257"/>
      <c r="IJL845" s="257"/>
      <c r="IJM845" s="257"/>
      <c r="IJN845" s="257"/>
      <c r="IJO845" s="257"/>
      <c r="IJP845" s="257"/>
      <c r="IJQ845" s="257"/>
      <c r="IJR845" s="257"/>
      <c r="IJS845" s="257"/>
      <c r="IJT845" s="257"/>
      <c r="IJU845" s="257"/>
      <c r="IJV845" s="257"/>
      <c r="IJW845" s="257"/>
      <c r="IJX845" s="257"/>
      <c r="IJY845" s="257"/>
      <c r="IJZ845" s="257"/>
      <c r="IKA845" s="257"/>
      <c r="IKB845" s="257"/>
      <c r="IKC845" s="257"/>
      <c r="IKD845" s="257"/>
      <c r="IKE845" s="257"/>
      <c r="IKF845" s="257"/>
      <c r="IKG845" s="257"/>
      <c r="IKH845" s="257"/>
      <c r="IKI845" s="257"/>
      <c r="IKJ845" s="257"/>
      <c r="IKK845" s="257"/>
      <c r="IKL845" s="257"/>
      <c r="IKM845" s="257"/>
      <c r="IKN845" s="257"/>
      <c r="IKO845" s="257"/>
      <c r="IKP845" s="257"/>
      <c r="IKQ845" s="257"/>
      <c r="IKR845" s="257"/>
      <c r="IKS845" s="257"/>
      <c r="IKT845" s="257"/>
      <c r="IKU845" s="257"/>
      <c r="IKV845" s="257"/>
      <c r="IKW845" s="257"/>
      <c r="IKX845" s="257"/>
      <c r="IKY845" s="257"/>
      <c r="IKZ845" s="257"/>
      <c r="ILA845" s="257"/>
      <c r="ILB845" s="257"/>
      <c r="ILC845" s="257"/>
      <c r="ILD845" s="257"/>
      <c r="ILE845" s="257"/>
      <c r="ILF845" s="257"/>
      <c r="ILG845" s="257"/>
      <c r="ILH845" s="257"/>
      <c r="ILI845" s="257"/>
      <c r="ILJ845" s="257"/>
      <c r="ILK845" s="257"/>
      <c r="ILL845" s="257"/>
      <c r="ILM845" s="257"/>
      <c r="ILN845" s="257"/>
      <c r="ILO845" s="257"/>
      <c r="ILP845" s="257"/>
      <c r="ILQ845" s="257"/>
      <c r="ILR845" s="257"/>
      <c r="ILS845" s="257"/>
      <c r="ILT845" s="257"/>
      <c r="ILU845" s="257"/>
      <c r="ILV845" s="257"/>
      <c r="ILW845" s="257"/>
      <c r="ILX845" s="257"/>
      <c r="ILY845" s="257"/>
      <c r="ILZ845" s="257"/>
      <c r="IMA845" s="257"/>
      <c r="IMB845" s="257"/>
      <c r="IMC845" s="257"/>
      <c r="IMD845" s="257"/>
      <c r="IME845" s="257"/>
      <c r="IMF845" s="257"/>
      <c r="IMG845" s="257"/>
      <c r="IMH845" s="257"/>
      <c r="IMI845" s="257"/>
      <c r="IMJ845" s="257"/>
      <c r="IMK845" s="257"/>
      <c r="IML845" s="257"/>
      <c r="IMM845" s="257"/>
      <c r="IMN845" s="257"/>
      <c r="IMO845" s="257"/>
      <c r="IMP845" s="257"/>
      <c r="IMQ845" s="257"/>
      <c r="IMR845" s="257"/>
      <c r="IMS845" s="257"/>
      <c r="IMT845" s="257"/>
      <c r="IMU845" s="257"/>
      <c r="IMV845" s="257"/>
      <c r="IMW845" s="257"/>
      <c r="IMX845" s="257"/>
      <c r="IMY845" s="257"/>
      <c r="IMZ845" s="257"/>
      <c r="INA845" s="257"/>
      <c r="INB845" s="257"/>
      <c r="INC845" s="257"/>
      <c r="IND845" s="257"/>
      <c r="INE845" s="257"/>
      <c r="INF845" s="257"/>
      <c r="ING845" s="257"/>
      <c r="INH845" s="257"/>
      <c r="INI845" s="257"/>
      <c r="INJ845" s="257"/>
      <c r="INK845" s="257"/>
      <c r="INL845" s="257"/>
      <c r="INM845" s="257"/>
      <c r="INN845" s="257"/>
      <c r="INO845" s="257"/>
      <c r="INP845" s="257"/>
      <c r="INQ845" s="257"/>
      <c r="INR845" s="257"/>
      <c r="INS845" s="257"/>
      <c r="INT845" s="257"/>
      <c r="INU845" s="257"/>
      <c r="INV845" s="257"/>
      <c r="INW845" s="257"/>
      <c r="INX845" s="257"/>
      <c r="INY845" s="257"/>
      <c r="INZ845" s="257"/>
      <c r="IOA845" s="257"/>
      <c r="IOB845" s="257"/>
      <c r="IOC845" s="257"/>
      <c r="IOD845" s="257"/>
      <c r="IOE845" s="257"/>
      <c r="IOF845" s="257"/>
      <c r="IOG845" s="257"/>
      <c r="IOH845" s="257"/>
      <c r="IOI845" s="257"/>
      <c r="IOJ845" s="257"/>
      <c r="IOK845" s="257"/>
      <c r="IOL845" s="257"/>
      <c r="IOM845" s="257"/>
      <c r="ION845" s="257"/>
      <c r="IOO845" s="257"/>
      <c r="IOP845" s="257"/>
      <c r="IOQ845" s="257"/>
      <c r="IOR845" s="257"/>
      <c r="IOS845" s="257"/>
      <c r="IOT845" s="257"/>
      <c r="IOU845" s="257"/>
      <c r="IOV845" s="257"/>
      <c r="IOW845" s="257"/>
      <c r="IOX845" s="257"/>
      <c r="IOY845" s="257"/>
      <c r="IOZ845" s="257"/>
      <c r="IPA845" s="257"/>
      <c r="IPB845" s="257"/>
      <c r="IPC845" s="257"/>
      <c r="IPD845" s="257"/>
      <c r="IPE845" s="257"/>
      <c r="IPF845" s="257"/>
      <c r="IPG845" s="257"/>
      <c r="IPH845" s="257"/>
      <c r="IPI845" s="257"/>
      <c r="IPJ845" s="257"/>
      <c r="IPK845" s="257"/>
      <c r="IPL845" s="257"/>
      <c r="IPM845" s="257"/>
      <c r="IPN845" s="257"/>
      <c r="IPO845" s="257"/>
      <c r="IPP845" s="257"/>
      <c r="IPQ845" s="257"/>
      <c r="IPR845" s="257"/>
      <c r="IPS845" s="257"/>
      <c r="IPT845" s="257"/>
      <c r="IPU845" s="257"/>
      <c r="IPV845" s="257"/>
      <c r="IPW845" s="257"/>
      <c r="IPX845" s="257"/>
      <c r="IPY845" s="257"/>
      <c r="IPZ845" s="257"/>
      <c r="IQA845" s="257"/>
      <c r="IQB845" s="257"/>
      <c r="IQC845" s="257"/>
      <c r="IQD845" s="257"/>
      <c r="IQE845" s="257"/>
      <c r="IQF845" s="257"/>
      <c r="IQG845" s="257"/>
      <c r="IQH845" s="257"/>
      <c r="IQI845" s="257"/>
      <c r="IQJ845" s="257"/>
      <c r="IQK845" s="257"/>
      <c r="IQL845" s="257"/>
      <c r="IQM845" s="257"/>
      <c r="IQN845" s="257"/>
      <c r="IQO845" s="257"/>
      <c r="IQP845" s="257"/>
      <c r="IQQ845" s="257"/>
      <c r="IQR845" s="257"/>
      <c r="IQS845" s="257"/>
      <c r="IQT845" s="257"/>
      <c r="IQU845" s="257"/>
      <c r="IQV845" s="257"/>
      <c r="IQW845" s="257"/>
      <c r="IQX845" s="257"/>
      <c r="IQY845" s="257"/>
      <c r="IQZ845" s="257"/>
      <c r="IRA845" s="257"/>
      <c r="IRB845" s="257"/>
      <c r="IRC845" s="257"/>
      <c r="IRD845" s="257"/>
      <c r="IRE845" s="257"/>
      <c r="IRF845" s="257"/>
      <c r="IRG845" s="257"/>
      <c r="IRH845" s="257"/>
      <c r="IRI845" s="257"/>
      <c r="IRJ845" s="257"/>
      <c r="IRK845" s="257"/>
      <c r="IRL845" s="257"/>
      <c r="IRM845" s="257"/>
      <c r="IRN845" s="257"/>
      <c r="IRO845" s="257"/>
      <c r="IRP845" s="257"/>
      <c r="IRQ845" s="257"/>
      <c r="IRR845" s="257"/>
      <c r="IRS845" s="257"/>
      <c r="IRT845" s="257"/>
      <c r="IRU845" s="257"/>
      <c r="IRV845" s="257"/>
      <c r="IRW845" s="257"/>
      <c r="IRX845" s="257"/>
      <c r="IRY845" s="257"/>
      <c r="IRZ845" s="257"/>
      <c r="ISA845" s="257"/>
      <c r="ISB845" s="257"/>
      <c r="ISC845" s="257"/>
      <c r="ISD845" s="257"/>
      <c r="ISE845" s="257"/>
      <c r="ISF845" s="257"/>
      <c r="ISG845" s="257"/>
      <c r="ISH845" s="257"/>
      <c r="ISI845" s="257"/>
      <c r="ISJ845" s="257"/>
      <c r="ISK845" s="257"/>
      <c r="ISL845" s="257"/>
      <c r="ISM845" s="257"/>
      <c r="ISN845" s="257"/>
      <c r="ISO845" s="257"/>
      <c r="ISP845" s="257"/>
      <c r="ISQ845" s="257"/>
      <c r="ISR845" s="257"/>
      <c r="ISS845" s="257"/>
      <c r="IST845" s="257"/>
      <c r="ISU845" s="257"/>
      <c r="ISV845" s="257"/>
      <c r="ISW845" s="257"/>
      <c r="ISX845" s="257"/>
      <c r="ISY845" s="257"/>
      <c r="ISZ845" s="257"/>
      <c r="ITA845" s="257"/>
      <c r="ITB845" s="257"/>
      <c r="ITC845" s="257"/>
      <c r="ITD845" s="257"/>
      <c r="ITE845" s="257"/>
      <c r="ITF845" s="257"/>
      <c r="ITG845" s="257"/>
      <c r="ITH845" s="257"/>
      <c r="ITI845" s="257"/>
      <c r="ITJ845" s="257"/>
      <c r="ITK845" s="257"/>
      <c r="ITL845" s="257"/>
      <c r="ITM845" s="257"/>
      <c r="ITN845" s="257"/>
      <c r="ITO845" s="257"/>
      <c r="ITP845" s="257"/>
      <c r="ITQ845" s="257"/>
      <c r="ITR845" s="257"/>
      <c r="ITS845" s="257"/>
      <c r="ITT845" s="257"/>
      <c r="ITU845" s="257"/>
      <c r="ITV845" s="257"/>
      <c r="ITW845" s="257"/>
      <c r="ITX845" s="257"/>
      <c r="ITY845" s="257"/>
      <c r="ITZ845" s="257"/>
      <c r="IUA845" s="257"/>
      <c r="IUB845" s="257"/>
      <c r="IUC845" s="257"/>
      <c r="IUD845" s="257"/>
      <c r="IUE845" s="257"/>
      <c r="IUF845" s="257"/>
      <c r="IUG845" s="257"/>
      <c r="IUH845" s="257"/>
      <c r="IUI845" s="257"/>
      <c r="IUJ845" s="257"/>
      <c r="IUK845" s="257"/>
      <c r="IUL845" s="257"/>
      <c r="IUM845" s="257"/>
      <c r="IUN845" s="257"/>
      <c r="IUO845" s="257"/>
      <c r="IUP845" s="257"/>
      <c r="IUQ845" s="257"/>
      <c r="IUR845" s="257"/>
      <c r="IUS845" s="257"/>
      <c r="IUT845" s="257"/>
      <c r="IUU845" s="257"/>
      <c r="IUV845" s="257"/>
      <c r="IUW845" s="257"/>
      <c r="IUX845" s="257"/>
      <c r="IUY845" s="257"/>
      <c r="IUZ845" s="257"/>
      <c r="IVA845" s="257"/>
      <c r="IVB845" s="257"/>
      <c r="IVC845" s="257"/>
      <c r="IVD845" s="257"/>
      <c r="IVE845" s="257"/>
      <c r="IVF845" s="257"/>
      <c r="IVG845" s="257"/>
      <c r="IVH845" s="257"/>
      <c r="IVI845" s="257"/>
      <c r="IVJ845" s="257"/>
      <c r="IVK845" s="257"/>
      <c r="IVL845" s="257"/>
      <c r="IVM845" s="257"/>
      <c r="IVN845" s="257"/>
      <c r="IVO845" s="257"/>
      <c r="IVP845" s="257"/>
      <c r="IVQ845" s="257"/>
      <c r="IVR845" s="257"/>
      <c r="IVS845" s="257"/>
      <c r="IVT845" s="257"/>
      <c r="IVU845" s="257"/>
      <c r="IVV845" s="257"/>
      <c r="IVW845" s="257"/>
      <c r="IVX845" s="257"/>
      <c r="IVY845" s="257"/>
      <c r="IVZ845" s="257"/>
      <c r="IWA845" s="257"/>
      <c r="IWB845" s="257"/>
      <c r="IWC845" s="257"/>
      <c r="IWD845" s="257"/>
      <c r="IWE845" s="257"/>
      <c r="IWF845" s="257"/>
      <c r="IWG845" s="257"/>
      <c r="IWH845" s="257"/>
      <c r="IWI845" s="257"/>
      <c r="IWJ845" s="257"/>
      <c r="IWK845" s="257"/>
      <c r="IWL845" s="257"/>
      <c r="IWM845" s="257"/>
      <c r="IWN845" s="257"/>
      <c r="IWO845" s="257"/>
      <c r="IWP845" s="257"/>
      <c r="IWQ845" s="257"/>
      <c r="IWR845" s="257"/>
      <c r="IWS845" s="257"/>
      <c r="IWT845" s="257"/>
      <c r="IWU845" s="257"/>
      <c r="IWV845" s="257"/>
      <c r="IWW845" s="257"/>
      <c r="IWX845" s="257"/>
      <c r="IWY845" s="257"/>
      <c r="IWZ845" s="257"/>
      <c r="IXA845" s="257"/>
      <c r="IXB845" s="257"/>
      <c r="IXC845" s="257"/>
      <c r="IXD845" s="257"/>
      <c r="IXE845" s="257"/>
      <c r="IXF845" s="257"/>
      <c r="IXG845" s="257"/>
      <c r="IXH845" s="257"/>
      <c r="IXI845" s="257"/>
      <c r="IXJ845" s="257"/>
      <c r="IXK845" s="257"/>
      <c r="IXL845" s="257"/>
      <c r="IXM845" s="257"/>
      <c r="IXN845" s="257"/>
      <c r="IXO845" s="257"/>
      <c r="IXP845" s="257"/>
      <c r="IXQ845" s="257"/>
      <c r="IXR845" s="257"/>
      <c r="IXS845" s="257"/>
      <c r="IXT845" s="257"/>
      <c r="IXU845" s="257"/>
      <c r="IXV845" s="257"/>
      <c r="IXW845" s="257"/>
      <c r="IXX845" s="257"/>
      <c r="IXY845" s="257"/>
      <c r="IXZ845" s="257"/>
      <c r="IYA845" s="257"/>
      <c r="IYB845" s="257"/>
      <c r="IYC845" s="257"/>
      <c r="IYD845" s="257"/>
      <c r="IYE845" s="257"/>
      <c r="IYF845" s="257"/>
      <c r="IYG845" s="257"/>
      <c r="IYH845" s="257"/>
      <c r="IYI845" s="257"/>
      <c r="IYJ845" s="257"/>
      <c r="IYK845" s="257"/>
      <c r="IYL845" s="257"/>
      <c r="IYM845" s="257"/>
      <c r="IYN845" s="257"/>
      <c r="IYO845" s="257"/>
      <c r="IYP845" s="257"/>
      <c r="IYQ845" s="257"/>
      <c r="IYR845" s="257"/>
      <c r="IYS845" s="257"/>
      <c r="IYT845" s="257"/>
      <c r="IYU845" s="257"/>
      <c r="IYV845" s="257"/>
      <c r="IYW845" s="257"/>
      <c r="IYX845" s="257"/>
      <c r="IYY845" s="257"/>
      <c r="IYZ845" s="257"/>
      <c r="IZA845" s="257"/>
      <c r="IZB845" s="257"/>
      <c r="IZC845" s="257"/>
      <c r="IZD845" s="257"/>
      <c r="IZE845" s="257"/>
      <c r="IZF845" s="257"/>
      <c r="IZG845" s="257"/>
      <c r="IZH845" s="257"/>
      <c r="IZI845" s="257"/>
      <c r="IZJ845" s="257"/>
      <c r="IZK845" s="257"/>
      <c r="IZL845" s="257"/>
      <c r="IZM845" s="257"/>
      <c r="IZN845" s="257"/>
      <c r="IZO845" s="257"/>
      <c r="IZP845" s="257"/>
      <c r="IZQ845" s="257"/>
      <c r="IZR845" s="257"/>
      <c r="IZS845" s="257"/>
      <c r="IZT845" s="257"/>
      <c r="IZU845" s="257"/>
      <c r="IZV845" s="257"/>
      <c r="IZW845" s="257"/>
      <c r="IZX845" s="257"/>
      <c r="IZY845" s="257"/>
      <c r="IZZ845" s="257"/>
      <c r="JAA845" s="257"/>
      <c r="JAB845" s="257"/>
      <c r="JAC845" s="257"/>
      <c r="JAD845" s="257"/>
      <c r="JAE845" s="257"/>
      <c r="JAF845" s="257"/>
      <c r="JAG845" s="257"/>
      <c r="JAH845" s="257"/>
      <c r="JAI845" s="257"/>
      <c r="JAJ845" s="257"/>
      <c r="JAK845" s="257"/>
      <c r="JAL845" s="257"/>
      <c r="JAM845" s="257"/>
      <c r="JAN845" s="257"/>
      <c r="JAO845" s="257"/>
      <c r="JAP845" s="257"/>
      <c r="JAQ845" s="257"/>
      <c r="JAR845" s="257"/>
      <c r="JAS845" s="257"/>
      <c r="JAT845" s="257"/>
      <c r="JAU845" s="257"/>
      <c r="JAV845" s="257"/>
      <c r="JAW845" s="257"/>
      <c r="JAX845" s="257"/>
      <c r="JAY845" s="257"/>
      <c r="JAZ845" s="257"/>
      <c r="JBA845" s="257"/>
      <c r="JBB845" s="257"/>
      <c r="JBC845" s="257"/>
      <c r="JBD845" s="257"/>
      <c r="JBE845" s="257"/>
      <c r="JBF845" s="257"/>
      <c r="JBG845" s="257"/>
      <c r="JBH845" s="257"/>
      <c r="JBI845" s="257"/>
      <c r="JBJ845" s="257"/>
      <c r="JBK845" s="257"/>
      <c r="JBL845" s="257"/>
      <c r="JBM845" s="257"/>
      <c r="JBN845" s="257"/>
      <c r="JBO845" s="257"/>
      <c r="JBP845" s="257"/>
      <c r="JBQ845" s="257"/>
      <c r="JBR845" s="257"/>
      <c r="JBS845" s="257"/>
      <c r="JBT845" s="257"/>
      <c r="JBU845" s="257"/>
      <c r="JBV845" s="257"/>
      <c r="JBW845" s="257"/>
      <c r="JBX845" s="257"/>
      <c r="JBY845" s="257"/>
      <c r="JBZ845" s="257"/>
      <c r="JCA845" s="257"/>
      <c r="JCB845" s="257"/>
      <c r="JCC845" s="257"/>
      <c r="JCD845" s="257"/>
      <c r="JCE845" s="257"/>
      <c r="JCF845" s="257"/>
      <c r="JCG845" s="257"/>
      <c r="JCH845" s="257"/>
      <c r="JCI845" s="257"/>
      <c r="JCJ845" s="257"/>
      <c r="JCK845" s="257"/>
      <c r="JCL845" s="257"/>
      <c r="JCM845" s="257"/>
      <c r="JCN845" s="257"/>
      <c r="JCO845" s="257"/>
      <c r="JCP845" s="257"/>
      <c r="JCQ845" s="257"/>
      <c r="JCR845" s="257"/>
      <c r="JCS845" s="257"/>
      <c r="JCT845" s="257"/>
      <c r="JCU845" s="257"/>
      <c r="JCV845" s="257"/>
      <c r="JCW845" s="257"/>
      <c r="JCX845" s="257"/>
      <c r="JCY845" s="257"/>
      <c r="JCZ845" s="257"/>
      <c r="JDA845" s="257"/>
      <c r="JDB845" s="257"/>
      <c r="JDC845" s="257"/>
      <c r="JDD845" s="257"/>
      <c r="JDE845" s="257"/>
      <c r="JDF845" s="257"/>
      <c r="JDG845" s="257"/>
      <c r="JDH845" s="257"/>
      <c r="JDI845" s="257"/>
      <c r="JDJ845" s="257"/>
      <c r="JDK845" s="257"/>
      <c r="JDL845" s="257"/>
      <c r="JDM845" s="257"/>
      <c r="JDN845" s="257"/>
      <c r="JDO845" s="257"/>
      <c r="JDP845" s="257"/>
      <c r="JDQ845" s="257"/>
      <c r="JDR845" s="257"/>
      <c r="JDS845" s="257"/>
      <c r="JDT845" s="257"/>
      <c r="JDU845" s="257"/>
      <c r="JDV845" s="257"/>
      <c r="JDW845" s="257"/>
      <c r="JDX845" s="257"/>
      <c r="JDY845" s="257"/>
      <c r="JDZ845" s="257"/>
      <c r="JEA845" s="257"/>
      <c r="JEB845" s="257"/>
      <c r="JEC845" s="257"/>
      <c r="JED845" s="257"/>
      <c r="JEE845" s="257"/>
      <c r="JEF845" s="257"/>
      <c r="JEG845" s="257"/>
      <c r="JEH845" s="257"/>
      <c r="JEI845" s="257"/>
      <c r="JEJ845" s="257"/>
      <c r="JEK845" s="257"/>
      <c r="JEL845" s="257"/>
      <c r="JEM845" s="257"/>
      <c r="JEN845" s="257"/>
      <c r="JEO845" s="257"/>
      <c r="JEP845" s="257"/>
      <c r="JEQ845" s="257"/>
      <c r="JER845" s="257"/>
      <c r="JES845" s="257"/>
      <c r="JET845" s="257"/>
      <c r="JEU845" s="257"/>
      <c r="JEV845" s="257"/>
      <c r="JEW845" s="257"/>
      <c r="JEX845" s="257"/>
      <c r="JEY845" s="257"/>
      <c r="JEZ845" s="257"/>
      <c r="JFA845" s="257"/>
      <c r="JFB845" s="257"/>
      <c r="JFC845" s="257"/>
      <c r="JFD845" s="257"/>
      <c r="JFE845" s="257"/>
      <c r="JFF845" s="257"/>
      <c r="JFG845" s="257"/>
      <c r="JFH845" s="257"/>
      <c r="JFI845" s="257"/>
      <c r="JFJ845" s="257"/>
      <c r="JFK845" s="257"/>
      <c r="JFL845" s="257"/>
      <c r="JFM845" s="257"/>
      <c r="JFN845" s="257"/>
      <c r="JFO845" s="257"/>
      <c r="JFP845" s="257"/>
      <c r="JFQ845" s="257"/>
      <c r="JFR845" s="257"/>
      <c r="JFS845" s="257"/>
      <c r="JFT845" s="257"/>
      <c r="JFU845" s="257"/>
      <c r="JFV845" s="257"/>
      <c r="JFW845" s="257"/>
      <c r="JFX845" s="257"/>
      <c r="JFY845" s="257"/>
      <c r="JFZ845" s="257"/>
      <c r="JGA845" s="257"/>
      <c r="JGB845" s="257"/>
      <c r="JGC845" s="257"/>
      <c r="JGD845" s="257"/>
      <c r="JGE845" s="257"/>
      <c r="JGF845" s="257"/>
      <c r="JGG845" s="257"/>
      <c r="JGH845" s="257"/>
      <c r="JGI845" s="257"/>
      <c r="JGJ845" s="257"/>
      <c r="JGK845" s="257"/>
      <c r="JGL845" s="257"/>
      <c r="JGM845" s="257"/>
      <c r="JGN845" s="257"/>
      <c r="JGO845" s="257"/>
      <c r="JGP845" s="257"/>
      <c r="JGQ845" s="257"/>
      <c r="JGR845" s="257"/>
      <c r="JGS845" s="257"/>
      <c r="JGT845" s="257"/>
      <c r="JGU845" s="257"/>
      <c r="JGV845" s="257"/>
      <c r="JGW845" s="257"/>
      <c r="JGX845" s="257"/>
      <c r="JGY845" s="257"/>
      <c r="JGZ845" s="257"/>
      <c r="JHA845" s="257"/>
      <c r="JHB845" s="257"/>
      <c r="JHC845" s="257"/>
      <c r="JHD845" s="257"/>
      <c r="JHE845" s="257"/>
      <c r="JHF845" s="257"/>
      <c r="JHG845" s="257"/>
      <c r="JHH845" s="257"/>
      <c r="JHI845" s="257"/>
      <c r="JHJ845" s="257"/>
      <c r="JHK845" s="257"/>
      <c r="JHL845" s="257"/>
      <c r="JHM845" s="257"/>
      <c r="JHN845" s="257"/>
      <c r="JHO845" s="257"/>
      <c r="JHP845" s="257"/>
      <c r="JHQ845" s="257"/>
      <c r="JHR845" s="257"/>
      <c r="JHS845" s="257"/>
      <c r="JHT845" s="257"/>
      <c r="JHU845" s="257"/>
      <c r="JHV845" s="257"/>
      <c r="JHW845" s="257"/>
      <c r="JHX845" s="257"/>
      <c r="JHY845" s="257"/>
      <c r="JHZ845" s="257"/>
      <c r="JIA845" s="257"/>
      <c r="JIB845" s="257"/>
      <c r="JIC845" s="257"/>
      <c r="JID845" s="257"/>
      <c r="JIE845" s="257"/>
      <c r="JIF845" s="257"/>
      <c r="JIG845" s="257"/>
      <c r="JIH845" s="257"/>
      <c r="JII845" s="257"/>
      <c r="JIJ845" s="257"/>
      <c r="JIK845" s="257"/>
      <c r="JIL845" s="257"/>
      <c r="JIM845" s="257"/>
      <c r="JIN845" s="257"/>
      <c r="JIO845" s="257"/>
      <c r="JIP845" s="257"/>
      <c r="JIQ845" s="257"/>
      <c r="JIR845" s="257"/>
      <c r="JIS845" s="257"/>
      <c r="JIT845" s="257"/>
      <c r="JIU845" s="257"/>
      <c r="JIV845" s="257"/>
      <c r="JIW845" s="257"/>
      <c r="JIX845" s="257"/>
      <c r="JIY845" s="257"/>
      <c r="JIZ845" s="257"/>
      <c r="JJA845" s="257"/>
      <c r="JJB845" s="257"/>
      <c r="JJC845" s="257"/>
      <c r="JJD845" s="257"/>
      <c r="JJE845" s="257"/>
      <c r="JJF845" s="257"/>
      <c r="JJG845" s="257"/>
      <c r="JJH845" s="257"/>
      <c r="JJI845" s="257"/>
      <c r="JJJ845" s="257"/>
      <c r="JJK845" s="257"/>
      <c r="JJL845" s="257"/>
      <c r="JJM845" s="257"/>
      <c r="JJN845" s="257"/>
      <c r="JJO845" s="257"/>
      <c r="JJP845" s="257"/>
      <c r="JJQ845" s="257"/>
      <c r="JJR845" s="257"/>
      <c r="JJS845" s="257"/>
      <c r="JJT845" s="257"/>
      <c r="JJU845" s="257"/>
      <c r="JJV845" s="257"/>
      <c r="JJW845" s="257"/>
      <c r="JJX845" s="257"/>
      <c r="JJY845" s="257"/>
      <c r="JJZ845" s="257"/>
      <c r="JKA845" s="257"/>
      <c r="JKB845" s="257"/>
      <c r="JKC845" s="257"/>
      <c r="JKD845" s="257"/>
      <c r="JKE845" s="257"/>
      <c r="JKF845" s="257"/>
      <c r="JKG845" s="257"/>
      <c r="JKH845" s="257"/>
      <c r="JKI845" s="257"/>
      <c r="JKJ845" s="257"/>
      <c r="JKK845" s="257"/>
      <c r="JKL845" s="257"/>
      <c r="JKM845" s="257"/>
      <c r="JKN845" s="257"/>
      <c r="JKO845" s="257"/>
      <c r="JKP845" s="257"/>
      <c r="JKQ845" s="257"/>
      <c r="JKR845" s="257"/>
      <c r="JKS845" s="257"/>
      <c r="JKT845" s="257"/>
      <c r="JKU845" s="257"/>
      <c r="JKV845" s="257"/>
      <c r="JKW845" s="257"/>
      <c r="JKX845" s="257"/>
      <c r="JKY845" s="257"/>
      <c r="JKZ845" s="257"/>
      <c r="JLA845" s="257"/>
      <c r="JLB845" s="257"/>
      <c r="JLC845" s="257"/>
      <c r="JLD845" s="257"/>
      <c r="JLE845" s="257"/>
      <c r="JLF845" s="257"/>
      <c r="JLG845" s="257"/>
      <c r="JLH845" s="257"/>
      <c r="JLI845" s="257"/>
      <c r="JLJ845" s="257"/>
      <c r="JLK845" s="257"/>
      <c r="JLL845" s="257"/>
      <c r="JLM845" s="257"/>
      <c r="JLN845" s="257"/>
      <c r="JLO845" s="257"/>
      <c r="JLP845" s="257"/>
      <c r="JLQ845" s="257"/>
      <c r="JLR845" s="257"/>
      <c r="JLS845" s="257"/>
      <c r="JLT845" s="257"/>
      <c r="JLU845" s="257"/>
      <c r="JLV845" s="257"/>
      <c r="JLW845" s="257"/>
      <c r="JLX845" s="257"/>
      <c r="JLY845" s="257"/>
      <c r="JLZ845" s="257"/>
      <c r="JMA845" s="257"/>
      <c r="JMB845" s="257"/>
      <c r="JMC845" s="257"/>
      <c r="JMD845" s="257"/>
      <c r="JME845" s="257"/>
      <c r="JMF845" s="257"/>
      <c r="JMG845" s="257"/>
      <c r="JMH845" s="257"/>
      <c r="JMI845" s="257"/>
      <c r="JMJ845" s="257"/>
      <c r="JMK845" s="257"/>
      <c r="JML845" s="257"/>
      <c r="JMM845" s="257"/>
      <c r="JMN845" s="257"/>
      <c r="JMO845" s="257"/>
      <c r="JMP845" s="257"/>
      <c r="JMQ845" s="257"/>
      <c r="JMR845" s="257"/>
      <c r="JMS845" s="257"/>
      <c r="JMT845" s="257"/>
      <c r="JMU845" s="257"/>
      <c r="JMV845" s="257"/>
      <c r="JMW845" s="257"/>
      <c r="JMX845" s="257"/>
      <c r="JMY845" s="257"/>
      <c r="JMZ845" s="257"/>
      <c r="JNA845" s="257"/>
      <c r="JNB845" s="257"/>
      <c r="JNC845" s="257"/>
      <c r="JND845" s="257"/>
      <c r="JNE845" s="257"/>
      <c r="JNF845" s="257"/>
      <c r="JNG845" s="257"/>
      <c r="JNH845" s="257"/>
      <c r="JNI845" s="257"/>
      <c r="JNJ845" s="257"/>
      <c r="JNK845" s="257"/>
      <c r="JNL845" s="257"/>
      <c r="JNM845" s="257"/>
      <c r="JNN845" s="257"/>
      <c r="JNO845" s="257"/>
      <c r="JNP845" s="257"/>
      <c r="JNQ845" s="257"/>
      <c r="JNR845" s="257"/>
      <c r="JNS845" s="257"/>
      <c r="JNT845" s="257"/>
      <c r="JNU845" s="257"/>
      <c r="JNV845" s="257"/>
      <c r="JNW845" s="257"/>
      <c r="JNX845" s="257"/>
      <c r="JNY845" s="257"/>
      <c r="JNZ845" s="257"/>
      <c r="JOA845" s="257"/>
      <c r="JOB845" s="257"/>
      <c r="JOC845" s="257"/>
      <c r="JOD845" s="257"/>
      <c r="JOE845" s="257"/>
      <c r="JOF845" s="257"/>
      <c r="JOG845" s="257"/>
      <c r="JOH845" s="257"/>
      <c r="JOI845" s="257"/>
      <c r="JOJ845" s="257"/>
      <c r="JOK845" s="257"/>
      <c r="JOL845" s="257"/>
      <c r="JOM845" s="257"/>
      <c r="JON845" s="257"/>
      <c r="JOO845" s="257"/>
      <c r="JOP845" s="257"/>
      <c r="JOQ845" s="257"/>
      <c r="JOR845" s="257"/>
      <c r="JOS845" s="257"/>
      <c r="JOT845" s="257"/>
      <c r="JOU845" s="257"/>
      <c r="JOV845" s="257"/>
      <c r="JOW845" s="257"/>
      <c r="JOX845" s="257"/>
      <c r="JOY845" s="257"/>
      <c r="JOZ845" s="257"/>
      <c r="JPA845" s="257"/>
      <c r="JPB845" s="257"/>
      <c r="JPC845" s="257"/>
      <c r="JPD845" s="257"/>
      <c r="JPE845" s="257"/>
      <c r="JPF845" s="257"/>
      <c r="JPG845" s="257"/>
      <c r="JPH845" s="257"/>
      <c r="JPI845" s="257"/>
      <c r="JPJ845" s="257"/>
      <c r="JPK845" s="257"/>
      <c r="JPL845" s="257"/>
      <c r="JPM845" s="257"/>
      <c r="JPN845" s="257"/>
      <c r="JPO845" s="257"/>
      <c r="JPP845" s="257"/>
      <c r="JPQ845" s="257"/>
      <c r="JPR845" s="257"/>
      <c r="JPS845" s="257"/>
      <c r="JPT845" s="257"/>
      <c r="JPU845" s="257"/>
      <c r="JPV845" s="257"/>
      <c r="JPW845" s="257"/>
      <c r="JPX845" s="257"/>
      <c r="JPY845" s="257"/>
      <c r="JPZ845" s="257"/>
      <c r="JQA845" s="257"/>
      <c r="JQB845" s="257"/>
      <c r="JQC845" s="257"/>
      <c r="JQD845" s="257"/>
      <c r="JQE845" s="257"/>
      <c r="JQF845" s="257"/>
      <c r="JQG845" s="257"/>
      <c r="JQH845" s="257"/>
      <c r="JQI845" s="257"/>
      <c r="JQJ845" s="257"/>
      <c r="JQK845" s="257"/>
      <c r="JQL845" s="257"/>
      <c r="JQM845" s="257"/>
      <c r="JQN845" s="257"/>
      <c r="JQO845" s="257"/>
      <c r="JQP845" s="257"/>
      <c r="JQQ845" s="257"/>
      <c r="JQR845" s="257"/>
      <c r="JQS845" s="257"/>
      <c r="JQT845" s="257"/>
      <c r="JQU845" s="257"/>
      <c r="JQV845" s="257"/>
      <c r="JQW845" s="257"/>
      <c r="JQX845" s="257"/>
      <c r="JQY845" s="257"/>
      <c r="JQZ845" s="257"/>
      <c r="JRA845" s="257"/>
      <c r="JRB845" s="257"/>
      <c r="JRC845" s="257"/>
      <c r="JRD845" s="257"/>
      <c r="JRE845" s="257"/>
      <c r="JRF845" s="257"/>
      <c r="JRG845" s="257"/>
      <c r="JRH845" s="257"/>
      <c r="JRI845" s="257"/>
      <c r="JRJ845" s="257"/>
      <c r="JRK845" s="257"/>
      <c r="JRL845" s="257"/>
      <c r="JRM845" s="257"/>
      <c r="JRN845" s="257"/>
      <c r="JRO845" s="257"/>
      <c r="JRP845" s="257"/>
      <c r="JRQ845" s="257"/>
      <c r="JRR845" s="257"/>
      <c r="JRS845" s="257"/>
      <c r="JRT845" s="257"/>
      <c r="JRU845" s="257"/>
      <c r="JRV845" s="257"/>
      <c r="JRW845" s="257"/>
      <c r="JRX845" s="257"/>
      <c r="JRY845" s="257"/>
      <c r="JRZ845" s="257"/>
      <c r="JSA845" s="257"/>
      <c r="JSB845" s="257"/>
      <c r="JSC845" s="257"/>
      <c r="JSD845" s="257"/>
      <c r="JSE845" s="257"/>
      <c r="JSF845" s="257"/>
      <c r="JSG845" s="257"/>
      <c r="JSH845" s="257"/>
      <c r="JSI845" s="257"/>
      <c r="JSJ845" s="257"/>
      <c r="JSK845" s="257"/>
      <c r="JSL845" s="257"/>
      <c r="JSM845" s="257"/>
      <c r="JSN845" s="257"/>
      <c r="JSO845" s="257"/>
      <c r="JSP845" s="257"/>
      <c r="JSQ845" s="257"/>
      <c r="JSR845" s="257"/>
      <c r="JSS845" s="257"/>
      <c r="JST845" s="257"/>
      <c r="JSU845" s="257"/>
      <c r="JSV845" s="257"/>
      <c r="JSW845" s="257"/>
      <c r="JSX845" s="257"/>
      <c r="JSY845" s="257"/>
      <c r="JSZ845" s="257"/>
      <c r="JTA845" s="257"/>
      <c r="JTB845" s="257"/>
      <c r="JTC845" s="257"/>
      <c r="JTD845" s="257"/>
      <c r="JTE845" s="257"/>
      <c r="JTF845" s="257"/>
      <c r="JTG845" s="257"/>
      <c r="JTH845" s="257"/>
      <c r="JTI845" s="257"/>
      <c r="JTJ845" s="257"/>
      <c r="JTK845" s="257"/>
      <c r="JTL845" s="257"/>
      <c r="JTM845" s="257"/>
      <c r="JTN845" s="257"/>
      <c r="JTO845" s="257"/>
      <c r="JTP845" s="257"/>
      <c r="JTQ845" s="257"/>
      <c r="JTR845" s="257"/>
      <c r="JTS845" s="257"/>
      <c r="JTT845" s="257"/>
      <c r="JTU845" s="257"/>
      <c r="JTV845" s="257"/>
      <c r="JTW845" s="257"/>
      <c r="JTX845" s="257"/>
      <c r="JTY845" s="257"/>
      <c r="JTZ845" s="257"/>
      <c r="JUA845" s="257"/>
      <c r="JUB845" s="257"/>
      <c r="JUC845" s="257"/>
      <c r="JUD845" s="257"/>
      <c r="JUE845" s="257"/>
      <c r="JUF845" s="257"/>
      <c r="JUG845" s="257"/>
      <c r="JUH845" s="257"/>
      <c r="JUI845" s="257"/>
      <c r="JUJ845" s="257"/>
      <c r="JUK845" s="257"/>
      <c r="JUL845" s="257"/>
      <c r="JUM845" s="257"/>
      <c r="JUN845" s="257"/>
      <c r="JUO845" s="257"/>
      <c r="JUP845" s="257"/>
      <c r="JUQ845" s="257"/>
      <c r="JUR845" s="257"/>
      <c r="JUS845" s="257"/>
      <c r="JUT845" s="257"/>
      <c r="JUU845" s="257"/>
      <c r="JUV845" s="257"/>
      <c r="JUW845" s="257"/>
      <c r="JUX845" s="257"/>
      <c r="JUY845" s="257"/>
      <c r="JUZ845" s="257"/>
      <c r="JVA845" s="257"/>
      <c r="JVB845" s="257"/>
      <c r="JVC845" s="257"/>
      <c r="JVD845" s="257"/>
      <c r="JVE845" s="257"/>
      <c r="JVF845" s="257"/>
      <c r="JVG845" s="257"/>
      <c r="JVH845" s="257"/>
      <c r="JVI845" s="257"/>
      <c r="JVJ845" s="257"/>
      <c r="JVK845" s="257"/>
      <c r="JVL845" s="257"/>
      <c r="JVM845" s="257"/>
      <c r="JVN845" s="257"/>
      <c r="JVO845" s="257"/>
      <c r="JVP845" s="257"/>
      <c r="JVQ845" s="257"/>
      <c r="JVR845" s="257"/>
      <c r="JVS845" s="257"/>
      <c r="JVT845" s="257"/>
      <c r="JVU845" s="257"/>
      <c r="JVV845" s="257"/>
      <c r="JVW845" s="257"/>
      <c r="JVX845" s="257"/>
      <c r="JVY845" s="257"/>
      <c r="JVZ845" s="257"/>
      <c r="JWA845" s="257"/>
      <c r="JWB845" s="257"/>
      <c r="JWC845" s="257"/>
      <c r="JWD845" s="257"/>
      <c r="JWE845" s="257"/>
      <c r="JWF845" s="257"/>
      <c r="JWG845" s="257"/>
      <c r="JWH845" s="257"/>
      <c r="JWI845" s="257"/>
      <c r="JWJ845" s="257"/>
      <c r="JWK845" s="257"/>
      <c r="JWL845" s="257"/>
      <c r="JWM845" s="257"/>
      <c r="JWN845" s="257"/>
      <c r="JWO845" s="257"/>
      <c r="JWP845" s="257"/>
      <c r="JWQ845" s="257"/>
      <c r="JWR845" s="257"/>
      <c r="JWS845" s="257"/>
      <c r="JWT845" s="257"/>
      <c r="JWU845" s="257"/>
      <c r="JWV845" s="257"/>
      <c r="JWW845" s="257"/>
      <c r="JWX845" s="257"/>
      <c r="JWY845" s="257"/>
      <c r="JWZ845" s="257"/>
      <c r="JXA845" s="257"/>
      <c r="JXB845" s="257"/>
      <c r="JXC845" s="257"/>
      <c r="JXD845" s="257"/>
      <c r="JXE845" s="257"/>
      <c r="JXF845" s="257"/>
      <c r="JXG845" s="257"/>
      <c r="JXH845" s="257"/>
      <c r="JXI845" s="257"/>
      <c r="JXJ845" s="257"/>
      <c r="JXK845" s="257"/>
      <c r="JXL845" s="257"/>
      <c r="JXM845" s="257"/>
      <c r="JXN845" s="257"/>
      <c r="JXO845" s="257"/>
      <c r="JXP845" s="257"/>
      <c r="JXQ845" s="257"/>
      <c r="JXR845" s="257"/>
      <c r="JXS845" s="257"/>
      <c r="JXT845" s="257"/>
      <c r="JXU845" s="257"/>
      <c r="JXV845" s="257"/>
      <c r="JXW845" s="257"/>
      <c r="JXX845" s="257"/>
      <c r="JXY845" s="257"/>
      <c r="JXZ845" s="257"/>
      <c r="JYA845" s="257"/>
      <c r="JYB845" s="257"/>
      <c r="JYC845" s="257"/>
      <c r="JYD845" s="257"/>
      <c r="JYE845" s="257"/>
      <c r="JYF845" s="257"/>
      <c r="JYG845" s="257"/>
      <c r="JYH845" s="257"/>
      <c r="JYI845" s="257"/>
      <c r="JYJ845" s="257"/>
      <c r="JYK845" s="257"/>
      <c r="JYL845" s="257"/>
      <c r="JYM845" s="257"/>
      <c r="JYN845" s="257"/>
      <c r="JYO845" s="257"/>
      <c r="JYP845" s="257"/>
      <c r="JYQ845" s="257"/>
      <c r="JYR845" s="257"/>
      <c r="JYS845" s="257"/>
      <c r="JYT845" s="257"/>
      <c r="JYU845" s="257"/>
      <c r="JYV845" s="257"/>
      <c r="JYW845" s="257"/>
      <c r="JYX845" s="257"/>
      <c r="JYY845" s="257"/>
      <c r="JYZ845" s="257"/>
      <c r="JZA845" s="257"/>
      <c r="JZB845" s="257"/>
      <c r="JZC845" s="257"/>
      <c r="JZD845" s="257"/>
      <c r="JZE845" s="257"/>
      <c r="JZF845" s="257"/>
      <c r="JZG845" s="257"/>
      <c r="JZH845" s="257"/>
      <c r="JZI845" s="257"/>
      <c r="JZJ845" s="257"/>
      <c r="JZK845" s="257"/>
      <c r="JZL845" s="257"/>
      <c r="JZM845" s="257"/>
      <c r="JZN845" s="257"/>
      <c r="JZO845" s="257"/>
      <c r="JZP845" s="257"/>
      <c r="JZQ845" s="257"/>
      <c r="JZR845" s="257"/>
      <c r="JZS845" s="257"/>
      <c r="JZT845" s="257"/>
      <c r="JZU845" s="257"/>
      <c r="JZV845" s="257"/>
      <c r="JZW845" s="257"/>
      <c r="JZX845" s="257"/>
      <c r="JZY845" s="257"/>
      <c r="JZZ845" s="257"/>
      <c r="KAA845" s="257"/>
      <c r="KAB845" s="257"/>
      <c r="KAC845" s="257"/>
      <c r="KAD845" s="257"/>
      <c r="KAE845" s="257"/>
      <c r="KAF845" s="257"/>
      <c r="KAG845" s="257"/>
      <c r="KAH845" s="257"/>
      <c r="KAI845" s="257"/>
      <c r="KAJ845" s="257"/>
      <c r="KAK845" s="257"/>
      <c r="KAL845" s="257"/>
      <c r="KAM845" s="257"/>
      <c r="KAN845" s="257"/>
      <c r="KAO845" s="257"/>
      <c r="KAP845" s="257"/>
      <c r="KAQ845" s="257"/>
      <c r="KAR845" s="257"/>
      <c r="KAS845" s="257"/>
      <c r="KAT845" s="257"/>
      <c r="KAU845" s="257"/>
      <c r="KAV845" s="257"/>
      <c r="KAW845" s="257"/>
      <c r="KAX845" s="257"/>
      <c r="KAY845" s="257"/>
      <c r="KAZ845" s="257"/>
      <c r="KBA845" s="257"/>
      <c r="KBB845" s="257"/>
      <c r="KBC845" s="257"/>
      <c r="KBD845" s="257"/>
      <c r="KBE845" s="257"/>
      <c r="KBF845" s="257"/>
      <c r="KBG845" s="257"/>
      <c r="KBH845" s="257"/>
      <c r="KBI845" s="257"/>
      <c r="KBJ845" s="257"/>
      <c r="KBK845" s="257"/>
      <c r="KBL845" s="257"/>
      <c r="KBM845" s="257"/>
      <c r="KBN845" s="257"/>
      <c r="KBO845" s="257"/>
      <c r="KBP845" s="257"/>
      <c r="KBQ845" s="257"/>
      <c r="KBR845" s="257"/>
      <c r="KBS845" s="257"/>
      <c r="KBT845" s="257"/>
      <c r="KBU845" s="257"/>
      <c r="KBV845" s="257"/>
      <c r="KBW845" s="257"/>
      <c r="KBX845" s="257"/>
      <c r="KBY845" s="257"/>
      <c r="KBZ845" s="257"/>
      <c r="KCA845" s="257"/>
      <c r="KCB845" s="257"/>
      <c r="KCC845" s="257"/>
      <c r="KCD845" s="257"/>
      <c r="KCE845" s="257"/>
      <c r="KCF845" s="257"/>
      <c r="KCG845" s="257"/>
      <c r="KCH845" s="257"/>
      <c r="KCI845" s="257"/>
      <c r="KCJ845" s="257"/>
      <c r="KCK845" s="257"/>
      <c r="KCL845" s="257"/>
      <c r="KCM845" s="257"/>
      <c r="KCN845" s="257"/>
      <c r="KCO845" s="257"/>
      <c r="KCP845" s="257"/>
      <c r="KCQ845" s="257"/>
      <c r="KCR845" s="257"/>
      <c r="KCS845" s="257"/>
      <c r="KCT845" s="257"/>
      <c r="KCU845" s="257"/>
      <c r="KCV845" s="257"/>
      <c r="KCW845" s="257"/>
      <c r="KCX845" s="257"/>
      <c r="KCY845" s="257"/>
      <c r="KCZ845" s="257"/>
      <c r="KDA845" s="257"/>
      <c r="KDB845" s="257"/>
      <c r="KDC845" s="257"/>
      <c r="KDD845" s="257"/>
      <c r="KDE845" s="257"/>
      <c r="KDF845" s="257"/>
      <c r="KDG845" s="257"/>
      <c r="KDH845" s="257"/>
      <c r="KDI845" s="257"/>
      <c r="KDJ845" s="257"/>
      <c r="KDK845" s="257"/>
      <c r="KDL845" s="257"/>
      <c r="KDM845" s="257"/>
      <c r="KDN845" s="257"/>
      <c r="KDO845" s="257"/>
      <c r="KDP845" s="257"/>
      <c r="KDQ845" s="257"/>
      <c r="KDR845" s="257"/>
      <c r="KDS845" s="257"/>
      <c r="KDT845" s="257"/>
      <c r="KDU845" s="257"/>
      <c r="KDV845" s="257"/>
      <c r="KDW845" s="257"/>
      <c r="KDX845" s="257"/>
      <c r="KDY845" s="257"/>
      <c r="KDZ845" s="257"/>
      <c r="KEA845" s="257"/>
      <c r="KEB845" s="257"/>
      <c r="KEC845" s="257"/>
      <c r="KED845" s="257"/>
      <c r="KEE845" s="257"/>
      <c r="KEF845" s="257"/>
      <c r="KEG845" s="257"/>
      <c r="KEH845" s="257"/>
      <c r="KEI845" s="257"/>
      <c r="KEJ845" s="257"/>
      <c r="KEK845" s="257"/>
      <c r="KEL845" s="257"/>
      <c r="KEM845" s="257"/>
      <c r="KEN845" s="257"/>
      <c r="KEO845" s="257"/>
      <c r="KEP845" s="257"/>
      <c r="KEQ845" s="257"/>
      <c r="KER845" s="257"/>
      <c r="KES845" s="257"/>
      <c r="KET845" s="257"/>
      <c r="KEU845" s="257"/>
      <c r="KEV845" s="257"/>
      <c r="KEW845" s="257"/>
      <c r="KEX845" s="257"/>
      <c r="KEY845" s="257"/>
      <c r="KEZ845" s="257"/>
      <c r="KFA845" s="257"/>
      <c r="KFB845" s="257"/>
      <c r="KFC845" s="257"/>
      <c r="KFD845" s="257"/>
      <c r="KFE845" s="257"/>
      <c r="KFF845" s="257"/>
      <c r="KFG845" s="257"/>
      <c r="KFH845" s="257"/>
      <c r="KFI845" s="257"/>
      <c r="KFJ845" s="257"/>
      <c r="KFK845" s="257"/>
      <c r="KFL845" s="257"/>
      <c r="KFM845" s="257"/>
      <c r="KFN845" s="257"/>
      <c r="KFO845" s="257"/>
      <c r="KFP845" s="257"/>
      <c r="KFQ845" s="257"/>
      <c r="KFR845" s="257"/>
      <c r="KFS845" s="257"/>
      <c r="KFT845" s="257"/>
      <c r="KFU845" s="257"/>
      <c r="KFV845" s="257"/>
      <c r="KFW845" s="257"/>
      <c r="KFX845" s="257"/>
      <c r="KFY845" s="257"/>
      <c r="KFZ845" s="257"/>
      <c r="KGA845" s="257"/>
      <c r="KGB845" s="257"/>
      <c r="KGC845" s="257"/>
      <c r="KGD845" s="257"/>
      <c r="KGE845" s="257"/>
      <c r="KGF845" s="257"/>
      <c r="KGG845" s="257"/>
      <c r="KGH845" s="257"/>
      <c r="KGI845" s="257"/>
      <c r="KGJ845" s="257"/>
      <c r="KGK845" s="257"/>
      <c r="KGL845" s="257"/>
      <c r="KGM845" s="257"/>
      <c r="KGN845" s="257"/>
      <c r="KGO845" s="257"/>
      <c r="KGP845" s="257"/>
      <c r="KGQ845" s="257"/>
      <c r="KGR845" s="257"/>
      <c r="KGS845" s="257"/>
      <c r="KGT845" s="257"/>
      <c r="KGU845" s="257"/>
      <c r="KGV845" s="257"/>
      <c r="KGW845" s="257"/>
      <c r="KGX845" s="257"/>
      <c r="KGY845" s="257"/>
      <c r="KGZ845" s="257"/>
      <c r="KHA845" s="257"/>
      <c r="KHB845" s="257"/>
      <c r="KHC845" s="257"/>
      <c r="KHD845" s="257"/>
      <c r="KHE845" s="257"/>
      <c r="KHF845" s="257"/>
      <c r="KHG845" s="257"/>
      <c r="KHH845" s="257"/>
      <c r="KHI845" s="257"/>
      <c r="KHJ845" s="257"/>
      <c r="KHK845" s="257"/>
      <c r="KHL845" s="257"/>
      <c r="KHM845" s="257"/>
      <c r="KHN845" s="257"/>
      <c r="KHO845" s="257"/>
      <c r="KHP845" s="257"/>
      <c r="KHQ845" s="257"/>
      <c r="KHR845" s="257"/>
      <c r="KHS845" s="257"/>
      <c r="KHT845" s="257"/>
      <c r="KHU845" s="257"/>
      <c r="KHV845" s="257"/>
      <c r="KHW845" s="257"/>
      <c r="KHX845" s="257"/>
      <c r="KHY845" s="257"/>
      <c r="KHZ845" s="257"/>
      <c r="KIA845" s="257"/>
      <c r="KIB845" s="257"/>
      <c r="KIC845" s="257"/>
      <c r="KID845" s="257"/>
      <c r="KIE845" s="257"/>
      <c r="KIF845" s="257"/>
      <c r="KIG845" s="257"/>
      <c r="KIH845" s="257"/>
      <c r="KII845" s="257"/>
      <c r="KIJ845" s="257"/>
      <c r="KIK845" s="257"/>
      <c r="KIL845" s="257"/>
      <c r="KIM845" s="257"/>
      <c r="KIN845" s="257"/>
      <c r="KIO845" s="257"/>
      <c r="KIP845" s="257"/>
      <c r="KIQ845" s="257"/>
      <c r="KIR845" s="257"/>
      <c r="KIS845" s="257"/>
      <c r="KIT845" s="257"/>
      <c r="KIU845" s="257"/>
      <c r="KIV845" s="257"/>
      <c r="KIW845" s="257"/>
      <c r="KIX845" s="257"/>
      <c r="KIY845" s="257"/>
      <c r="KIZ845" s="257"/>
      <c r="KJA845" s="257"/>
      <c r="KJB845" s="257"/>
      <c r="KJC845" s="257"/>
      <c r="KJD845" s="257"/>
      <c r="KJE845" s="257"/>
      <c r="KJF845" s="257"/>
      <c r="KJG845" s="257"/>
      <c r="KJH845" s="257"/>
      <c r="KJI845" s="257"/>
      <c r="KJJ845" s="257"/>
      <c r="KJK845" s="257"/>
      <c r="KJL845" s="257"/>
      <c r="KJM845" s="257"/>
      <c r="KJN845" s="257"/>
      <c r="KJO845" s="257"/>
      <c r="KJP845" s="257"/>
      <c r="KJQ845" s="257"/>
      <c r="KJR845" s="257"/>
      <c r="KJS845" s="257"/>
      <c r="KJT845" s="257"/>
      <c r="KJU845" s="257"/>
      <c r="KJV845" s="257"/>
      <c r="KJW845" s="257"/>
      <c r="KJX845" s="257"/>
      <c r="KJY845" s="257"/>
      <c r="KJZ845" s="257"/>
      <c r="KKA845" s="257"/>
      <c r="KKB845" s="257"/>
      <c r="KKC845" s="257"/>
      <c r="KKD845" s="257"/>
      <c r="KKE845" s="257"/>
      <c r="KKF845" s="257"/>
      <c r="KKG845" s="257"/>
      <c r="KKH845" s="257"/>
      <c r="KKI845" s="257"/>
      <c r="KKJ845" s="257"/>
      <c r="KKK845" s="257"/>
      <c r="KKL845" s="257"/>
      <c r="KKM845" s="257"/>
      <c r="KKN845" s="257"/>
      <c r="KKO845" s="257"/>
      <c r="KKP845" s="257"/>
      <c r="KKQ845" s="257"/>
      <c r="KKR845" s="257"/>
      <c r="KKS845" s="257"/>
      <c r="KKT845" s="257"/>
      <c r="KKU845" s="257"/>
      <c r="KKV845" s="257"/>
      <c r="KKW845" s="257"/>
      <c r="KKX845" s="257"/>
      <c r="KKY845" s="257"/>
      <c r="KKZ845" s="257"/>
      <c r="KLA845" s="257"/>
      <c r="KLB845" s="257"/>
      <c r="KLC845" s="257"/>
      <c r="KLD845" s="257"/>
      <c r="KLE845" s="257"/>
      <c r="KLF845" s="257"/>
      <c r="KLG845" s="257"/>
      <c r="KLH845" s="257"/>
      <c r="KLI845" s="257"/>
      <c r="KLJ845" s="257"/>
      <c r="KLK845" s="257"/>
      <c r="KLL845" s="257"/>
      <c r="KLM845" s="257"/>
      <c r="KLN845" s="257"/>
      <c r="KLO845" s="257"/>
      <c r="KLP845" s="257"/>
      <c r="KLQ845" s="257"/>
      <c r="KLR845" s="257"/>
      <c r="KLS845" s="257"/>
      <c r="KLT845" s="257"/>
      <c r="KLU845" s="257"/>
      <c r="KLV845" s="257"/>
      <c r="KLW845" s="257"/>
      <c r="KLX845" s="257"/>
      <c r="KLY845" s="257"/>
      <c r="KLZ845" s="257"/>
      <c r="KMA845" s="257"/>
      <c r="KMB845" s="257"/>
      <c r="KMC845" s="257"/>
      <c r="KMD845" s="257"/>
      <c r="KME845" s="257"/>
      <c r="KMF845" s="257"/>
      <c r="KMG845" s="257"/>
      <c r="KMH845" s="257"/>
      <c r="KMI845" s="257"/>
      <c r="KMJ845" s="257"/>
      <c r="KMK845" s="257"/>
      <c r="KML845" s="257"/>
      <c r="KMM845" s="257"/>
      <c r="KMN845" s="257"/>
      <c r="KMO845" s="257"/>
      <c r="KMP845" s="257"/>
      <c r="KMQ845" s="257"/>
      <c r="KMR845" s="257"/>
      <c r="KMS845" s="257"/>
      <c r="KMT845" s="257"/>
      <c r="KMU845" s="257"/>
      <c r="KMV845" s="257"/>
      <c r="KMW845" s="257"/>
      <c r="KMX845" s="257"/>
      <c r="KMY845" s="257"/>
      <c r="KMZ845" s="257"/>
      <c r="KNA845" s="257"/>
      <c r="KNB845" s="257"/>
      <c r="KNC845" s="257"/>
      <c r="KND845" s="257"/>
      <c r="KNE845" s="257"/>
      <c r="KNF845" s="257"/>
      <c r="KNG845" s="257"/>
      <c r="KNH845" s="257"/>
      <c r="KNI845" s="257"/>
      <c r="KNJ845" s="257"/>
      <c r="KNK845" s="257"/>
      <c r="KNL845" s="257"/>
      <c r="KNM845" s="257"/>
      <c r="KNN845" s="257"/>
      <c r="KNO845" s="257"/>
      <c r="KNP845" s="257"/>
      <c r="KNQ845" s="257"/>
      <c r="KNR845" s="257"/>
      <c r="KNS845" s="257"/>
      <c r="KNT845" s="257"/>
      <c r="KNU845" s="257"/>
      <c r="KNV845" s="257"/>
      <c r="KNW845" s="257"/>
      <c r="KNX845" s="257"/>
      <c r="KNY845" s="257"/>
      <c r="KNZ845" s="257"/>
      <c r="KOA845" s="257"/>
      <c r="KOB845" s="257"/>
      <c r="KOC845" s="257"/>
      <c r="KOD845" s="257"/>
      <c r="KOE845" s="257"/>
      <c r="KOF845" s="257"/>
      <c r="KOG845" s="257"/>
      <c r="KOH845" s="257"/>
      <c r="KOI845" s="257"/>
      <c r="KOJ845" s="257"/>
      <c r="KOK845" s="257"/>
      <c r="KOL845" s="257"/>
      <c r="KOM845" s="257"/>
      <c r="KON845" s="257"/>
      <c r="KOO845" s="257"/>
      <c r="KOP845" s="257"/>
      <c r="KOQ845" s="257"/>
      <c r="KOR845" s="257"/>
      <c r="KOS845" s="257"/>
      <c r="KOT845" s="257"/>
      <c r="KOU845" s="257"/>
      <c r="KOV845" s="257"/>
      <c r="KOW845" s="257"/>
      <c r="KOX845" s="257"/>
      <c r="KOY845" s="257"/>
      <c r="KOZ845" s="257"/>
      <c r="KPA845" s="257"/>
      <c r="KPB845" s="257"/>
      <c r="KPC845" s="257"/>
      <c r="KPD845" s="257"/>
      <c r="KPE845" s="257"/>
      <c r="KPF845" s="257"/>
      <c r="KPG845" s="257"/>
      <c r="KPH845" s="257"/>
      <c r="KPI845" s="257"/>
      <c r="KPJ845" s="257"/>
      <c r="KPK845" s="257"/>
      <c r="KPL845" s="257"/>
      <c r="KPM845" s="257"/>
      <c r="KPN845" s="257"/>
      <c r="KPO845" s="257"/>
      <c r="KPP845" s="257"/>
      <c r="KPQ845" s="257"/>
      <c r="KPR845" s="257"/>
      <c r="KPS845" s="257"/>
      <c r="KPT845" s="257"/>
      <c r="KPU845" s="257"/>
      <c r="KPV845" s="257"/>
      <c r="KPW845" s="257"/>
      <c r="KPX845" s="257"/>
      <c r="KPY845" s="257"/>
      <c r="KPZ845" s="257"/>
      <c r="KQA845" s="257"/>
      <c r="KQB845" s="257"/>
      <c r="KQC845" s="257"/>
      <c r="KQD845" s="257"/>
      <c r="KQE845" s="257"/>
      <c r="KQF845" s="257"/>
      <c r="KQG845" s="257"/>
      <c r="KQH845" s="257"/>
      <c r="KQI845" s="257"/>
      <c r="KQJ845" s="257"/>
      <c r="KQK845" s="257"/>
      <c r="KQL845" s="257"/>
      <c r="KQM845" s="257"/>
      <c r="KQN845" s="257"/>
      <c r="KQO845" s="257"/>
      <c r="KQP845" s="257"/>
      <c r="KQQ845" s="257"/>
      <c r="KQR845" s="257"/>
      <c r="KQS845" s="257"/>
      <c r="KQT845" s="257"/>
      <c r="KQU845" s="257"/>
      <c r="KQV845" s="257"/>
      <c r="KQW845" s="257"/>
      <c r="KQX845" s="257"/>
      <c r="KQY845" s="257"/>
      <c r="KQZ845" s="257"/>
      <c r="KRA845" s="257"/>
      <c r="KRB845" s="257"/>
      <c r="KRC845" s="257"/>
      <c r="KRD845" s="257"/>
      <c r="KRE845" s="257"/>
      <c r="KRF845" s="257"/>
      <c r="KRG845" s="257"/>
      <c r="KRH845" s="257"/>
      <c r="KRI845" s="257"/>
      <c r="KRJ845" s="257"/>
      <c r="KRK845" s="257"/>
      <c r="KRL845" s="257"/>
      <c r="KRM845" s="257"/>
      <c r="KRN845" s="257"/>
      <c r="KRO845" s="257"/>
      <c r="KRP845" s="257"/>
      <c r="KRQ845" s="257"/>
      <c r="KRR845" s="257"/>
      <c r="KRS845" s="257"/>
      <c r="KRT845" s="257"/>
      <c r="KRU845" s="257"/>
      <c r="KRV845" s="257"/>
      <c r="KRW845" s="257"/>
      <c r="KRX845" s="257"/>
      <c r="KRY845" s="257"/>
      <c r="KRZ845" s="257"/>
      <c r="KSA845" s="257"/>
      <c r="KSB845" s="257"/>
      <c r="KSC845" s="257"/>
      <c r="KSD845" s="257"/>
      <c r="KSE845" s="257"/>
      <c r="KSF845" s="257"/>
      <c r="KSG845" s="257"/>
      <c r="KSH845" s="257"/>
      <c r="KSI845" s="257"/>
      <c r="KSJ845" s="257"/>
      <c r="KSK845" s="257"/>
      <c r="KSL845" s="257"/>
      <c r="KSM845" s="257"/>
      <c r="KSN845" s="257"/>
      <c r="KSO845" s="257"/>
      <c r="KSP845" s="257"/>
      <c r="KSQ845" s="257"/>
      <c r="KSR845" s="257"/>
      <c r="KSS845" s="257"/>
      <c r="KST845" s="257"/>
      <c r="KSU845" s="257"/>
      <c r="KSV845" s="257"/>
      <c r="KSW845" s="257"/>
      <c r="KSX845" s="257"/>
      <c r="KSY845" s="257"/>
      <c r="KSZ845" s="257"/>
      <c r="KTA845" s="257"/>
      <c r="KTB845" s="257"/>
      <c r="KTC845" s="257"/>
      <c r="KTD845" s="257"/>
      <c r="KTE845" s="257"/>
      <c r="KTF845" s="257"/>
      <c r="KTG845" s="257"/>
      <c r="KTH845" s="257"/>
      <c r="KTI845" s="257"/>
      <c r="KTJ845" s="257"/>
      <c r="KTK845" s="257"/>
      <c r="KTL845" s="257"/>
      <c r="KTM845" s="257"/>
      <c r="KTN845" s="257"/>
      <c r="KTO845" s="257"/>
      <c r="KTP845" s="257"/>
      <c r="KTQ845" s="257"/>
      <c r="KTR845" s="257"/>
      <c r="KTS845" s="257"/>
      <c r="KTT845" s="257"/>
      <c r="KTU845" s="257"/>
      <c r="KTV845" s="257"/>
      <c r="KTW845" s="257"/>
      <c r="KTX845" s="257"/>
      <c r="KTY845" s="257"/>
      <c r="KTZ845" s="257"/>
      <c r="KUA845" s="257"/>
      <c r="KUB845" s="257"/>
      <c r="KUC845" s="257"/>
      <c r="KUD845" s="257"/>
      <c r="KUE845" s="257"/>
      <c r="KUF845" s="257"/>
      <c r="KUG845" s="257"/>
      <c r="KUH845" s="257"/>
      <c r="KUI845" s="257"/>
      <c r="KUJ845" s="257"/>
      <c r="KUK845" s="257"/>
      <c r="KUL845" s="257"/>
      <c r="KUM845" s="257"/>
      <c r="KUN845" s="257"/>
      <c r="KUO845" s="257"/>
      <c r="KUP845" s="257"/>
      <c r="KUQ845" s="257"/>
      <c r="KUR845" s="257"/>
      <c r="KUS845" s="257"/>
      <c r="KUT845" s="257"/>
      <c r="KUU845" s="257"/>
      <c r="KUV845" s="257"/>
      <c r="KUW845" s="257"/>
      <c r="KUX845" s="257"/>
      <c r="KUY845" s="257"/>
      <c r="KUZ845" s="257"/>
      <c r="KVA845" s="257"/>
      <c r="KVB845" s="257"/>
      <c r="KVC845" s="257"/>
      <c r="KVD845" s="257"/>
      <c r="KVE845" s="257"/>
      <c r="KVF845" s="257"/>
      <c r="KVG845" s="257"/>
      <c r="KVH845" s="257"/>
      <c r="KVI845" s="257"/>
      <c r="KVJ845" s="257"/>
      <c r="KVK845" s="257"/>
      <c r="KVL845" s="257"/>
      <c r="KVM845" s="257"/>
      <c r="KVN845" s="257"/>
      <c r="KVO845" s="257"/>
      <c r="KVP845" s="257"/>
      <c r="KVQ845" s="257"/>
      <c r="KVR845" s="257"/>
      <c r="KVS845" s="257"/>
      <c r="KVT845" s="257"/>
      <c r="KVU845" s="257"/>
      <c r="KVV845" s="257"/>
      <c r="KVW845" s="257"/>
      <c r="KVX845" s="257"/>
      <c r="KVY845" s="257"/>
      <c r="KVZ845" s="257"/>
      <c r="KWA845" s="257"/>
      <c r="KWB845" s="257"/>
      <c r="KWC845" s="257"/>
      <c r="KWD845" s="257"/>
      <c r="KWE845" s="257"/>
      <c r="KWF845" s="257"/>
      <c r="KWG845" s="257"/>
      <c r="KWH845" s="257"/>
      <c r="KWI845" s="257"/>
      <c r="KWJ845" s="257"/>
      <c r="KWK845" s="257"/>
      <c r="KWL845" s="257"/>
      <c r="KWM845" s="257"/>
      <c r="KWN845" s="257"/>
      <c r="KWO845" s="257"/>
      <c r="KWP845" s="257"/>
      <c r="KWQ845" s="257"/>
      <c r="KWR845" s="257"/>
      <c r="KWS845" s="257"/>
      <c r="KWT845" s="257"/>
      <c r="KWU845" s="257"/>
      <c r="KWV845" s="257"/>
      <c r="KWW845" s="257"/>
      <c r="KWX845" s="257"/>
      <c r="KWY845" s="257"/>
      <c r="KWZ845" s="257"/>
      <c r="KXA845" s="257"/>
      <c r="KXB845" s="257"/>
      <c r="KXC845" s="257"/>
      <c r="KXD845" s="257"/>
      <c r="KXE845" s="257"/>
      <c r="KXF845" s="257"/>
      <c r="KXG845" s="257"/>
      <c r="KXH845" s="257"/>
      <c r="KXI845" s="257"/>
      <c r="KXJ845" s="257"/>
      <c r="KXK845" s="257"/>
      <c r="KXL845" s="257"/>
      <c r="KXM845" s="257"/>
      <c r="KXN845" s="257"/>
      <c r="KXO845" s="257"/>
      <c r="KXP845" s="257"/>
      <c r="KXQ845" s="257"/>
      <c r="KXR845" s="257"/>
      <c r="KXS845" s="257"/>
      <c r="KXT845" s="257"/>
      <c r="KXU845" s="257"/>
      <c r="KXV845" s="257"/>
      <c r="KXW845" s="257"/>
      <c r="KXX845" s="257"/>
      <c r="KXY845" s="257"/>
      <c r="KXZ845" s="257"/>
      <c r="KYA845" s="257"/>
      <c r="KYB845" s="257"/>
      <c r="KYC845" s="257"/>
      <c r="KYD845" s="257"/>
      <c r="KYE845" s="257"/>
      <c r="KYF845" s="257"/>
      <c r="KYG845" s="257"/>
      <c r="KYH845" s="257"/>
      <c r="KYI845" s="257"/>
      <c r="KYJ845" s="257"/>
      <c r="KYK845" s="257"/>
      <c r="KYL845" s="257"/>
      <c r="KYM845" s="257"/>
      <c r="KYN845" s="257"/>
      <c r="KYO845" s="257"/>
      <c r="KYP845" s="257"/>
      <c r="KYQ845" s="257"/>
      <c r="KYR845" s="257"/>
      <c r="KYS845" s="257"/>
      <c r="KYT845" s="257"/>
      <c r="KYU845" s="257"/>
      <c r="KYV845" s="257"/>
      <c r="KYW845" s="257"/>
      <c r="KYX845" s="257"/>
      <c r="KYY845" s="257"/>
      <c r="KYZ845" s="257"/>
      <c r="KZA845" s="257"/>
      <c r="KZB845" s="257"/>
      <c r="KZC845" s="257"/>
      <c r="KZD845" s="257"/>
      <c r="KZE845" s="257"/>
      <c r="KZF845" s="257"/>
      <c r="KZG845" s="257"/>
      <c r="KZH845" s="257"/>
      <c r="KZI845" s="257"/>
      <c r="KZJ845" s="257"/>
      <c r="KZK845" s="257"/>
      <c r="KZL845" s="257"/>
      <c r="KZM845" s="257"/>
      <c r="KZN845" s="257"/>
      <c r="KZO845" s="257"/>
      <c r="KZP845" s="257"/>
      <c r="KZQ845" s="257"/>
      <c r="KZR845" s="257"/>
      <c r="KZS845" s="257"/>
      <c r="KZT845" s="257"/>
      <c r="KZU845" s="257"/>
      <c r="KZV845" s="257"/>
      <c r="KZW845" s="257"/>
      <c r="KZX845" s="257"/>
      <c r="KZY845" s="257"/>
      <c r="KZZ845" s="257"/>
      <c r="LAA845" s="257"/>
      <c r="LAB845" s="257"/>
      <c r="LAC845" s="257"/>
      <c r="LAD845" s="257"/>
      <c r="LAE845" s="257"/>
      <c r="LAF845" s="257"/>
      <c r="LAG845" s="257"/>
      <c r="LAH845" s="257"/>
      <c r="LAI845" s="257"/>
      <c r="LAJ845" s="257"/>
      <c r="LAK845" s="257"/>
      <c r="LAL845" s="257"/>
      <c r="LAM845" s="257"/>
      <c r="LAN845" s="257"/>
      <c r="LAO845" s="257"/>
      <c r="LAP845" s="257"/>
      <c r="LAQ845" s="257"/>
      <c r="LAR845" s="257"/>
      <c r="LAS845" s="257"/>
      <c r="LAT845" s="257"/>
      <c r="LAU845" s="257"/>
      <c r="LAV845" s="257"/>
      <c r="LAW845" s="257"/>
      <c r="LAX845" s="257"/>
      <c r="LAY845" s="257"/>
      <c r="LAZ845" s="257"/>
      <c r="LBA845" s="257"/>
      <c r="LBB845" s="257"/>
      <c r="LBC845" s="257"/>
      <c r="LBD845" s="257"/>
      <c r="LBE845" s="257"/>
      <c r="LBF845" s="257"/>
      <c r="LBG845" s="257"/>
      <c r="LBH845" s="257"/>
      <c r="LBI845" s="257"/>
      <c r="LBJ845" s="257"/>
      <c r="LBK845" s="257"/>
      <c r="LBL845" s="257"/>
      <c r="LBM845" s="257"/>
      <c r="LBN845" s="257"/>
      <c r="LBO845" s="257"/>
      <c r="LBP845" s="257"/>
      <c r="LBQ845" s="257"/>
      <c r="LBR845" s="257"/>
      <c r="LBS845" s="257"/>
      <c r="LBT845" s="257"/>
      <c r="LBU845" s="257"/>
      <c r="LBV845" s="257"/>
      <c r="LBW845" s="257"/>
      <c r="LBX845" s="257"/>
      <c r="LBY845" s="257"/>
      <c r="LBZ845" s="257"/>
      <c r="LCA845" s="257"/>
      <c r="LCB845" s="257"/>
      <c r="LCC845" s="257"/>
      <c r="LCD845" s="257"/>
      <c r="LCE845" s="257"/>
      <c r="LCF845" s="257"/>
      <c r="LCG845" s="257"/>
      <c r="LCH845" s="257"/>
      <c r="LCI845" s="257"/>
      <c r="LCJ845" s="257"/>
      <c r="LCK845" s="257"/>
      <c r="LCL845" s="257"/>
      <c r="LCM845" s="257"/>
      <c r="LCN845" s="257"/>
      <c r="LCO845" s="257"/>
      <c r="LCP845" s="257"/>
      <c r="LCQ845" s="257"/>
      <c r="LCR845" s="257"/>
      <c r="LCS845" s="257"/>
      <c r="LCT845" s="257"/>
      <c r="LCU845" s="257"/>
      <c r="LCV845" s="257"/>
      <c r="LCW845" s="257"/>
      <c r="LCX845" s="257"/>
      <c r="LCY845" s="257"/>
      <c r="LCZ845" s="257"/>
      <c r="LDA845" s="257"/>
      <c r="LDB845" s="257"/>
      <c r="LDC845" s="257"/>
      <c r="LDD845" s="257"/>
      <c r="LDE845" s="257"/>
      <c r="LDF845" s="257"/>
      <c r="LDG845" s="257"/>
      <c r="LDH845" s="257"/>
      <c r="LDI845" s="257"/>
      <c r="LDJ845" s="257"/>
      <c r="LDK845" s="257"/>
      <c r="LDL845" s="257"/>
      <c r="LDM845" s="257"/>
      <c r="LDN845" s="257"/>
      <c r="LDO845" s="257"/>
      <c r="LDP845" s="257"/>
      <c r="LDQ845" s="257"/>
      <c r="LDR845" s="257"/>
      <c r="LDS845" s="257"/>
      <c r="LDT845" s="257"/>
      <c r="LDU845" s="257"/>
      <c r="LDV845" s="257"/>
      <c r="LDW845" s="257"/>
      <c r="LDX845" s="257"/>
      <c r="LDY845" s="257"/>
      <c r="LDZ845" s="257"/>
      <c r="LEA845" s="257"/>
      <c r="LEB845" s="257"/>
      <c r="LEC845" s="257"/>
      <c r="LED845" s="257"/>
      <c r="LEE845" s="257"/>
      <c r="LEF845" s="257"/>
      <c r="LEG845" s="257"/>
      <c r="LEH845" s="257"/>
      <c r="LEI845" s="257"/>
      <c r="LEJ845" s="257"/>
      <c r="LEK845" s="257"/>
      <c r="LEL845" s="257"/>
      <c r="LEM845" s="257"/>
      <c r="LEN845" s="257"/>
      <c r="LEO845" s="257"/>
      <c r="LEP845" s="257"/>
      <c r="LEQ845" s="257"/>
      <c r="LER845" s="257"/>
      <c r="LES845" s="257"/>
      <c r="LET845" s="257"/>
      <c r="LEU845" s="257"/>
      <c r="LEV845" s="257"/>
      <c r="LEW845" s="257"/>
      <c r="LEX845" s="257"/>
      <c r="LEY845" s="257"/>
      <c r="LEZ845" s="257"/>
      <c r="LFA845" s="257"/>
      <c r="LFB845" s="257"/>
      <c r="LFC845" s="257"/>
      <c r="LFD845" s="257"/>
      <c r="LFE845" s="257"/>
      <c r="LFF845" s="257"/>
      <c r="LFG845" s="257"/>
      <c r="LFH845" s="257"/>
      <c r="LFI845" s="257"/>
      <c r="LFJ845" s="257"/>
      <c r="LFK845" s="257"/>
      <c r="LFL845" s="257"/>
      <c r="LFM845" s="257"/>
      <c r="LFN845" s="257"/>
      <c r="LFO845" s="257"/>
      <c r="LFP845" s="257"/>
      <c r="LFQ845" s="257"/>
      <c r="LFR845" s="257"/>
      <c r="LFS845" s="257"/>
      <c r="LFT845" s="257"/>
      <c r="LFU845" s="257"/>
      <c r="LFV845" s="257"/>
      <c r="LFW845" s="257"/>
      <c r="LFX845" s="257"/>
      <c r="LFY845" s="257"/>
      <c r="LFZ845" s="257"/>
      <c r="LGA845" s="257"/>
      <c r="LGB845" s="257"/>
      <c r="LGC845" s="257"/>
      <c r="LGD845" s="257"/>
      <c r="LGE845" s="257"/>
      <c r="LGF845" s="257"/>
      <c r="LGG845" s="257"/>
      <c r="LGH845" s="257"/>
      <c r="LGI845" s="257"/>
      <c r="LGJ845" s="257"/>
      <c r="LGK845" s="257"/>
      <c r="LGL845" s="257"/>
      <c r="LGM845" s="257"/>
      <c r="LGN845" s="257"/>
      <c r="LGO845" s="257"/>
      <c r="LGP845" s="257"/>
      <c r="LGQ845" s="257"/>
      <c r="LGR845" s="257"/>
      <c r="LGS845" s="257"/>
      <c r="LGT845" s="257"/>
      <c r="LGU845" s="257"/>
      <c r="LGV845" s="257"/>
      <c r="LGW845" s="257"/>
      <c r="LGX845" s="257"/>
      <c r="LGY845" s="257"/>
      <c r="LGZ845" s="257"/>
      <c r="LHA845" s="257"/>
      <c r="LHB845" s="257"/>
      <c r="LHC845" s="257"/>
      <c r="LHD845" s="257"/>
      <c r="LHE845" s="257"/>
      <c r="LHF845" s="257"/>
      <c r="LHG845" s="257"/>
      <c r="LHH845" s="257"/>
      <c r="LHI845" s="257"/>
      <c r="LHJ845" s="257"/>
      <c r="LHK845" s="257"/>
      <c r="LHL845" s="257"/>
      <c r="LHM845" s="257"/>
      <c r="LHN845" s="257"/>
      <c r="LHO845" s="257"/>
      <c r="LHP845" s="257"/>
      <c r="LHQ845" s="257"/>
      <c r="LHR845" s="257"/>
      <c r="LHS845" s="257"/>
      <c r="LHT845" s="257"/>
      <c r="LHU845" s="257"/>
      <c r="LHV845" s="257"/>
      <c r="LHW845" s="257"/>
      <c r="LHX845" s="257"/>
      <c r="LHY845" s="257"/>
      <c r="LHZ845" s="257"/>
      <c r="LIA845" s="257"/>
      <c r="LIB845" s="257"/>
      <c r="LIC845" s="257"/>
      <c r="LID845" s="257"/>
      <c r="LIE845" s="257"/>
      <c r="LIF845" s="257"/>
      <c r="LIG845" s="257"/>
      <c r="LIH845" s="257"/>
      <c r="LII845" s="257"/>
      <c r="LIJ845" s="257"/>
      <c r="LIK845" s="257"/>
      <c r="LIL845" s="257"/>
      <c r="LIM845" s="257"/>
      <c r="LIN845" s="257"/>
      <c r="LIO845" s="257"/>
      <c r="LIP845" s="257"/>
      <c r="LIQ845" s="257"/>
      <c r="LIR845" s="257"/>
      <c r="LIS845" s="257"/>
      <c r="LIT845" s="257"/>
      <c r="LIU845" s="257"/>
      <c r="LIV845" s="257"/>
      <c r="LIW845" s="257"/>
      <c r="LIX845" s="257"/>
      <c r="LIY845" s="257"/>
      <c r="LIZ845" s="257"/>
      <c r="LJA845" s="257"/>
      <c r="LJB845" s="257"/>
      <c r="LJC845" s="257"/>
      <c r="LJD845" s="257"/>
      <c r="LJE845" s="257"/>
      <c r="LJF845" s="257"/>
      <c r="LJG845" s="257"/>
      <c r="LJH845" s="257"/>
      <c r="LJI845" s="257"/>
      <c r="LJJ845" s="257"/>
      <c r="LJK845" s="257"/>
      <c r="LJL845" s="257"/>
      <c r="LJM845" s="257"/>
      <c r="LJN845" s="257"/>
      <c r="LJO845" s="257"/>
      <c r="LJP845" s="257"/>
      <c r="LJQ845" s="257"/>
      <c r="LJR845" s="257"/>
      <c r="LJS845" s="257"/>
      <c r="LJT845" s="257"/>
      <c r="LJU845" s="257"/>
      <c r="LJV845" s="257"/>
      <c r="LJW845" s="257"/>
      <c r="LJX845" s="257"/>
      <c r="LJY845" s="257"/>
      <c r="LJZ845" s="257"/>
      <c r="LKA845" s="257"/>
      <c r="LKB845" s="257"/>
      <c r="LKC845" s="257"/>
      <c r="LKD845" s="257"/>
      <c r="LKE845" s="257"/>
      <c r="LKF845" s="257"/>
      <c r="LKG845" s="257"/>
      <c r="LKH845" s="257"/>
      <c r="LKI845" s="257"/>
      <c r="LKJ845" s="257"/>
      <c r="LKK845" s="257"/>
      <c r="LKL845" s="257"/>
      <c r="LKM845" s="257"/>
      <c r="LKN845" s="257"/>
      <c r="LKO845" s="257"/>
      <c r="LKP845" s="257"/>
      <c r="LKQ845" s="257"/>
      <c r="LKR845" s="257"/>
      <c r="LKS845" s="257"/>
      <c r="LKT845" s="257"/>
      <c r="LKU845" s="257"/>
      <c r="LKV845" s="257"/>
      <c r="LKW845" s="257"/>
      <c r="LKX845" s="257"/>
      <c r="LKY845" s="257"/>
      <c r="LKZ845" s="257"/>
      <c r="LLA845" s="257"/>
      <c r="LLB845" s="257"/>
      <c r="LLC845" s="257"/>
      <c r="LLD845" s="257"/>
      <c r="LLE845" s="257"/>
      <c r="LLF845" s="257"/>
      <c r="LLG845" s="257"/>
      <c r="LLH845" s="257"/>
      <c r="LLI845" s="257"/>
      <c r="LLJ845" s="257"/>
      <c r="LLK845" s="257"/>
      <c r="LLL845" s="257"/>
      <c r="LLM845" s="257"/>
      <c r="LLN845" s="257"/>
      <c r="LLO845" s="257"/>
      <c r="LLP845" s="257"/>
      <c r="LLQ845" s="257"/>
      <c r="LLR845" s="257"/>
      <c r="LLS845" s="257"/>
      <c r="LLT845" s="257"/>
      <c r="LLU845" s="257"/>
      <c r="LLV845" s="257"/>
      <c r="LLW845" s="257"/>
      <c r="LLX845" s="257"/>
      <c r="LLY845" s="257"/>
      <c r="LLZ845" s="257"/>
      <c r="LMA845" s="257"/>
      <c r="LMB845" s="257"/>
      <c r="LMC845" s="257"/>
      <c r="LMD845" s="257"/>
      <c r="LME845" s="257"/>
      <c r="LMF845" s="257"/>
      <c r="LMG845" s="257"/>
      <c r="LMH845" s="257"/>
      <c r="LMI845" s="257"/>
      <c r="LMJ845" s="257"/>
      <c r="LMK845" s="257"/>
      <c r="LML845" s="257"/>
      <c r="LMM845" s="257"/>
      <c r="LMN845" s="257"/>
      <c r="LMO845" s="257"/>
      <c r="LMP845" s="257"/>
      <c r="LMQ845" s="257"/>
      <c r="LMR845" s="257"/>
      <c r="LMS845" s="257"/>
      <c r="LMT845" s="257"/>
      <c r="LMU845" s="257"/>
      <c r="LMV845" s="257"/>
      <c r="LMW845" s="257"/>
      <c r="LMX845" s="257"/>
      <c r="LMY845" s="257"/>
      <c r="LMZ845" s="257"/>
      <c r="LNA845" s="257"/>
      <c r="LNB845" s="257"/>
      <c r="LNC845" s="257"/>
      <c r="LND845" s="257"/>
      <c r="LNE845" s="257"/>
      <c r="LNF845" s="257"/>
      <c r="LNG845" s="257"/>
      <c r="LNH845" s="257"/>
      <c r="LNI845" s="257"/>
      <c r="LNJ845" s="257"/>
      <c r="LNK845" s="257"/>
      <c r="LNL845" s="257"/>
      <c r="LNM845" s="257"/>
      <c r="LNN845" s="257"/>
      <c r="LNO845" s="257"/>
      <c r="LNP845" s="257"/>
      <c r="LNQ845" s="257"/>
      <c r="LNR845" s="257"/>
      <c r="LNS845" s="257"/>
      <c r="LNT845" s="257"/>
      <c r="LNU845" s="257"/>
      <c r="LNV845" s="257"/>
      <c r="LNW845" s="257"/>
      <c r="LNX845" s="257"/>
      <c r="LNY845" s="257"/>
      <c r="LNZ845" s="257"/>
      <c r="LOA845" s="257"/>
      <c r="LOB845" s="257"/>
      <c r="LOC845" s="257"/>
      <c r="LOD845" s="257"/>
      <c r="LOE845" s="257"/>
      <c r="LOF845" s="257"/>
      <c r="LOG845" s="257"/>
      <c r="LOH845" s="257"/>
      <c r="LOI845" s="257"/>
      <c r="LOJ845" s="257"/>
      <c r="LOK845" s="257"/>
      <c r="LOL845" s="257"/>
      <c r="LOM845" s="257"/>
      <c r="LON845" s="257"/>
      <c r="LOO845" s="257"/>
      <c r="LOP845" s="257"/>
      <c r="LOQ845" s="257"/>
      <c r="LOR845" s="257"/>
      <c r="LOS845" s="257"/>
      <c r="LOT845" s="257"/>
      <c r="LOU845" s="257"/>
      <c r="LOV845" s="257"/>
      <c r="LOW845" s="257"/>
      <c r="LOX845" s="257"/>
      <c r="LOY845" s="257"/>
      <c r="LOZ845" s="257"/>
      <c r="LPA845" s="257"/>
      <c r="LPB845" s="257"/>
      <c r="LPC845" s="257"/>
      <c r="LPD845" s="257"/>
      <c r="LPE845" s="257"/>
      <c r="LPF845" s="257"/>
      <c r="LPG845" s="257"/>
      <c r="LPH845" s="257"/>
      <c r="LPI845" s="257"/>
      <c r="LPJ845" s="257"/>
      <c r="LPK845" s="257"/>
      <c r="LPL845" s="257"/>
      <c r="LPM845" s="257"/>
      <c r="LPN845" s="257"/>
      <c r="LPO845" s="257"/>
      <c r="LPP845" s="257"/>
      <c r="LPQ845" s="257"/>
      <c r="LPR845" s="257"/>
      <c r="LPS845" s="257"/>
      <c r="LPT845" s="257"/>
      <c r="LPU845" s="257"/>
      <c r="LPV845" s="257"/>
      <c r="LPW845" s="257"/>
      <c r="LPX845" s="257"/>
      <c r="LPY845" s="257"/>
      <c r="LPZ845" s="257"/>
      <c r="LQA845" s="257"/>
      <c r="LQB845" s="257"/>
      <c r="LQC845" s="257"/>
      <c r="LQD845" s="257"/>
      <c r="LQE845" s="257"/>
      <c r="LQF845" s="257"/>
      <c r="LQG845" s="257"/>
      <c r="LQH845" s="257"/>
      <c r="LQI845" s="257"/>
      <c r="LQJ845" s="257"/>
      <c r="LQK845" s="257"/>
      <c r="LQL845" s="257"/>
      <c r="LQM845" s="257"/>
      <c r="LQN845" s="257"/>
      <c r="LQO845" s="257"/>
      <c r="LQP845" s="257"/>
      <c r="LQQ845" s="257"/>
      <c r="LQR845" s="257"/>
      <c r="LQS845" s="257"/>
      <c r="LQT845" s="257"/>
      <c r="LQU845" s="257"/>
      <c r="LQV845" s="257"/>
      <c r="LQW845" s="257"/>
      <c r="LQX845" s="257"/>
      <c r="LQY845" s="257"/>
      <c r="LQZ845" s="257"/>
      <c r="LRA845" s="257"/>
      <c r="LRB845" s="257"/>
      <c r="LRC845" s="257"/>
      <c r="LRD845" s="257"/>
      <c r="LRE845" s="257"/>
      <c r="LRF845" s="257"/>
      <c r="LRG845" s="257"/>
      <c r="LRH845" s="257"/>
      <c r="LRI845" s="257"/>
      <c r="LRJ845" s="257"/>
      <c r="LRK845" s="257"/>
      <c r="LRL845" s="257"/>
      <c r="LRM845" s="257"/>
      <c r="LRN845" s="257"/>
      <c r="LRO845" s="257"/>
      <c r="LRP845" s="257"/>
      <c r="LRQ845" s="257"/>
      <c r="LRR845" s="257"/>
      <c r="LRS845" s="257"/>
      <c r="LRT845" s="257"/>
      <c r="LRU845" s="257"/>
      <c r="LRV845" s="257"/>
      <c r="LRW845" s="257"/>
      <c r="LRX845" s="257"/>
      <c r="LRY845" s="257"/>
      <c r="LRZ845" s="257"/>
      <c r="LSA845" s="257"/>
      <c r="LSB845" s="257"/>
      <c r="LSC845" s="257"/>
      <c r="LSD845" s="257"/>
      <c r="LSE845" s="257"/>
      <c r="LSF845" s="257"/>
      <c r="LSG845" s="257"/>
      <c r="LSH845" s="257"/>
      <c r="LSI845" s="257"/>
      <c r="LSJ845" s="257"/>
      <c r="LSK845" s="257"/>
      <c r="LSL845" s="257"/>
      <c r="LSM845" s="257"/>
      <c r="LSN845" s="257"/>
      <c r="LSO845" s="257"/>
      <c r="LSP845" s="257"/>
      <c r="LSQ845" s="257"/>
      <c r="LSR845" s="257"/>
      <c r="LSS845" s="257"/>
      <c r="LST845" s="257"/>
      <c r="LSU845" s="257"/>
      <c r="LSV845" s="257"/>
      <c r="LSW845" s="257"/>
      <c r="LSX845" s="257"/>
      <c r="LSY845" s="257"/>
      <c r="LSZ845" s="257"/>
      <c r="LTA845" s="257"/>
      <c r="LTB845" s="257"/>
      <c r="LTC845" s="257"/>
      <c r="LTD845" s="257"/>
      <c r="LTE845" s="257"/>
      <c r="LTF845" s="257"/>
      <c r="LTG845" s="257"/>
      <c r="LTH845" s="257"/>
      <c r="LTI845" s="257"/>
      <c r="LTJ845" s="257"/>
      <c r="LTK845" s="257"/>
      <c r="LTL845" s="257"/>
      <c r="LTM845" s="257"/>
      <c r="LTN845" s="257"/>
      <c r="LTO845" s="257"/>
      <c r="LTP845" s="257"/>
      <c r="LTQ845" s="257"/>
      <c r="LTR845" s="257"/>
      <c r="LTS845" s="257"/>
      <c r="LTT845" s="257"/>
      <c r="LTU845" s="257"/>
      <c r="LTV845" s="257"/>
      <c r="LTW845" s="257"/>
      <c r="LTX845" s="257"/>
      <c r="LTY845" s="257"/>
      <c r="LTZ845" s="257"/>
      <c r="LUA845" s="257"/>
      <c r="LUB845" s="257"/>
      <c r="LUC845" s="257"/>
      <c r="LUD845" s="257"/>
      <c r="LUE845" s="257"/>
      <c r="LUF845" s="257"/>
      <c r="LUG845" s="257"/>
      <c r="LUH845" s="257"/>
      <c r="LUI845" s="257"/>
      <c r="LUJ845" s="257"/>
      <c r="LUK845" s="257"/>
      <c r="LUL845" s="257"/>
      <c r="LUM845" s="257"/>
      <c r="LUN845" s="257"/>
      <c r="LUO845" s="257"/>
      <c r="LUP845" s="257"/>
      <c r="LUQ845" s="257"/>
      <c r="LUR845" s="257"/>
      <c r="LUS845" s="257"/>
      <c r="LUT845" s="257"/>
      <c r="LUU845" s="257"/>
      <c r="LUV845" s="257"/>
      <c r="LUW845" s="257"/>
      <c r="LUX845" s="257"/>
      <c r="LUY845" s="257"/>
      <c r="LUZ845" s="257"/>
      <c r="LVA845" s="257"/>
      <c r="LVB845" s="257"/>
      <c r="LVC845" s="257"/>
      <c r="LVD845" s="257"/>
      <c r="LVE845" s="257"/>
      <c r="LVF845" s="257"/>
      <c r="LVG845" s="257"/>
      <c r="LVH845" s="257"/>
      <c r="LVI845" s="257"/>
      <c r="LVJ845" s="257"/>
      <c r="LVK845" s="257"/>
      <c r="LVL845" s="257"/>
      <c r="LVM845" s="257"/>
      <c r="LVN845" s="257"/>
      <c r="LVO845" s="257"/>
      <c r="LVP845" s="257"/>
      <c r="LVQ845" s="257"/>
      <c r="LVR845" s="257"/>
      <c r="LVS845" s="257"/>
      <c r="LVT845" s="257"/>
      <c r="LVU845" s="257"/>
      <c r="LVV845" s="257"/>
      <c r="LVW845" s="257"/>
      <c r="LVX845" s="257"/>
      <c r="LVY845" s="257"/>
      <c r="LVZ845" s="257"/>
      <c r="LWA845" s="257"/>
      <c r="LWB845" s="257"/>
      <c r="LWC845" s="257"/>
      <c r="LWD845" s="257"/>
      <c r="LWE845" s="257"/>
      <c r="LWF845" s="257"/>
      <c r="LWG845" s="257"/>
      <c r="LWH845" s="257"/>
      <c r="LWI845" s="257"/>
      <c r="LWJ845" s="257"/>
      <c r="LWK845" s="257"/>
      <c r="LWL845" s="257"/>
      <c r="LWM845" s="257"/>
      <c r="LWN845" s="257"/>
      <c r="LWO845" s="257"/>
      <c r="LWP845" s="257"/>
      <c r="LWQ845" s="257"/>
      <c r="LWR845" s="257"/>
      <c r="LWS845" s="257"/>
      <c r="LWT845" s="257"/>
      <c r="LWU845" s="257"/>
      <c r="LWV845" s="257"/>
      <c r="LWW845" s="257"/>
      <c r="LWX845" s="257"/>
      <c r="LWY845" s="257"/>
      <c r="LWZ845" s="257"/>
      <c r="LXA845" s="257"/>
      <c r="LXB845" s="257"/>
      <c r="LXC845" s="257"/>
      <c r="LXD845" s="257"/>
      <c r="LXE845" s="257"/>
      <c r="LXF845" s="257"/>
      <c r="LXG845" s="257"/>
      <c r="LXH845" s="257"/>
      <c r="LXI845" s="257"/>
      <c r="LXJ845" s="257"/>
      <c r="LXK845" s="257"/>
      <c r="LXL845" s="257"/>
      <c r="LXM845" s="257"/>
      <c r="LXN845" s="257"/>
      <c r="LXO845" s="257"/>
      <c r="LXP845" s="257"/>
      <c r="LXQ845" s="257"/>
      <c r="LXR845" s="257"/>
      <c r="LXS845" s="257"/>
      <c r="LXT845" s="257"/>
      <c r="LXU845" s="257"/>
      <c r="LXV845" s="257"/>
      <c r="LXW845" s="257"/>
      <c r="LXX845" s="257"/>
      <c r="LXY845" s="257"/>
      <c r="LXZ845" s="257"/>
      <c r="LYA845" s="257"/>
      <c r="LYB845" s="257"/>
      <c r="LYC845" s="257"/>
      <c r="LYD845" s="257"/>
      <c r="LYE845" s="257"/>
      <c r="LYF845" s="257"/>
      <c r="LYG845" s="257"/>
      <c r="LYH845" s="257"/>
      <c r="LYI845" s="257"/>
      <c r="LYJ845" s="257"/>
      <c r="LYK845" s="257"/>
      <c r="LYL845" s="257"/>
      <c r="LYM845" s="257"/>
      <c r="LYN845" s="257"/>
      <c r="LYO845" s="257"/>
      <c r="LYP845" s="257"/>
      <c r="LYQ845" s="257"/>
      <c r="LYR845" s="257"/>
      <c r="LYS845" s="257"/>
      <c r="LYT845" s="257"/>
      <c r="LYU845" s="257"/>
      <c r="LYV845" s="257"/>
      <c r="LYW845" s="257"/>
      <c r="LYX845" s="257"/>
      <c r="LYY845" s="257"/>
      <c r="LYZ845" s="257"/>
      <c r="LZA845" s="257"/>
      <c r="LZB845" s="257"/>
      <c r="LZC845" s="257"/>
      <c r="LZD845" s="257"/>
      <c r="LZE845" s="257"/>
      <c r="LZF845" s="257"/>
      <c r="LZG845" s="257"/>
      <c r="LZH845" s="257"/>
      <c r="LZI845" s="257"/>
      <c r="LZJ845" s="257"/>
      <c r="LZK845" s="257"/>
      <c r="LZL845" s="257"/>
      <c r="LZM845" s="257"/>
      <c r="LZN845" s="257"/>
      <c r="LZO845" s="257"/>
      <c r="LZP845" s="257"/>
      <c r="LZQ845" s="257"/>
      <c r="LZR845" s="257"/>
      <c r="LZS845" s="257"/>
      <c r="LZT845" s="257"/>
      <c r="LZU845" s="257"/>
      <c r="LZV845" s="257"/>
      <c r="LZW845" s="257"/>
      <c r="LZX845" s="257"/>
      <c r="LZY845" s="257"/>
      <c r="LZZ845" s="257"/>
      <c r="MAA845" s="257"/>
      <c r="MAB845" s="257"/>
      <c r="MAC845" s="257"/>
      <c r="MAD845" s="257"/>
      <c r="MAE845" s="257"/>
      <c r="MAF845" s="257"/>
      <c r="MAG845" s="257"/>
      <c r="MAH845" s="257"/>
      <c r="MAI845" s="257"/>
      <c r="MAJ845" s="257"/>
      <c r="MAK845" s="257"/>
      <c r="MAL845" s="257"/>
      <c r="MAM845" s="257"/>
      <c r="MAN845" s="257"/>
      <c r="MAO845" s="257"/>
      <c r="MAP845" s="257"/>
      <c r="MAQ845" s="257"/>
      <c r="MAR845" s="257"/>
      <c r="MAS845" s="257"/>
      <c r="MAT845" s="257"/>
      <c r="MAU845" s="257"/>
      <c r="MAV845" s="257"/>
      <c r="MAW845" s="257"/>
      <c r="MAX845" s="257"/>
      <c r="MAY845" s="257"/>
      <c r="MAZ845" s="257"/>
      <c r="MBA845" s="257"/>
      <c r="MBB845" s="257"/>
      <c r="MBC845" s="257"/>
      <c r="MBD845" s="257"/>
      <c r="MBE845" s="257"/>
      <c r="MBF845" s="257"/>
      <c r="MBG845" s="257"/>
      <c r="MBH845" s="257"/>
      <c r="MBI845" s="257"/>
      <c r="MBJ845" s="257"/>
      <c r="MBK845" s="257"/>
      <c r="MBL845" s="257"/>
      <c r="MBM845" s="257"/>
      <c r="MBN845" s="257"/>
      <c r="MBO845" s="257"/>
      <c r="MBP845" s="257"/>
      <c r="MBQ845" s="257"/>
      <c r="MBR845" s="257"/>
      <c r="MBS845" s="257"/>
      <c r="MBT845" s="257"/>
      <c r="MBU845" s="257"/>
      <c r="MBV845" s="257"/>
      <c r="MBW845" s="257"/>
      <c r="MBX845" s="257"/>
      <c r="MBY845" s="257"/>
      <c r="MBZ845" s="257"/>
      <c r="MCA845" s="257"/>
      <c r="MCB845" s="257"/>
      <c r="MCC845" s="257"/>
      <c r="MCD845" s="257"/>
      <c r="MCE845" s="257"/>
      <c r="MCF845" s="257"/>
      <c r="MCG845" s="257"/>
      <c r="MCH845" s="257"/>
      <c r="MCI845" s="257"/>
      <c r="MCJ845" s="257"/>
      <c r="MCK845" s="257"/>
      <c r="MCL845" s="257"/>
      <c r="MCM845" s="257"/>
      <c r="MCN845" s="257"/>
      <c r="MCO845" s="257"/>
      <c r="MCP845" s="257"/>
      <c r="MCQ845" s="257"/>
      <c r="MCR845" s="257"/>
      <c r="MCS845" s="257"/>
      <c r="MCT845" s="257"/>
      <c r="MCU845" s="257"/>
      <c r="MCV845" s="257"/>
      <c r="MCW845" s="257"/>
      <c r="MCX845" s="257"/>
      <c r="MCY845" s="257"/>
      <c r="MCZ845" s="257"/>
      <c r="MDA845" s="257"/>
      <c r="MDB845" s="257"/>
      <c r="MDC845" s="257"/>
      <c r="MDD845" s="257"/>
      <c r="MDE845" s="257"/>
      <c r="MDF845" s="257"/>
      <c r="MDG845" s="257"/>
      <c r="MDH845" s="257"/>
      <c r="MDI845" s="257"/>
      <c r="MDJ845" s="257"/>
      <c r="MDK845" s="257"/>
      <c r="MDL845" s="257"/>
      <c r="MDM845" s="257"/>
      <c r="MDN845" s="257"/>
      <c r="MDO845" s="257"/>
      <c r="MDP845" s="257"/>
      <c r="MDQ845" s="257"/>
      <c r="MDR845" s="257"/>
      <c r="MDS845" s="257"/>
      <c r="MDT845" s="257"/>
      <c r="MDU845" s="257"/>
      <c r="MDV845" s="257"/>
      <c r="MDW845" s="257"/>
      <c r="MDX845" s="257"/>
      <c r="MDY845" s="257"/>
      <c r="MDZ845" s="257"/>
      <c r="MEA845" s="257"/>
      <c r="MEB845" s="257"/>
      <c r="MEC845" s="257"/>
      <c r="MED845" s="257"/>
      <c r="MEE845" s="257"/>
      <c r="MEF845" s="257"/>
      <c r="MEG845" s="257"/>
      <c r="MEH845" s="257"/>
      <c r="MEI845" s="257"/>
      <c r="MEJ845" s="257"/>
      <c r="MEK845" s="257"/>
      <c r="MEL845" s="257"/>
      <c r="MEM845" s="257"/>
      <c r="MEN845" s="257"/>
      <c r="MEO845" s="257"/>
      <c r="MEP845" s="257"/>
      <c r="MEQ845" s="257"/>
      <c r="MER845" s="257"/>
      <c r="MES845" s="257"/>
      <c r="MET845" s="257"/>
      <c r="MEU845" s="257"/>
      <c r="MEV845" s="257"/>
      <c r="MEW845" s="257"/>
      <c r="MEX845" s="257"/>
      <c r="MEY845" s="257"/>
      <c r="MEZ845" s="257"/>
      <c r="MFA845" s="257"/>
      <c r="MFB845" s="257"/>
      <c r="MFC845" s="257"/>
      <c r="MFD845" s="257"/>
      <c r="MFE845" s="257"/>
      <c r="MFF845" s="257"/>
      <c r="MFG845" s="257"/>
      <c r="MFH845" s="257"/>
      <c r="MFI845" s="257"/>
      <c r="MFJ845" s="257"/>
      <c r="MFK845" s="257"/>
      <c r="MFL845" s="257"/>
      <c r="MFM845" s="257"/>
      <c r="MFN845" s="257"/>
      <c r="MFO845" s="257"/>
      <c r="MFP845" s="257"/>
      <c r="MFQ845" s="257"/>
      <c r="MFR845" s="257"/>
      <c r="MFS845" s="257"/>
      <c r="MFT845" s="257"/>
      <c r="MFU845" s="257"/>
      <c r="MFV845" s="257"/>
      <c r="MFW845" s="257"/>
      <c r="MFX845" s="257"/>
      <c r="MFY845" s="257"/>
      <c r="MFZ845" s="257"/>
      <c r="MGA845" s="257"/>
      <c r="MGB845" s="257"/>
      <c r="MGC845" s="257"/>
      <c r="MGD845" s="257"/>
      <c r="MGE845" s="257"/>
      <c r="MGF845" s="257"/>
      <c r="MGG845" s="257"/>
      <c r="MGH845" s="257"/>
      <c r="MGI845" s="257"/>
      <c r="MGJ845" s="257"/>
      <c r="MGK845" s="257"/>
      <c r="MGL845" s="257"/>
      <c r="MGM845" s="257"/>
      <c r="MGN845" s="257"/>
      <c r="MGO845" s="257"/>
      <c r="MGP845" s="257"/>
      <c r="MGQ845" s="257"/>
      <c r="MGR845" s="257"/>
      <c r="MGS845" s="257"/>
      <c r="MGT845" s="257"/>
      <c r="MGU845" s="257"/>
      <c r="MGV845" s="257"/>
      <c r="MGW845" s="257"/>
      <c r="MGX845" s="257"/>
      <c r="MGY845" s="257"/>
      <c r="MGZ845" s="257"/>
      <c r="MHA845" s="257"/>
      <c r="MHB845" s="257"/>
      <c r="MHC845" s="257"/>
      <c r="MHD845" s="257"/>
      <c r="MHE845" s="257"/>
      <c r="MHF845" s="257"/>
      <c r="MHG845" s="257"/>
      <c r="MHH845" s="257"/>
      <c r="MHI845" s="257"/>
      <c r="MHJ845" s="257"/>
      <c r="MHK845" s="257"/>
      <c r="MHL845" s="257"/>
      <c r="MHM845" s="257"/>
      <c r="MHN845" s="257"/>
      <c r="MHO845" s="257"/>
      <c r="MHP845" s="257"/>
      <c r="MHQ845" s="257"/>
      <c r="MHR845" s="257"/>
      <c r="MHS845" s="257"/>
      <c r="MHT845" s="257"/>
      <c r="MHU845" s="257"/>
      <c r="MHV845" s="257"/>
      <c r="MHW845" s="257"/>
      <c r="MHX845" s="257"/>
      <c r="MHY845" s="257"/>
      <c r="MHZ845" s="257"/>
      <c r="MIA845" s="257"/>
      <c r="MIB845" s="257"/>
      <c r="MIC845" s="257"/>
      <c r="MID845" s="257"/>
      <c r="MIE845" s="257"/>
      <c r="MIF845" s="257"/>
      <c r="MIG845" s="257"/>
      <c r="MIH845" s="257"/>
      <c r="MII845" s="257"/>
      <c r="MIJ845" s="257"/>
      <c r="MIK845" s="257"/>
      <c r="MIL845" s="257"/>
      <c r="MIM845" s="257"/>
      <c r="MIN845" s="257"/>
      <c r="MIO845" s="257"/>
      <c r="MIP845" s="257"/>
      <c r="MIQ845" s="257"/>
      <c r="MIR845" s="257"/>
      <c r="MIS845" s="257"/>
      <c r="MIT845" s="257"/>
      <c r="MIU845" s="257"/>
      <c r="MIV845" s="257"/>
      <c r="MIW845" s="257"/>
      <c r="MIX845" s="257"/>
      <c r="MIY845" s="257"/>
      <c r="MIZ845" s="257"/>
      <c r="MJA845" s="257"/>
      <c r="MJB845" s="257"/>
      <c r="MJC845" s="257"/>
      <c r="MJD845" s="257"/>
      <c r="MJE845" s="257"/>
      <c r="MJF845" s="257"/>
      <c r="MJG845" s="257"/>
      <c r="MJH845" s="257"/>
      <c r="MJI845" s="257"/>
      <c r="MJJ845" s="257"/>
      <c r="MJK845" s="257"/>
      <c r="MJL845" s="257"/>
      <c r="MJM845" s="257"/>
      <c r="MJN845" s="257"/>
      <c r="MJO845" s="257"/>
      <c r="MJP845" s="257"/>
      <c r="MJQ845" s="257"/>
      <c r="MJR845" s="257"/>
      <c r="MJS845" s="257"/>
      <c r="MJT845" s="257"/>
      <c r="MJU845" s="257"/>
      <c r="MJV845" s="257"/>
      <c r="MJW845" s="257"/>
      <c r="MJX845" s="257"/>
      <c r="MJY845" s="257"/>
      <c r="MJZ845" s="257"/>
      <c r="MKA845" s="257"/>
      <c r="MKB845" s="257"/>
      <c r="MKC845" s="257"/>
      <c r="MKD845" s="257"/>
      <c r="MKE845" s="257"/>
      <c r="MKF845" s="257"/>
      <c r="MKG845" s="257"/>
      <c r="MKH845" s="257"/>
      <c r="MKI845" s="257"/>
      <c r="MKJ845" s="257"/>
      <c r="MKK845" s="257"/>
      <c r="MKL845" s="257"/>
      <c r="MKM845" s="257"/>
      <c r="MKN845" s="257"/>
      <c r="MKO845" s="257"/>
      <c r="MKP845" s="257"/>
      <c r="MKQ845" s="257"/>
      <c r="MKR845" s="257"/>
      <c r="MKS845" s="257"/>
      <c r="MKT845" s="257"/>
      <c r="MKU845" s="257"/>
      <c r="MKV845" s="257"/>
      <c r="MKW845" s="257"/>
      <c r="MKX845" s="257"/>
      <c r="MKY845" s="257"/>
      <c r="MKZ845" s="257"/>
      <c r="MLA845" s="257"/>
      <c r="MLB845" s="257"/>
      <c r="MLC845" s="257"/>
      <c r="MLD845" s="257"/>
      <c r="MLE845" s="257"/>
      <c r="MLF845" s="257"/>
      <c r="MLG845" s="257"/>
      <c r="MLH845" s="257"/>
      <c r="MLI845" s="257"/>
      <c r="MLJ845" s="257"/>
      <c r="MLK845" s="257"/>
      <c r="MLL845" s="257"/>
      <c r="MLM845" s="257"/>
      <c r="MLN845" s="257"/>
      <c r="MLO845" s="257"/>
      <c r="MLP845" s="257"/>
      <c r="MLQ845" s="257"/>
      <c r="MLR845" s="257"/>
      <c r="MLS845" s="257"/>
      <c r="MLT845" s="257"/>
      <c r="MLU845" s="257"/>
      <c r="MLV845" s="257"/>
      <c r="MLW845" s="257"/>
      <c r="MLX845" s="257"/>
      <c r="MLY845" s="257"/>
      <c r="MLZ845" s="257"/>
      <c r="MMA845" s="257"/>
      <c r="MMB845" s="257"/>
      <c r="MMC845" s="257"/>
      <c r="MMD845" s="257"/>
      <c r="MME845" s="257"/>
      <c r="MMF845" s="257"/>
      <c r="MMG845" s="257"/>
      <c r="MMH845" s="257"/>
      <c r="MMI845" s="257"/>
      <c r="MMJ845" s="257"/>
      <c r="MMK845" s="257"/>
      <c r="MML845" s="257"/>
      <c r="MMM845" s="257"/>
      <c r="MMN845" s="257"/>
      <c r="MMO845" s="257"/>
      <c r="MMP845" s="257"/>
      <c r="MMQ845" s="257"/>
      <c r="MMR845" s="257"/>
      <c r="MMS845" s="257"/>
      <c r="MMT845" s="257"/>
      <c r="MMU845" s="257"/>
      <c r="MMV845" s="257"/>
      <c r="MMW845" s="257"/>
      <c r="MMX845" s="257"/>
      <c r="MMY845" s="257"/>
      <c r="MMZ845" s="257"/>
      <c r="MNA845" s="257"/>
      <c r="MNB845" s="257"/>
      <c r="MNC845" s="257"/>
      <c r="MND845" s="257"/>
      <c r="MNE845" s="257"/>
      <c r="MNF845" s="257"/>
      <c r="MNG845" s="257"/>
      <c r="MNH845" s="257"/>
      <c r="MNI845" s="257"/>
      <c r="MNJ845" s="257"/>
      <c r="MNK845" s="257"/>
      <c r="MNL845" s="257"/>
      <c r="MNM845" s="257"/>
      <c r="MNN845" s="257"/>
      <c r="MNO845" s="257"/>
      <c r="MNP845" s="257"/>
      <c r="MNQ845" s="257"/>
      <c r="MNR845" s="257"/>
      <c r="MNS845" s="257"/>
      <c r="MNT845" s="257"/>
      <c r="MNU845" s="257"/>
      <c r="MNV845" s="257"/>
      <c r="MNW845" s="257"/>
      <c r="MNX845" s="257"/>
      <c r="MNY845" s="257"/>
      <c r="MNZ845" s="257"/>
      <c r="MOA845" s="257"/>
      <c r="MOB845" s="257"/>
      <c r="MOC845" s="257"/>
      <c r="MOD845" s="257"/>
      <c r="MOE845" s="257"/>
      <c r="MOF845" s="257"/>
      <c r="MOG845" s="257"/>
      <c r="MOH845" s="257"/>
      <c r="MOI845" s="257"/>
      <c r="MOJ845" s="257"/>
      <c r="MOK845" s="257"/>
      <c r="MOL845" s="257"/>
      <c r="MOM845" s="257"/>
      <c r="MON845" s="257"/>
      <c r="MOO845" s="257"/>
      <c r="MOP845" s="257"/>
      <c r="MOQ845" s="257"/>
      <c r="MOR845" s="257"/>
      <c r="MOS845" s="257"/>
      <c r="MOT845" s="257"/>
      <c r="MOU845" s="257"/>
      <c r="MOV845" s="257"/>
      <c r="MOW845" s="257"/>
      <c r="MOX845" s="257"/>
      <c r="MOY845" s="257"/>
      <c r="MOZ845" s="257"/>
      <c r="MPA845" s="257"/>
      <c r="MPB845" s="257"/>
      <c r="MPC845" s="257"/>
      <c r="MPD845" s="257"/>
      <c r="MPE845" s="257"/>
      <c r="MPF845" s="257"/>
      <c r="MPG845" s="257"/>
      <c r="MPH845" s="257"/>
      <c r="MPI845" s="257"/>
      <c r="MPJ845" s="257"/>
      <c r="MPK845" s="257"/>
      <c r="MPL845" s="257"/>
      <c r="MPM845" s="257"/>
      <c r="MPN845" s="257"/>
      <c r="MPO845" s="257"/>
      <c r="MPP845" s="257"/>
      <c r="MPQ845" s="257"/>
      <c r="MPR845" s="257"/>
      <c r="MPS845" s="257"/>
      <c r="MPT845" s="257"/>
      <c r="MPU845" s="257"/>
      <c r="MPV845" s="257"/>
      <c r="MPW845" s="257"/>
      <c r="MPX845" s="257"/>
      <c r="MPY845" s="257"/>
      <c r="MPZ845" s="257"/>
      <c r="MQA845" s="257"/>
      <c r="MQB845" s="257"/>
      <c r="MQC845" s="257"/>
      <c r="MQD845" s="257"/>
      <c r="MQE845" s="257"/>
      <c r="MQF845" s="257"/>
      <c r="MQG845" s="257"/>
      <c r="MQH845" s="257"/>
      <c r="MQI845" s="257"/>
      <c r="MQJ845" s="257"/>
      <c r="MQK845" s="257"/>
      <c r="MQL845" s="257"/>
      <c r="MQM845" s="257"/>
      <c r="MQN845" s="257"/>
      <c r="MQO845" s="257"/>
      <c r="MQP845" s="257"/>
      <c r="MQQ845" s="257"/>
      <c r="MQR845" s="257"/>
      <c r="MQS845" s="257"/>
      <c r="MQT845" s="257"/>
      <c r="MQU845" s="257"/>
      <c r="MQV845" s="257"/>
      <c r="MQW845" s="257"/>
      <c r="MQX845" s="257"/>
      <c r="MQY845" s="257"/>
      <c r="MQZ845" s="257"/>
      <c r="MRA845" s="257"/>
      <c r="MRB845" s="257"/>
      <c r="MRC845" s="257"/>
      <c r="MRD845" s="257"/>
      <c r="MRE845" s="257"/>
      <c r="MRF845" s="257"/>
      <c r="MRG845" s="257"/>
      <c r="MRH845" s="257"/>
      <c r="MRI845" s="257"/>
      <c r="MRJ845" s="257"/>
      <c r="MRK845" s="257"/>
      <c r="MRL845" s="257"/>
      <c r="MRM845" s="257"/>
      <c r="MRN845" s="257"/>
      <c r="MRO845" s="257"/>
      <c r="MRP845" s="257"/>
      <c r="MRQ845" s="257"/>
      <c r="MRR845" s="257"/>
      <c r="MRS845" s="257"/>
      <c r="MRT845" s="257"/>
      <c r="MRU845" s="257"/>
      <c r="MRV845" s="257"/>
      <c r="MRW845" s="257"/>
      <c r="MRX845" s="257"/>
      <c r="MRY845" s="257"/>
      <c r="MRZ845" s="257"/>
      <c r="MSA845" s="257"/>
      <c r="MSB845" s="257"/>
      <c r="MSC845" s="257"/>
      <c r="MSD845" s="257"/>
      <c r="MSE845" s="257"/>
      <c r="MSF845" s="257"/>
      <c r="MSG845" s="257"/>
      <c r="MSH845" s="257"/>
      <c r="MSI845" s="257"/>
      <c r="MSJ845" s="257"/>
      <c r="MSK845" s="257"/>
      <c r="MSL845" s="257"/>
      <c r="MSM845" s="257"/>
      <c r="MSN845" s="257"/>
      <c r="MSO845" s="257"/>
      <c r="MSP845" s="257"/>
      <c r="MSQ845" s="257"/>
      <c r="MSR845" s="257"/>
      <c r="MSS845" s="257"/>
      <c r="MST845" s="257"/>
      <c r="MSU845" s="257"/>
      <c r="MSV845" s="257"/>
      <c r="MSW845" s="257"/>
      <c r="MSX845" s="257"/>
      <c r="MSY845" s="257"/>
      <c r="MSZ845" s="257"/>
      <c r="MTA845" s="257"/>
      <c r="MTB845" s="257"/>
      <c r="MTC845" s="257"/>
      <c r="MTD845" s="257"/>
      <c r="MTE845" s="257"/>
      <c r="MTF845" s="257"/>
      <c r="MTG845" s="257"/>
      <c r="MTH845" s="257"/>
      <c r="MTI845" s="257"/>
      <c r="MTJ845" s="257"/>
      <c r="MTK845" s="257"/>
      <c r="MTL845" s="257"/>
      <c r="MTM845" s="257"/>
      <c r="MTN845" s="257"/>
      <c r="MTO845" s="257"/>
      <c r="MTP845" s="257"/>
      <c r="MTQ845" s="257"/>
      <c r="MTR845" s="257"/>
      <c r="MTS845" s="257"/>
      <c r="MTT845" s="257"/>
      <c r="MTU845" s="257"/>
      <c r="MTV845" s="257"/>
      <c r="MTW845" s="257"/>
      <c r="MTX845" s="257"/>
      <c r="MTY845" s="257"/>
      <c r="MTZ845" s="257"/>
      <c r="MUA845" s="257"/>
      <c r="MUB845" s="257"/>
      <c r="MUC845" s="257"/>
      <c r="MUD845" s="257"/>
      <c r="MUE845" s="257"/>
      <c r="MUF845" s="257"/>
      <c r="MUG845" s="257"/>
      <c r="MUH845" s="257"/>
      <c r="MUI845" s="257"/>
      <c r="MUJ845" s="257"/>
      <c r="MUK845" s="257"/>
      <c r="MUL845" s="257"/>
      <c r="MUM845" s="257"/>
      <c r="MUN845" s="257"/>
      <c r="MUO845" s="257"/>
      <c r="MUP845" s="257"/>
      <c r="MUQ845" s="257"/>
      <c r="MUR845" s="257"/>
      <c r="MUS845" s="257"/>
      <c r="MUT845" s="257"/>
      <c r="MUU845" s="257"/>
      <c r="MUV845" s="257"/>
      <c r="MUW845" s="257"/>
      <c r="MUX845" s="257"/>
      <c r="MUY845" s="257"/>
      <c r="MUZ845" s="257"/>
      <c r="MVA845" s="257"/>
      <c r="MVB845" s="257"/>
      <c r="MVC845" s="257"/>
      <c r="MVD845" s="257"/>
      <c r="MVE845" s="257"/>
      <c r="MVF845" s="257"/>
      <c r="MVG845" s="257"/>
      <c r="MVH845" s="257"/>
      <c r="MVI845" s="257"/>
      <c r="MVJ845" s="257"/>
      <c r="MVK845" s="257"/>
      <c r="MVL845" s="257"/>
      <c r="MVM845" s="257"/>
      <c r="MVN845" s="257"/>
      <c r="MVO845" s="257"/>
      <c r="MVP845" s="257"/>
      <c r="MVQ845" s="257"/>
      <c r="MVR845" s="257"/>
      <c r="MVS845" s="257"/>
      <c r="MVT845" s="257"/>
      <c r="MVU845" s="257"/>
      <c r="MVV845" s="257"/>
      <c r="MVW845" s="257"/>
      <c r="MVX845" s="257"/>
      <c r="MVY845" s="257"/>
      <c r="MVZ845" s="257"/>
      <c r="MWA845" s="257"/>
      <c r="MWB845" s="257"/>
      <c r="MWC845" s="257"/>
      <c r="MWD845" s="257"/>
      <c r="MWE845" s="257"/>
      <c r="MWF845" s="257"/>
      <c r="MWG845" s="257"/>
      <c r="MWH845" s="257"/>
      <c r="MWI845" s="257"/>
      <c r="MWJ845" s="257"/>
      <c r="MWK845" s="257"/>
      <c r="MWL845" s="257"/>
      <c r="MWM845" s="257"/>
      <c r="MWN845" s="257"/>
      <c r="MWO845" s="257"/>
      <c r="MWP845" s="257"/>
      <c r="MWQ845" s="257"/>
      <c r="MWR845" s="257"/>
      <c r="MWS845" s="257"/>
      <c r="MWT845" s="257"/>
      <c r="MWU845" s="257"/>
      <c r="MWV845" s="257"/>
      <c r="MWW845" s="257"/>
      <c r="MWX845" s="257"/>
      <c r="MWY845" s="257"/>
      <c r="MWZ845" s="257"/>
      <c r="MXA845" s="257"/>
      <c r="MXB845" s="257"/>
      <c r="MXC845" s="257"/>
      <c r="MXD845" s="257"/>
      <c r="MXE845" s="257"/>
      <c r="MXF845" s="257"/>
      <c r="MXG845" s="257"/>
      <c r="MXH845" s="257"/>
      <c r="MXI845" s="257"/>
      <c r="MXJ845" s="257"/>
      <c r="MXK845" s="257"/>
      <c r="MXL845" s="257"/>
      <c r="MXM845" s="257"/>
      <c r="MXN845" s="257"/>
      <c r="MXO845" s="257"/>
      <c r="MXP845" s="257"/>
      <c r="MXQ845" s="257"/>
      <c r="MXR845" s="257"/>
      <c r="MXS845" s="257"/>
      <c r="MXT845" s="257"/>
      <c r="MXU845" s="257"/>
      <c r="MXV845" s="257"/>
      <c r="MXW845" s="257"/>
      <c r="MXX845" s="257"/>
      <c r="MXY845" s="257"/>
      <c r="MXZ845" s="257"/>
      <c r="MYA845" s="257"/>
      <c r="MYB845" s="257"/>
      <c r="MYC845" s="257"/>
      <c r="MYD845" s="257"/>
      <c r="MYE845" s="257"/>
      <c r="MYF845" s="257"/>
      <c r="MYG845" s="257"/>
      <c r="MYH845" s="257"/>
      <c r="MYI845" s="257"/>
      <c r="MYJ845" s="257"/>
      <c r="MYK845" s="257"/>
      <c r="MYL845" s="257"/>
      <c r="MYM845" s="257"/>
      <c r="MYN845" s="257"/>
      <c r="MYO845" s="257"/>
      <c r="MYP845" s="257"/>
      <c r="MYQ845" s="257"/>
      <c r="MYR845" s="257"/>
      <c r="MYS845" s="257"/>
      <c r="MYT845" s="257"/>
      <c r="MYU845" s="257"/>
      <c r="MYV845" s="257"/>
      <c r="MYW845" s="257"/>
      <c r="MYX845" s="257"/>
      <c r="MYY845" s="257"/>
      <c r="MYZ845" s="257"/>
      <c r="MZA845" s="257"/>
      <c r="MZB845" s="257"/>
      <c r="MZC845" s="257"/>
      <c r="MZD845" s="257"/>
      <c r="MZE845" s="257"/>
      <c r="MZF845" s="257"/>
      <c r="MZG845" s="257"/>
      <c r="MZH845" s="257"/>
      <c r="MZI845" s="257"/>
      <c r="MZJ845" s="257"/>
      <c r="MZK845" s="257"/>
      <c r="MZL845" s="257"/>
      <c r="MZM845" s="257"/>
      <c r="MZN845" s="257"/>
      <c r="MZO845" s="257"/>
      <c r="MZP845" s="257"/>
      <c r="MZQ845" s="257"/>
      <c r="MZR845" s="257"/>
      <c r="MZS845" s="257"/>
      <c r="MZT845" s="257"/>
      <c r="MZU845" s="257"/>
      <c r="MZV845" s="257"/>
      <c r="MZW845" s="257"/>
      <c r="MZX845" s="257"/>
      <c r="MZY845" s="257"/>
      <c r="MZZ845" s="257"/>
      <c r="NAA845" s="257"/>
      <c r="NAB845" s="257"/>
      <c r="NAC845" s="257"/>
      <c r="NAD845" s="257"/>
      <c r="NAE845" s="257"/>
      <c r="NAF845" s="257"/>
      <c r="NAG845" s="257"/>
      <c r="NAH845" s="257"/>
      <c r="NAI845" s="257"/>
      <c r="NAJ845" s="257"/>
      <c r="NAK845" s="257"/>
      <c r="NAL845" s="257"/>
      <c r="NAM845" s="257"/>
      <c r="NAN845" s="257"/>
      <c r="NAO845" s="257"/>
      <c r="NAP845" s="257"/>
      <c r="NAQ845" s="257"/>
      <c r="NAR845" s="257"/>
      <c r="NAS845" s="257"/>
      <c r="NAT845" s="257"/>
      <c r="NAU845" s="257"/>
      <c r="NAV845" s="257"/>
      <c r="NAW845" s="257"/>
      <c r="NAX845" s="257"/>
      <c r="NAY845" s="257"/>
      <c r="NAZ845" s="257"/>
      <c r="NBA845" s="257"/>
      <c r="NBB845" s="257"/>
      <c r="NBC845" s="257"/>
      <c r="NBD845" s="257"/>
      <c r="NBE845" s="257"/>
      <c r="NBF845" s="257"/>
      <c r="NBG845" s="257"/>
      <c r="NBH845" s="257"/>
      <c r="NBI845" s="257"/>
      <c r="NBJ845" s="257"/>
      <c r="NBK845" s="257"/>
      <c r="NBL845" s="257"/>
      <c r="NBM845" s="257"/>
      <c r="NBN845" s="257"/>
      <c r="NBO845" s="257"/>
      <c r="NBP845" s="257"/>
      <c r="NBQ845" s="257"/>
      <c r="NBR845" s="257"/>
      <c r="NBS845" s="257"/>
      <c r="NBT845" s="257"/>
      <c r="NBU845" s="257"/>
      <c r="NBV845" s="257"/>
      <c r="NBW845" s="257"/>
      <c r="NBX845" s="257"/>
      <c r="NBY845" s="257"/>
      <c r="NBZ845" s="257"/>
      <c r="NCA845" s="257"/>
      <c r="NCB845" s="257"/>
      <c r="NCC845" s="257"/>
      <c r="NCD845" s="257"/>
      <c r="NCE845" s="257"/>
      <c r="NCF845" s="257"/>
      <c r="NCG845" s="257"/>
      <c r="NCH845" s="257"/>
      <c r="NCI845" s="257"/>
      <c r="NCJ845" s="257"/>
      <c r="NCK845" s="257"/>
      <c r="NCL845" s="257"/>
      <c r="NCM845" s="257"/>
      <c r="NCN845" s="257"/>
      <c r="NCO845" s="257"/>
      <c r="NCP845" s="257"/>
      <c r="NCQ845" s="257"/>
      <c r="NCR845" s="257"/>
      <c r="NCS845" s="257"/>
      <c r="NCT845" s="257"/>
      <c r="NCU845" s="257"/>
      <c r="NCV845" s="257"/>
      <c r="NCW845" s="257"/>
      <c r="NCX845" s="257"/>
      <c r="NCY845" s="257"/>
      <c r="NCZ845" s="257"/>
      <c r="NDA845" s="257"/>
      <c r="NDB845" s="257"/>
      <c r="NDC845" s="257"/>
      <c r="NDD845" s="257"/>
      <c r="NDE845" s="257"/>
      <c r="NDF845" s="257"/>
      <c r="NDG845" s="257"/>
      <c r="NDH845" s="257"/>
      <c r="NDI845" s="257"/>
      <c r="NDJ845" s="257"/>
      <c r="NDK845" s="257"/>
      <c r="NDL845" s="257"/>
      <c r="NDM845" s="257"/>
      <c r="NDN845" s="257"/>
      <c r="NDO845" s="257"/>
      <c r="NDP845" s="257"/>
      <c r="NDQ845" s="257"/>
      <c r="NDR845" s="257"/>
      <c r="NDS845" s="257"/>
      <c r="NDT845" s="257"/>
      <c r="NDU845" s="257"/>
      <c r="NDV845" s="257"/>
      <c r="NDW845" s="257"/>
      <c r="NDX845" s="257"/>
      <c r="NDY845" s="257"/>
      <c r="NDZ845" s="257"/>
      <c r="NEA845" s="257"/>
      <c r="NEB845" s="257"/>
      <c r="NEC845" s="257"/>
      <c r="NED845" s="257"/>
      <c r="NEE845" s="257"/>
      <c r="NEF845" s="257"/>
      <c r="NEG845" s="257"/>
      <c r="NEH845" s="257"/>
      <c r="NEI845" s="257"/>
      <c r="NEJ845" s="257"/>
      <c r="NEK845" s="257"/>
      <c r="NEL845" s="257"/>
      <c r="NEM845" s="257"/>
      <c r="NEN845" s="257"/>
      <c r="NEO845" s="257"/>
      <c r="NEP845" s="257"/>
      <c r="NEQ845" s="257"/>
      <c r="NER845" s="257"/>
      <c r="NES845" s="257"/>
      <c r="NET845" s="257"/>
      <c r="NEU845" s="257"/>
      <c r="NEV845" s="257"/>
      <c r="NEW845" s="257"/>
      <c r="NEX845" s="257"/>
      <c r="NEY845" s="257"/>
      <c r="NEZ845" s="257"/>
      <c r="NFA845" s="257"/>
      <c r="NFB845" s="257"/>
      <c r="NFC845" s="257"/>
      <c r="NFD845" s="257"/>
      <c r="NFE845" s="257"/>
      <c r="NFF845" s="257"/>
      <c r="NFG845" s="257"/>
      <c r="NFH845" s="257"/>
      <c r="NFI845" s="257"/>
      <c r="NFJ845" s="257"/>
      <c r="NFK845" s="257"/>
      <c r="NFL845" s="257"/>
      <c r="NFM845" s="257"/>
      <c r="NFN845" s="257"/>
      <c r="NFO845" s="257"/>
      <c r="NFP845" s="257"/>
      <c r="NFQ845" s="257"/>
      <c r="NFR845" s="257"/>
      <c r="NFS845" s="257"/>
      <c r="NFT845" s="257"/>
      <c r="NFU845" s="257"/>
      <c r="NFV845" s="257"/>
      <c r="NFW845" s="257"/>
      <c r="NFX845" s="257"/>
      <c r="NFY845" s="257"/>
      <c r="NFZ845" s="257"/>
      <c r="NGA845" s="257"/>
      <c r="NGB845" s="257"/>
      <c r="NGC845" s="257"/>
      <c r="NGD845" s="257"/>
      <c r="NGE845" s="257"/>
      <c r="NGF845" s="257"/>
      <c r="NGG845" s="257"/>
      <c r="NGH845" s="257"/>
      <c r="NGI845" s="257"/>
      <c r="NGJ845" s="257"/>
      <c r="NGK845" s="257"/>
      <c r="NGL845" s="257"/>
      <c r="NGM845" s="257"/>
      <c r="NGN845" s="257"/>
      <c r="NGO845" s="257"/>
      <c r="NGP845" s="257"/>
      <c r="NGQ845" s="257"/>
      <c r="NGR845" s="257"/>
      <c r="NGS845" s="257"/>
      <c r="NGT845" s="257"/>
      <c r="NGU845" s="257"/>
      <c r="NGV845" s="257"/>
      <c r="NGW845" s="257"/>
      <c r="NGX845" s="257"/>
      <c r="NGY845" s="257"/>
      <c r="NGZ845" s="257"/>
      <c r="NHA845" s="257"/>
      <c r="NHB845" s="257"/>
      <c r="NHC845" s="257"/>
      <c r="NHD845" s="257"/>
      <c r="NHE845" s="257"/>
      <c r="NHF845" s="257"/>
      <c r="NHG845" s="257"/>
      <c r="NHH845" s="257"/>
      <c r="NHI845" s="257"/>
      <c r="NHJ845" s="257"/>
      <c r="NHK845" s="257"/>
      <c r="NHL845" s="257"/>
      <c r="NHM845" s="257"/>
      <c r="NHN845" s="257"/>
      <c r="NHO845" s="257"/>
      <c r="NHP845" s="257"/>
      <c r="NHQ845" s="257"/>
      <c r="NHR845" s="257"/>
      <c r="NHS845" s="257"/>
      <c r="NHT845" s="257"/>
      <c r="NHU845" s="257"/>
      <c r="NHV845" s="257"/>
      <c r="NHW845" s="257"/>
      <c r="NHX845" s="257"/>
      <c r="NHY845" s="257"/>
      <c r="NHZ845" s="257"/>
      <c r="NIA845" s="257"/>
      <c r="NIB845" s="257"/>
      <c r="NIC845" s="257"/>
      <c r="NID845" s="257"/>
      <c r="NIE845" s="257"/>
      <c r="NIF845" s="257"/>
      <c r="NIG845" s="257"/>
      <c r="NIH845" s="257"/>
      <c r="NII845" s="257"/>
      <c r="NIJ845" s="257"/>
      <c r="NIK845" s="257"/>
      <c r="NIL845" s="257"/>
      <c r="NIM845" s="257"/>
      <c r="NIN845" s="257"/>
      <c r="NIO845" s="257"/>
      <c r="NIP845" s="257"/>
      <c r="NIQ845" s="257"/>
      <c r="NIR845" s="257"/>
      <c r="NIS845" s="257"/>
      <c r="NIT845" s="257"/>
      <c r="NIU845" s="257"/>
      <c r="NIV845" s="257"/>
      <c r="NIW845" s="257"/>
      <c r="NIX845" s="257"/>
      <c r="NIY845" s="257"/>
      <c r="NIZ845" s="257"/>
      <c r="NJA845" s="257"/>
      <c r="NJB845" s="257"/>
      <c r="NJC845" s="257"/>
      <c r="NJD845" s="257"/>
      <c r="NJE845" s="257"/>
      <c r="NJF845" s="257"/>
      <c r="NJG845" s="257"/>
      <c r="NJH845" s="257"/>
      <c r="NJI845" s="257"/>
      <c r="NJJ845" s="257"/>
      <c r="NJK845" s="257"/>
      <c r="NJL845" s="257"/>
      <c r="NJM845" s="257"/>
      <c r="NJN845" s="257"/>
      <c r="NJO845" s="257"/>
      <c r="NJP845" s="257"/>
      <c r="NJQ845" s="257"/>
      <c r="NJR845" s="257"/>
      <c r="NJS845" s="257"/>
      <c r="NJT845" s="257"/>
      <c r="NJU845" s="257"/>
      <c r="NJV845" s="257"/>
      <c r="NJW845" s="257"/>
      <c r="NJX845" s="257"/>
      <c r="NJY845" s="257"/>
      <c r="NJZ845" s="257"/>
      <c r="NKA845" s="257"/>
      <c r="NKB845" s="257"/>
      <c r="NKC845" s="257"/>
      <c r="NKD845" s="257"/>
      <c r="NKE845" s="257"/>
      <c r="NKF845" s="257"/>
      <c r="NKG845" s="257"/>
      <c r="NKH845" s="257"/>
      <c r="NKI845" s="257"/>
      <c r="NKJ845" s="257"/>
      <c r="NKK845" s="257"/>
      <c r="NKL845" s="257"/>
      <c r="NKM845" s="257"/>
      <c r="NKN845" s="257"/>
      <c r="NKO845" s="257"/>
      <c r="NKP845" s="257"/>
      <c r="NKQ845" s="257"/>
      <c r="NKR845" s="257"/>
      <c r="NKS845" s="257"/>
      <c r="NKT845" s="257"/>
      <c r="NKU845" s="257"/>
      <c r="NKV845" s="257"/>
      <c r="NKW845" s="257"/>
      <c r="NKX845" s="257"/>
      <c r="NKY845" s="257"/>
      <c r="NKZ845" s="257"/>
      <c r="NLA845" s="257"/>
      <c r="NLB845" s="257"/>
      <c r="NLC845" s="257"/>
      <c r="NLD845" s="257"/>
      <c r="NLE845" s="257"/>
      <c r="NLF845" s="257"/>
      <c r="NLG845" s="257"/>
      <c r="NLH845" s="257"/>
      <c r="NLI845" s="257"/>
      <c r="NLJ845" s="257"/>
      <c r="NLK845" s="257"/>
      <c r="NLL845" s="257"/>
      <c r="NLM845" s="257"/>
      <c r="NLN845" s="257"/>
      <c r="NLO845" s="257"/>
      <c r="NLP845" s="257"/>
      <c r="NLQ845" s="257"/>
      <c r="NLR845" s="257"/>
      <c r="NLS845" s="257"/>
      <c r="NLT845" s="257"/>
      <c r="NLU845" s="257"/>
      <c r="NLV845" s="257"/>
      <c r="NLW845" s="257"/>
      <c r="NLX845" s="257"/>
      <c r="NLY845" s="257"/>
      <c r="NLZ845" s="257"/>
      <c r="NMA845" s="257"/>
      <c r="NMB845" s="257"/>
      <c r="NMC845" s="257"/>
      <c r="NMD845" s="257"/>
      <c r="NME845" s="257"/>
      <c r="NMF845" s="257"/>
      <c r="NMG845" s="257"/>
      <c r="NMH845" s="257"/>
      <c r="NMI845" s="257"/>
      <c r="NMJ845" s="257"/>
      <c r="NMK845" s="257"/>
      <c r="NML845" s="257"/>
      <c r="NMM845" s="257"/>
      <c r="NMN845" s="257"/>
      <c r="NMO845" s="257"/>
      <c r="NMP845" s="257"/>
      <c r="NMQ845" s="257"/>
      <c r="NMR845" s="257"/>
      <c r="NMS845" s="257"/>
      <c r="NMT845" s="257"/>
      <c r="NMU845" s="257"/>
      <c r="NMV845" s="257"/>
      <c r="NMW845" s="257"/>
      <c r="NMX845" s="257"/>
      <c r="NMY845" s="257"/>
      <c r="NMZ845" s="257"/>
      <c r="NNA845" s="257"/>
      <c r="NNB845" s="257"/>
      <c r="NNC845" s="257"/>
      <c r="NND845" s="257"/>
      <c r="NNE845" s="257"/>
      <c r="NNF845" s="257"/>
      <c r="NNG845" s="257"/>
      <c r="NNH845" s="257"/>
      <c r="NNI845" s="257"/>
      <c r="NNJ845" s="257"/>
      <c r="NNK845" s="257"/>
      <c r="NNL845" s="257"/>
      <c r="NNM845" s="257"/>
      <c r="NNN845" s="257"/>
      <c r="NNO845" s="257"/>
      <c r="NNP845" s="257"/>
      <c r="NNQ845" s="257"/>
      <c r="NNR845" s="257"/>
      <c r="NNS845" s="257"/>
      <c r="NNT845" s="257"/>
      <c r="NNU845" s="257"/>
      <c r="NNV845" s="257"/>
      <c r="NNW845" s="257"/>
      <c r="NNX845" s="257"/>
      <c r="NNY845" s="257"/>
      <c r="NNZ845" s="257"/>
      <c r="NOA845" s="257"/>
      <c r="NOB845" s="257"/>
      <c r="NOC845" s="257"/>
      <c r="NOD845" s="257"/>
      <c r="NOE845" s="257"/>
      <c r="NOF845" s="257"/>
      <c r="NOG845" s="257"/>
      <c r="NOH845" s="257"/>
      <c r="NOI845" s="257"/>
      <c r="NOJ845" s="257"/>
      <c r="NOK845" s="257"/>
      <c r="NOL845" s="257"/>
      <c r="NOM845" s="257"/>
      <c r="NON845" s="257"/>
      <c r="NOO845" s="257"/>
      <c r="NOP845" s="257"/>
      <c r="NOQ845" s="257"/>
      <c r="NOR845" s="257"/>
      <c r="NOS845" s="257"/>
      <c r="NOT845" s="257"/>
      <c r="NOU845" s="257"/>
      <c r="NOV845" s="257"/>
      <c r="NOW845" s="257"/>
      <c r="NOX845" s="257"/>
      <c r="NOY845" s="257"/>
      <c r="NOZ845" s="257"/>
      <c r="NPA845" s="257"/>
      <c r="NPB845" s="257"/>
      <c r="NPC845" s="257"/>
      <c r="NPD845" s="257"/>
      <c r="NPE845" s="257"/>
      <c r="NPF845" s="257"/>
      <c r="NPG845" s="257"/>
      <c r="NPH845" s="257"/>
      <c r="NPI845" s="257"/>
      <c r="NPJ845" s="257"/>
      <c r="NPK845" s="257"/>
      <c r="NPL845" s="257"/>
      <c r="NPM845" s="257"/>
      <c r="NPN845" s="257"/>
      <c r="NPO845" s="257"/>
      <c r="NPP845" s="257"/>
      <c r="NPQ845" s="257"/>
      <c r="NPR845" s="257"/>
      <c r="NPS845" s="257"/>
      <c r="NPT845" s="257"/>
      <c r="NPU845" s="257"/>
      <c r="NPV845" s="257"/>
      <c r="NPW845" s="257"/>
      <c r="NPX845" s="257"/>
      <c r="NPY845" s="257"/>
      <c r="NPZ845" s="257"/>
      <c r="NQA845" s="257"/>
      <c r="NQB845" s="257"/>
      <c r="NQC845" s="257"/>
      <c r="NQD845" s="257"/>
      <c r="NQE845" s="257"/>
      <c r="NQF845" s="257"/>
      <c r="NQG845" s="257"/>
      <c r="NQH845" s="257"/>
      <c r="NQI845" s="257"/>
      <c r="NQJ845" s="257"/>
      <c r="NQK845" s="257"/>
      <c r="NQL845" s="257"/>
      <c r="NQM845" s="257"/>
      <c r="NQN845" s="257"/>
      <c r="NQO845" s="257"/>
      <c r="NQP845" s="257"/>
      <c r="NQQ845" s="257"/>
      <c r="NQR845" s="257"/>
      <c r="NQS845" s="257"/>
      <c r="NQT845" s="257"/>
      <c r="NQU845" s="257"/>
      <c r="NQV845" s="257"/>
      <c r="NQW845" s="257"/>
      <c r="NQX845" s="257"/>
      <c r="NQY845" s="257"/>
      <c r="NQZ845" s="257"/>
      <c r="NRA845" s="257"/>
      <c r="NRB845" s="257"/>
      <c r="NRC845" s="257"/>
      <c r="NRD845" s="257"/>
      <c r="NRE845" s="257"/>
      <c r="NRF845" s="257"/>
      <c r="NRG845" s="257"/>
      <c r="NRH845" s="257"/>
      <c r="NRI845" s="257"/>
      <c r="NRJ845" s="257"/>
      <c r="NRK845" s="257"/>
      <c r="NRL845" s="257"/>
      <c r="NRM845" s="257"/>
      <c r="NRN845" s="257"/>
      <c r="NRO845" s="257"/>
      <c r="NRP845" s="257"/>
      <c r="NRQ845" s="257"/>
      <c r="NRR845" s="257"/>
      <c r="NRS845" s="257"/>
      <c r="NRT845" s="257"/>
      <c r="NRU845" s="257"/>
      <c r="NRV845" s="257"/>
      <c r="NRW845" s="257"/>
      <c r="NRX845" s="257"/>
      <c r="NRY845" s="257"/>
      <c r="NRZ845" s="257"/>
      <c r="NSA845" s="257"/>
      <c r="NSB845" s="257"/>
      <c r="NSC845" s="257"/>
      <c r="NSD845" s="257"/>
      <c r="NSE845" s="257"/>
      <c r="NSF845" s="257"/>
      <c r="NSG845" s="257"/>
      <c r="NSH845" s="257"/>
      <c r="NSI845" s="257"/>
      <c r="NSJ845" s="257"/>
      <c r="NSK845" s="257"/>
      <c r="NSL845" s="257"/>
      <c r="NSM845" s="257"/>
      <c r="NSN845" s="257"/>
      <c r="NSO845" s="257"/>
      <c r="NSP845" s="257"/>
      <c r="NSQ845" s="257"/>
      <c r="NSR845" s="257"/>
      <c r="NSS845" s="257"/>
      <c r="NST845" s="257"/>
      <c r="NSU845" s="257"/>
      <c r="NSV845" s="257"/>
      <c r="NSW845" s="257"/>
      <c r="NSX845" s="257"/>
      <c r="NSY845" s="257"/>
      <c r="NSZ845" s="257"/>
      <c r="NTA845" s="257"/>
      <c r="NTB845" s="257"/>
      <c r="NTC845" s="257"/>
      <c r="NTD845" s="257"/>
      <c r="NTE845" s="257"/>
      <c r="NTF845" s="257"/>
      <c r="NTG845" s="257"/>
      <c r="NTH845" s="257"/>
      <c r="NTI845" s="257"/>
      <c r="NTJ845" s="257"/>
      <c r="NTK845" s="257"/>
      <c r="NTL845" s="257"/>
      <c r="NTM845" s="257"/>
      <c r="NTN845" s="257"/>
      <c r="NTO845" s="257"/>
      <c r="NTP845" s="257"/>
      <c r="NTQ845" s="257"/>
      <c r="NTR845" s="257"/>
      <c r="NTS845" s="257"/>
      <c r="NTT845" s="257"/>
      <c r="NTU845" s="257"/>
      <c r="NTV845" s="257"/>
      <c r="NTW845" s="257"/>
      <c r="NTX845" s="257"/>
      <c r="NTY845" s="257"/>
      <c r="NTZ845" s="257"/>
      <c r="NUA845" s="257"/>
      <c r="NUB845" s="257"/>
      <c r="NUC845" s="257"/>
      <c r="NUD845" s="257"/>
      <c r="NUE845" s="257"/>
      <c r="NUF845" s="257"/>
      <c r="NUG845" s="257"/>
      <c r="NUH845" s="257"/>
      <c r="NUI845" s="257"/>
      <c r="NUJ845" s="257"/>
      <c r="NUK845" s="257"/>
      <c r="NUL845" s="257"/>
      <c r="NUM845" s="257"/>
      <c r="NUN845" s="257"/>
      <c r="NUO845" s="257"/>
      <c r="NUP845" s="257"/>
      <c r="NUQ845" s="257"/>
      <c r="NUR845" s="257"/>
      <c r="NUS845" s="257"/>
      <c r="NUT845" s="257"/>
      <c r="NUU845" s="257"/>
      <c r="NUV845" s="257"/>
      <c r="NUW845" s="257"/>
      <c r="NUX845" s="257"/>
      <c r="NUY845" s="257"/>
      <c r="NUZ845" s="257"/>
      <c r="NVA845" s="257"/>
      <c r="NVB845" s="257"/>
      <c r="NVC845" s="257"/>
      <c r="NVD845" s="257"/>
      <c r="NVE845" s="257"/>
      <c r="NVF845" s="257"/>
      <c r="NVG845" s="257"/>
      <c r="NVH845" s="257"/>
      <c r="NVI845" s="257"/>
      <c r="NVJ845" s="257"/>
      <c r="NVK845" s="257"/>
      <c r="NVL845" s="257"/>
      <c r="NVM845" s="257"/>
      <c r="NVN845" s="257"/>
      <c r="NVO845" s="257"/>
      <c r="NVP845" s="257"/>
      <c r="NVQ845" s="257"/>
      <c r="NVR845" s="257"/>
      <c r="NVS845" s="257"/>
      <c r="NVT845" s="257"/>
      <c r="NVU845" s="257"/>
      <c r="NVV845" s="257"/>
      <c r="NVW845" s="257"/>
      <c r="NVX845" s="257"/>
      <c r="NVY845" s="257"/>
      <c r="NVZ845" s="257"/>
      <c r="NWA845" s="257"/>
      <c r="NWB845" s="257"/>
      <c r="NWC845" s="257"/>
      <c r="NWD845" s="257"/>
      <c r="NWE845" s="257"/>
      <c r="NWF845" s="257"/>
      <c r="NWG845" s="257"/>
      <c r="NWH845" s="257"/>
      <c r="NWI845" s="257"/>
      <c r="NWJ845" s="257"/>
      <c r="NWK845" s="257"/>
      <c r="NWL845" s="257"/>
      <c r="NWM845" s="257"/>
      <c r="NWN845" s="257"/>
      <c r="NWO845" s="257"/>
      <c r="NWP845" s="257"/>
      <c r="NWQ845" s="257"/>
      <c r="NWR845" s="257"/>
      <c r="NWS845" s="257"/>
      <c r="NWT845" s="257"/>
      <c r="NWU845" s="257"/>
      <c r="NWV845" s="257"/>
      <c r="NWW845" s="257"/>
      <c r="NWX845" s="257"/>
      <c r="NWY845" s="257"/>
      <c r="NWZ845" s="257"/>
      <c r="NXA845" s="257"/>
      <c r="NXB845" s="257"/>
      <c r="NXC845" s="257"/>
      <c r="NXD845" s="257"/>
      <c r="NXE845" s="257"/>
      <c r="NXF845" s="257"/>
      <c r="NXG845" s="257"/>
      <c r="NXH845" s="257"/>
      <c r="NXI845" s="257"/>
      <c r="NXJ845" s="257"/>
      <c r="NXK845" s="257"/>
      <c r="NXL845" s="257"/>
      <c r="NXM845" s="257"/>
      <c r="NXN845" s="257"/>
      <c r="NXO845" s="257"/>
      <c r="NXP845" s="257"/>
      <c r="NXQ845" s="257"/>
      <c r="NXR845" s="257"/>
      <c r="NXS845" s="257"/>
      <c r="NXT845" s="257"/>
      <c r="NXU845" s="257"/>
      <c r="NXV845" s="257"/>
      <c r="NXW845" s="257"/>
      <c r="NXX845" s="257"/>
      <c r="NXY845" s="257"/>
      <c r="NXZ845" s="257"/>
      <c r="NYA845" s="257"/>
      <c r="NYB845" s="257"/>
      <c r="NYC845" s="257"/>
      <c r="NYD845" s="257"/>
      <c r="NYE845" s="257"/>
      <c r="NYF845" s="257"/>
      <c r="NYG845" s="257"/>
      <c r="NYH845" s="257"/>
      <c r="NYI845" s="257"/>
      <c r="NYJ845" s="257"/>
      <c r="NYK845" s="257"/>
      <c r="NYL845" s="257"/>
      <c r="NYM845" s="257"/>
      <c r="NYN845" s="257"/>
      <c r="NYO845" s="257"/>
      <c r="NYP845" s="257"/>
      <c r="NYQ845" s="257"/>
      <c r="NYR845" s="257"/>
      <c r="NYS845" s="257"/>
      <c r="NYT845" s="257"/>
      <c r="NYU845" s="257"/>
      <c r="NYV845" s="257"/>
      <c r="NYW845" s="257"/>
      <c r="NYX845" s="257"/>
      <c r="NYY845" s="257"/>
      <c r="NYZ845" s="257"/>
      <c r="NZA845" s="257"/>
      <c r="NZB845" s="257"/>
      <c r="NZC845" s="257"/>
      <c r="NZD845" s="257"/>
      <c r="NZE845" s="257"/>
      <c r="NZF845" s="257"/>
      <c r="NZG845" s="257"/>
      <c r="NZH845" s="257"/>
      <c r="NZI845" s="257"/>
      <c r="NZJ845" s="257"/>
      <c r="NZK845" s="257"/>
      <c r="NZL845" s="257"/>
      <c r="NZM845" s="257"/>
      <c r="NZN845" s="257"/>
      <c r="NZO845" s="257"/>
      <c r="NZP845" s="257"/>
      <c r="NZQ845" s="257"/>
      <c r="NZR845" s="257"/>
      <c r="NZS845" s="257"/>
      <c r="NZT845" s="257"/>
      <c r="NZU845" s="257"/>
      <c r="NZV845" s="257"/>
      <c r="NZW845" s="257"/>
      <c r="NZX845" s="257"/>
      <c r="NZY845" s="257"/>
      <c r="NZZ845" s="257"/>
      <c r="OAA845" s="257"/>
      <c r="OAB845" s="257"/>
      <c r="OAC845" s="257"/>
      <c r="OAD845" s="257"/>
      <c r="OAE845" s="257"/>
      <c r="OAF845" s="257"/>
      <c r="OAG845" s="257"/>
      <c r="OAH845" s="257"/>
      <c r="OAI845" s="257"/>
      <c r="OAJ845" s="257"/>
      <c r="OAK845" s="257"/>
      <c r="OAL845" s="257"/>
      <c r="OAM845" s="257"/>
      <c r="OAN845" s="257"/>
      <c r="OAO845" s="257"/>
      <c r="OAP845" s="257"/>
      <c r="OAQ845" s="257"/>
      <c r="OAR845" s="257"/>
      <c r="OAS845" s="257"/>
      <c r="OAT845" s="257"/>
      <c r="OAU845" s="257"/>
      <c r="OAV845" s="257"/>
      <c r="OAW845" s="257"/>
      <c r="OAX845" s="257"/>
      <c r="OAY845" s="257"/>
      <c r="OAZ845" s="257"/>
      <c r="OBA845" s="257"/>
      <c r="OBB845" s="257"/>
      <c r="OBC845" s="257"/>
      <c r="OBD845" s="257"/>
      <c r="OBE845" s="257"/>
      <c r="OBF845" s="257"/>
      <c r="OBG845" s="257"/>
      <c r="OBH845" s="257"/>
      <c r="OBI845" s="257"/>
      <c r="OBJ845" s="257"/>
      <c r="OBK845" s="257"/>
      <c r="OBL845" s="257"/>
      <c r="OBM845" s="257"/>
      <c r="OBN845" s="257"/>
      <c r="OBO845" s="257"/>
      <c r="OBP845" s="257"/>
      <c r="OBQ845" s="257"/>
      <c r="OBR845" s="257"/>
      <c r="OBS845" s="257"/>
      <c r="OBT845" s="257"/>
      <c r="OBU845" s="257"/>
      <c r="OBV845" s="257"/>
      <c r="OBW845" s="257"/>
      <c r="OBX845" s="257"/>
      <c r="OBY845" s="257"/>
      <c r="OBZ845" s="257"/>
      <c r="OCA845" s="257"/>
      <c r="OCB845" s="257"/>
      <c r="OCC845" s="257"/>
      <c r="OCD845" s="257"/>
      <c r="OCE845" s="257"/>
      <c r="OCF845" s="257"/>
      <c r="OCG845" s="257"/>
      <c r="OCH845" s="257"/>
      <c r="OCI845" s="257"/>
      <c r="OCJ845" s="257"/>
      <c r="OCK845" s="257"/>
      <c r="OCL845" s="257"/>
      <c r="OCM845" s="257"/>
      <c r="OCN845" s="257"/>
      <c r="OCO845" s="257"/>
      <c r="OCP845" s="257"/>
      <c r="OCQ845" s="257"/>
      <c r="OCR845" s="257"/>
      <c r="OCS845" s="257"/>
      <c r="OCT845" s="257"/>
      <c r="OCU845" s="257"/>
      <c r="OCV845" s="257"/>
      <c r="OCW845" s="257"/>
      <c r="OCX845" s="257"/>
      <c r="OCY845" s="257"/>
      <c r="OCZ845" s="257"/>
      <c r="ODA845" s="257"/>
      <c r="ODB845" s="257"/>
      <c r="ODC845" s="257"/>
      <c r="ODD845" s="257"/>
      <c r="ODE845" s="257"/>
      <c r="ODF845" s="257"/>
      <c r="ODG845" s="257"/>
      <c r="ODH845" s="257"/>
      <c r="ODI845" s="257"/>
      <c r="ODJ845" s="257"/>
      <c r="ODK845" s="257"/>
      <c r="ODL845" s="257"/>
      <c r="ODM845" s="257"/>
      <c r="ODN845" s="257"/>
      <c r="ODO845" s="257"/>
      <c r="ODP845" s="257"/>
      <c r="ODQ845" s="257"/>
      <c r="ODR845" s="257"/>
      <c r="ODS845" s="257"/>
      <c r="ODT845" s="257"/>
      <c r="ODU845" s="257"/>
      <c r="ODV845" s="257"/>
      <c r="ODW845" s="257"/>
      <c r="ODX845" s="257"/>
      <c r="ODY845" s="257"/>
      <c r="ODZ845" s="257"/>
      <c r="OEA845" s="257"/>
      <c r="OEB845" s="257"/>
      <c r="OEC845" s="257"/>
      <c r="OED845" s="257"/>
      <c r="OEE845" s="257"/>
      <c r="OEF845" s="257"/>
      <c r="OEG845" s="257"/>
      <c r="OEH845" s="257"/>
      <c r="OEI845" s="257"/>
      <c r="OEJ845" s="257"/>
      <c r="OEK845" s="257"/>
      <c r="OEL845" s="257"/>
      <c r="OEM845" s="257"/>
      <c r="OEN845" s="257"/>
      <c r="OEO845" s="257"/>
      <c r="OEP845" s="257"/>
      <c r="OEQ845" s="257"/>
      <c r="OER845" s="257"/>
      <c r="OES845" s="257"/>
      <c r="OET845" s="257"/>
      <c r="OEU845" s="257"/>
      <c r="OEV845" s="257"/>
      <c r="OEW845" s="257"/>
      <c r="OEX845" s="257"/>
      <c r="OEY845" s="257"/>
      <c r="OEZ845" s="257"/>
      <c r="OFA845" s="257"/>
      <c r="OFB845" s="257"/>
      <c r="OFC845" s="257"/>
      <c r="OFD845" s="257"/>
      <c r="OFE845" s="257"/>
      <c r="OFF845" s="257"/>
      <c r="OFG845" s="257"/>
      <c r="OFH845" s="257"/>
      <c r="OFI845" s="257"/>
      <c r="OFJ845" s="257"/>
      <c r="OFK845" s="257"/>
      <c r="OFL845" s="257"/>
      <c r="OFM845" s="257"/>
      <c r="OFN845" s="257"/>
      <c r="OFO845" s="257"/>
      <c r="OFP845" s="257"/>
      <c r="OFQ845" s="257"/>
      <c r="OFR845" s="257"/>
      <c r="OFS845" s="257"/>
      <c r="OFT845" s="257"/>
      <c r="OFU845" s="257"/>
      <c r="OFV845" s="257"/>
      <c r="OFW845" s="257"/>
      <c r="OFX845" s="257"/>
      <c r="OFY845" s="257"/>
      <c r="OFZ845" s="257"/>
      <c r="OGA845" s="257"/>
      <c r="OGB845" s="257"/>
      <c r="OGC845" s="257"/>
      <c r="OGD845" s="257"/>
      <c r="OGE845" s="257"/>
      <c r="OGF845" s="257"/>
      <c r="OGG845" s="257"/>
      <c r="OGH845" s="257"/>
      <c r="OGI845" s="257"/>
      <c r="OGJ845" s="257"/>
      <c r="OGK845" s="257"/>
      <c r="OGL845" s="257"/>
      <c r="OGM845" s="257"/>
      <c r="OGN845" s="257"/>
      <c r="OGO845" s="257"/>
      <c r="OGP845" s="257"/>
      <c r="OGQ845" s="257"/>
      <c r="OGR845" s="257"/>
      <c r="OGS845" s="257"/>
      <c r="OGT845" s="257"/>
      <c r="OGU845" s="257"/>
      <c r="OGV845" s="257"/>
      <c r="OGW845" s="257"/>
      <c r="OGX845" s="257"/>
      <c r="OGY845" s="257"/>
      <c r="OGZ845" s="257"/>
      <c r="OHA845" s="257"/>
      <c r="OHB845" s="257"/>
      <c r="OHC845" s="257"/>
      <c r="OHD845" s="257"/>
      <c r="OHE845" s="257"/>
      <c r="OHF845" s="257"/>
      <c r="OHG845" s="257"/>
      <c r="OHH845" s="257"/>
      <c r="OHI845" s="257"/>
      <c r="OHJ845" s="257"/>
      <c r="OHK845" s="257"/>
      <c r="OHL845" s="257"/>
      <c r="OHM845" s="257"/>
      <c r="OHN845" s="257"/>
      <c r="OHO845" s="257"/>
      <c r="OHP845" s="257"/>
      <c r="OHQ845" s="257"/>
      <c r="OHR845" s="257"/>
      <c r="OHS845" s="257"/>
      <c r="OHT845" s="257"/>
      <c r="OHU845" s="257"/>
      <c r="OHV845" s="257"/>
      <c r="OHW845" s="257"/>
      <c r="OHX845" s="257"/>
      <c r="OHY845" s="257"/>
      <c r="OHZ845" s="257"/>
      <c r="OIA845" s="257"/>
      <c r="OIB845" s="257"/>
      <c r="OIC845" s="257"/>
      <c r="OID845" s="257"/>
      <c r="OIE845" s="257"/>
      <c r="OIF845" s="257"/>
      <c r="OIG845" s="257"/>
      <c r="OIH845" s="257"/>
      <c r="OII845" s="257"/>
      <c r="OIJ845" s="257"/>
      <c r="OIK845" s="257"/>
      <c r="OIL845" s="257"/>
      <c r="OIM845" s="257"/>
      <c r="OIN845" s="257"/>
      <c r="OIO845" s="257"/>
      <c r="OIP845" s="257"/>
      <c r="OIQ845" s="257"/>
      <c r="OIR845" s="257"/>
      <c r="OIS845" s="257"/>
      <c r="OIT845" s="257"/>
      <c r="OIU845" s="257"/>
      <c r="OIV845" s="257"/>
      <c r="OIW845" s="257"/>
      <c r="OIX845" s="257"/>
      <c r="OIY845" s="257"/>
      <c r="OIZ845" s="257"/>
      <c r="OJA845" s="257"/>
      <c r="OJB845" s="257"/>
      <c r="OJC845" s="257"/>
      <c r="OJD845" s="257"/>
      <c r="OJE845" s="257"/>
      <c r="OJF845" s="257"/>
      <c r="OJG845" s="257"/>
      <c r="OJH845" s="257"/>
      <c r="OJI845" s="257"/>
      <c r="OJJ845" s="257"/>
      <c r="OJK845" s="257"/>
      <c r="OJL845" s="257"/>
      <c r="OJM845" s="257"/>
      <c r="OJN845" s="257"/>
      <c r="OJO845" s="257"/>
      <c r="OJP845" s="257"/>
      <c r="OJQ845" s="257"/>
      <c r="OJR845" s="257"/>
      <c r="OJS845" s="257"/>
      <c r="OJT845" s="257"/>
      <c r="OJU845" s="257"/>
      <c r="OJV845" s="257"/>
      <c r="OJW845" s="257"/>
      <c r="OJX845" s="257"/>
      <c r="OJY845" s="257"/>
      <c r="OJZ845" s="257"/>
      <c r="OKA845" s="257"/>
      <c r="OKB845" s="257"/>
      <c r="OKC845" s="257"/>
      <c r="OKD845" s="257"/>
      <c r="OKE845" s="257"/>
      <c r="OKF845" s="257"/>
      <c r="OKG845" s="257"/>
      <c r="OKH845" s="257"/>
      <c r="OKI845" s="257"/>
      <c r="OKJ845" s="257"/>
      <c r="OKK845" s="257"/>
      <c r="OKL845" s="257"/>
      <c r="OKM845" s="257"/>
      <c r="OKN845" s="257"/>
      <c r="OKO845" s="257"/>
      <c r="OKP845" s="257"/>
      <c r="OKQ845" s="257"/>
      <c r="OKR845" s="257"/>
      <c r="OKS845" s="257"/>
      <c r="OKT845" s="257"/>
      <c r="OKU845" s="257"/>
      <c r="OKV845" s="257"/>
      <c r="OKW845" s="257"/>
      <c r="OKX845" s="257"/>
      <c r="OKY845" s="257"/>
      <c r="OKZ845" s="257"/>
      <c r="OLA845" s="257"/>
      <c r="OLB845" s="257"/>
      <c r="OLC845" s="257"/>
      <c r="OLD845" s="257"/>
      <c r="OLE845" s="257"/>
      <c r="OLF845" s="257"/>
      <c r="OLG845" s="257"/>
      <c r="OLH845" s="257"/>
      <c r="OLI845" s="257"/>
      <c r="OLJ845" s="257"/>
      <c r="OLK845" s="257"/>
      <c r="OLL845" s="257"/>
      <c r="OLM845" s="257"/>
      <c r="OLN845" s="257"/>
      <c r="OLO845" s="257"/>
      <c r="OLP845" s="257"/>
      <c r="OLQ845" s="257"/>
      <c r="OLR845" s="257"/>
      <c r="OLS845" s="257"/>
      <c r="OLT845" s="257"/>
      <c r="OLU845" s="257"/>
      <c r="OLV845" s="257"/>
      <c r="OLW845" s="257"/>
      <c r="OLX845" s="257"/>
      <c r="OLY845" s="257"/>
      <c r="OLZ845" s="257"/>
      <c r="OMA845" s="257"/>
      <c r="OMB845" s="257"/>
      <c r="OMC845" s="257"/>
      <c r="OMD845" s="257"/>
      <c r="OME845" s="257"/>
      <c r="OMF845" s="257"/>
      <c r="OMG845" s="257"/>
      <c r="OMH845" s="257"/>
      <c r="OMI845" s="257"/>
      <c r="OMJ845" s="257"/>
      <c r="OMK845" s="257"/>
      <c r="OML845" s="257"/>
      <c r="OMM845" s="257"/>
      <c r="OMN845" s="257"/>
      <c r="OMO845" s="257"/>
      <c r="OMP845" s="257"/>
      <c r="OMQ845" s="257"/>
      <c r="OMR845" s="257"/>
      <c r="OMS845" s="257"/>
      <c r="OMT845" s="257"/>
      <c r="OMU845" s="257"/>
      <c r="OMV845" s="257"/>
      <c r="OMW845" s="257"/>
      <c r="OMX845" s="257"/>
      <c r="OMY845" s="257"/>
      <c r="OMZ845" s="257"/>
      <c r="ONA845" s="257"/>
      <c r="ONB845" s="257"/>
      <c r="ONC845" s="257"/>
      <c r="OND845" s="257"/>
      <c r="ONE845" s="257"/>
      <c r="ONF845" s="257"/>
      <c r="ONG845" s="257"/>
      <c r="ONH845" s="257"/>
      <c r="ONI845" s="257"/>
      <c r="ONJ845" s="257"/>
      <c r="ONK845" s="257"/>
      <c r="ONL845" s="257"/>
      <c r="ONM845" s="257"/>
      <c r="ONN845" s="257"/>
      <c r="ONO845" s="257"/>
      <c r="ONP845" s="257"/>
      <c r="ONQ845" s="257"/>
      <c r="ONR845" s="257"/>
      <c r="ONS845" s="257"/>
      <c r="ONT845" s="257"/>
      <c r="ONU845" s="257"/>
      <c r="ONV845" s="257"/>
      <c r="ONW845" s="257"/>
      <c r="ONX845" s="257"/>
      <c r="ONY845" s="257"/>
      <c r="ONZ845" s="257"/>
      <c r="OOA845" s="257"/>
      <c r="OOB845" s="257"/>
      <c r="OOC845" s="257"/>
      <c r="OOD845" s="257"/>
      <c r="OOE845" s="257"/>
      <c r="OOF845" s="257"/>
      <c r="OOG845" s="257"/>
      <c r="OOH845" s="257"/>
      <c r="OOI845" s="257"/>
      <c r="OOJ845" s="257"/>
      <c r="OOK845" s="257"/>
      <c r="OOL845" s="257"/>
      <c r="OOM845" s="257"/>
      <c r="OON845" s="257"/>
      <c r="OOO845" s="257"/>
      <c r="OOP845" s="257"/>
      <c r="OOQ845" s="257"/>
      <c r="OOR845" s="257"/>
      <c r="OOS845" s="257"/>
      <c r="OOT845" s="257"/>
      <c r="OOU845" s="257"/>
      <c r="OOV845" s="257"/>
      <c r="OOW845" s="257"/>
      <c r="OOX845" s="257"/>
      <c r="OOY845" s="257"/>
      <c r="OOZ845" s="257"/>
      <c r="OPA845" s="257"/>
      <c r="OPB845" s="257"/>
      <c r="OPC845" s="257"/>
      <c r="OPD845" s="257"/>
      <c r="OPE845" s="257"/>
      <c r="OPF845" s="257"/>
      <c r="OPG845" s="257"/>
      <c r="OPH845" s="257"/>
      <c r="OPI845" s="257"/>
      <c r="OPJ845" s="257"/>
      <c r="OPK845" s="257"/>
      <c r="OPL845" s="257"/>
      <c r="OPM845" s="257"/>
      <c r="OPN845" s="257"/>
      <c r="OPO845" s="257"/>
      <c r="OPP845" s="257"/>
      <c r="OPQ845" s="257"/>
      <c r="OPR845" s="257"/>
      <c r="OPS845" s="257"/>
      <c r="OPT845" s="257"/>
      <c r="OPU845" s="257"/>
      <c r="OPV845" s="257"/>
      <c r="OPW845" s="257"/>
      <c r="OPX845" s="257"/>
      <c r="OPY845" s="257"/>
      <c r="OPZ845" s="257"/>
      <c r="OQA845" s="257"/>
      <c r="OQB845" s="257"/>
      <c r="OQC845" s="257"/>
      <c r="OQD845" s="257"/>
      <c r="OQE845" s="257"/>
      <c r="OQF845" s="257"/>
      <c r="OQG845" s="257"/>
      <c r="OQH845" s="257"/>
      <c r="OQI845" s="257"/>
      <c r="OQJ845" s="257"/>
      <c r="OQK845" s="257"/>
      <c r="OQL845" s="257"/>
      <c r="OQM845" s="257"/>
      <c r="OQN845" s="257"/>
      <c r="OQO845" s="257"/>
      <c r="OQP845" s="257"/>
      <c r="OQQ845" s="257"/>
      <c r="OQR845" s="257"/>
      <c r="OQS845" s="257"/>
      <c r="OQT845" s="257"/>
      <c r="OQU845" s="257"/>
      <c r="OQV845" s="257"/>
      <c r="OQW845" s="257"/>
      <c r="OQX845" s="257"/>
      <c r="OQY845" s="257"/>
      <c r="OQZ845" s="257"/>
      <c r="ORA845" s="257"/>
      <c r="ORB845" s="257"/>
      <c r="ORC845" s="257"/>
      <c r="ORD845" s="257"/>
      <c r="ORE845" s="257"/>
      <c r="ORF845" s="257"/>
      <c r="ORG845" s="257"/>
      <c r="ORH845" s="257"/>
      <c r="ORI845" s="257"/>
      <c r="ORJ845" s="257"/>
      <c r="ORK845" s="257"/>
      <c r="ORL845" s="257"/>
      <c r="ORM845" s="257"/>
      <c r="ORN845" s="257"/>
      <c r="ORO845" s="257"/>
      <c r="ORP845" s="257"/>
      <c r="ORQ845" s="257"/>
      <c r="ORR845" s="257"/>
      <c r="ORS845" s="257"/>
      <c r="ORT845" s="257"/>
      <c r="ORU845" s="257"/>
      <c r="ORV845" s="257"/>
      <c r="ORW845" s="257"/>
      <c r="ORX845" s="257"/>
      <c r="ORY845" s="257"/>
      <c r="ORZ845" s="257"/>
      <c r="OSA845" s="257"/>
      <c r="OSB845" s="257"/>
      <c r="OSC845" s="257"/>
      <c r="OSD845" s="257"/>
      <c r="OSE845" s="257"/>
      <c r="OSF845" s="257"/>
      <c r="OSG845" s="257"/>
      <c r="OSH845" s="257"/>
      <c r="OSI845" s="257"/>
      <c r="OSJ845" s="257"/>
      <c r="OSK845" s="257"/>
      <c r="OSL845" s="257"/>
      <c r="OSM845" s="257"/>
      <c r="OSN845" s="257"/>
      <c r="OSO845" s="257"/>
      <c r="OSP845" s="257"/>
      <c r="OSQ845" s="257"/>
      <c r="OSR845" s="257"/>
      <c r="OSS845" s="257"/>
      <c r="OST845" s="257"/>
      <c r="OSU845" s="257"/>
      <c r="OSV845" s="257"/>
      <c r="OSW845" s="257"/>
      <c r="OSX845" s="257"/>
      <c r="OSY845" s="257"/>
      <c r="OSZ845" s="257"/>
      <c r="OTA845" s="257"/>
      <c r="OTB845" s="257"/>
      <c r="OTC845" s="257"/>
      <c r="OTD845" s="257"/>
      <c r="OTE845" s="257"/>
      <c r="OTF845" s="257"/>
      <c r="OTG845" s="257"/>
      <c r="OTH845" s="257"/>
      <c r="OTI845" s="257"/>
      <c r="OTJ845" s="257"/>
      <c r="OTK845" s="257"/>
      <c r="OTL845" s="257"/>
      <c r="OTM845" s="257"/>
      <c r="OTN845" s="257"/>
      <c r="OTO845" s="257"/>
      <c r="OTP845" s="257"/>
      <c r="OTQ845" s="257"/>
      <c r="OTR845" s="257"/>
      <c r="OTS845" s="257"/>
      <c r="OTT845" s="257"/>
      <c r="OTU845" s="257"/>
      <c r="OTV845" s="257"/>
      <c r="OTW845" s="257"/>
      <c r="OTX845" s="257"/>
      <c r="OTY845" s="257"/>
      <c r="OTZ845" s="257"/>
      <c r="OUA845" s="257"/>
      <c r="OUB845" s="257"/>
      <c r="OUC845" s="257"/>
      <c r="OUD845" s="257"/>
      <c r="OUE845" s="257"/>
      <c r="OUF845" s="257"/>
      <c r="OUG845" s="257"/>
      <c r="OUH845" s="257"/>
      <c r="OUI845" s="257"/>
      <c r="OUJ845" s="257"/>
      <c r="OUK845" s="257"/>
      <c r="OUL845" s="257"/>
      <c r="OUM845" s="257"/>
      <c r="OUN845" s="257"/>
      <c r="OUO845" s="257"/>
      <c r="OUP845" s="257"/>
      <c r="OUQ845" s="257"/>
      <c r="OUR845" s="257"/>
      <c r="OUS845" s="257"/>
      <c r="OUT845" s="257"/>
      <c r="OUU845" s="257"/>
      <c r="OUV845" s="257"/>
      <c r="OUW845" s="257"/>
      <c r="OUX845" s="257"/>
      <c r="OUY845" s="257"/>
      <c r="OUZ845" s="257"/>
      <c r="OVA845" s="257"/>
      <c r="OVB845" s="257"/>
      <c r="OVC845" s="257"/>
      <c r="OVD845" s="257"/>
      <c r="OVE845" s="257"/>
      <c r="OVF845" s="257"/>
      <c r="OVG845" s="257"/>
      <c r="OVH845" s="257"/>
      <c r="OVI845" s="257"/>
      <c r="OVJ845" s="257"/>
      <c r="OVK845" s="257"/>
      <c r="OVL845" s="257"/>
      <c r="OVM845" s="257"/>
      <c r="OVN845" s="257"/>
      <c r="OVO845" s="257"/>
      <c r="OVP845" s="257"/>
      <c r="OVQ845" s="257"/>
      <c r="OVR845" s="257"/>
      <c r="OVS845" s="257"/>
      <c r="OVT845" s="257"/>
      <c r="OVU845" s="257"/>
      <c r="OVV845" s="257"/>
      <c r="OVW845" s="257"/>
      <c r="OVX845" s="257"/>
      <c r="OVY845" s="257"/>
      <c r="OVZ845" s="257"/>
      <c r="OWA845" s="257"/>
      <c r="OWB845" s="257"/>
      <c r="OWC845" s="257"/>
      <c r="OWD845" s="257"/>
      <c r="OWE845" s="257"/>
      <c r="OWF845" s="257"/>
      <c r="OWG845" s="257"/>
      <c r="OWH845" s="257"/>
      <c r="OWI845" s="257"/>
      <c r="OWJ845" s="257"/>
      <c r="OWK845" s="257"/>
      <c r="OWL845" s="257"/>
      <c r="OWM845" s="257"/>
      <c r="OWN845" s="257"/>
      <c r="OWO845" s="257"/>
      <c r="OWP845" s="257"/>
      <c r="OWQ845" s="257"/>
      <c r="OWR845" s="257"/>
      <c r="OWS845" s="257"/>
      <c r="OWT845" s="257"/>
      <c r="OWU845" s="257"/>
      <c r="OWV845" s="257"/>
      <c r="OWW845" s="257"/>
      <c r="OWX845" s="257"/>
      <c r="OWY845" s="257"/>
      <c r="OWZ845" s="257"/>
      <c r="OXA845" s="257"/>
      <c r="OXB845" s="257"/>
      <c r="OXC845" s="257"/>
      <c r="OXD845" s="257"/>
      <c r="OXE845" s="257"/>
      <c r="OXF845" s="257"/>
      <c r="OXG845" s="257"/>
      <c r="OXH845" s="257"/>
      <c r="OXI845" s="257"/>
      <c r="OXJ845" s="257"/>
      <c r="OXK845" s="257"/>
      <c r="OXL845" s="257"/>
      <c r="OXM845" s="257"/>
      <c r="OXN845" s="257"/>
      <c r="OXO845" s="257"/>
      <c r="OXP845" s="257"/>
      <c r="OXQ845" s="257"/>
      <c r="OXR845" s="257"/>
      <c r="OXS845" s="257"/>
      <c r="OXT845" s="257"/>
      <c r="OXU845" s="257"/>
      <c r="OXV845" s="257"/>
      <c r="OXW845" s="257"/>
      <c r="OXX845" s="257"/>
      <c r="OXY845" s="257"/>
      <c r="OXZ845" s="257"/>
      <c r="OYA845" s="257"/>
      <c r="OYB845" s="257"/>
      <c r="OYC845" s="257"/>
      <c r="OYD845" s="257"/>
      <c r="OYE845" s="257"/>
      <c r="OYF845" s="257"/>
      <c r="OYG845" s="257"/>
      <c r="OYH845" s="257"/>
      <c r="OYI845" s="257"/>
      <c r="OYJ845" s="257"/>
      <c r="OYK845" s="257"/>
      <c r="OYL845" s="257"/>
      <c r="OYM845" s="257"/>
      <c r="OYN845" s="257"/>
      <c r="OYO845" s="257"/>
      <c r="OYP845" s="257"/>
      <c r="OYQ845" s="257"/>
      <c r="OYR845" s="257"/>
      <c r="OYS845" s="257"/>
      <c r="OYT845" s="257"/>
      <c r="OYU845" s="257"/>
      <c r="OYV845" s="257"/>
      <c r="OYW845" s="257"/>
      <c r="OYX845" s="257"/>
      <c r="OYY845" s="257"/>
      <c r="OYZ845" s="257"/>
      <c r="OZA845" s="257"/>
      <c r="OZB845" s="257"/>
      <c r="OZC845" s="257"/>
      <c r="OZD845" s="257"/>
      <c r="OZE845" s="257"/>
      <c r="OZF845" s="257"/>
      <c r="OZG845" s="257"/>
      <c r="OZH845" s="257"/>
      <c r="OZI845" s="257"/>
      <c r="OZJ845" s="257"/>
      <c r="OZK845" s="257"/>
      <c r="OZL845" s="257"/>
      <c r="OZM845" s="257"/>
      <c r="OZN845" s="257"/>
      <c r="OZO845" s="257"/>
      <c r="OZP845" s="257"/>
      <c r="OZQ845" s="257"/>
      <c r="OZR845" s="257"/>
      <c r="OZS845" s="257"/>
      <c r="OZT845" s="257"/>
      <c r="OZU845" s="257"/>
      <c r="OZV845" s="257"/>
      <c r="OZW845" s="257"/>
      <c r="OZX845" s="257"/>
      <c r="OZY845" s="257"/>
      <c r="OZZ845" s="257"/>
      <c r="PAA845" s="257"/>
      <c r="PAB845" s="257"/>
      <c r="PAC845" s="257"/>
      <c r="PAD845" s="257"/>
      <c r="PAE845" s="257"/>
      <c r="PAF845" s="257"/>
      <c r="PAG845" s="257"/>
      <c r="PAH845" s="257"/>
      <c r="PAI845" s="257"/>
      <c r="PAJ845" s="257"/>
      <c r="PAK845" s="257"/>
      <c r="PAL845" s="257"/>
      <c r="PAM845" s="257"/>
      <c r="PAN845" s="257"/>
      <c r="PAO845" s="257"/>
      <c r="PAP845" s="257"/>
      <c r="PAQ845" s="257"/>
      <c r="PAR845" s="257"/>
      <c r="PAS845" s="257"/>
      <c r="PAT845" s="257"/>
      <c r="PAU845" s="257"/>
      <c r="PAV845" s="257"/>
      <c r="PAW845" s="257"/>
      <c r="PAX845" s="257"/>
      <c r="PAY845" s="257"/>
      <c r="PAZ845" s="257"/>
      <c r="PBA845" s="257"/>
      <c r="PBB845" s="257"/>
      <c r="PBC845" s="257"/>
      <c r="PBD845" s="257"/>
      <c r="PBE845" s="257"/>
      <c r="PBF845" s="257"/>
      <c r="PBG845" s="257"/>
      <c r="PBH845" s="257"/>
      <c r="PBI845" s="257"/>
      <c r="PBJ845" s="257"/>
      <c r="PBK845" s="257"/>
      <c r="PBL845" s="257"/>
      <c r="PBM845" s="257"/>
      <c r="PBN845" s="257"/>
      <c r="PBO845" s="257"/>
      <c r="PBP845" s="257"/>
      <c r="PBQ845" s="257"/>
      <c r="PBR845" s="257"/>
      <c r="PBS845" s="257"/>
      <c r="PBT845" s="257"/>
      <c r="PBU845" s="257"/>
      <c r="PBV845" s="257"/>
      <c r="PBW845" s="257"/>
      <c r="PBX845" s="257"/>
      <c r="PBY845" s="257"/>
      <c r="PBZ845" s="257"/>
      <c r="PCA845" s="257"/>
      <c r="PCB845" s="257"/>
      <c r="PCC845" s="257"/>
      <c r="PCD845" s="257"/>
      <c r="PCE845" s="257"/>
      <c r="PCF845" s="257"/>
      <c r="PCG845" s="257"/>
      <c r="PCH845" s="257"/>
      <c r="PCI845" s="257"/>
      <c r="PCJ845" s="257"/>
      <c r="PCK845" s="257"/>
      <c r="PCL845" s="257"/>
      <c r="PCM845" s="257"/>
      <c r="PCN845" s="257"/>
      <c r="PCO845" s="257"/>
      <c r="PCP845" s="257"/>
      <c r="PCQ845" s="257"/>
      <c r="PCR845" s="257"/>
      <c r="PCS845" s="257"/>
      <c r="PCT845" s="257"/>
      <c r="PCU845" s="257"/>
      <c r="PCV845" s="257"/>
      <c r="PCW845" s="257"/>
      <c r="PCX845" s="257"/>
      <c r="PCY845" s="257"/>
      <c r="PCZ845" s="257"/>
      <c r="PDA845" s="257"/>
      <c r="PDB845" s="257"/>
      <c r="PDC845" s="257"/>
      <c r="PDD845" s="257"/>
      <c r="PDE845" s="257"/>
      <c r="PDF845" s="257"/>
      <c r="PDG845" s="257"/>
      <c r="PDH845" s="257"/>
      <c r="PDI845" s="257"/>
      <c r="PDJ845" s="257"/>
      <c r="PDK845" s="257"/>
      <c r="PDL845" s="257"/>
      <c r="PDM845" s="257"/>
      <c r="PDN845" s="257"/>
      <c r="PDO845" s="257"/>
      <c r="PDP845" s="257"/>
      <c r="PDQ845" s="257"/>
      <c r="PDR845" s="257"/>
      <c r="PDS845" s="257"/>
      <c r="PDT845" s="257"/>
      <c r="PDU845" s="257"/>
      <c r="PDV845" s="257"/>
      <c r="PDW845" s="257"/>
      <c r="PDX845" s="257"/>
      <c r="PDY845" s="257"/>
      <c r="PDZ845" s="257"/>
      <c r="PEA845" s="257"/>
      <c r="PEB845" s="257"/>
      <c r="PEC845" s="257"/>
      <c r="PED845" s="257"/>
      <c r="PEE845" s="257"/>
      <c r="PEF845" s="257"/>
      <c r="PEG845" s="257"/>
      <c r="PEH845" s="257"/>
      <c r="PEI845" s="257"/>
      <c r="PEJ845" s="257"/>
      <c r="PEK845" s="257"/>
      <c r="PEL845" s="257"/>
      <c r="PEM845" s="257"/>
      <c r="PEN845" s="257"/>
      <c r="PEO845" s="257"/>
      <c r="PEP845" s="257"/>
      <c r="PEQ845" s="257"/>
      <c r="PER845" s="257"/>
      <c r="PES845" s="257"/>
      <c r="PET845" s="257"/>
      <c r="PEU845" s="257"/>
      <c r="PEV845" s="257"/>
      <c r="PEW845" s="257"/>
      <c r="PEX845" s="257"/>
      <c r="PEY845" s="257"/>
      <c r="PEZ845" s="257"/>
      <c r="PFA845" s="257"/>
      <c r="PFB845" s="257"/>
      <c r="PFC845" s="257"/>
      <c r="PFD845" s="257"/>
      <c r="PFE845" s="257"/>
      <c r="PFF845" s="257"/>
      <c r="PFG845" s="257"/>
      <c r="PFH845" s="257"/>
      <c r="PFI845" s="257"/>
      <c r="PFJ845" s="257"/>
      <c r="PFK845" s="257"/>
      <c r="PFL845" s="257"/>
      <c r="PFM845" s="257"/>
      <c r="PFN845" s="257"/>
      <c r="PFO845" s="257"/>
      <c r="PFP845" s="257"/>
      <c r="PFQ845" s="257"/>
      <c r="PFR845" s="257"/>
      <c r="PFS845" s="257"/>
      <c r="PFT845" s="257"/>
      <c r="PFU845" s="257"/>
      <c r="PFV845" s="257"/>
      <c r="PFW845" s="257"/>
      <c r="PFX845" s="257"/>
      <c r="PFY845" s="257"/>
      <c r="PFZ845" s="257"/>
      <c r="PGA845" s="257"/>
      <c r="PGB845" s="257"/>
      <c r="PGC845" s="257"/>
      <c r="PGD845" s="257"/>
      <c r="PGE845" s="257"/>
      <c r="PGF845" s="257"/>
      <c r="PGG845" s="257"/>
      <c r="PGH845" s="257"/>
      <c r="PGI845" s="257"/>
      <c r="PGJ845" s="257"/>
      <c r="PGK845" s="257"/>
      <c r="PGL845" s="257"/>
      <c r="PGM845" s="257"/>
      <c r="PGN845" s="257"/>
      <c r="PGO845" s="257"/>
      <c r="PGP845" s="257"/>
      <c r="PGQ845" s="257"/>
      <c r="PGR845" s="257"/>
      <c r="PGS845" s="257"/>
      <c r="PGT845" s="257"/>
      <c r="PGU845" s="257"/>
      <c r="PGV845" s="257"/>
      <c r="PGW845" s="257"/>
      <c r="PGX845" s="257"/>
      <c r="PGY845" s="257"/>
      <c r="PGZ845" s="257"/>
      <c r="PHA845" s="257"/>
      <c r="PHB845" s="257"/>
      <c r="PHC845" s="257"/>
      <c r="PHD845" s="257"/>
      <c r="PHE845" s="257"/>
      <c r="PHF845" s="257"/>
      <c r="PHG845" s="257"/>
      <c r="PHH845" s="257"/>
      <c r="PHI845" s="257"/>
      <c r="PHJ845" s="257"/>
      <c r="PHK845" s="257"/>
      <c r="PHL845" s="257"/>
      <c r="PHM845" s="257"/>
      <c r="PHN845" s="257"/>
      <c r="PHO845" s="257"/>
      <c r="PHP845" s="257"/>
      <c r="PHQ845" s="257"/>
      <c r="PHR845" s="257"/>
      <c r="PHS845" s="257"/>
      <c r="PHT845" s="257"/>
      <c r="PHU845" s="257"/>
      <c r="PHV845" s="257"/>
      <c r="PHW845" s="257"/>
      <c r="PHX845" s="257"/>
      <c r="PHY845" s="257"/>
      <c r="PHZ845" s="257"/>
      <c r="PIA845" s="257"/>
      <c r="PIB845" s="257"/>
      <c r="PIC845" s="257"/>
      <c r="PID845" s="257"/>
      <c r="PIE845" s="257"/>
      <c r="PIF845" s="257"/>
      <c r="PIG845" s="257"/>
      <c r="PIH845" s="257"/>
      <c r="PII845" s="257"/>
      <c r="PIJ845" s="257"/>
      <c r="PIK845" s="257"/>
      <c r="PIL845" s="257"/>
      <c r="PIM845" s="257"/>
      <c r="PIN845" s="257"/>
      <c r="PIO845" s="257"/>
      <c r="PIP845" s="257"/>
      <c r="PIQ845" s="257"/>
      <c r="PIR845" s="257"/>
      <c r="PIS845" s="257"/>
      <c r="PIT845" s="257"/>
      <c r="PIU845" s="257"/>
      <c r="PIV845" s="257"/>
      <c r="PIW845" s="257"/>
      <c r="PIX845" s="257"/>
      <c r="PIY845" s="257"/>
      <c r="PIZ845" s="257"/>
      <c r="PJA845" s="257"/>
      <c r="PJB845" s="257"/>
      <c r="PJC845" s="257"/>
      <c r="PJD845" s="257"/>
      <c r="PJE845" s="257"/>
      <c r="PJF845" s="257"/>
      <c r="PJG845" s="257"/>
      <c r="PJH845" s="257"/>
      <c r="PJI845" s="257"/>
      <c r="PJJ845" s="257"/>
      <c r="PJK845" s="257"/>
      <c r="PJL845" s="257"/>
      <c r="PJM845" s="257"/>
      <c r="PJN845" s="257"/>
      <c r="PJO845" s="257"/>
      <c r="PJP845" s="257"/>
      <c r="PJQ845" s="257"/>
      <c r="PJR845" s="257"/>
      <c r="PJS845" s="257"/>
      <c r="PJT845" s="257"/>
      <c r="PJU845" s="257"/>
      <c r="PJV845" s="257"/>
      <c r="PJW845" s="257"/>
      <c r="PJX845" s="257"/>
      <c r="PJY845" s="257"/>
      <c r="PJZ845" s="257"/>
      <c r="PKA845" s="257"/>
      <c r="PKB845" s="257"/>
      <c r="PKC845" s="257"/>
      <c r="PKD845" s="257"/>
      <c r="PKE845" s="257"/>
      <c r="PKF845" s="257"/>
      <c r="PKG845" s="257"/>
      <c r="PKH845" s="257"/>
      <c r="PKI845" s="257"/>
      <c r="PKJ845" s="257"/>
      <c r="PKK845" s="257"/>
      <c r="PKL845" s="257"/>
      <c r="PKM845" s="257"/>
      <c r="PKN845" s="257"/>
      <c r="PKO845" s="257"/>
      <c r="PKP845" s="257"/>
      <c r="PKQ845" s="257"/>
      <c r="PKR845" s="257"/>
      <c r="PKS845" s="257"/>
      <c r="PKT845" s="257"/>
      <c r="PKU845" s="257"/>
      <c r="PKV845" s="257"/>
      <c r="PKW845" s="257"/>
      <c r="PKX845" s="257"/>
      <c r="PKY845" s="257"/>
      <c r="PKZ845" s="257"/>
      <c r="PLA845" s="257"/>
      <c r="PLB845" s="257"/>
      <c r="PLC845" s="257"/>
      <c r="PLD845" s="257"/>
      <c r="PLE845" s="257"/>
      <c r="PLF845" s="257"/>
      <c r="PLG845" s="257"/>
      <c r="PLH845" s="257"/>
      <c r="PLI845" s="257"/>
      <c r="PLJ845" s="257"/>
      <c r="PLK845" s="257"/>
      <c r="PLL845" s="257"/>
      <c r="PLM845" s="257"/>
      <c r="PLN845" s="257"/>
      <c r="PLO845" s="257"/>
      <c r="PLP845" s="257"/>
      <c r="PLQ845" s="257"/>
      <c r="PLR845" s="257"/>
      <c r="PLS845" s="257"/>
      <c r="PLT845" s="257"/>
      <c r="PLU845" s="257"/>
      <c r="PLV845" s="257"/>
      <c r="PLW845" s="257"/>
      <c r="PLX845" s="257"/>
      <c r="PLY845" s="257"/>
      <c r="PLZ845" s="257"/>
      <c r="PMA845" s="257"/>
      <c r="PMB845" s="257"/>
      <c r="PMC845" s="257"/>
      <c r="PMD845" s="257"/>
      <c r="PME845" s="257"/>
      <c r="PMF845" s="257"/>
      <c r="PMG845" s="257"/>
      <c r="PMH845" s="257"/>
      <c r="PMI845" s="257"/>
      <c r="PMJ845" s="257"/>
      <c r="PMK845" s="257"/>
      <c r="PML845" s="257"/>
      <c r="PMM845" s="257"/>
      <c r="PMN845" s="257"/>
      <c r="PMO845" s="257"/>
      <c r="PMP845" s="257"/>
      <c r="PMQ845" s="257"/>
      <c r="PMR845" s="257"/>
      <c r="PMS845" s="257"/>
      <c r="PMT845" s="257"/>
      <c r="PMU845" s="257"/>
      <c r="PMV845" s="257"/>
      <c r="PMW845" s="257"/>
      <c r="PMX845" s="257"/>
      <c r="PMY845" s="257"/>
      <c r="PMZ845" s="257"/>
      <c r="PNA845" s="257"/>
      <c r="PNB845" s="257"/>
      <c r="PNC845" s="257"/>
      <c r="PND845" s="257"/>
      <c r="PNE845" s="257"/>
      <c r="PNF845" s="257"/>
      <c r="PNG845" s="257"/>
      <c r="PNH845" s="257"/>
      <c r="PNI845" s="257"/>
      <c r="PNJ845" s="257"/>
      <c r="PNK845" s="257"/>
      <c r="PNL845" s="257"/>
      <c r="PNM845" s="257"/>
      <c r="PNN845" s="257"/>
      <c r="PNO845" s="257"/>
      <c r="PNP845" s="257"/>
      <c r="PNQ845" s="257"/>
      <c r="PNR845" s="257"/>
      <c r="PNS845" s="257"/>
      <c r="PNT845" s="257"/>
      <c r="PNU845" s="257"/>
      <c r="PNV845" s="257"/>
      <c r="PNW845" s="257"/>
      <c r="PNX845" s="257"/>
      <c r="PNY845" s="257"/>
      <c r="PNZ845" s="257"/>
      <c r="POA845" s="257"/>
      <c r="POB845" s="257"/>
      <c r="POC845" s="257"/>
      <c r="POD845" s="257"/>
      <c r="POE845" s="257"/>
      <c r="POF845" s="257"/>
      <c r="POG845" s="257"/>
      <c r="POH845" s="257"/>
      <c r="POI845" s="257"/>
      <c r="POJ845" s="257"/>
      <c r="POK845" s="257"/>
      <c r="POL845" s="257"/>
      <c r="POM845" s="257"/>
      <c r="PON845" s="257"/>
      <c r="POO845" s="257"/>
      <c r="POP845" s="257"/>
      <c r="POQ845" s="257"/>
      <c r="POR845" s="257"/>
      <c r="POS845" s="257"/>
      <c r="POT845" s="257"/>
      <c r="POU845" s="257"/>
      <c r="POV845" s="257"/>
      <c r="POW845" s="257"/>
      <c r="POX845" s="257"/>
      <c r="POY845" s="257"/>
      <c r="POZ845" s="257"/>
      <c r="PPA845" s="257"/>
      <c r="PPB845" s="257"/>
      <c r="PPC845" s="257"/>
      <c r="PPD845" s="257"/>
      <c r="PPE845" s="257"/>
      <c r="PPF845" s="257"/>
      <c r="PPG845" s="257"/>
      <c r="PPH845" s="257"/>
      <c r="PPI845" s="257"/>
      <c r="PPJ845" s="257"/>
      <c r="PPK845" s="257"/>
      <c r="PPL845" s="257"/>
      <c r="PPM845" s="257"/>
      <c r="PPN845" s="257"/>
      <c r="PPO845" s="257"/>
      <c r="PPP845" s="257"/>
      <c r="PPQ845" s="257"/>
      <c r="PPR845" s="257"/>
      <c r="PPS845" s="257"/>
      <c r="PPT845" s="257"/>
      <c r="PPU845" s="257"/>
      <c r="PPV845" s="257"/>
      <c r="PPW845" s="257"/>
      <c r="PPX845" s="257"/>
      <c r="PPY845" s="257"/>
      <c r="PPZ845" s="257"/>
      <c r="PQA845" s="257"/>
      <c r="PQB845" s="257"/>
      <c r="PQC845" s="257"/>
      <c r="PQD845" s="257"/>
      <c r="PQE845" s="257"/>
      <c r="PQF845" s="257"/>
      <c r="PQG845" s="257"/>
      <c r="PQH845" s="257"/>
      <c r="PQI845" s="257"/>
      <c r="PQJ845" s="257"/>
      <c r="PQK845" s="257"/>
      <c r="PQL845" s="257"/>
      <c r="PQM845" s="257"/>
      <c r="PQN845" s="257"/>
      <c r="PQO845" s="257"/>
      <c r="PQP845" s="257"/>
      <c r="PQQ845" s="257"/>
      <c r="PQR845" s="257"/>
      <c r="PQS845" s="257"/>
      <c r="PQT845" s="257"/>
      <c r="PQU845" s="257"/>
      <c r="PQV845" s="257"/>
      <c r="PQW845" s="257"/>
      <c r="PQX845" s="257"/>
      <c r="PQY845" s="257"/>
      <c r="PQZ845" s="257"/>
      <c r="PRA845" s="257"/>
      <c r="PRB845" s="257"/>
      <c r="PRC845" s="257"/>
      <c r="PRD845" s="257"/>
      <c r="PRE845" s="257"/>
      <c r="PRF845" s="257"/>
      <c r="PRG845" s="257"/>
      <c r="PRH845" s="257"/>
      <c r="PRI845" s="257"/>
      <c r="PRJ845" s="257"/>
      <c r="PRK845" s="257"/>
      <c r="PRL845" s="257"/>
      <c r="PRM845" s="257"/>
      <c r="PRN845" s="257"/>
      <c r="PRO845" s="257"/>
      <c r="PRP845" s="257"/>
      <c r="PRQ845" s="257"/>
      <c r="PRR845" s="257"/>
      <c r="PRS845" s="257"/>
      <c r="PRT845" s="257"/>
      <c r="PRU845" s="257"/>
      <c r="PRV845" s="257"/>
      <c r="PRW845" s="257"/>
      <c r="PRX845" s="257"/>
      <c r="PRY845" s="257"/>
      <c r="PRZ845" s="257"/>
      <c r="PSA845" s="257"/>
      <c r="PSB845" s="257"/>
      <c r="PSC845" s="257"/>
      <c r="PSD845" s="257"/>
      <c r="PSE845" s="257"/>
      <c r="PSF845" s="257"/>
      <c r="PSG845" s="257"/>
      <c r="PSH845" s="257"/>
      <c r="PSI845" s="257"/>
      <c r="PSJ845" s="257"/>
      <c r="PSK845" s="257"/>
      <c r="PSL845" s="257"/>
      <c r="PSM845" s="257"/>
      <c r="PSN845" s="257"/>
      <c r="PSO845" s="257"/>
      <c r="PSP845" s="257"/>
      <c r="PSQ845" s="257"/>
      <c r="PSR845" s="257"/>
      <c r="PSS845" s="257"/>
      <c r="PST845" s="257"/>
      <c r="PSU845" s="257"/>
      <c r="PSV845" s="257"/>
      <c r="PSW845" s="257"/>
      <c r="PSX845" s="257"/>
      <c r="PSY845" s="257"/>
      <c r="PSZ845" s="257"/>
      <c r="PTA845" s="257"/>
      <c r="PTB845" s="257"/>
      <c r="PTC845" s="257"/>
      <c r="PTD845" s="257"/>
      <c r="PTE845" s="257"/>
      <c r="PTF845" s="257"/>
      <c r="PTG845" s="257"/>
      <c r="PTH845" s="257"/>
      <c r="PTI845" s="257"/>
      <c r="PTJ845" s="257"/>
      <c r="PTK845" s="257"/>
      <c r="PTL845" s="257"/>
      <c r="PTM845" s="257"/>
      <c r="PTN845" s="257"/>
      <c r="PTO845" s="257"/>
      <c r="PTP845" s="257"/>
      <c r="PTQ845" s="257"/>
      <c r="PTR845" s="257"/>
      <c r="PTS845" s="257"/>
      <c r="PTT845" s="257"/>
      <c r="PTU845" s="257"/>
      <c r="PTV845" s="257"/>
      <c r="PTW845" s="257"/>
      <c r="PTX845" s="257"/>
      <c r="PTY845" s="257"/>
      <c r="PTZ845" s="257"/>
      <c r="PUA845" s="257"/>
      <c r="PUB845" s="257"/>
      <c r="PUC845" s="257"/>
      <c r="PUD845" s="257"/>
      <c r="PUE845" s="257"/>
      <c r="PUF845" s="257"/>
      <c r="PUG845" s="257"/>
      <c r="PUH845" s="257"/>
      <c r="PUI845" s="257"/>
      <c r="PUJ845" s="257"/>
      <c r="PUK845" s="257"/>
      <c r="PUL845" s="257"/>
      <c r="PUM845" s="257"/>
      <c r="PUN845" s="257"/>
      <c r="PUO845" s="257"/>
      <c r="PUP845" s="257"/>
      <c r="PUQ845" s="257"/>
      <c r="PUR845" s="257"/>
      <c r="PUS845" s="257"/>
      <c r="PUT845" s="257"/>
      <c r="PUU845" s="257"/>
      <c r="PUV845" s="257"/>
      <c r="PUW845" s="257"/>
      <c r="PUX845" s="257"/>
      <c r="PUY845" s="257"/>
      <c r="PUZ845" s="257"/>
      <c r="PVA845" s="257"/>
      <c r="PVB845" s="257"/>
      <c r="PVC845" s="257"/>
      <c r="PVD845" s="257"/>
      <c r="PVE845" s="257"/>
      <c r="PVF845" s="257"/>
      <c r="PVG845" s="257"/>
      <c r="PVH845" s="257"/>
      <c r="PVI845" s="257"/>
      <c r="PVJ845" s="257"/>
      <c r="PVK845" s="257"/>
      <c r="PVL845" s="257"/>
      <c r="PVM845" s="257"/>
      <c r="PVN845" s="257"/>
      <c r="PVO845" s="257"/>
      <c r="PVP845" s="257"/>
      <c r="PVQ845" s="257"/>
      <c r="PVR845" s="257"/>
      <c r="PVS845" s="257"/>
      <c r="PVT845" s="257"/>
      <c r="PVU845" s="257"/>
      <c r="PVV845" s="257"/>
      <c r="PVW845" s="257"/>
      <c r="PVX845" s="257"/>
      <c r="PVY845" s="257"/>
      <c r="PVZ845" s="257"/>
      <c r="PWA845" s="257"/>
      <c r="PWB845" s="257"/>
      <c r="PWC845" s="257"/>
      <c r="PWD845" s="257"/>
      <c r="PWE845" s="257"/>
      <c r="PWF845" s="257"/>
      <c r="PWG845" s="257"/>
      <c r="PWH845" s="257"/>
      <c r="PWI845" s="257"/>
      <c r="PWJ845" s="257"/>
      <c r="PWK845" s="257"/>
      <c r="PWL845" s="257"/>
      <c r="PWM845" s="257"/>
      <c r="PWN845" s="257"/>
      <c r="PWO845" s="257"/>
      <c r="PWP845" s="257"/>
      <c r="PWQ845" s="257"/>
      <c r="PWR845" s="257"/>
      <c r="PWS845" s="257"/>
      <c r="PWT845" s="257"/>
      <c r="PWU845" s="257"/>
      <c r="PWV845" s="257"/>
      <c r="PWW845" s="257"/>
      <c r="PWX845" s="257"/>
      <c r="PWY845" s="257"/>
      <c r="PWZ845" s="257"/>
      <c r="PXA845" s="257"/>
      <c r="PXB845" s="257"/>
      <c r="PXC845" s="257"/>
      <c r="PXD845" s="257"/>
      <c r="PXE845" s="257"/>
      <c r="PXF845" s="257"/>
      <c r="PXG845" s="257"/>
      <c r="PXH845" s="257"/>
      <c r="PXI845" s="257"/>
      <c r="PXJ845" s="257"/>
      <c r="PXK845" s="257"/>
      <c r="PXL845" s="257"/>
      <c r="PXM845" s="257"/>
      <c r="PXN845" s="257"/>
      <c r="PXO845" s="257"/>
      <c r="PXP845" s="257"/>
      <c r="PXQ845" s="257"/>
      <c r="PXR845" s="257"/>
      <c r="PXS845" s="257"/>
      <c r="PXT845" s="257"/>
      <c r="PXU845" s="257"/>
      <c r="PXV845" s="257"/>
      <c r="PXW845" s="257"/>
      <c r="PXX845" s="257"/>
      <c r="PXY845" s="257"/>
      <c r="PXZ845" s="257"/>
      <c r="PYA845" s="257"/>
      <c r="PYB845" s="257"/>
      <c r="PYC845" s="257"/>
      <c r="PYD845" s="257"/>
      <c r="PYE845" s="257"/>
      <c r="PYF845" s="257"/>
      <c r="PYG845" s="257"/>
      <c r="PYH845" s="257"/>
      <c r="PYI845" s="257"/>
      <c r="PYJ845" s="257"/>
      <c r="PYK845" s="257"/>
      <c r="PYL845" s="257"/>
      <c r="PYM845" s="257"/>
      <c r="PYN845" s="257"/>
      <c r="PYO845" s="257"/>
      <c r="PYP845" s="257"/>
      <c r="PYQ845" s="257"/>
      <c r="PYR845" s="257"/>
      <c r="PYS845" s="257"/>
      <c r="PYT845" s="257"/>
      <c r="PYU845" s="257"/>
      <c r="PYV845" s="257"/>
      <c r="PYW845" s="257"/>
      <c r="PYX845" s="257"/>
      <c r="PYY845" s="257"/>
      <c r="PYZ845" s="257"/>
      <c r="PZA845" s="257"/>
      <c r="PZB845" s="257"/>
      <c r="PZC845" s="257"/>
      <c r="PZD845" s="257"/>
      <c r="PZE845" s="257"/>
      <c r="PZF845" s="257"/>
      <c r="PZG845" s="257"/>
      <c r="PZH845" s="257"/>
      <c r="PZI845" s="257"/>
      <c r="PZJ845" s="257"/>
      <c r="PZK845" s="257"/>
      <c r="PZL845" s="257"/>
      <c r="PZM845" s="257"/>
      <c r="PZN845" s="257"/>
      <c r="PZO845" s="257"/>
      <c r="PZP845" s="257"/>
      <c r="PZQ845" s="257"/>
      <c r="PZR845" s="257"/>
      <c r="PZS845" s="257"/>
      <c r="PZT845" s="257"/>
      <c r="PZU845" s="257"/>
      <c r="PZV845" s="257"/>
      <c r="PZW845" s="257"/>
      <c r="PZX845" s="257"/>
      <c r="PZY845" s="257"/>
      <c r="PZZ845" s="257"/>
      <c r="QAA845" s="257"/>
      <c r="QAB845" s="257"/>
      <c r="QAC845" s="257"/>
      <c r="QAD845" s="257"/>
      <c r="QAE845" s="257"/>
      <c r="QAF845" s="257"/>
      <c r="QAG845" s="257"/>
      <c r="QAH845" s="257"/>
      <c r="QAI845" s="257"/>
      <c r="QAJ845" s="257"/>
      <c r="QAK845" s="257"/>
      <c r="QAL845" s="257"/>
      <c r="QAM845" s="257"/>
      <c r="QAN845" s="257"/>
      <c r="QAO845" s="257"/>
      <c r="QAP845" s="257"/>
      <c r="QAQ845" s="257"/>
      <c r="QAR845" s="257"/>
      <c r="QAS845" s="257"/>
      <c r="QAT845" s="257"/>
      <c r="QAU845" s="257"/>
      <c r="QAV845" s="257"/>
      <c r="QAW845" s="257"/>
      <c r="QAX845" s="257"/>
      <c r="QAY845" s="257"/>
      <c r="QAZ845" s="257"/>
      <c r="QBA845" s="257"/>
      <c r="QBB845" s="257"/>
      <c r="QBC845" s="257"/>
      <c r="QBD845" s="257"/>
      <c r="QBE845" s="257"/>
      <c r="QBF845" s="257"/>
      <c r="QBG845" s="257"/>
      <c r="QBH845" s="257"/>
      <c r="QBI845" s="257"/>
      <c r="QBJ845" s="257"/>
      <c r="QBK845" s="257"/>
      <c r="QBL845" s="257"/>
      <c r="QBM845" s="257"/>
      <c r="QBN845" s="257"/>
      <c r="QBO845" s="257"/>
      <c r="QBP845" s="257"/>
      <c r="QBQ845" s="257"/>
      <c r="QBR845" s="257"/>
      <c r="QBS845" s="257"/>
      <c r="QBT845" s="257"/>
      <c r="QBU845" s="257"/>
      <c r="QBV845" s="257"/>
      <c r="QBW845" s="257"/>
      <c r="QBX845" s="257"/>
      <c r="QBY845" s="257"/>
      <c r="QBZ845" s="257"/>
      <c r="QCA845" s="257"/>
      <c r="QCB845" s="257"/>
      <c r="QCC845" s="257"/>
      <c r="QCD845" s="257"/>
      <c r="QCE845" s="257"/>
      <c r="QCF845" s="257"/>
      <c r="QCG845" s="257"/>
      <c r="QCH845" s="257"/>
      <c r="QCI845" s="257"/>
      <c r="QCJ845" s="257"/>
      <c r="QCK845" s="257"/>
      <c r="QCL845" s="257"/>
      <c r="QCM845" s="257"/>
      <c r="QCN845" s="257"/>
      <c r="QCO845" s="257"/>
      <c r="QCP845" s="257"/>
      <c r="QCQ845" s="257"/>
      <c r="QCR845" s="257"/>
      <c r="QCS845" s="257"/>
      <c r="QCT845" s="257"/>
      <c r="QCU845" s="257"/>
      <c r="QCV845" s="257"/>
      <c r="QCW845" s="257"/>
      <c r="QCX845" s="257"/>
      <c r="QCY845" s="257"/>
      <c r="QCZ845" s="257"/>
      <c r="QDA845" s="257"/>
      <c r="QDB845" s="257"/>
      <c r="QDC845" s="257"/>
      <c r="QDD845" s="257"/>
      <c r="QDE845" s="257"/>
      <c r="QDF845" s="257"/>
      <c r="QDG845" s="257"/>
      <c r="QDH845" s="257"/>
      <c r="QDI845" s="257"/>
      <c r="QDJ845" s="257"/>
      <c r="QDK845" s="257"/>
      <c r="QDL845" s="257"/>
      <c r="QDM845" s="257"/>
      <c r="QDN845" s="257"/>
      <c r="QDO845" s="257"/>
      <c r="QDP845" s="257"/>
      <c r="QDQ845" s="257"/>
      <c r="QDR845" s="257"/>
      <c r="QDS845" s="257"/>
      <c r="QDT845" s="257"/>
      <c r="QDU845" s="257"/>
      <c r="QDV845" s="257"/>
      <c r="QDW845" s="257"/>
      <c r="QDX845" s="257"/>
      <c r="QDY845" s="257"/>
      <c r="QDZ845" s="257"/>
      <c r="QEA845" s="257"/>
      <c r="QEB845" s="257"/>
      <c r="QEC845" s="257"/>
      <c r="QED845" s="257"/>
      <c r="QEE845" s="257"/>
      <c r="QEF845" s="257"/>
      <c r="QEG845" s="257"/>
      <c r="QEH845" s="257"/>
      <c r="QEI845" s="257"/>
      <c r="QEJ845" s="257"/>
      <c r="QEK845" s="257"/>
      <c r="QEL845" s="257"/>
      <c r="QEM845" s="257"/>
      <c r="QEN845" s="257"/>
      <c r="QEO845" s="257"/>
      <c r="QEP845" s="257"/>
      <c r="QEQ845" s="257"/>
      <c r="QER845" s="257"/>
      <c r="QES845" s="257"/>
      <c r="QET845" s="257"/>
      <c r="QEU845" s="257"/>
      <c r="QEV845" s="257"/>
      <c r="QEW845" s="257"/>
      <c r="QEX845" s="257"/>
      <c r="QEY845" s="257"/>
      <c r="QEZ845" s="257"/>
      <c r="QFA845" s="257"/>
      <c r="QFB845" s="257"/>
      <c r="QFC845" s="257"/>
      <c r="QFD845" s="257"/>
      <c r="QFE845" s="257"/>
      <c r="QFF845" s="257"/>
      <c r="QFG845" s="257"/>
      <c r="QFH845" s="257"/>
      <c r="QFI845" s="257"/>
      <c r="QFJ845" s="257"/>
      <c r="QFK845" s="257"/>
      <c r="QFL845" s="257"/>
      <c r="QFM845" s="257"/>
      <c r="QFN845" s="257"/>
      <c r="QFO845" s="257"/>
      <c r="QFP845" s="257"/>
      <c r="QFQ845" s="257"/>
      <c r="QFR845" s="257"/>
      <c r="QFS845" s="257"/>
      <c r="QFT845" s="257"/>
      <c r="QFU845" s="257"/>
      <c r="QFV845" s="257"/>
      <c r="QFW845" s="257"/>
      <c r="QFX845" s="257"/>
      <c r="QFY845" s="257"/>
      <c r="QFZ845" s="257"/>
      <c r="QGA845" s="257"/>
      <c r="QGB845" s="257"/>
      <c r="QGC845" s="257"/>
      <c r="QGD845" s="257"/>
      <c r="QGE845" s="257"/>
      <c r="QGF845" s="257"/>
      <c r="QGG845" s="257"/>
      <c r="QGH845" s="257"/>
      <c r="QGI845" s="257"/>
      <c r="QGJ845" s="257"/>
      <c r="QGK845" s="257"/>
      <c r="QGL845" s="257"/>
      <c r="QGM845" s="257"/>
      <c r="QGN845" s="257"/>
      <c r="QGO845" s="257"/>
      <c r="QGP845" s="257"/>
      <c r="QGQ845" s="257"/>
      <c r="QGR845" s="257"/>
      <c r="QGS845" s="257"/>
      <c r="QGT845" s="257"/>
      <c r="QGU845" s="257"/>
      <c r="QGV845" s="257"/>
      <c r="QGW845" s="257"/>
      <c r="QGX845" s="257"/>
      <c r="QGY845" s="257"/>
      <c r="QGZ845" s="257"/>
      <c r="QHA845" s="257"/>
      <c r="QHB845" s="257"/>
      <c r="QHC845" s="257"/>
      <c r="QHD845" s="257"/>
      <c r="QHE845" s="257"/>
      <c r="QHF845" s="257"/>
      <c r="QHG845" s="257"/>
      <c r="QHH845" s="257"/>
      <c r="QHI845" s="257"/>
      <c r="QHJ845" s="257"/>
      <c r="QHK845" s="257"/>
      <c r="QHL845" s="257"/>
      <c r="QHM845" s="257"/>
      <c r="QHN845" s="257"/>
      <c r="QHO845" s="257"/>
      <c r="QHP845" s="257"/>
      <c r="QHQ845" s="257"/>
      <c r="QHR845" s="257"/>
      <c r="QHS845" s="257"/>
      <c r="QHT845" s="257"/>
      <c r="QHU845" s="257"/>
      <c r="QHV845" s="257"/>
      <c r="QHW845" s="257"/>
      <c r="QHX845" s="257"/>
      <c r="QHY845" s="257"/>
      <c r="QHZ845" s="257"/>
      <c r="QIA845" s="257"/>
      <c r="QIB845" s="257"/>
      <c r="QIC845" s="257"/>
      <c r="QID845" s="257"/>
      <c r="QIE845" s="257"/>
      <c r="QIF845" s="257"/>
      <c r="QIG845" s="257"/>
      <c r="QIH845" s="257"/>
      <c r="QII845" s="257"/>
      <c r="QIJ845" s="257"/>
      <c r="QIK845" s="257"/>
      <c r="QIL845" s="257"/>
      <c r="QIM845" s="257"/>
      <c r="QIN845" s="257"/>
      <c r="QIO845" s="257"/>
      <c r="QIP845" s="257"/>
      <c r="QIQ845" s="257"/>
      <c r="QIR845" s="257"/>
      <c r="QIS845" s="257"/>
      <c r="QIT845" s="257"/>
      <c r="QIU845" s="257"/>
      <c r="QIV845" s="257"/>
      <c r="QIW845" s="257"/>
      <c r="QIX845" s="257"/>
      <c r="QIY845" s="257"/>
      <c r="QIZ845" s="257"/>
      <c r="QJA845" s="257"/>
      <c r="QJB845" s="257"/>
      <c r="QJC845" s="257"/>
      <c r="QJD845" s="257"/>
      <c r="QJE845" s="257"/>
      <c r="QJF845" s="257"/>
      <c r="QJG845" s="257"/>
      <c r="QJH845" s="257"/>
      <c r="QJI845" s="257"/>
      <c r="QJJ845" s="257"/>
      <c r="QJK845" s="257"/>
      <c r="QJL845" s="257"/>
      <c r="QJM845" s="257"/>
      <c r="QJN845" s="257"/>
      <c r="QJO845" s="257"/>
      <c r="QJP845" s="257"/>
      <c r="QJQ845" s="257"/>
      <c r="QJR845" s="257"/>
      <c r="QJS845" s="257"/>
      <c r="QJT845" s="257"/>
      <c r="QJU845" s="257"/>
      <c r="QJV845" s="257"/>
      <c r="QJW845" s="257"/>
      <c r="QJX845" s="257"/>
      <c r="QJY845" s="257"/>
      <c r="QJZ845" s="257"/>
      <c r="QKA845" s="257"/>
      <c r="QKB845" s="257"/>
      <c r="QKC845" s="257"/>
      <c r="QKD845" s="257"/>
      <c r="QKE845" s="257"/>
      <c r="QKF845" s="257"/>
      <c r="QKG845" s="257"/>
      <c r="QKH845" s="257"/>
      <c r="QKI845" s="257"/>
      <c r="QKJ845" s="257"/>
      <c r="QKK845" s="257"/>
      <c r="QKL845" s="257"/>
      <c r="QKM845" s="257"/>
      <c r="QKN845" s="257"/>
      <c r="QKO845" s="257"/>
      <c r="QKP845" s="257"/>
      <c r="QKQ845" s="257"/>
      <c r="QKR845" s="257"/>
      <c r="QKS845" s="257"/>
      <c r="QKT845" s="257"/>
      <c r="QKU845" s="257"/>
      <c r="QKV845" s="257"/>
      <c r="QKW845" s="257"/>
      <c r="QKX845" s="257"/>
      <c r="QKY845" s="257"/>
      <c r="QKZ845" s="257"/>
      <c r="QLA845" s="257"/>
      <c r="QLB845" s="257"/>
      <c r="QLC845" s="257"/>
      <c r="QLD845" s="257"/>
      <c r="QLE845" s="257"/>
      <c r="QLF845" s="257"/>
      <c r="QLG845" s="257"/>
      <c r="QLH845" s="257"/>
      <c r="QLI845" s="257"/>
      <c r="QLJ845" s="257"/>
      <c r="QLK845" s="257"/>
      <c r="QLL845" s="257"/>
      <c r="QLM845" s="257"/>
      <c r="QLN845" s="257"/>
      <c r="QLO845" s="257"/>
      <c r="QLP845" s="257"/>
      <c r="QLQ845" s="257"/>
      <c r="QLR845" s="257"/>
      <c r="QLS845" s="257"/>
      <c r="QLT845" s="257"/>
      <c r="QLU845" s="257"/>
      <c r="QLV845" s="257"/>
      <c r="QLW845" s="257"/>
      <c r="QLX845" s="257"/>
      <c r="QLY845" s="257"/>
      <c r="QLZ845" s="257"/>
      <c r="QMA845" s="257"/>
      <c r="QMB845" s="257"/>
      <c r="QMC845" s="257"/>
      <c r="QMD845" s="257"/>
      <c r="QME845" s="257"/>
      <c r="QMF845" s="257"/>
      <c r="QMG845" s="257"/>
      <c r="QMH845" s="257"/>
      <c r="QMI845" s="257"/>
      <c r="QMJ845" s="257"/>
      <c r="QMK845" s="257"/>
      <c r="QML845" s="257"/>
      <c r="QMM845" s="257"/>
      <c r="QMN845" s="257"/>
      <c r="QMO845" s="257"/>
      <c r="QMP845" s="257"/>
      <c r="QMQ845" s="257"/>
      <c r="QMR845" s="257"/>
      <c r="QMS845" s="257"/>
      <c r="QMT845" s="257"/>
      <c r="QMU845" s="257"/>
      <c r="QMV845" s="257"/>
      <c r="QMW845" s="257"/>
      <c r="QMX845" s="257"/>
      <c r="QMY845" s="257"/>
      <c r="QMZ845" s="257"/>
      <c r="QNA845" s="257"/>
      <c r="QNB845" s="257"/>
      <c r="QNC845" s="257"/>
      <c r="QND845" s="257"/>
      <c r="QNE845" s="257"/>
      <c r="QNF845" s="257"/>
      <c r="QNG845" s="257"/>
      <c r="QNH845" s="257"/>
      <c r="QNI845" s="257"/>
      <c r="QNJ845" s="257"/>
      <c r="QNK845" s="257"/>
      <c r="QNL845" s="257"/>
      <c r="QNM845" s="257"/>
      <c r="QNN845" s="257"/>
      <c r="QNO845" s="257"/>
      <c r="QNP845" s="257"/>
      <c r="QNQ845" s="257"/>
      <c r="QNR845" s="257"/>
      <c r="QNS845" s="257"/>
      <c r="QNT845" s="257"/>
      <c r="QNU845" s="257"/>
      <c r="QNV845" s="257"/>
      <c r="QNW845" s="257"/>
      <c r="QNX845" s="257"/>
      <c r="QNY845" s="257"/>
      <c r="QNZ845" s="257"/>
      <c r="QOA845" s="257"/>
      <c r="QOB845" s="257"/>
      <c r="QOC845" s="257"/>
      <c r="QOD845" s="257"/>
      <c r="QOE845" s="257"/>
      <c r="QOF845" s="257"/>
      <c r="QOG845" s="257"/>
      <c r="QOH845" s="257"/>
      <c r="QOI845" s="257"/>
      <c r="QOJ845" s="257"/>
      <c r="QOK845" s="257"/>
      <c r="QOL845" s="257"/>
      <c r="QOM845" s="257"/>
      <c r="QON845" s="257"/>
      <c r="QOO845" s="257"/>
      <c r="QOP845" s="257"/>
      <c r="QOQ845" s="257"/>
      <c r="QOR845" s="257"/>
      <c r="QOS845" s="257"/>
      <c r="QOT845" s="257"/>
      <c r="QOU845" s="257"/>
      <c r="QOV845" s="257"/>
      <c r="QOW845" s="257"/>
      <c r="QOX845" s="257"/>
      <c r="QOY845" s="257"/>
      <c r="QOZ845" s="257"/>
      <c r="QPA845" s="257"/>
      <c r="QPB845" s="257"/>
      <c r="QPC845" s="257"/>
      <c r="QPD845" s="257"/>
      <c r="QPE845" s="257"/>
      <c r="QPF845" s="257"/>
      <c r="QPG845" s="257"/>
      <c r="QPH845" s="257"/>
      <c r="QPI845" s="257"/>
      <c r="QPJ845" s="257"/>
      <c r="QPK845" s="257"/>
      <c r="QPL845" s="257"/>
      <c r="QPM845" s="257"/>
      <c r="QPN845" s="257"/>
      <c r="QPO845" s="257"/>
      <c r="QPP845" s="257"/>
      <c r="QPQ845" s="257"/>
      <c r="QPR845" s="257"/>
      <c r="QPS845" s="257"/>
      <c r="QPT845" s="257"/>
      <c r="QPU845" s="257"/>
      <c r="QPV845" s="257"/>
      <c r="QPW845" s="257"/>
      <c r="QPX845" s="257"/>
      <c r="QPY845" s="257"/>
      <c r="QPZ845" s="257"/>
      <c r="QQA845" s="257"/>
      <c r="QQB845" s="257"/>
      <c r="QQC845" s="257"/>
      <c r="QQD845" s="257"/>
      <c r="QQE845" s="257"/>
      <c r="QQF845" s="257"/>
      <c r="QQG845" s="257"/>
      <c r="QQH845" s="257"/>
      <c r="QQI845" s="257"/>
      <c r="QQJ845" s="257"/>
      <c r="QQK845" s="257"/>
      <c r="QQL845" s="257"/>
      <c r="QQM845" s="257"/>
      <c r="QQN845" s="257"/>
      <c r="QQO845" s="257"/>
      <c r="QQP845" s="257"/>
      <c r="QQQ845" s="257"/>
      <c r="QQR845" s="257"/>
      <c r="QQS845" s="257"/>
      <c r="QQT845" s="257"/>
      <c r="QQU845" s="257"/>
      <c r="QQV845" s="257"/>
      <c r="QQW845" s="257"/>
      <c r="QQX845" s="257"/>
      <c r="QQY845" s="257"/>
      <c r="QQZ845" s="257"/>
      <c r="QRA845" s="257"/>
      <c r="QRB845" s="257"/>
      <c r="QRC845" s="257"/>
      <c r="QRD845" s="257"/>
      <c r="QRE845" s="257"/>
      <c r="QRF845" s="257"/>
      <c r="QRG845" s="257"/>
      <c r="QRH845" s="257"/>
      <c r="QRI845" s="257"/>
      <c r="QRJ845" s="257"/>
      <c r="QRK845" s="257"/>
      <c r="QRL845" s="257"/>
      <c r="QRM845" s="257"/>
      <c r="QRN845" s="257"/>
      <c r="QRO845" s="257"/>
      <c r="QRP845" s="257"/>
      <c r="QRQ845" s="257"/>
      <c r="QRR845" s="257"/>
      <c r="QRS845" s="257"/>
      <c r="QRT845" s="257"/>
      <c r="QRU845" s="257"/>
      <c r="QRV845" s="257"/>
      <c r="QRW845" s="257"/>
      <c r="QRX845" s="257"/>
      <c r="QRY845" s="257"/>
      <c r="QRZ845" s="257"/>
      <c r="QSA845" s="257"/>
      <c r="QSB845" s="257"/>
      <c r="QSC845" s="257"/>
      <c r="QSD845" s="257"/>
      <c r="QSE845" s="257"/>
      <c r="QSF845" s="257"/>
      <c r="QSG845" s="257"/>
      <c r="QSH845" s="257"/>
      <c r="QSI845" s="257"/>
      <c r="QSJ845" s="257"/>
      <c r="QSK845" s="257"/>
      <c r="QSL845" s="257"/>
      <c r="QSM845" s="257"/>
      <c r="QSN845" s="257"/>
      <c r="QSO845" s="257"/>
      <c r="QSP845" s="257"/>
      <c r="QSQ845" s="257"/>
      <c r="QSR845" s="257"/>
      <c r="QSS845" s="257"/>
      <c r="QST845" s="257"/>
      <c r="QSU845" s="257"/>
      <c r="QSV845" s="257"/>
      <c r="QSW845" s="257"/>
      <c r="QSX845" s="257"/>
      <c r="QSY845" s="257"/>
      <c r="QSZ845" s="257"/>
      <c r="QTA845" s="257"/>
      <c r="QTB845" s="257"/>
      <c r="QTC845" s="257"/>
      <c r="QTD845" s="257"/>
      <c r="QTE845" s="257"/>
      <c r="QTF845" s="257"/>
      <c r="QTG845" s="257"/>
      <c r="QTH845" s="257"/>
      <c r="QTI845" s="257"/>
      <c r="QTJ845" s="257"/>
      <c r="QTK845" s="257"/>
      <c r="QTL845" s="257"/>
      <c r="QTM845" s="257"/>
      <c r="QTN845" s="257"/>
      <c r="QTO845" s="257"/>
      <c r="QTP845" s="257"/>
      <c r="QTQ845" s="257"/>
      <c r="QTR845" s="257"/>
      <c r="QTS845" s="257"/>
      <c r="QTT845" s="257"/>
      <c r="QTU845" s="257"/>
      <c r="QTV845" s="257"/>
      <c r="QTW845" s="257"/>
      <c r="QTX845" s="257"/>
      <c r="QTY845" s="257"/>
      <c r="QTZ845" s="257"/>
      <c r="QUA845" s="257"/>
      <c r="QUB845" s="257"/>
      <c r="QUC845" s="257"/>
      <c r="QUD845" s="257"/>
      <c r="QUE845" s="257"/>
      <c r="QUF845" s="257"/>
      <c r="QUG845" s="257"/>
      <c r="QUH845" s="257"/>
      <c r="QUI845" s="257"/>
      <c r="QUJ845" s="257"/>
      <c r="QUK845" s="257"/>
      <c r="QUL845" s="257"/>
      <c r="QUM845" s="257"/>
      <c r="QUN845" s="257"/>
      <c r="QUO845" s="257"/>
      <c r="QUP845" s="257"/>
      <c r="QUQ845" s="257"/>
      <c r="QUR845" s="257"/>
      <c r="QUS845" s="257"/>
      <c r="QUT845" s="257"/>
      <c r="QUU845" s="257"/>
      <c r="QUV845" s="257"/>
      <c r="QUW845" s="257"/>
      <c r="QUX845" s="257"/>
      <c r="QUY845" s="257"/>
      <c r="QUZ845" s="257"/>
      <c r="QVA845" s="257"/>
      <c r="QVB845" s="257"/>
      <c r="QVC845" s="257"/>
      <c r="QVD845" s="257"/>
      <c r="QVE845" s="257"/>
      <c r="QVF845" s="257"/>
      <c r="QVG845" s="257"/>
      <c r="QVH845" s="257"/>
      <c r="QVI845" s="257"/>
      <c r="QVJ845" s="257"/>
      <c r="QVK845" s="257"/>
      <c r="QVL845" s="257"/>
      <c r="QVM845" s="257"/>
      <c r="QVN845" s="257"/>
      <c r="QVO845" s="257"/>
      <c r="QVP845" s="257"/>
      <c r="QVQ845" s="257"/>
      <c r="QVR845" s="257"/>
      <c r="QVS845" s="257"/>
      <c r="QVT845" s="257"/>
      <c r="QVU845" s="257"/>
      <c r="QVV845" s="257"/>
      <c r="QVW845" s="257"/>
      <c r="QVX845" s="257"/>
      <c r="QVY845" s="257"/>
      <c r="QVZ845" s="257"/>
      <c r="QWA845" s="257"/>
      <c r="QWB845" s="257"/>
      <c r="QWC845" s="257"/>
      <c r="QWD845" s="257"/>
      <c r="QWE845" s="257"/>
      <c r="QWF845" s="257"/>
      <c r="QWG845" s="257"/>
      <c r="QWH845" s="257"/>
      <c r="QWI845" s="257"/>
      <c r="QWJ845" s="257"/>
      <c r="QWK845" s="257"/>
      <c r="QWL845" s="257"/>
      <c r="QWM845" s="257"/>
      <c r="QWN845" s="257"/>
      <c r="QWO845" s="257"/>
      <c r="QWP845" s="257"/>
      <c r="QWQ845" s="257"/>
      <c r="QWR845" s="257"/>
      <c r="QWS845" s="257"/>
      <c r="QWT845" s="257"/>
      <c r="QWU845" s="257"/>
      <c r="QWV845" s="257"/>
      <c r="QWW845" s="257"/>
      <c r="QWX845" s="257"/>
      <c r="QWY845" s="257"/>
      <c r="QWZ845" s="257"/>
      <c r="QXA845" s="257"/>
      <c r="QXB845" s="257"/>
      <c r="QXC845" s="257"/>
      <c r="QXD845" s="257"/>
      <c r="QXE845" s="257"/>
      <c r="QXF845" s="257"/>
      <c r="QXG845" s="257"/>
      <c r="QXH845" s="257"/>
      <c r="QXI845" s="257"/>
      <c r="QXJ845" s="257"/>
      <c r="QXK845" s="257"/>
      <c r="QXL845" s="257"/>
      <c r="QXM845" s="257"/>
      <c r="QXN845" s="257"/>
      <c r="QXO845" s="257"/>
      <c r="QXP845" s="257"/>
      <c r="QXQ845" s="257"/>
      <c r="QXR845" s="257"/>
      <c r="QXS845" s="257"/>
      <c r="QXT845" s="257"/>
      <c r="QXU845" s="257"/>
      <c r="QXV845" s="257"/>
      <c r="QXW845" s="257"/>
      <c r="QXX845" s="257"/>
      <c r="QXY845" s="257"/>
      <c r="QXZ845" s="257"/>
      <c r="QYA845" s="257"/>
      <c r="QYB845" s="257"/>
      <c r="QYC845" s="257"/>
      <c r="QYD845" s="257"/>
      <c r="QYE845" s="257"/>
      <c r="QYF845" s="257"/>
      <c r="QYG845" s="257"/>
      <c r="QYH845" s="257"/>
      <c r="QYI845" s="257"/>
      <c r="QYJ845" s="257"/>
      <c r="QYK845" s="257"/>
      <c r="QYL845" s="257"/>
      <c r="QYM845" s="257"/>
      <c r="QYN845" s="257"/>
      <c r="QYO845" s="257"/>
      <c r="QYP845" s="257"/>
      <c r="QYQ845" s="257"/>
      <c r="QYR845" s="257"/>
      <c r="QYS845" s="257"/>
      <c r="QYT845" s="257"/>
      <c r="QYU845" s="257"/>
      <c r="QYV845" s="257"/>
      <c r="QYW845" s="257"/>
      <c r="QYX845" s="257"/>
      <c r="QYY845" s="257"/>
      <c r="QYZ845" s="257"/>
      <c r="QZA845" s="257"/>
      <c r="QZB845" s="257"/>
      <c r="QZC845" s="257"/>
      <c r="QZD845" s="257"/>
      <c r="QZE845" s="257"/>
      <c r="QZF845" s="257"/>
      <c r="QZG845" s="257"/>
      <c r="QZH845" s="257"/>
      <c r="QZI845" s="257"/>
      <c r="QZJ845" s="257"/>
      <c r="QZK845" s="257"/>
      <c r="QZL845" s="257"/>
      <c r="QZM845" s="257"/>
      <c r="QZN845" s="257"/>
      <c r="QZO845" s="257"/>
      <c r="QZP845" s="257"/>
      <c r="QZQ845" s="257"/>
      <c r="QZR845" s="257"/>
      <c r="QZS845" s="257"/>
      <c r="QZT845" s="257"/>
      <c r="QZU845" s="257"/>
      <c r="QZV845" s="257"/>
      <c r="QZW845" s="257"/>
      <c r="QZX845" s="257"/>
      <c r="QZY845" s="257"/>
      <c r="QZZ845" s="257"/>
      <c r="RAA845" s="257"/>
      <c r="RAB845" s="257"/>
      <c r="RAC845" s="257"/>
      <c r="RAD845" s="257"/>
      <c r="RAE845" s="257"/>
      <c r="RAF845" s="257"/>
      <c r="RAG845" s="257"/>
      <c r="RAH845" s="257"/>
      <c r="RAI845" s="257"/>
      <c r="RAJ845" s="257"/>
      <c r="RAK845" s="257"/>
      <c r="RAL845" s="257"/>
      <c r="RAM845" s="257"/>
      <c r="RAN845" s="257"/>
      <c r="RAO845" s="257"/>
      <c r="RAP845" s="257"/>
      <c r="RAQ845" s="257"/>
      <c r="RAR845" s="257"/>
      <c r="RAS845" s="257"/>
      <c r="RAT845" s="257"/>
      <c r="RAU845" s="257"/>
      <c r="RAV845" s="257"/>
      <c r="RAW845" s="257"/>
      <c r="RAX845" s="257"/>
      <c r="RAY845" s="257"/>
      <c r="RAZ845" s="257"/>
      <c r="RBA845" s="257"/>
      <c r="RBB845" s="257"/>
      <c r="RBC845" s="257"/>
      <c r="RBD845" s="257"/>
      <c r="RBE845" s="257"/>
      <c r="RBF845" s="257"/>
      <c r="RBG845" s="257"/>
      <c r="RBH845" s="257"/>
      <c r="RBI845" s="257"/>
      <c r="RBJ845" s="257"/>
      <c r="RBK845" s="257"/>
      <c r="RBL845" s="257"/>
      <c r="RBM845" s="257"/>
      <c r="RBN845" s="257"/>
      <c r="RBO845" s="257"/>
      <c r="RBP845" s="257"/>
      <c r="RBQ845" s="257"/>
      <c r="RBR845" s="257"/>
      <c r="RBS845" s="257"/>
      <c r="RBT845" s="257"/>
      <c r="RBU845" s="257"/>
      <c r="RBV845" s="257"/>
      <c r="RBW845" s="257"/>
      <c r="RBX845" s="257"/>
      <c r="RBY845" s="257"/>
      <c r="RBZ845" s="257"/>
      <c r="RCA845" s="257"/>
      <c r="RCB845" s="257"/>
      <c r="RCC845" s="257"/>
      <c r="RCD845" s="257"/>
      <c r="RCE845" s="257"/>
      <c r="RCF845" s="257"/>
      <c r="RCG845" s="257"/>
      <c r="RCH845" s="257"/>
      <c r="RCI845" s="257"/>
      <c r="RCJ845" s="257"/>
      <c r="RCK845" s="257"/>
      <c r="RCL845" s="257"/>
      <c r="RCM845" s="257"/>
      <c r="RCN845" s="257"/>
      <c r="RCO845" s="257"/>
      <c r="RCP845" s="257"/>
      <c r="RCQ845" s="257"/>
      <c r="RCR845" s="257"/>
      <c r="RCS845" s="257"/>
      <c r="RCT845" s="257"/>
      <c r="RCU845" s="257"/>
      <c r="RCV845" s="257"/>
      <c r="RCW845" s="257"/>
      <c r="RCX845" s="257"/>
      <c r="RCY845" s="257"/>
      <c r="RCZ845" s="257"/>
      <c r="RDA845" s="257"/>
      <c r="RDB845" s="257"/>
      <c r="RDC845" s="257"/>
      <c r="RDD845" s="257"/>
      <c r="RDE845" s="257"/>
      <c r="RDF845" s="257"/>
      <c r="RDG845" s="257"/>
      <c r="RDH845" s="257"/>
      <c r="RDI845" s="257"/>
      <c r="RDJ845" s="257"/>
      <c r="RDK845" s="257"/>
      <c r="RDL845" s="257"/>
      <c r="RDM845" s="257"/>
      <c r="RDN845" s="257"/>
      <c r="RDO845" s="257"/>
      <c r="RDP845" s="257"/>
      <c r="RDQ845" s="257"/>
      <c r="RDR845" s="257"/>
      <c r="RDS845" s="257"/>
      <c r="RDT845" s="257"/>
      <c r="RDU845" s="257"/>
      <c r="RDV845" s="257"/>
      <c r="RDW845" s="257"/>
      <c r="RDX845" s="257"/>
      <c r="RDY845" s="257"/>
      <c r="RDZ845" s="257"/>
      <c r="REA845" s="257"/>
      <c r="REB845" s="257"/>
      <c r="REC845" s="257"/>
      <c r="RED845" s="257"/>
      <c r="REE845" s="257"/>
      <c r="REF845" s="257"/>
      <c r="REG845" s="257"/>
      <c r="REH845" s="257"/>
      <c r="REI845" s="257"/>
      <c r="REJ845" s="257"/>
      <c r="REK845" s="257"/>
      <c r="REL845" s="257"/>
      <c r="REM845" s="257"/>
      <c r="REN845" s="257"/>
      <c r="REO845" s="257"/>
      <c r="REP845" s="257"/>
      <c r="REQ845" s="257"/>
      <c r="RER845" s="257"/>
      <c r="RES845" s="257"/>
      <c r="RET845" s="257"/>
      <c r="REU845" s="257"/>
      <c r="REV845" s="257"/>
      <c r="REW845" s="257"/>
      <c r="REX845" s="257"/>
      <c r="REY845" s="257"/>
      <c r="REZ845" s="257"/>
      <c r="RFA845" s="257"/>
      <c r="RFB845" s="257"/>
      <c r="RFC845" s="257"/>
      <c r="RFD845" s="257"/>
      <c r="RFE845" s="257"/>
      <c r="RFF845" s="257"/>
      <c r="RFG845" s="257"/>
      <c r="RFH845" s="257"/>
      <c r="RFI845" s="257"/>
      <c r="RFJ845" s="257"/>
      <c r="RFK845" s="257"/>
      <c r="RFL845" s="257"/>
      <c r="RFM845" s="257"/>
      <c r="RFN845" s="257"/>
      <c r="RFO845" s="257"/>
      <c r="RFP845" s="257"/>
      <c r="RFQ845" s="257"/>
      <c r="RFR845" s="257"/>
      <c r="RFS845" s="257"/>
      <c r="RFT845" s="257"/>
      <c r="RFU845" s="257"/>
      <c r="RFV845" s="257"/>
      <c r="RFW845" s="257"/>
      <c r="RFX845" s="257"/>
      <c r="RFY845" s="257"/>
      <c r="RFZ845" s="257"/>
      <c r="RGA845" s="257"/>
      <c r="RGB845" s="257"/>
      <c r="RGC845" s="257"/>
      <c r="RGD845" s="257"/>
      <c r="RGE845" s="257"/>
      <c r="RGF845" s="257"/>
      <c r="RGG845" s="257"/>
      <c r="RGH845" s="257"/>
      <c r="RGI845" s="257"/>
      <c r="RGJ845" s="257"/>
      <c r="RGK845" s="257"/>
      <c r="RGL845" s="257"/>
      <c r="RGM845" s="257"/>
      <c r="RGN845" s="257"/>
      <c r="RGO845" s="257"/>
      <c r="RGP845" s="257"/>
      <c r="RGQ845" s="257"/>
      <c r="RGR845" s="257"/>
      <c r="RGS845" s="257"/>
      <c r="RGT845" s="257"/>
      <c r="RGU845" s="257"/>
      <c r="RGV845" s="257"/>
      <c r="RGW845" s="257"/>
      <c r="RGX845" s="257"/>
      <c r="RGY845" s="257"/>
      <c r="RGZ845" s="257"/>
      <c r="RHA845" s="257"/>
      <c r="RHB845" s="257"/>
      <c r="RHC845" s="257"/>
      <c r="RHD845" s="257"/>
      <c r="RHE845" s="257"/>
      <c r="RHF845" s="257"/>
      <c r="RHG845" s="257"/>
      <c r="RHH845" s="257"/>
      <c r="RHI845" s="257"/>
      <c r="RHJ845" s="257"/>
      <c r="RHK845" s="257"/>
      <c r="RHL845" s="257"/>
      <c r="RHM845" s="257"/>
      <c r="RHN845" s="257"/>
      <c r="RHO845" s="257"/>
      <c r="RHP845" s="257"/>
      <c r="RHQ845" s="257"/>
      <c r="RHR845" s="257"/>
      <c r="RHS845" s="257"/>
      <c r="RHT845" s="257"/>
      <c r="RHU845" s="257"/>
      <c r="RHV845" s="257"/>
      <c r="RHW845" s="257"/>
      <c r="RHX845" s="257"/>
      <c r="RHY845" s="257"/>
      <c r="RHZ845" s="257"/>
      <c r="RIA845" s="257"/>
      <c r="RIB845" s="257"/>
      <c r="RIC845" s="257"/>
      <c r="RID845" s="257"/>
      <c r="RIE845" s="257"/>
      <c r="RIF845" s="257"/>
      <c r="RIG845" s="257"/>
      <c r="RIH845" s="257"/>
      <c r="RII845" s="257"/>
      <c r="RIJ845" s="257"/>
      <c r="RIK845" s="257"/>
      <c r="RIL845" s="257"/>
      <c r="RIM845" s="257"/>
      <c r="RIN845" s="257"/>
      <c r="RIO845" s="257"/>
      <c r="RIP845" s="257"/>
      <c r="RIQ845" s="257"/>
      <c r="RIR845" s="257"/>
      <c r="RIS845" s="257"/>
      <c r="RIT845" s="257"/>
      <c r="RIU845" s="257"/>
      <c r="RIV845" s="257"/>
      <c r="RIW845" s="257"/>
      <c r="RIX845" s="257"/>
      <c r="RIY845" s="257"/>
      <c r="RIZ845" s="257"/>
      <c r="RJA845" s="257"/>
      <c r="RJB845" s="257"/>
      <c r="RJC845" s="257"/>
      <c r="RJD845" s="257"/>
      <c r="RJE845" s="257"/>
      <c r="RJF845" s="257"/>
      <c r="RJG845" s="257"/>
      <c r="RJH845" s="257"/>
      <c r="RJI845" s="257"/>
      <c r="RJJ845" s="257"/>
      <c r="RJK845" s="257"/>
      <c r="RJL845" s="257"/>
      <c r="RJM845" s="257"/>
      <c r="RJN845" s="257"/>
      <c r="RJO845" s="257"/>
      <c r="RJP845" s="257"/>
      <c r="RJQ845" s="257"/>
      <c r="RJR845" s="257"/>
      <c r="RJS845" s="257"/>
      <c r="RJT845" s="257"/>
      <c r="RJU845" s="257"/>
      <c r="RJV845" s="257"/>
      <c r="RJW845" s="257"/>
      <c r="RJX845" s="257"/>
      <c r="RJY845" s="257"/>
      <c r="RJZ845" s="257"/>
      <c r="RKA845" s="257"/>
      <c r="RKB845" s="257"/>
      <c r="RKC845" s="257"/>
      <c r="RKD845" s="257"/>
      <c r="RKE845" s="257"/>
      <c r="RKF845" s="257"/>
      <c r="RKG845" s="257"/>
      <c r="RKH845" s="257"/>
      <c r="RKI845" s="257"/>
      <c r="RKJ845" s="257"/>
      <c r="RKK845" s="257"/>
      <c r="RKL845" s="257"/>
      <c r="RKM845" s="257"/>
      <c r="RKN845" s="257"/>
      <c r="RKO845" s="257"/>
      <c r="RKP845" s="257"/>
      <c r="RKQ845" s="257"/>
      <c r="RKR845" s="257"/>
      <c r="RKS845" s="257"/>
      <c r="RKT845" s="257"/>
      <c r="RKU845" s="257"/>
      <c r="RKV845" s="257"/>
      <c r="RKW845" s="257"/>
      <c r="RKX845" s="257"/>
      <c r="RKY845" s="257"/>
      <c r="RKZ845" s="257"/>
      <c r="RLA845" s="257"/>
      <c r="RLB845" s="257"/>
      <c r="RLC845" s="257"/>
      <c r="RLD845" s="257"/>
      <c r="RLE845" s="257"/>
      <c r="RLF845" s="257"/>
      <c r="RLG845" s="257"/>
      <c r="RLH845" s="257"/>
      <c r="RLI845" s="257"/>
      <c r="RLJ845" s="257"/>
      <c r="RLK845" s="257"/>
      <c r="RLL845" s="257"/>
      <c r="RLM845" s="257"/>
      <c r="RLN845" s="257"/>
      <c r="RLO845" s="257"/>
      <c r="RLP845" s="257"/>
      <c r="RLQ845" s="257"/>
      <c r="RLR845" s="257"/>
      <c r="RLS845" s="257"/>
      <c r="RLT845" s="257"/>
      <c r="RLU845" s="257"/>
      <c r="RLV845" s="257"/>
      <c r="RLW845" s="257"/>
      <c r="RLX845" s="257"/>
      <c r="RLY845" s="257"/>
      <c r="RLZ845" s="257"/>
      <c r="RMA845" s="257"/>
      <c r="RMB845" s="257"/>
      <c r="RMC845" s="257"/>
      <c r="RMD845" s="257"/>
      <c r="RME845" s="257"/>
      <c r="RMF845" s="257"/>
      <c r="RMG845" s="257"/>
      <c r="RMH845" s="257"/>
      <c r="RMI845" s="257"/>
      <c r="RMJ845" s="257"/>
      <c r="RMK845" s="257"/>
      <c r="RML845" s="257"/>
      <c r="RMM845" s="257"/>
      <c r="RMN845" s="257"/>
      <c r="RMO845" s="257"/>
      <c r="RMP845" s="257"/>
      <c r="RMQ845" s="257"/>
      <c r="RMR845" s="257"/>
      <c r="RMS845" s="257"/>
      <c r="RMT845" s="257"/>
      <c r="RMU845" s="257"/>
      <c r="RMV845" s="257"/>
      <c r="RMW845" s="257"/>
      <c r="RMX845" s="257"/>
      <c r="RMY845" s="257"/>
      <c r="RMZ845" s="257"/>
      <c r="RNA845" s="257"/>
      <c r="RNB845" s="257"/>
      <c r="RNC845" s="257"/>
      <c r="RND845" s="257"/>
      <c r="RNE845" s="257"/>
      <c r="RNF845" s="257"/>
      <c r="RNG845" s="257"/>
      <c r="RNH845" s="257"/>
      <c r="RNI845" s="257"/>
      <c r="RNJ845" s="257"/>
      <c r="RNK845" s="257"/>
      <c r="RNL845" s="257"/>
      <c r="RNM845" s="257"/>
      <c r="RNN845" s="257"/>
      <c r="RNO845" s="257"/>
      <c r="RNP845" s="257"/>
      <c r="RNQ845" s="257"/>
      <c r="RNR845" s="257"/>
      <c r="RNS845" s="257"/>
      <c r="RNT845" s="257"/>
      <c r="RNU845" s="257"/>
      <c r="RNV845" s="257"/>
      <c r="RNW845" s="257"/>
      <c r="RNX845" s="257"/>
      <c r="RNY845" s="257"/>
      <c r="RNZ845" s="257"/>
      <c r="ROA845" s="257"/>
      <c r="ROB845" s="257"/>
      <c r="ROC845" s="257"/>
      <c r="ROD845" s="257"/>
      <c r="ROE845" s="257"/>
      <c r="ROF845" s="257"/>
      <c r="ROG845" s="257"/>
      <c r="ROH845" s="257"/>
      <c r="ROI845" s="257"/>
      <c r="ROJ845" s="257"/>
      <c r="ROK845" s="257"/>
      <c r="ROL845" s="257"/>
      <c r="ROM845" s="257"/>
      <c r="RON845" s="257"/>
      <c r="ROO845" s="257"/>
      <c r="ROP845" s="257"/>
      <c r="ROQ845" s="257"/>
      <c r="ROR845" s="257"/>
      <c r="ROS845" s="257"/>
      <c r="ROT845" s="257"/>
      <c r="ROU845" s="257"/>
      <c r="ROV845" s="257"/>
      <c r="ROW845" s="257"/>
      <c r="ROX845" s="257"/>
      <c r="ROY845" s="257"/>
      <c r="ROZ845" s="257"/>
      <c r="RPA845" s="257"/>
      <c r="RPB845" s="257"/>
      <c r="RPC845" s="257"/>
      <c r="RPD845" s="257"/>
      <c r="RPE845" s="257"/>
      <c r="RPF845" s="257"/>
      <c r="RPG845" s="257"/>
      <c r="RPH845" s="257"/>
      <c r="RPI845" s="257"/>
      <c r="RPJ845" s="257"/>
      <c r="RPK845" s="257"/>
      <c r="RPL845" s="257"/>
      <c r="RPM845" s="257"/>
      <c r="RPN845" s="257"/>
      <c r="RPO845" s="257"/>
      <c r="RPP845" s="257"/>
      <c r="RPQ845" s="257"/>
      <c r="RPR845" s="257"/>
      <c r="RPS845" s="257"/>
      <c r="RPT845" s="257"/>
      <c r="RPU845" s="257"/>
      <c r="RPV845" s="257"/>
      <c r="RPW845" s="257"/>
      <c r="RPX845" s="257"/>
      <c r="RPY845" s="257"/>
      <c r="RPZ845" s="257"/>
      <c r="RQA845" s="257"/>
      <c r="RQB845" s="257"/>
      <c r="RQC845" s="257"/>
      <c r="RQD845" s="257"/>
      <c r="RQE845" s="257"/>
      <c r="RQF845" s="257"/>
      <c r="RQG845" s="257"/>
      <c r="RQH845" s="257"/>
      <c r="RQI845" s="257"/>
      <c r="RQJ845" s="257"/>
      <c r="RQK845" s="257"/>
      <c r="RQL845" s="257"/>
      <c r="RQM845" s="257"/>
      <c r="RQN845" s="257"/>
      <c r="RQO845" s="257"/>
      <c r="RQP845" s="257"/>
      <c r="RQQ845" s="257"/>
      <c r="RQR845" s="257"/>
      <c r="RQS845" s="257"/>
      <c r="RQT845" s="257"/>
      <c r="RQU845" s="257"/>
      <c r="RQV845" s="257"/>
      <c r="RQW845" s="257"/>
      <c r="RQX845" s="257"/>
      <c r="RQY845" s="257"/>
      <c r="RQZ845" s="257"/>
      <c r="RRA845" s="257"/>
      <c r="RRB845" s="257"/>
      <c r="RRC845" s="257"/>
      <c r="RRD845" s="257"/>
      <c r="RRE845" s="257"/>
      <c r="RRF845" s="257"/>
      <c r="RRG845" s="257"/>
      <c r="RRH845" s="257"/>
      <c r="RRI845" s="257"/>
      <c r="RRJ845" s="257"/>
      <c r="RRK845" s="257"/>
      <c r="RRL845" s="257"/>
      <c r="RRM845" s="257"/>
      <c r="RRN845" s="257"/>
      <c r="RRO845" s="257"/>
      <c r="RRP845" s="257"/>
      <c r="RRQ845" s="257"/>
      <c r="RRR845" s="257"/>
      <c r="RRS845" s="257"/>
      <c r="RRT845" s="257"/>
      <c r="RRU845" s="257"/>
      <c r="RRV845" s="257"/>
      <c r="RRW845" s="257"/>
      <c r="RRX845" s="257"/>
      <c r="RRY845" s="257"/>
      <c r="RRZ845" s="257"/>
      <c r="RSA845" s="257"/>
      <c r="RSB845" s="257"/>
      <c r="RSC845" s="257"/>
      <c r="RSD845" s="257"/>
      <c r="RSE845" s="257"/>
      <c r="RSF845" s="257"/>
      <c r="RSG845" s="257"/>
      <c r="RSH845" s="257"/>
      <c r="RSI845" s="257"/>
      <c r="RSJ845" s="257"/>
      <c r="RSK845" s="257"/>
      <c r="RSL845" s="257"/>
      <c r="RSM845" s="257"/>
      <c r="RSN845" s="257"/>
      <c r="RSO845" s="257"/>
      <c r="RSP845" s="257"/>
      <c r="RSQ845" s="257"/>
      <c r="RSR845" s="257"/>
      <c r="RSS845" s="257"/>
      <c r="RST845" s="257"/>
      <c r="RSU845" s="257"/>
      <c r="RSV845" s="257"/>
      <c r="RSW845" s="257"/>
      <c r="RSX845" s="257"/>
      <c r="RSY845" s="257"/>
      <c r="RSZ845" s="257"/>
      <c r="RTA845" s="257"/>
      <c r="RTB845" s="257"/>
      <c r="RTC845" s="257"/>
      <c r="RTD845" s="257"/>
      <c r="RTE845" s="257"/>
      <c r="RTF845" s="257"/>
      <c r="RTG845" s="257"/>
      <c r="RTH845" s="257"/>
      <c r="RTI845" s="257"/>
      <c r="RTJ845" s="257"/>
      <c r="RTK845" s="257"/>
      <c r="RTL845" s="257"/>
      <c r="RTM845" s="257"/>
      <c r="RTN845" s="257"/>
      <c r="RTO845" s="257"/>
      <c r="RTP845" s="257"/>
      <c r="RTQ845" s="257"/>
      <c r="RTR845" s="257"/>
      <c r="RTS845" s="257"/>
      <c r="RTT845" s="257"/>
      <c r="RTU845" s="257"/>
      <c r="RTV845" s="257"/>
      <c r="RTW845" s="257"/>
      <c r="RTX845" s="257"/>
      <c r="RTY845" s="257"/>
      <c r="RTZ845" s="257"/>
      <c r="RUA845" s="257"/>
      <c r="RUB845" s="257"/>
      <c r="RUC845" s="257"/>
      <c r="RUD845" s="257"/>
      <c r="RUE845" s="257"/>
      <c r="RUF845" s="257"/>
      <c r="RUG845" s="257"/>
      <c r="RUH845" s="257"/>
      <c r="RUI845" s="257"/>
      <c r="RUJ845" s="257"/>
      <c r="RUK845" s="257"/>
      <c r="RUL845" s="257"/>
      <c r="RUM845" s="257"/>
      <c r="RUN845" s="257"/>
      <c r="RUO845" s="257"/>
      <c r="RUP845" s="257"/>
      <c r="RUQ845" s="257"/>
      <c r="RUR845" s="257"/>
      <c r="RUS845" s="257"/>
      <c r="RUT845" s="257"/>
      <c r="RUU845" s="257"/>
      <c r="RUV845" s="257"/>
      <c r="RUW845" s="257"/>
      <c r="RUX845" s="257"/>
      <c r="RUY845" s="257"/>
      <c r="RUZ845" s="257"/>
      <c r="RVA845" s="257"/>
      <c r="RVB845" s="257"/>
      <c r="RVC845" s="257"/>
      <c r="RVD845" s="257"/>
      <c r="RVE845" s="257"/>
      <c r="RVF845" s="257"/>
      <c r="RVG845" s="257"/>
      <c r="RVH845" s="257"/>
      <c r="RVI845" s="257"/>
      <c r="RVJ845" s="257"/>
      <c r="RVK845" s="257"/>
      <c r="RVL845" s="257"/>
      <c r="RVM845" s="257"/>
      <c r="RVN845" s="257"/>
      <c r="RVO845" s="257"/>
      <c r="RVP845" s="257"/>
      <c r="RVQ845" s="257"/>
      <c r="RVR845" s="257"/>
      <c r="RVS845" s="257"/>
      <c r="RVT845" s="257"/>
      <c r="RVU845" s="257"/>
      <c r="RVV845" s="257"/>
      <c r="RVW845" s="257"/>
      <c r="RVX845" s="257"/>
      <c r="RVY845" s="257"/>
      <c r="RVZ845" s="257"/>
      <c r="RWA845" s="257"/>
      <c r="RWB845" s="257"/>
      <c r="RWC845" s="257"/>
      <c r="RWD845" s="257"/>
      <c r="RWE845" s="257"/>
      <c r="RWF845" s="257"/>
      <c r="RWG845" s="257"/>
      <c r="RWH845" s="257"/>
      <c r="RWI845" s="257"/>
      <c r="RWJ845" s="257"/>
      <c r="RWK845" s="257"/>
      <c r="RWL845" s="257"/>
      <c r="RWM845" s="257"/>
      <c r="RWN845" s="257"/>
      <c r="RWO845" s="257"/>
      <c r="RWP845" s="257"/>
      <c r="RWQ845" s="257"/>
      <c r="RWR845" s="257"/>
      <c r="RWS845" s="257"/>
      <c r="RWT845" s="257"/>
      <c r="RWU845" s="257"/>
      <c r="RWV845" s="257"/>
      <c r="RWW845" s="257"/>
      <c r="RWX845" s="257"/>
      <c r="RWY845" s="257"/>
      <c r="RWZ845" s="257"/>
      <c r="RXA845" s="257"/>
      <c r="RXB845" s="257"/>
      <c r="RXC845" s="257"/>
      <c r="RXD845" s="257"/>
      <c r="RXE845" s="257"/>
      <c r="RXF845" s="257"/>
      <c r="RXG845" s="257"/>
      <c r="RXH845" s="257"/>
      <c r="RXI845" s="257"/>
      <c r="RXJ845" s="257"/>
      <c r="RXK845" s="257"/>
      <c r="RXL845" s="257"/>
      <c r="RXM845" s="257"/>
      <c r="RXN845" s="257"/>
      <c r="RXO845" s="257"/>
      <c r="RXP845" s="257"/>
      <c r="RXQ845" s="257"/>
      <c r="RXR845" s="257"/>
      <c r="RXS845" s="257"/>
      <c r="RXT845" s="257"/>
      <c r="RXU845" s="257"/>
      <c r="RXV845" s="257"/>
      <c r="RXW845" s="257"/>
      <c r="RXX845" s="257"/>
      <c r="RXY845" s="257"/>
      <c r="RXZ845" s="257"/>
      <c r="RYA845" s="257"/>
      <c r="RYB845" s="257"/>
      <c r="RYC845" s="257"/>
      <c r="RYD845" s="257"/>
      <c r="RYE845" s="257"/>
      <c r="RYF845" s="257"/>
      <c r="RYG845" s="257"/>
      <c r="RYH845" s="257"/>
      <c r="RYI845" s="257"/>
      <c r="RYJ845" s="257"/>
      <c r="RYK845" s="257"/>
      <c r="RYL845" s="257"/>
      <c r="RYM845" s="257"/>
      <c r="RYN845" s="257"/>
      <c r="RYO845" s="257"/>
      <c r="RYP845" s="257"/>
      <c r="RYQ845" s="257"/>
      <c r="RYR845" s="257"/>
      <c r="RYS845" s="257"/>
      <c r="RYT845" s="257"/>
      <c r="RYU845" s="257"/>
      <c r="RYV845" s="257"/>
      <c r="RYW845" s="257"/>
      <c r="RYX845" s="257"/>
      <c r="RYY845" s="257"/>
      <c r="RYZ845" s="257"/>
      <c r="RZA845" s="257"/>
      <c r="RZB845" s="257"/>
      <c r="RZC845" s="257"/>
      <c r="RZD845" s="257"/>
      <c r="RZE845" s="257"/>
      <c r="RZF845" s="257"/>
      <c r="RZG845" s="257"/>
      <c r="RZH845" s="257"/>
      <c r="RZI845" s="257"/>
      <c r="RZJ845" s="257"/>
      <c r="RZK845" s="257"/>
      <c r="RZL845" s="257"/>
      <c r="RZM845" s="257"/>
      <c r="RZN845" s="257"/>
      <c r="RZO845" s="257"/>
      <c r="RZP845" s="257"/>
      <c r="RZQ845" s="257"/>
      <c r="RZR845" s="257"/>
      <c r="RZS845" s="257"/>
      <c r="RZT845" s="257"/>
      <c r="RZU845" s="257"/>
      <c r="RZV845" s="257"/>
      <c r="RZW845" s="257"/>
      <c r="RZX845" s="257"/>
      <c r="RZY845" s="257"/>
      <c r="RZZ845" s="257"/>
      <c r="SAA845" s="257"/>
      <c r="SAB845" s="257"/>
      <c r="SAC845" s="257"/>
      <c r="SAD845" s="257"/>
      <c r="SAE845" s="257"/>
      <c r="SAF845" s="257"/>
      <c r="SAG845" s="257"/>
      <c r="SAH845" s="257"/>
      <c r="SAI845" s="257"/>
      <c r="SAJ845" s="257"/>
      <c r="SAK845" s="257"/>
      <c r="SAL845" s="257"/>
      <c r="SAM845" s="257"/>
      <c r="SAN845" s="257"/>
      <c r="SAO845" s="257"/>
      <c r="SAP845" s="257"/>
      <c r="SAQ845" s="257"/>
      <c r="SAR845" s="257"/>
      <c r="SAS845" s="257"/>
      <c r="SAT845" s="257"/>
      <c r="SAU845" s="257"/>
      <c r="SAV845" s="257"/>
      <c r="SAW845" s="257"/>
      <c r="SAX845" s="257"/>
      <c r="SAY845" s="257"/>
      <c r="SAZ845" s="257"/>
      <c r="SBA845" s="257"/>
      <c r="SBB845" s="257"/>
      <c r="SBC845" s="257"/>
      <c r="SBD845" s="257"/>
      <c r="SBE845" s="257"/>
      <c r="SBF845" s="257"/>
      <c r="SBG845" s="257"/>
      <c r="SBH845" s="257"/>
      <c r="SBI845" s="257"/>
      <c r="SBJ845" s="257"/>
      <c r="SBK845" s="257"/>
      <c r="SBL845" s="257"/>
      <c r="SBM845" s="257"/>
      <c r="SBN845" s="257"/>
      <c r="SBO845" s="257"/>
      <c r="SBP845" s="257"/>
      <c r="SBQ845" s="257"/>
      <c r="SBR845" s="257"/>
      <c r="SBS845" s="257"/>
      <c r="SBT845" s="257"/>
      <c r="SBU845" s="257"/>
      <c r="SBV845" s="257"/>
      <c r="SBW845" s="257"/>
      <c r="SBX845" s="257"/>
      <c r="SBY845" s="257"/>
      <c r="SBZ845" s="257"/>
      <c r="SCA845" s="257"/>
      <c r="SCB845" s="257"/>
      <c r="SCC845" s="257"/>
      <c r="SCD845" s="257"/>
      <c r="SCE845" s="257"/>
      <c r="SCF845" s="257"/>
      <c r="SCG845" s="257"/>
      <c r="SCH845" s="257"/>
      <c r="SCI845" s="257"/>
      <c r="SCJ845" s="257"/>
      <c r="SCK845" s="257"/>
      <c r="SCL845" s="257"/>
      <c r="SCM845" s="257"/>
      <c r="SCN845" s="257"/>
      <c r="SCO845" s="257"/>
      <c r="SCP845" s="257"/>
      <c r="SCQ845" s="257"/>
      <c r="SCR845" s="257"/>
      <c r="SCS845" s="257"/>
      <c r="SCT845" s="257"/>
      <c r="SCU845" s="257"/>
      <c r="SCV845" s="257"/>
      <c r="SCW845" s="257"/>
      <c r="SCX845" s="257"/>
      <c r="SCY845" s="257"/>
      <c r="SCZ845" s="257"/>
      <c r="SDA845" s="257"/>
      <c r="SDB845" s="257"/>
      <c r="SDC845" s="257"/>
      <c r="SDD845" s="257"/>
      <c r="SDE845" s="257"/>
      <c r="SDF845" s="257"/>
      <c r="SDG845" s="257"/>
      <c r="SDH845" s="257"/>
      <c r="SDI845" s="257"/>
      <c r="SDJ845" s="257"/>
      <c r="SDK845" s="257"/>
      <c r="SDL845" s="257"/>
      <c r="SDM845" s="257"/>
      <c r="SDN845" s="257"/>
      <c r="SDO845" s="257"/>
      <c r="SDP845" s="257"/>
      <c r="SDQ845" s="257"/>
      <c r="SDR845" s="257"/>
      <c r="SDS845" s="257"/>
      <c r="SDT845" s="257"/>
      <c r="SDU845" s="257"/>
      <c r="SDV845" s="257"/>
      <c r="SDW845" s="257"/>
      <c r="SDX845" s="257"/>
      <c r="SDY845" s="257"/>
      <c r="SDZ845" s="257"/>
      <c r="SEA845" s="257"/>
      <c r="SEB845" s="257"/>
      <c r="SEC845" s="257"/>
      <c r="SED845" s="257"/>
      <c r="SEE845" s="257"/>
      <c r="SEF845" s="257"/>
      <c r="SEG845" s="257"/>
      <c r="SEH845" s="257"/>
      <c r="SEI845" s="257"/>
      <c r="SEJ845" s="257"/>
      <c r="SEK845" s="257"/>
      <c r="SEL845" s="257"/>
      <c r="SEM845" s="257"/>
      <c r="SEN845" s="257"/>
      <c r="SEO845" s="257"/>
      <c r="SEP845" s="257"/>
      <c r="SEQ845" s="257"/>
      <c r="SER845" s="257"/>
      <c r="SES845" s="257"/>
      <c r="SET845" s="257"/>
      <c r="SEU845" s="257"/>
      <c r="SEV845" s="257"/>
      <c r="SEW845" s="257"/>
      <c r="SEX845" s="257"/>
      <c r="SEY845" s="257"/>
      <c r="SEZ845" s="257"/>
      <c r="SFA845" s="257"/>
      <c r="SFB845" s="257"/>
      <c r="SFC845" s="257"/>
      <c r="SFD845" s="257"/>
      <c r="SFE845" s="257"/>
      <c r="SFF845" s="257"/>
      <c r="SFG845" s="257"/>
      <c r="SFH845" s="257"/>
      <c r="SFI845" s="257"/>
      <c r="SFJ845" s="257"/>
      <c r="SFK845" s="257"/>
      <c r="SFL845" s="257"/>
      <c r="SFM845" s="257"/>
      <c r="SFN845" s="257"/>
      <c r="SFO845" s="257"/>
      <c r="SFP845" s="257"/>
      <c r="SFQ845" s="257"/>
      <c r="SFR845" s="257"/>
      <c r="SFS845" s="257"/>
      <c r="SFT845" s="257"/>
      <c r="SFU845" s="257"/>
      <c r="SFV845" s="257"/>
      <c r="SFW845" s="257"/>
      <c r="SFX845" s="257"/>
      <c r="SFY845" s="257"/>
      <c r="SFZ845" s="257"/>
      <c r="SGA845" s="257"/>
      <c r="SGB845" s="257"/>
      <c r="SGC845" s="257"/>
      <c r="SGD845" s="257"/>
      <c r="SGE845" s="257"/>
      <c r="SGF845" s="257"/>
      <c r="SGG845" s="257"/>
      <c r="SGH845" s="257"/>
      <c r="SGI845" s="257"/>
      <c r="SGJ845" s="257"/>
      <c r="SGK845" s="257"/>
      <c r="SGL845" s="257"/>
      <c r="SGM845" s="257"/>
      <c r="SGN845" s="257"/>
      <c r="SGO845" s="257"/>
      <c r="SGP845" s="257"/>
      <c r="SGQ845" s="257"/>
      <c r="SGR845" s="257"/>
      <c r="SGS845" s="257"/>
      <c r="SGT845" s="257"/>
      <c r="SGU845" s="257"/>
      <c r="SGV845" s="257"/>
      <c r="SGW845" s="257"/>
      <c r="SGX845" s="257"/>
      <c r="SGY845" s="257"/>
      <c r="SGZ845" s="257"/>
      <c r="SHA845" s="257"/>
      <c r="SHB845" s="257"/>
      <c r="SHC845" s="257"/>
      <c r="SHD845" s="257"/>
      <c r="SHE845" s="257"/>
      <c r="SHF845" s="257"/>
      <c r="SHG845" s="257"/>
      <c r="SHH845" s="257"/>
      <c r="SHI845" s="257"/>
      <c r="SHJ845" s="257"/>
      <c r="SHK845" s="257"/>
      <c r="SHL845" s="257"/>
      <c r="SHM845" s="257"/>
      <c r="SHN845" s="257"/>
      <c r="SHO845" s="257"/>
      <c r="SHP845" s="257"/>
      <c r="SHQ845" s="257"/>
      <c r="SHR845" s="257"/>
      <c r="SHS845" s="257"/>
      <c r="SHT845" s="257"/>
      <c r="SHU845" s="257"/>
      <c r="SHV845" s="257"/>
      <c r="SHW845" s="257"/>
      <c r="SHX845" s="257"/>
      <c r="SHY845" s="257"/>
      <c r="SHZ845" s="257"/>
      <c r="SIA845" s="257"/>
      <c r="SIB845" s="257"/>
      <c r="SIC845" s="257"/>
      <c r="SID845" s="257"/>
      <c r="SIE845" s="257"/>
      <c r="SIF845" s="257"/>
      <c r="SIG845" s="257"/>
      <c r="SIH845" s="257"/>
      <c r="SII845" s="257"/>
      <c r="SIJ845" s="257"/>
      <c r="SIK845" s="257"/>
      <c r="SIL845" s="257"/>
      <c r="SIM845" s="257"/>
      <c r="SIN845" s="257"/>
      <c r="SIO845" s="257"/>
      <c r="SIP845" s="257"/>
      <c r="SIQ845" s="257"/>
      <c r="SIR845" s="257"/>
      <c r="SIS845" s="257"/>
      <c r="SIT845" s="257"/>
      <c r="SIU845" s="257"/>
      <c r="SIV845" s="257"/>
      <c r="SIW845" s="257"/>
      <c r="SIX845" s="257"/>
      <c r="SIY845" s="257"/>
      <c r="SIZ845" s="257"/>
      <c r="SJA845" s="257"/>
      <c r="SJB845" s="257"/>
      <c r="SJC845" s="257"/>
      <c r="SJD845" s="257"/>
      <c r="SJE845" s="257"/>
      <c r="SJF845" s="257"/>
      <c r="SJG845" s="257"/>
      <c r="SJH845" s="257"/>
      <c r="SJI845" s="257"/>
      <c r="SJJ845" s="257"/>
      <c r="SJK845" s="257"/>
      <c r="SJL845" s="257"/>
      <c r="SJM845" s="257"/>
      <c r="SJN845" s="257"/>
      <c r="SJO845" s="257"/>
      <c r="SJP845" s="257"/>
      <c r="SJQ845" s="257"/>
      <c r="SJR845" s="257"/>
      <c r="SJS845" s="257"/>
      <c r="SJT845" s="257"/>
      <c r="SJU845" s="257"/>
      <c r="SJV845" s="257"/>
      <c r="SJW845" s="257"/>
      <c r="SJX845" s="257"/>
      <c r="SJY845" s="257"/>
      <c r="SJZ845" s="257"/>
      <c r="SKA845" s="257"/>
      <c r="SKB845" s="257"/>
      <c r="SKC845" s="257"/>
      <c r="SKD845" s="257"/>
      <c r="SKE845" s="257"/>
      <c r="SKF845" s="257"/>
      <c r="SKG845" s="257"/>
      <c r="SKH845" s="257"/>
      <c r="SKI845" s="257"/>
      <c r="SKJ845" s="257"/>
      <c r="SKK845" s="257"/>
      <c r="SKL845" s="257"/>
      <c r="SKM845" s="257"/>
      <c r="SKN845" s="257"/>
      <c r="SKO845" s="257"/>
      <c r="SKP845" s="257"/>
      <c r="SKQ845" s="257"/>
      <c r="SKR845" s="257"/>
      <c r="SKS845" s="257"/>
      <c r="SKT845" s="257"/>
      <c r="SKU845" s="257"/>
      <c r="SKV845" s="257"/>
      <c r="SKW845" s="257"/>
      <c r="SKX845" s="257"/>
      <c r="SKY845" s="257"/>
      <c r="SKZ845" s="257"/>
      <c r="SLA845" s="257"/>
      <c r="SLB845" s="257"/>
      <c r="SLC845" s="257"/>
      <c r="SLD845" s="257"/>
      <c r="SLE845" s="257"/>
      <c r="SLF845" s="257"/>
      <c r="SLG845" s="257"/>
      <c r="SLH845" s="257"/>
      <c r="SLI845" s="257"/>
      <c r="SLJ845" s="257"/>
      <c r="SLK845" s="257"/>
      <c r="SLL845" s="257"/>
      <c r="SLM845" s="257"/>
      <c r="SLN845" s="257"/>
      <c r="SLO845" s="257"/>
      <c r="SLP845" s="257"/>
      <c r="SLQ845" s="257"/>
      <c r="SLR845" s="257"/>
      <c r="SLS845" s="257"/>
      <c r="SLT845" s="257"/>
      <c r="SLU845" s="257"/>
      <c r="SLV845" s="257"/>
      <c r="SLW845" s="257"/>
      <c r="SLX845" s="257"/>
      <c r="SLY845" s="257"/>
      <c r="SLZ845" s="257"/>
      <c r="SMA845" s="257"/>
      <c r="SMB845" s="257"/>
      <c r="SMC845" s="257"/>
      <c r="SMD845" s="257"/>
      <c r="SME845" s="257"/>
      <c r="SMF845" s="257"/>
      <c r="SMG845" s="257"/>
      <c r="SMH845" s="257"/>
      <c r="SMI845" s="257"/>
      <c r="SMJ845" s="257"/>
      <c r="SMK845" s="257"/>
      <c r="SML845" s="257"/>
      <c r="SMM845" s="257"/>
      <c r="SMN845" s="257"/>
      <c r="SMO845" s="257"/>
      <c r="SMP845" s="257"/>
      <c r="SMQ845" s="257"/>
      <c r="SMR845" s="257"/>
      <c r="SMS845" s="257"/>
      <c r="SMT845" s="257"/>
      <c r="SMU845" s="257"/>
      <c r="SMV845" s="257"/>
      <c r="SMW845" s="257"/>
      <c r="SMX845" s="257"/>
      <c r="SMY845" s="257"/>
      <c r="SMZ845" s="257"/>
      <c r="SNA845" s="257"/>
      <c r="SNB845" s="257"/>
      <c r="SNC845" s="257"/>
      <c r="SND845" s="257"/>
      <c r="SNE845" s="257"/>
      <c r="SNF845" s="257"/>
      <c r="SNG845" s="257"/>
      <c r="SNH845" s="257"/>
      <c r="SNI845" s="257"/>
      <c r="SNJ845" s="257"/>
      <c r="SNK845" s="257"/>
      <c r="SNL845" s="257"/>
      <c r="SNM845" s="257"/>
      <c r="SNN845" s="257"/>
      <c r="SNO845" s="257"/>
      <c r="SNP845" s="257"/>
      <c r="SNQ845" s="257"/>
      <c r="SNR845" s="257"/>
      <c r="SNS845" s="257"/>
      <c r="SNT845" s="257"/>
      <c r="SNU845" s="257"/>
      <c r="SNV845" s="257"/>
      <c r="SNW845" s="257"/>
      <c r="SNX845" s="257"/>
      <c r="SNY845" s="257"/>
      <c r="SNZ845" s="257"/>
      <c r="SOA845" s="257"/>
      <c r="SOB845" s="257"/>
      <c r="SOC845" s="257"/>
      <c r="SOD845" s="257"/>
      <c r="SOE845" s="257"/>
      <c r="SOF845" s="257"/>
      <c r="SOG845" s="257"/>
      <c r="SOH845" s="257"/>
      <c r="SOI845" s="257"/>
      <c r="SOJ845" s="257"/>
      <c r="SOK845" s="257"/>
      <c r="SOL845" s="257"/>
      <c r="SOM845" s="257"/>
      <c r="SON845" s="257"/>
      <c r="SOO845" s="257"/>
      <c r="SOP845" s="257"/>
      <c r="SOQ845" s="257"/>
      <c r="SOR845" s="257"/>
      <c r="SOS845" s="257"/>
      <c r="SOT845" s="257"/>
      <c r="SOU845" s="257"/>
      <c r="SOV845" s="257"/>
      <c r="SOW845" s="257"/>
      <c r="SOX845" s="257"/>
      <c r="SOY845" s="257"/>
      <c r="SOZ845" s="257"/>
      <c r="SPA845" s="257"/>
      <c r="SPB845" s="257"/>
      <c r="SPC845" s="257"/>
      <c r="SPD845" s="257"/>
      <c r="SPE845" s="257"/>
      <c r="SPF845" s="257"/>
      <c r="SPG845" s="257"/>
      <c r="SPH845" s="257"/>
      <c r="SPI845" s="257"/>
      <c r="SPJ845" s="257"/>
      <c r="SPK845" s="257"/>
      <c r="SPL845" s="257"/>
      <c r="SPM845" s="257"/>
      <c r="SPN845" s="257"/>
      <c r="SPO845" s="257"/>
      <c r="SPP845" s="257"/>
      <c r="SPQ845" s="257"/>
      <c r="SPR845" s="257"/>
      <c r="SPS845" s="257"/>
      <c r="SPT845" s="257"/>
      <c r="SPU845" s="257"/>
      <c r="SPV845" s="257"/>
      <c r="SPW845" s="257"/>
      <c r="SPX845" s="257"/>
      <c r="SPY845" s="257"/>
      <c r="SPZ845" s="257"/>
      <c r="SQA845" s="257"/>
      <c r="SQB845" s="257"/>
      <c r="SQC845" s="257"/>
      <c r="SQD845" s="257"/>
      <c r="SQE845" s="257"/>
      <c r="SQF845" s="257"/>
      <c r="SQG845" s="257"/>
      <c r="SQH845" s="257"/>
      <c r="SQI845" s="257"/>
      <c r="SQJ845" s="257"/>
      <c r="SQK845" s="257"/>
      <c r="SQL845" s="257"/>
      <c r="SQM845" s="257"/>
      <c r="SQN845" s="257"/>
      <c r="SQO845" s="257"/>
      <c r="SQP845" s="257"/>
      <c r="SQQ845" s="257"/>
      <c r="SQR845" s="257"/>
      <c r="SQS845" s="257"/>
      <c r="SQT845" s="257"/>
      <c r="SQU845" s="257"/>
      <c r="SQV845" s="257"/>
      <c r="SQW845" s="257"/>
      <c r="SQX845" s="257"/>
      <c r="SQY845" s="257"/>
      <c r="SQZ845" s="257"/>
      <c r="SRA845" s="257"/>
      <c r="SRB845" s="257"/>
      <c r="SRC845" s="257"/>
      <c r="SRD845" s="257"/>
      <c r="SRE845" s="257"/>
      <c r="SRF845" s="257"/>
      <c r="SRG845" s="257"/>
      <c r="SRH845" s="257"/>
      <c r="SRI845" s="257"/>
      <c r="SRJ845" s="257"/>
      <c r="SRK845" s="257"/>
      <c r="SRL845" s="257"/>
      <c r="SRM845" s="257"/>
      <c r="SRN845" s="257"/>
      <c r="SRO845" s="257"/>
      <c r="SRP845" s="257"/>
      <c r="SRQ845" s="257"/>
      <c r="SRR845" s="257"/>
      <c r="SRS845" s="257"/>
      <c r="SRT845" s="257"/>
      <c r="SRU845" s="257"/>
      <c r="SRV845" s="257"/>
      <c r="SRW845" s="257"/>
      <c r="SRX845" s="257"/>
      <c r="SRY845" s="257"/>
      <c r="SRZ845" s="257"/>
      <c r="SSA845" s="257"/>
      <c r="SSB845" s="257"/>
      <c r="SSC845" s="257"/>
      <c r="SSD845" s="257"/>
      <c r="SSE845" s="257"/>
      <c r="SSF845" s="257"/>
      <c r="SSG845" s="257"/>
      <c r="SSH845" s="257"/>
      <c r="SSI845" s="257"/>
      <c r="SSJ845" s="257"/>
      <c r="SSK845" s="257"/>
      <c r="SSL845" s="257"/>
      <c r="SSM845" s="257"/>
      <c r="SSN845" s="257"/>
      <c r="SSO845" s="257"/>
      <c r="SSP845" s="257"/>
      <c r="SSQ845" s="257"/>
      <c r="SSR845" s="257"/>
      <c r="SSS845" s="257"/>
      <c r="SST845" s="257"/>
      <c r="SSU845" s="257"/>
      <c r="SSV845" s="257"/>
      <c r="SSW845" s="257"/>
      <c r="SSX845" s="257"/>
      <c r="SSY845" s="257"/>
      <c r="SSZ845" s="257"/>
      <c r="STA845" s="257"/>
      <c r="STB845" s="257"/>
      <c r="STC845" s="257"/>
      <c r="STD845" s="257"/>
      <c r="STE845" s="257"/>
      <c r="STF845" s="257"/>
      <c r="STG845" s="257"/>
      <c r="STH845" s="257"/>
      <c r="STI845" s="257"/>
      <c r="STJ845" s="257"/>
      <c r="STK845" s="257"/>
      <c r="STL845" s="257"/>
      <c r="STM845" s="257"/>
      <c r="STN845" s="257"/>
      <c r="STO845" s="257"/>
      <c r="STP845" s="257"/>
      <c r="STQ845" s="257"/>
      <c r="STR845" s="257"/>
      <c r="STS845" s="257"/>
      <c r="STT845" s="257"/>
      <c r="STU845" s="257"/>
      <c r="STV845" s="257"/>
      <c r="STW845" s="257"/>
      <c r="STX845" s="257"/>
      <c r="STY845" s="257"/>
      <c r="STZ845" s="257"/>
      <c r="SUA845" s="257"/>
      <c r="SUB845" s="257"/>
      <c r="SUC845" s="257"/>
      <c r="SUD845" s="257"/>
      <c r="SUE845" s="257"/>
      <c r="SUF845" s="257"/>
      <c r="SUG845" s="257"/>
      <c r="SUH845" s="257"/>
      <c r="SUI845" s="257"/>
      <c r="SUJ845" s="257"/>
      <c r="SUK845" s="257"/>
      <c r="SUL845" s="257"/>
      <c r="SUM845" s="257"/>
      <c r="SUN845" s="257"/>
      <c r="SUO845" s="257"/>
      <c r="SUP845" s="257"/>
      <c r="SUQ845" s="257"/>
      <c r="SUR845" s="257"/>
      <c r="SUS845" s="257"/>
      <c r="SUT845" s="257"/>
      <c r="SUU845" s="257"/>
      <c r="SUV845" s="257"/>
      <c r="SUW845" s="257"/>
      <c r="SUX845" s="257"/>
      <c r="SUY845" s="257"/>
      <c r="SUZ845" s="257"/>
      <c r="SVA845" s="257"/>
      <c r="SVB845" s="257"/>
      <c r="SVC845" s="257"/>
      <c r="SVD845" s="257"/>
      <c r="SVE845" s="257"/>
      <c r="SVF845" s="257"/>
      <c r="SVG845" s="257"/>
      <c r="SVH845" s="257"/>
      <c r="SVI845" s="257"/>
      <c r="SVJ845" s="257"/>
      <c r="SVK845" s="257"/>
      <c r="SVL845" s="257"/>
      <c r="SVM845" s="257"/>
      <c r="SVN845" s="257"/>
      <c r="SVO845" s="257"/>
      <c r="SVP845" s="257"/>
      <c r="SVQ845" s="257"/>
      <c r="SVR845" s="257"/>
      <c r="SVS845" s="257"/>
      <c r="SVT845" s="257"/>
      <c r="SVU845" s="257"/>
      <c r="SVV845" s="257"/>
      <c r="SVW845" s="257"/>
      <c r="SVX845" s="257"/>
      <c r="SVY845" s="257"/>
      <c r="SVZ845" s="257"/>
      <c r="SWA845" s="257"/>
      <c r="SWB845" s="257"/>
      <c r="SWC845" s="257"/>
      <c r="SWD845" s="257"/>
      <c r="SWE845" s="257"/>
      <c r="SWF845" s="257"/>
      <c r="SWG845" s="257"/>
      <c r="SWH845" s="257"/>
      <c r="SWI845" s="257"/>
      <c r="SWJ845" s="257"/>
      <c r="SWK845" s="257"/>
      <c r="SWL845" s="257"/>
      <c r="SWM845" s="257"/>
      <c r="SWN845" s="257"/>
      <c r="SWO845" s="257"/>
      <c r="SWP845" s="257"/>
      <c r="SWQ845" s="257"/>
      <c r="SWR845" s="257"/>
      <c r="SWS845" s="257"/>
      <c r="SWT845" s="257"/>
      <c r="SWU845" s="257"/>
      <c r="SWV845" s="257"/>
      <c r="SWW845" s="257"/>
      <c r="SWX845" s="257"/>
      <c r="SWY845" s="257"/>
      <c r="SWZ845" s="257"/>
      <c r="SXA845" s="257"/>
      <c r="SXB845" s="257"/>
      <c r="SXC845" s="257"/>
      <c r="SXD845" s="257"/>
      <c r="SXE845" s="257"/>
      <c r="SXF845" s="257"/>
      <c r="SXG845" s="257"/>
      <c r="SXH845" s="257"/>
      <c r="SXI845" s="257"/>
      <c r="SXJ845" s="257"/>
      <c r="SXK845" s="257"/>
      <c r="SXL845" s="257"/>
      <c r="SXM845" s="257"/>
      <c r="SXN845" s="257"/>
      <c r="SXO845" s="257"/>
      <c r="SXP845" s="257"/>
      <c r="SXQ845" s="257"/>
      <c r="SXR845" s="257"/>
      <c r="SXS845" s="257"/>
      <c r="SXT845" s="257"/>
      <c r="SXU845" s="257"/>
      <c r="SXV845" s="257"/>
      <c r="SXW845" s="257"/>
      <c r="SXX845" s="257"/>
      <c r="SXY845" s="257"/>
      <c r="SXZ845" s="257"/>
      <c r="SYA845" s="257"/>
      <c r="SYB845" s="257"/>
      <c r="SYC845" s="257"/>
      <c r="SYD845" s="257"/>
      <c r="SYE845" s="257"/>
      <c r="SYF845" s="257"/>
      <c r="SYG845" s="257"/>
      <c r="SYH845" s="257"/>
      <c r="SYI845" s="257"/>
      <c r="SYJ845" s="257"/>
      <c r="SYK845" s="257"/>
      <c r="SYL845" s="257"/>
      <c r="SYM845" s="257"/>
      <c r="SYN845" s="257"/>
      <c r="SYO845" s="257"/>
      <c r="SYP845" s="257"/>
      <c r="SYQ845" s="257"/>
      <c r="SYR845" s="257"/>
      <c r="SYS845" s="257"/>
      <c r="SYT845" s="257"/>
      <c r="SYU845" s="257"/>
      <c r="SYV845" s="257"/>
      <c r="SYW845" s="257"/>
      <c r="SYX845" s="257"/>
      <c r="SYY845" s="257"/>
      <c r="SYZ845" s="257"/>
      <c r="SZA845" s="257"/>
      <c r="SZB845" s="257"/>
      <c r="SZC845" s="257"/>
      <c r="SZD845" s="257"/>
      <c r="SZE845" s="257"/>
      <c r="SZF845" s="257"/>
      <c r="SZG845" s="257"/>
      <c r="SZH845" s="257"/>
      <c r="SZI845" s="257"/>
      <c r="SZJ845" s="257"/>
      <c r="SZK845" s="257"/>
      <c r="SZL845" s="257"/>
      <c r="SZM845" s="257"/>
      <c r="SZN845" s="257"/>
      <c r="SZO845" s="257"/>
      <c r="SZP845" s="257"/>
      <c r="SZQ845" s="257"/>
      <c r="SZR845" s="257"/>
      <c r="SZS845" s="257"/>
      <c r="SZT845" s="257"/>
      <c r="SZU845" s="257"/>
      <c r="SZV845" s="257"/>
      <c r="SZW845" s="257"/>
      <c r="SZX845" s="257"/>
      <c r="SZY845" s="257"/>
      <c r="SZZ845" s="257"/>
      <c r="TAA845" s="257"/>
      <c r="TAB845" s="257"/>
      <c r="TAC845" s="257"/>
      <c r="TAD845" s="257"/>
      <c r="TAE845" s="257"/>
      <c r="TAF845" s="257"/>
      <c r="TAG845" s="257"/>
      <c r="TAH845" s="257"/>
      <c r="TAI845" s="257"/>
      <c r="TAJ845" s="257"/>
      <c r="TAK845" s="257"/>
      <c r="TAL845" s="257"/>
      <c r="TAM845" s="257"/>
      <c r="TAN845" s="257"/>
      <c r="TAO845" s="257"/>
      <c r="TAP845" s="257"/>
      <c r="TAQ845" s="257"/>
      <c r="TAR845" s="257"/>
      <c r="TAS845" s="257"/>
      <c r="TAT845" s="257"/>
      <c r="TAU845" s="257"/>
      <c r="TAV845" s="257"/>
      <c r="TAW845" s="257"/>
      <c r="TAX845" s="257"/>
      <c r="TAY845" s="257"/>
      <c r="TAZ845" s="257"/>
      <c r="TBA845" s="257"/>
      <c r="TBB845" s="257"/>
      <c r="TBC845" s="257"/>
      <c r="TBD845" s="257"/>
      <c r="TBE845" s="257"/>
      <c r="TBF845" s="257"/>
      <c r="TBG845" s="257"/>
      <c r="TBH845" s="257"/>
      <c r="TBI845" s="257"/>
      <c r="TBJ845" s="257"/>
      <c r="TBK845" s="257"/>
      <c r="TBL845" s="257"/>
      <c r="TBM845" s="257"/>
      <c r="TBN845" s="257"/>
      <c r="TBO845" s="257"/>
      <c r="TBP845" s="257"/>
      <c r="TBQ845" s="257"/>
      <c r="TBR845" s="257"/>
      <c r="TBS845" s="257"/>
      <c r="TBT845" s="257"/>
      <c r="TBU845" s="257"/>
      <c r="TBV845" s="257"/>
      <c r="TBW845" s="257"/>
      <c r="TBX845" s="257"/>
      <c r="TBY845" s="257"/>
      <c r="TBZ845" s="257"/>
      <c r="TCA845" s="257"/>
      <c r="TCB845" s="257"/>
      <c r="TCC845" s="257"/>
      <c r="TCD845" s="257"/>
      <c r="TCE845" s="257"/>
      <c r="TCF845" s="257"/>
      <c r="TCG845" s="257"/>
      <c r="TCH845" s="257"/>
      <c r="TCI845" s="257"/>
      <c r="TCJ845" s="257"/>
      <c r="TCK845" s="257"/>
      <c r="TCL845" s="257"/>
      <c r="TCM845" s="257"/>
      <c r="TCN845" s="257"/>
      <c r="TCO845" s="257"/>
      <c r="TCP845" s="257"/>
      <c r="TCQ845" s="257"/>
      <c r="TCR845" s="257"/>
      <c r="TCS845" s="257"/>
      <c r="TCT845" s="257"/>
      <c r="TCU845" s="257"/>
      <c r="TCV845" s="257"/>
      <c r="TCW845" s="257"/>
      <c r="TCX845" s="257"/>
      <c r="TCY845" s="257"/>
      <c r="TCZ845" s="257"/>
      <c r="TDA845" s="257"/>
      <c r="TDB845" s="257"/>
      <c r="TDC845" s="257"/>
      <c r="TDD845" s="257"/>
      <c r="TDE845" s="257"/>
      <c r="TDF845" s="257"/>
      <c r="TDG845" s="257"/>
      <c r="TDH845" s="257"/>
      <c r="TDI845" s="257"/>
      <c r="TDJ845" s="257"/>
      <c r="TDK845" s="257"/>
      <c r="TDL845" s="257"/>
      <c r="TDM845" s="257"/>
      <c r="TDN845" s="257"/>
      <c r="TDO845" s="257"/>
      <c r="TDP845" s="257"/>
      <c r="TDQ845" s="257"/>
      <c r="TDR845" s="257"/>
      <c r="TDS845" s="257"/>
      <c r="TDT845" s="257"/>
      <c r="TDU845" s="257"/>
      <c r="TDV845" s="257"/>
      <c r="TDW845" s="257"/>
      <c r="TDX845" s="257"/>
      <c r="TDY845" s="257"/>
      <c r="TDZ845" s="257"/>
      <c r="TEA845" s="257"/>
      <c r="TEB845" s="257"/>
      <c r="TEC845" s="257"/>
      <c r="TED845" s="257"/>
      <c r="TEE845" s="257"/>
      <c r="TEF845" s="257"/>
      <c r="TEG845" s="257"/>
      <c r="TEH845" s="257"/>
      <c r="TEI845" s="257"/>
      <c r="TEJ845" s="257"/>
      <c r="TEK845" s="257"/>
      <c r="TEL845" s="257"/>
      <c r="TEM845" s="257"/>
      <c r="TEN845" s="257"/>
      <c r="TEO845" s="257"/>
      <c r="TEP845" s="257"/>
      <c r="TEQ845" s="257"/>
      <c r="TER845" s="257"/>
      <c r="TES845" s="257"/>
      <c r="TET845" s="257"/>
      <c r="TEU845" s="257"/>
      <c r="TEV845" s="257"/>
      <c r="TEW845" s="257"/>
      <c r="TEX845" s="257"/>
      <c r="TEY845" s="257"/>
      <c r="TEZ845" s="257"/>
      <c r="TFA845" s="257"/>
      <c r="TFB845" s="257"/>
      <c r="TFC845" s="257"/>
      <c r="TFD845" s="257"/>
      <c r="TFE845" s="257"/>
      <c r="TFF845" s="257"/>
      <c r="TFG845" s="257"/>
      <c r="TFH845" s="257"/>
      <c r="TFI845" s="257"/>
      <c r="TFJ845" s="257"/>
      <c r="TFK845" s="257"/>
      <c r="TFL845" s="257"/>
      <c r="TFM845" s="257"/>
      <c r="TFN845" s="257"/>
      <c r="TFO845" s="257"/>
      <c r="TFP845" s="257"/>
      <c r="TFQ845" s="257"/>
      <c r="TFR845" s="257"/>
      <c r="TFS845" s="257"/>
      <c r="TFT845" s="257"/>
      <c r="TFU845" s="257"/>
      <c r="TFV845" s="257"/>
      <c r="TFW845" s="257"/>
      <c r="TFX845" s="257"/>
      <c r="TFY845" s="257"/>
      <c r="TFZ845" s="257"/>
      <c r="TGA845" s="257"/>
      <c r="TGB845" s="257"/>
      <c r="TGC845" s="257"/>
      <c r="TGD845" s="257"/>
      <c r="TGE845" s="257"/>
      <c r="TGF845" s="257"/>
      <c r="TGG845" s="257"/>
      <c r="TGH845" s="257"/>
      <c r="TGI845" s="257"/>
      <c r="TGJ845" s="257"/>
      <c r="TGK845" s="257"/>
      <c r="TGL845" s="257"/>
      <c r="TGM845" s="257"/>
      <c r="TGN845" s="257"/>
      <c r="TGO845" s="257"/>
      <c r="TGP845" s="257"/>
      <c r="TGQ845" s="257"/>
      <c r="TGR845" s="257"/>
      <c r="TGS845" s="257"/>
      <c r="TGT845" s="257"/>
      <c r="TGU845" s="257"/>
      <c r="TGV845" s="257"/>
      <c r="TGW845" s="257"/>
      <c r="TGX845" s="257"/>
      <c r="TGY845" s="257"/>
      <c r="TGZ845" s="257"/>
      <c r="THA845" s="257"/>
      <c r="THB845" s="257"/>
      <c r="THC845" s="257"/>
      <c r="THD845" s="257"/>
      <c r="THE845" s="257"/>
      <c r="THF845" s="257"/>
      <c r="THG845" s="257"/>
      <c r="THH845" s="257"/>
      <c r="THI845" s="257"/>
      <c r="THJ845" s="257"/>
      <c r="THK845" s="257"/>
      <c r="THL845" s="257"/>
      <c r="THM845" s="257"/>
      <c r="THN845" s="257"/>
      <c r="THO845" s="257"/>
      <c r="THP845" s="257"/>
      <c r="THQ845" s="257"/>
      <c r="THR845" s="257"/>
      <c r="THS845" s="257"/>
      <c r="THT845" s="257"/>
      <c r="THU845" s="257"/>
      <c r="THV845" s="257"/>
      <c r="THW845" s="257"/>
      <c r="THX845" s="257"/>
      <c r="THY845" s="257"/>
      <c r="THZ845" s="257"/>
      <c r="TIA845" s="257"/>
      <c r="TIB845" s="257"/>
      <c r="TIC845" s="257"/>
      <c r="TID845" s="257"/>
      <c r="TIE845" s="257"/>
      <c r="TIF845" s="257"/>
      <c r="TIG845" s="257"/>
      <c r="TIH845" s="257"/>
      <c r="TII845" s="257"/>
      <c r="TIJ845" s="257"/>
      <c r="TIK845" s="257"/>
      <c r="TIL845" s="257"/>
      <c r="TIM845" s="257"/>
      <c r="TIN845" s="257"/>
      <c r="TIO845" s="257"/>
      <c r="TIP845" s="257"/>
      <c r="TIQ845" s="257"/>
      <c r="TIR845" s="257"/>
      <c r="TIS845" s="257"/>
      <c r="TIT845" s="257"/>
      <c r="TIU845" s="257"/>
      <c r="TIV845" s="257"/>
      <c r="TIW845" s="257"/>
      <c r="TIX845" s="257"/>
      <c r="TIY845" s="257"/>
      <c r="TIZ845" s="257"/>
      <c r="TJA845" s="257"/>
      <c r="TJB845" s="257"/>
      <c r="TJC845" s="257"/>
      <c r="TJD845" s="257"/>
      <c r="TJE845" s="257"/>
      <c r="TJF845" s="257"/>
      <c r="TJG845" s="257"/>
      <c r="TJH845" s="257"/>
      <c r="TJI845" s="257"/>
      <c r="TJJ845" s="257"/>
      <c r="TJK845" s="257"/>
      <c r="TJL845" s="257"/>
      <c r="TJM845" s="257"/>
      <c r="TJN845" s="257"/>
      <c r="TJO845" s="257"/>
      <c r="TJP845" s="257"/>
      <c r="TJQ845" s="257"/>
      <c r="TJR845" s="257"/>
      <c r="TJS845" s="257"/>
      <c r="TJT845" s="257"/>
      <c r="TJU845" s="257"/>
      <c r="TJV845" s="257"/>
      <c r="TJW845" s="257"/>
      <c r="TJX845" s="257"/>
      <c r="TJY845" s="257"/>
      <c r="TJZ845" s="257"/>
      <c r="TKA845" s="257"/>
      <c r="TKB845" s="257"/>
      <c r="TKC845" s="257"/>
      <c r="TKD845" s="257"/>
      <c r="TKE845" s="257"/>
      <c r="TKF845" s="257"/>
      <c r="TKG845" s="257"/>
      <c r="TKH845" s="257"/>
      <c r="TKI845" s="257"/>
      <c r="TKJ845" s="257"/>
      <c r="TKK845" s="257"/>
      <c r="TKL845" s="257"/>
      <c r="TKM845" s="257"/>
      <c r="TKN845" s="257"/>
      <c r="TKO845" s="257"/>
      <c r="TKP845" s="257"/>
      <c r="TKQ845" s="257"/>
      <c r="TKR845" s="257"/>
      <c r="TKS845" s="257"/>
      <c r="TKT845" s="257"/>
      <c r="TKU845" s="257"/>
      <c r="TKV845" s="257"/>
      <c r="TKW845" s="257"/>
      <c r="TKX845" s="257"/>
      <c r="TKY845" s="257"/>
      <c r="TKZ845" s="257"/>
      <c r="TLA845" s="257"/>
      <c r="TLB845" s="257"/>
      <c r="TLC845" s="257"/>
      <c r="TLD845" s="257"/>
      <c r="TLE845" s="257"/>
      <c r="TLF845" s="257"/>
      <c r="TLG845" s="257"/>
      <c r="TLH845" s="257"/>
      <c r="TLI845" s="257"/>
      <c r="TLJ845" s="257"/>
      <c r="TLK845" s="257"/>
      <c r="TLL845" s="257"/>
      <c r="TLM845" s="257"/>
      <c r="TLN845" s="257"/>
      <c r="TLO845" s="257"/>
      <c r="TLP845" s="257"/>
      <c r="TLQ845" s="257"/>
      <c r="TLR845" s="257"/>
      <c r="TLS845" s="257"/>
      <c r="TLT845" s="257"/>
      <c r="TLU845" s="257"/>
      <c r="TLV845" s="257"/>
      <c r="TLW845" s="257"/>
      <c r="TLX845" s="257"/>
      <c r="TLY845" s="257"/>
      <c r="TLZ845" s="257"/>
      <c r="TMA845" s="257"/>
      <c r="TMB845" s="257"/>
      <c r="TMC845" s="257"/>
      <c r="TMD845" s="257"/>
      <c r="TME845" s="257"/>
      <c r="TMF845" s="257"/>
      <c r="TMG845" s="257"/>
      <c r="TMH845" s="257"/>
      <c r="TMI845" s="257"/>
      <c r="TMJ845" s="257"/>
      <c r="TMK845" s="257"/>
      <c r="TML845" s="257"/>
      <c r="TMM845" s="257"/>
      <c r="TMN845" s="257"/>
      <c r="TMO845" s="257"/>
      <c r="TMP845" s="257"/>
      <c r="TMQ845" s="257"/>
      <c r="TMR845" s="257"/>
      <c r="TMS845" s="257"/>
      <c r="TMT845" s="257"/>
      <c r="TMU845" s="257"/>
      <c r="TMV845" s="257"/>
      <c r="TMW845" s="257"/>
      <c r="TMX845" s="257"/>
      <c r="TMY845" s="257"/>
      <c r="TMZ845" s="257"/>
      <c r="TNA845" s="257"/>
      <c r="TNB845" s="257"/>
      <c r="TNC845" s="257"/>
      <c r="TND845" s="257"/>
      <c r="TNE845" s="257"/>
      <c r="TNF845" s="257"/>
      <c r="TNG845" s="257"/>
      <c r="TNH845" s="257"/>
      <c r="TNI845" s="257"/>
      <c r="TNJ845" s="257"/>
      <c r="TNK845" s="257"/>
      <c r="TNL845" s="257"/>
      <c r="TNM845" s="257"/>
      <c r="TNN845" s="257"/>
      <c r="TNO845" s="257"/>
      <c r="TNP845" s="257"/>
      <c r="TNQ845" s="257"/>
      <c r="TNR845" s="257"/>
      <c r="TNS845" s="257"/>
      <c r="TNT845" s="257"/>
      <c r="TNU845" s="257"/>
      <c r="TNV845" s="257"/>
      <c r="TNW845" s="257"/>
      <c r="TNX845" s="257"/>
      <c r="TNY845" s="257"/>
      <c r="TNZ845" s="257"/>
      <c r="TOA845" s="257"/>
      <c r="TOB845" s="257"/>
      <c r="TOC845" s="257"/>
      <c r="TOD845" s="257"/>
      <c r="TOE845" s="257"/>
      <c r="TOF845" s="257"/>
      <c r="TOG845" s="257"/>
      <c r="TOH845" s="257"/>
      <c r="TOI845" s="257"/>
      <c r="TOJ845" s="257"/>
      <c r="TOK845" s="257"/>
      <c r="TOL845" s="257"/>
      <c r="TOM845" s="257"/>
      <c r="TON845" s="257"/>
      <c r="TOO845" s="257"/>
      <c r="TOP845" s="257"/>
      <c r="TOQ845" s="257"/>
      <c r="TOR845" s="257"/>
      <c r="TOS845" s="257"/>
      <c r="TOT845" s="257"/>
      <c r="TOU845" s="257"/>
      <c r="TOV845" s="257"/>
      <c r="TOW845" s="257"/>
      <c r="TOX845" s="257"/>
      <c r="TOY845" s="257"/>
      <c r="TOZ845" s="257"/>
      <c r="TPA845" s="257"/>
      <c r="TPB845" s="257"/>
      <c r="TPC845" s="257"/>
      <c r="TPD845" s="257"/>
      <c r="TPE845" s="257"/>
      <c r="TPF845" s="257"/>
      <c r="TPG845" s="257"/>
      <c r="TPH845" s="257"/>
      <c r="TPI845" s="257"/>
      <c r="TPJ845" s="257"/>
      <c r="TPK845" s="257"/>
      <c r="TPL845" s="257"/>
      <c r="TPM845" s="257"/>
      <c r="TPN845" s="257"/>
      <c r="TPO845" s="257"/>
      <c r="TPP845" s="257"/>
      <c r="TPQ845" s="257"/>
      <c r="TPR845" s="257"/>
      <c r="TPS845" s="257"/>
      <c r="TPT845" s="257"/>
      <c r="TPU845" s="257"/>
      <c r="TPV845" s="257"/>
      <c r="TPW845" s="257"/>
      <c r="TPX845" s="257"/>
      <c r="TPY845" s="257"/>
      <c r="TPZ845" s="257"/>
      <c r="TQA845" s="257"/>
      <c r="TQB845" s="257"/>
      <c r="TQC845" s="257"/>
      <c r="TQD845" s="257"/>
      <c r="TQE845" s="257"/>
      <c r="TQF845" s="257"/>
      <c r="TQG845" s="257"/>
      <c r="TQH845" s="257"/>
      <c r="TQI845" s="257"/>
      <c r="TQJ845" s="257"/>
      <c r="TQK845" s="257"/>
      <c r="TQL845" s="257"/>
      <c r="TQM845" s="257"/>
      <c r="TQN845" s="257"/>
      <c r="TQO845" s="257"/>
      <c r="TQP845" s="257"/>
      <c r="TQQ845" s="257"/>
      <c r="TQR845" s="257"/>
      <c r="TQS845" s="257"/>
      <c r="TQT845" s="257"/>
      <c r="TQU845" s="257"/>
      <c r="TQV845" s="257"/>
      <c r="TQW845" s="257"/>
      <c r="TQX845" s="257"/>
      <c r="TQY845" s="257"/>
      <c r="TQZ845" s="257"/>
      <c r="TRA845" s="257"/>
      <c r="TRB845" s="257"/>
      <c r="TRC845" s="257"/>
      <c r="TRD845" s="257"/>
      <c r="TRE845" s="257"/>
      <c r="TRF845" s="257"/>
      <c r="TRG845" s="257"/>
      <c r="TRH845" s="257"/>
      <c r="TRI845" s="257"/>
      <c r="TRJ845" s="257"/>
      <c r="TRK845" s="257"/>
      <c r="TRL845" s="257"/>
      <c r="TRM845" s="257"/>
      <c r="TRN845" s="257"/>
      <c r="TRO845" s="257"/>
      <c r="TRP845" s="257"/>
      <c r="TRQ845" s="257"/>
      <c r="TRR845" s="257"/>
      <c r="TRS845" s="257"/>
      <c r="TRT845" s="257"/>
      <c r="TRU845" s="257"/>
      <c r="TRV845" s="257"/>
      <c r="TRW845" s="257"/>
      <c r="TRX845" s="257"/>
      <c r="TRY845" s="257"/>
      <c r="TRZ845" s="257"/>
      <c r="TSA845" s="257"/>
      <c r="TSB845" s="257"/>
      <c r="TSC845" s="257"/>
      <c r="TSD845" s="257"/>
      <c r="TSE845" s="257"/>
      <c r="TSF845" s="257"/>
      <c r="TSG845" s="257"/>
      <c r="TSH845" s="257"/>
      <c r="TSI845" s="257"/>
      <c r="TSJ845" s="257"/>
      <c r="TSK845" s="257"/>
      <c r="TSL845" s="257"/>
      <c r="TSM845" s="257"/>
      <c r="TSN845" s="257"/>
      <c r="TSO845" s="257"/>
      <c r="TSP845" s="257"/>
      <c r="TSQ845" s="257"/>
      <c r="TSR845" s="257"/>
      <c r="TSS845" s="257"/>
      <c r="TST845" s="257"/>
      <c r="TSU845" s="257"/>
      <c r="TSV845" s="257"/>
      <c r="TSW845" s="257"/>
      <c r="TSX845" s="257"/>
      <c r="TSY845" s="257"/>
      <c r="TSZ845" s="257"/>
      <c r="TTA845" s="257"/>
      <c r="TTB845" s="257"/>
      <c r="TTC845" s="257"/>
      <c r="TTD845" s="257"/>
      <c r="TTE845" s="257"/>
      <c r="TTF845" s="257"/>
      <c r="TTG845" s="257"/>
      <c r="TTH845" s="257"/>
      <c r="TTI845" s="257"/>
      <c r="TTJ845" s="257"/>
      <c r="TTK845" s="257"/>
      <c r="TTL845" s="257"/>
      <c r="TTM845" s="257"/>
      <c r="TTN845" s="257"/>
      <c r="TTO845" s="257"/>
      <c r="TTP845" s="257"/>
      <c r="TTQ845" s="257"/>
      <c r="TTR845" s="257"/>
      <c r="TTS845" s="257"/>
      <c r="TTT845" s="257"/>
      <c r="TTU845" s="257"/>
      <c r="TTV845" s="257"/>
      <c r="TTW845" s="257"/>
      <c r="TTX845" s="257"/>
      <c r="TTY845" s="257"/>
      <c r="TTZ845" s="257"/>
      <c r="TUA845" s="257"/>
      <c r="TUB845" s="257"/>
      <c r="TUC845" s="257"/>
      <c r="TUD845" s="257"/>
      <c r="TUE845" s="257"/>
      <c r="TUF845" s="257"/>
      <c r="TUG845" s="257"/>
      <c r="TUH845" s="257"/>
      <c r="TUI845" s="257"/>
      <c r="TUJ845" s="257"/>
      <c r="TUK845" s="257"/>
      <c r="TUL845" s="257"/>
      <c r="TUM845" s="257"/>
      <c r="TUN845" s="257"/>
      <c r="TUO845" s="257"/>
      <c r="TUP845" s="257"/>
      <c r="TUQ845" s="257"/>
      <c r="TUR845" s="257"/>
      <c r="TUS845" s="257"/>
      <c r="TUT845" s="257"/>
      <c r="TUU845" s="257"/>
      <c r="TUV845" s="257"/>
      <c r="TUW845" s="257"/>
      <c r="TUX845" s="257"/>
      <c r="TUY845" s="257"/>
      <c r="TUZ845" s="257"/>
      <c r="TVA845" s="257"/>
      <c r="TVB845" s="257"/>
      <c r="TVC845" s="257"/>
      <c r="TVD845" s="257"/>
      <c r="TVE845" s="257"/>
      <c r="TVF845" s="257"/>
      <c r="TVG845" s="257"/>
      <c r="TVH845" s="257"/>
      <c r="TVI845" s="257"/>
      <c r="TVJ845" s="257"/>
      <c r="TVK845" s="257"/>
      <c r="TVL845" s="257"/>
      <c r="TVM845" s="257"/>
      <c r="TVN845" s="257"/>
      <c r="TVO845" s="257"/>
      <c r="TVP845" s="257"/>
      <c r="TVQ845" s="257"/>
      <c r="TVR845" s="257"/>
      <c r="TVS845" s="257"/>
      <c r="TVT845" s="257"/>
      <c r="TVU845" s="257"/>
      <c r="TVV845" s="257"/>
      <c r="TVW845" s="257"/>
      <c r="TVX845" s="257"/>
      <c r="TVY845" s="257"/>
      <c r="TVZ845" s="257"/>
      <c r="TWA845" s="257"/>
      <c r="TWB845" s="257"/>
      <c r="TWC845" s="257"/>
      <c r="TWD845" s="257"/>
      <c r="TWE845" s="257"/>
      <c r="TWF845" s="257"/>
      <c r="TWG845" s="257"/>
      <c r="TWH845" s="257"/>
      <c r="TWI845" s="257"/>
      <c r="TWJ845" s="257"/>
      <c r="TWK845" s="257"/>
      <c r="TWL845" s="257"/>
      <c r="TWM845" s="257"/>
      <c r="TWN845" s="257"/>
      <c r="TWO845" s="257"/>
      <c r="TWP845" s="257"/>
      <c r="TWQ845" s="257"/>
      <c r="TWR845" s="257"/>
      <c r="TWS845" s="257"/>
      <c r="TWT845" s="257"/>
      <c r="TWU845" s="257"/>
      <c r="TWV845" s="257"/>
      <c r="TWW845" s="257"/>
      <c r="TWX845" s="257"/>
      <c r="TWY845" s="257"/>
      <c r="TWZ845" s="257"/>
      <c r="TXA845" s="257"/>
      <c r="TXB845" s="257"/>
      <c r="TXC845" s="257"/>
      <c r="TXD845" s="257"/>
      <c r="TXE845" s="257"/>
      <c r="TXF845" s="257"/>
      <c r="TXG845" s="257"/>
      <c r="TXH845" s="257"/>
      <c r="TXI845" s="257"/>
      <c r="TXJ845" s="257"/>
      <c r="TXK845" s="257"/>
      <c r="TXL845" s="257"/>
      <c r="TXM845" s="257"/>
      <c r="TXN845" s="257"/>
      <c r="TXO845" s="257"/>
      <c r="TXP845" s="257"/>
      <c r="TXQ845" s="257"/>
      <c r="TXR845" s="257"/>
      <c r="TXS845" s="257"/>
      <c r="TXT845" s="257"/>
      <c r="TXU845" s="257"/>
      <c r="TXV845" s="257"/>
      <c r="TXW845" s="257"/>
      <c r="TXX845" s="257"/>
      <c r="TXY845" s="257"/>
      <c r="TXZ845" s="257"/>
      <c r="TYA845" s="257"/>
      <c r="TYB845" s="257"/>
      <c r="TYC845" s="257"/>
      <c r="TYD845" s="257"/>
      <c r="TYE845" s="257"/>
      <c r="TYF845" s="257"/>
      <c r="TYG845" s="257"/>
      <c r="TYH845" s="257"/>
      <c r="TYI845" s="257"/>
      <c r="TYJ845" s="257"/>
      <c r="TYK845" s="257"/>
      <c r="TYL845" s="257"/>
      <c r="TYM845" s="257"/>
      <c r="TYN845" s="257"/>
      <c r="TYO845" s="257"/>
      <c r="TYP845" s="257"/>
      <c r="TYQ845" s="257"/>
      <c r="TYR845" s="257"/>
      <c r="TYS845" s="257"/>
      <c r="TYT845" s="257"/>
      <c r="TYU845" s="257"/>
      <c r="TYV845" s="257"/>
      <c r="TYW845" s="257"/>
      <c r="TYX845" s="257"/>
      <c r="TYY845" s="257"/>
      <c r="TYZ845" s="257"/>
      <c r="TZA845" s="257"/>
      <c r="TZB845" s="257"/>
      <c r="TZC845" s="257"/>
      <c r="TZD845" s="257"/>
      <c r="TZE845" s="257"/>
      <c r="TZF845" s="257"/>
      <c r="TZG845" s="257"/>
      <c r="TZH845" s="257"/>
      <c r="TZI845" s="257"/>
      <c r="TZJ845" s="257"/>
      <c r="TZK845" s="257"/>
      <c r="TZL845" s="257"/>
      <c r="TZM845" s="257"/>
      <c r="TZN845" s="257"/>
      <c r="TZO845" s="257"/>
      <c r="TZP845" s="257"/>
      <c r="TZQ845" s="257"/>
      <c r="TZR845" s="257"/>
      <c r="TZS845" s="257"/>
      <c r="TZT845" s="257"/>
      <c r="TZU845" s="257"/>
      <c r="TZV845" s="257"/>
      <c r="TZW845" s="257"/>
      <c r="TZX845" s="257"/>
      <c r="TZY845" s="257"/>
      <c r="TZZ845" s="257"/>
      <c r="UAA845" s="257"/>
      <c r="UAB845" s="257"/>
      <c r="UAC845" s="257"/>
      <c r="UAD845" s="257"/>
      <c r="UAE845" s="257"/>
      <c r="UAF845" s="257"/>
      <c r="UAG845" s="257"/>
      <c r="UAH845" s="257"/>
      <c r="UAI845" s="257"/>
      <c r="UAJ845" s="257"/>
      <c r="UAK845" s="257"/>
      <c r="UAL845" s="257"/>
      <c r="UAM845" s="257"/>
      <c r="UAN845" s="257"/>
      <c r="UAO845" s="257"/>
      <c r="UAP845" s="257"/>
      <c r="UAQ845" s="257"/>
      <c r="UAR845" s="257"/>
      <c r="UAS845" s="257"/>
      <c r="UAT845" s="257"/>
      <c r="UAU845" s="257"/>
      <c r="UAV845" s="257"/>
      <c r="UAW845" s="257"/>
      <c r="UAX845" s="257"/>
      <c r="UAY845" s="257"/>
      <c r="UAZ845" s="257"/>
      <c r="UBA845" s="257"/>
      <c r="UBB845" s="257"/>
      <c r="UBC845" s="257"/>
      <c r="UBD845" s="257"/>
      <c r="UBE845" s="257"/>
      <c r="UBF845" s="257"/>
      <c r="UBG845" s="257"/>
      <c r="UBH845" s="257"/>
      <c r="UBI845" s="257"/>
      <c r="UBJ845" s="257"/>
      <c r="UBK845" s="257"/>
      <c r="UBL845" s="257"/>
      <c r="UBM845" s="257"/>
      <c r="UBN845" s="257"/>
      <c r="UBO845" s="257"/>
      <c r="UBP845" s="257"/>
      <c r="UBQ845" s="257"/>
      <c r="UBR845" s="257"/>
      <c r="UBS845" s="257"/>
      <c r="UBT845" s="257"/>
      <c r="UBU845" s="257"/>
      <c r="UBV845" s="257"/>
      <c r="UBW845" s="257"/>
      <c r="UBX845" s="257"/>
      <c r="UBY845" s="257"/>
      <c r="UBZ845" s="257"/>
      <c r="UCA845" s="257"/>
      <c r="UCB845" s="257"/>
      <c r="UCC845" s="257"/>
      <c r="UCD845" s="257"/>
      <c r="UCE845" s="257"/>
      <c r="UCF845" s="257"/>
      <c r="UCG845" s="257"/>
      <c r="UCH845" s="257"/>
      <c r="UCI845" s="257"/>
      <c r="UCJ845" s="257"/>
      <c r="UCK845" s="257"/>
      <c r="UCL845" s="257"/>
      <c r="UCM845" s="257"/>
      <c r="UCN845" s="257"/>
      <c r="UCO845" s="257"/>
      <c r="UCP845" s="257"/>
      <c r="UCQ845" s="257"/>
      <c r="UCR845" s="257"/>
      <c r="UCS845" s="257"/>
      <c r="UCT845" s="257"/>
      <c r="UCU845" s="257"/>
      <c r="UCV845" s="257"/>
      <c r="UCW845" s="257"/>
      <c r="UCX845" s="257"/>
      <c r="UCY845" s="257"/>
      <c r="UCZ845" s="257"/>
      <c r="UDA845" s="257"/>
      <c r="UDB845" s="257"/>
      <c r="UDC845" s="257"/>
      <c r="UDD845" s="257"/>
      <c r="UDE845" s="257"/>
      <c r="UDF845" s="257"/>
      <c r="UDG845" s="257"/>
      <c r="UDH845" s="257"/>
      <c r="UDI845" s="257"/>
      <c r="UDJ845" s="257"/>
      <c r="UDK845" s="257"/>
      <c r="UDL845" s="257"/>
      <c r="UDM845" s="257"/>
      <c r="UDN845" s="257"/>
      <c r="UDO845" s="257"/>
      <c r="UDP845" s="257"/>
      <c r="UDQ845" s="257"/>
      <c r="UDR845" s="257"/>
      <c r="UDS845" s="257"/>
      <c r="UDT845" s="257"/>
      <c r="UDU845" s="257"/>
      <c r="UDV845" s="257"/>
      <c r="UDW845" s="257"/>
      <c r="UDX845" s="257"/>
      <c r="UDY845" s="257"/>
      <c r="UDZ845" s="257"/>
      <c r="UEA845" s="257"/>
      <c r="UEB845" s="257"/>
      <c r="UEC845" s="257"/>
      <c r="UED845" s="257"/>
      <c r="UEE845" s="257"/>
      <c r="UEF845" s="257"/>
      <c r="UEG845" s="257"/>
      <c r="UEH845" s="257"/>
      <c r="UEI845" s="257"/>
      <c r="UEJ845" s="257"/>
      <c r="UEK845" s="257"/>
      <c r="UEL845" s="257"/>
      <c r="UEM845" s="257"/>
      <c r="UEN845" s="257"/>
      <c r="UEO845" s="257"/>
      <c r="UEP845" s="257"/>
      <c r="UEQ845" s="257"/>
      <c r="UER845" s="257"/>
      <c r="UES845" s="257"/>
      <c r="UET845" s="257"/>
      <c r="UEU845" s="257"/>
      <c r="UEV845" s="257"/>
      <c r="UEW845" s="257"/>
      <c r="UEX845" s="257"/>
      <c r="UEY845" s="257"/>
      <c r="UEZ845" s="257"/>
      <c r="UFA845" s="257"/>
      <c r="UFB845" s="257"/>
      <c r="UFC845" s="257"/>
      <c r="UFD845" s="257"/>
      <c r="UFE845" s="257"/>
      <c r="UFF845" s="257"/>
      <c r="UFG845" s="257"/>
      <c r="UFH845" s="257"/>
      <c r="UFI845" s="257"/>
      <c r="UFJ845" s="257"/>
      <c r="UFK845" s="257"/>
      <c r="UFL845" s="257"/>
      <c r="UFM845" s="257"/>
      <c r="UFN845" s="257"/>
      <c r="UFO845" s="257"/>
      <c r="UFP845" s="257"/>
      <c r="UFQ845" s="257"/>
      <c r="UFR845" s="257"/>
      <c r="UFS845" s="257"/>
      <c r="UFT845" s="257"/>
      <c r="UFU845" s="257"/>
      <c r="UFV845" s="257"/>
      <c r="UFW845" s="257"/>
      <c r="UFX845" s="257"/>
      <c r="UFY845" s="257"/>
      <c r="UFZ845" s="257"/>
      <c r="UGA845" s="257"/>
      <c r="UGB845" s="257"/>
      <c r="UGC845" s="257"/>
      <c r="UGD845" s="257"/>
      <c r="UGE845" s="257"/>
      <c r="UGF845" s="257"/>
      <c r="UGG845" s="257"/>
      <c r="UGH845" s="257"/>
      <c r="UGI845" s="257"/>
      <c r="UGJ845" s="257"/>
      <c r="UGK845" s="257"/>
      <c r="UGL845" s="257"/>
      <c r="UGM845" s="257"/>
      <c r="UGN845" s="257"/>
      <c r="UGO845" s="257"/>
      <c r="UGP845" s="257"/>
      <c r="UGQ845" s="257"/>
      <c r="UGR845" s="257"/>
      <c r="UGS845" s="257"/>
      <c r="UGT845" s="257"/>
      <c r="UGU845" s="257"/>
      <c r="UGV845" s="257"/>
      <c r="UGW845" s="257"/>
      <c r="UGX845" s="257"/>
      <c r="UGY845" s="257"/>
      <c r="UGZ845" s="257"/>
      <c r="UHA845" s="257"/>
      <c r="UHB845" s="257"/>
      <c r="UHC845" s="257"/>
      <c r="UHD845" s="257"/>
      <c r="UHE845" s="257"/>
      <c r="UHF845" s="257"/>
      <c r="UHG845" s="257"/>
      <c r="UHH845" s="257"/>
      <c r="UHI845" s="257"/>
      <c r="UHJ845" s="257"/>
      <c r="UHK845" s="257"/>
      <c r="UHL845" s="257"/>
      <c r="UHM845" s="257"/>
      <c r="UHN845" s="257"/>
      <c r="UHO845" s="257"/>
      <c r="UHP845" s="257"/>
      <c r="UHQ845" s="257"/>
      <c r="UHR845" s="257"/>
      <c r="UHS845" s="257"/>
      <c r="UHT845" s="257"/>
      <c r="UHU845" s="257"/>
      <c r="UHV845" s="257"/>
      <c r="UHW845" s="257"/>
      <c r="UHX845" s="257"/>
      <c r="UHY845" s="257"/>
      <c r="UHZ845" s="257"/>
      <c r="UIA845" s="257"/>
      <c r="UIB845" s="257"/>
      <c r="UIC845" s="257"/>
      <c r="UID845" s="257"/>
      <c r="UIE845" s="257"/>
      <c r="UIF845" s="257"/>
      <c r="UIG845" s="257"/>
      <c r="UIH845" s="257"/>
      <c r="UII845" s="257"/>
      <c r="UIJ845" s="257"/>
      <c r="UIK845" s="257"/>
      <c r="UIL845" s="257"/>
      <c r="UIM845" s="257"/>
      <c r="UIN845" s="257"/>
      <c r="UIO845" s="257"/>
      <c r="UIP845" s="257"/>
      <c r="UIQ845" s="257"/>
      <c r="UIR845" s="257"/>
      <c r="UIS845" s="257"/>
      <c r="UIT845" s="257"/>
      <c r="UIU845" s="257"/>
      <c r="UIV845" s="257"/>
      <c r="UIW845" s="257"/>
      <c r="UIX845" s="257"/>
      <c r="UIY845" s="257"/>
      <c r="UIZ845" s="257"/>
      <c r="UJA845" s="257"/>
      <c r="UJB845" s="257"/>
      <c r="UJC845" s="257"/>
      <c r="UJD845" s="257"/>
      <c r="UJE845" s="257"/>
      <c r="UJF845" s="257"/>
      <c r="UJG845" s="257"/>
      <c r="UJH845" s="257"/>
      <c r="UJI845" s="257"/>
      <c r="UJJ845" s="257"/>
      <c r="UJK845" s="257"/>
      <c r="UJL845" s="257"/>
      <c r="UJM845" s="257"/>
      <c r="UJN845" s="257"/>
      <c r="UJO845" s="257"/>
      <c r="UJP845" s="257"/>
      <c r="UJQ845" s="257"/>
      <c r="UJR845" s="257"/>
      <c r="UJS845" s="257"/>
      <c r="UJT845" s="257"/>
      <c r="UJU845" s="257"/>
      <c r="UJV845" s="257"/>
      <c r="UJW845" s="257"/>
      <c r="UJX845" s="257"/>
      <c r="UJY845" s="257"/>
      <c r="UJZ845" s="257"/>
      <c r="UKA845" s="257"/>
      <c r="UKB845" s="257"/>
      <c r="UKC845" s="257"/>
      <c r="UKD845" s="257"/>
      <c r="UKE845" s="257"/>
      <c r="UKF845" s="257"/>
      <c r="UKG845" s="257"/>
      <c r="UKH845" s="257"/>
      <c r="UKI845" s="257"/>
      <c r="UKJ845" s="257"/>
      <c r="UKK845" s="257"/>
      <c r="UKL845" s="257"/>
      <c r="UKM845" s="257"/>
      <c r="UKN845" s="257"/>
      <c r="UKO845" s="257"/>
      <c r="UKP845" s="257"/>
      <c r="UKQ845" s="257"/>
      <c r="UKR845" s="257"/>
      <c r="UKS845" s="257"/>
      <c r="UKT845" s="257"/>
      <c r="UKU845" s="257"/>
      <c r="UKV845" s="257"/>
      <c r="UKW845" s="257"/>
      <c r="UKX845" s="257"/>
      <c r="UKY845" s="257"/>
      <c r="UKZ845" s="257"/>
      <c r="ULA845" s="257"/>
      <c r="ULB845" s="257"/>
      <c r="ULC845" s="257"/>
      <c r="ULD845" s="257"/>
      <c r="ULE845" s="257"/>
      <c r="ULF845" s="257"/>
      <c r="ULG845" s="257"/>
      <c r="ULH845" s="257"/>
      <c r="ULI845" s="257"/>
      <c r="ULJ845" s="257"/>
      <c r="ULK845" s="257"/>
      <c r="ULL845" s="257"/>
      <c r="ULM845" s="257"/>
      <c r="ULN845" s="257"/>
      <c r="ULO845" s="257"/>
      <c r="ULP845" s="257"/>
      <c r="ULQ845" s="257"/>
      <c r="ULR845" s="257"/>
      <c r="ULS845" s="257"/>
      <c r="ULT845" s="257"/>
      <c r="ULU845" s="257"/>
      <c r="ULV845" s="257"/>
      <c r="ULW845" s="257"/>
      <c r="ULX845" s="257"/>
      <c r="ULY845" s="257"/>
      <c r="ULZ845" s="257"/>
      <c r="UMA845" s="257"/>
      <c r="UMB845" s="257"/>
      <c r="UMC845" s="257"/>
      <c r="UMD845" s="257"/>
      <c r="UME845" s="257"/>
      <c r="UMF845" s="257"/>
      <c r="UMG845" s="257"/>
      <c r="UMH845" s="257"/>
      <c r="UMI845" s="257"/>
      <c r="UMJ845" s="257"/>
      <c r="UMK845" s="257"/>
      <c r="UML845" s="257"/>
      <c r="UMM845" s="257"/>
      <c r="UMN845" s="257"/>
      <c r="UMO845" s="257"/>
      <c r="UMP845" s="257"/>
      <c r="UMQ845" s="257"/>
      <c r="UMR845" s="257"/>
      <c r="UMS845" s="257"/>
      <c r="UMT845" s="257"/>
      <c r="UMU845" s="257"/>
      <c r="UMV845" s="257"/>
      <c r="UMW845" s="257"/>
      <c r="UMX845" s="257"/>
      <c r="UMY845" s="257"/>
      <c r="UMZ845" s="257"/>
      <c r="UNA845" s="257"/>
      <c r="UNB845" s="257"/>
      <c r="UNC845" s="257"/>
      <c r="UND845" s="257"/>
      <c r="UNE845" s="257"/>
      <c r="UNF845" s="257"/>
      <c r="UNG845" s="257"/>
      <c r="UNH845" s="257"/>
      <c r="UNI845" s="257"/>
      <c r="UNJ845" s="257"/>
      <c r="UNK845" s="257"/>
      <c r="UNL845" s="257"/>
      <c r="UNM845" s="257"/>
      <c r="UNN845" s="257"/>
      <c r="UNO845" s="257"/>
      <c r="UNP845" s="257"/>
      <c r="UNQ845" s="257"/>
      <c r="UNR845" s="257"/>
      <c r="UNS845" s="257"/>
      <c r="UNT845" s="257"/>
      <c r="UNU845" s="257"/>
      <c r="UNV845" s="257"/>
      <c r="UNW845" s="257"/>
      <c r="UNX845" s="257"/>
      <c r="UNY845" s="257"/>
      <c r="UNZ845" s="257"/>
      <c r="UOA845" s="257"/>
      <c r="UOB845" s="257"/>
      <c r="UOC845" s="257"/>
      <c r="UOD845" s="257"/>
      <c r="UOE845" s="257"/>
      <c r="UOF845" s="257"/>
      <c r="UOG845" s="257"/>
      <c r="UOH845" s="257"/>
      <c r="UOI845" s="257"/>
      <c r="UOJ845" s="257"/>
      <c r="UOK845" s="257"/>
      <c r="UOL845" s="257"/>
      <c r="UOM845" s="257"/>
      <c r="UON845" s="257"/>
      <c r="UOO845" s="257"/>
      <c r="UOP845" s="257"/>
      <c r="UOQ845" s="257"/>
      <c r="UOR845" s="257"/>
      <c r="UOS845" s="257"/>
      <c r="UOT845" s="257"/>
      <c r="UOU845" s="257"/>
      <c r="UOV845" s="257"/>
      <c r="UOW845" s="257"/>
      <c r="UOX845" s="257"/>
      <c r="UOY845" s="257"/>
      <c r="UOZ845" s="257"/>
      <c r="UPA845" s="257"/>
      <c r="UPB845" s="257"/>
      <c r="UPC845" s="257"/>
      <c r="UPD845" s="257"/>
      <c r="UPE845" s="257"/>
      <c r="UPF845" s="257"/>
      <c r="UPG845" s="257"/>
      <c r="UPH845" s="257"/>
      <c r="UPI845" s="257"/>
      <c r="UPJ845" s="257"/>
      <c r="UPK845" s="257"/>
      <c r="UPL845" s="257"/>
      <c r="UPM845" s="257"/>
      <c r="UPN845" s="257"/>
      <c r="UPO845" s="257"/>
      <c r="UPP845" s="257"/>
      <c r="UPQ845" s="257"/>
      <c r="UPR845" s="257"/>
      <c r="UPS845" s="257"/>
      <c r="UPT845" s="257"/>
      <c r="UPU845" s="257"/>
      <c r="UPV845" s="257"/>
      <c r="UPW845" s="257"/>
      <c r="UPX845" s="257"/>
      <c r="UPY845" s="257"/>
      <c r="UPZ845" s="257"/>
      <c r="UQA845" s="257"/>
      <c r="UQB845" s="257"/>
      <c r="UQC845" s="257"/>
      <c r="UQD845" s="257"/>
      <c r="UQE845" s="257"/>
      <c r="UQF845" s="257"/>
      <c r="UQG845" s="257"/>
      <c r="UQH845" s="257"/>
      <c r="UQI845" s="257"/>
      <c r="UQJ845" s="257"/>
      <c r="UQK845" s="257"/>
      <c r="UQL845" s="257"/>
      <c r="UQM845" s="257"/>
      <c r="UQN845" s="257"/>
      <c r="UQO845" s="257"/>
      <c r="UQP845" s="257"/>
      <c r="UQQ845" s="257"/>
      <c r="UQR845" s="257"/>
      <c r="UQS845" s="257"/>
      <c r="UQT845" s="257"/>
      <c r="UQU845" s="257"/>
      <c r="UQV845" s="257"/>
      <c r="UQW845" s="257"/>
      <c r="UQX845" s="257"/>
      <c r="UQY845" s="257"/>
      <c r="UQZ845" s="257"/>
      <c r="URA845" s="257"/>
      <c r="URB845" s="257"/>
      <c r="URC845" s="257"/>
      <c r="URD845" s="257"/>
      <c r="URE845" s="257"/>
      <c r="URF845" s="257"/>
      <c r="URG845" s="257"/>
      <c r="URH845" s="257"/>
      <c r="URI845" s="257"/>
      <c r="URJ845" s="257"/>
      <c r="URK845" s="257"/>
      <c r="URL845" s="257"/>
      <c r="URM845" s="257"/>
      <c r="URN845" s="257"/>
      <c r="URO845" s="257"/>
      <c r="URP845" s="257"/>
      <c r="URQ845" s="257"/>
      <c r="URR845" s="257"/>
      <c r="URS845" s="257"/>
      <c r="URT845" s="257"/>
      <c r="URU845" s="257"/>
      <c r="URV845" s="257"/>
      <c r="URW845" s="257"/>
      <c r="URX845" s="257"/>
      <c r="URY845" s="257"/>
      <c r="URZ845" s="257"/>
      <c r="USA845" s="257"/>
      <c r="USB845" s="257"/>
      <c r="USC845" s="257"/>
      <c r="USD845" s="257"/>
      <c r="USE845" s="257"/>
      <c r="USF845" s="257"/>
      <c r="USG845" s="257"/>
      <c r="USH845" s="257"/>
      <c r="USI845" s="257"/>
      <c r="USJ845" s="257"/>
      <c r="USK845" s="257"/>
      <c r="USL845" s="257"/>
      <c r="USM845" s="257"/>
      <c r="USN845" s="257"/>
      <c r="USO845" s="257"/>
      <c r="USP845" s="257"/>
      <c r="USQ845" s="257"/>
      <c r="USR845" s="257"/>
      <c r="USS845" s="257"/>
      <c r="UST845" s="257"/>
      <c r="USU845" s="257"/>
      <c r="USV845" s="257"/>
      <c r="USW845" s="257"/>
      <c r="USX845" s="257"/>
      <c r="USY845" s="257"/>
      <c r="USZ845" s="257"/>
      <c r="UTA845" s="257"/>
      <c r="UTB845" s="257"/>
      <c r="UTC845" s="257"/>
      <c r="UTD845" s="257"/>
      <c r="UTE845" s="257"/>
      <c r="UTF845" s="257"/>
      <c r="UTG845" s="257"/>
      <c r="UTH845" s="257"/>
      <c r="UTI845" s="257"/>
      <c r="UTJ845" s="257"/>
      <c r="UTK845" s="257"/>
      <c r="UTL845" s="257"/>
      <c r="UTM845" s="257"/>
      <c r="UTN845" s="257"/>
      <c r="UTO845" s="257"/>
      <c r="UTP845" s="257"/>
      <c r="UTQ845" s="257"/>
      <c r="UTR845" s="257"/>
      <c r="UTS845" s="257"/>
      <c r="UTT845" s="257"/>
      <c r="UTU845" s="257"/>
      <c r="UTV845" s="257"/>
      <c r="UTW845" s="257"/>
      <c r="UTX845" s="257"/>
      <c r="UTY845" s="257"/>
      <c r="UTZ845" s="257"/>
      <c r="UUA845" s="257"/>
      <c r="UUB845" s="257"/>
      <c r="UUC845" s="257"/>
      <c r="UUD845" s="257"/>
      <c r="UUE845" s="257"/>
      <c r="UUF845" s="257"/>
      <c r="UUG845" s="257"/>
      <c r="UUH845" s="257"/>
      <c r="UUI845" s="257"/>
      <c r="UUJ845" s="257"/>
      <c r="UUK845" s="257"/>
      <c r="UUL845" s="257"/>
      <c r="UUM845" s="257"/>
      <c r="UUN845" s="257"/>
      <c r="UUO845" s="257"/>
      <c r="UUP845" s="257"/>
      <c r="UUQ845" s="257"/>
      <c r="UUR845" s="257"/>
      <c r="UUS845" s="257"/>
      <c r="UUT845" s="257"/>
      <c r="UUU845" s="257"/>
      <c r="UUV845" s="257"/>
      <c r="UUW845" s="257"/>
      <c r="UUX845" s="257"/>
      <c r="UUY845" s="257"/>
      <c r="UUZ845" s="257"/>
      <c r="UVA845" s="257"/>
      <c r="UVB845" s="257"/>
      <c r="UVC845" s="257"/>
      <c r="UVD845" s="257"/>
      <c r="UVE845" s="257"/>
      <c r="UVF845" s="257"/>
      <c r="UVG845" s="257"/>
      <c r="UVH845" s="257"/>
      <c r="UVI845" s="257"/>
      <c r="UVJ845" s="257"/>
      <c r="UVK845" s="257"/>
      <c r="UVL845" s="257"/>
      <c r="UVM845" s="257"/>
      <c r="UVN845" s="257"/>
      <c r="UVO845" s="257"/>
      <c r="UVP845" s="257"/>
      <c r="UVQ845" s="257"/>
      <c r="UVR845" s="257"/>
      <c r="UVS845" s="257"/>
      <c r="UVT845" s="257"/>
      <c r="UVU845" s="257"/>
      <c r="UVV845" s="257"/>
      <c r="UVW845" s="257"/>
      <c r="UVX845" s="257"/>
      <c r="UVY845" s="257"/>
      <c r="UVZ845" s="257"/>
      <c r="UWA845" s="257"/>
      <c r="UWB845" s="257"/>
      <c r="UWC845" s="257"/>
      <c r="UWD845" s="257"/>
      <c r="UWE845" s="257"/>
      <c r="UWF845" s="257"/>
      <c r="UWG845" s="257"/>
      <c r="UWH845" s="257"/>
      <c r="UWI845" s="257"/>
      <c r="UWJ845" s="257"/>
      <c r="UWK845" s="257"/>
      <c r="UWL845" s="257"/>
      <c r="UWM845" s="257"/>
      <c r="UWN845" s="257"/>
      <c r="UWO845" s="257"/>
      <c r="UWP845" s="257"/>
      <c r="UWQ845" s="257"/>
      <c r="UWR845" s="257"/>
      <c r="UWS845" s="257"/>
      <c r="UWT845" s="257"/>
      <c r="UWU845" s="257"/>
      <c r="UWV845" s="257"/>
      <c r="UWW845" s="257"/>
      <c r="UWX845" s="257"/>
      <c r="UWY845" s="257"/>
      <c r="UWZ845" s="257"/>
      <c r="UXA845" s="257"/>
      <c r="UXB845" s="257"/>
      <c r="UXC845" s="257"/>
      <c r="UXD845" s="257"/>
      <c r="UXE845" s="257"/>
      <c r="UXF845" s="257"/>
      <c r="UXG845" s="257"/>
      <c r="UXH845" s="257"/>
      <c r="UXI845" s="257"/>
      <c r="UXJ845" s="257"/>
      <c r="UXK845" s="257"/>
      <c r="UXL845" s="257"/>
      <c r="UXM845" s="257"/>
      <c r="UXN845" s="257"/>
      <c r="UXO845" s="257"/>
      <c r="UXP845" s="257"/>
      <c r="UXQ845" s="257"/>
      <c r="UXR845" s="257"/>
      <c r="UXS845" s="257"/>
      <c r="UXT845" s="257"/>
      <c r="UXU845" s="257"/>
      <c r="UXV845" s="257"/>
      <c r="UXW845" s="257"/>
      <c r="UXX845" s="257"/>
      <c r="UXY845" s="257"/>
      <c r="UXZ845" s="257"/>
      <c r="UYA845" s="257"/>
      <c r="UYB845" s="257"/>
      <c r="UYC845" s="257"/>
      <c r="UYD845" s="257"/>
      <c r="UYE845" s="257"/>
      <c r="UYF845" s="257"/>
      <c r="UYG845" s="257"/>
      <c r="UYH845" s="257"/>
      <c r="UYI845" s="257"/>
      <c r="UYJ845" s="257"/>
      <c r="UYK845" s="257"/>
      <c r="UYL845" s="257"/>
      <c r="UYM845" s="257"/>
      <c r="UYN845" s="257"/>
      <c r="UYO845" s="257"/>
      <c r="UYP845" s="257"/>
      <c r="UYQ845" s="257"/>
      <c r="UYR845" s="257"/>
      <c r="UYS845" s="257"/>
      <c r="UYT845" s="257"/>
      <c r="UYU845" s="257"/>
      <c r="UYV845" s="257"/>
      <c r="UYW845" s="257"/>
      <c r="UYX845" s="257"/>
      <c r="UYY845" s="257"/>
      <c r="UYZ845" s="257"/>
      <c r="UZA845" s="257"/>
      <c r="UZB845" s="257"/>
      <c r="UZC845" s="257"/>
      <c r="UZD845" s="257"/>
      <c r="UZE845" s="257"/>
      <c r="UZF845" s="257"/>
      <c r="UZG845" s="257"/>
      <c r="UZH845" s="257"/>
      <c r="UZI845" s="257"/>
      <c r="UZJ845" s="257"/>
      <c r="UZK845" s="257"/>
      <c r="UZL845" s="257"/>
      <c r="UZM845" s="257"/>
      <c r="UZN845" s="257"/>
      <c r="UZO845" s="257"/>
      <c r="UZP845" s="257"/>
      <c r="UZQ845" s="257"/>
      <c r="UZR845" s="257"/>
      <c r="UZS845" s="257"/>
      <c r="UZT845" s="257"/>
      <c r="UZU845" s="257"/>
      <c r="UZV845" s="257"/>
      <c r="UZW845" s="257"/>
      <c r="UZX845" s="257"/>
      <c r="UZY845" s="257"/>
      <c r="UZZ845" s="257"/>
      <c r="VAA845" s="257"/>
      <c r="VAB845" s="257"/>
      <c r="VAC845" s="257"/>
      <c r="VAD845" s="257"/>
      <c r="VAE845" s="257"/>
      <c r="VAF845" s="257"/>
      <c r="VAG845" s="257"/>
      <c r="VAH845" s="257"/>
      <c r="VAI845" s="257"/>
      <c r="VAJ845" s="257"/>
      <c r="VAK845" s="257"/>
      <c r="VAL845" s="257"/>
      <c r="VAM845" s="257"/>
      <c r="VAN845" s="257"/>
      <c r="VAO845" s="257"/>
      <c r="VAP845" s="257"/>
      <c r="VAQ845" s="257"/>
      <c r="VAR845" s="257"/>
      <c r="VAS845" s="257"/>
      <c r="VAT845" s="257"/>
      <c r="VAU845" s="257"/>
      <c r="VAV845" s="257"/>
      <c r="VAW845" s="257"/>
      <c r="VAX845" s="257"/>
      <c r="VAY845" s="257"/>
      <c r="VAZ845" s="257"/>
      <c r="VBA845" s="257"/>
      <c r="VBB845" s="257"/>
      <c r="VBC845" s="257"/>
      <c r="VBD845" s="257"/>
      <c r="VBE845" s="257"/>
      <c r="VBF845" s="257"/>
      <c r="VBG845" s="257"/>
      <c r="VBH845" s="257"/>
      <c r="VBI845" s="257"/>
      <c r="VBJ845" s="257"/>
      <c r="VBK845" s="257"/>
      <c r="VBL845" s="257"/>
      <c r="VBM845" s="257"/>
      <c r="VBN845" s="257"/>
      <c r="VBO845" s="257"/>
      <c r="VBP845" s="257"/>
      <c r="VBQ845" s="257"/>
      <c r="VBR845" s="257"/>
      <c r="VBS845" s="257"/>
      <c r="VBT845" s="257"/>
      <c r="VBU845" s="257"/>
      <c r="VBV845" s="257"/>
      <c r="VBW845" s="257"/>
      <c r="VBX845" s="257"/>
      <c r="VBY845" s="257"/>
      <c r="VBZ845" s="257"/>
      <c r="VCA845" s="257"/>
      <c r="VCB845" s="257"/>
      <c r="VCC845" s="257"/>
      <c r="VCD845" s="257"/>
      <c r="VCE845" s="257"/>
      <c r="VCF845" s="257"/>
      <c r="VCG845" s="257"/>
      <c r="VCH845" s="257"/>
      <c r="VCI845" s="257"/>
      <c r="VCJ845" s="257"/>
      <c r="VCK845" s="257"/>
      <c r="VCL845" s="257"/>
      <c r="VCM845" s="257"/>
      <c r="VCN845" s="257"/>
      <c r="VCO845" s="257"/>
      <c r="VCP845" s="257"/>
      <c r="VCQ845" s="257"/>
      <c r="VCR845" s="257"/>
      <c r="VCS845" s="257"/>
      <c r="VCT845" s="257"/>
      <c r="VCU845" s="257"/>
      <c r="VCV845" s="257"/>
      <c r="VCW845" s="257"/>
      <c r="VCX845" s="257"/>
      <c r="VCY845" s="257"/>
      <c r="VCZ845" s="257"/>
      <c r="VDA845" s="257"/>
      <c r="VDB845" s="257"/>
      <c r="VDC845" s="257"/>
      <c r="VDD845" s="257"/>
      <c r="VDE845" s="257"/>
      <c r="VDF845" s="257"/>
      <c r="VDG845" s="257"/>
      <c r="VDH845" s="257"/>
      <c r="VDI845" s="257"/>
      <c r="VDJ845" s="257"/>
      <c r="VDK845" s="257"/>
      <c r="VDL845" s="257"/>
      <c r="VDM845" s="257"/>
      <c r="VDN845" s="257"/>
      <c r="VDO845" s="257"/>
      <c r="VDP845" s="257"/>
      <c r="VDQ845" s="257"/>
      <c r="VDR845" s="257"/>
      <c r="VDS845" s="257"/>
      <c r="VDT845" s="257"/>
      <c r="VDU845" s="257"/>
      <c r="VDV845" s="257"/>
      <c r="VDW845" s="257"/>
      <c r="VDX845" s="257"/>
      <c r="VDY845" s="257"/>
      <c r="VDZ845" s="257"/>
      <c r="VEA845" s="257"/>
      <c r="VEB845" s="257"/>
      <c r="VEC845" s="257"/>
      <c r="VED845" s="257"/>
      <c r="VEE845" s="257"/>
      <c r="VEF845" s="257"/>
      <c r="VEG845" s="257"/>
      <c r="VEH845" s="257"/>
      <c r="VEI845" s="257"/>
      <c r="VEJ845" s="257"/>
      <c r="VEK845" s="257"/>
      <c r="VEL845" s="257"/>
      <c r="VEM845" s="257"/>
      <c r="VEN845" s="257"/>
      <c r="VEO845" s="257"/>
      <c r="VEP845" s="257"/>
      <c r="VEQ845" s="257"/>
      <c r="VER845" s="257"/>
      <c r="VES845" s="257"/>
      <c r="VET845" s="257"/>
      <c r="VEU845" s="257"/>
      <c r="VEV845" s="257"/>
      <c r="VEW845" s="257"/>
      <c r="VEX845" s="257"/>
      <c r="VEY845" s="257"/>
      <c r="VEZ845" s="257"/>
      <c r="VFA845" s="257"/>
      <c r="VFB845" s="257"/>
      <c r="VFC845" s="257"/>
      <c r="VFD845" s="257"/>
      <c r="VFE845" s="257"/>
      <c r="VFF845" s="257"/>
      <c r="VFG845" s="257"/>
      <c r="VFH845" s="257"/>
      <c r="VFI845" s="257"/>
      <c r="VFJ845" s="257"/>
      <c r="VFK845" s="257"/>
      <c r="VFL845" s="257"/>
      <c r="VFM845" s="257"/>
      <c r="VFN845" s="257"/>
      <c r="VFO845" s="257"/>
      <c r="VFP845" s="257"/>
      <c r="VFQ845" s="257"/>
      <c r="VFR845" s="257"/>
      <c r="VFS845" s="257"/>
      <c r="VFT845" s="257"/>
      <c r="VFU845" s="257"/>
      <c r="VFV845" s="257"/>
      <c r="VFW845" s="257"/>
      <c r="VFX845" s="257"/>
      <c r="VFY845" s="257"/>
      <c r="VFZ845" s="257"/>
      <c r="VGA845" s="257"/>
      <c r="VGB845" s="257"/>
      <c r="VGC845" s="257"/>
      <c r="VGD845" s="257"/>
      <c r="VGE845" s="257"/>
      <c r="VGF845" s="257"/>
      <c r="VGG845" s="257"/>
      <c r="VGH845" s="257"/>
      <c r="VGI845" s="257"/>
      <c r="VGJ845" s="257"/>
      <c r="VGK845" s="257"/>
      <c r="VGL845" s="257"/>
      <c r="VGM845" s="257"/>
      <c r="VGN845" s="257"/>
      <c r="VGO845" s="257"/>
      <c r="VGP845" s="257"/>
      <c r="VGQ845" s="257"/>
      <c r="VGR845" s="257"/>
      <c r="VGS845" s="257"/>
      <c r="VGT845" s="257"/>
      <c r="VGU845" s="257"/>
      <c r="VGV845" s="257"/>
      <c r="VGW845" s="257"/>
      <c r="VGX845" s="257"/>
      <c r="VGY845" s="257"/>
      <c r="VGZ845" s="257"/>
      <c r="VHA845" s="257"/>
      <c r="VHB845" s="257"/>
      <c r="VHC845" s="257"/>
      <c r="VHD845" s="257"/>
      <c r="VHE845" s="257"/>
      <c r="VHF845" s="257"/>
      <c r="VHG845" s="257"/>
      <c r="VHH845" s="257"/>
      <c r="VHI845" s="257"/>
      <c r="VHJ845" s="257"/>
      <c r="VHK845" s="257"/>
      <c r="VHL845" s="257"/>
      <c r="VHM845" s="257"/>
      <c r="VHN845" s="257"/>
      <c r="VHO845" s="257"/>
      <c r="VHP845" s="257"/>
      <c r="VHQ845" s="257"/>
      <c r="VHR845" s="257"/>
      <c r="VHS845" s="257"/>
      <c r="VHT845" s="257"/>
      <c r="VHU845" s="257"/>
      <c r="VHV845" s="257"/>
      <c r="VHW845" s="257"/>
      <c r="VHX845" s="257"/>
      <c r="VHY845" s="257"/>
      <c r="VHZ845" s="257"/>
      <c r="VIA845" s="257"/>
      <c r="VIB845" s="257"/>
      <c r="VIC845" s="257"/>
      <c r="VID845" s="257"/>
      <c r="VIE845" s="257"/>
      <c r="VIF845" s="257"/>
      <c r="VIG845" s="257"/>
      <c r="VIH845" s="257"/>
      <c r="VII845" s="257"/>
      <c r="VIJ845" s="257"/>
      <c r="VIK845" s="257"/>
      <c r="VIL845" s="257"/>
      <c r="VIM845" s="257"/>
      <c r="VIN845" s="257"/>
      <c r="VIO845" s="257"/>
      <c r="VIP845" s="257"/>
      <c r="VIQ845" s="257"/>
      <c r="VIR845" s="257"/>
      <c r="VIS845" s="257"/>
      <c r="VIT845" s="257"/>
      <c r="VIU845" s="257"/>
      <c r="VIV845" s="257"/>
      <c r="VIW845" s="257"/>
      <c r="VIX845" s="257"/>
      <c r="VIY845" s="257"/>
      <c r="VIZ845" s="257"/>
      <c r="VJA845" s="257"/>
      <c r="VJB845" s="257"/>
      <c r="VJC845" s="257"/>
      <c r="VJD845" s="257"/>
      <c r="VJE845" s="257"/>
      <c r="VJF845" s="257"/>
      <c r="VJG845" s="257"/>
      <c r="VJH845" s="257"/>
      <c r="VJI845" s="257"/>
      <c r="VJJ845" s="257"/>
      <c r="VJK845" s="257"/>
      <c r="VJL845" s="257"/>
      <c r="VJM845" s="257"/>
      <c r="VJN845" s="257"/>
      <c r="VJO845" s="257"/>
      <c r="VJP845" s="257"/>
      <c r="VJQ845" s="257"/>
      <c r="VJR845" s="257"/>
      <c r="VJS845" s="257"/>
      <c r="VJT845" s="257"/>
      <c r="VJU845" s="257"/>
      <c r="VJV845" s="257"/>
      <c r="VJW845" s="257"/>
      <c r="VJX845" s="257"/>
      <c r="VJY845" s="257"/>
      <c r="VJZ845" s="257"/>
      <c r="VKA845" s="257"/>
      <c r="VKB845" s="257"/>
      <c r="VKC845" s="257"/>
      <c r="VKD845" s="257"/>
      <c r="VKE845" s="257"/>
      <c r="VKF845" s="257"/>
      <c r="VKG845" s="257"/>
      <c r="VKH845" s="257"/>
      <c r="VKI845" s="257"/>
      <c r="VKJ845" s="257"/>
      <c r="VKK845" s="257"/>
      <c r="VKL845" s="257"/>
      <c r="VKM845" s="257"/>
      <c r="VKN845" s="257"/>
      <c r="VKO845" s="257"/>
      <c r="VKP845" s="257"/>
      <c r="VKQ845" s="257"/>
      <c r="VKR845" s="257"/>
      <c r="VKS845" s="257"/>
      <c r="VKT845" s="257"/>
      <c r="VKU845" s="257"/>
      <c r="VKV845" s="257"/>
      <c r="VKW845" s="257"/>
      <c r="VKX845" s="257"/>
      <c r="VKY845" s="257"/>
      <c r="VKZ845" s="257"/>
      <c r="VLA845" s="257"/>
      <c r="VLB845" s="257"/>
      <c r="VLC845" s="257"/>
      <c r="VLD845" s="257"/>
      <c r="VLE845" s="257"/>
      <c r="VLF845" s="257"/>
      <c r="VLG845" s="257"/>
      <c r="VLH845" s="257"/>
      <c r="VLI845" s="257"/>
      <c r="VLJ845" s="257"/>
      <c r="VLK845" s="257"/>
      <c r="VLL845" s="257"/>
      <c r="VLM845" s="257"/>
      <c r="VLN845" s="257"/>
      <c r="VLO845" s="257"/>
      <c r="VLP845" s="257"/>
      <c r="VLQ845" s="257"/>
      <c r="VLR845" s="257"/>
      <c r="VLS845" s="257"/>
      <c r="VLT845" s="257"/>
      <c r="VLU845" s="257"/>
      <c r="VLV845" s="257"/>
      <c r="VLW845" s="257"/>
      <c r="VLX845" s="257"/>
      <c r="VLY845" s="257"/>
      <c r="VLZ845" s="257"/>
      <c r="VMA845" s="257"/>
      <c r="VMB845" s="257"/>
      <c r="VMC845" s="257"/>
      <c r="VMD845" s="257"/>
      <c r="VME845" s="257"/>
      <c r="VMF845" s="257"/>
      <c r="VMG845" s="257"/>
      <c r="VMH845" s="257"/>
      <c r="VMI845" s="257"/>
      <c r="VMJ845" s="257"/>
      <c r="VMK845" s="257"/>
      <c r="VML845" s="257"/>
      <c r="VMM845" s="257"/>
      <c r="VMN845" s="257"/>
      <c r="VMO845" s="257"/>
      <c r="VMP845" s="257"/>
      <c r="VMQ845" s="257"/>
      <c r="VMR845" s="257"/>
      <c r="VMS845" s="257"/>
      <c r="VMT845" s="257"/>
      <c r="VMU845" s="257"/>
      <c r="VMV845" s="257"/>
      <c r="VMW845" s="257"/>
      <c r="VMX845" s="257"/>
      <c r="VMY845" s="257"/>
      <c r="VMZ845" s="257"/>
      <c r="VNA845" s="257"/>
      <c r="VNB845" s="257"/>
      <c r="VNC845" s="257"/>
      <c r="VND845" s="257"/>
      <c r="VNE845" s="257"/>
      <c r="VNF845" s="257"/>
      <c r="VNG845" s="257"/>
      <c r="VNH845" s="257"/>
      <c r="VNI845" s="257"/>
      <c r="VNJ845" s="257"/>
      <c r="VNK845" s="257"/>
      <c r="VNL845" s="257"/>
      <c r="VNM845" s="257"/>
      <c r="VNN845" s="257"/>
      <c r="VNO845" s="257"/>
      <c r="VNP845" s="257"/>
      <c r="VNQ845" s="257"/>
      <c r="VNR845" s="257"/>
      <c r="VNS845" s="257"/>
      <c r="VNT845" s="257"/>
      <c r="VNU845" s="257"/>
      <c r="VNV845" s="257"/>
      <c r="VNW845" s="257"/>
      <c r="VNX845" s="257"/>
      <c r="VNY845" s="257"/>
      <c r="VNZ845" s="257"/>
      <c r="VOA845" s="257"/>
      <c r="VOB845" s="257"/>
      <c r="VOC845" s="257"/>
      <c r="VOD845" s="257"/>
      <c r="VOE845" s="257"/>
      <c r="VOF845" s="257"/>
      <c r="VOG845" s="257"/>
      <c r="VOH845" s="257"/>
      <c r="VOI845" s="257"/>
      <c r="VOJ845" s="257"/>
      <c r="VOK845" s="257"/>
      <c r="VOL845" s="257"/>
      <c r="VOM845" s="257"/>
      <c r="VON845" s="257"/>
      <c r="VOO845" s="257"/>
      <c r="VOP845" s="257"/>
      <c r="VOQ845" s="257"/>
      <c r="VOR845" s="257"/>
      <c r="VOS845" s="257"/>
      <c r="VOT845" s="257"/>
      <c r="VOU845" s="257"/>
      <c r="VOV845" s="257"/>
      <c r="VOW845" s="257"/>
      <c r="VOX845" s="257"/>
      <c r="VOY845" s="257"/>
      <c r="VOZ845" s="257"/>
      <c r="VPA845" s="257"/>
      <c r="VPB845" s="257"/>
      <c r="VPC845" s="257"/>
      <c r="VPD845" s="257"/>
      <c r="VPE845" s="257"/>
      <c r="VPF845" s="257"/>
      <c r="VPG845" s="257"/>
      <c r="VPH845" s="257"/>
      <c r="VPI845" s="257"/>
      <c r="VPJ845" s="257"/>
      <c r="VPK845" s="257"/>
      <c r="VPL845" s="257"/>
      <c r="VPM845" s="257"/>
      <c r="VPN845" s="257"/>
      <c r="VPO845" s="257"/>
      <c r="VPP845" s="257"/>
      <c r="VPQ845" s="257"/>
      <c r="VPR845" s="257"/>
      <c r="VPS845" s="257"/>
      <c r="VPT845" s="257"/>
      <c r="VPU845" s="257"/>
      <c r="VPV845" s="257"/>
      <c r="VPW845" s="257"/>
      <c r="VPX845" s="257"/>
      <c r="VPY845" s="257"/>
      <c r="VPZ845" s="257"/>
      <c r="VQA845" s="257"/>
      <c r="VQB845" s="257"/>
      <c r="VQC845" s="257"/>
      <c r="VQD845" s="257"/>
      <c r="VQE845" s="257"/>
      <c r="VQF845" s="257"/>
      <c r="VQG845" s="257"/>
      <c r="VQH845" s="257"/>
      <c r="VQI845" s="257"/>
      <c r="VQJ845" s="257"/>
      <c r="VQK845" s="257"/>
      <c r="VQL845" s="257"/>
      <c r="VQM845" s="257"/>
      <c r="VQN845" s="257"/>
      <c r="VQO845" s="257"/>
      <c r="VQP845" s="257"/>
      <c r="VQQ845" s="257"/>
      <c r="VQR845" s="257"/>
      <c r="VQS845" s="257"/>
      <c r="VQT845" s="257"/>
      <c r="VQU845" s="257"/>
      <c r="VQV845" s="257"/>
      <c r="VQW845" s="257"/>
      <c r="VQX845" s="257"/>
      <c r="VQY845" s="257"/>
      <c r="VQZ845" s="257"/>
      <c r="VRA845" s="257"/>
      <c r="VRB845" s="257"/>
      <c r="VRC845" s="257"/>
      <c r="VRD845" s="257"/>
      <c r="VRE845" s="257"/>
      <c r="VRF845" s="257"/>
      <c r="VRG845" s="257"/>
      <c r="VRH845" s="257"/>
      <c r="VRI845" s="257"/>
      <c r="VRJ845" s="257"/>
      <c r="VRK845" s="257"/>
      <c r="VRL845" s="257"/>
      <c r="VRM845" s="257"/>
      <c r="VRN845" s="257"/>
      <c r="VRO845" s="257"/>
      <c r="VRP845" s="257"/>
      <c r="VRQ845" s="257"/>
      <c r="VRR845" s="257"/>
      <c r="VRS845" s="257"/>
      <c r="VRT845" s="257"/>
      <c r="VRU845" s="257"/>
      <c r="VRV845" s="257"/>
      <c r="VRW845" s="257"/>
      <c r="VRX845" s="257"/>
      <c r="VRY845" s="257"/>
      <c r="VRZ845" s="257"/>
      <c r="VSA845" s="257"/>
      <c r="VSB845" s="257"/>
      <c r="VSC845" s="257"/>
      <c r="VSD845" s="257"/>
      <c r="VSE845" s="257"/>
      <c r="VSF845" s="257"/>
      <c r="VSG845" s="257"/>
      <c r="VSH845" s="257"/>
      <c r="VSI845" s="257"/>
      <c r="VSJ845" s="257"/>
      <c r="VSK845" s="257"/>
      <c r="VSL845" s="257"/>
      <c r="VSM845" s="257"/>
      <c r="VSN845" s="257"/>
      <c r="VSO845" s="257"/>
      <c r="VSP845" s="257"/>
      <c r="VSQ845" s="257"/>
      <c r="VSR845" s="257"/>
      <c r="VSS845" s="257"/>
      <c r="VST845" s="257"/>
      <c r="VSU845" s="257"/>
      <c r="VSV845" s="257"/>
      <c r="VSW845" s="257"/>
      <c r="VSX845" s="257"/>
      <c r="VSY845" s="257"/>
      <c r="VSZ845" s="257"/>
      <c r="VTA845" s="257"/>
      <c r="VTB845" s="257"/>
      <c r="VTC845" s="257"/>
      <c r="VTD845" s="257"/>
      <c r="VTE845" s="257"/>
      <c r="VTF845" s="257"/>
      <c r="VTG845" s="257"/>
      <c r="VTH845" s="257"/>
      <c r="VTI845" s="257"/>
      <c r="VTJ845" s="257"/>
      <c r="VTK845" s="257"/>
      <c r="VTL845" s="257"/>
      <c r="VTM845" s="257"/>
      <c r="VTN845" s="257"/>
      <c r="VTO845" s="257"/>
      <c r="VTP845" s="257"/>
      <c r="VTQ845" s="257"/>
      <c r="VTR845" s="257"/>
      <c r="VTS845" s="257"/>
      <c r="VTT845" s="257"/>
      <c r="VTU845" s="257"/>
      <c r="VTV845" s="257"/>
      <c r="VTW845" s="257"/>
      <c r="VTX845" s="257"/>
      <c r="VTY845" s="257"/>
      <c r="VTZ845" s="257"/>
      <c r="VUA845" s="257"/>
      <c r="VUB845" s="257"/>
      <c r="VUC845" s="257"/>
      <c r="VUD845" s="257"/>
      <c r="VUE845" s="257"/>
      <c r="VUF845" s="257"/>
      <c r="VUG845" s="257"/>
      <c r="VUH845" s="257"/>
      <c r="VUI845" s="257"/>
      <c r="VUJ845" s="257"/>
      <c r="VUK845" s="257"/>
      <c r="VUL845" s="257"/>
      <c r="VUM845" s="257"/>
      <c r="VUN845" s="257"/>
      <c r="VUO845" s="257"/>
      <c r="VUP845" s="257"/>
      <c r="VUQ845" s="257"/>
      <c r="VUR845" s="257"/>
      <c r="VUS845" s="257"/>
      <c r="VUT845" s="257"/>
      <c r="VUU845" s="257"/>
      <c r="VUV845" s="257"/>
      <c r="VUW845" s="257"/>
      <c r="VUX845" s="257"/>
      <c r="VUY845" s="257"/>
      <c r="VUZ845" s="257"/>
      <c r="VVA845" s="257"/>
      <c r="VVB845" s="257"/>
      <c r="VVC845" s="257"/>
      <c r="VVD845" s="257"/>
      <c r="VVE845" s="257"/>
      <c r="VVF845" s="257"/>
      <c r="VVG845" s="257"/>
      <c r="VVH845" s="257"/>
      <c r="VVI845" s="257"/>
      <c r="VVJ845" s="257"/>
      <c r="VVK845" s="257"/>
      <c r="VVL845" s="257"/>
      <c r="VVM845" s="257"/>
      <c r="VVN845" s="257"/>
      <c r="VVO845" s="257"/>
      <c r="VVP845" s="257"/>
      <c r="VVQ845" s="257"/>
      <c r="VVR845" s="257"/>
      <c r="VVS845" s="257"/>
      <c r="VVT845" s="257"/>
      <c r="VVU845" s="257"/>
      <c r="VVV845" s="257"/>
      <c r="VVW845" s="257"/>
      <c r="VVX845" s="257"/>
      <c r="VVY845" s="257"/>
      <c r="VVZ845" s="257"/>
      <c r="VWA845" s="257"/>
      <c r="VWB845" s="257"/>
      <c r="VWC845" s="257"/>
      <c r="VWD845" s="257"/>
      <c r="VWE845" s="257"/>
      <c r="VWF845" s="257"/>
      <c r="VWG845" s="257"/>
      <c r="VWH845" s="257"/>
      <c r="VWI845" s="257"/>
      <c r="VWJ845" s="257"/>
      <c r="VWK845" s="257"/>
      <c r="VWL845" s="257"/>
      <c r="VWM845" s="257"/>
      <c r="VWN845" s="257"/>
      <c r="VWO845" s="257"/>
      <c r="VWP845" s="257"/>
      <c r="VWQ845" s="257"/>
      <c r="VWR845" s="257"/>
      <c r="VWS845" s="257"/>
      <c r="VWT845" s="257"/>
      <c r="VWU845" s="257"/>
      <c r="VWV845" s="257"/>
      <c r="VWW845" s="257"/>
      <c r="VWX845" s="257"/>
      <c r="VWY845" s="257"/>
      <c r="VWZ845" s="257"/>
      <c r="VXA845" s="257"/>
      <c r="VXB845" s="257"/>
      <c r="VXC845" s="257"/>
      <c r="VXD845" s="257"/>
      <c r="VXE845" s="257"/>
      <c r="VXF845" s="257"/>
      <c r="VXG845" s="257"/>
      <c r="VXH845" s="257"/>
      <c r="VXI845" s="257"/>
      <c r="VXJ845" s="257"/>
      <c r="VXK845" s="257"/>
      <c r="VXL845" s="257"/>
      <c r="VXM845" s="257"/>
      <c r="VXN845" s="257"/>
      <c r="VXO845" s="257"/>
      <c r="VXP845" s="257"/>
      <c r="VXQ845" s="257"/>
      <c r="VXR845" s="257"/>
      <c r="VXS845" s="257"/>
      <c r="VXT845" s="257"/>
      <c r="VXU845" s="257"/>
      <c r="VXV845" s="257"/>
      <c r="VXW845" s="257"/>
      <c r="VXX845" s="257"/>
      <c r="VXY845" s="257"/>
      <c r="VXZ845" s="257"/>
      <c r="VYA845" s="257"/>
      <c r="VYB845" s="257"/>
      <c r="VYC845" s="257"/>
      <c r="VYD845" s="257"/>
      <c r="VYE845" s="257"/>
      <c r="VYF845" s="257"/>
      <c r="VYG845" s="257"/>
      <c r="VYH845" s="257"/>
      <c r="VYI845" s="257"/>
      <c r="VYJ845" s="257"/>
      <c r="VYK845" s="257"/>
      <c r="VYL845" s="257"/>
      <c r="VYM845" s="257"/>
      <c r="VYN845" s="257"/>
      <c r="VYO845" s="257"/>
      <c r="VYP845" s="257"/>
      <c r="VYQ845" s="257"/>
      <c r="VYR845" s="257"/>
      <c r="VYS845" s="257"/>
      <c r="VYT845" s="257"/>
      <c r="VYU845" s="257"/>
      <c r="VYV845" s="257"/>
      <c r="VYW845" s="257"/>
      <c r="VYX845" s="257"/>
      <c r="VYY845" s="257"/>
      <c r="VYZ845" s="257"/>
      <c r="VZA845" s="257"/>
      <c r="VZB845" s="257"/>
      <c r="VZC845" s="257"/>
      <c r="VZD845" s="257"/>
      <c r="VZE845" s="257"/>
      <c r="VZF845" s="257"/>
      <c r="VZG845" s="257"/>
      <c r="VZH845" s="257"/>
      <c r="VZI845" s="257"/>
      <c r="VZJ845" s="257"/>
      <c r="VZK845" s="257"/>
      <c r="VZL845" s="257"/>
      <c r="VZM845" s="257"/>
      <c r="VZN845" s="257"/>
      <c r="VZO845" s="257"/>
      <c r="VZP845" s="257"/>
      <c r="VZQ845" s="257"/>
      <c r="VZR845" s="257"/>
      <c r="VZS845" s="257"/>
      <c r="VZT845" s="257"/>
      <c r="VZU845" s="257"/>
      <c r="VZV845" s="257"/>
      <c r="VZW845" s="257"/>
      <c r="VZX845" s="257"/>
      <c r="VZY845" s="257"/>
      <c r="VZZ845" s="257"/>
      <c r="WAA845" s="257"/>
      <c r="WAB845" s="257"/>
      <c r="WAC845" s="257"/>
      <c r="WAD845" s="257"/>
      <c r="WAE845" s="257"/>
      <c r="WAF845" s="257"/>
      <c r="WAG845" s="257"/>
      <c r="WAH845" s="257"/>
      <c r="WAI845" s="257"/>
      <c r="WAJ845" s="257"/>
      <c r="WAK845" s="257"/>
      <c r="WAL845" s="257"/>
      <c r="WAM845" s="257"/>
      <c r="WAN845" s="257"/>
      <c r="WAO845" s="257"/>
      <c r="WAP845" s="257"/>
      <c r="WAQ845" s="257"/>
      <c r="WAR845" s="257"/>
      <c r="WAS845" s="257"/>
      <c r="WAT845" s="257"/>
      <c r="WAU845" s="257"/>
      <c r="WAV845" s="257"/>
      <c r="WAW845" s="257"/>
      <c r="WAX845" s="257"/>
      <c r="WAY845" s="257"/>
      <c r="WAZ845" s="257"/>
      <c r="WBA845" s="257"/>
      <c r="WBB845" s="257"/>
      <c r="WBC845" s="257"/>
      <c r="WBD845" s="257"/>
      <c r="WBE845" s="257"/>
      <c r="WBF845" s="257"/>
      <c r="WBG845" s="257"/>
      <c r="WBH845" s="257"/>
      <c r="WBI845" s="257"/>
      <c r="WBJ845" s="257"/>
      <c r="WBK845" s="257"/>
      <c r="WBL845" s="257"/>
      <c r="WBM845" s="257"/>
      <c r="WBN845" s="257"/>
      <c r="WBO845" s="257"/>
      <c r="WBP845" s="257"/>
      <c r="WBQ845" s="257"/>
      <c r="WBR845" s="257"/>
      <c r="WBS845" s="257"/>
      <c r="WBT845" s="257"/>
      <c r="WBU845" s="257"/>
      <c r="WBV845" s="257"/>
      <c r="WBW845" s="257"/>
      <c r="WBX845" s="257"/>
      <c r="WBY845" s="257"/>
      <c r="WBZ845" s="257"/>
      <c r="WCA845" s="257"/>
      <c r="WCB845" s="257"/>
      <c r="WCC845" s="257"/>
      <c r="WCD845" s="257"/>
      <c r="WCE845" s="257"/>
      <c r="WCF845" s="257"/>
      <c r="WCG845" s="257"/>
      <c r="WCH845" s="257"/>
      <c r="WCI845" s="257"/>
      <c r="WCJ845" s="257"/>
      <c r="WCK845" s="257"/>
      <c r="WCL845" s="257"/>
      <c r="WCM845" s="257"/>
      <c r="WCN845" s="257"/>
      <c r="WCO845" s="257"/>
      <c r="WCP845" s="257"/>
      <c r="WCQ845" s="257"/>
      <c r="WCR845" s="257"/>
      <c r="WCS845" s="257"/>
      <c r="WCT845" s="257"/>
      <c r="WCU845" s="257"/>
      <c r="WCV845" s="257"/>
      <c r="WCW845" s="257"/>
      <c r="WCX845" s="257"/>
      <c r="WCY845" s="257"/>
      <c r="WCZ845" s="257"/>
      <c r="WDA845" s="257"/>
      <c r="WDB845" s="257"/>
      <c r="WDC845" s="257"/>
      <c r="WDD845" s="257"/>
      <c r="WDE845" s="257"/>
      <c r="WDF845" s="257"/>
      <c r="WDG845" s="257"/>
      <c r="WDH845" s="257"/>
      <c r="WDI845" s="257"/>
      <c r="WDJ845" s="257"/>
      <c r="WDK845" s="257"/>
      <c r="WDL845" s="257"/>
      <c r="WDM845" s="257"/>
      <c r="WDN845" s="257"/>
      <c r="WDO845" s="257"/>
      <c r="WDP845" s="257"/>
      <c r="WDQ845" s="257"/>
      <c r="WDR845" s="257"/>
      <c r="WDS845" s="257"/>
      <c r="WDT845" s="257"/>
      <c r="WDU845" s="257"/>
      <c r="WDV845" s="257"/>
      <c r="WDW845" s="257"/>
      <c r="WDX845" s="257"/>
      <c r="WDY845" s="257"/>
      <c r="WDZ845" s="257"/>
      <c r="WEA845" s="257"/>
      <c r="WEB845" s="257"/>
      <c r="WEC845" s="257"/>
      <c r="WED845" s="257"/>
      <c r="WEE845" s="257"/>
      <c r="WEF845" s="257"/>
      <c r="WEG845" s="257"/>
      <c r="WEH845" s="257"/>
      <c r="WEI845" s="257"/>
      <c r="WEJ845" s="257"/>
      <c r="WEK845" s="257"/>
      <c r="WEL845" s="257"/>
      <c r="WEM845" s="257"/>
      <c r="WEN845" s="257"/>
      <c r="WEO845" s="257"/>
      <c r="WEP845" s="257"/>
      <c r="WEQ845" s="257"/>
      <c r="WER845" s="257"/>
      <c r="WES845" s="257"/>
      <c r="WET845" s="257"/>
      <c r="WEU845" s="257"/>
      <c r="WEV845" s="257"/>
      <c r="WEW845" s="257"/>
      <c r="WEX845" s="257"/>
      <c r="WEY845" s="257"/>
      <c r="WEZ845" s="257"/>
      <c r="WFA845" s="257"/>
      <c r="WFB845" s="257"/>
      <c r="WFC845" s="257"/>
      <c r="WFD845" s="257"/>
      <c r="WFE845" s="257"/>
      <c r="WFF845" s="257"/>
      <c r="WFG845" s="257"/>
      <c r="WFH845" s="257"/>
      <c r="WFI845" s="257"/>
      <c r="WFJ845" s="257"/>
      <c r="WFK845" s="257"/>
      <c r="WFL845" s="257"/>
      <c r="WFM845" s="257"/>
      <c r="WFN845" s="257"/>
      <c r="WFO845" s="257"/>
      <c r="WFP845" s="257"/>
      <c r="WFQ845" s="257"/>
      <c r="WFR845" s="257"/>
      <c r="WFS845" s="257"/>
      <c r="WFT845" s="257"/>
      <c r="WFU845" s="257"/>
      <c r="WFV845" s="257"/>
      <c r="WFW845" s="257"/>
      <c r="WFX845" s="257"/>
      <c r="WFY845" s="257"/>
      <c r="WFZ845" s="257"/>
      <c r="WGA845" s="257"/>
      <c r="WGB845" s="257"/>
      <c r="WGC845" s="257"/>
      <c r="WGD845" s="257"/>
      <c r="WGE845" s="257"/>
      <c r="WGF845" s="257"/>
      <c r="WGG845" s="257"/>
      <c r="WGH845" s="257"/>
      <c r="WGI845" s="257"/>
      <c r="WGJ845" s="257"/>
      <c r="WGK845" s="257"/>
      <c r="WGL845" s="257"/>
      <c r="WGM845" s="257"/>
      <c r="WGN845" s="257"/>
      <c r="WGO845" s="257"/>
      <c r="WGP845" s="257"/>
      <c r="WGQ845" s="257"/>
      <c r="WGR845" s="257"/>
      <c r="WGS845" s="257"/>
      <c r="WGT845" s="257"/>
      <c r="WGU845" s="257"/>
      <c r="WGV845" s="257"/>
      <c r="WGW845" s="257"/>
      <c r="WGX845" s="257"/>
      <c r="WGY845" s="257"/>
      <c r="WGZ845" s="257"/>
      <c r="WHA845" s="257"/>
      <c r="WHB845" s="257"/>
      <c r="WHC845" s="257"/>
      <c r="WHD845" s="257"/>
      <c r="WHE845" s="257"/>
      <c r="WHF845" s="257"/>
      <c r="WHG845" s="257"/>
      <c r="WHH845" s="257"/>
      <c r="WHI845" s="257"/>
      <c r="WHJ845" s="257"/>
      <c r="WHK845" s="257"/>
      <c r="WHL845" s="257"/>
      <c r="WHM845" s="257"/>
      <c r="WHN845" s="257"/>
      <c r="WHO845" s="257"/>
      <c r="WHP845" s="257"/>
      <c r="WHQ845" s="257"/>
      <c r="WHR845" s="257"/>
      <c r="WHS845" s="257"/>
      <c r="WHT845" s="257"/>
      <c r="WHU845" s="257"/>
      <c r="WHV845" s="257"/>
      <c r="WHW845" s="257"/>
      <c r="WHX845" s="257"/>
      <c r="WHY845" s="257"/>
      <c r="WHZ845" s="257"/>
      <c r="WIA845" s="257"/>
      <c r="WIB845" s="257"/>
      <c r="WIC845" s="257"/>
      <c r="WID845" s="257"/>
      <c r="WIE845" s="257"/>
      <c r="WIF845" s="257"/>
      <c r="WIG845" s="257"/>
      <c r="WIH845" s="257"/>
      <c r="WII845" s="257"/>
      <c r="WIJ845" s="257"/>
      <c r="WIK845" s="257"/>
      <c r="WIL845" s="257"/>
      <c r="WIM845" s="257"/>
      <c r="WIN845" s="257"/>
      <c r="WIO845" s="257"/>
      <c r="WIP845" s="257"/>
      <c r="WIQ845" s="257"/>
      <c r="WIR845" s="257"/>
      <c r="WIS845" s="257"/>
      <c r="WIT845" s="257"/>
      <c r="WIU845" s="257"/>
      <c r="WIV845" s="257"/>
      <c r="WIW845" s="257"/>
      <c r="WIX845" s="257"/>
      <c r="WIY845" s="257"/>
      <c r="WIZ845" s="257"/>
      <c r="WJA845" s="257"/>
      <c r="WJB845" s="257"/>
      <c r="WJC845" s="257"/>
      <c r="WJD845" s="257"/>
      <c r="WJE845" s="257"/>
      <c r="WJF845" s="257"/>
      <c r="WJG845" s="257"/>
      <c r="WJH845" s="257"/>
      <c r="WJI845" s="257"/>
      <c r="WJJ845" s="257"/>
      <c r="WJK845" s="257"/>
      <c r="WJL845" s="257"/>
      <c r="WJM845" s="257"/>
      <c r="WJN845" s="257"/>
      <c r="WJO845" s="257"/>
      <c r="WJP845" s="257"/>
      <c r="WJQ845" s="257"/>
      <c r="WJR845" s="257"/>
      <c r="WJS845" s="257"/>
      <c r="WJT845" s="257"/>
      <c r="WJU845" s="257"/>
      <c r="WJV845" s="257"/>
      <c r="WJW845" s="257"/>
      <c r="WJX845" s="257"/>
      <c r="WJY845" s="257"/>
      <c r="WJZ845" s="257"/>
      <c r="WKA845" s="257"/>
      <c r="WKB845" s="257"/>
      <c r="WKC845" s="257"/>
      <c r="WKD845" s="257"/>
      <c r="WKE845" s="257"/>
      <c r="WKF845" s="257"/>
      <c r="WKG845" s="257"/>
      <c r="WKH845" s="257"/>
      <c r="WKI845" s="257"/>
      <c r="WKJ845" s="257"/>
      <c r="WKK845" s="257"/>
      <c r="WKL845" s="257"/>
      <c r="WKM845" s="257"/>
      <c r="WKN845" s="257"/>
      <c r="WKO845" s="257"/>
      <c r="WKP845" s="257"/>
      <c r="WKQ845" s="257"/>
      <c r="WKR845" s="257"/>
      <c r="WKS845" s="257"/>
      <c r="WKT845" s="257"/>
      <c r="WKU845" s="257"/>
      <c r="WKV845" s="257"/>
      <c r="WKW845" s="257"/>
      <c r="WKX845" s="257"/>
      <c r="WKY845" s="257"/>
      <c r="WKZ845" s="257"/>
      <c r="WLA845" s="257"/>
      <c r="WLB845" s="257"/>
      <c r="WLC845" s="257"/>
      <c r="WLD845" s="257"/>
      <c r="WLE845" s="257"/>
      <c r="WLF845" s="257"/>
      <c r="WLG845" s="257"/>
      <c r="WLH845" s="257"/>
      <c r="WLI845" s="257"/>
      <c r="WLJ845" s="257"/>
      <c r="WLK845" s="257"/>
      <c r="WLL845" s="257"/>
      <c r="WLM845" s="257"/>
      <c r="WLN845" s="257"/>
      <c r="WLO845" s="257"/>
      <c r="WLP845" s="257"/>
      <c r="WLQ845" s="257"/>
      <c r="WLR845" s="257"/>
      <c r="WLS845" s="257"/>
      <c r="WLT845" s="257"/>
      <c r="WLU845" s="257"/>
      <c r="WLV845" s="257"/>
      <c r="WLW845" s="257"/>
      <c r="WLX845" s="257"/>
      <c r="WLY845" s="257"/>
      <c r="WLZ845" s="257"/>
      <c r="WMA845" s="257"/>
      <c r="WMB845" s="257"/>
      <c r="WMC845" s="257"/>
      <c r="WMD845" s="257"/>
      <c r="WME845" s="257"/>
      <c r="WMF845" s="257"/>
      <c r="WMG845" s="257"/>
      <c r="WMH845" s="257"/>
      <c r="WMI845" s="257"/>
      <c r="WMJ845" s="257"/>
      <c r="WMK845" s="257"/>
      <c r="WML845" s="257"/>
      <c r="WMM845" s="257"/>
      <c r="WMN845" s="257"/>
      <c r="WMO845" s="257"/>
      <c r="WMP845" s="257"/>
      <c r="WMQ845" s="257"/>
      <c r="WMR845" s="257"/>
      <c r="WMS845" s="257"/>
      <c r="WMT845" s="257"/>
      <c r="WMU845" s="257"/>
      <c r="WMV845" s="257"/>
      <c r="WMW845" s="257"/>
      <c r="WMX845" s="257"/>
      <c r="WMY845" s="257"/>
      <c r="WMZ845" s="257"/>
      <c r="WNA845" s="257"/>
      <c r="WNB845" s="257"/>
      <c r="WNC845" s="257"/>
      <c r="WND845" s="257"/>
      <c r="WNE845" s="257"/>
      <c r="WNF845" s="257"/>
      <c r="WNG845" s="257"/>
      <c r="WNH845" s="257"/>
      <c r="WNI845" s="257"/>
      <c r="WNJ845" s="257"/>
      <c r="WNK845" s="257"/>
      <c r="WNL845" s="257"/>
      <c r="WNM845" s="257"/>
      <c r="WNN845" s="257"/>
      <c r="WNO845" s="257"/>
      <c r="WNP845" s="257"/>
      <c r="WNQ845" s="257"/>
      <c r="WNR845" s="257"/>
      <c r="WNS845" s="257"/>
      <c r="WNT845" s="257"/>
      <c r="WNU845" s="257"/>
      <c r="WNV845" s="257"/>
      <c r="WNW845" s="257"/>
      <c r="WNX845" s="257"/>
      <c r="WNY845" s="257"/>
      <c r="WNZ845" s="257"/>
      <c r="WOA845" s="257"/>
      <c r="WOB845" s="257"/>
      <c r="WOC845" s="257"/>
      <c r="WOD845" s="257"/>
      <c r="WOE845" s="257"/>
      <c r="WOF845" s="257"/>
      <c r="WOG845" s="257"/>
      <c r="WOH845" s="257"/>
      <c r="WOI845" s="257"/>
      <c r="WOJ845" s="257"/>
      <c r="WOK845" s="257"/>
      <c r="WOL845" s="257"/>
      <c r="WOM845" s="257"/>
      <c r="WON845" s="257"/>
      <c r="WOO845" s="257"/>
      <c r="WOP845" s="257"/>
      <c r="WOQ845" s="257"/>
      <c r="WOR845" s="257"/>
      <c r="WOS845" s="257"/>
      <c r="WOT845" s="257"/>
      <c r="WOU845" s="257"/>
      <c r="WOV845" s="257"/>
      <c r="WOW845" s="257"/>
      <c r="WOX845" s="257"/>
      <c r="WOY845" s="257"/>
      <c r="WOZ845" s="257"/>
      <c r="WPA845" s="257"/>
      <c r="WPB845" s="257"/>
      <c r="WPC845" s="257"/>
      <c r="WPD845" s="257"/>
      <c r="WPE845" s="257"/>
      <c r="WPF845" s="257"/>
      <c r="WPG845" s="257"/>
      <c r="WPH845" s="257"/>
      <c r="WPI845" s="257"/>
      <c r="WPJ845" s="257"/>
      <c r="WPK845" s="257"/>
      <c r="WPL845" s="257"/>
      <c r="WPM845" s="257"/>
      <c r="WPN845" s="257"/>
      <c r="WPO845" s="257"/>
      <c r="WPP845" s="257"/>
      <c r="WPQ845" s="257"/>
      <c r="WPR845" s="257"/>
      <c r="WPS845" s="257"/>
      <c r="WPT845" s="257"/>
      <c r="WPU845" s="257"/>
      <c r="WPV845" s="257"/>
      <c r="WPW845" s="257"/>
      <c r="WPX845" s="257"/>
      <c r="WPY845" s="257"/>
      <c r="WPZ845" s="257"/>
      <c r="WQA845" s="257"/>
      <c r="WQB845" s="257"/>
      <c r="WQC845" s="257"/>
      <c r="WQD845" s="257"/>
      <c r="WQE845" s="257"/>
      <c r="WQF845" s="257"/>
      <c r="WQG845" s="257"/>
      <c r="WQH845" s="257"/>
      <c r="WQI845" s="257"/>
      <c r="WQJ845" s="257"/>
      <c r="WQK845" s="257"/>
      <c r="WQL845" s="257"/>
      <c r="WQM845" s="257"/>
      <c r="WQN845" s="257"/>
      <c r="WQO845" s="257"/>
      <c r="WQP845" s="257"/>
      <c r="WQQ845" s="257"/>
      <c r="WQR845" s="257"/>
      <c r="WQS845" s="257"/>
      <c r="WQT845" s="257"/>
      <c r="WQU845" s="257"/>
      <c r="WQV845" s="257"/>
      <c r="WQW845" s="257"/>
      <c r="WQX845" s="257"/>
      <c r="WQY845" s="257"/>
      <c r="WQZ845" s="257"/>
      <c r="WRA845" s="257"/>
      <c r="WRB845" s="257"/>
      <c r="WRC845" s="257"/>
      <c r="WRD845" s="257"/>
      <c r="WRE845" s="257"/>
      <c r="WRF845" s="257"/>
      <c r="WRG845" s="257"/>
      <c r="WRH845" s="257"/>
      <c r="WRI845" s="257"/>
      <c r="WRJ845" s="257"/>
      <c r="WRK845" s="257"/>
      <c r="WRL845" s="257"/>
      <c r="WRM845" s="257"/>
      <c r="WRN845" s="257"/>
      <c r="WRO845" s="257"/>
      <c r="WRP845" s="257"/>
      <c r="WRQ845" s="257"/>
      <c r="WRR845" s="257"/>
      <c r="WRS845" s="257"/>
      <c r="WRT845" s="257"/>
      <c r="WRU845" s="257"/>
      <c r="WRV845" s="257"/>
      <c r="WRW845" s="257"/>
      <c r="WRX845" s="257"/>
      <c r="WRY845" s="257"/>
      <c r="WRZ845" s="257"/>
      <c r="WSA845" s="257"/>
      <c r="WSB845" s="257"/>
      <c r="WSC845" s="257"/>
      <c r="WSD845" s="257"/>
      <c r="WSE845" s="257"/>
      <c r="WSF845" s="257"/>
      <c r="WSG845" s="257"/>
      <c r="WSH845" s="257"/>
      <c r="WSI845" s="257"/>
      <c r="WSJ845" s="257"/>
      <c r="WSK845" s="257"/>
      <c r="WSL845" s="257"/>
      <c r="WSM845" s="257"/>
      <c r="WSN845" s="257"/>
      <c r="WSO845" s="257"/>
      <c r="WSP845" s="257"/>
      <c r="WSQ845" s="257"/>
      <c r="WSR845" s="257"/>
      <c r="WSS845" s="257"/>
      <c r="WST845" s="257"/>
      <c r="WSU845" s="257"/>
      <c r="WSV845" s="257"/>
      <c r="WSW845" s="257"/>
      <c r="WSX845" s="257"/>
      <c r="WSY845" s="257"/>
      <c r="WSZ845" s="257"/>
      <c r="WTA845" s="257"/>
      <c r="WTB845" s="257"/>
      <c r="WTC845" s="257"/>
      <c r="WTD845" s="257"/>
      <c r="WTE845" s="257"/>
      <c r="WTF845" s="257"/>
      <c r="WTG845" s="257"/>
      <c r="WTH845" s="257"/>
      <c r="WTI845" s="257"/>
      <c r="WTJ845" s="257"/>
      <c r="WTK845" s="257"/>
      <c r="WTL845" s="257"/>
      <c r="WTM845" s="257"/>
      <c r="WTN845" s="257"/>
      <c r="WTO845" s="257"/>
      <c r="WTP845" s="257"/>
      <c r="WTQ845" s="257"/>
      <c r="WTR845" s="257"/>
      <c r="WTS845" s="257"/>
      <c r="WTT845" s="257"/>
      <c r="WTU845" s="257"/>
      <c r="WTV845" s="257"/>
      <c r="WTW845" s="257"/>
      <c r="WTX845" s="257"/>
      <c r="WTY845" s="257"/>
      <c r="WTZ845" s="257"/>
      <c r="WUA845" s="257"/>
      <c r="WUB845" s="257"/>
      <c r="WUC845" s="257"/>
      <c r="WUD845" s="257"/>
      <c r="WUE845" s="257"/>
      <c r="WUF845" s="257"/>
      <c r="WUG845" s="257"/>
      <c r="WUH845" s="257"/>
      <c r="WUI845" s="257"/>
      <c r="WUJ845" s="257"/>
      <c r="WUK845" s="257"/>
      <c r="WUL845" s="257"/>
      <c r="WUM845" s="257"/>
      <c r="WUN845" s="257"/>
      <c r="WUO845" s="257"/>
      <c r="WUP845" s="257"/>
      <c r="WUQ845" s="257"/>
      <c r="WUR845" s="257"/>
      <c r="WUS845" s="257"/>
      <c r="WUT845" s="257"/>
      <c r="WUU845" s="257"/>
      <c r="WUV845" s="257"/>
      <c r="WUW845" s="257"/>
      <c r="WUX845" s="257"/>
      <c r="WUY845" s="257"/>
      <c r="WUZ845" s="257"/>
      <c r="WVA845" s="257"/>
      <c r="WVB845" s="257"/>
      <c r="WVC845" s="257"/>
      <c r="WVD845" s="257"/>
      <c r="WVE845" s="257"/>
      <c r="WVF845" s="257"/>
      <c r="WVG845" s="257"/>
      <c r="WVH845" s="257"/>
      <c r="WVI845" s="257"/>
      <c r="WVJ845" s="257"/>
      <c r="WVK845" s="257"/>
      <c r="WVL845" s="257"/>
      <c r="WVM845" s="257"/>
      <c r="WVN845" s="257"/>
      <c r="WVO845" s="257"/>
      <c r="WVP845" s="257"/>
      <c r="WVQ845" s="257"/>
      <c r="WVR845" s="257"/>
      <c r="WVS845" s="257"/>
      <c r="WVT845" s="257"/>
      <c r="WVU845" s="257"/>
      <c r="WVV845" s="257"/>
      <c r="WVW845" s="257"/>
      <c r="WVX845" s="257"/>
      <c r="WVY845" s="257"/>
      <c r="WVZ845" s="257"/>
      <c r="WWA845" s="257"/>
      <c r="WWB845" s="257"/>
      <c r="WWC845" s="257"/>
      <c r="WWD845" s="257"/>
      <c r="WWE845" s="257"/>
      <c r="WWF845" s="257"/>
      <c r="WWG845" s="257"/>
      <c r="WWH845" s="257"/>
      <c r="WWI845" s="257"/>
      <c r="WWJ845" s="257"/>
      <c r="WWK845" s="257"/>
      <c r="WWL845" s="257"/>
      <c r="WWM845" s="257"/>
      <c r="WWN845" s="257"/>
      <c r="WWO845" s="257"/>
      <c r="WWP845" s="257"/>
      <c r="WWQ845" s="257"/>
      <c r="WWR845" s="257"/>
      <c r="WWS845" s="257"/>
      <c r="WWT845" s="257"/>
      <c r="WWU845" s="257"/>
      <c r="WWV845" s="257"/>
      <c r="WWW845" s="257"/>
      <c r="WWX845" s="257"/>
      <c r="WWY845" s="257"/>
      <c r="WWZ845" s="257"/>
      <c r="WXA845" s="257"/>
      <c r="WXB845" s="257"/>
      <c r="WXC845" s="257"/>
      <c r="WXD845" s="257"/>
      <c r="WXE845" s="257"/>
      <c r="WXF845" s="257"/>
      <c r="WXG845" s="257"/>
      <c r="WXH845" s="257"/>
      <c r="WXI845" s="257"/>
      <c r="WXJ845" s="257"/>
      <c r="WXK845" s="257"/>
      <c r="WXL845" s="257"/>
      <c r="WXM845" s="257"/>
      <c r="WXN845" s="257"/>
      <c r="WXO845" s="257"/>
      <c r="WXP845" s="257"/>
      <c r="WXQ845" s="257"/>
      <c r="WXR845" s="257"/>
      <c r="WXS845" s="257"/>
      <c r="WXT845" s="257"/>
      <c r="WXU845" s="257"/>
      <c r="WXV845" s="257"/>
      <c r="WXW845" s="257"/>
      <c r="WXX845" s="257"/>
      <c r="WXY845" s="257"/>
      <c r="WXZ845" s="257"/>
    </row>
    <row r="846" spans="2:16198" s="256" customFormat="1" ht="35.25">
      <c r="B846" s="228" t="s">
        <v>17322</v>
      </c>
      <c r="C846" s="246"/>
      <c r="D846" s="219" t="s">
        <v>17027</v>
      </c>
      <c r="E846" s="219" t="s">
        <v>17027</v>
      </c>
      <c r="F846" s="219" t="s">
        <v>17027</v>
      </c>
      <c r="G846" s="219" t="s">
        <v>17027</v>
      </c>
      <c r="H846" s="219" t="s">
        <v>17027</v>
      </c>
      <c r="I846" s="224">
        <f>I847+I849+I851</f>
        <v>37527.699999999997</v>
      </c>
      <c r="J846" s="224">
        <f t="shared" ref="J846:L846" si="503">J847+J849+J851</f>
        <v>30128.6</v>
      </c>
      <c r="K846" s="224">
        <f t="shared" si="503"/>
        <v>30128.6</v>
      </c>
      <c r="L846" s="225">
        <f t="shared" si="503"/>
        <v>1236</v>
      </c>
      <c r="M846" s="219" t="s">
        <v>17027</v>
      </c>
      <c r="N846" s="219" t="s">
        <v>17027</v>
      </c>
      <c r="O846" s="222" t="s">
        <v>17027</v>
      </c>
      <c r="P846" s="226">
        <f>P847+P849+P851</f>
        <v>28378044.662</v>
      </c>
      <c r="Q846" s="226">
        <f t="shared" ref="Q846:T846" si="504">Q847+Q849+Q851</f>
        <v>0</v>
      </c>
      <c r="R846" s="224">
        <f t="shared" si="504"/>
        <v>14032878.49</v>
      </c>
      <c r="S846" s="224">
        <f t="shared" si="504"/>
        <v>0</v>
      </c>
      <c r="T846" s="224">
        <f t="shared" si="504"/>
        <v>14345166.172</v>
      </c>
      <c r="U846" s="220">
        <f t="shared" ref="U846:U852" si="505">P846/I846</f>
        <v>756.18928583419722</v>
      </c>
      <c r="V846" s="237">
        <f>MAX(V847:V852)</f>
        <v>1083.0899999999999</v>
      </c>
      <c r="W846" s="257"/>
      <c r="X846" s="257"/>
      <c r="Y846" s="257"/>
      <c r="Z846" s="257"/>
      <c r="AA846" s="257"/>
      <c r="AB846" s="257"/>
      <c r="AC846" s="257"/>
      <c r="AD846" s="257"/>
      <c r="AE846" s="257"/>
      <c r="AF846" s="257"/>
      <c r="AG846" s="257"/>
      <c r="AH846" s="257"/>
      <c r="AI846" s="257"/>
      <c r="AJ846" s="257"/>
      <c r="AK846" s="257"/>
      <c r="AL846" s="257"/>
      <c r="AM846" s="257"/>
      <c r="AN846" s="257"/>
      <c r="AO846" s="257"/>
      <c r="AP846" s="257"/>
      <c r="AQ846" s="257"/>
      <c r="AR846" s="257"/>
      <c r="AS846" s="257"/>
      <c r="AT846" s="257"/>
      <c r="AU846" s="257"/>
      <c r="AV846" s="257"/>
      <c r="AW846" s="257"/>
      <c r="AX846" s="257"/>
      <c r="AY846" s="257"/>
      <c r="AZ846" s="257"/>
      <c r="BA846" s="257"/>
      <c r="BB846" s="257"/>
      <c r="BC846" s="257"/>
      <c r="BD846" s="257"/>
      <c r="BE846" s="257"/>
      <c r="BF846" s="257"/>
      <c r="BG846" s="257"/>
      <c r="BH846" s="257"/>
      <c r="BI846" s="257"/>
      <c r="BJ846" s="257"/>
      <c r="BK846" s="257"/>
      <c r="BL846" s="257"/>
      <c r="BM846" s="257"/>
      <c r="BN846" s="257"/>
      <c r="BO846" s="257"/>
      <c r="BP846" s="257"/>
      <c r="BQ846" s="257"/>
      <c r="BR846" s="257"/>
      <c r="BS846" s="257"/>
      <c r="BT846" s="257"/>
      <c r="BU846" s="257"/>
      <c r="BV846" s="257"/>
      <c r="BW846" s="257"/>
      <c r="BX846" s="257"/>
      <c r="BY846" s="257"/>
      <c r="BZ846" s="257"/>
      <c r="CA846" s="257"/>
      <c r="CB846" s="257"/>
      <c r="CC846" s="257"/>
      <c r="CD846" s="257"/>
      <c r="CE846" s="257"/>
      <c r="CF846" s="257"/>
      <c r="CG846" s="257"/>
      <c r="CH846" s="257"/>
      <c r="CI846" s="257"/>
      <c r="CJ846" s="257"/>
      <c r="CK846" s="257"/>
      <c r="CL846" s="257"/>
      <c r="CM846" s="257"/>
      <c r="CN846" s="257"/>
      <c r="CO846" s="257"/>
      <c r="CP846" s="257"/>
      <c r="CQ846" s="257"/>
      <c r="CR846" s="257"/>
      <c r="CS846" s="257"/>
      <c r="CT846" s="257"/>
      <c r="CU846" s="257"/>
      <c r="CV846" s="257"/>
      <c r="CW846" s="257"/>
      <c r="CX846" s="257"/>
      <c r="CY846" s="257"/>
      <c r="CZ846" s="257"/>
      <c r="DA846" s="257"/>
      <c r="DB846" s="257"/>
      <c r="DC846" s="257"/>
      <c r="DD846" s="257"/>
      <c r="DE846" s="257"/>
      <c r="DF846" s="257"/>
      <c r="DG846" s="257"/>
      <c r="DH846" s="257"/>
      <c r="DI846" s="257"/>
      <c r="DJ846" s="257"/>
      <c r="DK846" s="257"/>
      <c r="DL846" s="257"/>
      <c r="DM846" s="257"/>
      <c r="DN846" s="257"/>
      <c r="DO846" s="257"/>
      <c r="DP846" s="257"/>
      <c r="DQ846" s="257"/>
      <c r="DR846" s="257"/>
      <c r="DS846" s="257"/>
      <c r="DT846" s="257"/>
      <c r="DU846" s="257"/>
      <c r="DV846" s="257"/>
      <c r="DW846" s="257"/>
      <c r="DX846" s="257"/>
      <c r="DY846" s="257"/>
      <c r="DZ846" s="257"/>
      <c r="EA846" s="257"/>
      <c r="EB846" s="257"/>
      <c r="EC846" s="257"/>
      <c r="ED846" s="257"/>
      <c r="EE846" s="257"/>
      <c r="EF846" s="257"/>
      <c r="EG846" s="257"/>
      <c r="EH846" s="257"/>
      <c r="EI846" s="257"/>
      <c r="EJ846" s="257"/>
      <c r="EK846" s="257"/>
      <c r="EL846" s="257"/>
      <c r="EM846" s="257"/>
      <c r="EN846" s="257"/>
      <c r="EO846" s="257"/>
      <c r="EP846" s="257"/>
      <c r="EQ846" s="257"/>
      <c r="ER846" s="257"/>
      <c r="ES846" s="257"/>
      <c r="ET846" s="257"/>
      <c r="EU846" s="257"/>
      <c r="EV846" s="257"/>
      <c r="EW846" s="257"/>
      <c r="EX846" s="257"/>
      <c r="EY846" s="257"/>
      <c r="EZ846" s="257"/>
      <c r="FA846" s="257"/>
      <c r="FB846" s="257"/>
      <c r="FC846" s="257"/>
      <c r="FD846" s="257"/>
      <c r="FE846" s="257"/>
      <c r="FF846" s="257"/>
      <c r="FG846" s="257"/>
      <c r="FH846" s="257"/>
      <c r="FI846" s="257"/>
      <c r="FJ846" s="257"/>
      <c r="FK846" s="257"/>
      <c r="FL846" s="257"/>
      <c r="FM846" s="257"/>
      <c r="FN846" s="257"/>
      <c r="FO846" s="257"/>
      <c r="FP846" s="257"/>
      <c r="FQ846" s="257"/>
      <c r="FR846" s="257"/>
      <c r="FS846" s="257"/>
      <c r="FT846" s="257"/>
      <c r="FU846" s="257"/>
      <c r="FV846" s="257"/>
      <c r="FW846" s="257"/>
      <c r="FX846" s="257"/>
      <c r="FY846" s="257"/>
      <c r="FZ846" s="257"/>
      <c r="GA846" s="257"/>
      <c r="GB846" s="257"/>
      <c r="GC846" s="257"/>
      <c r="GD846" s="257"/>
      <c r="GE846" s="257"/>
      <c r="GF846" s="257"/>
      <c r="GG846" s="257"/>
      <c r="GH846" s="257"/>
      <c r="GI846" s="257"/>
      <c r="GJ846" s="257"/>
      <c r="GK846" s="257"/>
      <c r="GL846" s="257"/>
      <c r="GM846" s="257"/>
      <c r="GN846" s="257"/>
      <c r="GO846" s="257"/>
      <c r="GP846" s="257"/>
      <c r="GQ846" s="257"/>
      <c r="GR846" s="257"/>
      <c r="GS846" s="257"/>
      <c r="GT846" s="257"/>
      <c r="GU846" s="257"/>
      <c r="GV846" s="257"/>
      <c r="GW846" s="257"/>
      <c r="GX846" s="257"/>
      <c r="GY846" s="257"/>
      <c r="GZ846" s="257"/>
      <c r="HA846" s="257"/>
      <c r="HB846" s="257"/>
      <c r="HC846" s="257"/>
      <c r="HD846" s="257"/>
      <c r="HE846" s="257"/>
      <c r="HF846" s="257"/>
      <c r="HG846" s="257"/>
      <c r="HH846" s="257"/>
      <c r="HI846" s="257"/>
      <c r="HJ846" s="257"/>
      <c r="HK846" s="257"/>
      <c r="HL846" s="257"/>
      <c r="HM846" s="257"/>
      <c r="HN846" s="257"/>
      <c r="HO846" s="257"/>
      <c r="HP846" s="257"/>
      <c r="HQ846" s="257"/>
      <c r="HR846" s="257"/>
      <c r="HS846" s="257"/>
      <c r="HT846" s="257"/>
      <c r="HU846" s="257"/>
      <c r="HV846" s="257"/>
      <c r="HW846" s="257"/>
      <c r="HX846" s="257"/>
      <c r="HY846" s="257"/>
      <c r="HZ846" s="257"/>
      <c r="IA846" s="257"/>
      <c r="IB846" s="257"/>
      <c r="IC846" s="257"/>
      <c r="ID846" s="257"/>
      <c r="IE846" s="257"/>
      <c r="IF846" s="257"/>
      <c r="IG846" s="257"/>
      <c r="IH846" s="257"/>
      <c r="II846" s="257"/>
      <c r="IJ846" s="257"/>
      <c r="IK846" s="257"/>
      <c r="IL846" s="257"/>
      <c r="IM846" s="257"/>
      <c r="IN846" s="257"/>
      <c r="IO846" s="257"/>
      <c r="IP846" s="257"/>
      <c r="IQ846" s="257"/>
      <c r="IR846" s="257"/>
      <c r="IS846" s="257"/>
      <c r="IT846" s="257"/>
      <c r="IU846" s="257"/>
      <c r="IV846" s="257"/>
      <c r="IW846" s="257"/>
      <c r="IX846" s="257"/>
      <c r="IY846" s="257"/>
      <c r="IZ846" s="257"/>
      <c r="JA846" s="257"/>
      <c r="JB846" s="257"/>
      <c r="JC846" s="257"/>
      <c r="JD846" s="257"/>
      <c r="JE846" s="257"/>
      <c r="JF846" s="257"/>
      <c r="JG846" s="257"/>
      <c r="JH846" s="257"/>
      <c r="JI846" s="257"/>
      <c r="JJ846" s="257"/>
      <c r="JK846" s="257"/>
      <c r="JL846" s="257"/>
      <c r="JM846" s="257"/>
      <c r="JN846" s="257"/>
      <c r="JO846" s="257"/>
      <c r="JP846" s="257"/>
      <c r="JQ846" s="257"/>
      <c r="JR846" s="257"/>
      <c r="JS846" s="257"/>
      <c r="JT846" s="257"/>
      <c r="JU846" s="257"/>
      <c r="JV846" s="257"/>
      <c r="JW846" s="257"/>
      <c r="JX846" s="257"/>
      <c r="JY846" s="257"/>
      <c r="JZ846" s="257"/>
      <c r="KA846" s="257"/>
      <c r="KB846" s="257"/>
      <c r="KC846" s="257"/>
      <c r="KD846" s="257"/>
      <c r="KE846" s="257"/>
      <c r="KF846" s="257"/>
      <c r="KG846" s="257"/>
      <c r="KH846" s="257"/>
      <c r="KI846" s="257"/>
      <c r="KJ846" s="257"/>
      <c r="KK846" s="257"/>
      <c r="KL846" s="257"/>
      <c r="KM846" s="257"/>
      <c r="KN846" s="257"/>
      <c r="KO846" s="257"/>
      <c r="KP846" s="257"/>
      <c r="KQ846" s="257"/>
      <c r="KR846" s="257"/>
      <c r="KS846" s="257"/>
      <c r="KT846" s="257"/>
      <c r="KU846" s="257"/>
      <c r="KV846" s="257"/>
      <c r="KW846" s="257"/>
      <c r="KX846" s="257"/>
      <c r="KY846" s="257"/>
      <c r="KZ846" s="257"/>
      <c r="LA846" s="257"/>
      <c r="LB846" s="257"/>
      <c r="LC846" s="257"/>
      <c r="LD846" s="257"/>
      <c r="LE846" s="257"/>
      <c r="LF846" s="257"/>
      <c r="LG846" s="257"/>
      <c r="LH846" s="257"/>
      <c r="LI846" s="257"/>
      <c r="LJ846" s="257"/>
      <c r="LK846" s="257"/>
      <c r="LL846" s="257"/>
      <c r="LM846" s="257"/>
      <c r="LN846" s="257"/>
      <c r="LO846" s="257"/>
      <c r="LP846" s="257"/>
      <c r="LQ846" s="257"/>
      <c r="LR846" s="257"/>
      <c r="LS846" s="257"/>
      <c r="LT846" s="257"/>
      <c r="LU846" s="257"/>
      <c r="LV846" s="257"/>
      <c r="LW846" s="257"/>
      <c r="LX846" s="257"/>
      <c r="LY846" s="257"/>
      <c r="LZ846" s="257"/>
      <c r="MA846" s="257"/>
      <c r="MB846" s="257"/>
      <c r="MC846" s="257"/>
      <c r="MD846" s="257"/>
      <c r="ME846" s="257"/>
      <c r="MF846" s="257"/>
      <c r="MG846" s="257"/>
      <c r="MH846" s="257"/>
      <c r="MI846" s="257"/>
      <c r="MJ846" s="257"/>
      <c r="MK846" s="257"/>
      <c r="ML846" s="257"/>
      <c r="MM846" s="257"/>
      <c r="MN846" s="257"/>
      <c r="MO846" s="257"/>
      <c r="MP846" s="257"/>
      <c r="MQ846" s="257"/>
      <c r="MR846" s="257"/>
      <c r="MS846" s="257"/>
      <c r="MT846" s="257"/>
      <c r="MU846" s="257"/>
      <c r="MV846" s="257"/>
      <c r="MW846" s="257"/>
      <c r="MX846" s="257"/>
      <c r="MY846" s="257"/>
      <c r="MZ846" s="257"/>
      <c r="NA846" s="257"/>
      <c r="NB846" s="257"/>
      <c r="NC846" s="257"/>
      <c r="ND846" s="257"/>
      <c r="NE846" s="257"/>
      <c r="NF846" s="257"/>
      <c r="NG846" s="257"/>
      <c r="NH846" s="257"/>
      <c r="NI846" s="257"/>
      <c r="NJ846" s="257"/>
      <c r="NK846" s="257"/>
      <c r="NL846" s="257"/>
      <c r="NM846" s="257"/>
      <c r="NN846" s="257"/>
      <c r="NO846" s="257"/>
      <c r="NP846" s="257"/>
      <c r="NQ846" s="257"/>
      <c r="NR846" s="257"/>
      <c r="NS846" s="257"/>
      <c r="NT846" s="257"/>
      <c r="NU846" s="257"/>
      <c r="NV846" s="257"/>
      <c r="NW846" s="257"/>
      <c r="NX846" s="257"/>
      <c r="NY846" s="257"/>
      <c r="NZ846" s="257"/>
      <c r="OA846" s="257"/>
      <c r="OB846" s="257"/>
      <c r="OC846" s="257"/>
      <c r="OD846" s="257"/>
      <c r="OE846" s="257"/>
      <c r="OF846" s="257"/>
      <c r="OG846" s="257"/>
      <c r="OH846" s="257"/>
      <c r="OI846" s="257"/>
      <c r="OJ846" s="257"/>
      <c r="OK846" s="257"/>
      <c r="OL846" s="257"/>
      <c r="OM846" s="257"/>
      <c r="ON846" s="257"/>
      <c r="OO846" s="257"/>
      <c r="OP846" s="257"/>
      <c r="OQ846" s="257"/>
      <c r="OR846" s="257"/>
      <c r="OS846" s="257"/>
      <c r="OT846" s="257"/>
      <c r="OU846" s="257"/>
      <c r="OV846" s="257"/>
      <c r="OW846" s="257"/>
      <c r="OX846" s="257"/>
      <c r="OY846" s="257"/>
      <c r="OZ846" s="257"/>
      <c r="PA846" s="257"/>
      <c r="PB846" s="257"/>
      <c r="PC846" s="257"/>
      <c r="PD846" s="257"/>
      <c r="PE846" s="257"/>
      <c r="PF846" s="257"/>
      <c r="PG846" s="257"/>
      <c r="PH846" s="257"/>
      <c r="PI846" s="257"/>
      <c r="PJ846" s="257"/>
      <c r="PK846" s="257"/>
      <c r="PL846" s="257"/>
      <c r="PM846" s="257"/>
      <c r="PN846" s="257"/>
      <c r="PO846" s="257"/>
      <c r="PP846" s="257"/>
      <c r="PQ846" s="257"/>
      <c r="PR846" s="257"/>
      <c r="PS846" s="257"/>
      <c r="PT846" s="257"/>
      <c r="PU846" s="257"/>
      <c r="PV846" s="257"/>
      <c r="PW846" s="257"/>
      <c r="PX846" s="257"/>
      <c r="PY846" s="257"/>
      <c r="PZ846" s="257"/>
      <c r="QA846" s="257"/>
      <c r="QB846" s="257"/>
      <c r="QC846" s="257"/>
      <c r="QD846" s="257"/>
      <c r="QE846" s="257"/>
      <c r="QF846" s="257"/>
      <c r="QG846" s="257"/>
      <c r="QH846" s="257"/>
      <c r="QI846" s="257"/>
      <c r="QJ846" s="257"/>
      <c r="QK846" s="257"/>
      <c r="QL846" s="257"/>
      <c r="QM846" s="257"/>
      <c r="QN846" s="257"/>
      <c r="QO846" s="257"/>
      <c r="QP846" s="257"/>
      <c r="QQ846" s="257"/>
      <c r="QR846" s="257"/>
      <c r="QS846" s="257"/>
      <c r="QT846" s="257"/>
      <c r="QU846" s="257"/>
      <c r="QV846" s="257"/>
      <c r="QW846" s="257"/>
      <c r="QX846" s="257"/>
      <c r="QY846" s="257"/>
      <c r="QZ846" s="257"/>
      <c r="RA846" s="257"/>
      <c r="RB846" s="257"/>
      <c r="RC846" s="257"/>
      <c r="RD846" s="257"/>
      <c r="RE846" s="257"/>
      <c r="RF846" s="257"/>
      <c r="RG846" s="257"/>
      <c r="RH846" s="257"/>
      <c r="RI846" s="257"/>
      <c r="RJ846" s="257"/>
      <c r="RK846" s="257"/>
      <c r="RL846" s="257"/>
      <c r="RM846" s="257"/>
      <c r="RN846" s="257"/>
      <c r="RO846" s="257"/>
      <c r="RP846" s="257"/>
      <c r="RQ846" s="257"/>
      <c r="RR846" s="257"/>
      <c r="RS846" s="257"/>
      <c r="RT846" s="257"/>
      <c r="RU846" s="257"/>
      <c r="RV846" s="257"/>
      <c r="RW846" s="257"/>
      <c r="RX846" s="257"/>
      <c r="RY846" s="257"/>
      <c r="RZ846" s="257"/>
      <c r="SA846" s="257"/>
      <c r="SB846" s="257"/>
      <c r="SC846" s="257"/>
      <c r="SD846" s="257"/>
      <c r="SE846" s="257"/>
      <c r="SF846" s="257"/>
      <c r="SG846" s="257"/>
      <c r="SH846" s="257"/>
      <c r="SI846" s="257"/>
      <c r="SJ846" s="257"/>
      <c r="SK846" s="257"/>
      <c r="SL846" s="257"/>
      <c r="SM846" s="257"/>
      <c r="SN846" s="257"/>
      <c r="SO846" s="257"/>
      <c r="SP846" s="257"/>
      <c r="SQ846" s="257"/>
      <c r="SR846" s="257"/>
      <c r="SS846" s="257"/>
      <c r="ST846" s="257"/>
      <c r="SU846" s="257"/>
      <c r="SV846" s="257"/>
      <c r="SW846" s="257"/>
      <c r="SX846" s="257"/>
      <c r="SY846" s="257"/>
      <c r="SZ846" s="257"/>
      <c r="TA846" s="257"/>
      <c r="TB846" s="257"/>
      <c r="TC846" s="257"/>
      <c r="TD846" s="257"/>
      <c r="TE846" s="257"/>
      <c r="TF846" s="257"/>
      <c r="TG846" s="257"/>
      <c r="TH846" s="257"/>
      <c r="TI846" s="257"/>
      <c r="TJ846" s="257"/>
      <c r="TK846" s="257"/>
      <c r="TL846" s="257"/>
      <c r="TM846" s="257"/>
      <c r="TN846" s="257"/>
      <c r="TO846" s="257"/>
      <c r="TP846" s="257"/>
      <c r="TQ846" s="257"/>
      <c r="TR846" s="257"/>
      <c r="TS846" s="257"/>
      <c r="TT846" s="257"/>
      <c r="TU846" s="257"/>
      <c r="TV846" s="257"/>
      <c r="TW846" s="257"/>
      <c r="TX846" s="257"/>
      <c r="TY846" s="257"/>
      <c r="TZ846" s="257"/>
      <c r="UA846" s="257"/>
      <c r="UB846" s="257"/>
      <c r="UC846" s="257"/>
      <c r="UD846" s="257"/>
      <c r="UE846" s="257"/>
      <c r="UF846" s="257"/>
      <c r="UG846" s="257"/>
      <c r="UH846" s="257"/>
      <c r="UI846" s="257"/>
      <c r="UJ846" s="257"/>
      <c r="UK846" s="257"/>
      <c r="UL846" s="257"/>
      <c r="UM846" s="257"/>
      <c r="UN846" s="257"/>
      <c r="UO846" s="257"/>
      <c r="UP846" s="257"/>
      <c r="UQ846" s="257"/>
      <c r="UR846" s="257"/>
      <c r="US846" s="257"/>
      <c r="UT846" s="257"/>
      <c r="UU846" s="257"/>
      <c r="UV846" s="257"/>
      <c r="UW846" s="257"/>
      <c r="UX846" s="257"/>
      <c r="UY846" s="257"/>
      <c r="UZ846" s="257"/>
      <c r="VA846" s="257"/>
      <c r="VB846" s="257"/>
      <c r="VC846" s="257"/>
      <c r="VD846" s="257"/>
      <c r="VE846" s="257"/>
      <c r="VF846" s="257"/>
      <c r="VG846" s="257"/>
      <c r="VH846" s="257"/>
      <c r="VI846" s="257"/>
      <c r="VJ846" s="257"/>
      <c r="VK846" s="257"/>
      <c r="VL846" s="257"/>
      <c r="VM846" s="257"/>
      <c r="VN846" s="257"/>
      <c r="VO846" s="257"/>
      <c r="VP846" s="257"/>
      <c r="VQ846" s="257"/>
      <c r="VR846" s="257"/>
      <c r="VS846" s="257"/>
      <c r="VT846" s="257"/>
      <c r="VU846" s="257"/>
      <c r="VV846" s="257"/>
      <c r="VW846" s="257"/>
      <c r="VX846" s="257"/>
      <c r="VY846" s="257"/>
      <c r="VZ846" s="257"/>
      <c r="WA846" s="257"/>
      <c r="WB846" s="257"/>
      <c r="WC846" s="257"/>
      <c r="WD846" s="257"/>
      <c r="WE846" s="257"/>
      <c r="WF846" s="257"/>
      <c r="WG846" s="257"/>
      <c r="WH846" s="257"/>
      <c r="WI846" s="257"/>
      <c r="WJ846" s="257"/>
      <c r="WK846" s="257"/>
      <c r="WL846" s="257"/>
      <c r="WM846" s="257"/>
      <c r="WN846" s="257"/>
      <c r="WO846" s="257"/>
      <c r="WP846" s="257"/>
      <c r="WQ846" s="257"/>
      <c r="WR846" s="257"/>
      <c r="WS846" s="257"/>
      <c r="WT846" s="257"/>
      <c r="WU846" s="257"/>
      <c r="WV846" s="257"/>
      <c r="WW846" s="257"/>
      <c r="WX846" s="257"/>
      <c r="WY846" s="257"/>
      <c r="WZ846" s="257"/>
      <c r="XA846" s="257"/>
      <c r="XB846" s="257"/>
      <c r="XC846" s="257"/>
      <c r="XD846" s="257"/>
      <c r="XE846" s="257"/>
      <c r="XF846" s="257"/>
      <c r="XG846" s="257"/>
      <c r="XH846" s="257"/>
      <c r="XI846" s="257"/>
      <c r="XJ846" s="257"/>
      <c r="XK846" s="257"/>
      <c r="XL846" s="257"/>
      <c r="XM846" s="257"/>
      <c r="XN846" s="257"/>
      <c r="XO846" s="257"/>
      <c r="XP846" s="257"/>
      <c r="XQ846" s="257"/>
      <c r="XR846" s="257"/>
      <c r="XS846" s="257"/>
      <c r="XT846" s="257"/>
      <c r="XU846" s="257"/>
      <c r="XV846" s="257"/>
      <c r="XW846" s="257"/>
      <c r="XX846" s="257"/>
      <c r="XY846" s="257"/>
      <c r="XZ846" s="257"/>
      <c r="YA846" s="257"/>
      <c r="YB846" s="257"/>
      <c r="YC846" s="257"/>
      <c r="YD846" s="257"/>
      <c r="YE846" s="257"/>
      <c r="YF846" s="257"/>
      <c r="YG846" s="257"/>
      <c r="YH846" s="257"/>
      <c r="YI846" s="257"/>
      <c r="YJ846" s="257"/>
      <c r="YK846" s="257"/>
      <c r="YL846" s="257"/>
      <c r="YM846" s="257"/>
      <c r="YN846" s="257"/>
      <c r="YO846" s="257"/>
      <c r="YP846" s="257"/>
      <c r="YQ846" s="257"/>
      <c r="YR846" s="257"/>
      <c r="YS846" s="257"/>
      <c r="YT846" s="257"/>
      <c r="YU846" s="257"/>
      <c r="YV846" s="257"/>
      <c r="YW846" s="257"/>
      <c r="YX846" s="257"/>
      <c r="YY846" s="257"/>
      <c r="YZ846" s="257"/>
      <c r="ZA846" s="257"/>
      <c r="ZB846" s="257"/>
      <c r="ZC846" s="257"/>
      <c r="ZD846" s="257"/>
      <c r="ZE846" s="257"/>
      <c r="ZF846" s="257"/>
      <c r="ZG846" s="257"/>
      <c r="ZH846" s="257"/>
      <c r="ZI846" s="257"/>
      <c r="ZJ846" s="257"/>
      <c r="ZK846" s="257"/>
      <c r="ZL846" s="257"/>
      <c r="ZM846" s="257"/>
      <c r="ZN846" s="257"/>
      <c r="ZO846" s="257"/>
      <c r="ZP846" s="257"/>
      <c r="ZQ846" s="257"/>
      <c r="ZR846" s="257"/>
      <c r="ZS846" s="257"/>
      <c r="ZT846" s="257"/>
      <c r="ZU846" s="257"/>
      <c r="ZV846" s="257"/>
      <c r="ZW846" s="257"/>
      <c r="ZX846" s="257"/>
      <c r="ZY846" s="257"/>
      <c r="ZZ846" s="257"/>
      <c r="AAA846" s="257"/>
      <c r="AAB846" s="257"/>
      <c r="AAC846" s="257"/>
      <c r="AAD846" s="257"/>
      <c r="AAE846" s="257"/>
      <c r="AAF846" s="257"/>
      <c r="AAG846" s="257"/>
      <c r="AAH846" s="257"/>
      <c r="AAI846" s="257"/>
      <c r="AAJ846" s="257"/>
      <c r="AAK846" s="257"/>
      <c r="AAL846" s="257"/>
      <c r="AAM846" s="257"/>
      <c r="AAN846" s="257"/>
      <c r="AAO846" s="257"/>
      <c r="AAP846" s="257"/>
      <c r="AAQ846" s="257"/>
      <c r="AAR846" s="257"/>
      <c r="AAS846" s="257"/>
      <c r="AAT846" s="257"/>
      <c r="AAU846" s="257"/>
      <c r="AAV846" s="257"/>
      <c r="AAW846" s="257"/>
      <c r="AAX846" s="257"/>
      <c r="AAY846" s="257"/>
      <c r="AAZ846" s="257"/>
      <c r="ABA846" s="257"/>
      <c r="ABB846" s="257"/>
      <c r="ABC846" s="257"/>
      <c r="ABD846" s="257"/>
      <c r="ABE846" s="257"/>
      <c r="ABF846" s="257"/>
      <c r="ABG846" s="257"/>
      <c r="ABH846" s="257"/>
      <c r="ABI846" s="257"/>
      <c r="ABJ846" s="257"/>
      <c r="ABK846" s="257"/>
      <c r="ABL846" s="257"/>
      <c r="ABM846" s="257"/>
      <c r="ABN846" s="257"/>
      <c r="ABO846" s="257"/>
      <c r="ABP846" s="257"/>
      <c r="ABQ846" s="257"/>
      <c r="ABR846" s="257"/>
      <c r="ABS846" s="257"/>
      <c r="ABT846" s="257"/>
      <c r="ABU846" s="257"/>
      <c r="ABV846" s="257"/>
      <c r="ABW846" s="257"/>
      <c r="ABX846" s="257"/>
      <c r="ABY846" s="257"/>
      <c r="ABZ846" s="257"/>
      <c r="ACA846" s="257"/>
      <c r="ACB846" s="257"/>
      <c r="ACC846" s="257"/>
      <c r="ACD846" s="257"/>
      <c r="ACE846" s="257"/>
      <c r="ACF846" s="257"/>
      <c r="ACG846" s="257"/>
      <c r="ACH846" s="257"/>
      <c r="ACI846" s="257"/>
      <c r="ACJ846" s="257"/>
      <c r="ACK846" s="257"/>
      <c r="ACL846" s="257"/>
      <c r="ACM846" s="257"/>
      <c r="ACN846" s="257"/>
      <c r="ACO846" s="257"/>
      <c r="ACP846" s="257"/>
      <c r="ACQ846" s="257"/>
      <c r="ACR846" s="257"/>
      <c r="ACS846" s="257"/>
      <c r="ACT846" s="257"/>
      <c r="ACU846" s="257"/>
      <c r="ACV846" s="257"/>
      <c r="ACW846" s="257"/>
      <c r="ACX846" s="257"/>
      <c r="ACY846" s="257"/>
      <c r="ACZ846" s="257"/>
      <c r="ADA846" s="257"/>
      <c r="ADB846" s="257"/>
      <c r="ADC846" s="257"/>
      <c r="ADD846" s="257"/>
      <c r="ADE846" s="257"/>
      <c r="ADF846" s="257"/>
      <c r="ADG846" s="257"/>
      <c r="ADH846" s="257"/>
      <c r="ADI846" s="257"/>
      <c r="ADJ846" s="257"/>
      <c r="ADK846" s="257"/>
      <c r="ADL846" s="257"/>
      <c r="ADM846" s="257"/>
      <c r="ADN846" s="257"/>
      <c r="ADO846" s="257"/>
      <c r="ADP846" s="257"/>
      <c r="ADQ846" s="257"/>
      <c r="ADR846" s="257"/>
      <c r="ADS846" s="257"/>
      <c r="ADT846" s="257"/>
      <c r="ADU846" s="257"/>
      <c r="ADV846" s="257"/>
      <c r="ADW846" s="257"/>
      <c r="ADX846" s="257"/>
      <c r="ADY846" s="257"/>
      <c r="ADZ846" s="257"/>
      <c r="AEA846" s="257"/>
      <c r="AEB846" s="257"/>
      <c r="AEC846" s="257"/>
      <c r="AED846" s="257"/>
      <c r="AEE846" s="257"/>
      <c r="AEF846" s="257"/>
      <c r="AEG846" s="257"/>
      <c r="AEH846" s="257"/>
      <c r="AEI846" s="257"/>
      <c r="AEJ846" s="257"/>
      <c r="AEK846" s="257"/>
      <c r="AEL846" s="257"/>
      <c r="AEM846" s="257"/>
      <c r="AEN846" s="257"/>
      <c r="AEO846" s="257"/>
      <c r="AEP846" s="257"/>
      <c r="AEQ846" s="257"/>
      <c r="AER846" s="257"/>
      <c r="AES846" s="257"/>
      <c r="AET846" s="257"/>
      <c r="AEU846" s="257"/>
      <c r="AEV846" s="257"/>
      <c r="AEW846" s="257"/>
      <c r="AEX846" s="257"/>
      <c r="AEY846" s="257"/>
      <c r="AEZ846" s="257"/>
      <c r="AFA846" s="257"/>
      <c r="AFB846" s="257"/>
      <c r="AFC846" s="257"/>
      <c r="AFD846" s="257"/>
      <c r="AFE846" s="257"/>
      <c r="AFF846" s="257"/>
      <c r="AFG846" s="257"/>
      <c r="AFH846" s="257"/>
      <c r="AFI846" s="257"/>
      <c r="AFJ846" s="257"/>
      <c r="AFK846" s="257"/>
      <c r="AFL846" s="257"/>
      <c r="AFM846" s="257"/>
      <c r="AFN846" s="257"/>
      <c r="AFO846" s="257"/>
      <c r="AFP846" s="257"/>
      <c r="AFQ846" s="257"/>
      <c r="AFR846" s="257"/>
      <c r="AFS846" s="257"/>
      <c r="AFT846" s="257"/>
      <c r="AFU846" s="257"/>
      <c r="AFV846" s="257"/>
      <c r="AFW846" s="257"/>
      <c r="AFX846" s="257"/>
      <c r="AFY846" s="257"/>
      <c r="AFZ846" s="257"/>
      <c r="AGA846" s="257"/>
      <c r="AGB846" s="257"/>
      <c r="AGC846" s="257"/>
      <c r="AGD846" s="257"/>
      <c r="AGE846" s="257"/>
      <c r="AGF846" s="257"/>
      <c r="AGG846" s="257"/>
      <c r="AGH846" s="257"/>
      <c r="AGI846" s="257"/>
      <c r="AGJ846" s="257"/>
      <c r="AGK846" s="257"/>
      <c r="AGL846" s="257"/>
      <c r="AGM846" s="257"/>
      <c r="AGN846" s="257"/>
      <c r="AGO846" s="257"/>
      <c r="AGP846" s="257"/>
      <c r="AGQ846" s="257"/>
      <c r="AGR846" s="257"/>
      <c r="AGS846" s="257"/>
      <c r="AGT846" s="257"/>
      <c r="AGU846" s="257"/>
      <c r="AGV846" s="257"/>
      <c r="AGW846" s="257"/>
      <c r="AGX846" s="257"/>
      <c r="AGY846" s="257"/>
      <c r="AGZ846" s="257"/>
      <c r="AHA846" s="257"/>
      <c r="AHB846" s="257"/>
      <c r="AHC846" s="257"/>
      <c r="AHD846" s="257"/>
      <c r="AHE846" s="257"/>
      <c r="AHF846" s="257"/>
      <c r="AHG846" s="257"/>
      <c r="AHH846" s="257"/>
      <c r="AHI846" s="257"/>
      <c r="AHJ846" s="257"/>
      <c r="AHK846" s="257"/>
      <c r="AHL846" s="257"/>
      <c r="AHM846" s="257"/>
      <c r="AHN846" s="257"/>
      <c r="AHO846" s="257"/>
      <c r="AHP846" s="257"/>
      <c r="AHQ846" s="257"/>
      <c r="AHR846" s="257"/>
      <c r="AHS846" s="257"/>
      <c r="AHT846" s="257"/>
      <c r="AHU846" s="257"/>
      <c r="AHV846" s="257"/>
      <c r="AHW846" s="257"/>
      <c r="AHX846" s="257"/>
      <c r="AHY846" s="257"/>
      <c r="AHZ846" s="257"/>
      <c r="AIA846" s="257"/>
      <c r="AIB846" s="257"/>
      <c r="AIC846" s="257"/>
      <c r="AID846" s="257"/>
      <c r="AIE846" s="257"/>
      <c r="AIF846" s="257"/>
      <c r="AIG846" s="257"/>
      <c r="AIH846" s="257"/>
      <c r="AII846" s="257"/>
      <c r="AIJ846" s="257"/>
      <c r="AIK846" s="257"/>
      <c r="AIL846" s="257"/>
      <c r="AIM846" s="257"/>
      <c r="AIN846" s="257"/>
      <c r="AIO846" s="257"/>
      <c r="AIP846" s="257"/>
      <c r="AIQ846" s="257"/>
      <c r="AIR846" s="257"/>
      <c r="AIS846" s="257"/>
      <c r="AIT846" s="257"/>
      <c r="AIU846" s="257"/>
      <c r="AIV846" s="257"/>
      <c r="AIW846" s="257"/>
      <c r="AIX846" s="257"/>
      <c r="AIY846" s="257"/>
      <c r="AIZ846" s="257"/>
      <c r="AJA846" s="257"/>
      <c r="AJB846" s="257"/>
      <c r="AJC846" s="257"/>
      <c r="AJD846" s="257"/>
      <c r="AJE846" s="257"/>
      <c r="AJF846" s="257"/>
      <c r="AJG846" s="257"/>
      <c r="AJH846" s="257"/>
      <c r="AJI846" s="257"/>
      <c r="AJJ846" s="257"/>
      <c r="AJK846" s="257"/>
      <c r="AJL846" s="257"/>
      <c r="AJM846" s="257"/>
      <c r="AJN846" s="257"/>
      <c r="AJO846" s="257"/>
      <c r="AJP846" s="257"/>
      <c r="AJQ846" s="257"/>
      <c r="AJR846" s="257"/>
      <c r="AJS846" s="257"/>
      <c r="AJT846" s="257"/>
      <c r="AJU846" s="257"/>
      <c r="AJV846" s="257"/>
      <c r="AJW846" s="257"/>
      <c r="AJX846" s="257"/>
      <c r="AJY846" s="257"/>
      <c r="AJZ846" s="257"/>
      <c r="AKA846" s="257"/>
      <c r="AKB846" s="257"/>
      <c r="AKC846" s="257"/>
      <c r="AKD846" s="257"/>
      <c r="AKE846" s="257"/>
      <c r="AKF846" s="257"/>
      <c r="AKG846" s="257"/>
      <c r="AKH846" s="257"/>
      <c r="AKI846" s="257"/>
      <c r="AKJ846" s="257"/>
      <c r="AKK846" s="257"/>
      <c r="AKL846" s="257"/>
      <c r="AKM846" s="257"/>
      <c r="AKN846" s="257"/>
      <c r="AKO846" s="257"/>
      <c r="AKP846" s="257"/>
      <c r="AKQ846" s="257"/>
      <c r="AKR846" s="257"/>
      <c r="AKS846" s="257"/>
      <c r="AKT846" s="257"/>
      <c r="AKU846" s="257"/>
      <c r="AKV846" s="257"/>
      <c r="AKW846" s="257"/>
      <c r="AKX846" s="257"/>
      <c r="AKY846" s="257"/>
      <c r="AKZ846" s="257"/>
      <c r="ALA846" s="257"/>
      <c r="ALB846" s="257"/>
      <c r="ALC846" s="257"/>
      <c r="ALD846" s="257"/>
      <c r="ALE846" s="257"/>
      <c r="ALF846" s="257"/>
      <c r="ALG846" s="257"/>
      <c r="ALH846" s="257"/>
      <c r="ALI846" s="257"/>
      <c r="ALJ846" s="257"/>
      <c r="ALK846" s="257"/>
      <c r="ALL846" s="257"/>
      <c r="ALM846" s="257"/>
      <c r="ALN846" s="257"/>
      <c r="ALO846" s="257"/>
      <c r="ALP846" s="257"/>
      <c r="ALQ846" s="257"/>
      <c r="ALR846" s="257"/>
      <c r="ALS846" s="257"/>
      <c r="ALT846" s="257"/>
      <c r="ALU846" s="257"/>
      <c r="ALV846" s="257"/>
      <c r="ALW846" s="257"/>
      <c r="ALX846" s="257"/>
      <c r="ALY846" s="257"/>
      <c r="ALZ846" s="257"/>
      <c r="AMA846" s="257"/>
      <c r="AMB846" s="257"/>
      <c r="AMC846" s="257"/>
      <c r="AMD846" s="257"/>
      <c r="AME846" s="257"/>
      <c r="AMF846" s="257"/>
      <c r="AMG846" s="257"/>
      <c r="AMH846" s="257"/>
      <c r="AMI846" s="257"/>
      <c r="AMJ846" s="257"/>
      <c r="AMK846" s="257"/>
      <c r="AML846" s="257"/>
      <c r="AMM846" s="257"/>
      <c r="AMN846" s="257"/>
      <c r="AMO846" s="257"/>
      <c r="AMP846" s="257"/>
      <c r="AMQ846" s="257"/>
      <c r="AMR846" s="257"/>
      <c r="AMS846" s="257"/>
      <c r="AMT846" s="257"/>
      <c r="AMU846" s="257"/>
      <c r="AMV846" s="257"/>
      <c r="AMW846" s="257"/>
      <c r="AMX846" s="257"/>
      <c r="AMY846" s="257"/>
      <c r="AMZ846" s="257"/>
      <c r="ANA846" s="257"/>
      <c r="ANB846" s="257"/>
      <c r="ANC846" s="257"/>
      <c r="AND846" s="257"/>
      <c r="ANE846" s="257"/>
      <c r="ANF846" s="257"/>
      <c r="ANG846" s="257"/>
      <c r="ANH846" s="257"/>
      <c r="ANI846" s="257"/>
      <c r="ANJ846" s="257"/>
      <c r="ANK846" s="257"/>
      <c r="ANL846" s="257"/>
      <c r="ANM846" s="257"/>
      <c r="ANN846" s="257"/>
      <c r="ANO846" s="257"/>
      <c r="ANP846" s="257"/>
      <c r="ANQ846" s="257"/>
      <c r="ANR846" s="257"/>
      <c r="ANS846" s="257"/>
      <c r="ANT846" s="257"/>
      <c r="ANU846" s="257"/>
      <c r="ANV846" s="257"/>
      <c r="ANW846" s="257"/>
      <c r="ANX846" s="257"/>
      <c r="ANY846" s="257"/>
      <c r="ANZ846" s="257"/>
      <c r="AOA846" s="257"/>
      <c r="AOB846" s="257"/>
      <c r="AOC846" s="257"/>
      <c r="AOD846" s="257"/>
      <c r="AOE846" s="257"/>
      <c r="AOF846" s="257"/>
      <c r="AOG846" s="257"/>
      <c r="AOH846" s="257"/>
      <c r="AOI846" s="257"/>
      <c r="AOJ846" s="257"/>
      <c r="AOK846" s="257"/>
      <c r="AOL846" s="257"/>
      <c r="AOM846" s="257"/>
      <c r="AON846" s="257"/>
      <c r="AOO846" s="257"/>
      <c r="AOP846" s="257"/>
      <c r="AOQ846" s="257"/>
      <c r="AOR846" s="257"/>
      <c r="AOS846" s="257"/>
      <c r="AOT846" s="257"/>
      <c r="AOU846" s="257"/>
      <c r="AOV846" s="257"/>
      <c r="AOW846" s="257"/>
      <c r="AOX846" s="257"/>
      <c r="AOY846" s="257"/>
      <c r="AOZ846" s="257"/>
      <c r="APA846" s="257"/>
      <c r="APB846" s="257"/>
      <c r="APC846" s="257"/>
      <c r="APD846" s="257"/>
      <c r="APE846" s="257"/>
      <c r="APF846" s="257"/>
      <c r="APG846" s="257"/>
      <c r="APH846" s="257"/>
      <c r="API846" s="257"/>
      <c r="APJ846" s="257"/>
      <c r="APK846" s="257"/>
      <c r="APL846" s="257"/>
      <c r="APM846" s="257"/>
      <c r="APN846" s="257"/>
      <c r="APO846" s="257"/>
      <c r="APP846" s="257"/>
      <c r="APQ846" s="257"/>
      <c r="APR846" s="257"/>
      <c r="APS846" s="257"/>
      <c r="APT846" s="257"/>
      <c r="APU846" s="257"/>
      <c r="APV846" s="257"/>
      <c r="APW846" s="257"/>
      <c r="APX846" s="257"/>
      <c r="APY846" s="257"/>
      <c r="APZ846" s="257"/>
      <c r="AQA846" s="257"/>
      <c r="AQB846" s="257"/>
      <c r="AQC846" s="257"/>
      <c r="AQD846" s="257"/>
      <c r="AQE846" s="257"/>
      <c r="AQF846" s="257"/>
      <c r="AQG846" s="257"/>
      <c r="AQH846" s="257"/>
      <c r="AQI846" s="257"/>
      <c r="AQJ846" s="257"/>
      <c r="AQK846" s="257"/>
      <c r="AQL846" s="257"/>
      <c r="AQM846" s="257"/>
      <c r="AQN846" s="257"/>
      <c r="AQO846" s="257"/>
      <c r="AQP846" s="257"/>
      <c r="AQQ846" s="257"/>
      <c r="AQR846" s="257"/>
      <c r="AQS846" s="257"/>
      <c r="AQT846" s="257"/>
      <c r="AQU846" s="257"/>
      <c r="AQV846" s="257"/>
      <c r="AQW846" s="257"/>
      <c r="AQX846" s="257"/>
      <c r="AQY846" s="257"/>
      <c r="AQZ846" s="257"/>
      <c r="ARA846" s="257"/>
      <c r="ARB846" s="257"/>
      <c r="ARC846" s="257"/>
      <c r="ARD846" s="257"/>
      <c r="ARE846" s="257"/>
      <c r="ARF846" s="257"/>
      <c r="ARG846" s="257"/>
      <c r="ARH846" s="257"/>
      <c r="ARI846" s="257"/>
      <c r="ARJ846" s="257"/>
      <c r="ARK846" s="257"/>
      <c r="ARL846" s="257"/>
      <c r="ARM846" s="257"/>
      <c r="ARN846" s="257"/>
      <c r="ARO846" s="257"/>
      <c r="ARP846" s="257"/>
      <c r="ARQ846" s="257"/>
      <c r="ARR846" s="257"/>
      <c r="ARS846" s="257"/>
      <c r="ART846" s="257"/>
      <c r="ARU846" s="257"/>
      <c r="ARV846" s="257"/>
      <c r="ARW846" s="257"/>
      <c r="ARX846" s="257"/>
      <c r="ARY846" s="257"/>
      <c r="ARZ846" s="257"/>
      <c r="ASA846" s="257"/>
      <c r="ASB846" s="257"/>
      <c r="ASC846" s="257"/>
      <c r="ASD846" s="257"/>
      <c r="ASE846" s="257"/>
      <c r="ASF846" s="257"/>
      <c r="ASG846" s="257"/>
      <c r="ASH846" s="257"/>
      <c r="ASI846" s="257"/>
      <c r="ASJ846" s="257"/>
      <c r="ASK846" s="257"/>
      <c r="ASL846" s="257"/>
      <c r="ASM846" s="257"/>
      <c r="ASN846" s="257"/>
      <c r="ASO846" s="257"/>
      <c r="ASP846" s="257"/>
      <c r="ASQ846" s="257"/>
      <c r="ASR846" s="257"/>
      <c r="ASS846" s="257"/>
      <c r="AST846" s="257"/>
      <c r="ASU846" s="257"/>
      <c r="ASV846" s="257"/>
      <c r="ASW846" s="257"/>
      <c r="ASX846" s="257"/>
      <c r="ASY846" s="257"/>
      <c r="ASZ846" s="257"/>
      <c r="ATA846" s="257"/>
      <c r="ATB846" s="257"/>
      <c r="ATC846" s="257"/>
      <c r="ATD846" s="257"/>
      <c r="ATE846" s="257"/>
      <c r="ATF846" s="257"/>
      <c r="ATG846" s="257"/>
      <c r="ATH846" s="257"/>
      <c r="ATI846" s="257"/>
      <c r="ATJ846" s="257"/>
      <c r="ATK846" s="257"/>
      <c r="ATL846" s="257"/>
      <c r="ATM846" s="257"/>
      <c r="ATN846" s="257"/>
      <c r="ATO846" s="257"/>
      <c r="ATP846" s="257"/>
      <c r="ATQ846" s="257"/>
      <c r="ATR846" s="257"/>
      <c r="ATS846" s="257"/>
      <c r="ATT846" s="257"/>
      <c r="ATU846" s="257"/>
      <c r="ATV846" s="257"/>
      <c r="ATW846" s="257"/>
      <c r="ATX846" s="257"/>
      <c r="ATY846" s="257"/>
      <c r="ATZ846" s="257"/>
      <c r="AUA846" s="257"/>
      <c r="AUB846" s="257"/>
      <c r="AUC846" s="257"/>
      <c r="AUD846" s="257"/>
      <c r="AUE846" s="257"/>
      <c r="AUF846" s="257"/>
      <c r="AUG846" s="257"/>
      <c r="AUH846" s="257"/>
      <c r="AUI846" s="257"/>
      <c r="AUJ846" s="257"/>
      <c r="AUK846" s="257"/>
      <c r="AUL846" s="257"/>
      <c r="AUM846" s="257"/>
      <c r="AUN846" s="257"/>
      <c r="AUO846" s="257"/>
      <c r="AUP846" s="257"/>
      <c r="AUQ846" s="257"/>
      <c r="AUR846" s="257"/>
      <c r="AUS846" s="257"/>
      <c r="AUT846" s="257"/>
      <c r="AUU846" s="257"/>
      <c r="AUV846" s="257"/>
      <c r="AUW846" s="257"/>
      <c r="AUX846" s="257"/>
      <c r="AUY846" s="257"/>
      <c r="AUZ846" s="257"/>
      <c r="AVA846" s="257"/>
      <c r="AVB846" s="257"/>
      <c r="AVC846" s="257"/>
      <c r="AVD846" s="257"/>
      <c r="AVE846" s="257"/>
      <c r="AVF846" s="257"/>
      <c r="AVG846" s="257"/>
      <c r="AVH846" s="257"/>
      <c r="AVI846" s="257"/>
      <c r="AVJ846" s="257"/>
      <c r="AVK846" s="257"/>
      <c r="AVL846" s="257"/>
      <c r="AVM846" s="257"/>
      <c r="AVN846" s="257"/>
      <c r="AVO846" s="257"/>
      <c r="AVP846" s="257"/>
      <c r="AVQ846" s="257"/>
      <c r="AVR846" s="257"/>
      <c r="AVS846" s="257"/>
      <c r="AVT846" s="257"/>
      <c r="AVU846" s="257"/>
      <c r="AVV846" s="257"/>
      <c r="AVW846" s="257"/>
      <c r="AVX846" s="257"/>
      <c r="AVY846" s="257"/>
      <c r="AVZ846" s="257"/>
      <c r="AWA846" s="257"/>
      <c r="AWB846" s="257"/>
      <c r="AWC846" s="257"/>
      <c r="AWD846" s="257"/>
      <c r="AWE846" s="257"/>
      <c r="AWF846" s="257"/>
      <c r="AWG846" s="257"/>
      <c r="AWH846" s="257"/>
      <c r="AWI846" s="257"/>
      <c r="AWJ846" s="257"/>
      <c r="AWK846" s="257"/>
      <c r="AWL846" s="257"/>
      <c r="AWM846" s="257"/>
      <c r="AWN846" s="257"/>
      <c r="AWO846" s="257"/>
      <c r="AWP846" s="257"/>
      <c r="AWQ846" s="257"/>
      <c r="AWR846" s="257"/>
      <c r="AWS846" s="257"/>
      <c r="AWT846" s="257"/>
      <c r="AWU846" s="257"/>
      <c r="AWV846" s="257"/>
      <c r="AWW846" s="257"/>
      <c r="AWX846" s="257"/>
      <c r="AWY846" s="257"/>
      <c r="AWZ846" s="257"/>
      <c r="AXA846" s="257"/>
      <c r="AXB846" s="257"/>
      <c r="AXC846" s="257"/>
      <c r="AXD846" s="257"/>
      <c r="AXE846" s="257"/>
      <c r="AXF846" s="257"/>
      <c r="AXG846" s="257"/>
      <c r="AXH846" s="257"/>
      <c r="AXI846" s="257"/>
      <c r="AXJ846" s="257"/>
      <c r="AXK846" s="257"/>
      <c r="AXL846" s="257"/>
      <c r="AXM846" s="257"/>
      <c r="AXN846" s="257"/>
      <c r="AXO846" s="257"/>
      <c r="AXP846" s="257"/>
      <c r="AXQ846" s="257"/>
      <c r="AXR846" s="257"/>
      <c r="AXS846" s="257"/>
      <c r="AXT846" s="257"/>
      <c r="AXU846" s="257"/>
      <c r="AXV846" s="257"/>
      <c r="AXW846" s="257"/>
      <c r="AXX846" s="257"/>
      <c r="AXY846" s="257"/>
      <c r="AXZ846" s="257"/>
      <c r="AYA846" s="257"/>
      <c r="AYB846" s="257"/>
      <c r="AYC846" s="257"/>
      <c r="AYD846" s="257"/>
      <c r="AYE846" s="257"/>
      <c r="AYF846" s="257"/>
      <c r="AYG846" s="257"/>
      <c r="AYH846" s="257"/>
      <c r="AYI846" s="257"/>
      <c r="AYJ846" s="257"/>
      <c r="AYK846" s="257"/>
      <c r="AYL846" s="257"/>
      <c r="AYM846" s="257"/>
      <c r="AYN846" s="257"/>
      <c r="AYO846" s="257"/>
      <c r="AYP846" s="257"/>
      <c r="AYQ846" s="257"/>
      <c r="AYR846" s="257"/>
      <c r="AYS846" s="257"/>
      <c r="AYT846" s="257"/>
      <c r="AYU846" s="257"/>
      <c r="AYV846" s="257"/>
      <c r="AYW846" s="257"/>
      <c r="AYX846" s="257"/>
      <c r="AYY846" s="257"/>
      <c r="AYZ846" s="257"/>
      <c r="AZA846" s="257"/>
      <c r="AZB846" s="257"/>
      <c r="AZC846" s="257"/>
      <c r="AZD846" s="257"/>
      <c r="AZE846" s="257"/>
      <c r="AZF846" s="257"/>
      <c r="AZG846" s="257"/>
      <c r="AZH846" s="257"/>
      <c r="AZI846" s="257"/>
      <c r="AZJ846" s="257"/>
      <c r="AZK846" s="257"/>
      <c r="AZL846" s="257"/>
      <c r="AZM846" s="257"/>
      <c r="AZN846" s="257"/>
      <c r="AZO846" s="257"/>
      <c r="AZP846" s="257"/>
      <c r="AZQ846" s="257"/>
      <c r="AZR846" s="257"/>
      <c r="AZS846" s="257"/>
      <c r="AZT846" s="257"/>
      <c r="AZU846" s="257"/>
      <c r="AZV846" s="257"/>
      <c r="AZW846" s="257"/>
      <c r="AZX846" s="257"/>
      <c r="AZY846" s="257"/>
      <c r="AZZ846" s="257"/>
      <c r="BAA846" s="257"/>
      <c r="BAB846" s="257"/>
      <c r="BAC846" s="257"/>
      <c r="BAD846" s="257"/>
      <c r="BAE846" s="257"/>
      <c r="BAF846" s="257"/>
      <c r="BAG846" s="257"/>
      <c r="BAH846" s="257"/>
      <c r="BAI846" s="257"/>
      <c r="BAJ846" s="257"/>
      <c r="BAK846" s="257"/>
      <c r="BAL846" s="257"/>
      <c r="BAM846" s="257"/>
      <c r="BAN846" s="257"/>
      <c r="BAO846" s="257"/>
      <c r="BAP846" s="257"/>
      <c r="BAQ846" s="257"/>
      <c r="BAR846" s="257"/>
      <c r="BAS846" s="257"/>
      <c r="BAT846" s="257"/>
      <c r="BAU846" s="257"/>
      <c r="BAV846" s="257"/>
      <c r="BAW846" s="257"/>
      <c r="BAX846" s="257"/>
      <c r="BAY846" s="257"/>
      <c r="BAZ846" s="257"/>
      <c r="BBA846" s="257"/>
      <c r="BBB846" s="257"/>
      <c r="BBC846" s="257"/>
      <c r="BBD846" s="257"/>
      <c r="BBE846" s="257"/>
      <c r="BBF846" s="257"/>
      <c r="BBG846" s="257"/>
      <c r="BBH846" s="257"/>
      <c r="BBI846" s="257"/>
      <c r="BBJ846" s="257"/>
      <c r="BBK846" s="257"/>
      <c r="BBL846" s="257"/>
      <c r="BBM846" s="257"/>
      <c r="BBN846" s="257"/>
      <c r="BBO846" s="257"/>
      <c r="BBP846" s="257"/>
      <c r="BBQ846" s="257"/>
      <c r="BBR846" s="257"/>
      <c r="BBS846" s="257"/>
      <c r="BBT846" s="257"/>
      <c r="BBU846" s="257"/>
      <c r="BBV846" s="257"/>
      <c r="BBW846" s="257"/>
      <c r="BBX846" s="257"/>
      <c r="BBY846" s="257"/>
      <c r="BBZ846" s="257"/>
      <c r="BCA846" s="257"/>
      <c r="BCB846" s="257"/>
      <c r="BCC846" s="257"/>
      <c r="BCD846" s="257"/>
      <c r="BCE846" s="257"/>
      <c r="BCF846" s="257"/>
      <c r="BCG846" s="257"/>
      <c r="BCH846" s="257"/>
      <c r="BCI846" s="257"/>
      <c r="BCJ846" s="257"/>
      <c r="BCK846" s="257"/>
      <c r="BCL846" s="257"/>
      <c r="BCM846" s="257"/>
      <c r="BCN846" s="257"/>
      <c r="BCO846" s="257"/>
      <c r="BCP846" s="257"/>
      <c r="BCQ846" s="257"/>
      <c r="BCR846" s="257"/>
      <c r="BCS846" s="257"/>
      <c r="BCT846" s="257"/>
      <c r="BCU846" s="257"/>
      <c r="BCV846" s="257"/>
      <c r="BCW846" s="257"/>
      <c r="BCX846" s="257"/>
      <c r="BCY846" s="257"/>
      <c r="BCZ846" s="257"/>
      <c r="BDA846" s="257"/>
      <c r="BDB846" s="257"/>
      <c r="BDC846" s="257"/>
      <c r="BDD846" s="257"/>
      <c r="BDE846" s="257"/>
      <c r="BDF846" s="257"/>
      <c r="BDG846" s="257"/>
      <c r="BDH846" s="257"/>
      <c r="BDI846" s="257"/>
      <c r="BDJ846" s="257"/>
      <c r="BDK846" s="257"/>
      <c r="BDL846" s="257"/>
      <c r="BDM846" s="257"/>
      <c r="BDN846" s="257"/>
      <c r="BDO846" s="257"/>
      <c r="BDP846" s="257"/>
      <c r="BDQ846" s="257"/>
      <c r="BDR846" s="257"/>
      <c r="BDS846" s="257"/>
      <c r="BDT846" s="257"/>
      <c r="BDU846" s="257"/>
      <c r="BDV846" s="257"/>
      <c r="BDW846" s="257"/>
      <c r="BDX846" s="257"/>
      <c r="BDY846" s="257"/>
      <c r="BDZ846" s="257"/>
      <c r="BEA846" s="257"/>
      <c r="BEB846" s="257"/>
      <c r="BEC846" s="257"/>
      <c r="BED846" s="257"/>
      <c r="BEE846" s="257"/>
      <c r="BEF846" s="257"/>
      <c r="BEG846" s="257"/>
      <c r="BEH846" s="257"/>
      <c r="BEI846" s="257"/>
      <c r="BEJ846" s="257"/>
      <c r="BEK846" s="257"/>
      <c r="BEL846" s="257"/>
      <c r="BEM846" s="257"/>
      <c r="BEN846" s="257"/>
      <c r="BEO846" s="257"/>
      <c r="BEP846" s="257"/>
      <c r="BEQ846" s="257"/>
      <c r="BER846" s="257"/>
      <c r="BES846" s="257"/>
      <c r="BET846" s="257"/>
      <c r="BEU846" s="257"/>
      <c r="BEV846" s="257"/>
      <c r="BEW846" s="257"/>
      <c r="BEX846" s="257"/>
      <c r="BEY846" s="257"/>
      <c r="BEZ846" s="257"/>
      <c r="BFA846" s="257"/>
      <c r="BFB846" s="257"/>
      <c r="BFC846" s="257"/>
      <c r="BFD846" s="257"/>
      <c r="BFE846" s="257"/>
      <c r="BFF846" s="257"/>
      <c r="BFG846" s="257"/>
      <c r="BFH846" s="257"/>
      <c r="BFI846" s="257"/>
      <c r="BFJ846" s="257"/>
      <c r="BFK846" s="257"/>
      <c r="BFL846" s="257"/>
      <c r="BFM846" s="257"/>
      <c r="BFN846" s="257"/>
      <c r="BFO846" s="257"/>
      <c r="BFP846" s="257"/>
      <c r="BFQ846" s="257"/>
      <c r="BFR846" s="257"/>
      <c r="BFS846" s="257"/>
      <c r="BFT846" s="257"/>
      <c r="BFU846" s="257"/>
      <c r="BFV846" s="257"/>
      <c r="BFW846" s="257"/>
      <c r="BFX846" s="257"/>
      <c r="BFY846" s="257"/>
      <c r="BFZ846" s="257"/>
      <c r="BGA846" s="257"/>
      <c r="BGB846" s="257"/>
      <c r="BGC846" s="257"/>
      <c r="BGD846" s="257"/>
      <c r="BGE846" s="257"/>
      <c r="BGF846" s="257"/>
      <c r="BGG846" s="257"/>
      <c r="BGH846" s="257"/>
      <c r="BGI846" s="257"/>
      <c r="BGJ846" s="257"/>
      <c r="BGK846" s="257"/>
      <c r="BGL846" s="257"/>
      <c r="BGM846" s="257"/>
      <c r="BGN846" s="257"/>
      <c r="BGO846" s="257"/>
      <c r="BGP846" s="257"/>
      <c r="BGQ846" s="257"/>
      <c r="BGR846" s="257"/>
      <c r="BGS846" s="257"/>
      <c r="BGT846" s="257"/>
      <c r="BGU846" s="257"/>
      <c r="BGV846" s="257"/>
      <c r="BGW846" s="257"/>
      <c r="BGX846" s="257"/>
      <c r="BGY846" s="257"/>
      <c r="BGZ846" s="257"/>
      <c r="BHA846" s="257"/>
      <c r="BHB846" s="257"/>
      <c r="BHC846" s="257"/>
      <c r="BHD846" s="257"/>
      <c r="BHE846" s="257"/>
      <c r="BHF846" s="257"/>
      <c r="BHG846" s="257"/>
      <c r="BHH846" s="257"/>
      <c r="BHI846" s="257"/>
      <c r="BHJ846" s="257"/>
      <c r="BHK846" s="257"/>
      <c r="BHL846" s="257"/>
      <c r="BHM846" s="257"/>
      <c r="BHN846" s="257"/>
      <c r="BHO846" s="257"/>
      <c r="BHP846" s="257"/>
      <c r="BHQ846" s="257"/>
      <c r="BHR846" s="257"/>
      <c r="BHS846" s="257"/>
      <c r="BHT846" s="257"/>
      <c r="BHU846" s="257"/>
      <c r="BHV846" s="257"/>
      <c r="BHW846" s="257"/>
      <c r="BHX846" s="257"/>
      <c r="BHY846" s="257"/>
      <c r="BHZ846" s="257"/>
      <c r="BIA846" s="257"/>
      <c r="BIB846" s="257"/>
      <c r="BIC846" s="257"/>
      <c r="BID846" s="257"/>
      <c r="BIE846" s="257"/>
      <c r="BIF846" s="257"/>
      <c r="BIG846" s="257"/>
      <c r="BIH846" s="257"/>
      <c r="BII846" s="257"/>
      <c r="BIJ846" s="257"/>
      <c r="BIK846" s="257"/>
      <c r="BIL846" s="257"/>
      <c r="BIM846" s="257"/>
      <c r="BIN846" s="257"/>
      <c r="BIO846" s="257"/>
      <c r="BIP846" s="257"/>
      <c r="BIQ846" s="257"/>
      <c r="BIR846" s="257"/>
      <c r="BIS846" s="257"/>
      <c r="BIT846" s="257"/>
      <c r="BIU846" s="257"/>
      <c r="BIV846" s="257"/>
      <c r="BIW846" s="257"/>
      <c r="BIX846" s="257"/>
      <c r="BIY846" s="257"/>
      <c r="BIZ846" s="257"/>
      <c r="BJA846" s="257"/>
      <c r="BJB846" s="257"/>
      <c r="BJC846" s="257"/>
      <c r="BJD846" s="257"/>
      <c r="BJE846" s="257"/>
      <c r="BJF846" s="257"/>
      <c r="BJG846" s="257"/>
      <c r="BJH846" s="257"/>
      <c r="BJI846" s="257"/>
      <c r="BJJ846" s="257"/>
      <c r="BJK846" s="257"/>
      <c r="BJL846" s="257"/>
      <c r="BJM846" s="257"/>
      <c r="BJN846" s="257"/>
      <c r="BJO846" s="257"/>
      <c r="BJP846" s="257"/>
      <c r="BJQ846" s="257"/>
      <c r="BJR846" s="257"/>
      <c r="BJS846" s="257"/>
      <c r="BJT846" s="257"/>
      <c r="BJU846" s="257"/>
      <c r="BJV846" s="257"/>
      <c r="BJW846" s="257"/>
      <c r="BJX846" s="257"/>
      <c r="BJY846" s="257"/>
      <c r="BJZ846" s="257"/>
      <c r="BKA846" s="257"/>
      <c r="BKB846" s="257"/>
      <c r="BKC846" s="257"/>
      <c r="BKD846" s="257"/>
      <c r="BKE846" s="257"/>
      <c r="BKF846" s="257"/>
      <c r="BKG846" s="257"/>
      <c r="BKH846" s="257"/>
      <c r="BKI846" s="257"/>
      <c r="BKJ846" s="257"/>
      <c r="BKK846" s="257"/>
      <c r="BKL846" s="257"/>
      <c r="BKM846" s="257"/>
      <c r="BKN846" s="257"/>
      <c r="BKO846" s="257"/>
      <c r="BKP846" s="257"/>
      <c r="BKQ846" s="257"/>
      <c r="BKR846" s="257"/>
      <c r="BKS846" s="257"/>
      <c r="BKT846" s="257"/>
      <c r="BKU846" s="257"/>
      <c r="BKV846" s="257"/>
      <c r="BKW846" s="257"/>
      <c r="BKX846" s="257"/>
      <c r="BKY846" s="257"/>
      <c r="BKZ846" s="257"/>
      <c r="BLA846" s="257"/>
      <c r="BLB846" s="257"/>
      <c r="BLC846" s="257"/>
      <c r="BLD846" s="257"/>
      <c r="BLE846" s="257"/>
      <c r="BLF846" s="257"/>
      <c r="BLG846" s="257"/>
      <c r="BLH846" s="257"/>
      <c r="BLI846" s="257"/>
      <c r="BLJ846" s="257"/>
      <c r="BLK846" s="257"/>
      <c r="BLL846" s="257"/>
      <c r="BLM846" s="257"/>
      <c r="BLN846" s="257"/>
      <c r="BLO846" s="257"/>
      <c r="BLP846" s="257"/>
      <c r="BLQ846" s="257"/>
      <c r="BLR846" s="257"/>
      <c r="BLS846" s="257"/>
      <c r="BLT846" s="257"/>
      <c r="BLU846" s="257"/>
      <c r="BLV846" s="257"/>
      <c r="BLW846" s="257"/>
      <c r="BLX846" s="257"/>
      <c r="BLY846" s="257"/>
      <c r="BLZ846" s="257"/>
      <c r="BMA846" s="257"/>
      <c r="BMB846" s="257"/>
      <c r="BMC846" s="257"/>
      <c r="BMD846" s="257"/>
      <c r="BME846" s="257"/>
      <c r="BMF846" s="257"/>
      <c r="BMG846" s="257"/>
      <c r="BMH846" s="257"/>
      <c r="BMI846" s="257"/>
      <c r="BMJ846" s="257"/>
      <c r="BMK846" s="257"/>
      <c r="BML846" s="257"/>
      <c r="BMM846" s="257"/>
      <c r="BMN846" s="257"/>
      <c r="BMO846" s="257"/>
      <c r="BMP846" s="257"/>
      <c r="BMQ846" s="257"/>
      <c r="BMR846" s="257"/>
      <c r="BMS846" s="257"/>
      <c r="BMT846" s="257"/>
      <c r="BMU846" s="257"/>
      <c r="BMV846" s="257"/>
      <c r="BMW846" s="257"/>
      <c r="BMX846" s="257"/>
      <c r="BMY846" s="257"/>
      <c r="BMZ846" s="257"/>
      <c r="BNA846" s="257"/>
      <c r="BNB846" s="257"/>
      <c r="BNC846" s="257"/>
      <c r="BND846" s="257"/>
      <c r="BNE846" s="257"/>
      <c r="BNF846" s="257"/>
      <c r="BNG846" s="257"/>
      <c r="BNH846" s="257"/>
      <c r="BNI846" s="257"/>
      <c r="BNJ846" s="257"/>
      <c r="BNK846" s="257"/>
      <c r="BNL846" s="257"/>
      <c r="BNM846" s="257"/>
      <c r="BNN846" s="257"/>
      <c r="BNO846" s="257"/>
      <c r="BNP846" s="257"/>
      <c r="BNQ846" s="257"/>
      <c r="BNR846" s="257"/>
      <c r="BNS846" s="257"/>
      <c r="BNT846" s="257"/>
      <c r="BNU846" s="257"/>
      <c r="BNV846" s="257"/>
      <c r="BNW846" s="257"/>
      <c r="BNX846" s="257"/>
      <c r="BNY846" s="257"/>
      <c r="BNZ846" s="257"/>
      <c r="BOA846" s="257"/>
      <c r="BOB846" s="257"/>
      <c r="BOC846" s="257"/>
      <c r="BOD846" s="257"/>
      <c r="BOE846" s="257"/>
      <c r="BOF846" s="257"/>
      <c r="BOG846" s="257"/>
      <c r="BOH846" s="257"/>
      <c r="BOI846" s="257"/>
      <c r="BOJ846" s="257"/>
      <c r="BOK846" s="257"/>
      <c r="BOL846" s="257"/>
      <c r="BOM846" s="257"/>
      <c r="BON846" s="257"/>
      <c r="BOO846" s="257"/>
      <c r="BOP846" s="257"/>
      <c r="BOQ846" s="257"/>
      <c r="BOR846" s="257"/>
      <c r="BOS846" s="257"/>
      <c r="BOT846" s="257"/>
      <c r="BOU846" s="257"/>
      <c r="BOV846" s="257"/>
      <c r="BOW846" s="257"/>
      <c r="BOX846" s="257"/>
      <c r="BOY846" s="257"/>
      <c r="BOZ846" s="257"/>
      <c r="BPA846" s="257"/>
      <c r="BPB846" s="257"/>
      <c r="BPC846" s="257"/>
      <c r="BPD846" s="257"/>
      <c r="BPE846" s="257"/>
      <c r="BPF846" s="257"/>
      <c r="BPG846" s="257"/>
      <c r="BPH846" s="257"/>
      <c r="BPI846" s="257"/>
      <c r="BPJ846" s="257"/>
      <c r="BPK846" s="257"/>
      <c r="BPL846" s="257"/>
      <c r="BPM846" s="257"/>
      <c r="BPN846" s="257"/>
      <c r="BPO846" s="257"/>
      <c r="BPP846" s="257"/>
      <c r="BPQ846" s="257"/>
      <c r="BPR846" s="257"/>
      <c r="BPS846" s="257"/>
      <c r="BPT846" s="257"/>
      <c r="BPU846" s="257"/>
      <c r="BPV846" s="257"/>
      <c r="BPW846" s="257"/>
      <c r="BPX846" s="257"/>
      <c r="BPY846" s="257"/>
      <c r="BPZ846" s="257"/>
      <c r="BQA846" s="257"/>
      <c r="BQB846" s="257"/>
      <c r="BQC846" s="257"/>
      <c r="BQD846" s="257"/>
      <c r="BQE846" s="257"/>
      <c r="BQF846" s="257"/>
      <c r="BQG846" s="257"/>
      <c r="BQH846" s="257"/>
      <c r="BQI846" s="257"/>
      <c r="BQJ846" s="257"/>
      <c r="BQK846" s="257"/>
      <c r="BQL846" s="257"/>
      <c r="BQM846" s="257"/>
      <c r="BQN846" s="257"/>
      <c r="BQO846" s="257"/>
      <c r="BQP846" s="257"/>
      <c r="BQQ846" s="257"/>
      <c r="BQR846" s="257"/>
      <c r="BQS846" s="257"/>
      <c r="BQT846" s="257"/>
      <c r="BQU846" s="257"/>
      <c r="BQV846" s="257"/>
      <c r="BQW846" s="257"/>
      <c r="BQX846" s="257"/>
      <c r="BQY846" s="257"/>
      <c r="BQZ846" s="257"/>
      <c r="BRA846" s="257"/>
      <c r="BRB846" s="257"/>
      <c r="BRC846" s="257"/>
      <c r="BRD846" s="257"/>
      <c r="BRE846" s="257"/>
      <c r="BRF846" s="257"/>
      <c r="BRG846" s="257"/>
      <c r="BRH846" s="257"/>
      <c r="BRI846" s="257"/>
      <c r="BRJ846" s="257"/>
      <c r="BRK846" s="257"/>
      <c r="BRL846" s="257"/>
      <c r="BRM846" s="257"/>
      <c r="BRN846" s="257"/>
      <c r="BRO846" s="257"/>
      <c r="BRP846" s="257"/>
      <c r="BRQ846" s="257"/>
      <c r="BRR846" s="257"/>
      <c r="BRS846" s="257"/>
      <c r="BRT846" s="257"/>
      <c r="BRU846" s="257"/>
      <c r="BRV846" s="257"/>
      <c r="BRW846" s="257"/>
      <c r="BRX846" s="257"/>
      <c r="BRY846" s="257"/>
      <c r="BRZ846" s="257"/>
      <c r="BSA846" s="257"/>
      <c r="BSB846" s="257"/>
      <c r="BSC846" s="257"/>
      <c r="BSD846" s="257"/>
      <c r="BSE846" s="257"/>
      <c r="BSF846" s="257"/>
      <c r="BSG846" s="257"/>
      <c r="BSH846" s="257"/>
      <c r="BSI846" s="257"/>
      <c r="BSJ846" s="257"/>
      <c r="BSK846" s="257"/>
      <c r="BSL846" s="257"/>
      <c r="BSM846" s="257"/>
      <c r="BSN846" s="257"/>
      <c r="BSO846" s="257"/>
      <c r="BSP846" s="257"/>
      <c r="BSQ846" s="257"/>
      <c r="BSR846" s="257"/>
      <c r="BSS846" s="257"/>
      <c r="BST846" s="257"/>
      <c r="BSU846" s="257"/>
      <c r="BSV846" s="257"/>
      <c r="BSW846" s="257"/>
      <c r="BSX846" s="257"/>
      <c r="BSY846" s="257"/>
      <c r="BSZ846" s="257"/>
      <c r="BTA846" s="257"/>
      <c r="BTB846" s="257"/>
      <c r="BTC846" s="257"/>
      <c r="BTD846" s="257"/>
      <c r="BTE846" s="257"/>
      <c r="BTF846" s="257"/>
      <c r="BTG846" s="257"/>
      <c r="BTH846" s="257"/>
      <c r="BTI846" s="257"/>
      <c r="BTJ846" s="257"/>
      <c r="BTK846" s="257"/>
      <c r="BTL846" s="257"/>
      <c r="BTM846" s="257"/>
      <c r="BTN846" s="257"/>
      <c r="BTO846" s="257"/>
      <c r="BTP846" s="257"/>
      <c r="BTQ846" s="257"/>
      <c r="BTR846" s="257"/>
      <c r="BTS846" s="257"/>
      <c r="BTT846" s="257"/>
      <c r="BTU846" s="257"/>
      <c r="BTV846" s="257"/>
      <c r="BTW846" s="257"/>
      <c r="BTX846" s="257"/>
      <c r="BTY846" s="257"/>
      <c r="BTZ846" s="257"/>
      <c r="BUA846" s="257"/>
      <c r="BUB846" s="257"/>
      <c r="BUC846" s="257"/>
      <c r="BUD846" s="257"/>
      <c r="BUE846" s="257"/>
      <c r="BUF846" s="257"/>
      <c r="BUG846" s="257"/>
      <c r="BUH846" s="257"/>
      <c r="BUI846" s="257"/>
      <c r="BUJ846" s="257"/>
      <c r="BUK846" s="257"/>
      <c r="BUL846" s="257"/>
      <c r="BUM846" s="257"/>
      <c r="BUN846" s="257"/>
      <c r="BUO846" s="257"/>
      <c r="BUP846" s="257"/>
      <c r="BUQ846" s="257"/>
      <c r="BUR846" s="257"/>
      <c r="BUS846" s="257"/>
      <c r="BUT846" s="257"/>
      <c r="BUU846" s="257"/>
      <c r="BUV846" s="257"/>
      <c r="BUW846" s="257"/>
      <c r="BUX846" s="257"/>
      <c r="BUY846" s="257"/>
      <c r="BUZ846" s="257"/>
      <c r="BVA846" s="257"/>
      <c r="BVB846" s="257"/>
      <c r="BVC846" s="257"/>
      <c r="BVD846" s="257"/>
      <c r="BVE846" s="257"/>
      <c r="BVF846" s="257"/>
      <c r="BVG846" s="257"/>
      <c r="BVH846" s="257"/>
      <c r="BVI846" s="257"/>
      <c r="BVJ846" s="257"/>
      <c r="BVK846" s="257"/>
      <c r="BVL846" s="257"/>
      <c r="BVM846" s="257"/>
      <c r="BVN846" s="257"/>
      <c r="BVO846" s="257"/>
      <c r="BVP846" s="257"/>
      <c r="BVQ846" s="257"/>
      <c r="BVR846" s="257"/>
      <c r="BVS846" s="257"/>
      <c r="BVT846" s="257"/>
      <c r="BVU846" s="257"/>
      <c r="BVV846" s="257"/>
      <c r="BVW846" s="257"/>
      <c r="BVX846" s="257"/>
      <c r="BVY846" s="257"/>
      <c r="BVZ846" s="257"/>
      <c r="BWA846" s="257"/>
      <c r="BWB846" s="257"/>
      <c r="BWC846" s="257"/>
      <c r="BWD846" s="257"/>
      <c r="BWE846" s="257"/>
      <c r="BWF846" s="257"/>
      <c r="BWG846" s="257"/>
      <c r="BWH846" s="257"/>
      <c r="BWI846" s="257"/>
      <c r="BWJ846" s="257"/>
      <c r="BWK846" s="257"/>
      <c r="BWL846" s="257"/>
      <c r="BWM846" s="257"/>
      <c r="BWN846" s="257"/>
      <c r="BWO846" s="257"/>
      <c r="BWP846" s="257"/>
      <c r="BWQ846" s="257"/>
      <c r="BWR846" s="257"/>
      <c r="BWS846" s="257"/>
      <c r="BWT846" s="257"/>
      <c r="BWU846" s="257"/>
      <c r="BWV846" s="257"/>
      <c r="BWW846" s="257"/>
      <c r="BWX846" s="257"/>
      <c r="BWY846" s="257"/>
      <c r="BWZ846" s="257"/>
      <c r="BXA846" s="257"/>
      <c r="BXB846" s="257"/>
      <c r="BXC846" s="257"/>
      <c r="BXD846" s="257"/>
      <c r="BXE846" s="257"/>
      <c r="BXF846" s="257"/>
      <c r="BXG846" s="257"/>
      <c r="BXH846" s="257"/>
      <c r="BXI846" s="257"/>
      <c r="BXJ846" s="257"/>
      <c r="BXK846" s="257"/>
      <c r="BXL846" s="257"/>
      <c r="BXM846" s="257"/>
      <c r="BXN846" s="257"/>
      <c r="BXO846" s="257"/>
      <c r="BXP846" s="257"/>
      <c r="BXQ846" s="257"/>
      <c r="BXR846" s="257"/>
      <c r="BXS846" s="257"/>
      <c r="BXT846" s="257"/>
      <c r="BXU846" s="257"/>
      <c r="BXV846" s="257"/>
      <c r="BXW846" s="257"/>
      <c r="BXX846" s="257"/>
      <c r="BXY846" s="257"/>
      <c r="BXZ846" s="257"/>
      <c r="BYA846" s="257"/>
      <c r="BYB846" s="257"/>
      <c r="BYC846" s="257"/>
      <c r="BYD846" s="257"/>
      <c r="BYE846" s="257"/>
      <c r="BYF846" s="257"/>
      <c r="BYG846" s="257"/>
      <c r="BYH846" s="257"/>
      <c r="BYI846" s="257"/>
      <c r="BYJ846" s="257"/>
      <c r="BYK846" s="257"/>
      <c r="BYL846" s="257"/>
      <c r="BYM846" s="257"/>
      <c r="BYN846" s="257"/>
      <c r="BYO846" s="257"/>
      <c r="BYP846" s="257"/>
      <c r="BYQ846" s="257"/>
      <c r="BYR846" s="257"/>
      <c r="BYS846" s="257"/>
      <c r="BYT846" s="257"/>
      <c r="BYU846" s="257"/>
      <c r="BYV846" s="257"/>
      <c r="BYW846" s="257"/>
      <c r="BYX846" s="257"/>
      <c r="BYY846" s="257"/>
      <c r="BYZ846" s="257"/>
      <c r="BZA846" s="257"/>
      <c r="BZB846" s="257"/>
      <c r="BZC846" s="257"/>
      <c r="BZD846" s="257"/>
      <c r="BZE846" s="257"/>
      <c r="BZF846" s="257"/>
      <c r="BZG846" s="257"/>
      <c r="BZH846" s="257"/>
      <c r="BZI846" s="257"/>
      <c r="BZJ846" s="257"/>
      <c r="BZK846" s="257"/>
      <c r="BZL846" s="257"/>
      <c r="BZM846" s="257"/>
      <c r="BZN846" s="257"/>
      <c r="BZO846" s="257"/>
      <c r="BZP846" s="257"/>
      <c r="BZQ846" s="257"/>
      <c r="BZR846" s="257"/>
      <c r="BZS846" s="257"/>
      <c r="BZT846" s="257"/>
      <c r="BZU846" s="257"/>
      <c r="BZV846" s="257"/>
      <c r="BZW846" s="257"/>
      <c r="BZX846" s="257"/>
      <c r="BZY846" s="257"/>
      <c r="BZZ846" s="257"/>
      <c r="CAA846" s="257"/>
      <c r="CAB846" s="257"/>
      <c r="CAC846" s="257"/>
      <c r="CAD846" s="257"/>
      <c r="CAE846" s="257"/>
      <c r="CAF846" s="257"/>
      <c r="CAG846" s="257"/>
      <c r="CAH846" s="257"/>
      <c r="CAI846" s="257"/>
      <c r="CAJ846" s="257"/>
      <c r="CAK846" s="257"/>
      <c r="CAL846" s="257"/>
      <c r="CAM846" s="257"/>
      <c r="CAN846" s="257"/>
      <c r="CAO846" s="257"/>
      <c r="CAP846" s="257"/>
      <c r="CAQ846" s="257"/>
      <c r="CAR846" s="257"/>
      <c r="CAS846" s="257"/>
      <c r="CAT846" s="257"/>
      <c r="CAU846" s="257"/>
      <c r="CAV846" s="257"/>
      <c r="CAW846" s="257"/>
      <c r="CAX846" s="257"/>
      <c r="CAY846" s="257"/>
      <c r="CAZ846" s="257"/>
      <c r="CBA846" s="257"/>
      <c r="CBB846" s="257"/>
      <c r="CBC846" s="257"/>
      <c r="CBD846" s="257"/>
      <c r="CBE846" s="257"/>
      <c r="CBF846" s="257"/>
      <c r="CBG846" s="257"/>
      <c r="CBH846" s="257"/>
      <c r="CBI846" s="257"/>
      <c r="CBJ846" s="257"/>
      <c r="CBK846" s="257"/>
      <c r="CBL846" s="257"/>
      <c r="CBM846" s="257"/>
      <c r="CBN846" s="257"/>
      <c r="CBO846" s="257"/>
      <c r="CBP846" s="257"/>
      <c r="CBQ846" s="257"/>
      <c r="CBR846" s="257"/>
      <c r="CBS846" s="257"/>
      <c r="CBT846" s="257"/>
      <c r="CBU846" s="257"/>
      <c r="CBV846" s="257"/>
      <c r="CBW846" s="257"/>
      <c r="CBX846" s="257"/>
      <c r="CBY846" s="257"/>
      <c r="CBZ846" s="257"/>
      <c r="CCA846" s="257"/>
      <c r="CCB846" s="257"/>
      <c r="CCC846" s="257"/>
      <c r="CCD846" s="257"/>
      <c r="CCE846" s="257"/>
      <c r="CCF846" s="257"/>
      <c r="CCG846" s="257"/>
      <c r="CCH846" s="257"/>
      <c r="CCI846" s="257"/>
      <c r="CCJ846" s="257"/>
      <c r="CCK846" s="257"/>
      <c r="CCL846" s="257"/>
      <c r="CCM846" s="257"/>
      <c r="CCN846" s="257"/>
      <c r="CCO846" s="257"/>
      <c r="CCP846" s="257"/>
      <c r="CCQ846" s="257"/>
      <c r="CCR846" s="257"/>
      <c r="CCS846" s="257"/>
      <c r="CCT846" s="257"/>
      <c r="CCU846" s="257"/>
      <c r="CCV846" s="257"/>
      <c r="CCW846" s="257"/>
      <c r="CCX846" s="257"/>
      <c r="CCY846" s="257"/>
      <c r="CCZ846" s="257"/>
      <c r="CDA846" s="257"/>
      <c r="CDB846" s="257"/>
      <c r="CDC846" s="257"/>
      <c r="CDD846" s="257"/>
      <c r="CDE846" s="257"/>
      <c r="CDF846" s="257"/>
      <c r="CDG846" s="257"/>
      <c r="CDH846" s="257"/>
      <c r="CDI846" s="257"/>
      <c r="CDJ846" s="257"/>
      <c r="CDK846" s="257"/>
      <c r="CDL846" s="257"/>
      <c r="CDM846" s="257"/>
      <c r="CDN846" s="257"/>
      <c r="CDO846" s="257"/>
      <c r="CDP846" s="257"/>
      <c r="CDQ846" s="257"/>
      <c r="CDR846" s="257"/>
      <c r="CDS846" s="257"/>
      <c r="CDT846" s="257"/>
      <c r="CDU846" s="257"/>
      <c r="CDV846" s="257"/>
      <c r="CDW846" s="257"/>
      <c r="CDX846" s="257"/>
      <c r="CDY846" s="257"/>
      <c r="CDZ846" s="257"/>
      <c r="CEA846" s="257"/>
      <c r="CEB846" s="257"/>
      <c r="CEC846" s="257"/>
      <c r="CED846" s="257"/>
      <c r="CEE846" s="257"/>
      <c r="CEF846" s="257"/>
      <c r="CEG846" s="257"/>
      <c r="CEH846" s="257"/>
      <c r="CEI846" s="257"/>
      <c r="CEJ846" s="257"/>
      <c r="CEK846" s="257"/>
      <c r="CEL846" s="257"/>
      <c r="CEM846" s="257"/>
      <c r="CEN846" s="257"/>
      <c r="CEO846" s="257"/>
      <c r="CEP846" s="257"/>
      <c r="CEQ846" s="257"/>
      <c r="CER846" s="257"/>
      <c r="CES846" s="257"/>
      <c r="CET846" s="257"/>
      <c r="CEU846" s="257"/>
      <c r="CEV846" s="257"/>
      <c r="CEW846" s="257"/>
      <c r="CEX846" s="257"/>
      <c r="CEY846" s="257"/>
      <c r="CEZ846" s="257"/>
      <c r="CFA846" s="257"/>
      <c r="CFB846" s="257"/>
      <c r="CFC846" s="257"/>
      <c r="CFD846" s="257"/>
      <c r="CFE846" s="257"/>
      <c r="CFF846" s="257"/>
      <c r="CFG846" s="257"/>
      <c r="CFH846" s="257"/>
      <c r="CFI846" s="257"/>
      <c r="CFJ846" s="257"/>
      <c r="CFK846" s="257"/>
      <c r="CFL846" s="257"/>
      <c r="CFM846" s="257"/>
      <c r="CFN846" s="257"/>
      <c r="CFO846" s="257"/>
      <c r="CFP846" s="257"/>
      <c r="CFQ846" s="257"/>
      <c r="CFR846" s="257"/>
      <c r="CFS846" s="257"/>
      <c r="CFT846" s="257"/>
      <c r="CFU846" s="257"/>
      <c r="CFV846" s="257"/>
      <c r="CFW846" s="257"/>
      <c r="CFX846" s="257"/>
      <c r="CFY846" s="257"/>
      <c r="CFZ846" s="257"/>
      <c r="CGA846" s="257"/>
      <c r="CGB846" s="257"/>
      <c r="CGC846" s="257"/>
      <c r="CGD846" s="257"/>
      <c r="CGE846" s="257"/>
      <c r="CGF846" s="257"/>
      <c r="CGG846" s="257"/>
      <c r="CGH846" s="257"/>
      <c r="CGI846" s="257"/>
      <c r="CGJ846" s="257"/>
      <c r="CGK846" s="257"/>
      <c r="CGL846" s="257"/>
      <c r="CGM846" s="257"/>
      <c r="CGN846" s="257"/>
      <c r="CGO846" s="257"/>
      <c r="CGP846" s="257"/>
      <c r="CGQ846" s="257"/>
      <c r="CGR846" s="257"/>
      <c r="CGS846" s="257"/>
      <c r="CGT846" s="257"/>
      <c r="CGU846" s="257"/>
      <c r="CGV846" s="257"/>
      <c r="CGW846" s="257"/>
      <c r="CGX846" s="257"/>
      <c r="CGY846" s="257"/>
      <c r="CGZ846" s="257"/>
      <c r="CHA846" s="257"/>
      <c r="CHB846" s="257"/>
      <c r="CHC846" s="257"/>
      <c r="CHD846" s="257"/>
      <c r="CHE846" s="257"/>
      <c r="CHF846" s="257"/>
      <c r="CHG846" s="257"/>
      <c r="CHH846" s="257"/>
      <c r="CHI846" s="257"/>
      <c r="CHJ846" s="257"/>
      <c r="CHK846" s="257"/>
      <c r="CHL846" s="257"/>
      <c r="CHM846" s="257"/>
      <c r="CHN846" s="257"/>
      <c r="CHO846" s="257"/>
      <c r="CHP846" s="257"/>
      <c r="CHQ846" s="257"/>
      <c r="CHR846" s="257"/>
      <c r="CHS846" s="257"/>
      <c r="CHT846" s="257"/>
      <c r="CHU846" s="257"/>
      <c r="CHV846" s="257"/>
      <c r="CHW846" s="257"/>
      <c r="CHX846" s="257"/>
      <c r="CHY846" s="257"/>
      <c r="CHZ846" s="257"/>
      <c r="CIA846" s="257"/>
      <c r="CIB846" s="257"/>
      <c r="CIC846" s="257"/>
      <c r="CID846" s="257"/>
      <c r="CIE846" s="257"/>
      <c r="CIF846" s="257"/>
      <c r="CIG846" s="257"/>
      <c r="CIH846" s="257"/>
      <c r="CII846" s="257"/>
      <c r="CIJ846" s="257"/>
      <c r="CIK846" s="257"/>
      <c r="CIL846" s="257"/>
      <c r="CIM846" s="257"/>
      <c r="CIN846" s="257"/>
      <c r="CIO846" s="257"/>
      <c r="CIP846" s="257"/>
      <c r="CIQ846" s="257"/>
      <c r="CIR846" s="257"/>
      <c r="CIS846" s="257"/>
      <c r="CIT846" s="257"/>
      <c r="CIU846" s="257"/>
      <c r="CIV846" s="257"/>
      <c r="CIW846" s="257"/>
      <c r="CIX846" s="257"/>
      <c r="CIY846" s="257"/>
      <c r="CIZ846" s="257"/>
      <c r="CJA846" s="257"/>
      <c r="CJB846" s="257"/>
      <c r="CJC846" s="257"/>
      <c r="CJD846" s="257"/>
      <c r="CJE846" s="257"/>
      <c r="CJF846" s="257"/>
      <c r="CJG846" s="257"/>
      <c r="CJH846" s="257"/>
      <c r="CJI846" s="257"/>
      <c r="CJJ846" s="257"/>
      <c r="CJK846" s="257"/>
      <c r="CJL846" s="257"/>
      <c r="CJM846" s="257"/>
      <c r="CJN846" s="257"/>
      <c r="CJO846" s="257"/>
      <c r="CJP846" s="257"/>
      <c r="CJQ846" s="257"/>
      <c r="CJR846" s="257"/>
      <c r="CJS846" s="257"/>
      <c r="CJT846" s="257"/>
      <c r="CJU846" s="257"/>
      <c r="CJV846" s="257"/>
      <c r="CJW846" s="257"/>
      <c r="CJX846" s="257"/>
      <c r="CJY846" s="257"/>
      <c r="CJZ846" s="257"/>
      <c r="CKA846" s="257"/>
      <c r="CKB846" s="257"/>
      <c r="CKC846" s="257"/>
      <c r="CKD846" s="257"/>
      <c r="CKE846" s="257"/>
      <c r="CKF846" s="257"/>
      <c r="CKG846" s="257"/>
      <c r="CKH846" s="257"/>
      <c r="CKI846" s="257"/>
      <c r="CKJ846" s="257"/>
      <c r="CKK846" s="257"/>
      <c r="CKL846" s="257"/>
      <c r="CKM846" s="257"/>
      <c r="CKN846" s="257"/>
      <c r="CKO846" s="257"/>
      <c r="CKP846" s="257"/>
      <c r="CKQ846" s="257"/>
      <c r="CKR846" s="257"/>
      <c r="CKS846" s="257"/>
      <c r="CKT846" s="257"/>
      <c r="CKU846" s="257"/>
      <c r="CKV846" s="257"/>
      <c r="CKW846" s="257"/>
      <c r="CKX846" s="257"/>
      <c r="CKY846" s="257"/>
      <c r="CKZ846" s="257"/>
      <c r="CLA846" s="257"/>
      <c r="CLB846" s="257"/>
      <c r="CLC846" s="257"/>
      <c r="CLD846" s="257"/>
      <c r="CLE846" s="257"/>
      <c r="CLF846" s="257"/>
      <c r="CLG846" s="257"/>
      <c r="CLH846" s="257"/>
      <c r="CLI846" s="257"/>
      <c r="CLJ846" s="257"/>
      <c r="CLK846" s="257"/>
      <c r="CLL846" s="257"/>
      <c r="CLM846" s="257"/>
      <c r="CLN846" s="257"/>
      <c r="CLO846" s="257"/>
      <c r="CLP846" s="257"/>
      <c r="CLQ846" s="257"/>
      <c r="CLR846" s="257"/>
      <c r="CLS846" s="257"/>
      <c r="CLT846" s="257"/>
      <c r="CLU846" s="257"/>
      <c r="CLV846" s="257"/>
      <c r="CLW846" s="257"/>
      <c r="CLX846" s="257"/>
      <c r="CLY846" s="257"/>
      <c r="CLZ846" s="257"/>
      <c r="CMA846" s="257"/>
      <c r="CMB846" s="257"/>
      <c r="CMC846" s="257"/>
      <c r="CMD846" s="257"/>
      <c r="CME846" s="257"/>
      <c r="CMF846" s="257"/>
      <c r="CMG846" s="257"/>
      <c r="CMH846" s="257"/>
      <c r="CMI846" s="257"/>
      <c r="CMJ846" s="257"/>
      <c r="CMK846" s="257"/>
      <c r="CML846" s="257"/>
      <c r="CMM846" s="257"/>
      <c r="CMN846" s="257"/>
      <c r="CMO846" s="257"/>
      <c r="CMP846" s="257"/>
      <c r="CMQ846" s="257"/>
      <c r="CMR846" s="257"/>
      <c r="CMS846" s="257"/>
      <c r="CMT846" s="257"/>
      <c r="CMU846" s="257"/>
      <c r="CMV846" s="257"/>
      <c r="CMW846" s="257"/>
      <c r="CMX846" s="257"/>
      <c r="CMY846" s="257"/>
      <c r="CMZ846" s="257"/>
      <c r="CNA846" s="257"/>
      <c r="CNB846" s="257"/>
      <c r="CNC846" s="257"/>
      <c r="CND846" s="257"/>
      <c r="CNE846" s="257"/>
      <c r="CNF846" s="257"/>
      <c r="CNG846" s="257"/>
      <c r="CNH846" s="257"/>
      <c r="CNI846" s="257"/>
      <c r="CNJ846" s="257"/>
      <c r="CNK846" s="257"/>
      <c r="CNL846" s="257"/>
      <c r="CNM846" s="257"/>
      <c r="CNN846" s="257"/>
      <c r="CNO846" s="257"/>
      <c r="CNP846" s="257"/>
      <c r="CNQ846" s="257"/>
      <c r="CNR846" s="257"/>
      <c r="CNS846" s="257"/>
      <c r="CNT846" s="257"/>
      <c r="CNU846" s="257"/>
      <c r="CNV846" s="257"/>
      <c r="CNW846" s="257"/>
      <c r="CNX846" s="257"/>
      <c r="CNY846" s="257"/>
      <c r="CNZ846" s="257"/>
      <c r="COA846" s="257"/>
      <c r="COB846" s="257"/>
      <c r="COC846" s="257"/>
      <c r="COD846" s="257"/>
      <c r="COE846" s="257"/>
      <c r="COF846" s="257"/>
      <c r="COG846" s="257"/>
      <c r="COH846" s="257"/>
      <c r="COI846" s="257"/>
      <c r="COJ846" s="257"/>
      <c r="COK846" s="257"/>
      <c r="COL846" s="257"/>
      <c r="COM846" s="257"/>
      <c r="CON846" s="257"/>
      <c r="COO846" s="257"/>
      <c r="COP846" s="257"/>
      <c r="COQ846" s="257"/>
      <c r="COR846" s="257"/>
      <c r="COS846" s="257"/>
      <c r="COT846" s="257"/>
      <c r="COU846" s="257"/>
      <c r="COV846" s="257"/>
      <c r="COW846" s="257"/>
      <c r="COX846" s="257"/>
      <c r="COY846" s="257"/>
      <c r="COZ846" s="257"/>
      <c r="CPA846" s="257"/>
      <c r="CPB846" s="257"/>
      <c r="CPC846" s="257"/>
      <c r="CPD846" s="257"/>
      <c r="CPE846" s="257"/>
      <c r="CPF846" s="257"/>
      <c r="CPG846" s="257"/>
      <c r="CPH846" s="257"/>
      <c r="CPI846" s="257"/>
      <c r="CPJ846" s="257"/>
      <c r="CPK846" s="257"/>
      <c r="CPL846" s="257"/>
      <c r="CPM846" s="257"/>
      <c r="CPN846" s="257"/>
      <c r="CPO846" s="257"/>
      <c r="CPP846" s="257"/>
      <c r="CPQ846" s="257"/>
      <c r="CPR846" s="257"/>
      <c r="CPS846" s="257"/>
      <c r="CPT846" s="257"/>
      <c r="CPU846" s="257"/>
      <c r="CPV846" s="257"/>
      <c r="CPW846" s="257"/>
      <c r="CPX846" s="257"/>
      <c r="CPY846" s="257"/>
      <c r="CPZ846" s="257"/>
      <c r="CQA846" s="257"/>
      <c r="CQB846" s="257"/>
      <c r="CQC846" s="257"/>
      <c r="CQD846" s="257"/>
      <c r="CQE846" s="257"/>
      <c r="CQF846" s="257"/>
      <c r="CQG846" s="257"/>
      <c r="CQH846" s="257"/>
      <c r="CQI846" s="257"/>
      <c r="CQJ846" s="257"/>
      <c r="CQK846" s="257"/>
      <c r="CQL846" s="257"/>
      <c r="CQM846" s="257"/>
      <c r="CQN846" s="257"/>
      <c r="CQO846" s="257"/>
      <c r="CQP846" s="257"/>
      <c r="CQQ846" s="257"/>
      <c r="CQR846" s="257"/>
      <c r="CQS846" s="257"/>
      <c r="CQT846" s="257"/>
      <c r="CQU846" s="257"/>
      <c r="CQV846" s="257"/>
      <c r="CQW846" s="257"/>
      <c r="CQX846" s="257"/>
      <c r="CQY846" s="257"/>
      <c r="CQZ846" s="257"/>
      <c r="CRA846" s="257"/>
      <c r="CRB846" s="257"/>
      <c r="CRC846" s="257"/>
      <c r="CRD846" s="257"/>
      <c r="CRE846" s="257"/>
      <c r="CRF846" s="257"/>
      <c r="CRG846" s="257"/>
      <c r="CRH846" s="257"/>
      <c r="CRI846" s="257"/>
      <c r="CRJ846" s="257"/>
      <c r="CRK846" s="257"/>
      <c r="CRL846" s="257"/>
      <c r="CRM846" s="257"/>
      <c r="CRN846" s="257"/>
      <c r="CRO846" s="257"/>
      <c r="CRP846" s="257"/>
      <c r="CRQ846" s="257"/>
      <c r="CRR846" s="257"/>
      <c r="CRS846" s="257"/>
      <c r="CRT846" s="257"/>
      <c r="CRU846" s="257"/>
      <c r="CRV846" s="257"/>
      <c r="CRW846" s="257"/>
      <c r="CRX846" s="257"/>
      <c r="CRY846" s="257"/>
      <c r="CRZ846" s="257"/>
      <c r="CSA846" s="257"/>
      <c r="CSB846" s="257"/>
      <c r="CSC846" s="257"/>
      <c r="CSD846" s="257"/>
      <c r="CSE846" s="257"/>
      <c r="CSF846" s="257"/>
      <c r="CSG846" s="257"/>
      <c r="CSH846" s="257"/>
      <c r="CSI846" s="257"/>
      <c r="CSJ846" s="257"/>
      <c r="CSK846" s="257"/>
      <c r="CSL846" s="257"/>
      <c r="CSM846" s="257"/>
      <c r="CSN846" s="257"/>
      <c r="CSO846" s="257"/>
      <c r="CSP846" s="257"/>
      <c r="CSQ846" s="257"/>
      <c r="CSR846" s="257"/>
      <c r="CSS846" s="257"/>
      <c r="CST846" s="257"/>
      <c r="CSU846" s="257"/>
      <c r="CSV846" s="257"/>
      <c r="CSW846" s="257"/>
      <c r="CSX846" s="257"/>
      <c r="CSY846" s="257"/>
      <c r="CSZ846" s="257"/>
      <c r="CTA846" s="257"/>
      <c r="CTB846" s="257"/>
      <c r="CTC846" s="257"/>
      <c r="CTD846" s="257"/>
      <c r="CTE846" s="257"/>
      <c r="CTF846" s="257"/>
      <c r="CTG846" s="257"/>
      <c r="CTH846" s="257"/>
      <c r="CTI846" s="257"/>
      <c r="CTJ846" s="257"/>
      <c r="CTK846" s="257"/>
      <c r="CTL846" s="257"/>
      <c r="CTM846" s="257"/>
      <c r="CTN846" s="257"/>
      <c r="CTO846" s="257"/>
      <c r="CTP846" s="257"/>
      <c r="CTQ846" s="257"/>
      <c r="CTR846" s="257"/>
      <c r="CTS846" s="257"/>
      <c r="CTT846" s="257"/>
      <c r="CTU846" s="257"/>
      <c r="CTV846" s="257"/>
      <c r="CTW846" s="257"/>
      <c r="CTX846" s="257"/>
      <c r="CTY846" s="257"/>
      <c r="CTZ846" s="257"/>
      <c r="CUA846" s="257"/>
      <c r="CUB846" s="257"/>
      <c r="CUC846" s="257"/>
      <c r="CUD846" s="257"/>
      <c r="CUE846" s="257"/>
      <c r="CUF846" s="257"/>
      <c r="CUG846" s="257"/>
      <c r="CUH846" s="257"/>
      <c r="CUI846" s="257"/>
      <c r="CUJ846" s="257"/>
      <c r="CUK846" s="257"/>
      <c r="CUL846" s="257"/>
      <c r="CUM846" s="257"/>
      <c r="CUN846" s="257"/>
      <c r="CUO846" s="257"/>
      <c r="CUP846" s="257"/>
      <c r="CUQ846" s="257"/>
      <c r="CUR846" s="257"/>
      <c r="CUS846" s="257"/>
      <c r="CUT846" s="257"/>
      <c r="CUU846" s="257"/>
      <c r="CUV846" s="257"/>
      <c r="CUW846" s="257"/>
      <c r="CUX846" s="257"/>
      <c r="CUY846" s="257"/>
      <c r="CUZ846" s="257"/>
      <c r="CVA846" s="257"/>
      <c r="CVB846" s="257"/>
      <c r="CVC846" s="257"/>
      <c r="CVD846" s="257"/>
      <c r="CVE846" s="257"/>
      <c r="CVF846" s="257"/>
      <c r="CVG846" s="257"/>
      <c r="CVH846" s="257"/>
      <c r="CVI846" s="257"/>
      <c r="CVJ846" s="257"/>
      <c r="CVK846" s="257"/>
      <c r="CVL846" s="257"/>
      <c r="CVM846" s="257"/>
      <c r="CVN846" s="257"/>
      <c r="CVO846" s="257"/>
      <c r="CVP846" s="257"/>
      <c r="CVQ846" s="257"/>
      <c r="CVR846" s="257"/>
      <c r="CVS846" s="257"/>
      <c r="CVT846" s="257"/>
      <c r="CVU846" s="257"/>
      <c r="CVV846" s="257"/>
      <c r="CVW846" s="257"/>
      <c r="CVX846" s="257"/>
      <c r="CVY846" s="257"/>
      <c r="CVZ846" s="257"/>
      <c r="CWA846" s="257"/>
      <c r="CWB846" s="257"/>
      <c r="CWC846" s="257"/>
      <c r="CWD846" s="257"/>
      <c r="CWE846" s="257"/>
      <c r="CWF846" s="257"/>
      <c r="CWG846" s="257"/>
      <c r="CWH846" s="257"/>
      <c r="CWI846" s="257"/>
      <c r="CWJ846" s="257"/>
      <c r="CWK846" s="257"/>
      <c r="CWL846" s="257"/>
      <c r="CWM846" s="257"/>
      <c r="CWN846" s="257"/>
      <c r="CWO846" s="257"/>
      <c r="CWP846" s="257"/>
      <c r="CWQ846" s="257"/>
      <c r="CWR846" s="257"/>
      <c r="CWS846" s="257"/>
      <c r="CWT846" s="257"/>
      <c r="CWU846" s="257"/>
      <c r="CWV846" s="257"/>
      <c r="CWW846" s="257"/>
      <c r="CWX846" s="257"/>
      <c r="CWY846" s="257"/>
      <c r="CWZ846" s="257"/>
      <c r="CXA846" s="257"/>
      <c r="CXB846" s="257"/>
      <c r="CXC846" s="257"/>
      <c r="CXD846" s="257"/>
      <c r="CXE846" s="257"/>
      <c r="CXF846" s="257"/>
      <c r="CXG846" s="257"/>
      <c r="CXH846" s="257"/>
      <c r="CXI846" s="257"/>
      <c r="CXJ846" s="257"/>
      <c r="CXK846" s="257"/>
      <c r="CXL846" s="257"/>
      <c r="CXM846" s="257"/>
      <c r="CXN846" s="257"/>
      <c r="CXO846" s="257"/>
      <c r="CXP846" s="257"/>
      <c r="CXQ846" s="257"/>
      <c r="CXR846" s="257"/>
      <c r="CXS846" s="257"/>
      <c r="CXT846" s="257"/>
      <c r="CXU846" s="257"/>
      <c r="CXV846" s="257"/>
      <c r="CXW846" s="257"/>
      <c r="CXX846" s="257"/>
      <c r="CXY846" s="257"/>
      <c r="CXZ846" s="257"/>
      <c r="CYA846" s="257"/>
      <c r="CYB846" s="257"/>
      <c r="CYC846" s="257"/>
      <c r="CYD846" s="257"/>
      <c r="CYE846" s="257"/>
      <c r="CYF846" s="257"/>
      <c r="CYG846" s="257"/>
      <c r="CYH846" s="257"/>
      <c r="CYI846" s="257"/>
      <c r="CYJ846" s="257"/>
      <c r="CYK846" s="257"/>
      <c r="CYL846" s="257"/>
      <c r="CYM846" s="257"/>
      <c r="CYN846" s="257"/>
      <c r="CYO846" s="257"/>
      <c r="CYP846" s="257"/>
      <c r="CYQ846" s="257"/>
      <c r="CYR846" s="257"/>
      <c r="CYS846" s="257"/>
      <c r="CYT846" s="257"/>
      <c r="CYU846" s="257"/>
      <c r="CYV846" s="257"/>
      <c r="CYW846" s="257"/>
      <c r="CYX846" s="257"/>
      <c r="CYY846" s="257"/>
      <c r="CYZ846" s="257"/>
      <c r="CZA846" s="257"/>
      <c r="CZB846" s="257"/>
      <c r="CZC846" s="257"/>
      <c r="CZD846" s="257"/>
      <c r="CZE846" s="257"/>
      <c r="CZF846" s="257"/>
      <c r="CZG846" s="257"/>
      <c r="CZH846" s="257"/>
      <c r="CZI846" s="257"/>
      <c r="CZJ846" s="257"/>
      <c r="CZK846" s="257"/>
      <c r="CZL846" s="257"/>
      <c r="CZM846" s="257"/>
      <c r="CZN846" s="257"/>
      <c r="CZO846" s="257"/>
      <c r="CZP846" s="257"/>
      <c r="CZQ846" s="257"/>
      <c r="CZR846" s="257"/>
      <c r="CZS846" s="257"/>
      <c r="CZT846" s="257"/>
      <c r="CZU846" s="257"/>
      <c r="CZV846" s="257"/>
      <c r="CZW846" s="257"/>
      <c r="CZX846" s="257"/>
      <c r="CZY846" s="257"/>
      <c r="CZZ846" s="257"/>
      <c r="DAA846" s="257"/>
      <c r="DAB846" s="257"/>
      <c r="DAC846" s="257"/>
      <c r="DAD846" s="257"/>
      <c r="DAE846" s="257"/>
      <c r="DAF846" s="257"/>
      <c r="DAG846" s="257"/>
      <c r="DAH846" s="257"/>
      <c r="DAI846" s="257"/>
      <c r="DAJ846" s="257"/>
      <c r="DAK846" s="257"/>
      <c r="DAL846" s="257"/>
      <c r="DAM846" s="257"/>
      <c r="DAN846" s="257"/>
      <c r="DAO846" s="257"/>
      <c r="DAP846" s="257"/>
      <c r="DAQ846" s="257"/>
      <c r="DAR846" s="257"/>
      <c r="DAS846" s="257"/>
      <c r="DAT846" s="257"/>
      <c r="DAU846" s="257"/>
      <c r="DAV846" s="257"/>
      <c r="DAW846" s="257"/>
      <c r="DAX846" s="257"/>
      <c r="DAY846" s="257"/>
      <c r="DAZ846" s="257"/>
      <c r="DBA846" s="257"/>
      <c r="DBB846" s="257"/>
      <c r="DBC846" s="257"/>
      <c r="DBD846" s="257"/>
      <c r="DBE846" s="257"/>
      <c r="DBF846" s="257"/>
      <c r="DBG846" s="257"/>
      <c r="DBH846" s="257"/>
      <c r="DBI846" s="257"/>
      <c r="DBJ846" s="257"/>
      <c r="DBK846" s="257"/>
      <c r="DBL846" s="257"/>
      <c r="DBM846" s="257"/>
      <c r="DBN846" s="257"/>
      <c r="DBO846" s="257"/>
      <c r="DBP846" s="257"/>
      <c r="DBQ846" s="257"/>
      <c r="DBR846" s="257"/>
      <c r="DBS846" s="257"/>
      <c r="DBT846" s="257"/>
      <c r="DBU846" s="257"/>
      <c r="DBV846" s="257"/>
      <c r="DBW846" s="257"/>
      <c r="DBX846" s="257"/>
      <c r="DBY846" s="257"/>
      <c r="DBZ846" s="257"/>
      <c r="DCA846" s="257"/>
      <c r="DCB846" s="257"/>
      <c r="DCC846" s="257"/>
      <c r="DCD846" s="257"/>
      <c r="DCE846" s="257"/>
      <c r="DCF846" s="257"/>
      <c r="DCG846" s="257"/>
      <c r="DCH846" s="257"/>
      <c r="DCI846" s="257"/>
      <c r="DCJ846" s="257"/>
      <c r="DCK846" s="257"/>
      <c r="DCL846" s="257"/>
      <c r="DCM846" s="257"/>
      <c r="DCN846" s="257"/>
      <c r="DCO846" s="257"/>
      <c r="DCP846" s="257"/>
      <c r="DCQ846" s="257"/>
      <c r="DCR846" s="257"/>
      <c r="DCS846" s="257"/>
      <c r="DCT846" s="257"/>
      <c r="DCU846" s="257"/>
      <c r="DCV846" s="257"/>
      <c r="DCW846" s="257"/>
      <c r="DCX846" s="257"/>
      <c r="DCY846" s="257"/>
      <c r="DCZ846" s="257"/>
      <c r="DDA846" s="257"/>
      <c r="DDB846" s="257"/>
      <c r="DDC846" s="257"/>
      <c r="DDD846" s="257"/>
      <c r="DDE846" s="257"/>
      <c r="DDF846" s="257"/>
      <c r="DDG846" s="257"/>
      <c r="DDH846" s="257"/>
      <c r="DDI846" s="257"/>
      <c r="DDJ846" s="257"/>
      <c r="DDK846" s="257"/>
      <c r="DDL846" s="257"/>
      <c r="DDM846" s="257"/>
      <c r="DDN846" s="257"/>
      <c r="DDO846" s="257"/>
      <c r="DDP846" s="257"/>
      <c r="DDQ846" s="257"/>
      <c r="DDR846" s="257"/>
      <c r="DDS846" s="257"/>
      <c r="DDT846" s="257"/>
      <c r="DDU846" s="257"/>
      <c r="DDV846" s="257"/>
      <c r="DDW846" s="257"/>
      <c r="DDX846" s="257"/>
      <c r="DDY846" s="257"/>
      <c r="DDZ846" s="257"/>
      <c r="DEA846" s="257"/>
      <c r="DEB846" s="257"/>
      <c r="DEC846" s="257"/>
      <c r="DED846" s="257"/>
      <c r="DEE846" s="257"/>
      <c r="DEF846" s="257"/>
      <c r="DEG846" s="257"/>
      <c r="DEH846" s="257"/>
      <c r="DEI846" s="257"/>
      <c r="DEJ846" s="257"/>
      <c r="DEK846" s="257"/>
      <c r="DEL846" s="257"/>
      <c r="DEM846" s="257"/>
      <c r="DEN846" s="257"/>
      <c r="DEO846" s="257"/>
      <c r="DEP846" s="257"/>
      <c r="DEQ846" s="257"/>
      <c r="DER846" s="257"/>
      <c r="DES846" s="257"/>
      <c r="DET846" s="257"/>
      <c r="DEU846" s="257"/>
      <c r="DEV846" s="257"/>
      <c r="DEW846" s="257"/>
      <c r="DEX846" s="257"/>
      <c r="DEY846" s="257"/>
      <c r="DEZ846" s="257"/>
      <c r="DFA846" s="257"/>
      <c r="DFB846" s="257"/>
      <c r="DFC846" s="257"/>
      <c r="DFD846" s="257"/>
      <c r="DFE846" s="257"/>
      <c r="DFF846" s="257"/>
      <c r="DFG846" s="257"/>
      <c r="DFH846" s="257"/>
      <c r="DFI846" s="257"/>
      <c r="DFJ846" s="257"/>
      <c r="DFK846" s="257"/>
      <c r="DFL846" s="257"/>
      <c r="DFM846" s="257"/>
      <c r="DFN846" s="257"/>
      <c r="DFO846" s="257"/>
      <c r="DFP846" s="257"/>
      <c r="DFQ846" s="257"/>
      <c r="DFR846" s="257"/>
      <c r="DFS846" s="257"/>
      <c r="DFT846" s="257"/>
      <c r="DFU846" s="257"/>
      <c r="DFV846" s="257"/>
      <c r="DFW846" s="257"/>
      <c r="DFX846" s="257"/>
      <c r="DFY846" s="257"/>
      <c r="DFZ846" s="257"/>
      <c r="DGA846" s="257"/>
      <c r="DGB846" s="257"/>
      <c r="DGC846" s="257"/>
      <c r="DGD846" s="257"/>
      <c r="DGE846" s="257"/>
      <c r="DGF846" s="257"/>
      <c r="DGG846" s="257"/>
      <c r="DGH846" s="257"/>
      <c r="DGI846" s="257"/>
      <c r="DGJ846" s="257"/>
      <c r="DGK846" s="257"/>
      <c r="DGL846" s="257"/>
      <c r="DGM846" s="257"/>
      <c r="DGN846" s="257"/>
      <c r="DGO846" s="257"/>
      <c r="DGP846" s="257"/>
      <c r="DGQ846" s="257"/>
      <c r="DGR846" s="257"/>
      <c r="DGS846" s="257"/>
      <c r="DGT846" s="257"/>
      <c r="DGU846" s="257"/>
      <c r="DGV846" s="257"/>
      <c r="DGW846" s="257"/>
      <c r="DGX846" s="257"/>
      <c r="DGY846" s="257"/>
      <c r="DGZ846" s="257"/>
      <c r="DHA846" s="257"/>
      <c r="DHB846" s="257"/>
      <c r="DHC846" s="257"/>
      <c r="DHD846" s="257"/>
      <c r="DHE846" s="257"/>
      <c r="DHF846" s="257"/>
      <c r="DHG846" s="257"/>
      <c r="DHH846" s="257"/>
      <c r="DHI846" s="257"/>
      <c r="DHJ846" s="257"/>
      <c r="DHK846" s="257"/>
      <c r="DHL846" s="257"/>
      <c r="DHM846" s="257"/>
      <c r="DHN846" s="257"/>
      <c r="DHO846" s="257"/>
      <c r="DHP846" s="257"/>
      <c r="DHQ846" s="257"/>
      <c r="DHR846" s="257"/>
      <c r="DHS846" s="257"/>
      <c r="DHT846" s="257"/>
      <c r="DHU846" s="257"/>
      <c r="DHV846" s="257"/>
      <c r="DHW846" s="257"/>
      <c r="DHX846" s="257"/>
      <c r="DHY846" s="257"/>
      <c r="DHZ846" s="257"/>
      <c r="DIA846" s="257"/>
      <c r="DIB846" s="257"/>
      <c r="DIC846" s="257"/>
      <c r="DID846" s="257"/>
      <c r="DIE846" s="257"/>
      <c r="DIF846" s="257"/>
      <c r="DIG846" s="257"/>
      <c r="DIH846" s="257"/>
      <c r="DII846" s="257"/>
      <c r="DIJ846" s="257"/>
      <c r="DIK846" s="257"/>
      <c r="DIL846" s="257"/>
      <c r="DIM846" s="257"/>
      <c r="DIN846" s="257"/>
      <c r="DIO846" s="257"/>
      <c r="DIP846" s="257"/>
      <c r="DIQ846" s="257"/>
      <c r="DIR846" s="257"/>
      <c r="DIS846" s="257"/>
      <c r="DIT846" s="257"/>
      <c r="DIU846" s="257"/>
      <c r="DIV846" s="257"/>
      <c r="DIW846" s="257"/>
      <c r="DIX846" s="257"/>
      <c r="DIY846" s="257"/>
      <c r="DIZ846" s="257"/>
      <c r="DJA846" s="257"/>
      <c r="DJB846" s="257"/>
      <c r="DJC846" s="257"/>
      <c r="DJD846" s="257"/>
      <c r="DJE846" s="257"/>
      <c r="DJF846" s="257"/>
      <c r="DJG846" s="257"/>
      <c r="DJH846" s="257"/>
      <c r="DJI846" s="257"/>
      <c r="DJJ846" s="257"/>
      <c r="DJK846" s="257"/>
      <c r="DJL846" s="257"/>
      <c r="DJM846" s="257"/>
      <c r="DJN846" s="257"/>
      <c r="DJO846" s="257"/>
      <c r="DJP846" s="257"/>
      <c r="DJQ846" s="257"/>
      <c r="DJR846" s="257"/>
      <c r="DJS846" s="257"/>
      <c r="DJT846" s="257"/>
      <c r="DJU846" s="257"/>
      <c r="DJV846" s="257"/>
      <c r="DJW846" s="257"/>
      <c r="DJX846" s="257"/>
      <c r="DJY846" s="257"/>
      <c r="DJZ846" s="257"/>
      <c r="DKA846" s="257"/>
      <c r="DKB846" s="257"/>
      <c r="DKC846" s="257"/>
      <c r="DKD846" s="257"/>
      <c r="DKE846" s="257"/>
      <c r="DKF846" s="257"/>
      <c r="DKG846" s="257"/>
      <c r="DKH846" s="257"/>
      <c r="DKI846" s="257"/>
      <c r="DKJ846" s="257"/>
      <c r="DKK846" s="257"/>
      <c r="DKL846" s="257"/>
      <c r="DKM846" s="257"/>
      <c r="DKN846" s="257"/>
      <c r="DKO846" s="257"/>
      <c r="DKP846" s="257"/>
      <c r="DKQ846" s="257"/>
      <c r="DKR846" s="257"/>
      <c r="DKS846" s="257"/>
      <c r="DKT846" s="257"/>
      <c r="DKU846" s="257"/>
      <c r="DKV846" s="257"/>
      <c r="DKW846" s="257"/>
      <c r="DKX846" s="257"/>
      <c r="DKY846" s="257"/>
      <c r="DKZ846" s="257"/>
      <c r="DLA846" s="257"/>
      <c r="DLB846" s="257"/>
      <c r="DLC846" s="257"/>
      <c r="DLD846" s="257"/>
      <c r="DLE846" s="257"/>
      <c r="DLF846" s="257"/>
      <c r="DLG846" s="257"/>
      <c r="DLH846" s="257"/>
      <c r="DLI846" s="257"/>
      <c r="DLJ846" s="257"/>
      <c r="DLK846" s="257"/>
      <c r="DLL846" s="257"/>
      <c r="DLM846" s="257"/>
      <c r="DLN846" s="257"/>
      <c r="DLO846" s="257"/>
      <c r="DLP846" s="257"/>
      <c r="DLQ846" s="257"/>
      <c r="DLR846" s="257"/>
      <c r="DLS846" s="257"/>
      <c r="DLT846" s="257"/>
      <c r="DLU846" s="257"/>
      <c r="DLV846" s="257"/>
      <c r="DLW846" s="257"/>
      <c r="DLX846" s="257"/>
      <c r="DLY846" s="257"/>
      <c r="DLZ846" s="257"/>
      <c r="DMA846" s="257"/>
      <c r="DMB846" s="257"/>
      <c r="DMC846" s="257"/>
      <c r="DMD846" s="257"/>
      <c r="DME846" s="257"/>
      <c r="DMF846" s="257"/>
      <c r="DMG846" s="257"/>
      <c r="DMH846" s="257"/>
      <c r="DMI846" s="257"/>
      <c r="DMJ846" s="257"/>
      <c r="DMK846" s="257"/>
      <c r="DML846" s="257"/>
      <c r="DMM846" s="257"/>
      <c r="DMN846" s="257"/>
      <c r="DMO846" s="257"/>
      <c r="DMP846" s="257"/>
      <c r="DMQ846" s="257"/>
      <c r="DMR846" s="257"/>
      <c r="DMS846" s="257"/>
      <c r="DMT846" s="257"/>
      <c r="DMU846" s="257"/>
      <c r="DMV846" s="257"/>
      <c r="DMW846" s="257"/>
      <c r="DMX846" s="257"/>
      <c r="DMY846" s="257"/>
      <c r="DMZ846" s="257"/>
      <c r="DNA846" s="257"/>
      <c r="DNB846" s="257"/>
      <c r="DNC846" s="257"/>
      <c r="DND846" s="257"/>
      <c r="DNE846" s="257"/>
      <c r="DNF846" s="257"/>
      <c r="DNG846" s="257"/>
      <c r="DNH846" s="257"/>
      <c r="DNI846" s="257"/>
      <c r="DNJ846" s="257"/>
      <c r="DNK846" s="257"/>
      <c r="DNL846" s="257"/>
      <c r="DNM846" s="257"/>
      <c r="DNN846" s="257"/>
      <c r="DNO846" s="257"/>
      <c r="DNP846" s="257"/>
      <c r="DNQ846" s="257"/>
      <c r="DNR846" s="257"/>
      <c r="DNS846" s="257"/>
      <c r="DNT846" s="257"/>
      <c r="DNU846" s="257"/>
      <c r="DNV846" s="257"/>
      <c r="DNW846" s="257"/>
      <c r="DNX846" s="257"/>
      <c r="DNY846" s="257"/>
      <c r="DNZ846" s="257"/>
      <c r="DOA846" s="257"/>
      <c r="DOB846" s="257"/>
      <c r="DOC846" s="257"/>
      <c r="DOD846" s="257"/>
      <c r="DOE846" s="257"/>
      <c r="DOF846" s="257"/>
      <c r="DOG846" s="257"/>
      <c r="DOH846" s="257"/>
      <c r="DOI846" s="257"/>
      <c r="DOJ846" s="257"/>
      <c r="DOK846" s="257"/>
      <c r="DOL846" s="257"/>
      <c r="DOM846" s="257"/>
      <c r="DON846" s="257"/>
      <c r="DOO846" s="257"/>
      <c r="DOP846" s="257"/>
      <c r="DOQ846" s="257"/>
      <c r="DOR846" s="257"/>
      <c r="DOS846" s="257"/>
      <c r="DOT846" s="257"/>
      <c r="DOU846" s="257"/>
      <c r="DOV846" s="257"/>
      <c r="DOW846" s="257"/>
      <c r="DOX846" s="257"/>
      <c r="DOY846" s="257"/>
      <c r="DOZ846" s="257"/>
      <c r="DPA846" s="257"/>
      <c r="DPB846" s="257"/>
      <c r="DPC846" s="257"/>
      <c r="DPD846" s="257"/>
      <c r="DPE846" s="257"/>
      <c r="DPF846" s="257"/>
      <c r="DPG846" s="257"/>
      <c r="DPH846" s="257"/>
      <c r="DPI846" s="257"/>
      <c r="DPJ846" s="257"/>
      <c r="DPK846" s="257"/>
      <c r="DPL846" s="257"/>
      <c r="DPM846" s="257"/>
      <c r="DPN846" s="257"/>
      <c r="DPO846" s="257"/>
      <c r="DPP846" s="257"/>
      <c r="DPQ846" s="257"/>
      <c r="DPR846" s="257"/>
      <c r="DPS846" s="257"/>
      <c r="DPT846" s="257"/>
      <c r="DPU846" s="257"/>
      <c r="DPV846" s="257"/>
      <c r="DPW846" s="257"/>
      <c r="DPX846" s="257"/>
      <c r="DPY846" s="257"/>
      <c r="DPZ846" s="257"/>
      <c r="DQA846" s="257"/>
      <c r="DQB846" s="257"/>
      <c r="DQC846" s="257"/>
      <c r="DQD846" s="257"/>
      <c r="DQE846" s="257"/>
      <c r="DQF846" s="257"/>
      <c r="DQG846" s="257"/>
      <c r="DQH846" s="257"/>
      <c r="DQI846" s="257"/>
      <c r="DQJ846" s="257"/>
      <c r="DQK846" s="257"/>
      <c r="DQL846" s="257"/>
      <c r="DQM846" s="257"/>
      <c r="DQN846" s="257"/>
      <c r="DQO846" s="257"/>
      <c r="DQP846" s="257"/>
      <c r="DQQ846" s="257"/>
      <c r="DQR846" s="257"/>
      <c r="DQS846" s="257"/>
      <c r="DQT846" s="257"/>
      <c r="DQU846" s="257"/>
      <c r="DQV846" s="257"/>
      <c r="DQW846" s="257"/>
      <c r="DQX846" s="257"/>
      <c r="DQY846" s="257"/>
      <c r="DQZ846" s="257"/>
      <c r="DRA846" s="257"/>
      <c r="DRB846" s="257"/>
      <c r="DRC846" s="257"/>
      <c r="DRD846" s="257"/>
      <c r="DRE846" s="257"/>
      <c r="DRF846" s="257"/>
      <c r="DRG846" s="257"/>
      <c r="DRH846" s="257"/>
      <c r="DRI846" s="257"/>
      <c r="DRJ846" s="257"/>
      <c r="DRK846" s="257"/>
      <c r="DRL846" s="257"/>
      <c r="DRM846" s="257"/>
      <c r="DRN846" s="257"/>
      <c r="DRO846" s="257"/>
      <c r="DRP846" s="257"/>
      <c r="DRQ846" s="257"/>
      <c r="DRR846" s="257"/>
      <c r="DRS846" s="257"/>
      <c r="DRT846" s="257"/>
      <c r="DRU846" s="257"/>
      <c r="DRV846" s="257"/>
      <c r="DRW846" s="257"/>
      <c r="DRX846" s="257"/>
      <c r="DRY846" s="257"/>
      <c r="DRZ846" s="257"/>
      <c r="DSA846" s="257"/>
      <c r="DSB846" s="257"/>
      <c r="DSC846" s="257"/>
      <c r="DSD846" s="257"/>
      <c r="DSE846" s="257"/>
      <c r="DSF846" s="257"/>
      <c r="DSG846" s="257"/>
      <c r="DSH846" s="257"/>
      <c r="DSI846" s="257"/>
      <c r="DSJ846" s="257"/>
      <c r="DSK846" s="257"/>
      <c r="DSL846" s="257"/>
      <c r="DSM846" s="257"/>
      <c r="DSN846" s="257"/>
      <c r="DSO846" s="257"/>
      <c r="DSP846" s="257"/>
      <c r="DSQ846" s="257"/>
      <c r="DSR846" s="257"/>
      <c r="DSS846" s="257"/>
      <c r="DST846" s="257"/>
      <c r="DSU846" s="257"/>
      <c r="DSV846" s="257"/>
      <c r="DSW846" s="257"/>
      <c r="DSX846" s="257"/>
      <c r="DSY846" s="257"/>
      <c r="DSZ846" s="257"/>
      <c r="DTA846" s="257"/>
      <c r="DTB846" s="257"/>
      <c r="DTC846" s="257"/>
      <c r="DTD846" s="257"/>
      <c r="DTE846" s="257"/>
      <c r="DTF846" s="257"/>
      <c r="DTG846" s="257"/>
      <c r="DTH846" s="257"/>
      <c r="DTI846" s="257"/>
      <c r="DTJ846" s="257"/>
      <c r="DTK846" s="257"/>
      <c r="DTL846" s="257"/>
      <c r="DTM846" s="257"/>
      <c r="DTN846" s="257"/>
      <c r="DTO846" s="257"/>
      <c r="DTP846" s="257"/>
      <c r="DTQ846" s="257"/>
      <c r="DTR846" s="257"/>
      <c r="DTS846" s="257"/>
      <c r="DTT846" s="257"/>
      <c r="DTU846" s="257"/>
      <c r="DTV846" s="257"/>
      <c r="DTW846" s="257"/>
      <c r="DTX846" s="257"/>
      <c r="DTY846" s="257"/>
      <c r="DTZ846" s="257"/>
      <c r="DUA846" s="257"/>
      <c r="DUB846" s="257"/>
      <c r="DUC846" s="257"/>
      <c r="DUD846" s="257"/>
      <c r="DUE846" s="257"/>
      <c r="DUF846" s="257"/>
      <c r="DUG846" s="257"/>
      <c r="DUH846" s="257"/>
      <c r="DUI846" s="257"/>
      <c r="DUJ846" s="257"/>
      <c r="DUK846" s="257"/>
      <c r="DUL846" s="257"/>
      <c r="DUM846" s="257"/>
      <c r="DUN846" s="257"/>
      <c r="DUO846" s="257"/>
      <c r="DUP846" s="257"/>
      <c r="DUQ846" s="257"/>
      <c r="DUR846" s="257"/>
      <c r="DUS846" s="257"/>
      <c r="DUT846" s="257"/>
      <c r="DUU846" s="257"/>
      <c r="DUV846" s="257"/>
      <c r="DUW846" s="257"/>
      <c r="DUX846" s="257"/>
      <c r="DUY846" s="257"/>
      <c r="DUZ846" s="257"/>
      <c r="DVA846" s="257"/>
      <c r="DVB846" s="257"/>
      <c r="DVC846" s="257"/>
      <c r="DVD846" s="257"/>
      <c r="DVE846" s="257"/>
      <c r="DVF846" s="257"/>
      <c r="DVG846" s="257"/>
      <c r="DVH846" s="257"/>
      <c r="DVI846" s="257"/>
      <c r="DVJ846" s="257"/>
      <c r="DVK846" s="257"/>
      <c r="DVL846" s="257"/>
      <c r="DVM846" s="257"/>
      <c r="DVN846" s="257"/>
      <c r="DVO846" s="257"/>
      <c r="DVP846" s="257"/>
      <c r="DVQ846" s="257"/>
      <c r="DVR846" s="257"/>
      <c r="DVS846" s="257"/>
      <c r="DVT846" s="257"/>
      <c r="DVU846" s="257"/>
      <c r="DVV846" s="257"/>
      <c r="DVW846" s="257"/>
      <c r="DVX846" s="257"/>
      <c r="DVY846" s="257"/>
      <c r="DVZ846" s="257"/>
      <c r="DWA846" s="257"/>
      <c r="DWB846" s="257"/>
      <c r="DWC846" s="257"/>
      <c r="DWD846" s="257"/>
      <c r="DWE846" s="257"/>
      <c r="DWF846" s="257"/>
      <c r="DWG846" s="257"/>
      <c r="DWH846" s="257"/>
      <c r="DWI846" s="257"/>
      <c r="DWJ846" s="257"/>
      <c r="DWK846" s="257"/>
      <c r="DWL846" s="257"/>
      <c r="DWM846" s="257"/>
      <c r="DWN846" s="257"/>
      <c r="DWO846" s="257"/>
      <c r="DWP846" s="257"/>
      <c r="DWQ846" s="257"/>
      <c r="DWR846" s="257"/>
      <c r="DWS846" s="257"/>
      <c r="DWT846" s="257"/>
      <c r="DWU846" s="257"/>
      <c r="DWV846" s="257"/>
      <c r="DWW846" s="257"/>
      <c r="DWX846" s="257"/>
      <c r="DWY846" s="257"/>
      <c r="DWZ846" s="257"/>
      <c r="DXA846" s="257"/>
      <c r="DXB846" s="257"/>
      <c r="DXC846" s="257"/>
      <c r="DXD846" s="257"/>
      <c r="DXE846" s="257"/>
      <c r="DXF846" s="257"/>
      <c r="DXG846" s="257"/>
      <c r="DXH846" s="257"/>
      <c r="DXI846" s="257"/>
      <c r="DXJ846" s="257"/>
      <c r="DXK846" s="257"/>
      <c r="DXL846" s="257"/>
      <c r="DXM846" s="257"/>
      <c r="DXN846" s="257"/>
      <c r="DXO846" s="257"/>
      <c r="DXP846" s="257"/>
      <c r="DXQ846" s="257"/>
      <c r="DXR846" s="257"/>
      <c r="DXS846" s="257"/>
      <c r="DXT846" s="257"/>
      <c r="DXU846" s="257"/>
      <c r="DXV846" s="257"/>
      <c r="DXW846" s="257"/>
      <c r="DXX846" s="257"/>
      <c r="DXY846" s="257"/>
      <c r="DXZ846" s="257"/>
      <c r="DYA846" s="257"/>
      <c r="DYB846" s="257"/>
      <c r="DYC846" s="257"/>
      <c r="DYD846" s="257"/>
      <c r="DYE846" s="257"/>
      <c r="DYF846" s="257"/>
      <c r="DYG846" s="257"/>
      <c r="DYH846" s="257"/>
      <c r="DYI846" s="257"/>
      <c r="DYJ846" s="257"/>
      <c r="DYK846" s="257"/>
      <c r="DYL846" s="257"/>
      <c r="DYM846" s="257"/>
      <c r="DYN846" s="257"/>
      <c r="DYO846" s="257"/>
      <c r="DYP846" s="257"/>
      <c r="DYQ846" s="257"/>
      <c r="DYR846" s="257"/>
      <c r="DYS846" s="257"/>
      <c r="DYT846" s="257"/>
      <c r="DYU846" s="257"/>
      <c r="DYV846" s="257"/>
      <c r="DYW846" s="257"/>
      <c r="DYX846" s="257"/>
      <c r="DYY846" s="257"/>
      <c r="DYZ846" s="257"/>
      <c r="DZA846" s="257"/>
      <c r="DZB846" s="257"/>
      <c r="DZC846" s="257"/>
      <c r="DZD846" s="257"/>
      <c r="DZE846" s="257"/>
      <c r="DZF846" s="257"/>
      <c r="DZG846" s="257"/>
      <c r="DZH846" s="257"/>
      <c r="DZI846" s="257"/>
      <c r="DZJ846" s="257"/>
      <c r="DZK846" s="257"/>
      <c r="DZL846" s="257"/>
      <c r="DZM846" s="257"/>
      <c r="DZN846" s="257"/>
      <c r="DZO846" s="257"/>
      <c r="DZP846" s="257"/>
      <c r="DZQ846" s="257"/>
      <c r="DZR846" s="257"/>
      <c r="DZS846" s="257"/>
      <c r="DZT846" s="257"/>
      <c r="DZU846" s="257"/>
      <c r="DZV846" s="257"/>
      <c r="DZW846" s="257"/>
      <c r="DZX846" s="257"/>
      <c r="DZY846" s="257"/>
      <c r="DZZ846" s="257"/>
      <c r="EAA846" s="257"/>
      <c r="EAB846" s="257"/>
      <c r="EAC846" s="257"/>
      <c r="EAD846" s="257"/>
      <c r="EAE846" s="257"/>
      <c r="EAF846" s="257"/>
      <c r="EAG846" s="257"/>
      <c r="EAH846" s="257"/>
      <c r="EAI846" s="257"/>
      <c r="EAJ846" s="257"/>
      <c r="EAK846" s="257"/>
      <c r="EAL846" s="257"/>
      <c r="EAM846" s="257"/>
      <c r="EAN846" s="257"/>
      <c r="EAO846" s="257"/>
      <c r="EAP846" s="257"/>
      <c r="EAQ846" s="257"/>
      <c r="EAR846" s="257"/>
      <c r="EAS846" s="257"/>
      <c r="EAT846" s="257"/>
      <c r="EAU846" s="257"/>
      <c r="EAV846" s="257"/>
      <c r="EAW846" s="257"/>
      <c r="EAX846" s="257"/>
      <c r="EAY846" s="257"/>
      <c r="EAZ846" s="257"/>
      <c r="EBA846" s="257"/>
      <c r="EBB846" s="257"/>
      <c r="EBC846" s="257"/>
      <c r="EBD846" s="257"/>
      <c r="EBE846" s="257"/>
      <c r="EBF846" s="257"/>
      <c r="EBG846" s="257"/>
      <c r="EBH846" s="257"/>
      <c r="EBI846" s="257"/>
      <c r="EBJ846" s="257"/>
      <c r="EBK846" s="257"/>
      <c r="EBL846" s="257"/>
      <c r="EBM846" s="257"/>
      <c r="EBN846" s="257"/>
      <c r="EBO846" s="257"/>
      <c r="EBP846" s="257"/>
      <c r="EBQ846" s="257"/>
      <c r="EBR846" s="257"/>
      <c r="EBS846" s="257"/>
      <c r="EBT846" s="257"/>
      <c r="EBU846" s="257"/>
      <c r="EBV846" s="257"/>
      <c r="EBW846" s="257"/>
      <c r="EBX846" s="257"/>
      <c r="EBY846" s="257"/>
      <c r="EBZ846" s="257"/>
      <c r="ECA846" s="257"/>
      <c r="ECB846" s="257"/>
      <c r="ECC846" s="257"/>
      <c r="ECD846" s="257"/>
      <c r="ECE846" s="257"/>
      <c r="ECF846" s="257"/>
      <c r="ECG846" s="257"/>
      <c r="ECH846" s="257"/>
      <c r="ECI846" s="257"/>
      <c r="ECJ846" s="257"/>
      <c r="ECK846" s="257"/>
      <c r="ECL846" s="257"/>
      <c r="ECM846" s="257"/>
      <c r="ECN846" s="257"/>
      <c r="ECO846" s="257"/>
      <c r="ECP846" s="257"/>
      <c r="ECQ846" s="257"/>
      <c r="ECR846" s="257"/>
      <c r="ECS846" s="257"/>
      <c r="ECT846" s="257"/>
      <c r="ECU846" s="257"/>
      <c r="ECV846" s="257"/>
      <c r="ECW846" s="257"/>
      <c r="ECX846" s="257"/>
      <c r="ECY846" s="257"/>
      <c r="ECZ846" s="257"/>
      <c r="EDA846" s="257"/>
      <c r="EDB846" s="257"/>
      <c r="EDC846" s="257"/>
      <c r="EDD846" s="257"/>
      <c r="EDE846" s="257"/>
      <c r="EDF846" s="257"/>
      <c r="EDG846" s="257"/>
      <c r="EDH846" s="257"/>
      <c r="EDI846" s="257"/>
      <c r="EDJ846" s="257"/>
      <c r="EDK846" s="257"/>
      <c r="EDL846" s="257"/>
      <c r="EDM846" s="257"/>
      <c r="EDN846" s="257"/>
      <c r="EDO846" s="257"/>
      <c r="EDP846" s="257"/>
      <c r="EDQ846" s="257"/>
      <c r="EDR846" s="257"/>
      <c r="EDS846" s="257"/>
      <c r="EDT846" s="257"/>
      <c r="EDU846" s="257"/>
      <c r="EDV846" s="257"/>
      <c r="EDW846" s="257"/>
      <c r="EDX846" s="257"/>
      <c r="EDY846" s="257"/>
      <c r="EDZ846" s="257"/>
      <c r="EEA846" s="257"/>
      <c r="EEB846" s="257"/>
      <c r="EEC846" s="257"/>
      <c r="EED846" s="257"/>
      <c r="EEE846" s="257"/>
      <c r="EEF846" s="257"/>
      <c r="EEG846" s="257"/>
      <c r="EEH846" s="257"/>
      <c r="EEI846" s="257"/>
      <c r="EEJ846" s="257"/>
      <c r="EEK846" s="257"/>
      <c r="EEL846" s="257"/>
      <c r="EEM846" s="257"/>
      <c r="EEN846" s="257"/>
      <c r="EEO846" s="257"/>
      <c r="EEP846" s="257"/>
      <c r="EEQ846" s="257"/>
      <c r="EER846" s="257"/>
      <c r="EES846" s="257"/>
      <c r="EET846" s="257"/>
      <c r="EEU846" s="257"/>
      <c r="EEV846" s="257"/>
      <c r="EEW846" s="257"/>
      <c r="EEX846" s="257"/>
      <c r="EEY846" s="257"/>
      <c r="EEZ846" s="257"/>
      <c r="EFA846" s="257"/>
      <c r="EFB846" s="257"/>
      <c r="EFC846" s="257"/>
      <c r="EFD846" s="257"/>
      <c r="EFE846" s="257"/>
      <c r="EFF846" s="257"/>
      <c r="EFG846" s="257"/>
      <c r="EFH846" s="257"/>
      <c r="EFI846" s="257"/>
      <c r="EFJ846" s="257"/>
      <c r="EFK846" s="257"/>
      <c r="EFL846" s="257"/>
      <c r="EFM846" s="257"/>
      <c r="EFN846" s="257"/>
      <c r="EFO846" s="257"/>
      <c r="EFP846" s="257"/>
      <c r="EFQ846" s="257"/>
      <c r="EFR846" s="257"/>
      <c r="EFS846" s="257"/>
      <c r="EFT846" s="257"/>
      <c r="EFU846" s="257"/>
      <c r="EFV846" s="257"/>
      <c r="EFW846" s="257"/>
      <c r="EFX846" s="257"/>
      <c r="EFY846" s="257"/>
      <c r="EFZ846" s="257"/>
      <c r="EGA846" s="257"/>
      <c r="EGB846" s="257"/>
      <c r="EGC846" s="257"/>
      <c r="EGD846" s="257"/>
      <c r="EGE846" s="257"/>
      <c r="EGF846" s="257"/>
      <c r="EGG846" s="257"/>
      <c r="EGH846" s="257"/>
      <c r="EGI846" s="257"/>
      <c r="EGJ846" s="257"/>
      <c r="EGK846" s="257"/>
      <c r="EGL846" s="257"/>
      <c r="EGM846" s="257"/>
      <c r="EGN846" s="257"/>
      <c r="EGO846" s="257"/>
      <c r="EGP846" s="257"/>
      <c r="EGQ846" s="257"/>
      <c r="EGR846" s="257"/>
      <c r="EGS846" s="257"/>
      <c r="EGT846" s="257"/>
      <c r="EGU846" s="257"/>
      <c r="EGV846" s="257"/>
      <c r="EGW846" s="257"/>
      <c r="EGX846" s="257"/>
      <c r="EGY846" s="257"/>
      <c r="EGZ846" s="257"/>
      <c r="EHA846" s="257"/>
      <c r="EHB846" s="257"/>
      <c r="EHC846" s="257"/>
      <c r="EHD846" s="257"/>
      <c r="EHE846" s="257"/>
      <c r="EHF846" s="257"/>
      <c r="EHG846" s="257"/>
      <c r="EHH846" s="257"/>
      <c r="EHI846" s="257"/>
      <c r="EHJ846" s="257"/>
      <c r="EHK846" s="257"/>
      <c r="EHL846" s="257"/>
      <c r="EHM846" s="257"/>
      <c r="EHN846" s="257"/>
      <c r="EHO846" s="257"/>
      <c r="EHP846" s="257"/>
      <c r="EHQ846" s="257"/>
      <c r="EHR846" s="257"/>
      <c r="EHS846" s="257"/>
      <c r="EHT846" s="257"/>
      <c r="EHU846" s="257"/>
      <c r="EHV846" s="257"/>
      <c r="EHW846" s="257"/>
      <c r="EHX846" s="257"/>
      <c r="EHY846" s="257"/>
      <c r="EHZ846" s="257"/>
      <c r="EIA846" s="257"/>
      <c r="EIB846" s="257"/>
      <c r="EIC846" s="257"/>
      <c r="EID846" s="257"/>
      <c r="EIE846" s="257"/>
      <c r="EIF846" s="257"/>
      <c r="EIG846" s="257"/>
      <c r="EIH846" s="257"/>
      <c r="EII846" s="257"/>
      <c r="EIJ846" s="257"/>
      <c r="EIK846" s="257"/>
      <c r="EIL846" s="257"/>
      <c r="EIM846" s="257"/>
      <c r="EIN846" s="257"/>
      <c r="EIO846" s="257"/>
      <c r="EIP846" s="257"/>
      <c r="EIQ846" s="257"/>
      <c r="EIR846" s="257"/>
      <c r="EIS846" s="257"/>
      <c r="EIT846" s="257"/>
      <c r="EIU846" s="257"/>
      <c r="EIV846" s="257"/>
      <c r="EIW846" s="257"/>
      <c r="EIX846" s="257"/>
      <c r="EIY846" s="257"/>
      <c r="EIZ846" s="257"/>
      <c r="EJA846" s="257"/>
      <c r="EJB846" s="257"/>
      <c r="EJC846" s="257"/>
      <c r="EJD846" s="257"/>
      <c r="EJE846" s="257"/>
      <c r="EJF846" s="257"/>
      <c r="EJG846" s="257"/>
      <c r="EJH846" s="257"/>
      <c r="EJI846" s="257"/>
      <c r="EJJ846" s="257"/>
      <c r="EJK846" s="257"/>
      <c r="EJL846" s="257"/>
      <c r="EJM846" s="257"/>
      <c r="EJN846" s="257"/>
      <c r="EJO846" s="257"/>
      <c r="EJP846" s="257"/>
      <c r="EJQ846" s="257"/>
      <c r="EJR846" s="257"/>
      <c r="EJS846" s="257"/>
      <c r="EJT846" s="257"/>
      <c r="EJU846" s="257"/>
      <c r="EJV846" s="257"/>
      <c r="EJW846" s="257"/>
      <c r="EJX846" s="257"/>
      <c r="EJY846" s="257"/>
      <c r="EJZ846" s="257"/>
      <c r="EKA846" s="257"/>
      <c r="EKB846" s="257"/>
      <c r="EKC846" s="257"/>
      <c r="EKD846" s="257"/>
      <c r="EKE846" s="257"/>
      <c r="EKF846" s="257"/>
      <c r="EKG846" s="257"/>
      <c r="EKH846" s="257"/>
      <c r="EKI846" s="257"/>
      <c r="EKJ846" s="257"/>
      <c r="EKK846" s="257"/>
      <c r="EKL846" s="257"/>
      <c r="EKM846" s="257"/>
      <c r="EKN846" s="257"/>
      <c r="EKO846" s="257"/>
      <c r="EKP846" s="257"/>
      <c r="EKQ846" s="257"/>
      <c r="EKR846" s="257"/>
      <c r="EKS846" s="257"/>
      <c r="EKT846" s="257"/>
      <c r="EKU846" s="257"/>
      <c r="EKV846" s="257"/>
      <c r="EKW846" s="257"/>
      <c r="EKX846" s="257"/>
      <c r="EKY846" s="257"/>
      <c r="EKZ846" s="257"/>
      <c r="ELA846" s="257"/>
      <c r="ELB846" s="257"/>
      <c r="ELC846" s="257"/>
      <c r="ELD846" s="257"/>
      <c r="ELE846" s="257"/>
      <c r="ELF846" s="257"/>
      <c r="ELG846" s="257"/>
      <c r="ELH846" s="257"/>
      <c r="ELI846" s="257"/>
      <c r="ELJ846" s="257"/>
      <c r="ELK846" s="257"/>
      <c r="ELL846" s="257"/>
      <c r="ELM846" s="257"/>
      <c r="ELN846" s="257"/>
      <c r="ELO846" s="257"/>
      <c r="ELP846" s="257"/>
      <c r="ELQ846" s="257"/>
      <c r="ELR846" s="257"/>
      <c r="ELS846" s="257"/>
      <c r="ELT846" s="257"/>
      <c r="ELU846" s="257"/>
      <c r="ELV846" s="257"/>
      <c r="ELW846" s="257"/>
      <c r="ELX846" s="257"/>
      <c r="ELY846" s="257"/>
      <c r="ELZ846" s="257"/>
      <c r="EMA846" s="257"/>
      <c r="EMB846" s="257"/>
      <c r="EMC846" s="257"/>
      <c r="EMD846" s="257"/>
      <c r="EME846" s="257"/>
      <c r="EMF846" s="257"/>
      <c r="EMG846" s="257"/>
      <c r="EMH846" s="257"/>
      <c r="EMI846" s="257"/>
      <c r="EMJ846" s="257"/>
      <c r="EMK846" s="257"/>
      <c r="EML846" s="257"/>
      <c r="EMM846" s="257"/>
      <c r="EMN846" s="257"/>
      <c r="EMO846" s="257"/>
      <c r="EMP846" s="257"/>
      <c r="EMQ846" s="257"/>
      <c r="EMR846" s="257"/>
      <c r="EMS846" s="257"/>
      <c r="EMT846" s="257"/>
      <c r="EMU846" s="257"/>
      <c r="EMV846" s="257"/>
      <c r="EMW846" s="257"/>
      <c r="EMX846" s="257"/>
      <c r="EMY846" s="257"/>
      <c r="EMZ846" s="257"/>
      <c r="ENA846" s="257"/>
      <c r="ENB846" s="257"/>
      <c r="ENC846" s="257"/>
      <c r="END846" s="257"/>
      <c r="ENE846" s="257"/>
      <c r="ENF846" s="257"/>
      <c r="ENG846" s="257"/>
      <c r="ENH846" s="257"/>
      <c r="ENI846" s="257"/>
      <c r="ENJ846" s="257"/>
      <c r="ENK846" s="257"/>
      <c r="ENL846" s="257"/>
      <c r="ENM846" s="257"/>
      <c r="ENN846" s="257"/>
      <c r="ENO846" s="257"/>
      <c r="ENP846" s="257"/>
      <c r="ENQ846" s="257"/>
      <c r="ENR846" s="257"/>
      <c r="ENS846" s="257"/>
      <c r="ENT846" s="257"/>
      <c r="ENU846" s="257"/>
      <c r="ENV846" s="257"/>
      <c r="ENW846" s="257"/>
      <c r="ENX846" s="257"/>
      <c r="ENY846" s="257"/>
      <c r="ENZ846" s="257"/>
      <c r="EOA846" s="257"/>
      <c r="EOB846" s="257"/>
      <c r="EOC846" s="257"/>
      <c r="EOD846" s="257"/>
      <c r="EOE846" s="257"/>
      <c r="EOF846" s="257"/>
      <c r="EOG846" s="257"/>
      <c r="EOH846" s="257"/>
      <c r="EOI846" s="257"/>
      <c r="EOJ846" s="257"/>
      <c r="EOK846" s="257"/>
      <c r="EOL846" s="257"/>
      <c r="EOM846" s="257"/>
      <c r="EON846" s="257"/>
      <c r="EOO846" s="257"/>
      <c r="EOP846" s="257"/>
      <c r="EOQ846" s="257"/>
      <c r="EOR846" s="257"/>
      <c r="EOS846" s="257"/>
      <c r="EOT846" s="257"/>
      <c r="EOU846" s="257"/>
      <c r="EOV846" s="257"/>
      <c r="EOW846" s="257"/>
      <c r="EOX846" s="257"/>
      <c r="EOY846" s="257"/>
      <c r="EOZ846" s="257"/>
      <c r="EPA846" s="257"/>
      <c r="EPB846" s="257"/>
      <c r="EPC846" s="257"/>
      <c r="EPD846" s="257"/>
      <c r="EPE846" s="257"/>
      <c r="EPF846" s="257"/>
      <c r="EPG846" s="257"/>
      <c r="EPH846" s="257"/>
      <c r="EPI846" s="257"/>
      <c r="EPJ846" s="257"/>
      <c r="EPK846" s="257"/>
      <c r="EPL846" s="257"/>
      <c r="EPM846" s="257"/>
      <c r="EPN846" s="257"/>
      <c r="EPO846" s="257"/>
      <c r="EPP846" s="257"/>
      <c r="EPQ846" s="257"/>
      <c r="EPR846" s="257"/>
      <c r="EPS846" s="257"/>
      <c r="EPT846" s="257"/>
      <c r="EPU846" s="257"/>
      <c r="EPV846" s="257"/>
      <c r="EPW846" s="257"/>
      <c r="EPX846" s="257"/>
      <c r="EPY846" s="257"/>
      <c r="EPZ846" s="257"/>
      <c r="EQA846" s="257"/>
      <c r="EQB846" s="257"/>
      <c r="EQC846" s="257"/>
      <c r="EQD846" s="257"/>
      <c r="EQE846" s="257"/>
      <c r="EQF846" s="257"/>
      <c r="EQG846" s="257"/>
      <c r="EQH846" s="257"/>
      <c r="EQI846" s="257"/>
      <c r="EQJ846" s="257"/>
      <c r="EQK846" s="257"/>
      <c r="EQL846" s="257"/>
      <c r="EQM846" s="257"/>
      <c r="EQN846" s="257"/>
      <c r="EQO846" s="257"/>
      <c r="EQP846" s="257"/>
      <c r="EQQ846" s="257"/>
      <c r="EQR846" s="257"/>
      <c r="EQS846" s="257"/>
      <c r="EQT846" s="257"/>
      <c r="EQU846" s="257"/>
      <c r="EQV846" s="257"/>
      <c r="EQW846" s="257"/>
      <c r="EQX846" s="257"/>
      <c r="EQY846" s="257"/>
      <c r="EQZ846" s="257"/>
      <c r="ERA846" s="257"/>
      <c r="ERB846" s="257"/>
      <c r="ERC846" s="257"/>
      <c r="ERD846" s="257"/>
      <c r="ERE846" s="257"/>
      <c r="ERF846" s="257"/>
      <c r="ERG846" s="257"/>
      <c r="ERH846" s="257"/>
      <c r="ERI846" s="257"/>
      <c r="ERJ846" s="257"/>
      <c r="ERK846" s="257"/>
      <c r="ERL846" s="257"/>
      <c r="ERM846" s="257"/>
      <c r="ERN846" s="257"/>
      <c r="ERO846" s="257"/>
      <c r="ERP846" s="257"/>
      <c r="ERQ846" s="257"/>
      <c r="ERR846" s="257"/>
      <c r="ERS846" s="257"/>
      <c r="ERT846" s="257"/>
      <c r="ERU846" s="257"/>
      <c r="ERV846" s="257"/>
      <c r="ERW846" s="257"/>
      <c r="ERX846" s="257"/>
      <c r="ERY846" s="257"/>
      <c r="ERZ846" s="257"/>
      <c r="ESA846" s="257"/>
      <c r="ESB846" s="257"/>
      <c r="ESC846" s="257"/>
      <c r="ESD846" s="257"/>
      <c r="ESE846" s="257"/>
      <c r="ESF846" s="257"/>
      <c r="ESG846" s="257"/>
      <c r="ESH846" s="257"/>
      <c r="ESI846" s="257"/>
      <c r="ESJ846" s="257"/>
      <c r="ESK846" s="257"/>
      <c r="ESL846" s="257"/>
      <c r="ESM846" s="257"/>
      <c r="ESN846" s="257"/>
      <c r="ESO846" s="257"/>
      <c r="ESP846" s="257"/>
      <c r="ESQ846" s="257"/>
      <c r="ESR846" s="257"/>
      <c r="ESS846" s="257"/>
      <c r="EST846" s="257"/>
      <c r="ESU846" s="257"/>
      <c r="ESV846" s="257"/>
      <c r="ESW846" s="257"/>
      <c r="ESX846" s="257"/>
      <c r="ESY846" s="257"/>
      <c r="ESZ846" s="257"/>
      <c r="ETA846" s="257"/>
      <c r="ETB846" s="257"/>
      <c r="ETC846" s="257"/>
      <c r="ETD846" s="257"/>
      <c r="ETE846" s="257"/>
      <c r="ETF846" s="257"/>
      <c r="ETG846" s="257"/>
      <c r="ETH846" s="257"/>
      <c r="ETI846" s="257"/>
      <c r="ETJ846" s="257"/>
      <c r="ETK846" s="257"/>
      <c r="ETL846" s="257"/>
      <c r="ETM846" s="257"/>
      <c r="ETN846" s="257"/>
      <c r="ETO846" s="257"/>
      <c r="ETP846" s="257"/>
      <c r="ETQ846" s="257"/>
      <c r="ETR846" s="257"/>
      <c r="ETS846" s="257"/>
      <c r="ETT846" s="257"/>
      <c r="ETU846" s="257"/>
      <c r="ETV846" s="257"/>
      <c r="ETW846" s="257"/>
      <c r="ETX846" s="257"/>
      <c r="ETY846" s="257"/>
      <c r="ETZ846" s="257"/>
      <c r="EUA846" s="257"/>
      <c r="EUB846" s="257"/>
      <c r="EUC846" s="257"/>
      <c r="EUD846" s="257"/>
      <c r="EUE846" s="257"/>
      <c r="EUF846" s="257"/>
      <c r="EUG846" s="257"/>
      <c r="EUH846" s="257"/>
      <c r="EUI846" s="257"/>
      <c r="EUJ846" s="257"/>
      <c r="EUK846" s="257"/>
      <c r="EUL846" s="257"/>
      <c r="EUM846" s="257"/>
      <c r="EUN846" s="257"/>
      <c r="EUO846" s="257"/>
      <c r="EUP846" s="257"/>
      <c r="EUQ846" s="257"/>
      <c r="EUR846" s="257"/>
      <c r="EUS846" s="257"/>
      <c r="EUT846" s="257"/>
      <c r="EUU846" s="257"/>
      <c r="EUV846" s="257"/>
      <c r="EUW846" s="257"/>
      <c r="EUX846" s="257"/>
      <c r="EUY846" s="257"/>
      <c r="EUZ846" s="257"/>
      <c r="EVA846" s="257"/>
      <c r="EVB846" s="257"/>
      <c r="EVC846" s="257"/>
      <c r="EVD846" s="257"/>
      <c r="EVE846" s="257"/>
      <c r="EVF846" s="257"/>
      <c r="EVG846" s="257"/>
      <c r="EVH846" s="257"/>
      <c r="EVI846" s="257"/>
      <c r="EVJ846" s="257"/>
      <c r="EVK846" s="257"/>
      <c r="EVL846" s="257"/>
      <c r="EVM846" s="257"/>
      <c r="EVN846" s="257"/>
      <c r="EVO846" s="257"/>
      <c r="EVP846" s="257"/>
      <c r="EVQ846" s="257"/>
      <c r="EVR846" s="257"/>
      <c r="EVS846" s="257"/>
      <c r="EVT846" s="257"/>
      <c r="EVU846" s="257"/>
      <c r="EVV846" s="257"/>
      <c r="EVW846" s="257"/>
      <c r="EVX846" s="257"/>
      <c r="EVY846" s="257"/>
      <c r="EVZ846" s="257"/>
      <c r="EWA846" s="257"/>
      <c r="EWB846" s="257"/>
      <c r="EWC846" s="257"/>
      <c r="EWD846" s="257"/>
      <c r="EWE846" s="257"/>
      <c r="EWF846" s="257"/>
      <c r="EWG846" s="257"/>
      <c r="EWH846" s="257"/>
      <c r="EWI846" s="257"/>
      <c r="EWJ846" s="257"/>
      <c r="EWK846" s="257"/>
      <c r="EWL846" s="257"/>
      <c r="EWM846" s="257"/>
      <c r="EWN846" s="257"/>
      <c r="EWO846" s="257"/>
      <c r="EWP846" s="257"/>
      <c r="EWQ846" s="257"/>
      <c r="EWR846" s="257"/>
      <c r="EWS846" s="257"/>
      <c r="EWT846" s="257"/>
      <c r="EWU846" s="257"/>
      <c r="EWV846" s="257"/>
      <c r="EWW846" s="257"/>
      <c r="EWX846" s="257"/>
      <c r="EWY846" s="257"/>
      <c r="EWZ846" s="257"/>
      <c r="EXA846" s="257"/>
      <c r="EXB846" s="257"/>
      <c r="EXC846" s="257"/>
      <c r="EXD846" s="257"/>
      <c r="EXE846" s="257"/>
      <c r="EXF846" s="257"/>
      <c r="EXG846" s="257"/>
      <c r="EXH846" s="257"/>
      <c r="EXI846" s="257"/>
      <c r="EXJ846" s="257"/>
      <c r="EXK846" s="257"/>
      <c r="EXL846" s="257"/>
      <c r="EXM846" s="257"/>
      <c r="EXN846" s="257"/>
      <c r="EXO846" s="257"/>
      <c r="EXP846" s="257"/>
      <c r="EXQ846" s="257"/>
      <c r="EXR846" s="257"/>
      <c r="EXS846" s="257"/>
      <c r="EXT846" s="257"/>
      <c r="EXU846" s="257"/>
      <c r="EXV846" s="257"/>
      <c r="EXW846" s="257"/>
      <c r="EXX846" s="257"/>
      <c r="EXY846" s="257"/>
      <c r="EXZ846" s="257"/>
      <c r="EYA846" s="257"/>
      <c r="EYB846" s="257"/>
      <c r="EYC846" s="257"/>
      <c r="EYD846" s="257"/>
      <c r="EYE846" s="257"/>
      <c r="EYF846" s="257"/>
      <c r="EYG846" s="257"/>
      <c r="EYH846" s="257"/>
      <c r="EYI846" s="257"/>
      <c r="EYJ846" s="257"/>
      <c r="EYK846" s="257"/>
      <c r="EYL846" s="257"/>
      <c r="EYM846" s="257"/>
      <c r="EYN846" s="257"/>
      <c r="EYO846" s="257"/>
      <c r="EYP846" s="257"/>
      <c r="EYQ846" s="257"/>
      <c r="EYR846" s="257"/>
      <c r="EYS846" s="257"/>
      <c r="EYT846" s="257"/>
      <c r="EYU846" s="257"/>
      <c r="EYV846" s="257"/>
      <c r="EYW846" s="257"/>
      <c r="EYX846" s="257"/>
      <c r="EYY846" s="257"/>
      <c r="EYZ846" s="257"/>
      <c r="EZA846" s="257"/>
      <c r="EZB846" s="257"/>
      <c r="EZC846" s="257"/>
      <c r="EZD846" s="257"/>
      <c r="EZE846" s="257"/>
      <c r="EZF846" s="257"/>
      <c r="EZG846" s="257"/>
      <c r="EZH846" s="257"/>
      <c r="EZI846" s="257"/>
      <c r="EZJ846" s="257"/>
      <c r="EZK846" s="257"/>
      <c r="EZL846" s="257"/>
      <c r="EZM846" s="257"/>
      <c r="EZN846" s="257"/>
      <c r="EZO846" s="257"/>
      <c r="EZP846" s="257"/>
      <c r="EZQ846" s="257"/>
      <c r="EZR846" s="257"/>
      <c r="EZS846" s="257"/>
      <c r="EZT846" s="257"/>
      <c r="EZU846" s="257"/>
      <c r="EZV846" s="257"/>
      <c r="EZW846" s="257"/>
      <c r="EZX846" s="257"/>
      <c r="EZY846" s="257"/>
      <c r="EZZ846" s="257"/>
      <c r="FAA846" s="257"/>
      <c r="FAB846" s="257"/>
      <c r="FAC846" s="257"/>
      <c r="FAD846" s="257"/>
      <c r="FAE846" s="257"/>
      <c r="FAF846" s="257"/>
      <c r="FAG846" s="257"/>
      <c r="FAH846" s="257"/>
      <c r="FAI846" s="257"/>
      <c r="FAJ846" s="257"/>
      <c r="FAK846" s="257"/>
      <c r="FAL846" s="257"/>
      <c r="FAM846" s="257"/>
      <c r="FAN846" s="257"/>
      <c r="FAO846" s="257"/>
      <c r="FAP846" s="257"/>
      <c r="FAQ846" s="257"/>
      <c r="FAR846" s="257"/>
      <c r="FAS846" s="257"/>
      <c r="FAT846" s="257"/>
      <c r="FAU846" s="257"/>
      <c r="FAV846" s="257"/>
      <c r="FAW846" s="257"/>
      <c r="FAX846" s="257"/>
      <c r="FAY846" s="257"/>
      <c r="FAZ846" s="257"/>
      <c r="FBA846" s="257"/>
      <c r="FBB846" s="257"/>
      <c r="FBC846" s="257"/>
      <c r="FBD846" s="257"/>
      <c r="FBE846" s="257"/>
      <c r="FBF846" s="257"/>
      <c r="FBG846" s="257"/>
      <c r="FBH846" s="257"/>
      <c r="FBI846" s="257"/>
      <c r="FBJ846" s="257"/>
      <c r="FBK846" s="257"/>
      <c r="FBL846" s="257"/>
      <c r="FBM846" s="257"/>
      <c r="FBN846" s="257"/>
      <c r="FBO846" s="257"/>
      <c r="FBP846" s="257"/>
      <c r="FBQ846" s="257"/>
      <c r="FBR846" s="257"/>
      <c r="FBS846" s="257"/>
      <c r="FBT846" s="257"/>
      <c r="FBU846" s="257"/>
      <c r="FBV846" s="257"/>
      <c r="FBW846" s="257"/>
      <c r="FBX846" s="257"/>
      <c r="FBY846" s="257"/>
      <c r="FBZ846" s="257"/>
      <c r="FCA846" s="257"/>
      <c r="FCB846" s="257"/>
      <c r="FCC846" s="257"/>
      <c r="FCD846" s="257"/>
      <c r="FCE846" s="257"/>
      <c r="FCF846" s="257"/>
      <c r="FCG846" s="257"/>
      <c r="FCH846" s="257"/>
      <c r="FCI846" s="257"/>
      <c r="FCJ846" s="257"/>
      <c r="FCK846" s="257"/>
      <c r="FCL846" s="257"/>
      <c r="FCM846" s="257"/>
      <c r="FCN846" s="257"/>
      <c r="FCO846" s="257"/>
      <c r="FCP846" s="257"/>
      <c r="FCQ846" s="257"/>
      <c r="FCR846" s="257"/>
      <c r="FCS846" s="257"/>
      <c r="FCT846" s="257"/>
      <c r="FCU846" s="257"/>
      <c r="FCV846" s="257"/>
      <c r="FCW846" s="257"/>
      <c r="FCX846" s="257"/>
      <c r="FCY846" s="257"/>
      <c r="FCZ846" s="257"/>
      <c r="FDA846" s="257"/>
      <c r="FDB846" s="257"/>
      <c r="FDC846" s="257"/>
      <c r="FDD846" s="257"/>
      <c r="FDE846" s="257"/>
      <c r="FDF846" s="257"/>
      <c r="FDG846" s="257"/>
      <c r="FDH846" s="257"/>
      <c r="FDI846" s="257"/>
      <c r="FDJ846" s="257"/>
      <c r="FDK846" s="257"/>
      <c r="FDL846" s="257"/>
      <c r="FDM846" s="257"/>
      <c r="FDN846" s="257"/>
      <c r="FDO846" s="257"/>
      <c r="FDP846" s="257"/>
      <c r="FDQ846" s="257"/>
      <c r="FDR846" s="257"/>
      <c r="FDS846" s="257"/>
      <c r="FDT846" s="257"/>
      <c r="FDU846" s="257"/>
      <c r="FDV846" s="257"/>
      <c r="FDW846" s="257"/>
      <c r="FDX846" s="257"/>
      <c r="FDY846" s="257"/>
      <c r="FDZ846" s="257"/>
      <c r="FEA846" s="257"/>
      <c r="FEB846" s="257"/>
      <c r="FEC846" s="257"/>
      <c r="FED846" s="257"/>
      <c r="FEE846" s="257"/>
      <c r="FEF846" s="257"/>
      <c r="FEG846" s="257"/>
      <c r="FEH846" s="257"/>
      <c r="FEI846" s="257"/>
      <c r="FEJ846" s="257"/>
      <c r="FEK846" s="257"/>
      <c r="FEL846" s="257"/>
      <c r="FEM846" s="257"/>
      <c r="FEN846" s="257"/>
      <c r="FEO846" s="257"/>
      <c r="FEP846" s="257"/>
      <c r="FEQ846" s="257"/>
      <c r="FER846" s="257"/>
      <c r="FES846" s="257"/>
      <c r="FET846" s="257"/>
      <c r="FEU846" s="257"/>
      <c r="FEV846" s="257"/>
      <c r="FEW846" s="257"/>
      <c r="FEX846" s="257"/>
      <c r="FEY846" s="257"/>
      <c r="FEZ846" s="257"/>
      <c r="FFA846" s="257"/>
      <c r="FFB846" s="257"/>
      <c r="FFC846" s="257"/>
      <c r="FFD846" s="257"/>
      <c r="FFE846" s="257"/>
      <c r="FFF846" s="257"/>
      <c r="FFG846" s="257"/>
      <c r="FFH846" s="257"/>
      <c r="FFI846" s="257"/>
      <c r="FFJ846" s="257"/>
      <c r="FFK846" s="257"/>
      <c r="FFL846" s="257"/>
      <c r="FFM846" s="257"/>
      <c r="FFN846" s="257"/>
      <c r="FFO846" s="257"/>
      <c r="FFP846" s="257"/>
      <c r="FFQ846" s="257"/>
      <c r="FFR846" s="257"/>
      <c r="FFS846" s="257"/>
      <c r="FFT846" s="257"/>
      <c r="FFU846" s="257"/>
      <c r="FFV846" s="257"/>
      <c r="FFW846" s="257"/>
      <c r="FFX846" s="257"/>
      <c r="FFY846" s="257"/>
      <c r="FFZ846" s="257"/>
      <c r="FGA846" s="257"/>
      <c r="FGB846" s="257"/>
      <c r="FGC846" s="257"/>
      <c r="FGD846" s="257"/>
      <c r="FGE846" s="257"/>
      <c r="FGF846" s="257"/>
      <c r="FGG846" s="257"/>
      <c r="FGH846" s="257"/>
      <c r="FGI846" s="257"/>
      <c r="FGJ846" s="257"/>
      <c r="FGK846" s="257"/>
      <c r="FGL846" s="257"/>
      <c r="FGM846" s="257"/>
      <c r="FGN846" s="257"/>
      <c r="FGO846" s="257"/>
      <c r="FGP846" s="257"/>
      <c r="FGQ846" s="257"/>
      <c r="FGR846" s="257"/>
      <c r="FGS846" s="257"/>
      <c r="FGT846" s="257"/>
      <c r="FGU846" s="257"/>
      <c r="FGV846" s="257"/>
      <c r="FGW846" s="257"/>
      <c r="FGX846" s="257"/>
      <c r="FGY846" s="257"/>
      <c r="FGZ846" s="257"/>
      <c r="FHA846" s="257"/>
      <c r="FHB846" s="257"/>
      <c r="FHC846" s="257"/>
      <c r="FHD846" s="257"/>
      <c r="FHE846" s="257"/>
      <c r="FHF846" s="257"/>
      <c r="FHG846" s="257"/>
      <c r="FHH846" s="257"/>
      <c r="FHI846" s="257"/>
      <c r="FHJ846" s="257"/>
      <c r="FHK846" s="257"/>
      <c r="FHL846" s="257"/>
      <c r="FHM846" s="257"/>
      <c r="FHN846" s="257"/>
      <c r="FHO846" s="257"/>
      <c r="FHP846" s="257"/>
      <c r="FHQ846" s="257"/>
      <c r="FHR846" s="257"/>
      <c r="FHS846" s="257"/>
      <c r="FHT846" s="257"/>
      <c r="FHU846" s="257"/>
      <c r="FHV846" s="257"/>
      <c r="FHW846" s="257"/>
      <c r="FHX846" s="257"/>
      <c r="FHY846" s="257"/>
      <c r="FHZ846" s="257"/>
      <c r="FIA846" s="257"/>
      <c r="FIB846" s="257"/>
      <c r="FIC846" s="257"/>
      <c r="FID846" s="257"/>
      <c r="FIE846" s="257"/>
      <c r="FIF846" s="257"/>
      <c r="FIG846" s="257"/>
      <c r="FIH846" s="257"/>
      <c r="FII846" s="257"/>
      <c r="FIJ846" s="257"/>
      <c r="FIK846" s="257"/>
      <c r="FIL846" s="257"/>
      <c r="FIM846" s="257"/>
      <c r="FIN846" s="257"/>
      <c r="FIO846" s="257"/>
      <c r="FIP846" s="257"/>
      <c r="FIQ846" s="257"/>
      <c r="FIR846" s="257"/>
      <c r="FIS846" s="257"/>
      <c r="FIT846" s="257"/>
      <c r="FIU846" s="257"/>
      <c r="FIV846" s="257"/>
      <c r="FIW846" s="257"/>
      <c r="FIX846" s="257"/>
      <c r="FIY846" s="257"/>
      <c r="FIZ846" s="257"/>
      <c r="FJA846" s="257"/>
      <c r="FJB846" s="257"/>
      <c r="FJC846" s="257"/>
      <c r="FJD846" s="257"/>
      <c r="FJE846" s="257"/>
      <c r="FJF846" s="257"/>
      <c r="FJG846" s="257"/>
      <c r="FJH846" s="257"/>
      <c r="FJI846" s="257"/>
      <c r="FJJ846" s="257"/>
      <c r="FJK846" s="257"/>
      <c r="FJL846" s="257"/>
      <c r="FJM846" s="257"/>
      <c r="FJN846" s="257"/>
      <c r="FJO846" s="257"/>
      <c r="FJP846" s="257"/>
      <c r="FJQ846" s="257"/>
      <c r="FJR846" s="257"/>
      <c r="FJS846" s="257"/>
      <c r="FJT846" s="257"/>
      <c r="FJU846" s="257"/>
      <c r="FJV846" s="257"/>
      <c r="FJW846" s="257"/>
      <c r="FJX846" s="257"/>
      <c r="FJY846" s="257"/>
      <c r="FJZ846" s="257"/>
      <c r="FKA846" s="257"/>
      <c r="FKB846" s="257"/>
      <c r="FKC846" s="257"/>
      <c r="FKD846" s="257"/>
      <c r="FKE846" s="257"/>
      <c r="FKF846" s="257"/>
      <c r="FKG846" s="257"/>
      <c r="FKH846" s="257"/>
      <c r="FKI846" s="257"/>
      <c r="FKJ846" s="257"/>
      <c r="FKK846" s="257"/>
      <c r="FKL846" s="257"/>
      <c r="FKM846" s="257"/>
      <c r="FKN846" s="257"/>
      <c r="FKO846" s="257"/>
      <c r="FKP846" s="257"/>
      <c r="FKQ846" s="257"/>
      <c r="FKR846" s="257"/>
      <c r="FKS846" s="257"/>
      <c r="FKT846" s="257"/>
      <c r="FKU846" s="257"/>
      <c r="FKV846" s="257"/>
      <c r="FKW846" s="257"/>
      <c r="FKX846" s="257"/>
      <c r="FKY846" s="257"/>
      <c r="FKZ846" s="257"/>
      <c r="FLA846" s="257"/>
      <c r="FLB846" s="257"/>
      <c r="FLC846" s="257"/>
      <c r="FLD846" s="257"/>
      <c r="FLE846" s="257"/>
      <c r="FLF846" s="257"/>
      <c r="FLG846" s="257"/>
      <c r="FLH846" s="257"/>
      <c r="FLI846" s="257"/>
      <c r="FLJ846" s="257"/>
      <c r="FLK846" s="257"/>
      <c r="FLL846" s="257"/>
      <c r="FLM846" s="257"/>
      <c r="FLN846" s="257"/>
      <c r="FLO846" s="257"/>
      <c r="FLP846" s="257"/>
      <c r="FLQ846" s="257"/>
      <c r="FLR846" s="257"/>
      <c r="FLS846" s="257"/>
      <c r="FLT846" s="257"/>
      <c r="FLU846" s="257"/>
      <c r="FLV846" s="257"/>
      <c r="FLW846" s="257"/>
      <c r="FLX846" s="257"/>
      <c r="FLY846" s="257"/>
      <c r="FLZ846" s="257"/>
      <c r="FMA846" s="257"/>
      <c r="FMB846" s="257"/>
      <c r="FMC846" s="257"/>
      <c r="FMD846" s="257"/>
      <c r="FME846" s="257"/>
      <c r="FMF846" s="257"/>
      <c r="FMG846" s="257"/>
      <c r="FMH846" s="257"/>
      <c r="FMI846" s="257"/>
      <c r="FMJ846" s="257"/>
      <c r="FMK846" s="257"/>
      <c r="FML846" s="257"/>
      <c r="FMM846" s="257"/>
      <c r="FMN846" s="257"/>
      <c r="FMO846" s="257"/>
      <c r="FMP846" s="257"/>
      <c r="FMQ846" s="257"/>
      <c r="FMR846" s="257"/>
      <c r="FMS846" s="257"/>
      <c r="FMT846" s="257"/>
      <c r="FMU846" s="257"/>
      <c r="FMV846" s="257"/>
      <c r="FMW846" s="257"/>
      <c r="FMX846" s="257"/>
      <c r="FMY846" s="257"/>
      <c r="FMZ846" s="257"/>
      <c r="FNA846" s="257"/>
      <c r="FNB846" s="257"/>
      <c r="FNC846" s="257"/>
      <c r="FND846" s="257"/>
      <c r="FNE846" s="257"/>
      <c r="FNF846" s="257"/>
      <c r="FNG846" s="257"/>
      <c r="FNH846" s="257"/>
      <c r="FNI846" s="257"/>
      <c r="FNJ846" s="257"/>
      <c r="FNK846" s="257"/>
      <c r="FNL846" s="257"/>
      <c r="FNM846" s="257"/>
      <c r="FNN846" s="257"/>
      <c r="FNO846" s="257"/>
      <c r="FNP846" s="257"/>
      <c r="FNQ846" s="257"/>
      <c r="FNR846" s="257"/>
      <c r="FNS846" s="257"/>
      <c r="FNT846" s="257"/>
      <c r="FNU846" s="257"/>
      <c r="FNV846" s="257"/>
      <c r="FNW846" s="257"/>
      <c r="FNX846" s="257"/>
      <c r="FNY846" s="257"/>
      <c r="FNZ846" s="257"/>
      <c r="FOA846" s="257"/>
      <c r="FOB846" s="257"/>
      <c r="FOC846" s="257"/>
      <c r="FOD846" s="257"/>
      <c r="FOE846" s="257"/>
      <c r="FOF846" s="257"/>
      <c r="FOG846" s="257"/>
      <c r="FOH846" s="257"/>
      <c r="FOI846" s="257"/>
      <c r="FOJ846" s="257"/>
      <c r="FOK846" s="257"/>
      <c r="FOL846" s="257"/>
      <c r="FOM846" s="257"/>
      <c r="FON846" s="257"/>
      <c r="FOO846" s="257"/>
      <c r="FOP846" s="257"/>
      <c r="FOQ846" s="257"/>
      <c r="FOR846" s="257"/>
      <c r="FOS846" s="257"/>
      <c r="FOT846" s="257"/>
      <c r="FOU846" s="257"/>
      <c r="FOV846" s="257"/>
      <c r="FOW846" s="257"/>
      <c r="FOX846" s="257"/>
      <c r="FOY846" s="257"/>
      <c r="FOZ846" s="257"/>
      <c r="FPA846" s="257"/>
      <c r="FPB846" s="257"/>
      <c r="FPC846" s="257"/>
      <c r="FPD846" s="257"/>
      <c r="FPE846" s="257"/>
      <c r="FPF846" s="257"/>
      <c r="FPG846" s="257"/>
      <c r="FPH846" s="257"/>
      <c r="FPI846" s="257"/>
      <c r="FPJ846" s="257"/>
      <c r="FPK846" s="257"/>
      <c r="FPL846" s="257"/>
      <c r="FPM846" s="257"/>
      <c r="FPN846" s="257"/>
      <c r="FPO846" s="257"/>
      <c r="FPP846" s="257"/>
      <c r="FPQ846" s="257"/>
      <c r="FPR846" s="257"/>
      <c r="FPS846" s="257"/>
      <c r="FPT846" s="257"/>
      <c r="FPU846" s="257"/>
      <c r="FPV846" s="257"/>
      <c r="FPW846" s="257"/>
      <c r="FPX846" s="257"/>
      <c r="FPY846" s="257"/>
      <c r="FPZ846" s="257"/>
      <c r="FQA846" s="257"/>
      <c r="FQB846" s="257"/>
      <c r="FQC846" s="257"/>
      <c r="FQD846" s="257"/>
      <c r="FQE846" s="257"/>
      <c r="FQF846" s="257"/>
      <c r="FQG846" s="257"/>
      <c r="FQH846" s="257"/>
      <c r="FQI846" s="257"/>
      <c r="FQJ846" s="257"/>
      <c r="FQK846" s="257"/>
      <c r="FQL846" s="257"/>
      <c r="FQM846" s="257"/>
      <c r="FQN846" s="257"/>
      <c r="FQO846" s="257"/>
      <c r="FQP846" s="257"/>
      <c r="FQQ846" s="257"/>
      <c r="FQR846" s="257"/>
      <c r="FQS846" s="257"/>
      <c r="FQT846" s="257"/>
      <c r="FQU846" s="257"/>
      <c r="FQV846" s="257"/>
      <c r="FQW846" s="257"/>
      <c r="FQX846" s="257"/>
      <c r="FQY846" s="257"/>
      <c r="FQZ846" s="257"/>
      <c r="FRA846" s="257"/>
      <c r="FRB846" s="257"/>
      <c r="FRC846" s="257"/>
      <c r="FRD846" s="257"/>
      <c r="FRE846" s="257"/>
      <c r="FRF846" s="257"/>
      <c r="FRG846" s="257"/>
      <c r="FRH846" s="257"/>
      <c r="FRI846" s="257"/>
      <c r="FRJ846" s="257"/>
      <c r="FRK846" s="257"/>
      <c r="FRL846" s="257"/>
      <c r="FRM846" s="257"/>
      <c r="FRN846" s="257"/>
      <c r="FRO846" s="257"/>
      <c r="FRP846" s="257"/>
      <c r="FRQ846" s="257"/>
      <c r="FRR846" s="257"/>
      <c r="FRS846" s="257"/>
      <c r="FRT846" s="257"/>
      <c r="FRU846" s="257"/>
      <c r="FRV846" s="257"/>
      <c r="FRW846" s="257"/>
      <c r="FRX846" s="257"/>
      <c r="FRY846" s="257"/>
      <c r="FRZ846" s="257"/>
      <c r="FSA846" s="257"/>
      <c r="FSB846" s="257"/>
      <c r="FSC846" s="257"/>
      <c r="FSD846" s="257"/>
      <c r="FSE846" s="257"/>
      <c r="FSF846" s="257"/>
      <c r="FSG846" s="257"/>
      <c r="FSH846" s="257"/>
      <c r="FSI846" s="257"/>
      <c r="FSJ846" s="257"/>
      <c r="FSK846" s="257"/>
      <c r="FSL846" s="257"/>
      <c r="FSM846" s="257"/>
      <c r="FSN846" s="257"/>
      <c r="FSO846" s="257"/>
      <c r="FSP846" s="257"/>
      <c r="FSQ846" s="257"/>
      <c r="FSR846" s="257"/>
      <c r="FSS846" s="257"/>
      <c r="FST846" s="257"/>
      <c r="FSU846" s="257"/>
      <c r="FSV846" s="257"/>
      <c r="FSW846" s="257"/>
      <c r="FSX846" s="257"/>
      <c r="FSY846" s="257"/>
      <c r="FSZ846" s="257"/>
      <c r="FTA846" s="257"/>
      <c r="FTB846" s="257"/>
      <c r="FTC846" s="257"/>
      <c r="FTD846" s="257"/>
      <c r="FTE846" s="257"/>
      <c r="FTF846" s="257"/>
      <c r="FTG846" s="257"/>
      <c r="FTH846" s="257"/>
      <c r="FTI846" s="257"/>
      <c r="FTJ846" s="257"/>
      <c r="FTK846" s="257"/>
      <c r="FTL846" s="257"/>
      <c r="FTM846" s="257"/>
      <c r="FTN846" s="257"/>
      <c r="FTO846" s="257"/>
      <c r="FTP846" s="257"/>
      <c r="FTQ846" s="257"/>
      <c r="FTR846" s="257"/>
      <c r="FTS846" s="257"/>
      <c r="FTT846" s="257"/>
      <c r="FTU846" s="257"/>
      <c r="FTV846" s="257"/>
      <c r="FTW846" s="257"/>
      <c r="FTX846" s="257"/>
      <c r="FTY846" s="257"/>
      <c r="FTZ846" s="257"/>
      <c r="FUA846" s="257"/>
      <c r="FUB846" s="257"/>
      <c r="FUC846" s="257"/>
      <c r="FUD846" s="257"/>
      <c r="FUE846" s="257"/>
      <c r="FUF846" s="257"/>
      <c r="FUG846" s="257"/>
      <c r="FUH846" s="257"/>
      <c r="FUI846" s="257"/>
      <c r="FUJ846" s="257"/>
      <c r="FUK846" s="257"/>
      <c r="FUL846" s="257"/>
      <c r="FUM846" s="257"/>
      <c r="FUN846" s="257"/>
      <c r="FUO846" s="257"/>
      <c r="FUP846" s="257"/>
      <c r="FUQ846" s="257"/>
      <c r="FUR846" s="257"/>
      <c r="FUS846" s="257"/>
      <c r="FUT846" s="257"/>
      <c r="FUU846" s="257"/>
      <c r="FUV846" s="257"/>
      <c r="FUW846" s="257"/>
      <c r="FUX846" s="257"/>
      <c r="FUY846" s="257"/>
      <c r="FUZ846" s="257"/>
      <c r="FVA846" s="257"/>
      <c r="FVB846" s="257"/>
      <c r="FVC846" s="257"/>
      <c r="FVD846" s="257"/>
      <c r="FVE846" s="257"/>
      <c r="FVF846" s="257"/>
      <c r="FVG846" s="257"/>
      <c r="FVH846" s="257"/>
      <c r="FVI846" s="257"/>
      <c r="FVJ846" s="257"/>
      <c r="FVK846" s="257"/>
      <c r="FVL846" s="257"/>
      <c r="FVM846" s="257"/>
      <c r="FVN846" s="257"/>
      <c r="FVO846" s="257"/>
      <c r="FVP846" s="257"/>
      <c r="FVQ846" s="257"/>
      <c r="FVR846" s="257"/>
      <c r="FVS846" s="257"/>
      <c r="FVT846" s="257"/>
      <c r="FVU846" s="257"/>
      <c r="FVV846" s="257"/>
      <c r="FVW846" s="257"/>
      <c r="FVX846" s="257"/>
      <c r="FVY846" s="257"/>
      <c r="FVZ846" s="257"/>
      <c r="FWA846" s="257"/>
      <c r="FWB846" s="257"/>
      <c r="FWC846" s="257"/>
      <c r="FWD846" s="257"/>
      <c r="FWE846" s="257"/>
      <c r="FWF846" s="257"/>
      <c r="FWG846" s="257"/>
      <c r="FWH846" s="257"/>
      <c r="FWI846" s="257"/>
      <c r="FWJ846" s="257"/>
      <c r="FWK846" s="257"/>
      <c r="FWL846" s="257"/>
      <c r="FWM846" s="257"/>
      <c r="FWN846" s="257"/>
      <c r="FWO846" s="257"/>
      <c r="FWP846" s="257"/>
      <c r="FWQ846" s="257"/>
      <c r="FWR846" s="257"/>
      <c r="FWS846" s="257"/>
      <c r="FWT846" s="257"/>
      <c r="FWU846" s="257"/>
      <c r="FWV846" s="257"/>
      <c r="FWW846" s="257"/>
      <c r="FWX846" s="257"/>
      <c r="FWY846" s="257"/>
      <c r="FWZ846" s="257"/>
      <c r="FXA846" s="257"/>
      <c r="FXB846" s="257"/>
      <c r="FXC846" s="257"/>
      <c r="FXD846" s="257"/>
      <c r="FXE846" s="257"/>
      <c r="FXF846" s="257"/>
      <c r="FXG846" s="257"/>
      <c r="FXH846" s="257"/>
      <c r="FXI846" s="257"/>
      <c r="FXJ846" s="257"/>
      <c r="FXK846" s="257"/>
      <c r="FXL846" s="257"/>
      <c r="FXM846" s="257"/>
      <c r="FXN846" s="257"/>
      <c r="FXO846" s="257"/>
      <c r="FXP846" s="257"/>
      <c r="FXQ846" s="257"/>
      <c r="FXR846" s="257"/>
      <c r="FXS846" s="257"/>
      <c r="FXT846" s="257"/>
      <c r="FXU846" s="257"/>
      <c r="FXV846" s="257"/>
      <c r="FXW846" s="257"/>
      <c r="FXX846" s="257"/>
      <c r="FXY846" s="257"/>
      <c r="FXZ846" s="257"/>
      <c r="FYA846" s="257"/>
      <c r="FYB846" s="257"/>
      <c r="FYC846" s="257"/>
      <c r="FYD846" s="257"/>
      <c r="FYE846" s="257"/>
      <c r="FYF846" s="257"/>
      <c r="FYG846" s="257"/>
      <c r="FYH846" s="257"/>
      <c r="FYI846" s="257"/>
      <c r="FYJ846" s="257"/>
      <c r="FYK846" s="257"/>
      <c r="FYL846" s="257"/>
      <c r="FYM846" s="257"/>
      <c r="FYN846" s="257"/>
      <c r="FYO846" s="257"/>
      <c r="FYP846" s="257"/>
      <c r="FYQ846" s="257"/>
      <c r="FYR846" s="257"/>
      <c r="FYS846" s="257"/>
      <c r="FYT846" s="257"/>
      <c r="FYU846" s="257"/>
      <c r="FYV846" s="257"/>
      <c r="FYW846" s="257"/>
      <c r="FYX846" s="257"/>
      <c r="FYY846" s="257"/>
      <c r="FYZ846" s="257"/>
      <c r="FZA846" s="257"/>
      <c r="FZB846" s="257"/>
      <c r="FZC846" s="257"/>
      <c r="FZD846" s="257"/>
      <c r="FZE846" s="257"/>
      <c r="FZF846" s="257"/>
      <c r="FZG846" s="257"/>
      <c r="FZH846" s="257"/>
      <c r="FZI846" s="257"/>
      <c r="FZJ846" s="257"/>
      <c r="FZK846" s="257"/>
      <c r="FZL846" s="257"/>
      <c r="FZM846" s="257"/>
      <c r="FZN846" s="257"/>
      <c r="FZO846" s="257"/>
      <c r="FZP846" s="257"/>
      <c r="FZQ846" s="257"/>
      <c r="FZR846" s="257"/>
      <c r="FZS846" s="257"/>
      <c r="FZT846" s="257"/>
      <c r="FZU846" s="257"/>
      <c r="FZV846" s="257"/>
      <c r="FZW846" s="257"/>
      <c r="FZX846" s="257"/>
      <c r="FZY846" s="257"/>
      <c r="FZZ846" s="257"/>
      <c r="GAA846" s="257"/>
      <c r="GAB846" s="257"/>
      <c r="GAC846" s="257"/>
      <c r="GAD846" s="257"/>
      <c r="GAE846" s="257"/>
      <c r="GAF846" s="257"/>
      <c r="GAG846" s="257"/>
      <c r="GAH846" s="257"/>
      <c r="GAI846" s="257"/>
      <c r="GAJ846" s="257"/>
      <c r="GAK846" s="257"/>
      <c r="GAL846" s="257"/>
      <c r="GAM846" s="257"/>
      <c r="GAN846" s="257"/>
      <c r="GAO846" s="257"/>
      <c r="GAP846" s="257"/>
      <c r="GAQ846" s="257"/>
      <c r="GAR846" s="257"/>
      <c r="GAS846" s="257"/>
      <c r="GAT846" s="257"/>
      <c r="GAU846" s="257"/>
      <c r="GAV846" s="257"/>
      <c r="GAW846" s="257"/>
      <c r="GAX846" s="257"/>
      <c r="GAY846" s="257"/>
      <c r="GAZ846" s="257"/>
      <c r="GBA846" s="257"/>
      <c r="GBB846" s="257"/>
      <c r="GBC846" s="257"/>
      <c r="GBD846" s="257"/>
      <c r="GBE846" s="257"/>
      <c r="GBF846" s="257"/>
      <c r="GBG846" s="257"/>
      <c r="GBH846" s="257"/>
      <c r="GBI846" s="257"/>
      <c r="GBJ846" s="257"/>
      <c r="GBK846" s="257"/>
      <c r="GBL846" s="257"/>
      <c r="GBM846" s="257"/>
      <c r="GBN846" s="257"/>
      <c r="GBO846" s="257"/>
      <c r="GBP846" s="257"/>
      <c r="GBQ846" s="257"/>
      <c r="GBR846" s="257"/>
      <c r="GBS846" s="257"/>
      <c r="GBT846" s="257"/>
      <c r="GBU846" s="257"/>
      <c r="GBV846" s="257"/>
      <c r="GBW846" s="257"/>
      <c r="GBX846" s="257"/>
      <c r="GBY846" s="257"/>
      <c r="GBZ846" s="257"/>
      <c r="GCA846" s="257"/>
      <c r="GCB846" s="257"/>
      <c r="GCC846" s="257"/>
      <c r="GCD846" s="257"/>
      <c r="GCE846" s="257"/>
      <c r="GCF846" s="257"/>
      <c r="GCG846" s="257"/>
      <c r="GCH846" s="257"/>
      <c r="GCI846" s="257"/>
      <c r="GCJ846" s="257"/>
      <c r="GCK846" s="257"/>
      <c r="GCL846" s="257"/>
      <c r="GCM846" s="257"/>
      <c r="GCN846" s="257"/>
      <c r="GCO846" s="257"/>
      <c r="GCP846" s="257"/>
      <c r="GCQ846" s="257"/>
      <c r="GCR846" s="257"/>
      <c r="GCS846" s="257"/>
      <c r="GCT846" s="257"/>
      <c r="GCU846" s="257"/>
      <c r="GCV846" s="257"/>
      <c r="GCW846" s="257"/>
      <c r="GCX846" s="257"/>
      <c r="GCY846" s="257"/>
      <c r="GCZ846" s="257"/>
      <c r="GDA846" s="257"/>
      <c r="GDB846" s="257"/>
      <c r="GDC846" s="257"/>
      <c r="GDD846" s="257"/>
      <c r="GDE846" s="257"/>
      <c r="GDF846" s="257"/>
      <c r="GDG846" s="257"/>
      <c r="GDH846" s="257"/>
      <c r="GDI846" s="257"/>
      <c r="GDJ846" s="257"/>
      <c r="GDK846" s="257"/>
      <c r="GDL846" s="257"/>
      <c r="GDM846" s="257"/>
      <c r="GDN846" s="257"/>
      <c r="GDO846" s="257"/>
      <c r="GDP846" s="257"/>
      <c r="GDQ846" s="257"/>
      <c r="GDR846" s="257"/>
      <c r="GDS846" s="257"/>
      <c r="GDT846" s="257"/>
      <c r="GDU846" s="257"/>
      <c r="GDV846" s="257"/>
      <c r="GDW846" s="257"/>
      <c r="GDX846" s="257"/>
      <c r="GDY846" s="257"/>
      <c r="GDZ846" s="257"/>
      <c r="GEA846" s="257"/>
      <c r="GEB846" s="257"/>
      <c r="GEC846" s="257"/>
      <c r="GED846" s="257"/>
      <c r="GEE846" s="257"/>
      <c r="GEF846" s="257"/>
      <c r="GEG846" s="257"/>
      <c r="GEH846" s="257"/>
      <c r="GEI846" s="257"/>
      <c r="GEJ846" s="257"/>
      <c r="GEK846" s="257"/>
      <c r="GEL846" s="257"/>
      <c r="GEM846" s="257"/>
      <c r="GEN846" s="257"/>
      <c r="GEO846" s="257"/>
      <c r="GEP846" s="257"/>
      <c r="GEQ846" s="257"/>
      <c r="GER846" s="257"/>
      <c r="GES846" s="257"/>
      <c r="GET846" s="257"/>
      <c r="GEU846" s="257"/>
      <c r="GEV846" s="257"/>
      <c r="GEW846" s="257"/>
      <c r="GEX846" s="257"/>
      <c r="GEY846" s="257"/>
      <c r="GEZ846" s="257"/>
      <c r="GFA846" s="257"/>
      <c r="GFB846" s="257"/>
      <c r="GFC846" s="257"/>
      <c r="GFD846" s="257"/>
      <c r="GFE846" s="257"/>
      <c r="GFF846" s="257"/>
      <c r="GFG846" s="257"/>
      <c r="GFH846" s="257"/>
      <c r="GFI846" s="257"/>
      <c r="GFJ846" s="257"/>
      <c r="GFK846" s="257"/>
      <c r="GFL846" s="257"/>
      <c r="GFM846" s="257"/>
      <c r="GFN846" s="257"/>
      <c r="GFO846" s="257"/>
      <c r="GFP846" s="257"/>
      <c r="GFQ846" s="257"/>
      <c r="GFR846" s="257"/>
      <c r="GFS846" s="257"/>
      <c r="GFT846" s="257"/>
      <c r="GFU846" s="257"/>
      <c r="GFV846" s="257"/>
      <c r="GFW846" s="257"/>
      <c r="GFX846" s="257"/>
      <c r="GFY846" s="257"/>
      <c r="GFZ846" s="257"/>
      <c r="GGA846" s="257"/>
      <c r="GGB846" s="257"/>
      <c r="GGC846" s="257"/>
      <c r="GGD846" s="257"/>
      <c r="GGE846" s="257"/>
      <c r="GGF846" s="257"/>
      <c r="GGG846" s="257"/>
      <c r="GGH846" s="257"/>
      <c r="GGI846" s="257"/>
      <c r="GGJ846" s="257"/>
      <c r="GGK846" s="257"/>
      <c r="GGL846" s="257"/>
      <c r="GGM846" s="257"/>
      <c r="GGN846" s="257"/>
      <c r="GGO846" s="257"/>
      <c r="GGP846" s="257"/>
      <c r="GGQ846" s="257"/>
      <c r="GGR846" s="257"/>
      <c r="GGS846" s="257"/>
      <c r="GGT846" s="257"/>
      <c r="GGU846" s="257"/>
      <c r="GGV846" s="257"/>
      <c r="GGW846" s="257"/>
      <c r="GGX846" s="257"/>
      <c r="GGY846" s="257"/>
      <c r="GGZ846" s="257"/>
      <c r="GHA846" s="257"/>
      <c r="GHB846" s="257"/>
      <c r="GHC846" s="257"/>
      <c r="GHD846" s="257"/>
      <c r="GHE846" s="257"/>
      <c r="GHF846" s="257"/>
      <c r="GHG846" s="257"/>
      <c r="GHH846" s="257"/>
      <c r="GHI846" s="257"/>
      <c r="GHJ846" s="257"/>
      <c r="GHK846" s="257"/>
      <c r="GHL846" s="257"/>
      <c r="GHM846" s="257"/>
      <c r="GHN846" s="257"/>
      <c r="GHO846" s="257"/>
      <c r="GHP846" s="257"/>
      <c r="GHQ846" s="257"/>
      <c r="GHR846" s="257"/>
      <c r="GHS846" s="257"/>
      <c r="GHT846" s="257"/>
      <c r="GHU846" s="257"/>
      <c r="GHV846" s="257"/>
      <c r="GHW846" s="257"/>
      <c r="GHX846" s="257"/>
      <c r="GHY846" s="257"/>
      <c r="GHZ846" s="257"/>
      <c r="GIA846" s="257"/>
      <c r="GIB846" s="257"/>
      <c r="GIC846" s="257"/>
      <c r="GID846" s="257"/>
      <c r="GIE846" s="257"/>
      <c r="GIF846" s="257"/>
      <c r="GIG846" s="257"/>
      <c r="GIH846" s="257"/>
      <c r="GII846" s="257"/>
      <c r="GIJ846" s="257"/>
      <c r="GIK846" s="257"/>
      <c r="GIL846" s="257"/>
      <c r="GIM846" s="257"/>
      <c r="GIN846" s="257"/>
      <c r="GIO846" s="257"/>
      <c r="GIP846" s="257"/>
      <c r="GIQ846" s="257"/>
      <c r="GIR846" s="257"/>
      <c r="GIS846" s="257"/>
      <c r="GIT846" s="257"/>
      <c r="GIU846" s="257"/>
      <c r="GIV846" s="257"/>
      <c r="GIW846" s="257"/>
      <c r="GIX846" s="257"/>
      <c r="GIY846" s="257"/>
      <c r="GIZ846" s="257"/>
      <c r="GJA846" s="257"/>
      <c r="GJB846" s="257"/>
      <c r="GJC846" s="257"/>
      <c r="GJD846" s="257"/>
      <c r="GJE846" s="257"/>
      <c r="GJF846" s="257"/>
      <c r="GJG846" s="257"/>
      <c r="GJH846" s="257"/>
      <c r="GJI846" s="257"/>
      <c r="GJJ846" s="257"/>
      <c r="GJK846" s="257"/>
      <c r="GJL846" s="257"/>
      <c r="GJM846" s="257"/>
      <c r="GJN846" s="257"/>
      <c r="GJO846" s="257"/>
      <c r="GJP846" s="257"/>
      <c r="GJQ846" s="257"/>
      <c r="GJR846" s="257"/>
      <c r="GJS846" s="257"/>
      <c r="GJT846" s="257"/>
      <c r="GJU846" s="257"/>
      <c r="GJV846" s="257"/>
      <c r="GJW846" s="257"/>
      <c r="GJX846" s="257"/>
      <c r="GJY846" s="257"/>
      <c r="GJZ846" s="257"/>
      <c r="GKA846" s="257"/>
      <c r="GKB846" s="257"/>
      <c r="GKC846" s="257"/>
      <c r="GKD846" s="257"/>
      <c r="GKE846" s="257"/>
      <c r="GKF846" s="257"/>
      <c r="GKG846" s="257"/>
      <c r="GKH846" s="257"/>
      <c r="GKI846" s="257"/>
      <c r="GKJ846" s="257"/>
      <c r="GKK846" s="257"/>
      <c r="GKL846" s="257"/>
      <c r="GKM846" s="257"/>
      <c r="GKN846" s="257"/>
      <c r="GKO846" s="257"/>
      <c r="GKP846" s="257"/>
      <c r="GKQ846" s="257"/>
      <c r="GKR846" s="257"/>
      <c r="GKS846" s="257"/>
      <c r="GKT846" s="257"/>
      <c r="GKU846" s="257"/>
      <c r="GKV846" s="257"/>
      <c r="GKW846" s="257"/>
      <c r="GKX846" s="257"/>
      <c r="GKY846" s="257"/>
      <c r="GKZ846" s="257"/>
      <c r="GLA846" s="257"/>
      <c r="GLB846" s="257"/>
      <c r="GLC846" s="257"/>
      <c r="GLD846" s="257"/>
      <c r="GLE846" s="257"/>
      <c r="GLF846" s="257"/>
      <c r="GLG846" s="257"/>
      <c r="GLH846" s="257"/>
      <c r="GLI846" s="257"/>
      <c r="GLJ846" s="257"/>
      <c r="GLK846" s="257"/>
      <c r="GLL846" s="257"/>
      <c r="GLM846" s="257"/>
      <c r="GLN846" s="257"/>
      <c r="GLO846" s="257"/>
      <c r="GLP846" s="257"/>
      <c r="GLQ846" s="257"/>
      <c r="GLR846" s="257"/>
      <c r="GLS846" s="257"/>
      <c r="GLT846" s="257"/>
      <c r="GLU846" s="257"/>
      <c r="GLV846" s="257"/>
      <c r="GLW846" s="257"/>
      <c r="GLX846" s="257"/>
      <c r="GLY846" s="257"/>
      <c r="GLZ846" s="257"/>
      <c r="GMA846" s="257"/>
      <c r="GMB846" s="257"/>
      <c r="GMC846" s="257"/>
      <c r="GMD846" s="257"/>
      <c r="GME846" s="257"/>
      <c r="GMF846" s="257"/>
      <c r="GMG846" s="257"/>
      <c r="GMH846" s="257"/>
      <c r="GMI846" s="257"/>
      <c r="GMJ846" s="257"/>
      <c r="GMK846" s="257"/>
      <c r="GML846" s="257"/>
      <c r="GMM846" s="257"/>
      <c r="GMN846" s="257"/>
      <c r="GMO846" s="257"/>
      <c r="GMP846" s="257"/>
      <c r="GMQ846" s="257"/>
      <c r="GMR846" s="257"/>
      <c r="GMS846" s="257"/>
      <c r="GMT846" s="257"/>
      <c r="GMU846" s="257"/>
      <c r="GMV846" s="257"/>
      <c r="GMW846" s="257"/>
      <c r="GMX846" s="257"/>
      <c r="GMY846" s="257"/>
      <c r="GMZ846" s="257"/>
      <c r="GNA846" s="257"/>
      <c r="GNB846" s="257"/>
      <c r="GNC846" s="257"/>
      <c r="GND846" s="257"/>
      <c r="GNE846" s="257"/>
      <c r="GNF846" s="257"/>
      <c r="GNG846" s="257"/>
      <c r="GNH846" s="257"/>
      <c r="GNI846" s="257"/>
      <c r="GNJ846" s="257"/>
      <c r="GNK846" s="257"/>
      <c r="GNL846" s="257"/>
      <c r="GNM846" s="257"/>
      <c r="GNN846" s="257"/>
      <c r="GNO846" s="257"/>
      <c r="GNP846" s="257"/>
      <c r="GNQ846" s="257"/>
      <c r="GNR846" s="257"/>
      <c r="GNS846" s="257"/>
      <c r="GNT846" s="257"/>
      <c r="GNU846" s="257"/>
      <c r="GNV846" s="257"/>
      <c r="GNW846" s="257"/>
      <c r="GNX846" s="257"/>
      <c r="GNY846" s="257"/>
      <c r="GNZ846" s="257"/>
      <c r="GOA846" s="257"/>
      <c r="GOB846" s="257"/>
      <c r="GOC846" s="257"/>
      <c r="GOD846" s="257"/>
      <c r="GOE846" s="257"/>
      <c r="GOF846" s="257"/>
      <c r="GOG846" s="257"/>
      <c r="GOH846" s="257"/>
      <c r="GOI846" s="257"/>
      <c r="GOJ846" s="257"/>
      <c r="GOK846" s="257"/>
      <c r="GOL846" s="257"/>
      <c r="GOM846" s="257"/>
      <c r="GON846" s="257"/>
      <c r="GOO846" s="257"/>
      <c r="GOP846" s="257"/>
      <c r="GOQ846" s="257"/>
      <c r="GOR846" s="257"/>
      <c r="GOS846" s="257"/>
      <c r="GOT846" s="257"/>
      <c r="GOU846" s="257"/>
      <c r="GOV846" s="257"/>
      <c r="GOW846" s="257"/>
      <c r="GOX846" s="257"/>
      <c r="GOY846" s="257"/>
      <c r="GOZ846" s="257"/>
      <c r="GPA846" s="257"/>
      <c r="GPB846" s="257"/>
      <c r="GPC846" s="257"/>
      <c r="GPD846" s="257"/>
      <c r="GPE846" s="257"/>
      <c r="GPF846" s="257"/>
      <c r="GPG846" s="257"/>
      <c r="GPH846" s="257"/>
      <c r="GPI846" s="257"/>
      <c r="GPJ846" s="257"/>
      <c r="GPK846" s="257"/>
      <c r="GPL846" s="257"/>
      <c r="GPM846" s="257"/>
      <c r="GPN846" s="257"/>
      <c r="GPO846" s="257"/>
      <c r="GPP846" s="257"/>
      <c r="GPQ846" s="257"/>
      <c r="GPR846" s="257"/>
      <c r="GPS846" s="257"/>
      <c r="GPT846" s="257"/>
      <c r="GPU846" s="257"/>
      <c r="GPV846" s="257"/>
      <c r="GPW846" s="257"/>
      <c r="GPX846" s="257"/>
      <c r="GPY846" s="257"/>
      <c r="GPZ846" s="257"/>
      <c r="GQA846" s="257"/>
      <c r="GQB846" s="257"/>
      <c r="GQC846" s="257"/>
      <c r="GQD846" s="257"/>
      <c r="GQE846" s="257"/>
      <c r="GQF846" s="257"/>
      <c r="GQG846" s="257"/>
      <c r="GQH846" s="257"/>
      <c r="GQI846" s="257"/>
      <c r="GQJ846" s="257"/>
      <c r="GQK846" s="257"/>
      <c r="GQL846" s="257"/>
      <c r="GQM846" s="257"/>
      <c r="GQN846" s="257"/>
      <c r="GQO846" s="257"/>
      <c r="GQP846" s="257"/>
      <c r="GQQ846" s="257"/>
      <c r="GQR846" s="257"/>
      <c r="GQS846" s="257"/>
      <c r="GQT846" s="257"/>
      <c r="GQU846" s="257"/>
      <c r="GQV846" s="257"/>
      <c r="GQW846" s="257"/>
      <c r="GQX846" s="257"/>
      <c r="GQY846" s="257"/>
      <c r="GQZ846" s="257"/>
      <c r="GRA846" s="257"/>
      <c r="GRB846" s="257"/>
      <c r="GRC846" s="257"/>
      <c r="GRD846" s="257"/>
      <c r="GRE846" s="257"/>
      <c r="GRF846" s="257"/>
      <c r="GRG846" s="257"/>
      <c r="GRH846" s="257"/>
      <c r="GRI846" s="257"/>
      <c r="GRJ846" s="257"/>
      <c r="GRK846" s="257"/>
      <c r="GRL846" s="257"/>
      <c r="GRM846" s="257"/>
      <c r="GRN846" s="257"/>
      <c r="GRO846" s="257"/>
      <c r="GRP846" s="257"/>
      <c r="GRQ846" s="257"/>
      <c r="GRR846" s="257"/>
      <c r="GRS846" s="257"/>
      <c r="GRT846" s="257"/>
      <c r="GRU846" s="257"/>
      <c r="GRV846" s="257"/>
      <c r="GRW846" s="257"/>
      <c r="GRX846" s="257"/>
      <c r="GRY846" s="257"/>
      <c r="GRZ846" s="257"/>
      <c r="GSA846" s="257"/>
      <c r="GSB846" s="257"/>
      <c r="GSC846" s="257"/>
      <c r="GSD846" s="257"/>
      <c r="GSE846" s="257"/>
      <c r="GSF846" s="257"/>
      <c r="GSG846" s="257"/>
      <c r="GSH846" s="257"/>
      <c r="GSI846" s="257"/>
      <c r="GSJ846" s="257"/>
      <c r="GSK846" s="257"/>
      <c r="GSL846" s="257"/>
      <c r="GSM846" s="257"/>
      <c r="GSN846" s="257"/>
      <c r="GSO846" s="257"/>
      <c r="GSP846" s="257"/>
      <c r="GSQ846" s="257"/>
      <c r="GSR846" s="257"/>
      <c r="GSS846" s="257"/>
      <c r="GST846" s="257"/>
      <c r="GSU846" s="257"/>
      <c r="GSV846" s="257"/>
      <c r="GSW846" s="257"/>
      <c r="GSX846" s="257"/>
      <c r="GSY846" s="257"/>
      <c r="GSZ846" s="257"/>
      <c r="GTA846" s="257"/>
      <c r="GTB846" s="257"/>
      <c r="GTC846" s="257"/>
      <c r="GTD846" s="257"/>
      <c r="GTE846" s="257"/>
      <c r="GTF846" s="257"/>
      <c r="GTG846" s="257"/>
      <c r="GTH846" s="257"/>
      <c r="GTI846" s="257"/>
      <c r="GTJ846" s="257"/>
      <c r="GTK846" s="257"/>
      <c r="GTL846" s="257"/>
      <c r="GTM846" s="257"/>
      <c r="GTN846" s="257"/>
      <c r="GTO846" s="257"/>
      <c r="GTP846" s="257"/>
      <c r="GTQ846" s="257"/>
      <c r="GTR846" s="257"/>
      <c r="GTS846" s="257"/>
      <c r="GTT846" s="257"/>
      <c r="GTU846" s="257"/>
      <c r="GTV846" s="257"/>
      <c r="GTW846" s="257"/>
      <c r="GTX846" s="257"/>
      <c r="GTY846" s="257"/>
      <c r="GTZ846" s="257"/>
      <c r="GUA846" s="257"/>
      <c r="GUB846" s="257"/>
      <c r="GUC846" s="257"/>
      <c r="GUD846" s="257"/>
      <c r="GUE846" s="257"/>
      <c r="GUF846" s="257"/>
      <c r="GUG846" s="257"/>
      <c r="GUH846" s="257"/>
      <c r="GUI846" s="257"/>
      <c r="GUJ846" s="257"/>
      <c r="GUK846" s="257"/>
      <c r="GUL846" s="257"/>
      <c r="GUM846" s="257"/>
      <c r="GUN846" s="257"/>
      <c r="GUO846" s="257"/>
      <c r="GUP846" s="257"/>
      <c r="GUQ846" s="257"/>
      <c r="GUR846" s="257"/>
      <c r="GUS846" s="257"/>
      <c r="GUT846" s="257"/>
      <c r="GUU846" s="257"/>
      <c r="GUV846" s="257"/>
      <c r="GUW846" s="257"/>
      <c r="GUX846" s="257"/>
      <c r="GUY846" s="257"/>
      <c r="GUZ846" s="257"/>
      <c r="GVA846" s="257"/>
      <c r="GVB846" s="257"/>
      <c r="GVC846" s="257"/>
      <c r="GVD846" s="257"/>
      <c r="GVE846" s="257"/>
      <c r="GVF846" s="257"/>
      <c r="GVG846" s="257"/>
      <c r="GVH846" s="257"/>
      <c r="GVI846" s="257"/>
      <c r="GVJ846" s="257"/>
      <c r="GVK846" s="257"/>
      <c r="GVL846" s="257"/>
      <c r="GVM846" s="257"/>
      <c r="GVN846" s="257"/>
      <c r="GVO846" s="257"/>
      <c r="GVP846" s="257"/>
      <c r="GVQ846" s="257"/>
      <c r="GVR846" s="257"/>
      <c r="GVS846" s="257"/>
      <c r="GVT846" s="257"/>
      <c r="GVU846" s="257"/>
      <c r="GVV846" s="257"/>
      <c r="GVW846" s="257"/>
      <c r="GVX846" s="257"/>
      <c r="GVY846" s="257"/>
      <c r="GVZ846" s="257"/>
      <c r="GWA846" s="257"/>
      <c r="GWB846" s="257"/>
      <c r="GWC846" s="257"/>
      <c r="GWD846" s="257"/>
      <c r="GWE846" s="257"/>
      <c r="GWF846" s="257"/>
      <c r="GWG846" s="257"/>
      <c r="GWH846" s="257"/>
      <c r="GWI846" s="257"/>
      <c r="GWJ846" s="257"/>
      <c r="GWK846" s="257"/>
      <c r="GWL846" s="257"/>
      <c r="GWM846" s="257"/>
      <c r="GWN846" s="257"/>
      <c r="GWO846" s="257"/>
      <c r="GWP846" s="257"/>
      <c r="GWQ846" s="257"/>
      <c r="GWR846" s="257"/>
      <c r="GWS846" s="257"/>
      <c r="GWT846" s="257"/>
      <c r="GWU846" s="257"/>
      <c r="GWV846" s="257"/>
      <c r="GWW846" s="257"/>
      <c r="GWX846" s="257"/>
      <c r="GWY846" s="257"/>
      <c r="GWZ846" s="257"/>
      <c r="GXA846" s="257"/>
      <c r="GXB846" s="257"/>
      <c r="GXC846" s="257"/>
      <c r="GXD846" s="257"/>
      <c r="GXE846" s="257"/>
      <c r="GXF846" s="257"/>
      <c r="GXG846" s="257"/>
      <c r="GXH846" s="257"/>
      <c r="GXI846" s="257"/>
      <c r="GXJ846" s="257"/>
      <c r="GXK846" s="257"/>
      <c r="GXL846" s="257"/>
      <c r="GXM846" s="257"/>
      <c r="GXN846" s="257"/>
      <c r="GXO846" s="257"/>
      <c r="GXP846" s="257"/>
      <c r="GXQ846" s="257"/>
      <c r="GXR846" s="257"/>
      <c r="GXS846" s="257"/>
      <c r="GXT846" s="257"/>
      <c r="GXU846" s="257"/>
      <c r="GXV846" s="257"/>
      <c r="GXW846" s="257"/>
      <c r="GXX846" s="257"/>
      <c r="GXY846" s="257"/>
      <c r="GXZ846" s="257"/>
      <c r="GYA846" s="257"/>
      <c r="GYB846" s="257"/>
      <c r="GYC846" s="257"/>
      <c r="GYD846" s="257"/>
      <c r="GYE846" s="257"/>
      <c r="GYF846" s="257"/>
      <c r="GYG846" s="257"/>
      <c r="GYH846" s="257"/>
      <c r="GYI846" s="257"/>
      <c r="GYJ846" s="257"/>
      <c r="GYK846" s="257"/>
      <c r="GYL846" s="257"/>
      <c r="GYM846" s="257"/>
      <c r="GYN846" s="257"/>
      <c r="GYO846" s="257"/>
      <c r="GYP846" s="257"/>
      <c r="GYQ846" s="257"/>
      <c r="GYR846" s="257"/>
      <c r="GYS846" s="257"/>
      <c r="GYT846" s="257"/>
      <c r="GYU846" s="257"/>
      <c r="GYV846" s="257"/>
      <c r="GYW846" s="257"/>
      <c r="GYX846" s="257"/>
      <c r="GYY846" s="257"/>
      <c r="GYZ846" s="257"/>
      <c r="GZA846" s="257"/>
      <c r="GZB846" s="257"/>
      <c r="GZC846" s="257"/>
      <c r="GZD846" s="257"/>
      <c r="GZE846" s="257"/>
      <c r="GZF846" s="257"/>
      <c r="GZG846" s="257"/>
      <c r="GZH846" s="257"/>
      <c r="GZI846" s="257"/>
      <c r="GZJ846" s="257"/>
      <c r="GZK846" s="257"/>
      <c r="GZL846" s="257"/>
      <c r="GZM846" s="257"/>
      <c r="GZN846" s="257"/>
      <c r="GZO846" s="257"/>
      <c r="GZP846" s="257"/>
      <c r="GZQ846" s="257"/>
      <c r="GZR846" s="257"/>
      <c r="GZS846" s="257"/>
      <c r="GZT846" s="257"/>
      <c r="GZU846" s="257"/>
      <c r="GZV846" s="257"/>
      <c r="GZW846" s="257"/>
      <c r="GZX846" s="257"/>
      <c r="GZY846" s="257"/>
      <c r="GZZ846" s="257"/>
      <c r="HAA846" s="257"/>
      <c r="HAB846" s="257"/>
      <c r="HAC846" s="257"/>
      <c r="HAD846" s="257"/>
      <c r="HAE846" s="257"/>
      <c r="HAF846" s="257"/>
      <c r="HAG846" s="257"/>
      <c r="HAH846" s="257"/>
      <c r="HAI846" s="257"/>
      <c r="HAJ846" s="257"/>
      <c r="HAK846" s="257"/>
      <c r="HAL846" s="257"/>
      <c r="HAM846" s="257"/>
      <c r="HAN846" s="257"/>
      <c r="HAO846" s="257"/>
      <c r="HAP846" s="257"/>
      <c r="HAQ846" s="257"/>
      <c r="HAR846" s="257"/>
      <c r="HAS846" s="257"/>
      <c r="HAT846" s="257"/>
      <c r="HAU846" s="257"/>
      <c r="HAV846" s="257"/>
      <c r="HAW846" s="257"/>
      <c r="HAX846" s="257"/>
      <c r="HAY846" s="257"/>
      <c r="HAZ846" s="257"/>
      <c r="HBA846" s="257"/>
      <c r="HBB846" s="257"/>
      <c r="HBC846" s="257"/>
      <c r="HBD846" s="257"/>
      <c r="HBE846" s="257"/>
      <c r="HBF846" s="257"/>
      <c r="HBG846" s="257"/>
      <c r="HBH846" s="257"/>
      <c r="HBI846" s="257"/>
      <c r="HBJ846" s="257"/>
      <c r="HBK846" s="257"/>
      <c r="HBL846" s="257"/>
      <c r="HBM846" s="257"/>
      <c r="HBN846" s="257"/>
      <c r="HBO846" s="257"/>
      <c r="HBP846" s="257"/>
      <c r="HBQ846" s="257"/>
      <c r="HBR846" s="257"/>
      <c r="HBS846" s="257"/>
      <c r="HBT846" s="257"/>
      <c r="HBU846" s="257"/>
      <c r="HBV846" s="257"/>
      <c r="HBW846" s="257"/>
      <c r="HBX846" s="257"/>
      <c r="HBY846" s="257"/>
      <c r="HBZ846" s="257"/>
      <c r="HCA846" s="257"/>
      <c r="HCB846" s="257"/>
      <c r="HCC846" s="257"/>
      <c r="HCD846" s="257"/>
      <c r="HCE846" s="257"/>
      <c r="HCF846" s="257"/>
      <c r="HCG846" s="257"/>
      <c r="HCH846" s="257"/>
      <c r="HCI846" s="257"/>
      <c r="HCJ846" s="257"/>
      <c r="HCK846" s="257"/>
      <c r="HCL846" s="257"/>
      <c r="HCM846" s="257"/>
      <c r="HCN846" s="257"/>
      <c r="HCO846" s="257"/>
      <c r="HCP846" s="257"/>
      <c r="HCQ846" s="257"/>
      <c r="HCR846" s="257"/>
      <c r="HCS846" s="257"/>
      <c r="HCT846" s="257"/>
      <c r="HCU846" s="257"/>
      <c r="HCV846" s="257"/>
      <c r="HCW846" s="257"/>
      <c r="HCX846" s="257"/>
      <c r="HCY846" s="257"/>
      <c r="HCZ846" s="257"/>
      <c r="HDA846" s="257"/>
      <c r="HDB846" s="257"/>
      <c r="HDC846" s="257"/>
      <c r="HDD846" s="257"/>
      <c r="HDE846" s="257"/>
      <c r="HDF846" s="257"/>
      <c r="HDG846" s="257"/>
      <c r="HDH846" s="257"/>
      <c r="HDI846" s="257"/>
      <c r="HDJ846" s="257"/>
      <c r="HDK846" s="257"/>
      <c r="HDL846" s="257"/>
      <c r="HDM846" s="257"/>
      <c r="HDN846" s="257"/>
      <c r="HDO846" s="257"/>
      <c r="HDP846" s="257"/>
      <c r="HDQ846" s="257"/>
      <c r="HDR846" s="257"/>
      <c r="HDS846" s="257"/>
      <c r="HDT846" s="257"/>
      <c r="HDU846" s="257"/>
      <c r="HDV846" s="257"/>
      <c r="HDW846" s="257"/>
      <c r="HDX846" s="257"/>
      <c r="HDY846" s="257"/>
      <c r="HDZ846" s="257"/>
      <c r="HEA846" s="257"/>
      <c r="HEB846" s="257"/>
      <c r="HEC846" s="257"/>
      <c r="HED846" s="257"/>
      <c r="HEE846" s="257"/>
      <c r="HEF846" s="257"/>
      <c r="HEG846" s="257"/>
      <c r="HEH846" s="257"/>
      <c r="HEI846" s="257"/>
      <c r="HEJ846" s="257"/>
      <c r="HEK846" s="257"/>
      <c r="HEL846" s="257"/>
      <c r="HEM846" s="257"/>
      <c r="HEN846" s="257"/>
      <c r="HEO846" s="257"/>
      <c r="HEP846" s="257"/>
      <c r="HEQ846" s="257"/>
      <c r="HER846" s="257"/>
      <c r="HES846" s="257"/>
      <c r="HET846" s="257"/>
      <c r="HEU846" s="257"/>
      <c r="HEV846" s="257"/>
      <c r="HEW846" s="257"/>
      <c r="HEX846" s="257"/>
      <c r="HEY846" s="257"/>
      <c r="HEZ846" s="257"/>
      <c r="HFA846" s="257"/>
      <c r="HFB846" s="257"/>
      <c r="HFC846" s="257"/>
      <c r="HFD846" s="257"/>
      <c r="HFE846" s="257"/>
      <c r="HFF846" s="257"/>
      <c r="HFG846" s="257"/>
      <c r="HFH846" s="257"/>
      <c r="HFI846" s="257"/>
      <c r="HFJ846" s="257"/>
      <c r="HFK846" s="257"/>
      <c r="HFL846" s="257"/>
      <c r="HFM846" s="257"/>
      <c r="HFN846" s="257"/>
      <c r="HFO846" s="257"/>
      <c r="HFP846" s="257"/>
      <c r="HFQ846" s="257"/>
      <c r="HFR846" s="257"/>
      <c r="HFS846" s="257"/>
      <c r="HFT846" s="257"/>
      <c r="HFU846" s="257"/>
      <c r="HFV846" s="257"/>
      <c r="HFW846" s="257"/>
      <c r="HFX846" s="257"/>
      <c r="HFY846" s="257"/>
      <c r="HFZ846" s="257"/>
      <c r="HGA846" s="257"/>
      <c r="HGB846" s="257"/>
      <c r="HGC846" s="257"/>
      <c r="HGD846" s="257"/>
      <c r="HGE846" s="257"/>
      <c r="HGF846" s="257"/>
      <c r="HGG846" s="257"/>
      <c r="HGH846" s="257"/>
      <c r="HGI846" s="257"/>
      <c r="HGJ846" s="257"/>
      <c r="HGK846" s="257"/>
      <c r="HGL846" s="257"/>
      <c r="HGM846" s="257"/>
      <c r="HGN846" s="257"/>
      <c r="HGO846" s="257"/>
      <c r="HGP846" s="257"/>
      <c r="HGQ846" s="257"/>
      <c r="HGR846" s="257"/>
      <c r="HGS846" s="257"/>
      <c r="HGT846" s="257"/>
      <c r="HGU846" s="257"/>
      <c r="HGV846" s="257"/>
      <c r="HGW846" s="257"/>
      <c r="HGX846" s="257"/>
      <c r="HGY846" s="257"/>
      <c r="HGZ846" s="257"/>
      <c r="HHA846" s="257"/>
      <c r="HHB846" s="257"/>
      <c r="HHC846" s="257"/>
      <c r="HHD846" s="257"/>
      <c r="HHE846" s="257"/>
      <c r="HHF846" s="257"/>
      <c r="HHG846" s="257"/>
      <c r="HHH846" s="257"/>
      <c r="HHI846" s="257"/>
      <c r="HHJ846" s="257"/>
      <c r="HHK846" s="257"/>
      <c r="HHL846" s="257"/>
      <c r="HHM846" s="257"/>
      <c r="HHN846" s="257"/>
      <c r="HHO846" s="257"/>
      <c r="HHP846" s="257"/>
      <c r="HHQ846" s="257"/>
      <c r="HHR846" s="257"/>
      <c r="HHS846" s="257"/>
      <c r="HHT846" s="257"/>
      <c r="HHU846" s="257"/>
      <c r="HHV846" s="257"/>
      <c r="HHW846" s="257"/>
      <c r="HHX846" s="257"/>
      <c r="HHY846" s="257"/>
      <c r="HHZ846" s="257"/>
      <c r="HIA846" s="257"/>
      <c r="HIB846" s="257"/>
      <c r="HIC846" s="257"/>
      <c r="HID846" s="257"/>
      <c r="HIE846" s="257"/>
      <c r="HIF846" s="257"/>
      <c r="HIG846" s="257"/>
      <c r="HIH846" s="257"/>
      <c r="HII846" s="257"/>
      <c r="HIJ846" s="257"/>
      <c r="HIK846" s="257"/>
      <c r="HIL846" s="257"/>
      <c r="HIM846" s="257"/>
      <c r="HIN846" s="257"/>
      <c r="HIO846" s="257"/>
      <c r="HIP846" s="257"/>
      <c r="HIQ846" s="257"/>
      <c r="HIR846" s="257"/>
      <c r="HIS846" s="257"/>
      <c r="HIT846" s="257"/>
      <c r="HIU846" s="257"/>
      <c r="HIV846" s="257"/>
      <c r="HIW846" s="257"/>
      <c r="HIX846" s="257"/>
      <c r="HIY846" s="257"/>
      <c r="HIZ846" s="257"/>
      <c r="HJA846" s="257"/>
      <c r="HJB846" s="257"/>
      <c r="HJC846" s="257"/>
      <c r="HJD846" s="257"/>
      <c r="HJE846" s="257"/>
      <c r="HJF846" s="257"/>
      <c r="HJG846" s="257"/>
      <c r="HJH846" s="257"/>
      <c r="HJI846" s="257"/>
      <c r="HJJ846" s="257"/>
      <c r="HJK846" s="257"/>
      <c r="HJL846" s="257"/>
      <c r="HJM846" s="257"/>
      <c r="HJN846" s="257"/>
      <c r="HJO846" s="257"/>
      <c r="HJP846" s="257"/>
      <c r="HJQ846" s="257"/>
      <c r="HJR846" s="257"/>
      <c r="HJS846" s="257"/>
      <c r="HJT846" s="257"/>
      <c r="HJU846" s="257"/>
      <c r="HJV846" s="257"/>
      <c r="HJW846" s="257"/>
      <c r="HJX846" s="257"/>
      <c r="HJY846" s="257"/>
      <c r="HJZ846" s="257"/>
      <c r="HKA846" s="257"/>
      <c r="HKB846" s="257"/>
      <c r="HKC846" s="257"/>
      <c r="HKD846" s="257"/>
      <c r="HKE846" s="257"/>
      <c r="HKF846" s="257"/>
      <c r="HKG846" s="257"/>
      <c r="HKH846" s="257"/>
      <c r="HKI846" s="257"/>
      <c r="HKJ846" s="257"/>
      <c r="HKK846" s="257"/>
      <c r="HKL846" s="257"/>
      <c r="HKM846" s="257"/>
      <c r="HKN846" s="257"/>
      <c r="HKO846" s="257"/>
      <c r="HKP846" s="257"/>
      <c r="HKQ846" s="257"/>
      <c r="HKR846" s="257"/>
      <c r="HKS846" s="257"/>
      <c r="HKT846" s="257"/>
      <c r="HKU846" s="257"/>
      <c r="HKV846" s="257"/>
      <c r="HKW846" s="257"/>
      <c r="HKX846" s="257"/>
      <c r="HKY846" s="257"/>
      <c r="HKZ846" s="257"/>
      <c r="HLA846" s="257"/>
      <c r="HLB846" s="257"/>
      <c r="HLC846" s="257"/>
      <c r="HLD846" s="257"/>
      <c r="HLE846" s="257"/>
      <c r="HLF846" s="257"/>
      <c r="HLG846" s="257"/>
      <c r="HLH846" s="257"/>
      <c r="HLI846" s="257"/>
      <c r="HLJ846" s="257"/>
      <c r="HLK846" s="257"/>
      <c r="HLL846" s="257"/>
      <c r="HLM846" s="257"/>
      <c r="HLN846" s="257"/>
      <c r="HLO846" s="257"/>
      <c r="HLP846" s="257"/>
      <c r="HLQ846" s="257"/>
      <c r="HLR846" s="257"/>
      <c r="HLS846" s="257"/>
      <c r="HLT846" s="257"/>
      <c r="HLU846" s="257"/>
      <c r="HLV846" s="257"/>
      <c r="HLW846" s="257"/>
      <c r="HLX846" s="257"/>
      <c r="HLY846" s="257"/>
      <c r="HLZ846" s="257"/>
      <c r="HMA846" s="257"/>
      <c r="HMB846" s="257"/>
      <c r="HMC846" s="257"/>
      <c r="HMD846" s="257"/>
      <c r="HME846" s="257"/>
      <c r="HMF846" s="257"/>
      <c r="HMG846" s="257"/>
      <c r="HMH846" s="257"/>
      <c r="HMI846" s="257"/>
      <c r="HMJ846" s="257"/>
      <c r="HMK846" s="257"/>
      <c r="HML846" s="257"/>
      <c r="HMM846" s="257"/>
      <c r="HMN846" s="257"/>
      <c r="HMO846" s="257"/>
      <c r="HMP846" s="257"/>
      <c r="HMQ846" s="257"/>
      <c r="HMR846" s="257"/>
      <c r="HMS846" s="257"/>
      <c r="HMT846" s="257"/>
      <c r="HMU846" s="257"/>
      <c r="HMV846" s="257"/>
      <c r="HMW846" s="257"/>
      <c r="HMX846" s="257"/>
      <c r="HMY846" s="257"/>
      <c r="HMZ846" s="257"/>
      <c r="HNA846" s="257"/>
      <c r="HNB846" s="257"/>
      <c r="HNC846" s="257"/>
      <c r="HND846" s="257"/>
      <c r="HNE846" s="257"/>
      <c r="HNF846" s="257"/>
      <c r="HNG846" s="257"/>
      <c r="HNH846" s="257"/>
      <c r="HNI846" s="257"/>
      <c r="HNJ846" s="257"/>
      <c r="HNK846" s="257"/>
      <c r="HNL846" s="257"/>
      <c r="HNM846" s="257"/>
      <c r="HNN846" s="257"/>
      <c r="HNO846" s="257"/>
      <c r="HNP846" s="257"/>
      <c r="HNQ846" s="257"/>
      <c r="HNR846" s="257"/>
      <c r="HNS846" s="257"/>
      <c r="HNT846" s="257"/>
      <c r="HNU846" s="257"/>
      <c r="HNV846" s="257"/>
      <c r="HNW846" s="257"/>
      <c r="HNX846" s="257"/>
      <c r="HNY846" s="257"/>
      <c r="HNZ846" s="257"/>
      <c r="HOA846" s="257"/>
      <c r="HOB846" s="257"/>
      <c r="HOC846" s="257"/>
      <c r="HOD846" s="257"/>
      <c r="HOE846" s="257"/>
      <c r="HOF846" s="257"/>
      <c r="HOG846" s="257"/>
      <c r="HOH846" s="257"/>
      <c r="HOI846" s="257"/>
      <c r="HOJ846" s="257"/>
      <c r="HOK846" s="257"/>
      <c r="HOL846" s="257"/>
      <c r="HOM846" s="257"/>
      <c r="HON846" s="257"/>
      <c r="HOO846" s="257"/>
      <c r="HOP846" s="257"/>
      <c r="HOQ846" s="257"/>
      <c r="HOR846" s="257"/>
      <c r="HOS846" s="257"/>
      <c r="HOT846" s="257"/>
      <c r="HOU846" s="257"/>
      <c r="HOV846" s="257"/>
      <c r="HOW846" s="257"/>
      <c r="HOX846" s="257"/>
      <c r="HOY846" s="257"/>
      <c r="HOZ846" s="257"/>
      <c r="HPA846" s="257"/>
      <c r="HPB846" s="257"/>
      <c r="HPC846" s="257"/>
      <c r="HPD846" s="257"/>
      <c r="HPE846" s="257"/>
      <c r="HPF846" s="257"/>
      <c r="HPG846" s="257"/>
      <c r="HPH846" s="257"/>
      <c r="HPI846" s="257"/>
      <c r="HPJ846" s="257"/>
      <c r="HPK846" s="257"/>
      <c r="HPL846" s="257"/>
      <c r="HPM846" s="257"/>
      <c r="HPN846" s="257"/>
      <c r="HPO846" s="257"/>
      <c r="HPP846" s="257"/>
      <c r="HPQ846" s="257"/>
      <c r="HPR846" s="257"/>
      <c r="HPS846" s="257"/>
      <c r="HPT846" s="257"/>
      <c r="HPU846" s="257"/>
      <c r="HPV846" s="257"/>
      <c r="HPW846" s="257"/>
      <c r="HPX846" s="257"/>
      <c r="HPY846" s="257"/>
      <c r="HPZ846" s="257"/>
      <c r="HQA846" s="257"/>
      <c r="HQB846" s="257"/>
      <c r="HQC846" s="257"/>
      <c r="HQD846" s="257"/>
      <c r="HQE846" s="257"/>
      <c r="HQF846" s="257"/>
      <c r="HQG846" s="257"/>
      <c r="HQH846" s="257"/>
      <c r="HQI846" s="257"/>
      <c r="HQJ846" s="257"/>
      <c r="HQK846" s="257"/>
      <c r="HQL846" s="257"/>
      <c r="HQM846" s="257"/>
      <c r="HQN846" s="257"/>
      <c r="HQO846" s="257"/>
      <c r="HQP846" s="257"/>
      <c r="HQQ846" s="257"/>
      <c r="HQR846" s="257"/>
      <c r="HQS846" s="257"/>
      <c r="HQT846" s="257"/>
      <c r="HQU846" s="257"/>
      <c r="HQV846" s="257"/>
      <c r="HQW846" s="257"/>
      <c r="HQX846" s="257"/>
      <c r="HQY846" s="257"/>
      <c r="HQZ846" s="257"/>
      <c r="HRA846" s="257"/>
      <c r="HRB846" s="257"/>
      <c r="HRC846" s="257"/>
      <c r="HRD846" s="257"/>
      <c r="HRE846" s="257"/>
      <c r="HRF846" s="257"/>
      <c r="HRG846" s="257"/>
      <c r="HRH846" s="257"/>
      <c r="HRI846" s="257"/>
      <c r="HRJ846" s="257"/>
      <c r="HRK846" s="257"/>
      <c r="HRL846" s="257"/>
      <c r="HRM846" s="257"/>
      <c r="HRN846" s="257"/>
      <c r="HRO846" s="257"/>
      <c r="HRP846" s="257"/>
      <c r="HRQ846" s="257"/>
      <c r="HRR846" s="257"/>
      <c r="HRS846" s="257"/>
      <c r="HRT846" s="257"/>
      <c r="HRU846" s="257"/>
      <c r="HRV846" s="257"/>
      <c r="HRW846" s="257"/>
      <c r="HRX846" s="257"/>
      <c r="HRY846" s="257"/>
      <c r="HRZ846" s="257"/>
      <c r="HSA846" s="257"/>
      <c r="HSB846" s="257"/>
      <c r="HSC846" s="257"/>
      <c r="HSD846" s="257"/>
      <c r="HSE846" s="257"/>
      <c r="HSF846" s="257"/>
      <c r="HSG846" s="257"/>
      <c r="HSH846" s="257"/>
      <c r="HSI846" s="257"/>
      <c r="HSJ846" s="257"/>
      <c r="HSK846" s="257"/>
      <c r="HSL846" s="257"/>
      <c r="HSM846" s="257"/>
      <c r="HSN846" s="257"/>
      <c r="HSO846" s="257"/>
      <c r="HSP846" s="257"/>
      <c r="HSQ846" s="257"/>
      <c r="HSR846" s="257"/>
      <c r="HSS846" s="257"/>
      <c r="HST846" s="257"/>
      <c r="HSU846" s="257"/>
      <c r="HSV846" s="257"/>
      <c r="HSW846" s="257"/>
      <c r="HSX846" s="257"/>
      <c r="HSY846" s="257"/>
      <c r="HSZ846" s="257"/>
      <c r="HTA846" s="257"/>
      <c r="HTB846" s="257"/>
      <c r="HTC846" s="257"/>
      <c r="HTD846" s="257"/>
      <c r="HTE846" s="257"/>
      <c r="HTF846" s="257"/>
      <c r="HTG846" s="257"/>
      <c r="HTH846" s="257"/>
      <c r="HTI846" s="257"/>
      <c r="HTJ846" s="257"/>
      <c r="HTK846" s="257"/>
      <c r="HTL846" s="257"/>
      <c r="HTM846" s="257"/>
      <c r="HTN846" s="257"/>
      <c r="HTO846" s="257"/>
      <c r="HTP846" s="257"/>
      <c r="HTQ846" s="257"/>
      <c r="HTR846" s="257"/>
      <c r="HTS846" s="257"/>
      <c r="HTT846" s="257"/>
      <c r="HTU846" s="257"/>
      <c r="HTV846" s="257"/>
      <c r="HTW846" s="257"/>
      <c r="HTX846" s="257"/>
      <c r="HTY846" s="257"/>
      <c r="HTZ846" s="257"/>
      <c r="HUA846" s="257"/>
      <c r="HUB846" s="257"/>
      <c r="HUC846" s="257"/>
      <c r="HUD846" s="257"/>
      <c r="HUE846" s="257"/>
      <c r="HUF846" s="257"/>
      <c r="HUG846" s="257"/>
      <c r="HUH846" s="257"/>
      <c r="HUI846" s="257"/>
      <c r="HUJ846" s="257"/>
      <c r="HUK846" s="257"/>
      <c r="HUL846" s="257"/>
      <c r="HUM846" s="257"/>
      <c r="HUN846" s="257"/>
      <c r="HUO846" s="257"/>
      <c r="HUP846" s="257"/>
      <c r="HUQ846" s="257"/>
      <c r="HUR846" s="257"/>
      <c r="HUS846" s="257"/>
      <c r="HUT846" s="257"/>
      <c r="HUU846" s="257"/>
      <c r="HUV846" s="257"/>
      <c r="HUW846" s="257"/>
      <c r="HUX846" s="257"/>
      <c r="HUY846" s="257"/>
      <c r="HUZ846" s="257"/>
      <c r="HVA846" s="257"/>
      <c r="HVB846" s="257"/>
      <c r="HVC846" s="257"/>
      <c r="HVD846" s="257"/>
      <c r="HVE846" s="257"/>
      <c r="HVF846" s="257"/>
      <c r="HVG846" s="257"/>
      <c r="HVH846" s="257"/>
      <c r="HVI846" s="257"/>
      <c r="HVJ846" s="257"/>
      <c r="HVK846" s="257"/>
      <c r="HVL846" s="257"/>
      <c r="HVM846" s="257"/>
      <c r="HVN846" s="257"/>
      <c r="HVO846" s="257"/>
      <c r="HVP846" s="257"/>
      <c r="HVQ846" s="257"/>
      <c r="HVR846" s="257"/>
      <c r="HVS846" s="257"/>
      <c r="HVT846" s="257"/>
      <c r="HVU846" s="257"/>
      <c r="HVV846" s="257"/>
      <c r="HVW846" s="257"/>
      <c r="HVX846" s="257"/>
      <c r="HVY846" s="257"/>
      <c r="HVZ846" s="257"/>
      <c r="HWA846" s="257"/>
      <c r="HWB846" s="257"/>
      <c r="HWC846" s="257"/>
      <c r="HWD846" s="257"/>
      <c r="HWE846" s="257"/>
      <c r="HWF846" s="257"/>
      <c r="HWG846" s="257"/>
      <c r="HWH846" s="257"/>
      <c r="HWI846" s="257"/>
      <c r="HWJ846" s="257"/>
      <c r="HWK846" s="257"/>
      <c r="HWL846" s="257"/>
      <c r="HWM846" s="257"/>
      <c r="HWN846" s="257"/>
      <c r="HWO846" s="257"/>
      <c r="HWP846" s="257"/>
      <c r="HWQ846" s="257"/>
      <c r="HWR846" s="257"/>
      <c r="HWS846" s="257"/>
      <c r="HWT846" s="257"/>
      <c r="HWU846" s="257"/>
      <c r="HWV846" s="257"/>
      <c r="HWW846" s="257"/>
      <c r="HWX846" s="257"/>
      <c r="HWY846" s="257"/>
      <c r="HWZ846" s="257"/>
      <c r="HXA846" s="257"/>
      <c r="HXB846" s="257"/>
      <c r="HXC846" s="257"/>
      <c r="HXD846" s="257"/>
      <c r="HXE846" s="257"/>
      <c r="HXF846" s="257"/>
      <c r="HXG846" s="257"/>
      <c r="HXH846" s="257"/>
      <c r="HXI846" s="257"/>
      <c r="HXJ846" s="257"/>
      <c r="HXK846" s="257"/>
      <c r="HXL846" s="257"/>
      <c r="HXM846" s="257"/>
      <c r="HXN846" s="257"/>
      <c r="HXO846" s="257"/>
      <c r="HXP846" s="257"/>
      <c r="HXQ846" s="257"/>
      <c r="HXR846" s="257"/>
      <c r="HXS846" s="257"/>
      <c r="HXT846" s="257"/>
      <c r="HXU846" s="257"/>
      <c r="HXV846" s="257"/>
      <c r="HXW846" s="257"/>
      <c r="HXX846" s="257"/>
      <c r="HXY846" s="257"/>
      <c r="HXZ846" s="257"/>
      <c r="HYA846" s="257"/>
      <c r="HYB846" s="257"/>
      <c r="HYC846" s="257"/>
      <c r="HYD846" s="257"/>
      <c r="HYE846" s="257"/>
      <c r="HYF846" s="257"/>
      <c r="HYG846" s="257"/>
      <c r="HYH846" s="257"/>
      <c r="HYI846" s="257"/>
      <c r="HYJ846" s="257"/>
      <c r="HYK846" s="257"/>
      <c r="HYL846" s="257"/>
      <c r="HYM846" s="257"/>
      <c r="HYN846" s="257"/>
      <c r="HYO846" s="257"/>
      <c r="HYP846" s="257"/>
      <c r="HYQ846" s="257"/>
      <c r="HYR846" s="257"/>
      <c r="HYS846" s="257"/>
      <c r="HYT846" s="257"/>
      <c r="HYU846" s="257"/>
      <c r="HYV846" s="257"/>
      <c r="HYW846" s="257"/>
      <c r="HYX846" s="257"/>
      <c r="HYY846" s="257"/>
      <c r="HYZ846" s="257"/>
      <c r="HZA846" s="257"/>
      <c r="HZB846" s="257"/>
      <c r="HZC846" s="257"/>
      <c r="HZD846" s="257"/>
      <c r="HZE846" s="257"/>
      <c r="HZF846" s="257"/>
      <c r="HZG846" s="257"/>
      <c r="HZH846" s="257"/>
      <c r="HZI846" s="257"/>
      <c r="HZJ846" s="257"/>
      <c r="HZK846" s="257"/>
      <c r="HZL846" s="257"/>
      <c r="HZM846" s="257"/>
      <c r="HZN846" s="257"/>
      <c r="HZO846" s="257"/>
      <c r="HZP846" s="257"/>
      <c r="HZQ846" s="257"/>
      <c r="HZR846" s="257"/>
      <c r="HZS846" s="257"/>
      <c r="HZT846" s="257"/>
      <c r="HZU846" s="257"/>
      <c r="HZV846" s="257"/>
      <c r="HZW846" s="257"/>
      <c r="HZX846" s="257"/>
      <c r="HZY846" s="257"/>
      <c r="HZZ846" s="257"/>
      <c r="IAA846" s="257"/>
      <c r="IAB846" s="257"/>
      <c r="IAC846" s="257"/>
      <c r="IAD846" s="257"/>
      <c r="IAE846" s="257"/>
      <c r="IAF846" s="257"/>
      <c r="IAG846" s="257"/>
      <c r="IAH846" s="257"/>
      <c r="IAI846" s="257"/>
      <c r="IAJ846" s="257"/>
      <c r="IAK846" s="257"/>
      <c r="IAL846" s="257"/>
      <c r="IAM846" s="257"/>
      <c r="IAN846" s="257"/>
      <c r="IAO846" s="257"/>
      <c r="IAP846" s="257"/>
      <c r="IAQ846" s="257"/>
      <c r="IAR846" s="257"/>
      <c r="IAS846" s="257"/>
      <c r="IAT846" s="257"/>
      <c r="IAU846" s="257"/>
      <c r="IAV846" s="257"/>
      <c r="IAW846" s="257"/>
      <c r="IAX846" s="257"/>
      <c r="IAY846" s="257"/>
      <c r="IAZ846" s="257"/>
      <c r="IBA846" s="257"/>
      <c r="IBB846" s="257"/>
      <c r="IBC846" s="257"/>
      <c r="IBD846" s="257"/>
      <c r="IBE846" s="257"/>
      <c r="IBF846" s="257"/>
      <c r="IBG846" s="257"/>
      <c r="IBH846" s="257"/>
      <c r="IBI846" s="257"/>
      <c r="IBJ846" s="257"/>
      <c r="IBK846" s="257"/>
      <c r="IBL846" s="257"/>
      <c r="IBM846" s="257"/>
      <c r="IBN846" s="257"/>
      <c r="IBO846" s="257"/>
      <c r="IBP846" s="257"/>
      <c r="IBQ846" s="257"/>
      <c r="IBR846" s="257"/>
      <c r="IBS846" s="257"/>
      <c r="IBT846" s="257"/>
      <c r="IBU846" s="257"/>
      <c r="IBV846" s="257"/>
      <c r="IBW846" s="257"/>
      <c r="IBX846" s="257"/>
      <c r="IBY846" s="257"/>
      <c r="IBZ846" s="257"/>
      <c r="ICA846" s="257"/>
      <c r="ICB846" s="257"/>
      <c r="ICC846" s="257"/>
      <c r="ICD846" s="257"/>
      <c r="ICE846" s="257"/>
      <c r="ICF846" s="257"/>
      <c r="ICG846" s="257"/>
      <c r="ICH846" s="257"/>
      <c r="ICI846" s="257"/>
      <c r="ICJ846" s="257"/>
      <c r="ICK846" s="257"/>
      <c r="ICL846" s="257"/>
      <c r="ICM846" s="257"/>
      <c r="ICN846" s="257"/>
      <c r="ICO846" s="257"/>
      <c r="ICP846" s="257"/>
      <c r="ICQ846" s="257"/>
      <c r="ICR846" s="257"/>
      <c r="ICS846" s="257"/>
      <c r="ICT846" s="257"/>
      <c r="ICU846" s="257"/>
      <c r="ICV846" s="257"/>
      <c r="ICW846" s="257"/>
      <c r="ICX846" s="257"/>
      <c r="ICY846" s="257"/>
      <c r="ICZ846" s="257"/>
      <c r="IDA846" s="257"/>
      <c r="IDB846" s="257"/>
      <c r="IDC846" s="257"/>
      <c r="IDD846" s="257"/>
      <c r="IDE846" s="257"/>
      <c r="IDF846" s="257"/>
      <c r="IDG846" s="257"/>
      <c r="IDH846" s="257"/>
      <c r="IDI846" s="257"/>
      <c r="IDJ846" s="257"/>
      <c r="IDK846" s="257"/>
      <c r="IDL846" s="257"/>
      <c r="IDM846" s="257"/>
      <c r="IDN846" s="257"/>
      <c r="IDO846" s="257"/>
      <c r="IDP846" s="257"/>
      <c r="IDQ846" s="257"/>
      <c r="IDR846" s="257"/>
      <c r="IDS846" s="257"/>
      <c r="IDT846" s="257"/>
      <c r="IDU846" s="257"/>
      <c r="IDV846" s="257"/>
      <c r="IDW846" s="257"/>
      <c r="IDX846" s="257"/>
      <c r="IDY846" s="257"/>
      <c r="IDZ846" s="257"/>
      <c r="IEA846" s="257"/>
      <c r="IEB846" s="257"/>
      <c r="IEC846" s="257"/>
      <c r="IED846" s="257"/>
      <c r="IEE846" s="257"/>
      <c r="IEF846" s="257"/>
      <c r="IEG846" s="257"/>
      <c r="IEH846" s="257"/>
      <c r="IEI846" s="257"/>
      <c r="IEJ846" s="257"/>
      <c r="IEK846" s="257"/>
      <c r="IEL846" s="257"/>
      <c r="IEM846" s="257"/>
      <c r="IEN846" s="257"/>
      <c r="IEO846" s="257"/>
      <c r="IEP846" s="257"/>
      <c r="IEQ846" s="257"/>
      <c r="IER846" s="257"/>
      <c r="IES846" s="257"/>
      <c r="IET846" s="257"/>
      <c r="IEU846" s="257"/>
      <c r="IEV846" s="257"/>
      <c r="IEW846" s="257"/>
      <c r="IEX846" s="257"/>
      <c r="IEY846" s="257"/>
      <c r="IEZ846" s="257"/>
      <c r="IFA846" s="257"/>
      <c r="IFB846" s="257"/>
      <c r="IFC846" s="257"/>
      <c r="IFD846" s="257"/>
      <c r="IFE846" s="257"/>
      <c r="IFF846" s="257"/>
      <c r="IFG846" s="257"/>
      <c r="IFH846" s="257"/>
      <c r="IFI846" s="257"/>
      <c r="IFJ846" s="257"/>
      <c r="IFK846" s="257"/>
      <c r="IFL846" s="257"/>
      <c r="IFM846" s="257"/>
      <c r="IFN846" s="257"/>
      <c r="IFO846" s="257"/>
      <c r="IFP846" s="257"/>
      <c r="IFQ846" s="257"/>
      <c r="IFR846" s="257"/>
      <c r="IFS846" s="257"/>
      <c r="IFT846" s="257"/>
      <c r="IFU846" s="257"/>
      <c r="IFV846" s="257"/>
      <c r="IFW846" s="257"/>
      <c r="IFX846" s="257"/>
      <c r="IFY846" s="257"/>
      <c r="IFZ846" s="257"/>
      <c r="IGA846" s="257"/>
      <c r="IGB846" s="257"/>
      <c r="IGC846" s="257"/>
      <c r="IGD846" s="257"/>
      <c r="IGE846" s="257"/>
      <c r="IGF846" s="257"/>
      <c r="IGG846" s="257"/>
      <c r="IGH846" s="257"/>
      <c r="IGI846" s="257"/>
      <c r="IGJ846" s="257"/>
      <c r="IGK846" s="257"/>
      <c r="IGL846" s="257"/>
      <c r="IGM846" s="257"/>
      <c r="IGN846" s="257"/>
      <c r="IGO846" s="257"/>
      <c r="IGP846" s="257"/>
      <c r="IGQ846" s="257"/>
      <c r="IGR846" s="257"/>
      <c r="IGS846" s="257"/>
      <c r="IGT846" s="257"/>
      <c r="IGU846" s="257"/>
      <c r="IGV846" s="257"/>
      <c r="IGW846" s="257"/>
      <c r="IGX846" s="257"/>
      <c r="IGY846" s="257"/>
      <c r="IGZ846" s="257"/>
      <c r="IHA846" s="257"/>
      <c r="IHB846" s="257"/>
      <c r="IHC846" s="257"/>
      <c r="IHD846" s="257"/>
      <c r="IHE846" s="257"/>
      <c r="IHF846" s="257"/>
      <c r="IHG846" s="257"/>
      <c r="IHH846" s="257"/>
      <c r="IHI846" s="257"/>
      <c r="IHJ846" s="257"/>
      <c r="IHK846" s="257"/>
      <c r="IHL846" s="257"/>
      <c r="IHM846" s="257"/>
      <c r="IHN846" s="257"/>
      <c r="IHO846" s="257"/>
      <c r="IHP846" s="257"/>
      <c r="IHQ846" s="257"/>
      <c r="IHR846" s="257"/>
      <c r="IHS846" s="257"/>
      <c r="IHT846" s="257"/>
      <c r="IHU846" s="257"/>
      <c r="IHV846" s="257"/>
      <c r="IHW846" s="257"/>
      <c r="IHX846" s="257"/>
      <c r="IHY846" s="257"/>
      <c r="IHZ846" s="257"/>
      <c r="IIA846" s="257"/>
      <c r="IIB846" s="257"/>
      <c r="IIC846" s="257"/>
      <c r="IID846" s="257"/>
      <c r="IIE846" s="257"/>
      <c r="IIF846" s="257"/>
      <c r="IIG846" s="257"/>
      <c r="IIH846" s="257"/>
      <c r="III846" s="257"/>
      <c r="IIJ846" s="257"/>
      <c r="IIK846" s="257"/>
      <c r="IIL846" s="257"/>
      <c r="IIM846" s="257"/>
      <c r="IIN846" s="257"/>
      <c r="IIO846" s="257"/>
      <c r="IIP846" s="257"/>
      <c r="IIQ846" s="257"/>
      <c r="IIR846" s="257"/>
      <c r="IIS846" s="257"/>
      <c r="IIT846" s="257"/>
      <c r="IIU846" s="257"/>
      <c r="IIV846" s="257"/>
      <c r="IIW846" s="257"/>
      <c r="IIX846" s="257"/>
      <c r="IIY846" s="257"/>
      <c r="IIZ846" s="257"/>
      <c r="IJA846" s="257"/>
      <c r="IJB846" s="257"/>
      <c r="IJC846" s="257"/>
      <c r="IJD846" s="257"/>
      <c r="IJE846" s="257"/>
      <c r="IJF846" s="257"/>
      <c r="IJG846" s="257"/>
      <c r="IJH846" s="257"/>
      <c r="IJI846" s="257"/>
      <c r="IJJ846" s="257"/>
      <c r="IJK846" s="257"/>
      <c r="IJL846" s="257"/>
      <c r="IJM846" s="257"/>
      <c r="IJN846" s="257"/>
      <c r="IJO846" s="257"/>
      <c r="IJP846" s="257"/>
      <c r="IJQ846" s="257"/>
      <c r="IJR846" s="257"/>
      <c r="IJS846" s="257"/>
      <c r="IJT846" s="257"/>
      <c r="IJU846" s="257"/>
      <c r="IJV846" s="257"/>
      <c r="IJW846" s="257"/>
      <c r="IJX846" s="257"/>
      <c r="IJY846" s="257"/>
      <c r="IJZ846" s="257"/>
      <c r="IKA846" s="257"/>
      <c r="IKB846" s="257"/>
      <c r="IKC846" s="257"/>
      <c r="IKD846" s="257"/>
      <c r="IKE846" s="257"/>
      <c r="IKF846" s="257"/>
      <c r="IKG846" s="257"/>
      <c r="IKH846" s="257"/>
      <c r="IKI846" s="257"/>
      <c r="IKJ846" s="257"/>
      <c r="IKK846" s="257"/>
      <c r="IKL846" s="257"/>
      <c r="IKM846" s="257"/>
      <c r="IKN846" s="257"/>
      <c r="IKO846" s="257"/>
      <c r="IKP846" s="257"/>
      <c r="IKQ846" s="257"/>
      <c r="IKR846" s="257"/>
      <c r="IKS846" s="257"/>
      <c r="IKT846" s="257"/>
      <c r="IKU846" s="257"/>
      <c r="IKV846" s="257"/>
      <c r="IKW846" s="257"/>
      <c r="IKX846" s="257"/>
      <c r="IKY846" s="257"/>
      <c r="IKZ846" s="257"/>
      <c r="ILA846" s="257"/>
      <c r="ILB846" s="257"/>
      <c r="ILC846" s="257"/>
      <c r="ILD846" s="257"/>
      <c r="ILE846" s="257"/>
      <c r="ILF846" s="257"/>
      <c r="ILG846" s="257"/>
      <c r="ILH846" s="257"/>
      <c r="ILI846" s="257"/>
      <c r="ILJ846" s="257"/>
      <c r="ILK846" s="257"/>
      <c r="ILL846" s="257"/>
      <c r="ILM846" s="257"/>
      <c r="ILN846" s="257"/>
      <c r="ILO846" s="257"/>
      <c r="ILP846" s="257"/>
      <c r="ILQ846" s="257"/>
      <c r="ILR846" s="257"/>
      <c r="ILS846" s="257"/>
      <c r="ILT846" s="257"/>
      <c r="ILU846" s="257"/>
      <c r="ILV846" s="257"/>
      <c r="ILW846" s="257"/>
      <c r="ILX846" s="257"/>
      <c r="ILY846" s="257"/>
      <c r="ILZ846" s="257"/>
      <c r="IMA846" s="257"/>
      <c r="IMB846" s="257"/>
      <c r="IMC846" s="257"/>
      <c r="IMD846" s="257"/>
      <c r="IME846" s="257"/>
      <c r="IMF846" s="257"/>
      <c r="IMG846" s="257"/>
      <c r="IMH846" s="257"/>
      <c r="IMI846" s="257"/>
      <c r="IMJ846" s="257"/>
      <c r="IMK846" s="257"/>
      <c r="IML846" s="257"/>
      <c r="IMM846" s="257"/>
      <c r="IMN846" s="257"/>
      <c r="IMO846" s="257"/>
      <c r="IMP846" s="257"/>
      <c r="IMQ846" s="257"/>
      <c r="IMR846" s="257"/>
      <c r="IMS846" s="257"/>
      <c r="IMT846" s="257"/>
      <c r="IMU846" s="257"/>
      <c r="IMV846" s="257"/>
      <c r="IMW846" s="257"/>
      <c r="IMX846" s="257"/>
      <c r="IMY846" s="257"/>
      <c r="IMZ846" s="257"/>
      <c r="INA846" s="257"/>
      <c r="INB846" s="257"/>
      <c r="INC846" s="257"/>
      <c r="IND846" s="257"/>
      <c r="INE846" s="257"/>
      <c r="INF846" s="257"/>
      <c r="ING846" s="257"/>
      <c r="INH846" s="257"/>
      <c r="INI846" s="257"/>
      <c r="INJ846" s="257"/>
      <c r="INK846" s="257"/>
      <c r="INL846" s="257"/>
      <c r="INM846" s="257"/>
      <c r="INN846" s="257"/>
      <c r="INO846" s="257"/>
      <c r="INP846" s="257"/>
      <c r="INQ846" s="257"/>
      <c r="INR846" s="257"/>
      <c r="INS846" s="257"/>
      <c r="INT846" s="257"/>
      <c r="INU846" s="257"/>
      <c r="INV846" s="257"/>
      <c r="INW846" s="257"/>
      <c r="INX846" s="257"/>
      <c r="INY846" s="257"/>
      <c r="INZ846" s="257"/>
      <c r="IOA846" s="257"/>
      <c r="IOB846" s="257"/>
      <c r="IOC846" s="257"/>
      <c r="IOD846" s="257"/>
      <c r="IOE846" s="257"/>
      <c r="IOF846" s="257"/>
      <c r="IOG846" s="257"/>
      <c r="IOH846" s="257"/>
      <c r="IOI846" s="257"/>
      <c r="IOJ846" s="257"/>
      <c r="IOK846" s="257"/>
      <c r="IOL846" s="257"/>
      <c r="IOM846" s="257"/>
      <c r="ION846" s="257"/>
      <c r="IOO846" s="257"/>
      <c r="IOP846" s="257"/>
      <c r="IOQ846" s="257"/>
      <c r="IOR846" s="257"/>
      <c r="IOS846" s="257"/>
      <c r="IOT846" s="257"/>
      <c r="IOU846" s="257"/>
      <c r="IOV846" s="257"/>
      <c r="IOW846" s="257"/>
      <c r="IOX846" s="257"/>
      <c r="IOY846" s="257"/>
      <c r="IOZ846" s="257"/>
      <c r="IPA846" s="257"/>
      <c r="IPB846" s="257"/>
      <c r="IPC846" s="257"/>
      <c r="IPD846" s="257"/>
      <c r="IPE846" s="257"/>
      <c r="IPF846" s="257"/>
      <c r="IPG846" s="257"/>
      <c r="IPH846" s="257"/>
      <c r="IPI846" s="257"/>
      <c r="IPJ846" s="257"/>
      <c r="IPK846" s="257"/>
      <c r="IPL846" s="257"/>
      <c r="IPM846" s="257"/>
      <c r="IPN846" s="257"/>
      <c r="IPO846" s="257"/>
      <c r="IPP846" s="257"/>
      <c r="IPQ846" s="257"/>
      <c r="IPR846" s="257"/>
      <c r="IPS846" s="257"/>
      <c r="IPT846" s="257"/>
      <c r="IPU846" s="257"/>
      <c r="IPV846" s="257"/>
      <c r="IPW846" s="257"/>
      <c r="IPX846" s="257"/>
      <c r="IPY846" s="257"/>
      <c r="IPZ846" s="257"/>
      <c r="IQA846" s="257"/>
      <c r="IQB846" s="257"/>
      <c r="IQC846" s="257"/>
      <c r="IQD846" s="257"/>
      <c r="IQE846" s="257"/>
      <c r="IQF846" s="257"/>
      <c r="IQG846" s="257"/>
      <c r="IQH846" s="257"/>
      <c r="IQI846" s="257"/>
      <c r="IQJ846" s="257"/>
      <c r="IQK846" s="257"/>
      <c r="IQL846" s="257"/>
      <c r="IQM846" s="257"/>
      <c r="IQN846" s="257"/>
      <c r="IQO846" s="257"/>
      <c r="IQP846" s="257"/>
      <c r="IQQ846" s="257"/>
      <c r="IQR846" s="257"/>
      <c r="IQS846" s="257"/>
      <c r="IQT846" s="257"/>
      <c r="IQU846" s="257"/>
      <c r="IQV846" s="257"/>
      <c r="IQW846" s="257"/>
      <c r="IQX846" s="257"/>
      <c r="IQY846" s="257"/>
      <c r="IQZ846" s="257"/>
      <c r="IRA846" s="257"/>
      <c r="IRB846" s="257"/>
      <c r="IRC846" s="257"/>
      <c r="IRD846" s="257"/>
      <c r="IRE846" s="257"/>
      <c r="IRF846" s="257"/>
      <c r="IRG846" s="257"/>
      <c r="IRH846" s="257"/>
      <c r="IRI846" s="257"/>
      <c r="IRJ846" s="257"/>
      <c r="IRK846" s="257"/>
      <c r="IRL846" s="257"/>
      <c r="IRM846" s="257"/>
      <c r="IRN846" s="257"/>
      <c r="IRO846" s="257"/>
      <c r="IRP846" s="257"/>
      <c r="IRQ846" s="257"/>
      <c r="IRR846" s="257"/>
      <c r="IRS846" s="257"/>
      <c r="IRT846" s="257"/>
      <c r="IRU846" s="257"/>
      <c r="IRV846" s="257"/>
      <c r="IRW846" s="257"/>
      <c r="IRX846" s="257"/>
      <c r="IRY846" s="257"/>
      <c r="IRZ846" s="257"/>
      <c r="ISA846" s="257"/>
      <c r="ISB846" s="257"/>
      <c r="ISC846" s="257"/>
      <c r="ISD846" s="257"/>
      <c r="ISE846" s="257"/>
      <c r="ISF846" s="257"/>
      <c r="ISG846" s="257"/>
      <c r="ISH846" s="257"/>
      <c r="ISI846" s="257"/>
      <c r="ISJ846" s="257"/>
      <c r="ISK846" s="257"/>
      <c r="ISL846" s="257"/>
      <c r="ISM846" s="257"/>
      <c r="ISN846" s="257"/>
      <c r="ISO846" s="257"/>
      <c r="ISP846" s="257"/>
      <c r="ISQ846" s="257"/>
      <c r="ISR846" s="257"/>
      <c r="ISS846" s="257"/>
      <c r="IST846" s="257"/>
      <c r="ISU846" s="257"/>
      <c r="ISV846" s="257"/>
      <c r="ISW846" s="257"/>
      <c r="ISX846" s="257"/>
      <c r="ISY846" s="257"/>
      <c r="ISZ846" s="257"/>
      <c r="ITA846" s="257"/>
      <c r="ITB846" s="257"/>
      <c r="ITC846" s="257"/>
      <c r="ITD846" s="257"/>
      <c r="ITE846" s="257"/>
      <c r="ITF846" s="257"/>
      <c r="ITG846" s="257"/>
      <c r="ITH846" s="257"/>
      <c r="ITI846" s="257"/>
      <c r="ITJ846" s="257"/>
      <c r="ITK846" s="257"/>
      <c r="ITL846" s="257"/>
      <c r="ITM846" s="257"/>
      <c r="ITN846" s="257"/>
      <c r="ITO846" s="257"/>
      <c r="ITP846" s="257"/>
      <c r="ITQ846" s="257"/>
      <c r="ITR846" s="257"/>
      <c r="ITS846" s="257"/>
      <c r="ITT846" s="257"/>
      <c r="ITU846" s="257"/>
      <c r="ITV846" s="257"/>
      <c r="ITW846" s="257"/>
      <c r="ITX846" s="257"/>
      <c r="ITY846" s="257"/>
      <c r="ITZ846" s="257"/>
      <c r="IUA846" s="257"/>
      <c r="IUB846" s="257"/>
      <c r="IUC846" s="257"/>
      <c r="IUD846" s="257"/>
      <c r="IUE846" s="257"/>
      <c r="IUF846" s="257"/>
      <c r="IUG846" s="257"/>
      <c r="IUH846" s="257"/>
      <c r="IUI846" s="257"/>
      <c r="IUJ846" s="257"/>
      <c r="IUK846" s="257"/>
      <c r="IUL846" s="257"/>
      <c r="IUM846" s="257"/>
      <c r="IUN846" s="257"/>
      <c r="IUO846" s="257"/>
      <c r="IUP846" s="257"/>
      <c r="IUQ846" s="257"/>
      <c r="IUR846" s="257"/>
      <c r="IUS846" s="257"/>
      <c r="IUT846" s="257"/>
      <c r="IUU846" s="257"/>
      <c r="IUV846" s="257"/>
      <c r="IUW846" s="257"/>
      <c r="IUX846" s="257"/>
      <c r="IUY846" s="257"/>
      <c r="IUZ846" s="257"/>
      <c r="IVA846" s="257"/>
      <c r="IVB846" s="257"/>
      <c r="IVC846" s="257"/>
      <c r="IVD846" s="257"/>
      <c r="IVE846" s="257"/>
      <c r="IVF846" s="257"/>
      <c r="IVG846" s="257"/>
      <c r="IVH846" s="257"/>
      <c r="IVI846" s="257"/>
      <c r="IVJ846" s="257"/>
      <c r="IVK846" s="257"/>
      <c r="IVL846" s="257"/>
      <c r="IVM846" s="257"/>
      <c r="IVN846" s="257"/>
      <c r="IVO846" s="257"/>
      <c r="IVP846" s="257"/>
      <c r="IVQ846" s="257"/>
      <c r="IVR846" s="257"/>
      <c r="IVS846" s="257"/>
      <c r="IVT846" s="257"/>
      <c r="IVU846" s="257"/>
      <c r="IVV846" s="257"/>
      <c r="IVW846" s="257"/>
      <c r="IVX846" s="257"/>
      <c r="IVY846" s="257"/>
      <c r="IVZ846" s="257"/>
      <c r="IWA846" s="257"/>
      <c r="IWB846" s="257"/>
      <c r="IWC846" s="257"/>
      <c r="IWD846" s="257"/>
      <c r="IWE846" s="257"/>
      <c r="IWF846" s="257"/>
      <c r="IWG846" s="257"/>
      <c r="IWH846" s="257"/>
      <c r="IWI846" s="257"/>
      <c r="IWJ846" s="257"/>
      <c r="IWK846" s="257"/>
      <c r="IWL846" s="257"/>
      <c r="IWM846" s="257"/>
      <c r="IWN846" s="257"/>
      <c r="IWO846" s="257"/>
      <c r="IWP846" s="257"/>
      <c r="IWQ846" s="257"/>
      <c r="IWR846" s="257"/>
      <c r="IWS846" s="257"/>
      <c r="IWT846" s="257"/>
      <c r="IWU846" s="257"/>
      <c r="IWV846" s="257"/>
      <c r="IWW846" s="257"/>
      <c r="IWX846" s="257"/>
      <c r="IWY846" s="257"/>
      <c r="IWZ846" s="257"/>
      <c r="IXA846" s="257"/>
      <c r="IXB846" s="257"/>
      <c r="IXC846" s="257"/>
      <c r="IXD846" s="257"/>
      <c r="IXE846" s="257"/>
      <c r="IXF846" s="257"/>
      <c r="IXG846" s="257"/>
      <c r="IXH846" s="257"/>
      <c r="IXI846" s="257"/>
      <c r="IXJ846" s="257"/>
      <c r="IXK846" s="257"/>
      <c r="IXL846" s="257"/>
      <c r="IXM846" s="257"/>
      <c r="IXN846" s="257"/>
      <c r="IXO846" s="257"/>
      <c r="IXP846" s="257"/>
      <c r="IXQ846" s="257"/>
      <c r="IXR846" s="257"/>
      <c r="IXS846" s="257"/>
      <c r="IXT846" s="257"/>
      <c r="IXU846" s="257"/>
      <c r="IXV846" s="257"/>
      <c r="IXW846" s="257"/>
      <c r="IXX846" s="257"/>
      <c r="IXY846" s="257"/>
      <c r="IXZ846" s="257"/>
      <c r="IYA846" s="257"/>
      <c r="IYB846" s="257"/>
      <c r="IYC846" s="257"/>
      <c r="IYD846" s="257"/>
      <c r="IYE846" s="257"/>
      <c r="IYF846" s="257"/>
      <c r="IYG846" s="257"/>
      <c r="IYH846" s="257"/>
      <c r="IYI846" s="257"/>
      <c r="IYJ846" s="257"/>
      <c r="IYK846" s="257"/>
      <c r="IYL846" s="257"/>
      <c r="IYM846" s="257"/>
      <c r="IYN846" s="257"/>
      <c r="IYO846" s="257"/>
      <c r="IYP846" s="257"/>
      <c r="IYQ846" s="257"/>
      <c r="IYR846" s="257"/>
      <c r="IYS846" s="257"/>
      <c r="IYT846" s="257"/>
      <c r="IYU846" s="257"/>
      <c r="IYV846" s="257"/>
      <c r="IYW846" s="257"/>
      <c r="IYX846" s="257"/>
      <c r="IYY846" s="257"/>
      <c r="IYZ846" s="257"/>
      <c r="IZA846" s="257"/>
      <c r="IZB846" s="257"/>
      <c r="IZC846" s="257"/>
      <c r="IZD846" s="257"/>
      <c r="IZE846" s="257"/>
      <c r="IZF846" s="257"/>
      <c r="IZG846" s="257"/>
      <c r="IZH846" s="257"/>
      <c r="IZI846" s="257"/>
      <c r="IZJ846" s="257"/>
      <c r="IZK846" s="257"/>
      <c r="IZL846" s="257"/>
      <c r="IZM846" s="257"/>
      <c r="IZN846" s="257"/>
      <c r="IZO846" s="257"/>
      <c r="IZP846" s="257"/>
      <c r="IZQ846" s="257"/>
      <c r="IZR846" s="257"/>
      <c r="IZS846" s="257"/>
      <c r="IZT846" s="257"/>
      <c r="IZU846" s="257"/>
      <c r="IZV846" s="257"/>
      <c r="IZW846" s="257"/>
      <c r="IZX846" s="257"/>
      <c r="IZY846" s="257"/>
      <c r="IZZ846" s="257"/>
      <c r="JAA846" s="257"/>
      <c r="JAB846" s="257"/>
      <c r="JAC846" s="257"/>
      <c r="JAD846" s="257"/>
      <c r="JAE846" s="257"/>
      <c r="JAF846" s="257"/>
      <c r="JAG846" s="257"/>
      <c r="JAH846" s="257"/>
      <c r="JAI846" s="257"/>
      <c r="JAJ846" s="257"/>
      <c r="JAK846" s="257"/>
      <c r="JAL846" s="257"/>
      <c r="JAM846" s="257"/>
      <c r="JAN846" s="257"/>
      <c r="JAO846" s="257"/>
      <c r="JAP846" s="257"/>
      <c r="JAQ846" s="257"/>
      <c r="JAR846" s="257"/>
      <c r="JAS846" s="257"/>
      <c r="JAT846" s="257"/>
      <c r="JAU846" s="257"/>
      <c r="JAV846" s="257"/>
      <c r="JAW846" s="257"/>
      <c r="JAX846" s="257"/>
      <c r="JAY846" s="257"/>
      <c r="JAZ846" s="257"/>
      <c r="JBA846" s="257"/>
      <c r="JBB846" s="257"/>
      <c r="JBC846" s="257"/>
      <c r="JBD846" s="257"/>
      <c r="JBE846" s="257"/>
      <c r="JBF846" s="257"/>
      <c r="JBG846" s="257"/>
      <c r="JBH846" s="257"/>
      <c r="JBI846" s="257"/>
      <c r="JBJ846" s="257"/>
      <c r="JBK846" s="257"/>
      <c r="JBL846" s="257"/>
      <c r="JBM846" s="257"/>
      <c r="JBN846" s="257"/>
      <c r="JBO846" s="257"/>
      <c r="JBP846" s="257"/>
      <c r="JBQ846" s="257"/>
      <c r="JBR846" s="257"/>
      <c r="JBS846" s="257"/>
      <c r="JBT846" s="257"/>
      <c r="JBU846" s="257"/>
      <c r="JBV846" s="257"/>
      <c r="JBW846" s="257"/>
      <c r="JBX846" s="257"/>
      <c r="JBY846" s="257"/>
      <c r="JBZ846" s="257"/>
      <c r="JCA846" s="257"/>
      <c r="JCB846" s="257"/>
      <c r="JCC846" s="257"/>
      <c r="JCD846" s="257"/>
      <c r="JCE846" s="257"/>
      <c r="JCF846" s="257"/>
      <c r="JCG846" s="257"/>
      <c r="JCH846" s="257"/>
      <c r="JCI846" s="257"/>
      <c r="JCJ846" s="257"/>
      <c r="JCK846" s="257"/>
      <c r="JCL846" s="257"/>
      <c r="JCM846" s="257"/>
      <c r="JCN846" s="257"/>
      <c r="JCO846" s="257"/>
      <c r="JCP846" s="257"/>
      <c r="JCQ846" s="257"/>
      <c r="JCR846" s="257"/>
      <c r="JCS846" s="257"/>
      <c r="JCT846" s="257"/>
      <c r="JCU846" s="257"/>
      <c r="JCV846" s="257"/>
      <c r="JCW846" s="257"/>
      <c r="JCX846" s="257"/>
      <c r="JCY846" s="257"/>
      <c r="JCZ846" s="257"/>
      <c r="JDA846" s="257"/>
      <c r="JDB846" s="257"/>
      <c r="JDC846" s="257"/>
      <c r="JDD846" s="257"/>
      <c r="JDE846" s="257"/>
      <c r="JDF846" s="257"/>
      <c r="JDG846" s="257"/>
      <c r="JDH846" s="257"/>
      <c r="JDI846" s="257"/>
      <c r="JDJ846" s="257"/>
      <c r="JDK846" s="257"/>
      <c r="JDL846" s="257"/>
      <c r="JDM846" s="257"/>
      <c r="JDN846" s="257"/>
      <c r="JDO846" s="257"/>
      <c r="JDP846" s="257"/>
      <c r="JDQ846" s="257"/>
      <c r="JDR846" s="257"/>
      <c r="JDS846" s="257"/>
      <c r="JDT846" s="257"/>
      <c r="JDU846" s="257"/>
      <c r="JDV846" s="257"/>
      <c r="JDW846" s="257"/>
      <c r="JDX846" s="257"/>
      <c r="JDY846" s="257"/>
      <c r="JDZ846" s="257"/>
      <c r="JEA846" s="257"/>
      <c r="JEB846" s="257"/>
      <c r="JEC846" s="257"/>
      <c r="JED846" s="257"/>
      <c r="JEE846" s="257"/>
      <c r="JEF846" s="257"/>
      <c r="JEG846" s="257"/>
      <c r="JEH846" s="257"/>
      <c r="JEI846" s="257"/>
      <c r="JEJ846" s="257"/>
      <c r="JEK846" s="257"/>
      <c r="JEL846" s="257"/>
      <c r="JEM846" s="257"/>
      <c r="JEN846" s="257"/>
      <c r="JEO846" s="257"/>
      <c r="JEP846" s="257"/>
      <c r="JEQ846" s="257"/>
      <c r="JER846" s="257"/>
      <c r="JES846" s="257"/>
      <c r="JET846" s="257"/>
      <c r="JEU846" s="257"/>
      <c r="JEV846" s="257"/>
      <c r="JEW846" s="257"/>
      <c r="JEX846" s="257"/>
      <c r="JEY846" s="257"/>
      <c r="JEZ846" s="257"/>
      <c r="JFA846" s="257"/>
      <c r="JFB846" s="257"/>
      <c r="JFC846" s="257"/>
      <c r="JFD846" s="257"/>
      <c r="JFE846" s="257"/>
      <c r="JFF846" s="257"/>
      <c r="JFG846" s="257"/>
      <c r="JFH846" s="257"/>
      <c r="JFI846" s="257"/>
      <c r="JFJ846" s="257"/>
      <c r="JFK846" s="257"/>
      <c r="JFL846" s="257"/>
      <c r="JFM846" s="257"/>
      <c r="JFN846" s="257"/>
      <c r="JFO846" s="257"/>
      <c r="JFP846" s="257"/>
      <c r="JFQ846" s="257"/>
      <c r="JFR846" s="257"/>
      <c r="JFS846" s="257"/>
      <c r="JFT846" s="257"/>
      <c r="JFU846" s="257"/>
      <c r="JFV846" s="257"/>
      <c r="JFW846" s="257"/>
      <c r="JFX846" s="257"/>
      <c r="JFY846" s="257"/>
      <c r="JFZ846" s="257"/>
      <c r="JGA846" s="257"/>
      <c r="JGB846" s="257"/>
      <c r="JGC846" s="257"/>
      <c r="JGD846" s="257"/>
      <c r="JGE846" s="257"/>
      <c r="JGF846" s="257"/>
      <c r="JGG846" s="257"/>
      <c r="JGH846" s="257"/>
      <c r="JGI846" s="257"/>
      <c r="JGJ846" s="257"/>
      <c r="JGK846" s="257"/>
      <c r="JGL846" s="257"/>
      <c r="JGM846" s="257"/>
      <c r="JGN846" s="257"/>
      <c r="JGO846" s="257"/>
      <c r="JGP846" s="257"/>
      <c r="JGQ846" s="257"/>
      <c r="JGR846" s="257"/>
      <c r="JGS846" s="257"/>
      <c r="JGT846" s="257"/>
      <c r="JGU846" s="257"/>
      <c r="JGV846" s="257"/>
      <c r="JGW846" s="257"/>
      <c r="JGX846" s="257"/>
      <c r="JGY846" s="257"/>
      <c r="JGZ846" s="257"/>
      <c r="JHA846" s="257"/>
      <c r="JHB846" s="257"/>
      <c r="JHC846" s="257"/>
      <c r="JHD846" s="257"/>
      <c r="JHE846" s="257"/>
      <c r="JHF846" s="257"/>
      <c r="JHG846" s="257"/>
      <c r="JHH846" s="257"/>
      <c r="JHI846" s="257"/>
      <c r="JHJ846" s="257"/>
      <c r="JHK846" s="257"/>
      <c r="JHL846" s="257"/>
      <c r="JHM846" s="257"/>
      <c r="JHN846" s="257"/>
      <c r="JHO846" s="257"/>
      <c r="JHP846" s="257"/>
      <c r="JHQ846" s="257"/>
      <c r="JHR846" s="257"/>
      <c r="JHS846" s="257"/>
      <c r="JHT846" s="257"/>
      <c r="JHU846" s="257"/>
      <c r="JHV846" s="257"/>
      <c r="JHW846" s="257"/>
      <c r="JHX846" s="257"/>
      <c r="JHY846" s="257"/>
      <c r="JHZ846" s="257"/>
      <c r="JIA846" s="257"/>
      <c r="JIB846" s="257"/>
      <c r="JIC846" s="257"/>
      <c r="JID846" s="257"/>
      <c r="JIE846" s="257"/>
      <c r="JIF846" s="257"/>
      <c r="JIG846" s="257"/>
      <c r="JIH846" s="257"/>
      <c r="JII846" s="257"/>
      <c r="JIJ846" s="257"/>
      <c r="JIK846" s="257"/>
      <c r="JIL846" s="257"/>
      <c r="JIM846" s="257"/>
      <c r="JIN846" s="257"/>
      <c r="JIO846" s="257"/>
      <c r="JIP846" s="257"/>
      <c r="JIQ846" s="257"/>
      <c r="JIR846" s="257"/>
      <c r="JIS846" s="257"/>
      <c r="JIT846" s="257"/>
      <c r="JIU846" s="257"/>
      <c r="JIV846" s="257"/>
      <c r="JIW846" s="257"/>
      <c r="JIX846" s="257"/>
      <c r="JIY846" s="257"/>
      <c r="JIZ846" s="257"/>
      <c r="JJA846" s="257"/>
      <c r="JJB846" s="257"/>
      <c r="JJC846" s="257"/>
      <c r="JJD846" s="257"/>
      <c r="JJE846" s="257"/>
      <c r="JJF846" s="257"/>
      <c r="JJG846" s="257"/>
      <c r="JJH846" s="257"/>
      <c r="JJI846" s="257"/>
      <c r="JJJ846" s="257"/>
      <c r="JJK846" s="257"/>
      <c r="JJL846" s="257"/>
      <c r="JJM846" s="257"/>
      <c r="JJN846" s="257"/>
      <c r="JJO846" s="257"/>
      <c r="JJP846" s="257"/>
      <c r="JJQ846" s="257"/>
      <c r="JJR846" s="257"/>
      <c r="JJS846" s="257"/>
      <c r="JJT846" s="257"/>
      <c r="JJU846" s="257"/>
      <c r="JJV846" s="257"/>
      <c r="JJW846" s="257"/>
      <c r="JJX846" s="257"/>
      <c r="JJY846" s="257"/>
      <c r="JJZ846" s="257"/>
      <c r="JKA846" s="257"/>
      <c r="JKB846" s="257"/>
      <c r="JKC846" s="257"/>
      <c r="JKD846" s="257"/>
      <c r="JKE846" s="257"/>
      <c r="JKF846" s="257"/>
      <c r="JKG846" s="257"/>
      <c r="JKH846" s="257"/>
      <c r="JKI846" s="257"/>
      <c r="JKJ846" s="257"/>
      <c r="JKK846" s="257"/>
      <c r="JKL846" s="257"/>
      <c r="JKM846" s="257"/>
      <c r="JKN846" s="257"/>
      <c r="JKO846" s="257"/>
      <c r="JKP846" s="257"/>
      <c r="JKQ846" s="257"/>
      <c r="JKR846" s="257"/>
      <c r="JKS846" s="257"/>
      <c r="JKT846" s="257"/>
      <c r="JKU846" s="257"/>
      <c r="JKV846" s="257"/>
      <c r="JKW846" s="257"/>
      <c r="JKX846" s="257"/>
      <c r="JKY846" s="257"/>
      <c r="JKZ846" s="257"/>
      <c r="JLA846" s="257"/>
      <c r="JLB846" s="257"/>
      <c r="JLC846" s="257"/>
      <c r="JLD846" s="257"/>
      <c r="JLE846" s="257"/>
      <c r="JLF846" s="257"/>
      <c r="JLG846" s="257"/>
      <c r="JLH846" s="257"/>
      <c r="JLI846" s="257"/>
      <c r="JLJ846" s="257"/>
      <c r="JLK846" s="257"/>
      <c r="JLL846" s="257"/>
      <c r="JLM846" s="257"/>
      <c r="JLN846" s="257"/>
      <c r="JLO846" s="257"/>
      <c r="JLP846" s="257"/>
      <c r="JLQ846" s="257"/>
      <c r="JLR846" s="257"/>
      <c r="JLS846" s="257"/>
      <c r="JLT846" s="257"/>
      <c r="JLU846" s="257"/>
      <c r="JLV846" s="257"/>
      <c r="JLW846" s="257"/>
      <c r="JLX846" s="257"/>
      <c r="JLY846" s="257"/>
      <c r="JLZ846" s="257"/>
      <c r="JMA846" s="257"/>
      <c r="JMB846" s="257"/>
      <c r="JMC846" s="257"/>
      <c r="JMD846" s="257"/>
      <c r="JME846" s="257"/>
      <c r="JMF846" s="257"/>
      <c r="JMG846" s="257"/>
      <c r="JMH846" s="257"/>
      <c r="JMI846" s="257"/>
      <c r="JMJ846" s="257"/>
      <c r="JMK846" s="257"/>
      <c r="JML846" s="257"/>
      <c r="JMM846" s="257"/>
      <c r="JMN846" s="257"/>
      <c r="JMO846" s="257"/>
      <c r="JMP846" s="257"/>
      <c r="JMQ846" s="257"/>
      <c r="JMR846" s="257"/>
      <c r="JMS846" s="257"/>
      <c r="JMT846" s="257"/>
      <c r="JMU846" s="257"/>
      <c r="JMV846" s="257"/>
      <c r="JMW846" s="257"/>
      <c r="JMX846" s="257"/>
      <c r="JMY846" s="257"/>
      <c r="JMZ846" s="257"/>
      <c r="JNA846" s="257"/>
      <c r="JNB846" s="257"/>
      <c r="JNC846" s="257"/>
      <c r="JND846" s="257"/>
      <c r="JNE846" s="257"/>
      <c r="JNF846" s="257"/>
      <c r="JNG846" s="257"/>
      <c r="JNH846" s="257"/>
      <c r="JNI846" s="257"/>
      <c r="JNJ846" s="257"/>
      <c r="JNK846" s="257"/>
      <c r="JNL846" s="257"/>
      <c r="JNM846" s="257"/>
      <c r="JNN846" s="257"/>
      <c r="JNO846" s="257"/>
      <c r="JNP846" s="257"/>
      <c r="JNQ846" s="257"/>
      <c r="JNR846" s="257"/>
      <c r="JNS846" s="257"/>
      <c r="JNT846" s="257"/>
      <c r="JNU846" s="257"/>
      <c r="JNV846" s="257"/>
      <c r="JNW846" s="257"/>
      <c r="JNX846" s="257"/>
      <c r="JNY846" s="257"/>
      <c r="JNZ846" s="257"/>
      <c r="JOA846" s="257"/>
      <c r="JOB846" s="257"/>
      <c r="JOC846" s="257"/>
      <c r="JOD846" s="257"/>
      <c r="JOE846" s="257"/>
      <c r="JOF846" s="257"/>
      <c r="JOG846" s="257"/>
      <c r="JOH846" s="257"/>
      <c r="JOI846" s="257"/>
      <c r="JOJ846" s="257"/>
      <c r="JOK846" s="257"/>
      <c r="JOL846" s="257"/>
      <c r="JOM846" s="257"/>
      <c r="JON846" s="257"/>
      <c r="JOO846" s="257"/>
      <c r="JOP846" s="257"/>
      <c r="JOQ846" s="257"/>
      <c r="JOR846" s="257"/>
      <c r="JOS846" s="257"/>
      <c r="JOT846" s="257"/>
      <c r="JOU846" s="257"/>
      <c r="JOV846" s="257"/>
      <c r="JOW846" s="257"/>
      <c r="JOX846" s="257"/>
      <c r="JOY846" s="257"/>
      <c r="JOZ846" s="257"/>
      <c r="JPA846" s="257"/>
      <c r="JPB846" s="257"/>
      <c r="JPC846" s="257"/>
      <c r="JPD846" s="257"/>
      <c r="JPE846" s="257"/>
      <c r="JPF846" s="257"/>
      <c r="JPG846" s="257"/>
      <c r="JPH846" s="257"/>
      <c r="JPI846" s="257"/>
      <c r="JPJ846" s="257"/>
      <c r="JPK846" s="257"/>
      <c r="JPL846" s="257"/>
      <c r="JPM846" s="257"/>
      <c r="JPN846" s="257"/>
      <c r="JPO846" s="257"/>
      <c r="JPP846" s="257"/>
      <c r="JPQ846" s="257"/>
      <c r="JPR846" s="257"/>
      <c r="JPS846" s="257"/>
      <c r="JPT846" s="257"/>
      <c r="JPU846" s="257"/>
      <c r="JPV846" s="257"/>
      <c r="JPW846" s="257"/>
      <c r="JPX846" s="257"/>
      <c r="JPY846" s="257"/>
      <c r="JPZ846" s="257"/>
      <c r="JQA846" s="257"/>
      <c r="JQB846" s="257"/>
      <c r="JQC846" s="257"/>
      <c r="JQD846" s="257"/>
      <c r="JQE846" s="257"/>
      <c r="JQF846" s="257"/>
      <c r="JQG846" s="257"/>
      <c r="JQH846" s="257"/>
      <c r="JQI846" s="257"/>
      <c r="JQJ846" s="257"/>
      <c r="JQK846" s="257"/>
      <c r="JQL846" s="257"/>
      <c r="JQM846" s="257"/>
      <c r="JQN846" s="257"/>
      <c r="JQO846" s="257"/>
      <c r="JQP846" s="257"/>
      <c r="JQQ846" s="257"/>
      <c r="JQR846" s="257"/>
      <c r="JQS846" s="257"/>
      <c r="JQT846" s="257"/>
      <c r="JQU846" s="257"/>
      <c r="JQV846" s="257"/>
      <c r="JQW846" s="257"/>
      <c r="JQX846" s="257"/>
      <c r="JQY846" s="257"/>
      <c r="JQZ846" s="257"/>
      <c r="JRA846" s="257"/>
      <c r="JRB846" s="257"/>
      <c r="JRC846" s="257"/>
      <c r="JRD846" s="257"/>
      <c r="JRE846" s="257"/>
      <c r="JRF846" s="257"/>
      <c r="JRG846" s="257"/>
      <c r="JRH846" s="257"/>
      <c r="JRI846" s="257"/>
      <c r="JRJ846" s="257"/>
      <c r="JRK846" s="257"/>
      <c r="JRL846" s="257"/>
      <c r="JRM846" s="257"/>
      <c r="JRN846" s="257"/>
      <c r="JRO846" s="257"/>
      <c r="JRP846" s="257"/>
      <c r="JRQ846" s="257"/>
      <c r="JRR846" s="257"/>
      <c r="JRS846" s="257"/>
      <c r="JRT846" s="257"/>
      <c r="JRU846" s="257"/>
      <c r="JRV846" s="257"/>
      <c r="JRW846" s="257"/>
      <c r="JRX846" s="257"/>
      <c r="JRY846" s="257"/>
      <c r="JRZ846" s="257"/>
      <c r="JSA846" s="257"/>
      <c r="JSB846" s="257"/>
      <c r="JSC846" s="257"/>
      <c r="JSD846" s="257"/>
      <c r="JSE846" s="257"/>
      <c r="JSF846" s="257"/>
      <c r="JSG846" s="257"/>
      <c r="JSH846" s="257"/>
      <c r="JSI846" s="257"/>
      <c r="JSJ846" s="257"/>
      <c r="JSK846" s="257"/>
      <c r="JSL846" s="257"/>
      <c r="JSM846" s="257"/>
      <c r="JSN846" s="257"/>
      <c r="JSO846" s="257"/>
      <c r="JSP846" s="257"/>
      <c r="JSQ846" s="257"/>
      <c r="JSR846" s="257"/>
      <c r="JSS846" s="257"/>
      <c r="JST846" s="257"/>
      <c r="JSU846" s="257"/>
      <c r="JSV846" s="257"/>
      <c r="JSW846" s="257"/>
      <c r="JSX846" s="257"/>
      <c r="JSY846" s="257"/>
      <c r="JSZ846" s="257"/>
      <c r="JTA846" s="257"/>
      <c r="JTB846" s="257"/>
      <c r="JTC846" s="257"/>
      <c r="JTD846" s="257"/>
      <c r="JTE846" s="257"/>
      <c r="JTF846" s="257"/>
      <c r="JTG846" s="257"/>
      <c r="JTH846" s="257"/>
      <c r="JTI846" s="257"/>
      <c r="JTJ846" s="257"/>
      <c r="JTK846" s="257"/>
      <c r="JTL846" s="257"/>
      <c r="JTM846" s="257"/>
      <c r="JTN846" s="257"/>
      <c r="JTO846" s="257"/>
      <c r="JTP846" s="257"/>
      <c r="JTQ846" s="257"/>
      <c r="JTR846" s="257"/>
      <c r="JTS846" s="257"/>
      <c r="JTT846" s="257"/>
      <c r="JTU846" s="257"/>
      <c r="JTV846" s="257"/>
      <c r="JTW846" s="257"/>
      <c r="JTX846" s="257"/>
      <c r="JTY846" s="257"/>
      <c r="JTZ846" s="257"/>
      <c r="JUA846" s="257"/>
      <c r="JUB846" s="257"/>
      <c r="JUC846" s="257"/>
      <c r="JUD846" s="257"/>
      <c r="JUE846" s="257"/>
      <c r="JUF846" s="257"/>
      <c r="JUG846" s="257"/>
      <c r="JUH846" s="257"/>
      <c r="JUI846" s="257"/>
      <c r="JUJ846" s="257"/>
      <c r="JUK846" s="257"/>
      <c r="JUL846" s="257"/>
      <c r="JUM846" s="257"/>
      <c r="JUN846" s="257"/>
      <c r="JUO846" s="257"/>
      <c r="JUP846" s="257"/>
      <c r="JUQ846" s="257"/>
      <c r="JUR846" s="257"/>
      <c r="JUS846" s="257"/>
      <c r="JUT846" s="257"/>
      <c r="JUU846" s="257"/>
      <c r="JUV846" s="257"/>
      <c r="JUW846" s="257"/>
      <c r="JUX846" s="257"/>
      <c r="JUY846" s="257"/>
      <c r="JUZ846" s="257"/>
      <c r="JVA846" s="257"/>
      <c r="JVB846" s="257"/>
      <c r="JVC846" s="257"/>
      <c r="JVD846" s="257"/>
      <c r="JVE846" s="257"/>
      <c r="JVF846" s="257"/>
      <c r="JVG846" s="257"/>
      <c r="JVH846" s="257"/>
      <c r="JVI846" s="257"/>
      <c r="JVJ846" s="257"/>
      <c r="JVK846" s="257"/>
      <c r="JVL846" s="257"/>
      <c r="JVM846" s="257"/>
      <c r="JVN846" s="257"/>
      <c r="JVO846" s="257"/>
      <c r="JVP846" s="257"/>
      <c r="JVQ846" s="257"/>
      <c r="JVR846" s="257"/>
      <c r="JVS846" s="257"/>
      <c r="JVT846" s="257"/>
      <c r="JVU846" s="257"/>
      <c r="JVV846" s="257"/>
      <c r="JVW846" s="257"/>
      <c r="JVX846" s="257"/>
      <c r="JVY846" s="257"/>
      <c r="JVZ846" s="257"/>
      <c r="JWA846" s="257"/>
      <c r="JWB846" s="257"/>
      <c r="JWC846" s="257"/>
      <c r="JWD846" s="257"/>
      <c r="JWE846" s="257"/>
      <c r="JWF846" s="257"/>
      <c r="JWG846" s="257"/>
      <c r="JWH846" s="257"/>
      <c r="JWI846" s="257"/>
      <c r="JWJ846" s="257"/>
      <c r="JWK846" s="257"/>
      <c r="JWL846" s="257"/>
      <c r="JWM846" s="257"/>
      <c r="JWN846" s="257"/>
      <c r="JWO846" s="257"/>
      <c r="JWP846" s="257"/>
      <c r="JWQ846" s="257"/>
      <c r="JWR846" s="257"/>
      <c r="JWS846" s="257"/>
      <c r="JWT846" s="257"/>
      <c r="JWU846" s="257"/>
      <c r="JWV846" s="257"/>
      <c r="JWW846" s="257"/>
      <c r="JWX846" s="257"/>
      <c r="JWY846" s="257"/>
      <c r="JWZ846" s="257"/>
      <c r="JXA846" s="257"/>
      <c r="JXB846" s="257"/>
      <c r="JXC846" s="257"/>
      <c r="JXD846" s="257"/>
      <c r="JXE846" s="257"/>
      <c r="JXF846" s="257"/>
      <c r="JXG846" s="257"/>
      <c r="JXH846" s="257"/>
      <c r="JXI846" s="257"/>
      <c r="JXJ846" s="257"/>
      <c r="JXK846" s="257"/>
      <c r="JXL846" s="257"/>
      <c r="JXM846" s="257"/>
      <c r="JXN846" s="257"/>
      <c r="JXO846" s="257"/>
      <c r="JXP846" s="257"/>
      <c r="JXQ846" s="257"/>
      <c r="JXR846" s="257"/>
      <c r="JXS846" s="257"/>
      <c r="JXT846" s="257"/>
      <c r="JXU846" s="257"/>
      <c r="JXV846" s="257"/>
      <c r="JXW846" s="257"/>
      <c r="JXX846" s="257"/>
      <c r="JXY846" s="257"/>
      <c r="JXZ846" s="257"/>
      <c r="JYA846" s="257"/>
      <c r="JYB846" s="257"/>
      <c r="JYC846" s="257"/>
      <c r="JYD846" s="257"/>
      <c r="JYE846" s="257"/>
      <c r="JYF846" s="257"/>
      <c r="JYG846" s="257"/>
      <c r="JYH846" s="257"/>
      <c r="JYI846" s="257"/>
      <c r="JYJ846" s="257"/>
      <c r="JYK846" s="257"/>
      <c r="JYL846" s="257"/>
      <c r="JYM846" s="257"/>
      <c r="JYN846" s="257"/>
      <c r="JYO846" s="257"/>
      <c r="JYP846" s="257"/>
      <c r="JYQ846" s="257"/>
      <c r="JYR846" s="257"/>
      <c r="JYS846" s="257"/>
      <c r="JYT846" s="257"/>
      <c r="JYU846" s="257"/>
      <c r="JYV846" s="257"/>
      <c r="JYW846" s="257"/>
      <c r="JYX846" s="257"/>
      <c r="JYY846" s="257"/>
      <c r="JYZ846" s="257"/>
      <c r="JZA846" s="257"/>
      <c r="JZB846" s="257"/>
      <c r="JZC846" s="257"/>
      <c r="JZD846" s="257"/>
      <c r="JZE846" s="257"/>
      <c r="JZF846" s="257"/>
      <c r="JZG846" s="257"/>
      <c r="JZH846" s="257"/>
      <c r="JZI846" s="257"/>
      <c r="JZJ846" s="257"/>
      <c r="JZK846" s="257"/>
      <c r="JZL846" s="257"/>
      <c r="JZM846" s="257"/>
      <c r="JZN846" s="257"/>
      <c r="JZO846" s="257"/>
      <c r="JZP846" s="257"/>
      <c r="JZQ846" s="257"/>
      <c r="JZR846" s="257"/>
      <c r="JZS846" s="257"/>
      <c r="JZT846" s="257"/>
      <c r="JZU846" s="257"/>
      <c r="JZV846" s="257"/>
      <c r="JZW846" s="257"/>
      <c r="JZX846" s="257"/>
      <c r="JZY846" s="257"/>
      <c r="JZZ846" s="257"/>
      <c r="KAA846" s="257"/>
      <c r="KAB846" s="257"/>
      <c r="KAC846" s="257"/>
      <c r="KAD846" s="257"/>
      <c r="KAE846" s="257"/>
      <c r="KAF846" s="257"/>
      <c r="KAG846" s="257"/>
      <c r="KAH846" s="257"/>
      <c r="KAI846" s="257"/>
      <c r="KAJ846" s="257"/>
      <c r="KAK846" s="257"/>
      <c r="KAL846" s="257"/>
      <c r="KAM846" s="257"/>
      <c r="KAN846" s="257"/>
      <c r="KAO846" s="257"/>
      <c r="KAP846" s="257"/>
      <c r="KAQ846" s="257"/>
      <c r="KAR846" s="257"/>
      <c r="KAS846" s="257"/>
      <c r="KAT846" s="257"/>
      <c r="KAU846" s="257"/>
      <c r="KAV846" s="257"/>
      <c r="KAW846" s="257"/>
      <c r="KAX846" s="257"/>
      <c r="KAY846" s="257"/>
      <c r="KAZ846" s="257"/>
      <c r="KBA846" s="257"/>
      <c r="KBB846" s="257"/>
      <c r="KBC846" s="257"/>
      <c r="KBD846" s="257"/>
      <c r="KBE846" s="257"/>
      <c r="KBF846" s="257"/>
      <c r="KBG846" s="257"/>
      <c r="KBH846" s="257"/>
      <c r="KBI846" s="257"/>
      <c r="KBJ846" s="257"/>
      <c r="KBK846" s="257"/>
      <c r="KBL846" s="257"/>
      <c r="KBM846" s="257"/>
      <c r="KBN846" s="257"/>
      <c r="KBO846" s="257"/>
      <c r="KBP846" s="257"/>
      <c r="KBQ846" s="257"/>
      <c r="KBR846" s="257"/>
      <c r="KBS846" s="257"/>
      <c r="KBT846" s="257"/>
      <c r="KBU846" s="257"/>
      <c r="KBV846" s="257"/>
      <c r="KBW846" s="257"/>
      <c r="KBX846" s="257"/>
      <c r="KBY846" s="257"/>
      <c r="KBZ846" s="257"/>
      <c r="KCA846" s="257"/>
      <c r="KCB846" s="257"/>
      <c r="KCC846" s="257"/>
      <c r="KCD846" s="257"/>
      <c r="KCE846" s="257"/>
      <c r="KCF846" s="257"/>
      <c r="KCG846" s="257"/>
      <c r="KCH846" s="257"/>
      <c r="KCI846" s="257"/>
      <c r="KCJ846" s="257"/>
      <c r="KCK846" s="257"/>
      <c r="KCL846" s="257"/>
      <c r="KCM846" s="257"/>
      <c r="KCN846" s="257"/>
      <c r="KCO846" s="257"/>
      <c r="KCP846" s="257"/>
      <c r="KCQ846" s="257"/>
      <c r="KCR846" s="257"/>
      <c r="KCS846" s="257"/>
      <c r="KCT846" s="257"/>
      <c r="KCU846" s="257"/>
      <c r="KCV846" s="257"/>
      <c r="KCW846" s="257"/>
      <c r="KCX846" s="257"/>
      <c r="KCY846" s="257"/>
      <c r="KCZ846" s="257"/>
      <c r="KDA846" s="257"/>
      <c r="KDB846" s="257"/>
      <c r="KDC846" s="257"/>
      <c r="KDD846" s="257"/>
      <c r="KDE846" s="257"/>
      <c r="KDF846" s="257"/>
      <c r="KDG846" s="257"/>
      <c r="KDH846" s="257"/>
      <c r="KDI846" s="257"/>
      <c r="KDJ846" s="257"/>
      <c r="KDK846" s="257"/>
      <c r="KDL846" s="257"/>
      <c r="KDM846" s="257"/>
      <c r="KDN846" s="257"/>
      <c r="KDO846" s="257"/>
      <c r="KDP846" s="257"/>
      <c r="KDQ846" s="257"/>
      <c r="KDR846" s="257"/>
      <c r="KDS846" s="257"/>
      <c r="KDT846" s="257"/>
      <c r="KDU846" s="257"/>
      <c r="KDV846" s="257"/>
      <c r="KDW846" s="257"/>
      <c r="KDX846" s="257"/>
      <c r="KDY846" s="257"/>
      <c r="KDZ846" s="257"/>
      <c r="KEA846" s="257"/>
      <c r="KEB846" s="257"/>
      <c r="KEC846" s="257"/>
      <c r="KED846" s="257"/>
      <c r="KEE846" s="257"/>
      <c r="KEF846" s="257"/>
      <c r="KEG846" s="257"/>
      <c r="KEH846" s="257"/>
      <c r="KEI846" s="257"/>
      <c r="KEJ846" s="257"/>
      <c r="KEK846" s="257"/>
      <c r="KEL846" s="257"/>
      <c r="KEM846" s="257"/>
      <c r="KEN846" s="257"/>
      <c r="KEO846" s="257"/>
      <c r="KEP846" s="257"/>
      <c r="KEQ846" s="257"/>
      <c r="KER846" s="257"/>
      <c r="KES846" s="257"/>
      <c r="KET846" s="257"/>
      <c r="KEU846" s="257"/>
      <c r="KEV846" s="257"/>
      <c r="KEW846" s="257"/>
      <c r="KEX846" s="257"/>
      <c r="KEY846" s="257"/>
      <c r="KEZ846" s="257"/>
      <c r="KFA846" s="257"/>
      <c r="KFB846" s="257"/>
      <c r="KFC846" s="257"/>
      <c r="KFD846" s="257"/>
      <c r="KFE846" s="257"/>
      <c r="KFF846" s="257"/>
      <c r="KFG846" s="257"/>
      <c r="KFH846" s="257"/>
      <c r="KFI846" s="257"/>
      <c r="KFJ846" s="257"/>
      <c r="KFK846" s="257"/>
      <c r="KFL846" s="257"/>
      <c r="KFM846" s="257"/>
      <c r="KFN846" s="257"/>
      <c r="KFO846" s="257"/>
      <c r="KFP846" s="257"/>
      <c r="KFQ846" s="257"/>
      <c r="KFR846" s="257"/>
      <c r="KFS846" s="257"/>
      <c r="KFT846" s="257"/>
      <c r="KFU846" s="257"/>
      <c r="KFV846" s="257"/>
      <c r="KFW846" s="257"/>
      <c r="KFX846" s="257"/>
      <c r="KFY846" s="257"/>
      <c r="KFZ846" s="257"/>
      <c r="KGA846" s="257"/>
      <c r="KGB846" s="257"/>
      <c r="KGC846" s="257"/>
      <c r="KGD846" s="257"/>
      <c r="KGE846" s="257"/>
      <c r="KGF846" s="257"/>
      <c r="KGG846" s="257"/>
      <c r="KGH846" s="257"/>
      <c r="KGI846" s="257"/>
      <c r="KGJ846" s="257"/>
      <c r="KGK846" s="257"/>
      <c r="KGL846" s="257"/>
      <c r="KGM846" s="257"/>
      <c r="KGN846" s="257"/>
      <c r="KGO846" s="257"/>
      <c r="KGP846" s="257"/>
      <c r="KGQ846" s="257"/>
      <c r="KGR846" s="257"/>
      <c r="KGS846" s="257"/>
      <c r="KGT846" s="257"/>
      <c r="KGU846" s="257"/>
      <c r="KGV846" s="257"/>
      <c r="KGW846" s="257"/>
      <c r="KGX846" s="257"/>
      <c r="KGY846" s="257"/>
      <c r="KGZ846" s="257"/>
      <c r="KHA846" s="257"/>
      <c r="KHB846" s="257"/>
      <c r="KHC846" s="257"/>
      <c r="KHD846" s="257"/>
      <c r="KHE846" s="257"/>
      <c r="KHF846" s="257"/>
      <c r="KHG846" s="257"/>
      <c r="KHH846" s="257"/>
      <c r="KHI846" s="257"/>
      <c r="KHJ846" s="257"/>
      <c r="KHK846" s="257"/>
      <c r="KHL846" s="257"/>
      <c r="KHM846" s="257"/>
      <c r="KHN846" s="257"/>
      <c r="KHO846" s="257"/>
      <c r="KHP846" s="257"/>
      <c r="KHQ846" s="257"/>
      <c r="KHR846" s="257"/>
      <c r="KHS846" s="257"/>
      <c r="KHT846" s="257"/>
      <c r="KHU846" s="257"/>
      <c r="KHV846" s="257"/>
      <c r="KHW846" s="257"/>
      <c r="KHX846" s="257"/>
      <c r="KHY846" s="257"/>
      <c r="KHZ846" s="257"/>
      <c r="KIA846" s="257"/>
      <c r="KIB846" s="257"/>
      <c r="KIC846" s="257"/>
      <c r="KID846" s="257"/>
      <c r="KIE846" s="257"/>
      <c r="KIF846" s="257"/>
      <c r="KIG846" s="257"/>
      <c r="KIH846" s="257"/>
      <c r="KII846" s="257"/>
      <c r="KIJ846" s="257"/>
      <c r="KIK846" s="257"/>
      <c r="KIL846" s="257"/>
      <c r="KIM846" s="257"/>
      <c r="KIN846" s="257"/>
      <c r="KIO846" s="257"/>
      <c r="KIP846" s="257"/>
      <c r="KIQ846" s="257"/>
      <c r="KIR846" s="257"/>
      <c r="KIS846" s="257"/>
      <c r="KIT846" s="257"/>
      <c r="KIU846" s="257"/>
      <c r="KIV846" s="257"/>
      <c r="KIW846" s="257"/>
      <c r="KIX846" s="257"/>
      <c r="KIY846" s="257"/>
      <c r="KIZ846" s="257"/>
      <c r="KJA846" s="257"/>
      <c r="KJB846" s="257"/>
      <c r="KJC846" s="257"/>
      <c r="KJD846" s="257"/>
      <c r="KJE846" s="257"/>
      <c r="KJF846" s="257"/>
      <c r="KJG846" s="257"/>
      <c r="KJH846" s="257"/>
      <c r="KJI846" s="257"/>
      <c r="KJJ846" s="257"/>
      <c r="KJK846" s="257"/>
      <c r="KJL846" s="257"/>
      <c r="KJM846" s="257"/>
      <c r="KJN846" s="257"/>
      <c r="KJO846" s="257"/>
      <c r="KJP846" s="257"/>
      <c r="KJQ846" s="257"/>
      <c r="KJR846" s="257"/>
      <c r="KJS846" s="257"/>
      <c r="KJT846" s="257"/>
      <c r="KJU846" s="257"/>
      <c r="KJV846" s="257"/>
      <c r="KJW846" s="257"/>
      <c r="KJX846" s="257"/>
      <c r="KJY846" s="257"/>
      <c r="KJZ846" s="257"/>
      <c r="KKA846" s="257"/>
      <c r="KKB846" s="257"/>
      <c r="KKC846" s="257"/>
      <c r="KKD846" s="257"/>
      <c r="KKE846" s="257"/>
      <c r="KKF846" s="257"/>
      <c r="KKG846" s="257"/>
      <c r="KKH846" s="257"/>
      <c r="KKI846" s="257"/>
      <c r="KKJ846" s="257"/>
      <c r="KKK846" s="257"/>
      <c r="KKL846" s="257"/>
      <c r="KKM846" s="257"/>
      <c r="KKN846" s="257"/>
      <c r="KKO846" s="257"/>
      <c r="KKP846" s="257"/>
      <c r="KKQ846" s="257"/>
      <c r="KKR846" s="257"/>
      <c r="KKS846" s="257"/>
      <c r="KKT846" s="257"/>
      <c r="KKU846" s="257"/>
      <c r="KKV846" s="257"/>
      <c r="KKW846" s="257"/>
      <c r="KKX846" s="257"/>
      <c r="KKY846" s="257"/>
      <c r="KKZ846" s="257"/>
      <c r="KLA846" s="257"/>
      <c r="KLB846" s="257"/>
      <c r="KLC846" s="257"/>
      <c r="KLD846" s="257"/>
      <c r="KLE846" s="257"/>
      <c r="KLF846" s="257"/>
      <c r="KLG846" s="257"/>
      <c r="KLH846" s="257"/>
      <c r="KLI846" s="257"/>
      <c r="KLJ846" s="257"/>
      <c r="KLK846" s="257"/>
      <c r="KLL846" s="257"/>
      <c r="KLM846" s="257"/>
      <c r="KLN846" s="257"/>
      <c r="KLO846" s="257"/>
      <c r="KLP846" s="257"/>
      <c r="KLQ846" s="257"/>
      <c r="KLR846" s="257"/>
      <c r="KLS846" s="257"/>
      <c r="KLT846" s="257"/>
      <c r="KLU846" s="257"/>
      <c r="KLV846" s="257"/>
      <c r="KLW846" s="257"/>
      <c r="KLX846" s="257"/>
      <c r="KLY846" s="257"/>
      <c r="KLZ846" s="257"/>
      <c r="KMA846" s="257"/>
      <c r="KMB846" s="257"/>
      <c r="KMC846" s="257"/>
      <c r="KMD846" s="257"/>
      <c r="KME846" s="257"/>
      <c r="KMF846" s="257"/>
      <c r="KMG846" s="257"/>
      <c r="KMH846" s="257"/>
      <c r="KMI846" s="257"/>
      <c r="KMJ846" s="257"/>
      <c r="KMK846" s="257"/>
      <c r="KML846" s="257"/>
      <c r="KMM846" s="257"/>
      <c r="KMN846" s="257"/>
      <c r="KMO846" s="257"/>
      <c r="KMP846" s="257"/>
      <c r="KMQ846" s="257"/>
      <c r="KMR846" s="257"/>
      <c r="KMS846" s="257"/>
      <c r="KMT846" s="257"/>
      <c r="KMU846" s="257"/>
      <c r="KMV846" s="257"/>
      <c r="KMW846" s="257"/>
      <c r="KMX846" s="257"/>
      <c r="KMY846" s="257"/>
      <c r="KMZ846" s="257"/>
      <c r="KNA846" s="257"/>
      <c r="KNB846" s="257"/>
      <c r="KNC846" s="257"/>
      <c r="KND846" s="257"/>
      <c r="KNE846" s="257"/>
      <c r="KNF846" s="257"/>
      <c r="KNG846" s="257"/>
      <c r="KNH846" s="257"/>
      <c r="KNI846" s="257"/>
      <c r="KNJ846" s="257"/>
      <c r="KNK846" s="257"/>
      <c r="KNL846" s="257"/>
      <c r="KNM846" s="257"/>
      <c r="KNN846" s="257"/>
      <c r="KNO846" s="257"/>
      <c r="KNP846" s="257"/>
      <c r="KNQ846" s="257"/>
      <c r="KNR846" s="257"/>
      <c r="KNS846" s="257"/>
      <c r="KNT846" s="257"/>
      <c r="KNU846" s="257"/>
      <c r="KNV846" s="257"/>
      <c r="KNW846" s="257"/>
      <c r="KNX846" s="257"/>
      <c r="KNY846" s="257"/>
      <c r="KNZ846" s="257"/>
      <c r="KOA846" s="257"/>
      <c r="KOB846" s="257"/>
      <c r="KOC846" s="257"/>
      <c r="KOD846" s="257"/>
      <c r="KOE846" s="257"/>
      <c r="KOF846" s="257"/>
      <c r="KOG846" s="257"/>
      <c r="KOH846" s="257"/>
      <c r="KOI846" s="257"/>
      <c r="KOJ846" s="257"/>
      <c r="KOK846" s="257"/>
      <c r="KOL846" s="257"/>
      <c r="KOM846" s="257"/>
      <c r="KON846" s="257"/>
      <c r="KOO846" s="257"/>
      <c r="KOP846" s="257"/>
      <c r="KOQ846" s="257"/>
      <c r="KOR846" s="257"/>
      <c r="KOS846" s="257"/>
      <c r="KOT846" s="257"/>
      <c r="KOU846" s="257"/>
      <c r="KOV846" s="257"/>
      <c r="KOW846" s="257"/>
      <c r="KOX846" s="257"/>
      <c r="KOY846" s="257"/>
      <c r="KOZ846" s="257"/>
      <c r="KPA846" s="257"/>
      <c r="KPB846" s="257"/>
      <c r="KPC846" s="257"/>
      <c r="KPD846" s="257"/>
      <c r="KPE846" s="257"/>
      <c r="KPF846" s="257"/>
      <c r="KPG846" s="257"/>
      <c r="KPH846" s="257"/>
      <c r="KPI846" s="257"/>
      <c r="KPJ846" s="257"/>
      <c r="KPK846" s="257"/>
      <c r="KPL846" s="257"/>
      <c r="KPM846" s="257"/>
      <c r="KPN846" s="257"/>
      <c r="KPO846" s="257"/>
      <c r="KPP846" s="257"/>
      <c r="KPQ846" s="257"/>
      <c r="KPR846" s="257"/>
      <c r="KPS846" s="257"/>
      <c r="KPT846" s="257"/>
      <c r="KPU846" s="257"/>
      <c r="KPV846" s="257"/>
      <c r="KPW846" s="257"/>
      <c r="KPX846" s="257"/>
      <c r="KPY846" s="257"/>
      <c r="KPZ846" s="257"/>
      <c r="KQA846" s="257"/>
      <c r="KQB846" s="257"/>
      <c r="KQC846" s="257"/>
      <c r="KQD846" s="257"/>
      <c r="KQE846" s="257"/>
      <c r="KQF846" s="257"/>
      <c r="KQG846" s="257"/>
      <c r="KQH846" s="257"/>
      <c r="KQI846" s="257"/>
      <c r="KQJ846" s="257"/>
      <c r="KQK846" s="257"/>
      <c r="KQL846" s="257"/>
      <c r="KQM846" s="257"/>
      <c r="KQN846" s="257"/>
      <c r="KQO846" s="257"/>
      <c r="KQP846" s="257"/>
      <c r="KQQ846" s="257"/>
      <c r="KQR846" s="257"/>
      <c r="KQS846" s="257"/>
      <c r="KQT846" s="257"/>
      <c r="KQU846" s="257"/>
      <c r="KQV846" s="257"/>
      <c r="KQW846" s="257"/>
      <c r="KQX846" s="257"/>
      <c r="KQY846" s="257"/>
      <c r="KQZ846" s="257"/>
      <c r="KRA846" s="257"/>
      <c r="KRB846" s="257"/>
      <c r="KRC846" s="257"/>
      <c r="KRD846" s="257"/>
      <c r="KRE846" s="257"/>
      <c r="KRF846" s="257"/>
      <c r="KRG846" s="257"/>
      <c r="KRH846" s="257"/>
      <c r="KRI846" s="257"/>
      <c r="KRJ846" s="257"/>
      <c r="KRK846" s="257"/>
      <c r="KRL846" s="257"/>
      <c r="KRM846" s="257"/>
      <c r="KRN846" s="257"/>
      <c r="KRO846" s="257"/>
      <c r="KRP846" s="257"/>
      <c r="KRQ846" s="257"/>
      <c r="KRR846" s="257"/>
      <c r="KRS846" s="257"/>
      <c r="KRT846" s="257"/>
      <c r="KRU846" s="257"/>
      <c r="KRV846" s="257"/>
      <c r="KRW846" s="257"/>
      <c r="KRX846" s="257"/>
      <c r="KRY846" s="257"/>
      <c r="KRZ846" s="257"/>
      <c r="KSA846" s="257"/>
      <c r="KSB846" s="257"/>
      <c r="KSC846" s="257"/>
      <c r="KSD846" s="257"/>
      <c r="KSE846" s="257"/>
      <c r="KSF846" s="257"/>
      <c r="KSG846" s="257"/>
      <c r="KSH846" s="257"/>
      <c r="KSI846" s="257"/>
      <c r="KSJ846" s="257"/>
      <c r="KSK846" s="257"/>
      <c r="KSL846" s="257"/>
      <c r="KSM846" s="257"/>
      <c r="KSN846" s="257"/>
      <c r="KSO846" s="257"/>
      <c r="KSP846" s="257"/>
      <c r="KSQ846" s="257"/>
      <c r="KSR846" s="257"/>
      <c r="KSS846" s="257"/>
      <c r="KST846" s="257"/>
      <c r="KSU846" s="257"/>
      <c r="KSV846" s="257"/>
      <c r="KSW846" s="257"/>
      <c r="KSX846" s="257"/>
      <c r="KSY846" s="257"/>
      <c r="KSZ846" s="257"/>
      <c r="KTA846" s="257"/>
      <c r="KTB846" s="257"/>
      <c r="KTC846" s="257"/>
      <c r="KTD846" s="257"/>
      <c r="KTE846" s="257"/>
      <c r="KTF846" s="257"/>
      <c r="KTG846" s="257"/>
      <c r="KTH846" s="257"/>
      <c r="KTI846" s="257"/>
      <c r="KTJ846" s="257"/>
      <c r="KTK846" s="257"/>
      <c r="KTL846" s="257"/>
      <c r="KTM846" s="257"/>
      <c r="KTN846" s="257"/>
      <c r="KTO846" s="257"/>
      <c r="KTP846" s="257"/>
      <c r="KTQ846" s="257"/>
      <c r="KTR846" s="257"/>
      <c r="KTS846" s="257"/>
      <c r="KTT846" s="257"/>
      <c r="KTU846" s="257"/>
      <c r="KTV846" s="257"/>
      <c r="KTW846" s="257"/>
      <c r="KTX846" s="257"/>
      <c r="KTY846" s="257"/>
      <c r="KTZ846" s="257"/>
      <c r="KUA846" s="257"/>
      <c r="KUB846" s="257"/>
      <c r="KUC846" s="257"/>
      <c r="KUD846" s="257"/>
      <c r="KUE846" s="257"/>
      <c r="KUF846" s="257"/>
      <c r="KUG846" s="257"/>
      <c r="KUH846" s="257"/>
      <c r="KUI846" s="257"/>
      <c r="KUJ846" s="257"/>
      <c r="KUK846" s="257"/>
      <c r="KUL846" s="257"/>
      <c r="KUM846" s="257"/>
      <c r="KUN846" s="257"/>
      <c r="KUO846" s="257"/>
      <c r="KUP846" s="257"/>
      <c r="KUQ846" s="257"/>
      <c r="KUR846" s="257"/>
      <c r="KUS846" s="257"/>
      <c r="KUT846" s="257"/>
      <c r="KUU846" s="257"/>
      <c r="KUV846" s="257"/>
      <c r="KUW846" s="257"/>
      <c r="KUX846" s="257"/>
      <c r="KUY846" s="257"/>
      <c r="KUZ846" s="257"/>
      <c r="KVA846" s="257"/>
      <c r="KVB846" s="257"/>
      <c r="KVC846" s="257"/>
      <c r="KVD846" s="257"/>
      <c r="KVE846" s="257"/>
      <c r="KVF846" s="257"/>
      <c r="KVG846" s="257"/>
      <c r="KVH846" s="257"/>
      <c r="KVI846" s="257"/>
      <c r="KVJ846" s="257"/>
      <c r="KVK846" s="257"/>
      <c r="KVL846" s="257"/>
      <c r="KVM846" s="257"/>
      <c r="KVN846" s="257"/>
      <c r="KVO846" s="257"/>
      <c r="KVP846" s="257"/>
      <c r="KVQ846" s="257"/>
      <c r="KVR846" s="257"/>
      <c r="KVS846" s="257"/>
      <c r="KVT846" s="257"/>
      <c r="KVU846" s="257"/>
      <c r="KVV846" s="257"/>
      <c r="KVW846" s="257"/>
      <c r="KVX846" s="257"/>
      <c r="KVY846" s="257"/>
      <c r="KVZ846" s="257"/>
      <c r="KWA846" s="257"/>
      <c r="KWB846" s="257"/>
      <c r="KWC846" s="257"/>
      <c r="KWD846" s="257"/>
      <c r="KWE846" s="257"/>
      <c r="KWF846" s="257"/>
      <c r="KWG846" s="257"/>
      <c r="KWH846" s="257"/>
      <c r="KWI846" s="257"/>
      <c r="KWJ846" s="257"/>
      <c r="KWK846" s="257"/>
      <c r="KWL846" s="257"/>
      <c r="KWM846" s="257"/>
      <c r="KWN846" s="257"/>
      <c r="KWO846" s="257"/>
      <c r="KWP846" s="257"/>
      <c r="KWQ846" s="257"/>
      <c r="KWR846" s="257"/>
      <c r="KWS846" s="257"/>
      <c r="KWT846" s="257"/>
      <c r="KWU846" s="257"/>
      <c r="KWV846" s="257"/>
      <c r="KWW846" s="257"/>
      <c r="KWX846" s="257"/>
      <c r="KWY846" s="257"/>
      <c r="KWZ846" s="257"/>
      <c r="KXA846" s="257"/>
      <c r="KXB846" s="257"/>
      <c r="KXC846" s="257"/>
      <c r="KXD846" s="257"/>
      <c r="KXE846" s="257"/>
      <c r="KXF846" s="257"/>
      <c r="KXG846" s="257"/>
      <c r="KXH846" s="257"/>
      <c r="KXI846" s="257"/>
      <c r="KXJ846" s="257"/>
      <c r="KXK846" s="257"/>
      <c r="KXL846" s="257"/>
      <c r="KXM846" s="257"/>
      <c r="KXN846" s="257"/>
      <c r="KXO846" s="257"/>
      <c r="KXP846" s="257"/>
      <c r="KXQ846" s="257"/>
      <c r="KXR846" s="257"/>
      <c r="KXS846" s="257"/>
      <c r="KXT846" s="257"/>
      <c r="KXU846" s="257"/>
      <c r="KXV846" s="257"/>
      <c r="KXW846" s="257"/>
      <c r="KXX846" s="257"/>
      <c r="KXY846" s="257"/>
      <c r="KXZ846" s="257"/>
      <c r="KYA846" s="257"/>
      <c r="KYB846" s="257"/>
      <c r="KYC846" s="257"/>
      <c r="KYD846" s="257"/>
      <c r="KYE846" s="257"/>
      <c r="KYF846" s="257"/>
      <c r="KYG846" s="257"/>
      <c r="KYH846" s="257"/>
      <c r="KYI846" s="257"/>
      <c r="KYJ846" s="257"/>
      <c r="KYK846" s="257"/>
      <c r="KYL846" s="257"/>
      <c r="KYM846" s="257"/>
      <c r="KYN846" s="257"/>
      <c r="KYO846" s="257"/>
      <c r="KYP846" s="257"/>
      <c r="KYQ846" s="257"/>
      <c r="KYR846" s="257"/>
      <c r="KYS846" s="257"/>
      <c r="KYT846" s="257"/>
      <c r="KYU846" s="257"/>
      <c r="KYV846" s="257"/>
      <c r="KYW846" s="257"/>
      <c r="KYX846" s="257"/>
      <c r="KYY846" s="257"/>
      <c r="KYZ846" s="257"/>
      <c r="KZA846" s="257"/>
      <c r="KZB846" s="257"/>
      <c r="KZC846" s="257"/>
      <c r="KZD846" s="257"/>
      <c r="KZE846" s="257"/>
      <c r="KZF846" s="257"/>
      <c r="KZG846" s="257"/>
      <c r="KZH846" s="257"/>
      <c r="KZI846" s="257"/>
      <c r="KZJ846" s="257"/>
      <c r="KZK846" s="257"/>
      <c r="KZL846" s="257"/>
      <c r="KZM846" s="257"/>
      <c r="KZN846" s="257"/>
      <c r="KZO846" s="257"/>
      <c r="KZP846" s="257"/>
      <c r="KZQ846" s="257"/>
      <c r="KZR846" s="257"/>
      <c r="KZS846" s="257"/>
      <c r="KZT846" s="257"/>
      <c r="KZU846" s="257"/>
      <c r="KZV846" s="257"/>
      <c r="KZW846" s="257"/>
      <c r="KZX846" s="257"/>
      <c r="KZY846" s="257"/>
      <c r="KZZ846" s="257"/>
      <c r="LAA846" s="257"/>
      <c r="LAB846" s="257"/>
      <c r="LAC846" s="257"/>
      <c r="LAD846" s="257"/>
      <c r="LAE846" s="257"/>
      <c r="LAF846" s="257"/>
      <c r="LAG846" s="257"/>
      <c r="LAH846" s="257"/>
      <c r="LAI846" s="257"/>
      <c r="LAJ846" s="257"/>
      <c r="LAK846" s="257"/>
      <c r="LAL846" s="257"/>
      <c r="LAM846" s="257"/>
      <c r="LAN846" s="257"/>
      <c r="LAO846" s="257"/>
      <c r="LAP846" s="257"/>
      <c r="LAQ846" s="257"/>
      <c r="LAR846" s="257"/>
      <c r="LAS846" s="257"/>
      <c r="LAT846" s="257"/>
      <c r="LAU846" s="257"/>
      <c r="LAV846" s="257"/>
      <c r="LAW846" s="257"/>
      <c r="LAX846" s="257"/>
      <c r="LAY846" s="257"/>
      <c r="LAZ846" s="257"/>
      <c r="LBA846" s="257"/>
      <c r="LBB846" s="257"/>
      <c r="LBC846" s="257"/>
      <c r="LBD846" s="257"/>
      <c r="LBE846" s="257"/>
      <c r="LBF846" s="257"/>
      <c r="LBG846" s="257"/>
      <c r="LBH846" s="257"/>
      <c r="LBI846" s="257"/>
      <c r="LBJ846" s="257"/>
      <c r="LBK846" s="257"/>
      <c r="LBL846" s="257"/>
      <c r="LBM846" s="257"/>
      <c r="LBN846" s="257"/>
      <c r="LBO846" s="257"/>
      <c r="LBP846" s="257"/>
      <c r="LBQ846" s="257"/>
      <c r="LBR846" s="257"/>
      <c r="LBS846" s="257"/>
      <c r="LBT846" s="257"/>
      <c r="LBU846" s="257"/>
      <c r="LBV846" s="257"/>
      <c r="LBW846" s="257"/>
      <c r="LBX846" s="257"/>
      <c r="LBY846" s="257"/>
      <c r="LBZ846" s="257"/>
      <c r="LCA846" s="257"/>
      <c r="LCB846" s="257"/>
      <c r="LCC846" s="257"/>
      <c r="LCD846" s="257"/>
      <c r="LCE846" s="257"/>
      <c r="LCF846" s="257"/>
      <c r="LCG846" s="257"/>
      <c r="LCH846" s="257"/>
      <c r="LCI846" s="257"/>
      <c r="LCJ846" s="257"/>
      <c r="LCK846" s="257"/>
      <c r="LCL846" s="257"/>
      <c r="LCM846" s="257"/>
      <c r="LCN846" s="257"/>
      <c r="LCO846" s="257"/>
      <c r="LCP846" s="257"/>
      <c r="LCQ846" s="257"/>
      <c r="LCR846" s="257"/>
      <c r="LCS846" s="257"/>
      <c r="LCT846" s="257"/>
      <c r="LCU846" s="257"/>
      <c r="LCV846" s="257"/>
      <c r="LCW846" s="257"/>
      <c r="LCX846" s="257"/>
      <c r="LCY846" s="257"/>
      <c r="LCZ846" s="257"/>
      <c r="LDA846" s="257"/>
      <c r="LDB846" s="257"/>
      <c r="LDC846" s="257"/>
      <c r="LDD846" s="257"/>
      <c r="LDE846" s="257"/>
      <c r="LDF846" s="257"/>
      <c r="LDG846" s="257"/>
      <c r="LDH846" s="257"/>
      <c r="LDI846" s="257"/>
      <c r="LDJ846" s="257"/>
      <c r="LDK846" s="257"/>
      <c r="LDL846" s="257"/>
      <c r="LDM846" s="257"/>
      <c r="LDN846" s="257"/>
      <c r="LDO846" s="257"/>
      <c r="LDP846" s="257"/>
      <c r="LDQ846" s="257"/>
      <c r="LDR846" s="257"/>
      <c r="LDS846" s="257"/>
      <c r="LDT846" s="257"/>
      <c r="LDU846" s="257"/>
      <c r="LDV846" s="257"/>
      <c r="LDW846" s="257"/>
      <c r="LDX846" s="257"/>
      <c r="LDY846" s="257"/>
      <c r="LDZ846" s="257"/>
      <c r="LEA846" s="257"/>
      <c r="LEB846" s="257"/>
      <c r="LEC846" s="257"/>
      <c r="LED846" s="257"/>
      <c r="LEE846" s="257"/>
      <c r="LEF846" s="257"/>
      <c r="LEG846" s="257"/>
      <c r="LEH846" s="257"/>
      <c r="LEI846" s="257"/>
      <c r="LEJ846" s="257"/>
      <c r="LEK846" s="257"/>
      <c r="LEL846" s="257"/>
      <c r="LEM846" s="257"/>
      <c r="LEN846" s="257"/>
      <c r="LEO846" s="257"/>
      <c r="LEP846" s="257"/>
      <c r="LEQ846" s="257"/>
      <c r="LER846" s="257"/>
      <c r="LES846" s="257"/>
      <c r="LET846" s="257"/>
      <c r="LEU846" s="257"/>
      <c r="LEV846" s="257"/>
      <c r="LEW846" s="257"/>
      <c r="LEX846" s="257"/>
      <c r="LEY846" s="257"/>
      <c r="LEZ846" s="257"/>
      <c r="LFA846" s="257"/>
      <c r="LFB846" s="257"/>
      <c r="LFC846" s="257"/>
      <c r="LFD846" s="257"/>
      <c r="LFE846" s="257"/>
      <c r="LFF846" s="257"/>
      <c r="LFG846" s="257"/>
      <c r="LFH846" s="257"/>
      <c r="LFI846" s="257"/>
      <c r="LFJ846" s="257"/>
      <c r="LFK846" s="257"/>
      <c r="LFL846" s="257"/>
      <c r="LFM846" s="257"/>
      <c r="LFN846" s="257"/>
      <c r="LFO846" s="257"/>
      <c r="LFP846" s="257"/>
      <c r="LFQ846" s="257"/>
      <c r="LFR846" s="257"/>
      <c r="LFS846" s="257"/>
      <c r="LFT846" s="257"/>
      <c r="LFU846" s="257"/>
      <c r="LFV846" s="257"/>
      <c r="LFW846" s="257"/>
      <c r="LFX846" s="257"/>
      <c r="LFY846" s="257"/>
      <c r="LFZ846" s="257"/>
      <c r="LGA846" s="257"/>
      <c r="LGB846" s="257"/>
      <c r="LGC846" s="257"/>
      <c r="LGD846" s="257"/>
      <c r="LGE846" s="257"/>
      <c r="LGF846" s="257"/>
      <c r="LGG846" s="257"/>
      <c r="LGH846" s="257"/>
      <c r="LGI846" s="257"/>
      <c r="LGJ846" s="257"/>
      <c r="LGK846" s="257"/>
      <c r="LGL846" s="257"/>
      <c r="LGM846" s="257"/>
      <c r="LGN846" s="257"/>
      <c r="LGO846" s="257"/>
      <c r="LGP846" s="257"/>
      <c r="LGQ846" s="257"/>
      <c r="LGR846" s="257"/>
      <c r="LGS846" s="257"/>
      <c r="LGT846" s="257"/>
      <c r="LGU846" s="257"/>
      <c r="LGV846" s="257"/>
      <c r="LGW846" s="257"/>
      <c r="LGX846" s="257"/>
      <c r="LGY846" s="257"/>
      <c r="LGZ846" s="257"/>
      <c r="LHA846" s="257"/>
      <c r="LHB846" s="257"/>
      <c r="LHC846" s="257"/>
      <c r="LHD846" s="257"/>
      <c r="LHE846" s="257"/>
      <c r="LHF846" s="257"/>
      <c r="LHG846" s="257"/>
      <c r="LHH846" s="257"/>
      <c r="LHI846" s="257"/>
      <c r="LHJ846" s="257"/>
      <c r="LHK846" s="257"/>
      <c r="LHL846" s="257"/>
      <c r="LHM846" s="257"/>
      <c r="LHN846" s="257"/>
      <c r="LHO846" s="257"/>
      <c r="LHP846" s="257"/>
      <c r="LHQ846" s="257"/>
      <c r="LHR846" s="257"/>
      <c r="LHS846" s="257"/>
      <c r="LHT846" s="257"/>
      <c r="LHU846" s="257"/>
      <c r="LHV846" s="257"/>
      <c r="LHW846" s="257"/>
      <c r="LHX846" s="257"/>
      <c r="LHY846" s="257"/>
      <c r="LHZ846" s="257"/>
      <c r="LIA846" s="257"/>
      <c r="LIB846" s="257"/>
      <c r="LIC846" s="257"/>
      <c r="LID846" s="257"/>
      <c r="LIE846" s="257"/>
      <c r="LIF846" s="257"/>
      <c r="LIG846" s="257"/>
      <c r="LIH846" s="257"/>
      <c r="LII846" s="257"/>
      <c r="LIJ846" s="257"/>
      <c r="LIK846" s="257"/>
      <c r="LIL846" s="257"/>
      <c r="LIM846" s="257"/>
      <c r="LIN846" s="257"/>
      <c r="LIO846" s="257"/>
      <c r="LIP846" s="257"/>
      <c r="LIQ846" s="257"/>
      <c r="LIR846" s="257"/>
      <c r="LIS846" s="257"/>
      <c r="LIT846" s="257"/>
      <c r="LIU846" s="257"/>
      <c r="LIV846" s="257"/>
      <c r="LIW846" s="257"/>
      <c r="LIX846" s="257"/>
      <c r="LIY846" s="257"/>
      <c r="LIZ846" s="257"/>
      <c r="LJA846" s="257"/>
      <c r="LJB846" s="257"/>
      <c r="LJC846" s="257"/>
      <c r="LJD846" s="257"/>
      <c r="LJE846" s="257"/>
      <c r="LJF846" s="257"/>
      <c r="LJG846" s="257"/>
      <c r="LJH846" s="257"/>
      <c r="LJI846" s="257"/>
      <c r="LJJ846" s="257"/>
      <c r="LJK846" s="257"/>
      <c r="LJL846" s="257"/>
      <c r="LJM846" s="257"/>
      <c r="LJN846" s="257"/>
      <c r="LJO846" s="257"/>
      <c r="LJP846" s="257"/>
      <c r="LJQ846" s="257"/>
      <c r="LJR846" s="257"/>
      <c r="LJS846" s="257"/>
      <c r="LJT846" s="257"/>
      <c r="LJU846" s="257"/>
      <c r="LJV846" s="257"/>
      <c r="LJW846" s="257"/>
      <c r="LJX846" s="257"/>
      <c r="LJY846" s="257"/>
      <c r="LJZ846" s="257"/>
      <c r="LKA846" s="257"/>
      <c r="LKB846" s="257"/>
      <c r="LKC846" s="257"/>
      <c r="LKD846" s="257"/>
      <c r="LKE846" s="257"/>
      <c r="LKF846" s="257"/>
      <c r="LKG846" s="257"/>
      <c r="LKH846" s="257"/>
      <c r="LKI846" s="257"/>
      <c r="LKJ846" s="257"/>
      <c r="LKK846" s="257"/>
      <c r="LKL846" s="257"/>
      <c r="LKM846" s="257"/>
      <c r="LKN846" s="257"/>
      <c r="LKO846" s="257"/>
      <c r="LKP846" s="257"/>
      <c r="LKQ846" s="257"/>
      <c r="LKR846" s="257"/>
      <c r="LKS846" s="257"/>
      <c r="LKT846" s="257"/>
      <c r="LKU846" s="257"/>
      <c r="LKV846" s="257"/>
      <c r="LKW846" s="257"/>
      <c r="LKX846" s="257"/>
      <c r="LKY846" s="257"/>
      <c r="LKZ846" s="257"/>
      <c r="LLA846" s="257"/>
      <c r="LLB846" s="257"/>
      <c r="LLC846" s="257"/>
      <c r="LLD846" s="257"/>
      <c r="LLE846" s="257"/>
      <c r="LLF846" s="257"/>
      <c r="LLG846" s="257"/>
      <c r="LLH846" s="257"/>
      <c r="LLI846" s="257"/>
      <c r="LLJ846" s="257"/>
      <c r="LLK846" s="257"/>
      <c r="LLL846" s="257"/>
      <c r="LLM846" s="257"/>
      <c r="LLN846" s="257"/>
      <c r="LLO846" s="257"/>
      <c r="LLP846" s="257"/>
      <c r="LLQ846" s="257"/>
      <c r="LLR846" s="257"/>
      <c r="LLS846" s="257"/>
      <c r="LLT846" s="257"/>
      <c r="LLU846" s="257"/>
      <c r="LLV846" s="257"/>
      <c r="LLW846" s="257"/>
      <c r="LLX846" s="257"/>
      <c r="LLY846" s="257"/>
      <c r="LLZ846" s="257"/>
      <c r="LMA846" s="257"/>
      <c r="LMB846" s="257"/>
      <c r="LMC846" s="257"/>
      <c r="LMD846" s="257"/>
      <c r="LME846" s="257"/>
      <c r="LMF846" s="257"/>
      <c r="LMG846" s="257"/>
      <c r="LMH846" s="257"/>
      <c r="LMI846" s="257"/>
      <c r="LMJ846" s="257"/>
      <c r="LMK846" s="257"/>
      <c r="LML846" s="257"/>
      <c r="LMM846" s="257"/>
      <c r="LMN846" s="257"/>
      <c r="LMO846" s="257"/>
      <c r="LMP846" s="257"/>
      <c r="LMQ846" s="257"/>
      <c r="LMR846" s="257"/>
      <c r="LMS846" s="257"/>
      <c r="LMT846" s="257"/>
      <c r="LMU846" s="257"/>
      <c r="LMV846" s="257"/>
      <c r="LMW846" s="257"/>
      <c r="LMX846" s="257"/>
      <c r="LMY846" s="257"/>
      <c r="LMZ846" s="257"/>
      <c r="LNA846" s="257"/>
      <c r="LNB846" s="257"/>
      <c r="LNC846" s="257"/>
      <c r="LND846" s="257"/>
      <c r="LNE846" s="257"/>
      <c r="LNF846" s="257"/>
      <c r="LNG846" s="257"/>
      <c r="LNH846" s="257"/>
      <c r="LNI846" s="257"/>
      <c r="LNJ846" s="257"/>
      <c r="LNK846" s="257"/>
      <c r="LNL846" s="257"/>
      <c r="LNM846" s="257"/>
      <c r="LNN846" s="257"/>
      <c r="LNO846" s="257"/>
      <c r="LNP846" s="257"/>
      <c r="LNQ846" s="257"/>
      <c r="LNR846" s="257"/>
      <c r="LNS846" s="257"/>
      <c r="LNT846" s="257"/>
      <c r="LNU846" s="257"/>
      <c r="LNV846" s="257"/>
      <c r="LNW846" s="257"/>
      <c r="LNX846" s="257"/>
      <c r="LNY846" s="257"/>
      <c r="LNZ846" s="257"/>
      <c r="LOA846" s="257"/>
      <c r="LOB846" s="257"/>
      <c r="LOC846" s="257"/>
      <c r="LOD846" s="257"/>
      <c r="LOE846" s="257"/>
      <c r="LOF846" s="257"/>
      <c r="LOG846" s="257"/>
      <c r="LOH846" s="257"/>
      <c r="LOI846" s="257"/>
      <c r="LOJ846" s="257"/>
      <c r="LOK846" s="257"/>
      <c r="LOL846" s="257"/>
      <c r="LOM846" s="257"/>
      <c r="LON846" s="257"/>
      <c r="LOO846" s="257"/>
      <c r="LOP846" s="257"/>
      <c r="LOQ846" s="257"/>
      <c r="LOR846" s="257"/>
      <c r="LOS846" s="257"/>
      <c r="LOT846" s="257"/>
      <c r="LOU846" s="257"/>
      <c r="LOV846" s="257"/>
      <c r="LOW846" s="257"/>
      <c r="LOX846" s="257"/>
      <c r="LOY846" s="257"/>
      <c r="LOZ846" s="257"/>
      <c r="LPA846" s="257"/>
      <c r="LPB846" s="257"/>
      <c r="LPC846" s="257"/>
      <c r="LPD846" s="257"/>
      <c r="LPE846" s="257"/>
      <c r="LPF846" s="257"/>
      <c r="LPG846" s="257"/>
      <c r="LPH846" s="257"/>
      <c r="LPI846" s="257"/>
      <c r="LPJ846" s="257"/>
      <c r="LPK846" s="257"/>
      <c r="LPL846" s="257"/>
      <c r="LPM846" s="257"/>
      <c r="LPN846" s="257"/>
      <c r="LPO846" s="257"/>
      <c r="LPP846" s="257"/>
      <c r="LPQ846" s="257"/>
      <c r="LPR846" s="257"/>
      <c r="LPS846" s="257"/>
      <c r="LPT846" s="257"/>
      <c r="LPU846" s="257"/>
      <c r="LPV846" s="257"/>
      <c r="LPW846" s="257"/>
      <c r="LPX846" s="257"/>
      <c r="LPY846" s="257"/>
      <c r="LPZ846" s="257"/>
      <c r="LQA846" s="257"/>
      <c r="LQB846" s="257"/>
      <c r="LQC846" s="257"/>
      <c r="LQD846" s="257"/>
      <c r="LQE846" s="257"/>
      <c r="LQF846" s="257"/>
      <c r="LQG846" s="257"/>
      <c r="LQH846" s="257"/>
      <c r="LQI846" s="257"/>
      <c r="LQJ846" s="257"/>
      <c r="LQK846" s="257"/>
      <c r="LQL846" s="257"/>
      <c r="LQM846" s="257"/>
      <c r="LQN846" s="257"/>
      <c r="LQO846" s="257"/>
      <c r="LQP846" s="257"/>
      <c r="LQQ846" s="257"/>
      <c r="LQR846" s="257"/>
      <c r="LQS846" s="257"/>
      <c r="LQT846" s="257"/>
      <c r="LQU846" s="257"/>
      <c r="LQV846" s="257"/>
      <c r="LQW846" s="257"/>
      <c r="LQX846" s="257"/>
      <c r="LQY846" s="257"/>
      <c r="LQZ846" s="257"/>
      <c r="LRA846" s="257"/>
      <c r="LRB846" s="257"/>
      <c r="LRC846" s="257"/>
      <c r="LRD846" s="257"/>
      <c r="LRE846" s="257"/>
      <c r="LRF846" s="257"/>
      <c r="LRG846" s="257"/>
      <c r="LRH846" s="257"/>
      <c r="LRI846" s="257"/>
      <c r="LRJ846" s="257"/>
      <c r="LRK846" s="257"/>
      <c r="LRL846" s="257"/>
      <c r="LRM846" s="257"/>
      <c r="LRN846" s="257"/>
      <c r="LRO846" s="257"/>
      <c r="LRP846" s="257"/>
      <c r="LRQ846" s="257"/>
      <c r="LRR846" s="257"/>
      <c r="LRS846" s="257"/>
      <c r="LRT846" s="257"/>
      <c r="LRU846" s="257"/>
      <c r="LRV846" s="257"/>
      <c r="LRW846" s="257"/>
      <c r="LRX846" s="257"/>
      <c r="LRY846" s="257"/>
      <c r="LRZ846" s="257"/>
      <c r="LSA846" s="257"/>
      <c r="LSB846" s="257"/>
      <c r="LSC846" s="257"/>
      <c r="LSD846" s="257"/>
      <c r="LSE846" s="257"/>
      <c r="LSF846" s="257"/>
      <c r="LSG846" s="257"/>
      <c r="LSH846" s="257"/>
      <c r="LSI846" s="257"/>
      <c r="LSJ846" s="257"/>
      <c r="LSK846" s="257"/>
      <c r="LSL846" s="257"/>
      <c r="LSM846" s="257"/>
      <c r="LSN846" s="257"/>
      <c r="LSO846" s="257"/>
      <c r="LSP846" s="257"/>
      <c r="LSQ846" s="257"/>
      <c r="LSR846" s="257"/>
      <c r="LSS846" s="257"/>
      <c r="LST846" s="257"/>
      <c r="LSU846" s="257"/>
      <c r="LSV846" s="257"/>
      <c r="LSW846" s="257"/>
      <c r="LSX846" s="257"/>
      <c r="LSY846" s="257"/>
      <c r="LSZ846" s="257"/>
      <c r="LTA846" s="257"/>
      <c r="LTB846" s="257"/>
      <c r="LTC846" s="257"/>
      <c r="LTD846" s="257"/>
      <c r="LTE846" s="257"/>
      <c r="LTF846" s="257"/>
      <c r="LTG846" s="257"/>
      <c r="LTH846" s="257"/>
      <c r="LTI846" s="257"/>
      <c r="LTJ846" s="257"/>
      <c r="LTK846" s="257"/>
      <c r="LTL846" s="257"/>
      <c r="LTM846" s="257"/>
      <c r="LTN846" s="257"/>
      <c r="LTO846" s="257"/>
      <c r="LTP846" s="257"/>
      <c r="LTQ846" s="257"/>
      <c r="LTR846" s="257"/>
      <c r="LTS846" s="257"/>
      <c r="LTT846" s="257"/>
      <c r="LTU846" s="257"/>
      <c r="LTV846" s="257"/>
      <c r="LTW846" s="257"/>
      <c r="LTX846" s="257"/>
      <c r="LTY846" s="257"/>
      <c r="LTZ846" s="257"/>
      <c r="LUA846" s="257"/>
      <c r="LUB846" s="257"/>
      <c r="LUC846" s="257"/>
      <c r="LUD846" s="257"/>
      <c r="LUE846" s="257"/>
      <c r="LUF846" s="257"/>
      <c r="LUG846" s="257"/>
      <c r="LUH846" s="257"/>
      <c r="LUI846" s="257"/>
      <c r="LUJ846" s="257"/>
      <c r="LUK846" s="257"/>
      <c r="LUL846" s="257"/>
      <c r="LUM846" s="257"/>
      <c r="LUN846" s="257"/>
      <c r="LUO846" s="257"/>
      <c r="LUP846" s="257"/>
      <c r="LUQ846" s="257"/>
      <c r="LUR846" s="257"/>
      <c r="LUS846" s="257"/>
      <c r="LUT846" s="257"/>
      <c r="LUU846" s="257"/>
      <c r="LUV846" s="257"/>
      <c r="LUW846" s="257"/>
      <c r="LUX846" s="257"/>
      <c r="LUY846" s="257"/>
      <c r="LUZ846" s="257"/>
      <c r="LVA846" s="257"/>
      <c r="LVB846" s="257"/>
      <c r="LVC846" s="257"/>
      <c r="LVD846" s="257"/>
      <c r="LVE846" s="257"/>
      <c r="LVF846" s="257"/>
      <c r="LVG846" s="257"/>
      <c r="LVH846" s="257"/>
      <c r="LVI846" s="257"/>
      <c r="LVJ846" s="257"/>
      <c r="LVK846" s="257"/>
      <c r="LVL846" s="257"/>
      <c r="LVM846" s="257"/>
      <c r="LVN846" s="257"/>
      <c r="LVO846" s="257"/>
      <c r="LVP846" s="257"/>
      <c r="LVQ846" s="257"/>
      <c r="LVR846" s="257"/>
      <c r="LVS846" s="257"/>
      <c r="LVT846" s="257"/>
      <c r="LVU846" s="257"/>
      <c r="LVV846" s="257"/>
      <c r="LVW846" s="257"/>
      <c r="LVX846" s="257"/>
      <c r="LVY846" s="257"/>
      <c r="LVZ846" s="257"/>
      <c r="LWA846" s="257"/>
      <c r="LWB846" s="257"/>
      <c r="LWC846" s="257"/>
      <c r="LWD846" s="257"/>
      <c r="LWE846" s="257"/>
      <c r="LWF846" s="257"/>
      <c r="LWG846" s="257"/>
      <c r="LWH846" s="257"/>
      <c r="LWI846" s="257"/>
      <c r="LWJ846" s="257"/>
      <c r="LWK846" s="257"/>
      <c r="LWL846" s="257"/>
      <c r="LWM846" s="257"/>
      <c r="LWN846" s="257"/>
      <c r="LWO846" s="257"/>
      <c r="LWP846" s="257"/>
      <c r="LWQ846" s="257"/>
      <c r="LWR846" s="257"/>
      <c r="LWS846" s="257"/>
      <c r="LWT846" s="257"/>
      <c r="LWU846" s="257"/>
      <c r="LWV846" s="257"/>
      <c r="LWW846" s="257"/>
      <c r="LWX846" s="257"/>
      <c r="LWY846" s="257"/>
      <c r="LWZ846" s="257"/>
      <c r="LXA846" s="257"/>
      <c r="LXB846" s="257"/>
      <c r="LXC846" s="257"/>
      <c r="LXD846" s="257"/>
      <c r="LXE846" s="257"/>
      <c r="LXF846" s="257"/>
      <c r="LXG846" s="257"/>
      <c r="LXH846" s="257"/>
      <c r="LXI846" s="257"/>
      <c r="LXJ846" s="257"/>
      <c r="LXK846" s="257"/>
      <c r="LXL846" s="257"/>
      <c r="LXM846" s="257"/>
      <c r="LXN846" s="257"/>
      <c r="LXO846" s="257"/>
      <c r="LXP846" s="257"/>
      <c r="LXQ846" s="257"/>
      <c r="LXR846" s="257"/>
      <c r="LXS846" s="257"/>
      <c r="LXT846" s="257"/>
      <c r="LXU846" s="257"/>
      <c r="LXV846" s="257"/>
      <c r="LXW846" s="257"/>
      <c r="LXX846" s="257"/>
      <c r="LXY846" s="257"/>
      <c r="LXZ846" s="257"/>
      <c r="LYA846" s="257"/>
      <c r="LYB846" s="257"/>
      <c r="LYC846" s="257"/>
      <c r="LYD846" s="257"/>
      <c r="LYE846" s="257"/>
      <c r="LYF846" s="257"/>
      <c r="LYG846" s="257"/>
      <c r="LYH846" s="257"/>
      <c r="LYI846" s="257"/>
      <c r="LYJ846" s="257"/>
      <c r="LYK846" s="257"/>
      <c r="LYL846" s="257"/>
      <c r="LYM846" s="257"/>
      <c r="LYN846" s="257"/>
      <c r="LYO846" s="257"/>
      <c r="LYP846" s="257"/>
      <c r="LYQ846" s="257"/>
      <c r="LYR846" s="257"/>
      <c r="LYS846" s="257"/>
      <c r="LYT846" s="257"/>
      <c r="LYU846" s="257"/>
      <c r="LYV846" s="257"/>
      <c r="LYW846" s="257"/>
      <c r="LYX846" s="257"/>
      <c r="LYY846" s="257"/>
      <c r="LYZ846" s="257"/>
      <c r="LZA846" s="257"/>
      <c r="LZB846" s="257"/>
      <c r="LZC846" s="257"/>
      <c r="LZD846" s="257"/>
      <c r="LZE846" s="257"/>
      <c r="LZF846" s="257"/>
      <c r="LZG846" s="257"/>
      <c r="LZH846" s="257"/>
      <c r="LZI846" s="257"/>
      <c r="LZJ846" s="257"/>
      <c r="LZK846" s="257"/>
      <c r="LZL846" s="257"/>
      <c r="LZM846" s="257"/>
      <c r="LZN846" s="257"/>
      <c r="LZO846" s="257"/>
      <c r="LZP846" s="257"/>
      <c r="LZQ846" s="257"/>
      <c r="LZR846" s="257"/>
      <c r="LZS846" s="257"/>
      <c r="LZT846" s="257"/>
      <c r="LZU846" s="257"/>
      <c r="LZV846" s="257"/>
      <c r="LZW846" s="257"/>
      <c r="LZX846" s="257"/>
      <c r="LZY846" s="257"/>
      <c r="LZZ846" s="257"/>
      <c r="MAA846" s="257"/>
      <c r="MAB846" s="257"/>
      <c r="MAC846" s="257"/>
      <c r="MAD846" s="257"/>
      <c r="MAE846" s="257"/>
      <c r="MAF846" s="257"/>
      <c r="MAG846" s="257"/>
      <c r="MAH846" s="257"/>
      <c r="MAI846" s="257"/>
      <c r="MAJ846" s="257"/>
      <c r="MAK846" s="257"/>
      <c r="MAL846" s="257"/>
      <c r="MAM846" s="257"/>
      <c r="MAN846" s="257"/>
      <c r="MAO846" s="257"/>
      <c r="MAP846" s="257"/>
      <c r="MAQ846" s="257"/>
      <c r="MAR846" s="257"/>
      <c r="MAS846" s="257"/>
      <c r="MAT846" s="257"/>
      <c r="MAU846" s="257"/>
      <c r="MAV846" s="257"/>
      <c r="MAW846" s="257"/>
      <c r="MAX846" s="257"/>
      <c r="MAY846" s="257"/>
      <c r="MAZ846" s="257"/>
      <c r="MBA846" s="257"/>
      <c r="MBB846" s="257"/>
      <c r="MBC846" s="257"/>
      <c r="MBD846" s="257"/>
      <c r="MBE846" s="257"/>
      <c r="MBF846" s="257"/>
      <c r="MBG846" s="257"/>
      <c r="MBH846" s="257"/>
      <c r="MBI846" s="257"/>
      <c r="MBJ846" s="257"/>
      <c r="MBK846" s="257"/>
      <c r="MBL846" s="257"/>
      <c r="MBM846" s="257"/>
      <c r="MBN846" s="257"/>
      <c r="MBO846" s="257"/>
      <c r="MBP846" s="257"/>
      <c r="MBQ846" s="257"/>
      <c r="MBR846" s="257"/>
      <c r="MBS846" s="257"/>
      <c r="MBT846" s="257"/>
      <c r="MBU846" s="257"/>
      <c r="MBV846" s="257"/>
      <c r="MBW846" s="257"/>
      <c r="MBX846" s="257"/>
      <c r="MBY846" s="257"/>
      <c r="MBZ846" s="257"/>
      <c r="MCA846" s="257"/>
      <c r="MCB846" s="257"/>
      <c r="MCC846" s="257"/>
      <c r="MCD846" s="257"/>
      <c r="MCE846" s="257"/>
      <c r="MCF846" s="257"/>
      <c r="MCG846" s="257"/>
      <c r="MCH846" s="257"/>
      <c r="MCI846" s="257"/>
      <c r="MCJ846" s="257"/>
      <c r="MCK846" s="257"/>
      <c r="MCL846" s="257"/>
      <c r="MCM846" s="257"/>
      <c r="MCN846" s="257"/>
      <c r="MCO846" s="257"/>
      <c r="MCP846" s="257"/>
      <c r="MCQ846" s="257"/>
      <c r="MCR846" s="257"/>
      <c r="MCS846" s="257"/>
      <c r="MCT846" s="257"/>
      <c r="MCU846" s="257"/>
      <c r="MCV846" s="257"/>
      <c r="MCW846" s="257"/>
      <c r="MCX846" s="257"/>
      <c r="MCY846" s="257"/>
      <c r="MCZ846" s="257"/>
      <c r="MDA846" s="257"/>
      <c r="MDB846" s="257"/>
      <c r="MDC846" s="257"/>
      <c r="MDD846" s="257"/>
      <c r="MDE846" s="257"/>
      <c r="MDF846" s="257"/>
      <c r="MDG846" s="257"/>
      <c r="MDH846" s="257"/>
      <c r="MDI846" s="257"/>
      <c r="MDJ846" s="257"/>
      <c r="MDK846" s="257"/>
      <c r="MDL846" s="257"/>
      <c r="MDM846" s="257"/>
      <c r="MDN846" s="257"/>
      <c r="MDO846" s="257"/>
      <c r="MDP846" s="257"/>
      <c r="MDQ846" s="257"/>
      <c r="MDR846" s="257"/>
      <c r="MDS846" s="257"/>
      <c r="MDT846" s="257"/>
      <c r="MDU846" s="257"/>
      <c r="MDV846" s="257"/>
      <c r="MDW846" s="257"/>
      <c r="MDX846" s="257"/>
      <c r="MDY846" s="257"/>
      <c r="MDZ846" s="257"/>
      <c r="MEA846" s="257"/>
      <c r="MEB846" s="257"/>
      <c r="MEC846" s="257"/>
      <c r="MED846" s="257"/>
      <c r="MEE846" s="257"/>
      <c r="MEF846" s="257"/>
      <c r="MEG846" s="257"/>
      <c r="MEH846" s="257"/>
      <c r="MEI846" s="257"/>
      <c r="MEJ846" s="257"/>
      <c r="MEK846" s="257"/>
      <c r="MEL846" s="257"/>
      <c r="MEM846" s="257"/>
      <c r="MEN846" s="257"/>
      <c r="MEO846" s="257"/>
      <c r="MEP846" s="257"/>
      <c r="MEQ846" s="257"/>
      <c r="MER846" s="257"/>
      <c r="MES846" s="257"/>
      <c r="MET846" s="257"/>
      <c r="MEU846" s="257"/>
      <c r="MEV846" s="257"/>
      <c r="MEW846" s="257"/>
      <c r="MEX846" s="257"/>
      <c r="MEY846" s="257"/>
      <c r="MEZ846" s="257"/>
      <c r="MFA846" s="257"/>
      <c r="MFB846" s="257"/>
      <c r="MFC846" s="257"/>
      <c r="MFD846" s="257"/>
      <c r="MFE846" s="257"/>
      <c r="MFF846" s="257"/>
      <c r="MFG846" s="257"/>
      <c r="MFH846" s="257"/>
      <c r="MFI846" s="257"/>
      <c r="MFJ846" s="257"/>
      <c r="MFK846" s="257"/>
      <c r="MFL846" s="257"/>
      <c r="MFM846" s="257"/>
      <c r="MFN846" s="257"/>
      <c r="MFO846" s="257"/>
      <c r="MFP846" s="257"/>
      <c r="MFQ846" s="257"/>
      <c r="MFR846" s="257"/>
      <c r="MFS846" s="257"/>
      <c r="MFT846" s="257"/>
      <c r="MFU846" s="257"/>
      <c r="MFV846" s="257"/>
      <c r="MFW846" s="257"/>
      <c r="MFX846" s="257"/>
      <c r="MFY846" s="257"/>
      <c r="MFZ846" s="257"/>
      <c r="MGA846" s="257"/>
      <c r="MGB846" s="257"/>
      <c r="MGC846" s="257"/>
      <c r="MGD846" s="257"/>
      <c r="MGE846" s="257"/>
      <c r="MGF846" s="257"/>
      <c r="MGG846" s="257"/>
      <c r="MGH846" s="257"/>
      <c r="MGI846" s="257"/>
      <c r="MGJ846" s="257"/>
      <c r="MGK846" s="257"/>
      <c r="MGL846" s="257"/>
      <c r="MGM846" s="257"/>
      <c r="MGN846" s="257"/>
      <c r="MGO846" s="257"/>
      <c r="MGP846" s="257"/>
      <c r="MGQ846" s="257"/>
      <c r="MGR846" s="257"/>
      <c r="MGS846" s="257"/>
      <c r="MGT846" s="257"/>
      <c r="MGU846" s="257"/>
      <c r="MGV846" s="257"/>
      <c r="MGW846" s="257"/>
      <c r="MGX846" s="257"/>
      <c r="MGY846" s="257"/>
      <c r="MGZ846" s="257"/>
      <c r="MHA846" s="257"/>
      <c r="MHB846" s="257"/>
      <c r="MHC846" s="257"/>
      <c r="MHD846" s="257"/>
      <c r="MHE846" s="257"/>
      <c r="MHF846" s="257"/>
      <c r="MHG846" s="257"/>
      <c r="MHH846" s="257"/>
      <c r="MHI846" s="257"/>
      <c r="MHJ846" s="257"/>
      <c r="MHK846" s="257"/>
      <c r="MHL846" s="257"/>
      <c r="MHM846" s="257"/>
      <c r="MHN846" s="257"/>
      <c r="MHO846" s="257"/>
      <c r="MHP846" s="257"/>
      <c r="MHQ846" s="257"/>
      <c r="MHR846" s="257"/>
      <c r="MHS846" s="257"/>
      <c r="MHT846" s="257"/>
      <c r="MHU846" s="257"/>
      <c r="MHV846" s="257"/>
      <c r="MHW846" s="257"/>
      <c r="MHX846" s="257"/>
      <c r="MHY846" s="257"/>
      <c r="MHZ846" s="257"/>
      <c r="MIA846" s="257"/>
      <c r="MIB846" s="257"/>
      <c r="MIC846" s="257"/>
      <c r="MID846" s="257"/>
      <c r="MIE846" s="257"/>
      <c r="MIF846" s="257"/>
      <c r="MIG846" s="257"/>
      <c r="MIH846" s="257"/>
      <c r="MII846" s="257"/>
      <c r="MIJ846" s="257"/>
      <c r="MIK846" s="257"/>
      <c r="MIL846" s="257"/>
      <c r="MIM846" s="257"/>
      <c r="MIN846" s="257"/>
      <c r="MIO846" s="257"/>
      <c r="MIP846" s="257"/>
      <c r="MIQ846" s="257"/>
      <c r="MIR846" s="257"/>
      <c r="MIS846" s="257"/>
      <c r="MIT846" s="257"/>
      <c r="MIU846" s="257"/>
      <c r="MIV846" s="257"/>
      <c r="MIW846" s="257"/>
      <c r="MIX846" s="257"/>
      <c r="MIY846" s="257"/>
      <c r="MIZ846" s="257"/>
      <c r="MJA846" s="257"/>
      <c r="MJB846" s="257"/>
      <c r="MJC846" s="257"/>
      <c r="MJD846" s="257"/>
      <c r="MJE846" s="257"/>
      <c r="MJF846" s="257"/>
      <c r="MJG846" s="257"/>
      <c r="MJH846" s="257"/>
      <c r="MJI846" s="257"/>
      <c r="MJJ846" s="257"/>
      <c r="MJK846" s="257"/>
      <c r="MJL846" s="257"/>
      <c r="MJM846" s="257"/>
      <c r="MJN846" s="257"/>
      <c r="MJO846" s="257"/>
      <c r="MJP846" s="257"/>
      <c r="MJQ846" s="257"/>
      <c r="MJR846" s="257"/>
      <c r="MJS846" s="257"/>
      <c r="MJT846" s="257"/>
      <c r="MJU846" s="257"/>
      <c r="MJV846" s="257"/>
      <c r="MJW846" s="257"/>
      <c r="MJX846" s="257"/>
      <c r="MJY846" s="257"/>
      <c r="MJZ846" s="257"/>
      <c r="MKA846" s="257"/>
      <c r="MKB846" s="257"/>
      <c r="MKC846" s="257"/>
      <c r="MKD846" s="257"/>
      <c r="MKE846" s="257"/>
      <c r="MKF846" s="257"/>
      <c r="MKG846" s="257"/>
      <c r="MKH846" s="257"/>
      <c r="MKI846" s="257"/>
      <c r="MKJ846" s="257"/>
      <c r="MKK846" s="257"/>
      <c r="MKL846" s="257"/>
      <c r="MKM846" s="257"/>
      <c r="MKN846" s="257"/>
      <c r="MKO846" s="257"/>
      <c r="MKP846" s="257"/>
      <c r="MKQ846" s="257"/>
      <c r="MKR846" s="257"/>
      <c r="MKS846" s="257"/>
      <c r="MKT846" s="257"/>
      <c r="MKU846" s="257"/>
      <c r="MKV846" s="257"/>
      <c r="MKW846" s="257"/>
      <c r="MKX846" s="257"/>
      <c r="MKY846" s="257"/>
      <c r="MKZ846" s="257"/>
      <c r="MLA846" s="257"/>
      <c r="MLB846" s="257"/>
      <c r="MLC846" s="257"/>
      <c r="MLD846" s="257"/>
      <c r="MLE846" s="257"/>
      <c r="MLF846" s="257"/>
      <c r="MLG846" s="257"/>
      <c r="MLH846" s="257"/>
      <c r="MLI846" s="257"/>
      <c r="MLJ846" s="257"/>
      <c r="MLK846" s="257"/>
      <c r="MLL846" s="257"/>
      <c r="MLM846" s="257"/>
      <c r="MLN846" s="257"/>
      <c r="MLO846" s="257"/>
      <c r="MLP846" s="257"/>
      <c r="MLQ846" s="257"/>
      <c r="MLR846" s="257"/>
      <c r="MLS846" s="257"/>
      <c r="MLT846" s="257"/>
      <c r="MLU846" s="257"/>
      <c r="MLV846" s="257"/>
      <c r="MLW846" s="257"/>
      <c r="MLX846" s="257"/>
      <c r="MLY846" s="257"/>
      <c r="MLZ846" s="257"/>
      <c r="MMA846" s="257"/>
      <c r="MMB846" s="257"/>
      <c r="MMC846" s="257"/>
      <c r="MMD846" s="257"/>
      <c r="MME846" s="257"/>
      <c r="MMF846" s="257"/>
      <c r="MMG846" s="257"/>
      <c r="MMH846" s="257"/>
      <c r="MMI846" s="257"/>
      <c r="MMJ846" s="257"/>
      <c r="MMK846" s="257"/>
      <c r="MML846" s="257"/>
      <c r="MMM846" s="257"/>
      <c r="MMN846" s="257"/>
      <c r="MMO846" s="257"/>
      <c r="MMP846" s="257"/>
      <c r="MMQ846" s="257"/>
      <c r="MMR846" s="257"/>
      <c r="MMS846" s="257"/>
      <c r="MMT846" s="257"/>
      <c r="MMU846" s="257"/>
      <c r="MMV846" s="257"/>
      <c r="MMW846" s="257"/>
      <c r="MMX846" s="257"/>
      <c r="MMY846" s="257"/>
      <c r="MMZ846" s="257"/>
      <c r="MNA846" s="257"/>
      <c r="MNB846" s="257"/>
      <c r="MNC846" s="257"/>
      <c r="MND846" s="257"/>
      <c r="MNE846" s="257"/>
      <c r="MNF846" s="257"/>
      <c r="MNG846" s="257"/>
      <c r="MNH846" s="257"/>
      <c r="MNI846" s="257"/>
      <c r="MNJ846" s="257"/>
      <c r="MNK846" s="257"/>
      <c r="MNL846" s="257"/>
      <c r="MNM846" s="257"/>
      <c r="MNN846" s="257"/>
      <c r="MNO846" s="257"/>
      <c r="MNP846" s="257"/>
      <c r="MNQ846" s="257"/>
      <c r="MNR846" s="257"/>
      <c r="MNS846" s="257"/>
      <c r="MNT846" s="257"/>
      <c r="MNU846" s="257"/>
      <c r="MNV846" s="257"/>
      <c r="MNW846" s="257"/>
      <c r="MNX846" s="257"/>
      <c r="MNY846" s="257"/>
      <c r="MNZ846" s="257"/>
      <c r="MOA846" s="257"/>
      <c r="MOB846" s="257"/>
      <c r="MOC846" s="257"/>
      <c r="MOD846" s="257"/>
      <c r="MOE846" s="257"/>
      <c r="MOF846" s="257"/>
      <c r="MOG846" s="257"/>
      <c r="MOH846" s="257"/>
      <c r="MOI846" s="257"/>
      <c r="MOJ846" s="257"/>
      <c r="MOK846" s="257"/>
      <c r="MOL846" s="257"/>
      <c r="MOM846" s="257"/>
      <c r="MON846" s="257"/>
      <c r="MOO846" s="257"/>
      <c r="MOP846" s="257"/>
      <c r="MOQ846" s="257"/>
      <c r="MOR846" s="257"/>
      <c r="MOS846" s="257"/>
      <c r="MOT846" s="257"/>
      <c r="MOU846" s="257"/>
      <c r="MOV846" s="257"/>
      <c r="MOW846" s="257"/>
      <c r="MOX846" s="257"/>
      <c r="MOY846" s="257"/>
      <c r="MOZ846" s="257"/>
      <c r="MPA846" s="257"/>
      <c r="MPB846" s="257"/>
      <c r="MPC846" s="257"/>
      <c r="MPD846" s="257"/>
      <c r="MPE846" s="257"/>
      <c r="MPF846" s="257"/>
      <c r="MPG846" s="257"/>
      <c r="MPH846" s="257"/>
      <c r="MPI846" s="257"/>
      <c r="MPJ846" s="257"/>
      <c r="MPK846" s="257"/>
      <c r="MPL846" s="257"/>
      <c r="MPM846" s="257"/>
      <c r="MPN846" s="257"/>
      <c r="MPO846" s="257"/>
      <c r="MPP846" s="257"/>
      <c r="MPQ846" s="257"/>
      <c r="MPR846" s="257"/>
      <c r="MPS846" s="257"/>
      <c r="MPT846" s="257"/>
      <c r="MPU846" s="257"/>
      <c r="MPV846" s="257"/>
      <c r="MPW846" s="257"/>
      <c r="MPX846" s="257"/>
      <c r="MPY846" s="257"/>
      <c r="MPZ846" s="257"/>
      <c r="MQA846" s="257"/>
      <c r="MQB846" s="257"/>
      <c r="MQC846" s="257"/>
      <c r="MQD846" s="257"/>
      <c r="MQE846" s="257"/>
      <c r="MQF846" s="257"/>
      <c r="MQG846" s="257"/>
      <c r="MQH846" s="257"/>
      <c r="MQI846" s="257"/>
      <c r="MQJ846" s="257"/>
      <c r="MQK846" s="257"/>
      <c r="MQL846" s="257"/>
      <c r="MQM846" s="257"/>
      <c r="MQN846" s="257"/>
      <c r="MQO846" s="257"/>
      <c r="MQP846" s="257"/>
      <c r="MQQ846" s="257"/>
      <c r="MQR846" s="257"/>
      <c r="MQS846" s="257"/>
      <c r="MQT846" s="257"/>
      <c r="MQU846" s="257"/>
      <c r="MQV846" s="257"/>
      <c r="MQW846" s="257"/>
      <c r="MQX846" s="257"/>
      <c r="MQY846" s="257"/>
      <c r="MQZ846" s="257"/>
      <c r="MRA846" s="257"/>
      <c r="MRB846" s="257"/>
      <c r="MRC846" s="257"/>
      <c r="MRD846" s="257"/>
      <c r="MRE846" s="257"/>
      <c r="MRF846" s="257"/>
      <c r="MRG846" s="257"/>
      <c r="MRH846" s="257"/>
      <c r="MRI846" s="257"/>
      <c r="MRJ846" s="257"/>
      <c r="MRK846" s="257"/>
      <c r="MRL846" s="257"/>
      <c r="MRM846" s="257"/>
      <c r="MRN846" s="257"/>
      <c r="MRO846" s="257"/>
      <c r="MRP846" s="257"/>
      <c r="MRQ846" s="257"/>
      <c r="MRR846" s="257"/>
      <c r="MRS846" s="257"/>
      <c r="MRT846" s="257"/>
      <c r="MRU846" s="257"/>
      <c r="MRV846" s="257"/>
      <c r="MRW846" s="257"/>
      <c r="MRX846" s="257"/>
      <c r="MRY846" s="257"/>
      <c r="MRZ846" s="257"/>
      <c r="MSA846" s="257"/>
      <c r="MSB846" s="257"/>
      <c r="MSC846" s="257"/>
      <c r="MSD846" s="257"/>
      <c r="MSE846" s="257"/>
      <c r="MSF846" s="257"/>
      <c r="MSG846" s="257"/>
      <c r="MSH846" s="257"/>
      <c r="MSI846" s="257"/>
      <c r="MSJ846" s="257"/>
      <c r="MSK846" s="257"/>
      <c r="MSL846" s="257"/>
      <c r="MSM846" s="257"/>
      <c r="MSN846" s="257"/>
      <c r="MSO846" s="257"/>
      <c r="MSP846" s="257"/>
      <c r="MSQ846" s="257"/>
      <c r="MSR846" s="257"/>
      <c r="MSS846" s="257"/>
      <c r="MST846" s="257"/>
      <c r="MSU846" s="257"/>
      <c r="MSV846" s="257"/>
      <c r="MSW846" s="257"/>
      <c r="MSX846" s="257"/>
      <c r="MSY846" s="257"/>
      <c r="MSZ846" s="257"/>
      <c r="MTA846" s="257"/>
      <c r="MTB846" s="257"/>
      <c r="MTC846" s="257"/>
      <c r="MTD846" s="257"/>
      <c r="MTE846" s="257"/>
      <c r="MTF846" s="257"/>
      <c r="MTG846" s="257"/>
      <c r="MTH846" s="257"/>
      <c r="MTI846" s="257"/>
      <c r="MTJ846" s="257"/>
      <c r="MTK846" s="257"/>
      <c r="MTL846" s="257"/>
      <c r="MTM846" s="257"/>
      <c r="MTN846" s="257"/>
      <c r="MTO846" s="257"/>
      <c r="MTP846" s="257"/>
      <c r="MTQ846" s="257"/>
      <c r="MTR846" s="257"/>
      <c r="MTS846" s="257"/>
      <c r="MTT846" s="257"/>
      <c r="MTU846" s="257"/>
      <c r="MTV846" s="257"/>
      <c r="MTW846" s="257"/>
      <c r="MTX846" s="257"/>
      <c r="MTY846" s="257"/>
      <c r="MTZ846" s="257"/>
      <c r="MUA846" s="257"/>
      <c r="MUB846" s="257"/>
      <c r="MUC846" s="257"/>
      <c r="MUD846" s="257"/>
      <c r="MUE846" s="257"/>
      <c r="MUF846" s="257"/>
      <c r="MUG846" s="257"/>
      <c r="MUH846" s="257"/>
      <c r="MUI846" s="257"/>
      <c r="MUJ846" s="257"/>
      <c r="MUK846" s="257"/>
      <c r="MUL846" s="257"/>
      <c r="MUM846" s="257"/>
      <c r="MUN846" s="257"/>
      <c r="MUO846" s="257"/>
      <c r="MUP846" s="257"/>
      <c r="MUQ846" s="257"/>
      <c r="MUR846" s="257"/>
      <c r="MUS846" s="257"/>
      <c r="MUT846" s="257"/>
      <c r="MUU846" s="257"/>
      <c r="MUV846" s="257"/>
      <c r="MUW846" s="257"/>
      <c r="MUX846" s="257"/>
      <c r="MUY846" s="257"/>
      <c r="MUZ846" s="257"/>
      <c r="MVA846" s="257"/>
      <c r="MVB846" s="257"/>
      <c r="MVC846" s="257"/>
      <c r="MVD846" s="257"/>
      <c r="MVE846" s="257"/>
      <c r="MVF846" s="257"/>
      <c r="MVG846" s="257"/>
      <c r="MVH846" s="257"/>
      <c r="MVI846" s="257"/>
      <c r="MVJ846" s="257"/>
      <c r="MVK846" s="257"/>
      <c r="MVL846" s="257"/>
      <c r="MVM846" s="257"/>
      <c r="MVN846" s="257"/>
      <c r="MVO846" s="257"/>
      <c r="MVP846" s="257"/>
      <c r="MVQ846" s="257"/>
      <c r="MVR846" s="257"/>
      <c r="MVS846" s="257"/>
      <c r="MVT846" s="257"/>
      <c r="MVU846" s="257"/>
      <c r="MVV846" s="257"/>
      <c r="MVW846" s="257"/>
      <c r="MVX846" s="257"/>
      <c r="MVY846" s="257"/>
      <c r="MVZ846" s="257"/>
      <c r="MWA846" s="257"/>
      <c r="MWB846" s="257"/>
      <c r="MWC846" s="257"/>
      <c r="MWD846" s="257"/>
      <c r="MWE846" s="257"/>
      <c r="MWF846" s="257"/>
      <c r="MWG846" s="257"/>
      <c r="MWH846" s="257"/>
      <c r="MWI846" s="257"/>
      <c r="MWJ846" s="257"/>
      <c r="MWK846" s="257"/>
      <c r="MWL846" s="257"/>
      <c r="MWM846" s="257"/>
      <c r="MWN846" s="257"/>
      <c r="MWO846" s="257"/>
      <c r="MWP846" s="257"/>
      <c r="MWQ846" s="257"/>
      <c r="MWR846" s="257"/>
      <c r="MWS846" s="257"/>
      <c r="MWT846" s="257"/>
      <c r="MWU846" s="257"/>
      <c r="MWV846" s="257"/>
      <c r="MWW846" s="257"/>
      <c r="MWX846" s="257"/>
      <c r="MWY846" s="257"/>
      <c r="MWZ846" s="257"/>
      <c r="MXA846" s="257"/>
      <c r="MXB846" s="257"/>
      <c r="MXC846" s="257"/>
      <c r="MXD846" s="257"/>
      <c r="MXE846" s="257"/>
      <c r="MXF846" s="257"/>
      <c r="MXG846" s="257"/>
      <c r="MXH846" s="257"/>
      <c r="MXI846" s="257"/>
      <c r="MXJ846" s="257"/>
      <c r="MXK846" s="257"/>
      <c r="MXL846" s="257"/>
      <c r="MXM846" s="257"/>
      <c r="MXN846" s="257"/>
      <c r="MXO846" s="257"/>
      <c r="MXP846" s="257"/>
      <c r="MXQ846" s="257"/>
      <c r="MXR846" s="257"/>
      <c r="MXS846" s="257"/>
      <c r="MXT846" s="257"/>
      <c r="MXU846" s="257"/>
      <c r="MXV846" s="257"/>
      <c r="MXW846" s="257"/>
      <c r="MXX846" s="257"/>
      <c r="MXY846" s="257"/>
      <c r="MXZ846" s="257"/>
      <c r="MYA846" s="257"/>
      <c r="MYB846" s="257"/>
      <c r="MYC846" s="257"/>
      <c r="MYD846" s="257"/>
      <c r="MYE846" s="257"/>
      <c r="MYF846" s="257"/>
      <c r="MYG846" s="257"/>
      <c r="MYH846" s="257"/>
      <c r="MYI846" s="257"/>
      <c r="MYJ846" s="257"/>
      <c r="MYK846" s="257"/>
      <c r="MYL846" s="257"/>
      <c r="MYM846" s="257"/>
      <c r="MYN846" s="257"/>
      <c r="MYO846" s="257"/>
      <c r="MYP846" s="257"/>
      <c r="MYQ846" s="257"/>
      <c r="MYR846" s="257"/>
      <c r="MYS846" s="257"/>
      <c r="MYT846" s="257"/>
      <c r="MYU846" s="257"/>
      <c r="MYV846" s="257"/>
      <c r="MYW846" s="257"/>
      <c r="MYX846" s="257"/>
      <c r="MYY846" s="257"/>
      <c r="MYZ846" s="257"/>
      <c r="MZA846" s="257"/>
      <c r="MZB846" s="257"/>
      <c r="MZC846" s="257"/>
      <c r="MZD846" s="257"/>
      <c r="MZE846" s="257"/>
      <c r="MZF846" s="257"/>
      <c r="MZG846" s="257"/>
      <c r="MZH846" s="257"/>
      <c r="MZI846" s="257"/>
      <c r="MZJ846" s="257"/>
      <c r="MZK846" s="257"/>
      <c r="MZL846" s="257"/>
      <c r="MZM846" s="257"/>
      <c r="MZN846" s="257"/>
      <c r="MZO846" s="257"/>
      <c r="MZP846" s="257"/>
      <c r="MZQ846" s="257"/>
      <c r="MZR846" s="257"/>
      <c r="MZS846" s="257"/>
      <c r="MZT846" s="257"/>
      <c r="MZU846" s="257"/>
      <c r="MZV846" s="257"/>
      <c r="MZW846" s="257"/>
      <c r="MZX846" s="257"/>
      <c r="MZY846" s="257"/>
      <c r="MZZ846" s="257"/>
      <c r="NAA846" s="257"/>
      <c r="NAB846" s="257"/>
      <c r="NAC846" s="257"/>
      <c r="NAD846" s="257"/>
      <c r="NAE846" s="257"/>
      <c r="NAF846" s="257"/>
      <c r="NAG846" s="257"/>
      <c r="NAH846" s="257"/>
      <c r="NAI846" s="257"/>
      <c r="NAJ846" s="257"/>
      <c r="NAK846" s="257"/>
      <c r="NAL846" s="257"/>
      <c r="NAM846" s="257"/>
      <c r="NAN846" s="257"/>
      <c r="NAO846" s="257"/>
      <c r="NAP846" s="257"/>
      <c r="NAQ846" s="257"/>
      <c r="NAR846" s="257"/>
      <c r="NAS846" s="257"/>
      <c r="NAT846" s="257"/>
      <c r="NAU846" s="257"/>
      <c r="NAV846" s="257"/>
      <c r="NAW846" s="257"/>
      <c r="NAX846" s="257"/>
      <c r="NAY846" s="257"/>
      <c r="NAZ846" s="257"/>
      <c r="NBA846" s="257"/>
      <c r="NBB846" s="257"/>
      <c r="NBC846" s="257"/>
      <c r="NBD846" s="257"/>
      <c r="NBE846" s="257"/>
      <c r="NBF846" s="257"/>
      <c r="NBG846" s="257"/>
      <c r="NBH846" s="257"/>
      <c r="NBI846" s="257"/>
      <c r="NBJ846" s="257"/>
      <c r="NBK846" s="257"/>
      <c r="NBL846" s="257"/>
      <c r="NBM846" s="257"/>
      <c r="NBN846" s="257"/>
      <c r="NBO846" s="257"/>
      <c r="NBP846" s="257"/>
      <c r="NBQ846" s="257"/>
      <c r="NBR846" s="257"/>
      <c r="NBS846" s="257"/>
      <c r="NBT846" s="257"/>
      <c r="NBU846" s="257"/>
      <c r="NBV846" s="257"/>
      <c r="NBW846" s="257"/>
      <c r="NBX846" s="257"/>
      <c r="NBY846" s="257"/>
      <c r="NBZ846" s="257"/>
      <c r="NCA846" s="257"/>
      <c r="NCB846" s="257"/>
      <c r="NCC846" s="257"/>
      <c r="NCD846" s="257"/>
      <c r="NCE846" s="257"/>
      <c r="NCF846" s="257"/>
      <c r="NCG846" s="257"/>
      <c r="NCH846" s="257"/>
      <c r="NCI846" s="257"/>
      <c r="NCJ846" s="257"/>
      <c r="NCK846" s="257"/>
      <c r="NCL846" s="257"/>
      <c r="NCM846" s="257"/>
      <c r="NCN846" s="257"/>
      <c r="NCO846" s="257"/>
      <c r="NCP846" s="257"/>
      <c r="NCQ846" s="257"/>
      <c r="NCR846" s="257"/>
      <c r="NCS846" s="257"/>
      <c r="NCT846" s="257"/>
      <c r="NCU846" s="257"/>
      <c r="NCV846" s="257"/>
      <c r="NCW846" s="257"/>
      <c r="NCX846" s="257"/>
      <c r="NCY846" s="257"/>
      <c r="NCZ846" s="257"/>
      <c r="NDA846" s="257"/>
      <c r="NDB846" s="257"/>
      <c r="NDC846" s="257"/>
      <c r="NDD846" s="257"/>
      <c r="NDE846" s="257"/>
      <c r="NDF846" s="257"/>
      <c r="NDG846" s="257"/>
      <c r="NDH846" s="257"/>
      <c r="NDI846" s="257"/>
      <c r="NDJ846" s="257"/>
      <c r="NDK846" s="257"/>
      <c r="NDL846" s="257"/>
      <c r="NDM846" s="257"/>
      <c r="NDN846" s="257"/>
      <c r="NDO846" s="257"/>
      <c r="NDP846" s="257"/>
      <c r="NDQ846" s="257"/>
      <c r="NDR846" s="257"/>
      <c r="NDS846" s="257"/>
      <c r="NDT846" s="257"/>
      <c r="NDU846" s="257"/>
      <c r="NDV846" s="257"/>
      <c r="NDW846" s="257"/>
      <c r="NDX846" s="257"/>
      <c r="NDY846" s="257"/>
      <c r="NDZ846" s="257"/>
      <c r="NEA846" s="257"/>
      <c r="NEB846" s="257"/>
      <c r="NEC846" s="257"/>
      <c r="NED846" s="257"/>
      <c r="NEE846" s="257"/>
      <c r="NEF846" s="257"/>
      <c r="NEG846" s="257"/>
      <c r="NEH846" s="257"/>
      <c r="NEI846" s="257"/>
      <c r="NEJ846" s="257"/>
      <c r="NEK846" s="257"/>
      <c r="NEL846" s="257"/>
      <c r="NEM846" s="257"/>
      <c r="NEN846" s="257"/>
      <c r="NEO846" s="257"/>
      <c r="NEP846" s="257"/>
      <c r="NEQ846" s="257"/>
      <c r="NER846" s="257"/>
      <c r="NES846" s="257"/>
      <c r="NET846" s="257"/>
      <c r="NEU846" s="257"/>
      <c r="NEV846" s="257"/>
      <c r="NEW846" s="257"/>
      <c r="NEX846" s="257"/>
      <c r="NEY846" s="257"/>
      <c r="NEZ846" s="257"/>
      <c r="NFA846" s="257"/>
      <c r="NFB846" s="257"/>
      <c r="NFC846" s="257"/>
      <c r="NFD846" s="257"/>
      <c r="NFE846" s="257"/>
      <c r="NFF846" s="257"/>
      <c r="NFG846" s="257"/>
      <c r="NFH846" s="257"/>
      <c r="NFI846" s="257"/>
      <c r="NFJ846" s="257"/>
      <c r="NFK846" s="257"/>
      <c r="NFL846" s="257"/>
      <c r="NFM846" s="257"/>
      <c r="NFN846" s="257"/>
      <c r="NFO846" s="257"/>
      <c r="NFP846" s="257"/>
      <c r="NFQ846" s="257"/>
      <c r="NFR846" s="257"/>
      <c r="NFS846" s="257"/>
      <c r="NFT846" s="257"/>
      <c r="NFU846" s="257"/>
      <c r="NFV846" s="257"/>
      <c r="NFW846" s="257"/>
      <c r="NFX846" s="257"/>
      <c r="NFY846" s="257"/>
      <c r="NFZ846" s="257"/>
      <c r="NGA846" s="257"/>
      <c r="NGB846" s="257"/>
      <c r="NGC846" s="257"/>
      <c r="NGD846" s="257"/>
      <c r="NGE846" s="257"/>
      <c r="NGF846" s="257"/>
      <c r="NGG846" s="257"/>
      <c r="NGH846" s="257"/>
      <c r="NGI846" s="257"/>
      <c r="NGJ846" s="257"/>
      <c r="NGK846" s="257"/>
      <c r="NGL846" s="257"/>
      <c r="NGM846" s="257"/>
      <c r="NGN846" s="257"/>
      <c r="NGO846" s="257"/>
      <c r="NGP846" s="257"/>
      <c r="NGQ846" s="257"/>
      <c r="NGR846" s="257"/>
      <c r="NGS846" s="257"/>
      <c r="NGT846" s="257"/>
      <c r="NGU846" s="257"/>
      <c r="NGV846" s="257"/>
      <c r="NGW846" s="257"/>
      <c r="NGX846" s="257"/>
      <c r="NGY846" s="257"/>
      <c r="NGZ846" s="257"/>
      <c r="NHA846" s="257"/>
      <c r="NHB846" s="257"/>
      <c r="NHC846" s="257"/>
      <c r="NHD846" s="257"/>
      <c r="NHE846" s="257"/>
      <c r="NHF846" s="257"/>
      <c r="NHG846" s="257"/>
      <c r="NHH846" s="257"/>
      <c r="NHI846" s="257"/>
      <c r="NHJ846" s="257"/>
      <c r="NHK846" s="257"/>
      <c r="NHL846" s="257"/>
      <c r="NHM846" s="257"/>
      <c r="NHN846" s="257"/>
      <c r="NHO846" s="257"/>
      <c r="NHP846" s="257"/>
      <c r="NHQ846" s="257"/>
      <c r="NHR846" s="257"/>
      <c r="NHS846" s="257"/>
      <c r="NHT846" s="257"/>
      <c r="NHU846" s="257"/>
      <c r="NHV846" s="257"/>
      <c r="NHW846" s="257"/>
      <c r="NHX846" s="257"/>
      <c r="NHY846" s="257"/>
      <c r="NHZ846" s="257"/>
      <c r="NIA846" s="257"/>
      <c r="NIB846" s="257"/>
      <c r="NIC846" s="257"/>
      <c r="NID846" s="257"/>
      <c r="NIE846" s="257"/>
      <c r="NIF846" s="257"/>
      <c r="NIG846" s="257"/>
      <c r="NIH846" s="257"/>
      <c r="NII846" s="257"/>
      <c r="NIJ846" s="257"/>
      <c r="NIK846" s="257"/>
      <c r="NIL846" s="257"/>
      <c r="NIM846" s="257"/>
      <c r="NIN846" s="257"/>
      <c r="NIO846" s="257"/>
      <c r="NIP846" s="257"/>
      <c r="NIQ846" s="257"/>
      <c r="NIR846" s="257"/>
      <c r="NIS846" s="257"/>
      <c r="NIT846" s="257"/>
      <c r="NIU846" s="257"/>
      <c r="NIV846" s="257"/>
      <c r="NIW846" s="257"/>
      <c r="NIX846" s="257"/>
      <c r="NIY846" s="257"/>
      <c r="NIZ846" s="257"/>
      <c r="NJA846" s="257"/>
      <c r="NJB846" s="257"/>
      <c r="NJC846" s="257"/>
      <c r="NJD846" s="257"/>
      <c r="NJE846" s="257"/>
      <c r="NJF846" s="257"/>
      <c r="NJG846" s="257"/>
      <c r="NJH846" s="257"/>
      <c r="NJI846" s="257"/>
      <c r="NJJ846" s="257"/>
      <c r="NJK846" s="257"/>
      <c r="NJL846" s="257"/>
      <c r="NJM846" s="257"/>
      <c r="NJN846" s="257"/>
      <c r="NJO846" s="257"/>
      <c r="NJP846" s="257"/>
      <c r="NJQ846" s="257"/>
      <c r="NJR846" s="257"/>
      <c r="NJS846" s="257"/>
      <c r="NJT846" s="257"/>
      <c r="NJU846" s="257"/>
      <c r="NJV846" s="257"/>
      <c r="NJW846" s="257"/>
      <c r="NJX846" s="257"/>
      <c r="NJY846" s="257"/>
      <c r="NJZ846" s="257"/>
      <c r="NKA846" s="257"/>
      <c r="NKB846" s="257"/>
      <c r="NKC846" s="257"/>
      <c r="NKD846" s="257"/>
      <c r="NKE846" s="257"/>
      <c r="NKF846" s="257"/>
      <c r="NKG846" s="257"/>
      <c r="NKH846" s="257"/>
      <c r="NKI846" s="257"/>
      <c r="NKJ846" s="257"/>
      <c r="NKK846" s="257"/>
      <c r="NKL846" s="257"/>
      <c r="NKM846" s="257"/>
      <c r="NKN846" s="257"/>
      <c r="NKO846" s="257"/>
      <c r="NKP846" s="257"/>
      <c r="NKQ846" s="257"/>
      <c r="NKR846" s="257"/>
      <c r="NKS846" s="257"/>
      <c r="NKT846" s="257"/>
      <c r="NKU846" s="257"/>
      <c r="NKV846" s="257"/>
      <c r="NKW846" s="257"/>
      <c r="NKX846" s="257"/>
      <c r="NKY846" s="257"/>
      <c r="NKZ846" s="257"/>
      <c r="NLA846" s="257"/>
      <c r="NLB846" s="257"/>
      <c r="NLC846" s="257"/>
      <c r="NLD846" s="257"/>
      <c r="NLE846" s="257"/>
      <c r="NLF846" s="257"/>
      <c r="NLG846" s="257"/>
      <c r="NLH846" s="257"/>
      <c r="NLI846" s="257"/>
      <c r="NLJ846" s="257"/>
      <c r="NLK846" s="257"/>
      <c r="NLL846" s="257"/>
      <c r="NLM846" s="257"/>
      <c r="NLN846" s="257"/>
      <c r="NLO846" s="257"/>
      <c r="NLP846" s="257"/>
      <c r="NLQ846" s="257"/>
      <c r="NLR846" s="257"/>
      <c r="NLS846" s="257"/>
      <c r="NLT846" s="257"/>
      <c r="NLU846" s="257"/>
      <c r="NLV846" s="257"/>
      <c r="NLW846" s="257"/>
      <c r="NLX846" s="257"/>
      <c r="NLY846" s="257"/>
      <c r="NLZ846" s="257"/>
      <c r="NMA846" s="257"/>
      <c r="NMB846" s="257"/>
      <c r="NMC846" s="257"/>
      <c r="NMD846" s="257"/>
      <c r="NME846" s="257"/>
      <c r="NMF846" s="257"/>
      <c r="NMG846" s="257"/>
      <c r="NMH846" s="257"/>
      <c r="NMI846" s="257"/>
      <c r="NMJ846" s="257"/>
      <c r="NMK846" s="257"/>
      <c r="NML846" s="257"/>
      <c r="NMM846" s="257"/>
      <c r="NMN846" s="257"/>
      <c r="NMO846" s="257"/>
      <c r="NMP846" s="257"/>
      <c r="NMQ846" s="257"/>
      <c r="NMR846" s="257"/>
      <c r="NMS846" s="257"/>
      <c r="NMT846" s="257"/>
      <c r="NMU846" s="257"/>
      <c r="NMV846" s="257"/>
      <c r="NMW846" s="257"/>
      <c r="NMX846" s="257"/>
      <c r="NMY846" s="257"/>
      <c r="NMZ846" s="257"/>
      <c r="NNA846" s="257"/>
      <c r="NNB846" s="257"/>
      <c r="NNC846" s="257"/>
      <c r="NND846" s="257"/>
      <c r="NNE846" s="257"/>
      <c r="NNF846" s="257"/>
      <c r="NNG846" s="257"/>
      <c r="NNH846" s="257"/>
      <c r="NNI846" s="257"/>
      <c r="NNJ846" s="257"/>
      <c r="NNK846" s="257"/>
      <c r="NNL846" s="257"/>
      <c r="NNM846" s="257"/>
      <c r="NNN846" s="257"/>
      <c r="NNO846" s="257"/>
      <c r="NNP846" s="257"/>
      <c r="NNQ846" s="257"/>
      <c r="NNR846" s="257"/>
      <c r="NNS846" s="257"/>
      <c r="NNT846" s="257"/>
      <c r="NNU846" s="257"/>
      <c r="NNV846" s="257"/>
      <c r="NNW846" s="257"/>
      <c r="NNX846" s="257"/>
      <c r="NNY846" s="257"/>
      <c r="NNZ846" s="257"/>
      <c r="NOA846" s="257"/>
      <c r="NOB846" s="257"/>
      <c r="NOC846" s="257"/>
      <c r="NOD846" s="257"/>
      <c r="NOE846" s="257"/>
      <c r="NOF846" s="257"/>
      <c r="NOG846" s="257"/>
      <c r="NOH846" s="257"/>
      <c r="NOI846" s="257"/>
      <c r="NOJ846" s="257"/>
      <c r="NOK846" s="257"/>
      <c r="NOL846" s="257"/>
      <c r="NOM846" s="257"/>
      <c r="NON846" s="257"/>
      <c r="NOO846" s="257"/>
      <c r="NOP846" s="257"/>
      <c r="NOQ846" s="257"/>
      <c r="NOR846" s="257"/>
      <c r="NOS846" s="257"/>
      <c r="NOT846" s="257"/>
      <c r="NOU846" s="257"/>
      <c r="NOV846" s="257"/>
      <c r="NOW846" s="257"/>
      <c r="NOX846" s="257"/>
      <c r="NOY846" s="257"/>
      <c r="NOZ846" s="257"/>
      <c r="NPA846" s="257"/>
      <c r="NPB846" s="257"/>
      <c r="NPC846" s="257"/>
      <c r="NPD846" s="257"/>
      <c r="NPE846" s="257"/>
      <c r="NPF846" s="257"/>
      <c r="NPG846" s="257"/>
      <c r="NPH846" s="257"/>
      <c r="NPI846" s="257"/>
      <c r="NPJ846" s="257"/>
      <c r="NPK846" s="257"/>
      <c r="NPL846" s="257"/>
      <c r="NPM846" s="257"/>
      <c r="NPN846" s="257"/>
      <c r="NPO846" s="257"/>
      <c r="NPP846" s="257"/>
      <c r="NPQ846" s="257"/>
      <c r="NPR846" s="257"/>
      <c r="NPS846" s="257"/>
      <c r="NPT846" s="257"/>
      <c r="NPU846" s="257"/>
      <c r="NPV846" s="257"/>
      <c r="NPW846" s="257"/>
      <c r="NPX846" s="257"/>
      <c r="NPY846" s="257"/>
      <c r="NPZ846" s="257"/>
      <c r="NQA846" s="257"/>
      <c r="NQB846" s="257"/>
      <c r="NQC846" s="257"/>
      <c r="NQD846" s="257"/>
      <c r="NQE846" s="257"/>
      <c r="NQF846" s="257"/>
      <c r="NQG846" s="257"/>
      <c r="NQH846" s="257"/>
      <c r="NQI846" s="257"/>
      <c r="NQJ846" s="257"/>
      <c r="NQK846" s="257"/>
      <c r="NQL846" s="257"/>
      <c r="NQM846" s="257"/>
      <c r="NQN846" s="257"/>
      <c r="NQO846" s="257"/>
      <c r="NQP846" s="257"/>
      <c r="NQQ846" s="257"/>
      <c r="NQR846" s="257"/>
      <c r="NQS846" s="257"/>
      <c r="NQT846" s="257"/>
      <c r="NQU846" s="257"/>
      <c r="NQV846" s="257"/>
      <c r="NQW846" s="257"/>
      <c r="NQX846" s="257"/>
      <c r="NQY846" s="257"/>
      <c r="NQZ846" s="257"/>
      <c r="NRA846" s="257"/>
      <c r="NRB846" s="257"/>
      <c r="NRC846" s="257"/>
      <c r="NRD846" s="257"/>
      <c r="NRE846" s="257"/>
      <c r="NRF846" s="257"/>
      <c r="NRG846" s="257"/>
      <c r="NRH846" s="257"/>
      <c r="NRI846" s="257"/>
      <c r="NRJ846" s="257"/>
      <c r="NRK846" s="257"/>
      <c r="NRL846" s="257"/>
      <c r="NRM846" s="257"/>
      <c r="NRN846" s="257"/>
      <c r="NRO846" s="257"/>
      <c r="NRP846" s="257"/>
      <c r="NRQ846" s="257"/>
      <c r="NRR846" s="257"/>
      <c r="NRS846" s="257"/>
      <c r="NRT846" s="257"/>
      <c r="NRU846" s="257"/>
      <c r="NRV846" s="257"/>
      <c r="NRW846" s="257"/>
      <c r="NRX846" s="257"/>
      <c r="NRY846" s="257"/>
      <c r="NRZ846" s="257"/>
      <c r="NSA846" s="257"/>
      <c r="NSB846" s="257"/>
      <c r="NSC846" s="257"/>
      <c r="NSD846" s="257"/>
      <c r="NSE846" s="257"/>
      <c r="NSF846" s="257"/>
      <c r="NSG846" s="257"/>
      <c r="NSH846" s="257"/>
      <c r="NSI846" s="257"/>
      <c r="NSJ846" s="257"/>
      <c r="NSK846" s="257"/>
      <c r="NSL846" s="257"/>
      <c r="NSM846" s="257"/>
      <c r="NSN846" s="257"/>
      <c r="NSO846" s="257"/>
      <c r="NSP846" s="257"/>
      <c r="NSQ846" s="257"/>
      <c r="NSR846" s="257"/>
      <c r="NSS846" s="257"/>
      <c r="NST846" s="257"/>
      <c r="NSU846" s="257"/>
      <c r="NSV846" s="257"/>
      <c r="NSW846" s="257"/>
      <c r="NSX846" s="257"/>
      <c r="NSY846" s="257"/>
      <c r="NSZ846" s="257"/>
      <c r="NTA846" s="257"/>
      <c r="NTB846" s="257"/>
      <c r="NTC846" s="257"/>
      <c r="NTD846" s="257"/>
      <c r="NTE846" s="257"/>
      <c r="NTF846" s="257"/>
      <c r="NTG846" s="257"/>
      <c r="NTH846" s="257"/>
      <c r="NTI846" s="257"/>
      <c r="NTJ846" s="257"/>
      <c r="NTK846" s="257"/>
      <c r="NTL846" s="257"/>
      <c r="NTM846" s="257"/>
      <c r="NTN846" s="257"/>
      <c r="NTO846" s="257"/>
      <c r="NTP846" s="257"/>
      <c r="NTQ846" s="257"/>
      <c r="NTR846" s="257"/>
      <c r="NTS846" s="257"/>
      <c r="NTT846" s="257"/>
      <c r="NTU846" s="257"/>
      <c r="NTV846" s="257"/>
      <c r="NTW846" s="257"/>
      <c r="NTX846" s="257"/>
      <c r="NTY846" s="257"/>
      <c r="NTZ846" s="257"/>
      <c r="NUA846" s="257"/>
      <c r="NUB846" s="257"/>
      <c r="NUC846" s="257"/>
      <c r="NUD846" s="257"/>
      <c r="NUE846" s="257"/>
      <c r="NUF846" s="257"/>
      <c r="NUG846" s="257"/>
      <c r="NUH846" s="257"/>
      <c r="NUI846" s="257"/>
      <c r="NUJ846" s="257"/>
      <c r="NUK846" s="257"/>
      <c r="NUL846" s="257"/>
      <c r="NUM846" s="257"/>
      <c r="NUN846" s="257"/>
      <c r="NUO846" s="257"/>
      <c r="NUP846" s="257"/>
      <c r="NUQ846" s="257"/>
      <c r="NUR846" s="257"/>
      <c r="NUS846" s="257"/>
      <c r="NUT846" s="257"/>
      <c r="NUU846" s="257"/>
      <c r="NUV846" s="257"/>
      <c r="NUW846" s="257"/>
      <c r="NUX846" s="257"/>
      <c r="NUY846" s="257"/>
      <c r="NUZ846" s="257"/>
      <c r="NVA846" s="257"/>
      <c r="NVB846" s="257"/>
      <c r="NVC846" s="257"/>
      <c r="NVD846" s="257"/>
      <c r="NVE846" s="257"/>
      <c r="NVF846" s="257"/>
      <c r="NVG846" s="257"/>
      <c r="NVH846" s="257"/>
      <c r="NVI846" s="257"/>
      <c r="NVJ846" s="257"/>
      <c r="NVK846" s="257"/>
      <c r="NVL846" s="257"/>
      <c r="NVM846" s="257"/>
      <c r="NVN846" s="257"/>
      <c r="NVO846" s="257"/>
      <c r="NVP846" s="257"/>
      <c r="NVQ846" s="257"/>
      <c r="NVR846" s="257"/>
      <c r="NVS846" s="257"/>
      <c r="NVT846" s="257"/>
      <c r="NVU846" s="257"/>
      <c r="NVV846" s="257"/>
      <c r="NVW846" s="257"/>
      <c r="NVX846" s="257"/>
      <c r="NVY846" s="257"/>
      <c r="NVZ846" s="257"/>
      <c r="NWA846" s="257"/>
      <c r="NWB846" s="257"/>
      <c r="NWC846" s="257"/>
      <c r="NWD846" s="257"/>
      <c r="NWE846" s="257"/>
      <c r="NWF846" s="257"/>
      <c r="NWG846" s="257"/>
      <c r="NWH846" s="257"/>
      <c r="NWI846" s="257"/>
      <c r="NWJ846" s="257"/>
      <c r="NWK846" s="257"/>
      <c r="NWL846" s="257"/>
      <c r="NWM846" s="257"/>
      <c r="NWN846" s="257"/>
      <c r="NWO846" s="257"/>
      <c r="NWP846" s="257"/>
      <c r="NWQ846" s="257"/>
      <c r="NWR846" s="257"/>
      <c r="NWS846" s="257"/>
      <c r="NWT846" s="257"/>
      <c r="NWU846" s="257"/>
      <c r="NWV846" s="257"/>
      <c r="NWW846" s="257"/>
      <c r="NWX846" s="257"/>
      <c r="NWY846" s="257"/>
      <c r="NWZ846" s="257"/>
      <c r="NXA846" s="257"/>
      <c r="NXB846" s="257"/>
      <c r="NXC846" s="257"/>
      <c r="NXD846" s="257"/>
      <c r="NXE846" s="257"/>
      <c r="NXF846" s="257"/>
      <c r="NXG846" s="257"/>
      <c r="NXH846" s="257"/>
      <c r="NXI846" s="257"/>
      <c r="NXJ846" s="257"/>
      <c r="NXK846" s="257"/>
      <c r="NXL846" s="257"/>
      <c r="NXM846" s="257"/>
      <c r="NXN846" s="257"/>
      <c r="NXO846" s="257"/>
      <c r="NXP846" s="257"/>
      <c r="NXQ846" s="257"/>
      <c r="NXR846" s="257"/>
      <c r="NXS846" s="257"/>
      <c r="NXT846" s="257"/>
      <c r="NXU846" s="257"/>
      <c r="NXV846" s="257"/>
      <c r="NXW846" s="257"/>
      <c r="NXX846" s="257"/>
      <c r="NXY846" s="257"/>
      <c r="NXZ846" s="257"/>
      <c r="NYA846" s="257"/>
      <c r="NYB846" s="257"/>
      <c r="NYC846" s="257"/>
      <c r="NYD846" s="257"/>
      <c r="NYE846" s="257"/>
      <c r="NYF846" s="257"/>
      <c r="NYG846" s="257"/>
      <c r="NYH846" s="257"/>
      <c r="NYI846" s="257"/>
      <c r="NYJ846" s="257"/>
      <c r="NYK846" s="257"/>
      <c r="NYL846" s="257"/>
      <c r="NYM846" s="257"/>
      <c r="NYN846" s="257"/>
      <c r="NYO846" s="257"/>
      <c r="NYP846" s="257"/>
      <c r="NYQ846" s="257"/>
      <c r="NYR846" s="257"/>
      <c r="NYS846" s="257"/>
      <c r="NYT846" s="257"/>
      <c r="NYU846" s="257"/>
      <c r="NYV846" s="257"/>
      <c r="NYW846" s="257"/>
      <c r="NYX846" s="257"/>
      <c r="NYY846" s="257"/>
      <c r="NYZ846" s="257"/>
      <c r="NZA846" s="257"/>
      <c r="NZB846" s="257"/>
      <c r="NZC846" s="257"/>
      <c r="NZD846" s="257"/>
      <c r="NZE846" s="257"/>
      <c r="NZF846" s="257"/>
      <c r="NZG846" s="257"/>
      <c r="NZH846" s="257"/>
      <c r="NZI846" s="257"/>
      <c r="NZJ846" s="257"/>
      <c r="NZK846" s="257"/>
      <c r="NZL846" s="257"/>
      <c r="NZM846" s="257"/>
      <c r="NZN846" s="257"/>
      <c r="NZO846" s="257"/>
      <c r="NZP846" s="257"/>
      <c r="NZQ846" s="257"/>
      <c r="NZR846" s="257"/>
      <c r="NZS846" s="257"/>
      <c r="NZT846" s="257"/>
      <c r="NZU846" s="257"/>
      <c r="NZV846" s="257"/>
      <c r="NZW846" s="257"/>
      <c r="NZX846" s="257"/>
      <c r="NZY846" s="257"/>
      <c r="NZZ846" s="257"/>
      <c r="OAA846" s="257"/>
      <c r="OAB846" s="257"/>
      <c r="OAC846" s="257"/>
      <c r="OAD846" s="257"/>
      <c r="OAE846" s="257"/>
      <c r="OAF846" s="257"/>
      <c r="OAG846" s="257"/>
      <c r="OAH846" s="257"/>
      <c r="OAI846" s="257"/>
      <c r="OAJ846" s="257"/>
      <c r="OAK846" s="257"/>
      <c r="OAL846" s="257"/>
      <c r="OAM846" s="257"/>
      <c r="OAN846" s="257"/>
      <c r="OAO846" s="257"/>
      <c r="OAP846" s="257"/>
      <c r="OAQ846" s="257"/>
      <c r="OAR846" s="257"/>
      <c r="OAS846" s="257"/>
      <c r="OAT846" s="257"/>
      <c r="OAU846" s="257"/>
      <c r="OAV846" s="257"/>
      <c r="OAW846" s="257"/>
      <c r="OAX846" s="257"/>
      <c r="OAY846" s="257"/>
      <c r="OAZ846" s="257"/>
      <c r="OBA846" s="257"/>
      <c r="OBB846" s="257"/>
      <c r="OBC846" s="257"/>
      <c r="OBD846" s="257"/>
      <c r="OBE846" s="257"/>
      <c r="OBF846" s="257"/>
      <c r="OBG846" s="257"/>
      <c r="OBH846" s="257"/>
      <c r="OBI846" s="257"/>
      <c r="OBJ846" s="257"/>
      <c r="OBK846" s="257"/>
      <c r="OBL846" s="257"/>
      <c r="OBM846" s="257"/>
      <c r="OBN846" s="257"/>
      <c r="OBO846" s="257"/>
      <c r="OBP846" s="257"/>
      <c r="OBQ846" s="257"/>
      <c r="OBR846" s="257"/>
      <c r="OBS846" s="257"/>
      <c r="OBT846" s="257"/>
      <c r="OBU846" s="257"/>
      <c r="OBV846" s="257"/>
      <c r="OBW846" s="257"/>
      <c r="OBX846" s="257"/>
      <c r="OBY846" s="257"/>
      <c r="OBZ846" s="257"/>
      <c r="OCA846" s="257"/>
      <c r="OCB846" s="257"/>
      <c r="OCC846" s="257"/>
      <c r="OCD846" s="257"/>
      <c r="OCE846" s="257"/>
      <c r="OCF846" s="257"/>
      <c r="OCG846" s="257"/>
      <c r="OCH846" s="257"/>
      <c r="OCI846" s="257"/>
      <c r="OCJ846" s="257"/>
      <c r="OCK846" s="257"/>
      <c r="OCL846" s="257"/>
      <c r="OCM846" s="257"/>
      <c r="OCN846" s="257"/>
      <c r="OCO846" s="257"/>
      <c r="OCP846" s="257"/>
      <c r="OCQ846" s="257"/>
      <c r="OCR846" s="257"/>
      <c r="OCS846" s="257"/>
      <c r="OCT846" s="257"/>
      <c r="OCU846" s="257"/>
      <c r="OCV846" s="257"/>
      <c r="OCW846" s="257"/>
      <c r="OCX846" s="257"/>
      <c r="OCY846" s="257"/>
      <c r="OCZ846" s="257"/>
      <c r="ODA846" s="257"/>
      <c r="ODB846" s="257"/>
      <c r="ODC846" s="257"/>
      <c r="ODD846" s="257"/>
      <c r="ODE846" s="257"/>
      <c r="ODF846" s="257"/>
      <c r="ODG846" s="257"/>
      <c r="ODH846" s="257"/>
      <c r="ODI846" s="257"/>
      <c r="ODJ846" s="257"/>
      <c r="ODK846" s="257"/>
      <c r="ODL846" s="257"/>
      <c r="ODM846" s="257"/>
      <c r="ODN846" s="257"/>
      <c r="ODO846" s="257"/>
      <c r="ODP846" s="257"/>
      <c r="ODQ846" s="257"/>
      <c r="ODR846" s="257"/>
      <c r="ODS846" s="257"/>
      <c r="ODT846" s="257"/>
      <c r="ODU846" s="257"/>
      <c r="ODV846" s="257"/>
      <c r="ODW846" s="257"/>
      <c r="ODX846" s="257"/>
      <c r="ODY846" s="257"/>
      <c r="ODZ846" s="257"/>
      <c r="OEA846" s="257"/>
      <c r="OEB846" s="257"/>
      <c r="OEC846" s="257"/>
      <c r="OED846" s="257"/>
      <c r="OEE846" s="257"/>
      <c r="OEF846" s="257"/>
      <c r="OEG846" s="257"/>
      <c r="OEH846" s="257"/>
      <c r="OEI846" s="257"/>
      <c r="OEJ846" s="257"/>
      <c r="OEK846" s="257"/>
      <c r="OEL846" s="257"/>
      <c r="OEM846" s="257"/>
      <c r="OEN846" s="257"/>
      <c r="OEO846" s="257"/>
      <c r="OEP846" s="257"/>
      <c r="OEQ846" s="257"/>
      <c r="OER846" s="257"/>
      <c r="OES846" s="257"/>
      <c r="OET846" s="257"/>
      <c r="OEU846" s="257"/>
      <c r="OEV846" s="257"/>
      <c r="OEW846" s="257"/>
      <c r="OEX846" s="257"/>
      <c r="OEY846" s="257"/>
      <c r="OEZ846" s="257"/>
      <c r="OFA846" s="257"/>
      <c r="OFB846" s="257"/>
      <c r="OFC846" s="257"/>
      <c r="OFD846" s="257"/>
      <c r="OFE846" s="257"/>
      <c r="OFF846" s="257"/>
      <c r="OFG846" s="257"/>
      <c r="OFH846" s="257"/>
      <c r="OFI846" s="257"/>
      <c r="OFJ846" s="257"/>
      <c r="OFK846" s="257"/>
      <c r="OFL846" s="257"/>
      <c r="OFM846" s="257"/>
      <c r="OFN846" s="257"/>
      <c r="OFO846" s="257"/>
      <c r="OFP846" s="257"/>
      <c r="OFQ846" s="257"/>
      <c r="OFR846" s="257"/>
      <c r="OFS846" s="257"/>
      <c r="OFT846" s="257"/>
      <c r="OFU846" s="257"/>
      <c r="OFV846" s="257"/>
      <c r="OFW846" s="257"/>
      <c r="OFX846" s="257"/>
      <c r="OFY846" s="257"/>
      <c r="OFZ846" s="257"/>
      <c r="OGA846" s="257"/>
      <c r="OGB846" s="257"/>
      <c r="OGC846" s="257"/>
      <c r="OGD846" s="257"/>
      <c r="OGE846" s="257"/>
      <c r="OGF846" s="257"/>
      <c r="OGG846" s="257"/>
      <c r="OGH846" s="257"/>
      <c r="OGI846" s="257"/>
      <c r="OGJ846" s="257"/>
      <c r="OGK846" s="257"/>
      <c r="OGL846" s="257"/>
      <c r="OGM846" s="257"/>
      <c r="OGN846" s="257"/>
      <c r="OGO846" s="257"/>
      <c r="OGP846" s="257"/>
      <c r="OGQ846" s="257"/>
      <c r="OGR846" s="257"/>
      <c r="OGS846" s="257"/>
      <c r="OGT846" s="257"/>
      <c r="OGU846" s="257"/>
      <c r="OGV846" s="257"/>
      <c r="OGW846" s="257"/>
      <c r="OGX846" s="257"/>
      <c r="OGY846" s="257"/>
      <c r="OGZ846" s="257"/>
      <c r="OHA846" s="257"/>
      <c r="OHB846" s="257"/>
      <c r="OHC846" s="257"/>
      <c r="OHD846" s="257"/>
      <c r="OHE846" s="257"/>
      <c r="OHF846" s="257"/>
      <c r="OHG846" s="257"/>
      <c r="OHH846" s="257"/>
      <c r="OHI846" s="257"/>
      <c r="OHJ846" s="257"/>
      <c r="OHK846" s="257"/>
      <c r="OHL846" s="257"/>
      <c r="OHM846" s="257"/>
      <c r="OHN846" s="257"/>
      <c r="OHO846" s="257"/>
      <c r="OHP846" s="257"/>
      <c r="OHQ846" s="257"/>
      <c r="OHR846" s="257"/>
      <c r="OHS846" s="257"/>
      <c r="OHT846" s="257"/>
      <c r="OHU846" s="257"/>
      <c r="OHV846" s="257"/>
      <c r="OHW846" s="257"/>
      <c r="OHX846" s="257"/>
      <c r="OHY846" s="257"/>
      <c r="OHZ846" s="257"/>
      <c r="OIA846" s="257"/>
      <c r="OIB846" s="257"/>
      <c r="OIC846" s="257"/>
      <c r="OID846" s="257"/>
      <c r="OIE846" s="257"/>
      <c r="OIF846" s="257"/>
      <c r="OIG846" s="257"/>
      <c r="OIH846" s="257"/>
      <c r="OII846" s="257"/>
      <c r="OIJ846" s="257"/>
      <c r="OIK846" s="257"/>
      <c r="OIL846" s="257"/>
      <c r="OIM846" s="257"/>
      <c r="OIN846" s="257"/>
      <c r="OIO846" s="257"/>
      <c r="OIP846" s="257"/>
      <c r="OIQ846" s="257"/>
      <c r="OIR846" s="257"/>
      <c r="OIS846" s="257"/>
      <c r="OIT846" s="257"/>
      <c r="OIU846" s="257"/>
      <c r="OIV846" s="257"/>
      <c r="OIW846" s="257"/>
      <c r="OIX846" s="257"/>
      <c r="OIY846" s="257"/>
      <c r="OIZ846" s="257"/>
      <c r="OJA846" s="257"/>
      <c r="OJB846" s="257"/>
      <c r="OJC846" s="257"/>
      <c r="OJD846" s="257"/>
      <c r="OJE846" s="257"/>
      <c r="OJF846" s="257"/>
      <c r="OJG846" s="257"/>
      <c r="OJH846" s="257"/>
      <c r="OJI846" s="257"/>
      <c r="OJJ846" s="257"/>
      <c r="OJK846" s="257"/>
      <c r="OJL846" s="257"/>
      <c r="OJM846" s="257"/>
      <c r="OJN846" s="257"/>
      <c r="OJO846" s="257"/>
      <c r="OJP846" s="257"/>
      <c r="OJQ846" s="257"/>
      <c r="OJR846" s="257"/>
      <c r="OJS846" s="257"/>
      <c r="OJT846" s="257"/>
      <c r="OJU846" s="257"/>
      <c r="OJV846" s="257"/>
      <c r="OJW846" s="257"/>
      <c r="OJX846" s="257"/>
      <c r="OJY846" s="257"/>
      <c r="OJZ846" s="257"/>
      <c r="OKA846" s="257"/>
      <c r="OKB846" s="257"/>
      <c r="OKC846" s="257"/>
      <c r="OKD846" s="257"/>
      <c r="OKE846" s="257"/>
      <c r="OKF846" s="257"/>
      <c r="OKG846" s="257"/>
      <c r="OKH846" s="257"/>
      <c r="OKI846" s="257"/>
      <c r="OKJ846" s="257"/>
      <c r="OKK846" s="257"/>
      <c r="OKL846" s="257"/>
      <c r="OKM846" s="257"/>
      <c r="OKN846" s="257"/>
      <c r="OKO846" s="257"/>
      <c r="OKP846" s="257"/>
      <c r="OKQ846" s="257"/>
      <c r="OKR846" s="257"/>
      <c r="OKS846" s="257"/>
      <c r="OKT846" s="257"/>
      <c r="OKU846" s="257"/>
      <c r="OKV846" s="257"/>
      <c r="OKW846" s="257"/>
      <c r="OKX846" s="257"/>
      <c r="OKY846" s="257"/>
      <c r="OKZ846" s="257"/>
      <c r="OLA846" s="257"/>
      <c r="OLB846" s="257"/>
      <c r="OLC846" s="257"/>
      <c r="OLD846" s="257"/>
      <c r="OLE846" s="257"/>
      <c r="OLF846" s="257"/>
      <c r="OLG846" s="257"/>
      <c r="OLH846" s="257"/>
      <c r="OLI846" s="257"/>
      <c r="OLJ846" s="257"/>
      <c r="OLK846" s="257"/>
      <c r="OLL846" s="257"/>
      <c r="OLM846" s="257"/>
      <c r="OLN846" s="257"/>
      <c r="OLO846" s="257"/>
      <c r="OLP846" s="257"/>
      <c r="OLQ846" s="257"/>
      <c r="OLR846" s="257"/>
      <c r="OLS846" s="257"/>
      <c r="OLT846" s="257"/>
      <c r="OLU846" s="257"/>
      <c r="OLV846" s="257"/>
      <c r="OLW846" s="257"/>
      <c r="OLX846" s="257"/>
      <c r="OLY846" s="257"/>
      <c r="OLZ846" s="257"/>
      <c r="OMA846" s="257"/>
      <c r="OMB846" s="257"/>
      <c r="OMC846" s="257"/>
      <c r="OMD846" s="257"/>
      <c r="OME846" s="257"/>
      <c r="OMF846" s="257"/>
      <c r="OMG846" s="257"/>
      <c r="OMH846" s="257"/>
      <c r="OMI846" s="257"/>
      <c r="OMJ846" s="257"/>
      <c r="OMK846" s="257"/>
      <c r="OML846" s="257"/>
      <c r="OMM846" s="257"/>
      <c r="OMN846" s="257"/>
      <c r="OMO846" s="257"/>
      <c r="OMP846" s="257"/>
      <c r="OMQ846" s="257"/>
      <c r="OMR846" s="257"/>
      <c r="OMS846" s="257"/>
      <c r="OMT846" s="257"/>
      <c r="OMU846" s="257"/>
      <c r="OMV846" s="257"/>
      <c r="OMW846" s="257"/>
      <c r="OMX846" s="257"/>
      <c r="OMY846" s="257"/>
      <c r="OMZ846" s="257"/>
      <c r="ONA846" s="257"/>
      <c r="ONB846" s="257"/>
      <c r="ONC846" s="257"/>
      <c r="OND846" s="257"/>
      <c r="ONE846" s="257"/>
      <c r="ONF846" s="257"/>
      <c r="ONG846" s="257"/>
      <c r="ONH846" s="257"/>
      <c r="ONI846" s="257"/>
      <c r="ONJ846" s="257"/>
      <c r="ONK846" s="257"/>
      <c r="ONL846" s="257"/>
      <c r="ONM846" s="257"/>
      <c r="ONN846" s="257"/>
      <c r="ONO846" s="257"/>
      <c r="ONP846" s="257"/>
      <c r="ONQ846" s="257"/>
      <c r="ONR846" s="257"/>
      <c r="ONS846" s="257"/>
      <c r="ONT846" s="257"/>
      <c r="ONU846" s="257"/>
      <c r="ONV846" s="257"/>
      <c r="ONW846" s="257"/>
      <c r="ONX846" s="257"/>
      <c r="ONY846" s="257"/>
      <c r="ONZ846" s="257"/>
      <c r="OOA846" s="257"/>
      <c r="OOB846" s="257"/>
      <c r="OOC846" s="257"/>
      <c r="OOD846" s="257"/>
      <c r="OOE846" s="257"/>
      <c r="OOF846" s="257"/>
      <c r="OOG846" s="257"/>
      <c r="OOH846" s="257"/>
      <c r="OOI846" s="257"/>
      <c r="OOJ846" s="257"/>
      <c r="OOK846" s="257"/>
      <c r="OOL846" s="257"/>
      <c r="OOM846" s="257"/>
      <c r="OON846" s="257"/>
      <c r="OOO846" s="257"/>
      <c r="OOP846" s="257"/>
      <c r="OOQ846" s="257"/>
      <c r="OOR846" s="257"/>
      <c r="OOS846" s="257"/>
      <c r="OOT846" s="257"/>
      <c r="OOU846" s="257"/>
      <c r="OOV846" s="257"/>
      <c r="OOW846" s="257"/>
      <c r="OOX846" s="257"/>
      <c r="OOY846" s="257"/>
      <c r="OOZ846" s="257"/>
      <c r="OPA846" s="257"/>
      <c r="OPB846" s="257"/>
      <c r="OPC846" s="257"/>
      <c r="OPD846" s="257"/>
      <c r="OPE846" s="257"/>
      <c r="OPF846" s="257"/>
      <c r="OPG846" s="257"/>
      <c r="OPH846" s="257"/>
      <c r="OPI846" s="257"/>
      <c r="OPJ846" s="257"/>
      <c r="OPK846" s="257"/>
      <c r="OPL846" s="257"/>
      <c r="OPM846" s="257"/>
      <c r="OPN846" s="257"/>
      <c r="OPO846" s="257"/>
      <c r="OPP846" s="257"/>
      <c r="OPQ846" s="257"/>
      <c r="OPR846" s="257"/>
      <c r="OPS846" s="257"/>
      <c r="OPT846" s="257"/>
      <c r="OPU846" s="257"/>
      <c r="OPV846" s="257"/>
      <c r="OPW846" s="257"/>
      <c r="OPX846" s="257"/>
      <c r="OPY846" s="257"/>
      <c r="OPZ846" s="257"/>
      <c r="OQA846" s="257"/>
      <c r="OQB846" s="257"/>
      <c r="OQC846" s="257"/>
      <c r="OQD846" s="257"/>
      <c r="OQE846" s="257"/>
      <c r="OQF846" s="257"/>
      <c r="OQG846" s="257"/>
      <c r="OQH846" s="257"/>
      <c r="OQI846" s="257"/>
      <c r="OQJ846" s="257"/>
      <c r="OQK846" s="257"/>
      <c r="OQL846" s="257"/>
      <c r="OQM846" s="257"/>
      <c r="OQN846" s="257"/>
      <c r="OQO846" s="257"/>
      <c r="OQP846" s="257"/>
      <c r="OQQ846" s="257"/>
      <c r="OQR846" s="257"/>
      <c r="OQS846" s="257"/>
      <c r="OQT846" s="257"/>
      <c r="OQU846" s="257"/>
      <c r="OQV846" s="257"/>
      <c r="OQW846" s="257"/>
      <c r="OQX846" s="257"/>
      <c r="OQY846" s="257"/>
      <c r="OQZ846" s="257"/>
      <c r="ORA846" s="257"/>
      <c r="ORB846" s="257"/>
      <c r="ORC846" s="257"/>
      <c r="ORD846" s="257"/>
      <c r="ORE846" s="257"/>
      <c r="ORF846" s="257"/>
      <c r="ORG846" s="257"/>
      <c r="ORH846" s="257"/>
      <c r="ORI846" s="257"/>
      <c r="ORJ846" s="257"/>
      <c r="ORK846" s="257"/>
      <c r="ORL846" s="257"/>
      <c r="ORM846" s="257"/>
      <c r="ORN846" s="257"/>
      <c r="ORO846" s="257"/>
      <c r="ORP846" s="257"/>
      <c r="ORQ846" s="257"/>
      <c r="ORR846" s="257"/>
      <c r="ORS846" s="257"/>
      <c r="ORT846" s="257"/>
      <c r="ORU846" s="257"/>
      <c r="ORV846" s="257"/>
      <c r="ORW846" s="257"/>
      <c r="ORX846" s="257"/>
      <c r="ORY846" s="257"/>
      <c r="ORZ846" s="257"/>
      <c r="OSA846" s="257"/>
      <c r="OSB846" s="257"/>
      <c r="OSC846" s="257"/>
      <c r="OSD846" s="257"/>
      <c r="OSE846" s="257"/>
      <c r="OSF846" s="257"/>
      <c r="OSG846" s="257"/>
      <c r="OSH846" s="257"/>
      <c r="OSI846" s="257"/>
      <c r="OSJ846" s="257"/>
      <c r="OSK846" s="257"/>
      <c r="OSL846" s="257"/>
      <c r="OSM846" s="257"/>
      <c r="OSN846" s="257"/>
      <c r="OSO846" s="257"/>
      <c r="OSP846" s="257"/>
      <c r="OSQ846" s="257"/>
      <c r="OSR846" s="257"/>
      <c r="OSS846" s="257"/>
      <c r="OST846" s="257"/>
      <c r="OSU846" s="257"/>
      <c r="OSV846" s="257"/>
      <c r="OSW846" s="257"/>
      <c r="OSX846" s="257"/>
      <c r="OSY846" s="257"/>
      <c r="OSZ846" s="257"/>
      <c r="OTA846" s="257"/>
      <c r="OTB846" s="257"/>
      <c r="OTC846" s="257"/>
      <c r="OTD846" s="257"/>
      <c r="OTE846" s="257"/>
      <c r="OTF846" s="257"/>
      <c r="OTG846" s="257"/>
      <c r="OTH846" s="257"/>
      <c r="OTI846" s="257"/>
      <c r="OTJ846" s="257"/>
      <c r="OTK846" s="257"/>
      <c r="OTL846" s="257"/>
      <c r="OTM846" s="257"/>
      <c r="OTN846" s="257"/>
      <c r="OTO846" s="257"/>
      <c r="OTP846" s="257"/>
      <c r="OTQ846" s="257"/>
      <c r="OTR846" s="257"/>
      <c r="OTS846" s="257"/>
      <c r="OTT846" s="257"/>
      <c r="OTU846" s="257"/>
      <c r="OTV846" s="257"/>
      <c r="OTW846" s="257"/>
      <c r="OTX846" s="257"/>
      <c r="OTY846" s="257"/>
      <c r="OTZ846" s="257"/>
      <c r="OUA846" s="257"/>
      <c r="OUB846" s="257"/>
      <c r="OUC846" s="257"/>
      <c r="OUD846" s="257"/>
      <c r="OUE846" s="257"/>
      <c r="OUF846" s="257"/>
      <c r="OUG846" s="257"/>
      <c r="OUH846" s="257"/>
      <c r="OUI846" s="257"/>
      <c r="OUJ846" s="257"/>
      <c r="OUK846" s="257"/>
      <c r="OUL846" s="257"/>
      <c r="OUM846" s="257"/>
      <c r="OUN846" s="257"/>
      <c r="OUO846" s="257"/>
      <c r="OUP846" s="257"/>
      <c r="OUQ846" s="257"/>
      <c r="OUR846" s="257"/>
      <c r="OUS846" s="257"/>
      <c r="OUT846" s="257"/>
      <c r="OUU846" s="257"/>
      <c r="OUV846" s="257"/>
      <c r="OUW846" s="257"/>
      <c r="OUX846" s="257"/>
      <c r="OUY846" s="257"/>
      <c r="OUZ846" s="257"/>
      <c r="OVA846" s="257"/>
      <c r="OVB846" s="257"/>
      <c r="OVC846" s="257"/>
      <c r="OVD846" s="257"/>
      <c r="OVE846" s="257"/>
      <c r="OVF846" s="257"/>
      <c r="OVG846" s="257"/>
      <c r="OVH846" s="257"/>
      <c r="OVI846" s="257"/>
      <c r="OVJ846" s="257"/>
      <c r="OVK846" s="257"/>
      <c r="OVL846" s="257"/>
      <c r="OVM846" s="257"/>
      <c r="OVN846" s="257"/>
      <c r="OVO846" s="257"/>
      <c r="OVP846" s="257"/>
      <c r="OVQ846" s="257"/>
      <c r="OVR846" s="257"/>
      <c r="OVS846" s="257"/>
      <c r="OVT846" s="257"/>
      <c r="OVU846" s="257"/>
      <c r="OVV846" s="257"/>
      <c r="OVW846" s="257"/>
      <c r="OVX846" s="257"/>
      <c r="OVY846" s="257"/>
      <c r="OVZ846" s="257"/>
      <c r="OWA846" s="257"/>
      <c r="OWB846" s="257"/>
      <c r="OWC846" s="257"/>
      <c r="OWD846" s="257"/>
      <c r="OWE846" s="257"/>
      <c r="OWF846" s="257"/>
      <c r="OWG846" s="257"/>
      <c r="OWH846" s="257"/>
      <c r="OWI846" s="257"/>
      <c r="OWJ846" s="257"/>
      <c r="OWK846" s="257"/>
      <c r="OWL846" s="257"/>
      <c r="OWM846" s="257"/>
      <c r="OWN846" s="257"/>
      <c r="OWO846" s="257"/>
      <c r="OWP846" s="257"/>
      <c r="OWQ846" s="257"/>
      <c r="OWR846" s="257"/>
      <c r="OWS846" s="257"/>
      <c r="OWT846" s="257"/>
      <c r="OWU846" s="257"/>
      <c r="OWV846" s="257"/>
      <c r="OWW846" s="257"/>
      <c r="OWX846" s="257"/>
      <c r="OWY846" s="257"/>
      <c r="OWZ846" s="257"/>
      <c r="OXA846" s="257"/>
      <c r="OXB846" s="257"/>
      <c r="OXC846" s="257"/>
      <c r="OXD846" s="257"/>
      <c r="OXE846" s="257"/>
      <c r="OXF846" s="257"/>
      <c r="OXG846" s="257"/>
      <c r="OXH846" s="257"/>
      <c r="OXI846" s="257"/>
      <c r="OXJ846" s="257"/>
      <c r="OXK846" s="257"/>
      <c r="OXL846" s="257"/>
      <c r="OXM846" s="257"/>
      <c r="OXN846" s="257"/>
      <c r="OXO846" s="257"/>
      <c r="OXP846" s="257"/>
      <c r="OXQ846" s="257"/>
      <c r="OXR846" s="257"/>
      <c r="OXS846" s="257"/>
      <c r="OXT846" s="257"/>
      <c r="OXU846" s="257"/>
      <c r="OXV846" s="257"/>
      <c r="OXW846" s="257"/>
      <c r="OXX846" s="257"/>
      <c r="OXY846" s="257"/>
      <c r="OXZ846" s="257"/>
      <c r="OYA846" s="257"/>
      <c r="OYB846" s="257"/>
      <c r="OYC846" s="257"/>
      <c r="OYD846" s="257"/>
      <c r="OYE846" s="257"/>
      <c r="OYF846" s="257"/>
      <c r="OYG846" s="257"/>
      <c r="OYH846" s="257"/>
      <c r="OYI846" s="257"/>
      <c r="OYJ846" s="257"/>
      <c r="OYK846" s="257"/>
      <c r="OYL846" s="257"/>
      <c r="OYM846" s="257"/>
      <c r="OYN846" s="257"/>
      <c r="OYO846" s="257"/>
      <c r="OYP846" s="257"/>
      <c r="OYQ846" s="257"/>
      <c r="OYR846" s="257"/>
      <c r="OYS846" s="257"/>
      <c r="OYT846" s="257"/>
      <c r="OYU846" s="257"/>
      <c r="OYV846" s="257"/>
      <c r="OYW846" s="257"/>
      <c r="OYX846" s="257"/>
      <c r="OYY846" s="257"/>
      <c r="OYZ846" s="257"/>
      <c r="OZA846" s="257"/>
      <c r="OZB846" s="257"/>
      <c r="OZC846" s="257"/>
      <c r="OZD846" s="257"/>
      <c r="OZE846" s="257"/>
      <c r="OZF846" s="257"/>
      <c r="OZG846" s="257"/>
      <c r="OZH846" s="257"/>
      <c r="OZI846" s="257"/>
      <c r="OZJ846" s="257"/>
      <c r="OZK846" s="257"/>
      <c r="OZL846" s="257"/>
      <c r="OZM846" s="257"/>
      <c r="OZN846" s="257"/>
      <c r="OZO846" s="257"/>
      <c r="OZP846" s="257"/>
      <c r="OZQ846" s="257"/>
      <c r="OZR846" s="257"/>
      <c r="OZS846" s="257"/>
      <c r="OZT846" s="257"/>
      <c r="OZU846" s="257"/>
      <c r="OZV846" s="257"/>
      <c r="OZW846" s="257"/>
      <c r="OZX846" s="257"/>
      <c r="OZY846" s="257"/>
      <c r="OZZ846" s="257"/>
      <c r="PAA846" s="257"/>
      <c r="PAB846" s="257"/>
      <c r="PAC846" s="257"/>
      <c r="PAD846" s="257"/>
      <c r="PAE846" s="257"/>
      <c r="PAF846" s="257"/>
      <c r="PAG846" s="257"/>
      <c r="PAH846" s="257"/>
      <c r="PAI846" s="257"/>
      <c r="PAJ846" s="257"/>
      <c r="PAK846" s="257"/>
      <c r="PAL846" s="257"/>
      <c r="PAM846" s="257"/>
      <c r="PAN846" s="257"/>
      <c r="PAO846" s="257"/>
      <c r="PAP846" s="257"/>
      <c r="PAQ846" s="257"/>
      <c r="PAR846" s="257"/>
      <c r="PAS846" s="257"/>
      <c r="PAT846" s="257"/>
      <c r="PAU846" s="257"/>
      <c r="PAV846" s="257"/>
      <c r="PAW846" s="257"/>
      <c r="PAX846" s="257"/>
      <c r="PAY846" s="257"/>
      <c r="PAZ846" s="257"/>
      <c r="PBA846" s="257"/>
      <c r="PBB846" s="257"/>
      <c r="PBC846" s="257"/>
      <c r="PBD846" s="257"/>
      <c r="PBE846" s="257"/>
      <c r="PBF846" s="257"/>
      <c r="PBG846" s="257"/>
      <c r="PBH846" s="257"/>
      <c r="PBI846" s="257"/>
      <c r="PBJ846" s="257"/>
      <c r="PBK846" s="257"/>
      <c r="PBL846" s="257"/>
      <c r="PBM846" s="257"/>
      <c r="PBN846" s="257"/>
      <c r="PBO846" s="257"/>
      <c r="PBP846" s="257"/>
      <c r="PBQ846" s="257"/>
      <c r="PBR846" s="257"/>
      <c r="PBS846" s="257"/>
      <c r="PBT846" s="257"/>
      <c r="PBU846" s="257"/>
      <c r="PBV846" s="257"/>
      <c r="PBW846" s="257"/>
      <c r="PBX846" s="257"/>
      <c r="PBY846" s="257"/>
      <c r="PBZ846" s="257"/>
      <c r="PCA846" s="257"/>
      <c r="PCB846" s="257"/>
      <c r="PCC846" s="257"/>
      <c r="PCD846" s="257"/>
      <c r="PCE846" s="257"/>
      <c r="PCF846" s="257"/>
      <c r="PCG846" s="257"/>
      <c r="PCH846" s="257"/>
      <c r="PCI846" s="257"/>
      <c r="PCJ846" s="257"/>
      <c r="PCK846" s="257"/>
      <c r="PCL846" s="257"/>
      <c r="PCM846" s="257"/>
      <c r="PCN846" s="257"/>
      <c r="PCO846" s="257"/>
      <c r="PCP846" s="257"/>
      <c r="PCQ846" s="257"/>
      <c r="PCR846" s="257"/>
      <c r="PCS846" s="257"/>
      <c r="PCT846" s="257"/>
      <c r="PCU846" s="257"/>
      <c r="PCV846" s="257"/>
      <c r="PCW846" s="257"/>
      <c r="PCX846" s="257"/>
      <c r="PCY846" s="257"/>
      <c r="PCZ846" s="257"/>
      <c r="PDA846" s="257"/>
      <c r="PDB846" s="257"/>
      <c r="PDC846" s="257"/>
      <c r="PDD846" s="257"/>
      <c r="PDE846" s="257"/>
      <c r="PDF846" s="257"/>
      <c r="PDG846" s="257"/>
      <c r="PDH846" s="257"/>
      <c r="PDI846" s="257"/>
      <c r="PDJ846" s="257"/>
      <c r="PDK846" s="257"/>
      <c r="PDL846" s="257"/>
      <c r="PDM846" s="257"/>
      <c r="PDN846" s="257"/>
      <c r="PDO846" s="257"/>
      <c r="PDP846" s="257"/>
      <c r="PDQ846" s="257"/>
      <c r="PDR846" s="257"/>
      <c r="PDS846" s="257"/>
      <c r="PDT846" s="257"/>
      <c r="PDU846" s="257"/>
      <c r="PDV846" s="257"/>
      <c r="PDW846" s="257"/>
      <c r="PDX846" s="257"/>
      <c r="PDY846" s="257"/>
      <c r="PDZ846" s="257"/>
      <c r="PEA846" s="257"/>
      <c r="PEB846" s="257"/>
      <c r="PEC846" s="257"/>
      <c r="PED846" s="257"/>
      <c r="PEE846" s="257"/>
      <c r="PEF846" s="257"/>
      <c r="PEG846" s="257"/>
      <c r="PEH846" s="257"/>
      <c r="PEI846" s="257"/>
      <c r="PEJ846" s="257"/>
      <c r="PEK846" s="257"/>
      <c r="PEL846" s="257"/>
      <c r="PEM846" s="257"/>
      <c r="PEN846" s="257"/>
      <c r="PEO846" s="257"/>
      <c r="PEP846" s="257"/>
      <c r="PEQ846" s="257"/>
      <c r="PER846" s="257"/>
      <c r="PES846" s="257"/>
      <c r="PET846" s="257"/>
      <c r="PEU846" s="257"/>
      <c r="PEV846" s="257"/>
      <c r="PEW846" s="257"/>
      <c r="PEX846" s="257"/>
      <c r="PEY846" s="257"/>
      <c r="PEZ846" s="257"/>
      <c r="PFA846" s="257"/>
      <c r="PFB846" s="257"/>
      <c r="PFC846" s="257"/>
      <c r="PFD846" s="257"/>
      <c r="PFE846" s="257"/>
      <c r="PFF846" s="257"/>
      <c r="PFG846" s="257"/>
      <c r="PFH846" s="257"/>
      <c r="PFI846" s="257"/>
      <c r="PFJ846" s="257"/>
      <c r="PFK846" s="257"/>
      <c r="PFL846" s="257"/>
      <c r="PFM846" s="257"/>
      <c r="PFN846" s="257"/>
      <c r="PFO846" s="257"/>
      <c r="PFP846" s="257"/>
      <c r="PFQ846" s="257"/>
      <c r="PFR846" s="257"/>
      <c r="PFS846" s="257"/>
      <c r="PFT846" s="257"/>
      <c r="PFU846" s="257"/>
      <c r="PFV846" s="257"/>
      <c r="PFW846" s="257"/>
      <c r="PFX846" s="257"/>
      <c r="PFY846" s="257"/>
      <c r="PFZ846" s="257"/>
      <c r="PGA846" s="257"/>
      <c r="PGB846" s="257"/>
      <c r="PGC846" s="257"/>
      <c r="PGD846" s="257"/>
      <c r="PGE846" s="257"/>
      <c r="PGF846" s="257"/>
      <c r="PGG846" s="257"/>
      <c r="PGH846" s="257"/>
      <c r="PGI846" s="257"/>
      <c r="PGJ846" s="257"/>
      <c r="PGK846" s="257"/>
      <c r="PGL846" s="257"/>
      <c r="PGM846" s="257"/>
      <c r="PGN846" s="257"/>
      <c r="PGO846" s="257"/>
      <c r="PGP846" s="257"/>
      <c r="PGQ846" s="257"/>
      <c r="PGR846" s="257"/>
      <c r="PGS846" s="257"/>
      <c r="PGT846" s="257"/>
      <c r="PGU846" s="257"/>
      <c r="PGV846" s="257"/>
      <c r="PGW846" s="257"/>
      <c r="PGX846" s="257"/>
      <c r="PGY846" s="257"/>
      <c r="PGZ846" s="257"/>
      <c r="PHA846" s="257"/>
      <c r="PHB846" s="257"/>
      <c r="PHC846" s="257"/>
      <c r="PHD846" s="257"/>
      <c r="PHE846" s="257"/>
      <c r="PHF846" s="257"/>
      <c r="PHG846" s="257"/>
      <c r="PHH846" s="257"/>
      <c r="PHI846" s="257"/>
      <c r="PHJ846" s="257"/>
      <c r="PHK846" s="257"/>
      <c r="PHL846" s="257"/>
      <c r="PHM846" s="257"/>
      <c r="PHN846" s="257"/>
      <c r="PHO846" s="257"/>
      <c r="PHP846" s="257"/>
      <c r="PHQ846" s="257"/>
      <c r="PHR846" s="257"/>
      <c r="PHS846" s="257"/>
      <c r="PHT846" s="257"/>
      <c r="PHU846" s="257"/>
      <c r="PHV846" s="257"/>
      <c r="PHW846" s="257"/>
      <c r="PHX846" s="257"/>
      <c r="PHY846" s="257"/>
      <c r="PHZ846" s="257"/>
      <c r="PIA846" s="257"/>
      <c r="PIB846" s="257"/>
      <c r="PIC846" s="257"/>
      <c r="PID846" s="257"/>
      <c r="PIE846" s="257"/>
      <c r="PIF846" s="257"/>
      <c r="PIG846" s="257"/>
      <c r="PIH846" s="257"/>
      <c r="PII846" s="257"/>
      <c r="PIJ846" s="257"/>
      <c r="PIK846" s="257"/>
      <c r="PIL846" s="257"/>
      <c r="PIM846" s="257"/>
      <c r="PIN846" s="257"/>
      <c r="PIO846" s="257"/>
      <c r="PIP846" s="257"/>
      <c r="PIQ846" s="257"/>
      <c r="PIR846" s="257"/>
      <c r="PIS846" s="257"/>
      <c r="PIT846" s="257"/>
      <c r="PIU846" s="257"/>
      <c r="PIV846" s="257"/>
      <c r="PIW846" s="257"/>
      <c r="PIX846" s="257"/>
      <c r="PIY846" s="257"/>
      <c r="PIZ846" s="257"/>
      <c r="PJA846" s="257"/>
      <c r="PJB846" s="257"/>
      <c r="PJC846" s="257"/>
      <c r="PJD846" s="257"/>
      <c r="PJE846" s="257"/>
      <c r="PJF846" s="257"/>
      <c r="PJG846" s="257"/>
      <c r="PJH846" s="257"/>
      <c r="PJI846" s="257"/>
      <c r="PJJ846" s="257"/>
      <c r="PJK846" s="257"/>
      <c r="PJL846" s="257"/>
      <c r="PJM846" s="257"/>
      <c r="PJN846" s="257"/>
      <c r="PJO846" s="257"/>
      <c r="PJP846" s="257"/>
      <c r="PJQ846" s="257"/>
      <c r="PJR846" s="257"/>
      <c r="PJS846" s="257"/>
      <c r="PJT846" s="257"/>
      <c r="PJU846" s="257"/>
      <c r="PJV846" s="257"/>
      <c r="PJW846" s="257"/>
      <c r="PJX846" s="257"/>
      <c r="PJY846" s="257"/>
      <c r="PJZ846" s="257"/>
      <c r="PKA846" s="257"/>
      <c r="PKB846" s="257"/>
      <c r="PKC846" s="257"/>
      <c r="PKD846" s="257"/>
      <c r="PKE846" s="257"/>
      <c r="PKF846" s="257"/>
      <c r="PKG846" s="257"/>
      <c r="PKH846" s="257"/>
      <c r="PKI846" s="257"/>
      <c r="PKJ846" s="257"/>
      <c r="PKK846" s="257"/>
      <c r="PKL846" s="257"/>
      <c r="PKM846" s="257"/>
      <c r="PKN846" s="257"/>
      <c r="PKO846" s="257"/>
      <c r="PKP846" s="257"/>
      <c r="PKQ846" s="257"/>
      <c r="PKR846" s="257"/>
      <c r="PKS846" s="257"/>
      <c r="PKT846" s="257"/>
      <c r="PKU846" s="257"/>
      <c r="PKV846" s="257"/>
      <c r="PKW846" s="257"/>
      <c r="PKX846" s="257"/>
      <c r="PKY846" s="257"/>
      <c r="PKZ846" s="257"/>
      <c r="PLA846" s="257"/>
      <c r="PLB846" s="257"/>
      <c r="PLC846" s="257"/>
      <c r="PLD846" s="257"/>
      <c r="PLE846" s="257"/>
      <c r="PLF846" s="257"/>
      <c r="PLG846" s="257"/>
      <c r="PLH846" s="257"/>
      <c r="PLI846" s="257"/>
      <c r="PLJ846" s="257"/>
      <c r="PLK846" s="257"/>
      <c r="PLL846" s="257"/>
      <c r="PLM846" s="257"/>
      <c r="PLN846" s="257"/>
      <c r="PLO846" s="257"/>
      <c r="PLP846" s="257"/>
      <c r="PLQ846" s="257"/>
      <c r="PLR846" s="257"/>
      <c r="PLS846" s="257"/>
      <c r="PLT846" s="257"/>
      <c r="PLU846" s="257"/>
      <c r="PLV846" s="257"/>
      <c r="PLW846" s="257"/>
      <c r="PLX846" s="257"/>
      <c r="PLY846" s="257"/>
      <c r="PLZ846" s="257"/>
      <c r="PMA846" s="257"/>
      <c r="PMB846" s="257"/>
      <c r="PMC846" s="257"/>
      <c r="PMD846" s="257"/>
      <c r="PME846" s="257"/>
      <c r="PMF846" s="257"/>
      <c r="PMG846" s="257"/>
      <c r="PMH846" s="257"/>
      <c r="PMI846" s="257"/>
      <c r="PMJ846" s="257"/>
      <c r="PMK846" s="257"/>
      <c r="PML846" s="257"/>
      <c r="PMM846" s="257"/>
      <c r="PMN846" s="257"/>
      <c r="PMO846" s="257"/>
      <c r="PMP846" s="257"/>
      <c r="PMQ846" s="257"/>
      <c r="PMR846" s="257"/>
      <c r="PMS846" s="257"/>
      <c r="PMT846" s="257"/>
      <c r="PMU846" s="257"/>
      <c r="PMV846" s="257"/>
      <c r="PMW846" s="257"/>
      <c r="PMX846" s="257"/>
      <c r="PMY846" s="257"/>
      <c r="PMZ846" s="257"/>
      <c r="PNA846" s="257"/>
      <c r="PNB846" s="257"/>
      <c r="PNC846" s="257"/>
      <c r="PND846" s="257"/>
      <c r="PNE846" s="257"/>
      <c r="PNF846" s="257"/>
      <c r="PNG846" s="257"/>
      <c r="PNH846" s="257"/>
      <c r="PNI846" s="257"/>
      <c r="PNJ846" s="257"/>
      <c r="PNK846" s="257"/>
      <c r="PNL846" s="257"/>
      <c r="PNM846" s="257"/>
      <c r="PNN846" s="257"/>
      <c r="PNO846" s="257"/>
      <c r="PNP846" s="257"/>
      <c r="PNQ846" s="257"/>
      <c r="PNR846" s="257"/>
      <c r="PNS846" s="257"/>
      <c r="PNT846" s="257"/>
      <c r="PNU846" s="257"/>
      <c r="PNV846" s="257"/>
      <c r="PNW846" s="257"/>
      <c r="PNX846" s="257"/>
      <c r="PNY846" s="257"/>
      <c r="PNZ846" s="257"/>
      <c r="POA846" s="257"/>
      <c r="POB846" s="257"/>
      <c r="POC846" s="257"/>
      <c r="POD846" s="257"/>
      <c r="POE846" s="257"/>
      <c r="POF846" s="257"/>
      <c r="POG846" s="257"/>
      <c r="POH846" s="257"/>
      <c r="POI846" s="257"/>
      <c r="POJ846" s="257"/>
      <c r="POK846" s="257"/>
      <c r="POL846" s="257"/>
      <c r="POM846" s="257"/>
      <c r="PON846" s="257"/>
      <c r="POO846" s="257"/>
      <c r="POP846" s="257"/>
      <c r="POQ846" s="257"/>
      <c r="POR846" s="257"/>
      <c r="POS846" s="257"/>
      <c r="POT846" s="257"/>
      <c r="POU846" s="257"/>
      <c r="POV846" s="257"/>
      <c r="POW846" s="257"/>
      <c r="POX846" s="257"/>
      <c r="POY846" s="257"/>
      <c r="POZ846" s="257"/>
      <c r="PPA846" s="257"/>
      <c r="PPB846" s="257"/>
      <c r="PPC846" s="257"/>
      <c r="PPD846" s="257"/>
      <c r="PPE846" s="257"/>
      <c r="PPF846" s="257"/>
      <c r="PPG846" s="257"/>
      <c r="PPH846" s="257"/>
      <c r="PPI846" s="257"/>
      <c r="PPJ846" s="257"/>
      <c r="PPK846" s="257"/>
      <c r="PPL846" s="257"/>
      <c r="PPM846" s="257"/>
      <c r="PPN846" s="257"/>
      <c r="PPO846" s="257"/>
      <c r="PPP846" s="257"/>
      <c r="PPQ846" s="257"/>
      <c r="PPR846" s="257"/>
      <c r="PPS846" s="257"/>
      <c r="PPT846" s="257"/>
      <c r="PPU846" s="257"/>
      <c r="PPV846" s="257"/>
      <c r="PPW846" s="257"/>
      <c r="PPX846" s="257"/>
      <c r="PPY846" s="257"/>
      <c r="PPZ846" s="257"/>
      <c r="PQA846" s="257"/>
      <c r="PQB846" s="257"/>
      <c r="PQC846" s="257"/>
      <c r="PQD846" s="257"/>
      <c r="PQE846" s="257"/>
      <c r="PQF846" s="257"/>
      <c r="PQG846" s="257"/>
      <c r="PQH846" s="257"/>
      <c r="PQI846" s="257"/>
      <c r="PQJ846" s="257"/>
      <c r="PQK846" s="257"/>
      <c r="PQL846" s="257"/>
      <c r="PQM846" s="257"/>
      <c r="PQN846" s="257"/>
      <c r="PQO846" s="257"/>
      <c r="PQP846" s="257"/>
      <c r="PQQ846" s="257"/>
      <c r="PQR846" s="257"/>
      <c r="PQS846" s="257"/>
      <c r="PQT846" s="257"/>
      <c r="PQU846" s="257"/>
      <c r="PQV846" s="257"/>
      <c r="PQW846" s="257"/>
      <c r="PQX846" s="257"/>
      <c r="PQY846" s="257"/>
      <c r="PQZ846" s="257"/>
      <c r="PRA846" s="257"/>
      <c r="PRB846" s="257"/>
      <c r="PRC846" s="257"/>
      <c r="PRD846" s="257"/>
      <c r="PRE846" s="257"/>
      <c r="PRF846" s="257"/>
      <c r="PRG846" s="257"/>
      <c r="PRH846" s="257"/>
      <c r="PRI846" s="257"/>
      <c r="PRJ846" s="257"/>
      <c r="PRK846" s="257"/>
      <c r="PRL846" s="257"/>
      <c r="PRM846" s="257"/>
      <c r="PRN846" s="257"/>
      <c r="PRO846" s="257"/>
      <c r="PRP846" s="257"/>
      <c r="PRQ846" s="257"/>
      <c r="PRR846" s="257"/>
      <c r="PRS846" s="257"/>
      <c r="PRT846" s="257"/>
      <c r="PRU846" s="257"/>
      <c r="PRV846" s="257"/>
      <c r="PRW846" s="257"/>
      <c r="PRX846" s="257"/>
      <c r="PRY846" s="257"/>
      <c r="PRZ846" s="257"/>
      <c r="PSA846" s="257"/>
      <c r="PSB846" s="257"/>
      <c r="PSC846" s="257"/>
      <c r="PSD846" s="257"/>
      <c r="PSE846" s="257"/>
      <c r="PSF846" s="257"/>
      <c r="PSG846" s="257"/>
      <c r="PSH846" s="257"/>
      <c r="PSI846" s="257"/>
      <c r="PSJ846" s="257"/>
      <c r="PSK846" s="257"/>
      <c r="PSL846" s="257"/>
      <c r="PSM846" s="257"/>
      <c r="PSN846" s="257"/>
      <c r="PSO846" s="257"/>
      <c r="PSP846" s="257"/>
      <c r="PSQ846" s="257"/>
      <c r="PSR846" s="257"/>
      <c r="PSS846" s="257"/>
      <c r="PST846" s="257"/>
      <c r="PSU846" s="257"/>
      <c r="PSV846" s="257"/>
      <c r="PSW846" s="257"/>
      <c r="PSX846" s="257"/>
      <c r="PSY846" s="257"/>
      <c r="PSZ846" s="257"/>
      <c r="PTA846" s="257"/>
      <c r="PTB846" s="257"/>
      <c r="PTC846" s="257"/>
      <c r="PTD846" s="257"/>
      <c r="PTE846" s="257"/>
      <c r="PTF846" s="257"/>
      <c r="PTG846" s="257"/>
      <c r="PTH846" s="257"/>
      <c r="PTI846" s="257"/>
      <c r="PTJ846" s="257"/>
      <c r="PTK846" s="257"/>
      <c r="PTL846" s="257"/>
      <c r="PTM846" s="257"/>
      <c r="PTN846" s="257"/>
      <c r="PTO846" s="257"/>
      <c r="PTP846" s="257"/>
      <c r="PTQ846" s="257"/>
      <c r="PTR846" s="257"/>
      <c r="PTS846" s="257"/>
      <c r="PTT846" s="257"/>
      <c r="PTU846" s="257"/>
      <c r="PTV846" s="257"/>
      <c r="PTW846" s="257"/>
      <c r="PTX846" s="257"/>
      <c r="PTY846" s="257"/>
      <c r="PTZ846" s="257"/>
      <c r="PUA846" s="257"/>
      <c r="PUB846" s="257"/>
      <c r="PUC846" s="257"/>
      <c r="PUD846" s="257"/>
      <c r="PUE846" s="257"/>
      <c r="PUF846" s="257"/>
      <c r="PUG846" s="257"/>
      <c r="PUH846" s="257"/>
      <c r="PUI846" s="257"/>
      <c r="PUJ846" s="257"/>
      <c r="PUK846" s="257"/>
      <c r="PUL846" s="257"/>
      <c r="PUM846" s="257"/>
      <c r="PUN846" s="257"/>
      <c r="PUO846" s="257"/>
      <c r="PUP846" s="257"/>
      <c r="PUQ846" s="257"/>
      <c r="PUR846" s="257"/>
      <c r="PUS846" s="257"/>
      <c r="PUT846" s="257"/>
      <c r="PUU846" s="257"/>
      <c r="PUV846" s="257"/>
      <c r="PUW846" s="257"/>
      <c r="PUX846" s="257"/>
      <c r="PUY846" s="257"/>
      <c r="PUZ846" s="257"/>
      <c r="PVA846" s="257"/>
      <c r="PVB846" s="257"/>
      <c r="PVC846" s="257"/>
      <c r="PVD846" s="257"/>
      <c r="PVE846" s="257"/>
      <c r="PVF846" s="257"/>
      <c r="PVG846" s="257"/>
      <c r="PVH846" s="257"/>
      <c r="PVI846" s="257"/>
      <c r="PVJ846" s="257"/>
      <c r="PVK846" s="257"/>
      <c r="PVL846" s="257"/>
      <c r="PVM846" s="257"/>
      <c r="PVN846" s="257"/>
      <c r="PVO846" s="257"/>
      <c r="PVP846" s="257"/>
      <c r="PVQ846" s="257"/>
      <c r="PVR846" s="257"/>
      <c r="PVS846" s="257"/>
      <c r="PVT846" s="257"/>
      <c r="PVU846" s="257"/>
      <c r="PVV846" s="257"/>
      <c r="PVW846" s="257"/>
      <c r="PVX846" s="257"/>
      <c r="PVY846" s="257"/>
      <c r="PVZ846" s="257"/>
      <c r="PWA846" s="257"/>
      <c r="PWB846" s="257"/>
      <c r="PWC846" s="257"/>
      <c r="PWD846" s="257"/>
      <c r="PWE846" s="257"/>
      <c r="PWF846" s="257"/>
      <c r="PWG846" s="257"/>
      <c r="PWH846" s="257"/>
      <c r="PWI846" s="257"/>
      <c r="PWJ846" s="257"/>
      <c r="PWK846" s="257"/>
      <c r="PWL846" s="257"/>
      <c r="PWM846" s="257"/>
      <c r="PWN846" s="257"/>
      <c r="PWO846" s="257"/>
      <c r="PWP846" s="257"/>
      <c r="PWQ846" s="257"/>
      <c r="PWR846" s="257"/>
      <c r="PWS846" s="257"/>
      <c r="PWT846" s="257"/>
      <c r="PWU846" s="257"/>
      <c r="PWV846" s="257"/>
      <c r="PWW846" s="257"/>
      <c r="PWX846" s="257"/>
      <c r="PWY846" s="257"/>
      <c r="PWZ846" s="257"/>
      <c r="PXA846" s="257"/>
      <c r="PXB846" s="257"/>
      <c r="PXC846" s="257"/>
      <c r="PXD846" s="257"/>
      <c r="PXE846" s="257"/>
      <c r="PXF846" s="257"/>
      <c r="PXG846" s="257"/>
      <c r="PXH846" s="257"/>
      <c r="PXI846" s="257"/>
      <c r="PXJ846" s="257"/>
      <c r="PXK846" s="257"/>
      <c r="PXL846" s="257"/>
      <c r="PXM846" s="257"/>
      <c r="PXN846" s="257"/>
      <c r="PXO846" s="257"/>
      <c r="PXP846" s="257"/>
      <c r="PXQ846" s="257"/>
      <c r="PXR846" s="257"/>
      <c r="PXS846" s="257"/>
      <c r="PXT846" s="257"/>
      <c r="PXU846" s="257"/>
      <c r="PXV846" s="257"/>
      <c r="PXW846" s="257"/>
      <c r="PXX846" s="257"/>
      <c r="PXY846" s="257"/>
      <c r="PXZ846" s="257"/>
      <c r="PYA846" s="257"/>
      <c r="PYB846" s="257"/>
      <c r="PYC846" s="257"/>
      <c r="PYD846" s="257"/>
      <c r="PYE846" s="257"/>
      <c r="PYF846" s="257"/>
      <c r="PYG846" s="257"/>
      <c r="PYH846" s="257"/>
      <c r="PYI846" s="257"/>
      <c r="PYJ846" s="257"/>
      <c r="PYK846" s="257"/>
      <c r="PYL846" s="257"/>
      <c r="PYM846" s="257"/>
      <c r="PYN846" s="257"/>
      <c r="PYO846" s="257"/>
      <c r="PYP846" s="257"/>
      <c r="PYQ846" s="257"/>
      <c r="PYR846" s="257"/>
      <c r="PYS846" s="257"/>
      <c r="PYT846" s="257"/>
      <c r="PYU846" s="257"/>
      <c r="PYV846" s="257"/>
      <c r="PYW846" s="257"/>
      <c r="PYX846" s="257"/>
      <c r="PYY846" s="257"/>
      <c r="PYZ846" s="257"/>
      <c r="PZA846" s="257"/>
      <c r="PZB846" s="257"/>
      <c r="PZC846" s="257"/>
      <c r="PZD846" s="257"/>
      <c r="PZE846" s="257"/>
      <c r="PZF846" s="257"/>
      <c r="PZG846" s="257"/>
      <c r="PZH846" s="257"/>
      <c r="PZI846" s="257"/>
      <c r="PZJ846" s="257"/>
      <c r="PZK846" s="257"/>
      <c r="PZL846" s="257"/>
      <c r="PZM846" s="257"/>
      <c r="PZN846" s="257"/>
      <c r="PZO846" s="257"/>
      <c r="PZP846" s="257"/>
      <c r="PZQ846" s="257"/>
      <c r="PZR846" s="257"/>
      <c r="PZS846" s="257"/>
      <c r="PZT846" s="257"/>
      <c r="PZU846" s="257"/>
      <c r="PZV846" s="257"/>
      <c r="PZW846" s="257"/>
      <c r="PZX846" s="257"/>
      <c r="PZY846" s="257"/>
      <c r="PZZ846" s="257"/>
      <c r="QAA846" s="257"/>
      <c r="QAB846" s="257"/>
      <c r="QAC846" s="257"/>
      <c r="QAD846" s="257"/>
      <c r="QAE846" s="257"/>
      <c r="QAF846" s="257"/>
      <c r="QAG846" s="257"/>
      <c r="QAH846" s="257"/>
      <c r="QAI846" s="257"/>
      <c r="QAJ846" s="257"/>
      <c r="QAK846" s="257"/>
      <c r="QAL846" s="257"/>
      <c r="QAM846" s="257"/>
      <c r="QAN846" s="257"/>
      <c r="QAO846" s="257"/>
      <c r="QAP846" s="257"/>
      <c r="QAQ846" s="257"/>
      <c r="QAR846" s="257"/>
      <c r="QAS846" s="257"/>
      <c r="QAT846" s="257"/>
      <c r="QAU846" s="257"/>
      <c r="QAV846" s="257"/>
      <c r="QAW846" s="257"/>
      <c r="QAX846" s="257"/>
      <c r="QAY846" s="257"/>
      <c r="QAZ846" s="257"/>
      <c r="QBA846" s="257"/>
      <c r="QBB846" s="257"/>
      <c r="QBC846" s="257"/>
      <c r="QBD846" s="257"/>
      <c r="QBE846" s="257"/>
      <c r="QBF846" s="257"/>
      <c r="QBG846" s="257"/>
      <c r="QBH846" s="257"/>
      <c r="QBI846" s="257"/>
      <c r="QBJ846" s="257"/>
      <c r="QBK846" s="257"/>
      <c r="QBL846" s="257"/>
      <c r="QBM846" s="257"/>
      <c r="QBN846" s="257"/>
      <c r="QBO846" s="257"/>
      <c r="QBP846" s="257"/>
      <c r="QBQ846" s="257"/>
      <c r="QBR846" s="257"/>
      <c r="QBS846" s="257"/>
      <c r="QBT846" s="257"/>
      <c r="QBU846" s="257"/>
      <c r="QBV846" s="257"/>
      <c r="QBW846" s="257"/>
      <c r="QBX846" s="257"/>
      <c r="QBY846" s="257"/>
      <c r="QBZ846" s="257"/>
      <c r="QCA846" s="257"/>
      <c r="QCB846" s="257"/>
      <c r="QCC846" s="257"/>
      <c r="QCD846" s="257"/>
      <c r="QCE846" s="257"/>
      <c r="QCF846" s="257"/>
      <c r="QCG846" s="257"/>
      <c r="QCH846" s="257"/>
      <c r="QCI846" s="257"/>
      <c r="QCJ846" s="257"/>
      <c r="QCK846" s="257"/>
      <c r="QCL846" s="257"/>
      <c r="QCM846" s="257"/>
      <c r="QCN846" s="257"/>
      <c r="QCO846" s="257"/>
      <c r="QCP846" s="257"/>
      <c r="QCQ846" s="257"/>
      <c r="QCR846" s="257"/>
      <c r="QCS846" s="257"/>
      <c r="QCT846" s="257"/>
      <c r="QCU846" s="257"/>
      <c r="QCV846" s="257"/>
      <c r="QCW846" s="257"/>
      <c r="QCX846" s="257"/>
      <c r="QCY846" s="257"/>
      <c r="QCZ846" s="257"/>
      <c r="QDA846" s="257"/>
      <c r="QDB846" s="257"/>
      <c r="QDC846" s="257"/>
      <c r="QDD846" s="257"/>
      <c r="QDE846" s="257"/>
      <c r="QDF846" s="257"/>
      <c r="QDG846" s="257"/>
      <c r="QDH846" s="257"/>
      <c r="QDI846" s="257"/>
      <c r="QDJ846" s="257"/>
      <c r="QDK846" s="257"/>
      <c r="QDL846" s="257"/>
      <c r="QDM846" s="257"/>
      <c r="QDN846" s="257"/>
      <c r="QDO846" s="257"/>
      <c r="QDP846" s="257"/>
      <c r="QDQ846" s="257"/>
      <c r="QDR846" s="257"/>
      <c r="QDS846" s="257"/>
      <c r="QDT846" s="257"/>
      <c r="QDU846" s="257"/>
      <c r="QDV846" s="257"/>
      <c r="QDW846" s="257"/>
      <c r="QDX846" s="257"/>
      <c r="QDY846" s="257"/>
      <c r="QDZ846" s="257"/>
      <c r="QEA846" s="257"/>
      <c r="QEB846" s="257"/>
      <c r="QEC846" s="257"/>
      <c r="QED846" s="257"/>
      <c r="QEE846" s="257"/>
      <c r="QEF846" s="257"/>
      <c r="QEG846" s="257"/>
      <c r="QEH846" s="257"/>
      <c r="QEI846" s="257"/>
      <c r="QEJ846" s="257"/>
      <c r="QEK846" s="257"/>
      <c r="QEL846" s="257"/>
      <c r="QEM846" s="257"/>
      <c r="QEN846" s="257"/>
      <c r="QEO846" s="257"/>
      <c r="QEP846" s="257"/>
      <c r="QEQ846" s="257"/>
      <c r="QER846" s="257"/>
      <c r="QES846" s="257"/>
      <c r="QET846" s="257"/>
      <c r="QEU846" s="257"/>
      <c r="QEV846" s="257"/>
      <c r="QEW846" s="257"/>
      <c r="QEX846" s="257"/>
      <c r="QEY846" s="257"/>
      <c r="QEZ846" s="257"/>
      <c r="QFA846" s="257"/>
      <c r="QFB846" s="257"/>
      <c r="QFC846" s="257"/>
      <c r="QFD846" s="257"/>
      <c r="QFE846" s="257"/>
      <c r="QFF846" s="257"/>
      <c r="QFG846" s="257"/>
      <c r="QFH846" s="257"/>
      <c r="QFI846" s="257"/>
      <c r="QFJ846" s="257"/>
      <c r="QFK846" s="257"/>
      <c r="QFL846" s="257"/>
      <c r="QFM846" s="257"/>
      <c r="QFN846" s="257"/>
      <c r="QFO846" s="257"/>
      <c r="QFP846" s="257"/>
      <c r="QFQ846" s="257"/>
      <c r="QFR846" s="257"/>
      <c r="QFS846" s="257"/>
      <c r="QFT846" s="257"/>
      <c r="QFU846" s="257"/>
      <c r="QFV846" s="257"/>
      <c r="QFW846" s="257"/>
      <c r="QFX846" s="257"/>
      <c r="QFY846" s="257"/>
      <c r="QFZ846" s="257"/>
      <c r="QGA846" s="257"/>
      <c r="QGB846" s="257"/>
      <c r="QGC846" s="257"/>
      <c r="QGD846" s="257"/>
      <c r="QGE846" s="257"/>
      <c r="QGF846" s="257"/>
      <c r="QGG846" s="257"/>
      <c r="QGH846" s="257"/>
      <c r="QGI846" s="257"/>
      <c r="QGJ846" s="257"/>
      <c r="QGK846" s="257"/>
      <c r="QGL846" s="257"/>
      <c r="QGM846" s="257"/>
      <c r="QGN846" s="257"/>
      <c r="QGO846" s="257"/>
      <c r="QGP846" s="257"/>
      <c r="QGQ846" s="257"/>
      <c r="QGR846" s="257"/>
      <c r="QGS846" s="257"/>
      <c r="QGT846" s="257"/>
      <c r="QGU846" s="257"/>
      <c r="QGV846" s="257"/>
      <c r="QGW846" s="257"/>
      <c r="QGX846" s="257"/>
      <c r="QGY846" s="257"/>
      <c r="QGZ846" s="257"/>
      <c r="QHA846" s="257"/>
      <c r="QHB846" s="257"/>
      <c r="QHC846" s="257"/>
      <c r="QHD846" s="257"/>
      <c r="QHE846" s="257"/>
      <c r="QHF846" s="257"/>
      <c r="QHG846" s="257"/>
      <c r="QHH846" s="257"/>
      <c r="QHI846" s="257"/>
      <c r="QHJ846" s="257"/>
      <c r="QHK846" s="257"/>
      <c r="QHL846" s="257"/>
      <c r="QHM846" s="257"/>
      <c r="QHN846" s="257"/>
      <c r="QHO846" s="257"/>
      <c r="QHP846" s="257"/>
      <c r="QHQ846" s="257"/>
      <c r="QHR846" s="257"/>
      <c r="QHS846" s="257"/>
      <c r="QHT846" s="257"/>
      <c r="QHU846" s="257"/>
      <c r="QHV846" s="257"/>
      <c r="QHW846" s="257"/>
      <c r="QHX846" s="257"/>
      <c r="QHY846" s="257"/>
      <c r="QHZ846" s="257"/>
      <c r="QIA846" s="257"/>
      <c r="QIB846" s="257"/>
      <c r="QIC846" s="257"/>
      <c r="QID846" s="257"/>
      <c r="QIE846" s="257"/>
      <c r="QIF846" s="257"/>
      <c r="QIG846" s="257"/>
      <c r="QIH846" s="257"/>
      <c r="QII846" s="257"/>
      <c r="QIJ846" s="257"/>
      <c r="QIK846" s="257"/>
      <c r="QIL846" s="257"/>
      <c r="QIM846" s="257"/>
      <c r="QIN846" s="257"/>
      <c r="QIO846" s="257"/>
      <c r="QIP846" s="257"/>
      <c r="QIQ846" s="257"/>
      <c r="QIR846" s="257"/>
      <c r="QIS846" s="257"/>
      <c r="QIT846" s="257"/>
      <c r="QIU846" s="257"/>
      <c r="QIV846" s="257"/>
      <c r="QIW846" s="257"/>
      <c r="QIX846" s="257"/>
      <c r="QIY846" s="257"/>
      <c r="QIZ846" s="257"/>
      <c r="QJA846" s="257"/>
      <c r="QJB846" s="257"/>
      <c r="QJC846" s="257"/>
      <c r="QJD846" s="257"/>
      <c r="QJE846" s="257"/>
      <c r="QJF846" s="257"/>
      <c r="QJG846" s="257"/>
      <c r="QJH846" s="257"/>
      <c r="QJI846" s="257"/>
      <c r="QJJ846" s="257"/>
      <c r="QJK846" s="257"/>
      <c r="QJL846" s="257"/>
      <c r="QJM846" s="257"/>
      <c r="QJN846" s="257"/>
      <c r="QJO846" s="257"/>
      <c r="QJP846" s="257"/>
      <c r="QJQ846" s="257"/>
      <c r="QJR846" s="257"/>
      <c r="QJS846" s="257"/>
      <c r="QJT846" s="257"/>
      <c r="QJU846" s="257"/>
      <c r="QJV846" s="257"/>
      <c r="QJW846" s="257"/>
      <c r="QJX846" s="257"/>
      <c r="QJY846" s="257"/>
      <c r="QJZ846" s="257"/>
      <c r="QKA846" s="257"/>
      <c r="QKB846" s="257"/>
      <c r="QKC846" s="257"/>
      <c r="QKD846" s="257"/>
      <c r="QKE846" s="257"/>
      <c r="QKF846" s="257"/>
      <c r="QKG846" s="257"/>
      <c r="QKH846" s="257"/>
      <c r="QKI846" s="257"/>
      <c r="QKJ846" s="257"/>
      <c r="QKK846" s="257"/>
      <c r="QKL846" s="257"/>
      <c r="QKM846" s="257"/>
      <c r="QKN846" s="257"/>
      <c r="QKO846" s="257"/>
      <c r="QKP846" s="257"/>
      <c r="QKQ846" s="257"/>
      <c r="QKR846" s="257"/>
      <c r="QKS846" s="257"/>
      <c r="QKT846" s="257"/>
      <c r="QKU846" s="257"/>
      <c r="QKV846" s="257"/>
      <c r="QKW846" s="257"/>
      <c r="QKX846" s="257"/>
      <c r="QKY846" s="257"/>
      <c r="QKZ846" s="257"/>
      <c r="QLA846" s="257"/>
      <c r="QLB846" s="257"/>
      <c r="QLC846" s="257"/>
      <c r="QLD846" s="257"/>
      <c r="QLE846" s="257"/>
      <c r="QLF846" s="257"/>
      <c r="QLG846" s="257"/>
      <c r="QLH846" s="257"/>
      <c r="QLI846" s="257"/>
      <c r="QLJ846" s="257"/>
      <c r="QLK846" s="257"/>
      <c r="QLL846" s="257"/>
      <c r="QLM846" s="257"/>
      <c r="QLN846" s="257"/>
      <c r="QLO846" s="257"/>
      <c r="QLP846" s="257"/>
      <c r="QLQ846" s="257"/>
      <c r="QLR846" s="257"/>
      <c r="QLS846" s="257"/>
      <c r="QLT846" s="257"/>
      <c r="QLU846" s="257"/>
      <c r="QLV846" s="257"/>
      <c r="QLW846" s="257"/>
      <c r="QLX846" s="257"/>
      <c r="QLY846" s="257"/>
      <c r="QLZ846" s="257"/>
      <c r="QMA846" s="257"/>
      <c r="QMB846" s="257"/>
      <c r="QMC846" s="257"/>
      <c r="QMD846" s="257"/>
      <c r="QME846" s="257"/>
      <c r="QMF846" s="257"/>
      <c r="QMG846" s="257"/>
      <c r="QMH846" s="257"/>
      <c r="QMI846" s="257"/>
      <c r="QMJ846" s="257"/>
      <c r="QMK846" s="257"/>
      <c r="QML846" s="257"/>
      <c r="QMM846" s="257"/>
      <c r="QMN846" s="257"/>
      <c r="QMO846" s="257"/>
      <c r="QMP846" s="257"/>
      <c r="QMQ846" s="257"/>
      <c r="QMR846" s="257"/>
      <c r="QMS846" s="257"/>
      <c r="QMT846" s="257"/>
      <c r="QMU846" s="257"/>
      <c r="QMV846" s="257"/>
      <c r="QMW846" s="257"/>
      <c r="QMX846" s="257"/>
      <c r="QMY846" s="257"/>
      <c r="QMZ846" s="257"/>
      <c r="QNA846" s="257"/>
      <c r="QNB846" s="257"/>
      <c r="QNC846" s="257"/>
      <c r="QND846" s="257"/>
      <c r="QNE846" s="257"/>
      <c r="QNF846" s="257"/>
      <c r="QNG846" s="257"/>
      <c r="QNH846" s="257"/>
      <c r="QNI846" s="257"/>
      <c r="QNJ846" s="257"/>
      <c r="QNK846" s="257"/>
      <c r="QNL846" s="257"/>
      <c r="QNM846" s="257"/>
      <c r="QNN846" s="257"/>
      <c r="QNO846" s="257"/>
      <c r="QNP846" s="257"/>
      <c r="QNQ846" s="257"/>
      <c r="QNR846" s="257"/>
      <c r="QNS846" s="257"/>
      <c r="QNT846" s="257"/>
      <c r="QNU846" s="257"/>
      <c r="QNV846" s="257"/>
      <c r="QNW846" s="257"/>
      <c r="QNX846" s="257"/>
      <c r="QNY846" s="257"/>
      <c r="QNZ846" s="257"/>
      <c r="QOA846" s="257"/>
      <c r="QOB846" s="257"/>
      <c r="QOC846" s="257"/>
      <c r="QOD846" s="257"/>
      <c r="QOE846" s="257"/>
      <c r="QOF846" s="257"/>
      <c r="QOG846" s="257"/>
      <c r="QOH846" s="257"/>
      <c r="QOI846" s="257"/>
      <c r="QOJ846" s="257"/>
      <c r="QOK846" s="257"/>
      <c r="QOL846" s="257"/>
      <c r="QOM846" s="257"/>
      <c r="QON846" s="257"/>
      <c r="QOO846" s="257"/>
      <c r="QOP846" s="257"/>
      <c r="QOQ846" s="257"/>
      <c r="QOR846" s="257"/>
      <c r="QOS846" s="257"/>
      <c r="QOT846" s="257"/>
      <c r="QOU846" s="257"/>
      <c r="QOV846" s="257"/>
      <c r="QOW846" s="257"/>
      <c r="QOX846" s="257"/>
      <c r="QOY846" s="257"/>
      <c r="QOZ846" s="257"/>
      <c r="QPA846" s="257"/>
      <c r="QPB846" s="257"/>
      <c r="QPC846" s="257"/>
      <c r="QPD846" s="257"/>
      <c r="QPE846" s="257"/>
      <c r="QPF846" s="257"/>
      <c r="QPG846" s="257"/>
      <c r="QPH846" s="257"/>
      <c r="QPI846" s="257"/>
      <c r="QPJ846" s="257"/>
      <c r="QPK846" s="257"/>
      <c r="QPL846" s="257"/>
      <c r="QPM846" s="257"/>
      <c r="QPN846" s="257"/>
      <c r="QPO846" s="257"/>
      <c r="QPP846" s="257"/>
      <c r="QPQ846" s="257"/>
      <c r="QPR846" s="257"/>
      <c r="QPS846" s="257"/>
      <c r="QPT846" s="257"/>
      <c r="QPU846" s="257"/>
      <c r="QPV846" s="257"/>
      <c r="QPW846" s="257"/>
      <c r="QPX846" s="257"/>
      <c r="QPY846" s="257"/>
      <c r="QPZ846" s="257"/>
      <c r="QQA846" s="257"/>
      <c r="QQB846" s="257"/>
      <c r="QQC846" s="257"/>
      <c r="QQD846" s="257"/>
      <c r="QQE846" s="257"/>
      <c r="QQF846" s="257"/>
      <c r="QQG846" s="257"/>
      <c r="QQH846" s="257"/>
      <c r="QQI846" s="257"/>
      <c r="QQJ846" s="257"/>
      <c r="QQK846" s="257"/>
      <c r="QQL846" s="257"/>
      <c r="QQM846" s="257"/>
      <c r="QQN846" s="257"/>
      <c r="QQO846" s="257"/>
      <c r="QQP846" s="257"/>
      <c r="QQQ846" s="257"/>
      <c r="QQR846" s="257"/>
      <c r="QQS846" s="257"/>
      <c r="QQT846" s="257"/>
      <c r="QQU846" s="257"/>
      <c r="QQV846" s="257"/>
      <c r="QQW846" s="257"/>
      <c r="QQX846" s="257"/>
      <c r="QQY846" s="257"/>
      <c r="QQZ846" s="257"/>
      <c r="QRA846" s="257"/>
      <c r="QRB846" s="257"/>
      <c r="QRC846" s="257"/>
      <c r="QRD846" s="257"/>
      <c r="QRE846" s="257"/>
      <c r="QRF846" s="257"/>
      <c r="QRG846" s="257"/>
      <c r="QRH846" s="257"/>
      <c r="QRI846" s="257"/>
      <c r="QRJ846" s="257"/>
      <c r="QRK846" s="257"/>
      <c r="QRL846" s="257"/>
      <c r="QRM846" s="257"/>
      <c r="QRN846" s="257"/>
      <c r="QRO846" s="257"/>
      <c r="QRP846" s="257"/>
      <c r="QRQ846" s="257"/>
      <c r="QRR846" s="257"/>
      <c r="QRS846" s="257"/>
      <c r="QRT846" s="257"/>
      <c r="QRU846" s="257"/>
      <c r="QRV846" s="257"/>
      <c r="QRW846" s="257"/>
      <c r="QRX846" s="257"/>
      <c r="QRY846" s="257"/>
      <c r="QRZ846" s="257"/>
      <c r="QSA846" s="257"/>
      <c r="QSB846" s="257"/>
      <c r="QSC846" s="257"/>
      <c r="QSD846" s="257"/>
      <c r="QSE846" s="257"/>
      <c r="QSF846" s="257"/>
      <c r="QSG846" s="257"/>
      <c r="QSH846" s="257"/>
      <c r="QSI846" s="257"/>
      <c r="QSJ846" s="257"/>
      <c r="QSK846" s="257"/>
      <c r="QSL846" s="257"/>
      <c r="QSM846" s="257"/>
      <c r="QSN846" s="257"/>
      <c r="QSO846" s="257"/>
      <c r="QSP846" s="257"/>
      <c r="QSQ846" s="257"/>
      <c r="QSR846" s="257"/>
      <c r="QSS846" s="257"/>
      <c r="QST846" s="257"/>
      <c r="QSU846" s="257"/>
      <c r="QSV846" s="257"/>
      <c r="QSW846" s="257"/>
      <c r="QSX846" s="257"/>
      <c r="QSY846" s="257"/>
      <c r="QSZ846" s="257"/>
      <c r="QTA846" s="257"/>
      <c r="QTB846" s="257"/>
      <c r="QTC846" s="257"/>
      <c r="QTD846" s="257"/>
      <c r="QTE846" s="257"/>
      <c r="QTF846" s="257"/>
      <c r="QTG846" s="257"/>
      <c r="QTH846" s="257"/>
      <c r="QTI846" s="257"/>
      <c r="QTJ846" s="257"/>
      <c r="QTK846" s="257"/>
      <c r="QTL846" s="257"/>
      <c r="QTM846" s="257"/>
      <c r="QTN846" s="257"/>
      <c r="QTO846" s="257"/>
      <c r="QTP846" s="257"/>
      <c r="QTQ846" s="257"/>
      <c r="QTR846" s="257"/>
      <c r="QTS846" s="257"/>
      <c r="QTT846" s="257"/>
      <c r="QTU846" s="257"/>
      <c r="QTV846" s="257"/>
      <c r="QTW846" s="257"/>
      <c r="QTX846" s="257"/>
      <c r="QTY846" s="257"/>
      <c r="QTZ846" s="257"/>
      <c r="QUA846" s="257"/>
      <c r="QUB846" s="257"/>
      <c r="QUC846" s="257"/>
      <c r="QUD846" s="257"/>
      <c r="QUE846" s="257"/>
      <c r="QUF846" s="257"/>
      <c r="QUG846" s="257"/>
      <c r="QUH846" s="257"/>
      <c r="QUI846" s="257"/>
      <c r="QUJ846" s="257"/>
      <c r="QUK846" s="257"/>
      <c r="QUL846" s="257"/>
      <c r="QUM846" s="257"/>
      <c r="QUN846" s="257"/>
      <c r="QUO846" s="257"/>
      <c r="QUP846" s="257"/>
      <c r="QUQ846" s="257"/>
      <c r="QUR846" s="257"/>
      <c r="QUS846" s="257"/>
      <c r="QUT846" s="257"/>
      <c r="QUU846" s="257"/>
      <c r="QUV846" s="257"/>
      <c r="QUW846" s="257"/>
      <c r="QUX846" s="257"/>
      <c r="QUY846" s="257"/>
      <c r="QUZ846" s="257"/>
      <c r="QVA846" s="257"/>
      <c r="QVB846" s="257"/>
      <c r="QVC846" s="257"/>
      <c r="QVD846" s="257"/>
      <c r="QVE846" s="257"/>
      <c r="QVF846" s="257"/>
      <c r="QVG846" s="257"/>
      <c r="QVH846" s="257"/>
      <c r="QVI846" s="257"/>
      <c r="QVJ846" s="257"/>
      <c r="QVK846" s="257"/>
      <c r="QVL846" s="257"/>
      <c r="QVM846" s="257"/>
      <c r="QVN846" s="257"/>
      <c r="QVO846" s="257"/>
      <c r="QVP846" s="257"/>
      <c r="QVQ846" s="257"/>
      <c r="QVR846" s="257"/>
      <c r="QVS846" s="257"/>
      <c r="QVT846" s="257"/>
      <c r="QVU846" s="257"/>
      <c r="QVV846" s="257"/>
      <c r="QVW846" s="257"/>
      <c r="QVX846" s="257"/>
      <c r="QVY846" s="257"/>
      <c r="QVZ846" s="257"/>
      <c r="QWA846" s="257"/>
      <c r="QWB846" s="257"/>
      <c r="QWC846" s="257"/>
      <c r="QWD846" s="257"/>
      <c r="QWE846" s="257"/>
      <c r="QWF846" s="257"/>
      <c r="QWG846" s="257"/>
      <c r="QWH846" s="257"/>
      <c r="QWI846" s="257"/>
      <c r="QWJ846" s="257"/>
      <c r="QWK846" s="257"/>
      <c r="QWL846" s="257"/>
      <c r="QWM846" s="257"/>
      <c r="QWN846" s="257"/>
      <c r="QWO846" s="257"/>
      <c r="QWP846" s="257"/>
      <c r="QWQ846" s="257"/>
      <c r="QWR846" s="257"/>
      <c r="QWS846" s="257"/>
      <c r="QWT846" s="257"/>
      <c r="QWU846" s="257"/>
      <c r="QWV846" s="257"/>
      <c r="QWW846" s="257"/>
      <c r="QWX846" s="257"/>
      <c r="QWY846" s="257"/>
      <c r="QWZ846" s="257"/>
      <c r="QXA846" s="257"/>
      <c r="QXB846" s="257"/>
      <c r="QXC846" s="257"/>
      <c r="QXD846" s="257"/>
      <c r="QXE846" s="257"/>
      <c r="QXF846" s="257"/>
      <c r="QXG846" s="257"/>
      <c r="QXH846" s="257"/>
      <c r="QXI846" s="257"/>
      <c r="QXJ846" s="257"/>
      <c r="QXK846" s="257"/>
      <c r="QXL846" s="257"/>
      <c r="QXM846" s="257"/>
      <c r="QXN846" s="257"/>
      <c r="QXO846" s="257"/>
      <c r="QXP846" s="257"/>
      <c r="QXQ846" s="257"/>
      <c r="QXR846" s="257"/>
      <c r="QXS846" s="257"/>
      <c r="QXT846" s="257"/>
      <c r="QXU846" s="257"/>
      <c r="QXV846" s="257"/>
      <c r="QXW846" s="257"/>
      <c r="QXX846" s="257"/>
      <c r="QXY846" s="257"/>
      <c r="QXZ846" s="257"/>
      <c r="QYA846" s="257"/>
      <c r="QYB846" s="257"/>
      <c r="QYC846" s="257"/>
      <c r="QYD846" s="257"/>
      <c r="QYE846" s="257"/>
      <c r="QYF846" s="257"/>
      <c r="QYG846" s="257"/>
      <c r="QYH846" s="257"/>
      <c r="QYI846" s="257"/>
      <c r="QYJ846" s="257"/>
      <c r="QYK846" s="257"/>
      <c r="QYL846" s="257"/>
      <c r="QYM846" s="257"/>
      <c r="QYN846" s="257"/>
      <c r="QYO846" s="257"/>
      <c r="QYP846" s="257"/>
      <c r="QYQ846" s="257"/>
      <c r="QYR846" s="257"/>
      <c r="QYS846" s="257"/>
      <c r="QYT846" s="257"/>
      <c r="QYU846" s="257"/>
      <c r="QYV846" s="257"/>
      <c r="QYW846" s="257"/>
      <c r="QYX846" s="257"/>
      <c r="QYY846" s="257"/>
      <c r="QYZ846" s="257"/>
      <c r="QZA846" s="257"/>
      <c r="QZB846" s="257"/>
      <c r="QZC846" s="257"/>
      <c r="QZD846" s="257"/>
      <c r="QZE846" s="257"/>
      <c r="QZF846" s="257"/>
      <c r="QZG846" s="257"/>
      <c r="QZH846" s="257"/>
      <c r="QZI846" s="257"/>
      <c r="QZJ846" s="257"/>
      <c r="QZK846" s="257"/>
      <c r="QZL846" s="257"/>
      <c r="QZM846" s="257"/>
      <c r="QZN846" s="257"/>
      <c r="QZO846" s="257"/>
      <c r="QZP846" s="257"/>
      <c r="QZQ846" s="257"/>
      <c r="QZR846" s="257"/>
      <c r="QZS846" s="257"/>
      <c r="QZT846" s="257"/>
      <c r="QZU846" s="257"/>
      <c r="QZV846" s="257"/>
      <c r="QZW846" s="257"/>
      <c r="QZX846" s="257"/>
      <c r="QZY846" s="257"/>
      <c r="QZZ846" s="257"/>
      <c r="RAA846" s="257"/>
      <c r="RAB846" s="257"/>
      <c r="RAC846" s="257"/>
      <c r="RAD846" s="257"/>
      <c r="RAE846" s="257"/>
      <c r="RAF846" s="257"/>
      <c r="RAG846" s="257"/>
      <c r="RAH846" s="257"/>
      <c r="RAI846" s="257"/>
      <c r="RAJ846" s="257"/>
      <c r="RAK846" s="257"/>
      <c r="RAL846" s="257"/>
      <c r="RAM846" s="257"/>
      <c r="RAN846" s="257"/>
      <c r="RAO846" s="257"/>
      <c r="RAP846" s="257"/>
      <c r="RAQ846" s="257"/>
      <c r="RAR846" s="257"/>
      <c r="RAS846" s="257"/>
      <c r="RAT846" s="257"/>
      <c r="RAU846" s="257"/>
      <c r="RAV846" s="257"/>
      <c r="RAW846" s="257"/>
      <c r="RAX846" s="257"/>
      <c r="RAY846" s="257"/>
      <c r="RAZ846" s="257"/>
      <c r="RBA846" s="257"/>
      <c r="RBB846" s="257"/>
      <c r="RBC846" s="257"/>
      <c r="RBD846" s="257"/>
      <c r="RBE846" s="257"/>
      <c r="RBF846" s="257"/>
      <c r="RBG846" s="257"/>
      <c r="RBH846" s="257"/>
      <c r="RBI846" s="257"/>
      <c r="RBJ846" s="257"/>
      <c r="RBK846" s="257"/>
      <c r="RBL846" s="257"/>
      <c r="RBM846" s="257"/>
      <c r="RBN846" s="257"/>
      <c r="RBO846" s="257"/>
      <c r="RBP846" s="257"/>
      <c r="RBQ846" s="257"/>
      <c r="RBR846" s="257"/>
      <c r="RBS846" s="257"/>
      <c r="RBT846" s="257"/>
      <c r="RBU846" s="257"/>
      <c r="RBV846" s="257"/>
      <c r="RBW846" s="257"/>
      <c r="RBX846" s="257"/>
      <c r="RBY846" s="257"/>
      <c r="RBZ846" s="257"/>
      <c r="RCA846" s="257"/>
      <c r="RCB846" s="257"/>
      <c r="RCC846" s="257"/>
      <c r="RCD846" s="257"/>
      <c r="RCE846" s="257"/>
      <c r="RCF846" s="257"/>
      <c r="RCG846" s="257"/>
      <c r="RCH846" s="257"/>
      <c r="RCI846" s="257"/>
      <c r="RCJ846" s="257"/>
      <c r="RCK846" s="257"/>
      <c r="RCL846" s="257"/>
      <c r="RCM846" s="257"/>
      <c r="RCN846" s="257"/>
      <c r="RCO846" s="257"/>
      <c r="RCP846" s="257"/>
      <c r="RCQ846" s="257"/>
      <c r="RCR846" s="257"/>
      <c r="RCS846" s="257"/>
      <c r="RCT846" s="257"/>
      <c r="RCU846" s="257"/>
      <c r="RCV846" s="257"/>
      <c r="RCW846" s="257"/>
      <c r="RCX846" s="257"/>
      <c r="RCY846" s="257"/>
      <c r="RCZ846" s="257"/>
      <c r="RDA846" s="257"/>
      <c r="RDB846" s="257"/>
      <c r="RDC846" s="257"/>
      <c r="RDD846" s="257"/>
      <c r="RDE846" s="257"/>
      <c r="RDF846" s="257"/>
      <c r="RDG846" s="257"/>
      <c r="RDH846" s="257"/>
      <c r="RDI846" s="257"/>
      <c r="RDJ846" s="257"/>
      <c r="RDK846" s="257"/>
      <c r="RDL846" s="257"/>
      <c r="RDM846" s="257"/>
      <c r="RDN846" s="257"/>
      <c r="RDO846" s="257"/>
      <c r="RDP846" s="257"/>
      <c r="RDQ846" s="257"/>
      <c r="RDR846" s="257"/>
      <c r="RDS846" s="257"/>
      <c r="RDT846" s="257"/>
      <c r="RDU846" s="257"/>
      <c r="RDV846" s="257"/>
      <c r="RDW846" s="257"/>
      <c r="RDX846" s="257"/>
      <c r="RDY846" s="257"/>
      <c r="RDZ846" s="257"/>
      <c r="REA846" s="257"/>
      <c r="REB846" s="257"/>
      <c r="REC846" s="257"/>
      <c r="RED846" s="257"/>
      <c r="REE846" s="257"/>
      <c r="REF846" s="257"/>
      <c r="REG846" s="257"/>
      <c r="REH846" s="257"/>
      <c r="REI846" s="257"/>
      <c r="REJ846" s="257"/>
      <c r="REK846" s="257"/>
      <c r="REL846" s="257"/>
      <c r="REM846" s="257"/>
      <c r="REN846" s="257"/>
      <c r="REO846" s="257"/>
      <c r="REP846" s="257"/>
      <c r="REQ846" s="257"/>
      <c r="RER846" s="257"/>
      <c r="RES846" s="257"/>
      <c r="RET846" s="257"/>
      <c r="REU846" s="257"/>
      <c r="REV846" s="257"/>
      <c r="REW846" s="257"/>
      <c r="REX846" s="257"/>
      <c r="REY846" s="257"/>
      <c r="REZ846" s="257"/>
      <c r="RFA846" s="257"/>
      <c r="RFB846" s="257"/>
      <c r="RFC846" s="257"/>
      <c r="RFD846" s="257"/>
      <c r="RFE846" s="257"/>
      <c r="RFF846" s="257"/>
      <c r="RFG846" s="257"/>
      <c r="RFH846" s="257"/>
      <c r="RFI846" s="257"/>
      <c r="RFJ846" s="257"/>
      <c r="RFK846" s="257"/>
      <c r="RFL846" s="257"/>
      <c r="RFM846" s="257"/>
      <c r="RFN846" s="257"/>
      <c r="RFO846" s="257"/>
      <c r="RFP846" s="257"/>
      <c r="RFQ846" s="257"/>
      <c r="RFR846" s="257"/>
      <c r="RFS846" s="257"/>
      <c r="RFT846" s="257"/>
      <c r="RFU846" s="257"/>
      <c r="RFV846" s="257"/>
      <c r="RFW846" s="257"/>
      <c r="RFX846" s="257"/>
      <c r="RFY846" s="257"/>
      <c r="RFZ846" s="257"/>
      <c r="RGA846" s="257"/>
      <c r="RGB846" s="257"/>
      <c r="RGC846" s="257"/>
      <c r="RGD846" s="257"/>
      <c r="RGE846" s="257"/>
      <c r="RGF846" s="257"/>
      <c r="RGG846" s="257"/>
      <c r="RGH846" s="257"/>
      <c r="RGI846" s="257"/>
      <c r="RGJ846" s="257"/>
      <c r="RGK846" s="257"/>
      <c r="RGL846" s="257"/>
      <c r="RGM846" s="257"/>
      <c r="RGN846" s="257"/>
      <c r="RGO846" s="257"/>
      <c r="RGP846" s="257"/>
      <c r="RGQ846" s="257"/>
      <c r="RGR846" s="257"/>
      <c r="RGS846" s="257"/>
      <c r="RGT846" s="257"/>
      <c r="RGU846" s="257"/>
      <c r="RGV846" s="257"/>
      <c r="RGW846" s="257"/>
      <c r="RGX846" s="257"/>
      <c r="RGY846" s="257"/>
      <c r="RGZ846" s="257"/>
      <c r="RHA846" s="257"/>
      <c r="RHB846" s="257"/>
      <c r="RHC846" s="257"/>
      <c r="RHD846" s="257"/>
      <c r="RHE846" s="257"/>
      <c r="RHF846" s="257"/>
      <c r="RHG846" s="257"/>
      <c r="RHH846" s="257"/>
      <c r="RHI846" s="257"/>
      <c r="RHJ846" s="257"/>
      <c r="RHK846" s="257"/>
      <c r="RHL846" s="257"/>
      <c r="RHM846" s="257"/>
      <c r="RHN846" s="257"/>
      <c r="RHO846" s="257"/>
      <c r="RHP846" s="257"/>
      <c r="RHQ846" s="257"/>
      <c r="RHR846" s="257"/>
      <c r="RHS846" s="257"/>
      <c r="RHT846" s="257"/>
      <c r="RHU846" s="257"/>
      <c r="RHV846" s="257"/>
      <c r="RHW846" s="257"/>
      <c r="RHX846" s="257"/>
      <c r="RHY846" s="257"/>
      <c r="RHZ846" s="257"/>
      <c r="RIA846" s="257"/>
      <c r="RIB846" s="257"/>
      <c r="RIC846" s="257"/>
      <c r="RID846" s="257"/>
      <c r="RIE846" s="257"/>
      <c r="RIF846" s="257"/>
      <c r="RIG846" s="257"/>
      <c r="RIH846" s="257"/>
      <c r="RII846" s="257"/>
      <c r="RIJ846" s="257"/>
      <c r="RIK846" s="257"/>
      <c r="RIL846" s="257"/>
      <c r="RIM846" s="257"/>
      <c r="RIN846" s="257"/>
      <c r="RIO846" s="257"/>
      <c r="RIP846" s="257"/>
      <c r="RIQ846" s="257"/>
      <c r="RIR846" s="257"/>
      <c r="RIS846" s="257"/>
      <c r="RIT846" s="257"/>
      <c r="RIU846" s="257"/>
      <c r="RIV846" s="257"/>
      <c r="RIW846" s="257"/>
      <c r="RIX846" s="257"/>
      <c r="RIY846" s="257"/>
      <c r="RIZ846" s="257"/>
      <c r="RJA846" s="257"/>
      <c r="RJB846" s="257"/>
      <c r="RJC846" s="257"/>
      <c r="RJD846" s="257"/>
      <c r="RJE846" s="257"/>
      <c r="RJF846" s="257"/>
      <c r="RJG846" s="257"/>
      <c r="RJH846" s="257"/>
      <c r="RJI846" s="257"/>
      <c r="RJJ846" s="257"/>
      <c r="RJK846" s="257"/>
      <c r="RJL846" s="257"/>
      <c r="RJM846" s="257"/>
      <c r="RJN846" s="257"/>
      <c r="RJO846" s="257"/>
      <c r="RJP846" s="257"/>
      <c r="RJQ846" s="257"/>
      <c r="RJR846" s="257"/>
      <c r="RJS846" s="257"/>
      <c r="RJT846" s="257"/>
      <c r="RJU846" s="257"/>
      <c r="RJV846" s="257"/>
      <c r="RJW846" s="257"/>
      <c r="RJX846" s="257"/>
      <c r="RJY846" s="257"/>
      <c r="RJZ846" s="257"/>
      <c r="RKA846" s="257"/>
      <c r="RKB846" s="257"/>
      <c r="RKC846" s="257"/>
      <c r="RKD846" s="257"/>
      <c r="RKE846" s="257"/>
      <c r="RKF846" s="257"/>
      <c r="RKG846" s="257"/>
      <c r="RKH846" s="257"/>
      <c r="RKI846" s="257"/>
      <c r="RKJ846" s="257"/>
      <c r="RKK846" s="257"/>
      <c r="RKL846" s="257"/>
      <c r="RKM846" s="257"/>
      <c r="RKN846" s="257"/>
      <c r="RKO846" s="257"/>
      <c r="RKP846" s="257"/>
      <c r="RKQ846" s="257"/>
      <c r="RKR846" s="257"/>
      <c r="RKS846" s="257"/>
      <c r="RKT846" s="257"/>
      <c r="RKU846" s="257"/>
      <c r="RKV846" s="257"/>
      <c r="RKW846" s="257"/>
      <c r="RKX846" s="257"/>
      <c r="RKY846" s="257"/>
      <c r="RKZ846" s="257"/>
      <c r="RLA846" s="257"/>
      <c r="RLB846" s="257"/>
      <c r="RLC846" s="257"/>
      <c r="RLD846" s="257"/>
      <c r="RLE846" s="257"/>
      <c r="RLF846" s="257"/>
      <c r="RLG846" s="257"/>
      <c r="RLH846" s="257"/>
      <c r="RLI846" s="257"/>
      <c r="RLJ846" s="257"/>
      <c r="RLK846" s="257"/>
      <c r="RLL846" s="257"/>
      <c r="RLM846" s="257"/>
      <c r="RLN846" s="257"/>
      <c r="RLO846" s="257"/>
      <c r="RLP846" s="257"/>
      <c r="RLQ846" s="257"/>
      <c r="RLR846" s="257"/>
      <c r="RLS846" s="257"/>
      <c r="RLT846" s="257"/>
      <c r="RLU846" s="257"/>
      <c r="RLV846" s="257"/>
      <c r="RLW846" s="257"/>
      <c r="RLX846" s="257"/>
      <c r="RLY846" s="257"/>
      <c r="RLZ846" s="257"/>
      <c r="RMA846" s="257"/>
      <c r="RMB846" s="257"/>
      <c r="RMC846" s="257"/>
      <c r="RMD846" s="257"/>
      <c r="RME846" s="257"/>
      <c r="RMF846" s="257"/>
      <c r="RMG846" s="257"/>
      <c r="RMH846" s="257"/>
      <c r="RMI846" s="257"/>
      <c r="RMJ846" s="257"/>
      <c r="RMK846" s="257"/>
      <c r="RML846" s="257"/>
      <c r="RMM846" s="257"/>
      <c r="RMN846" s="257"/>
      <c r="RMO846" s="257"/>
      <c r="RMP846" s="257"/>
      <c r="RMQ846" s="257"/>
      <c r="RMR846" s="257"/>
      <c r="RMS846" s="257"/>
      <c r="RMT846" s="257"/>
      <c r="RMU846" s="257"/>
      <c r="RMV846" s="257"/>
      <c r="RMW846" s="257"/>
      <c r="RMX846" s="257"/>
      <c r="RMY846" s="257"/>
      <c r="RMZ846" s="257"/>
      <c r="RNA846" s="257"/>
      <c r="RNB846" s="257"/>
      <c r="RNC846" s="257"/>
      <c r="RND846" s="257"/>
      <c r="RNE846" s="257"/>
      <c r="RNF846" s="257"/>
      <c r="RNG846" s="257"/>
      <c r="RNH846" s="257"/>
      <c r="RNI846" s="257"/>
      <c r="RNJ846" s="257"/>
      <c r="RNK846" s="257"/>
      <c r="RNL846" s="257"/>
      <c r="RNM846" s="257"/>
      <c r="RNN846" s="257"/>
      <c r="RNO846" s="257"/>
      <c r="RNP846" s="257"/>
      <c r="RNQ846" s="257"/>
      <c r="RNR846" s="257"/>
      <c r="RNS846" s="257"/>
      <c r="RNT846" s="257"/>
      <c r="RNU846" s="257"/>
      <c r="RNV846" s="257"/>
      <c r="RNW846" s="257"/>
      <c r="RNX846" s="257"/>
      <c r="RNY846" s="257"/>
      <c r="RNZ846" s="257"/>
      <c r="ROA846" s="257"/>
      <c r="ROB846" s="257"/>
      <c r="ROC846" s="257"/>
      <c r="ROD846" s="257"/>
      <c r="ROE846" s="257"/>
      <c r="ROF846" s="257"/>
      <c r="ROG846" s="257"/>
      <c r="ROH846" s="257"/>
      <c r="ROI846" s="257"/>
      <c r="ROJ846" s="257"/>
      <c r="ROK846" s="257"/>
      <c r="ROL846" s="257"/>
      <c r="ROM846" s="257"/>
      <c r="RON846" s="257"/>
      <c r="ROO846" s="257"/>
      <c r="ROP846" s="257"/>
      <c r="ROQ846" s="257"/>
      <c r="ROR846" s="257"/>
      <c r="ROS846" s="257"/>
      <c r="ROT846" s="257"/>
      <c r="ROU846" s="257"/>
      <c r="ROV846" s="257"/>
      <c r="ROW846" s="257"/>
      <c r="ROX846" s="257"/>
      <c r="ROY846" s="257"/>
      <c r="ROZ846" s="257"/>
      <c r="RPA846" s="257"/>
      <c r="RPB846" s="257"/>
      <c r="RPC846" s="257"/>
      <c r="RPD846" s="257"/>
      <c r="RPE846" s="257"/>
      <c r="RPF846" s="257"/>
      <c r="RPG846" s="257"/>
      <c r="RPH846" s="257"/>
      <c r="RPI846" s="257"/>
      <c r="RPJ846" s="257"/>
      <c r="RPK846" s="257"/>
      <c r="RPL846" s="257"/>
      <c r="RPM846" s="257"/>
      <c r="RPN846" s="257"/>
      <c r="RPO846" s="257"/>
      <c r="RPP846" s="257"/>
      <c r="RPQ846" s="257"/>
      <c r="RPR846" s="257"/>
      <c r="RPS846" s="257"/>
      <c r="RPT846" s="257"/>
      <c r="RPU846" s="257"/>
      <c r="RPV846" s="257"/>
      <c r="RPW846" s="257"/>
      <c r="RPX846" s="257"/>
      <c r="RPY846" s="257"/>
      <c r="RPZ846" s="257"/>
      <c r="RQA846" s="257"/>
      <c r="RQB846" s="257"/>
      <c r="RQC846" s="257"/>
      <c r="RQD846" s="257"/>
      <c r="RQE846" s="257"/>
      <c r="RQF846" s="257"/>
      <c r="RQG846" s="257"/>
      <c r="RQH846" s="257"/>
      <c r="RQI846" s="257"/>
      <c r="RQJ846" s="257"/>
      <c r="RQK846" s="257"/>
      <c r="RQL846" s="257"/>
      <c r="RQM846" s="257"/>
      <c r="RQN846" s="257"/>
      <c r="RQO846" s="257"/>
      <c r="RQP846" s="257"/>
      <c r="RQQ846" s="257"/>
      <c r="RQR846" s="257"/>
      <c r="RQS846" s="257"/>
      <c r="RQT846" s="257"/>
      <c r="RQU846" s="257"/>
      <c r="RQV846" s="257"/>
      <c r="RQW846" s="257"/>
      <c r="RQX846" s="257"/>
      <c r="RQY846" s="257"/>
      <c r="RQZ846" s="257"/>
      <c r="RRA846" s="257"/>
      <c r="RRB846" s="257"/>
      <c r="RRC846" s="257"/>
      <c r="RRD846" s="257"/>
      <c r="RRE846" s="257"/>
      <c r="RRF846" s="257"/>
      <c r="RRG846" s="257"/>
      <c r="RRH846" s="257"/>
      <c r="RRI846" s="257"/>
      <c r="RRJ846" s="257"/>
      <c r="RRK846" s="257"/>
      <c r="RRL846" s="257"/>
      <c r="RRM846" s="257"/>
      <c r="RRN846" s="257"/>
      <c r="RRO846" s="257"/>
      <c r="RRP846" s="257"/>
      <c r="RRQ846" s="257"/>
      <c r="RRR846" s="257"/>
      <c r="RRS846" s="257"/>
      <c r="RRT846" s="257"/>
      <c r="RRU846" s="257"/>
      <c r="RRV846" s="257"/>
      <c r="RRW846" s="257"/>
      <c r="RRX846" s="257"/>
      <c r="RRY846" s="257"/>
      <c r="RRZ846" s="257"/>
      <c r="RSA846" s="257"/>
      <c r="RSB846" s="257"/>
      <c r="RSC846" s="257"/>
      <c r="RSD846" s="257"/>
      <c r="RSE846" s="257"/>
      <c r="RSF846" s="257"/>
      <c r="RSG846" s="257"/>
      <c r="RSH846" s="257"/>
      <c r="RSI846" s="257"/>
      <c r="RSJ846" s="257"/>
      <c r="RSK846" s="257"/>
      <c r="RSL846" s="257"/>
      <c r="RSM846" s="257"/>
      <c r="RSN846" s="257"/>
      <c r="RSO846" s="257"/>
      <c r="RSP846" s="257"/>
      <c r="RSQ846" s="257"/>
      <c r="RSR846" s="257"/>
      <c r="RSS846" s="257"/>
      <c r="RST846" s="257"/>
      <c r="RSU846" s="257"/>
      <c r="RSV846" s="257"/>
      <c r="RSW846" s="257"/>
      <c r="RSX846" s="257"/>
      <c r="RSY846" s="257"/>
      <c r="RSZ846" s="257"/>
      <c r="RTA846" s="257"/>
      <c r="RTB846" s="257"/>
      <c r="RTC846" s="257"/>
      <c r="RTD846" s="257"/>
      <c r="RTE846" s="257"/>
      <c r="RTF846" s="257"/>
      <c r="RTG846" s="257"/>
      <c r="RTH846" s="257"/>
      <c r="RTI846" s="257"/>
      <c r="RTJ846" s="257"/>
      <c r="RTK846" s="257"/>
      <c r="RTL846" s="257"/>
      <c r="RTM846" s="257"/>
      <c r="RTN846" s="257"/>
      <c r="RTO846" s="257"/>
      <c r="RTP846" s="257"/>
      <c r="RTQ846" s="257"/>
      <c r="RTR846" s="257"/>
      <c r="RTS846" s="257"/>
      <c r="RTT846" s="257"/>
      <c r="RTU846" s="257"/>
      <c r="RTV846" s="257"/>
      <c r="RTW846" s="257"/>
      <c r="RTX846" s="257"/>
      <c r="RTY846" s="257"/>
      <c r="RTZ846" s="257"/>
      <c r="RUA846" s="257"/>
      <c r="RUB846" s="257"/>
      <c r="RUC846" s="257"/>
      <c r="RUD846" s="257"/>
      <c r="RUE846" s="257"/>
      <c r="RUF846" s="257"/>
      <c r="RUG846" s="257"/>
      <c r="RUH846" s="257"/>
      <c r="RUI846" s="257"/>
      <c r="RUJ846" s="257"/>
      <c r="RUK846" s="257"/>
      <c r="RUL846" s="257"/>
      <c r="RUM846" s="257"/>
      <c r="RUN846" s="257"/>
      <c r="RUO846" s="257"/>
      <c r="RUP846" s="257"/>
      <c r="RUQ846" s="257"/>
      <c r="RUR846" s="257"/>
      <c r="RUS846" s="257"/>
      <c r="RUT846" s="257"/>
      <c r="RUU846" s="257"/>
      <c r="RUV846" s="257"/>
      <c r="RUW846" s="257"/>
      <c r="RUX846" s="257"/>
      <c r="RUY846" s="257"/>
      <c r="RUZ846" s="257"/>
      <c r="RVA846" s="257"/>
      <c r="RVB846" s="257"/>
      <c r="RVC846" s="257"/>
      <c r="RVD846" s="257"/>
      <c r="RVE846" s="257"/>
      <c r="RVF846" s="257"/>
      <c r="RVG846" s="257"/>
      <c r="RVH846" s="257"/>
      <c r="RVI846" s="257"/>
      <c r="RVJ846" s="257"/>
      <c r="RVK846" s="257"/>
      <c r="RVL846" s="257"/>
      <c r="RVM846" s="257"/>
      <c r="RVN846" s="257"/>
      <c r="RVO846" s="257"/>
      <c r="RVP846" s="257"/>
      <c r="RVQ846" s="257"/>
      <c r="RVR846" s="257"/>
      <c r="RVS846" s="257"/>
      <c r="RVT846" s="257"/>
      <c r="RVU846" s="257"/>
      <c r="RVV846" s="257"/>
      <c r="RVW846" s="257"/>
      <c r="RVX846" s="257"/>
      <c r="RVY846" s="257"/>
      <c r="RVZ846" s="257"/>
      <c r="RWA846" s="257"/>
      <c r="RWB846" s="257"/>
      <c r="RWC846" s="257"/>
      <c r="RWD846" s="257"/>
      <c r="RWE846" s="257"/>
      <c r="RWF846" s="257"/>
      <c r="RWG846" s="257"/>
      <c r="RWH846" s="257"/>
      <c r="RWI846" s="257"/>
      <c r="RWJ846" s="257"/>
      <c r="RWK846" s="257"/>
      <c r="RWL846" s="257"/>
      <c r="RWM846" s="257"/>
      <c r="RWN846" s="257"/>
      <c r="RWO846" s="257"/>
      <c r="RWP846" s="257"/>
      <c r="RWQ846" s="257"/>
      <c r="RWR846" s="257"/>
      <c r="RWS846" s="257"/>
      <c r="RWT846" s="257"/>
      <c r="RWU846" s="257"/>
      <c r="RWV846" s="257"/>
      <c r="RWW846" s="257"/>
      <c r="RWX846" s="257"/>
      <c r="RWY846" s="257"/>
      <c r="RWZ846" s="257"/>
      <c r="RXA846" s="257"/>
      <c r="RXB846" s="257"/>
      <c r="RXC846" s="257"/>
      <c r="RXD846" s="257"/>
      <c r="RXE846" s="257"/>
      <c r="RXF846" s="257"/>
      <c r="RXG846" s="257"/>
      <c r="RXH846" s="257"/>
      <c r="RXI846" s="257"/>
      <c r="RXJ846" s="257"/>
      <c r="RXK846" s="257"/>
      <c r="RXL846" s="257"/>
      <c r="RXM846" s="257"/>
      <c r="RXN846" s="257"/>
      <c r="RXO846" s="257"/>
      <c r="RXP846" s="257"/>
      <c r="RXQ846" s="257"/>
      <c r="RXR846" s="257"/>
      <c r="RXS846" s="257"/>
      <c r="RXT846" s="257"/>
      <c r="RXU846" s="257"/>
      <c r="RXV846" s="257"/>
      <c r="RXW846" s="257"/>
      <c r="RXX846" s="257"/>
      <c r="RXY846" s="257"/>
      <c r="RXZ846" s="257"/>
      <c r="RYA846" s="257"/>
      <c r="RYB846" s="257"/>
      <c r="RYC846" s="257"/>
      <c r="RYD846" s="257"/>
      <c r="RYE846" s="257"/>
      <c r="RYF846" s="257"/>
      <c r="RYG846" s="257"/>
      <c r="RYH846" s="257"/>
      <c r="RYI846" s="257"/>
      <c r="RYJ846" s="257"/>
      <c r="RYK846" s="257"/>
      <c r="RYL846" s="257"/>
      <c r="RYM846" s="257"/>
      <c r="RYN846" s="257"/>
      <c r="RYO846" s="257"/>
      <c r="RYP846" s="257"/>
      <c r="RYQ846" s="257"/>
      <c r="RYR846" s="257"/>
      <c r="RYS846" s="257"/>
      <c r="RYT846" s="257"/>
      <c r="RYU846" s="257"/>
      <c r="RYV846" s="257"/>
      <c r="RYW846" s="257"/>
      <c r="RYX846" s="257"/>
      <c r="RYY846" s="257"/>
      <c r="RYZ846" s="257"/>
      <c r="RZA846" s="257"/>
      <c r="RZB846" s="257"/>
      <c r="RZC846" s="257"/>
      <c r="RZD846" s="257"/>
      <c r="RZE846" s="257"/>
      <c r="RZF846" s="257"/>
      <c r="RZG846" s="257"/>
      <c r="RZH846" s="257"/>
      <c r="RZI846" s="257"/>
      <c r="RZJ846" s="257"/>
      <c r="RZK846" s="257"/>
      <c r="RZL846" s="257"/>
      <c r="RZM846" s="257"/>
      <c r="RZN846" s="257"/>
      <c r="RZO846" s="257"/>
      <c r="RZP846" s="257"/>
      <c r="RZQ846" s="257"/>
      <c r="RZR846" s="257"/>
      <c r="RZS846" s="257"/>
      <c r="RZT846" s="257"/>
      <c r="RZU846" s="257"/>
      <c r="RZV846" s="257"/>
      <c r="RZW846" s="257"/>
      <c r="RZX846" s="257"/>
      <c r="RZY846" s="257"/>
      <c r="RZZ846" s="257"/>
      <c r="SAA846" s="257"/>
      <c r="SAB846" s="257"/>
      <c r="SAC846" s="257"/>
      <c r="SAD846" s="257"/>
      <c r="SAE846" s="257"/>
      <c r="SAF846" s="257"/>
      <c r="SAG846" s="257"/>
      <c r="SAH846" s="257"/>
      <c r="SAI846" s="257"/>
      <c r="SAJ846" s="257"/>
      <c r="SAK846" s="257"/>
      <c r="SAL846" s="257"/>
      <c r="SAM846" s="257"/>
      <c r="SAN846" s="257"/>
      <c r="SAO846" s="257"/>
      <c r="SAP846" s="257"/>
      <c r="SAQ846" s="257"/>
      <c r="SAR846" s="257"/>
      <c r="SAS846" s="257"/>
      <c r="SAT846" s="257"/>
      <c r="SAU846" s="257"/>
      <c r="SAV846" s="257"/>
      <c r="SAW846" s="257"/>
      <c r="SAX846" s="257"/>
      <c r="SAY846" s="257"/>
      <c r="SAZ846" s="257"/>
      <c r="SBA846" s="257"/>
      <c r="SBB846" s="257"/>
      <c r="SBC846" s="257"/>
      <c r="SBD846" s="257"/>
      <c r="SBE846" s="257"/>
      <c r="SBF846" s="257"/>
      <c r="SBG846" s="257"/>
      <c r="SBH846" s="257"/>
      <c r="SBI846" s="257"/>
      <c r="SBJ846" s="257"/>
      <c r="SBK846" s="257"/>
      <c r="SBL846" s="257"/>
      <c r="SBM846" s="257"/>
      <c r="SBN846" s="257"/>
      <c r="SBO846" s="257"/>
      <c r="SBP846" s="257"/>
      <c r="SBQ846" s="257"/>
      <c r="SBR846" s="257"/>
      <c r="SBS846" s="257"/>
      <c r="SBT846" s="257"/>
      <c r="SBU846" s="257"/>
      <c r="SBV846" s="257"/>
      <c r="SBW846" s="257"/>
      <c r="SBX846" s="257"/>
      <c r="SBY846" s="257"/>
      <c r="SBZ846" s="257"/>
      <c r="SCA846" s="257"/>
      <c r="SCB846" s="257"/>
      <c r="SCC846" s="257"/>
      <c r="SCD846" s="257"/>
      <c r="SCE846" s="257"/>
      <c r="SCF846" s="257"/>
      <c r="SCG846" s="257"/>
      <c r="SCH846" s="257"/>
      <c r="SCI846" s="257"/>
      <c r="SCJ846" s="257"/>
      <c r="SCK846" s="257"/>
      <c r="SCL846" s="257"/>
      <c r="SCM846" s="257"/>
      <c r="SCN846" s="257"/>
      <c r="SCO846" s="257"/>
      <c r="SCP846" s="257"/>
      <c r="SCQ846" s="257"/>
      <c r="SCR846" s="257"/>
      <c r="SCS846" s="257"/>
      <c r="SCT846" s="257"/>
      <c r="SCU846" s="257"/>
      <c r="SCV846" s="257"/>
      <c r="SCW846" s="257"/>
      <c r="SCX846" s="257"/>
      <c r="SCY846" s="257"/>
      <c r="SCZ846" s="257"/>
      <c r="SDA846" s="257"/>
      <c r="SDB846" s="257"/>
      <c r="SDC846" s="257"/>
      <c r="SDD846" s="257"/>
      <c r="SDE846" s="257"/>
      <c r="SDF846" s="257"/>
      <c r="SDG846" s="257"/>
      <c r="SDH846" s="257"/>
      <c r="SDI846" s="257"/>
      <c r="SDJ846" s="257"/>
      <c r="SDK846" s="257"/>
      <c r="SDL846" s="257"/>
      <c r="SDM846" s="257"/>
      <c r="SDN846" s="257"/>
      <c r="SDO846" s="257"/>
      <c r="SDP846" s="257"/>
      <c r="SDQ846" s="257"/>
      <c r="SDR846" s="257"/>
      <c r="SDS846" s="257"/>
      <c r="SDT846" s="257"/>
      <c r="SDU846" s="257"/>
      <c r="SDV846" s="257"/>
      <c r="SDW846" s="257"/>
      <c r="SDX846" s="257"/>
      <c r="SDY846" s="257"/>
      <c r="SDZ846" s="257"/>
      <c r="SEA846" s="257"/>
      <c r="SEB846" s="257"/>
      <c r="SEC846" s="257"/>
      <c r="SED846" s="257"/>
      <c r="SEE846" s="257"/>
      <c r="SEF846" s="257"/>
      <c r="SEG846" s="257"/>
      <c r="SEH846" s="257"/>
      <c r="SEI846" s="257"/>
      <c r="SEJ846" s="257"/>
      <c r="SEK846" s="257"/>
      <c r="SEL846" s="257"/>
      <c r="SEM846" s="257"/>
      <c r="SEN846" s="257"/>
      <c r="SEO846" s="257"/>
      <c r="SEP846" s="257"/>
      <c r="SEQ846" s="257"/>
      <c r="SER846" s="257"/>
      <c r="SES846" s="257"/>
      <c r="SET846" s="257"/>
      <c r="SEU846" s="257"/>
      <c r="SEV846" s="257"/>
      <c r="SEW846" s="257"/>
      <c r="SEX846" s="257"/>
      <c r="SEY846" s="257"/>
      <c r="SEZ846" s="257"/>
      <c r="SFA846" s="257"/>
      <c r="SFB846" s="257"/>
      <c r="SFC846" s="257"/>
      <c r="SFD846" s="257"/>
      <c r="SFE846" s="257"/>
      <c r="SFF846" s="257"/>
      <c r="SFG846" s="257"/>
      <c r="SFH846" s="257"/>
      <c r="SFI846" s="257"/>
      <c r="SFJ846" s="257"/>
      <c r="SFK846" s="257"/>
      <c r="SFL846" s="257"/>
      <c r="SFM846" s="257"/>
      <c r="SFN846" s="257"/>
      <c r="SFO846" s="257"/>
      <c r="SFP846" s="257"/>
      <c r="SFQ846" s="257"/>
      <c r="SFR846" s="257"/>
      <c r="SFS846" s="257"/>
      <c r="SFT846" s="257"/>
      <c r="SFU846" s="257"/>
      <c r="SFV846" s="257"/>
      <c r="SFW846" s="257"/>
      <c r="SFX846" s="257"/>
      <c r="SFY846" s="257"/>
      <c r="SFZ846" s="257"/>
      <c r="SGA846" s="257"/>
      <c r="SGB846" s="257"/>
      <c r="SGC846" s="257"/>
      <c r="SGD846" s="257"/>
      <c r="SGE846" s="257"/>
      <c r="SGF846" s="257"/>
      <c r="SGG846" s="257"/>
      <c r="SGH846" s="257"/>
      <c r="SGI846" s="257"/>
      <c r="SGJ846" s="257"/>
      <c r="SGK846" s="257"/>
      <c r="SGL846" s="257"/>
      <c r="SGM846" s="257"/>
      <c r="SGN846" s="257"/>
      <c r="SGO846" s="257"/>
      <c r="SGP846" s="257"/>
      <c r="SGQ846" s="257"/>
      <c r="SGR846" s="257"/>
      <c r="SGS846" s="257"/>
      <c r="SGT846" s="257"/>
      <c r="SGU846" s="257"/>
      <c r="SGV846" s="257"/>
      <c r="SGW846" s="257"/>
      <c r="SGX846" s="257"/>
      <c r="SGY846" s="257"/>
      <c r="SGZ846" s="257"/>
      <c r="SHA846" s="257"/>
      <c r="SHB846" s="257"/>
      <c r="SHC846" s="257"/>
      <c r="SHD846" s="257"/>
      <c r="SHE846" s="257"/>
      <c r="SHF846" s="257"/>
      <c r="SHG846" s="257"/>
      <c r="SHH846" s="257"/>
      <c r="SHI846" s="257"/>
      <c r="SHJ846" s="257"/>
      <c r="SHK846" s="257"/>
      <c r="SHL846" s="257"/>
      <c r="SHM846" s="257"/>
      <c r="SHN846" s="257"/>
      <c r="SHO846" s="257"/>
      <c r="SHP846" s="257"/>
      <c r="SHQ846" s="257"/>
      <c r="SHR846" s="257"/>
      <c r="SHS846" s="257"/>
      <c r="SHT846" s="257"/>
      <c r="SHU846" s="257"/>
      <c r="SHV846" s="257"/>
      <c r="SHW846" s="257"/>
      <c r="SHX846" s="257"/>
      <c r="SHY846" s="257"/>
      <c r="SHZ846" s="257"/>
      <c r="SIA846" s="257"/>
      <c r="SIB846" s="257"/>
      <c r="SIC846" s="257"/>
      <c r="SID846" s="257"/>
      <c r="SIE846" s="257"/>
      <c r="SIF846" s="257"/>
      <c r="SIG846" s="257"/>
      <c r="SIH846" s="257"/>
      <c r="SII846" s="257"/>
      <c r="SIJ846" s="257"/>
      <c r="SIK846" s="257"/>
      <c r="SIL846" s="257"/>
      <c r="SIM846" s="257"/>
      <c r="SIN846" s="257"/>
      <c r="SIO846" s="257"/>
      <c r="SIP846" s="257"/>
      <c r="SIQ846" s="257"/>
      <c r="SIR846" s="257"/>
      <c r="SIS846" s="257"/>
      <c r="SIT846" s="257"/>
      <c r="SIU846" s="257"/>
      <c r="SIV846" s="257"/>
      <c r="SIW846" s="257"/>
      <c r="SIX846" s="257"/>
      <c r="SIY846" s="257"/>
      <c r="SIZ846" s="257"/>
      <c r="SJA846" s="257"/>
      <c r="SJB846" s="257"/>
      <c r="SJC846" s="257"/>
      <c r="SJD846" s="257"/>
      <c r="SJE846" s="257"/>
      <c r="SJF846" s="257"/>
      <c r="SJG846" s="257"/>
      <c r="SJH846" s="257"/>
      <c r="SJI846" s="257"/>
      <c r="SJJ846" s="257"/>
      <c r="SJK846" s="257"/>
      <c r="SJL846" s="257"/>
      <c r="SJM846" s="257"/>
      <c r="SJN846" s="257"/>
      <c r="SJO846" s="257"/>
      <c r="SJP846" s="257"/>
      <c r="SJQ846" s="257"/>
      <c r="SJR846" s="257"/>
      <c r="SJS846" s="257"/>
      <c r="SJT846" s="257"/>
      <c r="SJU846" s="257"/>
      <c r="SJV846" s="257"/>
      <c r="SJW846" s="257"/>
      <c r="SJX846" s="257"/>
      <c r="SJY846" s="257"/>
      <c r="SJZ846" s="257"/>
      <c r="SKA846" s="257"/>
      <c r="SKB846" s="257"/>
      <c r="SKC846" s="257"/>
      <c r="SKD846" s="257"/>
      <c r="SKE846" s="257"/>
      <c r="SKF846" s="257"/>
      <c r="SKG846" s="257"/>
      <c r="SKH846" s="257"/>
      <c r="SKI846" s="257"/>
      <c r="SKJ846" s="257"/>
      <c r="SKK846" s="257"/>
      <c r="SKL846" s="257"/>
      <c r="SKM846" s="257"/>
      <c r="SKN846" s="257"/>
      <c r="SKO846" s="257"/>
      <c r="SKP846" s="257"/>
      <c r="SKQ846" s="257"/>
      <c r="SKR846" s="257"/>
      <c r="SKS846" s="257"/>
      <c r="SKT846" s="257"/>
      <c r="SKU846" s="257"/>
      <c r="SKV846" s="257"/>
      <c r="SKW846" s="257"/>
      <c r="SKX846" s="257"/>
      <c r="SKY846" s="257"/>
      <c r="SKZ846" s="257"/>
      <c r="SLA846" s="257"/>
      <c r="SLB846" s="257"/>
      <c r="SLC846" s="257"/>
      <c r="SLD846" s="257"/>
      <c r="SLE846" s="257"/>
      <c r="SLF846" s="257"/>
      <c r="SLG846" s="257"/>
      <c r="SLH846" s="257"/>
      <c r="SLI846" s="257"/>
      <c r="SLJ846" s="257"/>
      <c r="SLK846" s="257"/>
      <c r="SLL846" s="257"/>
      <c r="SLM846" s="257"/>
      <c r="SLN846" s="257"/>
      <c r="SLO846" s="257"/>
      <c r="SLP846" s="257"/>
      <c r="SLQ846" s="257"/>
      <c r="SLR846" s="257"/>
      <c r="SLS846" s="257"/>
      <c r="SLT846" s="257"/>
      <c r="SLU846" s="257"/>
      <c r="SLV846" s="257"/>
      <c r="SLW846" s="257"/>
      <c r="SLX846" s="257"/>
      <c r="SLY846" s="257"/>
      <c r="SLZ846" s="257"/>
      <c r="SMA846" s="257"/>
      <c r="SMB846" s="257"/>
      <c r="SMC846" s="257"/>
      <c r="SMD846" s="257"/>
      <c r="SME846" s="257"/>
      <c r="SMF846" s="257"/>
      <c r="SMG846" s="257"/>
      <c r="SMH846" s="257"/>
      <c r="SMI846" s="257"/>
      <c r="SMJ846" s="257"/>
      <c r="SMK846" s="257"/>
      <c r="SML846" s="257"/>
      <c r="SMM846" s="257"/>
      <c r="SMN846" s="257"/>
      <c r="SMO846" s="257"/>
      <c r="SMP846" s="257"/>
      <c r="SMQ846" s="257"/>
      <c r="SMR846" s="257"/>
      <c r="SMS846" s="257"/>
      <c r="SMT846" s="257"/>
      <c r="SMU846" s="257"/>
      <c r="SMV846" s="257"/>
      <c r="SMW846" s="257"/>
      <c r="SMX846" s="257"/>
      <c r="SMY846" s="257"/>
      <c r="SMZ846" s="257"/>
      <c r="SNA846" s="257"/>
      <c r="SNB846" s="257"/>
      <c r="SNC846" s="257"/>
      <c r="SND846" s="257"/>
      <c r="SNE846" s="257"/>
      <c r="SNF846" s="257"/>
      <c r="SNG846" s="257"/>
      <c r="SNH846" s="257"/>
      <c r="SNI846" s="257"/>
      <c r="SNJ846" s="257"/>
      <c r="SNK846" s="257"/>
      <c r="SNL846" s="257"/>
      <c r="SNM846" s="257"/>
      <c r="SNN846" s="257"/>
      <c r="SNO846" s="257"/>
      <c r="SNP846" s="257"/>
      <c r="SNQ846" s="257"/>
      <c r="SNR846" s="257"/>
      <c r="SNS846" s="257"/>
      <c r="SNT846" s="257"/>
      <c r="SNU846" s="257"/>
      <c r="SNV846" s="257"/>
      <c r="SNW846" s="257"/>
      <c r="SNX846" s="257"/>
      <c r="SNY846" s="257"/>
      <c r="SNZ846" s="257"/>
      <c r="SOA846" s="257"/>
      <c r="SOB846" s="257"/>
      <c r="SOC846" s="257"/>
      <c r="SOD846" s="257"/>
      <c r="SOE846" s="257"/>
      <c r="SOF846" s="257"/>
      <c r="SOG846" s="257"/>
      <c r="SOH846" s="257"/>
      <c r="SOI846" s="257"/>
      <c r="SOJ846" s="257"/>
      <c r="SOK846" s="257"/>
      <c r="SOL846" s="257"/>
      <c r="SOM846" s="257"/>
      <c r="SON846" s="257"/>
      <c r="SOO846" s="257"/>
      <c r="SOP846" s="257"/>
      <c r="SOQ846" s="257"/>
      <c r="SOR846" s="257"/>
      <c r="SOS846" s="257"/>
      <c r="SOT846" s="257"/>
      <c r="SOU846" s="257"/>
      <c r="SOV846" s="257"/>
      <c r="SOW846" s="257"/>
      <c r="SOX846" s="257"/>
      <c r="SOY846" s="257"/>
      <c r="SOZ846" s="257"/>
      <c r="SPA846" s="257"/>
      <c r="SPB846" s="257"/>
      <c r="SPC846" s="257"/>
      <c r="SPD846" s="257"/>
      <c r="SPE846" s="257"/>
      <c r="SPF846" s="257"/>
      <c r="SPG846" s="257"/>
      <c r="SPH846" s="257"/>
      <c r="SPI846" s="257"/>
      <c r="SPJ846" s="257"/>
      <c r="SPK846" s="257"/>
      <c r="SPL846" s="257"/>
      <c r="SPM846" s="257"/>
      <c r="SPN846" s="257"/>
      <c r="SPO846" s="257"/>
      <c r="SPP846" s="257"/>
      <c r="SPQ846" s="257"/>
      <c r="SPR846" s="257"/>
      <c r="SPS846" s="257"/>
      <c r="SPT846" s="257"/>
      <c r="SPU846" s="257"/>
      <c r="SPV846" s="257"/>
      <c r="SPW846" s="257"/>
      <c r="SPX846" s="257"/>
      <c r="SPY846" s="257"/>
      <c r="SPZ846" s="257"/>
      <c r="SQA846" s="257"/>
      <c r="SQB846" s="257"/>
      <c r="SQC846" s="257"/>
      <c r="SQD846" s="257"/>
      <c r="SQE846" s="257"/>
      <c r="SQF846" s="257"/>
      <c r="SQG846" s="257"/>
      <c r="SQH846" s="257"/>
      <c r="SQI846" s="257"/>
      <c r="SQJ846" s="257"/>
      <c r="SQK846" s="257"/>
      <c r="SQL846" s="257"/>
      <c r="SQM846" s="257"/>
      <c r="SQN846" s="257"/>
      <c r="SQO846" s="257"/>
      <c r="SQP846" s="257"/>
      <c r="SQQ846" s="257"/>
      <c r="SQR846" s="257"/>
      <c r="SQS846" s="257"/>
      <c r="SQT846" s="257"/>
      <c r="SQU846" s="257"/>
      <c r="SQV846" s="257"/>
      <c r="SQW846" s="257"/>
      <c r="SQX846" s="257"/>
      <c r="SQY846" s="257"/>
      <c r="SQZ846" s="257"/>
      <c r="SRA846" s="257"/>
      <c r="SRB846" s="257"/>
      <c r="SRC846" s="257"/>
      <c r="SRD846" s="257"/>
      <c r="SRE846" s="257"/>
      <c r="SRF846" s="257"/>
      <c r="SRG846" s="257"/>
      <c r="SRH846" s="257"/>
      <c r="SRI846" s="257"/>
      <c r="SRJ846" s="257"/>
      <c r="SRK846" s="257"/>
      <c r="SRL846" s="257"/>
      <c r="SRM846" s="257"/>
      <c r="SRN846" s="257"/>
      <c r="SRO846" s="257"/>
      <c r="SRP846" s="257"/>
      <c r="SRQ846" s="257"/>
      <c r="SRR846" s="257"/>
      <c r="SRS846" s="257"/>
      <c r="SRT846" s="257"/>
      <c r="SRU846" s="257"/>
      <c r="SRV846" s="257"/>
      <c r="SRW846" s="257"/>
      <c r="SRX846" s="257"/>
      <c r="SRY846" s="257"/>
      <c r="SRZ846" s="257"/>
      <c r="SSA846" s="257"/>
      <c r="SSB846" s="257"/>
      <c r="SSC846" s="257"/>
      <c r="SSD846" s="257"/>
      <c r="SSE846" s="257"/>
      <c r="SSF846" s="257"/>
      <c r="SSG846" s="257"/>
      <c r="SSH846" s="257"/>
      <c r="SSI846" s="257"/>
      <c r="SSJ846" s="257"/>
      <c r="SSK846" s="257"/>
      <c r="SSL846" s="257"/>
      <c r="SSM846" s="257"/>
      <c r="SSN846" s="257"/>
      <c r="SSO846" s="257"/>
      <c r="SSP846" s="257"/>
      <c r="SSQ846" s="257"/>
      <c r="SSR846" s="257"/>
      <c r="SSS846" s="257"/>
      <c r="SST846" s="257"/>
      <c r="SSU846" s="257"/>
      <c r="SSV846" s="257"/>
      <c r="SSW846" s="257"/>
      <c r="SSX846" s="257"/>
      <c r="SSY846" s="257"/>
      <c r="SSZ846" s="257"/>
      <c r="STA846" s="257"/>
      <c r="STB846" s="257"/>
      <c r="STC846" s="257"/>
      <c r="STD846" s="257"/>
      <c r="STE846" s="257"/>
      <c r="STF846" s="257"/>
      <c r="STG846" s="257"/>
      <c r="STH846" s="257"/>
      <c r="STI846" s="257"/>
      <c r="STJ846" s="257"/>
      <c r="STK846" s="257"/>
      <c r="STL846" s="257"/>
      <c r="STM846" s="257"/>
      <c r="STN846" s="257"/>
      <c r="STO846" s="257"/>
      <c r="STP846" s="257"/>
      <c r="STQ846" s="257"/>
      <c r="STR846" s="257"/>
      <c r="STS846" s="257"/>
      <c r="STT846" s="257"/>
      <c r="STU846" s="257"/>
      <c r="STV846" s="257"/>
      <c r="STW846" s="257"/>
      <c r="STX846" s="257"/>
      <c r="STY846" s="257"/>
      <c r="STZ846" s="257"/>
      <c r="SUA846" s="257"/>
      <c r="SUB846" s="257"/>
      <c r="SUC846" s="257"/>
      <c r="SUD846" s="257"/>
      <c r="SUE846" s="257"/>
      <c r="SUF846" s="257"/>
      <c r="SUG846" s="257"/>
      <c r="SUH846" s="257"/>
      <c r="SUI846" s="257"/>
      <c r="SUJ846" s="257"/>
      <c r="SUK846" s="257"/>
      <c r="SUL846" s="257"/>
      <c r="SUM846" s="257"/>
      <c r="SUN846" s="257"/>
      <c r="SUO846" s="257"/>
      <c r="SUP846" s="257"/>
      <c r="SUQ846" s="257"/>
      <c r="SUR846" s="257"/>
      <c r="SUS846" s="257"/>
      <c r="SUT846" s="257"/>
      <c r="SUU846" s="257"/>
      <c r="SUV846" s="257"/>
      <c r="SUW846" s="257"/>
      <c r="SUX846" s="257"/>
      <c r="SUY846" s="257"/>
      <c r="SUZ846" s="257"/>
      <c r="SVA846" s="257"/>
      <c r="SVB846" s="257"/>
      <c r="SVC846" s="257"/>
      <c r="SVD846" s="257"/>
      <c r="SVE846" s="257"/>
      <c r="SVF846" s="257"/>
      <c r="SVG846" s="257"/>
      <c r="SVH846" s="257"/>
      <c r="SVI846" s="257"/>
      <c r="SVJ846" s="257"/>
      <c r="SVK846" s="257"/>
      <c r="SVL846" s="257"/>
      <c r="SVM846" s="257"/>
      <c r="SVN846" s="257"/>
      <c r="SVO846" s="257"/>
      <c r="SVP846" s="257"/>
      <c r="SVQ846" s="257"/>
      <c r="SVR846" s="257"/>
      <c r="SVS846" s="257"/>
      <c r="SVT846" s="257"/>
      <c r="SVU846" s="257"/>
      <c r="SVV846" s="257"/>
      <c r="SVW846" s="257"/>
      <c r="SVX846" s="257"/>
      <c r="SVY846" s="257"/>
      <c r="SVZ846" s="257"/>
      <c r="SWA846" s="257"/>
      <c r="SWB846" s="257"/>
      <c r="SWC846" s="257"/>
      <c r="SWD846" s="257"/>
      <c r="SWE846" s="257"/>
      <c r="SWF846" s="257"/>
      <c r="SWG846" s="257"/>
      <c r="SWH846" s="257"/>
      <c r="SWI846" s="257"/>
      <c r="SWJ846" s="257"/>
      <c r="SWK846" s="257"/>
      <c r="SWL846" s="257"/>
      <c r="SWM846" s="257"/>
      <c r="SWN846" s="257"/>
      <c r="SWO846" s="257"/>
      <c r="SWP846" s="257"/>
      <c r="SWQ846" s="257"/>
      <c r="SWR846" s="257"/>
      <c r="SWS846" s="257"/>
      <c r="SWT846" s="257"/>
      <c r="SWU846" s="257"/>
      <c r="SWV846" s="257"/>
      <c r="SWW846" s="257"/>
      <c r="SWX846" s="257"/>
      <c r="SWY846" s="257"/>
      <c r="SWZ846" s="257"/>
      <c r="SXA846" s="257"/>
      <c r="SXB846" s="257"/>
      <c r="SXC846" s="257"/>
      <c r="SXD846" s="257"/>
      <c r="SXE846" s="257"/>
      <c r="SXF846" s="257"/>
      <c r="SXG846" s="257"/>
      <c r="SXH846" s="257"/>
      <c r="SXI846" s="257"/>
      <c r="SXJ846" s="257"/>
      <c r="SXK846" s="257"/>
      <c r="SXL846" s="257"/>
      <c r="SXM846" s="257"/>
      <c r="SXN846" s="257"/>
      <c r="SXO846" s="257"/>
      <c r="SXP846" s="257"/>
      <c r="SXQ846" s="257"/>
      <c r="SXR846" s="257"/>
      <c r="SXS846" s="257"/>
      <c r="SXT846" s="257"/>
      <c r="SXU846" s="257"/>
      <c r="SXV846" s="257"/>
      <c r="SXW846" s="257"/>
      <c r="SXX846" s="257"/>
      <c r="SXY846" s="257"/>
      <c r="SXZ846" s="257"/>
      <c r="SYA846" s="257"/>
      <c r="SYB846" s="257"/>
      <c r="SYC846" s="257"/>
      <c r="SYD846" s="257"/>
      <c r="SYE846" s="257"/>
      <c r="SYF846" s="257"/>
      <c r="SYG846" s="257"/>
      <c r="SYH846" s="257"/>
      <c r="SYI846" s="257"/>
      <c r="SYJ846" s="257"/>
      <c r="SYK846" s="257"/>
      <c r="SYL846" s="257"/>
      <c r="SYM846" s="257"/>
      <c r="SYN846" s="257"/>
      <c r="SYO846" s="257"/>
      <c r="SYP846" s="257"/>
      <c r="SYQ846" s="257"/>
      <c r="SYR846" s="257"/>
      <c r="SYS846" s="257"/>
      <c r="SYT846" s="257"/>
      <c r="SYU846" s="257"/>
      <c r="SYV846" s="257"/>
      <c r="SYW846" s="257"/>
      <c r="SYX846" s="257"/>
      <c r="SYY846" s="257"/>
      <c r="SYZ846" s="257"/>
      <c r="SZA846" s="257"/>
      <c r="SZB846" s="257"/>
      <c r="SZC846" s="257"/>
      <c r="SZD846" s="257"/>
      <c r="SZE846" s="257"/>
      <c r="SZF846" s="257"/>
      <c r="SZG846" s="257"/>
      <c r="SZH846" s="257"/>
      <c r="SZI846" s="257"/>
      <c r="SZJ846" s="257"/>
      <c r="SZK846" s="257"/>
      <c r="SZL846" s="257"/>
      <c r="SZM846" s="257"/>
      <c r="SZN846" s="257"/>
      <c r="SZO846" s="257"/>
      <c r="SZP846" s="257"/>
      <c r="SZQ846" s="257"/>
      <c r="SZR846" s="257"/>
      <c r="SZS846" s="257"/>
      <c r="SZT846" s="257"/>
      <c r="SZU846" s="257"/>
      <c r="SZV846" s="257"/>
      <c r="SZW846" s="257"/>
      <c r="SZX846" s="257"/>
      <c r="SZY846" s="257"/>
      <c r="SZZ846" s="257"/>
      <c r="TAA846" s="257"/>
      <c r="TAB846" s="257"/>
      <c r="TAC846" s="257"/>
      <c r="TAD846" s="257"/>
      <c r="TAE846" s="257"/>
      <c r="TAF846" s="257"/>
      <c r="TAG846" s="257"/>
      <c r="TAH846" s="257"/>
      <c r="TAI846" s="257"/>
      <c r="TAJ846" s="257"/>
      <c r="TAK846" s="257"/>
      <c r="TAL846" s="257"/>
      <c r="TAM846" s="257"/>
      <c r="TAN846" s="257"/>
      <c r="TAO846" s="257"/>
      <c r="TAP846" s="257"/>
      <c r="TAQ846" s="257"/>
      <c r="TAR846" s="257"/>
      <c r="TAS846" s="257"/>
      <c r="TAT846" s="257"/>
      <c r="TAU846" s="257"/>
      <c r="TAV846" s="257"/>
      <c r="TAW846" s="257"/>
      <c r="TAX846" s="257"/>
      <c r="TAY846" s="257"/>
      <c r="TAZ846" s="257"/>
      <c r="TBA846" s="257"/>
      <c r="TBB846" s="257"/>
      <c r="TBC846" s="257"/>
      <c r="TBD846" s="257"/>
      <c r="TBE846" s="257"/>
      <c r="TBF846" s="257"/>
      <c r="TBG846" s="257"/>
      <c r="TBH846" s="257"/>
      <c r="TBI846" s="257"/>
      <c r="TBJ846" s="257"/>
      <c r="TBK846" s="257"/>
      <c r="TBL846" s="257"/>
      <c r="TBM846" s="257"/>
      <c r="TBN846" s="257"/>
      <c r="TBO846" s="257"/>
      <c r="TBP846" s="257"/>
      <c r="TBQ846" s="257"/>
      <c r="TBR846" s="257"/>
      <c r="TBS846" s="257"/>
      <c r="TBT846" s="257"/>
      <c r="TBU846" s="257"/>
      <c r="TBV846" s="257"/>
      <c r="TBW846" s="257"/>
      <c r="TBX846" s="257"/>
      <c r="TBY846" s="257"/>
      <c r="TBZ846" s="257"/>
      <c r="TCA846" s="257"/>
      <c r="TCB846" s="257"/>
      <c r="TCC846" s="257"/>
      <c r="TCD846" s="257"/>
      <c r="TCE846" s="257"/>
      <c r="TCF846" s="257"/>
      <c r="TCG846" s="257"/>
      <c r="TCH846" s="257"/>
      <c r="TCI846" s="257"/>
      <c r="TCJ846" s="257"/>
      <c r="TCK846" s="257"/>
      <c r="TCL846" s="257"/>
      <c r="TCM846" s="257"/>
      <c r="TCN846" s="257"/>
      <c r="TCO846" s="257"/>
      <c r="TCP846" s="257"/>
      <c r="TCQ846" s="257"/>
      <c r="TCR846" s="257"/>
      <c r="TCS846" s="257"/>
      <c r="TCT846" s="257"/>
      <c r="TCU846" s="257"/>
      <c r="TCV846" s="257"/>
      <c r="TCW846" s="257"/>
      <c r="TCX846" s="257"/>
      <c r="TCY846" s="257"/>
      <c r="TCZ846" s="257"/>
      <c r="TDA846" s="257"/>
      <c r="TDB846" s="257"/>
      <c r="TDC846" s="257"/>
      <c r="TDD846" s="257"/>
      <c r="TDE846" s="257"/>
      <c r="TDF846" s="257"/>
      <c r="TDG846" s="257"/>
      <c r="TDH846" s="257"/>
      <c r="TDI846" s="257"/>
      <c r="TDJ846" s="257"/>
      <c r="TDK846" s="257"/>
      <c r="TDL846" s="257"/>
      <c r="TDM846" s="257"/>
      <c r="TDN846" s="257"/>
      <c r="TDO846" s="257"/>
      <c r="TDP846" s="257"/>
      <c r="TDQ846" s="257"/>
      <c r="TDR846" s="257"/>
      <c r="TDS846" s="257"/>
      <c r="TDT846" s="257"/>
      <c r="TDU846" s="257"/>
      <c r="TDV846" s="257"/>
      <c r="TDW846" s="257"/>
      <c r="TDX846" s="257"/>
      <c r="TDY846" s="257"/>
      <c r="TDZ846" s="257"/>
      <c r="TEA846" s="257"/>
      <c r="TEB846" s="257"/>
      <c r="TEC846" s="257"/>
      <c r="TED846" s="257"/>
      <c r="TEE846" s="257"/>
      <c r="TEF846" s="257"/>
      <c r="TEG846" s="257"/>
      <c r="TEH846" s="257"/>
      <c r="TEI846" s="257"/>
      <c r="TEJ846" s="257"/>
      <c r="TEK846" s="257"/>
      <c r="TEL846" s="257"/>
      <c r="TEM846" s="257"/>
      <c r="TEN846" s="257"/>
      <c r="TEO846" s="257"/>
      <c r="TEP846" s="257"/>
      <c r="TEQ846" s="257"/>
      <c r="TER846" s="257"/>
      <c r="TES846" s="257"/>
      <c r="TET846" s="257"/>
      <c r="TEU846" s="257"/>
      <c r="TEV846" s="257"/>
      <c r="TEW846" s="257"/>
      <c r="TEX846" s="257"/>
      <c r="TEY846" s="257"/>
      <c r="TEZ846" s="257"/>
      <c r="TFA846" s="257"/>
      <c r="TFB846" s="257"/>
      <c r="TFC846" s="257"/>
      <c r="TFD846" s="257"/>
      <c r="TFE846" s="257"/>
      <c r="TFF846" s="257"/>
      <c r="TFG846" s="257"/>
      <c r="TFH846" s="257"/>
      <c r="TFI846" s="257"/>
      <c r="TFJ846" s="257"/>
      <c r="TFK846" s="257"/>
      <c r="TFL846" s="257"/>
      <c r="TFM846" s="257"/>
      <c r="TFN846" s="257"/>
      <c r="TFO846" s="257"/>
      <c r="TFP846" s="257"/>
      <c r="TFQ846" s="257"/>
      <c r="TFR846" s="257"/>
      <c r="TFS846" s="257"/>
      <c r="TFT846" s="257"/>
      <c r="TFU846" s="257"/>
      <c r="TFV846" s="257"/>
      <c r="TFW846" s="257"/>
      <c r="TFX846" s="257"/>
      <c r="TFY846" s="257"/>
      <c r="TFZ846" s="257"/>
      <c r="TGA846" s="257"/>
      <c r="TGB846" s="257"/>
      <c r="TGC846" s="257"/>
      <c r="TGD846" s="257"/>
      <c r="TGE846" s="257"/>
      <c r="TGF846" s="257"/>
      <c r="TGG846" s="257"/>
      <c r="TGH846" s="257"/>
      <c r="TGI846" s="257"/>
      <c r="TGJ846" s="257"/>
      <c r="TGK846" s="257"/>
      <c r="TGL846" s="257"/>
      <c r="TGM846" s="257"/>
      <c r="TGN846" s="257"/>
      <c r="TGO846" s="257"/>
      <c r="TGP846" s="257"/>
      <c r="TGQ846" s="257"/>
      <c r="TGR846" s="257"/>
      <c r="TGS846" s="257"/>
      <c r="TGT846" s="257"/>
      <c r="TGU846" s="257"/>
      <c r="TGV846" s="257"/>
      <c r="TGW846" s="257"/>
      <c r="TGX846" s="257"/>
      <c r="TGY846" s="257"/>
      <c r="TGZ846" s="257"/>
      <c r="THA846" s="257"/>
      <c r="THB846" s="257"/>
      <c r="THC846" s="257"/>
      <c r="THD846" s="257"/>
      <c r="THE846" s="257"/>
      <c r="THF846" s="257"/>
      <c r="THG846" s="257"/>
      <c r="THH846" s="257"/>
      <c r="THI846" s="257"/>
      <c r="THJ846" s="257"/>
      <c r="THK846" s="257"/>
      <c r="THL846" s="257"/>
      <c r="THM846" s="257"/>
      <c r="THN846" s="257"/>
      <c r="THO846" s="257"/>
      <c r="THP846" s="257"/>
      <c r="THQ846" s="257"/>
      <c r="THR846" s="257"/>
      <c r="THS846" s="257"/>
      <c r="THT846" s="257"/>
      <c r="THU846" s="257"/>
      <c r="THV846" s="257"/>
      <c r="THW846" s="257"/>
      <c r="THX846" s="257"/>
      <c r="THY846" s="257"/>
      <c r="THZ846" s="257"/>
      <c r="TIA846" s="257"/>
      <c r="TIB846" s="257"/>
      <c r="TIC846" s="257"/>
      <c r="TID846" s="257"/>
      <c r="TIE846" s="257"/>
      <c r="TIF846" s="257"/>
      <c r="TIG846" s="257"/>
      <c r="TIH846" s="257"/>
      <c r="TII846" s="257"/>
      <c r="TIJ846" s="257"/>
      <c r="TIK846" s="257"/>
      <c r="TIL846" s="257"/>
      <c r="TIM846" s="257"/>
      <c r="TIN846" s="257"/>
      <c r="TIO846" s="257"/>
      <c r="TIP846" s="257"/>
      <c r="TIQ846" s="257"/>
      <c r="TIR846" s="257"/>
      <c r="TIS846" s="257"/>
      <c r="TIT846" s="257"/>
      <c r="TIU846" s="257"/>
      <c r="TIV846" s="257"/>
      <c r="TIW846" s="257"/>
      <c r="TIX846" s="257"/>
      <c r="TIY846" s="257"/>
      <c r="TIZ846" s="257"/>
      <c r="TJA846" s="257"/>
      <c r="TJB846" s="257"/>
      <c r="TJC846" s="257"/>
      <c r="TJD846" s="257"/>
      <c r="TJE846" s="257"/>
      <c r="TJF846" s="257"/>
      <c r="TJG846" s="257"/>
      <c r="TJH846" s="257"/>
      <c r="TJI846" s="257"/>
      <c r="TJJ846" s="257"/>
      <c r="TJK846" s="257"/>
      <c r="TJL846" s="257"/>
      <c r="TJM846" s="257"/>
      <c r="TJN846" s="257"/>
      <c r="TJO846" s="257"/>
      <c r="TJP846" s="257"/>
      <c r="TJQ846" s="257"/>
      <c r="TJR846" s="257"/>
      <c r="TJS846" s="257"/>
      <c r="TJT846" s="257"/>
      <c r="TJU846" s="257"/>
      <c r="TJV846" s="257"/>
      <c r="TJW846" s="257"/>
      <c r="TJX846" s="257"/>
      <c r="TJY846" s="257"/>
      <c r="TJZ846" s="257"/>
      <c r="TKA846" s="257"/>
      <c r="TKB846" s="257"/>
      <c r="TKC846" s="257"/>
      <c r="TKD846" s="257"/>
      <c r="TKE846" s="257"/>
      <c r="TKF846" s="257"/>
      <c r="TKG846" s="257"/>
      <c r="TKH846" s="257"/>
      <c r="TKI846" s="257"/>
      <c r="TKJ846" s="257"/>
      <c r="TKK846" s="257"/>
      <c r="TKL846" s="257"/>
      <c r="TKM846" s="257"/>
      <c r="TKN846" s="257"/>
      <c r="TKO846" s="257"/>
      <c r="TKP846" s="257"/>
      <c r="TKQ846" s="257"/>
      <c r="TKR846" s="257"/>
      <c r="TKS846" s="257"/>
      <c r="TKT846" s="257"/>
      <c r="TKU846" s="257"/>
      <c r="TKV846" s="257"/>
      <c r="TKW846" s="257"/>
      <c r="TKX846" s="257"/>
      <c r="TKY846" s="257"/>
      <c r="TKZ846" s="257"/>
      <c r="TLA846" s="257"/>
      <c r="TLB846" s="257"/>
      <c r="TLC846" s="257"/>
      <c r="TLD846" s="257"/>
      <c r="TLE846" s="257"/>
      <c r="TLF846" s="257"/>
      <c r="TLG846" s="257"/>
      <c r="TLH846" s="257"/>
      <c r="TLI846" s="257"/>
      <c r="TLJ846" s="257"/>
      <c r="TLK846" s="257"/>
      <c r="TLL846" s="257"/>
      <c r="TLM846" s="257"/>
      <c r="TLN846" s="257"/>
      <c r="TLO846" s="257"/>
      <c r="TLP846" s="257"/>
      <c r="TLQ846" s="257"/>
      <c r="TLR846" s="257"/>
      <c r="TLS846" s="257"/>
      <c r="TLT846" s="257"/>
      <c r="TLU846" s="257"/>
      <c r="TLV846" s="257"/>
      <c r="TLW846" s="257"/>
      <c r="TLX846" s="257"/>
      <c r="TLY846" s="257"/>
      <c r="TLZ846" s="257"/>
      <c r="TMA846" s="257"/>
      <c r="TMB846" s="257"/>
      <c r="TMC846" s="257"/>
      <c r="TMD846" s="257"/>
      <c r="TME846" s="257"/>
      <c r="TMF846" s="257"/>
      <c r="TMG846" s="257"/>
      <c r="TMH846" s="257"/>
      <c r="TMI846" s="257"/>
      <c r="TMJ846" s="257"/>
      <c r="TMK846" s="257"/>
      <c r="TML846" s="257"/>
      <c r="TMM846" s="257"/>
      <c r="TMN846" s="257"/>
      <c r="TMO846" s="257"/>
      <c r="TMP846" s="257"/>
      <c r="TMQ846" s="257"/>
      <c r="TMR846" s="257"/>
      <c r="TMS846" s="257"/>
      <c r="TMT846" s="257"/>
      <c r="TMU846" s="257"/>
      <c r="TMV846" s="257"/>
      <c r="TMW846" s="257"/>
      <c r="TMX846" s="257"/>
      <c r="TMY846" s="257"/>
      <c r="TMZ846" s="257"/>
      <c r="TNA846" s="257"/>
      <c r="TNB846" s="257"/>
      <c r="TNC846" s="257"/>
      <c r="TND846" s="257"/>
      <c r="TNE846" s="257"/>
      <c r="TNF846" s="257"/>
      <c r="TNG846" s="257"/>
      <c r="TNH846" s="257"/>
      <c r="TNI846" s="257"/>
      <c r="TNJ846" s="257"/>
      <c r="TNK846" s="257"/>
      <c r="TNL846" s="257"/>
      <c r="TNM846" s="257"/>
      <c r="TNN846" s="257"/>
      <c r="TNO846" s="257"/>
      <c r="TNP846" s="257"/>
      <c r="TNQ846" s="257"/>
      <c r="TNR846" s="257"/>
      <c r="TNS846" s="257"/>
      <c r="TNT846" s="257"/>
      <c r="TNU846" s="257"/>
      <c r="TNV846" s="257"/>
      <c r="TNW846" s="257"/>
      <c r="TNX846" s="257"/>
      <c r="TNY846" s="257"/>
      <c r="TNZ846" s="257"/>
      <c r="TOA846" s="257"/>
      <c r="TOB846" s="257"/>
      <c r="TOC846" s="257"/>
      <c r="TOD846" s="257"/>
      <c r="TOE846" s="257"/>
      <c r="TOF846" s="257"/>
      <c r="TOG846" s="257"/>
      <c r="TOH846" s="257"/>
      <c r="TOI846" s="257"/>
      <c r="TOJ846" s="257"/>
      <c r="TOK846" s="257"/>
      <c r="TOL846" s="257"/>
      <c r="TOM846" s="257"/>
      <c r="TON846" s="257"/>
      <c r="TOO846" s="257"/>
      <c r="TOP846" s="257"/>
      <c r="TOQ846" s="257"/>
      <c r="TOR846" s="257"/>
      <c r="TOS846" s="257"/>
      <c r="TOT846" s="257"/>
      <c r="TOU846" s="257"/>
      <c r="TOV846" s="257"/>
      <c r="TOW846" s="257"/>
      <c r="TOX846" s="257"/>
      <c r="TOY846" s="257"/>
      <c r="TOZ846" s="257"/>
      <c r="TPA846" s="257"/>
      <c r="TPB846" s="257"/>
      <c r="TPC846" s="257"/>
      <c r="TPD846" s="257"/>
      <c r="TPE846" s="257"/>
      <c r="TPF846" s="257"/>
      <c r="TPG846" s="257"/>
      <c r="TPH846" s="257"/>
      <c r="TPI846" s="257"/>
      <c r="TPJ846" s="257"/>
      <c r="TPK846" s="257"/>
      <c r="TPL846" s="257"/>
      <c r="TPM846" s="257"/>
      <c r="TPN846" s="257"/>
      <c r="TPO846" s="257"/>
      <c r="TPP846" s="257"/>
      <c r="TPQ846" s="257"/>
      <c r="TPR846" s="257"/>
      <c r="TPS846" s="257"/>
      <c r="TPT846" s="257"/>
      <c r="TPU846" s="257"/>
      <c r="TPV846" s="257"/>
      <c r="TPW846" s="257"/>
      <c r="TPX846" s="257"/>
      <c r="TPY846" s="257"/>
      <c r="TPZ846" s="257"/>
      <c r="TQA846" s="257"/>
      <c r="TQB846" s="257"/>
      <c r="TQC846" s="257"/>
      <c r="TQD846" s="257"/>
      <c r="TQE846" s="257"/>
      <c r="TQF846" s="257"/>
      <c r="TQG846" s="257"/>
      <c r="TQH846" s="257"/>
      <c r="TQI846" s="257"/>
      <c r="TQJ846" s="257"/>
      <c r="TQK846" s="257"/>
      <c r="TQL846" s="257"/>
      <c r="TQM846" s="257"/>
      <c r="TQN846" s="257"/>
      <c r="TQO846" s="257"/>
      <c r="TQP846" s="257"/>
      <c r="TQQ846" s="257"/>
      <c r="TQR846" s="257"/>
      <c r="TQS846" s="257"/>
      <c r="TQT846" s="257"/>
      <c r="TQU846" s="257"/>
      <c r="TQV846" s="257"/>
      <c r="TQW846" s="257"/>
      <c r="TQX846" s="257"/>
      <c r="TQY846" s="257"/>
      <c r="TQZ846" s="257"/>
      <c r="TRA846" s="257"/>
      <c r="TRB846" s="257"/>
      <c r="TRC846" s="257"/>
      <c r="TRD846" s="257"/>
      <c r="TRE846" s="257"/>
      <c r="TRF846" s="257"/>
      <c r="TRG846" s="257"/>
      <c r="TRH846" s="257"/>
      <c r="TRI846" s="257"/>
      <c r="TRJ846" s="257"/>
      <c r="TRK846" s="257"/>
      <c r="TRL846" s="257"/>
      <c r="TRM846" s="257"/>
      <c r="TRN846" s="257"/>
      <c r="TRO846" s="257"/>
      <c r="TRP846" s="257"/>
      <c r="TRQ846" s="257"/>
      <c r="TRR846" s="257"/>
      <c r="TRS846" s="257"/>
      <c r="TRT846" s="257"/>
      <c r="TRU846" s="257"/>
      <c r="TRV846" s="257"/>
      <c r="TRW846" s="257"/>
      <c r="TRX846" s="257"/>
      <c r="TRY846" s="257"/>
      <c r="TRZ846" s="257"/>
      <c r="TSA846" s="257"/>
      <c r="TSB846" s="257"/>
      <c r="TSC846" s="257"/>
      <c r="TSD846" s="257"/>
      <c r="TSE846" s="257"/>
      <c r="TSF846" s="257"/>
      <c r="TSG846" s="257"/>
      <c r="TSH846" s="257"/>
      <c r="TSI846" s="257"/>
      <c r="TSJ846" s="257"/>
      <c r="TSK846" s="257"/>
      <c r="TSL846" s="257"/>
      <c r="TSM846" s="257"/>
      <c r="TSN846" s="257"/>
      <c r="TSO846" s="257"/>
      <c r="TSP846" s="257"/>
      <c r="TSQ846" s="257"/>
      <c r="TSR846" s="257"/>
      <c r="TSS846" s="257"/>
      <c r="TST846" s="257"/>
      <c r="TSU846" s="257"/>
      <c r="TSV846" s="257"/>
      <c r="TSW846" s="257"/>
      <c r="TSX846" s="257"/>
      <c r="TSY846" s="257"/>
      <c r="TSZ846" s="257"/>
      <c r="TTA846" s="257"/>
      <c r="TTB846" s="257"/>
      <c r="TTC846" s="257"/>
      <c r="TTD846" s="257"/>
      <c r="TTE846" s="257"/>
      <c r="TTF846" s="257"/>
      <c r="TTG846" s="257"/>
      <c r="TTH846" s="257"/>
      <c r="TTI846" s="257"/>
      <c r="TTJ846" s="257"/>
      <c r="TTK846" s="257"/>
      <c r="TTL846" s="257"/>
      <c r="TTM846" s="257"/>
      <c r="TTN846" s="257"/>
      <c r="TTO846" s="257"/>
      <c r="TTP846" s="257"/>
      <c r="TTQ846" s="257"/>
      <c r="TTR846" s="257"/>
      <c r="TTS846" s="257"/>
      <c r="TTT846" s="257"/>
      <c r="TTU846" s="257"/>
      <c r="TTV846" s="257"/>
      <c r="TTW846" s="257"/>
      <c r="TTX846" s="257"/>
      <c r="TTY846" s="257"/>
      <c r="TTZ846" s="257"/>
      <c r="TUA846" s="257"/>
      <c r="TUB846" s="257"/>
      <c r="TUC846" s="257"/>
      <c r="TUD846" s="257"/>
      <c r="TUE846" s="257"/>
      <c r="TUF846" s="257"/>
      <c r="TUG846" s="257"/>
      <c r="TUH846" s="257"/>
      <c r="TUI846" s="257"/>
      <c r="TUJ846" s="257"/>
      <c r="TUK846" s="257"/>
      <c r="TUL846" s="257"/>
      <c r="TUM846" s="257"/>
      <c r="TUN846" s="257"/>
      <c r="TUO846" s="257"/>
      <c r="TUP846" s="257"/>
      <c r="TUQ846" s="257"/>
      <c r="TUR846" s="257"/>
      <c r="TUS846" s="257"/>
      <c r="TUT846" s="257"/>
      <c r="TUU846" s="257"/>
      <c r="TUV846" s="257"/>
      <c r="TUW846" s="257"/>
      <c r="TUX846" s="257"/>
      <c r="TUY846" s="257"/>
      <c r="TUZ846" s="257"/>
      <c r="TVA846" s="257"/>
      <c r="TVB846" s="257"/>
      <c r="TVC846" s="257"/>
      <c r="TVD846" s="257"/>
      <c r="TVE846" s="257"/>
      <c r="TVF846" s="257"/>
      <c r="TVG846" s="257"/>
      <c r="TVH846" s="257"/>
      <c r="TVI846" s="257"/>
      <c r="TVJ846" s="257"/>
      <c r="TVK846" s="257"/>
      <c r="TVL846" s="257"/>
      <c r="TVM846" s="257"/>
      <c r="TVN846" s="257"/>
      <c r="TVO846" s="257"/>
      <c r="TVP846" s="257"/>
      <c r="TVQ846" s="257"/>
      <c r="TVR846" s="257"/>
      <c r="TVS846" s="257"/>
      <c r="TVT846" s="257"/>
      <c r="TVU846" s="257"/>
      <c r="TVV846" s="257"/>
      <c r="TVW846" s="257"/>
      <c r="TVX846" s="257"/>
      <c r="TVY846" s="257"/>
      <c r="TVZ846" s="257"/>
      <c r="TWA846" s="257"/>
      <c r="TWB846" s="257"/>
      <c r="TWC846" s="257"/>
      <c r="TWD846" s="257"/>
      <c r="TWE846" s="257"/>
      <c r="TWF846" s="257"/>
      <c r="TWG846" s="257"/>
      <c r="TWH846" s="257"/>
      <c r="TWI846" s="257"/>
      <c r="TWJ846" s="257"/>
      <c r="TWK846" s="257"/>
      <c r="TWL846" s="257"/>
      <c r="TWM846" s="257"/>
      <c r="TWN846" s="257"/>
      <c r="TWO846" s="257"/>
      <c r="TWP846" s="257"/>
      <c r="TWQ846" s="257"/>
      <c r="TWR846" s="257"/>
      <c r="TWS846" s="257"/>
      <c r="TWT846" s="257"/>
      <c r="TWU846" s="257"/>
      <c r="TWV846" s="257"/>
      <c r="TWW846" s="257"/>
      <c r="TWX846" s="257"/>
      <c r="TWY846" s="257"/>
      <c r="TWZ846" s="257"/>
      <c r="TXA846" s="257"/>
      <c r="TXB846" s="257"/>
      <c r="TXC846" s="257"/>
      <c r="TXD846" s="257"/>
      <c r="TXE846" s="257"/>
      <c r="TXF846" s="257"/>
      <c r="TXG846" s="257"/>
      <c r="TXH846" s="257"/>
      <c r="TXI846" s="257"/>
      <c r="TXJ846" s="257"/>
      <c r="TXK846" s="257"/>
      <c r="TXL846" s="257"/>
      <c r="TXM846" s="257"/>
      <c r="TXN846" s="257"/>
      <c r="TXO846" s="257"/>
      <c r="TXP846" s="257"/>
      <c r="TXQ846" s="257"/>
      <c r="TXR846" s="257"/>
      <c r="TXS846" s="257"/>
      <c r="TXT846" s="257"/>
      <c r="TXU846" s="257"/>
      <c r="TXV846" s="257"/>
      <c r="TXW846" s="257"/>
      <c r="TXX846" s="257"/>
      <c r="TXY846" s="257"/>
      <c r="TXZ846" s="257"/>
      <c r="TYA846" s="257"/>
      <c r="TYB846" s="257"/>
      <c r="TYC846" s="257"/>
      <c r="TYD846" s="257"/>
      <c r="TYE846" s="257"/>
      <c r="TYF846" s="257"/>
      <c r="TYG846" s="257"/>
      <c r="TYH846" s="257"/>
      <c r="TYI846" s="257"/>
      <c r="TYJ846" s="257"/>
      <c r="TYK846" s="257"/>
      <c r="TYL846" s="257"/>
      <c r="TYM846" s="257"/>
      <c r="TYN846" s="257"/>
      <c r="TYO846" s="257"/>
      <c r="TYP846" s="257"/>
      <c r="TYQ846" s="257"/>
      <c r="TYR846" s="257"/>
      <c r="TYS846" s="257"/>
      <c r="TYT846" s="257"/>
      <c r="TYU846" s="257"/>
      <c r="TYV846" s="257"/>
      <c r="TYW846" s="257"/>
      <c r="TYX846" s="257"/>
      <c r="TYY846" s="257"/>
      <c r="TYZ846" s="257"/>
      <c r="TZA846" s="257"/>
      <c r="TZB846" s="257"/>
      <c r="TZC846" s="257"/>
      <c r="TZD846" s="257"/>
      <c r="TZE846" s="257"/>
      <c r="TZF846" s="257"/>
      <c r="TZG846" s="257"/>
      <c r="TZH846" s="257"/>
      <c r="TZI846" s="257"/>
      <c r="TZJ846" s="257"/>
      <c r="TZK846" s="257"/>
      <c r="TZL846" s="257"/>
      <c r="TZM846" s="257"/>
      <c r="TZN846" s="257"/>
      <c r="TZO846" s="257"/>
      <c r="TZP846" s="257"/>
      <c r="TZQ846" s="257"/>
      <c r="TZR846" s="257"/>
      <c r="TZS846" s="257"/>
      <c r="TZT846" s="257"/>
      <c r="TZU846" s="257"/>
      <c r="TZV846" s="257"/>
      <c r="TZW846" s="257"/>
      <c r="TZX846" s="257"/>
      <c r="TZY846" s="257"/>
      <c r="TZZ846" s="257"/>
      <c r="UAA846" s="257"/>
      <c r="UAB846" s="257"/>
      <c r="UAC846" s="257"/>
      <c r="UAD846" s="257"/>
      <c r="UAE846" s="257"/>
      <c r="UAF846" s="257"/>
      <c r="UAG846" s="257"/>
      <c r="UAH846" s="257"/>
      <c r="UAI846" s="257"/>
      <c r="UAJ846" s="257"/>
      <c r="UAK846" s="257"/>
      <c r="UAL846" s="257"/>
      <c r="UAM846" s="257"/>
      <c r="UAN846" s="257"/>
      <c r="UAO846" s="257"/>
      <c r="UAP846" s="257"/>
      <c r="UAQ846" s="257"/>
      <c r="UAR846" s="257"/>
      <c r="UAS846" s="257"/>
      <c r="UAT846" s="257"/>
      <c r="UAU846" s="257"/>
      <c r="UAV846" s="257"/>
      <c r="UAW846" s="257"/>
      <c r="UAX846" s="257"/>
      <c r="UAY846" s="257"/>
      <c r="UAZ846" s="257"/>
      <c r="UBA846" s="257"/>
      <c r="UBB846" s="257"/>
      <c r="UBC846" s="257"/>
      <c r="UBD846" s="257"/>
      <c r="UBE846" s="257"/>
      <c r="UBF846" s="257"/>
      <c r="UBG846" s="257"/>
      <c r="UBH846" s="257"/>
      <c r="UBI846" s="257"/>
      <c r="UBJ846" s="257"/>
      <c r="UBK846" s="257"/>
      <c r="UBL846" s="257"/>
      <c r="UBM846" s="257"/>
      <c r="UBN846" s="257"/>
      <c r="UBO846" s="257"/>
      <c r="UBP846" s="257"/>
      <c r="UBQ846" s="257"/>
      <c r="UBR846" s="257"/>
      <c r="UBS846" s="257"/>
      <c r="UBT846" s="257"/>
      <c r="UBU846" s="257"/>
      <c r="UBV846" s="257"/>
      <c r="UBW846" s="257"/>
      <c r="UBX846" s="257"/>
      <c r="UBY846" s="257"/>
      <c r="UBZ846" s="257"/>
      <c r="UCA846" s="257"/>
      <c r="UCB846" s="257"/>
      <c r="UCC846" s="257"/>
      <c r="UCD846" s="257"/>
      <c r="UCE846" s="257"/>
      <c r="UCF846" s="257"/>
      <c r="UCG846" s="257"/>
      <c r="UCH846" s="257"/>
      <c r="UCI846" s="257"/>
      <c r="UCJ846" s="257"/>
      <c r="UCK846" s="257"/>
      <c r="UCL846" s="257"/>
      <c r="UCM846" s="257"/>
      <c r="UCN846" s="257"/>
      <c r="UCO846" s="257"/>
      <c r="UCP846" s="257"/>
      <c r="UCQ846" s="257"/>
      <c r="UCR846" s="257"/>
      <c r="UCS846" s="257"/>
      <c r="UCT846" s="257"/>
      <c r="UCU846" s="257"/>
      <c r="UCV846" s="257"/>
      <c r="UCW846" s="257"/>
      <c r="UCX846" s="257"/>
      <c r="UCY846" s="257"/>
      <c r="UCZ846" s="257"/>
      <c r="UDA846" s="257"/>
      <c r="UDB846" s="257"/>
      <c r="UDC846" s="257"/>
      <c r="UDD846" s="257"/>
      <c r="UDE846" s="257"/>
      <c r="UDF846" s="257"/>
      <c r="UDG846" s="257"/>
      <c r="UDH846" s="257"/>
      <c r="UDI846" s="257"/>
      <c r="UDJ846" s="257"/>
      <c r="UDK846" s="257"/>
      <c r="UDL846" s="257"/>
      <c r="UDM846" s="257"/>
      <c r="UDN846" s="257"/>
      <c r="UDO846" s="257"/>
      <c r="UDP846" s="257"/>
      <c r="UDQ846" s="257"/>
      <c r="UDR846" s="257"/>
      <c r="UDS846" s="257"/>
      <c r="UDT846" s="257"/>
      <c r="UDU846" s="257"/>
      <c r="UDV846" s="257"/>
      <c r="UDW846" s="257"/>
      <c r="UDX846" s="257"/>
      <c r="UDY846" s="257"/>
      <c r="UDZ846" s="257"/>
      <c r="UEA846" s="257"/>
      <c r="UEB846" s="257"/>
      <c r="UEC846" s="257"/>
      <c r="UED846" s="257"/>
      <c r="UEE846" s="257"/>
      <c r="UEF846" s="257"/>
      <c r="UEG846" s="257"/>
      <c r="UEH846" s="257"/>
      <c r="UEI846" s="257"/>
      <c r="UEJ846" s="257"/>
      <c r="UEK846" s="257"/>
      <c r="UEL846" s="257"/>
      <c r="UEM846" s="257"/>
      <c r="UEN846" s="257"/>
      <c r="UEO846" s="257"/>
      <c r="UEP846" s="257"/>
      <c r="UEQ846" s="257"/>
      <c r="UER846" s="257"/>
      <c r="UES846" s="257"/>
      <c r="UET846" s="257"/>
      <c r="UEU846" s="257"/>
      <c r="UEV846" s="257"/>
      <c r="UEW846" s="257"/>
      <c r="UEX846" s="257"/>
      <c r="UEY846" s="257"/>
      <c r="UEZ846" s="257"/>
      <c r="UFA846" s="257"/>
      <c r="UFB846" s="257"/>
      <c r="UFC846" s="257"/>
      <c r="UFD846" s="257"/>
      <c r="UFE846" s="257"/>
      <c r="UFF846" s="257"/>
      <c r="UFG846" s="257"/>
      <c r="UFH846" s="257"/>
      <c r="UFI846" s="257"/>
      <c r="UFJ846" s="257"/>
      <c r="UFK846" s="257"/>
      <c r="UFL846" s="257"/>
      <c r="UFM846" s="257"/>
      <c r="UFN846" s="257"/>
      <c r="UFO846" s="257"/>
      <c r="UFP846" s="257"/>
      <c r="UFQ846" s="257"/>
      <c r="UFR846" s="257"/>
      <c r="UFS846" s="257"/>
      <c r="UFT846" s="257"/>
      <c r="UFU846" s="257"/>
      <c r="UFV846" s="257"/>
      <c r="UFW846" s="257"/>
      <c r="UFX846" s="257"/>
      <c r="UFY846" s="257"/>
      <c r="UFZ846" s="257"/>
      <c r="UGA846" s="257"/>
      <c r="UGB846" s="257"/>
      <c r="UGC846" s="257"/>
      <c r="UGD846" s="257"/>
      <c r="UGE846" s="257"/>
      <c r="UGF846" s="257"/>
      <c r="UGG846" s="257"/>
      <c r="UGH846" s="257"/>
      <c r="UGI846" s="257"/>
      <c r="UGJ846" s="257"/>
      <c r="UGK846" s="257"/>
      <c r="UGL846" s="257"/>
      <c r="UGM846" s="257"/>
      <c r="UGN846" s="257"/>
      <c r="UGO846" s="257"/>
      <c r="UGP846" s="257"/>
      <c r="UGQ846" s="257"/>
      <c r="UGR846" s="257"/>
      <c r="UGS846" s="257"/>
      <c r="UGT846" s="257"/>
      <c r="UGU846" s="257"/>
      <c r="UGV846" s="257"/>
      <c r="UGW846" s="257"/>
      <c r="UGX846" s="257"/>
      <c r="UGY846" s="257"/>
      <c r="UGZ846" s="257"/>
      <c r="UHA846" s="257"/>
      <c r="UHB846" s="257"/>
      <c r="UHC846" s="257"/>
      <c r="UHD846" s="257"/>
      <c r="UHE846" s="257"/>
      <c r="UHF846" s="257"/>
      <c r="UHG846" s="257"/>
      <c r="UHH846" s="257"/>
      <c r="UHI846" s="257"/>
      <c r="UHJ846" s="257"/>
      <c r="UHK846" s="257"/>
      <c r="UHL846" s="257"/>
      <c r="UHM846" s="257"/>
      <c r="UHN846" s="257"/>
      <c r="UHO846" s="257"/>
      <c r="UHP846" s="257"/>
      <c r="UHQ846" s="257"/>
      <c r="UHR846" s="257"/>
      <c r="UHS846" s="257"/>
      <c r="UHT846" s="257"/>
      <c r="UHU846" s="257"/>
      <c r="UHV846" s="257"/>
      <c r="UHW846" s="257"/>
      <c r="UHX846" s="257"/>
      <c r="UHY846" s="257"/>
      <c r="UHZ846" s="257"/>
      <c r="UIA846" s="257"/>
      <c r="UIB846" s="257"/>
      <c r="UIC846" s="257"/>
      <c r="UID846" s="257"/>
      <c r="UIE846" s="257"/>
      <c r="UIF846" s="257"/>
      <c r="UIG846" s="257"/>
      <c r="UIH846" s="257"/>
      <c r="UII846" s="257"/>
      <c r="UIJ846" s="257"/>
      <c r="UIK846" s="257"/>
      <c r="UIL846" s="257"/>
      <c r="UIM846" s="257"/>
      <c r="UIN846" s="257"/>
      <c r="UIO846" s="257"/>
      <c r="UIP846" s="257"/>
      <c r="UIQ846" s="257"/>
      <c r="UIR846" s="257"/>
      <c r="UIS846" s="257"/>
      <c r="UIT846" s="257"/>
      <c r="UIU846" s="257"/>
      <c r="UIV846" s="257"/>
      <c r="UIW846" s="257"/>
      <c r="UIX846" s="257"/>
      <c r="UIY846" s="257"/>
      <c r="UIZ846" s="257"/>
      <c r="UJA846" s="257"/>
      <c r="UJB846" s="257"/>
      <c r="UJC846" s="257"/>
      <c r="UJD846" s="257"/>
      <c r="UJE846" s="257"/>
      <c r="UJF846" s="257"/>
      <c r="UJG846" s="257"/>
      <c r="UJH846" s="257"/>
      <c r="UJI846" s="257"/>
      <c r="UJJ846" s="257"/>
      <c r="UJK846" s="257"/>
      <c r="UJL846" s="257"/>
      <c r="UJM846" s="257"/>
      <c r="UJN846" s="257"/>
      <c r="UJO846" s="257"/>
      <c r="UJP846" s="257"/>
      <c r="UJQ846" s="257"/>
      <c r="UJR846" s="257"/>
      <c r="UJS846" s="257"/>
      <c r="UJT846" s="257"/>
      <c r="UJU846" s="257"/>
      <c r="UJV846" s="257"/>
      <c r="UJW846" s="257"/>
      <c r="UJX846" s="257"/>
      <c r="UJY846" s="257"/>
      <c r="UJZ846" s="257"/>
      <c r="UKA846" s="257"/>
      <c r="UKB846" s="257"/>
      <c r="UKC846" s="257"/>
      <c r="UKD846" s="257"/>
      <c r="UKE846" s="257"/>
      <c r="UKF846" s="257"/>
      <c r="UKG846" s="257"/>
      <c r="UKH846" s="257"/>
      <c r="UKI846" s="257"/>
      <c r="UKJ846" s="257"/>
      <c r="UKK846" s="257"/>
      <c r="UKL846" s="257"/>
      <c r="UKM846" s="257"/>
      <c r="UKN846" s="257"/>
      <c r="UKO846" s="257"/>
      <c r="UKP846" s="257"/>
      <c r="UKQ846" s="257"/>
      <c r="UKR846" s="257"/>
      <c r="UKS846" s="257"/>
      <c r="UKT846" s="257"/>
      <c r="UKU846" s="257"/>
      <c r="UKV846" s="257"/>
      <c r="UKW846" s="257"/>
      <c r="UKX846" s="257"/>
      <c r="UKY846" s="257"/>
      <c r="UKZ846" s="257"/>
      <c r="ULA846" s="257"/>
      <c r="ULB846" s="257"/>
      <c r="ULC846" s="257"/>
      <c r="ULD846" s="257"/>
      <c r="ULE846" s="257"/>
      <c r="ULF846" s="257"/>
      <c r="ULG846" s="257"/>
      <c r="ULH846" s="257"/>
      <c r="ULI846" s="257"/>
      <c r="ULJ846" s="257"/>
      <c r="ULK846" s="257"/>
      <c r="ULL846" s="257"/>
      <c r="ULM846" s="257"/>
      <c r="ULN846" s="257"/>
      <c r="ULO846" s="257"/>
      <c r="ULP846" s="257"/>
      <c r="ULQ846" s="257"/>
      <c r="ULR846" s="257"/>
      <c r="ULS846" s="257"/>
      <c r="ULT846" s="257"/>
      <c r="ULU846" s="257"/>
      <c r="ULV846" s="257"/>
      <c r="ULW846" s="257"/>
      <c r="ULX846" s="257"/>
      <c r="ULY846" s="257"/>
      <c r="ULZ846" s="257"/>
      <c r="UMA846" s="257"/>
      <c r="UMB846" s="257"/>
      <c r="UMC846" s="257"/>
      <c r="UMD846" s="257"/>
      <c r="UME846" s="257"/>
      <c r="UMF846" s="257"/>
      <c r="UMG846" s="257"/>
      <c r="UMH846" s="257"/>
      <c r="UMI846" s="257"/>
      <c r="UMJ846" s="257"/>
      <c r="UMK846" s="257"/>
      <c r="UML846" s="257"/>
      <c r="UMM846" s="257"/>
      <c r="UMN846" s="257"/>
      <c r="UMO846" s="257"/>
      <c r="UMP846" s="257"/>
      <c r="UMQ846" s="257"/>
      <c r="UMR846" s="257"/>
      <c r="UMS846" s="257"/>
      <c r="UMT846" s="257"/>
      <c r="UMU846" s="257"/>
      <c r="UMV846" s="257"/>
      <c r="UMW846" s="257"/>
      <c r="UMX846" s="257"/>
      <c r="UMY846" s="257"/>
      <c r="UMZ846" s="257"/>
      <c r="UNA846" s="257"/>
      <c r="UNB846" s="257"/>
      <c r="UNC846" s="257"/>
      <c r="UND846" s="257"/>
      <c r="UNE846" s="257"/>
      <c r="UNF846" s="257"/>
      <c r="UNG846" s="257"/>
      <c r="UNH846" s="257"/>
      <c r="UNI846" s="257"/>
      <c r="UNJ846" s="257"/>
      <c r="UNK846" s="257"/>
      <c r="UNL846" s="257"/>
      <c r="UNM846" s="257"/>
      <c r="UNN846" s="257"/>
      <c r="UNO846" s="257"/>
      <c r="UNP846" s="257"/>
      <c r="UNQ846" s="257"/>
      <c r="UNR846" s="257"/>
      <c r="UNS846" s="257"/>
      <c r="UNT846" s="257"/>
      <c r="UNU846" s="257"/>
      <c r="UNV846" s="257"/>
      <c r="UNW846" s="257"/>
      <c r="UNX846" s="257"/>
      <c r="UNY846" s="257"/>
      <c r="UNZ846" s="257"/>
      <c r="UOA846" s="257"/>
      <c r="UOB846" s="257"/>
      <c r="UOC846" s="257"/>
      <c r="UOD846" s="257"/>
      <c r="UOE846" s="257"/>
      <c r="UOF846" s="257"/>
      <c r="UOG846" s="257"/>
      <c r="UOH846" s="257"/>
      <c r="UOI846" s="257"/>
      <c r="UOJ846" s="257"/>
      <c r="UOK846" s="257"/>
      <c r="UOL846" s="257"/>
      <c r="UOM846" s="257"/>
      <c r="UON846" s="257"/>
      <c r="UOO846" s="257"/>
      <c r="UOP846" s="257"/>
      <c r="UOQ846" s="257"/>
      <c r="UOR846" s="257"/>
      <c r="UOS846" s="257"/>
      <c r="UOT846" s="257"/>
      <c r="UOU846" s="257"/>
      <c r="UOV846" s="257"/>
      <c r="UOW846" s="257"/>
      <c r="UOX846" s="257"/>
      <c r="UOY846" s="257"/>
      <c r="UOZ846" s="257"/>
      <c r="UPA846" s="257"/>
      <c r="UPB846" s="257"/>
      <c r="UPC846" s="257"/>
      <c r="UPD846" s="257"/>
      <c r="UPE846" s="257"/>
      <c r="UPF846" s="257"/>
      <c r="UPG846" s="257"/>
      <c r="UPH846" s="257"/>
      <c r="UPI846" s="257"/>
      <c r="UPJ846" s="257"/>
      <c r="UPK846" s="257"/>
      <c r="UPL846" s="257"/>
      <c r="UPM846" s="257"/>
      <c r="UPN846" s="257"/>
      <c r="UPO846" s="257"/>
      <c r="UPP846" s="257"/>
      <c r="UPQ846" s="257"/>
      <c r="UPR846" s="257"/>
      <c r="UPS846" s="257"/>
      <c r="UPT846" s="257"/>
      <c r="UPU846" s="257"/>
      <c r="UPV846" s="257"/>
      <c r="UPW846" s="257"/>
      <c r="UPX846" s="257"/>
      <c r="UPY846" s="257"/>
      <c r="UPZ846" s="257"/>
      <c r="UQA846" s="257"/>
      <c r="UQB846" s="257"/>
      <c r="UQC846" s="257"/>
      <c r="UQD846" s="257"/>
      <c r="UQE846" s="257"/>
      <c r="UQF846" s="257"/>
      <c r="UQG846" s="257"/>
      <c r="UQH846" s="257"/>
      <c r="UQI846" s="257"/>
      <c r="UQJ846" s="257"/>
      <c r="UQK846" s="257"/>
      <c r="UQL846" s="257"/>
      <c r="UQM846" s="257"/>
      <c r="UQN846" s="257"/>
      <c r="UQO846" s="257"/>
      <c r="UQP846" s="257"/>
      <c r="UQQ846" s="257"/>
      <c r="UQR846" s="257"/>
      <c r="UQS846" s="257"/>
      <c r="UQT846" s="257"/>
      <c r="UQU846" s="257"/>
      <c r="UQV846" s="257"/>
      <c r="UQW846" s="257"/>
      <c r="UQX846" s="257"/>
      <c r="UQY846" s="257"/>
      <c r="UQZ846" s="257"/>
      <c r="URA846" s="257"/>
      <c r="URB846" s="257"/>
      <c r="URC846" s="257"/>
      <c r="URD846" s="257"/>
      <c r="URE846" s="257"/>
      <c r="URF846" s="257"/>
      <c r="URG846" s="257"/>
      <c r="URH846" s="257"/>
      <c r="URI846" s="257"/>
      <c r="URJ846" s="257"/>
      <c r="URK846" s="257"/>
      <c r="URL846" s="257"/>
      <c r="URM846" s="257"/>
      <c r="URN846" s="257"/>
      <c r="URO846" s="257"/>
      <c r="URP846" s="257"/>
      <c r="URQ846" s="257"/>
      <c r="URR846" s="257"/>
      <c r="URS846" s="257"/>
      <c r="URT846" s="257"/>
      <c r="URU846" s="257"/>
      <c r="URV846" s="257"/>
      <c r="URW846" s="257"/>
      <c r="URX846" s="257"/>
      <c r="URY846" s="257"/>
      <c r="URZ846" s="257"/>
      <c r="USA846" s="257"/>
      <c r="USB846" s="257"/>
      <c r="USC846" s="257"/>
      <c r="USD846" s="257"/>
      <c r="USE846" s="257"/>
      <c r="USF846" s="257"/>
      <c r="USG846" s="257"/>
      <c r="USH846" s="257"/>
      <c r="USI846" s="257"/>
      <c r="USJ846" s="257"/>
      <c r="USK846" s="257"/>
      <c r="USL846" s="257"/>
      <c r="USM846" s="257"/>
      <c r="USN846" s="257"/>
      <c r="USO846" s="257"/>
      <c r="USP846" s="257"/>
      <c r="USQ846" s="257"/>
      <c r="USR846" s="257"/>
      <c r="USS846" s="257"/>
      <c r="UST846" s="257"/>
      <c r="USU846" s="257"/>
      <c r="USV846" s="257"/>
      <c r="USW846" s="257"/>
      <c r="USX846" s="257"/>
      <c r="USY846" s="257"/>
      <c r="USZ846" s="257"/>
      <c r="UTA846" s="257"/>
      <c r="UTB846" s="257"/>
      <c r="UTC846" s="257"/>
      <c r="UTD846" s="257"/>
      <c r="UTE846" s="257"/>
      <c r="UTF846" s="257"/>
      <c r="UTG846" s="257"/>
      <c r="UTH846" s="257"/>
      <c r="UTI846" s="257"/>
      <c r="UTJ846" s="257"/>
      <c r="UTK846" s="257"/>
      <c r="UTL846" s="257"/>
      <c r="UTM846" s="257"/>
      <c r="UTN846" s="257"/>
      <c r="UTO846" s="257"/>
      <c r="UTP846" s="257"/>
      <c r="UTQ846" s="257"/>
      <c r="UTR846" s="257"/>
      <c r="UTS846" s="257"/>
      <c r="UTT846" s="257"/>
      <c r="UTU846" s="257"/>
      <c r="UTV846" s="257"/>
      <c r="UTW846" s="257"/>
      <c r="UTX846" s="257"/>
      <c r="UTY846" s="257"/>
      <c r="UTZ846" s="257"/>
      <c r="UUA846" s="257"/>
      <c r="UUB846" s="257"/>
      <c r="UUC846" s="257"/>
      <c r="UUD846" s="257"/>
      <c r="UUE846" s="257"/>
      <c r="UUF846" s="257"/>
      <c r="UUG846" s="257"/>
      <c r="UUH846" s="257"/>
      <c r="UUI846" s="257"/>
      <c r="UUJ846" s="257"/>
      <c r="UUK846" s="257"/>
      <c r="UUL846" s="257"/>
      <c r="UUM846" s="257"/>
      <c r="UUN846" s="257"/>
      <c r="UUO846" s="257"/>
      <c r="UUP846" s="257"/>
      <c r="UUQ846" s="257"/>
      <c r="UUR846" s="257"/>
      <c r="UUS846" s="257"/>
      <c r="UUT846" s="257"/>
      <c r="UUU846" s="257"/>
      <c r="UUV846" s="257"/>
      <c r="UUW846" s="257"/>
      <c r="UUX846" s="257"/>
      <c r="UUY846" s="257"/>
      <c r="UUZ846" s="257"/>
      <c r="UVA846" s="257"/>
      <c r="UVB846" s="257"/>
      <c r="UVC846" s="257"/>
      <c r="UVD846" s="257"/>
      <c r="UVE846" s="257"/>
      <c r="UVF846" s="257"/>
      <c r="UVG846" s="257"/>
      <c r="UVH846" s="257"/>
      <c r="UVI846" s="257"/>
      <c r="UVJ846" s="257"/>
      <c r="UVK846" s="257"/>
      <c r="UVL846" s="257"/>
      <c r="UVM846" s="257"/>
      <c r="UVN846" s="257"/>
      <c r="UVO846" s="257"/>
      <c r="UVP846" s="257"/>
      <c r="UVQ846" s="257"/>
      <c r="UVR846" s="257"/>
      <c r="UVS846" s="257"/>
      <c r="UVT846" s="257"/>
      <c r="UVU846" s="257"/>
      <c r="UVV846" s="257"/>
      <c r="UVW846" s="257"/>
      <c r="UVX846" s="257"/>
      <c r="UVY846" s="257"/>
      <c r="UVZ846" s="257"/>
      <c r="UWA846" s="257"/>
      <c r="UWB846" s="257"/>
      <c r="UWC846" s="257"/>
      <c r="UWD846" s="257"/>
      <c r="UWE846" s="257"/>
      <c r="UWF846" s="257"/>
      <c r="UWG846" s="257"/>
      <c r="UWH846" s="257"/>
      <c r="UWI846" s="257"/>
      <c r="UWJ846" s="257"/>
      <c r="UWK846" s="257"/>
      <c r="UWL846" s="257"/>
      <c r="UWM846" s="257"/>
      <c r="UWN846" s="257"/>
      <c r="UWO846" s="257"/>
      <c r="UWP846" s="257"/>
      <c r="UWQ846" s="257"/>
      <c r="UWR846" s="257"/>
      <c r="UWS846" s="257"/>
      <c r="UWT846" s="257"/>
      <c r="UWU846" s="257"/>
      <c r="UWV846" s="257"/>
      <c r="UWW846" s="257"/>
      <c r="UWX846" s="257"/>
      <c r="UWY846" s="257"/>
      <c r="UWZ846" s="257"/>
      <c r="UXA846" s="257"/>
      <c r="UXB846" s="257"/>
      <c r="UXC846" s="257"/>
      <c r="UXD846" s="257"/>
      <c r="UXE846" s="257"/>
      <c r="UXF846" s="257"/>
      <c r="UXG846" s="257"/>
      <c r="UXH846" s="257"/>
      <c r="UXI846" s="257"/>
      <c r="UXJ846" s="257"/>
      <c r="UXK846" s="257"/>
      <c r="UXL846" s="257"/>
      <c r="UXM846" s="257"/>
      <c r="UXN846" s="257"/>
      <c r="UXO846" s="257"/>
      <c r="UXP846" s="257"/>
      <c r="UXQ846" s="257"/>
      <c r="UXR846" s="257"/>
      <c r="UXS846" s="257"/>
      <c r="UXT846" s="257"/>
      <c r="UXU846" s="257"/>
      <c r="UXV846" s="257"/>
      <c r="UXW846" s="257"/>
      <c r="UXX846" s="257"/>
      <c r="UXY846" s="257"/>
      <c r="UXZ846" s="257"/>
      <c r="UYA846" s="257"/>
      <c r="UYB846" s="257"/>
      <c r="UYC846" s="257"/>
      <c r="UYD846" s="257"/>
      <c r="UYE846" s="257"/>
      <c r="UYF846" s="257"/>
      <c r="UYG846" s="257"/>
      <c r="UYH846" s="257"/>
      <c r="UYI846" s="257"/>
      <c r="UYJ846" s="257"/>
      <c r="UYK846" s="257"/>
      <c r="UYL846" s="257"/>
      <c r="UYM846" s="257"/>
      <c r="UYN846" s="257"/>
      <c r="UYO846" s="257"/>
      <c r="UYP846" s="257"/>
      <c r="UYQ846" s="257"/>
      <c r="UYR846" s="257"/>
      <c r="UYS846" s="257"/>
      <c r="UYT846" s="257"/>
      <c r="UYU846" s="257"/>
      <c r="UYV846" s="257"/>
      <c r="UYW846" s="257"/>
      <c r="UYX846" s="257"/>
      <c r="UYY846" s="257"/>
      <c r="UYZ846" s="257"/>
      <c r="UZA846" s="257"/>
      <c r="UZB846" s="257"/>
      <c r="UZC846" s="257"/>
      <c r="UZD846" s="257"/>
      <c r="UZE846" s="257"/>
      <c r="UZF846" s="257"/>
      <c r="UZG846" s="257"/>
      <c r="UZH846" s="257"/>
      <c r="UZI846" s="257"/>
      <c r="UZJ846" s="257"/>
      <c r="UZK846" s="257"/>
      <c r="UZL846" s="257"/>
      <c r="UZM846" s="257"/>
      <c r="UZN846" s="257"/>
      <c r="UZO846" s="257"/>
      <c r="UZP846" s="257"/>
      <c r="UZQ846" s="257"/>
      <c r="UZR846" s="257"/>
      <c r="UZS846" s="257"/>
      <c r="UZT846" s="257"/>
      <c r="UZU846" s="257"/>
      <c r="UZV846" s="257"/>
      <c r="UZW846" s="257"/>
      <c r="UZX846" s="257"/>
      <c r="UZY846" s="257"/>
      <c r="UZZ846" s="257"/>
      <c r="VAA846" s="257"/>
      <c r="VAB846" s="257"/>
      <c r="VAC846" s="257"/>
      <c r="VAD846" s="257"/>
      <c r="VAE846" s="257"/>
      <c r="VAF846" s="257"/>
      <c r="VAG846" s="257"/>
      <c r="VAH846" s="257"/>
      <c r="VAI846" s="257"/>
      <c r="VAJ846" s="257"/>
      <c r="VAK846" s="257"/>
      <c r="VAL846" s="257"/>
      <c r="VAM846" s="257"/>
      <c r="VAN846" s="257"/>
      <c r="VAO846" s="257"/>
      <c r="VAP846" s="257"/>
      <c r="VAQ846" s="257"/>
      <c r="VAR846" s="257"/>
      <c r="VAS846" s="257"/>
      <c r="VAT846" s="257"/>
      <c r="VAU846" s="257"/>
      <c r="VAV846" s="257"/>
      <c r="VAW846" s="257"/>
      <c r="VAX846" s="257"/>
      <c r="VAY846" s="257"/>
      <c r="VAZ846" s="257"/>
      <c r="VBA846" s="257"/>
      <c r="VBB846" s="257"/>
      <c r="VBC846" s="257"/>
      <c r="VBD846" s="257"/>
      <c r="VBE846" s="257"/>
      <c r="VBF846" s="257"/>
      <c r="VBG846" s="257"/>
      <c r="VBH846" s="257"/>
      <c r="VBI846" s="257"/>
      <c r="VBJ846" s="257"/>
      <c r="VBK846" s="257"/>
      <c r="VBL846" s="257"/>
      <c r="VBM846" s="257"/>
      <c r="VBN846" s="257"/>
      <c r="VBO846" s="257"/>
      <c r="VBP846" s="257"/>
      <c r="VBQ846" s="257"/>
      <c r="VBR846" s="257"/>
      <c r="VBS846" s="257"/>
      <c r="VBT846" s="257"/>
      <c r="VBU846" s="257"/>
      <c r="VBV846" s="257"/>
      <c r="VBW846" s="257"/>
      <c r="VBX846" s="257"/>
      <c r="VBY846" s="257"/>
      <c r="VBZ846" s="257"/>
      <c r="VCA846" s="257"/>
      <c r="VCB846" s="257"/>
      <c r="VCC846" s="257"/>
      <c r="VCD846" s="257"/>
      <c r="VCE846" s="257"/>
      <c r="VCF846" s="257"/>
      <c r="VCG846" s="257"/>
      <c r="VCH846" s="257"/>
      <c r="VCI846" s="257"/>
      <c r="VCJ846" s="257"/>
      <c r="VCK846" s="257"/>
      <c r="VCL846" s="257"/>
      <c r="VCM846" s="257"/>
      <c r="VCN846" s="257"/>
      <c r="VCO846" s="257"/>
      <c r="VCP846" s="257"/>
      <c r="VCQ846" s="257"/>
      <c r="VCR846" s="257"/>
      <c r="VCS846" s="257"/>
      <c r="VCT846" s="257"/>
      <c r="VCU846" s="257"/>
      <c r="VCV846" s="257"/>
      <c r="VCW846" s="257"/>
      <c r="VCX846" s="257"/>
      <c r="VCY846" s="257"/>
      <c r="VCZ846" s="257"/>
      <c r="VDA846" s="257"/>
      <c r="VDB846" s="257"/>
      <c r="VDC846" s="257"/>
      <c r="VDD846" s="257"/>
      <c r="VDE846" s="257"/>
      <c r="VDF846" s="257"/>
      <c r="VDG846" s="257"/>
      <c r="VDH846" s="257"/>
      <c r="VDI846" s="257"/>
      <c r="VDJ846" s="257"/>
      <c r="VDK846" s="257"/>
      <c r="VDL846" s="257"/>
      <c r="VDM846" s="257"/>
      <c r="VDN846" s="257"/>
      <c r="VDO846" s="257"/>
      <c r="VDP846" s="257"/>
      <c r="VDQ846" s="257"/>
      <c r="VDR846" s="257"/>
      <c r="VDS846" s="257"/>
      <c r="VDT846" s="257"/>
      <c r="VDU846" s="257"/>
      <c r="VDV846" s="257"/>
      <c r="VDW846" s="257"/>
      <c r="VDX846" s="257"/>
      <c r="VDY846" s="257"/>
      <c r="VDZ846" s="257"/>
      <c r="VEA846" s="257"/>
      <c r="VEB846" s="257"/>
      <c r="VEC846" s="257"/>
      <c r="VED846" s="257"/>
      <c r="VEE846" s="257"/>
      <c r="VEF846" s="257"/>
      <c r="VEG846" s="257"/>
      <c r="VEH846" s="257"/>
      <c r="VEI846" s="257"/>
      <c r="VEJ846" s="257"/>
      <c r="VEK846" s="257"/>
      <c r="VEL846" s="257"/>
      <c r="VEM846" s="257"/>
      <c r="VEN846" s="257"/>
      <c r="VEO846" s="257"/>
      <c r="VEP846" s="257"/>
      <c r="VEQ846" s="257"/>
      <c r="VER846" s="257"/>
      <c r="VES846" s="257"/>
      <c r="VET846" s="257"/>
      <c r="VEU846" s="257"/>
      <c r="VEV846" s="257"/>
      <c r="VEW846" s="257"/>
      <c r="VEX846" s="257"/>
      <c r="VEY846" s="257"/>
      <c r="VEZ846" s="257"/>
      <c r="VFA846" s="257"/>
      <c r="VFB846" s="257"/>
      <c r="VFC846" s="257"/>
      <c r="VFD846" s="257"/>
      <c r="VFE846" s="257"/>
      <c r="VFF846" s="257"/>
      <c r="VFG846" s="257"/>
      <c r="VFH846" s="257"/>
      <c r="VFI846" s="257"/>
      <c r="VFJ846" s="257"/>
      <c r="VFK846" s="257"/>
      <c r="VFL846" s="257"/>
      <c r="VFM846" s="257"/>
      <c r="VFN846" s="257"/>
      <c r="VFO846" s="257"/>
      <c r="VFP846" s="257"/>
      <c r="VFQ846" s="257"/>
      <c r="VFR846" s="257"/>
      <c r="VFS846" s="257"/>
      <c r="VFT846" s="257"/>
      <c r="VFU846" s="257"/>
      <c r="VFV846" s="257"/>
      <c r="VFW846" s="257"/>
      <c r="VFX846" s="257"/>
      <c r="VFY846" s="257"/>
      <c r="VFZ846" s="257"/>
      <c r="VGA846" s="257"/>
      <c r="VGB846" s="257"/>
      <c r="VGC846" s="257"/>
      <c r="VGD846" s="257"/>
      <c r="VGE846" s="257"/>
      <c r="VGF846" s="257"/>
      <c r="VGG846" s="257"/>
      <c r="VGH846" s="257"/>
      <c r="VGI846" s="257"/>
      <c r="VGJ846" s="257"/>
      <c r="VGK846" s="257"/>
      <c r="VGL846" s="257"/>
      <c r="VGM846" s="257"/>
      <c r="VGN846" s="257"/>
      <c r="VGO846" s="257"/>
      <c r="VGP846" s="257"/>
      <c r="VGQ846" s="257"/>
      <c r="VGR846" s="257"/>
      <c r="VGS846" s="257"/>
      <c r="VGT846" s="257"/>
      <c r="VGU846" s="257"/>
      <c r="VGV846" s="257"/>
      <c r="VGW846" s="257"/>
      <c r="VGX846" s="257"/>
      <c r="VGY846" s="257"/>
      <c r="VGZ846" s="257"/>
      <c r="VHA846" s="257"/>
      <c r="VHB846" s="257"/>
      <c r="VHC846" s="257"/>
      <c r="VHD846" s="257"/>
      <c r="VHE846" s="257"/>
      <c r="VHF846" s="257"/>
      <c r="VHG846" s="257"/>
      <c r="VHH846" s="257"/>
      <c r="VHI846" s="257"/>
      <c r="VHJ846" s="257"/>
      <c r="VHK846" s="257"/>
      <c r="VHL846" s="257"/>
      <c r="VHM846" s="257"/>
      <c r="VHN846" s="257"/>
      <c r="VHO846" s="257"/>
      <c r="VHP846" s="257"/>
      <c r="VHQ846" s="257"/>
      <c r="VHR846" s="257"/>
      <c r="VHS846" s="257"/>
      <c r="VHT846" s="257"/>
      <c r="VHU846" s="257"/>
      <c r="VHV846" s="257"/>
      <c r="VHW846" s="257"/>
      <c r="VHX846" s="257"/>
      <c r="VHY846" s="257"/>
      <c r="VHZ846" s="257"/>
      <c r="VIA846" s="257"/>
      <c r="VIB846" s="257"/>
      <c r="VIC846" s="257"/>
      <c r="VID846" s="257"/>
      <c r="VIE846" s="257"/>
      <c r="VIF846" s="257"/>
      <c r="VIG846" s="257"/>
      <c r="VIH846" s="257"/>
      <c r="VII846" s="257"/>
      <c r="VIJ846" s="257"/>
      <c r="VIK846" s="257"/>
      <c r="VIL846" s="257"/>
      <c r="VIM846" s="257"/>
      <c r="VIN846" s="257"/>
      <c r="VIO846" s="257"/>
      <c r="VIP846" s="257"/>
      <c r="VIQ846" s="257"/>
      <c r="VIR846" s="257"/>
      <c r="VIS846" s="257"/>
      <c r="VIT846" s="257"/>
      <c r="VIU846" s="257"/>
      <c r="VIV846" s="257"/>
      <c r="VIW846" s="257"/>
      <c r="VIX846" s="257"/>
      <c r="VIY846" s="257"/>
      <c r="VIZ846" s="257"/>
      <c r="VJA846" s="257"/>
      <c r="VJB846" s="257"/>
      <c r="VJC846" s="257"/>
      <c r="VJD846" s="257"/>
      <c r="VJE846" s="257"/>
      <c r="VJF846" s="257"/>
      <c r="VJG846" s="257"/>
      <c r="VJH846" s="257"/>
      <c r="VJI846" s="257"/>
      <c r="VJJ846" s="257"/>
      <c r="VJK846" s="257"/>
      <c r="VJL846" s="257"/>
      <c r="VJM846" s="257"/>
      <c r="VJN846" s="257"/>
      <c r="VJO846" s="257"/>
      <c r="VJP846" s="257"/>
      <c r="VJQ846" s="257"/>
      <c r="VJR846" s="257"/>
      <c r="VJS846" s="257"/>
      <c r="VJT846" s="257"/>
      <c r="VJU846" s="257"/>
      <c r="VJV846" s="257"/>
      <c r="VJW846" s="257"/>
      <c r="VJX846" s="257"/>
      <c r="VJY846" s="257"/>
      <c r="VJZ846" s="257"/>
      <c r="VKA846" s="257"/>
      <c r="VKB846" s="257"/>
      <c r="VKC846" s="257"/>
      <c r="VKD846" s="257"/>
      <c r="VKE846" s="257"/>
      <c r="VKF846" s="257"/>
      <c r="VKG846" s="257"/>
      <c r="VKH846" s="257"/>
      <c r="VKI846" s="257"/>
      <c r="VKJ846" s="257"/>
      <c r="VKK846" s="257"/>
      <c r="VKL846" s="257"/>
      <c r="VKM846" s="257"/>
      <c r="VKN846" s="257"/>
      <c r="VKO846" s="257"/>
      <c r="VKP846" s="257"/>
      <c r="VKQ846" s="257"/>
      <c r="VKR846" s="257"/>
      <c r="VKS846" s="257"/>
      <c r="VKT846" s="257"/>
      <c r="VKU846" s="257"/>
      <c r="VKV846" s="257"/>
      <c r="VKW846" s="257"/>
      <c r="VKX846" s="257"/>
      <c r="VKY846" s="257"/>
      <c r="VKZ846" s="257"/>
      <c r="VLA846" s="257"/>
      <c r="VLB846" s="257"/>
      <c r="VLC846" s="257"/>
      <c r="VLD846" s="257"/>
      <c r="VLE846" s="257"/>
      <c r="VLF846" s="257"/>
      <c r="VLG846" s="257"/>
      <c r="VLH846" s="257"/>
      <c r="VLI846" s="257"/>
      <c r="VLJ846" s="257"/>
      <c r="VLK846" s="257"/>
      <c r="VLL846" s="257"/>
      <c r="VLM846" s="257"/>
      <c r="VLN846" s="257"/>
      <c r="VLO846" s="257"/>
      <c r="VLP846" s="257"/>
      <c r="VLQ846" s="257"/>
      <c r="VLR846" s="257"/>
      <c r="VLS846" s="257"/>
      <c r="VLT846" s="257"/>
      <c r="VLU846" s="257"/>
      <c r="VLV846" s="257"/>
      <c r="VLW846" s="257"/>
      <c r="VLX846" s="257"/>
      <c r="VLY846" s="257"/>
      <c r="VLZ846" s="257"/>
      <c r="VMA846" s="257"/>
      <c r="VMB846" s="257"/>
      <c r="VMC846" s="257"/>
      <c r="VMD846" s="257"/>
      <c r="VME846" s="257"/>
      <c r="VMF846" s="257"/>
      <c r="VMG846" s="257"/>
      <c r="VMH846" s="257"/>
      <c r="VMI846" s="257"/>
      <c r="VMJ846" s="257"/>
      <c r="VMK846" s="257"/>
      <c r="VML846" s="257"/>
      <c r="VMM846" s="257"/>
      <c r="VMN846" s="257"/>
      <c r="VMO846" s="257"/>
      <c r="VMP846" s="257"/>
      <c r="VMQ846" s="257"/>
      <c r="VMR846" s="257"/>
      <c r="VMS846" s="257"/>
      <c r="VMT846" s="257"/>
      <c r="VMU846" s="257"/>
      <c r="VMV846" s="257"/>
      <c r="VMW846" s="257"/>
      <c r="VMX846" s="257"/>
      <c r="VMY846" s="257"/>
      <c r="VMZ846" s="257"/>
      <c r="VNA846" s="257"/>
      <c r="VNB846" s="257"/>
      <c r="VNC846" s="257"/>
      <c r="VND846" s="257"/>
      <c r="VNE846" s="257"/>
      <c r="VNF846" s="257"/>
      <c r="VNG846" s="257"/>
      <c r="VNH846" s="257"/>
      <c r="VNI846" s="257"/>
      <c r="VNJ846" s="257"/>
      <c r="VNK846" s="257"/>
      <c r="VNL846" s="257"/>
      <c r="VNM846" s="257"/>
      <c r="VNN846" s="257"/>
      <c r="VNO846" s="257"/>
      <c r="VNP846" s="257"/>
      <c r="VNQ846" s="257"/>
      <c r="VNR846" s="257"/>
      <c r="VNS846" s="257"/>
      <c r="VNT846" s="257"/>
      <c r="VNU846" s="257"/>
      <c r="VNV846" s="257"/>
      <c r="VNW846" s="257"/>
      <c r="VNX846" s="257"/>
      <c r="VNY846" s="257"/>
      <c r="VNZ846" s="257"/>
      <c r="VOA846" s="257"/>
      <c r="VOB846" s="257"/>
      <c r="VOC846" s="257"/>
      <c r="VOD846" s="257"/>
      <c r="VOE846" s="257"/>
      <c r="VOF846" s="257"/>
      <c r="VOG846" s="257"/>
      <c r="VOH846" s="257"/>
      <c r="VOI846" s="257"/>
      <c r="VOJ846" s="257"/>
      <c r="VOK846" s="257"/>
      <c r="VOL846" s="257"/>
      <c r="VOM846" s="257"/>
      <c r="VON846" s="257"/>
      <c r="VOO846" s="257"/>
      <c r="VOP846" s="257"/>
      <c r="VOQ846" s="257"/>
      <c r="VOR846" s="257"/>
      <c r="VOS846" s="257"/>
      <c r="VOT846" s="257"/>
      <c r="VOU846" s="257"/>
      <c r="VOV846" s="257"/>
      <c r="VOW846" s="257"/>
      <c r="VOX846" s="257"/>
      <c r="VOY846" s="257"/>
      <c r="VOZ846" s="257"/>
      <c r="VPA846" s="257"/>
      <c r="VPB846" s="257"/>
      <c r="VPC846" s="257"/>
      <c r="VPD846" s="257"/>
      <c r="VPE846" s="257"/>
      <c r="VPF846" s="257"/>
      <c r="VPG846" s="257"/>
      <c r="VPH846" s="257"/>
      <c r="VPI846" s="257"/>
      <c r="VPJ846" s="257"/>
      <c r="VPK846" s="257"/>
      <c r="VPL846" s="257"/>
      <c r="VPM846" s="257"/>
      <c r="VPN846" s="257"/>
      <c r="VPO846" s="257"/>
      <c r="VPP846" s="257"/>
      <c r="VPQ846" s="257"/>
      <c r="VPR846" s="257"/>
      <c r="VPS846" s="257"/>
      <c r="VPT846" s="257"/>
      <c r="VPU846" s="257"/>
      <c r="VPV846" s="257"/>
      <c r="VPW846" s="257"/>
      <c r="VPX846" s="257"/>
      <c r="VPY846" s="257"/>
      <c r="VPZ846" s="257"/>
      <c r="VQA846" s="257"/>
      <c r="VQB846" s="257"/>
      <c r="VQC846" s="257"/>
      <c r="VQD846" s="257"/>
      <c r="VQE846" s="257"/>
      <c r="VQF846" s="257"/>
      <c r="VQG846" s="257"/>
      <c r="VQH846" s="257"/>
      <c r="VQI846" s="257"/>
      <c r="VQJ846" s="257"/>
      <c r="VQK846" s="257"/>
      <c r="VQL846" s="257"/>
      <c r="VQM846" s="257"/>
      <c r="VQN846" s="257"/>
      <c r="VQO846" s="257"/>
      <c r="VQP846" s="257"/>
      <c r="VQQ846" s="257"/>
      <c r="VQR846" s="257"/>
      <c r="VQS846" s="257"/>
      <c r="VQT846" s="257"/>
      <c r="VQU846" s="257"/>
      <c r="VQV846" s="257"/>
      <c r="VQW846" s="257"/>
      <c r="VQX846" s="257"/>
      <c r="VQY846" s="257"/>
      <c r="VQZ846" s="257"/>
      <c r="VRA846" s="257"/>
      <c r="VRB846" s="257"/>
      <c r="VRC846" s="257"/>
      <c r="VRD846" s="257"/>
      <c r="VRE846" s="257"/>
      <c r="VRF846" s="257"/>
      <c r="VRG846" s="257"/>
      <c r="VRH846" s="257"/>
      <c r="VRI846" s="257"/>
      <c r="VRJ846" s="257"/>
      <c r="VRK846" s="257"/>
      <c r="VRL846" s="257"/>
      <c r="VRM846" s="257"/>
      <c r="VRN846" s="257"/>
      <c r="VRO846" s="257"/>
      <c r="VRP846" s="257"/>
      <c r="VRQ846" s="257"/>
      <c r="VRR846" s="257"/>
      <c r="VRS846" s="257"/>
      <c r="VRT846" s="257"/>
      <c r="VRU846" s="257"/>
      <c r="VRV846" s="257"/>
      <c r="VRW846" s="257"/>
      <c r="VRX846" s="257"/>
      <c r="VRY846" s="257"/>
      <c r="VRZ846" s="257"/>
      <c r="VSA846" s="257"/>
      <c r="VSB846" s="257"/>
      <c r="VSC846" s="257"/>
      <c r="VSD846" s="257"/>
      <c r="VSE846" s="257"/>
      <c r="VSF846" s="257"/>
      <c r="VSG846" s="257"/>
      <c r="VSH846" s="257"/>
      <c r="VSI846" s="257"/>
      <c r="VSJ846" s="257"/>
      <c r="VSK846" s="257"/>
      <c r="VSL846" s="257"/>
      <c r="VSM846" s="257"/>
      <c r="VSN846" s="257"/>
      <c r="VSO846" s="257"/>
      <c r="VSP846" s="257"/>
      <c r="VSQ846" s="257"/>
      <c r="VSR846" s="257"/>
      <c r="VSS846" s="257"/>
      <c r="VST846" s="257"/>
      <c r="VSU846" s="257"/>
      <c r="VSV846" s="257"/>
      <c r="VSW846" s="257"/>
      <c r="VSX846" s="257"/>
      <c r="VSY846" s="257"/>
      <c r="VSZ846" s="257"/>
      <c r="VTA846" s="257"/>
      <c r="VTB846" s="257"/>
      <c r="VTC846" s="257"/>
      <c r="VTD846" s="257"/>
      <c r="VTE846" s="257"/>
      <c r="VTF846" s="257"/>
      <c r="VTG846" s="257"/>
      <c r="VTH846" s="257"/>
      <c r="VTI846" s="257"/>
      <c r="VTJ846" s="257"/>
      <c r="VTK846" s="257"/>
      <c r="VTL846" s="257"/>
      <c r="VTM846" s="257"/>
      <c r="VTN846" s="257"/>
      <c r="VTO846" s="257"/>
      <c r="VTP846" s="257"/>
      <c r="VTQ846" s="257"/>
      <c r="VTR846" s="257"/>
      <c r="VTS846" s="257"/>
      <c r="VTT846" s="257"/>
      <c r="VTU846" s="257"/>
      <c r="VTV846" s="257"/>
      <c r="VTW846" s="257"/>
      <c r="VTX846" s="257"/>
      <c r="VTY846" s="257"/>
      <c r="VTZ846" s="257"/>
      <c r="VUA846" s="257"/>
      <c r="VUB846" s="257"/>
      <c r="VUC846" s="257"/>
      <c r="VUD846" s="257"/>
      <c r="VUE846" s="257"/>
      <c r="VUF846" s="257"/>
      <c r="VUG846" s="257"/>
      <c r="VUH846" s="257"/>
      <c r="VUI846" s="257"/>
      <c r="VUJ846" s="257"/>
      <c r="VUK846" s="257"/>
      <c r="VUL846" s="257"/>
      <c r="VUM846" s="257"/>
      <c r="VUN846" s="257"/>
      <c r="VUO846" s="257"/>
      <c r="VUP846" s="257"/>
      <c r="VUQ846" s="257"/>
      <c r="VUR846" s="257"/>
      <c r="VUS846" s="257"/>
      <c r="VUT846" s="257"/>
      <c r="VUU846" s="257"/>
      <c r="VUV846" s="257"/>
      <c r="VUW846" s="257"/>
      <c r="VUX846" s="257"/>
      <c r="VUY846" s="257"/>
      <c r="VUZ846" s="257"/>
      <c r="VVA846" s="257"/>
      <c r="VVB846" s="257"/>
      <c r="VVC846" s="257"/>
      <c r="VVD846" s="257"/>
      <c r="VVE846" s="257"/>
      <c r="VVF846" s="257"/>
      <c r="VVG846" s="257"/>
      <c r="VVH846" s="257"/>
      <c r="VVI846" s="257"/>
      <c r="VVJ846" s="257"/>
      <c r="VVK846" s="257"/>
      <c r="VVL846" s="257"/>
      <c r="VVM846" s="257"/>
      <c r="VVN846" s="257"/>
      <c r="VVO846" s="257"/>
      <c r="VVP846" s="257"/>
      <c r="VVQ846" s="257"/>
      <c r="VVR846" s="257"/>
      <c r="VVS846" s="257"/>
      <c r="VVT846" s="257"/>
      <c r="VVU846" s="257"/>
      <c r="VVV846" s="257"/>
      <c r="VVW846" s="257"/>
      <c r="VVX846" s="257"/>
      <c r="VVY846" s="257"/>
      <c r="VVZ846" s="257"/>
      <c r="VWA846" s="257"/>
      <c r="VWB846" s="257"/>
      <c r="VWC846" s="257"/>
      <c r="VWD846" s="257"/>
      <c r="VWE846" s="257"/>
      <c r="VWF846" s="257"/>
      <c r="VWG846" s="257"/>
      <c r="VWH846" s="257"/>
      <c r="VWI846" s="257"/>
      <c r="VWJ846" s="257"/>
      <c r="VWK846" s="257"/>
      <c r="VWL846" s="257"/>
      <c r="VWM846" s="257"/>
      <c r="VWN846" s="257"/>
      <c r="VWO846" s="257"/>
      <c r="VWP846" s="257"/>
      <c r="VWQ846" s="257"/>
      <c r="VWR846" s="257"/>
      <c r="VWS846" s="257"/>
      <c r="VWT846" s="257"/>
      <c r="VWU846" s="257"/>
      <c r="VWV846" s="257"/>
      <c r="VWW846" s="257"/>
      <c r="VWX846" s="257"/>
      <c r="VWY846" s="257"/>
      <c r="VWZ846" s="257"/>
      <c r="VXA846" s="257"/>
      <c r="VXB846" s="257"/>
      <c r="VXC846" s="257"/>
      <c r="VXD846" s="257"/>
      <c r="VXE846" s="257"/>
      <c r="VXF846" s="257"/>
      <c r="VXG846" s="257"/>
      <c r="VXH846" s="257"/>
      <c r="VXI846" s="257"/>
      <c r="VXJ846" s="257"/>
      <c r="VXK846" s="257"/>
      <c r="VXL846" s="257"/>
      <c r="VXM846" s="257"/>
      <c r="VXN846" s="257"/>
      <c r="VXO846" s="257"/>
      <c r="VXP846" s="257"/>
      <c r="VXQ846" s="257"/>
      <c r="VXR846" s="257"/>
      <c r="VXS846" s="257"/>
      <c r="VXT846" s="257"/>
      <c r="VXU846" s="257"/>
      <c r="VXV846" s="257"/>
      <c r="VXW846" s="257"/>
      <c r="VXX846" s="257"/>
      <c r="VXY846" s="257"/>
      <c r="VXZ846" s="257"/>
      <c r="VYA846" s="257"/>
      <c r="VYB846" s="257"/>
      <c r="VYC846" s="257"/>
      <c r="VYD846" s="257"/>
      <c r="VYE846" s="257"/>
      <c r="VYF846" s="257"/>
      <c r="VYG846" s="257"/>
      <c r="VYH846" s="257"/>
      <c r="VYI846" s="257"/>
      <c r="VYJ846" s="257"/>
      <c r="VYK846" s="257"/>
      <c r="VYL846" s="257"/>
      <c r="VYM846" s="257"/>
      <c r="VYN846" s="257"/>
      <c r="VYO846" s="257"/>
      <c r="VYP846" s="257"/>
      <c r="VYQ846" s="257"/>
      <c r="VYR846" s="257"/>
      <c r="VYS846" s="257"/>
      <c r="VYT846" s="257"/>
      <c r="VYU846" s="257"/>
      <c r="VYV846" s="257"/>
      <c r="VYW846" s="257"/>
      <c r="VYX846" s="257"/>
      <c r="VYY846" s="257"/>
      <c r="VYZ846" s="257"/>
      <c r="VZA846" s="257"/>
      <c r="VZB846" s="257"/>
      <c r="VZC846" s="257"/>
      <c r="VZD846" s="257"/>
      <c r="VZE846" s="257"/>
      <c r="VZF846" s="257"/>
      <c r="VZG846" s="257"/>
      <c r="VZH846" s="257"/>
      <c r="VZI846" s="257"/>
      <c r="VZJ846" s="257"/>
      <c r="VZK846" s="257"/>
      <c r="VZL846" s="257"/>
      <c r="VZM846" s="257"/>
      <c r="VZN846" s="257"/>
      <c r="VZO846" s="257"/>
      <c r="VZP846" s="257"/>
      <c r="VZQ846" s="257"/>
      <c r="VZR846" s="257"/>
      <c r="VZS846" s="257"/>
      <c r="VZT846" s="257"/>
      <c r="VZU846" s="257"/>
      <c r="VZV846" s="257"/>
      <c r="VZW846" s="257"/>
      <c r="VZX846" s="257"/>
      <c r="VZY846" s="257"/>
      <c r="VZZ846" s="257"/>
      <c r="WAA846" s="257"/>
      <c r="WAB846" s="257"/>
      <c r="WAC846" s="257"/>
      <c r="WAD846" s="257"/>
      <c r="WAE846" s="257"/>
      <c r="WAF846" s="257"/>
      <c r="WAG846" s="257"/>
      <c r="WAH846" s="257"/>
      <c r="WAI846" s="257"/>
      <c r="WAJ846" s="257"/>
      <c r="WAK846" s="257"/>
      <c r="WAL846" s="257"/>
      <c r="WAM846" s="257"/>
      <c r="WAN846" s="257"/>
      <c r="WAO846" s="257"/>
      <c r="WAP846" s="257"/>
      <c r="WAQ846" s="257"/>
      <c r="WAR846" s="257"/>
      <c r="WAS846" s="257"/>
      <c r="WAT846" s="257"/>
      <c r="WAU846" s="257"/>
      <c r="WAV846" s="257"/>
      <c r="WAW846" s="257"/>
      <c r="WAX846" s="257"/>
      <c r="WAY846" s="257"/>
      <c r="WAZ846" s="257"/>
      <c r="WBA846" s="257"/>
      <c r="WBB846" s="257"/>
      <c r="WBC846" s="257"/>
      <c r="WBD846" s="257"/>
      <c r="WBE846" s="257"/>
      <c r="WBF846" s="257"/>
      <c r="WBG846" s="257"/>
      <c r="WBH846" s="257"/>
      <c r="WBI846" s="257"/>
      <c r="WBJ846" s="257"/>
      <c r="WBK846" s="257"/>
      <c r="WBL846" s="257"/>
      <c r="WBM846" s="257"/>
      <c r="WBN846" s="257"/>
      <c r="WBO846" s="257"/>
      <c r="WBP846" s="257"/>
      <c r="WBQ846" s="257"/>
      <c r="WBR846" s="257"/>
      <c r="WBS846" s="257"/>
      <c r="WBT846" s="257"/>
      <c r="WBU846" s="257"/>
      <c r="WBV846" s="257"/>
      <c r="WBW846" s="257"/>
      <c r="WBX846" s="257"/>
      <c r="WBY846" s="257"/>
      <c r="WBZ846" s="257"/>
      <c r="WCA846" s="257"/>
      <c r="WCB846" s="257"/>
      <c r="WCC846" s="257"/>
      <c r="WCD846" s="257"/>
      <c r="WCE846" s="257"/>
      <c r="WCF846" s="257"/>
      <c r="WCG846" s="257"/>
      <c r="WCH846" s="257"/>
      <c r="WCI846" s="257"/>
      <c r="WCJ846" s="257"/>
      <c r="WCK846" s="257"/>
      <c r="WCL846" s="257"/>
      <c r="WCM846" s="257"/>
      <c r="WCN846" s="257"/>
      <c r="WCO846" s="257"/>
      <c r="WCP846" s="257"/>
      <c r="WCQ846" s="257"/>
      <c r="WCR846" s="257"/>
      <c r="WCS846" s="257"/>
      <c r="WCT846" s="257"/>
      <c r="WCU846" s="257"/>
      <c r="WCV846" s="257"/>
      <c r="WCW846" s="257"/>
      <c r="WCX846" s="257"/>
      <c r="WCY846" s="257"/>
      <c r="WCZ846" s="257"/>
      <c r="WDA846" s="257"/>
      <c r="WDB846" s="257"/>
      <c r="WDC846" s="257"/>
      <c r="WDD846" s="257"/>
      <c r="WDE846" s="257"/>
      <c r="WDF846" s="257"/>
      <c r="WDG846" s="257"/>
      <c r="WDH846" s="257"/>
      <c r="WDI846" s="257"/>
      <c r="WDJ846" s="257"/>
      <c r="WDK846" s="257"/>
      <c r="WDL846" s="257"/>
      <c r="WDM846" s="257"/>
      <c r="WDN846" s="257"/>
      <c r="WDO846" s="257"/>
      <c r="WDP846" s="257"/>
      <c r="WDQ846" s="257"/>
      <c r="WDR846" s="257"/>
      <c r="WDS846" s="257"/>
      <c r="WDT846" s="257"/>
      <c r="WDU846" s="257"/>
      <c r="WDV846" s="257"/>
      <c r="WDW846" s="257"/>
      <c r="WDX846" s="257"/>
      <c r="WDY846" s="257"/>
      <c r="WDZ846" s="257"/>
      <c r="WEA846" s="257"/>
      <c r="WEB846" s="257"/>
      <c r="WEC846" s="257"/>
      <c r="WED846" s="257"/>
      <c r="WEE846" s="257"/>
      <c r="WEF846" s="257"/>
      <c r="WEG846" s="257"/>
      <c r="WEH846" s="257"/>
      <c r="WEI846" s="257"/>
      <c r="WEJ846" s="257"/>
      <c r="WEK846" s="257"/>
      <c r="WEL846" s="257"/>
      <c r="WEM846" s="257"/>
      <c r="WEN846" s="257"/>
      <c r="WEO846" s="257"/>
      <c r="WEP846" s="257"/>
      <c r="WEQ846" s="257"/>
      <c r="WER846" s="257"/>
      <c r="WES846" s="257"/>
      <c r="WET846" s="257"/>
      <c r="WEU846" s="257"/>
      <c r="WEV846" s="257"/>
      <c r="WEW846" s="257"/>
      <c r="WEX846" s="257"/>
      <c r="WEY846" s="257"/>
      <c r="WEZ846" s="257"/>
      <c r="WFA846" s="257"/>
      <c r="WFB846" s="257"/>
      <c r="WFC846" s="257"/>
      <c r="WFD846" s="257"/>
      <c r="WFE846" s="257"/>
      <c r="WFF846" s="257"/>
      <c r="WFG846" s="257"/>
      <c r="WFH846" s="257"/>
      <c r="WFI846" s="257"/>
      <c r="WFJ846" s="257"/>
      <c r="WFK846" s="257"/>
      <c r="WFL846" s="257"/>
      <c r="WFM846" s="257"/>
      <c r="WFN846" s="257"/>
      <c r="WFO846" s="257"/>
      <c r="WFP846" s="257"/>
      <c r="WFQ846" s="257"/>
      <c r="WFR846" s="257"/>
      <c r="WFS846" s="257"/>
      <c r="WFT846" s="257"/>
      <c r="WFU846" s="257"/>
      <c r="WFV846" s="257"/>
      <c r="WFW846" s="257"/>
      <c r="WFX846" s="257"/>
      <c r="WFY846" s="257"/>
      <c r="WFZ846" s="257"/>
      <c r="WGA846" s="257"/>
      <c r="WGB846" s="257"/>
      <c r="WGC846" s="257"/>
      <c r="WGD846" s="257"/>
      <c r="WGE846" s="257"/>
      <c r="WGF846" s="257"/>
      <c r="WGG846" s="257"/>
      <c r="WGH846" s="257"/>
      <c r="WGI846" s="257"/>
      <c r="WGJ846" s="257"/>
      <c r="WGK846" s="257"/>
      <c r="WGL846" s="257"/>
      <c r="WGM846" s="257"/>
      <c r="WGN846" s="257"/>
      <c r="WGO846" s="257"/>
      <c r="WGP846" s="257"/>
      <c r="WGQ846" s="257"/>
      <c r="WGR846" s="257"/>
      <c r="WGS846" s="257"/>
      <c r="WGT846" s="257"/>
      <c r="WGU846" s="257"/>
      <c r="WGV846" s="257"/>
      <c r="WGW846" s="257"/>
      <c r="WGX846" s="257"/>
      <c r="WGY846" s="257"/>
      <c r="WGZ846" s="257"/>
      <c r="WHA846" s="257"/>
      <c r="WHB846" s="257"/>
      <c r="WHC846" s="257"/>
      <c r="WHD846" s="257"/>
      <c r="WHE846" s="257"/>
      <c r="WHF846" s="257"/>
      <c r="WHG846" s="257"/>
      <c r="WHH846" s="257"/>
      <c r="WHI846" s="257"/>
      <c r="WHJ846" s="257"/>
      <c r="WHK846" s="257"/>
      <c r="WHL846" s="257"/>
      <c r="WHM846" s="257"/>
      <c r="WHN846" s="257"/>
      <c r="WHO846" s="257"/>
      <c r="WHP846" s="257"/>
      <c r="WHQ846" s="257"/>
      <c r="WHR846" s="257"/>
      <c r="WHS846" s="257"/>
      <c r="WHT846" s="257"/>
      <c r="WHU846" s="257"/>
      <c r="WHV846" s="257"/>
      <c r="WHW846" s="257"/>
      <c r="WHX846" s="257"/>
      <c r="WHY846" s="257"/>
      <c r="WHZ846" s="257"/>
      <c r="WIA846" s="257"/>
      <c r="WIB846" s="257"/>
      <c r="WIC846" s="257"/>
      <c r="WID846" s="257"/>
      <c r="WIE846" s="257"/>
      <c r="WIF846" s="257"/>
      <c r="WIG846" s="257"/>
      <c r="WIH846" s="257"/>
      <c r="WII846" s="257"/>
      <c r="WIJ846" s="257"/>
      <c r="WIK846" s="257"/>
      <c r="WIL846" s="257"/>
      <c r="WIM846" s="257"/>
      <c r="WIN846" s="257"/>
      <c r="WIO846" s="257"/>
      <c r="WIP846" s="257"/>
      <c r="WIQ846" s="257"/>
      <c r="WIR846" s="257"/>
      <c r="WIS846" s="257"/>
      <c r="WIT846" s="257"/>
      <c r="WIU846" s="257"/>
      <c r="WIV846" s="257"/>
      <c r="WIW846" s="257"/>
      <c r="WIX846" s="257"/>
      <c r="WIY846" s="257"/>
      <c r="WIZ846" s="257"/>
      <c r="WJA846" s="257"/>
      <c r="WJB846" s="257"/>
      <c r="WJC846" s="257"/>
      <c r="WJD846" s="257"/>
      <c r="WJE846" s="257"/>
      <c r="WJF846" s="257"/>
      <c r="WJG846" s="257"/>
      <c r="WJH846" s="257"/>
      <c r="WJI846" s="257"/>
      <c r="WJJ846" s="257"/>
      <c r="WJK846" s="257"/>
      <c r="WJL846" s="257"/>
      <c r="WJM846" s="257"/>
      <c r="WJN846" s="257"/>
      <c r="WJO846" s="257"/>
      <c r="WJP846" s="257"/>
      <c r="WJQ846" s="257"/>
      <c r="WJR846" s="257"/>
      <c r="WJS846" s="257"/>
      <c r="WJT846" s="257"/>
      <c r="WJU846" s="257"/>
      <c r="WJV846" s="257"/>
      <c r="WJW846" s="257"/>
      <c r="WJX846" s="257"/>
      <c r="WJY846" s="257"/>
      <c r="WJZ846" s="257"/>
      <c r="WKA846" s="257"/>
      <c r="WKB846" s="257"/>
      <c r="WKC846" s="257"/>
      <c r="WKD846" s="257"/>
      <c r="WKE846" s="257"/>
      <c r="WKF846" s="257"/>
      <c r="WKG846" s="257"/>
      <c r="WKH846" s="257"/>
      <c r="WKI846" s="257"/>
      <c r="WKJ846" s="257"/>
      <c r="WKK846" s="257"/>
      <c r="WKL846" s="257"/>
      <c r="WKM846" s="257"/>
      <c r="WKN846" s="257"/>
      <c r="WKO846" s="257"/>
      <c r="WKP846" s="257"/>
      <c r="WKQ846" s="257"/>
      <c r="WKR846" s="257"/>
      <c r="WKS846" s="257"/>
      <c r="WKT846" s="257"/>
      <c r="WKU846" s="257"/>
      <c r="WKV846" s="257"/>
      <c r="WKW846" s="257"/>
      <c r="WKX846" s="257"/>
      <c r="WKY846" s="257"/>
      <c r="WKZ846" s="257"/>
      <c r="WLA846" s="257"/>
      <c r="WLB846" s="257"/>
      <c r="WLC846" s="257"/>
      <c r="WLD846" s="257"/>
      <c r="WLE846" s="257"/>
      <c r="WLF846" s="257"/>
      <c r="WLG846" s="257"/>
      <c r="WLH846" s="257"/>
      <c r="WLI846" s="257"/>
      <c r="WLJ846" s="257"/>
      <c r="WLK846" s="257"/>
      <c r="WLL846" s="257"/>
      <c r="WLM846" s="257"/>
      <c r="WLN846" s="257"/>
      <c r="WLO846" s="257"/>
      <c r="WLP846" s="257"/>
      <c r="WLQ846" s="257"/>
      <c r="WLR846" s="257"/>
      <c r="WLS846" s="257"/>
      <c r="WLT846" s="257"/>
      <c r="WLU846" s="257"/>
      <c r="WLV846" s="257"/>
      <c r="WLW846" s="257"/>
      <c r="WLX846" s="257"/>
      <c r="WLY846" s="257"/>
      <c r="WLZ846" s="257"/>
      <c r="WMA846" s="257"/>
      <c r="WMB846" s="257"/>
      <c r="WMC846" s="257"/>
      <c r="WMD846" s="257"/>
      <c r="WME846" s="257"/>
      <c r="WMF846" s="257"/>
      <c r="WMG846" s="257"/>
      <c r="WMH846" s="257"/>
      <c r="WMI846" s="257"/>
      <c r="WMJ846" s="257"/>
      <c r="WMK846" s="257"/>
      <c r="WML846" s="257"/>
      <c r="WMM846" s="257"/>
      <c r="WMN846" s="257"/>
      <c r="WMO846" s="257"/>
      <c r="WMP846" s="257"/>
      <c r="WMQ846" s="257"/>
      <c r="WMR846" s="257"/>
      <c r="WMS846" s="257"/>
      <c r="WMT846" s="257"/>
      <c r="WMU846" s="257"/>
      <c r="WMV846" s="257"/>
      <c r="WMW846" s="257"/>
      <c r="WMX846" s="257"/>
      <c r="WMY846" s="257"/>
      <c r="WMZ846" s="257"/>
      <c r="WNA846" s="257"/>
      <c r="WNB846" s="257"/>
      <c r="WNC846" s="257"/>
      <c r="WND846" s="257"/>
      <c r="WNE846" s="257"/>
      <c r="WNF846" s="257"/>
      <c r="WNG846" s="257"/>
      <c r="WNH846" s="257"/>
      <c r="WNI846" s="257"/>
      <c r="WNJ846" s="257"/>
      <c r="WNK846" s="257"/>
      <c r="WNL846" s="257"/>
      <c r="WNM846" s="257"/>
      <c r="WNN846" s="257"/>
      <c r="WNO846" s="257"/>
      <c r="WNP846" s="257"/>
      <c r="WNQ846" s="257"/>
      <c r="WNR846" s="257"/>
      <c r="WNS846" s="257"/>
      <c r="WNT846" s="257"/>
      <c r="WNU846" s="257"/>
      <c r="WNV846" s="257"/>
      <c r="WNW846" s="257"/>
      <c r="WNX846" s="257"/>
      <c r="WNY846" s="257"/>
      <c r="WNZ846" s="257"/>
      <c r="WOA846" s="257"/>
      <c r="WOB846" s="257"/>
      <c r="WOC846" s="257"/>
      <c r="WOD846" s="257"/>
      <c r="WOE846" s="257"/>
      <c r="WOF846" s="257"/>
      <c r="WOG846" s="257"/>
      <c r="WOH846" s="257"/>
      <c r="WOI846" s="257"/>
      <c r="WOJ846" s="257"/>
      <c r="WOK846" s="257"/>
      <c r="WOL846" s="257"/>
      <c r="WOM846" s="257"/>
      <c r="WON846" s="257"/>
      <c r="WOO846" s="257"/>
      <c r="WOP846" s="257"/>
      <c r="WOQ846" s="257"/>
      <c r="WOR846" s="257"/>
      <c r="WOS846" s="257"/>
      <c r="WOT846" s="257"/>
      <c r="WOU846" s="257"/>
      <c r="WOV846" s="257"/>
      <c r="WOW846" s="257"/>
      <c r="WOX846" s="257"/>
      <c r="WOY846" s="257"/>
      <c r="WOZ846" s="257"/>
      <c r="WPA846" s="257"/>
      <c r="WPB846" s="257"/>
      <c r="WPC846" s="257"/>
      <c r="WPD846" s="257"/>
      <c r="WPE846" s="257"/>
      <c r="WPF846" s="257"/>
      <c r="WPG846" s="257"/>
      <c r="WPH846" s="257"/>
      <c r="WPI846" s="257"/>
      <c r="WPJ846" s="257"/>
      <c r="WPK846" s="257"/>
      <c r="WPL846" s="257"/>
      <c r="WPM846" s="257"/>
      <c r="WPN846" s="257"/>
      <c r="WPO846" s="257"/>
      <c r="WPP846" s="257"/>
      <c r="WPQ846" s="257"/>
      <c r="WPR846" s="257"/>
      <c r="WPS846" s="257"/>
      <c r="WPT846" s="257"/>
      <c r="WPU846" s="257"/>
      <c r="WPV846" s="257"/>
      <c r="WPW846" s="257"/>
      <c r="WPX846" s="257"/>
      <c r="WPY846" s="257"/>
      <c r="WPZ846" s="257"/>
      <c r="WQA846" s="257"/>
      <c r="WQB846" s="257"/>
      <c r="WQC846" s="257"/>
      <c r="WQD846" s="257"/>
      <c r="WQE846" s="257"/>
      <c r="WQF846" s="257"/>
      <c r="WQG846" s="257"/>
      <c r="WQH846" s="257"/>
      <c r="WQI846" s="257"/>
      <c r="WQJ846" s="257"/>
      <c r="WQK846" s="257"/>
      <c r="WQL846" s="257"/>
      <c r="WQM846" s="257"/>
      <c r="WQN846" s="257"/>
      <c r="WQO846" s="257"/>
      <c r="WQP846" s="257"/>
      <c r="WQQ846" s="257"/>
      <c r="WQR846" s="257"/>
      <c r="WQS846" s="257"/>
      <c r="WQT846" s="257"/>
      <c r="WQU846" s="257"/>
      <c r="WQV846" s="257"/>
      <c r="WQW846" s="257"/>
      <c r="WQX846" s="257"/>
      <c r="WQY846" s="257"/>
      <c r="WQZ846" s="257"/>
      <c r="WRA846" s="257"/>
      <c r="WRB846" s="257"/>
      <c r="WRC846" s="257"/>
      <c r="WRD846" s="257"/>
      <c r="WRE846" s="257"/>
      <c r="WRF846" s="257"/>
      <c r="WRG846" s="257"/>
      <c r="WRH846" s="257"/>
      <c r="WRI846" s="257"/>
      <c r="WRJ846" s="257"/>
      <c r="WRK846" s="257"/>
      <c r="WRL846" s="257"/>
      <c r="WRM846" s="257"/>
      <c r="WRN846" s="257"/>
      <c r="WRO846" s="257"/>
      <c r="WRP846" s="257"/>
      <c r="WRQ846" s="257"/>
      <c r="WRR846" s="257"/>
      <c r="WRS846" s="257"/>
      <c r="WRT846" s="257"/>
      <c r="WRU846" s="257"/>
      <c r="WRV846" s="257"/>
      <c r="WRW846" s="257"/>
      <c r="WRX846" s="257"/>
      <c r="WRY846" s="257"/>
      <c r="WRZ846" s="257"/>
      <c r="WSA846" s="257"/>
      <c r="WSB846" s="257"/>
      <c r="WSC846" s="257"/>
      <c r="WSD846" s="257"/>
      <c r="WSE846" s="257"/>
      <c r="WSF846" s="257"/>
      <c r="WSG846" s="257"/>
      <c r="WSH846" s="257"/>
      <c r="WSI846" s="257"/>
      <c r="WSJ846" s="257"/>
      <c r="WSK846" s="257"/>
      <c r="WSL846" s="257"/>
      <c r="WSM846" s="257"/>
      <c r="WSN846" s="257"/>
      <c r="WSO846" s="257"/>
      <c r="WSP846" s="257"/>
      <c r="WSQ846" s="257"/>
      <c r="WSR846" s="257"/>
      <c r="WSS846" s="257"/>
      <c r="WST846" s="257"/>
      <c r="WSU846" s="257"/>
      <c r="WSV846" s="257"/>
      <c r="WSW846" s="257"/>
      <c r="WSX846" s="257"/>
      <c r="WSY846" s="257"/>
      <c r="WSZ846" s="257"/>
      <c r="WTA846" s="257"/>
      <c r="WTB846" s="257"/>
      <c r="WTC846" s="257"/>
      <c r="WTD846" s="257"/>
      <c r="WTE846" s="257"/>
      <c r="WTF846" s="257"/>
      <c r="WTG846" s="257"/>
      <c r="WTH846" s="257"/>
      <c r="WTI846" s="257"/>
      <c r="WTJ846" s="257"/>
      <c r="WTK846" s="257"/>
      <c r="WTL846" s="257"/>
      <c r="WTM846" s="257"/>
      <c r="WTN846" s="257"/>
      <c r="WTO846" s="257"/>
      <c r="WTP846" s="257"/>
      <c r="WTQ846" s="257"/>
      <c r="WTR846" s="257"/>
      <c r="WTS846" s="257"/>
      <c r="WTT846" s="257"/>
      <c r="WTU846" s="257"/>
      <c r="WTV846" s="257"/>
      <c r="WTW846" s="257"/>
      <c r="WTX846" s="257"/>
      <c r="WTY846" s="257"/>
      <c r="WTZ846" s="257"/>
      <c r="WUA846" s="257"/>
      <c r="WUB846" s="257"/>
      <c r="WUC846" s="257"/>
      <c r="WUD846" s="257"/>
      <c r="WUE846" s="257"/>
      <c r="WUF846" s="257"/>
      <c r="WUG846" s="257"/>
      <c r="WUH846" s="257"/>
      <c r="WUI846" s="257"/>
      <c r="WUJ846" s="257"/>
      <c r="WUK846" s="257"/>
      <c r="WUL846" s="257"/>
      <c r="WUM846" s="257"/>
      <c r="WUN846" s="257"/>
      <c r="WUO846" s="257"/>
      <c r="WUP846" s="257"/>
      <c r="WUQ846" s="257"/>
      <c r="WUR846" s="257"/>
      <c r="WUS846" s="257"/>
      <c r="WUT846" s="257"/>
      <c r="WUU846" s="257"/>
      <c r="WUV846" s="257"/>
      <c r="WUW846" s="257"/>
      <c r="WUX846" s="257"/>
      <c r="WUY846" s="257"/>
      <c r="WUZ846" s="257"/>
      <c r="WVA846" s="257"/>
      <c r="WVB846" s="257"/>
      <c r="WVC846" s="257"/>
      <c r="WVD846" s="257"/>
      <c r="WVE846" s="257"/>
      <c r="WVF846" s="257"/>
      <c r="WVG846" s="257"/>
      <c r="WVH846" s="257"/>
      <c r="WVI846" s="257"/>
      <c r="WVJ846" s="257"/>
      <c r="WVK846" s="257"/>
      <c r="WVL846" s="257"/>
      <c r="WVM846" s="257"/>
      <c r="WVN846" s="257"/>
      <c r="WVO846" s="257"/>
      <c r="WVP846" s="257"/>
      <c r="WVQ846" s="257"/>
      <c r="WVR846" s="257"/>
      <c r="WVS846" s="257"/>
      <c r="WVT846" s="257"/>
      <c r="WVU846" s="257"/>
      <c r="WVV846" s="257"/>
      <c r="WVW846" s="257"/>
      <c r="WVX846" s="257"/>
      <c r="WVY846" s="257"/>
      <c r="WVZ846" s="257"/>
      <c r="WWA846" s="257"/>
      <c r="WWB846" s="257"/>
      <c r="WWC846" s="257"/>
      <c r="WWD846" s="257"/>
      <c r="WWE846" s="257"/>
      <c r="WWF846" s="257"/>
      <c r="WWG846" s="257"/>
      <c r="WWH846" s="257"/>
      <c r="WWI846" s="257"/>
      <c r="WWJ846" s="257"/>
      <c r="WWK846" s="257"/>
      <c r="WWL846" s="257"/>
      <c r="WWM846" s="257"/>
      <c r="WWN846" s="257"/>
      <c r="WWO846" s="257"/>
      <c r="WWP846" s="257"/>
      <c r="WWQ846" s="257"/>
      <c r="WWR846" s="257"/>
      <c r="WWS846" s="257"/>
      <c r="WWT846" s="257"/>
      <c r="WWU846" s="257"/>
      <c r="WWV846" s="257"/>
      <c r="WWW846" s="257"/>
      <c r="WWX846" s="257"/>
      <c r="WWY846" s="257"/>
      <c r="WWZ846" s="257"/>
      <c r="WXA846" s="257"/>
      <c r="WXB846" s="257"/>
      <c r="WXC846" s="257"/>
      <c r="WXD846" s="257"/>
      <c r="WXE846" s="257"/>
      <c r="WXF846" s="257"/>
      <c r="WXG846" s="257"/>
      <c r="WXH846" s="257"/>
      <c r="WXI846" s="257"/>
      <c r="WXJ846" s="257"/>
      <c r="WXK846" s="257"/>
      <c r="WXL846" s="257"/>
      <c r="WXM846" s="257"/>
      <c r="WXN846" s="257"/>
      <c r="WXO846" s="257"/>
      <c r="WXP846" s="257"/>
      <c r="WXQ846" s="257"/>
      <c r="WXR846" s="257"/>
      <c r="WXS846" s="257"/>
      <c r="WXT846" s="257"/>
      <c r="WXU846" s="257"/>
      <c r="WXV846" s="257"/>
      <c r="WXW846" s="257"/>
      <c r="WXX846" s="257"/>
      <c r="WXY846" s="257"/>
      <c r="WXZ846" s="257"/>
    </row>
    <row r="847" spans="2:16198" s="256" customFormat="1" ht="35.25">
      <c r="B847" s="228" t="s">
        <v>199</v>
      </c>
      <c r="C847" s="246"/>
      <c r="D847" s="219" t="s">
        <v>17027</v>
      </c>
      <c r="E847" s="219" t="s">
        <v>17027</v>
      </c>
      <c r="F847" s="219" t="s">
        <v>17027</v>
      </c>
      <c r="G847" s="219" t="s">
        <v>17027</v>
      </c>
      <c r="H847" s="219" t="s">
        <v>17027</v>
      </c>
      <c r="I847" s="224">
        <f>I848</f>
        <v>7374.3</v>
      </c>
      <c r="J847" s="224">
        <f t="shared" ref="J847:L847" si="506">J848</f>
        <v>5734</v>
      </c>
      <c r="K847" s="224">
        <f t="shared" si="506"/>
        <v>5734</v>
      </c>
      <c r="L847" s="225">
        <f t="shared" si="506"/>
        <v>257</v>
      </c>
      <c r="M847" s="219" t="s">
        <v>17027</v>
      </c>
      <c r="N847" s="219" t="s">
        <v>17027</v>
      </c>
      <c r="O847" s="222" t="s">
        <v>17027</v>
      </c>
      <c r="P847" s="226">
        <f>P848</f>
        <v>5650813.9919999996</v>
      </c>
      <c r="Q847" s="226">
        <f t="shared" ref="Q847:T847" si="507">Q848</f>
        <v>0</v>
      </c>
      <c r="R847" s="224">
        <f t="shared" si="507"/>
        <v>2806575.7</v>
      </c>
      <c r="S847" s="224">
        <f t="shared" si="507"/>
        <v>0</v>
      </c>
      <c r="T847" s="224">
        <f t="shared" si="507"/>
        <v>2844238.2919999994</v>
      </c>
      <c r="U847" s="220">
        <f t="shared" si="505"/>
        <v>766.28479882836325</v>
      </c>
      <c r="V847" s="237">
        <f>V848</f>
        <v>880.54</v>
      </c>
      <c r="W847" s="257"/>
      <c r="X847" s="257"/>
      <c r="Y847" s="257"/>
      <c r="Z847" s="257"/>
      <c r="AA847" s="257"/>
      <c r="AB847" s="257"/>
      <c r="AC847" s="257"/>
      <c r="AD847" s="257"/>
      <c r="AE847" s="257"/>
      <c r="AF847" s="257"/>
      <c r="AG847" s="257"/>
      <c r="AH847" s="257"/>
      <c r="AI847" s="257"/>
      <c r="AJ847" s="257"/>
      <c r="AK847" s="257"/>
      <c r="AL847" s="257"/>
      <c r="AM847" s="257"/>
      <c r="AN847" s="257"/>
      <c r="AO847" s="257"/>
      <c r="AP847" s="257"/>
      <c r="AQ847" s="257"/>
      <c r="AR847" s="257"/>
      <c r="AS847" s="257"/>
      <c r="AT847" s="257"/>
      <c r="AU847" s="257"/>
      <c r="AV847" s="257"/>
      <c r="AW847" s="257"/>
      <c r="AX847" s="257"/>
      <c r="AY847" s="257"/>
      <c r="AZ847" s="257"/>
      <c r="BA847" s="257"/>
      <c r="BB847" s="257"/>
      <c r="BC847" s="257"/>
      <c r="BD847" s="257"/>
      <c r="BE847" s="257"/>
      <c r="BF847" s="257"/>
      <c r="BG847" s="257"/>
      <c r="BH847" s="257"/>
      <c r="BI847" s="257"/>
      <c r="BJ847" s="257"/>
      <c r="BK847" s="257"/>
      <c r="BL847" s="257"/>
      <c r="BM847" s="257"/>
      <c r="BN847" s="257"/>
      <c r="BO847" s="257"/>
      <c r="BP847" s="257"/>
      <c r="BQ847" s="257"/>
      <c r="BR847" s="257"/>
      <c r="BS847" s="257"/>
      <c r="BT847" s="257"/>
      <c r="BU847" s="257"/>
      <c r="BV847" s="257"/>
      <c r="BW847" s="257"/>
      <c r="BX847" s="257"/>
      <c r="BY847" s="257"/>
      <c r="BZ847" s="257"/>
      <c r="CA847" s="257"/>
      <c r="CB847" s="257"/>
      <c r="CC847" s="257"/>
      <c r="CD847" s="257"/>
      <c r="CE847" s="257"/>
      <c r="CF847" s="257"/>
      <c r="CG847" s="257"/>
      <c r="CH847" s="257"/>
      <c r="CI847" s="257"/>
      <c r="CJ847" s="257"/>
      <c r="CK847" s="257"/>
      <c r="CL847" s="257"/>
      <c r="CM847" s="257"/>
      <c r="CN847" s="257"/>
      <c r="CO847" s="257"/>
      <c r="CP847" s="257"/>
      <c r="CQ847" s="257"/>
      <c r="CR847" s="257"/>
      <c r="CS847" s="257"/>
      <c r="CT847" s="257"/>
      <c r="CU847" s="257"/>
      <c r="CV847" s="257"/>
      <c r="CW847" s="257"/>
      <c r="CX847" s="257"/>
      <c r="CY847" s="257"/>
      <c r="CZ847" s="257"/>
      <c r="DA847" s="257"/>
      <c r="DB847" s="257"/>
      <c r="DC847" s="257"/>
      <c r="DD847" s="257"/>
      <c r="DE847" s="257"/>
      <c r="DF847" s="257"/>
      <c r="DG847" s="257"/>
      <c r="DH847" s="257"/>
      <c r="DI847" s="257"/>
      <c r="DJ847" s="257"/>
      <c r="DK847" s="257"/>
      <c r="DL847" s="257"/>
      <c r="DM847" s="257"/>
      <c r="DN847" s="257"/>
      <c r="DO847" s="257"/>
      <c r="DP847" s="257"/>
      <c r="DQ847" s="257"/>
      <c r="DR847" s="257"/>
      <c r="DS847" s="257"/>
      <c r="DT847" s="257"/>
      <c r="DU847" s="257"/>
      <c r="DV847" s="257"/>
      <c r="DW847" s="257"/>
      <c r="DX847" s="257"/>
      <c r="DY847" s="257"/>
      <c r="DZ847" s="257"/>
      <c r="EA847" s="257"/>
      <c r="EB847" s="257"/>
      <c r="EC847" s="257"/>
      <c r="ED847" s="257"/>
      <c r="EE847" s="257"/>
      <c r="EF847" s="257"/>
      <c r="EG847" s="257"/>
      <c r="EH847" s="257"/>
      <c r="EI847" s="257"/>
      <c r="EJ847" s="257"/>
      <c r="EK847" s="257"/>
      <c r="EL847" s="257"/>
      <c r="EM847" s="257"/>
      <c r="EN847" s="257"/>
      <c r="EO847" s="257"/>
      <c r="EP847" s="257"/>
      <c r="EQ847" s="257"/>
      <c r="ER847" s="257"/>
      <c r="ES847" s="257"/>
      <c r="ET847" s="257"/>
      <c r="EU847" s="257"/>
      <c r="EV847" s="257"/>
      <c r="EW847" s="257"/>
      <c r="EX847" s="257"/>
      <c r="EY847" s="257"/>
      <c r="EZ847" s="257"/>
      <c r="FA847" s="257"/>
      <c r="FB847" s="257"/>
      <c r="FC847" s="257"/>
      <c r="FD847" s="257"/>
      <c r="FE847" s="257"/>
      <c r="FF847" s="257"/>
      <c r="FG847" s="257"/>
      <c r="FH847" s="257"/>
      <c r="FI847" s="257"/>
      <c r="FJ847" s="257"/>
      <c r="FK847" s="257"/>
      <c r="FL847" s="257"/>
      <c r="FM847" s="257"/>
      <c r="FN847" s="257"/>
      <c r="FO847" s="257"/>
      <c r="FP847" s="257"/>
      <c r="FQ847" s="257"/>
      <c r="FR847" s="257"/>
      <c r="FS847" s="257"/>
      <c r="FT847" s="257"/>
      <c r="FU847" s="257"/>
      <c r="FV847" s="257"/>
      <c r="FW847" s="257"/>
      <c r="FX847" s="257"/>
      <c r="FY847" s="257"/>
      <c r="FZ847" s="257"/>
      <c r="GA847" s="257"/>
      <c r="GB847" s="257"/>
      <c r="GC847" s="257"/>
      <c r="GD847" s="257"/>
      <c r="GE847" s="257"/>
      <c r="GF847" s="257"/>
      <c r="GG847" s="257"/>
      <c r="GH847" s="257"/>
      <c r="GI847" s="257"/>
      <c r="GJ847" s="257"/>
      <c r="GK847" s="257"/>
      <c r="GL847" s="257"/>
      <c r="GM847" s="257"/>
      <c r="GN847" s="257"/>
      <c r="GO847" s="257"/>
      <c r="GP847" s="257"/>
      <c r="GQ847" s="257"/>
      <c r="GR847" s="257"/>
      <c r="GS847" s="257"/>
      <c r="GT847" s="257"/>
      <c r="GU847" s="257"/>
      <c r="GV847" s="257"/>
      <c r="GW847" s="257"/>
      <c r="GX847" s="257"/>
      <c r="GY847" s="257"/>
      <c r="GZ847" s="257"/>
      <c r="HA847" s="257"/>
      <c r="HB847" s="257"/>
      <c r="HC847" s="257"/>
      <c r="HD847" s="257"/>
      <c r="HE847" s="257"/>
      <c r="HF847" s="257"/>
      <c r="HG847" s="257"/>
      <c r="HH847" s="257"/>
      <c r="HI847" s="257"/>
      <c r="HJ847" s="257"/>
      <c r="HK847" s="257"/>
      <c r="HL847" s="257"/>
      <c r="HM847" s="257"/>
      <c r="HN847" s="257"/>
      <c r="HO847" s="257"/>
      <c r="HP847" s="257"/>
      <c r="HQ847" s="257"/>
      <c r="HR847" s="257"/>
      <c r="HS847" s="257"/>
      <c r="HT847" s="257"/>
      <c r="HU847" s="257"/>
      <c r="HV847" s="257"/>
      <c r="HW847" s="257"/>
      <c r="HX847" s="257"/>
      <c r="HY847" s="257"/>
      <c r="HZ847" s="257"/>
      <c r="IA847" s="257"/>
      <c r="IB847" s="257"/>
      <c r="IC847" s="257"/>
      <c r="ID847" s="257"/>
      <c r="IE847" s="257"/>
      <c r="IF847" s="257"/>
      <c r="IG847" s="257"/>
      <c r="IH847" s="257"/>
      <c r="II847" s="257"/>
      <c r="IJ847" s="257"/>
      <c r="IK847" s="257"/>
      <c r="IL847" s="257"/>
      <c r="IM847" s="257"/>
      <c r="IN847" s="257"/>
      <c r="IO847" s="257"/>
      <c r="IP847" s="257"/>
      <c r="IQ847" s="257"/>
      <c r="IR847" s="257"/>
      <c r="IS847" s="257"/>
      <c r="IT847" s="257"/>
      <c r="IU847" s="257"/>
      <c r="IV847" s="257"/>
      <c r="IW847" s="257"/>
      <c r="IX847" s="257"/>
      <c r="IY847" s="257"/>
      <c r="IZ847" s="257"/>
      <c r="JA847" s="257"/>
      <c r="JB847" s="257"/>
      <c r="JC847" s="257"/>
      <c r="JD847" s="257"/>
      <c r="JE847" s="257"/>
      <c r="JF847" s="257"/>
      <c r="JG847" s="257"/>
      <c r="JH847" s="257"/>
      <c r="JI847" s="257"/>
      <c r="JJ847" s="257"/>
      <c r="JK847" s="257"/>
      <c r="JL847" s="257"/>
      <c r="JM847" s="257"/>
      <c r="JN847" s="257"/>
      <c r="JO847" s="257"/>
      <c r="JP847" s="257"/>
      <c r="JQ847" s="257"/>
      <c r="JR847" s="257"/>
      <c r="JS847" s="257"/>
      <c r="JT847" s="257"/>
      <c r="JU847" s="257"/>
      <c r="JV847" s="257"/>
      <c r="JW847" s="257"/>
      <c r="JX847" s="257"/>
      <c r="JY847" s="257"/>
      <c r="JZ847" s="257"/>
      <c r="KA847" s="257"/>
      <c r="KB847" s="257"/>
      <c r="KC847" s="257"/>
      <c r="KD847" s="257"/>
      <c r="KE847" s="257"/>
      <c r="KF847" s="257"/>
      <c r="KG847" s="257"/>
      <c r="KH847" s="257"/>
      <c r="KI847" s="257"/>
      <c r="KJ847" s="257"/>
      <c r="KK847" s="257"/>
      <c r="KL847" s="257"/>
      <c r="KM847" s="257"/>
      <c r="KN847" s="257"/>
      <c r="KO847" s="257"/>
      <c r="KP847" s="257"/>
      <c r="KQ847" s="257"/>
      <c r="KR847" s="257"/>
      <c r="KS847" s="257"/>
      <c r="KT847" s="257"/>
      <c r="KU847" s="257"/>
      <c r="KV847" s="257"/>
      <c r="KW847" s="257"/>
      <c r="KX847" s="257"/>
      <c r="KY847" s="257"/>
      <c r="KZ847" s="257"/>
      <c r="LA847" s="257"/>
      <c r="LB847" s="257"/>
      <c r="LC847" s="257"/>
      <c r="LD847" s="257"/>
      <c r="LE847" s="257"/>
      <c r="LF847" s="257"/>
      <c r="LG847" s="257"/>
      <c r="LH847" s="257"/>
      <c r="LI847" s="257"/>
      <c r="LJ847" s="257"/>
      <c r="LK847" s="257"/>
      <c r="LL847" s="257"/>
      <c r="LM847" s="257"/>
      <c r="LN847" s="257"/>
      <c r="LO847" s="257"/>
      <c r="LP847" s="257"/>
      <c r="LQ847" s="257"/>
      <c r="LR847" s="257"/>
      <c r="LS847" s="257"/>
      <c r="LT847" s="257"/>
      <c r="LU847" s="257"/>
      <c r="LV847" s="257"/>
      <c r="LW847" s="257"/>
      <c r="LX847" s="257"/>
      <c r="LY847" s="257"/>
      <c r="LZ847" s="257"/>
      <c r="MA847" s="257"/>
      <c r="MB847" s="257"/>
      <c r="MC847" s="257"/>
      <c r="MD847" s="257"/>
      <c r="ME847" s="257"/>
      <c r="MF847" s="257"/>
      <c r="MG847" s="257"/>
      <c r="MH847" s="257"/>
      <c r="MI847" s="257"/>
      <c r="MJ847" s="257"/>
      <c r="MK847" s="257"/>
      <c r="ML847" s="257"/>
      <c r="MM847" s="257"/>
      <c r="MN847" s="257"/>
      <c r="MO847" s="257"/>
      <c r="MP847" s="257"/>
      <c r="MQ847" s="257"/>
      <c r="MR847" s="257"/>
      <c r="MS847" s="257"/>
      <c r="MT847" s="257"/>
      <c r="MU847" s="257"/>
      <c r="MV847" s="257"/>
      <c r="MW847" s="257"/>
      <c r="MX847" s="257"/>
      <c r="MY847" s="257"/>
      <c r="MZ847" s="257"/>
      <c r="NA847" s="257"/>
      <c r="NB847" s="257"/>
      <c r="NC847" s="257"/>
      <c r="ND847" s="257"/>
      <c r="NE847" s="257"/>
      <c r="NF847" s="257"/>
      <c r="NG847" s="257"/>
      <c r="NH847" s="257"/>
      <c r="NI847" s="257"/>
      <c r="NJ847" s="257"/>
      <c r="NK847" s="257"/>
      <c r="NL847" s="257"/>
      <c r="NM847" s="257"/>
      <c r="NN847" s="257"/>
      <c r="NO847" s="257"/>
      <c r="NP847" s="257"/>
      <c r="NQ847" s="257"/>
      <c r="NR847" s="257"/>
      <c r="NS847" s="257"/>
      <c r="NT847" s="257"/>
      <c r="NU847" s="257"/>
      <c r="NV847" s="257"/>
      <c r="NW847" s="257"/>
      <c r="NX847" s="257"/>
      <c r="NY847" s="257"/>
      <c r="NZ847" s="257"/>
      <c r="OA847" s="257"/>
      <c r="OB847" s="257"/>
      <c r="OC847" s="257"/>
      <c r="OD847" s="257"/>
      <c r="OE847" s="257"/>
      <c r="OF847" s="257"/>
      <c r="OG847" s="257"/>
      <c r="OH847" s="257"/>
      <c r="OI847" s="257"/>
      <c r="OJ847" s="257"/>
      <c r="OK847" s="257"/>
      <c r="OL847" s="257"/>
      <c r="OM847" s="257"/>
      <c r="ON847" s="257"/>
      <c r="OO847" s="257"/>
      <c r="OP847" s="257"/>
      <c r="OQ847" s="257"/>
      <c r="OR847" s="257"/>
      <c r="OS847" s="257"/>
      <c r="OT847" s="257"/>
      <c r="OU847" s="257"/>
      <c r="OV847" s="257"/>
      <c r="OW847" s="257"/>
      <c r="OX847" s="257"/>
      <c r="OY847" s="257"/>
      <c r="OZ847" s="257"/>
      <c r="PA847" s="257"/>
      <c r="PB847" s="257"/>
      <c r="PC847" s="257"/>
      <c r="PD847" s="257"/>
      <c r="PE847" s="257"/>
      <c r="PF847" s="257"/>
      <c r="PG847" s="257"/>
      <c r="PH847" s="257"/>
      <c r="PI847" s="257"/>
      <c r="PJ847" s="257"/>
      <c r="PK847" s="257"/>
      <c r="PL847" s="257"/>
      <c r="PM847" s="257"/>
      <c r="PN847" s="257"/>
      <c r="PO847" s="257"/>
      <c r="PP847" s="257"/>
      <c r="PQ847" s="257"/>
      <c r="PR847" s="257"/>
      <c r="PS847" s="257"/>
      <c r="PT847" s="257"/>
      <c r="PU847" s="257"/>
      <c r="PV847" s="257"/>
      <c r="PW847" s="257"/>
      <c r="PX847" s="257"/>
      <c r="PY847" s="257"/>
      <c r="PZ847" s="257"/>
      <c r="QA847" s="257"/>
      <c r="QB847" s="257"/>
      <c r="QC847" s="257"/>
      <c r="QD847" s="257"/>
      <c r="QE847" s="257"/>
      <c r="QF847" s="257"/>
      <c r="QG847" s="257"/>
      <c r="QH847" s="257"/>
      <c r="QI847" s="257"/>
      <c r="QJ847" s="257"/>
      <c r="QK847" s="257"/>
      <c r="QL847" s="257"/>
      <c r="QM847" s="257"/>
      <c r="QN847" s="257"/>
      <c r="QO847" s="257"/>
      <c r="QP847" s="257"/>
      <c r="QQ847" s="257"/>
      <c r="QR847" s="257"/>
      <c r="QS847" s="257"/>
      <c r="QT847" s="257"/>
      <c r="QU847" s="257"/>
      <c r="QV847" s="257"/>
      <c r="QW847" s="257"/>
      <c r="QX847" s="257"/>
      <c r="QY847" s="257"/>
      <c r="QZ847" s="257"/>
      <c r="RA847" s="257"/>
      <c r="RB847" s="257"/>
      <c r="RC847" s="257"/>
      <c r="RD847" s="257"/>
      <c r="RE847" s="257"/>
      <c r="RF847" s="257"/>
      <c r="RG847" s="257"/>
      <c r="RH847" s="257"/>
      <c r="RI847" s="257"/>
      <c r="RJ847" s="257"/>
      <c r="RK847" s="257"/>
      <c r="RL847" s="257"/>
      <c r="RM847" s="257"/>
      <c r="RN847" s="257"/>
      <c r="RO847" s="257"/>
      <c r="RP847" s="257"/>
      <c r="RQ847" s="257"/>
      <c r="RR847" s="257"/>
      <c r="RS847" s="257"/>
      <c r="RT847" s="257"/>
      <c r="RU847" s="257"/>
      <c r="RV847" s="257"/>
      <c r="RW847" s="257"/>
      <c r="RX847" s="257"/>
      <c r="RY847" s="257"/>
      <c r="RZ847" s="257"/>
      <c r="SA847" s="257"/>
      <c r="SB847" s="257"/>
      <c r="SC847" s="257"/>
      <c r="SD847" s="257"/>
      <c r="SE847" s="257"/>
      <c r="SF847" s="257"/>
      <c r="SG847" s="257"/>
      <c r="SH847" s="257"/>
      <c r="SI847" s="257"/>
      <c r="SJ847" s="257"/>
      <c r="SK847" s="257"/>
      <c r="SL847" s="257"/>
      <c r="SM847" s="257"/>
      <c r="SN847" s="257"/>
      <c r="SO847" s="257"/>
      <c r="SP847" s="257"/>
      <c r="SQ847" s="257"/>
      <c r="SR847" s="257"/>
      <c r="SS847" s="257"/>
      <c r="ST847" s="257"/>
      <c r="SU847" s="257"/>
      <c r="SV847" s="257"/>
      <c r="SW847" s="257"/>
      <c r="SX847" s="257"/>
      <c r="SY847" s="257"/>
      <c r="SZ847" s="257"/>
      <c r="TA847" s="257"/>
      <c r="TB847" s="257"/>
      <c r="TC847" s="257"/>
      <c r="TD847" s="257"/>
      <c r="TE847" s="257"/>
      <c r="TF847" s="257"/>
      <c r="TG847" s="257"/>
      <c r="TH847" s="257"/>
      <c r="TI847" s="257"/>
      <c r="TJ847" s="257"/>
      <c r="TK847" s="257"/>
      <c r="TL847" s="257"/>
      <c r="TM847" s="257"/>
      <c r="TN847" s="257"/>
      <c r="TO847" s="257"/>
      <c r="TP847" s="257"/>
      <c r="TQ847" s="257"/>
      <c r="TR847" s="257"/>
      <c r="TS847" s="257"/>
      <c r="TT847" s="257"/>
      <c r="TU847" s="257"/>
      <c r="TV847" s="257"/>
      <c r="TW847" s="257"/>
      <c r="TX847" s="257"/>
      <c r="TY847" s="257"/>
      <c r="TZ847" s="257"/>
      <c r="UA847" s="257"/>
      <c r="UB847" s="257"/>
      <c r="UC847" s="257"/>
      <c r="UD847" s="257"/>
      <c r="UE847" s="257"/>
      <c r="UF847" s="257"/>
      <c r="UG847" s="257"/>
      <c r="UH847" s="257"/>
      <c r="UI847" s="257"/>
      <c r="UJ847" s="257"/>
      <c r="UK847" s="257"/>
      <c r="UL847" s="257"/>
      <c r="UM847" s="257"/>
      <c r="UN847" s="257"/>
      <c r="UO847" s="257"/>
      <c r="UP847" s="257"/>
      <c r="UQ847" s="257"/>
      <c r="UR847" s="257"/>
      <c r="US847" s="257"/>
      <c r="UT847" s="257"/>
      <c r="UU847" s="257"/>
      <c r="UV847" s="257"/>
      <c r="UW847" s="257"/>
      <c r="UX847" s="257"/>
      <c r="UY847" s="257"/>
      <c r="UZ847" s="257"/>
      <c r="VA847" s="257"/>
      <c r="VB847" s="257"/>
      <c r="VC847" s="257"/>
      <c r="VD847" s="257"/>
      <c r="VE847" s="257"/>
      <c r="VF847" s="257"/>
      <c r="VG847" s="257"/>
      <c r="VH847" s="257"/>
      <c r="VI847" s="257"/>
      <c r="VJ847" s="257"/>
      <c r="VK847" s="257"/>
      <c r="VL847" s="257"/>
      <c r="VM847" s="257"/>
      <c r="VN847" s="257"/>
      <c r="VO847" s="257"/>
      <c r="VP847" s="257"/>
      <c r="VQ847" s="257"/>
      <c r="VR847" s="257"/>
      <c r="VS847" s="257"/>
      <c r="VT847" s="257"/>
      <c r="VU847" s="257"/>
      <c r="VV847" s="257"/>
      <c r="VW847" s="257"/>
      <c r="VX847" s="257"/>
      <c r="VY847" s="257"/>
      <c r="VZ847" s="257"/>
      <c r="WA847" s="257"/>
      <c r="WB847" s="257"/>
      <c r="WC847" s="257"/>
      <c r="WD847" s="257"/>
      <c r="WE847" s="257"/>
      <c r="WF847" s="257"/>
      <c r="WG847" s="257"/>
      <c r="WH847" s="257"/>
      <c r="WI847" s="257"/>
      <c r="WJ847" s="257"/>
      <c r="WK847" s="257"/>
      <c r="WL847" s="257"/>
      <c r="WM847" s="257"/>
      <c r="WN847" s="257"/>
      <c r="WO847" s="257"/>
      <c r="WP847" s="257"/>
      <c r="WQ847" s="257"/>
      <c r="WR847" s="257"/>
      <c r="WS847" s="257"/>
      <c r="WT847" s="257"/>
      <c r="WU847" s="257"/>
      <c r="WV847" s="257"/>
      <c r="WW847" s="257"/>
      <c r="WX847" s="257"/>
      <c r="WY847" s="257"/>
      <c r="WZ847" s="257"/>
      <c r="XA847" s="257"/>
      <c r="XB847" s="257"/>
      <c r="XC847" s="257"/>
      <c r="XD847" s="257"/>
      <c r="XE847" s="257"/>
      <c r="XF847" s="257"/>
      <c r="XG847" s="257"/>
      <c r="XH847" s="257"/>
      <c r="XI847" s="257"/>
      <c r="XJ847" s="257"/>
      <c r="XK847" s="257"/>
      <c r="XL847" s="257"/>
      <c r="XM847" s="257"/>
      <c r="XN847" s="257"/>
      <c r="XO847" s="257"/>
      <c r="XP847" s="257"/>
      <c r="XQ847" s="257"/>
      <c r="XR847" s="257"/>
      <c r="XS847" s="257"/>
      <c r="XT847" s="257"/>
      <c r="XU847" s="257"/>
      <c r="XV847" s="257"/>
      <c r="XW847" s="257"/>
      <c r="XX847" s="257"/>
      <c r="XY847" s="257"/>
      <c r="XZ847" s="257"/>
      <c r="YA847" s="257"/>
      <c r="YB847" s="257"/>
      <c r="YC847" s="257"/>
      <c r="YD847" s="257"/>
      <c r="YE847" s="257"/>
      <c r="YF847" s="257"/>
      <c r="YG847" s="257"/>
      <c r="YH847" s="257"/>
      <c r="YI847" s="257"/>
      <c r="YJ847" s="257"/>
      <c r="YK847" s="257"/>
      <c r="YL847" s="257"/>
      <c r="YM847" s="257"/>
      <c r="YN847" s="257"/>
      <c r="YO847" s="257"/>
      <c r="YP847" s="257"/>
      <c r="YQ847" s="257"/>
      <c r="YR847" s="257"/>
      <c r="YS847" s="257"/>
      <c r="YT847" s="257"/>
      <c r="YU847" s="257"/>
      <c r="YV847" s="257"/>
      <c r="YW847" s="257"/>
      <c r="YX847" s="257"/>
      <c r="YY847" s="257"/>
      <c r="YZ847" s="257"/>
      <c r="ZA847" s="257"/>
      <c r="ZB847" s="257"/>
      <c r="ZC847" s="257"/>
      <c r="ZD847" s="257"/>
      <c r="ZE847" s="257"/>
      <c r="ZF847" s="257"/>
      <c r="ZG847" s="257"/>
      <c r="ZH847" s="257"/>
      <c r="ZI847" s="257"/>
      <c r="ZJ847" s="257"/>
      <c r="ZK847" s="257"/>
      <c r="ZL847" s="257"/>
      <c r="ZM847" s="257"/>
      <c r="ZN847" s="257"/>
      <c r="ZO847" s="257"/>
      <c r="ZP847" s="257"/>
      <c r="ZQ847" s="257"/>
      <c r="ZR847" s="257"/>
      <c r="ZS847" s="257"/>
      <c r="ZT847" s="257"/>
      <c r="ZU847" s="257"/>
      <c r="ZV847" s="257"/>
      <c r="ZW847" s="257"/>
      <c r="ZX847" s="257"/>
      <c r="ZY847" s="257"/>
      <c r="ZZ847" s="257"/>
      <c r="AAA847" s="257"/>
      <c r="AAB847" s="257"/>
      <c r="AAC847" s="257"/>
      <c r="AAD847" s="257"/>
      <c r="AAE847" s="257"/>
      <c r="AAF847" s="257"/>
      <c r="AAG847" s="257"/>
      <c r="AAH847" s="257"/>
      <c r="AAI847" s="257"/>
      <c r="AAJ847" s="257"/>
      <c r="AAK847" s="257"/>
      <c r="AAL847" s="257"/>
      <c r="AAM847" s="257"/>
      <c r="AAN847" s="257"/>
      <c r="AAO847" s="257"/>
      <c r="AAP847" s="257"/>
      <c r="AAQ847" s="257"/>
      <c r="AAR847" s="257"/>
      <c r="AAS847" s="257"/>
      <c r="AAT847" s="257"/>
      <c r="AAU847" s="257"/>
      <c r="AAV847" s="257"/>
      <c r="AAW847" s="257"/>
      <c r="AAX847" s="257"/>
      <c r="AAY847" s="257"/>
      <c r="AAZ847" s="257"/>
      <c r="ABA847" s="257"/>
      <c r="ABB847" s="257"/>
      <c r="ABC847" s="257"/>
      <c r="ABD847" s="257"/>
      <c r="ABE847" s="257"/>
      <c r="ABF847" s="257"/>
      <c r="ABG847" s="257"/>
      <c r="ABH847" s="257"/>
      <c r="ABI847" s="257"/>
      <c r="ABJ847" s="257"/>
      <c r="ABK847" s="257"/>
      <c r="ABL847" s="257"/>
      <c r="ABM847" s="257"/>
      <c r="ABN847" s="257"/>
      <c r="ABO847" s="257"/>
      <c r="ABP847" s="257"/>
      <c r="ABQ847" s="257"/>
      <c r="ABR847" s="257"/>
      <c r="ABS847" s="257"/>
      <c r="ABT847" s="257"/>
      <c r="ABU847" s="257"/>
      <c r="ABV847" s="257"/>
      <c r="ABW847" s="257"/>
      <c r="ABX847" s="257"/>
      <c r="ABY847" s="257"/>
      <c r="ABZ847" s="257"/>
      <c r="ACA847" s="257"/>
      <c r="ACB847" s="257"/>
      <c r="ACC847" s="257"/>
      <c r="ACD847" s="257"/>
      <c r="ACE847" s="257"/>
      <c r="ACF847" s="257"/>
      <c r="ACG847" s="257"/>
      <c r="ACH847" s="257"/>
      <c r="ACI847" s="257"/>
      <c r="ACJ847" s="257"/>
      <c r="ACK847" s="257"/>
      <c r="ACL847" s="257"/>
      <c r="ACM847" s="257"/>
      <c r="ACN847" s="257"/>
      <c r="ACO847" s="257"/>
      <c r="ACP847" s="257"/>
      <c r="ACQ847" s="257"/>
      <c r="ACR847" s="257"/>
      <c r="ACS847" s="257"/>
      <c r="ACT847" s="257"/>
      <c r="ACU847" s="257"/>
      <c r="ACV847" s="257"/>
      <c r="ACW847" s="257"/>
      <c r="ACX847" s="257"/>
      <c r="ACY847" s="257"/>
      <c r="ACZ847" s="257"/>
      <c r="ADA847" s="257"/>
      <c r="ADB847" s="257"/>
      <c r="ADC847" s="257"/>
      <c r="ADD847" s="257"/>
      <c r="ADE847" s="257"/>
      <c r="ADF847" s="257"/>
      <c r="ADG847" s="257"/>
      <c r="ADH847" s="257"/>
      <c r="ADI847" s="257"/>
      <c r="ADJ847" s="257"/>
      <c r="ADK847" s="257"/>
      <c r="ADL847" s="257"/>
      <c r="ADM847" s="257"/>
      <c r="ADN847" s="257"/>
      <c r="ADO847" s="257"/>
      <c r="ADP847" s="257"/>
      <c r="ADQ847" s="257"/>
      <c r="ADR847" s="257"/>
      <c r="ADS847" s="257"/>
      <c r="ADT847" s="257"/>
      <c r="ADU847" s="257"/>
      <c r="ADV847" s="257"/>
      <c r="ADW847" s="257"/>
      <c r="ADX847" s="257"/>
      <c r="ADY847" s="257"/>
      <c r="ADZ847" s="257"/>
      <c r="AEA847" s="257"/>
      <c r="AEB847" s="257"/>
      <c r="AEC847" s="257"/>
      <c r="AED847" s="257"/>
      <c r="AEE847" s="257"/>
      <c r="AEF847" s="257"/>
      <c r="AEG847" s="257"/>
      <c r="AEH847" s="257"/>
      <c r="AEI847" s="257"/>
      <c r="AEJ847" s="257"/>
      <c r="AEK847" s="257"/>
      <c r="AEL847" s="257"/>
      <c r="AEM847" s="257"/>
      <c r="AEN847" s="257"/>
      <c r="AEO847" s="257"/>
      <c r="AEP847" s="257"/>
      <c r="AEQ847" s="257"/>
      <c r="AER847" s="257"/>
      <c r="AES847" s="257"/>
      <c r="AET847" s="257"/>
      <c r="AEU847" s="257"/>
      <c r="AEV847" s="257"/>
      <c r="AEW847" s="257"/>
      <c r="AEX847" s="257"/>
      <c r="AEY847" s="257"/>
      <c r="AEZ847" s="257"/>
      <c r="AFA847" s="257"/>
      <c r="AFB847" s="257"/>
      <c r="AFC847" s="257"/>
      <c r="AFD847" s="257"/>
      <c r="AFE847" s="257"/>
      <c r="AFF847" s="257"/>
      <c r="AFG847" s="257"/>
      <c r="AFH847" s="257"/>
      <c r="AFI847" s="257"/>
      <c r="AFJ847" s="257"/>
      <c r="AFK847" s="257"/>
      <c r="AFL847" s="257"/>
      <c r="AFM847" s="257"/>
      <c r="AFN847" s="257"/>
      <c r="AFO847" s="257"/>
      <c r="AFP847" s="257"/>
      <c r="AFQ847" s="257"/>
      <c r="AFR847" s="257"/>
      <c r="AFS847" s="257"/>
      <c r="AFT847" s="257"/>
      <c r="AFU847" s="257"/>
      <c r="AFV847" s="257"/>
      <c r="AFW847" s="257"/>
      <c r="AFX847" s="257"/>
      <c r="AFY847" s="257"/>
      <c r="AFZ847" s="257"/>
      <c r="AGA847" s="257"/>
      <c r="AGB847" s="257"/>
      <c r="AGC847" s="257"/>
      <c r="AGD847" s="257"/>
      <c r="AGE847" s="257"/>
      <c r="AGF847" s="257"/>
      <c r="AGG847" s="257"/>
      <c r="AGH847" s="257"/>
      <c r="AGI847" s="257"/>
      <c r="AGJ847" s="257"/>
      <c r="AGK847" s="257"/>
      <c r="AGL847" s="257"/>
      <c r="AGM847" s="257"/>
      <c r="AGN847" s="257"/>
      <c r="AGO847" s="257"/>
      <c r="AGP847" s="257"/>
      <c r="AGQ847" s="257"/>
      <c r="AGR847" s="257"/>
      <c r="AGS847" s="257"/>
      <c r="AGT847" s="257"/>
      <c r="AGU847" s="257"/>
      <c r="AGV847" s="257"/>
      <c r="AGW847" s="257"/>
      <c r="AGX847" s="257"/>
      <c r="AGY847" s="257"/>
      <c r="AGZ847" s="257"/>
      <c r="AHA847" s="257"/>
      <c r="AHB847" s="257"/>
      <c r="AHC847" s="257"/>
      <c r="AHD847" s="257"/>
      <c r="AHE847" s="257"/>
      <c r="AHF847" s="257"/>
      <c r="AHG847" s="257"/>
      <c r="AHH847" s="257"/>
      <c r="AHI847" s="257"/>
      <c r="AHJ847" s="257"/>
      <c r="AHK847" s="257"/>
      <c r="AHL847" s="257"/>
      <c r="AHM847" s="257"/>
      <c r="AHN847" s="257"/>
      <c r="AHO847" s="257"/>
      <c r="AHP847" s="257"/>
      <c r="AHQ847" s="257"/>
      <c r="AHR847" s="257"/>
      <c r="AHS847" s="257"/>
      <c r="AHT847" s="257"/>
      <c r="AHU847" s="257"/>
      <c r="AHV847" s="257"/>
      <c r="AHW847" s="257"/>
      <c r="AHX847" s="257"/>
      <c r="AHY847" s="257"/>
      <c r="AHZ847" s="257"/>
      <c r="AIA847" s="257"/>
      <c r="AIB847" s="257"/>
      <c r="AIC847" s="257"/>
      <c r="AID847" s="257"/>
      <c r="AIE847" s="257"/>
      <c r="AIF847" s="257"/>
      <c r="AIG847" s="257"/>
      <c r="AIH847" s="257"/>
      <c r="AII847" s="257"/>
      <c r="AIJ847" s="257"/>
      <c r="AIK847" s="257"/>
      <c r="AIL847" s="257"/>
      <c r="AIM847" s="257"/>
      <c r="AIN847" s="257"/>
      <c r="AIO847" s="257"/>
      <c r="AIP847" s="257"/>
      <c r="AIQ847" s="257"/>
      <c r="AIR847" s="257"/>
      <c r="AIS847" s="257"/>
      <c r="AIT847" s="257"/>
      <c r="AIU847" s="257"/>
      <c r="AIV847" s="257"/>
      <c r="AIW847" s="257"/>
      <c r="AIX847" s="257"/>
      <c r="AIY847" s="257"/>
      <c r="AIZ847" s="257"/>
      <c r="AJA847" s="257"/>
      <c r="AJB847" s="257"/>
      <c r="AJC847" s="257"/>
      <c r="AJD847" s="257"/>
      <c r="AJE847" s="257"/>
      <c r="AJF847" s="257"/>
      <c r="AJG847" s="257"/>
      <c r="AJH847" s="257"/>
      <c r="AJI847" s="257"/>
      <c r="AJJ847" s="257"/>
      <c r="AJK847" s="257"/>
      <c r="AJL847" s="257"/>
      <c r="AJM847" s="257"/>
      <c r="AJN847" s="257"/>
      <c r="AJO847" s="257"/>
      <c r="AJP847" s="257"/>
      <c r="AJQ847" s="257"/>
      <c r="AJR847" s="257"/>
      <c r="AJS847" s="257"/>
      <c r="AJT847" s="257"/>
      <c r="AJU847" s="257"/>
      <c r="AJV847" s="257"/>
      <c r="AJW847" s="257"/>
      <c r="AJX847" s="257"/>
      <c r="AJY847" s="257"/>
      <c r="AJZ847" s="257"/>
      <c r="AKA847" s="257"/>
      <c r="AKB847" s="257"/>
      <c r="AKC847" s="257"/>
      <c r="AKD847" s="257"/>
      <c r="AKE847" s="257"/>
      <c r="AKF847" s="257"/>
      <c r="AKG847" s="257"/>
      <c r="AKH847" s="257"/>
      <c r="AKI847" s="257"/>
      <c r="AKJ847" s="257"/>
      <c r="AKK847" s="257"/>
      <c r="AKL847" s="257"/>
      <c r="AKM847" s="257"/>
      <c r="AKN847" s="257"/>
      <c r="AKO847" s="257"/>
      <c r="AKP847" s="257"/>
      <c r="AKQ847" s="257"/>
      <c r="AKR847" s="257"/>
      <c r="AKS847" s="257"/>
      <c r="AKT847" s="257"/>
      <c r="AKU847" s="257"/>
      <c r="AKV847" s="257"/>
      <c r="AKW847" s="257"/>
      <c r="AKX847" s="257"/>
      <c r="AKY847" s="257"/>
      <c r="AKZ847" s="257"/>
      <c r="ALA847" s="257"/>
      <c r="ALB847" s="257"/>
      <c r="ALC847" s="257"/>
      <c r="ALD847" s="257"/>
      <c r="ALE847" s="257"/>
      <c r="ALF847" s="257"/>
      <c r="ALG847" s="257"/>
      <c r="ALH847" s="257"/>
      <c r="ALI847" s="257"/>
      <c r="ALJ847" s="257"/>
      <c r="ALK847" s="257"/>
      <c r="ALL847" s="257"/>
      <c r="ALM847" s="257"/>
      <c r="ALN847" s="257"/>
      <c r="ALO847" s="257"/>
      <c r="ALP847" s="257"/>
      <c r="ALQ847" s="257"/>
      <c r="ALR847" s="257"/>
      <c r="ALS847" s="257"/>
      <c r="ALT847" s="257"/>
      <c r="ALU847" s="257"/>
      <c r="ALV847" s="257"/>
      <c r="ALW847" s="257"/>
      <c r="ALX847" s="257"/>
      <c r="ALY847" s="257"/>
      <c r="ALZ847" s="257"/>
      <c r="AMA847" s="257"/>
      <c r="AMB847" s="257"/>
      <c r="AMC847" s="257"/>
      <c r="AMD847" s="257"/>
      <c r="AME847" s="257"/>
      <c r="AMF847" s="257"/>
      <c r="AMG847" s="257"/>
      <c r="AMH847" s="257"/>
      <c r="AMI847" s="257"/>
      <c r="AMJ847" s="257"/>
      <c r="AMK847" s="257"/>
      <c r="AML847" s="257"/>
      <c r="AMM847" s="257"/>
      <c r="AMN847" s="257"/>
      <c r="AMO847" s="257"/>
      <c r="AMP847" s="257"/>
      <c r="AMQ847" s="257"/>
      <c r="AMR847" s="257"/>
      <c r="AMS847" s="257"/>
      <c r="AMT847" s="257"/>
      <c r="AMU847" s="257"/>
      <c r="AMV847" s="257"/>
      <c r="AMW847" s="257"/>
      <c r="AMX847" s="257"/>
      <c r="AMY847" s="257"/>
      <c r="AMZ847" s="257"/>
      <c r="ANA847" s="257"/>
      <c r="ANB847" s="257"/>
      <c r="ANC847" s="257"/>
      <c r="AND847" s="257"/>
      <c r="ANE847" s="257"/>
      <c r="ANF847" s="257"/>
      <c r="ANG847" s="257"/>
      <c r="ANH847" s="257"/>
      <c r="ANI847" s="257"/>
      <c r="ANJ847" s="257"/>
      <c r="ANK847" s="257"/>
      <c r="ANL847" s="257"/>
      <c r="ANM847" s="257"/>
      <c r="ANN847" s="257"/>
      <c r="ANO847" s="257"/>
      <c r="ANP847" s="257"/>
      <c r="ANQ847" s="257"/>
      <c r="ANR847" s="257"/>
      <c r="ANS847" s="257"/>
      <c r="ANT847" s="257"/>
      <c r="ANU847" s="257"/>
      <c r="ANV847" s="257"/>
      <c r="ANW847" s="257"/>
      <c r="ANX847" s="257"/>
      <c r="ANY847" s="257"/>
      <c r="ANZ847" s="257"/>
      <c r="AOA847" s="257"/>
      <c r="AOB847" s="257"/>
      <c r="AOC847" s="257"/>
      <c r="AOD847" s="257"/>
      <c r="AOE847" s="257"/>
      <c r="AOF847" s="257"/>
      <c r="AOG847" s="257"/>
      <c r="AOH847" s="257"/>
      <c r="AOI847" s="257"/>
      <c r="AOJ847" s="257"/>
      <c r="AOK847" s="257"/>
      <c r="AOL847" s="257"/>
      <c r="AOM847" s="257"/>
      <c r="AON847" s="257"/>
      <c r="AOO847" s="257"/>
      <c r="AOP847" s="257"/>
      <c r="AOQ847" s="257"/>
      <c r="AOR847" s="257"/>
      <c r="AOS847" s="257"/>
      <c r="AOT847" s="257"/>
      <c r="AOU847" s="257"/>
      <c r="AOV847" s="257"/>
      <c r="AOW847" s="257"/>
      <c r="AOX847" s="257"/>
      <c r="AOY847" s="257"/>
      <c r="AOZ847" s="257"/>
      <c r="APA847" s="257"/>
      <c r="APB847" s="257"/>
      <c r="APC847" s="257"/>
      <c r="APD847" s="257"/>
      <c r="APE847" s="257"/>
      <c r="APF847" s="257"/>
      <c r="APG847" s="257"/>
      <c r="APH847" s="257"/>
      <c r="API847" s="257"/>
      <c r="APJ847" s="257"/>
      <c r="APK847" s="257"/>
      <c r="APL847" s="257"/>
      <c r="APM847" s="257"/>
      <c r="APN847" s="257"/>
      <c r="APO847" s="257"/>
      <c r="APP847" s="257"/>
      <c r="APQ847" s="257"/>
      <c r="APR847" s="257"/>
      <c r="APS847" s="257"/>
      <c r="APT847" s="257"/>
      <c r="APU847" s="257"/>
      <c r="APV847" s="257"/>
      <c r="APW847" s="257"/>
      <c r="APX847" s="257"/>
      <c r="APY847" s="257"/>
      <c r="APZ847" s="257"/>
      <c r="AQA847" s="257"/>
      <c r="AQB847" s="257"/>
      <c r="AQC847" s="257"/>
      <c r="AQD847" s="257"/>
      <c r="AQE847" s="257"/>
      <c r="AQF847" s="257"/>
      <c r="AQG847" s="257"/>
      <c r="AQH847" s="257"/>
      <c r="AQI847" s="257"/>
      <c r="AQJ847" s="257"/>
      <c r="AQK847" s="257"/>
      <c r="AQL847" s="257"/>
      <c r="AQM847" s="257"/>
      <c r="AQN847" s="257"/>
      <c r="AQO847" s="257"/>
      <c r="AQP847" s="257"/>
      <c r="AQQ847" s="257"/>
      <c r="AQR847" s="257"/>
      <c r="AQS847" s="257"/>
      <c r="AQT847" s="257"/>
      <c r="AQU847" s="257"/>
      <c r="AQV847" s="257"/>
      <c r="AQW847" s="257"/>
      <c r="AQX847" s="257"/>
      <c r="AQY847" s="257"/>
      <c r="AQZ847" s="257"/>
      <c r="ARA847" s="257"/>
      <c r="ARB847" s="257"/>
      <c r="ARC847" s="257"/>
      <c r="ARD847" s="257"/>
      <c r="ARE847" s="257"/>
      <c r="ARF847" s="257"/>
      <c r="ARG847" s="257"/>
      <c r="ARH847" s="257"/>
      <c r="ARI847" s="257"/>
      <c r="ARJ847" s="257"/>
      <c r="ARK847" s="257"/>
      <c r="ARL847" s="257"/>
      <c r="ARM847" s="257"/>
      <c r="ARN847" s="257"/>
      <c r="ARO847" s="257"/>
      <c r="ARP847" s="257"/>
      <c r="ARQ847" s="257"/>
      <c r="ARR847" s="257"/>
      <c r="ARS847" s="257"/>
      <c r="ART847" s="257"/>
      <c r="ARU847" s="257"/>
      <c r="ARV847" s="257"/>
      <c r="ARW847" s="257"/>
      <c r="ARX847" s="257"/>
      <c r="ARY847" s="257"/>
      <c r="ARZ847" s="257"/>
      <c r="ASA847" s="257"/>
      <c r="ASB847" s="257"/>
      <c r="ASC847" s="257"/>
      <c r="ASD847" s="257"/>
      <c r="ASE847" s="257"/>
      <c r="ASF847" s="257"/>
      <c r="ASG847" s="257"/>
      <c r="ASH847" s="257"/>
      <c r="ASI847" s="257"/>
      <c r="ASJ847" s="257"/>
      <c r="ASK847" s="257"/>
      <c r="ASL847" s="257"/>
      <c r="ASM847" s="257"/>
      <c r="ASN847" s="257"/>
      <c r="ASO847" s="257"/>
      <c r="ASP847" s="257"/>
      <c r="ASQ847" s="257"/>
      <c r="ASR847" s="257"/>
      <c r="ASS847" s="257"/>
      <c r="AST847" s="257"/>
      <c r="ASU847" s="257"/>
      <c r="ASV847" s="257"/>
      <c r="ASW847" s="257"/>
      <c r="ASX847" s="257"/>
      <c r="ASY847" s="257"/>
      <c r="ASZ847" s="257"/>
      <c r="ATA847" s="257"/>
      <c r="ATB847" s="257"/>
      <c r="ATC847" s="257"/>
      <c r="ATD847" s="257"/>
      <c r="ATE847" s="257"/>
      <c r="ATF847" s="257"/>
      <c r="ATG847" s="257"/>
      <c r="ATH847" s="257"/>
      <c r="ATI847" s="257"/>
      <c r="ATJ847" s="257"/>
      <c r="ATK847" s="257"/>
      <c r="ATL847" s="257"/>
      <c r="ATM847" s="257"/>
      <c r="ATN847" s="257"/>
      <c r="ATO847" s="257"/>
      <c r="ATP847" s="257"/>
      <c r="ATQ847" s="257"/>
      <c r="ATR847" s="257"/>
      <c r="ATS847" s="257"/>
      <c r="ATT847" s="257"/>
      <c r="ATU847" s="257"/>
      <c r="ATV847" s="257"/>
      <c r="ATW847" s="257"/>
      <c r="ATX847" s="257"/>
      <c r="ATY847" s="257"/>
      <c r="ATZ847" s="257"/>
      <c r="AUA847" s="257"/>
      <c r="AUB847" s="257"/>
      <c r="AUC847" s="257"/>
      <c r="AUD847" s="257"/>
      <c r="AUE847" s="257"/>
      <c r="AUF847" s="257"/>
      <c r="AUG847" s="257"/>
      <c r="AUH847" s="257"/>
      <c r="AUI847" s="257"/>
      <c r="AUJ847" s="257"/>
      <c r="AUK847" s="257"/>
      <c r="AUL847" s="257"/>
      <c r="AUM847" s="257"/>
      <c r="AUN847" s="257"/>
      <c r="AUO847" s="257"/>
      <c r="AUP847" s="257"/>
      <c r="AUQ847" s="257"/>
      <c r="AUR847" s="257"/>
      <c r="AUS847" s="257"/>
      <c r="AUT847" s="257"/>
      <c r="AUU847" s="257"/>
      <c r="AUV847" s="257"/>
      <c r="AUW847" s="257"/>
      <c r="AUX847" s="257"/>
      <c r="AUY847" s="257"/>
      <c r="AUZ847" s="257"/>
      <c r="AVA847" s="257"/>
      <c r="AVB847" s="257"/>
      <c r="AVC847" s="257"/>
      <c r="AVD847" s="257"/>
      <c r="AVE847" s="257"/>
      <c r="AVF847" s="257"/>
      <c r="AVG847" s="257"/>
      <c r="AVH847" s="257"/>
      <c r="AVI847" s="257"/>
      <c r="AVJ847" s="257"/>
      <c r="AVK847" s="257"/>
      <c r="AVL847" s="257"/>
      <c r="AVM847" s="257"/>
      <c r="AVN847" s="257"/>
      <c r="AVO847" s="257"/>
      <c r="AVP847" s="257"/>
      <c r="AVQ847" s="257"/>
      <c r="AVR847" s="257"/>
      <c r="AVS847" s="257"/>
      <c r="AVT847" s="257"/>
      <c r="AVU847" s="257"/>
      <c r="AVV847" s="257"/>
      <c r="AVW847" s="257"/>
      <c r="AVX847" s="257"/>
      <c r="AVY847" s="257"/>
      <c r="AVZ847" s="257"/>
      <c r="AWA847" s="257"/>
      <c r="AWB847" s="257"/>
      <c r="AWC847" s="257"/>
      <c r="AWD847" s="257"/>
      <c r="AWE847" s="257"/>
      <c r="AWF847" s="257"/>
      <c r="AWG847" s="257"/>
      <c r="AWH847" s="257"/>
      <c r="AWI847" s="257"/>
      <c r="AWJ847" s="257"/>
      <c r="AWK847" s="257"/>
      <c r="AWL847" s="257"/>
      <c r="AWM847" s="257"/>
      <c r="AWN847" s="257"/>
      <c r="AWO847" s="257"/>
      <c r="AWP847" s="257"/>
      <c r="AWQ847" s="257"/>
      <c r="AWR847" s="257"/>
      <c r="AWS847" s="257"/>
      <c r="AWT847" s="257"/>
      <c r="AWU847" s="257"/>
      <c r="AWV847" s="257"/>
      <c r="AWW847" s="257"/>
      <c r="AWX847" s="257"/>
      <c r="AWY847" s="257"/>
      <c r="AWZ847" s="257"/>
      <c r="AXA847" s="257"/>
      <c r="AXB847" s="257"/>
      <c r="AXC847" s="257"/>
      <c r="AXD847" s="257"/>
      <c r="AXE847" s="257"/>
      <c r="AXF847" s="257"/>
      <c r="AXG847" s="257"/>
      <c r="AXH847" s="257"/>
      <c r="AXI847" s="257"/>
      <c r="AXJ847" s="257"/>
      <c r="AXK847" s="257"/>
      <c r="AXL847" s="257"/>
      <c r="AXM847" s="257"/>
      <c r="AXN847" s="257"/>
      <c r="AXO847" s="257"/>
      <c r="AXP847" s="257"/>
      <c r="AXQ847" s="257"/>
      <c r="AXR847" s="257"/>
      <c r="AXS847" s="257"/>
      <c r="AXT847" s="257"/>
      <c r="AXU847" s="257"/>
      <c r="AXV847" s="257"/>
      <c r="AXW847" s="257"/>
      <c r="AXX847" s="257"/>
      <c r="AXY847" s="257"/>
      <c r="AXZ847" s="257"/>
      <c r="AYA847" s="257"/>
      <c r="AYB847" s="257"/>
      <c r="AYC847" s="257"/>
      <c r="AYD847" s="257"/>
      <c r="AYE847" s="257"/>
      <c r="AYF847" s="257"/>
      <c r="AYG847" s="257"/>
      <c r="AYH847" s="257"/>
      <c r="AYI847" s="257"/>
      <c r="AYJ847" s="257"/>
      <c r="AYK847" s="257"/>
      <c r="AYL847" s="257"/>
      <c r="AYM847" s="257"/>
      <c r="AYN847" s="257"/>
      <c r="AYO847" s="257"/>
      <c r="AYP847" s="257"/>
      <c r="AYQ847" s="257"/>
      <c r="AYR847" s="257"/>
      <c r="AYS847" s="257"/>
      <c r="AYT847" s="257"/>
      <c r="AYU847" s="257"/>
      <c r="AYV847" s="257"/>
      <c r="AYW847" s="257"/>
      <c r="AYX847" s="257"/>
      <c r="AYY847" s="257"/>
      <c r="AYZ847" s="257"/>
      <c r="AZA847" s="257"/>
      <c r="AZB847" s="257"/>
      <c r="AZC847" s="257"/>
      <c r="AZD847" s="257"/>
      <c r="AZE847" s="257"/>
      <c r="AZF847" s="257"/>
      <c r="AZG847" s="257"/>
      <c r="AZH847" s="257"/>
      <c r="AZI847" s="257"/>
      <c r="AZJ847" s="257"/>
      <c r="AZK847" s="257"/>
      <c r="AZL847" s="257"/>
      <c r="AZM847" s="257"/>
      <c r="AZN847" s="257"/>
      <c r="AZO847" s="257"/>
      <c r="AZP847" s="257"/>
      <c r="AZQ847" s="257"/>
      <c r="AZR847" s="257"/>
      <c r="AZS847" s="257"/>
      <c r="AZT847" s="257"/>
      <c r="AZU847" s="257"/>
      <c r="AZV847" s="257"/>
      <c r="AZW847" s="257"/>
      <c r="AZX847" s="257"/>
      <c r="AZY847" s="257"/>
      <c r="AZZ847" s="257"/>
      <c r="BAA847" s="257"/>
      <c r="BAB847" s="257"/>
      <c r="BAC847" s="257"/>
      <c r="BAD847" s="257"/>
      <c r="BAE847" s="257"/>
      <c r="BAF847" s="257"/>
      <c r="BAG847" s="257"/>
      <c r="BAH847" s="257"/>
      <c r="BAI847" s="257"/>
      <c r="BAJ847" s="257"/>
      <c r="BAK847" s="257"/>
      <c r="BAL847" s="257"/>
      <c r="BAM847" s="257"/>
      <c r="BAN847" s="257"/>
      <c r="BAO847" s="257"/>
      <c r="BAP847" s="257"/>
      <c r="BAQ847" s="257"/>
      <c r="BAR847" s="257"/>
      <c r="BAS847" s="257"/>
      <c r="BAT847" s="257"/>
      <c r="BAU847" s="257"/>
      <c r="BAV847" s="257"/>
      <c r="BAW847" s="257"/>
      <c r="BAX847" s="257"/>
      <c r="BAY847" s="257"/>
      <c r="BAZ847" s="257"/>
      <c r="BBA847" s="257"/>
      <c r="BBB847" s="257"/>
      <c r="BBC847" s="257"/>
      <c r="BBD847" s="257"/>
      <c r="BBE847" s="257"/>
      <c r="BBF847" s="257"/>
      <c r="BBG847" s="257"/>
      <c r="BBH847" s="257"/>
      <c r="BBI847" s="257"/>
      <c r="BBJ847" s="257"/>
      <c r="BBK847" s="257"/>
      <c r="BBL847" s="257"/>
      <c r="BBM847" s="257"/>
      <c r="BBN847" s="257"/>
      <c r="BBO847" s="257"/>
      <c r="BBP847" s="257"/>
      <c r="BBQ847" s="257"/>
      <c r="BBR847" s="257"/>
      <c r="BBS847" s="257"/>
      <c r="BBT847" s="257"/>
      <c r="BBU847" s="257"/>
      <c r="BBV847" s="257"/>
      <c r="BBW847" s="257"/>
      <c r="BBX847" s="257"/>
      <c r="BBY847" s="257"/>
      <c r="BBZ847" s="257"/>
      <c r="BCA847" s="257"/>
      <c r="BCB847" s="257"/>
      <c r="BCC847" s="257"/>
      <c r="BCD847" s="257"/>
      <c r="BCE847" s="257"/>
      <c r="BCF847" s="257"/>
      <c r="BCG847" s="257"/>
      <c r="BCH847" s="257"/>
      <c r="BCI847" s="257"/>
      <c r="BCJ847" s="257"/>
      <c r="BCK847" s="257"/>
      <c r="BCL847" s="257"/>
      <c r="BCM847" s="257"/>
      <c r="BCN847" s="257"/>
      <c r="BCO847" s="257"/>
      <c r="BCP847" s="257"/>
      <c r="BCQ847" s="257"/>
      <c r="BCR847" s="257"/>
      <c r="BCS847" s="257"/>
      <c r="BCT847" s="257"/>
      <c r="BCU847" s="257"/>
      <c r="BCV847" s="257"/>
      <c r="BCW847" s="257"/>
      <c r="BCX847" s="257"/>
      <c r="BCY847" s="257"/>
      <c r="BCZ847" s="257"/>
      <c r="BDA847" s="257"/>
      <c r="BDB847" s="257"/>
      <c r="BDC847" s="257"/>
      <c r="BDD847" s="257"/>
      <c r="BDE847" s="257"/>
      <c r="BDF847" s="257"/>
      <c r="BDG847" s="257"/>
      <c r="BDH847" s="257"/>
      <c r="BDI847" s="257"/>
      <c r="BDJ847" s="257"/>
      <c r="BDK847" s="257"/>
      <c r="BDL847" s="257"/>
      <c r="BDM847" s="257"/>
      <c r="BDN847" s="257"/>
      <c r="BDO847" s="257"/>
      <c r="BDP847" s="257"/>
      <c r="BDQ847" s="257"/>
      <c r="BDR847" s="257"/>
      <c r="BDS847" s="257"/>
      <c r="BDT847" s="257"/>
      <c r="BDU847" s="257"/>
      <c r="BDV847" s="257"/>
      <c r="BDW847" s="257"/>
      <c r="BDX847" s="257"/>
      <c r="BDY847" s="257"/>
      <c r="BDZ847" s="257"/>
      <c r="BEA847" s="257"/>
      <c r="BEB847" s="257"/>
      <c r="BEC847" s="257"/>
      <c r="BED847" s="257"/>
      <c r="BEE847" s="257"/>
      <c r="BEF847" s="257"/>
      <c r="BEG847" s="257"/>
      <c r="BEH847" s="257"/>
      <c r="BEI847" s="257"/>
      <c r="BEJ847" s="257"/>
      <c r="BEK847" s="257"/>
      <c r="BEL847" s="257"/>
      <c r="BEM847" s="257"/>
      <c r="BEN847" s="257"/>
      <c r="BEO847" s="257"/>
      <c r="BEP847" s="257"/>
      <c r="BEQ847" s="257"/>
      <c r="BER847" s="257"/>
      <c r="BES847" s="257"/>
      <c r="BET847" s="257"/>
      <c r="BEU847" s="257"/>
      <c r="BEV847" s="257"/>
      <c r="BEW847" s="257"/>
      <c r="BEX847" s="257"/>
      <c r="BEY847" s="257"/>
      <c r="BEZ847" s="257"/>
      <c r="BFA847" s="257"/>
      <c r="BFB847" s="257"/>
      <c r="BFC847" s="257"/>
      <c r="BFD847" s="257"/>
      <c r="BFE847" s="257"/>
      <c r="BFF847" s="257"/>
      <c r="BFG847" s="257"/>
      <c r="BFH847" s="257"/>
      <c r="BFI847" s="257"/>
      <c r="BFJ847" s="257"/>
      <c r="BFK847" s="257"/>
      <c r="BFL847" s="257"/>
      <c r="BFM847" s="257"/>
      <c r="BFN847" s="257"/>
      <c r="BFO847" s="257"/>
      <c r="BFP847" s="257"/>
      <c r="BFQ847" s="257"/>
      <c r="BFR847" s="257"/>
      <c r="BFS847" s="257"/>
      <c r="BFT847" s="257"/>
      <c r="BFU847" s="257"/>
      <c r="BFV847" s="257"/>
      <c r="BFW847" s="257"/>
      <c r="BFX847" s="257"/>
      <c r="BFY847" s="257"/>
      <c r="BFZ847" s="257"/>
      <c r="BGA847" s="257"/>
      <c r="BGB847" s="257"/>
      <c r="BGC847" s="257"/>
      <c r="BGD847" s="257"/>
      <c r="BGE847" s="257"/>
      <c r="BGF847" s="257"/>
      <c r="BGG847" s="257"/>
      <c r="BGH847" s="257"/>
      <c r="BGI847" s="257"/>
      <c r="BGJ847" s="257"/>
      <c r="BGK847" s="257"/>
      <c r="BGL847" s="257"/>
      <c r="BGM847" s="257"/>
      <c r="BGN847" s="257"/>
      <c r="BGO847" s="257"/>
      <c r="BGP847" s="257"/>
      <c r="BGQ847" s="257"/>
      <c r="BGR847" s="257"/>
      <c r="BGS847" s="257"/>
      <c r="BGT847" s="257"/>
      <c r="BGU847" s="257"/>
      <c r="BGV847" s="257"/>
      <c r="BGW847" s="257"/>
      <c r="BGX847" s="257"/>
      <c r="BGY847" s="257"/>
      <c r="BGZ847" s="257"/>
      <c r="BHA847" s="257"/>
      <c r="BHB847" s="257"/>
      <c r="BHC847" s="257"/>
      <c r="BHD847" s="257"/>
      <c r="BHE847" s="257"/>
      <c r="BHF847" s="257"/>
      <c r="BHG847" s="257"/>
      <c r="BHH847" s="257"/>
      <c r="BHI847" s="257"/>
      <c r="BHJ847" s="257"/>
      <c r="BHK847" s="257"/>
      <c r="BHL847" s="257"/>
      <c r="BHM847" s="257"/>
      <c r="BHN847" s="257"/>
      <c r="BHO847" s="257"/>
      <c r="BHP847" s="257"/>
      <c r="BHQ847" s="257"/>
      <c r="BHR847" s="257"/>
      <c r="BHS847" s="257"/>
      <c r="BHT847" s="257"/>
      <c r="BHU847" s="257"/>
      <c r="BHV847" s="257"/>
      <c r="BHW847" s="257"/>
      <c r="BHX847" s="257"/>
      <c r="BHY847" s="257"/>
      <c r="BHZ847" s="257"/>
      <c r="BIA847" s="257"/>
      <c r="BIB847" s="257"/>
      <c r="BIC847" s="257"/>
      <c r="BID847" s="257"/>
      <c r="BIE847" s="257"/>
      <c r="BIF847" s="257"/>
      <c r="BIG847" s="257"/>
      <c r="BIH847" s="257"/>
      <c r="BII847" s="257"/>
      <c r="BIJ847" s="257"/>
      <c r="BIK847" s="257"/>
      <c r="BIL847" s="257"/>
      <c r="BIM847" s="257"/>
      <c r="BIN847" s="257"/>
      <c r="BIO847" s="257"/>
      <c r="BIP847" s="257"/>
      <c r="BIQ847" s="257"/>
      <c r="BIR847" s="257"/>
      <c r="BIS847" s="257"/>
      <c r="BIT847" s="257"/>
      <c r="BIU847" s="257"/>
      <c r="BIV847" s="257"/>
      <c r="BIW847" s="257"/>
      <c r="BIX847" s="257"/>
      <c r="BIY847" s="257"/>
      <c r="BIZ847" s="257"/>
      <c r="BJA847" s="257"/>
      <c r="BJB847" s="257"/>
      <c r="BJC847" s="257"/>
      <c r="BJD847" s="257"/>
      <c r="BJE847" s="257"/>
      <c r="BJF847" s="257"/>
      <c r="BJG847" s="257"/>
      <c r="BJH847" s="257"/>
      <c r="BJI847" s="257"/>
      <c r="BJJ847" s="257"/>
      <c r="BJK847" s="257"/>
      <c r="BJL847" s="257"/>
      <c r="BJM847" s="257"/>
      <c r="BJN847" s="257"/>
      <c r="BJO847" s="257"/>
      <c r="BJP847" s="257"/>
      <c r="BJQ847" s="257"/>
      <c r="BJR847" s="257"/>
      <c r="BJS847" s="257"/>
      <c r="BJT847" s="257"/>
      <c r="BJU847" s="257"/>
      <c r="BJV847" s="257"/>
      <c r="BJW847" s="257"/>
      <c r="BJX847" s="257"/>
      <c r="BJY847" s="257"/>
      <c r="BJZ847" s="257"/>
      <c r="BKA847" s="257"/>
      <c r="BKB847" s="257"/>
      <c r="BKC847" s="257"/>
      <c r="BKD847" s="257"/>
      <c r="BKE847" s="257"/>
      <c r="BKF847" s="257"/>
      <c r="BKG847" s="257"/>
      <c r="BKH847" s="257"/>
      <c r="BKI847" s="257"/>
      <c r="BKJ847" s="257"/>
      <c r="BKK847" s="257"/>
      <c r="BKL847" s="257"/>
      <c r="BKM847" s="257"/>
      <c r="BKN847" s="257"/>
      <c r="BKO847" s="257"/>
      <c r="BKP847" s="257"/>
      <c r="BKQ847" s="257"/>
      <c r="BKR847" s="257"/>
      <c r="BKS847" s="257"/>
      <c r="BKT847" s="257"/>
      <c r="BKU847" s="257"/>
      <c r="BKV847" s="257"/>
      <c r="BKW847" s="257"/>
      <c r="BKX847" s="257"/>
      <c r="BKY847" s="257"/>
      <c r="BKZ847" s="257"/>
      <c r="BLA847" s="257"/>
      <c r="BLB847" s="257"/>
      <c r="BLC847" s="257"/>
      <c r="BLD847" s="257"/>
      <c r="BLE847" s="257"/>
      <c r="BLF847" s="257"/>
      <c r="BLG847" s="257"/>
      <c r="BLH847" s="257"/>
      <c r="BLI847" s="257"/>
      <c r="BLJ847" s="257"/>
      <c r="BLK847" s="257"/>
      <c r="BLL847" s="257"/>
      <c r="BLM847" s="257"/>
      <c r="BLN847" s="257"/>
      <c r="BLO847" s="257"/>
      <c r="BLP847" s="257"/>
      <c r="BLQ847" s="257"/>
      <c r="BLR847" s="257"/>
      <c r="BLS847" s="257"/>
      <c r="BLT847" s="257"/>
      <c r="BLU847" s="257"/>
      <c r="BLV847" s="257"/>
      <c r="BLW847" s="257"/>
      <c r="BLX847" s="257"/>
      <c r="BLY847" s="257"/>
      <c r="BLZ847" s="257"/>
      <c r="BMA847" s="257"/>
      <c r="BMB847" s="257"/>
      <c r="BMC847" s="257"/>
      <c r="BMD847" s="257"/>
      <c r="BME847" s="257"/>
      <c r="BMF847" s="257"/>
      <c r="BMG847" s="257"/>
      <c r="BMH847" s="257"/>
      <c r="BMI847" s="257"/>
      <c r="BMJ847" s="257"/>
      <c r="BMK847" s="257"/>
      <c r="BML847" s="257"/>
      <c r="BMM847" s="257"/>
      <c r="BMN847" s="257"/>
      <c r="BMO847" s="257"/>
      <c r="BMP847" s="257"/>
      <c r="BMQ847" s="257"/>
      <c r="BMR847" s="257"/>
      <c r="BMS847" s="257"/>
      <c r="BMT847" s="257"/>
      <c r="BMU847" s="257"/>
      <c r="BMV847" s="257"/>
      <c r="BMW847" s="257"/>
      <c r="BMX847" s="257"/>
      <c r="BMY847" s="257"/>
      <c r="BMZ847" s="257"/>
      <c r="BNA847" s="257"/>
      <c r="BNB847" s="257"/>
      <c r="BNC847" s="257"/>
      <c r="BND847" s="257"/>
      <c r="BNE847" s="257"/>
      <c r="BNF847" s="257"/>
      <c r="BNG847" s="257"/>
      <c r="BNH847" s="257"/>
      <c r="BNI847" s="257"/>
      <c r="BNJ847" s="257"/>
      <c r="BNK847" s="257"/>
      <c r="BNL847" s="257"/>
      <c r="BNM847" s="257"/>
      <c r="BNN847" s="257"/>
      <c r="BNO847" s="257"/>
      <c r="BNP847" s="257"/>
      <c r="BNQ847" s="257"/>
      <c r="BNR847" s="257"/>
      <c r="BNS847" s="257"/>
      <c r="BNT847" s="257"/>
      <c r="BNU847" s="257"/>
      <c r="BNV847" s="257"/>
      <c r="BNW847" s="257"/>
      <c r="BNX847" s="257"/>
      <c r="BNY847" s="257"/>
      <c r="BNZ847" s="257"/>
      <c r="BOA847" s="257"/>
      <c r="BOB847" s="257"/>
      <c r="BOC847" s="257"/>
      <c r="BOD847" s="257"/>
      <c r="BOE847" s="257"/>
      <c r="BOF847" s="257"/>
      <c r="BOG847" s="257"/>
      <c r="BOH847" s="257"/>
      <c r="BOI847" s="257"/>
      <c r="BOJ847" s="257"/>
      <c r="BOK847" s="257"/>
      <c r="BOL847" s="257"/>
      <c r="BOM847" s="257"/>
      <c r="BON847" s="257"/>
      <c r="BOO847" s="257"/>
      <c r="BOP847" s="257"/>
      <c r="BOQ847" s="257"/>
      <c r="BOR847" s="257"/>
      <c r="BOS847" s="257"/>
      <c r="BOT847" s="257"/>
      <c r="BOU847" s="257"/>
      <c r="BOV847" s="257"/>
      <c r="BOW847" s="257"/>
      <c r="BOX847" s="257"/>
      <c r="BOY847" s="257"/>
      <c r="BOZ847" s="257"/>
      <c r="BPA847" s="257"/>
      <c r="BPB847" s="257"/>
      <c r="BPC847" s="257"/>
      <c r="BPD847" s="257"/>
      <c r="BPE847" s="257"/>
      <c r="BPF847" s="257"/>
      <c r="BPG847" s="257"/>
      <c r="BPH847" s="257"/>
      <c r="BPI847" s="257"/>
      <c r="BPJ847" s="257"/>
      <c r="BPK847" s="257"/>
      <c r="BPL847" s="257"/>
      <c r="BPM847" s="257"/>
      <c r="BPN847" s="257"/>
      <c r="BPO847" s="257"/>
      <c r="BPP847" s="257"/>
      <c r="BPQ847" s="257"/>
      <c r="BPR847" s="257"/>
      <c r="BPS847" s="257"/>
      <c r="BPT847" s="257"/>
      <c r="BPU847" s="257"/>
      <c r="BPV847" s="257"/>
      <c r="BPW847" s="257"/>
      <c r="BPX847" s="257"/>
      <c r="BPY847" s="257"/>
      <c r="BPZ847" s="257"/>
      <c r="BQA847" s="257"/>
      <c r="BQB847" s="257"/>
      <c r="BQC847" s="257"/>
      <c r="BQD847" s="257"/>
      <c r="BQE847" s="257"/>
      <c r="BQF847" s="257"/>
      <c r="BQG847" s="257"/>
      <c r="BQH847" s="257"/>
      <c r="BQI847" s="257"/>
      <c r="BQJ847" s="257"/>
      <c r="BQK847" s="257"/>
      <c r="BQL847" s="257"/>
      <c r="BQM847" s="257"/>
      <c r="BQN847" s="257"/>
      <c r="BQO847" s="257"/>
      <c r="BQP847" s="257"/>
      <c r="BQQ847" s="257"/>
      <c r="BQR847" s="257"/>
      <c r="BQS847" s="257"/>
      <c r="BQT847" s="257"/>
      <c r="BQU847" s="257"/>
      <c r="BQV847" s="257"/>
      <c r="BQW847" s="257"/>
      <c r="BQX847" s="257"/>
      <c r="BQY847" s="257"/>
      <c r="BQZ847" s="257"/>
      <c r="BRA847" s="257"/>
      <c r="BRB847" s="257"/>
      <c r="BRC847" s="257"/>
      <c r="BRD847" s="257"/>
      <c r="BRE847" s="257"/>
      <c r="BRF847" s="257"/>
      <c r="BRG847" s="257"/>
      <c r="BRH847" s="257"/>
      <c r="BRI847" s="257"/>
      <c r="BRJ847" s="257"/>
      <c r="BRK847" s="257"/>
      <c r="BRL847" s="257"/>
      <c r="BRM847" s="257"/>
      <c r="BRN847" s="257"/>
      <c r="BRO847" s="257"/>
      <c r="BRP847" s="257"/>
      <c r="BRQ847" s="257"/>
      <c r="BRR847" s="257"/>
      <c r="BRS847" s="257"/>
      <c r="BRT847" s="257"/>
      <c r="BRU847" s="257"/>
      <c r="BRV847" s="257"/>
      <c r="BRW847" s="257"/>
      <c r="BRX847" s="257"/>
      <c r="BRY847" s="257"/>
      <c r="BRZ847" s="257"/>
      <c r="BSA847" s="257"/>
      <c r="BSB847" s="257"/>
      <c r="BSC847" s="257"/>
      <c r="BSD847" s="257"/>
      <c r="BSE847" s="257"/>
      <c r="BSF847" s="257"/>
      <c r="BSG847" s="257"/>
      <c r="BSH847" s="257"/>
      <c r="BSI847" s="257"/>
      <c r="BSJ847" s="257"/>
      <c r="BSK847" s="257"/>
      <c r="BSL847" s="257"/>
      <c r="BSM847" s="257"/>
      <c r="BSN847" s="257"/>
      <c r="BSO847" s="257"/>
      <c r="BSP847" s="257"/>
      <c r="BSQ847" s="257"/>
      <c r="BSR847" s="257"/>
      <c r="BSS847" s="257"/>
      <c r="BST847" s="257"/>
      <c r="BSU847" s="257"/>
      <c r="BSV847" s="257"/>
      <c r="BSW847" s="257"/>
      <c r="BSX847" s="257"/>
      <c r="BSY847" s="257"/>
      <c r="BSZ847" s="257"/>
      <c r="BTA847" s="257"/>
      <c r="BTB847" s="257"/>
      <c r="BTC847" s="257"/>
      <c r="BTD847" s="257"/>
      <c r="BTE847" s="257"/>
      <c r="BTF847" s="257"/>
      <c r="BTG847" s="257"/>
      <c r="BTH847" s="257"/>
      <c r="BTI847" s="257"/>
      <c r="BTJ847" s="257"/>
      <c r="BTK847" s="257"/>
      <c r="BTL847" s="257"/>
      <c r="BTM847" s="257"/>
      <c r="BTN847" s="257"/>
      <c r="BTO847" s="257"/>
      <c r="BTP847" s="257"/>
      <c r="BTQ847" s="257"/>
      <c r="BTR847" s="257"/>
      <c r="BTS847" s="257"/>
      <c r="BTT847" s="257"/>
      <c r="BTU847" s="257"/>
      <c r="BTV847" s="257"/>
      <c r="BTW847" s="257"/>
      <c r="BTX847" s="257"/>
      <c r="BTY847" s="257"/>
      <c r="BTZ847" s="257"/>
      <c r="BUA847" s="257"/>
      <c r="BUB847" s="257"/>
      <c r="BUC847" s="257"/>
      <c r="BUD847" s="257"/>
      <c r="BUE847" s="257"/>
      <c r="BUF847" s="257"/>
      <c r="BUG847" s="257"/>
      <c r="BUH847" s="257"/>
      <c r="BUI847" s="257"/>
      <c r="BUJ847" s="257"/>
      <c r="BUK847" s="257"/>
      <c r="BUL847" s="257"/>
      <c r="BUM847" s="257"/>
      <c r="BUN847" s="257"/>
      <c r="BUO847" s="257"/>
      <c r="BUP847" s="257"/>
      <c r="BUQ847" s="257"/>
      <c r="BUR847" s="257"/>
      <c r="BUS847" s="257"/>
      <c r="BUT847" s="257"/>
      <c r="BUU847" s="257"/>
      <c r="BUV847" s="257"/>
      <c r="BUW847" s="257"/>
      <c r="BUX847" s="257"/>
      <c r="BUY847" s="257"/>
      <c r="BUZ847" s="257"/>
      <c r="BVA847" s="257"/>
      <c r="BVB847" s="257"/>
      <c r="BVC847" s="257"/>
      <c r="BVD847" s="257"/>
      <c r="BVE847" s="257"/>
      <c r="BVF847" s="257"/>
      <c r="BVG847" s="257"/>
      <c r="BVH847" s="257"/>
      <c r="BVI847" s="257"/>
      <c r="BVJ847" s="257"/>
      <c r="BVK847" s="257"/>
      <c r="BVL847" s="257"/>
      <c r="BVM847" s="257"/>
      <c r="BVN847" s="257"/>
      <c r="BVO847" s="257"/>
      <c r="BVP847" s="257"/>
      <c r="BVQ847" s="257"/>
      <c r="BVR847" s="257"/>
      <c r="BVS847" s="257"/>
      <c r="BVT847" s="257"/>
      <c r="BVU847" s="257"/>
      <c r="BVV847" s="257"/>
      <c r="BVW847" s="257"/>
      <c r="BVX847" s="257"/>
      <c r="BVY847" s="257"/>
      <c r="BVZ847" s="257"/>
      <c r="BWA847" s="257"/>
      <c r="BWB847" s="257"/>
      <c r="BWC847" s="257"/>
      <c r="BWD847" s="257"/>
      <c r="BWE847" s="257"/>
      <c r="BWF847" s="257"/>
      <c r="BWG847" s="257"/>
      <c r="BWH847" s="257"/>
      <c r="BWI847" s="257"/>
      <c r="BWJ847" s="257"/>
      <c r="BWK847" s="257"/>
      <c r="BWL847" s="257"/>
      <c r="BWM847" s="257"/>
      <c r="BWN847" s="257"/>
      <c r="BWO847" s="257"/>
      <c r="BWP847" s="257"/>
      <c r="BWQ847" s="257"/>
      <c r="BWR847" s="257"/>
      <c r="BWS847" s="257"/>
      <c r="BWT847" s="257"/>
      <c r="BWU847" s="257"/>
      <c r="BWV847" s="257"/>
      <c r="BWW847" s="257"/>
      <c r="BWX847" s="257"/>
      <c r="BWY847" s="257"/>
      <c r="BWZ847" s="257"/>
      <c r="BXA847" s="257"/>
      <c r="BXB847" s="257"/>
      <c r="BXC847" s="257"/>
      <c r="BXD847" s="257"/>
      <c r="BXE847" s="257"/>
      <c r="BXF847" s="257"/>
      <c r="BXG847" s="257"/>
      <c r="BXH847" s="257"/>
      <c r="BXI847" s="257"/>
      <c r="BXJ847" s="257"/>
      <c r="BXK847" s="257"/>
      <c r="BXL847" s="257"/>
      <c r="BXM847" s="257"/>
      <c r="BXN847" s="257"/>
      <c r="BXO847" s="257"/>
      <c r="BXP847" s="257"/>
      <c r="BXQ847" s="257"/>
      <c r="BXR847" s="257"/>
      <c r="BXS847" s="257"/>
      <c r="BXT847" s="257"/>
      <c r="BXU847" s="257"/>
      <c r="BXV847" s="257"/>
      <c r="BXW847" s="257"/>
      <c r="BXX847" s="257"/>
      <c r="BXY847" s="257"/>
      <c r="BXZ847" s="257"/>
      <c r="BYA847" s="257"/>
      <c r="BYB847" s="257"/>
      <c r="BYC847" s="257"/>
      <c r="BYD847" s="257"/>
      <c r="BYE847" s="257"/>
      <c r="BYF847" s="257"/>
      <c r="BYG847" s="257"/>
      <c r="BYH847" s="257"/>
      <c r="BYI847" s="257"/>
      <c r="BYJ847" s="257"/>
      <c r="BYK847" s="257"/>
      <c r="BYL847" s="257"/>
      <c r="BYM847" s="257"/>
      <c r="BYN847" s="257"/>
      <c r="BYO847" s="257"/>
      <c r="BYP847" s="257"/>
      <c r="BYQ847" s="257"/>
      <c r="BYR847" s="257"/>
      <c r="BYS847" s="257"/>
      <c r="BYT847" s="257"/>
      <c r="BYU847" s="257"/>
      <c r="BYV847" s="257"/>
      <c r="BYW847" s="257"/>
      <c r="BYX847" s="257"/>
      <c r="BYY847" s="257"/>
      <c r="BYZ847" s="257"/>
      <c r="BZA847" s="257"/>
      <c r="BZB847" s="257"/>
      <c r="BZC847" s="257"/>
      <c r="BZD847" s="257"/>
      <c r="BZE847" s="257"/>
      <c r="BZF847" s="257"/>
      <c r="BZG847" s="257"/>
      <c r="BZH847" s="257"/>
      <c r="BZI847" s="257"/>
      <c r="BZJ847" s="257"/>
      <c r="BZK847" s="257"/>
      <c r="BZL847" s="257"/>
      <c r="BZM847" s="257"/>
      <c r="BZN847" s="257"/>
      <c r="BZO847" s="257"/>
      <c r="BZP847" s="257"/>
      <c r="BZQ847" s="257"/>
      <c r="BZR847" s="257"/>
      <c r="BZS847" s="257"/>
      <c r="BZT847" s="257"/>
      <c r="BZU847" s="257"/>
      <c r="BZV847" s="257"/>
      <c r="BZW847" s="257"/>
      <c r="BZX847" s="257"/>
      <c r="BZY847" s="257"/>
      <c r="BZZ847" s="257"/>
      <c r="CAA847" s="257"/>
      <c r="CAB847" s="257"/>
      <c r="CAC847" s="257"/>
      <c r="CAD847" s="257"/>
      <c r="CAE847" s="257"/>
      <c r="CAF847" s="257"/>
      <c r="CAG847" s="257"/>
      <c r="CAH847" s="257"/>
      <c r="CAI847" s="257"/>
      <c r="CAJ847" s="257"/>
      <c r="CAK847" s="257"/>
      <c r="CAL847" s="257"/>
      <c r="CAM847" s="257"/>
      <c r="CAN847" s="257"/>
      <c r="CAO847" s="257"/>
      <c r="CAP847" s="257"/>
      <c r="CAQ847" s="257"/>
      <c r="CAR847" s="257"/>
      <c r="CAS847" s="257"/>
      <c r="CAT847" s="257"/>
      <c r="CAU847" s="257"/>
      <c r="CAV847" s="257"/>
      <c r="CAW847" s="257"/>
      <c r="CAX847" s="257"/>
      <c r="CAY847" s="257"/>
      <c r="CAZ847" s="257"/>
      <c r="CBA847" s="257"/>
      <c r="CBB847" s="257"/>
      <c r="CBC847" s="257"/>
      <c r="CBD847" s="257"/>
      <c r="CBE847" s="257"/>
      <c r="CBF847" s="257"/>
      <c r="CBG847" s="257"/>
      <c r="CBH847" s="257"/>
      <c r="CBI847" s="257"/>
      <c r="CBJ847" s="257"/>
      <c r="CBK847" s="257"/>
      <c r="CBL847" s="257"/>
      <c r="CBM847" s="257"/>
      <c r="CBN847" s="257"/>
      <c r="CBO847" s="257"/>
      <c r="CBP847" s="257"/>
      <c r="CBQ847" s="257"/>
      <c r="CBR847" s="257"/>
      <c r="CBS847" s="257"/>
      <c r="CBT847" s="257"/>
      <c r="CBU847" s="257"/>
      <c r="CBV847" s="257"/>
      <c r="CBW847" s="257"/>
      <c r="CBX847" s="257"/>
      <c r="CBY847" s="257"/>
      <c r="CBZ847" s="257"/>
      <c r="CCA847" s="257"/>
      <c r="CCB847" s="257"/>
      <c r="CCC847" s="257"/>
      <c r="CCD847" s="257"/>
      <c r="CCE847" s="257"/>
      <c r="CCF847" s="257"/>
      <c r="CCG847" s="257"/>
      <c r="CCH847" s="257"/>
      <c r="CCI847" s="257"/>
      <c r="CCJ847" s="257"/>
      <c r="CCK847" s="257"/>
      <c r="CCL847" s="257"/>
      <c r="CCM847" s="257"/>
      <c r="CCN847" s="257"/>
      <c r="CCO847" s="257"/>
      <c r="CCP847" s="257"/>
      <c r="CCQ847" s="257"/>
      <c r="CCR847" s="257"/>
      <c r="CCS847" s="257"/>
      <c r="CCT847" s="257"/>
      <c r="CCU847" s="257"/>
      <c r="CCV847" s="257"/>
      <c r="CCW847" s="257"/>
      <c r="CCX847" s="257"/>
      <c r="CCY847" s="257"/>
      <c r="CCZ847" s="257"/>
      <c r="CDA847" s="257"/>
      <c r="CDB847" s="257"/>
      <c r="CDC847" s="257"/>
      <c r="CDD847" s="257"/>
      <c r="CDE847" s="257"/>
      <c r="CDF847" s="257"/>
      <c r="CDG847" s="257"/>
      <c r="CDH847" s="257"/>
      <c r="CDI847" s="257"/>
      <c r="CDJ847" s="257"/>
      <c r="CDK847" s="257"/>
      <c r="CDL847" s="257"/>
      <c r="CDM847" s="257"/>
      <c r="CDN847" s="257"/>
      <c r="CDO847" s="257"/>
      <c r="CDP847" s="257"/>
      <c r="CDQ847" s="257"/>
      <c r="CDR847" s="257"/>
      <c r="CDS847" s="257"/>
      <c r="CDT847" s="257"/>
      <c r="CDU847" s="257"/>
      <c r="CDV847" s="257"/>
      <c r="CDW847" s="257"/>
      <c r="CDX847" s="257"/>
      <c r="CDY847" s="257"/>
      <c r="CDZ847" s="257"/>
      <c r="CEA847" s="257"/>
      <c r="CEB847" s="257"/>
      <c r="CEC847" s="257"/>
      <c r="CED847" s="257"/>
      <c r="CEE847" s="257"/>
      <c r="CEF847" s="257"/>
      <c r="CEG847" s="257"/>
      <c r="CEH847" s="257"/>
      <c r="CEI847" s="257"/>
      <c r="CEJ847" s="257"/>
      <c r="CEK847" s="257"/>
      <c r="CEL847" s="257"/>
      <c r="CEM847" s="257"/>
      <c r="CEN847" s="257"/>
      <c r="CEO847" s="257"/>
      <c r="CEP847" s="257"/>
      <c r="CEQ847" s="257"/>
      <c r="CER847" s="257"/>
      <c r="CES847" s="257"/>
      <c r="CET847" s="257"/>
      <c r="CEU847" s="257"/>
      <c r="CEV847" s="257"/>
      <c r="CEW847" s="257"/>
      <c r="CEX847" s="257"/>
      <c r="CEY847" s="257"/>
      <c r="CEZ847" s="257"/>
      <c r="CFA847" s="257"/>
      <c r="CFB847" s="257"/>
      <c r="CFC847" s="257"/>
      <c r="CFD847" s="257"/>
      <c r="CFE847" s="257"/>
      <c r="CFF847" s="257"/>
      <c r="CFG847" s="257"/>
      <c r="CFH847" s="257"/>
      <c r="CFI847" s="257"/>
      <c r="CFJ847" s="257"/>
      <c r="CFK847" s="257"/>
      <c r="CFL847" s="257"/>
      <c r="CFM847" s="257"/>
      <c r="CFN847" s="257"/>
      <c r="CFO847" s="257"/>
      <c r="CFP847" s="257"/>
      <c r="CFQ847" s="257"/>
      <c r="CFR847" s="257"/>
      <c r="CFS847" s="257"/>
      <c r="CFT847" s="257"/>
      <c r="CFU847" s="257"/>
      <c r="CFV847" s="257"/>
      <c r="CFW847" s="257"/>
      <c r="CFX847" s="257"/>
      <c r="CFY847" s="257"/>
      <c r="CFZ847" s="257"/>
      <c r="CGA847" s="257"/>
      <c r="CGB847" s="257"/>
      <c r="CGC847" s="257"/>
      <c r="CGD847" s="257"/>
      <c r="CGE847" s="257"/>
      <c r="CGF847" s="257"/>
      <c r="CGG847" s="257"/>
      <c r="CGH847" s="257"/>
      <c r="CGI847" s="257"/>
      <c r="CGJ847" s="257"/>
      <c r="CGK847" s="257"/>
      <c r="CGL847" s="257"/>
      <c r="CGM847" s="257"/>
      <c r="CGN847" s="257"/>
      <c r="CGO847" s="257"/>
      <c r="CGP847" s="257"/>
      <c r="CGQ847" s="257"/>
      <c r="CGR847" s="257"/>
      <c r="CGS847" s="257"/>
      <c r="CGT847" s="257"/>
      <c r="CGU847" s="257"/>
      <c r="CGV847" s="257"/>
      <c r="CGW847" s="257"/>
      <c r="CGX847" s="257"/>
      <c r="CGY847" s="257"/>
      <c r="CGZ847" s="257"/>
      <c r="CHA847" s="257"/>
      <c r="CHB847" s="257"/>
      <c r="CHC847" s="257"/>
      <c r="CHD847" s="257"/>
      <c r="CHE847" s="257"/>
      <c r="CHF847" s="257"/>
      <c r="CHG847" s="257"/>
      <c r="CHH847" s="257"/>
      <c r="CHI847" s="257"/>
      <c r="CHJ847" s="257"/>
      <c r="CHK847" s="257"/>
      <c r="CHL847" s="257"/>
      <c r="CHM847" s="257"/>
      <c r="CHN847" s="257"/>
      <c r="CHO847" s="257"/>
      <c r="CHP847" s="257"/>
      <c r="CHQ847" s="257"/>
      <c r="CHR847" s="257"/>
      <c r="CHS847" s="257"/>
      <c r="CHT847" s="257"/>
      <c r="CHU847" s="257"/>
      <c r="CHV847" s="257"/>
      <c r="CHW847" s="257"/>
      <c r="CHX847" s="257"/>
      <c r="CHY847" s="257"/>
      <c r="CHZ847" s="257"/>
      <c r="CIA847" s="257"/>
      <c r="CIB847" s="257"/>
      <c r="CIC847" s="257"/>
      <c r="CID847" s="257"/>
      <c r="CIE847" s="257"/>
      <c r="CIF847" s="257"/>
      <c r="CIG847" s="257"/>
      <c r="CIH847" s="257"/>
      <c r="CII847" s="257"/>
      <c r="CIJ847" s="257"/>
      <c r="CIK847" s="257"/>
      <c r="CIL847" s="257"/>
      <c r="CIM847" s="257"/>
      <c r="CIN847" s="257"/>
      <c r="CIO847" s="257"/>
      <c r="CIP847" s="257"/>
      <c r="CIQ847" s="257"/>
      <c r="CIR847" s="257"/>
      <c r="CIS847" s="257"/>
      <c r="CIT847" s="257"/>
      <c r="CIU847" s="257"/>
      <c r="CIV847" s="257"/>
      <c r="CIW847" s="257"/>
      <c r="CIX847" s="257"/>
      <c r="CIY847" s="257"/>
      <c r="CIZ847" s="257"/>
      <c r="CJA847" s="257"/>
      <c r="CJB847" s="257"/>
      <c r="CJC847" s="257"/>
      <c r="CJD847" s="257"/>
      <c r="CJE847" s="257"/>
      <c r="CJF847" s="257"/>
      <c r="CJG847" s="257"/>
      <c r="CJH847" s="257"/>
      <c r="CJI847" s="257"/>
      <c r="CJJ847" s="257"/>
      <c r="CJK847" s="257"/>
      <c r="CJL847" s="257"/>
      <c r="CJM847" s="257"/>
      <c r="CJN847" s="257"/>
      <c r="CJO847" s="257"/>
      <c r="CJP847" s="257"/>
      <c r="CJQ847" s="257"/>
      <c r="CJR847" s="257"/>
      <c r="CJS847" s="257"/>
      <c r="CJT847" s="257"/>
      <c r="CJU847" s="257"/>
      <c r="CJV847" s="257"/>
      <c r="CJW847" s="257"/>
      <c r="CJX847" s="257"/>
      <c r="CJY847" s="257"/>
      <c r="CJZ847" s="257"/>
      <c r="CKA847" s="257"/>
      <c r="CKB847" s="257"/>
      <c r="CKC847" s="257"/>
      <c r="CKD847" s="257"/>
      <c r="CKE847" s="257"/>
      <c r="CKF847" s="257"/>
      <c r="CKG847" s="257"/>
      <c r="CKH847" s="257"/>
      <c r="CKI847" s="257"/>
      <c r="CKJ847" s="257"/>
      <c r="CKK847" s="257"/>
      <c r="CKL847" s="257"/>
      <c r="CKM847" s="257"/>
      <c r="CKN847" s="257"/>
      <c r="CKO847" s="257"/>
      <c r="CKP847" s="257"/>
      <c r="CKQ847" s="257"/>
      <c r="CKR847" s="257"/>
      <c r="CKS847" s="257"/>
      <c r="CKT847" s="257"/>
      <c r="CKU847" s="257"/>
      <c r="CKV847" s="257"/>
      <c r="CKW847" s="257"/>
      <c r="CKX847" s="257"/>
      <c r="CKY847" s="257"/>
      <c r="CKZ847" s="257"/>
      <c r="CLA847" s="257"/>
      <c r="CLB847" s="257"/>
      <c r="CLC847" s="257"/>
      <c r="CLD847" s="257"/>
      <c r="CLE847" s="257"/>
      <c r="CLF847" s="257"/>
      <c r="CLG847" s="257"/>
      <c r="CLH847" s="257"/>
      <c r="CLI847" s="257"/>
      <c r="CLJ847" s="257"/>
      <c r="CLK847" s="257"/>
      <c r="CLL847" s="257"/>
      <c r="CLM847" s="257"/>
      <c r="CLN847" s="257"/>
      <c r="CLO847" s="257"/>
      <c r="CLP847" s="257"/>
      <c r="CLQ847" s="257"/>
      <c r="CLR847" s="257"/>
      <c r="CLS847" s="257"/>
      <c r="CLT847" s="257"/>
      <c r="CLU847" s="257"/>
      <c r="CLV847" s="257"/>
      <c r="CLW847" s="257"/>
      <c r="CLX847" s="257"/>
      <c r="CLY847" s="257"/>
      <c r="CLZ847" s="257"/>
      <c r="CMA847" s="257"/>
      <c r="CMB847" s="257"/>
      <c r="CMC847" s="257"/>
      <c r="CMD847" s="257"/>
      <c r="CME847" s="257"/>
      <c r="CMF847" s="257"/>
      <c r="CMG847" s="257"/>
      <c r="CMH847" s="257"/>
      <c r="CMI847" s="257"/>
      <c r="CMJ847" s="257"/>
      <c r="CMK847" s="257"/>
      <c r="CML847" s="257"/>
      <c r="CMM847" s="257"/>
      <c r="CMN847" s="257"/>
      <c r="CMO847" s="257"/>
      <c r="CMP847" s="257"/>
      <c r="CMQ847" s="257"/>
      <c r="CMR847" s="257"/>
      <c r="CMS847" s="257"/>
      <c r="CMT847" s="257"/>
      <c r="CMU847" s="257"/>
      <c r="CMV847" s="257"/>
      <c r="CMW847" s="257"/>
      <c r="CMX847" s="257"/>
      <c r="CMY847" s="257"/>
      <c r="CMZ847" s="257"/>
      <c r="CNA847" s="257"/>
      <c r="CNB847" s="257"/>
      <c r="CNC847" s="257"/>
      <c r="CND847" s="257"/>
      <c r="CNE847" s="257"/>
      <c r="CNF847" s="257"/>
      <c r="CNG847" s="257"/>
      <c r="CNH847" s="257"/>
      <c r="CNI847" s="257"/>
      <c r="CNJ847" s="257"/>
      <c r="CNK847" s="257"/>
      <c r="CNL847" s="257"/>
      <c r="CNM847" s="257"/>
      <c r="CNN847" s="257"/>
      <c r="CNO847" s="257"/>
      <c r="CNP847" s="257"/>
      <c r="CNQ847" s="257"/>
      <c r="CNR847" s="257"/>
      <c r="CNS847" s="257"/>
      <c r="CNT847" s="257"/>
      <c r="CNU847" s="257"/>
      <c r="CNV847" s="257"/>
      <c r="CNW847" s="257"/>
      <c r="CNX847" s="257"/>
      <c r="CNY847" s="257"/>
      <c r="CNZ847" s="257"/>
      <c r="COA847" s="257"/>
      <c r="COB847" s="257"/>
      <c r="COC847" s="257"/>
      <c r="COD847" s="257"/>
      <c r="COE847" s="257"/>
      <c r="COF847" s="257"/>
      <c r="COG847" s="257"/>
      <c r="COH847" s="257"/>
      <c r="COI847" s="257"/>
      <c r="COJ847" s="257"/>
      <c r="COK847" s="257"/>
      <c r="COL847" s="257"/>
      <c r="COM847" s="257"/>
      <c r="CON847" s="257"/>
      <c r="COO847" s="257"/>
      <c r="COP847" s="257"/>
      <c r="COQ847" s="257"/>
      <c r="COR847" s="257"/>
      <c r="COS847" s="257"/>
      <c r="COT847" s="257"/>
      <c r="COU847" s="257"/>
      <c r="COV847" s="257"/>
      <c r="COW847" s="257"/>
      <c r="COX847" s="257"/>
      <c r="COY847" s="257"/>
      <c r="COZ847" s="257"/>
      <c r="CPA847" s="257"/>
      <c r="CPB847" s="257"/>
      <c r="CPC847" s="257"/>
      <c r="CPD847" s="257"/>
      <c r="CPE847" s="257"/>
      <c r="CPF847" s="257"/>
      <c r="CPG847" s="257"/>
      <c r="CPH847" s="257"/>
      <c r="CPI847" s="257"/>
      <c r="CPJ847" s="257"/>
      <c r="CPK847" s="257"/>
      <c r="CPL847" s="257"/>
      <c r="CPM847" s="257"/>
      <c r="CPN847" s="257"/>
      <c r="CPO847" s="257"/>
      <c r="CPP847" s="257"/>
      <c r="CPQ847" s="257"/>
      <c r="CPR847" s="257"/>
      <c r="CPS847" s="257"/>
      <c r="CPT847" s="257"/>
      <c r="CPU847" s="257"/>
      <c r="CPV847" s="257"/>
      <c r="CPW847" s="257"/>
      <c r="CPX847" s="257"/>
      <c r="CPY847" s="257"/>
      <c r="CPZ847" s="257"/>
      <c r="CQA847" s="257"/>
      <c r="CQB847" s="257"/>
      <c r="CQC847" s="257"/>
      <c r="CQD847" s="257"/>
      <c r="CQE847" s="257"/>
      <c r="CQF847" s="257"/>
      <c r="CQG847" s="257"/>
      <c r="CQH847" s="257"/>
      <c r="CQI847" s="257"/>
      <c r="CQJ847" s="257"/>
      <c r="CQK847" s="257"/>
      <c r="CQL847" s="257"/>
      <c r="CQM847" s="257"/>
      <c r="CQN847" s="257"/>
      <c r="CQO847" s="257"/>
      <c r="CQP847" s="257"/>
      <c r="CQQ847" s="257"/>
      <c r="CQR847" s="257"/>
      <c r="CQS847" s="257"/>
      <c r="CQT847" s="257"/>
      <c r="CQU847" s="257"/>
      <c r="CQV847" s="257"/>
      <c r="CQW847" s="257"/>
      <c r="CQX847" s="257"/>
      <c r="CQY847" s="257"/>
      <c r="CQZ847" s="257"/>
      <c r="CRA847" s="257"/>
      <c r="CRB847" s="257"/>
      <c r="CRC847" s="257"/>
      <c r="CRD847" s="257"/>
      <c r="CRE847" s="257"/>
      <c r="CRF847" s="257"/>
      <c r="CRG847" s="257"/>
      <c r="CRH847" s="257"/>
      <c r="CRI847" s="257"/>
      <c r="CRJ847" s="257"/>
      <c r="CRK847" s="257"/>
      <c r="CRL847" s="257"/>
      <c r="CRM847" s="257"/>
      <c r="CRN847" s="257"/>
      <c r="CRO847" s="257"/>
      <c r="CRP847" s="257"/>
      <c r="CRQ847" s="257"/>
      <c r="CRR847" s="257"/>
      <c r="CRS847" s="257"/>
      <c r="CRT847" s="257"/>
      <c r="CRU847" s="257"/>
      <c r="CRV847" s="257"/>
      <c r="CRW847" s="257"/>
      <c r="CRX847" s="257"/>
      <c r="CRY847" s="257"/>
      <c r="CRZ847" s="257"/>
      <c r="CSA847" s="257"/>
      <c r="CSB847" s="257"/>
      <c r="CSC847" s="257"/>
      <c r="CSD847" s="257"/>
      <c r="CSE847" s="257"/>
      <c r="CSF847" s="257"/>
      <c r="CSG847" s="257"/>
      <c r="CSH847" s="257"/>
      <c r="CSI847" s="257"/>
      <c r="CSJ847" s="257"/>
      <c r="CSK847" s="257"/>
      <c r="CSL847" s="257"/>
      <c r="CSM847" s="257"/>
      <c r="CSN847" s="257"/>
      <c r="CSO847" s="257"/>
      <c r="CSP847" s="257"/>
      <c r="CSQ847" s="257"/>
      <c r="CSR847" s="257"/>
      <c r="CSS847" s="257"/>
      <c r="CST847" s="257"/>
      <c r="CSU847" s="257"/>
      <c r="CSV847" s="257"/>
      <c r="CSW847" s="257"/>
      <c r="CSX847" s="257"/>
      <c r="CSY847" s="257"/>
      <c r="CSZ847" s="257"/>
      <c r="CTA847" s="257"/>
      <c r="CTB847" s="257"/>
      <c r="CTC847" s="257"/>
      <c r="CTD847" s="257"/>
      <c r="CTE847" s="257"/>
      <c r="CTF847" s="257"/>
      <c r="CTG847" s="257"/>
      <c r="CTH847" s="257"/>
      <c r="CTI847" s="257"/>
      <c r="CTJ847" s="257"/>
      <c r="CTK847" s="257"/>
      <c r="CTL847" s="257"/>
      <c r="CTM847" s="257"/>
      <c r="CTN847" s="257"/>
      <c r="CTO847" s="257"/>
      <c r="CTP847" s="257"/>
      <c r="CTQ847" s="257"/>
      <c r="CTR847" s="257"/>
      <c r="CTS847" s="257"/>
      <c r="CTT847" s="257"/>
      <c r="CTU847" s="257"/>
      <c r="CTV847" s="257"/>
      <c r="CTW847" s="257"/>
      <c r="CTX847" s="257"/>
      <c r="CTY847" s="257"/>
      <c r="CTZ847" s="257"/>
      <c r="CUA847" s="257"/>
      <c r="CUB847" s="257"/>
      <c r="CUC847" s="257"/>
      <c r="CUD847" s="257"/>
      <c r="CUE847" s="257"/>
      <c r="CUF847" s="257"/>
      <c r="CUG847" s="257"/>
      <c r="CUH847" s="257"/>
      <c r="CUI847" s="257"/>
      <c r="CUJ847" s="257"/>
      <c r="CUK847" s="257"/>
      <c r="CUL847" s="257"/>
      <c r="CUM847" s="257"/>
      <c r="CUN847" s="257"/>
      <c r="CUO847" s="257"/>
      <c r="CUP847" s="257"/>
      <c r="CUQ847" s="257"/>
      <c r="CUR847" s="257"/>
      <c r="CUS847" s="257"/>
      <c r="CUT847" s="257"/>
      <c r="CUU847" s="257"/>
      <c r="CUV847" s="257"/>
      <c r="CUW847" s="257"/>
      <c r="CUX847" s="257"/>
      <c r="CUY847" s="257"/>
      <c r="CUZ847" s="257"/>
      <c r="CVA847" s="257"/>
      <c r="CVB847" s="257"/>
      <c r="CVC847" s="257"/>
      <c r="CVD847" s="257"/>
      <c r="CVE847" s="257"/>
      <c r="CVF847" s="257"/>
      <c r="CVG847" s="257"/>
      <c r="CVH847" s="257"/>
      <c r="CVI847" s="257"/>
      <c r="CVJ847" s="257"/>
      <c r="CVK847" s="257"/>
      <c r="CVL847" s="257"/>
      <c r="CVM847" s="257"/>
      <c r="CVN847" s="257"/>
      <c r="CVO847" s="257"/>
      <c r="CVP847" s="257"/>
      <c r="CVQ847" s="257"/>
      <c r="CVR847" s="257"/>
      <c r="CVS847" s="257"/>
      <c r="CVT847" s="257"/>
      <c r="CVU847" s="257"/>
      <c r="CVV847" s="257"/>
      <c r="CVW847" s="257"/>
      <c r="CVX847" s="257"/>
      <c r="CVY847" s="257"/>
      <c r="CVZ847" s="257"/>
      <c r="CWA847" s="257"/>
      <c r="CWB847" s="257"/>
      <c r="CWC847" s="257"/>
      <c r="CWD847" s="257"/>
      <c r="CWE847" s="257"/>
      <c r="CWF847" s="257"/>
      <c r="CWG847" s="257"/>
      <c r="CWH847" s="257"/>
      <c r="CWI847" s="257"/>
      <c r="CWJ847" s="257"/>
      <c r="CWK847" s="257"/>
      <c r="CWL847" s="257"/>
      <c r="CWM847" s="257"/>
      <c r="CWN847" s="257"/>
      <c r="CWO847" s="257"/>
      <c r="CWP847" s="257"/>
      <c r="CWQ847" s="257"/>
      <c r="CWR847" s="257"/>
      <c r="CWS847" s="257"/>
      <c r="CWT847" s="257"/>
      <c r="CWU847" s="257"/>
      <c r="CWV847" s="257"/>
      <c r="CWW847" s="257"/>
      <c r="CWX847" s="257"/>
      <c r="CWY847" s="257"/>
      <c r="CWZ847" s="257"/>
      <c r="CXA847" s="257"/>
      <c r="CXB847" s="257"/>
      <c r="CXC847" s="257"/>
      <c r="CXD847" s="257"/>
      <c r="CXE847" s="257"/>
      <c r="CXF847" s="257"/>
      <c r="CXG847" s="257"/>
      <c r="CXH847" s="257"/>
      <c r="CXI847" s="257"/>
      <c r="CXJ847" s="257"/>
      <c r="CXK847" s="257"/>
      <c r="CXL847" s="257"/>
      <c r="CXM847" s="257"/>
      <c r="CXN847" s="257"/>
      <c r="CXO847" s="257"/>
      <c r="CXP847" s="257"/>
      <c r="CXQ847" s="257"/>
      <c r="CXR847" s="257"/>
      <c r="CXS847" s="257"/>
      <c r="CXT847" s="257"/>
      <c r="CXU847" s="257"/>
      <c r="CXV847" s="257"/>
      <c r="CXW847" s="257"/>
      <c r="CXX847" s="257"/>
      <c r="CXY847" s="257"/>
      <c r="CXZ847" s="257"/>
      <c r="CYA847" s="257"/>
      <c r="CYB847" s="257"/>
      <c r="CYC847" s="257"/>
      <c r="CYD847" s="257"/>
      <c r="CYE847" s="257"/>
      <c r="CYF847" s="257"/>
      <c r="CYG847" s="257"/>
      <c r="CYH847" s="257"/>
      <c r="CYI847" s="257"/>
      <c r="CYJ847" s="257"/>
      <c r="CYK847" s="257"/>
      <c r="CYL847" s="257"/>
      <c r="CYM847" s="257"/>
      <c r="CYN847" s="257"/>
      <c r="CYO847" s="257"/>
      <c r="CYP847" s="257"/>
      <c r="CYQ847" s="257"/>
      <c r="CYR847" s="257"/>
      <c r="CYS847" s="257"/>
      <c r="CYT847" s="257"/>
      <c r="CYU847" s="257"/>
      <c r="CYV847" s="257"/>
      <c r="CYW847" s="257"/>
      <c r="CYX847" s="257"/>
      <c r="CYY847" s="257"/>
      <c r="CYZ847" s="257"/>
      <c r="CZA847" s="257"/>
      <c r="CZB847" s="257"/>
      <c r="CZC847" s="257"/>
      <c r="CZD847" s="257"/>
      <c r="CZE847" s="257"/>
      <c r="CZF847" s="257"/>
      <c r="CZG847" s="257"/>
      <c r="CZH847" s="257"/>
      <c r="CZI847" s="257"/>
      <c r="CZJ847" s="257"/>
      <c r="CZK847" s="257"/>
      <c r="CZL847" s="257"/>
      <c r="CZM847" s="257"/>
      <c r="CZN847" s="257"/>
      <c r="CZO847" s="257"/>
      <c r="CZP847" s="257"/>
      <c r="CZQ847" s="257"/>
      <c r="CZR847" s="257"/>
      <c r="CZS847" s="257"/>
      <c r="CZT847" s="257"/>
      <c r="CZU847" s="257"/>
      <c r="CZV847" s="257"/>
      <c r="CZW847" s="257"/>
      <c r="CZX847" s="257"/>
      <c r="CZY847" s="257"/>
      <c r="CZZ847" s="257"/>
      <c r="DAA847" s="257"/>
      <c r="DAB847" s="257"/>
      <c r="DAC847" s="257"/>
      <c r="DAD847" s="257"/>
      <c r="DAE847" s="257"/>
      <c r="DAF847" s="257"/>
      <c r="DAG847" s="257"/>
      <c r="DAH847" s="257"/>
      <c r="DAI847" s="257"/>
      <c r="DAJ847" s="257"/>
      <c r="DAK847" s="257"/>
      <c r="DAL847" s="257"/>
      <c r="DAM847" s="257"/>
      <c r="DAN847" s="257"/>
      <c r="DAO847" s="257"/>
      <c r="DAP847" s="257"/>
      <c r="DAQ847" s="257"/>
      <c r="DAR847" s="257"/>
      <c r="DAS847" s="257"/>
      <c r="DAT847" s="257"/>
      <c r="DAU847" s="257"/>
      <c r="DAV847" s="257"/>
      <c r="DAW847" s="257"/>
      <c r="DAX847" s="257"/>
      <c r="DAY847" s="257"/>
      <c r="DAZ847" s="257"/>
      <c r="DBA847" s="257"/>
      <c r="DBB847" s="257"/>
      <c r="DBC847" s="257"/>
      <c r="DBD847" s="257"/>
      <c r="DBE847" s="257"/>
      <c r="DBF847" s="257"/>
      <c r="DBG847" s="257"/>
      <c r="DBH847" s="257"/>
      <c r="DBI847" s="257"/>
      <c r="DBJ847" s="257"/>
      <c r="DBK847" s="257"/>
      <c r="DBL847" s="257"/>
      <c r="DBM847" s="257"/>
      <c r="DBN847" s="257"/>
      <c r="DBO847" s="257"/>
      <c r="DBP847" s="257"/>
      <c r="DBQ847" s="257"/>
      <c r="DBR847" s="257"/>
      <c r="DBS847" s="257"/>
      <c r="DBT847" s="257"/>
      <c r="DBU847" s="257"/>
      <c r="DBV847" s="257"/>
      <c r="DBW847" s="257"/>
      <c r="DBX847" s="257"/>
      <c r="DBY847" s="257"/>
      <c r="DBZ847" s="257"/>
      <c r="DCA847" s="257"/>
      <c r="DCB847" s="257"/>
      <c r="DCC847" s="257"/>
      <c r="DCD847" s="257"/>
      <c r="DCE847" s="257"/>
      <c r="DCF847" s="257"/>
      <c r="DCG847" s="257"/>
      <c r="DCH847" s="257"/>
      <c r="DCI847" s="257"/>
      <c r="DCJ847" s="257"/>
      <c r="DCK847" s="257"/>
      <c r="DCL847" s="257"/>
      <c r="DCM847" s="257"/>
      <c r="DCN847" s="257"/>
      <c r="DCO847" s="257"/>
      <c r="DCP847" s="257"/>
      <c r="DCQ847" s="257"/>
      <c r="DCR847" s="257"/>
      <c r="DCS847" s="257"/>
      <c r="DCT847" s="257"/>
      <c r="DCU847" s="257"/>
      <c r="DCV847" s="257"/>
      <c r="DCW847" s="257"/>
      <c r="DCX847" s="257"/>
      <c r="DCY847" s="257"/>
      <c r="DCZ847" s="257"/>
      <c r="DDA847" s="257"/>
      <c r="DDB847" s="257"/>
      <c r="DDC847" s="257"/>
      <c r="DDD847" s="257"/>
      <c r="DDE847" s="257"/>
      <c r="DDF847" s="257"/>
      <c r="DDG847" s="257"/>
      <c r="DDH847" s="257"/>
      <c r="DDI847" s="257"/>
      <c r="DDJ847" s="257"/>
      <c r="DDK847" s="257"/>
      <c r="DDL847" s="257"/>
      <c r="DDM847" s="257"/>
      <c r="DDN847" s="257"/>
      <c r="DDO847" s="257"/>
      <c r="DDP847" s="257"/>
      <c r="DDQ847" s="257"/>
      <c r="DDR847" s="257"/>
      <c r="DDS847" s="257"/>
      <c r="DDT847" s="257"/>
      <c r="DDU847" s="257"/>
      <c r="DDV847" s="257"/>
      <c r="DDW847" s="257"/>
      <c r="DDX847" s="257"/>
      <c r="DDY847" s="257"/>
      <c r="DDZ847" s="257"/>
      <c r="DEA847" s="257"/>
      <c r="DEB847" s="257"/>
      <c r="DEC847" s="257"/>
      <c r="DED847" s="257"/>
      <c r="DEE847" s="257"/>
      <c r="DEF847" s="257"/>
      <c r="DEG847" s="257"/>
      <c r="DEH847" s="257"/>
      <c r="DEI847" s="257"/>
      <c r="DEJ847" s="257"/>
      <c r="DEK847" s="257"/>
      <c r="DEL847" s="257"/>
      <c r="DEM847" s="257"/>
      <c r="DEN847" s="257"/>
      <c r="DEO847" s="257"/>
      <c r="DEP847" s="257"/>
      <c r="DEQ847" s="257"/>
      <c r="DER847" s="257"/>
      <c r="DES847" s="257"/>
      <c r="DET847" s="257"/>
      <c r="DEU847" s="257"/>
      <c r="DEV847" s="257"/>
      <c r="DEW847" s="257"/>
      <c r="DEX847" s="257"/>
      <c r="DEY847" s="257"/>
      <c r="DEZ847" s="257"/>
      <c r="DFA847" s="257"/>
      <c r="DFB847" s="257"/>
      <c r="DFC847" s="257"/>
      <c r="DFD847" s="257"/>
      <c r="DFE847" s="257"/>
      <c r="DFF847" s="257"/>
      <c r="DFG847" s="257"/>
      <c r="DFH847" s="257"/>
      <c r="DFI847" s="257"/>
      <c r="DFJ847" s="257"/>
      <c r="DFK847" s="257"/>
      <c r="DFL847" s="257"/>
      <c r="DFM847" s="257"/>
      <c r="DFN847" s="257"/>
      <c r="DFO847" s="257"/>
      <c r="DFP847" s="257"/>
      <c r="DFQ847" s="257"/>
      <c r="DFR847" s="257"/>
      <c r="DFS847" s="257"/>
      <c r="DFT847" s="257"/>
      <c r="DFU847" s="257"/>
      <c r="DFV847" s="257"/>
      <c r="DFW847" s="257"/>
      <c r="DFX847" s="257"/>
      <c r="DFY847" s="257"/>
      <c r="DFZ847" s="257"/>
      <c r="DGA847" s="257"/>
      <c r="DGB847" s="257"/>
      <c r="DGC847" s="257"/>
      <c r="DGD847" s="257"/>
      <c r="DGE847" s="257"/>
      <c r="DGF847" s="257"/>
      <c r="DGG847" s="257"/>
      <c r="DGH847" s="257"/>
      <c r="DGI847" s="257"/>
      <c r="DGJ847" s="257"/>
      <c r="DGK847" s="257"/>
      <c r="DGL847" s="257"/>
      <c r="DGM847" s="257"/>
      <c r="DGN847" s="257"/>
      <c r="DGO847" s="257"/>
      <c r="DGP847" s="257"/>
      <c r="DGQ847" s="257"/>
      <c r="DGR847" s="257"/>
      <c r="DGS847" s="257"/>
      <c r="DGT847" s="257"/>
      <c r="DGU847" s="257"/>
      <c r="DGV847" s="257"/>
      <c r="DGW847" s="257"/>
      <c r="DGX847" s="257"/>
      <c r="DGY847" s="257"/>
      <c r="DGZ847" s="257"/>
      <c r="DHA847" s="257"/>
      <c r="DHB847" s="257"/>
      <c r="DHC847" s="257"/>
      <c r="DHD847" s="257"/>
      <c r="DHE847" s="257"/>
      <c r="DHF847" s="257"/>
      <c r="DHG847" s="257"/>
      <c r="DHH847" s="257"/>
      <c r="DHI847" s="257"/>
      <c r="DHJ847" s="257"/>
      <c r="DHK847" s="257"/>
      <c r="DHL847" s="257"/>
      <c r="DHM847" s="257"/>
      <c r="DHN847" s="257"/>
      <c r="DHO847" s="257"/>
      <c r="DHP847" s="257"/>
      <c r="DHQ847" s="257"/>
      <c r="DHR847" s="257"/>
      <c r="DHS847" s="257"/>
      <c r="DHT847" s="257"/>
      <c r="DHU847" s="257"/>
      <c r="DHV847" s="257"/>
      <c r="DHW847" s="257"/>
      <c r="DHX847" s="257"/>
      <c r="DHY847" s="257"/>
      <c r="DHZ847" s="257"/>
      <c r="DIA847" s="257"/>
      <c r="DIB847" s="257"/>
      <c r="DIC847" s="257"/>
      <c r="DID847" s="257"/>
      <c r="DIE847" s="257"/>
      <c r="DIF847" s="257"/>
      <c r="DIG847" s="257"/>
      <c r="DIH847" s="257"/>
      <c r="DII847" s="257"/>
      <c r="DIJ847" s="257"/>
      <c r="DIK847" s="257"/>
      <c r="DIL847" s="257"/>
      <c r="DIM847" s="257"/>
      <c r="DIN847" s="257"/>
      <c r="DIO847" s="257"/>
      <c r="DIP847" s="257"/>
      <c r="DIQ847" s="257"/>
      <c r="DIR847" s="257"/>
      <c r="DIS847" s="257"/>
      <c r="DIT847" s="257"/>
      <c r="DIU847" s="257"/>
      <c r="DIV847" s="257"/>
      <c r="DIW847" s="257"/>
      <c r="DIX847" s="257"/>
      <c r="DIY847" s="257"/>
      <c r="DIZ847" s="257"/>
      <c r="DJA847" s="257"/>
      <c r="DJB847" s="257"/>
      <c r="DJC847" s="257"/>
      <c r="DJD847" s="257"/>
      <c r="DJE847" s="257"/>
      <c r="DJF847" s="257"/>
      <c r="DJG847" s="257"/>
      <c r="DJH847" s="257"/>
      <c r="DJI847" s="257"/>
      <c r="DJJ847" s="257"/>
      <c r="DJK847" s="257"/>
      <c r="DJL847" s="257"/>
      <c r="DJM847" s="257"/>
      <c r="DJN847" s="257"/>
      <c r="DJO847" s="257"/>
      <c r="DJP847" s="257"/>
      <c r="DJQ847" s="257"/>
      <c r="DJR847" s="257"/>
      <c r="DJS847" s="257"/>
      <c r="DJT847" s="257"/>
      <c r="DJU847" s="257"/>
      <c r="DJV847" s="257"/>
      <c r="DJW847" s="257"/>
      <c r="DJX847" s="257"/>
      <c r="DJY847" s="257"/>
      <c r="DJZ847" s="257"/>
      <c r="DKA847" s="257"/>
      <c r="DKB847" s="257"/>
      <c r="DKC847" s="257"/>
      <c r="DKD847" s="257"/>
      <c r="DKE847" s="257"/>
      <c r="DKF847" s="257"/>
      <c r="DKG847" s="257"/>
      <c r="DKH847" s="257"/>
      <c r="DKI847" s="257"/>
      <c r="DKJ847" s="257"/>
      <c r="DKK847" s="257"/>
      <c r="DKL847" s="257"/>
      <c r="DKM847" s="257"/>
      <c r="DKN847" s="257"/>
      <c r="DKO847" s="257"/>
      <c r="DKP847" s="257"/>
      <c r="DKQ847" s="257"/>
      <c r="DKR847" s="257"/>
      <c r="DKS847" s="257"/>
      <c r="DKT847" s="257"/>
      <c r="DKU847" s="257"/>
      <c r="DKV847" s="257"/>
      <c r="DKW847" s="257"/>
      <c r="DKX847" s="257"/>
      <c r="DKY847" s="257"/>
      <c r="DKZ847" s="257"/>
      <c r="DLA847" s="257"/>
      <c r="DLB847" s="257"/>
      <c r="DLC847" s="257"/>
      <c r="DLD847" s="257"/>
      <c r="DLE847" s="257"/>
      <c r="DLF847" s="257"/>
      <c r="DLG847" s="257"/>
      <c r="DLH847" s="257"/>
      <c r="DLI847" s="257"/>
      <c r="DLJ847" s="257"/>
      <c r="DLK847" s="257"/>
      <c r="DLL847" s="257"/>
      <c r="DLM847" s="257"/>
      <c r="DLN847" s="257"/>
      <c r="DLO847" s="257"/>
      <c r="DLP847" s="257"/>
      <c r="DLQ847" s="257"/>
      <c r="DLR847" s="257"/>
      <c r="DLS847" s="257"/>
      <c r="DLT847" s="257"/>
      <c r="DLU847" s="257"/>
      <c r="DLV847" s="257"/>
      <c r="DLW847" s="257"/>
      <c r="DLX847" s="257"/>
      <c r="DLY847" s="257"/>
      <c r="DLZ847" s="257"/>
      <c r="DMA847" s="257"/>
      <c r="DMB847" s="257"/>
      <c r="DMC847" s="257"/>
      <c r="DMD847" s="257"/>
      <c r="DME847" s="257"/>
      <c r="DMF847" s="257"/>
      <c r="DMG847" s="257"/>
      <c r="DMH847" s="257"/>
      <c r="DMI847" s="257"/>
      <c r="DMJ847" s="257"/>
      <c r="DMK847" s="257"/>
      <c r="DML847" s="257"/>
      <c r="DMM847" s="257"/>
      <c r="DMN847" s="257"/>
      <c r="DMO847" s="257"/>
      <c r="DMP847" s="257"/>
      <c r="DMQ847" s="257"/>
      <c r="DMR847" s="257"/>
      <c r="DMS847" s="257"/>
      <c r="DMT847" s="257"/>
      <c r="DMU847" s="257"/>
      <c r="DMV847" s="257"/>
      <c r="DMW847" s="257"/>
      <c r="DMX847" s="257"/>
      <c r="DMY847" s="257"/>
      <c r="DMZ847" s="257"/>
      <c r="DNA847" s="257"/>
      <c r="DNB847" s="257"/>
      <c r="DNC847" s="257"/>
      <c r="DND847" s="257"/>
      <c r="DNE847" s="257"/>
      <c r="DNF847" s="257"/>
      <c r="DNG847" s="257"/>
      <c r="DNH847" s="257"/>
      <c r="DNI847" s="257"/>
      <c r="DNJ847" s="257"/>
      <c r="DNK847" s="257"/>
      <c r="DNL847" s="257"/>
      <c r="DNM847" s="257"/>
      <c r="DNN847" s="257"/>
      <c r="DNO847" s="257"/>
      <c r="DNP847" s="257"/>
      <c r="DNQ847" s="257"/>
      <c r="DNR847" s="257"/>
      <c r="DNS847" s="257"/>
      <c r="DNT847" s="257"/>
      <c r="DNU847" s="257"/>
      <c r="DNV847" s="257"/>
      <c r="DNW847" s="257"/>
      <c r="DNX847" s="257"/>
      <c r="DNY847" s="257"/>
      <c r="DNZ847" s="257"/>
      <c r="DOA847" s="257"/>
      <c r="DOB847" s="257"/>
      <c r="DOC847" s="257"/>
      <c r="DOD847" s="257"/>
      <c r="DOE847" s="257"/>
      <c r="DOF847" s="257"/>
      <c r="DOG847" s="257"/>
      <c r="DOH847" s="257"/>
      <c r="DOI847" s="257"/>
      <c r="DOJ847" s="257"/>
      <c r="DOK847" s="257"/>
      <c r="DOL847" s="257"/>
      <c r="DOM847" s="257"/>
      <c r="DON847" s="257"/>
      <c r="DOO847" s="257"/>
      <c r="DOP847" s="257"/>
      <c r="DOQ847" s="257"/>
      <c r="DOR847" s="257"/>
      <c r="DOS847" s="257"/>
      <c r="DOT847" s="257"/>
      <c r="DOU847" s="257"/>
      <c r="DOV847" s="257"/>
      <c r="DOW847" s="257"/>
      <c r="DOX847" s="257"/>
      <c r="DOY847" s="257"/>
      <c r="DOZ847" s="257"/>
      <c r="DPA847" s="257"/>
      <c r="DPB847" s="257"/>
      <c r="DPC847" s="257"/>
      <c r="DPD847" s="257"/>
      <c r="DPE847" s="257"/>
      <c r="DPF847" s="257"/>
      <c r="DPG847" s="257"/>
      <c r="DPH847" s="257"/>
      <c r="DPI847" s="257"/>
      <c r="DPJ847" s="257"/>
      <c r="DPK847" s="257"/>
      <c r="DPL847" s="257"/>
      <c r="DPM847" s="257"/>
      <c r="DPN847" s="257"/>
      <c r="DPO847" s="257"/>
      <c r="DPP847" s="257"/>
      <c r="DPQ847" s="257"/>
      <c r="DPR847" s="257"/>
      <c r="DPS847" s="257"/>
      <c r="DPT847" s="257"/>
      <c r="DPU847" s="257"/>
      <c r="DPV847" s="257"/>
      <c r="DPW847" s="257"/>
      <c r="DPX847" s="257"/>
      <c r="DPY847" s="257"/>
      <c r="DPZ847" s="257"/>
      <c r="DQA847" s="257"/>
      <c r="DQB847" s="257"/>
      <c r="DQC847" s="257"/>
      <c r="DQD847" s="257"/>
      <c r="DQE847" s="257"/>
      <c r="DQF847" s="257"/>
      <c r="DQG847" s="257"/>
      <c r="DQH847" s="257"/>
      <c r="DQI847" s="257"/>
      <c r="DQJ847" s="257"/>
      <c r="DQK847" s="257"/>
      <c r="DQL847" s="257"/>
      <c r="DQM847" s="257"/>
      <c r="DQN847" s="257"/>
      <c r="DQO847" s="257"/>
      <c r="DQP847" s="257"/>
      <c r="DQQ847" s="257"/>
      <c r="DQR847" s="257"/>
      <c r="DQS847" s="257"/>
      <c r="DQT847" s="257"/>
      <c r="DQU847" s="257"/>
      <c r="DQV847" s="257"/>
      <c r="DQW847" s="257"/>
      <c r="DQX847" s="257"/>
      <c r="DQY847" s="257"/>
      <c r="DQZ847" s="257"/>
      <c r="DRA847" s="257"/>
      <c r="DRB847" s="257"/>
      <c r="DRC847" s="257"/>
      <c r="DRD847" s="257"/>
      <c r="DRE847" s="257"/>
      <c r="DRF847" s="257"/>
      <c r="DRG847" s="257"/>
      <c r="DRH847" s="257"/>
      <c r="DRI847" s="257"/>
      <c r="DRJ847" s="257"/>
      <c r="DRK847" s="257"/>
      <c r="DRL847" s="257"/>
      <c r="DRM847" s="257"/>
      <c r="DRN847" s="257"/>
      <c r="DRO847" s="257"/>
      <c r="DRP847" s="257"/>
      <c r="DRQ847" s="257"/>
      <c r="DRR847" s="257"/>
      <c r="DRS847" s="257"/>
      <c r="DRT847" s="257"/>
      <c r="DRU847" s="257"/>
      <c r="DRV847" s="257"/>
      <c r="DRW847" s="257"/>
      <c r="DRX847" s="257"/>
      <c r="DRY847" s="257"/>
      <c r="DRZ847" s="257"/>
      <c r="DSA847" s="257"/>
      <c r="DSB847" s="257"/>
      <c r="DSC847" s="257"/>
      <c r="DSD847" s="257"/>
      <c r="DSE847" s="257"/>
      <c r="DSF847" s="257"/>
      <c r="DSG847" s="257"/>
      <c r="DSH847" s="257"/>
      <c r="DSI847" s="257"/>
      <c r="DSJ847" s="257"/>
      <c r="DSK847" s="257"/>
      <c r="DSL847" s="257"/>
      <c r="DSM847" s="257"/>
      <c r="DSN847" s="257"/>
      <c r="DSO847" s="257"/>
      <c r="DSP847" s="257"/>
      <c r="DSQ847" s="257"/>
      <c r="DSR847" s="257"/>
      <c r="DSS847" s="257"/>
      <c r="DST847" s="257"/>
      <c r="DSU847" s="257"/>
      <c r="DSV847" s="257"/>
      <c r="DSW847" s="257"/>
      <c r="DSX847" s="257"/>
      <c r="DSY847" s="257"/>
      <c r="DSZ847" s="257"/>
      <c r="DTA847" s="257"/>
      <c r="DTB847" s="257"/>
      <c r="DTC847" s="257"/>
      <c r="DTD847" s="257"/>
      <c r="DTE847" s="257"/>
      <c r="DTF847" s="257"/>
      <c r="DTG847" s="257"/>
      <c r="DTH847" s="257"/>
      <c r="DTI847" s="257"/>
      <c r="DTJ847" s="257"/>
      <c r="DTK847" s="257"/>
      <c r="DTL847" s="257"/>
      <c r="DTM847" s="257"/>
      <c r="DTN847" s="257"/>
      <c r="DTO847" s="257"/>
      <c r="DTP847" s="257"/>
      <c r="DTQ847" s="257"/>
      <c r="DTR847" s="257"/>
      <c r="DTS847" s="257"/>
      <c r="DTT847" s="257"/>
      <c r="DTU847" s="257"/>
      <c r="DTV847" s="257"/>
      <c r="DTW847" s="257"/>
      <c r="DTX847" s="257"/>
      <c r="DTY847" s="257"/>
      <c r="DTZ847" s="257"/>
      <c r="DUA847" s="257"/>
      <c r="DUB847" s="257"/>
      <c r="DUC847" s="257"/>
      <c r="DUD847" s="257"/>
      <c r="DUE847" s="257"/>
      <c r="DUF847" s="257"/>
      <c r="DUG847" s="257"/>
      <c r="DUH847" s="257"/>
      <c r="DUI847" s="257"/>
      <c r="DUJ847" s="257"/>
      <c r="DUK847" s="257"/>
      <c r="DUL847" s="257"/>
      <c r="DUM847" s="257"/>
      <c r="DUN847" s="257"/>
      <c r="DUO847" s="257"/>
      <c r="DUP847" s="257"/>
      <c r="DUQ847" s="257"/>
      <c r="DUR847" s="257"/>
      <c r="DUS847" s="257"/>
      <c r="DUT847" s="257"/>
      <c r="DUU847" s="257"/>
      <c r="DUV847" s="257"/>
      <c r="DUW847" s="257"/>
      <c r="DUX847" s="257"/>
      <c r="DUY847" s="257"/>
      <c r="DUZ847" s="257"/>
      <c r="DVA847" s="257"/>
      <c r="DVB847" s="257"/>
      <c r="DVC847" s="257"/>
      <c r="DVD847" s="257"/>
      <c r="DVE847" s="257"/>
      <c r="DVF847" s="257"/>
      <c r="DVG847" s="257"/>
      <c r="DVH847" s="257"/>
      <c r="DVI847" s="257"/>
      <c r="DVJ847" s="257"/>
      <c r="DVK847" s="257"/>
      <c r="DVL847" s="257"/>
      <c r="DVM847" s="257"/>
      <c r="DVN847" s="257"/>
      <c r="DVO847" s="257"/>
      <c r="DVP847" s="257"/>
      <c r="DVQ847" s="257"/>
      <c r="DVR847" s="257"/>
      <c r="DVS847" s="257"/>
      <c r="DVT847" s="257"/>
      <c r="DVU847" s="257"/>
      <c r="DVV847" s="257"/>
      <c r="DVW847" s="257"/>
      <c r="DVX847" s="257"/>
      <c r="DVY847" s="257"/>
      <c r="DVZ847" s="257"/>
      <c r="DWA847" s="257"/>
      <c r="DWB847" s="257"/>
      <c r="DWC847" s="257"/>
      <c r="DWD847" s="257"/>
      <c r="DWE847" s="257"/>
      <c r="DWF847" s="257"/>
      <c r="DWG847" s="257"/>
      <c r="DWH847" s="257"/>
      <c r="DWI847" s="257"/>
      <c r="DWJ847" s="257"/>
      <c r="DWK847" s="257"/>
      <c r="DWL847" s="257"/>
      <c r="DWM847" s="257"/>
      <c r="DWN847" s="257"/>
      <c r="DWO847" s="257"/>
      <c r="DWP847" s="257"/>
      <c r="DWQ847" s="257"/>
      <c r="DWR847" s="257"/>
      <c r="DWS847" s="257"/>
      <c r="DWT847" s="257"/>
      <c r="DWU847" s="257"/>
      <c r="DWV847" s="257"/>
      <c r="DWW847" s="257"/>
      <c r="DWX847" s="257"/>
      <c r="DWY847" s="257"/>
      <c r="DWZ847" s="257"/>
      <c r="DXA847" s="257"/>
      <c r="DXB847" s="257"/>
      <c r="DXC847" s="257"/>
      <c r="DXD847" s="257"/>
      <c r="DXE847" s="257"/>
      <c r="DXF847" s="257"/>
      <c r="DXG847" s="257"/>
      <c r="DXH847" s="257"/>
      <c r="DXI847" s="257"/>
      <c r="DXJ847" s="257"/>
      <c r="DXK847" s="257"/>
      <c r="DXL847" s="257"/>
      <c r="DXM847" s="257"/>
      <c r="DXN847" s="257"/>
      <c r="DXO847" s="257"/>
      <c r="DXP847" s="257"/>
      <c r="DXQ847" s="257"/>
      <c r="DXR847" s="257"/>
      <c r="DXS847" s="257"/>
      <c r="DXT847" s="257"/>
      <c r="DXU847" s="257"/>
      <c r="DXV847" s="257"/>
      <c r="DXW847" s="257"/>
      <c r="DXX847" s="257"/>
      <c r="DXY847" s="257"/>
      <c r="DXZ847" s="257"/>
      <c r="DYA847" s="257"/>
      <c r="DYB847" s="257"/>
      <c r="DYC847" s="257"/>
      <c r="DYD847" s="257"/>
      <c r="DYE847" s="257"/>
      <c r="DYF847" s="257"/>
      <c r="DYG847" s="257"/>
      <c r="DYH847" s="257"/>
      <c r="DYI847" s="257"/>
      <c r="DYJ847" s="257"/>
      <c r="DYK847" s="257"/>
      <c r="DYL847" s="257"/>
      <c r="DYM847" s="257"/>
      <c r="DYN847" s="257"/>
      <c r="DYO847" s="257"/>
      <c r="DYP847" s="257"/>
      <c r="DYQ847" s="257"/>
      <c r="DYR847" s="257"/>
      <c r="DYS847" s="257"/>
      <c r="DYT847" s="257"/>
      <c r="DYU847" s="257"/>
      <c r="DYV847" s="257"/>
      <c r="DYW847" s="257"/>
      <c r="DYX847" s="257"/>
      <c r="DYY847" s="257"/>
      <c r="DYZ847" s="257"/>
      <c r="DZA847" s="257"/>
      <c r="DZB847" s="257"/>
      <c r="DZC847" s="257"/>
      <c r="DZD847" s="257"/>
      <c r="DZE847" s="257"/>
      <c r="DZF847" s="257"/>
      <c r="DZG847" s="257"/>
      <c r="DZH847" s="257"/>
      <c r="DZI847" s="257"/>
      <c r="DZJ847" s="257"/>
      <c r="DZK847" s="257"/>
      <c r="DZL847" s="257"/>
      <c r="DZM847" s="257"/>
      <c r="DZN847" s="257"/>
      <c r="DZO847" s="257"/>
      <c r="DZP847" s="257"/>
      <c r="DZQ847" s="257"/>
      <c r="DZR847" s="257"/>
      <c r="DZS847" s="257"/>
      <c r="DZT847" s="257"/>
      <c r="DZU847" s="257"/>
      <c r="DZV847" s="257"/>
      <c r="DZW847" s="257"/>
      <c r="DZX847" s="257"/>
      <c r="DZY847" s="257"/>
      <c r="DZZ847" s="257"/>
      <c r="EAA847" s="257"/>
      <c r="EAB847" s="257"/>
      <c r="EAC847" s="257"/>
      <c r="EAD847" s="257"/>
      <c r="EAE847" s="257"/>
      <c r="EAF847" s="257"/>
      <c r="EAG847" s="257"/>
      <c r="EAH847" s="257"/>
      <c r="EAI847" s="257"/>
      <c r="EAJ847" s="257"/>
      <c r="EAK847" s="257"/>
      <c r="EAL847" s="257"/>
      <c r="EAM847" s="257"/>
      <c r="EAN847" s="257"/>
      <c r="EAO847" s="257"/>
      <c r="EAP847" s="257"/>
      <c r="EAQ847" s="257"/>
      <c r="EAR847" s="257"/>
      <c r="EAS847" s="257"/>
      <c r="EAT847" s="257"/>
      <c r="EAU847" s="257"/>
      <c r="EAV847" s="257"/>
      <c r="EAW847" s="257"/>
      <c r="EAX847" s="257"/>
      <c r="EAY847" s="257"/>
      <c r="EAZ847" s="257"/>
      <c r="EBA847" s="257"/>
      <c r="EBB847" s="257"/>
      <c r="EBC847" s="257"/>
      <c r="EBD847" s="257"/>
      <c r="EBE847" s="257"/>
      <c r="EBF847" s="257"/>
      <c r="EBG847" s="257"/>
      <c r="EBH847" s="257"/>
      <c r="EBI847" s="257"/>
      <c r="EBJ847" s="257"/>
      <c r="EBK847" s="257"/>
      <c r="EBL847" s="257"/>
      <c r="EBM847" s="257"/>
      <c r="EBN847" s="257"/>
      <c r="EBO847" s="257"/>
      <c r="EBP847" s="257"/>
      <c r="EBQ847" s="257"/>
      <c r="EBR847" s="257"/>
      <c r="EBS847" s="257"/>
      <c r="EBT847" s="257"/>
      <c r="EBU847" s="257"/>
      <c r="EBV847" s="257"/>
      <c r="EBW847" s="257"/>
      <c r="EBX847" s="257"/>
      <c r="EBY847" s="257"/>
      <c r="EBZ847" s="257"/>
      <c r="ECA847" s="257"/>
      <c r="ECB847" s="257"/>
      <c r="ECC847" s="257"/>
      <c r="ECD847" s="257"/>
      <c r="ECE847" s="257"/>
      <c r="ECF847" s="257"/>
      <c r="ECG847" s="257"/>
      <c r="ECH847" s="257"/>
      <c r="ECI847" s="257"/>
      <c r="ECJ847" s="257"/>
      <c r="ECK847" s="257"/>
      <c r="ECL847" s="257"/>
      <c r="ECM847" s="257"/>
      <c r="ECN847" s="257"/>
      <c r="ECO847" s="257"/>
      <c r="ECP847" s="257"/>
      <c r="ECQ847" s="257"/>
      <c r="ECR847" s="257"/>
      <c r="ECS847" s="257"/>
      <c r="ECT847" s="257"/>
      <c r="ECU847" s="257"/>
      <c r="ECV847" s="257"/>
      <c r="ECW847" s="257"/>
      <c r="ECX847" s="257"/>
      <c r="ECY847" s="257"/>
      <c r="ECZ847" s="257"/>
      <c r="EDA847" s="257"/>
      <c r="EDB847" s="257"/>
      <c r="EDC847" s="257"/>
      <c r="EDD847" s="257"/>
      <c r="EDE847" s="257"/>
      <c r="EDF847" s="257"/>
      <c r="EDG847" s="257"/>
      <c r="EDH847" s="257"/>
      <c r="EDI847" s="257"/>
      <c r="EDJ847" s="257"/>
      <c r="EDK847" s="257"/>
      <c r="EDL847" s="257"/>
      <c r="EDM847" s="257"/>
      <c r="EDN847" s="257"/>
      <c r="EDO847" s="257"/>
      <c r="EDP847" s="257"/>
      <c r="EDQ847" s="257"/>
      <c r="EDR847" s="257"/>
      <c r="EDS847" s="257"/>
      <c r="EDT847" s="257"/>
      <c r="EDU847" s="257"/>
      <c r="EDV847" s="257"/>
      <c r="EDW847" s="257"/>
      <c r="EDX847" s="257"/>
      <c r="EDY847" s="257"/>
      <c r="EDZ847" s="257"/>
      <c r="EEA847" s="257"/>
      <c r="EEB847" s="257"/>
      <c r="EEC847" s="257"/>
      <c r="EED847" s="257"/>
      <c r="EEE847" s="257"/>
      <c r="EEF847" s="257"/>
      <c r="EEG847" s="257"/>
      <c r="EEH847" s="257"/>
      <c r="EEI847" s="257"/>
      <c r="EEJ847" s="257"/>
      <c r="EEK847" s="257"/>
      <c r="EEL847" s="257"/>
      <c r="EEM847" s="257"/>
      <c r="EEN847" s="257"/>
      <c r="EEO847" s="257"/>
      <c r="EEP847" s="257"/>
      <c r="EEQ847" s="257"/>
      <c r="EER847" s="257"/>
      <c r="EES847" s="257"/>
      <c r="EET847" s="257"/>
      <c r="EEU847" s="257"/>
      <c r="EEV847" s="257"/>
      <c r="EEW847" s="257"/>
      <c r="EEX847" s="257"/>
      <c r="EEY847" s="257"/>
      <c r="EEZ847" s="257"/>
      <c r="EFA847" s="257"/>
      <c r="EFB847" s="257"/>
      <c r="EFC847" s="257"/>
      <c r="EFD847" s="257"/>
      <c r="EFE847" s="257"/>
      <c r="EFF847" s="257"/>
      <c r="EFG847" s="257"/>
      <c r="EFH847" s="257"/>
      <c r="EFI847" s="257"/>
      <c r="EFJ847" s="257"/>
      <c r="EFK847" s="257"/>
      <c r="EFL847" s="257"/>
      <c r="EFM847" s="257"/>
      <c r="EFN847" s="257"/>
      <c r="EFO847" s="257"/>
      <c r="EFP847" s="257"/>
      <c r="EFQ847" s="257"/>
      <c r="EFR847" s="257"/>
      <c r="EFS847" s="257"/>
      <c r="EFT847" s="257"/>
      <c r="EFU847" s="257"/>
      <c r="EFV847" s="257"/>
      <c r="EFW847" s="257"/>
      <c r="EFX847" s="257"/>
      <c r="EFY847" s="257"/>
      <c r="EFZ847" s="257"/>
      <c r="EGA847" s="257"/>
      <c r="EGB847" s="257"/>
      <c r="EGC847" s="257"/>
      <c r="EGD847" s="257"/>
      <c r="EGE847" s="257"/>
      <c r="EGF847" s="257"/>
      <c r="EGG847" s="257"/>
      <c r="EGH847" s="257"/>
      <c r="EGI847" s="257"/>
      <c r="EGJ847" s="257"/>
      <c r="EGK847" s="257"/>
      <c r="EGL847" s="257"/>
      <c r="EGM847" s="257"/>
      <c r="EGN847" s="257"/>
      <c r="EGO847" s="257"/>
      <c r="EGP847" s="257"/>
      <c r="EGQ847" s="257"/>
      <c r="EGR847" s="257"/>
      <c r="EGS847" s="257"/>
      <c r="EGT847" s="257"/>
      <c r="EGU847" s="257"/>
      <c r="EGV847" s="257"/>
      <c r="EGW847" s="257"/>
      <c r="EGX847" s="257"/>
      <c r="EGY847" s="257"/>
      <c r="EGZ847" s="257"/>
      <c r="EHA847" s="257"/>
      <c r="EHB847" s="257"/>
      <c r="EHC847" s="257"/>
      <c r="EHD847" s="257"/>
      <c r="EHE847" s="257"/>
      <c r="EHF847" s="257"/>
      <c r="EHG847" s="257"/>
      <c r="EHH847" s="257"/>
      <c r="EHI847" s="257"/>
      <c r="EHJ847" s="257"/>
      <c r="EHK847" s="257"/>
      <c r="EHL847" s="257"/>
      <c r="EHM847" s="257"/>
      <c r="EHN847" s="257"/>
      <c r="EHO847" s="257"/>
      <c r="EHP847" s="257"/>
      <c r="EHQ847" s="257"/>
      <c r="EHR847" s="257"/>
      <c r="EHS847" s="257"/>
      <c r="EHT847" s="257"/>
      <c r="EHU847" s="257"/>
      <c r="EHV847" s="257"/>
      <c r="EHW847" s="257"/>
      <c r="EHX847" s="257"/>
      <c r="EHY847" s="257"/>
      <c r="EHZ847" s="257"/>
      <c r="EIA847" s="257"/>
      <c r="EIB847" s="257"/>
      <c r="EIC847" s="257"/>
      <c r="EID847" s="257"/>
      <c r="EIE847" s="257"/>
      <c r="EIF847" s="257"/>
      <c r="EIG847" s="257"/>
      <c r="EIH847" s="257"/>
      <c r="EII847" s="257"/>
      <c r="EIJ847" s="257"/>
      <c r="EIK847" s="257"/>
      <c r="EIL847" s="257"/>
      <c r="EIM847" s="257"/>
      <c r="EIN847" s="257"/>
      <c r="EIO847" s="257"/>
      <c r="EIP847" s="257"/>
      <c r="EIQ847" s="257"/>
      <c r="EIR847" s="257"/>
      <c r="EIS847" s="257"/>
      <c r="EIT847" s="257"/>
      <c r="EIU847" s="257"/>
      <c r="EIV847" s="257"/>
      <c r="EIW847" s="257"/>
      <c r="EIX847" s="257"/>
      <c r="EIY847" s="257"/>
      <c r="EIZ847" s="257"/>
      <c r="EJA847" s="257"/>
      <c r="EJB847" s="257"/>
      <c r="EJC847" s="257"/>
      <c r="EJD847" s="257"/>
      <c r="EJE847" s="257"/>
      <c r="EJF847" s="257"/>
      <c r="EJG847" s="257"/>
      <c r="EJH847" s="257"/>
      <c r="EJI847" s="257"/>
      <c r="EJJ847" s="257"/>
      <c r="EJK847" s="257"/>
      <c r="EJL847" s="257"/>
      <c r="EJM847" s="257"/>
      <c r="EJN847" s="257"/>
      <c r="EJO847" s="257"/>
      <c r="EJP847" s="257"/>
      <c r="EJQ847" s="257"/>
      <c r="EJR847" s="257"/>
      <c r="EJS847" s="257"/>
      <c r="EJT847" s="257"/>
      <c r="EJU847" s="257"/>
      <c r="EJV847" s="257"/>
      <c r="EJW847" s="257"/>
      <c r="EJX847" s="257"/>
      <c r="EJY847" s="257"/>
      <c r="EJZ847" s="257"/>
      <c r="EKA847" s="257"/>
      <c r="EKB847" s="257"/>
      <c r="EKC847" s="257"/>
      <c r="EKD847" s="257"/>
      <c r="EKE847" s="257"/>
      <c r="EKF847" s="257"/>
      <c r="EKG847" s="257"/>
      <c r="EKH847" s="257"/>
      <c r="EKI847" s="257"/>
      <c r="EKJ847" s="257"/>
      <c r="EKK847" s="257"/>
      <c r="EKL847" s="257"/>
      <c r="EKM847" s="257"/>
      <c r="EKN847" s="257"/>
      <c r="EKO847" s="257"/>
      <c r="EKP847" s="257"/>
      <c r="EKQ847" s="257"/>
      <c r="EKR847" s="257"/>
      <c r="EKS847" s="257"/>
      <c r="EKT847" s="257"/>
      <c r="EKU847" s="257"/>
      <c r="EKV847" s="257"/>
      <c r="EKW847" s="257"/>
      <c r="EKX847" s="257"/>
      <c r="EKY847" s="257"/>
      <c r="EKZ847" s="257"/>
      <c r="ELA847" s="257"/>
      <c r="ELB847" s="257"/>
      <c r="ELC847" s="257"/>
      <c r="ELD847" s="257"/>
      <c r="ELE847" s="257"/>
      <c r="ELF847" s="257"/>
      <c r="ELG847" s="257"/>
      <c r="ELH847" s="257"/>
      <c r="ELI847" s="257"/>
      <c r="ELJ847" s="257"/>
      <c r="ELK847" s="257"/>
      <c r="ELL847" s="257"/>
      <c r="ELM847" s="257"/>
      <c r="ELN847" s="257"/>
      <c r="ELO847" s="257"/>
      <c r="ELP847" s="257"/>
      <c r="ELQ847" s="257"/>
      <c r="ELR847" s="257"/>
      <c r="ELS847" s="257"/>
      <c r="ELT847" s="257"/>
      <c r="ELU847" s="257"/>
      <c r="ELV847" s="257"/>
      <c r="ELW847" s="257"/>
      <c r="ELX847" s="257"/>
      <c r="ELY847" s="257"/>
      <c r="ELZ847" s="257"/>
      <c r="EMA847" s="257"/>
      <c r="EMB847" s="257"/>
      <c r="EMC847" s="257"/>
      <c r="EMD847" s="257"/>
      <c r="EME847" s="257"/>
      <c r="EMF847" s="257"/>
      <c r="EMG847" s="257"/>
      <c r="EMH847" s="257"/>
      <c r="EMI847" s="257"/>
      <c r="EMJ847" s="257"/>
      <c r="EMK847" s="257"/>
      <c r="EML847" s="257"/>
      <c r="EMM847" s="257"/>
      <c r="EMN847" s="257"/>
      <c r="EMO847" s="257"/>
      <c r="EMP847" s="257"/>
      <c r="EMQ847" s="257"/>
      <c r="EMR847" s="257"/>
      <c r="EMS847" s="257"/>
      <c r="EMT847" s="257"/>
      <c r="EMU847" s="257"/>
      <c r="EMV847" s="257"/>
      <c r="EMW847" s="257"/>
      <c r="EMX847" s="257"/>
      <c r="EMY847" s="257"/>
      <c r="EMZ847" s="257"/>
      <c r="ENA847" s="257"/>
      <c r="ENB847" s="257"/>
      <c r="ENC847" s="257"/>
      <c r="END847" s="257"/>
      <c r="ENE847" s="257"/>
      <c r="ENF847" s="257"/>
      <c r="ENG847" s="257"/>
      <c r="ENH847" s="257"/>
      <c r="ENI847" s="257"/>
      <c r="ENJ847" s="257"/>
      <c r="ENK847" s="257"/>
      <c r="ENL847" s="257"/>
      <c r="ENM847" s="257"/>
      <c r="ENN847" s="257"/>
      <c r="ENO847" s="257"/>
      <c r="ENP847" s="257"/>
      <c r="ENQ847" s="257"/>
      <c r="ENR847" s="257"/>
      <c r="ENS847" s="257"/>
      <c r="ENT847" s="257"/>
      <c r="ENU847" s="257"/>
      <c r="ENV847" s="257"/>
      <c r="ENW847" s="257"/>
      <c r="ENX847" s="257"/>
      <c r="ENY847" s="257"/>
      <c r="ENZ847" s="257"/>
      <c r="EOA847" s="257"/>
      <c r="EOB847" s="257"/>
      <c r="EOC847" s="257"/>
      <c r="EOD847" s="257"/>
      <c r="EOE847" s="257"/>
      <c r="EOF847" s="257"/>
      <c r="EOG847" s="257"/>
      <c r="EOH847" s="257"/>
      <c r="EOI847" s="257"/>
      <c r="EOJ847" s="257"/>
      <c r="EOK847" s="257"/>
      <c r="EOL847" s="257"/>
      <c r="EOM847" s="257"/>
      <c r="EON847" s="257"/>
      <c r="EOO847" s="257"/>
      <c r="EOP847" s="257"/>
      <c r="EOQ847" s="257"/>
      <c r="EOR847" s="257"/>
      <c r="EOS847" s="257"/>
      <c r="EOT847" s="257"/>
      <c r="EOU847" s="257"/>
      <c r="EOV847" s="257"/>
      <c r="EOW847" s="257"/>
      <c r="EOX847" s="257"/>
      <c r="EOY847" s="257"/>
      <c r="EOZ847" s="257"/>
      <c r="EPA847" s="257"/>
      <c r="EPB847" s="257"/>
      <c r="EPC847" s="257"/>
      <c r="EPD847" s="257"/>
      <c r="EPE847" s="257"/>
      <c r="EPF847" s="257"/>
      <c r="EPG847" s="257"/>
      <c r="EPH847" s="257"/>
      <c r="EPI847" s="257"/>
      <c r="EPJ847" s="257"/>
      <c r="EPK847" s="257"/>
      <c r="EPL847" s="257"/>
      <c r="EPM847" s="257"/>
      <c r="EPN847" s="257"/>
      <c r="EPO847" s="257"/>
      <c r="EPP847" s="257"/>
      <c r="EPQ847" s="257"/>
      <c r="EPR847" s="257"/>
      <c r="EPS847" s="257"/>
      <c r="EPT847" s="257"/>
      <c r="EPU847" s="257"/>
      <c r="EPV847" s="257"/>
      <c r="EPW847" s="257"/>
      <c r="EPX847" s="257"/>
      <c r="EPY847" s="257"/>
      <c r="EPZ847" s="257"/>
      <c r="EQA847" s="257"/>
      <c r="EQB847" s="257"/>
      <c r="EQC847" s="257"/>
      <c r="EQD847" s="257"/>
      <c r="EQE847" s="257"/>
      <c r="EQF847" s="257"/>
      <c r="EQG847" s="257"/>
      <c r="EQH847" s="257"/>
      <c r="EQI847" s="257"/>
      <c r="EQJ847" s="257"/>
      <c r="EQK847" s="257"/>
      <c r="EQL847" s="257"/>
      <c r="EQM847" s="257"/>
      <c r="EQN847" s="257"/>
      <c r="EQO847" s="257"/>
      <c r="EQP847" s="257"/>
      <c r="EQQ847" s="257"/>
      <c r="EQR847" s="257"/>
      <c r="EQS847" s="257"/>
      <c r="EQT847" s="257"/>
      <c r="EQU847" s="257"/>
      <c r="EQV847" s="257"/>
      <c r="EQW847" s="257"/>
      <c r="EQX847" s="257"/>
      <c r="EQY847" s="257"/>
      <c r="EQZ847" s="257"/>
      <c r="ERA847" s="257"/>
      <c r="ERB847" s="257"/>
      <c r="ERC847" s="257"/>
      <c r="ERD847" s="257"/>
      <c r="ERE847" s="257"/>
      <c r="ERF847" s="257"/>
      <c r="ERG847" s="257"/>
      <c r="ERH847" s="257"/>
      <c r="ERI847" s="257"/>
      <c r="ERJ847" s="257"/>
      <c r="ERK847" s="257"/>
      <c r="ERL847" s="257"/>
      <c r="ERM847" s="257"/>
      <c r="ERN847" s="257"/>
      <c r="ERO847" s="257"/>
      <c r="ERP847" s="257"/>
      <c r="ERQ847" s="257"/>
      <c r="ERR847" s="257"/>
      <c r="ERS847" s="257"/>
      <c r="ERT847" s="257"/>
      <c r="ERU847" s="257"/>
      <c r="ERV847" s="257"/>
      <c r="ERW847" s="257"/>
      <c r="ERX847" s="257"/>
      <c r="ERY847" s="257"/>
      <c r="ERZ847" s="257"/>
      <c r="ESA847" s="257"/>
      <c r="ESB847" s="257"/>
      <c r="ESC847" s="257"/>
      <c r="ESD847" s="257"/>
      <c r="ESE847" s="257"/>
      <c r="ESF847" s="257"/>
      <c r="ESG847" s="257"/>
      <c r="ESH847" s="257"/>
      <c r="ESI847" s="257"/>
      <c r="ESJ847" s="257"/>
      <c r="ESK847" s="257"/>
      <c r="ESL847" s="257"/>
      <c r="ESM847" s="257"/>
      <c r="ESN847" s="257"/>
      <c r="ESO847" s="257"/>
      <c r="ESP847" s="257"/>
      <c r="ESQ847" s="257"/>
      <c r="ESR847" s="257"/>
      <c r="ESS847" s="257"/>
      <c r="EST847" s="257"/>
      <c r="ESU847" s="257"/>
      <c r="ESV847" s="257"/>
      <c r="ESW847" s="257"/>
      <c r="ESX847" s="257"/>
      <c r="ESY847" s="257"/>
      <c r="ESZ847" s="257"/>
      <c r="ETA847" s="257"/>
      <c r="ETB847" s="257"/>
      <c r="ETC847" s="257"/>
      <c r="ETD847" s="257"/>
      <c r="ETE847" s="257"/>
      <c r="ETF847" s="257"/>
      <c r="ETG847" s="257"/>
      <c r="ETH847" s="257"/>
      <c r="ETI847" s="257"/>
      <c r="ETJ847" s="257"/>
      <c r="ETK847" s="257"/>
      <c r="ETL847" s="257"/>
      <c r="ETM847" s="257"/>
      <c r="ETN847" s="257"/>
      <c r="ETO847" s="257"/>
      <c r="ETP847" s="257"/>
      <c r="ETQ847" s="257"/>
      <c r="ETR847" s="257"/>
      <c r="ETS847" s="257"/>
      <c r="ETT847" s="257"/>
      <c r="ETU847" s="257"/>
      <c r="ETV847" s="257"/>
      <c r="ETW847" s="257"/>
      <c r="ETX847" s="257"/>
      <c r="ETY847" s="257"/>
      <c r="ETZ847" s="257"/>
      <c r="EUA847" s="257"/>
      <c r="EUB847" s="257"/>
      <c r="EUC847" s="257"/>
      <c r="EUD847" s="257"/>
      <c r="EUE847" s="257"/>
      <c r="EUF847" s="257"/>
      <c r="EUG847" s="257"/>
      <c r="EUH847" s="257"/>
      <c r="EUI847" s="257"/>
      <c r="EUJ847" s="257"/>
      <c r="EUK847" s="257"/>
      <c r="EUL847" s="257"/>
      <c r="EUM847" s="257"/>
      <c r="EUN847" s="257"/>
      <c r="EUO847" s="257"/>
      <c r="EUP847" s="257"/>
      <c r="EUQ847" s="257"/>
      <c r="EUR847" s="257"/>
      <c r="EUS847" s="257"/>
      <c r="EUT847" s="257"/>
      <c r="EUU847" s="257"/>
      <c r="EUV847" s="257"/>
      <c r="EUW847" s="257"/>
      <c r="EUX847" s="257"/>
      <c r="EUY847" s="257"/>
      <c r="EUZ847" s="257"/>
      <c r="EVA847" s="257"/>
      <c r="EVB847" s="257"/>
      <c r="EVC847" s="257"/>
      <c r="EVD847" s="257"/>
      <c r="EVE847" s="257"/>
      <c r="EVF847" s="257"/>
      <c r="EVG847" s="257"/>
      <c r="EVH847" s="257"/>
      <c r="EVI847" s="257"/>
      <c r="EVJ847" s="257"/>
      <c r="EVK847" s="257"/>
      <c r="EVL847" s="257"/>
      <c r="EVM847" s="257"/>
      <c r="EVN847" s="257"/>
      <c r="EVO847" s="257"/>
      <c r="EVP847" s="257"/>
      <c r="EVQ847" s="257"/>
      <c r="EVR847" s="257"/>
      <c r="EVS847" s="257"/>
      <c r="EVT847" s="257"/>
      <c r="EVU847" s="257"/>
      <c r="EVV847" s="257"/>
      <c r="EVW847" s="257"/>
      <c r="EVX847" s="257"/>
      <c r="EVY847" s="257"/>
      <c r="EVZ847" s="257"/>
      <c r="EWA847" s="257"/>
      <c r="EWB847" s="257"/>
      <c r="EWC847" s="257"/>
      <c r="EWD847" s="257"/>
      <c r="EWE847" s="257"/>
      <c r="EWF847" s="257"/>
      <c r="EWG847" s="257"/>
      <c r="EWH847" s="257"/>
      <c r="EWI847" s="257"/>
      <c r="EWJ847" s="257"/>
      <c r="EWK847" s="257"/>
      <c r="EWL847" s="257"/>
      <c r="EWM847" s="257"/>
      <c r="EWN847" s="257"/>
      <c r="EWO847" s="257"/>
      <c r="EWP847" s="257"/>
      <c r="EWQ847" s="257"/>
      <c r="EWR847" s="257"/>
      <c r="EWS847" s="257"/>
      <c r="EWT847" s="257"/>
      <c r="EWU847" s="257"/>
      <c r="EWV847" s="257"/>
      <c r="EWW847" s="257"/>
      <c r="EWX847" s="257"/>
      <c r="EWY847" s="257"/>
      <c r="EWZ847" s="257"/>
      <c r="EXA847" s="257"/>
      <c r="EXB847" s="257"/>
      <c r="EXC847" s="257"/>
      <c r="EXD847" s="257"/>
      <c r="EXE847" s="257"/>
      <c r="EXF847" s="257"/>
      <c r="EXG847" s="257"/>
      <c r="EXH847" s="257"/>
      <c r="EXI847" s="257"/>
      <c r="EXJ847" s="257"/>
      <c r="EXK847" s="257"/>
      <c r="EXL847" s="257"/>
      <c r="EXM847" s="257"/>
      <c r="EXN847" s="257"/>
      <c r="EXO847" s="257"/>
      <c r="EXP847" s="257"/>
      <c r="EXQ847" s="257"/>
      <c r="EXR847" s="257"/>
      <c r="EXS847" s="257"/>
      <c r="EXT847" s="257"/>
      <c r="EXU847" s="257"/>
      <c r="EXV847" s="257"/>
      <c r="EXW847" s="257"/>
      <c r="EXX847" s="257"/>
      <c r="EXY847" s="257"/>
      <c r="EXZ847" s="257"/>
      <c r="EYA847" s="257"/>
      <c r="EYB847" s="257"/>
      <c r="EYC847" s="257"/>
      <c r="EYD847" s="257"/>
      <c r="EYE847" s="257"/>
      <c r="EYF847" s="257"/>
      <c r="EYG847" s="257"/>
      <c r="EYH847" s="257"/>
      <c r="EYI847" s="257"/>
      <c r="EYJ847" s="257"/>
      <c r="EYK847" s="257"/>
      <c r="EYL847" s="257"/>
      <c r="EYM847" s="257"/>
      <c r="EYN847" s="257"/>
      <c r="EYO847" s="257"/>
      <c r="EYP847" s="257"/>
      <c r="EYQ847" s="257"/>
      <c r="EYR847" s="257"/>
      <c r="EYS847" s="257"/>
      <c r="EYT847" s="257"/>
      <c r="EYU847" s="257"/>
      <c r="EYV847" s="257"/>
      <c r="EYW847" s="257"/>
      <c r="EYX847" s="257"/>
      <c r="EYY847" s="257"/>
      <c r="EYZ847" s="257"/>
      <c r="EZA847" s="257"/>
      <c r="EZB847" s="257"/>
      <c r="EZC847" s="257"/>
      <c r="EZD847" s="257"/>
      <c r="EZE847" s="257"/>
      <c r="EZF847" s="257"/>
      <c r="EZG847" s="257"/>
      <c r="EZH847" s="257"/>
      <c r="EZI847" s="257"/>
      <c r="EZJ847" s="257"/>
      <c r="EZK847" s="257"/>
      <c r="EZL847" s="257"/>
      <c r="EZM847" s="257"/>
      <c r="EZN847" s="257"/>
      <c r="EZO847" s="257"/>
      <c r="EZP847" s="257"/>
      <c r="EZQ847" s="257"/>
      <c r="EZR847" s="257"/>
      <c r="EZS847" s="257"/>
      <c r="EZT847" s="257"/>
      <c r="EZU847" s="257"/>
      <c r="EZV847" s="257"/>
      <c r="EZW847" s="257"/>
      <c r="EZX847" s="257"/>
      <c r="EZY847" s="257"/>
      <c r="EZZ847" s="257"/>
      <c r="FAA847" s="257"/>
      <c r="FAB847" s="257"/>
      <c r="FAC847" s="257"/>
      <c r="FAD847" s="257"/>
      <c r="FAE847" s="257"/>
      <c r="FAF847" s="257"/>
      <c r="FAG847" s="257"/>
      <c r="FAH847" s="257"/>
      <c r="FAI847" s="257"/>
      <c r="FAJ847" s="257"/>
      <c r="FAK847" s="257"/>
      <c r="FAL847" s="257"/>
      <c r="FAM847" s="257"/>
      <c r="FAN847" s="257"/>
      <c r="FAO847" s="257"/>
      <c r="FAP847" s="257"/>
      <c r="FAQ847" s="257"/>
      <c r="FAR847" s="257"/>
      <c r="FAS847" s="257"/>
      <c r="FAT847" s="257"/>
      <c r="FAU847" s="257"/>
      <c r="FAV847" s="257"/>
      <c r="FAW847" s="257"/>
      <c r="FAX847" s="257"/>
      <c r="FAY847" s="257"/>
      <c r="FAZ847" s="257"/>
      <c r="FBA847" s="257"/>
      <c r="FBB847" s="257"/>
      <c r="FBC847" s="257"/>
      <c r="FBD847" s="257"/>
      <c r="FBE847" s="257"/>
      <c r="FBF847" s="257"/>
      <c r="FBG847" s="257"/>
      <c r="FBH847" s="257"/>
      <c r="FBI847" s="257"/>
      <c r="FBJ847" s="257"/>
      <c r="FBK847" s="257"/>
      <c r="FBL847" s="257"/>
      <c r="FBM847" s="257"/>
      <c r="FBN847" s="257"/>
      <c r="FBO847" s="257"/>
      <c r="FBP847" s="257"/>
      <c r="FBQ847" s="257"/>
      <c r="FBR847" s="257"/>
      <c r="FBS847" s="257"/>
      <c r="FBT847" s="257"/>
      <c r="FBU847" s="257"/>
      <c r="FBV847" s="257"/>
      <c r="FBW847" s="257"/>
      <c r="FBX847" s="257"/>
      <c r="FBY847" s="257"/>
      <c r="FBZ847" s="257"/>
      <c r="FCA847" s="257"/>
      <c r="FCB847" s="257"/>
      <c r="FCC847" s="257"/>
      <c r="FCD847" s="257"/>
      <c r="FCE847" s="257"/>
      <c r="FCF847" s="257"/>
      <c r="FCG847" s="257"/>
      <c r="FCH847" s="257"/>
      <c r="FCI847" s="257"/>
      <c r="FCJ847" s="257"/>
      <c r="FCK847" s="257"/>
      <c r="FCL847" s="257"/>
      <c r="FCM847" s="257"/>
      <c r="FCN847" s="257"/>
      <c r="FCO847" s="257"/>
      <c r="FCP847" s="257"/>
      <c r="FCQ847" s="257"/>
      <c r="FCR847" s="257"/>
      <c r="FCS847" s="257"/>
      <c r="FCT847" s="257"/>
      <c r="FCU847" s="257"/>
      <c r="FCV847" s="257"/>
      <c r="FCW847" s="257"/>
      <c r="FCX847" s="257"/>
      <c r="FCY847" s="257"/>
      <c r="FCZ847" s="257"/>
      <c r="FDA847" s="257"/>
      <c r="FDB847" s="257"/>
      <c r="FDC847" s="257"/>
      <c r="FDD847" s="257"/>
      <c r="FDE847" s="257"/>
      <c r="FDF847" s="257"/>
      <c r="FDG847" s="257"/>
      <c r="FDH847" s="257"/>
      <c r="FDI847" s="257"/>
      <c r="FDJ847" s="257"/>
      <c r="FDK847" s="257"/>
      <c r="FDL847" s="257"/>
      <c r="FDM847" s="257"/>
      <c r="FDN847" s="257"/>
      <c r="FDO847" s="257"/>
      <c r="FDP847" s="257"/>
      <c r="FDQ847" s="257"/>
      <c r="FDR847" s="257"/>
      <c r="FDS847" s="257"/>
      <c r="FDT847" s="257"/>
      <c r="FDU847" s="257"/>
      <c r="FDV847" s="257"/>
      <c r="FDW847" s="257"/>
      <c r="FDX847" s="257"/>
      <c r="FDY847" s="257"/>
      <c r="FDZ847" s="257"/>
      <c r="FEA847" s="257"/>
      <c r="FEB847" s="257"/>
      <c r="FEC847" s="257"/>
      <c r="FED847" s="257"/>
      <c r="FEE847" s="257"/>
      <c r="FEF847" s="257"/>
      <c r="FEG847" s="257"/>
      <c r="FEH847" s="257"/>
      <c r="FEI847" s="257"/>
      <c r="FEJ847" s="257"/>
      <c r="FEK847" s="257"/>
      <c r="FEL847" s="257"/>
      <c r="FEM847" s="257"/>
      <c r="FEN847" s="257"/>
      <c r="FEO847" s="257"/>
      <c r="FEP847" s="257"/>
      <c r="FEQ847" s="257"/>
      <c r="FER847" s="257"/>
      <c r="FES847" s="257"/>
      <c r="FET847" s="257"/>
      <c r="FEU847" s="257"/>
      <c r="FEV847" s="257"/>
      <c r="FEW847" s="257"/>
      <c r="FEX847" s="257"/>
      <c r="FEY847" s="257"/>
      <c r="FEZ847" s="257"/>
      <c r="FFA847" s="257"/>
      <c r="FFB847" s="257"/>
      <c r="FFC847" s="257"/>
      <c r="FFD847" s="257"/>
      <c r="FFE847" s="257"/>
      <c r="FFF847" s="257"/>
      <c r="FFG847" s="257"/>
      <c r="FFH847" s="257"/>
      <c r="FFI847" s="257"/>
      <c r="FFJ847" s="257"/>
      <c r="FFK847" s="257"/>
      <c r="FFL847" s="257"/>
      <c r="FFM847" s="257"/>
      <c r="FFN847" s="257"/>
      <c r="FFO847" s="257"/>
      <c r="FFP847" s="257"/>
      <c r="FFQ847" s="257"/>
      <c r="FFR847" s="257"/>
      <c r="FFS847" s="257"/>
      <c r="FFT847" s="257"/>
      <c r="FFU847" s="257"/>
      <c r="FFV847" s="257"/>
      <c r="FFW847" s="257"/>
      <c r="FFX847" s="257"/>
      <c r="FFY847" s="257"/>
      <c r="FFZ847" s="257"/>
      <c r="FGA847" s="257"/>
      <c r="FGB847" s="257"/>
      <c r="FGC847" s="257"/>
      <c r="FGD847" s="257"/>
      <c r="FGE847" s="257"/>
      <c r="FGF847" s="257"/>
      <c r="FGG847" s="257"/>
      <c r="FGH847" s="257"/>
      <c r="FGI847" s="257"/>
      <c r="FGJ847" s="257"/>
      <c r="FGK847" s="257"/>
      <c r="FGL847" s="257"/>
      <c r="FGM847" s="257"/>
      <c r="FGN847" s="257"/>
      <c r="FGO847" s="257"/>
      <c r="FGP847" s="257"/>
      <c r="FGQ847" s="257"/>
      <c r="FGR847" s="257"/>
      <c r="FGS847" s="257"/>
      <c r="FGT847" s="257"/>
      <c r="FGU847" s="257"/>
      <c r="FGV847" s="257"/>
      <c r="FGW847" s="257"/>
      <c r="FGX847" s="257"/>
      <c r="FGY847" s="257"/>
      <c r="FGZ847" s="257"/>
      <c r="FHA847" s="257"/>
      <c r="FHB847" s="257"/>
      <c r="FHC847" s="257"/>
      <c r="FHD847" s="257"/>
      <c r="FHE847" s="257"/>
      <c r="FHF847" s="257"/>
      <c r="FHG847" s="257"/>
      <c r="FHH847" s="257"/>
      <c r="FHI847" s="257"/>
      <c r="FHJ847" s="257"/>
      <c r="FHK847" s="257"/>
      <c r="FHL847" s="257"/>
      <c r="FHM847" s="257"/>
      <c r="FHN847" s="257"/>
      <c r="FHO847" s="257"/>
      <c r="FHP847" s="257"/>
      <c r="FHQ847" s="257"/>
      <c r="FHR847" s="257"/>
      <c r="FHS847" s="257"/>
      <c r="FHT847" s="257"/>
      <c r="FHU847" s="257"/>
      <c r="FHV847" s="257"/>
      <c r="FHW847" s="257"/>
      <c r="FHX847" s="257"/>
      <c r="FHY847" s="257"/>
      <c r="FHZ847" s="257"/>
      <c r="FIA847" s="257"/>
      <c r="FIB847" s="257"/>
      <c r="FIC847" s="257"/>
      <c r="FID847" s="257"/>
      <c r="FIE847" s="257"/>
      <c r="FIF847" s="257"/>
      <c r="FIG847" s="257"/>
      <c r="FIH847" s="257"/>
      <c r="FII847" s="257"/>
      <c r="FIJ847" s="257"/>
      <c r="FIK847" s="257"/>
      <c r="FIL847" s="257"/>
      <c r="FIM847" s="257"/>
      <c r="FIN847" s="257"/>
      <c r="FIO847" s="257"/>
      <c r="FIP847" s="257"/>
      <c r="FIQ847" s="257"/>
      <c r="FIR847" s="257"/>
      <c r="FIS847" s="257"/>
      <c r="FIT847" s="257"/>
      <c r="FIU847" s="257"/>
      <c r="FIV847" s="257"/>
      <c r="FIW847" s="257"/>
      <c r="FIX847" s="257"/>
      <c r="FIY847" s="257"/>
      <c r="FIZ847" s="257"/>
      <c r="FJA847" s="257"/>
      <c r="FJB847" s="257"/>
      <c r="FJC847" s="257"/>
      <c r="FJD847" s="257"/>
      <c r="FJE847" s="257"/>
      <c r="FJF847" s="257"/>
      <c r="FJG847" s="257"/>
      <c r="FJH847" s="257"/>
      <c r="FJI847" s="257"/>
      <c r="FJJ847" s="257"/>
      <c r="FJK847" s="257"/>
      <c r="FJL847" s="257"/>
      <c r="FJM847" s="257"/>
      <c r="FJN847" s="257"/>
      <c r="FJO847" s="257"/>
      <c r="FJP847" s="257"/>
      <c r="FJQ847" s="257"/>
      <c r="FJR847" s="257"/>
      <c r="FJS847" s="257"/>
      <c r="FJT847" s="257"/>
      <c r="FJU847" s="257"/>
      <c r="FJV847" s="257"/>
      <c r="FJW847" s="257"/>
      <c r="FJX847" s="257"/>
      <c r="FJY847" s="257"/>
      <c r="FJZ847" s="257"/>
      <c r="FKA847" s="257"/>
      <c r="FKB847" s="257"/>
      <c r="FKC847" s="257"/>
      <c r="FKD847" s="257"/>
      <c r="FKE847" s="257"/>
      <c r="FKF847" s="257"/>
      <c r="FKG847" s="257"/>
      <c r="FKH847" s="257"/>
      <c r="FKI847" s="257"/>
      <c r="FKJ847" s="257"/>
      <c r="FKK847" s="257"/>
      <c r="FKL847" s="257"/>
      <c r="FKM847" s="257"/>
      <c r="FKN847" s="257"/>
      <c r="FKO847" s="257"/>
      <c r="FKP847" s="257"/>
      <c r="FKQ847" s="257"/>
      <c r="FKR847" s="257"/>
      <c r="FKS847" s="257"/>
      <c r="FKT847" s="257"/>
      <c r="FKU847" s="257"/>
      <c r="FKV847" s="257"/>
      <c r="FKW847" s="257"/>
      <c r="FKX847" s="257"/>
      <c r="FKY847" s="257"/>
      <c r="FKZ847" s="257"/>
      <c r="FLA847" s="257"/>
      <c r="FLB847" s="257"/>
      <c r="FLC847" s="257"/>
      <c r="FLD847" s="257"/>
      <c r="FLE847" s="257"/>
      <c r="FLF847" s="257"/>
      <c r="FLG847" s="257"/>
      <c r="FLH847" s="257"/>
      <c r="FLI847" s="257"/>
      <c r="FLJ847" s="257"/>
      <c r="FLK847" s="257"/>
      <c r="FLL847" s="257"/>
      <c r="FLM847" s="257"/>
      <c r="FLN847" s="257"/>
      <c r="FLO847" s="257"/>
      <c r="FLP847" s="257"/>
      <c r="FLQ847" s="257"/>
      <c r="FLR847" s="257"/>
      <c r="FLS847" s="257"/>
      <c r="FLT847" s="257"/>
      <c r="FLU847" s="257"/>
      <c r="FLV847" s="257"/>
      <c r="FLW847" s="257"/>
      <c r="FLX847" s="257"/>
      <c r="FLY847" s="257"/>
      <c r="FLZ847" s="257"/>
      <c r="FMA847" s="257"/>
      <c r="FMB847" s="257"/>
      <c r="FMC847" s="257"/>
      <c r="FMD847" s="257"/>
      <c r="FME847" s="257"/>
      <c r="FMF847" s="257"/>
      <c r="FMG847" s="257"/>
      <c r="FMH847" s="257"/>
      <c r="FMI847" s="257"/>
      <c r="FMJ847" s="257"/>
      <c r="FMK847" s="257"/>
      <c r="FML847" s="257"/>
      <c r="FMM847" s="257"/>
      <c r="FMN847" s="257"/>
      <c r="FMO847" s="257"/>
      <c r="FMP847" s="257"/>
      <c r="FMQ847" s="257"/>
      <c r="FMR847" s="257"/>
      <c r="FMS847" s="257"/>
      <c r="FMT847" s="257"/>
      <c r="FMU847" s="257"/>
      <c r="FMV847" s="257"/>
      <c r="FMW847" s="257"/>
      <c r="FMX847" s="257"/>
      <c r="FMY847" s="257"/>
      <c r="FMZ847" s="257"/>
      <c r="FNA847" s="257"/>
      <c r="FNB847" s="257"/>
      <c r="FNC847" s="257"/>
      <c r="FND847" s="257"/>
      <c r="FNE847" s="257"/>
      <c r="FNF847" s="257"/>
      <c r="FNG847" s="257"/>
      <c r="FNH847" s="257"/>
      <c r="FNI847" s="257"/>
      <c r="FNJ847" s="257"/>
      <c r="FNK847" s="257"/>
      <c r="FNL847" s="257"/>
      <c r="FNM847" s="257"/>
      <c r="FNN847" s="257"/>
      <c r="FNO847" s="257"/>
      <c r="FNP847" s="257"/>
      <c r="FNQ847" s="257"/>
      <c r="FNR847" s="257"/>
      <c r="FNS847" s="257"/>
      <c r="FNT847" s="257"/>
      <c r="FNU847" s="257"/>
      <c r="FNV847" s="257"/>
      <c r="FNW847" s="257"/>
      <c r="FNX847" s="257"/>
      <c r="FNY847" s="257"/>
      <c r="FNZ847" s="257"/>
      <c r="FOA847" s="257"/>
      <c r="FOB847" s="257"/>
      <c r="FOC847" s="257"/>
      <c r="FOD847" s="257"/>
      <c r="FOE847" s="257"/>
      <c r="FOF847" s="257"/>
      <c r="FOG847" s="257"/>
      <c r="FOH847" s="257"/>
      <c r="FOI847" s="257"/>
      <c r="FOJ847" s="257"/>
      <c r="FOK847" s="257"/>
      <c r="FOL847" s="257"/>
      <c r="FOM847" s="257"/>
      <c r="FON847" s="257"/>
      <c r="FOO847" s="257"/>
      <c r="FOP847" s="257"/>
      <c r="FOQ847" s="257"/>
      <c r="FOR847" s="257"/>
      <c r="FOS847" s="257"/>
      <c r="FOT847" s="257"/>
      <c r="FOU847" s="257"/>
      <c r="FOV847" s="257"/>
      <c r="FOW847" s="257"/>
      <c r="FOX847" s="257"/>
      <c r="FOY847" s="257"/>
      <c r="FOZ847" s="257"/>
      <c r="FPA847" s="257"/>
      <c r="FPB847" s="257"/>
      <c r="FPC847" s="257"/>
      <c r="FPD847" s="257"/>
      <c r="FPE847" s="257"/>
      <c r="FPF847" s="257"/>
      <c r="FPG847" s="257"/>
      <c r="FPH847" s="257"/>
      <c r="FPI847" s="257"/>
      <c r="FPJ847" s="257"/>
      <c r="FPK847" s="257"/>
      <c r="FPL847" s="257"/>
      <c r="FPM847" s="257"/>
      <c r="FPN847" s="257"/>
      <c r="FPO847" s="257"/>
      <c r="FPP847" s="257"/>
      <c r="FPQ847" s="257"/>
      <c r="FPR847" s="257"/>
      <c r="FPS847" s="257"/>
      <c r="FPT847" s="257"/>
      <c r="FPU847" s="257"/>
      <c r="FPV847" s="257"/>
      <c r="FPW847" s="257"/>
      <c r="FPX847" s="257"/>
      <c r="FPY847" s="257"/>
      <c r="FPZ847" s="257"/>
      <c r="FQA847" s="257"/>
      <c r="FQB847" s="257"/>
      <c r="FQC847" s="257"/>
      <c r="FQD847" s="257"/>
      <c r="FQE847" s="257"/>
      <c r="FQF847" s="257"/>
      <c r="FQG847" s="257"/>
      <c r="FQH847" s="257"/>
      <c r="FQI847" s="257"/>
      <c r="FQJ847" s="257"/>
      <c r="FQK847" s="257"/>
      <c r="FQL847" s="257"/>
      <c r="FQM847" s="257"/>
      <c r="FQN847" s="257"/>
      <c r="FQO847" s="257"/>
      <c r="FQP847" s="257"/>
      <c r="FQQ847" s="257"/>
      <c r="FQR847" s="257"/>
      <c r="FQS847" s="257"/>
      <c r="FQT847" s="257"/>
      <c r="FQU847" s="257"/>
      <c r="FQV847" s="257"/>
      <c r="FQW847" s="257"/>
      <c r="FQX847" s="257"/>
      <c r="FQY847" s="257"/>
      <c r="FQZ847" s="257"/>
      <c r="FRA847" s="257"/>
      <c r="FRB847" s="257"/>
      <c r="FRC847" s="257"/>
      <c r="FRD847" s="257"/>
      <c r="FRE847" s="257"/>
      <c r="FRF847" s="257"/>
      <c r="FRG847" s="257"/>
      <c r="FRH847" s="257"/>
      <c r="FRI847" s="257"/>
      <c r="FRJ847" s="257"/>
      <c r="FRK847" s="257"/>
      <c r="FRL847" s="257"/>
      <c r="FRM847" s="257"/>
      <c r="FRN847" s="257"/>
      <c r="FRO847" s="257"/>
      <c r="FRP847" s="257"/>
      <c r="FRQ847" s="257"/>
      <c r="FRR847" s="257"/>
      <c r="FRS847" s="257"/>
      <c r="FRT847" s="257"/>
      <c r="FRU847" s="257"/>
      <c r="FRV847" s="257"/>
      <c r="FRW847" s="257"/>
      <c r="FRX847" s="257"/>
      <c r="FRY847" s="257"/>
      <c r="FRZ847" s="257"/>
      <c r="FSA847" s="257"/>
      <c r="FSB847" s="257"/>
      <c r="FSC847" s="257"/>
      <c r="FSD847" s="257"/>
      <c r="FSE847" s="257"/>
      <c r="FSF847" s="257"/>
      <c r="FSG847" s="257"/>
      <c r="FSH847" s="257"/>
      <c r="FSI847" s="257"/>
      <c r="FSJ847" s="257"/>
      <c r="FSK847" s="257"/>
      <c r="FSL847" s="257"/>
      <c r="FSM847" s="257"/>
      <c r="FSN847" s="257"/>
      <c r="FSO847" s="257"/>
      <c r="FSP847" s="257"/>
      <c r="FSQ847" s="257"/>
      <c r="FSR847" s="257"/>
      <c r="FSS847" s="257"/>
      <c r="FST847" s="257"/>
      <c r="FSU847" s="257"/>
      <c r="FSV847" s="257"/>
      <c r="FSW847" s="257"/>
      <c r="FSX847" s="257"/>
      <c r="FSY847" s="257"/>
      <c r="FSZ847" s="257"/>
      <c r="FTA847" s="257"/>
      <c r="FTB847" s="257"/>
      <c r="FTC847" s="257"/>
      <c r="FTD847" s="257"/>
      <c r="FTE847" s="257"/>
      <c r="FTF847" s="257"/>
      <c r="FTG847" s="257"/>
      <c r="FTH847" s="257"/>
      <c r="FTI847" s="257"/>
      <c r="FTJ847" s="257"/>
      <c r="FTK847" s="257"/>
      <c r="FTL847" s="257"/>
      <c r="FTM847" s="257"/>
      <c r="FTN847" s="257"/>
      <c r="FTO847" s="257"/>
      <c r="FTP847" s="257"/>
      <c r="FTQ847" s="257"/>
      <c r="FTR847" s="257"/>
      <c r="FTS847" s="257"/>
      <c r="FTT847" s="257"/>
      <c r="FTU847" s="257"/>
      <c r="FTV847" s="257"/>
      <c r="FTW847" s="257"/>
      <c r="FTX847" s="257"/>
      <c r="FTY847" s="257"/>
      <c r="FTZ847" s="257"/>
      <c r="FUA847" s="257"/>
      <c r="FUB847" s="257"/>
      <c r="FUC847" s="257"/>
      <c r="FUD847" s="257"/>
      <c r="FUE847" s="257"/>
      <c r="FUF847" s="257"/>
      <c r="FUG847" s="257"/>
      <c r="FUH847" s="257"/>
      <c r="FUI847" s="257"/>
      <c r="FUJ847" s="257"/>
      <c r="FUK847" s="257"/>
      <c r="FUL847" s="257"/>
      <c r="FUM847" s="257"/>
      <c r="FUN847" s="257"/>
      <c r="FUO847" s="257"/>
      <c r="FUP847" s="257"/>
      <c r="FUQ847" s="257"/>
      <c r="FUR847" s="257"/>
      <c r="FUS847" s="257"/>
      <c r="FUT847" s="257"/>
      <c r="FUU847" s="257"/>
      <c r="FUV847" s="257"/>
      <c r="FUW847" s="257"/>
      <c r="FUX847" s="257"/>
      <c r="FUY847" s="257"/>
      <c r="FUZ847" s="257"/>
      <c r="FVA847" s="257"/>
      <c r="FVB847" s="257"/>
      <c r="FVC847" s="257"/>
      <c r="FVD847" s="257"/>
      <c r="FVE847" s="257"/>
      <c r="FVF847" s="257"/>
      <c r="FVG847" s="257"/>
      <c r="FVH847" s="257"/>
      <c r="FVI847" s="257"/>
      <c r="FVJ847" s="257"/>
      <c r="FVK847" s="257"/>
      <c r="FVL847" s="257"/>
      <c r="FVM847" s="257"/>
      <c r="FVN847" s="257"/>
      <c r="FVO847" s="257"/>
      <c r="FVP847" s="257"/>
      <c r="FVQ847" s="257"/>
      <c r="FVR847" s="257"/>
      <c r="FVS847" s="257"/>
      <c r="FVT847" s="257"/>
      <c r="FVU847" s="257"/>
      <c r="FVV847" s="257"/>
      <c r="FVW847" s="257"/>
      <c r="FVX847" s="257"/>
      <c r="FVY847" s="257"/>
      <c r="FVZ847" s="257"/>
      <c r="FWA847" s="257"/>
      <c r="FWB847" s="257"/>
      <c r="FWC847" s="257"/>
      <c r="FWD847" s="257"/>
      <c r="FWE847" s="257"/>
      <c r="FWF847" s="257"/>
      <c r="FWG847" s="257"/>
      <c r="FWH847" s="257"/>
      <c r="FWI847" s="257"/>
      <c r="FWJ847" s="257"/>
      <c r="FWK847" s="257"/>
      <c r="FWL847" s="257"/>
      <c r="FWM847" s="257"/>
      <c r="FWN847" s="257"/>
      <c r="FWO847" s="257"/>
      <c r="FWP847" s="257"/>
      <c r="FWQ847" s="257"/>
      <c r="FWR847" s="257"/>
      <c r="FWS847" s="257"/>
      <c r="FWT847" s="257"/>
      <c r="FWU847" s="257"/>
      <c r="FWV847" s="257"/>
      <c r="FWW847" s="257"/>
      <c r="FWX847" s="257"/>
      <c r="FWY847" s="257"/>
      <c r="FWZ847" s="257"/>
      <c r="FXA847" s="257"/>
      <c r="FXB847" s="257"/>
      <c r="FXC847" s="257"/>
      <c r="FXD847" s="257"/>
      <c r="FXE847" s="257"/>
      <c r="FXF847" s="257"/>
      <c r="FXG847" s="257"/>
      <c r="FXH847" s="257"/>
      <c r="FXI847" s="257"/>
      <c r="FXJ847" s="257"/>
      <c r="FXK847" s="257"/>
      <c r="FXL847" s="257"/>
      <c r="FXM847" s="257"/>
      <c r="FXN847" s="257"/>
      <c r="FXO847" s="257"/>
      <c r="FXP847" s="257"/>
      <c r="FXQ847" s="257"/>
      <c r="FXR847" s="257"/>
      <c r="FXS847" s="257"/>
      <c r="FXT847" s="257"/>
      <c r="FXU847" s="257"/>
      <c r="FXV847" s="257"/>
      <c r="FXW847" s="257"/>
      <c r="FXX847" s="257"/>
      <c r="FXY847" s="257"/>
      <c r="FXZ847" s="257"/>
      <c r="FYA847" s="257"/>
      <c r="FYB847" s="257"/>
      <c r="FYC847" s="257"/>
      <c r="FYD847" s="257"/>
      <c r="FYE847" s="257"/>
      <c r="FYF847" s="257"/>
      <c r="FYG847" s="257"/>
      <c r="FYH847" s="257"/>
      <c r="FYI847" s="257"/>
      <c r="FYJ847" s="257"/>
      <c r="FYK847" s="257"/>
      <c r="FYL847" s="257"/>
      <c r="FYM847" s="257"/>
      <c r="FYN847" s="257"/>
      <c r="FYO847" s="257"/>
      <c r="FYP847" s="257"/>
      <c r="FYQ847" s="257"/>
      <c r="FYR847" s="257"/>
      <c r="FYS847" s="257"/>
      <c r="FYT847" s="257"/>
      <c r="FYU847" s="257"/>
      <c r="FYV847" s="257"/>
      <c r="FYW847" s="257"/>
      <c r="FYX847" s="257"/>
      <c r="FYY847" s="257"/>
      <c r="FYZ847" s="257"/>
      <c r="FZA847" s="257"/>
      <c r="FZB847" s="257"/>
      <c r="FZC847" s="257"/>
      <c r="FZD847" s="257"/>
      <c r="FZE847" s="257"/>
      <c r="FZF847" s="257"/>
      <c r="FZG847" s="257"/>
      <c r="FZH847" s="257"/>
      <c r="FZI847" s="257"/>
      <c r="FZJ847" s="257"/>
      <c r="FZK847" s="257"/>
      <c r="FZL847" s="257"/>
      <c r="FZM847" s="257"/>
      <c r="FZN847" s="257"/>
      <c r="FZO847" s="257"/>
      <c r="FZP847" s="257"/>
      <c r="FZQ847" s="257"/>
      <c r="FZR847" s="257"/>
      <c r="FZS847" s="257"/>
      <c r="FZT847" s="257"/>
      <c r="FZU847" s="257"/>
      <c r="FZV847" s="257"/>
      <c r="FZW847" s="257"/>
      <c r="FZX847" s="257"/>
      <c r="FZY847" s="257"/>
      <c r="FZZ847" s="257"/>
      <c r="GAA847" s="257"/>
      <c r="GAB847" s="257"/>
      <c r="GAC847" s="257"/>
      <c r="GAD847" s="257"/>
      <c r="GAE847" s="257"/>
      <c r="GAF847" s="257"/>
      <c r="GAG847" s="257"/>
      <c r="GAH847" s="257"/>
      <c r="GAI847" s="257"/>
      <c r="GAJ847" s="257"/>
      <c r="GAK847" s="257"/>
      <c r="GAL847" s="257"/>
      <c r="GAM847" s="257"/>
      <c r="GAN847" s="257"/>
      <c r="GAO847" s="257"/>
      <c r="GAP847" s="257"/>
      <c r="GAQ847" s="257"/>
      <c r="GAR847" s="257"/>
      <c r="GAS847" s="257"/>
      <c r="GAT847" s="257"/>
      <c r="GAU847" s="257"/>
      <c r="GAV847" s="257"/>
      <c r="GAW847" s="257"/>
      <c r="GAX847" s="257"/>
      <c r="GAY847" s="257"/>
      <c r="GAZ847" s="257"/>
      <c r="GBA847" s="257"/>
      <c r="GBB847" s="257"/>
      <c r="GBC847" s="257"/>
      <c r="GBD847" s="257"/>
      <c r="GBE847" s="257"/>
      <c r="GBF847" s="257"/>
      <c r="GBG847" s="257"/>
      <c r="GBH847" s="257"/>
      <c r="GBI847" s="257"/>
      <c r="GBJ847" s="257"/>
      <c r="GBK847" s="257"/>
      <c r="GBL847" s="257"/>
      <c r="GBM847" s="257"/>
      <c r="GBN847" s="257"/>
      <c r="GBO847" s="257"/>
      <c r="GBP847" s="257"/>
      <c r="GBQ847" s="257"/>
      <c r="GBR847" s="257"/>
      <c r="GBS847" s="257"/>
      <c r="GBT847" s="257"/>
      <c r="GBU847" s="257"/>
      <c r="GBV847" s="257"/>
      <c r="GBW847" s="257"/>
      <c r="GBX847" s="257"/>
      <c r="GBY847" s="257"/>
      <c r="GBZ847" s="257"/>
      <c r="GCA847" s="257"/>
      <c r="GCB847" s="257"/>
      <c r="GCC847" s="257"/>
      <c r="GCD847" s="257"/>
      <c r="GCE847" s="257"/>
      <c r="GCF847" s="257"/>
      <c r="GCG847" s="257"/>
      <c r="GCH847" s="257"/>
      <c r="GCI847" s="257"/>
      <c r="GCJ847" s="257"/>
      <c r="GCK847" s="257"/>
      <c r="GCL847" s="257"/>
      <c r="GCM847" s="257"/>
      <c r="GCN847" s="257"/>
      <c r="GCO847" s="257"/>
      <c r="GCP847" s="257"/>
      <c r="GCQ847" s="257"/>
      <c r="GCR847" s="257"/>
      <c r="GCS847" s="257"/>
      <c r="GCT847" s="257"/>
      <c r="GCU847" s="257"/>
      <c r="GCV847" s="257"/>
      <c r="GCW847" s="257"/>
      <c r="GCX847" s="257"/>
      <c r="GCY847" s="257"/>
      <c r="GCZ847" s="257"/>
      <c r="GDA847" s="257"/>
      <c r="GDB847" s="257"/>
      <c r="GDC847" s="257"/>
      <c r="GDD847" s="257"/>
      <c r="GDE847" s="257"/>
      <c r="GDF847" s="257"/>
      <c r="GDG847" s="257"/>
      <c r="GDH847" s="257"/>
      <c r="GDI847" s="257"/>
      <c r="GDJ847" s="257"/>
      <c r="GDK847" s="257"/>
      <c r="GDL847" s="257"/>
      <c r="GDM847" s="257"/>
      <c r="GDN847" s="257"/>
      <c r="GDO847" s="257"/>
      <c r="GDP847" s="257"/>
      <c r="GDQ847" s="257"/>
      <c r="GDR847" s="257"/>
      <c r="GDS847" s="257"/>
      <c r="GDT847" s="257"/>
      <c r="GDU847" s="257"/>
      <c r="GDV847" s="257"/>
      <c r="GDW847" s="257"/>
      <c r="GDX847" s="257"/>
      <c r="GDY847" s="257"/>
      <c r="GDZ847" s="257"/>
      <c r="GEA847" s="257"/>
      <c r="GEB847" s="257"/>
      <c r="GEC847" s="257"/>
      <c r="GED847" s="257"/>
      <c r="GEE847" s="257"/>
      <c r="GEF847" s="257"/>
      <c r="GEG847" s="257"/>
      <c r="GEH847" s="257"/>
      <c r="GEI847" s="257"/>
      <c r="GEJ847" s="257"/>
      <c r="GEK847" s="257"/>
      <c r="GEL847" s="257"/>
      <c r="GEM847" s="257"/>
      <c r="GEN847" s="257"/>
      <c r="GEO847" s="257"/>
      <c r="GEP847" s="257"/>
      <c r="GEQ847" s="257"/>
      <c r="GER847" s="257"/>
      <c r="GES847" s="257"/>
      <c r="GET847" s="257"/>
      <c r="GEU847" s="257"/>
      <c r="GEV847" s="257"/>
      <c r="GEW847" s="257"/>
      <c r="GEX847" s="257"/>
      <c r="GEY847" s="257"/>
      <c r="GEZ847" s="257"/>
      <c r="GFA847" s="257"/>
      <c r="GFB847" s="257"/>
      <c r="GFC847" s="257"/>
      <c r="GFD847" s="257"/>
      <c r="GFE847" s="257"/>
      <c r="GFF847" s="257"/>
      <c r="GFG847" s="257"/>
      <c r="GFH847" s="257"/>
      <c r="GFI847" s="257"/>
      <c r="GFJ847" s="257"/>
      <c r="GFK847" s="257"/>
      <c r="GFL847" s="257"/>
      <c r="GFM847" s="257"/>
      <c r="GFN847" s="257"/>
      <c r="GFO847" s="257"/>
      <c r="GFP847" s="257"/>
      <c r="GFQ847" s="257"/>
      <c r="GFR847" s="257"/>
      <c r="GFS847" s="257"/>
      <c r="GFT847" s="257"/>
      <c r="GFU847" s="257"/>
      <c r="GFV847" s="257"/>
      <c r="GFW847" s="257"/>
      <c r="GFX847" s="257"/>
      <c r="GFY847" s="257"/>
      <c r="GFZ847" s="257"/>
      <c r="GGA847" s="257"/>
      <c r="GGB847" s="257"/>
      <c r="GGC847" s="257"/>
      <c r="GGD847" s="257"/>
      <c r="GGE847" s="257"/>
      <c r="GGF847" s="257"/>
      <c r="GGG847" s="257"/>
      <c r="GGH847" s="257"/>
      <c r="GGI847" s="257"/>
      <c r="GGJ847" s="257"/>
      <c r="GGK847" s="257"/>
      <c r="GGL847" s="257"/>
      <c r="GGM847" s="257"/>
      <c r="GGN847" s="257"/>
      <c r="GGO847" s="257"/>
      <c r="GGP847" s="257"/>
      <c r="GGQ847" s="257"/>
      <c r="GGR847" s="257"/>
      <c r="GGS847" s="257"/>
      <c r="GGT847" s="257"/>
      <c r="GGU847" s="257"/>
      <c r="GGV847" s="257"/>
      <c r="GGW847" s="257"/>
      <c r="GGX847" s="257"/>
      <c r="GGY847" s="257"/>
      <c r="GGZ847" s="257"/>
      <c r="GHA847" s="257"/>
      <c r="GHB847" s="257"/>
      <c r="GHC847" s="257"/>
      <c r="GHD847" s="257"/>
      <c r="GHE847" s="257"/>
      <c r="GHF847" s="257"/>
      <c r="GHG847" s="257"/>
      <c r="GHH847" s="257"/>
      <c r="GHI847" s="257"/>
      <c r="GHJ847" s="257"/>
      <c r="GHK847" s="257"/>
      <c r="GHL847" s="257"/>
      <c r="GHM847" s="257"/>
      <c r="GHN847" s="257"/>
      <c r="GHO847" s="257"/>
      <c r="GHP847" s="257"/>
      <c r="GHQ847" s="257"/>
      <c r="GHR847" s="257"/>
      <c r="GHS847" s="257"/>
      <c r="GHT847" s="257"/>
      <c r="GHU847" s="257"/>
      <c r="GHV847" s="257"/>
      <c r="GHW847" s="257"/>
      <c r="GHX847" s="257"/>
      <c r="GHY847" s="257"/>
      <c r="GHZ847" s="257"/>
      <c r="GIA847" s="257"/>
      <c r="GIB847" s="257"/>
      <c r="GIC847" s="257"/>
      <c r="GID847" s="257"/>
      <c r="GIE847" s="257"/>
      <c r="GIF847" s="257"/>
      <c r="GIG847" s="257"/>
      <c r="GIH847" s="257"/>
      <c r="GII847" s="257"/>
      <c r="GIJ847" s="257"/>
      <c r="GIK847" s="257"/>
      <c r="GIL847" s="257"/>
      <c r="GIM847" s="257"/>
      <c r="GIN847" s="257"/>
      <c r="GIO847" s="257"/>
      <c r="GIP847" s="257"/>
      <c r="GIQ847" s="257"/>
      <c r="GIR847" s="257"/>
      <c r="GIS847" s="257"/>
      <c r="GIT847" s="257"/>
      <c r="GIU847" s="257"/>
      <c r="GIV847" s="257"/>
      <c r="GIW847" s="257"/>
      <c r="GIX847" s="257"/>
      <c r="GIY847" s="257"/>
      <c r="GIZ847" s="257"/>
      <c r="GJA847" s="257"/>
      <c r="GJB847" s="257"/>
      <c r="GJC847" s="257"/>
      <c r="GJD847" s="257"/>
      <c r="GJE847" s="257"/>
      <c r="GJF847" s="257"/>
      <c r="GJG847" s="257"/>
      <c r="GJH847" s="257"/>
      <c r="GJI847" s="257"/>
      <c r="GJJ847" s="257"/>
      <c r="GJK847" s="257"/>
      <c r="GJL847" s="257"/>
      <c r="GJM847" s="257"/>
      <c r="GJN847" s="257"/>
      <c r="GJO847" s="257"/>
      <c r="GJP847" s="257"/>
      <c r="GJQ847" s="257"/>
      <c r="GJR847" s="257"/>
      <c r="GJS847" s="257"/>
      <c r="GJT847" s="257"/>
      <c r="GJU847" s="257"/>
      <c r="GJV847" s="257"/>
      <c r="GJW847" s="257"/>
      <c r="GJX847" s="257"/>
      <c r="GJY847" s="257"/>
      <c r="GJZ847" s="257"/>
      <c r="GKA847" s="257"/>
      <c r="GKB847" s="257"/>
      <c r="GKC847" s="257"/>
      <c r="GKD847" s="257"/>
      <c r="GKE847" s="257"/>
      <c r="GKF847" s="257"/>
      <c r="GKG847" s="257"/>
      <c r="GKH847" s="257"/>
      <c r="GKI847" s="257"/>
      <c r="GKJ847" s="257"/>
      <c r="GKK847" s="257"/>
      <c r="GKL847" s="257"/>
      <c r="GKM847" s="257"/>
      <c r="GKN847" s="257"/>
      <c r="GKO847" s="257"/>
      <c r="GKP847" s="257"/>
      <c r="GKQ847" s="257"/>
      <c r="GKR847" s="257"/>
      <c r="GKS847" s="257"/>
      <c r="GKT847" s="257"/>
      <c r="GKU847" s="257"/>
      <c r="GKV847" s="257"/>
      <c r="GKW847" s="257"/>
      <c r="GKX847" s="257"/>
      <c r="GKY847" s="257"/>
      <c r="GKZ847" s="257"/>
      <c r="GLA847" s="257"/>
      <c r="GLB847" s="257"/>
      <c r="GLC847" s="257"/>
      <c r="GLD847" s="257"/>
      <c r="GLE847" s="257"/>
      <c r="GLF847" s="257"/>
      <c r="GLG847" s="257"/>
      <c r="GLH847" s="257"/>
      <c r="GLI847" s="257"/>
      <c r="GLJ847" s="257"/>
      <c r="GLK847" s="257"/>
      <c r="GLL847" s="257"/>
      <c r="GLM847" s="257"/>
      <c r="GLN847" s="257"/>
      <c r="GLO847" s="257"/>
      <c r="GLP847" s="257"/>
      <c r="GLQ847" s="257"/>
      <c r="GLR847" s="257"/>
      <c r="GLS847" s="257"/>
      <c r="GLT847" s="257"/>
      <c r="GLU847" s="257"/>
      <c r="GLV847" s="257"/>
      <c r="GLW847" s="257"/>
      <c r="GLX847" s="257"/>
      <c r="GLY847" s="257"/>
      <c r="GLZ847" s="257"/>
      <c r="GMA847" s="257"/>
      <c r="GMB847" s="257"/>
      <c r="GMC847" s="257"/>
      <c r="GMD847" s="257"/>
      <c r="GME847" s="257"/>
      <c r="GMF847" s="257"/>
      <c r="GMG847" s="257"/>
      <c r="GMH847" s="257"/>
      <c r="GMI847" s="257"/>
      <c r="GMJ847" s="257"/>
      <c r="GMK847" s="257"/>
      <c r="GML847" s="257"/>
      <c r="GMM847" s="257"/>
      <c r="GMN847" s="257"/>
      <c r="GMO847" s="257"/>
      <c r="GMP847" s="257"/>
      <c r="GMQ847" s="257"/>
      <c r="GMR847" s="257"/>
      <c r="GMS847" s="257"/>
      <c r="GMT847" s="257"/>
      <c r="GMU847" s="257"/>
      <c r="GMV847" s="257"/>
      <c r="GMW847" s="257"/>
      <c r="GMX847" s="257"/>
      <c r="GMY847" s="257"/>
      <c r="GMZ847" s="257"/>
      <c r="GNA847" s="257"/>
      <c r="GNB847" s="257"/>
      <c r="GNC847" s="257"/>
      <c r="GND847" s="257"/>
      <c r="GNE847" s="257"/>
      <c r="GNF847" s="257"/>
      <c r="GNG847" s="257"/>
      <c r="GNH847" s="257"/>
      <c r="GNI847" s="257"/>
      <c r="GNJ847" s="257"/>
      <c r="GNK847" s="257"/>
      <c r="GNL847" s="257"/>
      <c r="GNM847" s="257"/>
      <c r="GNN847" s="257"/>
      <c r="GNO847" s="257"/>
      <c r="GNP847" s="257"/>
      <c r="GNQ847" s="257"/>
      <c r="GNR847" s="257"/>
      <c r="GNS847" s="257"/>
      <c r="GNT847" s="257"/>
      <c r="GNU847" s="257"/>
      <c r="GNV847" s="257"/>
      <c r="GNW847" s="257"/>
      <c r="GNX847" s="257"/>
      <c r="GNY847" s="257"/>
      <c r="GNZ847" s="257"/>
      <c r="GOA847" s="257"/>
      <c r="GOB847" s="257"/>
      <c r="GOC847" s="257"/>
      <c r="GOD847" s="257"/>
      <c r="GOE847" s="257"/>
      <c r="GOF847" s="257"/>
      <c r="GOG847" s="257"/>
      <c r="GOH847" s="257"/>
      <c r="GOI847" s="257"/>
      <c r="GOJ847" s="257"/>
      <c r="GOK847" s="257"/>
      <c r="GOL847" s="257"/>
      <c r="GOM847" s="257"/>
      <c r="GON847" s="257"/>
      <c r="GOO847" s="257"/>
      <c r="GOP847" s="257"/>
      <c r="GOQ847" s="257"/>
      <c r="GOR847" s="257"/>
      <c r="GOS847" s="257"/>
      <c r="GOT847" s="257"/>
      <c r="GOU847" s="257"/>
      <c r="GOV847" s="257"/>
      <c r="GOW847" s="257"/>
      <c r="GOX847" s="257"/>
      <c r="GOY847" s="257"/>
      <c r="GOZ847" s="257"/>
      <c r="GPA847" s="257"/>
      <c r="GPB847" s="257"/>
      <c r="GPC847" s="257"/>
      <c r="GPD847" s="257"/>
      <c r="GPE847" s="257"/>
      <c r="GPF847" s="257"/>
      <c r="GPG847" s="257"/>
      <c r="GPH847" s="257"/>
      <c r="GPI847" s="257"/>
      <c r="GPJ847" s="257"/>
      <c r="GPK847" s="257"/>
      <c r="GPL847" s="257"/>
      <c r="GPM847" s="257"/>
      <c r="GPN847" s="257"/>
      <c r="GPO847" s="257"/>
      <c r="GPP847" s="257"/>
      <c r="GPQ847" s="257"/>
      <c r="GPR847" s="257"/>
      <c r="GPS847" s="257"/>
      <c r="GPT847" s="257"/>
      <c r="GPU847" s="257"/>
      <c r="GPV847" s="257"/>
      <c r="GPW847" s="257"/>
      <c r="GPX847" s="257"/>
      <c r="GPY847" s="257"/>
      <c r="GPZ847" s="257"/>
      <c r="GQA847" s="257"/>
      <c r="GQB847" s="257"/>
      <c r="GQC847" s="257"/>
      <c r="GQD847" s="257"/>
      <c r="GQE847" s="257"/>
      <c r="GQF847" s="257"/>
      <c r="GQG847" s="257"/>
      <c r="GQH847" s="257"/>
      <c r="GQI847" s="257"/>
      <c r="GQJ847" s="257"/>
      <c r="GQK847" s="257"/>
      <c r="GQL847" s="257"/>
      <c r="GQM847" s="257"/>
      <c r="GQN847" s="257"/>
      <c r="GQO847" s="257"/>
      <c r="GQP847" s="257"/>
      <c r="GQQ847" s="257"/>
      <c r="GQR847" s="257"/>
      <c r="GQS847" s="257"/>
      <c r="GQT847" s="257"/>
      <c r="GQU847" s="257"/>
      <c r="GQV847" s="257"/>
      <c r="GQW847" s="257"/>
      <c r="GQX847" s="257"/>
      <c r="GQY847" s="257"/>
      <c r="GQZ847" s="257"/>
      <c r="GRA847" s="257"/>
      <c r="GRB847" s="257"/>
      <c r="GRC847" s="257"/>
      <c r="GRD847" s="257"/>
      <c r="GRE847" s="257"/>
      <c r="GRF847" s="257"/>
      <c r="GRG847" s="257"/>
      <c r="GRH847" s="257"/>
      <c r="GRI847" s="257"/>
      <c r="GRJ847" s="257"/>
      <c r="GRK847" s="257"/>
      <c r="GRL847" s="257"/>
      <c r="GRM847" s="257"/>
      <c r="GRN847" s="257"/>
      <c r="GRO847" s="257"/>
      <c r="GRP847" s="257"/>
      <c r="GRQ847" s="257"/>
      <c r="GRR847" s="257"/>
      <c r="GRS847" s="257"/>
      <c r="GRT847" s="257"/>
      <c r="GRU847" s="257"/>
      <c r="GRV847" s="257"/>
      <c r="GRW847" s="257"/>
      <c r="GRX847" s="257"/>
      <c r="GRY847" s="257"/>
      <c r="GRZ847" s="257"/>
      <c r="GSA847" s="257"/>
      <c r="GSB847" s="257"/>
      <c r="GSC847" s="257"/>
      <c r="GSD847" s="257"/>
      <c r="GSE847" s="257"/>
      <c r="GSF847" s="257"/>
      <c r="GSG847" s="257"/>
      <c r="GSH847" s="257"/>
      <c r="GSI847" s="257"/>
      <c r="GSJ847" s="257"/>
      <c r="GSK847" s="257"/>
      <c r="GSL847" s="257"/>
      <c r="GSM847" s="257"/>
      <c r="GSN847" s="257"/>
      <c r="GSO847" s="257"/>
      <c r="GSP847" s="257"/>
      <c r="GSQ847" s="257"/>
      <c r="GSR847" s="257"/>
      <c r="GSS847" s="257"/>
      <c r="GST847" s="257"/>
      <c r="GSU847" s="257"/>
      <c r="GSV847" s="257"/>
      <c r="GSW847" s="257"/>
      <c r="GSX847" s="257"/>
      <c r="GSY847" s="257"/>
      <c r="GSZ847" s="257"/>
      <c r="GTA847" s="257"/>
      <c r="GTB847" s="257"/>
      <c r="GTC847" s="257"/>
      <c r="GTD847" s="257"/>
      <c r="GTE847" s="257"/>
      <c r="GTF847" s="257"/>
      <c r="GTG847" s="257"/>
      <c r="GTH847" s="257"/>
      <c r="GTI847" s="257"/>
      <c r="GTJ847" s="257"/>
      <c r="GTK847" s="257"/>
      <c r="GTL847" s="257"/>
      <c r="GTM847" s="257"/>
      <c r="GTN847" s="257"/>
      <c r="GTO847" s="257"/>
      <c r="GTP847" s="257"/>
      <c r="GTQ847" s="257"/>
      <c r="GTR847" s="257"/>
      <c r="GTS847" s="257"/>
      <c r="GTT847" s="257"/>
      <c r="GTU847" s="257"/>
      <c r="GTV847" s="257"/>
      <c r="GTW847" s="257"/>
      <c r="GTX847" s="257"/>
      <c r="GTY847" s="257"/>
      <c r="GTZ847" s="257"/>
      <c r="GUA847" s="257"/>
      <c r="GUB847" s="257"/>
      <c r="GUC847" s="257"/>
      <c r="GUD847" s="257"/>
      <c r="GUE847" s="257"/>
      <c r="GUF847" s="257"/>
      <c r="GUG847" s="257"/>
      <c r="GUH847" s="257"/>
      <c r="GUI847" s="257"/>
      <c r="GUJ847" s="257"/>
      <c r="GUK847" s="257"/>
      <c r="GUL847" s="257"/>
      <c r="GUM847" s="257"/>
      <c r="GUN847" s="257"/>
      <c r="GUO847" s="257"/>
      <c r="GUP847" s="257"/>
      <c r="GUQ847" s="257"/>
      <c r="GUR847" s="257"/>
      <c r="GUS847" s="257"/>
      <c r="GUT847" s="257"/>
      <c r="GUU847" s="257"/>
      <c r="GUV847" s="257"/>
      <c r="GUW847" s="257"/>
      <c r="GUX847" s="257"/>
      <c r="GUY847" s="257"/>
      <c r="GUZ847" s="257"/>
      <c r="GVA847" s="257"/>
      <c r="GVB847" s="257"/>
      <c r="GVC847" s="257"/>
      <c r="GVD847" s="257"/>
      <c r="GVE847" s="257"/>
      <c r="GVF847" s="257"/>
      <c r="GVG847" s="257"/>
      <c r="GVH847" s="257"/>
      <c r="GVI847" s="257"/>
      <c r="GVJ847" s="257"/>
      <c r="GVK847" s="257"/>
      <c r="GVL847" s="257"/>
      <c r="GVM847" s="257"/>
      <c r="GVN847" s="257"/>
      <c r="GVO847" s="257"/>
      <c r="GVP847" s="257"/>
      <c r="GVQ847" s="257"/>
      <c r="GVR847" s="257"/>
      <c r="GVS847" s="257"/>
      <c r="GVT847" s="257"/>
      <c r="GVU847" s="257"/>
      <c r="GVV847" s="257"/>
      <c r="GVW847" s="257"/>
      <c r="GVX847" s="257"/>
      <c r="GVY847" s="257"/>
      <c r="GVZ847" s="257"/>
      <c r="GWA847" s="257"/>
      <c r="GWB847" s="257"/>
      <c r="GWC847" s="257"/>
      <c r="GWD847" s="257"/>
      <c r="GWE847" s="257"/>
      <c r="GWF847" s="257"/>
      <c r="GWG847" s="257"/>
      <c r="GWH847" s="257"/>
      <c r="GWI847" s="257"/>
      <c r="GWJ847" s="257"/>
      <c r="GWK847" s="257"/>
      <c r="GWL847" s="257"/>
      <c r="GWM847" s="257"/>
      <c r="GWN847" s="257"/>
      <c r="GWO847" s="257"/>
      <c r="GWP847" s="257"/>
      <c r="GWQ847" s="257"/>
      <c r="GWR847" s="257"/>
      <c r="GWS847" s="257"/>
      <c r="GWT847" s="257"/>
      <c r="GWU847" s="257"/>
      <c r="GWV847" s="257"/>
      <c r="GWW847" s="257"/>
      <c r="GWX847" s="257"/>
      <c r="GWY847" s="257"/>
      <c r="GWZ847" s="257"/>
      <c r="GXA847" s="257"/>
      <c r="GXB847" s="257"/>
      <c r="GXC847" s="257"/>
      <c r="GXD847" s="257"/>
      <c r="GXE847" s="257"/>
      <c r="GXF847" s="257"/>
      <c r="GXG847" s="257"/>
      <c r="GXH847" s="257"/>
      <c r="GXI847" s="257"/>
      <c r="GXJ847" s="257"/>
      <c r="GXK847" s="257"/>
      <c r="GXL847" s="257"/>
      <c r="GXM847" s="257"/>
      <c r="GXN847" s="257"/>
      <c r="GXO847" s="257"/>
      <c r="GXP847" s="257"/>
      <c r="GXQ847" s="257"/>
      <c r="GXR847" s="257"/>
      <c r="GXS847" s="257"/>
      <c r="GXT847" s="257"/>
      <c r="GXU847" s="257"/>
      <c r="GXV847" s="257"/>
      <c r="GXW847" s="257"/>
      <c r="GXX847" s="257"/>
      <c r="GXY847" s="257"/>
      <c r="GXZ847" s="257"/>
      <c r="GYA847" s="257"/>
      <c r="GYB847" s="257"/>
      <c r="GYC847" s="257"/>
      <c r="GYD847" s="257"/>
      <c r="GYE847" s="257"/>
      <c r="GYF847" s="257"/>
      <c r="GYG847" s="257"/>
      <c r="GYH847" s="257"/>
      <c r="GYI847" s="257"/>
      <c r="GYJ847" s="257"/>
      <c r="GYK847" s="257"/>
      <c r="GYL847" s="257"/>
      <c r="GYM847" s="257"/>
      <c r="GYN847" s="257"/>
      <c r="GYO847" s="257"/>
      <c r="GYP847" s="257"/>
      <c r="GYQ847" s="257"/>
      <c r="GYR847" s="257"/>
      <c r="GYS847" s="257"/>
      <c r="GYT847" s="257"/>
      <c r="GYU847" s="257"/>
      <c r="GYV847" s="257"/>
      <c r="GYW847" s="257"/>
      <c r="GYX847" s="257"/>
      <c r="GYY847" s="257"/>
      <c r="GYZ847" s="257"/>
      <c r="GZA847" s="257"/>
      <c r="GZB847" s="257"/>
      <c r="GZC847" s="257"/>
      <c r="GZD847" s="257"/>
      <c r="GZE847" s="257"/>
      <c r="GZF847" s="257"/>
      <c r="GZG847" s="257"/>
      <c r="GZH847" s="257"/>
      <c r="GZI847" s="257"/>
      <c r="GZJ847" s="257"/>
      <c r="GZK847" s="257"/>
      <c r="GZL847" s="257"/>
      <c r="GZM847" s="257"/>
      <c r="GZN847" s="257"/>
      <c r="GZO847" s="257"/>
      <c r="GZP847" s="257"/>
      <c r="GZQ847" s="257"/>
      <c r="GZR847" s="257"/>
      <c r="GZS847" s="257"/>
      <c r="GZT847" s="257"/>
      <c r="GZU847" s="257"/>
      <c r="GZV847" s="257"/>
      <c r="GZW847" s="257"/>
      <c r="GZX847" s="257"/>
      <c r="GZY847" s="257"/>
      <c r="GZZ847" s="257"/>
      <c r="HAA847" s="257"/>
      <c r="HAB847" s="257"/>
      <c r="HAC847" s="257"/>
      <c r="HAD847" s="257"/>
      <c r="HAE847" s="257"/>
      <c r="HAF847" s="257"/>
      <c r="HAG847" s="257"/>
      <c r="HAH847" s="257"/>
      <c r="HAI847" s="257"/>
      <c r="HAJ847" s="257"/>
      <c r="HAK847" s="257"/>
      <c r="HAL847" s="257"/>
      <c r="HAM847" s="257"/>
      <c r="HAN847" s="257"/>
      <c r="HAO847" s="257"/>
      <c r="HAP847" s="257"/>
      <c r="HAQ847" s="257"/>
      <c r="HAR847" s="257"/>
      <c r="HAS847" s="257"/>
      <c r="HAT847" s="257"/>
      <c r="HAU847" s="257"/>
      <c r="HAV847" s="257"/>
      <c r="HAW847" s="257"/>
      <c r="HAX847" s="257"/>
      <c r="HAY847" s="257"/>
      <c r="HAZ847" s="257"/>
      <c r="HBA847" s="257"/>
      <c r="HBB847" s="257"/>
      <c r="HBC847" s="257"/>
      <c r="HBD847" s="257"/>
      <c r="HBE847" s="257"/>
      <c r="HBF847" s="257"/>
      <c r="HBG847" s="257"/>
      <c r="HBH847" s="257"/>
      <c r="HBI847" s="257"/>
      <c r="HBJ847" s="257"/>
      <c r="HBK847" s="257"/>
      <c r="HBL847" s="257"/>
      <c r="HBM847" s="257"/>
      <c r="HBN847" s="257"/>
      <c r="HBO847" s="257"/>
      <c r="HBP847" s="257"/>
      <c r="HBQ847" s="257"/>
      <c r="HBR847" s="257"/>
      <c r="HBS847" s="257"/>
      <c r="HBT847" s="257"/>
      <c r="HBU847" s="257"/>
      <c r="HBV847" s="257"/>
      <c r="HBW847" s="257"/>
      <c r="HBX847" s="257"/>
      <c r="HBY847" s="257"/>
      <c r="HBZ847" s="257"/>
      <c r="HCA847" s="257"/>
      <c r="HCB847" s="257"/>
      <c r="HCC847" s="257"/>
      <c r="HCD847" s="257"/>
      <c r="HCE847" s="257"/>
      <c r="HCF847" s="257"/>
      <c r="HCG847" s="257"/>
      <c r="HCH847" s="257"/>
      <c r="HCI847" s="257"/>
      <c r="HCJ847" s="257"/>
      <c r="HCK847" s="257"/>
      <c r="HCL847" s="257"/>
      <c r="HCM847" s="257"/>
      <c r="HCN847" s="257"/>
      <c r="HCO847" s="257"/>
      <c r="HCP847" s="257"/>
      <c r="HCQ847" s="257"/>
      <c r="HCR847" s="257"/>
      <c r="HCS847" s="257"/>
      <c r="HCT847" s="257"/>
      <c r="HCU847" s="257"/>
      <c r="HCV847" s="257"/>
      <c r="HCW847" s="257"/>
      <c r="HCX847" s="257"/>
      <c r="HCY847" s="257"/>
      <c r="HCZ847" s="257"/>
      <c r="HDA847" s="257"/>
      <c r="HDB847" s="257"/>
      <c r="HDC847" s="257"/>
      <c r="HDD847" s="257"/>
      <c r="HDE847" s="257"/>
      <c r="HDF847" s="257"/>
      <c r="HDG847" s="257"/>
      <c r="HDH847" s="257"/>
      <c r="HDI847" s="257"/>
      <c r="HDJ847" s="257"/>
      <c r="HDK847" s="257"/>
      <c r="HDL847" s="257"/>
      <c r="HDM847" s="257"/>
      <c r="HDN847" s="257"/>
      <c r="HDO847" s="257"/>
      <c r="HDP847" s="257"/>
      <c r="HDQ847" s="257"/>
      <c r="HDR847" s="257"/>
      <c r="HDS847" s="257"/>
      <c r="HDT847" s="257"/>
      <c r="HDU847" s="257"/>
      <c r="HDV847" s="257"/>
      <c r="HDW847" s="257"/>
      <c r="HDX847" s="257"/>
      <c r="HDY847" s="257"/>
      <c r="HDZ847" s="257"/>
      <c r="HEA847" s="257"/>
      <c r="HEB847" s="257"/>
      <c r="HEC847" s="257"/>
      <c r="HED847" s="257"/>
      <c r="HEE847" s="257"/>
      <c r="HEF847" s="257"/>
      <c r="HEG847" s="257"/>
      <c r="HEH847" s="257"/>
      <c r="HEI847" s="257"/>
      <c r="HEJ847" s="257"/>
      <c r="HEK847" s="257"/>
      <c r="HEL847" s="257"/>
      <c r="HEM847" s="257"/>
      <c r="HEN847" s="257"/>
      <c r="HEO847" s="257"/>
      <c r="HEP847" s="257"/>
      <c r="HEQ847" s="257"/>
      <c r="HER847" s="257"/>
      <c r="HES847" s="257"/>
      <c r="HET847" s="257"/>
      <c r="HEU847" s="257"/>
      <c r="HEV847" s="257"/>
      <c r="HEW847" s="257"/>
      <c r="HEX847" s="257"/>
      <c r="HEY847" s="257"/>
      <c r="HEZ847" s="257"/>
      <c r="HFA847" s="257"/>
      <c r="HFB847" s="257"/>
      <c r="HFC847" s="257"/>
      <c r="HFD847" s="257"/>
      <c r="HFE847" s="257"/>
      <c r="HFF847" s="257"/>
      <c r="HFG847" s="257"/>
      <c r="HFH847" s="257"/>
      <c r="HFI847" s="257"/>
      <c r="HFJ847" s="257"/>
      <c r="HFK847" s="257"/>
      <c r="HFL847" s="257"/>
      <c r="HFM847" s="257"/>
      <c r="HFN847" s="257"/>
      <c r="HFO847" s="257"/>
      <c r="HFP847" s="257"/>
      <c r="HFQ847" s="257"/>
      <c r="HFR847" s="257"/>
      <c r="HFS847" s="257"/>
      <c r="HFT847" s="257"/>
      <c r="HFU847" s="257"/>
      <c r="HFV847" s="257"/>
      <c r="HFW847" s="257"/>
      <c r="HFX847" s="257"/>
      <c r="HFY847" s="257"/>
      <c r="HFZ847" s="257"/>
      <c r="HGA847" s="257"/>
      <c r="HGB847" s="257"/>
      <c r="HGC847" s="257"/>
      <c r="HGD847" s="257"/>
      <c r="HGE847" s="257"/>
      <c r="HGF847" s="257"/>
      <c r="HGG847" s="257"/>
      <c r="HGH847" s="257"/>
      <c r="HGI847" s="257"/>
      <c r="HGJ847" s="257"/>
      <c r="HGK847" s="257"/>
      <c r="HGL847" s="257"/>
      <c r="HGM847" s="257"/>
      <c r="HGN847" s="257"/>
      <c r="HGO847" s="257"/>
      <c r="HGP847" s="257"/>
      <c r="HGQ847" s="257"/>
      <c r="HGR847" s="257"/>
      <c r="HGS847" s="257"/>
      <c r="HGT847" s="257"/>
      <c r="HGU847" s="257"/>
      <c r="HGV847" s="257"/>
      <c r="HGW847" s="257"/>
      <c r="HGX847" s="257"/>
      <c r="HGY847" s="257"/>
      <c r="HGZ847" s="257"/>
      <c r="HHA847" s="257"/>
      <c r="HHB847" s="257"/>
      <c r="HHC847" s="257"/>
      <c r="HHD847" s="257"/>
      <c r="HHE847" s="257"/>
      <c r="HHF847" s="257"/>
      <c r="HHG847" s="257"/>
      <c r="HHH847" s="257"/>
      <c r="HHI847" s="257"/>
      <c r="HHJ847" s="257"/>
      <c r="HHK847" s="257"/>
      <c r="HHL847" s="257"/>
      <c r="HHM847" s="257"/>
      <c r="HHN847" s="257"/>
      <c r="HHO847" s="257"/>
      <c r="HHP847" s="257"/>
      <c r="HHQ847" s="257"/>
      <c r="HHR847" s="257"/>
      <c r="HHS847" s="257"/>
      <c r="HHT847" s="257"/>
      <c r="HHU847" s="257"/>
      <c r="HHV847" s="257"/>
      <c r="HHW847" s="257"/>
      <c r="HHX847" s="257"/>
      <c r="HHY847" s="257"/>
      <c r="HHZ847" s="257"/>
      <c r="HIA847" s="257"/>
      <c r="HIB847" s="257"/>
      <c r="HIC847" s="257"/>
      <c r="HID847" s="257"/>
      <c r="HIE847" s="257"/>
      <c r="HIF847" s="257"/>
      <c r="HIG847" s="257"/>
      <c r="HIH847" s="257"/>
      <c r="HII847" s="257"/>
      <c r="HIJ847" s="257"/>
      <c r="HIK847" s="257"/>
      <c r="HIL847" s="257"/>
      <c r="HIM847" s="257"/>
      <c r="HIN847" s="257"/>
      <c r="HIO847" s="257"/>
      <c r="HIP847" s="257"/>
      <c r="HIQ847" s="257"/>
      <c r="HIR847" s="257"/>
      <c r="HIS847" s="257"/>
      <c r="HIT847" s="257"/>
      <c r="HIU847" s="257"/>
      <c r="HIV847" s="257"/>
      <c r="HIW847" s="257"/>
      <c r="HIX847" s="257"/>
      <c r="HIY847" s="257"/>
      <c r="HIZ847" s="257"/>
      <c r="HJA847" s="257"/>
      <c r="HJB847" s="257"/>
      <c r="HJC847" s="257"/>
      <c r="HJD847" s="257"/>
      <c r="HJE847" s="257"/>
      <c r="HJF847" s="257"/>
      <c r="HJG847" s="257"/>
      <c r="HJH847" s="257"/>
      <c r="HJI847" s="257"/>
      <c r="HJJ847" s="257"/>
      <c r="HJK847" s="257"/>
      <c r="HJL847" s="257"/>
      <c r="HJM847" s="257"/>
      <c r="HJN847" s="257"/>
      <c r="HJO847" s="257"/>
      <c r="HJP847" s="257"/>
      <c r="HJQ847" s="257"/>
      <c r="HJR847" s="257"/>
      <c r="HJS847" s="257"/>
      <c r="HJT847" s="257"/>
      <c r="HJU847" s="257"/>
      <c r="HJV847" s="257"/>
      <c r="HJW847" s="257"/>
      <c r="HJX847" s="257"/>
      <c r="HJY847" s="257"/>
      <c r="HJZ847" s="257"/>
      <c r="HKA847" s="257"/>
      <c r="HKB847" s="257"/>
      <c r="HKC847" s="257"/>
      <c r="HKD847" s="257"/>
      <c r="HKE847" s="257"/>
      <c r="HKF847" s="257"/>
      <c r="HKG847" s="257"/>
      <c r="HKH847" s="257"/>
      <c r="HKI847" s="257"/>
      <c r="HKJ847" s="257"/>
      <c r="HKK847" s="257"/>
      <c r="HKL847" s="257"/>
      <c r="HKM847" s="257"/>
      <c r="HKN847" s="257"/>
      <c r="HKO847" s="257"/>
      <c r="HKP847" s="257"/>
      <c r="HKQ847" s="257"/>
      <c r="HKR847" s="257"/>
      <c r="HKS847" s="257"/>
      <c r="HKT847" s="257"/>
      <c r="HKU847" s="257"/>
      <c r="HKV847" s="257"/>
      <c r="HKW847" s="257"/>
      <c r="HKX847" s="257"/>
      <c r="HKY847" s="257"/>
      <c r="HKZ847" s="257"/>
      <c r="HLA847" s="257"/>
      <c r="HLB847" s="257"/>
      <c r="HLC847" s="257"/>
      <c r="HLD847" s="257"/>
      <c r="HLE847" s="257"/>
      <c r="HLF847" s="257"/>
      <c r="HLG847" s="257"/>
      <c r="HLH847" s="257"/>
      <c r="HLI847" s="257"/>
      <c r="HLJ847" s="257"/>
      <c r="HLK847" s="257"/>
      <c r="HLL847" s="257"/>
      <c r="HLM847" s="257"/>
      <c r="HLN847" s="257"/>
      <c r="HLO847" s="257"/>
      <c r="HLP847" s="257"/>
      <c r="HLQ847" s="257"/>
      <c r="HLR847" s="257"/>
      <c r="HLS847" s="257"/>
      <c r="HLT847" s="257"/>
      <c r="HLU847" s="257"/>
      <c r="HLV847" s="257"/>
      <c r="HLW847" s="257"/>
      <c r="HLX847" s="257"/>
      <c r="HLY847" s="257"/>
      <c r="HLZ847" s="257"/>
      <c r="HMA847" s="257"/>
      <c r="HMB847" s="257"/>
      <c r="HMC847" s="257"/>
      <c r="HMD847" s="257"/>
      <c r="HME847" s="257"/>
      <c r="HMF847" s="257"/>
      <c r="HMG847" s="257"/>
      <c r="HMH847" s="257"/>
      <c r="HMI847" s="257"/>
      <c r="HMJ847" s="257"/>
      <c r="HMK847" s="257"/>
      <c r="HML847" s="257"/>
      <c r="HMM847" s="257"/>
      <c r="HMN847" s="257"/>
      <c r="HMO847" s="257"/>
      <c r="HMP847" s="257"/>
      <c r="HMQ847" s="257"/>
      <c r="HMR847" s="257"/>
      <c r="HMS847" s="257"/>
      <c r="HMT847" s="257"/>
      <c r="HMU847" s="257"/>
      <c r="HMV847" s="257"/>
      <c r="HMW847" s="257"/>
      <c r="HMX847" s="257"/>
      <c r="HMY847" s="257"/>
      <c r="HMZ847" s="257"/>
      <c r="HNA847" s="257"/>
      <c r="HNB847" s="257"/>
      <c r="HNC847" s="257"/>
      <c r="HND847" s="257"/>
      <c r="HNE847" s="257"/>
      <c r="HNF847" s="257"/>
      <c r="HNG847" s="257"/>
      <c r="HNH847" s="257"/>
      <c r="HNI847" s="257"/>
      <c r="HNJ847" s="257"/>
      <c r="HNK847" s="257"/>
      <c r="HNL847" s="257"/>
      <c r="HNM847" s="257"/>
      <c r="HNN847" s="257"/>
      <c r="HNO847" s="257"/>
      <c r="HNP847" s="257"/>
      <c r="HNQ847" s="257"/>
      <c r="HNR847" s="257"/>
      <c r="HNS847" s="257"/>
      <c r="HNT847" s="257"/>
      <c r="HNU847" s="257"/>
      <c r="HNV847" s="257"/>
      <c r="HNW847" s="257"/>
      <c r="HNX847" s="257"/>
      <c r="HNY847" s="257"/>
      <c r="HNZ847" s="257"/>
      <c r="HOA847" s="257"/>
      <c r="HOB847" s="257"/>
      <c r="HOC847" s="257"/>
      <c r="HOD847" s="257"/>
      <c r="HOE847" s="257"/>
      <c r="HOF847" s="257"/>
      <c r="HOG847" s="257"/>
      <c r="HOH847" s="257"/>
      <c r="HOI847" s="257"/>
      <c r="HOJ847" s="257"/>
      <c r="HOK847" s="257"/>
      <c r="HOL847" s="257"/>
      <c r="HOM847" s="257"/>
      <c r="HON847" s="257"/>
      <c r="HOO847" s="257"/>
      <c r="HOP847" s="257"/>
      <c r="HOQ847" s="257"/>
      <c r="HOR847" s="257"/>
      <c r="HOS847" s="257"/>
      <c r="HOT847" s="257"/>
      <c r="HOU847" s="257"/>
      <c r="HOV847" s="257"/>
      <c r="HOW847" s="257"/>
      <c r="HOX847" s="257"/>
      <c r="HOY847" s="257"/>
      <c r="HOZ847" s="257"/>
      <c r="HPA847" s="257"/>
      <c r="HPB847" s="257"/>
      <c r="HPC847" s="257"/>
      <c r="HPD847" s="257"/>
      <c r="HPE847" s="257"/>
      <c r="HPF847" s="257"/>
      <c r="HPG847" s="257"/>
      <c r="HPH847" s="257"/>
      <c r="HPI847" s="257"/>
      <c r="HPJ847" s="257"/>
      <c r="HPK847" s="257"/>
      <c r="HPL847" s="257"/>
      <c r="HPM847" s="257"/>
      <c r="HPN847" s="257"/>
      <c r="HPO847" s="257"/>
      <c r="HPP847" s="257"/>
      <c r="HPQ847" s="257"/>
      <c r="HPR847" s="257"/>
      <c r="HPS847" s="257"/>
      <c r="HPT847" s="257"/>
      <c r="HPU847" s="257"/>
      <c r="HPV847" s="257"/>
      <c r="HPW847" s="257"/>
      <c r="HPX847" s="257"/>
      <c r="HPY847" s="257"/>
      <c r="HPZ847" s="257"/>
      <c r="HQA847" s="257"/>
      <c r="HQB847" s="257"/>
      <c r="HQC847" s="257"/>
      <c r="HQD847" s="257"/>
      <c r="HQE847" s="257"/>
      <c r="HQF847" s="257"/>
      <c r="HQG847" s="257"/>
      <c r="HQH847" s="257"/>
      <c r="HQI847" s="257"/>
      <c r="HQJ847" s="257"/>
      <c r="HQK847" s="257"/>
      <c r="HQL847" s="257"/>
      <c r="HQM847" s="257"/>
      <c r="HQN847" s="257"/>
      <c r="HQO847" s="257"/>
      <c r="HQP847" s="257"/>
      <c r="HQQ847" s="257"/>
      <c r="HQR847" s="257"/>
      <c r="HQS847" s="257"/>
      <c r="HQT847" s="257"/>
      <c r="HQU847" s="257"/>
      <c r="HQV847" s="257"/>
      <c r="HQW847" s="257"/>
      <c r="HQX847" s="257"/>
      <c r="HQY847" s="257"/>
      <c r="HQZ847" s="257"/>
      <c r="HRA847" s="257"/>
      <c r="HRB847" s="257"/>
      <c r="HRC847" s="257"/>
      <c r="HRD847" s="257"/>
      <c r="HRE847" s="257"/>
      <c r="HRF847" s="257"/>
      <c r="HRG847" s="257"/>
      <c r="HRH847" s="257"/>
      <c r="HRI847" s="257"/>
      <c r="HRJ847" s="257"/>
      <c r="HRK847" s="257"/>
      <c r="HRL847" s="257"/>
      <c r="HRM847" s="257"/>
      <c r="HRN847" s="257"/>
      <c r="HRO847" s="257"/>
      <c r="HRP847" s="257"/>
      <c r="HRQ847" s="257"/>
      <c r="HRR847" s="257"/>
      <c r="HRS847" s="257"/>
      <c r="HRT847" s="257"/>
      <c r="HRU847" s="257"/>
      <c r="HRV847" s="257"/>
      <c r="HRW847" s="257"/>
      <c r="HRX847" s="257"/>
      <c r="HRY847" s="257"/>
      <c r="HRZ847" s="257"/>
      <c r="HSA847" s="257"/>
      <c r="HSB847" s="257"/>
      <c r="HSC847" s="257"/>
      <c r="HSD847" s="257"/>
      <c r="HSE847" s="257"/>
      <c r="HSF847" s="257"/>
      <c r="HSG847" s="257"/>
      <c r="HSH847" s="257"/>
      <c r="HSI847" s="257"/>
      <c r="HSJ847" s="257"/>
      <c r="HSK847" s="257"/>
      <c r="HSL847" s="257"/>
      <c r="HSM847" s="257"/>
      <c r="HSN847" s="257"/>
      <c r="HSO847" s="257"/>
      <c r="HSP847" s="257"/>
      <c r="HSQ847" s="257"/>
      <c r="HSR847" s="257"/>
      <c r="HSS847" s="257"/>
      <c r="HST847" s="257"/>
      <c r="HSU847" s="257"/>
      <c r="HSV847" s="257"/>
      <c r="HSW847" s="257"/>
      <c r="HSX847" s="257"/>
      <c r="HSY847" s="257"/>
      <c r="HSZ847" s="257"/>
      <c r="HTA847" s="257"/>
      <c r="HTB847" s="257"/>
      <c r="HTC847" s="257"/>
      <c r="HTD847" s="257"/>
      <c r="HTE847" s="257"/>
      <c r="HTF847" s="257"/>
      <c r="HTG847" s="257"/>
      <c r="HTH847" s="257"/>
      <c r="HTI847" s="257"/>
      <c r="HTJ847" s="257"/>
      <c r="HTK847" s="257"/>
      <c r="HTL847" s="257"/>
      <c r="HTM847" s="257"/>
      <c r="HTN847" s="257"/>
      <c r="HTO847" s="257"/>
      <c r="HTP847" s="257"/>
      <c r="HTQ847" s="257"/>
      <c r="HTR847" s="257"/>
      <c r="HTS847" s="257"/>
      <c r="HTT847" s="257"/>
      <c r="HTU847" s="257"/>
      <c r="HTV847" s="257"/>
      <c r="HTW847" s="257"/>
      <c r="HTX847" s="257"/>
      <c r="HTY847" s="257"/>
      <c r="HTZ847" s="257"/>
      <c r="HUA847" s="257"/>
      <c r="HUB847" s="257"/>
      <c r="HUC847" s="257"/>
      <c r="HUD847" s="257"/>
      <c r="HUE847" s="257"/>
      <c r="HUF847" s="257"/>
      <c r="HUG847" s="257"/>
      <c r="HUH847" s="257"/>
      <c r="HUI847" s="257"/>
      <c r="HUJ847" s="257"/>
      <c r="HUK847" s="257"/>
      <c r="HUL847" s="257"/>
      <c r="HUM847" s="257"/>
      <c r="HUN847" s="257"/>
      <c r="HUO847" s="257"/>
      <c r="HUP847" s="257"/>
      <c r="HUQ847" s="257"/>
      <c r="HUR847" s="257"/>
      <c r="HUS847" s="257"/>
      <c r="HUT847" s="257"/>
      <c r="HUU847" s="257"/>
      <c r="HUV847" s="257"/>
      <c r="HUW847" s="257"/>
      <c r="HUX847" s="257"/>
      <c r="HUY847" s="257"/>
      <c r="HUZ847" s="257"/>
      <c r="HVA847" s="257"/>
      <c r="HVB847" s="257"/>
      <c r="HVC847" s="257"/>
      <c r="HVD847" s="257"/>
      <c r="HVE847" s="257"/>
      <c r="HVF847" s="257"/>
      <c r="HVG847" s="257"/>
      <c r="HVH847" s="257"/>
      <c r="HVI847" s="257"/>
      <c r="HVJ847" s="257"/>
      <c r="HVK847" s="257"/>
      <c r="HVL847" s="257"/>
      <c r="HVM847" s="257"/>
      <c r="HVN847" s="257"/>
      <c r="HVO847" s="257"/>
      <c r="HVP847" s="257"/>
      <c r="HVQ847" s="257"/>
      <c r="HVR847" s="257"/>
      <c r="HVS847" s="257"/>
      <c r="HVT847" s="257"/>
      <c r="HVU847" s="257"/>
      <c r="HVV847" s="257"/>
      <c r="HVW847" s="257"/>
      <c r="HVX847" s="257"/>
      <c r="HVY847" s="257"/>
      <c r="HVZ847" s="257"/>
      <c r="HWA847" s="257"/>
      <c r="HWB847" s="257"/>
      <c r="HWC847" s="257"/>
      <c r="HWD847" s="257"/>
      <c r="HWE847" s="257"/>
      <c r="HWF847" s="257"/>
      <c r="HWG847" s="257"/>
      <c r="HWH847" s="257"/>
      <c r="HWI847" s="257"/>
      <c r="HWJ847" s="257"/>
      <c r="HWK847" s="257"/>
      <c r="HWL847" s="257"/>
      <c r="HWM847" s="257"/>
      <c r="HWN847" s="257"/>
      <c r="HWO847" s="257"/>
      <c r="HWP847" s="257"/>
      <c r="HWQ847" s="257"/>
      <c r="HWR847" s="257"/>
      <c r="HWS847" s="257"/>
      <c r="HWT847" s="257"/>
      <c r="HWU847" s="257"/>
      <c r="HWV847" s="257"/>
      <c r="HWW847" s="257"/>
      <c r="HWX847" s="257"/>
      <c r="HWY847" s="257"/>
      <c r="HWZ847" s="257"/>
      <c r="HXA847" s="257"/>
      <c r="HXB847" s="257"/>
      <c r="HXC847" s="257"/>
      <c r="HXD847" s="257"/>
      <c r="HXE847" s="257"/>
      <c r="HXF847" s="257"/>
      <c r="HXG847" s="257"/>
      <c r="HXH847" s="257"/>
      <c r="HXI847" s="257"/>
      <c r="HXJ847" s="257"/>
      <c r="HXK847" s="257"/>
      <c r="HXL847" s="257"/>
      <c r="HXM847" s="257"/>
      <c r="HXN847" s="257"/>
      <c r="HXO847" s="257"/>
      <c r="HXP847" s="257"/>
      <c r="HXQ847" s="257"/>
      <c r="HXR847" s="257"/>
      <c r="HXS847" s="257"/>
      <c r="HXT847" s="257"/>
      <c r="HXU847" s="257"/>
      <c r="HXV847" s="257"/>
      <c r="HXW847" s="257"/>
      <c r="HXX847" s="257"/>
      <c r="HXY847" s="257"/>
      <c r="HXZ847" s="257"/>
      <c r="HYA847" s="257"/>
      <c r="HYB847" s="257"/>
      <c r="HYC847" s="257"/>
      <c r="HYD847" s="257"/>
      <c r="HYE847" s="257"/>
      <c r="HYF847" s="257"/>
      <c r="HYG847" s="257"/>
      <c r="HYH847" s="257"/>
      <c r="HYI847" s="257"/>
      <c r="HYJ847" s="257"/>
      <c r="HYK847" s="257"/>
      <c r="HYL847" s="257"/>
      <c r="HYM847" s="257"/>
      <c r="HYN847" s="257"/>
      <c r="HYO847" s="257"/>
      <c r="HYP847" s="257"/>
      <c r="HYQ847" s="257"/>
      <c r="HYR847" s="257"/>
      <c r="HYS847" s="257"/>
      <c r="HYT847" s="257"/>
      <c r="HYU847" s="257"/>
      <c r="HYV847" s="257"/>
      <c r="HYW847" s="257"/>
      <c r="HYX847" s="257"/>
      <c r="HYY847" s="257"/>
      <c r="HYZ847" s="257"/>
      <c r="HZA847" s="257"/>
      <c r="HZB847" s="257"/>
      <c r="HZC847" s="257"/>
      <c r="HZD847" s="257"/>
      <c r="HZE847" s="257"/>
      <c r="HZF847" s="257"/>
      <c r="HZG847" s="257"/>
      <c r="HZH847" s="257"/>
      <c r="HZI847" s="257"/>
      <c r="HZJ847" s="257"/>
      <c r="HZK847" s="257"/>
      <c r="HZL847" s="257"/>
      <c r="HZM847" s="257"/>
      <c r="HZN847" s="257"/>
      <c r="HZO847" s="257"/>
      <c r="HZP847" s="257"/>
      <c r="HZQ847" s="257"/>
      <c r="HZR847" s="257"/>
      <c r="HZS847" s="257"/>
      <c r="HZT847" s="257"/>
      <c r="HZU847" s="257"/>
      <c r="HZV847" s="257"/>
      <c r="HZW847" s="257"/>
      <c r="HZX847" s="257"/>
      <c r="HZY847" s="257"/>
      <c r="HZZ847" s="257"/>
      <c r="IAA847" s="257"/>
      <c r="IAB847" s="257"/>
      <c r="IAC847" s="257"/>
      <c r="IAD847" s="257"/>
      <c r="IAE847" s="257"/>
      <c r="IAF847" s="257"/>
      <c r="IAG847" s="257"/>
      <c r="IAH847" s="257"/>
      <c r="IAI847" s="257"/>
      <c r="IAJ847" s="257"/>
      <c r="IAK847" s="257"/>
      <c r="IAL847" s="257"/>
      <c r="IAM847" s="257"/>
      <c r="IAN847" s="257"/>
      <c r="IAO847" s="257"/>
      <c r="IAP847" s="257"/>
      <c r="IAQ847" s="257"/>
      <c r="IAR847" s="257"/>
      <c r="IAS847" s="257"/>
      <c r="IAT847" s="257"/>
      <c r="IAU847" s="257"/>
      <c r="IAV847" s="257"/>
      <c r="IAW847" s="257"/>
      <c r="IAX847" s="257"/>
      <c r="IAY847" s="257"/>
      <c r="IAZ847" s="257"/>
      <c r="IBA847" s="257"/>
      <c r="IBB847" s="257"/>
      <c r="IBC847" s="257"/>
      <c r="IBD847" s="257"/>
      <c r="IBE847" s="257"/>
      <c r="IBF847" s="257"/>
      <c r="IBG847" s="257"/>
      <c r="IBH847" s="257"/>
      <c r="IBI847" s="257"/>
      <c r="IBJ847" s="257"/>
      <c r="IBK847" s="257"/>
      <c r="IBL847" s="257"/>
      <c r="IBM847" s="257"/>
      <c r="IBN847" s="257"/>
      <c r="IBO847" s="257"/>
      <c r="IBP847" s="257"/>
      <c r="IBQ847" s="257"/>
      <c r="IBR847" s="257"/>
      <c r="IBS847" s="257"/>
      <c r="IBT847" s="257"/>
      <c r="IBU847" s="257"/>
      <c r="IBV847" s="257"/>
      <c r="IBW847" s="257"/>
      <c r="IBX847" s="257"/>
      <c r="IBY847" s="257"/>
      <c r="IBZ847" s="257"/>
      <c r="ICA847" s="257"/>
      <c r="ICB847" s="257"/>
      <c r="ICC847" s="257"/>
      <c r="ICD847" s="257"/>
      <c r="ICE847" s="257"/>
      <c r="ICF847" s="257"/>
      <c r="ICG847" s="257"/>
      <c r="ICH847" s="257"/>
      <c r="ICI847" s="257"/>
      <c r="ICJ847" s="257"/>
      <c r="ICK847" s="257"/>
      <c r="ICL847" s="257"/>
      <c r="ICM847" s="257"/>
      <c r="ICN847" s="257"/>
      <c r="ICO847" s="257"/>
      <c r="ICP847" s="257"/>
      <c r="ICQ847" s="257"/>
      <c r="ICR847" s="257"/>
      <c r="ICS847" s="257"/>
      <c r="ICT847" s="257"/>
      <c r="ICU847" s="257"/>
      <c r="ICV847" s="257"/>
      <c r="ICW847" s="257"/>
      <c r="ICX847" s="257"/>
      <c r="ICY847" s="257"/>
      <c r="ICZ847" s="257"/>
      <c r="IDA847" s="257"/>
      <c r="IDB847" s="257"/>
      <c r="IDC847" s="257"/>
      <c r="IDD847" s="257"/>
      <c r="IDE847" s="257"/>
      <c r="IDF847" s="257"/>
      <c r="IDG847" s="257"/>
      <c r="IDH847" s="257"/>
      <c r="IDI847" s="257"/>
      <c r="IDJ847" s="257"/>
      <c r="IDK847" s="257"/>
      <c r="IDL847" s="257"/>
      <c r="IDM847" s="257"/>
      <c r="IDN847" s="257"/>
      <c r="IDO847" s="257"/>
      <c r="IDP847" s="257"/>
      <c r="IDQ847" s="257"/>
      <c r="IDR847" s="257"/>
      <c r="IDS847" s="257"/>
      <c r="IDT847" s="257"/>
      <c r="IDU847" s="257"/>
      <c r="IDV847" s="257"/>
      <c r="IDW847" s="257"/>
      <c r="IDX847" s="257"/>
      <c r="IDY847" s="257"/>
      <c r="IDZ847" s="257"/>
      <c r="IEA847" s="257"/>
      <c r="IEB847" s="257"/>
      <c r="IEC847" s="257"/>
      <c r="IED847" s="257"/>
      <c r="IEE847" s="257"/>
      <c r="IEF847" s="257"/>
      <c r="IEG847" s="257"/>
      <c r="IEH847" s="257"/>
      <c r="IEI847" s="257"/>
      <c r="IEJ847" s="257"/>
      <c r="IEK847" s="257"/>
      <c r="IEL847" s="257"/>
      <c r="IEM847" s="257"/>
      <c r="IEN847" s="257"/>
      <c r="IEO847" s="257"/>
      <c r="IEP847" s="257"/>
      <c r="IEQ847" s="257"/>
      <c r="IER847" s="257"/>
      <c r="IES847" s="257"/>
      <c r="IET847" s="257"/>
      <c r="IEU847" s="257"/>
      <c r="IEV847" s="257"/>
      <c r="IEW847" s="257"/>
      <c r="IEX847" s="257"/>
      <c r="IEY847" s="257"/>
      <c r="IEZ847" s="257"/>
      <c r="IFA847" s="257"/>
      <c r="IFB847" s="257"/>
      <c r="IFC847" s="257"/>
      <c r="IFD847" s="257"/>
      <c r="IFE847" s="257"/>
      <c r="IFF847" s="257"/>
      <c r="IFG847" s="257"/>
      <c r="IFH847" s="257"/>
      <c r="IFI847" s="257"/>
      <c r="IFJ847" s="257"/>
      <c r="IFK847" s="257"/>
      <c r="IFL847" s="257"/>
      <c r="IFM847" s="257"/>
      <c r="IFN847" s="257"/>
      <c r="IFO847" s="257"/>
      <c r="IFP847" s="257"/>
      <c r="IFQ847" s="257"/>
      <c r="IFR847" s="257"/>
      <c r="IFS847" s="257"/>
      <c r="IFT847" s="257"/>
      <c r="IFU847" s="257"/>
      <c r="IFV847" s="257"/>
      <c r="IFW847" s="257"/>
      <c r="IFX847" s="257"/>
      <c r="IFY847" s="257"/>
      <c r="IFZ847" s="257"/>
      <c r="IGA847" s="257"/>
      <c r="IGB847" s="257"/>
      <c r="IGC847" s="257"/>
      <c r="IGD847" s="257"/>
      <c r="IGE847" s="257"/>
      <c r="IGF847" s="257"/>
      <c r="IGG847" s="257"/>
      <c r="IGH847" s="257"/>
      <c r="IGI847" s="257"/>
      <c r="IGJ847" s="257"/>
      <c r="IGK847" s="257"/>
      <c r="IGL847" s="257"/>
      <c r="IGM847" s="257"/>
      <c r="IGN847" s="257"/>
      <c r="IGO847" s="257"/>
      <c r="IGP847" s="257"/>
      <c r="IGQ847" s="257"/>
      <c r="IGR847" s="257"/>
      <c r="IGS847" s="257"/>
      <c r="IGT847" s="257"/>
      <c r="IGU847" s="257"/>
      <c r="IGV847" s="257"/>
      <c r="IGW847" s="257"/>
      <c r="IGX847" s="257"/>
      <c r="IGY847" s="257"/>
      <c r="IGZ847" s="257"/>
      <c r="IHA847" s="257"/>
      <c r="IHB847" s="257"/>
      <c r="IHC847" s="257"/>
      <c r="IHD847" s="257"/>
      <c r="IHE847" s="257"/>
      <c r="IHF847" s="257"/>
      <c r="IHG847" s="257"/>
      <c r="IHH847" s="257"/>
      <c r="IHI847" s="257"/>
      <c r="IHJ847" s="257"/>
      <c r="IHK847" s="257"/>
      <c r="IHL847" s="257"/>
      <c r="IHM847" s="257"/>
      <c r="IHN847" s="257"/>
      <c r="IHO847" s="257"/>
      <c r="IHP847" s="257"/>
      <c r="IHQ847" s="257"/>
      <c r="IHR847" s="257"/>
      <c r="IHS847" s="257"/>
      <c r="IHT847" s="257"/>
      <c r="IHU847" s="257"/>
      <c r="IHV847" s="257"/>
      <c r="IHW847" s="257"/>
      <c r="IHX847" s="257"/>
      <c r="IHY847" s="257"/>
      <c r="IHZ847" s="257"/>
      <c r="IIA847" s="257"/>
      <c r="IIB847" s="257"/>
      <c r="IIC847" s="257"/>
      <c r="IID847" s="257"/>
      <c r="IIE847" s="257"/>
      <c r="IIF847" s="257"/>
      <c r="IIG847" s="257"/>
      <c r="IIH847" s="257"/>
      <c r="III847" s="257"/>
      <c r="IIJ847" s="257"/>
      <c r="IIK847" s="257"/>
      <c r="IIL847" s="257"/>
      <c r="IIM847" s="257"/>
      <c r="IIN847" s="257"/>
      <c r="IIO847" s="257"/>
      <c r="IIP847" s="257"/>
      <c r="IIQ847" s="257"/>
      <c r="IIR847" s="257"/>
      <c r="IIS847" s="257"/>
      <c r="IIT847" s="257"/>
      <c r="IIU847" s="257"/>
      <c r="IIV847" s="257"/>
      <c r="IIW847" s="257"/>
      <c r="IIX847" s="257"/>
      <c r="IIY847" s="257"/>
      <c r="IIZ847" s="257"/>
      <c r="IJA847" s="257"/>
      <c r="IJB847" s="257"/>
      <c r="IJC847" s="257"/>
      <c r="IJD847" s="257"/>
      <c r="IJE847" s="257"/>
      <c r="IJF847" s="257"/>
      <c r="IJG847" s="257"/>
      <c r="IJH847" s="257"/>
      <c r="IJI847" s="257"/>
      <c r="IJJ847" s="257"/>
      <c r="IJK847" s="257"/>
      <c r="IJL847" s="257"/>
      <c r="IJM847" s="257"/>
      <c r="IJN847" s="257"/>
      <c r="IJO847" s="257"/>
      <c r="IJP847" s="257"/>
      <c r="IJQ847" s="257"/>
      <c r="IJR847" s="257"/>
      <c r="IJS847" s="257"/>
      <c r="IJT847" s="257"/>
      <c r="IJU847" s="257"/>
      <c r="IJV847" s="257"/>
      <c r="IJW847" s="257"/>
      <c r="IJX847" s="257"/>
      <c r="IJY847" s="257"/>
      <c r="IJZ847" s="257"/>
      <c r="IKA847" s="257"/>
      <c r="IKB847" s="257"/>
      <c r="IKC847" s="257"/>
      <c r="IKD847" s="257"/>
      <c r="IKE847" s="257"/>
      <c r="IKF847" s="257"/>
      <c r="IKG847" s="257"/>
      <c r="IKH847" s="257"/>
      <c r="IKI847" s="257"/>
      <c r="IKJ847" s="257"/>
      <c r="IKK847" s="257"/>
      <c r="IKL847" s="257"/>
      <c r="IKM847" s="257"/>
      <c r="IKN847" s="257"/>
      <c r="IKO847" s="257"/>
      <c r="IKP847" s="257"/>
      <c r="IKQ847" s="257"/>
      <c r="IKR847" s="257"/>
      <c r="IKS847" s="257"/>
      <c r="IKT847" s="257"/>
      <c r="IKU847" s="257"/>
      <c r="IKV847" s="257"/>
      <c r="IKW847" s="257"/>
      <c r="IKX847" s="257"/>
      <c r="IKY847" s="257"/>
      <c r="IKZ847" s="257"/>
      <c r="ILA847" s="257"/>
      <c r="ILB847" s="257"/>
      <c r="ILC847" s="257"/>
      <c r="ILD847" s="257"/>
      <c r="ILE847" s="257"/>
      <c r="ILF847" s="257"/>
      <c r="ILG847" s="257"/>
      <c r="ILH847" s="257"/>
      <c r="ILI847" s="257"/>
      <c r="ILJ847" s="257"/>
      <c r="ILK847" s="257"/>
      <c r="ILL847" s="257"/>
      <c r="ILM847" s="257"/>
      <c r="ILN847" s="257"/>
      <c r="ILO847" s="257"/>
      <c r="ILP847" s="257"/>
      <c r="ILQ847" s="257"/>
      <c r="ILR847" s="257"/>
      <c r="ILS847" s="257"/>
      <c r="ILT847" s="257"/>
      <c r="ILU847" s="257"/>
      <c r="ILV847" s="257"/>
      <c r="ILW847" s="257"/>
      <c r="ILX847" s="257"/>
      <c r="ILY847" s="257"/>
      <c r="ILZ847" s="257"/>
      <c r="IMA847" s="257"/>
      <c r="IMB847" s="257"/>
      <c r="IMC847" s="257"/>
      <c r="IMD847" s="257"/>
      <c r="IME847" s="257"/>
      <c r="IMF847" s="257"/>
      <c r="IMG847" s="257"/>
      <c r="IMH847" s="257"/>
      <c r="IMI847" s="257"/>
      <c r="IMJ847" s="257"/>
      <c r="IMK847" s="257"/>
      <c r="IML847" s="257"/>
      <c r="IMM847" s="257"/>
      <c r="IMN847" s="257"/>
      <c r="IMO847" s="257"/>
      <c r="IMP847" s="257"/>
      <c r="IMQ847" s="257"/>
      <c r="IMR847" s="257"/>
      <c r="IMS847" s="257"/>
      <c r="IMT847" s="257"/>
      <c r="IMU847" s="257"/>
      <c r="IMV847" s="257"/>
      <c r="IMW847" s="257"/>
      <c r="IMX847" s="257"/>
      <c r="IMY847" s="257"/>
      <c r="IMZ847" s="257"/>
      <c r="INA847" s="257"/>
      <c r="INB847" s="257"/>
      <c r="INC847" s="257"/>
      <c r="IND847" s="257"/>
      <c r="INE847" s="257"/>
      <c r="INF847" s="257"/>
      <c r="ING847" s="257"/>
      <c r="INH847" s="257"/>
      <c r="INI847" s="257"/>
      <c r="INJ847" s="257"/>
      <c r="INK847" s="257"/>
      <c r="INL847" s="257"/>
      <c r="INM847" s="257"/>
      <c r="INN847" s="257"/>
      <c r="INO847" s="257"/>
      <c r="INP847" s="257"/>
      <c r="INQ847" s="257"/>
      <c r="INR847" s="257"/>
      <c r="INS847" s="257"/>
      <c r="INT847" s="257"/>
      <c r="INU847" s="257"/>
      <c r="INV847" s="257"/>
      <c r="INW847" s="257"/>
      <c r="INX847" s="257"/>
      <c r="INY847" s="257"/>
      <c r="INZ847" s="257"/>
      <c r="IOA847" s="257"/>
      <c r="IOB847" s="257"/>
      <c r="IOC847" s="257"/>
      <c r="IOD847" s="257"/>
      <c r="IOE847" s="257"/>
      <c r="IOF847" s="257"/>
      <c r="IOG847" s="257"/>
      <c r="IOH847" s="257"/>
      <c r="IOI847" s="257"/>
      <c r="IOJ847" s="257"/>
      <c r="IOK847" s="257"/>
      <c r="IOL847" s="257"/>
      <c r="IOM847" s="257"/>
      <c r="ION847" s="257"/>
      <c r="IOO847" s="257"/>
      <c r="IOP847" s="257"/>
      <c r="IOQ847" s="257"/>
      <c r="IOR847" s="257"/>
      <c r="IOS847" s="257"/>
      <c r="IOT847" s="257"/>
      <c r="IOU847" s="257"/>
      <c r="IOV847" s="257"/>
      <c r="IOW847" s="257"/>
      <c r="IOX847" s="257"/>
      <c r="IOY847" s="257"/>
      <c r="IOZ847" s="257"/>
      <c r="IPA847" s="257"/>
      <c r="IPB847" s="257"/>
      <c r="IPC847" s="257"/>
      <c r="IPD847" s="257"/>
      <c r="IPE847" s="257"/>
      <c r="IPF847" s="257"/>
      <c r="IPG847" s="257"/>
      <c r="IPH847" s="257"/>
      <c r="IPI847" s="257"/>
      <c r="IPJ847" s="257"/>
      <c r="IPK847" s="257"/>
      <c r="IPL847" s="257"/>
      <c r="IPM847" s="257"/>
      <c r="IPN847" s="257"/>
      <c r="IPO847" s="257"/>
      <c r="IPP847" s="257"/>
      <c r="IPQ847" s="257"/>
      <c r="IPR847" s="257"/>
      <c r="IPS847" s="257"/>
      <c r="IPT847" s="257"/>
      <c r="IPU847" s="257"/>
      <c r="IPV847" s="257"/>
      <c r="IPW847" s="257"/>
      <c r="IPX847" s="257"/>
      <c r="IPY847" s="257"/>
      <c r="IPZ847" s="257"/>
      <c r="IQA847" s="257"/>
      <c r="IQB847" s="257"/>
      <c r="IQC847" s="257"/>
      <c r="IQD847" s="257"/>
      <c r="IQE847" s="257"/>
      <c r="IQF847" s="257"/>
      <c r="IQG847" s="257"/>
      <c r="IQH847" s="257"/>
      <c r="IQI847" s="257"/>
      <c r="IQJ847" s="257"/>
      <c r="IQK847" s="257"/>
      <c r="IQL847" s="257"/>
      <c r="IQM847" s="257"/>
      <c r="IQN847" s="257"/>
      <c r="IQO847" s="257"/>
      <c r="IQP847" s="257"/>
      <c r="IQQ847" s="257"/>
      <c r="IQR847" s="257"/>
      <c r="IQS847" s="257"/>
      <c r="IQT847" s="257"/>
      <c r="IQU847" s="257"/>
      <c r="IQV847" s="257"/>
      <c r="IQW847" s="257"/>
      <c r="IQX847" s="257"/>
      <c r="IQY847" s="257"/>
      <c r="IQZ847" s="257"/>
      <c r="IRA847" s="257"/>
      <c r="IRB847" s="257"/>
      <c r="IRC847" s="257"/>
      <c r="IRD847" s="257"/>
      <c r="IRE847" s="257"/>
      <c r="IRF847" s="257"/>
      <c r="IRG847" s="257"/>
      <c r="IRH847" s="257"/>
      <c r="IRI847" s="257"/>
      <c r="IRJ847" s="257"/>
      <c r="IRK847" s="257"/>
      <c r="IRL847" s="257"/>
      <c r="IRM847" s="257"/>
      <c r="IRN847" s="257"/>
      <c r="IRO847" s="257"/>
      <c r="IRP847" s="257"/>
      <c r="IRQ847" s="257"/>
      <c r="IRR847" s="257"/>
      <c r="IRS847" s="257"/>
      <c r="IRT847" s="257"/>
      <c r="IRU847" s="257"/>
      <c r="IRV847" s="257"/>
      <c r="IRW847" s="257"/>
      <c r="IRX847" s="257"/>
      <c r="IRY847" s="257"/>
      <c r="IRZ847" s="257"/>
      <c r="ISA847" s="257"/>
      <c r="ISB847" s="257"/>
      <c r="ISC847" s="257"/>
      <c r="ISD847" s="257"/>
      <c r="ISE847" s="257"/>
      <c r="ISF847" s="257"/>
      <c r="ISG847" s="257"/>
      <c r="ISH847" s="257"/>
      <c r="ISI847" s="257"/>
      <c r="ISJ847" s="257"/>
      <c r="ISK847" s="257"/>
      <c r="ISL847" s="257"/>
      <c r="ISM847" s="257"/>
      <c r="ISN847" s="257"/>
      <c r="ISO847" s="257"/>
      <c r="ISP847" s="257"/>
      <c r="ISQ847" s="257"/>
      <c r="ISR847" s="257"/>
      <c r="ISS847" s="257"/>
      <c r="IST847" s="257"/>
      <c r="ISU847" s="257"/>
      <c r="ISV847" s="257"/>
      <c r="ISW847" s="257"/>
      <c r="ISX847" s="257"/>
      <c r="ISY847" s="257"/>
      <c r="ISZ847" s="257"/>
      <c r="ITA847" s="257"/>
      <c r="ITB847" s="257"/>
      <c r="ITC847" s="257"/>
      <c r="ITD847" s="257"/>
      <c r="ITE847" s="257"/>
      <c r="ITF847" s="257"/>
      <c r="ITG847" s="257"/>
      <c r="ITH847" s="257"/>
      <c r="ITI847" s="257"/>
      <c r="ITJ847" s="257"/>
      <c r="ITK847" s="257"/>
      <c r="ITL847" s="257"/>
      <c r="ITM847" s="257"/>
      <c r="ITN847" s="257"/>
      <c r="ITO847" s="257"/>
      <c r="ITP847" s="257"/>
      <c r="ITQ847" s="257"/>
      <c r="ITR847" s="257"/>
      <c r="ITS847" s="257"/>
      <c r="ITT847" s="257"/>
      <c r="ITU847" s="257"/>
      <c r="ITV847" s="257"/>
      <c r="ITW847" s="257"/>
      <c r="ITX847" s="257"/>
      <c r="ITY847" s="257"/>
      <c r="ITZ847" s="257"/>
      <c r="IUA847" s="257"/>
      <c r="IUB847" s="257"/>
      <c r="IUC847" s="257"/>
      <c r="IUD847" s="257"/>
      <c r="IUE847" s="257"/>
      <c r="IUF847" s="257"/>
      <c r="IUG847" s="257"/>
      <c r="IUH847" s="257"/>
      <c r="IUI847" s="257"/>
      <c r="IUJ847" s="257"/>
      <c r="IUK847" s="257"/>
      <c r="IUL847" s="257"/>
      <c r="IUM847" s="257"/>
      <c r="IUN847" s="257"/>
      <c r="IUO847" s="257"/>
      <c r="IUP847" s="257"/>
      <c r="IUQ847" s="257"/>
      <c r="IUR847" s="257"/>
      <c r="IUS847" s="257"/>
      <c r="IUT847" s="257"/>
      <c r="IUU847" s="257"/>
      <c r="IUV847" s="257"/>
      <c r="IUW847" s="257"/>
      <c r="IUX847" s="257"/>
      <c r="IUY847" s="257"/>
      <c r="IUZ847" s="257"/>
      <c r="IVA847" s="257"/>
      <c r="IVB847" s="257"/>
      <c r="IVC847" s="257"/>
      <c r="IVD847" s="257"/>
      <c r="IVE847" s="257"/>
      <c r="IVF847" s="257"/>
      <c r="IVG847" s="257"/>
      <c r="IVH847" s="257"/>
      <c r="IVI847" s="257"/>
      <c r="IVJ847" s="257"/>
      <c r="IVK847" s="257"/>
      <c r="IVL847" s="257"/>
      <c r="IVM847" s="257"/>
      <c r="IVN847" s="257"/>
      <c r="IVO847" s="257"/>
      <c r="IVP847" s="257"/>
      <c r="IVQ847" s="257"/>
      <c r="IVR847" s="257"/>
      <c r="IVS847" s="257"/>
      <c r="IVT847" s="257"/>
      <c r="IVU847" s="257"/>
      <c r="IVV847" s="257"/>
      <c r="IVW847" s="257"/>
      <c r="IVX847" s="257"/>
      <c r="IVY847" s="257"/>
      <c r="IVZ847" s="257"/>
      <c r="IWA847" s="257"/>
      <c r="IWB847" s="257"/>
      <c r="IWC847" s="257"/>
      <c r="IWD847" s="257"/>
      <c r="IWE847" s="257"/>
      <c r="IWF847" s="257"/>
      <c r="IWG847" s="257"/>
      <c r="IWH847" s="257"/>
      <c r="IWI847" s="257"/>
      <c r="IWJ847" s="257"/>
      <c r="IWK847" s="257"/>
      <c r="IWL847" s="257"/>
      <c r="IWM847" s="257"/>
      <c r="IWN847" s="257"/>
      <c r="IWO847" s="257"/>
      <c r="IWP847" s="257"/>
      <c r="IWQ847" s="257"/>
      <c r="IWR847" s="257"/>
      <c r="IWS847" s="257"/>
      <c r="IWT847" s="257"/>
      <c r="IWU847" s="257"/>
      <c r="IWV847" s="257"/>
      <c r="IWW847" s="257"/>
      <c r="IWX847" s="257"/>
      <c r="IWY847" s="257"/>
      <c r="IWZ847" s="257"/>
      <c r="IXA847" s="257"/>
      <c r="IXB847" s="257"/>
      <c r="IXC847" s="257"/>
      <c r="IXD847" s="257"/>
      <c r="IXE847" s="257"/>
      <c r="IXF847" s="257"/>
      <c r="IXG847" s="257"/>
      <c r="IXH847" s="257"/>
      <c r="IXI847" s="257"/>
      <c r="IXJ847" s="257"/>
      <c r="IXK847" s="257"/>
      <c r="IXL847" s="257"/>
      <c r="IXM847" s="257"/>
      <c r="IXN847" s="257"/>
      <c r="IXO847" s="257"/>
      <c r="IXP847" s="257"/>
      <c r="IXQ847" s="257"/>
      <c r="IXR847" s="257"/>
      <c r="IXS847" s="257"/>
      <c r="IXT847" s="257"/>
      <c r="IXU847" s="257"/>
      <c r="IXV847" s="257"/>
      <c r="IXW847" s="257"/>
      <c r="IXX847" s="257"/>
      <c r="IXY847" s="257"/>
      <c r="IXZ847" s="257"/>
      <c r="IYA847" s="257"/>
      <c r="IYB847" s="257"/>
      <c r="IYC847" s="257"/>
      <c r="IYD847" s="257"/>
      <c r="IYE847" s="257"/>
      <c r="IYF847" s="257"/>
      <c r="IYG847" s="257"/>
      <c r="IYH847" s="257"/>
      <c r="IYI847" s="257"/>
      <c r="IYJ847" s="257"/>
      <c r="IYK847" s="257"/>
      <c r="IYL847" s="257"/>
      <c r="IYM847" s="257"/>
      <c r="IYN847" s="257"/>
      <c r="IYO847" s="257"/>
      <c r="IYP847" s="257"/>
      <c r="IYQ847" s="257"/>
      <c r="IYR847" s="257"/>
      <c r="IYS847" s="257"/>
      <c r="IYT847" s="257"/>
      <c r="IYU847" s="257"/>
      <c r="IYV847" s="257"/>
      <c r="IYW847" s="257"/>
      <c r="IYX847" s="257"/>
      <c r="IYY847" s="257"/>
      <c r="IYZ847" s="257"/>
      <c r="IZA847" s="257"/>
      <c r="IZB847" s="257"/>
      <c r="IZC847" s="257"/>
      <c r="IZD847" s="257"/>
      <c r="IZE847" s="257"/>
      <c r="IZF847" s="257"/>
      <c r="IZG847" s="257"/>
      <c r="IZH847" s="257"/>
      <c r="IZI847" s="257"/>
      <c r="IZJ847" s="257"/>
      <c r="IZK847" s="257"/>
      <c r="IZL847" s="257"/>
      <c r="IZM847" s="257"/>
      <c r="IZN847" s="257"/>
      <c r="IZO847" s="257"/>
      <c r="IZP847" s="257"/>
      <c r="IZQ847" s="257"/>
      <c r="IZR847" s="257"/>
      <c r="IZS847" s="257"/>
      <c r="IZT847" s="257"/>
      <c r="IZU847" s="257"/>
      <c r="IZV847" s="257"/>
      <c r="IZW847" s="257"/>
      <c r="IZX847" s="257"/>
      <c r="IZY847" s="257"/>
      <c r="IZZ847" s="257"/>
      <c r="JAA847" s="257"/>
      <c r="JAB847" s="257"/>
      <c r="JAC847" s="257"/>
      <c r="JAD847" s="257"/>
      <c r="JAE847" s="257"/>
      <c r="JAF847" s="257"/>
      <c r="JAG847" s="257"/>
      <c r="JAH847" s="257"/>
      <c r="JAI847" s="257"/>
      <c r="JAJ847" s="257"/>
      <c r="JAK847" s="257"/>
      <c r="JAL847" s="257"/>
      <c r="JAM847" s="257"/>
      <c r="JAN847" s="257"/>
      <c r="JAO847" s="257"/>
      <c r="JAP847" s="257"/>
      <c r="JAQ847" s="257"/>
      <c r="JAR847" s="257"/>
      <c r="JAS847" s="257"/>
      <c r="JAT847" s="257"/>
      <c r="JAU847" s="257"/>
      <c r="JAV847" s="257"/>
      <c r="JAW847" s="257"/>
      <c r="JAX847" s="257"/>
      <c r="JAY847" s="257"/>
      <c r="JAZ847" s="257"/>
      <c r="JBA847" s="257"/>
      <c r="JBB847" s="257"/>
      <c r="JBC847" s="257"/>
      <c r="JBD847" s="257"/>
      <c r="JBE847" s="257"/>
      <c r="JBF847" s="257"/>
      <c r="JBG847" s="257"/>
      <c r="JBH847" s="257"/>
      <c r="JBI847" s="257"/>
      <c r="JBJ847" s="257"/>
      <c r="JBK847" s="257"/>
      <c r="JBL847" s="257"/>
      <c r="JBM847" s="257"/>
      <c r="JBN847" s="257"/>
      <c r="JBO847" s="257"/>
      <c r="JBP847" s="257"/>
      <c r="JBQ847" s="257"/>
      <c r="JBR847" s="257"/>
      <c r="JBS847" s="257"/>
      <c r="JBT847" s="257"/>
      <c r="JBU847" s="257"/>
      <c r="JBV847" s="257"/>
      <c r="JBW847" s="257"/>
      <c r="JBX847" s="257"/>
      <c r="JBY847" s="257"/>
      <c r="JBZ847" s="257"/>
      <c r="JCA847" s="257"/>
      <c r="JCB847" s="257"/>
      <c r="JCC847" s="257"/>
      <c r="JCD847" s="257"/>
      <c r="JCE847" s="257"/>
      <c r="JCF847" s="257"/>
      <c r="JCG847" s="257"/>
      <c r="JCH847" s="257"/>
      <c r="JCI847" s="257"/>
      <c r="JCJ847" s="257"/>
      <c r="JCK847" s="257"/>
      <c r="JCL847" s="257"/>
      <c r="JCM847" s="257"/>
      <c r="JCN847" s="257"/>
      <c r="JCO847" s="257"/>
      <c r="JCP847" s="257"/>
      <c r="JCQ847" s="257"/>
      <c r="JCR847" s="257"/>
      <c r="JCS847" s="257"/>
      <c r="JCT847" s="257"/>
      <c r="JCU847" s="257"/>
      <c r="JCV847" s="257"/>
      <c r="JCW847" s="257"/>
      <c r="JCX847" s="257"/>
      <c r="JCY847" s="257"/>
      <c r="JCZ847" s="257"/>
      <c r="JDA847" s="257"/>
      <c r="JDB847" s="257"/>
      <c r="JDC847" s="257"/>
      <c r="JDD847" s="257"/>
      <c r="JDE847" s="257"/>
      <c r="JDF847" s="257"/>
      <c r="JDG847" s="257"/>
      <c r="JDH847" s="257"/>
      <c r="JDI847" s="257"/>
      <c r="JDJ847" s="257"/>
      <c r="JDK847" s="257"/>
      <c r="JDL847" s="257"/>
      <c r="JDM847" s="257"/>
      <c r="JDN847" s="257"/>
      <c r="JDO847" s="257"/>
      <c r="JDP847" s="257"/>
      <c r="JDQ847" s="257"/>
      <c r="JDR847" s="257"/>
      <c r="JDS847" s="257"/>
      <c r="JDT847" s="257"/>
      <c r="JDU847" s="257"/>
      <c r="JDV847" s="257"/>
      <c r="JDW847" s="257"/>
      <c r="JDX847" s="257"/>
      <c r="JDY847" s="257"/>
      <c r="JDZ847" s="257"/>
      <c r="JEA847" s="257"/>
      <c r="JEB847" s="257"/>
      <c r="JEC847" s="257"/>
      <c r="JED847" s="257"/>
      <c r="JEE847" s="257"/>
      <c r="JEF847" s="257"/>
      <c r="JEG847" s="257"/>
      <c r="JEH847" s="257"/>
      <c r="JEI847" s="257"/>
      <c r="JEJ847" s="257"/>
      <c r="JEK847" s="257"/>
      <c r="JEL847" s="257"/>
      <c r="JEM847" s="257"/>
      <c r="JEN847" s="257"/>
      <c r="JEO847" s="257"/>
      <c r="JEP847" s="257"/>
      <c r="JEQ847" s="257"/>
      <c r="JER847" s="257"/>
      <c r="JES847" s="257"/>
      <c r="JET847" s="257"/>
      <c r="JEU847" s="257"/>
      <c r="JEV847" s="257"/>
      <c r="JEW847" s="257"/>
      <c r="JEX847" s="257"/>
      <c r="JEY847" s="257"/>
      <c r="JEZ847" s="257"/>
      <c r="JFA847" s="257"/>
      <c r="JFB847" s="257"/>
      <c r="JFC847" s="257"/>
      <c r="JFD847" s="257"/>
      <c r="JFE847" s="257"/>
      <c r="JFF847" s="257"/>
      <c r="JFG847" s="257"/>
      <c r="JFH847" s="257"/>
      <c r="JFI847" s="257"/>
      <c r="JFJ847" s="257"/>
      <c r="JFK847" s="257"/>
      <c r="JFL847" s="257"/>
      <c r="JFM847" s="257"/>
      <c r="JFN847" s="257"/>
      <c r="JFO847" s="257"/>
      <c r="JFP847" s="257"/>
      <c r="JFQ847" s="257"/>
      <c r="JFR847" s="257"/>
      <c r="JFS847" s="257"/>
      <c r="JFT847" s="257"/>
      <c r="JFU847" s="257"/>
      <c r="JFV847" s="257"/>
      <c r="JFW847" s="257"/>
      <c r="JFX847" s="257"/>
      <c r="JFY847" s="257"/>
      <c r="JFZ847" s="257"/>
      <c r="JGA847" s="257"/>
      <c r="JGB847" s="257"/>
      <c r="JGC847" s="257"/>
      <c r="JGD847" s="257"/>
      <c r="JGE847" s="257"/>
      <c r="JGF847" s="257"/>
      <c r="JGG847" s="257"/>
      <c r="JGH847" s="257"/>
      <c r="JGI847" s="257"/>
      <c r="JGJ847" s="257"/>
      <c r="JGK847" s="257"/>
      <c r="JGL847" s="257"/>
      <c r="JGM847" s="257"/>
      <c r="JGN847" s="257"/>
      <c r="JGO847" s="257"/>
      <c r="JGP847" s="257"/>
      <c r="JGQ847" s="257"/>
      <c r="JGR847" s="257"/>
      <c r="JGS847" s="257"/>
      <c r="JGT847" s="257"/>
      <c r="JGU847" s="257"/>
      <c r="JGV847" s="257"/>
      <c r="JGW847" s="257"/>
      <c r="JGX847" s="257"/>
      <c r="JGY847" s="257"/>
      <c r="JGZ847" s="257"/>
      <c r="JHA847" s="257"/>
      <c r="JHB847" s="257"/>
      <c r="JHC847" s="257"/>
      <c r="JHD847" s="257"/>
      <c r="JHE847" s="257"/>
      <c r="JHF847" s="257"/>
      <c r="JHG847" s="257"/>
      <c r="JHH847" s="257"/>
      <c r="JHI847" s="257"/>
      <c r="JHJ847" s="257"/>
      <c r="JHK847" s="257"/>
      <c r="JHL847" s="257"/>
      <c r="JHM847" s="257"/>
      <c r="JHN847" s="257"/>
      <c r="JHO847" s="257"/>
      <c r="JHP847" s="257"/>
      <c r="JHQ847" s="257"/>
      <c r="JHR847" s="257"/>
      <c r="JHS847" s="257"/>
      <c r="JHT847" s="257"/>
      <c r="JHU847" s="257"/>
      <c r="JHV847" s="257"/>
      <c r="JHW847" s="257"/>
      <c r="JHX847" s="257"/>
      <c r="JHY847" s="257"/>
      <c r="JHZ847" s="257"/>
      <c r="JIA847" s="257"/>
      <c r="JIB847" s="257"/>
      <c r="JIC847" s="257"/>
      <c r="JID847" s="257"/>
      <c r="JIE847" s="257"/>
      <c r="JIF847" s="257"/>
      <c r="JIG847" s="257"/>
      <c r="JIH847" s="257"/>
      <c r="JII847" s="257"/>
      <c r="JIJ847" s="257"/>
      <c r="JIK847" s="257"/>
      <c r="JIL847" s="257"/>
      <c r="JIM847" s="257"/>
      <c r="JIN847" s="257"/>
      <c r="JIO847" s="257"/>
      <c r="JIP847" s="257"/>
      <c r="JIQ847" s="257"/>
      <c r="JIR847" s="257"/>
      <c r="JIS847" s="257"/>
      <c r="JIT847" s="257"/>
      <c r="JIU847" s="257"/>
      <c r="JIV847" s="257"/>
      <c r="JIW847" s="257"/>
      <c r="JIX847" s="257"/>
      <c r="JIY847" s="257"/>
      <c r="JIZ847" s="257"/>
      <c r="JJA847" s="257"/>
      <c r="JJB847" s="257"/>
      <c r="JJC847" s="257"/>
      <c r="JJD847" s="257"/>
      <c r="JJE847" s="257"/>
      <c r="JJF847" s="257"/>
      <c r="JJG847" s="257"/>
      <c r="JJH847" s="257"/>
      <c r="JJI847" s="257"/>
      <c r="JJJ847" s="257"/>
      <c r="JJK847" s="257"/>
      <c r="JJL847" s="257"/>
      <c r="JJM847" s="257"/>
      <c r="JJN847" s="257"/>
      <c r="JJO847" s="257"/>
      <c r="JJP847" s="257"/>
      <c r="JJQ847" s="257"/>
      <c r="JJR847" s="257"/>
      <c r="JJS847" s="257"/>
      <c r="JJT847" s="257"/>
      <c r="JJU847" s="257"/>
      <c r="JJV847" s="257"/>
      <c r="JJW847" s="257"/>
      <c r="JJX847" s="257"/>
      <c r="JJY847" s="257"/>
      <c r="JJZ847" s="257"/>
      <c r="JKA847" s="257"/>
      <c r="JKB847" s="257"/>
      <c r="JKC847" s="257"/>
      <c r="JKD847" s="257"/>
      <c r="JKE847" s="257"/>
      <c r="JKF847" s="257"/>
      <c r="JKG847" s="257"/>
      <c r="JKH847" s="257"/>
      <c r="JKI847" s="257"/>
      <c r="JKJ847" s="257"/>
      <c r="JKK847" s="257"/>
      <c r="JKL847" s="257"/>
      <c r="JKM847" s="257"/>
      <c r="JKN847" s="257"/>
      <c r="JKO847" s="257"/>
      <c r="JKP847" s="257"/>
      <c r="JKQ847" s="257"/>
      <c r="JKR847" s="257"/>
      <c r="JKS847" s="257"/>
      <c r="JKT847" s="257"/>
      <c r="JKU847" s="257"/>
      <c r="JKV847" s="257"/>
      <c r="JKW847" s="257"/>
      <c r="JKX847" s="257"/>
      <c r="JKY847" s="257"/>
      <c r="JKZ847" s="257"/>
      <c r="JLA847" s="257"/>
      <c r="JLB847" s="257"/>
      <c r="JLC847" s="257"/>
      <c r="JLD847" s="257"/>
      <c r="JLE847" s="257"/>
      <c r="JLF847" s="257"/>
      <c r="JLG847" s="257"/>
      <c r="JLH847" s="257"/>
      <c r="JLI847" s="257"/>
      <c r="JLJ847" s="257"/>
      <c r="JLK847" s="257"/>
      <c r="JLL847" s="257"/>
      <c r="JLM847" s="257"/>
      <c r="JLN847" s="257"/>
      <c r="JLO847" s="257"/>
      <c r="JLP847" s="257"/>
      <c r="JLQ847" s="257"/>
      <c r="JLR847" s="257"/>
      <c r="JLS847" s="257"/>
      <c r="JLT847" s="257"/>
      <c r="JLU847" s="257"/>
      <c r="JLV847" s="257"/>
      <c r="JLW847" s="257"/>
      <c r="JLX847" s="257"/>
      <c r="JLY847" s="257"/>
      <c r="JLZ847" s="257"/>
      <c r="JMA847" s="257"/>
      <c r="JMB847" s="257"/>
      <c r="JMC847" s="257"/>
      <c r="JMD847" s="257"/>
      <c r="JME847" s="257"/>
      <c r="JMF847" s="257"/>
      <c r="JMG847" s="257"/>
      <c r="JMH847" s="257"/>
      <c r="JMI847" s="257"/>
      <c r="JMJ847" s="257"/>
      <c r="JMK847" s="257"/>
      <c r="JML847" s="257"/>
      <c r="JMM847" s="257"/>
      <c r="JMN847" s="257"/>
      <c r="JMO847" s="257"/>
      <c r="JMP847" s="257"/>
      <c r="JMQ847" s="257"/>
      <c r="JMR847" s="257"/>
      <c r="JMS847" s="257"/>
      <c r="JMT847" s="257"/>
      <c r="JMU847" s="257"/>
      <c r="JMV847" s="257"/>
      <c r="JMW847" s="257"/>
      <c r="JMX847" s="257"/>
      <c r="JMY847" s="257"/>
      <c r="JMZ847" s="257"/>
      <c r="JNA847" s="257"/>
      <c r="JNB847" s="257"/>
      <c r="JNC847" s="257"/>
      <c r="JND847" s="257"/>
      <c r="JNE847" s="257"/>
      <c r="JNF847" s="257"/>
      <c r="JNG847" s="257"/>
      <c r="JNH847" s="257"/>
      <c r="JNI847" s="257"/>
      <c r="JNJ847" s="257"/>
      <c r="JNK847" s="257"/>
      <c r="JNL847" s="257"/>
      <c r="JNM847" s="257"/>
      <c r="JNN847" s="257"/>
      <c r="JNO847" s="257"/>
      <c r="JNP847" s="257"/>
      <c r="JNQ847" s="257"/>
      <c r="JNR847" s="257"/>
      <c r="JNS847" s="257"/>
      <c r="JNT847" s="257"/>
      <c r="JNU847" s="257"/>
      <c r="JNV847" s="257"/>
      <c r="JNW847" s="257"/>
      <c r="JNX847" s="257"/>
      <c r="JNY847" s="257"/>
      <c r="JNZ847" s="257"/>
      <c r="JOA847" s="257"/>
      <c r="JOB847" s="257"/>
      <c r="JOC847" s="257"/>
      <c r="JOD847" s="257"/>
      <c r="JOE847" s="257"/>
      <c r="JOF847" s="257"/>
      <c r="JOG847" s="257"/>
      <c r="JOH847" s="257"/>
      <c r="JOI847" s="257"/>
      <c r="JOJ847" s="257"/>
      <c r="JOK847" s="257"/>
      <c r="JOL847" s="257"/>
      <c r="JOM847" s="257"/>
      <c r="JON847" s="257"/>
      <c r="JOO847" s="257"/>
      <c r="JOP847" s="257"/>
      <c r="JOQ847" s="257"/>
      <c r="JOR847" s="257"/>
      <c r="JOS847" s="257"/>
      <c r="JOT847" s="257"/>
      <c r="JOU847" s="257"/>
      <c r="JOV847" s="257"/>
      <c r="JOW847" s="257"/>
      <c r="JOX847" s="257"/>
      <c r="JOY847" s="257"/>
      <c r="JOZ847" s="257"/>
      <c r="JPA847" s="257"/>
      <c r="JPB847" s="257"/>
      <c r="JPC847" s="257"/>
      <c r="JPD847" s="257"/>
      <c r="JPE847" s="257"/>
      <c r="JPF847" s="257"/>
      <c r="JPG847" s="257"/>
      <c r="JPH847" s="257"/>
      <c r="JPI847" s="257"/>
      <c r="JPJ847" s="257"/>
      <c r="JPK847" s="257"/>
      <c r="JPL847" s="257"/>
      <c r="JPM847" s="257"/>
      <c r="JPN847" s="257"/>
      <c r="JPO847" s="257"/>
      <c r="JPP847" s="257"/>
      <c r="JPQ847" s="257"/>
      <c r="JPR847" s="257"/>
      <c r="JPS847" s="257"/>
      <c r="JPT847" s="257"/>
      <c r="JPU847" s="257"/>
      <c r="JPV847" s="257"/>
      <c r="JPW847" s="257"/>
      <c r="JPX847" s="257"/>
      <c r="JPY847" s="257"/>
      <c r="JPZ847" s="257"/>
      <c r="JQA847" s="257"/>
      <c r="JQB847" s="257"/>
      <c r="JQC847" s="257"/>
      <c r="JQD847" s="257"/>
      <c r="JQE847" s="257"/>
      <c r="JQF847" s="257"/>
      <c r="JQG847" s="257"/>
      <c r="JQH847" s="257"/>
      <c r="JQI847" s="257"/>
      <c r="JQJ847" s="257"/>
      <c r="JQK847" s="257"/>
      <c r="JQL847" s="257"/>
      <c r="JQM847" s="257"/>
      <c r="JQN847" s="257"/>
      <c r="JQO847" s="257"/>
      <c r="JQP847" s="257"/>
      <c r="JQQ847" s="257"/>
      <c r="JQR847" s="257"/>
      <c r="JQS847" s="257"/>
      <c r="JQT847" s="257"/>
      <c r="JQU847" s="257"/>
      <c r="JQV847" s="257"/>
      <c r="JQW847" s="257"/>
      <c r="JQX847" s="257"/>
      <c r="JQY847" s="257"/>
      <c r="JQZ847" s="257"/>
      <c r="JRA847" s="257"/>
      <c r="JRB847" s="257"/>
      <c r="JRC847" s="257"/>
      <c r="JRD847" s="257"/>
      <c r="JRE847" s="257"/>
      <c r="JRF847" s="257"/>
      <c r="JRG847" s="257"/>
      <c r="JRH847" s="257"/>
      <c r="JRI847" s="257"/>
      <c r="JRJ847" s="257"/>
      <c r="JRK847" s="257"/>
      <c r="JRL847" s="257"/>
      <c r="JRM847" s="257"/>
      <c r="JRN847" s="257"/>
      <c r="JRO847" s="257"/>
      <c r="JRP847" s="257"/>
      <c r="JRQ847" s="257"/>
      <c r="JRR847" s="257"/>
      <c r="JRS847" s="257"/>
      <c r="JRT847" s="257"/>
      <c r="JRU847" s="257"/>
      <c r="JRV847" s="257"/>
      <c r="JRW847" s="257"/>
      <c r="JRX847" s="257"/>
      <c r="JRY847" s="257"/>
      <c r="JRZ847" s="257"/>
      <c r="JSA847" s="257"/>
      <c r="JSB847" s="257"/>
      <c r="JSC847" s="257"/>
      <c r="JSD847" s="257"/>
      <c r="JSE847" s="257"/>
      <c r="JSF847" s="257"/>
      <c r="JSG847" s="257"/>
      <c r="JSH847" s="257"/>
      <c r="JSI847" s="257"/>
      <c r="JSJ847" s="257"/>
      <c r="JSK847" s="257"/>
      <c r="JSL847" s="257"/>
      <c r="JSM847" s="257"/>
      <c r="JSN847" s="257"/>
      <c r="JSO847" s="257"/>
      <c r="JSP847" s="257"/>
      <c r="JSQ847" s="257"/>
      <c r="JSR847" s="257"/>
      <c r="JSS847" s="257"/>
      <c r="JST847" s="257"/>
      <c r="JSU847" s="257"/>
      <c r="JSV847" s="257"/>
      <c r="JSW847" s="257"/>
      <c r="JSX847" s="257"/>
      <c r="JSY847" s="257"/>
      <c r="JSZ847" s="257"/>
      <c r="JTA847" s="257"/>
      <c r="JTB847" s="257"/>
      <c r="JTC847" s="257"/>
      <c r="JTD847" s="257"/>
      <c r="JTE847" s="257"/>
      <c r="JTF847" s="257"/>
      <c r="JTG847" s="257"/>
      <c r="JTH847" s="257"/>
      <c r="JTI847" s="257"/>
      <c r="JTJ847" s="257"/>
      <c r="JTK847" s="257"/>
      <c r="JTL847" s="257"/>
      <c r="JTM847" s="257"/>
      <c r="JTN847" s="257"/>
      <c r="JTO847" s="257"/>
      <c r="JTP847" s="257"/>
      <c r="JTQ847" s="257"/>
      <c r="JTR847" s="257"/>
      <c r="JTS847" s="257"/>
      <c r="JTT847" s="257"/>
      <c r="JTU847" s="257"/>
      <c r="JTV847" s="257"/>
      <c r="JTW847" s="257"/>
      <c r="JTX847" s="257"/>
      <c r="JTY847" s="257"/>
      <c r="JTZ847" s="257"/>
      <c r="JUA847" s="257"/>
      <c r="JUB847" s="257"/>
      <c r="JUC847" s="257"/>
      <c r="JUD847" s="257"/>
      <c r="JUE847" s="257"/>
      <c r="JUF847" s="257"/>
      <c r="JUG847" s="257"/>
      <c r="JUH847" s="257"/>
      <c r="JUI847" s="257"/>
      <c r="JUJ847" s="257"/>
      <c r="JUK847" s="257"/>
      <c r="JUL847" s="257"/>
      <c r="JUM847" s="257"/>
      <c r="JUN847" s="257"/>
      <c r="JUO847" s="257"/>
      <c r="JUP847" s="257"/>
      <c r="JUQ847" s="257"/>
      <c r="JUR847" s="257"/>
      <c r="JUS847" s="257"/>
      <c r="JUT847" s="257"/>
      <c r="JUU847" s="257"/>
      <c r="JUV847" s="257"/>
      <c r="JUW847" s="257"/>
      <c r="JUX847" s="257"/>
      <c r="JUY847" s="257"/>
      <c r="JUZ847" s="257"/>
      <c r="JVA847" s="257"/>
      <c r="JVB847" s="257"/>
      <c r="JVC847" s="257"/>
      <c r="JVD847" s="257"/>
      <c r="JVE847" s="257"/>
      <c r="JVF847" s="257"/>
      <c r="JVG847" s="257"/>
      <c r="JVH847" s="257"/>
      <c r="JVI847" s="257"/>
      <c r="JVJ847" s="257"/>
      <c r="JVK847" s="257"/>
      <c r="JVL847" s="257"/>
      <c r="JVM847" s="257"/>
      <c r="JVN847" s="257"/>
      <c r="JVO847" s="257"/>
      <c r="JVP847" s="257"/>
      <c r="JVQ847" s="257"/>
      <c r="JVR847" s="257"/>
      <c r="JVS847" s="257"/>
      <c r="JVT847" s="257"/>
      <c r="JVU847" s="257"/>
      <c r="JVV847" s="257"/>
      <c r="JVW847" s="257"/>
      <c r="JVX847" s="257"/>
      <c r="JVY847" s="257"/>
      <c r="JVZ847" s="257"/>
      <c r="JWA847" s="257"/>
      <c r="JWB847" s="257"/>
      <c r="JWC847" s="257"/>
      <c r="JWD847" s="257"/>
      <c r="JWE847" s="257"/>
      <c r="JWF847" s="257"/>
      <c r="JWG847" s="257"/>
      <c r="JWH847" s="257"/>
      <c r="JWI847" s="257"/>
      <c r="JWJ847" s="257"/>
      <c r="JWK847" s="257"/>
      <c r="JWL847" s="257"/>
      <c r="JWM847" s="257"/>
      <c r="JWN847" s="257"/>
      <c r="JWO847" s="257"/>
      <c r="JWP847" s="257"/>
      <c r="JWQ847" s="257"/>
      <c r="JWR847" s="257"/>
      <c r="JWS847" s="257"/>
      <c r="JWT847" s="257"/>
      <c r="JWU847" s="257"/>
      <c r="JWV847" s="257"/>
      <c r="JWW847" s="257"/>
      <c r="JWX847" s="257"/>
      <c r="JWY847" s="257"/>
      <c r="JWZ847" s="257"/>
      <c r="JXA847" s="257"/>
      <c r="JXB847" s="257"/>
      <c r="JXC847" s="257"/>
      <c r="JXD847" s="257"/>
      <c r="JXE847" s="257"/>
      <c r="JXF847" s="257"/>
      <c r="JXG847" s="257"/>
      <c r="JXH847" s="257"/>
      <c r="JXI847" s="257"/>
      <c r="JXJ847" s="257"/>
      <c r="JXK847" s="257"/>
      <c r="JXL847" s="257"/>
      <c r="JXM847" s="257"/>
      <c r="JXN847" s="257"/>
      <c r="JXO847" s="257"/>
      <c r="JXP847" s="257"/>
      <c r="JXQ847" s="257"/>
      <c r="JXR847" s="257"/>
      <c r="JXS847" s="257"/>
      <c r="JXT847" s="257"/>
      <c r="JXU847" s="257"/>
      <c r="JXV847" s="257"/>
      <c r="JXW847" s="257"/>
      <c r="JXX847" s="257"/>
      <c r="JXY847" s="257"/>
      <c r="JXZ847" s="257"/>
      <c r="JYA847" s="257"/>
      <c r="JYB847" s="257"/>
      <c r="JYC847" s="257"/>
      <c r="JYD847" s="257"/>
      <c r="JYE847" s="257"/>
      <c r="JYF847" s="257"/>
      <c r="JYG847" s="257"/>
      <c r="JYH847" s="257"/>
      <c r="JYI847" s="257"/>
      <c r="JYJ847" s="257"/>
      <c r="JYK847" s="257"/>
      <c r="JYL847" s="257"/>
      <c r="JYM847" s="257"/>
      <c r="JYN847" s="257"/>
      <c r="JYO847" s="257"/>
      <c r="JYP847" s="257"/>
      <c r="JYQ847" s="257"/>
      <c r="JYR847" s="257"/>
      <c r="JYS847" s="257"/>
      <c r="JYT847" s="257"/>
      <c r="JYU847" s="257"/>
      <c r="JYV847" s="257"/>
      <c r="JYW847" s="257"/>
      <c r="JYX847" s="257"/>
      <c r="JYY847" s="257"/>
      <c r="JYZ847" s="257"/>
      <c r="JZA847" s="257"/>
      <c r="JZB847" s="257"/>
      <c r="JZC847" s="257"/>
      <c r="JZD847" s="257"/>
      <c r="JZE847" s="257"/>
      <c r="JZF847" s="257"/>
      <c r="JZG847" s="257"/>
      <c r="JZH847" s="257"/>
      <c r="JZI847" s="257"/>
      <c r="JZJ847" s="257"/>
      <c r="JZK847" s="257"/>
      <c r="JZL847" s="257"/>
      <c r="JZM847" s="257"/>
      <c r="JZN847" s="257"/>
      <c r="JZO847" s="257"/>
      <c r="JZP847" s="257"/>
      <c r="JZQ847" s="257"/>
      <c r="JZR847" s="257"/>
      <c r="JZS847" s="257"/>
      <c r="JZT847" s="257"/>
      <c r="JZU847" s="257"/>
      <c r="JZV847" s="257"/>
      <c r="JZW847" s="257"/>
      <c r="JZX847" s="257"/>
      <c r="JZY847" s="257"/>
      <c r="JZZ847" s="257"/>
      <c r="KAA847" s="257"/>
      <c r="KAB847" s="257"/>
      <c r="KAC847" s="257"/>
      <c r="KAD847" s="257"/>
      <c r="KAE847" s="257"/>
      <c r="KAF847" s="257"/>
      <c r="KAG847" s="257"/>
      <c r="KAH847" s="257"/>
      <c r="KAI847" s="257"/>
      <c r="KAJ847" s="257"/>
      <c r="KAK847" s="257"/>
      <c r="KAL847" s="257"/>
      <c r="KAM847" s="257"/>
      <c r="KAN847" s="257"/>
      <c r="KAO847" s="257"/>
      <c r="KAP847" s="257"/>
      <c r="KAQ847" s="257"/>
      <c r="KAR847" s="257"/>
      <c r="KAS847" s="257"/>
      <c r="KAT847" s="257"/>
      <c r="KAU847" s="257"/>
      <c r="KAV847" s="257"/>
      <c r="KAW847" s="257"/>
      <c r="KAX847" s="257"/>
      <c r="KAY847" s="257"/>
      <c r="KAZ847" s="257"/>
      <c r="KBA847" s="257"/>
      <c r="KBB847" s="257"/>
      <c r="KBC847" s="257"/>
      <c r="KBD847" s="257"/>
      <c r="KBE847" s="257"/>
      <c r="KBF847" s="257"/>
      <c r="KBG847" s="257"/>
      <c r="KBH847" s="257"/>
      <c r="KBI847" s="257"/>
      <c r="KBJ847" s="257"/>
      <c r="KBK847" s="257"/>
      <c r="KBL847" s="257"/>
      <c r="KBM847" s="257"/>
      <c r="KBN847" s="257"/>
      <c r="KBO847" s="257"/>
      <c r="KBP847" s="257"/>
      <c r="KBQ847" s="257"/>
      <c r="KBR847" s="257"/>
      <c r="KBS847" s="257"/>
      <c r="KBT847" s="257"/>
      <c r="KBU847" s="257"/>
      <c r="KBV847" s="257"/>
      <c r="KBW847" s="257"/>
      <c r="KBX847" s="257"/>
      <c r="KBY847" s="257"/>
      <c r="KBZ847" s="257"/>
      <c r="KCA847" s="257"/>
      <c r="KCB847" s="257"/>
      <c r="KCC847" s="257"/>
      <c r="KCD847" s="257"/>
      <c r="KCE847" s="257"/>
      <c r="KCF847" s="257"/>
      <c r="KCG847" s="257"/>
      <c r="KCH847" s="257"/>
      <c r="KCI847" s="257"/>
      <c r="KCJ847" s="257"/>
      <c r="KCK847" s="257"/>
      <c r="KCL847" s="257"/>
      <c r="KCM847" s="257"/>
      <c r="KCN847" s="257"/>
      <c r="KCO847" s="257"/>
      <c r="KCP847" s="257"/>
      <c r="KCQ847" s="257"/>
      <c r="KCR847" s="257"/>
      <c r="KCS847" s="257"/>
      <c r="KCT847" s="257"/>
      <c r="KCU847" s="257"/>
      <c r="KCV847" s="257"/>
      <c r="KCW847" s="257"/>
      <c r="KCX847" s="257"/>
      <c r="KCY847" s="257"/>
      <c r="KCZ847" s="257"/>
      <c r="KDA847" s="257"/>
      <c r="KDB847" s="257"/>
      <c r="KDC847" s="257"/>
      <c r="KDD847" s="257"/>
      <c r="KDE847" s="257"/>
      <c r="KDF847" s="257"/>
      <c r="KDG847" s="257"/>
      <c r="KDH847" s="257"/>
      <c r="KDI847" s="257"/>
      <c r="KDJ847" s="257"/>
      <c r="KDK847" s="257"/>
      <c r="KDL847" s="257"/>
      <c r="KDM847" s="257"/>
      <c r="KDN847" s="257"/>
      <c r="KDO847" s="257"/>
      <c r="KDP847" s="257"/>
      <c r="KDQ847" s="257"/>
      <c r="KDR847" s="257"/>
      <c r="KDS847" s="257"/>
      <c r="KDT847" s="257"/>
      <c r="KDU847" s="257"/>
      <c r="KDV847" s="257"/>
      <c r="KDW847" s="257"/>
      <c r="KDX847" s="257"/>
      <c r="KDY847" s="257"/>
      <c r="KDZ847" s="257"/>
      <c r="KEA847" s="257"/>
      <c r="KEB847" s="257"/>
      <c r="KEC847" s="257"/>
      <c r="KED847" s="257"/>
      <c r="KEE847" s="257"/>
      <c r="KEF847" s="257"/>
      <c r="KEG847" s="257"/>
      <c r="KEH847" s="257"/>
      <c r="KEI847" s="257"/>
      <c r="KEJ847" s="257"/>
      <c r="KEK847" s="257"/>
      <c r="KEL847" s="257"/>
      <c r="KEM847" s="257"/>
      <c r="KEN847" s="257"/>
      <c r="KEO847" s="257"/>
      <c r="KEP847" s="257"/>
      <c r="KEQ847" s="257"/>
      <c r="KER847" s="257"/>
      <c r="KES847" s="257"/>
      <c r="KET847" s="257"/>
      <c r="KEU847" s="257"/>
      <c r="KEV847" s="257"/>
      <c r="KEW847" s="257"/>
      <c r="KEX847" s="257"/>
      <c r="KEY847" s="257"/>
      <c r="KEZ847" s="257"/>
      <c r="KFA847" s="257"/>
      <c r="KFB847" s="257"/>
      <c r="KFC847" s="257"/>
      <c r="KFD847" s="257"/>
      <c r="KFE847" s="257"/>
      <c r="KFF847" s="257"/>
      <c r="KFG847" s="257"/>
      <c r="KFH847" s="257"/>
      <c r="KFI847" s="257"/>
      <c r="KFJ847" s="257"/>
      <c r="KFK847" s="257"/>
      <c r="KFL847" s="257"/>
      <c r="KFM847" s="257"/>
      <c r="KFN847" s="257"/>
      <c r="KFO847" s="257"/>
      <c r="KFP847" s="257"/>
      <c r="KFQ847" s="257"/>
      <c r="KFR847" s="257"/>
      <c r="KFS847" s="257"/>
      <c r="KFT847" s="257"/>
      <c r="KFU847" s="257"/>
      <c r="KFV847" s="257"/>
      <c r="KFW847" s="257"/>
      <c r="KFX847" s="257"/>
      <c r="KFY847" s="257"/>
      <c r="KFZ847" s="257"/>
      <c r="KGA847" s="257"/>
      <c r="KGB847" s="257"/>
      <c r="KGC847" s="257"/>
      <c r="KGD847" s="257"/>
      <c r="KGE847" s="257"/>
      <c r="KGF847" s="257"/>
      <c r="KGG847" s="257"/>
      <c r="KGH847" s="257"/>
      <c r="KGI847" s="257"/>
      <c r="KGJ847" s="257"/>
      <c r="KGK847" s="257"/>
      <c r="KGL847" s="257"/>
      <c r="KGM847" s="257"/>
      <c r="KGN847" s="257"/>
      <c r="KGO847" s="257"/>
      <c r="KGP847" s="257"/>
      <c r="KGQ847" s="257"/>
      <c r="KGR847" s="257"/>
      <c r="KGS847" s="257"/>
      <c r="KGT847" s="257"/>
      <c r="KGU847" s="257"/>
      <c r="KGV847" s="257"/>
      <c r="KGW847" s="257"/>
      <c r="KGX847" s="257"/>
      <c r="KGY847" s="257"/>
      <c r="KGZ847" s="257"/>
      <c r="KHA847" s="257"/>
      <c r="KHB847" s="257"/>
      <c r="KHC847" s="257"/>
      <c r="KHD847" s="257"/>
      <c r="KHE847" s="257"/>
      <c r="KHF847" s="257"/>
      <c r="KHG847" s="257"/>
      <c r="KHH847" s="257"/>
      <c r="KHI847" s="257"/>
      <c r="KHJ847" s="257"/>
      <c r="KHK847" s="257"/>
      <c r="KHL847" s="257"/>
      <c r="KHM847" s="257"/>
      <c r="KHN847" s="257"/>
      <c r="KHO847" s="257"/>
      <c r="KHP847" s="257"/>
      <c r="KHQ847" s="257"/>
      <c r="KHR847" s="257"/>
      <c r="KHS847" s="257"/>
      <c r="KHT847" s="257"/>
      <c r="KHU847" s="257"/>
      <c r="KHV847" s="257"/>
      <c r="KHW847" s="257"/>
      <c r="KHX847" s="257"/>
      <c r="KHY847" s="257"/>
      <c r="KHZ847" s="257"/>
      <c r="KIA847" s="257"/>
      <c r="KIB847" s="257"/>
      <c r="KIC847" s="257"/>
      <c r="KID847" s="257"/>
      <c r="KIE847" s="257"/>
      <c r="KIF847" s="257"/>
      <c r="KIG847" s="257"/>
      <c r="KIH847" s="257"/>
      <c r="KII847" s="257"/>
      <c r="KIJ847" s="257"/>
      <c r="KIK847" s="257"/>
      <c r="KIL847" s="257"/>
      <c r="KIM847" s="257"/>
      <c r="KIN847" s="257"/>
      <c r="KIO847" s="257"/>
      <c r="KIP847" s="257"/>
      <c r="KIQ847" s="257"/>
      <c r="KIR847" s="257"/>
      <c r="KIS847" s="257"/>
      <c r="KIT847" s="257"/>
      <c r="KIU847" s="257"/>
      <c r="KIV847" s="257"/>
      <c r="KIW847" s="257"/>
      <c r="KIX847" s="257"/>
      <c r="KIY847" s="257"/>
      <c r="KIZ847" s="257"/>
      <c r="KJA847" s="257"/>
      <c r="KJB847" s="257"/>
      <c r="KJC847" s="257"/>
      <c r="KJD847" s="257"/>
      <c r="KJE847" s="257"/>
      <c r="KJF847" s="257"/>
      <c r="KJG847" s="257"/>
      <c r="KJH847" s="257"/>
      <c r="KJI847" s="257"/>
      <c r="KJJ847" s="257"/>
      <c r="KJK847" s="257"/>
      <c r="KJL847" s="257"/>
      <c r="KJM847" s="257"/>
      <c r="KJN847" s="257"/>
      <c r="KJO847" s="257"/>
      <c r="KJP847" s="257"/>
      <c r="KJQ847" s="257"/>
      <c r="KJR847" s="257"/>
      <c r="KJS847" s="257"/>
      <c r="KJT847" s="257"/>
      <c r="KJU847" s="257"/>
      <c r="KJV847" s="257"/>
      <c r="KJW847" s="257"/>
      <c r="KJX847" s="257"/>
      <c r="KJY847" s="257"/>
      <c r="KJZ847" s="257"/>
      <c r="KKA847" s="257"/>
      <c r="KKB847" s="257"/>
      <c r="KKC847" s="257"/>
      <c r="KKD847" s="257"/>
      <c r="KKE847" s="257"/>
      <c r="KKF847" s="257"/>
      <c r="KKG847" s="257"/>
      <c r="KKH847" s="257"/>
      <c r="KKI847" s="257"/>
      <c r="KKJ847" s="257"/>
      <c r="KKK847" s="257"/>
      <c r="KKL847" s="257"/>
      <c r="KKM847" s="257"/>
      <c r="KKN847" s="257"/>
      <c r="KKO847" s="257"/>
      <c r="KKP847" s="257"/>
      <c r="KKQ847" s="257"/>
      <c r="KKR847" s="257"/>
      <c r="KKS847" s="257"/>
      <c r="KKT847" s="257"/>
      <c r="KKU847" s="257"/>
      <c r="KKV847" s="257"/>
      <c r="KKW847" s="257"/>
      <c r="KKX847" s="257"/>
      <c r="KKY847" s="257"/>
      <c r="KKZ847" s="257"/>
      <c r="KLA847" s="257"/>
      <c r="KLB847" s="257"/>
      <c r="KLC847" s="257"/>
      <c r="KLD847" s="257"/>
      <c r="KLE847" s="257"/>
      <c r="KLF847" s="257"/>
      <c r="KLG847" s="257"/>
      <c r="KLH847" s="257"/>
      <c r="KLI847" s="257"/>
      <c r="KLJ847" s="257"/>
      <c r="KLK847" s="257"/>
      <c r="KLL847" s="257"/>
      <c r="KLM847" s="257"/>
      <c r="KLN847" s="257"/>
      <c r="KLO847" s="257"/>
      <c r="KLP847" s="257"/>
      <c r="KLQ847" s="257"/>
      <c r="KLR847" s="257"/>
      <c r="KLS847" s="257"/>
      <c r="KLT847" s="257"/>
      <c r="KLU847" s="257"/>
      <c r="KLV847" s="257"/>
      <c r="KLW847" s="257"/>
      <c r="KLX847" s="257"/>
      <c r="KLY847" s="257"/>
      <c r="KLZ847" s="257"/>
      <c r="KMA847" s="257"/>
      <c r="KMB847" s="257"/>
      <c r="KMC847" s="257"/>
      <c r="KMD847" s="257"/>
      <c r="KME847" s="257"/>
      <c r="KMF847" s="257"/>
      <c r="KMG847" s="257"/>
      <c r="KMH847" s="257"/>
      <c r="KMI847" s="257"/>
      <c r="KMJ847" s="257"/>
      <c r="KMK847" s="257"/>
      <c r="KML847" s="257"/>
      <c r="KMM847" s="257"/>
      <c r="KMN847" s="257"/>
      <c r="KMO847" s="257"/>
      <c r="KMP847" s="257"/>
      <c r="KMQ847" s="257"/>
      <c r="KMR847" s="257"/>
      <c r="KMS847" s="257"/>
      <c r="KMT847" s="257"/>
      <c r="KMU847" s="257"/>
      <c r="KMV847" s="257"/>
      <c r="KMW847" s="257"/>
      <c r="KMX847" s="257"/>
      <c r="KMY847" s="257"/>
      <c r="KMZ847" s="257"/>
      <c r="KNA847" s="257"/>
      <c r="KNB847" s="257"/>
      <c r="KNC847" s="257"/>
      <c r="KND847" s="257"/>
      <c r="KNE847" s="257"/>
      <c r="KNF847" s="257"/>
      <c r="KNG847" s="257"/>
      <c r="KNH847" s="257"/>
      <c r="KNI847" s="257"/>
      <c r="KNJ847" s="257"/>
      <c r="KNK847" s="257"/>
      <c r="KNL847" s="257"/>
      <c r="KNM847" s="257"/>
      <c r="KNN847" s="257"/>
      <c r="KNO847" s="257"/>
      <c r="KNP847" s="257"/>
      <c r="KNQ847" s="257"/>
      <c r="KNR847" s="257"/>
      <c r="KNS847" s="257"/>
      <c r="KNT847" s="257"/>
      <c r="KNU847" s="257"/>
      <c r="KNV847" s="257"/>
      <c r="KNW847" s="257"/>
      <c r="KNX847" s="257"/>
      <c r="KNY847" s="257"/>
      <c r="KNZ847" s="257"/>
      <c r="KOA847" s="257"/>
      <c r="KOB847" s="257"/>
      <c r="KOC847" s="257"/>
      <c r="KOD847" s="257"/>
      <c r="KOE847" s="257"/>
      <c r="KOF847" s="257"/>
      <c r="KOG847" s="257"/>
      <c r="KOH847" s="257"/>
      <c r="KOI847" s="257"/>
      <c r="KOJ847" s="257"/>
      <c r="KOK847" s="257"/>
      <c r="KOL847" s="257"/>
      <c r="KOM847" s="257"/>
      <c r="KON847" s="257"/>
      <c r="KOO847" s="257"/>
      <c r="KOP847" s="257"/>
      <c r="KOQ847" s="257"/>
      <c r="KOR847" s="257"/>
      <c r="KOS847" s="257"/>
      <c r="KOT847" s="257"/>
      <c r="KOU847" s="257"/>
      <c r="KOV847" s="257"/>
      <c r="KOW847" s="257"/>
      <c r="KOX847" s="257"/>
      <c r="KOY847" s="257"/>
      <c r="KOZ847" s="257"/>
      <c r="KPA847" s="257"/>
      <c r="KPB847" s="257"/>
      <c r="KPC847" s="257"/>
      <c r="KPD847" s="257"/>
      <c r="KPE847" s="257"/>
      <c r="KPF847" s="257"/>
      <c r="KPG847" s="257"/>
      <c r="KPH847" s="257"/>
      <c r="KPI847" s="257"/>
      <c r="KPJ847" s="257"/>
      <c r="KPK847" s="257"/>
      <c r="KPL847" s="257"/>
      <c r="KPM847" s="257"/>
      <c r="KPN847" s="257"/>
      <c r="KPO847" s="257"/>
      <c r="KPP847" s="257"/>
      <c r="KPQ847" s="257"/>
      <c r="KPR847" s="257"/>
      <c r="KPS847" s="257"/>
      <c r="KPT847" s="257"/>
      <c r="KPU847" s="257"/>
      <c r="KPV847" s="257"/>
      <c r="KPW847" s="257"/>
      <c r="KPX847" s="257"/>
      <c r="KPY847" s="257"/>
      <c r="KPZ847" s="257"/>
      <c r="KQA847" s="257"/>
      <c r="KQB847" s="257"/>
      <c r="KQC847" s="257"/>
      <c r="KQD847" s="257"/>
      <c r="KQE847" s="257"/>
      <c r="KQF847" s="257"/>
      <c r="KQG847" s="257"/>
      <c r="KQH847" s="257"/>
      <c r="KQI847" s="257"/>
      <c r="KQJ847" s="257"/>
      <c r="KQK847" s="257"/>
      <c r="KQL847" s="257"/>
      <c r="KQM847" s="257"/>
      <c r="KQN847" s="257"/>
      <c r="KQO847" s="257"/>
      <c r="KQP847" s="257"/>
      <c r="KQQ847" s="257"/>
      <c r="KQR847" s="257"/>
      <c r="KQS847" s="257"/>
      <c r="KQT847" s="257"/>
      <c r="KQU847" s="257"/>
      <c r="KQV847" s="257"/>
      <c r="KQW847" s="257"/>
      <c r="KQX847" s="257"/>
      <c r="KQY847" s="257"/>
      <c r="KQZ847" s="257"/>
      <c r="KRA847" s="257"/>
      <c r="KRB847" s="257"/>
      <c r="KRC847" s="257"/>
      <c r="KRD847" s="257"/>
      <c r="KRE847" s="257"/>
      <c r="KRF847" s="257"/>
      <c r="KRG847" s="257"/>
      <c r="KRH847" s="257"/>
      <c r="KRI847" s="257"/>
      <c r="KRJ847" s="257"/>
      <c r="KRK847" s="257"/>
      <c r="KRL847" s="257"/>
      <c r="KRM847" s="257"/>
      <c r="KRN847" s="257"/>
      <c r="KRO847" s="257"/>
      <c r="KRP847" s="257"/>
      <c r="KRQ847" s="257"/>
      <c r="KRR847" s="257"/>
      <c r="KRS847" s="257"/>
      <c r="KRT847" s="257"/>
      <c r="KRU847" s="257"/>
      <c r="KRV847" s="257"/>
      <c r="KRW847" s="257"/>
      <c r="KRX847" s="257"/>
      <c r="KRY847" s="257"/>
      <c r="KRZ847" s="257"/>
      <c r="KSA847" s="257"/>
      <c r="KSB847" s="257"/>
      <c r="KSC847" s="257"/>
      <c r="KSD847" s="257"/>
      <c r="KSE847" s="257"/>
      <c r="KSF847" s="257"/>
      <c r="KSG847" s="257"/>
      <c r="KSH847" s="257"/>
      <c r="KSI847" s="257"/>
      <c r="KSJ847" s="257"/>
      <c r="KSK847" s="257"/>
      <c r="KSL847" s="257"/>
      <c r="KSM847" s="257"/>
      <c r="KSN847" s="257"/>
      <c r="KSO847" s="257"/>
      <c r="KSP847" s="257"/>
      <c r="KSQ847" s="257"/>
      <c r="KSR847" s="257"/>
      <c r="KSS847" s="257"/>
      <c r="KST847" s="257"/>
      <c r="KSU847" s="257"/>
      <c r="KSV847" s="257"/>
      <c r="KSW847" s="257"/>
      <c r="KSX847" s="257"/>
      <c r="KSY847" s="257"/>
      <c r="KSZ847" s="257"/>
      <c r="KTA847" s="257"/>
      <c r="KTB847" s="257"/>
      <c r="KTC847" s="257"/>
      <c r="KTD847" s="257"/>
      <c r="KTE847" s="257"/>
      <c r="KTF847" s="257"/>
      <c r="KTG847" s="257"/>
      <c r="KTH847" s="257"/>
      <c r="KTI847" s="257"/>
      <c r="KTJ847" s="257"/>
      <c r="KTK847" s="257"/>
      <c r="KTL847" s="257"/>
      <c r="KTM847" s="257"/>
      <c r="KTN847" s="257"/>
      <c r="KTO847" s="257"/>
      <c r="KTP847" s="257"/>
      <c r="KTQ847" s="257"/>
      <c r="KTR847" s="257"/>
      <c r="KTS847" s="257"/>
      <c r="KTT847" s="257"/>
      <c r="KTU847" s="257"/>
      <c r="KTV847" s="257"/>
      <c r="KTW847" s="257"/>
      <c r="KTX847" s="257"/>
      <c r="KTY847" s="257"/>
      <c r="KTZ847" s="257"/>
      <c r="KUA847" s="257"/>
      <c r="KUB847" s="257"/>
      <c r="KUC847" s="257"/>
      <c r="KUD847" s="257"/>
      <c r="KUE847" s="257"/>
      <c r="KUF847" s="257"/>
      <c r="KUG847" s="257"/>
      <c r="KUH847" s="257"/>
      <c r="KUI847" s="257"/>
      <c r="KUJ847" s="257"/>
      <c r="KUK847" s="257"/>
      <c r="KUL847" s="257"/>
      <c r="KUM847" s="257"/>
      <c r="KUN847" s="257"/>
      <c r="KUO847" s="257"/>
      <c r="KUP847" s="257"/>
      <c r="KUQ847" s="257"/>
      <c r="KUR847" s="257"/>
      <c r="KUS847" s="257"/>
      <c r="KUT847" s="257"/>
      <c r="KUU847" s="257"/>
      <c r="KUV847" s="257"/>
      <c r="KUW847" s="257"/>
      <c r="KUX847" s="257"/>
      <c r="KUY847" s="257"/>
      <c r="KUZ847" s="257"/>
      <c r="KVA847" s="257"/>
      <c r="KVB847" s="257"/>
      <c r="KVC847" s="257"/>
      <c r="KVD847" s="257"/>
      <c r="KVE847" s="257"/>
      <c r="KVF847" s="257"/>
      <c r="KVG847" s="257"/>
      <c r="KVH847" s="257"/>
      <c r="KVI847" s="257"/>
      <c r="KVJ847" s="257"/>
      <c r="KVK847" s="257"/>
      <c r="KVL847" s="257"/>
      <c r="KVM847" s="257"/>
      <c r="KVN847" s="257"/>
      <c r="KVO847" s="257"/>
      <c r="KVP847" s="257"/>
      <c r="KVQ847" s="257"/>
      <c r="KVR847" s="257"/>
      <c r="KVS847" s="257"/>
      <c r="KVT847" s="257"/>
      <c r="KVU847" s="257"/>
      <c r="KVV847" s="257"/>
      <c r="KVW847" s="257"/>
      <c r="KVX847" s="257"/>
      <c r="KVY847" s="257"/>
      <c r="KVZ847" s="257"/>
      <c r="KWA847" s="257"/>
      <c r="KWB847" s="257"/>
      <c r="KWC847" s="257"/>
      <c r="KWD847" s="257"/>
      <c r="KWE847" s="257"/>
      <c r="KWF847" s="257"/>
      <c r="KWG847" s="257"/>
      <c r="KWH847" s="257"/>
      <c r="KWI847" s="257"/>
      <c r="KWJ847" s="257"/>
      <c r="KWK847" s="257"/>
      <c r="KWL847" s="257"/>
      <c r="KWM847" s="257"/>
      <c r="KWN847" s="257"/>
      <c r="KWO847" s="257"/>
      <c r="KWP847" s="257"/>
      <c r="KWQ847" s="257"/>
      <c r="KWR847" s="257"/>
      <c r="KWS847" s="257"/>
      <c r="KWT847" s="257"/>
      <c r="KWU847" s="257"/>
      <c r="KWV847" s="257"/>
      <c r="KWW847" s="257"/>
      <c r="KWX847" s="257"/>
      <c r="KWY847" s="257"/>
      <c r="KWZ847" s="257"/>
      <c r="KXA847" s="257"/>
      <c r="KXB847" s="257"/>
      <c r="KXC847" s="257"/>
      <c r="KXD847" s="257"/>
      <c r="KXE847" s="257"/>
      <c r="KXF847" s="257"/>
      <c r="KXG847" s="257"/>
      <c r="KXH847" s="257"/>
      <c r="KXI847" s="257"/>
      <c r="KXJ847" s="257"/>
      <c r="KXK847" s="257"/>
      <c r="KXL847" s="257"/>
      <c r="KXM847" s="257"/>
      <c r="KXN847" s="257"/>
      <c r="KXO847" s="257"/>
      <c r="KXP847" s="257"/>
      <c r="KXQ847" s="257"/>
      <c r="KXR847" s="257"/>
      <c r="KXS847" s="257"/>
      <c r="KXT847" s="257"/>
      <c r="KXU847" s="257"/>
      <c r="KXV847" s="257"/>
      <c r="KXW847" s="257"/>
      <c r="KXX847" s="257"/>
      <c r="KXY847" s="257"/>
      <c r="KXZ847" s="257"/>
      <c r="KYA847" s="257"/>
      <c r="KYB847" s="257"/>
      <c r="KYC847" s="257"/>
      <c r="KYD847" s="257"/>
      <c r="KYE847" s="257"/>
      <c r="KYF847" s="257"/>
      <c r="KYG847" s="257"/>
      <c r="KYH847" s="257"/>
      <c r="KYI847" s="257"/>
      <c r="KYJ847" s="257"/>
      <c r="KYK847" s="257"/>
      <c r="KYL847" s="257"/>
      <c r="KYM847" s="257"/>
      <c r="KYN847" s="257"/>
      <c r="KYO847" s="257"/>
      <c r="KYP847" s="257"/>
      <c r="KYQ847" s="257"/>
      <c r="KYR847" s="257"/>
      <c r="KYS847" s="257"/>
      <c r="KYT847" s="257"/>
      <c r="KYU847" s="257"/>
      <c r="KYV847" s="257"/>
      <c r="KYW847" s="257"/>
      <c r="KYX847" s="257"/>
      <c r="KYY847" s="257"/>
      <c r="KYZ847" s="257"/>
      <c r="KZA847" s="257"/>
      <c r="KZB847" s="257"/>
      <c r="KZC847" s="257"/>
      <c r="KZD847" s="257"/>
      <c r="KZE847" s="257"/>
      <c r="KZF847" s="257"/>
      <c r="KZG847" s="257"/>
      <c r="KZH847" s="257"/>
      <c r="KZI847" s="257"/>
      <c r="KZJ847" s="257"/>
      <c r="KZK847" s="257"/>
      <c r="KZL847" s="257"/>
      <c r="KZM847" s="257"/>
      <c r="KZN847" s="257"/>
      <c r="KZO847" s="257"/>
      <c r="KZP847" s="257"/>
      <c r="KZQ847" s="257"/>
      <c r="KZR847" s="257"/>
      <c r="KZS847" s="257"/>
      <c r="KZT847" s="257"/>
      <c r="KZU847" s="257"/>
      <c r="KZV847" s="257"/>
      <c r="KZW847" s="257"/>
      <c r="KZX847" s="257"/>
      <c r="KZY847" s="257"/>
      <c r="KZZ847" s="257"/>
      <c r="LAA847" s="257"/>
      <c r="LAB847" s="257"/>
      <c r="LAC847" s="257"/>
      <c r="LAD847" s="257"/>
      <c r="LAE847" s="257"/>
      <c r="LAF847" s="257"/>
      <c r="LAG847" s="257"/>
      <c r="LAH847" s="257"/>
      <c r="LAI847" s="257"/>
      <c r="LAJ847" s="257"/>
      <c r="LAK847" s="257"/>
      <c r="LAL847" s="257"/>
      <c r="LAM847" s="257"/>
      <c r="LAN847" s="257"/>
      <c r="LAO847" s="257"/>
      <c r="LAP847" s="257"/>
      <c r="LAQ847" s="257"/>
      <c r="LAR847" s="257"/>
      <c r="LAS847" s="257"/>
      <c r="LAT847" s="257"/>
      <c r="LAU847" s="257"/>
      <c r="LAV847" s="257"/>
      <c r="LAW847" s="257"/>
      <c r="LAX847" s="257"/>
      <c r="LAY847" s="257"/>
      <c r="LAZ847" s="257"/>
      <c r="LBA847" s="257"/>
      <c r="LBB847" s="257"/>
      <c r="LBC847" s="257"/>
      <c r="LBD847" s="257"/>
      <c r="LBE847" s="257"/>
      <c r="LBF847" s="257"/>
      <c r="LBG847" s="257"/>
      <c r="LBH847" s="257"/>
      <c r="LBI847" s="257"/>
      <c r="LBJ847" s="257"/>
      <c r="LBK847" s="257"/>
      <c r="LBL847" s="257"/>
      <c r="LBM847" s="257"/>
      <c r="LBN847" s="257"/>
      <c r="LBO847" s="257"/>
      <c r="LBP847" s="257"/>
      <c r="LBQ847" s="257"/>
      <c r="LBR847" s="257"/>
      <c r="LBS847" s="257"/>
      <c r="LBT847" s="257"/>
      <c r="LBU847" s="257"/>
      <c r="LBV847" s="257"/>
      <c r="LBW847" s="257"/>
      <c r="LBX847" s="257"/>
      <c r="LBY847" s="257"/>
      <c r="LBZ847" s="257"/>
      <c r="LCA847" s="257"/>
      <c r="LCB847" s="257"/>
      <c r="LCC847" s="257"/>
      <c r="LCD847" s="257"/>
      <c r="LCE847" s="257"/>
      <c r="LCF847" s="257"/>
      <c r="LCG847" s="257"/>
      <c r="LCH847" s="257"/>
      <c r="LCI847" s="257"/>
      <c r="LCJ847" s="257"/>
      <c r="LCK847" s="257"/>
      <c r="LCL847" s="257"/>
      <c r="LCM847" s="257"/>
      <c r="LCN847" s="257"/>
      <c r="LCO847" s="257"/>
      <c r="LCP847" s="257"/>
      <c r="LCQ847" s="257"/>
      <c r="LCR847" s="257"/>
      <c r="LCS847" s="257"/>
      <c r="LCT847" s="257"/>
      <c r="LCU847" s="257"/>
      <c r="LCV847" s="257"/>
      <c r="LCW847" s="257"/>
      <c r="LCX847" s="257"/>
      <c r="LCY847" s="257"/>
      <c r="LCZ847" s="257"/>
      <c r="LDA847" s="257"/>
      <c r="LDB847" s="257"/>
      <c r="LDC847" s="257"/>
      <c r="LDD847" s="257"/>
      <c r="LDE847" s="257"/>
      <c r="LDF847" s="257"/>
      <c r="LDG847" s="257"/>
      <c r="LDH847" s="257"/>
      <c r="LDI847" s="257"/>
      <c r="LDJ847" s="257"/>
      <c r="LDK847" s="257"/>
      <c r="LDL847" s="257"/>
      <c r="LDM847" s="257"/>
      <c r="LDN847" s="257"/>
      <c r="LDO847" s="257"/>
      <c r="LDP847" s="257"/>
      <c r="LDQ847" s="257"/>
      <c r="LDR847" s="257"/>
      <c r="LDS847" s="257"/>
      <c r="LDT847" s="257"/>
      <c r="LDU847" s="257"/>
      <c r="LDV847" s="257"/>
      <c r="LDW847" s="257"/>
      <c r="LDX847" s="257"/>
      <c r="LDY847" s="257"/>
      <c r="LDZ847" s="257"/>
      <c r="LEA847" s="257"/>
      <c r="LEB847" s="257"/>
      <c r="LEC847" s="257"/>
      <c r="LED847" s="257"/>
      <c r="LEE847" s="257"/>
      <c r="LEF847" s="257"/>
      <c r="LEG847" s="257"/>
      <c r="LEH847" s="257"/>
      <c r="LEI847" s="257"/>
      <c r="LEJ847" s="257"/>
      <c r="LEK847" s="257"/>
      <c r="LEL847" s="257"/>
      <c r="LEM847" s="257"/>
      <c r="LEN847" s="257"/>
      <c r="LEO847" s="257"/>
      <c r="LEP847" s="257"/>
      <c r="LEQ847" s="257"/>
      <c r="LER847" s="257"/>
      <c r="LES847" s="257"/>
      <c r="LET847" s="257"/>
      <c r="LEU847" s="257"/>
      <c r="LEV847" s="257"/>
      <c r="LEW847" s="257"/>
      <c r="LEX847" s="257"/>
      <c r="LEY847" s="257"/>
      <c r="LEZ847" s="257"/>
      <c r="LFA847" s="257"/>
      <c r="LFB847" s="257"/>
      <c r="LFC847" s="257"/>
      <c r="LFD847" s="257"/>
      <c r="LFE847" s="257"/>
      <c r="LFF847" s="257"/>
      <c r="LFG847" s="257"/>
      <c r="LFH847" s="257"/>
      <c r="LFI847" s="257"/>
      <c r="LFJ847" s="257"/>
      <c r="LFK847" s="257"/>
      <c r="LFL847" s="257"/>
      <c r="LFM847" s="257"/>
      <c r="LFN847" s="257"/>
      <c r="LFO847" s="257"/>
      <c r="LFP847" s="257"/>
      <c r="LFQ847" s="257"/>
      <c r="LFR847" s="257"/>
      <c r="LFS847" s="257"/>
      <c r="LFT847" s="257"/>
      <c r="LFU847" s="257"/>
      <c r="LFV847" s="257"/>
      <c r="LFW847" s="257"/>
      <c r="LFX847" s="257"/>
      <c r="LFY847" s="257"/>
      <c r="LFZ847" s="257"/>
      <c r="LGA847" s="257"/>
      <c r="LGB847" s="257"/>
      <c r="LGC847" s="257"/>
      <c r="LGD847" s="257"/>
      <c r="LGE847" s="257"/>
      <c r="LGF847" s="257"/>
      <c r="LGG847" s="257"/>
      <c r="LGH847" s="257"/>
      <c r="LGI847" s="257"/>
      <c r="LGJ847" s="257"/>
      <c r="LGK847" s="257"/>
      <c r="LGL847" s="257"/>
      <c r="LGM847" s="257"/>
      <c r="LGN847" s="257"/>
      <c r="LGO847" s="257"/>
      <c r="LGP847" s="257"/>
      <c r="LGQ847" s="257"/>
      <c r="LGR847" s="257"/>
      <c r="LGS847" s="257"/>
      <c r="LGT847" s="257"/>
      <c r="LGU847" s="257"/>
      <c r="LGV847" s="257"/>
      <c r="LGW847" s="257"/>
      <c r="LGX847" s="257"/>
      <c r="LGY847" s="257"/>
      <c r="LGZ847" s="257"/>
      <c r="LHA847" s="257"/>
      <c r="LHB847" s="257"/>
      <c r="LHC847" s="257"/>
      <c r="LHD847" s="257"/>
      <c r="LHE847" s="257"/>
      <c r="LHF847" s="257"/>
      <c r="LHG847" s="257"/>
      <c r="LHH847" s="257"/>
      <c r="LHI847" s="257"/>
      <c r="LHJ847" s="257"/>
      <c r="LHK847" s="257"/>
      <c r="LHL847" s="257"/>
      <c r="LHM847" s="257"/>
      <c r="LHN847" s="257"/>
      <c r="LHO847" s="257"/>
      <c r="LHP847" s="257"/>
      <c r="LHQ847" s="257"/>
      <c r="LHR847" s="257"/>
      <c r="LHS847" s="257"/>
      <c r="LHT847" s="257"/>
      <c r="LHU847" s="257"/>
      <c r="LHV847" s="257"/>
      <c r="LHW847" s="257"/>
      <c r="LHX847" s="257"/>
      <c r="LHY847" s="257"/>
      <c r="LHZ847" s="257"/>
      <c r="LIA847" s="257"/>
      <c r="LIB847" s="257"/>
      <c r="LIC847" s="257"/>
      <c r="LID847" s="257"/>
      <c r="LIE847" s="257"/>
      <c r="LIF847" s="257"/>
      <c r="LIG847" s="257"/>
      <c r="LIH847" s="257"/>
      <c r="LII847" s="257"/>
      <c r="LIJ847" s="257"/>
      <c r="LIK847" s="257"/>
      <c r="LIL847" s="257"/>
      <c r="LIM847" s="257"/>
      <c r="LIN847" s="257"/>
      <c r="LIO847" s="257"/>
      <c r="LIP847" s="257"/>
      <c r="LIQ847" s="257"/>
      <c r="LIR847" s="257"/>
      <c r="LIS847" s="257"/>
      <c r="LIT847" s="257"/>
      <c r="LIU847" s="257"/>
      <c r="LIV847" s="257"/>
      <c r="LIW847" s="257"/>
      <c r="LIX847" s="257"/>
      <c r="LIY847" s="257"/>
      <c r="LIZ847" s="257"/>
      <c r="LJA847" s="257"/>
      <c r="LJB847" s="257"/>
      <c r="LJC847" s="257"/>
      <c r="LJD847" s="257"/>
      <c r="LJE847" s="257"/>
      <c r="LJF847" s="257"/>
      <c r="LJG847" s="257"/>
      <c r="LJH847" s="257"/>
      <c r="LJI847" s="257"/>
      <c r="LJJ847" s="257"/>
      <c r="LJK847" s="257"/>
      <c r="LJL847" s="257"/>
      <c r="LJM847" s="257"/>
      <c r="LJN847" s="257"/>
      <c r="LJO847" s="257"/>
      <c r="LJP847" s="257"/>
      <c r="LJQ847" s="257"/>
      <c r="LJR847" s="257"/>
      <c r="LJS847" s="257"/>
      <c r="LJT847" s="257"/>
      <c r="LJU847" s="257"/>
      <c r="LJV847" s="257"/>
      <c r="LJW847" s="257"/>
      <c r="LJX847" s="257"/>
      <c r="LJY847" s="257"/>
      <c r="LJZ847" s="257"/>
      <c r="LKA847" s="257"/>
      <c r="LKB847" s="257"/>
      <c r="LKC847" s="257"/>
      <c r="LKD847" s="257"/>
      <c r="LKE847" s="257"/>
      <c r="LKF847" s="257"/>
      <c r="LKG847" s="257"/>
      <c r="LKH847" s="257"/>
      <c r="LKI847" s="257"/>
      <c r="LKJ847" s="257"/>
      <c r="LKK847" s="257"/>
      <c r="LKL847" s="257"/>
      <c r="LKM847" s="257"/>
      <c r="LKN847" s="257"/>
      <c r="LKO847" s="257"/>
      <c r="LKP847" s="257"/>
      <c r="LKQ847" s="257"/>
      <c r="LKR847" s="257"/>
      <c r="LKS847" s="257"/>
      <c r="LKT847" s="257"/>
      <c r="LKU847" s="257"/>
      <c r="LKV847" s="257"/>
      <c r="LKW847" s="257"/>
      <c r="LKX847" s="257"/>
      <c r="LKY847" s="257"/>
      <c r="LKZ847" s="257"/>
      <c r="LLA847" s="257"/>
      <c r="LLB847" s="257"/>
      <c r="LLC847" s="257"/>
      <c r="LLD847" s="257"/>
      <c r="LLE847" s="257"/>
      <c r="LLF847" s="257"/>
      <c r="LLG847" s="257"/>
      <c r="LLH847" s="257"/>
      <c r="LLI847" s="257"/>
      <c r="LLJ847" s="257"/>
      <c r="LLK847" s="257"/>
      <c r="LLL847" s="257"/>
      <c r="LLM847" s="257"/>
      <c r="LLN847" s="257"/>
      <c r="LLO847" s="257"/>
      <c r="LLP847" s="257"/>
      <c r="LLQ847" s="257"/>
      <c r="LLR847" s="257"/>
      <c r="LLS847" s="257"/>
      <c r="LLT847" s="257"/>
      <c r="LLU847" s="257"/>
      <c r="LLV847" s="257"/>
      <c r="LLW847" s="257"/>
      <c r="LLX847" s="257"/>
      <c r="LLY847" s="257"/>
      <c r="LLZ847" s="257"/>
      <c r="LMA847" s="257"/>
      <c r="LMB847" s="257"/>
      <c r="LMC847" s="257"/>
      <c r="LMD847" s="257"/>
      <c r="LME847" s="257"/>
      <c r="LMF847" s="257"/>
      <c r="LMG847" s="257"/>
      <c r="LMH847" s="257"/>
      <c r="LMI847" s="257"/>
      <c r="LMJ847" s="257"/>
      <c r="LMK847" s="257"/>
      <c r="LML847" s="257"/>
      <c r="LMM847" s="257"/>
      <c r="LMN847" s="257"/>
      <c r="LMO847" s="257"/>
      <c r="LMP847" s="257"/>
      <c r="LMQ847" s="257"/>
      <c r="LMR847" s="257"/>
      <c r="LMS847" s="257"/>
      <c r="LMT847" s="257"/>
      <c r="LMU847" s="257"/>
      <c r="LMV847" s="257"/>
      <c r="LMW847" s="257"/>
      <c r="LMX847" s="257"/>
      <c r="LMY847" s="257"/>
      <c r="LMZ847" s="257"/>
      <c r="LNA847" s="257"/>
      <c r="LNB847" s="257"/>
      <c r="LNC847" s="257"/>
      <c r="LND847" s="257"/>
      <c r="LNE847" s="257"/>
      <c r="LNF847" s="257"/>
      <c r="LNG847" s="257"/>
      <c r="LNH847" s="257"/>
      <c r="LNI847" s="257"/>
      <c r="LNJ847" s="257"/>
      <c r="LNK847" s="257"/>
      <c r="LNL847" s="257"/>
      <c r="LNM847" s="257"/>
      <c r="LNN847" s="257"/>
      <c r="LNO847" s="257"/>
      <c r="LNP847" s="257"/>
      <c r="LNQ847" s="257"/>
      <c r="LNR847" s="257"/>
      <c r="LNS847" s="257"/>
      <c r="LNT847" s="257"/>
      <c r="LNU847" s="257"/>
      <c r="LNV847" s="257"/>
      <c r="LNW847" s="257"/>
      <c r="LNX847" s="257"/>
      <c r="LNY847" s="257"/>
      <c r="LNZ847" s="257"/>
      <c r="LOA847" s="257"/>
      <c r="LOB847" s="257"/>
      <c r="LOC847" s="257"/>
      <c r="LOD847" s="257"/>
      <c r="LOE847" s="257"/>
      <c r="LOF847" s="257"/>
      <c r="LOG847" s="257"/>
      <c r="LOH847" s="257"/>
      <c r="LOI847" s="257"/>
      <c r="LOJ847" s="257"/>
      <c r="LOK847" s="257"/>
      <c r="LOL847" s="257"/>
      <c r="LOM847" s="257"/>
      <c r="LON847" s="257"/>
      <c r="LOO847" s="257"/>
      <c r="LOP847" s="257"/>
      <c r="LOQ847" s="257"/>
      <c r="LOR847" s="257"/>
      <c r="LOS847" s="257"/>
      <c r="LOT847" s="257"/>
      <c r="LOU847" s="257"/>
      <c r="LOV847" s="257"/>
      <c r="LOW847" s="257"/>
      <c r="LOX847" s="257"/>
      <c r="LOY847" s="257"/>
      <c r="LOZ847" s="257"/>
      <c r="LPA847" s="257"/>
      <c r="LPB847" s="257"/>
      <c r="LPC847" s="257"/>
      <c r="LPD847" s="257"/>
      <c r="LPE847" s="257"/>
      <c r="LPF847" s="257"/>
      <c r="LPG847" s="257"/>
      <c r="LPH847" s="257"/>
      <c r="LPI847" s="257"/>
      <c r="LPJ847" s="257"/>
      <c r="LPK847" s="257"/>
      <c r="LPL847" s="257"/>
      <c r="LPM847" s="257"/>
      <c r="LPN847" s="257"/>
      <c r="LPO847" s="257"/>
      <c r="LPP847" s="257"/>
      <c r="LPQ847" s="257"/>
      <c r="LPR847" s="257"/>
      <c r="LPS847" s="257"/>
      <c r="LPT847" s="257"/>
      <c r="LPU847" s="257"/>
      <c r="LPV847" s="257"/>
      <c r="LPW847" s="257"/>
      <c r="LPX847" s="257"/>
      <c r="LPY847" s="257"/>
      <c r="LPZ847" s="257"/>
      <c r="LQA847" s="257"/>
      <c r="LQB847" s="257"/>
      <c r="LQC847" s="257"/>
      <c r="LQD847" s="257"/>
      <c r="LQE847" s="257"/>
      <c r="LQF847" s="257"/>
      <c r="LQG847" s="257"/>
      <c r="LQH847" s="257"/>
      <c r="LQI847" s="257"/>
      <c r="LQJ847" s="257"/>
      <c r="LQK847" s="257"/>
      <c r="LQL847" s="257"/>
      <c r="LQM847" s="257"/>
      <c r="LQN847" s="257"/>
      <c r="LQO847" s="257"/>
      <c r="LQP847" s="257"/>
      <c r="LQQ847" s="257"/>
      <c r="LQR847" s="257"/>
      <c r="LQS847" s="257"/>
      <c r="LQT847" s="257"/>
      <c r="LQU847" s="257"/>
      <c r="LQV847" s="257"/>
      <c r="LQW847" s="257"/>
      <c r="LQX847" s="257"/>
      <c r="LQY847" s="257"/>
      <c r="LQZ847" s="257"/>
      <c r="LRA847" s="257"/>
      <c r="LRB847" s="257"/>
      <c r="LRC847" s="257"/>
      <c r="LRD847" s="257"/>
      <c r="LRE847" s="257"/>
      <c r="LRF847" s="257"/>
      <c r="LRG847" s="257"/>
      <c r="LRH847" s="257"/>
      <c r="LRI847" s="257"/>
      <c r="LRJ847" s="257"/>
      <c r="LRK847" s="257"/>
      <c r="LRL847" s="257"/>
      <c r="LRM847" s="257"/>
      <c r="LRN847" s="257"/>
      <c r="LRO847" s="257"/>
      <c r="LRP847" s="257"/>
      <c r="LRQ847" s="257"/>
      <c r="LRR847" s="257"/>
      <c r="LRS847" s="257"/>
      <c r="LRT847" s="257"/>
      <c r="LRU847" s="257"/>
      <c r="LRV847" s="257"/>
      <c r="LRW847" s="257"/>
      <c r="LRX847" s="257"/>
      <c r="LRY847" s="257"/>
      <c r="LRZ847" s="257"/>
      <c r="LSA847" s="257"/>
      <c r="LSB847" s="257"/>
      <c r="LSC847" s="257"/>
      <c r="LSD847" s="257"/>
      <c r="LSE847" s="257"/>
      <c r="LSF847" s="257"/>
      <c r="LSG847" s="257"/>
      <c r="LSH847" s="257"/>
      <c r="LSI847" s="257"/>
      <c r="LSJ847" s="257"/>
      <c r="LSK847" s="257"/>
      <c r="LSL847" s="257"/>
      <c r="LSM847" s="257"/>
      <c r="LSN847" s="257"/>
      <c r="LSO847" s="257"/>
      <c r="LSP847" s="257"/>
      <c r="LSQ847" s="257"/>
      <c r="LSR847" s="257"/>
      <c r="LSS847" s="257"/>
      <c r="LST847" s="257"/>
      <c r="LSU847" s="257"/>
      <c r="LSV847" s="257"/>
      <c r="LSW847" s="257"/>
      <c r="LSX847" s="257"/>
      <c r="LSY847" s="257"/>
      <c r="LSZ847" s="257"/>
      <c r="LTA847" s="257"/>
      <c r="LTB847" s="257"/>
      <c r="LTC847" s="257"/>
      <c r="LTD847" s="257"/>
      <c r="LTE847" s="257"/>
      <c r="LTF847" s="257"/>
      <c r="LTG847" s="257"/>
      <c r="LTH847" s="257"/>
      <c r="LTI847" s="257"/>
      <c r="LTJ847" s="257"/>
      <c r="LTK847" s="257"/>
      <c r="LTL847" s="257"/>
      <c r="LTM847" s="257"/>
      <c r="LTN847" s="257"/>
      <c r="LTO847" s="257"/>
      <c r="LTP847" s="257"/>
      <c r="LTQ847" s="257"/>
      <c r="LTR847" s="257"/>
      <c r="LTS847" s="257"/>
      <c r="LTT847" s="257"/>
      <c r="LTU847" s="257"/>
      <c r="LTV847" s="257"/>
      <c r="LTW847" s="257"/>
      <c r="LTX847" s="257"/>
      <c r="LTY847" s="257"/>
      <c r="LTZ847" s="257"/>
      <c r="LUA847" s="257"/>
      <c r="LUB847" s="257"/>
      <c r="LUC847" s="257"/>
      <c r="LUD847" s="257"/>
      <c r="LUE847" s="257"/>
      <c r="LUF847" s="257"/>
      <c r="LUG847" s="257"/>
      <c r="LUH847" s="257"/>
      <c r="LUI847" s="257"/>
      <c r="LUJ847" s="257"/>
      <c r="LUK847" s="257"/>
      <c r="LUL847" s="257"/>
      <c r="LUM847" s="257"/>
      <c r="LUN847" s="257"/>
      <c r="LUO847" s="257"/>
      <c r="LUP847" s="257"/>
      <c r="LUQ847" s="257"/>
      <c r="LUR847" s="257"/>
      <c r="LUS847" s="257"/>
      <c r="LUT847" s="257"/>
      <c r="LUU847" s="257"/>
      <c r="LUV847" s="257"/>
      <c r="LUW847" s="257"/>
      <c r="LUX847" s="257"/>
      <c r="LUY847" s="257"/>
      <c r="LUZ847" s="257"/>
      <c r="LVA847" s="257"/>
      <c r="LVB847" s="257"/>
      <c r="LVC847" s="257"/>
      <c r="LVD847" s="257"/>
      <c r="LVE847" s="257"/>
      <c r="LVF847" s="257"/>
      <c r="LVG847" s="257"/>
      <c r="LVH847" s="257"/>
      <c r="LVI847" s="257"/>
      <c r="LVJ847" s="257"/>
      <c r="LVK847" s="257"/>
      <c r="LVL847" s="257"/>
      <c r="LVM847" s="257"/>
      <c r="LVN847" s="257"/>
      <c r="LVO847" s="257"/>
      <c r="LVP847" s="257"/>
      <c r="LVQ847" s="257"/>
      <c r="LVR847" s="257"/>
      <c r="LVS847" s="257"/>
      <c r="LVT847" s="257"/>
      <c r="LVU847" s="257"/>
      <c r="LVV847" s="257"/>
      <c r="LVW847" s="257"/>
      <c r="LVX847" s="257"/>
      <c r="LVY847" s="257"/>
      <c r="LVZ847" s="257"/>
      <c r="LWA847" s="257"/>
      <c r="LWB847" s="257"/>
      <c r="LWC847" s="257"/>
      <c r="LWD847" s="257"/>
      <c r="LWE847" s="257"/>
      <c r="LWF847" s="257"/>
      <c r="LWG847" s="257"/>
      <c r="LWH847" s="257"/>
      <c r="LWI847" s="257"/>
      <c r="LWJ847" s="257"/>
      <c r="LWK847" s="257"/>
      <c r="LWL847" s="257"/>
      <c r="LWM847" s="257"/>
      <c r="LWN847" s="257"/>
      <c r="LWO847" s="257"/>
      <c r="LWP847" s="257"/>
      <c r="LWQ847" s="257"/>
      <c r="LWR847" s="257"/>
      <c r="LWS847" s="257"/>
      <c r="LWT847" s="257"/>
      <c r="LWU847" s="257"/>
      <c r="LWV847" s="257"/>
      <c r="LWW847" s="257"/>
      <c r="LWX847" s="257"/>
      <c r="LWY847" s="257"/>
      <c r="LWZ847" s="257"/>
      <c r="LXA847" s="257"/>
      <c r="LXB847" s="257"/>
      <c r="LXC847" s="257"/>
      <c r="LXD847" s="257"/>
      <c r="LXE847" s="257"/>
      <c r="LXF847" s="257"/>
      <c r="LXG847" s="257"/>
      <c r="LXH847" s="257"/>
      <c r="LXI847" s="257"/>
      <c r="LXJ847" s="257"/>
      <c r="LXK847" s="257"/>
      <c r="LXL847" s="257"/>
      <c r="LXM847" s="257"/>
      <c r="LXN847" s="257"/>
      <c r="LXO847" s="257"/>
      <c r="LXP847" s="257"/>
      <c r="LXQ847" s="257"/>
      <c r="LXR847" s="257"/>
      <c r="LXS847" s="257"/>
      <c r="LXT847" s="257"/>
      <c r="LXU847" s="257"/>
      <c r="LXV847" s="257"/>
      <c r="LXW847" s="257"/>
      <c r="LXX847" s="257"/>
      <c r="LXY847" s="257"/>
      <c r="LXZ847" s="257"/>
      <c r="LYA847" s="257"/>
      <c r="LYB847" s="257"/>
      <c r="LYC847" s="257"/>
      <c r="LYD847" s="257"/>
      <c r="LYE847" s="257"/>
      <c r="LYF847" s="257"/>
      <c r="LYG847" s="257"/>
      <c r="LYH847" s="257"/>
      <c r="LYI847" s="257"/>
      <c r="LYJ847" s="257"/>
      <c r="LYK847" s="257"/>
      <c r="LYL847" s="257"/>
      <c r="LYM847" s="257"/>
      <c r="LYN847" s="257"/>
      <c r="LYO847" s="257"/>
      <c r="LYP847" s="257"/>
      <c r="LYQ847" s="257"/>
      <c r="LYR847" s="257"/>
      <c r="LYS847" s="257"/>
      <c r="LYT847" s="257"/>
      <c r="LYU847" s="257"/>
      <c r="LYV847" s="257"/>
      <c r="LYW847" s="257"/>
      <c r="LYX847" s="257"/>
      <c r="LYY847" s="257"/>
      <c r="LYZ847" s="257"/>
      <c r="LZA847" s="257"/>
      <c r="LZB847" s="257"/>
      <c r="LZC847" s="257"/>
      <c r="LZD847" s="257"/>
      <c r="LZE847" s="257"/>
      <c r="LZF847" s="257"/>
      <c r="LZG847" s="257"/>
      <c r="LZH847" s="257"/>
      <c r="LZI847" s="257"/>
      <c r="LZJ847" s="257"/>
      <c r="LZK847" s="257"/>
      <c r="LZL847" s="257"/>
      <c r="LZM847" s="257"/>
      <c r="LZN847" s="257"/>
      <c r="LZO847" s="257"/>
      <c r="LZP847" s="257"/>
      <c r="LZQ847" s="257"/>
      <c r="LZR847" s="257"/>
      <c r="LZS847" s="257"/>
      <c r="LZT847" s="257"/>
      <c r="LZU847" s="257"/>
      <c r="LZV847" s="257"/>
      <c r="LZW847" s="257"/>
      <c r="LZX847" s="257"/>
      <c r="LZY847" s="257"/>
      <c r="LZZ847" s="257"/>
      <c r="MAA847" s="257"/>
      <c r="MAB847" s="257"/>
      <c r="MAC847" s="257"/>
      <c r="MAD847" s="257"/>
      <c r="MAE847" s="257"/>
      <c r="MAF847" s="257"/>
      <c r="MAG847" s="257"/>
      <c r="MAH847" s="257"/>
      <c r="MAI847" s="257"/>
      <c r="MAJ847" s="257"/>
      <c r="MAK847" s="257"/>
      <c r="MAL847" s="257"/>
      <c r="MAM847" s="257"/>
      <c r="MAN847" s="257"/>
      <c r="MAO847" s="257"/>
      <c r="MAP847" s="257"/>
      <c r="MAQ847" s="257"/>
      <c r="MAR847" s="257"/>
      <c r="MAS847" s="257"/>
      <c r="MAT847" s="257"/>
      <c r="MAU847" s="257"/>
      <c r="MAV847" s="257"/>
      <c r="MAW847" s="257"/>
      <c r="MAX847" s="257"/>
      <c r="MAY847" s="257"/>
      <c r="MAZ847" s="257"/>
      <c r="MBA847" s="257"/>
      <c r="MBB847" s="257"/>
      <c r="MBC847" s="257"/>
      <c r="MBD847" s="257"/>
      <c r="MBE847" s="257"/>
      <c r="MBF847" s="257"/>
      <c r="MBG847" s="257"/>
      <c r="MBH847" s="257"/>
      <c r="MBI847" s="257"/>
      <c r="MBJ847" s="257"/>
      <c r="MBK847" s="257"/>
      <c r="MBL847" s="257"/>
      <c r="MBM847" s="257"/>
      <c r="MBN847" s="257"/>
      <c r="MBO847" s="257"/>
      <c r="MBP847" s="257"/>
      <c r="MBQ847" s="257"/>
      <c r="MBR847" s="257"/>
      <c r="MBS847" s="257"/>
      <c r="MBT847" s="257"/>
      <c r="MBU847" s="257"/>
      <c r="MBV847" s="257"/>
      <c r="MBW847" s="257"/>
      <c r="MBX847" s="257"/>
      <c r="MBY847" s="257"/>
      <c r="MBZ847" s="257"/>
      <c r="MCA847" s="257"/>
      <c r="MCB847" s="257"/>
      <c r="MCC847" s="257"/>
      <c r="MCD847" s="257"/>
      <c r="MCE847" s="257"/>
      <c r="MCF847" s="257"/>
      <c r="MCG847" s="257"/>
      <c r="MCH847" s="257"/>
      <c r="MCI847" s="257"/>
      <c r="MCJ847" s="257"/>
      <c r="MCK847" s="257"/>
      <c r="MCL847" s="257"/>
      <c r="MCM847" s="257"/>
      <c r="MCN847" s="257"/>
      <c r="MCO847" s="257"/>
      <c r="MCP847" s="257"/>
      <c r="MCQ847" s="257"/>
      <c r="MCR847" s="257"/>
      <c r="MCS847" s="257"/>
      <c r="MCT847" s="257"/>
      <c r="MCU847" s="257"/>
      <c r="MCV847" s="257"/>
      <c r="MCW847" s="257"/>
      <c r="MCX847" s="257"/>
      <c r="MCY847" s="257"/>
      <c r="MCZ847" s="257"/>
      <c r="MDA847" s="257"/>
      <c r="MDB847" s="257"/>
      <c r="MDC847" s="257"/>
      <c r="MDD847" s="257"/>
      <c r="MDE847" s="257"/>
      <c r="MDF847" s="257"/>
      <c r="MDG847" s="257"/>
      <c r="MDH847" s="257"/>
      <c r="MDI847" s="257"/>
      <c r="MDJ847" s="257"/>
      <c r="MDK847" s="257"/>
      <c r="MDL847" s="257"/>
      <c r="MDM847" s="257"/>
      <c r="MDN847" s="257"/>
      <c r="MDO847" s="257"/>
      <c r="MDP847" s="257"/>
      <c r="MDQ847" s="257"/>
      <c r="MDR847" s="257"/>
      <c r="MDS847" s="257"/>
      <c r="MDT847" s="257"/>
      <c r="MDU847" s="257"/>
      <c r="MDV847" s="257"/>
      <c r="MDW847" s="257"/>
      <c r="MDX847" s="257"/>
      <c r="MDY847" s="257"/>
      <c r="MDZ847" s="257"/>
      <c r="MEA847" s="257"/>
      <c r="MEB847" s="257"/>
      <c r="MEC847" s="257"/>
      <c r="MED847" s="257"/>
      <c r="MEE847" s="257"/>
      <c r="MEF847" s="257"/>
      <c r="MEG847" s="257"/>
      <c r="MEH847" s="257"/>
      <c r="MEI847" s="257"/>
      <c r="MEJ847" s="257"/>
      <c r="MEK847" s="257"/>
      <c r="MEL847" s="257"/>
      <c r="MEM847" s="257"/>
      <c r="MEN847" s="257"/>
      <c r="MEO847" s="257"/>
      <c r="MEP847" s="257"/>
      <c r="MEQ847" s="257"/>
      <c r="MER847" s="257"/>
      <c r="MES847" s="257"/>
      <c r="MET847" s="257"/>
      <c r="MEU847" s="257"/>
      <c r="MEV847" s="257"/>
      <c r="MEW847" s="257"/>
      <c r="MEX847" s="257"/>
      <c r="MEY847" s="257"/>
      <c r="MEZ847" s="257"/>
      <c r="MFA847" s="257"/>
      <c r="MFB847" s="257"/>
      <c r="MFC847" s="257"/>
      <c r="MFD847" s="257"/>
      <c r="MFE847" s="257"/>
      <c r="MFF847" s="257"/>
      <c r="MFG847" s="257"/>
      <c r="MFH847" s="257"/>
      <c r="MFI847" s="257"/>
      <c r="MFJ847" s="257"/>
      <c r="MFK847" s="257"/>
      <c r="MFL847" s="257"/>
      <c r="MFM847" s="257"/>
      <c r="MFN847" s="257"/>
      <c r="MFO847" s="257"/>
      <c r="MFP847" s="257"/>
      <c r="MFQ847" s="257"/>
      <c r="MFR847" s="257"/>
      <c r="MFS847" s="257"/>
      <c r="MFT847" s="257"/>
      <c r="MFU847" s="257"/>
      <c r="MFV847" s="257"/>
      <c r="MFW847" s="257"/>
      <c r="MFX847" s="257"/>
      <c r="MFY847" s="257"/>
      <c r="MFZ847" s="257"/>
      <c r="MGA847" s="257"/>
      <c r="MGB847" s="257"/>
      <c r="MGC847" s="257"/>
      <c r="MGD847" s="257"/>
      <c r="MGE847" s="257"/>
      <c r="MGF847" s="257"/>
      <c r="MGG847" s="257"/>
      <c r="MGH847" s="257"/>
      <c r="MGI847" s="257"/>
      <c r="MGJ847" s="257"/>
      <c r="MGK847" s="257"/>
      <c r="MGL847" s="257"/>
      <c r="MGM847" s="257"/>
      <c r="MGN847" s="257"/>
      <c r="MGO847" s="257"/>
      <c r="MGP847" s="257"/>
      <c r="MGQ847" s="257"/>
      <c r="MGR847" s="257"/>
      <c r="MGS847" s="257"/>
      <c r="MGT847" s="257"/>
      <c r="MGU847" s="257"/>
      <c r="MGV847" s="257"/>
      <c r="MGW847" s="257"/>
      <c r="MGX847" s="257"/>
      <c r="MGY847" s="257"/>
      <c r="MGZ847" s="257"/>
      <c r="MHA847" s="257"/>
      <c r="MHB847" s="257"/>
      <c r="MHC847" s="257"/>
      <c r="MHD847" s="257"/>
      <c r="MHE847" s="257"/>
      <c r="MHF847" s="257"/>
      <c r="MHG847" s="257"/>
      <c r="MHH847" s="257"/>
      <c r="MHI847" s="257"/>
      <c r="MHJ847" s="257"/>
      <c r="MHK847" s="257"/>
      <c r="MHL847" s="257"/>
      <c r="MHM847" s="257"/>
      <c r="MHN847" s="257"/>
      <c r="MHO847" s="257"/>
      <c r="MHP847" s="257"/>
      <c r="MHQ847" s="257"/>
      <c r="MHR847" s="257"/>
      <c r="MHS847" s="257"/>
      <c r="MHT847" s="257"/>
      <c r="MHU847" s="257"/>
      <c r="MHV847" s="257"/>
      <c r="MHW847" s="257"/>
      <c r="MHX847" s="257"/>
      <c r="MHY847" s="257"/>
      <c r="MHZ847" s="257"/>
      <c r="MIA847" s="257"/>
      <c r="MIB847" s="257"/>
      <c r="MIC847" s="257"/>
      <c r="MID847" s="257"/>
      <c r="MIE847" s="257"/>
      <c r="MIF847" s="257"/>
      <c r="MIG847" s="257"/>
      <c r="MIH847" s="257"/>
      <c r="MII847" s="257"/>
      <c r="MIJ847" s="257"/>
      <c r="MIK847" s="257"/>
      <c r="MIL847" s="257"/>
      <c r="MIM847" s="257"/>
      <c r="MIN847" s="257"/>
      <c r="MIO847" s="257"/>
      <c r="MIP847" s="257"/>
      <c r="MIQ847" s="257"/>
      <c r="MIR847" s="257"/>
      <c r="MIS847" s="257"/>
      <c r="MIT847" s="257"/>
      <c r="MIU847" s="257"/>
      <c r="MIV847" s="257"/>
      <c r="MIW847" s="257"/>
      <c r="MIX847" s="257"/>
      <c r="MIY847" s="257"/>
      <c r="MIZ847" s="257"/>
      <c r="MJA847" s="257"/>
      <c r="MJB847" s="257"/>
      <c r="MJC847" s="257"/>
      <c r="MJD847" s="257"/>
      <c r="MJE847" s="257"/>
      <c r="MJF847" s="257"/>
      <c r="MJG847" s="257"/>
      <c r="MJH847" s="257"/>
      <c r="MJI847" s="257"/>
      <c r="MJJ847" s="257"/>
      <c r="MJK847" s="257"/>
      <c r="MJL847" s="257"/>
      <c r="MJM847" s="257"/>
      <c r="MJN847" s="257"/>
      <c r="MJO847" s="257"/>
      <c r="MJP847" s="257"/>
      <c r="MJQ847" s="257"/>
      <c r="MJR847" s="257"/>
      <c r="MJS847" s="257"/>
      <c r="MJT847" s="257"/>
      <c r="MJU847" s="257"/>
      <c r="MJV847" s="257"/>
      <c r="MJW847" s="257"/>
      <c r="MJX847" s="257"/>
      <c r="MJY847" s="257"/>
      <c r="MJZ847" s="257"/>
      <c r="MKA847" s="257"/>
      <c r="MKB847" s="257"/>
      <c r="MKC847" s="257"/>
      <c r="MKD847" s="257"/>
      <c r="MKE847" s="257"/>
      <c r="MKF847" s="257"/>
      <c r="MKG847" s="257"/>
      <c r="MKH847" s="257"/>
      <c r="MKI847" s="257"/>
      <c r="MKJ847" s="257"/>
      <c r="MKK847" s="257"/>
      <c r="MKL847" s="257"/>
      <c r="MKM847" s="257"/>
      <c r="MKN847" s="257"/>
      <c r="MKO847" s="257"/>
      <c r="MKP847" s="257"/>
      <c r="MKQ847" s="257"/>
      <c r="MKR847" s="257"/>
      <c r="MKS847" s="257"/>
      <c r="MKT847" s="257"/>
      <c r="MKU847" s="257"/>
      <c r="MKV847" s="257"/>
      <c r="MKW847" s="257"/>
      <c r="MKX847" s="257"/>
      <c r="MKY847" s="257"/>
      <c r="MKZ847" s="257"/>
      <c r="MLA847" s="257"/>
      <c r="MLB847" s="257"/>
      <c r="MLC847" s="257"/>
      <c r="MLD847" s="257"/>
      <c r="MLE847" s="257"/>
      <c r="MLF847" s="257"/>
      <c r="MLG847" s="257"/>
      <c r="MLH847" s="257"/>
      <c r="MLI847" s="257"/>
      <c r="MLJ847" s="257"/>
      <c r="MLK847" s="257"/>
      <c r="MLL847" s="257"/>
      <c r="MLM847" s="257"/>
      <c r="MLN847" s="257"/>
      <c r="MLO847" s="257"/>
      <c r="MLP847" s="257"/>
      <c r="MLQ847" s="257"/>
      <c r="MLR847" s="257"/>
      <c r="MLS847" s="257"/>
      <c r="MLT847" s="257"/>
      <c r="MLU847" s="257"/>
      <c r="MLV847" s="257"/>
      <c r="MLW847" s="257"/>
      <c r="MLX847" s="257"/>
      <c r="MLY847" s="257"/>
      <c r="MLZ847" s="257"/>
      <c r="MMA847" s="257"/>
      <c r="MMB847" s="257"/>
      <c r="MMC847" s="257"/>
      <c r="MMD847" s="257"/>
      <c r="MME847" s="257"/>
      <c r="MMF847" s="257"/>
      <c r="MMG847" s="257"/>
      <c r="MMH847" s="257"/>
      <c r="MMI847" s="257"/>
      <c r="MMJ847" s="257"/>
      <c r="MMK847" s="257"/>
      <c r="MML847" s="257"/>
      <c r="MMM847" s="257"/>
      <c r="MMN847" s="257"/>
      <c r="MMO847" s="257"/>
      <c r="MMP847" s="257"/>
      <c r="MMQ847" s="257"/>
      <c r="MMR847" s="257"/>
      <c r="MMS847" s="257"/>
      <c r="MMT847" s="257"/>
      <c r="MMU847" s="257"/>
      <c r="MMV847" s="257"/>
      <c r="MMW847" s="257"/>
      <c r="MMX847" s="257"/>
      <c r="MMY847" s="257"/>
      <c r="MMZ847" s="257"/>
      <c r="MNA847" s="257"/>
      <c r="MNB847" s="257"/>
      <c r="MNC847" s="257"/>
      <c r="MND847" s="257"/>
      <c r="MNE847" s="257"/>
      <c r="MNF847" s="257"/>
      <c r="MNG847" s="257"/>
      <c r="MNH847" s="257"/>
      <c r="MNI847" s="257"/>
      <c r="MNJ847" s="257"/>
      <c r="MNK847" s="257"/>
      <c r="MNL847" s="257"/>
      <c r="MNM847" s="257"/>
      <c r="MNN847" s="257"/>
      <c r="MNO847" s="257"/>
      <c r="MNP847" s="257"/>
      <c r="MNQ847" s="257"/>
      <c r="MNR847" s="257"/>
      <c r="MNS847" s="257"/>
      <c r="MNT847" s="257"/>
      <c r="MNU847" s="257"/>
      <c r="MNV847" s="257"/>
      <c r="MNW847" s="257"/>
      <c r="MNX847" s="257"/>
      <c r="MNY847" s="257"/>
      <c r="MNZ847" s="257"/>
      <c r="MOA847" s="257"/>
      <c r="MOB847" s="257"/>
      <c r="MOC847" s="257"/>
      <c r="MOD847" s="257"/>
      <c r="MOE847" s="257"/>
      <c r="MOF847" s="257"/>
      <c r="MOG847" s="257"/>
      <c r="MOH847" s="257"/>
      <c r="MOI847" s="257"/>
      <c r="MOJ847" s="257"/>
      <c r="MOK847" s="257"/>
      <c r="MOL847" s="257"/>
      <c r="MOM847" s="257"/>
      <c r="MON847" s="257"/>
      <c r="MOO847" s="257"/>
      <c r="MOP847" s="257"/>
      <c r="MOQ847" s="257"/>
      <c r="MOR847" s="257"/>
      <c r="MOS847" s="257"/>
      <c r="MOT847" s="257"/>
      <c r="MOU847" s="257"/>
      <c r="MOV847" s="257"/>
      <c r="MOW847" s="257"/>
      <c r="MOX847" s="257"/>
      <c r="MOY847" s="257"/>
      <c r="MOZ847" s="257"/>
      <c r="MPA847" s="257"/>
      <c r="MPB847" s="257"/>
      <c r="MPC847" s="257"/>
      <c r="MPD847" s="257"/>
      <c r="MPE847" s="257"/>
      <c r="MPF847" s="257"/>
      <c r="MPG847" s="257"/>
      <c r="MPH847" s="257"/>
      <c r="MPI847" s="257"/>
      <c r="MPJ847" s="257"/>
      <c r="MPK847" s="257"/>
      <c r="MPL847" s="257"/>
      <c r="MPM847" s="257"/>
      <c r="MPN847" s="257"/>
      <c r="MPO847" s="257"/>
      <c r="MPP847" s="257"/>
      <c r="MPQ847" s="257"/>
      <c r="MPR847" s="257"/>
      <c r="MPS847" s="257"/>
      <c r="MPT847" s="257"/>
      <c r="MPU847" s="257"/>
      <c r="MPV847" s="257"/>
      <c r="MPW847" s="257"/>
      <c r="MPX847" s="257"/>
      <c r="MPY847" s="257"/>
      <c r="MPZ847" s="257"/>
      <c r="MQA847" s="257"/>
      <c r="MQB847" s="257"/>
      <c r="MQC847" s="257"/>
      <c r="MQD847" s="257"/>
      <c r="MQE847" s="257"/>
      <c r="MQF847" s="257"/>
      <c r="MQG847" s="257"/>
      <c r="MQH847" s="257"/>
      <c r="MQI847" s="257"/>
      <c r="MQJ847" s="257"/>
      <c r="MQK847" s="257"/>
      <c r="MQL847" s="257"/>
      <c r="MQM847" s="257"/>
      <c r="MQN847" s="257"/>
      <c r="MQO847" s="257"/>
      <c r="MQP847" s="257"/>
      <c r="MQQ847" s="257"/>
      <c r="MQR847" s="257"/>
      <c r="MQS847" s="257"/>
      <c r="MQT847" s="257"/>
      <c r="MQU847" s="257"/>
      <c r="MQV847" s="257"/>
      <c r="MQW847" s="257"/>
      <c r="MQX847" s="257"/>
      <c r="MQY847" s="257"/>
      <c r="MQZ847" s="257"/>
      <c r="MRA847" s="257"/>
      <c r="MRB847" s="257"/>
      <c r="MRC847" s="257"/>
      <c r="MRD847" s="257"/>
      <c r="MRE847" s="257"/>
      <c r="MRF847" s="257"/>
      <c r="MRG847" s="257"/>
      <c r="MRH847" s="257"/>
      <c r="MRI847" s="257"/>
      <c r="MRJ847" s="257"/>
      <c r="MRK847" s="257"/>
      <c r="MRL847" s="257"/>
      <c r="MRM847" s="257"/>
      <c r="MRN847" s="257"/>
      <c r="MRO847" s="257"/>
      <c r="MRP847" s="257"/>
      <c r="MRQ847" s="257"/>
      <c r="MRR847" s="257"/>
      <c r="MRS847" s="257"/>
      <c r="MRT847" s="257"/>
      <c r="MRU847" s="257"/>
      <c r="MRV847" s="257"/>
      <c r="MRW847" s="257"/>
      <c r="MRX847" s="257"/>
      <c r="MRY847" s="257"/>
      <c r="MRZ847" s="257"/>
      <c r="MSA847" s="257"/>
      <c r="MSB847" s="257"/>
      <c r="MSC847" s="257"/>
      <c r="MSD847" s="257"/>
      <c r="MSE847" s="257"/>
      <c r="MSF847" s="257"/>
      <c r="MSG847" s="257"/>
      <c r="MSH847" s="257"/>
      <c r="MSI847" s="257"/>
      <c r="MSJ847" s="257"/>
      <c r="MSK847" s="257"/>
      <c r="MSL847" s="257"/>
      <c r="MSM847" s="257"/>
      <c r="MSN847" s="257"/>
      <c r="MSO847" s="257"/>
      <c r="MSP847" s="257"/>
      <c r="MSQ847" s="257"/>
      <c r="MSR847" s="257"/>
      <c r="MSS847" s="257"/>
      <c r="MST847" s="257"/>
      <c r="MSU847" s="257"/>
      <c r="MSV847" s="257"/>
      <c r="MSW847" s="257"/>
      <c r="MSX847" s="257"/>
      <c r="MSY847" s="257"/>
      <c r="MSZ847" s="257"/>
      <c r="MTA847" s="257"/>
      <c r="MTB847" s="257"/>
      <c r="MTC847" s="257"/>
      <c r="MTD847" s="257"/>
      <c r="MTE847" s="257"/>
      <c r="MTF847" s="257"/>
      <c r="MTG847" s="257"/>
      <c r="MTH847" s="257"/>
      <c r="MTI847" s="257"/>
      <c r="MTJ847" s="257"/>
      <c r="MTK847" s="257"/>
      <c r="MTL847" s="257"/>
      <c r="MTM847" s="257"/>
      <c r="MTN847" s="257"/>
      <c r="MTO847" s="257"/>
      <c r="MTP847" s="257"/>
      <c r="MTQ847" s="257"/>
      <c r="MTR847" s="257"/>
      <c r="MTS847" s="257"/>
      <c r="MTT847" s="257"/>
      <c r="MTU847" s="257"/>
      <c r="MTV847" s="257"/>
      <c r="MTW847" s="257"/>
      <c r="MTX847" s="257"/>
      <c r="MTY847" s="257"/>
      <c r="MTZ847" s="257"/>
      <c r="MUA847" s="257"/>
      <c r="MUB847" s="257"/>
      <c r="MUC847" s="257"/>
      <c r="MUD847" s="257"/>
      <c r="MUE847" s="257"/>
      <c r="MUF847" s="257"/>
      <c r="MUG847" s="257"/>
      <c r="MUH847" s="257"/>
      <c r="MUI847" s="257"/>
      <c r="MUJ847" s="257"/>
      <c r="MUK847" s="257"/>
      <c r="MUL847" s="257"/>
      <c r="MUM847" s="257"/>
      <c r="MUN847" s="257"/>
      <c r="MUO847" s="257"/>
      <c r="MUP847" s="257"/>
      <c r="MUQ847" s="257"/>
      <c r="MUR847" s="257"/>
      <c r="MUS847" s="257"/>
      <c r="MUT847" s="257"/>
      <c r="MUU847" s="257"/>
      <c r="MUV847" s="257"/>
      <c r="MUW847" s="257"/>
      <c r="MUX847" s="257"/>
      <c r="MUY847" s="257"/>
      <c r="MUZ847" s="257"/>
      <c r="MVA847" s="257"/>
      <c r="MVB847" s="257"/>
      <c r="MVC847" s="257"/>
      <c r="MVD847" s="257"/>
      <c r="MVE847" s="257"/>
      <c r="MVF847" s="257"/>
      <c r="MVG847" s="257"/>
      <c r="MVH847" s="257"/>
      <c r="MVI847" s="257"/>
      <c r="MVJ847" s="257"/>
      <c r="MVK847" s="257"/>
      <c r="MVL847" s="257"/>
      <c r="MVM847" s="257"/>
      <c r="MVN847" s="257"/>
      <c r="MVO847" s="257"/>
      <c r="MVP847" s="257"/>
      <c r="MVQ847" s="257"/>
      <c r="MVR847" s="257"/>
      <c r="MVS847" s="257"/>
      <c r="MVT847" s="257"/>
      <c r="MVU847" s="257"/>
      <c r="MVV847" s="257"/>
      <c r="MVW847" s="257"/>
      <c r="MVX847" s="257"/>
      <c r="MVY847" s="257"/>
      <c r="MVZ847" s="257"/>
      <c r="MWA847" s="257"/>
      <c r="MWB847" s="257"/>
      <c r="MWC847" s="257"/>
      <c r="MWD847" s="257"/>
      <c r="MWE847" s="257"/>
      <c r="MWF847" s="257"/>
      <c r="MWG847" s="257"/>
      <c r="MWH847" s="257"/>
      <c r="MWI847" s="257"/>
      <c r="MWJ847" s="257"/>
      <c r="MWK847" s="257"/>
      <c r="MWL847" s="257"/>
      <c r="MWM847" s="257"/>
      <c r="MWN847" s="257"/>
      <c r="MWO847" s="257"/>
      <c r="MWP847" s="257"/>
      <c r="MWQ847" s="257"/>
      <c r="MWR847" s="257"/>
      <c r="MWS847" s="257"/>
      <c r="MWT847" s="257"/>
      <c r="MWU847" s="257"/>
      <c r="MWV847" s="257"/>
      <c r="MWW847" s="257"/>
      <c r="MWX847" s="257"/>
      <c r="MWY847" s="257"/>
      <c r="MWZ847" s="257"/>
      <c r="MXA847" s="257"/>
      <c r="MXB847" s="257"/>
      <c r="MXC847" s="257"/>
      <c r="MXD847" s="257"/>
      <c r="MXE847" s="257"/>
      <c r="MXF847" s="257"/>
      <c r="MXG847" s="257"/>
      <c r="MXH847" s="257"/>
      <c r="MXI847" s="257"/>
      <c r="MXJ847" s="257"/>
      <c r="MXK847" s="257"/>
      <c r="MXL847" s="257"/>
      <c r="MXM847" s="257"/>
      <c r="MXN847" s="257"/>
      <c r="MXO847" s="257"/>
      <c r="MXP847" s="257"/>
      <c r="MXQ847" s="257"/>
      <c r="MXR847" s="257"/>
      <c r="MXS847" s="257"/>
      <c r="MXT847" s="257"/>
      <c r="MXU847" s="257"/>
      <c r="MXV847" s="257"/>
      <c r="MXW847" s="257"/>
      <c r="MXX847" s="257"/>
      <c r="MXY847" s="257"/>
      <c r="MXZ847" s="257"/>
      <c r="MYA847" s="257"/>
      <c r="MYB847" s="257"/>
      <c r="MYC847" s="257"/>
      <c r="MYD847" s="257"/>
      <c r="MYE847" s="257"/>
      <c r="MYF847" s="257"/>
      <c r="MYG847" s="257"/>
      <c r="MYH847" s="257"/>
      <c r="MYI847" s="257"/>
      <c r="MYJ847" s="257"/>
      <c r="MYK847" s="257"/>
      <c r="MYL847" s="257"/>
      <c r="MYM847" s="257"/>
      <c r="MYN847" s="257"/>
      <c r="MYO847" s="257"/>
      <c r="MYP847" s="257"/>
      <c r="MYQ847" s="257"/>
      <c r="MYR847" s="257"/>
      <c r="MYS847" s="257"/>
      <c r="MYT847" s="257"/>
      <c r="MYU847" s="257"/>
      <c r="MYV847" s="257"/>
      <c r="MYW847" s="257"/>
      <c r="MYX847" s="257"/>
      <c r="MYY847" s="257"/>
      <c r="MYZ847" s="257"/>
      <c r="MZA847" s="257"/>
      <c r="MZB847" s="257"/>
      <c r="MZC847" s="257"/>
      <c r="MZD847" s="257"/>
      <c r="MZE847" s="257"/>
      <c r="MZF847" s="257"/>
      <c r="MZG847" s="257"/>
      <c r="MZH847" s="257"/>
      <c r="MZI847" s="257"/>
      <c r="MZJ847" s="257"/>
      <c r="MZK847" s="257"/>
      <c r="MZL847" s="257"/>
      <c r="MZM847" s="257"/>
      <c r="MZN847" s="257"/>
      <c r="MZO847" s="257"/>
      <c r="MZP847" s="257"/>
      <c r="MZQ847" s="257"/>
      <c r="MZR847" s="257"/>
      <c r="MZS847" s="257"/>
      <c r="MZT847" s="257"/>
      <c r="MZU847" s="257"/>
      <c r="MZV847" s="257"/>
      <c r="MZW847" s="257"/>
      <c r="MZX847" s="257"/>
      <c r="MZY847" s="257"/>
      <c r="MZZ847" s="257"/>
      <c r="NAA847" s="257"/>
      <c r="NAB847" s="257"/>
      <c r="NAC847" s="257"/>
      <c r="NAD847" s="257"/>
      <c r="NAE847" s="257"/>
      <c r="NAF847" s="257"/>
      <c r="NAG847" s="257"/>
      <c r="NAH847" s="257"/>
      <c r="NAI847" s="257"/>
      <c r="NAJ847" s="257"/>
      <c r="NAK847" s="257"/>
      <c r="NAL847" s="257"/>
      <c r="NAM847" s="257"/>
      <c r="NAN847" s="257"/>
      <c r="NAO847" s="257"/>
      <c r="NAP847" s="257"/>
      <c r="NAQ847" s="257"/>
      <c r="NAR847" s="257"/>
      <c r="NAS847" s="257"/>
      <c r="NAT847" s="257"/>
      <c r="NAU847" s="257"/>
      <c r="NAV847" s="257"/>
      <c r="NAW847" s="257"/>
      <c r="NAX847" s="257"/>
      <c r="NAY847" s="257"/>
      <c r="NAZ847" s="257"/>
      <c r="NBA847" s="257"/>
      <c r="NBB847" s="257"/>
      <c r="NBC847" s="257"/>
      <c r="NBD847" s="257"/>
      <c r="NBE847" s="257"/>
      <c r="NBF847" s="257"/>
      <c r="NBG847" s="257"/>
      <c r="NBH847" s="257"/>
      <c r="NBI847" s="257"/>
      <c r="NBJ847" s="257"/>
      <c r="NBK847" s="257"/>
      <c r="NBL847" s="257"/>
      <c r="NBM847" s="257"/>
      <c r="NBN847" s="257"/>
      <c r="NBO847" s="257"/>
      <c r="NBP847" s="257"/>
      <c r="NBQ847" s="257"/>
      <c r="NBR847" s="257"/>
      <c r="NBS847" s="257"/>
      <c r="NBT847" s="257"/>
      <c r="NBU847" s="257"/>
      <c r="NBV847" s="257"/>
      <c r="NBW847" s="257"/>
      <c r="NBX847" s="257"/>
      <c r="NBY847" s="257"/>
      <c r="NBZ847" s="257"/>
      <c r="NCA847" s="257"/>
      <c r="NCB847" s="257"/>
      <c r="NCC847" s="257"/>
      <c r="NCD847" s="257"/>
      <c r="NCE847" s="257"/>
      <c r="NCF847" s="257"/>
      <c r="NCG847" s="257"/>
      <c r="NCH847" s="257"/>
      <c r="NCI847" s="257"/>
      <c r="NCJ847" s="257"/>
      <c r="NCK847" s="257"/>
      <c r="NCL847" s="257"/>
      <c r="NCM847" s="257"/>
      <c r="NCN847" s="257"/>
      <c r="NCO847" s="257"/>
      <c r="NCP847" s="257"/>
      <c r="NCQ847" s="257"/>
      <c r="NCR847" s="257"/>
      <c r="NCS847" s="257"/>
      <c r="NCT847" s="257"/>
      <c r="NCU847" s="257"/>
      <c r="NCV847" s="257"/>
      <c r="NCW847" s="257"/>
      <c r="NCX847" s="257"/>
      <c r="NCY847" s="257"/>
      <c r="NCZ847" s="257"/>
      <c r="NDA847" s="257"/>
      <c r="NDB847" s="257"/>
      <c r="NDC847" s="257"/>
      <c r="NDD847" s="257"/>
      <c r="NDE847" s="257"/>
      <c r="NDF847" s="257"/>
      <c r="NDG847" s="257"/>
      <c r="NDH847" s="257"/>
      <c r="NDI847" s="257"/>
      <c r="NDJ847" s="257"/>
      <c r="NDK847" s="257"/>
      <c r="NDL847" s="257"/>
      <c r="NDM847" s="257"/>
      <c r="NDN847" s="257"/>
      <c r="NDO847" s="257"/>
      <c r="NDP847" s="257"/>
      <c r="NDQ847" s="257"/>
      <c r="NDR847" s="257"/>
      <c r="NDS847" s="257"/>
      <c r="NDT847" s="257"/>
      <c r="NDU847" s="257"/>
      <c r="NDV847" s="257"/>
      <c r="NDW847" s="257"/>
      <c r="NDX847" s="257"/>
      <c r="NDY847" s="257"/>
      <c r="NDZ847" s="257"/>
      <c r="NEA847" s="257"/>
      <c r="NEB847" s="257"/>
      <c r="NEC847" s="257"/>
      <c r="NED847" s="257"/>
      <c r="NEE847" s="257"/>
      <c r="NEF847" s="257"/>
      <c r="NEG847" s="257"/>
      <c r="NEH847" s="257"/>
      <c r="NEI847" s="257"/>
      <c r="NEJ847" s="257"/>
      <c r="NEK847" s="257"/>
      <c r="NEL847" s="257"/>
      <c r="NEM847" s="257"/>
      <c r="NEN847" s="257"/>
      <c r="NEO847" s="257"/>
      <c r="NEP847" s="257"/>
      <c r="NEQ847" s="257"/>
      <c r="NER847" s="257"/>
      <c r="NES847" s="257"/>
      <c r="NET847" s="257"/>
      <c r="NEU847" s="257"/>
      <c r="NEV847" s="257"/>
      <c r="NEW847" s="257"/>
      <c r="NEX847" s="257"/>
      <c r="NEY847" s="257"/>
      <c r="NEZ847" s="257"/>
      <c r="NFA847" s="257"/>
      <c r="NFB847" s="257"/>
      <c r="NFC847" s="257"/>
      <c r="NFD847" s="257"/>
      <c r="NFE847" s="257"/>
      <c r="NFF847" s="257"/>
      <c r="NFG847" s="257"/>
      <c r="NFH847" s="257"/>
      <c r="NFI847" s="257"/>
      <c r="NFJ847" s="257"/>
      <c r="NFK847" s="257"/>
      <c r="NFL847" s="257"/>
      <c r="NFM847" s="257"/>
      <c r="NFN847" s="257"/>
      <c r="NFO847" s="257"/>
      <c r="NFP847" s="257"/>
      <c r="NFQ847" s="257"/>
      <c r="NFR847" s="257"/>
      <c r="NFS847" s="257"/>
      <c r="NFT847" s="257"/>
      <c r="NFU847" s="257"/>
      <c r="NFV847" s="257"/>
      <c r="NFW847" s="257"/>
      <c r="NFX847" s="257"/>
      <c r="NFY847" s="257"/>
      <c r="NFZ847" s="257"/>
      <c r="NGA847" s="257"/>
      <c r="NGB847" s="257"/>
      <c r="NGC847" s="257"/>
      <c r="NGD847" s="257"/>
      <c r="NGE847" s="257"/>
      <c r="NGF847" s="257"/>
      <c r="NGG847" s="257"/>
      <c r="NGH847" s="257"/>
      <c r="NGI847" s="257"/>
      <c r="NGJ847" s="257"/>
      <c r="NGK847" s="257"/>
      <c r="NGL847" s="257"/>
      <c r="NGM847" s="257"/>
      <c r="NGN847" s="257"/>
      <c r="NGO847" s="257"/>
      <c r="NGP847" s="257"/>
      <c r="NGQ847" s="257"/>
      <c r="NGR847" s="257"/>
      <c r="NGS847" s="257"/>
      <c r="NGT847" s="257"/>
      <c r="NGU847" s="257"/>
      <c r="NGV847" s="257"/>
      <c r="NGW847" s="257"/>
      <c r="NGX847" s="257"/>
      <c r="NGY847" s="257"/>
      <c r="NGZ847" s="257"/>
      <c r="NHA847" s="257"/>
      <c r="NHB847" s="257"/>
      <c r="NHC847" s="257"/>
      <c r="NHD847" s="257"/>
      <c r="NHE847" s="257"/>
      <c r="NHF847" s="257"/>
      <c r="NHG847" s="257"/>
      <c r="NHH847" s="257"/>
      <c r="NHI847" s="257"/>
      <c r="NHJ847" s="257"/>
      <c r="NHK847" s="257"/>
      <c r="NHL847" s="257"/>
      <c r="NHM847" s="257"/>
      <c r="NHN847" s="257"/>
      <c r="NHO847" s="257"/>
      <c r="NHP847" s="257"/>
      <c r="NHQ847" s="257"/>
      <c r="NHR847" s="257"/>
      <c r="NHS847" s="257"/>
      <c r="NHT847" s="257"/>
      <c r="NHU847" s="257"/>
      <c r="NHV847" s="257"/>
      <c r="NHW847" s="257"/>
      <c r="NHX847" s="257"/>
      <c r="NHY847" s="257"/>
      <c r="NHZ847" s="257"/>
      <c r="NIA847" s="257"/>
      <c r="NIB847" s="257"/>
      <c r="NIC847" s="257"/>
      <c r="NID847" s="257"/>
      <c r="NIE847" s="257"/>
      <c r="NIF847" s="257"/>
      <c r="NIG847" s="257"/>
      <c r="NIH847" s="257"/>
      <c r="NII847" s="257"/>
      <c r="NIJ847" s="257"/>
      <c r="NIK847" s="257"/>
      <c r="NIL847" s="257"/>
      <c r="NIM847" s="257"/>
      <c r="NIN847" s="257"/>
      <c r="NIO847" s="257"/>
      <c r="NIP847" s="257"/>
      <c r="NIQ847" s="257"/>
      <c r="NIR847" s="257"/>
      <c r="NIS847" s="257"/>
      <c r="NIT847" s="257"/>
      <c r="NIU847" s="257"/>
      <c r="NIV847" s="257"/>
      <c r="NIW847" s="257"/>
      <c r="NIX847" s="257"/>
      <c r="NIY847" s="257"/>
      <c r="NIZ847" s="257"/>
      <c r="NJA847" s="257"/>
      <c r="NJB847" s="257"/>
      <c r="NJC847" s="257"/>
      <c r="NJD847" s="257"/>
      <c r="NJE847" s="257"/>
      <c r="NJF847" s="257"/>
      <c r="NJG847" s="257"/>
      <c r="NJH847" s="257"/>
      <c r="NJI847" s="257"/>
      <c r="NJJ847" s="257"/>
      <c r="NJK847" s="257"/>
      <c r="NJL847" s="257"/>
      <c r="NJM847" s="257"/>
      <c r="NJN847" s="257"/>
      <c r="NJO847" s="257"/>
      <c r="NJP847" s="257"/>
      <c r="NJQ847" s="257"/>
      <c r="NJR847" s="257"/>
      <c r="NJS847" s="257"/>
      <c r="NJT847" s="257"/>
      <c r="NJU847" s="257"/>
      <c r="NJV847" s="257"/>
      <c r="NJW847" s="257"/>
      <c r="NJX847" s="257"/>
      <c r="NJY847" s="257"/>
      <c r="NJZ847" s="257"/>
      <c r="NKA847" s="257"/>
      <c r="NKB847" s="257"/>
      <c r="NKC847" s="257"/>
      <c r="NKD847" s="257"/>
      <c r="NKE847" s="257"/>
      <c r="NKF847" s="257"/>
      <c r="NKG847" s="257"/>
      <c r="NKH847" s="257"/>
      <c r="NKI847" s="257"/>
      <c r="NKJ847" s="257"/>
      <c r="NKK847" s="257"/>
      <c r="NKL847" s="257"/>
      <c r="NKM847" s="257"/>
      <c r="NKN847" s="257"/>
      <c r="NKO847" s="257"/>
      <c r="NKP847" s="257"/>
      <c r="NKQ847" s="257"/>
      <c r="NKR847" s="257"/>
      <c r="NKS847" s="257"/>
      <c r="NKT847" s="257"/>
      <c r="NKU847" s="257"/>
      <c r="NKV847" s="257"/>
      <c r="NKW847" s="257"/>
      <c r="NKX847" s="257"/>
      <c r="NKY847" s="257"/>
      <c r="NKZ847" s="257"/>
      <c r="NLA847" s="257"/>
      <c r="NLB847" s="257"/>
      <c r="NLC847" s="257"/>
      <c r="NLD847" s="257"/>
      <c r="NLE847" s="257"/>
      <c r="NLF847" s="257"/>
      <c r="NLG847" s="257"/>
      <c r="NLH847" s="257"/>
      <c r="NLI847" s="257"/>
      <c r="NLJ847" s="257"/>
      <c r="NLK847" s="257"/>
      <c r="NLL847" s="257"/>
      <c r="NLM847" s="257"/>
      <c r="NLN847" s="257"/>
      <c r="NLO847" s="257"/>
      <c r="NLP847" s="257"/>
      <c r="NLQ847" s="257"/>
      <c r="NLR847" s="257"/>
      <c r="NLS847" s="257"/>
      <c r="NLT847" s="257"/>
      <c r="NLU847" s="257"/>
      <c r="NLV847" s="257"/>
      <c r="NLW847" s="257"/>
      <c r="NLX847" s="257"/>
      <c r="NLY847" s="257"/>
      <c r="NLZ847" s="257"/>
      <c r="NMA847" s="257"/>
      <c r="NMB847" s="257"/>
      <c r="NMC847" s="257"/>
      <c r="NMD847" s="257"/>
      <c r="NME847" s="257"/>
      <c r="NMF847" s="257"/>
      <c r="NMG847" s="257"/>
      <c r="NMH847" s="257"/>
      <c r="NMI847" s="257"/>
      <c r="NMJ847" s="257"/>
      <c r="NMK847" s="257"/>
      <c r="NML847" s="257"/>
      <c r="NMM847" s="257"/>
      <c r="NMN847" s="257"/>
      <c r="NMO847" s="257"/>
      <c r="NMP847" s="257"/>
      <c r="NMQ847" s="257"/>
      <c r="NMR847" s="257"/>
      <c r="NMS847" s="257"/>
      <c r="NMT847" s="257"/>
      <c r="NMU847" s="257"/>
      <c r="NMV847" s="257"/>
      <c r="NMW847" s="257"/>
      <c r="NMX847" s="257"/>
      <c r="NMY847" s="257"/>
      <c r="NMZ847" s="257"/>
      <c r="NNA847" s="257"/>
      <c r="NNB847" s="257"/>
      <c r="NNC847" s="257"/>
      <c r="NND847" s="257"/>
      <c r="NNE847" s="257"/>
      <c r="NNF847" s="257"/>
      <c r="NNG847" s="257"/>
      <c r="NNH847" s="257"/>
      <c r="NNI847" s="257"/>
      <c r="NNJ847" s="257"/>
      <c r="NNK847" s="257"/>
      <c r="NNL847" s="257"/>
      <c r="NNM847" s="257"/>
      <c r="NNN847" s="257"/>
      <c r="NNO847" s="257"/>
      <c r="NNP847" s="257"/>
      <c r="NNQ847" s="257"/>
      <c r="NNR847" s="257"/>
      <c r="NNS847" s="257"/>
      <c r="NNT847" s="257"/>
      <c r="NNU847" s="257"/>
      <c r="NNV847" s="257"/>
      <c r="NNW847" s="257"/>
      <c r="NNX847" s="257"/>
      <c r="NNY847" s="257"/>
      <c r="NNZ847" s="257"/>
      <c r="NOA847" s="257"/>
      <c r="NOB847" s="257"/>
      <c r="NOC847" s="257"/>
      <c r="NOD847" s="257"/>
      <c r="NOE847" s="257"/>
      <c r="NOF847" s="257"/>
      <c r="NOG847" s="257"/>
      <c r="NOH847" s="257"/>
      <c r="NOI847" s="257"/>
      <c r="NOJ847" s="257"/>
      <c r="NOK847" s="257"/>
      <c r="NOL847" s="257"/>
      <c r="NOM847" s="257"/>
      <c r="NON847" s="257"/>
      <c r="NOO847" s="257"/>
      <c r="NOP847" s="257"/>
      <c r="NOQ847" s="257"/>
      <c r="NOR847" s="257"/>
      <c r="NOS847" s="257"/>
      <c r="NOT847" s="257"/>
      <c r="NOU847" s="257"/>
      <c r="NOV847" s="257"/>
      <c r="NOW847" s="257"/>
      <c r="NOX847" s="257"/>
      <c r="NOY847" s="257"/>
      <c r="NOZ847" s="257"/>
      <c r="NPA847" s="257"/>
      <c r="NPB847" s="257"/>
      <c r="NPC847" s="257"/>
      <c r="NPD847" s="257"/>
      <c r="NPE847" s="257"/>
      <c r="NPF847" s="257"/>
      <c r="NPG847" s="257"/>
      <c r="NPH847" s="257"/>
      <c r="NPI847" s="257"/>
      <c r="NPJ847" s="257"/>
      <c r="NPK847" s="257"/>
      <c r="NPL847" s="257"/>
      <c r="NPM847" s="257"/>
      <c r="NPN847" s="257"/>
      <c r="NPO847" s="257"/>
      <c r="NPP847" s="257"/>
      <c r="NPQ847" s="257"/>
      <c r="NPR847" s="257"/>
      <c r="NPS847" s="257"/>
      <c r="NPT847" s="257"/>
      <c r="NPU847" s="257"/>
      <c r="NPV847" s="257"/>
      <c r="NPW847" s="257"/>
      <c r="NPX847" s="257"/>
      <c r="NPY847" s="257"/>
      <c r="NPZ847" s="257"/>
      <c r="NQA847" s="257"/>
      <c r="NQB847" s="257"/>
      <c r="NQC847" s="257"/>
      <c r="NQD847" s="257"/>
      <c r="NQE847" s="257"/>
      <c r="NQF847" s="257"/>
      <c r="NQG847" s="257"/>
      <c r="NQH847" s="257"/>
      <c r="NQI847" s="257"/>
      <c r="NQJ847" s="257"/>
      <c r="NQK847" s="257"/>
      <c r="NQL847" s="257"/>
      <c r="NQM847" s="257"/>
      <c r="NQN847" s="257"/>
      <c r="NQO847" s="257"/>
      <c r="NQP847" s="257"/>
      <c r="NQQ847" s="257"/>
      <c r="NQR847" s="257"/>
      <c r="NQS847" s="257"/>
      <c r="NQT847" s="257"/>
      <c r="NQU847" s="257"/>
      <c r="NQV847" s="257"/>
      <c r="NQW847" s="257"/>
      <c r="NQX847" s="257"/>
      <c r="NQY847" s="257"/>
      <c r="NQZ847" s="257"/>
      <c r="NRA847" s="257"/>
      <c r="NRB847" s="257"/>
      <c r="NRC847" s="257"/>
      <c r="NRD847" s="257"/>
      <c r="NRE847" s="257"/>
      <c r="NRF847" s="257"/>
      <c r="NRG847" s="257"/>
      <c r="NRH847" s="257"/>
      <c r="NRI847" s="257"/>
      <c r="NRJ847" s="257"/>
      <c r="NRK847" s="257"/>
      <c r="NRL847" s="257"/>
      <c r="NRM847" s="257"/>
      <c r="NRN847" s="257"/>
      <c r="NRO847" s="257"/>
      <c r="NRP847" s="257"/>
      <c r="NRQ847" s="257"/>
      <c r="NRR847" s="257"/>
      <c r="NRS847" s="257"/>
      <c r="NRT847" s="257"/>
      <c r="NRU847" s="257"/>
      <c r="NRV847" s="257"/>
      <c r="NRW847" s="257"/>
      <c r="NRX847" s="257"/>
      <c r="NRY847" s="257"/>
      <c r="NRZ847" s="257"/>
      <c r="NSA847" s="257"/>
      <c r="NSB847" s="257"/>
      <c r="NSC847" s="257"/>
      <c r="NSD847" s="257"/>
      <c r="NSE847" s="257"/>
      <c r="NSF847" s="257"/>
      <c r="NSG847" s="257"/>
      <c r="NSH847" s="257"/>
      <c r="NSI847" s="257"/>
      <c r="NSJ847" s="257"/>
      <c r="NSK847" s="257"/>
      <c r="NSL847" s="257"/>
      <c r="NSM847" s="257"/>
      <c r="NSN847" s="257"/>
      <c r="NSO847" s="257"/>
      <c r="NSP847" s="257"/>
      <c r="NSQ847" s="257"/>
      <c r="NSR847" s="257"/>
      <c r="NSS847" s="257"/>
      <c r="NST847" s="257"/>
      <c r="NSU847" s="257"/>
      <c r="NSV847" s="257"/>
      <c r="NSW847" s="257"/>
      <c r="NSX847" s="257"/>
      <c r="NSY847" s="257"/>
      <c r="NSZ847" s="257"/>
      <c r="NTA847" s="257"/>
      <c r="NTB847" s="257"/>
      <c r="NTC847" s="257"/>
      <c r="NTD847" s="257"/>
      <c r="NTE847" s="257"/>
      <c r="NTF847" s="257"/>
      <c r="NTG847" s="257"/>
      <c r="NTH847" s="257"/>
      <c r="NTI847" s="257"/>
      <c r="NTJ847" s="257"/>
      <c r="NTK847" s="257"/>
      <c r="NTL847" s="257"/>
      <c r="NTM847" s="257"/>
      <c r="NTN847" s="257"/>
      <c r="NTO847" s="257"/>
      <c r="NTP847" s="257"/>
      <c r="NTQ847" s="257"/>
      <c r="NTR847" s="257"/>
      <c r="NTS847" s="257"/>
      <c r="NTT847" s="257"/>
      <c r="NTU847" s="257"/>
      <c r="NTV847" s="257"/>
      <c r="NTW847" s="257"/>
      <c r="NTX847" s="257"/>
      <c r="NTY847" s="257"/>
      <c r="NTZ847" s="257"/>
      <c r="NUA847" s="257"/>
      <c r="NUB847" s="257"/>
      <c r="NUC847" s="257"/>
      <c r="NUD847" s="257"/>
      <c r="NUE847" s="257"/>
      <c r="NUF847" s="257"/>
      <c r="NUG847" s="257"/>
      <c r="NUH847" s="257"/>
      <c r="NUI847" s="257"/>
      <c r="NUJ847" s="257"/>
      <c r="NUK847" s="257"/>
      <c r="NUL847" s="257"/>
      <c r="NUM847" s="257"/>
      <c r="NUN847" s="257"/>
      <c r="NUO847" s="257"/>
      <c r="NUP847" s="257"/>
      <c r="NUQ847" s="257"/>
      <c r="NUR847" s="257"/>
      <c r="NUS847" s="257"/>
      <c r="NUT847" s="257"/>
      <c r="NUU847" s="257"/>
      <c r="NUV847" s="257"/>
      <c r="NUW847" s="257"/>
      <c r="NUX847" s="257"/>
      <c r="NUY847" s="257"/>
      <c r="NUZ847" s="257"/>
      <c r="NVA847" s="257"/>
      <c r="NVB847" s="257"/>
      <c r="NVC847" s="257"/>
      <c r="NVD847" s="257"/>
      <c r="NVE847" s="257"/>
      <c r="NVF847" s="257"/>
      <c r="NVG847" s="257"/>
      <c r="NVH847" s="257"/>
      <c r="NVI847" s="257"/>
      <c r="NVJ847" s="257"/>
      <c r="NVK847" s="257"/>
      <c r="NVL847" s="257"/>
      <c r="NVM847" s="257"/>
      <c r="NVN847" s="257"/>
      <c r="NVO847" s="257"/>
      <c r="NVP847" s="257"/>
      <c r="NVQ847" s="257"/>
      <c r="NVR847" s="257"/>
      <c r="NVS847" s="257"/>
      <c r="NVT847" s="257"/>
      <c r="NVU847" s="257"/>
      <c r="NVV847" s="257"/>
      <c r="NVW847" s="257"/>
      <c r="NVX847" s="257"/>
      <c r="NVY847" s="257"/>
      <c r="NVZ847" s="257"/>
      <c r="NWA847" s="257"/>
      <c r="NWB847" s="257"/>
      <c r="NWC847" s="257"/>
      <c r="NWD847" s="257"/>
      <c r="NWE847" s="257"/>
      <c r="NWF847" s="257"/>
      <c r="NWG847" s="257"/>
      <c r="NWH847" s="257"/>
      <c r="NWI847" s="257"/>
      <c r="NWJ847" s="257"/>
      <c r="NWK847" s="257"/>
      <c r="NWL847" s="257"/>
      <c r="NWM847" s="257"/>
      <c r="NWN847" s="257"/>
      <c r="NWO847" s="257"/>
      <c r="NWP847" s="257"/>
      <c r="NWQ847" s="257"/>
      <c r="NWR847" s="257"/>
      <c r="NWS847" s="257"/>
      <c r="NWT847" s="257"/>
      <c r="NWU847" s="257"/>
      <c r="NWV847" s="257"/>
      <c r="NWW847" s="257"/>
      <c r="NWX847" s="257"/>
      <c r="NWY847" s="257"/>
      <c r="NWZ847" s="257"/>
      <c r="NXA847" s="257"/>
      <c r="NXB847" s="257"/>
      <c r="NXC847" s="257"/>
      <c r="NXD847" s="257"/>
      <c r="NXE847" s="257"/>
      <c r="NXF847" s="257"/>
      <c r="NXG847" s="257"/>
      <c r="NXH847" s="257"/>
      <c r="NXI847" s="257"/>
      <c r="NXJ847" s="257"/>
      <c r="NXK847" s="257"/>
      <c r="NXL847" s="257"/>
      <c r="NXM847" s="257"/>
      <c r="NXN847" s="257"/>
      <c r="NXO847" s="257"/>
      <c r="NXP847" s="257"/>
      <c r="NXQ847" s="257"/>
      <c r="NXR847" s="257"/>
      <c r="NXS847" s="257"/>
      <c r="NXT847" s="257"/>
      <c r="NXU847" s="257"/>
      <c r="NXV847" s="257"/>
      <c r="NXW847" s="257"/>
      <c r="NXX847" s="257"/>
      <c r="NXY847" s="257"/>
      <c r="NXZ847" s="257"/>
      <c r="NYA847" s="257"/>
      <c r="NYB847" s="257"/>
      <c r="NYC847" s="257"/>
      <c r="NYD847" s="257"/>
      <c r="NYE847" s="257"/>
      <c r="NYF847" s="257"/>
      <c r="NYG847" s="257"/>
      <c r="NYH847" s="257"/>
      <c r="NYI847" s="257"/>
      <c r="NYJ847" s="257"/>
      <c r="NYK847" s="257"/>
      <c r="NYL847" s="257"/>
      <c r="NYM847" s="257"/>
      <c r="NYN847" s="257"/>
      <c r="NYO847" s="257"/>
      <c r="NYP847" s="257"/>
      <c r="NYQ847" s="257"/>
      <c r="NYR847" s="257"/>
      <c r="NYS847" s="257"/>
      <c r="NYT847" s="257"/>
      <c r="NYU847" s="257"/>
      <c r="NYV847" s="257"/>
      <c r="NYW847" s="257"/>
      <c r="NYX847" s="257"/>
      <c r="NYY847" s="257"/>
      <c r="NYZ847" s="257"/>
      <c r="NZA847" s="257"/>
      <c r="NZB847" s="257"/>
      <c r="NZC847" s="257"/>
      <c r="NZD847" s="257"/>
      <c r="NZE847" s="257"/>
      <c r="NZF847" s="257"/>
      <c r="NZG847" s="257"/>
      <c r="NZH847" s="257"/>
      <c r="NZI847" s="257"/>
      <c r="NZJ847" s="257"/>
      <c r="NZK847" s="257"/>
      <c r="NZL847" s="257"/>
      <c r="NZM847" s="257"/>
      <c r="NZN847" s="257"/>
      <c r="NZO847" s="257"/>
      <c r="NZP847" s="257"/>
      <c r="NZQ847" s="257"/>
      <c r="NZR847" s="257"/>
      <c r="NZS847" s="257"/>
      <c r="NZT847" s="257"/>
      <c r="NZU847" s="257"/>
      <c r="NZV847" s="257"/>
      <c r="NZW847" s="257"/>
      <c r="NZX847" s="257"/>
      <c r="NZY847" s="257"/>
      <c r="NZZ847" s="257"/>
      <c r="OAA847" s="257"/>
      <c r="OAB847" s="257"/>
      <c r="OAC847" s="257"/>
      <c r="OAD847" s="257"/>
      <c r="OAE847" s="257"/>
      <c r="OAF847" s="257"/>
      <c r="OAG847" s="257"/>
      <c r="OAH847" s="257"/>
      <c r="OAI847" s="257"/>
      <c r="OAJ847" s="257"/>
      <c r="OAK847" s="257"/>
      <c r="OAL847" s="257"/>
      <c r="OAM847" s="257"/>
      <c r="OAN847" s="257"/>
      <c r="OAO847" s="257"/>
      <c r="OAP847" s="257"/>
      <c r="OAQ847" s="257"/>
      <c r="OAR847" s="257"/>
      <c r="OAS847" s="257"/>
      <c r="OAT847" s="257"/>
      <c r="OAU847" s="257"/>
      <c r="OAV847" s="257"/>
      <c r="OAW847" s="257"/>
      <c r="OAX847" s="257"/>
      <c r="OAY847" s="257"/>
      <c r="OAZ847" s="257"/>
      <c r="OBA847" s="257"/>
      <c r="OBB847" s="257"/>
      <c r="OBC847" s="257"/>
      <c r="OBD847" s="257"/>
      <c r="OBE847" s="257"/>
      <c r="OBF847" s="257"/>
      <c r="OBG847" s="257"/>
      <c r="OBH847" s="257"/>
      <c r="OBI847" s="257"/>
      <c r="OBJ847" s="257"/>
      <c r="OBK847" s="257"/>
      <c r="OBL847" s="257"/>
      <c r="OBM847" s="257"/>
      <c r="OBN847" s="257"/>
      <c r="OBO847" s="257"/>
      <c r="OBP847" s="257"/>
      <c r="OBQ847" s="257"/>
      <c r="OBR847" s="257"/>
      <c r="OBS847" s="257"/>
      <c r="OBT847" s="257"/>
      <c r="OBU847" s="257"/>
      <c r="OBV847" s="257"/>
      <c r="OBW847" s="257"/>
      <c r="OBX847" s="257"/>
      <c r="OBY847" s="257"/>
      <c r="OBZ847" s="257"/>
      <c r="OCA847" s="257"/>
      <c r="OCB847" s="257"/>
      <c r="OCC847" s="257"/>
      <c r="OCD847" s="257"/>
      <c r="OCE847" s="257"/>
      <c r="OCF847" s="257"/>
      <c r="OCG847" s="257"/>
      <c r="OCH847" s="257"/>
      <c r="OCI847" s="257"/>
      <c r="OCJ847" s="257"/>
      <c r="OCK847" s="257"/>
      <c r="OCL847" s="257"/>
      <c r="OCM847" s="257"/>
      <c r="OCN847" s="257"/>
      <c r="OCO847" s="257"/>
      <c r="OCP847" s="257"/>
      <c r="OCQ847" s="257"/>
      <c r="OCR847" s="257"/>
      <c r="OCS847" s="257"/>
      <c r="OCT847" s="257"/>
      <c r="OCU847" s="257"/>
      <c r="OCV847" s="257"/>
      <c r="OCW847" s="257"/>
      <c r="OCX847" s="257"/>
      <c r="OCY847" s="257"/>
      <c r="OCZ847" s="257"/>
      <c r="ODA847" s="257"/>
      <c r="ODB847" s="257"/>
      <c r="ODC847" s="257"/>
      <c r="ODD847" s="257"/>
      <c r="ODE847" s="257"/>
      <c r="ODF847" s="257"/>
      <c r="ODG847" s="257"/>
      <c r="ODH847" s="257"/>
      <c r="ODI847" s="257"/>
      <c r="ODJ847" s="257"/>
      <c r="ODK847" s="257"/>
      <c r="ODL847" s="257"/>
      <c r="ODM847" s="257"/>
      <c r="ODN847" s="257"/>
      <c r="ODO847" s="257"/>
      <c r="ODP847" s="257"/>
      <c r="ODQ847" s="257"/>
      <c r="ODR847" s="257"/>
      <c r="ODS847" s="257"/>
      <c r="ODT847" s="257"/>
      <c r="ODU847" s="257"/>
      <c r="ODV847" s="257"/>
      <c r="ODW847" s="257"/>
      <c r="ODX847" s="257"/>
      <c r="ODY847" s="257"/>
      <c r="ODZ847" s="257"/>
      <c r="OEA847" s="257"/>
      <c r="OEB847" s="257"/>
      <c r="OEC847" s="257"/>
      <c r="OED847" s="257"/>
      <c r="OEE847" s="257"/>
      <c r="OEF847" s="257"/>
      <c r="OEG847" s="257"/>
      <c r="OEH847" s="257"/>
      <c r="OEI847" s="257"/>
      <c r="OEJ847" s="257"/>
      <c r="OEK847" s="257"/>
      <c r="OEL847" s="257"/>
      <c r="OEM847" s="257"/>
      <c r="OEN847" s="257"/>
      <c r="OEO847" s="257"/>
      <c r="OEP847" s="257"/>
      <c r="OEQ847" s="257"/>
      <c r="OER847" s="257"/>
      <c r="OES847" s="257"/>
      <c r="OET847" s="257"/>
      <c r="OEU847" s="257"/>
      <c r="OEV847" s="257"/>
      <c r="OEW847" s="257"/>
      <c r="OEX847" s="257"/>
      <c r="OEY847" s="257"/>
      <c r="OEZ847" s="257"/>
      <c r="OFA847" s="257"/>
      <c r="OFB847" s="257"/>
      <c r="OFC847" s="257"/>
      <c r="OFD847" s="257"/>
      <c r="OFE847" s="257"/>
      <c r="OFF847" s="257"/>
      <c r="OFG847" s="257"/>
      <c r="OFH847" s="257"/>
      <c r="OFI847" s="257"/>
      <c r="OFJ847" s="257"/>
      <c r="OFK847" s="257"/>
      <c r="OFL847" s="257"/>
      <c r="OFM847" s="257"/>
      <c r="OFN847" s="257"/>
      <c r="OFO847" s="257"/>
      <c r="OFP847" s="257"/>
      <c r="OFQ847" s="257"/>
      <c r="OFR847" s="257"/>
      <c r="OFS847" s="257"/>
      <c r="OFT847" s="257"/>
      <c r="OFU847" s="257"/>
      <c r="OFV847" s="257"/>
      <c r="OFW847" s="257"/>
      <c r="OFX847" s="257"/>
      <c r="OFY847" s="257"/>
      <c r="OFZ847" s="257"/>
      <c r="OGA847" s="257"/>
      <c r="OGB847" s="257"/>
      <c r="OGC847" s="257"/>
      <c r="OGD847" s="257"/>
      <c r="OGE847" s="257"/>
      <c r="OGF847" s="257"/>
      <c r="OGG847" s="257"/>
      <c r="OGH847" s="257"/>
      <c r="OGI847" s="257"/>
      <c r="OGJ847" s="257"/>
      <c r="OGK847" s="257"/>
      <c r="OGL847" s="257"/>
      <c r="OGM847" s="257"/>
      <c r="OGN847" s="257"/>
      <c r="OGO847" s="257"/>
      <c r="OGP847" s="257"/>
      <c r="OGQ847" s="257"/>
      <c r="OGR847" s="257"/>
      <c r="OGS847" s="257"/>
      <c r="OGT847" s="257"/>
      <c r="OGU847" s="257"/>
      <c r="OGV847" s="257"/>
      <c r="OGW847" s="257"/>
      <c r="OGX847" s="257"/>
      <c r="OGY847" s="257"/>
      <c r="OGZ847" s="257"/>
      <c r="OHA847" s="257"/>
      <c r="OHB847" s="257"/>
      <c r="OHC847" s="257"/>
      <c r="OHD847" s="257"/>
      <c r="OHE847" s="257"/>
      <c r="OHF847" s="257"/>
      <c r="OHG847" s="257"/>
      <c r="OHH847" s="257"/>
      <c r="OHI847" s="257"/>
      <c r="OHJ847" s="257"/>
      <c r="OHK847" s="257"/>
      <c r="OHL847" s="257"/>
      <c r="OHM847" s="257"/>
      <c r="OHN847" s="257"/>
      <c r="OHO847" s="257"/>
      <c r="OHP847" s="257"/>
      <c r="OHQ847" s="257"/>
      <c r="OHR847" s="257"/>
      <c r="OHS847" s="257"/>
      <c r="OHT847" s="257"/>
      <c r="OHU847" s="257"/>
      <c r="OHV847" s="257"/>
      <c r="OHW847" s="257"/>
      <c r="OHX847" s="257"/>
      <c r="OHY847" s="257"/>
      <c r="OHZ847" s="257"/>
      <c r="OIA847" s="257"/>
      <c r="OIB847" s="257"/>
      <c r="OIC847" s="257"/>
      <c r="OID847" s="257"/>
      <c r="OIE847" s="257"/>
      <c r="OIF847" s="257"/>
      <c r="OIG847" s="257"/>
      <c r="OIH847" s="257"/>
      <c r="OII847" s="257"/>
      <c r="OIJ847" s="257"/>
      <c r="OIK847" s="257"/>
      <c r="OIL847" s="257"/>
      <c r="OIM847" s="257"/>
      <c r="OIN847" s="257"/>
      <c r="OIO847" s="257"/>
      <c r="OIP847" s="257"/>
      <c r="OIQ847" s="257"/>
      <c r="OIR847" s="257"/>
      <c r="OIS847" s="257"/>
      <c r="OIT847" s="257"/>
      <c r="OIU847" s="257"/>
      <c r="OIV847" s="257"/>
      <c r="OIW847" s="257"/>
      <c r="OIX847" s="257"/>
      <c r="OIY847" s="257"/>
      <c r="OIZ847" s="257"/>
      <c r="OJA847" s="257"/>
      <c r="OJB847" s="257"/>
      <c r="OJC847" s="257"/>
      <c r="OJD847" s="257"/>
      <c r="OJE847" s="257"/>
      <c r="OJF847" s="257"/>
      <c r="OJG847" s="257"/>
      <c r="OJH847" s="257"/>
      <c r="OJI847" s="257"/>
      <c r="OJJ847" s="257"/>
      <c r="OJK847" s="257"/>
      <c r="OJL847" s="257"/>
      <c r="OJM847" s="257"/>
      <c r="OJN847" s="257"/>
      <c r="OJO847" s="257"/>
      <c r="OJP847" s="257"/>
      <c r="OJQ847" s="257"/>
      <c r="OJR847" s="257"/>
      <c r="OJS847" s="257"/>
      <c r="OJT847" s="257"/>
      <c r="OJU847" s="257"/>
      <c r="OJV847" s="257"/>
      <c r="OJW847" s="257"/>
      <c r="OJX847" s="257"/>
      <c r="OJY847" s="257"/>
      <c r="OJZ847" s="257"/>
      <c r="OKA847" s="257"/>
      <c r="OKB847" s="257"/>
      <c r="OKC847" s="257"/>
      <c r="OKD847" s="257"/>
      <c r="OKE847" s="257"/>
      <c r="OKF847" s="257"/>
      <c r="OKG847" s="257"/>
      <c r="OKH847" s="257"/>
      <c r="OKI847" s="257"/>
      <c r="OKJ847" s="257"/>
      <c r="OKK847" s="257"/>
      <c r="OKL847" s="257"/>
      <c r="OKM847" s="257"/>
      <c r="OKN847" s="257"/>
      <c r="OKO847" s="257"/>
      <c r="OKP847" s="257"/>
      <c r="OKQ847" s="257"/>
      <c r="OKR847" s="257"/>
      <c r="OKS847" s="257"/>
      <c r="OKT847" s="257"/>
      <c r="OKU847" s="257"/>
      <c r="OKV847" s="257"/>
      <c r="OKW847" s="257"/>
      <c r="OKX847" s="257"/>
      <c r="OKY847" s="257"/>
      <c r="OKZ847" s="257"/>
      <c r="OLA847" s="257"/>
      <c r="OLB847" s="257"/>
      <c r="OLC847" s="257"/>
      <c r="OLD847" s="257"/>
      <c r="OLE847" s="257"/>
      <c r="OLF847" s="257"/>
      <c r="OLG847" s="257"/>
      <c r="OLH847" s="257"/>
      <c r="OLI847" s="257"/>
      <c r="OLJ847" s="257"/>
      <c r="OLK847" s="257"/>
      <c r="OLL847" s="257"/>
      <c r="OLM847" s="257"/>
      <c r="OLN847" s="257"/>
      <c r="OLO847" s="257"/>
      <c r="OLP847" s="257"/>
      <c r="OLQ847" s="257"/>
      <c r="OLR847" s="257"/>
      <c r="OLS847" s="257"/>
      <c r="OLT847" s="257"/>
      <c r="OLU847" s="257"/>
      <c r="OLV847" s="257"/>
      <c r="OLW847" s="257"/>
      <c r="OLX847" s="257"/>
      <c r="OLY847" s="257"/>
      <c r="OLZ847" s="257"/>
      <c r="OMA847" s="257"/>
      <c r="OMB847" s="257"/>
      <c r="OMC847" s="257"/>
      <c r="OMD847" s="257"/>
      <c r="OME847" s="257"/>
      <c r="OMF847" s="257"/>
      <c r="OMG847" s="257"/>
      <c r="OMH847" s="257"/>
      <c r="OMI847" s="257"/>
      <c r="OMJ847" s="257"/>
      <c r="OMK847" s="257"/>
      <c r="OML847" s="257"/>
      <c r="OMM847" s="257"/>
      <c r="OMN847" s="257"/>
      <c r="OMO847" s="257"/>
      <c r="OMP847" s="257"/>
      <c r="OMQ847" s="257"/>
      <c r="OMR847" s="257"/>
      <c r="OMS847" s="257"/>
      <c r="OMT847" s="257"/>
      <c r="OMU847" s="257"/>
      <c r="OMV847" s="257"/>
      <c r="OMW847" s="257"/>
      <c r="OMX847" s="257"/>
      <c r="OMY847" s="257"/>
      <c r="OMZ847" s="257"/>
      <c r="ONA847" s="257"/>
      <c r="ONB847" s="257"/>
      <c r="ONC847" s="257"/>
      <c r="OND847" s="257"/>
      <c r="ONE847" s="257"/>
      <c r="ONF847" s="257"/>
      <c r="ONG847" s="257"/>
      <c r="ONH847" s="257"/>
      <c r="ONI847" s="257"/>
      <c r="ONJ847" s="257"/>
      <c r="ONK847" s="257"/>
      <c r="ONL847" s="257"/>
      <c r="ONM847" s="257"/>
      <c r="ONN847" s="257"/>
      <c r="ONO847" s="257"/>
      <c r="ONP847" s="257"/>
      <c r="ONQ847" s="257"/>
      <c r="ONR847" s="257"/>
      <c r="ONS847" s="257"/>
      <c r="ONT847" s="257"/>
      <c r="ONU847" s="257"/>
      <c r="ONV847" s="257"/>
      <c r="ONW847" s="257"/>
      <c r="ONX847" s="257"/>
      <c r="ONY847" s="257"/>
      <c r="ONZ847" s="257"/>
      <c r="OOA847" s="257"/>
      <c r="OOB847" s="257"/>
      <c r="OOC847" s="257"/>
      <c r="OOD847" s="257"/>
      <c r="OOE847" s="257"/>
      <c r="OOF847" s="257"/>
      <c r="OOG847" s="257"/>
      <c r="OOH847" s="257"/>
      <c r="OOI847" s="257"/>
      <c r="OOJ847" s="257"/>
      <c r="OOK847" s="257"/>
      <c r="OOL847" s="257"/>
      <c r="OOM847" s="257"/>
      <c r="OON847" s="257"/>
      <c r="OOO847" s="257"/>
      <c r="OOP847" s="257"/>
      <c r="OOQ847" s="257"/>
      <c r="OOR847" s="257"/>
      <c r="OOS847" s="257"/>
      <c r="OOT847" s="257"/>
      <c r="OOU847" s="257"/>
      <c r="OOV847" s="257"/>
      <c r="OOW847" s="257"/>
      <c r="OOX847" s="257"/>
      <c r="OOY847" s="257"/>
      <c r="OOZ847" s="257"/>
      <c r="OPA847" s="257"/>
      <c r="OPB847" s="257"/>
      <c r="OPC847" s="257"/>
      <c r="OPD847" s="257"/>
      <c r="OPE847" s="257"/>
      <c r="OPF847" s="257"/>
      <c r="OPG847" s="257"/>
      <c r="OPH847" s="257"/>
      <c r="OPI847" s="257"/>
      <c r="OPJ847" s="257"/>
      <c r="OPK847" s="257"/>
      <c r="OPL847" s="257"/>
      <c r="OPM847" s="257"/>
      <c r="OPN847" s="257"/>
      <c r="OPO847" s="257"/>
      <c r="OPP847" s="257"/>
      <c r="OPQ847" s="257"/>
      <c r="OPR847" s="257"/>
      <c r="OPS847" s="257"/>
      <c r="OPT847" s="257"/>
      <c r="OPU847" s="257"/>
      <c r="OPV847" s="257"/>
      <c r="OPW847" s="257"/>
      <c r="OPX847" s="257"/>
      <c r="OPY847" s="257"/>
      <c r="OPZ847" s="257"/>
      <c r="OQA847" s="257"/>
      <c r="OQB847" s="257"/>
      <c r="OQC847" s="257"/>
      <c r="OQD847" s="257"/>
      <c r="OQE847" s="257"/>
      <c r="OQF847" s="257"/>
      <c r="OQG847" s="257"/>
      <c r="OQH847" s="257"/>
      <c r="OQI847" s="257"/>
      <c r="OQJ847" s="257"/>
      <c r="OQK847" s="257"/>
      <c r="OQL847" s="257"/>
      <c r="OQM847" s="257"/>
      <c r="OQN847" s="257"/>
      <c r="OQO847" s="257"/>
      <c r="OQP847" s="257"/>
      <c r="OQQ847" s="257"/>
      <c r="OQR847" s="257"/>
      <c r="OQS847" s="257"/>
      <c r="OQT847" s="257"/>
      <c r="OQU847" s="257"/>
      <c r="OQV847" s="257"/>
      <c r="OQW847" s="257"/>
      <c r="OQX847" s="257"/>
      <c r="OQY847" s="257"/>
      <c r="OQZ847" s="257"/>
      <c r="ORA847" s="257"/>
      <c r="ORB847" s="257"/>
      <c r="ORC847" s="257"/>
      <c r="ORD847" s="257"/>
      <c r="ORE847" s="257"/>
      <c r="ORF847" s="257"/>
      <c r="ORG847" s="257"/>
      <c r="ORH847" s="257"/>
      <c r="ORI847" s="257"/>
      <c r="ORJ847" s="257"/>
      <c r="ORK847" s="257"/>
      <c r="ORL847" s="257"/>
      <c r="ORM847" s="257"/>
      <c r="ORN847" s="257"/>
      <c r="ORO847" s="257"/>
      <c r="ORP847" s="257"/>
      <c r="ORQ847" s="257"/>
      <c r="ORR847" s="257"/>
      <c r="ORS847" s="257"/>
      <c r="ORT847" s="257"/>
      <c r="ORU847" s="257"/>
      <c r="ORV847" s="257"/>
      <c r="ORW847" s="257"/>
      <c r="ORX847" s="257"/>
      <c r="ORY847" s="257"/>
      <c r="ORZ847" s="257"/>
      <c r="OSA847" s="257"/>
      <c r="OSB847" s="257"/>
      <c r="OSC847" s="257"/>
      <c r="OSD847" s="257"/>
      <c r="OSE847" s="257"/>
      <c r="OSF847" s="257"/>
      <c r="OSG847" s="257"/>
      <c r="OSH847" s="257"/>
      <c r="OSI847" s="257"/>
      <c r="OSJ847" s="257"/>
      <c r="OSK847" s="257"/>
      <c r="OSL847" s="257"/>
      <c r="OSM847" s="257"/>
      <c r="OSN847" s="257"/>
      <c r="OSO847" s="257"/>
      <c r="OSP847" s="257"/>
      <c r="OSQ847" s="257"/>
      <c r="OSR847" s="257"/>
      <c r="OSS847" s="257"/>
      <c r="OST847" s="257"/>
      <c r="OSU847" s="257"/>
      <c r="OSV847" s="257"/>
      <c r="OSW847" s="257"/>
      <c r="OSX847" s="257"/>
      <c r="OSY847" s="257"/>
      <c r="OSZ847" s="257"/>
      <c r="OTA847" s="257"/>
      <c r="OTB847" s="257"/>
      <c r="OTC847" s="257"/>
      <c r="OTD847" s="257"/>
      <c r="OTE847" s="257"/>
      <c r="OTF847" s="257"/>
      <c r="OTG847" s="257"/>
      <c r="OTH847" s="257"/>
      <c r="OTI847" s="257"/>
      <c r="OTJ847" s="257"/>
      <c r="OTK847" s="257"/>
      <c r="OTL847" s="257"/>
      <c r="OTM847" s="257"/>
      <c r="OTN847" s="257"/>
      <c r="OTO847" s="257"/>
      <c r="OTP847" s="257"/>
      <c r="OTQ847" s="257"/>
      <c r="OTR847" s="257"/>
      <c r="OTS847" s="257"/>
      <c r="OTT847" s="257"/>
      <c r="OTU847" s="257"/>
      <c r="OTV847" s="257"/>
      <c r="OTW847" s="257"/>
      <c r="OTX847" s="257"/>
      <c r="OTY847" s="257"/>
      <c r="OTZ847" s="257"/>
      <c r="OUA847" s="257"/>
      <c r="OUB847" s="257"/>
      <c r="OUC847" s="257"/>
      <c r="OUD847" s="257"/>
      <c r="OUE847" s="257"/>
      <c r="OUF847" s="257"/>
      <c r="OUG847" s="257"/>
      <c r="OUH847" s="257"/>
      <c r="OUI847" s="257"/>
      <c r="OUJ847" s="257"/>
      <c r="OUK847" s="257"/>
      <c r="OUL847" s="257"/>
      <c r="OUM847" s="257"/>
      <c r="OUN847" s="257"/>
      <c r="OUO847" s="257"/>
      <c r="OUP847" s="257"/>
      <c r="OUQ847" s="257"/>
      <c r="OUR847" s="257"/>
      <c r="OUS847" s="257"/>
      <c r="OUT847" s="257"/>
      <c r="OUU847" s="257"/>
      <c r="OUV847" s="257"/>
      <c r="OUW847" s="257"/>
      <c r="OUX847" s="257"/>
      <c r="OUY847" s="257"/>
      <c r="OUZ847" s="257"/>
      <c r="OVA847" s="257"/>
      <c r="OVB847" s="257"/>
      <c r="OVC847" s="257"/>
      <c r="OVD847" s="257"/>
      <c r="OVE847" s="257"/>
      <c r="OVF847" s="257"/>
      <c r="OVG847" s="257"/>
      <c r="OVH847" s="257"/>
      <c r="OVI847" s="257"/>
      <c r="OVJ847" s="257"/>
      <c r="OVK847" s="257"/>
      <c r="OVL847" s="257"/>
      <c r="OVM847" s="257"/>
      <c r="OVN847" s="257"/>
      <c r="OVO847" s="257"/>
      <c r="OVP847" s="257"/>
      <c r="OVQ847" s="257"/>
      <c r="OVR847" s="257"/>
      <c r="OVS847" s="257"/>
      <c r="OVT847" s="257"/>
      <c r="OVU847" s="257"/>
      <c r="OVV847" s="257"/>
      <c r="OVW847" s="257"/>
      <c r="OVX847" s="257"/>
      <c r="OVY847" s="257"/>
      <c r="OVZ847" s="257"/>
      <c r="OWA847" s="257"/>
      <c r="OWB847" s="257"/>
      <c r="OWC847" s="257"/>
      <c r="OWD847" s="257"/>
      <c r="OWE847" s="257"/>
      <c r="OWF847" s="257"/>
      <c r="OWG847" s="257"/>
      <c r="OWH847" s="257"/>
      <c r="OWI847" s="257"/>
      <c r="OWJ847" s="257"/>
      <c r="OWK847" s="257"/>
      <c r="OWL847" s="257"/>
      <c r="OWM847" s="257"/>
      <c r="OWN847" s="257"/>
      <c r="OWO847" s="257"/>
      <c r="OWP847" s="257"/>
      <c r="OWQ847" s="257"/>
      <c r="OWR847" s="257"/>
      <c r="OWS847" s="257"/>
      <c r="OWT847" s="257"/>
      <c r="OWU847" s="257"/>
      <c r="OWV847" s="257"/>
      <c r="OWW847" s="257"/>
      <c r="OWX847" s="257"/>
      <c r="OWY847" s="257"/>
      <c r="OWZ847" s="257"/>
      <c r="OXA847" s="257"/>
      <c r="OXB847" s="257"/>
      <c r="OXC847" s="257"/>
      <c r="OXD847" s="257"/>
      <c r="OXE847" s="257"/>
      <c r="OXF847" s="257"/>
      <c r="OXG847" s="257"/>
      <c r="OXH847" s="257"/>
      <c r="OXI847" s="257"/>
      <c r="OXJ847" s="257"/>
      <c r="OXK847" s="257"/>
      <c r="OXL847" s="257"/>
      <c r="OXM847" s="257"/>
      <c r="OXN847" s="257"/>
      <c r="OXO847" s="257"/>
      <c r="OXP847" s="257"/>
      <c r="OXQ847" s="257"/>
      <c r="OXR847" s="257"/>
      <c r="OXS847" s="257"/>
      <c r="OXT847" s="257"/>
      <c r="OXU847" s="257"/>
      <c r="OXV847" s="257"/>
      <c r="OXW847" s="257"/>
      <c r="OXX847" s="257"/>
      <c r="OXY847" s="257"/>
      <c r="OXZ847" s="257"/>
      <c r="OYA847" s="257"/>
      <c r="OYB847" s="257"/>
      <c r="OYC847" s="257"/>
      <c r="OYD847" s="257"/>
      <c r="OYE847" s="257"/>
      <c r="OYF847" s="257"/>
      <c r="OYG847" s="257"/>
      <c r="OYH847" s="257"/>
      <c r="OYI847" s="257"/>
      <c r="OYJ847" s="257"/>
      <c r="OYK847" s="257"/>
      <c r="OYL847" s="257"/>
      <c r="OYM847" s="257"/>
      <c r="OYN847" s="257"/>
      <c r="OYO847" s="257"/>
      <c r="OYP847" s="257"/>
      <c r="OYQ847" s="257"/>
      <c r="OYR847" s="257"/>
      <c r="OYS847" s="257"/>
      <c r="OYT847" s="257"/>
      <c r="OYU847" s="257"/>
      <c r="OYV847" s="257"/>
      <c r="OYW847" s="257"/>
      <c r="OYX847" s="257"/>
      <c r="OYY847" s="257"/>
      <c r="OYZ847" s="257"/>
      <c r="OZA847" s="257"/>
      <c r="OZB847" s="257"/>
      <c r="OZC847" s="257"/>
      <c r="OZD847" s="257"/>
      <c r="OZE847" s="257"/>
      <c r="OZF847" s="257"/>
      <c r="OZG847" s="257"/>
      <c r="OZH847" s="257"/>
      <c r="OZI847" s="257"/>
      <c r="OZJ847" s="257"/>
      <c r="OZK847" s="257"/>
      <c r="OZL847" s="257"/>
      <c r="OZM847" s="257"/>
      <c r="OZN847" s="257"/>
      <c r="OZO847" s="257"/>
      <c r="OZP847" s="257"/>
      <c r="OZQ847" s="257"/>
      <c r="OZR847" s="257"/>
      <c r="OZS847" s="257"/>
      <c r="OZT847" s="257"/>
      <c r="OZU847" s="257"/>
      <c r="OZV847" s="257"/>
      <c r="OZW847" s="257"/>
      <c r="OZX847" s="257"/>
      <c r="OZY847" s="257"/>
      <c r="OZZ847" s="257"/>
      <c r="PAA847" s="257"/>
      <c r="PAB847" s="257"/>
      <c r="PAC847" s="257"/>
      <c r="PAD847" s="257"/>
      <c r="PAE847" s="257"/>
      <c r="PAF847" s="257"/>
      <c r="PAG847" s="257"/>
      <c r="PAH847" s="257"/>
      <c r="PAI847" s="257"/>
      <c r="PAJ847" s="257"/>
      <c r="PAK847" s="257"/>
      <c r="PAL847" s="257"/>
      <c r="PAM847" s="257"/>
      <c r="PAN847" s="257"/>
      <c r="PAO847" s="257"/>
      <c r="PAP847" s="257"/>
      <c r="PAQ847" s="257"/>
      <c r="PAR847" s="257"/>
      <c r="PAS847" s="257"/>
      <c r="PAT847" s="257"/>
      <c r="PAU847" s="257"/>
      <c r="PAV847" s="257"/>
      <c r="PAW847" s="257"/>
      <c r="PAX847" s="257"/>
      <c r="PAY847" s="257"/>
      <c r="PAZ847" s="257"/>
      <c r="PBA847" s="257"/>
      <c r="PBB847" s="257"/>
      <c r="PBC847" s="257"/>
      <c r="PBD847" s="257"/>
      <c r="PBE847" s="257"/>
      <c r="PBF847" s="257"/>
      <c r="PBG847" s="257"/>
      <c r="PBH847" s="257"/>
      <c r="PBI847" s="257"/>
      <c r="PBJ847" s="257"/>
      <c r="PBK847" s="257"/>
      <c r="PBL847" s="257"/>
      <c r="PBM847" s="257"/>
      <c r="PBN847" s="257"/>
      <c r="PBO847" s="257"/>
      <c r="PBP847" s="257"/>
      <c r="PBQ847" s="257"/>
      <c r="PBR847" s="257"/>
      <c r="PBS847" s="257"/>
      <c r="PBT847" s="257"/>
      <c r="PBU847" s="257"/>
      <c r="PBV847" s="257"/>
      <c r="PBW847" s="257"/>
      <c r="PBX847" s="257"/>
      <c r="PBY847" s="257"/>
      <c r="PBZ847" s="257"/>
      <c r="PCA847" s="257"/>
      <c r="PCB847" s="257"/>
      <c r="PCC847" s="257"/>
      <c r="PCD847" s="257"/>
      <c r="PCE847" s="257"/>
      <c r="PCF847" s="257"/>
      <c r="PCG847" s="257"/>
      <c r="PCH847" s="257"/>
      <c r="PCI847" s="257"/>
      <c r="PCJ847" s="257"/>
      <c r="PCK847" s="257"/>
      <c r="PCL847" s="257"/>
      <c r="PCM847" s="257"/>
      <c r="PCN847" s="257"/>
      <c r="PCO847" s="257"/>
      <c r="PCP847" s="257"/>
      <c r="PCQ847" s="257"/>
      <c r="PCR847" s="257"/>
      <c r="PCS847" s="257"/>
      <c r="PCT847" s="257"/>
      <c r="PCU847" s="257"/>
      <c r="PCV847" s="257"/>
      <c r="PCW847" s="257"/>
      <c r="PCX847" s="257"/>
      <c r="PCY847" s="257"/>
      <c r="PCZ847" s="257"/>
      <c r="PDA847" s="257"/>
      <c r="PDB847" s="257"/>
      <c r="PDC847" s="257"/>
      <c r="PDD847" s="257"/>
      <c r="PDE847" s="257"/>
      <c r="PDF847" s="257"/>
      <c r="PDG847" s="257"/>
      <c r="PDH847" s="257"/>
      <c r="PDI847" s="257"/>
      <c r="PDJ847" s="257"/>
      <c r="PDK847" s="257"/>
      <c r="PDL847" s="257"/>
      <c r="PDM847" s="257"/>
      <c r="PDN847" s="257"/>
      <c r="PDO847" s="257"/>
      <c r="PDP847" s="257"/>
      <c r="PDQ847" s="257"/>
      <c r="PDR847" s="257"/>
      <c r="PDS847" s="257"/>
      <c r="PDT847" s="257"/>
      <c r="PDU847" s="257"/>
      <c r="PDV847" s="257"/>
      <c r="PDW847" s="257"/>
      <c r="PDX847" s="257"/>
      <c r="PDY847" s="257"/>
      <c r="PDZ847" s="257"/>
      <c r="PEA847" s="257"/>
      <c r="PEB847" s="257"/>
      <c r="PEC847" s="257"/>
      <c r="PED847" s="257"/>
      <c r="PEE847" s="257"/>
      <c r="PEF847" s="257"/>
      <c r="PEG847" s="257"/>
      <c r="PEH847" s="257"/>
      <c r="PEI847" s="257"/>
      <c r="PEJ847" s="257"/>
      <c r="PEK847" s="257"/>
      <c r="PEL847" s="257"/>
      <c r="PEM847" s="257"/>
      <c r="PEN847" s="257"/>
      <c r="PEO847" s="257"/>
      <c r="PEP847" s="257"/>
      <c r="PEQ847" s="257"/>
      <c r="PER847" s="257"/>
      <c r="PES847" s="257"/>
      <c r="PET847" s="257"/>
      <c r="PEU847" s="257"/>
      <c r="PEV847" s="257"/>
      <c r="PEW847" s="257"/>
      <c r="PEX847" s="257"/>
      <c r="PEY847" s="257"/>
      <c r="PEZ847" s="257"/>
      <c r="PFA847" s="257"/>
      <c r="PFB847" s="257"/>
      <c r="PFC847" s="257"/>
      <c r="PFD847" s="257"/>
      <c r="PFE847" s="257"/>
      <c r="PFF847" s="257"/>
      <c r="PFG847" s="257"/>
      <c r="PFH847" s="257"/>
      <c r="PFI847" s="257"/>
      <c r="PFJ847" s="257"/>
      <c r="PFK847" s="257"/>
      <c r="PFL847" s="257"/>
      <c r="PFM847" s="257"/>
      <c r="PFN847" s="257"/>
      <c r="PFO847" s="257"/>
      <c r="PFP847" s="257"/>
      <c r="PFQ847" s="257"/>
      <c r="PFR847" s="257"/>
      <c r="PFS847" s="257"/>
      <c r="PFT847" s="257"/>
      <c r="PFU847" s="257"/>
      <c r="PFV847" s="257"/>
      <c r="PFW847" s="257"/>
      <c r="PFX847" s="257"/>
      <c r="PFY847" s="257"/>
      <c r="PFZ847" s="257"/>
      <c r="PGA847" s="257"/>
      <c r="PGB847" s="257"/>
      <c r="PGC847" s="257"/>
      <c r="PGD847" s="257"/>
      <c r="PGE847" s="257"/>
      <c r="PGF847" s="257"/>
      <c r="PGG847" s="257"/>
      <c r="PGH847" s="257"/>
      <c r="PGI847" s="257"/>
      <c r="PGJ847" s="257"/>
      <c r="PGK847" s="257"/>
      <c r="PGL847" s="257"/>
      <c r="PGM847" s="257"/>
      <c r="PGN847" s="257"/>
      <c r="PGO847" s="257"/>
      <c r="PGP847" s="257"/>
      <c r="PGQ847" s="257"/>
      <c r="PGR847" s="257"/>
      <c r="PGS847" s="257"/>
      <c r="PGT847" s="257"/>
      <c r="PGU847" s="257"/>
      <c r="PGV847" s="257"/>
      <c r="PGW847" s="257"/>
      <c r="PGX847" s="257"/>
      <c r="PGY847" s="257"/>
      <c r="PGZ847" s="257"/>
      <c r="PHA847" s="257"/>
      <c r="PHB847" s="257"/>
      <c r="PHC847" s="257"/>
      <c r="PHD847" s="257"/>
      <c r="PHE847" s="257"/>
      <c r="PHF847" s="257"/>
      <c r="PHG847" s="257"/>
      <c r="PHH847" s="257"/>
      <c r="PHI847" s="257"/>
      <c r="PHJ847" s="257"/>
      <c r="PHK847" s="257"/>
      <c r="PHL847" s="257"/>
      <c r="PHM847" s="257"/>
      <c r="PHN847" s="257"/>
      <c r="PHO847" s="257"/>
      <c r="PHP847" s="257"/>
      <c r="PHQ847" s="257"/>
      <c r="PHR847" s="257"/>
      <c r="PHS847" s="257"/>
      <c r="PHT847" s="257"/>
      <c r="PHU847" s="257"/>
      <c r="PHV847" s="257"/>
      <c r="PHW847" s="257"/>
      <c r="PHX847" s="257"/>
      <c r="PHY847" s="257"/>
      <c r="PHZ847" s="257"/>
      <c r="PIA847" s="257"/>
      <c r="PIB847" s="257"/>
      <c r="PIC847" s="257"/>
      <c r="PID847" s="257"/>
      <c r="PIE847" s="257"/>
      <c r="PIF847" s="257"/>
      <c r="PIG847" s="257"/>
      <c r="PIH847" s="257"/>
      <c r="PII847" s="257"/>
      <c r="PIJ847" s="257"/>
      <c r="PIK847" s="257"/>
      <c r="PIL847" s="257"/>
      <c r="PIM847" s="257"/>
      <c r="PIN847" s="257"/>
      <c r="PIO847" s="257"/>
      <c r="PIP847" s="257"/>
      <c r="PIQ847" s="257"/>
      <c r="PIR847" s="257"/>
      <c r="PIS847" s="257"/>
      <c r="PIT847" s="257"/>
      <c r="PIU847" s="257"/>
      <c r="PIV847" s="257"/>
      <c r="PIW847" s="257"/>
      <c r="PIX847" s="257"/>
      <c r="PIY847" s="257"/>
      <c r="PIZ847" s="257"/>
      <c r="PJA847" s="257"/>
      <c r="PJB847" s="257"/>
      <c r="PJC847" s="257"/>
      <c r="PJD847" s="257"/>
      <c r="PJE847" s="257"/>
      <c r="PJF847" s="257"/>
      <c r="PJG847" s="257"/>
      <c r="PJH847" s="257"/>
      <c r="PJI847" s="257"/>
      <c r="PJJ847" s="257"/>
      <c r="PJK847" s="257"/>
      <c r="PJL847" s="257"/>
      <c r="PJM847" s="257"/>
      <c r="PJN847" s="257"/>
      <c r="PJO847" s="257"/>
      <c r="PJP847" s="257"/>
      <c r="PJQ847" s="257"/>
      <c r="PJR847" s="257"/>
      <c r="PJS847" s="257"/>
      <c r="PJT847" s="257"/>
      <c r="PJU847" s="257"/>
      <c r="PJV847" s="257"/>
      <c r="PJW847" s="257"/>
      <c r="PJX847" s="257"/>
      <c r="PJY847" s="257"/>
      <c r="PJZ847" s="257"/>
      <c r="PKA847" s="257"/>
      <c r="PKB847" s="257"/>
      <c r="PKC847" s="257"/>
      <c r="PKD847" s="257"/>
      <c r="PKE847" s="257"/>
      <c r="PKF847" s="257"/>
      <c r="PKG847" s="257"/>
      <c r="PKH847" s="257"/>
      <c r="PKI847" s="257"/>
      <c r="PKJ847" s="257"/>
      <c r="PKK847" s="257"/>
      <c r="PKL847" s="257"/>
      <c r="PKM847" s="257"/>
      <c r="PKN847" s="257"/>
      <c r="PKO847" s="257"/>
      <c r="PKP847" s="257"/>
      <c r="PKQ847" s="257"/>
      <c r="PKR847" s="257"/>
      <c r="PKS847" s="257"/>
      <c r="PKT847" s="257"/>
      <c r="PKU847" s="257"/>
      <c r="PKV847" s="257"/>
      <c r="PKW847" s="257"/>
      <c r="PKX847" s="257"/>
      <c r="PKY847" s="257"/>
      <c r="PKZ847" s="257"/>
      <c r="PLA847" s="257"/>
      <c r="PLB847" s="257"/>
      <c r="PLC847" s="257"/>
      <c r="PLD847" s="257"/>
      <c r="PLE847" s="257"/>
      <c r="PLF847" s="257"/>
      <c r="PLG847" s="257"/>
      <c r="PLH847" s="257"/>
      <c r="PLI847" s="257"/>
      <c r="PLJ847" s="257"/>
      <c r="PLK847" s="257"/>
      <c r="PLL847" s="257"/>
      <c r="PLM847" s="257"/>
      <c r="PLN847" s="257"/>
      <c r="PLO847" s="257"/>
      <c r="PLP847" s="257"/>
      <c r="PLQ847" s="257"/>
      <c r="PLR847" s="257"/>
      <c r="PLS847" s="257"/>
      <c r="PLT847" s="257"/>
      <c r="PLU847" s="257"/>
      <c r="PLV847" s="257"/>
      <c r="PLW847" s="257"/>
      <c r="PLX847" s="257"/>
      <c r="PLY847" s="257"/>
      <c r="PLZ847" s="257"/>
      <c r="PMA847" s="257"/>
      <c r="PMB847" s="257"/>
      <c r="PMC847" s="257"/>
      <c r="PMD847" s="257"/>
      <c r="PME847" s="257"/>
      <c r="PMF847" s="257"/>
      <c r="PMG847" s="257"/>
      <c r="PMH847" s="257"/>
      <c r="PMI847" s="257"/>
      <c r="PMJ847" s="257"/>
      <c r="PMK847" s="257"/>
      <c r="PML847" s="257"/>
      <c r="PMM847" s="257"/>
      <c r="PMN847" s="257"/>
      <c r="PMO847" s="257"/>
      <c r="PMP847" s="257"/>
      <c r="PMQ847" s="257"/>
      <c r="PMR847" s="257"/>
      <c r="PMS847" s="257"/>
      <c r="PMT847" s="257"/>
      <c r="PMU847" s="257"/>
      <c r="PMV847" s="257"/>
      <c r="PMW847" s="257"/>
      <c r="PMX847" s="257"/>
      <c r="PMY847" s="257"/>
      <c r="PMZ847" s="257"/>
      <c r="PNA847" s="257"/>
      <c r="PNB847" s="257"/>
      <c r="PNC847" s="257"/>
      <c r="PND847" s="257"/>
      <c r="PNE847" s="257"/>
      <c r="PNF847" s="257"/>
      <c r="PNG847" s="257"/>
      <c r="PNH847" s="257"/>
      <c r="PNI847" s="257"/>
      <c r="PNJ847" s="257"/>
      <c r="PNK847" s="257"/>
      <c r="PNL847" s="257"/>
      <c r="PNM847" s="257"/>
      <c r="PNN847" s="257"/>
      <c r="PNO847" s="257"/>
      <c r="PNP847" s="257"/>
      <c r="PNQ847" s="257"/>
      <c r="PNR847" s="257"/>
      <c r="PNS847" s="257"/>
      <c r="PNT847" s="257"/>
      <c r="PNU847" s="257"/>
      <c r="PNV847" s="257"/>
      <c r="PNW847" s="257"/>
      <c r="PNX847" s="257"/>
      <c r="PNY847" s="257"/>
      <c r="PNZ847" s="257"/>
      <c r="POA847" s="257"/>
      <c r="POB847" s="257"/>
      <c r="POC847" s="257"/>
      <c r="POD847" s="257"/>
      <c r="POE847" s="257"/>
      <c r="POF847" s="257"/>
      <c r="POG847" s="257"/>
      <c r="POH847" s="257"/>
      <c r="POI847" s="257"/>
      <c r="POJ847" s="257"/>
      <c r="POK847" s="257"/>
      <c r="POL847" s="257"/>
      <c r="POM847" s="257"/>
      <c r="PON847" s="257"/>
      <c r="POO847" s="257"/>
      <c r="POP847" s="257"/>
      <c r="POQ847" s="257"/>
      <c r="POR847" s="257"/>
      <c r="POS847" s="257"/>
      <c r="POT847" s="257"/>
      <c r="POU847" s="257"/>
      <c r="POV847" s="257"/>
      <c r="POW847" s="257"/>
      <c r="POX847" s="257"/>
      <c r="POY847" s="257"/>
      <c r="POZ847" s="257"/>
      <c r="PPA847" s="257"/>
      <c r="PPB847" s="257"/>
      <c r="PPC847" s="257"/>
      <c r="PPD847" s="257"/>
      <c r="PPE847" s="257"/>
      <c r="PPF847" s="257"/>
      <c r="PPG847" s="257"/>
      <c r="PPH847" s="257"/>
      <c r="PPI847" s="257"/>
      <c r="PPJ847" s="257"/>
      <c r="PPK847" s="257"/>
      <c r="PPL847" s="257"/>
      <c r="PPM847" s="257"/>
      <c r="PPN847" s="257"/>
      <c r="PPO847" s="257"/>
      <c r="PPP847" s="257"/>
      <c r="PPQ847" s="257"/>
      <c r="PPR847" s="257"/>
      <c r="PPS847" s="257"/>
      <c r="PPT847" s="257"/>
      <c r="PPU847" s="257"/>
      <c r="PPV847" s="257"/>
      <c r="PPW847" s="257"/>
      <c r="PPX847" s="257"/>
      <c r="PPY847" s="257"/>
      <c r="PPZ847" s="257"/>
      <c r="PQA847" s="257"/>
      <c r="PQB847" s="257"/>
      <c r="PQC847" s="257"/>
      <c r="PQD847" s="257"/>
      <c r="PQE847" s="257"/>
      <c r="PQF847" s="257"/>
      <c r="PQG847" s="257"/>
      <c r="PQH847" s="257"/>
      <c r="PQI847" s="257"/>
      <c r="PQJ847" s="257"/>
      <c r="PQK847" s="257"/>
      <c r="PQL847" s="257"/>
      <c r="PQM847" s="257"/>
      <c r="PQN847" s="257"/>
      <c r="PQO847" s="257"/>
      <c r="PQP847" s="257"/>
      <c r="PQQ847" s="257"/>
      <c r="PQR847" s="257"/>
      <c r="PQS847" s="257"/>
      <c r="PQT847" s="257"/>
      <c r="PQU847" s="257"/>
      <c r="PQV847" s="257"/>
      <c r="PQW847" s="257"/>
      <c r="PQX847" s="257"/>
      <c r="PQY847" s="257"/>
      <c r="PQZ847" s="257"/>
      <c r="PRA847" s="257"/>
      <c r="PRB847" s="257"/>
      <c r="PRC847" s="257"/>
      <c r="PRD847" s="257"/>
      <c r="PRE847" s="257"/>
      <c r="PRF847" s="257"/>
      <c r="PRG847" s="257"/>
      <c r="PRH847" s="257"/>
      <c r="PRI847" s="257"/>
      <c r="PRJ847" s="257"/>
      <c r="PRK847" s="257"/>
      <c r="PRL847" s="257"/>
      <c r="PRM847" s="257"/>
      <c r="PRN847" s="257"/>
      <c r="PRO847" s="257"/>
      <c r="PRP847" s="257"/>
      <c r="PRQ847" s="257"/>
      <c r="PRR847" s="257"/>
      <c r="PRS847" s="257"/>
      <c r="PRT847" s="257"/>
      <c r="PRU847" s="257"/>
      <c r="PRV847" s="257"/>
      <c r="PRW847" s="257"/>
      <c r="PRX847" s="257"/>
      <c r="PRY847" s="257"/>
      <c r="PRZ847" s="257"/>
      <c r="PSA847" s="257"/>
      <c r="PSB847" s="257"/>
      <c r="PSC847" s="257"/>
      <c r="PSD847" s="257"/>
      <c r="PSE847" s="257"/>
      <c r="PSF847" s="257"/>
      <c r="PSG847" s="257"/>
      <c r="PSH847" s="257"/>
      <c r="PSI847" s="257"/>
      <c r="PSJ847" s="257"/>
      <c r="PSK847" s="257"/>
      <c r="PSL847" s="257"/>
      <c r="PSM847" s="257"/>
      <c r="PSN847" s="257"/>
      <c r="PSO847" s="257"/>
      <c r="PSP847" s="257"/>
      <c r="PSQ847" s="257"/>
      <c r="PSR847" s="257"/>
      <c r="PSS847" s="257"/>
      <c r="PST847" s="257"/>
      <c r="PSU847" s="257"/>
      <c r="PSV847" s="257"/>
      <c r="PSW847" s="257"/>
      <c r="PSX847" s="257"/>
      <c r="PSY847" s="257"/>
      <c r="PSZ847" s="257"/>
      <c r="PTA847" s="257"/>
      <c r="PTB847" s="257"/>
      <c r="PTC847" s="257"/>
      <c r="PTD847" s="257"/>
      <c r="PTE847" s="257"/>
      <c r="PTF847" s="257"/>
      <c r="PTG847" s="257"/>
      <c r="PTH847" s="257"/>
      <c r="PTI847" s="257"/>
      <c r="PTJ847" s="257"/>
      <c r="PTK847" s="257"/>
      <c r="PTL847" s="257"/>
      <c r="PTM847" s="257"/>
      <c r="PTN847" s="257"/>
      <c r="PTO847" s="257"/>
      <c r="PTP847" s="257"/>
      <c r="PTQ847" s="257"/>
      <c r="PTR847" s="257"/>
      <c r="PTS847" s="257"/>
      <c r="PTT847" s="257"/>
      <c r="PTU847" s="257"/>
      <c r="PTV847" s="257"/>
      <c r="PTW847" s="257"/>
      <c r="PTX847" s="257"/>
      <c r="PTY847" s="257"/>
      <c r="PTZ847" s="257"/>
      <c r="PUA847" s="257"/>
      <c r="PUB847" s="257"/>
      <c r="PUC847" s="257"/>
      <c r="PUD847" s="257"/>
      <c r="PUE847" s="257"/>
      <c r="PUF847" s="257"/>
      <c r="PUG847" s="257"/>
      <c r="PUH847" s="257"/>
      <c r="PUI847" s="257"/>
      <c r="PUJ847" s="257"/>
      <c r="PUK847" s="257"/>
      <c r="PUL847" s="257"/>
      <c r="PUM847" s="257"/>
      <c r="PUN847" s="257"/>
      <c r="PUO847" s="257"/>
      <c r="PUP847" s="257"/>
      <c r="PUQ847" s="257"/>
      <c r="PUR847" s="257"/>
      <c r="PUS847" s="257"/>
      <c r="PUT847" s="257"/>
      <c r="PUU847" s="257"/>
      <c r="PUV847" s="257"/>
      <c r="PUW847" s="257"/>
      <c r="PUX847" s="257"/>
      <c r="PUY847" s="257"/>
      <c r="PUZ847" s="257"/>
      <c r="PVA847" s="257"/>
      <c r="PVB847" s="257"/>
      <c r="PVC847" s="257"/>
      <c r="PVD847" s="257"/>
      <c r="PVE847" s="257"/>
      <c r="PVF847" s="257"/>
      <c r="PVG847" s="257"/>
      <c r="PVH847" s="257"/>
      <c r="PVI847" s="257"/>
      <c r="PVJ847" s="257"/>
      <c r="PVK847" s="257"/>
      <c r="PVL847" s="257"/>
      <c r="PVM847" s="257"/>
      <c r="PVN847" s="257"/>
      <c r="PVO847" s="257"/>
      <c r="PVP847" s="257"/>
      <c r="PVQ847" s="257"/>
      <c r="PVR847" s="257"/>
      <c r="PVS847" s="257"/>
      <c r="PVT847" s="257"/>
      <c r="PVU847" s="257"/>
      <c r="PVV847" s="257"/>
      <c r="PVW847" s="257"/>
      <c r="PVX847" s="257"/>
      <c r="PVY847" s="257"/>
      <c r="PVZ847" s="257"/>
      <c r="PWA847" s="257"/>
      <c r="PWB847" s="257"/>
      <c r="PWC847" s="257"/>
      <c r="PWD847" s="257"/>
      <c r="PWE847" s="257"/>
      <c r="PWF847" s="257"/>
      <c r="PWG847" s="257"/>
      <c r="PWH847" s="257"/>
      <c r="PWI847" s="257"/>
      <c r="PWJ847" s="257"/>
      <c r="PWK847" s="257"/>
      <c r="PWL847" s="257"/>
      <c r="PWM847" s="257"/>
      <c r="PWN847" s="257"/>
      <c r="PWO847" s="257"/>
      <c r="PWP847" s="257"/>
      <c r="PWQ847" s="257"/>
      <c r="PWR847" s="257"/>
      <c r="PWS847" s="257"/>
      <c r="PWT847" s="257"/>
      <c r="PWU847" s="257"/>
      <c r="PWV847" s="257"/>
      <c r="PWW847" s="257"/>
      <c r="PWX847" s="257"/>
      <c r="PWY847" s="257"/>
      <c r="PWZ847" s="257"/>
      <c r="PXA847" s="257"/>
      <c r="PXB847" s="257"/>
      <c r="PXC847" s="257"/>
      <c r="PXD847" s="257"/>
      <c r="PXE847" s="257"/>
      <c r="PXF847" s="257"/>
      <c r="PXG847" s="257"/>
      <c r="PXH847" s="257"/>
      <c r="PXI847" s="257"/>
      <c r="PXJ847" s="257"/>
      <c r="PXK847" s="257"/>
      <c r="PXL847" s="257"/>
      <c r="PXM847" s="257"/>
      <c r="PXN847" s="257"/>
      <c r="PXO847" s="257"/>
      <c r="PXP847" s="257"/>
      <c r="PXQ847" s="257"/>
      <c r="PXR847" s="257"/>
      <c r="PXS847" s="257"/>
      <c r="PXT847" s="257"/>
      <c r="PXU847" s="257"/>
      <c r="PXV847" s="257"/>
      <c r="PXW847" s="257"/>
      <c r="PXX847" s="257"/>
      <c r="PXY847" s="257"/>
      <c r="PXZ847" s="257"/>
      <c r="PYA847" s="257"/>
      <c r="PYB847" s="257"/>
      <c r="PYC847" s="257"/>
      <c r="PYD847" s="257"/>
      <c r="PYE847" s="257"/>
      <c r="PYF847" s="257"/>
      <c r="PYG847" s="257"/>
      <c r="PYH847" s="257"/>
      <c r="PYI847" s="257"/>
      <c r="PYJ847" s="257"/>
      <c r="PYK847" s="257"/>
      <c r="PYL847" s="257"/>
      <c r="PYM847" s="257"/>
      <c r="PYN847" s="257"/>
      <c r="PYO847" s="257"/>
      <c r="PYP847" s="257"/>
      <c r="PYQ847" s="257"/>
      <c r="PYR847" s="257"/>
      <c r="PYS847" s="257"/>
      <c r="PYT847" s="257"/>
      <c r="PYU847" s="257"/>
      <c r="PYV847" s="257"/>
      <c r="PYW847" s="257"/>
      <c r="PYX847" s="257"/>
      <c r="PYY847" s="257"/>
      <c r="PYZ847" s="257"/>
      <c r="PZA847" s="257"/>
      <c r="PZB847" s="257"/>
      <c r="PZC847" s="257"/>
      <c r="PZD847" s="257"/>
      <c r="PZE847" s="257"/>
      <c r="PZF847" s="257"/>
      <c r="PZG847" s="257"/>
      <c r="PZH847" s="257"/>
      <c r="PZI847" s="257"/>
      <c r="PZJ847" s="257"/>
      <c r="PZK847" s="257"/>
      <c r="PZL847" s="257"/>
      <c r="PZM847" s="257"/>
      <c r="PZN847" s="257"/>
      <c r="PZO847" s="257"/>
      <c r="PZP847" s="257"/>
      <c r="PZQ847" s="257"/>
      <c r="PZR847" s="257"/>
      <c r="PZS847" s="257"/>
      <c r="PZT847" s="257"/>
      <c r="PZU847" s="257"/>
      <c r="PZV847" s="257"/>
      <c r="PZW847" s="257"/>
      <c r="PZX847" s="257"/>
      <c r="PZY847" s="257"/>
      <c r="PZZ847" s="257"/>
      <c r="QAA847" s="257"/>
      <c r="QAB847" s="257"/>
      <c r="QAC847" s="257"/>
      <c r="QAD847" s="257"/>
      <c r="QAE847" s="257"/>
      <c r="QAF847" s="257"/>
      <c r="QAG847" s="257"/>
      <c r="QAH847" s="257"/>
      <c r="QAI847" s="257"/>
      <c r="QAJ847" s="257"/>
      <c r="QAK847" s="257"/>
      <c r="QAL847" s="257"/>
      <c r="QAM847" s="257"/>
      <c r="QAN847" s="257"/>
      <c r="QAO847" s="257"/>
      <c r="QAP847" s="257"/>
      <c r="QAQ847" s="257"/>
      <c r="QAR847" s="257"/>
      <c r="QAS847" s="257"/>
      <c r="QAT847" s="257"/>
      <c r="QAU847" s="257"/>
      <c r="QAV847" s="257"/>
      <c r="QAW847" s="257"/>
      <c r="QAX847" s="257"/>
      <c r="QAY847" s="257"/>
      <c r="QAZ847" s="257"/>
      <c r="QBA847" s="257"/>
      <c r="QBB847" s="257"/>
      <c r="QBC847" s="257"/>
      <c r="QBD847" s="257"/>
      <c r="QBE847" s="257"/>
      <c r="QBF847" s="257"/>
      <c r="QBG847" s="257"/>
      <c r="QBH847" s="257"/>
      <c r="QBI847" s="257"/>
      <c r="QBJ847" s="257"/>
      <c r="QBK847" s="257"/>
      <c r="QBL847" s="257"/>
      <c r="QBM847" s="257"/>
      <c r="QBN847" s="257"/>
      <c r="QBO847" s="257"/>
      <c r="QBP847" s="257"/>
      <c r="QBQ847" s="257"/>
      <c r="QBR847" s="257"/>
      <c r="QBS847" s="257"/>
      <c r="QBT847" s="257"/>
      <c r="QBU847" s="257"/>
      <c r="QBV847" s="257"/>
      <c r="QBW847" s="257"/>
      <c r="QBX847" s="257"/>
      <c r="QBY847" s="257"/>
      <c r="QBZ847" s="257"/>
      <c r="QCA847" s="257"/>
      <c r="QCB847" s="257"/>
      <c r="QCC847" s="257"/>
      <c r="QCD847" s="257"/>
      <c r="QCE847" s="257"/>
      <c r="QCF847" s="257"/>
      <c r="QCG847" s="257"/>
      <c r="QCH847" s="257"/>
      <c r="QCI847" s="257"/>
      <c r="QCJ847" s="257"/>
      <c r="QCK847" s="257"/>
      <c r="QCL847" s="257"/>
      <c r="QCM847" s="257"/>
      <c r="QCN847" s="257"/>
      <c r="QCO847" s="257"/>
      <c r="QCP847" s="257"/>
      <c r="QCQ847" s="257"/>
      <c r="QCR847" s="257"/>
      <c r="QCS847" s="257"/>
      <c r="QCT847" s="257"/>
      <c r="QCU847" s="257"/>
      <c r="QCV847" s="257"/>
      <c r="QCW847" s="257"/>
      <c r="QCX847" s="257"/>
      <c r="QCY847" s="257"/>
      <c r="QCZ847" s="257"/>
      <c r="QDA847" s="257"/>
      <c r="QDB847" s="257"/>
      <c r="QDC847" s="257"/>
      <c r="QDD847" s="257"/>
      <c r="QDE847" s="257"/>
      <c r="QDF847" s="257"/>
      <c r="QDG847" s="257"/>
      <c r="QDH847" s="257"/>
      <c r="QDI847" s="257"/>
      <c r="QDJ847" s="257"/>
      <c r="QDK847" s="257"/>
      <c r="QDL847" s="257"/>
      <c r="QDM847" s="257"/>
      <c r="QDN847" s="257"/>
      <c r="QDO847" s="257"/>
      <c r="QDP847" s="257"/>
      <c r="QDQ847" s="257"/>
      <c r="QDR847" s="257"/>
      <c r="QDS847" s="257"/>
      <c r="QDT847" s="257"/>
      <c r="QDU847" s="257"/>
      <c r="QDV847" s="257"/>
      <c r="QDW847" s="257"/>
      <c r="QDX847" s="257"/>
      <c r="QDY847" s="257"/>
      <c r="QDZ847" s="257"/>
      <c r="QEA847" s="257"/>
      <c r="QEB847" s="257"/>
      <c r="QEC847" s="257"/>
      <c r="QED847" s="257"/>
      <c r="QEE847" s="257"/>
      <c r="QEF847" s="257"/>
      <c r="QEG847" s="257"/>
      <c r="QEH847" s="257"/>
      <c r="QEI847" s="257"/>
      <c r="QEJ847" s="257"/>
      <c r="QEK847" s="257"/>
      <c r="QEL847" s="257"/>
      <c r="QEM847" s="257"/>
      <c r="QEN847" s="257"/>
      <c r="QEO847" s="257"/>
      <c r="QEP847" s="257"/>
      <c r="QEQ847" s="257"/>
      <c r="QER847" s="257"/>
      <c r="QES847" s="257"/>
      <c r="QET847" s="257"/>
      <c r="QEU847" s="257"/>
      <c r="QEV847" s="257"/>
      <c r="QEW847" s="257"/>
      <c r="QEX847" s="257"/>
      <c r="QEY847" s="257"/>
      <c r="QEZ847" s="257"/>
      <c r="QFA847" s="257"/>
      <c r="QFB847" s="257"/>
      <c r="QFC847" s="257"/>
      <c r="QFD847" s="257"/>
      <c r="QFE847" s="257"/>
      <c r="QFF847" s="257"/>
      <c r="QFG847" s="257"/>
      <c r="QFH847" s="257"/>
      <c r="QFI847" s="257"/>
      <c r="QFJ847" s="257"/>
      <c r="QFK847" s="257"/>
      <c r="QFL847" s="257"/>
      <c r="QFM847" s="257"/>
      <c r="QFN847" s="257"/>
      <c r="QFO847" s="257"/>
      <c r="QFP847" s="257"/>
      <c r="QFQ847" s="257"/>
      <c r="QFR847" s="257"/>
      <c r="QFS847" s="257"/>
      <c r="QFT847" s="257"/>
      <c r="QFU847" s="257"/>
      <c r="QFV847" s="257"/>
      <c r="QFW847" s="257"/>
      <c r="QFX847" s="257"/>
      <c r="QFY847" s="257"/>
      <c r="QFZ847" s="257"/>
      <c r="QGA847" s="257"/>
      <c r="QGB847" s="257"/>
      <c r="QGC847" s="257"/>
      <c r="QGD847" s="257"/>
      <c r="QGE847" s="257"/>
      <c r="QGF847" s="257"/>
      <c r="QGG847" s="257"/>
      <c r="QGH847" s="257"/>
      <c r="QGI847" s="257"/>
      <c r="QGJ847" s="257"/>
      <c r="QGK847" s="257"/>
      <c r="QGL847" s="257"/>
      <c r="QGM847" s="257"/>
      <c r="QGN847" s="257"/>
      <c r="QGO847" s="257"/>
      <c r="QGP847" s="257"/>
      <c r="QGQ847" s="257"/>
      <c r="QGR847" s="257"/>
      <c r="QGS847" s="257"/>
      <c r="QGT847" s="257"/>
      <c r="QGU847" s="257"/>
      <c r="QGV847" s="257"/>
      <c r="QGW847" s="257"/>
      <c r="QGX847" s="257"/>
      <c r="QGY847" s="257"/>
      <c r="QGZ847" s="257"/>
      <c r="QHA847" s="257"/>
      <c r="QHB847" s="257"/>
      <c r="QHC847" s="257"/>
      <c r="QHD847" s="257"/>
      <c r="QHE847" s="257"/>
      <c r="QHF847" s="257"/>
      <c r="QHG847" s="257"/>
      <c r="QHH847" s="257"/>
      <c r="QHI847" s="257"/>
      <c r="QHJ847" s="257"/>
      <c r="QHK847" s="257"/>
      <c r="QHL847" s="257"/>
      <c r="QHM847" s="257"/>
      <c r="QHN847" s="257"/>
      <c r="QHO847" s="257"/>
      <c r="QHP847" s="257"/>
      <c r="QHQ847" s="257"/>
      <c r="QHR847" s="257"/>
      <c r="QHS847" s="257"/>
      <c r="QHT847" s="257"/>
      <c r="QHU847" s="257"/>
      <c r="QHV847" s="257"/>
      <c r="QHW847" s="257"/>
      <c r="QHX847" s="257"/>
      <c r="QHY847" s="257"/>
      <c r="QHZ847" s="257"/>
      <c r="QIA847" s="257"/>
      <c r="QIB847" s="257"/>
      <c r="QIC847" s="257"/>
      <c r="QID847" s="257"/>
      <c r="QIE847" s="257"/>
      <c r="QIF847" s="257"/>
      <c r="QIG847" s="257"/>
      <c r="QIH847" s="257"/>
      <c r="QII847" s="257"/>
      <c r="QIJ847" s="257"/>
      <c r="QIK847" s="257"/>
      <c r="QIL847" s="257"/>
      <c r="QIM847" s="257"/>
      <c r="QIN847" s="257"/>
      <c r="QIO847" s="257"/>
      <c r="QIP847" s="257"/>
      <c r="QIQ847" s="257"/>
      <c r="QIR847" s="257"/>
      <c r="QIS847" s="257"/>
      <c r="QIT847" s="257"/>
      <c r="QIU847" s="257"/>
      <c r="QIV847" s="257"/>
      <c r="QIW847" s="257"/>
      <c r="QIX847" s="257"/>
      <c r="QIY847" s="257"/>
      <c r="QIZ847" s="257"/>
      <c r="QJA847" s="257"/>
      <c r="QJB847" s="257"/>
      <c r="QJC847" s="257"/>
      <c r="QJD847" s="257"/>
      <c r="QJE847" s="257"/>
      <c r="QJF847" s="257"/>
      <c r="QJG847" s="257"/>
      <c r="QJH847" s="257"/>
      <c r="QJI847" s="257"/>
      <c r="QJJ847" s="257"/>
      <c r="QJK847" s="257"/>
      <c r="QJL847" s="257"/>
      <c r="QJM847" s="257"/>
      <c r="QJN847" s="257"/>
      <c r="QJO847" s="257"/>
      <c r="QJP847" s="257"/>
      <c r="QJQ847" s="257"/>
      <c r="QJR847" s="257"/>
      <c r="QJS847" s="257"/>
      <c r="QJT847" s="257"/>
      <c r="QJU847" s="257"/>
      <c r="QJV847" s="257"/>
      <c r="QJW847" s="257"/>
      <c r="QJX847" s="257"/>
      <c r="QJY847" s="257"/>
      <c r="QJZ847" s="257"/>
      <c r="QKA847" s="257"/>
      <c r="QKB847" s="257"/>
      <c r="QKC847" s="257"/>
      <c r="QKD847" s="257"/>
      <c r="QKE847" s="257"/>
      <c r="QKF847" s="257"/>
      <c r="QKG847" s="257"/>
      <c r="QKH847" s="257"/>
      <c r="QKI847" s="257"/>
      <c r="QKJ847" s="257"/>
      <c r="QKK847" s="257"/>
      <c r="QKL847" s="257"/>
      <c r="QKM847" s="257"/>
      <c r="QKN847" s="257"/>
      <c r="QKO847" s="257"/>
      <c r="QKP847" s="257"/>
      <c r="QKQ847" s="257"/>
      <c r="QKR847" s="257"/>
      <c r="QKS847" s="257"/>
      <c r="QKT847" s="257"/>
      <c r="QKU847" s="257"/>
      <c r="QKV847" s="257"/>
      <c r="QKW847" s="257"/>
      <c r="QKX847" s="257"/>
      <c r="QKY847" s="257"/>
      <c r="QKZ847" s="257"/>
      <c r="QLA847" s="257"/>
      <c r="QLB847" s="257"/>
      <c r="QLC847" s="257"/>
      <c r="QLD847" s="257"/>
      <c r="QLE847" s="257"/>
      <c r="QLF847" s="257"/>
      <c r="QLG847" s="257"/>
      <c r="QLH847" s="257"/>
      <c r="QLI847" s="257"/>
      <c r="QLJ847" s="257"/>
      <c r="QLK847" s="257"/>
      <c r="QLL847" s="257"/>
      <c r="QLM847" s="257"/>
      <c r="QLN847" s="257"/>
      <c r="QLO847" s="257"/>
      <c r="QLP847" s="257"/>
      <c r="QLQ847" s="257"/>
      <c r="QLR847" s="257"/>
      <c r="QLS847" s="257"/>
      <c r="QLT847" s="257"/>
      <c r="QLU847" s="257"/>
      <c r="QLV847" s="257"/>
      <c r="QLW847" s="257"/>
      <c r="QLX847" s="257"/>
      <c r="QLY847" s="257"/>
      <c r="QLZ847" s="257"/>
      <c r="QMA847" s="257"/>
      <c r="QMB847" s="257"/>
      <c r="QMC847" s="257"/>
      <c r="QMD847" s="257"/>
      <c r="QME847" s="257"/>
      <c r="QMF847" s="257"/>
      <c r="QMG847" s="257"/>
      <c r="QMH847" s="257"/>
      <c r="QMI847" s="257"/>
      <c r="QMJ847" s="257"/>
      <c r="QMK847" s="257"/>
      <c r="QML847" s="257"/>
      <c r="QMM847" s="257"/>
      <c r="QMN847" s="257"/>
      <c r="QMO847" s="257"/>
      <c r="QMP847" s="257"/>
      <c r="QMQ847" s="257"/>
      <c r="QMR847" s="257"/>
      <c r="QMS847" s="257"/>
      <c r="QMT847" s="257"/>
      <c r="QMU847" s="257"/>
      <c r="QMV847" s="257"/>
      <c r="QMW847" s="257"/>
      <c r="QMX847" s="257"/>
      <c r="QMY847" s="257"/>
      <c r="QMZ847" s="257"/>
      <c r="QNA847" s="257"/>
      <c r="QNB847" s="257"/>
      <c r="QNC847" s="257"/>
      <c r="QND847" s="257"/>
      <c r="QNE847" s="257"/>
      <c r="QNF847" s="257"/>
      <c r="QNG847" s="257"/>
      <c r="QNH847" s="257"/>
      <c r="QNI847" s="257"/>
      <c r="QNJ847" s="257"/>
      <c r="QNK847" s="257"/>
      <c r="QNL847" s="257"/>
      <c r="QNM847" s="257"/>
      <c r="QNN847" s="257"/>
      <c r="QNO847" s="257"/>
      <c r="QNP847" s="257"/>
      <c r="QNQ847" s="257"/>
      <c r="QNR847" s="257"/>
      <c r="QNS847" s="257"/>
      <c r="QNT847" s="257"/>
      <c r="QNU847" s="257"/>
      <c r="QNV847" s="257"/>
      <c r="QNW847" s="257"/>
      <c r="QNX847" s="257"/>
      <c r="QNY847" s="257"/>
      <c r="QNZ847" s="257"/>
      <c r="QOA847" s="257"/>
      <c r="QOB847" s="257"/>
      <c r="QOC847" s="257"/>
      <c r="QOD847" s="257"/>
      <c r="QOE847" s="257"/>
      <c r="QOF847" s="257"/>
      <c r="QOG847" s="257"/>
      <c r="QOH847" s="257"/>
      <c r="QOI847" s="257"/>
      <c r="QOJ847" s="257"/>
      <c r="QOK847" s="257"/>
      <c r="QOL847" s="257"/>
      <c r="QOM847" s="257"/>
      <c r="QON847" s="257"/>
      <c r="QOO847" s="257"/>
      <c r="QOP847" s="257"/>
      <c r="QOQ847" s="257"/>
      <c r="QOR847" s="257"/>
      <c r="QOS847" s="257"/>
      <c r="QOT847" s="257"/>
      <c r="QOU847" s="257"/>
      <c r="QOV847" s="257"/>
      <c r="QOW847" s="257"/>
      <c r="QOX847" s="257"/>
      <c r="QOY847" s="257"/>
      <c r="QOZ847" s="257"/>
      <c r="QPA847" s="257"/>
      <c r="QPB847" s="257"/>
      <c r="QPC847" s="257"/>
      <c r="QPD847" s="257"/>
      <c r="QPE847" s="257"/>
      <c r="QPF847" s="257"/>
      <c r="QPG847" s="257"/>
      <c r="QPH847" s="257"/>
      <c r="QPI847" s="257"/>
      <c r="QPJ847" s="257"/>
      <c r="QPK847" s="257"/>
      <c r="QPL847" s="257"/>
      <c r="QPM847" s="257"/>
      <c r="QPN847" s="257"/>
      <c r="QPO847" s="257"/>
      <c r="QPP847" s="257"/>
      <c r="QPQ847" s="257"/>
      <c r="QPR847" s="257"/>
      <c r="QPS847" s="257"/>
      <c r="QPT847" s="257"/>
      <c r="QPU847" s="257"/>
      <c r="QPV847" s="257"/>
      <c r="QPW847" s="257"/>
      <c r="QPX847" s="257"/>
      <c r="QPY847" s="257"/>
      <c r="QPZ847" s="257"/>
      <c r="QQA847" s="257"/>
      <c r="QQB847" s="257"/>
      <c r="QQC847" s="257"/>
      <c r="QQD847" s="257"/>
      <c r="QQE847" s="257"/>
      <c r="QQF847" s="257"/>
      <c r="QQG847" s="257"/>
      <c r="QQH847" s="257"/>
      <c r="QQI847" s="257"/>
      <c r="QQJ847" s="257"/>
      <c r="QQK847" s="257"/>
      <c r="QQL847" s="257"/>
      <c r="QQM847" s="257"/>
      <c r="QQN847" s="257"/>
      <c r="QQO847" s="257"/>
      <c r="QQP847" s="257"/>
      <c r="QQQ847" s="257"/>
      <c r="QQR847" s="257"/>
      <c r="QQS847" s="257"/>
      <c r="QQT847" s="257"/>
      <c r="QQU847" s="257"/>
      <c r="QQV847" s="257"/>
      <c r="QQW847" s="257"/>
      <c r="QQX847" s="257"/>
      <c r="QQY847" s="257"/>
      <c r="QQZ847" s="257"/>
      <c r="QRA847" s="257"/>
      <c r="QRB847" s="257"/>
      <c r="QRC847" s="257"/>
      <c r="QRD847" s="257"/>
      <c r="QRE847" s="257"/>
      <c r="QRF847" s="257"/>
      <c r="QRG847" s="257"/>
      <c r="QRH847" s="257"/>
      <c r="QRI847" s="257"/>
      <c r="QRJ847" s="257"/>
      <c r="QRK847" s="257"/>
      <c r="QRL847" s="257"/>
      <c r="QRM847" s="257"/>
      <c r="QRN847" s="257"/>
      <c r="QRO847" s="257"/>
      <c r="QRP847" s="257"/>
      <c r="QRQ847" s="257"/>
      <c r="QRR847" s="257"/>
      <c r="QRS847" s="257"/>
      <c r="QRT847" s="257"/>
      <c r="QRU847" s="257"/>
      <c r="QRV847" s="257"/>
      <c r="QRW847" s="257"/>
      <c r="QRX847" s="257"/>
      <c r="QRY847" s="257"/>
      <c r="QRZ847" s="257"/>
      <c r="QSA847" s="257"/>
      <c r="QSB847" s="257"/>
      <c r="QSC847" s="257"/>
      <c r="QSD847" s="257"/>
      <c r="QSE847" s="257"/>
      <c r="QSF847" s="257"/>
      <c r="QSG847" s="257"/>
      <c r="QSH847" s="257"/>
      <c r="QSI847" s="257"/>
      <c r="QSJ847" s="257"/>
      <c r="QSK847" s="257"/>
      <c r="QSL847" s="257"/>
      <c r="QSM847" s="257"/>
      <c r="QSN847" s="257"/>
      <c r="QSO847" s="257"/>
      <c r="QSP847" s="257"/>
      <c r="QSQ847" s="257"/>
      <c r="QSR847" s="257"/>
      <c r="QSS847" s="257"/>
      <c r="QST847" s="257"/>
      <c r="QSU847" s="257"/>
      <c r="QSV847" s="257"/>
      <c r="QSW847" s="257"/>
      <c r="QSX847" s="257"/>
      <c r="QSY847" s="257"/>
      <c r="QSZ847" s="257"/>
      <c r="QTA847" s="257"/>
      <c r="QTB847" s="257"/>
      <c r="QTC847" s="257"/>
      <c r="QTD847" s="257"/>
      <c r="QTE847" s="257"/>
      <c r="QTF847" s="257"/>
      <c r="QTG847" s="257"/>
      <c r="QTH847" s="257"/>
      <c r="QTI847" s="257"/>
      <c r="QTJ847" s="257"/>
      <c r="QTK847" s="257"/>
      <c r="QTL847" s="257"/>
      <c r="QTM847" s="257"/>
      <c r="QTN847" s="257"/>
      <c r="QTO847" s="257"/>
      <c r="QTP847" s="257"/>
      <c r="QTQ847" s="257"/>
      <c r="QTR847" s="257"/>
      <c r="QTS847" s="257"/>
      <c r="QTT847" s="257"/>
      <c r="QTU847" s="257"/>
      <c r="QTV847" s="257"/>
      <c r="QTW847" s="257"/>
      <c r="QTX847" s="257"/>
      <c r="QTY847" s="257"/>
      <c r="QTZ847" s="257"/>
      <c r="QUA847" s="257"/>
      <c r="QUB847" s="257"/>
      <c r="QUC847" s="257"/>
      <c r="QUD847" s="257"/>
      <c r="QUE847" s="257"/>
      <c r="QUF847" s="257"/>
      <c r="QUG847" s="257"/>
      <c r="QUH847" s="257"/>
      <c r="QUI847" s="257"/>
      <c r="QUJ847" s="257"/>
      <c r="QUK847" s="257"/>
      <c r="QUL847" s="257"/>
      <c r="QUM847" s="257"/>
      <c r="QUN847" s="257"/>
      <c r="QUO847" s="257"/>
      <c r="QUP847" s="257"/>
      <c r="QUQ847" s="257"/>
      <c r="QUR847" s="257"/>
      <c r="QUS847" s="257"/>
      <c r="QUT847" s="257"/>
      <c r="QUU847" s="257"/>
      <c r="QUV847" s="257"/>
      <c r="QUW847" s="257"/>
      <c r="QUX847" s="257"/>
      <c r="QUY847" s="257"/>
      <c r="QUZ847" s="257"/>
      <c r="QVA847" s="257"/>
      <c r="QVB847" s="257"/>
      <c r="QVC847" s="257"/>
      <c r="QVD847" s="257"/>
      <c r="QVE847" s="257"/>
      <c r="QVF847" s="257"/>
      <c r="QVG847" s="257"/>
      <c r="QVH847" s="257"/>
      <c r="QVI847" s="257"/>
      <c r="QVJ847" s="257"/>
      <c r="QVK847" s="257"/>
      <c r="QVL847" s="257"/>
      <c r="QVM847" s="257"/>
      <c r="QVN847" s="257"/>
      <c r="QVO847" s="257"/>
      <c r="QVP847" s="257"/>
      <c r="QVQ847" s="257"/>
      <c r="QVR847" s="257"/>
      <c r="QVS847" s="257"/>
      <c r="QVT847" s="257"/>
      <c r="QVU847" s="257"/>
      <c r="QVV847" s="257"/>
      <c r="QVW847" s="257"/>
      <c r="QVX847" s="257"/>
      <c r="QVY847" s="257"/>
      <c r="QVZ847" s="257"/>
      <c r="QWA847" s="257"/>
      <c r="QWB847" s="257"/>
      <c r="QWC847" s="257"/>
      <c r="QWD847" s="257"/>
      <c r="QWE847" s="257"/>
      <c r="QWF847" s="257"/>
      <c r="QWG847" s="257"/>
      <c r="QWH847" s="257"/>
      <c r="QWI847" s="257"/>
      <c r="QWJ847" s="257"/>
      <c r="QWK847" s="257"/>
      <c r="QWL847" s="257"/>
      <c r="QWM847" s="257"/>
      <c r="QWN847" s="257"/>
      <c r="QWO847" s="257"/>
      <c r="QWP847" s="257"/>
      <c r="QWQ847" s="257"/>
      <c r="QWR847" s="257"/>
      <c r="QWS847" s="257"/>
      <c r="QWT847" s="257"/>
      <c r="QWU847" s="257"/>
      <c r="QWV847" s="257"/>
      <c r="QWW847" s="257"/>
      <c r="QWX847" s="257"/>
      <c r="QWY847" s="257"/>
      <c r="QWZ847" s="257"/>
      <c r="QXA847" s="257"/>
      <c r="QXB847" s="257"/>
      <c r="QXC847" s="257"/>
      <c r="QXD847" s="257"/>
      <c r="QXE847" s="257"/>
      <c r="QXF847" s="257"/>
      <c r="QXG847" s="257"/>
      <c r="QXH847" s="257"/>
      <c r="QXI847" s="257"/>
      <c r="QXJ847" s="257"/>
      <c r="QXK847" s="257"/>
      <c r="QXL847" s="257"/>
      <c r="QXM847" s="257"/>
      <c r="QXN847" s="257"/>
      <c r="QXO847" s="257"/>
      <c r="QXP847" s="257"/>
      <c r="QXQ847" s="257"/>
      <c r="QXR847" s="257"/>
      <c r="QXS847" s="257"/>
      <c r="QXT847" s="257"/>
      <c r="QXU847" s="257"/>
      <c r="QXV847" s="257"/>
      <c r="QXW847" s="257"/>
      <c r="QXX847" s="257"/>
      <c r="QXY847" s="257"/>
      <c r="QXZ847" s="257"/>
      <c r="QYA847" s="257"/>
      <c r="QYB847" s="257"/>
      <c r="QYC847" s="257"/>
      <c r="QYD847" s="257"/>
      <c r="QYE847" s="257"/>
      <c r="QYF847" s="257"/>
      <c r="QYG847" s="257"/>
      <c r="QYH847" s="257"/>
      <c r="QYI847" s="257"/>
      <c r="QYJ847" s="257"/>
      <c r="QYK847" s="257"/>
      <c r="QYL847" s="257"/>
      <c r="QYM847" s="257"/>
      <c r="QYN847" s="257"/>
      <c r="QYO847" s="257"/>
      <c r="QYP847" s="257"/>
      <c r="QYQ847" s="257"/>
      <c r="QYR847" s="257"/>
      <c r="QYS847" s="257"/>
      <c r="QYT847" s="257"/>
      <c r="QYU847" s="257"/>
      <c r="QYV847" s="257"/>
      <c r="QYW847" s="257"/>
      <c r="QYX847" s="257"/>
      <c r="QYY847" s="257"/>
      <c r="QYZ847" s="257"/>
      <c r="QZA847" s="257"/>
      <c r="QZB847" s="257"/>
      <c r="QZC847" s="257"/>
      <c r="QZD847" s="257"/>
      <c r="QZE847" s="257"/>
      <c r="QZF847" s="257"/>
      <c r="QZG847" s="257"/>
      <c r="QZH847" s="257"/>
      <c r="QZI847" s="257"/>
      <c r="QZJ847" s="257"/>
      <c r="QZK847" s="257"/>
      <c r="QZL847" s="257"/>
      <c r="QZM847" s="257"/>
      <c r="QZN847" s="257"/>
      <c r="QZO847" s="257"/>
      <c r="QZP847" s="257"/>
      <c r="QZQ847" s="257"/>
      <c r="QZR847" s="257"/>
      <c r="QZS847" s="257"/>
      <c r="QZT847" s="257"/>
      <c r="QZU847" s="257"/>
      <c r="QZV847" s="257"/>
      <c r="QZW847" s="257"/>
      <c r="QZX847" s="257"/>
      <c r="QZY847" s="257"/>
      <c r="QZZ847" s="257"/>
      <c r="RAA847" s="257"/>
      <c r="RAB847" s="257"/>
      <c r="RAC847" s="257"/>
      <c r="RAD847" s="257"/>
      <c r="RAE847" s="257"/>
      <c r="RAF847" s="257"/>
      <c r="RAG847" s="257"/>
      <c r="RAH847" s="257"/>
      <c r="RAI847" s="257"/>
      <c r="RAJ847" s="257"/>
      <c r="RAK847" s="257"/>
      <c r="RAL847" s="257"/>
      <c r="RAM847" s="257"/>
      <c r="RAN847" s="257"/>
      <c r="RAO847" s="257"/>
      <c r="RAP847" s="257"/>
      <c r="RAQ847" s="257"/>
      <c r="RAR847" s="257"/>
      <c r="RAS847" s="257"/>
      <c r="RAT847" s="257"/>
      <c r="RAU847" s="257"/>
      <c r="RAV847" s="257"/>
      <c r="RAW847" s="257"/>
      <c r="RAX847" s="257"/>
      <c r="RAY847" s="257"/>
      <c r="RAZ847" s="257"/>
      <c r="RBA847" s="257"/>
      <c r="RBB847" s="257"/>
      <c r="RBC847" s="257"/>
      <c r="RBD847" s="257"/>
      <c r="RBE847" s="257"/>
      <c r="RBF847" s="257"/>
      <c r="RBG847" s="257"/>
      <c r="RBH847" s="257"/>
      <c r="RBI847" s="257"/>
      <c r="RBJ847" s="257"/>
      <c r="RBK847" s="257"/>
      <c r="RBL847" s="257"/>
      <c r="RBM847" s="257"/>
      <c r="RBN847" s="257"/>
      <c r="RBO847" s="257"/>
      <c r="RBP847" s="257"/>
      <c r="RBQ847" s="257"/>
      <c r="RBR847" s="257"/>
      <c r="RBS847" s="257"/>
      <c r="RBT847" s="257"/>
      <c r="RBU847" s="257"/>
      <c r="RBV847" s="257"/>
      <c r="RBW847" s="257"/>
      <c r="RBX847" s="257"/>
      <c r="RBY847" s="257"/>
      <c r="RBZ847" s="257"/>
      <c r="RCA847" s="257"/>
      <c r="RCB847" s="257"/>
      <c r="RCC847" s="257"/>
      <c r="RCD847" s="257"/>
      <c r="RCE847" s="257"/>
      <c r="RCF847" s="257"/>
      <c r="RCG847" s="257"/>
      <c r="RCH847" s="257"/>
      <c r="RCI847" s="257"/>
      <c r="RCJ847" s="257"/>
      <c r="RCK847" s="257"/>
      <c r="RCL847" s="257"/>
      <c r="RCM847" s="257"/>
      <c r="RCN847" s="257"/>
      <c r="RCO847" s="257"/>
      <c r="RCP847" s="257"/>
      <c r="RCQ847" s="257"/>
      <c r="RCR847" s="257"/>
      <c r="RCS847" s="257"/>
      <c r="RCT847" s="257"/>
      <c r="RCU847" s="257"/>
      <c r="RCV847" s="257"/>
      <c r="RCW847" s="257"/>
      <c r="RCX847" s="257"/>
      <c r="RCY847" s="257"/>
      <c r="RCZ847" s="257"/>
      <c r="RDA847" s="257"/>
      <c r="RDB847" s="257"/>
      <c r="RDC847" s="257"/>
      <c r="RDD847" s="257"/>
      <c r="RDE847" s="257"/>
      <c r="RDF847" s="257"/>
      <c r="RDG847" s="257"/>
      <c r="RDH847" s="257"/>
      <c r="RDI847" s="257"/>
      <c r="RDJ847" s="257"/>
      <c r="RDK847" s="257"/>
      <c r="RDL847" s="257"/>
      <c r="RDM847" s="257"/>
      <c r="RDN847" s="257"/>
      <c r="RDO847" s="257"/>
      <c r="RDP847" s="257"/>
      <c r="RDQ847" s="257"/>
      <c r="RDR847" s="257"/>
      <c r="RDS847" s="257"/>
      <c r="RDT847" s="257"/>
      <c r="RDU847" s="257"/>
      <c r="RDV847" s="257"/>
      <c r="RDW847" s="257"/>
      <c r="RDX847" s="257"/>
      <c r="RDY847" s="257"/>
      <c r="RDZ847" s="257"/>
      <c r="REA847" s="257"/>
      <c r="REB847" s="257"/>
      <c r="REC847" s="257"/>
      <c r="RED847" s="257"/>
      <c r="REE847" s="257"/>
      <c r="REF847" s="257"/>
      <c r="REG847" s="257"/>
      <c r="REH847" s="257"/>
      <c r="REI847" s="257"/>
      <c r="REJ847" s="257"/>
      <c r="REK847" s="257"/>
      <c r="REL847" s="257"/>
      <c r="REM847" s="257"/>
      <c r="REN847" s="257"/>
      <c r="REO847" s="257"/>
      <c r="REP847" s="257"/>
      <c r="REQ847" s="257"/>
      <c r="RER847" s="257"/>
      <c r="RES847" s="257"/>
      <c r="RET847" s="257"/>
      <c r="REU847" s="257"/>
      <c r="REV847" s="257"/>
      <c r="REW847" s="257"/>
      <c r="REX847" s="257"/>
      <c r="REY847" s="257"/>
      <c r="REZ847" s="257"/>
      <c r="RFA847" s="257"/>
      <c r="RFB847" s="257"/>
      <c r="RFC847" s="257"/>
      <c r="RFD847" s="257"/>
      <c r="RFE847" s="257"/>
      <c r="RFF847" s="257"/>
      <c r="RFG847" s="257"/>
      <c r="RFH847" s="257"/>
      <c r="RFI847" s="257"/>
      <c r="RFJ847" s="257"/>
      <c r="RFK847" s="257"/>
      <c r="RFL847" s="257"/>
      <c r="RFM847" s="257"/>
      <c r="RFN847" s="257"/>
      <c r="RFO847" s="257"/>
      <c r="RFP847" s="257"/>
      <c r="RFQ847" s="257"/>
      <c r="RFR847" s="257"/>
      <c r="RFS847" s="257"/>
      <c r="RFT847" s="257"/>
      <c r="RFU847" s="257"/>
      <c r="RFV847" s="257"/>
      <c r="RFW847" s="257"/>
      <c r="RFX847" s="257"/>
      <c r="RFY847" s="257"/>
      <c r="RFZ847" s="257"/>
      <c r="RGA847" s="257"/>
      <c r="RGB847" s="257"/>
      <c r="RGC847" s="257"/>
      <c r="RGD847" s="257"/>
      <c r="RGE847" s="257"/>
      <c r="RGF847" s="257"/>
      <c r="RGG847" s="257"/>
      <c r="RGH847" s="257"/>
      <c r="RGI847" s="257"/>
      <c r="RGJ847" s="257"/>
      <c r="RGK847" s="257"/>
      <c r="RGL847" s="257"/>
      <c r="RGM847" s="257"/>
      <c r="RGN847" s="257"/>
      <c r="RGO847" s="257"/>
      <c r="RGP847" s="257"/>
      <c r="RGQ847" s="257"/>
      <c r="RGR847" s="257"/>
      <c r="RGS847" s="257"/>
      <c r="RGT847" s="257"/>
      <c r="RGU847" s="257"/>
      <c r="RGV847" s="257"/>
      <c r="RGW847" s="257"/>
      <c r="RGX847" s="257"/>
      <c r="RGY847" s="257"/>
      <c r="RGZ847" s="257"/>
      <c r="RHA847" s="257"/>
      <c r="RHB847" s="257"/>
      <c r="RHC847" s="257"/>
      <c r="RHD847" s="257"/>
      <c r="RHE847" s="257"/>
      <c r="RHF847" s="257"/>
      <c r="RHG847" s="257"/>
      <c r="RHH847" s="257"/>
      <c r="RHI847" s="257"/>
      <c r="RHJ847" s="257"/>
      <c r="RHK847" s="257"/>
      <c r="RHL847" s="257"/>
      <c r="RHM847" s="257"/>
      <c r="RHN847" s="257"/>
      <c r="RHO847" s="257"/>
      <c r="RHP847" s="257"/>
      <c r="RHQ847" s="257"/>
      <c r="RHR847" s="257"/>
      <c r="RHS847" s="257"/>
      <c r="RHT847" s="257"/>
      <c r="RHU847" s="257"/>
      <c r="RHV847" s="257"/>
      <c r="RHW847" s="257"/>
      <c r="RHX847" s="257"/>
      <c r="RHY847" s="257"/>
      <c r="RHZ847" s="257"/>
      <c r="RIA847" s="257"/>
      <c r="RIB847" s="257"/>
      <c r="RIC847" s="257"/>
      <c r="RID847" s="257"/>
      <c r="RIE847" s="257"/>
      <c r="RIF847" s="257"/>
      <c r="RIG847" s="257"/>
      <c r="RIH847" s="257"/>
      <c r="RII847" s="257"/>
      <c r="RIJ847" s="257"/>
      <c r="RIK847" s="257"/>
      <c r="RIL847" s="257"/>
      <c r="RIM847" s="257"/>
      <c r="RIN847" s="257"/>
      <c r="RIO847" s="257"/>
      <c r="RIP847" s="257"/>
      <c r="RIQ847" s="257"/>
      <c r="RIR847" s="257"/>
      <c r="RIS847" s="257"/>
      <c r="RIT847" s="257"/>
      <c r="RIU847" s="257"/>
      <c r="RIV847" s="257"/>
      <c r="RIW847" s="257"/>
      <c r="RIX847" s="257"/>
      <c r="RIY847" s="257"/>
      <c r="RIZ847" s="257"/>
      <c r="RJA847" s="257"/>
      <c r="RJB847" s="257"/>
      <c r="RJC847" s="257"/>
      <c r="RJD847" s="257"/>
      <c r="RJE847" s="257"/>
      <c r="RJF847" s="257"/>
      <c r="RJG847" s="257"/>
      <c r="RJH847" s="257"/>
      <c r="RJI847" s="257"/>
      <c r="RJJ847" s="257"/>
      <c r="RJK847" s="257"/>
      <c r="RJL847" s="257"/>
      <c r="RJM847" s="257"/>
      <c r="RJN847" s="257"/>
      <c r="RJO847" s="257"/>
      <c r="RJP847" s="257"/>
      <c r="RJQ847" s="257"/>
      <c r="RJR847" s="257"/>
      <c r="RJS847" s="257"/>
      <c r="RJT847" s="257"/>
      <c r="RJU847" s="257"/>
      <c r="RJV847" s="257"/>
      <c r="RJW847" s="257"/>
      <c r="RJX847" s="257"/>
      <c r="RJY847" s="257"/>
      <c r="RJZ847" s="257"/>
      <c r="RKA847" s="257"/>
      <c r="RKB847" s="257"/>
      <c r="RKC847" s="257"/>
      <c r="RKD847" s="257"/>
      <c r="RKE847" s="257"/>
      <c r="RKF847" s="257"/>
      <c r="RKG847" s="257"/>
      <c r="RKH847" s="257"/>
      <c r="RKI847" s="257"/>
      <c r="RKJ847" s="257"/>
      <c r="RKK847" s="257"/>
      <c r="RKL847" s="257"/>
      <c r="RKM847" s="257"/>
      <c r="RKN847" s="257"/>
      <c r="RKO847" s="257"/>
      <c r="RKP847" s="257"/>
      <c r="RKQ847" s="257"/>
      <c r="RKR847" s="257"/>
      <c r="RKS847" s="257"/>
      <c r="RKT847" s="257"/>
      <c r="RKU847" s="257"/>
      <c r="RKV847" s="257"/>
      <c r="RKW847" s="257"/>
      <c r="RKX847" s="257"/>
      <c r="RKY847" s="257"/>
      <c r="RKZ847" s="257"/>
      <c r="RLA847" s="257"/>
      <c r="RLB847" s="257"/>
      <c r="RLC847" s="257"/>
      <c r="RLD847" s="257"/>
      <c r="RLE847" s="257"/>
      <c r="RLF847" s="257"/>
      <c r="RLG847" s="257"/>
      <c r="RLH847" s="257"/>
      <c r="RLI847" s="257"/>
      <c r="RLJ847" s="257"/>
      <c r="RLK847" s="257"/>
      <c r="RLL847" s="257"/>
      <c r="RLM847" s="257"/>
      <c r="RLN847" s="257"/>
      <c r="RLO847" s="257"/>
      <c r="RLP847" s="257"/>
      <c r="RLQ847" s="257"/>
      <c r="RLR847" s="257"/>
      <c r="RLS847" s="257"/>
      <c r="RLT847" s="257"/>
      <c r="RLU847" s="257"/>
      <c r="RLV847" s="257"/>
      <c r="RLW847" s="257"/>
      <c r="RLX847" s="257"/>
      <c r="RLY847" s="257"/>
      <c r="RLZ847" s="257"/>
      <c r="RMA847" s="257"/>
      <c r="RMB847" s="257"/>
      <c r="RMC847" s="257"/>
      <c r="RMD847" s="257"/>
      <c r="RME847" s="257"/>
      <c r="RMF847" s="257"/>
      <c r="RMG847" s="257"/>
      <c r="RMH847" s="257"/>
      <c r="RMI847" s="257"/>
      <c r="RMJ847" s="257"/>
      <c r="RMK847" s="257"/>
      <c r="RML847" s="257"/>
      <c r="RMM847" s="257"/>
      <c r="RMN847" s="257"/>
      <c r="RMO847" s="257"/>
      <c r="RMP847" s="257"/>
      <c r="RMQ847" s="257"/>
      <c r="RMR847" s="257"/>
      <c r="RMS847" s="257"/>
      <c r="RMT847" s="257"/>
      <c r="RMU847" s="257"/>
      <c r="RMV847" s="257"/>
      <c r="RMW847" s="257"/>
      <c r="RMX847" s="257"/>
      <c r="RMY847" s="257"/>
      <c r="RMZ847" s="257"/>
      <c r="RNA847" s="257"/>
      <c r="RNB847" s="257"/>
      <c r="RNC847" s="257"/>
      <c r="RND847" s="257"/>
      <c r="RNE847" s="257"/>
      <c r="RNF847" s="257"/>
      <c r="RNG847" s="257"/>
      <c r="RNH847" s="257"/>
      <c r="RNI847" s="257"/>
      <c r="RNJ847" s="257"/>
      <c r="RNK847" s="257"/>
      <c r="RNL847" s="257"/>
      <c r="RNM847" s="257"/>
      <c r="RNN847" s="257"/>
      <c r="RNO847" s="257"/>
      <c r="RNP847" s="257"/>
      <c r="RNQ847" s="257"/>
      <c r="RNR847" s="257"/>
      <c r="RNS847" s="257"/>
      <c r="RNT847" s="257"/>
      <c r="RNU847" s="257"/>
      <c r="RNV847" s="257"/>
      <c r="RNW847" s="257"/>
      <c r="RNX847" s="257"/>
      <c r="RNY847" s="257"/>
      <c r="RNZ847" s="257"/>
      <c r="ROA847" s="257"/>
      <c r="ROB847" s="257"/>
      <c r="ROC847" s="257"/>
      <c r="ROD847" s="257"/>
      <c r="ROE847" s="257"/>
      <c r="ROF847" s="257"/>
      <c r="ROG847" s="257"/>
      <c r="ROH847" s="257"/>
      <c r="ROI847" s="257"/>
      <c r="ROJ847" s="257"/>
      <c r="ROK847" s="257"/>
      <c r="ROL847" s="257"/>
      <c r="ROM847" s="257"/>
      <c r="RON847" s="257"/>
      <c r="ROO847" s="257"/>
      <c r="ROP847" s="257"/>
      <c r="ROQ847" s="257"/>
      <c r="ROR847" s="257"/>
      <c r="ROS847" s="257"/>
      <c r="ROT847" s="257"/>
      <c r="ROU847" s="257"/>
      <c r="ROV847" s="257"/>
      <c r="ROW847" s="257"/>
      <c r="ROX847" s="257"/>
      <c r="ROY847" s="257"/>
      <c r="ROZ847" s="257"/>
      <c r="RPA847" s="257"/>
      <c r="RPB847" s="257"/>
      <c r="RPC847" s="257"/>
      <c r="RPD847" s="257"/>
      <c r="RPE847" s="257"/>
      <c r="RPF847" s="257"/>
      <c r="RPG847" s="257"/>
      <c r="RPH847" s="257"/>
      <c r="RPI847" s="257"/>
      <c r="RPJ847" s="257"/>
      <c r="RPK847" s="257"/>
      <c r="RPL847" s="257"/>
      <c r="RPM847" s="257"/>
      <c r="RPN847" s="257"/>
      <c r="RPO847" s="257"/>
      <c r="RPP847" s="257"/>
      <c r="RPQ847" s="257"/>
      <c r="RPR847" s="257"/>
      <c r="RPS847" s="257"/>
      <c r="RPT847" s="257"/>
      <c r="RPU847" s="257"/>
      <c r="RPV847" s="257"/>
      <c r="RPW847" s="257"/>
      <c r="RPX847" s="257"/>
      <c r="RPY847" s="257"/>
      <c r="RPZ847" s="257"/>
      <c r="RQA847" s="257"/>
      <c r="RQB847" s="257"/>
      <c r="RQC847" s="257"/>
      <c r="RQD847" s="257"/>
      <c r="RQE847" s="257"/>
      <c r="RQF847" s="257"/>
      <c r="RQG847" s="257"/>
      <c r="RQH847" s="257"/>
      <c r="RQI847" s="257"/>
      <c r="RQJ847" s="257"/>
      <c r="RQK847" s="257"/>
      <c r="RQL847" s="257"/>
      <c r="RQM847" s="257"/>
      <c r="RQN847" s="257"/>
      <c r="RQO847" s="257"/>
      <c r="RQP847" s="257"/>
      <c r="RQQ847" s="257"/>
      <c r="RQR847" s="257"/>
      <c r="RQS847" s="257"/>
      <c r="RQT847" s="257"/>
      <c r="RQU847" s="257"/>
      <c r="RQV847" s="257"/>
      <c r="RQW847" s="257"/>
      <c r="RQX847" s="257"/>
      <c r="RQY847" s="257"/>
      <c r="RQZ847" s="257"/>
      <c r="RRA847" s="257"/>
      <c r="RRB847" s="257"/>
      <c r="RRC847" s="257"/>
      <c r="RRD847" s="257"/>
      <c r="RRE847" s="257"/>
      <c r="RRF847" s="257"/>
      <c r="RRG847" s="257"/>
      <c r="RRH847" s="257"/>
      <c r="RRI847" s="257"/>
      <c r="RRJ847" s="257"/>
      <c r="RRK847" s="257"/>
      <c r="RRL847" s="257"/>
      <c r="RRM847" s="257"/>
      <c r="RRN847" s="257"/>
      <c r="RRO847" s="257"/>
      <c r="RRP847" s="257"/>
      <c r="RRQ847" s="257"/>
      <c r="RRR847" s="257"/>
      <c r="RRS847" s="257"/>
      <c r="RRT847" s="257"/>
      <c r="RRU847" s="257"/>
      <c r="RRV847" s="257"/>
      <c r="RRW847" s="257"/>
      <c r="RRX847" s="257"/>
      <c r="RRY847" s="257"/>
      <c r="RRZ847" s="257"/>
      <c r="RSA847" s="257"/>
      <c r="RSB847" s="257"/>
      <c r="RSC847" s="257"/>
      <c r="RSD847" s="257"/>
      <c r="RSE847" s="257"/>
      <c r="RSF847" s="257"/>
      <c r="RSG847" s="257"/>
      <c r="RSH847" s="257"/>
      <c r="RSI847" s="257"/>
      <c r="RSJ847" s="257"/>
      <c r="RSK847" s="257"/>
      <c r="RSL847" s="257"/>
      <c r="RSM847" s="257"/>
      <c r="RSN847" s="257"/>
      <c r="RSO847" s="257"/>
      <c r="RSP847" s="257"/>
      <c r="RSQ847" s="257"/>
      <c r="RSR847" s="257"/>
      <c r="RSS847" s="257"/>
      <c r="RST847" s="257"/>
      <c r="RSU847" s="257"/>
      <c r="RSV847" s="257"/>
      <c r="RSW847" s="257"/>
      <c r="RSX847" s="257"/>
      <c r="RSY847" s="257"/>
      <c r="RSZ847" s="257"/>
      <c r="RTA847" s="257"/>
      <c r="RTB847" s="257"/>
      <c r="RTC847" s="257"/>
      <c r="RTD847" s="257"/>
      <c r="RTE847" s="257"/>
      <c r="RTF847" s="257"/>
      <c r="RTG847" s="257"/>
      <c r="RTH847" s="257"/>
      <c r="RTI847" s="257"/>
      <c r="RTJ847" s="257"/>
      <c r="RTK847" s="257"/>
      <c r="RTL847" s="257"/>
      <c r="RTM847" s="257"/>
      <c r="RTN847" s="257"/>
      <c r="RTO847" s="257"/>
      <c r="RTP847" s="257"/>
      <c r="RTQ847" s="257"/>
      <c r="RTR847" s="257"/>
      <c r="RTS847" s="257"/>
      <c r="RTT847" s="257"/>
      <c r="RTU847" s="257"/>
      <c r="RTV847" s="257"/>
      <c r="RTW847" s="257"/>
      <c r="RTX847" s="257"/>
      <c r="RTY847" s="257"/>
      <c r="RTZ847" s="257"/>
      <c r="RUA847" s="257"/>
      <c r="RUB847" s="257"/>
      <c r="RUC847" s="257"/>
      <c r="RUD847" s="257"/>
      <c r="RUE847" s="257"/>
      <c r="RUF847" s="257"/>
      <c r="RUG847" s="257"/>
      <c r="RUH847" s="257"/>
      <c r="RUI847" s="257"/>
      <c r="RUJ847" s="257"/>
      <c r="RUK847" s="257"/>
      <c r="RUL847" s="257"/>
      <c r="RUM847" s="257"/>
      <c r="RUN847" s="257"/>
      <c r="RUO847" s="257"/>
      <c r="RUP847" s="257"/>
      <c r="RUQ847" s="257"/>
      <c r="RUR847" s="257"/>
      <c r="RUS847" s="257"/>
      <c r="RUT847" s="257"/>
      <c r="RUU847" s="257"/>
      <c r="RUV847" s="257"/>
      <c r="RUW847" s="257"/>
      <c r="RUX847" s="257"/>
      <c r="RUY847" s="257"/>
      <c r="RUZ847" s="257"/>
      <c r="RVA847" s="257"/>
      <c r="RVB847" s="257"/>
      <c r="RVC847" s="257"/>
      <c r="RVD847" s="257"/>
      <c r="RVE847" s="257"/>
      <c r="RVF847" s="257"/>
      <c r="RVG847" s="257"/>
      <c r="RVH847" s="257"/>
      <c r="RVI847" s="257"/>
      <c r="RVJ847" s="257"/>
      <c r="RVK847" s="257"/>
      <c r="RVL847" s="257"/>
      <c r="RVM847" s="257"/>
      <c r="RVN847" s="257"/>
      <c r="RVO847" s="257"/>
      <c r="RVP847" s="257"/>
      <c r="RVQ847" s="257"/>
      <c r="RVR847" s="257"/>
      <c r="RVS847" s="257"/>
      <c r="RVT847" s="257"/>
      <c r="RVU847" s="257"/>
      <c r="RVV847" s="257"/>
      <c r="RVW847" s="257"/>
      <c r="RVX847" s="257"/>
      <c r="RVY847" s="257"/>
      <c r="RVZ847" s="257"/>
      <c r="RWA847" s="257"/>
      <c r="RWB847" s="257"/>
      <c r="RWC847" s="257"/>
      <c r="RWD847" s="257"/>
      <c r="RWE847" s="257"/>
      <c r="RWF847" s="257"/>
      <c r="RWG847" s="257"/>
      <c r="RWH847" s="257"/>
      <c r="RWI847" s="257"/>
      <c r="RWJ847" s="257"/>
      <c r="RWK847" s="257"/>
      <c r="RWL847" s="257"/>
      <c r="RWM847" s="257"/>
      <c r="RWN847" s="257"/>
      <c r="RWO847" s="257"/>
      <c r="RWP847" s="257"/>
      <c r="RWQ847" s="257"/>
      <c r="RWR847" s="257"/>
      <c r="RWS847" s="257"/>
      <c r="RWT847" s="257"/>
      <c r="RWU847" s="257"/>
      <c r="RWV847" s="257"/>
      <c r="RWW847" s="257"/>
      <c r="RWX847" s="257"/>
      <c r="RWY847" s="257"/>
      <c r="RWZ847" s="257"/>
      <c r="RXA847" s="257"/>
      <c r="RXB847" s="257"/>
      <c r="RXC847" s="257"/>
      <c r="RXD847" s="257"/>
      <c r="RXE847" s="257"/>
      <c r="RXF847" s="257"/>
      <c r="RXG847" s="257"/>
      <c r="RXH847" s="257"/>
      <c r="RXI847" s="257"/>
      <c r="RXJ847" s="257"/>
      <c r="RXK847" s="257"/>
      <c r="RXL847" s="257"/>
      <c r="RXM847" s="257"/>
      <c r="RXN847" s="257"/>
      <c r="RXO847" s="257"/>
      <c r="RXP847" s="257"/>
      <c r="RXQ847" s="257"/>
      <c r="RXR847" s="257"/>
      <c r="RXS847" s="257"/>
      <c r="RXT847" s="257"/>
      <c r="RXU847" s="257"/>
      <c r="RXV847" s="257"/>
      <c r="RXW847" s="257"/>
      <c r="RXX847" s="257"/>
      <c r="RXY847" s="257"/>
      <c r="RXZ847" s="257"/>
      <c r="RYA847" s="257"/>
      <c r="RYB847" s="257"/>
      <c r="RYC847" s="257"/>
      <c r="RYD847" s="257"/>
      <c r="RYE847" s="257"/>
      <c r="RYF847" s="257"/>
      <c r="RYG847" s="257"/>
      <c r="RYH847" s="257"/>
      <c r="RYI847" s="257"/>
      <c r="RYJ847" s="257"/>
      <c r="RYK847" s="257"/>
      <c r="RYL847" s="257"/>
      <c r="RYM847" s="257"/>
      <c r="RYN847" s="257"/>
      <c r="RYO847" s="257"/>
      <c r="RYP847" s="257"/>
      <c r="RYQ847" s="257"/>
      <c r="RYR847" s="257"/>
      <c r="RYS847" s="257"/>
      <c r="RYT847" s="257"/>
      <c r="RYU847" s="257"/>
      <c r="RYV847" s="257"/>
      <c r="RYW847" s="257"/>
      <c r="RYX847" s="257"/>
      <c r="RYY847" s="257"/>
      <c r="RYZ847" s="257"/>
      <c r="RZA847" s="257"/>
      <c r="RZB847" s="257"/>
      <c r="RZC847" s="257"/>
      <c r="RZD847" s="257"/>
      <c r="RZE847" s="257"/>
      <c r="RZF847" s="257"/>
      <c r="RZG847" s="257"/>
      <c r="RZH847" s="257"/>
      <c r="RZI847" s="257"/>
      <c r="RZJ847" s="257"/>
      <c r="RZK847" s="257"/>
      <c r="RZL847" s="257"/>
      <c r="RZM847" s="257"/>
      <c r="RZN847" s="257"/>
      <c r="RZO847" s="257"/>
      <c r="RZP847" s="257"/>
      <c r="RZQ847" s="257"/>
      <c r="RZR847" s="257"/>
      <c r="RZS847" s="257"/>
      <c r="RZT847" s="257"/>
      <c r="RZU847" s="257"/>
      <c r="RZV847" s="257"/>
      <c r="RZW847" s="257"/>
      <c r="RZX847" s="257"/>
      <c r="RZY847" s="257"/>
      <c r="RZZ847" s="257"/>
      <c r="SAA847" s="257"/>
      <c r="SAB847" s="257"/>
      <c r="SAC847" s="257"/>
      <c r="SAD847" s="257"/>
      <c r="SAE847" s="257"/>
      <c r="SAF847" s="257"/>
      <c r="SAG847" s="257"/>
      <c r="SAH847" s="257"/>
      <c r="SAI847" s="257"/>
      <c r="SAJ847" s="257"/>
      <c r="SAK847" s="257"/>
      <c r="SAL847" s="257"/>
      <c r="SAM847" s="257"/>
      <c r="SAN847" s="257"/>
      <c r="SAO847" s="257"/>
      <c r="SAP847" s="257"/>
      <c r="SAQ847" s="257"/>
      <c r="SAR847" s="257"/>
      <c r="SAS847" s="257"/>
      <c r="SAT847" s="257"/>
      <c r="SAU847" s="257"/>
      <c r="SAV847" s="257"/>
      <c r="SAW847" s="257"/>
      <c r="SAX847" s="257"/>
      <c r="SAY847" s="257"/>
      <c r="SAZ847" s="257"/>
      <c r="SBA847" s="257"/>
      <c r="SBB847" s="257"/>
      <c r="SBC847" s="257"/>
      <c r="SBD847" s="257"/>
      <c r="SBE847" s="257"/>
      <c r="SBF847" s="257"/>
      <c r="SBG847" s="257"/>
      <c r="SBH847" s="257"/>
      <c r="SBI847" s="257"/>
      <c r="SBJ847" s="257"/>
      <c r="SBK847" s="257"/>
      <c r="SBL847" s="257"/>
      <c r="SBM847" s="257"/>
      <c r="SBN847" s="257"/>
      <c r="SBO847" s="257"/>
      <c r="SBP847" s="257"/>
      <c r="SBQ847" s="257"/>
      <c r="SBR847" s="257"/>
      <c r="SBS847" s="257"/>
      <c r="SBT847" s="257"/>
      <c r="SBU847" s="257"/>
      <c r="SBV847" s="257"/>
      <c r="SBW847" s="257"/>
      <c r="SBX847" s="257"/>
      <c r="SBY847" s="257"/>
      <c r="SBZ847" s="257"/>
      <c r="SCA847" s="257"/>
      <c r="SCB847" s="257"/>
      <c r="SCC847" s="257"/>
      <c r="SCD847" s="257"/>
      <c r="SCE847" s="257"/>
      <c r="SCF847" s="257"/>
      <c r="SCG847" s="257"/>
      <c r="SCH847" s="257"/>
      <c r="SCI847" s="257"/>
      <c r="SCJ847" s="257"/>
      <c r="SCK847" s="257"/>
      <c r="SCL847" s="257"/>
      <c r="SCM847" s="257"/>
      <c r="SCN847" s="257"/>
      <c r="SCO847" s="257"/>
      <c r="SCP847" s="257"/>
      <c r="SCQ847" s="257"/>
      <c r="SCR847" s="257"/>
      <c r="SCS847" s="257"/>
      <c r="SCT847" s="257"/>
      <c r="SCU847" s="257"/>
      <c r="SCV847" s="257"/>
      <c r="SCW847" s="257"/>
      <c r="SCX847" s="257"/>
      <c r="SCY847" s="257"/>
      <c r="SCZ847" s="257"/>
      <c r="SDA847" s="257"/>
      <c r="SDB847" s="257"/>
      <c r="SDC847" s="257"/>
      <c r="SDD847" s="257"/>
      <c r="SDE847" s="257"/>
      <c r="SDF847" s="257"/>
      <c r="SDG847" s="257"/>
      <c r="SDH847" s="257"/>
      <c r="SDI847" s="257"/>
      <c r="SDJ847" s="257"/>
      <c r="SDK847" s="257"/>
      <c r="SDL847" s="257"/>
      <c r="SDM847" s="257"/>
      <c r="SDN847" s="257"/>
      <c r="SDO847" s="257"/>
      <c r="SDP847" s="257"/>
      <c r="SDQ847" s="257"/>
      <c r="SDR847" s="257"/>
      <c r="SDS847" s="257"/>
      <c r="SDT847" s="257"/>
      <c r="SDU847" s="257"/>
      <c r="SDV847" s="257"/>
      <c r="SDW847" s="257"/>
      <c r="SDX847" s="257"/>
      <c r="SDY847" s="257"/>
      <c r="SDZ847" s="257"/>
      <c r="SEA847" s="257"/>
      <c r="SEB847" s="257"/>
      <c r="SEC847" s="257"/>
      <c r="SED847" s="257"/>
      <c r="SEE847" s="257"/>
      <c r="SEF847" s="257"/>
      <c r="SEG847" s="257"/>
      <c r="SEH847" s="257"/>
      <c r="SEI847" s="257"/>
      <c r="SEJ847" s="257"/>
      <c r="SEK847" s="257"/>
      <c r="SEL847" s="257"/>
      <c r="SEM847" s="257"/>
      <c r="SEN847" s="257"/>
      <c r="SEO847" s="257"/>
      <c r="SEP847" s="257"/>
      <c r="SEQ847" s="257"/>
      <c r="SER847" s="257"/>
      <c r="SES847" s="257"/>
      <c r="SET847" s="257"/>
      <c r="SEU847" s="257"/>
      <c r="SEV847" s="257"/>
      <c r="SEW847" s="257"/>
      <c r="SEX847" s="257"/>
      <c r="SEY847" s="257"/>
      <c r="SEZ847" s="257"/>
      <c r="SFA847" s="257"/>
      <c r="SFB847" s="257"/>
      <c r="SFC847" s="257"/>
      <c r="SFD847" s="257"/>
      <c r="SFE847" s="257"/>
      <c r="SFF847" s="257"/>
      <c r="SFG847" s="257"/>
      <c r="SFH847" s="257"/>
      <c r="SFI847" s="257"/>
      <c r="SFJ847" s="257"/>
      <c r="SFK847" s="257"/>
      <c r="SFL847" s="257"/>
      <c r="SFM847" s="257"/>
      <c r="SFN847" s="257"/>
      <c r="SFO847" s="257"/>
      <c r="SFP847" s="257"/>
      <c r="SFQ847" s="257"/>
      <c r="SFR847" s="257"/>
      <c r="SFS847" s="257"/>
      <c r="SFT847" s="257"/>
      <c r="SFU847" s="257"/>
      <c r="SFV847" s="257"/>
      <c r="SFW847" s="257"/>
      <c r="SFX847" s="257"/>
      <c r="SFY847" s="257"/>
      <c r="SFZ847" s="257"/>
      <c r="SGA847" s="257"/>
      <c r="SGB847" s="257"/>
      <c r="SGC847" s="257"/>
      <c r="SGD847" s="257"/>
      <c r="SGE847" s="257"/>
      <c r="SGF847" s="257"/>
      <c r="SGG847" s="257"/>
      <c r="SGH847" s="257"/>
      <c r="SGI847" s="257"/>
      <c r="SGJ847" s="257"/>
      <c r="SGK847" s="257"/>
      <c r="SGL847" s="257"/>
      <c r="SGM847" s="257"/>
      <c r="SGN847" s="257"/>
      <c r="SGO847" s="257"/>
      <c r="SGP847" s="257"/>
      <c r="SGQ847" s="257"/>
      <c r="SGR847" s="257"/>
      <c r="SGS847" s="257"/>
      <c r="SGT847" s="257"/>
      <c r="SGU847" s="257"/>
      <c r="SGV847" s="257"/>
      <c r="SGW847" s="257"/>
      <c r="SGX847" s="257"/>
      <c r="SGY847" s="257"/>
      <c r="SGZ847" s="257"/>
      <c r="SHA847" s="257"/>
      <c r="SHB847" s="257"/>
      <c r="SHC847" s="257"/>
      <c r="SHD847" s="257"/>
      <c r="SHE847" s="257"/>
      <c r="SHF847" s="257"/>
      <c r="SHG847" s="257"/>
      <c r="SHH847" s="257"/>
      <c r="SHI847" s="257"/>
      <c r="SHJ847" s="257"/>
      <c r="SHK847" s="257"/>
      <c r="SHL847" s="257"/>
      <c r="SHM847" s="257"/>
      <c r="SHN847" s="257"/>
      <c r="SHO847" s="257"/>
      <c r="SHP847" s="257"/>
      <c r="SHQ847" s="257"/>
      <c r="SHR847" s="257"/>
      <c r="SHS847" s="257"/>
      <c r="SHT847" s="257"/>
      <c r="SHU847" s="257"/>
      <c r="SHV847" s="257"/>
      <c r="SHW847" s="257"/>
      <c r="SHX847" s="257"/>
      <c r="SHY847" s="257"/>
      <c r="SHZ847" s="257"/>
      <c r="SIA847" s="257"/>
      <c r="SIB847" s="257"/>
      <c r="SIC847" s="257"/>
      <c r="SID847" s="257"/>
      <c r="SIE847" s="257"/>
      <c r="SIF847" s="257"/>
      <c r="SIG847" s="257"/>
      <c r="SIH847" s="257"/>
      <c r="SII847" s="257"/>
      <c r="SIJ847" s="257"/>
      <c r="SIK847" s="257"/>
      <c r="SIL847" s="257"/>
      <c r="SIM847" s="257"/>
      <c r="SIN847" s="257"/>
      <c r="SIO847" s="257"/>
      <c r="SIP847" s="257"/>
      <c r="SIQ847" s="257"/>
      <c r="SIR847" s="257"/>
      <c r="SIS847" s="257"/>
      <c r="SIT847" s="257"/>
      <c r="SIU847" s="257"/>
      <c r="SIV847" s="257"/>
      <c r="SIW847" s="257"/>
      <c r="SIX847" s="257"/>
      <c r="SIY847" s="257"/>
      <c r="SIZ847" s="257"/>
      <c r="SJA847" s="257"/>
      <c r="SJB847" s="257"/>
      <c r="SJC847" s="257"/>
      <c r="SJD847" s="257"/>
      <c r="SJE847" s="257"/>
      <c r="SJF847" s="257"/>
      <c r="SJG847" s="257"/>
      <c r="SJH847" s="257"/>
      <c r="SJI847" s="257"/>
      <c r="SJJ847" s="257"/>
      <c r="SJK847" s="257"/>
      <c r="SJL847" s="257"/>
      <c r="SJM847" s="257"/>
      <c r="SJN847" s="257"/>
      <c r="SJO847" s="257"/>
      <c r="SJP847" s="257"/>
      <c r="SJQ847" s="257"/>
      <c r="SJR847" s="257"/>
      <c r="SJS847" s="257"/>
      <c r="SJT847" s="257"/>
      <c r="SJU847" s="257"/>
      <c r="SJV847" s="257"/>
      <c r="SJW847" s="257"/>
      <c r="SJX847" s="257"/>
      <c r="SJY847" s="257"/>
      <c r="SJZ847" s="257"/>
      <c r="SKA847" s="257"/>
      <c r="SKB847" s="257"/>
      <c r="SKC847" s="257"/>
      <c r="SKD847" s="257"/>
      <c r="SKE847" s="257"/>
      <c r="SKF847" s="257"/>
      <c r="SKG847" s="257"/>
      <c r="SKH847" s="257"/>
      <c r="SKI847" s="257"/>
      <c r="SKJ847" s="257"/>
      <c r="SKK847" s="257"/>
      <c r="SKL847" s="257"/>
      <c r="SKM847" s="257"/>
      <c r="SKN847" s="257"/>
      <c r="SKO847" s="257"/>
      <c r="SKP847" s="257"/>
      <c r="SKQ847" s="257"/>
      <c r="SKR847" s="257"/>
      <c r="SKS847" s="257"/>
      <c r="SKT847" s="257"/>
      <c r="SKU847" s="257"/>
      <c r="SKV847" s="257"/>
      <c r="SKW847" s="257"/>
      <c r="SKX847" s="257"/>
      <c r="SKY847" s="257"/>
      <c r="SKZ847" s="257"/>
      <c r="SLA847" s="257"/>
      <c r="SLB847" s="257"/>
      <c r="SLC847" s="257"/>
      <c r="SLD847" s="257"/>
      <c r="SLE847" s="257"/>
      <c r="SLF847" s="257"/>
      <c r="SLG847" s="257"/>
      <c r="SLH847" s="257"/>
      <c r="SLI847" s="257"/>
      <c r="SLJ847" s="257"/>
      <c r="SLK847" s="257"/>
      <c r="SLL847" s="257"/>
      <c r="SLM847" s="257"/>
      <c r="SLN847" s="257"/>
      <c r="SLO847" s="257"/>
      <c r="SLP847" s="257"/>
      <c r="SLQ847" s="257"/>
      <c r="SLR847" s="257"/>
      <c r="SLS847" s="257"/>
      <c r="SLT847" s="257"/>
      <c r="SLU847" s="257"/>
      <c r="SLV847" s="257"/>
      <c r="SLW847" s="257"/>
      <c r="SLX847" s="257"/>
      <c r="SLY847" s="257"/>
      <c r="SLZ847" s="257"/>
      <c r="SMA847" s="257"/>
      <c r="SMB847" s="257"/>
      <c r="SMC847" s="257"/>
      <c r="SMD847" s="257"/>
      <c r="SME847" s="257"/>
      <c r="SMF847" s="257"/>
      <c r="SMG847" s="257"/>
      <c r="SMH847" s="257"/>
      <c r="SMI847" s="257"/>
      <c r="SMJ847" s="257"/>
      <c r="SMK847" s="257"/>
      <c r="SML847" s="257"/>
      <c r="SMM847" s="257"/>
      <c r="SMN847" s="257"/>
      <c r="SMO847" s="257"/>
      <c r="SMP847" s="257"/>
      <c r="SMQ847" s="257"/>
      <c r="SMR847" s="257"/>
      <c r="SMS847" s="257"/>
      <c r="SMT847" s="257"/>
      <c r="SMU847" s="257"/>
      <c r="SMV847" s="257"/>
      <c r="SMW847" s="257"/>
      <c r="SMX847" s="257"/>
      <c r="SMY847" s="257"/>
      <c r="SMZ847" s="257"/>
      <c r="SNA847" s="257"/>
      <c r="SNB847" s="257"/>
      <c r="SNC847" s="257"/>
      <c r="SND847" s="257"/>
      <c r="SNE847" s="257"/>
      <c r="SNF847" s="257"/>
      <c r="SNG847" s="257"/>
      <c r="SNH847" s="257"/>
      <c r="SNI847" s="257"/>
      <c r="SNJ847" s="257"/>
      <c r="SNK847" s="257"/>
      <c r="SNL847" s="257"/>
      <c r="SNM847" s="257"/>
      <c r="SNN847" s="257"/>
      <c r="SNO847" s="257"/>
      <c r="SNP847" s="257"/>
      <c r="SNQ847" s="257"/>
      <c r="SNR847" s="257"/>
      <c r="SNS847" s="257"/>
      <c r="SNT847" s="257"/>
      <c r="SNU847" s="257"/>
      <c r="SNV847" s="257"/>
      <c r="SNW847" s="257"/>
      <c r="SNX847" s="257"/>
      <c r="SNY847" s="257"/>
      <c r="SNZ847" s="257"/>
      <c r="SOA847" s="257"/>
      <c r="SOB847" s="257"/>
      <c r="SOC847" s="257"/>
      <c r="SOD847" s="257"/>
      <c r="SOE847" s="257"/>
      <c r="SOF847" s="257"/>
      <c r="SOG847" s="257"/>
      <c r="SOH847" s="257"/>
      <c r="SOI847" s="257"/>
      <c r="SOJ847" s="257"/>
      <c r="SOK847" s="257"/>
      <c r="SOL847" s="257"/>
      <c r="SOM847" s="257"/>
      <c r="SON847" s="257"/>
      <c r="SOO847" s="257"/>
      <c r="SOP847" s="257"/>
      <c r="SOQ847" s="257"/>
      <c r="SOR847" s="257"/>
      <c r="SOS847" s="257"/>
      <c r="SOT847" s="257"/>
      <c r="SOU847" s="257"/>
      <c r="SOV847" s="257"/>
      <c r="SOW847" s="257"/>
      <c r="SOX847" s="257"/>
      <c r="SOY847" s="257"/>
      <c r="SOZ847" s="257"/>
      <c r="SPA847" s="257"/>
      <c r="SPB847" s="257"/>
      <c r="SPC847" s="257"/>
      <c r="SPD847" s="257"/>
      <c r="SPE847" s="257"/>
      <c r="SPF847" s="257"/>
      <c r="SPG847" s="257"/>
      <c r="SPH847" s="257"/>
      <c r="SPI847" s="257"/>
      <c r="SPJ847" s="257"/>
      <c r="SPK847" s="257"/>
      <c r="SPL847" s="257"/>
      <c r="SPM847" s="257"/>
      <c r="SPN847" s="257"/>
      <c r="SPO847" s="257"/>
      <c r="SPP847" s="257"/>
      <c r="SPQ847" s="257"/>
      <c r="SPR847" s="257"/>
      <c r="SPS847" s="257"/>
      <c r="SPT847" s="257"/>
      <c r="SPU847" s="257"/>
      <c r="SPV847" s="257"/>
      <c r="SPW847" s="257"/>
      <c r="SPX847" s="257"/>
      <c r="SPY847" s="257"/>
      <c r="SPZ847" s="257"/>
      <c r="SQA847" s="257"/>
      <c r="SQB847" s="257"/>
      <c r="SQC847" s="257"/>
      <c r="SQD847" s="257"/>
      <c r="SQE847" s="257"/>
      <c r="SQF847" s="257"/>
      <c r="SQG847" s="257"/>
      <c r="SQH847" s="257"/>
      <c r="SQI847" s="257"/>
      <c r="SQJ847" s="257"/>
      <c r="SQK847" s="257"/>
      <c r="SQL847" s="257"/>
      <c r="SQM847" s="257"/>
      <c r="SQN847" s="257"/>
      <c r="SQO847" s="257"/>
      <c r="SQP847" s="257"/>
      <c r="SQQ847" s="257"/>
      <c r="SQR847" s="257"/>
      <c r="SQS847" s="257"/>
      <c r="SQT847" s="257"/>
      <c r="SQU847" s="257"/>
      <c r="SQV847" s="257"/>
      <c r="SQW847" s="257"/>
      <c r="SQX847" s="257"/>
      <c r="SQY847" s="257"/>
      <c r="SQZ847" s="257"/>
      <c r="SRA847" s="257"/>
      <c r="SRB847" s="257"/>
      <c r="SRC847" s="257"/>
      <c r="SRD847" s="257"/>
      <c r="SRE847" s="257"/>
      <c r="SRF847" s="257"/>
      <c r="SRG847" s="257"/>
      <c r="SRH847" s="257"/>
      <c r="SRI847" s="257"/>
      <c r="SRJ847" s="257"/>
      <c r="SRK847" s="257"/>
      <c r="SRL847" s="257"/>
      <c r="SRM847" s="257"/>
      <c r="SRN847" s="257"/>
      <c r="SRO847" s="257"/>
      <c r="SRP847" s="257"/>
      <c r="SRQ847" s="257"/>
      <c r="SRR847" s="257"/>
      <c r="SRS847" s="257"/>
      <c r="SRT847" s="257"/>
      <c r="SRU847" s="257"/>
      <c r="SRV847" s="257"/>
      <c r="SRW847" s="257"/>
      <c r="SRX847" s="257"/>
      <c r="SRY847" s="257"/>
      <c r="SRZ847" s="257"/>
      <c r="SSA847" s="257"/>
      <c r="SSB847" s="257"/>
      <c r="SSC847" s="257"/>
      <c r="SSD847" s="257"/>
      <c r="SSE847" s="257"/>
      <c r="SSF847" s="257"/>
      <c r="SSG847" s="257"/>
      <c r="SSH847" s="257"/>
      <c r="SSI847" s="257"/>
      <c r="SSJ847" s="257"/>
      <c r="SSK847" s="257"/>
      <c r="SSL847" s="257"/>
      <c r="SSM847" s="257"/>
      <c r="SSN847" s="257"/>
      <c r="SSO847" s="257"/>
      <c r="SSP847" s="257"/>
      <c r="SSQ847" s="257"/>
      <c r="SSR847" s="257"/>
      <c r="SSS847" s="257"/>
      <c r="SST847" s="257"/>
      <c r="SSU847" s="257"/>
      <c r="SSV847" s="257"/>
      <c r="SSW847" s="257"/>
      <c r="SSX847" s="257"/>
      <c r="SSY847" s="257"/>
      <c r="SSZ847" s="257"/>
      <c r="STA847" s="257"/>
      <c r="STB847" s="257"/>
      <c r="STC847" s="257"/>
      <c r="STD847" s="257"/>
      <c r="STE847" s="257"/>
      <c r="STF847" s="257"/>
      <c r="STG847" s="257"/>
      <c r="STH847" s="257"/>
      <c r="STI847" s="257"/>
      <c r="STJ847" s="257"/>
      <c r="STK847" s="257"/>
      <c r="STL847" s="257"/>
      <c r="STM847" s="257"/>
      <c r="STN847" s="257"/>
      <c r="STO847" s="257"/>
      <c r="STP847" s="257"/>
      <c r="STQ847" s="257"/>
      <c r="STR847" s="257"/>
      <c r="STS847" s="257"/>
      <c r="STT847" s="257"/>
      <c r="STU847" s="257"/>
      <c r="STV847" s="257"/>
      <c r="STW847" s="257"/>
      <c r="STX847" s="257"/>
      <c r="STY847" s="257"/>
      <c r="STZ847" s="257"/>
      <c r="SUA847" s="257"/>
      <c r="SUB847" s="257"/>
      <c r="SUC847" s="257"/>
      <c r="SUD847" s="257"/>
      <c r="SUE847" s="257"/>
      <c r="SUF847" s="257"/>
      <c r="SUG847" s="257"/>
      <c r="SUH847" s="257"/>
      <c r="SUI847" s="257"/>
      <c r="SUJ847" s="257"/>
      <c r="SUK847" s="257"/>
      <c r="SUL847" s="257"/>
      <c r="SUM847" s="257"/>
      <c r="SUN847" s="257"/>
      <c r="SUO847" s="257"/>
      <c r="SUP847" s="257"/>
      <c r="SUQ847" s="257"/>
      <c r="SUR847" s="257"/>
      <c r="SUS847" s="257"/>
      <c r="SUT847" s="257"/>
      <c r="SUU847" s="257"/>
      <c r="SUV847" s="257"/>
      <c r="SUW847" s="257"/>
      <c r="SUX847" s="257"/>
      <c r="SUY847" s="257"/>
      <c r="SUZ847" s="257"/>
      <c r="SVA847" s="257"/>
      <c r="SVB847" s="257"/>
      <c r="SVC847" s="257"/>
      <c r="SVD847" s="257"/>
      <c r="SVE847" s="257"/>
      <c r="SVF847" s="257"/>
      <c r="SVG847" s="257"/>
      <c r="SVH847" s="257"/>
      <c r="SVI847" s="257"/>
      <c r="SVJ847" s="257"/>
      <c r="SVK847" s="257"/>
      <c r="SVL847" s="257"/>
      <c r="SVM847" s="257"/>
      <c r="SVN847" s="257"/>
      <c r="SVO847" s="257"/>
      <c r="SVP847" s="257"/>
      <c r="SVQ847" s="257"/>
      <c r="SVR847" s="257"/>
      <c r="SVS847" s="257"/>
      <c r="SVT847" s="257"/>
      <c r="SVU847" s="257"/>
      <c r="SVV847" s="257"/>
      <c r="SVW847" s="257"/>
      <c r="SVX847" s="257"/>
      <c r="SVY847" s="257"/>
      <c r="SVZ847" s="257"/>
      <c r="SWA847" s="257"/>
      <c r="SWB847" s="257"/>
      <c r="SWC847" s="257"/>
      <c r="SWD847" s="257"/>
      <c r="SWE847" s="257"/>
      <c r="SWF847" s="257"/>
      <c r="SWG847" s="257"/>
      <c r="SWH847" s="257"/>
      <c r="SWI847" s="257"/>
      <c r="SWJ847" s="257"/>
      <c r="SWK847" s="257"/>
      <c r="SWL847" s="257"/>
      <c r="SWM847" s="257"/>
      <c r="SWN847" s="257"/>
      <c r="SWO847" s="257"/>
      <c r="SWP847" s="257"/>
      <c r="SWQ847" s="257"/>
      <c r="SWR847" s="257"/>
      <c r="SWS847" s="257"/>
      <c r="SWT847" s="257"/>
      <c r="SWU847" s="257"/>
      <c r="SWV847" s="257"/>
      <c r="SWW847" s="257"/>
      <c r="SWX847" s="257"/>
      <c r="SWY847" s="257"/>
      <c r="SWZ847" s="257"/>
      <c r="SXA847" s="257"/>
      <c r="SXB847" s="257"/>
      <c r="SXC847" s="257"/>
      <c r="SXD847" s="257"/>
      <c r="SXE847" s="257"/>
      <c r="SXF847" s="257"/>
      <c r="SXG847" s="257"/>
      <c r="SXH847" s="257"/>
      <c r="SXI847" s="257"/>
      <c r="SXJ847" s="257"/>
      <c r="SXK847" s="257"/>
      <c r="SXL847" s="257"/>
      <c r="SXM847" s="257"/>
      <c r="SXN847" s="257"/>
      <c r="SXO847" s="257"/>
      <c r="SXP847" s="257"/>
      <c r="SXQ847" s="257"/>
      <c r="SXR847" s="257"/>
      <c r="SXS847" s="257"/>
      <c r="SXT847" s="257"/>
      <c r="SXU847" s="257"/>
      <c r="SXV847" s="257"/>
      <c r="SXW847" s="257"/>
      <c r="SXX847" s="257"/>
      <c r="SXY847" s="257"/>
      <c r="SXZ847" s="257"/>
      <c r="SYA847" s="257"/>
      <c r="SYB847" s="257"/>
      <c r="SYC847" s="257"/>
      <c r="SYD847" s="257"/>
      <c r="SYE847" s="257"/>
      <c r="SYF847" s="257"/>
      <c r="SYG847" s="257"/>
      <c r="SYH847" s="257"/>
      <c r="SYI847" s="257"/>
      <c r="SYJ847" s="257"/>
      <c r="SYK847" s="257"/>
      <c r="SYL847" s="257"/>
      <c r="SYM847" s="257"/>
      <c r="SYN847" s="257"/>
      <c r="SYO847" s="257"/>
      <c r="SYP847" s="257"/>
      <c r="SYQ847" s="257"/>
      <c r="SYR847" s="257"/>
      <c r="SYS847" s="257"/>
      <c r="SYT847" s="257"/>
      <c r="SYU847" s="257"/>
      <c r="SYV847" s="257"/>
      <c r="SYW847" s="257"/>
      <c r="SYX847" s="257"/>
      <c r="SYY847" s="257"/>
      <c r="SYZ847" s="257"/>
      <c r="SZA847" s="257"/>
      <c r="SZB847" s="257"/>
      <c r="SZC847" s="257"/>
      <c r="SZD847" s="257"/>
      <c r="SZE847" s="257"/>
      <c r="SZF847" s="257"/>
      <c r="SZG847" s="257"/>
      <c r="SZH847" s="257"/>
      <c r="SZI847" s="257"/>
      <c r="SZJ847" s="257"/>
      <c r="SZK847" s="257"/>
      <c r="SZL847" s="257"/>
      <c r="SZM847" s="257"/>
      <c r="SZN847" s="257"/>
      <c r="SZO847" s="257"/>
      <c r="SZP847" s="257"/>
      <c r="SZQ847" s="257"/>
      <c r="SZR847" s="257"/>
      <c r="SZS847" s="257"/>
      <c r="SZT847" s="257"/>
      <c r="SZU847" s="257"/>
      <c r="SZV847" s="257"/>
      <c r="SZW847" s="257"/>
      <c r="SZX847" s="257"/>
      <c r="SZY847" s="257"/>
      <c r="SZZ847" s="257"/>
      <c r="TAA847" s="257"/>
      <c r="TAB847" s="257"/>
      <c r="TAC847" s="257"/>
      <c r="TAD847" s="257"/>
      <c r="TAE847" s="257"/>
      <c r="TAF847" s="257"/>
      <c r="TAG847" s="257"/>
      <c r="TAH847" s="257"/>
      <c r="TAI847" s="257"/>
      <c r="TAJ847" s="257"/>
      <c r="TAK847" s="257"/>
      <c r="TAL847" s="257"/>
      <c r="TAM847" s="257"/>
      <c r="TAN847" s="257"/>
      <c r="TAO847" s="257"/>
      <c r="TAP847" s="257"/>
      <c r="TAQ847" s="257"/>
      <c r="TAR847" s="257"/>
      <c r="TAS847" s="257"/>
      <c r="TAT847" s="257"/>
      <c r="TAU847" s="257"/>
      <c r="TAV847" s="257"/>
      <c r="TAW847" s="257"/>
      <c r="TAX847" s="257"/>
      <c r="TAY847" s="257"/>
      <c r="TAZ847" s="257"/>
      <c r="TBA847" s="257"/>
      <c r="TBB847" s="257"/>
      <c r="TBC847" s="257"/>
      <c r="TBD847" s="257"/>
      <c r="TBE847" s="257"/>
      <c r="TBF847" s="257"/>
      <c r="TBG847" s="257"/>
      <c r="TBH847" s="257"/>
      <c r="TBI847" s="257"/>
      <c r="TBJ847" s="257"/>
      <c r="TBK847" s="257"/>
      <c r="TBL847" s="257"/>
      <c r="TBM847" s="257"/>
      <c r="TBN847" s="257"/>
      <c r="TBO847" s="257"/>
      <c r="TBP847" s="257"/>
      <c r="TBQ847" s="257"/>
      <c r="TBR847" s="257"/>
      <c r="TBS847" s="257"/>
      <c r="TBT847" s="257"/>
      <c r="TBU847" s="257"/>
      <c r="TBV847" s="257"/>
      <c r="TBW847" s="257"/>
      <c r="TBX847" s="257"/>
      <c r="TBY847" s="257"/>
      <c r="TBZ847" s="257"/>
      <c r="TCA847" s="257"/>
      <c r="TCB847" s="257"/>
      <c r="TCC847" s="257"/>
      <c r="TCD847" s="257"/>
      <c r="TCE847" s="257"/>
      <c r="TCF847" s="257"/>
      <c r="TCG847" s="257"/>
      <c r="TCH847" s="257"/>
      <c r="TCI847" s="257"/>
      <c r="TCJ847" s="257"/>
      <c r="TCK847" s="257"/>
      <c r="TCL847" s="257"/>
      <c r="TCM847" s="257"/>
      <c r="TCN847" s="257"/>
      <c r="TCO847" s="257"/>
      <c r="TCP847" s="257"/>
      <c r="TCQ847" s="257"/>
      <c r="TCR847" s="257"/>
      <c r="TCS847" s="257"/>
      <c r="TCT847" s="257"/>
      <c r="TCU847" s="257"/>
      <c r="TCV847" s="257"/>
      <c r="TCW847" s="257"/>
      <c r="TCX847" s="257"/>
      <c r="TCY847" s="257"/>
      <c r="TCZ847" s="257"/>
      <c r="TDA847" s="257"/>
      <c r="TDB847" s="257"/>
      <c r="TDC847" s="257"/>
      <c r="TDD847" s="257"/>
      <c r="TDE847" s="257"/>
      <c r="TDF847" s="257"/>
      <c r="TDG847" s="257"/>
      <c r="TDH847" s="257"/>
      <c r="TDI847" s="257"/>
      <c r="TDJ847" s="257"/>
      <c r="TDK847" s="257"/>
      <c r="TDL847" s="257"/>
      <c r="TDM847" s="257"/>
      <c r="TDN847" s="257"/>
      <c r="TDO847" s="257"/>
      <c r="TDP847" s="257"/>
      <c r="TDQ847" s="257"/>
      <c r="TDR847" s="257"/>
      <c r="TDS847" s="257"/>
      <c r="TDT847" s="257"/>
      <c r="TDU847" s="257"/>
      <c r="TDV847" s="257"/>
      <c r="TDW847" s="257"/>
      <c r="TDX847" s="257"/>
      <c r="TDY847" s="257"/>
      <c r="TDZ847" s="257"/>
      <c r="TEA847" s="257"/>
      <c r="TEB847" s="257"/>
      <c r="TEC847" s="257"/>
      <c r="TED847" s="257"/>
      <c r="TEE847" s="257"/>
      <c r="TEF847" s="257"/>
      <c r="TEG847" s="257"/>
      <c r="TEH847" s="257"/>
      <c r="TEI847" s="257"/>
      <c r="TEJ847" s="257"/>
      <c r="TEK847" s="257"/>
      <c r="TEL847" s="257"/>
      <c r="TEM847" s="257"/>
      <c r="TEN847" s="257"/>
      <c r="TEO847" s="257"/>
      <c r="TEP847" s="257"/>
      <c r="TEQ847" s="257"/>
      <c r="TER847" s="257"/>
      <c r="TES847" s="257"/>
      <c r="TET847" s="257"/>
      <c r="TEU847" s="257"/>
      <c r="TEV847" s="257"/>
      <c r="TEW847" s="257"/>
      <c r="TEX847" s="257"/>
      <c r="TEY847" s="257"/>
      <c r="TEZ847" s="257"/>
      <c r="TFA847" s="257"/>
      <c r="TFB847" s="257"/>
      <c r="TFC847" s="257"/>
      <c r="TFD847" s="257"/>
      <c r="TFE847" s="257"/>
      <c r="TFF847" s="257"/>
      <c r="TFG847" s="257"/>
      <c r="TFH847" s="257"/>
      <c r="TFI847" s="257"/>
      <c r="TFJ847" s="257"/>
      <c r="TFK847" s="257"/>
      <c r="TFL847" s="257"/>
      <c r="TFM847" s="257"/>
      <c r="TFN847" s="257"/>
      <c r="TFO847" s="257"/>
      <c r="TFP847" s="257"/>
      <c r="TFQ847" s="257"/>
      <c r="TFR847" s="257"/>
      <c r="TFS847" s="257"/>
      <c r="TFT847" s="257"/>
      <c r="TFU847" s="257"/>
      <c r="TFV847" s="257"/>
      <c r="TFW847" s="257"/>
      <c r="TFX847" s="257"/>
      <c r="TFY847" s="257"/>
      <c r="TFZ847" s="257"/>
      <c r="TGA847" s="257"/>
      <c r="TGB847" s="257"/>
      <c r="TGC847" s="257"/>
      <c r="TGD847" s="257"/>
      <c r="TGE847" s="257"/>
      <c r="TGF847" s="257"/>
      <c r="TGG847" s="257"/>
      <c r="TGH847" s="257"/>
      <c r="TGI847" s="257"/>
      <c r="TGJ847" s="257"/>
      <c r="TGK847" s="257"/>
      <c r="TGL847" s="257"/>
      <c r="TGM847" s="257"/>
      <c r="TGN847" s="257"/>
      <c r="TGO847" s="257"/>
      <c r="TGP847" s="257"/>
      <c r="TGQ847" s="257"/>
      <c r="TGR847" s="257"/>
      <c r="TGS847" s="257"/>
      <c r="TGT847" s="257"/>
      <c r="TGU847" s="257"/>
      <c r="TGV847" s="257"/>
      <c r="TGW847" s="257"/>
      <c r="TGX847" s="257"/>
      <c r="TGY847" s="257"/>
      <c r="TGZ847" s="257"/>
      <c r="THA847" s="257"/>
      <c r="THB847" s="257"/>
      <c r="THC847" s="257"/>
      <c r="THD847" s="257"/>
      <c r="THE847" s="257"/>
      <c r="THF847" s="257"/>
      <c r="THG847" s="257"/>
      <c r="THH847" s="257"/>
      <c r="THI847" s="257"/>
      <c r="THJ847" s="257"/>
      <c r="THK847" s="257"/>
      <c r="THL847" s="257"/>
      <c r="THM847" s="257"/>
      <c r="THN847" s="257"/>
      <c r="THO847" s="257"/>
      <c r="THP847" s="257"/>
      <c r="THQ847" s="257"/>
      <c r="THR847" s="257"/>
      <c r="THS847" s="257"/>
      <c r="THT847" s="257"/>
      <c r="THU847" s="257"/>
      <c r="THV847" s="257"/>
      <c r="THW847" s="257"/>
      <c r="THX847" s="257"/>
      <c r="THY847" s="257"/>
      <c r="THZ847" s="257"/>
      <c r="TIA847" s="257"/>
      <c r="TIB847" s="257"/>
      <c r="TIC847" s="257"/>
      <c r="TID847" s="257"/>
      <c r="TIE847" s="257"/>
      <c r="TIF847" s="257"/>
      <c r="TIG847" s="257"/>
      <c r="TIH847" s="257"/>
      <c r="TII847" s="257"/>
      <c r="TIJ847" s="257"/>
      <c r="TIK847" s="257"/>
      <c r="TIL847" s="257"/>
      <c r="TIM847" s="257"/>
      <c r="TIN847" s="257"/>
      <c r="TIO847" s="257"/>
      <c r="TIP847" s="257"/>
      <c r="TIQ847" s="257"/>
      <c r="TIR847" s="257"/>
      <c r="TIS847" s="257"/>
      <c r="TIT847" s="257"/>
      <c r="TIU847" s="257"/>
      <c r="TIV847" s="257"/>
      <c r="TIW847" s="257"/>
      <c r="TIX847" s="257"/>
      <c r="TIY847" s="257"/>
      <c r="TIZ847" s="257"/>
      <c r="TJA847" s="257"/>
      <c r="TJB847" s="257"/>
      <c r="TJC847" s="257"/>
      <c r="TJD847" s="257"/>
      <c r="TJE847" s="257"/>
      <c r="TJF847" s="257"/>
      <c r="TJG847" s="257"/>
      <c r="TJH847" s="257"/>
      <c r="TJI847" s="257"/>
      <c r="TJJ847" s="257"/>
      <c r="TJK847" s="257"/>
      <c r="TJL847" s="257"/>
      <c r="TJM847" s="257"/>
      <c r="TJN847" s="257"/>
      <c r="TJO847" s="257"/>
      <c r="TJP847" s="257"/>
      <c r="TJQ847" s="257"/>
      <c r="TJR847" s="257"/>
      <c r="TJS847" s="257"/>
      <c r="TJT847" s="257"/>
      <c r="TJU847" s="257"/>
      <c r="TJV847" s="257"/>
      <c r="TJW847" s="257"/>
      <c r="TJX847" s="257"/>
      <c r="TJY847" s="257"/>
      <c r="TJZ847" s="257"/>
      <c r="TKA847" s="257"/>
      <c r="TKB847" s="257"/>
      <c r="TKC847" s="257"/>
      <c r="TKD847" s="257"/>
      <c r="TKE847" s="257"/>
      <c r="TKF847" s="257"/>
      <c r="TKG847" s="257"/>
      <c r="TKH847" s="257"/>
      <c r="TKI847" s="257"/>
      <c r="TKJ847" s="257"/>
      <c r="TKK847" s="257"/>
      <c r="TKL847" s="257"/>
      <c r="TKM847" s="257"/>
      <c r="TKN847" s="257"/>
      <c r="TKO847" s="257"/>
      <c r="TKP847" s="257"/>
      <c r="TKQ847" s="257"/>
      <c r="TKR847" s="257"/>
      <c r="TKS847" s="257"/>
      <c r="TKT847" s="257"/>
      <c r="TKU847" s="257"/>
      <c r="TKV847" s="257"/>
      <c r="TKW847" s="257"/>
      <c r="TKX847" s="257"/>
      <c r="TKY847" s="257"/>
      <c r="TKZ847" s="257"/>
      <c r="TLA847" s="257"/>
      <c r="TLB847" s="257"/>
      <c r="TLC847" s="257"/>
      <c r="TLD847" s="257"/>
      <c r="TLE847" s="257"/>
      <c r="TLF847" s="257"/>
      <c r="TLG847" s="257"/>
      <c r="TLH847" s="257"/>
      <c r="TLI847" s="257"/>
      <c r="TLJ847" s="257"/>
      <c r="TLK847" s="257"/>
      <c r="TLL847" s="257"/>
      <c r="TLM847" s="257"/>
      <c r="TLN847" s="257"/>
      <c r="TLO847" s="257"/>
      <c r="TLP847" s="257"/>
      <c r="TLQ847" s="257"/>
      <c r="TLR847" s="257"/>
      <c r="TLS847" s="257"/>
      <c r="TLT847" s="257"/>
      <c r="TLU847" s="257"/>
      <c r="TLV847" s="257"/>
      <c r="TLW847" s="257"/>
      <c r="TLX847" s="257"/>
      <c r="TLY847" s="257"/>
      <c r="TLZ847" s="257"/>
      <c r="TMA847" s="257"/>
      <c r="TMB847" s="257"/>
      <c r="TMC847" s="257"/>
      <c r="TMD847" s="257"/>
      <c r="TME847" s="257"/>
      <c r="TMF847" s="257"/>
      <c r="TMG847" s="257"/>
      <c r="TMH847" s="257"/>
      <c r="TMI847" s="257"/>
      <c r="TMJ847" s="257"/>
      <c r="TMK847" s="257"/>
      <c r="TML847" s="257"/>
      <c r="TMM847" s="257"/>
      <c r="TMN847" s="257"/>
      <c r="TMO847" s="257"/>
      <c r="TMP847" s="257"/>
      <c r="TMQ847" s="257"/>
      <c r="TMR847" s="257"/>
      <c r="TMS847" s="257"/>
      <c r="TMT847" s="257"/>
      <c r="TMU847" s="257"/>
      <c r="TMV847" s="257"/>
      <c r="TMW847" s="257"/>
      <c r="TMX847" s="257"/>
      <c r="TMY847" s="257"/>
      <c r="TMZ847" s="257"/>
      <c r="TNA847" s="257"/>
      <c r="TNB847" s="257"/>
      <c r="TNC847" s="257"/>
      <c r="TND847" s="257"/>
      <c r="TNE847" s="257"/>
      <c r="TNF847" s="257"/>
      <c r="TNG847" s="257"/>
      <c r="TNH847" s="257"/>
      <c r="TNI847" s="257"/>
      <c r="TNJ847" s="257"/>
      <c r="TNK847" s="257"/>
      <c r="TNL847" s="257"/>
      <c r="TNM847" s="257"/>
      <c r="TNN847" s="257"/>
      <c r="TNO847" s="257"/>
      <c r="TNP847" s="257"/>
      <c r="TNQ847" s="257"/>
      <c r="TNR847" s="257"/>
      <c r="TNS847" s="257"/>
      <c r="TNT847" s="257"/>
      <c r="TNU847" s="257"/>
      <c r="TNV847" s="257"/>
      <c r="TNW847" s="257"/>
      <c r="TNX847" s="257"/>
      <c r="TNY847" s="257"/>
      <c r="TNZ847" s="257"/>
      <c r="TOA847" s="257"/>
      <c r="TOB847" s="257"/>
      <c r="TOC847" s="257"/>
      <c r="TOD847" s="257"/>
      <c r="TOE847" s="257"/>
      <c r="TOF847" s="257"/>
      <c r="TOG847" s="257"/>
      <c r="TOH847" s="257"/>
      <c r="TOI847" s="257"/>
      <c r="TOJ847" s="257"/>
      <c r="TOK847" s="257"/>
      <c r="TOL847" s="257"/>
      <c r="TOM847" s="257"/>
      <c r="TON847" s="257"/>
      <c r="TOO847" s="257"/>
      <c r="TOP847" s="257"/>
      <c r="TOQ847" s="257"/>
      <c r="TOR847" s="257"/>
      <c r="TOS847" s="257"/>
      <c r="TOT847" s="257"/>
      <c r="TOU847" s="257"/>
      <c r="TOV847" s="257"/>
      <c r="TOW847" s="257"/>
      <c r="TOX847" s="257"/>
      <c r="TOY847" s="257"/>
      <c r="TOZ847" s="257"/>
      <c r="TPA847" s="257"/>
      <c r="TPB847" s="257"/>
      <c r="TPC847" s="257"/>
      <c r="TPD847" s="257"/>
      <c r="TPE847" s="257"/>
      <c r="TPF847" s="257"/>
      <c r="TPG847" s="257"/>
      <c r="TPH847" s="257"/>
      <c r="TPI847" s="257"/>
      <c r="TPJ847" s="257"/>
      <c r="TPK847" s="257"/>
      <c r="TPL847" s="257"/>
      <c r="TPM847" s="257"/>
      <c r="TPN847" s="257"/>
      <c r="TPO847" s="257"/>
      <c r="TPP847" s="257"/>
      <c r="TPQ847" s="257"/>
      <c r="TPR847" s="257"/>
      <c r="TPS847" s="257"/>
      <c r="TPT847" s="257"/>
      <c r="TPU847" s="257"/>
      <c r="TPV847" s="257"/>
      <c r="TPW847" s="257"/>
      <c r="TPX847" s="257"/>
      <c r="TPY847" s="257"/>
      <c r="TPZ847" s="257"/>
      <c r="TQA847" s="257"/>
      <c r="TQB847" s="257"/>
      <c r="TQC847" s="257"/>
      <c r="TQD847" s="257"/>
      <c r="TQE847" s="257"/>
      <c r="TQF847" s="257"/>
      <c r="TQG847" s="257"/>
      <c r="TQH847" s="257"/>
      <c r="TQI847" s="257"/>
      <c r="TQJ847" s="257"/>
      <c r="TQK847" s="257"/>
      <c r="TQL847" s="257"/>
      <c r="TQM847" s="257"/>
      <c r="TQN847" s="257"/>
      <c r="TQO847" s="257"/>
      <c r="TQP847" s="257"/>
      <c r="TQQ847" s="257"/>
      <c r="TQR847" s="257"/>
      <c r="TQS847" s="257"/>
      <c r="TQT847" s="257"/>
      <c r="TQU847" s="257"/>
      <c r="TQV847" s="257"/>
      <c r="TQW847" s="257"/>
      <c r="TQX847" s="257"/>
      <c r="TQY847" s="257"/>
      <c r="TQZ847" s="257"/>
      <c r="TRA847" s="257"/>
      <c r="TRB847" s="257"/>
      <c r="TRC847" s="257"/>
      <c r="TRD847" s="257"/>
      <c r="TRE847" s="257"/>
      <c r="TRF847" s="257"/>
      <c r="TRG847" s="257"/>
      <c r="TRH847" s="257"/>
      <c r="TRI847" s="257"/>
      <c r="TRJ847" s="257"/>
      <c r="TRK847" s="257"/>
      <c r="TRL847" s="257"/>
      <c r="TRM847" s="257"/>
      <c r="TRN847" s="257"/>
      <c r="TRO847" s="257"/>
      <c r="TRP847" s="257"/>
      <c r="TRQ847" s="257"/>
      <c r="TRR847" s="257"/>
      <c r="TRS847" s="257"/>
      <c r="TRT847" s="257"/>
      <c r="TRU847" s="257"/>
      <c r="TRV847" s="257"/>
      <c r="TRW847" s="257"/>
      <c r="TRX847" s="257"/>
      <c r="TRY847" s="257"/>
      <c r="TRZ847" s="257"/>
      <c r="TSA847" s="257"/>
      <c r="TSB847" s="257"/>
      <c r="TSC847" s="257"/>
      <c r="TSD847" s="257"/>
      <c r="TSE847" s="257"/>
      <c r="TSF847" s="257"/>
      <c r="TSG847" s="257"/>
      <c r="TSH847" s="257"/>
      <c r="TSI847" s="257"/>
      <c r="TSJ847" s="257"/>
      <c r="TSK847" s="257"/>
      <c r="TSL847" s="257"/>
      <c r="TSM847" s="257"/>
      <c r="TSN847" s="257"/>
      <c r="TSO847" s="257"/>
      <c r="TSP847" s="257"/>
      <c r="TSQ847" s="257"/>
      <c r="TSR847" s="257"/>
      <c r="TSS847" s="257"/>
      <c r="TST847" s="257"/>
      <c r="TSU847" s="257"/>
      <c r="TSV847" s="257"/>
      <c r="TSW847" s="257"/>
      <c r="TSX847" s="257"/>
      <c r="TSY847" s="257"/>
      <c r="TSZ847" s="257"/>
      <c r="TTA847" s="257"/>
      <c r="TTB847" s="257"/>
      <c r="TTC847" s="257"/>
      <c r="TTD847" s="257"/>
      <c r="TTE847" s="257"/>
      <c r="TTF847" s="257"/>
      <c r="TTG847" s="257"/>
      <c r="TTH847" s="257"/>
      <c r="TTI847" s="257"/>
      <c r="TTJ847" s="257"/>
      <c r="TTK847" s="257"/>
      <c r="TTL847" s="257"/>
      <c r="TTM847" s="257"/>
      <c r="TTN847" s="257"/>
      <c r="TTO847" s="257"/>
      <c r="TTP847" s="257"/>
      <c r="TTQ847" s="257"/>
      <c r="TTR847" s="257"/>
      <c r="TTS847" s="257"/>
      <c r="TTT847" s="257"/>
      <c r="TTU847" s="257"/>
      <c r="TTV847" s="257"/>
      <c r="TTW847" s="257"/>
      <c r="TTX847" s="257"/>
      <c r="TTY847" s="257"/>
      <c r="TTZ847" s="257"/>
      <c r="TUA847" s="257"/>
      <c r="TUB847" s="257"/>
      <c r="TUC847" s="257"/>
      <c r="TUD847" s="257"/>
      <c r="TUE847" s="257"/>
      <c r="TUF847" s="257"/>
      <c r="TUG847" s="257"/>
      <c r="TUH847" s="257"/>
      <c r="TUI847" s="257"/>
      <c r="TUJ847" s="257"/>
      <c r="TUK847" s="257"/>
      <c r="TUL847" s="257"/>
      <c r="TUM847" s="257"/>
      <c r="TUN847" s="257"/>
      <c r="TUO847" s="257"/>
      <c r="TUP847" s="257"/>
      <c r="TUQ847" s="257"/>
      <c r="TUR847" s="257"/>
      <c r="TUS847" s="257"/>
      <c r="TUT847" s="257"/>
      <c r="TUU847" s="257"/>
      <c r="TUV847" s="257"/>
      <c r="TUW847" s="257"/>
      <c r="TUX847" s="257"/>
      <c r="TUY847" s="257"/>
      <c r="TUZ847" s="257"/>
      <c r="TVA847" s="257"/>
      <c r="TVB847" s="257"/>
      <c r="TVC847" s="257"/>
      <c r="TVD847" s="257"/>
      <c r="TVE847" s="257"/>
      <c r="TVF847" s="257"/>
      <c r="TVG847" s="257"/>
      <c r="TVH847" s="257"/>
      <c r="TVI847" s="257"/>
      <c r="TVJ847" s="257"/>
      <c r="TVK847" s="257"/>
      <c r="TVL847" s="257"/>
      <c r="TVM847" s="257"/>
      <c r="TVN847" s="257"/>
      <c r="TVO847" s="257"/>
      <c r="TVP847" s="257"/>
      <c r="TVQ847" s="257"/>
      <c r="TVR847" s="257"/>
      <c r="TVS847" s="257"/>
      <c r="TVT847" s="257"/>
      <c r="TVU847" s="257"/>
      <c r="TVV847" s="257"/>
      <c r="TVW847" s="257"/>
      <c r="TVX847" s="257"/>
      <c r="TVY847" s="257"/>
      <c r="TVZ847" s="257"/>
      <c r="TWA847" s="257"/>
      <c r="TWB847" s="257"/>
      <c r="TWC847" s="257"/>
      <c r="TWD847" s="257"/>
      <c r="TWE847" s="257"/>
      <c r="TWF847" s="257"/>
      <c r="TWG847" s="257"/>
      <c r="TWH847" s="257"/>
      <c r="TWI847" s="257"/>
      <c r="TWJ847" s="257"/>
      <c r="TWK847" s="257"/>
      <c r="TWL847" s="257"/>
      <c r="TWM847" s="257"/>
      <c r="TWN847" s="257"/>
      <c r="TWO847" s="257"/>
      <c r="TWP847" s="257"/>
      <c r="TWQ847" s="257"/>
      <c r="TWR847" s="257"/>
      <c r="TWS847" s="257"/>
      <c r="TWT847" s="257"/>
      <c r="TWU847" s="257"/>
      <c r="TWV847" s="257"/>
      <c r="TWW847" s="257"/>
      <c r="TWX847" s="257"/>
      <c r="TWY847" s="257"/>
      <c r="TWZ847" s="257"/>
      <c r="TXA847" s="257"/>
      <c r="TXB847" s="257"/>
      <c r="TXC847" s="257"/>
      <c r="TXD847" s="257"/>
      <c r="TXE847" s="257"/>
      <c r="TXF847" s="257"/>
      <c r="TXG847" s="257"/>
      <c r="TXH847" s="257"/>
      <c r="TXI847" s="257"/>
      <c r="TXJ847" s="257"/>
      <c r="TXK847" s="257"/>
      <c r="TXL847" s="257"/>
      <c r="TXM847" s="257"/>
      <c r="TXN847" s="257"/>
      <c r="TXO847" s="257"/>
      <c r="TXP847" s="257"/>
      <c r="TXQ847" s="257"/>
      <c r="TXR847" s="257"/>
      <c r="TXS847" s="257"/>
      <c r="TXT847" s="257"/>
      <c r="TXU847" s="257"/>
      <c r="TXV847" s="257"/>
      <c r="TXW847" s="257"/>
      <c r="TXX847" s="257"/>
      <c r="TXY847" s="257"/>
      <c r="TXZ847" s="257"/>
      <c r="TYA847" s="257"/>
      <c r="TYB847" s="257"/>
      <c r="TYC847" s="257"/>
      <c r="TYD847" s="257"/>
      <c r="TYE847" s="257"/>
      <c r="TYF847" s="257"/>
      <c r="TYG847" s="257"/>
      <c r="TYH847" s="257"/>
      <c r="TYI847" s="257"/>
      <c r="TYJ847" s="257"/>
      <c r="TYK847" s="257"/>
      <c r="TYL847" s="257"/>
      <c r="TYM847" s="257"/>
      <c r="TYN847" s="257"/>
      <c r="TYO847" s="257"/>
      <c r="TYP847" s="257"/>
      <c r="TYQ847" s="257"/>
      <c r="TYR847" s="257"/>
      <c r="TYS847" s="257"/>
      <c r="TYT847" s="257"/>
      <c r="TYU847" s="257"/>
      <c r="TYV847" s="257"/>
      <c r="TYW847" s="257"/>
      <c r="TYX847" s="257"/>
      <c r="TYY847" s="257"/>
      <c r="TYZ847" s="257"/>
      <c r="TZA847" s="257"/>
      <c r="TZB847" s="257"/>
      <c r="TZC847" s="257"/>
      <c r="TZD847" s="257"/>
      <c r="TZE847" s="257"/>
      <c r="TZF847" s="257"/>
      <c r="TZG847" s="257"/>
      <c r="TZH847" s="257"/>
      <c r="TZI847" s="257"/>
      <c r="TZJ847" s="257"/>
      <c r="TZK847" s="257"/>
      <c r="TZL847" s="257"/>
      <c r="TZM847" s="257"/>
      <c r="TZN847" s="257"/>
      <c r="TZO847" s="257"/>
      <c r="TZP847" s="257"/>
      <c r="TZQ847" s="257"/>
      <c r="TZR847" s="257"/>
      <c r="TZS847" s="257"/>
      <c r="TZT847" s="257"/>
      <c r="TZU847" s="257"/>
      <c r="TZV847" s="257"/>
      <c r="TZW847" s="257"/>
      <c r="TZX847" s="257"/>
      <c r="TZY847" s="257"/>
      <c r="TZZ847" s="257"/>
      <c r="UAA847" s="257"/>
      <c r="UAB847" s="257"/>
      <c r="UAC847" s="257"/>
      <c r="UAD847" s="257"/>
      <c r="UAE847" s="257"/>
      <c r="UAF847" s="257"/>
      <c r="UAG847" s="257"/>
      <c r="UAH847" s="257"/>
      <c r="UAI847" s="257"/>
      <c r="UAJ847" s="257"/>
      <c r="UAK847" s="257"/>
      <c r="UAL847" s="257"/>
      <c r="UAM847" s="257"/>
      <c r="UAN847" s="257"/>
      <c r="UAO847" s="257"/>
      <c r="UAP847" s="257"/>
      <c r="UAQ847" s="257"/>
      <c r="UAR847" s="257"/>
      <c r="UAS847" s="257"/>
      <c r="UAT847" s="257"/>
      <c r="UAU847" s="257"/>
      <c r="UAV847" s="257"/>
      <c r="UAW847" s="257"/>
      <c r="UAX847" s="257"/>
      <c r="UAY847" s="257"/>
      <c r="UAZ847" s="257"/>
      <c r="UBA847" s="257"/>
      <c r="UBB847" s="257"/>
      <c r="UBC847" s="257"/>
      <c r="UBD847" s="257"/>
      <c r="UBE847" s="257"/>
      <c r="UBF847" s="257"/>
      <c r="UBG847" s="257"/>
      <c r="UBH847" s="257"/>
      <c r="UBI847" s="257"/>
      <c r="UBJ847" s="257"/>
      <c r="UBK847" s="257"/>
      <c r="UBL847" s="257"/>
      <c r="UBM847" s="257"/>
      <c r="UBN847" s="257"/>
      <c r="UBO847" s="257"/>
      <c r="UBP847" s="257"/>
      <c r="UBQ847" s="257"/>
      <c r="UBR847" s="257"/>
      <c r="UBS847" s="257"/>
      <c r="UBT847" s="257"/>
      <c r="UBU847" s="257"/>
      <c r="UBV847" s="257"/>
      <c r="UBW847" s="257"/>
      <c r="UBX847" s="257"/>
      <c r="UBY847" s="257"/>
      <c r="UBZ847" s="257"/>
      <c r="UCA847" s="257"/>
      <c r="UCB847" s="257"/>
      <c r="UCC847" s="257"/>
      <c r="UCD847" s="257"/>
      <c r="UCE847" s="257"/>
      <c r="UCF847" s="257"/>
      <c r="UCG847" s="257"/>
      <c r="UCH847" s="257"/>
      <c r="UCI847" s="257"/>
      <c r="UCJ847" s="257"/>
      <c r="UCK847" s="257"/>
      <c r="UCL847" s="257"/>
      <c r="UCM847" s="257"/>
      <c r="UCN847" s="257"/>
      <c r="UCO847" s="257"/>
      <c r="UCP847" s="257"/>
      <c r="UCQ847" s="257"/>
      <c r="UCR847" s="257"/>
      <c r="UCS847" s="257"/>
      <c r="UCT847" s="257"/>
      <c r="UCU847" s="257"/>
      <c r="UCV847" s="257"/>
      <c r="UCW847" s="257"/>
      <c r="UCX847" s="257"/>
      <c r="UCY847" s="257"/>
      <c r="UCZ847" s="257"/>
      <c r="UDA847" s="257"/>
      <c r="UDB847" s="257"/>
      <c r="UDC847" s="257"/>
      <c r="UDD847" s="257"/>
      <c r="UDE847" s="257"/>
      <c r="UDF847" s="257"/>
      <c r="UDG847" s="257"/>
      <c r="UDH847" s="257"/>
      <c r="UDI847" s="257"/>
      <c r="UDJ847" s="257"/>
      <c r="UDK847" s="257"/>
      <c r="UDL847" s="257"/>
      <c r="UDM847" s="257"/>
      <c r="UDN847" s="257"/>
      <c r="UDO847" s="257"/>
      <c r="UDP847" s="257"/>
      <c r="UDQ847" s="257"/>
      <c r="UDR847" s="257"/>
      <c r="UDS847" s="257"/>
      <c r="UDT847" s="257"/>
      <c r="UDU847" s="257"/>
      <c r="UDV847" s="257"/>
      <c r="UDW847" s="257"/>
      <c r="UDX847" s="257"/>
      <c r="UDY847" s="257"/>
      <c r="UDZ847" s="257"/>
      <c r="UEA847" s="257"/>
      <c r="UEB847" s="257"/>
      <c r="UEC847" s="257"/>
      <c r="UED847" s="257"/>
      <c r="UEE847" s="257"/>
      <c r="UEF847" s="257"/>
      <c r="UEG847" s="257"/>
      <c r="UEH847" s="257"/>
      <c r="UEI847" s="257"/>
      <c r="UEJ847" s="257"/>
      <c r="UEK847" s="257"/>
      <c r="UEL847" s="257"/>
      <c r="UEM847" s="257"/>
      <c r="UEN847" s="257"/>
      <c r="UEO847" s="257"/>
      <c r="UEP847" s="257"/>
      <c r="UEQ847" s="257"/>
      <c r="UER847" s="257"/>
      <c r="UES847" s="257"/>
      <c r="UET847" s="257"/>
      <c r="UEU847" s="257"/>
      <c r="UEV847" s="257"/>
      <c r="UEW847" s="257"/>
      <c r="UEX847" s="257"/>
      <c r="UEY847" s="257"/>
      <c r="UEZ847" s="257"/>
      <c r="UFA847" s="257"/>
      <c r="UFB847" s="257"/>
      <c r="UFC847" s="257"/>
      <c r="UFD847" s="257"/>
      <c r="UFE847" s="257"/>
      <c r="UFF847" s="257"/>
      <c r="UFG847" s="257"/>
      <c r="UFH847" s="257"/>
      <c r="UFI847" s="257"/>
      <c r="UFJ847" s="257"/>
      <c r="UFK847" s="257"/>
      <c r="UFL847" s="257"/>
      <c r="UFM847" s="257"/>
      <c r="UFN847" s="257"/>
      <c r="UFO847" s="257"/>
      <c r="UFP847" s="257"/>
      <c r="UFQ847" s="257"/>
      <c r="UFR847" s="257"/>
      <c r="UFS847" s="257"/>
      <c r="UFT847" s="257"/>
      <c r="UFU847" s="257"/>
      <c r="UFV847" s="257"/>
      <c r="UFW847" s="257"/>
      <c r="UFX847" s="257"/>
      <c r="UFY847" s="257"/>
      <c r="UFZ847" s="257"/>
      <c r="UGA847" s="257"/>
      <c r="UGB847" s="257"/>
      <c r="UGC847" s="257"/>
      <c r="UGD847" s="257"/>
      <c r="UGE847" s="257"/>
      <c r="UGF847" s="257"/>
      <c r="UGG847" s="257"/>
      <c r="UGH847" s="257"/>
      <c r="UGI847" s="257"/>
      <c r="UGJ847" s="257"/>
      <c r="UGK847" s="257"/>
      <c r="UGL847" s="257"/>
      <c r="UGM847" s="257"/>
      <c r="UGN847" s="257"/>
      <c r="UGO847" s="257"/>
      <c r="UGP847" s="257"/>
      <c r="UGQ847" s="257"/>
      <c r="UGR847" s="257"/>
      <c r="UGS847" s="257"/>
      <c r="UGT847" s="257"/>
      <c r="UGU847" s="257"/>
      <c r="UGV847" s="257"/>
      <c r="UGW847" s="257"/>
      <c r="UGX847" s="257"/>
      <c r="UGY847" s="257"/>
      <c r="UGZ847" s="257"/>
      <c r="UHA847" s="257"/>
      <c r="UHB847" s="257"/>
      <c r="UHC847" s="257"/>
      <c r="UHD847" s="257"/>
      <c r="UHE847" s="257"/>
      <c r="UHF847" s="257"/>
      <c r="UHG847" s="257"/>
      <c r="UHH847" s="257"/>
      <c r="UHI847" s="257"/>
      <c r="UHJ847" s="257"/>
      <c r="UHK847" s="257"/>
      <c r="UHL847" s="257"/>
      <c r="UHM847" s="257"/>
      <c r="UHN847" s="257"/>
      <c r="UHO847" s="257"/>
      <c r="UHP847" s="257"/>
      <c r="UHQ847" s="257"/>
      <c r="UHR847" s="257"/>
      <c r="UHS847" s="257"/>
      <c r="UHT847" s="257"/>
      <c r="UHU847" s="257"/>
      <c r="UHV847" s="257"/>
      <c r="UHW847" s="257"/>
      <c r="UHX847" s="257"/>
      <c r="UHY847" s="257"/>
      <c r="UHZ847" s="257"/>
      <c r="UIA847" s="257"/>
      <c r="UIB847" s="257"/>
      <c r="UIC847" s="257"/>
      <c r="UID847" s="257"/>
      <c r="UIE847" s="257"/>
      <c r="UIF847" s="257"/>
      <c r="UIG847" s="257"/>
      <c r="UIH847" s="257"/>
      <c r="UII847" s="257"/>
      <c r="UIJ847" s="257"/>
      <c r="UIK847" s="257"/>
      <c r="UIL847" s="257"/>
      <c r="UIM847" s="257"/>
      <c r="UIN847" s="257"/>
      <c r="UIO847" s="257"/>
      <c r="UIP847" s="257"/>
      <c r="UIQ847" s="257"/>
      <c r="UIR847" s="257"/>
      <c r="UIS847" s="257"/>
      <c r="UIT847" s="257"/>
      <c r="UIU847" s="257"/>
      <c r="UIV847" s="257"/>
      <c r="UIW847" s="257"/>
      <c r="UIX847" s="257"/>
      <c r="UIY847" s="257"/>
      <c r="UIZ847" s="257"/>
      <c r="UJA847" s="257"/>
      <c r="UJB847" s="257"/>
      <c r="UJC847" s="257"/>
      <c r="UJD847" s="257"/>
      <c r="UJE847" s="257"/>
      <c r="UJF847" s="257"/>
      <c r="UJG847" s="257"/>
      <c r="UJH847" s="257"/>
      <c r="UJI847" s="257"/>
      <c r="UJJ847" s="257"/>
      <c r="UJK847" s="257"/>
      <c r="UJL847" s="257"/>
      <c r="UJM847" s="257"/>
      <c r="UJN847" s="257"/>
      <c r="UJO847" s="257"/>
      <c r="UJP847" s="257"/>
      <c r="UJQ847" s="257"/>
      <c r="UJR847" s="257"/>
      <c r="UJS847" s="257"/>
      <c r="UJT847" s="257"/>
      <c r="UJU847" s="257"/>
      <c r="UJV847" s="257"/>
      <c r="UJW847" s="257"/>
      <c r="UJX847" s="257"/>
      <c r="UJY847" s="257"/>
      <c r="UJZ847" s="257"/>
      <c r="UKA847" s="257"/>
      <c r="UKB847" s="257"/>
      <c r="UKC847" s="257"/>
      <c r="UKD847" s="257"/>
      <c r="UKE847" s="257"/>
      <c r="UKF847" s="257"/>
      <c r="UKG847" s="257"/>
      <c r="UKH847" s="257"/>
      <c r="UKI847" s="257"/>
      <c r="UKJ847" s="257"/>
      <c r="UKK847" s="257"/>
      <c r="UKL847" s="257"/>
      <c r="UKM847" s="257"/>
      <c r="UKN847" s="257"/>
      <c r="UKO847" s="257"/>
      <c r="UKP847" s="257"/>
      <c r="UKQ847" s="257"/>
      <c r="UKR847" s="257"/>
      <c r="UKS847" s="257"/>
      <c r="UKT847" s="257"/>
      <c r="UKU847" s="257"/>
      <c r="UKV847" s="257"/>
      <c r="UKW847" s="257"/>
      <c r="UKX847" s="257"/>
      <c r="UKY847" s="257"/>
      <c r="UKZ847" s="257"/>
      <c r="ULA847" s="257"/>
      <c r="ULB847" s="257"/>
      <c r="ULC847" s="257"/>
      <c r="ULD847" s="257"/>
      <c r="ULE847" s="257"/>
      <c r="ULF847" s="257"/>
      <c r="ULG847" s="257"/>
      <c r="ULH847" s="257"/>
      <c r="ULI847" s="257"/>
      <c r="ULJ847" s="257"/>
      <c r="ULK847" s="257"/>
      <c r="ULL847" s="257"/>
      <c r="ULM847" s="257"/>
      <c r="ULN847" s="257"/>
      <c r="ULO847" s="257"/>
      <c r="ULP847" s="257"/>
      <c r="ULQ847" s="257"/>
      <c r="ULR847" s="257"/>
      <c r="ULS847" s="257"/>
      <c r="ULT847" s="257"/>
      <c r="ULU847" s="257"/>
      <c r="ULV847" s="257"/>
      <c r="ULW847" s="257"/>
      <c r="ULX847" s="257"/>
      <c r="ULY847" s="257"/>
      <c r="ULZ847" s="257"/>
      <c r="UMA847" s="257"/>
      <c r="UMB847" s="257"/>
      <c r="UMC847" s="257"/>
      <c r="UMD847" s="257"/>
      <c r="UME847" s="257"/>
      <c r="UMF847" s="257"/>
      <c r="UMG847" s="257"/>
      <c r="UMH847" s="257"/>
      <c r="UMI847" s="257"/>
      <c r="UMJ847" s="257"/>
      <c r="UMK847" s="257"/>
      <c r="UML847" s="257"/>
      <c r="UMM847" s="257"/>
      <c r="UMN847" s="257"/>
      <c r="UMO847" s="257"/>
      <c r="UMP847" s="257"/>
      <c r="UMQ847" s="257"/>
      <c r="UMR847" s="257"/>
      <c r="UMS847" s="257"/>
      <c r="UMT847" s="257"/>
      <c r="UMU847" s="257"/>
      <c r="UMV847" s="257"/>
      <c r="UMW847" s="257"/>
      <c r="UMX847" s="257"/>
      <c r="UMY847" s="257"/>
      <c r="UMZ847" s="257"/>
      <c r="UNA847" s="257"/>
      <c r="UNB847" s="257"/>
      <c r="UNC847" s="257"/>
      <c r="UND847" s="257"/>
      <c r="UNE847" s="257"/>
      <c r="UNF847" s="257"/>
      <c r="UNG847" s="257"/>
      <c r="UNH847" s="257"/>
      <c r="UNI847" s="257"/>
      <c r="UNJ847" s="257"/>
      <c r="UNK847" s="257"/>
      <c r="UNL847" s="257"/>
      <c r="UNM847" s="257"/>
      <c r="UNN847" s="257"/>
      <c r="UNO847" s="257"/>
      <c r="UNP847" s="257"/>
      <c r="UNQ847" s="257"/>
      <c r="UNR847" s="257"/>
      <c r="UNS847" s="257"/>
      <c r="UNT847" s="257"/>
      <c r="UNU847" s="257"/>
      <c r="UNV847" s="257"/>
      <c r="UNW847" s="257"/>
      <c r="UNX847" s="257"/>
      <c r="UNY847" s="257"/>
      <c r="UNZ847" s="257"/>
      <c r="UOA847" s="257"/>
      <c r="UOB847" s="257"/>
      <c r="UOC847" s="257"/>
      <c r="UOD847" s="257"/>
      <c r="UOE847" s="257"/>
      <c r="UOF847" s="257"/>
      <c r="UOG847" s="257"/>
      <c r="UOH847" s="257"/>
      <c r="UOI847" s="257"/>
      <c r="UOJ847" s="257"/>
      <c r="UOK847" s="257"/>
      <c r="UOL847" s="257"/>
      <c r="UOM847" s="257"/>
      <c r="UON847" s="257"/>
      <c r="UOO847" s="257"/>
      <c r="UOP847" s="257"/>
      <c r="UOQ847" s="257"/>
      <c r="UOR847" s="257"/>
      <c r="UOS847" s="257"/>
      <c r="UOT847" s="257"/>
      <c r="UOU847" s="257"/>
      <c r="UOV847" s="257"/>
      <c r="UOW847" s="257"/>
      <c r="UOX847" s="257"/>
      <c r="UOY847" s="257"/>
      <c r="UOZ847" s="257"/>
      <c r="UPA847" s="257"/>
      <c r="UPB847" s="257"/>
      <c r="UPC847" s="257"/>
      <c r="UPD847" s="257"/>
      <c r="UPE847" s="257"/>
      <c r="UPF847" s="257"/>
      <c r="UPG847" s="257"/>
      <c r="UPH847" s="257"/>
      <c r="UPI847" s="257"/>
      <c r="UPJ847" s="257"/>
      <c r="UPK847" s="257"/>
      <c r="UPL847" s="257"/>
      <c r="UPM847" s="257"/>
      <c r="UPN847" s="257"/>
      <c r="UPO847" s="257"/>
      <c r="UPP847" s="257"/>
      <c r="UPQ847" s="257"/>
      <c r="UPR847" s="257"/>
      <c r="UPS847" s="257"/>
      <c r="UPT847" s="257"/>
      <c r="UPU847" s="257"/>
      <c r="UPV847" s="257"/>
      <c r="UPW847" s="257"/>
      <c r="UPX847" s="257"/>
      <c r="UPY847" s="257"/>
      <c r="UPZ847" s="257"/>
      <c r="UQA847" s="257"/>
      <c r="UQB847" s="257"/>
      <c r="UQC847" s="257"/>
      <c r="UQD847" s="257"/>
      <c r="UQE847" s="257"/>
      <c r="UQF847" s="257"/>
      <c r="UQG847" s="257"/>
      <c r="UQH847" s="257"/>
      <c r="UQI847" s="257"/>
      <c r="UQJ847" s="257"/>
      <c r="UQK847" s="257"/>
      <c r="UQL847" s="257"/>
      <c r="UQM847" s="257"/>
      <c r="UQN847" s="257"/>
      <c r="UQO847" s="257"/>
      <c r="UQP847" s="257"/>
      <c r="UQQ847" s="257"/>
      <c r="UQR847" s="257"/>
      <c r="UQS847" s="257"/>
      <c r="UQT847" s="257"/>
      <c r="UQU847" s="257"/>
      <c r="UQV847" s="257"/>
      <c r="UQW847" s="257"/>
      <c r="UQX847" s="257"/>
      <c r="UQY847" s="257"/>
      <c r="UQZ847" s="257"/>
      <c r="URA847" s="257"/>
      <c r="URB847" s="257"/>
      <c r="URC847" s="257"/>
      <c r="URD847" s="257"/>
      <c r="URE847" s="257"/>
      <c r="URF847" s="257"/>
      <c r="URG847" s="257"/>
      <c r="URH847" s="257"/>
      <c r="URI847" s="257"/>
      <c r="URJ847" s="257"/>
      <c r="URK847" s="257"/>
      <c r="URL847" s="257"/>
      <c r="URM847" s="257"/>
      <c r="URN847" s="257"/>
      <c r="URO847" s="257"/>
      <c r="URP847" s="257"/>
      <c r="URQ847" s="257"/>
      <c r="URR847" s="257"/>
      <c r="URS847" s="257"/>
      <c r="URT847" s="257"/>
      <c r="URU847" s="257"/>
      <c r="URV847" s="257"/>
      <c r="URW847" s="257"/>
      <c r="URX847" s="257"/>
      <c r="URY847" s="257"/>
      <c r="URZ847" s="257"/>
      <c r="USA847" s="257"/>
      <c r="USB847" s="257"/>
      <c r="USC847" s="257"/>
      <c r="USD847" s="257"/>
      <c r="USE847" s="257"/>
      <c r="USF847" s="257"/>
      <c r="USG847" s="257"/>
      <c r="USH847" s="257"/>
      <c r="USI847" s="257"/>
      <c r="USJ847" s="257"/>
      <c r="USK847" s="257"/>
      <c r="USL847" s="257"/>
      <c r="USM847" s="257"/>
      <c r="USN847" s="257"/>
      <c r="USO847" s="257"/>
      <c r="USP847" s="257"/>
      <c r="USQ847" s="257"/>
      <c r="USR847" s="257"/>
      <c r="USS847" s="257"/>
      <c r="UST847" s="257"/>
      <c r="USU847" s="257"/>
      <c r="USV847" s="257"/>
      <c r="USW847" s="257"/>
      <c r="USX847" s="257"/>
      <c r="USY847" s="257"/>
      <c r="USZ847" s="257"/>
      <c r="UTA847" s="257"/>
      <c r="UTB847" s="257"/>
      <c r="UTC847" s="257"/>
      <c r="UTD847" s="257"/>
      <c r="UTE847" s="257"/>
      <c r="UTF847" s="257"/>
      <c r="UTG847" s="257"/>
      <c r="UTH847" s="257"/>
      <c r="UTI847" s="257"/>
      <c r="UTJ847" s="257"/>
      <c r="UTK847" s="257"/>
      <c r="UTL847" s="257"/>
      <c r="UTM847" s="257"/>
      <c r="UTN847" s="257"/>
      <c r="UTO847" s="257"/>
      <c r="UTP847" s="257"/>
      <c r="UTQ847" s="257"/>
      <c r="UTR847" s="257"/>
      <c r="UTS847" s="257"/>
      <c r="UTT847" s="257"/>
      <c r="UTU847" s="257"/>
      <c r="UTV847" s="257"/>
      <c r="UTW847" s="257"/>
      <c r="UTX847" s="257"/>
      <c r="UTY847" s="257"/>
      <c r="UTZ847" s="257"/>
      <c r="UUA847" s="257"/>
      <c r="UUB847" s="257"/>
      <c r="UUC847" s="257"/>
      <c r="UUD847" s="257"/>
      <c r="UUE847" s="257"/>
      <c r="UUF847" s="257"/>
      <c r="UUG847" s="257"/>
      <c r="UUH847" s="257"/>
      <c r="UUI847" s="257"/>
      <c r="UUJ847" s="257"/>
      <c r="UUK847" s="257"/>
      <c r="UUL847" s="257"/>
      <c r="UUM847" s="257"/>
      <c r="UUN847" s="257"/>
      <c r="UUO847" s="257"/>
      <c r="UUP847" s="257"/>
      <c r="UUQ847" s="257"/>
      <c r="UUR847" s="257"/>
      <c r="UUS847" s="257"/>
      <c r="UUT847" s="257"/>
      <c r="UUU847" s="257"/>
      <c r="UUV847" s="257"/>
      <c r="UUW847" s="257"/>
      <c r="UUX847" s="257"/>
      <c r="UUY847" s="257"/>
      <c r="UUZ847" s="257"/>
      <c r="UVA847" s="257"/>
      <c r="UVB847" s="257"/>
      <c r="UVC847" s="257"/>
      <c r="UVD847" s="257"/>
      <c r="UVE847" s="257"/>
      <c r="UVF847" s="257"/>
      <c r="UVG847" s="257"/>
      <c r="UVH847" s="257"/>
      <c r="UVI847" s="257"/>
      <c r="UVJ847" s="257"/>
      <c r="UVK847" s="257"/>
      <c r="UVL847" s="257"/>
      <c r="UVM847" s="257"/>
      <c r="UVN847" s="257"/>
      <c r="UVO847" s="257"/>
      <c r="UVP847" s="257"/>
      <c r="UVQ847" s="257"/>
      <c r="UVR847" s="257"/>
      <c r="UVS847" s="257"/>
      <c r="UVT847" s="257"/>
      <c r="UVU847" s="257"/>
      <c r="UVV847" s="257"/>
      <c r="UVW847" s="257"/>
      <c r="UVX847" s="257"/>
      <c r="UVY847" s="257"/>
      <c r="UVZ847" s="257"/>
      <c r="UWA847" s="257"/>
      <c r="UWB847" s="257"/>
      <c r="UWC847" s="257"/>
      <c r="UWD847" s="257"/>
      <c r="UWE847" s="257"/>
      <c r="UWF847" s="257"/>
      <c r="UWG847" s="257"/>
      <c r="UWH847" s="257"/>
      <c r="UWI847" s="257"/>
      <c r="UWJ847" s="257"/>
      <c r="UWK847" s="257"/>
      <c r="UWL847" s="257"/>
      <c r="UWM847" s="257"/>
      <c r="UWN847" s="257"/>
      <c r="UWO847" s="257"/>
      <c r="UWP847" s="257"/>
      <c r="UWQ847" s="257"/>
      <c r="UWR847" s="257"/>
      <c r="UWS847" s="257"/>
      <c r="UWT847" s="257"/>
      <c r="UWU847" s="257"/>
      <c r="UWV847" s="257"/>
      <c r="UWW847" s="257"/>
      <c r="UWX847" s="257"/>
      <c r="UWY847" s="257"/>
      <c r="UWZ847" s="257"/>
      <c r="UXA847" s="257"/>
      <c r="UXB847" s="257"/>
      <c r="UXC847" s="257"/>
      <c r="UXD847" s="257"/>
      <c r="UXE847" s="257"/>
      <c r="UXF847" s="257"/>
      <c r="UXG847" s="257"/>
      <c r="UXH847" s="257"/>
      <c r="UXI847" s="257"/>
      <c r="UXJ847" s="257"/>
      <c r="UXK847" s="257"/>
      <c r="UXL847" s="257"/>
      <c r="UXM847" s="257"/>
      <c r="UXN847" s="257"/>
      <c r="UXO847" s="257"/>
      <c r="UXP847" s="257"/>
      <c r="UXQ847" s="257"/>
      <c r="UXR847" s="257"/>
      <c r="UXS847" s="257"/>
      <c r="UXT847" s="257"/>
      <c r="UXU847" s="257"/>
      <c r="UXV847" s="257"/>
      <c r="UXW847" s="257"/>
      <c r="UXX847" s="257"/>
      <c r="UXY847" s="257"/>
      <c r="UXZ847" s="257"/>
      <c r="UYA847" s="257"/>
      <c r="UYB847" s="257"/>
      <c r="UYC847" s="257"/>
      <c r="UYD847" s="257"/>
      <c r="UYE847" s="257"/>
      <c r="UYF847" s="257"/>
      <c r="UYG847" s="257"/>
      <c r="UYH847" s="257"/>
      <c r="UYI847" s="257"/>
      <c r="UYJ847" s="257"/>
      <c r="UYK847" s="257"/>
      <c r="UYL847" s="257"/>
      <c r="UYM847" s="257"/>
      <c r="UYN847" s="257"/>
      <c r="UYO847" s="257"/>
      <c r="UYP847" s="257"/>
      <c r="UYQ847" s="257"/>
      <c r="UYR847" s="257"/>
      <c r="UYS847" s="257"/>
      <c r="UYT847" s="257"/>
      <c r="UYU847" s="257"/>
      <c r="UYV847" s="257"/>
      <c r="UYW847" s="257"/>
      <c r="UYX847" s="257"/>
      <c r="UYY847" s="257"/>
      <c r="UYZ847" s="257"/>
      <c r="UZA847" s="257"/>
      <c r="UZB847" s="257"/>
      <c r="UZC847" s="257"/>
      <c r="UZD847" s="257"/>
      <c r="UZE847" s="257"/>
      <c r="UZF847" s="257"/>
      <c r="UZG847" s="257"/>
      <c r="UZH847" s="257"/>
      <c r="UZI847" s="257"/>
      <c r="UZJ847" s="257"/>
      <c r="UZK847" s="257"/>
      <c r="UZL847" s="257"/>
      <c r="UZM847" s="257"/>
      <c r="UZN847" s="257"/>
      <c r="UZO847" s="257"/>
      <c r="UZP847" s="257"/>
      <c r="UZQ847" s="257"/>
      <c r="UZR847" s="257"/>
      <c r="UZS847" s="257"/>
      <c r="UZT847" s="257"/>
      <c r="UZU847" s="257"/>
      <c r="UZV847" s="257"/>
      <c r="UZW847" s="257"/>
      <c r="UZX847" s="257"/>
      <c r="UZY847" s="257"/>
      <c r="UZZ847" s="257"/>
      <c r="VAA847" s="257"/>
      <c r="VAB847" s="257"/>
      <c r="VAC847" s="257"/>
      <c r="VAD847" s="257"/>
      <c r="VAE847" s="257"/>
      <c r="VAF847" s="257"/>
      <c r="VAG847" s="257"/>
      <c r="VAH847" s="257"/>
      <c r="VAI847" s="257"/>
      <c r="VAJ847" s="257"/>
      <c r="VAK847" s="257"/>
      <c r="VAL847" s="257"/>
      <c r="VAM847" s="257"/>
      <c r="VAN847" s="257"/>
      <c r="VAO847" s="257"/>
      <c r="VAP847" s="257"/>
      <c r="VAQ847" s="257"/>
      <c r="VAR847" s="257"/>
      <c r="VAS847" s="257"/>
      <c r="VAT847" s="257"/>
      <c r="VAU847" s="257"/>
      <c r="VAV847" s="257"/>
      <c r="VAW847" s="257"/>
      <c r="VAX847" s="257"/>
      <c r="VAY847" s="257"/>
      <c r="VAZ847" s="257"/>
      <c r="VBA847" s="257"/>
      <c r="VBB847" s="257"/>
      <c r="VBC847" s="257"/>
      <c r="VBD847" s="257"/>
      <c r="VBE847" s="257"/>
      <c r="VBF847" s="257"/>
      <c r="VBG847" s="257"/>
      <c r="VBH847" s="257"/>
      <c r="VBI847" s="257"/>
      <c r="VBJ847" s="257"/>
      <c r="VBK847" s="257"/>
      <c r="VBL847" s="257"/>
      <c r="VBM847" s="257"/>
      <c r="VBN847" s="257"/>
      <c r="VBO847" s="257"/>
      <c r="VBP847" s="257"/>
      <c r="VBQ847" s="257"/>
      <c r="VBR847" s="257"/>
      <c r="VBS847" s="257"/>
      <c r="VBT847" s="257"/>
      <c r="VBU847" s="257"/>
      <c r="VBV847" s="257"/>
      <c r="VBW847" s="257"/>
      <c r="VBX847" s="257"/>
      <c r="VBY847" s="257"/>
      <c r="VBZ847" s="257"/>
      <c r="VCA847" s="257"/>
      <c r="VCB847" s="257"/>
      <c r="VCC847" s="257"/>
      <c r="VCD847" s="257"/>
      <c r="VCE847" s="257"/>
      <c r="VCF847" s="257"/>
      <c r="VCG847" s="257"/>
      <c r="VCH847" s="257"/>
      <c r="VCI847" s="257"/>
      <c r="VCJ847" s="257"/>
      <c r="VCK847" s="257"/>
      <c r="VCL847" s="257"/>
      <c r="VCM847" s="257"/>
      <c r="VCN847" s="257"/>
      <c r="VCO847" s="257"/>
      <c r="VCP847" s="257"/>
      <c r="VCQ847" s="257"/>
      <c r="VCR847" s="257"/>
      <c r="VCS847" s="257"/>
      <c r="VCT847" s="257"/>
      <c r="VCU847" s="257"/>
      <c r="VCV847" s="257"/>
      <c r="VCW847" s="257"/>
      <c r="VCX847" s="257"/>
      <c r="VCY847" s="257"/>
      <c r="VCZ847" s="257"/>
      <c r="VDA847" s="257"/>
      <c r="VDB847" s="257"/>
      <c r="VDC847" s="257"/>
      <c r="VDD847" s="257"/>
      <c r="VDE847" s="257"/>
      <c r="VDF847" s="257"/>
      <c r="VDG847" s="257"/>
      <c r="VDH847" s="257"/>
      <c r="VDI847" s="257"/>
      <c r="VDJ847" s="257"/>
      <c r="VDK847" s="257"/>
      <c r="VDL847" s="257"/>
      <c r="VDM847" s="257"/>
      <c r="VDN847" s="257"/>
      <c r="VDO847" s="257"/>
      <c r="VDP847" s="257"/>
      <c r="VDQ847" s="257"/>
      <c r="VDR847" s="257"/>
      <c r="VDS847" s="257"/>
      <c r="VDT847" s="257"/>
      <c r="VDU847" s="257"/>
      <c r="VDV847" s="257"/>
      <c r="VDW847" s="257"/>
      <c r="VDX847" s="257"/>
      <c r="VDY847" s="257"/>
      <c r="VDZ847" s="257"/>
      <c r="VEA847" s="257"/>
      <c r="VEB847" s="257"/>
      <c r="VEC847" s="257"/>
      <c r="VED847" s="257"/>
      <c r="VEE847" s="257"/>
      <c r="VEF847" s="257"/>
      <c r="VEG847" s="257"/>
      <c r="VEH847" s="257"/>
      <c r="VEI847" s="257"/>
      <c r="VEJ847" s="257"/>
      <c r="VEK847" s="257"/>
      <c r="VEL847" s="257"/>
      <c r="VEM847" s="257"/>
      <c r="VEN847" s="257"/>
      <c r="VEO847" s="257"/>
      <c r="VEP847" s="257"/>
      <c r="VEQ847" s="257"/>
      <c r="VER847" s="257"/>
      <c r="VES847" s="257"/>
      <c r="VET847" s="257"/>
      <c r="VEU847" s="257"/>
      <c r="VEV847" s="257"/>
      <c r="VEW847" s="257"/>
      <c r="VEX847" s="257"/>
      <c r="VEY847" s="257"/>
      <c r="VEZ847" s="257"/>
      <c r="VFA847" s="257"/>
      <c r="VFB847" s="257"/>
      <c r="VFC847" s="257"/>
      <c r="VFD847" s="257"/>
      <c r="VFE847" s="257"/>
      <c r="VFF847" s="257"/>
      <c r="VFG847" s="257"/>
      <c r="VFH847" s="257"/>
      <c r="VFI847" s="257"/>
      <c r="VFJ847" s="257"/>
      <c r="VFK847" s="257"/>
      <c r="VFL847" s="257"/>
      <c r="VFM847" s="257"/>
      <c r="VFN847" s="257"/>
      <c r="VFO847" s="257"/>
      <c r="VFP847" s="257"/>
      <c r="VFQ847" s="257"/>
      <c r="VFR847" s="257"/>
      <c r="VFS847" s="257"/>
      <c r="VFT847" s="257"/>
      <c r="VFU847" s="257"/>
      <c r="VFV847" s="257"/>
      <c r="VFW847" s="257"/>
      <c r="VFX847" s="257"/>
      <c r="VFY847" s="257"/>
      <c r="VFZ847" s="257"/>
      <c r="VGA847" s="257"/>
      <c r="VGB847" s="257"/>
      <c r="VGC847" s="257"/>
      <c r="VGD847" s="257"/>
      <c r="VGE847" s="257"/>
      <c r="VGF847" s="257"/>
      <c r="VGG847" s="257"/>
      <c r="VGH847" s="257"/>
      <c r="VGI847" s="257"/>
      <c r="VGJ847" s="257"/>
      <c r="VGK847" s="257"/>
      <c r="VGL847" s="257"/>
      <c r="VGM847" s="257"/>
      <c r="VGN847" s="257"/>
      <c r="VGO847" s="257"/>
      <c r="VGP847" s="257"/>
      <c r="VGQ847" s="257"/>
      <c r="VGR847" s="257"/>
      <c r="VGS847" s="257"/>
      <c r="VGT847" s="257"/>
      <c r="VGU847" s="257"/>
      <c r="VGV847" s="257"/>
      <c r="VGW847" s="257"/>
      <c r="VGX847" s="257"/>
      <c r="VGY847" s="257"/>
      <c r="VGZ847" s="257"/>
      <c r="VHA847" s="257"/>
      <c r="VHB847" s="257"/>
      <c r="VHC847" s="257"/>
      <c r="VHD847" s="257"/>
      <c r="VHE847" s="257"/>
      <c r="VHF847" s="257"/>
      <c r="VHG847" s="257"/>
      <c r="VHH847" s="257"/>
      <c r="VHI847" s="257"/>
      <c r="VHJ847" s="257"/>
      <c r="VHK847" s="257"/>
      <c r="VHL847" s="257"/>
      <c r="VHM847" s="257"/>
      <c r="VHN847" s="257"/>
      <c r="VHO847" s="257"/>
      <c r="VHP847" s="257"/>
      <c r="VHQ847" s="257"/>
      <c r="VHR847" s="257"/>
      <c r="VHS847" s="257"/>
      <c r="VHT847" s="257"/>
      <c r="VHU847" s="257"/>
      <c r="VHV847" s="257"/>
      <c r="VHW847" s="257"/>
      <c r="VHX847" s="257"/>
      <c r="VHY847" s="257"/>
      <c r="VHZ847" s="257"/>
      <c r="VIA847" s="257"/>
      <c r="VIB847" s="257"/>
      <c r="VIC847" s="257"/>
      <c r="VID847" s="257"/>
      <c r="VIE847" s="257"/>
      <c r="VIF847" s="257"/>
      <c r="VIG847" s="257"/>
      <c r="VIH847" s="257"/>
      <c r="VII847" s="257"/>
      <c r="VIJ847" s="257"/>
      <c r="VIK847" s="257"/>
      <c r="VIL847" s="257"/>
      <c r="VIM847" s="257"/>
      <c r="VIN847" s="257"/>
      <c r="VIO847" s="257"/>
      <c r="VIP847" s="257"/>
      <c r="VIQ847" s="257"/>
      <c r="VIR847" s="257"/>
      <c r="VIS847" s="257"/>
      <c r="VIT847" s="257"/>
      <c r="VIU847" s="257"/>
      <c r="VIV847" s="257"/>
      <c r="VIW847" s="257"/>
      <c r="VIX847" s="257"/>
      <c r="VIY847" s="257"/>
      <c r="VIZ847" s="257"/>
      <c r="VJA847" s="257"/>
      <c r="VJB847" s="257"/>
      <c r="VJC847" s="257"/>
      <c r="VJD847" s="257"/>
      <c r="VJE847" s="257"/>
      <c r="VJF847" s="257"/>
      <c r="VJG847" s="257"/>
      <c r="VJH847" s="257"/>
      <c r="VJI847" s="257"/>
      <c r="VJJ847" s="257"/>
      <c r="VJK847" s="257"/>
      <c r="VJL847" s="257"/>
      <c r="VJM847" s="257"/>
      <c r="VJN847" s="257"/>
      <c r="VJO847" s="257"/>
      <c r="VJP847" s="257"/>
      <c r="VJQ847" s="257"/>
      <c r="VJR847" s="257"/>
      <c r="VJS847" s="257"/>
      <c r="VJT847" s="257"/>
      <c r="VJU847" s="257"/>
      <c r="VJV847" s="257"/>
      <c r="VJW847" s="257"/>
      <c r="VJX847" s="257"/>
      <c r="VJY847" s="257"/>
      <c r="VJZ847" s="257"/>
      <c r="VKA847" s="257"/>
      <c r="VKB847" s="257"/>
      <c r="VKC847" s="257"/>
      <c r="VKD847" s="257"/>
      <c r="VKE847" s="257"/>
      <c r="VKF847" s="257"/>
      <c r="VKG847" s="257"/>
      <c r="VKH847" s="257"/>
      <c r="VKI847" s="257"/>
      <c r="VKJ847" s="257"/>
      <c r="VKK847" s="257"/>
      <c r="VKL847" s="257"/>
      <c r="VKM847" s="257"/>
      <c r="VKN847" s="257"/>
      <c r="VKO847" s="257"/>
      <c r="VKP847" s="257"/>
      <c r="VKQ847" s="257"/>
      <c r="VKR847" s="257"/>
      <c r="VKS847" s="257"/>
      <c r="VKT847" s="257"/>
      <c r="VKU847" s="257"/>
      <c r="VKV847" s="257"/>
      <c r="VKW847" s="257"/>
      <c r="VKX847" s="257"/>
      <c r="VKY847" s="257"/>
      <c r="VKZ847" s="257"/>
      <c r="VLA847" s="257"/>
      <c r="VLB847" s="257"/>
      <c r="VLC847" s="257"/>
      <c r="VLD847" s="257"/>
      <c r="VLE847" s="257"/>
      <c r="VLF847" s="257"/>
      <c r="VLG847" s="257"/>
      <c r="VLH847" s="257"/>
      <c r="VLI847" s="257"/>
      <c r="VLJ847" s="257"/>
      <c r="VLK847" s="257"/>
      <c r="VLL847" s="257"/>
      <c r="VLM847" s="257"/>
      <c r="VLN847" s="257"/>
      <c r="VLO847" s="257"/>
      <c r="VLP847" s="257"/>
      <c r="VLQ847" s="257"/>
      <c r="VLR847" s="257"/>
      <c r="VLS847" s="257"/>
      <c r="VLT847" s="257"/>
      <c r="VLU847" s="257"/>
      <c r="VLV847" s="257"/>
      <c r="VLW847" s="257"/>
      <c r="VLX847" s="257"/>
      <c r="VLY847" s="257"/>
      <c r="VLZ847" s="257"/>
      <c r="VMA847" s="257"/>
      <c r="VMB847" s="257"/>
      <c r="VMC847" s="257"/>
      <c r="VMD847" s="257"/>
      <c r="VME847" s="257"/>
      <c r="VMF847" s="257"/>
      <c r="VMG847" s="257"/>
      <c r="VMH847" s="257"/>
      <c r="VMI847" s="257"/>
      <c r="VMJ847" s="257"/>
      <c r="VMK847" s="257"/>
      <c r="VML847" s="257"/>
      <c r="VMM847" s="257"/>
      <c r="VMN847" s="257"/>
      <c r="VMO847" s="257"/>
      <c r="VMP847" s="257"/>
      <c r="VMQ847" s="257"/>
      <c r="VMR847" s="257"/>
      <c r="VMS847" s="257"/>
      <c r="VMT847" s="257"/>
      <c r="VMU847" s="257"/>
      <c r="VMV847" s="257"/>
      <c r="VMW847" s="257"/>
      <c r="VMX847" s="257"/>
      <c r="VMY847" s="257"/>
      <c r="VMZ847" s="257"/>
      <c r="VNA847" s="257"/>
      <c r="VNB847" s="257"/>
      <c r="VNC847" s="257"/>
      <c r="VND847" s="257"/>
      <c r="VNE847" s="257"/>
      <c r="VNF847" s="257"/>
      <c r="VNG847" s="257"/>
      <c r="VNH847" s="257"/>
      <c r="VNI847" s="257"/>
      <c r="VNJ847" s="257"/>
      <c r="VNK847" s="257"/>
      <c r="VNL847" s="257"/>
      <c r="VNM847" s="257"/>
      <c r="VNN847" s="257"/>
      <c r="VNO847" s="257"/>
      <c r="VNP847" s="257"/>
      <c r="VNQ847" s="257"/>
      <c r="VNR847" s="257"/>
      <c r="VNS847" s="257"/>
      <c r="VNT847" s="257"/>
      <c r="VNU847" s="257"/>
      <c r="VNV847" s="257"/>
      <c r="VNW847" s="257"/>
      <c r="VNX847" s="257"/>
      <c r="VNY847" s="257"/>
      <c r="VNZ847" s="257"/>
      <c r="VOA847" s="257"/>
      <c r="VOB847" s="257"/>
      <c r="VOC847" s="257"/>
      <c r="VOD847" s="257"/>
      <c r="VOE847" s="257"/>
      <c r="VOF847" s="257"/>
      <c r="VOG847" s="257"/>
      <c r="VOH847" s="257"/>
      <c r="VOI847" s="257"/>
      <c r="VOJ847" s="257"/>
      <c r="VOK847" s="257"/>
      <c r="VOL847" s="257"/>
      <c r="VOM847" s="257"/>
      <c r="VON847" s="257"/>
      <c r="VOO847" s="257"/>
      <c r="VOP847" s="257"/>
      <c r="VOQ847" s="257"/>
      <c r="VOR847" s="257"/>
      <c r="VOS847" s="257"/>
      <c r="VOT847" s="257"/>
      <c r="VOU847" s="257"/>
      <c r="VOV847" s="257"/>
      <c r="VOW847" s="257"/>
      <c r="VOX847" s="257"/>
      <c r="VOY847" s="257"/>
      <c r="VOZ847" s="257"/>
      <c r="VPA847" s="257"/>
      <c r="VPB847" s="257"/>
      <c r="VPC847" s="257"/>
      <c r="VPD847" s="257"/>
      <c r="VPE847" s="257"/>
      <c r="VPF847" s="257"/>
      <c r="VPG847" s="257"/>
      <c r="VPH847" s="257"/>
      <c r="VPI847" s="257"/>
      <c r="VPJ847" s="257"/>
      <c r="VPK847" s="257"/>
      <c r="VPL847" s="257"/>
      <c r="VPM847" s="257"/>
      <c r="VPN847" s="257"/>
      <c r="VPO847" s="257"/>
      <c r="VPP847" s="257"/>
      <c r="VPQ847" s="257"/>
      <c r="VPR847" s="257"/>
      <c r="VPS847" s="257"/>
      <c r="VPT847" s="257"/>
      <c r="VPU847" s="257"/>
      <c r="VPV847" s="257"/>
      <c r="VPW847" s="257"/>
      <c r="VPX847" s="257"/>
      <c r="VPY847" s="257"/>
      <c r="VPZ847" s="257"/>
      <c r="VQA847" s="257"/>
      <c r="VQB847" s="257"/>
      <c r="VQC847" s="257"/>
      <c r="VQD847" s="257"/>
      <c r="VQE847" s="257"/>
      <c r="VQF847" s="257"/>
      <c r="VQG847" s="257"/>
      <c r="VQH847" s="257"/>
      <c r="VQI847" s="257"/>
      <c r="VQJ847" s="257"/>
      <c r="VQK847" s="257"/>
      <c r="VQL847" s="257"/>
      <c r="VQM847" s="257"/>
      <c r="VQN847" s="257"/>
      <c r="VQO847" s="257"/>
      <c r="VQP847" s="257"/>
      <c r="VQQ847" s="257"/>
      <c r="VQR847" s="257"/>
      <c r="VQS847" s="257"/>
      <c r="VQT847" s="257"/>
      <c r="VQU847" s="257"/>
      <c r="VQV847" s="257"/>
      <c r="VQW847" s="257"/>
      <c r="VQX847" s="257"/>
      <c r="VQY847" s="257"/>
      <c r="VQZ847" s="257"/>
      <c r="VRA847" s="257"/>
      <c r="VRB847" s="257"/>
      <c r="VRC847" s="257"/>
      <c r="VRD847" s="257"/>
      <c r="VRE847" s="257"/>
      <c r="VRF847" s="257"/>
      <c r="VRG847" s="257"/>
      <c r="VRH847" s="257"/>
      <c r="VRI847" s="257"/>
      <c r="VRJ847" s="257"/>
      <c r="VRK847" s="257"/>
      <c r="VRL847" s="257"/>
      <c r="VRM847" s="257"/>
      <c r="VRN847" s="257"/>
      <c r="VRO847" s="257"/>
      <c r="VRP847" s="257"/>
      <c r="VRQ847" s="257"/>
      <c r="VRR847" s="257"/>
      <c r="VRS847" s="257"/>
      <c r="VRT847" s="257"/>
      <c r="VRU847" s="257"/>
      <c r="VRV847" s="257"/>
      <c r="VRW847" s="257"/>
      <c r="VRX847" s="257"/>
      <c r="VRY847" s="257"/>
      <c r="VRZ847" s="257"/>
      <c r="VSA847" s="257"/>
      <c r="VSB847" s="257"/>
      <c r="VSC847" s="257"/>
      <c r="VSD847" s="257"/>
      <c r="VSE847" s="257"/>
      <c r="VSF847" s="257"/>
      <c r="VSG847" s="257"/>
      <c r="VSH847" s="257"/>
      <c r="VSI847" s="257"/>
      <c r="VSJ847" s="257"/>
      <c r="VSK847" s="257"/>
      <c r="VSL847" s="257"/>
      <c r="VSM847" s="257"/>
      <c r="VSN847" s="257"/>
      <c r="VSO847" s="257"/>
      <c r="VSP847" s="257"/>
      <c r="VSQ847" s="257"/>
      <c r="VSR847" s="257"/>
      <c r="VSS847" s="257"/>
      <c r="VST847" s="257"/>
      <c r="VSU847" s="257"/>
      <c r="VSV847" s="257"/>
      <c r="VSW847" s="257"/>
      <c r="VSX847" s="257"/>
      <c r="VSY847" s="257"/>
      <c r="VSZ847" s="257"/>
      <c r="VTA847" s="257"/>
      <c r="VTB847" s="257"/>
      <c r="VTC847" s="257"/>
      <c r="VTD847" s="257"/>
      <c r="VTE847" s="257"/>
      <c r="VTF847" s="257"/>
      <c r="VTG847" s="257"/>
      <c r="VTH847" s="257"/>
      <c r="VTI847" s="257"/>
      <c r="VTJ847" s="257"/>
      <c r="VTK847" s="257"/>
      <c r="VTL847" s="257"/>
      <c r="VTM847" s="257"/>
      <c r="VTN847" s="257"/>
      <c r="VTO847" s="257"/>
      <c r="VTP847" s="257"/>
      <c r="VTQ847" s="257"/>
      <c r="VTR847" s="257"/>
      <c r="VTS847" s="257"/>
      <c r="VTT847" s="257"/>
      <c r="VTU847" s="257"/>
      <c r="VTV847" s="257"/>
      <c r="VTW847" s="257"/>
      <c r="VTX847" s="257"/>
      <c r="VTY847" s="257"/>
      <c r="VTZ847" s="257"/>
      <c r="VUA847" s="257"/>
      <c r="VUB847" s="257"/>
      <c r="VUC847" s="257"/>
      <c r="VUD847" s="257"/>
      <c r="VUE847" s="257"/>
      <c r="VUF847" s="257"/>
      <c r="VUG847" s="257"/>
      <c r="VUH847" s="257"/>
      <c r="VUI847" s="257"/>
      <c r="VUJ847" s="257"/>
      <c r="VUK847" s="257"/>
      <c r="VUL847" s="257"/>
      <c r="VUM847" s="257"/>
      <c r="VUN847" s="257"/>
      <c r="VUO847" s="257"/>
      <c r="VUP847" s="257"/>
      <c r="VUQ847" s="257"/>
      <c r="VUR847" s="257"/>
      <c r="VUS847" s="257"/>
      <c r="VUT847" s="257"/>
      <c r="VUU847" s="257"/>
      <c r="VUV847" s="257"/>
      <c r="VUW847" s="257"/>
      <c r="VUX847" s="257"/>
      <c r="VUY847" s="257"/>
      <c r="VUZ847" s="257"/>
      <c r="VVA847" s="257"/>
      <c r="VVB847" s="257"/>
      <c r="VVC847" s="257"/>
      <c r="VVD847" s="257"/>
      <c r="VVE847" s="257"/>
      <c r="VVF847" s="257"/>
      <c r="VVG847" s="257"/>
      <c r="VVH847" s="257"/>
      <c r="VVI847" s="257"/>
      <c r="VVJ847" s="257"/>
      <c r="VVK847" s="257"/>
      <c r="VVL847" s="257"/>
      <c r="VVM847" s="257"/>
      <c r="VVN847" s="257"/>
      <c r="VVO847" s="257"/>
      <c r="VVP847" s="257"/>
      <c r="VVQ847" s="257"/>
      <c r="VVR847" s="257"/>
      <c r="VVS847" s="257"/>
      <c r="VVT847" s="257"/>
      <c r="VVU847" s="257"/>
      <c r="VVV847" s="257"/>
      <c r="VVW847" s="257"/>
      <c r="VVX847" s="257"/>
      <c r="VVY847" s="257"/>
      <c r="VVZ847" s="257"/>
      <c r="VWA847" s="257"/>
      <c r="VWB847" s="257"/>
      <c r="VWC847" s="257"/>
      <c r="VWD847" s="257"/>
      <c r="VWE847" s="257"/>
      <c r="VWF847" s="257"/>
      <c r="VWG847" s="257"/>
      <c r="VWH847" s="257"/>
      <c r="VWI847" s="257"/>
      <c r="VWJ847" s="257"/>
      <c r="VWK847" s="257"/>
      <c r="VWL847" s="257"/>
      <c r="VWM847" s="257"/>
      <c r="VWN847" s="257"/>
      <c r="VWO847" s="257"/>
      <c r="VWP847" s="257"/>
      <c r="VWQ847" s="257"/>
      <c r="VWR847" s="257"/>
      <c r="VWS847" s="257"/>
      <c r="VWT847" s="257"/>
      <c r="VWU847" s="257"/>
      <c r="VWV847" s="257"/>
      <c r="VWW847" s="257"/>
      <c r="VWX847" s="257"/>
      <c r="VWY847" s="257"/>
      <c r="VWZ847" s="257"/>
      <c r="VXA847" s="257"/>
      <c r="VXB847" s="257"/>
      <c r="VXC847" s="257"/>
      <c r="VXD847" s="257"/>
      <c r="VXE847" s="257"/>
      <c r="VXF847" s="257"/>
      <c r="VXG847" s="257"/>
      <c r="VXH847" s="257"/>
      <c r="VXI847" s="257"/>
      <c r="VXJ847" s="257"/>
      <c r="VXK847" s="257"/>
      <c r="VXL847" s="257"/>
      <c r="VXM847" s="257"/>
      <c r="VXN847" s="257"/>
      <c r="VXO847" s="257"/>
      <c r="VXP847" s="257"/>
      <c r="VXQ847" s="257"/>
      <c r="VXR847" s="257"/>
      <c r="VXS847" s="257"/>
      <c r="VXT847" s="257"/>
      <c r="VXU847" s="257"/>
      <c r="VXV847" s="257"/>
      <c r="VXW847" s="257"/>
      <c r="VXX847" s="257"/>
      <c r="VXY847" s="257"/>
      <c r="VXZ847" s="257"/>
      <c r="VYA847" s="257"/>
      <c r="VYB847" s="257"/>
      <c r="VYC847" s="257"/>
      <c r="VYD847" s="257"/>
      <c r="VYE847" s="257"/>
      <c r="VYF847" s="257"/>
      <c r="VYG847" s="257"/>
      <c r="VYH847" s="257"/>
      <c r="VYI847" s="257"/>
      <c r="VYJ847" s="257"/>
      <c r="VYK847" s="257"/>
      <c r="VYL847" s="257"/>
      <c r="VYM847" s="257"/>
      <c r="VYN847" s="257"/>
      <c r="VYO847" s="257"/>
      <c r="VYP847" s="257"/>
      <c r="VYQ847" s="257"/>
      <c r="VYR847" s="257"/>
      <c r="VYS847" s="257"/>
      <c r="VYT847" s="257"/>
      <c r="VYU847" s="257"/>
      <c r="VYV847" s="257"/>
      <c r="VYW847" s="257"/>
      <c r="VYX847" s="257"/>
      <c r="VYY847" s="257"/>
      <c r="VYZ847" s="257"/>
      <c r="VZA847" s="257"/>
      <c r="VZB847" s="257"/>
      <c r="VZC847" s="257"/>
      <c r="VZD847" s="257"/>
      <c r="VZE847" s="257"/>
      <c r="VZF847" s="257"/>
      <c r="VZG847" s="257"/>
      <c r="VZH847" s="257"/>
      <c r="VZI847" s="257"/>
      <c r="VZJ847" s="257"/>
      <c r="VZK847" s="257"/>
      <c r="VZL847" s="257"/>
      <c r="VZM847" s="257"/>
      <c r="VZN847" s="257"/>
      <c r="VZO847" s="257"/>
      <c r="VZP847" s="257"/>
      <c r="VZQ847" s="257"/>
      <c r="VZR847" s="257"/>
      <c r="VZS847" s="257"/>
      <c r="VZT847" s="257"/>
      <c r="VZU847" s="257"/>
      <c r="VZV847" s="257"/>
      <c r="VZW847" s="257"/>
      <c r="VZX847" s="257"/>
      <c r="VZY847" s="257"/>
      <c r="VZZ847" s="257"/>
      <c r="WAA847" s="257"/>
      <c r="WAB847" s="257"/>
      <c r="WAC847" s="257"/>
      <c r="WAD847" s="257"/>
      <c r="WAE847" s="257"/>
      <c r="WAF847" s="257"/>
      <c r="WAG847" s="257"/>
      <c r="WAH847" s="257"/>
      <c r="WAI847" s="257"/>
      <c r="WAJ847" s="257"/>
      <c r="WAK847" s="257"/>
      <c r="WAL847" s="257"/>
      <c r="WAM847" s="257"/>
      <c r="WAN847" s="257"/>
      <c r="WAO847" s="257"/>
      <c r="WAP847" s="257"/>
      <c r="WAQ847" s="257"/>
      <c r="WAR847" s="257"/>
      <c r="WAS847" s="257"/>
      <c r="WAT847" s="257"/>
      <c r="WAU847" s="257"/>
      <c r="WAV847" s="257"/>
      <c r="WAW847" s="257"/>
      <c r="WAX847" s="257"/>
      <c r="WAY847" s="257"/>
      <c r="WAZ847" s="257"/>
      <c r="WBA847" s="257"/>
      <c r="WBB847" s="257"/>
      <c r="WBC847" s="257"/>
      <c r="WBD847" s="257"/>
      <c r="WBE847" s="257"/>
      <c r="WBF847" s="257"/>
      <c r="WBG847" s="257"/>
      <c r="WBH847" s="257"/>
      <c r="WBI847" s="257"/>
      <c r="WBJ847" s="257"/>
      <c r="WBK847" s="257"/>
      <c r="WBL847" s="257"/>
      <c r="WBM847" s="257"/>
      <c r="WBN847" s="257"/>
      <c r="WBO847" s="257"/>
      <c r="WBP847" s="257"/>
      <c r="WBQ847" s="257"/>
      <c r="WBR847" s="257"/>
      <c r="WBS847" s="257"/>
      <c r="WBT847" s="257"/>
      <c r="WBU847" s="257"/>
      <c r="WBV847" s="257"/>
      <c r="WBW847" s="257"/>
      <c r="WBX847" s="257"/>
      <c r="WBY847" s="257"/>
      <c r="WBZ847" s="257"/>
      <c r="WCA847" s="257"/>
      <c r="WCB847" s="257"/>
      <c r="WCC847" s="257"/>
      <c r="WCD847" s="257"/>
      <c r="WCE847" s="257"/>
      <c r="WCF847" s="257"/>
      <c r="WCG847" s="257"/>
      <c r="WCH847" s="257"/>
      <c r="WCI847" s="257"/>
      <c r="WCJ847" s="257"/>
      <c r="WCK847" s="257"/>
      <c r="WCL847" s="257"/>
      <c r="WCM847" s="257"/>
      <c r="WCN847" s="257"/>
      <c r="WCO847" s="257"/>
      <c r="WCP847" s="257"/>
      <c r="WCQ847" s="257"/>
      <c r="WCR847" s="257"/>
      <c r="WCS847" s="257"/>
      <c r="WCT847" s="257"/>
      <c r="WCU847" s="257"/>
      <c r="WCV847" s="257"/>
      <c r="WCW847" s="257"/>
      <c r="WCX847" s="257"/>
      <c r="WCY847" s="257"/>
      <c r="WCZ847" s="257"/>
      <c r="WDA847" s="257"/>
      <c r="WDB847" s="257"/>
      <c r="WDC847" s="257"/>
      <c r="WDD847" s="257"/>
      <c r="WDE847" s="257"/>
      <c r="WDF847" s="257"/>
      <c r="WDG847" s="257"/>
      <c r="WDH847" s="257"/>
      <c r="WDI847" s="257"/>
      <c r="WDJ847" s="257"/>
      <c r="WDK847" s="257"/>
      <c r="WDL847" s="257"/>
      <c r="WDM847" s="257"/>
      <c r="WDN847" s="257"/>
      <c r="WDO847" s="257"/>
      <c r="WDP847" s="257"/>
      <c r="WDQ847" s="257"/>
      <c r="WDR847" s="257"/>
      <c r="WDS847" s="257"/>
      <c r="WDT847" s="257"/>
      <c r="WDU847" s="257"/>
      <c r="WDV847" s="257"/>
      <c r="WDW847" s="257"/>
      <c r="WDX847" s="257"/>
      <c r="WDY847" s="257"/>
      <c r="WDZ847" s="257"/>
      <c r="WEA847" s="257"/>
      <c r="WEB847" s="257"/>
      <c r="WEC847" s="257"/>
      <c r="WED847" s="257"/>
      <c r="WEE847" s="257"/>
      <c r="WEF847" s="257"/>
      <c r="WEG847" s="257"/>
      <c r="WEH847" s="257"/>
      <c r="WEI847" s="257"/>
      <c r="WEJ847" s="257"/>
      <c r="WEK847" s="257"/>
      <c r="WEL847" s="257"/>
      <c r="WEM847" s="257"/>
      <c r="WEN847" s="257"/>
      <c r="WEO847" s="257"/>
      <c r="WEP847" s="257"/>
      <c r="WEQ847" s="257"/>
      <c r="WER847" s="257"/>
      <c r="WES847" s="257"/>
      <c r="WET847" s="257"/>
      <c r="WEU847" s="257"/>
      <c r="WEV847" s="257"/>
      <c r="WEW847" s="257"/>
      <c r="WEX847" s="257"/>
      <c r="WEY847" s="257"/>
      <c r="WEZ847" s="257"/>
      <c r="WFA847" s="257"/>
      <c r="WFB847" s="257"/>
      <c r="WFC847" s="257"/>
      <c r="WFD847" s="257"/>
      <c r="WFE847" s="257"/>
      <c r="WFF847" s="257"/>
      <c r="WFG847" s="257"/>
      <c r="WFH847" s="257"/>
      <c r="WFI847" s="257"/>
      <c r="WFJ847" s="257"/>
      <c r="WFK847" s="257"/>
      <c r="WFL847" s="257"/>
      <c r="WFM847" s="257"/>
      <c r="WFN847" s="257"/>
      <c r="WFO847" s="257"/>
      <c r="WFP847" s="257"/>
      <c r="WFQ847" s="257"/>
      <c r="WFR847" s="257"/>
      <c r="WFS847" s="257"/>
      <c r="WFT847" s="257"/>
      <c r="WFU847" s="257"/>
      <c r="WFV847" s="257"/>
      <c r="WFW847" s="257"/>
      <c r="WFX847" s="257"/>
      <c r="WFY847" s="257"/>
      <c r="WFZ847" s="257"/>
      <c r="WGA847" s="257"/>
      <c r="WGB847" s="257"/>
      <c r="WGC847" s="257"/>
      <c r="WGD847" s="257"/>
      <c r="WGE847" s="257"/>
      <c r="WGF847" s="257"/>
      <c r="WGG847" s="257"/>
      <c r="WGH847" s="257"/>
      <c r="WGI847" s="257"/>
      <c r="WGJ847" s="257"/>
      <c r="WGK847" s="257"/>
      <c r="WGL847" s="257"/>
      <c r="WGM847" s="257"/>
      <c r="WGN847" s="257"/>
      <c r="WGO847" s="257"/>
      <c r="WGP847" s="257"/>
      <c r="WGQ847" s="257"/>
      <c r="WGR847" s="257"/>
      <c r="WGS847" s="257"/>
      <c r="WGT847" s="257"/>
      <c r="WGU847" s="257"/>
      <c r="WGV847" s="257"/>
      <c r="WGW847" s="257"/>
      <c r="WGX847" s="257"/>
      <c r="WGY847" s="257"/>
      <c r="WGZ847" s="257"/>
      <c r="WHA847" s="257"/>
      <c r="WHB847" s="257"/>
      <c r="WHC847" s="257"/>
      <c r="WHD847" s="257"/>
      <c r="WHE847" s="257"/>
      <c r="WHF847" s="257"/>
      <c r="WHG847" s="257"/>
      <c r="WHH847" s="257"/>
      <c r="WHI847" s="257"/>
      <c r="WHJ847" s="257"/>
      <c r="WHK847" s="257"/>
      <c r="WHL847" s="257"/>
      <c r="WHM847" s="257"/>
      <c r="WHN847" s="257"/>
      <c r="WHO847" s="257"/>
      <c r="WHP847" s="257"/>
      <c r="WHQ847" s="257"/>
      <c r="WHR847" s="257"/>
      <c r="WHS847" s="257"/>
      <c r="WHT847" s="257"/>
      <c r="WHU847" s="257"/>
      <c r="WHV847" s="257"/>
      <c r="WHW847" s="257"/>
      <c r="WHX847" s="257"/>
      <c r="WHY847" s="257"/>
      <c r="WHZ847" s="257"/>
      <c r="WIA847" s="257"/>
      <c r="WIB847" s="257"/>
      <c r="WIC847" s="257"/>
      <c r="WID847" s="257"/>
      <c r="WIE847" s="257"/>
      <c r="WIF847" s="257"/>
      <c r="WIG847" s="257"/>
      <c r="WIH847" s="257"/>
      <c r="WII847" s="257"/>
      <c r="WIJ847" s="257"/>
      <c r="WIK847" s="257"/>
      <c r="WIL847" s="257"/>
      <c r="WIM847" s="257"/>
      <c r="WIN847" s="257"/>
      <c r="WIO847" s="257"/>
      <c r="WIP847" s="257"/>
      <c r="WIQ847" s="257"/>
      <c r="WIR847" s="257"/>
      <c r="WIS847" s="257"/>
      <c r="WIT847" s="257"/>
      <c r="WIU847" s="257"/>
      <c r="WIV847" s="257"/>
      <c r="WIW847" s="257"/>
      <c r="WIX847" s="257"/>
      <c r="WIY847" s="257"/>
      <c r="WIZ847" s="257"/>
      <c r="WJA847" s="257"/>
      <c r="WJB847" s="257"/>
      <c r="WJC847" s="257"/>
      <c r="WJD847" s="257"/>
      <c r="WJE847" s="257"/>
      <c r="WJF847" s="257"/>
      <c r="WJG847" s="257"/>
      <c r="WJH847" s="257"/>
      <c r="WJI847" s="257"/>
      <c r="WJJ847" s="257"/>
      <c r="WJK847" s="257"/>
      <c r="WJL847" s="257"/>
      <c r="WJM847" s="257"/>
      <c r="WJN847" s="257"/>
      <c r="WJO847" s="257"/>
      <c r="WJP847" s="257"/>
      <c r="WJQ847" s="257"/>
      <c r="WJR847" s="257"/>
      <c r="WJS847" s="257"/>
      <c r="WJT847" s="257"/>
      <c r="WJU847" s="257"/>
      <c r="WJV847" s="257"/>
      <c r="WJW847" s="257"/>
      <c r="WJX847" s="257"/>
      <c r="WJY847" s="257"/>
      <c r="WJZ847" s="257"/>
      <c r="WKA847" s="257"/>
      <c r="WKB847" s="257"/>
      <c r="WKC847" s="257"/>
      <c r="WKD847" s="257"/>
      <c r="WKE847" s="257"/>
      <c r="WKF847" s="257"/>
      <c r="WKG847" s="257"/>
      <c r="WKH847" s="257"/>
      <c r="WKI847" s="257"/>
      <c r="WKJ847" s="257"/>
      <c r="WKK847" s="257"/>
      <c r="WKL847" s="257"/>
      <c r="WKM847" s="257"/>
      <c r="WKN847" s="257"/>
      <c r="WKO847" s="257"/>
      <c r="WKP847" s="257"/>
      <c r="WKQ847" s="257"/>
      <c r="WKR847" s="257"/>
      <c r="WKS847" s="257"/>
      <c r="WKT847" s="257"/>
      <c r="WKU847" s="257"/>
      <c r="WKV847" s="257"/>
      <c r="WKW847" s="257"/>
      <c r="WKX847" s="257"/>
      <c r="WKY847" s="257"/>
      <c r="WKZ847" s="257"/>
      <c r="WLA847" s="257"/>
      <c r="WLB847" s="257"/>
      <c r="WLC847" s="257"/>
      <c r="WLD847" s="257"/>
      <c r="WLE847" s="257"/>
      <c r="WLF847" s="257"/>
      <c r="WLG847" s="257"/>
      <c r="WLH847" s="257"/>
      <c r="WLI847" s="257"/>
      <c r="WLJ847" s="257"/>
      <c r="WLK847" s="257"/>
      <c r="WLL847" s="257"/>
      <c r="WLM847" s="257"/>
      <c r="WLN847" s="257"/>
      <c r="WLO847" s="257"/>
      <c r="WLP847" s="257"/>
      <c r="WLQ847" s="257"/>
      <c r="WLR847" s="257"/>
      <c r="WLS847" s="257"/>
      <c r="WLT847" s="257"/>
      <c r="WLU847" s="257"/>
      <c r="WLV847" s="257"/>
      <c r="WLW847" s="257"/>
      <c r="WLX847" s="257"/>
      <c r="WLY847" s="257"/>
      <c r="WLZ847" s="257"/>
      <c r="WMA847" s="257"/>
      <c r="WMB847" s="257"/>
      <c r="WMC847" s="257"/>
      <c r="WMD847" s="257"/>
      <c r="WME847" s="257"/>
      <c r="WMF847" s="257"/>
      <c r="WMG847" s="257"/>
      <c r="WMH847" s="257"/>
      <c r="WMI847" s="257"/>
      <c r="WMJ847" s="257"/>
      <c r="WMK847" s="257"/>
      <c r="WML847" s="257"/>
      <c r="WMM847" s="257"/>
      <c r="WMN847" s="257"/>
      <c r="WMO847" s="257"/>
      <c r="WMP847" s="257"/>
      <c r="WMQ847" s="257"/>
      <c r="WMR847" s="257"/>
      <c r="WMS847" s="257"/>
      <c r="WMT847" s="257"/>
      <c r="WMU847" s="257"/>
      <c r="WMV847" s="257"/>
      <c r="WMW847" s="257"/>
      <c r="WMX847" s="257"/>
      <c r="WMY847" s="257"/>
      <c r="WMZ847" s="257"/>
      <c r="WNA847" s="257"/>
      <c r="WNB847" s="257"/>
      <c r="WNC847" s="257"/>
      <c r="WND847" s="257"/>
      <c r="WNE847" s="257"/>
      <c r="WNF847" s="257"/>
      <c r="WNG847" s="257"/>
      <c r="WNH847" s="257"/>
      <c r="WNI847" s="257"/>
      <c r="WNJ847" s="257"/>
      <c r="WNK847" s="257"/>
      <c r="WNL847" s="257"/>
      <c r="WNM847" s="257"/>
      <c r="WNN847" s="257"/>
      <c r="WNO847" s="257"/>
      <c r="WNP847" s="257"/>
      <c r="WNQ847" s="257"/>
      <c r="WNR847" s="257"/>
      <c r="WNS847" s="257"/>
      <c r="WNT847" s="257"/>
      <c r="WNU847" s="257"/>
      <c r="WNV847" s="257"/>
      <c r="WNW847" s="257"/>
      <c r="WNX847" s="257"/>
      <c r="WNY847" s="257"/>
      <c r="WNZ847" s="257"/>
      <c r="WOA847" s="257"/>
      <c r="WOB847" s="257"/>
      <c r="WOC847" s="257"/>
      <c r="WOD847" s="257"/>
      <c r="WOE847" s="257"/>
      <c r="WOF847" s="257"/>
      <c r="WOG847" s="257"/>
      <c r="WOH847" s="257"/>
      <c r="WOI847" s="257"/>
      <c r="WOJ847" s="257"/>
      <c r="WOK847" s="257"/>
      <c r="WOL847" s="257"/>
      <c r="WOM847" s="257"/>
      <c r="WON847" s="257"/>
      <c r="WOO847" s="257"/>
      <c r="WOP847" s="257"/>
      <c r="WOQ847" s="257"/>
      <c r="WOR847" s="257"/>
      <c r="WOS847" s="257"/>
      <c r="WOT847" s="257"/>
      <c r="WOU847" s="257"/>
      <c r="WOV847" s="257"/>
      <c r="WOW847" s="257"/>
      <c r="WOX847" s="257"/>
      <c r="WOY847" s="257"/>
      <c r="WOZ847" s="257"/>
      <c r="WPA847" s="257"/>
      <c r="WPB847" s="257"/>
      <c r="WPC847" s="257"/>
      <c r="WPD847" s="257"/>
      <c r="WPE847" s="257"/>
      <c r="WPF847" s="257"/>
      <c r="WPG847" s="257"/>
      <c r="WPH847" s="257"/>
      <c r="WPI847" s="257"/>
      <c r="WPJ847" s="257"/>
      <c r="WPK847" s="257"/>
      <c r="WPL847" s="257"/>
      <c r="WPM847" s="257"/>
      <c r="WPN847" s="257"/>
      <c r="WPO847" s="257"/>
      <c r="WPP847" s="257"/>
      <c r="WPQ847" s="257"/>
      <c r="WPR847" s="257"/>
      <c r="WPS847" s="257"/>
      <c r="WPT847" s="257"/>
      <c r="WPU847" s="257"/>
      <c r="WPV847" s="257"/>
      <c r="WPW847" s="257"/>
      <c r="WPX847" s="257"/>
      <c r="WPY847" s="257"/>
      <c r="WPZ847" s="257"/>
      <c r="WQA847" s="257"/>
      <c r="WQB847" s="257"/>
      <c r="WQC847" s="257"/>
      <c r="WQD847" s="257"/>
      <c r="WQE847" s="257"/>
      <c r="WQF847" s="257"/>
      <c r="WQG847" s="257"/>
      <c r="WQH847" s="257"/>
      <c r="WQI847" s="257"/>
      <c r="WQJ847" s="257"/>
      <c r="WQK847" s="257"/>
      <c r="WQL847" s="257"/>
      <c r="WQM847" s="257"/>
      <c r="WQN847" s="257"/>
      <c r="WQO847" s="257"/>
      <c r="WQP847" s="257"/>
      <c r="WQQ847" s="257"/>
      <c r="WQR847" s="257"/>
      <c r="WQS847" s="257"/>
      <c r="WQT847" s="257"/>
      <c r="WQU847" s="257"/>
      <c r="WQV847" s="257"/>
      <c r="WQW847" s="257"/>
      <c r="WQX847" s="257"/>
      <c r="WQY847" s="257"/>
      <c r="WQZ847" s="257"/>
      <c r="WRA847" s="257"/>
      <c r="WRB847" s="257"/>
      <c r="WRC847" s="257"/>
      <c r="WRD847" s="257"/>
      <c r="WRE847" s="257"/>
      <c r="WRF847" s="257"/>
      <c r="WRG847" s="257"/>
      <c r="WRH847" s="257"/>
      <c r="WRI847" s="257"/>
      <c r="WRJ847" s="257"/>
      <c r="WRK847" s="257"/>
      <c r="WRL847" s="257"/>
      <c r="WRM847" s="257"/>
      <c r="WRN847" s="257"/>
      <c r="WRO847" s="257"/>
      <c r="WRP847" s="257"/>
      <c r="WRQ847" s="257"/>
      <c r="WRR847" s="257"/>
      <c r="WRS847" s="257"/>
      <c r="WRT847" s="257"/>
      <c r="WRU847" s="257"/>
      <c r="WRV847" s="257"/>
      <c r="WRW847" s="257"/>
      <c r="WRX847" s="257"/>
      <c r="WRY847" s="257"/>
      <c r="WRZ847" s="257"/>
      <c r="WSA847" s="257"/>
      <c r="WSB847" s="257"/>
      <c r="WSC847" s="257"/>
      <c r="WSD847" s="257"/>
      <c r="WSE847" s="257"/>
      <c r="WSF847" s="257"/>
      <c r="WSG847" s="257"/>
      <c r="WSH847" s="257"/>
      <c r="WSI847" s="257"/>
      <c r="WSJ847" s="257"/>
      <c r="WSK847" s="257"/>
      <c r="WSL847" s="257"/>
      <c r="WSM847" s="257"/>
      <c r="WSN847" s="257"/>
      <c r="WSO847" s="257"/>
      <c r="WSP847" s="257"/>
      <c r="WSQ847" s="257"/>
      <c r="WSR847" s="257"/>
      <c r="WSS847" s="257"/>
      <c r="WST847" s="257"/>
      <c r="WSU847" s="257"/>
      <c r="WSV847" s="257"/>
      <c r="WSW847" s="257"/>
      <c r="WSX847" s="257"/>
      <c r="WSY847" s="257"/>
      <c r="WSZ847" s="257"/>
      <c r="WTA847" s="257"/>
      <c r="WTB847" s="257"/>
      <c r="WTC847" s="257"/>
      <c r="WTD847" s="257"/>
      <c r="WTE847" s="257"/>
      <c r="WTF847" s="257"/>
      <c r="WTG847" s="257"/>
      <c r="WTH847" s="257"/>
      <c r="WTI847" s="257"/>
      <c r="WTJ847" s="257"/>
      <c r="WTK847" s="257"/>
      <c r="WTL847" s="257"/>
      <c r="WTM847" s="257"/>
      <c r="WTN847" s="257"/>
      <c r="WTO847" s="257"/>
      <c r="WTP847" s="257"/>
      <c r="WTQ847" s="257"/>
      <c r="WTR847" s="257"/>
      <c r="WTS847" s="257"/>
      <c r="WTT847" s="257"/>
      <c r="WTU847" s="257"/>
      <c r="WTV847" s="257"/>
      <c r="WTW847" s="257"/>
      <c r="WTX847" s="257"/>
      <c r="WTY847" s="257"/>
      <c r="WTZ847" s="257"/>
      <c r="WUA847" s="257"/>
      <c r="WUB847" s="257"/>
      <c r="WUC847" s="257"/>
      <c r="WUD847" s="257"/>
      <c r="WUE847" s="257"/>
      <c r="WUF847" s="257"/>
      <c r="WUG847" s="257"/>
      <c r="WUH847" s="257"/>
      <c r="WUI847" s="257"/>
      <c r="WUJ847" s="257"/>
      <c r="WUK847" s="257"/>
      <c r="WUL847" s="257"/>
      <c r="WUM847" s="257"/>
      <c r="WUN847" s="257"/>
      <c r="WUO847" s="257"/>
      <c r="WUP847" s="257"/>
      <c r="WUQ847" s="257"/>
      <c r="WUR847" s="257"/>
      <c r="WUS847" s="257"/>
      <c r="WUT847" s="257"/>
      <c r="WUU847" s="257"/>
      <c r="WUV847" s="257"/>
      <c r="WUW847" s="257"/>
      <c r="WUX847" s="257"/>
      <c r="WUY847" s="257"/>
      <c r="WUZ847" s="257"/>
      <c r="WVA847" s="257"/>
      <c r="WVB847" s="257"/>
      <c r="WVC847" s="257"/>
      <c r="WVD847" s="257"/>
      <c r="WVE847" s="257"/>
      <c r="WVF847" s="257"/>
      <c r="WVG847" s="257"/>
      <c r="WVH847" s="257"/>
      <c r="WVI847" s="257"/>
      <c r="WVJ847" s="257"/>
      <c r="WVK847" s="257"/>
      <c r="WVL847" s="257"/>
      <c r="WVM847" s="257"/>
      <c r="WVN847" s="257"/>
      <c r="WVO847" s="257"/>
      <c r="WVP847" s="257"/>
      <c r="WVQ847" s="257"/>
      <c r="WVR847" s="257"/>
      <c r="WVS847" s="257"/>
      <c r="WVT847" s="257"/>
      <c r="WVU847" s="257"/>
      <c r="WVV847" s="257"/>
      <c r="WVW847" s="257"/>
      <c r="WVX847" s="257"/>
      <c r="WVY847" s="257"/>
      <c r="WVZ847" s="257"/>
      <c r="WWA847" s="257"/>
      <c r="WWB847" s="257"/>
      <c r="WWC847" s="257"/>
      <c r="WWD847" s="257"/>
      <c r="WWE847" s="257"/>
      <c r="WWF847" s="257"/>
      <c r="WWG847" s="257"/>
      <c r="WWH847" s="257"/>
      <c r="WWI847" s="257"/>
      <c r="WWJ847" s="257"/>
      <c r="WWK847" s="257"/>
      <c r="WWL847" s="257"/>
      <c r="WWM847" s="257"/>
      <c r="WWN847" s="257"/>
      <c r="WWO847" s="257"/>
      <c r="WWP847" s="257"/>
      <c r="WWQ847" s="257"/>
      <c r="WWR847" s="257"/>
      <c r="WWS847" s="257"/>
      <c r="WWT847" s="257"/>
      <c r="WWU847" s="257"/>
      <c r="WWV847" s="257"/>
      <c r="WWW847" s="257"/>
      <c r="WWX847" s="257"/>
      <c r="WWY847" s="257"/>
      <c r="WWZ847" s="257"/>
      <c r="WXA847" s="257"/>
      <c r="WXB847" s="257"/>
      <c r="WXC847" s="257"/>
      <c r="WXD847" s="257"/>
      <c r="WXE847" s="257"/>
      <c r="WXF847" s="257"/>
      <c r="WXG847" s="257"/>
      <c r="WXH847" s="257"/>
      <c r="WXI847" s="257"/>
      <c r="WXJ847" s="257"/>
      <c r="WXK847" s="257"/>
      <c r="WXL847" s="257"/>
      <c r="WXM847" s="257"/>
      <c r="WXN847" s="257"/>
      <c r="WXO847" s="257"/>
      <c r="WXP847" s="257"/>
      <c r="WXQ847" s="257"/>
      <c r="WXR847" s="257"/>
      <c r="WXS847" s="257"/>
      <c r="WXT847" s="257"/>
      <c r="WXU847" s="257"/>
      <c r="WXV847" s="257"/>
      <c r="WXW847" s="257"/>
      <c r="WXX847" s="257"/>
      <c r="WXY847" s="257"/>
      <c r="WXZ847" s="257"/>
    </row>
    <row r="848" spans="2:16198" ht="35.25">
      <c r="B848" s="258">
        <v>1</v>
      </c>
      <c r="C848" s="239" t="s">
        <v>2328</v>
      </c>
      <c r="D848" s="233">
        <v>1990</v>
      </c>
      <c r="E848" s="233"/>
      <c r="F848" s="219" t="s">
        <v>17054</v>
      </c>
      <c r="G848" s="233">
        <v>9</v>
      </c>
      <c r="H848" s="233">
        <v>3</v>
      </c>
      <c r="I848" s="234">
        <v>7374.3</v>
      </c>
      <c r="J848" s="234">
        <v>5734</v>
      </c>
      <c r="K848" s="234">
        <v>5734</v>
      </c>
      <c r="L848" s="225">
        <v>257</v>
      </c>
      <c r="M848" s="233" t="s">
        <v>17433</v>
      </c>
      <c r="N848" s="233" t="s">
        <v>17107</v>
      </c>
      <c r="O848" s="233" t="s">
        <v>17434</v>
      </c>
      <c r="P848" s="234">
        <v>5650813.9919999996</v>
      </c>
      <c r="Q848" s="237"/>
      <c r="R848" s="234">
        <v>2806575.7</v>
      </c>
      <c r="S848" s="234">
        <v>0</v>
      </c>
      <c r="T848" s="234">
        <f>P848-R848-S848</f>
        <v>2844238.2919999994</v>
      </c>
      <c r="U848" s="220">
        <f t="shared" si="505"/>
        <v>766.28479882836325</v>
      </c>
      <c r="V848" s="237">
        <v>880.54</v>
      </c>
    </row>
    <row r="849" spans="2:16198" s="256" customFormat="1" ht="35.25">
      <c r="B849" s="228" t="s">
        <v>71</v>
      </c>
      <c r="C849" s="246"/>
      <c r="D849" s="219" t="s">
        <v>17027</v>
      </c>
      <c r="E849" s="219" t="s">
        <v>17027</v>
      </c>
      <c r="F849" s="219" t="s">
        <v>17027</v>
      </c>
      <c r="G849" s="219" t="s">
        <v>17027</v>
      </c>
      <c r="H849" s="219" t="s">
        <v>17027</v>
      </c>
      <c r="I849" s="224">
        <f>I850</f>
        <v>9170</v>
      </c>
      <c r="J849" s="224">
        <f t="shared" ref="J849:L849" si="508">J850</f>
        <v>8062</v>
      </c>
      <c r="K849" s="224">
        <f t="shared" si="508"/>
        <v>8062</v>
      </c>
      <c r="L849" s="225">
        <f t="shared" si="508"/>
        <v>368</v>
      </c>
      <c r="M849" s="219" t="s">
        <v>17027</v>
      </c>
      <c r="N849" s="219" t="s">
        <v>17027</v>
      </c>
      <c r="O849" s="222" t="s">
        <v>17027</v>
      </c>
      <c r="P849" s="226">
        <f>P850</f>
        <v>2825382.83</v>
      </c>
      <c r="Q849" s="226">
        <f t="shared" ref="Q849:T849" si="509">Q850</f>
        <v>0</v>
      </c>
      <c r="R849" s="224">
        <f t="shared" si="509"/>
        <v>1403287.85</v>
      </c>
      <c r="S849" s="224">
        <f t="shared" si="509"/>
        <v>0</v>
      </c>
      <c r="T849" s="224">
        <f t="shared" si="509"/>
        <v>1422094.98</v>
      </c>
      <c r="U849" s="220">
        <f t="shared" si="505"/>
        <v>308.1115408942203</v>
      </c>
      <c r="V849" s="237">
        <f>V850</f>
        <v>354.06</v>
      </c>
      <c r="W849" s="257"/>
      <c r="X849" s="257"/>
      <c r="Y849" s="257"/>
      <c r="Z849" s="257"/>
      <c r="AA849" s="257"/>
      <c r="AB849" s="257"/>
      <c r="AC849" s="257"/>
      <c r="AD849" s="257"/>
      <c r="AE849" s="257"/>
      <c r="AF849" s="257"/>
      <c r="AG849" s="257"/>
      <c r="AH849" s="257"/>
      <c r="AI849" s="257"/>
      <c r="AJ849" s="257"/>
      <c r="AK849" s="257"/>
      <c r="AL849" s="257"/>
      <c r="AM849" s="257"/>
      <c r="AN849" s="257"/>
      <c r="AO849" s="257"/>
      <c r="AP849" s="257"/>
      <c r="AQ849" s="257"/>
      <c r="AR849" s="257"/>
      <c r="AS849" s="257"/>
      <c r="AT849" s="257"/>
      <c r="AU849" s="257"/>
      <c r="AV849" s="257"/>
      <c r="AW849" s="257"/>
      <c r="AX849" s="257"/>
      <c r="AY849" s="257"/>
      <c r="AZ849" s="257"/>
      <c r="BA849" s="257"/>
      <c r="BB849" s="257"/>
      <c r="BC849" s="257"/>
      <c r="BD849" s="257"/>
      <c r="BE849" s="257"/>
      <c r="BF849" s="257"/>
      <c r="BG849" s="257"/>
      <c r="BH849" s="257"/>
      <c r="BI849" s="257"/>
      <c r="BJ849" s="257"/>
      <c r="BK849" s="257"/>
      <c r="BL849" s="257"/>
      <c r="BM849" s="257"/>
      <c r="BN849" s="257"/>
      <c r="BO849" s="257"/>
      <c r="BP849" s="257"/>
      <c r="BQ849" s="257"/>
      <c r="BR849" s="257"/>
      <c r="BS849" s="257"/>
      <c r="BT849" s="257"/>
      <c r="BU849" s="257"/>
      <c r="BV849" s="257"/>
      <c r="BW849" s="257"/>
      <c r="BX849" s="257"/>
      <c r="BY849" s="257"/>
      <c r="BZ849" s="257"/>
      <c r="CA849" s="257"/>
      <c r="CB849" s="257"/>
      <c r="CC849" s="257"/>
      <c r="CD849" s="257"/>
      <c r="CE849" s="257"/>
      <c r="CF849" s="257"/>
      <c r="CG849" s="257"/>
      <c r="CH849" s="257"/>
      <c r="CI849" s="257"/>
      <c r="CJ849" s="257"/>
      <c r="CK849" s="257"/>
      <c r="CL849" s="257"/>
      <c r="CM849" s="257"/>
      <c r="CN849" s="257"/>
      <c r="CO849" s="257"/>
      <c r="CP849" s="257"/>
      <c r="CQ849" s="257"/>
      <c r="CR849" s="257"/>
      <c r="CS849" s="257"/>
      <c r="CT849" s="257"/>
      <c r="CU849" s="257"/>
      <c r="CV849" s="257"/>
      <c r="CW849" s="257"/>
      <c r="CX849" s="257"/>
      <c r="CY849" s="257"/>
      <c r="CZ849" s="257"/>
      <c r="DA849" s="257"/>
      <c r="DB849" s="257"/>
      <c r="DC849" s="257"/>
      <c r="DD849" s="257"/>
      <c r="DE849" s="257"/>
      <c r="DF849" s="257"/>
      <c r="DG849" s="257"/>
      <c r="DH849" s="257"/>
      <c r="DI849" s="257"/>
      <c r="DJ849" s="257"/>
      <c r="DK849" s="257"/>
      <c r="DL849" s="257"/>
      <c r="DM849" s="257"/>
      <c r="DN849" s="257"/>
      <c r="DO849" s="257"/>
      <c r="DP849" s="257"/>
      <c r="DQ849" s="257"/>
      <c r="DR849" s="257"/>
      <c r="DS849" s="257"/>
      <c r="DT849" s="257"/>
      <c r="DU849" s="257"/>
      <c r="DV849" s="257"/>
      <c r="DW849" s="257"/>
      <c r="DX849" s="257"/>
      <c r="DY849" s="257"/>
      <c r="DZ849" s="257"/>
      <c r="EA849" s="257"/>
      <c r="EB849" s="257"/>
      <c r="EC849" s="257"/>
      <c r="ED849" s="257"/>
      <c r="EE849" s="257"/>
      <c r="EF849" s="257"/>
      <c r="EG849" s="257"/>
      <c r="EH849" s="257"/>
      <c r="EI849" s="257"/>
      <c r="EJ849" s="257"/>
      <c r="EK849" s="257"/>
      <c r="EL849" s="257"/>
      <c r="EM849" s="257"/>
      <c r="EN849" s="257"/>
      <c r="EO849" s="257"/>
      <c r="EP849" s="257"/>
      <c r="EQ849" s="257"/>
      <c r="ER849" s="257"/>
      <c r="ES849" s="257"/>
      <c r="ET849" s="257"/>
      <c r="EU849" s="257"/>
      <c r="EV849" s="257"/>
      <c r="EW849" s="257"/>
      <c r="EX849" s="257"/>
      <c r="EY849" s="257"/>
      <c r="EZ849" s="257"/>
      <c r="FA849" s="257"/>
      <c r="FB849" s="257"/>
      <c r="FC849" s="257"/>
      <c r="FD849" s="257"/>
      <c r="FE849" s="257"/>
      <c r="FF849" s="257"/>
      <c r="FG849" s="257"/>
      <c r="FH849" s="257"/>
      <c r="FI849" s="257"/>
      <c r="FJ849" s="257"/>
      <c r="FK849" s="257"/>
      <c r="FL849" s="257"/>
      <c r="FM849" s="257"/>
      <c r="FN849" s="257"/>
      <c r="FO849" s="257"/>
      <c r="FP849" s="257"/>
      <c r="FQ849" s="257"/>
      <c r="FR849" s="257"/>
      <c r="FS849" s="257"/>
      <c r="FT849" s="257"/>
      <c r="FU849" s="257"/>
      <c r="FV849" s="257"/>
      <c r="FW849" s="257"/>
      <c r="FX849" s="257"/>
      <c r="FY849" s="257"/>
      <c r="FZ849" s="257"/>
      <c r="GA849" s="257"/>
      <c r="GB849" s="257"/>
      <c r="GC849" s="257"/>
      <c r="GD849" s="257"/>
      <c r="GE849" s="257"/>
      <c r="GF849" s="257"/>
      <c r="GG849" s="257"/>
      <c r="GH849" s="257"/>
      <c r="GI849" s="257"/>
      <c r="GJ849" s="257"/>
      <c r="GK849" s="257"/>
      <c r="GL849" s="257"/>
      <c r="GM849" s="257"/>
      <c r="GN849" s="257"/>
      <c r="GO849" s="257"/>
      <c r="GP849" s="257"/>
      <c r="GQ849" s="257"/>
      <c r="GR849" s="257"/>
      <c r="GS849" s="257"/>
      <c r="GT849" s="257"/>
      <c r="GU849" s="257"/>
      <c r="GV849" s="257"/>
      <c r="GW849" s="257"/>
      <c r="GX849" s="257"/>
      <c r="GY849" s="257"/>
      <c r="GZ849" s="257"/>
      <c r="HA849" s="257"/>
      <c r="HB849" s="257"/>
      <c r="HC849" s="257"/>
      <c r="HD849" s="257"/>
      <c r="HE849" s="257"/>
      <c r="HF849" s="257"/>
      <c r="HG849" s="257"/>
      <c r="HH849" s="257"/>
      <c r="HI849" s="257"/>
      <c r="HJ849" s="257"/>
      <c r="HK849" s="257"/>
      <c r="HL849" s="257"/>
      <c r="HM849" s="257"/>
      <c r="HN849" s="257"/>
      <c r="HO849" s="257"/>
      <c r="HP849" s="257"/>
      <c r="HQ849" s="257"/>
      <c r="HR849" s="257"/>
      <c r="HS849" s="257"/>
      <c r="HT849" s="257"/>
      <c r="HU849" s="257"/>
      <c r="HV849" s="257"/>
      <c r="HW849" s="257"/>
      <c r="HX849" s="257"/>
      <c r="HY849" s="257"/>
      <c r="HZ849" s="257"/>
      <c r="IA849" s="257"/>
      <c r="IB849" s="257"/>
      <c r="IC849" s="257"/>
      <c r="ID849" s="257"/>
      <c r="IE849" s="257"/>
      <c r="IF849" s="257"/>
      <c r="IG849" s="257"/>
      <c r="IH849" s="257"/>
      <c r="II849" s="257"/>
      <c r="IJ849" s="257"/>
      <c r="IK849" s="257"/>
      <c r="IL849" s="257"/>
      <c r="IM849" s="257"/>
      <c r="IN849" s="257"/>
      <c r="IO849" s="257"/>
      <c r="IP849" s="257"/>
      <c r="IQ849" s="257"/>
      <c r="IR849" s="257"/>
      <c r="IS849" s="257"/>
      <c r="IT849" s="257"/>
      <c r="IU849" s="257"/>
      <c r="IV849" s="257"/>
      <c r="IW849" s="257"/>
      <c r="IX849" s="257"/>
      <c r="IY849" s="257"/>
      <c r="IZ849" s="257"/>
      <c r="JA849" s="257"/>
      <c r="JB849" s="257"/>
      <c r="JC849" s="257"/>
      <c r="JD849" s="257"/>
      <c r="JE849" s="257"/>
      <c r="JF849" s="257"/>
      <c r="JG849" s="257"/>
      <c r="JH849" s="257"/>
      <c r="JI849" s="257"/>
      <c r="JJ849" s="257"/>
      <c r="JK849" s="257"/>
      <c r="JL849" s="257"/>
      <c r="JM849" s="257"/>
      <c r="JN849" s="257"/>
      <c r="JO849" s="257"/>
      <c r="JP849" s="257"/>
      <c r="JQ849" s="257"/>
      <c r="JR849" s="257"/>
      <c r="JS849" s="257"/>
      <c r="JT849" s="257"/>
      <c r="JU849" s="257"/>
      <c r="JV849" s="257"/>
      <c r="JW849" s="257"/>
      <c r="JX849" s="257"/>
      <c r="JY849" s="257"/>
      <c r="JZ849" s="257"/>
      <c r="KA849" s="257"/>
      <c r="KB849" s="257"/>
      <c r="KC849" s="257"/>
      <c r="KD849" s="257"/>
      <c r="KE849" s="257"/>
      <c r="KF849" s="257"/>
      <c r="KG849" s="257"/>
      <c r="KH849" s="257"/>
      <c r="KI849" s="257"/>
      <c r="KJ849" s="257"/>
      <c r="KK849" s="257"/>
      <c r="KL849" s="257"/>
      <c r="KM849" s="257"/>
      <c r="KN849" s="257"/>
      <c r="KO849" s="257"/>
      <c r="KP849" s="257"/>
      <c r="KQ849" s="257"/>
      <c r="KR849" s="257"/>
      <c r="KS849" s="257"/>
      <c r="KT849" s="257"/>
      <c r="KU849" s="257"/>
      <c r="KV849" s="257"/>
      <c r="KW849" s="257"/>
      <c r="KX849" s="257"/>
      <c r="KY849" s="257"/>
      <c r="KZ849" s="257"/>
      <c r="LA849" s="257"/>
      <c r="LB849" s="257"/>
      <c r="LC849" s="257"/>
      <c r="LD849" s="257"/>
      <c r="LE849" s="257"/>
      <c r="LF849" s="257"/>
      <c r="LG849" s="257"/>
      <c r="LH849" s="257"/>
      <c r="LI849" s="257"/>
      <c r="LJ849" s="257"/>
      <c r="LK849" s="257"/>
      <c r="LL849" s="257"/>
      <c r="LM849" s="257"/>
      <c r="LN849" s="257"/>
      <c r="LO849" s="257"/>
      <c r="LP849" s="257"/>
      <c r="LQ849" s="257"/>
      <c r="LR849" s="257"/>
      <c r="LS849" s="257"/>
      <c r="LT849" s="257"/>
      <c r="LU849" s="257"/>
      <c r="LV849" s="257"/>
      <c r="LW849" s="257"/>
      <c r="LX849" s="257"/>
      <c r="LY849" s="257"/>
      <c r="LZ849" s="257"/>
      <c r="MA849" s="257"/>
      <c r="MB849" s="257"/>
      <c r="MC849" s="257"/>
      <c r="MD849" s="257"/>
      <c r="ME849" s="257"/>
      <c r="MF849" s="257"/>
      <c r="MG849" s="257"/>
      <c r="MH849" s="257"/>
      <c r="MI849" s="257"/>
      <c r="MJ849" s="257"/>
      <c r="MK849" s="257"/>
      <c r="ML849" s="257"/>
      <c r="MM849" s="257"/>
      <c r="MN849" s="257"/>
      <c r="MO849" s="257"/>
      <c r="MP849" s="257"/>
      <c r="MQ849" s="257"/>
      <c r="MR849" s="257"/>
      <c r="MS849" s="257"/>
      <c r="MT849" s="257"/>
      <c r="MU849" s="257"/>
      <c r="MV849" s="257"/>
      <c r="MW849" s="257"/>
      <c r="MX849" s="257"/>
      <c r="MY849" s="257"/>
      <c r="MZ849" s="257"/>
      <c r="NA849" s="257"/>
      <c r="NB849" s="257"/>
      <c r="NC849" s="257"/>
      <c r="ND849" s="257"/>
      <c r="NE849" s="257"/>
      <c r="NF849" s="257"/>
      <c r="NG849" s="257"/>
      <c r="NH849" s="257"/>
      <c r="NI849" s="257"/>
      <c r="NJ849" s="257"/>
      <c r="NK849" s="257"/>
      <c r="NL849" s="257"/>
      <c r="NM849" s="257"/>
      <c r="NN849" s="257"/>
      <c r="NO849" s="257"/>
      <c r="NP849" s="257"/>
      <c r="NQ849" s="257"/>
      <c r="NR849" s="257"/>
      <c r="NS849" s="257"/>
      <c r="NT849" s="257"/>
      <c r="NU849" s="257"/>
      <c r="NV849" s="257"/>
      <c r="NW849" s="257"/>
      <c r="NX849" s="257"/>
      <c r="NY849" s="257"/>
      <c r="NZ849" s="257"/>
      <c r="OA849" s="257"/>
      <c r="OB849" s="257"/>
      <c r="OC849" s="257"/>
      <c r="OD849" s="257"/>
      <c r="OE849" s="257"/>
      <c r="OF849" s="257"/>
      <c r="OG849" s="257"/>
      <c r="OH849" s="257"/>
      <c r="OI849" s="257"/>
      <c r="OJ849" s="257"/>
      <c r="OK849" s="257"/>
      <c r="OL849" s="257"/>
      <c r="OM849" s="257"/>
      <c r="ON849" s="257"/>
      <c r="OO849" s="257"/>
      <c r="OP849" s="257"/>
      <c r="OQ849" s="257"/>
      <c r="OR849" s="257"/>
      <c r="OS849" s="257"/>
      <c r="OT849" s="257"/>
      <c r="OU849" s="257"/>
      <c r="OV849" s="257"/>
      <c r="OW849" s="257"/>
      <c r="OX849" s="257"/>
      <c r="OY849" s="257"/>
      <c r="OZ849" s="257"/>
      <c r="PA849" s="257"/>
      <c r="PB849" s="257"/>
      <c r="PC849" s="257"/>
      <c r="PD849" s="257"/>
      <c r="PE849" s="257"/>
      <c r="PF849" s="257"/>
      <c r="PG849" s="257"/>
      <c r="PH849" s="257"/>
      <c r="PI849" s="257"/>
      <c r="PJ849" s="257"/>
      <c r="PK849" s="257"/>
      <c r="PL849" s="257"/>
      <c r="PM849" s="257"/>
      <c r="PN849" s="257"/>
      <c r="PO849" s="257"/>
      <c r="PP849" s="257"/>
      <c r="PQ849" s="257"/>
      <c r="PR849" s="257"/>
      <c r="PS849" s="257"/>
      <c r="PT849" s="257"/>
      <c r="PU849" s="257"/>
      <c r="PV849" s="257"/>
      <c r="PW849" s="257"/>
      <c r="PX849" s="257"/>
      <c r="PY849" s="257"/>
      <c r="PZ849" s="257"/>
      <c r="QA849" s="257"/>
      <c r="QB849" s="257"/>
      <c r="QC849" s="257"/>
      <c r="QD849" s="257"/>
      <c r="QE849" s="257"/>
      <c r="QF849" s="257"/>
      <c r="QG849" s="257"/>
      <c r="QH849" s="257"/>
      <c r="QI849" s="257"/>
      <c r="QJ849" s="257"/>
      <c r="QK849" s="257"/>
      <c r="QL849" s="257"/>
      <c r="QM849" s="257"/>
      <c r="QN849" s="257"/>
      <c r="QO849" s="257"/>
      <c r="QP849" s="257"/>
      <c r="QQ849" s="257"/>
      <c r="QR849" s="257"/>
      <c r="QS849" s="257"/>
      <c r="QT849" s="257"/>
      <c r="QU849" s="257"/>
      <c r="QV849" s="257"/>
      <c r="QW849" s="257"/>
      <c r="QX849" s="257"/>
      <c r="QY849" s="257"/>
      <c r="QZ849" s="257"/>
      <c r="RA849" s="257"/>
      <c r="RB849" s="257"/>
      <c r="RC849" s="257"/>
      <c r="RD849" s="257"/>
      <c r="RE849" s="257"/>
      <c r="RF849" s="257"/>
      <c r="RG849" s="257"/>
      <c r="RH849" s="257"/>
      <c r="RI849" s="257"/>
      <c r="RJ849" s="257"/>
      <c r="RK849" s="257"/>
      <c r="RL849" s="257"/>
      <c r="RM849" s="257"/>
      <c r="RN849" s="257"/>
      <c r="RO849" s="257"/>
      <c r="RP849" s="257"/>
      <c r="RQ849" s="257"/>
      <c r="RR849" s="257"/>
      <c r="RS849" s="257"/>
      <c r="RT849" s="257"/>
      <c r="RU849" s="257"/>
      <c r="RV849" s="257"/>
      <c r="RW849" s="257"/>
      <c r="RX849" s="257"/>
      <c r="RY849" s="257"/>
      <c r="RZ849" s="257"/>
      <c r="SA849" s="257"/>
      <c r="SB849" s="257"/>
      <c r="SC849" s="257"/>
      <c r="SD849" s="257"/>
      <c r="SE849" s="257"/>
      <c r="SF849" s="257"/>
      <c r="SG849" s="257"/>
      <c r="SH849" s="257"/>
      <c r="SI849" s="257"/>
      <c r="SJ849" s="257"/>
      <c r="SK849" s="257"/>
      <c r="SL849" s="257"/>
      <c r="SM849" s="257"/>
      <c r="SN849" s="257"/>
      <c r="SO849" s="257"/>
      <c r="SP849" s="257"/>
      <c r="SQ849" s="257"/>
      <c r="SR849" s="257"/>
      <c r="SS849" s="257"/>
      <c r="ST849" s="257"/>
      <c r="SU849" s="257"/>
      <c r="SV849" s="257"/>
      <c r="SW849" s="257"/>
      <c r="SX849" s="257"/>
      <c r="SY849" s="257"/>
      <c r="SZ849" s="257"/>
      <c r="TA849" s="257"/>
      <c r="TB849" s="257"/>
      <c r="TC849" s="257"/>
      <c r="TD849" s="257"/>
      <c r="TE849" s="257"/>
      <c r="TF849" s="257"/>
      <c r="TG849" s="257"/>
      <c r="TH849" s="257"/>
      <c r="TI849" s="257"/>
      <c r="TJ849" s="257"/>
      <c r="TK849" s="257"/>
      <c r="TL849" s="257"/>
      <c r="TM849" s="257"/>
      <c r="TN849" s="257"/>
      <c r="TO849" s="257"/>
      <c r="TP849" s="257"/>
      <c r="TQ849" s="257"/>
      <c r="TR849" s="257"/>
      <c r="TS849" s="257"/>
      <c r="TT849" s="257"/>
      <c r="TU849" s="257"/>
      <c r="TV849" s="257"/>
      <c r="TW849" s="257"/>
      <c r="TX849" s="257"/>
      <c r="TY849" s="257"/>
      <c r="TZ849" s="257"/>
      <c r="UA849" s="257"/>
      <c r="UB849" s="257"/>
      <c r="UC849" s="257"/>
      <c r="UD849" s="257"/>
      <c r="UE849" s="257"/>
      <c r="UF849" s="257"/>
      <c r="UG849" s="257"/>
      <c r="UH849" s="257"/>
      <c r="UI849" s="257"/>
      <c r="UJ849" s="257"/>
      <c r="UK849" s="257"/>
      <c r="UL849" s="257"/>
      <c r="UM849" s="257"/>
      <c r="UN849" s="257"/>
      <c r="UO849" s="257"/>
      <c r="UP849" s="257"/>
      <c r="UQ849" s="257"/>
      <c r="UR849" s="257"/>
      <c r="US849" s="257"/>
      <c r="UT849" s="257"/>
      <c r="UU849" s="257"/>
      <c r="UV849" s="257"/>
      <c r="UW849" s="257"/>
      <c r="UX849" s="257"/>
      <c r="UY849" s="257"/>
      <c r="UZ849" s="257"/>
      <c r="VA849" s="257"/>
      <c r="VB849" s="257"/>
      <c r="VC849" s="257"/>
      <c r="VD849" s="257"/>
      <c r="VE849" s="257"/>
      <c r="VF849" s="257"/>
      <c r="VG849" s="257"/>
      <c r="VH849" s="257"/>
      <c r="VI849" s="257"/>
      <c r="VJ849" s="257"/>
      <c r="VK849" s="257"/>
      <c r="VL849" s="257"/>
      <c r="VM849" s="257"/>
      <c r="VN849" s="257"/>
      <c r="VO849" s="257"/>
      <c r="VP849" s="257"/>
      <c r="VQ849" s="257"/>
      <c r="VR849" s="257"/>
      <c r="VS849" s="257"/>
      <c r="VT849" s="257"/>
      <c r="VU849" s="257"/>
      <c r="VV849" s="257"/>
      <c r="VW849" s="257"/>
      <c r="VX849" s="257"/>
      <c r="VY849" s="257"/>
      <c r="VZ849" s="257"/>
      <c r="WA849" s="257"/>
      <c r="WB849" s="257"/>
      <c r="WC849" s="257"/>
      <c r="WD849" s="257"/>
      <c r="WE849" s="257"/>
      <c r="WF849" s="257"/>
      <c r="WG849" s="257"/>
      <c r="WH849" s="257"/>
      <c r="WI849" s="257"/>
      <c r="WJ849" s="257"/>
      <c r="WK849" s="257"/>
      <c r="WL849" s="257"/>
      <c r="WM849" s="257"/>
      <c r="WN849" s="257"/>
      <c r="WO849" s="257"/>
      <c r="WP849" s="257"/>
      <c r="WQ849" s="257"/>
      <c r="WR849" s="257"/>
      <c r="WS849" s="257"/>
      <c r="WT849" s="257"/>
      <c r="WU849" s="257"/>
      <c r="WV849" s="257"/>
      <c r="WW849" s="257"/>
      <c r="WX849" s="257"/>
      <c r="WY849" s="257"/>
      <c r="WZ849" s="257"/>
      <c r="XA849" s="257"/>
      <c r="XB849" s="257"/>
      <c r="XC849" s="257"/>
      <c r="XD849" s="257"/>
      <c r="XE849" s="257"/>
      <c r="XF849" s="257"/>
      <c r="XG849" s="257"/>
      <c r="XH849" s="257"/>
      <c r="XI849" s="257"/>
      <c r="XJ849" s="257"/>
      <c r="XK849" s="257"/>
      <c r="XL849" s="257"/>
      <c r="XM849" s="257"/>
      <c r="XN849" s="257"/>
      <c r="XO849" s="257"/>
      <c r="XP849" s="257"/>
      <c r="XQ849" s="257"/>
      <c r="XR849" s="257"/>
      <c r="XS849" s="257"/>
      <c r="XT849" s="257"/>
      <c r="XU849" s="257"/>
      <c r="XV849" s="257"/>
      <c r="XW849" s="257"/>
      <c r="XX849" s="257"/>
      <c r="XY849" s="257"/>
      <c r="XZ849" s="257"/>
      <c r="YA849" s="257"/>
      <c r="YB849" s="257"/>
      <c r="YC849" s="257"/>
      <c r="YD849" s="257"/>
      <c r="YE849" s="257"/>
      <c r="YF849" s="257"/>
      <c r="YG849" s="257"/>
      <c r="YH849" s="257"/>
      <c r="YI849" s="257"/>
      <c r="YJ849" s="257"/>
      <c r="YK849" s="257"/>
      <c r="YL849" s="257"/>
      <c r="YM849" s="257"/>
      <c r="YN849" s="257"/>
      <c r="YO849" s="257"/>
      <c r="YP849" s="257"/>
      <c r="YQ849" s="257"/>
      <c r="YR849" s="257"/>
      <c r="YS849" s="257"/>
      <c r="YT849" s="257"/>
      <c r="YU849" s="257"/>
      <c r="YV849" s="257"/>
      <c r="YW849" s="257"/>
      <c r="YX849" s="257"/>
      <c r="YY849" s="257"/>
      <c r="YZ849" s="257"/>
      <c r="ZA849" s="257"/>
      <c r="ZB849" s="257"/>
      <c r="ZC849" s="257"/>
      <c r="ZD849" s="257"/>
      <c r="ZE849" s="257"/>
      <c r="ZF849" s="257"/>
      <c r="ZG849" s="257"/>
      <c r="ZH849" s="257"/>
      <c r="ZI849" s="257"/>
      <c r="ZJ849" s="257"/>
      <c r="ZK849" s="257"/>
      <c r="ZL849" s="257"/>
      <c r="ZM849" s="257"/>
      <c r="ZN849" s="257"/>
      <c r="ZO849" s="257"/>
      <c r="ZP849" s="257"/>
      <c r="ZQ849" s="257"/>
      <c r="ZR849" s="257"/>
      <c r="ZS849" s="257"/>
      <c r="ZT849" s="257"/>
      <c r="ZU849" s="257"/>
      <c r="ZV849" s="257"/>
      <c r="ZW849" s="257"/>
      <c r="ZX849" s="257"/>
      <c r="ZY849" s="257"/>
      <c r="ZZ849" s="257"/>
      <c r="AAA849" s="257"/>
      <c r="AAB849" s="257"/>
      <c r="AAC849" s="257"/>
      <c r="AAD849" s="257"/>
      <c r="AAE849" s="257"/>
      <c r="AAF849" s="257"/>
      <c r="AAG849" s="257"/>
      <c r="AAH849" s="257"/>
      <c r="AAI849" s="257"/>
      <c r="AAJ849" s="257"/>
      <c r="AAK849" s="257"/>
      <c r="AAL849" s="257"/>
      <c r="AAM849" s="257"/>
      <c r="AAN849" s="257"/>
      <c r="AAO849" s="257"/>
      <c r="AAP849" s="257"/>
      <c r="AAQ849" s="257"/>
      <c r="AAR849" s="257"/>
      <c r="AAS849" s="257"/>
      <c r="AAT849" s="257"/>
      <c r="AAU849" s="257"/>
      <c r="AAV849" s="257"/>
      <c r="AAW849" s="257"/>
      <c r="AAX849" s="257"/>
      <c r="AAY849" s="257"/>
      <c r="AAZ849" s="257"/>
      <c r="ABA849" s="257"/>
      <c r="ABB849" s="257"/>
      <c r="ABC849" s="257"/>
      <c r="ABD849" s="257"/>
      <c r="ABE849" s="257"/>
      <c r="ABF849" s="257"/>
      <c r="ABG849" s="257"/>
      <c r="ABH849" s="257"/>
      <c r="ABI849" s="257"/>
      <c r="ABJ849" s="257"/>
      <c r="ABK849" s="257"/>
      <c r="ABL849" s="257"/>
      <c r="ABM849" s="257"/>
      <c r="ABN849" s="257"/>
      <c r="ABO849" s="257"/>
      <c r="ABP849" s="257"/>
      <c r="ABQ849" s="257"/>
      <c r="ABR849" s="257"/>
      <c r="ABS849" s="257"/>
      <c r="ABT849" s="257"/>
      <c r="ABU849" s="257"/>
      <c r="ABV849" s="257"/>
      <c r="ABW849" s="257"/>
      <c r="ABX849" s="257"/>
      <c r="ABY849" s="257"/>
      <c r="ABZ849" s="257"/>
      <c r="ACA849" s="257"/>
      <c r="ACB849" s="257"/>
      <c r="ACC849" s="257"/>
      <c r="ACD849" s="257"/>
      <c r="ACE849" s="257"/>
      <c r="ACF849" s="257"/>
      <c r="ACG849" s="257"/>
      <c r="ACH849" s="257"/>
      <c r="ACI849" s="257"/>
      <c r="ACJ849" s="257"/>
      <c r="ACK849" s="257"/>
      <c r="ACL849" s="257"/>
      <c r="ACM849" s="257"/>
      <c r="ACN849" s="257"/>
      <c r="ACO849" s="257"/>
      <c r="ACP849" s="257"/>
      <c r="ACQ849" s="257"/>
      <c r="ACR849" s="257"/>
      <c r="ACS849" s="257"/>
      <c r="ACT849" s="257"/>
      <c r="ACU849" s="257"/>
      <c r="ACV849" s="257"/>
      <c r="ACW849" s="257"/>
      <c r="ACX849" s="257"/>
      <c r="ACY849" s="257"/>
      <c r="ACZ849" s="257"/>
      <c r="ADA849" s="257"/>
      <c r="ADB849" s="257"/>
      <c r="ADC849" s="257"/>
      <c r="ADD849" s="257"/>
      <c r="ADE849" s="257"/>
      <c r="ADF849" s="257"/>
      <c r="ADG849" s="257"/>
      <c r="ADH849" s="257"/>
      <c r="ADI849" s="257"/>
      <c r="ADJ849" s="257"/>
      <c r="ADK849" s="257"/>
      <c r="ADL849" s="257"/>
      <c r="ADM849" s="257"/>
      <c r="ADN849" s="257"/>
      <c r="ADO849" s="257"/>
      <c r="ADP849" s="257"/>
      <c r="ADQ849" s="257"/>
      <c r="ADR849" s="257"/>
      <c r="ADS849" s="257"/>
      <c r="ADT849" s="257"/>
      <c r="ADU849" s="257"/>
      <c r="ADV849" s="257"/>
      <c r="ADW849" s="257"/>
      <c r="ADX849" s="257"/>
      <c r="ADY849" s="257"/>
      <c r="ADZ849" s="257"/>
      <c r="AEA849" s="257"/>
      <c r="AEB849" s="257"/>
      <c r="AEC849" s="257"/>
      <c r="AED849" s="257"/>
      <c r="AEE849" s="257"/>
      <c r="AEF849" s="257"/>
      <c r="AEG849" s="257"/>
      <c r="AEH849" s="257"/>
      <c r="AEI849" s="257"/>
      <c r="AEJ849" s="257"/>
      <c r="AEK849" s="257"/>
      <c r="AEL849" s="257"/>
      <c r="AEM849" s="257"/>
      <c r="AEN849" s="257"/>
      <c r="AEO849" s="257"/>
      <c r="AEP849" s="257"/>
      <c r="AEQ849" s="257"/>
      <c r="AER849" s="257"/>
      <c r="AES849" s="257"/>
      <c r="AET849" s="257"/>
      <c r="AEU849" s="257"/>
      <c r="AEV849" s="257"/>
      <c r="AEW849" s="257"/>
      <c r="AEX849" s="257"/>
      <c r="AEY849" s="257"/>
      <c r="AEZ849" s="257"/>
      <c r="AFA849" s="257"/>
      <c r="AFB849" s="257"/>
      <c r="AFC849" s="257"/>
      <c r="AFD849" s="257"/>
      <c r="AFE849" s="257"/>
      <c r="AFF849" s="257"/>
      <c r="AFG849" s="257"/>
      <c r="AFH849" s="257"/>
      <c r="AFI849" s="257"/>
      <c r="AFJ849" s="257"/>
      <c r="AFK849" s="257"/>
      <c r="AFL849" s="257"/>
      <c r="AFM849" s="257"/>
      <c r="AFN849" s="257"/>
      <c r="AFO849" s="257"/>
      <c r="AFP849" s="257"/>
      <c r="AFQ849" s="257"/>
      <c r="AFR849" s="257"/>
      <c r="AFS849" s="257"/>
      <c r="AFT849" s="257"/>
      <c r="AFU849" s="257"/>
      <c r="AFV849" s="257"/>
      <c r="AFW849" s="257"/>
      <c r="AFX849" s="257"/>
      <c r="AFY849" s="257"/>
      <c r="AFZ849" s="257"/>
      <c r="AGA849" s="257"/>
      <c r="AGB849" s="257"/>
      <c r="AGC849" s="257"/>
      <c r="AGD849" s="257"/>
      <c r="AGE849" s="257"/>
      <c r="AGF849" s="257"/>
      <c r="AGG849" s="257"/>
      <c r="AGH849" s="257"/>
      <c r="AGI849" s="257"/>
      <c r="AGJ849" s="257"/>
      <c r="AGK849" s="257"/>
      <c r="AGL849" s="257"/>
      <c r="AGM849" s="257"/>
      <c r="AGN849" s="257"/>
      <c r="AGO849" s="257"/>
      <c r="AGP849" s="257"/>
      <c r="AGQ849" s="257"/>
      <c r="AGR849" s="257"/>
      <c r="AGS849" s="257"/>
      <c r="AGT849" s="257"/>
      <c r="AGU849" s="257"/>
      <c r="AGV849" s="257"/>
      <c r="AGW849" s="257"/>
      <c r="AGX849" s="257"/>
      <c r="AGY849" s="257"/>
      <c r="AGZ849" s="257"/>
      <c r="AHA849" s="257"/>
      <c r="AHB849" s="257"/>
      <c r="AHC849" s="257"/>
      <c r="AHD849" s="257"/>
      <c r="AHE849" s="257"/>
      <c r="AHF849" s="257"/>
      <c r="AHG849" s="257"/>
      <c r="AHH849" s="257"/>
      <c r="AHI849" s="257"/>
      <c r="AHJ849" s="257"/>
      <c r="AHK849" s="257"/>
      <c r="AHL849" s="257"/>
      <c r="AHM849" s="257"/>
      <c r="AHN849" s="257"/>
      <c r="AHO849" s="257"/>
      <c r="AHP849" s="257"/>
      <c r="AHQ849" s="257"/>
      <c r="AHR849" s="257"/>
      <c r="AHS849" s="257"/>
      <c r="AHT849" s="257"/>
      <c r="AHU849" s="257"/>
      <c r="AHV849" s="257"/>
      <c r="AHW849" s="257"/>
      <c r="AHX849" s="257"/>
      <c r="AHY849" s="257"/>
      <c r="AHZ849" s="257"/>
      <c r="AIA849" s="257"/>
      <c r="AIB849" s="257"/>
      <c r="AIC849" s="257"/>
      <c r="AID849" s="257"/>
      <c r="AIE849" s="257"/>
      <c r="AIF849" s="257"/>
      <c r="AIG849" s="257"/>
      <c r="AIH849" s="257"/>
      <c r="AII849" s="257"/>
      <c r="AIJ849" s="257"/>
      <c r="AIK849" s="257"/>
      <c r="AIL849" s="257"/>
      <c r="AIM849" s="257"/>
      <c r="AIN849" s="257"/>
      <c r="AIO849" s="257"/>
      <c r="AIP849" s="257"/>
      <c r="AIQ849" s="257"/>
      <c r="AIR849" s="257"/>
      <c r="AIS849" s="257"/>
      <c r="AIT849" s="257"/>
      <c r="AIU849" s="257"/>
      <c r="AIV849" s="257"/>
      <c r="AIW849" s="257"/>
      <c r="AIX849" s="257"/>
      <c r="AIY849" s="257"/>
      <c r="AIZ849" s="257"/>
      <c r="AJA849" s="257"/>
      <c r="AJB849" s="257"/>
      <c r="AJC849" s="257"/>
      <c r="AJD849" s="257"/>
      <c r="AJE849" s="257"/>
      <c r="AJF849" s="257"/>
      <c r="AJG849" s="257"/>
      <c r="AJH849" s="257"/>
      <c r="AJI849" s="257"/>
      <c r="AJJ849" s="257"/>
      <c r="AJK849" s="257"/>
      <c r="AJL849" s="257"/>
      <c r="AJM849" s="257"/>
      <c r="AJN849" s="257"/>
      <c r="AJO849" s="257"/>
      <c r="AJP849" s="257"/>
      <c r="AJQ849" s="257"/>
      <c r="AJR849" s="257"/>
      <c r="AJS849" s="257"/>
      <c r="AJT849" s="257"/>
      <c r="AJU849" s="257"/>
      <c r="AJV849" s="257"/>
      <c r="AJW849" s="257"/>
      <c r="AJX849" s="257"/>
      <c r="AJY849" s="257"/>
      <c r="AJZ849" s="257"/>
      <c r="AKA849" s="257"/>
      <c r="AKB849" s="257"/>
      <c r="AKC849" s="257"/>
      <c r="AKD849" s="257"/>
      <c r="AKE849" s="257"/>
      <c r="AKF849" s="257"/>
      <c r="AKG849" s="257"/>
      <c r="AKH849" s="257"/>
      <c r="AKI849" s="257"/>
      <c r="AKJ849" s="257"/>
      <c r="AKK849" s="257"/>
      <c r="AKL849" s="257"/>
      <c r="AKM849" s="257"/>
      <c r="AKN849" s="257"/>
      <c r="AKO849" s="257"/>
      <c r="AKP849" s="257"/>
      <c r="AKQ849" s="257"/>
      <c r="AKR849" s="257"/>
      <c r="AKS849" s="257"/>
      <c r="AKT849" s="257"/>
      <c r="AKU849" s="257"/>
      <c r="AKV849" s="257"/>
      <c r="AKW849" s="257"/>
      <c r="AKX849" s="257"/>
      <c r="AKY849" s="257"/>
      <c r="AKZ849" s="257"/>
      <c r="ALA849" s="257"/>
      <c r="ALB849" s="257"/>
      <c r="ALC849" s="257"/>
      <c r="ALD849" s="257"/>
      <c r="ALE849" s="257"/>
      <c r="ALF849" s="257"/>
      <c r="ALG849" s="257"/>
      <c r="ALH849" s="257"/>
      <c r="ALI849" s="257"/>
      <c r="ALJ849" s="257"/>
      <c r="ALK849" s="257"/>
      <c r="ALL849" s="257"/>
      <c r="ALM849" s="257"/>
      <c r="ALN849" s="257"/>
      <c r="ALO849" s="257"/>
      <c r="ALP849" s="257"/>
      <c r="ALQ849" s="257"/>
      <c r="ALR849" s="257"/>
      <c r="ALS849" s="257"/>
      <c r="ALT849" s="257"/>
      <c r="ALU849" s="257"/>
      <c r="ALV849" s="257"/>
      <c r="ALW849" s="257"/>
      <c r="ALX849" s="257"/>
      <c r="ALY849" s="257"/>
      <c r="ALZ849" s="257"/>
      <c r="AMA849" s="257"/>
      <c r="AMB849" s="257"/>
      <c r="AMC849" s="257"/>
      <c r="AMD849" s="257"/>
      <c r="AME849" s="257"/>
      <c r="AMF849" s="257"/>
      <c r="AMG849" s="257"/>
      <c r="AMH849" s="257"/>
      <c r="AMI849" s="257"/>
      <c r="AMJ849" s="257"/>
      <c r="AMK849" s="257"/>
      <c r="AML849" s="257"/>
      <c r="AMM849" s="257"/>
      <c r="AMN849" s="257"/>
      <c r="AMO849" s="257"/>
      <c r="AMP849" s="257"/>
      <c r="AMQ849" s="257"/>
      <c r="AMR849" s="257"/>
      <c r="AMS849" s="257"/>
      <c r="AMT849" s="257"/>
      <c r="AMU849" s="257"/>
      <c r="AMV849" s="257"/>
      <c r="AMW849" s="257"/>
      <c r="AMX849" s="257"/>
      <c r="AMY849" s="257"/>
      <c r="AMZ849" s="257"/>
      <c r="ANA849" s="257"/>
      <c r="ANB849" s="257"/>
      <c r="ANC849" s="257"/>
      <c r="AND849" s="257"/>
      <c r="ANE849" s="257"/>
      <c r="ANF849" s="257"/>
      <c r="ANG849" s="257"/>
      <c r="ANH849" s="257"/>
      <c r="ANI849" s="257"/>
      <c r="ANJ849" s="257"/>
      <c r="ANK849" s="257"/>
      <c r="ANL849" s="257"/>
      <c r="ANM849" s="257"/>
      <c r="ANN849" s="257"/>
      <c r="ANO849" s="257"/>
      <c r="ANP849" s="257"/>
      <c r="ANQ849" s="257"/>
      <c r="ANR849" s="257"/>
      <c r="ANS849" s="257"/>
      <c r="ANT849" s="257"/>
      <c r="ANU849" s="257"/>
      <c r="ANV849" s="257"/>
      <c r="ANW849" s="257"/>
      <c r="ANX849" s="257"/>
      <c r="ANY849" s="257"/>
      <c r="ANZ849" s="257"/>
      <c r="AOA849" s="257"/>
      <c r="AOB849" s="257"/>
      <c r="AOC849" s="257"/>
      <c r="AOD849" s="257"/>
      <c r="AOE849" s="257"/>
      <c r="AOF849" s="257"/>
      <c r="AOG849" s="257"/>
      <c r="AOH849" s="257"/>
      <c r="AOI849" s="257"/>
      <c r="AOJ849" s="257"/>
      <c r="AOK849" s="257"/>
      <c r="AOL849" s="257"/>
      <c r="AOM849" s="257"/>
      <c r="AON849" s="257"/>
      <c r="AOO849" s="257"/>
      <c r="AOP849" s="257"/>
      <c r="AOQ849" s="257"/>
      <c r="AOR849" s="257"/>
      <c r="AOS849" s="257"/>
      <c r="AOT849" s="257"/>
      <c r="AOU849" s="257"/>
      <c r="AOV849" s="257"/>
      <c r="AOW849" s="257"/>
      <c r="AOX849" s="257"/>
      <c r="AOY849" s="257"/>
      <c r="AOZ849" s="257"/>
      <c r="APA849" s="257"/>
      <c r="APB849" s="257"/>
      <c r="APC849" s="257"/>
      <c r="APD849" s="257"/>
      <c r="APE849" s="257"/>
      <c r="APF849" s="257"/>
      <c r="APG849" s="257"/>
      <c r="APH849" s="257"/>
      <c r="API849" s="257"/>
      <c r="APJ849" s="257"/>
      <c r="APK849" s="257"/>
      <c r="APL849" s="257"/>
      <c r="APM849" s="257"/>
      <c r="APN849" s="257"/>
      <c r="APO849" s="257"/>
      <c r="APP849" s="257"/>
      <c r="APQ849" s="257"/>
      <c r="APR849" s="257"/>
      <c r="APS849" s="257"/>
      <c r="APT849" s="257"/>
      <c r="APU849" s="257"/>
      <c r="APV849" s="257"/>
      <c r="APW849" s="257"/>
      <c r="APX849" s="257"/>
      <c r="APY849" s="257"/>
      <c r="APZ849" s="257"/>
      <c r="AQA849" s="257"/>
      <c r="AQB849" s="257"/>
      <c r="AQC849" s="257"/>
      <c r="AQD849" s="257"/>
      <c r="AQE849" s="257"/>
      <c r="AQF849" s="257"/>
      <c r="AQG849" s="257"/>
      <c r="AQH849" s="257"/>
      <c r="AQI849" s="257"/>
      <c r="AQJ849" s="257"/>
      <c r="AQK849" s="257"/>
      <c r="AQL849" s="257"/>
      <c r="AQM849" s="257"/>
      <c r="AQN849" s="257"/>
      <c r="AQO849" s="257"/>
      <c r="AQP849" s="257"/>
      <c r="AQQ849" s="257"/>
      <c r="AQR849" s="257"/>
      <c r="AQS849" s="257"/>
      <c r="AQT849" s="257"/>
      <c r="AQU849" s="257"/>
      <c r="AQV849" s="257"/>
      <c r="AQW849" s="257"/>
      <c r="AQX849" s="257"/>
      <c r="AQY849" s="257"/>
      <c r="AQZ849" s="257"/>
      <c r="ARA849" s="257"/>
      <c r="ARB849" s="257"/>
      <c r="ARC849" s="257"/>
      <c r="ARD849" s="257"/>
      <c r="ARE849" s="257"/>
      <c r="ARF849" s="257"/>
      <c r="ARG849" s="257"/>
      <c r="ARH849" s="257"/>
      <c r="ARI849" s="257"/>
      <c r="ARJ849" s="257"/>
      <c r="ARK849" s="257"/>
      <c r="ARL849" s="257"/>
      <c r="ARM849" s="257"/>
      <c r="ARN849" s="257"/>
      <c r="ARO849" s="257"/>
      <c r="ARP849" s="257"/>
      <c r="ARQ849" s="257"/>
      <c r="ARR849" s="257"/>
      <c r="ARS849" s="257"/>
      <c r="ART849" s="257"/>
      <c r="ARU849" s="257"/>
      <c r="ARV849" s="257"/>
      <c r="ARW849" s="257"/>
      <c r="ARX849" s="257"/>
      <c r="ARY849" s="257"/>
      <c r="ARZ849" s="257"/>
      <c r="ASA849" s="257"/>
      <c r="ASB849" s="257"/>
      <c r="ASC849" s="257"/>
      <c r="ASD849" s="257"/>
      <c r="ASE849" s="257"/>
      <c r="ASF849" s="257"/>
      <c r="ASG849" s="257"/>
      <c r="ASH849" s="257"/>
      <c r="ASI849" s="257"/>
      <c r="ASJ849" s="257"/>
      <c r="ASK849" s="257"/>
      <c r="ASL849" s="257"/>
      <c r="ASM849" s="257"/>
      <c r="ASN849" s="257"/>
      <c r="ASO849" s="257"/>
      <c r="ASP849" s="257"/>
      <c r="ASQ849" s="257"/>
      <c r="ASR849" s="257"/>
      <c r="ASS849" s="257"/>
      <c r="AST849" s="257"/>
      <c r="ASU849" s="257"/>
      <c r="ASV849" s="257"/>
      <c r="ASW849" s="257"/>
      <c r="ASX849" s="257"/>
      <c r="ASY849" s="257"/>
      <c r="ASZ849" s="257"/>
      <c r="ATA849" s="257"/>
      <c r="ATB849" s="257"/>
      <c r="ATC849" s="257"/>
      <c r="ATD849" s="257"/>
      <c r="ATE849" s="257"/>
      <c r="ATF849" s="257"/>
      <c r="ATG849" s="257"/>
      <c r="ATH849" s="257"/>
      <c r="ATI849" s="257"/>
      <c r="ATJ849" s="257"/>
      <c r="ATK849" s="257"/>
      <c r="ATL849" s="257"/>
      <c r="ATM849" s="257"/>
      <c r="ATN849" s="257"/>
      <c r="ATO849" s="257"/>
      <c r="ATP849" s="257"/>
      <c r="ATQ849" s="257"/>
      <c r="ATR849" s="257"/>
      <c r="ATS849" s="257"/>
      <c r="ATT849" s="257"/>
      <c r="ATU849" s="257"/>
      <c r="ATV849" s="257"/>
      <c r="ATW849" s="257"/>
      <c r="ATX849" s="257"/>
      <c r="ATY849" s="257"/>
      <c r="ATZ849" s="257"/>
      <c r="AUA849" s="257"/>
      <c r="AUB849" s="257"/>
      <c r="AUC849" s="257"/>
      <c r="AUD849" s="257"/>
      <c r="AUE849" s="257"/>
      <c r="AUF849" s="257"/>
      <c r="AUG849" s="257"/>
      <c r="AUH849" s="257"/>
      <c r="AUI849" s="257"/>
      <c r="AUJ849" s="257"/>
      <c r="AUK849" s="257"/>
      <c r="AUL849" s="257"/>
      <c r="AUM849" s="257"/>
      <c r="AUN849" s="257"/>
      <c r="AUO849" s="257"/>
      <c r="AUP849" s="257"/>
      <c r="AUQ849" s="257"/>
      <c r="AUR849" s="257"/>
      <c r="AUS849" s="257"/>
      <c r="AUT849" s="257"/>
      <c r="AUU849" s="257"/>
      <c r="AUV849" s="257"/>
      <c r="AUW849" s="257"/>
      <c r="AUX849" s="257"/>
      <c r="AUY849" s="257"/>
      <c r="AUZ849" s="257"/>
      <c r="AVA849" s="257"/>
      <c r="AVB849" s="257"/>
      <c r="AVC849" s="257"/>
      <c r="AVD849" s="257"/>
      <c r="AVE849" s="257"/>
      <c r="AVF849" s="257"/>
      <c r="AVG849" s="257"/>
      <c r="AVH849" s="257"/>
      <c r="AVI849" s="257"/>
      <c r="AVJ849" s="257"/>
      <c r="AVK849" s="257"/>
      <c r="AVL849" s="257"/>
      <c r="AVM849" s="257"/>
      <c r="AVN849" s="257"/>
      <c r="AVO849" s="257"/>
      <c r="AVP849" s="257"/>
      <c r="AVQ849" s="257"/>
      <c r="AVR849" s="257"/>
      <c r="AVS849" s="257"/>
      <c r="AVT849" s="257"/>
      <c r="AVU849" s="257"/>
      <c r="AVV849" s="257"/>
      <c r="AVW849" s="257"/>
      <c r="AVX849" s="257"/>
      <c r="AVY849" s="257"/>
      <c r="AVZ849" s="257"/>
      <c r="AWA849" s="257"/>
      <c r="AWB849" s="257"/>
      <c r="AWC849" s="257"/>
      <c r="AWD849" s="257"/>
      <c r="AWE849" s="257"/>
      <c r="AWF849" s="257"/>
      <c r="AWG849" s="257"/>
      <c r="AWH849" s="257"/>
      <c r="AWI849" s="257"/>
      <c r="AWJ849" s="257"/>
      <c r="AWK849" s="257"/>
      <c r="AWL849" s="257"/>
      <c r="AWM849" s="257"/>
      <c r="AWN849" s="257"/>
      <c r="AWO849" s="257"/>
      <c r="AWP849" s="257"/>
      <c r="AWQ849" s="257"/>
      <c r="AWR849" s="257"/>
      <c r="AWS849" s="257"/>
      <c r="AWT849" s="257"/>
      <c r="AWU849" s="257"/>
      <c r="AWV849" s="257"/>
      <c r="AWW849" s="257"/>
      <c r="AWX849" s="257"/>
      <c r="AWY849" s="257"/>
      <c r="AWZ849" s="257"/>
      <c r="AXA849" s="257"/>
      <c r="AXB849" s="257"/>
      <c r="AXC849" s="257"/>
      <c r="AXD849" s="257"/>
      <c r="AXE849" s="257"/>
      <c r="AXF849" s="257"/>
      <c r="AXG849" s="257"/>
      <c r="AXH849" s="257"/>
      <c r="AXI849" s="257"/>
      <c r="AXJ849" s="257"/>
      <c r="AXK849" s="257"/>
      <c r="AXL849" s="257"/>
      <c r="AXM849" s="257"/>
      <c r="AXN849" s="257"/>
      <c r="AXO849" s="257"/>
      <c r="AXP849" s="257"/>
      <c r="AXQ849" s="257"/>
      <c r="AXR849" s="257"/>
      <c r="AXS849" s="257"/>
      <c r="AXT849" s="257"/>
      <c r="AXU849" s="257"/>
      <c r="AXV849" s="257"/>
      <c r="AXW849" s="257"/>
      <c r="AXX849" s="257"/>
      <c r="AXY849" s="257"/>
      <c r="AXZ849" s="257"/>
      <c r="AYA849" s="257"/>
      <c r="AYB849" s="257"/>
      <c r="AYC849" s="257"/>
      <c r="AYD849" s="257"/>
      <c r="AYE849" s="257"/>
      <c r="AYF849" s="257"/>
      <c r="AYG849" s="257"/>
      <c r="AYH849" s="257"/>
      <c r="AYI849" s="257"/>
      <c r="AYJ849" s="257"/>
      <c r="AYK849" s="257"/>
      <c r="AYL849" s="257"/>
      <c r="AYM849" s="257"/>
      <c r="AYN849" s="257"/>
      <c r="AYO849" s="257"/>
      <c r="AYP849" s="257"/>
      <c r="AYQ849" s="257"/>
      <c r="AYR849" s="257"/>
      <c r="AYS849" s="257"/>
      <c r="AYT849" s="257"/>
      <c r="AYU849" s="257"/>
      <c r="AYV849" s="257"/>
      <c r="AYW849" s="257"/>
      <c r="AYX849" s="257"/>
      <c r="AYY849" s="257"/>
      <c r="AYZ849" s="257"/>
      <c r="AZA849" s="257"/>
      <c r="AZB849" s="257"/>
      <c r="AZC849" s="257"/>
      <c r="AZD849" s="257"/>
      <c r="AZE849" s="257"/>
      <c r="AZF849" s="257"/>
      <c r="AZG849" s="257"/>
      <c r="AZH849" s="257"/>
      <c r="AZI849" s="257"/>
      <c r="AZJ849" s="257"/>
      <c r="AZK849" s="257"/>
      <c r="AZL849" s="257"/>
      <c r="AZM849" s="257"/>
      <c r="AZN849" s="257"/>
      <c r="AZO849" s="257"/>
      <c r="AZP849" s="257"/>
      <c r="AZQ849" s="257"/>
      <c r="AZR849" s="257"/>
      <c r="AZS849" s="257"/>
      <c r="AZT849" s="257"/>
      <c r="AZU849" s="257"/>
      <c r="AZV849" s="257"/>
      <c r="AZW849" s="257"/>
      <c r="AZX849" s="257"/>
      <c r="AZY849" s="257"/>
      <c r="AZZ849" s="257"/>
      <c r="BAA849" s="257"/>
      <c r="BAB849" s="257"/>
      <c r="BAC849" s="257"/>
      <c r="BAD849" s="257"/>
      <c r="BAE849" s="257"/>
      <c r="BAF849" s="257"/>
      <c r="BAG849" s="257"/>
      <c r="BAH849" s="257"/>
      <c r="BAI849" s="257"/>
      <c r="BAJ849" s="257"/>
      <c r="BAK849" s="257"/>
      <c r="BAL849" s="257"/>
      <c r="BAM849" s="257"/>
      <c r="BAN849" s="257"/>
      <c r="BAO849" s="257"/>
      <c r="BAP849" s="257"/>
      <c r="BAQ849" s="257"/>
      <c r="BAR849" s="257"/>
      <c r="BAS849" s="257"/>
      <c r="BAT849" s="257"/>
      <c r="BAU849" s="257"/>
      <c r="BAV849" s="257"/>
      <c r="BAW849" s="257"/>
      <c r="BAX849" s="257"/>
      <c r="BAY849" s="257"/>
      <c r="BAZ849" s="257"/>
      <c r="BBA849" s="257"/>
      <c r="BBB849" s="257"/>
      <c r="BBC849" s="257"/>
      <c r="BBD849" s="257"/>
      <c r="BBE849" s="257"/>
      <c r="BBF849" s="257"/>
      <c r="BBG849" s="257"/>
      <c r="BBH849" s="257"/>
      <c r="BBI849" s="257"/>
      <c r="BBJ849" s="257"/>
      <c r="BBK849" s="257"/>
      <c r="BBL849" s="257"/>
      <c r="BBM849" s="257"/>
      <c r="BBN849" s="257"/>
      <c r="BBO849" s="257"/>
      <c r="BBP849" s="257"/>
      <c r="BBQ849" s="257"/>
      <c r="BBR849" s="257"/>
      <c r="BBS849" s="257"/>
      <c r="BBT849" s="257"/>
      <c r="BBU849" s="257"/>
      <c r="BBV849" s="257"/>
      <c r="BBW849" s="257"/>
      <c r="BBX849" s="257"/>
      <c r="BBY849" s="257"/>
      <c r="BBZ849" s="257"/>
      <c r="BCA849" s="257"/>
      <c r="BCB849" s="257"/>
      <c r="BCC849" s="257"/>
      <c r="BCD849" s="257"/>
      <c r="BCE849" s="257"/>
      <c r="BCF849" s="257"/>
      <c r="BCG849" s="257"/>
      <c r="BCH849" s="257"/>
      <c r="BCI849" s="257"/>
      <c r="BCJ849" s="257"/>
      <c r="BCK849" s="257"/>
      <c r="BCL849" s="257"/>
      <c r="BCM849" s="257"/>
      <c r="BCN849" s="257"/>
      <c r="BCO849" s="257"/>
      <c r="BCP849" s="257"/>
      <c r="BCQ849" s="257"/>
      <c r="BCR849" s="257"/>
      <c r="BCS849" s="257"/>
      <c r="BCT849" s="257"/>
      <c r="BCU849" s="257"/>
      <c r="BCV849" s="257"/>
      <c r="BCW849" s="257"/>
      <c r="BCX849" s="257"/>
      <c r="BCY849" s="257"/>
      <c r="BCZ849" s="257"/>
      <c r="BDA849" s="257"/>
      <c r="BDB849" s="257"/>
      <c r="BDC849" s="257"/>
      <c r="BDD849" s="257"/>
      <c r="BDE849" s="257"/>
      <c r="BDF849" s="257"/>
      <c r="BDG849" s="257"/>
      <c r="BDH849" s="257"/>
      <c r="BDI849" s="257"/>
      <c r="BDJ849" s="257"/>
      <c r="BDK849" s="257"/>
      <c r="BDL849" s="257"/>
      <c r="BDM849" s="257"/>
      <c r="BDN849" s="257"/>
      <c r="BDO849" s="257"/>
      <c r="BDP849" s="257"/>
      <c r="BDQ849" s="257"/>
      <c r="BDR849" s="257"/>
      <c r="BDS849" s="257"/>
      <c r="BDT849" s="257"/>
      <c r="BDU849" s="257"/>
      <c r="BDV849" s="257"/>
      <c r="BDW849" s="257"/>
      <c r="BDX849" s="257"/>
      <c r="BDY849" s="257"/>
      <c r="BDZ849" s="257"/>
      <c r="BEA849" s="257"/>
      <c r="BEB849" s="257"/>
      <c r="BEC849" s="257"/>
      <c r="BED849" s="257"/>
      <c r="BEE849" s="257"/>
      <c r="BEF849" s="257"/>
      <c r="BEG849" s="257"/>
      <c r="BEH849" s="257"/>
      <c r="BEI849" s="257"/>
      <c r="BEJ849" s="257"/>
      <c r="BEK849" s="257"/>
      <c r="BEL849" s="257"/>
      <c r="BEM849" s="257"/>
      <c r="BEN849" s="257"/>
      <c r="BEO849" s="257"/>
      <c r="BEP849" s="257"/>
      <c r="BEQ849" s="257"/>
      <c r="BER849" s="257"/>
      <c r="BES849" s="257"/>
      <c r="BET849" s="257"/>
      <c r="BEU849" s="257"/>
      <c r="BEV849" s="257"/>
      <c r="BEW849" s="257"/>
      <c r="BEX849" s="257"/>
      <c r="BEY849" s="257"/>
      <c r="BEZ849" s="257"/>
      <c r="BFA849" s="257"/>
      <c r="BFB849" s="257"/>
      <c r="BFC849" s="257"/>
      <c r="BFD849" s="257"/>
      <c r="BFE849" s="257"/>
      <c r="BFF849" s="257"/>
      <c r="BFG849" s="257"/>
      <c r="BFH849" s="257"/>
      <c r="BFI849" s="257"/>
      <c r="BFJ849" s="257"/>
      <c r="BFK849" s="257"/>
      <c r="BFL849" s="257"/>
      <c r="BFM849" s="257"/>
      <c r="BFN849" s="257"/>
      <c r="BFO849" s="257"/>
      <c r="BFP849" s="257"/>
      <c r="BFQ849" s="257"/>
      <c r="BFR849" s="257"/>
      <c r="BFS849" s="257"/>
      <c r="BFT849" s="257"/>
      <c r="BFU849" s="257"/>
      <c r="BFV849" s="257"/>
      <c r="BFW849" s="257"/>
      <c r="BFX849" s="257"/>
      <c r="BFY849" s="257"/>
      <c r="BFZ849" s="257"/>
      <c r="BGA849" s="257"/>
      <c r="BGB849" s="257"/>
      <c r="BGC849" s="257"/>
      <c r="BGD849" s="257"/>
      <c r="BGE849" s="257"/>
      <c r="BGF849" s="257"/>
      <c r="BGG849" s="257"/>
      <c r="BGH849" s="257"/>
      <c r="BGI849" s="257"/>
      <c r="BGJ849" s="257"/>
      <c r="BGK849" s="257"/>
      <c r="BGL849" s="257"/>
      <c r="BGM849" s="257"/>
      <c r="BGN849" s="257"/>
      <c r="BGO849" s="257"/>
      <c r="BGP849" s="257"/>
      <c r="BGQ849" s="257"/>
      <c r="BGR849" s="257"/>
      <c r="BGS849" s="257"/>
      <c r="BGT849" s="257"/>
      <c r="BGU849" s="257"/>
      <c r="BGV849" s="257"/>
      <c r="BGW849" s="257"/>
      <c r="BGX849" s="257"/>
      <c r="BGY849" s="257"/>
      <c r="BGZ849" s="257"/>
      <c r="BHA849" s="257"/>
      <c r="BHB849" s="257"/>
      <c r="BHC849" s="257"/>
      <c r="BHD849" s="257"/>
      <c r="BHE849" s="257"/>
      <c r="BHF849" s="257"/>
      <c r="BHG849" s="257"/>
      <c r="BHH849" s="257"/>
      <c r="BHI849" s="257"/>
      <c r="BHJ849" s="257"/>
      <c r="BHK849" s="257"/>
      <c r="BHL849" s="257"/>
      <c r="BHM849" s="257"/>
      <c r="BHN849" s="257"/>
      <c r="BHO849" s="257"/>
      <c r="BHP849" s="257"/>
      <c r="BHQ849" s="257"/>
      <c r="BHR849" s="257"/>
      <c r="BHS849" s="257"/>
      <c r="BHT849" s="257"/>
      <c r="BHU849" s="257"/>
      <c r="BHV849" s="257"/>
      <c r="BHW849" s="257"/>
      <c r="BHX849" s="257"/>
      <c r="BHY849" s="257"/>
      <c r="BHZ849" s="257"/>
      <c r="BIA849" s="257"/>
      <c r="BIB849" s="257"/>
      <c r="BIC849" s="257"/>
      <c r="BID849" s="257"/>
      <c r="BIE849" s="257"/>
      <c r="BIF849" s="257"/>
      <c r="BIG849" s="257"/>
      <c r="BIH849" s="257"/>
      <c r="BII849" s="257"/>
      <c r="BIJ849" s="257"/>
      <c r="BIK849" s="257"/>
      <c r="BIL849" s="257"/>
      <c r="BIM849" s="257"/>
      <c r="BIN849" s="257"/>
      <c r="BIO849" s="257"/>
      <c r="BIP849" s="257"/>
      <c r="BIQ849" s="257"/>
      <c r="BIR849" s="257"/>
      <c r="BIS849" s="257"/>
      <c r="BIT849" s="257"/>
      <c r="BIU849" s="257"/>
      <c r="BIV849" s="257"/>
      <c r="BIW849" s="257"/>
      <c r="BIX849" s="257"/>
      <c r="BIY849" s="257"/>
      <c r="BIZ849" s="257"/>
      <c r="BJA849" s="257"/>
      <c r="BJB849" s="257"/>
      <c r="BJC849" s="257"/>
      <c r="BJD849" s="257"/>
      <c r="BJE849" s="257"/>
      <c r="BJF849" s="257"/>
      <c r="BJG849" s="257"/>
      <c r="BJH849" s="257"/>
      <c r="BJI849" s="257"/>
      <c r="BJJ849" s="257"/>
      <c r="BJK849" s="257"/>
      <c r="BJL849" s="257"/>
      <c r="BJM849" s="257"/>
      <c r="BJN849" s="257"/>
      <c r="BJO849" s="257"/>
      <c r="BJP849" s="257"/>
      <c r="BJQ849" s="257"/>
      <c r="BJR849" s="257"/>
      <c r="BJS849" s="257"/>
      <c r="BJT849" s="257"/>
      <c r="BJU849" s="257"/>
      <c r="BJV849" s="257"/>
      <c r="BJW849" s="257"/>
      <c r="BJX849" s="257"/>
      <c r="BJY849" s="257"/>
      <c r="BJZ849" s="257"/>
      <c r="BKA849" s="257"/>
      <c r="BKB849" s="257"/>
      <c r="BKC849" s="257"/>
      <c r="BKD849" s="257"/>
      <c r="BKE849" s="257"/>
      <c r="BKF849" s="257"/>
      <c r="BKG849" s="257"/>
      <c r="BKH849" s="257"/>
      <c r="BKI849" s="257"/>
      <c r="BKJ849" s="257"/>
      <c r="BKK849" s="257"/>
      <c r="BKL849" s="257"/>
      <c r="BKM849" s="257"/>
      <c r="BKN849" s="257"/>
      <c r="BKO849" s="257"/>
      <c r="BKP849" s="257"/>
      <c r="BKQ849" s="257"/>
      <c r="BKR849" s="257"/>
      <c r="BKS849" s="257"/>
      <c r="BKT849" s="257"/>
      <c r="BKU849" s="257"/>
      <c r="BKV849" s="257"/>
      <c r="BKW849" s="257"/>
      <c r="BKX849" s="257"/>
      <c r="BKY849" s="257"/>
      <c r="BKZ849" s="257"/>
      <c r="BLA849" s="257"/>
      <c r="BLB849" s="257"/>
      <c r="BLC849" s="257"/>
      <c r="BLD849" s="257"/>
      <c r="BLE849" s="257"/>
      <c r="BLF849" s="257"/>
      <c r="BLG849" s="257"/>
      <c r="BLH849" s="257"/>
      <c r="BLI849" s="257"/>
      <c r="BLJ849" s="257"/>
      <c r="BLK849" s="257"/>
      <c r="BLL849" s="257"/>
      <c r="BLM849" s="257"/>
      <c r="BLN849" s="257"/>
      <c r="BLO849" s="257"/>
      <c r="BLP849" s="257"/>
      <c r="BLQ849" s="257"/>
      <c r="BLR849" s="257"/>
      <c r="BLS849" s="257"/>
      <c r="BLT849" s="257"/>
      <c r="BLU849" s="257"/>
      <c r="BLV849" s="257"/>
      <c r="BLW849" s="257"/>
      <c r="BLX849" s="257"/>
      <c r="BLY849" s="257"/>
      <c r="BLZ849" s="257"/>
      <c r="BMA849" s="257"/>
      <c r="BMB849" s="257"/>
      <c r="BMC849" s="257"/>
      <c r="BMD849" s="257"/>
      <c r="BME849" s="257"/>
      <c r="BMF849" s="257"/>
      <c r="BMG849" s="257"/>
      <c r="BMH849" s="257"/>
      <c r="BMI849" s="257"/>
      <c r="BMJ849" s="257"/>
      <c r="BMK849" s="257"/>
      <c r="BML849" s="257"/>
      <c r="BMM849" s="257"/>
      <c r="BMN849" s="257"/>
      <c r="BMO849" s="257"/>
      <c r="BMP849" s="257"/>
      <c r="BMQ849" s="257"/>
      <c r="BMR849" s="257"/>
      <c r="BMS849" s="257"/>
      <c r="BMT849" s="257"/>
      <c r="BMU849" s="257"/>
      <c r="BMV849" s="257"/>
      <c r="BMW849" s="257"/>
      <c r="BMX849" s="257"/>
      <c r="BMY849" s="257"/>
      <c r="BMZ849" s="257"/>
      <c r="BNA849" s="257"/>
      <c r="BNB849" s="257"/>
      <c r="BNC849" s="257"/>
      <c r="BND849" s="257"/>
      <c r="BNE849" s="257"/>
      <c r="BNF849" s="257"/>
      <c r="BNG849" s="257"/>
      <c r="BNH849" s="257"/>
      <c r="BNI849" s="257"/>
      <c r="BNJ849" s="257"/>
      <c r="BNK849" s="257"/>
      <c r="BNL849" s="257"/>
      <c r="BNM849" s="257"/>
      <c r="BNN849" s="257"/>
      <c r="BNO849" s="257"/>
      <c r="BNP849" s="257"/>
      <c r="BNQ849" s="257"/>
      <c r="BNR849" s="257"/>
      <c r="BNS849" s="257"/>
      <c r="BNT849" s="257"/>
      <c r="BNU849" s="257"/>
      <c r="BNV849" s="257"/>
      <c r="BNW849" s="257"/>
      <c r="BNX849" s="257"/>
      <c r="BNY849" s="257"/>
      <c r="BNZ849" s="257"/>
      <c r="BOA849" s="257"/>
      <c r="BOB849" s="257"/>
      <c r="BOC849" s="257"/>
      <c r="BOD849" s="257"/>
      <c r="BOE849" s="257"/>
      <c r="BOF849" s="257"/>
      <c r="BOG849" s="257"/>
      <c r="BOH849" s="257"/>
      <c r="BOI849" s="257"/>
      <c r="BOJ849" s="257"/>
      <c r="BOK849" s="257"/>
      <c r="BOL849" s="257"/>
      <c r="BOM849" s="257"/>
      <c r="BON849" s="257"/>
      <c r="BOO849" s="257"/>
      <c r="BOP849" s="257"/>
      <c r="BOQ849" s="257"/>
      <c r="BOR849" s="257"/>
      <c r="BOS849" s="257"/>
      <c r="BOT849" s="257"/>
      <c r="BOU849" s="257"/>
      <c r="BOV849" s="257"/>
      <c r="BOW849" s="257"/>
      <c r="BOX849" s="257"/>
      <c r="BOY849" s="257"/>
      <c r="BOZ849" s="257"/>
      <c r="BPA849" s="257"/>
      <c r="BPB849" s="257"/>
      <c r="BPC849" s="257"/>
      <c r="BPD849" s="257"/>
      <c r="BPE849" s="257"/>
      <c r="BPF849" s="257"/>
      <c r="BPG849" s="257"/>
      <c r="BPH849" s="257"/>
      <c r="BPI849" s="257"/>
      <c r="BPJ849" s="257"/>
      <c r="BPK849" s="257"/>
      <c r="BPL849" s="257"/>
      <c r="BPM849" s="257"/>
      <c r="BPN849" s="257"/>
      <c r="BPO849" s="257"/>
      <c r="BPP849" s="257"/>
      <c r="BPQ849" s="257"/>
      <c r="BPR849" s="257"/>
      <c r="BPS849" s="257"/>
      <c r="BPT849" s="257"/>
      <c r="BPU849" s="257"/>
      <c r="BPV849" s="257"/>
      <c r="BPW849" s="257"/>
      <c r="BPX849" s="257"/>
      <c r="BPY849" s="257"/>
      <c r="BPZ849" s="257"/>
      <c r="BQA849" s="257"/>
      <c r="BQB849" s="257"/>
      <c r="BQC849" s="257"/>
      <c r="BQD849" s="257"/>
      <c r="BQE849" s="257"/>
      <c r="BQF849" s="257"/>
      <c r="BQG849" s="257"/>
      <c r="BQH849" s="257"/>
      <c r="BQI849" s="257"/>
      <c r="BQJ849" s="257"/>
      <c r="BQK849" s="257"/>
      <c r="BQL849" s="257"/>
      <c r="BQM849" s="257"/>
      <c r="BQN849" s="257"/>
      <c r="BQO849" s="257"/>
      <c r="BQP849" s="257"/>
      <c r="BQQ849" s="257"/>
      <c r="BQR849" s="257"/>
      <c r="BQS849" s="257"/>
      <c r="BQT849" s="257"/>
      <c r="BQU849" s="257"/>
      <c r="BQV849" s="257"/>
      <c r="BQW849" s="257"/>
      <c r="BQX849" s="257"/>
      <c r="BQY849" s="257"/>
      <c r="BQZ849" s="257"/>
      <c r="BRA849" s="257"/>
      <c r="BRB849" s="257"/>
      <c r="BRC849" s="257"/>
      <c r="BRD849" s="257"/>
      <c r="BRE849" s="257"/>
      <c r="BRF849" s="257"/>
      <c r="BRG849" s="257"/>
      <c r="BRH849" s="257"/>
      <c r="BRI849" s="257"/>
      <c r="BRJ849" s="257"/>
      <c r="BRK849" s="257"/>
      <c r="BRL849" s="257"/>
      <c r="BRM849" s="257"/>
      <c r="BRN849" s="257"/>
      <c r="BRO849" s="257"/>
      <c r="BRP849" s="257"/>
      <c r="BRQ849" s="257"/>
      <c r="BRR849" s="257"/>
      <c r="BRS849" s="257"/>
      <c r="BRT849" s="257"/>
      <c r="BRU849" s="257"/>
      <c r="BRV849" s="257"/>
      <c r="BRW849" s="257"/>
      <c r="BRX849" s="257"/>
      <c r="BRY849" s="257"/>
      <c r="BRZ849" s="257"/>
      <c r="BSA849" s="257"/>
      <c r="BSB849" s="257"/>
      <c r="BSC849" s="257"/>
      <c r="BSD849" s="257"/>
      <c r="BSE849" s="257"/>
      <c r="BSF849" s="257"/>
      <c r="BSG849" s="257"/>
      <c r="BSH849" s="257"/>
      <c r="BSI849" s="257"/>
      <c r="BSJ849" s="257"/>
      <c r="BSK849" s="257"/>
      <c r="BSL849" s="257"/>
      <c r="BSM849" s="257"/>
      <c r="BSN849" s="257"/>
      <c r="BSO849" s="257"/>
      <c r="BSP849" s="257"/>
      <c r="BSQ849" s="257"/>
      <c r="BSR849" s="257"/>
      <c r="BSS849" s="257"/>
      <c r="BST849" s="257"/>
      <c r="BSU849" s="257"/>
      <c r="BSV849" s="257"/>
      <c r="BSW849" s="257"/>
      <c r="BSX849" s="257"/>
      <c r="BSY849" s="257"/>
      <c r="BSZ849" s="257"/>
      <c r="BTA849" s="257"/>
      <c r="BTB849" s="257"/>
      <c r="BTC849" s="257"/>
      <c r="BTD849" s="257"/>
      <c r="BTE849" s="257"/>
      <c r="BTF849" s="257"/>
      <c r="BTG849" s="257"/>
      <c r="BTH849" s="257"/>
      <c r="BTI849" s="257"/>
      <c r="BTJ849" s="257"/>
      <c r="BTK849" s="257"/>
      <c r="BTL849" s="257"/>
      <c r="BTM849" s="257"/>
      <c r="BTN849" s="257"/>
      <c r="BTO849" s="257"/>
      <c r="BTP849" s="257"/>
      <c r="BTQ849" s="257"/>
      <c r="BTR849" s="257"/>
      <c r="BTS849" s="257"/>
      <c r="BTT849" s="257"/>
      <c r="BTU849" s="257"/>
      <c r="BTV849" s="257"/>
      <c r="BTW849" s="257"/>
      <c r="BTX849" s="257"/>
      <c r="BTY849" s="257"/>
      <c r="BTZ849" s="257"/>
      <c r="BUA849" s="257"/>
      <c r="BUB849" s="257"/>
      <c r="BUC849" s="257"/>
      <c r="BUD849" s="257"/>
      <c r="BUE849" s="257"/>
      <c r="BUF849" s="257"/>
      <c r="BUG849" s="257"/>
      <c r="BUH849" s="257"/>
      <c r="BUI849" s="257"/>
      <c r="BUJ849" s="257"/>
      <c r="BUK849" s="257"/>
      <c r="BUL849" s="257"/>
      <c r="BUM849" s="257"/>
      <c r="BUN849" s="257"/>
      <c r="BUO849" s="257"/>
      <c r="BUP849" s="257"/>
      <c r="BUQ849" s="257"/>
      <c r="BUR849" s="257"/>
      <c r="BUS849" s="257"/>
      <c r="BUT849" s="257"/>
      <c r="BUU849" s="257"/>
      <c r="BUV849" s="257"/>
      <c r="BUW849" s="257"/>
      <c r="BUX849" s="257"/>
      <c r="BUY849" s="257"/>
      <c r="BUZ849" s="257"/>
      <c r="BVA849" s="257"/>
      <c r="BVB849" s="257"/>
      <c r="BVC849" s="257"/>
      <c r="BVD849" s="257"/>
      <c r="BVE849" s="257"/>
      <c r="BVF849" s="257"/>
      <c r="BVG849" s="257"/>
      <c r="BVH849" s="257"/>
      <c r="BVI849" s="257"/>
      <c r="BVJ849" s="257"/>
      <c r="BVK849" s="257"/>
      <c r="BVL849" s="257"/>
      <c r="BVM849" s="257"/>
      <c r="BVN849" s="257"/>
      <c r="BVO849" s="257"/>
      <c r="BVP849" s="257"/>
      <c r="BVQ849" s="257"/>
      <c r="BVR849" s="257"/>
      <c r="BVS849" s="257"/>
      <c r="BVT849" s="257"/>
      <c r="BVU849" s="257"/>
      <c r="BVV849" s="257"/>
      <c r="BVW849" s="257"/>
      <c r="BVX849" s="257"/>
      <c r="BVY849" s="257"/>
      <c r="BVZ849" s="257"/>
      <c r="BWA849" s="257"/>
      <c r="BWB849" s="257"/>
      <c r="BWC849" s="257"/>
      <c r="BWD849" s="257"/>
      <c r="BWE849" s="257"/>
      <c r="BWF849" s="257"/>
      <c r="BWG849" s="257"/>
      <c r="BWH849" s="257"/>
      <c r="BWI849" s="257"/>
      <c r="BWJ849" s="257"/>
      <c r="BWK849" s="257"/>
      <c r="BWL849" s="257"/>
      <c r="BWM849" s="257"/>
      <c r="BWN849" s="257"/>
      <c r="BWO849" s="257"/>
      <c r="BWP849" s="257"/>
      <c r="BWQ849" s="257"/>
      <c r="BWR849" s="257"/>
      <c r="BWS849" s="257"/>
      <c r="BWT849" s="257"/>
      <c r="BWU849" s="257"/>
      <c r="BWV849" s="257"/>
      <c r="BWW849" s="257"/>
      <c r="BWX849" s="257"/>
      <c r="BWY849" s="257"/>
      <c r="BWZ849" s="257"/>
      <c r="BXA849" s="257"/>
      <c r="BXB849" s="257"/>
      <c r="BXC849" s="257"/>
      <c r="BXD849" s="257"/>
      <c r="BXE849" s="257"/>
      <c r="BXF849" s="257"/>
      <c r="BXG849" s="257"/>
      <c r="BXH849" s="257"/>
      <c r="BXI849" s="257"/>
      <c r="BXJ849" s="257"/>
      <c r="BXK849" s="257"/>
      <c r="BXL849" s="257"/>
      <c r="BXM849" s="257"/>
      <c r="BXN849" s="257"/>
      <c r="BXO849" s="257"/>
      <c r="BXP849" s="257"/>
      <c r="BXQ849" s="257"/>
      <c r="BXR849" s="257"/>
      <c r="BXS849" s="257"/>
      <c r="BXT849" s="257"/>
      <c r="BXU849" s="257"/>
      <c r="BXV849" s="257"/>
      <c r="BXW849" s="257"/>
      <c r="BXX849" s="257"/>
      <c r="BXY849" s="257"/>
      <c r="BXZ849" s="257"/>
      <c r="BYA849" s="257"/>
      <c r="BYB849" s="257"/>
      <c r="BYC849" s="257"/>
      <c r="BYD849" s="257"/>
      <c r="BYE849" s="257"/>
      <c r="BYF849" s="257"/>
      <c r="BYG849" s="257"/>
      <c r="BYH849" s="257"/>
      <c r="BYI849" s="257"/>
      <c r="BYJ849" s="257"/>
      <c r="BYK849" s="257"/>
      <c r="BYL849" s="257"/>
      <c r="BYM849" s="257"/>
      <c r="BYN849" s="257"/>
      <c r="BYO849" s="257"/>
      <c r="BYP849" s="257"/>
      <c r="BYQ849" s="257"/>
      <c r="BYR849" s="257"/>
      <c r="BYS849" s="257"/>
      <c r="BYT849" s="257"/>
      <c r="BYU849" s="257"/>
      <c r="BYV849" s="257"/>
      <c r="BYW849" s="257"/>
      <c r="BYX849" s="257"/>
      <c r="BYY849" s="257"/>
      <c r="BYZ849" s="257"/>
      <c r="BZA849" s="257"/>
      <c r="BZB849" s="257"/>
      <c r="BZC849" s="257"/>
      <c r="BZD849" s="257"/>
      <c r="BZE849" s="257"/>
      <c r="BZF849" s="257"/>
      <c r="BZG849" s="257"/>
      <c r="BZH849" s="257"/>
      <c r="BZI849" s="257"/>
      <c r="BZJ849" s="257"/>
      <c r="BZK849" s="257"/>
      <c r="BZL849" s="257"/>
      <c r="BZM849" s="257"/>
      <c r="BZN849" s="257"/>
      <c r="BZO849" s="257"/>
      <c r="BZP849" s="257"/>
      <c r="BZQ849" s="257"/>
      <c r="BZR849" s="257"/>
      <c r="BZS849" s="257"/>
      <c r="BZT849" s="257"/>
      <c r="BZU849" s="257"/>
      <c r="BZV849" s="257"/>
      <c r="BZW849" s="257"/>
      <c r="BZX849" s="257"/>
      <c r="BZY849" s="257"/>
      <c r="BZZ849" s="257"/>
      <c r="CAA849" s="257"/>
      <c r="CAB849" s="257"/>
      <c r="CAC849" s="257"/>
      <c r="CAD849" s="257"/>
      <c r="CAE849" s="257"/>
      <c r="CAF849" s="257"/>
      <c r="CAG849" s="257"/>
      <c r="CAH849" s="257"/>
      <c r="CAI849" s="257"/>
      <c r="CAJ849" s="257"/>
      <c r="CAK849" s="257"/>
      <c r="CAL849" s="257"/>
      <c r="CAM849" s="257"/>
      <c r="CAN849" s="257"/>
      <c r="CAO849" s="257"/>
      <c r="CAP849" s="257"/>
      <c r="CAQ849" s="257"/>
      <c r="CAR849" s="257"/>
      <c r="CAS849" s="257"/>
      <c r="CAT849" s="257"/>
      <c r="CAU849" s="257"/>
      <c r="CAV849" s="257"/>
      <c r="CAW849" s="257"/>
      <c r="CAX849" s="257"/>
      <c r="CAY849" s="257"/>
      <c r="CAZ849" s="257"/>
      <c r="CBA849" s="257"/>
      <c r="CBB849" s="257"/>
      <c r="CBC849" s="257"/>
      <c r="CBD849" s="257"/>
      <c r="CBE849" s="257"/>
      <c r="CBF849" s="257"/>
      <c r="CBG849" s="257"/>
      <c r="CBH849" s="257"/>
      <c r="CBI849" s="257"/>
      <c r="CBJ849" s="257"/>
      <c r="CBK849" s="257"/>
      <c r="CBL849" s="257"/>
      <c r="CBM849" s="257"/>
      <c r="CBN849" s="257"/>
      <c r="CBO849" s="257"/>
      <c r="CBP849" s="257"/>
      <c r="CBQ849" s="257"/>
      <c r="CBR849" s="257"/>
      <c r="CBS849" s="257"/>
      <c r="CBT849" s="257"/>
      <c r="CBU849" s="257"/>
      <c r="CBV849" s="257"/>
      <c r="CBW849" s="257"/>
      <c r="CBX849" s="257"/>
      <c r="CBY849" s="257"/>
      <c r="CBZ849" s="257"/>
      <c r="CCA849" s="257"/>
      <c r="CCB849" s="257"/>
      <c r="CCC849" s="257"/>
      <c r="CCD849" s="257"/>
      <c r="CCE849" s="257"/>
      <c r="CCF849" s="257"/>
      <c r="CCG849" s="257"/>
      <c r="CCH849" s="257"/>
      <c r="CCI849" s="257"/>
      <c r="CCJ849" s="257"/>
      <c r="CCK849" s="257"/>
      <c r="CCL849" s="257"/>
      <c r="CCM849" s="257"/>
      <c r="CCN849" s="257"/>
      <c r="CCO849" s="257"/>
      <c r="CCP849" s="257"/>
      <c r="CCQ849" s="257"/>
      <c r="CCR849" s="257"/>
      <c r="CCS849" s="257"/>
      <c r="CCT849" s="257"/>
      <c r="CCU849" s="257"/>
      <c r="CCV849" s="257"/>
      <c r="CCW849" s="257"/>
      <c r="CCX849" s="257"/>
      <c r="CCY849" s="257"/>
      <c r="CCZ849" s="257"/>
      <c r="CDA849" s="257"/>
      <c r="CDB849" s="257"/>
      <c r="CDC849" s="257"/>
      <c r="CDD849" s="257"/>
      <c r="CDE849" s="257"/>
      <c r="CDF849" s="257"/>
      <c r="CDG849" s="257"/>
      <c r="CDH849" s="257"/>
      <c r="CDI849" s="257"/>
      <c r="CDJ849" s="257"/>
      <c r="CDK849" s="257"/>
      <c r="CDL849" s="257"/>
      <c r="CDM849" s="257"/>
      <c r="CDN849" s="257"/>
      <c r="CDO849" s="257"/>
      <c r="CDP849" s="257"/>
      <c r="CDQ849" s="257"/>
      <c r="CDR849" s="257"/>
      <c r="CDS849" s="257"/>
      <c r="CDT849" s="257"/>
      <c r="CDU849" s="257"/>
      <c r="CDV849" s="257"/>
      <c r="CDW849" s="257"/>
      <c r="CDX849" s="257"/>
      <c r="CDY849" s="257"/>
      <c r="CDZ849" s="257"/>
      <c r="CEA849" s="257"/>
      <c r="CEB849" s="257"/>
      <c r="CEC849" s="257"/>
      <c r="CED849" s="257"/>
      <c r="CEE849" s="257"/>
      <c r="CEF849" s="257"/>
      <c r="CEG849" s="257"/>
      <c r="CEH849" s="257"/>
      <c r="CEI849" s="257"/>
      <c r="CEJ849" s="257"/>
      <c r="CEK849" s="257"/>
      <c r="CEL849" s="257"/>
      <c r="CEM849" s="257"/>
      <c r="CEN849" s="257"/>
      <c r="CEO849" s="257"/>
      <c r="CEP849" s="257"/>
      <c r="CEQ849" s="257"/>
      <c r="CER849" s="257"/>
      <c r="CES849" s="257"/>
      <c r="CET849" s="257"/>
      <c r="CEU849" s="257"/>
      <c r="CEV849" s="257"/>
      <c r="CEW849" s="257"/>
      <c r="CEX849" s="257"/>
      <c r="CEY849" s="257"/>
      <c r="CEZ849" s="257"/>
      <c r="CFA849" s="257"/>
      <c r="CFB849" s="257"/>
      <c r="CFC849" s="257"/>
      <c r="CFD849" s="257"/>
      <c r="CFE849" s="257"/>
      <c r="CFF849" s="257"/>
      <c r="CFG849" s="257"/>
      <c r="CFH849" s="257"/>
      <c r="CFI849" s="257"/>
      <c r="CFJ849" s="257"/>
      <c r="CFK849" s="257"/>
      <c r="CFL849" s="257"/>
      <c r="CFM849" s="257"/>
      <c r="CFN849" s="257"/>
      <c r="CFO849" s="257"/>
      <c r="CFP849" s="257"/>
      <c r="CFQ849" s="257"/>
      <c r="CFR849" s="257"/>
      <c r="CFS849" s="257"/>
      <c r="CFT849" s="257"/>
      <c r="CFU849" s="257"/>
      <c r="CFV849" s="257"/>
      <c r="CFW849" s="257"/>
      <c r="CFX849" s="257"/>
      <c r="CFY849" s="257"/>
      <c r="CFZ849" s="257"/>
      <c r="CGA849" s="257"/>
      <c r="CGB849" s="257"/>
      <c r="CGC849" s="257"/>
      <c r="CGD849" s="257"/>
      <c r="CGE849" s="257"/>
      <c r="CGF849" s="257"/>
      <c r="CGG849" s="257"/>
      <c r="CGH849" s="257"/>
      <c r="CGI849" s="257"/>
      <c r="CGJ849" s="257"/>
      <c r="CGK849" s="257"/>
      <c r="CGL849" s="257"/>
      <c r="CGM849" s="257"/>
      <c r="CGN849" s="257"/>
      <c r="CGO849" s="257"/>
      <c r="CGP849" s="257"/>
      <c r="CGQ849" s="257"/>
      <c r="CGR849" s="257"/>
      <c r="CGS849" s="257"/>
      <c r="CGT849" s="257"/>
      <c r="CGU849" s="257"/>
      <c r="CGV849" s="257"/>
      <c r="CGW849" s="257"/>
      <c r="CGX849" s="257"/>
      <c r="CGY849" s="257"/>
      <c r="CGZ849" s="257"/>
      <c r="CHA849" s="257"/>
      <c r="CHB849" s="257"/>
      <c r="CHC849" s="257"/>
      <c r="CHD849" s="257"/>
      <c r="CHE849" s="257"/>
      <c r="CHF849" s="257"/>
      <c r="CHG849" s="257"/>
      <c r="CHH849" s="257"/>
      <c r="CHI849" s="257"/>
      <c r="CHJ849" s="257"/>
      <c r="CHK849" s="257"/>
      <c r="CHL849" s="257"/>
      <c r="CHM849" s="257"/>
      <c r="CHN849" s="257"/>
      <c r="CHO849" s="257"/>
      <c r="CHP849" s="257"/>
      <c r="CHQ849" s="257"/>
      <c r="CHR849" s="257"/>
      <c r="CHS849" s="257"/>
      <c r="CHT849" s="257"/>
      <c r="CHU849" s="257"/>
      <c r="CHV849" s="257"/>
      <c r="CHW849" s="257"/>
      <c r="CHX849" s="257"/>
      <c r="CHY849" s="257"/>
      <c r="CHZ849" s="257"/>
      <c r="CIA849" s="257"/>
      <c r="CIB849" s="257"/>
      <c r="CIC849" s="257"/>
      <c r="CID849" s="257"/>
      <c r="CIE849" s="257"/>
      <c r="CIF849" s="257"/>
      <c r="CIG849" s="257"/>
      <c r="CIH849" s="257"/>
      <c r="CII849" s="257"/>
      <c r="CIJ849" s="257"/>
      <c r="CIK849" s="257"/>
      <c r="CIL849" s="257"/>
      <c r="CIM849" s="257"/>
      <c r="CIN849" s="257"/>
      <c r="CIO849" s="257"/>
      <c r="CIP849" s="257"/>
      <c r="CIQ849" s="257"/>
      <c r="CIR849" s="257"/>
      <c r="CIS849" s="257"/>
      <c r="CIT849" s="257"/>
      <c r="CIU849" s="257"/>
      <c r="CIV849" s="257"/>
      <c r="CIW849" s="257"/>
      <c r="CIX849" s="257"/>
      <c r="CIY849" s="257"/>
      <c r="CIZ849" s="257"/>
      <c r="CJA849" s="257"/>
      <c r="CJB849" s="257"/>
      <c r="CJC849" s="257"/>
      <c r="CJD849" s="257"/>
      <c r="CJE849" s="257"/>
      <c r="CJF849" s="257"/>
      <c r="CJG849" s="257"/>
      <c r="CJH849" s="257"/>
      <c r="CJI849" s="257"/>
      <c r="CJJ849" s="257"/>
      <c r="CJK849" s="257"/>
      <c r="CJL849" s="257"/>
      <c r="CJM849" s="257"/>
      <c r="CJN849" s="257"/>
      <c r="CJO849" s="257"/>
      <c r="CJP849" s="257"/>
      <c r="CJQ849" s="257"/>
      <c r="CJR849" s="257"/>
      <c r="CJS849" s="257"/>
      <c r="CJT849" s="257"/>
      <c r="CJU849" s="257"/>
      <c r="CJV849" s="257"/>
      <c r="CJW849" s="257"/>
      <c r="CJX849" s="257"/>
      <c r="CJY849" s="257"/>
      <c r="CJZ849" s="257"/>
      <c r="CKA849" s="257"/>
      <c r="CKB849" s="257"/>
      <c r="CKC849" s="257"/>
      <c r="CKD849" s="257"/>
      <c r="CKE849" s="257"/>
      <c r="CKF849" s="257"/>
      <c r="CKG849" s="257"/>
      <c r="CKH849" s="257"/>
      <c r="CKI849" s="257"/>
      <c r="CKJ849" s="257"/>
      <c r="CKK849" s="257"/>
      <c r="CKL849" s="257"/>
      <c r="CKM849" s="257"/>
      <c r="CKN849" s="257"/>
      <c r="CKO849" s="257"/>
      <c r="CKP849" s="257"/>
      <c r="CKQ849" s="257"/>
      <c r="CKR849" s="257"/>
      <c r="CKS849" s="257"/>
      <c r="CKT849" s="257"/>
      <c r="CKU849" s="257"/>
      <c r="CKV849" s="257"/>
      <c r="CKW849" s="257"/>
      <c r="CKX849" s="257"/>
      <c r="CKY849" s="257"/>
      <c r="CKZ849" s="257"/>
      <c r="CLA849" s="257"/>
      <c r="CLB849" s="257"/>
      <c r="CLC849" s="257"/>
      <c r="CLD849" s="257"/>
      <c r="CLE849" s="257"/>
      <c r="CLF849" s="257"/>
      <c r="CLG849" s="257"/>
      <c r="CLH849" s="257"/>
      <c r="CLI849" s="257"/>
      <c r="CLJ849" s="257"/>
      <c r="CLK849" s="257"/>
      <c r="CLL849" s="257"/>
      <c r="CLM849" s="257"/>
      <c r="CLN849" s="257"/>
      <c r="CLO849" s="257"/>
      <c r="CLP849" s="257"/>
      <c r="CLQ849" s="257"/>
      <c r="CLR849" s="257"/>
      <c r="CLS849" s="257"/>
      <c r="CLT849" s="257"/>
      <c r="CLU849" s="257"/>
      <c r="CLV849" s="257"/>
      <c r="CLW849" s="257"/>
      <c r="CLX849" s="257"/>
      <c r="CLY849" s="257"/>
      <c r="CLZ849" s="257"/>
      <c r="CMA849" s="257"/>
      <c r="CMB849" s="257"/>
      <c r="CMC849" s="257"/>
      <c r="CMD849" s="257"/>
      <c r="CME849" s="257"/>
      <c r="CMF849" s="257"/>
      <c r="CMG849" s="257"/>
      <c r="CMH849" s="257"/>
      <c r="CMI849" s="257"/>
      <c r="CMJ849" s="257"/>
      <c r="CMK849" s="257"/>
      <c r="CML849" s="257"/>
      <c r="CMM849" s="257"/>
      <c r="CMN849" s="257"/>
      <c r="CMO849" s="257"/>
      <c r="CMP849" s="257"/>
      <c r="CMQ849" s="257"/>
      <c r="CMR849" s="257"/>
      <c r="CMS849" s="257"/>
      <c r="CMT849" s="257"/>
      <c r="CMU849" s="257"/>
      <c r="CMV849" s="257"/>
      <c r="CMW849" s="257"/>
      <c r="CMX849" s="257"/>
      <c r="CMY849" s="257"/>
      <c r="CMZ849" s="257"/>
      <c r="CNA849" s="257"/>
      <c r="CNB849" s="257"/>
      <c r="CNC849" s="257"/>
      <c r="CND849" s="257"/>
      <c r="CNE849" s="257"/>
      <c r="CNF849" s="257"/>
      <c r="CNG849" s="257"/>
      <c r="CNH849" s="257"/>
      <c r="CNI849" s="257"/>
      <c r="CNJ849" s="257"/>
      <c r="CNK849" s="257"/>
      <c r="CNL849" s="257"/>
      <c r="CNM849" s="257"/>
      <c r="CNN849" s="257"/>
      <c r="CNO849" s="257"/>
      <c r="CNP849" s="257"/>
      <c r="CNQ849" s="257"/>
      <c r="CNR849" s="257"/>
      <c r="CNS849" s="257"/>
      <c r="CNT849" s="257"/>
      <c r="CNU849" s="257"/>
      <c r="CNV849" s="257"/>
      <c r="CNW849" s="257"/>
      <c r="CNX849" s="257"/>
      <c r="CNY849" s="257"/>
      <c r="CNZ849" s="257"/>
      <c r="COA849" s="257"/>
      <c r="COB849" s="257"/>
      <c r="COC849" s="257"/>
      <c r="COD849" s="257"/>
      <c r="COE849" s="257"/>
      <c r="COF849" s="257"/>
      <c r="COG849" s="257"/>
      <c r="COH849" s="257"/>
      <c r="COI849" s="257"/>
      <c r="COJ849" s="257"/>
      <c r="COK849" s="257"/>
      <c r="COL849" s="257"/>
      <c r="COM849" s="257"/>
      <c r="CON849" s="257"/>
      <c r="COO849" s="257"/>
      <c r="COP849" s="257"/>
      <c r="COQ849" s="257"/>
      <c r="COR849" s="257"/>
      <c r="COS849" s="257"/>
      <c r="COT849" s="257"/>
      <c r="COU849" s="257"/>
      <c r="COV849" s="257"/>
      <c r="COW849" s="257"/>
      <c r="COX849" s="257"/>
      <c r="COY849" s="257"/>
      <c r="COZ849" s="257"/>
      <c r="CPA849" s="257"/>
      <c r="CPB849" s="257"/>
      <c r="CPC849" s="257"/>
      <c r="CPD849" s="257"/>
      <c r="CPE849" s="257"/>
      <c r="CPF849" s="257"/>
      <c r="CPG849" s="257"/>
      <c r="CPH849" s="257"/>
      <c r="CPI849" s="257"/>
      <c r="CPJ849" s="257"/>
      <c r="CPK849" s="257"/>
      <c r="CPL849" s="257"/>
      <c r="CPM849" s="257"/>
      <c r="CPN849" s="257"/>
      <c r="CPO849" s="257"/>
      <c r="CPP849" s="257"/>
      <c r="CPQ849" s="257"/>
      <c r="CPR849" s="257"/>
      <c r="CPS849" s="257"/>
      <c r="CPT849" s="257"/>
      <c r="CPU849" s="257"/>
      <c r="CPV849" s="257"/>
      <c r="CPW849" s="257"/>
      <c r="CPX849" s="257"/>
      <c r="CPY849" s="257"/>
      <c r="CPZ849" s="257"/>
      <c r="CQA849" s="257"/>
      <c r="CQB849" s="257"/>
      <c r="CQC849" s="257"/>
      <c r="CQD849" s="257"/>
      <c r="CQE849" s="257"/>
      <c r="CQF849" s="257"/>
      <c r="CQG849" s="257"/>
      <c r="CQH849" s="257"/>
      <c r="CQI849" s="257"/>
      <c r="CQJ849" s="257"/>
      <c r="CQK849" s="257"/>
      <c r="CQL849" s="257"/>
      <c r="CQM849" s="257"/>
      <c r="CQN849" s="257"/>
      <c r="CQO849" s="257"/>
      <c r="CQP849" s="257"/>
      <c r="CQQ849" s="257"/>
      <c r="CQR849" s="257"/>
      <c r="CQS849" s="257"/>
      <c r="CQT849" s="257"/>
      <c r="CQU849" s="257"/>
      <c r="CQV849" s="257"/>
      <c r="CQW849" s="257"/>
      <c r="CQX849" s="257"/>
      <c r="CQY849" s="257"/>
      <c r="CQZ849" s="257"/>
      <c r="CRA849" s="257"/>
      <c r="CRB849" s="257"/>
      <c r="CRC849" s="257"/>
      <c r="CRD849" s="257"/>
      <c r="CRE849" s="257"/>
      <c r="CRF849" s="257"/>
      <c r="CRG849" s="257"/>
      <c r="CRH849" s="257"/>
      <c r="CRI849" s="257"/>
      <c r="CRJ849" s="257"/>
      <c r="CRK849" s="257"/>
      <c r="CRL849" s="257"/>
      <c r="CRM849" s="257"/>
      <c r="CRN849" s="257"/>
      <c r="CRO849" s="257"/>
      <c r="CRP849" s="257"/>
      <c r="CRQ849" s="257"/>
      <c r="CRR849" s="257"/>
      <c r="CRS849" s="257"/>
      <c r="CRT849" s="257"/>
      <c r="CRU849" s="257"/>
      <c r="CRV849" s="257"/>
      <c r="CRW849" s="257"/>
      <c r="CRX849" s="257"/>
      <c r="CRY849" s="257"/>
      <c r="CRZ849" s="257"/>
      <c r="CSA849" s="257"/>
      <c r="CSB849" s="257"/>
      <c r="CSC849" s="257"/>
      <c r="CSD849" s="257"/>
      <c r="CSE849" s="257"/>
      <c r="CSF849" s="257"/>
      <c r="CSG849" s="257"/>
      <c r="CSH849" s="257"/>
      <c r="CSI849" s="257"/>
      <c r="CSJ849" s="257"/>
      <c r="CSK849" s="257"/>
      <c r="CSL849" s="257"/>
      <c r="CSM849" s="257"/>
      <c r="CSN849" s="257"/>
      <c r="CSO849" s="257"/>
      <c r="CSP849" s="257"/>
      <c r="CSQ849" s="257"/>
      <c r="CSR849" s="257"/>
      <c r="CSS849" s="257"/>
      <c r="CST849" s="257"/>
      <c r="CSU849" s="257"/>
      <c r="CSV849" s="257"/>
      <c r="CSW849" s="257"/>
      <c r="CSX849" s="257"/>
      <c r="CSY849" s="257"/>
      <c r="CSZ849" s="257"/>
      <c r="CTA849" s="257"/>
      <c r="CTB849" s="257"/>
      <c r="CTC849" s="257"/>
      <c r="CTD849" s="257"/>
      <c r="CTE849" s="257"/>
      <c r="CTF849" s="257"/>
      <c r="CTG849" s="257"/>
      <c r="CTH849" s="257"/>
      <c r="CTI849" s="257"/>
      <c r="CTJ849" s="257"/>
      <c r="CTK849" s="257"/>
      <c r="CTL849" s="257"/>
      <c r="CTM849" s="257"/>
      <c r="CTN849" s="257"/>
      <c r="CTO849" s="257"/>
      <c r="CTP849" s="257"/>
      <c r="CTQ849" s="257"/>
      <c r="CTR849" s="257"/>
      <c r="CTS849" s="257"/>
      <c r="CTT849" s="257"/>
      <c r="CTU849" s="257"/>
      <c r="CTV849" s="257"/>
      <c r="CTW849" s="257"/>
      <c r="CTX849" s="257"/>
      <c r="CTY849" s="257"/>
      <c r="CTZ849" s="257"/>
      <c r="CUA849" s="257"/>
      <c r="CUB849" s="257"/>
      <c r="CUC849" s="257"/>
      <c r="CUD849" s="257"/>
      <c r="CUE849" s="257"/>
      <c r="CUF849" s="257"/>
      <c r="CUG849" s="257"/>
      <c r="CUH849" s="257"/>
      <c r="CUI849" s="257"/>
      <c r="CUJ849" s="257"/>
      <c r="CUK849" s="257"/>
      <c r="CUL849" s="257"/>
      <c r="CUM849" s="257"/>
      <c r="CUN849" s="257"/>
      <c r="CUO849" s="257"/>
      <c r="CUP849" s="257"/>
      <c r="CUQ849" s="257"/>
      <c r="CUR849" s="257"/>
      <c r="CUS849" s="257"/>
      <c r="CUT849" s="257"/>
      <c r="CUU849" s="257"/>
      <c r="CUV849" s="257"/>
      <c r="CUW849" s="257"/>
      <c r="CUX849" s="257"/>
      <c r="CUY849" s="257"/>
      <c r="CUZ849" s="257"/>
      <c r="CVA849" s="257"/>
      <c r="CVB849" s="257"/>
      <c r="CVC849" s="257"/>
      <c r="CVD849" s="257"/>
      <c r="CVE849" s="257"/>
      <c r="CVF849" s="257"/>
      <c r="CVG849" s="257"/>
      <c r="CVH849" s="257"/>
      <c r="CVI849" s="257"/>
      <c r="CVJ849" s="257"/>
      <c r="CVK849" s="257"/>
      <c r="CVL849" s="257"/>
      <c r="CVM849" s="257"/>
      <c r="CVN849" s="257"/>
      <c r="CVO849" s="257"/>
      <c r="CVP849" s="257"/>
      <c r="CVQ849" s="257"/>
      <c r="CVR849" s="257"/>
      <c r="CVS849" s="257"/>
      <c r="CVT849" s="257"/>
      <c r="CVU849" s="257"/>
      <c r="CVV849" s="257"/>
      <c r="CVW849" s="257"/>
      <c r="CVX849" s="257"/>
      <c r="CVY849" s="257"/>
      <c r="CVZ849" s="257"/>
      <c r="CWA849" s="257"/>
      <c r="CWB849" s="257"/>
      <c r="CWC849" s="257"/>
      <c r="CWD849" s="257"/>
      <c r="CWE849" s="257"/>
      <c r="CWF849" s="257"/>
      <c r="CWG849" s="257"/>
      <c r="CWH849" s="257"/>
      <c r="CWI849" s="257"/>
      <c r="CWJ849" s="257"/>
      <c r="CWK849" s="257"/>
      <c r="CWL849" s="257"/>
      <c r="CWM849" s="257"/>
      <c r="CWN849" s="257"/>
      <c r="CWO849" s="257"/>
      <c r="CWP849" s="257"/>
      <c r="CWQ849" s="257"/>
      <c r="CWR849" s="257"/>
      <c r="CWS849" s="257"/>
      <c r="CWT849" s="257"/>
      <c r="CWU849" s="257"/>
      <c r="CWV849" s="257"/>
      <c r="CWW849" s="257"/>
      <c r="CWX849" s="257"/>
      <c r="CWY849" s="257"/>
      <c r="CWZ849" s="257"/>
      <c r="CXA849" s="257"/>
      <c r="CXB849" s="257"/>
      <c r="CXC849" s="257"/>
      <c r="CXD849" s="257"/>
      <c r="CXE849" s="257"/>
      <c r="CXF849" s="257"/>
      <c r="CXG849" s="257"/>
      <c r="CXH849" s="257"/>
      <c r="CXI849" s="257"/>
      <c r="CXJ849" s="257"/>
      <c r="CXK849" s="257"/>
      <c r="CXL849" s="257"/>
      <c r="CXM849" s="257"/>
      <c r="CXN849" s="257"/>
      <c r="CXO849" s="257"/>
      <c r="CXP849" s="257"/>
      <c r="CXQ849" s="257"/>
      <c r="CXR849" s="257"/>
      <c r="CXS849" s="257"/>
      <c r="CXT849" s="257"/>
      <c r="CXU849" s="257"/>
      <c r="CXV849" s="257"/>
      <c r="CXW849" s="257"/>
      <c r="CXX849" s="257"/>
      <c r="CXY849" s="257"/>
      <c r="CXZ849" s="257"/>
      <c r="CYA849" s="257"/>
      <c r="CYB849" s="257"/>
      <c r="CYC849" s="257"/>
      <c r="CYD849" s="257"/>
      <c r="CYE849" s="257"/>
      <c r="CYF849" s="257"/>
      <c r="CYG849" s="257"/>
      <c r="CYH849" s="257"/>
      <c r="CYI849" s="257"/>
      <c r="CYJ849" s="257"/>
      <c r="CYK849" s="257"/>
      <c r="CYL849" s="257"/>
      <c r="CYM849" s="257"/>
      <c r="CYN849" s="257"/>
      <c r="CYO849" s="257"/>
      <c r="CYP849" s="257"/>
      <c r="CYQ849" s="257"/>
      <c r="CYR849" s="257"/>
      <c r="CYS849" s="257"/>
      <c r="CYT849" s="257"/>
      <c r="CYU849" s="257"/>
      <c r="CYV849" s="257"/>
      <c r="CYW849" s="257"/>
      <c r="CYX849" s="257"/>
      <c r="CYY849" s="257"/>
      <c r="CYZ849" s="257"/>
      <c r="CZA849" s="257"/>
      <c r="CZB849" s="257"/>
      <c r="CZC849" s="257"/>
      <c r="CZD849" s="257"/>
      <c r="CZE849" s="257"/>
      <c r="CZF849" s="257"/>
      <c r="CZG849" s="257"/>
      <c r="CZH849" s="257"/>
      <c r="CZI849" s="257"/>
      <c r="CZJ849" s="257"/>
      <c r="CZK849" s="257"/>
      <c r="CZL849" s="257"/>
      <c r="CZM849" s="257"/>
      <c r="CZN849" s="257"/>
      <c r="CZO849" s="257"/>
      <c r="CZP849" s="257"/>
      <c r="CZQ849" s="257"/>
      <c r="CZR849" s="257"/>
      <c r="CZS849" s="257"/>
      <c r="CZT849" s="257"/>
      <c r="CZU849" s="257"/>
      <c r="CZV849" s="257"/>
      <c r="CZW849" s="257"/>
      <c r="CZX849" s="257"/>
      <c r="CZY849" s="257"/>
      <c r="CZZ849" s="257"/>
      <c r="DAA849" s="257"/>
      <c r="DAB849" s="257"/>
      <c r="DAC849" s="257"/>
      <c r="DAD849" s="257"/>
      <c r="DAE849" s="257"/>
      <c r="DAF849" s="257"/>
      <c r="DAG849" s="257"/>
      <c r="DAH849" s="257"/>
      <c r="DAI849" s="257"/>
      <c r="DAJ849" s="257"/>
      <c r="DAK849" s="257"/>
      <c r="DAL849" s="257"/>
      <c r="DAM849" s="257"/>
      <c r="DAN849" s="257"/>
      <c r="DAO849" s="257"/>
      <c r="DAP849" s="257"/>
      <c r="DAQ849" s="257"/>
      <c r="DAR849" s="257"/>
      <c r="DAS849" s="257"/>
      <c r="DAT849" s="257"/>
      <c r="DAU849" s="257"/>
      <c r="DAV849" s="257"/>
      <c r="DAW849" s="257"/>
      <c r="DAX849" s="257"/>
      <c r="DAY849" s="257"/>
      <c r="DAZ849" s="257"/>
      <c r="DBA849" s="257"/>
      <c r="DBB849" s="257"/>
      <c r="DBC849" s="257"/>
      <c r="DBD849" s="257"/>
      <c r="DBE849" s="257"/>
      <c r="DBF849" s="257"/>
      <c r="DBG849" s="257"/>
      <c r="DBH849" s="257"/>
      <c r="DBI849" s="257"/>
      <c r="DBJ849" s="257"/>
      <c r="DBK849" s="257"/>
      <c r="DBL849" s="257"/>
      <c r="DBM849" s="257"/>
      <c r="DBN849" s="257"/>
      <c r="DBO849" s="257"/>
      <c r="DBP849" s="257"/>
      <c r="DBQ849" s="257"/>
      <c r="DBR849" s="257"/>
      <c r="DBS849" s="257"/>
      <c r="DBT849" s="257"/>
      <c r="DBU849" s="257"/>
      <c r="DBV849" s="257"/>
      <c r="DBW849" s="257"/>
      <c r="DBX849" s="257"/>
      <c r="DBY849" s="257"/>
      <c r="DBZ849" s="257"/>
      <c r="DCA849" s="257"/>
      <c r="DCB849" s="257"/>
      <c r="DCC849" s="257"/>
      <c r="DCD849" s="257"/>
      <c r="DCE849" s="257"/>
      <c r="DCF849" s="257"/>
      <c r="DCG849" s="257"/>
      <c r="DCH849" s="257"/>
      <c r="DCI849" s="257"/>
      <c r="DCJ849" s="257"/>
      <c r="DCK849" s="257"/>
      <c r="DCL849" s="257"/>
      <c r="DCM849" s="257"/>
      <c r="DCN849" s="257"/>
      <c r="DCO849" s="257"/>
      <c r="DCP849" s="257"/>
      <c r="DCQ849" s="257"/>
      <c r="DCR849" s="257"/>
      <c r="DCS849" s="257"/>
      <c r="DCT849" s="257"/>
      <c r="DCU849" s="257"/>
      <c r="DCV849" s="257"/>
      <c r="DCW849" s="257"/>
      <c r="DCX849" s="257"/>
      <c r="DCY849" s="257"/>
      <c r="DCZ849" s="257"/>
      <c r="DDA849" s="257"/>
      <c r="DDB849" s="257"/>
      <c r="DDC849" s="257"/>
      <c r="DDD849" s="257"/>
      <c r="DDE849" s="257"/>
      <c r="DDF849" s="257"/>
      <c r="DDG849" s="257"/>
      <c r="DDH849" s="257"/>
      <c r="DDI849" s="257"/>
      <c r="DDJ849" s="257"/>
      <c r="DDK849" s="257"/>
      <c r="DDL849" s="257"/>
      <c r="DDM849" s="257"/>
      <c r="DDN849" s="257"/>
      <c r="DDO849" s="257"/>
      <c r="DDP849" s="257"/>
      <c r="DDQ849" s="257"/>
      <c r="DDR849" s="257"/>
      <c r="DDS849" s="257"/>
      <c r="DDT849" s="257"/>
      <c r="DDU849" s="257"/>
      <c r="DDV849" s="257"/>
      <c r="DDW849" s="257"/>
      <c r="DDX849" s="257"/>
      <c r="DDY849" s="257"/>
      <c r="DDZ849" s="257"/>
      <c r="DEA849" s="257"/>
      <c r="DEB849" s="257"/>
      <c r="DEC849" s="257"/>
      <c r="DED849" s="257"/>
      <c r="DEE849" s="257"/>
      <c r="DEF849" s="257"/>
      <c r="DEG849" s="257"/>
      <c r="DEH849" s="257"/>
      <c r="DEI849" s="257"/>
      <c r="DEJ849" s="257"/>
      <c r="DEK849" s="257"/>
      <c r="DEL849" s="257"/>
      <c r="DEM849" s="257"/>
      <c r="DEN849" s="257"/>
      <c r="DEO849" s="257"/>
      <c r="DEP849" s="257"/>
      <c r="DEQ849" s="257"/>
      <c r="DER849" s="257"/>
      <c r="DES849" s="257"/>
      <c r="DET849" s="257"/>
      <c r="DEU849" s="257"/>
      <c r="DEV849" s="257"/>
      <c r="DEW849" s="257"/>
      <c r="DEX849" s="257"/>
      <c r="DEY849" s="257"/>
      <c r="DEZ849" s="257"/>
      <c r="DFA849" s="257"/>
      <c r="DFB849" s="257"/>
      <c r="DFC849" s="257"/>
      <c r="DFD849" s="257"/>
      <c r="DFE849" s="257"/>
      <c r="DFF849" s="257"/>
      <c r="DFG849" s="257"/>
      <c r="DFH849" s="257"/>
      <c r="DFI849" s="257"/>
      <c r="DFJ849" s="257"/>
      <c r="DFK849" s="257"/>
      <c r="DFL849" s="257"/>
      <c r="DFM849" s="257"/>
      <c r="DFN849" s="257"/>
      <c r="DFO849" s="257"/>
      <c r="DFP849" s="257"/>
      <c r="DFQ849" s="257"/>
      <c r="DFR849" s="257"/>
      <c r="DFS849" s="257"/>
      <c r="DFT849" s="257"/>
      <c r="DFU849" s="257"/>
      <c r="DFV849" s="257"/>
      <c r="DFW849" s="257"/>
      <c r="DFX849" s="257"/>
      <c r="DFY849" s="257"/>
      <c r="DFZ849" s="257"/>
      <c r="DGA849" s="257"/>
      <c r="DGB849" s="257"/>
      <c r="DGC849" s="257"/>
      <c r="DGD849" s="257"/>
      <c r="DGE849" s="257"/>
      <c r="DGF849" s="257"/>
      <c r="DGG849" s="257"/>
      <c r="DGH849" s="257"/>
      <c r="DGI849" s="257"/>
      <c r="DGJ849" s="257"/>
      <c r="DGK849" s="257"/>
      <c r="DGL849" s="257"/>
      <c r="DGM849" s="257"/>
      <c r="DGN849" s="257"/>
      <c r="DGO849" s="257"/>
      <c r="DGP849" s="257"/>
      <c r="DGQ849" s="257"/>
      <c r="DGR849" s="257"/>
      <c r="DGS849" s="257"/>
      <c r="DGT849" s="257"/>
      <c r="DGU849" s="257"/>
      <c r="DGV849" s="257"/>
      <c r="DGW849" s="257"/>
      <c r="DGX849" s="257"/>
      <c r="DGY849" s="257"/>
      <c r="DGZ849" s="257"/>
      <c r="DHA849" s="257"/>
      <c r="DHB849" s="257"/>
      <c r="DHC849" s="257"/>
      <c r="DHD849" s="257"/>
      <c r="DHE849" s="257"/>
      <c r="DHF849" s="257"/>
      <c r="DHG849" s="257"/>
      <c r="DHH849" s="257"/>
      <c r="DHI849" s="257"/>
      <c r="DHJ849" s="257"/>
      <c r="DHK849" s="257"/>
      <c r="DHL849" s="257"/>
      <c r="DHM849" s="257"/>
      <c r="DHN849" s="257"/>
      <c r="DHO849" s="257"/>
      <c r="DHP849" s="257"/>
      <c r="DHQ849" s="257"/>
      <c r="DHR849" s="257"/>
      <c r="DHS849" s="257"/>
      <c r="DHT849" s="257"/>
      <c r="DHU849" s="257"/>
      <c r="DHV849" s="257"/>
      <c r="DHW849" s="257"/>
      <c r="DHX849" s="257"/>
      <c r="DHY849" s="257"/>
      <c r="DHZ849" s="257"/>
      <c r="DIA849" s="257"/>
      <c r="DIB849" s="257"/>
      <c r="DIC849" s="257"/>
      <c r="DID849" s="257"/>
      <c r="DIE849" s="257"/>
      <c r="DIF849" s="257"/>
      <c r="DIG849" s="257"/>
      <c r="DIH849" s="257"/>
      <c r="DII849" s="257"/>
      <c r="DIJ849" s="257"/>
      <c r="DIK849" s="257"/>
      <c r="DIL849" s="257"/>
      <c r="DIM849" s="257"/>
      <c r="DIN849" s="257"/>
      <c r="DIO849" s="257"/>
      <c r="DIP849" s="257"/>
      <c r="DIQ849" s="257"/>
      <c r="DIR849" s="257"/>
      <c r="DIS849" s="257"/>
      <c r="DIT849" s="257"/>
      <c r="DIU849" s="257"/>
      <c r="DIV849" s="257"/>
      <c r="DIW849" s="257"/>
      <c r="DIX849" s="257"/>
      <c r="DIY849" s="257"/>
      <c r="DIZ849" s="257"/>
      <c r="DJA849" s="257"/>
      <c r="DJB849" s="257"/>
      <c r="DJC849" s="257"/>
      <c r="DJD849" s="257"/>
      <c r="DJE849" s="257"/>
      <c r="DJF849" s="257"/>
      <c r="DJG849" s="257"/>
      <c r="DJH849" s="257"/>
      <c r="DJI849" s="257"/>
      <c r="DJJ849" s="257"/>
      <c r="DJK849" s="257"/>
      <c r="DJL849" s="257"/>
      <c r="DJM849" s="257"/>
      <c r="DJN849" s="257"/>
      <c r="DJO849" s="257"/>
      <c r="DJP849" s="257"/>
      <c r="DJQ849" s="257"/>
      <c r="DJR849" s="257"/>
      <c r="DJS849" s="257"/>
      <c r="DJT849" s="257"/>
      <c r="DJU849" s="257"/>
      <c r="DJV849" s="257"/>
      <c r="DJW849" s="257"/>
      <c r="DJX849" s="257"/>
      <c r="DJY849" s="257"/>
      <c r="DJZ849" s="257"/>
      <c r="DKA849" s="257"/>
      <c r="DKB849" s="257"/>
      <c r="DKC849" s="257"/>
      <c r="DKD849" s="257"/>
      <c r="DKE849" s="257"/>
      <c r="DKF849" s="257"/>
      <c r="DKG849" s="257"/>
      <c r="DKH849" s="257"/>
      <c r="DKI849" s="257"/>
      <c r="DKJ849" s="257"/>
      <c r="DKK849" s="257"/>
      <c r="DKL849" s="257"/>
      <c r="DKM849" s="257"/>
      <c r="DKN849" s="257"/>
      <c r="DKO849" s="257"/>
      <c r="DKP849" s="257"/>
      <c r="DKQ849" s="257"/>
      <c r="DKR849" s="257"/>
      <c r="DKS849" s="257"/>
      <c r="DKT849" s="257"/>
      <c r="DKU849" s="257"/>
      <c r="DKV849" s="257"/>
      <c r="DKW849" s="257"/>
      <c r="DKX849" s="257"/>
      <c r="DKY849" s="257"/>
      <c r="DKZ849" s="257"/>
      <c r="DLA849" s="257"/>
      <c r="DLB849" s="257"/>
      <c r="DLC849" s="257"/>
      <c r="DLD849" s="257"/>
      <c r="DLE849" s="257"/>
      <c r="DLF849" s="257"/>
      <c r="DLG849" s="257"/>
      <c r="DLH849" s="257"/>
      <c r="DLI849" s="257"/>
      <c r="DLJ849" s="257"/>
      <c r="DLK849" s="257"/>
      <c r="DLL849" s="257"/>
      <c r="DLM849" s="257"/>
      <c r="DLN849" s="257"/>
      <c r="DLO849" s="257"/>
      <c r="DLP849" s="257"/>
      <c r="DLQ849" s="257"/>
      <c r="DLR849" s="257"/>
      <c r="DLS849" s="257"/>
      <c r="DLT849" s="257"/>
      <c r="DLU849" s="257"/>
      <c r="DLV849" s="257"/>
      <c r="DLW849" s="257"/>
      <c r="DLX849" s="257"/>
      <c r="DLY849" s="257"/>
      <c r="DLZ849" s="257"/>
      <c r="DMA849" s="257"/>
      <c r="DMB849" s="257"/>
      <c r="DMC849" s="257"/>
      <c r="DMD849" s="257"/>
      <c r="DME849" s="257"/>
      <c r="DMF849" s="257"/>
      <c r="DMG849" s="257"/>
      <c r="DMH849" s="257"/>
      <c r="DMI849" s="257"/>
      <c r="DMJ849" s="257"/>
      <c r="DMK849" s="257"/>
      <c r="DML849" s="257"/>
      <c r="DMM849" s="257"/>
      <c r="DMN849" s="257"/>
      <c r="DMO849" s="257"/>
      <c r="DMP849" s="257"/>
      <c r="DMQ849" s="257"/>
      <c r="DMR849" s="257"/>
      <c r="DMS849" s="257"/>
      <c r="DMT849" s="257"/>
      <c r="DMU849" s="257"/>
      <c r="DMV849" s="257"/>
      <c r="DMW849" s="257"/>
      <c r="DMX849" s="257"/>
      <c r="DMY849" s="257"/>
      <c r="DMZ849" s="257"/>
      <c r="DNA849" s="257"/>
      <c r="DNB849" s="257"/>
      <c r="DNC849" s="257"/>
      <c r="DND849" s="257"/>
      <c r="DNE849" s="257"/>
      <c r="DNF849" s="257"/>
      <c r="DNG849" s="257"/>
      <c r="DNH849" s="257"/>
      <c r="DNI849" s="257"/>
      <c r="DNJ849" s="257"/>
      <c r="DNK849" s="257"/>
      <c r="DNL849" s="257"/>
      <c r="DNM849" s="257"/>
      <c r="DNN849" s="257"/>
      <c r="DNO849" s="257"/>
      <c r="DNP849" s="257"/>
      <c r="DNQ849" s="257"/>
      <c r="DNR849" s="257"/>
      <c r="DNS849" s="257"/>
      <c r="DNT849" s="257"/>
      <c r="DNU849" s="257"/>
      <c r="DNV849" s="257"/>
      <c r="DNW849" s="257"/>
      <c r="DNX849" s="257"/>
      <c r="DNY849" s="257"/>
      <c r="DNZ849" s="257"/>
      <c r="DOA849" s="257"/>
      <c r="DOB849" s="257"/>
      <c r="DOC849" s="257"/>
      <c r="DOD849" s="257"/>
      <c r="DOE849" s="257"/>
      <c r="DOF849" s="257"/>
      <c r="DOG849" s="257"/>
      <c r="DOH849" s="257"/>
      <c r="DOI849" s="257"/>
      <c r="DOJ849" s="257"/>
      <c r="DOK849" s="257"/>
      <c r="DOL849" s="257"/>
      <c r="DOM849" s="257"/>
      <c r="DON849" s="257"/>
      <c r="DOO849" s="257"/>
      <c r="DOP849" s="257"/>
      <c r="DOQ849" s="257"/>
      <c r="DOR849" s="257"/>
      <c r="DOS849" s="257"/>
      <c r="DOT849" s="257"/>
      <c r="DOU849" s="257"/>
      <c r="DOV849" s="257"/>
      <c r="DOW849" s="257"/>
      <c r="DOX849" s="257"/>
      <c r="DOY849" s="257"/>
      <c r="DOZ849" s="257"/>
      <c r="DPA849" s="257"/>
      <c r="DPB849" s="257"/>
      <c r="DPC849" s="257"/>
      <c r="DPD849" s="257"/>
      <c r="DPE849" s="257"/>
      <c r="DPF849" s="257"/>
      <c r="DPG849" s="257"/>
      <c r="DPH849" s="257"/>
      <c r="DPI849" s="257"/>
      <c r="DPJ849" s="257"/>
      <c r="DPK849" s="257"/>
      <c r="DPL849" s="257"/>
      <c r="DPM849" s="257"/>
      <c r="DPN849" s="257"/>
      <c r="DPO849" s="257"/>
      <c r="DPP849" s="257"/>
      <c r="DPQ849" s="257"/>
      <c r="DPR849" s="257"/>
      <c r="DPS849" s="257"/>
      <c r="DPT849" s="257"/>
      <c r="DPU849" s="257"/>
      <c r="DPV849" s="257"/>
      <c r="DPW849" s="257"/>
      <c r="DPX849" s="257"/>
      <c r="DPY849" s="257"/>
      <c r="DPZ849" s="257"/>
      <c r="DQA849" s="257"/>
      <c r="DQB849" s="257"/>
      <c r="DQC849" s="257"/>
      <c r="DQD849" s="257"/>
      <c r="DQE849" s="257"/>
      <c r="DQF849" s="257"/>
      <c r="DQG849" s="257"/>
      <c r="DQH849" s="257"/>
      <c r="DQI849" s="257"/>
      <c r="DQJ849" s="257"/>
      <c r="DQK849" s="257"/>
      <c r="DQL849" s="257"/>
      <c r="DQM849" s="257"/>
      <c r="DQN849" s="257"/>
      <c r="DQO849" s="257"/>
      <c r="DQP849" s="257"/>
      <c r="DQQ849" s="257"/>
      <c r="DQR849" s="257"/>
      <c r="DQS849" s="257"/>
      <c r="DQT849" s="257"/>
      <c r="DQU849" s="257"/>
      <c r="DQV849" s="257"/>
      <c r="DQW849" s="257"/>
      <c r="DQX849" s="257"/>
      <c r="DQY849" s="257"/>
      <c r="DQZ849" s="257"/>
      <c r="DRA849" s="257"/>
      <c r="DRB849" s="257"/>
      <c r="DRC849" s="257"/>
      <c r="DRD849" s="257"/>
      <c r="DRE849" s="257"/>
      <c r="DRF849" s="257"/>
      <c r="DRG849" s="257"/>
      <c r="DRH849" s="257"/>
      <c r="DRI849" s="257"/>
      <c r="DRJ849" s="257"/>
      <c r="DRK849" s="257"/>
      <c r="DRL849" s="257"/>
      <c r="DRM849" s="257"/>
      <c r="DRN849" s="257"/>
      <c r="DRO849" s="257"/>
      <c r="DRP849" s="257"/>
      <c r="DRQ849" s="257"/>
      <c r="DRR849" s="257"/>
      <c r="DRS849" s="257"/>
      <c r="DRT849" s="257"/>
      <c r="DRU849" s="257"/>
      <c r="DRV849" s="257"/>
      <c r="DRW849" s="257"/>
      <c r="DRX849" s="257"/>
      <c r="DRY849" s="257"/>
      <c r="DRZ849" s="257"/>
      <c r="DSA849" s="257"/>
      <c r="DSB849" s="257"/>
      <c r="DSC849" s="257"/>
      <c r="DSD849" s="257"/>
      <c r="DSE849" s="257"/>
      <c r="DSF849" s="257"/>
      <c r="DSG849" s="257"/>
      <c r="DSH849" s="257"/>
      <c r="DSI849" s="257"/>
      <c r="DSJ849" s="257"/>
      <c r="DSK849" s="257"/>
      <c r="DSL849" s="257"/>
      <c r="DSM849" s="257"/>
      <c r="DSN849" s="257"/>
      <c r="DSO849" s="257"/>
      <c r="DSP849" s="257"/>
      <c r="DSQ849" s="257"/>
      <c r="DSR849" s="257"/>
      <c r="DSS849" s="257"/>
      <c r="DST849" s="257"/>
      <c r="DSU849" s="257"/>
      <c r="DSV849" s="257"/>
      <c r="DSW849" s="257"/>
      <c r="DSX849" s="257"/>
      <c r="DSY849" s="257"/>
      <c r="DSZ849" s="257"/>
      <c r="DTA849" s="257"/>
      <c r="DTB849" s="257"/>
      <c r="DTC849" s="257"/>
      <c r="DTD849" s="257"/>
      <c r="DTE849" s="257"/>
      <c r="DTF849" s="257"/>
      <c r="DTG849" s="257"/>
      <c r="DTH849" s="257"/>
      <c r="DTI849" s="257"/>
      <c r="DTJ849" s="257"/>
      <c r="DTK849" s="257"/>
      <c r="DTL849" s="257"/>
      <c r="DTM849" s="257"/>
      <c r="DTN849" s="257"/>
      <c r="DTO849" s="257"/>
      <c r="DTP849" s="257"/>
      <c r="DTQ849" s="257"/>
      <c r="DTR849" s="257"/>
      <c r="DTS849" s="257"/>
      <c r="DTT849" s="257"/>
      <c r="DTU849" s="257"/>
      <c r="DTV849" s="257"/>
      <c r="DTW849" s="257"/>
      <c r="DTX849" s="257"/>
      <c r="DTY849" s="257"/>
      <c r="DTZ849" s="257"/>
      <c r="DUA849" s="257"/>
      <c r="DUB849" s="257"/>
      <c r="DUC849" s="257"/>
      <c r="DUD849" s="257"/>
      <c r="DUE849" s="257"/>
      <c r="DUF849" s="257"/>
      <c r="DUG849" s="257"/>
      <c r="DUH849" s="257"/>
      <c r="DUI849" s="257"/>
      <c r="DUJ849" s="257"/>
      <c r="DUK849" s="257"/>
      <c r="DUL849" s="257"/>
      <c r="DUM849" s="257"/>
      <c r="DUN849" s="257"/>
      <c r="DUO849" s="257"/>
      <c r="DUP849" s="257"/>
      <c r="DUQ849" s="257"/>
      <c r="DUR849" s="257"/>
      <c r="DUS849" s="257"/>
      <c r="DUT849" s="257"/>
      <c r="DUU849" s="257"/>
      <c r="DUV849" s="257"/>
      <c r="DUW849" s="257"/>
      <c r="DUX849" s="257"/>
      <c r="DUY849" s="257"/>
      <c r="DUZ849" s="257"/>
      <c r="DVA849" s="257"/>
      <c r="DVB849" s="257"/>
      <c r="DVC849" s="257"/>
      <c r="DVD849" s="257"/>
      <c r="DVE849" s="257"/>
      <c r="DVF849" s="257"/>
      <c r="DVG849" s="257"/>
      <c r="DVH849" s="257"/>
      <c r="DVI849" s="257"/>
      <c r="DVJ849" s="257"/>
      <c r="DVK849" s="257"/>
      <c r="DVL849" s="257"/>
      <c r="DVM849" s="257"/>
      <c r="DVN849" s="257"/>
      <c r="DVO849" s="257"/>
      <c r="DVP849" s="257"/>
      <c r="DVQ849" s="257"/>
      <c r="DVR849" s="257"/>
      <c r="DVS849" s="257"/>
      <c r="DVT849" s="257"/>
      <c r="DVU849" s="257"/>
      <c r="DVV849" s="257"/>
      <c r="DVW849" s="257"/>
      <c r="DVX849" s="257"/>
      <c r="DVY849" s="257"/>
      <c r="DVZ849" s="257"/>
      <c r="DWA849" s="257"/>
      <c r="DWB849" s="257"/>
      <c r="DWC849" s="257"/>
      <c r="DWD849" s="257"/>
      <c r="DWE849" s="257"/>
      <c r="DWF849" s="257"/>
      <c r="DWG849" s="257"/>
      <c r="DWH849" s="257"/>
      <c r="DWI849" s="257"/>
      <c r="DWJ849" s="257"/>
      <c r="DWK849" s="257"/>
      <c r="DWL849" s="257"/>
      <c r="DWM849" s="257"/>
      <c r="DWN849" s="257"/>
      <c r="DWO849" s="257"/>
      <c r="DWP849" s="257"/>
      <c r="DWQ849" s="257"/>
      <c r="DWR849" s="257"/>
      <c r="DWS849" s="257"/>
      <c r="DWT849" s="257"/>
      <c r="DWU849" s="257"/>
      <c r="DWV849" s="257"/>
      <c r="DWW849" s="257"/>
      <c r="DWX849" s="257"/>
      <c r="DWY849" s="257"/>
      <c r="DWZ849" s="257"/>
      <c r="DXA849" s="257"/>
      <c r="DXB849" s="257"/>
      <c r="DXC849" s="257"/>
      <c r="DXD849" s="257"/>
      <c r="DXE849" s="257"/>
      <c r="DXF849" s="257"/>
      <c r="DXG849" s="257"/>
      <c r="DXH849" s="257"/>
      <c r="DXI849" s="257"/>
      <c r="DXJ849" s="257"/>
      <c r="DXK849" s="257"/>
      <c r="DXL849" s="257"/>
      <c r="DXM849" s="257"/>
      <c r="DXN849" s="257"/>
      <c r="DXO849" s="257"/>
      <c r="DXP849" s="257"/>
      <c r="DXQ849" s="257"/>
      <c r="DXR849" s="257"/>
      <c r="DXS849" s="257"/>
      <c r="DXT849" s="257"/>
      <c r="DXU849" s="257"/>
      <c r="DXV849" s="257"/>
      <c r="DXW849" s="257"/>
      <c r="DXX849" s="257"/>
      <c r="DXY849" s="257"/>
      <c r="DXZ849" s="257"/>
      <c r="DYA849" s="257"/>
      <c r="DYB849" s="257"/>
      <c r="DYC849" s="257"/>
      <c r="DYD849" s="257"/>
      <c r="DYE849" s="257"/>
      <c r="DYF849" s="257"/>
      <c r="DYG849" s="257"/>
      <c r="DYH849" s="257"/>
      <c r="DYI849" s="257"/>
      <c r="DYJ849" s="257"/>
      <c r="DYK849" s="257"/>
      <c r="DYL849" s="257"/>
      <c r="DYM849" s="257"/>
      <c r="DYN849" s="257"/>
      <c r="DYO849" s="257"/>
      <c r="DYP849" s="257"/>
      <c r="DYQ849" s="257"/>
      <c r="DYR849" s="257"/>
      <c r="DYS849" s="257"/>
      <c r="DYT849" s="257"/>
      <c r="DYU849" s="257"/>
      <c r="DYV849" s="257"/>
      <c r="DYW849" s="257"/>
      <c r="DYX849" s="257"/>
      <c r="DYY849" s="257"/>
      <c r="DYZ849" s="257"/>
      <c r="DZA849" s="257"/>
      <c r="DZB849" s="257"/>
      <c r="DZC849" s="257"/>
      <c r="DZD849" s="257"/>
      <c r="DZE849" s="257"/>
      <c r="DZF849" s="257"/>
      <c r="DZG849" s="257"/>
      <c r="DZH849" s="257"/>
      <c r="DZI849" s="257"/>
      <c r="DZJ849" s="257"/>
      <c r="DZK849" s="257"/>
      <c r="DZL849" s="257"/>
      <c r="DZM849" s="257"/>
      <c r="DZN849" s="257"/>
      <c r="DZO849" s="257"/>
      <c r="DZP849" s="257"/>
      <c r="DZQ849" s="257"/>
      <c r="DZR849" s="257"/>
      <c r="DZS849" s="257"/>
      <c r="DZT849" s="257"/>
      <c r="DZU849" s="257"/>
      <c r="DZV849" s="257"/>
      <c r="DZW849" s="257"/>
      <c r="DZX849" s="257"/>
      <c r="DZY849" s="257"/>
      <c r="DZZ849" s="257"/>
      <c r="EAA849" s="257"/>
      <c r="EAB849" s="257"/>
      <c r="EAC849" s="257"/>
      <c r="EAD849" s="257"/>
      <c r="EAE849" s="257"/>
      <c r="EAF849" s="257"/>
      <c r="EAG849" s="257"/>
      <c r="EAH849" s="257"/>
      <c r="EAI849" s="257"/>
      <c r="EAJ849" s="257"/>
      <c r="EAK849" s="257"/>
      <c r="EAL849" s="257"/>
      <c r="EAM849" s="257"/>
      <c r="EAN849" s="257"/>
      <c r="EAO849" s="257"/>
      <c r="EAP849" s="257"/>
      <c r="EAQ849" s="257"/>
      <c r="EAR849" s="257"/>
      <c r="EAS849" s="257"/>
      <c r="EAT849" s="257"/>
      <c r="EAU849" s="257"/>
      <c r="EAV849" s="257"/>
      <c r="EAW849" s="257"/>
      <c r="EAX849" s="257"/>
      <c r="EAY849" s="257"/>
      <c r="EAZ849" s="257"/>
      <c r="EBA849" s="257"/>
      <c r="EBB849" s="257"/>
      <c r="EBC849" s="257"/>
      <c r="EBD849" s="257"/>
      <c r="EBE849" s="257"/>
      <c r="EBF849" s="257"/>
      <c r="EBG849" s="257"/>
      <c r="EBH849" s="257"/>
      <c r="EBI849" s="257"/>
      <c r="EBJ849" s="257"/>
      <c r="EBK849" s="257"/>
      <c r="EBL849" s="257"/>
      <c r="EBM849" s="257"/>
      <c r="EBN849" s="257"/>
      <c r="EBO849" s="257"/>
      <c r="EBP849" s="257"/>
      <c r="EBQ849" s="257"/>
      <c r="EBR849" s="257"/>
      <c r="EBS849" s="257"/>
      <c r="EBT849" s="257"/>
      <c r="EBU849" s="257"/>
      <c r="EBV849" s="257"/>
      <c r="EBW849" s="257"/>
      <c r="EBX849" s="257"/>
      <c r="EBY849" s="257"/>
      <c r="EBZ849" s="257"/>
      <c r="ECA849" s="257"/>
      <c r="ECB849" s="257"/>
      <c r="ECC849" s="257"/>
      <c r="ECD849" s="257"/>
      <c r="ECE849" s="257"/>
      <c r="ECF849" s="257"/>
      <c r="ECG849" s="257"/>
      <c r="ECH849" s="257"/>
      <c r="ECI849" s="257"/>
      <c r="ECJ849" s="257"/>
      <c r="ECK849" s="257"/>
      <c r="ECL849" s="257"/>
      <c r="ECM849" s="257"/>
      <c r="ECN849" s="257"/>
      <c r="ECO849" s="257"/>
      <c r="ECP849" s="257"/>
      <c r="ECQ849" s="257"/>
      <c r="ECR849" s="257"/>
      <c r="ECS849" s="257"/>
      <c r="ECT849" s="257"/>
      <c r="ECU849" s="257"/>
      <c r="ECV849" s="257"/>
      <c r="ECW849" s="257"/>
      <c r="ECX849" s="257"/>
      <c r="ECY849" s="257"/>
      <c r="ECZ849" s="257"/>
      <c r="EDA849" s="257"/>
      <c r="EDB849" s="257"/>
      <c r="EDC849" s="257"/>
      <c r="EDD849" s="257"/>
      <c r="EDE849" s="257"/>
      <c r="EDF849" s="257"/>
      <c r="EDG849" s="257"/>
      <c r="EDH849" s="257"/>
      <c r="EDI849" s="257"/>
      <c r="EDJ849" s="257"/>
      <c r="EDK849" s="257"/>
      <c r="EDL849" s="257"/>
      <c r="EDM849" s="257"/>
      <c r="EDN849" s="257"/>
      <c r="EDO849" s="257"/>
      <c r="EDP849" s="257"/>
      <c r="EDQ849" s="257"/>
      <c r="EDR849" s="257"/>
      <c r="EDS849" s="257"/>
      <c r="EDT849" s="257"/>
      <c r="EDU849" s="257"/>
      <c r="EDV849" s="257"/>
      <c r="EDW849" s="257"/>
      <c r="EDX849" s="257"/>
      <c r="EDY849" s="257"/>
      <c r="EDZ849" s="257"/>
      <c r="EEA849" s="257"/>
      <c r="EEB849" s="257"/>
      <c r="EEC849" s="257"/>
      <c r="EED849" s="257"/>
      <c r="EEE849" s="257"/>
      <c r="EEF849" s="257"/>
      <c r="EEG849" s="257"/>
      <c r="EEH849" s="257"/>
      <c r="EEI849" s="257"/>
      <c r="EEJ849" s="257"/>
      <c r="EEK849" s="257"/>
      <c r="EEL849" s="257"/>
      <c r="EEM849" s="257"/>
      <c r="EEN849" s="257"/>
      <c r="EEO849" s="257"/>
      <c r="EEP849" s="257"/>
      <c r="EEQ849" s="257"/>
      <c r="EER849" s="257"/>
      <c r="EES849" s="257"/>
      <c r="EET849" s="257"/>
      <c r="EEU849" s="257"/>
      <c r="EEV849" s="257"/>
      <c r="EEW849" s="257"/>
      <c r="EEX849" s="257"/>
      <c r="EEY849" s="257"/>
      <c r="EEZ849" s="257"/>
      <c r="EFA849" s="257"/>
      <c r="EFB849" s="257"/>
      <c r="EFC849" s="257"/>
      <c r="EFD849" s="257"/>
      <c r="EFE849" s="257"/>
      <c r="EFF849" s="257"/>
      <c r="EFG849" s="257"/>
      <c r="EFH849" s="257"/>
      <c r="EFI849" s="257"/>
      <c r="EFJ849" s="257"/>
      <c r="EFK849" s="257"/>
      <c r="EFL849" s="257"/>
      <c r="EFM849" s="257"/>
      <c r="EFN849" s="257"/>
      <c r="EFO849" s="257"/>
      <c r="EFP849" s="257"/>
      <c r="EFQ849" s="257"/>
      <c r="EFR849" s="257"/>
      <c r="EFS849" s="257"/>
      <c r="EFT849" s="257"/>
      <c r="EFU849" s="257"/>
      <c r="EFV849" s="257"/>
      <c r="EFW849" s="257"/>
      <c r="EFX849" s="257"/>
      <c r="EFY849" s="257"/>
      <c r="EFZ849" s="257"/>
      <c r="EGA849" s="257"/>
      <c r="EGB849" s="257"/>
      <c r="EGC849" s="257"/>
      <c r="EGD849" s="257"/>
      <c r="EGE849" s="257"/>
      <c r="EGF849" s="257"/>
      <c r="EGG849" s="257"/>
      <c r="EGH849" s="257"/>
      <c r="EGI849" s="257"/>
      <c r="EGJ849" s="257"/>
      <c r="EGK849" s="257"/>
      <c r="EGL849" s="257"/>
      <c r="EGM849" s="257"/>
      <c r="EGN849" s="257"/>
      <c r="EGO849" s="257"/>
      <c r="EGP849" s="257"/>
      <c r="EGQ849" s="257"/>
      <c r="EGR849" s="257"/>
      <c r="EGS849" s="257"/>
      <c r="EGT849" s="257"/>
      <c r="EGU849" s="257"/>
      <c r="EGV849" s="257"/>
      <c r="EGW849" s="257"/>
      <c r="EGX849" s="257"/>
      <c r="EGY849" s="257"/>
      <c r="EGZ849" s="257"/>
      <c r="EHA849" s="257"/>
      <c r="EHB849" s="257"/>
      <c r="EHC849" s="257"/>
      <c r="EHD849" s="257"/>
      <c r="EHE849" s="257"/>
      <c r="EHF849" s="257"/>
      <c r="EHG849" s="257"/>
      <c r="EHH849" s="257"/>
      <c r="EHI849" s="257"/>
      <c r="EHJ849" s="257"/>
      <c r="EHK849" s="257"/>
      <c r="EHL849" s="257"/>
      <c r="EHM849" s="257"/>
      <c r="EHN849" s="257"/>
      <c r="EHO849" s="257"/>
      <c r="EHP849" s="257"/>
      <c r="EHQ849" s="257"/>
      <c r="EHR849" s="257"/>
      <c r="EHS849" s="257"/>
      <c r="EHT849" s="257"/>
      <c r="EHU849" s="257"/>
      <c r="EHV849" s="257"/>
      <c r="EHW849" s="257"/>
      <c r="EHX849" s="257"/>
      <c r="EHY849" s="257"/>
      <c r="EHZ849" s="257"/>
      <c r="EIA849" s="257"/>
      <c r="EIB849" s="257"/>
      <c r="EIC849" s="257"/>
      <c r="EID849" s="257"/>
      <c r="EIE849" s="257"/>
      <c r="EIF849" s="257"/>
      <c r="EIG849" s="257"/>
      <c r="EIH849" s="257"/>
      <c r="EII849" s="257"/>
      <c r="EIJ849" s="257"/>
      <c r="EIK849" s="257"/>
      <c r="EIL849" s="257"/>
      <c r="EIM849" s="257"/>
      <c r="EIN849" s="257"/>
      <c r="EIO849" s="257"/>
      <c r="EIP849" s="257"/>
      <c r="EIQ849" s="257"/>
      <c r="EIR849" s="257"/>
      <c r="EIS849" s="257"/>
      <c r="EIT849" s="257"/>
      <c r="EIU849" s="257"/>
      <c r="EIV849" s="257"/>
      <c r="EIW849" s="257"/>
      <c r="EIX849" s="257"/>
      <c r="EIY849" s="257"/>
      <c r="EIZ849" s="257"/>
      <c r="EJA849" s="257"/>
      <c r="EJB849" s="257"/>
      <c r="EJC849" s="257"/>
      <c r="EJD849" s="257"/>
      <c r="EJE849" s="257"/>
      <c r="EJF849" s="257"/>
      <c r="EJG849" s="257"/>
      <c r="EJH849" s="257"/>
      <c r="EJI849" s="257"/>
      <c r="EJJ849" s="257"/>
      <c r="EJK849" s="257"/>
      <c r="EJL849" s="257"/>
      <c r="EJM849" s="257"/>
      <c r="EJN849" s="257"/>
      <c r="EJO849" s="257"/>
      <c r="EJP849" s="257"/>
      <c r="EJQ849" s="257"/>
      <c r="EJR849" s="257"/>
      <c r="EJS849" s="257"/>
      <c r="EJT849" s="257"/>
      <c r="EJU849" s="257"/>
      <c r="EJV849" s="257"/>
      <c r="EJW849" s="257"/>
      <c r="EJX849" s="257"/>
      <c r="EJY849" s="257"/>
      <c r="EJZ849" s="257"/>
      <c r="EKA849" s="257"/>
      <c r="EKB849" s="257"/>
      <c r="EKC849" s="257"/>
      <c r="EKD849" s="257"/>
      <c r="EKE849" s="257"/>
      <c r="EKF849" s="257"/>
      <c r="EKG849" s="257"/>
      <c r="EKH849" s="257"/>
      <c r="EKI849" s="257"/>
      <c r="EKJ849" s="257"/>
      <c r="EKK849" s="257"/>
      <c r="EKL849" s="257"/>
      <c r="EKM849" s="257"/>
      <c r="EKN849" s="257"/>
      <c r="EKO849" s="257"/>
      <c r="EKP849" s="257"/>
      <c r="EKQ849" s="257"/>
      <c r="EKR849" s="257"/>
      <c r="EKS849" s="257"/>
      <c r="EKT849" s="257"/>
      <c r="EKU849" s="257"/>
      <c r="EKV849" s="257"/>
      <c r="EKW849" s="257"/>
      <c r="EKX849" s="257"/>
      <c r="EKY849" s="257"/>
      <c r="EKZ849" s="257"/>
      <c r="ELA849" s="257"/>
      <c r="ELB849" s="257"/>
      <c r="ELC849" s="257"/>
      <c r="ELD849" s="257"/>
      <c r="ELE849" s="257"/>
      <c r="ELF849" s="257"/>
      <c r="ELG849" s="257"/>
      <c r="ELH849" s="257"/>
      <c r="ELI849" s="257"/>
      <c r="ELJ849" s="257"/>
      <c r="ELK849" s="257"/>
      <c r="ELL849" s="257"/>
      <c r="ELM849" s="257"/>
      <c r="ELN849" s="257"/>
      <c r="ELO849" s="257"/>
      <c r="ELP849" s="257"/>
      <c r="ELQ849" s="257"/>
      <c r="ELR849" s="257"/>
      <c r="ELS849" s="257"/>
      <c r="ELT849" s="257"/>
      <c r="ELU849" s="257"/>
      <c r="ELV849" s="257"/>
      <c r="ELW849" s="257"/>
      <c r="ELX849" s="257"/>
      <c r="ELY849" s="257"/>
      <c r="ELZ849" s="257"/>
      <c r="EMA849" s="257"/>
      <c r="EMB849" s="257"/>
      <c r="EMC849" s="257"/>
      <c r="EMD849" s="257"/>
      <c r="EME849" s="257"/>
      <c r="EMF849" s="257"/>
      <c r="EMG849" s="257"/>
      <c r="EMH849" s="257"/>
      <c r="EMI849" s="257"/>
      <c r="EMJ849" s="257"/>
      <c r="EMK849" s="257"/>
      <c r="EML849" s="257"/>
      <c r="EMM849" s="257"/>
      <c r="EMN849" s="257"/>
      <c r="EMO849" s="257"/>
      <c r="EMP849" s="257"/>
      <c r="EMQ849" s="257"/>
      <c r="EMR849" s="257"/>
      <c r="EMS849" s="257"/>
      <c r="EMT849" s="257"/>
      <c r="EMU849" s="257"/>
      <c r="EMV849" s="257"/>
      <c r="EMW849" s="257"/>
      <c r="EMX849" s="257"/>
      <c r="EMY849" s="257"/>
      <c r="EMZ849" s="257"/>
      <c r="ENA849" s="257"/>
      <c r="ENB849" s="257"/>
      <c r="ENC849" s="257"/>
      <c r="END849" s="257"/>
      <c r="ENE849" s="257"/>
      <c r="ENF849" s="257"/>
      <c r="ENG849" s="257"/>
      <c r="ENH849" s="257"/>
      <c r="ENI849" s="257"/>
      <c r="ENJ849" s="257"/>
      <c r="ENK849" s="257"/>
      <c r="ENL849" s="257"/>
      <c r="ENM849" s="257"/>
      <c r="ENN849" s="257"/>
      <c r="ENO849" s="257"/>
      <c r="ENP849" s="257"/>
      <c r="ENQ849" s="257"/>
      <c r="ENR849" s="257"/>
      <c r="ENS849" s="257"/>
      <c r="ENT849" s="257"/>
      <c r="ENU849" s="257"/>
      <c r="ENV849" s="257"/>
      <c r="ENW849" s="257"/>
      <c r="ENX849" s="257"/>
      <c r="ENY849" s="257"/>
      <c r="ENZ849" s="257"/>
      <c r="EOA849" s="257"/>
      <c r="EOB849" s="257"/>
      <c r="EOC849" s="257"/>
      <c r="EOD849" s="257"/>
      <c r="EOE849" s="257"/>
      <c r="EOF849" s="257"/>
      <c r="EOG849" s="257"/>
      <c r="EOH849" s="257"/>
      <c r="EOI849" s="257"/>
      <c r="EOJ849" s="257"/>
      <c r="EOK849" s="257"/>
      <c r="EOL849" s="257"/>
      <c r="EOM849" s="257"/>
      <c r="EON849" s="257"/>
      <c r="EOO849" s="257"/>
      <c r="EOP849" s="257"/>
      <c r="EOQ849" s="257"/>
      <c r="EOR849" s="257"/>
      <c r="EOS849" s="257"/>
      <c r="EOT849" s="257"/>
      <c r="EOU849" s="257"/>
      <c r="EOV849" s="257"/>
      <c r="EOW849" s="257"/>
      <c r="EOX849" s="257"/>
      <c r="EOY849" s="257"/>
      <c r="EOZ849" s="257"/>
      <c r="EPA849" s="257"/>
      <c r="EPB849" s="257"/>
      <c r="EPC849" s="257"/>
      <c r="EPD849" s="257"/>
      <c r="EPE849" s="257"/>
      <c r="EPF849" s="257"/>
      <c r="EPG849" s="257"/>
      <c r="EPH849" s="257"/>
      <c r="EPI849" s="257"/>
      <c r="EPJ849" s="257"/>
      <c r="EPK849" s="257"/>
      <c r="EPL849" s="257"/>
      <c r="EPM849" s="257"/>
      <c r="EPN849" s="257"/>
      <c r="EPO849" s="257"/>
      <c r="EPP849" s="257"/>
      <c r="EPQ849" s="257"/>
      <c r="EPR849" s="257"/>
      <c r="EPS849" s="257"/>
      <c r="EPT849" s="257"/>
      <c r="EPU849" s="257"/>
      <c r="EPV849" s="257"/>
      <c r="EPW849" s="257"/>
      <c r="EPX849" s="257"/>
      <c r="EPY849" s="257"/>
      <c r="EPZ849" s="257"/>
      <c r="EQA849" s="257"/>
      <c r="EQB849" s="257"/>
      <c r="EQC849" s="257"/>
      <c r="EQD849" s="257"/>
      <c r="EQE849" s="257"/>
      <c r="EQF849" s="257"/>
      <c r="EQG849" s="257"/>
      <c r="EQH849" s="257"/>
      <c r="EQI849" s="257"/>
      <c r="EQJ849" s="257"/>
      <c r="EQK849" s="257"/>
      <c r="EQL849" s="257"/>
      <c r="EQM849" s="257"/>
      <c r="EQN849" s="257"/>
      <c r="EQO849" s="257"/>
      <c r="EQP849" s="257"/>
      <c r="EQQ849" s="257"/>
      <c r="EQR849" s="257"/>
      <c r="EQS849" s="257"/>
      <c r="EQT849" s="257"/>
      <c r="EQU849" s="257"/>
      <c r="EQV849" s="257"/>
      <c r="EQW849" s="257"/>
      <c r="EQX849" s="257"/>
      <c r="EQY849" s="257"/>
      <c r="EQZ849" s="257"/>
      <c r="ERA849" s="257"/>
      <c r="ERB849" s="257"/>
      <c r="ERC849" s="257"/>
      <c r="ERD849" s="257"/>
      <c r="ERE849" s="257"/>
      <c r="ERF849" s="257"/>
      <c r="ERG849" s="257"/>
      <c r="ERH849" s="257"/>
      <c r="ERI849" s="257"/>
      <c r="ERJ849" s="257"/>
      <c r="ERK849" s="257"/>
      <c r="ERL849" s="257"/>
      <c r="ERM849" s="257"/>
      <c r="ERN849" s="257"/>
      <c r="ERO849" s="257"/>
      <c r="ERP849" s="257"/>
      <c r="ERQ849" s="257"/>
      <c r="ERR849" s="257"/>
      <c r="ERS849" s="257"/>
      <c r="ERT849" s="257"/>
      <c r="ERU849" s="257"/>
      <c r="ERV849" s="257"/>
      <c r="ERW849" s="257"/>
      <c r="ERX849" s="257"/>
      <c r="ERY849" s="257"/>
      <c r="ERZ849" s="257"/>
      <c r="ESA849" s="257"/>
      <c r="ESB849" s="257"/>
      <c r="ESC849" s="257"/>
      <c r="ESD849" s="257"/>
      <c r="ESE849" s="257"/>
      <c r="ESF849" s="257"/>
      <c r="ESG849" s="257"/>
      <c r="ESH849" s="257"/>
      <c r="ESI849" s="257"/>
      <c r="ESJ849" s="257"/>
      <c r="ESK849" s="257"/>
      <c r="ESL849" s="257"/>
      <c r="ESM849" s="257"/>
      <c r="ESN849" s="257"/>
      <c r="ESO849" s="257"/>
      <c r="ESP849" s="257"/>
      <c r="ESQ849" s="257"/>
      <c r="ESR849" s="257"/>
      <c r="ESS849" s="257"/>
      <c r="EST849" s="257"/>
      <c r="ESU849" s="257"/>
      <c r="ESV849" s="257"/>
      <c r="ESW849" s="257"/>
      <c r="ESX849" s="257"/>
      <c r="ESY849" s="257"/>
      <c r="ESZ849" s="257"/>
      <c r="ETA849" s="257"/>
      <c r="ETB849" s="257"/>
      <c r="ETC849" s="257"/>
      <c r="ETD849" s="257"/>
      <c r="ETE849" s="257"/>
      <c r="ETF849" s="257"/>
      <c r="ETG849" s="257"/>
      <c r="ETH849" s="257"/>
      <c r="ETI849" s="257"/>
      <c r="ETJ849" s="257"/>
      <c r="ETK849" s="257"/>
      <c r="ETL849" s="257"/>
      <c r="ETM849" s="257"/>
      <c r="ETN849" s="257"/>
      <c r="ETO849" s="257"/>
      <c r="ETP849" s="257"/>
      <c r="ETQ849" s="257"/>
      <c r="ETR849" s="257"/>
      <c r="ETS849" s="257"/>
      <c r="ETT849" s="257"/>
      <c r="ETU849" s="257"/>
      <c r="ETV849" s="257"/>
      <c r="ETW849" s="257"/>
      <c r="ETX849" s="257"/>
      <c r="ETY849" s="257"/>
      <c r="ETZ849" s="257"/>
      <c r="EUA849" s="257"/>
      <c r="EUB849" s="257"/>
      <c r="EUC849" s="257"/>
      <c r="EUD849" s="257"/>
      <c r="EUE849" s="257"/>
      <c r="EUF849" s="257"/>
      <c r="EUG849" s="257"/>
      <c r="EUH849" s="257"/>
      <c r="EUI849" s="257"/>
      <c r="EUJ849" s="257"/>
      <c r="EUK849" s="257"/>
      <c r="EUL849" s="257"/>
      <c r="EUM849" s="257"/>
      <c r="EUN849" s="257"/>
      <c r="EUO849" s="257"/>
      <c r="EUP849" s="257"/>
      <c r="EUQ849" s="257"/>
      <c r="EUR849" s="257"/>
      <c r="EUS849" s="257"/>
      <c r="EUT849" s="257"/>
      <c r="EUU849" s="257"/>
      <c r="EUV849" s="257"/>
      <c r="EUW849" s="257"/>
      <c r="EUX849" s="257"/>
      <c r="EUY849" s="257"/>
      <c r="EUZ849" s="257"/>
      <c r="EVA849" s="257"/>
      <c r="EVB849" s="257"/>
      <c r="EVC849" s="257"/>
      <c r="EVD849" s="257"/>
      <c r="EVE849" s="257"/>
      <c r="EVF849" s="257"/>
      <c r="EVG849" s="257"/>
      <c r="EVH849" s="257"/>
      <c r="EVI849" s="257"/>
      <c r="EVJ849" s="257"/>
      <c r="EVK849" s="257"/>
      <c r="EVL849" s="257"/>
      <c r="EVM849" s="257"/>
      <c r="EVN849" s="257"/>
      <c r="EVO849" s="257"/>
      <c r="EVP849" s="257"/>
      <c r="EVQ849" s="257"/>
      <c r="EVR849" s="257"/>
      <c r="EVS849" s="257"/>
      <c r="EVT849" s="257"/>
      <c r="EVU849" s="257"/>
      <c r="EVV849" s="257"/>
      <c r="EVW849" s="257"/>
      <c r="EVX849" s="257"/>
      <c r="EVY849" s="257"/>
      <c r="EVZ849" s="257"/>
      <c r="EWA849" s="257"/>
      <c r="EWB849" s="257"/>
      <c r="EWC849" s="257"/>
      <c r="EWD849" s="257"/>
      <c r="EWE849" s="257"/>
      <c r="EWF849" s="257"/>
      <c r="EWG849" s="257"/>
      <c r="EWH849" s="257"/>
      <c r="EWI849" s="257"/>
      <c r="EWJ849" s="257"/>
      <c r="EWK849" s="257"/>
      <c r="EWL849" s="257"/>
      <c r="EWM849" s="257"/>
      <c r="EWN849" s="257"/>
      <c r="EWO849" s="257"/>
      <c r="EWP849" s="257"/>
      <c r="EWQ849" s="257"/>
      <c r="EWR849" s="257"/>
      <c r="EWS849" s="257"/>
      <c r="EWT849" s="257"/>
      <c r="EWU849" s="257"/>
      <c r="EWV849" s="257"/>
      <c r="EWW849" s="257"/>
      <c r="EWX849" s="257"/>
      <c r="EWY849" s="257"/>
      <c r="EWZ849" s="257"/>
      <c r="EXA849" s="257"/>
      <c r="EXB849" s="257"/>
      <c r="EXC849" s="257"/>
      <c r="EXD849" s="257"/>
      <c r="EXE849" s="257"/>
      <c r="EXF849" s="257"/>
      <c r="EXG849" s="257"/>
      <c r="EXH849" s="257"/>
      <c r="EXI849" s="257"/>
      <c r="EXJ849" s="257"/>
      <c r="EXK849" s="257"/>
      <c r="EXL849" s="257"/>
      <c r="EXM849" s="257"/>
      <c r="EXN849" s="257"/>
      <c r="EXO849" s="257"/>
      <c r="EXP849" s="257"/>
      <c r="EXQ849" s="257"/>
      <c r="EXR849" s="257"/>
      <c r="EXS849" s="257"/>
      <c r="EXT849" s="257"/>
      <c r="EXU849" s="257"/>
      <c r="EXV849" s="257"/>
      <c r="EXW849" s="257"/>
      <c r="EXX849" s="257"/>
      <c r="EXY849" s="257"/>
      <c r="EXZ849" s="257"/>
      <c r="EYA849" s="257"/>
      <c r="EYB849" s="257"/>
      <c r="EYC849" s="257"/>
      <c r="EYD849" s="257"/>
      <c r="EYE849" s="257"/>
      <c r="EYF849" s="257"/>
      <c r="EYG849" s="257"/>
      <c r="EYH849" s="257"/>
      <c r="EYI849" s="257"/>
      <c r="EYJ849" s="257"/>
      <c r="EYK849" s="257"/>
      <c r="EYL849" s="257"/>
      <c r="EYM849" s="257"/>
      <c r="EYN849" s="257"/>
      <c r="EYO849" s="257"/>
      <c r="EYP849" s="257"/>
      <c r="EYQ849" s="257"/>
      <c r="EYR849" s="257"/>
      <c r="EYS849" s="257"/>
      <c r="EYT849" s="257"/>
      <c r="EYU849" s="257"/>
      <c r="EYV849" s="257"/>
      <c r="EYW849" s="257"/>
      <c r="EYX849" s="257"/>
      <c r="EYY849" s="257"/>
      <c r="EYZ849" s="257"/>
      <c r="EZA849" s="257"/>
      <c r="EZB849" s="257"/>
      <c r="EZC849" s="257"/>
      <c r="EZD849" s="257"/>
      <c r="EZE849" s="257"/>
      <c r="EZF849" s="257"/>
      <c r="EZG849" s="257"/>
      <c r="EZH849" s="257"/>
      <c r="EZI849" s="257"/>
      <c r="EZJ849" s="257"/>
      <c r="EZK849" s="257"/>
      <c r="EZL849" s="257"/>
      <c r="EZM849" s="257"/>
      <c r="EZN849" s="257"/>
      <c r="EZO849" s="257"/>
      <c r="EZP849" s="257"/>
      <c r="EZQ849" s="257"/>
      <c r="EZR849" s="257"/>
      <c r="EZS849" s="257"/>
      <c r="EZT849" s="257"/>
      <c r="EZU849" s="257"/>
      <c r="EZV849" s="257"/>
      <c r="EZW849" s="257"/>
      <c r="EZX849" s="257"/>
      <c r="EZY849" s="257"/>
      <c r="EZZ849" s="257"/>
      <c r="FAA849" s="257"/>
      <c r="FAB849" s="257"/>
      <c r="FAC849" s="257"/>
      <c r="FAD849" s="257"/>
      <c r="FAE849" s="257"/>
      <c r="FAF849" s="257"/>
      <c r="FAG849" s="257"/>
      <c r="FAH849" s="257"/>
      <c r="FAI849" s="257"/>
      <c r="FAJ849" s="257"/>
      <c r="FAK849" s="257"/>
      <c r="FAL849" s="257"/>
      <c r="FAM849" s="257"/>
      <c r="FAN849" s="257"/>
      <c r="FAO849" s="257"/>
      <c r="FAP849" s="257"/>
      <c r="FAQ849" s="257"/>
      <c r="FAR849" s="257"/>
      <c r="FAS849" s="257"/>
      <c r="FAT849" s="257"/>
      <c r="FAU849" s="257"/>
      <c r="FAV849" s="257"/>
      <c r="FAW849" s="257"/>
      <c r="FAX849" s="257"/>
      <c r="FAY849" s="257"/>
      <c r="FAZ849" s="257"/>
      <c r="FBA849" s="257"/>
      <c r="FBB849" s="257"/>
      <c r="FBC849" s="257"/>
      <c r="FBD849" s="257"/>
      <c r="FBE849" s="257"/>
      <c r="FBF849" s="257"/>
      <c r="FBG849" s="257"/>
      <c r="FBH849" s="257"/>
      <c r="FBI849" s="257"/>
      <c r="FBJ849" s="257"/>
      <c r="FBK849" s="257"/>
      <c r="FBL849" s="257"/>
      <c r="FBM849" s="257"/>
      <c r="FBN849" s="257"/>
      <c r="FBO849" s="257"/>
      <c r="FBP849" s="257"/>
      <c r="FBQ849" s="257"/>
      <c r="FBR849" s="257"/>
      <c r="FBS849" s="257"/>
      <c r="FBT849" s="257"/>
      <c r="FBU849" s="257"/>
      <c r="FBV849" s="257"/>
      <c r="FBW849" s="257"/>
      <c r="FBX849" s="257"/>
      <c r="FBY849" s="257"/>
      <c r="FBZ849" s="257"/>
      <c r="FCA849" s="257"/>
      <c r="FCB849" s="257"/>
      <c r="FCC849" s="257"/>
      <c r="FCD849" s="257"/>
      <c r="FCE849" s="257"/>
      <c r="FCF849" s="257"/>
      <c r="FCG849" s="257"/>
      <c r="FCH849" s="257"/>
      <c r="FCI849" s="257"/>
      <c r="FCJ849" s="257"/>
      <c r="FCK849" s="257"/>
      <c r="FCL849" s="257"/>
      <c r="FCM849" s="257"/>
      <c r="FCN849" s="257"/>
      <c r="FCO849" s="257"/>
      <c r="FCP849" s="257"/>
      <c r="FCQ849" s="257"/>
      <c r="FCR849" s="257"/>
      <c r="FCS849" s="257"/>
      <c r="FCT849" s="257"/>
      <c r="FCU849" s="257"/>
      <c r="FCV849" s="257"/>
      <c r="FCW849" s="257"/>
      <c r="FCX849" s="257"/>
      <c r="FCY849" s="257"/>
      <c r="FCZ849" s="257"/>
      <c r="FDA849" s="257"/>
      <c r="FDB849" s="257"/>
      <c r="FDC849" s="257"/>
      <c r="FDD849" s="257"/>
      <c r="FDE849" s="257"/>
      <c r="FDF849" s="257"/>
      <c r="FDG849" s="257"/>
      <c r="FDH849" s="257"/>
      <c r="FDI849" s="257"/>
      <c r="FDJ849" s="257"/>
      <c r="FDK849" s="257"/>
      <c r="FDL849" s="257"/>
      <c r="FDM849" s="257"/>
      <c r="FDN849" s="257"/>
      <c r="FDO849" s="257"/>
      <c r="FDP849" s="257"/>
      <c r="FDQ849" s="257"/>
      <c r="FDR849" s="257"/>
      <c r="FDS849" s="257"/>
      <c r="FDT849" s="257"/>
      <c r="FDU849" s="257"/>
      <c r="FDV849" s="257"/>
      <c r="FDW849" s="257"/>
      <c r="FDX849" s="257"/>
      <c r="FDY849" s="257"/>
      <c r="FDZ849" s="257"/>
      <c r="FEA849" s="257"/>
      <c r="FEB849" s="257"/>
      <c r="FEC849" s="257"/>
      <c r="FED849" s="257"/>
      <c r="FEE849" s="257"/>
      <c r="FEF849" s="257"/>
      <c r="FEG849" s="257"/>
      <c r="FEH849" s="257"/>
      <c r="FEI849" s="257"/>
      <c r="FEJ849" s="257"/>
      <c r="FEK849" s="257"/>
      <c r="FEL849" s="257"/>
      <c r="FEM849" s="257"/>
      <c r="FEN849" s="257"/>
      <c r="FEO849" s="257"/>
      <c r="FEP849" s="257"/>
      <c r="FEQ849" s="257"/>
      <c r="FER849" s="257"/>
      <c r="FES849" s="257"/>
      <c r="FET849" s="257"/>
      <c r="FEU849" s="257"/>
      <c r="FEV849" s="257"/>
      <c r="FEW849" s="257"/>
      <c r="FEX849" s="257"/>
      <c r="FEY849" s="257"/>
      <c r="FEZ849" s="257"/>
      <c r="FFA849" s="257"/>
      <c r="FFB849" s="257"/>
      <c r="FFC849" s="257"/>
      <c r="FFD849" s="257"/>
      <c r="FFE849" s="257"/>
      <c r="FFF849" s="257"/>
      <c r="FFG849" s="257"/>
      <c r="FFH849" s="257"/>
      <c r="FFI849" s="257"/>
      <c r="FFJ849" s="257"/>
      <c r="FFK849" s="257"/>
      <c r="FFL849" s="257"/>
      <c r="FFM849" s="257"/>
      <c r="FFN849" s="257"/>
      <c r="FFO849" s="257"/>
      <c r="FFP849" s="257"/>
      <c r="FFQ849" s="257"/>
      <c r="FFR849" s="257"/>
      <c r="FFS849" s="257"/>
      <c r="FFT849" s="257"/>
      <c r="FFU849" s="257"/>
      <c r="FFV849" s="257"/>
      <c r="FFW849" s="257"/>
      <c r="FFX849" s="257"/>
      <c r="FFY849" s="257"/>
      <c r="FFZ849" s="257"/>
      <c r="FGA849" s="257"/>
      <c r="FGB849" s="257"/>
      <c r="FGC849" s="257"/>
      <c r="FGD849" s="257"/>
      <c r="FGE849" s="257"/>
      <c r="FGF849" s="257"/>
      <c r="FGG849" s="257"/>
      <c r="FGH849" s="257"/>
      <c r="FGI849" s="257"/>
      <c r="FGJ849" s="257"/>
      <c r="FGK849" s="257"/>
      <c r="FGL849" s="257"/>
      <c r="FGM849" s="257"/>
      <c r="FGN849" s="257"/>
      <c r="FGO849" s="257"/>
      <c r="FGP849" s="257"/>
      <c r="FGQ849" s="257"/>
      <c r="FGR849" s="257"/>
      <c r="FGS849" s="257"/>
      <c r="FGT849" s="257"/>
      <c r="FGU849" s="257"/>
      <c r="FGV849" s="257"/>
      <c r="FGW849" s="257"/>
      <c r="FGX849" s="257"/>
      <c r="FGY849" s="257"/>
      <c r="FGZ849" s="257"/>
      <c r="FHA849" s="257"/>
      <c r="FHB849" s="257"/>
      <c r="FHC849" s="257"/>
      <c r="FHD849" s="257"/>
      <c r="FHE849" s="257"/>
      <c r="FHF849" s="257"/>
      <c r="FHG849" s="257"/>
      <c r="FHH849" s="257"/>
      <c r="FHI849" s="257"/>
      <c r="FHJ849" s="257"/>
      <c r="FHK849" s="257"/>
      <c r="FHL849" s="257"/>
      <c r="FHM849" s="257"/>
      <c r="FHN849" s="257"/>
      <c r="FHO849" s="257"/>
      <c r="FHP849" s="257"/>
      <c r="FHQ849" s="257"/>
      <c r="FHR849" s="257"/>
      <c r="FHS849" s="257"/>
      <c r="FHT849" s="257"/>
      <c r="FHU849" s="257"/>
      <c r="FHV849" s="257"/>
      <c r="FHW849" s="257"/>
      <c r="FHX849" s="257"/>
      <c r="FHY849" s="257"/>
      <c r="FHZ849" s="257"/>
      <c r="FIA849" s="257"/>
      <c r="FIB849" s="257"/>
      <c r="FIC849" s="257"/>
      <c r="FID849" s="257"/>
      <c r="FIE849" s="257"/>
      <c r="FIF849" s="257"/>
      <c r="FIG849" s="257"/>
      <c r="FIH849" s="257"/>
      <c r="FII849" s="257"/>
      <c r="FIJ849" s="257"/>
      <c r="FIK849" s="257"/>
      <c r="FIL849" s="257"/>
      <c r="FIM849" s="257"/>
      <c r="FIN849" s="257"/>
      <c r="FIO849" s="257"/>
      <c r="FIP849" s="257"/>
      <c r="FIQ849" s="257"/>
      <c r="FIR849" s="257"/>
      <c r="FIS849" s="257"/>
      <c r="FIT849" s="257"/>
      <c r="FIU849" s="257"/>
      <c r="FIV849" s="257"/>
      <c r="FIW849" s="257"/>
      <c r="FIX849" s="257"/>
      <c r="FIY849" s="257"/>
      <c r="FIZ849" s="257"/>
      <c r="FJA849" s="257"/>
      <c r="FJB849" s="257"/>
      <c r="FJC849" s="257"/>
      <c r="FJD849" s="257"/>
      <c r="FJE849" s="257"/>
      <c r="FJF849" s="257"/>
      <c r="FJG849" s="257"/>
      <c r="FJH849" s="257"/>
      <c r="FJI849" s="257"/>
      <c r="FJJ849" s="257"/>
      <c r="FJK849" s="257"/>
      <c r="FJL849" s="257"/>
      <c r="FJM849" s="257"/>
      <c r="FJN849" s="257"/>
      <c r="FJO849" s="257"/>
      <c r="FJP849" s="257"/>
      <c r="FJQ849" s="257"/>
      <c r="FJR849" s="257"/>
      <c r="FJS849" s="257"/>
      <c r="FJT849" s="257"/>
      <c r="FJU849" s="257"/>
      <c r="FJV849" s="257"/>
      <c r="FJW849" s="257"/>
      <c r="FJX849" s="257"/>
      <c r="FJY849" s="257"/>
      <c r="FJZ849" s="257"/>
      <c r="FKA849" s="257"/>
      <c r="FKB849" s="257"/>
      <c r="FKC849" s="257"/>
      <c r="FKD849" s="257"/>
      <c r="FKE849" s="257"/>
      <c r="FKF849" s="257"/>
      <c r="FKG849" s="257"/>
      <c r="FKH849" s="257"/>
      <c r="FKI849" s="257"/>
      <c r="FKJ849" s="257"/>
      <c r="FKK849" s="257"/>
      <c r="FKL849" s="257"/>
      <c r="FKM849" s="257"/>
      <c r="FKN849" s="257"/>
      <c r="FKO849" s="257"/>
      <c r="FKP849" s="257"/>
      <c r="FKQ849" s="257"/>
      <c r="FKR849" s="257"/>
      <c r="FKS849" s="257"/>
      <c r="FKT849" s="257"/>
      <c r="FKU849" s="257"/>
      <c r="FKV849" s="257"/>
      <c r="FKW849" s="257"/>
      <c r="FKX849" s="257"/>
      <c r="FKY849" s="257"/>
      <c r="FKZ849" s="257"/>
      <c r="FLA849" s="257"/>
      <c r="FLB849" s="257"/>
      <c r="FLC849" s="257"/>
      <c r="FLD849" s="257"/>
      <c r="FLE849" s="257"/>
      <c r="FLF849" s="257"/>
      <c r="FLG849" s="257"/>
      <c r="FLH849" s="257"/>
      <c r="FLI849" s="257"/>
      <c r="FLJ849" s="257"/>
      <c r="FLK849" s="257"/>
      <c r="FLL849" s="257"/>
      <c r="FLM849" s="257"/>
      <c r="FLN849" s="257"/>
      <c r="FLO849" s="257"/>
      <c r="FLP849" s="257"/>
      <c r="FLQ849" s="257"/>
      <c r="FLR849" s="257"/>
      <c r="FLS849" s="257"/>
      <c r="FLT849" s="257"/>
      <c r="FLU849" s="257"/>
      <c r="FLV849" s="257"/>
      <c r="FLW849" s="257"/>
      <c r="FLX849" s="257"/>
      <c r="FLY849" s="257"/>
      <c r="FLZ849" s="257"/>
      <c r="FMA849" s="257"/>
      <c r="FMB849" s="257"/>
      <c r="FMC849" s="257"/>
      <c r="FMD849" s="257"/>
      <c r="FME849" s="257"/>
      <c r="FMF849" s="257"/>
      <c r="FMG849" s="257"/>
      <c r="FMH849" s="257"/>
      <c r="FMI849" s="257"/>
      <c r="FMJ849" s="257"/>
      <c r="FMK849" s="257"/>
      <c r="FML849" s="257"/>
      <c r="FMM849" s="257"/>
      <c r="FMN849" s="257"/>
      <c r="FMO849" s="257"/>
      <c r="FMP849" s="257"/>
      <c r="FMQ849" s="257"/>
      <c r="FMR849" s="257"/>
      <c r="FMS849" s="257"/>
      <c r="FMT849" s="257"/>
      <c r="FMU849" s="257"/>
      <c r="FMV849" s="257"/>
      <c r="FMW849" s="257"/>
      <c r="FMX849" s="257"/>
      <c r="FMY849" s="257"/>
      <c r="FMZ849" s="257"/>
      <c r="FNA849" s="257"/>
      <c r="FNB849" s="257"/>
      <c r="FNC849" s="257"/>
      <c r="FND849" s="257"/>
      <c r="FNE849" s="257"/>
      <c r="FNF849" s="257"/>
      <c r="FNG849" s="257"/>
      <c r="FNH849" s="257"/>
      <c r="FNI849" s="257"/>
      <c r="FNJ849" s="257"/>
      <c r="FNK849" s="257"/>
      <c r="FNL849" s="257"/>
      <c r="FNM849" s="257"/>
      <c r="FNN849" s="257"/>
      <c r="FNO849" s="257"/>
      <c r="FNP849" s="257"/>
      <c r="FNQ849" s="257"/>
      <c r="FNR849" s="257"/>
      <c r="FNS849" s="257"/>
      <c r="FNT849" s="257"/>
      <c r="FNU849" s="257"/>
      <c r="FNV849" s="257"/>
      <c r="FNW849" s="257"/>
      <c r="FNX849" s="257"/>
      <c r="FNY849" s="257"/>
      <c r="FNZ849" s="257"/>
      <c r="FOA849" s="257"/>
      <c r="FOB849" s="257"/>
      <c r="FOC849" s="257"/>
      <c r="FOD849" s="257"/>
      <c r="FOE849" s="257"/>
      <c r="FOF849" s="257"/>
      <c r="FOG849" s="257"/>
      <c r="FOH849" s="257"/>
      <c r="FOI849" s="257"/>
      <c r="FOJ849" s="257"/>
      <c r="FOK849" s="257"/>
      <c r="FOL849" s="257"/>
      <c r="FOM849" s="257"/>
      <c r="FON849" s="257"/>
      <c r="FOO849" s="257"/>
      <c r="FOP849" s="257"/>
      <c r="FOQ849" s="257"/>
      <c r="FOR849" s="257"/>
      <c r="FOS849" s="257"/>
      <c r="FOT849" s="257"/>
      <c r="FOU849" s="257"/>
      <c r="FOV849" s="257"/>
      <c r="FOW849" s="257"/>
      <c r="FOX849" s="257"/>
      <c r="FOY849" s="257"/>
      <c r="FOZ849" s="257"/>
      <c r="FPA849" s="257"/>
      <c r="FPB849" s="257"/>
      <c r="FPC849" s="257"/>
      <c r="FPD849" s="257"/>
      <c r="FPE849" s="257"/>
      <c r="FPF849" s="257"/>
      <c r="FPG849" s="257"/>
      <c r="FPH849" s="257"/>
      <c r="FPI849" s="257"/>
      <c r="FPJ849" s="257"/>
      <c r="FPK849" s="257"/>
      <c r="FPL849" s="257"/>
      <c r="FPM849" s="257"/>
      <c r="FPN849" s="257"/>
      <c r="FPO849" s="257"/>
      <c r="FPP849" s="257"/>
      <c r="FPQ849" s="257"/>
      <c r="FPR849" s="257"/>
      <c r="FPS849" s="257"/>
      <c r="FPT849" s="257"/>
      <c r="FPU849" s="257"/>
      <c r="FPV849" s="257"/>
      <c r="FPW849" s="257"/>
      <c r="FPX849" s="257"/>
      <c r="FPY849" s="257"/>
      <c r="FPZ849" s="257"/>
      <c r="FQA849" s="257"/>
      <c r="FQB849" s="257"/>
      <c r="FQC849" s="257"/>
      <c r="FQD849" s="257"/>
      <c r="FQE849" s="257"/>
      <c r="FQF849" s="257"/>
      <c r="FQG849" s="257"/>
      <c r="FQH849" s="257"/>
      <c r="FQI849" s="257"/>
      <c r="FQJ849" s="257"/>
      <c r="FQK849" s="257"/>
      <c r="FQL849" s="257"/>
      <c r="FQM849" s="257"/>
      <c r="FQN849" s="257"/>
      <c r="FQO849" s="257"/>
      <c r="FQP849" s="257"/>
      <c r="FQQ849" s="257"/>
      <c r="FQR849" s="257"/>
      <c r="FQS849" s="257"/>
      <c r="FQT849" s="257"/>
      <c r="FQU849" s="257"/>
      <c r="FQV849" s="257"/>
      <c r="FQW849" s="257"/>
      <c r="FQX849" s="257"/>
      <c r="FQY849" s="257"/>
      <c r="FQZ849" s="257"/>
      <c r="FRA849" s="257"/>
      <c r="FRB849" s="257"/>
      <c r="FRC849" s="257"/>
      <c r="FRD849" s="257"/>
      <c r="FRE849" s="257"/>
      <c r="FRF849" s="257"/>
      <c r="FRG849" s="257"/>
      <c r="FRH849" s="257"/>
      <c r="FRI849" s="257"/>
      <c r="FRJ849" s="257"/>
      <c r="FRK849" s="257"/>
      <c r="FRL849" s="257"/>
      <c r="FRM849" s="257"/>
      <c r="FRN849" s="257"/>
      <c r="FRO849" s="257"/>
      <c r="FRP849" s="257"/>
      <c r="FRQ849" s="257"/>
      <c r="FRR849" s="257"/>
      <c r="FRS849" s="257"/>
      <c r="FRT849" s="257"/>
      <c r="FRU849" s="257"/>
      <c r="FRV849" s="257"/>
      <c r="FRW849" s="257"/>
      <c r="FRX849" s="257"/>
      <c r="FRY849" s="257"/>
      <c r="FRZ849" s="257"/>
      <c r="FSA849" s="257"/>
      <c r="FSB849" s="257"/>
      <c r="FSC849" s="257"/>
      <c r="FSD849" s="257"/>
      <c r="FSE849" s="257"/>
      <c r="FSF849" s="257"/>
      <c r="FSG849" s="257"/>
      <c r="FSH849" s="257"/>
      <c r="FSI849" s="257"/>
      <c r="FSJ849" s="257"/>
      <c r="FSK849" s="257"/>
      <c r="FSL849" s="257"/>
      <c r="FSM849" s="257"/>
      <c r="FSN849" s="257"/>
      <c r="FSO849" s="257"/>
      <c r="FSP849" s="257"/>
      <c r="FSQ849" s="257"/>
      <c r="FSR849" s="257"/>
      <c r="FSS849" s="257"/>
      <c r="FST849" s="257"/>
      <c r="FSU849" s="257"/>
      <c r="FSV849" s="257"/>
      <c r="FSW849" s="257"/>
      <c r="FSX849" s="257"/>
      <c r="FSY849" s="257"/>
      <c r="FSZ849" s="257"/>
      <c r="FTA849" s="257"/>
      <c r="FTB849" s="257"/>
      <c r="FTC849" s="257"/>
      <c r="FTD849" s="257"/>
      <c r="FTE849" s="257"/>
      <c r="FTF849" s="257"/>
      <c r="FTG849" s="257"/>
      <c r="FTH849" s="257"/>
      <c r="FTI849" s="257"/>
      <c r="FTJ849" s="257"/>
      <c r="FTK849" s="257"/>
      <c r="FTL849" s="257"/>
      <c r="FTM849" s="257"/>
      <c r="FTN849" s="257"/>
      <c r="FTO849" s="257"/>
      <c r="FTP849" s="257"/>
      <c r="FTQ849" s="257"/>
      <c r="FTR849" s="257"/>
      <c r="FTS849" s="257"/>
      <c r="FTT849" s="257"/>
      <c r="FTU849" s="257"/>
      <c r="FTV849" s="257"/>
      <c r="FTW849" s="257"/>
      <c r="FTX849" s="257"/>
      <c r="FTY849" s="257"/>
      <c r="FTZ849" s="257"/>
      <c r="FUA849" s="257"/>
      <c r="FUB849" s="257"/>
      <c r="FUC849" s="257"/>
      <c r="FUD849" s="257"/>
      <c r="FUE849" s="257"/>
      <c r="FUF849" s="257"/>
      <c r="FUG849" s="257"/>
      <c r="FUH849" s="257"/>
      <c r="FUI849" s="257"/>
      <c r="FUJ849" s="257"/>
      <c r="FUK849" s="257"/>
      <c r="FUL849" s="257"/>
      <c r="FUM849" s="257"/>
      <c r="FUN849" s="257"/>
      <c r="FUO849" s="257"/>
      <c r="FUP849" s="257"/>
      <c r="FUQ849" s="257"/>
      <c r="FUR849" s="257"/>
      <c r="FUS849" s="257"/>
      <c r="FUT849" s="257"/>
      <c r="FUU849" s="257"/>
      <c r="FUV849" s="257"/>
      <c r="FUW849" s="257"/>
      <c r="FUX849" s="257"/>
      <c r="FUY849" s="257"/>
      <c r="FUZ849" s="257"/>
      <c r="FVA849" s="257"/>
      <c r="FVB849" s="257"/>
      <c r="FVC849" s="257"/>
      <c r="FVD849" s="257"/>
      <c r="FVE849" s="257"/>
      <c r="FVF849" s="257"/>
      <c r="FVG849" s="257"/>
      <c r="FVH849" s="257"/>
      <c r="FVI849" s="257"/>
      <c r="FVJ849" s="257"/>
      <c r="FVK849" s="257"/>
      <c r="FVL849" s="257"/>
      <c r="FVM849" s="257"/>
      <c r="FVN849" s="257"/>
      <c r="FVO849" s="257"/>
      <c r="FVP849" s="257"/>
      <c r="FVQ849" s="257"/>
      <c r="FVR849" s="257"/>
      <c r="FVS849" s="257"/>
      <c r="FVT849" s="257"/>
      <c r="FVU849" s="257"/>
      <c r="FVV849" s="257"/>
      <c r="FVW849" s="257"/>
      <c r="FVX849" s="257"/>
      <c r="FVY849" s="257"/>
      <c r="FVZ849" s="257"/>
      <c r="FWA849" s="257"/>
      <c r="FWB849" s="257"/>
      <c r="FWC849" s="257"/>
      <c r="FWD849" s="257"/>
      <c r="FWE849" s="257"/>
      <c r="FWF849" s="257"/>
      <c r="FWG849" s="257"/>
      <c r="FWH849" s="257"/>
      <c r="FWI849" s="257"/>
      <c r="FWJ849" s="257"/>
      <c r="FWK849" s="257"/>
      <c r="FWL849" s="257"/>
      <c r="FWM849" s="257"/>
      <c r="FWN849" s="257"/>
      <c r="FWO849" s="257"/>
      <c r="FWP849" s="257"/>
      <c r="FWQ849" s="257"/>
      <c r="FWR849" s="257"/>
      <c r="FWS849" s="257"/>
      <c r="FWT849" s="257"/>
      <c r="FWU849" s="257"/>
      <c r="FWV849" s="257"/>
      <c r="FWW849" s="257"/>
      <c r="FWX849" s="257"/>
      <c r="FWY849" s="257"/>
      <c r="FWZ849" s="257"/>
      <c r="FXA849" s="257"/>
      <c r="FXB849" s="257"/>
      <c r="FXC849" s="257"/>
      <c r="FXD849" s="257"/>
      <c r="FXE849" s="257"/>
      <c r="FXF849" s="257"/>
      <c r="FXG849" s="257"/>
      <c r="FXH849" s="257"/>
      <c r="FXI849" s="257"/>
      <c r="FXJ849" s="257"/>
      <c r="FXK849" s="257"/>
      <c r="FXL849" s="257"/>
      <c r="FXM849" s="257"/>
      <c r="FXN849" s="257"/>
      <c r="FXO849" s="257"/>
      <c r="FXP849" s="257"/>
      <c r="FXQ849" s="257"/>
      <c r="FXR849" s="257"/>
      <c r="FXS849" s="257"/>
      <c r="FXT849" s="257"/>
      <c r="FXU849" s="257"/>
      <c r="FXV849" s="257"/>
      <c r="FXW849" s="257"/>
      <c r="FXX849" s="257"/>
      <c r="FXY849" s="257"/>
      <c r="FXZ849" s="257"/>
      <c r="FYA849" s="257"/>
      <c r="FYB849" s="257"/>
      <c r="FYC849" s="257"/>
      <c r="FYD849" s="257"/>
      <c r="FYE849" s="257"/>
      <c r="FYF849" s="257"/>
      <c r="FYG849" s="257"/>
      <c r="FYH849" s="257"/>
      <c r="FYI849" s="257"/>
      <c r="FYJ849" s="257"/>
      <c r="FYK849" s="257"/>
      <c r="FYL849" s="257"/>
      <c r="FYM849" s="257"/>
      <c r="FYN849" s="257"/>
      <c r="FYO849" s="257"/>
      <c r="FYP849" s="257"/>
      <c r="FYQ849" s="257"/>
      <c r="FYR849" s="257"/>
      <c r="FYS849" s="257"/>
      <c r="FYT849" s="257"/>
      <c r="FYU849" s="257"/>
      <c r="FYV849" s="257"/>
      <c r="FYW849" s="257"/>
      <c r="FYX849" s="257"/>
      <c r="FYY849" s="257"/>
      <c r="FYZ849" s="257"/>
      <c r="FZA849" s="257"/>
      <c r="FZB849" s="257"/>
      <c r="FZC849" s="257"/>
      <c r="FZD849" s="257"/>
      <c r="FZE849" s="257"/>
      <c r="FZF849" s="257"/>
      <c r="FZG849" s="257"/>
      <c r="FZH849" s="257"/>
      <c r="FZI849" s="257"/>
      <c r="FZJ849" s="257"/>
      <c r="FZK849" s="257"/>
      <c r="FZL849" s="257"/>
      <c r="FZM849" s="257"/>
      <c r="FZN849" s="257"/>
      <c r="FZO849" s="257"/>
      <c r="FZP849" s="257"/>
      <c r="FZQ849" s="257"/>
      <c r="FZR849" s="257"/>
      <c r="FZS849" s="257"/>
      <c r="FZT849" s="257"/>
      <c r="FZU849" s="257"/>
      <c r="FZV849" s="257"/>
      <c r="FZW849" s="257"/>
      <c r="FZX849" s="257"/>
      <c r="FZY849" s="257"/>
      <c r="FZZ849" s="257"/>
      <c r="GAA849" s="257"/>
      <c r="GAB849" s="257"/>
      <c r="GAC849" s="257"/>
      <c r="GAD849" s="257"/>
      <c r="GAE849" s="257"/>
      <c r="GAF849" s="257"/>
      <c r="GAG849" s="257"/>
      <c r="GAH849" s="257"/>
      <c r="GAI849" s="257"/>
      <c r="GAJ849" s="257"/>
      <c r="GAK849" s="257"/>
      <c r="GAL849" s="257"/>
      <c r="GAM849" s="257"/>
      <c r="GAN849" s="257"/>
      <c r="GAO849" s="257"/>
      <c r="GAP849" s="257"/>
      <c r="GAQ849" s="257"/>
      <c r="GAR849" s="257"/>
      <c r="GAS849" s="257"/>
      <c r="GAT849" s="257"/>
      <c r="GAU849" s="257"/>
      <c r="GAV849" s="257"/>
      <c r="GAW849" s="257"/>
      <c r="GAX849" s="257"/>
      <c r="GAY849" s="257"/>
      <c r="GAZ849" s="257"/>
      <c r="GBA849" s="257"/>
      <c r="GBB849" s="257"/>
      <c r="GBC849" s="257"/>
      <c r="GBD849" s="257"/>
      <c r="GBE849" s="257"/>
      <c r="GBF849" s="257"/>
      <c r="GBG849" s="257"/>
      <c r="GBH849" s="257"/>
      <c r="GBI849" s="257"/>
      <c r="GBJ849" s="257"/>
      <c r="GBK849" s="257"/>
      <c r="GBL849" s="257"/>
      <c r="GBM849" s="257"/>
      <c r="GBN849" s="257"/>
      <c r="GBO849" s="257"/>
      <c r="GBP849" s="257"/>
      <c r="GBQ849" s="257"/>
      <c r="GBR849" s="257"/>
      <c r="GBS849" s="257"/>
      <c r="GBT849" s="257"/>
      <c r="GBU849" s="257"/>
      <c r="GBV849" s="257"/>
      <c r="GBW849" s="257"/>
      <c r="GBX849" s="257"/>
      <c r="GBY849" s="257"/>
      <c r="GBZ849" s="257"/>
      <c r="GCA849" s="257"/>
      <c r="GCB849" s="257"/>
      <c r="GCC849" s="257"/>
      <c r="GCD849" s="257"/>
      <c r="GCE849" s="257"/>
      <c r="GCF849" s="257"/>
      <c r="GCG849" s="257"/>
      <c r="GCH849" s="257"/>
      <c r="GCI849" s="257"/>
      <c r="GCJ849" s="257"/>
      <c r="GCK849" s="257"/>
      <c r="GCL849" s="257"/>
      <c r="GCM849" s="257"/>
      <c r="GCN849" s="257"/>
      <c r="GCO849" s="257"/>
      <c r="GCP849" s="257"/>
      <c r="GCQ849" s="257"/>
      <c r="GCR849" s="257"/>
      <c r="GCS849" s="257"/>
      <c r="GCT849" s="257"/>
      <c r="GCU849" s="257"/>
      <c r="GCV849" s="257"/>
      <c r="GCW849" s="257"/>
      <c r="GCX849" s="257"/>
      <c r="GCY849" s="257"/>
      <c r="GCZ849" s="257"/>
      <c r="GDA849" s="257"/>
      <c r="GDB849" s="257"/>
      <c r="GDC849" s="257"/>
      <c r="GDD849" s="257"/>
      <c r="GDE849" s="257"/>
      <c r="GDF849" s="257"/>
      <c r="GDG849" s="257"/>
      <c r="GDH849" s="257"/>
      <c r="GDI849" s="257"/>
      <c r="GDJ849" s="257"/>
      <c r="GDK849" s="257"/>
      <c r="GDL849" s="257"/>
      <c r="GDM849" s="257"/>
      <c r="GDN849" s="257"/>
      <c r="GDO849" s="257"/>
      <c r="GDP849" s="257"/>
      <c r="GDQ849" s="257"/>
      <c r="GDR849" s="257"/>
      <c r="GDS849" s="257"/>
      <c r="GDT849" s="257"/>
      <c r="GDU849" s="257"/>
      <c r="GDV849" s="257"/>
      <c r="GDW849" s="257"/>
      <c r="GDX849" s="257"/>
      <c r="GDY849" s="257"/>
      <c r="GDZ849" s="257"/>
      <c r="GEA849" s="257"/>
      <c r="GEB849" s="257"/>
      <c r="GEC849" s="257"/>
      <c r="GED849" s="257"/>
      <c r="GEE849" s="257"/>
      <c r="GEF849" s="257"/>
      <c r="GEG849" s="257"/>
      <c r="GEH849" s="257"/>
      <c r="GEI849" s="257"/>
      <c r="GEJ849" s="257"/>
      <c r="GEK849" s="257"/>
      <c r="GEL849" s="257"/>
      <c r="GEM849" s="257"/>
      <c r="GEN849" s="257"/>
      <c r="GEO849" s="257"/>
      <c r="GEP849" s="257"/>
      <c r="GEQ849" s="257"/>
      <c r="GER849" s="257"/>
      <c r="GES849" s="257"/>
      <c r="GET849" s="257"/>
      <c r="GEU849" s="257"/>
      <c r="GEV849" s="257"/>
      <c r="GEW849" s="257"/>
      <c r="GEX849" s="257"/>
      <c r="GEY849" s="257"/>
      <c r="GEZ849" s="257"/>
      <c r="GFA849" s="257"/>
      <c r="GFB849" s="257"/>
      <c r="GFC849" s="257"/>
      <c r="GFD849" s="257"/>
      <c r="GFE849" s="257"/>
      <c r="GFF849" s="257"/>
      <c r="GFG849" s="257"/>
      <c r="GFH849" s="257"/>
      <c r="GFI849" s="257"/>
      <c r="GFJ849" s="257"/>
      <c r="GFK849" s="257"/>
      <c r="GFL849" s="257"/>
      <c r="GFM849" s="257"/>
      <c r="GFN849" s="257"/>
      <c r="GFO849" s="257"/>
      <c r="GFP849" s="257"/>
      <c r="GFQ849" s="257"/>
      <c r="GFR849" s="257"/>
      <c r="GFS849" s="257"/>
      <c r="GFT849" s="257"/>
      <c r="GFU849" s="257"/>
      <c r="GFV849" s="257"/>
      <c r="GFW849" s="257"/>
      <c r="GFX849" s="257"/>
      <c r="GFY849" s="257"/>
      <c r="GFZ849" s="257"/>
      <c r="GGA849" s="257"/>
      <c r="GGB849" s="257"/>
      <c r="GGC849" s="257"/>
      <c r="GGD849" s="257"/>
      <c r="GGE849" s="257"/>
      <c r="GGF849" s="257"/>
      <c r="GGG849" s="257"/>
      <c r="GGH849" s="257"/>
      <c r="GGI849" s="257"/>
      <c r="GGJ849" s="257"/>
      <c r="GGK849" s="257"/>
      <c r="GGL849" s="257"/>
      <c r="GGM849" s="257"/>
      <c r="GGN849" s="257"/>
      <c r="GGO849" s="257"/>
      <c r="GGP849" s="257"/>
      <c r="GGQ849" s="257"/>
      <c r="GGR849" s="257"/>
      <c r="GGS849" s="257"/>
      <c r="GGT849" s="257"/>
      <c r="GGU849" s="257"/>
      <c r="GGV849" s="257"/>
      <c r="GGW849" s="257"/>
      <c r="GGX849" s="257"/>
      <c r="GGY849" s="257"/>
      <c r="GGZ849" s="257"/>
      <c r="GHA849" s="257"/>
      <c r="GHB849" s="257"/>
      <c r="GHC849" s="257"/>
      <c r="GHD849" s="257"/>
      <c r="GHE849" s="257"/>
      <c r="GHF849" s="257"/>
      <c r="GHG849" s="257"/>
      <c r="GHH849" s="257"/>
      <c r="GHI849" s="257"/>
      <c r="GHJ849" s="257"/>
      <c r="GHK849" s="257"/>
      <c r="GHL849" s="257"/>
      <c r="GHM849" s="257"/>
      <c r="GHN849" s="257"/>
      <c r="GHO849" s="257"/>
      <c r="GHP849" s="257"/>
      <c r="GHQ849" s="257"/>
      <c r="GHR849" s="257"/>
      <c r="GHS849" s="257"/>
      <c r="GHT849" s="257"/>
      <c r="GHU849" s="257"/>
      <c r="GHV849" s="257"/>
      <c r="GHW849" s="257"/>
      <c r="GHX849" s="257"/>
      <c r="GHY849" s="257"/>
      <c r="GHZ849" s="257"/>
      <c r="GIA849" s="257"/>
      <c r="GIB849" s="257"/>
      <c r="GIC849" s="257"/>
      <c r="GID849" s="257"/>
      <c r="GIE849" s="257"/>
      <c r="GIF849" s="257"/>
      <c r="GIG849" s="257"/>
      <c r="GIH849" s="257"/>
      <c r="GII849" s="257"/>
      <c r="GIJ849" s="257"/>
      <c r="GIK849" s="257"/>
      <c r="GIL849" s="257"/>
      <c r="GIM849" s="257"/>
      <c r="GIN849" s="257"/>
      <c r="GIO849" s="257"/>
      <c r="GIP849" s="257"/>
      <c r="GIQ849" s="257"/>
      <c r="GIR849" s="257"/>
      <c r="GIS849" s="257"/>
      <c r="GIT849" s="257"/>
      <c r="GIU849" s="257"/>
      <c r="GIV849" s="257"/>
      <c r="GIW849" s="257"/>
      <c r="GIX849" s="257"/>
      <c r="GIY849" s="257"/>
      <c r="GIZ849" s="257"/>
      <c r="GJA849" s="257"/>
      <c r="GJB849" s="257"/>
      <c r="GJC849" s="257"/>
      <c r="GJD849" s="257"/>
      <c r="GJE849" s="257"/>
      <c r="GJF849" s="257"/>
      <c r="GJG849" s="257"/>
      <c r="GJH849" s="257"/>
      <c r="GJI849" s="257"/>
      <c r="GJJ849" s="257"/>
      <c r="GJK849" s="257"/>
      <c r="GJL849" s="257"/>
      <c r="GJM849" s="257"/>
      <c r="GJN849" s="257"/>
      <c r="GJO849" s="257"/>
      <c r="GJP849" s="257"/>
      <c r="GJQ849" s="257"/>
      <c r="GJR849" s="257"/>
      <c r="GJS849" s="257"/>
      <c r="GJT849" s="257"/>
      <c r="GJU849" s="257"/>
      <c r="GJV849" s="257"/>
      <c r="GJW849" s="257"/>
      <c r="GJX849" s="257"/>
      <c r="GJY849" s="257"/>
      <c r="GJZ849" s="257"/>
      <c r="GKA849" s="257"/>
      <c r="GKB849" s="257"/>
      <c r="GKC849" s="257"/>
      <c r="GKD849" s="257"/>
      <c r="GKE849" s="257"/>
      <c r="GKF849" s="257"/>
      <c r="GKG849" s="257"/>
      <c r="GKH849" s="257"/>
      <c r="GKI849" s="257"/>
      <c r="GKJ849" s="257"/>
      <c r="GKK849" s="257"/>
      <c r="GKL849" s="257"/>
      <c r="GKM849" s="257"/>
      <c r="GKN849" s="257"/>
      <c r="GKO849" s="257"/>
      <c r="GKP849" s="257"/>
      <c r="GKQ849" s="257"/>
      <c r="GKR849" s="257"/>
      <c r="GKS849" s="257"/>
      <c r="GKT849" s="257"/>
      <c r="GKU849" s="257"/>
      <c r="GKV849" s="257"/>
      <c r="GKW849" s="257"/>
      <c r="GKX849" s="257"/>
      <c r="GKY849" s="257"/>
      <c r="GKZ849" s="257"/>
      <c r="GLA849" s="257"/>
      <c r="GLB849" s="257"/>
      <c r="GLC849" s="257"/>
      <c r="GLD849" s="257"/>
      <c r="GLE849" s="257"/>
      <c r="GLF849" s="257"/>
      <c r="GLG849" s="257"/>
      <c r="GLH849" s="257"/>
      <c r="GLI849" s="257"/>
      <c r="GLJ849" s="257"/>
      <c r="GLK849" s="257"/>
      <c r="GLL849" s="257"/>
      <c r="GLM849" s="257"/>
      <c r="GLN849" s="257"/>
      <c r="GLO849" s="257"/>
      <c r="GLP849" s="257"/>
      <c r="GLQ849" s="257"/>
      <c r="GLR849" s="257"/>
      <c r="GLS849" s="257"/>
      <c r="GLT849" s="257"/>
      <c r="GLU849" s="257"/>
      <c r="GLV849" s="257"/>
      <c r="GLW849" s="257"/>
      <c r="GLX849" s="257"/>
      <c r="GLY849" s="257"/>
      <c r="GLZ849" s="257"/>
      <c r="GMA849" s="257"/>
      <c r="GMB849" s="257"/>
      <c r="GMC849" s="257"/>
      <c r="GMD849" s="257"/>
      <c r="GME849" s="257"/>
      <c r="GMF849" s="257"/>
      <c r="GMG849" s="257"/>
      <c r="GMH849" s="257"/>
      <c r="GMI849" s="257"/>
      <c r="GMJ849" s="257"/>
      <c r="GMK849" s="257"/>
      <c r="GML849" s="257"/>
      <c r="GMM849" s="257"/>
      <c r="GMN849" s="257"/>
      <c r="GMO849" s="257"/>
      <c r="GMP849" s="257"/>
      <c r="GMQ849" s="257"/>
      <c r="GMR849" s="257"/>
      <c r="GMS849" s="257"/>
      <c r="GMT849" s="257"/>
      <c r="GMU849" s="257"/>
      <c r="GMV849" s="257"/>
      <c r="GMW849" s="257"/>
      <c r="GMX849" s="257"/>
      <c r="GMY849" s="257"/>
      <c r="GMZ849" s="257"/>
      <c r="GNA849" s="257"/>
      <c r="GNB849" s="257"/>
      <c r="GNC849" s="257"/>
      <c r="GND849" s="257"/>
      <c r="GNE849" s="257"/>
      <c r="GNF849" s="257"/>
      <c r="GNG849" s="257"/>
      <c r="GNH849" s="257"/>
      <c r="GNI849" s="257"/>
      <c r="GNJ849" s="257"/>
      <c r="GNK849" s="257"/>
      <c r="GNL849" s="257"/>
      <c r="GNM849" s="257"/>
      <c r="GNN849" s="257"/>
      <c r="GNO849" s="257"/>
      <c r="GNP849" s="257"/>
      <c r="GNQ849" s="257"/>
      <c r="GNR849" s="257"/>
      <c r="GNS849" s="257"/>
      <c r="GNT849" s="257"/>
      <c r="GNU849" s="257"/>
      <c r="GNV849" s="257"/>
      <c r="GNW849" s="257"/>
      <c r="GNX849" s="257"/>
      <c r="GNY849" s="257"/>
      <c r="GNZ849" s="257"/>
      <c r="GOA849" s="257"/>
      <c r="GOB849" s="257"/>
      <c r="GOC849" s="257"/>
      <c r="GOD849" s="257"/>
      <c r="GOE849" s="257"/>
      <c r="GOF849" s="257"/>
      <c r="GOG849" s="257"/>
      <c r="GOH849" s="257"/>
      <c r="GOI849" s="257"/>
      <c r="GOJ849" s="257"/>
      <c r="GOK849" s="257"/>
      <c r="GOL849" s="257"/>
      <c r="GOM849" s="257"/>
      <c r="GON849" s="257"/>
      <c r="GOO849" s="257"/>
      <c r="GOP849" s="257"/>
      <c r="GOQ849" s="257"/>
      <c r="GOR849" s="257"/>
      <c r="GOS849" s="257"/>
      <c r="GOT849" s="257"/>
      <c r="GOU849" s="257"/>
      <c r="GOV849" s="257"/>
      <c r="GOW849" s="257"/>
      <c r="GOX849" s="257"/>
      <c r="GOY849" s="257"/>
      <c r="GOZ849" s="257"/>
      <c r="GPA849" s="257"/>
      <c r="GPB849" s="257"/>
      <c r="GPC849" s="257"/>
      <c r="GPD849" s="257"/>
      <c r="GPE849" s="257"/>
      <c r="GPF849" s="257"/>
      <c r="GPG849" s="257"/>
      <c r="GPH849" s="257"/>
      <c r="GPI849" s="257"/>
      <c r="GPJ849" s="257"/>
      <c r="GPK849" s="257"/>
      <c r="GPL849" s="257"/>
      <c r="GPM849" s="257"/>
      <c r="GPN849" s="257"/>
      <c r="GPO849" s="257"/>
      <c r="GPP849" s="257"/>
      <c r="GPQ849" s="257"/>
      <c r="GPR849" s="257"/>
      <c r="GPS849" s="257"/>
      <c r="GPT849" s="257"/>
      <c r="GPU849" s="257"/>
      <c r="GPV849" s="257"/>
      <c r="GPW849" s="257"/>
      <c r="GPX849" s="257"/>
      <c r="GPY849" s="257"/>
      <c r="GPZ849" s="257"/>
      <c r="GQA849" s="257"/>
      <c r="GQB849" s="257"/>
      <c r="GQC849" s="257"/>
      <c r="GQD849" s="257"/>
      <c r="GQE849" s="257"/>
      <c r="GQF849" s="257"/>
      <c r="GQG849" s="257"/>
      <c r="GQH849" s="257"/>
      <c r="GQI849" s="257"/>
      <c r="GQJ849" s="257"/>
      <c r="GQK849" s="257"/>
      <c r="GQL849" s="257"/>
      <c r="GQM849" s="257"/>
      <c r="GQN849" s="257"/>
      <c r="GQO849" s="257"/>
      <c r="GQP849" s="257"/>
      <c r="GQQ849" s="257"/>
      <c r="GQR849" s="257"/>
      <c r="GQS849" s="257"/>
      <c r="GQT849" s="257"/>
      <c r="GQU849" s="257"/>
      <c r="GQV849" s="257"/>
      <c r="GQW849" s="257"/>
      <c r="GQX849" s="257"/>
      <c r="GQY849" s="257"/>
      <c r="GQZ849" s="257"/>
      <c r="GRA849" s="257"/>
      <c r="GRB849" s="257"/>
      <c r="GRC849" s="257"/>
      <c r="GRD849" s="257"/>
      <c r="GRE849" s="257"/>
      <c r="GRF849" s="257"/>
      <c r="GRG849" s="257"/>
      <c r="GRH849" s="257"/>
      <c r="GRI849" s="257"/>
      <c r="GRJ849" s="257"/>
      <c r="GRK849" s="257"/>
      <c r="GRL849" s="257"/>
      <c r="GRM849" s="257"/>
      <c r="GRN849" s="257"/>
      <c r="GRO849" s="257"/>
      <c r="GRP849" s="257"/>
      <c r="GRQ849" s="257"/>
      <c r="GRR849" s="257"/>
      <c r="GRS849" s="257"/>
      <c r="GRT849" s="257"/>
      <c r="GRU849" s="257"/>
      <c r="GRV849" s="257"/>
      <c r="GRW849" s="257"/>
      <c r="GRX849" s="257"/>
      <c r="GRY849" s="257"/>
      <c r="GRZ849" s="257"/>
      <c r="GSA849" s="257"/>
      <c r="GSB849" s="257"/>
      <c r="GSC849" s="257"/>
      <c r="GSD849" s="257"/>
      <c r="GSE849" s="257"/>
      <c r="GSF849" s="257"/>
      <c r="GSG849" s="257"/>
      <c r="GSH849" s="257"/>
      <c r="GSI849" s="257"/>
      <c r="GSJ849" s="257"/>
      <c r="GSK849" s="257"/>
      <c r="GSL849" s="257"/>
      <c r="GSM849" s="257"/>
      <c r="GSN849" s="257"/>
      <c r="GSO849" s="257"/>
      <c r="GSP849" s="257"/>
      <c r="GSQ849" s="257"/>
      <c r="GSR849" s="257"/>
      <c r="GSS849" s="257"/>
      <c r="GST849" s="257"/>
      <c r="GSU849" s="257"/>
      <c r="GSV849" s="257"/>
      <c r="GSW849" s="257"/>
      <c r="GSX849" s="257"/>
      <c r="GSY849" s="257"/>
      <c r="GSZ849" s="257"/>
      <c r="GTA849" s="257"/>
      <c r="GTB849" s="257"/>
      <c r="GTC849" s="257"/>
      <c r="GTD849" s="257"/>
      <c r="GTE849" s="257"/>
      <c r="GTF849" s="257"/>
      <c r="GTG849" s="257"/>
      <c r="GTH849" s="257"/>
      <c r="GTI849" s="257"/>
      <c r="GTJ849" s="257"/>
      <c r="GTK849" s="257"/>
      <c r="GTL849" s="257"/>
      <c r="GTM849" s="257"/>
      <c r="GTN849" s="257"/>
      <c r="GTO849" s="257"/>
      <c r="GTP849" s="257"/>
      <c r="GTQ849" s="257"/>
      <c r="GTR849" s="257"/>
      <c r="GTS849" s="257"/>
      <c r="GTT849" s="257"/>
      <c r="GTU849" s="257"/>
      <c r="GTV849" s="257"/>
      <c r="GTW849" s="257"/>
      <c r="GTX849" s="257"/>
      <c r="GTY849" s="257"/>
      <c r="GTZ849" s="257"/>
      <c r="GUA849" s="257"/>
      <c r="GUB849" s="257"/>
      <c r="GUC849" s="257"/>
      <c r="GUD849" s="257"/>
      <c r="GUE849" s="257"/>
      <c r="GUF849" s="257"/>
      <c r="GUG849" s="257"/>
      <c r="GUH849" s="257"/>
      <c r="GUI849" s="257"/>
      <c r="GUJ849" s="257"/>
      <c r="GUK849" s="257"/>
      <c r="GUL849" s="257"/>
      <c r="GUM849" s="257"/>
      <c r="GUN849" s="257"/>
      <c r="GUO849" s="257"/>
      <c r="GUP849" s="257"/>
      <c r="GUQ849" s="257"/>
      <c r="GUR849" s="257"/>
      <c r="GUS849" s="257"/>
      <c r="GUT849" s="257"/>
      <c r="GUU849" s="257"/>
      <c r="GUV849" s="257"/>
      <c r="GUW849" s="257"/>
      <c r="GUX849" s="257"/>
      <c r="GUY849" s="257"/>
      <c r="GUZ849" s="257"/>
      <c r="GVA849" s="257"/>
      <c r="GVB849" s="257"/>
      <c r="GVC849" s="257"/>
      <c r="GVD849" s="257"/>
      <c r="GVE849" s="257"/>
      <c r="GVF849" s="257"/>
      <c r="GVG849" s="257"/>
      <c r="GVH849" s="257"/>
      <c r="GVI849" s="257"/>
      <c r="GVJ849" s="257"/>
      <c r="GVK849" s="257"/>
      <c r="GVL849" s="257"/>
      <c r="GVM849" s="257"/>
      <c r="GVN849" s="257"/>
      <c r="GVO849" s="257"/>
      <c r="GVP849" s="257"/>
      <c r="GVQ849" s="257"/>
      <c r="GVR849" s="257"/>
      <c r="GVS849" s="257"/>
      <c r="GVT849" s="257"/>
      <c r="GVU849" s="257"/>
      <c r="GVV849" s="257"/>
      <c r="GVW849" s="257"/>
      <c r="GVX849" s="257"/>
      <c r="GVY849" s="257"/>
      <c r="GVZ849" s="257"/>
      <c r="GWA849" s="257"/>
      <c r="GWB849" s="257"/>
      <c r="GWC849" s="257"/>
      <c r="GWD849" s="257"/>
      <c r="GWE849" s="257"/>
      <c r="GWF849" s="257"/>
      <c r="GWG849" s="257"/>
      <c r="GWH849" s="257"/>
      <c r="GWI849" s="257"/>
      <c r="GWJ849" s="257"/>
      <c r="GWK849" s="257"/>
      <c r="GWL849" s="257"/>
      <c r="GWM849" s="257"/>
      <c r="GWN849" s="257"/>
      <c r="GWO849" s="257"/>
      <c r="GWP849" s="257"/>
      <c r="GWQ849" s="257"/>
      <c r="GWR849" s="257"/>
      <c r="GWS849" s="257"/>
      <c r="GWT849" s="257"/>
      <c r="GWU849" s="257"/>
      <c r="GWV849" s="257"/>
      <c r="GWW849" s="257"/>
      <c r="GWX849" s="257"/>
      <c r="GWY849" s="257"/>
      <c r="GWZ849" s="257"/>
      <c r="GXA849" s="257"/>
      <c r="GXB849" s="257"/>
      <c r="GXC849" s="257"/>
      <c r="GXD849" s="257"/>
      <c r="GXE849" s="257"/>
      <c r="GXF849" s="257"/>
      <c r="GXG849" s="257"/>
      <c r="GXH849" s="257"/>
      <c r="GXI849" s="257"/>
      <c r="GXJ849" s="257"/>
      <c r="GXK849" s="257"/>
      <c r="GXL849" s="257"/>
      <c r="GXM849" s="257"/>
      <c r="GXN849" s="257"/>
      <c r="GXO849" s="257"/>
      <c r="GXP849" s="257"/>
      <c r="GXQ849" s="257"/>
      <c r="GXR849" s="257"/>
      <c r="GXS849" s="257"/>
      <c r="GXT849" s="257"/>
      <c r="GXU849" s="257"/>
      <c r="GXV849" s="257"/>
      <c r="GXW849" s="257"/>
      <c r="GXX849" s="257"/>
      <c r="GXY849" s="257"/>
      <c r="GXZ849" s="257"/>
      <c r="GYA849" s="257"/>
      <c r="GYB849" s="257"/>
      <c r="GYC849" s="257"/>
      <c r="GYD849" s="257"/>
      <c r="GYE849" s="257"/>
      <c r="GYF849" s="257"/>
      <c r="GYG849" s="257"/>
      <c r="GYH849" s="257"/>
      <c r="GYI849" s="257"/>
      <c r="GYJ849" s="257"/>
      <c r="GYK849" s="257"/>
      <c r="GYL849" s="257"/>
      <c r="GYM849" s="257"/>
      <c r="GYN849" s="257"/>
      <c r="GYO849" s="257"/>
      <c r="GYP849" s="257"/>
      <c r="GYQ849" s="257"/>
      <c r="GYR849" s="257"/>
      <c r="GYS849" s="257"/>
      <c r="GYT849" s="257"/>
      <c r="GYU849" s="257"/>
      <c r="GYV849" s="257"/>
      <c r="GYW849" s="257"/>
      <c r="GYX849" s="257"/>
      <c r="GYY849" s="257"/>
      <c r="GYZ849" s="257"/>
      <c r="GZA849" s="257"/>
      <c r="GZB849" s="257"/>
      <c r="GZC849" s="257"/>
      <c r="GZD849" s="257"/>
      <c r="GZE849" s="257"/>
      <c r="GZF849" s="257"/>
      <c r="GZG849" s="257"/>
      <c r="GZH849" s="257"/>
      <c r="GZI849" s="257"/>
      <c r="GZJ849" s="257"/>
      <c r="GZK849" s="257"/>
      <c r="GZL849" s="257"/>
      <c r="GZM849" s="257"/>
      <c r="GZN849" s="257"/>
      <c r="GZO849" s="257"/>
      <c r="GZP849" s="257"/>
      <c r="GZQ849" s="257"/>
      <c r="GZR849" s="257"/>
      <c r="GZS849" s="257"/>
      <c r="GZT849" s="257"/>
      <c r="GZU849" s="257"/>
      <c r="GZV849" s="257"/>
      <c r="GZW849" s="257"/>
      <c r="GZX849" s="257"/>
      <c r="GZY849" s="257"/>
      <c r="GZZ849" s="257"/>
      <c r="HAA849" s="257"/>
      <c r="HAB849" s="257"/>
      <c r="HAC849" s="257"/>
      <c r="HAD849" s="257"/>
      <c r="HAE849" s="257"/>
      <c r="HAF849" s="257"/>
      <c r="HAG849" s="257"/>
      <c r="HAH849" s="257"/>
      <c r="HAI849" s="257"/>
      <c r="HAJ849" s="257"/>
      <c r="HAK849" s="257"/>
      <c r="HAL849" s="257"/>
      <c r="HAM849" s="257"/>
      <c r="HAN849" s="257"/>
      <c r="HAO849" s="257"/>
      <c r="HAP849" s="257"/>
      <c r="HAQ849" s="257"/>
      <c r="HAR849" s="257"/>
      <c r="HAS849" s="257"/>
      <c r="HAT849" s="257"/>
      <c r="HAU849" s="257"/>
      <c r="HAV849" s="257"/>
      <c r="HAW849" s="257"/>
      <c r="HAX849" s="257"/>
      <c r="HAY849" s="257"/>
      <c r="HAZ849" s="257"/>
      <c r="HBA849" s="257"/>
      <c r="HBB849" s="257"/>
      <c r="HBC849" s="257"/>
      <c r="HBD849" s="257"/>
      <c r="HBE849" s="257"/>
      <c r="HBF849" s="257"/>
      <c r="HBG849" s="257"/>
      <c r="HBH849" s="257"/>
      <c r="HBI849" s="257"/>
      <c r="HBJ849" s="257"/>
      <c r="HBK849" s="257"/>
      <c r="HBL849" s="257"/>
      <c r="HBM849" s="257"/>
      <c r="HBN849" s="257"/>
      <c r="HBO849" s="257"/>
      <c r="HBP849" s="257"/>
      <c r="HBQ849" s="257"/>
      <c r="HBR849" s="257"/>
      <c r="HBS849" s="257"/>
      <c r="HBT849" s="257"/>
      <c r="HBU849" s="257"/>
      <c r="HBV849" s="257"/>
      <c r="HBW849" s="257"/>
      <c r="HBX849" s="257"/>
      <c r="HBY849" s="257"/>
      <c r="HBZ849" s="257"/>
      <c r="HCA849" s="257"/>
      <c r="HCB849" s="257"/>
      <c r="HCC849" s="257"/>
      <c r="HCD849" s="257"/>
      <c r="HCE849" s="257"/>
      <c r="HCF849" s="257"/>
      <c r="HCG849" s="257"/>
      <c r="HCH849" s="257"/>
      <c r="HCI849" s="257"/>
      <c r="HCJ849" s="257"/>
      <c r="HCK849" s="257"/>
      <c r="HCL849" s="257"/>
      <c r="HCM849" s="257"/>
      <c r="HCN849" s="257"/>
      <c r="HCO849" s="257"/>
      <c r="HCP849" s="257"/>
      <c r="HCQ849" s="257"/>
      <c r="HCR849" s="257"/>
      <c r="HCS849" s="257"/>
      <c r="HCT849" s="257"/>
      <c r="HCU849" s="257"/>
      <c r="HCV849" s="257"/>
      <c r="HCW849" s="257"/>
      <c r="HCX849" s="257"/>
      <c r="HCY849" s="257"/>
      <c r="HCZ849" s="257"/>
      <c r="HDA849" s="257"/>
      <c r="HDB849" s="257"/>
      <c r="HDC849" s="257"/>
      <c r="HDD849" s="257"/>
      <c r="HDE849" s="257"/>
      <c r="HDF849" s="257"/>
      <c r="HDG849" s="257"/>
      <c r="HDH849" s="257"/>
      <c r="HDI849" s="257"/>
      <c r="HDJ849" s="257"/>
      <c r="HDK849" s="257"/>
      <c r="HDL849" s="257"/>
      <c r="HDM849" s="257"/>
      <c r="HDN849" s="257"/>
      <c r="HDO849" s="257"/>
      <c r="HDP849" s="257"/>
      <c r="HDQ849" s="257"/>
      <c r="HDR849" s="257"/>
      <c r="HDS849" s="257"/>
      <c r="HDT849" s="257"/>
      <c r="HDU849" s="257"/>
      <c r="HDV849" s="257"/>
      <c r="HDW849" s="257"/>
      <c r="HDX849" s="257"/>
      <c r="HDY849" s="257"/>
      <c r="HDZ849" s="257"/>
      <c r="HEA849" s="257"/>
      <c r="HEB849" s="257"/>
      <c r="HEC849" s="257"/>
      <c r="HED849" s="257"/>
      <c r="HEE849" s="257"/>
      <c r="HEF849" s="257"/>
      <c r="HEG849" s="257"/>
      <c r="HEH849" s="257"/>
      <c r="HEI849" s="257"/>
      <c r="HEJ849" s="257"/>
      <c r="HEK849" s="257"/>
      <c r="HEL849" s="257"/>
      <c r="HEM849" s="257"/>
      <c r="HEN849" s="257"/>
      <c r="HEO849" s="257"/>
      <c r="HEP849" s="257"/>
      <c r="HEQ849" s="257"/>
      <c r="HER849" s="257"/>
      <c r="HES849" s="257"/>
      <c r="HET849" s="257"/>
      <c r="HEU849" s="257"/>
      <c r="HEV849" s="257"/>
      <c r="HEW849" s="257"/>
      <c r="HEX849" s="257"/>
      <c r="HEY849" s="257"/>
      <c r="HEZ849" s="257"/>
      <c r="HFA849" s="257"/>
      <c r="HFB849" s="257"/>
      <c r="HFC849" s="257"/>
      <c r="HFD849" s="257"/>
      <c r="HFE849" s="257"/>
      <c r="HFF849" s="257"/>
      <c r="HFG849" s="257"/>
      <c r="HFH849" s="257"/>
      <c r="HFI849" s="257"/>
      <c r="HFJ849" s="257"/>
      <c r="HFK849" s="257"/>
      <c r="HFL849" s="257"/>
      <c r="HFM849" s="257"/>
      <c r="HFN849" s="257"/>
      <c r="HFO849" s="257"/>
      <c r="HFP849" s="257"/>
      <c r="HFQ849" s="257"/>
      <c r="HFR849" s="257"/>
      <c r="HFS849" s="257"/>
      <c r="HFT849" s="257"/>
      <c r="HFU849" s="257"/>
      <c r="HFV849" s="257"/>
      <c r="HFW849" s="257"/>
      <c r="HFX849" s="257"/>
      <c r="HFY849" s="257"/>
      <c r="HFZ849" s="257"/>
      <c r="HGA849" s="257"/>
      <c r="HGB849" s="257"/>
      <c r="HGC849" s="257"/>
      <c r="HGD849" s="257"/>
      <c r="HGE849" s="257"/>
      <c r="HGF849" s="257"/>
      <c r="HGG849" s="257"/>
      <c r="HGH849" s="257"/>
      <c r="HGI849" s="257"/>
      <c r="HGJ849" s="257"/>
      <c r="HGK849" s="257"/>
      <c r="HGL849" s="257"/>
      <c r="HGM849" s="257"/>
      <c r="HGN849" s="257"/>
      <c r="HGO849" s="257"/>
      <c r="HGP849" s="257"/>
      <c r="HGQ849" s="257"/>
      <c r="HGR849" s="257"/>
      <c r="HGS849" s="257"/>
      <c r="HGT849" s="257"/>
      <c r="HGU849" s="257"/>
      <c r="HGV849" s="257"/>
      <c r="HGW849" s="257"/>
      <c r="HGX849" s="257"/>
      <c r="HGY849" s="257"/>
      <c r="HGZ849" s="257"/>
      <c r="HHA849" s="257"/>
      <c r="HHB849" s="257"/>
      <c r="HHC849" s="257"/>
      <c r="HHD849" s="257"/>
      <c r="HHE849" s="257"/>
      <c r="HHF849" s="257"/>
      <c r="HHG849" s="257"/>
      <c r="HHH849" s="257"/>
      <c r="HHI849" s="257"/>
      <c r="HHJ849" s="257"/>
      <c r="HHK849" s="257"/>
      <c r="HHL849" s="257"/>
      <c r="HHM849" s="257"/>
      <c r="HHN849" s="257"/>
      <c r="HHO849" s="257"/>
      <c r="HHP849" s="257"/>
      <c r="HHQ849" s="257"/>
      <c r="HHR849" s="257"/>
      <c r="HHS849" s="257"/>
      <c r="HHT849" s="257"/>
      <c r="HHU849" s="257"/>
      <c r="HHV849" s="257"/>
      <c r="HHW849" s="257"/>
      <c r="HHX849" s="257"/>
      <c r="HHY849" s="257"/>
      <c r="HHZ849" s="257"/>
      <c r="HIA849" s="257"/>
      <c r="HIB849" s="257"/>
      <c r="HIC849" s="257"/>
      <c r="HID849" s="257"/>
      <c r="HIE849" s="257"/>
      <c r="HIF849" s="257"/>
      <c r="HIG849" s="257"/>
      <c r="HIH849" s="257"/>
      <c r="HII849" s="257"/>
      <c r="HIJ849" s="257"/>
      <c r="HIK849" s="257"/>
      <c r="HIL849" s="257"/>
      <c r="HIM849" s="257"/>
      <c r="HIN849" s="257"/>
      <c r="HIO849" s="257"/>
      <c r="HIP849" s="257"/>
      <c r="HIQ849" s="257"/>
      <c r="HIR849" s="257"/>
      <c r="HIS849" s="257"/>
      <c r="HIT849" s="257"/>
      <c r="HIU849" s="257"/>
      <c r="HIV849" s="257"/>
      <c r="HIW849" s="257"/>
      <c r="HIX849" s="257"/>
      <c r="HIY849" s="257"/>
      <c r="HIZ849" s="257"/>
      <c r="HJA849" s="257"/>
      <c r="HJB849" s="257"/>
      <c r="HJC849" s="257"/>
      <c r="HJD849" s="257"/>
      <c r="HJE849" s="257"/>
      <c r="HJF849" s="257"/>
      <c r="HJG849" s="257"/>
      <c r="HJH849" s="257"/>
      <c r="HJI849" s="257"/>
      <c r="HJJ849" s="257"/>
      <c r="HJK849" s="257"/>
      <c r="HJL849" s="257"/>
      <c r="HJM849" s="257"/>
      <c r="HJN849" s="257"/>
      <c r="HJO849" s="257"/>
      <c r="HJP849" s="257"/>
      <c r="HJQ849" s="257"/>
      <c r="HJR849" s="257"/>
      <c r="HJS849" s="257"/>
      <c r="HJT849" s="257"/>
      <c r="HJU849" s="257"/>
      <c r="HJV849" s="257"/>
      <c r="HJW849" s="257"/>
      <c r="HJX849" s="257"/>
      <c r="HJY849" s="257"/>
      <c r="HJZ849" s="257"/>
      <c r="HKA849" s="257"/>
      <c r="HKB849" s="257"/>
      <c r="HKC849" s="257"/>
      <c r="HKD849" s="257"/>
      <c r="HKE849" s="257"/>
      <c r="HKF849" s="257"/>
      <c r="HKG849" s="257"/>
      <c r="HKH849" s="257"/>
      <c r="HKI849" s="257"/>
      <c r="HKJ849" s="257"/>
      <c r="HKK849" s="257"/>
      <c r="HKL849" s="257"/>
      <c r="HKM849" s="257"/>
      <c r="HKN849" s="257"/>
      <c r="HKO849" s="257"/>
      <c r="HKP849" s="257"/>
      <c r="HKQ849" s="257"/>
      <c r="HKR849" s="257"/>
      <c r="HKS849" s="257"/>
      <c r="HKT849" s="257"/>
      <c r="HKU849" s="257"/>
      <c r="HKV849" s="257"/>
      <c r="HKW849" s="257"/>
      <c r="HKX849" s="257"/>
      <c r="HKY849" s="257"/>
      <c r="HKZ849" s="257"/>
      <c r="HLA849" s="257"/>
      <c r="HLB849" s="257"/>
      <c r="HLC849" s="257"/>
      <c r="HLD849" s="257"/>
      <c r="HLE849" s="257"/>
      <c r="HLF849" s="257"/>
      <c r="HLG849" s="257"/>
      <c r="HLH849" s="257"/>
      <c r="HLI849" s="257"/>
      <c r="HLJ849" s="257"/>
      <c r="HLK849" s="257"/>
      <c r="HLL849" s="257"/>
      <c r="HLM849" s="257"/>
      <c r="HLN849" s="257"/>
      <c r="HLO849" s="257"/>
      <c r="HLP849" s="257"/>
      <c r="HLQ849" s="257"/>
      <c r="HLR849" s="257"/>
      <c r="HLS849" s="257"/>
      <c r="HLT849" s="257"/>
      <c r="HLU849" s="257"/>
      <c r="HLV849" s="257"/>
      <c r="HLW849" s="257"/>
      <c r="HLX849" s="257"/>
      <c r="HLY849" s="257"/>
      <c r="HLZ849" s="257"/>
      <c r="HMA849" s="257"/>
      <c r="HMB849" s="257"/>
      <c r="HMC849" s="257"/>
      <c r="HMD849" s="257"/>
      <c r="HME849" s="257"/>
      <c r="HMF849" s="257"/>
      <c r="HMG849" s="257"/>
      <c r="HMH849" s="257"/>
      <c r="HMI849" s="257"/>
      <c r="HMJ849" s="257"/>
      <c r="HMK849" s="257"/>
      <c r="HML849" s="257"/>
      <c r="HMM849" s="257"/>
      <c r="HMN849" s="257"/>
      <c r="HMO849" s="257"/>
      <c r="HMP849" s="257"/>
      <c r="HMQ849" s="257"/>
      <c r="HMR849" s="257"/>
      <c r="HMS849" s="257"/>
      <c r="HMT849" s="257"/>
      <c r="HMU849" s="257"/>
      <c r="HMV849" s="257"/>
      <c r="HMW849" s="257"/>
      <c r="HMX849" s="257"/>
      <c r="HMY849" s="257"/>
      <c r="HMZ849" s="257"/>
      <c r="HNA849" s="257"/>
      <c r="HNB849" s="257"/>
      <c r="HNC849" s="257"/>
      <c r="HND849" s="257"/>
      <c r="HNE849" s="257"/>
      <c r="HNF849" s="257"/>
      <c r="HNG849" s="257"/>
      <c r="HNH849" s="257"/>
      <c r="HNI849" s="257"/>
      <c r="HNJ849" s="257"/>
      <c r="HNK849" s="257"/>
      <c r="HNL849" s="257"/>
      <c r="HNM849" s="257"/>
      <c r="HNN849" s="257"/>
      <c r="HNO849" s="257"/>
      <c r="HNP849" s="257"/>
      <c r="HNQ849" s="257"/>
      <c r="HNR849" s="257"/>
      <c r="HNS849" s="257"/>
      <c r="HNT849" s="257"/>
      <c r="HNU849" s="257"/>
      <c r="HNV849" s="257"/>
      <c r="HNW849" s="257"/>
      <c r="HNX849" s="257"/>
      <c r="HNY849" s="257"/>
      <c r="HNZ849" s="257"/>
      <c r="HOA849" s="257"/>
      <c r="HOB849" s="257"/>
      <c r="HOC849" s="257"/>
      <c r="HOD849" s="257"/>
      <c r="HOE849" s="257"/>
      <c r="HOF849" s="257"/>
      <c r="HOG849" s="257"/>
      <c r="HOH849" s="257"/>
      <c r="HOI849" s="257"/>
      <c r="HOJ849" s="257"/>
      <c r="HOK849" s="257"/>
      <c r="HOL849" s="257"/>
      <c r="HOM849" s="257"/>
      <c r="HON849" s="257"/>
      <c r="HOO849" s="257"/>
      <c r="HOP849" s="257"/>
      <c r="HOQ849" s="257"/>
      <c r="HOR849" s="257"/>
      <c r="HOS849" s="257"/>
      <c r="HOT849" s="257"/>
      <c r="HOU849" s="257"/>
      <c r="HOV849" s="257"/>
      <c r="HOW849" s="257"/>
      <c r="HOX849" s="257"/>
      <c r="HOY849" s="257"/>
      <c r="HOZ849" s="257"/>
      <c r="HPA849" s="257"/>
      <c r="HPB849" s="257"/>
      <c r="HPC849" s="257"/>
      <c r="HPD849" s="257"/>
      <c r="HPE849" s="257"/>
      <c r="HPF849" s="257"/>
      <c r="HPG849" s="257"/>
      <c r="HPH849" s="257"/>
      <c r="HPI849" s="257"/>
      <c r="HPJ849" s="257"/>
      <c r="HPK849" s="257"/>
      <c r="HPL849" s="257"/>
      <c r="HPM849" s="257"/>
      <c r="HPN849" s="257"/>
      <c r="HPO849" s="257"/>
      <c r="HPP849" s="257"/>
      <c r="HPQ849" s="257"/>
      <c r="HPR849" s="257"/>
      <c r="HPS849" s="257"/>
      <c r="HPT849" s="257"/>
      <c r="HPU849" s="257"/>
      <c r="HPV849" s="257"/>
      <c r="HPW849" s="257"/>
      <c r="HPX849" s="257"/>
      <c r="HPY849" s="257"/>
      <c r="HPZ849" s="257"/>
      <c r="HQA849" s="257"/>
      <c r="HQB849" s="257"/>
      <c r="HQC849" s="257"/>
      <c r="HQD849" s="257"/>
      <c r="HQE849" s="257"/>
      <c r="HQF849" s="257"/>
      <c r="HQG849" s="257"/>
      <c r="HQH849" s="257"/>
      <c r="HQI849" s="257"/>
      <c r="HQJ849" s="257"/>
      <c r="HQK849" s="257"/>
      <c r="HQL849" s="257"/>
      <c r="HQM849" s="257"/>
      <c r="HQN849" s="257"/>
      <c r="HQO849" s="257"/>
      <c r="HQP849" s="257"/>
      <c r="HQQ849" s="257"/>
      <c r="HQR849" s="257"/>
      <c r="HQS849" s="257"/>
      <c r="HQT849" s="257"/>
      <c r="HQU849" s="257"/>
      <c r="HQV849" s="257"/>
      <c r="HQW849" s="257"/>
      <c r="HQX849" s="257"/>
      <c r="HQY849" s="257"/>
      <c r="HQZ849" s="257"/>
      <c r="HRA849" s="257"/>
      <c r="HRB849" s="257"/>
      <c r="HRC849" s="257"/>
      <c r="HRD849" s="257"/>
      <c r="HRE849" s="257"/>
      <c r="HRF849" s="257"/>
      <c r="HRG849" s="257"/>
      <c r="HRH849" s="257"/>
      <c r="HRI849" s="257"/>
      <c r="HRJ849" s="257"/>
      <c r="HRK849" s="257"/>
      <c r="HRL849" s="257"/>
      <c r="HRM849" s="257"/>
      <c r="HRN849" s="257"/>
      <c r="HRO849" s="257"/>
      <c r="HRP849" s="257"/>
      <c r="HRQ849" s="257"/>
      <c r="HRR849" s="257"/>
      <c r="HRS849" s="257"/>
      <c r="HRT849" s="257"/>
      <c r="HRU849" s="257"/>
      <c r="HRV849" s="257"/>
      <c r="HRW849" s="257"/>
      <c r="HRX849" s="257"/>
      <c r="HRY849" s="257"/>
      <c r="HRZ849" s="257"/>
      <c r="HSA849" s="257"/>
      <c r="HSB849" s="257"/>
      <c r="HSC849" s="257"/>
      <c r="HSD849" s="257"/>
      <c r="HSE849" s="257"/>
      <c r="HSF849" s="257"/>
      <c r="HSG849" s="257"/>
      <c r="HSH849" s="257"/>
      <c r="HSI849" s="257"/>
      <c r="HSJ849" s="257"/>
      <c r="HSK849" s="257"/>
      <c r="HSL849" s="257"/>
      <c r="HSM849" s="257"/>
      <c r="HSN849" s="257"/>
      <c r="HSO849" s="257"/>
      <c r="HSP849" s="257"/>
      <c r="HSQ849" s="257"/>
      <c r="HSR849" s="257"/>
      <c r="HSS849" s="257"/>
      <c r="HST849" s="257"/>
      <c r="HSU849" s="257"/>
      <c r="HSV849" s="257"/>
      <c r="HSW849" s="257"/>
      <c r="HSX849" s="257"/>
      <c r="HSY849" s="257"/>
      <c r="HSZ849" s="257"/>
      <c r="HTA849" s="257"/>
      <c r="HTB849" s="257"/>
      <c r="HTC849" s="257"/>
      <c r="HTD849" s="257"/>
      <c r="HTE849" s="257"/>
      <c r="HTF849" s="257"/>
      <c r="HTG849" s="257"/>
      <c r="HTH849" s="257"/>
      <c r="HTI849" s="257"/>
      <c r="HTJ849" s="257"/>
      <c r="HTK849" s="257"/>
      <c r="HTL849" s="257"/>
      <c r="HTM849" s="257"/>
      <c r="HTN849" s="257"/>
      <c r="HTO849" s="257"/>
      <c r="HTP849" s="257"/>
      <c r="HTQ849" s="257"/>
      <c r="HTR849" s="257"/>
      <c r="HTS849" s="257"/>
      <c r="HTT849" s="257"/>
      <c r="HTU849" s="257"/>
      <c r="HTV849" s="257"/>
      <c r="HTW849" s="257"/>
      <c r="HTX849" s="257"/>
      <c r="HTY849" s="257"/>
      <c r="HTZ849" s="257"/>
      <c r="HUA849" s="257"/>
      <c r="HUB849" s="257"/>
      <c r="HUC849" s="257"/>
      <c r="HUD849" s="257"/>
      <c r="HUE849" s="257"/>
      <c r="HUF849" s="257"/>
      <c r="HUG849" s="257"/>
      <c r="HUH849" s="257"/>
      <c r="HUI849" s="257"/>
      <c r="HUJ849" s="257"/>
      <c r="HUK849" s="257"/>
      <c r="HUL849" s="257"/>
      <c r="HUM849" s="257"/>
      <c r="HUN849" s="257"/>
      <c r="HUO849" s="257"/>
      <c r="HUP849" s="257"/>
      <c r="HUQ849" s="257"/>
      <c r="HUR849" s="257"/>
      <c r="HUS849" s="257"/>
      <c r="HUT849" s="257"/>
      <c r="HUU849" s="257"/>
      <c r="HUV849" s="257"/>
      <c r="HUW849" s="257"/>
      <c r="HUX849" s="257"/>
      <c r="HUY849" s="257"/>
      <c r="HUZ849" s="257"/>
      <c r="HVA849" s="257"/>
      <c r="HVB849" s="257"/>
      <c r="HVC849" s="257"/>
      <c r="HVD849" s="257"/>
      <c r="HVE849" s="257"/>
      <c r="HVF849" s="257"/>
      <c r="HVG849" s="257"/>
      <c r="HVH849" s="257"/>
      <c r="HVI849" s="257"/>
      <c r="HVJ849" s="257"/>
      <c r="HVK849" s="257"/>
      <c r="HVL849" s="257"/>
      <c r="HVM849" s="257"/>
      <c r="HVN849" s="257"/>
      <c r="HVO849" s="257"/>
      <c r="HVP849" s="257"/>
      <c r="HVQ849" s="257"/>
      <c r="HVR849" s="257"/>
      <c r="HVS849" s="257"/>
      <c r="HVT849" s="257"/>
      <c r="HVU849" s="257"/>
      <c r="HVV849" s="257"/>
      <c r="HVW849" s="257"/>
      <c r="HVX849" s="257"/>
      <c r="HVY849" s="257"/>
      <c r="HVZ849" s="257"/>
      <c r="HWA849" s="257"/>
      <c r="HWB849" s="257"/>
      <c r="HWC849" s="257"/>
      <c r="HWD849" s="257"/>
      <c r="HWE849" s="257"/>
      <c r="HWF849" s="257"/>
      <c r="HWG849" s="257"/>
      <c r="HWH849" s="257"/>
      <c r="HWI849" s="257"/>
      <c r="HWJ849" s="257"/>
      <c r="HWK849" s="257"/>
      <c r="HWL849" s="257"/>
      <c r="HWM849" s="257"/>
      <c r="HWN849" s="257"/>
      <c r="HWO849" s="257"/>
      <c r="HWP849" s="257"/>
      <c r="HWQ849" s="257"/>
      <c r="HWR849" s="257"/>
      <c r="HWS849" s="257"/>
      <c r="HWT849" s="257"/>
      <c r="HWU849" s="257"/>
      <c r="HWV849" s="257"/>
      <c r="HWW849" s="257"/>
      <c r="HWX849" s="257"/>
      <c r="HWY849" s="257"/>
      <c r="HWZ849" s="257"/>
      <c r="HXA849" s="257"/>
      <c r="HXB849" s="257"/>
      <c r="HXC849" s="257"/>
      <c r="HXD849" s="257"/>
      <c r="HXE849" s="257"/>
      <c r="HXF849" s="257"/>
      <c r="HXG849" s="257"/>
      <c r="HXH849" s="257"/>
      <c r="HXI849" s="257"/>
      <c r="HXJ849" s="257"/>
      <c r="HXK849" s="257"/>
      <c r="HXL849" s="257"/>
      <c r="HXM849" s="257"/>
      <c r="HXN849" s="257"/>
      <c r="HXO849" s="257"/>
      <c r="HXP849" s="257"/>
      <c r="HXQ849" s="257"/>
      <c r="HXR849" s="257"/>
      <c r="HXS849" s="257"/>
      <c r="HXT849" s="257"/>
      <c r="HXU849" s="257"/>
      <c r="HXV849" s="257"/>
      <c r="HXW849" s="257"/>
      <c r="HXX849" s="257"/>
      <c r="HXY849" s="257"/>
      <c r="HXZ849" s="257"/>
      <c r="HYA849" s="257"/>
      <c r="HYB849" s="257"/>
      <c r="HYC849" s="257"/>
      <c r="HYD849" s="257"/>
      <c r="HYE849" s="257"/>
      <c r="HYF849" s="257"/>
      <c r="HYG849" s="257"/>
      <c r="HYH849" s="257"/>
      <c r="HYI849" s="257"/>
      <c r="HYJ849" s="257"/>
      <c r="HYK849" s="257"/>
      <c r="HYL849" s="257"/>
      <c r="HYM849" s="257"/>
      <c r="HYN849" s="257"/>
      <c r="HYO849" s="257"/>
      <c r="HYP849" s="257"/>
      <c r="HYQ849" s="257"/>
      <c r="HYR849" s="257"/>
      <c r="HYS849" s="257"/>
      <c r="HYT849" s="257"/>
      <c r="HYU849" s="257"/>
      <c r="HYV849" s="257"/>
      <c r="HYW849" s="257"/>
      <c r="HYX849" s="257"/>
      <c r="HYY849" s="257"/>
      <c r="HYZ849" s="257"/>
      <c r="HZA849" s="257"/>
      <c r="HZB849" s="257"/>
      <c r="HZC849" s="257"/>
      <c r="HZD849" s="257"/>
      <c r="HZE849" s="257"/>
      <c r="HZF849" s="257"/>
      <c r="HZG849" s="257"/>
      <c r="HZH849" s="257"/>
      <c r="HZI849" s="257"/>
      <c r="HZJ849" s="257"/>
      <c r="HZK849" s="257"/>
      <c r="HZL849" s="257"/>
      <c r="HZM849" s="257"/>
      <c r="HZN849" s="257"/>
      <c r="HZO849" s="257"/>
      <c r="HZP849" s="257"/>
      <c r="HZQ849" s="257"/>
      <c r="HZR849" s="257"/>
      <c r="HZS849" s="257"/>
      <c r="HZT849" s="257"/>
      <c r="HZU849" s="257"/>
      <c r="HZV849" s="257"/>
      <c r="HZW849" s="257"/>
      <c r="HZX849" s="257"/>
      <c r="HZY849" s="257"/>
      <c r="HZZ849" s="257"/>
      <c r="IAA849" s="257"/>
      <c r="IAB849" s="257"/>
      <c r="IAC849" s="257"/>
      <c r="IAD849" s="257"/>
      <c r="IAE849" s="257"/>
      <c r="IAF849" s="257"/>
      <c r="IAG849" s="257"/>
      <c r="IAH849" s="257"/>
      <c r="IAI849" s="257"/>
      <c r="IAJ849" s="257"/>
      <c r="IAK849" s="257"/>
      <c r="IAL849" s="257"/>
      <c r="IAM849" s="257"/>
      <c r="IAN849" s="257"/>
      <c r="IAO849" s="257"/>
      <c r="IAP849" s="257"/>
      <c r="IAQ849" s="257"/>
      <c r="IAR849" s="257"/>
      <c r="IAS849" s="257"/>
      <c r="IAT849" s="257"/>
      <c r="IAU849" s="257"/>
      <c r="IAV849" s="257"/>
      <c r="IAW849" s="257"/>
      <c r="IAX849" s="257"/>
      <c r="IAY849" s="257"/>
      <c r="IAZ849" s="257"/>
      <c r="IBA849" s="257"/>
      <c r="IBB849" s="257"/>
      <c r="IBC849" s="257"/>
      <c r="IBD849" s="257"/>
      <c r="IBE849" s="257"/>
      <c r="IBF849" s="257"/>
      <c r="IBG849" s="257"/>
      <c r="IBH849" s="257"/>
      <c r="IBI849" s="257"/>
      <c r="IBJ849" s="257"/>
      <c r="IBK849" s="257"/>
      <c r="IBL849" s="257"/>
      <c r="IBM849" s="257"/>
      <c r="IBN849" s="257"/>
      <c r="IBO849" s="257"/>
      <c r="IBP849" s="257"/>
      <c r="IBQ849" s="257"/>
      <c r="IBR849" s="257"/>
      <c r="IBS849" s="257"/>
      <c r="IBT849" s="257"/>
      <c r="IBU849" s="257"/>
      <c r="IBV849" s="257"/>
      <c r="IBW849" s="257"/>
      <c r="IBX849" s="257"/>
      <c r="IBY849" s="257"/>
      <c r="IBZ849" s="257"/>
      <c r="ICA849" s="257"/>
      <c r="ICB849" s="257"/>
      <c r="ICC849" s="257"/>
      <c r="ICD849" s="257"/>
      <c r="ICE849" s="257"/>
      <c r="ICF849" s="257"/>
      <c r="ICG849" s="257"/>
      <c r="ICH849" s="257"/>
      <c r="ICI849" s="257"/>
      <c r="ICJ849" s="257"/>
      <c r="ICK849" s="257"/>
      <c r="ICL849" s="257"/>
      <c r="ICM849" s="257"/>
      <c r="ICN849" s="257"/>
      <c r="ICO849" s="257"/>
      <c r="ICP849" s="257"/>
      <c r="ICQ849" s="257"/>
      <c r="ICR849" s="257"/>
      <c r="ICS849" s="257"/>
      <c r="ICT849" s="257"/>
      <c r="ICU849" s="257"/>
      <c r="ICV849" s="257"/>
      <c r="ICW849" s="257"/>
      <c r="ICX849" s="257"/>
      <c r="ICY849" s="257"/>
      <c r="ICZ849" s="257"/>
      <c r="IDA849" s="257"/>
      <c r="IDB849" s="257"/>
      <c r="IDC849" s="257"/>
      <c r="IDD849" s="257"/>
      <c r="IDE849" s="257"/>
      <c r="IDF849" s="257"/>
      <c r="IDG849" s="257"/>
      <c r="IDH849" s="257"/>
      <c r="IDI849" s="257"/>
      <c r="IDJ849" s="257"/>
      <c r="IDK849" s="257"/>
      <c r="IDL849" s="257"/>
      <c r="IDM849" s="257"/>
      <c r="IDN849" s="257"/>
      <c r="IDO849" s="257"/>
      <c r="IDP849" s="257"/>
      <c r="IDQ849" s="257"/>
      <c r="IDR849" s="257"/>
      <c r="IDS849" s="257"/>
      <c r="IDT849" s="257"/>
      <c r="IDU849" s="257"/>
      <c r="IDV849" s="257"/>
      <c r="IDW849" s="257"/>
      <c r="IDX849" s="257"/>
      <c r="IDY849" s="257"/>
      <c r="IDZ849" s="257"/>
      <c r="IEA849" s="257"/>
      <c r="IEB849" s="257"/>
      <c r="IEC849" s="257"/>
      <c r="IED849" s="257"/>
      <c r="IEE849" s="257"/>
      <c r="IEF849" s="257"/>
      <c r="IEG849" s="257"/>
      <c r="IEH849" s="257"/>
      <c r="IEI849" s="257"/>
      <c r="IEJ849" s="257"/>
      <c r="IEK849" s="257"/>
      <c r="IEL849" s="257"/>
      <c r="IEM849" s="257"/>
      <c r="IEN849" s="257"/>
      <c r="IEO849" s="257"/>
      <c r="IEP849" s="257"/>
      <c r="IEQ849" s="257"/>
      <c r="IER849" s="257"/>
      <c r="IES849" s="257"/>
      <c r="IET849" s="257"/>
      <c r="IEU849" s="257"/>
      <c r="IEV849" s="257"/>
      <c r="IEW849" s="257"/>
      <c r="IEX849" s="257"/>
      <c r="IEY849" s="257"/>
      <c r="IEZ849" s="257"/>
      <c r="IFA849" s="257"/>
      <c r="IFB849" s="257"/>
      <c r="IFC849" s="257"/>
      <c r="IFD849" s="257"/>
      <c r="IFE849" s="257"/>
      <c r="IFF849" s="257"/>
      <c r="IFG849" s="257"/>
      <c r="IFH849" s="257"/>
      <c r="IFI849" s="257"/>
      <c r="IFJ849" s="257"/>
      <c r="IFK849" s="257"/>
      <c r="IFL849" s="257"/>
      <c r="IFM849" s="257"/>
      <c r="IFN849" s="257"/>
      <c r="IFO849" s="257"/>
      <c r="IFP849" s="257"/>
      <c r="IFQ849" s="257"/>
      <c r="IFR849" s="257"/>
      <c r="IFS849" s="257"/>
      <c r="IFT849" s="257"/>
      <c r="IFU849" s="257"/>
      <c r="IFV849" s="257"/>
      <c r="IFW849" s="257"/>
      <c r="IFX849" s="257"/>
      <c r="IFY849" s="257"/>
      <c r="IFZ849" s="257"/>
      <c r="IGA849" s="257"/>
      <c r="IGB849" s="257"/>
      <c r="IGC849" s="257"/>
      <c r="IGD849" s="257"/>
      <c r="IGE849" s="257"/>
      <c r="IGF849" s="257"/>
      <c r="IGG849" s="257"/>
      <c r="IGH849" s="257"/>
      <c r="IGI849" s="257"/>
      <c r="IGJ849" s="257"/>
      <c r="IGK849" s="257"/>
      <c r="IGL849" s="257"/>
      <c r="IGM849" s="257"/>
      <c r="IGN849" s="257"/>
      <c r="IGO849" s="257"/>
      <c r="IGP849" s="257"/>
      <c r="IGQ849" s="257"/>
      <c r="IGR849" s="257"/>
      <c r="IGS849" s="257"/>
      <c r="IGT849" s="257"/>
      <c r="IGU849" s="257"/>
      <c r="IGV849" s="257"/>
      <c r="IGW849" s="257"/>
      <c r="IGX849" s="257"/>
      <c r="IGY849" s="257"/>
      <c r="IGZ849" s="257"/>
      <c r="IHA849" s="257"/>
      <c r="IHB849" s="257"/>
      <c r="IHC849" s="257"/>
      <c r="IHD849" s="257"/>
      <c r="IHE849" s="257"/>
      <c r="IHF849" s="257"/>
      <c r="IHG849" s="257"/>
      <c r="IHH849" s="257"/>
      <c r="IHI849" s="257"/>
      <c r="IHJ849" s="257"/>
      <c r="IHK849" s="257"/>
      <c r="IHL849" s="257"/>
      <c r="IHM849" s="257"/>
      <c r="IHN849" s="257"/>
      <c r="IHO849" s="257"/>
      <c r="IHP849" s="257"/>
      <c r="IHQ849" s="257"/>
      <c r="IHR849" s="257"/>
      <c r="IHS849" s="257"/>
      <c r="IHT849" s="257"/>
      <c r="IHU849" s="257"/>
      <c r="IHV849" s="257"/>
      <c r="IHW849" s="257"/>
      <c r="IHX849" s="257"/>
      <c r="IHY849" s="257"/>
      <c r="IHZ849" s="257"/>
      <c r="IIA849" s="257"/>
      <c r="IIB849" s="257"/>
      <c r="IIC849" s="257"/>
      <c r="IID849" s="257"/>
      <c r="IIE849" s="257"/>
      <c r="IIF849" s="257"/>
      <c r="IIG849" s="257"/>
      <c r="IIH849" s="257"/>
      <c r="III849" s="257"/>
      <c r="IIJ849" s="257"/>
      <c r="IIK849" s="257"/>
      <c r="IIL849" s="257"/>
      <c r="IIM849" s="257"/>
      <c r="IIN849" s="257"/>
      <c r="IIO849" s="257"/>
      <c r="IIP849" s="257"/>
      <c r="IIQ849" s="257"/>
      <c r="IIR849" s="257"/>
      <c r="IIS849" s="257"/>
      <c r="IIT849" s="257"/>
      <c r="IIU849" s="257"/>
      <c r="IIV849" s="257"/>
      <c r="IIW849" s="257"/>
      <c r="IIX849" s="257"/>
      <c r="IIY849" s="257"/>
      <c r="IIZ849" s="257"/>
      <c r="IJA849" s="257"/>
      <c r="IJB849" s="257"/>
      <c r="IJC849" s="257"/>
      <c r="IJD849" s="257"/>
      <c r="IJE849" s="257"/>
      <c r="IJF849" s="257"/>
      <c r="IJG849" s="257"/>
      <c r="IJH849" s="257"/>
      <c r="IJI849" s="257"/>
      <c r="IJJ849" s="257"/>
      <c r="IJK849" s="257"/>
      <c r="IJL849" s="257"/>
      <c r="IJM849" s="257"/>
      <c r="IJN849" s="257"/>
      <c r="IJO849" s="257"/>
      <c r="IJP849" s="257"/>
      <c r="IJQ849" s="257"/>
      <c r="IJR849" s="257"/>
      <c r="IJS849" s="257"/>
      <c r="IJT849" s="257"/>
      <c r="IJU849" s="257"/>
      <c r="IJV849" s="257"/>
      <c r="IJW849" s="257"/>
      <c r="IJX849" s="257"/>
      <c r="IJY849" s="257"/>
      <c r="IJZ849" s="257"/>
      <c r="IKA849" s="257"/>
      <c r="IKB849" s="257"/>
      <c r="IKC849" s="257"/>
      <c r="IKD849" s="257"/>
      <c r="IKE849" s="257"/>
      <c r="IKF849" s="257"/>
      <c r="IKG849" s="257"/>
      <c r="IKH849" s="257"/>
      <c r="IKI849" s="257"/>
      <c r="IKJ849" s="257"/>
      <c r="IKK849" s="257"/>
      <c r="IKL849" s="257"/>
      <c r="IKM849" s="257"/>
      <c r="IKN849" s="257"/>
      <c r="IKO849" s="257"/>
      <c r="IKP849" s="257"/>
      <c r="IKQ849" s="257"/>
      <c r="IKR849" s="257"/>
      <c r="IKS849" s="257"/>
      <c r="IKT849" s="257"/>
      <c r="IKU849" s="257"/>
      <c r="IKV849" s="257"/>
      <c r="IKW849" s="257"/>
      <c r="IKX849" s="257"/>
      <c r="IKY849" s="257"/>
      <c r="IKZ849" s="257"/>
      <c r="ILA849" s="257"/>
      <c r="ILB849" s="257"/>
      <c r="ILC849" s="257"/>
      <c r="ILD849" s="257"/>
      <c r="ILE849" s="257"/>
      <c r="ILF849" s="257"/>
      <c r="ILG849" s="257"/>
      <c r="ILH849" s="257"/>
      <c r="ILI849" s="257"/>
      <c r="ILJ849" s="257"/>
      <c r="ILK849" s="257"/>
      <c r="ILL849" s="257"/>
      <c r="ILM849" s="257"/>
      <c r="ILN849" s="257"/>
      <c r="ILO849" s="257"/>
      <c r="ILP849" s="257"/>
      <c r="ILQ849" s="257"/>
      <c r="ILR849" s="257"/>
      <c r="ILS849" s="257"/>
      <c r="ILT849" s="257"/>
      <c r="ILU849" s="257"/>
      <c r="ILV849" s="257"/>
      <c r="ILW849" s="257"/>
      <c r="ILX849" s="257"/>
      <c r="ILY849" s="257"/>
      <c r="ILZ849" s="257"/>
      <c r="IMA849" s="257"/>
      <c r="IMB849" s="257"/>
      <c r="IMC849" s="257"/>
      <c r="IMD849" s="257"/>
      <c r="IME849" s="257"/>
      <c r="IMF849" s="257"/>
      <c r="IMG849" s="257"/>
      <c r="IMH849" s="257"/>
      <c r="IMI849" s="257"/>
      <c r="IMJ849" s="257"/>
      <c r="IMK849" s="257"/>
      <c r="IML849" s="257"/>
      <c r="IMM849" s="257"/>
      <c r="IMN849" s="257"/>
      <c r="IMO849" s="257"/>
      <c r="IMP849" s="257"/>
      <c r="IMQ849" s="257"/>
      <c r="IMR849" s="257"/>
      <c r="IMS849" s="257"/>
      <c r="IMT849" s="257"/>
      <c r="IMU849" s="257"/>
      <c r="IMV849" s="257"/>
      <c r="IMW849" s="257"/>
      <c r="IMX849" s="257"/>
      <c r="IMY849" s="257"/>
      <c r="IMZ849" s="257"/>
      <c r="INA849" s="257"/>
      <c r="INB849" s="257"/>
      <c r="INC849" s="257"/>
      <c r="IND849" s="257"/>
      <c r="INE849" s="257"/>
      <c r="INF849" s="257"/>
      <c r="ING849" s="257"/>
      <c r="INH849" s="257"/>
      <c r="INI849" s="257"/>
      <c r="INJ849" s="257"/>
      <c r="INK849" s="257"/>
      <c r="INL849" s="257"/>
      <c r="INM849" s="257"/>
      <c r="INN849" s="257"/>
      <c r="INO849" s="257"/>
      <c r="INP849" s="257"/>
      <c r="INQ849" s="257"/>
      <c r="INR849" s="257"/>
      <c r="INS849" s="257"/>
      <c r="INT849" s="257"/>
      <c r="INU849" s="257"/>
      <c r="INV849" s="257"/>
      <c r="INW849" s="257"/>
      <c r="INX849" s="257"/>
      <c r="INY849" s="257"/>
      <c r="INZ849" s="257"/>
      <c r="IOA849" s="257"/>
      <c r="IOB849" s="257"/>
      <c r="IOC849" s="257"/>
      <c r="IOD849" s="257"/>
      <c r="IOE849" s="257"/>
      <c r="IOF849" s="257"/>
      <c r="IOG849" s="257"/>
      <c r="IOH849" s="257"/>
      <c r="IOI849" s="257"/>
      <c r="IOJ849" s="257"/>
      <c r="IOK849" s="257"/>
      <c r="IOL849" s="257"/>
      <c r="IOM849" s="257"/>
      <c r="ION849" s="257"/>
      <c r="IOO849" s="257"/>
      <c r="IOP849" s="257"/>
      <c r="IOQ849" s="257"/>
      <c r="IOR849" s="257"/>
      <c r="IOS849" s="257"/>
      <c r="IOT849" s="257"/>
      <c r="IOU849" s="257"/>
      <c r="IOV849" s="257"/>
      <c r="IOW849" s="257"/>
      <c r="IOX849" s="257"/>
      <c r="IOY849" s="257"/>
      <c r="IOZ849" s="257"/>
      <c r="IPA849" s="257"/>
      <c r="IPB849" s="257"/>
      <c r="IPC849" s="257"/>
      <c r="IPD849" s="257"/>
      <c r="IPE849" s="257"/>
      <c r="IPF849" s="257"/>
      <c r="IPG849" s="257"/>
      <c r="IPH849" s="257"/>
      <c r="IPI849" s="257"/>
      <c r="IPJ849" s="257"/>
      <c r="IPK849" s="257"/>
      <c r="IPL849" s="257"/>
      <c r="IPM849" s="257"/>
      <c r="IPN849" s="257"/>
      <c r="IPO849" s="257"/>
      <c r="IPP849" s="257"/>
      <c r="IPQ849" s="257"/>
      <c r="IPR849" s="257"/>
      <c r="IPS849" s="257"/>
      <c r="IPT849" s="257"/>
      <c r="IPU849" s="257"/>
      <c r="IPV849" s="257"/>
      <c r="IPW849" s="257"/>
      <c r="IPX849" s="257"/>
      <c r="IPY849" s="257"/>
      <c r="IPZ849" s="257"/>
      <c r="IQA849" s="257"/>
      <c r="IQB849" s="257"/>
      <c r="IQC849" s="257"/>
      <c r="IQD849" s="257"/>
      <c r="IQE849" s="257"/>
      <c r="IQF849" s="257"/>
      <c r="IQG849" s="257"/>
      <c r="IQH849" s="257"/>
      <c r="IQI849" s="257"/>
      <c r="IQJ849" s="257"/>
      <c r="IQK849" s="257"/>
      <c r="IQL849" s="257"/>
      <c r="IQM849" s="257"/>
      <c r="IQN849" s="257"/>
      <c r="IQO849" s="257"/>
      <c r="IQP849" s="257"/>
      <c r="IQQ849" s="257"/>
      <c r="IQR849" s="257"/>
      <c r="IQS849" s="257"/>
      <c r="IQT849" s="257"/>
      <c r="IQU849" s="257"/>
      <c r="IQV849" s="257"/>
      <c r="IQW849" s="257"/>
      <c r="IQX849" s="257"/>
      <c r="IQY849" s="257"/>
      <c r="IQZ849" s="257"/>
      <c r="IRA849" s="257"/>
      <c r="IRB849" s="257"/>
      <c r="IRC849" s="257"/>
      <c r="IRD849" s="257"/>
      <c r="IRE849" s="257"/>
      <c r="IRF849" s="257"/>
      <c r="IRG849" s="257"/>
      <c r="IRH849" s="257"/>
      <c r="IRI849" s="257"/>
      <c r="IRJ849" s="257"/>
      <c r="IRK849" s="257"/>
      <c r="IRL849" s="257"/>
      <c r="IRM849" s="257"/>
      <c r="IRN849" s="257"/>
      <c r="IRO849" s="257"/>
      <c r="IRP849" s="257"/>
      <c r="IRQ849" s="257"/>
      <c r="IRR849" s="257"/>
      <c r="IRS849" s="257"/>
      <c r="IRT849" s="257"/>
      <c r="IRU849" s="257"/>
      <c r="IRV849" s="257"/>
      <c r="IRW849" s="257"/>
      <c r="IRX849" s="257"/>
      <c r="IRY849" s="257"/>
      <c r="IRZ849" s="257"/>
      <c r="ISA849" s="257"/>
      <c r="ISB849" s="257"/>
      <c r="ISC849" s="257"/>
      <c r="ISD849" s="257"/>
      <c r="ISE849" s="257"/>
      <c r="ISF849" s="257"/>
      <c r="ISG849" s="257"/>
      <c r="ISH849" s="257"/>
      <c r="ISI849" s="257"/>
      <c r="ISJ849" s="257"/>
      <c r="ISK849" s="257"/>
      <c r="ISL849" s="257"/>
      <c r="ISM849" s="257"/>
      <c r="ISN849" s="257"/>
      <c r="ISO849" s="257"/>
      <c r="ISP849" s="257"/>
      <c r="ISQ849" s="257"/>
      <c r="ISR849" s="257"/>
      <c r="ISS849" s="257"/>
      <c r="IST849" s="257"/>
      <c r="ISU849" s="257"/>
      <c r="ISV849" s="257"/>
      <c r="ISW849" s="257"/>
      <c r="ISX849" s="257"/>
      <c r="ISY849" s="257"/>
      <c r="ISZ849" s="257"/>
      <c r="ITA849" s="257"/>
      <c r="ITB849" s="257"/>
      <c r="ITC849" s="257"/>
      <c r="ITD849" s="257"/>
      <c r="ITE849" s="257"/>
      <c r="ITF849" s="257"/>
      <c r="ITG849" s="257"/>
      <c r="ITH849" s="257"/>
      <c r="ITI849" s="257"/>
      <c r="ITJ849" s="257"/>
      <c r="ITK849" s="257"/>
      <c r="ITL849" s="257"/>
      <c r="ITM849" s="257"/>
      <c r="ITN849" s="257"/>
      <c r="ITO849" s="257"/>
      <c r="ITP849" s="257"/>
      <c r="ITQ849" s="257"/>
      <c r="ITR849" s="257"/>
      <c r="ITS849" s="257"/>
      <c r="ITT849" s="257"/>
      <c r="ITU849" s="257"/>
      <c r="ITV849" s="257"/>
      <c r="ITW849" s="257"/>
      <c r="ITX849" s="257"/>
      <c r="ITY849" s="257"/>
      <c r="ITZ849" s="257"/>
      <c r="IUA849" s="257"/>
      <c r="IUB849" s="257"/>
      <c r="IUC849" s="257"/>
      <c r="IUD849" s="257"/>
      <c r="IUE849" s="257"/>
      <c r="IUF849" s="257"/>
      <c r="IUG849" s="257"/>
      <c r="IUH849" s="257"/>
      <c r="IUI849" s="257"/>
      <c r="IUJ849" s="257"/>
      <c r="IUK849" s="257"/>
      <c r="IUL849" s="257"/>
      <c r="IUM849" s="257"/>
      <c r="IUN849" s="257"/>
      <c r="IUO849" s="257"/>
      <c r="IUP849" s="257"/>
      <c r="IUQ849" s="257"/>
      <c r="IUR849" s="257"/>
      <c r="IUS849" s="257"/>
      <c r="IUT849" s="257"/>
      <c r="IUU849" s="257"/>
      <c r="IUV849" s="257"/>
      <c r="IUW849" s="257"/>
      <c r="IUX849" s="257"/>
      <c r="IUY849" s="257"/>
      <c r="IUZ849" s="257"/>
      <c r="IVA849" s="257"/>
      <c r="IVB849" s="257"/>
      <c r="IVC849" s="257"/>
      <c r="IVD849" s="257"/>
      <c r="IVE849" s="257"/>
      <c r="IVF849" s="257"/>
      <c r="IVG849" s="257"/>
      <c r="IVH849" s="257"/>
      <c r="IVI849" s="257"/>
      <c r="IVJ849" s="257"/>
      <c r="IVK849" s="257"/>
      <c r="IVL849" s="257"/>
      <c r="IVM849" s="257"/>
      <c r="IVN849" s="257"/>
      <c r="IVO849" s="257"/>
      <c r="IVP849" s="257"/>
      <c r="IVQ849" s="257"/>
      <c r="IVR849" s="257"/>
      <c r="IVS849" s="257"/>
      <c r="IVT849" s="257"/>
      <c r="IVU849" s="257"/>
      <c r="IVV849" s="257"/>
      <c r="IVW849" s="257"/>
      <c r="IVX849" s="257"/>
      <c r="IVY849" s="257"/>
      <c r="IVZ849" s="257"/>
      <c r="IWA849" s="257"/>
      <c r="IWB849" s="257"/>
      <c r="IWC849" s="257"/>
      <c r="IWD849" s="257"/>
      <c r="IWE849" s="257"/>
      <c r="IWF849" s="257"/>
      <c r="IWG849" s="257"/>
      <c r="IWH849" s="257"/>
      <c r="IWI849" s="257"/>
      <c r="IWJ849" s="257"/>
      <c r="IWK849" s="257"/>
      <c r="IWL849" s="257"/>
      <c r="IWM849" s="257"/>
      <c r="IWN849" s="257"/>
      <c r="IWO849" s="257"/>
      <c r="IWP849" s="257"/>
      <c r="IWQ849" s="257"/>
      <c r="IWR849" s="257"/>
      <c r="IWS849" s="257"/>
      <c r="IWT849" s="257"/>
      <c r="IWU849" s="257"/>
      <c r="IWV849" s="257"/>
      <c r="IWW849" s="257"/>
      <c r="IWX849" s="257"/>
      <c r="IWY849" s="257"/>
      <c r="IWZ849" s="257"/>
      <c r="IXA849" s="257"/>
      <c r="IXB849" s="257"/>
      <c r="IXC849" s="257"/>
      <c r="IXD849" s="257"/>
      <c r="IXE849" s="257"/>
      <c r="IXF849" s="257"/>
      <c r="IXG849" s="257"/>
      <c r="IXH849" s="257"/>
      <c r="IXI849" s="257"/>
      <c r="IXJ849" s="257"/>
      <c r="IXK849" s="257"/>
      <c r="IXL849" s="257"/>
      <c r="IXM849" s="257"/>
      <c r="IXN849" s="257"/>
      <c r="IXO849" s="257"/>
      <c r="IXP849" s="257"/>
      <c r="IXQ849" s="257"/>
      <c r="IXR849" s="257"/>
      <c r="IXS849" s="257"/>
      <c r="IXT849" s="257"/>
      <c r="IXU849" s="257"/>
      <c r="IXV849" s="257"/>
      <c r="IXW849" s="257"/>
      <c r="IXX849" s="257"/>
      <c r="IXY849" s="257"/>
      <c r="IXZ849" s="257"/>
      <c r="IYA849" s="257"/>
      <c r="IYB849" s="257"/>
      <c r="IYC849" s="257"/>
      <c r="IYD849" s="257"/>
      <c r="IYE849" s="257"/>
      <c r="IYF849" s="257"/>
      <c r="IYG849" s="257"/>
      <c r="IYH849" s="257"/>
      <c r="IYI849" s="257"/>
      <c r="IYJ849" s="257"/>
      <c r="IYK849" s="257"/>
      <c r="IYL849" s="257"/>
      <c r="IYM849" s="257"/>
      <c r="IYN849" s="257"/>
      <c r="IYO849" s="257"/>
      <c r="IYP849" s="257"/>
      <c r="IYQ849" s="257"/>
      <c r="IYR849" s="257"/>
      <c r="IYS849" s="257"/>
      <c r="IYT849" s="257"/>
      <c r="IYU849" s="257"/>
      <c r="IYV849" s="257"/>
      <c r="IYW849" s="257"/>
      <c r="IYX849" s="257"/>
      <c r="IYY849" s="257"/>
      <c r="IYZ849" s="257"/>
      <c r="IZA849" s="257"/>
      <c r="IZB849" s="257"/>
      <c r="IZC849" s="257"/>
      <c r="IZD849" s="257"/>
      <c r="IZE849" s="257"/>
      <c r="IZF849" s="257"/>
      <c r="IZG849" s="257"/>
      <c r="IZH849" s="257"/>
      <c r="IZI849" s="257"/>
      <c r="IZJ849" s="257"/>
      <c r="IZK849" s="257"/>
      <c r="IZL849" s="257"/>
      <c r="IZM849" s="257"/>
      <c r="IZN849" s="257"/>
      <c r="IZO849" s="257"/>
      <c r="IZP849" s="257"/>
      <c r="IZQ849" s="257"/>
      <c r="IZR849" s="257"/>
      <c r="IZS849" s="257"/>
      <c r="IZT849" s="257"/>
      <c r="IZU849" s="257"/>
      <c r="IZV849" s="257"/>
      <c r="IZW849" s="257"/>
      <c r="IZX849" s="257"/>
      <c r="IZY849" s="257"/>
      <c r="IZZ849" s="257"/>
      <c r="JAA849" s="257"/>
      <c r="JAB849" s="257"/>
      <c r="JAC849" s="257"/>
      <c r="JAD849" s="257"/>
      <c r="JAE849" s="257"/>
      <c r="JAF849" s="257"/>
      <c r="JAG849" s="257"/>
      <c r="JAH849" s="257"/>
      <c r="JAI849" s="257"/>
      <c r="JAJ849" s="257"/>
      <c r="JAK849" s="257"/>
      <c r="JAL849" s="257"/>
      <c r="JAM849" s="257"/>
      <c r="JAN849" s="257"/>
      <c r="JAO849" s="257"/>
      <c r="JAP849" s="257"/>
      <c r="JAQ849" s="257"/>
      <c r="JAR849" s="257"/>
      <c r="JAS849" s="257"/>
      <c r="JAT849" s="257"/>
      <c r="JAU849" s="257"/>
      <c r="JAV849" s="257"/>
      <c r="JAW849" s="257"/>
      <c r="JAX849" s="257"/>
      <c r="JAY849" s="257"/>
      <c r="JAZ849" s="257"/>
      <c r="JBA849" s="257"/>
      <c r="JBB849" s="257"/>
      <c r="JBC849" s="257"/>
      <c r="JBD849" s="257"/>
      <c r="JBE849" s="257"/>
      <c r="JBF849" s="257"/>
      <c r="JBG849" s="257"/>
      <c r="JBH849" s="257"/>
      <c r="JBI849" s="257"/>
      <c r="JBJ849" s="257"/>
      <c r="JBK849" s="257"/>
      <c r="JBL849" s="257"/>
      <c r="JBM849" s="257"/>
      <c r="JBN849" s="257"/>
      <c r="JBO849" s="257"/>
      <c r="JBP849" s="257"/>
      <c r="JBQ849" s="257"/>
      <c r="JBR849" s="257"/>
      <c r="JBS849" s="257"/>
      <c r="JBT849" s="257"/>
      <c r="JBU849" s="257"/>
      <c r="JBV849" s="257"/>
      <c r="JBW849" s="257"/>
      <c r="JBX849" s="257"/>
      <c r="JBY849" s="257"/>
      <c r="JBZ849" s="257"/>
      <c r="JCA849" s="257"/>
      <c r="JCB849" s="257"/>
      <c r="JCC849" s="257"/>
      <c r="JCD849" s="257"/>
      <c r="JCE849" s="257"/>
      <c r="JCF849" s="257"/>
      <c r="JCG849" s="257"/>
      <c r="JCH849" s="257"/>
      <c r="JCI849" s="257"/>
      <c r="JCJ849" s="257"/>
      <c r="JCK849" s="257"/>
      <c r="JCL849" s="257"/>
      <c r="JCM849" s="257"/>
      <c r="JCN849" s="257"/>
      <c r="JCO849" s="257"/>
      <c r="JCP849" s="257"/>
      <c r="JCQ849" s="257"/>
      <c r="JCR849" s="257"/>
      <c r="JCS849" s="257"/>
      <c r="JCT849" s="257"/>
      <c r="JCU849" s="257"/>
      <c r="JCV849" s="257"/>
      <c r="JCW849" s="257"/>
      <c r="JCX849" s="257"/>
      <c r="JCY849" s="257"/>
      <c r="JCZ849" s="257"/>
      <c r="JDA849" s="257"/>
      <c r="JDB849" s="257"/>
      <c r="JDC849" s="257"/>
      <c r="JDD849" s="257"/>
      <c r="JDE849" s="257"/>
      <c r="JDF849" s="257"/>
      <c r="JDG849" s="257"/>
      <c r="JDH849" s="257"/>
      <c r="JDI849" s="257"/>
      <c r="JDJ849" s="257"/>
      <c r="JDK849" s="257"/>
      <c r="JDL849" s="257"/>
      <c r="JDM849" s="257"/>
      <c r="JDN849" s="257"/>
      <c r="JDO849" s="257"/>
      <c r="JDP849" s="257"/>
      <c r="JDQ849" s="257"/>
      <c r="JDR849" s="257"/>
      <c r="JDS849" s="257"/>
      <c r="JDT849" s="257"/>
      <c r="JDU849" s="257"/>
      <c r="JDV849" s="257"/>
      <c r="JDW849" s="257"/>
      <c r="JDX849" s="257"/>
      <c r="JDY849" s="257"/>
      <c r="JDZ849" s="257"/>
      <c r="JEA849" s="257"/>
      <c r="JEB849" s="257"/>
      <c r="JEC849" s="257"/>
      <c r="JED849" s="257"/>
      <c r="JEE849" s="257"/>
      <c r="JEF849" s="257"/>
      <c r="JEG849" s="257"/>
      <c r="JEH849" s="257"/>
      <c r="JEI849" s="257"/>
      <c r="JEJ849" s="257"/>
      <c r="JEK849" s="257"/>
      <c r="JEL849" s="257"/>
      <c r="JEM849" s="257"/>
      <c r="JEN849" s="257"/>
      <c r="JEO849" s="257"/>
      <c r="JEP849" s="257"/>
      <c r="JEQ849" s="257"/>
      <c r="JER849" s="257"/>
      <c r="JES849" s="257"/>
      <c r="JET849" s="257"/>
      <c r="JEU849" s="257"/>
      <c r="JEV849" s="257"/>
      <c r="JEW849" s="257"/>
      <c r="JEX849" s="257"/>
      <c r="JEY849" s="257"/>
      <c r="JEZ849" s="257"/>
      <c r="JFA849" s="257"/>
      <c r="JFB849" s="257"/>
      <c r="JFC849" s="257"/>
      <c r="JFD849" s="257"/>
      <c r="JFE849" s="257"/>
      <c r="JFF849" s="257"/>
      <c r="JFG849" s="257"/>
      <c r="JFH849" s="257"/>
      <c r="JFI849" s="257"/>
      <c r="JFJ849" s="257"/>
      <c r="JFK849" s="257"/>
      <c r="JFL849" s="257"/>
      <c r="JFM849" s="257"/>
      <c r="JFN849" s="257"/>
      <c r="JFO849" s="257"/>
      <c r="JFP849" s="257"/>
      <c r="JFQ849" s="257"/>
      <c r="JFR849" s="257"/>
      <c r="JFS849" s="257"/>
      <c r="JFT849" s="257"/>
      <c r="JFU849" s="257"/>
      <c r="JFV849" s="257"/>
      <c r="JFW849" s="257"/>
      <c r="JFX849" s="257"/>
      <c r="JFY849" s="257"/>
      <c r="JFZ849" s="257"/>
      <c r="JGA849" s="257"/>
      <c r="JGB849" s="257"/>
      <c r="JGC849" s="257"/>
      <c r="JGD849" s="257"/>
      <c r="JGE849" s="257"/>
      <c r="JGF849" s="257"/>
      <c r="JGG849" s="257"/>
      <c r="JGH849" s="257"/>
      <c r="JGI849" s="257"/>
      <c r="JGJ849" s="257"/>
      <c r="JGK849" s="257"/>
      <c r="JGL849" s="257"/>
      <c r="JGM849" s="257"/>
      <c r="JGN849" s="257"/>
      <c r="JGO849" s="257"/>
      <c r="JGP849" s="257"/>
      <c r="JGQ849" s="257"/>
      <c r="JGR849" s="257"/>
      <c r="JGS849" s="257"/>
      <c r="JGT849" s="257"/>
      <c r="JGU849" s="257"/>
      <c r="JGV849" s="257"/>
      <c r="JGW849" s="257"/>
      <c r="JGX849" s="257"/>
      <c r="JGY849" s="257"/>
      <c r="JGZ849" s="257"/>
      <c r="JHA849" s="257"/>
      <c r="JHB849" s="257"/>
      <c r="JHC849" s="257"/>
      <c r="JHD849" s="257"/>
      <c r="JHE849" s="257"/>
      <c r="JHF849" s="257"/>
      <c r="JHG849" s="257"/>
      <c r="JHH849" s="257"/>
      <c r="JHI849" s="257"/>
      <c r="JHJ849" s="257"/>
      <c r="JHK849" s="257"/>
      <c r="JHL849" s="257"/>
      <c r="JHM849" s="257"/>
      <c r="JHN849" s="257"/>
      <c r="JHO849" s="257"/>
      <c r="JHP849" s="257"/>
      <c r="JHQ849" s="257"/>
      <c r="JHR849" s="257"/>
      <c r="JHS849" s="257"/>
      <c r="JHT849" s="257"/>
      <c r="JHU849" s="257"/>
      <c r="JHV849" s="257"/>
      <c r="JHW849" s="257"/>
      <c r="JHX849" s="257"/>
      <c r="JHY849" s="257"/>
      <c r="JHZ849" s="257"/>
      <c r="JIA849" s="257"/>
      <c r="JIB849" s="257"/>
      <c r="JIC849" s="257"/>
      <c r="JID849" s="257"/>
      <c r="JIE849" s="257"/>
      <c r="JIF849" s="257"/>
      <c r="JIG849" s="257"/>
      <c r="JIH849" s="257"/>
      <c r="JII849" s="257"/>
      <c r="JIJ849" s="257"/>
      <c r="JIK849" s="257"/>
      <c r="JIL849" s="257"/>
      <c r="JIM849" s="257"/>
      <c r="JIN849" s="257"/>
      <c r="JIO849" s="257"/>
      <c r="JIP849" s="257"/>
      <c r="JIQ849" s="257"/>
      <c r="JIR849" s="257"/>
      <c r="JIS849" s="257"/>
      <c r="JIT849" s="257"/>
      <c r="JIU849" s="257"/>
      <c r="JIV849" s="257"/>
      <c r="JIW849" s="257"/>
      <c r="JIX849" s="257"/>
      <c r="JIY849" s="257"/>
      <c r="JIZ849" s="257"/>
      <c r="JJA849" s="257"/>
      <c r="JJB849" s="257"/>
      <c r="JJC849" s="257"/>
      <c r="JJD849" s="257"/>
      <c r="JJE849" s="257"/>
      <c r="JJF849" s="257"/>
      <c r="JJG849" s="257"/>
      <c r="JJH849" s="257"/>
      <c r="JJI849" s="257"/>
      <c r="JJJ849" s="257"/>
      <c r="JJK849" s="257"/>
      <c r="JJL849" s="257"/>
      <c r="JJM849" s="257"/>
      <c r="JJN849" s="257"/>
      <c r="JJO849" s="257"/>
      <c r="JJP849" s="257"/>
      <c r="JJQ849" s="257"/>
      <c r="JJR849" s="257"/>
      <c r="JJS849" s="257"/>
      <c r="JJT849" s="257"/>
      <c r="JJU849" s="257"/>
      <c r="JJV849" s="257"/>
      <c r="JJW849" s="257"/>
      <c r="JJX849" s="257"/>
      <c r="JJY849" s="257"/>
      <c r="JJZ849" s="257"/>
      <c r="JKA849" s="257"/>
      <c r="JKB849" s="257"/>
      <c r="JKC849" s="257"/>
      <c r="JKD849" s="257"/>
      <c r="JKE849" s="257"/>
      <c r="JKF849" s="257"/>
      <c r="JKG849" s="257"/>
      <c r="JKH849" s="257"/>
      <c r="JKI849" s="257"/>
      <c r="JKJ849" s="257"/>
      <c r="JKK849" s="257"/>
      <c r="JKL849" s="257"/>
      <c r="JKM849" s="257"/>
      <c r="JKN849" s="257"/>
      <c r="JKO849" s="257"/>
      <c r="JKP849" s="257"/>
      <c r="JKQ849" s="257"/>
      <c r="JKR849" s="257"/>
      <c r="JKS849" s="257"/>
      <c r="JKT849" s="257"/>
      <c r="JKU849" s="257"/>
      <c r="JKV849" s="257"/>
      <c r="JKW849" s="257"/>
      <c r="JKX849" s="257"/>
      <c r="JKY849" s="257"/>
      <c r="JKZ849" s="257"/>
      <c r="JLA849" s="257"/>
      <c r="JLB849" s="257"/>
      <c r="JLC849" s="257"/>
      <c r="JLD849" s="257"/>
      <c r="JLE849" s="257"/>
      <c r="JLF849" s="257"/>
      <c r="JLG849" s="257"/>
      <c r="JLH849" s="257"/>
      <c r="JLI849" s="257"/>
      <c r="JLJ849" s="257"/>
      <c r="JLK849" s="257"/>
      <c r="JLL849" s="257"/>
      <c r="JLM849" s="257"/>
      <c r="JLN849" s="257"/>
      <c r="JLO849" s="257"/>
      <c r="JLP849" s="257"/>
      <c r="JLQ849" s="257"/>
      <c r="JLR849" s="257"/>
      <c r="JLS849" s="257"/>
      <c r="JLT849" s="257"/>
      <c r="JLU849" s="257"/>
      <c r="JLV849" s="257"/>
      <c r="JLW849" s="257"/>
      <c r="JLX849" s="257"/>
      <c r="JLY849" s="257"/>
      <c r="JLZ849" s="257"/>
      <c r="JMA849" s="257"/>
      <c r="JMB849" s="257"/>
      <c r="JMC849" s="257"/>
      <c r="JMD849" s="257"/>
      <c r="JME849" s="257"/>
      <c r="JMF849" s="257"/>
      <c r="JMG849" s="257"/>
      <c r="JMH849" s="257"/>
      <c r="JMI849" s="257"/>
      <c r="JMJ849" s="257"/>
      <c r="JMK849" s="257"/>
      <c r="JML849" s="257"/>
      <c r="JMM849" s="257"/>
      <c r="JMN849" s="257"/>
      <c r="JMO849" s="257"/>
      <c r="JMP849" s="257"/>
      <c r="JMQ849" s="257"/>
      <c r="JMR849" s="257"/>
      <c r="JMS849" s="257"/>
      <c r="JMT849" s="257"/>
      <c r="JMU849" s="257"/>
      <c r="JMV849" s="257"/>
      <c r="JMW849" s="257"/>
      <c r="JMX849" s="257"/>
      <c r="JMY849" s="257"/>
      <c r="JMZ849" s="257"/>
      <c r="JNA849" s="257"/>
      <c r="JNB849" s="257"/>
      <c r="JNC849" s="257"/>
      <c r="JND849" s="257"/>
      <c r="JNE849" s="257"/>
      <c r="JNF849" s="257"/>
      <c r="JNG849" s="257"/>
      <c r="JNH849" s="257"/>
      <c r="JNI849" s="257"/>
      <c r="JNJ849" s="257"/>
      <c r="JNK849" s="257"/>
      <c r="JNL849" s="257"/>
      <c r="JNM849" s="257"/>
      <c r="JNN849" s="257"/>
      <c r="JNO849" s="257"/>
      <c r="JNP849" s="257"/>
      <c r="JNQ849" s="257"/>
      <c r="JNR849" s="257"/>
      <c r="JNS849" s="257"/>
      <c r="JNT849" s="257"/>
      <c r="JNU849" s="257"/>
      <c r="JNV849" s="257"/>
      <c r="JNW849" s="257"/>
      <c r="JNX849" s="257"/>
      <c r="JNY849" s="257"/>
      <c r="JNZ849" s="257"/>
      <c r="JOA849" s="257"/>
      <c r="JOB849" s="257"/>
      <c r="JOC849" s="257"/>
      <c r="JOD849" s="257"/>
      <c r="JOE849" s="257"/>
      <c r="JOF849" s="257"/>
      <c r="JOG849" s="257"/>
      <c r="JOH849" s="257"/>
      <c r="JOI849" s="257"/>
      <c r="JOJ849" s="257"/>
      <c r="JOK849" s="257"/>
      <c r="JOL849" s="257"/>
      <c r="JOM849" s="257"/>
      <c r="JON849" s="257"/>
      <c r="JOO849" s="257"/>
      <c r="JOP849" s="257"/>
      <c r="JOQ849" s="257"/>
      <c r="JOR849" s="257"/>
      <c r="JOS849" s="257"/>
      <c r="JOT849" s="257"/>
      <c r="JOU849" s="257"/>
      <c r="JOV849" s="257"/>
      <c r="JOW849" s="257"/>
      <c r="JOX849" s="257"/>
      <c r="JOY849" s="257"/>
      <c r="JOZ849" s="257"/>
      <c r="JPA849" s="257"/>
      <c r="JPB849" s="257"/>
      <c r="JPC849" s="257"/>
      <c r="JPD849" s="257"/>
      <c r="JPE849" s="257"/>
      <c r="JPF849" s="257"/>
      <c r="JPG849" s="257"/>
      <c r="JPH849" s="257"/>
      <c r="JPI849" s="257"/>
      <c r="JPJ849" s="257"/>
      <c r="JPK849" s="257"/>
      <c r="JPL849" s="257"/>
      <c r="JPM849" s="257"/>
      <c r="JPN849" s="257"/>
      <c r="JPO849" s="257"/>
      <c r="JPP849" s="257"/>
      <c r="JPQ849" s="257"/>
      <c r="JPR849" s="257"/>
      <c r="JPS849" s="257"/>
      <c r="JPT849" s="257"/>
      <c r="JPU849" s="257"/>
      <c r="JPV849" s="257"/>
      <c r="JPW849" s="257"/>
      <c r="JPX849" s="257"/>
      <c r="JPY849" s="257"/>
      <c r="JPZ849" s="257"/>
      <c r="JQA849" s="257"/>
      <c r="JQB849" s="257"/>
      <c r="JQC849" s="257"/>
      <c r="JQD849" s="257"/>
      <c r="JQE849" s="257"/>
      <c r="JQF849" s="257"/>
      <c r="JQG849" s="257"/>
      <c r="JQH849" s="257"/>
      <c r="JQI849" s="257"/>
      <c r="JQJ849" s="257"/>
      <c r="JQK849" s="257"/>
      <c r="JQL849" s="257"/>
      <c r="JQM849" s="257"/>
      <c r="JQN849" s="257"/>
      <c r="JQO849" s="257"/>
      <c r="JQP849" s="257"/>
      <c r="JQQ849" s="257"/>
      <c r="JQR849" s="257"/>
      <c r="JQS849" s="257"/>
      <c r="JQT849" s="257"/>
      <c r="JQU849" s="257"/>
      <c r="JQV849" s="257"/>
      <c r="JQW849" s="257"/>
      <c r="JQX849" s="257"/>
      <c r="JQY849" s="257"/>
      <c r="JQZ849" s="257"/>
      <c r="JRA849" s="257"/>
      <c r="JRB849" s="257"/>
      <c r="JRC849" s="257"/>
      <c r="JRD849" s="257"/>
      <c r="JRE849" s="257"/>
      <c r="JRF849" s="257"/>
      <c r="JRG849" s="257"/>
      <c r="JRH849" s="257"/>
      <c r="JRI849" s="257"/>
      <c r="JRJ849" s="257"/>
      <c r="JRK849" s="257"/>
      <c r="JRL849" s="257"/>
      <c r="JRM849" s="257"/>
      <c r="JRN849" s="257"/>
      <c r="JRO849" s="257"/>
      <c r="JRP849" s="257"/>
      <c r="JRQ849" s="257"/>
      <c r="JRR849" s="257"/>
      <c r="JRS849" s="257"/>
      <c r="JRT849" s="257"/>
      <c r="JRU849" s="257"/>
      <c r="JRV849" s="257"/>
      <c r="JRW849" s="257"/>
      <c r="JRX849" s="257"/>
      <c r="JRY849" s="257"/>
      <c r="JRZ849" s="257"/>
      <c r="JSA849" s="257"/>
      <c r="JSB849" s="257"/>
      <c r="JSC849" s="257"/>
      <c r="JSD849" s="257"/>
      <c r="JSE849" s="257"/>
      <c r="JSF849" s="257"/>
      <c r="JSG849" s="257"/>
      <c r="JSH849" s="257"/>
      <c r="JSI849" s="257"/>
      <c r="JSJ849" s="257"/>
      <c r="JSK849" s="257"/>
      <c r="JSL849" s="257"/>
      <c r="JSM849" s="257"/>
      <c r="JSN849" s="257"/>
      <c r="JSO849" s="257"/>
      <c r="JSP849" s="257"/>
      <c r="JSQ849" s="257"/>
      <c r="JSR849" s="257"/>
      <c r="JSS849" s="257"/>
      <c r="JST849" s="257"/>
      <c r="JSU849" s="257"/>
      <c r="JSV849" s="257"/>
      <c r="JSW849" s="257"/>
      <c r="JSX849" s="257"/>
      <c r="JSY849" s="257"/>
      <c r="JSZ849" s="257"/>
      <c r="JTA849" s="257"/>
      <c r="JTB849" s="257"/>
      <c r="JTC849" s="257"/>
      <c r="JTD849" s="257"/>
      <c r="JTE849" s="257"/>
      <c r="JTF849" s="257"/>
      <c r="JTG849" s="257"/>
      <c r="JTH849" s="257"/>
      <c r="JTI849" s="257"/>
      <c r="JTJ849" s="257"/>
      <c r="JTK849" s="257"/>
      <c r="JTL849" s="257"/>
      <c r="JTM849" s="257"/>
      <c r="JTN849" s="257"/>
      <c r="JTO849" s="257"/>
      <c r="JTP849" s="257"/>
      <c r="JTQ849" s="257"/>
      <c r="JTR849" s="257"/>
      <c r="JTS849" s="257"/>
      <c r="JTT849" s="257"/>
      <c r="JTU849" s="257"/>
      <c r="JTV849" s="257"/>
      <c r="JTW849" s="257"/>
      <c r="JTX849" s="257"/>
      <c r="JTY849" s="257"/>
      <c r="JTZ849" s="257"/>
      <c r="JUA849" s="257"/>
      <c r="JUB849" s="257"/>
      <c r="JUC849" s="257"/>
      <c r="JUD849" s="257"/>
      <c r="JUE849" s="257"/>
      <c r="JUF849" s="257"/>
      <c r="JUG849" s="257"/>
      <c r="JUH849" s="257"/>
      <c r="JUI849" s="257"/>
      <c r="JUJ849" s="257"/>
      <c r="JUK849" s="257"/>
      <c r="JUL849" s="257"/>
      <c r="JUM849" s="257"/>
      <c r="JUN849" s="257"/>
      <c r="JUO849" s="257"/>
      <c r="JUP849" s="257"/>
      <c r="JUQ849" s="257"/>
      <c r="JUR849" s="257"/>
      <c r="JUS849" s="257"/>
      <c r="JUT849" s="257"/>
      <c r="JUU849" s="257"/>
      <c r="JUV849" s="257"/>
      <c r="JUW849" s="257"/>
      <c r="JUX849" s="257"/>
      <c r="JUY849" s="257"/>
      <c r="JUZ849" s="257"/>
      <c r="JVA849" s="257"/>
      <c r="JVB849" s="257"/>
      <c r="JVC849" s="257"/>
      <c r="JVD849" s="257"/>
      <c r="JVE849" s="257"/>
      <c r="JVF849" s="257"/>
      <c r="JVG849" s="257"/>
      <c r="JVH849" s="257"/>
      <c r="JVI849" s="257"/>
      <c r="JVJ849" s="257"/>
      <c r="JVK849" s="257"/>
      <c r="JVL849" s="257"/>
      <c r="JVM849" s="257"/>
      <c r="JVN849" s="257"/>
      <c r="JVO849" s="257"/>
      <c r="JVP849" s="257"/>
      <c r="JVQ849" s="257"/>
      <c r="JVR849" s="257"/>
      <c r="JVS849" s="257"/>
      <c r="JVT849" s="257"/>
      <c r="JVU849" s="257"/>
      <c r="JVV849" s="257"/>
      <c r="JVW849" s="257"/>
      <c r="JVX849" s="257"/>
      <c r="JVY849" s="257"/>
      <c r="JVZ849" s="257"/>
      <c r="JWA849" s="257"/>
      <c r="JWB849" s="257"/>
      <c r="JWC849" s="257"/>
      <c r="JWD849" s="257"/>
      <c r="JWE849" s="257"/>
      <c r="JWF849" s="257"/>
      <c r="JWG849" s="257"/>
      <c r="JWH849" s="257"/>
      <c r="JWI849" s="257"/>
      <c r="JWJ849" s="257"/>
      <c r="JWK849" s="257"/>
      <c r="JWL849" s="257"/>
      <c r="JWM849" s="257"/>
      <c r="JWN849" s="257"/>
      <c r="JWO849" s="257"/>
      <c r="JWP849" s="257"/>
      <c r="JWQ849" s="257"/>
      <c r="JWR849" s="257"/>
      <c r="JWS849" s="257"/>
      <c r="JWT849" s="257"/>
      <c r="JWU849" s="257"/>
      <c r="JWV849" s="257"/>
      <c r="JWW849" s="257"/>
      <c r="JWX849" s="257"/>
      <c r="JWY849" s="257"/>
      <c r="JWZ849" s="257"/>
      <c r="JXA849" s="257"/>
      <c r="JXB849" s="257"/>
      <c r="JXC849" s="257"/>
      <c r="JXD849" s="257"/>
      <c r="JXE849" s="257"/>
      <c r="JXF849" s="257"/>
      <c r="JXG849" s="257"/>
      <c r="JXH849" s="257"/>
      <c r="JXI849" s="257"/>
      <c r="JXJ849" s="257"/>
      <c r="JXK849" s="257"/>
      <c r="JXL849" s="257"/>
      <c r="JXM849" s="257"/>
      <c r="JXN849" s="257"/>
      <c r="JXO849" s="257"/>
      <c r="JXP849" s="257"/>
      <c r="JXQ849" s="257"/>
      <c r="JXR849" s="257"/>
      <c r="JXS849" s="257"/>
      <c r="JXT849" s="257"/>
      <c r="JXU849" s="257"/>
      <c r="JXV849" s="257"/>
      <c r="JXW849" s="257"/>
      <c r="JXX849" s="257"/>
      <c r="JXY849" s="257"/>
      <c r="JXZ849" s="257"/>
      <c r="JYA849" s="257"/>
      <c r="JYB849" s="257"/>
      <c r="JYC849" s="257"/>
      <c r="JYD849" s="257"/>
      <c r="JYE849" s="257"/>
      <c r="JYF849" s="257"/>
      <c r="JYG849" s="257"/>
      <c r="JYH849" s="257"/>
      <c r="JYI849" s="257"/>
      <c r="JYJ849" s="257"/>
      <c r="JYK849" s="257"/>
      <c r="JYL849" s="257"/>
      <c r="JYM849" s="257"/>
      <c r="JYN849" s="257"/>
      <c r="JYO849" s="257"/>
      <c r="JYP849" s="257"/>
      <c r="JYQ849" s="257"/>
      <c r="JYR849" s="257"/>
      <c r="JYS849" s="257"/>
      <c r="JYT849" s="257"/>
      <c r="JYU849" s="257"/>
      <c r="JYV849" s="257"/>
      <c r="JYW849" s="257"/>
      <c r="JYX849" s="257"/>
      <c r="JYY849" s="257"/>
      <c r="JYZ849" s="257"/>
      <c r="JZA849" s="257"/>
      <c r="JZB849" s="257"/>
      <c r="JZC849" s="257"/>
      <c r="JZD849" s="257"/>
      <c r="JZE849" s="257"/>
      <c r="JZF849" s="257"/>
      <c r="JZG849" s="257"/>
      <c r="JZH849" s="257"/>
      <c r="JZI849" s="257"/>
      <c r="JZJ849" s="257"/>
      <c r="JZK849" s="257"/>
      <c r="JZL849" s="257"/>
      <c r="JZM849" s="257"/>
      <c r="JZN849" s="257"/>
      <c r="JZO849" s="257"/>
      <c r="JZP849" s="257"/>
      <c r="JZQ849" s="257"/>
      <c r="JZR849" s="257"/>
      <c r="JZS849" s="257"/>
      <c r="JZT849" s="257"/>
      <c r="JZU849" s="257"/>
      <c r="JZV849" s="257"/>
      <c r="JZW849" s="257"/>
      <c r="JZX849" s="257"/>
      <c r="JZY849" s="257"/>
      <c r="JZZ849" s="257"/>
      <c r="KAA849" s="257"/>
      <c r="KAB849" s="257"/>
      <c r="KAC849" s="257"/>
      <c r="KAD849" s="257"/>
      <c r="KAE849" s="257"/>
      <c r="KAF849" s="257"/>
      <c r="KAG849" s="257"/>
      <c r="KAH849" s="257"/>
      <c r="KAI849" s="257"/>
      <c r="KAJ849" s="257"/>
      <c r="KAK849" s="257"/>
      <c r="KAL849" s="257"/>
      <c r="KAM849" s="257"/>
      <c r="KAN849" s="257"/>
      <c r="KAO849" s="257"/>
      <c r="KAP849" s="257"/>
      <c r="KAQ849" s="257"/>
      <c r="KAR849" s="257"/>
      <c r="KAS849" s="257"/>
      <c r="KAT849" s="257"/>
      <c r="KAU849" s="257"/>
      <c r="KAV849" s="257"/>
      <c r="KAW849" s="257"/>
      <c r="KAX849" s="257"/>
      <c r="KAY849" s="257"/>
      <c r="KAZ849" s="257"/>
      <c r="KBA849" s="257"/>
      <c r="KBB849" s="257"/>
      <c r="KBC849" s="257"/>
      <c r="KBD849" s="257"/>
      <c r="KBE849" s="257"/>
      <c r="KBF849" s="257"/>
      <c r="KBG849" s="257"/>
      <c r="KBH849" s="257"/>
      <c r="KBI849" s="257"/>
      <c r="KBJ849" s="257"/>
      <c r="KBK849" s="257"/>
      <c r="KBL849" s="257"/>
      <c r="KBM849" s="257"/>
      <c r="KBN849" s="257"/>
      <c r="KBO849" s="257"/>
      <c r="KBP849" s="257"/>
      <c r="KBQ849" s="257"/>
      <c r="KBR849" s="257"/>
      <c r="KBS849" s="257"/>
      <c r="KBT849" s="257"/>
      <c r="KBU849" s="257"/>
      <c r="KBV849" s="257"/>
      <c r="KBW849" s="257"/>
      <c r="KBX849" s="257"/>
      <c r="KBY849" s="257"/>
      <c r="KBZ849" s="257"/>
      <c r="KCA849" s="257"/>
      <c r="KCB849" s="257"/>
      <c r="KCC849" s="257"/>
      <c r="KCD849" s="257"/>
      <c r="KCE849" s="257"/>
      <c r="KCF849" s="257"/>
      <c r="KCG849" s="257"/>
      <c r="KCH849" s="257"/>
      <c r="KCI849" s="257"/>
      <c r="KCJ849" s="257"/>
      <c r="KCK849" s="257"/>
      <c r="KCL849" s="257"/>
      <c r="KCM849" s="257"/>
      <c r="KCN849" s="257"/>
      <c r="KCO849" s="257"/>
      <c r="KCP849" s="257"/>
      <c r="KCQ849" s="257"/>
      <c r="KCR849" s="257"/>
      <c r="KCS849" s="257"/>
      <c r="KCT849" s="257"/>
      <c r="KCU849" s="257"/>
      <c r="KCV849" s="257"/>
      <c r="KCW849" s="257"/>
      <c r="KCX849" s="257"/>
      <c r="KCY849" s="257"/>
      <c r="KCZ849" s="257"/>
      <c r="KDA849" s="257"/>
      <c r="KDB849" s="257"/>
      <c r="KDC849" s="257"/>
      <c r="KDD849" s="257"/>
      <c r="KDE849" s="257"/>
      <c r="KDF849" s="257"/>
      <c r="KDG849" s="257"/>
      <c r="KDH849" s="257"/>
      <c r="KDI849" s="257"/>
      <c r="KDJ849" s="257"/>
      <c r="KDK849" s="257"/>
      <c r="KDL849" s="257"/>
      <c r="KDM849" s="257"/>
      <c r="KDN849" s="257"/>
      <c r="KDO849" s="257"/>
      <c r="KDP849" s="257"/>
      <c r="KDQ849" s="257"/>
      <c r="KDR849" s="257"/>
      <c r="KDS849" s="257"/>
      <c r="KDT849" s="257"/>
      <c r="KDU849" s="257"/>
      <c r="KDV849" s="257"/>
      <c r="KDW849" s="257"/>
      <c r="KDX849" s="257"/>
      <c r="KDY849" s="257"/>
      <c r="KDZ849" s="257"/>
      <c r="KEA849" s="257"/>
      <c r="KEB849" s="257"/>
      <c r="KEC849" s="257"/>
      <c r="KED849" s="257"/>
      <c r="KEE849" s="257"/>
      <c r="KEF849" s="257"/>
      <c r="KEG849" s="257"/>
      <c r="KEH849" s="257"/>
      <c r="KEI849" s="257"/>
      <c r="KEJ849" s="257"/>
      <c r="KEK849" s="257"/>
      <c r="KEL849" s="257"/>
      <c r="KEM849" s="257"/>
      <c r="KEN849" s="257"/>
      <c r="KEO849" s="257"/>
      <c r="KEP849" s="257"/>
      <c r="KEQ849" s="257"/>
      <c r="KER849" s="257"/>
      <c r="KES849" s="257"/>
      <c r="KET849" s="257"/>
      <c r="KEU849" s="257"/>
      <c r="KEV849" s="257"/>
      <c r="KEW849" s="257"/>
      <c r="KEX849" s="257"/>
      <c r="KEY849" s="257"/>
      <c r="KEZ849" s="257"/>
      <c r="KFA849" s="257"/>
      <c r="KFB849" s="257"/>
      <c r="KFC849" s="257"/>
      <c r="KFD849" s="257"/>
      <c r="KFE849" s="257"/>
      <c r="KFF849" s="257"/>
      <c r="KFG849" s="257"/>
      <c r="KFH849" s="257"/>
      <c r="KFI849" s="257"/>
      <c r="KFJ849" s="257"/>
      <c r="KFK849" s="257"/>
      <c r="KFL849" s="257"/>
      <c r="KFM849" s="257"/>
      <c r="KFN849" s="257"/>
      <c r="KFO849" s="257"/>
      <c r="KFP849" s="257"/>
      <c r="KFQ849" s="257"/>
      <c r="KFR849" s="257"/>
      <c r="KFS849" s="257"/>
      <c r="KFT849" s="257"/>
      <c r="KFU849" s="257"/>
      <c r="KFV849" s="257"/>
      <c r="KFW849" s="257"/>
      <c r="KFX849" s="257"/>
      <c r="KFY849" s="257"/>
      <c r="KFZ849" s="257"/>
      <c r="KGA849" s="257"/>
      <c r="KGB849" s="257"/>
      <c r="KGC849" s="257"/>
      <c r="KGD849" s="257"/>
      <c r="KGE849" s="257"/>
      <c r="KGF849" s="257"/>
      <c r="KGG849" s="257"/>
      <c r="KGH849" s="257"/>
      <c r="KGI849" s="257"/>
      <c r="KGJ849" s="257"/>
      <c r="KGK849" s="257"/>
      <c r="KGL849" s="257"/>
      <c r="KGM849" s="257"/>
      <c r="KGN849" s="257"/>
      <c r="KGO849" s="257"/>
      <c r="KGP849" s="257"/>
      <c r="KGQ849" s="257"/>
      <c r="KGR849" s="257"/>
      <c r="KGS849" s="257"/>
      <c r="KGT849" s="257"/>
      <c r="KGU849" s="257"/>
      <c r="KGV849" s="257"/>
      <c r="KGW849" s="257"/>
      <c r="KGX849" s="257"/>
      <c r="KGY849" s="257"/>
      <c r="KGZ849" s="257"/>
      <c r="KHA849" s="257"/>
      <c r="KHB849" s="257"/>
      <c r="KHC849" s="257"/>
      <c r="KHD849" s="257"/>
      <c r="KHE849" s="257"/>
      <c r="KHF849" s="257"/>
      <c r="KHG849" s="257"/>
      <c r="KHH849" s="257"/>
      <c r="KHI849" s="257"/>
      <c r="KHJ849" s="257"/>
      <c r="KHK849" s="257"/>
      <c r="KHL849" s="257"/>
      <c r="KHM849" s="257"/>
      <c r="KHN849" s="257"/>
      <c r="KHO849" s="257"/>
      <c r="KHP849" s="257"/>
      <c r="KHQ849" s="257"/>
      <c r="KHR849" s="257"/>
      <c r="KHS849" s="257"/>
      <c r="KHT849" s="257"/>
      <c r="KHU849" s="257"/>
      <c r="KHV849" s="257"/>
      <c r="KHW849" s="257"/>
      <c r="KHX849" s="257"/>
      <c r="KHY849" s="257"/>
      <c r="KHZ849" s="257"/>
      <c r="KIA849" s="257"/>
      <c r="KIB849" s="257"/>
      <c r="KIC849" s="257"/>
      <c r="KID849" s="257"/>
      <c r="KIE849" s="257"/>
      <c r="KIF849" s="257"/>
      <c r="KIG849" s="257"/>
      <c r="KIH849" s="257"/>
      <c r="KII849" s="257"/>
      <c r="KIJ849" s="257"/>
      <c r="KIK849" s="257"/>
      <c r="KIL849" s="257"/>
      <c r="KIM849" s="257"/>
      <c r="KIN849" s="257"/>
      <c r="KIO849" s="257"/>
      <c r="KIP849" s="257"/>
      <c r="KIQ849" s="257"/>
      <c r="KIR849" s="257"/>
      <c r="KIS849" s="257"/>
      <c r="KIT849" s="257"/>
      <c r="KIU849" s="257"/>
      <c r="KIV849" s="257"/>
      <c r="KIW849" s="257"/>
      <c r="KIX849" s="257"/>
      <c r="KIY849" s="257"/>
      <c r="KIZ849" s="257"/>
      <c r="KJA849" s="257"/>
      <c r="KJB849" s="257"/>
      <c r="KJC849" s="257"/>
      <c r="KJD849" s="257"/>
      <c r="KJE849" s="257"/>
      <c r="KJF849" s="257"/>
      <c r="KJG849" s="257"/>
      <c r="KJH849" s="257"/>
      <c r="KJI849" s="257"/>
      <c r="KJJ849" s="257"/>
      <c r="KJK849" s="257"/>
      <c r="KJL849" s="257"/>
      <c r="KJM849" s="257"/>
      <c r="KJN849" s="257"/>
      <c r="KJO849" s="257"/>
      <c r="KJP849" s="257"/>
      <c r="KJQ849" s="257"/>
      <c r="KJR849" s="257"/>
      <c r="KJS849" s="257"/>
      <c r="KJT849" s="257"/>
      <c r="KJU849" s="257"/>
      <c r="KJV849" s="257"/>
      <c r="KJW849" s="257"/>
      <c r="KJX849" s="257"/>
      <c r="KJY849" s="257"/>
      <c r="KJZ849" s="257"/>
      <c r="KKA849" s="257"/>
      <c r="KKB849" s="257"/>
      <c r="KKC849" s="257"/>
      <c r="KKD849" s="257"/>
      <c r="KKE849" s="257"/>
      <c r="KKF849" s="257"/>
      <c r="KKG849" s="257"/>
      <c r="KKH849" s="257"/>
      <c r="KKI849" s="257"/>
      <c r="KKJ849" s="257"/>
      <c r="KKK849" s="257"/>
      <c r="KKL849" s="257"/>
      <c r="KKM849" s="257"/>
      <c r="KKN849" s="257"/>
      <c r="KKO849" s="257"/>
      <c r="KKP849" s="257"/>
      <c r="KKQ849" s="257"/>
      <c r="KKR849" s="257"/>
      <c r="KKS849" s="257"/>
      <c r="KKT849" s="257"/>
      <c r="KKU849" s="257"/>
      <c r="KKV849" s="257"/>
      <c r="KKW849" s="257"/>
      <c r="KKX849" s="257"/>
      <c r="KKY849" s="257"/>
      <c r="KKZ849" s="257"/>
      <c r="KLA849" s="257"/>
      <c r="KLB849" s="257"/>
      <c r="KLC849" s="257"/>
      <c r="KLD849" s="257"/>
      <c r="KLE849" s="257"/>
      <c r="KLF849" s="257"/>
      <c r="KLG849" s="257"/>
      <c r="KLH849" s="257"/>
      <c r="KLI849" s="257"/>
      <c r="KLJ849" s="257"/>
      <c r="KLK849" s="257"/>
      <c r="KLL849" s="257"/>
      <c r="KLM849" s="257"/>
      <c r="KLN849" s="257"/>
      <c r="KLO849" s="257"/>
      <c r="KLP849" s="257"/>
      <c r="KLQ849" s="257"/>
      <c r="KLR849" s="257"/>
      <c r="KLS849" s="257"/>
      <c r="KLT849" s="257"/>
      <c r="KLU849" s="257"/>
      <c r="KLV849" s="257"/>
      <c r="KLW849" s="257"/>
      <c r="KLX849" s="257"/>
      <c r="KLY849" s="257"/>
      <c r="KLZ849" s="257"/>
      <c r="KMA849" s="257"/>
      <c r="KMB849" s="257"/>
      <c r="KMC849" s="257"/>
      <c r="KMD849" s="257"/>
      <c r="KME849" s="257"/>
      <c r="KMF849" s="257"/>
      <c r="KMG849" s="257"/>
      <c r="KMH849" s="257"/>
      <c r="KMI849" s="257"/>
      <c r="KMJ849" s="257"/>
      <c r="KMK849" s="257"/>
      <c r="KML849" s="257"/>
      <c r="KMM849" s="257"/>
      <c r="KMN849" s="257"/>
      <c r="KMO849" s="257"/>
      <c r="KMP849" s="257"/>
      <c r="KMQ849" s="257"/>
      <c r="KMR849" s="257"/>
      <c r="KMS849" s="257"/>
      <c r="KMT849" s="257"/>
      <c r="KMU849" s="257"/>
      <c r="KMV849" s="257"/>
      <c r="KMW849" s="257"/>
      <c r="KMX849" s="257"/>
      <c r="KMY849" s="257"/>
      <c r="KMZ849" s="257"/>
      <c r="KNA849" s="257"/>
      <c r="KNB849" s="257"/>
      <c r="KNC849" s="257"/>
      <c r="KND849" s="257"/>
      <c r="KNE849" s="257"/>
      <c r="KNF849" s="257"/>
      <c r="KNG849" s="257"/>
      <c r="KNH849" s="257"/>
      <c r="KNI849" s="257"/>
      <c r="KNJ849" s="257"/>
      <c r="KNK849" s="257"/>
      <c r="KNL849" s="257"/>
      <c r="KNM849" s="257"/>
      <c r="KNN849" s="257"/>
      <c r="KNO849" s="257"/>
      <c r="KNP849" s="257"/>
      <c r="KNQ849" s="257"/>
      <c r="KNR849" s="257"/>
      <c r="KNS849" s="257"/>
      <c r="KNT849" s="257"/>
      <c r="KNU849" s="257"/>
      <c r="KNV849" s="257"/>
      <c r="KNW849" s="257"/>
      <c r="KNX849" s="257"/>
      <c r="KNY849" s="257"/>
      <c r="KNZ849" s="257"/>
      <c r="KOA849" s="257"/>
      <c r="KOB849" s="257"/>
      <c r="KOC849" s="257"/>
      <c r="KOD849" s="257"/>
      <c r="KOE849" s="257"/>
      <c r="KOF849" s="257"/>
      <c r="KOG849" s="257"/>
      <c r="KOH849" s="257"/>
      <c r="KOI849" s="257"/>
      <c r="KOJ849" s="257"/>
      <c r="KOK849" s="257"/>
      <c r="KOL849" s="257"/>
      <c r="KOM849" s="257"/>
      <c r="KON849" s="257"/>
      <c r="KOO849" s="257"/>
      <c r="KOP849" s="257"/>
      <c r="KOQ849" s="257"/>
      <c r="KOR849" s="257"/>
      <c r="KOS849" s="257"/>
      <c r="KOT849" s="257"/>
      <c r="KOU849" s="257"/>
      <c r="KOV849" s="257"/>
      <c r="KOW849" s="257"/>
      <c r="KOX849" s="257"/>
      <c r="KOY849" s="257"/>
      <c r="KOZ849" s="257"/>
      <c r="KPA849" s="257"/>
      <c r="KPB849" s="257"/>
      <c r="KPC849" s="257"/>
      <c r="KPD849" s="257"/>
      <c r="KPE849" s="257"/>
      <c r="KPF849" s="257"/>
      <c r="KPG849" s="257"/>
      <c r="KPH849" s="257"/>
      <c r="KPI849" s="257"/>
      <c r="KPJ849" s="257"/>
      <c r="KPK849" s="257"/>
      <c r="KPL849" s="257"/>
      <c r="KPM849" s="257"/>
      <c r="KPN849" s="257"/>
      <c r="KPO849" s="257"/>
      <c r="KPP849" s="257"/>
      <c r="KPQ849" s="257"/>
      <c r="KPR849" s="257"/>
      <c r="KPS849" s="257"/>
      <c r="KPT849" s="257"/>
      <c r="KPU849" s="257"/>
      <c r="KPV849" s="257"/>
      <c r="KPW849" s="257"/>
      <c r="KPX849" s="257"/>
      <c r="KPY849" s="257"/>
      <c r="KPZ849" s="257"/>
      <c r="KQA849" s="257"/>
      <c r="KQB849" s="257"/>
      <c r="KQC849" s="257"/>
      <c r="KQD849" s="257"/>
      <c r="KQE849" s="257"/>
      <c r="KQF849" s="257"/>
      <c r="KQG849" s="257"/>
      <c r="KQH849" s="257"/>
      <c r="KQI849" s="257"/>
      <c r="KQJ849" s="257"/>
      <c r="KQK849" s="257"/>
      <c r="KQL849" s="257"/>
      <c r="KQM849" s="257"/>
      <c r="KQN849" s="257"/>
      <c r="KQO849" s="257"/>
      <c r="KQP849" s="257"/>
      <c r="KQQ849" s="257"/>
      <c r="KQR849" s="257"/>
      <c r="KQS849" s="257"/>
      <c r="KQT849" s="257"/>
      <c r="KQU849" s="257"/>
      <c r="KQV849" s="257"/>
      <c r="KQW849" s="257"/>
      <c r="KQX849" s="257"/>
      <c r="KQY849" s="257"/>
      <c r="KQZ849" s="257"/>
      <c r="KRA849" s="257"/>
      <c r="KRB849" s="257"/>
      <c r="KRC849" s="257"/>
      <c r="KRD849" s="257"/>
      <c r="KRE849" s="257"/>
      <c r="KRF849" s="257"/>
      <c r="KRG849" s="257"/>
      <c r="KRH849" s="257"/>
      <c r="KRI849" s="257"/>
      <c r="KRJ849" s="257"/>
      <c r="KRK849" s="257"/>
      <c r="KRL849" s="257"/>
      <c r="KRM849" s="257"/>
      <c r="KRN849" s="257"/>
      <c r="KRO849" s="257"/>
      <c r="KRP849" s="257"/>
      <c r="KRQ849" s="257"/>
      <c r="KRR849" s="257"/>
      <c r="KRS849" s="257"/>
      <c r="KRT849" s="257"/>
      <c r="KRU849" s="257"/>
      <c r="KRV849" s="257"/>
      <c r="KRW849" s="257"/>
      <c r="KRX849" s="257"/>
      <c r="KRY849" s="257"/>
      <c r="KRZ849" s="257"/>
      <c r="KSA849" s="257"/>
      <c r="KSB849" s="257"/>
      <c r="KSC849" s="257"/>
      <c r="KSD849" s="257"/>
      <c r="KSE849" s="257"/>
      <c r="KSF849" s="257"/>
      <c r="KSG849" s="257"/>
      <c r="KSH849" s="257"/>
      <c r="KSI849" s="257"/>
      <c r="KSJ849" s="257"/>
      <c r="KSK849" s="257"/>
      <c r="KSL849" s="257"/>
      <c r="KSM849" s="257"/>
      <c r="KSN849" s="257"/>
      <c r="KSO849" s="257"/>
      <c r="KSP849" s="257"/>
      <c r="KSQ849" s="257"/>
      <c r="KSR849" s="257"/>
      <c r="KSS849" s="257"/>
      <c r="KST849" s="257"/>
      <c r="KSU849" s="257"/>
      <c r="KSV849" s="257"/>
      <c r="KSW849" s="257"/>
      <c r="KSX849" s="257"/>
      <c r="KSY849" s="257"/>
      <c r="KSZ849" s="257"/>
      <c r="KTA849" s="257"/>
      <c r="KTB849" s="257"/>
      <c r="KTC849" s="257"/>
      <c r="KTD849" s="257"/>
      <c r="KTE849" s="257"/>
      <c r="KTF849" s="257"/>
      <c r="KTG849" s="257"/>
      <c r="KTH849" s="257"/>
      <c r="KTI849" s="257"/>
      <c r="KTJ849" s="257"/>
      <c r="KTK849" s="257"/>
      <c r="KTL849" s="257"/>
      <c r="KTM849" s="257"/>
      <c r="KTN849" s="257"/>
      <c r="KTO849" s="257"/>
      <c r="KTP849" s="257"/>
      <c r="KTQ849" s="257"/>
      <c r="KTR849" s="257"/>
      <c r="KTS849" s="257"/>
      <c r="KTT849" s="257"/>
      <c r="KTU849" s="257"/>
      <c r="KTV849" s="257"/>
      <c r="KTW849" s="257"/>
      <c r="KTX849" s="257"/>
      <c r="KTY849" s="257"/>
      <c r="KTZ849" s="257"/>
      <c r="KUA849" s="257"/>
      <c r="KUB849" s="257"/>
      <c r="KUC849" s="257"/>
      <c r="KUD849" s="257"/>
      <c r="KUE849" s="257"/>
      <c r="KUF849" s="257"/>
      <c r="KUG849" s="257"/>
      <c r="KUH849" s="257"/>
      <c r="KUI849" s="257"/>
      <c r="KUJ849" s="257"/>
      <c r="KUK849" s="257"/>
      <c r="KUL849" s="257"/>
      <c r="KUM849" s="257"/>
      <c r="KUN849" s="257"/>
      <c r="KUO849" s="257"/>
      <c r="KUP849" s="257"/>
      <c r="KUQ849" s="257"/>
      <c r="KUR849" s="257"/>
      <c r="KUS849" s="257"/>
      <c r="KUT849" s="257"/>
      <c r="KUU849" s="257"/>
      <c r="KUV849" s="257"/>
      <c r="KUW849" s="257"/>
      <c r="KUX849" s="257"/>
      <c r="KUY849" s="257"/>
      <c r="KUZ849" s="257"/>
      <c r="KVA849" s="257"/>
      <c r="KVB849" s="257"/>
      <c r="KVC849" s="257"/>
      <c r="KVD849" s="257"/>
      <c r="KVE849" s="257"/>
      <c r="KVF849" s="257"/>
      <c r="KVG849" s="257"/>
      <c r="KVH849" s="257"/>
      <c r="KVI849" s="257"/>
      <c r="KVJ849" s="257"/>
      <c r="KVK849" s="257"/>
      <c r="KVL849" s="257"/>
      <c r="KVM849" s="257"/>
      <c r="KVN849" s="257"/>
      <c r="KVO849" s="257"/>
      <c r="KVP849" s="257"/>
      <c r="KVQ849" s="257"/>
      <c r="KVR849" s="257"/>
      <c r="KVS849" s="257"/>
      <c r="KVT849" s="257"/>
      <c r="KVU849" s="257"/>
      <c r="KVV849" s="257"/>
      <c r="KVW849" s="257"/>
      <c r="KVX849" s="257"/>
      <c r="KVY849" s="257"/>
      <c r="KVZ849" s="257"/>
      <c r="KWA849" s="257"/>
      <c r="KWB849" s="257"/>
      <c r="KWC849" s="257"/>
      <c r="KWD849" s="257"/>
      <c r="KWE849" s="257"/>
      <c r="KWF849" s="257"/>
      <c r="KWG849" s="257"/>
      <c r="KWH849" s="257"/>
      <c r="KWI849" s="257"/>
      <c r="KWJ849" s="257"/>
      <c r="KWK849" s="257"/>
      <c r="KWL849" s="257"/>
      <c r="KWM849" s="257"/>
      <c r="KWN849" s="257"/>
      <c r="KWO849" s="257"/>
      <c r="KWP849" s="257"/>
      <c r="KWQ849" s="257"/>
      <c r="KWR849" s="257"/>
      <c r="KWS849" s="257"/>
      <c r="KWT849" s="257"/>
      <c r="KWU849" s="257"/>
      <c r="KWV849" s="257"/>
      <c r="KWW849" s="257"/>
      <c r="KWX849" s="257"/>
      <c r="KWY849" s="257"/>
      <c r="KWZ849" s="257"/>
      <c r="KXA849" s="257"/>
      <c r="KXB849" s="257"/>
      <c r="KXC849" s="257"/>
      <c r="KXD849" s="257"/>
      <c r="KXE849" s="257"/>
      <c r="KXF849" s="257"/>
      <c r="KXG849" s="257"/>
      <c r="KXH849" s="257"/>
      <c r="KXI849" s="257"/>
      <c r="KXJ849" s="257"/>
      <c r="KXK849" s="257"/>
      <c r="KXL849" s="257"/>
      <c r="KXM849" s="257"/>
      <c r="KXN849" s="257"/>
      <c r="KXO849" s="257"/>
      <c r="KXP849" s="257"/>
      <c r="KXQ849" s="257"/>
      <c r="KXR849" s="257"/>
      <c r="KXS849" s="257"/>
      <c r="KXT849" s="257"/>
      <c r="KXU849" s="257"/>
      <c r="KXV849" s="257"/>
      <c r="KXW849" s="257"/>
      <c r="KXX849" s="257"/>
      <c r="KXY849" s="257"/>
      <c r="KXZ849" s="257"/>
      <c r="KYA849" s="257"/>
      <c r="KYB849" s="257"/>
      <c r="KYC849" s="257"/>
      <c r="KYD849" s="257"/>
      <c r="KYE849" s="257"/>
      <c r="KYF849" s="257"/>
      <c r="KYG849" s="257"/>
      <c r="KYH849" s="257"/>
      <c r="KYI849" s="257"/>
      <c r="KYJ849" s="257"/>
      <c r="KYK849" s="257"/>
      <c r="KYL849" s="257"/>
      <c r="KYM849" s="257"/>
      <c r="KYN849" s="257"/>
      <c r="KYO849" s="257"/>
      <c r="KYP849" s="257"/>
      <c r="KYQ849" s="257"/>
      <c r="KYR849" s="257"/>
      <c r="KYS849" s="257"/>
      <c r="KYT849" s="257"/>
      <c r="KYU849" s="257"/>
      <c r="KYV849" s="257"/>
      <c r="KYW849" s="257"/>
      <c r="KYX849" s="257"/>
      <c r="KYY849" s="257"/>
      <c r="KYZ849" s="257"/>
      <c r="KZA849" s="257"/>
      <c r="KZB849" s="257"/>
      <c r="KZC849" s="257"/>
      <c r="KZD849" s="257"/>
      <c r="KZE849" s="257"/>
      <c r="KZF849" s="257"/>
      <c r="KZG849" s="257"/>
      <c r="KZH849" s="257"/>
      <c r="KZI849" s="257"/>
      <c r="KZJ849" s="257"/>
      <c r="KZK849" s="257"/>
      <c r="KZL849" s="257"/>
      <c r="KZM849" s="257"/>
      <c r="KZN849" s="257"/>
      <c r="KZO849" s="257"/>
      <c r="KZP849" s="257"/>
      <c r="KZQ849" s="257"/>
      <c r="KZR849" s="257"/>
      <c r="KZS849" s="257"/>
      <c r="KZT849" s="257"/>
      <c r="KZU849" s="257"/>
      <c r="KZV849" s="257"/>
      <c r="KZW849" s="257"/>
      <c r="KZX849" s="257"/>
      <c r="KZY849" s="257"/>
      <c r="KZZ849" s="257"/>
      <c r="LAA849" s="257"/>
      <c r="LAB849" s="257"/>
      <c r="LAC849" s="257"/>
      <c r="LAD849" s="257"/>
      <c r="LAE849" s="257"/>
      <c r="LAF849" s="257"/>
      <c r="LAG849" s="257"/>
      <c r="LAH849" s="257"/>
      <c r="LAI849" s="257"/>
      <c r="LAJ849" s="257"/>
      <c r="LAK849" s="257"/>
      <c r="LAL849" s="257"/>
      <c r="LAM849" s="257"/>
      <c r="LAN849" s="257"/>
      <c r="LAO849" s="257"/>
      <c r="LAP849" s="257"/>
      <c r="LAQ849" s="257"/>
      <c r="LAR849" s="257"/>
      <c r="LAS849" s="257"/>
      <c r="LAT849" s="257"/>
      <c r="LAU849" s="257"/>
      <c r="LAV849" s="257"/>
      <c r="LAW849" s="257"/>
      <c r="LAX849" s="257"/>
      <c r="LAY849" s="257"/>
      <c r="LAZ849" s="257"/>
      <c r="LBA849" s="257"/>
      <c r="LBB849" s="257"/>
      <c r="LBC849" s="257"/>
      <c r="LBD849" s="257"/>
      <c r="LBE849" s="257"/>
      <c r="LBF849" s="257"/>
      <c r="LBG849" s="257"/>
      <c r="LBH849" s="257"/>
      <c r="LBI849" s="257"/>
      <c r="LBJ849" s="257"/>
      <c r="LBK849" s="257"/>
      <c r="LBL849" s="257"/>
      <c r="LBM849" s="257"/>
      <c r="LBN849" s="257"/>
      <c r="LBO849" s="257"/>
      <c r="LBP849" s="257"/>
      <c r="LBQ849" s="257"/>
      <c r="LBR849" s="257"/>
      <c r="LBS849" s="257"/>
      <c r="LBT849" s="257"/>
      <c r="LBU849" s="257"/>
      <c r="LBV849" s="257"/>
      <c r="LBW849" s="257"/>
      <c r="LBX849" s="257"/>
      <c r="LBY849" s="257"/>
      <c r="LBZ849" s="257"/>
      <c r="LCA849" s="257"/>
      <c r="LCB849" s="257"/>
      <c r="LCC849" s="257"/>
      <c r="LCD849" s="257"/>
      <c r="LCE849" s="257"/>
      <c r="LCF849" s="257"/>
      <c r="LCG849" s="257"/>
      <c r="LCH849" s="257"/>
      <c r="LCI849" s="257"/>
      <c r="LCJ849" s="257"/>
      <c r="LCK849" s="257"/>
      <c r="LCL849" s="257"/>
      <c r="LCM849" s="257"/>
      <c r="LCN849" s="257"/>
      <c r="LCO849" s="257"/>
      <c r="LCP849" s="257"/>
      <c r="LCQ849" s="257"/>
      <c r="LCR849" s="257"/>
      <c r="LCS849" s="257"/>
      <c r="LCT849" s="257"/>
      <c r="LCU849" s="257"/>
      <c r="LCV849" s="257"/>
      <c r="LCW849" s="257"/>
      <c r="LCX849" s="257"/>
      <c r="LCY849" s="257"/>
      <c r="LCZ849" s="257"/>
      <c r="LDA849" s="257"/>
      <c r="LDB849" s="257"/>
      <c r="LDC849" s="257"/>
      <c r="LDD849" s="257"/>
      <c r="LDE849" s="257"/>
      <c r="LDF849" s="257"/>
      <c r="LDG849" s="257"/>
      <c r="LDH849" s="257"/>
      <c r="LDI849" s="257"/>
      <c r="LDJ849" s="257"/>
      <c r="LDK849" s="257"/>
      <c r="LDL849" s="257"/>
      <c r="LDM849" s="257"/>
      <c r="LDN849" s="257"/>
      <c r="LDO849" s="257"/>
      <c r="LDP849" s="257"/>
      <c r="LDQ849" s="257"/>
      <c r="LDR849" s="257"/>
      <c r="LDS849" s="257"/>
      <c r="LDT849" s="257"/>
      <c r="LDU849" s="257"/>
      <c r="LDV849" s="257"/>
      <c r="LDW849" s="257"/>
      <c r="LDX849" s="257"/>
      <c r="LDY849" s="257"/>
      <c r="LDZ849" s="257"/>
      <c r="LEA849" s="257"/>
      <c r="LEB849" s="257"/>
      <c r="LEC849" s="257"/>
      <c r="LED849" s="257"/>
      <c r="LEE849" s="257"/>
      <c r="LEF849" s="257"/>
      <c r="LEG849" s="257"/>
      <c r="LEH849" s="257"/>
      <c r="LEI849" s="257"/>
      <c r="LEJ849" s="257"/>
      <c r="LEK849" s="257"/>
      <c r="LEL849" s="257"/>
      <c r="LEM849" s="257"/>
      <c r="LEN849" s="257"/>
      <c r="LEO849" s="257"/>
      <c r="LEP849" s="257"/>
      <c r="LEQ849" s="257"/>
      <c r="LER849" s="257"/>
      <c r="LES849" s="257"/>
      <c r="LET849" s="257"/>
      <c r="LEU849" s="257"/>
      <c r="LEV849" s="257"/>
      <c r="LEW849" s="257"/>
      <c r="LEX849" s="257"/>
      <c r="LEY849" s="257"/>
      <c r="LEZ849" s="257"/>
      <c r="LFA849" s="257"/>
      <c r="LFB849" s="257"/>
      <c r="LFC849" s="257"/>
      <c r="LFD849" s="257"/>
      <c r="LFE849" s="257"/>
      <c r="LFF849" s="257"/>
      <c r="LFG849" s="257"/>
      <c r="LFH849" s="257"/>
      <c r="LFI849" s="257"/>
      <c r="LFJ849" s="257"/>
      <c r="LFK849" s="257"/>
      <c r="LFL849" s="257"/>
      <c r="LFM849" s="257"/>
      <c r="LFN849" s="257"/>
      <c r="LFO849" s="257"/>
      <c r="LFP849" s="257"/>
      <c r="LFQ849" s="257"/>
      <c r="LFR849" s="257"/>
      <c r="LFS849" s="257"/>
      <c r="LFT849" s="257"/>
      <c r="LFU849" s="257"/>
      <c r="LFV849" s="257"/>
      <c r="LFW849" s="257"/>
      <c r="LFX849" s="257"/>
      <c r="LFY849" s="257"/>
      <c r="LFZ849" s="257"/>
      <c r="LGA849" s="257"/>
      <c r="LGB849" s="257"/>
      <c r="LGC849" s="257"/>
      <c r="LGD849" s="257"/>
      <c r="LGE849" s="257"/>
      <c r="LGF849" s="257"/>
      <c r="LGG849" s="257"/>
      <c r="LGH849" s="257"/>
      <c r="LGI849" s="257"/>
      <c r="LGJ849" s="257"/>
      <c r="LGK849" s="257"/>
      <c r="LGL849" s="257"/>
      <c r="LGM849" s="257"/>
      <c r="LGN849" s="257"/>
      <c r="LGO849" s="257"/>
      <c r="LGP849" s="257"/>
      <c r="LGQ849" s="257"/>
      <c r="LGR849" s="257"/>
      <c r="LGS849" s="257"/>
      <c r="LGT849" s="257"/>
      <c r="LGU849" s="257"/>
      <c r="LGV849" s="257"/>
      <c r="LGW849" s="257"/>
      <c r="LGX849" s="257"/>
      <c r="LGY849" s="257"/>
      <c r="LGZ849" s="257"/>
      <c r="LHA849" s="257"/>
      <c r="LHB849" s="257"/>
      <c r="LHC849" s="257"/>
      <c r="LHD849" s="257"/>
      <c r="LHE849" s="257"/>
      <c r="LHF849" s="257"/>
      <c r="LHG849" s="257"/>
      <c r="LHH849" s="257"/>
      <c r="LHI849" s="257"/>
      <c r="LHJ849" s="257"/>
      <c r="LHK849" s="257"/>
      <c r="LHL849" s="257"/>
      <c r="LHM849" s="257"/>
      <c r="LHN849" s="257"/>
      <c r="LHO849" s="257"/>
      <c r="LHP849" s="257"/>
      <c r="LHQ849" s="257"/>
      <c r="LHR849" s="257"/>
      <c r="LHS849" s="257"/>
      <c r="LHT849" s="257"/>
      <c r="LHU849" s="257"/>
      <c r="LHV849" s="257"/>
      <c r="LHW849" s="257"/>
      <c r="LHX849" s="257"/>
      <c r="LHY849" s="257"/>
      <c r="LHZ849" s="257"/>
      <c r="LIA849" s="257"/>
      <c r="LIB849" s="257"/>
      <c r="LIC849" s="257"/>
      <c r="LID849" s="257"/>
      <c r="LIE849" s="257"/>
      <c r="LIF849" s="257"/>
      <c r="LIG849" s="257"/>
      <c r="LIH849" s="257"/>
      <c r="LII849" s="257"/>
      <c r="LIJ849" s="257"/>
      <c r="LIK849" s="257"/>
      <c r="LIL849" s="257"/>
      <c r="LIM849" s="257"/>
      <c r="LIN849" s="257"/>
      <c r="LIO849" s="257"/>
      <c r="LIP849" s="257"/>
      <c r="LIQ849" s="257"/>
      <c r="LIR849" s="257"/>
      <c r="LIS849" s="257"/>
      <c r="LIT849" s="257"/>
      <c r="LIU849" s="257"/>
      <c r="LIV849" s="257"/>
      <c r="LIW849" s="257"/>
      <c r="LIX849" s="257"/>
      <c r="LIY849" s="257"/>
      <c r="LIZ849" s="257"/>
      <c r="LJA849" s="257"/>
      <c r="LJB849" s="257"/>
      <c r="LJC849" s="257"/>
      <c r="LJD849" s="257"/>
      <c r="LJE849" s="257"/>
      <c r="LJF849" s="257"/>
      <c r="LJG849" s="257"/>
      <c r="LJH849" s="257"/>
      <c r="LJI849" s="257"/>
      <c r="LJJ849" s="257"/>
      <c r="LJK849" s="257"/>
      <c r="LJL849" s="257"/>
      <c r="LJM849" s="257"/>
      <c r="LJN849" s="257"/>
      <c r="LJO849" s="257"/>
      <c r="LJP849" s="257"/>
      <c r="LJQ849" s="257"/>
      <c r="LJR849" s="257"/>
      <c r="LJS849" s="257"/>
      <c r="LJT849" s="257"/>
      <c r="LJU849" s="257"/>
      <c r="LJV849" s="257"/>
      <c r="LJW849" s="257"/>
      <c r="LJX849" s="257"/>
      <c r="LJY849" s="257"/>
      <c r="LJZ849" s="257"/>
      <c r="LKA849" s="257"/>
      <c r="LKB849" s="257"/>
      <c r="LKC849" s="257"/>
      <c r="LKD849" s="257"/>
      <c r="LKE849" s="257"/>
      <c r="LKF849" s="257"/>
      <c r="LKG849" s="257"/>
      <c r="LKH849" s="257"/>
      <c r="LKI849" s="257"/>
      <c r="LKJ849" s="257"/>
      <c r="LKK849" s="257"/>
      <c r="LKL849" s="257"/>
      <c r="LKM849" s="257"/>
      <c r="LKN849" s="257"/>
      <c r="LKO849" s="257"/>
      <c r="LKP849" s="257"/>
      <c r="LKQ849" s="257"/>
      <c r="LKR849" s="257"/>
      <c r="LKS849" s="257"/>
      <c r="LKT849" s="257"/>
      <c r="LKU849" s="257"/>
      <c r="LKV849" s="257"/>
      <c r="LKW849" s="257"/>
      <c r="LKX849" s="257"/>
      <c r="LKY849" s="257"/>
      <c r="LKZ849" s="257"/>
      <c r="LLA849" s="257"/>
      <c r="LLB849" s="257"/>
      <c r="LLC849" s="257"/>
      <c r="LLD849" s="257"/>
      <c r="LLE849" s="257"/>
      <c r="LLF849" s="257"/>
      <c r="LLG849" s="257"/>
      <c r="LLH849" s="257"/>
      <c r="LLI849" s="257"/>
      <c r="LLJ849" s="257"/>
      <c r="LLK849" s="257"/>
      <c r="LLL849" s="257"/>
      <c r="LLM849" s="257"/>
      <c r="LLN849" s="257"/>
      <c r="LLO849" s="257"/>
      <c r="LLP849" s="257"/>
      <c r="LLQ849" s="257"/>
      <c r="LLR849" s="257"/>
      <c r="LLS849" s="257"/>
      <c r="LLT849" s="257"/>
      <c r="LLU849" s="257"/>
      <c r="LLV849" s="257"/>
      <c r="LLW849" s="257"/>
      <c r="LLX849" s="257"/>
      <c r="LLY849" s="257"/>
      <c r="LLZ849" s="257"/>
      <c r="LMA849" s="257"/>
      <c r="LMB849" s="257"/>
      <c r="LMC849" s="257"/>
      <c r="LMD849" s="257"/>
      <c r="LME849" s="257"/>
      <c r="LMF849" s="257"/>
      <c r="LMG849" s="257"/>
      <c r="LMH849" s="257"/>
      <c r="LMI849" s="257"/>
      <c r="LMJ849" s="257"/>
      <c r="LMK849" s="257"/>
      <c r="LML849" s="257"/>
      <c r="LMM849" s="257"/>
      <c r="LMN849" s="257"/>
      <c r="LMO849" s="257"/>
      <c r="LMP849" s="257"/>
      <c r="LMQ849" s="257"/>
      <c r="LMR849" s="257"/>
      <c r="LMS849" s="257"/>
      <c r="LMT849" s="257"/>
      <c r="LMU849" s="257"/>
      <c r="LMV849" s="257"/>
      <c r="LMW849" s="257"/>
      <c r="LMX849" s="257"/>
      <c r="LMY849" s="257"/>
      <c r="LMZ849" s="257"/>
      <c r="LNA849" s="257"/>
      <c r="LNB849" s="257"/>
      <c r="LNC849" s="257"/>
      <c r="LND849" s="257"/>
      <c r="LNE849" s="257"/>
      <c r="LNF849" s="257"/>
      <c r="LNG849" s="257"/>
      <c r="LNH849" s="257"/>
      <c r="LNI849" s="257"/>
      <c r="LNJ849" s="257"/>
      <c r="LNK849" s="257"/>
      <c r="LNL849" s="257"/>
      <c r="LNM849" s="257"/>
      <c r="LNN849" s="257"/>
      <c r="LNO849" s="257"/>
      <c r="LNP849" s="257"/>
      <c r="LNQ849" s="257"/>
      <c r="LNR849" s="257"/>
      <c r="LNS849" s="257"/>
      <c r="LNT849" s="257"/>
      <c r="LNU849" s="257"/>
      <c r="LNV849" s="257"/>
      <c r="LNW849" s="257"/>
      <c r="LNX849" s="257"/>
      <c r="LNY849" s="257"/>
      <c r="LNZ849" s="257"/>
      <c r="LOA849" s="257"/>
      <c r="LOB849" s="257"/>
      <c r="LOC849" s="257"/>
      <c r="LOD849" s="257"/>
      <c r="LOE849" s="257"/>
      <c r="LOF849" s="257"/>
      <c r="LOG849" s="257"/>
      <c r="LOH849" s="257"/>
      <c r="LOI849" s="257"/>
      <c r="LOJ849" s="257"/>
      <c r="LOK849" s="257"/>
      <c r="LOL849" s="257"/>
      <c r="LOM849" s="257"/>
      <c r="LON849" s="257"/>
      <c r="LOO849" s="257"/>
      <c r="LOP849" s="257"/>
      <c r="LOQ849" s="257"/>
      <c r="LOR849" s="257"/>
      <c r="LOS849" s="257"/>
      <c r="LOT849" s="257"/>
      <c r="LOU849" s="257"/>
      <c r="LOV849" s="257"/>
      <c r="LOW849" s="257"/>
      <c r="LOX849" s="257"/>
      <c r="LOY849" s="257"/>
      <c r="LOZ849" s="257"/>
      <c r="LPA849" s="257"/>
      <c r="LPB849" s="257"/>
      <c r="LPC849" s="257"/>
      <c r="LPD849" s="257"/>
      <c r="LPE849" s="257"/>
      <c r="LPF849" s="257"/>
      <c r="LPG849" s="257"/>
      <c r="LPH849" s="257"/>
      <c r="LPI849" s="257"/>
      <c r="LPJ849" s="257"/>
      <c r="LPK849" s="257"/>
      <c r="LPL849" s="257"/>
      <c r="LPM849" s="257"/>
      <c r="LPN849" s="257"/>
      <c r="LPO849" s="257"/>
      <c r="LPP849" s="257"/>
      <c r="LPQ849" s="257"/>
      <c r="LPR849" s="257"/>
      <c r="LPS849" s="257"/>
      <c r="LPT849" s="257"/>
      <c r="LPU849" s="257"/>
      <c r="LPV849" s="257"/>
      <c r="LPW849" s="257"/>
      <c r="LPX849" s="257"/>
      <c r="LPY849" s="257"/>
      <c r="LPZ849" s="257"/>
      <c r="LQA849" s="257"/>
      <c r="LQB849" s="257"/>
      <c r="LQC849" s="257"/>
      <c r="LQD849" s="257"/>
      <c r="LQE849" s="257"/>
      <c r="LQF849" s="257"/>
      <c r="LQG849" s="257"/>
      <c r="LQH849" s="257"/>
      <c r="LQI849" s="257"/>
      <c r="LQJ849" s="257"/>
      <c r="LQK849" s="257"/>
      <c r="LQL849" s="257"/>
      <c r="LQM849" s="257"/>
      <c r="LQN849" s="257"/>
      <c r="LQO849" s="257"/>
      <c r="LQP849" s="257"/>
      <c r="LQQ849" s="257"/>
      <c r="LQR849" s="257"/>
      <c r="LQS849" s="257"/>
      <c r="LQT849" s="257"/>
      <c r="LQU849" s="257"/>
      <c r="LQV849" s="257"/>
      <c r="LQW849" s="257"/>
      <c r="LQX849" s="257"/>
      <c r="LQY849" s="257"/>
      <c r="LQZ849" s="257"/>
      <c r="LRA849" s="257"/>
      <c r="LRB849" s="257"/>
      <c r="LRC849" s="257"/>
      <c r="LRD849" s="257"/>
      <c r="LRE849" s="257"/>
      <c r="LRF849" s="257"/>
      <c r="LRG849" s="257"/>
      <c r="LRH849" s="257"/>
      <c r="LRI849" s="257"/>
      <c r="LRJ849" s="257"/>
      <c r="LRK849" s="257"/>
      <c r="LRL849" s="257"/>
      <c r="LRM849" s="257"/>
      <c r="LRN849" s="257"/>
      <c r="LRO849" s="257"/>
      <c r="LRP849" s="257"/>
      <c r="LRQ849" s="257"/>
      <c r="LRR849" s="257"/>
      <c r="LRS849" s="257"/>
      <c r="LRT849" s="257"/>
      <c r="LRU849" s="257"/>
      <c r="LRV849" s="257"/>
      <c r="LRW849" s="257"/>
      <c r="LRX849" s="257"/>
      <c r="LRY849" s="257"/>
      <c r="LRZ849" s="257"/>
      <c r="LSA849" s="257"/>
      <c r="LSB849" s="257"/>
      <c r="LSC849" s="257"/>
      <c r="LSD849" s="257"/>
      <c r="LSE849" s="257"/>
      <c r="LSF849" s="257"/>
      <c r="LSG849" s="257"/>
      <c r="LSH849" s="257"/>
      <c r="LSI849" s="257"/>
      <c r="LSJ849" s="257"/>
      <c r="LSK849" s="257"/>
      <c r="LSL849" s="257"/>
      <c r="LSM849" s="257"/>
      <c r="LSN849" s="257"/>
      <c r="LSO849" s="257"/>
      <c r="LSP849" s="257"/>
      <c r="LSQ849" s="257"/>
      <c r="LSR849" s="257"/>
      <c r="LSS849" s="257"/>
      <c r="LST849" s="257"/>
      <c r="LSU849" s="257"/>
      <c r="LSV849" s="257"/>
      <c r="LSW849" s="257"/>
      <c r="LSX849" s="257"/>
      <c r="LSY849" s="257"/>
      <c r="LSZ849" s="257"/>
      <c r="LTA849" s="257"/>
      <c r="LTB849" s="257"/>
      <c r="LTC849" s="257"/>
      <c r="LTD849" s="257"/>
      <c r="LTE849" s="257"/>
      <c r="LTF849" s="257"/>
      <c r="LTG849" s="257"/>
      <c r="LTH849" s="257"/>
      <c r="LTI849" s="257"/>
      <c r="LTJ849" s="257"/>
      <c r="LTK849" s="257"/>
      <c r="LTL849" s="257"/>
      <c r="LTM849" s="257"/>
      <c r="LTN849" s="257"/>
      <c r="LTO849" s="257"/>
      <c r="LTP849" s="257"/>
      <c r="LTQ849" s="257"/>
      <c r="LTR849" s="257"/>
      <c r="LTS849" s="257"/>
      <c r="LTT849" s="257"/>
      <c r="LTU849" s="257"/>
      <c r="LTV849" s="257"/>
      <c r="LTW849" s="257"/>
      <c r="LTX849" s="257"/>
      <c r="LTY849" s="257"/>
      <c r="LTZ849" s="257"/>
      <c r="LUA849" s="257"/>
      <c r="LUB849" s="257"/>
      <c r="LUC849" s="257"/>
      <c r="LUD849" s="257"/>
      <c r="LUE849" s="257"/>
      <c r="LUF849" s="257"/>
      <c r="LUG849" s="257"/>
      <c r="LUH849" s="257"/>
      <c r="LUI849" s="257"/>
      <c r="LUJ849" s="257"/>
      <c r="LUK849" s="257"/>
      <c r="LUL849" s="257"/>
      <c r="LUM849" s="257"/>
      <c r="LUN849" s="257"/>
      <c r="LUO849" s="257"/>
      <c r="LUP849" s="257"/>
      <c r="LUQ849" s="257"/>
      <c r="LUR849" s="257"/>
      <c r="LUS849" s="257"/>
      <c r="LUT849" s="257"/>
      <c r="LUU849" s="257"/>
      <c r="LUV849" s="257"/>
      <c r="LUW849" s="257"/>
      <c r="LUX849" s="257"/>
      <c r="LUY849" s="257"/>
      <c r="LUZ849" s="257"/>
      <c r="LVA849" s="257"/>
      <c r="LVB849" s="257"/>
      <c r="LVC849" s="257"/>
      <c r="LVD849" s="257"/>
      <c r="LVE849" s="257"/>
      <c r="LVF849" s="257"/>
      <c r="LVG849" s="257"/>
      <c r="LVH849" s="257"/>
      <c r="LVI849" s="257"/>
      <c r="LVJ849" s="257"/>
      <c r="LVK849" s="257"/>
      <c r="LVL849" s="257"/>
      <c r="LVM849" s="257"/>
      <c r="LVN849" s="257"/>
      <c r="LVO849" s="257"/>
      <c r="LVP849" s="257"/>
      <c r="LVQ849" s="257"/>
      <c r="LVR849" s="257"/>
      <c r="LVS849" s="257"/>
      <c r="LVT849" s="257"/>
      <c r="LVU849" s="257"/>
      <c r="LVV849" s="257"/>
      <c r="LVW849" s="257"/>
      <c r="LVX849" s="257"/>
      <c r="LVY849" s="257"/>
      <c r="LVZ849" s="257"/>
      <c r="LWA849" s="257"/>
      <c r="LWB849" s="257"/>
      <c r="LWC849" s="257"/>
      <c r="LWD849" s="257"/>
      <c r="LWE849" s="257"/>
      <c r="LWF849" s="257"/>
      <c r="LWG849" s="257"/>
      <c r="LWH849" s="257"/>
      <c r="LWI849" s="257"/>
      <c r="LWJ849" s="257"/>
      <c r="LWK849" s="257"/>
      <c r="LWL849" s="257"/>
      <c r="LWM849" s="257"/>
      <c r="LWN849" s="257"/>
      <c r="LWO849" s="257"/>
      <c r="LWP849" s="257"/>
      <c r="LWQ849" s="257"/>
      <c r="LWR849" s="257"/>
      <c r="LWS849" s="257"/>
      <c r="LWT849" s="257"/>
      <c r="LWU849" s="257"/>
      <c r="LWV849" s="257"/>
      <c r="LWW849" s="257"/>
      <c r="LWX849" s="257"/>
      <c r="LWY849" s="257"/>
      <c r="LWZ849" s="257"/>
      <c r="LXA849" s="257"/>
      <c r="LXB849" s="257"/>
      <c r="LXC849" s="257"/>
      <c r="LXD849" s="257"/>
      <c r="LXE849" s="257"/>
      <c r="LXF849" s="257"/>
      <c r="LXG849" s="257"/>
      <c r="LXH849" s="257"/>
      <c r="LXI849" s="257"/>
      <c r="LXJ849" s="257"/>
      <c r="LXK849" s="257"/>
      <c r="LXL849" s="257"/>
      <c r="LXM849" s="257"/>
      <c r="LXN849" s="257"/>
      <c r="LXO849" s="257"/>
      <c r="LXP849" s="257"/>
      <c r="LXQ849" s="257"/>
      <c r="LXR849" s="257"/>
      <c r="LXS849" s="257"/>
      <c r="LXT849" s="257"/>
      <c r="LXU849" s="257"/>
      <c r="LXV849" s="257"/>
      <c r="LXW849" s="257"/>
      <c r="LXX849" s="257"/>
      <c r="LXY849" s="257"/>
      <c r="LXZ849" s="257"/>
      <c r="LYA849" s="257"/>
      <c r="LYB849" s="257"/>
      <c r="LYC849" s="257"/>
      <c r="LYD849" s="257"/>
      <c r="LYE849" s="257"/>
      <c r="LYF849" s="257"/>
      <c r="LYG849" s="257"/>
      <c r="LYH849" s="257"/>
      <c r="LYI849" s="257"/>
      <c r="LYJ849" s="257"/>
      <c r="LYK849" s="257"/>
      <c r="LYL849" s="257"/>
      <c r="LYM849" s="257"/>
      <c r="LYN849" s="257"/>
      <c r="LYO849" s="257"/>
      <c r="LYP849" s="257"/>
      <c r="LYQ849" s="257"/>
      <c r="LYR849" s="257"/>
      <c r="LYS849" s="257"/>
      <c r="LYT849" s="257"/>
      <c r="LYU849" s="257"/>
      <c r="LYV849" s="257"/>
      <c r="LYW849" s="257"/>
      <c r="LYX849" s="257"/>
      <c r="LYY849" s="257"/>
      <c r="LYZ849" s="257"/>
      <c r="LZA849" s="257"/>
      <c r="LZB849" s="257"/>
      <c r="LZC849" s="257"/>
      <c r="LZD849" s="257"/>
      <c r="LZE849" s="257"/>
      <c r="LZF849" s="257"/>
      <c r="LZG849" s="257"/>
      <c r="LZH849" s="257"/>
      <c r="LZI849" s="257"/>
      <c r="LZJ849" s="257"/>
      <c r="LZK849" s="257"/>
      <c r="LZL849" s="257"/>
      <c r="LZM849" s="257"/>
      <c r="LZN849" s="257"/>
      <c r="LZO849" s="257"/>
      <c r="LZP849" s="257"/>
      <c r="LZQ849" s="257"/>
      <c r="LZR849" s="257"/>
      <c r="LZS849" s="257"/>
      <c r="LZT849" s="257"/>
      <c r="LZU849" s="257"/>
      <c r="LZV849" s="257"/>
      <c r="LZW849" s="257"/>
      <c r="LZX849" s="257"/>
      <c r="LZY849" s="257"/>
      <c r="LZZ849" s="257"/>
      <c r="MAA849" s="257"/>
      <c r="MAB849" s="257"/>
      <c r="MAC849" s="257"/>
      <c r="MAD849" s="257"/>
      <c r="MAE849" s="257"/>
      <c r="MAF849" s="257"/>
      <c r="MAG849" s="257"/>
      <c r="MAH849" s="257"/>
      <c r="MAI849" s="257"/>
      <c r="MAJ849" s="257"/>
      <c r="MAK849" s="257"/>
      <c r="MAL849" s="257"/>
      <c r="MAM849" s="257"/>
      <c r="MAN849" s="257"/>
      <c r="MAO849" s="257"/>
      <c r="MAP849" s="257"/>
      <c r="MAQ849" s="257"/>
      <c r="MAR849" s="257"/>
      <c r="MAS849" s="257"/>
      <c r="MAT849" s="257"/>
      <c r="MAU849" s="257"/>
      <c r="MAV849" s="257"/>
      <c r="MAW849" s="257"/>
      <c r="MAX849" s="257"/>
      <c r="MAY849" s="257"/>
      <c r="MAZ849" s="257"/>
      <c r="MBA849" s="257"/>
      <c r="MBB849" s="257"/>
      <c r="MBC849" s="257"/>
      <c r="MBD849" s="257"/>
      <c r="MBE849" s="257"/>
      <c r="MBF849" s="257"/>
      <c r="MBG849" s="257"/>
      <c r="MBH849" s="257"/>
      <c r="MBI849" s="257"/>
      <c r="MBJ849" s="257"/>
      <c r="MBK849" s="257"/>
      <c r="MBL849" s="257"/>
      <c r="MBM849" s="257"/>
      <c r="MBN849" s="257"/>
      <c r="MBO849" s="257"/>
      <c r="MBP849" s="257"/>
      <c r="MBQ849" s="257"/>
      <c r="MBR849" s="257"/>
      <c r="MBS849" s="257"/>
      <c r="MBT849" s="257"/>
      <c r="MBU849" s="257"/>
      <c r="MBV849" s="257"/>
      <c r="MBW849" s="257"/>
      <c r="MBX849" s="257"/>
      <c r="MBY849" s="257"/>
      <c r="MBZ849" s="257"/>
      <c r="MCA849" s="257"/>
      <c r="MCB849" s="257"/>
      <c r="MCC849" s="257"/>
      <c r="MCD849" s="257"/>
      <c r="MCE849" s="257"/>
      <c r="MCF849" s="257"/>
      <c r="MCG849" s="257"/>
      <c r="MCH849" s="257"/>
      <c r="MCI849" s="257"/>
      <c r="MCJ849" s="257"/>
      <c r="MCK849" s="257"/>
      <c r="MCL849" s="257"/>
      <c r="MCM849" s="257"/>
      <c r="MCN849" s="257"/>
      <c r="MCO849" s="257"/>
      <c r="MCP849" s="257"/>
      <c r="MCQ849" s="257"/>
      <c r="MCR849" s="257"/>
      <c r="MCS849" s="257"/>
      <c r="MCT849" s="257"/>
      <c r="MCU849" s="257"/>
      <c r="MCV849" s="257"/>
      <c r="MCW849" s="257"/>
      <c r="MCX849" s="257"/>
      <c r="MCY849" s="257"/>
      <c r="MCZ849" s="257"/>
      <c r="MDA849" s="257"/>
      <c r="MDB849" s="257"/>
      <c r="MDC849" s="257"/>
      <c r="MDD849" s="257"/>
      <c r="MDE849" s="257"/>
      <c r="MDF849" s="257"/>
      <c r="MDG849" s="257"/>
      <c r="MDH849" s="257"/>
      <c r="MDI849" s="257"/>
      <c r="MDJ849" s="257"/>
      <c r="MDK849" s="257"/>
      <c r="MDL849" s="257"/>
      <c r="MDM849" s="257"/>
      <c r="MDN849" s="257"/>
      <c r="MDO849" s="257"/>
      <c r="MDP849" s="257"/>
      <c r="MDQ849" s="257"/>
      <c r="MDR849" s="257"/>
      <c r="MDS849" s="257"/>
      <c r="MDT849" s="257"/>
      <c r="MDU849" s="257"/>
      <c r="MDV849" s="257"/>
      <c r="MDW849" s="257"/>
      <c r="MDX849" s="257"/>
      <c r="MDY849" s="257"/>
      <c r="MDZ849" s="257"/>
      <c r="MEA849" s="257"/>
      <c r="MEB849" s="257"/>
      <c r="MEC849" s="257"/>
      <c r="MED849" s="257"/>
      <c r="MEE849" s="257"/>
      <c r="MEF849" s="257"/>
      <c r="MEG849" s="257"/>
      <c r="MEH849" s="257"/>
      <c r="MEI849" s="257"/>
      <c r="MEJ849" s="257"/>
      <c r="MEK849" s="257"/>
      <c r="MEL849" s="257"/>
      <c r="MEM849" s="257"/>
      <c r="MEN849" s="257"/>
      <c r="MEO849" s="257"/>
      <c r="MEP849" s="257"/>
      <c r="MEQ849" s="257"/>
      <c r="MER849" s="257"/>
      <c r="MES849" s="257"/>
      <c r="MET849" s="257"/>
      <c r="MEU849" s="257"/>
      <c r="MEV849" s="257"/>
      <c r="MEW849" s="257"/>
      <c r="MEX849" s="257"/>
      <c r="MEY849" s="257"/>
      <c r="MEZ849" s="257"/>
      <c r="MFA849" s="257"/>
      <c r="MFB849" s="257"/>
      <c r="MFC849" s="257"/>
      <c r="MFD849" s="257"/>
      <c r="MFE849" s="257"/>
      <c r="MFF849" s="257"/>
      <c r="MFG849" s="257"/>
      <c r="MFH849" s="257"/>
      <c r="MFI849" s="257"/>
      <c r="MFJ849" s="257"/>
      <c r="MFK849" s="257"/>
      <c r="MFL849" s="257"/>
      <c r="MFM849" s="257"/>
      <c r="MFN849" s="257"/>
      <c r="MFO849" s="257"/>
      <c r="MFP849" s="257"/>
      <c r="MFQ849" s="257"/>
      <c r="MFR849" s="257"/>
      <c r="MFS849" s="257"/>
      <c r="MFT849" s="257"/>
      <c r="MFU849" s="257"/>
      <c r="MFV849" s="257"/>
      <c r="MFW849" s="257"/>
      <c r="MFX849" s="257"/>
      <c r="MFY849" s="257"/>
      <c r="MFZ849" s="257"/>
      <c r="MGA849" s="257"/>
      <c r="MGB849" s="257"/>
      <c r="MGC849" s="257"/>
      <c r="MGD849" s="257"/>
      <c r="MGE849" s="257"/>
      <c r="MGF849" s="257"/>
      <c r="MGG849" s="257"/>
      <c r="MGH849" s="257"/>
      <c r="MGI849" s="257"/>
      <c r="MGJ849" s="257"/>
      <c r="MGK849" s="257"/>
      <c r="MGL849" s="257"/>
      <c r="MGM849" s="257"/>
      <c r="MGN849" s="257"/>
      <c r="MGO849" s="257"/>
      <c r="MGP849" s="257"/>
      <c r="MGQ849" s="257"/>
      <c r="MGR849" s="257"/>
      <c r="MGS849" s="257"/>
      <c r="MGT849" s="257"/>
      <c r="MGU849" s="257"/>
      <c r="MGV849" s="257"/>
      <c r="MGW849" s="257"/>
      <c r="MGX849" s="257"/>
      <c r="MGY849" s="257"/>
      <c r="MGZ849" s="257"/>
      <c r="MHA849" s="257"/>
      <c r="MHB849" s="257"/>
      <c r="MHC849" s="257"/>
      <c r="MHD849" s="257"/>
      <c r="MHE849" s="257"/>
      <c r="MHF849" s="257"/>
      <c r="MHG849" s="257"/>
      <c r="MHH849" s="257"/>
      <c r="MHI849" s="257"/>
      <c r="MHJ849" s="257"/>
      <c r="MHK849" s="257"/>
      <c r="MHL849" s="257"/>
      <c r="MHM849" s="257"/>
      <c r="MHN849" s="257"/>
      <c r="MHO849" s="257"/>
      <c r="MHP849" s="257"/>
      <c r="MHQ849" s="257"/>
      <c r="MHR849" s="257"/>
      <c r="MHS849" s="257"/>
      <c r="MHT849" s="257"/>
      <c r="MHU849" s="257"/>
      <c r="MHV849" s="257"/>
      <c r="MHW849" s="257"/>
      <c r="MHX849" s="257"/>
      <c r="MHY849" s="257"/>
      <c r="MHZ849" s="257"/>
      <c r="MIA849" s="257"/>
      <c r="MIB849" s="257"/>
      <c r="MIC849" s="257"/>
      <c r="MID849" s="257"/>
      <c r="MIE849" s="257"/>
      <c r="MIF849" s="257"/>
      <c r="MIG849" s="257"/>
      <c r="MIH849" s="257"/>
      <c r="MII849" s="257"/>
      <c r="MIJ849" s="257"/>
      <c r="MIK849" s="257"/>
      <c r="MIL849" s="257"/>
      <c r="MIM849" s="257"/>
      <c r="MIN849" s="257"/>
      <c r="MIO849" s="257"/>
      <c r="MIP849" s="257"/>
      <c r="MIQ849" s="257"/>
      <c r="MIR849" s="257"/>
      <c r="MIS849" s="257"/>
      <c r="MIT849" s="257"/>
      <c r="MIU849" s="257"/>
      <c r="MIV849" s="257"/>
      <c r="MIW849" s="257"/>
      <c r="MIX849" s="257"/>
      <c r="MIY849" s="257"/>
      <c r="MIZ849" s="257"/>
      <c r="MJA849" s="257"/>
      <c r="MJB849" s="257"/>
      <c r="MJC849" s="257"/>
      <c r="MJD849" s="257"/>
      <c r="MJE849" s="257"/>
      <c r="MJF849" s="257"/>
      <c r="MJG849" s="257"/>
      <c r="MJH849" s="257"/>
      <c r="MJI849" s="257"/>
      <c r="MJJ849" s="257"/>
      <c r="MJK849" s="257"/>
      <c r="MJL849" s="257"/>
      <c r="MJM849" s="257"/>
      <c r="MJN849" s="257"/>
      <c r="MJO849" s="257"/>
      <c r="MJP849" s="257"/>
      <c r="MJQ849" s="257"/>
      <c r="MJR849" s="257"/>
      <c r="MJS849" s="257"/>
      <c r="MJT849" s="257"/>
      <c r="MJU849" s="257"/>
      <c r="MJV849" s="257"/>
      <c r="MJW849" s="257"/>
      <c r="MJX849" s="257"/>
      <c r="MJY849" s="257"/>
      <c r="MJZ849" s="257"/>
      <c r="MKA849" s="257"/>
      <c r="MKB849" s="257"/>
      <c r="MKC849" s="257"/>
      <c r="MKD849" s="257"/>
      <c r="MKE849" s="257"/>
      <c r="MKF849" s="257"/>
      <c r="MKG849" s="257"/>
      <c r="MKH849" s="257"/>
      <c r="MKI849" s="257"/>
      <c r="MKJ849" s="257"/>
      <c r="MKK849" s="257"/>
      <c r="MKL849" s="257"/>
      <c r="MKM849" s="257"/>
      <c r="MKN849" s="257"/>
      <c r="MKO849" s="257"/>
      <c r="MKP849" s="257"/>
      <c r="MKQ849" s="257"/>
      <c r="MKR849" s="257"/>
      <c r="MKS849" s="257"/>
      <c r="MKT849" s="257"/>
      <c r="MKU849" s="257"/>
      <c r="MKV849" s="257"/>
      <c r="MKW849" s="257"/>
      <c r="MKX849" s="257"/>
      <c r="MKY849" s="257"/>
      <c r="MKZ849" s="257"/>
      <c r="MLA849" s="257"/>
      <c r="MLB849" s="257"/>
      <c r="MLC849" s="257"/>
      <c r="MLD849" s="257"/>
      <c r="MLE849" s="257"/>
      <c r="MLF849" s="257"/>
      <c r="MLG849" s="257"/>
      <c r="MLH849" s="257"/>
      <c r="MLI849" s="257"/>
      <c r="MLJ849" s="257"/>
      <c r="MLK849" s="257"/>
      <c r="MLL849" s="257"/>
      <c r="MLM849" s="257"/>
      <c r="MLN849" s="257"/>
      <c r="MLO849" s="257"/>
      <c r="MLP849" s="257"/>
      <c r="MLQ849" s="257"/>
      <c r="MLR849" s="257"/>
      <c r="MLS849" s="257"/>
      <c r="MLT849" s="257"/>
      <c r="MLU849" s="257"/>
      <c r="MLV849" s="257"/>
      <c r="MLW849" s="257"/>
      <c r="MLX849" s="257"/>
      <c r="MLY849" s="257"/>
      <c r="MLZ849" s="257"/>
      <c r="MMA849" s="257"/>
      <c r="MMB849" s="257"/>
      <c r="MMC849" s="257"/>
      <c r="MMD849" s="257"/>
      <c r="MME849" s="257"/>
      <c r="MMF849" s="257"/>
      <c r="MMG849" s="257"/>
      <c r="MMH849" s="257"/>
      <c r="MMI849" s="257"/>
      <c r="MMJ849" s="257"/>
      <c r="MMK849" s="257"/>
      <c r="MML849" s="257"/>
      <c r="MMM849" s="257"/>
      <c r="MMN849" s="257"/>
      <c r="MMO849" s="257"/>
      <c r="MMP849" s="257"/>
      <c r="MMQ849" s="257"/>
      <c r="MMR849" s="257"/>
      <c r="MMS849" s="257"/>
      <c r="MMT849" s="257"/>
      <c r="MMU849" s="257"/>
      <c r="MMV849" s="257"/>
      <c r="MMW849" s="257"/>
      <c r="MMX849" s="257"/>
      <c r="MMY849" s="257"/>
      <c r="MMZ849" s="257"/>
      <c r="MNA849" s="257"/>
      <c r="MNB849" s="257"/>
      <c r="MNC849" s="257"/>
      <c r="MND849" s="257"/>
      <c r="MNE849" s="257"/>
      <c r="MNF849" s="257"/>
      <c r="MNG849" s="257"/>
      <c r="MNH849" s="257"/>
      <c r="MNI849" s="257"/>
      <c r="MNJ849" s="257"/>
      <c r="MNK849" s="257"/>
      <c r="MNL849" s="257"/>
      <c r="MNM849" s="257"/>
      <c r="MNN849" s="257"/>
      <c r="MNO849" s="257"/>
      <c r="MNP849" s="257"/>
      <c r="MNQ849" s="257"/>
      <c r="MNR849" s="257"/>
      <c r="MNS849" s="257"/>
      <c r="MNT849" s="257"/>
      <c r="MNU849" s="257"/>
      <c r="MNV849" s="257"/>
      <c r="MNW849" s="257"/>
      <c r="MNX849" s="257"/>
      <c r="MNY849" s="257"/>
      <c r="MNZ849" s="257"/>
      <c r="MOA849" s="257"/>
      <c r="MOB849" s="257"/>
      <c r="MOC849" s="257"/>
      <c r="MOD849" s="257"/>
      <c r="MOE849" s="257"/>
      <c r="MOF849" s="257"/>
      <c r="MOG849" s="257"/>
      <c r="MOH849" s="257"/>
      <c r="MOI849" s="257"/>
      <c r="MOJ849" s="257"/>
      <c r="MOK849" s="257"/>
      <c r="MOL849" s="257"/>
      <c r="MOM849" s="257"/>
      <c r="MON849" s="257"/>
      <c r="MOO849" s="257"/>
      <c r="MOP849" s="257"/>
      <c r="MOQ849" s="257"/>
      <c r="MOR849" s="257"/>
      <c r="MOS849" s="257"/>
      <c r="MOT849" s="257"/>
      <c r="MOU849" s="257"/>
      <c r="MOV849" s="257"/>
      <c r="MOW849" s="257"/>
      <c r="MOX849" s="257"/>
      <c r="MOY849" s="257"/>
      <c r="MOZ849" s="257"/>
      <c r="MPA849" s="257"/>
      <c r="MPB849" s="257"/>
      <c r="MPC849" s="257"/>
      <c r="MPD849" s="257"/>
      <c r="MPE849" s="257"/>
      <c r="MPF849" s="257"/>
      <c r="MPG849" s="257"/>
      <c r="MPH849" s="257"/>
      <c r="MPI849" s="257"/>
      <c r="MPJ849" s="257"/>
      <c r="MPK849" s="257"/>
      <c r="MPL849" s="257"/>
      <c r="MPM849" s="257"/>
      <c r="MPN849" s="257"/>
      <c r="MPO849" s="257"/>
      <c r="MPP849" s="257"/>
      <c r="MPQ849" s="257"/>
      <c r="MPR849" s="257"/>
      <c r="MPS849" s="257"/>
      <c r="MPT849" s="257"/>
      <c r="MPU849" s="257"/>
      <c r="MPV849" s="257"/>
      <c r="MPW849" s="257"/>
      <c r="MPX849" s="257"/>
      <c r="MPY849" s="257"/>
      <c r="MPZ849" s="257"/>
      <c r="MQA849" s="257"/>
      <c r="MQB849" s="257"/>
      <c r="MQC849" s="257"/>
      <c r="MQD849" s="257"/>
      <c r="MQE849" s="257"/>
      <c r="MQF849" s="257"/>
      <c r="MQG849" s="257"/>
      <c r="MQH849" s="257"/>
      <c r="MQI849" s="257"/>
      <c r="MQJ849" s="257"/>
      <c r="MQK849" s="257"/>
      <c r="MQL849" s="257"/>
      <c r="MQM849" s="257"/>
      <c r="MQN849" s="257"/>
      <c r="MQO849" s="257"/>
      <c r="MQP849" s="257"/>
      <c r="MQQ849" s="257"/>
      <c r="MQR849" s="257"/>
      <c r="MQS849" s="257"/>
      <c r="MQT849" s="257"/>
      <c r="MQU849" s="257"/>
      <c r="MQV849" s="257"/>
      <c r="MQW849" s="257"/>
      <c r="MQX849" s="257"/>
      <c r="MQY849" s="257"/>
      <c r="MQZ849" s="257"/>
      <c r="MRA849" s="257"/>
      <c r="MRB849" s="257"/>
      <c r="MRC849" s="257"/>
      <c r="MRD849" s="257"/>
      <c r="MRE849" s="257"/>
      <c r="MRF849" s="257"/>
      <c r="MRG849" s="257"/>
      <c r="MRH849" s="257"/>
      <c r="MRI849" s="257"/>
      <c r="MRJ849" s="257"/>
      <c r="MRK849" s="257"/>
      <c r="MRL849" s="257"/>
      <c r="MRM849" s="257"/>
      <c r="MRN849" s="257"/>
      <c r="MRO849" s="257"/>
      <c r="MRP849" s="257"/>
      <c r="MRQ849" s="257"/>
      <c r="MRR849" s="257"/>
      <c r="MRS849" s="257"/>
      <c r="MRT849" s="257"/>
      <c r="MRU849" s="257"/>
      <c r="MRV849" s="257"/>
      <c r="MRW849" s="257"/>
      <c r="MRX849" s="257"/>
      <c r="MRY849" s="257"/>
      <c r="MRZ849" s="257"/>
      <c r="MSA849" s="257"/>
      <c r="MSB849" s="257"/>
      <c r="MSC849" s="257"/>
      <c r="MSD849" s="257"/>
      <c r="MSE849" s="257"/>
      <c r="MSF849" s="257"/>
      <c r="MSG849" s="257"/>
      <c r="MSH849" s="257"/>
      <c r="MSI849" s="257"/>
      <c r="MSJ849" s="257"/>
      <c r="MSK849" s="257"/>
      <c r="MSL849" s="257"/>
      <c r="MSM849" s="257"/>
      <c r="MSN849" s="257"/>
      <c r="MSO849" s="257"/>
      <c r="MSP849" s="257"/>
      <c r="MSQ849" s="257"/>
      <c r="MSR849" s="257"/>
      <c r="MSS849" s="257"/>
      <c r="MST849" s="257"/>
      <c r="MSU849" s="257"/>
      <c r="MSV849" s="257"/>
      <c r="MSW849" s="257"/>
      <c r="MSX849" s="257"/>
      <c r="MSY849" s="257"/>
      <c r="MSZ849" s="257"/>
      <c r="MTA849" s="257"/>
      <c r="MTB849" s="257"/>
      <c r="MTC849" s="257"/>
      <c r="MTD849" s="257"/>
      <c r="MTE849" s="257"/>
      <c r="MTF849" s="257"/>
      <c r="MTG849" s="257"/>
      <c r="MTH849" s="257"/>
      <c r="MTI849" s="257"/>
      <c r="MTJ849" s="257"/>
      <c r="MTK849" s="257"/>
      <c r="MTL849" s="257"/>
      <c r="MTM849" s="257"/>
      <c r="MTN849" s="257"/>
      <c r="MTO849" s="257"/>
      <c r="MTP849" s="257"/>
      <c r="MTQ849" s="257"/>
      <c r="MTR849" s="257"/>
      <c r="MTS849" s="257"/>
      <c r="MTT849" s="257"/>
      <c r="MTU849" s="257"/>
      <c r="MTV849" s="257"/>
      <c r="MTW849" s="257"/>
      <c r="MTX849" s="257"/>
      <c r="MTY849" s="257"/>
      <c r="MTZ849" s="257"/>
      <c r="MUA849" s="257"/>
      <c r="MUB849" s="257"/>
      <c r="MUC849" s="257"/>
      <c r="MUD849" s="257"/>
      <c r="MUE849" s="257"/>
      <c r="MUF849" s="257"/>
      <c r="MUG849" s="257"/>
      <c r="MUH849" s="257"/>
      <c r="MUI849" s="257"/>
      <c r="MUJ849" s="257"/>
      <c r="MUK849" s="257"/>
      <c r="MUL849" s="257"/>
      <c r="MUM849" s="257"/>
      <c r="MUN849" s="257"/>
      <c r="MUO849" s="257"/>
      <c r="MUP849" s="257"/>
      <c r="MUQ849" s="257"/>
      <c r="MUR849" s="257"/>
      <c r="MUS849" s="257"/>
      <c r="MUT849" s="257"/>
      <c r="MUU849" s="257"/>
      <c r="MUV849" s="257"/>
      <c r="MUW849" s="257"/>
      <c r="MUX849" s="257"/>
      <c r="MUY849" s="257"/>
      <c r="MUZ849" s="257"/>
      <c r="MVA849" s="257"/>
      <c r="MVB849" s="257"/>
      <c r="MVC849" s="257"/>
      <c r="MVD849" s="257"/>
      <c r="MVE849" s="257"/>
      <c r="MVF849" s="257"/>
      <c r="MVG849" s="257"/>
      <c r="MVH849" s="257"/>
      <c r="MVI849" s="257"/>
      <c r="MVJ849" s="257"/>
      <c r="MVK849" s="257"/>
      <c r="MVL849" s="257"/>
      <c r="MVM849" s="257"/>
      <c r="MVN849" s="257"/>
      <c r="MVO849" s="257"/>
      <c r="MVP849" s="257"/>
      <c r="MVQ849" s="257"/>
      <c r="MVR849" s="257"/>
      <c r="MVS849" s="257"/>
      <c r="MVT849" s="257"/>
      <c r="MVU849" s="257"/>
      <c r="MVV849" s="257"/>
      <c r="MVW849" s="257"/>
      <c r="MVX849" s="257"/>
      <c r="MVY849" s="257"/>
      <c r="MVZ849" s="257"/>
      <c r="MWA849" s="257"/>
      <c r="MWB849" s="257"/>
      <c r="MWC849" s="257"/>
      <c r="MWD849" s="257"/>
      <c r="MWE849" s="257"/>
      <c r="MWF849" s="257"/>
      <c r="MWG849" s="257"/>
      <c r="MWH849" s="257"/>
      <c r="MWI849" s="257"/>
      <c r="MWJ849" s="257"/>
      <c r="MWK849" s="257"/>
      <c r="MWL849" s="257"/>
      <c r="MWM849" s="257"/>
      <c r="MWN849" s="257"/>
      <c r="MWO849" s="257"/>
      <c r="MWP849" s="257"/>
      <c r="MWQ849" s="257"/>
      <c r="MWR849" s="257"/>
      <c r="MWS849" s="257"/>
      <c r="MWT849" s="257"/>
      <c r="MWU849" s="257"/>
      <c r="MWV849" s="257"/>
      <c r="MWW849" s="257"/>
      <c r="MWX849" s="257"/>
      <c r="MWY849" s="257"/>
      <c r="MWZ849" s="257"/>
      <c r="MXA849" s="257"/>
      <c r="MXB849" s="257"/>
      <c r="MXC849" s="257"/>
      <c r="MXD849" s="257"/>
      <c r="MXE849" s="257"/>
      <c r="MXF849" s="257"/>
      <c r="MXG849" s="257"/>
      <c r="MXH849" s="257"/>
      <c r="MXI849" s="257"/>
      <c r="MXJ849" s="257"/>
      <c r="MXK849" s="257"/>
      <c r="MXL849" s="257"/>
      <c r="MXM849" s="257"/>
      <c r="MXN849" s="257"/>
      <c r="MXO849" s="257"/>
      <c r="MXP849" s="257"/>
      <c r="MXQ849" s="257"/>
      <c r="MXR849" s="257"/>
      <c r="MXS849" s="257"/>
      <c r="MXT849" s="257"/>
      <c r="MXU849" s="257"/>
      <c r="MXV849" s="257"/>
      <c r="MXW849" s="257"/>
      <c r="MXX849" s="257"/>
      <c r="MXY849" s="257"/>
      <c r="MXZ849" s="257"/>
      <c r="MYA849" s="257"/>
      <c r="MYB849" s="257"/>
      <c r="MYC849" s="257"/>
      <c r="MYD849" s="257"/>
      <c r="MYE849" s="257"/>
      <c r="MYF849" s="257"/>
      <c r="MYG849" s="257"/>
      <c r="MYH849" s="257"/>
      <c r="MYI849" s="257"/>
      <c r="MYJ849" s="257"/>
      <c r="MYK849" s="257"/>
      <c r="MYL849" s="257"/>
      <c r="MYM849" s="257"/>
      <c r="MYN849" s="257"/>
      <c r="MYO849" s="257"/>
      <c r="MYP849" s="257"/>
      <c r="MYQ849" s="257"/>
      <c r="MYR849" s="257"/>
      <c r="MYS849" s="257"/>
      <c r="MYT849" s="257"/>
      <c r="MYU849" s="257"/>
      <c r="MYV849" s="257"/>
      <c r="MYW849" s="257"/>
      <c r="MYX849" s="257"/>
      <c r="MYY849" s="257"/>
      <c r="MYZ849" s="257"/>
      <c r="MZA849" s="257"/>
      <c r="MZB849" s="257"/>
      <c r="MZC849" s="257"/>
      <c r="MZD849" s="257"/>
      <c r="MZE849" s="257"/>
      <c r="MZF849" s="257"/>
      <c r="MZG849" s="257"/>
      <c r="MZH849" s="257"/>
      <c r="MZI849" s="257"/>
      <c r="MZJ849" s="257"/>
      <c r="MZK849" s="257"/>
      <c r="MZL849" s="257"/>
      <c r="MZM849" s="257"/>
      <c r="MZN849" s="257"/>
      <c r="MZO849" s="257"/>
      <c r="MZP849" s="257"/>
      <c r="MZQ849" s="257"/>
      <c r="MZR849" s="257"/>
      <c r="MZS849" s="257"/>
      <c r="MZT849" s="257"/>
      <c r="MZU849" s="257"/>
      <c r="MZV849" s="257"/>
      <c r="MZW849" s="257"/>
      <c r="MZX849" s="257"/>
      <c r="MZY849" s="257"/>
      <c r="MZZ849" s="257"/>
      <c r="NAA849" s="257"/>
      <c r="NAB849" s="257"/>
      <c r="NAC849" s="257"/>
      <c r="NAD849" s="257"/>
      <c r="NAE849" s="257"/>
      <c r="NAF849" s="257"/>
      <c r="NAG849" s="257"/>
      <c r="NAH849" s="257"/>
      <c r="NAI849" s="257"/>
      <c r="NAJ849" s="257"/>
      <c r="NAK849" s="257"/>
      <c r="NAL849" s="257"/>
      <c r="NAM849" s="257"/>
      <c r="NAN849" s="257"/>
      <c r="NAO849" s="257"/>
      <c r="NAP849" s="257"/>
      <c r="NAQ849" s="257"/>
      <c r="NAR849" s="257"/>
      <c r="NAS849" s="257"/>
      <c r="NAT849" s="257"/>
      <c r="NAU849" s="257"/>
      <c r="NAV849" s="257"/>
      <c r="NAW849" s="257"/>
      <c r="NAX849" s="257"/>
      <c r="NAY849" s="257"/>
      <c r="NAZ849" s="257"/>
      <c r="NBA849" s="257"/>
      <c r="NBB849" s="257"/>
      <c r="NBC849" s="257"/>
      <c r="NBD849" s="257"/>
      <c r="NBE849" s="257"/>
      <c r="NBF849" s="257"/>
      <c r="NBG849" s="257"/>
      <c r="NBH849" s="257"/>
      <c r="NBI849" s="257"/>
      <c r="NBJ849" s="257"/>
      <c r="NBK849" s="257"/>
      <c r="NBL849" s="257"/>
      <c r="NBM849" s="257"/>
      <c r="NBN849" s="257"/>
      <c r="NBO849" s="257"/>
      <c r="NBP849" s="257"/>
      <c r="NBQ849" s="257"/>
      <c r="NBR849" s="257"/>
      <c r="NBS849" s="257"/>
      <c r="NBT849" s="257"/>
      <c r="NBU849" s="257"/>
      <c r="NBV849" s="257"/>
      <c r="NBW849" s="257"/>
      <c r="NBX849" s="257"/>
      <c r="NBY849" s="257"/>
      <c r="NBZ849" s="257"/>
      <c r="NCA849" s="257"/>
      <c r="NCB849" s="257"/>
      <c r="NCC849" s="257"/>
      <c r="NCD849" s="257"/>
      <c r="NCE849" s="257"/>
      <c r="NCF849" s="257"/>
      <c r="NCG849" s="257"/>
      <c r="NCH849" s="257"/>
      <c r="NCI849" s="257"/>
      <c r="NCJ849" s="257"/>
      <c r="NCK849" s="257"/>
      <c r="NCL849" s="257"/>
      <c r="NCM849" s="257"/>
      <c r="NCN849" s="257"/>
      <c r="NCO849" s="257"/>
      <c r="NCP849" s="257"/>
      <c r="NCQ849" s="257"/>
      <c r="NCR849" s="257"/>
      <c r="NCS849" s="257"/>
      <c r="NCT849" s="257"/>
      <c r="NCU849" s="257"/>
      <c r="NCV849" s="257"/>
      <c r="NCW849" s="257"/>
      <c r="NCX849" s="257"/>
      <c r="NCY849" s="257"/>
      <c r="NCZ849" s="257"/>
      <c r="NDA849" s="257"/>
      <c r="NDB849" s="257"/>
      <c r="NDC849" s="257"/>
      <c r="NDD849" s="257"/>
      <c r="NDE849" s="257"/>
      <c r="NDF849" s="257"/>
      <c r="NDG849" s="257"/>
      <c r="NDH849" s="257"/>
      <c r="NDI849" s="257"/>
      <c r="NDJ849" s="257"/>
      <c r="NDK849" s="257"/>
      <c r="NDL849" s="257"/>
      <c r="NDM849" s="257"/>
      <c r="NDN849" s="257"/>
      <c r="NDO849" s="257"/>
      <c r="NDP849" s="257"/>
      <c r="NDQ849" s="257"/>
      <c r="NDR849" s="257"/>
      <c r="NDS849" s="257"/>
      <c r="NDT849" s="257"/>
      <c r="NDU849" s="257"/>
      <c r="NDV849" s="257"/>
      <c r="NDW849" s="257"/>
      <c r="NDX849" s="257"/>
      <c r="NDY849" s="257"/>
      <c r="NDZ849" s="257"/>
      <c r="NEA849" s="257"/>
      <c r="NEB849" s="257"/>
      <c r="NEC849" s="257"/>
      <c r="NED849" s="257"/>
      <c r="NEE849" s="257"/>
      <c r="NEF849" s="257"/>
      <c r="NEG849" s="257"/>
      <c r="NEH849" s="257"/>
      <c r="NEI849" s="257"/>
      <c r="NEJ849" s="257"/>
      <c r="NEK849" s="257"/>
      <c r="NEL849" s="257"/>
      <c r="NEM849" s="257"/>
      <c r="NEN849" s="257"/>
      <c r="NEO849" s="257"/>
      <c r="NEP849" s="257"/>
      <c r="NEQ849" s="257"/>
      <c r="NER849" s="257"/>
      <c r="NES849" s="257"/>
      <c r="NET849" s="257"/>
      <c r="NEU849" s="257"/>
      <c r="NEV849" s="257"/>
      <c r="NEW849" s="257"/>
      <c r="NEX849" s="257"/>
      <c r="NEY849" s="257"/>
      <c r="NEZ849" s="257"/>
      <c r="NFA849" s="257"/>
      <c r="NFB849" s="257"/>
      <c r="NFC849" s="257"/>
      <c r="NFD849" s="257"/>
      <c r="NFE849" s="257"/>
      <c r="NFF849" s="257"/>
      <c r="NFG849" s="257"/>
      <c r="NFH849" s="257"/>
      <c r="NFI849" s="257"/>
      <c r="NFJ849" s="257"/>
      <c r="NFK849" s="257"/>
      <c r="NFL849" s="257"/>
      <c r="NFM849" s="257"/>
      <c r="NFN849" s="257"/>
      <c r="NFO849" s="257"/>
      <c r="NFP849" s="257"/>
      <c r="NFQ849" s="257"/>
      <c r="NFR849" s="257"/>
      <c r="NFS849" s="257"/>
      <c r="NFT849" s="257"/>
      <c r="NFU849" s="257"/>
      <c r="NFV849" s="257"/>
      <c r="NFW849" s="257"/>
      <c r="NFX849" s="257"/>
      <c r="NFY849" s="257"/>
      <c r="NFZ849" s="257"/>
      <c r="NGA849" s="257"/>
      <c r="NGB849" s="257"/>
      <c r="NGC849" s="257"/>
      <c r="NGD849" s="257"/>
      <c r="NGE849" s="257"/>
      <c r="NGF849" s="257"/>
      <c r="NGG849" s="257"/>
      <c r="NGH849" s="257"/>
      <c r="NGI849" s="257"/>
      <c r="NGJ849" s="257"/>
      <c r="NGK849" s="257"/>
      <c r="NGL849" s="257"/>
      <c r="NGM849" s="257"/>
      <c r="NGN849" s="257"/>
      <c r="NGO849" s="257"/>
      <c r="NGP849" s="257"/>
      <c r="NGQ849" s="257"/>
      <c r="NGR849" s="257"/>
      <c r="NGS849" s="257"/>
      <c r="NGT849" s="257"/>
      <c r="NGU849" s="257"/>
      <c r="NGV849" s="257"/>
      <c r="NGW849" s="257"/>
      <c r="NGX849" s="257"/>
      <c r="NGY849" s="257"/>
      <c r="NGZ849" s="257"/>
      <c r="NHA849" s="257"/>
      <c r="NHB849" s="257"/>
      <c r="NHC849" s="257"/>
      <c r="NHD849" s="257"/>
      <c r="NHE849" s="257"/>
      <c r="NHF849" s="257"/>
      <c r="NHG849" s="257"/>
      <c r="NHH849" s="257"/>
      <c r="NHI849" s="257"/>
      <c r="NHJ849" s="257"/>
      <c r="NHK849" s="257"/>
      <c r="NHL849" s="257"/>
      <c r="NHM849" s="257"/>
      <c r="NHN849" s="257"/>
      <c r="NHO849" s="257"/>
      <c r="NHP849" s="257"/>
      <c r="NHQ849" s="257"/>
      <c r="NHR849" s="257"/>
      <c r="NHS849" s="257"/>
      <c r="NHT849" s="257"/>
      <c r="NHU849" s="257"/>
      <c r="NHV849" s="257"/>
      <c r="NHW849" s="257"/>
      <c r="NHX849" s="257"/>
      <c r="NHY849" s="257"/>
      <c r="NHZ849" s="257"/>
      <c r="NIA849" s="257"/>
      <c r="NIB849" s="257"/>
      <c r="NIC849" s="257"/>
      <c r="NID849" s="257"/>
      <c r="NIE849" s="257"/>
      <c r="NIF849" s="257"/>
      <c r="NIG849" s="257"/>
      <c r="NIH849" s="257"/>
      <c r="NII849" s="257"/>
      <c r="NIJ849" s="257"/>
      <c r="NIK849" s="257"/>
      <c r="NIL849" s="257"/>
      <c r="NIM849" s="257"/>
      <c r="NIN849" s="257"/>
      <c r="NIO849" s="257"/>
      <c r="NIP849" s="257"/>
      <c r="NIQ849" s="257"/>
      <c r="NIR849" s="257"/>
      <c r="NIS849" s="257"/>
      <c r="NIT849" s="257"/>
      <c r="NIU849" s="257"/>
      <c r="NIV849" s="257"/>
      <c r="NIW849" s="257"/>
      <c r="NIX849" s="257"/>
      <c r="NIY849" s="257"/>
      <c r="NIZ849" s="257"/>
      <c r="NJA849" s="257"/>
      <c r="NJB849" s="257"/>
      <c r="NJC849" s="257"/>
      <c r="NJD849" s="257"/>
      <c r="NJE849" s="257"/>
      <c r="NJF849" s="257"/>
      <c r="NJG849" s="257"/>
      <c r="NJH849" s="257"/>
      <c r="NJI849" s="257"/>
      <c r="NJJ849" s="257"/>
      <c r="NJK849" s="257"/>
      <c r="NJL849" s="257"/>
      <c r="NJM849" s="257"/>
      <c r="NJN849" s="257"/>
      <c r="NJO849" s="257"/>
      <c r="NJP849" s="257"/>
      <c r="NJQ849" s="257"/>
      <c r="NJR849" s="257"/>
      <c r="NJS849" s="257"/>
      <c r="NJT849" s="257"/>
      <c r="NJU849" s="257"/>
      <c r="NJV849" s="257"/>
      <c r="NJW849" s="257"/>
      <c r="NJX849" s="257"/>
      <c r="NJY849" s="257"/>
      <c r="NJZ849" s="257"/>
      <c r="NKA849" s="257"/>
      <c r="NKB849" s="257"/>
      <c r="NKC849" s="257"/>
      <c r="NKD849" s="257"/>
      <c r="NKE849" s="257"/>
      <c r="NKF849" s="257"/>
      <c r="NKG849" s="257"/>
      <c r="NKH849" s="257"/>
      <c r="NKI849" s="257"/>
      <c r="NKJ849" s="257"/>
      <c r="NKK849" s="257"/>
      <c r="NKL849" s="257"/>
      <c r="NKM849" s="257"/>
      <c r="NKN849" s="257"/>
      <c r="NKO849" s="257"/>
      <c r="NKP849" s="257"/>
      <c r="NKQ849" s="257"/>
      <c r="NKR849" s="257"/>
      <c r="NKS849" s="257"/>
      <c r="NKT849" s="257"/>
      <c r="NKU849" s="257"/>
      <c r="NKV849" s="257"/>
      <c r="NKW849" s="257"/>
      <c r="NKX849" s="257"/>
      <c r="NKY849" s="257"/>
      <c r="NKZ849" s="257"/>
      <c r="NLA849" s="257"/>
      <c r="NLB849" s="257"/>
      <c r="NLC849" s="257"/>
      <c r="NLD849" s="257"/>
      <c r="NLE849" s="257"/>
      <c r="NLF849" s="257"/>
      <c r="NLG849" s="257"/>
      <c r="NLH849" s="257"/>
      <c r="NLI849" s="257"/>
      <c r="NLJ849" s="257"/>
      <c r="NLK849" s="257"/>
      <c r="NLL849" s="257"/>
      <c r="NLM849" s="257"/>
      <c r="NLN849" s="257"/>
      <c r="NLO849" s="257"/>
      <c r="NLP849" s="257"/>
      <c r="NLQ849" s="257"/>
      <c r="NLR849" s="257"/>
      <c r="NLS849" s="257"/>
      <c r="NLT849" s="257"/>
      <c r="NLU849" s="257"/>
      <c r="NLV849" s="257"/>
      <c r="NLW849" s="257"/>
      <c r="NLX849" s="257"/>
      <c r="NLY849" s="257"/>
      <c r="NLZ849" s="257"/>
      <c r="NMA849" s="257"/>
      <c r="NMB849" s="257"/>
      <c r="NMC849" s="257"/>
      <c r="NMD849" s="257"/>
      <c r="NME849" s="257"/>
      <c r="NMF849" s="257"/>
      <c r="NMG849" s="257"/>
      <c r="NMH849" s="257"/>
      <c r="NMI849" s="257"/>
      <c r="NMJ849" s="257"/>
      <c r="NMK849" s="257"/>
      <c r="NML849" s="257"/>
      <c r="NMM849" s="257"/>
      <c r="NMN849" s="257"/>
      <c r="NMO849" s="257"/>
      <c r="NMP849" s="257"/>
      <c r="NMQ849" s="257"/>
      <c r="NMR849" s="257"/>
      <c r="NMS849" s="257"/>
      <c r="NMT849" s="257"/>
      <c r="NMU849" s="257"/>
      <c r="NMV849" s="257"/>
      <c r="NMW849" s="257"/>
      <c r="NMX849" s="257"/>
      <c r="NMY849" s="257"/>
      <c r="NMZ849" s="257"/>
      <c r="NNA849" s="257"/>
      <c r="NNB849" s="257"/>
      <c r="NNC849" s="257"/>
      <c r="NND849" s="257"/>
      <c r="NNE849" s="257"/>
      <c r="NNF849" s="257"/>
      <c r="NNG849" s="257"/>
      <c r="NNH849" s="257"/>
      <c r="NNI849" s="257"/>
      <c r="NNJ849" s="257"/>
      <c r="NNK849" s="257"/>
      <c r="NNL849" s="257"/>
      <c r="NNM849" s="257"/>
      <c r="NNN849" s="257"/>
      <c r="NNO849" s="257"/>
      <c r="NNP849" s="257"/>
      <c r="NNQ849" s="257"/>
      <c r="NNR849" s="257"/>
      <c r="NNS849" s="257"/>
      <c r="NNT849" s="257"/>
      <c r="NNU849" s="257"/>
      <c r="NNV849" s="257"/>
      <c r="NNW849" s="257"/>
      <c r="NNX849" s="257"/>
      <c r="NNY849" s="257"/>
      <c r="NNZ849" s="257"/>
      <c r="NOA849" s="257"/>
      <c r="NOB849" s="257"/>
      <c r="NOC849" s="257"/>
      <c r="NOD849" s="257"/>
      <c r="NOE849" s="257"/>
      <c r="NOF849" s="257"/>
      <c r="NOG849" s="257"/>
      <c r="NOH849" s="257"/>
      <c r="NOI849" s="257"/>
      <c r="NOJ849" s="257"/>
      <c r="NOK849" s="257"/>
      <c r="NOL849" s="257"/>
      <c r="NOM849" s="257"/>
      <c r="NON849" s="257"/>
      <c r="NOO849" s="257"/>
      <c r="NOP849" s="257"/>
      <c r="NOQ849" s="257"/>
      <c r="NOR849" s="257"/>
      <c r="NOS849" s="257"/>
      <c r="NOT849" s="257"/>
      <c r="NOU849" s="257"/>
      <c r="NOV849" s="257"/>
      <c r="NOW849" s="257"/>
      <c r="NOX849" s="257"/>
      <c r="NOY849" s="257"/>
      <c r="NOZ849" s="257"/>
      <c r="NPA849" s="257"/>
      <c r="NPB849" s="257"/>
      <c r="NPC849" s="257"/>
      <c r="NPD849" s="257"/>
      <c r="NPE849" s="257"/>
      <c r="NPF849" s="257"/>
      <c r="NPG849" s="257"/>
      <c r="NPH849" s="257"/>
      <c r="NPI849" s="257"/>
      <c r="NPJ849" s="257"/>
      <c r="NPK849" s="257"/>
      <c r="NPL849" s="257"/>
      <c r="NPM849" s="257"/>
      <c r="NPN849" s="257"/>
      <c r="NPO849" s="257"/>
      <c r="NPP849" s="257"/>
      <c r="NPQ849" s="257"/>
      <c r="NPR849" s="257"/>
      <c r="NPS849" s="257"/>
      <c r="NPT849" s="257"/>
      <c r="NPU849" s="257"/>
      <c r="NPV849" s="257"/>
      <c r="NPW849" s="257"/>
      <c r="NPX849" s="257"/>
      <c r="NPY849" s="257"/>
      <c r="NPZ849" s="257"/>
      <c r="NQA849" s="257"/>
      <c r="NQB849" s="257"/>
      <c r="NQC849" s="257"/>
      <c r="NQD849" s="257"/>
      <c r="NQE849" s="257"/>
      <c r="NQF849" s="257"/>
      <c r="NQG849" s="257"/>
      <c r="NQH849" s="257"/>
      <c r="NQI849" s="257"/>
      <c r="NQJ849" s="257"/>
      <c r="NQK849" s="257"/>
      <c r="NQL849" s="257"/>
      <c r="NQM849" s="257"/>
      <c r="NQN849" s="257"/>
      <c r="NQO849" s="257"/>
      <c r="NQP849" s="257"/>
      <c r="NQQ849" s="257"/>
      <c r="NQR849" s="257"/>
      <c r="NQS849" s="257"/>
      <c r="NQT849" s="257"/>
      <c r="NQU849" s="257"/>
      <c r="NQV849" s="257"/>
      <c r="NQW849" s="257"/>
      <c r="NQX849" s="257"/>
      <c r="NQY849" s="257"/>
      <c r="NQZ849" s="257"/>
      <c r="NRA849" s="257"/>
      <c r="NRB849" s="257"/>
      <c r="NRC849" s="257"/>
      <c r="NRD849" s="257"/>
      <c r="NRE849" s="257"/>
      <c r="NRF849" s="257"/>
      <c r="NRG849" s="257"/>
      <c r="NRH849" s="257"/>
      <c r="NRI849" s="257"/>
      <c r="NRJ849" s="257"/>
      <c r="NRK849" s="257"/>
      <c r="NRL849" s="257"/>
      <c r="NRM849" s="257"/>
      <c r="NRN849" s="257"/>
      <c r="NRO849" s="257"/>
      <c r="NRP849" s="257"/>
      <c r="NRQ849" s="257"/>
      <c r="NRR849" s="257"/>
      <c r="NRS849" s="257"/>
      <c r="NRT849" s="257"/>
      <c r="NRU849" s="257"/>
      <c r="NRV849" s="257"/>
      <c r="NRW849" s="257"/>
      <c r="NRX849" s="257"/>
      <c r="NRY849" s="257"/>
      <c r="NRZ849" s="257"/>
      <c r="NSA849" s="257"/>
      <c r="NSB849" s="257"/>
      <c r="NSC849" s="257"/>
      <c r="NSD849" s="257"/>
      <c r="NSE849" s="257"/>
      <c r="NSF849" s="257"/>
      <c r="NSG849" s="257"/>
      <c r="NSH849" s="257"/>
      <c r="NSI849" s="257"/>
      <c r="NSJ849" s="257"/>
      <c r="NSK849" s="257"/>
      <c r="NSL849" s="257"/>
      <c r="NSM849" s="257"/>
      <c r="NSN849" s="257"/>
      <c r="NSO849" s="257"/>
      <c r="NSP849" s="257"/>
      <c r="NSQ849" s="257"/>
      <c r="NSR849" s="257"/>
      <c r="NSS849" s="257"/>
      <c r="NST849" s="257"/>
      <c r="NSU849" s="257"/>
      <c r="NSV849" s="257"/>
      <c r="NSW849" s="257"/>
      <c r="NSX849" s="257"/>
      <c r="NSY849" s="257"/>
      <c r="NSZ849" s="257"/>
      <c r="NTA849" s="257"/>
      <c r="NTB849" s="257"/>
      <c r="NTC849" s="257"/>
      <c r="NTD849" s="257"/>
      <c r="NTE849" s="257"/>
      <c r="NTF849" s="257"/>
      <c r="NTG849" s="257"/>
      <c r="NTH849" s="257"/>
      <c r="NTI849" s="257"/>
      <c r="NTJ849" s="257"/>
      <c r="NTK849" s="257"/>
      <c r="NTL849" s="257"/>
      <c r="NTM849" s="257"/>
      <c r="NTN849" s="257"/>
      <c r="NTO849" s="257"/>
      <c r="NTP849" s="257"/>
      <c r="NTQ849" s="257"/>
      <c r="NTR849" s="257"/>
      <c r="NTS849" s="257"/>
      <c r="NTT849" s="257"/>
      <c r="NTU849" s="257"/>
      <c r="NTV849" s="257"/>
      <c r="NTW849" s="257"/>
      <c r="NTX849" s="257"/>
      <c r="NTY849" s="257"/>
      <c r="NTZ849" s="257"/>
      <c r="NUA849" s="257"/>
      <c r="NUB849" s="257"/>
      <c r="NUC849" s="257"/>
      <c r="NUD849" s="257"/>
      <c r="NUE849" s="257"/>
      <c r="NUF849" s="257"/>
      <c r="NUG849" s="257"/>
      <c r="NUH849" s="257"/>
      <c r="NUI849" s="257"/>
      <c r="NUJ849" s="257"/>
      <c r="NUK849" s="257"/>
      <c r="NUL849" s="257"/>
      <c r="NUM849" s="257"/>
      <c r="NUN849" s="257"/>
      <c r="NUO849" s="257"/>
      <c r="NUP849" s="257"/>
      <c r="NUQ849" s="257"/>
      <c r="NUR849" s="257"/>
      <c r="NUS849" s="257"/>
      <c r="NUT849" s="257"/>
      <c r="NUU849" s="257"/>
      <c r="NUV849" s="257"/>
      <c r="NUW849" s="257"/>
      <c r="NUX849" s="257"/>
      <c r="NUY849" s="257"/>
      <c r="NUZ849" s="257"/>
      <c r="NVA849" s="257"/>
      <c r="NVB849" s="257"/>
      <c r="NVC849" s="257"/>
      <c r="NVD849" s="257"/>
      <c r="NVE849" s="257"/>
      <c r="NVF849" s="257"/>
      <c r="NVG849" s="257"/>
      <c r="NVH849" s="257"/>
      <c r="NVI849" s="257"/>
      <c r="NVJ849" s="257"/>
      <c r="NVK849" s="257"/>
      <c r="NVL849" s="257"/>
      <c r="NVM849" s="257"/>
      <c r="NVN849" s="257"/>
      <c r="NVO849" s="257"/>
      <c r="NVP849" s="257"/>
      <c r="NVQ849" s="257"/>
      <c r="NVR849" s="257"/>
      <c r="NVS849" s="257"/>
      <c r="NVT849" s="257"/>
      <c r="NVU849" s="257"/>
      <c r="NVV849" s="257"/>
      <c r="NVW849" s="257"/>
      <c r="NVX849" s="257"/>
      <c r="NVY849" s="257"/>
      <c r="NVZ849" s="257"/>
      <c r="NWA849" s="257"/>
      <c r="NWB849" s="257"/>
      <c r="NWC849" s="257"/>
      <c r="NWD849" s="257"/>
      <c r="NWE849" s="257"/>
      <c r="NWF849" s="257"/>
      <c r="NWG849" s="257"/>
      <c r="NWH849" s="257"/>
      <c r="NWI849" s="257"/>
      <c r="NWJ849" s="257"/>
      <c r="NWK849" s="257"/>
      <c r="NWL849" s="257"/>
      <c r="NWM849" s="257"/>
      <c r="NWN849" s="257"/>
      <c r="NWO849" s="257"/>
      <c r="NWP849" s="257"/>
      <c r="NWQ849" s="257"/>
      <c r="NWR849" s="257"/>
      <c r="NWS849" s="257"/>
      <c r="NWT849" s="257"/>
      <c r="NWU849" s="257"/>
      <c r="NWV849" s="257"/>
      <c r="NWW849" s="257"/>
      <c r="NWX849" s="257"/>
      <c r="NWY849" s="257"/>
      <c r="NWZ849" s="257"/>
      <c r="NXA849" s="257"/>
      <c r="NXB849" s="257"/>
      <c r="NXC849" s="257"/>
      <c r="NXD849" s="257"/>
      <c r="NXE849" s="257"/>
      <c r="NXF849" s="257"/>
      <c r="NXG849" s="257"/>
      <c r="NXH849" s="257"/>
      <c r="NXI849" s="257"/>
      <c r="NXJ849" s="257"/>
      <c r="NXK849" s="257"/>
      <c r="NXL849" s="257"/>
      <c r="NXM849" s="257"/>
      <c r="NXN849" s="257"/>
      <c r="NXO849" s="257"/>
      <c r="NXP849" s="257"/>
      <c r="NXQ849" s="257"/>
      <c r="NXR849" s="257"/>
      <c r="NXS849" s="257"/>
      <c r="NXT849" s="257"/>
      <c r="NXU849" s="257"/>
      <c r="NXV849" s="257"/>
      <c r="NXW849" s="257"/>
      <c r="NXX849" s="257"/>
      <c r="NXY849" s="257"/>
      <c r="NXZ849" s="257"/>
      <c r="NYA849" s="257"/>
      <c r="NYB849" s="257"/>
      <c r="NYC849" s="257"/>
      <c r="NYD849" s="257"/>
      <c r="NYE849" s="257"/>
      <c r="NYF849" s="257"/>
      <c r="NYG849" s="257"/>
      <c r="NYH849" s="257"/>
      <c r="NYI849" s="257"/>
      <c r="NYJ849" s="257"/>
      <c r="NYK849" s="257"/>
      <c r="NYL849" s="257"/>
      <c r="NYM849" s="257"/>
      <c r="NYN849" s="257"/>
      <c r="NYO849" s="257"/>
      <c r="NYP849" s="257"/>
      <c r="NYQ849" s="257"/>
      <c r="NYR849" s="257"/>
      <c r="NYS849" s="257"/>
      <c r="NYT849" s="257"/>
      <c r="NYU849" s="257"/>
      <c r="NYV849" s="257"/>
      <c r="NYW849" s="257"/>
      <c r="NYX849" s="257"/>
      <c r="NYY849" s="257"/>
      <c r="NYZ849" s="257"/>
      <c r="NZA849" s="257"/>
      <c r="NZB849" s="257"/>
      <c r="NZC849" s="257"/>
      <c r="NZD849" s="257"/>
      <c r="NZE849" s="257"/>
      <c r="NZF849" s="257"/>
      <c r="NZG849" s="257"/>
      <c r="NZH849" s="257"/>
      <c r="NZI849" s="257"/>
      <c r="NZJ849" s="257"/>
      <c r="NZK849" s="257"/>
      <c r="NZL849" s="257"/>
      <c r="NZM849" s="257"/>
      <c r="NZN849" s="257"/>
      <c r="NZO849" s="257"/>
      <c r="NZP849" s="257"/>
      <c r="NZQ849" s="257"/>
      <c r="NZR849" s="257"/>
      <c r="NZS849" s="257"/>
      <c r="NZT849" s="257"/>
      <c r="NZU849" s="257"/>
      <c r="NZV849" s="257"/>
      <c r="NZW849" s="257"/>
      <c r="NZX849" s="257"/>
      <c r="NZY849" s="257"/>
      <c r="NZZ849" s="257"/>
      <c r="OAA849" s="257"/>
      <c r="OAB849" s="257"/>
      <c r="OAC849" s="257"/>
      <c r="OAD849" s="257"/>
      <c r="OAE849" s="257"/>
      <c r="OAF849" s="257"/>
      <c r="OAG849" s="257"/>
      <c r="OAH849" s="257"/>
      <c r="OAI849" s="257"/>
      <c r="OAJ849" s="257"/>
      <c r="OAK849" s="257"/>
      <c r="OAL849" s="257"/>
      <c r="OAM849" s="257"/>
      <c r="OAN849" s="257"/>
      <c r="OAO849" s="257"/>
      <c r="OAP849" s="257"/>
      <c r="OAQ849" s="257"/>
      <c r="OAR849" s="257"/>
      <c r="OAS849" s="257"/>
      <c r="OAT849" s="257"/>
      <c r="OAU849" s="257"/>
      <c r="OAV849" s="257"/>
      <c r="OAW849" s="257"/>
      <c r="OAX849" s="257"/>
      <c r="OAY849" s="257"/>
      <c r="OAZ849" s="257"/>
      <c r="OBA849" s="257"/>
      <c r="OBB849" s="257"/>
      <c r="OBC849" s="257"/>
      <c r="OBD849" s="257"/>
      <c r="OBE849" s="257"/>
      <c r="OBF849" s="257"/>
      <c r="OBG849" s="257"/>
      <c r="OBH849" s="257"/>
      <c r="OBI849" s="257"/>
      <c r="OBJ849" s="257"/>
      <c r="OBK849" s="257"/>
      <c r="OBL849" s="257"/>
      <c r="OBM849" s="257"/>
      <c r="OBN849" s="257"/>
      <c r="OBO849" s="257"/>
      <c r="OBP849" s="257"/>
      <c r="OBQ849" s="257"/>
      <c r="OBR849" s="257"/>
      <c r="OBS849" s="257"/>
      <c r="OBT849" s="257"/>
      <c r="OBU849" s="257"/>
      <c r="OBV849" s="257"/>
      <c r="OBW849" s="257"/>
      <c r="OBX849" s="257"/>
      <c r="OBY849" s="257"/>
      <c r="OBZ849" s="257"/>
      <c r="OCA849" s="257"/>
      <c r="OCB849" s="257"/>
      <c r="OCC849" s="257"/>
      <c r="OCD849" s="257"/>
      <c r="OCE849" s="257"/>
      <c r="OCF849" s="257"/>
      <c r="OCG849" s="257"/>
      <c r="OCH849" s="257"/>
      <c r="OCI849" s="257"/>
      <c r="OCJ849" s="257"/>
      <c r="OCK849" s="257"/>
      <c r="OCL849" s="257"/>
      <c r="OCM849" s="257"/>
      <c r="OCN849" s="257"/>
      <c r="OCO849" s="257"/>
      <c r="OCP849" s="257"/>
      <c r="OCQ849" s="257"/>
      <c r="OCR849" s="257"/>
      <c r="OCS849" s="257"/>
      <c r="OCT849" s="257"/>
      <c r="OCU849" s="257"/>
      <c r="OCV849" s="257"/>
      <c r="OCW849" s="257"/>
      <c r="OCX849" s="257"/>
      <c r="OCY849" s="257"/>
      <c r="OCZ849" s="257"/>
      <c r="ODA849" s="257"/>
      <c r="ODB849" s="257"/>
      <c r="ODC849" s="257"/>
      <c r="ODD849" s="257"/>
      <c r="ODE849" s="257"/>
      <c r="ODF849" s="257"/>
      <c r="ODG849" s="257"/>
      <c r="ODH849" s="257"/>
      <c r="ODI849" s="257"/>
      <c r="ODJ849" s="257"/>
      <c r="ODK849" s="257"/>
      <c r="ODL849" s="257"/>
      <c r="ODM849" s="257"/>
      <c r="ODN849" s="257"/>
      <c r="ODO849" s="257"/>
      <c r="ODP849" s="257"/>
      <c r="ODQ849" s="257"/>
      <c r="ODR849" s="257"/>
      <c r="ODS849" s="257"/>
      <c r="ODT849" s="257"/>
      <c r="ODU849" s="257"/>
      <c r="ODV849" s="257"/>
      <c r="ODW849" s="257"/>
      <c r="ODX849" s="257"/>
      <c r="ODY849" s="257"/>
      <c r="ODZ849" s="257"/>
      <c r="OEA849" s="257"/>
      <c r="OEB849" s="257"/>
      <c r="OEC849" s="257"/>
      <c r="OED849" s="257"/>
      <c r="OEE849" s="257"/>
      <c r="OEF849" s="257"/>
      <c r="OEG849" s="257"/>
      <c r="OEH849" s="257"/>
      <c r="OEI849" s="257"/>
      <c r="OEJ849" s="257"/>
      <c r="OEK849" s="257"/>
      <c r="OEL849" s="257"/>
      <c r="OEM849" s="257"/>
      <c r="OEN849" s="257"/>
      <c r="OEO849" s="257"/>
      <c r="OEP849" s="257"/>
      <c r="OEQ849" s="257"/>
      <c r="OER849" s="257"/>
      <c r="OES849" s="257"/>
      <c r="OET849" s="257"/>
      <c r="OEU849" s="257"/>
      <c r="OEV849" s="257"/>
      <c r="OEW849" s="257"/>
      <c r="OEX849" s="257"/>
      <c r="OEY849" s="257"/>
      <c r="OEZ849" s="257"/>
      <c r="OFA849" s="257"/>
      <c r="OFB849" s="257"/>
      <c r="OFC849" s="257"/>
      <c r="OFD849" s="257"/>
      <c r="OFE849" s="257"/>
      <c r="OFF849" s="257"/>
      <c r="OFG849" s="257"/>
      <c r="OFH849" s="257"/>
      <c r="OFI849" s="257"/>
      <c r="OFJ849" s="257"/>
      <c r="OFK849" s="257"/>
      <c r="OFL849" s="257"/>
      <c r="OFM849" s="257"/>
      <c r="OFN849" s="257"/>
      <c r="OFO849" s="257"/>
      <c r="OFP849" s="257"/>
      <c r="OFQ849" s="257"/>
      <c r="OFR849" s="257"/>
      <c r="OFS849" s="257"/>
      <c r="OFT849" s="257"/>
      <c r="OFU849" s="257"/>
      <c r="OFV849" s="257"/>
      <c r="OFW849" s="257"/>
      <c r="OFX849" s="257"/>
      <c r="OFY849" s="257"/>
      <c r="OFZ849" s="257"/>
      <c r="OGA849" s="257"/>
      <c r="OGB849" s="257"/>
      <c r="OGC849" s="257"/>
      <c r="OGD849" s="257"/>
      <c r="OGE849" s="257"/>
      <c r="OGF849" s="257"/>
      <c r="OGG849" s="257"/>
      <c r="OGH849" s="257"/>
      <c r="OGI849" s="257"/>
      <c r="OGJ849" s="257"/>
      <c r="OGK849" s="257"/>
      <c r="OGL849" s="257"/>
      <c r="OGM849" s="257"/>
      <c r="OGN849" s="257"/>
      <c r="OGO849" s="257"/>
      <c r="OGP849" s="257"/>
      <c r="OGQ849" s="257"/>
      <c r="OGR849" s="257"/>
      <c r="OGS849" s="257"/>
      <c r="OGT849" s="257"/>
      <c r="OGU849" s="257"/>
      <c r="OGV849" s="257"/>
      <c r="OGW849" s="257"/>
      <c r="OGX849" s="257"/>
      <c r="OGY849" s="257"/>
      <c r="OGZ849" s="257"/>
      <c r="OHA849" s="257"/>
      <c r="OHB849" s="257"/>
      <c r="OHC849" s="257"/>
      <c r="OHD849" s="257"/>
      <c r="OHE849" s="257"/>
      <c r="OHF849" s="257"/>
      <c r="OHG849" s="257"/>
      <c r="OHH849" s="257"/>
      <c r="OHI849" s="257"/>
      <c r="OHJ849" s="257"/>
      <c r="OHK849" s="257"/>
      <c r="OHL849" s="257"/>
      <c r="OHM849" s="257"/>
      <c r="OHN849" s="257"/>
      <c r="OHO849" s="257"/>
      <c r="OHP849" s="257"/>
      <c r="OHQ849" s="257"/>
      <c r="OHR849" s="257"/>
      <c r="OHS849" s="257"/>
      <c r="OHT849" s="257"/>
      <c r="OHU849" s="257"/>
      <c r="OHV849" s="257"/>
      <c r="OHW849" s="257"/>
      <c r="OHX849" s="257"/>
      <c r="OHY849" s="257"/>
      <c r="OHZ849" s="257"/>
      <c r="OIA849" s="257"/>
      <c r="OIB849" s="257"/>
      <c r="OIC849" s="257"/>
      <c r="OID849" s="257"/>
      <c r="OIE849" s="257"/>
      <c r="OIF849" s="257"/>
      <c r="OIG849" s="257"/>
      <c r="OIH849" s="257"/>
      <c r="OII849" s="257"/>
      <c r="OIJ849" s="257"/>
      <c r="OIK849" s="257"/>
      <c r="OIL849" s="257"/>
      <c r="OIM849" s="257"/>
      <c r="OIN849" s="257"/>
      <c r="OIO849" s="257"/>
      <c r="OIP849" s="257"/>
      <c r="OIQ849" s="257"/>
      <c r="OIR849" s="257"/>
      <c r="OIS849" s="257"/>
      <c r="OIT849" s="257"/>
      <c r="OIU849" s="257"/>
      <c r="OIV849" s="257"/>
      <c r="OIW849" s="257"/>
      <c r="OIX849" s="257"/>
      <c r="OIY849" s="257"/>
      <c r="OIZ849" s="257"/>
      <c r="OJA849" s="257"/>
      <c r="OJB849" s="257"/>
      <c r="OJC849" s="257"/>
      <c r="OJD849" s="257"/>
      <c r="OJE849" s="257"/>
      <c r="OJF849" s="257"/>
      <c r="OJG849" s="257"/>
      <c r="OJH849" s="257"/>
      <c r="OJI849" s="257"/>
      <c r="OJJ849" s="257"/>
      <c r="OJK849" s="257"/>
      <c r="OJL849" s="257"/>
      <c r="OJM849" s="257"/>
      <c r="OJN849" s="257"/>
      <c r="OJO849" s="257"/>
      <c r="OJP849" s="257"/>
      <c r="OJQ849" s="257"/>
      <c r="OJR849" s="257"/>
      <c r="OJS849" s="257"/>
      <c r="OJT849" s="257"/>
      <c r="OJU849" s="257"/>
      <c r="OJV849" s="257"/>
      <c r="OJW849" s="257"/>
      <c r="OJX849" s="257"/>
      <c r="OJY849" s="257"/>
      <c r="OJZ849" s="257"/>
      <c r="OKA849" s="257"/>
      <c r="OKB849" s="257"/>
      <c r="OKC849" s="257"/>
      <c r="OKD849" s="257"/>
      <c r="OKE849" s="257"/>
      <c r="OKF849" s="257"/>
      <c r="OKG849" s="257"/>
      <c r="OKH849" s="257"/>
      <c r="OKI849" s="257"/>
      <c r="OKJ849" s="257"/>
      <c r="OKK849" s="257"/>
      <c r="OKL849" s="257"/>
      <c r="OKM849" s="257"/>
      <c r="OKN849" s="257"/>
      <c r="OKO849" s="257"/>
      <c r="OKP849" s="257"/>
      <c r="OKQ849" s="257"/>
      <c r="OKR849" s="257"/>
      <c r="OKS849" s="257"/>
      <c r="OKT849" s="257"/>
      <c r="OKU849" s="257"/>
      <c r="OKV849" s="257"/>
      <c r="OKW849" s="257"/>
      <c r="OKX849" s="257"/>
      <c r="OKY849" s="257"/>
      <c r="OKZ849" s="257"/>
      <c r="OLA849" s="257"/>
      <c r="OLB849" s="257"/>
      <c r="OLC849" s="257"/>
      <c r="OLD849" s="257"/>
      <c r="OLE849" s="257"/>
      <c r="OLF849" s="257"/>
      <c r="OLG849" s="257"/>
      <c r="OLH849" s="257"/>
      <c r="OLI849" s="257"/>
      <c r="OLJ849" s="257"/>
      <c r="OLK849" s="257"/>
      <c r="OLL849" s="257"/>
      <c r="OLM849" s="257"/>
      <c r="OLN849" s="257"/>
      <c r="OLO849" s="257"/>
      <c r="OLP849" s="257"/>
      <c r="OLQ849" s="257"/>
      <c r="OLR849" s="257"/>
      <c r="OLS849" s="257"/>
      <c r="OLT849" s="257"/>
      <c r="OLU849" s="257"/>
      <c r="OLV849" s="257"/>
      <c r="OLW849" s="257"/>
      <c r="OLX849" s="257"/>
      <c r="OLY849" s="257"/>
      <c r="OLZ849" s="257"/>
      <c r="OMA849" s="257"/>
      <c r="OMB849" s="257"/>
      <c r="OMC849" s="257"/>
      <c r="OMD849" s="257"/>
      <c r="OME849" s="257"/>
      <c r="OMF849" s="257"/>
      <c r="OMG849" s="257"/>
      <c r="OMH849" s="257"/>
      <c r="OMI849" s="257"/>
      <c r="OMJ849" s="257"/>
      <c r="OMK849" s="257"/>
      <c r="OML849" s="257"/>
      <c r="OMM849" s="257"/>
      <c r="OMN849" s="257"/>
      <c r="OMO849" s="257"/>
      <c r="OMP849" s="257"/>
      <c r="OMQ849" s="257"/>
      <c r="OMR849" s="257"/>
      <c r="OMS849" s="257"/>
      <c r="OMT849" s="257"/>
      <c r="OMU849" s="257"/>
      <c r="OMV849" s="257"/>
      <c r="OMW849" s="257"/>
      <c r="OMX849" s="257"/>
      <c r="OMY849" s="257"/>
      <c r="OMZ849" s="257"/>
      <c r="ONA849" s="257"/>
      <c r="ONB849" s="257"/>
      <c r="ONC849" s="257"/>
      <c r="OND849" s="257"/>
      <c r="ONE849" s="257"/>
      <c r="ONF849" s="257"/>
      <c r="ONG849" s="257"/>
      <c r="ONH849" s="257"/>
      <c r="ONI849" s="257"/>
      <c r="ONJ849" s="257"/>
      <c r="ONK849" s="257"/>
      <c r="ONL849" s="257"/>
      <c r="ONM849" s="257"/>
      <c r="ONN849" s="257"/>
      <c r="ONO849" s="257"/>
      <c r="ONP849" s="257"/>
      <c r="ONQ849" s="257"/>
      <c r="ONR849" s="257"/>
      <c r="ONS849" s="257"/>
      <c r="ONT849" s="257"/>
      <c r="ONU849" s="257"/>
      <c r="ONV849" s="257"/>
      <c r="ONW849" s="257"/>
      <c r="ONX849" s="257"/>
      <c r="ONY849" s="257"/>
      <c r="ONZ849" s="257"/>
      <c r="OOA849" s="257"/>
      <c r="OOB849" s="257"/>
      <c r="OOC849" s="257"/>
      <c r="OOD849" s="257"/>
      <c r="OOE849" s="257"/>
      <c r="OOF849" s="257"/>
      <c r="OOG849" s="257"/>
      <c r="OOH849" s="257"/>
      <c r="OOI849" s="257"/>
      <c r="OOJ849" s="257"/>
      <c r="OOK849" s="257"/>
      <c r="OOL849" s="257"/>
      <c r="OOM849" s="257"/>
      <c r="OON849" s="257"/>
      <c r="OOO849" s="257"/>
      <c r="OOP849" s="257"/>
      <c r="OOQ849" s="257"/>
      <c r="OOR849" s="257"/>
      <c r="OOS849" s="257"/>
      <c r="OOT849" s="257"/>
      <c r="OOU849" s="257"/>
      <c r="OOV849" s="257"/>
      <c r="OOW849" s="257"/>
      <c r="OOX849" s="257"/>
      <c r="OOY849" s="257"/>
      <c r="OOZ849" s="257"/>
      <c r="OPA849" s="257"/>
      <c r="OPB849" s="257"/>
      <c r="OPC849" s="257"/>
      <c r="OPD849" s="257"/>
      <c r="OPE849" s="257"/>
      <c r="OPF849" s="257"/>
      <c r="OPG849" s="257"/>
      <c r="OPH849" s="257"/>
      <c r="OPI849" s="257"/>
      <c r="OPJ849" s="257"/>
      <c r="OPK849" s="257"/>
      <c r="OPL849" s="257"/>
      <c r="OPM849" s="257"/>
      <c r="OPN849" s="257"/>
      <c r="OPO849" s="257"/>
      <c r="OPP849" s="257"/>
      <c r="OPQ849" s="257"/>
      <c r="OPR849" s="257"/>
      <c r="OPS849" s="257"/>
      <c r="OPT849" s="257"/>
      <c r="OPU849" s="257"/>
      <c r="OPV849" s="257"/>
      <c r="OPW849" s="257"/>
      <c r="OPX849" s="257"/>
      <c r="OPY849" s="257"/>
      <c r="OPZ849" s="257"/>
      <c r="OQA849" s="257"/>
      <c r="OQB849" s="257"/>
      <c r="OQC849" s="257"/>
      <c r="OQD849" s="257"/>
      <c r="OQE849" s="257"/>
      <c r="OQF849" s="257"/>
      <c r="OQG849" s="257"/>
      <c r="OQH849" s="257"/>
      <c r="OQI849" s="257"/>
      <c r="OQJ849" s="257"/>
      <c r="OQK849" s="257"/>
      <c r="OQL849" s="257"/>
      <c r="OQM849" s="257"/>
      <c r="OQN849" s="257"/>
      <c r="OQO849" s="257"/>
      <c r="OQP849" s="257"/>
      <c r="OQQ849" s="257"/>
      <c r="OQR849" s="257"/>
      <c r="OQS849" s="257"/>
      <c r="OQT849" s="257"/>
      <c r="OQU849" s="257"/>
      <c r="OQV849" s="257"/>
      <c r="OQW849" s="257"/>
      <c r="OQX849" s="257"/>
      <c r="OQY849" s="257"/>
      <c r="OQZ849" s="257"/>
      <c r="ORA849" s="257"/>
      <c r="ORB849" s="257"/>
      <c r="ORC849" s="257"/>
      <c r="ORD849" s="257"/>
      <c r="ORE849" s="257"/>
      <c r="ORF849" s="257"/>
      <c r="ORG849" s="257"/>
      <c r="ORH849" s="257"/>
      <c r="ORI849" s="257"/>
      <c r="ORJ849" s="257"/>
      <c r="ORK849" s="257"/>
      <c r="ORL849" s="257"/>
      <c r="ORM849" s="257"/>
      <c r="ORN849" s="257"/>
      <c r="ORO849" s="257"/>
      <c r="ORP849" s="257"/>
      <c r="ORQ849" s="257"/>
      <c r="ORR849" s="257"/>
      <c r="ORS849" s="257"/>
      <c r="ORT849" s="257"/>
      <c r="ORU849" s="257"/>
      <c r="ORV849" s="257"/>
      <c r="ORW849" s="257"/>
      <c r="ORX849" s="257"/>
      <c r="ORY849" s="257"/>
      <c r="ORZ849" s="257"/>
      <c r="OSA849" s="257"/>
      <c r="OSB849" s="257"/>
      <c r="OSC849" s="257"/>
      <c r="OSD849" s="257"/>
      <c r="OSE849" s="257"/>
      <c r="OSF849" s="257"/>
      <c r="OSG849" s="257"/>
      <c r="OSH849" s="257"/>
      <c r="OSI849" s="257"/>
      <c r="OSJ849" s="257"/>
      <c r="OSK849" s="257"/>
      <c r="OSL849" s="257"/>
      <c r="OSM849" s="257"/>
      <c r="OSN849" s="257"/>
      <c r="OSO849" s="257"/>
      <c r="OSP849" s="257"/>
      <c r="OSQ849" s="257"/>
      <c r="OSR849" s="257"/>
      <c r="OSS849" s="257"/>
      <c r="OST849" s="257"/>
      <c r="OSU849" s="257"/>
      <c r="OSV849" s="257"/>
      <c r="OSW849" s="257"/>
      <c r="OSX849" s="257"/>
      <c r="OSY849" s="257"/>
      <c r="OSZ849" s="257"/>
      <c r="OTA849" s="257"/>
      <c r="OTB849" s="257"/>
      <c r="OTC849" s="257"/>
      <c r="OTD849" s="257"/>
      <c r="OTE849" s="257"/>
      <c r="OTF849" s="257"/>
      <c r="OTG849" s="257"/>
      <c r="OTH849" s="257"/>
      <c r="OTI849" s="257"/>
      <c r="OTJ849" s="257"/>
      <c r="OTK849" s="257"/>
      <c r="OTL849" s="257"/>
      <c r="OTM849" s="257"/>
      <c r="OTN849" s="257"/>
      <c r="OTO849" s="257"/>
      <c r="OTP849" s="257"/>
      <c r="OTQ849" s="257"/>
      <c r="OTR849" s="257"/>
      <c r="OTS849" s="257"/>
      <c r="OTT849" s="257"/>
      <c r="OTU849" s="257"/>
      <c r="OTV849" s="257"/>
      <c r="OTW849" s="257"/>
      <c r="OTX849" s="257"/>
      <c r="OTY849" s="257"/>
      <c r="OTZ849" s="257"/>
      <c r="OUA849" s="257"/>
      <c r="OUB849" s="257"/>
      <c r="OUC849" s="257"/>
      <c r="OUD849" s="257"/>
      <c r="OUE849" s="257"/>
      <c r="OUF849" s="257"/>
      <c r="OUG849" s="257"/>
      <c r="OUH849" s="257"/>
      <c r="OUI849" s="257"/>
      <c r="OUJ849" s="257"/>
      <c r="OUK849" s="257"/>
      <c r="OUL849" s="257"/>
      <c r="OUM849" s="257"/>
      <c r="OUN849" s="257"/>
      <c r="OUO849" s="257"/>
      <c r="OUP849" s="257"/>
      <c r="OUQ849" s="257"/>
      <c r="OUR849" s="257"/>
      <c r="OUS849" s="257"/>
      <c r="OUT849" s="257"/>
      <c r="OUU849" s="257"/>
      <c r="OUV849" s="257"/>
      <c r="OUW849" s="257"/>
      <c r="OUX849" s="257"/>
      <c r="OUY849" s="257"/>
      <c r="OUZ849" s="257"/>
      <c r="OVA849" s="257"/>
      <c r="OVB849" s="257"/>
      <c r="OVC849" s="257"/>
      <c r="OVD849" s="257"/>
      <c r="OVE849" s="257"/>
      <c r="OVF849" s="257"/>
      <c r="OVG849" s="257"/>
      <c r="OVH849" s="257"/>
      <c r="OVI849" s="257"/>
      <c r="OVJ849" s="257"/>
      <c r="OVK849" s="257"/>
      <c r="OVL849" s="257"/>
      <c r="OVM849" s="257"/>
      <c r="OVN849" s="257"/>
      <c r="OVO849" s="257"/>
      <c r="OVP849" s="257"/>
      <c r="OVQ849" s="257"/>
      <c r="OVR849" s="257"/>
      <c r="OVS849" s="257"/>
      <c r="OVT849" s="257"/>
      <c r="OVU849" s="257"/>
      <c r="OVV849" s="257"/>
      <c r="OVW849" s="257"/>
      <c r="OVX849" s="257"/>
      <c r="OVY849" s="257"/>
      <c r="OVZ849" s="257"/>
      <c r="OWA849" s="257"/>
      <c r="OWB849" s="257"/>
      <c r="OWC849" s="257"/>
      <c r="OWD849" s="257"/>
      <c r="OWE849" s="257"/>
      <c r="OWF849" s="257"/>
      <c r="OWG849" s="257"/>
      <c r="OWH849" s="257"/>
      <c r="OWI849" s="257"/>
      <c r="OWJ849" s="257"/>
      <c r="OWK849" s="257"/>
      <c r="OWL849" s="257"/>
      <c r="OWM849" s="257"/>
      <c r="OWN849" s="257"/>
      <c r="OWO849" s="257"/>
      <c r="OWP849" s="257"/>
      <c r="OWQ849" s="257"/>
      <c r="OWR849" s="257"/>
      <c r="OWS849" s="257"/>
      <c r="OWT849" s="257"/>
      <c r="OWU849" s="257"/>
      <c r="OWV849" s="257"/>
      <c r="OWW849" s="257"/>
      <c r="OWX849" s="257"/>
      <c r="OWY849" s="257"/>
      <c r="OWZ849" s="257"/>
      <c r="OXA849" s="257"/>
      <c r="OXB849" s="257"/>
      <c r="OXC849" s="257"/>
      <c r="OXD849" s="257"/>
      <c r="OXE849" s="257"/>
      <c r="OXF849" s="257"/>
      <c r="OXG849" s="257"/>
      <c r="OXH849" s="257"/>
      <c r="OXI849" s="257"/>
      <c r="OXJ849" s="257"/>
      <c r="OXK849" s="257"/>
      <c r="OXL849" s="257"/>
      <c r="OXM849" s="257"/>
      <c r="OXN849" s="257"/>
      <c r="OXO849" s="257"/>
      <c r="OXP849" s="257"/>
      <c r="OXQ849" s="257"/>
      <c r="OXR849" s="257"/>
      <c r="OXS849" s="257"/>
      <c r="OXT849" s="257"/>
      <c r="OXU849" s="257"/>
      <c r="OXV849" s="257"/>
      <c r="OXW849" s="257"/>
      <c r="OXX849" s="257"/>
      <c r="OXY849" s="257"/>
      <c r="OXZ849" s="257"/>
      <c r="OYA849" s="257"/>
      <c r="OYB849" s="257"/>
      <c r="OYC849" s="257"/>
      <c r="OYD849" s="257"/>
      <c r="OYE849" s="257"/>
      <c r="OYF849" s="257"/>
      <c r="OYG849" s="257"/>
      <c r="OYH849" s="257"/>
      <c r="OYI849" s="257"/>
      <c r="OYJ849" s="257"/>
      <c r="OYK849" s="257"/>
      <c r="OYL849" s="257"/>
      <c r="OYM849" s="257"/>
      <c r="OYN849" s="257"/>
      <c r="OYO849" s="257"/>
      <c r="OYP849" s="257"/>
      <c r="OYQ849" s="257"/>
      <c r="OYR849" s="257"/>
      <c r="OYS849" s="257"/>
      <c r="OYT849" s="257"/>
      <c r="OYU849" s="257"/>
      <c r="OYV849" s="257"/>
      <c r="OYW849" s="257"/>
      <c r="OYX849" s="257"/>
      <c r="OYY849" s="257"/>
      <c r="OYZ849" s="257"/>
      <c r="OZA849" s="257"/>
      <c r="OZB849" s="257"/>
      <c r="OZC849" s="257"/>
      <c r="OZD849" s="257"/>
      <c r="OZE849" s="257"/>
      <c r="OZF849" s="257"/>
      <c r="OZG849" s="257"/>
      <c r="OZH849" s="257"/>
      <c r="OZI849" s="257"/>
      <c r="OZJ849" s="257"/>
      <c r="OZK849" s="257"/>
      <c r="OZL849" s="257"/>
      <c r="OZM849" s="257"/>
      <c r="OZN849" s="257"/>
      <c r="OZO849" s="257"/>
      <c r="OZP849" s="257"/>
      <c r="OZQ849" s="257"/>
      <c r="OZR849" s="257"/>
      <c r="OZS849" s="257"/>
      <c r="OZT849" s="257"/>
      <c r="OZU849" s="257"/>
      <c r="OZV849" s="257"/>
      <c r="OZW849" s="257"/>
      <c r="OZX849" s="257"/>
      <c r="OZY849" s="257"/>
      <c r="OZZ849" s="257"/>
      <c r="PAA849" s="257"/>
      <c r="PAB849" s="257"/>
      <c r="PAC849" s="257"/>
      <c r="PAD849" s="257"/>
      <c r="PAE849" s="257"/>
      <c r="PAF849" s="257"/>
      <c r="PAG849" s="257"/>
      <c r="PAH849" s="257"/>
      <c r="PAI849" s="257"/>
      <c r="PAJ849" s="257"/>
      <c r="PAK849" s="257"/>
      <c r="PAL849" s="257"/>
      <c r="PAM849" s="257"/>
      <c r="PAN849" s="257"/>
      <c r="PAO849" s="257"/>
      <c r="PAP849" s="257"/>
      <c r="PAQ849" s="257"/>
      <c r="PAR849" s="257"/>
      <c r="PAS849" s="257"/>
      <c r="PAT849" s="257"/>
      <c r="PAU849" s="257"/>
      <c r="PAV849" s="257"/>
      <c r="PAW849" s="257"/>
      <c r="PAX849" s="257"/>
      <c r="PAY849" s="257"/>
      <c r="PAZ849" s="257"/>
      <c r="PBA849" s="257"/>
      <c r="PBB849" s="257"/>
      <c r="PBC849" s="257"/>
      <c r="PBD849" s="257"/>
      <c r="PBE849" s="257"/>
      <c r="PBF849" s="257"/>
      <c r="PBG849" s="257"/>
      <c r="PBH849" s="257"/>
      <c r="PBI849" s="257"/>
      <c r="PBJ849" s="257"/>
      <c r="PBK849" s="257"/>
      <c r="PBL849" s="257"/>
      <c r="PBM849" s="257"/>
      <c r="PBN849" s="257"/>
      <c r="PBO849" s="257"/>
      <c r="PBP849" s="257"/>
      <c r="PBQ849" s="257"/>
      <c r="PBR849" s="257"/>
      <c r="PBS849" s="257"/>
      <c r="PBT849" s="257"/>
      <c r="PBU849" s="257"/>
      <c r="PBV849" s="257"/>
      <c r="PBW849" s="257"/>
      <c r="PBX849" s="257"/>
      <c r="PBY849" s="257"/>
      <c r="PBZ849" s="257"/>
      <c r="PCA849" s="257"/>
      <c r="PCB849" s="257"/>
      <c r="PCC849" s="257"/>
      <c r="PCD849" s="257"/>
      <c r="PCE849" s="257"/>
      <c r="PCF849" s="257"/>
      <c r="PCG849" s="257"/>
      <c r="PCH849" s="257"/>
      <c r="PCI849" s="257"/>
      <c r="PCJ849" s="257"/>
      <c r="PCK849" s="257"/>
      <c r="PCL849" s="257"/>
      <c r="PCM849" s="257"/>
      <c r="PCN849" s="257"/>
      <c r="PCO849" s="257"/>
      <c r="PCP849" s="257"/>
      <c r="PCQ849" s="257"/>
      <c r="PCR849" s="257"/>
      <c r="PCS849" s="257"/>
      <c r="PCT849" s="257"/>
      <c r="PCU849" s="257"/>
      <c r="PCV849" s="257"/>
      <c r="PCW849" s="257"/>
      <c r="PCX849" s="257"/>
      <c r="PCY849" s="257"/>
      <c r="PCZ849" s="257"/>
      <c r="PDA849" s="257"/>
      <c r="PDB849" s="257"/>
      <c r="PDC849" s="257"/>
      <c r="PDD849" s="257"/>
      <c r="PDE849" s="257"/>
      <c r="PDF849" s="257"/>
      <c r="PDG849" s="257"/>
      <c r="PDH849" s="257"/>
      <c r="PDI849" s="257"/>
      <c r="PDJ849" s="257"/>
      <c r="PDK849" s="257"/>
      <c r="PDL849" s="257"/>
      <c r="PDM849" s="257"/>
      <c r="PDN849" s="257"/>
      <c r="PDO849" s="257"/>
      <c r="PDP849" s="257"/>
      <c r="PDQ849" s="257"/>
      <c r="PDR849" s="257"/>
      <c r="PDS849" s="257"/>
      <c r="PDT849" s="257"/>
      <c r="PDU849" s="257"/>
      <c r="PDV849" s="257"/>
      <c r="PDW849" s="257"/>
      <c r="PDX849" s="257"/>
      <c r="PDY849" s="257"/>
      <c r="PDZ849" s="257"/>
      <c r="PEA849" s="257"/>
      <c r="PEB849" s="257"/>
      <c r="PEC849" s="257"/>
      <c r="PED849" s="257"/>
      <c r="PEE849" s="257"/>
      <c r="PEF849" s="257"/>
      <c r="PEG849" s="257"/>
      <c r="PEH849" s="257"/>
      <c r="PEI849" s="257"/>
      <c r="PEJ849" s="257"/>
      <c r="PEK849" s="257"/>
      <c r="PEL849" s="257"/>
      <c r="PEM849" s="257"/>
      <c r="PEN849" s="257"/>
      <c r="PEO849" s="257"/>
      <c r="PEP849" s="257"/>
      <c r="PEQ849" s="257"/>
      <c r="PER849" s="257"/>
      <c r="PES849" s="257"/>
      <c r="PET849" s="257"/>
      <c r="PEU849" s="257"/>
      <c r="PEV849" s="257"/>
      <c r="PEW849" s="257"/>
      <c r="PEX849" s="257"/>
      <c r="PEY849" s="257"/>
      <c r="PEZ849" s="257"/>
      <c r="PFA849" s="257"/>
      <c r="PFB849" s="257"/>
      <c r="PFC849" s="257"/>
      <c r="PFD849" s="257"/>
      <c r="PFE849" s="257"/>
      <c r="PFF849" s="257"/>
      <c r="PFG849" s="257"/>
      <c r="PFH849" s="257"/>
      <c r="PFI849" s="257"/>
      <c r="PFJ849" s="257"/>
      <c r="PFK849" s="257"/>
      <c r="PFL849" s="257"/>
      <c r="PFM849" s="257"/>
      <c r="PFN849" s="257"/>
      <c r="PFO849" s="257"/>
      <c r="PFP849" s="257"/>
      <c r="PFQ849" s="257"/>
      <c r="PFR849" s="257"/>
      <c r="PFS849" s="257"/>
      <c r="PFT849" s="257"/>
      <c r="PFU849" s="257"/>
      <c r="PFV849" s="257"/>
      <c r="PFW849" s="257"/>
      <c r="PFX849" s="257"/>
      <c r="PFY849" s="257"/>
      <c r="PFZ849" s="257"/>
      <c r="PGA849" s="257"/>
      <c r="PGB849" s="257"/>
      <c r="PGC849" s="257"/>
      <c r="PGD849" s="257"/>
      <c r="PGE849" s="257"/>
      <c r="PGF849" s="257"/>
      <c r="PGG849" s="257"/>
      <c r="PGH849" s="257"/>
      <c r="PGI849" s="257"/>
      <c r="PGJ849" s="257"/>
      <c r="PGK849" s="257"/>
      <c r="PGL849" s="257"/>
      <c r="PGM849" s="257"/>
      <c r="PGN849" s="257"/>
      <c r="PGO849" s="257"/>
      <c r="PGP849" s="257"/>
      <c r="PGQ849" s="257"/>
      <c r="PGR849" s="257"/>
      <c r="PGS849" s="257"/>
      <c r="PGT849" s="257"/>
      <c r="PGU849" s="257"/>
      <c r="PGV849" s="257"/>
      <c r="PGW849" s="257"/>
      <c r="PGX849" s="257"/>
      <c r="PGY849" s="257"/>
      <c r="PGZ849" s="257"/>
      <c r="PHA849" s="257"/>
      <c r="PHB849" s="257"/>
      <c r="PHC849" s="257"/>
      <c r="PHD849" s="257"/>
      <c r="PHE849" s="257"/>
      <c r="PHF849" s="257"/>
      <c r="PHG849" s="257"/>
      <c r="PHH849" s="257"/>
      <c r="PHI849" s="257"/>
      <c r="PHJ849" s="257"/>
      <c r="PHK849" s="257"/>
      <c r="PHL849" s="257"/>
      <c r="PHM849" s="257"/>
      <c r="PHN849" s="257"/>
      <c r="PHO849" s="257"/>
      <c r="PHP849" s="257"/>
      <c r="PHQ849" s="257"/>
      <c r="PHR849" s="257"/>
      <c r="PHS849" s="257"/>
      <c r="PHT849" s="257"/>
      <c r="PHU849" s="257"/>
      <c r="PHV849" s="257"/>
      <c r="PHW849" s="257"/>
      <c r="PHX849" s="257"/>
      <c r="PHY849" s="257"/>
      <c r="PHZ849" s="257"/>
      <c r="PIA849" s="257"/>
      <c r="PIB849" s="257"/>
      <c r="PIC849" s="257"/>
      <c r="PID849" s="257"/>
      <c r="PIE849" s="257"/>
      <c r="PIF849" s="257"/>
      <c r="PIG849" s="257"/>
      <c r="PIH849" s="257"/>
      <c r="PII849" s="257"/>
      <c r="PIJ849" s="257"/>
      <c r="PIK849" s="257"/>
      <c r="PIL849" s="257"/>
      <c r="PIM849" s="257"/>
      <c r="PIN849" s="257"/>
      <c r="PIO849" s="257"/>
      <c r="PIP849" s="257"/>
      <c r="PIQ849" s="257"/>
      <c r="PIR849" s="257"/>
      <c r="PIS849" s="257"/>
      <c r="PIT849" s="257"/>
      <c r="PIU849" s="257"/>
      <c r="PIV849" s="257"/>
      <c r="PIW849" s="257"/>
      <c r="PIX849" s="257"/>
      <c r="PIY849" s="257"/>
      <c r="PIZ849" s="257"/>
      <c r="PJA849" s="257"/>
      <c r="PJB849" s="257"/>
      <c r="PJC849" s="257"/>
      <c r="PJD849" s="257"/>
      <c r="PJE849" s="257"/>
      <c r="PJF849" s="257"/>
      <c r="PJG849" s="257"/>
      <c r="PJH849" s="257"/>
      <c r="PJI849" s="257"/>
      <c r="PJJ849" s="257"/>
      <c r="PJK849" s="257"/>
      <c r="PJL849" s="257"/>
      <c r="PJM849" s="257"/>
      <c r="PJN849" s="257"/>
      <c r="PJO849" s="257"/>
      <c r="PJP849" s="257"/>
      <c r="PJQ849" s="257"/>
      <c r="PJR849" s="257"/>
      <c r="PJS849" s="257"/>
      <c r="PJT849" s="257"/>
      <c r="PJU849" s="257"/>
      <c r="PJV849" s="257"/>
      <c r="PJW849" s="257"/>
      <c r="PJX849" s="257"/>
      <c r="PJY849" s="257"/>
      <c r="PJZ849" s="257"/>
      <c r="PKA849" s="257"/>
      <c r="PKB849" s="257"/>
      <c r="PKC849" s="257"/>
      <c r="PKD849" s="257"/>
      <c r="PKE849" s="257"/>
      <c r="PKF849" s="257"/>
      <c r="PKG849" s="257"/>
      <c r="PKH849" s="257"/>
      <c r="PKI849" s="257"/>
      <c r="PKJ849" s="257"/>
      <c r="PKK849" s="257"/>
      <c r="PKL849" s="257"/>
      <c r="PKM849" s="257"/>
      <c r="PKN849" s="257"/>
      <c r="PKO849" s="257"/>
      <c r="PKP849" s="257"/>
      <c r="PKQ849" s="257"/>
      <c r="PKR849" s="257"/>
      <c r="PKS849" s="257"/>
      <c r="PKT849" s="257"/>
      <c r="PKU849" s="257"/>
      <c r="PKV849" s="257"/>
      <c r="PKW849" s="257"/>
      <c r="PKX849" s="257"/>
      <c r="PKY849" s="257"/>
      <c r="PKZ849" s="257"/>
      <c r="PLA849" s="257"/>
      <c r="PLB849" s="257"/>
      <c r="PLC849" s="257"/>
      <c r="PLD849" s="257"/>
      <c r="PLE849" s="257"/>
      <c r="PLF849" s="257"/>
      <c r="PLG849" s="257"/>
      <c r="PLH849" s="257"/>
      <c r="PLI849" s="257"/>
      <c r="PLJ849" s="257"/>
      <c r="PLK849" s="257"/>
      <c r="PLL849" s="257"/>
      <c r="PLM849" s="257"/>
      <c r="PLN849" s="257"/>
      <c r="PLO849" s="257"/>
      <c r="PLP849" s="257"/>
      <c r="PLQ849" s="257"/>
      <c r="PLR849" s="257"/>
      <c r="PLS849" s="257"/>
      <c r="PLT849" s="257"/>
      <c r="PLU849" s="257"/>
      <c r="PLV849" s="257"/>
      <c r="PLW849" s="257"/>
      <c r="PLX849" s="257"/>
      <c r="PLY849" s="257"/>
      <c r="PLZ849" s="257"/>
      <c r="PMA849" s="257"/>
      <c r="PMB849" s="257"/>
      <c r="PMC849" s="257"/>
      <c r="PMD849" s="257"/>
      <c r="PME849" s="257"/>
      <c r="PMF849" s="257"/>
      <c r="PMG849" s="257"/>
      <c r="PMH849" s="257"/>
      <c r="PMI849" s="257"/>
      <c r="PMJ849" s="257"/>
      <c r="PMK849" s="257"/>
      <c r="PML849" s="257"/>
      <c r="PMM849" s="257"/>
      <c r="PMN849" s="257"/>
      <c r="PMO849" s="257"/>
      <c r="PMP849" s="257"/>
      <c r="PMQ849" s="257"/>
      <c r="PMR849" s="257"/>
      <c r="PMS849" s="257"/>
      <c r="PMT849" s="257"/>
      <c r="PMU849" s="257"/>
      <c r="PMV849" s="257"/>
      <c r="PMW849" s="257"/>
      <c r="PMX849" s="257"/>
      <c r="PMY849" s="257"/>
      <c r="PMZ849" s="257"/>
      <c r="PNA849" s="257"/>
      <c r="PNB849" s="257"/>
      <c r="PNC849" s="257"/>
      <c r="PND849" s="257"/>
      <c r="PNE849" s="257"/>
      <c r="PNF849" s="257"/>
      <c r="PNG849" s="257"/>
      <c r="PNH849" s="257"/>
      <c r="PNI849" s="257"/>
      <c r="PNJ849" s="257"/>
      <c r="PNK849" s="257"/>
      <c r="PNL849" s="257"/>
      <c r="PNM849" s="257"/>
      <c r="PNN849" s="257"/>
      <c r="PNO849" s="257"/>
      <c r="PNP849" s="257"/>
      <c r="PNQ849" s="257"/>
      <c r="PNR849" s="257"/>
      <c r="PNS849" s="257"/>
      <c r="PNT849" s="257"/>
      <c r="PNU849" s="257"/>
      <c r="PNV849" s="257"/>
      <c r="PNW849" s="257"/>
      <c r="PNX849" s="257"/>
      <c r="PNY849" s="257"/>
      <c r="PNZ849" s="257"/>
      <c r="POA849" s="257"/>
      <c r="POB849" s="257"/>
      <c r="POC849" s="257"/>
      <c r="POD849" s="257"/>
      <c r="POE849" s="257"/>
      <c r="POF849" s="257"/>
      <c r="POG849" s="257"/>
      <c r="POH849" s="257"/>
      <c r="POI849" s="257"/>
      <c r="POJ849" s="257"/>
      <c r="POK849" s="257"/>
      <c r="POL849" s="257"/>
      <c r="POM849" s="257"/>
      <c r="PON849" s="257"/>
      <c r="POO849" s="257"/>
      <c r="POP849" s="257"/>
      <c r="POQ849" s="257"/>
      <c r="POR849" s="257"/>
      <c r="POS849" s="257"/>
      <c r="POT849" s="257"/>
      <c r="POU849" s="257"/>
      <c r="POV849" s="257"/>
      <c r="POW849" s="257"/>
      <c r="POX849" s="257"/>
      <c r="POY849" s="257"/>
      <c r="POZ849" s="257"/>
      <c r="PPA849" s="257"/>
      <c r="PPB849" s="257"/>
      <c r="PPC849" s="257"/>
      <c r="PPD849" s="257"/>
      <c r="PPE849" s="257"/>
      <c r="PPF849" s="257"/>
      <c r="PPG849" s="257"/>
      <c r="PPH849" s="257"/>
      <c r="PPI849" s="257"/>
      <c r="PPJ849" s="257"/>
      <c r="PPK849" s="257"/>
      <c r="PPL849" s="257"/>
      <c r="PPM849" s="257"/>
      <c r="PPN849" s="257"/>
      <c r="PPO849" s="257"/>
      <c r="PPP849" s="257"/>
      <c r="PPQ849" s="257"/>
      <c r="PPR849" s="257"/>
      <c r="PPS849" s="257"/>
      <c r="PPT849" s="257"/>
      <c r="PPU849" s="257"/>
      <c r="PPV849" s="257"/>
      <c r="PPW849" s="257"/>
      <c r="PPX849" s="257"/>
      <c r="PPY849" s="257"/>
      <c r="PPZ849" s="257"/>
      <c r="PQA849" s="257"/>
      <c r="PQB849" s="257"/>
      <c r="PQC849" s="257"/>
      <c r="PQD849" s="257"/>
      <c r="PQE849" s="257"/>
      <c r="PQF849" s="257"/>
      <c r="PQG849" s="257"/>
      <c r="PQH849" s="257"/>
      <c r="PQI849" s="257"/>
      <c r="PQJ849" s="257"/>
      <c r="PQK849" s="257"/>
      <c r="PQL849" s="257"/>
      <c r="PQM849" s="257"/>
      <c r="PQN849" s="257"/>
      <c r="PQO849" s="257"/>
      <c r="PQP849" s="257"/>
      <c r="PQQ849" s="257"/>
      <c r="PQR849" s="257"/>
      <c r="PQS849" s="257"/>
      <c r="PQT849" s="257"/>
      <c r="PQU849" s="257"/>
      <c r="PQV849" s="257"/>
      <c r="PQW849" s="257"/>
      <c r="PQX849" s="257"/>
      <c r="PQY849" s="257"/>
      <c r="PQZ849" s="257"/>
      <c r="PRA849" s="257"/>
      <c r="PRB849" s="257"/>
      <c r="PRC849" s="257"/>
      <c r="PRD849" s="257"/>
      <c r="PRE849" s="257"/>
      <c r="PRF849" s="257"/>
      <c r="PRG849" s="257"/>
      <c r="PRH849" s="257"/>
      <c r="PRI849" s="257"/>
      <c r="PRJ849" s="257"/>
      <c r="PRK849" s="257"/>
      <c r="PRL849" s="257"/>
      <c r="PRM849" s="257"/>
      <c r="PRN849" s="257"/>
      <c r="PRO849" s="257"/>
      <c r="PRP849" s="257"/>
      <c r="PRQ849" s="257"/>
      <c r="PRR849" s="257"/>
      <c r="PRS849" s="257"/>
      <c r="PRT849" s="257"/>
      <c r="PRU849" s="257"/>
      <c r="PRV849" s="257"/>
      <c r="PRW849" s="257"/>
      <c r="PRX849" s="257"/>
      <c r="PRY849" s="257"/>
      <c r="PRZ849" s="257"/>
      <c r="PSA849" s="257"/>
      <c r="PSB849" s="257"/>
      <c r="PSC849" s="257"/>
      <c r="PSD849" s="257"/>
      <c r="PSE849" s="257"/>
      <c r="PSF849" s="257"/>
      <c r="PSG849" s="257"/>
      <c r="PSH849" s="257"/>
      <c r="PSI849" s="257"/>
      <c r="PSJ849" s="257"/>
      <c r="PSK849" s="257"/>
      <c r="PSL849" s="257"/>
      <c r="PSM849" s="257"/>
      <c r="PSN849" s="257"/>
      <c r="PSO849" s="257"/>
      <c r="PSP849" s="257"/>
      <c r="PSQ849" s="257"/>
      <c r="PSR849" s="257"/>
      <c r="PSS849" s="257"/>
      <c r="PST849" s="257"/>
      <c r="PSU849" s="257"/>
      <c r="PSV849" s="257"/>
      <c r="PSW849" s="257"/>
      <c r="PSX849" s="257"/>
      <c r="PSY849" s="257"/>
      <c r="PSZ849" s="257"/>
      <c r="PTA849" s="257"/>
      <c r="PTB849" s="257"/>
      <c r="PTC849" s="257"/>
      <c r="PTD849" s="257"/>
      <c r="PTE849" s="257"/>
      <c r="PTF849" s="257"/>
      <c r="PTG849" s="257"/>
      <c r="PTH849" s="257"/>
      <c r="PTI849" s="257"/>
      <c r="PTJ849" s="257"/>
      <c r="PTK849" s="257"/>
      <c r="PTL849" s="257"/>
      <c r="PTM849" s="257"/>
      <c r="PTN849" s="257"/>
      <c r="PTO849" s="257"/>
      <c r="PTP849" s="257"/>
      <c r="PTQ849" s="257"/>
      <c r="PTR849" s="257"/>
      <c r="PTS849" s="257"/>
      <c r="PTT849" s="257"/>
      <c r="PTU849" s="257"/>
      <c r="PTV849" s="257"/>
      <c r="PTW849" s="257"/>
      <c r="PTX849" s="257"/>
      <c r="PTY849" s="257"/>
      <c r="PTZ849" s="257"/>
      <c r="PUA849" s="257"/>
      <c r="PUB849" s="257"/>
      <c r="PUC849" s="257"/>
      <c r="PUD849" s="257"/>
      <c r="PUE849" s="257"/>
      <c r="PUF849" s="257"/>
      <c r="PUG849" s="257"/>
      <c r="PUH849" s="257"/>
      <c r="PUI849" s="257"/>
      <c r="PUJ849" s="257"/>
      <c r="PUK849" s="257"/>
      <c r="PUL849" s="257"/>
      <c r="PUM849" s="257"/>
      <c r="PUN849" s="257"/>
      <c r="PUO849" s="257"/>
      <c r="PUP849" s="257"/>
      <c r="PUQ849" s="257"/>
      <c r="PUR849" s="257"/>
      <c r="PUS849" s="257"/>
      <c r="PUT849" s="257"/>
      <c r="PUU849" s="257"/>
      <c r="PUV849" s="257"/>
      <c r="PUW849" s="257"/>
      <c r="PUX849" s="257"/>
      <c r="PUY849" s="257"/>
      <c r="PUZ849" s="257"/>
      <c r="PVA849" s="257"/>
      <c r="PVB849" s="257"/>
      <c r="PVC849" s="257"/>
      <c r="PVD849" s="257"/>
      <c r="PVE849" s="257"/>
      <c r="PVF849" s="257"/>
      <c r="PVG849" s="257"/>
      <c r="PVH849" s="257"/>
      <c r="PVI849" s="257"/>
      <c r="PVJ849" s="257"/>
      <c r="PVK849" s="257"/>
      <c r="PVL849" s="257"/>
      <c r="PVM849" s="257"/>
      <c r="PVN849" s="257"/>
      <c r="PVO849" s="257"/>
      <c r="PVP849" s="257"/>
      <c r="PVQ849" s="257"/>
      <c r="PVR849" s="257"/>
      <c r="PVS849" s="257"/>
      <c r="PVT849" s="257"/>
      <c r="PVU849" s="257"/>
      <c r="PVV849" s="257"/>
      <c r="PVW849" s="257"/>
      <c r="PVX849" s="257"/>
      <c r="PVY849" s="257"/>
      <c r="PVZ849" s="257"/>
      <c r="PWA849" s="257"/>
      <c r="PWB849" s="257"/>
      <c r="PWC849" s="257"/>
      <c r="PWD849" s="257"/>
      <c r="PWE849" s="257"/>
      <c r="PWF849" s="257"/>
      <c r="PWG849" s="257"/>
      <c r="PWH849" s="257"/>
      <c r="PWI849" s="257"/>
      <c r="PWJ849" s="257"/>
      <c r="PWK849" s="257"/>
      <c r="PWL849" s="257"/>
      <c r="PWM849" s="257"/>
      <c r="PWN849" s="257"/>
      <c r="PWO849" s="257"/>
      <c r="PWP849" s="257"/>
      <c r="PWQ849" s="257"/>
      <c r="PWR849" s="257"/>
      <c r="PWS849" s="257"/>
      <c r="PWT849" s="257"/>
      <c r="PWU849" s="257"/>
      <c r="PWV849" s="257"/>
      <c r="PWW849" s="257"/>
      <c r="PWX849" s="257"/>
      <c r="PWY849" s="257"/>
      <c r="PWZ849" s="257"/>
      <c r="PXA849" s="257"/>
      <c r="PXB849" s="257"/>
      <c r="PXC849" s="257"/>
      <c r="PXD849" s="257"/>
      <c r="PXE849" s="257"/>
      <c r="PXF849" s="257"/>
      <c r="PXG849" s="257"/>
      <c r="PXH849" s="257"/>
      <c r="PXI849" s="257"/>
      <c r="PXJ849" s="257"/>
      <c r="PXK849" s="257"/>
      <c r="PXL849" s="257"/>
      <c r="PXM849" s="257"/>
      <c r="PXN849" s="257"/>
      <c r="PXO849" s="257"/>
      <c r="PXP849" s="257"/>
      <c r="PXQ849" s="257"/>
      <c r="PXR849" s="257"/>
      <c r="PXS849" s="257"/>
      <c r="PXT849" s="257"/>
      <c r="PXU849" s="257"/>
      <c r="PXV849" s="257"/>
      <c r="PXW849" s="257"/>
      <c r="PXX849" s="257"/>
      <c r="PXY849" s="257"/>
      <c r="PXZ849" s="257"/>
      <c r="PYA849" s="257"/>
      <c r="PYB849" s="257"/>
      <c r="PYC849" s="257"/>
      <c r="PYD849" s="257"/>
      <c r="PYE849" s="257"/>
      <c r="PYF849" s="257"/>
      <c r="PYG849" s="257"/>
      <c r="PYH849" s="257"/>
      <c r="PYI849" s="257"/>
      <c r="PYJ849" s="257"/>
      <c r="PYK849" s="257"/>
      <c r="PYL849" s="257"/>
      <c r="PYM849" s="257"/>
      <c r="PYN849" s="257"/>
      <c r="PYO849" s="257"/>
      <c r="PYP849" s="257"/>
      <c r="PYQ849" s="257"/>
      <c r="PYR849" s="257"/>
      <c r="PYS849" s="257"/>
      <c r="PYT849" s="257"/>
      <c r="PYU849" s="257"/>
      <c r="PYV849" s="257"/>
      <c r="PYW849" s="257"/>
      <c r="PYX849" s="257"/>
      <c r="PYY849" s="257"/>
      <c r="PYZ849" s="257"/>
      <c r="PZA849" s="257"/>
      <c r="PZB849" s="257"/>
      <c r="PZC849" s="257"/>
      <c r="PZD849" s="257"/>
      <c r="PZE849" s="257"/>
      <c r="PZF849" s="257"/>
      <c r="PZG849" s="257"/>
      <c r="PZH849" s="257"/>
      <c r="PZI849" s="257"/>
      <c r="PZJ849" s="257"/>
      <c r="PZK849" s="257"/>
      <c r="PZL849" s="257"/>
      <c r="PZM849" s="257"/>
      <c r="PZN849" s="257"/>
      <c r="PZO849" s="257"/>
      <c r="PZP849" s="257"/>
      <c r="PZQ849" s="257"/>
      <c r="PZR849" s="257"/>
      <c r="PZS849" s="257"/>
      <c r="PZT849" s="257"/>
      <c r="PZU849" s="257"/>
      <c r="PZV849" s="257"/>
      <c r="PZW849" s="257"/>
      <c r="PZX849" s="257"/>
      <c r="PZY849" s="257"/>
      <c r="PZZ849" s="257"/>
      <c r="QAA849" s="257"/>
      <c r="QAB849" s="257"/>
      <c r="QAC849" s="257"/>
      <c r="QAD849" s="257"/>
      <c r="QAE849" s="257"/>
      <c r="QAF849" s="257"/>
      <c r="QAG849" s="257"/>
      <c r="QAH849" s="257"/>
      <c r="QAI849" s="257"/>
      <c r="QAJ849" s="257"/>
      <c r="QAK849" s="257"/>
      <c r="QAL849" s="257"/>
      <c r="QAM849" s="257"/>
      <c r="QAN849" s="257"/>
      <c r="QAO849" s="257"/>
      <c r="QAP849" s="257"/>
      <c r="QAQ849" s="257"/>
      <c r="QAR849" s="257"/>
      <c r="QAS849" s="257"/>
      <c r="QAT849" s="257"/>
      <c r="QAU849" s="257"/>
      <c r="QAV849" s="257"/>
      <c r="QAW849" s="257"/>
      <c r="QAX849" s="257"/>
      <c r="QAY849" s="257"/>
      <c r="QAZ849" s="257"/>
      <c r="QBA849" s="257"/>
      <c r="QBB849" s="257"/>
      <c r="QBC849" s="257"/>
      <c r="QBD849" s="257"/>
      <c r="QBE849" s="257"/>
      <c r="QBF849" s="257"/>
      <c r="QBG849" s="257"/>
      <c r="QBH849" s="257"/>
      <c r="QBI849" s="257"/>
      <c r="QBJ849" s="257"/>
      <c r="QBK849" s="257"/>
      <c r="QBL849" s="257"/>
      <c r="QBM849" s="257"/>
      <c r="QBN849" s="257"/>
      <c r="QBO849" s="257"/>
      <c r="QBP849" s="257"/>
      <c r="QBQ849" s="257"/>
      <c r="QBR849" s="257"/>
      <c r="QBS849" s="257"/>
      <c r="QBT849" s="257"/>
      <c r="QBU849" s="257"/>
      <c r="QBV849" s="257"/>
      <c r="QBW849" s="257"/>
      <c r="QBX849" s="257"/>
      <c r="QBY849" s="257"/>
      <c r="QBZ849" s="257"/>
      <c r="QCA849" s="257"/>
      <c r="QCB849" s="257"/>
      <c r="QCC849" s="257"/>
      <c r="QCD849" s="257"/>
      <c r="QCE849" s="257"/>
      <c r="QCF849" s="257"/>
      <c r="QCG849" s="257"/>
      <c r="QCH849" s="257"/>
      <c r="QCI849" s="257"/>
      <c r="QCJ849" s="257"/>
      <c r="QCK849" s="257"/>
      <c r="QCL849" s="257"/>
      <c r="QCM849" s="257"/>
      <c r="QCN849" s="257"/>
      <c r="QCO849" s="257"/>
      <c r="QCP849" s="257"/>
      <c r="QCQ849" s="257"/>
      <c r="QCR849" s="257"/>
      <c r="QCS849" s="257"/>
      <c r="QCT849" s="257"/>
      <c r="QCU849" s="257"/>
      <c r="QCV849" s="257"/>
      <c r="QCW849" s="257"/>
      <c r="QCX849" s="257"/>
      <c r="QCY849" s="257"/>
      <c r="QCZ849" s="257"/>
      <c r="QDA849" s="257"/>
      <c r="QDB849" s="257"/>
      <c r="QDC849" s="257"/>
      <c r="QDD849" s="257"/>
      <c r="QDE849" s="257"/>
      <c r="QDF849" s="257"/>
      <c r="QDG849" s="257"/>
      <c r="QDH849" s="257"/>
      <c r="QDI849" s="257"/>
      <c r="QDJ849" s="257"/>
      <c r="QDK849" s="257"/>
      <c r="QDL849" s="257"/>
      <c r="QDM849" s="257"/>
      <c r="QDN849" s="257"/>
      <c r="QDO849" s="257"/>
      <c r="QDP849" s="257"/>
      <c r="QDQ849" s="257"/>
      <c r="QDR849" s="257"/>
      <c r="QDS849" s="257"/>
      <c r="QDT849" s="257"/>
      <c r="QDU849" s="257"/>
      <c r="QDV849" s="257"/>
      <c r="QDW849" s="257"/>
      <c r="QDX849" s="257"/>
      <c r="QDY849" s="257"/>
      <c r="QDZ849" s="257"/>
      <c r="QEA849" s="257"/>
      <c r="QEB849" s="257"/>
      <c r="QEC849" s="257"/>
      <c r="QED849" s="257"/>
      <c r="QEE849" s="257"/>
      <c r="QEF849" s="257"/>
      <c r="QEG849" s="257"/>
      <c r="QEH849" s="257"/>
      <c r="QEI849" s="257"/>
      <c r="QEJ849" s="257"/>
      <c r="QEK849" s="257"/>
      <c r="QEL849" s="257"/>
      <c r="QEM849" s="257"/>
      <c r="QEN849" s="257"/>
      <c r="QEO849" s="257"/>
      <c r="QEP849" s="257"/>
      <c r="QEQ849" s="257"/>
      <c r="QER849" s="257"/>
      <c r="QES849" s="257"/>
      <c r="QET849" s="257"/>
      <c r="QEU849" s="257"/>
      <c r="QEV849" s="257"/>
      <c r="QEW849" s="257"/>
      <c r="QEX849" s="257"/>
      <c r="QEY849" s="257"/>
      <c r="QEZ849" s="257"/>
      <c r="QFA849" s="257"/>
      <c r="QFB849" s="257"/>
      <c r="QFC849" s="257"/>
      <c r="QFD849" s="257"/>
      <c r="QFE849" s="257"/>
      <c r="QFF849" s="257"/>
      <c r="QFG849" s="257"/>
      <c r="QFH849" s="257"/>
      <c r="QFI849" s="257"/>
      <c r="QFJ849" s="257"/>
      <c r="QFK849" s="257"/>
      <c r="QFL849" s="257"/>
      <c r="QFM849" s="257"/>
      <c r="QFN849" s="257"/>
      <c r="QFO849" s="257"/>
      <c r="QFP849" s="257"/>
      <c r="QFQ849" s="257"/>
      <c r="QFR849" s="257"/>
      <c r="QFS849" s="257"/>
      <c r="QFT849" s="257"/>
      <c r="QFU849" s="257"/>
      <c r="QFV849" s="257"/>
      <c r="QFW849" s="257"/>
      <c r="QFX849" s="257"/>
      <c r="QFY849" s="257"/>
      <c r="QFZ849" s="257"/>
      <c r="QGA849" s="257"/>
      <c r="QGB849" s="257"/>
      <c r="QGC849" s="257"/>
      <c r="QGD849" s="257"/>
      <c r="QGE849" s="257"/>
      <c r="QGF849" s="257"/>
      <c r="QGG849" s="257"/>
      <c r="QGH849" s="257"/>
      <c r="QGI849" s="257"/>
      <c r="QGJ849" s="257"/>
      <c r="QGK849" s="257"/>
      <c r="QGL849" s="257"/>
      <c r="QGM849" s="257"/>
      <c r="QGN849" s="257"/>
      <c r="QGO849" s="257"/>
      <c r="QGP849" s="257"/>
      <c r="QGQ849" s="257"/>
      <c r="QGR849" s="257"/>
      <c r="QGS849" s="257"/>
      <c r="QGT849" s="257"/>
      <c r="QGU849" s="257"/>
      <c r="QGV849" s="257"/>
      <c r="QGW849" s="257"/>
      <c r="QGX849" s="257"/>
      <c r="QGY849" s="257"/>
      <c r="QGZ849" s="257"/>
      <c r="QHA849" s="257"/>
      <c r="QHB849" s="257"/>
      <c r="QHC849" s="257"/>
      <c r="QHD849" s="257"/>
      <c r="QHE849" s="257"/>
      <c r="QHF849" s="257"/>
      <c r="QHG849" s="257"/>
      <c r="QHH849" s="257"/>
      <c r="QHI849" s="257"/>
      <c r="QHJ849" s="257"/>
      <c r="QHK849" s="257"/>
      <c r="QHL849" s="257"/>
      <c r="QHM849" s="257"/>
      <c r="QHN849" s="257"/>
      <c r="QHO849" s="257"/>
      <c r="QHP849" s="257"/>
      <c r="QHQ849" s="257"/>
      <c r="QHR849" s="257"/>
      <c r="QHS849" s="257"/>
      <c r="QHT849" s="257"/>
      <c r="QHU849" s="257"/>
      <c r="QHV849" s="257"/>
      <c r="QHW849" s="257"/>
      <c r="QHX849" s="257"/>
      <c r="QHY849" s="257"/>
      <c r="QHZ849" s="257"/>
      <c r="QIA849" s="257"/>
      <c r="QIB849" s="257"/>
      <c r="QIC849" s="257"/>
      <c r="QID849" s="257"/>
      <c r="QIE849" s="257"/>
      <c r="QIF849" s="257"/>
      <c r="QIG849" s="257"/>
      <c r="QIH849" s="257"/>
      <c r="QII849" s="257"/>
      <c r="QIJ849" s="257"/>
      <c r="QIK849" s="257"/>
      <c r="QIL849" s="257"/>
      <c r="QIM849" s="257"/>
      <c r="QIN849" s="257"/>
      <c r="QIO849" s="257"/>
      <c r="QIP849" s="257"/>
      <c r="QIQ849" s="257"/>
      <c r="QIR849" s="257"/>
      <c r="QIS849" s="257"/>
      <c r="QIT849" s="257"/>
      <c r="QIU849" s="257"/>
      <c r="QIV849" s="257"/>
      <c r="QIW849" s="257"/>
      <c r="QIX849" s="257"/>
      <c r="QIY849" s="257"/>
      <c r="QIZ849" s="257"/>
      <c r="QJA849" s="257"/>
      <c r="QJB849" s="257"/>
      <c r="QJC849" s="257"/>
      <c r="QJD849" s="257"/>
      <c r="QJE849" s="257"/>
      <c r="QJF849" s="257"/>
      <c r="QJG849" s="257"/>
      <c r="QJH849" s="257"/>
      <c r="QJI849" s="257"/>
      <c r="QJJ849" s="257"/>
      <c r="QJK849" s="257"/>
      <c r="QJL849" s="257"/>
      <c r="QJM849" s="257"/>
      <c r="QJN849" s="257"/>
      <c r="QJO849" s="257"/>
      <c r="QJP849" s="257"/>
      <c r="QJQ849" s="257"/>
      <c r="QJR849" s="257"/>
      <c r="QJS849" s="257"/>
      <c r="QJT849" s="257"/>
      <c r="QJU849" s="257"/>
      <c r="QJV849" s="257"/>
      <c r="QJW849" s="257"/>
      <c r="QJX849" s="257"/>
      <c r="QJY849" s="257"/>
      <c r="QJZ849" s="257"/>
      <c r="QKA849" s="257"/>
      <c r="QKB849" s="257"/>
      <c r="QKC849" s="257"/>
      <c r="QKD849" s="257"/>
      <c r="QKE849" s="257"/>
      <c r="QKF849" s="257"/>
      <c r="QKG849" s="257"/>
      <c r="QKH849" s="257"/>
      <c r="QKI849" s="257"/>
      <c r="QKJ849" s="257"/>
      <c r="QKK849" s="257"/>
      <c r="QKL849" s="257"/>
      <c r="QKM849" s="257"/>
      <c r="QKN849" s="257"/>
      <c r="QKO849" s="257"/>
      <c r="QKP849" s="257"/>
      <c r="QKQ849" s="257"/>
      <c r="QKR849" s="257"/>
      <c r="QKS849" s="257"/>
      <c r="QKT849" s="257"/>
      <c r="QKU849" s="257"/>
      <c r="QKV849" s="257"/>
      <c r="QKW849" s="257"/>
      <c r="QKX849" s="257"/>
      <c r="QKY849" s="257"/>
      <c r="QKZ849" s="257"/>
      <c r="QLA849" s="257"/>
      <c r="QLB849" s="257"/>
      <c r="QLC849" s="257"/>
      <c r="QLD849" s="257"/>
      <c r="QLE849" s="257"/>
      <c r="QLF849" s="257"/>
      <c r="QLG849" s="257"/>
      <c r="QLH849" s="257"/>
      <c r="QLI849" s="257"/>
      <c r="QLJ849" s="257"/>
      <c r="QLK849" s="257"/>
      <c r="QLL849" s="257"/>
      <c r="QLM849" s="257"/>
      <c r="QLN849" s="257"/>
      <c r="QLO849" s="257"/>
      <c r="QLP849" s="257"/>
      <c r="QLQ849" s="257"/>
      <c r="QLR849" s="257"/>
      <c r="QLS849" s="257"/>
      <c r="QLT849" s="257"/>
      <c r="QLU849" s="257"/>
      <c r="QLV849" s="257"/>
      <c r="QLW849" s="257"/>
      <c r="QLX849" s="257"/>
      <c r="QLY849" s="257"/>
      <c r="QLZ849" s="257"/>
      <c r="QMA849" s="257"/>
      <c r="QMB849" s="257"/>
      <c r="QMC849" s="257"/>
      <c r="QMD849" s="257"/>
      <c r="QME849" s="257"/>
      <c r="QMF849" s="257"/>
      <c r="QMG849" s="257"/>
      <c r="QMH849" s="257"/>
      <c r="QMI849" s="257"/>
      <c r="QMJ849" s="257"/>
      <c r="QMK849" s="257"/>
      <c r="QML849" s="257"/>
      <c r="QMM849" s="257"/>
      <c r="QMN849" s="257"/>
      <c r="QMO849" s="257"/>
      <c r="QMP849" s="257"/>
      <c r="QMQ849" s="257"/>
      <c r="QMR849" s="257"/>
      <c r="QMS849" s="257"/>
      <c r="QMT849" s="257"/>
      <c r="QMU849" s="257"/>
      <c r="QMV849" s="257"/>
      <c r="QMW849" s="257"/>
      <c r="QMX849" s="257"/>
      <c r="QMY849" s="257"/>
      <c r="QMZ849" s="257"/>
      <c r="QNA849" s="257"/>
      <c r="QNB849" s="257"/>
      <c r="QNC849" s="257"/>
      <c r="QND849" s="257"/>
      <c r="QNE849" s="257"/>
      <c r="QNF849" s="257"/>
      <c r="QNG849" s="257"/>
      <c r="QNH849" s="257"/>
      <c r="QNI849" s="257"/>
      <c r="QNJ849" s="257"/>
      <c r="QNK849" s="257"/>
      <c r="QNL849" s="257"/>
      <c r="QNM849" s="257"/>
      <c r="QNN849" s="257"/>
      <c r="QNO849" s="257"/>
      <c r="QNP849" s="257"/>
      <c r="QNQ849" s="257"/>
      <c r="QNR849" s="257"/>
      <c r="QNS849" s="257"/>
      <c r="QNT849" s="257"/>
      <c r="QNU849" s="257"/>
      <c r="QNV849" s="257"/>
      <c r="QNW849" s="257"/>
      <c r="QNX849" s="257"/>
      <c r="QNY849" s="257"/>
      <c r="QNZ849" s="257"/>
      <c r="QOA849" s="257"/>
      <c r="QOB849" s="257"/>
      <c r="QOC849" s="257"/>
      <c r="QOD849" s="257"/>
      <c r="QOE849" s="257"/>
      <c r="QOF849" s="257"/>
      <c r="QOG849" s="257"/>
      <c r="QOH849" s="257"/>
      <c r="QOI849" s="257"/>
      <c r="QOJ849" s="257"/>
      <c r="QOK849" s="257"/>
      <c r="QOL849" s="257"/>
      <c r="QOM849" s="257"/>
      <c r="QON849" s="257"/>
      <c r="QOO849" s="257"/>
      <c r="QOP849" s="257"/>
      <c r="QOQ849" s="257"/>
      <c r="QOR849" s="257"/>
      <c r="QOS849" s="257"/>
      <c r="QOT849" s="257"/>
      <c r="QOU849" s="257"/>
      <c r="QOV849" s="257"/>
      <c r="QOW849" s="257"/>
      <c r="QOX849" s="257"/>
      <c r="QOY849" s="257"/>
      <c r="QOZ849" s="257"/>
      <c r="QPA849" s="257"/>
      <c r="QPB849" s="257"/>
      <c r="QPC849" s="257"/>
      <c r="QPD849" s="257"/>
      <c r="QPE849" s="257"/>
      <c r="QPF849" s="257"/>
      <c r="QPG849" s="257"/>
      <c r="QPH849" s="257"/>
      <c r="QPI849" s="257"/>
      <c r="QPJ849" s="257"/>
      <c r="QPK849" s="257"/>
      <c r="QPL849" s="257"/>
      <c r="QPM849" s="257"/>
      <c r="QPN849" s="257"/>
      <c r="QPO849" s="257"/>
      <c r="QPP849" s="257"/>
      <c r="QPQ849" s="257"/>
      <c r="QPR849" s="257"/>
      <c r="QPS849" s="257"/>
      <c r="QPT849" s="257"/>
      <c r="QPU849" s="257"/>
      <c r="QPV849" s="257"/>
      <c r="QPW849" s="257"/>
      <c r="QPX849" s="257"/>
      <c r="QPY849" s="257"/>
      <c r="QPZ849" s="257"/>
      <c r="QQA849" s="257"/>
      <c r="QQB849" s="257"/>
      <c r="QQC849" s="257"/>
      <c r="QQD849" s="257"/>
      <c r="QQE849" s="257"/>
      <c r="QQF849" s="257"/>
      <c r="QQG849" s="257"/>
      <c r="QQH849" s="257"/>
      <c r="QQI849" s="257"/>
      <c r="QQJ849" s="257"/>
      <c r="QQK849" s="257"/>
      <c r="QQL849" s="257"/>
      <c r="QQM849" s="257"/>
      <c r="QQN849" s="257"/>
      <c r="QQO849" s="257"/>
      <c r="QQP849" s="257"/>
      <c r="QQQ849" s="257"/>
      <c r="QQR849" s="257"/>
      <c r="QQS849" s="257"/>
      <c r="QQT849" s="257"/>
      <c r="QQU849" s="257"/>
      <c r="QQV849" s="257"/>
      <c r="QQW849" s="257"/>
      <c r="QQX849" s="257"/>
      <c r="QQY849" s="257"/>
      <c r="QQZ849" s="257"/>
      <c r="QRA849" s="257"/>
      <c r="QRB849" s="257"/>
      <c r="QRC849" s="257"/>
      <c r="QRD849" s="257"/>
      <c r="QRE849" s="257"/>
      <c r="QRF849" s="257"/>
      <c r="QRG849" s="257"/>
      <c r="QRH849" s="257"/>
      <c r="QRI849" s="257"/>
      <c r="QRJ849" s="257"/>
      <c r="QRK849" s="257"/>
      <c r="QRL849" s="257"/>
      <c r="QRM849" s="257"/>
      <c r="QRN849" s="257"/>
      <c r="QRO849" s="257"/>
      <c r="QRP849" s="257"/>
      <c r="QRQ849" s="257"/>
      <c r="QRR849" s="257"/>
      <c r="QRS849" s="257"/>
      <c r="QRT849" s="257"/>
      <c r="QRU849" s="257"/>
      <c r="QRV849" s="257"/>
      <c r="QRW849" s="257"/>
      <c r="QRX849" s="257"/>
      <c r="QRY849" s="257"/>
      <c r="QRZ849" s="257"/>
      <c r="QSA849" s="257"/>
      <c r="QSB849" s="257"/>
      <c r="QSC849" s="257"/>
      <c r="QSD849" s="257"/>
      <c r="QSE849" s="257"/>
      <c r="QSF849" s="257"/>
      <c r="QSG849" s="257"/>
      <c r="QSH849" s="257"/>
      <c r="QSI849" s="257"/>
      <c r="QSJ849" s="257"/>
      <c r="QSK849" s="257"/>
      <c r="QSL849" s="257"/>
      <c r="QSM849" s="257"/>
      <c r="QSN849" s="257"/>
      <c r="QSO849" s="257"/>
      <c r="QSP849" s="257"/>
      <c r="QSQ849" s="257"/>
      <c r="QSR849" s="257"/>
      <c r="QSS849" s="257"/>
      <c r="QST849" s="257"/>
      <c r="QSU849" s="257"/>
      <c r="QSV849" s="257"/>
      <c r="QSW849" s="257"/>
      <c r="QSX849" s="257"/>
      <c r="QSY849" s="257"/>
      <c r="QSZ849" s="257"/>
      <c r="QTA849" s="257"/>
      <c r="QTB849" s="257"/>
      <c r="QTC849" s="257"/>
      <c r="QTD849" s="257"/>
      <c r="QTE849" s="257"/>
      <c r="QTF849" s="257"/>
      <c r="QTG849" s="257"/>
      <c r="QTH849" s="257"/>
      <c r="QTI849" s="257"/>
      <c r="QTJ849" s="257"/>
      <c r="QTK849" s="257"/>
      <c r="QTL849" s="257"/>
      <c r="QTM849" s="257"/>
      <c r="QTN849" s="257"/>
      <c r="QTO849" s="257"/>
      <c r="QTP849" s="257"/>
      <c r="QTQ849" s="257"/>
      <c r="QTR849" s="257"/>
      <c r="QTS849" s="257"/>
      <c r="QTT849" s="257"/>
      <c r="QTU849" s="257"/>
      <c r="QTV849" s="257"/>
      <c r="QTW849" s="257"/>
      <c r="QTX849" s="257"/>
      <c r="QTY849" s="257"/>
      <c r="QTZ849" s="257"/>
      <c r="QUA849" s="257"/>
      <c r="QUB849" s="257"/>
      <c r="QUC849" s="257"/>
      <c r="QUD849" s="257"/>
      <c r="QUE849" s="257"/>
      <c r="QUF849" s="257"/>
      <c r="QUG849" s="257"/>
      <c r="QUH849" s="257"/>
      <c r="QUI849" s="257"/>
      <c r="QUJ849" s="257"/>
      <c r="QUK849" s="257"/>
      <c r="QUL849" s="257"/>
      <c r="QUM849" s="257"/>
      <c r="QUN849" s="257"/>
      <c r="QUO849" s="257"/>
      <c r="QUP849" s="257"/>
      <c r="QUQ849" s="257"/>
      <c r="QUR849" s="257"/>
      <c r="QUS849" s="257"/>
      <c r="QUT849" s="257"/>
      <c r="QUU849" s="257"/>
      <c r="QUV849" s="257"/>
      <c r="QUW849" s="257"/>
      <c r="QUX849" s="257"/>
      <c r="QUY849" s="257"/>
      <c r="QUZ849" s="257"/>
      <c r="QVA849" s="257"/>
      <c r="QVB849" s="257"/>
      <c r="QVC849" s="257"/>
      <c r="QVD849" s="257"/>
      <c r="QVE849" s="257"/>
      <c r="QVF849" s="257"/>
      <c r="QVG849" s="257"/>
      <c r="QVH849" s="257"/>
      <c r="QVI849" s="257"/>
      <c r="QVJ849" s="257"/>
      <c r="QVK849" s="257"/>
      <c r="QVL849" s="257"/>
      <c r="QVM849" s="257"/>
      <c r="QVN849" s="257"/>
      <c r="QVO849" s="257"/>
      <c r="QVP849" s="257"/>
      <c r="QVQ849" s="257"/>
      <c r="QVR849" s="257"/>
      <c r="QVS849" s="257"/>
      <c r="QVT849" s="257"/>
      <c r="QVU849" s="257"/>
      <c r="QVV849" s="257"/>
      <c r="QVW849" s="257"/>
      <c r="QVX849" s="257"/>
      <c r="QVY849" s="257"/>
      <c r="QVZ849" s="257"/>
      <c r="QWA849" s="257"/>
      <c r="QWB849" s="257"/>
      <c r="QWC849" s="257"/>
      <c r="QWD849" s="257"/>
      <c r="QWE849" s="257"/>
      <c r="QWF849" s="257"/>
      <c r="QWG849" s="257"/>
      <c r="QWH849" s="257"/>
      <c r="QWI849" s="257"/>
      <c r="QWJ849" s="257"/>
      <c r="QWK849" s="257"/>
      <c r="QWL849" s="257"/>
      <c r="QWM849" s="257"/>
      <c r="QWN849" s="257"/>
      <c r="QWO849" s="257"/>
      <c r="QWP849" s="257"/>
      <c r="QWQ849" s="257"/>
      <c r="QWR849" s="257"/>
      <c r="QWS849" s="257"/>
      <c r="QWT849" s="257"/>
      <c r="QWU849" s="257"/>
      <c r="QWV849" s="257"/>
      <c r="QWW849" s="257"/>
      <c r="QWX849" s="257"/>
      <c r="QWY849" s="257"/>
      <c r="QWZ849" s="257"/>
      <c r="QXA849" s="257"/>
      <c r="QXB849" s="257"/>
      <c r="QXC849" s="257"/>
      <c r="QXD849" s="257"/>
      <c r="QXE849" s="257"/>
      <c r="QXF849" s="257"/>
      <c r="QXG849" s="257"/>
      <c r="QXH849" s="257"/>
      <c r="QXI849" s="257"/>
      <c r="QXJ849" s="257"/>
      <c r="QXK849" s="257"/>
      <c r="QXL849" s="257"/>
      <c r="QXM849" s="257"/>
      <c r="QXN849" s="257"/>
      <c r="QXO849" s="257"/>
      <c r="QXP849" s="257"/>
      <c r="QXQ849" s="257"/>
      <c r="QXR849" s="257"/>
      <c r="QXS849" s="257"/>
      <c r="QXT849" s="257"/>
      <c r="QXU849" s="257"/>
      <c r="QXV849" s="257"/>
      <c r="QXW849" s="257"/>
      <c r="QXX849" s="257"/>
      <c r="QXY849" s="257"/>
      <c r="QXZ849" s="257"/>
      <c r="QYA849" s="257"/>
      <c r="QYB849" s="257"/>
      <c r="QYC849" s="257"/>
      <c r="QYD849" s="257"/>
      <c r="QYE849" s="257"/>
      <c r="QYF849" s="257"/>
      <c r="QYG849" s="257"/>
      <c r="QYH849" s="257"/>
      <c r="QYI849" s="257"/>
      <c r="QYJ849" s="257"/>
      <c r="QYK849" s="257"/>
      <c r="QYL849" s="257"/>
      <c r="QYM849" s="257"/>
      <c r="QYN849" s="257"/>
      <c r="QYO849" s="257"/>
      <c r="QYP849" s="257"/>
      <c r="QYQ849" s="257"/>
      <c r="QYR849" s="257"/>
      <c r="QYS849" s="257"/>
      <c r="QYT849" s="257"/>
      <c r="QYU849" s="257"/>
      <c r="QYV849" s="257"/>
      <c r="QYW849" s="257"/>
      <c r="QYX849" s="257"/>
      <c r="QYY849" s="257"/>
      <c r="QYZ849" s="257"/>
      <c r="QZA849" s="257"/>
      <c r="QZB849" s="257"/>
      <c r="QZC849" s="257"/>
      <c r="QZD849" s="257"/>
      <c r="QZE849" s="257"/>
      <c r="QZF849" s="257"/>
      <c r="QZG849" s="257"/>
      <c r="QZH849" s="257"/>
      <c r="QZI849" s="257"/>
      <c r="QZJ849" s="257"/>
      <c r="QZK849" s="257"/>
      <c r="QZL849" s="257"/>
      <c r="QZM849" s="257"/>
      <c r="QZN849" s="257"/>
      <c r="QZO849" s="257"/>
      <c r="QZP849" s="257"/>
      <c r="QZQ849" s="257"/>
      <c r="QZR849" s="257"/>
      <c r="QZS849" s="257"/>
      <c r="QZT849" s="257"/>
      <c r="QZU849" s="257"/>
      <c r="QZV849" s="257"/>
      <c r="QZW849" s="257"/>
      <c r="QZX849" s="257"/>
      <c r="QZY849" s="257"/>
      <c r="QZZ849" s="257"/>
      <c r="RAA849" s="257"/>
      <c r="RAB849" s="257"/>
      <c r="RAC849" s="257"/>
      <c r="RAD849" s="257"/>
      <c r="RAE849" s="257"/>
      <c r="RAF849" s="257"/>
      <c r="RAG849" s="257"/>
      <c r="RAH849" s="257"/>
      <c r="RAI849" s="257"/>
      <c r="RAJ849" s="257"/>
      <c r="RAK849" s="257"/>
      <c r="RAL849" s="257"/>
      <c r="RAM849" s="257"/>
      <c r="RAN849" s="257"/>
      <c r="RAO849" s="257"/>
      <c r="RAP849" s="257"/>
      <c r="RAQ849" s="257"/>
      <c r="RAR849" s="257"/>
      <c r="RAS849" s="257"/>
      <c r="RAT849" s="257"/>
      <c r="RAU849" s="257"/>
      <c r="RAV849" s="257"/>
      <c r="RAW849" s="257"/>
      <c r="RAX849" s="257"/>
      <c r="RAY849" s="257"/>
      <c r="RAZ849" s="257"/>
      <c r="RBA849" s="257"/>
      <c r="RBB849" s="257"/>
      <c r="RBC849" s="257"/>
      <c r="RBD849" s="257"/>
      <c r="RBE849" s="257"/>
      <c r="RBF849" s="257"/>
      <c r="RBG849" s="257"/>
      <c r="RBH849" s="257"/>
      <c r="RBI849" s="257"/>
      <c r="RBJ849" s="257"/>
      <c r="RBK849" s="257"/>
      <c r="RBL849" s="257"/>
      <c r="RBM849" s="257"/>
      <c r="RBN849" s="257"/>
      <c r="RBO849" s="257"/>
      <c r="RBP849" s="257"/>
      <c r="RBQ849" s="257"/>
      <c r="RBR849" s="257"/>
      <c r="RBS849" s="257"/>
      <c r="RBT849" s="257"/>
      <c r="RBU849" s="257"/>
      <c r="RBV849" s="257"/>
      <c r="RBW849" s="257"/>
      <c r="RBX849" s="257"/>
      <c r="RBY849" s="257"/>
      <c r="RBZ849" s="257"/>
      <c r="RCA849" s="257"/>
      <c r="RCB849" s="257"/>
      <c r="RCC849" s="257"/>
      <c r="RCD849" s="257"/>
      <c r="RCE849" s="257"/>
      <c r="RCF849" s="257"/>
      <c r="RCG849" s="257"/>
      <c r="RCH849" s="257"/>
      <c r="RCI849" s="257"/>
      <c r="RCJ849" s="257"/>
      <c r="RCK849" s="257"/>
      <c r="RCL849" s="257"/>
      <c r="RCM849" s="257"/>
      <c r="RCN849" s="257"/>
      <c r="RCO849" s="257"/>
      <c r="RCP849" s="257"/>
      <c r="RCQ849" s="257"/>
      <c r="RCR849" s="257"/>
      <c r="RCS849" s="257"/>
      <c r="RCT849" s="257"/>
      <c r="RCU849" s="257"/>
      <c r="RCV849" s="257"/>
      <c r="RCW849" s="257"/>
      <c r="RCX849" s="257"/>
      <c r="RCY849" s="257"/>
      <c r="RCZ849" s="257"/>
      <c r="RDA849" s="257"/>
      <c r="RDB849" s="257"/>
      <c r="RDC849" s="257"/>
      <c r="RDD849" s="257"/>
      <c r="RDE849" s="257"/>
      <c r="RDF849" s="257"/>
      <c r="RDG849" s="257"/>
      <c r="RDH849" s="257"/>
      <c r="RDI849" s="257"/>
      <c r="RDJ849" s="257"/>
      <c r="RDK849" s="257"/>
      <c r="RDL849" s="257"/>
      <c r="RDM849" s="257"/>
      <c r="RDN849" s="257"/>
      <c r="RDO849" s="257"/>
      <c r="RDP849" s="257"/>
      <c r="RDQ849" s="257"/>
      <c r="RDR849" s="257"/>
      <c r="RDS849" s="257"/>
      <c r="RDT849" s="257"/>
      <c r="RDU849" s="257"/>
      <c r="RDV849" s="257"/>
      <c r="RDW849" s="257"/>
      <c r="RDX849" s="257"/>
      <c r="RDY849" s="257"/>
      <c r="RDZ849" s="257"/>
      <c r="REA849" s="257"/>
      <c r="REB849" s="257"/>
      <c r="REC849" s="257"/>
      <c r="RED849" s="257"/>
      <c r="REE849" s="257"/>
      <c r="REF849" s="257"/>
      <c r="REG849" s="257"/>
      <c r="REH849" s="257"/>
      <c r="REI849" s="257"/>
      <c r="REJ849" s="257"/>
      <c r="REK849" s="257"/>
      <c r="REL849" s="257"/>
      <c r="REM849" s="257"/>
      <c r="REN849" s="257"/>
      <c r="REO849" s="257"/>
      <c r="REP849" s="257"/>
      <c r="REQ849" s="257"/>
      <c r="RER849" s="257"/>
      <c r="RES849" s="257"/>
      <c r="RET849" s="257"/>
      <c r="REU849" s="257"/>
      <c r="REV849" s="257"/>
      <c r="REW849" s="257"/>
      <c r="REX849" s="257"/>
      <c r="REY849" s="257"/>
      <c r="REZ849" s="257"/>
      <c r="RFA849" s="257"/>
      <c r="RFB849" s="257"/>
      <c r="RFC849" s="257"/>
      <c r="RFD849" s="257"/>
      <c r="RFE849" s="257"/>
      <c r="RFF849" s="257"/>
      <c r="RFG849" s="257"/>
      <c r="RFH849" s="257"/>
      <c r="RFI849" s="257"/>
      <c r="RFJ849" s="257"/>
      <c r="RFK849" s="257"/>
      <c r="RFL849" s="257"/>
      <c r="RFM849" s="257"/>
      <c r="RFN849" s="257"/>
      <c r="RFO849" s="257"/>
      <c r="RFP849" s="257"/>
      <c r="RFQ849" s="257"/>
      <c r="RFR849" s="257"/>
      <c r="RFS849" s="257"/>
      <c r="RFT849" s="257"/>
      <c r="RFU849" s="257"/>
      <c r="RFV849" s="257"/>
      <c r="RFW849" s="257"/>
      <c r="RFX849" s="257"/>
      <c r="RFY849" s="257"/>
      <c r="RFZ849" s="257"/>
      <c r="RGA849" s="257"/>
      <c r="RGB849" s="257"/>
      <c r="RGC849" s="257"/>
      <c r="RGD849" s="257"/>
      <c r="RGE849" s="257"/>
      <c r="RGF849" s="257"/>
      <c r="RGG849" s="257"/>
      <c r="RGH849" s="257"/>
      <c r="RGI849" s="257"/>
      <c r="RGJ849" s="257"/>
      <c r="RGK849" s="257"/>
      <c r="RGL849" s="257"/>
      <c r="RGM849" s="257"/>
      <c r="RGN849" s="257"/>
      <c r="RGO849" s="257"/>
      <c r="RGP849" s="257"/>
      <c r="RGQ849" s="257"/>
      <c r="RGR849" s="257"/>
      <c r="RGS849" s="257"/>
      <c r="RGT849" s="257"/>
      <c r="RGU849" s="257"/>
      <c r="RGV849" s="257"/>
      <c r="RGW849" s="257"/>
      <c r="RGX849" s="257"/>
      <c r="RGY849" s="257"/>
      <c r="RGZ849" s="257"/>
      <c r="RHA849" s="257"/>
      <c r="RHB849" s="257"/>
      <c r="RHC849" s="257"/>
      <c r="RHD849" s="257"/>
      <c r="RHE849" s="257"/>
      <c r="RHF849" s="257"/>
      <c r="RHG849" s="257"/>
      <c r="RHH849" s="257"/>
      <c r="RHI849" s="257"/>
      <c r="RHJ849" s="257"/>
      <c r="RHK849" s="257"/>
      <c r="RHL849" s="257"/>
      <c r="RHM849" s="257"/>
      <c r="RHN849" s="257"/>
      <c r="RHO849" s="257"/>
      <c r="RHP849" s="257"/>
      <c r="RHQ849" s="257"/>
      <c r="RHR849" s="257"/>
      <c r="RHS849" s="257"/>
      <c r="RHT849" s="257"/>
      <c r="RHU849" s="257"/>
      <c r="RHV849" s="257"/>
      <c r="RHW849" s="257"/>
      <c r="RHX849" s="257"/>
      <c r="RHY849" s="257"/>
      <c r="RHZ849" s="257"/>
      <c r="RIA849" s="257"/>
      <c r="RIB849" s="257"/>
      <c r="RIC849" s="257"/>
      <c r="RID849" s="257"/>
      <c r="RIE849" s="257"/>
      <c r="RIF849" s="257"/>
      <c r="RIG849" s="257"/>
      <c r="RIH849" s="257"/>
      <c r="RII849" s="257"/>
      <c r="RIJ849" s="257"/>
      <c r="RIK849" s="257"/>
      <c r="RIL849" s="257"/>
      <c r="RIM849" s="257"/>
      <c r="RIN849" s="257"/>
      <c r="RIO849" s="257"/>
      <c r="RIP849" s="257"/>
      <c r="RIQ849" s="257"/>
      <c r="RIR849" s="257"/>
      <c r="RIS849" s="257"/>
      <c r="RIT849" s="257"/>
      <c r="RIU849" s="257"/>
      <c r="RIV849" s="257"/>
      <c r="RIW849" s="257"/>
      <c r="RIX849" s="257"/>
      <c r="RIY849" s="257"/>
      <c r="RIZ849" s="257"/>
      <c r="RJA849" s="257"/>
      <c r="RJB849" s="257"/>
      <c r="RJC849" s="257"/>
      <c r="RJD849" s="257"/>
      <c r="RJE849" s="257"/>
      <c r="RJF849" s="257"/>
      <c r="RJG849" s="257"/>
      <c r="RJH849" s="257"/>
      <c r="RJI849" s="257"/>
      <c r="RJJ849" s="257"/>
      <c r="RJK849" s="257"/>
      <c r="RJL849" s="257"/>
      <c r="RJM849" s="257"/>
      <c r="RJN849" s="257"/>
      <c r="RJO849" s="257"/>
      <c r="RJP849" s="257"/>
      <c r="RJQ849" s="257"/>
      <c r="RJR849" s="257"/>
      <c r="RJS849" s="257"/>
      <c r="RJT849" s="257"/>
      <c r="RJU849" s="257"/>
      <c r="RJV849" s="257"/>
      <c r="RJW849" s="257"/>
      <c r="RJX849" s="257"/>
      <c r="RJY849" s="257"/>
      <c r="RJZ849" s="257"/>
      <c r="RKA849" s="257"/>
      <c r="RKB849" s="257"/>
      <c r="RKC849" s="257"/>
      <c r="RKD849" s="257"/>
      <c r="RKE849" s="257"/>
      <c r="RKF849" s="257"/>
      <c r="RKG849" s="257"/>
      <c r="RKH849" s="257"/>
      <c r="RKI849" s="257"/>
      <c r="RKJ849" s="257"/>
      <c r="RKK849" s="257"/>
      <c r="RKL849" s="257"/>
      <c r="RKM849" s="257"/>
      <c r="RKN849" s="257"/>
      <c r="RKO849" s="257"/>
      <c r="RKP849" s="257"/>
      <c r="RKQ849" s="257"/>
      <c r="RKR849" s="257"/>
      <c r="RKS849" s="257"/>
      <c r="RKT849" s="257"/>
      <c r="RKU849" s="257"/>
      <c r="RKV849" s="257"/>
      <c r="RKW849" s="257"/>
      <c r="RKX849" s="257"/>
      <c r="RKY849" s="257"/>
      <c r="RKZ849" s="257"/>
      <c r="RLA849" s="257"/>
      <c r="RLB849" s="257"/>
      <c r="RLC849" s="257"/>
      <c r="RLD849" s="257"/>
      <c r="RLE849" s="257"/>
      <c r="RLF849" s="257"/>
      <c r="RLG849" s="257"/>
      <c r="RLH849" s="257"/>
      <c r="RLI849" s="257"/>
      <c r="RLJ849" s="257"/>
      <c r="RLK849" s="257"/>
      <c r="RLL849" s="257"/>
      <c r="RLM849" s="257"/>
      <c r="RLN849" s="257"/>
      <c r="RLO849" s="257"/>
      <c r="RLP849" s="257"/>
      <c r="RLQ849" s="257"/>
      <c r="RLR849" s="257"/>
      <c r="RLS849" s="257"/>
      <c r="RLT849" s="257"/>
      <c r="RLU849" s="257"/>
      <c r="RLV849" s="257"/>
      <c r="RLW849" s="257"/>
      <c r="RLX849" s="257"/>
      <c r="RLY849" s="257"/>
      <c r="RLZ849" s="257"/>
      <c r="RMA849" s="257"/>
      <c r="RMB849" s="257"/>
      <c r="RMC849" s="257"/>
      <c r="RMD849" s="257"/>
      <c r="RME849" s="257"/>
      <c r="RMF849" s="257"/>
      <c r="RMG849" s="257"/>
      <c r="RMH849" s="257"/>
      <c r="RMI849" s="257"/>
      <c r="RMJ849" s="257"/>
      <c r="RMK849" s="257"/>
      <c r="RML849" s="257"/>
      <c r="RMM849" s="257"/>
      <c r="RMN849" s="257"/>
      <c r="RMO849" s="257"/>
      <c r="RMP849" s="257"/>
      <c r="RMQ849" s="257"/>
      <c r="RMR849" s="257"/>
      <c r="RMS849" s="257"/>
      <c r="RMT849" s="257"/>
      <c r="RMU849" s="257"/>
      <c r="RMV849" s="257"/>
      <c r="RMW849" s="257"/>
      <c r="RMX849" s="257"/>
      <c r="RMY849" s="257"/>
      <c r="RMZ849" s="257"/>
      <c r="RNA849" s="257"/>
      <c r="RNB849" s="257"/>
      <c r="RNC849" s="257"/>
      <c r="RND849" s="257"/>
      <c r="RNE849" s="257"/>
      <c r="RNF849" s="257"/>
      <c r="RNG849" s="257"/>
      <c r="RNH849" s="257"/>
      <c r="RNI849" s="257"/>
      <c r="RNJ849" s="257"/>
      <c r="RNK849" s="257"/>
      <c r="RNL849" s="257"/>
      <c r="RNM849" s="257"/>
      <c r="RNN849" s="257"/>
      <c r="RNO849" s="257"/>
      <c r="RNP849" s="257"/>
      <c r="RNQ849" s="257"/>
      <c r="RNR849" s="257"/>
      <c r="RNS849" s="257"/>
      <c r="RNT849" s="257"/>
      <c r="RNU849" s="257"/>
      <c r="RNV849" s="257"/>
      <c r="RNW849" s="257"/>
      <c r="RNX849" s="257"/>
      <c r="RNY849" s="257"/>
      <c r="RNZ849" s="257"/>
      <c r="ROA849" s="257"/>
      <c r="ROB849" s="257"/>
      <c r="ROC849" s="257"/>
      <c r="ROD849" s="257"/>
      <c r="ROE849" s="257"/>
      <c r="ROF849" s="257"/>
      <c r="ROG849" s="257"/>
      <c r="ROH849" s="257"/>
      <c r="ROI849" s="257"/>
      <c r="ROJ849" s="257"/>
      <c r="ROK849" s="257"/>
      <c r="ROL849" s="257"/>
      <c r="ROM849" s="257"/>
      <c r="RON849" s="257"/>
      <c r="ROO849" s="257"/>
      <c r="ROP849" s="257"/>
      <c r="ROQ849" s="257"/>
      <c r="ROR849" s="257"/>
      <c r="ROS849" s="257"/>
      <c r="ROT849" s="257"/>
      <c r="ROU849" s="257"/>
      <c r="ROV849" s="257"/>
      <c r="ROW849" s="257"/>
      <c r="ROX849" s="257"/>
      <c r="ROY849" s="257"/>
      <c r="ROZ849" s="257"/>
      <c r="RPA849" s="257"/>
      <c r="RPB849" s="257"/>
      <c r="RPC849" s="257"/>
      <c r="RPD849" s="257"/>
      <c r="RPE849" s="257"/>
      <c r="RPF849" s="257"/>
      <c r="RPG849" s="257"/>
      <c r="RPH849" s="257"/>
      <c r="RPI849" s="257"/>
      <c r="RPJ849" s="257"/>
      <c r="RPK849" s="257"/>
      <c r="RPL849" s="257"/>
      <c r="RPM849" s="257"/>
      <c r="RPN849" s="257"/>
      <c r="RPO849" s="257"/>
      <c r="RPP849" s="257"/>
      <c r="RPQ849" s="257"/>
      <c r="RPR849" s="257"/>
      <c r="RPS849" s="257"/>
      <c r="RPT849" s="257"/>
      <c r="RPU849" s="257"/>
      <c r="RPV849" s="257"/>
      <c r="RPW849" s="257"/>
      <c r="RPX849" s="257"/>
      <c r="RPY849" s="257"/>
      <c r="RPZ849" s="257"/>
      <c r="RQA849" s="257"/>
      <c r="RQB849" s="257"/>
      <c r="RQC849" s="257"/>
      <c r="RQD849" s="257"/>
      <c r="RQE849" s="257"/>
      <c r="RQF849" s="257"/>
      <c r="RQG849" s="257"/>
      <c r="RQH849" s="257"/>
      <c r="RQI849" s="257"/>
      <c r="RQJ849" s="257"/>
      <c r="RQK849" s="257"/>
      <c r="RQL849" s="257"/>
      <c r="RQM849" s="257"/>
      <c r="RQN849" s="257"/>
      <c r="RQO849" s="257"/>
      <c r="RQP849" s="257"/>
      <c r="RQQ849" s="257"/>
      <c r="RQR849" s="257"/>
      <c r="RQS849" s="257"/>
      <c r="RQT849" s="257"/>
      <c r="RQU849" s="257"/>
      <c r="RQV849" s="257"/>
      <c r="RQW849" s="257"/>
      <c r="RQX849" s="257"/>
      <c r="RQY849" s="257"/>
      <c r="RQZ849" s="257"/>
      <c r="RRA849" s="257"/>
      <c r="RRB849" s="257"/>
      <c r="RRC849" s="257"/>
      <c r="RRD849" s="257"/>
      <c r="RRE849" s="257"/>
      <c r="RRF849" s="257"/>
      <c r="RRG849" s="257"/>
      <c r="RRH849" s="257"/>
      <c r="RRI849" s="257"/>
      <c r="RRJ849" s="257"/>
      <c r="RRK849" s="257"/>
      <c r="RRL849" s="257"/>
      <c r="RRM849" s="257"/>
      <c r="RRN849" s="257"/>
      <c r="RRO849" s="257"/>
      <c r="RRP849" s="257"/>
      <c r="RRQ849" s="257"/>
      <c r="RRR849" s="257"/>
      <c r="RRS849" s="257"/>
      <c r="RRT849" s="257"/>
      <c r="RRU849" s="257"/>
      <c r="RRV849" s="257"/>
      <c r="RRW849" s="257"/>
      <c r="RRX849" s="257"/>
      <c r="RRY849" s="257"/>
      <c r="RRZ849" s="257"/>
      <c r="RSA849" s="257"/>
      <c r="RSB849" s="257"/>
      <c r="RSC849" s="257"/>
      <c r="RSD849" s="257"/>
      <c r="RSE849" s="257"/>
      <c r="RSF849" s="257"/>
      <c r="RSG849" s="257"/>
      <c r="RSH849" s="257"/>
      <c r="RSI849" s="257"/>
      <c r="RSJ849" s="257"/>
      <c r="RSK849" s="257"/>
      <c r="RSL849" s="257"/>
      <c r="RSM849" s="257"/>
      <c r="RSN849" s="257"/>
      <c r="RSO849" s="257"/>
      <c r="RSP849" s="257"/>
      <c r="RSQ849" s="257"/>
      <c r="RSR849" s="257"/>
      <c r="RSS849" s="257"/>
      <c r="RST849" s="257"/>
      <c r="RSU849" s="257"/>
      <c r="RSV849" s="257"/>
      <c r="RSW849" s="257"/>
      <c r="RSX849" s="257"/>
      <c r="RSY849" s="257"/>
      <c r="RSZ849" s="257"/>
      <c r="RTA849" s="257"/>
      <c r="RTB849" s="257"/>
      <c r="RTC849" s="257"/>
      <c r="RTD849" s="257"/>
      <c r="RTE849" s="257"/>
      <c r="RTF849" s="257"/>
      <c r="RTG849" s="257"/>
      <c r="RTH849" s="257"/>
      <c r="RTI849" s="257"/>
      <c r="RTJ849" s="257"/>
      <c r="RTK849" s="257"/>
      <c r="RTL849" s="257"/>
      <c r="RTM849" s="257"/>
      <c r="RTN849" s="257"/>
      <c r="RTO849" s="257"/>
      <c r="RTP849" s="257"/>
      <c r="RTQ849" s="257"/>
      <c r="RTR849" s="257"/>
      <c r="RTS849" s="257"/>
      <c r="RTT849" s="257"/>
      <c r="RTU849" s="257"/>
      <c r="RTV849" s="257"/>
      <c r="RTW849" s="257"/>
      <c r="RTX849" s="257"/>
      <c r="RTY849" s="257"/>
      <c r="RTZ849" s="257"/>
      <c r="RUA849" s="257"/>
      <c r="RUB849" s="257"/>
      <c r="RUC849" s="257"/>
      <c r="RUD849" s="257"/>
      <c r="RUE849" s="257"/>
      <c r="RUF849" s="257"/>
      <c r="RUG849" s="257"/>
      <c r="RUH849" s="257"/>
      <c r="RUI849" s="257"/>
      <c r="RUJ849" s="257"/>
      <c r="RUK849" s="257"/>
      <c r="RUL849" s="257"/>
      <c r="RUM849" s="257"/>
      <c r="RUN849" s="257"/>
      <c r="RUO849" s="257"/>
      <c r="RUP849" s="257"/>
      <c r="RUQ849" s="257"/>
      <c r="RUR849" s="257"/>
      <c r="RUS849" s="257"/>
      <c r="RUT849" s="257"/>
      <c r="RUU849" s="257"/>
      <c r="RUV849" s="257"/>
      <c r="RUW849" s="257"/>
      <c r="RUX849" s="257"/>
      <c r="RUY849" s="257"/>
      <c r="RUZ849" s="257"/>
      <c r="RVA849" s="257"/>
      <c r="RVB849" s="257"/>
      <c r="RVC849" s="257"/>
      <c r="RVD849" s="257"/>
      <c r="RVE849" s="257"/>
      <c r="RVF849" s="257"/>
      <c r="RVG849" s="257"/>
      <c r="RVH849" s="257"/>
      <c r="RVI849" s="257"/>
      <c r="RVJ849" s="257"/>
      <c r="RVK849" s="257"/>
      <c r="RVL849" s="257"/>
      <c r="RVM849" s="257"/>
      <c r="RVN849" s="257"/>
      <c r="RVO849" s="257"/>
      <c r="RVP849" s="257"/>
      <c r="RVQ849" s="257"/>
      <c r="RVR849" s="257"/>
      <c r="RVS849" s="257"/>
      <c r="RVT849" s="257"/>
      <c r="RVU849" s="257"/>
      <c r="RVV849" s="257"/>
      <c r="RVW849" s="257"/>
      <c r="RVX849" s="257"/>
      <c r="RVY849" s="257"/>
      <c r="RVZ849" s="257"/>
      <c r="RWA849" s="257"/>
      <c r="RWB849" s="257"/>
      <c r="RWC849" s="257"/>
      <c r="RWD849" s="257"/>
      <c r="RWE849" s="257"/>
      <c r="RWF849" s="257"/>
      <c r="RWG849" s="257"/>
      <c r="RWH849" s="257"/>
      <c r="RWI849" s="257"/>
      <c r="RWJ849" s="257"/>
      <c r="RWK849" s="257"/>
      <c r="RWL849" s="257"/>
      <c r="RWM849" s="257"/>
      <c r="RWN849" s="257"/>
      <c r="RWO849" s="257"/>
      <c r="RWP849" s="257"/>
      <c r="RWQ849" s="257"/>
      <c r="RWR849" s="257"/>
      <c r="RWS849" s="257"/>
      <c r="RWT849" s="257"/>
      <c r="RWU849" s="257"/>
      <c r="RWV849" s="257"/>
      <c r="RWW849" s="257"/>
      <c r="RWX849" s="257"/>
      <c r="RWY849" s="257"/>
      <c r="RWZ849" s="257"/>
      <c r="RXA849" s="257"/>
      <c r="RXB849" s="257"/>
      <c r="RXC849" s="257"/>
      <c r="RXD849" s="257"/>
      <c r="RXE849" s="257"/>
      <c r="RXF849" s="257"/>
      <c r="RXG849" s="257"/>
      <c r="RXH849" s="257"/>
      <c r="RXI849" s="257"/>
      <c r="RXJ849" s="257"/>
      <c r="RXK849" s="257"/>
      <c r="RXL849" s="257"/>
      <c r="RXM849" s="257"/>
      <c r="RXN849" s="257"/>
      <c r="RXO849" s="257"/>
      <c r="RXP849" s="257"/>
      <c r="RXQ849" s="257"/>
      <c r="RXR849" s="257"/>
      <c r="RXS849" s="257"/>
      <c r="RXT849" s="257"/>
      <c r="RXU849" s="257"/>
      <c r="RXV849" s="257"/>
      <c r="RXW849" s="257"/>
      <c r="RXX849" s="257"/>
      <c r="RXY849" s="257"/>
      <c r="RXZ849" s="257"/>
      <c r="RYA849" s="257"/>
      <c r="RYB849" s="257"/>
      <c r="RYC849" s="257"/>
      <c r="RYD849" s="257"/>
      <c r="RYE849" s="257"/>
      <c r="RYF849" s="257"/>
      <c r="RYG849" s="257"/>
      <c r="RYH849" s="257"/>
      <c r="RYI849" s="257"/>
      <c r="RYJ849" s="257"/>
      <c r="RYK849" s="257"/>
      <c r="RYL849" s="257"/>
      <c r="RYM849" s="257"/>
      <c r="RYN849" s="257"/>
      <c r="RYO849" s="257"/>
      <c r="RYP849" s="257"/>
      <c r="RYQ849" s="257"/>
      <c r="RYR849" s="257"/>
      <c r="RYS849" s="257"/>
      <c r="RYT849" s="257"/>
      <c r="RYU849" s="257"/>
      <c r="RYV849" s="257"/>
      <c r="RYW849" s="257"/>
      <c r="RYX849" s="257"/>
      <c r="RYY849" s="257"/>
      <c r="RYZ849" s="257"/>
      <c r="RZA849" s="257"/>
      <c r="RZB849" s="257"/>
      <c r="RZC849" s="257"/>
      <c r="RZD849" s="257"/>
      <c r="RZE849" s="257"/>
      <c r="RZF849" s="257"/>
      <c r="RZG849" s="257"/>
      <c r="RZH849" s="257"/>
      <c r="RZI849" s="257"/>
      <c r="RZJ849" s="257"/>
      <c r="RZK849" s="257"/>
      <c r="RZL849" s="257"/>
      <c r="RZM849" s="257"/>
      <c r="RZN849" s="257"/>
      <c r="RZO849" s="257"/>
      <c r="RZP849" s="257"/>
      <c r="RZQ849" s="257"/>
      <c r="RZR849" s="257"/>
      <c r="RZS849" s="257"/>
      <c r="RZT849" s="257"/>
      <c r="RZU849" s="257"/>
      <c r="RZV849" s="257"/>
      <c r="RZW849" s="257"/>
      <c r="RZX849" s="257"/>
      <c r="RZY849" s="257"/>
      <c r="RZZ849" s="257"/>
      <c r="SAA849" s="257"/>
      <c r="SAB849" s="257"/>
      <c r="SAC849" s="257"/>
      <c r="SAD849" s="257"/>
      <c r="SAE849" s="257"/>
      <c r="SAF849" s="257"/>
      <c r="SAG849" s="257"/>
      <c r="SAH849" s="257"/>
      <c r="SAI849" s="257"/>
      <c r="SAJ849" s="257"/>
      <c r="SAK849" s="257"/>
      <c r="SAL849" s="257"/>
      <c r="SAM849" s="257"/>
      <c r="SAN849" s="257"/>
      <c r="SAO849" s="257"/>
      <c r="SAP849" s="257"/>
      <c r="SAQ849" s="257"/>
      <c r="SAR849" s="257"/>
      <c r="SAS849" s="257"/>
      <c r="SAT849" s="257"/>
      <c r="SAU849" s="257"/>
      <c r="SAV849" s="257"/>
      <c r="SAW849" s="257"/>
      <c r="SAX849" s="257"/>
      <c r="SAY849" s="257"/>
      <c r="SAZ849" s="257"/>
      <c r="SBA849" s="257"/>
      <c r="SBB849" s="257"/>
      <c r="SBC849" s="257"/>
      <c r="SBD849" s="257"/>
      <c r="SBE849" s="257"/>
      <c r="SBF849" s="257"/>
      <c r="SBG849" s="257"/>
      <c r="SBH849" s="257"/>
      <c r="SBI849" s="257"/>
      <c r="SBJ849" s="257"/>
      <c r="SBK849" s="257"/>
      <c r="SBL849" s="257"/>
      <c r="SBM849" s="257"/>
      <c r="SBN849" s="257"/>
      <c r="SBO849" s="257"/>
      <c r="SBP849" s="257"/>
      <c r="SBQ849" s="257"/>
      <c r="SBR849" s="257"/>
      <c r="SBS849" s="257"/>
      <c r="SBT849" s="257"/>
      <c r="SBU849" s="257"/>
      <c r="SBV849" s="257"/>
      <c r="SBW849" s="257"/>
      <c r="SBX849" s="257"/>
      <c r="SBY849" s="257"/>
      <c r="SBZ849" s="257"/>
      <c r="SCA849" s="257"/>
      <c r="SCB849" s="257"/>
      <c r="SCC849" s="257"/>
      <c r="SCD849" s="257"/>
      <c r="SCE849" s="257"/>
      <c r="SCF849" s="257"/>
      <c r="SCG849" s="257"/>
      <c r="SCH849" s="257"/>
      <c r="SCI849" s="257"/>
      <c r="SCJ849" s="257"/>
      <c r="SCK849" s="257"/>
      <c r="SCL849" s="257"/>
      <c r="SCM849" s="257"/>
      <c r="SCN849" s="257"/>
      <c r="SCO849" s="257"/>
      <c r="SCP849" s="257"/>
      <c r="SCQ849" s="257"/>
      <c r="SCR849" s="257"/>
      <c r="SCS849" s="257"/>
      <c r="SCT849" s="257"/>
      <c r="SCU849" s="257"/>
      <c r="SCV849" s="257"/>
      <c r="SCW849" s="257"/>
      <c r="SCX849" s="257"/>
      <c r="SCY849" s="257"/>
      <c r="SCZ849" s="257"/>
      <c r="SDA849" s="257"/>
      <c r="SDB849" s="257"/>
      <c r="SDC849" s="257"/>
      <c r="SDD849" s="257"/>
      <c r="SDE849" s="257"/>
      <c r="SDF849" s="257"/>
      <c r="SDG849" s="257"/>
      <c r="SDH849" s="257"/>
      <c r="SDI849" s="257"/>
      <c r="SDJ849" s="257"/>
      <c r="SDK849" s="257"/>
      <c r="SDL849" s="257"/>
      <c r="SDM849" s="257"/>
      <c r="SDN849" s="257"/>
      <c r="SDO849" s="257"/>
      <c r="SDP849" s="257"/>
      <c r="SDQ849" s="257"/>
      <c r="SDR849" s="257"/>
      <c r="SDS849" s="257"/>
      <c r="SDT849" s="257"/>
      <c r="SDU849" s="257"/>
      <c r="SDV849" s="257"/>
      <c r="SDW849" s="257"/>
      <c r="SDX849" s="257"/>
      <c r="SDY849" s="257"/>
      <c r="SDZ849" s="257"/>
      <c r="SEA849" s="257"/>
      <c r="SEB849" s="257"/>
      <c r="SEC849" s="257"/>
      <c r="SED849" s="257"/>
      <c r="SEE849" s="257"/>
      <c r="SEF849" s="257"/>
      <c r="SEG849" s="257"/>
      <c r="SEH849" s="257"/>
      <c r="SEI849" s="257"/>
      <c r="SEJ849" s="257"/>
      <c r="SEK849" s="257"/>
      <c r="SEL849" s="257"/>
      <c r="SEM849" s="257"/>
      <c r="SEN849" s="257"/>
      <c r="SEO849" s="257"/>
      <c r="SEP849" s="257"/>
      <c r="SEQ849" s="257"/>
      <c r="SER849" s="257"/>
      <c r="SES849" s="257"/>
      <c r="SET849" s="257"/>
      <c r="SEU849" s="257"/>
      <c r="SEV849" s="257"/>
      <c r="SEW849" s="257"/>
      <c r="SEX849" s="257"/>
      <c r="SEY849" s="257"/>
      <c r="SEZ849" s="257"/>
      <c r="SFA849" s="257"/>
      <c r="SFB849" s="257"/>
      <c r="SFC849" s="257"/>
      <c r="SFD849" s="257"/>
      <c r="SFE849" s="257"/>
      <c r="SFF849" s="257"/>
      <c r="SFG849" s="257"/>
      <c r="SFH849" s="257"/>
      <c r="SFI849" s="257"/>
      <c r="SFJ849" s="257"/>
      <c r="SFK849" s="257"/>
      <c r="SFL849" s="257"/>
      <c r="SFM849" s="257"/>
      <c r="SFN849" s="257"/>
      <c r="SFO849" s="257"/>
      <c r="SFP849" s="257"/>
      <c r="SFQ849" s="257"/>
      <c r="SFR849" s="257"/>
      <c r="SFS849" s="257"/>
      <c r="SFT849" s="257"/>
      <c r="SFU849" s="257"/>
      <c r="SFV849" s="257"/>
      <c r="SFW849" s="257"/>
      <c r="SFX849" s="257"/>
      <c r="SFY849" s="257"/>
      <c r="SFZ849" s="257"/>
      <c r="SGA849" s="257"/>
      <c r="SGB849" s="257"/>
      <c r="SGC849" s="257"/>
      <c r="SGD849" s="257"/>
      <c r="SGE849" s="257"/>
      <c r="SGF849" s="257"/>
      <c r="SGG849" s="257"/>
      <c r="SGH849" s="257"/>
      <c r="SGI849" s="257"/>
      <c r="SGJ849" s="257"/>
      <c r="SGK849" s="257"/>
      <c r="SGL849" s="257"/>
      <c r="SGM849" s="257"/>
      <c r="SGN849" s="257"/>
      <c r="SGO849" s="257"/>
      <c r="SGP849" s="257"/>
      <c r="SGQ849" s="257"/>
      <c r="SGR849" s="257"/>
      <c r="SGS849" s="257"/>
      <c r="SGT849" s="257"/>
      <c r="SGU849" s="257"/>
      <c r="SGV849" s="257"/>
      <c r="SGW849" s="257"/>
      <c r="SGX849" s="257"/>
      <c r="SGY849" s="257"/>
      <c r="SGZ849" s="257"/>
      <c r="SHA849" s="257"/>
      <c r="SHB849" s="257"/>
      <c r="SHC849" s="257"/>
      <c r="SHD849" s="257"/>
      <c r="SHE849" s="257"/>
      <c r="SHF849" s="257"/>
      <c r="SHG849" s="257"/>
      <c r="SHH849" s="257"/>
      <c r="SHI849" s="257"/>
      <c r="SHJ849" s="257"/>
      <c r="SHK849" s="257"/>
      <c r="SHL849" s="257"/>
      <c r="SHM849" s="257"/>
      <c r="SHN849" s="257"/>
      <c r="SHO849" s="257"/>
      <c r="SHP849" s="257"/>
      <c r="SHQ849" s="257"/>
      <c r="SHR849" s="257"/>
      <c r="SHS849" s="257"/>
      <c r="SHT849" s="257"/>
      <c r="SHU849" s="257"/>
      <c r="SHV849" s="257"/>
      <c r="SHW849" s="257"/>
      <c r="SHX849" s="257"/>
      <c r="SHY849" s="257"/>
      <c r="SHZ849" s="257"/>
      <c r="SIA849" s="257"/>
      <c r="SIB849" s="257"/>
      <c r="SIC849" s="257"/>
      <c r="SID849" s="257"/>
      <c r="SIE849" s="257"/>
      <c r="SIF849" s="257"/>
      <c r="SIG849" s="257"/>
      <c r="SIH849" s="257"/>
      <c r="SII849" s="257"/>
      <c r="SIJ849" s="257"/>
      <c r="SIK849" s="257"/>
      <c r="SIL849" s="257"/>
      <c r="SIM849" s="257"/>
      <c r="SIN849" s="257"/>
      <c r="SIO849" s="257"/>
      <c r="SIP849" s="257"/>
      <c r="SIQ849" s="257"/>
      <c r="SIR849" s="257"/>
      <c r="SIS849" s="257"/>
      <c r="SIT849" s="257"/>
      <c r="SIU849" s="257"/>
      <c r="SIV849" s="257"/>
      <c r="SIW849" s="257"/>
      <c r="SIX849" s="257"/>
      <c r="SIY849" s="257"/>
      <c r="SIZ849" s="257"/>
      <c r="SJA849" s="257"/>
      <c r="SJB849" s="257"/>
      <c r="SJC849" s="257"/>
      <c r="SJD849" s="257"/>
      <c r="SJE849" s="257"/>
      <c r="SJF849" s="257"/>
      <c r="SJG849" s="257"/>
      <c r="SJH849" s="257"/>
      <c r="SJI849" s="257"/>
      <c r="SJJ849" s="257"/>
      <c r="SJK849" s="257"/>
      <c r="SJL849" s="257"/>
      <c r="SJM849" s="257"/>
      <c r="SJN849" s="257"/>
      <c r="SJO849" s="257"/>
      <c r="SJP849" s="257"/>
      <c r="SJQ849" s="257"/>
      <c r="SJR849" s="257"/>
      <c r="SJS849" s="257"/>
      <c r="SJT849" s="257"/>
      <c r="SJU849" s="257"/>
      <c r="SJV849" s="257"/>
      <c r="SJW849" s="257"/>
      <c r="SJX849" s="257"/>
      <c r="SJY849" s="257"/>
      <c r="SJZ849" s="257"/>
      <c r="SKA849" s="257"/>
      <c r="SKB849" s="257"/>
      <c r="SKC849" s="257"/>
      <c r="SKD849" s="257"/>
      <c r="SKE849" s="257"/>
      <c r="SKF849" s="257"/>
      <c r="SKG849" s="257"/>
      <c r="SKH849" s="257"/>
      <c r="SKI849" s="257"/>
      <c r="SKJ849" s="257"/>
      <c r="SKK849" s="257"/>
      <c r="SKL849" s="257"/>
      <c r="SKM849" s="257"/>
      <c r="SKN849" s="257"/>
      <c r="SKO849" s="257"/>
      <c r="SKP849" s="257"/>
      <c r="SKQ849" s="257"/>
      <c r="SKR849" s="257"/>
      <c r="SKS849" s="257"/>
      <c r="SKT849" s="257"/>
      <c r="SKU849" s="257"/>
      <c r="SKV849" s="257"/>
      <c r="SKW849" s="257"/>
      <c r="SKX849" s="257"/>
      <c r="SKY849" s="257"/>
      <c r="SKZ849" s="257"/>
      <c r="SLA849" s="257"/>
      <c r="SLB849" s="257"/>
      <c r="SLC849" s="257"/>
      <c r="SLD849" s="257"/>
      <c r="SLE849" s="257"/>
      <c r="SLF849" s="257"/>
      <c r="SLG849" s="257"/>
      <c r="SLH849" s="257"/>
      <c r="SLI849" s="257"/>
      <c r="SLJ849" s="257"/>
      <c r="SLK849" s="257"/>
      <c r="SLL849" s="257"/>
      <c r="SLM849" s="257"/>
      <c r="SLN849" s="257"/>
      <c r="SLO849" s="257"/>
      <c r="SLP849" s="257"/>
      <c r="SLQ849" s="257"/>
      <c r="SLR849" s="257"/>
      <c r="SLS849" s="257"/>
      <c r="SLT849" s="257"/>
      <c r="SLU849" s="257"/>
      <c r="SLV849" s="257"/>
      <c r="SLW849" s="257"/>
      <c r="SLX849" s="257"/>
      <c r="SLY849" s="257"/>
      <c r="SLZ849" s="257"/>
      <c r="SMA849" s="257"/>
      <c r="SMB849" s="257"/>
      <c r="SMC849" s="257"/>
      <c r="SMD849" s="257"/>
      <c r="SME849" s="257"/>
      <c r="SMF849" s="257"/>
      <c r="SMG849" s="257"/>
      <c r="SMH849" s="257"/>
      <c r="SMI849" s="257"/>
      <c r="SMJ849" s="257"/>
      <c r="SMK849" s="257"/>
      <c r="SML849" s="257"/>
      <c r="SMM849" s="257"/>
      <c r="SMN849" s="257"/>
      <c r="SMO849" s="257"/>
      <c r="SMP849" s="257"/>
      <c r="SMQ849" s="257"/>
      <c r="SMR849" s="257"/>
      <c r="SMS849" s="257"/>
      <c r="SMT849" s="257"/>
      <c r="SMU849" s="257"/>
      <c r="SMV849" s="257"/>
      <c r="SMW849" s="257"/>
      <c r="SMX849" s="257"/>
      <c r="SMY849" s="257"/>
      <c r="SMZ849" s="257"/>
      <c r="SNA849" s="257"/>
      <c r="SNB849" s="257"/>
      <c r="SNC849" s="257"/>
      <c r="SND849" s="257"/>
      <c r="SNE849" s="257"/>
      <c r="SNF849" s="257"/>
      <c r="SNG849" s="257"/>
      <c r="SNH849" s="257"/>
      <c r="SNI849" s="257"/>
      <c r="SNJ849" s="257"/>
      <c r="SNK849" s="257"/>
      <c r="SNL849" s="257"/>
      <c r="SNM849" s="257"/>
      <c r="SNN849" s="257"/>
      <c r="SNO849" s="257"/>
      <c r="SNP849" s="257"/>
      <c r="SNQ849" s="257"/>
      <c r="SNR849" s="257"/>
      <c r="SNS849" s="257"/>
      <c r="SNT849" s="257"/>
      <c r="SNU849" s="257"/>
      <c r="SNV849" s="257"/>
      <c r="SNW849" s="257"/>
      <c r="SNX849" s="257"/>
      <c r="SNY849" s="257"/>
      <c r="SNZ849" s="257"/>
      <c r="SOA849" s="257"/>
      <c r="SOB849" s="257"/>
      <c r="SOC849" s="257"/>
      <c r="SOD849" s="257"/>
      <c r="SOE849" s="257"/>
      <c r="SOF849" s="257"/>
      <c r="SOG849" s="257"/>
      <c r="SOH849" s="257"/>
      <c r="SOI849" s="257"/>
      <c r="SOJ849" s="257"/>
      <c r="SOK849" s="257"/>
      <c r="SOL849" s="257"/>
      <c r="SOM849" s="257"/>
      <c r="SON849" s="257"/>
      <c r="SOO849" s="257"/>
      <c r="SOP849" s="257"/>
      <c r="SOQ849" s="257"/>
      <c r="SOR849" s="257"/>
      <c r="SOS849" s="257"/>
      <c r="SOT849" s="257"/>
      <c r="SOU849" s="257"/>
      <c r="SOV849" s="257"/>
      <c r="SOW849" s="257"/>
      <c r="SOX849" s="257"/>
      <c r="SOY849" s="257"/>
      <c r="SOZ849" s="257"/>
      <c r="SPA849" s="257"/>
      <c r="SPB849" s="257"/>
      <c r="SPC849" s="257"/>
      <c r="SPD849" s="257"/>
      <c r="SPE849" s="257"/>
      <c r="SPF849" s="257"/>
      <c r="SPG849" s="257"/>
      <c r="SPH849" s="257"/>
      <c r="SPI849" s="257"/>
      <c r="SPJ849" s="257"/>
      <c r="SPK849" s="257"/>
      <c r="SPL849" s="257"/>
      <c r="SPM849" s="257"/>
      <c r="SPN849" s="257"/>
      <c r="SPO849" s="257"/>
      <c r="SPP849" s="257"/>
      <c r="SPQ849" s="257"/>
      <c r="SPR849" s="257"/>
      <c r="SPS849" s="257"/>
      <c r="SPT849" s="257"/>
      <c r="SPU849" s="257"/>
      <c r="SPV849" s="257"/>
      <c r="SPW849" s="257"/>
      <c r="SPX849" s="257"/>
      <c r="SPY849" s="257"/>
      <c r="SPZ849" s="257"/>
      <c r="SQA849" s="257"/>
      <c r="SQB849" s="257"/>
      <c r="SQC849" s="257"/>
      <c r="SQD849" s="257"/>
      <c r="SQE849" s="257"/>
      <c r="SQF849" s="257"/>
      <c r="SQG849" s="257"/>
      <c r="SQH849" s="257"/>
      <c r="SQI849" s="257"/>
      <c r="SQJ849" s="257"/>
      <c r="SQK849" s="257"/>
      <c r="SQL849" s="257"/>
      <c r="SQM849" s="257"/>
      <c r="SQN849" s="257"/>
      <c r="SQO849" s="257"/>
      <c r="SQP849" s="257"/>
      <c r="SQQ849" s="257"/>
      <c r="SQR849" s="257"/>
      <c r="SQS849" s="257"/>
      <c r="SQT849" s="257"/>
      <c r="SQU849" s="257"/>
      <c r="SQV849" s="257"/>
      <c r="SQW849" s="257"/>
      <c r="SQX849" s="257"/>
      <c r="SQY849" s="257"/>
      <c r="SQZ849" s="257"/>
      <c r="SRA849" s="257"/>
      <c r="SRB849" s="257"/>
      <c r="SRC849" s="257"/>
      <c r="SRD849" s="257"/>
      <c r="SRE849" s="257"/>
      <c r="SRF849" s="257"/>
      <c r="SRG849" s="257"/>
      <c r="SRH849" s="257"/>
      <c r="SRI849" s="257"/>
      <c r="SRJ849" s="257"/>
      <c r="SRK849" s="257"/>
      <c r="SRL849" s="257"/>
      <c r="SRM849" s="257"/>
      <c r="SRN849" s="257"/>
      <c r="SRO849" s="257"/>
      <c r="SRP849" s="257"/>
      <c r="SRQ849" s="257"/>
      <c r="SRR849" s="257"/>
      <c r="SRS849" s="257"/>
      <c r="SRT849" s="257"/>
      <c r="SRU849" s="257"/>
      <c r="SRV849" s="257"/>
      <c r="SRW849" s="257"/>
      <c r="SRX849" s="257"/>
      <c r="SRY849" s="257"/>
      <c r="SRZ849" s="257"/>
      <c r="SSA849" s="257"/>
      <c r="SSB849" s="257"/>
      <c r="SSC849" s="257"/>
      <c r="SSD849" s="257"/>
      <c r="SSE849" s="257"/>
      <c r="SSF849" s="257"/>
      <c r="SSG849" s="257"/>
      <c r="SSH849" s="257"/>
      <c r="SSI849" s="257"/>
      <c r="SSJ849" s="257"/>
      <c r="SSK849" s="257"/>
      <c r="SSL849" s="257"/>
      <c r="SSM849" s="257"/>
      <c r="SSN849" s="257"/>
      <c r="SSO849" s="257"/>
      <c r="SSP849" s="257"/>
      <c r="SSQ849" s="257"/>
      <c r="SSR849" s="257"/>
      <c r="SSS849" s="257"/>
      <c r="SST849" s="257"/>
      <c r="SSU849" s="257"/>
      <c r="SSV849" s="257"/>
      <c r="SSW849" s="257"/>
      <c r="SSX849" s="257"/>
      <c r="SSY849" s="257"/>
      <c r="SSZ849" s="257"/>
      <c r="STA849" s="257"/>
      <c r="STB849" s="257"/>
      <c r="STC849" s="257"/>
      <c r="STD849" s="257"/>
      <c r="STE849" s="257"/>
      <c r="STF849" s="257"/>
      <c r="STG849" s="257"/>
      <c r="STH849" s="257"/>
      <c r="STI849" s="257"/>
      <c r="STJ849" s="257"/>
      <c r="STK849" s="257"/>
      <c r="STL849" s="257"/>
      <c r="STM849" s="257"/>
      <c r="STN849" s="257"/>
      <c r="STO849" s="257"/>
      <c r="STP849" s="257"/>
      <c r="STQ849" s="257"/>
      <c r="STR849" s="257"/>
      <c r="STS849" s="257"/>
      <c r="STT849" s="257"/>
      <c r="STU849" s="257"/>
      <c r="STV849" s="257"/>
      <c r="STW849" s="257"/>
      <c r="STX849" s="257"/>
      <c r="STY849" s="257"/>
      <c r="STZ849" s="257"/>
      <c r="SUA849" s="257"/>
      <c r="SUB849" s="257"/>
      <c r="SUC849" s="257"/>
      <c r="SUD849" s="257"/>
      <c r="SUE849" s="257"/>
      <c r="SUF849" s="257"/>
      <c r="SUG849" s="257"/>
      <c r="SUH849" s="257"/>
      <c r="SUI849" s="257"/>
      <c r="SUJ849" s="257"/>
      <c r="SUK849" s="257"/>
      <c r="SUL849" s="257"/>
      <c r="SUM849" s="257"/>
      <c r="SUN849" s="257"/>
      <c r="SUO849" s="257"/>
      <c r="SUP849" s="257"/>
      <c r="SUQ849" s="257"/>
      <c r="SUR849" s="257"/>
      <c r="SUS849" s="257"/>
      <c r="SUT849" s="257"/>
      <c r="SUU849" s="257"/>
      <c r="SUV849" s="257"/>
      <c r="SUW849" s="257"/>
      <c r="SUX849" s="257"/>
      <c r="SUY849" s="257"/>
      <c r="SUZ849" s="257"/>
      <c r="SVA849" s="257"/>
      <c r="SVB849" s="257"/>
      <c r="SVC849" s="257"/>
      <c r="SVD849" s="257"/>
      <c r="SVE849" s="257"/>
      <c r="SVF849" s="257"/>
      <c r="SVG849" s="257"/>
      <c r="SVH849" s="257"/>
      <c r="SVI849" s="257"/>
      <c r="SVJ849" s="257"/>
      <c r="SVK849" s="257"/>
      <c r="SVL849" s="257"/>
      <c r="SVM849" s="257"/>
      <c r="SVN849" s="257"/>
      <c r="SVO849" s="257"/>
      <c r="SVP849" s="257"/>
      <c r="SVQ849" s="257"/>
      <c r="SVR849" s="257"/>
      <c r="SVS849" s="257"/>
      <c r="SVT849" s="257"/>
      <c r="SVU849" s="257"/>
      <c r="SVV849" s="257"/>
      <c r="SVW849" s="257"/>
      <c r="SVX849" s="257"/>
      <c r="SVY849" s="257"/>
      <c r="SVZ849" s="257"/>
      <c r="SWA849" s="257"/>
      <c r="SWB849" s="257"/>
      <c r="SWC849" s="257"/>
      <c r="SWD849" s="257"/>
      <c r="SWE849" s="257"/>
      <c r="SWF849" s="257"/>
      <c r="SWG849" s="257"/>
      <c r="SWH849" s="257"/>
      <c r="SWI849" s="257"/>
      <c r="SWJ849" s="257"/>
      <c r="SWK849" s="257"/>
      <c r="SWL849" s="257"/>
      <c r="SWM849" s="257"/>
      <c r="SWN849" s="257"/>
      <c r="SWO849" s="257"/>
      <c r="SWP849" s="257"/>
      <c r="SWQ849" s="257"/>
      <c r="SWR849" s="257"/>
      <c r="SWS849" s="257"/>
      <c r="SWT849" s="257"/>
      <c r="SWU849" s="257"/>
      <c r="SWV849" s="257"/>
      <c r="SWW849" s="257"/>
      <c r="SWX849" s="257"/>
      <c r="SWY849" s="257"/>
      <c r="SWZ849" s="257"/>
      <c r="SXA849" s="257"/>
      <c r="SXB849" s="257"/>
      <c r="SXC849" s="257"/>
      <c r="SXD849" s="257"/>
      <c r="SXE849" s="257"/>
      <c r="SXF849" s="257"/>
      <c r="SXG849" s="257"/>
      <c r="SXH849" s="257"/>
      <c r="SXI849" s="257"/>
      <c r="SXJ849" s="257"/>
      <c r="SXK849" s="257"/>
      <c r="SXL849" s="257"/>
      <c r="SXM849" s="257"/>
      <c r="SXN849" s="257"/>
      <c r="SXO849" s="257"/>
      <c r="SXP849" s="257"/>
      <c r="SXQ849" s="257"/>
      <c r="SXR849" s="257"/>
      <c r="SXS849" s="257"/>
      <c r="SXT849" s="257"/>
      <c r="SXU849" s="257"/>
      <c r="SXV849" s="257"/>
      <c r="SXW849" s="257"/>
      <c r="SXX849" s="257"/>
      <c r="SXY849" s="257"/>
      <c r="SXZ849" s="257"/>
      <c r="SYA849" s="257"/>
      <c r="SYB849" s="257"/>
      <c r="SYC849" s="257"/>
      <c r="SYD849" s="257"/>
      <c r="SYE849" s="257"/>
      <c r="SYF849" s="257"/>
      <c r="SYG849" s="257"/>
      <c r="SYH849" s="257"/>
      <c r="SYI849" s="257"/>
      <c r="SYJ849" s="257"/>
      <c r="SYK849" s="257"/>
      <c r="SYL849" s="257"/>
      <c r="SYM849" s="257"/>
      <c r="SYN849" s="257"/>
      <c r="SYO849" s="257"/>
      <c r="SYP849" s="257"/>
      <c r="SYQ849" s="257"/>
      <c r="SYR849" s="257"/>
      <c r="SYS849" s="257"/>
      <c r="SYT849" s="257"/>
      <c r="SYU849" s="257"/>
      <c r="SYV849" s="257"/>
      <c r="SYW849" s="257"/>
      <c r="SYX849" s="257"/>
      <c r="SYY849" s="257"/>
      <c r="SYZ849" s="257"/>
      <c r="SZA849" s="257"/>
      <c r="SZB849" s="257"/>
      <c r="SZC849" s="257"/>
      <c r="SZD849" s="257"/>
      <c r="SZE849" s="257"/>
      <c r="SZF849" s="257"/>
      <c r="SZG849" s="257"/>
      <c r="SZH849" s="257"/>
      <c r="SZI849" s="257"/>
      <c r="SZJ849" s="257"/>
      <c r="SZK849" s="257"/>
      <c r="SZL849" s="257"/>
      <c r="SZM849" s="257"/>
      <c r="SZN849" s="257"/>
      <c r="SZO849" s="257"/>
      <c r="SZP849" s="257"/>
      <c r="SZQ849" s="257"/>
      <c r="SZR849" s="257"/>
      <c r="SZS849" s="257"/>
      <c r="SZT849" s="257"/>
      <c r="SZU849" s="257"/>
      <c r="SZV849" s="257"/>
      <c r="SZW849" s="257"/>
      <c r="SZX849" s="257"/>
      <c r="SZY849" s="257"/>
      <c r="SZZ849" s="257"/>
      <c r="TAA849" s="257"/>
      <c r="TAB849" s="257"/>
      <c r="TAC849" s="257"/>
      <c r="TAD849" s="257"/>
      <c r="TAE849" s="257"/>
      <c r="TAF849" s="257"/>
      <c r="TAG849" s="257"/>
      <c r="TAH849" s="257"/>
      <c r="TAI849" s="257"/>
      <c r="TAJ849" s="257"/>
      <c r="TAK849" s="257"/>
      <c r="TAL849" s="257"/>
      <c r="TAM849" s="257"/>
      <c r="TAN849" s="257"/>
      <c r="TAO849" s="257"/>
      <c r="TAP849" s="257"/>
      <c r="TAQ849" s="257"/>
      <c r="TAR849" s="257"/>
      <c r="TAS849" s="257"/>
      <c r="TAT849" s="257"/>
      <c r="TAU849" s="257"/>
      <c r="TAV849" s="257"/>
      <c r="TAW849" s="257"/>
      <c r="TAX849" s="257"/>
      <c r="TAY849" s="257"/>
      <c r="TAZ849" s="257"/>
      <c r="TBA849" s="257"/>
      <c r="TBB849" s="257"/>
      <c r="TBC849" s="257"/>
      <c r="TBD849" s="257"/>
      <c r="TBE849" s="257"/>
      <c r="TBF849" s="257"/>
      <c r="TBG849" s="257"/>
      <c r="TBH849" s="257"/>
      <c r="TBI849" s="257"/>
      <c r="TBJ849" s="257"/>
      <c r="TBK849" s="257"/>
      <c r="TBL849" s="257"/>
      <c r="TBM849" s="257"/>
      <c r="TBN849" s="257"/>
      <c r="TBO849" s="257"/>
      <c r="TBP849" s="257"/>
      <c r="TBQ849" s="257"/>
      <c r="TBR849" s="257"/>
      <c r="TBS849" s="257"/>
      <c r="TBT849" s="257"/>
      <c r="TBU849" s="257"/>
      <c r="TBV849" s="257"/>
      <c r="TBW849" s="257"/>
      <c r="TBX849" s="257"/>
      <c r="TBY849" s="257"/>
      <c r="TBZ849" s="257"/>
      <c r="TCA849" s="257"/>
      <c r="TCB849" s="257"/>
      <c r="TCC849" s="257"/>
      <c r="TCD849" s="257"/>
      <c r="TCE849" s="257"/>
      <c r="TCF849" s="257"/>
      <c r="TCG849" s="257"/>
      <c r="TCH849" s="257"/>
      <c r="TCI849" s="257"/>
      <c r="TCJ849" s="257"/>
      <c r="TCK849" s="257"/>
      <c r="TCL849" s="257"/>
      <c r="TCM849" s="257"/>
      <c r="TCN849" s="257"/>
      <c r="TCO849" s="257"/>
      <c r="TCP849" s="257"/>
      <c r="TCQ849" s="257"/>
      <c r="TCR849" s="257"/>
      <c r="TCS849" s="257"/>
      <c r="TCT849" s="257"/>
      <c r="TCU849" s="257"/>
      <c r="TCV849" s="257"/>
      <c r="TCW849" s="257"/>
      <c r="TCX849" s="257"/>
      <c r="TCY849" s="257"/>
      <c r="TCZ849" s="257"/>
      <c r="TDA849" s="257"/>
      <c r="TDB849" s="257"/>
      <c r="TDC849" s="257"/>
      <c r="TDD849" s="257"/>
      <c r="TDE849" s="257"/>
      <c r="TDF849" s="257"/>
      <c r="TDG849" s="257"/>
      <c r="TDH849" s="257"/>
      <c r="TDI849" s="257"/>
      <c r="TDJ849" s="257"/>
      <c r="TDK849" s="257"/>
      <c r="TDL849" s="257"/>
      <c r="TDM849" s="257"/>
      <c r="TDN849" s="257"/>
      <c r="TDO849" s="257"/>
      <c r="TDP849" s="257"/>
      <c r="TDQ849" s="257"/>
      <c r="TDR849" s="257"/>
      <c r="TDS849" s="257"/>
      <c r="TDT849" s="257"/>
      <c r="TDU849" s="257"/>
      <c r="TDV849" s="257"/>
      <c r="TDW849" s="257"/>
      <c r="TDX849" s="257"/>
      <c r="TDY849" s="257"/>
      <c r="TDZ849" s="257"/>
      <c r="TEA849" s="257"/>
      <c r="TEB849" s="257"/>
      <c r="TEC849" s="257"/>
      <c r="TED849" s="257"/>
      <c r="TEE849" s="257"/>
      <c r="TEF849" s="257"/>
      <c r="TEG849" s="257"/>
      <c r="TEH849" s="257"/>
      <c r="TEI849" s="257"/>
      <c r="TEJ849" s="257"/>
      <c r="TEK849" s="257"/>
      <c r="TEL849" s="257"/>
      <c r="TEM849" s="257"/>
      <c r="TEN849" s="257"/>
      <c r="TEO849" s="257"/>
      <c r="TEP849" s="257"/>
      <c r="TEQ849" s="257"/>
      <c r="TER849" s="257"/>
      <c r="TES849" s="257"/>
      <c r="TET849" s="257"/>
      <c r="TEU849" s="257"/>
      <c r="TEV849" s="257"/>
      <c r="TEW849" s="257"/>
      <c r="TEX849" s="257"/>
      <c r="TEY849" s="257"/>
      <c r="TEZ849" s="257"/>
      <c r="TFA849" s="257"/>
      <c r="TFB849" s="257"/>
      <c r="TFC849" s="257"/>
      <c r="TFD849" s="257"/>
      <c r="TFE849" s="257"/>
      <c r="TFF849" s="257"/>
      <c r="TFG849" s="257"/>
      <c r="TFH849" s="257"/>
      <c r="TFI849" s="257"/>
      <c r="TFJ849" s="257"/>
      <c r="TFK849" s="257"/>
      <c r="TFL849" s="257"/>
      <c r="TFM849" s="257"/>
      <c r="TFN849" s="257"/>
      <c r="TFO849" s="257"/>
      <c r="TFP849" s="257"/>
      <c r="TFQ849" s="257"/>
      <c r="TFR849" s="257"/>
      <c r="TFS849" s="257"/>
      <c r="TFT849" s="257"/>
      <c r="TFU849" s="257"/>
      <c r="TFV849" s="257"/>
      <c r="TFW849" s="257"/>
      <c r="TFX849" s="257"/>
      <c r="TFY849" s="257"/>
      <c r="TFZ849" s="257"/>
      <c r="TGA849" s="257"/>
      <c r="TGB849" s="257"/>
      <c r="TGC849" s="257"/>
      <c r="TGD849" s="257"/>
      <c r="TGE849" s="257"/>
      <c r="TGF849" s="257"/>
      <c r="TGG849" s="257"/>
      <c r="TGH849" s="257"/>
      <c r="TGI849" s="257"/>
      <c r="TGJ849" s="257"/>
      <c r="TGK849" s="257"/>
      <c r="TGL849" s="257"/>
      <c r="TGM849" s="257"/>
      <c r="TGN849" s="257"/>
      <c r="TGO849" s="257"/>
      <c r="TGP849" s="257"/>
      <c r="TGQ849" s="257"/>
      <c r="TGR849" s="257"/>
      <c r="TGS849" s="257"/>
      <c r="TGT849" s="257"/>
      <c r="TGU849" s="257"/>
      <c r="TGV849" s="257"/>
      <c r="TGW849" s="257"/>
      <c r="TGX849" s="257"/>
      <c r="TGY849" s="257"/>
      <c r="TGZ849" s="257"/>
      <c r="THA849" s="257"/>
      <c r="THB849" s="257"/>
      <c r="THC849" s="257"/>
      <c r="THD849" s="257"/>
      <c r="THE849" s="257"/>
      <c r="THF849" s="257"/>
      <c r="THG849" s="257"/>
      <c r="THH849" s="257"/>
      <c r="THI849" s="257"/>
      <c r="THJ849" s="257"/>
      <c r="THK849" s="257"/>
      <c r="THL849" s="257"/>
      <c r="THM849" s="257"/>
      <c r="THN849" s="257"/>
      <c r="THO849" s="257"/>
      <c r="THP849" s="257"/>
      <c r="THQ849" s="257"/>
      <c r="THR849" s="257"/>
      <c r="THS849" s="257"/>
      <c r="THT849" s="257"/>
      <c r="THU849" s="257"/>
      <c r="THV849" s="257"/>
      <c r="THW849" s="257"/>
      <c r="THX849" s="257"/>
      <c r="THY849" s="257"/>
      <c r="THZ849" s="257"/>
      <c r="TIA849" s="257"/>
      <c r="TIB849" s="257"/>
      <c r="TIC849" s="257"/>
      <c r="TID849" s="257"/>
      <c r="TIE849" s="257"/>
      <c r="TIF849" s="257"/>
      <c r="TIG849" s="257"/>
      <c r="TIH849" s="257"/>
      <c r="TII849" s="257"/>
      <c r="TIJ849" s="257"/>
      <c r="TIK849" s="257"/>
      <c r="TIL849" s="257"/>
      <c r="TIM849" s="257"/>
      <c r="TIN849" s="257"/>
      <c r="TIO849" s="257"/>
      <c r="TIP849" s="257"/>
      <c r="TIQ849" s="257"/>
      <c r="TIR849" s="257"/>
      <c r="TIS849" s="257"/>
      <c r="TIT849" s="257"/>
      <c r="TIU849" s="257"/>
      <c r="TIV849" s="257"/>
      <c r="TIW849" s="257"/>
      <c r="TIX849" s="257"/>
      <c r="TIY849" s="257"/>
      <c r="TIZ849" s="257"/>
      <c r="TJA849" s="257"/>
      <c r="TJB849" s="257"/>
      <c r="TJC849" s="257"/>
      <c r="TJD849" s="257"/>
      <c r="TJE849" s="257"/>
      <c r="TJF849" s="257"/>
      <c r="TJG849" s="257"/>
      <c r="TJH849" s="257"/>
      <c r="TJI849" s="257"/>
      <c r="TJJ849" s="257"/>
      <c r="TJK849" s="257"/>
      <c r="TJL849" s="257"/>
      <c r="TJM849" s="257"/>
      <c r="TJN849" s="257"/>
      <c r="TJO849" s="257"/>
      <c r="TJP849" s="257"/>
      <c r="TJQ849" s="257"/>
      <c r="TJR849" s="257"/>
      <c r="TJS849" s="257"/>
      <c r="TJT849" s="257"/>
      <c r="TJU849" s="257"/>
      <c r="TJV849" s="257"/>
      <c r="TJW849" s="257"/>
      <c r="TJX849" s="257"/>
      <c r="TJY849" s="257"/>
      <c r="TJZ849" s="257"/>
      <c r="TKA849" s="257"/>
      <c r="TKB849" s="257"/>
      <c r="TKC849" s="257"/>
      <c r="TKD849" s="257"/>
      <c r="TKE849" s="257"/>
      <c r="TKF849" s="257"/>
      <c r="TKG849" s="257"/>
      <c r="TKH849" s="257"/>
      <c r="TKI849" s="257"/>
      <c r="TKJ849" s="257"/>
      <c r="TKK849" s="257"/>
      <c r="TKL849" s="257"/>
      <c r="TKM849" s="257"/>
      <c r="TKN849" s="257"/>
      <c r="TKO849" s="257"/>
      <c r="TKP849" s="257"/>
      <c r="TKQ849" s="257"/>
      <c r="TKR849" s="257"/>
      <c r="TKS849" s="257"/>
      <c r="TKT849" s="257"/>
      <c r="TKU849" s="257"/>
      <c r="TKV849" s="257"/>
      <c r="TKW849" s="257"/>
      <c r="TKX849" s="257"/>
      <c r="TKY849" s="257"/>
      <c r="TKZ849" s="257"/>
      <c r="TLA849" s="257"/>
      <c r="TLB849" s="257"/>
      <c r="TLC849" s="257"/>
      <c r="TLD849" s="257"/>
      <c r="TLE849" s="257"/>
      <c r="TLF849" s="257"/>
      <c r="TLG849" s="257"/>
      <c r="TLH849" s="257"/>
      <c r="TLI849" s="257"/>
      <c r="TLJ849" s="257"/>
      <c r="TLK849" s="257"/>
      <c r="TLL849" s="257"/>
      <c r="TLM849" s="257"/>
      <c r="TLN849" s="257"/>
      <c r="TLO849" s="257"/>
      <c r="TLP849" s="257"/>
      <c r="TLQ849" s="257"/>
      <c r="TLR849" s="257"/>
      <c r="TLS849" s="257"/>
      <c r="TLT849" s="257"/>
      <c r="TLU849" s="257"/>
      <c r="TLV849" s="257"/>
      <c r="TLW849" s="257"/>
      <c r="TLX849" s="257"/>
      <c r="TLY849" s="257"/>
      <c r="TLZ849" s="257"/>
      <c r="TMA849" s="257"/>
      <c r="TMB849" s="257"/>
      <c r="TMC849" s="257"/>
      <c r="TMD849" s="257"/>
      <c r="TME849" s="257"/>
      <c r="TMF849" s="257"/>
      <c r="TMG849" s="257"/>
      <c r="TMH849" s="257"/>
      <c r="TMI849" s="257"/>
      <c r="TMJ849" s="257"/>
      <c r="TMK849" s="257"/>
      <c r="TML849" s="257"/>
      <c r="TMM849" s="257"/>
      <c r="TMN849" s="257"/>
      <c r="TMO849" s="257"/>
      <c r="TMP849" s="257"/>
      <c r="TMQ849" s="257"/>
      <c r="TMR849" s="257"/>
      <c r="TMS849" s="257"/>
      <c r="TMT849" s="257"/>
      <c r="TMU849" s="257"/>
      <c r="TMV849" s="257"/>
      <c r="TMW849" s="257"/>
      <c r="TMX849" s="257"/>
      <c r="TMY849" s="257"/>
      <c r="TMZ849" s="257"/>
      <c r="TNA849" s="257"/>
      <c r="TNB849" s="257"/>
      <c r="TNC849" s="257"/>
      <c r="TND849" s="257"/>
      <c r="TNE849" s="257"/>
      <c r="TNF849" s="257"/>
      <c r="TNG849" s="257"/>
      <c r="TNH849" s="257"/>
      <c r="TNI849" s="257"/>
      <c r="TNJ849" s="257"/>
      <c r="TNK849" s="257"/>
      <c r="TNL849" s="257"/>
      <c r="TNM849" s="257"/>
      <c r="TNN849" s="257"/>
      <c r="TNO849" s="257"/>
      <c r="TNP849" s="257"/>
      <c r="TNQ849" s="257"/>
      <c r="TNR849" s="257"/>
      <c r="TNS849" s="257"/>
      <c r="TNT849" s="257"/>
      <c r="TNU849" s="257"/>
      <c r="TNV849" s="257"/>
      <c r="TNW849" s="257"/>
      <c r="TNX849" s="257"/>
      <c r="TNY849" s="257"/>
      <c r="TNZ849" s="257"/>
      <c r="TOA849" s="257"/>
      <c r="TOB849" s="257"/>
      <c r="TOC849" s="257"/>
      <c r="TOD849" s="257"/>
      <c r="TOE849" s="257"/>
      <c r="TOF849" s="257"/>
      <c r="TOG849" s="257"/>
      <c r="TOH849" s="257"/>
      <c r="TOI849" s="257"/>
      <c r="TOJ849" s="257"/>
      <c r="TOK849" s="257"/>
      <c r="TOL849" s="257"/>
      <c r="TOM849" s="257"/>
      <c r="TON849" s="257"/>
      <c r="TOO849" s="257"/>
      <c r="TOP849" s="257"/>
      <c r="TOQ849" s="257"/>
      <c r="TOR849" s="257"/>
      <c r="TOS849" s="257"/>
      <c r="TOT849" s="257"/>
      <c r="TOU849" s="257"/>
      <c r="TOV849" s="257"/>
      <c r="TOW849" s="257"/>
      <c r="TOX849" s="257"/>
      <c r="TOY849" s="257"/>
      <c r="TOZ849" s="257"/>
      <c r="TPA849" s="257"/>
      <c r="TPB849" s="257"/>
      <c r="TPC849" s="257"/>
      <c r="TPD849" s="257"/>
      <c r="TPE849" s="257"/>
      <c r="TPF849" s="257"/>
      <c r="TPG849" s="257"/>
      <c r="TPH849" s="257"/>
      <c r="TPI849" s="257"/>
      <c r="TPJ849" s="257"/>
      <c r="TPK849" s="257"/>
      <c r="TPL849" s="257"/>
      <c r="TPM849" s="257"/>
      <c r="TPN849" s="257"/>
      <c r="TPO849" s="257"/>
      <c r="TPP849" s="257"/>
      <c r="TPQ849" s="257"/>
      <c r="TPR849" s="257"/>
      <c r="TPS849" s="257"/>
      <c r="TPT849" s="257"/>
      <c r="TPU849" s="257"/>
      <c r="TPV849" s="257"/>
      <c r="TPW849" s="257"/>
      <c r="TPX849" s="257"/>
      <c r="TPY849" s="257"/>
      <c r="TPZ849" s="257"/>
      <c r="TQA849" s="257"/>
      <c r="TQB849" s="257"/>
      <c r="TQC849" s="257"/>
      <c r="TQD849" s="257"/>
      <c r="TQE849" s="257"/>
      <c r="TQF849" s="257"/>
      <c r="TQG849" s="257"/>
      <c r="TQH849" s="257"/>
      <c r="TQI849" s="257"/>
      <c r="TQJ849" s="257"/>
      <c r="TQK849" s="257"/>
      <c r="TQL849" s="257"/>
      <c r="TQM849" s="257"/>
      <c r="TQN849" s="257"/>
      <c r="TQO849" s="257"/>
      <c r="TQP849" s="257"/>
      <c r="TQQ849" s="257"/>
      <c r="TQR849" s="257"/>
      <c r="TQS849" s="257"/>
      <c r="TQT849" s="257"/>
      <c r="TQU849" s="257"/>
      <c r="TQV849" s="257"/>
      <c r="TQW849" s="257"/>
      <c r="TQX849" s="257"/>
      <c r="TQY849" s="257"/>
      <c r="TQZ849" s="257"/>
      <c r="TRA849" s="257"/>
      <c r="TRB849" s="257"/>
      <c r="TRC849" s="257"/>
      <c r="TRD849" s="257"/>
      <c r="TRE849" s="257"/>
      <c r="TRF849" s="257"/>
      <c r="TRG849" s="257"/>
      <c r="TRH849" s="257"/>
      <c r="TRI849" s="257"/>
      <c r="TRJ849" s="257"/>
      <c r="TRK849" s="257"/>
      <c r="TRL849" s="257"/>
      <c r="TRM849" s="257"/>
      <c r="TRN849" s="257"/>
      <c r="TRO849" s="257"/>
      <c r="TRP849" s="257"/>
      <c r="TRQ849" s="257"/>
      <c r="TRR849" s="257"/>
      <c r="TRS849" s="257"/>
      <c r="TRT849" s="257"/>
      <c r="TRU849" s="257"/>
      <c r="TRV849" s="257"/>
      <c r="TRW849" s="257"/>
      <c r="TRX849" s="257"/>
      <c r="TRY849" s="257"/>
      <c r="TRZ849" s="257"/>
      <c r="TSA849" s="257"/>
      <c r="TSB849" s="257"/>
      <c r="TSC849" s="257"/>
      <c r="TSD849" s="257"/>
      <c r="TSE849" s="257"/>
      <c r="TSF849" s="257"/>
      <c r="TSG849" s="257"/>
      <c r="TSH849" s="257"/>
      <c r="TSI849" s="257"/>
      <c r="TSJ849" s="257"/>
      <c r="TSK849" s="257"/>
      <c r="TSL849" s="257"/>
      <c r="TSM849" s="257"/>
      <c r="TSN849" s="257"/>
      <c r="TSO849" s="257"/>
      <c r="TSP849" s="257"/>
      <c r="TSQ849" s="257"/>
      <c r="TSR849" s="257"/>
      <c r="TSS849" s="257"/>
      <c r="TST849" s="257"/>
      <c r="TSU849" s="257"/>
      <c r="TSV849" s="257"/>
      <c r="TSW849" s="257"/>
      <c r="TSX849" s="257"/>
      <c r="TSY849" s="257"/>
      <c r="TSZ849" s="257"/>
      <c r="TTA849" s="257"/>
      <c r="TTB849" s="257"/>
      <c r="TTC849" s="257"/>
      <c r="TTD849" s="257"/>
      <c r="TTE849" s="257"/>
      <c r="TTF849" s="257"/>
      <c r="TTG849" s="257"/>
      <c r="TTH849" s="257"/>
      <c r="TTI849" s="257"/>
      <c r="TTJ849" s="257"/>
      <c r="TTK849" s="257"/>
      <c r="TTL849" s="257"/>
      <c r="TTM849" s="257"/>
      <c r="TTN849" s="257"/>
      <c r="TTO849" s="257"/>
      <c r="TTP849" s="257"/>
      <c r="TTQ849" s="257"/>
      <c r="TTR849" s="257"/>
      <c r="TTS849" s="257"/>
      <c r="TTT849" s="257"/>
      <c r="TTU849" s="257"/>
      <c r="TTV849" s="257"/>
      <c r="TTW849" s="257"/>
      <c r="TTX849" s="257"/>
      <c r="TTY849" s="257"/>
      <c r="TTZ849" s="257"/>
      <c r="TUA849" s="257"/>
      <c r="TUB849" s="257"/>
      <c r="TUC849" s="257"/>
      <c r="TUD849" s="257"/>
      <c r="TUE849" s="257"/>
      <c r="TUF849" s="257"/>
      <c r="TUG849" s="257"/>
      <c r="TUH849" s="257"/>
      <c r="TUI849" s="257"/>
      <c r="TUJ849" s="257"/>
      <c r="TUK849" s="257"/>
      <c r="TUL849" s="257"/>
      <c r="TUM849" s="257"/>
      <c r="TUN849" s="257"/>
      <c r="TUO849" s="257"/>
      <c r="TUP849" s="257"/>
      <c r="TUQ849" s="257"/>
      <c r="TUR849" s="257"/>
      <c r="TUS849" s="257"/>
      <c r="TUT849" s="257"/>
      <c r="TUU849" s="257"/>
      <c r="TUV849" s="257"/>
      <c r="TUW849" s="257"/>
      <c r="TUX849" s="257"/>
      <c r="TUY849" s="257"/>
      <c r="TUZ849" s="257"/>
      <c r="TVA849" s="257"/>
      <c r="TVB849" s="257"/>
      <c r="TVC849" s="257"/>
      <c r="TVD849" s="257"/>
      <c r="TVE849" s="257"/>
      <c r="TVF849" s="257"/>
      <c r="TVG849" s="257"/>
      <c r="TVH849" s="257"/>
      <c r="TVI849" s="257"/>
      <c r="TVJ849" s="257"/>
      <c r="TVK849" s="257"/>
      <c r="TVL849" s="257"/>
      <c r="TVM849" s="257"/>
      <c r="TVN849" s="257"/>
      <c r="TVO849" s="257"/>
      <c r="TVP849" s="257"/>
      <c r="TVQ849" s="257"/>
      <c r="TVR849" s="257"/>
      <c r="TVS849" s="257"/>
      <c r="TVT849" s="257"/>
      <c r="TVU849" s="257"/>
      <c r="TVV849" s="257"/>
      <c r="TVW849" s="257"/>
      <c r="TVX849" s="257"/>
      <c r="TVY849" s="257"/>
      <c r="TVZ849" s="257"/>
      <c r="TWA849" s="257"/>
      <c r="TWB849" s="257"/>
      <c r="TWC849" s="257"/>
      <c r="TWD849" s="257"/>
      <c r="TWE849" s="257"/>
      <c r="TWF849" s="257"/>
      <c r="TWG849" s="257"/>
      <c r="TWH849" s="257"/>
      <c r="TWI849" s="257"/>
      <c r="TWJ849" s="257"/>
      <c r="TWK849" s="257"/>
      <c r="TWL849" s="257"/>
      <c r="TWM849" s="257"/>
      <c r="TWN849" s="257"/>
      <c r="TWO849" s="257"/>
      <c r="TWP849" s="257"/>
      <c r="TWQ849" s="257"/>
      <c r="TWR849" s="257"/>
      <c r="TWS849" s="257"/>
      <c r="TWT849" s="257"/>
      <c r="TWU849" s="257"/>
      <c r="TWV849" s="257"/>
      <c r="TWW849" s="257"/>
      <c r="TWX849" s="257"/>
      <c r="TWY849" s="257"/>
      <c r="TWZ849" s="257"/>
      <c r="TXA849" s="257"/>
      <c r="TXB849" s="257"/>
      <c r="TXC849" s="257"/>
      <c r="TXD849" s="257"/>
      <c r="TXE849" s="257"/>
      <c r="TXF849" s="257"/>
      <c r="TXG849" s="257"/>
      <c r="TXH849" s="257"/>
      <c r="TXI849" s="257"/>
      <c r="TXJ849" s="257"/>
      <c r="TXK849" s="257"/>
      <c r="TXL849" s="257"/>
      <c r="TXM849" s="257"/>
      <c r="TXN849" s="257"/>
      <c r="TXO849" s="257"/>
      <c r="TXP849" s="257"/>
      <c r="TXQ849" s="257"/>
      <c r="TXR849" s="257"/>
      <c r="TXS849" s="257"/>
      <c r="TXT849" s="257"/>
      <c r="TXU849" s="257"/>
      <c r="TXV849" s="257"/>
      <c r="TXW849" s="257"/>
      <c r="TXX849" s="257"/>
      <c r="TXY849" s="257"/>
      <c r="TXZ849" s="257"/>
      <c r="TYA849" s="257"/>
      <c r="TYB849" s="257"/>
      <c r="TYC849" s="257"/>
      <c r="TYD849" s="257"/>
      <c r="TYE849" s="257"/>
      <c r="TYF849" s="257"/>
      <c r="TYG849" s="257"/>
      <c r="TYH849" s="257"/>
      <c r="TYI849" s="257"/>
      <c r="TYJ849" s="257"/>
      <c r="TYK849" s="257"/>
      <c r="TYL849" s="257"/>
      <c r="TYM849" s="257"/>
      <c r="TYN849" s="257"/>
      <c r="TYO849" s="257"/>
      <c r="TYP849" s="257"/>
      <c r="TYQ849" s="257"/>
      <c r="TYR849" s="257"/>
      <c r="TYS849" s="257"/>
      <c r="TYT849" s="257"/>
      <c r="TYU849" s="257"/>
      <c r="TYV849" s="257"/>
      <c r="TYW849" s="257"/>
      <c r="TYX849" s="257"/>
      <c r="TYY849" s="257"/>
      <c r="TYZ849" s="257"/>
      <c r="TZA849" s="257"/>
      <c r="TZB849" s="257"/>
      <c r="TZC849" s="257"/>
      <c r="TZD849" s="257"/>
      <c r="TZE849" s="257"/>
      <c r="TZF849" s="257"/>
      <c r="TZG849" s="257"/>
      <c r="TZH849" s="257"/>
      <c r="TZI849" s="257"/>
      <c r="TZJ849" s="257"/>
      <c r="TZK849" s="257"/>
      <c r="TZL849" s="257"/>
      <c r="TZM849" s="257"/>
      <c r="TZN849" s="257"/>
      <c r="TZO849" s="257"/>
      <c r="TZP849" s="257"/>
      <c r="TZQ849" s="257"/>
      <c r="TZR849" s="257"/>
      <c r="TZS849" s="257"/>
      <c r="TZT849" s="257"/>
      <c r="TZU849" s="257"/>
      <c r="TZV849" s="257"/>
      <c r="TZW849" s="257"/>
      <c r="TZX849" s="257"/>
      <c r="TZY849" s="257"/>
      <c r="TZZ849" s="257"/>
      <c r="UAA849" s="257"/>
      <c r="UAB849" s="257"/>
      <c r="UAC849" s="257"/>
      <c r="UAD849" s="257"/>
      <c r="UAE849" s="257"/>
      <c r="UAF849" s="257"/>
      <c r="UAG849" s="257"/>
      <c r="UAH849" s="257"/>
      <c r="UAI849" s="257"/>
      <c r="UAJ849" s="257"/>
      <c r="UAK849" s="257"/>
      <c r="UAL849" s="257"/>
      <c r="UAM849" s="257"/>
      <c r="UAN849" s="257"/>
      <c r="UAO849" s="257"/>
      <c r="UAP849" s="257"/>
      <c r="UAQ849" s="257"/>
      <c r="UAR849" s="257"/>
      <c r="UAS849" s="257"/>
      <c r="UAT849" s="257"/>
      <c r="UAU849" s="257"/>
      <c r="UAV849" s="257"/>
      <c r="UAW849" s="257"/>
      <c r="UAX849" s="257"/>
      <c r="UAY849" s="257"/>
      <c r="UAZ849" s="257"/>
      <c r="UBA849" s="257"/>
      <c r="UBB849" s="257"/>
      <c r="UBC849" s="257"/>
      <c r="UBD849" s="257"/>
      <c r="UBE849" s="257"/>
      <c r="UBF849" s="257"/>
      <c r="UBG849" s="257"/>
      <c r="UBH849" s="257"/>
      <c r="UBI849" s="257"/>
      <c r="UBJ849" s="257"/>
      <c r="UBK849" s="257"/>
      <c r="UBL849" s="257"/>
      <c r="UBM849" s="257"/>
      <c r="UBN849" s="257"/>
      <c r="UBO849" s="257"/>
      <c r="UBP849" s="257"/>
      <c r="UBQ849" s="257"/>
      <c r="UBR849" s="257"/>
      <c r="UBS849" s="257"/>
      <c r="UBT849" s="257"/>
      <c r="UBU849" s="257"/>
      <c r="UBV849" s="257"/>
      <c r="UBW849" s="257"/>
      <c r="UBX849" s="257"/>
      <c r="UBY849" s="257"/>
      <c r="UBZ849" s="257"/>
      <c r="UCA849" s="257"/>
      <c r="UCB849" s="257"/>
      <c r="UCC849" s="257"/>
      <c r="UCD849" s="257"/>
      <c r="UCE849" s="257"/>
      <c r="UCF849" s="257"/>
      <c r="UCG849" s="257"/>
      <c r="UCH849" s="257"/>
      <c r="UCI849" s="257"/>
      <c r="UCJ849" s="257"/>
      <c r="UCK849" s="257"/>
      <c r="UCL849" s="257"/>
      <c r="UCM849" s="257"/>
      <c r="UCN849" s="257"/>
      <c r="UCO849" s="257"/>
      <c r="UCP849" s="257"/>
      <c r="UCQ849" s="257"/>
      <c r="UCR849" s="257"/>
      <c r="UCS849" s="257"/>
      <c r="UCT849" s="257"/>
      <c r="UCU849" s="257"/>
      <c r="UCV849" s="257"/>
      <c r="UCW849" s="257"/>
      <c r="UCX849" s="257"/>
      <c r="UCY849" s="257"/>
      <c r="UCZ849" s="257"/>
      <c r="UDA849" s="257"/>
      <c r="UDB849" s="257"/>
      <c r="UDC849" s="257"/>
      <c r="UDD849" s="257"/>
      <c r="UDE849" s="257"/>
      <c r="UDF849" s="257"/>
      <c r="UDG849" s="257"/>
      <c r="UDH849" s="257"/>
      <c r="UDI849" s="257"/>
      <c r="UDJ849" s="257"/>
      <c r="UDK849" s="257"/>
      <c r="UDL849" s="257"/>
      <c r="UDM849" s="257"/>
      <c r="UDN849" s="257"/>
      <c r="UDO849" s="257"/>
      <c r="UDP849" s="257"/>
      <c r="UDQ849" s="257"/>
      <c r="UDR849" s="257"/>
      <c r="UDS849" s="257"/>
      <c r="UDT849" s="257"/>
      <c r="UDU849" s="257"/>
      <c r="UDV849" s="257"/>
      <c r="UDW849" s="257"/>
      <c r="UDX849" s="257"/>
      <c r="UDY849" s="257"/>
      <c r="UDZ849" s="257"/>
      <c r="UEA849" s="257"/>
      <c r="UEB849" s="257"/>
      <c r="UEC849" s="257"/>
      <c r="UED849" s="257"/>
      <c r="UEE849" s="257"/>
      <c r="UEF849" s="257"/>
      <c r="UEG849" s="257"/>
      <c r="UEH849" s="257"/>
      <c r="UEI849" s="257"/>
      <c r="UEJ849" s="257"/>
      <c r="UEK849" s="257"/>
      <c r="UEL849" s="257"/>
      <c r="UEM849" s="257"/>
      <c r="UEN849" s="257"/>
      <c r="UEO849" s="257"/>
      <c r="UEP849" s="257"/>
      <c r="UEQ849" s="257"/>
      <c r="UER849" s="257"/>
      <c r="UES849" s="257"/>
      <c r="UET849" s="257"/>
      <c r="UEU849" s="257"/>
      <c r="UEV849" s="257"/>
      <c r="UEW849" s="257"/>
      <c r="UEX849" s="257"/>
      <c r="UEY849" s="257"/>
      <c r="UEZ849" s="257"/>
      <c r="UFA849" s="257"/>
      <c r="UFB849" s="257"/>
      <c r="UFC849" s="257"/>
      <c r="UFD849" s="257"/>
      <c r="UFE849" s="257"/>
      <c r="UFF849" s="257"/>
      <c r="UFG849" s="257"/>
      <c r="UFH849" s="257"/>
      <c r="UFI849" s="257"/>
      <c r="UFJ849" s="257"/>
      <c r="UFK849" s="257"/>
      <c r="UFL849" s="257"/>
      <c r="UFM849" s="257"/>
      <c r="UFN849" s="257"/>
      <c r="UFO849" s="257"/>
      <c r="UFP849" s="257"/>
      <c r="UFQ849" s="257"/>
      <c r="UFR849" s="257"/>
      <c r="UFS849" s="257"/>
      <c r="UFT849" s="257"/>
      <c r="UFU849" s="257"/>
      <c r="UFV849" s="257"/>
      <c r="UFW849" s="257"/>
      <c r="UFX849" s="257"/>
      <c r="UFY849" s="257"/>
      <c r="UFZ849" s="257"/>
      <c r="UGA849" s="257"/>
      <c r="UGB849" s="257"/>
      <c r="UGC849" s="257"/>
      <c r="UGD849" s="257"/>
      <c r="UGE849" s="257"/>
      <c r="UGF849" s="257"/>
      <c r="UGG849" s="257"/>
      <c r="UGH849" s="257"/>
      <c r="UGI849" s="257"/>
      <c r="UGJ849" s="257"/>
      <c r="UGK849" s="257"/>
      <c r="UGL849" s="257"/>
      <c r="UGM849" s="257"/>
      <c r="UGN849" s="257"/>
      <c r="UGO849" s="257"/>
      <c r="UGP849" s="257"/>
      <c r="UGQ849" s="257"/>
      <c r="UGR849" s="257"/>
      <c r="UGS849" s="257"/>
      <c r="UGT849" s="257"/>
      <c r="UGU849" s="257"/>
      <c r="UGV849" s="257"/>
      <c r="UGW849" s="257"/>
      <c r="UGX849" s="257"/>
      <c r="UGY849" s="257"/>
      <c r="UGZ849" s="257"/>
      <c r="UHA849" s="257"/>
      <c r="UHB849" s="257"/>
      <c r="UHC849" s="257"/>
      <c r="UHD849" s="257"/>
      <c r="UHE849" s="257"/>
      <c r="UHF849" s="257"/>
      <c r="UHG849" s="257"/>
      <c r="UHH849" s="257"/>
      <c r="UHI849" s="257"/>
      <c r="UHJ849" s="257"/>
      <c r="UHK849" s="257"/>
      <c r="UHL849" s="257"/>
      <c r="UHM849" s="257"/>
      <c r="UHN849" s="257"/>
      <c r="UHO849" s="257"/>
      <c r="UHP849" s="257"/>
      <c r="UHQ849" s="257"/>
      <c r="UHR849" s="257"/>
      <c r="UHS849" s="257"/>
      <c r="UHT849" s="257"/>
      <c r="UHU849" s="257"/>
      <c r="UHV849" s="257"/>
      <c r="UHW849" s="257"/>
      <c r="UHX849" s="257"/>
      <c r="UHY849" s="257"/>
      <c r="UHZ849" s="257"/>
      <c r="UIA849" s="257"/>
      <c r="UIB849" s="257"/>
      <c r="UIC849" s="257"/>
      <c r="UID849" s="257"/>
      <c r="UIE849" s="257"/>
      <c r="UIF849" s="257"/>
      <c r="UIG849" s="257"/>
      <c r="UIH849" s="257"/>
      <c r="UII849" s="257"/>
      <c r="UIJ849" s="257"/>
      <c r="UIK849" s="257"/>
      <c r="UIL849" s="257"/>
      <c r="UIM849" s="257"/>
      <c r="UIN849" s="257"/>
      <c r="UIO849" s="257"/>
      <c r="UIP849" s="257"/>
      <c r="UIQ849" s="257"/>
      <c r="UIR849" s="257"/>
      <c r="UIS849" s="257"/>
      <c r="UIT849" s="257"/>
      <c r="UIU849" s="257"/>
      <c r="UIV849" s="257"/>
      <c r="UIW849" s="257"/>
      <c r="UIX849" s="257"/>
      <c r="UIY849" s="257"/>
      <c r="UIZ849" s="257"/>
      <c r="UJA849" s="257"/>
      <c r="UJB849" s="257"/>
      <c r="UJC849" s="257"/>
      <c r="UJD849" s="257"/>
      <c r="UJE849" s="257"/>
      <c r="UJF849" s="257"/>
      <c r="UJG849" s="257"/>
      <c r="UJH849" s="257"/>
      <c r="UJI849" s="257"/>
      <c r="UJJ849" s="257"/>
      <c r="UJK849" s="257"/>
      <c r="UJL849" s="257"/>
      <c r="UJM849" s="257"/>
      <c r="UJN849" s="257"/>
      <c r="UJO849" s="257"/>
      <c r="UJP849" s="257"/>
      <c r="UJQ849" s="257"/>
      <c r="UJR849" s="257"/>
      <c r="UJS849" s="257"/>
      <c r="UJT849" s="257"/>
      <c r="UJU849" s="257"/>
      <c r="UJV849" s="257"/>
      <c r="UJW849" s="257"/>
      <c r="UJX849" s="257"/>
      <c r="UJY849" s="257"/>
      <c r="UJZ849" s="257"/>
      <c r="UKA849" s="257"/>
      <c r="UKB849" s="257"/>
      <c r="UKC849" s="257"/>
      <c r="UKD849" s="257"/>
      <c r="UKE849" s="257"/>
      <c r="UKF849" s="257"/>
      <c r="UKG849" s="257"/>
      <c r="UKH849" s="257"/>
      <c r="UKI849" s="257"/>
      <c r="UKJ849" s="257"/>
      <c r="UKK849" s="257"/>
      <c r="UKL849" s="257"/>
      <c r="UKM849" s="257"/>
      <c r="UKN849" s="257"/>
      <c r="UKO849" s="257"/>
      <c r="UKP849" s="257"/>
      <c r="UKQ849" s="257"/>
      <c r="UKR849" s="257"/>
      <c r="UKS849" s="257"/>
      <c r="UKT849" s="257"/>
      <c r="UKU849" s="257"/>
      <c r="UKV849" s="257"/>
      <c r="UKW849" s="257"/>
      <c r="UKX849" s="257"/>
      <c r="UKY849" s="257"/>
      <c r="UKZ849" s="257"/>
      <c r="ULA849" s="257"/>
      <c r="ULB849" s="257"/>
      <c r="ULC849" s="257"/>
      <c r="ULD849" s="257"/>
      <c r="ULE849" s="257"/>
      <c r="ULF849" s="257"/>
      <c r="ULG849" s="257"/>
      <c r="ULH849" s="257"/>
      <c r="ULI849" s="257"/>
      <c r="ULJ849" s="257"/>
      <c r="ULK849" s="257"/>
      <c r="ULL849" s="257"/>
      <c r="ULM849" s="257"/>
      <c r="ULN849" s="257"/>
      <c r="ULO849" s="257"/>
      <c r="ULP849" s="257"/>
      <c r="ULQ849" s="257"/>
      <c r="ULR849" s="257"/>
      <c r="ULS849" s="257"/>
      <c r="ULT849" s="257"/>
      <c r="ULU849" s="257"/>
      <c r="ULV849" s="257"/>
      <c r="ULW849" s="257"/>
      <c r="ULX849" s="257"/>
      <c r="ULY849" s="257"/>
      <c r="ULZ849" s="257"/>
      <c r="UMA849" s="257"/>
      <c r="UMB849" s="257"/>
      <c r="UMC849" s="257"/>
      <c r="UMD849" s="257"/>
      <c r="UME849" s="257"/>
      <c r="UMF849" s="257"/>
      <c r="UMG849" s="257"/>
      <c r="UMH849" s="257"/>
      <c r="UMI849" s="257"/>
      <c r="UMJ849" s="257"/>
      <c r="UMK849" s="257"/>
      <c r="UML849" s="257"/>
      <c r="UMM849" s="257"/>
      <c r="UMN849" s="257"/>
      <c r="UMO849" s="257"/>
      <c r="UMP849" s="257"/>
      <c r="UMQ849" s="257"/>
      <c r="UMR849" s="257"/>
      <c r="UMS849" s="257"/>
      <c r="UMT849" s="257"/>
      <c r="UMU849" s="257"/>
      <c r="UMV849" s="257"/>
      <c r="UMW849" s="257"/>
      <c r="UMX849" s="257"/>
      <c r="UMY849" s="257"/>
      <c r="UMZ849" s="257"/>
      <c r="UNA849" s="257"/>
      <c r="UNB849" s="257"/>
      <c r="UNC849" s="257"/>
      <c r="UND849" s="257"/>
      <c r="UNE849" s="257"/>
      <c r="UNF849" s="257"/>
      <c r="UNG849" s="257"/>
      <c r="UNH849" s="257"/>
      <c r="UNI849" s="257"/>
      <c r="UNJ849" s="257"/>
      <c r="UNK849" s="257"/>
      <c r="UNL849" s="257"/>
      <c r="UNM849" s="257"/>
      <c r="UNN849" s="257"/>
      <c r="UNO849" s="257"/>
      <c r="UNP849" s="257"/>
      <c r="UNQ849" s="257"/>
      <c r="UNR849" s="257"/>
      <c r="UNS849" s="257"/>
      <c r="UNT849" s="257"/>
      <c r="UNU849" s="257"/>
      <c r="UNV849" s="257"/>
      <c r="UNW849" s="257"/>
      <c r="UNX849" s="257"/>
      <c r="UNY849" s="257"/>
      <c r="UNZ849" s="257"/>
      <c r="UOA849" s="257"/>
      <c r="UOB849" s="257"/>
      <c r="UOC849" s="257"/>
      <c r="UOD849" s="257"/>
      <c r="UOE849" s="257"/>
      <c r="UOF849" s="257"/>
      <c r="UOG849" s="257"/>
      <c r="UOH849" s="257"/>
      <c r="UOI849" s="257"/>
      <c r="UOJ849" s="257"/>
      <c r="UOK849" s="257"/>
      <c r="UOL849" s="257"/>
      <c r="UOM849" s="257"/>
      <c r="UON849" s="257"/>
      <c r="UOO849" s="257"/>
      <c r="UOP849" s="257"/>
      <c r="UOQ849" s="257"/>
      <c r="UOR849" s="257"/>
      <c r="UOS849" s="257"/>
      <c r="UOT849" s="257"/>
      <c r="UOU849" s="257"/>
      <c r="UOV849" s="257"/>
      <c r="UOW849" s="257"/>
      <c r="UOX849" s="257"/>
      <c r="UOY849" s="257"/>
      <c r="UOZ849" s="257"/>
      <c r="UPA849" s="257"/>
      <c r="UPB849" s="257"/>
      <c r="UPC849" s="257"/>
      <c r="UPD849" s="257"/>
      <c r="UPE849" s="257"/>
      <c r="UPF849" s="257"/>
      <c r="UPG849" s="257"/>
      <c r="UPH849" s="257"/>
      <c r="UPI849" s="257"/>
      <c r="UPJ849" s="257"/>
      <c r="UPK849" s="257"/>
      <c r="UPL849" s="257"/>
      <c r="UPM849" s="257"/>
      <c r="UPN849" s="257"/>
      <c r="UPO849" s="257"/>
      <c r="UPP849" s="257"/>
      <c r="UPQ849" s="257"/>
      <c r="UPR849" s="257"/>
      <c r="UPS849" s="257"/>
      <c r="UPT849" s="257"/>
      <c r="UPU849" s="257"/>
      <c r="UPV849" s="257"/>
      <c r="UPW849" s="257"/>
      <c r="UPX849" s="257"/>
      <c r="UPY849" s="257"/>
      <c r="UPZ849" s="257"/>
      <c r="UQA849" s="257"/>
      <c r="UQB849" s="257"/>
      <c r="UQC849" s="257"/>
      <c r="UQD849" s="257"/>
      <c r="UQE849" s="257"/>
      <c r="UQF849" s="257"/>
      <c r="UQG849" s="257"/>
      <c r="UQH849" s="257"/>
      <c r="UQI849" s="257"/>
      <c r="UQJ849" s="257"/>
      <c r="UQK849" s="257"/>
      <c r="UQL849" s="257"/>
      <c r="UQM849" s="257"/>
      <c r="UQN849" s="257"/>
      <c r="UQO849" s="257"/>
      <c r="UQP849" s="257"/>
      <c r="UQQ849" s="257"/>
      <c r="UQR849" s="257"/>
      <c r="UQS849" s="257"/>
      <c r="UQT849" s="257"/>
      <c r="UQU849" s="257"/>
      <c r="UQV849" s="257"/>
      <c r="UQW849" s="257"/>
      <c r="UQX849" s="257"/>
      <c r="UQY849" s="257"/>
      <c r="UQZ849" s="257"/>
      <c r="URA849" s="257"/>
      <c r="URB849" s="257"/>
      <c r="URC849" s="257"/>
      <c r="URD849" s="257"/>
      <c r="URE849" s="257"/>
      <c r="URF849" s="257"/>
      <c r="URG849" s="257"/>
      <c r="URH849" s="257"/>
      <c r="URI849" s="257"/>
      <c r="URJ849" s="257"/>
      <c r="URK849" s="257"/>
      <c r="URL849" s="257"/>
      <c r="URM849" s="257"/>
      <c r="URN849" s="257"/>
      <c r="URO849" s="257"/>
      <c r="URP849" s="257"/>
      <c r="URQ849" s="257"/>
      <c r="URR849" s="257"/>
      <c r="URS849" s="257"/>
      <c r="URT849" s="257"/>
      <c r="URU849" s="257"/>
      <c r="URV849" s="257"/>
      <c r="URW849" s="257"/>
      <c r="URX849" s="257"/>
      <c r="URY849" s="257"/>
      <c r="URZ849" s="257"/>
      <c r="USA849" s="257"/>
      <c r="USB849" s="257"/>
      <c r="USC849" s="257"/>
      <c r="USD849" s="257"/>
      <c r="USE849" s="257"/>
      <c r="USF849" s="257"/>
      <c r="USG849" s="257"/>
      <c r="USH849" s="257"/>
      <c r="USI849" s="257"/>
      <c r="USJ849" s="257"/>
      <c r="USK849" s="257"/>
      <c r="USL849" s="257"/>
      <c r="USM849" s="257"/>
      <c r="USN849" s="257"/>
      <c r="USO849" s="257"/>
      <c r="USP849" s="257"/>
      <c r="USQ849" s="257"/>
      <c r="USR849" s="257"/>
      <c r="USS849" s="257"/>
      <c r="UST849" s="257"/>
      <c r="USU849" s="257"/>
      <c r="USV849" s="257"/>
      <c r="USW849" s="257"/>
      <c r="USX849" s="257"/>
      <c r="USY849" s="257"/>
      <c r="USZ849" s="257"/>
      <c r="UTA849" s="257"/>
      <c r="UTB849" s="257"/>
      <c r="UTC849" s="257"/>
      <c r="UTD849" s="257"/>
      <c r="UTE849" s="257"/>
      <c r="UTF849" s="257"/>
      <c r="UTG849" s="257"/>
      <c r="UTH849" s="257"/>
      <c r="UTI849" s="257"/>
      <c r="UTJ849" s="257"/>
      <c r="UTK849" s="257"/>
      <c r="UTL849" s="257"/>
      <c r="UTM849" s="257"/>
      <c r="UTN849" s="257"/>
      <c r="UTO849" s="257"/>
      <c r="UTP849" s="257"/>
      <c r="UTQ849" s="257"/>
      <c r="UTR849" s="257"/>
      <c r="UTS849" s="257"/>
      <c r="UTT849" s="257"/>
      <c r="UTU849" s="257"/>
      <c r="UTV849" s="257"/>
      <c r="UTW849" s="257"/>
      <c r="UTX849" s="257"/>
      <c r="UTY849" s="257"/>
      <c r="UTZ849" s="257"/>
      <c r="UUA849" s="257"/>
      <c r="UUB849" s="257"/>
      <c r="UUC849" s="257"/>
      <c r="UUD849" s="257"/>
      <c r="UUE849" s="257"/>
      <c r="UUF849" s="257"/>
      <c r="UUG849" s="257"/>
      <c r="UUH849" s="257"/>
      <c r="UUI849" s="257"/>
      <c r="UUJ849" s="257"/>
      <c r="UUK849" s="257"/>
      <c r="UUL849" s="257"/>
      <c r="UUM849" s="257"/>
      <c r="UUN849" s="257"/>
      <c r="UUO849" s="257"/>
      <c r="UUP849" s="257"/>
      <c r="UUQ849" s="257"/>
      <c r="UUR849" s="257"/>
      <c r="UUS849" s="257"/>
      <c r="UUT849" s="257"/>
      <c r="UUU849" s="257"/>
      <c r="UUV849" s="257"/>
      <c r="UUW849" s="257"/>
      <c r="UUX849" s="257"/>
      <c r="UUY849" s="257"/>
      <c r="UUZ849" s="257"/>
      <c r="UVA849" s="257"/>
      <c r="UVB849" s="257"/>
      <c r="UVC849" s="257"/>
      <c r="UVD849" s="257"/>
      <c r="UVE849" s="257"/>
      <c r="UVF849" s="257"/>
      <c r="UVG849" s="257"/>
      <c r="UVH849" s="257"/>
      <c r="UVI849" s="257"/>
      <c r="UVJ849" s="257"/>
      <c r="UVK849" s="257"/>
      <c r="UVL849" s="257"/>
      <c r="UVM849" s="257"/>
      <c r="UVN849" s="257"/>
      <c r="UVO849" s="257"/>
      <c r="UVP849" s="257"/>
      <c r="UVQ849" s="257"/>
      <c r="UVR849" s="257"/>
      <c r="UVS849" s="257"/>
      <c r="UVT849" s="257"/>
      <c r="UVU849" s="257"/>
      <c r="UVV849" s="257"/>
      <c r="UVW849" s="257"/>
      <c r="UVX849" s="257"/>
      <c r="UVY849" s="257"/>
      <c r="UVZ849" s="257"/>
      <c r="UWA849" s="257"/>
      <c r="UWB849" s="257"/>
      <c r="UWC849" s="257"/>
      <c r="UWD849" s="257"/>
      <c r="UWE849" s="257"/>
      <c r="UWF849" s="257"/>
      <c r="UWG849" s="257"/>
      <c r="UWH849" s="257"/>
      <c r="UWI849" s="257"/>
      <c r="UWJ849" s="257"/>
      <c r="UWK849" s="257"/>
      <c r="UWL849" s="257"/>
      <c r="UWM849" s="257"/>
      <c r="UWN849" s="257"/>
      <c r="UWO849" s="257"/>
      <c r="UWP849" s="257"/>
      <c r="UWQ849" s="257"/>
      <c r="UWR849" s="257"/>
      <c r="UWS849" s="257"/>
      <c r="UWT849" s="257"/>
      <c r="UWU849" s="257"/>
      <c r="UWV849" s="257"/>
      <c r="UWW849" s="257"/>
      <c r="UWX849" s="257"/>
      <c r="UWY849" s="257"/>
      <c r="UWZ849" s="257"/>
      <c r="UXA849" s="257"/>
      <c r="UXB849" s="257"/>
      <c r="UXC849" s="257"/>
      <c r="UXD849" s="257"/>
      <c r="UXE849" s="257"/>
      <c r="UXF849" s="257"/>
      <c r="UXG849" s="257"/>
      <c r="UXH849" s="257"/>
      <c r="UXI849" s="257"/>
      <c r="UXJ849" s="257"/>
      <c r="UXK849" s="257"/>
      <c r="UXL849" s="257"/>
      <c r="UXM849" s="257"/>
      <c r="UXN849" s="257"/>
      <c r="UXO849" s="257"/>
      <c r="UXP849" s="257"/>
      <c r="UXQ849" s="257"/>
      <c r="UXR849" s="257"/>
      <c r="UXS849" s="257"/>
      <c r="UXT849" s="257"/>
      <c r="UXU849" s="257"/>
      <c r="UXV849" s="257"/>
      <c r="UXW849" s="257"/>
      <c r="UXX849" s="257"/>
      <c r="UXY849" s="257"/>
      <c r="UXZ849" s="257"/>
      <c r="UYA849" s="257"/>
      <c r="UYB849" s="257"/>
      <c r="UYC849" s="257"/>
      <c r="UYD849" s="257"/>
      <c r="UYE849" s="257"/>
      <c r="UYF849" s="257"/>
      <c r="UYG849" s="257"/>
      <c r="UYH849" s="257"/>
      <c r="UYI849" s="257"/>
      <c r="UYJ849" s="257"/>
      <c r="UYK849" s="257"/>
      <c r="UYL849" s="257"/>
      <c r="UYM849" s="257"/>
      <c r="UYN849" s="257"/>
      <c r="UYO849" s="257"/>
      <c r="UYP849" s="257"/>
      <c r="UYQ849" s="257"/>
      <c r="UYR849" s="257"/>
      <c r="UYS849" s="257"/>
      <c r="UYT849" s="257"/>
      <c r="UYU849" s="257"/>
      <c r="UYV849" s="257"/>
      <c r="UYW849" s="257"/>
      <c r="UYX849" s="257"/>
      <c r="UYY849" s="257"/>
      <c r="UYZ849" s="257"/>
      <c r="UZA849" s="257"/>
      <c r="UZB849" s="257"/>
      <c r="UZC849" s="257"/>
      <c r="UZD849" s="257"/>
      <c r="UZE849" s="257"/>
      <c r="UZF849" s="257"/>
      <c r="UZG849" s="257"/>
      <c r="UZH849" s="257"/>
      <c r="UZI849" s="257"/>
      <c r="UZJ849" s="257"/>
      <c r="UZK849" s="257"/>
      <c r="UZL849" s="257"/>
      <c r="UZM849" s="257"/>
      <c r="UZN849" s="257"/>
      <c r="UZO849" s="257"/>
      <c r="UZP849" s="257"/>
      <c r="UZQ849" s="257"/>
      <c r="UZR849" s="257"/>
      <c r="UZS849" s="257"/>
      <c r="UZT849" s="257"/>
      <c r="UZU849" s="257"/>
      <c r="UZV849" s="257"/>
      <c r="UZW849" s="257"/>
      <c r="UZX849" s="257"/>
      <c r="UZY849" s="257"/>
      <c r="UZZ849" s="257"/>
      <c r="VAA849" s="257"/>
      <c r="VAB849" s="257"/>
      <c r="VAC849" s="257"/>
      <c r="VAD849" s="257"/>
      <c r="VAE849" s="257"/>
      <c r="VAF849" s="257"/>
      <c r="VAG849" s="257"/>
      <c r="VAH849" s="257"/>
      <c r="VAI849" s="257"/>
      <c r="VAJ849" s="257"/>
      <c r="VAK849" s="257"/>
      <c r="VAL849" s="257"/>
      <c r="VAM849" s="257"/>
      <c r="VAN849" s="257"/>
      <c r="VAO849" s="257"/>
      <c r="VAP849" s="257"/>
      <c r="VAQ849" s="257"/>
      <c r="VAR849" s="257"/>
      <c r="VAS849" s="257"/>
      <c r="VAT849" s="257"/>
      <c r="VAU849" s="257"/>
      <c r="VAV849" s="257"/>
      <c r="VAW849" s="257"/>
      <c r="VAX849" s="257"/>
      <c r="VAY849" s="257"/>
      <c r="VAZ849" s="257"/>
      <c r="VBA849" s="257"/>
      <c r="VBB849" s="257"/>
      <c r="VBC849" s="257"/>
      <c r="VBD849" s="257"/>
      <c r="VBE849" s="257"/>
      <c r="VBF849" s="257"/>
      <c r="VBG849" s="257"/>
      <c r="VBH849" s="257"/>
      <c r="VBI849" s="257"/>
      <c r="VBJ849" s="257"/>
      <c r="VBK849" s="257"/>
      <c r="VBL849" s="257"/>
      <c r="VBM849" s="257"/>
      <c r="VBN849" s="257"/>
      <c r="VBO849" s="257"/>
      <c r="VBP849" s="257"/>
      <c r="VBQ849" s="257"/>
      <c r="VBR849" s="257"/>
      <c r="VBS849" s="257"/>
      <c r="VBT849" s="257"/>
      <c r="VBU849" s="257"/>
      <c r="VBV849" s="257"/>
      <c r="VBW849" s="257"/>
      <c r="VBX849" s="257"/>
      <c r="VBY849" s="257"/>
      <c r="VBZ849" s="257"/>
      <c r="VCA849" s="257"/>
      <c r="VCB849" s="257"/>
      <c r="VCC849" s="257"/>
      <c r="VCD849" s="257"/>
      <c r="VCE849" s="257"/>
      <c r="VCF849" s="257"/>
      <c r="VCG849" s="257"/>
      <c r="VCH849" s="257"/>
      <c r="VCI849" s="257"/>
      <c r="VCJ849" s="257"/>
      <c r="VCK849" s="257"/>
      <c r="VCL849" s="257"/>
      <c r="VCM849" s="257"/>
      <c r="VCN849" s="257"/>
      <c r="VCO849" s="257"/>
      <c r="VCP849" s="257"/>
      <c r="VCQ849" s="257"/>
      <c r="VCR849" s="257"/>
      <c r="VCS849" s="257"/>
      <c r="VCT849" s="257"/>
      <c r="VCU849" s="257"/>
      <c r="VCV849" s="257"/>
      <c r="VCW849" s="257"/>
      <c r="VCX849" s="257"/>
      <c r="VCY849" s="257"/>
      <c r="VCZ849" s="257"/>
      <c r="VDA849" s="257"/>
      <c r="VDB849" s="257"/>
      <c r="VDC849" s="257"/>
      <c r="VDD849" s="257"/>
      <c r="VDE849" s="257"/>
      <c r="VDF849" s="257"/>
      <c r="VDG849" s="257"/>
      <c r="VDH849" s="257"/>
      <c r="VDI849" s="257"/>
      <c r="VDJ849" s="257"/>
      <c r="VDK849" s="257"/>
      <c r="VDL849" s="257"/>
      <c r="VDM849" s="257"/>
      <c r="VDN849" s="257"/>
      <c r="VDO849" s="257"/>
      <c r="VDP849" s="257"/>
      <c r="VDQ849" s="257"/>
      <c r="VDR849" s="257"/>
      <c r="VDS849" s="257"/>
      <c r="VDT849" s="257"/>
      <c r="VDU849" s="257"/>
      <c r="VDV849" s="257"/>
      <c r="VDW849" s="257"/>
      <c r="VDX849" s="257"/>
      <c r="VDY849" s="257"/>
      <c r="VDZ849" s="257"/>
      <c r="VEA849" s="257"/>
      <c r="VEB849" s="257"/>
      <c r="VEC849" s="257"/>
      <c r="VED849" s="257"/>
      <c r="VEE849" s="257"/>
      <c r="VEF849" s="257"/>
      <c r="VEG849" s="257"/>
      <c r="VEH849" s="257"/>
      <c r="VEI849" s="257"/>
      <c r="VEJ849" s="257"/>
      <c r="VEK849" s="257"/>
      <c r="VEL849" s="257"/>
      <c r="VEM849" s="257"/>
      <c r="VEN849" s="257"/>
      <c r="VEO849" s="257"/>
      <c r="VEP849" s="257"/>
      <c r="VEQ849" s="257"/>
      <c r="VER849" s="257"/>
      <c r="VES849" s="257"/>
      <c r="VET849" s="257"/>
      <c r="VEU849" s="257"/>
      <c r="VEV849" s="257"/>
      <c r="VEW849" s="257"/>
      <c r="VEX849" s="257"/>
      <c r="VEY849" s="257"/>
      <c r="VEZ849" s="257"/>
      <c r="VFA849" s="257"/>
      <c r="VFB849" s="257"/>
      <c r="VFC849" s="257"/>
      <c r="VFD849" s="257"/>
      <c r="VFE849" s="257"/>
      <c r="VFF849" s="257"/>
      <c r="VFG849" s="257"/>
      <c r="VFH849" s="257"/>
      <c r="VFI849" s="257"/>
      <c r="VFJ849" s="257"/>
      <c r="VFK849" s="257"/>
      <c r="VFL849" s="257"/>
      <c r="VFM849" s="257"/>
      <c r="VFN849" s="257"/>
      <c r="VFO849" s="257"/>
      <c r="VFP849" s="257"/>
      <c r="VFQ849" s="257"/>
      <c r="VFR849" s="257"/>
      <c r="VFS849" s="257"/>
      <c r="VFT849" s="257"/>
      <c r="VFU849" s="257"/>
      <c r="VFV849" s="257"/>
      <c r="VFW849" s="257"/>
      <c r="VFX849" s="257"/>
      <c r="VFY849" s="257"/>
      <c r="VFZ849" s="257"/>
      <c r="VGA849" s="257"/>
      <c r="VGB849" s="257"/>
      <c r="VGC849" s="257"/>
      <c r="VGD849" s="257"/>
      <c r="VGE849" s="257"/>
      <c r="VGF849" s="257"/>
      <c r="VGG849" s="257"/>
      <c r="VGH849" s="257"/>
      <c r="VGI849" s="257"/>
      <c r="VGJ849" s="257"/>
      <c r="VGK849" s="257"/>
      <c r="VGL849" s="257"/>
      <c r="VGM849" s="257"/>
      <c r="VGN849" s="257"/>
      <c r="VGO849" s="257"/>
      <c r="VGP849" s="257"/>
      <c r="VGQ849" s="257"/>
      <c r="VGR849" s="257"/>
      <c r="VGS849" s="257"/>
      <c r="VGT849" s="257"/>
      <c r="VGU849" s="257"/>
      <c r="VGV849" s="257"/>
      <c r="VGW849" s="257"/>
      <c r="VGX849" s="257"/>
      <c r="VGY849" s="257"/>
      <c r="VGZ849" s="257"/>
      <c r="VHA849" s="257"/>
      <c r="VHB849" s="257"/>
      <c r="VHC849" s="257"/>
      <c r="VHD849" s="257"/>
      <c r="VHE849" s="257"/>
      <c r="VHF849" s="257"/>
      <c r="VHG849" s="257"/>
      <c r="VHH849" s="257"/>
      <c r="VHI849" s="257"/>
      <c r="VHJ849" s="257"/>
      <c r="VHK849" s="257"/>
      <c r="VHL849" s="257"/>
      <c r="VHM849" s="257"/>
      <c r="VHN849" s="257"/>
      <c r="VHO849" s="257"/>
      <c r="VHP849" s="257"/>
      <c r="VHQ849" s="257"/>
      <c r="VHR849" s="257"/>
      <c r="VHS849" s="257"/>
      <c r="VHT849" s="257"/>
      <c r="VHU849" s="257"/>
      <c r="VHV849" s="257"/>
      <c r="VHW849" s="257"/>
      <c r="VHX849" s="257"/>
      <c r="VHY849" s="257"/>
      <c r="VHZ849" s="257"/>
      <c r="VIA849" s="257"/>
      <c r="VIB849" s="257"/>
      <c r="VIC849" s="257"/>
      <c r="VID849" s="257"/>
      <c r="VIE849" s="257"/>
      <c r="VIF849" s="257"/>
      <c r="VIG849" s="257"/>
      <c r="VIH849" s="257"/>
      <c r="VII849" s="257"/>
      <c r="VIJ849" s="257"/>
      <c r="VIK849" s="257"/>
      <c r="VIL849" s="257"/>
      <c r="VIM849" s="257"/>
      <c r="VIN849" s="257"/>
      <c r="VIO849" s="257"/>
      <c r="VIP849" s="257"/>
      <c r="VIQ849" s="257"/>
      <c r="VIR849" s="257"/>
      <c r="VIS849" s="257"/>
      <c r="VIT849" s="257"/>
      <c r="VIU849" s="257"/>
      <c r="VIV849" s="257"/>
      <c r="VIW849" s="257"/>
      <c r="VIX849" s="257"/>
      <c r="VIY849" s="257"/>
      <c r="VIZ849" s="257"/>
      <c r="VJA849" s="257"/>
      <c r="VJB849" s="257"/>
      <c r="VJC849" s="257"/>
      <c r="VJD849" s="257"/>
      <c r="VJE849" s="257"/>
      <c r="VJF849" s="257"/>
      <c r="VJG849" s="257"/>
      <c r="VJH849" s="257"/>
      <c r="VJI849" s="257"/>
      <c r="VJJ849" s="257"/>
      <c r="VJK849" s="257"/>
      <c r="VJL849" s="257"/>
      <c r="VJM849" s="257"/>
      <c r="VJN849" s="257"/>
      <c r="VJO849" s="257"/>
      <c r="VJP849" s="257"/>
      <c r="VJQ849" s="257"/>
      <c r="VJR849" s="257"/>
      <c r="VJS849" s="257"/>
      <c r="VJT849" s="257"/>
      <c r="VJU849" s="257"/>
      <c r="VJV849" s="257"/>
      <c r="VJW849" s="257"/>
      <c r="VJX849" s="257"/>
      <c r="VJY849" s="257"/>
      <c r="VJZ849" s="257"/>
      <c r="VKA849" s="257"/>
      <c r="VKB849" s="257"/>
      <c r="VKC849" s="257"/>
      <c r="VKD849" s="257"/>
      <c r="VKE849" s="257"/>
      <c r="VKF849" s="257"/>
      <c r="VKG849" s="257"/>
      <c r="VKH849" s="257"/>
      <c r="VKI849" s="257"/>
      <c r="VKJ849" s="257"/>
      <c r="VKK849" s="257"/>
      <c r="VKL849" s="257"/>
      <c r="VKM849" s="257"/>
      <c r="VKN849" s="257"/>
      <c r="VKO849" s="257"/>
      <c r="VKP849" s="257"/>
      <c r="VKQ849" s="257"/>
      <c r="VKR849" s="257"/>
      <c r="VKS849" s="257"/>
      <c r="VKT849" s="257"/>
      <c r="VKU849" s="257"/>
      <c r="VKV849" s="257"/>
      <c r="VKW849" s="257"/>
      <c r="VKX849" s="257"/>
      <c r="VKY849" s="257"/>
      <c r="VKZ849" s="257"/>
      <c r="VLA849" s="257"/>
      <c r="VLB849" s="257"/>
      <c r="VLC849" s="257"/>
      <c r="VLD849" s="257"/>
      <c r="VLE849" s="257"/>
      <c r="VLF849" s="257"/>
      <c r="VLG849" s="257"/>
      <c r="VLH849" s="257"/>
      <c r="VLI849" s="257"/>
      <c r="VLJ849" s="257"/>
      <c r="VLK849" s="257"/>
      <c r="VLL849" s="257"/>
      <c r="VLM849" s="257"/>
      <c r="VLN849" s="257"/>
      <c r="VLO849" s="257"/>
      <c r="VLP849" s="257"/>
      <c r="VLQ849" s="257"/>
      <c r="VLR849" s="257"/>
      <c r="VLS849" s="257"/>
      <c r="VLT849" s="257"/>
      <c r="VLU849" s="257"/>
      <c r="VLV849" s="257"/>
      <c r="VLW849" s="257"/>
      <c r="VLX849" s="257"/>
      <c r="VLY849" s="257"/>
      <c r="VLZ849" s="257"/>
      <c r="VMA849" s="257"/>
      <c r="VMB849" s="257"/>
      <c r="VMC849" s="257"/>
      <c r="VMD849" s="257"/>
      <c r="VME849" s="257"/>
      <c r="VMF849" s="257"/>
      <c r="VMG849" s="257"/>
      <c r="VMH849" s="257"/>
      <c r="VMI849" s="257"/>
      <c r="VMJ849" s="257"/>
      <c r="VMK849" s="257"/>
      <c r="VML849" s="257"/>
      <c r="VMM849" s="257"/>
      <c r="VMN849" s="257"/>
      <c r="VMO849" s="257"/>
      <c r="VMP849" s="257"/>
      <c r="VMQ849" s="257"/>
      <c r="VMR849" s="257"/>
      <c r="VMS849" s="257"/>
      <c r="VMT849" s="257"/>
      <c r="VMU849" s="257"/>
      <c r="VMV849" s="257"/>
      <c r="VMW849" s="257"/>
      <c r="VMX849" s="257"/>
      <c r="VMY849" s="257"/>
      <c r="VMZ849" s="257"/>
      <c r="VNA849" s="257"/>
      <c r="VNB849" s="257"/>
      <c r="VNC849" s="257"/>
      <c r="VND849" s="257"/>
      <c r="VNE849" s="257"/>
      <c r="VNF849" s="257"/>
      <c r="VNG849" s="257"/>
      <c r="VNH849" s="257"/>
      <c r="VNI849" s="257"/>
      <c r="VNJ849" s="257"/>
      <c r="VNK849" s="257"/>
      <c r="VNL849" s="257"/>
      <c r="VNM849" s="257"/>
      <c r="VNN849" s="257"/>
      <c r="VNO849" s="257"/>
      <c r="VNP849" s="257"/>
      <c r="VNQ849" s="257"/>
      <c r="VNR849" s="257"/>
      <c r="VNS849" s="257"/>
      <c r="VNT849" s="257"/>
      <c r="VNU849" s="257"/>
      <c r="VNV849" s="257"/>
      <c r="VNW849" s="257"/>
      <c r="VNX849" s="257"/>
      <c r="VNY849" s="257"/>
      <c r="VNZ849" s="257"/>
      <c r="VOA849" s="257"/>
      <c r="VOB849" s="257"/>
      <c r="VOC849" s="257"/>
      <c r="VOD849" s="257"/>
      <c r="VOE849" s="257"/>
      <c r="VOF849" s="257"/>
      <c r="VOG849" s="257"/>
      <c r="VOH849" s="257"/>
      <c r="VOI849" s="257"/>
      <c r="VOJ849" s="257"/>
      <c r="VOK849" s="257"/>
      <c r="VOL849" s="257"/>
      <c r="VOM849" s="257"/>
      <c r="VON849" s="257"/>
      <c r="VOO849" s="257"/>
      <c r="VOP849" s="257"/>
      <c r="VOQ849" s="257"/>
      <c r="VOR849" s="257"/>
      <c r="VOS849" s="257"/>
      <c r="VOT849" s="257"/>
      <c r="VOU849" s="257"/>
      <c r="VOV849" s="257"/>
      <c r="VOW849" s="257"/>
      <c r="VOX849" s="257"/>
      <c r="VOY849" s="257"/>
      <c r="VOZ849" s="257"/>
      <c r="VPA849" s="257"/>
      <c r="VPB849" s="257"/>
      <c r="VPC849" s="257"/>
      <c r="VPD849" s="257"/>
      <c r="VPE849" s="257"/>
      <c r="VPF849" s="257"/>
      <c r="VPG849" s="257"/>
      <c r="VPH849" s="257"/>
      <c r="VPI849" s="257"/>
      <c r="VPJ849" s="257"/>
      <c r="VPK849" s="257"/>
      <c r="VPL849" s="257"/>
      <c r="VPM849" s="257"/>
      <c r="VPN849" s="257"/>
      <c r="VPO849" s="257"/>
      <c r="VPP849" s="257"/>
      <c r="VPQ849" s="257"/>
      <c r="VPR849" s="257"/>
      <c r="VPS849" s="257"/>
      <c r="VPT849" s="257"/>
      <c r="VPU849" s="257"/>
      <c r="VPV849" s="257"/>
      <c r="VPW849" s="257"/>
      <c r="VPX849" s="257"/>
      <c r="VPY849" s="257"/>
      <c r="VPZ849" s="257"/>
      <c r="VQA849" s="257"/>
      <c r="VQB849" s="257"/>
      <c r="VQC849" s="257"/>
      <c r="VQD849" s="257"/>
      <c r="VQE849" s="257"/>
      <c r="VQF849" s="257"/>
      <c r="VQG849" s="257"/>
      <c r="VQH849" s="257"/>
      <c r="VQI849" s="257"/>
      <c r="VQJ849" s="257"/>
      <c r="VQK849" s="257"/>
      <c r="VQL849" s="257"/>
      <c r="VQM849" s="257"/>
      <c r="VQN849" s="257"/>
      <c r="VQO849" s="257"/>
      <c r="VQP849" s="257"/>
      <c r="VQQ849" s="257"/>
      <c r="VQR849" s="257"/>
      <c r="VQS849" s="257"/>
      <c r="VQT849" s="257"/>
      <c r="VQU849" s="257"/>
      <c r="VQV849" s="257"/>
      <c r="VQW849" s="257"/>
      <c r="VQX849" s="257"/>
      <c r="VQY849" s="257"/>
      <c r="VQZ849" s="257"/>
      <c r="VRA849" s="257"/>
      <c r="VRB849" s="257"/>
      <c r="VRC849" s="257"/>
      <c r="VRD849" s="257"/>
      <c r="VRE849" s="257"/>
      <c r="VRF849" s="257"/>
      <c r="VRG849" s="257"/>
      <c r="VRH849" s="257"/>
      <c r="VRI849" s="257"/>
      <c r="VRJ849" s="257"/>
      <c r="VRK849" s="257"/>
      <c r="VRL849" s="257"/>
      <c r="VRM849" s="257"/>
      <c r="VRN849" s="257"/>
      <c r="VRO849" s="257"/>
      <c r="VRP849" s="257"/>
      <c r="VRQ849" s="257"/>
      <c r="VRR849" s="257"/>
      <c r="VRS849" s="257"/>
      <c r="VRT849" s="257"/>
      <c r="VRU849" s="257"/>
      <c r="VRV849" s="257"/>
      <c r="VRW849" s="257"/>
      <c r="VRX849" s="257"/>
      <c r="VRY849" s="257"/>
      <c r="VRZ849" s="257"/>
      <c r="VSA849" s="257"/>
      <c r="VSB849" s="257"/>
      <c r="VSC849" s="257"/>
      <c r="VSD849" s="257"/>
      <c r="VSE849" s="257"/>
      <c r="VSF849" s="257"/>
      <c r="VSG849" s="257"/>
      <c r="VSH849" s="257"/>
      <c r="VSI849" s="257"/>
      <c r="VSJ849" s="257"/>
      <c r="VSK849" s="257"/>
      <c r="VSL849" s="257"/>
      <c r="VSM849" s="257"/>
      <c r="VSN849" s="257"/>
      <c r="VSO849" s="257"/>
      <c r="VSP849" s="257"/>
      <c r="VSQ849" s="257"/>
      <c r="VSR849" s="257"/>
      <c r="VSS849" s="257"/>
      <c r="VST849" s="257"/>
      <c r="VSU849" s="257"/>
      <c r="VSV849" s="257"/>
      <c r="VSW849" s="257"/>
      <c r="VSX849" s="257"/>
      <c r="VSY849" s="257"/>
      <c r="VSZ849" s="257"/>
      <c r="VTA849" s="257"/>
      <c r="VTB849" s="257"/>
      <c r="VTC849" s="257"/>
      <c r="VTD849" s="257"/>
      <c r="VTE849" s="257"/>
      <c r="VTF849" s="257"/>
      <c r="VTG849" s="257"/>
      <c r="VTH849" s="257"/>
      <c r="VTI849" s="257"/>
      <c r="VTJ849" s="257"/>
      <c r="VTK849" s="257"/>
      <c r="VTL849" s="257"/>
      <c r="VTM849" s="257"/>
      <c r="VTN849" s="257"/>
      <c r="VTO849" s="257"/>
      <c r="VTP849" s="257"/>
      <c r="VTQ849" s="257"/>
      <c r="VTR849" s="257"/>
      <c r="VTS849" s="257"/>
      <c r="VTT849" s="257"/>
      <c r="VTU849" s="257"/>
      <c r="VTV849" s="257"/>
      <c r="VTW849" s="257"/>
      <c r="VTX849" s="257"/>
      <c r="VTY849" s="257"/>
      <c r="VTZ849" s="257"/>
      <c r="VUA849" s="257"/>
      <c r="VUB849" s="257"/>
      <c r="VUC849" s="257"/>
      <c r="VUD849" s="257"/>
      <c r="VUE849" s="257"/>
      <c r="VUF849" s="257"/>
      <c r="VUG849" s="257"/>
      <c r="VUH849" s="257"/>
      <c r="VUI849" s="257"/>
      <c r="VUJ849" s="257"/>
      <c r="VUK849" s="257"/>
      <c r="VUL849" s="257"/>
      <c r="VUM849" s="257"/>
      <c r="VUN849" s="257"/>
      <c r="VUO849" s="257"/>
      <c r="VUP849" s="257"/>
      <c r="VUQ849" s="257"/>
      <c r="VUR849" s="257"/>
      <c r="VUS849" s="257"/>
      <c r="VUT849" s="257"/>
      <c r="VUU849" s="257"/>
      <c r="VUV849" s="257"/>
      <c r="VUW849" s="257"/>
      <c r="VUX849" s="257"/>
      <c r="VUY849" s="257"/>
      <c r="VUZ849" s="257"/>
      <c r="VVA849" s="257"/>
      <c r="VVB849" s="257"/>
      <c r="VVC849" s="257"/>
      <c r="VVD849" s="257"/>
      <c r="VVE849" s="257"/>
      <c r="VVF849" s="257"/>
      <c r="VVG849" s="257"/>
      <c r="VVH849" s="257"/>
      <c r="VVI849" s="257"/>
      <c r="VVJ849" s="257"/>
      <c r="VVK849" s="257"/>
      <c r="VVL849" s="257"/>
      <c r="VVM849" s="257"/>
      <c r="VVN849" s="257"/>
      <c r="VVO849" s="257"/>
      <c r="VVP849" s="257"/>
      <c r="VVQ849" s="257"/>
      <c r="VVR849" s="257"/>
      <c r="VVS849" s="257"/>
      <c r="VVT849" s="257"/>
      <c r="VVU849" s="257"/>
      <c r="VVV849" s="257"/>
      <c r="VVW849" s="257"/>
      <c r="VVX849" s="257"/>
      <c r="VVY849" s="257"/>
      <c r="VVZ849" s="257"/>
      <c r="VWA849" s="257"/>
      <c r="VWB849" s="257"/>
      <c r="VWC849" s="257"/>
      <c r="VWD849" s="257"/>
      <c r="VWE849" s="257"/>
      <c r="VWF849" s="257"/>
      <c r="VWG849" s="257"/>
      <c r="VWH849" s="257"/>
      <c r="VWI849" s="257"/>
      <c r="VWJ849" s="257"/>
      <c r="VWK849" s="257"/>
      <c r="VWL849" s="257"/>
      <c r="VWM849" s="257"/>
      <c r="VWN849" s="257"/>
      <c r="VWO849" s="257"/>
      <c r="VWP849" s="257"/>
      <c r="VWQ849" s="257"/>
      <c r="VWR849" s="257"/>
      <c r="VWS849" s="257"/>
      <c r="VWT849" s="257"/>
      <c r="VWU849" s="257"/>
      <c r="VWV849" s="257"/>
      <c r="VWW849" s="257"/>
      <c r="VWX849" s="257"/>
      <c r="VWY849" s="257"/>
      <c r="VWZ849" s="257"/>
      <c r="VXA849" s="257"/>
      <c r="VXB849" s="257"/>
      <c r="VXC849" s="257"/>
      <c r="VXD849" s="257"/>
      <c r="VXE849" s="257"/>
      <c r="VXF849" s="257"/>
      <c r="VXG849" s="257"/>
      <c r="VXH849" s="257"/>
      <c r="VXI849" s="257"/>
      <c r="VXJ849" s="257"/>
      <c r="VXK849" s="257"/>
      <c r="VXL849" s="257"/>
      <c r="VXM849" s="257"/>
      <c r="VXN849" s="257"/>
      <c r="VXO849" s="257"/>
      <c r="VXP849" s="257"/>
      <c r="VXQ849" s="257"/>
      <c r="VXR849" s="257"/>
      <c r="VXS849" s="257"/>
      <c r="VXT849" s="257"/>
      <c r="VXU849" s="257"/>
      <c r="VXV849" s="257"/>
      <c r="VXW849" s="257"/>
      <c r="VXX849" s="257"/>
      <c r="VXY849" s="257"/>
      <c r="VXZ849" s="257"/>
      <c r="VYA849" s="257"/>
      <c r="VYB849" s="257"/>
      <c r="VYC849" s="257"/>
      <c r="VYD849" s="257"/>
      <c r="VYE849" s="257"/>
      <c r="VYF849" s="257"/>
      <c r="VYG849" s="257"/>
      <c r="VYH849" s="257"/>
      <c r="VYI849" s="257"/>
      <c r="VYJ849" s="257"/>
      <c r="VYK849" s="257"/>
      <c r="VYL849" s="257"/>
      <c r="VYM849" s="257"/>
      <c r="VYN849" s="257"/>
      <c r="VYO849" s="257"/>
      <c r="VYP849" s="257"/>
      <c r="VYQ849" s="257"/>
      <c r="VYR849" s="257"/>
      <c r="VYS849" s="257"/>
      <c r="VYT849" s="257"/>
      <c r="VYU849" s="257"/>
      <c r="VYV849" s="257"/>
      <c r="VYW849" s="257"/>
      <c r="VYX849" s="257"/>
      <c r="VYY849" s="257"/>
      <c r="VYZ849" s="257"/>
      <c r="VZA849" s="257"/>
      <c r="VZB849" s="257"/>
      <c r="VZC849" s="257"/>
      <c r="VZD849" s="257"/>
      <c r="VZE849" s="257"/>
      <c r="VZF849" s="257"/>
      <c r="VZG849" s="257"/>
      <c r="VZH849" s="257"/>
      <c r="VZI849" s="257"/>
      <c r="VZJ849" s="257"/>
      <c r="VZK849" s="257"/>
      <c r="VZL849" s="257"/>
      <c r="VZM849" s="257"/>
      <c r="VZN849" s="257"/>
      <c r="VZO849" s="257"/>
      <c r="VZP849" s="257"/>
      <c r="VZQ849" s="257"/>
      <c r="VZR849" s="257"/>
      <c r="VZS849" s="257"/>
      <c r="VZT849" s="257"/>
      <c r="VZU849" s="257"/>
      <c r="VZV849" s="257"/>
      <c r="VZW849" s="257"/>
      <c r="VZX849" s="257"/>
      <c r="VZY849" s="257"/>
      <c r="VZZ849" s="257"/>
      <c r="WAA849" s="257"/>
      <c r="WAB849" s="257"/>
      <c r="WAC849" s="257"/>
      <c r="WAD849" s="257"/>
      <c r="WAE849" s="257"/>
      <c r="WAF849" s="257"/>
      <c r="WAG849" s="257"/>
      <c r="WAH849" s="257"/>
      <c r="WAI849" s="257"/>
      <c r="WAJ849" s="257"/>
      <c r="WAK849" s="257"/>
      <c r="WAL849" s="257"/>
      <c r="WAM849" s="257"/>
      <c r="WAN849" s="257"/>
      <c r="WAO849" s="257"/>
      <c r="WAP849" s="257"/>
      <c r="WAQ849" s="257"/>
      <c r="WAR849" s="257"/>
      <c r="WAS849" s="257"/>
      <c r="WAT849" s="257"/>
      <c r="WAU849" s="257"/>
      <c r="WAV849" s="257"/>
      <c r="WAW849" s="257"/>
      <c r="WAX849" s="257"/>
      <c r="WAY849" s="257"/>
      <c r="WAZ849" s="257"/>
      <c r="WBA849" s="257"/>
      <c r="WBB849" s="257"/>
      <c r="WBC849" s="257"/>
      <c r="WBD849" s="257"/>
      <c r="WBE849" s="257"/>
      <c r="WBF849" s="257"/>
      <c r="WBG849" s="257"/>
      <c r="WBH849" s="257"/>
      <c r="WBI849" s="257"/>
      <c r="WBJ849" s="257"/>
      <c r="WBK849" s="257"/>
      <c r="WBL849" s="257"/>
      <c r="WBM849" s="257"/>
      <c r="WBN849" s="257"/>
      <c r="WBO849" s="257"/>
      <c r="WBP849" s="257"/>
      <c r="WBQ849" s="257"/>
      <c r="WBR849" s="257"/>
      <c r="WBS849" s="257"/>
      <c r="WBT849" s="257"/>
      <c r="WBU849" s="257"/>
      <c r="WBV849" s="257"/>
      <c r="WBW849" s="257"/>
      <c r="WBX849" s="257"/>
      <c r="WBY849" s="257"/>
      <c r="WBZ849" s="257"/>
      <c r="WCA849" s="257"/>
      <c r="WCB849" s="257"/>
      <c r="WCC849" s="257"/>
      <c r="WCD849" s="257"/>
      <c r="WCE849" s="257"/>
      <c r="WCF849" s="257"/>
      <c r="WCG849" s="257"/>
      <c r="WCH849" s="257"/>
      <c r="WCI849" s="257"/>
      <c r="WCJ849" s="257"/>
      <c r="WCK849" s="257"/>
      <c r="WCL849" s="257"/>
      <c r="WCM849" s="257"/>
      <c r="WCN849" s="257"/>
      <c r="WCO849" s="257"/>
      <c r="WCP849" s="257"/>
      <c r="WCQ849" s="257"/>
      <c r="WCR849" s="257"/>
      <c r="WCS849" s="257"/>
      <c r="WCT849" s="257"/>
      <c r="WCU849" s="257"/>
      <c r="WCV849" s="257"/>
      <c r="WCW849" s="257"/>
      <c r="WCX849" s="257"/>
      <c r="WCY849" s="257"/>
      <c r="WCZ849" s="257"/>
      <c r="WDA849" s="257"/>
      <c r="WDB849" s="257"/>
      <c r="WDC849" s="257"/>
      <c r="WDD849" s="257"/>
      <c r="WDE849" s="257"/>
      <c r="WDF849" s="257"/>
      <c r="WDG849" s="257"/>
      <c r="WDH849" s="257"/>
      <c r="WDI849" s="257"/>
      <c r="WDJ849" s="257"/>
      <c r="WDK849" s="257"/>
      <c r="WDL849" s="257"/>
      <c r="WDM849" s="257"/>
      <c r="WDN849" s="257"/>
      <c r="WDO849" s="257"/>
      <c r="WDP849" s="257"/>
      <c r="WDQ849" s="257"/>
      <c r="WDR849" s="257"/>
      <c r="WDS849" s="257"/>
      <c r="WDT849" s="257"/>
      <c r="WDU849" s="257"/>
      <c r="WDV849" s="257"/>
      <c r="WDW849" s="257"/>
      <c r="WDX849" s="257"/>
      <c r="WDY849" s="257"/>
      <c r="WDZ849" s="257"/>
      <c r="WEA849" s="257"/>
      <c r="WEB849" s="257"/>
      <c r="WEC849" s="257"/>
      <c r="WED849" s="257"/>
      <c r="WEE849" s="257"/>
      <c r="WEF849" s="257"/>
      <c r="WEG849" s="257"/>
      <c r="WEH849" s="257"/>
      <c r="WEI849" s="257"/>
      <c r="WEJ849" s="257"/>
      <c r="WEK849" s="257"/>
      <c r="WEL849" s="257"/>
      <c r="WEM849" s="257"/>
      <c r="WEN849" s="257"/>
      <c r="WEO849" s="257"/>
      <c r="WEP849" s="257"/>
      <c r="WEQ849" s="257"/>
      <c r="WER849" s="257"/>
      <c r="WES849" s="257"/>
      <c r="WET849" s="257"/>
      <c r="WEU849" s="257"/>
      <c r="WEV849" s="257"/>
      <c r="WEW849" s="257"/>
      <c r="WEX849" s="257"/>
      <c r="WEY849" s="257"/>
      <c r="WEZ849" s="257"/>
      <c r="WFA849" s="257"/>
      <c r="WFB849" s="257"/>
      <c r="WFC849" s="257"/>
      <c r="WFD849" s="257"/>
      <c r="WFE849" s="257"/>
      <c r="WFF849" s="257"/>
      <c r="WFG849" s="257"/>
      <c r="WFH849" s="257"/>
      <c r="WFI849" s="257"/>
      <c r="WFJ849" s="257"/>
      <c r="WFK849" s="257"/>
      <c r="WFL849" s="257"/>
      <c r="WFM849" s="257"/>
      <c r="WFN849" s="257"/>
      <c r="WFO849" s="257"/>
      <c r="WFP849" s="257"/>
      <c r="WFQ849" s="257"/>
      <c r="WFR849" s="257"/>
      <c r="WFS849" s="257"/>
      <c r="WFT849" s="257"/>
      <c r="WFU849" s="257"/>
      <c r="WFV849" s="257"/>
      <c r="WFW849" s="257"/>
      <c r="WFX849" s="257"/>
      <c r="WFY849" s="257"/>
      <c r="WFZ849" s="257"/>
      <c r="WGA849" s="257"/>
      <c r="WGB849" s="257"/>
      <c r="WGC849" s="257"/>
      <c r="WGD849" s="257"/>
      <c r="WGE849" s="257"/>
      <c r="WGF849" s="257"/>
      <c r="WGG849" s="257"/>
      <c r="WGH849" s="257"/>
      <c r="WGI849" s="257"/>
      <c r="WGJ849" s="257"/>
      <c r="WGK849" s="257"/>
      <c r="WGL849" s="257"/>
      <c r="WGM849" s="257"/>
      <c r="WGN849" s="257"/>
      <c r="WGO849" s="257"/>
      <c r="WGP849" s="257"/>
      <c r="WGQ849" s="257"/>
      <c r="WGR849" s="257"/>
      <c r="WGS849" s="257"/>
      <c r="WGT849" s="257"/>
      <c r="WGU849" s="257"/>
      <c r="WGV849" s="257"/>
      <c r="WGW849" s="257"/>
      <c r="WGX849" s="257"/>
      <c r="WGY849" s="257"/>
      <c r="WGZ849" s="257"/>
      <c r="WHA849" s="257"/>
      <c r="WHB849" s="257"/>
      <c r="WHC849" s="257"/>
      <c r="WHD849" s="257"/>
      <c r="WHE849" s="257"/>
      <c r="WHF849" s="257"/>
      <c r="WHG849" s="257"/>
      <c r="WHH849" s="257"/>
      <c r="WHI849" s="257"/>
      <c r="WHJ849" s="257"/>
      <c r="WHK849" s="257"/>
      <c r="WHL849" s="257"/>
      <c r="WHM849" s="257"/>
      <c r="WHN849" s="257"/>
      <c r="WHO849" s="257"/>
      <c r="WHP849" s="257"/>
      <c r="WHQ849" s="257"/>
      <c r="WHR849" s="257"/>
      <c r="WHS849" s="257"/>
      <c r="WHT849" s="257"/>
      <c r="WHU849" s="257"/>
      <c r="WHV849" s="257"/>
      <c r="WHW849" s="257"/>
      <c r="WHX849" s="257"/>
      <c r="WHY849" s="257"/>
      <c r="WHZ849" s="257"/>
      <c r="WIA849" s="257"/>
      <c r="WIB849" s="257"/>
      <c r="WIC849" s="257"/>
      <c r="WID849" s="257"/>
      <c r="WIE849" s="257"/>
      <c r="WIF849" s="257"/>
      <c r="WIG849" s="257"/>
      <c r="WIH849" s="257"/>
      <c r="WII849" s="257"/>
      <c r="WIJ849" s="257"/>
      <c r="WIK849" s="257"/>
      <c r="WIL849" s="257"/>
      <c r="WIM849" s="257"/>
      <c r="WIN849" s="257"/>
      <c r="WIO849" s="257"/>
      <c r="WIP849" s="257"/>
      <c r="WIQ849" s="257"/>
      <c r="WIR849" s="257"/>
      <c r="WIS849" s="257"/>
      <c r="WIT849" s="257"/>
      <c r="WIU849" s="257"/>
      <c r="WIV849" s="257"/>
      <c r="WIW849" s="257"/>
      <c r="WIX849" s="257"/>
      <c r="WIY849" s="257"/>
      <c r="WIZ849" s="257"/>
      <c r="WJA849" s="257"/>
      <c r="WJB849" s="257"/>
      <c r="WJC849" s="257"/>
      <c r="WJD849" s="257"/>
      <c r="WJE849" s="257"/>
      <c r="WJF849" s="257"/>
      <c r="WJG849" s="257"/>
      <c r="WJH849" s="257"/>
      <c r="WJI849" s="257"/>
      <c r="WJJ849" s="257"/>
      <c r="WJK849" s="257"/>
      <c r="WJL849" s="257"/>
      <c r="WJM849" s="257"/>
      <c r="WJN849" s="257"/>
      <c r="WJO849" s="257"/>
      <c r="WJP849" s="257"/>
      <c r="WJQ849" s="257"/>
      <c r="WJR849" s="257"/>
      <c r="WJS849" s="257"/>
      <c r="WJT849" s="257"/>
      <c r="WJU849" s="257"/>
      <c r="WJV849" s="257"/>
      <c r="WJW849" s="257"/>
      <c r="WJX849" s="257"/>
      <c r="WJY849" s="257"/>
      <c r="WJZ849" s="257"/>
      <c r="WKA849" s="257"/>
      <c r="WKB849" s="257"/>
      <c r="WKC849" s="257"/>
      <c r="WKD849" s="257"/>
      <c r="WKE849" s="257"/>
      <c r="WKF849" s="257"/>
      <c r="WKG849" s="257"/>
      <c r="WKH849" s="257"/>
      <c r="WKI849" s="257"/>
      <c r="WKJ849" s="257"/>
      <c r="WKK849" s="257"/>
      <c r="WKL849" s="257"/>
      <c r="WKM849" s="257"/>
      <c r="WKN849" s="257"/>
      <c r="WKO849" s="257"/>
      <c r="WKP849" s="257"/>
      <c r="WKQ849" s="257"/>
      <c r="WKR849" s="257"/>
      <c r="WKS849" s="257"/>
      <c r="WKT849" s="257"/>
      <c r="WKU849" s="257"/>
      <c r="WKV849" s="257"/>
      <c r="WKW849" s="257"/>
      <c r="WKX849" s="257"/>
      <c r="WKY849" s="257"/>
      <c r="WKZ849" s="257"/>
      <c r="WLA849" s="257"/>
      <c r="WLB849" s="257"/>
      <c r="WLC849" s="257"/>
      <c r="WLD849" s="257"/>
      <c r="WLE849" s="257"/>
      <c r="WLF849" s="257"/>
      <c r="WLG849" s="257"/>
      <c r="WLH849" s="257"/>
      <c r="WLI849" s="257"/>
      <c r="WLJ849" s="257"/>
      <c r="WLK849" s="257"/>
      <c r="WLL849" s="257"/>
      <c r="WLM849" s="257"/>
      <c r="WLN849" s="257"/>
      <c r="WLO849" s="257"/>
      <c r="WLP849" s="257"/>
      <c r="WLQ849" s="257"/>
      <c r="WLR849" s="257"/>
      <c r="WLS849" s="257"/>
      <c r="WLT849" s="257"/>
      <c r="WLU849" s="257"/>
      <c r="WLV849" s="257"/>
      <c r="WLW849" s="257"/>
      <c r="WLX849" s="257"/>
      <c r="WLY849" s="257"/>
      <c r="WLZ849" s="257"/>
      <c r="WMA849" s="257"/>
      <c r="WMB849" s="257"/>
      <c r="WMC849" s="257"/>
      <c r="WMD849" s="257"/>
      <c r="WME849" s="257"/>
      <c r="WMF849" s="257"/>
      <c r="WMG849" s="257"/>
      <c r="WMH849" s="257"/>
      <c r="WMI849" s="257"/>
      <c r="WMJ849" s="257"/>
      <c r="WMK849" s="257"/>
      <c r="WML849" s="257"/>
      <c r="WMM849" s="257"/>
      <c r="WMN849" s="257"/>
      <c r="WMO849" s="257"/>
      <c r="WMP849" s="257"/>
      <c r="WMQ849" s="257"/>
      <c r="WMR849" s="257"/>
      <c r="WMS849" s="257"/>
      <c r="WMT849" s="257"/>
      <c r="WMU849" s="257"/>
      <c r="WMV849" s="257"/>
      <c r="WMW849" s="257"/>
      <c r="WMX849" s="257"/>
      <c r="WMY849" s="257"/>
      <c r="WMZ849" s="257"/>
      <c r="WNA849" s="257"/>
      <c r="WNB849" s="257"/>
      <c r="WNC849" s="257"/>
      <c r="WND849" s="257"/>
      <c r="WNE849" s="257"/>
      <c r="WNF849" s="257"/>
      <c r="WNG849" s="257"/>
      <c r="WNH849" s="257"/>
      <c r="WNI849" s="257"/>
      <c r="WNJ849" s="257"/>
      <c r="WNK849" s="257"/>
      <c r="WNL849" s="257"/>
      <c r="WNM849" s="257"/>
      <c r="WNN849" s="257"/>
      <c r="WNO849" s="257"/>
      <c r="WNP849" s="257"/>
      <c r="WNQ849" s="257"/>
      <c r="WNR849" s="257"/>
      <c r="WNS849" s="257"/>
      <c r="WNT849" s="257"/>
      <c r="WNU849" s="257"/>
      <c r="WNV849" s="257"/>
      <c r="WNW849" s="257"/>
      <c r="WNX849" s="257"/>
      <c r="WNY849" s="257"/>
      <c r="WNZ849" s="257"/>
      <c r="WOA849" s="257"/>
      <c r="WOB849" s="257"/>
      <c r="WOC849" s="257"/>
      <c r="WOD849" s="257"/>
      <c r="WOE849" s="257"/>
      <c r="WOF849" s="257"/>
      <c r="WOG849" s="257"/>
      <c r="WOH849" s="257"/>
      <c r="WOI849" s="257"/>
      <c r="WOJ849" s="257"/>
      <c r="WOK849" s="257"/>
      <c r="WOL849" s="257"/>
      <c r="WOM849" s="257"/>
      <c r="WON849" s="257"/>
      <c r="WOO849" s="257"/>
      <c r="WOP849" s="257"/>
      <c r="WOQ849" s="257"/>
      <c r="WOR849" s="257"/>
      <c r="WOS849" s="257"/>
      <c r="WOT849" s="257"/>
      <c r="WOU849" s="257"/>
      <c r="WOV849" s="257"/>
      <c r="WOW849" s="257"/>
      <c r="WOX849" s="257"/>
      <c r="WOY849" s="257"/>
      <c r="WOZ849" s="257"/>
      <c r="WPA849" s="257"/>
      <c r="WPB849" s="257"/>
      <c r="WPC849" s="257"/>
      <c r="WPD849" s="257"/>
      <c r="WPE849" s="257"/>
      <c r="WPF849" s="257"/>
      <c r="WPG849" s="257"/>
      <c r="WPH849" s="257"/>
      <c r="WPI849" s="257"/>
      <c r="WPJ849" s="257"/>
      <c r="WPK849" s="257"/>
      <c r="WPL849" s="257"/>
      <c r="WPM849" s="257"/>
      <c r="WPN849" s="257"/>
      <c r="WPO849" s="257"/>
      <c r="WPP849" s="257"/>
      <c r="WPQ849" s="257"/>
      <c r="WPR849" s="257"/>
      <c r="WPS849" s="257"/>
      <c r="WPT849" s="257"/>
      <c r="WPU849" s="257"/>
      <c r="WPV849" s="257"/>
      <c r="WPW849" s="257"/>
      <c r="WPX849" s="257"/>
      <c r="WPY849" s="257"/>
      <c r="WPZ849" s="257"/>
      <c r="WQA849" s="257"/>
      <c r="WQB849" s="257"/>
      <c r="WQC849" s="257"/>
      <c r="WQD849" s="257"/>
      <c r="WQE849" s="257"/>
      <c r="WQF849" s="257"/>
      <c r="WQG849" s="257"/>
      <c r="WQH849" s="257"/>
      <c r="WQI849" s="257"/>
      <c r="WQJ849" s="257"/>
      <c r="WQK849" s="257"/>
      <c r="WQL849" s="257"/>
      <c r="WQM849" s="257"/>
      <c r="WQN849" s="257"/>
      <c r="WQO849" s="257"/>
      <c r="WQP849" s="257"/>
      <c r="WQQ849" s="257"/>
      <c r="WQR849" s="257"/>
      <c r="WQS849" s="257"/>
      <c r="WQT849" s="257"/>
      <c r="WQU849" s="257"/>
      <c r="WQV849" s="257"/>
      <c r="WQW849" s="257"/>
      <c r="WQX849" s="257"/>
      <c r="WQY849" s="257"/>
      <c r="WQZ849" s="257"/>
      <c r="WRA849" s="257"/>
      <c r="WRB849" s="257"/>
      <c r="WRC849" s="257"/>
      <c r="WRD849" s="257"/>
      <c r="WRE849" s="257"/>
      <c r="WRF849" s="257"/>
      <c r="WRG849" s="257"/>
      <c r="WRH849" s="257"/>
      <c r="WRI849" s="257"/>
      <c r="WRJ849" s="257"/>
      <c r="WRK849" s="257"/>
      <c r="WRL849" s="257"/>
      <c r="WRM849" s="257"/>
      <c r="WRN849" s="257"/>
      <c r="WRO849" s="257"/>
      <c r="WRP849" s="257"/>
      <c r="WRQ849" s="257"/>
      <c r="WRR849" s="257"/>
      <c r="WRS849" s="257"/>
      <c r="WRT849" s="257"/>
      <c r="WRU849" s="257"/>
      <c r="WRV849" s="257"/>
      <c r="WRW849" s="257"/>
      <c r="WRX849" s="257"/>
      <c r="WRY849" s="257"/>
      <c r="WRZ849" s="257"/>
      <c r="WSA849" s="257"/>
      <c r="WSB849" s="257"/>
      <c r="WSC849" s="257"/>
      <c r="WSD849" s="257"/>
      <c r="WSE849" s="257"/>
      <c r="WSF849" s="257"/>
      <c r="WSG849" s="257"/>
      <c r="WSH849" s="257"/>
      <c r="WSI849" s="257"/>
      <c r="WSJ849" s="257"/>
      <c r="WSK849" s="257"/>
      <c r="WSL849" s="257"/>
      <c r="WSM849" s="257"/>
      <c r="WSN849" s="257"/>
      <c r="WSO849" s="257"/>
      <c r="WSP849" s="257"/>
      <c r="WSQ849" s="257"/>
      <c r="WSR849" s="257"/>
      <c r="WSS849" s="257"/>
      <c r="WST849" s="257"/>
      <c r="WSU849" s="257"/>
      <c r="WSV849" s="257"/>
      <c r="WSW849" s="257"/>
      <c r="WSX849" s="257"/>
      <c r="WSY849" s="257"/>
      <c r="WSZ849" s="257"/>
      <c r="WTA849" s="257"/>
      <c r="WTB849" s="257"/>
      <c r="WTC849" s="257"/>
      <c r="WTD849" s="257"/>
      <c r="WTE849" s="257"/>
      <c r="WTF849" s="257"/>
      <c r="WTG849" s="257"/>
      <c r="WTH849" s="257"/>
      <c r="WTI849" s="257"/>
      <c r="WTJ849" s="257"/>
      <c r="WTK849" s="257"/>
      <c r="WTL849" s="257"/>
      <c r="WTM849" s="257"/>
      <c r="WTN849" s="257"/>
      <c r="WTO849" s="257"/>
      <c r="WTP849" s="257"/>
      <c r="WTQ849" s="257"/>
      <c r="WTR849" s="257"/>
      <c r="WTS849" s="257"/>
      <c r="WTT849" s="257"/>
      <c r="WTU849" s="257"/>
      <c r="WTV849" s="257"/>
      <c r="WTW849" s="257"/>
      <c r="WTX849" s="257"/>
      <c r="WTY849" s="257"/>
      <c r="WTZ849" s="257"/>
      <c r="WUA849" s="257"/>
      <c r="WUB849" s="257"/>
      <c r="WUC849" s="257"/>
      <c r="WUD849" s="257"/>
      <c r="WUE849" s="257"/>
      <c r="WUF849" s="257"/>
      <c r="WUG849" s="257"/>
      <c r="WUH849" s="257"/>
      <c r="WUI849" s="257"/>
      <c r="WUJ849" s="257"/>
      <c r="WUK849" s="257"/>
      <c r="WUL849" s="257"/>
      <c r="WUM849" s="257"/>
      <c r="WUN849" s="257"/>
      <c r="WUO849" s="257"/>
      <c r="WUP849" s="257"/>
      <c r="WUQ849" s="257"/>
      <c r="WUR849" s="257"/>
      <c r="WUS849" s="257"/>
      <c r="WUT849" s="257"/>
      <c r="WUU849" s="257"/>
      <c r="WUV849" s="257"/>
      <c r="WUW849" s="257"/>
      <c r="WUX849" s="257"/>
      <c r="WUY849" s="257"/>
      <c r="WUZ849" s="257"/>
      <c r="WVA849" s="257"/>
      <c r="WVB849" s="257"/>
      <c r="WVC849" s="257"/>
      <c r="WVD849" s="257"/>
      <c r="WVE849" s="257"/>
      <c r="WVF849" s="257"/>
      <c r="WVG849" s="257"/>
      <c r="WVH849" s="257"/>
      <c r="WVI849" s="257"/>
      <c r="WVJ849" s="257"/>
      <c r="WVK849" s="257"/>
      <c r="WVL849" s="257"/>
      <c r="WVM849" s="257"/>
      <c r="WVN849" s="257"/>
      <c r="WVO849" s="257"/>
      <c r="WVP849" s="257"/>
      <c r="WVQ849" s="257"/>
      <c r="WVR849" s="257"/>
      <c r="WVS849" s="257"/>
      <c r="WVT849" s="257"/>
      <c r="WVU849" s="257"/>
      <c r="WVV849" s="257"/>
      <c r="WVW849" s="257"/>
      <c r="WVX849" s="257"/>
      <c r="WVY849" s="257"/>
      <c r="WVZ849" s="257"/>
      <c r="WWA849" s="257"/>
      <c r="WWB849" s="257"/>
      <c r="WWC849" s="257"/>
      <c r="WWD849" s="257"/>
      <c r="WWE849" s="257"/>
      <c r="WWF849" s="257"/>
      <c r="WWG849" s="257"/>
      <c r="WWH849" s="257"/>
      <c r="WWI849" s="257"/>
      <c r="WWJ849" s="257"/>
      <c r="WWK849" s="257"/>
      <c r="WWL849" s="257"/>
      <c r="WWM849" s="257"/>
      <c r="WWN849" s="257"/>
      <c r="WWO849" s="257"/>
      <c r="WWP849" s="257"/>
      <c r="WWQ849" s="257"/>
      <c r="WWR849" s="257"/>
      <c r="WWS849" s="257"/>
      <c r="WWT849" s="257"/>
      <c r="WWU849" s="257"/>
      <c r="WWV849" s="257"/>
      <c r="WWW849" s="257"/>
      <c r="WWX849" s="257"/>
      <c r="WWY849" s="257"/>
      <c r="WWZ849" s="257"/>
      <c r="WXA849" s="257"/>
      <c r="WXB849" s="257"/>
      <c r="WXC849" s="257"/>
      <c r="WXD849" s="257"/>
      <c r="WXE849" s="257"/>
      <c r="WXF849" s="257"/>
      <c r="WXG849" s="257"/>
      <c r="WXH849" s="257"/>
      <c r="WXI849" s="257"/>
      <c r="WXJ849" s="257"/>
      <c r="WXK849" s="257"/>
      <c r="WXL849" s="257"/>
      <c r="WXM849" s="257"/>
      <c r="WXN849" s="257"/>
      <c r="WXO849" s="257"/>
      <c r="WXP849" s="257"/>
      <c r="WXQ849" s="257"/>
      <c r="WXR849" s="257"/>
      <c r="WXS849" s="257"/>
      <c r="WXT849" s="257"/>
      <c r="WXU849" s="257"/>
      <c r="WXV849" s="257"/>
      <c r="WXW849" s="257"/>
      <c r="WXX849" s="257"/>
      <c r="WXY849" s="257"/>
      <c r="WXZ849" s="257"/>
    </row>
    <row r="850" spans="2:16198" ht="35.25">
      <c r="B850" s="258">
        <v>2</v>
      </c>
      <c r="C850" s="239" t="s">
        <v>5481</v>
      </c>
      <c r="D850" s="233">
        <v>1990</v>
      </c>
      <c r="E850" s="233"/>
      <c r="F850" s="219" t="s">
        <v>17054</v>
      </c>
      <c r="G850" s="233">
        <v>9</v>
      </c>
      <c r="H850" s="233">
        <v>4</v>
      </c>
      <c r="I850" s="234">
        <v>9170</v>
      </c>
      <c r="J850" s="234">
        <v>8062</v>
      </c>
      <c r="K850" s="234">
        <v>8062</v>
      </c>
      <c r="L850" s="225">
        <v>368</v>
      </c>
      <c r="M850" s="233" t="s">
        <v>17433</v>
      </c>
      <c r="N850" s="233" t="s">
        <v>17107</v>
      </c>
      <c r="O850" s="233" t="s">
        <v>17435</v>
      </c>
      <c r="P850" s="234">
        <v>2825382.83</v>
      </c>
      <c r="Q850" s="237"/>
      <c r="R850" s="234">
        <v>1403287.85</v>
      </c>
      <c r="S850" s="234">
        <v>0</v>
      </c>
      <c r="T850" s="234">
        <f>P850-R850-S850</f>
        <v>1422094.98</v>
      </c>
      <c r="U850" s="220">
        <f t="shared" si="505"/>
        <v>308.1115408942203</v>
      </c>
      <c r="V850" s="237">
        <v>354.06</v>
      </c>
    </row>
    <row r="851" spans="2:16198" s="256" customFormat="1" ht="35.25">
      <c r="B851" s="228" t="s">
        <v>380</v>
      </c>
      <c r="C851" s="246"/>
      <c r="D851" s="219" t="s">
        <v>17027</v>
      </c>
      <c r="E851" s="219" t="s">
        <v>17027</v>
      </c>
      <c r="F851" s="219" t="s">
        <v>17027</v>
      </c>
      <c r="G851" s="219" t="s">
        <v>17027</v>
      </c>
      <c r="H851" s="219" t="s">
        <v>17027</v>
      </c>
      <c r="I851" s="224">
        <f>I852</f>
        <v>20983.4</v>
      </c>
      <c r="J851" s="224">
        <f t="shared" ref="J851:L851" si="510">J852</f>
        <v>16332.6</v>
      </c>
      <c r="K851" s="224">
        <f t="shared" si="510"/>
        <v>16332.6</v>
      </c>
      <c r="L851" s="225">
        <f t="shared" si="510"/>
        <v>611</v>
      </c>
      <c r="M851" s="219" t="s">
        <v>17027</v>
      </c>
      <c r="N851" s="219" t="s">
        <v>17027</v>
      </c>
      <c r="O851" s="222" t="s">
        <v>17027</v>
      </c>
      <c r="P851" s="226">
        <f>P852</f>
        <v>19901847.84</v>
      </c>
      <c r="Q851" s="226">
        <f t="shared" ref="Q851:T851" si="511">Q852</f>
        <v>0</v>
      </c>
      <c r="R851" s="224">
        <f t="shared" si="511"/>
        <v>9823014.9399999995</v>
      </c>
      <c r="S851" s="224">
        <f t="shared" si="511"/>
        <v>0</v>
      </c>
      <c r="T851" s="224">
        <f t="shared" si="511"/>
        <v>10078832.9</v>
      </c>
      <c r="U851" s="220">
        <f t="shared" si="505"/>
        <v>948.45677249635423</v>
      </c>
      <c r="V851" s="237">
        <f>V852</f>
        <v>1083.0899999999999</v>
      </c>
      <c r="W851" s="257"/>
      <c r="X851" s="257"/>
      <c r="Y851" s="257"/>
      <c r="Z851" s="257"/>
      <c r="AA851" s="257"/>
      <c r="AB851" s="257"/>
      <c r="AC851" s="257"/>
      <c r="AD851" s="257"/>
      <c r="AE851" s="257"/>
      <c r="AF851" s="257"/>
      <c r="AG851" s="257"/>
      <c r="AH851" s="257"/>
      <c r="AI851" s="257"/>
      <c r="AJ851" s="257"/>
      <c r="AK851" s="257"/>
      <c r="AL851" s="257"/>
      <c r="AM851" s="257"/>
      <c r="AN851" s="257"/>
      <c r="AO851" s="257"/>
      <c r="AP851" s="257"/>
      <c r="AQ851" s="257"/>
      <c r="AR851" s="257"/>
      <c r="AS851" s="257"/>
      <c r="AT851" s="257"/>
      <c r="AU851" s="257"/>
      <c r="AV851" s="257"/>
      <c r="AW851" s="257"/>
      <c r="AX851" s="257"/>
      <c r="AY851" s="257"/>
      <c r="AZ851" s="257"/>
      <c r="BA851" s="257"/>
      <c r="BB851" s="257"/>
      <c r="BC851" s="257"/>
      <c r="BD851" s="257"/>
      <c r="BE851" s="257"/>
      <c r="BF851" s="257"/>
      <c r="BG851" s="257"/>
      <c r="BH851" s="257"/>
      <c r="BI851" s="257"/>
      <c r="BJ851" s="257"/>
      <c r="BK851" s="257"/>
      <c r="BL851" s="257"/>
      <c r="BM851" s="257"/>
      <c r="BN851" s="257"/>
      <c r="BO851" s="257"/>
      <c r="BP851" s="257"/>
      <c r="BQ851" s="257"/>
      <c r="BR851" s="257"/>
      <c r="BS851" s="257"/>
      <c r="BT851" s="257"/>
      <c r="BU851" s="257"/>
      <c r="BV851" s="257"/>
      <c r="BW851" s="257"/>
      <c r="BX851" s="257"/>
      <c r="BY851" s="257"/>
      <c r="BZ851" s="257"/>
      <c r="CA851" s="257"/>
      <c r="CB851" s="257"/>
      <c r="CC851" s="257"/>
      <c r="CD851" s="257"/>
      <c r="CE851" s="257"/>
      <c r="CF851" s="257"/>
      <c r="CG851" s="257"/>
      <c r="CH851" s="257"/>
      <c r="CI851" s="257"/>
      <c r="CJ851" s="257"/>
      <c r="CK851" s="257"/>
      <c r="CL851" s="257"/>
      <c r="CM851" s="257"/>
      <c r="CN851" s="257"/>
      <c r="CO851" s="257"/>
      <c r="CP851" s="257"/>
      <c r="CQ851" s="257"/>
      <c r="CR851" s="257"/>
      <c r="CS851" s="257"/>
      <c r="CT851" s="257"/>
      <c r="CU851" s="257"/>
      <c r="CV851" s="257"/>
      <c r="CW851" s="257"/>
      <c r="CX851" s="257"/>
      <c r="CY851" s="257"/>
      <c r="CZ851" s="257"/>
      <c r="DA851" s="257"/>
      <c r="DB851" s="257"/>
      <c r="DC851" s="257"/>
      <c r="DD851" s="257"/>
      <c r="DE851" s="257"/>
      <c r="DF851" s="257"/>
      <c r="DG851" s="257"/>
      <c r="DH851" s="257"/>
      <c r="DI851" s="257"/>
      <c r="DJ851" s="257"/>
      <c r="DK851" s="257"/>
      <c r="DL851" s="257"/>
      <c r="DM851" s="257"/>
      <c r="DN851" s="257"/>
      <c r="DO851" s="257"/>
      <c r="DP851" s="257"/>
      <c r="DQ851" s="257"/>
      <c r="DR851" s="257"/>
      <c r="DS851" s="257"/>
      <c r="DT851" s="257"/>
      <c r="DU851" s="257"/>
      <c r="DV851" s="257"/>
      <c r="DW851" s="257"/>
      <c r="DX851" s="257"/>
      <c r="DY851" s="257"/>
      <c r="DZ851" s="257"/>
      <c r="EA851" s="257"/>
      <c r="EB851" s="257"/>
      <c r="EC851" s="257"/>
      <c r="ED851" s="257"/>
      <c r="EE851" s="257"/>
      <c r="EF851" s="257"/>
      <c r="EG851" s="257"/>
      <c r="EH851" s="257"/>
      <c r="EI851" s="257"/>
      <c r="EJ851" s="257"/>
      <c r="EK851" s="257"/>
      <c r="EL851" s="257"/>
      <c r="EM851" s="257"/>
      <c r="EN851" s="257"/>
      <c r="EO851" s="257"/>
      <c r="EP851" s="257"/>
      <c r="EQ851" s="257"/>
      <c r="ER851" s="257"/>
      <c r="ES851" s="257"/>
      <c r="ET851" s="257"/>
      <c r="EU851" s="257"/>
      <c r="EV851" s="257"/>
      <c r="EW851" s="257"/>
      <c r="EX851" s="257"/>
      <c r="EY851" s="257"/>
      <c r="EZ851" s="257"/>
      <c r="FA851" s="257"/>
      <c r="FB851" s="257"/>
      <c r="FC851" s="257"/>
      <c r="FD851" s="257"/>
      <c r="FE851" s="257"/>
      <c r="FF851" s="257"/>
      <c r="FG851" s="257"/>
      <c r="FH851" s="257"/>
      <c r="FI851" s="257"/>
      <c r="FJ851" s="257"/>
      <c r="FK851" s="257"/>
      <c r="FL851" s="257"/>
      <c r="FM851" s="257"/>
      <c r="FN851" s="257"/>
      <c r="FO851" s="257"/>
      <c r="FP851" s="257"/>
      <c r="FQ851" s="257"/>
      <c r="FR851" s="257"/>
      <c r="FS851" s="257"/>
      <c r="FT851" s="257"/>
      <c r="FU851" s="257"/>
      <c r="FV851" s="257"/>
      <c r="FW851" s="257"/>
      <c r="FX851" s="257"/>
      <c r="FY851" s="257"/>
      <c r="FZ851" s="257"/>
      <c r="GA851" s="257"/>
      <c r="GB851" s="257"/>
      <c r="GC851" s="257"/>
      <c r="GD851" s="257"/>
      <c r="GE851" s="257"/>
      <c r="GF851" s="257"/>
      <c r="GG851" s="257"/>
      <c r="GH851" s="257"/>
      <c r="GI851" s="257"/>
      <c r="GJ851" s="257"/>
      <c r="GK851" s="257"/>
      <c r="GL851" s="257"/>
      <c r="GM851" s="257"/>
      <c r="GN851" s="257"/>
      <c r="GO851" s="257"/>
      <c r="GP851" s="257"/>
      <c r="GQ851" s="257"/>
      <c r="GR851" s="257"/>
      <c r="GS851" s="257"/>
      <c r="GT851" s="257"/>
      <c r="GU851" s="257"/>
      <c r="GV851" s="257"/>
      <c r="GW851" s="257"/>
      <c r="GX851" s="257"/>
      <c r="GY851" s="257"/>
      <c r="GZ851" s="257"/>
      <c r="HA851" s="257"/>
      <c r="HB851" s="257"/>
      <c r="HC851" s="257"/>
      <c r="HD851" s="257"/>
      <c r="HE851" s="257"/>
      <c r="HF851" s="257"/>
      <c r="HG851" s="257"/>
      <c r="HH851" s="257"/>
      <c r="HI851" s="257"/>
      <c r="HJ851" s="257"/>
      <c r="HK851" s="257"/>
      <c r="HL851" s="257"/>
      <c r="HM851" s="257"/>
      <c r="HN851" s="257"/>
      <c r="HO851" s="257"/>
      <c r="HP851" s="257"/>
      <c r="HQ851" s="257"/>
      <c r="HR851" s="257"/>
      <c r="HS851" s="257"/>
      <c r="HT851" s="257"/>
      <c r="HU851" s="257"/>
      <c r="HV851" s="257"/>
      <c r="HW851" s="257"/>
      <c r="HX851" s="257"/>
      <c r="HY851" s="257"/>
      <c r="HZ851" s="257"/>
      <c r="IA851" s="257"/>
      <c r="IB851" s="257"/>
      <c r="IC851" s="257"/>
      <c r="ID851" s="257"/>
      <c r="IE851" s="257"/>
      <c r="IF851" s="257"/>
      <c r="IG851" s="257"/>
      <c r="IH851" s="257"/>
      <c r="II851" s="257"/>
      <c r="IJ851" s="257"/>
      <c r="IK851" s="257"/>
      <c r="IL851" s="257"/>
      <c r="IM851" s="257"/>
      <c r="IN851" s="257"/>
      <c r="IO851" s="257"/>
      <c r="IP851" s="257"/>
      <c r="IQ851" s="257"/>
      <c r="IR851" s="257"/>
      <c r="IS851" s="257"/>
      <c r="IT851" s="257"/>
      <c r="IU851" s="257"/>
      <c r="IV851" s="257"/>
      <c r="IW851" s="257"/>
      <c r="IX851" s="257"/>
      <c r="IY851" s="257"/>
      <c r="IZ851" s="257"/>
      <c r="JA851" s="257"/>
      <c r="JB851" s="257"/>
      <c r="JC851" s="257"/>
      <c r="JD851" s="257"/>
      <c r="JE851" s="257"/>
      <c r="JF851" s="257"/>
      <c r="JG851" s="257"/>
      <c r="JH851" s="257"/>
      <c r="JI851" s="257"/>
      <c r="JJ851" s="257"/>
      <c r="JK851" s="257"/>
      <c r="JL851" s="257"/>
      <c r="JM851" s="257"/>
      <c r="JN851" s="257"/>
      <c r="JO851" s="257"/>
      <c r="JP851" s="257"/>
      <c r="JQ851" s="257"/>
      <c r="JR851" s="257"/>
      <c r="JS851" s="257"/>
      <c r="JT851" s="257"/>
      <c r="JU851" s="257"/>
      <c r="JV851" s="257"/>
      <c r="JW851" s="257"/>
      <c r="JX851" s="257"/>
      <c r="JY851" s="257"/>
      <c r="JZ851" s="257"/>
      <c r="KA851" s="257"/>
      <c r="KB851" s="257"/>
      <c r="KC851" s="257"/>
      <c r="KD851" s="257"/>
      <c r="KE851" s="257"/>
      <c r="KF851" s="257"/>
      <c r="KG851" s="257"/>
      <c r="KH851" s="257"/>
      <c r="KI851" s="257"/>
      <c r="KJ851" s="257"/>
      <c r="KK851" s="257"/>
      <c r="KL851" s="257"/>
      <c r="KM851" s="257"/>
      <c r="KN851" s="257"/>
      <c r="KO851" s="257"/>
      <c r="KP851" s="257"/>
      <c r="KQ851" s="257"/>
      <c r="KR851" s="257"/>
      <c r="KS851" s="257"/>
      <c r="KT851" s="257"/>
      <c r="KU851" s="257"/>
      <c r="KV851" s="257"/>
      <c r="KW851" s="257"/>
      <c r="KX851" s="257"/>
      <c r="KY851" s="257"/>
      <c r="KZ851" s="257"/>
      <c r="LA851" s="257"/>
      <c r="LB851" s="257"/>
      <c r="LC851" s="257"/>
      <c r="LD851" s="257"/>
      <c r="LE851" s="257"/>
      <c r="LF851" s="257"/>
      <c r="LG851" s="257"/>
      <c r="LH851" s="257"/>
      <c r="LI851" s="257"/>
      <c r="LJ851" s="257"/>
      <c r="LK851" s="257"/>
      <c r="LL851" s="257"/>
      <c r="LM851" s="257"/>
      <c r="LN851" s="257"/>
      <c r="LO851" s="257"/>
      <c r="LP851" s="257"/>
      <c r="LQ851" s="257"/>
      <c r="LR851" s="257"/>
      <c r="LS851" s="257"/>
      <c r="LT851" s="257"/>
      <c r="LU851" s="257"/>
      <c r="LV851" s="257"/>
      <c r="LW851" s="257"/>
      <c r="LX851" s="257"/>
      <c r="LY851" s="257"/>
      <c r="LZ851" s="257"/>
      <c r="MA851" s="257"/>
      <c r="MB851" s="257"/>
      <c r="MC851" s="257"/>
      <c r="MD851" s="257"/>
      <c r="ME851" s="257"/>
      <c r="MF851" s="257"/>
      <c r="MG851" s="257"/>
      <c r="MH851" s="257"/>
      <c r="MI851" s="257"/>
      <c r="MJ851" s="257"/>
      <c r="MK851" s="257"/>
      <c r="ML851" s="257"/>
      <c r="MM851" s="257"/>
      <c r="MN851" s="257"/>
      <c r="MO851" s="257"/>
      <c r="MP851" s="257"/>
      <c r="MQ851" s="257"/>
      <c r="MR851" s="257"/>
      <c r="MS851" s="257"/>
      <c r="MT851" s="257"/>
      <c r="MU851" s="257"/>
      <c r="MV851" s="257"/>
      <c r="MW851" s="257"/>
      <c r="MX851" s="257"/>
      <c r="MY851" s="257"/>
      <c r="MZ851" s="257"/>
      <c r="NA851" s="257"/>
      <c r="NB851" s="257"/>
      <c r="NC851" s="257"/>
      <c r="ND851" s="257"/>
      <c r="NE851" s="257"/>
      <c r="NF851" s="257"/>
      <c r="NG851" s="257"/>
      <c r="NH851" s="257"/>
      <c r="NI851" s="257"/>
      <c r="NJ851" s="257"/>
      <c r="NK851" s="257"/>
      <c r="NL851" s="257"/>
      <c r="NM851" s="257"/>
      <c r="NN851" s="257"/>
      <c r="NO851" s="257"/>
      <c r="NP851" s="257"/>
      <c r="NQ851" s="257"/>
      <c r="NR851" s="257"/>
      <c r="NS851" s="257"/>
      <c r="NT851" s="257"/>
      <c r="NU851" s="257"/>
      <c r="NV851" s="257"/>
      <c r="NW851" s="257"/>
      <c r="NX851" s="257"/>
      <c r="NY851" s="257"/>
      <c r="NZ851" s="257"/>
      <c r="OA851" s="257"/>
      <c r="OB851" s="257"/>
      <c r="OC851" s="257"/>
      <c r="OD851" s="257"/>
      <c r="OE851" s="257"/>
      <c r="OF851" s="257"/>
      <c r="OG851" s="257"/>
      <c r="OH851" s="257"/>
      <c r="OI851" s="257"/>
      <c r="OJ851" s="257"/>
      <c r="OK851" s="257"/>
      <c r="OL851" s="257"/>
      <c r="OM851" s="257"/>
      <c r="ON851" s="257"/>
      <c r="OO851" s="257"/>
      <c r="OP851" s="257"/>
      <c r="OQ851" s="257"/>
      <c r="OR851" s="257"/>
      <c r="OS851" s="257"/>
      <c r="OT851" s="257"/>
      <c r="OU851" s="257"/>
      <c r="OV851" s="257"/>
      <c r="OW851" s="257"/>
      <c r="OX851" s="257"/>
      <c r="OY851" s="257"/>
      <c r="OZ851" s="257"/>
      <c r="PA851" s="257"/>
      <c r="PB851" s="257"/>
      <c r="PC851" s="257"/>
      <c r="PD851" s="257"/>
      <c r="PE851" s="257"/>
      <c r="PF851" s="257"/>
      <c r="PG851" s="257"/>
      <c r="PH851" s="257"/>
      <c r="PI851" s="257"/>
      <c r="PJ851" s="257"/>
      <c r="PK851" s="257"/>
      <c r="PL851" s="257"/>
      <c r="PM851" s="257"/>
      <c r="PN851" s="257"/>
      <c r="PO851" s="257"/>
      <c r="PP851" s="257"/>
      <c r="PQ851" s="257"/>
      <c r="PR851" s="257"/>
      <c r="PS851" s="257"/>
      <c r="PT851" s="257"/>
      <c r="PU851" s="257"/>
      <c r="PV851" s="257"/>
      <c r="PW851" s="257"/>
      <c r="PX851" s="257"/>
      <c r="PY851" s="257"/>
      <c r="PZ851" s="257"/>
      <c r="QA851" s="257"/>
      <c r="QB851" s="257"/>
      <c r="QC851" s="257"/>
      <c r="QD851" s="257"/>
      <c r="QE851" s="257"/>
      <c r="QF851" s="257"/>
      <c r="QG851" s="257"/>
      <c r="QH851" s="257"/>
      <c r="QI851" s="257"/>
      <c r="QJ851" s="257"/>
      <c r="QK851" s="257"/>
      <c r="QL851" s="257"/>
      <c r="QM851" s="257"/>
      <c r="QN851" s="257"/>
      <c r="QO851" s="257"/>
      <c r="QP851" s="257"/>
      <c r="QQ851" s="257"/>
      <c r="QR851" s="257"/>
      <c r="QS851" s="257"/>
      <c r="QT851" s="257"/>
      <c r="QU851" s="257"/>
      <c r="QV851" s="257"/>
      <c r="QW851" s="257"/>
      <c r="QX851" s="257"/>
      <c r="QY851" s="257"/>
      <c r="QZ851" s="257"/>
      <c r="RA851" s="257"/>
      <c r="RB851" s="257"/>
      <c r="RC851" s="257"/>
      <c r="RD851" s="257"/>
      <c r="RE851" s="257"/>
      <c r="RF851" s="257"/>
      <c r="RG851" s="257"/>
      <c r="RH851" s="257"/>
      <c r="RI851" s="257"/>
      <c r="RJ851" s="257"/>
      <c r="RK851" s="257"/>
      <c r="RL851" s="257"/>
      <c r="RM851" s="257"/>
      <c r="RN851" s="257"/>
      <c r="RO851" s="257"/>
      <c r="RP851" s="257"/>
      <c r="RQ851" s="257"/>
      <c r="RR851" s="257"/>
      <c r="RS851" s="257"/>
      <c r="RT851" s="257"/>
      <c r="RU851" s="257"/>
      <c r="RV851" s="257"/>
      <c r="RW851" s="257"/>
      <c r="RX851" s="257"/>
      <c r="RY851" s="257"/>
      <c r="RZ851" s="257"/>
      <c r="SA851" s="257"/>
      <c r="SB851" s="257"/>
      <c r="SC851" s="257"/>
      <c r="SD851" s="257"/>
      <c r="SE851" s="257"/>
      <c r="SF851" s="257"/>
      <c r="SG851" s="257"/>
      <c r="SH851" s="257"/>
      <c r="SI851" s="257"/>
      <c r="SJ851" s="257"/>
      <c r="SK851" s="257"/>
      <c r="SL851" s="257"/>
      <c r="SM851" s="257"/>
      <c r="SN851" s="257"/>
      <c r="SO851" s="257"/>
      <c r="SP851" s="257"/>
      <c r="SQ851" s="257"/>
      <c r="SR851" s="257"/>
      <c r="SS851" s="257"/>
      <c r="ST851" s="257"/>
      <c r="SU851" s="257"/>
      <c r="SV851" s="257"/>
      <c r="SW851" s="257"/>
      <c r="SX851" s="257"/>
      <c r="SY851" s="257"/>
      <c r="SZ851" s="257"/>
      <c r="TA851" s="257"/>
      <c r="TB851" s="257"/>
      <c r="TC851" s="257"/>
      <c r="TD851" s="257"/>
      <c r="TE851" s="257"/>
      <c r="TF851" s="257"/>
      <c r="TG851" s="257"/>
      <c r="TH851" s="257"/>
      <c r="TI851" s="257"/>
      <c r="TJ851" s="257"/>
      <c r="TK851" s="257"/>
      <c r="TL851" s="257"/>
      <c r="TM851" s="257"/>
      <c r="TN851" s="257"/>
      <c r="TO851" s="257"/>
      <c r="TP851" s="257"/>
      <c r="TQ851" s="257"/>
      <c r="TR851" s="257"/>
      <c r="TS851" s="257"/>
      <c r="TT851" s="257"/>
      <c r="TU851" s="257"/>
      <c r="TV851" s="257"/>
      <c r="TW851" s="257"/>
      <c r="TX851" s="257"/>
      <c r="TY851" s="257"/>
      <c r="TZ851" s="257"/>
      <c r="UA851" s="257"/>
      <c r="UB851" s="257"/>
      <c r="UC851" s="257"/>
      <c r="UD851" s="257"/>
      <c r="UE851" s="257"/>
      <c r="UF851" s="257"/>
      <c r="UG851" s="257"/>
      <c r="UH851" s="257"/>
      <c r="UI851" s="257"/>
      <c r="UJ851" s="257"/>
      <c r="UK851" s="257"/>
      <c r="UL851" s="257"/>
      <c r="UM851" s="257"/>
      <c r="UN851" s="257"/>
      <c r="UO851" s="257"/>
      <c r="UP851" s="257"/>
      <c r="UQ851" s="257"/>
      <c r="UR851" s="257"/>
      <c r="US851" s="257"/>
      <c r="UT851" s="257"/>
      <c r="UU851" s="257"/>
      <c r="UV851" s="257"/>
      <c r="UW851" s="257"/>
      <c r="UX851" s="257"/>
      <c r="UY851" s="257"/>
      <c r="UZ851" s="257"/>
      <c r="VA851" s="257"/>
      <c r="VB851" s="257"/>
      <c r="VC851" s="257"/>
      <c r="VD851" s="257"/>
      <c r="VE851" s="257"/>
      <c r="VF851" s="257"/>
      <c r="VG851" s="257"/>
      <c r="VH851" s="257"/>
      <c r="VI851" s="257"/>
      <c r="VJ851" s="257"/>
      <c r="VK851" s="257"/>
      <c r="VL851" s="257"/>
      <c r="VM851" s="257"/>
      <c r="VN851" s="257"/>
      <c r="VO851" s="257"/>
      <c r="VP851" s="257"/>
      <c r="VQ851" s="257"/>
      <c r="VR851" s="257"/>
      <c r="VS851" s="257"/>
      <c r="VT851" s="257"/>
      <c r="VU851" s="257"/>
      <c r="VV851" s="257"/>
      <c r="VW851" s="257"/>
      <c r="VX851" s="257"/>
      <c r="VY851" s="257"/>
      <c r="VZ851" s="257"/>
      <c r="WA851" s="257"/>
      <c r="WB851" s="257"/>
      <c r="WC851" s="257"/>
      <c r="WD851" s="257"/>
      <c r="WE851" s="257"/>
      <c r="WF851" s="257"/>
      <c r="WG851" s="257"/>
      <c r="WH851" s="257"/>
      <c r="WI851" s="257"/>
      <c r="WJ851" s="257"/>
      <c r="WK851" s="257"/>
      <c r="WL851" s="257"/>
      <c r="WM851" s="257"/>
      <c r="WN851" s="257"/>
      <c r="WO851" s="257"/>
      <c r="WP851" s="257"/>
      <c r="WQ851" s="257"/>
      <c r="WR851" s="257"/>
      <c r="WS851" s="257"/>
      <c r="WT851" s="257"/>
      <c r="WU851" s="257"/>
      <c r="WV851" s="257"/>
      <c r="WW851" s="257"/>
      <c r="WX851" s="257"/>
      <c r="WY851" s="257"/>
      <c r="WZ851" s="257"/>
      <c r="XA851" s="257"/>
      <c r="XB851" s="257"/>
      <c r="XC851" s="257"/>
      <c r="XD851" s="257"/>
      <c r="XE851" s="257"/>
      <c r="XF851" s="257"/>
      <c r="XG851" s="257"/>
      <c r="XH851" s="257"/>
      <c r="XI851" s="257"/>
      <c r="XJ851" s="257"/>
      <c r="XK851" s="257"/>
      <c r="XL851" s="257"/>
      <c r="XM851" s="257"/>
      <c r="XN851" s="257"/>
      <c r="XO851" s="257"/>
      <c r="XP851" s="257"/>
      <c r="XQ851" s="257"/>
      <c r="XR851" s="257"/>
      <c r="XS851" s="257"/>
      <c r="XT851" s="257"/>
      <c r="XU851" s="257"/>
      <c r="XV851" s="257"/>
      <c r="XW851" s="257"/>
      <c r="XX851" s="257"/>
      <c r="XY851" s="257"/>
      <c r="XZ851" s="257"/>
      <c r="YA851" s="257"/>
      <c r="YB851" s="257"/>
      <c r="YC851" s="257"/>
      <c r="YD851" s="257"/>
      <c r="YE851" s="257"/>
      <c r="YF851" s="257"/>
      <c r="YG851" s="257"/>
      <c r="YH851" s="257"/>
      <c r="YI851" s="257"/>
      <c r="YJ851" s="257"/>
      <c r="YK851" s="257"/>
      <c r="YL851" s="257"/>
      <c r="YM851" s="257"/>
      <c r="YN851" s="257"/>
      <c r="YO851" s="257"/>
      <c r="YP851" s="257"/>
      <c r="YQ851" s="257"/>
      <c r="YR851" s="257"/>
      <c r="YS851" s="257"/>
      <c r="YT851" s="257"/>
      <c r="YU851" s="257"/>
      <c r="YV851" s="257"/>
      <c r="YW851" s="257"/>
      <c r="YX851" s="257"/>
      <c r="YY851" s="257"/>
      <c r="YZ851" s="257"/>
      <c r="ZA851" s="257"/>
      <c r="ZB851" s="257"/>
      <c r="ZC851" s="257"/>
      <c r="ZD851" s="257"/>
      <c r="ZE851" s="257"/>
      <c r="ZF851" s="257"/>
      <c r="ZG851" s="257"/>
      <c r="ZH851" s="257"/>
      <c r="ZI851" s="257"/>
      <c r="ZJ851" s="257"/>
      <c r="ZK851" s="257"/>
      <c r="ZL851" s="257"/>
      <c r="ZM851" s="257"/>
      <c r="ZN851" s="257"/>
      <c r="ZO851" s="257"/>
      <c r="ZP851" s="257"/>
      <c r="ZQ851" s="257"/>
      <c r="ZR851" s="257"/>
      <c r="ZS851" s="257"/>
      <c r="ZT851" s="257"/>
      <c r="ZU851" s="257"/>
      <c r="ZV851" s="257"/>
      <c r="ZW851" s="257"/>
      <c r="ZX851" s="257"/>
      <c r="ZY851" s="257"/>
      <c r="ZZ851" s="257"/>
      <c r="AAA851" s="257"/>
      <c r="AAB851" s="257"/>
      <c r="AAC851" s="257"/>
      <c r="AAD851" s="257"/>
      <c r="AAE851" s="257"/>
      <c r="AAF851" s="257"/>
      <c r="AAG851" s="257"/>
      <c r="AAH851" s="257"/>
      <c r="AAI851" s="257"/>
      <c r="AAJ851" s="257"/>
      <c r="AAK851" s="257"/>
      <c r="AAL851" s="257"/>
      <c r="AAM851" s="257"/>
      <c r="AAN851" s="257"/>
      <c r="AAO851" s="257"/>
      <c r="AAP851" s="257"/>
      <c r="AAQ851" s="257"/>
      <c r="AAR851" s="257"/>
      <c r="AAS851" s="257"/>
      <c r="AAT851" s="257"/>
      <c r="AAU851" s="257"/>
      <c r="AAV851" s="257"/>
      <c r="AAW851" s="257"/>
      <c r="AAX851" s="257"/>
      <c r="AAY851" s="257"/>
      <c r="AAZ851" s="257"/>
      <c r="ABA851" s="257"/>
      <c r="ABB851" s="257"/>
      <c r="ABC851" s="257"/>
      <c r="ABD851" s="257"/>
      <c r="ABE851" s="257"/>
      <c r="ABF851" s="257"/>
      <c r="ABG851" s="257"/>
      <c r="ABH851" s="257"/>
      <c r="ABI851" s="257"/>
      <c r="ABJ851" s="257"/>
      <c r="ABK851" s="257"/>
      <c r="ABL851" s="257"/>
      <c r="ABM851" s="257"/>
      <c r="ABN851" s="257"/>
      <c r="ABO851" s="257"/>
      <c r="ABP851" s="257"/>
      <c r="ABQ851" s="257"/>
      <c r="ABR851" s="257"/>
      <c r="ABS851" s="257"/>
      <c r="ABT851" s="257"/>
      <c r="ABU851" s="257"/>
      <c r="ABV851" s="257"/>
      <c r="ABW851" s="257"/>
      <c r="ABX851" s="257"/>
      <c r="ABY851" s="257"/>
      <c r="ABZ851" s="257"/>
      <c r="ACA851" s="257"/>
      <c r="ACB851" s="257"/>
      <c r="ACC851" s="257"/>
      <c r="ACD851" s="257"/>
      <c r="ACE851" s="257"/>
      <c r="ACF851" s="257"/>
      <c r="ACG851" s="257"/>
      <c r="ACH851" s="257"/>
      <c r="ACI851" s="257"/>
      <c r="ACJ851" s="257"/>
      <c r="ACK851" s="257"/>
      <c r="ACL851" s="257"/>
      <c r="ACM851" s="257"/>
      <c r="ACN851" s="257"/>
      <c r="ACO851" s="257"/>
      <c r="ACP851" s="257"/>
      <c r="ACQ851" s="257"/>
      <c r="ACR851" s="257"/>
      <c r="ACS851" s="257"/>
      <c r="ACT851" s="257"/>
      <c r="ACU851" s="257"/>
      <c r="ACV851" s="257"/>
      <c r="ACW851" s="257"/>
      <c r="ACX851" s="257"/>
      <c r="ACY851" s="257"/>
      <c r="ACZ851" s="257"/>
      <c r="ADA851" s="257"/>
      <c r="ADB851" s="257"/>
      <c r="ADC851" s="257"/>
      <c r="ADD851" s="257"/>
      <c r="ADE851" s="257"/>
      <c r="ADF851" s="257"/>
      <c r="ADG851" s="257"/>
      <c r="ADH851" s="257"/>
      <c r="ADI851" s="257"/>
      <c r="ADJ851" s="257"/>
      <c r="ADK851" s="257"/>
      <c r="ADL851" s="257"/>
      <c r="ADM851" s="257"/>
      <c r="ADN851" s="257"/>
      <c r="ADO851" s="257"/>
      <c r="ADP851" s="257"/>
      <c r="ADQ851" s="257"/>
      <c r="ADR851" s="257"/>
      <c r="ADS851" s="257"/>
      <c r="ADT851" s="257"/>
      <c r="ADU851" s="257"/>
      <c r="ADV851" s="257"/>
      <c r="ADW851" s="257"/>
      <c r="ADX851" s="257"/>
      <c r="ADY851" s="257"/>
      <c r="ADZ851" s="257"/>
      <c r="AEA851" s="257"/>
      <c r="AEB851" s="257"/>
      <c r="AEC851" s="257"/>
      <c r="AED851" s="257"/>
      <c r="AEE851" s="257"/>
      <c r="AEF851" s="257"/>
      <c r="AEG851" s="257"/>
      <c r="AEH851" s="257"/>
      <c r="AEI851" s="257"/>
      <c r="AEJ851" s="257"/>
      <c r="AEK851" s="257"/>
      <c r="AEL851" s="257"/>
      <c r="AEM851" s="257"/>
      <c r="AEN851" s="257"/>
      <c r="AEO851" s="257"/>
      <c r="AEP851" s="257"/>
      <c r="AEQ851" s="257"/>
      <c r="AER851" s="257"/>
      <c r="AES851" s="257"/>
      <c r="AET851" s="257"/>
      <c r="AEU851" s="257"/>
      <c r="AEV851" s="257"/>
      <c r="AEW851" s="257"/>
      <c r="AEX851" s="257"/>
      <c r="AEY851" s="257"/>
      <c r="AEZ851" s="257"/>
      <c r="AFA851" s="257"/>
      <c r="AFB851" s="257"/>
      <c r="AFC851" s="257"/>
      <c r="AFD851" s="257"/>
      <c r="AFE851" s="257"/>
      <c r="AFF851" s="257"/>
      <c r="AFG851" s="257"/>
      <c r="AFH851" s="257"/>
      <c r="AFI851" s="257"/>
      <c r="AFJ851" s="257"/>
      <c r="AFK851" s="257"/>
      <c r="AFL851" s="257"/>
      <c r="AFM851" s="257"/>
      <c r="AFN851" s="257"/>
      <c r="AFO851" s="257"/>
      <c r="AFP851" s="257"/>
      <c r="AFQ851" s="257"/>
      <c r="AFR851" s="257"/>
      <c r="AFS851" s="257"/>
      <c r="AFT851" s="257"/>
      <c r="AFU851" s="257"/>
      <c r="AFV851" s="257"/>
      <c r="AFW851" s="257"/>
      <c r="AFX851" s="257"/>
      <c r="AFY851" s="257"/>
      <c r="AFZ851" s="257"/>
      <c r="AGA851" s="257"/>
      <c r="AGB851" s="257"/>
      <c r="AGC851" s="257"/>
      <c r="AGD851" s="257"/>
      <c r="AGE851" s="257"/>
      <c r="AGF851" s="257"/>
      <c r="AGG851" s="257"/>
      <c r="AGH851" s="257"/>
      <c r="AGI851" s="257"/>
      <c r="AGJ851" s="257"/>
      <c r="AGK851" s="257"/>
      <c r="AGL851" s="257"/>
      <c r="AGM851" s="257"/>
      <c r="AGN851" s="257"/>
      <c r="AGO851" s="257"/>
      <c r="AGP851" s="257"/>
      <c r="AGQ851" s="257"/>
      <c r="AGR851" s="257"/>
      <c r="AGS851" s="257"/>
      <c r="AGT851" s="257"/>
      <c r="AGU851" s="257"/>
      <c r="AGV851" s="257"/>
      <c r="AGW851" s="257"/>
      <c r="AGX851" s="257"/>
      <c r="AGY851" s="257"/>
      <c r="AGZ851" s="257"/>
      <c r="AHA851" s="257"/>
      <c r="AHB851" s="257"/>
      <c r="AHC851" s="257"/>
      <c r="AHD851" s="257"/>
      <c r="AHE851" s="257"/>
      <c r="AHF851" s="257"/>
      <c r="AHG851" s="257"/>
      <c r="AHH851" s="257"/>
      <c r="AHI851" s="257"/>
      <c r="AHJ851" s="257"/>
      <c r="AHK851" s="257"/>
      <c r="AHL851" s="257"/>
      <c r="AHM851" s="257"/>
      <c r="AHN851" s="257"/>
      <c r="AHO851" s="257"/>
      <c r="AHP851" s="257"/>
      <c r="AHQ851" s="257"/>
      <c r="AHR851" s="257"/>
      <c r="AHS851" s="257"/>
      <c r="AHT851" s="257"/>
      <c r="AHU851" s="257"/>
      <c r="AHV851" s="257"/>
      <c r="AHW851" s="257"/>
      <c r="AHX851" s="257"/>
      <c r="AHY851" s="257"/>
      <c r="AHZ851" s="257"/>
      <c r="AIA851" s="257"/>
      <c r="AIB851" s="257"/>
      <c r="AIC851" s="257"/>
      <c r="AID851" s="257"/>
      <c r="AIE851" s="257"/>
      <c r="AIF851" s="257"/>
      <c r="AIG851" s="257"/>
      <c r="AIH851" s="257"/>
      <c r="AII851" s="257"/>
      <c r="AIJ851" s="257"/>
      <c r="AIK851" s="257"/>
      <c r="AIL851" s="257"/>
      <c r="AIM851" s="257"/>
      <c r="AIN851" s="257"/>
      <c r="AIO851" s="257"/>
      <c r="AIP851" s="257"/>
      <c r="AIQ851" s="257"/>
      <c r="AIR851" s="257"/>
      <c r="AIS851" s="257"/>
      <c r="AIT851" s="257"/>
      <c r="AIU851" s="257"/>
      <c r="AIV851" s="257"/>
      <c r="AIW851" s="257"/>
      <c r="AIX851" s="257"/>
      <c r="AIY851" s="257"/>
      <c r="AIZ851" s="257"/>
      <c r="AJA851" s="257"/>
      <c r="AJB851" s="257"/>
      <c r="AJC851" s="257"/>
      <c r="AJD851" s="257"/>
      <c r="AJE851" s="257"/>
      <c r="AJF851" s="257"/>
      <c r="AJG851" s="257"/>
      <c r="AJH851" s="257"/>
      <c r="AJI851" s="257"/>
      <c r="AJJ851" s="257"/>
      <c r="AJK851" s="257"/>
      <c r="AJL851" s="257"/>
      <c r="AJM851" s="257"/>
      <c r="AJN851" s="257"/>
      <c r="AJO851" s="257"/>
      <c r="AJP851" s="257"/>
      <c r="AJQ851" s="257"/>
      <c r="AJR851" s="257"/>
      <c r="AJS851" s="257"/>
      <c r="AJT851" s="257"/>
      <c r="AJU851" s="257"/>
      <c r="AJV851" s="257"/>
      <c r="AJW851" s="257"/>
      <c r="AJX851" s="257"/>
      <c r="AJY851" s="257"/>
      <c r="AJZ851" s="257"/>
      <c r="AKA851" s="257"/>
      <c r="AKB851" s="257"/>
      <c r="AKC851" s="257"/>
      <c r="AKD851" s="257"/>
      <c r="AKE851" s="257"/>
      <c r="AKF851" s="257"/>
      <c r="AKG851" s="257"/>
      <c r="AKH851" s="257"/>
      <c r="AKI851" s="257"/>
      <c r="AKJ851" s="257"/>
      <c r="AKK851" s="257"/>
      <c r="AKL851" s="257"/>
      <c r="AKM851" s="257"/>
      <c r="AKN851" s="257"/>
      <c r="AKO851" s="257"/>
      <c r="AKP851" s="257"/>
      <c r="AKQ851" s="257"/>
      <c r="AKR851" s="257"/>
      <c r="AKS851" s="257"/>
      <c r="AKT851" s="257"/>
      <c r="AKU851" s="257"/>
      <c r="AKV851" s="257"/>
      <c r="AKW851" s="257"/>
      <c r="AKX851" s="257"/>
      <c r="AKY851" s="257"/>
      <c r="AKZ851" s="257"/>
      <c r="ALA851" s="257"/>
      <c r="ALB851" s="257"/>
      <c r="ALC851" s="257"/>
      <c r="ALD851" s="257"/>
      <c r="ALE851" s="257"/>
      <c r="ALF851" s="257"/>
      <c r="ALG851" s="257"/>
      <c r="ALH851" s="257"/>
      <c r="ALI851" s="257"/>
      <c r="ALJ851" s="257"/>
      <c r="ALK851" s="257"/>
      <c r="ALL851" s="257"/>
      <c r="ALM851" s="257"/>
      <c r="ALN851" s="257"/>
      <c r="ALO851" s="257"/>
      <c r="ALP851" s="257"/>
      <c r="ALQ851" s="257"/>
      <c r="ALR851" s="257"/>
      <c r="ALS851" s="257"/>
      <c r="ALT851" s="257"/>
      <c r="ALU851" s="257"/>
      <c r="ALV851" s="257"/>
      <c r="ALW851" s="257"/>
      <c r="ALX851" s="257"/>
      <c r="ALY851" s="257"/>
      <c r="ALZ851" s="257"/>
      <c r="AMA851" s="257"/>
      <c r="AMB851" s="257"/>
      <c r="AMC851" s="257"/>
      <c r="AMD851" s="257"/>
      <c r="AME851" s="257"/>
      <c r="AMF851" s="257"/>
      <c r="AMG851" s="257"/>
      <c r="AMH851" s="257"/>
      <c r="AMI851" s="257"/>
      <c r="AMJ851" s="257"/>
      <c r="AMK851" s="257"/>
      <c r="AML851" s="257"/>
      <c r="AMM851" s="257"/>
      <c r="AMN851" s="257"/>
      <c r="AMO851" s="257"/>
      <c r="AMP851" s="257"/>
      <c r="AMQ851" s="257"/>
      <c r="AMR851" s="257"/>
      <c r="AMS851" s="257"/>
      <c r="AMT851" s="257"/>
      <c r="AMU851" s="257"/>
      <c r="AMV851" s="257"/>
      <c r="AMW851" s="257"/>
      <c r="AMX851" s="257"/>
      <c r="AMY851" s="257"/>
      <c r="AMZ851" s="257"/>
      <c r="ANA851" s="257"/>
      <c r="ANB851" s="257"/>
      <c r="ANC851" s="257"/>
      <c r="AND851" s="257"/>
      <c r="ANE851" s="257"/>
      <c r="ANF851" s="257"/>
      <c r="ANG851" s="257"/>
      <c r="ANH851" s="257"/>
      <c r="ANI851" s="257"/>
      <c r="ANJ851" s="257"/>
      <c r="ANK851" s="257"/>
      <c r="ANL851" s="257"/>
      <c r="ANM851" s="257"/>
      <c r="ANN851" s="257"/>
      <c r="ANO851" s="257"/>
      <c r="ANP851" s="257"/>
      <c r="ANQ851" s="257"/>
      <c r="ANR851" s="257"/>
      <c r="ANS851" s="257"/>
      <c r="ANT851" s="257"/>
      <c r="ANU851" s="257"/>
      <c r="ANV851" s="257"/>
      <c r="ANW851" s="257"/>
      <c r="ANX851" s="257"/>
      <c r="ANY851" s="257"/>
      <c r="ANZ851" s="257"/>
      <c r="AOA851" s="257"/>
      <c r="AOB851" s="257"/>
      <c r="AOC851" s="257"/>
      <c r="AOD851" s="257"/>
      <c r="AOE851" s="257"/>
      <c r="AOF851" s="257"/>
      <c r="AOG851" s="257"/>
      <c r="AOH851" s="257"/>
      <c r="AOI851" s="257"/>
      <c r="AOJ851" s="257"/>
      <c r="AOK851" s="257"/>
      <c r="AOL851" s="257"/>
      <c r="AOM851" s="257"/>
      <c r="AON851" s="257"/>
      <c r="AOO851" s="257"/>
      <c r="AOP851" s="257"/>
      <c r="AOQ851" s="257"/>
      <c r="AOR851" s="257"/>
      <c r="AOS851" s="257"/>
      <c r="AOT851" s="257"/>
      <c r="AOU851" s="257"/>
      <c r="AOV851" s="257"/>
      <c r="AOW851" s="257"/>
      <c r="AOX851" s="257"/>
      <c r="AOY851" s="257"/>
      <c r="AOZ851" s="257"/>
      <c r="APA851" s="257"/>
      <c r="APB851" s="257"/>
      <c r="APC851" s="257"/>
      <c r="APD851" s="257"/>
      <c r="APE851" s="257"/>
      <c r="APF851" s="257"/>
      <c r="APG851" s="257"/>
      <c r="APH851" s="257"/>
      <c r="API851" s="257"/>
      <c r="APJ851" s="257"/>
      <c r="APK851" s="257"/>
      <c r="APL851" s="257"/>
      <c r="APM851" s="257"/>
      <c r="APN851" s="257"/>
      <c r="APO851" s="257"/>
      <c r="APP851" s="257"/>
      <c r="APQ851" s="257"/>
      <c r="APR851" s="257"/>
      <c r="APS851" s="257"/>
      <c r="APT851" s="257"/>
      <c r="APU851" s="257"/>
      <c r="APV851" s="257"/>
      <c r="APW851" s="257"/>
      <c r="APX851" s="257"/>
      <c r="APY851" s="257"/>
      <c r="APZ851" s="257"/>
      <c r="AQA851" s="257"/>
      <c r="AQB851" s="257"/>
      <c r="AQC851" s="257"/>
      <c r="AQD851" s="257"/>
      <c r="AQE851" s="257"/>
      <c r="AQF851" s="257"/>
      <c r="AQG851" s="257"/>
      <c r="AQH851" s="257"/>
      <c r="AQI851" s="257"/>
      <c r="AQJ851" s="257"/>
      <c r="AQK851" s="257"/>
      <c r="AQL851" s="257"/>
      <c r="AQM851" s="257"/>
      <c r="AQN851" s="257"/>
      <c r="AQO851" s="257"/>
      <c r="AQP851" s="257"/>
      <c r="AQQ851" s="257"/>
      <c r="AQR851" s="257"/>
      <c r="AQS851" s="257"/>
      <c r="AQT851" s="257"/>
      <c r="AQU851" s="257"/>
      <c r="AQV851" s="257"/>
      <c r="AQW851" s="257"/>
      <c r="AQX851" s="257"/>
      <c r="AQY851" s="257"/>
      <c r="AQZ851" s="257"/>
      <c r="ARA851" s="257"/>
      <c r="ARB851" s="257"/>
      <c r="ARC851" s="257"/>
      <c r="ARD851" s="257"/>
      <c r="ARE851" s="257"/>
      <c r="ARF851" s="257"/>
      <c r="ARG851" s="257"/>
      <c r="ARH851" s="257"/>
      <c r="ARI851" s="257"/>
      <c r="ARJ851" s="257"/>
      <c r="ARK851" s="257"/>
      <c r="ARL851" s="257"/>
      <c r="ARM851" s="257"/>
      <c r="ARN851" s="257"/>
      <c r="ARO851" s="257"/>
      <c r="ARP851" s="257"/>
      <c r="ARQ851" s="257"/>
      <c r="ARR851" s="257"/>
      <c r="ARS851" s="257"/>
      <c r="ART851" s="257"/>
      <c r="ARU851" s="257"/>
      <c r="ARV851" s="257"/>
      <c r="ARW851" s="257"/>
      <c r="ARX851" s="257"/>
      <c r="ARY851" s="257"/>
      <c r="ARZ851" s="257"/>
      <c r="ASA851" s="257"/>
      <c r="ASB851" s="257"/>
      <c r="ASC851" s="257"/>
      <c r="ASD851" s="257"/>
      <c r="ASE851" s="257"/>
      <c r="ASF851" s="257"/>
      <c r="ASG851" s="257"/>
      <c r="ASH851" s="257"/>
      <c r="ASI851" s="257"/>
      <c r="ASJ851" s="257"/>
      <c r="ASK851" s="257"/>
      <c r="ASL851" s="257"/>
      <c r="ASM851" s="257"/>
      <c r="ASN851" s="257"/>
      <c r="ASO851" s="257"/>
      <c r="ASP851" s="257"/>
      <c r="ASQ851" s="257"/>
      <c r="ASR851" s="257"/>
      <c r="ASS851" s="257"/>
      <c r="AST851" s="257"/>
      <c r="ASU851" s="257"/>
      <c r="ASV851" s="257"/>
      <c r="ASW851" s="257"/>
      <c r="ASX851" s="257"/>
      <c r="ASY851" s="257"/>
      <c r="ASZ851" s="257"/>
      <c r="ATA851" s="257"/>
      <c r="ATB851" s="257"/>
      <c r="ATC851" s="257"/>
      <c r="ATD851" s="257"/>
      <c r="ATE851" s="257"/>
      <c r="ATF851" s="257"/>
      <c r="ATG851" s="257"/>
      <c r="ATH851" s="257"/>
      <c r="ATI851" s="257"/>
      <c r="ATJ851" s="257"/>
      <c r="ATK851" s="257"/>
      <c r="ATL851" s="257"/>
      <c r="ATM851" s="257"/>
      <c r="ATN851" s="257"/>
      <c r="ATO851" s="257"/>
      <c r="ATP851" s="257"/>
      <c r="ATQ851" s="257"/>
      <c r="ATR851" s="257"/>
      <c r="ATS851" s="257"/>
      <c r="ATT851" s="257"/>
      <c r="ATU851" s="257"/>
      <c r="ATV851" s="257"/>
      <c r="ATW851" s="257"/>
      <c r="ATX851" s="257"/>
      <c r="ATY851" s="257"/>
      <c r="ATZ851" s="257"/>
      <c r="AUA851" s="257"/>
      <c r="AUB851" s="257"/>
      <c r="AUC851" s="257"/>
      <c r="AUD851" s="257"/>
      <c r="AUE851" s="257"/>
      <c r="AUF851" s="257"/>
      <c r="AUG851" s="257"/>
      <c r="AUH851" s="257"/>
      <c r="AUI851" s="257"/>
      <c r="AUJ851" s="257"/>
      <c r="AUK851" s="257"/>
      <c r="AUL851" s="257"/>
      <c r="AUM851" s="257"/>
      <c r="AUN851" s="257"/>
      <c r="AUO851" s="257"/>
      <c r="AUP851" s="257"/>
      <c r="AUQ851" s="257"/>
      <c r="AUR851" s="257"/>
      <c r="AUS851" s="257"/>
      <c r="AUT851" s="257"/>
      <c r="AUU851" s="257"/>
      <c r="AUV851" s="257"/>
      <c r="AUW851" s="257"/>
      <c r="AUX851" s="257"/>
      <c r="AUY851" s="257"/>
      <c r="AUZ851" s="257"/>
      <c r="AVA851" s="257"/>
      <c r="AVB851" s="257"/>
      <c r="AVC851" s="257"/>
      <c r="AVD851" s="257"/>
      <c r="AVE851" s="257"/>
      <c r="AVF851" s="257"/>
      <c r="AVG851" s="257"/>
      <c r="AVH851" s="257"/>
      <c r="AVI851" s="257"/>
      <c r="AVJ851" s="257"/>
      <c r="AVK851" s="257"/>
      <c r="AVL851" s="257"/>
      <c r="AVM851" s="257"/>
      <c r="AVN851" s="257"/>
      <c r="AVO851" s="257"/>
      <c r="AVP851" s="257"/>
      <c r="AVQ851" s="257"/>
      <c r="AVR851" s="257"/>
      <c r="AVS851" s="257"/>
      <c r="AVT851" s="257"/>
      <c r="AVU851" s="257"/>
      <c r="AVV851" s="257"/>
      <c r="AVW851" s="257"/>
      <c r="AVX851" s="257"/>
      <c r="AVY851" s="257"/>
      <c r="AVZ851" s="257"/>
      <c r="AWA851" s="257"/>
      <c r="AWB851" s="257"/>
      <c r="AWC851" s="257"/>
      <c r="AWD851" s="257"/>
      <c r="AWE851" s="257"/>
      <c r="AWF851" s="257"/>
      <c r="AWG851" s="257"/>
      <c r="AWH851" s="257"/>
      <c r="AWI851" s="257"/>
      <c r="AWJ851" s="257"/>
      <c r="AWK851" s="257"/>
      <c r="AWL851" s="257"/>
      <c r="AWM851" s="257"/>
      <c r="AWN851" s="257"/>
      <c r="AWO851" s="257"/>
      <c r="AWP851" s="257"/>
      <c r="AWQ851" s="257"/>
      <c r="AWR851" s="257"/>
      <c r="AWS851" s="257"/>
      <c r="AWT851" s="257"/>
      <c r="AWU851" s="257"/>
      <c r="AWV851" s="257"/>
      <c r="AWW851" s="257"/>
      <c r="AWX851" s="257"/>
      <c r="AWY851" s="257"/>
      <c r="AWZ851" s="257"/>
      <c r="AXA851" s="257"/>
      <c r="AXB851" s="257"/>
      <c r="AXC851" s="257"/>
      <c r="AXD851" s="257"/>
      <c r="AXE851" s="257"/>
      <c r="AXF851" s="257"/>
      <c r="AXG851" s="257"/>
      <c r="AXH851" s="257"/>
      <c r="AXI851" s="257"/>
      <c r="AXJ851" s="257"/>
      <c r="AXK851" s="257"/>
      <c r="AXL851" s="257"/>
      <c r="AXM851" s="257"/>
      <c r="AXN851" s="257"/>
      <c r="AXO851" s="257"/>
      <c r="AXP851" s="257"/>
      <c r="AXQ851" s="257"/>
      <c r="AXR851" s="257"/>
      <c r="AXS851" s="257"/>
      <c r="AXT851" s="257"/>
      <c r="AXU851" s="257"/>
      <c r="AXV851" s="257"/>
      <c r="AXW851" s="257"/>
      <c r="AXX851" s="257"/>
      <c r="AXY851" s="257"/>
      <c r="AXZ851" s="257"/>
      <c r="AYA851" s="257"/>
      <c r="AYB851" s="257"/>
      <c r="AYC851" s="257"/>
      <c r="AYD851" s="257"/>
      <c r="AYE851" s="257"/>
      <c r="AYF851" s="257"/>
      <c r="AYG851" s="257"/>
      <c r="AYH851" s="257"/>
      <c r="AYI851" s="257"/>
      <c r="AYJ851" s="257"/>
      <c r="AYK851" s="257"/>
      <c r="AYL851" s="257"/>
      <c r="AYM851" s="257"/>
      <c r="AYN851" s="257"/>
      <c r="AYO851" s="257"/>
      <c r="AYP851" s="257"/>
      <c r="AYQ851" s="257"/>
      <c r="AYR851" s="257"/>
      <c r="AYS851" s="257"/>
      <c r="AYT851" s="257"/>
      <c r="AYU851" s="257"/>
      <c r="AYV851" s="257"/>
      <c r="AYW851" s="257"/>
      <c r="AYX851" s="257"/>
      <c r="AYY851" s="257"/>
      <c r="AYZ851" s="257"/>
      <c r="AZA851" s="257"/>
      <c r="AZB851" s="257"/>
      <c r="AZC851" s="257"/>
      <c r="AZD851" s="257"/>
      <c r="AZE851" s="257"/>
      <c r="AZF851" s="257"/>
      <c r="AZG851" s="257"/>
      <c r="AZH851" s="257"/>
      <c r="AZI851" s="257"/>
      <c r="AZJ851" s="257"/>
      <c r="AZK851" s="257"/>
      <c r="AZL851" s="257"/>
      <c r="AZM851" s="257"/>
      <c r="AZN851" s="257"/>
      <c r="AZO851" s="257"/>
      <c r="AZP851" s="257"/>
      <c r="AZQ851" s="257"/>
      <c r="AZR851" s="257"/>
      <c r="AZS851" s="257"/>
      <c r="AZT851" s="257"/>
      <c r="AZU851" s="257"/>
      <c r="AZV851" s="257"/>
      <c r="AZW851" s="257"/>
      <c r="AZX851" s="257"/>
      <c r="AZY851" s="257"/>
      <c r="AZZ851" s="257"/>
      <c r="BAA851" s="257"/>
      <c r="BAB851" s="257"/>
      <c r="BAC851" s="257"/>
      <c r="BAD851" s="257"/>
      <c r="BAE851" s="257"/>
      <c r="BAF851" s="257"/>
      <c r="BAG851" s="257"/>
      <c r="BAH851" s="257"/>
      <c r="BAI851" s="257"/>
      <c r="BAJ851" s="257"/>
      <c r="BAK851" s="257"/>
      <c r="BAL851" s="257"/>
      <c r="BAM851" s="257"/>
      <c r="BAN851" s="257"/>
      <c r="BAO851" s="257"/>
      <c r="BAP851" s="257"/>
      <c r="BAQ851" s="257"/>
      <c r="BAR851" s="257"/>
      <c r="BAS851" s="257"/>
      <c r="BAT851" s="257"/>
      <c r="BAU851" s="257"/>
      <c r="BAV851" s="257"/>
      <c r="BAW851" s="257"/>
      <c r="BAX851" s="257"/>
      <c r="BAY851" s="257"/>
      <c r="BAZ851" s="257"/>
      <c r="BBA851" s="257"/>
      <c r="BBB851" s="257"/>
      <c r="BBC851" s="257"/>
      <c r="BBD851" s="257"/>
      <c r="BBE851" s="257"/>
      <c r="BBF851" s="257"/>
      <c r="BBG851" s="257"/>
      <c r="BBH851" s="257"/>
      <c r="BBI851" s="257"/>
      <c r="BBJ851" s="257"/>
      <c r="BBK851" s="257"/>
      <c r="BBL851" s="257"/>
      <c r="BBM851" s="257"/>
      <c r="BBN851" s="257"/>
      <c r="BBO851" s="257"/>
      <c r="BBP851" s="257"/>
      <c r="BBQ851" s="257"/>
      <c r="BBR851" s="257"/>
      <c r="BBS851" s="257"/>
      <c r="BBT851" s="257"/>
      <c r="BBU851" s="257"/>
      <c r="BBV851" s="257"/>
      <c r="BBW851" s="257"/>
      <c r="BBX851" s="257"/>
      <c r="BBY851" s="257"/>
      <c r="BBZ851" s="257"/>
      <c r="BCA851" s="257"/>
      <c r="BCB851" s="257"/>
      <c r="BCC851" s="257"/>
      <c r="BCD851" s="257"/>
      <c r="BCE851" s="257"/>
      <c r="BCF851" s="257"/>
      <c r="BCG851" s="257"/>
      <c r="BCH851" s="257"/>
      <c r="BCI851" s="257"/>
      <c r="BCJ851" s="257"/>
      <c r="BCK851" s="257"/>
      <c r="BCL851" s="257"/>
      <c r="BCM851" s="257"/>
      <c r="BCN851" s="257"/>
      <c r="BCO851" s="257"/>
      <c r="BCP851" s="257"/>
      <c r="BCQ851" s="257"/>
      <c r="BCR851" s="257"/>
      <c r="BCS851" s="257"/>
      <c r="BCT851" s="257"/>
      <c r="BCU851" s="257"/>
      <c r="BCV851" s="257"/>
      <c r="BCW851" s="257"/>
      <c r="BCX851" s="257"/>
      <c r="BCY851" s="257"/>
      <c r="BCZ851" s="257"/>
      <c r="BDA851" s="257"/>
      <c r="BDB851" s="257"/>
      <c r="BDC851" s="257"/>
      <c r="BDD851" s="257"/>
      <c r="BDE851" s="257"/>
      <c r="BDF851" s="257"/>
      <c r="BDG851" s="257"/>
      <c r="BDH851" s="257"/>
      <c r="BDI851" s="257"/>
      <c r="BDJ851" s="257"/>
      <c r="BDK851" s="257"/>
      <c r="BDL851" s="257"/>
      <c r="BDM851" s="257"/>
      <c r="BDN851" s="257"/>
      <c r="BDO851" s="257"/>
      <c r="BDP851" s="257"/>
      <c r="BDQ851" s="257"/>
      <c r="BDR851" s="257"/>
      <c r="BDS851" s="257"/>
      <c r="BDT851" s="257"/>
      <c r="BDU851" s="257"/>
      <c r="BDV851" s="257"/>
      <c r="BDW851" s="257"/>
      <c r="BDX851" s="257"/>
      <c r="BDY851" s="257"/>
      <c r="BDZ851" s="257"/>
      <c r="BEA851" s="257"/>
      <c r="BEB851" s="257"/>
      <c r="BEC851" s="257"/>
      <c r="BED851" s="257"/>
      <c r="BEE851" s="257"/>
      <c r="BEF851" s="257"/>
      <c r="BEG851" s="257"/>
      <c r="BEH851" s="257"/>
      <c r="BEI851" s="257"/>
      <c r="BEJ851" s="257"/>
      <c r="BEK851" s="257"/>
      <c r="BEL851" s="257"/>
      <c r="BEM851" s="257"/>
      <c r="BEN851" s="257"/>
      <c r="BEO851" s="257"/>
      <c r="BEP851" s="257"/>
      <c r="BEQ851" s="257"/>
      <c r="BER851" s="257"/>
      <c r="BES851" s="257"/>
      <c r="BET851" s="257"/>
      <c r="BEU851" s="257"/>
      <c r="BEV851" s="257"/>
      <c r="BEW851" s="257"/>
      <c r="BEX851" s="257"/>
      <c r="BEY851" s="257"/>
      <c r="BEZ851" s="257"/>
      <c r="BFA851" s="257"/>
      <c r="BFB851" s="257"/>
      <c r="BFC851" s="257"/>
      <c r="BFD851" s="257"/>
      <c r="BFE851" s="257"/>
      <c r="BFF851" s="257"/>
      <c r="BFG851" s="257"/>
      <c r="BFH851" s="257"/>
      <c r="BFI851" s="257"/>
      <c r="BFJ851" s="257"/>
      <c r="BFK851" s="257"/>
      <c r="BFL851" s="257"/>
      <c r="BFM851" s="257"/>
      <c r="BFN851" s="257"/>
      <c r="BFO851" s="257"/>
      <c r="BFP851" s="257"/>
      <c r="BFQ851" s="257"/>
      <c r="BFR851" s="257"/>
      <c r="BFS851" s="257"/>
      <c r="BFT851" s="257"/>
      <c r="BFU851" s="257"/>
      <c r="BFV851" s="257"/>
      <c r="BFW851" s="257"/>
      <c r="BFX851" s="257"/>
      <c r="BFY851" s="257"/>
      <c r="BFZ851" s="257"/>
      <c r="BGA851" s="257"/>
      <c r="BGB851" s="257"/>
      <c r="BGC851" s="257"/>
      <c r="BGD851" s="257"/>
      <c r="BGE851" s="257"/>
      <c r="BGF851" s="257"/>
      <c r="BGG851" s="257"/>
      <c r="BGH851" s="257"/>
      <c r="BGI851" s="257"/>
      <c r="BGJ851" s="257"/>
      <c r="BGK851" s="257"/>
      <c r="BGL851" s="257"/>
      <c r="BGM851" s="257"/>
      <c r="BGN851" s="257"/>
      <c r="BGO851" s="257"/>
      <c r="BGP851" s="257"/>
      <c r="BGQ851" s="257"/>
      <c r="BGR851" s="257"/>
      <c r="BGS851" s="257"/>
      <c r="BGT851" s="257"/>
      <c r="BGU851" s="257"/>
      <c r="BGV851" s="257"/>
      <c r="BGW851" s="257"/>
      <c r="BGX851" s="257"/>
      <c r="BGY851" s="257"/>
      <c r="BGZ851" s="257"/>
      <c r="BHA851" s="257"/>
      <c r="BHB851" s="257"/>
      <c r="BHC851" s="257"/>
      <c r="BHD851" s="257"/>
      <c r="BHE851" s="257"/>
      <c r="BHF851" s="257"/>
      <c r="BHG851" s="257"/>
      <c r="BHH851" s="257"/>
      <c r="BHI851" s="257"/>
      <c r="BHJ851" s="257"/>
      <c r="BHK851" s="257"/>
      <c r="BHL851" s="257"/>
      <c r="BHM851" s="257"/>
      <c r="BHN851" s="257"/>
      <c r="BHO851" s="257"/>
      <c r="BHP851" s="257"/>
      <c r="BHQ851" s="257"/>
      <c r="BHR851" s="257"/>
      <c r="BHS851" s="257"/>
      <c r="BHT851" s="257"/>
      <c r="BHU851" s="257"/>
      <c r="BHV851" s="257"/>
      <c r="BHW851" s="257"/>
      <c r="BHX851" s="257"/>
      <c r="BHY851" s="257"/>
      <c r="BHZ851" s="257"/>
      <c r="BIA851" s="257"/>
      <c r="BIB851" s="257"/>
      <c r="BIC851" s="257"/>
      <c r="BID851" s="257"/>
      <c r="BIE851" s="257"/>
      <c r="BIF851" s="257"/>
      <c r="BIG851" s="257"/>
      <c r="BIH851" s="257"/>
      <c r="BII851" s="257"/>
      <c r="BIJ851" s="257"/>
      <c r="BIK851" s="257"/>
      <c r="BIL851" s="257"/>
      <c r="BIM851" s="257"/>
      <c r="BIN851" s="257"/>
      <c r="BIO851" s="257"/>
      <c r="BIP851" s="257"/>
      <c r="BIQ851" s="257"/>
      <c r="BIR851" s="257"/>
      <c r="BIS851" s="257"/>
      <c r="BIT851" s="257"/>
      <c r="BIU851" s="257"/>
      <c r="BIV851" s="257"/>
      <c r="BIW851" s="257"/>
      <c r="BIX851" s="257"/>
      <c r="BIY851" s="257"/>
      <c r="BIZ851" s="257"/>
      <c r="BJA851" s="257"/>
      <c r="BJB851" s="257"/>
      <c r="BJC851" s="257"/>
      <c r="BJD851" s="257"/>
      <c r="BJE851" s="257"/>
      <c r="BJF851" s="257"/>
      <c r="BJG851" s="257"/>
      <c r="BJH851" s="257"/>
      <c r="BJI851" s="257"/>
      <c r="BJJ851" s="257"/>
      <c r="BJK851" s="257"/>
      <c r="BJL851" s="257"/>
      <c r="BJM851" s="257"/>
      <c r="BJN851" s="257"/>
      <c r="BJO851" s="257"/>
      <c r="BJP851" s="257"/>
      <c r="BJQ851" s="257"/>
      <c r="BJR851" s="257"/>
      <c r="BJS851" s="257"/>
      <c r="BJT851" s="257"/>
      <c r="BJU851" s="257"/>
      <c r="BJV851" s="257"/>
      <c r="BJW851" s="257"/>
      <c r="BJX851" s="257"/>
      <c r="BJY851" s="257"/>
      <c r="BJZ851" s="257"/>
      <c r="BKA851" s="257"/>
      <c r="BKB851" s="257"/>
      <c r="BKC851" s="257"/>
      <c r="BKD851" s="257"/>
      <c r="BKE851" s="257"/>
      <c r="BKF851" s="257"/>
      <c r="BKG851" s="257"/>
      <c r="BKH851" s="257"/>
      <c r="BKI851" s="257"/>
      <c r="BKJ851" s="257"/>
      <c r="BKK851" s="257"/>
      <c r="BKL851" s="257"/>
      <c r="BKM851" s="257"/>
      <c r="BKN851" s="257"/>
      <c r="BKO851" s="257"/>
      <c r="BKP851" s="257"/>
      <c r="BKQ851" s="257"/>
      <c r="BKR851" s="257"/>
      <c r="BKS851" s="257"/>
      <c r="BKT851" s="257"/>
      <c r="BKU851" s="257"/>
      <c r="BKV851" s="257"/>
      <c r="BKW851" s="257"/>
      <c r="BKX851" s="257"/>
      <c r="BKY851" s="257"/>
      <c r="BKZ851" s="257"/>
      <c r="BLA851" s="257"/>
      <c r="BLB851" s="257"/>
      <c r="BLC851" s="257"/>
      <c r="BLD851" s="257"/>
      <c r="BLE851" s="257"/>
      <c r="BLF851" s="257"/>
      <c r="BLG851" s="257"/>
      <c r="BLH851" s="257"/>
      <c r="BLI851" s="257"/>
      <c r="BLJ851" s="257"/>
      <c r="BLK851" s="257"/>
      <c r="BLL851" s="257"/>
      <c r="BLM851" s="257"/>
      <c r="BLN851" s="257"/>
      <c r="BLO851" s="257"/>
      <c r="BLP851" s="257"/>
      <c r="BLQ851" s="257"/>
      <c r="BLR851" s="257"/>
      <c r="BLS851" s="257"/>
      <c r="BLT851" s="257"/>
      <c r="BLU851" s="257"/>
      <c r="BLV851" s="257"/>
      <c r="BLW851" s="257"/>
      <c r="BLX851" s="257"/>
      <c r="BLY851" s="257"/>
      <c r="BLZ851" s="257"/>
      <c r="BMA851" s="257"/>
      <c r="BMB851" s="257"/>
      <c r="BMC851" s="257"/>
      <c r="BMD851" s="257"/>
      <c r="BME851" s="257"/>
      <c r="BMF851" s="257"/>
      <c r="BMG851" s="257"/>
      <c r="BMH851" s="257"/>
      <c r="BMI851" s="257"/>
      <c r="BMJ851" s="257"/>
      <c r="BMK851" s="257"/>
      <c r="BML851" s="257"/>
      <c r="BMM851" s="257"/>
      <c r="BMN851" s="257"/>
      <c r="BMO851" s="257"/>
      <c r="BMP851" s="257"/>
      <c r="BMQ851" s="257"/>
      <c r="BMR851" s="257"/>
      <c r="BMS851" s="257"/>
      <c r="BMT851" s="257"/>
      <c r="BMU851" s="257"/>
      <c r="BMV851" s="257"/>
      <c r="BMW851" s="257"/>
      <c r="BMX851" s="257"/>
      <c r="BMY851" s="257"/>
      <c r="BMZ851" s="257"/>
      <c r="BNA851" s="257"/>
      <c r="BNB851" s="257"/>
      <c r="BNC851" s="257"/>
      <c r="BND851" s="257"/>
      <c r="BNE851" s="257"/>
      <c r="BNF851" s="257"/>
      <c r="BNG851" s="257"/>
      <c r="BNH851" s="257"/>
      <c r="BNI851" s="257"/>
      <c r="BNJ851" s="257"/>
      <c r="BNK851" s="257"/>
      <c r="BNL851" s="257"/>
      <c r="BNM851" s="257"/>
      <c r="BNN851" s="257"/>
      <c r="BNO851" s="257"/>
      <c r="BNP851" s="257"/>
      <c r="BNQ851" s="257"/>
      <c r="BNR851" s="257"/>
      <c r="BNS851" s="257"/>
      <c r="BNT851" s="257"/>
      <c r="BNU851" s="257"/>
      <c r="BNV851" s="257"/>
      <c r="BNW851" s="257"/>
      <c r="BNX851" s="257"/>
      <c r="BNY851" s="257"/>
      <c r="BNZ851" s="257"/>
      <c r="BOA851" s="257"/>
      <c r="BOB851" s="257"/>
      <c r="BOC851" s="257"/>
      <c r="BOD851" s="257"/>
      <c r="BOE851" s="257"/>
      <c r="BOF851" s="257"/>
      <c r="BOG851" s="257"/>
      <c r="BOH851" s="257"/>
      <c r="BOI851" s="257"/>
      <c r="BOJ851" s="257"/>
      <c r="BOK851" s="257"/>
      <c r="BOL851" s="257"/>
      <c r="BOM851" s="257"/>
      <c r="BON851" s="257"/>
      <c r="BOO851" s="257"/>
      <c r="BOP851" s="257"/>
      <c r="BOQ851" s="257"/>
      <c r="BOR851" s="257"/>
      <c r="BOS851" s="257"/>
      <c r="BOT851" s="257"/>
      <c r="BOU851" s="257"/>
      <c r="BOV851" s="257"/>
      <c r="BOW851" s="257"/>
      <c r="BOX851" s="257"/>
      <c r="BOY851" s="257"/>
      <c r="BOZ851" s="257"/>
      <c r="BPA851" s="257"/>
      <c r="BPB851" s="257"/>
      <c r="BPC851" s="257"/>
      <c r="BPD851" s="257"/>
      <c r="BPE851" s="257"/>
      <c r="BPF851" s="257"/>
      <c r="BPG851" s="257"/>
      <c r="BPH851" s="257"/>
      <c r="BPI851" s="257"/>
      <c r="BPJ851" s="257"/>
      <c r="BPK851" s="257"/>
      <c r="BPL851" s="257"/>
      <c r="BPM851" s="257"/>
      <c r="BPN851" s="257"/>
      <c r="BPO851" s="257"/>
      <c r="BPP851" s="257"/>
      <c r="BPQ851" s="257"/>
      <c r="BPR851" s="257"/>
      <c r="BPS851" s="257"/>
      <c r="BPT851" s="257"/>
      <c r="BPU851" s="257"/>
      <c r="BPV851" s="257"/>
      <c r="BPW851" s="257"/>
      <c r="BPX851" s="257"/>
      <c r="BPY851" s="257"/>
      <c r="BPZ851" s="257"/>
      <c r="BQA851" s="257"/>
      <c r="BQB851" s="257"/>
      <c r="BQC851" s="257"/>
      <c r="BQD851" s="257"/>
      <c r="BQE851" s="257"/>
      <c r="BQF851" s="257"/>
      <c r="BQG851" s="257"/>
      <c r="BQH851" s="257"/>
      <c r="BQI851" s="257"/>
      <c r="BQJ851" s="257"/>
      <c r="BQK851" s="257"/>
      <c r="BQL851" s="257"/>
      <c r="BQM851" s="257"/>
      <c r="BQN851" s="257"/>
      <c r="BQO851" s="257"/>
      <c r="BQP851" s="257"/>
      <c r="BQQ851" s="257"/>
      <c r="BQR851" s="257"/>
      <c r="BQS851" s="257"/>
      <c r="BQT851" s="257"/>
      <c r="BQU851" s="257"/>
      <c r="BQV851" s="257"/>
      <c r="BQW851" s="257"/>
      <c r="BQX851" s="257"/>
      <c r="BQY851" s="257"/>
      <c r="BQZ851" s="257"/>
      <c r="BRA851" s="257"/>
      <c r="BRB851" s="257"/>
      <c r="BRC851" s="257"/>
      <c r="BRD851" s="257"/>
      <c r="BRE851" s="257"/>
      <c r="BRF851" s="257"/>
      <c r="BRG851" s="257"/>
      <c r="BRH851" s="257"/>
      <c r="BRI851" s="257"/>
      <c r="BRJ851" s="257"/>
      <c r="BRK851" s="257"/>
      <c r="BRL851" s="257"/>
      <c r="BRM851" s="257"/>
      <c r="BRN851" s="257"/>
      <c r="BRO851" s="257"/>
      <c r="BRP851" s="257"/>
      <c r="BRQ851" s="257"/>
      <c r="BRR851" s="257"/>
      <c r="BRS851" s="257"/>
      <c r="BRT851" s="257"/>
      <c r="BRU851" s="257"/>
      <c r="BRV851" s="257"/>
      <c r="BRW851" s="257"/>
      <c r="BRX851" s="257"/>
      <c r="BRY851" s="257"/>
      <c r="BRZ851" s="257"/>
      <c r="BSA851" s="257"/>
      <c r="BSB851" s="257"/>
      <c r="BSC851" s="257"/>
      <c r="BSD851" s="257"/>
      <c r="BSE851" s="257"/>
      <c r="BSF851" s="257"/>
      <c r="BSG851" s="257"/>
      <c r="BSH851" s="257"/>
      <c r="BSI851" s="257"/>
      <c r="BSJ851" s="257"/>
      <c r="BSK851" s="257"/>
      <c r="BSL851" s="257"/>
      <c r="BSM851" s="257"/>
      <c r="BSN851" s="257"/>
      <c r="BSO851" s="257"/>
      <c r="BSP851" s="257"/>
      <c r="BSQ851" s="257"/>
      <c r="BSR851" s="257"/>
      <c r="BSS851" s="257"/>
      <c r="BST851" s="257"/>
      <c r="BSU851" s="257"/>
      <c r="BSV851" s="257"/>
      <c r="BSW851" s="257"/>
      <c r="BSX851" s="257"/>
      <c r="BSY851" s="257"/>
      <c r="BSZ851" s="257"/>
      <c r="BTA851" s="257"/>
      <c r="BTB851" s="257"/>
      <c r="BTC851" s="257"/>
      <c r="BTD851" s="257"/>
      <c r="BTE851" s="257"/>
      <c r="BTF851" s="257"/>
      <c r="BTG851" s="257"/>
      <c r="BTH851" s="257"/>
      <c r="BTI851" s="257"/>
      <c r="BTJ851" s="257"/>
      <c r="BTK851" s="257"/>
      <c r="BTL851" s="257"/>
      <c r="BTM851" s="257"/>
      <c r="BTN851" s="257"/>
      <c r="BTO851" s="257"/>
      <c r="BTP851" s="257"/>
      <c r="BTQ851" s="257"/>
      <c r="BTR851" s="257"/>
      <c r="BTS851" s="257"/>
      <c r="BTT851" s="257"/>
      <c r="BTU851" s="257"/>
      <c r="BTV851" s="257"/>
      <c r="BTW851" s="257"/>
      <c r="BTX851" s="257"/>
      <c r="BTY851" s="257"/>
      <c r="BTZ851" s="257"/>
      <c r="BUA851" s="257"/>
      <c r="BUB851" s="257"/>
      <c r="BUC851" s="257"/>
      <c r="BUD851" s="257"/>
      <c r="BUE851" s="257"/>
      <c r="BUF851" s="257"/>
      <c r="BUG851" s="257"/>
      <c r="BUH851" s="257"/>
      <c r="BUI851" s="257"/>
      <c r="BUJ851" s="257"/>
      <c r="BUK851" s="257"/>
      <c r="BUL851" s="257"/>
      <c r="BUM851" s="257"/>
      <c r="BUN851" s="257"/>
      <c r="BUO851" s="257"/>
      <c r="BUP851" s="257"/>
      <c r="BUQ851" s="257"/>
      <c r="BUR851" s="257"/>
      <c r="BUS851" s="257"/>
      <c r="BUT851" s="257"/>
      <c r="BUU851" s="257"/>
      <c r="BUV851" s="257"/>
      <c r="BUW851" s="257"/>
      <c r="BUX851" s="257"/>
      <c r="BUY851" s="257"/>
      <c r="BUZ851" s="257"/>
      <c r="BVA851" s="257"/>
      <c r="BVB851" s="257"/>
      <c r="BVC851" s="257"/>
      <c r="BVD851" s="257"/>
      <c r="BVE851" s="257"/>
      <c r="BVF851" s="257"/>
      <c r="BVG851" s="257"/>
      <c r="BVH851" s="257"/>
      <c r="BVI851" s="257"/>
      <c r="BVJ851" s="257"/>
      <c r="BVK851" s="257"/>
      <c r="BVL851" s="257"/>
      <c r="BVM851" s="257"/>
      <c r="BVN851" s="257"/>
      <c r="BVO851" s="257"/>
      <c r="BVP851" s="257"/>
      <c r="BVQ851" s="257"/>
      <c r="BVR851" s="257"/>
      <c r="BVS851" s="257"/>
      <c r="BVT851" s="257"/>
      <c r="BVU851" s="257"/>
      <c r="BVV851" s="257"/>
      <c r="BVW851" s="257"/>
      <c r="BVX851" s="257"/>
      <c r="BVY851" s="257"/>
      <c r="BVZ851" s="257"/>
      <c r="BWA851" s="257"/>
      <c r="BWB851" s="257"/>
      <c r="BWC851" s="257"/>
      <c r="BWD851" s="257"/>
      <c r="BWE851" s="257"/>
      <c r="BWF851" s="257"/>
      <c r="BWG851" s="257"/>
      <c r="BWH851" s="257"/>
      <c r="BWI851" s="257"/>
      <c r="BWJ851" s="257"/>
      <c r="BWK851" s="257"/>
      <c r="BWL851" s="257"/>
      <c r="BWM851" s="257"/>
      <c r="BWN851" s="257"/>
      <c r="BWO851" s="257"/>
      <c r="BWP851" s="257"/>
      <c r="BWQ851" s="257"/>
      <c r="BWR851" s="257"/>
      <c r="BWS851" s="257"/>
      <c r="BWT851" s="257"/>
      <c r="BWU851" s="257"/>
      <c r="BWV851" s="257"/>
      <c r="BWW851" s="257"/>
      <c r="BWX851" s="257"/>
      <c r="BWY851" s="257"/>
      <c r="BWZ851" s="257"/>
      <c r="BXA851" s="257"/>
      <c r="BXB851" s="257"/>
      <c r="BXC851" s="257"/>
      <c r="BXD851" s="257"/>
      <c r="BXE851" s="257"/>
      <c r="BXF851" s="257"/>
      <c r="BXG851" s="257"/>
      <c r="BXH851" s="257"/>
      <c r="BXI851" s="257"/>
      <c r="BXJ851" s="257"/>
      <c r="BXK851" s="257"/>
      <c r="BXL851" s="257"/>
      <c r="BXM851" s="257"/>
      <c r="BXN851" s="257"/>
      <c r="BXO851" s="257"/>
      <c r="BXP851" s="257"/>
      <c r="BXQ851" s="257"/>
      <c r="BXR851" s="257"/>
      <c r="BXS851" s="257"/>
      <c r="BXT851" s="257"/>
      <c r="BXU851" s="257"/>
      <c r="BXV851" s="257"/>
      <c r="BXW851" s="257"/>
      <c r="BXX851" s="257"/>
      <c r="BXY851" s="257"/>
      <c r="BXZ851" s="257"/>
      <c r="BYA851" s="257"/>
      <c r="BYB851" s="257"/>
      <c r="BYC851" s="257"/>
      <c r="BYD851" s="257"/>
      <c r="BYE851" s="257"/>
      <c r="BYF851" s="257"/>
      <c r="BYG851" s="257"/>
      <c r="BYH851" s="257"/>
      <c r="BYI851" s="257"/>
      <c r="BYJ851" s="257"/>
      <c r="BYK851" s="257"/>
      <c r="BYL851" s="257"/>
      <c r="BYM851" s="257"/>
      <c r="BYN851" s="257"/>
      <c r="BYO851" s="257"/>
      <c r="BYP851" s="257"/>
      <c r="BYQ851" s="257"/>
      <c r="BYR851" s="257"/>
      <c r="BYS851" s="257"/>
      <c r="BYT851" s="257"/>
      <c r="BYU851" s="257"/>
      <c r="BYV851" s="257"/>
      <c r="BYW851" s="257"/>
      <c r="BYX851" s="257"/>
      <c r="BYY851" s="257"/>
      <c r="BYZ851" s="257"/>
      <c r="BZA851" s="257"/>
      <c r="BZB851" s="257"/>
      <c r="BZC851" s="257"/>
      <c r="BZD851" s="257"/>
      <c r="BZE851" s="257"/>
      <c r="BZF851" s="257"/>
      <c r="BZG851" s="257"/>
      <c r="BZH851" s="257"/>
      <c r="BZI851" s="257"/>
      <c r="BZJ851" s="257"/>
      <c r="BZK851" s="257"/>
      <c r="BZL851" s="257"/>
      <c r="BZM851" s="257"/>
      <c r="BZN851" s="257"/>
      <c r="BZO851" s="257"/>
      <c r="BZP851" s="257"/>
      <c r="BZQ851" s="257"/>
      <c r="BZR851" s="257"/>
      <c r="BZS851" s="257"/>
      <c r="BZT851" s="257"/>
      <c r="BZU851" s="257"/>
      <c r="BZV851" s="257"/>
      <c r="BZW851" s="257"/>
      <c r="BZX851" s="257"/>
      <c r="BZY851" s="257"/>
      <c r="BZZ851" s="257"/>
      <c r="CAA851" s="257"/>
      <c r="CAB851" s="257"/>
      <c r="CAC851" s="257"/>
      <c r="CAD851" s="257"/>
      <c r="CAE851" s="257"/>
      <c r="CAF851" s="257"/>
      <c r="CAG851" s="257"/>
      <c r="CAH851" s="257"/>
      <c r="CAI851" s="257"/>
      <c r="CAJ851" s="257"/>
      <c r="CAK851" s="257"/>
      <c r="CAL851" s="257"/>
      <c r="CAM851" s="257"/>
      <c r="CAN851" s="257"/>
      <c r="CAO851" s="257"/>
      <c r="CAP851" s="257"/>
      <c r="CAQ851" s="257"/>
      <c r="CAR851" s="257"/>
      <c r="CAS851" s="257"/>
      <c r="CAT851" s="257"/>
      <c r="CAU851" s="257"/>
      <c r="CAV851" s="257"/>
      <c r="CAW851" s="257"/>
      <c r="CAX851" s="257"/>
      <c r="CAY851" s="257"/>
      <c r="CAZ851" s="257"/>
      <c r="CBA851" s="257"/>
      <c r="CBB851" s="257"/>
      <c r="CBC851" s="257"/>
      <c r="CBD851" s="257"/>
      <c r="CBE851" s="257"/>
      <c r="CBF851" s="257"/>
      <c r="CBG851" s="257"/>
      <c r="CBH851" s="257"/>
      <c r="CBI851" s="257"/>
      <c r="CBJ851" s="257"/>
      <c r="CBK851" s="257"/>
      <c r="CBL851" s="257"/>
      <c r="CBM851" s="257"/>
      <c r="CBN851" s="257"/>
      <c r="CBO851" s="257"/>
      <c r="CBP851" s="257"/>
      <c r="CBQ851" s="257"/>
      <c r="CBR851" s="257"/>
      <c r="CBS851" s="257"/>
      <c r="CBT851" s="257"/>
      <c r="CBU851" s="257"/>
      <c r="CBV851" s="257"/>
      <c r="CBW851" s="257"/>
      <c r="CBX851" s="257"/>
      <c r="CBY851" s="257"/>
      <c r="CBZ851" s="257"/>
      <c r="CCA851" s="257"/>
      <c r="CCB851" s="257"/>
      <c r="CCC851" s="257"/>
      <c r="CCD851" s="257"/>
      <c r="CCE851" s="257"/>
      <c r="CCF851" s="257"/>
      <c r="CCG851" s="257"/>
      <c r="CCH851" s="257"/>
      <c r="CCI851" s="257"/>
      <c r="CCJ851" s="257"/>
      <c r="CCK851" s="257"/>
      <c r="CCL851" s="257"/>
      <c r="CCM851" s="257"/>
      <c r="CCN851" s="257"/>
      <c r="CCO851" s="257"/>
      <c r="CCP851" s="257"/>
      <c r="CCQ851" s="257"/>
      <c r="CCR851" s="257"/>
      <c r="CCS851" s="257"/>
      <c r="CCT851" s="257"/>
      <c r="CCU851" s="257"/>
      <c r="CCV851" s="257"/>
      <c r="CCW851" s="257"/>
      <c r="CCX851" s="257"/>
      <c r="CCY851" s="257"/>
      <c r="CCZ851" s="257"/>
      <c r="CDA851" s="257"/>
      <c r="CDB851" s="257"/>
      <c r="CDC851" s="257"/>
      <c r="CDD851" s="257"/>
      <c r="CDE851" s="257"/>
      <c r="CDF851" s="257"/>
      <c r="CDG851" s="257"/>
      <c r="CDH851" s="257"/>
      <c r="CDI851" s="257"/>
      <c r="CDJ851" s="257"/>
      <c r="CDK851" s="257"/>
      <c r="CDL851" s="257"/>
      <c r="CDM851" s="257"/>
      <c r="CDN851" s="257"/>
      <c r="CDO851" s="257"/>
      <c r="CDP851" s="257"/>
      <c r="CDQ851" s="257"/>
      <c r="CDR851" s="257"/>
      <c r="CDS851" s="257"/>
      <c r="CDT851" s="257"/>
      <c r="CDU851" s="257"/>
      <c r="CDV851" s="257"/>
      <c r="CDW851" s="257"/>
      <c r="CDX851" s="257"/>
      <c r="CDY851" s="257"/>
      <c r="CDZ851" s="257"/>
      <c r="CEA851" s="257"/>
      <c r="CEB851" s="257"/>
      <c r="CEC851" s="257"/>
      <c r="CED851" s="257"/>
      <c r="CEE851" s="257"/>
      <c r="CEF851" s="257"/>
      <c r="CEG851" s="257"/>
      <c r="CEH851" s="257"/>
      <c r="CEI851" s="257"/>
      <c r="CEJ851" s="257"/>
      <c r="CEK851" s="257"/>
      <c r="CEL851" s="257"/>
      <c r="CEM851" s="257"/>
      <c r="CEN851" s="257"/>
      <c r="CEO851" s="257"/>
      <c r="CEP851" s="257"/>
      <c r="CEQ851" s="257"/>
      <c r="CER851" s="257"/>
      <c r="CES851" s="257"/>
      <c r="CET851" s="257"/>
      <c r="CEU851" s="257"/>
      <c r="CEV851" s="257"/>
      <c r="CEW851" s="257"/>
      <c r="CEX851" s="257"/>
      <c r="CEY851" s="257"/>
      <c r="CEZ851" s="257"/>
      <c r="CFA851" s="257"/>
      <c r="CFB851" s="257"/>
      <c r="CFC851" s="257"/>
      <c r="CFD851" s="257"/>
      <c r="CFE851" s="257"/>
      <c r="CFF851" s="257"/>
      <c r="CFG851" s="257"/>
      <c r="CFH851" s="257"/>
      <c r="CFI851" s="257"/>
      <c r="CFJ851" s="257"/>
      <c r="CFK851" s="257"/>
      <c r="CFL851" s="257"/>
      <c r="CFM851" s="257"/>
      <c r="CFN851" s="257"/>
      <c r="CFO851" s="257"/>
      <c r="CFP851" s="257"/>
      <c r="CFQ851" s="257"/>
      <c r="CFR851" s="257"/>
      <c r="CFS851" s="257"/>
      <c r="CFT851" s="257"/>
      <c r="CFU851" s="257"/>
      <c r="CFV851" s="257"/>
      <c r="CFW851" s="257"/>
      <c r="CFX851" s="257"/>
      <c r="CFY851" s="257"/>
      <c r="CFZ851" s="257"/>
      <c r="CGA851" s="257"/>
      <c r="CGB851" s="257"/>
      <c r="CGC851" s="257"/>
      <c r="CGD851" s="257"/>
      <c r="CGE851" s="257"/>
      <c r="CGF851" s="257"/>
      <c r="CGG851" s="257"/>
      <c r="CGH851" s="257"/>
      <c r="CGI851" s="257"/>
      <c r="CGJ851" s="257"/>
      <c r="CGK851" s="257"/>
      <c r="CGL851" s="257"/>
      <c r="CGM851" s="257"/>
      <c r="CGN851" s="257"/>
      <c r="CGO851" s="257"/>
      <c r="CGP851" s="257"/>
      <c r="CGQ851" s="257"/>
      <c r="CGR851" s="257"/>
      <c r="CGS851" s="257"/>
      <c r="CGT851" s="257"/>
      <c r="CGU851" s="257"/>
      <c r="CGV851" s="257"/>
      <c r="CGW851" s="257"/>
      <c r="CGX851" s="257"/>
      <c r="CGY851" s="257"/>
      <c r="CGZ851" s="257"/>
      <c r="CHA851" s="257"/>
      <c r="CHB851" s="257"/>
      <c r="CHC851" s="257"/>
      <c r="CHD851" s="257"/>
      <c r="CHE851" s="257"/>
      <c r="CHF851" s="257"/>
      <c r="CHG851" s="257"/>
      <c r="CHH851" s="257"/>
      <c r="CHI851" s="257"/>
      <c r="CHJ851" s="257"/>
      <c r="CHK851" s="257"/>
      <c r="CHL851" s="257"/>
      <c r="CHM851" s="257"/>
      <c r="CHN851" s="257"/>
      <c r="CHO851" s="257"/>
      <c r="CHP851" s="257"/>
      <c r="CHQ851" s="257"/>
      <c r="CHR851" s="257"/>
      <c r="CHS851" s="257"/>
      <c r="CHT851" s="257"/>
      <c r="CHU851" s="257"/>
      <c r="CHV851" s="257"/>
      <c r="CHW851" s="257"/>
      <c r="CHX851" s="257"/>
      <c r="CHY851" s="257"/>
      <c r="CHZ851" s="257"/>
      <c r="CIA851" s="257"/>
      <c r="CIB851" s="257"/>
      <c r="CIC851" s="257"/>
      <c r="CID851" s="257"/>
      <c r="CIE851" s="257"/>
      <c r="CIF851" s="257"/>
      <c r="CIG851" s="257"/>
      <c r="CIH851" s="257"/>
      <c r="CII851" s="257"/>
      <c r="CIJ851" s="257"/>
      <c r="CIK851" s="257"/>
      <c r="CIL851" s="257"/>
      <c r="CIM851" s="257"/>
      <c r="CIN851" s="257"/>
      <c r="CIO851" s="257"/>
      <c r="CIP851" s="257"/>
      <c r="CIQ851" s="257"/>
      <c r="CIR851" s="257"/>
      <c r="CIS851" s="257"/>
      <c r="CIT851" s="257"/>
      <c r="CIU851" s="257"/>
      <c r="CIV851" s="257"/>
      <c r="CIW851" s="257"/>
      <c r="CIX851" s="257"/>
      <c r="CIY851" s="257"/>
      <c r="CIZ851" s="257"/>
      <c r="CJA851" s="257"/>
      <c r="CJB851" s="257"/>
      <c r="CJC851" s="257"/>
      <c r="CJD851" s="257"/>
      <c r="CJE851" s="257"/>
      <c r="CJF851" s="257"/>
      <c r="CJG851" s="257"/>
      <c r="CJH851" s="257"/>
      <c r="CJI851" s="257"/>
      <c r="CJJ851" s="257"/>
      <c r="CJK851" s="257"/>
      <c r="CJL851" s="257"/>
      <c r="CJM851" s="257"/>
      <c r="CJN851" s="257"/>
      <c r="CJO851" s="257"/>
      <c r="CJP851" s="257"/>
      <c r="CJQ851" s="257"/>
      <c r="CJR851" s="257"/>
      <c r="CJS851" s="257"/>
      <c r="CJT851" s="257"/>
      <c r="CJU851" s="257"/>
      <c r="CJV851" s="257"/>
      <c r="CJW851" s="257"/>
      <c r="CJX851" s="257"/>
      <c r="CJY851" s="257"/>
      <c r="CJZ851" s="257"/>
      <c r="CKA851" s="257"/>
      <c r="CKB851" s="257"/>
      <c r="CKC851" s="257"/>
      <c r="CKD851" s="257"/>
      <c r="CKE851" s="257"/>
      <c r="CKF851" s="257"/>
      <c r="CKG851" s="257"/>
      <c r="CKH851" s="257"/>
      <c r="CKI851" s="257"/>
      <c r="CKJ851" s="257"/>
      <c r="CKK851" s="257"/>
      <c r="CKL851" s="257"/>
      <c r="CKM851" s="257"/>
      <c r="CKN851" s="257"/>
      <c r="CKO851" s="257"/>
      <c r="CKP851" s="257"/>
      <c r="CKQ851" s="257"/>
      <c r="CKR851" s="257"/>
      <c r="CKS851" s="257"/>
      <c r="CKT851" s="257"/>
      <c r="CKU851" s="257"/>
      <c r="CKV851" s="257"/>
      <c r="CKW851" s="257"/>
      <c r="CKX851" s="257"/>
      <c r="CKY851" s="257"/>
      <c r="CKZ851" s="257"/>
      <c r="CLA851" s="257"/>
      <c r="CLB851" s="257"/>
      <c r="CLC851" s="257"/>
      <c r="CLD851" s="257"/>
      <c r="CLE851" s="257"/>
      <c r="CLF851" s="257"/>
      <c r="CLG851" s="257"/>
      <c r="CLH851" s="257"/>
      <c r="CLI851" s="257"/>
      <c r="CLJ851" s="257"/>
      <c r="CLK851" s="257"/>
      <c r="CLL851" s="257"/>
      <c r="CLM851" s="257"/>
      <c r="CLN851" s="257"/>
      <c r="CLO851" s="257"/>
      <c r="CLP851" s="257"/>
      <c r="CLQ851" s="257"/>
      <c r="CLR851" s="257"/>
      <c r="CLS851" s="257"/>
      <c r="CLT851" s="257"/>
      <c r="CLU851" s="257"/>
      <c r="CLV851" s="257"/>
      <c r="CLW851" s="257"/>
      <c r="CLX851" s="257"/>
      <c r="CLY851" s="257"/>
      <c r="CLZ851" s="257"/>
      <c r="CMA851" s="257"/>
      <c r="CMB851" s="257"/>
      <c r="CMC851" s="257"/>
      <c r="CMD851" s="257"/>
      <c r="CME851" s="257"/>
      <c r="CMF851" s="257"/>
      <c r="CMG851" s="257"/>
      <c r="CMH851" s="257"/>
      <c r="CMI851" s="257"/>
      <c r="CMJ851" s="257"/>
      <c r="CMK851" s="257"/>
      <c r="CML851" s="257"/>
      <c r="CMM851" s="257"/>
      <c r="CMN851" s="257"/>
      <c r="CMO851" s="257"/>
      <c r="CMP851" s="257"/>
      <c r="CMQ851" s="257"/>
      <c r="CMR851" s="257"/>
      <c r="CMS851" s="257"/>
      <c r="CMT851" s="257"/>
      <c r="CMU851" s="257"/>
      <c r="CMV851" s="257"/>
      <c r="CMW851" s="257"/>
      <c r="CMX851" s="257"/>
      <c r="CMY851" s="257"/>
      <c r="CMZ851" s="257"/>
      <c r="CNA851" s="257"/>
      <c r="CNB851" s="257"/>
      <c r="CNC851" s="257"/>
      <c r="CND851" s="257"/>
      <c r="CNE851" s="257"/>
      <c r="CNF851" s="257"/>
      <c r="CNG851" s="257"/>
      <c r="CNH851" s="257"/>
      <c r="CNI851" s="257"/>
      <c r="CNJ851" s="257"/>
      <c r="CNK851" s="257"/>
      <c r="CNL851" s="257"/>
      <c r="CNM851" s="257"/>
      <c r="CNN851" s="257"/>
      <c r="CNO851" s="257"/>
      <c r="CNP851" s="257"/>
      <c r="CNQ851" s="257"/>
      <c r="CNR851" s="257"/>
      <c r="CNS851" s="257"/>
      <c r="CNT851" s="257"/>
      <c r="CNU851" s="257"/>
      <c r="CNV851" s="257"/>
      <c r="CNW851" s="257"/>
      <c r="CNX851" s="257"/>
      <c r="CNY851" s="257"/>
      <c r="CNZ851" s="257"/>
      <c r="COA851" s="257"/>
      <c r="COB851" s="257"/>
      <c r="COC851" s="257"/>
      <c r="COD851" s="257"/>
      <c r="COE851" s="257"/>
      <c r="COF851" s="257"/>
      <c r="COG851" s="257"/>
      <c r="COH851" s="257"/>
      <c r="COI851" s="257"/>
      <c r="COJ851" s="257"/>
      <c r="COK851" s="257"/>
      <c r="COL851" s="257"/>
      <c r="COM851" s="257"/>
      <c r="CON851" s="257"/>
      <c r="COO851" s="257"/>
      <c r="COP851" s="257"/>
      <c r="COQ851" s="257"/>
      <c r="COR851" s="257"/>
      <c r="COS851" s="257"/>
      <c r="COT851" s="257"/>
      <c r="COU851" s="257"/>
      <c r="COV851" s="257"/>
      <c r="COW851" s="257"/>
      <c r="COX851" s="257"/>
      <c r="COY851" s="257"/>
      <c r="COZ851" s="257"/>
      <c r="CPA851" s="257"/>
      <c r="CPB851" s="257"/>
      <c r="CPC851" s="257"/>
      <c r="CPD851" s="257"/>
      <c r="CPE851" s="257"/>
      <c r="CPF851" s="257"/>
      <c r="CPG851" s="257"/>
      <c r="CPH851" s="257"/>
      <c r="CPI851" s="257"/>
      <c r="CPJ851" s="257"/>
      <c r="CPK851" s="257"/>
      <c r="CPL851" s="257"/>
      <c r="CPM851" s="257"/>
      <c r="CPN851" s="257"/>
      <c r="CPO851" s="257"/>
      <c r="CPP851" s="257"/>
      <c r="CPQ851" s="257"/>
      <c r="CPR851" s="257"/>
      <c r="CPS851" s="257"/>
      <c r="CPT851" s="257"/>
      <c r="CPU851" s="257"/>
      <c r="CPV851" s="257"/>
      <c r="CPW851" s="257"/>
      <c r="CPX851" s="257"/>
      <c r="CPY851" s="257"/>
      <c r="CPZ851" s="257"/>
      <c r="CQA851" s="257"/>
      <c r="CQB851" s="257"/>
      <c r="CQC851" s="257"/>
      <c r="CQD851" s="257"/>
      <c r="CQE851" s="257"/>
      <c r="CQF851" s="257"/>
      <c r="CQG851" s="257"/>
      <c r="CQH851" s="257"/>
      <c r="CQI851" s="257"/>
      <c r="CQJ851" s="257"/>
      <c r="CQK851" s="257"/>
      <c r="CQL851" s="257"/>
      <c r="CQM851" s="257"/>
      <c r="CQN851" s="257"/>
      <c r="CQO851" s="257"/>
      <c r="CQP851" s="257"/>
      <c r="CQQ851" s="257"/>
      <c r="CQR851" s="257"/>
      <c r="CQS851" s="257"/>
      <c r="CQT851" s="257"/>
      <c r="CQU851" s="257"/>
      <c r="CQV851" s="257"/>
      <c r="CQW851" s="257"/>
      <c r="CQX851" s="257"/>
      <c r="CQY851" s="257"/>
      <c r="CQZ851" s="257"/>
      <c r="CRA851" s="257"/>
      <c r="CRB851" s="257"/>
      <c r="CRC851" s="257"/>
      <c r="CRD851" s="257"/>
      <c r="CRE851" s="257"/>
      <c r="CRF851" s="257"/>
      <c r="CRG851" s="257"/>
      <c r="CRH851" s="257"/>
      <c r="CRI851" s="257"/>
      <c r="CRJ851" s="257"/>
      <c r="CRK851" s="257"/>
      <c r="CRL851" s="257"/>
      <c r="CRM851" s="257"/>
      <c r="CRN851" s="257"/>
      <c r="CRO851" s="257"/>
      <c r="CRP851" s="257"/>
      <c r="CRQ851" s="257"/>
      <c r="CRR851" s="257"/>
      <c r="CRS851" s="257"/>
      <c r="CRT851" s="257"/>
      <c r="CRU851" s="257"/>
      <c r="CRV851" s="257"/>
      <c r="CRW851" s="257"/>
      <c r="CRX851" s="257"/>
      <c r="CRY851" s="257"/>
      <c r="CRZ851" s="257"/>
      <c r="CSA851" s="257"/>
      <c r="CSB851" s="257"/>
      <c r="CSC851" s="257"/>
      <c r="CSD851" s="257"/>
      <c r="CSE851" s="257"/>
      <c r="CSF851" s="257"/>
      <c r="CSG851" s="257"/>
      <c r="CSH851" s="257"/>
      <c r="CSI851" s="257"/>
      <c r="CSJ851" s="257"/>
      <c r="CSK851" s="257"/>
      <c r="CSL851" s="257"/>
      <c r="CSM851" s="257"/>
      <c r="CSN851" s="257"/>
      <c r="CSO851" s="257"/>
      <c r="CSP851" s="257"/>
      <c r="CSQ851" s="257"/>
      <c r="CSR851" s="257"/>
      <c r="CSS851" s="257"/>
      <c r="CST851" s="257"/>
      <c r="CSU851" s="257"/>
      <c r="CSV851" s="257"/>
      <c r="CSW851" s="257"/>
      <c r="CSX851" s="257"/>
      <c r="CSY851" s="257"/>
      <c r="CSZ851" s="257"/>
      <c r="CTA851" s="257"/>
      <c r="CTB851" s="257"/>
      <c r="CTC851" s="257"/>
      <c r="CTD851" s="257"/>
      <c r="CTE851" s="257"/>
      <c r="CTF851" s="257"/>
      <c r="CTG851" s="257"/>
      <c r="CTH851" s="257"/>
      <c r="CTI851" s="257"/>
      <c r="CTJ851" s="257"/>
      <c r="CTK851" s="257"/>
      <c r="CTL851" s="257"/>
      <c r="CTM851" s="257"/>
      <c r="CTN851" s="257"/>
      <c r="CTO851" s="257"/>
      <c r="CTP851" s="257"/>
      <c r="CTQ851" s="257"/>
      <c r="CTR851" s="257"/>
      <c r="CTS851" s="257"/>
      <c r="CTT851" s="257"/>
      <c r="CTU851" s="257"/>
      <c r="CTV851" s="257"/>
      <c r="CTW851" s="257"/>
      <c r="CTX851" s="257"/>
      <c r="CTY851" s="257"/>
      <c r="CTZ851" s="257"/>
      <c r="CUA851" s="257"/>
      <c r="CUB851" s="257"/>
      <c r="CUC851" s="257"/>
      <c r="CUD851" s="257"/>
      <c r="CUE851" s="257"/>
      <c r="CUF851" s="257"/>
      <c r="CUG851" s="257"/>
      <c r="CUH851" s="257"/>
      <c r="CUI851" s="257"/>
      <c r="CUJ851" s="257"/>
      <c r="CUK851" s="257"/>
      <c r="CUL851" s="257"/>
      <c r="CUM851" s="257"/>
      <c r="CUN851" s="257"/>
      <c r="CUO851" s="257"/>
      <c r="CUP851" s="257"/>
      <c r="CUQ851" s="257"/>
      <c r="CUR851" s="257"/>
      <c r="CUS851" s="257"/>
      <c r="CUT851" s="257"/>
      <c r="CUU851" s="257"/>
      <c r="CUV851" s="257"/>
      <c r="CUW851" s="257"/>
      <c r="CUX851" s="257"/>
      <c r="CUY851" s="257"/>
      <c r="CUZ851" s="257"/>
      <c r="CVA851" s="257"/>
      <c r="CVB851" s="257"/>
      <c r="CVC851" s="257"/>
      <c r="CVD851" s="257"/>
      <c r="CVE851" s="257"/>
      <c r="CVF851" s="257"/>
      <c r="CVG851" s="257"/>
      <c r="CVH851" s="257"/>
      <c r="CVI851" s="257"/>
      <c r="CVJ851" s="257"/>
      <c r="CVK851" s="257"/>
      <c r="CVL851" s="257"/>
      <c r="CVM851" s="257"/>
      <c r="CVN851" s="257"/>
      <c r="CVO851" s="257"/>
      <c r="CVP851" s="257"/>
      <c r="CVQ851" s="257"/>
      <c r="CVR851" s="257"/>
      <c r="CVS851" s="257"/>
      <c r="CVT851" s="257"/>
      <c r="CVU851" s="257"/>
      <c r="CVV851" s="257"/>
      <c r="CVW851" s="257"/>
      <c r="CVX851" s="257"/>
      <c r="CVY851" s="257"/>
      <c r="CVZ851" s="257"/>
      <c r="CWA851" s="257"/>
      <c r="CWB851" s="257"/>
      <c r="CWC851" s="257"/>
      <c r="CWD851" s="257"/>
      <c r="CWE851" s="257"/>
      <c r="CWF851" s="257"/>
      <c r="CWG851" s="257"/>
      <c r="CWH851" s="257"/>
      <c r="CWI851" s="257"/>
      <c r="CWJ851" s="257"/>
      <c r="CWK851" s="257"/>
      <c r="CWL851" s="257"/>
      <c r="CWM851" s="257"/>
      <c r="CWN851" s="257"/>
      <c r="CWO851" s="257"/>
      <c r="CWP851" s="257"/>
      <c r="CWQ851" s="257"/>
      <c r="CWR851" s="257"/>
      <c r="CWS851" s="257"/>
      <c r="CWT851" s="257"/>
      <c r="CWU851" s="257"/>
      <c r="CWV851" s="257"/>
      <c r="CWW851" s="257"/>
      <c r="CWX851" s="257"/>
      <c r="CWY851" s="257"/>
      <c r="CWZ851" s="257"/>
      <c r="CXA851" s="257"/>
      <c r="CXB851" s="257"/>
      <c r="CXC851" s="257"/>
      <c r="CXD851" s="257"/>
      <c r="CXE851" s="257"/>
      <c r="CXF851" s="257"/>
      <c r="CXG851" s="257"/>
      <c r="CXH851" s="257"/>
      <c r="CXI851" s="257"/>
      <c r="CXJ851" s="257"/>
      <c r="CXK851" s="257"/>
      <c r="CXL851" s="257"/>
      <c r="CXM851" s="257"/>
      <c r="CXN851" s="257"/>
      <c r="CXO851" s="257"/>
      <c r="CXP851" s="257"/>
      <c r="CXQ851" s="257"/>
      <c r="CXR851" s="257"/>
      <c r="CXS851" s="257"/>
      <c r="CXT851" s="257"/>
      <c r="CXU851" s="257"/>
      <c r="CXV851" s="257"/>
      <c r="CXW851" s="257"/>
      <c r="CXX851" s="257"/>
      <c r="CXY851" s="257"/>
      <c r="CXZ851" s="257"/>
      <c r="CYA851" s="257"/>
      <c r="CYB851" s="257"/>
      <c r="CYC851" s="257"/>
      <c r="CYD851" s="257"/>
      <c r="CYE851" s="257"/>
      <c r="CYF851" s="257"/>
      <c r="CYG851" s="257"/>
      <c r="CYH851" s="257"/>
      <c r="CYI851" s="257"/>
      <c r="CYJ851" s="257"/>
      <c r="CYK851" s="257"/>
      <c r="CYL851" s="257"/>
      <c r="CYM851" s="257"/>
      <c r="CYN851" s="257"/>
      <c r="CYO851" s="257"/>
      <c r="CYP851" s="257"/>
      <c r="CYQ851" s="257"/>
      <c r="CYR851" s="257"/>
      <c r="CYS851" s="257"/>
      <c r="CYT851" s="257"/>
      <c r="CYU851" s="257"/>
      <c r="CYV851" s="257"/>
      <c r="CYW851" s="257"/>
      <c r="CYX851" s="257"/>
      <c r="CYY851" s="257"/>
      <c r="CYZ851" s="257"/>
      <c r="CZA851" s="257"/>
      <c r="CZB851" s="257"/>
      <c r="CZC851" s="257"/>
      <c r="CZD851" s="257"/>
      <c r="CZE851" s="257"/>
      <c r="CZF851" s="257"/>
      <c r="CZG851" s="257"/>
      <c r="CZH851" s="257"/>
      <c r="CZI851" s="257"/>
      <c r="CZJ851" s="257"/>
      <c r="CZK851" s="257"/>
      <c r="CZL851" s="257"/>
      <c r="CZM851" s="257"/>
      <c r="CZN851" s="257"/>
      <c r="CZO851" s="257"/>
      <c r="CZP851" s="257"/>
      <c r="CZQ851" s="257"/>
      <c r="CZR851" s="257"/>
      <c r="CZS851" s="257"/>
      <c r="CZT851" s="257"/>
      <c r="CZU851" s="257"/>
      <c r="CZV851" s="257"/>
      <c r="CZW851" s="257"/>
      <c r="CZX851" s="257"/>
      <c r="CZY851" s="257"/>
      <c r="CZZ851" s="257"/>
      <c r="DAA851" s="257"/>
      <c r="DAB851" s="257"/>
      <c r="DAC851" s="257"/>
      <c r="DAD851" s="257"/>
      <c r="DAE851" s="257"/>
      <c r="DAF851" s="257"/>
      <c r="DAG851" s="257"/>
      <c r="DAH851" s="257"/>
      <c r="DAI851" s="257"/>
      <c r="DAJ851" s="257"/>
      <c r="DAK851" s="257"/>
      <c r="DAL851" s="257"/>
      <c r="DAM851" s="257"/>
      <c r="DAN851" s="257"/>
      <c r="DAO851" s="257"/>
      <c r="DAP851" s="257"/>
      <c r="DAQ851" s="257"/>
      <c r="DAR851" s="257"/>
      <c r="DAS851" s="257"/>
      <c r="DAT851" s="257"/>
      <c r="DAU851" s="257"/>
      <c r="DAV851" s="257"/>
      <c r="DAW851" s="257"/>
      <c r="DAX851" s="257"/>
      <c r="DAY851" s="257"/>
      <c r="DAZ851" s="257"/>
      <c r="DBA851" s="257"/>
      <c r="DBB851" s="257"/>
      <c r="DBC851" s="257"/>
      <c r="DBD851" s="257"/>
      <c r="DBE851" s="257"/>
      <c r="DBF851" s="257"/>
      <c r="DBG851" s="257"/>
      <c r="DBH851" s="257"/>
      <c r="DBI851" s="257"/>
      <c r="DBJ851" s="257"/>
      <c r="DBK851" s="257"/>
      <c r="DBL851" s="257"/>
      <c r="DBM851" s="257"/>
      <c r="DBN851" s="257"/>
      <c r="DBO851" s="257"/>
      <c r="DBP851" s="257"/>
      <c r="DBQ851" s="257"/>
      <c r="DBR851" s="257"/>
      <c r="DBS851" s="257"/>
      <c r="DBT851" s="257"/>
      <c r="DBU851" s="257"/>
      <c r="DBV851" s="257"/>
      <c r="DBW851" s="257"/>
      <c r="DBX851" s="257"/>
      <c r="DBY851" s="257"/>
      <c r="DBZ851" s="257"/>
      <c r="DCA851" s="257"/>
      <c r="DCB851" s="257"/>
      <c r="DCC851" s="257"/>
      <c r="DCD851" s="257"/>
      <c r="DCE851" s="257"/>
      <c r="DCF851" s="257"/>
      <c r="DCG851" s="257"/>
      <c r="DCH851" s="257"/>
      <c r="DCI851" s="257"/>
      <c r="DCJ851" s="257"/>
      <c r="DCK851" s="257"/>
      <c r="DCL851" s="257"/>
      <c r="DCM851" s="257"/>
      <c r="DCN851" s="257"/>
      <c r="DCO851" s="257"/>
      <c r="DCP851" s="257"/>
      <c r="DCQ851" s="257"/>
      <c r="DCR851" s="257"/>
      <c r="DCS851" s="257"/>
      <c r="DCT851" s="257"/>
      <c r="DCU851" s="257"/>
      <c r="DCV851" s="257"/>
      <c r="DCW851" s="257"/>
      <c r="DCX851" s="257"/>
      <c r="DCY851" s="257"/>
      <c r="DCZ851" s="257"/>
      <c r="DDA851" s="257"/>
      <c r="DDB851" s="257"/>
      <c r="DDC851" s="257"/>
      <c r="DDD851" s="257"/>
      <c r="DDE851" s="257"/>
      <c r="DDF851" s="257"/>
      <c r="DDG851" s="257"/>
      <c r="DDH851" s="257"/>
      <c r="DDI851" s="257"/>
      <c r="DDJ851" s="257"/>
      <c r="DDK851" s="257"/>
      <c r="DDL851" s="257"/>
      <c r="DDM851" s="257"/>
      <c r="DDN851" s="257"/>
      <c r="DDO851" s="257"/>
      <c r="DDP851" s="257"/>
      <c r="DDQ851" s="257"/>
      <c r="DDR851" s="257"/>
      <c r="DDS851" s="257"/>
      <c r="DDT851" s="257"/>
      <c r="DDU851" s="257"/>
      <c r="DDV851" s="257"/>
      <c r="DDW851" s="257"/>
      <c r="DDX851" s="257"/>
      <c r="DDY851" s="257"/>
      <c r="DDZ851" s="257"/>
      <c r="DEA851" s="257"/>
      <c r="DEB851" s="257"/>
      <c r="DEC851" s="257"/>
      <c r="DED851" s="257"/>
      <c r="DEE851" s="257"/>
      <c r="DEF851" s="257"/>
      <c r="DEG851" s="257"/>
      <c r="DEH851" s="257"/>
      <c r="DEI851" s="257"/>
      <c r="DEJ851" s="257"/>
      <c r="DEK851" s="257"/>
      <c r="DEL851" s="257"/>
      <c r="DEM851" s="257"/>
      <c r="DEN851" s="257"/>
      <c r="DEO851" s="257"/>
      <c r="DEP851" s="257"/>
      <c r="DEQ851" s="257"/>
      <c r="DER851" s="257"/>
      <c r="DES851" s="257"/>
      <c r="DET851" s="257"/>
      <c r="DEU851" s="257"/>
      <c r="DEV851" s="257"/>
      <c r="DEW851" s="257"/>
      <c r="DEX851" s="257"/>
      <c r="DEY851" s="257"/>
      <c r="DEZ851" s="257"/>
      <c r="DFA851" s="257"/>
      <c r="DFB851" s="257"/>
      <c r="DFC851" s="257"/>
      <c r="DFD851" s="257"/>
      <c r="DFE851" s="257"/>
      <c r="DFF851" s="257"/>
      <c r="DFG851" s="257"/>
      <c r="DFH851" s="257"/>
      <c r="DFI851" s="257"/>
      <c r="DFJ851" s="257"/>
      <c r="DFK851" s="257"/>
      <c r="DFL851" s="257"/>
      <c r="DFM851" s="257"/>
      <c r="DFN851" s="257"/>
      <c r="DFO851" s="257"/>
      <c r="DFP851" s="257"/>
      <c r="DFQ851" s="257"/>
      <c r="DFR851" s="257"/>
      <c r="DFS851" s="257"/>
      <c r="DFT851" s="257"/>
      <c r="DFU851" s="257"/>
      <c r="DFV851" s="257"/>
      <c r="DFW851" s="257"/>
      <c r="DFX851" s="257"/>
      <c r="DFY851" s="257"/>
      <c r="DFZ851" s="257"/>
      <c r="DGA851" s="257"/>
      <c r="DGB851" s="257"/>
      <c r="DGC851" s="257"/>
      <c r="DGD851" s="257"/>
      <c r="DGE851" s="257"/>
      <c r="DGF851" s="257"/>
      <c r="DGG851" s="257"/>
      <c r="DGH851" s="257"/>
      <c r="DGI851" s="257"/>
      <c r="DGJ851" s="257"/>
      <c r="DGK851" s="257"/>
      <c r="DGL851" s="257"/>
      <c r="DGM851" s="257"/>
      <c r="DGN851" s="257"/>
      <c r="DGO851" s="257"/>
      <c r="DGP851" s="257"/>
      <c r="DGQ851" s="257"/>
      <c r="DGR851" s="257"/>
      <c r="DGS851" s="257"/>
      <c r="DGT851" s="257"/>
      <c r="DGU851" s="257"/>
      <c r="DGV851" s="257"/>
      <c r="DGW851" s="257"/>
      <c r="DGX851" s="257"/>
      <c r="DGY851" s="257"/>
      <c r="DGZ851" s="257"/>
      <c r="DHA851" s="257"/>
      <c r="DHB851" s="257"/>
      <c r="DHC851" s="257"/>
      <c r="DHD851" s="257"/>
      <c r="DHE851" s="257"/>
      <c r="DHF851" s="257"/>
      <c r="DHG851" s="257"/>
      <c r="DHH851" s="257"/>
      <c r="DHI851" s="257"/>
      <c r="DHJ851" s="257"/>
      <c r="DHK851" s="257"/>
      <c r="DHL851" s="257"/>
      <c r="DHM851" s="257"/>
      <c r="DHN851" s="257"/>
      <c r="DHO851" s="257"/>
      <c r="DHP851" s="257"/>
      <c r="DHQ851" s="257"/>
      <c r="DHR851" s="257"/>
      <c r="DHS851" s="257"/>
      <c r="DHT851" s="257"/>
      <c r="DHU851" s="257"/>
      <c r="DHV851" s="257"/>
      <c r="DHW851" s="257"/>
      <c r="DHX851" s="257"/>
      <c r="DHY851" s="257"/>
      <c r="DHZ851" s="257"/>
      <c r="DIA851" s="257"/>
      <c r="DIB851" s="257"/>
      <c r="DIC851" s="257"/>
      <c r="DID851" s="257"/>
      <c r="DIE851" s="257"/>
      <c r="DIF851" s="257"/>
      <c r="DIG851" s="257"/>
      <c r="DIH851" s="257"/>
      <c r="DII851" s="257"/>
      <c r="DIJ851" s="257"/>
      <c r="DIK851" s="257"/>
      <c r="DIL851" s="257"/>
      <c r="DIM851" s="257"/>
      <c r="DIN851" s="257"/>
      <c r="DIO851" s="257"/>
      <c r="DIP851" s="257"/>
      <c r="DIQ851" s="257"/>
      <c r="DIR851" s="257"/>
      <c r="DIS851" s="257"/>
      <c r="DIT851" s="257"/>
      <c r="DIU851" s="257"/>
      <c r="DIV851" s="257"/>
      <c r="DIW851" s="257"/>
      <c r="DIX851" s="257"/>
      <c r="DIY851" s="257"/>
      <c r="DIZ851" s="257"/>
      <c r="DJA851" s="257"/>
      <c r="DJB851" s="257"/>
      <c r="DJC851" s="257"/>
      <c r="DJD851" s="257"/>
      <c r="DJE851" s="257"/>
      <c r="DJF851" s="257"/>
      <c r="DJG851" s="257"/>
      <c r="DJH851" s="257"/>
      <c r="DJI851" s="257"/>
      <c r="DJJ851" s="257"/>
      <c r="DJK851" s="257"/>
      <c r="DJL851" s="257"/>
      <c r="DJM851" s="257"/>
      <c r="DJN851" s="257"/>
      <c r="DJO851" s="257"/>
      <c r="DJP851" s="257"/>
      <c r="DJQ851" s="257"/>
      <c r="DJR851" s="257"/>
      <c r="DJS851" s="257"/>
      <c r="DJT851" s="257"/>
      <c r="DJU851" s="257"/>
      <c r="DJV851" s="257"/>
      <c r="DJW851" s="257"/>
      <c r="DJX851" s="257"/>
      <c r="DJY851" s="257"/>
      <c r="DJZ851" s="257"/>
      <c r="DKA851" s="257"/>
      <c r="DKB851" s="257"/>
      <c r="DKC851" s="257"/>
      <c r="DKD851" s="257"/>
      <c r="DKE851" s="257"/>
      <c r="DKF851" s="257"/>
      <c r="DKG851" s="257"/>
      <c r="DKH851" s="257"/>
      <c r="DKI851" s="257"/>
      <c r="DKJ851" s="257"/>
      <c r="DKK851" s="257"/>
      <c r="DKL851" s="257"/>
      <c r="DKM851" s="257"/>
      <c r="DKN851" s="257"/>
      <c r="DKO851" s="257"/>
      <c r="DKP851" s="257"/>
      <c r="DKQ851" s="257"/>
      <c r="DKR851" s="257"/>
      <c r="DKS851" s="257"/>
      <c r="DKT851" s="257"/>
      <c r="DKU851" s="257"/>
      <c r="DKV851" s="257"/>
      <c r="DKW851" s="257"/>
      <c r="DKX851" s="257"/>
      <c r="DKY851" s="257"/>
      <c r="DKZ851" s="257"/>
      <c r="DLA851" s="257"/>
      <c r="DLB851" s="257"/>
      <c r="DLC851" s="257"/>
      <c r="DLD851" s="257"/>
      <c r="DLE851" s="257"/>
      <c r="DLF851" s="257"/>
      <c r="DLG851" s="257"/>
      <c r="DLH851" s="257"/>
      <c r="DLI851" s="257"/>
      <c r="DLJ851" s="257"/>
      <c r="DLK851" s="257"/>
      <c r="DLL851" s="257"/>
      <c r="DLM851" s="257"/>
      <c r="DLN851" s="257"/>
      <c r="DLO851" s="257"/>
      <c r="DLP851" s="257"/>
      <c r="DLQ851" s="257"/>
      <c r="DLR851" s="257"/>
      <c r="DLS851" s="257"/>
      <c r="DLT851" s="257"/>
      <c r="DLU851" s="257"/>
      <c r="DLV851" s="257"/>
      <c r="DLW851" s="257"/>
      <c r="DLX851" s="257"/>
      <c r="DLY851" s="257"/>
      <c r="DLZ851" s="257"/>
      <c r="DMA851" s="257"/>
      <c r="DMB851" s="257"/>
      <c r="DMC851" s="257"/>
      <c r="DMD851" s="257"/>
      <c r="DME851" s="257"/>
      <c r="DMF851" s="257"/>
      <c r="DMG851" s="257"/>
      <c r="DMH851" s="257"/>
      <c r="DMI851" s="257"/>
      <c r="DMJ851" s="257"/>
      <c r="DMK851" s="257"/>
      <c r="DML851" s="257"/>
      <c r="DMM851" s="257"/>
      <c r="DMN851" s="257"/>
      <c r="DMO851" s="257"/>
      <c r="DMP851" s="257"/>
      <c r="DMQ851" s="257"/>
      <c r="DMR851" s="257"/>
      <c r="DMS851" s="257"/>
      <c r="DMT851" s="257"/>
      <c r="DMU851" s="257"/>
      <c r="DMV851" s="257"/>
      <c r="DMW851" s="257"/>
      <c r="DMX851" s="257"/>
      <c r="DMY851" s="257"/>
      <c r="DMZ851" s="257"/>
      <c r="DNA851" s="257"/>
      <c r="DNB851" s="257"/>
      <c r="DNC851" s="257"/>
      <c r="DND851" s="257"/>
      <c r="DNE851" s="257"/>
      <c r="DNF851" s="257"/>
      <c r="DNG851" s="257"/>
      <c r="DNH851" s="257"/>
      <c r="DNI851" s="257"/>
      <c r="DNJ851" s="257"/>
      <c r="DNK851" s="257"/>
      <c r="DNL851" s="257"/>
      <c r="DNM851" s="257"/>
      <c r="DNN851" s="257"/>
      <c r="DNO851" s="257"/>
      <c r="DNP851" s="257"/>
      <c r="DNQ851" s="257"/>
      <c r="DNR851" s="257"/>
      <c r="DNS851" s="257"/>
      <c r="DNT851" s="257"/>
      <c r="DNU851" s="257"/>
      <c r="DNV851" s="257"/>
      <c r="DNW851" s="257"/>
      <c r="DNX851" s="257"/>
      <c r="DNY851" s="257"/>
      <c r="DNZ851" s="257"/>
      <c r="DOA851" s="257"/>
      <c r="DOB851" s="257"/>
      <c r="DOC851" s="257"/>
      <c r="DOD851" s="257"/>
      <c r="DOE851" s="257"/>
      <c r="DOF851" s="257"/>
      <c r="DOG851" s="257"/>
      <c r="DOH851" s="257"/>
      <c r="DOI851" s="257"/>
      <c r="DOJ851" s="257"/>
      <c r="DOK851" s="257"/>
      <c r="DOL851" s="257"/>
      <c r="DOM851" s="257"/>
      <c r="DON851" s="257"/>
      <c r="DOO851" s="257"/>
      <c r="DOP851" s="257"/>
      <c r="DOQ851" s="257"/>
      <c r="DOR851" s="257"/>
      <c r="DOS851" s="257"/>
      <c r="DOT851" s="257"/>
      <c r="DOU851" s="257"/>
      <c r="DOV851" s="257"/>
      <c r="DOW851" s="257"/>
      <c r="DOX851" s="257"/>
      <c r="DOY851" s="257"/>
      <c r="DOZ851" s="257"/>
      <c r="DPA851" s="257"/>
      <c r="DPB851" s="257"/>
      <c r="DPC851" s="257"/>
      <c r="DPD851" s="257"/>
      <c r="DPE851" s="257"/>
      <c r="DPF851" s="257"/>
      <c r="DPG851" s="257"/>
      <c r="DPH851" s="257"/>
      <c r="DPI851" s="257"/>
      <c r="DPJ851" s="257"/>
      <c r="DPK851" s="257"/>
      <c r="DPL851" s="257"/>
      <c r="DPM851" s="257"/>
      <c r="DPN851" s="257"/>
      <c r="DPO851" s="257"/>
      <c r="DPP851" s="257"/>
      <c r="DPQ851" s="257"/>
      <c r="DPR851" s="257"/>
      <c r="DPS851" s="257"/>
      <c r="DPT851" s="257"/>
      <c r="DPU851" s="257"/>
      <c r="DPV851" s="257"/>
      <c r="DPW851" s="257"/>
      <c r="DPX851" s="257"/>
      <c r="DPY851" s="257"/>
      <c r="DPZ851" s="257"/>
      <c r="DQA851" s="257"/>
      <c r="DQB851" s="257"/>
      <c r="DQC851" s="257"/>
      <c r="DQD851" s="257"/>
      <c r="DQE851" s="257"/>
      <c r="DQF851" s="257"/>
      <c r="DQG851" s="257"/>
      <c r="DQH851" s="257"/>
      <c r="DQI851" s="257"/>
      <c r="DQJ851" s="257"/>
      <c r="DQK851" s="257"/>
      <c r="DQL851" s="257"/>
      <c r="DQM851" s="257"/>
      <c r="DQN851" s="257"/>
      <c r="DQO851" s="257"/>
      <c r="DQP851" s="257"/>
      <c r="DQQ851" s="257"/>
      <c r="DQR851" s="257"/>
      <c r="DQS851" s="257"/>
      <c r="DQT851" s="257"/>
      <c r="DQU851" s="257"/>
      <c r="DQV851" s="257"/>
      <c r="DQW851" s="257"/>
      <c r="DQX851" s="257"/>
      <c r="DQY851" s="257"/>
      <c r="DQZ851" s="257"/>
      <c r="DRA851" s="257"/>
      <c r="DRB851" s="257"/>
      <c r="DRC851" s="257"/>
      <c r="DRD851" s="257"/>
      <c r="DRE851" s="257"/>
      <c r="DRF851" s="257"/>
      <c r="DRG851" s="257"/>
      <c r="DRH851" s="257"/>
      <c r="DRI851" s="257"/>
      <c r="DRJ851" s="257"/>
      <c r="DRK851" s="257"/>
      <c r="DRL851" s="257"/>
      <c r="DRM851" s="257"/>
      <c r="DRN851" s="257"/>
      <c r="DRO851" s="257"/>
      <c r="DRP851" s="257"/>
      <c r="DRQ851" s="257"/>
      <c r="DRR851" s="257"/>
      <c r="DRS851" s="257"/>
      <c r="DRT851" s="257"/>
      <c r="DRU851" s="257"/>
      <c r="DRV851" s="257"/>
      <c r="DRW851" s="257"/>
      <c r="DRX851" s="257"/>
      <c r="DRY851" s="257"/>
      <c r="DRZ851" s="257"/>
      <c r="DSA851" s="257"/>
      <c r="DSB851" s="257"/>
      <c r="DSC851" s="257"/>
      <c r="DSD851" s="257"/>
      <c r="DSE851" s="257"/>
      <c r="DSF851" s="257"/>
      <c r="DSG851" s="257"/>
      <c r="DSH851" s="257"/>
      <c r="DSI851" s="257"/>
      <c r="DSJ851" s="257"/>
      <c r="DSK851" s="257"/>
      <c r="DSL851" s="257"/>
      <c r="DSM851" s="257"/>
      <c r="DSN851" s="257"/>
      <c r="DSO851" s="257"/>
      <c r="DSP851" s="257"/>
      <c r="DSQ851" s="257"/>
      <c r="DSR851" s="257"/>
      <c r="DSS851" s="257"/>
      <c r="DST851" s="257"/>
      <c r="DSU851" s="257"/>
      <c r="DSV851" s="257"/>
      <c r="DSW851" s="257"/>
      <c r="DSX851" s="257"/>
      <c r="DSY851" s="257"/>
      <c r="DSZ851" s="257"/>
      <c r="DTA851" s="257"/>
      <c r="DTB851" s="257"/>
      <c r="DTC851" s="257"/>
      <c r="DTD851" s="257"/>
      <c r="DTE851" s="257"/>
      <c r="DTF851" s="257"/>
      <c r="DTG851" s="257"/>
      <c r="DTH851" s="257"/>
      <c r="DTI851" s="257"/>
      <c r="DTJ851" s="257"/>
      <c r="DTK851" s="257"/>
      <c r="DTL851" s="257"/>
      <c r="DTM851" s="257"/>
      <c r="DTN851" s="257"/>
      <c r="DTO851" s="257"/>
      <c r="DTP851" s="257"/>
      <c r="DTQ851" s="257"/>
      <c r="DTR851" s="257"/>
      <c r="DTS851" s="257"/>
      <c r="DTT851" s="257"/>
      <c r="DTU851" s="257"/>
      <c r="DTV851" s="257"/>
      <c r="DTW851" s="257"/>
      <c r="DTX851" s="257"/>
      <c r="DTY851" s="257"/>
      <c r="DTZ851" s="257"/>
      <c r="DUA851" s="257"/>
      <c r="DUB851" s="257"/>
      <c r="DUC851" s="257"/>
      <c r="DUD851" s="257"/>
      <c r="DUE851" s="257"/>
      <c r="DUF851" s="257"/>
      <c r="DUG851" s="257"/>
      <c r="DUH851" s="257"/>
      <c r="DUI851" s="257"/>
      <c r="DUJ851" s="257"/>
      <c r="DUK851" s="257"/>
      <c r="DUL851" s="257"/>
      <c r="DUM851" s="257"/>
      <c r="DUN851" s="257"/>
      <c r="DUO851" s="257"/>
      <c r="DUP851" s="257"/>
      <c r="DUQ851" s="257"/>
      <c r="DUR851" s="257"/>
      <c r="DUS851" s="257"/>
      <c r="DUT851" s="257"/>
      <c r="DUU851" s="257"/>
      <c r="DUV851" s="257"/>
      <c r="DUW851" s="257"/>
      <c r="DUX851" s="257"/>
      <c r="DUY851" s="257"/>
      <c r="DUZ851" s="257"/>
      <c r="DVA851" s="257"/>
      <c r="DVB851" s="257"/>
      <c r="DVC851" s="257"/>
      <c r="DVD851" s="257"/>
      <c r="DVE851" s="257"/>
      <c r="DVF851" s="257"/>
      <c r="DVG851" s="257"/>
      <c r="DVH851" s="257"/>
      <c r="DVI851" s="257"/>
      <c r="DVJ851" s="257"/>
      <c r="DVK851" s="257"/>
      <c r="DVL851" s="257"/>
      <c r="DVM851" s="257"/>
      <c r="DVN851" s="257"/>
      <c r="DVO851" s="257"/>
      <c r="DVP851" s="257"/>
      <c r="DVQ851" s="257"/>
      <c r="DVR851" s="257"/>
      <c r="DVS851" s="257"/>
      <c r="DVT851" s="257"/>
      <c r="DVU851" s="257"/>
      <c r="DVV851" s="257"/>
      <c r="DVW851" s="257"/>
      <c r="DVX851" s="257"/>
      <c r="DVY851" s="257"/>
      <c r="DVZ851" s="257"/>
      <c r="DWA851" s="257"/>
      <c r="DWB851" s="257"/>
      <c r="DWC851" s="257"/>
      <c r="DWD851" s="257"/>
      <c r="DWE851" s="257"/>
      <c r="DWF851" s="257"/>
      <c r="DWG851" s="257"/>
      <c r="DWH851" s="257"/>
      <c r="DWI851" s="257"/>
      <c r="DWJ851" s="257"/>
      <c r="DWK851" s="257"/>
      <c r="DWL851" s="257"/>
      <c r="DWM851" s="257"/>
      <c r="DWN851" s="257"/>
      <c r="DWO851" s="257"/>
      <c r="DWP851" s="257"/>
      <c r="DWQ851" s="257"/>
      <c r="DWR851" s="257"/>
      <c r="DWS851" s="257"/>
      <c r="DWT851" s="257"/>
      <c r="DWU851" s="257"/>
      <c r="DWV851" s="257"/>
      <c r="DWW851" s="257"/>
      <c r="DWX851" s="257"/>
      <c r="DWY851" s="257"/>
      <c r="DWZ851" s="257"/>
      <c r="DXA851" s="257"/>
      <c r="DXB851" s="257"/>
      <c r="DXC851" s="257"/>
      <c r="DXD851" s="257"/>
      <c r="DXE851" s="257"/>
      <c r="DXF851" s="257"/>
      <c r="DXG851" s="257"/>
      <c r="DXH851" s="257"/>
      <c r="DXI851" s="257"/>
      <c r="DXJ851" s="257"/>
      <c r="DXK851" s="257"/>
      <c r="DXL851" s="257"/>
      <c r="DXM851" s="257"/>
      <c r="DXN851" s="257"/>
      <c r="DXO851" s="257"/>
      <c r="DXP851" s="257"/>
      <c r="DXQ851" s="257"/>
      <c r="DXR851" s="257"/>
      <c r="DXS851" s="257"/>
      <c r="DXT851" s="257"/>
      <c r="DXU851" s="257"/>
      <c r="DXV851" s="257"/>
      <c r="DXW851" s="257"/>
      <c r="DXX851" s="257"/>
      <c r="DXY851" s="257"/>
      <c r="DXZ851" s="257"/>
      <c r="DYA851" s="257"/>
      <c r="DYB851" s="257"/>
      <c r="DYC851" s="257"/>
      <c r="DYD851" s="257"/>
      <c r="DYE851" s="257"/>
      <c r="DYF851" s="257"/>
      <c r="DYG851" s="257"/>
      <c r="DYH851" s="257"/>
      <c r="DYI851" s="257"/>
      <c r="DYJ851" s="257"/>
      <c r="DYK851" s="257"/>
      <c r="DYL851" s="257"/>
      <c r="DYM851" s="257"/>
      <c r="DYN851" s="257"/>
      <c r="DYO851" s="257"/>
      <c r="DYP851" s="257"/>
      <c r="DYQ851" s="257"/>
      <c r="DYR851" s="257"/>
      <c r="DYS851" s="257"/>
      <c r="DYT851" s="257"/>
      <c r="DYU851" s="257"/>
      <c r="DYV851" s="257"/>
      <c r="DYW851" s="257"/>
      <c r="DYX851" s="257"/>
      <c r="DYY851" s="257"/>
      <c r="DYZ851" s="257"/>
      <c r="DZA851" s="257"/>
      <c r="DZB851" s="257"/>
      <c r="DZC851" s="257"/>
      <c r="DZD851" s="257"/>
      <c r="DZE851" s="257"/>
      <c r="DZF851" s="257"/>
      <c r="DZG851" s="257"/>
      <c r="DZH851" s="257"/>
      <c r="DZI851" s="257"/>
      <c r="DZJ851" s="257"/>
      <c r="DZK851" s="257"/>
      <c r="DZL851" s="257"/>
      <c r="DZM851" s="257"/>
      <c r="DZN851" s="257"/>
      <c r="DZO851" s="257"/>
      <c r="DZP851" s="257"/>
      <c r="DZQ851" s="257"/>
      <c r="DZR851" s="257"/>
      <c r="DZS851" s="257"/>
      <c r="DZT851" s="257"/>
      <c r="DZU851" s="257"/>
      <c r="DZV851" s="257"/>
      <c r="DZW851" s="257"/>
      <c r="DZX851" s="257"/>
      <c r="DZY851" s="257"/>
      <c r="DZZ851" s="257"/>
      <c r="EAA851" s="257"/>
      <c r="EAB851" s="257"/>
      <c r="EAC851" s="257"/>
      <c r="EAD851" s="257"/>
      <c r="EAE851" s="257"/>
      <c r="EAF851" s="257"/>
      <c r="EAG851" s="257"/>
      <c r="EAH851" s="257"/>
      <c r="EAI851" s="257"/>
      <c r="EAJ851" s="257"/>
      <c r="EAK851" s="257"/>
      <c r="EAL851" s="257"/>
      <c r="EAM851" s="257"/>
      <c r="EAN851" s="257"/>
      <c r="EAO851" s="257"/>
      <c r="EAP851" s="257"/>
      <c r="EAQ851" s="257"/>
      <c r="EAR851" s="257"/>
      <c r="EAS851" s="257"/>
      <c r="EAT851" s="257"/>
      <c r="EAU851" s="257"/>
      <c r="EAV851" s="257"/>
      <c r="EAW851" s="257"/>
      <c r="EAX851" s="257"/>
      <c r="EAY851" s="257"/>
      <c r="EAZ851" s="257"/>
      <c r="EBA851" s="257"/>
      <c r="EBB851" s="257"/>
      <c r="EBC851" s="257"/>
      <c r="EBD851" s="257"/>
      <c r="EBE851" s="257"/>
      <c r="EBF851" s="257"/>
      <c r="EBG851" s="257"/>
      <c r="EBH851" s="257"/>
      <c r="EBI851" s="257"/>
      <c r="EBJ851" s="257"/>
      <c r="EBK851" s="257"/>
      <c r="EBL851" s="257"/>
      <c r="EBM851" s="257"/>
      <c r="EBN851" s="257"/>
      <c r="EBO851" s="257"/>
      <c r="EBP851" s="257"/>
      <c r="EBQ851" s="257"/>
      <c r="EBR851" s="257"/>
      <c r="EBS851" s="257"/>
      <c r="EBT851" s="257"/>
      <c r="EBU851" s="257"/>
      <c r="EBV851" s="257"/>
      <c r="EBW851" s="257"/>
      <c r="EBX851" s="257"/>
      <c r="EBY851" s="257"/>
      <c r="EBZ851" s="257"/>
      <c r="ECA851" s="257"/>
      <c r="ECB851" s="257"/>
      <c r="ECC851" s="257"/>
      <c r="ECD851" s="257"/>
      <c r="ECE851" s="257"/>
      <c r="ECF851" s="257"/>
      <c r="ECG851" s="257"/>
      <c r="ECH851" s="257"/>
      <c r="ECI851" s="257"/>
      <c r="ECJ851" s="257"/>
      <c r="ECK851" s="257"/>
      <c r="ECL851" s="257"/>
      <c r="ECM851" s="257"/>
      <c r="ECN851" s="257"/>
      <c r="ECO851" s="257"/>
      <c r="ECP851" s="257"/>
      <c r="ECQ851" s="257"/>
      <c r="ECR851" s="257"/>
      <c r="ECS851" s="257"/>
      <c r="ECT851" s="257"/>
      <c r="ECU851" s="257"/>
      <c r="ECV851" s="257"/>
      <c r="ECW851" s="257"/>
      <c r="ECX851" s="257"/>
      <c r="ECY851" s="257"/>
      <c r="ECZ851" s="257"/>
      <c r="EDA851" s="257"/>
      <c r="EDB851" s="257"/>
      <c r="EDC851" s="257"/>
      <c r="EDD851" s="257"/>
      <c r="EDE851" s="257"/>
      <c r="EDF851" s="257"/>
      <c r="EDG851" s="257"/>
      <c r="EDH851" s="257"/>
      <c r="EDI851" s="257"/>
      <c r="EDJ851" s="257"/>
      <c r="EDK851" s="257"/>
      <c r="EDL851" s="257"/>
      <c r="EDM851" s="257"/>
      <c r="EDN851" s="257"/>
      <c r="EDO851" s="257"/>
      <c r="EDP851" s="257"/>
      <c r="EDQ851" s="257"/>
      <c r="EDR851" s="257"/>
      <c r="EDS851" s="257"/>
      <c r="EDT851" s="257"/>
      <c r="EDU851" s="257"/>
      <c r="EDV851" s="257"/>
      <c r="EDW851" s="257"/>
      <c r="EDX851" s="257"/>
      <c r="EDY851" s="257"/>
      <c r="EDZ851" s="257"/>
      <c r="EEA851" s="257"/>
      <c r="EEB851" s="257"/>
      <c r="EEC851" s="257"/>
      <c r="EED851" s="257"/>
      <c r="EEE851" s="257"/>
      <c r="EEF851" s="257"/>
      <c r="EEG851" s="257"/>
      <c r="EEH851" s="257"/>
      <c r="EEI851" s="257"/>
      <c r="EEJ851" s="257"/>
      <c r="EEK851" s="257"/>
      <c r="EEL851" s="257"/>
      <c r="EEM851" s="257"/>
      <c r="EEN851" s="257"/>
      <c r="EEO851" s="257"/>
      <c r="EEP851" s="257"/>
      <c r="EEQ851" s="257"/>
      <c r="EER851" s="257"/>
      <c r="EES851" s="257"/>
      <c r="EET851" s="257"/>
      <c r="EEU851" s="257"/>
      <c r="EEV851" s="257"/>
      <c r="EEW851" s="257"/>
      <c r="EEX851" s="257"/>
      <c r="EEY851" s="257"/>
      <c r="EEZ851" s="257"/>
      <c r="EFA851" s="257"/>
      <c r="EFB851" s="257"/>
      <c r="EFC851" s="257"/>
      <c r="EFD851" s="257"/>
      <c r="EFE851" s="257"/>
      <c r="EFF851" s="257"/>
      <c r="EFG851" s="257"/>
      <c r="EFH851" s="257"/>
      <c r="EFI851" s="257"/>
      <c r="EFJ851" s="257"/>
      <c r="EFK851" s="257"/>
      <c r="EFL851" s="257"/>
      <c r="EFM851" s="257"/>
      <c r="EFN851" s="257"/>
      <c r="EFO851" s="257"/>
      <c r="EFP851" s="257"/>
      <c r="EFQ851" s="257"/>
      <c r="EFR851" s="257"/>
      <c r="EFS851" s="257"/>
      <c r="EFT851" s="257"/>
      <c r="EFU851" s="257"/>
      <c r="EFV851" s="257"/>
      <c r="EFW851" s="257"/>
      <c r="EFX851" s="257"/>
      <c r="EFY851" s="257"/>
      <c r="EFZ851" s="257"/>
      <c r="EGA851" s="257"/>
      <c r="EGB851" s="257"/>
      <c r="EGC851" s="257"/>
      <c r="EGD851" s="257"/>
      <c r="EGE851" s="257"/>
      <c r="EGF851" s="257"/>
      <c r="EGG851" s="257"/>
      <c r="EGH851" s="257"/>
      <c r="EGI851" s="257"/>
      <c r="EGJ851" s="257"/>
      <c r="EGK851" s="257"/>
      <c r="EGL851" s="257"/>
      <c r="EGM851" s="257"/>
      <c r="EGN851" s="257"/>
      <c r="EGO851" s="257"/>
      <c r="EGP851" s="257"/>
      <c r="EGQ851" s="257"/>
      <c r="EGR851" s="257"/>
      <c r="EGS851" s="257"/>
      <c r="EGT851" s="257"/>
      <c r="EGU851" s="257"/>
      <c r="EGV851" s="257"/>
      <c r="EGW851" s="257"/>
      <c r="EGX851" s="257"/>
      <c r="EGY851" s="257"/>
      <c r="EGZ851" s="257"/>
      <c r="EHA851" s="257"/>
      <c r="EHB851" s="257"/>
      <c r="EHC851" s="257"/>
      <c r="EHD851" s="257"/>
      <c r="EHE851" s="257"/>
      <c r="EHF851" s="257"/>
      <c r="EHG851" s="257"/>
      <c r="EHH851" s="257"/>
      <c r="EHI851" s="257"/>
      <c r="EHJ851" s="257"/>
      <c r="EHK851" s="257"/>
      <c r="EHL851" s="257"/>
      <c r="EHM851" s="257"/>
      <c r="EHN851" s="257"/>
      <c r="EHO851" s="257"/>
      <c r="EHP851" s="257"/>
      <c r="EHQ851" s="257"/>
      <c r="EHR851" s="257"/>
      <c r="EHS851" s="257"/>
      <c r="EHT851" s="257"/>
      <c r="EHU851" s="257"/>
      <c r="EHV851" s="257"/>
      <c r="EHW851" s="257"/>
      <c r="EHX851" s="257"/>
      <c r="EHY851" s="257"/>
      <c r="EHZ851" s="257"/>
      <c r="EIA851" s="257"/>
      <c r="EIB851" s="257"/>
      <c r="EIC851" s="257"/>
      <c r="EID851" s="257"/>
      <c r="EIE851" s="257"/>
      <c r="EIF851" s="257"/>
      <c r="EIG851" s="257"/>
      <c r="EIH851" s="257"/>
      <c r="EII851" s="257"/>
      <c r="EIJ851" s="257"/>
      <c r="EIK851" s="257"/>
      <c r="EIL851" s="257"/>
      <c r="EIM851" s="257"/>
      <c r="EIN851" s="257"/>
      <c r="EIO851" s="257"/>
      <c r="EIP851" s="257"/>
      <c r="EIQ851" s="257"/>
      <c r="EIR851" s="257"/>
      <c r="EIS851" s="257"/>
      <c r="EIT851" s="257"/>
      <c r="EIU851" s="257"/>
      <c r="EIV851" s="257"/>
      <c r="EIW851" s="257"/>
      <c r="EIX851" s="257"/>
      <c r="EIY851" s="257"/>
      <c r="EIZ851" s="257"/>
      <c r="EJA851" s="257"/>
      <c r="EJB851" s="257"/>
      <c r="EJC851" s="257"/>
      <c r="EJD851" s="257"/>
      <c r="EJE851" s="257"/>
      <c r="EJF851" s="257"/>
      <c r="EJG851" s="257"/>
      <c r="EJH851" s="257"/>
      <c r="EJI851" s="257"/>
      <c r="EJJ851" s="257"/>
      <c r="EJK851" s="257"/>
      <c r="EJL851" s="257"/>
      <c r="EJM851" s="257"/>
      <c r="EJN851" s="257"/>
      <c r="EJO851" s="257"/>
      <c r="EJP851" s="257"/>
      <c r="EJQ851" s="257"/>
      <c r="EJR851" s="257"/>
      <c r="EJS851" s="257"/>
      <c r="EJT851" s="257"/>
      <c r="EJU851" s="257"/>
      <c r="EJV851" s="257"/>
      <c r="EJW851" s="257"/>
      <c r="EJX851" s="257"/>
      <c r="EJY851" s="257"/>
      <c r="EJZ851" s="257"/>
      <c r="EKA851" s="257"/>
      <c r="EKB851" s="257"/>
      <c r="EKC851" s="257"/>
      <c r="EKD851" s="257"/>
      <c r="EKE851" s="257"/>
      <c r="EKF851" s="257"/>
      <c r="EKG851" s="257"/>
      <c r="EKH851" s="257"/>
      <c r="EKI851" s="257"/>
      <c r="EKJ851" s="257"/>
      <c r="EKK851" s="257"/>
      <c r="EKL851" s="257"/>
      <c r="EKM851" s="257"/>
      <c r="EKN851" s="257"/>
      <c r="EKO851" s="257"/>
      <c r="EKP851" s="257"/>
      <c r="EKQ851" s="257"/>
      <c r="EKR851" s="257"/>
      <c r="EKS851" s="257"/>
      <c r="EKT851" s="257"/>
      <c r="EKU851" s="257"/>
      <c r="EKV851" s="257"/>
      <c r="EKW851" s="257"/>
      <c r="EKX851" s="257"/>
      <c r="EKY851" s="257"/>
      <c r="EKZ851" s="257"/>
      <c r="ELA851" s="257"/>
      <c r="ELB851" s="257"/>
      <c r="ELC851" s="257"/>
      <c r="ELD851" s="257"/>
      <c r="ELE851" s="257"/>
      <c r="ELF851" s="257"/>
      <c r="ELG851" s="257"/>
      <c r="ELH851" s="257"/>
      <c r="ELI851" s="257"/>
      <c r="ELJ851" s="257"/>
      <c r="ELK851" s="257"/>
      <c r="ELL851" s="257"/>
      <c r="ELM851" s="257"/>
      <c r="ELN851" s="257"/>
      <c r="ELO851" s="257"/>
      <c r="ELP851" s="257"/>
      <c r="ELQ851" s="257"/>
      <c r="ELR851" s="257"/>
      <c r="ELS851" s="257"/>
      <c r="ELT851" s="257"/>
      <c r="ELU851" s="257"/>
      <c r="ELV851" s="257"/>
      <c r="ELW851" s="257"/>
      <c r="ELX851" s="257"/>
      <c r="ELY851" s="257"/>
      <c r="ELZ851" s="257"/>
      <c r="EMA851" s="257"/>
      <c r="EMB851" s="257"/>
      <c r="EMC851" s="257"/>
      <c r="EMD851" s="257"/>
      <c r="EME851" s="257"/>
      <c r="EMF851" s="257"/>
      <c r="EMG851" s="257"/>
      <c r="EMH851" s="257"/>
      <c r="EMI851" s="257"/>
      <c r="EMJ851" s="257"/>
      <c r="EMK851" s="257"/>
      <c r="EML851" s="257"/>
      <c r="EMM851" s="257"/>
      <c r="EMN851" s="257"/>
      <c r="EMO851" s="257"/>
      <c r="EMP851" s="257"/>
      <c r="EMQ851" s="257"/>
      <c r="EMR851" s="257"/>
      <c r="EMS851" s="257"/>
      <c r="EMT851" s="257"/>
      <c r="EMU851" s="257"/>
      <c r="EMV851" s="257"/>
      <c r="EMW851" s="257"/>
      <c r="EMX851" s="257"/>
      <c r="EMY851" s="257"/>
      <c r="EMZ851" s="257"/>
      <c r="ENA851" s="257"/>
      <c r="ENB851" s="257"/>
      <c r="ENC851" s="257"/>
      <c r="END851" s="257"/>
      <c r="ENE851" s="257"/>
      <c r="ENF851" s="257"/>
      <c r="ENG851" s="257"/>
      <c r="ENH851" s="257"/>
      <c r="ENI851" s="257"/>
      <c r="ENJ851" s="257"/>
      <c r="ENK851" s="257"/>
      <c r="ENL851" s="257"/>
      <c r="ENM851" s="257"/>
      <c r="ENN851" s="257"/>
      <c r="ENO851" s="257"/>
      <c r="ENP851" s="257"/>
      <c r="ENQ851" s="257"/>
      <c r="ENR851" s="257"/>
      <c r="ENS851" s="257"/>
      <c r="ENT851" s="257"/>
      <c r="ENU851" s="257"/>
      <c r="ENV851" s="257"/>
      <c r="ENW851" s="257"/>
      <c r="ENX851" s="257"/>
      <c r="ENY851" s="257"/>
      <c r="ENZ851" s="257"/>
      <c r="EOA851" s="257"/>
      <c r="EOB851" s="257"/>
      <c r="EOC851" s="257"/>
      <c r="EOD851" s="257"/>
      <c r="EOE851" s="257"/>
      <c r="EOF851" s="257"/>
      <c r="EOG851" s="257"/>
      <c r="EOH851" s="257"/>
      <c r="EOI851" s="257"/>
      <c r="EOJ851" s="257"/>
      <c r="EOK851" s="257"/>
      <c r="EOL851" s="257"/>
      <c r="EOM851" s="257"/>
      <c r="EON851" s="257"/>
      <c r="EOO851" s="257"/>
      <c r="EOP851" s="257"/>
      <c r="EOQ851" s="257"/>
      <c r="EOR851" s="257"/>
      <c r="EOS851" s="257"/>
      <c r="EOT851" s="257"/>
      <c r="EOU851" s="257"/>
      <c r="EOV851" s="257"/>
      <c r="EOW851" s="257"/>
      <c r="EOX851" s="257"/>
      <c r="EOY851" s="257"/>
      <c r="EOZ851" s="257"/>
      <c r="EPA851" s="257"/>
      <c r="EPB851" s="257"/>
      <c r="EPC851" s="257"/>
      <c r="EPD851" s="257"/>
      <c r="EPE851" s="257"/>
      <c r="EPF851" s="257"/>
      <c r="EPG851" s="257"/>
      <c r="EPH851" s="257"/>
      <c r="EPI851" s="257"/>
      <c r="EPJ851" s="257"/>
      <c r="EPK851" s="257"/>
      <c r="EPL851" s="257"/>
      <c r="EPM851" s="257"/>
      <c r="EPN851" s="257"/>
      <c r="EPO851" s="257"/>
      <c r="EPP851" s="257"/>
      <c r="EPQ851" s="257"/>
      <c r="EPR851" s="257"/>
      <c r="EPS851" s="257"/>
      <c r="EPT851" s="257"/>
      <c r="EPU851" s="257"/>
      <c r="EPV851" s="257"/>
      <c r="EPW851" s="257"/>
      <c r="EPX851" s="257"/>
      <c r="EPY851" s="257"/>
      <c r="EPZ851" s="257"/>
      <c r="EQA851" s="257"/>
      <c r="EQB851" s="257"/>
      <c r="EQC851" s="257"/>
      <c r="EQD851" s="257"/>
      <c r="EQE851" s="257"/>
      <c r="EQF851" s="257"/>
      <c r="EQG851" s="257"/>
      <c r="EQH851" s="257"/>
      <c r="EQI851" s="257"/>
      <c r="EQJ851" s="257"/>
      <c r="EQK851" s="257"/>
      <c r="EQL851" s="257"/>
      <c r="EQM851" s="257"/>
      <c r="EQN851" s="257"/>
      <c r="EQO851" s="257"/>
      <c r="EQP851" s="257"/>
      <c r="EQQ851" s="257"/>
      <c r="EQR851" s="257"/>
      <c r="EQS851" s="257"/>
      <c r="EQT851" s="257"/>
      <c r="EQU851" s="257"/>
      <c r="EQV851" s="257"/>
      <c r="EQW851" s="257"/>
      <c r="EQX851" s="257"/>
      <c r="EQY851" s="257"/>
      <c r="EQZ851" s="257"/>
      <c r="ERA851" s="257"/>
      <c r="ERB851" s="257"/>
      <c r="ERC851" s="257"/>
      <c r="ERD851" s="257"/>
      <c r="ERE851" s="257"/>
      <c r="ERF851" s="257"/>
      <c r="ERG851" s="257"/>
      <c r="ERH851" s="257"/>
      <c r="ERI851" s="257"/>
      <c r="ERJ851" s="257"/>
      <c r="ERK851" s="257"/>
      <c r="ERL851" s="257"/>
      <c r="ERM851" s="257"/>
      <c r="ERN851" s="257"/>
      <c r="ERO851" s="257"/>
      <c r="ERP851" s="257"/>
      <c r="ERQ851" s="257"/>
      <c r="ERR851" s="257"/>
      <c r="ERS851" s="257"/>
      <c r="ERT851" s="257"/>
      <c r="ERU851" s="257"/>
      <c r="ERV851" s="257"/>
      <c r="ERW851" s="257"/>
      <c r="ERX851" s="257"/>
      <c r="ERY851" s="257"/>
      <c r="ERZ851" s="257"/>
      <c r="ESA851" s="257"/>
      <c r="ESB851" s="257"/>
      <c r="ESC851" s="257"/>
      <c r="ESD851" s="257"/>
      <c r="ESE851" s="257"/>
      <c r="ESF851" s="257"/>
      <c r="ESG851" s="257"/>
      <c r="ESH851" s="257"/>
      <c r="ESI851" s="257"/>
      <c r="ESJ851" s="257"/>
      <c r="ESK851" s="257"/>
      <c r="ESL851" s="257"/>
      <c r="ESM851" s="257"/>
      <c r="ESN851" s="257"/>
      <c r="ESO851" s="257"/>
      <c r="ESP851" s="257"/>
      <c r="ESQ851" s="257"/>
      <c r="ESR851" s="257"/>
      <c r="ESS851" s="257"/>
      <c r="EST851" s="257"/>
      <c r="ESU851" s="257"/>
      <c r="ESV851" s="257"/>
      <c r="ESW851" s="257"/>
      <c r="ESX851" s="257"/>
      <c r="ESY851" s="257"/>
      <c r="ESZ851" s="257"/>
      <c r="ETA851" s="257"/>
      <c r="ETB851" s="257"/>
      <c r="ETC851" s="257"/>
      <c r="ETD851" s="257"/>
      <c r="ETE851" s="257"/>
      <c r="ETF851" s="257"/>
      <c r="ETG851" s="257"/>
      <c r="ETH851" s="257"/>
      <c r="ETI851" s="257"/>
      <c r="ETJ851" s="257"/>
      <c r="ETK851" s="257"/>
      <c r="ETL851" s="257"/>
      <c r="ETM851" s="257"/>
      <c r="ETN851" s="257"/>
      <c r="ETO851" s="257"/>
      <c r="ETP851" s="257"/>
      <c r="ETQ851" s="257"/>
      <c r="ETR851" s="257"/>
      <c r="ETS851" s="257"/>
      <c r="ETT851" s="257"/>
      <c r="ETU851" s="257"/>
      <c r="ETV851" s="257"/>
      <c r="ETW851" s="257"/>
      <c r="ETX851" s="257"/>
      <c r="ETY851" s="257"/>
      <c r="ETZ851" s="257"/>
      <c r="EUA851" s="257"/>
      <c r="EUB851" s="257"/>
      <c r="EUC851" s="257"/>
      <c r="EUD851" s="257"/>
      <c r="EUE851" s="257"/>
      <c r="EUF851" s="257"/>
      <c r="EUG851" s="257"/>
      <c r="EUH851" s="257"/>
      <c r="EUI851" s="257"/>
      <c r="EUJ851" s="257"/>
      <c r="EUK851" s="257"/>
      <c r="EUL851" s="257"/>
      <c r="EUM851" s="257"/>
      <c r="EUN851" s="257"/>
      <c r="EUO851" s="257"/>
      <c r="EUP851" s="257"/>
      <c r="EUQ851" s="257"/>
      <c r="EUR851" s="257"/>
      <c r="EUS851" s="257"/>
      <c r="EUT851" s="257"/>
      <c r="EUU851" s="257"/>
      <c r="EUV851" s="257"/>
      <c r="EUW851" s="257"/>
      <c r="EUX851" s="257"/>
      <c r="EUY851" s="257"/>
      <c r="EUZ851" s="257"/>
      <c r="EVA851" s="257"/>
      <c r="EVB851" s="257"/>
      <c r="EVC851" s="257"/>
      <c r="EVD851" s="257"/>
      <c r="EVE851" s="257"/>
      <c r="EVF851" s="257"/>
      <c r="EVG851" s="257"/>
      <c r="EVH851" s="257"/>
      <c r="EVI851" s="257"/>
      <c r="EVJ851" s="257"/>
      <c r="EVK851" s="257"/>
      <c r="EVL851" s="257"/>
      <c r="EVM851" s="257"/>
      <c r="EVN851" s="257"/>
      <c r="EVO851" s="257"/>
      <c r="EVP851" s="257"/>
      <c r="EVQ851" s="257"/>
      <c r="EVR851" s="257"/>
      <c r="EVS851" s="257"/>
      <c r="EVT851" s="257"/>
      <c r="EVU851" s="257"/>
      <c r="EVV851" s="257"/>
      <c r="EVW851" s="257"/>
      <c r="EVX851" s="257"/>
      <c r="EVY851" s="257"/>
      <c r="EVZ851" s="257"/>
      <c r="EWA851" s="257"/>
      <c r="EWB851" s="257"/>
      <c r="EWC851" s="257"/>
      <c r="EWD851" s="257"/>
      <c r="EWE851" s="257"/>
      <c r="EWF851" s="257"/>
      <c r="EWG851" s="257"/>
      <c r="EWH851" s="257"/>
      <c r="EWI851" s="257"/>
      <c r="EWJ851" s="257"/>
      <c r="EWK851" s="257"/>
      <c r="EWL851" s="257"/>
      <c r="EWM851" s="257"/>
      <c r="EWN851" s="257"/>
      <c r="EWO851" s="257"/>
      <c r="EWP851" s="257"/>
      <c r="EWQ851" s="257"/>
      <c r="EWR851" s="257"/>
      <c r="EWS851" s="257"/>
      <c r="EWT851" s="257"/>
      <c r="EWU851" s="257"/>
      <c r="EWV851" s="257"/>
      <c r="EWW851" s="257"/>
      <c r="EWX851" s="257"/>
      <c r="EWY851" s="257"/>
      <c r="EWZ851" s="257"/>
      <c r="EXA851" s="257"/>
      <c r="EXB851" s="257"/>
      <c r="EXC851" s="257"/>
      <c r="EXD851" s="257"/>
      <c r="EXE851" s="257"/>
      <c r="EXF851" s="257"/>
      <c r="EXG851" s="257"/>
      <c r="EXH851" s="257"/>
      <c r="EXI851" s="257"/>
      <c r="EXJ851" s="257"/>
      <c r="EXK851" s="257"/>
      <c r="EXL851" s="257"/>
      <c r="EXM851" s="257"/>
      <c r="EXN851" s="257"/>
      <c r="EXO851" s="257"/>
      <c r="EXP851" s="257"/>
      <c r="EXQ851" s="257"/>
      <c r="EXR851" s="257"/>
      <c r="EXS851" s="257"/>
      <c r="EXT851" s="257"/>
      <c r="EXU851" s="257"/>
      <c r="EXV851" s="257"/>
      <c r="EXW851" s="257"/>
      <c r="EXX851" s="257"/>
      <c r="EXY851" s="257"/>
      <c r="EXZ851" s="257"/>
      <c r="EYA851" s="257"/>
      <c r="EYB851" s="257"/>
      <c r="EYC851" s="257"/>
      <c r="EYD851" s="257"/>
      <c r="EYE851" s="257"/>
      <c r="EYF851" s="257"/>
      <c r="EYG851" s="257"/>
      <c r="EYH851" s="257"/>
      <c r="EYI851" s="257"/>
      <c r="EYJ851" s="257"/>
      <c r="EYK851" s="257"/>
      <c r="EYL851" s="257"/>
      <c r="EYM851" s="257"/>
      <c r="EYN851" s="257"/>
      <c r="EYO851" s="257"/>
      <c r="EYP851" s="257"/>
      <c r="EYQ851" s="257"/>
      <c r="EYR851" s="257"/>
      <c r="EYS851" s="257"/>
      <c r="EYT851" s="257"/>
      <c r="EYU851" s="257"/>
      <c r="EYV851" s="257"/>
      <c r="EYW851" s="257"/>
      <c r="EYX851" s="257"/>
      <c r="EYY851" s="257"/>
      <c r="EYZ851" s="257"/>
      <c r="EZA851" s="257"/>
      <c r="EZB851" s="257"/>
      <c r="EZC851" s="257"/>
      <c r="EZD851" s="257"/>
      <c r="EZE851" s="257"/>
      <c r="EZF851" s="257"/>
      <c r="EZG851" s="257"/>
      <c r="EZH851" s="257"/>
      <c r="EZI851" s="257"/>
      <c r="EZJ851" s="257"/>
      <c r="EZK851" s="257"/>
      <c r="EZL851" s="257"/>
      <c r="EZM851" s="257"/>
      <c r="EZN851" s="257"/>
      <c r="EZO851" s="257"/>
      <c r="EZP851" s="257"/>
      <c r="EZQ851" s="257"/>
      <c r="EZR851" s="257"/>
      <c r="EZS851" s="257"/>
      <c r="EZT851" s="257"/>
      <c r="EZU851" s="257"/>
      <c r="EZV851" s="257"/>
      <c r="EZW851" s="257"/>
      <c r="EZX851" s="257"/>
      <c r="EZY851" s="257"/>
      <c r="EZZ851" s="257"/>
      <c r="FAA851" s="257"/>
      <c r="FAB851" s="257"/>
      <c r="FAC851" s="257"/>
      <c r="FAD851" s="257"/>
      <c r="FAE851" s="257"/>
      <c r="FAF851" s="257"/>
      <c r="FAG851" s="257"/>
      <c r="FAH851" s="257"/>
      <c r="FAI851" s="257"/>
      <c r="FAJ851" s="257"/>
      <c r="FAK851" s="257"/>
      <c r="FAL851" s="257"/>
      <c r="FAM851" s="257"/>
      <c r="FAN851" s="257"/>
      <c r="FAO851" s="257"/>
      <c r="FAP851" s="257"/>
      <c r="FAQ851" s="257"/>
      <c r="FAR851" s="257"/>
      <c r="FAS851" s="257"/>
      <c r="FAT851" s="257"/>
      <c r="FAU851" s="257"/>
      <c r="FAV851" s="257"/>
      <c r="FAW851" s="257"/>
      <c r="FAX851" s="257"/>
      <c r="FAY851" s="257"/>
      <c r="FAZ851" s="257"/>
      <c r="FBA851" s="257"/>
      <c r="FBB851" s="257"/>
      <c r="FBC851" s="257"/>
      <c r="FBD851" s="257"/>
      <c r="FBE851" s="257"/>
      <c r="FBF851" s="257"/>
      <c r="FBG851" s="257"/>
      <c r="FBH851" s="257"/>
      <c r="FBI851" s="257"/>
      <c r="FBJ851" s="257"/>
      <c r="FBK851" s="257"/>
      <c r="FBL851" s="257"/>
      <c r="FBM851" s="257"/>
      <c r="FBN851" s="257"/>
      <c r="FBO851" s="257"/>
      <c r="FBP851" s="257"/>
      <c r="FBQ851" s="257"/>
      <c r="FBR851" s="257"/>
      <c r="FBS851" s="257"/>
      <c r="FBT851" s="257"/>
      <c r="FBU851" s="257"/>
      <c r="FBV851" s="257"/>
      <c r="FBW851" s="257"/>
      <c r="FBX851" s="257"/>
      <c r="FBY851" s="257"/>
      <c r="FBZ851" s="257"/>
      <c r="FCA851" s="257"/>
      <c r="FCB851" s="257"/>
      <c r="FCC851" s="257"/>
      <c r="FCD851" s="257"/>
      <c r="FCE851" s="257"/>
      <c r="FCF851" s="257"/>
      <c r="FCG851" s="257"/>
      <c r="FCH851" s="257"/>
      <c r="FCI851" s="257"/>
      <c r="FCJ851" s="257"/>
      <c r="FCK851" s="257"/>
      <c r="FCL851" s="257"/>
      <c r="FCM851" s="257"/>
      <c r="FCN851" s="257"/>
      <c r="FCO851" s="257"/>
      <c r="FCP851" s="257"/>
      <c r="FCQ851" s="257"/>
      <c r="FCR851" s="257"/>
      <c r="FCS851" s="257"/>
      <c r="FCT851" s="257"/>
      <c r="FCU851" s="257"/>
      <c r="FCV851" s="257"/>
      <c r="FCW851" s="257"/>
      <c r="FCX851" s="257"/>
      <c r="FCY851" s="257"/>
      <c r="FCZ851" s="257"/>
      <c r="FDA851" s="257"/>
      <c r="FDB851" s="257"/>
      <c r="FDC851" s="257"/>
      <c r="FDD851" s="257"/>
      <c r="FDE851" s="257"/>
      <c r="FDF851" s="257"/>
      <c r="FDG851" s="257"/>
      <c r="FDH851" s="257"/>
      <c r="FDI851" s="257"/>
      <c r="FDJ851" s="257"/>
      <c r="FDK851" s="257"/>
      <c r="FDL851" s="257"/>
      <c r="FDM851" s="257"/>
      <c r="FDN851" s="257"/>
      <c r="FDO851" s="257"/>
      <c r="FDP851" s="257"/>
      <c r="FDQ851" s="257"/>
      <c r="FDR851" s="257"/>
      <c r="FDS851" s="257"/>
      <c r="FDT851" s="257"/>
      <c r="FDU851" s="257"/>
      <c r="FDV851" s="257"/>
      <c r="FDW851" s="257"/>
      <c r="FDX851" s="257"/>
      <c r="FDY851" s="257"/>
      <c r="FDZ851" s="257"/>
      <c r="FEA851" s="257"/>
      <c r="FEB851" s="257"/>
      <c r="FEC851" s="257"/>
      <c r="FED851" s="257"/>
      <c r="FEE851" s="257"/>
      <c r="FEF851" s="257"/>
      <c r="FEG851" s="257"/>
      <c r="FEH851" s="257"/>
      <c r="FEI851" s="257"/>
      <c r="FEJ851" s="257"/>
      <c r="FEK851" s="257"/>
      <c r="FEL851" s="257"/>
      <c r="FEM851" s="257"/>
      <c r="FEN851" s="257"/>
      <c r="FEO851" s="257"/>
      <c r="FEP851" s="257"/>
      <c r="FEQ851" s="257"/>
      <c r="FER851" s="257"/>
      <c r="FES851" s="257"/>
      <c r="FET851" s="257"/>
      <c r="FEU851" s="257"/>
      <c r="FEV851" s="257"/>
      <c r="FEW851" s="257"/>
      <c r="FEX851" s="257"/>
      <c r="FEY851" s="257"/>
      <c r="FEZ851" s="257"/>
      <c r="FFA851" s="257"/>
      <c r="FFB851" s="257"/>
      <c r="FFC851" s="257"/>
      <c r="FFD851" s="257"/>
      <c r="FFE851" s="257"/>
      <c r="FFF851" s="257"/>
      <c r="FFG851" s="257"/>
      <c r="FFH851" s="257"/>
      <c r="FFI851" s="257"/>
      <c r="FFJ851" s="257"/>
      <c r="FFK851" s="257"/>
      <c r="FFL851" s="257"/>
      <c r="FFM851" s="257"/>
      <c r="FFN851" s="257"/>
      <c r="FFO851" s="257"/>
      <c r="FFP851" s="257"/>
      <c r="FFQ851" s="257"/>
      <c r="FFR851" s="257"/>
      <c r="FFS851" s="257"/>
      <c r="FFT851" s="257"/>
      <c r="FFU851" s="257"/>
      <c r="FFV851" s="257"/>
      <c r="FFW851" s="257"/>
      <c r="FFX851" s="257"/>
      <c r="FFY851" s="257"/>
      <c r="FFZ851" s="257"/>
      <c r="FGA851" s="257"/>
      <c r="FGB851" s="257"/>
      <c r="FGC851" s="257"/>
      <c r="FGD851" s="257"/>
      <c r="FGE851" s="257"/>
      <c r="FGF851" s="257"/>
      <c r="FGG851" s="257"/>
      <c r="FGH851" s="257"/>
      <c r="FGI851" s="257"/>
      <c r="FGJ851" s="257"/>
      <c r="FGK851" s="257"/>
      <c r="FGL851" s="257"/>
      <c r="FGM851" s="257"/>
      <c r="FGN851" s="257"/>
      <c r="FGO851" s="257"/>
      <c r="FGP851" s="257"/>
      <c r="FGQ851" s="257"/>
      <c r="FGR851" s="257"/>
      <c r="FGS851" s="257"/>
      <c r="FGT851" s="257"/>
      <c r="FGU851" s="257"/>
      <c r="FGV851" s="257"/>
      <c r="FGW851" s="257"/>
      <c r="FGX851" s="257"/>
      <c r="FGY851" s="257"/>
      <c r="FGZ851" s="257"/>
      <c r="FHA851" s="257"/>
      <c r="FHB851" s="257"/>
      <c r="FHC851" s="257"/>
      <c r="FHD851" s="257"/>
      <c r="FHE851" s="257"/>
      <c r="FHF851" s="257"/>
      <c r="FHG851" s="257"/>
      <c r="FHH851" s="257"/>
      <c r="FHI851" s="257"/>
      <c r="FHJ851" s="257"/>
      <c r="FHK851" s="257"/>
      <c r="FHL851" s="257"/>
      <c r="FHM851" s="257"/>
      <c r="FHN851" s="257"/>
      <c r="FHO851" s="257"/>
      <c r="FHP851" s="257"/>
      <c r="FHQ851" s="257"/>
      <c r="FHR851" s="257"/>
      <c r="FHS851" s="257"/>
      <c r="FHT851" s="257"/>
      <c r="FHU851" s="257"/>
      <c r="FHV851" s="257"/>
      <c r="FHW851" s="257"/>
      <c r="FHX851" s="257"/>
      <c r="FHY851" s="257"/>
      <c r="FHZ851" s="257"/>
      <c r="FIA851" s="257"/>
      <c r="FIB851" s="257"/>
      <c r="FIC851" s="257"/>
      <c r="FID851" s="257"/>
      <c r="FIE851" s="257"/>
      <c r="FIF851" s="257"/>
      <c r="FIG851" s="257"/>
      <c r="FIH851" s="257"/>
      <c r="FII851" s="257"/>
      <c r="FIJ851" s="257"/>
      <c r="FIK851" s="257"/>
      <c r="FIL851" s="257"/>
      <c r="FIM851" s="257"/>
      <c r="FIN851" s="257"/>
      <c r="FIO851" s="257"/>
      <c r="FIP851" s="257"/>
      <c r="FIQ851" s="257"/>
      <c r="FIR851" s="257"/>
      <c r="FIS851" s="257"/>
      <c r="FIT851" s="257"/>
      <c r="FIU851" s="257"/>
      <c r="FIV851" s="257"/>
      <c r="FIW851" s="257"/>
      <c r="FIX851" s="257"/>
      <c r="FIY851" s="257"/>
      <c r="FIZ851" s="257"/>
      <c r="FJA851" s="257"/>
      <c r="FJB851" s="257"/>
      <c r="FJC851" s="257"/>
      <c r="FJD851" s="257"/>
      <c r="FJE851" s="257"/>
      <c r="FJF851" s="257"/>
      <c r="FJG851" s="257"/>
      <c r="FJH851" s="257"/>
      <c r="FJI851" s="257"/>
      <c r="FJJ851" s="257"/>
      <c r="FJK851" s="257"/>
      <c r="FJL851" s="257"/>
      <c r="FJM851" s="257"/>
      <c r="FJN851" s="257"/>
      <c r="FJO851" s="257"/>
      <c r="FJP851" s="257"/>
      <c r="FJQ851" s="257"/>
      <c r="FJR851" s="257"/>
      <c r="FJS851" s="257"/>
      <c r="FJT851" s="257"/>
      <c r="FJU851" s="257"/>
      <c r="FJV851" s="257"/>
      <c r="FJW851" s="257"/>
      <c r="FJX851" s="257"/>
      <c r="FJY851" s="257"/>
      <c r="FJZ851" s="257"/>
      <c r="FKA851" s="257"/>
      <c r="FKB851" s="257"/>
      <c r="FKC851" s="257"/>
      <c r="FKD851" s="257"/>
      <c r="FKE851" s="257"/>
      <c r="FKF851" s="257"/>
      <c r="FKG851" s="257"/>
      <c r="FKH851" s="257"/>
      <c r="FKI851" s="257"/>
      <c r="FKJ851" s="257"/>
      <c r="FKK851" s="257"/>
      <c r="FKL851" s="257"/>
      <c r="FKM851" s="257"/>
      <c r="FKN851" s="257"/>
      <c r="FKO851" s="257"/>
      <c r="FKP851" s="257"/>
      <c r="FKQ851" s="257"/>
      <c r="FKR851" s="257"/>
      <c r="FKS851" s="257"/>
      <c r="FKT851" s="257"/>
      <c r="FKU851" s="257"/>
      <c r="FKV851" s="257"/>
      <c r="FKW851" s="257"/>
      <c r="FKX851" s="257"/>
      <c r="FKY851" s="257"/>
      <c r="FKZ851" s="257"/>
      <c r="FLA851" s="257"/>
      <c r="FLB851" s="257"/>
      <c r="FLC851" s="257"/>
      <c r="FLD851" s="257"/>
      <c r="FLE851" s="257"/>
      <c r="FLF851" s="257"/>
      <c r="FLG851" s="257"/>
      <c r="FLH851" s="257"/>
      <c r="FLI851" s="257"/>
      <c r="FLJ851" s="257"/>
      <c r="FLK851" s="257"/>
      <c r="FLL851" s="257"/>
      <c r="FLM851" s="257"/>
      <c r="FLN851" s="257"/>
      <c r="FLO851" s="257"/>
      <c r="FLP851" s="257"/>
      <c r="FLQ851" s="257"/>
      <c r="FLR851" s="257"/>
      <c r="FLS851" s="257"/>
      <c r="FLT851" s="257"/>
      <c r="FLU851" s="257"/>
      <c r="FLV851" s="257"/>
      <c r="FLW851" s="257"/>
      <c r="FLX851" s="257"/>
      <c r="FLY851" s="257"/>
      <c r="FLZ851" s="257"/>
      <c r="FMA851" s="257"/>
      <c r="FMB851" s="257"/>
      <c r="FMC851" s="257"/>
      <c r="FMD851" s="257"/>
      <c r="FME851" s="257"/>
      <c r="FMF851" s="257"/>
      <c r="FMG851" s="257"/>
      <c r="FMH851" s="257"/>
      <c r="FMI851" s="257"/>
      <c r="FMJ851" s="257"/>
      <c r="FMK851" s="257"/>
      <c r="FML851" s="257"/>
      <c r="FMM851" s="257"/>
      <c r="FMN851" s="257"/>
      <c r="FMO851" s="257"/>
      <c r="FMP851" s="257"/>
      <c r="FMQ851" s="257"/>
      <c r="FMR851" s="257"/>
      <c r="FMS851" s="257"/>
      <c r="FMT851" s="257"/>
      <c r="FMU851" s="257"/>
      <c r="FMV851" s="257"/>
      <c r="FMW851" s="257"/>
      <c r="FMX851" s="257"/>
      <c r="FMY851" s="257"/>
      <c r="FMZ851" s="257"/>
      <c r="FNA851" s="257"/>
      <c r="FNB851" s="257"/>
      <c r="FNC851" s="257"/>
      <c r="FND851" s="257"/>
      <c r="FNE851" s="257"/>
      <c r="FNF851" s="257"/>
      <c r="FNG851" s="257"/>
      <c r="FNH851" s="257"/>
      <c r="FNI851" s="257"/>
      <c r="FNJ851" s="257"/>
      <c r="FNK851" s="257"/>
      <c r="FNL851" s="257"/>
      <c r="FNM851" s="257"/>
      <c r="FNN851" s="257"/>
      <c r="FNO851" s="257"/>
      <c r="FNP851" s="257"/>
      <c r="FNQ851" s="257"/>
      <c r="FNR851" s="257"/>
      <c r="FNS851" s="257"/>
      <c r="FNT851" s="257"/>
      <c r="FNU851" s="257"/>
      <c r="FNV851" s="257"/>
      <c r="FNW851" s="257"/>
      <c r="FNX851" s="257"/>
      <c r="FNY851" s="257"/>
      <c r="FNZ851" s="257"/>
      <c r="FOA851" s="257"/>
      <c r="FOB851" s="257"/>
      <c r="FOC851" s="257"/>
      <c r="FOD851" s="257"/>
      <c r="FOE851" s="257"/>
      <c r="FOF851" s="257"/>
      <c r="FOG851" s="257"/>
      <c r="FOH851" s="257"/>
      <c r="FOI851" s="257"/>
      <c r="FOJ851" s="257"/>
      <c r="FOK851" s="257"/>
      <c r="FOL851" s="257"/>
      <c r="FOM851" s="257"/>
      <c r="FON851" s="257"/>
      <c r="FOO851" s="257"/>
      <c r="FOP851" s="257"/>
      <c r="FOQ851" s="257"/>
      <c r="FOR851" s="257"/>
      <c r="FOS851" s="257"/>
      <c r="FOT851" s="257"/>
      <c r="FOU851" s="257"/>
      <c r="FOV851" s="257"/>
      <c r="FOW851" s="257"/>
      <c r="FOX851" s="257"/>
      <c r="FOY851" s="257"/>
      <c r="FOZ851" s="257"/>
      <c r="FPA851" s="257"/>
      <c r="FPB851" s="257"/>
      <c r="FPC851" s="257"/>
      <c r="FPD851" s="257"/>
      <c r="FPE851" s="257"/>
      <c r="FPF851" s="257"/>
      <c r="FPG851" s="257"/>
      <c r="FPH851" s="257"/>
      <c r="FPI851" s="257"/>
      <c r="FPJ851" s="257"/>
      <c r="FPK851" s="257"/>
      <c r="FPL851" s="257"/>
      <c r="FPM851" s="257"/>
      <c r="FPN851" s="257"/>
      <c r="FPO851" s="257"/>
      <c r="FPP851" s="257"/>
      <c r="FPQ851" s="257"/>
      <c r="FPR851" s="257"/>
      <c r="FPS851" s="257"/>
      <c r="FPT851" s="257"/>
      <c r="FPU851" s="257"/>
      <c r="FPV851" s="257"/>
      <c r="FPW851" s="257"/>
      <c r="FPX851" s="257"/>
      <c r="FPY851" s="257"/>
      <c r="FPZ851" s="257"/>
      <c r="FQA851" s="257"/>
      <c r="FQB851" s="257"/>
      <c r="FQC851" s="257"/>
      <c r="FQD851" s="257"/>
      <c r="FQE851" s="257"/>
      <c r="FQF851" s="257"/>
      <c r="FQG851" s="257"/>
      <c r="FQH851" s="257"/>
      <c r="FQI851" s="257"/>
      <c r="FQJ851" s="257"/>
      <c r="FQK851" s="257"/>
      <c r="FQL851" s="257"/>
      <c r="FQM851" s="257"/>
      <c r="FQN851" s="257"/>
      <c r="FQO851" s="257"/>
      <c r="FQP851" s="257"/>
      <c r="FQQ851" s="257"/>
      <c r="FQR851" s="257"/>
      <c r="FQS851" s="257"/>
      <c r="FQT851" s="257"/>
      <c r="FQU851" s="257"/>
      <c r="FQV851" s="257"/>
      <c r="FQW851" s="257"/>
      <c r="FQX851" s="257"/>
      <c r="FQY851" s="257"/>
      <c r="FQZ851" s="257"/>
      <c r="FRA851" s="257"/>
      <c r="FRB851" s="257"/>
      <c r="FRC851" s="257"/>
      <c r="FRD851" s="257"/>
      <c r="FRE851" s="257"/>
      <c r="FRF851" s="257"/>
      <c r="FRG851" s="257"/>
      <c r="FRH851" s="257"/>
      <c r="FRI851" s="257"/>
      <c r="FRJ851" s="257"/>
      <c r="FRK851" s="257"/>
      <c r="FRL851" s="257"/>
      <c r="FRM851" s="257"/>
      <c r="FRN851" s="257"/>
      <c r="FRO851" s="257"/>
      <c r="FRP851" s="257"/>
      <c r="FRQ851" s="257"/>
      <c r="FRR851" s="257"/>
      <c r="FRS851" s="257"/>
      <c r="FRT851" s="257"/>
      <c r="FRU851" s="257"/>
      <c r="FRV851" s="257"/>
      <c r="FRW851" s="257"/>
      <c r="FRX851" s="257"/>
      <c r="FRY851" s="257"/>
      <c r="FRZ851" s="257"/>
      <c r="FSA851" s="257"/>
      <c r="FSB851" s="257"/>
      <c r="FSC851" s="257"/>
      <c r="FSD851" s="257"/>
      <c r="FSE851" s="257"/>
      <c r="FSF851" s="257"/>
      <c r="FSG851" s="257"/>
      <c r="FSH851" s="257"/>
      <c r="FSI851" s="257"/>
      <c r="FSJ851" s="257"/>
      <c r="FSK851" s="257"/>
      <c r="FSL851" s="257"/>
      <c r="FSM851" s="257"/>
      <c r="FSN851" s="257"/>
      <c r="FSO851" s="257"/>
      <c r="FSP851" s="257"/>
      <c r="FSQ851" s="257"/>
      <c r="FSR851" s="257"/>
      <c r="FSS851" s="257"/>
      <c r="FST851" s="257"/>
      <c r="FSU851" s="257"/>
      <c r="FSV851" s="257"/>
      <c r="FSW851" s="257"/>
      <c r="FSX851" s="257"/>
      <c r="FSY851" s="257"/>
      <c r="FSZ851" s="257"/>
      <c r="FTA851" s="257"/>
      <c r="FTB851" s="257"/>
      <c r="FTC851" s="257"/>
      <c r="FTD851" s="257"/>
      <c r="FTE851" s="257"/>
      <c r="FTF851" s="257"/>
      <c r="FTG851" s="257"/>
      <c r="FTH851" s="257"/>
      <c r="FTI851" s="257"/>
      <c r="FTJ851" s="257"/>
      <c r="FTK851" s="257"/>
      <c r="FTL851" s="257"/>
      <c r="FTM851" s="257"/>
      <c r="FTN851" s="257"/>
      <c r="FTO851" s="257"/>
      <c r="FTP851" s="257"/>
      <c r="FTQ851" s="257"/>
      <c r="FTR851" s="257"/>
      <c r="FTS851" s="257"/>
      <c r="FTT851" s="257"/>
      <c r="FTU851" s="257"/>
      <c r="FTV851" s="257"/>
      <c r="FTW851" s="257"/>
      <c r="FTX851" s="257"/>
      <c r="FTY851" s="257"/>
      <c r="FTZ851" s="257"/>
      <c r="FUA851" s="257"/>
      <c r="FUB851" s="257"/>
      <c r="FUC851" s="257"/>
      <c r="FUD851" s="257"/>
      <c r="FUE851" s="257"/>
      <c r="FUF851" s="257"/>
      <c r="FUG851" s="257"/>
      <c r="FUH851" s="257"/>
      <c r="FUI851" s="257"/>
      <c r="FUJ851" s="257"/>
      <c r="FUK851" s="257"/>
      <c r="FUL851" s="257"/>
      <c r="FUM851" s="257"/>
      <c r="FUN851" s="257"/>
      <c r="FUO851" s="257"/>
      <c r="FUP851" s="257"/>
      <c r="FUQ851" s="257"/>
      <c r="FUR851" s="257"/>
      <c r="FUS851" s="257"/>
      <c r="FUT851" s="257"/>
      <c r="FUU851" s="257"/>
      <c r="FUV851" s="257"/>
      <c r="FUW851" s="257"/>
      <c r="FUX851" s="257"/>
      <c r="FUY851" s="257"/>
      <c r="FUZ851" s="257"/>
      <c r="FVA851" s="257"/>
      <c r="FVB851" s="257"/>
      <c r="FVC851" s="257"/>
      <c r="FVD851" s="257"/>
      <c r="FVE851" s="257"/>
      <c r="FVF851" s="257"/>
      <c r="FVG851" s="257"/>
      <c r="FVH851" s="257"/>
      <c r="FVI851" s="257"/>
      <c r="FVJ851" s="257"/>
      <c r="FVK851" s="257"/>
      <c r="FVL851" s="257"/>
      <c r="FVM851" s="257"/>
      <c r="FVN851" s="257"/>
      <c r="FVO851" s="257"/>
      <c r="FVP851" s="257"/>
      <c r="FVQ851" s="257"/>
      <c r="FVR851" s="257"/>
      <c r="FVS851" s="257"/>
      <c r="FVT851" s="257"/>
      <c r="FVU851" s="257"/>
      <c r="FVV851" s="257"/>
      <c r="FVW851" s="257"/>
      <c r="FVX851" s="257"/>
      <c r="FVY851" s="257"/>
      <c r="FVZ851" s="257"/>
      <c r="FWA851" s="257"/>
      <c r="FWB851" s="257"/>
      <c r="FWC851" s="257"/>
      <c r="FWD851" s="257"/>
      <c r="FWE851" s="257"/>
      <c r="FWF851" s="257"/>
      <c r="FWG851" s="257"/>
      <c r="FWH851" s="257"/>
      <c r="FWI851" s="257"/>
      <c r="FWJ851" s="257"/>
      <c r="FWK851" s="257"/>
      <c r="FWL851" s="257"/>
      <c r="FWM851" s="257"/>
      <c r="FWN851" s="257"/>
      <c r="FWO851" s="257"/>
      <c r="FWP851" s="257"/>
      <c r="FWQ851" s="257"/>
      <c r="FWR851" s="257"/>
      <c r="FWS851" s="257"/>
      <c r="FWT851" s="257"/>
      <c r="FWU851" s="257"/>
      <c r="FWV851" s="257"/>
      <c r="FWW851" s="257"/>
      <c r="FWX851" s="257"/>
      <c r="FWY851" s="257"/>
      <c r="FWZ851" s="257"/>
      <c r="FXA851" s="257"/>
      <c r="FXB851" s="257"/>
      <c r="FXC851" s="257"/>
      <c r="FXD851" s="257"/>
      <c r="FXE851" s="257"/>
      <c r="FXF851" s="257"/>
      <c r="FXG851" s="257"/>
      <c r="FXH851" s="257"/>
      <c r="FXI851" s="257"/>
      <c r="FXJ851" s="257"/>
      <c r="FXK851" s="257"/>
      <c r="FXL851" s="257"/>
      <c r="FXM851" s="257"/>
      <c r="FXN851" s="257"/>
      <c r="FXO851" s="257"/>
      <c r="FXP851" s="257"/>
      <c r="FXQ851" s="257"/>
      <c r="FXR851" s="257"/>
      <c r="FXS851" s="257"/>
      <c r="FXT851" s="257"/>
      <c r="FXU851" s="257"/>
      <c r="FXV851" s="257"/>
      <c r="FXW851" s="257"/>
      <c r="FXX851" s="257"/>
      <c r="FXY851" s="257"/>
      <c r="FXZ851" s="257"/>
      <c r="FYA851" s="257"/>
      <c r="FYB851" s="257"/>
      <c r="FYC851" s="257"/>
      <c r="FYD851" s="257"/>
      <c r="FYE851" s="257"/>
      <c r="FYF851" s="257"/>
      <c r="FYG851" s="257"/>
      <c r="FYH851" s="257"/>
      <c r="FYI851" s="257"/>
      <c r="FYJ851" s="257"/>
      <c r="FYK851" s="257"/>
      <c r="FYL851" s="257"/>
      <c r="FYM851" s="257"/>
      <c r="FYN851" s="257"/>
      <c r="FYO851" s="257"/>
      <c r="FYP851" s="257"/>
      <c r="FYQ851" s="257"/>
      <c r="FYR851" s="257"/>
      <c r="FYS851" s="257"/>
      <c r="FYT851" s="257"/>
      <c r="FYU851" s="257"/>
      <c r="FYV851" s="257"/>
      <c r="FYW851" s="257"/>
      <c r="FYX851" s="257"/>
      <c r="FYY851" s="257"/>
      <c r="FYZ851" s="257"/>
      <c r="FZA851" s="257"/>
      <c r="FZB851" s="257"/>
      <c r="FZC851" s="257"/>
      <c r="FZD851" s="257"/>
      <c r="FZE851" s="257"/>
      <c r="FZF851" s="257"/>
      <c r="FZG851" s="257"/>
      <c r="FZH851" s="257"/>
      <c r="FZI851" s="257"/>
      <c r="FZJ851" s="257"/>
      <c r="FZK851" s="257"/>
      <c r="FZL851" s="257"/>
      <c r="FZM851" s="257"/>
      <c r="FZN851" s="257"/>
      <c r="FZO851" s="257"/>
      <c r="FZP851" s="257"/>
      <c r="FZQ851" s="257"/>
      <c r="FZR851" s="257"/>
      <c r="FZS851" s="257"/>
      <c r="FZT851" s="257"/>
      <c r="FZU851" s="257"/>
      <c r="FZV851" s="257"/>
      <c r="FZW851" s="257"/>
      <c r="FZX851" s="257"/>
      <c r="FZY851" s="257"/>
      <c r="FZZ851" s="257"/>
      <c r="GAA851" s="257"/>
      <c r="GAB851" s="257"/>
      <c r="GAC851" s="257"/>
      <c r="GAD851" s="257"/>
      <c r="GAE851" s="257"/>
      <c r="GAF851" s="257"/>
      <c r="GAG851" s="257"/>
      <c r="GAH851" s="257"/>
      <c r="GAI851" s="257"/>
      <c r="GAJ851" s="257"/>
      <c r="GAK851" s="257"/>
      <c r="GAL851" s="257"/>
      <c r="GAM851" s="257"/>
      <c r="GAN851" s="257"/>
      <c r="GAO851" s="257"/>
      <c r="GAP851" s="257"/>
      <c r="GAQ851" s="257"/>
      <c r="GAR851" s="257"/>
      <c r="GAS851" s="257"/>
      <c r="GAT851" s="257"/>
      <c r="GAU851" s="257"/>
      <c r="GAV851" s="257"/>
      <c r="GAW851" s="257"/>
      <c r="GAX851" s="257"/>
      <c r="GAY851" s="257"/>
      <c r="GAZ851" s="257"/>
      <c r="GBA851" s="257"/>
      <c r="GBB851" s="257"/>
      <c r="GBC851" s="257"/>
      <c r="GBD851" s="257"/>
      <c r="GBE851" s="257"/>
      <c r="GBF851" s="257"/>
      <c r="GBG851" s="257"/>
      <c r="GBH851" s="257"/>
      <c r="GBI851" s="257"/>
      <c r="GBJ851" s="257"/>
      <c r="GBK851" s="257"/>
      <c r="GBL851" s="257"/>
      <c r="GBM851" s="257"/>
      <c r="GBN851" s="257"/>
      <c r="GBO851" s="257"/>
      <c r="GBP851" s="257"/>
      <c r="GBQ851" s="257"/>
      <c r="GBR851" s="257"/>
      <c r="GBS851" s="257"/>
      <c r="GBT851" s="257"/>
      <c r="GBU851" s="257"/>
      <c r="GBV851" s="257"/>
      <c r="GBW851" s="257"/>
      <c r="GBX851" s="257"/>
      <c r="GBY851" s="257"/>
      <c r="GBZ851" s="257"/>
      <c r="GCA851" s="257"/>
      <c r="GCB851" s="257"/>
      <c r="GCC851" s="257"/>
      <c r="GCD851" s="257"/>
      <c r="GCE851" s="257"/>
      <c r="GCF851" s="257"/>
      <c r="GCG851" s="257"/>
      <c r="GCH851" s="257"/>
      <c r="GCI851" s="257"/>
      <c r="GCJ851" s="257"/>
      <c r="GCK851" s="257"/>
      <c r="GCL851" s="257"/>
      <c r="GCM851" s="257"/>
      <c r="GCN851" s="257"/>
      <c r="GCO851" s="257"/>
      <c r="GCP851" s="257"/>
      <c r="GCQ851" s="257"/>
      <c r="GCR851" s="257"/>
      <c r="GCS851" s="257"/>
      <c r="GCT851" s="257"/>
      <c r="GCU851" s="257"/>
      <c r="GCV851" s="257"/>
      <c r="GCW851" s="257"/>
      <c r="GCX851" s="257"/>
      <c r="GCY851" s="257"/>
      <c r="GCZ851" s="257"/>
      <c r="GDA851" s="257"/>
      <c r="GDB851" s="257"/>
      <c r="GDC851" s="257"/>
      <c r="GDD851" s="257"/>
      <c r="GDE851" s="257"/>
      <c r="GDF851" s="257"/>
      <c r="GDG851" s="257"/>
      <c r="GDH851" s="257"/>
      <c r="GDI851" s="257"/>
      <c r="GDJ851" s="257"/>
      <c r="GDK851" s="257"/>
      <c r="GDL851" s="257"/>
      <c r="GDM851" s="257"/>
      <c r="GDN851" s="257"/>
      <c r="GDO851" s="257"/>
      <c r="GDP851" s="257"/>
      <c r="GDQ851" s="257"/>
      <c r="GDR851" s="257"/>
      <c r="GDS851" s="257"/>
      <c r="GDT851" s="257"/>
      <c r="GDU851" s="257"/>
      <c r="GDV851" s="257"/>
      <c r="GDW851" s="257"/>
      <c r="GDX851" s="257"/>
      <c r="GDY851" s="257"/>
      <c r="GDZ851" s="257"/>
      <c r="GEA851" s="257"/>
      <c r="GEB851" s="257"/>
      <c r="GEC851" s="257"/>
      <c r="GED851" s="257"/>
      <c r="GEE851" s="257"/>
      <c r="GEF851" s="257"/>
      <c r="GEG851" s="257"/>
      <c r="GEH851" s="257"/>
      <c r="GEI851" s="257"/>
      <c r="GEJ851" s="257"/>
      <c r="GEK851" s="257"/>
      <c r="GEL851" s="257"/>
      <c r="GEM851" s="257"/>
      <c r="GEN851" s="257"/>
      <c r="GEO851" s="257"/>
      <c r="GEP851" s="257"/>
      <c r="GEQ851" s="257"/>
      <c r="GER851" s="257"/>
      <c r="GES851" s="257"/>
      <c r="GET851" s="257"/>
      <c r="GEU851" s="257"/>
      <c r="GEV851" s="257"/>
      <c r="GEW851" s="257"/>
      <c r="GEX851" s="257"/>
      <c r="GEY851" s="257"/>
      <c r="GEZ851" s="257"/>
      <c r="GFA851" s="257"/>
      <c r="GFB851" s="257"/>
      <c r="GFC851" s="257"/>
      <c r="GFD851" s="257"/>
      <c r="GFE851" s="257"/>
      <c r="GFF851" s="257"/>
      <c r="GFG851" s="257"/>
      <c r="GFH851" s="257"/>
      <c r="GFI851" s="257"/>
      <c r="GFJ851" s="257"/>
      <c r="GFK851" s="257"/>
      <c r="GFL851" s="257"/>
      <c r="GFM851" s="257"/>
      <c r="GFN851" s="257"/>
      <c r="GFO851" s="257"/>
      <c r="GFP851" s="257"/>
      <c r="GFQ851" s="257"/>
      <c r="GFR851" s="257"/>
      <c r="GFS851" s="257"/>
      <c r="GFT851" s="257"/>
      <c r="GFU851" s="257"/>
      <c r="GFV851" s="257"/>
      <c r="GFW851" s="257"/>
      <c r="GFX851" s="257"/>
      <c r="GFY851" s="257"/>
      <c r="GFZ851" s="257"/>
      <c r="GGA851" s="257"/>
      <c r="GGB851" s="257"/>
      <c r="GGC851" s="257"/>
      <c r="GGD851" s="257"/>
      <c r="GGE851" s="257"/>
      <c r="GGF851" s="257"/>
      <c r="GGG851" s="257"/>
      <c r="GGH851" s="257"/>
      <c r="GGI851" s="257"/>
      <c r="GGJ851" s="257"/>
      <c r="GGK851" s="257"/>
      <c r="GGL851" s="257"/>
      <c r="GGM851" s="257"/>
      <c r="GGN851" s="257"/>
      <c r="GGO851" s="257"/>
      <c r="GGP851" s="257"/>
      <c r="GGQ851" s="257"/>
      <c r="GGR851" s="257"/>
      <c r="GGS851" s="257"/>
      <c r="GGT851" s="257"/>
      <c r="GGU851" s="257"/>
      <c r="GGV851" s="257"/>
      <c r="GGW851" s="257"/>
      <c r="GGX851" s="257"/>
      <c r="GGY851" s="257"/>
      <c r="GGZ851" s="257"/>
      <c r="GHA851" s="257"/>
      <c r="GHB851" s="257"/>
      <c r="GHC851" s="257"/>
      <c r="GHD851" s="257"/>
      <c r="GHE851" s="257"/>
      <c r="GHF851" s="257"/>
      <c r="GHG851" s="257"/>
      <c r="GHH851" s="257"/>
      <c r="GHI851" s="257"/>
      <c r="GHJ851" s="257"/>
      <c r="GHK851" s="257"/>
      <c r="GHL851" s="257"/>
      <c r="GHM851" s="257"/>
      <c r="GHN851" s="257"/>
      <c r="GHO851" s="257"/>
      <c r="GHP851" s="257"/>
      <c r="GHQ851" s="257"/>
      <c r="GHR851" s="257"/>
      <c r="GHS851" s="257"/>
      <c r="GHT851" s="257"/>
      <c r="GHU851" s="257"/>
      <c r="GHV851" s="257"/>
      <c r="GHW851" s="257"/>
      <c r="GHX851" s="257"/>
      <c r="GHY851" s="257"/>
      <c r="GHZ851" s="257"/>
      <c r="GIA851" s="257"/>
      <c r="GIB851" s="257"/>
      <c r="GIC851" s="257"/>
      <c r="GID851" s="257"/>
      <c r="GIE851" s="257"/>
      <c r="GIF851" s="257"/>
      <c r="GIG851" s="257"/>
      <c r="GIH851" s="257"/>
      <c r="GII851" s="257"/>
      <c r="GIJ851" s="257"/>
      <c r="GIK851" s="257"/>
      <c r="GIL851" s="257"/>
      <c r="GIM851" s="257"/>
      <c r="GIN851" s="257"/>
      <c r="GIO851" s="257"/>
      <c r="GIP851" s="257"/>
      <c r="GIQ851" s="257"/>
      <c r="GIR851" s="257"/>
      <c r="GIS851" s="257"/>
      <c r="GIT851" s="257"/>
      <c r="GIU851" s="257"/>
      <c r="GIV851" s="257"/>
      <c r="GIW851" s="257"/>
      <c r="GIX851" s="257"/>
      <c r="GIY851" s="257"/>
      <c r="GIZ851" s="257"/>
      <c r="GJA851" s="257"/>
      <c r="GJB851" s="257"/>
      <c r="GJC851" s="257"/>
      <c r="GJD851" s="257"/>
      <c r="GJE851" s="257"/>
      <c r="GJF851" s="257"/>
      <c r="GJG851" s="257"/>
      <c r="GJH851" s="257"/>
      <c r="GJI851" s="257"/>
      <c r="GJJ851" s="257"/>
      <c r="GJK851" s="257"/>
      <c r="GJL851" s="257"/>
      <c r="GJM851" s="257"/>
      <c r="GJN851" s="257"/>
      <c r="GJO851" s="257"/>
      <c r="GJP851" s="257"/>
      <c r="GJQ851" s="257"/>
      <c r="GJR851" s="257"/>
      <c r="GJS851" s="257"/>
      <c r="GJT851" s="257"/>
      <c r="GJU851" s="257"/>
      <c r="GJV851" s="257"/>
      <c r="GJW851" s="257"/>
      <c r="GJX851" s="257"/>
      <c r="GJY851" s="257"/>
      <c r="GJZ851" s="257"/>
      <c r="GKA851" s="257"/>
      <c r="GKB851" s="257"/>
      <c r="GKC851" s="257"/>
      <c r="GKD851" s="257"/>
      <c r="GKE851" s="257"/>
      <c r="GKF851" s="257"/>
      <c r="GKG851" s="257"/>
      <c r="GKH851" s="257"/>
      <c r="GKI851" s="257"/>
      <c r="GKJ851" s="257"/>
      <c r="GKK851" s="257"/>
      <c r="GKL851" s="257"/>
      <c r="GKM851" s="257"/>
      <c r="GKN851" s="257"/>
      <c r="GKO851" s="257"/>
      <c r="GKP851" s="257"/>
      <c r="GKQ851" s="257"/>
      <c r="GKR851" s="257"/>
      <c r="GKS851" s="257"/>
      <c r="GKT851" s="257"/>
      <c r="GKU851" s="257"/>
      <c r="GKV851" s="257"/>
      <c r="GKW851" s="257"/>
      <c r="GKX851" s="257"/>
      <c r="GKY851" s="257"/>
      <c r="GKZ851" s="257"/>
      <c r="GLA851" s="257"/>
      <c r="GLB851" s="257"/>
      <c r="GLC851" s="257"/>
      <c r="GLD851" s="257"/>
      <c r="GLE851" s="257"/>
      <c r="GLF851" s="257"/>
      <c r="GLG851" s="257"/>
      <c r="GLH851" s="257"/>
      <c r="GLI851" s="257"/>
      <c r="GLJ851" s="257"/>
      <c r="GLK851" s="257"/>
      <c r="GLL851" s="257"/>
      <c r="GLM851" s="257"/>
      <c r="GLN851" s="257"/>
      <c r="GLO851" s="257"/>
      <c r="GLP851" s="257"/>
      <c r="GLQ851" s="257"/>
      <c r="GLR851" s="257"/>
      <c r="GLS851" s="257"/>
      <c r="GLT851" s="257"/>
      <c r="GLU851" s="257"/>
      <c r="GLV851" s="257"/>
      <c r="GLW851" s="257"/>
      <c r="GLX851" s="257"/>
      <c r="GLY851" s="257"/>
      <c r="GLZ851" s="257"/>
      <c r="GMA851" s="257"/>
      <c r="GMB851" s="257"/>
      <c r="GMC851" s="257"/>
      <c r="GMD851" s="257"/>
      <c r="GME851" s="257"/>
      <c r="GMF851" s="257"/>
      <c r="GMG851" s="257"/>
      <c r="GMH851" s="257"/>
      <c r="GMI851" s="257"/>
      <c r="GMJ851" s="257"/>
      <c r="GMK851" s="257"/>
      <c r="GML851" s="257"/>
      <c r="GMM851" s="257"/>
      <c r="GMN851" s="257"/>
      <c r="GMO851" s="257"/>
      <c r="GMP851" s="257"/>
      <c r="GMQ851" s="257"/>
      <c r="GMR851" s="257"/>
      <c r="GMS851" s="257"/>
      <c r="GMT851" s="257"/>
      <c r="GMU851" s="257"/>
      <c r="GMV851" s="257"/>
      <c r="GMW851" s="257"/>
      <c r="GMX851" s="257"/>
      <c r="GMY851" s="257"/>
      <c r="GMZ851" s="257"/>
      <c r="GNA851" s="257"/>
      <c r="GNB851" s="257"/>
      <c r="GNC851" s="257"/>
      <c r="GND851" s="257"/>
      <c r="GNE851" s="257"/>
      <c r="GNF851" s="257"/>
      <c r="GNG851" s="257"/>
      <c r="GNH851" s="257"/>
      <c r="GNI851" s="257"/>
      <c r="GNJ851" s="257"/>
      <c r="GNK851" s="257"/>
      <c r="GNL851" s="257"/>
      <c r="GNM851" s="257"/>
      <c r="GNN851" s="257"/>
      <c r="GNO851" s="257"/>
      <c r="GNP851" s="257"/>
      <c r="GNQ851" s="257"/>
      <c r="GNR851" s="257"/>
      <c r="GNS851" s="257"/>
      <c r="GNT851" s="257"/>
      <c r="GNU851" s="257"/>
      <c r="GNV851" s="257"/>
      <c r="GNW851" s="257"/>
      <c r="GNX851" s="257"/>
      <c r="GNY851" s="257"/>
      <c r="GNZ851" s="257"/>
      <c r="GOA851" s="257"/>
      <c r="GOB851" s="257"/>
      <c r="GOC851" s="257"/>
      <c r="GOD851" s="257"/>
      <c r="GOE851" s="257"/>
      <c r="GOF851" s="257"/>
      <c r="GOG851" s="257"/>
      <c r="GOH851" s="257"/>
      <c r="GOI851" s="257"/>
      <c r="GOJ851" s="257"/>
      <c r="GOK851" s="257"/>
      <c r="GOL851" s="257"/>
      <c r="GOM851" s="257"/>
      <c r="GON851" s="257"/>
      <c r="GOO851" s="257"/>
      <c r="GOP851" s="257"/>
      <c r="GOQ851" s="257"/>
      <c r="GOR851" s="257"/>
      <c r="GOS851" s="257"/>
      <c r="GOT851" s="257"/>
      <c r="GOU851" s="257"/>
      <c r="GOV851" s="257"/>
      <c r="GOW851" s="257"/>
      <c r="GOX851" s="257"/>
      <c r="GOY851" s="257"/>
      <c r="GOZ851" s="257"/>
      <c r="GPA851" s="257"/>
      <c r="GPB851" s="257"/>
      <c r="GPC851" s="257"/>
      <c r="GPD851" s="257"/>
      <c r="GPE851" s="257"/>
      <c r="GPF851" s="257"/>
      <c r="GPG851" s="257"/>
      <c r="GPH851" s="257"/>
      <c r="GPI851" s="257"/>
      <c r="GPJ851" s="257"/>
      <c r="GPK851" s="257"/>
      <c r="GPL851" s="257"/>
      <c r="GPM851" s="257"/>
      <c r="GPN851" s="257"/>
      <c r="GPO851" s="257"/>
      <c r="GPP851" s="257"/>
      <c r="GPQ851" s="257"/>
      <c r="GPR851" s="257"/>
      <c r="GPS851" s="257"/>
      <c r="GPT851" s="257"/>
      <c r="GPU851" s="257"/>
      <c r="GPV851" s="257"/>
      <c r="GPW851" s="257"/>
      <c r="GPX851" s="257"/>
      <c r="GPY851" s="257"/>
      <c r="GPZ851" s="257"/>
      <c r="GQA851" s="257"/>
      <c r="GQB851" s="257"/>
      <c r="GQC851" s="257"/>
      <c r="GQD851" s="257"/>
      <c r="GQE851" s="257"/>
      <c r="GQF851" s="257"/>
      <c r="GQG851" s="257"/>
      <c r="GQH851" s="257"/>
      <c r="GQI851" s="257"/>
      <c r="GQJ851" s="257"/>
      <c r="GQK851" s="257"/>
      <c r="GQL851" s="257"/>
      <c r="GQM851" s="257"/>
      <c r="GQN851" s="257"/>
      <c r="GQO851" s="257"/>
      <c r="GQP851" s="257"/>
      <c r="GQQ851" s="257"/>
      <c r="GQR851" s="257"/>
      <c r="GQS851" s="257"/>
      <c r="GQT851" s="257"/>
      <c r="GQU851" s="257"/>
      <c r="GQV851" s="257"/>
      <c r="GQW851" s="257"/>
      <c r="GQX851" s="257"/>
      <c r="GQY851" s="257"/>
      <c r="GQZ851" s="257"/>
      <c r="GRA851" s="257"/>
      <c r="GRB851" s="257"/>
      <c r="GRC851" s="257"/>
      <c r="GRD851" s="257"/>
      <c r="GRE851" s="257"/>
      <c r="GRF851" s="257"/>
      <c r="GRG851" s="257"/>
      <c r="GRH851" s="257"/>
      <c r="GRI851" s="257"/>
      <c r="GRJ851" s="257"/>
      <c r="GRK851" s="257"/>
      <c r="GRL851" s="257"/>
      <c r="GRM851" s="257"/>
      <c r="GRN851" s="257"/>
      <c r="GRO851" s="257"/>
      <c r="GRP851" s="257"/>
      <c r="GRQ851" s="257"/>
      <c r="GRR851" s="257"/>
      <c r="GRS851" s="257"/>
      <c r="GRT851" s="257"/>
      <c r="GRU851" s="257"/>
      <c r="GRV851" s="257"/>
      <c r="GRW851" s="257"/>
      <c r="GRX851" s="257"/>
      <c r="GRY851" s="257"/>
      <c r="GRZ851" s="257"/>
      <c r="GSA851" s="257"/>
      <c r="GSB851" s="257"/>
      <c r="GSC851" s="257"/>
      <c r="GSD851" s="257"/>
      <c r="GSE851" s="257"/>
      <c r="GSF851" s="257"/>
      <c r="GSG851" s="257"/>
      <c r="GSH851" s="257"/>
      <c r="GSI851" s="257"/>
      <c r="GSJ851" s="257"/>
      <c r="GSK851" s="257"/>
      <c r="GSL851" s="257"/>
      <c r="GSM851" s="257"/>
      <c r="GSN851" s="257"/>
      <c r="GSO851" s="257"/>
      <c r="GSP851" s="257"/>
      <c r="GSQ851" s="257"/>
      <c r="GSR851" s="257"/>
      <c r="GSS851" s="257"/>
      <c r="GST851" s="257"/>
      <c r="GSU851" s="257"/>
      <c r="GSV851" s="257"/>
      <c r="GSW851" s="257"/>
      <c r="GSX851" s="257"/>
      <c r="GSY851" s="257"/>
      <c r="GSZ851" s="257"/>
      <c r="GTA851" s="257"/>
      <c r="GTB851" s="257"/>
      <c r="GTC851" s="257"/>
      <c r="GTD851" s="257"/>
      <c r="GTE851" s="257"/>
      <c r="GTF851" s="257"/>
      <c r="GTG851" s="257"/>
      <c r="GTH851" s="257"/>
      <c r="GTI851" s="257"/>
      <c r="GTJ851" s="257"/>
      <c r="GTK851" s="257"/>
      <c r="GTL851" s="257"/>
      <c r="GTM851" s="257"/>
      <c r="GTN851" s="257"/>
      <c r="GTO851" s="257"/>
      <c r="GTP851" s="257"/>
      <c r="GTQ851" s="257"/>
      <c r="GTR851" s="257"/>
      <c r="GTS851" s="257"/>
      <c r="GTT851" s="257"/>
      <c r="GTU851" s="257"/>
      <c r="GTV851" s="257"/>
      <c r="GTW851" s="257"/>
      <c r="GTX851" s="257"/>
      <c r="GTY851" s="257"/>
      <c r="GTZ851" s="257"/>
      <c r="GUA851" s="257"/>
      <c r="GUB851" s="257"/>
      <c r="GUC851" s="257"/>
      <c r="GUD851" s="257"/>
      <c r="GUE851" s="257"/>
      <c r="GUF851" s="257"/>
      <c r="GUG851" s="257"/>
      <c r="GUH851" s="257"/>
      <c r="GUI851" s="257"/>
      <c r="GUJ851" s="257"/>
      <c r="GUK851" s="257"/>
      <c r="GUL851" s="257"/>
      <c r="GUM851" s="257"/>
      <c r="GUN851" s="257"/>
      <c r="GUO851" s="257"/>
      <c r="GUP851" s="257"/>
      <c r="GUQ851" s="257"/>
      <c r="GUR851" s="257"/>
      <c r="GUS851" s="257"/>
      <c r="GUT851" s="257"/>
      <c r="GUU851" s="257"/>
      <c r="GUV851" s="257"/>
      <c r="GUW851" s="257"/>
      <c r="GUX851" s="257"/>
      <c r="GUY851" s="257"/>
      <c r="GUZ851" s="257"/>
      <c r="GVA851" s="257"/>
      <c r="GVB851" s="257"/>
      <c r="GVC851" s="257"/>
      <c r="GVD851" s="257"/>
      <c r="GVE851" s="257"/>
      <c r="GVF851" s="257"/>
      <c r="GVG851" s="257"/>
      <c r="GVH851" s="257"/>
      <c r="GVI851" s="257"/>
      <c r="GVJ851" s="257"/>
      <c r="GVK851" s="257"/>
      <c r="GVL851" s="257"/>
      <c r="GVM851" s="257"/>
      <c r="GVN851" s="257"/>
      <c r="GVO851" s="257"/>
      <c r="GVP851" s="257"/>
      <c r="GVQ851" s="257"/>
      <c r="GVR851" s="257"/>
      <c r="GVS851" s="257"/>
      <c r="GVT851" s="257"/>
      <c r="GVU851" s="257"/>
      <c r="GVV851" s="257"/>
      <c r="GVW851" s="257"/>
      <c r="GVX851" s="257"/>
      <c r="GVY851" s="257"/>
      <c r="GVZ851" s="257"/>
      <c r="GWA851" s="257"/>
      <c r="GWB851" s="257"/>
      <c r="GWC851" s="257"/>
      <c r="GWD851" s="257"/>
      <c r="GWE851" s="257"/>
      <c r="GWF851" s="257"/>
      <c r="GWG851" s="257"/>
      <c r="GWH851" s="257"/>
      <c r="GWI851" s="257"/>
      <c r="GWJ851" s="257"/>
      <c r="GWK851" s="257"/>
      <c r="GWL851" s="257"/>
      <c r="GWM851" s="257"/>
      <c r="GWN851" s="257"/>
      <c r="GWO851" s="257"/>
      <c r="GWP851" s="257"/>
      <c r="GWQ851" s="257"/>
      <c r="GWR851" s="257"/>
      <c r="GWS851" s="257"/>
      <c r="GWT851" s="257"/>
      <c r="GWU851" s="257"/>
      <c r="GWV851" s="257"/>
      <c r="GWW851" s="257"/>
      <c r="GWX851" s="257"/>
      <c r="GWY851" s="257"/>
      <c r="GWZ851" s="257"/>
      <c r="GXA851" s="257"/>
      <c r="GXB851" s="257"/>
      <c r="GXC851" s="257"/>
      <c r="GXD851" s="257"/>
      <c r="GXE851" s="257"/>
      <c r="GXF851" s="257"/>
      <c r="GXG851" s="257"/>
      <c r="GXH851" s="257"/>
      <c r="GXI851" s="257"/>
      <c r="GXJ851" s="257"/>
      <c r="GXK851" s="257"/>
      <c r="GXL851" s="257"/>
      <c r="GXM851" s="257"/>
      <c r="GXN851" s="257"/>
      <c r="GXO851" s="257"/>
      <c r="GXP851" s="257"/>
      <c r="GXQ851" s="257"/>
      <c r="GXR851" s="257"/>
      <c r="GXS851" s="257"/>
      <c r="GXT851" s="257"/>
      <c r="GXU851" s="257"/>
      <c r="GXV851" s="257"/>
      <c r="GXW851" s="257"/>
      <c r="GXX851" s="257"/>
      <c r="GXY851" s="257"/>
      <c r="GXZ851" s="257"/>
      <c r="GYA851" s="257"/>
      <c r="GYB851" s="257"/>
      <c r="GYC851" s="257"/>
      <c r="GYD851" s="257"/>
      <c r="GYE851" s="257"/>
      <c r="GYF851" s="257"/>
      <c r="GYG851" s="257"/>
      <c r="GYH851" s="257"/>
      <c r="GYI851" s="257"/>
      <c r="GYJ851" s="257"/>
      <c r="GYK851" s="257"/>
      <c r="GYL851" s="257"/>
      <c r="GYM851" s="257"/>
      <c r="GYN851" s="257"/>
      <c r="GYO851" s="257"/>
      <c r="GYP851" s="257"/>
      <c r="GYQ851" s="257"/>
      <c r="GYR851" s="257"/>
      <c r="GYS851" s="257"/>
      <c r="GYT851" s="257"/>
      <c r="GYU851" s="257"/>
      <c r="GYV851" s="257"/>
      <c r="GYW851" s="257"/>
      <c r="GYX851" s="257"/>
      <c r="GYY851" s="257"/>
      <c r="GYZ851" s="257"/>
      <c r="GZA851" s="257"/>
      <c r="GZB851" s="257"/>
      <c r="GZC851" s="257"/>
      <c r="GZD851" s="257"/>
      <c r="GZE851" s="257"/>
      <c r="GZF851" s="257"/>
      <c r="GZG851" s="257"/>
      <c r="GZH851" s="257"/>
      <c r="GZI851" s="257"/>
      <c r="GZJ851" s="257"/>
      <c r="GZK851" s="257"/>
      <c r="GZL851" s="257"/>
      <c r="GZM851" s="257"/>
      <c r="GZN851" s="257"/>
      <c r="GZO851" s="257"/>
      <c r="GZP851" s="257"/>
      <c r="GZQ851" s="257"/>
      <c r="GZR851" s="257"/>
      <c r="GZS851" s="257"/>
      <c r="GZT851" s="257"/>
      <c r="GZU851" s="257"/>
      <c r="GZV851" s="257"/>
      <c r="GZW851" s="257"/>
      <c r="GZX851" s="257"/>
      <c r="GZY851" s="257"/>
      <c r="GZZ851" s="257"/>
      <c r="HAA851" s="257"/>
      <c r="HAB851" s="257"/>
      <c r="HAC851" s="257"/>
      <c r="HAD851" s="257"/>
      <c r="HAE851" s="257"/>
      <c r="HAF851" s="257"/>
      <c r="HAG851" s="257"/>
      <c r="HAH851" s="257"/>
      <c r="HAI851" s="257"/>
      <c r="HAJ851" s="257"/>
      <c r="HAK851" s="257"/>
      <c r="HAL851" s="257"/>
      <c r="HAM851" s="257"/>
      <c r="HAN851" s="257"/>
      <c r="HAO851" s="257"/>
      <c r="HAP851" s="257"/>
      <c r="HAQ851" s="257"/>
      <c r="HAR851" s="257"/>
      <c r="HAS851" s="257"/>
      <c r="HAT851" s="257"/>
      <c r="HAU851" s="257"/>
      <c r="HAV851" s="257"/>
      <c r="HAW851" s="257"/>
      <c r="HAX851" s="257"/>
      <c r="HAY851" s="257"/>
      <c r="HAZ851" s="257"/>
      <c r="HBA851" s="257"/>
      <c r="HBB851" s="257"/>
      <c r="HBC851" s="257"/>
      <c r="HBD851" s="257"/>
      <c r="HBE851" s="257"/>
      <c r="HBF851" s="257"/>
      <c r="HBG851" s="257"/>
      <c r="HBH851" s="257"/>
      <c r="HBI851" s="257"/>
      <c r="HBJ851" s="257"/>
      <c r="HBK851" s="257"/>
      <c r="HBL851" s="257"/>
      <c r="HBM851" s="257"/>
      <c r="HBN851" s="257"/>
      <c r="HBO851" s="257"/>
      <c r="HBP851" s="257"/>
      <c r="HBQ851" s="257"/>
      <c r="HBR851" s="257"/>
      <c r="HBS851" s="257"/>
      <c r="HBT851" s="257"/>
      <c r="HBU851" s="257"/>
      <c r="HBV851" s="257"/>
      <c r="HBW851" s="257"/>
      <c r="HBX851" s="257"/>
      <c r="HBY851" s="257"/>
      <c r="HBZ851" s="257"/>
      <c r="HCA851" s="257"/>
      <c r="HCB851" s="257"/>
      <c r="HCC851" s="257"/>
      <c r="HCD851" s="257"/>
      <c r="HCE851" s="257"/>
      <c r="HCF851" s="257"/>
      <c r="HCG851" s="257"/>
      <c r="HCH851" s="257"/>
      <c r="HCI851" s="257"/>
      <c r="HCJ851" s="257"/>
      <c r="HCK851" s="257"/>
      <c r="HCL851" s="257"/>
      <c r="HCM851" s="257"/>
      <c r="HCN851" s="257"/>
      <c r="HCO851" s="257"/>
      <c r="HCP851" s="257"/>
      <c r="HCQ851" s="257"/>
      <c r="HCR851" s="257"/>
      <c r="HCS851" s="257"/>
      <c r="HCT851" s="257"/>
      <c r="HCU851" s="257"/>
      <c r="HCV851" s="257"/>
      <c r="HCW851" s="257"/>
      <c r="HCX851" s="257"/>
      <c r="HCY851" s="257"/>
      <c r="HCZ851" s="257"/>
      <c r="HDA851" s="257"/>
      <c r="HDB851" s="257"/>
      <c r="HDC851" s="257"/>
      <c r="HDD851" s="257"/>
      <c r="HDE851" s="257"/>
      <c r="HDF851" s="257"/>
      <c r="HDG851" s="257"/>
      <c r="HDH851" s="257"/>
      <c r="HDI851" s="257"/>
      <c r="HDJ851" s="257"/>
      <c r="HDK851" s="257"/>
      <c r="HDL851" s="257"/>
      <c r="HDM851" s="257"/>
      <c r="HDN851" s="257"/>
      <c r="HDO851" s="257"/>
      <c r="HDP851" s="257"/>
      <c r="HDQ851" s="257"/>
      <c r="HDR851" s="257"/>
      <c r="HDS851" s="257"/>
      <c r="HDT851" s="257"/>
      <c r="HDU851" s="257"/>
      <c r="HDV851" s="257"/>
      <c r="HDW851" s="257"/>
      <c r="HDX851" s="257"/>
      <c r="HDY851" s="257"/>
      <c r="HDZ851" s="257"/>
      <c r="HEA851" s="257"/>
      <c r="HEB851" s="257"/>
      <c r="HEC851" s="257"/>
      <c r="HED851" s="257"/>
      <c r="HEE851" s="257"/>
      <c r="HEF851" s="257"/>
      <c r="HEG851" s="257"/>
      <c r="HEH851" s="257"/>
      <c r="HEI851" s="257"/>
      <c r="HEJ851" s="257"/>
      <c r="HEK851" s="257"/>
      <c r="HEL851" s="257"/>
      <c r="HEM851" s="257"/>
      <c r="HEN851" s="257"/>
      <c r="HEO851" s="257"/>
      <c r="HEP851" s="257"/>
      <c r="HEQ851" s="257"/>
      <c r="HER851" s="257"/>
      <c r="HES851" s="257"/>
      <c r="HET851" s="257"/>
      <c r="HEU851" s="257"/>
      <c r="HEV851" s="257"/>
      <c r="HEW851" s="257"/>
      <c r="HEX851" s="257"/>
      <c r="HEY851" s="257"/>
      <c r="HEZ851" s="257"/>
      <c r="HFA851" s="257"/>
      <c r="HFB851" s="257"/>
      <c r="HFC851" s="257"/>
      <c r="HFD851" s="257"/>
      <c r="HFE851" s="257"/>
      <c r="HFF851" s="257"/>
      <c r="HFG851" s="257"/>
      <c r="HFH851" s="257"/>
      <c r="HFI851" s="257"/>
      <c r="HFJ851" s="257"/>
      <c r="HFK851" s="257"/>
      <c r="HFL851" s="257"/>
      <c r="HFM851" s="257"/>
      <c r="HFN851" s="257"/>
      <c r="HFO851" s="257"/>
      <c r="HFP851" s="257"/>
      <c r="HFQ851" s="257"/>
      <c r="HFR851" s="257"/>
      <c r="HFS851" s="257"/>
      <c r="HFT851" s="257"/>
      <c r="HFU851" s="257"/>
      <c r="HFV851" s="257"/>
      <c r="HFW851" s="257"/>
      <c r="HFX851" s="257"/>
      <c r="HFY851" s="257"/>
      <c r="HFZ851" s="257"/>
      <c r="HGA851" s="257"/>
      <c r="HGB851" s="257"/>
      <c r="HGC851" s="257"/>
      <c r="HGD851" s="257"/>
      <c r="HGE851" s="257"/>
      <c r="HGF851" s="257"/>
      <c r="HGG851" s="257"/>
      <c r="HGH851" s="257"/>
      <c r="HGI851" s="257"/>
      <c r="HGJ851" s="257"/>
      <c r="HGK851" s="257"/>
      <c r="HGL851" s="257"/>
      <c r="HGM851" s="257"/>
      <c r="HGN851" s="257"/>
      <c r="HGO851" s="257"/>
      <c r="HGP851" s="257"/>
      <c r="HGQ851" s="257"/>
      <c r="HGR851" s="257"/>
      <c r="HGS851" s="257"/>
      <c r="HGT851" s="257"/>
      <c r="HGU851" s="257"/>
      <c r="HGV851" s="257"/>
      <c r="HGW851" s="257"/>
      <c r="HGX851" s="257"/>
      <c r="HGY851" s="257"/>
      <c r="HGZ851" s="257"/>
      <c r="HHA851" s="257"/>
      <c r="HHB851" s="257"/>
      <c r="HHC851" s="257"/>
      <c r="HHD851" s="257"/>
      <c r="HHE851" s="257"/>
      <c r="HHF851" s="257"/>
      <c r="HHG851" s="257"/>
      <c r="HHH851" s="257"/>
      <c r="HHI851" s="257"/>
      <c r="HHJ851" s="257"/>
      <c r="HHK851" s="257"/>
      <c r="HHL851" s="257"/>
      <c r="HHM851" s="257"/>
      <c r="HHN851" s="257"/>
      <c r="HHO851" s="257"/>
      <c r="HHP851" s="257"/>
      <c r="HHQ851" s="257"/>
      <c r="HHR851" s="257"/>
      <c r="HHS851" s="257"/>
      <c r="HHT851" s="257"/>
      <c r="HHU851" s="257"/>
      <c r="HHV851" s="257"/>
      <c r="HHW851" s="257"/>
      <c r="HHX851" s="257"/>
      <c r="HHY851" s="257"/>
      <c r="HHZ851" s="257"/>
      <c r="HIA851" s="257"/>
      <c r="HIB851" s="257"/>
      <c r="HIC851" s="257"/>
      <c r="HID851" s="257"/>
      <c r="HIE851" s="257"/>
      <c r="HIF851" s="257"/>
      <c r="HIG851" s="257"/>
      <c r="HIH851" s="257"/>
      <c r="HII851" s="257"/>
      <c r="HIJ851" s="257"/>
      <c r="HIK851" s="257"/>
      <c r="HIL851" s="257"/>
      <c r="HIM851" s="257"/>
      <c r="HIN851" s="257"/>
      <c r="HIO851" s="257"/>
      <c r="HIP851" s="257"/>
      <c r="HIQ851" s="257"/>
      <c r="HIR851" s="257"/>
      <c r="HIS851" s="257"/>
      <c r="HIT851" s="257"/>
      <c r="HIU851" s="257"/>
      <c r="HIV851" s="257"/>
      <c r="HIW851" s="257"/>
      <c r="HIX851" s="257"/>
      <c r="HIY851" s="257"/>
      <c r="HIZ851" s="257"/>
      <c r="HJA851" s="257"/>
      <c r="HJB851" s="257"/>
      <c r="HJC851" s="257"/>
      <c r="HJD851" s="257"/>
      <c r="HJE851" s="257"/>
      <c r="HJF851" s="257"/>
      <c r="HJG851" s="257"/>
      <c r="HJH851" s="257"/>
      <c r="HJI851" s="257"/>
      <c r="HJJ851" s="257"/>
      <c r="HJK851" s="257"/>
      <c r="HJL851" s="257"/>
      <c r="HJM851" s="257"/>
      <c r="HJN851" s="257"/>
      <c r="HJO851" s="257"/>
      <c r="HJP851" s="257"/>
      <c r="HJQ851" s="257"/>
      <c r="HJR851" s="257"/>
      <c r="HJS851" s="257"/>
      <c r="HJT851" s="257"/>
      <c r="HJU851" s="257"/>
      <c r="HJV851" s="257"/>
      <c r="HJW851" s="257"/>
      <c r="HJX851" s="257"/>
      <c r="HJY851" s="257"/>
      <c r="HJZ851" s="257"/>
      <c r="HKA851" s="257"/>
      <c r="HKB851" s="257"/>
      <c r="HKC851" s="257"/>
      <c r="HKD851" s="257"/>
      <c r="HKE851" s="257"/>
      <c r="HKF851" s="257"/>
      <c r="HKG851" s="257"/>
      <c r="HKH851" s="257"/>
      <c r="HKI851" s="257"/>
      <c r="HKJ851" s="257"/>
      <c r="HKK851" s="257"/>
      <c r="HKL851" s="257"/>
      <c r="HKM851" s="257"/>
      <c r="HKN851" s="257"/>
      <c r="HKO851" s="257"/>
      <c r="HKP851" s="257"/>
      <c r="HKQ851" s="257"/>
      <c r="HKR851" s="257"/>
      <c r="HKS851" s="257"/>
      <c r="HKT851" s="257"/>
      <c r="HKU851" s="257"/>
      <c r="HKV851" s="257"/>
      <c r="HKW851" s="257"/>
      <c r="HKX851" s="257"/>
      <c r="HKY851" s="257"/>
      <c r="HKZ851" s="257"/>
      <c r="HLA851" s="257"/>
      <c r="HLB851" s="257"/>
      <c r="HLC851" s="257"/>
      <c r="HLD851" s="257"/>
      <c r="HLE851" s="257"/>
      <c r="HLF851" s="257"/>
      <c r="HLG851" s="257"/>
      <c r="HLH851" s="257"/>
      <c r="HLI851" s="257"/>
      <c r="HLJ851" s="257"/>
      <c r="HLK851" s="257"/>
      <c r="HLL851" s="257"/>
      <c r="HLM851" s="257"/>
      <c r="HLN851" s="257"/>
      <c r="HLO851" s="257"/>
      <c r="HLP851" s="257"/>
      <c r="HLQ851" s="257"/>
      <c r="HLR851" s="257"/>
      <c r="HLS851" s="257"/>
      <c r="HLT851" s="257"/>
      <c r="HLU851" s="257"/>
      <c r="HLV851" s="257"/>
      <c r="HLW851" s="257"/>
      <c r="HLX851" s="257"/>
      <c r="HLY851" s="257"/>
      <c r="HLZ851" s="257"/>
      <c r="HMA851" s="257"/>
      <c r="HMB851" s="257"/>
      <c r="HMC851" s="257"/>
      <c r="HMD851" s="257"/>
      <c r="HME851" s="257"/>
      <c r="HMF851" s="257"/>
      <c r="HMG851" s="257"/>
      <c r="HMH851" s="257"/>
      <c r="HMI851" s="257"/>
      <c r="HMJ851" s="257"/>
      <c r="HMK851" s="257"/>
      <c r="HML851" s="257"/>
      <c r="HMM851" s="257"/>
      <c r="HMN851" s="257"/>
      <c r="HMO851" s="257"/>
      <c r="HMP851" s="257"/>
      <c r="HMQ851" s="257"/>
      <c r="HMR851" s="257"/>
      <c r="HMS851" s="257"/>
      <c r="HMT851" s="257"/>
      <c r="HMU851" s="257"/>
      <c r="HMV851" s="257"/>
      <c r="HMW851" s="257"/>
      <c r="HMX851" s="257"/>
      <c r="HMY851" s="257"/>
      <c r="HMZ851" s="257"/>
      <c r="HNA851" s="257"/>
      <c r="HNB851" s="257"/>
      <c r="HNC851" s="257"/>
      <c r="HND851" s="257"/>
      <c r="HNE851" s="257"/>
      <c r="HNF851" s="257"/>
      <c r="HNG851" s="257"/>
      <c r="HNH851" s="257"/>
      <c r="HNI851" s="257"/>
      <c r="HNJ851" s="257"/>
      <c r="HNK851" s="257"/>
      <c r="HNL851" s="257"/>
      <c r="HNM851" s="257"/>
      <c r="HNN851" s="257"/>
      <c r="HNO851" s="257"/>
      <c r="HNP851" s="257"/>
      <c r="HNQ851" s="257"/>
      <c r="HNR851" s="257"/>
      <c r="HNS851" s="257"/>
      <c r="HNT851" s="257"/>
      <c r="HNU851" s="257"/>
      <c r="HNV851" s="257"/>
      <c r="HNW851" s="257"/>
      <c r="HNX851" s="257"/>
      <c r="HNY851" s="257"/>
      <c r="HNZ851" s="257"/>
      <c r="HOA851" s="257"/>
      <c r="HOB851" s="257"/>
      <c r="HOC851" s="257"/>
      <c r="HOD851" s="257"/>
      <c r="HOE851" s="257"/>
      <c r="HOF851" s="257"/>
      <c r="HOG851" s="257"/>
      <c r="HOH851" s="257"/>
      <c r="HOI851" s="257"/>
      <c r="HOJ851" s="257"/>
      <c r="HOK851" s="257"/>
      <c r="HOL851" s="257"/>
      <c r="HOM851" s="257"/>
      <c r="HON851" s="257"/>
      <c r="HOO851" s="257"/>
      <c r="HOP851" s="257"/>
      <c r="HOQ851" s="257"/>
      <c r="HOR851" s="257"/>
      <c r="HOS851" s="257"/>
      <c r="HOT851" s="257"/>
      <c r="HOU851" s="257"/>
      <c r="HOV851" s="257"/>
      <c r="HOW851" s="257"/>
      <c r="HOX851" s="257"/>
      <c r="HOY851" s="257"/>
      <c r="HOZ851" s="257"/>
      <c r="HPA851" s="257"/>
      <c r="HPB851" s="257"/>
      <c r="HPC851" s="257"/>
      <c r="HPD851" s="257"/>
      <c r="HPE851" s="257"/>
      <c r="HPF851" s="257"/>
      <c r="HPG851" s="257"/>
      <c r="HPH851" s="257"/>
      <c r="HPI851" s="257"/>
      <c r="HPJ851" s="257"/>
      <c r="HPK851" s="257"/>
      <c r="HPL851" s="257"/>
      <c r="HPM851" s="257"/>
      <c r="HPN851" s="257"/>
      <c r="HPO851" s="257"/>
      <c r="HPP851" s="257"/>
      <c r="HPQ851" s="257"/>
      <c r="HPR851" s="257"/>
      <c r="HPS851" s="257"/>
      <c r="HPT851" s="257"/>
      <c r="HPU851" s="257"/>
      <c r="HPV851" s="257"/>
      <c r="HPW851" s="257"/>
      <c r="HPX851" s="257"/>
      <c r="HPY851" s="257"/>
      <c r="HPZ851" s="257"/>
      <c r="HQA851" s="257"/>
      <c r="HQB851" s="257"/>
      <c r="HQC851" s="257"/>
      <c r="HQD851" s="257"/>
      <c r="HQE851" s="257"/>
      <c r="HQF851" s="257"/>
      <c r="HQG851" s="257"/>
      <c r="HQH851" s="257"/>
      <c r="HQI851" s="257"/>
      <c r="HQJ851" s="257"/>
      <c r="HQK851" s="257"/>
      <c r="HQL851" s="257"/>
      <c r="HQM851" s="257"/>
      <c r="HQN851" s="257"/>
      <c r="HQO851" s="257"/>
      <c r="HQP851" s="257"/>
      <c r="HQQ851" s="257"/>
      <c r="HQR851" s="257"/>
      <c r="HQS851" s="257"/>
      <c r="HQT851" s="257"/>
      <c r="HQU851" s="257"/>
      <c r="HQV851" s="257"/>
      <c r="HQW851" s="257"/>
      <c r="HQX851" s="257"/>
      <c r="HQY851" s="257"/>
      <c r="HQZ851" s="257"/>
      <c r="HRA851" s="257"/>
      <c r="HRB851" s="257"/>
      <c r="HRC851" s="257"/>
      <c r="HRD851" s="257"/>
      <c r="HRE851" s="257"/>
      <c r="HRF851" s="257"/>
      <c r="HRG851" s="257"/>
      <c r="HRH851" s="257"/>
      <c r="HRI851" s="257"/>
      <c r="HRJ851" s="257"/>
      <c r="HRK851" s="257"/>
      <c r="HRL851" s="257"/>
      <c r="HRM851" s="257"/>
      <c r="HRN851" s="257"/>
      <c r="HRO851" s="257"/>
      <c r="HRP851" s="257"/>
      <c r="HRQ851" s="257"/>
      <c r="HRR851" s="257"/>
      <c r="HRS851" s="257"/>
      <c r="HRT851" s="257"/>
      <c r="HRU851" s="257"/>
      <c r="HRV851" s="257"/>
      <c r="HRW851" s="257"/>
      <c r="HRX851" s="257"/>
      <c r="HRY851" s="257"/>
      <c r="HRZ851" s="257"/>
      <c r="HSA851" s="257"/>
      <c r="HSB851" s="257"/>
      <c r="HSC851" s="257"/>
      <c r="HSD851" s="257"/>
      <c r="HSE851" s="257"/>
      <c r="HSF851" s="257"/>
      <c r="HSG851" s="257"/>
      <c r="HSH851" s="257"/>
      <c r="HSI851" s="257"/>
      <c r="HSJ851" s="257"/>
      <c r="HSK851" s="257"/>
      <c r="HSL851" s="257"/>
      <c r="HSM851" s="257"/>
      <c r="HSN851" s="257"/>
      <c r="HSO851" s="257"/>
      <c r="HSP851" s="257"/>
      <c r="HSQ851" s="257"/>
      <c r="HSR851" s="257"/>
      <c r="HSS851" s="257"/>
      <c r="HST851" s="257"/>
      <c r="HSU851" s="257"/>
      <c r="HSV851" s="257"/>
      <c r="HSW851" s="257"/>
      <c r="HSX851" s="257"/>
      <c r="HSY851" s="257"/>
      <c r="HSZ851" s="257"/>
      <c r="HTA851" s="257"/>
      <c r="HTB851" s="257"/>
      <c r="HTC851" s="257"/>
      <c r="HTD851" s="257"/>
      <c r="HTE851" s="257"/>
      <c r="HTF851" s="257"/>
      <c r="HTG851" s="257"/>
      <c r="HTH851" s="257"/>
      <c r="HTI851" s="257"/>
      <c r="HTJ851" s="257"/>
      <c r="HTK851" s="257"/>
      <c r="HTL851" s="257"/>
      <c r="HTM851" s="257"/>
      <c r="HTN851" s="257"/>
      <c r="HTO851" s="257"/>
      <c r="HTP851" s="257"/>
      <c r="HTQ851" s="257"/>
      <c r="HTR851" s="257"/>
      <c r="HTS851" s="257"/>
      <c r="HTT851" s="257"/>
      <c r="HTU851" s="257"/>
      <c r="HTV851" s="257"/>
      <c r="HTW851" s="257"/>
      <c r="HTX851" s="257"/>
      <c r="HTY851" s="257"/>
      <c r="HTZ851" s="257"/>
      <c r="HUA851" s="257"/>
      <c r="HUB851" s="257"/>
      <c r="HUC851" s="257"/>
      <c r="HUD851" s="257"/>
      <c r="HUE851" s="257"/>
      <c r="HUF851" s="257"/>
      <c r="HUG851" s="257"/>
      <c r="HUH851" s="257"/>
      <c r="HUI851" s="257"/>
      <c r="HUJ851" s="257"/>
      <c r="HUK851" s="257"/>
      <c r="HUL851" s="257"/>
      <c r="HUM851" s="257"/>
      <c r="HUN851" s="257"/>
      <c r="HUO851" s="257"/>
      <c r="HUP851" s="257"/>
      <c r="HUQ851" s="257"/>
      <c r="HUR851" s="257"/>
      <c r="HUS851" s="257"/>
      <c r="HUT851" s="257"/>
      <c r="HUU851" s="257"/>
      <c r="HUV851" s="257"/>
      <c r="HUW851" s="257"/>
      <c r="HUX851" s="257"/>
      <c r="HUY851" s="257"/>
      <c r="HUZ851" s="257"/>
      <c r="HVA851" s="257"/>
      <c r="HVB851" s="257"/>
      <c r="HVC851" s="257"/>
      <c r="HVD851" s="257"/>
      <c r="HVE851" s="257"/>
      <c r="HVF851" s="257"/>
      <c r="HVG851" s="257"/>
      <c r="HVH851" s="257"/>
      <c r="HVI851" s="257"/>
      <c r="HVJ851" s="257"/>
      <c r="HVK851" s="257"/>
      <c r="HVL851" s="257"/>
      <c r="HVM851" s="257"/>
      <c r="HVN851" s="257"/>
      <c r="HVO851" s="257"/>
      <c r="HVP851" s="257"/>
      <c r="HVQ851" s="257"/>
      <c r="HVR851" s="257"/>
      <c r="HVS851" s="257"/>
      <c r="HVT851" s="257"/>
      <c r="HVU851" s="257"/>
      <c r="HVV851" s="257"/>
      <c r="HVW851" s="257"/>
      <c r="HVX851" s="257"/>
      <c r="HVY851" s="257"/>
      <c r="HVZ851" s="257"/>
      <c r="HWA851" s="257"/>
      <c r="HWB851" s="257"/>
      <c r="HWC851" s="257"/>
      <c r="HWD851" s="257"/>
      <c r="HWE851" s="257"/>
      <c r="HWF851" s="257"/>
      <c r="HWG851" s="257"/>
      <c r="HWH851" s="257"/>
      <c r="HWI851" s="257"/>
      <c r="HWJ851" s="257"/>
      <c r="HWK851" s="257"/>
      <c r="HWL851" s="257"/>
      <c r="HWM851" s="257"/>
      <c r="HWN851" s="257"/>
      <c r="HWO851" s="257"/>
      <c r="HWP851" s="257"/>
      <c r="HWQ851" s="257"/>
      <c r="HWR851" s="257"/>
      <c r="HWS851" s="257"/>
      <c r="HWT851" s="257"/>
      <c r="HWU851" s="257"/>
      <c r="HWV851" s="257"/>
      <c r="HWW851" s="257"/>
      <c r="HWX851" s="257"/>
      <c r="HWY851" s="257"/>
      <c r="HWZ851" s="257"/>
      <c r="HXA851" s="257"/>
      <c r="HXB851" s="257"/>
      <c r="HXC851" s="257"/>
      <c r="HXD851" s="257"/>
      <c r="HXE851" s="257"/>
      <c r="HXF851" s="257"/>
      <c r="HXG851" s="257"/>
      <c r="HXH851" s="257"/>
      <c r="HXI851" s="257"/>
      <c r="HXJ851" s="257"/>
      <c r="HXK851" s="257"/>
      <c r="HXL851" s="257"/>
      <c r="HXM851" s="257"/>
      <c r="HXN851" s="257"/>
      <c r="HXO851" s="257"/>
      <c r="HXP851" s="257"/>
      <c r="HXQ851" s="257"/>
      <c r="HXR851" s="257"/>
      <c r="HXS851" s="257"/>
      <c r="HXT851" s="257"/>
      <c r="HXU851" s="257"/>
      <c r="HXV851" s="257"/>
      <c r="HXW851" s="257"/>
      <c r="HXX851" s="257"/>
      <c r="HXY851" s="257"/>
      <c r="HXZ851" s="257"/>
      <c r="HYA851" s="257"/>
      <c r="HYB851" s="257"/>
      <c r="HYC851" s="257"/>
      <c r="HYD851" s="257"/>
      <c r="HYE851" s="257"/>
      <c r="HYF851" s="257"/>
      <c r="HYG851" s="257"/>
      <c r="HYH851" s="257"/>
      <c r="HYI851" s="257"/>
      <c r="HYJ851" s="257"/>
      <c r="HYK851" s="257"/>
      <c r="HYL851" s="257"/>
      <c r="HYM851" s="257"/>
      <c r="HYN851" s="257"/>
      <c r="HYO851" s="257"/>
      <c r="HYP851" s="257"/>
      <c r="HYQ851" s="257"/>
      <c r="HYR851" s="257"/>
      <c r="HYS851" s="257"/>
      <c r="HYT851" s="257"/>
      <c r="HYU851" s="257"/>
      <c r="HYV851" s="257"/>
      <c r="HYW851" s="257"/>
      <c r="HYX851" s="257"/>
      <c r="HYY851" s="257"/>
      <c r="HYZ851" s="257"/>
      <c r="HZA851" s="257"/>
      <c r="HZB851" s="257"/>
      <c r="HZC851" s="257"/>
      <c r="HZD851" s="257"/>
      <c r="HZE851" s="257"/>
      <c r="HZF851" s="257"/>
      <c r="HZG851" s="257"/>
      <c r="HZH851" s="257"/>
      <c r="HZI851" s="257"/>
      <c r="HZJ851" s="257"/>
      <c r="HZK851" s="257"/>
      <c r="HZL851" s="257"/>
      <c r="HZM851" s="257"/>
      <c r="HZN851" s="257"/>
      <c r="HZO851" s="257"/>
      <c r="HZP851" s="257"/>
      <c r="HZQ851" s="257"/>
      <c r="HZR851" s="257"/>
      <c r="HZS851" s="257"/>
      <c r="HZT851" s="257"/>
      <c r="HZU851" s="257"/>
      <c r="HZV851" s="257"/>
      <c r="HZW851" s="257"/>
      <c r="HZX851" s="257"/>
      <c r="HZY851" s="257"/>
      <c r="HZZ851" s="257"/>
      <c r="IAA851" s="257"/>
      <c r="IAB851" s="257"/>
      <c r="IAC851" s="257"/>
      <c r="IAD851" s="257"/>
      <c r="IAE851" s="257"/>
      <c r="IAF851" s="257"/>
      <c r="IAG851" s="257"/>
      <c r="IAH851" s="257"/>
      <c r="IAI851" s="257"/>
      <c r="IAJ851" s="257"/>
      <c r="IAK851" s="257"/>
      <c r="IAL851" s="257"/>
      <c r="IAM851" s="257"/>
      <c r="IAN851" s="257"/>
      <c r="IAO851" s="257"/>
      <c r="IAP851" s="257"/>
      <c r="IAQ851" s="257"/>
      <c r="IAR851" s="257"/>
      <c r="IAS851" s="257"/>
      <c r="IAT851" s="257"/>
      <c r="IAU851" s="257"/>
      <c r="IAV851" s="257"/>
      <c r="IAW851" s="257"/>
      <c r="IAX851" s="257"/>
      <c r="IAY851" s="257"/>
      <c r="IAZ851" s="257"/>
      <c r="IBA851" s="257"/>
      <c r="IBB851" s="257"/>
      <c r="IBC851" s="257"/>
      <c r="IBD851" s="257"/>
      <c r="IBE851" s="257"/>
      <c r="IBF851" s="257"/>
      <c r="IBG851" s="257"/>
      <c r="IBH851" s="257"/>
      <c r="IBI851" s="257"/>
      <c r="IBJ851" s="257"/>
      <c r="IBK851" s="257"/>
      <c r="IBL851" s="257"/>
      <c r="IBM851" s="257"/>
      <c r="IBN851" s="257"/>
      <c r="IBO851" s="257"/>
      <c r="IBP851" s="257"/>
      <c r="IBQ851" s="257"/>
      <c r="IBR851" s="257"/>
      <c r="IBS851" s="257"/>
      <c r="IBT851" s="257"/>
      <c r="IBU851" s="257"/>
      <c r="IBV851" s="257"/>
      <c r="IBW851" s="257"/>
      <c r="IBX851" s="257"/>
      <c r="IBY851" s="257"/>
      <c r="IBZ851" s="257"/>
      <c r="ICA851" s="257"/>
      <c r="ICB851" s="257"/>
      <c r="ICC851" s="257"/>
      <c r="ICD851" s="257"/>
      <c r="ICE851" s="257"/>
      <c r="ICF851" s="257"/>
      <c r="ICG851" s="257"/>
      <c r="ICH851" s="257"/>
      <c r="ICI851" s="257"/>
      <c r="ICJ851" s="257"/>
      <c r="ICK851" s="257"/>
      <c r="ICL851" s="257"/>
      <c r="ICM851" s="257"/>
      <c r="ICN851" s="257"/>
      <c r="ICO851" s="257"/>
      <c r="ICP851" s="257"/>
      <c r="ICQ851" s="257"/>
      <c r="ICR851" s="257"/>
      <c r="ICS851" s="257"/>
      <c r="ICT851" s="257"/>
      <c r="ICU851" s="257"/>
      <c r="ICV851" s="257"/>
      <c r="ICW851" s="257"/>
      <c r="ICX851" s="257"/>
      <c r="ICY851" s="257"/>
      <c r="ICZ851" s="257"/>
      <c r="IDA851" s="257"/>
      <c r="IDB851" s="257"/>
      <c r="IDC851" s="257"/>
      <c r="IDD851" s="257"/>
      <c r="IDE851" s="257"/>
      <c r="IDF851" s="257"/>
      <c r="IDG851" s="257"/>
      <c r="IDH851" s="257"/>
      <c r="IDI851" s="257"/>
      <c r="IDJ851" s="257"/>
      <c r="IDK851" s="257"/>
      <c r="IDL851" s="257"/>
      <c r="IDM851" s="257"/>
      <c r="IDN851" s="257"/>
      <c r="IDO851" s="257"/>
      <c r="IDP851" s="257"/>
      <c r="IDQ851" s="257"/>
      <c r="IDR851" s="257"/>
      <c r="IDS851" s="257"/>
      <c r="IDT851" s="257"/>
      <c r="IDU851" s="257"/>
      <c r="IDV851" s="257"/>
      <c r="IDW851" s="257"/>
      <c r="IDX851" s="257"/>
      <c r="IDY851" s="257"/>
      <c r="IDZ851" s="257"/>
      <c r="IEA851" s="257"/>
      <c r="IEB851" s="257"/>
      <c r="IEC851" s="257"/>
      <c r="IED851" s="257"/>
      <c r="IEE851" s="257"/>
      <c r="IEF851" s="257"/>
      <c r="IEG851" s="257"/>
      <c r="IEH851" s="257"/>
      <c r="IEI851" s="257"/>
      <c r="IEJ851" s="257"/>
      <c r="IEK851" s="257"/>
      <c r="IEL851" s="257"/>
      <c r="IEM851" s="257"/>
      <c r="IEN851" s="257"/>
      <c r="IEO851" s="257"/>
      <c r="IEP851" s="257"/>
      <c r="IEQ851" s="257"/>
      <c r="IER851" s="257"/>
      <c r="IES851" s="257"/>
      <c r="IET851" s="257"/>
      <c r="IEU851" s="257"/>
      <c r="IEV851" s="257"/>
      <c r="IEW851" s="257"/>
      <c r="IEX851" s="257"/>
      <c r="IEY851" s="257"/>
      <c r="IEZ851" s="257"/>
      <c r="IFA851" s="257"/>
      <c r="IFB851" s="257"/>
      <c r="IFC851" s="257"/>
      <c r="IFD851" s="257"/>
      <c r="IFE851" s="257"/>
      <c r="IFF851" s="257"/>
      <c r="IFG851" s="257"/>
      <c r="IFH851" s="257"/>
      <c r="IFI851" s="257"/>
      <c r="IFJ851" s="257"/>
      <c r="IFK851" s="257"/>
      <c r="IFL851" s="257"/>
      <c r="IFM851" s="257"/>
      <c r="IFN851" s="257"/>
      <c r="IFO851" s="257"/>
      <c r="IFP851" s="257"/>
      <c r="IFQ851" s="257"/>
      <c r="IFR851" s="257"/>
      <c r="IFS851" s="257"/>
      <c r="IFT851" s="257"/>
      <c r="IFU851" s="257"/>
      <c r="IFV851" s="257"/>
      <c r="IFW851" s="257"/>
      <c r="IFX851" s="257"/>
      <c r="IFY851" s="257"/>
      <c r="IFZ851" s="257"/>
      <c r="IGA851" s="257"/>
      <c r="IGB851" s="257"/>
      <c r="IGC851" s="257"/>
      <c r="IGD851" s="257"/>
      <c r="IGE851" s="257"/>
      <c r="IGF851" s="257"/>
      <c r="IGG851" s="257"/>
      <c r="IGH851" s="257"/>
      <c r="IGI851" s="257"/>
      <c r="IGJ851" s="257"/>
      <c r="IGK851" s="257"/>
      <c r="IGL851" s="257"/>
      <c r="IGM851" s="257"/>
      <c r="IGN851" s="257"/>
      <c r="IGO851" s="257"/>
      <c r="IGP851" s="257"/>
      <c r="IGQ851" s="257"/>
      <c r="IGR851" s="257"/>
      <c r="IGS851" s="257"/>
      <c r="IGT851" s="257"/>
      <c r="IGU851" s="257"/>
      <c r="IGV851" s="257"/>
      <c r="IGW851" s="257"/>
      <c r="IGX851" s="257"/>
      <c r="IGY851" s="257"/>
      <c r="IGZ851" s="257"/>
      <c r="IHA851" s="257"/>
      <c r="IHB851" s="257"/>
      <c r="IHC851" s="257"/>
      <c r="IHD851" s="257"/>
      <c r="IHE851" s="257"/>
      <c r="IHF851" s="257"/>
      <c r="IHG851" s="257"/>
      <c r="IHH851" s="257"/>
      <c r="IHI851" s="257"/>
      <c r="IHJ851" s="257"/>
      <c r="IHK851" s="257"/>
      <c r="IHL851" s="257"/>
      <c r="IHM851" s="257"/>
      <c r="IHN851" s="257"/>
      <c r="IHO851" s="257"/>
      <c r="IHP851" s="257"/>
      <c r="IHQ851" s="257"/>
      <c r="IHR851" s="257"/>
      <c r="IHS851" s="257"/>
      <c r="IHT851" s="257"/>
      <c r="IHU851" s="257"/>
      <c r="IHV851" s="257"/>
      <c r="IHW851" s="257"/>
      <c r="IHX851" s="257"/>
      <c r="IHY851" s="257"/>
      <c r="IHZ851" s="257"/>
      <c r="IIA851" s="257"/>
      <c r="IIB851" s="257"/>
      <c r="IIC851" s="257"/>
      <c r="IID851" s="257"/>
      <c r="IIE851" s="257"/>
      <c r="IIF851" s="257"/>
      <c r="IIG851" s="257"/>
      <c r="IIH851" s="257"/>
      <c r="III851" s="257"/>
      <c r="IIJ851" s="257"/>
      <c r="IIK851" s="257"/>
      <c r="IIL851" s="257"/>
      <c r="IIM851" s="257"/>
      <c r="IIN851" s="257"/>
      <c r="IIO851" s="257"/>
      <c r="IIP851" s="257"/>
      <c r="IIQ851" s="257"/>
      <c r="IIR851" s="257"/>
      <c r="IIS851" s="257"/>
      <c r="IIT851" s="257"/>
      <c r="IIU851" s="257"/>
      <c r="IIV851" s="257"/>
      <c r="IIW851" s="257"/>
      <c r="IIX851" s="257"/>
      <c r="IIY851" s="257"/>
      <c r="IIZ851" s="257"/>
      <c r="IJA851" s="257"/>
      <c r="IJB851" s="257"/>
      <c r="IJC851" s="257"/>
      <c r="IJD851" s="257"/>
      <c r="IJE851" s="257"/>
      <c r="IJF851" s="257"/>
      <c r="IJG851" s="257"/>
      <c r="IJH851" s="257"/>
      <c r="IJI851" s="257"/>
      <c r="IJJ851" s="257"/>
      <c r="IJK851" s="257"/>
      <c r="IJL851" s="257"/>
      <c r="IJM851" s="257"/>
      <c r="IJN851" s="257"/>
      <c r="IJO851" s="257"/>
      <c r="IJP851" s="257"/>
      <c r="IJQ851" s="257"/>
      <c r="IJR851" s="257"/>
      <c r="IJS851" s="257"/>
      <c r="IJT851" s="257"/>
      <c r="IJU851" s="257"/>
      <c r="IJV851" s="257"/>
      <c r="IJW851" s="257"/>
      <c r="IJX851" s="257"/>
      <c r="IJY851" s="257"/>
      <c r="IJZ851" s="257"/>
      <c r="IKA851" s="257"/>
      <c r="IKB851" s="257"/>
      <c r="IKC851" s="257"/>
      <c r="IKD851" s="257"/>
      <c r="IKE851" s="257"/>
      <c r="IKF851" s="257"/>
      <c r="IKG851" s="257"/>
      <c r="IKH851" s="257"/>
      <c r="IKI851" s="257"/>
      <c r="IKJ851" s="257"/>
      <c r="IKK851" s="257"/>
      <c r="IKL851" s="257"/>
      <c r="IKM851" s="257"/>
      <c r="IKN851" s="257"/>
      <c r="IKO851" s="257"/>
      <c r="IKP851" s="257"/>
      <c r="IKQ851" s="257"/>
      <c r="IKR851" s="257"/>
      <c r="IKS851" s="257"/>
      <c r="IKT851" s="257"/>
      <c r="IKU851" s="257"/>
      <c r="IKV851" s="257"/>
      <c r="IKW851" s="257"/>
      <c r="IKX851" s="257"/>
      <c r="IKY851" s="257"/>
      <c r="IKZ851" s="257"/>
      <c r="ILA851" s="257"/>
      <c r="ILB851" s="257"/>
      <c r="ILC851" s="257"/>
      <c r="ILD851" s="257"/>
      <c r="ILE851" s="257"/>
      <c r="ILF851" s="257"/>
      <c r="ILG851" s="257"/>
      <c r="ILH851" s="257"/>
      <c r="ILI851" s="257"/>
      <c r="ILJ851" s="257"/>
      <c r="ILK851" s="257"/>
      <c r="ILL851" s="257"/>
      <c r="ILM851" s="257"/>
      <c r="ILN851" s="257"/>
      <c r="ILO851" s="257"/>
      <c r="ILP851" s="257"/>
      <c r="ILQ851" s="257"/>
      <c r="ILR851" s="257"/>
      <c r="ILS851" s="257"/>
      <c r="ILT851" s="257"/>
      <c r="ILU851" s="257"/>
      <c r="ILV851" s="257"/>
      <c r="ILW851" s="257"/>
      <c r="ILX851" s="257"/>
      <c r="ILY851" s="257"/>
      <c r="ILZ851" s="257"/>
      <c r="IMA851" s="257"/>
      <c r="IMB851" s="257"/>
      <c r="IMC851" s="257"/>
      <c r="IMD851" s="257"/>
      <c r="IME851" s="257"/>
      <c r="IMF851" s="257"/>
      <c r="IMG851" s="257"/>
      <c r="IMH851" s="257"/>
      <c r="IMI851" s="257"/>
      <c r="IMJ851" s="257"/>
      <c r="IMK851" s="257"/>
      <c r="IML851" s="257"/>
      <c r="IMM851" s="257"/>
      <c r="IMN851" s="257"/>
      <c r="IMO851" s="257"/>
      <c r="IMP851" s="257"/>
      <c r="IMQ851" s="257"/>
      <c r="IMR851" s="257"/>
      <c r="IMS851" s="257"/>
      <c r="IMT851" s="257"/>
      <c r="IMU851" s="257"/>
      <c r="IMV851" s="257"/>
      <c r="IMW851" s="257"/>
      <c r="IMX851" s="257"/>
      <c r="IMY851" s="257"/>
      <c r="IMZ851" s="257"/>
      <c r="INA851" s="257"/>
      <c r="INB851" s="257"/>
      <c r="INC851" s="257"/>
      <c r="IND851" s="257"/>
      <c r="INE851" s="257"/>
      <c r="INF851" s="257"/>
      <c r="ING851" s="257"/>
      <c r="INH851" s="257"/>
      <c r="INI851" s="257"/>
      <c r="INJ851" s="257"/>
      <c r="INK851" s="257"/>
      <c r="INL851" s="257"/>
      <c r="INM851" s="257"/>
      <c r="INN851" s="257"/>
      <c r="INO851" s="257"/>
      <c r="INP851" s="257"/>
      <c r="INQ851" s="257"/>
      <c r="INR851" s="257"/>
      <c r="INS851" s="257"/>
      <c r="INT851" s="257"/>
      <c r="INU851" s="257"/>
      <c r="INV851" s="257"/>
      <c r="INW851" s="257"/>
      <c r="INX851" s="257"/>
      <c r="INY851" s="257"/>
      <c r="INZ851" s="257"/>
      <c r="IOA851" s="257"/>
      <c r="IOB851" s="257"/>
      <c r="IOC851" s="257"/>
      <c r="IOD851" s="257"/>
      <c r="IOE851" s="257"/>
      <c r="IOF851" s="257"/>
      <c r="IOG851" s="257"/>
      <c r="IOH851" s="257"/>
      <c r="IOI851" s="257"/>
      <c r="IOJ851" s="257"/>
      <c r="IOK851" s="257"/>
      <c r="IOL851" s="257"/>
      <c r="IOM851" s="257"/>
      <c r="ION851" s="257"/>
      <c r="IOO851" s="257"/>
      <c r="IOP851" s="257"/>
      <c r="IOQ851" s="257"/>
      <c r="IOR851" s="257"/>
      <c r="IOS851" s="257"/>
      <c r="IOT851" s="257"/>
      <c r="IOU851" s="257"/>
      <c r="IOV851" s="257"/>
      <c r="IOW851" s="257"/>
      <c r="IOX851" s="257"/>
      <c r="IOY851" s="257"/>
      <c r="IOZ851" s="257"/>
      <c r="IPA851" s="257"/>
      <c r="IPB851" s="257"/>
      <c r="IPC851" s="257"/>
      <c r="IPD851" s="257"/>
      <c r="IPE851" s="257"/>
      <c r="IPF851" s="257"/>
      <c r="IPG851" s="257"/>
      <c r="IPH851" s="257"/>
      <c r="IPI851" s="257"/>
      <c r="IPJ851" s="257"/>
      <c r="IPK851" s="257"/>
      <c r="IPL851" s="257"/>
      <c r="IPM851" s="257"/>
      <c r="IPN851" s="257"/>
      <c r="IPO851" s="257"/>
      <c r="IPP851" s="257"/>
      <c r="IPQ851" s="257"/>
      <c r="IPR851" s="257"/>
      <c r="IPS851" s="257"/>
      <c r="IPT851" s="257"/>
      <c r="IPU851" s="257"/>
      <c r="IPV851" s="257"/>
      <c r="IPW851" s="257"/>
      <c r="IPX851" s="257"/>
      <c r="IPY851" s="257"/>
      <c r="IPZ851" s="257"/>
      <c r="IQA851" s="257"/>
      <c r="IQB851" s="257"/>
      <c r="IQC851" s="257"/>
      <c r="IQD851" s="257"/>
      <c r="IQE851" s="257"/>
      <c r="IQF851" s="257"/>
      <c r="IQG851" s="257"/>
      <c r="IQH851" s="257"/>
      <c r="IQI851" s="257"/>
      <c r="IQJ851" s="257"/>
      <c r="IQK851" s="257"/>
      <c r="IQL851" s="257"/>
      <c r="IQM851" s="257"/>
      <c r="IQN851" s="257"/>
      <c r="IQO851" s="257"/>
      <c r="IQP851" s="257"/>
      <c r="IQQ851" s="257"/>
      <c r="IQR851" s="257"/>
      <c r="IQS851" s="257"/>
      <c r="IQT851" s="257"/>
      <c r="IQU851" s="257"/>
      <c r="IQV851" s="257"/>
      <c r="IQW851" s="257"/>
      <c r="IQX851" s="257"/>
      <c r="IQY851" s="257"/>
      <c r="IQZ851" s="257"/>
      <c r="IRA851" s="257"/>
      <c r="IRB851" s="257"/>
      <c r="IRC851" s="257"/>
      <c r="IRD851" s="257"/>
      <c r="IRE851" s="257"/>
      <c r="IRF851" s="257"/>
      <c r="IRG851" s="257"/>
      <c r="IRH851" s="257"/>
      <c r="IRI851" s="257"/>
      <c r="IRJ851" s="257"/>
      <c r="IRK851" s="257"/>
      <c r="IRL851" s="257"/>
      <c r="IRM851" s="257"/>
      <c r="IRN851" s="257"/>
      <c r="IRO851" s="257"/>
      <c r="IRP851" s="257"/>
      <c r="IRQ851" s="257"/>
      <c r="IRR851" s="257"/>
      <c r="IRS851" s="257"/>
      <c r="IRT851" s="257"/>
      <c r="IRU851" s="257"/>
      <c r="IRV851" s="257"/>
      <c r="IRW851" s="257"/>
      <c r="IRX851" s="257"/>
      <c r="IRY851" s="257"/>
      <c r="IRZ851" s="257"/>
      <c r="ISA851" s="257"/>
      <c r="ISB851" s="257"/>
      <c r="ISC851" s="257"/>
      <c r="ISD851" s="257"/>
      <c r="ISE851" s="257"/>
      <c r="ISF851" s="257"/>
      <c r="ISG851" s="257"/>
      <c r="ISH851" s="257"/>
      <c r="ISI851" s="257"/>
      <c r="ISJ851" s="257"/>
      <c r="ISK851" s="257"/>
      <c r="ISL851" s="257"/>
      <c r="ISM851" s="257"/>
      <c r="ISN851" s="257"/>
      <c r="ISO851" s="257"/>
      <c r="ISP851" s="257"/>
      <c r="ISQ851" s="257"/>
      <c r="ISR851" s="257"/>
      <c r="ISS851" s="257"/>
      <c r="IST851" s="257"/>
      <c r="ISU851" s="257"/>
      <c r="ISV851" s="257"/>
      <c r="ISW851" s="257"/>
      <c r="ISX851" s="257"/>
      <c r="ISY851" s="257"/>
      <c r="ISZ851" s="257"/>
      <c r="ITA851" s="257"/>
      <c r="ITB851" s="257"/>
      <c r="ITC851" s="257"/>
      <c r="ITD851" s="257"/>
      <c r="ITE851" s="257"/>
      <c r="ITF851" s="257"/>
      <c r="ITG851" s="257"/>
      <c r="ITH851" s="257"/>
      <c r="ITI851" s="257"/>
      <c r="ITJ851" s="257"/>
      <c r="ITK851" s="257"/>
      <c r="ITL851" s="257"/>
      <c r="ITM851" s="257"/>
      <c r="ITN851" s="257"/>
      <c r="ITO851" s="257"/>
      <c r="ITP851" s="257"/>
      <c r="ITQ851" s="257"/>
      <c r="ITR851" s="257"/>
      <c r="ITS851" s="257"/>
      <c r="ITT851" s="257"/>
      <c r="ITU851" s="257"/>
      <c r="ITV851" s="257"/>
      <c r="ITW851" s="257"/>
      <c r="ITX851" s="257"/>
      <c r="ITY851" s="257"/>
      <c r="ITZ851" s="257"/>
      <c r="IUA851" s="257"/>
      <c r="IUB851" s="257"/>
      <c r="IUC851" s="257"/>
      <c r="IUD851" s="257"/>
      <c r="IUE851" s="257"/>
      <c r="IUF851" s="257"/>
      <c r="IUG851" s="257"/>
      <c r="IUH851" s="257"/>
      <c r="IUI851" s="257"/>
      <c r="IUJ851" s="257"/>
      <c r="IUK851" s="257"/>
      <c r="IUL851" s="257"/>
      <c r="IUM851" s="257"/>
      <c r="IUN851" s="257"/>
      <c r="IUO851" s="257"/>
      <c r="IUP851" s="257"/>
      <c r="IUQ851" s="257"/>
      <c r="IUR851" s="257"/>
      <c r="IUS851" s="257"/>
      <c r="IUT851" s="257"/>
      <c r="IUU851" s="257"/>
      <c r="IUV851" s="257"/>
      <c r="IUW851" s="257"/>
      <c r="IUX851" s="257"/>
      <c r="IUY851" s="257"/>
      <c r="IUZ851" s="257"/>
      <c r="IVA851" s="257"/>
      <c r="IVB851" s="257"/>
      <c r="IVC851" s="257"/>
      <c r="IVD851" s="257"/>
      <c r="IVE851" s="257"/>
      <c r="IVF851" s="257"/>
      <c r="IVG851" s="257"/>
      <c r="IVH851" s="257"/>
      <c r="IVI851" s="257"/>
      <c r="IVJ851" s="257"/>
      <c r="IVK851" s="257"/>
      <c r="IVL851" s="257"/>
      <c r="IVM851" s="257"/>
      <c r="IVN851" s="257"/>
      <c r="IVO851" s="257"/>
      <c r="IVP851" s="257"/>
      <c r="IVQ851" s="257"/>
      <c r="IVR851" s="257"/>
      <c r="IVS851" s="257"/>
      <c r="IVT851" s="257"/>
      <c r="IVU851" s="257"/>
      <c r="IVV851" s="257"/>
      <c r="IVW851" s="257"/>
      <c r="IVX851" s="257"/>
      <c r="IVY851" s="257"/>
      <c r="IVZ851" s="257"/>
      <c r="IWA851" s="257"/>
      <c r="IWB851" s="257"/>
      <c r="IWC851" s="257"/>
      <c r="IWD851" s="257"/>
      <c r="IWE851" s="257"/>
      <c r="IWF851" s="257"/>
      <c r="IWG851" s="257"/>
      <c r="IWH851" s="257"/>
      <c r="IWI851" s="257"/>
      <c r="IWJ851" s="257"/>
      <c r="IWK851" s="257"/>
      <c r="IWL851" s="257"/>
      <c r="IWM851" s="257"/>
      <c r="IWN851" s="257"/>
      <c r="IWO851" s="257"/>
      <c r="IWP851" s="257"/>
      <c r="IWQ851" s="257"/>
      <c r="IWR851" s="257"/>
      <c r="IWS851" s="257"/>
      <c r="IWT851" s="257"/>
      <c r="IWU851" s="257"/>
      <c r="IWV851" s="257"/>
      <c r="IWW851" s="257"/>
      <c r="IWX851" s="257"/>
      <c r="IWY851" s="257"/>
      <c r="IWZ851" s="257"/>
      <c r="IXA851" s="257"/>
      <c r="IXB851" s="257"/>
      <c r="IXC851" s="257"/>
      <c r="IXD851" s="257"/>
      <c r="IXE851" s="257"/>
      <c r="IXF851" s="257"/>
      <c r="IXG851" s="257"/>
      <c r="IXH851" s="257"/>
      <c r="IXI851" s="257"/>
      <c r="IXJ851" s="257"/>
      <c r="IXK851" s="257"/>
      <c r="IXL851" s="257"/>
      <c r="IXM851" s="257"/>
      <c r="IXN851" s="257"/>
      <c r="IXO851" s="257"/>
      <c r="IXP851" s="257"/>
      <c r="IXQ851" s="257"/>
      <c r="IXR851" s="257"/>
      <c r="IXS851" s="257"/>
      <c r="IXT851" s="257"/>
      <c r="IXU851" s="257"/>
      <c r="IXV851" s="257"/>
      <c r="IXW851" s="257"/>
      <c r="IXX851" s="257"/>
      <c r="IXY851" s="257"/>
      <c r="IXZ851" s="257"/>
      <c r="IYA851" s="257"/>
      <c r="IYB851" s="257"/>
      <c r="IYC851" s="257"/>
      <c r="IYD851" s="257"/>
      <c r="IYE851" s="257"/>
      <c r="IYF851" s="257"/>
      <c r="IYG851" s="257"/>
      <c r="IYH851" s="257"/>
      <c r="IYI851" s="257"/>
      <c r="IYJ851" s="257"/>
      <c r="IYK851" s="257"/>
      <c r="IYL851" s="257"/>
      <c r="IYM851" s="257"/>
      <c r="IYN851" s="257"/>
      <c r="IYO851" s="257"/>
      <c r="IYP851" s="257"/>
      <c r="IYQ851" s="257"/>
      <c r="IYR851" s="257"/>
      <c r="IYS851" s="257"/>
      <c r="IYT851" s="257"/>
      <c r="IYU851" s="257"/>
      <c r="IYV851" s="257"/>
      <c r="IYW851" s="257"/>
      <c r="IYX851" s="257"/>
      <c r="IYY851" s="257"/>
      <c r="IYZ851" s="257"/>
      <c r="IZA851" s="257"/>
      <c r="IZB851" s="257"/>
      <c r="IZC851" s="257"/>
      <c r="IZD851" s="257"/>
      <c r="IZE851" s="257"/>
      <c r="IZF851" s="257"/>
      <c r="IZG851" s="257"/>
      <c r="IZH851" s="257"/>
      <c r="IZI851" s="257"/>
      <c r="IZJ851" s="257"/>
      <c r="IZK851" s="257"/>
      <c r="IZL851" s="257"/>
      <c r="IZM851" s="257"/>
      <c r="IZN851" s="257"/>
      <c r="IZO851" s="257"/>
      <c r="IZP851" s="257"/>
      <c r="IZQ851" s="257"/>
      <c r="IZR851" s="257"/>
      <c r="IZS851" s="257"/>
      <c r="IZT851" s="257"/>
      <c r="IZU851" s="257"/>
      <c r="IZV851" s="257"/>
      <c r="IZW851" s="257"/>
      <c r="IZX851" s="257"/>
      <c r="IZY851" s="257"/>
      <c r="IZZ851" s="257"/>
      <c r="JAA851" s="257"/>
      <c r="JAB851" s="257"/>
      <c r="JAC851" s="257"/>
      <c r="JAD851" s="257"/>
      <c r="JAE851" s="257"/>
      <c r="JAF851" s="257"/>
      <c r="JAG851" s="257"/>
      <c r="JAH851" s="257"/>
      <c r="JAI851" s="257"/>
      <c r="JAJ851" s="257"/>
      <c r="JAK851" s="257"/>
      <c r="JAL851" s="257"/>
      <c r="JAM851" s="257"/>
      <c r="JAN851" s="257"/>
      <c r="JAO851" s="257"/>
      <c r="JAP851" s="257"/>
      <c r="JAQ851" s="257"/>
      <c r="JAR851" s="257"/>
      <c r="JAS851" s="257"/>
      <c r="JAT851" s="257"/>
      <c r="JAU851" s="257"/>
      <c r="JAV851" s="257"/>
      <c r="JAW851" s="257"/>
      <c r="JAX851" s="257"/>
      <c r="JAY851" s="257"/>
      <c r="JAZ851" s="257"/>
      <c r="JBA851" s="257"/>
      <c r="JBB851" s="257"/>
      <c r="JBC851" s="257"/>
      <c r="JBD851" s="257"/>
      <c r="JBE851" s="257"/>
      <c r="JBF851" s="257"/>
      <c r="JBG851" s="257"/>
      <c r="JBH851" s="257"/>
      <c r="JBI851" s="257"/>
      <c r="JBJ851" s="257"/>
      <c r="JBK851" s="257"/>
      <c r="JBL851" s="257"/>
      <c r="JBM851" s="257"/>
      <c r="JBN851" s="257"/>
      <c r="JBO851" s="257"/>
      <c r="JBP851" s="257"/>
      <c r="JBQ851" s="257"/>
      <c r="JBR851" s="257"/>
      <c r="JBS851" s="257"/>
      <c r="JBT851" s="257"/>
      <c r="JBU851" s="257"/>
      <c r="JBV851" s="257"/>
      <c r="JBW851" s="257"/>
      <c r="JBX851" s="257"/>
      <c r="JBY851" s="257"/>
      <c r="JBZ851" s="257"/>
      <c r="JCA851" s="257"/>
      <c r="JCB851" s="257"/>
      <c r="JCC851" s="257"/>
      <c r="JCD851" s="257"/>
      <c r="JCE851" s="257"/>
      <c r="JCF851" s="257"/>
      <c r="JCG851" s="257"/>
      <c r="JCH851" s="257"/>
      <c r="JCI851" s="257"/>
      <c r="JCJ851" s="257"/>
      <c r="JCK851" s="257"/>
      <c r="JCL851" s="257"/>
      <c r="JCM851" s="257"/>
      <c r="JCN851" s="257"/>
      <c r="JCO851" s="257"/>
      <c r="JCP851" s="257"/>
      <c r="JCQ851" s="257"/>
      <c r="JCR851" s="257"/>
      <c r="JCS851" s="257"/>
      <c r="JCT851" s="257"/>
      <c r="JCU851" s="257"/>
      <c r="JCV851" s="257"/>
      <c r="JCW851" s="257"/>
      <c r="JCX851" s="257"/>
      <c r="JCY851" s="257"/>
      <c r="JCZ851" s="257"/>
      <c r="JDA851" s="257"/>
      <c r="JDB851" s="257"/>
      <c r="JDC851" s="257"/>
      <c r="JDD851" s="257"/>
      <c r="JDE851" s="257"/>
      <c r="JDF851" s="257"/>
      <c r="JDG851" s="257"/>
      <c r="JDH851" s="257"/>
      <c r="JDI851" s="257"/>
      <c r="JDJ851" s="257"/>
      <c r="JDK851" s="257"/>
      <c r="JDL851" s="257"/>
      <c r="JDM851" s="257"/>
      <c r="JDN851" s="257"/>
      <c r="JDO851" s="257"/>
      <c r="JDP851" s="257"/>
      <c r="JDQ851" s="257"/>
      <c r="JDR851" s="257"/>
      <c r="JDS851" s="257"/>
      <c r="JDT851" s="257"/>
      <c r="JDU851" s="257"/>
      <c r="JDV851" s="257"/>
      <c r="JDW851" s="257"/>
      <c r="JDX851" s="257"/>
      <c r="JDY851" s="257"/>
      <c r="JDZ851" s="257"/>
      <c r="JEA851" s="257"/>
      <c r="JEB851" s="257"/>
      <c r="JEC851" s="257"/>
      <c r="JED851" s="257"/>
      <c r="JEE851" s="257"/>
      <c r="JEF851" s="257"/>
      <c r="JEG851" s="257"/>
      <c r="JEH851" s="257"/>
      <c r="JEI851" s="257"/>
      <c r="JEJ851" s="257"/>
      <c r="JEK851" s="257"/>
      <c r="JEL851" s="257"/>
      <c r="JEM851" s="257"/>
      <c r="JEN851" s="257"/>
      <c r="JEO851" s="257"/>
      <c r="JEP851" s="257"/>
      <c r="JEQ851" s="257"/>
      <c r="JER851" s="257"/>
      <c r="JES851" s="257"/>
      <c r="JET851" s="257"/>
      <c r="JEU851" s="257"/>
      <c r="JEV851" s="257"/>
      <c r="JEW851" s="257"/>
      <c r="JEX851" s="257"/>
      <c r="JEY851" s="257"/>
      <c r="JEZ851" s="257"/>
      <c r="JFA851" s="257"/>
      <c r="JFB851" s="257"/>
      <c r="JFC851" s="257"/>
      <c r="JFD851" s="257"/>
      <c r="JFE851" s="257"/>
      <c r="JFF851" s="257"/>
      <c r="JFG851" s="257"/>
      <c r="JFH851" s="257"/>
      <c r="JFI851" s="257"/>
      <c r="JFJ851" s="257"/>
      <c r="JFK851" s="257"/>
      <c r="JFL851" s="257"/>
      <c r="JFM851" s="257"/>
      <c r="JFN851" s="257"/>
      <c r="JFO851" s="257"/>
      <c r="JFP851" s="257"/>
      <c r="JFQ851" s="257"/>
      <c r="JFR851" s="257"/>
      <c r="JFS851" s="257"/>
      <c r="JFT851" s="257"/>
      <c r="JFU851" s="257"/>
      <c r="JFV851" s="257"/>
      <c r="JFW851" s="257"/>
      <c r="JFX851" s="257"/>
      <c r="JFY851" s="257"/>
      <c r="JFZ851" s="257"/>
      <c r="JGA851" s="257"/>
      <c r="JGB851" s="257"/>
      <c r="JGC851" s="257"/>
      <c r="JGD851" s="257"/>
      <c r="JGE851" s="257"/>
      <c r="JGF851" s="257"/>
      <c r="JGG851" s="257"/>
      <c r="JGH851" s="257"/>
      <c r="JGI851" s="257"/>
      <c r="JGJ851" s="257"/>
      <c r="JGK851" s="257"/>
      <c r="JGL851" s="257"/>
      <c r="JGM851" s="257"/>
      <c r="JGN851" s="257"/>
      <c r="JGO851" s="257"/>
      <c r="JGP851" s="257"/>
      <c r="JGQ851" s="257"/>
      <c r="JGR851" s="257"/>
      <c r="JGS851" s="257"/>
      <c r="JGT851" s="257"/>
      <c r="JGU851" s="257"/>
      <c r="JGV851" s="257"/>
      <c r="JGW851" s="257"/>
      <c r="JGX851" s="257"/>
      <c r="JGY851" s="257"/>
      <c r="JGZ851" s="257"/>
      <c r="JHA851" s="257"/>
      <c r="JHB851" s="257"/>
      <c r="JHC851" s="257"/>
      <c r="JHD851" s="257"/>
      <c r="JHE851" s="257"/>
      <c r="JHF851" s="257"/>
      <c r="JHG851" s="257"/>
      <c r="JHH851" s="257"/>
      <c r="JHI851" s="257"/>
      <c r="JHJ851" s="257"/>
      <c r="JHK851" s="257"/>
      <c r="JHL851" s="257"/>
      <c r="JHM851" s="257"/>
      <c r="JHN851" s="257"/>
      <c r="JHO851" s="257"/>
      <c r="JHP851" s="257"/>
      <c r="JHQ851" s="257"/>
      <c r="JHR851" s="257"/>
      <c r="JHS851" s="257"/>
      <c r="JHT851" s="257"/>
      <c r="JHU851" s="257"/>
      <c r="JHV851" s="257"/>
      <c r="JHW851" s="257"/>
      <c r="JHX851" s="257"/>
      <c r="JHY851" s="257"/>
      <c r="JHZ851" s="257"/>
      <c r="JIA851" s="257"/>
      <c r="JIB851" s="257"/>
      <c r="JIC851" s="257"/>
      <c r="JID851" s="257"/>
      <c r="JIE851" s="257"/>
      <c r="JIF851" s="257"/>
      <c r="JIG851" s="257"/>
      <c r="JIH851" s="257"/>
      <c r="JII851" s="257"/>
      <c r="JIJ851" s="257"/>
      <c r="JIK851" s="257"/>
      <c r="JIL851" s="257"/>
      <c r="JIM851" s="257"/>
      <c r="JIN851" s="257"/>
      <c r="JIO851" s="257"/>
      <c r="JIP851" s="257"/>
      <c r="JIQ851" s="257"/>
      <c r="JIR851" s="257"/>
      <c r="JIS851" s="257"/>
      <c r="JIT851" s="257"/>
      <c r="JIU851" s="257"/>
      <c r="JIV851" s="257"/>
      <c r="JIW851" s="257"/>
      <c r="JIX851" s="257"/>
      <c r="JIY851" s="257"/>
      <c r="JIZ851" s="257"/>
      <c r="JJA851" s="257"/>
      <c r="JJB851" s="257"/>
      <c r="JJC851" s="257"/>
      <c r="JJD851" s="257"/>
      <c r="JJE851" s="257"/>
      <c r="JJF851" s="257"/>
      <c r="JJG851" s="257"/>
      <c r="JJH851" s="257"/>
      <c r="JJI851" s="257"/>
      <c r="JJJ851" s="257"/>
      <c r="JJK851" s="257"/>
      <c r="JJL851" s="257"/>
      <c r="JJM851" s="257"/>
      <c r="JJN851" s="257"/>
      <c r="JJO851" s="257"/>
      <c r="JJP851" s="257"/>
      <c r="JJQ851" s="257"/>
      <c r="JJR851" s="257"/>
      <c r="JJS851" s="257"/>
      <c r="JJT851" s="257"/>
      <c r="JJU851" s="257"/>
      <c r="JJV851" s="257"/>
      <c r="JJW851" s="257"/>
      <c r="JJX851" s="257"/>
      <c r="JJY851" s="257"/>
      <c r="JJZ851" s="257"/>
      <c r="JKA851" s="257"/>
      <c r="JKB851" s="257"/>
      <c r="JKC851" s="257"/>
      <c r="JKD851" s="257"/>
      <c r="JKE851" s="257"/>
      <c r="JKF851" s="257"/>
      <c r="JKG851" s="257"/>
      <c r="JKH851" s="257"/>
      <c r="JKI851" s="257"/>
      <c r="JKJ851" s="257"/>
      <c r="JKK851" s="257"/>
      <c r="JKL851" s="257"/>
      <c r="JKM851" s="257"/>
      <c r="JKN851" s="257"/>
      <c r="JKO851" s="257"/>
      <c r="JKP851" s="257"/>
      <c r="JKQ851" s="257"/>
      <c r="JKR851" s="257"/>
      <c r="JKS851" s="257"/>
      <c r="JKT851" s="257"/>
      <c r="JKU851" s="257"/>
      <c r="JKV851" s="257"/>
      <c r="JKW851" s="257"/>
      <c r="JKX851" s="257"/>
      <c r="JKY851" s="257"/>
      <c r="JKZ851" s="257"/>
      <c r="JLA851" s="257"/>
      <c r="JLB851" s="257"/>
      <c r="JLC851" s="257"/>
      <c r="JLD851" s="257"/>
      <c r="JLE851" s="257"/>
      <c r="JLF851" s="257"/>
      <c r="JLG851" s="257"/>
      <c r="JLH851" s="257"/>
      <c r="JLI851" s="257"/>
      <c r="JLJ851" s="257"/>
      <c r="JLK851" s="257"/>
      <c r="JLL851" s="257"/>
      <c r="JLM851" s="257"/>
      <c r="JLN851" s="257"/>
      <c r="JLO851" s="257"/>
      <c r="JLP851" s="257"/>
      <c r="JLQ851" s="257"/>
      <c r="JLR851" s="257"/>
      <c r="JLS851" s="257"/>
      <c r="JLT851" s="257"/>
      <c r="JLU851" s="257"/>
      <c r="JLV851" s="257"/>
      <c r="JLW851" s="257"/>
      <c r="JLX851" s="257"/>
      <c r="JLY851" s="257"/>
      <c r="JLZ851" s="257"/>
      <c r="JMA851" s="257"/>
      <c r="JMB851" s="257"/>
      <c r="JMC851" s="257"/>
      <c r="JMD851" s="257"/>
      <c r="JME851" s="257"/>
      <c r="JMF851" s="257"/>
      <c r="JMG851" s="257"/>
      <c r="JMH851" s="257"/>
      <c r="JMI851" s="257"/>
      <c r="JMJ851" s="257"/>
      <c r="JMK851" s="257"/>
      <c r="JML851" s="257"/>
      <c r="JMM851" s="257"/>
      <c r="JMN851" s="257"/>
      <c r="JMO851" s="257"/>
      <c r="JMP851" s="257"/>
      <c r="JMQ851" s="257"/>
      <c r="JMR851" s="257"/>
      <c r="JMS851" s="257"/>
      <c r="JMT851" s="257"/>
      <c r="JMU851" s="257"/>
      <c r="JMV851" s="257"/>
      <c r="JMW851" s="257"/>
      <c r="JMX851" s="257"/>
      <c r="JMY851" s="257"/>
      <c r="JMZ851" s="257"/>
      <c r="JNA851" s="257"/>
      <c r="JNB851" s="257"/>
      <c r="JNC851" s="257"/>
      <c r="JND851" s="257"/>
      <c r="JNE851" s="257"/>
      <c r="JNF851" s="257"/>
      <c r="JNG851" s="257"/>
      <c r="JNH851" s="257"/>
      <c r="JNI851" s="257"/>
      <c r="JNJ851" s="257"/>
      <c r="JNK851" s="257"/>
      <c r="JNL851" s="257"/>
      <c r="JNM851" s="257"/>
      <c r="JNN851" s="257"/>
      <c r="JNO851" s="257"/>
      <c r="JNP851" s="257"/>
      <c r="JNQ851" s="257"/>
      <c r="JNR851" s="257"/>
      <c r="JNS851" s="257"/>
      <c r="JNT851" s="257"/>
      <c r="JNU851" s="257"/>
      <c r="JNV851" s="257"/>
      <c r="JNW851" s="257"/>
      <c r="JNX851" s="257"/>
      <c r="JNY851" s="257"/>
      <c r="JNZ851" s="257"/>
      <c r="JOA851" s="257"/>
      <c r="JOB851" s="257"/>
      <c r="JOC851" s="257"/>
      <c r="JOD851" s="257"/>
      <c r="JOE851" s="257"/>
      <c r="JOF851" s="257"/>
      <c r="JOG851" s="257"/>
      <c r="JOH851" s="257"/>
      <c r="JOI851" s="257"/>
      <c r="JOJ851" s="257"/>
      <c r="JOK851" s="257"/>
      <c r="JOL851" s="257"/>
      <c r="JOM851" s="257"/>
      <c r="JON851" s="257"/>
      <c r="JOO851" s="257"/>
      <c r="JOP851" s="257"/>
      <c r="JOQ851" s="257"/>
      <c r="JOR851" s="257"/>
      <c r="JOS851" s="257"/>
      <c r="JOT851" s="257"/>
      <c r="JOU851" s="257"/>
      <c r="JOV851" s="257"/>
      <c r="JOW851" s="257"/>
      <c r="JOX851" s="257"/>
      <c r="JOY851" s="257"/>
      <c r="JOZ851" s="257"/>
      <c r="JPA851" s="257"/>
      <c r="JPB851" s="257"/>
      <c r="JPC851" s="257"/>
      <c r="JPD851" s="257"/>
      <c r="JPE851" s="257"/>
      <c r="JPF851" s="257"/>
      <c r="JPG851" s="257"/>
      <c r="JPH851" s="257"/>
      <c r="JPI851" s="257"/>
      <c r="JPJ851" s="257"/>
      <c r="JPK851" s="257"/>
      <c r="JPL851" s="257"/>
      <c r="JPM851" s="257"/>
      <c r="JPN851" s="257"/>
      <c r="JPO851" s="257"/>
      <c r="JPP851" s="257"/>
      <c r="JPQ851" s="257"/>
      <c r="JPR851" s="257"/>
      <c r="JPS851" s="257"/>
      <c r="JPT851" s="257"/>
      <c r="JPU851" s="257"/>
      <c r="JPV851" s="257"/>
      <c r="JPW851" s="257"/>
      <c r="JPX851" s="257"/>
      <c r="JPY851" s="257"/>
      <c r="JPZ851" s="257"/>
      <c r="JQA851" s="257"/>
      <c r="JQB851" s="257"/>
      <c r="JQC851" s="257"/>
      <c r="JQD851" s="257"/>
      <c r="JQE851" s="257"/>
      <c r="JQF851" s="257"/>
      <c r="JQG851" s="257"/>
      <c r="JQH851" s="257"/>
      <c r="JQI851" s="257"/>
      <c r="JQJ851" s="257"/>
      <c r="JQK851" s="257"/>
      <c r="JQL851" s="257"/>
      <c r="JQM851" s="257"/>
      <c r="JQN851" s="257"/>
      <c r="JQO851" s="257"/>
      <c r="JQP851" s="257"/>
      <c r="JQQ851" s="257"/>
      <c r="JQR851" s="257"/>
      <c r="JQS851" s="257"/>
      <c r="JQT851" s="257"/>
      <c r="JQU851" s="257"/>
      <c r="JQV851" s="257"/>
      <c r="JQW851" s="257"/>
      <c r="JQX851" s="257"/>
      <c r="JQY851" s="257"/>
      <c r="JQZ851" s="257"/>
      <c r="JRA851" s="257"/>
      <c r="JRB851" s="257"/>
      <c r="JRC851" s="257"/>
      <c r="JRD851" s="257"/>
      <c r="JRE851" s="257"/>
      <c r="JRF851" s="257"/>
      <c r="JRG851" s="257"/>
      <c r="JRH851" s="257"/>
      <c r="JRI851" s="257"/>
      <c r="JRJ851" s="257"/>
      <c r="JRK851" s="257"/>
      <c r="JRL851" s="257"/>
      <c r="JRM851" s="257"/>
      <c r="JRN851" s="257"/>
      <c r="JRO851" s="257"/>
      <c r="JRP851" s="257"/>
      <c r="JRQ851" s="257"/>
      <c r="JRR851" s="257"/>
      <c r="JRS851" s="257"/>
      <c r="JRT851" s="257"/>
      <c r="JRU851" s="257"/>
      <c r="JRV851" s="257"/>
      <c r="JRW851" s="257"/>
      <c r="JRX851" s="257"/>
      <c r="JRY851" s="257"/>
      <c r="JRZ851" s="257"/>
      <c r="JSA851" s="257"/>
      <c r="JSB851" s="257"/>
      <c r="JSC851" s="257"/>
      <c r="JSD851" s="257"/>
      <c r="JSE851" s="257"/>
      <c r="JSF851" s="257"/>
      <c r="JSG851" s="257"/>
      <c r="JSH851" s="257"/>
      <c r="JSI851" s="257"/>
      <c r="JSJ851" s="257"/>
      <c r="JSK851" s="257"/>
      <c r="JSL851" s="257"/>
      <c r="JSM851" s="257"/>
      <c r="JSN851" s="257"/>
      <c r="JSO851" s="257"/>
      <c r="JSP851" s="257"/>
      <c r="JSQ851" s="257"/>
      <c r="JSR851" s="257"/>
      <c r="JSS851" s="257"/>
      <c r="JST851" s="257"/>
      <c r="JSU851" s="257"/>
      <c r="JSV851" s="257"/>
      <c r="JSW851" s="257"/>
      <c r="JSX851" s="257"/>
      <c r="JSY851" s="257"/>
      <c r="JSZ851" s="257"/>
      <c r="JTA851" s="257"/>
      <c r="JTB851" s="257"/>
      <c r="JTC851" s="257"/>
      <c r="JTD851" s="257"/>
      <c r="JTE851" s="257"/>
      <c r="JTF851" s="257"/>
      <c r="JTG851" s="257"/>
      <c r="JTH851" s="257"/>
      <c r="JTI851" s="257"/>
      <c r="JTJ851" s="257"/>
      <c r="JTK851" s="257"/>
      <c r="JTL851" s="257"/>
      <c r="JTM851" s="257"/>
      <c r="JTN851" s="257"/>
      <c r="JTO851" s="257"/>
      <c r="JTP851" s="257"/>
      <c r="JTQ851" s="257"/>
      <c r="JTR851" s="257"/>
      <c r="JTS851" s="257"/>
      <c r="JTT851" s="257"/>
      <c r="JTU851" s="257"/>
      <c r="JTV851" s="257"/>
      <c r="JTW851" s="257"/>
      <c r="JTX851" s="257"/>
      <c r="JTY851" s="257"/>
      <c r="JTZ851" s="257"/>
      <c r="JUA851" s="257"/>
      <c r="JUB851" s="257"/>
      <c r="JUC851" s="257"/>
      <c r="JUD851" s="257"/>
      <c r="JUE851" s="257"/>
      <c r="JUF851" s="257"/>
      <c r="JUG851" s="257"/>
      <c r="JUH851" s="257"/>
      <c r="JUI851" s="257"/>
      <c r="JUJ851" s="257"/>
      <c r="JUK851" s="257"/>
      <c r="JUL851" s="257"/>
      <c r="JUM851" s="257"/>
      <c r="JUN851" s="257"/>
      <c r="JUO851" s="257"/>
      <c r="JUP851" s="257"/>
      <c r="JUQ851" s="257"/>
      <c r="JUR851" s="257"/>
      <c r="JUS851" s="257"/>
      <c r="JUT851" s="257"/>
      <c r="JUU851" s="257"/>
      <c r="JUV851" s="257"/>
      <c r="JUW851" s="257"/>
      <c r="JUX851" s="257"/>
      <c r="JUY851" s="257"/>
      <c r="JUZ851" s="257"/>
      <c r="JVA851" s="257"/>
      <c r="JVB851" s="257"/>
      <c r="JVC851" s="257"/>
      <c r="JVD851" s="257"/>
      <c r="JVE851" s="257"/>
      <c r="JVF851" s="257"/>
      <c r="JVG851" s="257"/>
      <c r="JVH851" s="257"/>
      <c r="JVI851" s="257"/>
      <c r="JVJ851" s="257"/>
      <c r="JVK851" s="257"/>
      <c r="JVL851" s="257"/>
      <c r="JVM851" s="257"/>
      <c r="JVN851" s="257"/>
      <c r="JVO851" s="257"/>
      <c r="JVP851" s="257"/>
      <c r="JVQ851" s="257"/>
      <c r="JVR851" s="257"/>
      <c r="JVS851" s="257"/>
      <c r="JVT851" s="257"/>
      <c r="JVU851" s="257"/>
      <c r="JVV851" s="257"/>
      <c r="JVW851" s="257"/>
      <c r="JVX851" s="257"/>
      <c r="JVY851" s="257"/>
      <c r="JVZ851" s="257"/>
      <c r="JWA851" s="257"/>
      <c r="JWB851" s="257"/>
      <c r="JWC851" s="257"/>
      <c r="JWD851" s="257"/>
      <c r="JWE851" s="257"/>
      <c r="JWF851" s="257"/>
      <c r="JWG851" s="257"/>
      <c r="JWH851" s="257"/>
      <c r="JWI851" s="257"/>
      <c r="JWJ851" s="257"/>
      <c r="JWK851" s="257"/>
      <c r="JWL851" s="257"/>
      <c r="JWM851" s="257"/>
      <c r="JWN851" s="257"/>
      <c r="JWO851" s="257"/>
      <c r="JWP851" s="257"/>
      <c r="JWQ851" s="257"/>
      <c r="JWR851" s="257"/>
      <c r="JWS851" s="257"/>
      <c r="JWT851" s="257"/>
      <c r="JWU851" s="257"/>
      <c r="JWV851" s="257"/>
      <c r="JWW851" s="257"/>
      <c r="JWX851" s="257"/>
      <c r="JWY851" s="257"/>
      <c r="JWZ851" s="257"/>
      <c r="JXA851" s="257"/>
      <c r="JXB851" s="257"/>
      <c r="JXC851" s="257"/>
      <c r="JXD851" s="257"/>
      <c r="JXE851" s="257"/>
      <c r="JXF851" s="257"/>
      <c r="JXG851" s="257"/>
      <c r="JXH851" s="257"/>
      <c r="JXI851" s="257"/>
      <c r="JXJ851" s="257"/>
      <c r="JXK851" s="257"/>
      <c r="JXL851" s="257"/>
      <c r="JXM851" s="257"/>
      <c r="JXN851" s="257"/>
      <c r="JXO851" s="257"/>
      <c r="JXP851" s="257"/>
      <c r="JXQ851" s="257"/>
      <c r="JXR851" s="257"/>
      <c r="JXS851" s="257"/>
      <c r="JXT851" s="257"/>
      <c r="JXU851" s="257"/>
      <c r="JXV851" s="257"/>
      <c r="JXW851" s="257"/>
      <c r="JXX851" s="257"/>
      <c r="JXY851" s="257"/>
      <c r="JXZ851" s="257"/>
      <c r="JYA851" s="257"/>
      <c r="JYB851" s="257"/>
      <c r="JYC851" s="257"/>
      <c r="JYD851" s="257"/>
      <c r="JYE851" s="257"/>
      <c r="JYF851" s="257"/>
      <c r="JYG851" s="257"/>
      <c r="JYH851" s="257"/>
      <c r="JYI851" s="257"/>
      <c r="JYJ851" s="257"/>
      <c r="JYK851" s="257"/>
      <c r="JYL851" s="257"/>
      <c r="JYM851" s="257"/>
      <c r="JYN851" s="257"/>
      <c r="JYO851" s="257"/>
      <c r="JYP851" s="257"/>
      <c r="JYQ851" s="257"/>
      <c r="JYR851" s="257"/>
      <c r="JYS851" s="257"/>
      <c r="JYT851" s="257"/>
      <c r="JYU851" s="257"/>
      <c r="JYV851" s="257"/>
      <c r="JYW851" s="257"/>
      <c r="JYX851" s="257"/>
      <c r="JYY851" s="257"/>
      <c r="JYZ851" s="257"/>
      <c r="JZA851" s="257"/>
      <c r="JZB851" s="257"/>
      <c r="JZC851" s="257"/>
      <c r="JZD851" s="257"/>
      <c r="JZE851" s="257"/>
      <c r="JZF851" s="257"/>
      <c r="JZG851" s="257"/>
      <c r="JZH851" s="257"/>
      <c r="JZI851" s="257"/>
      <c r="JZJ851" s="257"/>
      <c r="JZK851" s="257"/>
      <c r="JZL851" s="257"/>
      <c r="JZM851" s="257"/>
      <c r="JZN851" s="257"/>
      <c r="JZO851" s="257"/>
      <c r="JZP851" s="257"/>
      <c r="JZQ851" s="257"/>
      <c r="JZR851" s="257"/>
      <c r="JZS851" s="257"/>
      <c r="JZT851" s="257"/>
      <c r="JZU851" s="257"/>
      <c r="JZV851" s="257"/>
      <c r="JZW851" s="257"/>
      <c r="JZX851" s="257"/>
      <c r="JZY851" s="257"/>
      <c r="JZZ851" s="257"/>
      <c r="KAA851" s="257"/>
      <c r="KAB851" s="257"/>
      <c r="KAC851" s="257"/>
      <c r="KAD851" s="257"/>
      <c r="KAE851" s="257"/>
      <c r="KAF851" s="257"/>
      <c r="KAG851" s="257"/>
      <c r="KAH851" s="257"/>
      <c r="KAI851" s="257"/>
      <c r="KAJ851" s="257"/>
      <c r="KAK851" s="257"/>
      <c r="KAL851" s="257"/>
      <c r="KAM851" s="257"/>
      <c r="KAN851" s="257"/>
      <c r="KAO851" s="257"/>
      <c r="KAP851" s="257"/>
      <c r="KAQ851" s="257"/>
      <c r="KAR851" s="257"/>
      <c r="KAS851" s="257"/>
      <c r="KAT851" s="257"/>
      <c r="KAU851" s="257"/>
      <c r="KAV851" s="257"/>
      <c r="KAW851" s="257"/>
      <c r="KAX851" s="257"/>
      <c r="KAY851" s="257"/>
      <c r="KAZ851" s="257"/>
      <c r="KBA851" s="257"/>
      <c r="KBB851" s="257"/>
      <c r="KBC851" s="257"/>
      <c r="KBD851" s="257"/>
      <c r="KBE851" s="257"/>
      <c r="KBF851" s="257"/>
      <c r="KBG851" s="257"/>
      <c r="KBH851" s="257"/>
      <c r="KBI851" s="257"/>
      <c r="KBJ851" s="257"/>
      <c r="KBK851" s="257"/>
      <c r="KBL851" s="257"/>
      <c r="KBM851" s="257"/>
      <c r="KBN851" s="257"/>
      <c r="KBO851" s="257"/>
      <c r="KBP851" s="257"/>
      <c r="KBQ851" s="257"/>
      <c r="KBR851" s="257"/>
      <c r="KBS851" s="257"/>
      <c r="KBT851" s="257"/>
      <c r="KBU851" s="257"/>
      <c r="KBV851" s="257"/>
      <c r="KBW851" s="257"/>
      <c r="KBX851" s="257"/>
      <c r="KBY851" s="257"/>
      <c r="KBZ851" s="257"/>
      <c r="KCA851" s="257"/>
      <c r="KCB851" s="257"/>
      <c r="KCC851" s="257"/>
      <c r="KCD851" s="257"/>
      <c r="KCE851" s="257"/>
      <c r="KCF851" s="257"/>
      <c r="KCG851" s="257"/>
      <c r="KCH851" s="257"/>
      <c r="KCI851" s="257"/>
      <c r="KCJ851" s="257"/>
      <c r="KCK851" s="257"/>
      <c r="KCL851" s="257"/>
      <c r="KCM851" s="257"/>
      <c r="KCN851" s="257"/>
      <c r="KCO851" s="257"/>
      <c r="KCP851" s="257"/>
      <c r="KCQ851" s="257"/>
      <c r="KCR851" s="257"/>
      <c r="KCS851" s="257"/>
      <c r="KCT851" s="257"/>
      <c r="KCU851" s="257"/>
      <c r="KCV851" s="257"/>
      <c r="KCW851" s="257"/>
      <c r="KCX851" s="257"/>
      <c r="KCY851" s="257"/>
      <c r="KCZ851" s="257"/>
      <c r="KDA851" s="257"/>
      <c r="KDB851" s="257"/>
      <c r="KDC851" s="257"/>
      <c r="KDD851" s="257"/>
      <c r="KDE851" s="257"/>
      <c r="KDF851" s="257"/>
      <c r="KDG851" s="257"/>
      <c r="KDH851" s="257"/>
      <c r="KDI851" s="257"/>
      <c r="KDJ851" s="257"/>
      <c r="KDK851" s="257"/>
      <c r="KDL851" s="257"/>
      <c r="KDM851" s="257"/>
      <c r="KDN851" s="257"/>
      <c r="KDO851" s="257"/>
      <c r="KDP851" s="257"/>
      <c r="KDQ851" s="257"/>
      <c r="KDR851" s="257"/>
      <c r="KDS851" s="257"/>
      <c r="KDT851" s="257"/>
      <c r="KDU851" s="257"/>
      <c r="KDV851" s="257"/>
      <c r="KDW851" s="257"/>
      <c r="KDX851" s="257"/>
      <c r="KDY851" s="257"/>
      <c r="KDZ851" s="257"/>
      <c r="KEA851" s="257"/>
      <c r="KEB851" s="257"/>
      <c r="KEC851" s="257"/>
      <c r="KED851" s="257"/>
      <c r="KEE851" s="257"/>
      <c r="KEF851" s="257"/>
      <c r="KEG851" s="257"/>
      <c r="KEH851" s="257"/>
      <c r="KEI851" s="257"/>
      <c r="KEJ851" s="257"/>
      <c r="KEK851" s="257"/>
      <c r="KEL851" s="257"/>
      <c r="KEM851" s="257"/>
      <c r="KEN851" s="257"/>
      <c r="KEO851" s="257"/>
      <c r="KEP851" s="257"/>
      <c r="KEQ851" s="257"/>
      <c r="KER851" s="257"/>
      <c r="KES851" s="257"/>
      <c r="KET851" s="257"/>
      <c r="KEU851" s="257"/>
      <c r="KEV851" s="257"/>
      <c r="KEW851" s="257"/>
      <c r="KEX851" s="257"/>
      <c r="KEY851" s="257"/>
      <c r="KEZ851" s="257"/>
      <c r="KFA851" s="257"/>
      <c r="KFB851" s="257"/>
      <c r="KFC851" s="257"/>
      <c r="KFD851" s="257"/>
      <c r="KFE851" s="257"/>
      <c r="KFF851" s="257"/>
      <c r="KFG851" s="257"/>
      <c r="KFH851" s="257"/>
      <c r="KFI851" s="257"/>
      <c r="KFJ851" s="257"/>
      <c r="KFK851" s="257"/>
      <c r="KFL851" s="257"/>
      <c r="KFM851" s="257"/>
      <c r="KFN851" s="257"/>
      <c r="KFO851" s="257"/>
      <c r="KFP851" s="257"/>
      <c r="KFQ851" s="257"/>
      <c r="KFR851" s="257"/>
      <c r="KFS851" s="257"/>
      <c r="KFT851" s="257"/>
      <c r="KFU851" s="257"/>
      <c r="KFV851" s="257"/>
      <c r="KFW851" s="257"/>
      <c r="KFX851" s="257"/>
      <c r="KFY851" s="257"/>
      <c r="KFZ851" s="257"/>
      <c r="KGA851" s="257"/>
      <c r="KGB851" s="257"/>
      <c r="KGC851" s="257"/>
      <c r="KGD851" s="257"/>
      <c r="KGE851" s="257"/>
      <c r="KGF851" s="257"/>
      <c r="KGG851" s="257"/>
      <c r="KGH851" s="257"/>
      <c r="KGI851" s="257"/>
      <c r="KGJ851" s="257"/>
      <c r="KGK851" s="257"/>
      <c r="KGL851" s="257"/>
      <c r="KGM851" s="257"/>
      <c r="KGN851" s="257"/>
      <c r="KGO851" s="257"/>
      <c r="KGP851" s="257"/>
      <c r="KGQ851" s="257"/>
      <c r="KGR851" s="257"/>
      <c r="KGS851" s="257"/>
      <c r="KGT851" s="257"/>
      <c r="KGU851" s="257"/>
      <c r="KGV851" s="257"/>
      <c r="KGW851" s="257"/>
      <c r="KGX851" s="257"/>
      <c r="KGY851" s="257"/>
      <c r="KGZ851" s="257"/>
      <c r="KHA851" s="257"/>
      <c r="KHB851" s="257"/>
      <c r="KHC851" s="257"/>
      <c r="KHD851" s="257"/>
      <c r="KHE851" s="257"/>
      <c r="KHF851" s="257"/>
      <c r="KHG851" s="257"/>
      <c r="KHH851" s="257"/>
      <c r="KHI851" s="257"/>
      <c r="KHJ851" s="257"/>
      <c r="KHK851" s="257"/>
      <c r="KHL851" s="257"/>
      <c r="KHM851" s="257"/>
      <c r="KHN851" s="257"/>
      <c r="KHO851" s="257"/>
      <c r="KHP851" s="257"/>
      <c r="KHQ851" s="257"/>
      <c r="KHR851" s="257"/>
      <c r="KHS851" s="257"/>
      <c r="KHT851" s="257"/>
      <c r="KHU851" s="257"/>
      <c r="KHV851" s="257"/>
      <c r="KHW851" s="257"/>
      <c r="KHX851" s="257"/>
      <c r="KHY851" s="257"/>
      <c r="KHZ851" s="257"/>
      <c r="KIA851" s="257"/>
      <c r="KIB851" s="257"/>
      <c r="KIC851" s="257"/>
      <c r="KID851" s="257"/>
      <c r="KIE851" s="257"/>
      <c r="KIF851" s="257"/>
      <c r="KIG851" s="257"/>
      <c r="KIH851" s="257"/>
      <c r="KII851" s="257"/>
      <c r="KIJ851" s="257"/>
      <c r="KIK851" s="257"/>
      <c r="KIL851" s="257"/>
      <c r="KIM851" s="257"/>
      <c r="KIN851" s="257"/>
      <c r="KIO851" s="257"/>
      <c r="KIP851" s="257"/>
      <c r="KIQ851" s="257"/>
      <c r="KIR851" s="257"/>
      <c r="KIS851" s="257"/>
      <c r="KIT851" s="257"/>
      <c r="KIU851" s="257"/>
      <c r="KIV851" s="257"/>
      <c r="KIW851" s="257"/>
      <c r="KIX851" s="257"/>
      <c r="KIY851" s="257"/>
      <c r="KIZ851" s="257"/>
      <c r="KJA851" s="257"/>
      <c r="KJB851" s="257"/>
      <c r="KJC851" s="257"/>
      <c r="KJD851" s="257"/>
      <c r="KJE851" s="257"/>
      <c r="KJF851" s="257"/>
      <c r="KJG851" s="257"/>
      <c r="KJH851" s="257"/>
      <c r="KJI851" s="257"/>
      <c r="KJJ851" s="257"/>
      <c r="KJK851" s="257"/>
      <c r="KJL851" s="257"/>
      <c r="KJM851" s="257"/>
      <c r="KJN851" s="257"/>
      <c r="KJO851" s="257"/>
      <c r="KJP851" s="257"/>
      <c r="KJQ851" s="257"/>
      <c r="KJR851" s="257"/>
      <c r="KJS851" s="257"/>
      <c r="KJT851" s="257"/>
      <c r="KJU851" s="257"/>
      <c r="KJV851" s="257"/>
      <c r="KJW851" s="257"/>
      <c r="KJX851" s="257"/>
      <c r="KJY851" s="257"/>
      <c r="KJZ851" s="257"/>
      <c r="KKA851" s="257"/>
      <c r="KKB851" s="257"/>
      <c r="KKC851" s="257"/>
      <c r="KKD851" s="257"/>
      <c r="KKE851" s="257"/>
      <c r="KKF851" s="257"/>
      <c r="KKG851" s="257"/>
      <c r="KKH851" s="257"/>
      <c r="KKI851" s="257"/>
      <c r="KKJ851" s="257"/>
      <c r="KKK851" s="257"/>
      <c r="KKL851" s="257"/>
      <c r="KKM851" s="257"/>
      <c r="KKN851" s="257"/>
      <c r="KKO851" s="257"/>
      <c r="KKP851" s="257"/>
      <c r="KKQ851" s="257"/>
      <c r="KKR851" s="257"/>
      <c r="KKS851" s="257"/>
      <c r="KKT851" s="257"/>
      <c r="KKU851" s="257"/>
      <c r="KKV851" s="257"/>
      <c r="KKW851" s="257"/>
      <c r="KKX851" s="257"/>
      <c r="KKY851" s="257"/>
      <c r="KKZ851" s="257"/>
      <c r="KLA851" s="257"/>
      <c r="KLB851" s="257"/>
      <c r="KLC851" s="257"/>
      <c r="KLD851" s="257"/>
      <c r="KLE851" s="257"/>
      <c r="KLF851" s="257"/>
      <c r="KLG851" s="257"/>
      <c r="KLH851" s="257"/>
      <c r="KLI851" s="257"/>
      <c r="KLJ851" s="257"/>
      <c r="KLK851" s="257"/>
      <c r="KLL851" s="257"/>
      <c r="KLM851" s="257"/>
      <c r="KLN851" s="257"/>
      <c r="KLO851" s="257"/>
      <c r="KLP851" s="257"/>
      <c r="KLQ851" s="257"/>
      <c r="KLR851" s="257"/>
      <c r="KLS851" s="257"/>
      <c r="KLT851" s="257"/>
      <c r="KLU851" s="257"/>
      <c r="KLV851" s="257"/>
      <c r="KLW851" s="257"/>
      <c r="KLX851" s="257"/>
      <c r="KLY851" s="257"/>
      <c r="KLZ851" s="257"/>
      <c r="KMA851" s="257"/>
      <c r="KMB851" s="257"/>
      <c r="KMC851" s="257"/>
      <c r="KMD851" s="257"/>
      <c r="KME851" s="257"/>
      <c r="KMF851" s="257"/>
      <c r="KMG851" s="257"/>
      <c r="KMH851" s="257"/>
      <c r="KMI851" s="257"/>
      <c r="KMJ851" s="257"/>
      <c r="KMK851" s="257"/>
      <c r="KML851" s="257"/>
      <c r="KMM851" s="257"/>
      <c r="KMN851" s="257"/>
      <c r="KMO851" s="257"/>
      <c r="KMP851" s="257"/>
      <c r="KMQ851" s="257"/>
      <c r="KMR851" s="257"/>
      <c r="KMS851" s="257"/>
      <c r="KMT851" s="257"/>
      <c r="KMU851" s="257"/>
      <c r="KMV851" s="257"/>
      <c r="KMW851" s="257"/>
      <c r="KMX851" s="257"/>
      <c r="KMY851" s="257"/>
      <c r="KMZ851" s="257"/>
      <c r="KNA851" s="257"/>
      <c r="KNB851" s="257"/>
      <c r="KNC851" s="257"/>
      <c r="KND851" s="257"/>
      <c r="KNE851" s="257"/>
      <c r="KNF851" s="257"/>
      <c r="KNG851" s="257"/>
      <c r="KNH851" s="257"/>
      <c r="KNI851" s="257"/>
      <c r="KNJ851" s="257"/>
      <c r="KNK851" s="257"/>
      <c r="KNL851" s="257"/>
      <c r="KNM851" s="257"/>
      <c r="KNN851" s="257"/>
      <c r="KNO851" s="257"/>
      <c r="KNP851" s="257"/>
      <c r="KNQ851" s="257"/>
      <c r="KNR851" s="257"/>
      <c r="KNS851" s="257"/>
      <c r="KNT851" s="257"/>
      <c r="KNU851" s="257"/>
      <c r="KNV851" s="257"/>
      <c r="KNW851" s="257"/>
      <c r="KNX851" s="257"/>
      <c r="KNY851" s="257"/>
      <c r="KNZ851" s="257"/>
      <c r="KOA851" s="257"/>
      <c r="KOB851" s="257"/>
      <c r="KOC851" s="257"/>
      <c r="KOD851" s="257"/>
      <c r="KOE851" s="257"/>
      <c r="KOF851" s="257"/>
      <c r="KOG851" s="257"/>
      <c r="KOH851" s="257"/>
      <c r="KOI851" s="257"/>
      <c r="KOJ851" s="257"/>
      <c r="KOK851" s="257"/>
      <c r="KOL851" s="257"/>
      <c r="KOM851" s="257"/>
      <c r="KON851" s="257"/>
      <c r="KOO851" s="257"/>
      <c r="KOP851" s="257"/>
      <c r="KOQ851" s="257"/>
      <c r="KOR851" s="257"/>
      <c r="KOS851" s="257"/>
      <c r="KOT851" s="257"/>
      <c r="KOU851" s="257"/>
      <c r="KOV851" s="257"/>
      <c r="KOW851" s="257"/>
      <c r="KOX851" s="257"/>
      <c r="KOY851" s="257"/>
      <c r="KOZ851" s="257"/>
      <c r="KPA851" s="257"/>
      <c r="KPB851" s="257"/>
      <c r="KPC851" s="257"/>
      <c r="KPD851" s="257"/>
      <c r="KPE851" s="257"/>
      <c r="KPF851" s="257"/>
      <c r="KPG851" s="257"/>
      <c r="KPH851" s="257"/>
      <c r="KPI851" s="257"/>
      <c r="KPJ851" s="257"/>
      <c r="KPK851" s="257"/>
      <c r="KPL851" s="257"/>
      <c r="KPM851" s="257"/>
      <c r="KPN851" s="257"/>
      <c r="KPO851" s="257"/>
      <c r="KPP851" s="257"/>
      <c r="KPQ851" s="257"/>
      <c r="KPR851" s="257"/>
      <c r="KPS851" s="257"/>
      <c r="KPT851" s="257"/>
      <c r="KPU851" s="257"/>
      <c r="KPV851" s="257"/>
      <c r="KPW851" s="257"/>
      <c r="KPX851" s="257"/>
      <c r="KPY851" s="257"/>
      <c r="KPZ851" s="257"/>
      <c r="KQA851" s="257"/>
      <c r="KQB851" s="257"/>
      <c r="KQC851" s="257"/>
      <c r="KQD851" s="257"/>
      <c r="KQE851" s="257"/>
      <c r="KQF851" s="257"/>
      <c r="KQG851" s="257"/>
      <c r="KQH851" s="257"/>
      <c r="KQI851" s="257"/>
      <c r="KQJ851" s="257"/>
      <c r="KQK851" s="257"/>
      <c r="KQL851" s="257"/>
      <c r="KQM851" s="257"/>
      <c r="KQN851" s="257"/>
      <c r="KQO851" s="257"/>
      <c r="KQP851" s="257"/>
      <c r="KQQ851" s="257"/>
      <c r="KQR851" s="257"/>
      <c r="KQS851" s="257"/>
      <c r="KQT851" s="257"/>
      <c r="KQU851" s="257"/>
      <c r="KQV851" s="257"/>
      <c r="KQW851" s="257"/>
      <c r="KQX851" s="257"/>
      <c r="KQY851" s="257"/>
      <c r="KQZ851" s="257"/>
      <c r="KRA851" s="257"/>
      <c r="KRB851" s="257"/>
      <c r="KRC851" s="257"/>
      <c r="KRD851" s="257"/>
      <c r="KRE851" s="257"/>
      <c r="KRF851" s="257"/>
      <c r="KRG851" s="257"/>
      <c r="KRH851" s="257"/>
      <c r="KRI851" s="257"/>
      <c r="KRJ851" s="257"/>
      <c r="KRK851" s="257"/>
      <c r="KRL851" s="257"/>
      <c r="KRM851" s="257"/>
      <c r="KRN851" s="257"/>
      <c r="KRO851" s="257"/>
      <c r="KRP851" s="257"/>
      <c r="KRQ851" s="257"/>
      <c r="KRR851" s="257"/>
      <c r="KRS851" s="257"/>
      <c r="KRT851" s="257"/>
      <c r="KRU851" s="257"/>
      <c r="KRV851" s="257"/>
      <c r="KRW851" s="257"/>
      <c r="KRX851" s="257"/>
      <c r="KRY851" s="257"/>
      <c r="KRZ851" s="257"/>
      <c r="KSA851" s="257"/>
      <c r="KSB851" s="257"/>
      <c r="KSC851" s="257"/>
      <c r="KSD851" s="257"/>
      <c r="KSE851" s="257"/>
      <c r="KSF851" s="257"/>
      <c r="KSG851" s="257"/>
      <c r="KSH851" s="257"/>
      <c r="KSI851" s="257"/>
      <c r="KSJ851" s="257"/>
      <c r="KSK851" s="257"/>
      <c r="KSL851" s="257"/>
      <c r="KSM851" s="257"/>
      <c r="KSN851" s="257"/>
      <c r="KSO851" s="257"/>
      <c r="KSP851" s="257"/>
      <c r="KSQ851" s="257"/>
      <c r="KSR851" s="257"/>
      <c r="KSS851" s="257"/>
      <c r="KST851" s="257"/>
      <c r="KSU851" s="257"/>
      <c r="KSV851" s="257"/>
      <c r="KSW851" s="257"/>
      <c r="KSX851" s="257"/>
      <c r="KSY851" s="257"/>
      <c r="KSZ851" s="257"/>
      <c r="KTA851" s="257"/>
      <c r="KTB851" s="257"/>
      <c r="KTC851" s="257"/>
      <c r="KTD851" s="257"/>
      <c r="KTE851" s="257"/>
      <c r="KTF851" s="257"/>
      <c r="KTG851" s="257"/>
      <c r="KTH851" s="257"/>
      <c r="KTI851" s="257"/>
      <c r="KTJ851" s="257"/>
      <c r="KTK851" s="257"/>
      <c r="KTL851" s="257"/>
      <c r="KTM851" s="257"/>
      <c r="KTN851" s="257"/>
      <c r="KTO851" s="257"/>
      <c r="KTP851" s="257"/>
      <c r="KTQ851" s="257"/>
      <c r="KTR851" s="257"/>
      <c r="KTS851" s="257"/>
      <c r="KTT851" s="257"/>
      <c r="KTU851" s="257"/>
      <c r="KTV851" s="257"/>
      <c r="KTW851" s="257"/>
      <c r="KTX851" s="257"/>
      <c r="KTY851" s="257"/>
      <c r="KTZ851" s="257"/>
      <c r="KUA851" s="257"/>
      <c r="KUB851" s="257"/>
      <c r="KUC851" s="257"/>
      <c r="KUD851" s="257"/>
      <c r="KUE851" s="257"/>
      <c r="KUF851" s="257"/>
      <c r="KUG851" s="257"/>
      <c r="KUH851" s="257"/>
      <c r="KUI851" s="257"/>
      <c r="KUJ851" s="257"/>
      <c r="KUK851" s="257"/>
      <c r="KUL851" s="257"/>
      <c r="KUM851" s="257"/>
      <c r="KUN851" s="257"/>
      <c r="KUO851" s="257"/>
      <c r="KUP851" s="257"/>
      <c r="KUQ851" s="257"/>
      <c r="KUR851" s="257"/>
      <c r="KUS851" s="257"/>
      <c r="KUT851" s="257"/>
      <c r="KUU851" s="257"/>
      <c r="KUV851" s="257"/>
      <c r="KUW851" s="257"/>
      <c r="KUX851" s="257"/>
      <c r="KUY851" s="257"/>
      <c r="KUZ851" s="257"/>
      <c r="KVA851" s="257"/>
      <c r="KVB851" s="257"/>
      <c r="KVC851" s="257"/>
      <c r="KVD851" s="257"/>
      <c r="KVE851" s="257"/>
      <c r="KVF851" s="257"/>
      <c r="KVG851" s="257"/>
      <c r="KVH851" s="257"/>
      <c r="KVI851" s="257"/>
      <c r="KVJ851" s="257"/>
      <c r="KVK851" s="257"/>
      <c r="KVL851" s="257"/>
      <c r="KVM851" s="257"/>
      <c r="KVN851" s="257"/>
      <c r="KVO851" s="257"/>
      <c r="KVP851" s="257"/>
      <c r="KVQ851" s="257"/>
      <c r="KVR851" s="257"/>
      <c r="KVS851" s="257"/>
      <c r="KVT851" s="257"/>
      <c r="KVU851" s="257"/>
      <c r="KVV851" s="257"/>
      <c r="KVW851" s="257"/>
      <c r="KVX851" s="257"/>
      <c r="KVY851" s="257"/>
      <c r="KVZ851" s="257"/>
      <c r="KWA851" s="257"/>
      <c r="KWB851" s="257"/>
      <c r="KWC851" s="257"/>
      <c r="KWD851" s="257"/>
      <c r="KWE851" s="257"/>
      <c r="KWF851" s="257"/>
      <c r="KWG851" s="257"/>
      <c r="KWH851" s="257"/>
      <c r="KWI851" s="257"/>
      <c r="KWJ851" s="257"/>
      <c r="KWK851" s="257"/>
      <c r="KWL851" s="257"/>
      <c r="KWM851" s="257"/>
      <c r="KWN851" s="257"/>
      <c r="KWO851" s="257"/>
      <c r="KWP851" s="257"/>
      <c r="KWQ851" s="257"/>
      <c r="KWR851" s="257"/>
      <c r="KWS851" s="257"/>
      <c r="KWT851" s="257"/>
      <c r="KWU851" s="257"/>
      <c r="KWV851" s="257"/>
      <c r="KWW851" s="257"/>
      <c r="KWX851" s="257"/>
      <c r="KWY851" s="257"/>
      <c r="KWZ851" s="257"/>
      <c r="KXA851" s="257"/>
      <c r="KXB851" s="257"/>
      <c r="KXC851" s="257"/>
      <c r="KXD851" s="257"/>
      <c r="KXE851" s="257"/>
      <c r="KXF851" s="257"/>
      <c r="KXG851" s="257"/>
      <c r="KXH851" s="257"/>
      <c r="KXI851" s="257"/>
      <c r="KXJ851" s="257"/>
      <c r="KXK851" s="257"/>
      <c r="KXL851" s="257"/>
      <c r="KXM851" s="257"/>
      <c r="KXN851" s="257"/>
      <c r="KXO851" s="257"/>
      <c r="KXP851" s="257"/>
      <c r="KXQ851" s="257"/>
      <c r="KXR851" s="257"/>
      <c r="KXS851" s="257"/>
      <c r="KXT851" s="257"/>
      <c r="KXU851" s="257"/>
      <c r="KXV851" s="257"/>
      <c r="KXW851" s="257"/>
      <c r="KXX851" s="257"/>
      <c r="KXY851" s="257"/>
      <c r="KXZ851" s="257"/>
      <c r="KYA851" s="257"/>
      <c r="KYB851" s="257"/>
      <c r="KYC851" s="257"/>
      <c r="KYD851" s="257"/>
      <c r="KYE851" s="257"/>
      <c r="KYF851" s="257"/>
      <c r="KYG851" s="257"/>
      <c r="KYH851" s="257"/>
      <c r="KYI851" s="257"/>
      <c r="KYJ851" s="257"/>
      <c r="KYK851" s="257"/>
      <c r="KYL851" s="257"/>
      <c r="KYM851" s="257"/>
      <c r="KYN851" s="257"/>
      <c r="KYO851" s="257"/>
      <c r="KYP851" s="257"/>
      <c r="KYQ851" s="257"/>
      <c r="KYR851" s="257"/>
      <c r="KYS851" s="257"/>
      <c r="KYT851" s="257"/>
      <c r="KYU851" s="257"/>
      <c r="KYV851" s="257"/>
      <c r="KYW851" s="257"/>
      <c r="KYX851" s="257"/>
      <c r="KYY851" s="257"/>
      <c r="KYZ851" s="257"/>
      <c r="KZA851" s="257"/>
      <c r="KZB851" s="257"/>
      <c r="KZC851" s="257"/>
      <c r="KZD851" s="257"/>
      <c r="KZE851" s="257"/>
      <c r="KZF851" s="257"/>
      <c r="KZG851" s="257"/>
      <c r="KZH851" s="257"/>
      <c r="KZI851" s="257"/>
      <c r="KZJ851" s="257"/>
      <c r="KZK851" s="257"/>
      <c r="KZL851" s="257"/>
      <c r="KZM851" s="257"/>
      <c r="KZN851" s="257"/>
      <c r="KZO851" s="257"/>
      <c r="KZP851" s="257"/>
      <c r="KZQ851" s="257"/>
      <c r="KZR851" s="257"/>
      <c r="KZS851" s="257"/>
      <c r="KZT851" s="257"/>
      <c r="KZU851" s="257"/>
      <c r="KZV851" s="257"/>
      <c r="KZW851" s="257"/>
      <c r="KZX851" s="257"/>
      <c r="KZY851" s="257"/>
      <c r="KZZ851" s="257"/>
      <c r="LAA851" s="257"/>
      <c r="LAB851" s="257"/>
      <c r="LAC851" s="257"/>
      <c r="LAD851" s="257"/>
      <c r="LAE851" s="257"/>
      <c r="LAF851" s="257"/>
      <c r="LAG851" s="257"/>
      <c r="LAH851" s="257"/>
      <c r="LAI851" s="257"/>
      <c r="LAJ851" s="257"/>
      <c r="LAK851" s="257"/>
      <c r="LAL851" s="257"/>
      <c r="LAM851" s="257"/>
      <c r="LAN851" s="257"/>
      <c r="LAO851" s="257"/>
      <c r="LAP851" s="257"/>
      <c r="LAQ851" s="257"/>
      <c r="LAR851" s="257"/>
      <c r="LAS851" s="257"/>
      <c r="LAT851" s="257"/>
      <c r="LAU851" s="257"/>
      <c r="LAV851" s="257"/>
      <c r="LAW851" s="257"/>
      <c r="LAX851" s="257"/>
      <c r="LAY851" s="257"/>
      <c r="LAZ851" s="257"/>
      <c r="LBA851" s="257"/>
      <c r="LBB851" s="257"/>
      <c r="LBC851" s="257"/>
      <c r="LBD851" s="257"/>
      <c r="LBE851" s="257"/>
      <c r="LBF851" s="257"/>
      <c r="LBG851" s="257"/>
      <c r="LBH851" s="257"/>
      <c r="LBI851" s="257"/>
      <c r="LBJ851" s="257"/>
      <c r="LBK851" s="257"/>
      <c r="LBL851" s="257"/>
      <c r="LBM851" s="257"/>
      <c r="LBN851" s="257"/>
      <c r="LBO851" s="257"/>
      <c r="LBP851" s="257"/>
      <c r="LBQ851" s="257"/>
      <c r="LBR851" s="257"/>
      <c r="LBS851" s="257"/>
      <c r="LBT851" s="257"/>
      <c r="LBU851" s="257"/>
      <c r="LBV851" s="257"/>
      <c r="LBW851" s="257"/>
      <c r="LBX851" s="257"/>
      <c r="LBY851" s="257"/>
      <c r="LBZ851" s="257"/>
      <c r="LCA851" s="257"/>
      <c r="LCB851" s="257"/>
      <c r="LCC851" s="257"/>
      <c r="LCD851" s="257"/>
      <c r="LCE851" s="257"/>
      <c r="LCF851" s="257"/>
      <c r="LCG851" s="257"/>
      <c r="LCH851" s="257"/>
      <c r="LCI851" s="257"/>
      <c r="LCJ851" s="257"/>
      <c r="LCK851" s="257"/>
      <c r="LCL851" s="257"/>
      <c r="LCM851" s="257"/>
      <c r="LCN851" s="257"/>
      <c r="LCO851" s="257"/>
      <c r="LCP851" s="257"/>
      <c r="LCQ851" s="257"/>
      <c r="LCR851" s="257"/>
      <c r="LCS851" s="257"/>
      <c r="LCT851" s="257"/>
      <c r="LCU851" s="257"/>
      <c r="LCV851" s="257"/>
      <c r="LCW851" s="257"/>
      <c r="LCX851" s="257"/>
      <c r="LCY851" s="257"/>
      <c r="LCZ851" s="257"/>
      <c r="LDA851" s="257"/>
      <c r="LDB851" s="257"/>
      <c r="LDC851" s="257"/>
      <c r="LDD851" s="257"/>
      <c r="LDE851" s="257"/>
      <c r="LDF851" s="257"/>
      <c r="LDG851" s="257"/>
      <c r="LDH851" s="257"/>
      <c r="LDI851" s="257"/>
      <c r="LDJ851" s="257"/>
      <c r="LDK851" s="257"/>
      <c r="LDL851" s="257"/>
      <c r="LDM851" s="257"/>
      <c r="LDN851" s="257"/>
      <c r="LDO851" s="257"/>
      <c r="LDP851" s="257"/>
      <c r="LDQ851" s="257"/>
      <c r="LDR851" s="257"/>
      <c r="LDS851" s="257"/>
      <c r="LDT851" s="257"/>
      <c r="LDU851" s="257"/>
      <c r="LDV851" s="257"/>
      <c r="LDW851" s="257"/>
      <c r="LDX851" s="257"/>
      <c r="LDY851" s="257"/>
      <c r="LDZ851" s="257"/>
      <c r="LEA851" s="257"/>
      <c r="LEB851" s="257"/>
      <c r="LEC851" s="257"/>
      <c r="LED851" s="257"/>
      <c r="LEE851" s="257"/>
      <c r="LEF851" s="257"/>
      <c r="LEG851" s="257"/>
      <c r="LEH851" s="257"/>
      <c r="LEI851" s="257"/>
      <c r="LEJ851" s="257"/>
      <c r="LEK851" s="257"/>
      <c r="LEL851" s="257"/>
      <c r="LEM851" s="257"/>
      <c r="LEN851" s="257"/>
      <c r="LEO851" s="257"/>
      <c r="LEP851" s="257"/>
      <c r="LEQ851" s="257"/>
      <c r="LER851" s="257"/>
      <c r="LES851" s="257"/>
      <c r="LET851" s="257"/>
      <c r="LEU851" s="257"/>
      <c r="LEV851" s="257"/>
      <c r="LEW851" s="257"/>
      <c r="LEX851" s="257"/>
      <c r="LEY851" s="257"/>
      <c r="LEZ851" s="257"/>
      <c r="LFA851" s="257"/>
      <c r="LFB851" s="257"/>
      <c r="LFC851" s="257"/>
      <c r="LFD851" s="257"/>
      <c r="LFE851" s="257"/>
      <c r="LFF851" s="257"/>
      <c r="LFG851" s="257"/>
      <c r="LFH851" s="257"/>
      <c r="LFI851" s="257"/>
      <c r="LFJ851" s="257"/>
      <c r="LFK851" s="257"/>
      <c r="LFL851" s="257"/>
      <c r="LFM851" s="257"/>
      <c r="LFN851" s="257"/>
      <c r="LFO851" s="257"/>
      <c r="LFP851" s="257"/>
      <c r="LFQ851" s="257"/>
      <c r="LFR851" s="257"/>
      <c r="LFS851" s="257"/>
      <c r="LFT851" s="257"/>
      <c r="LFU851" s="257"/>
      <c r="LFV851" s="257"/>
      <c r="LFW851" s="257"/>
      <c r="LFX851" s="257"/>
      <c r="LFY851" s="257"/>
      <c r="LFZ851" s="257"/>
      <c r="LGA851" s="257"/>
      <c r="LGB851" s="257"/>
      <c r="LGC851" s="257"/>
      <c r="LGD851" s="257"/>
      <c r="LGE851" s="257"/>
      <c r="LGF851" s="257"/>
      <c r="LGG851" s="257"/>
      <c r="LGH851" s="257"/>
      <c r="LGI851" s="257"/>
      <c r="LGJ851" s="257"/>
      <c r="LGK851" s="257"/>
      <c r="LGL851" s="257"/>
      <c r="LGM851" s="257"/>
      <c r="LGN851" s="257"/>
      <c r="LGO851" s="257"/>
      <c r="LGP851" s="257"/>
      <c r="LGQ851" s="257"/>
      <c r="LGR851" s="257"/>
      <c r="LGS851" s="257"/>
      <c r="LGT851" s="257"/>
      <c r="LGU851" s="257"/>
      <c r="LGV851" s="257"/>
      <c r="LGW851" s="257"/>
      <c r="LGX851" s="257"/>
      <c r="LGY851" s="257"/>
      <c r="LGZ851" s="257"/>
      <c r="LHA851" s="257"/>
      <c r="LHB851" s="257"/>
      <c r="LHC851" s="257"/>
      <c r="LHD851" s="257"/>
      <c r="LHE851" s="257"/>
      <c r="LHF851" s="257"/>
      <c r="LHG851" s="257"/>
      <c r="LHH851" s="257"/>
      <c r="LHI851" s="257"/>
      <c r="LHJ851" s="257"/>
      <c r="LHK851" s="257"/>
      <c r="LHL851" s="257"/>
      <c r="LHM851" s="257"/>
      <c r="LHN851" s="257"/>
      <c r="LHO851" s="257"/>
      <c r="LHP851" s="257"/>
      <c r="LHQ851" s="257"/>
      <c r="LHR851" s="257"/>
      <c r="LHS851" s="257"/>
      <c r="LHT851" s="257"/>
      <c r="LHU851" s="257"/>
      <c r="LHV851" s="257"/>
      <c r="LHW851" s="257"/>
      <c r="LHX851" s="257"/>
      <c r="LHY851" s="257"/>
      <c r="LHZ851" s="257"/>
      <c r="LIA851" s="257"/>
      <c r="LIB851" s="257"/>
      <c r="LIC851" s="257"/>
      <c r="LID851" s="257"/>
      <c r="LIE851" s="257"/>
      <c r="LIF851" s="257"/>
      <c r="LIG851" s="257"/>
      <c r="LIH851" s="257"/>
      <c r="LII851" s="257"/>
      <c r="LIJ851" s="257"/>
      <c r="LIK851" s="257"/>
      <c r="LIL851" s="257"/>
      <c r="LIM851" s="257"/>
      <c r="LIN851" s="257"/>
      <c r="LIO851" s="257"/>
      <c r="LIP851" s="257"/>
      <c r="LIQ851" s="257"/>
      <c r="LIR851" s="257"/>
      <c r="LIS851" s="257"/>
      <c r="LIT851" s="257"/>
      <c r="LIU851" s="257"/>
      <c r="LIV851" s="257"/>
      <c r="LIW851" s="257"/>
      <c r="LIX851" s="257"/>
      <c r="LIY851" s="257"/>
      <c r="LIZ851" s="257"/>
      <c r="LJA851" s="257"/>
      <c r="LJB851" s="257"/>
      <c r="LJC851" s="257"/>
      <c r="LJD851" s="257"/>
      <c r="LJE851" s="257"/>
      <c r="LJF851" s="257"/>
      <c r="LJG851" s="257"/>
      <c r="LJH851" s="257"/>
      <c r="LJI851" s="257"/>
      <c r="LJJ851" s="257"/>
      <c r="LJK851" s="257"/>
      <c r="LJL851" s="257"/>
      <c r="LJM851" s="257"/>
      <c r="LJN851" s="257"/>
      <c r="LJO851" s="257"/>
      <c r="LJP851" s="257"/>
      <c r="LJQ851" s="257"/>
      <c r="LJR851" s="257"/>
      <c r="LJS851" s="257"/>
      <c r="LJT851" s="257"/>
      <c r="LJU851" s="257"/>
      <c r="LJV851" s="257"/>
      <c r="LJW851" s="257"/>
      <c r="LJX851" s="257"/>
      <c r="LJY851" s="257"/>
      <c r="LJZ851" s="257"/>
      <c r="LKA851" s="257"/>
      <c r="LKB851" s="257"/>
      <c r="LKC851" s="257"/>
      <c r="LKD851" s="257"/>
      <c r="LKE851" s="257"/>
      <c r="LKF851" s="257"/>
      <c r="LKG851" s="257"/>
      <c r="LKH851" s="257"/>
      <c r="LKI851" s="257"/>
      <c r="LKJ851" s="257"/>
      <c r="LKK851" s="257"/>
      <c r="LKL851" s="257"/>
      <c r="LKM851" s="257"/>
      <c r="LKN851" s="257"/>
      <c r="LKO851" s="257"/>
      <c r="LKP851" s="257"/>
      <c r="LKQ851" s="257"/>
      <c r="LKR851" s="257"/>
      <c r="LKS851" s="257"/>
      <c r="LKT851" s="257"/>
      <c r="LKU851" s="257"/>
      <c r="LKV851" s="257"/>
      <c r="LKW851" s="257"/>
      <c r="LKX851" s="257"/>
      <c r="LKY851" s="257"/>
      <c r="LKZ851" s="257"/>
      <c r="LLA851" s="257"/>
      <c r="LLB851" s="257"/>
      <c r="LLC851" s="257"/>
      <c r="LLD851" s="257"/>
      <c r="LLE851" s="257"/>
      <c r="LLF851" s="257"/>
      <c r="LLG851" s="257"/>
      <c r="LLH851" s="257"/>
      <c r="LLI851" s="257"/>
      <c r="LLJ851" s="257"/>
      <c r="LLK851" s="257"/>
      <c r="LLL851" s="257"/>
      <c r="LLM851" s="257"/>
      <c r="LLN851" s="257"/>
      <c r="LLO851" s="257"/>
      <c r="LLP851" s="257"/>
      <c r="LLQ851" s="257"/>
      <c r="LLR851" s="257"/>
      <c r="LLS851" s="257"/>
      <c r="LLT851" s="257"/>
      <c r="LLU851" s="257"/>
      <c r="LLV851" s="257"/>
      <c r="LLW851" s="257"/>
      <c r="LLX851" s="257"/>
      <c r="LLY851" s="257"/>
      <c r="LLZ851" s="257"/>
      <c r="LMA851" s="257"/>
      <c r="LMB851" s="257"/>
      <c r="LMC851" s="257"/>
      <c r="LMD851" s="257"/>
      <c r="LME851" s="257"/>
      <c r="LMF851" s="257"/>
      <c r="LMG851" s="257"/>
      <c r="LMH851" s="257"/>
      <c r="LMI851" s="257"/>
      <c r="LMJ851" s="257"/>
      <c r="LMK851" s="257"/>
      <c r="LML851" s="257"/>
      <c r="LMM851" s="257"/>
      <c r="LMN851" s="257"/>
      <c r="LMO851" s="257"/>
      <c r="LMP851" s="257"/>
      <c r="LMQ851" s="257"/>
      <c r="LMR851" s="257"/>
      <c r="LMS851" s="257"/>
      <c r="LMT851" s="257"/>
      <c r="LMU851" s="257"/>
      <c r="LMV851" s="257"/>
      <c r="LMW851" s="257"/>
      <c r="LMX851" s="257"/>
      <c r="LMY851" s="257"/>
      <c r="LMZ851" s="257"/>
      <c r="LNA851" s="257"/>
      <c r="LNB851" s="257"/>
      <c r="LNC851" s="257"/>
      <c r="LND851" s="257"/>
      <c r="LNE851" s="257"/>
      <c r="LNF851" s="257"/>
      <c r="LNG851" s="257"/>
      <c r="LNH851" s="257"/>
      <c r="LNI851" s="257"/>
      <c r="LNJ851" s="257"/>
      <c r="LNK851" s="257"/>
      <c r="LNL851" s="257"/>
      <c r="LNM851" s="257"/>
      <c r="LNN851" s="257"/>
      <c r="LNO851" s="257"/>
      <c r="LNP851" s="257"/>
      <c r="LNQ851" s="257"/>
      <c r="LNR851" s="257"/>
      <c r="LNS851" s="257"/>
      <c r="LNT851" s="257"/>
      <c r="LNU851" s="257"/>
      <c r="LNV851" s="257"/>
      <c r="LNW851" s="257"/>
      <c r="LNX851" s="257"/>
      <c r="LNY851" s="257"/>
      <c r="LNZ851" s="257"/>
      <c r="LOA851" s="257"/>
      <c r="LOB851" s="257"/>
      <c r="LOC851" s="257"/>
      <c r="LOD851" s="257"/>
      <c r="LOE851" s="257"/>
      <c r="LOF851" s="257"/>
      <c r="LOG851" s="257"/>
      <c r="LOH851" s="257"/>
      <c r="LOI851" s="257"/>
      <c r="LOJ851" s="257"/>
      <c r="LOK851" s="257"/>
      <c r="LOL851" s="257"/>
      <c r="LOM851" s="257"/>
      <c r="LON851" s="257"/>
      <c r="LOO851" s="257"/>
      <c r="LOP851" s="257"/>
      <c r="LOQ851" s="257"/>
      <c r="LOR851" s="257"/>
      <c r="LOS851" s="257"/>
      <c r="LOT851" s="257"/>
      <c r="LOU851" s="257"/>
      <c r="LOV851" s="257"/>
      <c r="LOW851" s="257"/>
      <c r="LOX851" s="257"/>
      <c r="LOY851" s="257"/>
      <c r="LOZ851" s="257"/>
      <c r="LPA851" s="257"/>
      <c r="LPB851" s="257"/>
      <c r="LPC851" s="257"/>
      <c r="LPD851" s="257"/>
      <c r="LPE851" s="257"/>
      <c r="LPF851" s="257"/>
      <c r="LPG851" s="257"/>
      <c r="LPH851" s="257"/>
      <c r="LPI851" s="257"/>
      <c r="LPJ851" s="257"/>
      <c r="LPK851" s="257"/>
      <c r="LPL851" s="257"/>
      <c r="LPM851" s="257"/>
      <c r="LPN851" s="257"/>
      <c r="LPO851" s="257"/>
      <c r="LPP851" s="257"/>
      <c r="LPQ851" s="257"/>
      <c r="LPR851" s="257"/>
      <c r="LPS851" s="257"/>
      <c r="LPT851" s="257"/>
      <c r="LPU851" s="257"/>
      <c r="LPV851" s="257"/>
      <c r="LPW851" s="257"/>
      <c r="LPX851" s="257"/>
      <c r="LPY851" s="257"/>
      <c r="LPZ851" s="257"/>
      <c r="LQA851" s="257"/>
      <c r="LQB851" s="257"/>
      <c r="LQC851" s="257"/>
      <c r="LQD851" s="257"/>
      <c r="LQE851" s="257"/>
      <c r="LQF851" s="257"/>
      <c r="LQG851" s="257"/>
      <c r="LQH851" s="257"/>
      <c r="LQI851" s="257"/>
      <c r="LQJ851" s="257"/>
      <c r="LQK851" s="257"/>
      <c r="LQL851" s="257"/>
      <c r="LQM851" s="257"/>
      <c r="LQN851" s="257"/>
      <c r="LQO851" s="257"/>
      <c r="LQP851" s="257"/>
      <c r="LQQ851" s="257"/>
      <c r="LQR851" s="257"/>
      <c r="LQS851" s="257"/>
      <c r="LQT851" s="257"/>
      <c r="LQU851" s="257"/>
      <c r="LQV851" s="257"/>
      <c r="LQW851" s="257"/>
      <c r="LQX851" s="257"/>
      <c r="LQY851" s="257"/>
      <c r="LQZ851" s="257"/>
      <c r="LRA851" s="257"/>
      <c r="LRB851" s="257"/>
      <c r="LRC851" s="257"/>
      <c r="LRD851" s="257"/>
      <c r="LRE851" s="257"/>
      <c r="LRF851" s="257"/>
      <c r="LRG851" s="257"/>
      <c r="LRH851" s="257"/>
      <c r="LRI851" s="257"/>
      <c r="LRJ851" s="257"/>
      <c r="LRK851" s="257"/>
      <c r="LRL851" s="257"/>
      <c r="LRM851" s="257"/>
      <c r="LRN851" s="257"/>
      <c r="LRO851" s="257"/>
      <c r="LRP851" s="257"/>
      <c r="LRQ851" s="257"/>
      <c r="LRR851" s="257"/>
      <c r="LRS851" s="257"/>
      <c r="LRT851" s="257"/>
      <c r="LRU851" s="257"/>
      <c r="LRV851" s="257"/>
      <c r="LRW851" s="257"/>
      <c r="LRX851" s="257"/>
      <c r="LRY851" s="257"/>
      <c r="LRZ851" s="257"/>
      <c r="LSA851" s="257"/>
      <c r="LSB851" s="257"/>
      <c r="LSC851" s="257"/>
      <c r="LSD851" s="257"/>
      <c r="LSE851" s="257"/>
      <c r="LSF851" s="257"/>
      <c r="LSG851" s="257"/>
      <c r="LSH851" s="257"/>
      <c r="LSI851" s="257"/>
      <c r="LSJ851" s="257"/>
      <c r="LSK851" s="257"/>
      <c r="LSL851" s="257"/>
      <c r="LSM851" s="257"/>
      <c r="LSN851" s="257"/>
      <c r="LSO851" s="257"/>
      <c r="LSP851" s="257"/>
      <c r="LSQ851" s="257"/>
      <c r="LSR851" s="257"/>
      <c r="LSS851" s="257"/>
      <c r="LST851" s="257"/>
      <c r="LSU851" s="257"/>
      <c r="LSV851" s="257"/>
      <c r="LSW851" s="257"/>
      <c r="LSX851" s="257"/>
      <c r="LSY851" s="257"/>
      <c r="LSZ851" s="257"/>
      <c r="LTA851" s="257"/>
      <c r="LTB851" s="257"/>
      <c r="LTC851" s="257"/>
      <c r="LTD851" s="257"/>
      <c r="LTE851" s="257"/>
      <c r="LTF851" s="257"/>
      <c r="LTG851" s="257"/>
      <c r="LTH851" s="257"/>
      <c r="LTI851" s="257"/>
      <c r="LTJ851" s="257"/>
      <c r="LTK851" s="257"/>
      <c r="LTL851" s="257"/>
      <c r="LTM851" s="257"/>
      <c r="LTN851" s="257"/>
      <c r="LTO851" s="257"/>
      <c r="LTP851" s="257"/>
      <c r="LTQ851" s="257"/>
      <c r="LTR851" s="257"/>
      <c r="LTS851" s="257"/>
      <c r="LTT851" s="257"/>
      <c r="LTU851" s="257"/>
      <c r="LTV851" s="257"/>
      <c r="LTW851" s="257"/>
      <c r="LTX851" s="257"/>
      <c r="LTY851" s="257"/>
      <c r="LTZ851" s="257"/>
      <c r="LUA851" s="257"/>
      <c r="LUB851" s="257"/>
      <c r="LUC851" s="257"/>
      <c r="LUD851" s="257"/>
      <c r="LUE851" s="257"/>
      <c r="LUF851" s="257"/>
      <c r="LUG851" s="257"/>
      <c r="LUH851" s="257"/>
      <c r="LUI851" s="257"/>
      <c r="LUJ851" s="257"/>
      <c r="LUK851" s="257"/>
      <c r="LUL851" s="257"/>
      <c r="LUM851" s="257"/>
      <c r="LUN851" s="257"/>
      <c r="LUO851" s="257"/>
      <c r="LUP851" s="257"/>
      <c r="LUQ851" s="257"/>
      <c r="LUR851" s="257"/>
      <c r="LUS851" s="257"/>
      <c r="LUT851" s="257"/>
      <c r="LUU851" s="257"/>
      <c r="LUV851" s="257"/>
      <c r="LUW851" s="257"/>
      <c r="LUX851" s="257"/>
      <c r="LUY851" s="257"/>
      <c r="LUZ851" s="257"/>
      <c r="LVA851" s="257"/>
      <c r="LVB851" s="257"/>
      <c r="LVC851" s="257"/>
      <c r="LVD851" s="257"/>
      <c r="LVE851" s="257"/>
      <c r="LVF851" s="257"/>
      <c r="LVG851" s="257"/>
      <c r="LVH851" s="257"/>
      <c r="LVI851" s="257"/>
      <c r="LVJ851" s="257"/>
      <c r="LVK851" s="257"/>
      <c r="LVL851" s="257"/>
      <c r="LVM851" s="257"/>
      <c r="LVN851" s="257"/>
      <c r="LVO851" s="257"/>
      <c r="LVP851" s="257"/>
      <c r="LVQ851" s="257"/>
      <c r="LVR851" s="257"/>
      <c r="LVS851" s="257"/>
      <c r="LVT851" s="257"/>
      <c r="LVU851" s="257"/>
      <c r="LVV851" s="257"/>
      <c r="LVW851" s="257"/>
      <c r="LVX851" s="257"/>
      <c r="LVY851" s="257"/>
      <c r="LVZ851" s="257"/>
      <c r="LWA851" s="257"/>
      <c r="LWB851" s="257"/>
      <c r="LWC851" s="257"/>
      <c r="LWD851" s="257"/>
      <c r="LWE851" s="257"/>
      <c r="LWF851" s="257"/>
      <c r="LWG851" s="257"/>
      <c r="LWH851" s="257"/>
      <c r="LWI851" s="257"/>
      <c r="LWJ851" s="257"/>
      <c r="LWK851" s="257"/>
      <c r="LWL851" s="257"/>
      <c r="LWM851" s="257"/>
      <c r="LWN851" s="257"/>
      <c r="LWO851" s="257"/>
      <c r="LWP851" s="257"/>
      <c r="LWQ851" s="257"/>
      <c r="LWR851" s="257"/>
      <c r="LWS851" s="257"/>
      <c r="LWT851" s="257"/>
      <c r="LWU851" s="257"/>
      <c r="LWV851" s="257"/>
      <c r="LWW851" s="257"/>
      <c r="LWX851" s="257"/>
      <c r="LWY851" s="257"/>
      <c r="LWZ851" s="257"/>
      <c r="LXA851" s="257"/>
      <c r="LXB851" s="257"/>
      <c r="LXC851" s="257"/>
      <c r="LXD851" s="257"/>
      <c r="LXE851" s="257"/>
      <c r="LXF851" s="257"/>
      <c r="LXG851" s="257"/>
      <c r="LXH851" s="257"/>
      <c r="LXI851" s="257"/>
      <c r="LXJ851" s="257"/>
      <c r="LXK851" s="257"/>
      <c r="LXL851" s="257"/>
      <c r="LXM851" s="257"/>
      <c r="LXN851" s="257"/>
      <c r="LXO851" s="257"/>
      <c r="LXP851" s="257"/>
      <c r="LXQ851" s="257"/>
      <c r="LXR851" s="257"/>
      <c r="LXS851" s="257"/>
      <c r="LXT851" s="257"/>
      <c r="LXU851" s="257"/>
      <c r="LXV851" s="257"/>
      <c r="LXW851" s="257"/>
      <c r="LXX851" s="257"/>
      <c r="LXY851" s="257"/>
      <c r="LXZ851" s="257"/>
      <c r="LYA851" s="257"/>
      <c r="LYB851" s="257"/>
      <c r="LYC851" s="257"/>
      <c r="LYD851" s="257"/>
      <c r="LYE851" s="257"/>
      <c r="LYF851" s="257"/>
      <c r="LYG851" s="257"/>
      <c r="LYH851" s="257"/>
      <c r="LYI851" s="257"/>
      <c r="LYJ851" s="257"/>
      <c r="LYK851" s="257"/>
      <c r="LYL851" s="257"/>
      <c r="LYM851" s="257"/>
      <c r="LYN851" s="257"/>
      <c r="LYO851" s="257"/>
      <c r="LYP851" s="257"/>
      <c r="LYQ851" s="257"/>
      <c r="LYR851" s="257"/>
      <c r="LYS851" s="257"/>
      <c r="LYT851" s="257"/>
      <c r="LYU851" s="257"/>
      <c r="LYV851" s="257"/>
      <c r="LYW851" s="257"/>
      <c r="LYX851" s="257"/>
      <c r="LYY851" s="257"/>
      <c r="LYZ851" s="257"/>
      <c r="LZA851" s="257"/>
      <c r="LZB851" s="257"/>
      <c r="LZC851" s="257"/>
      <c r="LZD851" s="257"/>
      <c r="LZE851" s="257"/>
      <c r="LZF851" s="257"/>
      <c r="LZG851" s="257"/>
      <c r="LZH851" s="257"/>
      <c r="LZI851" s="257"/>
      <c r="LZJ851" s="257"/>
      <c r="LZK851" s="257"/>
      <c r="LZL851" s="257"/>
      <c r="LZM851" s="257"/>
      <c r="LZN851" s="257"/>
      <c r="LZO851" s="257"/>
      <c r="LZP851" s="257"/>
      <c r="LZQ851" s="257"/>
      <c r="LZR851" s="257"/>
      <c r="LZS851" s="257"/>
      <c r="LZT851" s="257"/>
      <c r="LZU851" s="257"/>
      <c r="LZV851" s="257"/>
      <c r="LZW851" s="257"/>
      <c r="LZX851" s="257"/>
      <c r="LZY851" s="257"/>
      <c r="LZZ851" s="257"/>
      <c r="MAA851" s="257"/>
      <c r="MAB851" s="257"/>
      <c r="MAC851" s="257"/>
      <c r="MAD851" s="257"/>
      <c r="MAE851" s="257"/>
      <c r="MAF851" s="257"/>
      <c r="MAG851" s="257"/>
      <c r="MAH851" s="257"/>
      <c r="MAI851" s="257"/>
      <c r="MAJ851" s="257"/>
      <c r="MAK851" s="257"/>
      <c r="MAL851" s="257"/>
      <c r="MAM851" s="257"/>
      <c r="MAN851" s="257"/>
      <c r="MAO851" s="257"/>
      <c r="MAP851" s="257"/>
      <c r="MAQ851" s="257"/>
      <c r="MAR851" s="257"/>
      <c r="MAS851" s="257"/>
      <c r="MAT851" s="257"/>
      <c r="MAU851" s="257"/>
      <c r="MAV851" s="257"/>
      <c r="MAW851" s="257"/>
      <c r="MAX851" s="257"/>
      <c r="MAY851" s="257"/>
      <c r="MAZ851" s="257"/>
      <c r="MBA851" s="257"/>
      <c r="MBB851" s="257"/>
      <c r="MBC851" s="257"/>
      <c r="MBD851" s="257"/>
      <c r="MBE851" s="257"/>
      <c r="MBF851" s="257"/>
      <c r="MBG851" s="257"/>
      <c r="MBH851" s="257"/>
      <c r="MBI851" s="257"/>
      <c r="MBJ851" s="257"/>
      <c r="MBK851" s="257"/>
      <c r="MBL851" s="257"/>
      <c r="MBM851" s="257"/>
      <c r="MBN851" s="257"/>
      <c r="MBO851" s="257"/>
      <c r="MBP851" s="257"/>
      <c r="MBQ851" s="257"/>
      <c r="MBR851" s="257"/>
      <c r="MBS851" s="257"/>
      <c r="MBT851" s="257"/>
      <c r="MBU851" s="257"/>
      <c r="MBV851" s="257"/>
      <c r="MBW851" s="257"/>
      <c r="MBX851" s="257"/>
      <c r="MBY851" s="257"/>
      <c r="MBZ851" s="257"/>
      <c r="MCA851" s="257"/>
      <c r="MCB851" s="257"/>
      <c r="MCC851" s="257"/>
      <c r="MCD851" s="257"/>
      <c r="MCE851" s="257"/>
      <c r="MCF851" s="257"/>
      <c r="MCG851" s="257"/>
      <c r="MCH851" s="257"/>
      <c r="MCI851" s="257"/>
      <c r="MCJ851" s="257"/>
      <c r="MCK851" s="257"/>
      <c r="MCL851" s="257"/>
      <c r="MCM851" s="257"/>
      <c r="MCN851" s="257"/>
      <c r="MCO851" s="257"/>
      <c r="MCP851" s="257"/>
      <c r="MCQ851" s="257"/>
      <c r="MCR851" s="257"/>
      <c r="MCS851" s="257"/>
      <c r="MCT851" s="257"/>
      <c r="MCU851" s="257"/>
      <c r="MCV851" s="257"/>
      <c r="MCW851" s="257"/>
      <c r="MCX851" s="257"/>
      <c r="MCY851" s="257"/>
      <c r="MCZ851" s="257"/>
      <c r="MDA851" s="257"/>
      <c r="MDB851" s="257"/>
      <c r="MDC851" s="257"/>
      <c r="MDD851" s="257"/>
      <c r="MDE851" s="257"/>
      <c r="MDF851" s="257"/>
      <c r="MDG851" s="257"/>
      <c r="MDH851" s="257"/>
      <c r="MDI851" s="257"/>
      <c r="MDJ851" s="257"/>
      <c r="MDK851" s="257"/>
      <c r="MDL851" s="257"/>
      <c r="MDM851" s="257"/>
      <c r="MDN851" s="257"/>
      <c r="MDO851" s="257"/>
      <c r="MDP851" s="257"/>
      <c r="MDQ851" s="257"/>
      <c r="MDR851" s="257"/>
      <c r="MDS851" s="257"/>
      <c r="MDT851" s="257"/>
      <c r="MDU851" s="257"/>
      <c r="MDV851" s="257"/>
      <c r="MDW851" s="257"/>
      <c r="MDX851" s="257"/>
      <c r="MDY851" s="257"/>
      <c r="MDZ851" s="257"/>
      <c r="MEA851" s="257"/>
      <c r="MEB851" s="257"/>
      <c r="MEC851" s="257"/>
      <c r="MED851" s="257"/>
      <c r="MEE851" s="257"/>
      <c r="MEF851" s="257"/>
      <c r="MEG851" s="257"/>
      <c r="MEH851" s="257"/>
      <c r="MEI851" s="257"/>
      <c r="MEJ851" s="257"/>
      <c r="MEK851" s="257"/>
      <c r="MEL851" s="257"/>
      <c r="MEM851" s="257"/>
      <c r="MEN851" s="257"/>
      <c r="MEO851" s="257"/>
      <c r="MEP851" s="257"/>
      <c r="MEQ851" s="257"/>
      <c r="MER851" s="257"/>
      <c r="MES851" s="257"/>
      <c r="MET851" s="257"/>
      <c r="MEU851" s="257"/>
      <c r="MEV851" s="257"/>
      <c r="MEW851" s="257"/>
      <c r="MEX851" s="257"/>
      <c r="MEY851" s="257"/>
      <c r="MEZ851" s="257"/>
      <c r="MFA851" s="257"/>
      <c r="MFB851" s="257"/>
      <c r="MFC851" s="257"/>
      <c r="MFD851" s="257"/>
      <c r="MFE851" s="257"/>
      <c r="MFF851" s="257"/>
      <c r="MFG851" s="257"/>
      <c r="MFH851" s="257"/>
      <c r="MFI851" s="257"/>
      <c r="MFJ851" s="257"/>
      <c r="MFK851" s="257"/>
      <c r="MFL851" s="257"/>
      <c r="MFM851" s="257"/>
      <c r="MFN851" s="257"/>
      <c r="MFO851" s="257"/>
      <c r="MFP851" s="257"/>
      <c r="MFQ851" s="257"/>
      <c r="MFR851" s="257"/>
      <c r="MFS851" s="257"/>
      <c r="MFT851" s="257"/>
      <c r="MFU851" s="257"/>
      <c r="MFV851" s="257"/>
      <c r="MFW851" s="257"/>
      <c r="MFX851" s="257"/>
      <c r="MFY851" s="257"/>
      <c r="MFZ851" s="257"/>
      <c r="MGA851" s="257"/>
      <c r="MGB851" s="257"/>
      <c r="MGC851" s="257"/>
      <c r="MGD851" s="257"/>
      <c r="MGE851" s="257"/>
      <c r="MGF851" s="257"/>
      <c r="MGG851" s="257"/>
      <c r="MGH851" s="257"/>
      <c r="MGI851" s="257"/>
      <c r="MGJ851" s="257"/>
      <c r="MGK851" s="257"/>
      <c r="MGL851" s="257"/>
      <c r="MGM851" s="257"/>
      <c r="MGN851" s="257"/>
      <c r="MGO851" s="257"/>
      <c r="MGP851" s="257"/>
      <c r="MGQ851" s="257"/>
      <c r="MGR851" s="257"/>
      <c r="MGS851" s="257"/>
      <c r="MGT851" s="257"/>
      <c r="MGU851" s="257"/>
      <c r="MGV851" s="257"/>
      <c r="MGW851" s="257"/>
      <c r="MGX851" s="257"/>
      <c r="MGY851" s="257"/>
      <c r="MGZ851" s="257"/>
      <c r="MHA851" s="257"/>
      <c r="MHB851" s="257"/>
      <c r="MHC851" s="257"/>
      <c r="MHD851" s="257"/>
      <c r="MHE851" s="257"/>
      <c r="MHF851" s="257"/>
      <c r="MHG851" s="257"/>
      <c r="MHH851" s="257"/>
      <c r="MHI851" s="257"/>
      <c r="MHJ851" s="257"/>
      <c r="MHK851" s="257"/>
      <c r="MHL851" s="257"/>
      <c r="MHM851" s="257"/>
      <c r="MHN851" s="257"/>
      <c r="MHO851" s="257"/>
      <c r="MHP851" s="257"/>
      <c r="MHQ851" s="257"/>
      <c r="MHR851" s="257"/>
      <c r="MHS851" s="257"/>
      <c r="MHT851" s="257"/>
      <c r="MHU851" s="257"/>
      <c r="MHV851" s="257"/>
      <c r="MHW851" s="257"/>
      <c r="MHX851" s="257"/>
      <c r="MHY851" s="257"/>
      <c r="MHZ851" s="257"/>
      <c r="MIA851" s="257"/>
      <c r="MIB851" s="257"/>
      <c r="MIC851" s="257"/>
      <c r="MID851" s="257"/>
      <c r="MIE851" s="257"/>
      <c r="MIF851" s="257"/>
      <c r="MIG851" s="257"/>
      <c r="MIH851" s="257"/>
      <c r="MII851" s="257"/>
      <c r="MIJ851" s="257"/>
      <c r="MIK851" s="257"/>
      <c r="MIL851" s="257"/>
      <c r="MIM851" s="257"/>
      <c r="MIN851" s="257"/>
      <c r="MIO851" s="257"/>
      <c r="MIP851" s="257"/>
      <c r="MIQ851" s="257"/>
      <c r="MIR851" s="257"/>
      <c r="MIS851" s="257"/>
      <c r="MIT851" s="257"/>
      <c r="MIU851" s="257"/>
      <c r="MIV851" s="257"/>
      <c r="MIW851" s="257"/>
      <c r="MIX851" s="257"/>
      <c r="MIY851" s="257"/>
      <c r="MIZ851" s="257"/>
      <c r="MJA851" s="257"/>
      <c r="MJB851" s="257"/>
      <c r="MJC851" s="257"/>
      <c r="MJD851" s="257"/>
      <c r="MJE851" s="257"/>
      <c r="MJF851" s="257"/>
      <c r="MJG851" s="257"/>
      <c r="MJH851" s="257"/>
      <c r="MJI851" s="257"/>
      <c r="MJJ851" s="257"/>
      <c r="MJK851" s="257"/>
      <c r="MJL851" s="257"/>
      <c r="MJM851" s="257"/>
      <c r="MJN851" s="257"/>
      <c r="MJO851" s="257"/>
      <c r="MJP851" s="257"/>
      <c r="MJQ851" s="257"/>
      <c r="MJR851" s="257"/>
      <c r="MJS851" s="257"/>
      <c r="MJT851" s="257"/>
      <c r="MJU851" s="257"/>
      <c r="MJV851" s="257"/>
      <c r="MJW851" s="257"/>
      <c r="MJX851" s="257"/>
      <c r="MJY851" s="257"/>
      <c r="MJZ851" s="257"/>
      <c r="MKA851" s="257"/>
      <c r="MKB851" s="257"/>
      <c r="MKC851" s="257"/>
      <c r="MKD851" s="257"/>
      <c r="MKE851" s="257"/>
      <c r="MKF851" s="257"/>
      <c r="MKG851" s="257"/>
      <c r="MKH851" s="257"/>
      <c r="MKI851" s="257"/>
      <c r="MKJ851" s="257"/>
      <c r="MKK851" s="257"/>
      <c r="MKL851" s="257"/>
      <c r="MKM851" s="257"/>
      <c r="MKN851" s="257"/>
      <c r="MKO851" s="257"/>
      <c r="MKP851" s="257"/>
      <c r="MKQ851" s="257"/>
      <c r="MKR851" s="257"/>
      <c r="MKS851" s="257"/>
      <c r="MKT851" s="257"/>
      <c r="MKU851" s="257"/>
      <c r="MKV851" s="257"/>
      <c r="MKW851" s="257"/>
      <c r="MKX851" s="257"/>
      <c r="MKY851" s="257"/>
      <c r="MKZ851" s="257"/>
      <c r="MLA851" s="257"/>
      <c r="MLB851" s="257"/>
      <c r="MLC851" s="257"/>
      <c r="MLD851" s="257"/>
      <c r="MLE851" s="257"/>
      <c r="MLF851" s="257"/>
      <c r="MLG851" s="257"/>
      <c r="MLH851" s="257"/>
      <c r="MLI851" s="257"/>
      <c r="MLJ851" s="257"/>
      <c r="MLK851" s="257"/>
      <c r="MLL851" s="257"/>
      <c r="MLM851" s="257"/>
      <c r="MLN851" s="257"/>
      <c r="MLO851" s="257"/>
      <c r="MLP851" s="257"/>
      <c r="MLQ851" s="257"/>
      <c r="MLR851" s="257"/>
      <c r="MLS851" s="257"/>
      <c r="MLT851" s="257"/>
      <c r="MLU851" s="257"/>
      <c r="MLV851" s="257"/>
      <c r="MLW851" s="257"/>
      <c r="MLX851" s="257"/>
      <c r="MLY851" s="257"/>
      <c r="MLZ851" s="257"/>
      <c r="MMA851" s="257"/>
      <c r="MMB851" s="257"/>
      <c r="MMC851" s="257"/>
      <c r="MMD851" s="257"/>
      <c r="MME851" s="257"/>
      <c r="MMF851" s="257"/>
      <c r="MMG851" s="257"/>
      <c r="MMH851" s="257"/>
      <c r="MMI851" s="257"/>
      <c r="MMJ851" s="257"/>
      <c r="MMK851" s="257"/>
      <c r="MML851" s="257"/>
      <c r="MMM851" s="257"/>
      <c r="MMN851" s="257"/>
      <c r="MMO851" s="257"/>
      <c r="MMP851" s="257"/>
      <c r="MMQ851" s="257"/>
      <c r="MMR851" s="257"/>
      <c r="MMS851" s="257"/>
      <c r="MMT851" s="257"/>
      <c r="MMU851" s="257"/>
      <c r="MMV851" s="257"/>
      <c r="MMW851" s="257"/>
      <c r="MMX851" s="257"/>
      <c r="MMY851" s="257"/>
      <c r="MMZ851" s="257"/>
      <c r="MNA851" s="257"/>
      <c r="MNB851" s="257"/>
      <c r="MNC851" s="257"/>
      <c r="MND851" s="257"/>
      <c r="MNE851" s="257"/>
      <c r="MNF851" s="257"/>
      <c r="MNG851" s="257"/>
      <c r="MNH851" s="257"/>
      <c r="MNI851" s="257"/>
      <c r="MNJ851" s="257"/>
      <c r="MNK851" s="257"/>
      <c r="MNL851" s="257"/>
      <c r="MNM851" s="257"/>
      <c r="MNN851" s="257"/>
      <c r="MNO851" s="257"/>
      <c r="MNP851" s="257"/>
      <c r="MNQ851" s="257"/>
      <c r="MNR851" s="257"/>
      <c r="MNS851" s="257"/>
      <c r="MNT851" s="257"/>
      <c r="MNU851" s="257"/>
      <c r="MNV851" s="257"/>
      <c r="MNW851" s="257"/>
      <c r="MNX851" s="257"/>
      <c r="MNY851" s="257"/>
      <c r="MNZ851" s="257"/>
      <c r="MOA851" s="257"/>
      <c r="MOB851" s="257"/>
      <c r="MOC851" s="257"/>
      <c r="MOD851" s="257"/>
      <c r="MOE851" s="257"/>
      <c r="MOF851" s="257"/>
      <c r="MOG851" s="257"/>
      <c r="MOH851" s="257"/>
      <c r="MOI851" s="257"/>
      <c r="MOJ851" s="257"/>
      <c r="MOK851" s="257"/>
      <c r="MOL851" s="257"/>
      <c r="MOM851" s="257"/>
      <c r="MON851" s="257"/>
      <c r="MOO851" s="257"/>
      <c r="MOP851" s="257"/>
      <c r="MOQ851" s="257"/>
      <c r="MOR851" s="257"/>
      <c r="MOS851" s="257"/>
      <c r="MOT851" s="257"/>
      <c r="MOU851" s="257"/>
      <c r="MOV851" s="257"/>
      <c r="MOW851" s="257"/>
      <c r="MOX851" s="257"/>
      <c r="MOY851" s="257"/>
      <c r="MOZ851" s="257"/>
      <c r="MPA851" s="257"/>
      <c r="MPB851" s="257"/>
      <c r="MPC851" s="257"/>
      <c r="MPD851" s="257"/>
      <c r="MPE851" s="257"/>
      <c r="MPF851" s="257"/>
      <c r="MPG851" s="257"/>
      <c r="MPH851" s="257"/>
      <c r="MPI851" s="257"/>
      <c r="MPJ851" s="257"/>
      <c r="MPK851" s="257"/>
      <c r="MPL851" s="257"/>
      <c r="MPM851" s="257"/>
      <c r="MPN851" s="257"/>
      <c r="MPO851" s="257"/>
      <c r="MPP851" s="257"/>
      <c r="MPQ851" s="257"/>
      <c r="MPR851" s="257"/>
      <c r="MPS851" s="257"/>
      <c r="MPT851" s="257"/>
      <c r="MPU851" s="257"/>
      <c r="MPV851" s="257"/>
      <c r="MPW851" s="257"/>
      <c r="MPX851" s="257"/>
      <c r="MPY851" s="257"/>
      <c r="MPZ851" s="257"/>
      <c r="MQA851" s="257"/>
      <c r="MQB851" s="257"/>
      <c r="MQC851" s="257"/>
      <c r="MQD851" s="257"/>
      <c r="MQE851" s="257"/>
      <c r="MQF851" s="257"/>
      <c r="MQG851" s="257"/>
      <c r="MQH851" s="257"/>
      <c r="MQI851" s="257"/>
      <c r="MQJ851" s="257"/>
      <c r="MQK851" s="257"/>
      <c r="MQL851" s="257"/>
      <c r="MQM851" s="257"/>
      <c r="MQN851" s="257"/>
      <c r="MQO851" s="257"/>
      <c r="MQP851" s="257"/>
      <c r="MQQ851" s="257"/>
      <c r="MQR851" s="257"/>
      <c r="MQS851" s="257"/>
      <c r="MQT851" s="257"/>
      <c r="MQU851" s="257"/>
      <c r="MQV851" s="257"/>
      <c r="MQW851" s="257"/>
      <c r="MQX851" s="257"/>
      <c r="MQY851" s="257"/>
      <c r="MQZ851" s="257"/>
      <c r="MRA851" s="257"/>
      <c r="MRB851" s="257"/>
      <c r="MRC851" s="257"/>
      <c r="MRD851" s="257"/>
      <c r="MRE851" s="257"/>
      <c r="MRF851" s="257"/>
      <c r="MRG851" s="257"/>
      <c r="MRH851" s="257"/>
      <c r="MRI851" s="257"/>
      <c r="MRJ851" s="257"/>
      <c r="MRK851" s="257"/>
      <c r="MRL851" s="257"/>
      <c r="MRM851" s="257"/>
      <c r="MRN851" s="257"/>
      <c r="MRO851" s="257"/>
      <c r="MRP851" s="257"/>
      <c r="MRQ851" s="257"/>
      <c r="MRR851" s="257"/>
      <c r="MRS851" s="257"/>
      <c r="MRT851" s="257"/>
      <c r="MRU851" s="257"/>
      <c r="MRV851" s="257"/>
      <c r="MRW851" s="257"/>
      <c r="MRX851" s="257"/>
      <c r="MRY851" s="257"/>
      <c r="MRZ851" s="257"/>
      <c r="MSA851" s="257"/>
      <c r="MSB851" s="257"/>
      <c r="MSC851" s="257"/>
      <c r="MSD851" s="257"/>
      <c r="MSE851" s="257"/>
      <c r="MSF851" s="257"/>
      <c r="MSG851" s="257"/>
      <c r="MSH851" s="257"/>
      <c r="MSI851" s="257"/>
      <c r="MSJ851" s="257"/>
      <c r="MSK851" s="257"/>
      <c r="MSL851" s="257"/>
      <c r="MSM851" s="257"/>
      <c r="MSN851" s="257"/>
      <c r="MSO851" s="257"/>
      <c r="MSP851" s="257"/>
      <c r="MSQ851" s="257"/>
      <c r="MSR851" s="257"/>
      <c r="MSS851" s="257"/>
      <c r="MST851" s="257"/>
      <c r="MSU851" s="257"/>
      <c r="MSV851" s="257"/>
      <c r="MSW851" s="257"/>
      <c r="MSX851" s="257"/>
      <c r="MSY851" s="257"/>
      <c r="MSZ851" s="257"/>
      <c r="MTA851" s="257"/>
      <c r="MTB851" s="257"/>
      <c r="MTC851" s="257"/>
      <c r="MTD851" s="257"/>
      <c r="MTE851" s="257"/>
      <c r="MTF851" s="257"/>
      <c r="MTG851" s="257"/>
      <c r="MTH851" s="257"/>
      <c r="MTI851" s="257"/>
      <c r="MTJ851" s="257"/>
      <c r="MTK851" s="257"/>
      <c r="MTL851" s="257"/>
      <c r="MTM851" s="257"/>
      <c r="MTN851" s="257"/>
      <c r="MTO851" s="257"/>
      <c r="MTP851" s="257"/>
      <c r="MTQ851" s="257"/>
      <c r="MTR851" s="257"/>
      <c r="MTS851" s="257"/>
      <c r="MTT851" s="257"/>
      <c r="MTU851" s="257"/>
      <c r="MTV851" s="257"/>
      <c r="MTW851" s="257"/>
      <c r="MTX851" s="257"/>
      <c r="MTY851" s="257"/>
      <c r="MTZ851" s="257"/>
      <c r="MUA851" s="257"/>
      <c r="MUB851" s="257"/>
      <c r="MUC851" s="257"/>
      <c r="MUD851" s="257"/>
      <c r="MUE851" s="257"/>
      <c r="MUF851" s="257"/>
      <c r="MUG851" s="257"/>
      <c r="MUH851" s="257"/>
      <c r="MUI851" s="257"/>
      <c r="MUJ851" s="257"/>
      <c r="MUK851" s="257"/>
      <c r="MUL851" s="257"/>
      <c r="MUM851" s="257"/>
      <c r="MUN851" s="257"/>
      <c r="MUO851" s="257"/>
      <c r="MUP851" s="257"/>
      <c r="MUQ851" s="257"/>
      <c r="MUR851" s="257"/>
      <c r="MUS851" s="257"/>
      <c r="MUT851" s="257"/>
      <c r="MUU851" s="257"/>
      <c r="MUV851" s="257"/>
      <c r="MUW851" s="257"/>
      <c r="MUX851" s="257"/>
      <c r="MUY851" s="257"/>
      <c r="MUZ851" s="257"/>
      <c r="MVA851" s="257"/>
      <c r="MVB851" s="257"/>
      <c r="MVC851" s="257"/>
      <c r="MVD851" s="257"/>
      <c r="MVE851" s="257"/>
      <c r="MVF851" s="257"/>
      <c r="MVG851" s="257"/>
      <c r="MVH851" s="257"/>
      <c r="MVI851" s="257"/>
      <c r="MVJ851" s="257"/>
      <c r="MVK851" s="257"/>
      <c r="MVL851" s="257"/>
      <c r="MVM851" s="257"/>
      <c r="MVN851" s="257"/>
      <c r="MVO851" s="257"/>
      <c r="MVP851" s="257"/>
      <c r="MVQ851" s="257"/>
      <c r="MVR851" s="257"/>
      <c r="MVS851" s="257"/>
      <c r="MVT851" s="257"/>
      <c r="MVU851" s="257"/>
      <c r="MVV851" s="257"/>
      <c r="MVW851" s="257"/>
      <c r="MVX851" s="257"/>
      <c r="MVY851" s="257"/>
      <c r="MVZ851" s="257"/>
      <c r="MWA851" s="257"/>
      <c r="MWB851" s="257"/>
      <c r="MWC851" s="257"/>
      <c r="MWD851" s="257"/>
      <c r="MWE851" s="257"/>
      <c r="MWF851" s="257"/>
      <c r="MWG851" s="257"/>
      <c r="MWH851" s="257"/>
      <c r="MWI851" s="257"/>
      <c r="MWJ851" s="257"/>
      <c r="MWK851" s="257"/>
      <c r="MWL851" s="257"/>
      <c r="MWM851" s="257"/>
      <c r="MWN851" s="257"/>
      <c r="MWO851" s="257"/>
      <c r="MWP851" s="257"/>
      <c r="MWQ851" s="257"/>
      <c r="MWR851" s="257"/>
      <c r="MWS851" s="257"/>
      <c r="MWT851" s="257"/>
      <c r="MWU851" s="257"/>
      <c r="MWV851" s="257"/>
      <c r="MWW851" s="257"/>
      <c r="MWX851" s="257"/>
      <c r="MWY851" s="257"/>
      <c r="MWZ851" s="257"/>
      <c r="MXA851" s="257"/>
      <c r="MXB851" s="257"/>
      <c r="MXC851" s="257"/>
      <c r="MXD851" s="257"/>
      <c r="MXE851" s="257"/>
      <c r="MXF851" s="257"/>
      <c r="MXG851" s="257"/>
      <c r="MXH851" s="257"/>
      <c r="MXI851" s="257"/>
      <c r="MXJ851" s="257"/>
      <c r="MXK851" s="257"/>
      <c r="MXL851" s="257"/>
      <c r="MXM851" s="257"/>
      <c r="MXN851" s="257"/>
      <c r="MXO851" s="257"/>
      <c r="MXP851" s="257"/>
      <c r="MXQ851" s="257"/>
      <c r="MXR851" s="257"/>
      <c r="MXS851" s="257"/>
      <c r="MXT851" s="257"/>
      <c r="MXU851" s="257"/>
      <c r="MXV851" s="257"/>
      <c r="MXW851" s="257"/>
      <c r="MXX851" s="257"/>
      <c r="MXY851" s="257"/>
      <c r="MXZ851" s="257"/>
      <c r="MYA851" s="257"/>
      <c r="MYB851" s="257"/>
      <c r="MYC851" s="257"/>
      <c r="MYD851" s="257"/>
      <c r="MYE851" s="257"/>
      <c r="MYF851" s="257"/>
      <c r="MYG851" s="257"/>
      <c r="MYH851" s="257"/>
      <c r="MYI851" s="257"/>
      <c r="MYJ851" s="257"/>
      <c r="MYK851" s="257"/>
      <c r="MYL851" s="257"/>
      <c r="MYM851" s="257"/>
      <c r="MYN851" s="257"/>
      <c r="MYO851" s="257"/>
      <c r="MYP851" s="257"/>
      <c r="MYQ851" s="257"/>
      <c r="MYR851" s="257"/>
      <c r="MYS851" s="257"/>
      <c r="MYT851" s="257"/>
      <c r="MYU851" s="257"/>
      <c r="MYV851" s="257"/>
      <c r="MYW851" s="257"/>
      <c r="MYX851" s="257"/>
      <c r="MYY851" s="257"/>
      <c r="MYZ851" s="257"/>
      <c r="MZA851" s="257"/>
      <c r="MZB851" s="257"/>
      <c r="MZC851" s="257"/>
      <c r="MZD851" s="257"/>
      <c r="MZE851" s="257"/>
      <c r="MZF851" s="257"/>
      <c r="MZG851" s="257"/>
      <c r="MZH851" s="257"/>
      <c r="MZI851" s="257"/>
      <c r="MZJ851" s="257"/>
      <c r="MZK851" s="257"/>
      <c r="MZL851" s="257"/>
      <c r="MZM851" s="257"/>
      <c r="MZN851" s="257"/>
      <c r="MZO851" s="257"/>
      <c r="MZP851" s="257"/>
      <c r="MZQ851" s="257"/>
      <c r="MZR851" s="257"/>
      <c r="MZS851" s="257"/>
      <c r="MZT851" s="257"/>
      <c r="MZU851" s="257"/>
      <c r="MZV851" s="257"/>
      <c r="MZW851" s="257"/>
      <c r="MZX851" s="257"/>
      <c r="MZY851" s="257"/>
      <c r="MZZ851" s="257"/>
      <c r="NAA851" s="257"/>
      <c r="NAB851" s="257"/>
      <c r="NAC851" s="257"/>
      <c r="NAD851" s="257"/>
      <c r="NAE851" s="257"/>
      <c r="NAF851" s="257"/>
      <c r="NAG851" s="257"/>
      <c r="NAH851" s="257"/>
      <c r="NAI851" s="257"/>
      <c r="NAJ851" s="257"/>
      <c r="NAK851" s="257"/>
      <c r="NAL851" s="257"/>
      <c r="NAM851" s="257"/>
      <c r="NAN851" s="257"/>
      <c r="NAO851" s="257"/>
      <c r="NAP851" s="257"/>
      <c r="NAQ851" s="257"/>
      <c r="NAR851" s="257"/>
      <c r="NAS851" s="257"/>
      <c r="NAT851" s="257"/>
      <c r="NAU851" s="257"/>
      <c r="NAV851" s="257"/>
      <c r="NAW851" s="257"/>
      <c r="NAX851" s="257"/>
      <c r="NAY851" s="257"/>
      <c r="NAZ851" s="257"/>
      <c r="NBA851" s="257"/>
      <c r="NBB851" s="257"/>
      <c r="NBC851" s="257"/>
      <c r="NBD851" s="257"/>
      <c r="NBE851" s="257"/>
      <c r="NBF851" s="257"/>
      <c r="NBG851" s="257"/>
      <c r="NBH851" s="257"/>
      <c r="NBI851" s="257"/>
      <c r="NBJ851" s="257"/>
      <c r="NBK851" s="257"/>
      <c r="NBL851" s="257"/>
      <c r="NBM851" s="257"/>
      <c r="NBN851" s="257"/>
      <c r="NBO851" s="257"/>
      <c r="NBP851" s="257"/>
      <c r="NBQ851" s="257"/>
      <c r="NBR851" s="257"/>
      <c r="NBS851" s="257"/>
      <c r="NBT851" s="257"/>
      <c r="NBU851" s="257"/>
      <c r="NBV851" s="257"/>
      <c r="NBW851" s="257"/>
      <c r="NBX851" s="257"/>
      <c r="NBY851" s="257"/>
      <c r="NBZ851" s="257"/>
      <c r="NCA851" s="257"/>
      <c r="NCB851" s="257"/>
      <c r="NCC851" s="257"/>
      <c r="NCD851" s="257"/>
      <c r="NCE851" s="257"/>
      <c r="NCF851" s="257"/>
      <c r="NCG851" s="257"/>
      <c r="NCH851" s="257"/>
      <c r="NCI851" s="257"/>
      <c r="NCJ851" s="257"/>
      <c r="NCK851" s="257"/>
      <c r="NCL851" s="257"/>
      <c r="NCM851" s="257"/>
      <c r="NCN851" s="257"/>
      <c r="NCO851" s="257"/>
      <c r="NCP851" s="257"/>
      <c r="NCQ851" s="257"/>
      <c r="NCR851" s="257"/>
      <c r="NCS851" s="257"/>
      <c r="NCT851" s="257"/>
      <c r="NCU851" s="257"/>
      <c r="NCV851" s="257"/>
      <c r="NCW851" s="257"/>
      <c r="NCX851" s="257"/>
      <c r="NCY851" s="257"/>
      <c r="NCZ851" s="257"/>
      <c r="NDA851" s="257"/>
      <c r="NDB851" s="257"/>
      <c r="NDC851" s="257"/>
      <c r="NDD851" s="257"/>
      <c r="NDE851" s="257"/>
      <c r="NDF851" s="257"/>
      <c r="NDG851" s="257"/>
      <c r="NDH851" s="257"/>
      <c r="NDI851" s="257"/>
      <c r="NDJ851" s="257"/>
      <c r="NDK851" s="257"/>
      <c r="NDL851" s="257"/>
      <c r="NDM851" s="257"/>
      <c r="NDN851" s="257"/>
      <c r="NDO851" s="257"/>
      <c r="NDP851" s="257"/>
      <c r="NDQ851" s="257"/>
      <c r="NDR851" s="257"/>
      <c r="NDS851" s="257"/>
      <c r="NDT851" s="257"/>
      <c r="NDU851" s="257"/>
      <c r="NDV851" s="257"/>
      <c r="NDW851" s="257"/>
      <c r="NDX851" s="257"/>
      <c r="NDY851" s="257"/>
      <c r="NDZ851" s="257"/>
      <c r="NEA851" s="257"/>
      <c r="NEB851" s="257"/>
      <c r="NEC851" s="257"/>
      <c r="NED851" s="257"/>
      <c r="NEE851" s="257"/>
      <c r="NEF851" s="257"/>
      <c r="NEG851" s="257"/>
      <c r="NEH851" s="257"/>
      <c r="NEI851" s="257"/>
      <c r="NEJ851" s="257"/>
      <c r="NEK851" s="257"/>
      <c r="NEL851" s="257"/>
      <c r="NEM851" s="257"/>
      <c r="NEN851" s="257"/>
      <c r="NEO851" s="257"/>
      <c r="NEP851" s="257"/>
      <c r="NEQ851" s="257"/>
      <c r="NER851" s="257"/>
      <c r="NES851" s="257"/>
      <c r="NET851" s="257"/>
      <c r="NEU851" s="257"/>
      <c r="NEV851" s="257"/>
      <c r="NEW851" s="257"/>
      <c r="NEX851" s="257"/>
      <c r="NEY851" s="257"/>
      <c r="NEZ851" s="257"/>
      <c r="NFA851" s="257"/>
      <c r="NFB851" s="257"/>
      <c r="NFC851" s="257"/>
      <c r="NFD851" s="257"/>
      <c r="NFE851" s="257"/>
      <c r="NFF851" s="257"/>
      <c r="NFG851" s="257"/>
      <c r="NFH851" s="257"/>
      <c r="NFI851" s="257"/>
      <c r="NFJ851" s="257"/>
      <c r="NFK851" s="257"/>
      <c r="NFL851" s="257"/>
      <c r="NFM851" s="257"/>
      <c r="NFN851" s="257"/>
      <c r="NFO851" s="257"/>
      <c r="NFP851" s="257"/>
      <c r="NFQ851" s="257"/>
      <c r="NFR851" s="257"/>
      <c r="NFS851" s="257"/>
      <c r="NFT851" s="257"/>
      <c r="NFU851" s="257"/>
      <c r="NFV851" s="257"/>
      <c r="NFW851" s="257"/>
      <c r="NFX851" s="257"/>
      <c r="NFY851" s="257"/>
      <c r="NFZ851" s="257"/>
      <c r="NGA851" s="257"/>
      <c r="NGB851" s="257"/>
      <c r="NGC851" s="257"/>
      <c r="NGD851" s="257"/>
      <c r="NGE851" s="257"/>
      <c r="NGF851" s="257"/>
      <c r="NGG851" s="257"/>
      <c r="NGH851" s="257"/>
      <c r="NGI851" s="257"/>
      <c r="NGJ851" s="257"/>
      <c r="NGK851" s="257"/>
      <c r="NGL851" s="257"/>
      <c r="NGM851" s="257"/>
      <c r="NGN851" s="257"/>
      <c r="NGO851" s="257"/>
      <c r="NGP851" s="257"/>
      <c r="NGQ851" s="257"/>
      <c r="NGR851" s="257"/>
      <c r="NGS851" s="257"/>
      <c r="NGT851" s="257"/>
      <c r="NGU851" s="257"/>
      <c r="NGV851" s="257"/>
      <c r="NGW851" s="257"/>
      <c r="NGX851" s="257"/>
      <c r="NGY851" s="257"/>
      <c r="NGZ851" s="257"/>
      <c r="NHA851" s="257"/>
      <c r="NHB851" s="257"/>
      <c r="NHC851" s="257"/>
      <c r="NHD851" s="257"/>
      <c r="NHE851" s="257"/>
      <c r="NHF851" s="257"/>
      <c r="NHG851" s="257"/>
      <c r="NHH851" s="257"/>
      <c r="NHI851" s="257"/>
      <c r="NHJ851" s="257"/>
      <c r="NHK851" s="257"/>
      <c r="NHL851" s="257"/>
      <c r="NHM851" s="257"/>
      <c r="NHN851" s="257"/>
      <c r="NHO851" s="257"/>
      <c r="NHP851" s="257"/>
      <c r="NHQ851" s="257"/>
      <c r="NHR851" s="257"/>
      <c r="NHS851" s="257"/>
      <c r="NHT851" s="257"/>
      <c r="NHU851" s="257"/>
      <c r="NHV851" s="257"/>
      <c r="NHW851" s="257"/>
      <c r="NHX851" s="257"/>
      <c r="NHY851" s="257"/>
      <c r="NHZ851" s="257"/>
      <c r="NIA851" s="257"/>
      <c r="NIB851" s="257"/>
      <c r="NIC851" s="257"/>
      <c r="NID851" s="257"/>
      <c r="NIE851" s="257"/>
      <c r="NIF851" s="257"/>
      <c r="NIG851" s="257"/>
      <c r="NIH851" s="257"/>
      <c r="NII851" s="257"/>
      <c r="NIJ851" s="257"/>
      <c r="NIK851" s="257"/>
      <c r="NIL851" s="257"/>
      <c r="NIM851" s="257"/>
      <c r="NIN851" s="257"/>
      <c r="NIO851" s="257"/>
      <c r="NIP851" s="257"/>
      <c r="NIQ851" s="257"/>
      <c r="NIR851" s="257"/>
      <c r="NIS851" s="257"/>
      <c r="NIT851" s="257"/>
      <c r="NIU851" s="257"/>
      <c r="NIV851" s="257"/>
      <c r="NIW851" s="257"/>
      <c r="NIX851" s="257"/>
      <c r="NIY851" s="257"/>
      <c r="NIZ851" s="257"/>
      <c r="NJA851" s="257"/>
      <c r="NJB851" s="257"/>
      <c r="NJC851" s="257"/>
      <c r="NJD851" s="257"/>
      <c r="NJE851" s="257"/>
      <c r="NJF851" s="257"/>
      <c r="NJG851" s="257"/>
      <c r="NJH851" s="257"/>
      <c r="NJI851" s="257"/>
      <c r="NJJ851" s="257"/>
      <c r="NJK851" s="257"/>
      <c r="NJL851" s="257"/>
      <c r="NJM851" s="257"/>
      <c r="NJN851" s="257"/>
      <c r="NJO851" s="257"/>
      <c r="NJP851" s="257"/>
      <c r="NJQ851" s="257"/>
      <c r="NJR851" s="257"/>
      <c r="NJS851" s="257"/>
      <c r="NJT851" s="257"/>
      <c r="NJU851" s="257"/>
      <c r="NJV851" s="257"/>
      <c r="NJW851" s="257"/>
      <c r="NJX851" s="257"/>
      <c r="NJY851" s="257"/>
      <c r="NJZ851" s="257"/>
      <c r="NKA851" s="257"/>
      <c r="NKB851" s="257"/>
      <c r="NKC851" s="257"/>
      <c r="NKD851" s="257"/>
      <c r="NKE851" s="257"/>
      <c r="NKF851" s="257"/>
      <c r="NKG851" s="257"/>
      <c r="NKH851" s="257"/>
      <c r="NKI851" s="257"/>
      <c r="NKJ851" s="257"/>
      <c r="NKK851" s="257"/>
      <c r="NKL851" s="257"/>
      <c r="NKM851" s="257"/>
      <c r="NKN851" s="257"/>
      <c r="NKO851" s="257"/>
      <c r="NKP851" s="257"/>
      <c r="NKQ851" s="257"/>
      <c r="NKR851" s="257"/>
      <c r="NKS851" s="257"/>
      <c r="NKT851" s="257"/>
      <c r="NKU851" s="257"/>
      <c r="NKV851" s="257"/>
      <c r="NKW851" s="257"/>
      <c r="NKX851" s="257"/>
      <c r="NKY851" s="257"/>
      <c r="NKZ851" s="257"/>
      <c r="NLA851" s="257"/>
      <c r="NLB851" s="257"/>
      <c r="NLC851" s="257"/>
      <c r="NLD851" s="257"/>
      <c r="NLE851" s="257"/>
      <c r="NLF851" s="257"/>
      <c r="NLG851" s="257"/>
      <c r="NLH851" s="257"/>
      <c r="NLI851" s="257"/>
      <c r="NLJ851" s="257"/>
      <c r="NLK851" s="257"/>
      <c r="NLL851" s="257"/>
      <c r="NLM851" s="257"/>
      <c r="NLN851" s="257"/>
      <c r="NLO851" s="257"/>
      <c r="NLP851" s="257"/>
      <c r="NLQ851" s="257"/>
      <c r="NLR851" s="257"/>
      <c r="NLS851" s="257"/>
      <c r="NLT851" s="257"/>
      <c r="NLU851" s="257"/>
      <c r="NLV851" s="257"/>
      <c r="NLW851" s="257"/>
      <c r="NLX851" s="257"/>
      <c r="NLY851" s="257"/>
      <c r="NLZ851" s="257"/>
      <c r="NMA851" s="257"/>
      <c r="NMB851" s="257"/>
      <c r="NMC851" s="257"/>
      <c r="NMD851" s="257"/>
      <c r="NME851" s="257"/>
      <c r="NMF851" s="257"/>
      <c r="NMG851" s="257"/>
      <c r="NMH851" s="257"/>
      <c r="NMI851" s="257"/>
      <c r="NMJ851" s="257"/>
      <c r="NMK851" s="257"/>
      <c r="NML851" s="257"/>
      <c r="NMM851" s="257"/>
      <c r="NMN851" s="257"/>
      <c r="NMO851" s="257"/>
      <c r="NMP851" s="257"/>
      <c r="NMQ851" s="257"/>
      <c r="NMR851" s="257"/>
      <c r="NMS851" s="257"/>
      <c r="NMT851" s="257"/>
      <c r="NMU851" s="257"/>
      <c r="NMV851" s="257"/>
      <c r="NMW851" s="257"/>
      <c r="NMX851" s="257"/>
      <c r="NMY851" s="257"/>
      <c r="NMZ851" s="257"/>
      <c r="NNA851" s="257"/>
      <c r="NNB851" s="257"/>
      <c r="NNC851" s="257"/>
      <c r="NND851" s="257"/>
      <c r="NNE851" s="257"/>
      <c r="NNF851" s="257"/>
      <c r="NNG851" s="257"/>
      <c r="NNH851" s="257"/>
      <c r="NNI851" s="257"/>
      <c r="NNJ851" s="257"/>
      <c r="NNK851" s="257"/>
      <c r="NNL851" s="257"/>
      <c r="NNM851" s="257"/>
      <c r="NNN851" s="257"/>
      <c r="NNO851" s="257"/>
      <c r="NNP851" s="257"/>
      <c r="NNQ851" s="257"/>
      <c r="NNR851" s="257"/>
      <c r="NNS851" s="257"/>
      <c r="NNT851" s="257"/>
      <c r="NNU851" s="257"/>
      <c r="NNV851" s="257"/>
      <c r="NNW851" s="257"/>
      <c r="NNX851" s="257"/>
      <c r="NNY851" s="257"/>
      <c r="NNZ851" s="257"/>
      <c r="NOA851" s="257"/>
      <c r="NOB851" s="257"/>
      <c r="NOC851" s="257"/>
      <c r="NOD851" s="257"/>
      <c r="NOE851" s="257"/>
      <c r="NOF851" s="257"/>
      <c r="NOG851" s="257"/>
      <c r="NOH851" s="257"/>
      <c r="NOI851" s="257"/>
      <c r="NOJ851" s="257"/>
      <c r="NOK851" s="257"/>
      <c r="NOL851" s="257"/>
      <c r="NOM851" s="257"/>
      <c r="NON851" s="257"/>
      <c r="NOO851" s="257"/>
      <c r="NOP851" s="257"/>
      <c r="NOQ851" s="257"/>
      <c r="NOR851" s="257"/>
      <c r="NOS851" s="257"/>
      <c r="NOT851" s="257"/>
      <c r="NOU851" s="257"/>
      <c r="NOV851" s="257"/>
      <c r="NOW851" s="257"/>
      <c r="NOX851" s="257"/>
      <c r="NOY851" s="257"/>
      <c r="NOZ851" s="257"/>
      <c r="NPA851" s="257"/>
      <c r="NPB851" s="257"/>
      <c r="NPC851" s="257"/>
      <c r="NPD851" s="257"/>
      <c r="NPE851" s="257"/>
      <c r="NPF851" s="257"/>
      <c r="NPG851" s="257"/>
      <c r="NPH851" s="257"/>
      <c r="NPI851" s="257"/>
      <c r="NPJ851" s="257"/>
      <c r="NPK851" s="257"/>
      <c r="NPL851" s="257"/>
      <c r="NPM851" s="257"/>
      <c r="NPN851" s="257"/>
      <c r="NPO851" s="257"/>
      <c r="NPP851" s="257"/>
      <c r="NPQ851" s="257"/>
      <c r="NPR851" s="257"/>
      <c r="NPS851" s="257"/>
      <c r="NPT851" s="257"/>
      <c r="NPU851" s="257"/>
      <c r="NPV851" s="257"/>
      <c r="NPW851" s="257"/>
      <c r="NPX851" s="257"/>
      <c r="NPY851" s="257"/>
      <c r="NPZ851" s="257"/>
      <c r="NQA851" s="257"/>
      <c r="NQB851" s="257"/>
      <c r="NQC851" s="257"/>
      <c r="NQD851" s="257"/>
      <c r="NQE851" s="257"/>
      <c r="NQF851" s="257"/>
      <c r="NQG851" s="257"/>
      <c r="NQH851" s="257"/>
      <c r="NQI851" s="257"/>
      <c r="NQJ851" s="257"/>
      <c r="NQK851" s="257"/>
      <c r="NQL851" s="257"/>
      <c r="NQM851" s="257"/>
      <c r="NQN851" s="257"/>
      <c r="NQO851" s="257"/>
      <c r="NQP851" s="257"/>
      <c r="NQQ851" s="257"/>
      <c r="NQR851" s="257"/>
      <c r="NQS851" s="257"/>
      <c r="NQT851" s="257"/>
      <c r="NQU851" s="257"/>
      <c r="NQV851" s="257"/>
      <c r="NQW851" s="257"/>
      <c r="NQX851" s="257"/>
      <c r="NQY851" s="257"/>
      <c r="NQZ851" s="257"/>
      <c r="NRA851" s="257"/>
      <c r="NRB851" s="257"/>
      <c r="NRC851" s="257"/>
      <c r="NRD851" s="257"/>
      <c r="NRE851" s="257"/>
      <c r="NRF851" s="257"/>
      <c r="NRG851" s="257"/>
      <c r="NRH851" s="257"/>
      <c r="NRI851" s="257"/>
      <c r="NRJ851" s="257"/>
      <c r="NRK851" s="257"/>
      <c r="NRL851" s="257"/>
      <c r="NRM851" s="257"/>
      <c r="NRN851" s="257"/>
      <c r="NRO851" s="257"/>
      <c r="NRP851" s="257"/>
      <c r="NRQ851" s="257"/>
      <c r="NRR851" s="257"/>
      <c r="NRS851" s="257"/>
      <c r="NRT851" s="257"/>
      <c r="NRU851" s="257"/>
      <c r="NRV851" s="257"/>
      <c r="NRW851" s="257"/>
      <c r="NRX851" s="257"/>
      <c r="NRY851" s="257"/>
      <c r="NRZ851" s="257"/>
      <c r="NSA851" s="257"/>
      <c r="NSB851" s="257"/>
      <c r="NSC851" s="257"/>
      <c r="NSD851" s="257"/>
      <c r="NSE851" s="257"/>
      <c r="NSF851" s="257"/>
      <c r="NSG851" s="257"/>
      <c r="NSH851" s="257"/>
      <c r="NSI851" s="257"/>
      <c r="NSJ851" s="257"/>
      <c r="NSK851" s="257"/>
      <c r="NSL851" s="257"/>
      <c r="NSM851" s="257"/>
      <c r="NSN851" s="257"/>
      <c r="NSO851" s="257"/>
      <c r="NSP851" s="257"/>
      <c r="NSQ851" s="257"/>
      <c r="NSR851" s="257"/>
      <c r="NSS851" s="257"/>
      <c r="NST851" s="257"/>
      <c r="NSU851" s="257"/>
      <c r="NSV851" s="257"/>
      <c r="NSW851" s="257"/>
      <c r="NSX851" s="257"/>
      <c r="NSY851" s="257"/>
      <c r="NSZ851" s="257"/>
      <c r="NTA851" s="257"/>
      <c r="NTB851" s="257"/>
      <c r="NTC851" s="257"/>
      <c r="NTD851" s="257"/>
      <c r="NTE851" s="257"/>
      <c r="NTF851" s="257"/>
      <c r="NTG851" s="257"/>
      <c r="NTH851" s="257"/>
      <c r="NTI851" s="257"/>
      <c r="NTJ851" s="257"/>
      <c r="NTK851" s="257"/>
      <c r="NTL851" s="257"/>
      <c r="NTM851" s="257"/>
      <c r="NTN851" s="257"/>
      <c r="NTO851" s="257"/>
      <c r="NTP851" s="257"/>
      <c r="NTQ851" s="257"/>
      <c r="NTR851" s="257"/>
      <c r="NTS851" s="257"/>
      <c r="NTT851" s="257"/>
      <c r="NTU851" s="257"/>
      <c r="NTV851" s="257"/>
      <c r="NTW851" s="257"/>
      <c r="NTX851" s="257"/>
      <c r="NTY851" s="257"/>
      <c r="NTZ851" s="257"/>
      <c r="NUA851" s="257"/>
      <c r="NUB851" s="257"/>
      <c r="NUC851" s="257"/>
      <c r="NUD851" s="257"/>
      <c r="NUE851" s="257"/>
      <c r="NUF851" s="257"/>
      <c r="NUG851" s="257"/>
      <c r="NUH851" s="257"/>
      <c r="NUI851" s="257"/>
      <c r="NUJ851" s="257"/>
      <c r="NUK851" s="257"/>
      <c r="NUL851" s="257"/>
      <c r="NUM851" s="257"/>
      <c r="NUN851" s="257"/>
      <c r="NUO851" s="257"/>
      <c r="NUP851" s="257"/>
      <c r="NUQ851" s="257"/>
      <c r="NUR851" s="257"/>
      <c r="NUS851" s="257"/>
      <c r="NUT851" s="257"/>
      <c r="NUU851" s="257"/>
      <c r="NUV851" s="257"/>
      <c r="NUW851" s="257"/>
      <c r="NUX851" s="257"/>
      <c r="NUY851" s="257"/>
      <c r="NUZ851" s="257"/>
      <c r="NVA851" s="257"/>
      <c r="NVB851" s="257"/>
      <c r="NVC851" s="257"/>
      <c r="NVD851" s="257"/>
      <c r="NVE851" s="257"/>
      <c r="NVF851" s="257"/>
      <c r="NVG851" s="257"/>
      <c r="NVH851" s="257"/>
      <c r="NVI851" s="257"/>
      <c r="NVJ851" s="257"/>
      <c r="NVK851" s="257"/>
      <c r="NVL851" s="257"/>
      <c r="NVM851" s="257"/>
      <c r="NVN851" s="257"/>
      <c r="NVO851" s="257"/>
      <c r="NVP851" s="257"/>
      <c r="NVQ851" s="257"/>
      <c r="NVR851" s="257"/>
      <c r="NVS851" s="257"/>
      <c r="NVT851" s="257"/>
      <c r="NVU851" s="257"/>
      <c r="NVV851" s="257"/>
      <c r="NVW851" s="257"/>
      <c r="NVX851" s="257"/>
      <c r="NVY851" s="257"/>
      <c r="NVZ851" s="257"/>
      <c r="NWA851" s="257"/>
      <c r="NWB851" s="257"/>
      <c r="NWC851" s="257"/>
      <c r="NWD851" s="257"/>
      <c r="NWE851" s="257"/>
      <c r="NWF851" s="257"/>
      <c r="NWG851" s="257"/>
      <c r="NWH851" s="257"/>
      <c r="NWI851" s="257"/>
      <c r="NWJ851" s="257"/>
      <c r="NWK851" s="257"/>
      <c r="NWL851" s="257"/>
      <c r="NWM851" s="257"/>
      <c r="NWN851" s="257"/>
      <c r="NWO851" s="257"/>
      <c r="NWP851" s="257"/>
      <c r="NWQ851" s="257"/>
      <c r="NWR851" s="257"/>
      <c r="NWS851" s="257"/>
      <c r="NWT851" s="257"/>
      <c r="NWU851" s="257"/>
      <c r="NWV851" s="257"/>
      <c r="NWW851" s="257"/>
      <c r="NWX851" s="257"/>
      <c r="NWY851" s="257"/>
      <c r="NWZ851" s="257"/>
      <c r="NXA851" s="257"/>
      <c r="NXB851" s="257"/>
      <c r="NXC851" s="257"/>
      <c r="NXD851" s="257"/>
      <c r="NXE851" s="257"/>
      <c r="NXF851" s="257"/>
      <c r="NXG851" s="257"/>
      <c r="NXH851" s="257"/>
      <c r="NXI851" s="257"/>
      <c r="NXJ851" s="257"/>
      <c r="NXK851" s="257"/>
      <c r="NXL851" s="257"/>
      <c r="NXM851" s="257"/>
      <c r="NXN851" s="257"/>
      <c r="NXO851" s="257"/>
      <c r="NXP851" s="257"/>
      <c r="NXQ851" s="257"/>
      <c r="NXR851" s="257"/>
      <c r="NXS851" s="257"/>
      <c r="NXT851" s="257"/>
      <c r="NXU851" s="257"/>
      <c r="NXV851" s="257"/>
      <c r="NXW851" s="257"/>
      <c r="NXX851" s="257"/>
      <c r="NXY851" s="257"/>
      <c r="NXZ851" s="257"/>
      <c r="NYA851" s="257"/>
      <c r="NYB851" s="257"/>
      <c r="NYC851" s="257"/>
      <c r="NYD851" s="257"/>
      <c r="NYE851" s="257"/>
      <c r="NYF851" s="257"/>
      <c r="NYG851" s="257"/>
      <c r="NYH851" s="257"/>
      <c r="NYI851" s="257"/>
      <c r="NYJ851" s="257"/>
      <c r="NYK851" s="257"/>
      <c r="NYL851" s="257"/>
      <c r="NYM851" s="257"/>
      <c r="NYN851" s="257"/>
      <c r="NYO851" s="257"/>
      <c r="NYP851" s="257"/>
      <c r="NYQ851" s="257"/>
      <c r="NYR851" s="257"/>
      <c r="NYS851" s="257"/>
      <c r="NYT851" s="257"/>
      <c r="NYU851" s="257"/>
      <c r="NYV851" s="257"/>
      <c r="NYW851" s="257"/>
      <c r="NYX851" s="257"/>
      <c r="NYY851" s="257"/>
      <c r="NYZ851" s="257"/>
      <c r="NZA851" s="257"/>
      <c r="NZB851" s="257"/>
      <c r="NZC851" s="257"/>
      <c r="NZD851" s="257"/>
      <c r="NZE851" s="257"/>
      <c r="NZF851" s="257"/>
      <c r="NZG851" s="257"/>
      <c r="NZH851" s="257"/>
      <c r="NZI851" s="257"/>
      <c r="NZJ851" s="257"/>
      <c r="NZK851" s="257"/>
      <c r="NZL851" s="257"/>
      <c r="NZM851" s="257"/>
      <c r="NZN851" s="257"/>
      <c r="NZO851" s="257"/>
      <c r="NZP851" s="257"/>
      <c r="NZQ851" s="257"/>
      <c r="NZR851" s="257"/>
      <c r="NZS851" s="257"/>
      <c r="NZT851" s="257"/>
      <c r="NZU851" s="257"/>
      <c r="NZV851" s="257"/>
      <c r="NZW851" s="257"/>
      <c r="NZX851" s="257"/>
      <c r="NZY851" s="257"/>
      <c r="NZZ851" s="257"/>
      <c r="OAA851" s="257"/>
      <c r="OAB851" s="257"/>
      <c r="OAC851" s="257"/>
      <c r="OAD851" s="257"/>
      <c r="OAE851" s="257"/>
      <c r="OAF851" s="257"/>
      <c r="OAG851" s="257"/>
      <c r="OAH851" s="257"/>
      <c r="OAI851" s="257"/>
      <c r="OAJ851" s="257"/>
      <c r="OAK851" s="257"/>
      <c r="OAL851" s="257"/>
      <c r="OAM851" s="257"/>
      <c r="OAN851" s="257"/>
      <c r="OAO851" s="257"/>
      <c r="OAP851" s="257"/>
      <c r="OAQ851" s="257"/>
      <c r="OAR851" s="257"/>
      <c r="OAS851" s="257"/>
      <c r="OAT851" s="257"/>
      <c r="OAU851" s="257"/>
      <c r="OAV851" s="257"/>
      <c r="OAW851" s="257"/>
      <c r="OAX851" s="257"/>
      <c r="OAY851" s="257"/>
      <c r="OAZ851" s="257"/>
      <c r="OBA851" s="257"/>
      <c r="OBB851" s="257"/>
      <c r="OBC851" s="257"/>
      <c r="OBD851" s="257"/>
      <c r="OBE851" s="257"/>
      <c r="OBF851" s="257"/>
      <c r="OBG851" s="257"/>
      <c r="OBH851" s="257"/>
      <c r="OBI851" s="257"/>
      <c r="OBJ851" s="257"/>
      <c r="OBK851" s="257"/>
      <c r="OBL851" s="257"/>
      <c r="OBM851" s="257"/>
      <c r="OBN851" s="257"/>
      <c r="OBO851" s="257"/>
      <c r="OBP851" s="257"/>
      <c r="OBQ851" s="257"/>
      <c r="OBR851" s="257"/>
      <c r="OBS851" s="257"/>
      <c r="OBT851" s="257"/>
      <c r="OBU851" s="257"/>
      <c r="OBV851" s="257"/>
      <c r="OBW851" s="257"/>
      <c r="OBX851" s="257"/>
      <c r="OBY851" s="257"/>
      <c r="OBZ851" s="257"/>
      <c r="OCA851" s="257"/>
      <c r="OCB851" s="257"/>
      <c r="OCC851" s="257"/>
      <c r="OCD851" s="257"/>
      <c r="OCE851" s="257"/>
      <c r="OCF851" s="257"/>
      <c r="OCG851" s="257"/>
      <c r="OCH851" s="257"/>
      <c r="OCI851" s="257"/>
      <c r="OCJ851" s="257"/>
      <c r="OCK851" s="257"/>
      <c r="OCL851" s="257"/>
      <c r="OCM851" s="257"/>
      <c r="OCN851" s="257"/>
      <c r="OCO851" s="257"/>
      <c r="OCP851" s="257"/>
      <c r="OCQ851" s="257"/>
      <c r="OCR851" s="257"/>
      <c r="OCS851" s="257"/>
      <c r="OCT851" s="257"/>
      <c r="OCU851" s="257"/>
      <c r="OCV851" s="257"/>
      <c r="OCW851" s="257"/>
      <c r="OCX851" s="257"/>
      <c r="OCY851" s="257"/>
      <c r="OCZ851" s="257"/>
      <c r="ODA851" s="257"/>
      <c r="ODB851" s="257"/>
      <c r="ODC851" s="257"/>
      <c r="ODD851" s="257"/>
      <c r="ODE851" s="257"/>
      <c r="ODF851" s="257"/>
      <c r="ODG851" s="257"/>
      <c r="ODH851" s="257"/>
      <c r="ODI851" s="257"/>
      <c r="ODJ851" s="257"/>
      <c r="ODK851" s="257"/>
      <c r="ODL851" s="257"/>
      <c r="ODM851" s="257"/>
      <c r="ODN851" s="257"/>
      <c r="ODO851" s="257"/>
      <c r="ODP851" s="257"/>
      <c r="ODQ851" s="257"/>
      <c r="ODR851" s="257"/>
      <c r="ODS851" s="257"/>
      <c r="ODT851" s="257"/>
      <c r="ODU851" s="257"/>
      <c r="ODV851" s="257"/>
      <c r="ODW851" s="257"/>
      <c r="ODX851" s="257"/>
      <c r="ODY851" s="257"/>
      <c r="ODZ851" s="257"/>
      <c r="OEA851" s="257"/>
      <c r="OEB851" s="257"/>
      <c r="OEC851" s="257"/>
      <c r="OED851" s="257"/>
      <c r="OEE851" s="257"/>
      <c r="OEF851" s="257"/>
      <c r="OEG851" s="257"/>
      <c r="OEH851" s="257"/>
      <c r="OEI851" s="257"/>
      <c r="OEJ851" s="257"/>
      <c r="OEK851" s="257"/>
      <c r="OEL851" s="257"/>
      <c r="OEM851" s="257"/>
      <c r="OEN851" s="257"/>
      <c r="OEO851" s="257"/>
      <c r="OEP851" s="257"/>
      <c r="OEQ851" s="257"/>
      <c r="OER851" s="257"/>
      <c r="OES851" s="257"/>
      <c r="OET851" s="257"/>
      <c r="OEU851" s="257"/>
      <c r="OEV851" s="257"/>
      <c r="OEW851" s="257"/>
      <c r="OEX851" s="257"/>
      <c r="OEY851" s="257"/>
      <c r="OEZ851" s="257"/>
      <c r="OFA851" s="257"/>
      <c r="OFB851" s="257"/>
      <c r="OFC851" s="257"/>
      <c r="OFD851" s="257"/>
      <c r="OFE851" s="257"/>
      <c r="OFF851" s="257"/>
      <c r="OFG851" s="257"/>
      <c r="OFH851" s="257"/>
      <c r="OFI851" s="257"/>
      <c r="OFJ851" s="257"/>
      <c r="OFK851" s="257"/>
      <c r="OFL851" s="257"/>
      <c r="OFM851" s="257"/>
      <c r="OFN851" s="257"/>
      <c r="OFO851" s="257"/>
      <c r="OFP851" s="257"/>
      <c r="OFQ851" s="257"/>
      <c r="OFR851" s="257"/>
      <c r="OFS851" s="257"/>
      <c r="OFT851" s="257"/>
      <c r="OFU851" s="257"/>
      <c r="OFV851" s="257"/>
      <c r="OFW851" s="257"/>
      <c r="OFX851" s="257"/>
      <c r="OFY851" s="257"/>
      <c r="OFZ851" s="257"/>
      <c r="OGA851" s="257"/>
      <c r="OGB851" s="257"/>
      <c r="OGC851" s="257"/>
      <c r="OGD851" s="257"/>
      <c r="OGE851" s="257"/>
      <c r="OGF851" s="257"/>
      <c r="OGG851" s="257"/>
      <c r="OGH851" s="257"/>
      <c r="OGI851" s="257"/>
      <c r="OGJ851" s="257"/>
      <c r="OGK851" s="257"/>
      <c r="OGL851" s="257"/>
      <c r="OGM851" s="257"/>
      <c r="OGN851" s="257"/>
      <c r="OGO851" s="257"/>
      <c r="OGP851" s="257"/>
      <c r="OGQ851" s="257"/>
      <c r="OGR851" s="257"/>
      <c r="OGS851" s="257"/>
      <c r="OGT851" s="257"/>
      <c r="OGU851" s="257"/>
      <c r="OGV851" s="257"/>
      <c r="OGW851" s="257"/>
      <c r="OGX851" s="257"/>
      <c r="OGY851" s="257"/>
      <c r="OGZ851" s="257"/>
      <c r="OHA851" s="257"/>
      <c r="OHB851" s="257"/>
      <c r="OHC851" s="257"/>
      <c r="OHD851" s="257"/>
      <c r="OHE851" s="257"/>
      <c r="OHF851" s="257"/>
      <c r="OHG851" s="257"/>
      <c r="OHH851" s="257"/>
      <c r="OHI851" s="257"/>
      <c r="OHJ851" s="257"/>
      <c r="OHK851" s="257"/>
      <c r="OHL851" s="257"/>
      <c r="OHM851" s="257"/>
      <c r="OHN851" s="257"/>
      <c r="OHO851" s="257"/>
      <c r="OHP851" s="257"/>
      <c r="OHQ851" s="257"/>
      <c r="OHR851" s="257"/>
      <c r="OHS851" s="257"/>
      <c r="OHT851" s="257"/>
      <c r="OHU851" s="257"/>
      <c r="OHV851" s="257"/>
      <c r="OHW851" s="257"/>
      <c r="OHX851" s="257"/>
      <c r="OHY851" s="257"/>
      <c r="OHZ851" s="257"/>
      <c r="OIA851" s="257"/>
      <c r="OIB851" s="257"/>
      <c r="OIC851" s="257"/>
      <c r="OID851" s="257"/>
      <c r="OIE851" s="257"/>
      <c r="OIF851" s="257"/>
      <c r="OIG851" s="257"/>
      <c r="OIH851" s="257"/>
      <c r="OII851" s="257"/>
      <c r="OIJ851" s="257"/>
      <c r="OIK851" s="257"/>
      <c r="OIL851" s="257"/>
      <c r="OIM851" s="257"/>
      <c r="OIN851" s="257"/>
      <c r="OIO851" s="257"/>
      <c r="OIP851" s="257"/>
      <c r="OIQ851" s="257"/>
      <c r="OIR851" s="257"/>
      <c r="OIS851" s="257"/>
      <c r="OIT851" s="257"/>
      <c r="OIU851" s="257"/>
      <c r="OIV851" s="257"/>
      <c r="OIW851" s="257"/>
      <c r="OIX851" s="257"/>
      <c r="OIY851" s="257"/>
      <c r="OIZ851" s="257"/>
      <c r="OJA851" s="257"/>
      <c r="OJB851" s="257"/>
      <c r="OJC851" s="257"/>
      <c r="OJD851" s="257"/>
      <c r="OJE851" s="257"/>
      <c r="OJF851" s="257"/>
      <c r="OJG851" s="257"/>
      <c r="OJH851" s="257"/>
      <c r="OJI851" s="257"/>
      <c r="OJJ851" s="257"/>
      <c r="OJK851" s="257"/>
      <c r="OJL851" s="257"/>
      <c r="OJM851" s="257"/>
      <c r="OJN851" s="257"/>
      <c r="OJO851" s="257"/>
      <c r="OJP851" s="257"/>
      <c r="OJQ851" s="257"/>
      <c r="OJR851" s="257"/>
      <c r="OJS851" s="257"/>
      <c r="OJT851" s="257"/>
      <c r="OJU851" s="257"/>
      <c r="OJV851" s="257"/>
      <c r="OJW851" s="257"/>
      <c r="OJX851" s="257"/>
      <c r="OJY851" s="257"/>
      <c r="OJZ851" s="257"/>
      <c r="OKA851" s="257"/>
      <c r="OKB851" s="257"/>
      <c r="OKC851" s="257"/>
      <c r="OKD851" s="257"/>
      <c r="OKE851" s="257"/>
      <c r="OKF851" s="257"/>
      <c r="OKG851" s="257"/>
      <c r="OKH851" s="257"/>
      <c r="OKI851" s="257"/>
      <c r="OKJ851" s="257"/>
      <c r="OKK851" s="257"/>
      <c r="OKL851" s="257"/>
      <c r="OKM851" s="257"/>
      <c r="OKN851" s="257"/>
      <c r="OKO851" s="257"/>
      <c r="OKP851" s="257"/>
      <c r="OKQ851" s="257"/>
      <c r="OKR851" s="257"/>
      <c r="OKS851" s="257"/>
      <c r="OKT851" s="257"/>
      <c r="OKU851" s="257"/>
      <c r="OKV851" s="257"/>
      <c r="OKW851" s="257"/>
      <c r="OKX851" s="257"/>
      <c r="OKY851" s="257"/>
      <c r="OKZ851" s="257"/>
      <c r="OLA851" s="257"/>
      <c r="OLB851" s="257"/>
      <c r="OLC851" s="257"/>
      <c r="OLD851" s="257"/>
      <c r="OLE851" s="257"/>
      <c r="OLF851" s="257"/>
      <c r="OLG851" s="257"/>
      <c r="OLH851" s="257"/>
      <c r="OLI851" s="257"/>
      <c r="OLJ851" s="257"/>
      <c r="OLK851" s="257"/>
      <c r="OLL851" s="257"/>
      <c r="OLM851" s="257"/>
      <c r="OLN851" s="257"/>
      <c r="OLO851" s="257"/>
      <c r="OLP851" s="257"/>
      <c r="OLQ851" s="257"/>
      <c r="OLR851" s="257"/>
      <c r="OLS851" s="257"/>
      <c r="OLT851" s="257"/>
      <c r="OLU851" s="257"/>
      <c r="OLV851" s="257"/>
      <c r="OLW851" s="257"/>
      <c r="OLX851" s="257"/>
      <c r="OLY851" s="257"/>
      <c r="OLZ851" s="257"/>
      <c r="OMA851" s="257"/>
      <c r="OMB851" s="257"/>
      <c r="OMC851" s="257"/>
      <c r="OMD851" s="257"/>
      <c r="OME851" s="257"/>
      <c r="OMF851" s="257"/>
      <c r="OMG851" s="257"/>
      <c r="OMH851" s="257"/>
      <c r="OMI851" s="257"/>
      <c r="OMJ851" s="257"/>
      <c r="OMK851" s="257"/>
      <c r="OML851" s="257"/>
      <c r="OMM851" s="257"/>
      <c r="OMN851" s="257"/>
      <c r="OMO851" s="257"/>
      <c r="OMP851" s="257"/>
      <c r="OMQ851" s="257"/>
      <c r="OMR851" s="257"/>
      <c r="OMS851" s="257"/>
      <c r="OMT851" s="257"/>
      <c r="OMU851" s="257"/>
      <c r="OMV851" s="257"/>
      <c r="OMW851" s="257"/>
      <c r="OMX851" s="257"/>
      <c r="OMY851" s="257"/>
      <c r="OMZ851" s="257"/>
      <c r="ONA851" s="257"/>
      <c r="ONB851" s="257"/>
      <c r="ONC851" s="257"/>
      <c r="OND851" s="257"/>
      <c r="ONE851" s="257"/>
      <c r="ONF851" s="257"/>
      <c r="ONG851" s="257"/>
      <c r="ONH851" s="257"/>
      <c r="ONI851" s="257"/>
      <c r="ONJ851" s="257"/>
      <c r="ONK851" s="257"/>
      <c r="ONL851" s="257"/>
      <c r="ONM851" s="257"/>
      <c r="ONN851" s="257"/>
      <c r="ONO851" s="257"/>
      <c r="ONP851" s="257"/>
      <c r="ONQ851" s="257"/>
      <c r="ONR851" s="257"/>
      <c r="ONS851" s="257"/>
      <c r="ONT851" s="257"/>
      <c r="ONU851" s="257"/>
      <c r="ONV851" s="257"/>
      <c r="ONW851" s="257"/>
      <c r="ONX851" s="257"/>
      <c r="ONY851" s="257"/>
      <c r="ONZ851" s="257"/>
      <c r="OOA851" s="257"/>
      <c r="OOB851" s="257"/>
      <c r="OOC851" s="257"/>
      <c r="OOD851" s="257"/>
      <c r="OOE851" s="257"/>
      <c r="OOF851" s="257"/>
      <c r="OOG851" s="257"/>
      <c r="OOH851" s="257"/>
      <c r="OOI851" s="257"/>
      <c r="OOJ851" s="257"/>
      <c r="OOK851" s="257"/>
      <c r="OOL851" s="257"/>
      <c r="OOM851" s="257"/>
      <c r="OON851" s="257"/>
      <c r="OOO851" s="257"/>
      <c r="OOP851" s="257"/>
      <c r="OOQ851" s="257"/>
      <c r="OOR851" s="257"/>
      <c r="OOS851" s="257"/>
      <c r="OOT851" s="257"/>
      <c r="OOU851" s="257"/>
      <c r="OOV851" s="257"/>
      <c r="OOW851" s="257"/>
      <c r="OOX851" s="257"/>
      <c r="OOY851" s="257"/>
      <c r="OOZ851" s="257"/>
      <c r="OPA851" s="257"/>
      <c r="OPB851" s="257"/>
      <c r="OPC851" s="257"/>
      <c r="OPD851" s="257"/>
      <c r="OPE851" s="257"/>
      <c r="OPF851" s="257"/>
      <c r="OPG851" s="257"/>
      <c r="OPH851" s="257"/>
      <c r="OPI851" s="257"/>
      <c r="OPJ851" s="257"/>
      <c r="OPK851" s="257"/>
      <c r="OPL851" s="257"/>
      <c r="OPM851" s="257"/>
      <c r="OPN851" s="257"/>
      <c r="OPO851" s="257"/>
      <c r="OPP851" s="257"/>
      <c r="OPQ851" s="257"/>
      <c r="OPR851" s="257"/>
      <c r="OPS851" s="257"/>
      <c r="OPT851" s="257"/>
      <c r="OPU851" s="257"/>
      <c r="OPV851" s="257"/>
      <c r="OPW851" s="257"/>
      <c r="OPX851" s="257"/>
      <c r="OPY851" s="257"/>
      <c r="OPZ851" s="257"/>
      <c r="OQA851" s="257"/>
      <c r="OQB851" s="257"/>
      <c r="OQC851" s="257"/>
      <c r="OQD851" s="257"/>
      <c r="OQE851" s="257"/>
      <c r="OQF851" s="257"/>
      <c r="OQG851" s="257"/>
      <c r="OQH851" s="257"/>
      <c r="OQI851" s="257"/>
      <c r="OQJ851" s="257"/>
      <c r="OQK851" s="257"/>
      <c r="OQL851" s="257"/>
      <c r="OQM851" s="257"/>
      <c r="OQN851" s="257"/>
      <c r="OQO851" s="257"/>
      <c r="OQP851" s="257"/>
      <c r="OQQ851" s="257"/>
      <c r="OQR851" s="257"/>
      <c r="OQS851" s="257"/>
      <c r="OQT851" s="257"/>
      <c r="OQU851" s="257"/>
      <c r="OQV851" s="257"/>
      <c r="OQW851" s="257"/>
      <c r="OQX851" s="257"/>
      <c r="OQY851" s="257"/>
      <c r="OQZ851" s="257"/>
      <c r="ORA851" s="257"/>
      <c r="ORB851" s="257"/>
      <c r="ORC851" s="257"/>
      <c r="ORD851" s="257"/>
      <c r="ORE851" s="257"/>
      <c r="ORF851" s="257"/>
      <c r="ORG851" s="257"/>
      <c r="ORH851" s="257"/>
      <c r="ORI851" s="257"/>
      <c r="ORJ851" s="257"/>
      <c r="ORK851" s="257"/>
      <c r="ORL851" s="257"/>
      <c r="ORM851" s="257"/>
      <c r="ORN851" s="257"/>
      <c r="ORO851" s="257"/>
      <c r="ORP851" s="257"/>
      <c r="ORQ851" s="257"/>
      <c r="ORR851" s="257"/>
      <c r="ORS851" s="257"/>
      <c r="ORT851" s="257"/>
      <c r="ORU851" s="257"/>
      <c r="ORV851" s="257"/>
      <c r="ORW851" s="257"/>
      <c r="ORX851" s="257"/>
      <c r="ORY851" s="257"/>
      <c r="ORZ851" s="257"/>
      <c r="OSA851" s="257"/>
      <c r="OSB851" s="257"/>
      <c r="OSC851" s="257"/>
      <c r="OSD851" s="257"/>
      <c r="OSE851" s="257"/>
      <c r="OSF851" s="257"/>
      <c r="OSG851" s="257"/>
      <c r="OSH851" s="257"/>
      <c r="OSI851" s="257"/>
      <c r="OSJ851" s="257"/>
      <c r="OSK851" s="257"/>
      <c r="OSL851" s="257"/>
      <c r="OSM851" s="257"/>
      <c r="OSN851" s="257"/>
      <c r="OSO851" s="257"/>
      <c r="OSP851" s="257"/>
      <c r="OSQ851" s="257"/>
      <c r="OSR851" s="257"/>
      <c r="OSS851" s="257"/>
      <c r="OST851" s="257"/>
      <c r="OSU851" s="257"/>
      <c r="OSV851" s="257"/>
      <c r="OSW851" s="257"/>
      <c r="OSX851" s="257"/>
      <c r="OSY851" s="257"/>
      <c r="OSZ851" s="257"/>
      <c r="OTA851" s="257"/>
      <c r="OTB851" s="257"/>
      <c r="OTC851" s="257"/>
      <c r="OTD851" s="257"/>
      <c r="OTE851" s="257"/>
      <c r="OTF851" s="257"/>
      <c r="OTG851" s="257"/>
      <c r="OTH851" s="257"/>
      <c r="OTI851" s="257"/>
      <c r="OTJ851" s="257"/>
      <c r="OTK851" s="257"/>
      <c r="OTL851" s="257"/>
      <c r="OTM851" s="257"/>
      <c r="OTN851" s="257"/>
      <c r="OTO851" s="257"/>
      <c r="OTP851" s="257"/>
      <c r="OTQ851" s="257"/>
      <c r="OTR851" s="257"/>
      <c r="OTS851" s="257"/>
      <c r="OTT851" s="257"/>
      <c r="OTU851" s="257"/>
      <c r="OTV851" s="257"/>
      <c r="OTW851" s="257"/>
      <c r="OTX851" s="257"/>
      <c r="OTY851" s="257"/>
      <c r="OTZ851" s="257"/>
      <c r="OUA851" s="257"/>
      <c r="OUB851" s="257"/>
      <c r="OUC851" s="257"/>
      <c r="OUD851" s="257"/>
      <c r="OUE851" s="257"/>
      <c r="OUF851" s="257"/>
      <c r="OUG851" s="257"/>
      <c r="OUH851" s="257"/>
      <c r="OUI851" s="257"/>
      <c r="OUJ851" s="257"/>
      <c r="OUK851" s="257"/>
      <c r="OUL851" s="257"/>
      <c r="OUM851" s="257"/>
      <c r="OUN851" s="257"/>
      <c r="OUO851" s="257"/>
      <c r="OUP851" s="257"/>
      <c r="OUQ851" s="257"/>
      <c r="OUR851" s="257"/>
      <c r="OUS851" s="257"/>
      <c r="OUT851" s="257"/>
      <c r="OUU851" s="257"/>
      <c r="OUV851" s="257"/>
      <c r="OUW851" s="257"/>
      <c r="OUX851" s="257"/>
      <c r="OUY851" s="257"/>
      <c r="OUZ851" s="257"/>
      <c r="OVA851" s="257"/>
      <c r="OVB851" s="257"/>
      <c r="OVC851" s="257"/>
      <c r="OVD851" s="257"/>
      <c r="OVE851" s="257"/>
      <c r="OVF851" s="257"/>
      <c r="OVG851" s="257"/>
      <c r="OVH851" s="257"/>
      <c r="OVI851" s="257"/>
      <c r="OVJ851" s="257"/>
      <c r="OVK851" s="257"/>
      <c r="OVL851" s="257"/>
      <c r="OVM851" s="257"/>
      <c r="OVN851" s="257"/>
      <c r="OVO851" s="257"/>
      <c r="OVP851" s="257"/>
      <c r="OVQ851" s="257"/>
      <c r="OVR851" s="257"/>
      <c r="OVS851" s="257"/>
      <c r="OVT851" s="257"/>
      <c r="OVU851" s="257"/>
      <c r="OVV851" s="257"/>
      <c r="OVW851" s="257"/>
      <c r="OVX851" s="257"/>
      <c r="OVY851" s="257"/>
      <c r="OVZ851" s="257"/>
      <c r="OWA851" s="257"/>
      <c r="OWB851" s="257"/>
      <c r="OWC851" s="257"/>
      <c r="OWD851" s="257"/>
      <c r="OWE851" s="257"/>
      <c r="OWF851" s="257"/>
      <c r="OWG851" s="257"/>
      <c r="OWH851" s="257"/>
      <c r="OWI851" s="257"/>
      <c r="OWJ851" s="257"/>
      <c r="OWK851" s="257"/>
      <c r="OWL851" s="257"/>
      <c r="OWM851" s="257"/>
      <c r="OWN851" s="257"/>
      <c r="OWO851" s="257"/>
      <c r="OWP851" s="257"/>
      <c r="OWQ851" s="257"/>
      <c r="OWR851" s="257"/>
      <c r="OWS851" s="257"/>
      <c r="OWT851" s="257"/>
      <c r="OWU851" s="257"/>
      <c r="OWV851" s="257"/>
      <c r="OWW851" s="257"/>
      <c r="OWX851" s="257"/>
      <c r="OWY851" s="257"/>
      <c r="OWZ851" s="257"/>
      <c r="OXA851" s="257"/>
      <c r="OXB851" s="257"/>
      <c r="OXC851" s="257"/>
      <c r="OXD851" s="257"/>
      <c r="OXE851" s="257"/>
      <c r="OXF851" s="257"/>
      <c r="OXG851" s="257"/>
      <c r="OXH851" s="257"/>
      <c r="OXI851" s="257"/>
      <c r="OXJ851" s="257"/>
      <c r="OXK851" s="257"/>
      <c r="OXL851" s="257"/>
      <c r="OXM851" s="257"/>
      <c r="OXN851" s="257"/>
      <c r="OXO851" s="257"/>
      <c r="OXP851" s="257"/>
      <c r="OXQ851" s="257"/>
      <c r="OXR851" s="257"/>
      <c r="OXS851" s="257"/>
      <c r="OXT851" s="257"/>
      <c r="OXU851" s="257"/>
      <c r="OXV851" s="257"/>
      <c r="OXW851" s="257"/>
      <c r="OXX851" s="257"/>
      <c r="OXY851" s="257"/>
      <c r="OXZ851" s="257"/>
      <c r="OYA851" s="257"/>
      <c r="OYB851" s="257"/>
      <c r="OYC851" s="257"/>
      <c r="OYD851" s="257"/>
      <c r="OYE851" s="257"/>
      <c r="OYF851" s="257"/>
      <c r="OYG851" s="257"/>
      <c r="OYH851" s="257"/>
      <c r="OYI851" s="257"/>
      <c r="OYJ851" s="257"/>
      <c r="OYK851" s="257"/>
      <c r="OYL851" s="257"/>
      <c r="OYM851" s="257"/>
      <c r="OYN851" s="257"/>
      <c r="OYO851" s="257"/>
      <c r="OYP851" s="257"/>
      <c r="OYQ851" s="257"/>
      <c r="OYR851" s="257"/>
      <c r="OYS851" s="257"/>
      <c r="OYT851" s="257"/>
      <c r="OYU851" s="257"/>
      <c r="OYV851" s="257"/>
      <c r="OYW851" s="257"/>
      <c r="OYX851" s="257"/>
      <c r="OYY851" s="257"/>
      <c r="OYZ851" s="257"/>
      <c r="OZA851" s="257"/>
      <c r="OZB851" s="257"/>
      <c r="OZC851" s="257"/>
      <c r="OZD851" s="257"/>
      <c r="OZE851" s="257"/>
      <c r="OZF851" s="257"/>
      <c r="OZG851" s="257"/>
      <c r="OZH851" s="257"/>
      <c r="OZI851" s="257"/>
      <c r="OZJ851" s="257"/>
      <c r="OZK851" s="257"/>
      <c r="OZL851" s="257"/>
      <c r="OZM851" s="257"/>
      <c r="OZN851" s="257"/>
      <c r="OZO851" s="257"/>
      <c r="OZP851" s="257"/>
      <c r="OZQ851" s="257"/>
      <c r="OZR851" s="257"/>
      <c r="OZS851" s="257"/>
      <c r="OZT851" s="257"/>
      <c r="OZU851" s="257"/>
      <c r="OZV851" s="257"/>
      <c r="OZW851" s="257"/>
      <c r="OZX851" s="257"/>
      <c r="OZY851" s="257"/>
      <c r="OZZ851" s="257"/>
      <c r="PAA851" s="257"/>
      <c r="PAB851" s="257"/>
      <c r="PAC851" s="257"/>
      <c r="PAD851" s="257"/>
      <c r="PAE851" s="257"/>
      <c r="PAF851" s="257"/>
      <c r="PAG851" s="257"/>
      <c r="PAH851" s="257"/>
      <c r="PAI851" s="257"/>
      <c r="PAJ851" s="257"/>
      <c r="PAK851" s="257"/>
      <c r="PAL851" s="257"/>
      <c r="PAM851" s="257"/>
      <c r="PAN851" s="257"/>
      <c r="PAO851" s="257"/>
      <c r="PAP851" s="257"/>
      <c r="PAQ851" s="257"/>
      <c r="PAR851" s="257"/>
      <c r="PAS851" s="257"/>
      <c r="PAT851" s="257"/>
      <c r="PAU851" s="257"/>
      <c r="PAV851" s="257"/>
      <c r="PAW851" s="257"/>
      <c r="PAX851" s="257"/>
      <c r="PAY851" s="257"/>
      <c r="PAZ851" s="257"/>
      <c r="PBA851" s="257"/>
      <c r="PBB851" s="257"/>
      <c r="PBC851" s="257"/>
      <c r="PBD851" s="257"/>
      <c r="PBE851" s="257"/>
      <c r="PBF851" s="257"/>
      <c r="PBG851" s="257"/>
      <c r="PBH851" s="257"/>
      <c r="PBI851" s="257"/>
      <c r="PBJ851" s="257"/>
      <c r="PBK851" s="257"/>
      <c r="PBL851" s="257"/>
      <c r="PBM851" s="257"/>
      <c r="PBN851" s="257"/>
      <c r="PBO851" s="257"/>
      <c r="PBP851" s="257"/>
      <c r="PBQ851" s="257"/>
      <c r="PBR851" s="257"/>
      <c r="PBS851" s="257"/>
      <c r="PBT851" s="257"/>
      <c r="PBU851" s="257"/>
      <c r="PBV851" s="257"/>
      <c r="PBW851" s="257"/>
      <c r="PBX851" s="257"/>
      <c r="PBY851" s="257"/>
      <c r="PBZ851" s="257"/>
      <c r="PCA851" s="257"/>
      <c r="PCB851" s="257"/>
      <c r="PCC851" s="257"/>
      <c r="PCD851" s="257"/>
      <c r="PCE851" s="257"/>
      <c r="PCF851" s="257"/>
      <c r="PCG851" s="257"/>
      <c r="PCH851" s="257"/>
      <c r="PCI851" s="257"/>
      <c r="PCJ851" s="257"/>
      <c r="PCK851" s="257"/>
      <c r="PCL851" s="257"/>
      <c r="PCM851" s="257"/>
      <c r="PCN851" s="257"/>
      <c r="PCO851" s="257"/>
      <c r="PCP851" s="257"/>
      <c r="PCQ851" s="257"/>
      <c r="PCR851" s="257"/>
      <c r="PCS851" s="257"/>
      <c r="PCT851" s="257"/>
      <c r="PCU851" s="257"/>
      <c r="PCV851" s="257"/>
      <c r="PCW851" s="257"/>
      <c r="PCX851" s="257"/>
      <c r="PCY851" s="257"/>
      <c r="PCZ851" s="257"/>
      <c r="PDA851" s="257"/>
      <c r="PDB851" s="257"/>
      <c r="PDC851" s="257"/>
      <c r="PDD851" s="257"/>
      <c r="PDE851" s="257"/>
      <c r="PDF851" s="257"/>
      <c r="PDG851" s="257"/>
      <c r="PDH851" s="257"/>
      <c r="PDI851" s="257"/>
      <c r="PDJ851" s="257"/>
      <c r="PDK851" s="257"/>
      <c r="PDL851" s="257"/>
      <c r="PDM851" s="257"/>
      <c r="PDN851" s="257"/>
      <c r="PDO851" s="257"/>
      <c r="PDP851" s="257"/>
      <c r="PDQ851" s="257"/>
      <c r="PDR851" s="257"/>
      <c r="PDS851" s="257"/>
      <c r="PDT851" s="257"/>
      <c r="PDU851" s="257"/>
      <c r="PDV851" s="257"/>
      <c r="PDW851" s="257"/>
      <c r="PDX851" s="257"/>
      <c r="PDY851" s="257"/>
      <c r="PDZ851" s="257"/>
      <c r="PEA851" s="257"/>
      <c r="PEB851" s="257"/>
      <c r="PEC851" s="257"/>
      <c r="PED851" s="257"/>
      <c r="PEE851" s="257"/>
      <c r="PEF851" s="257"/>
      <c r="PEG851" s="257"/>
      <c r="PEH851" s="257"/>
      <c r="PEI851" s="257"/>
      <c r="PEJ851" s="257"/>
      <c r="PEK851" s="257"/>
      <c r="PEL851" s="257"/>
      <c r="PEM851" s="257"/>
      <c r="PEN851" s="257"/>
      <c r="PEO851" s="257"/>
      <c r="PEP851" s="257"/>
      <c r="PEQ851" s="257"/>
      <c r="PER851" s="257"/>
      <c r="PES851" s="257"/>
      <c r="PET851" s="257"/>
      <c r="PEU851" s="257"/>
      <c r="PEV851" s="257"/>
      <c r="PEW851" s="257"/>
      <c r="PEX851" s="257"/>
      <c r="PEY851" s="257"/>
      <c r="PEZ851" s="257"/>
      <c r="PFA851" s="257"/>
      <c r="PFB851" s="257"/>
      <c r="PFC851" s="257"/>
      <c r="PFD851" s="257"/>
      <c r="PFE851" s="257"/>
      <c r="PFF851" s="257"/>
      <c r="PFG851" s="257"/>
      <c r="PFH851" s="257"/>
      <c r="PFI851" s="257"/>
      <c r="PFJ851" s="257"/>
      <c r="PFK851" s="257"/>
      <c r="PFL851" s="257"/>
      <c r="PFM851" s="257"/>
      <c r="PFN851" s="257"/>
      <c r="PFO851" s="257"/>
      <c r="PFP851" s="257"/>
      <c r="PFQ851" s="257"/>
      <c r="PFR851" s="257"/>
      <c r="PFS851" s="257"/>
      <c r="PFT851" s="257"/>
      <c r="PFU851" s="257"/>
      <c r="PFV851" s="257"/>
      <c r="PFW851" s="257"/>
      <c r="PFX851" s="257"/>
      <c r="PFY851" s="257"/>
      <c r="PFZ851" s="257"/>
      <c r="PGA851" s="257"/>
      <c r="PGB851" s="257"/>
      <c r="PGC851" s="257"/>
      <c r="PGD851" s="257"/>
      <c r="PGE851" s="257"/>
      <c r="PGF851" s="257"/>
      <c r="PGG851" s="257"/>
      <c r="PGH851" s="257"/>
      <c r="PGI851" s="257"/>
      <c r="PGJ851" s="257"/>
      <c r="PGK851" s="257"/>
      <c r="PGL851" s="257"/>
      <c r="PGM851" s="257"/>
      <c r="PGN851" s="257"/>
      <c r="PGO851" s="257"/>
      <c r="PGP851" s="257"/>
      <c r="PGQ851" s="257"/>
      <c r="PGR851" s="257"/>
      <c r="PGS851" s="257"/>
      <c r="PGT851" s="257"/>
      <c r="PGU851" s="257"/>
      <c r="PGV851" s="257"/>
      <c r="PGW851" s="257"/>
      <c r="PGX851" s="257"/>
      <c r="PGY851" s="257"/>
      <c r="PGZ851" s="257"/>
      <c r="PHA851" s="257"/>
      <c r="PHB851" s="257"/>
      <c r="PHC851" s="257"/>
      <c r="PHD851" s="257"/>
      <c r="PHE851" s="257"/>
      <c r="PHF851" s="257"/>
      <c r="PHG851" s="257"/>
      <c r="PHH851" s="257"/>
      <c r="PHI851" s="257"/>
      <c r="PHJ851" s="257"/>
      <c r="PHK851" s="257"/>
      <c r="PHL851" s="257"/>
      <c r="PHM851" s="257"/>
      <c r="PHN851" s="257"/>
      <c r="PHO851" s="257"/>
      <c r="PHP851" s="257"/>
      <c r="PHQ851" s="257"/>
      <c r="PHR851" s="257"/>
      <c r="PHS851" s="257"/>
      <c r="PHT851" s="257"/>
      <c r="PHU851" s="257"/>
      <c r="PHV851" s="257"/>
      <c r="PHW851" s="257"/>
      <c r="PHX851" s="257"/>
      <c r="PHY851" s="257"/>
      <c r="PHZ851" s="257"/>
      <c r="PIA851" s="257"/>
      <c r="PIB851" s="257"/>
      <c r="PIC851" s="257"/>
      <c r="PID851" s="257"/>
      <c r="PIE851" s="257"/>
      <c r="PIF851" s="257"/>
      <c r="PIG851" s="257"/>
      <c r="PIH851" s="257"/>
      <c r="PII851" s="257"/>
      <c r="PIJ851" s="257"/>
      <c r="PIK851" s="257"/>
      <c r="PIL851" s="257"/>
      <c r="PIM851" s="257"/>
      <c r="PIN851" s="257"/>
      <c r="PIO851" s="257"/>
      <c r="PIP851" s="257"/>
      <c r="PIQ851" s="257"/>
      <c r="PIR851" s="257"/>
      <c r="PIS851" s="257"/>
      <c r="PIT851" s="257"/>
      <c r="PIU851" s="257"/>
      <c r="PIV851" s="257"/>
      <c r="PIW851" s="257"/>
      <c r="PIX851" s="257"/>
      <c r="PIY851" s="257"/>
      <c r="PIZ851" s="257"/>
      <c r="PJA851" s="257"/>
      <c r="PJB851" s="257"/>
      <c r="PJC851" s="257"/>
      <c r="PJD851" s="257"/>
      <c r="PJE851" s="257"/>
      <c r="PJF851" s="257"/>
      <c r="PJG851" s="257"/>
      <c r="PJH851" s="257"/>
      <c r="PJI851" s="257"/>
      <c r="PJJ851" s="257"/>
      <c r="PJK851" s="257"/>
      <c r="PJL851" s="257"/>
      <c r="PJM851" s="257"/>
      <c r="PJN851" s="257"/>
      <c r="PJO851" s="257"/>
      <c r="PJP851" s="257"/>
      <c r="PJQ851" s="257"/>
      <c r="PJR851" s="257"/>
      <c r="PJS851" s="257"/>
      <c r="PJT851" s="257"/>
      <c r="PJU851" s="257"/>
      <c r="PJV851" s="257"/>
      <c r="PJW851" s="257"/>
      <c r="PJX851" s="257"/>
      <c r="PJY851" s="257"/>
      <c r="PJZ851" s="257"/>
      <c r="PKA851" s="257"/>
      <c r="PKB851" s="257"/>
      <c r="PKC851" s="257"/>
      <c r="PKD851" s="257"/>
      <c r="PKE851" s="257"/>
      <c r="PKF851" s="257"/>
      <c r="PKG851" s="257"/>
      <c r="PKH851" s="257"/>
      <c r="PKI851" s="257"/>
      <c r="PKJ851" s="257"/>
      <c r="PKK851" s="257"/>
      <c r="PKL851" s="257"/>
      <c r="PKM851" s="257"/>
      <c r="PKN851" s="257"/>
      <c r="PKO851" s="257"/>
      <c r="PKP851" s="257"/>
      <c r="PKQ851" s="257"/>
      <c r="PKR851" s="257"/>
      <c r="PKS851" s="257"/>
      <c r="PKT851" s="257"/>
      <c r="PKU851" s="257"/>
      <c r="PKV851" s="257"/>
      <c r="PKW851" s="257"/>
      <c r="PKX851" s="257"/>
      <c r="PKY851" s="257"/>
      <c r="PKZ851" s="257"/>
      <c r="PLA851" s="257"/>
      <c r="PLB851" s="257"/>
      <c r="PLC851" s="257"/>
      <c r="PLD851" s="257"/>
      <c r="PLE851" s="257"/>
      <c r="PLF851" s="257"/>
      <c r="PLG851" s="257"/>
      <c r="PLH851" s="257"/>
      <c r="PLI851" s="257"/>
      <c r="PLJ851" s="257"/>
      <c r="PLK851" s="257"/>
      <c r="PLL851" s="257"/>
      <c r="PLM851" s="257"/>
      <c r="PLN851" s="257"/>
      <c r="PLO851" s="257"/>
      <c r="PLP851" s="257"/>
      <c r="PLQ851" s="257"/>
      <c r="PLR851" s="257"/>
      <c r="PLS851" s="257"/>
      <c r="PLT851" s="257"/>
      <c r="PLU851" s="257"/>
      <c r="PLV851" s="257"/>
      <c r="PLW851" s="257"/>
      <c r="PLX851" s="257"/>
      <c r="PLY851" s="257"/>
      <c r="PLZ851" s="257"/>
      <c r="PMA851" s="257"/>
      <c r="PMB851" s="257"/>
      <c r="PMC851" s="257"/>
      <c r="PMD851" s="257"/>
      <c r="PME851" s="257"/>
      <c r="PMF851" s="257"/>
      <c r="PMG851" s="257"/>
      <c r="PMH851" s="257"/>
      <c r="PMI851" s="257"/>
      <c r="PMJ851" s="257"/>
      <c r="PMK851" s="257"/>
      <c r="PML851" s="257"/>
      <c r="PMM851" s="257"/>
      <c r="PMN851" s="257"/>
      <c r="PMO851" s="257"/>
      <c r="PMP851" s="257"/>
      <c r="PMQ851" s="257"/>
      <c r="PMR851" s="257"/>
      <c r="PMS851" s="257"/>
      <c r="PMT851" s="257"/>
      <c r="PMU851" s="257"/>
      <c r="PMV851" s="257"/>
      <c r="PMW851" s="257"/>
      <c r="PMX851" s="257"/>
      <c r="PMY851" s="257"/>
      <c r="PMZ851" s="257"/>
      <c r="PNA851" s="257"/>
      <c r="PNB851" s="257"/>
      <c r="PNC851" s="257"/>
      <c r="PND851" s="257"/>
      <c r="PNE851" s="257"/>
      <c r="PNF851" s="257"/>
      <c r="PNG851" s="257"/>
      <c r="PNH851" s="257"/>
      <c r="PNI851" s="257"/>
      <c r="PNJ851" s="257"/>
      <c r="PNK851" s="257"/>
      <c r="PNL851" s="257"/>
      <c r="PNM851" s="257"/>
      <c r="PNN851" s="257"/>
      <c r="PNO851" s="257"/>
      <c r="PNP851" s="257"/>
      <c r="PNQ851" s="257"/>
      <c r="PNR851" s="257"/>
      <c r="PNS851" s="257"/>
      <c r="PNT851" s="257"/>
      <c r="PNU851" s="257"/>
      <c r="PNV851" s="257"/>
      <c r="PNW851" s="257"/>
      <c r="PNX851" s="257"/>
      <c r="PNY851" s="257"/>
      <c r="PNZ851" s="257"/>
      <c r="POA851" s="257"/>
      <c r="POB851" s="257"/>
      <c r="POC851" s="257"/>
      <c r="POD851" s="257"/>
      <c r="POE851" s="257"/>
      <c r="POF851" s="257"/>
      <c r="POG851" s="257"/>
      <c r="POH851" s="257"/>
      <c r="POI851" s="257"/>
      <c r="POJ851" s="257"/>
      <c r="POK851" s="257"/>
      <c r="POL851" s="257"/>
      <c r="POM851" s="257"/>
      <c r="PON851" s="257"/>
      <c r="POO851" s="257"/>
      <c r="POP851" s="257"/>
      <c r="POQ851" s="257"/>
      <c r="POR851" s="257"/>
      <c r="POS851" s="257"/>
      <c r="POT851" s="257"/>
      <c r="POU851" s="257"/>
      <c r="POV851" s="257"/>
      <c r="POW851" s="257"/>
      <c r="POX851" s="257"/>
      <c r="POY851" s="257"/>
      <c r="POZ851" s="257"/>
      <c r="PPA851" s="257"/>
      <c r="PPB851" s="257"/>
      <c r="PPC851" s="257"/>
      <c r="PPD851" s="257"/>
      <c r="PPE851" s="257"/>
      <c r="PPF851" s="257"/>
      <c r="PPG851" s="257"/>
      <c r="PPH851" s="257"/>
      <c r="PPI851" s="257"/>
      <c r="PPJ851" s="257"/>
      <c r="PPK851" s="257"/>
      <c r="PPL851" s="257"/>
      <c r="PPM851" s="257"/>
      <c r="PPN851" s="257"/>
      <c r="PPO851" s="257"/>
      <c r="PPP851" s="257"/>
      <c r="PPQ851" s="257"/>
      <c r="PPR851" s="257"/>
      <c r="PPS851" s="257"/>
      <c r="PPT851" s="257"/>
      <c r="PPU851" s="257"/>
      <c r="PPV851" s="257"/>
      <c r="PPW851" s="257"/>
      <c r="PPX851" s="257"/>
      <c r="PPY851" s="257"/>
      <c r="PPZ851" s="257"/>
      <c r="PQA851" s="257"/>
      <c r="PQB851" s="257"/>
      <c r="PQC851" s="257"/>
      <c r="PQD851" s="257"/>
      <c r="PQE851" s="257"/>
      <c r="PQF851" s="257"/>
      <c r="PQG851" s="257"/>
      <c r="PQH851" s="257"/>
      <c r="PQI851" s="257"/>
      <c r="PQJ851" s="257"/>
      <c r="PQK851" s="257"/>
      <c r="PQL851" s="257"/>
      <c r="PQM851" s="257"/>
      <c r="PQN851" s="257"/>
      <c r="PQO851" s="257"/>
      <c r="PQP851" s="257"/>
      <c r="PQQ851" s="257"/>
      <c r="PQR851" s="257"/>
      <c r="PQS851" s="257"/>
      <c r="PQT851" s="257"/>
      <c r="PQU851" s="257"/>
      <c r="PQV851" s="257"/>
      <c r="PQW851" s="257"/>
      <c r="PQX851" s="257"/>
      <c r="PQY851" s="257"/>
      <c r="PQZ851" s="257"/>
      <c r="PRA851" s="257"/>
      <c r="PRB851" s="257"/>
      <c r="PRC851" s="257"/>
      <c r="PRD851" s="257"/>
      <c r="PRE851" s="257"/>
      <c r="PRF851" s="257"/>
      <c r="PRG851" s="257"/>
      <c r="PRH851" s="257"/>
      <c r="PRI851" s="257"/>
      <c r="PRJ851" s="257"/>
      <c r="PRK851" s="257"/>
      <c r="PRL851" s="257"/>
      <c r="PRM851" s="257"/>
      <c r="PRN851" s="257"/>
      <c r="PRO851" s="257"/>
      <c r="PRP851" s="257"/>
      <c r="PRQ851" s="257"/>
      <c r="PRR851" s="257"/>
      <c r="PRS851" s="257"/>
      <c r="PRT851" s="257"/>
      <c r="PRU851" s="257"/>
      <c r="PRV851" s="257"/>
      <c r="PRW851" s="257"/>
      <c r="PRX851" s="257"/>
      <c r="PRY851" s="257"/>
      <c r="PRZ851" s="257"/>
      <c r="PSA851" s="257"/>
      <c r="PSB851" s="257"/>
      <c r="PSC851" s="257"/>
      <c r="PSD851" s="257"/>
      <c r="PSE851" s="257"/>
      <c r="PSF851" s="257"/>
      <c r="PSG851" s="257"/>
      <c r="PSH851" s="257"/>
      <c r="PSI851" s="257"/>
      <c r="PSJ851" s="257"/>
      <c r="PSK851" s="257"/>
      <c r="PSL851" s="257"/>
      <c r="PSM851" s="257"/>
      <c r="PSN851" s="257"/>
      <c r="PSO851" s="257"/>
      <c r="PSP851" s="257"/>
      <c r="PSQ851" s="257"/>
      <c r="PSR851" s="257"/>
      <c r="PSS851" s="257"/>
      <c r="PST851" s="257"/>
      <c r="PSU851" s="257"/>
      <c r="PSV851" s="257"/>
      <c r="PSW851" s="257"/>
      <c r="PSX851" s="257"/>
      <c r="PSY851" s="257"/>
      <c r="PSZ851" s="257"/>
      <c r="PTA851" s="257"/>
      <c r="PTB851" s="257"/>
      <c r="PTC851" s="257"/>
      <c r="PTD851" s="257"/>
      <c r="PTE851" s="257"/>
      <c r="PTF851" s="257"/>
      <c r="PTG851" s="257"/>
      <c r="PTH851" s="257"/>
      <c r="PTI851" s="257"/>
      <c r="PTJ851" s="257"/>
      <c r="PTK851" s="257"/>
      <c r="PTL851" s="257"/>
      <c r="PTM851" s="257"/>
      <c r="PTN851" s="257"/>
      <c r="PTO851" s="257"/>
      <c r="PTP851" s="257"/>
      <c r="PTQ851" s="257"/>
      <c r="PTR851" s="257"/>
      <c r="PTS851" s="257"/>
      <c r="PTT851" s="257"/>
      <c r="PTU851" s="257"/>
      <c r="PTV851" s="257"/>
      <c r="PTW851" s="257"/>
      <c r="PTX851" s="257"/>
      <c r="PTY851" s="257"/>
      <c r="PTZ851" s="257"/>
      <c r="PUA851" s="257"/>
      <c r="PUB851" s="257"/>
      <c r="PUC851" s="257"/>
      <c r="PUD851" s="257"/>
      <c r="PUE851" s="257"/>
      <c r="PUF851" s="257"/>
      <c r="PUG851" s="257"/>
      <c r="PUH851" s="257"/>
      <c r="PUI851" s="257"/>
      <c r="PUJ851" s="257"/>
      <c r="PUK851" s="257"/>
      <c r="PUL851" s="257"/>
      <c r="PUM851" s="257"/>
      <c r="PUN851" s="257"/>
      <c r="PUO851" s="257"/>
      <c r="PUP851" s="257"/>
      <c r="PUQ851" s="257"/>
      <c r="PUR851" s="257"/>
      <c r="PUS851" s="257"/>
      <c r="PUT851" s="257"/>
      <c r="PUU851" s="257"/>
      <c r="PUV851" s="257"/>
      <c r="PUW851" s="257"/>
      <c r="PUX851" s="257"/>
      <c r="PUY851" s="257"/>
      <c r="PUZ851" s="257"/>
      <c r="PVA851" s="257"/>
      <c r="PVB851" s="257"/>
      <c r="PVC851" s="257"/>
      <c r="PVD851" s="257"/>
      <c r="PVE851" s="257"/>
      <c r="PVF851" s="257"/>
      <c r="PVG851" s="257"/>
      <c r="PVH851" s="257"/>
      <c r="PVI851" s="257"/>
      <c r="PVJ851" s="257"/>
      <c r="PVK851" s="257"/>
      <c r="PVL851" s="257"/>
      <c r="PVM851" s="257"/>
      <c r="PVN851" s="257"/>
      <c r="PVO851" s="257"/>
      <c r="PVP851" s="257"/>
      <c r="PVQ851" s="257"/>
      <c r="PVR851" s="257"/>
      <c r="PVS851" s="257"/>
      <c r="PVT851" s="257"/>
      <c r="PVU851" s="257"/>
      <c r="PVV851" s="257"/>
      <c r="PVW851" s="257"/>
      <c r="PVX851" s="257"/>
      <c r="PVY851" s="257"/>
      <c r="PVZ851" s="257"/>
      <c r="PWA851" s="257"/>
      <c r="PWB851" s="257"/>
      <c r="PWC851" s="257"/>
      <c r="PWD851" s="257"/>
      <c r="PWE851" s="257"/>
      <c r="PWF851" s="257"/>
      <c r="PWG851" s="257"/>
      <c r="PWH851" s="257"/>
      <c r="PWI851" s="257"/>
      <c r="PWJ851" s="257"/>
      <c r="PWK851" s="257"/>
      <c r="PWL851" s="257"/>
      <c r="PWM851" s="257"/>
      <c r="PWN851" s="257"/>
      <c r="PWO851" s="257"/>
      <c r="PWP851" s="257"/>
      <c r="PWQ851" s="257"/>
      <c r="PWR851" s="257"/>
      <c r="PWS851" s="257"/>
      <c r="PWT851" s="257"/>
      <c r="PWU851" s="257"/>
      <c r="PWV851" s="257"/>
      <c r="PWW851" s="257"/>
      <c r="PWX851" s="257"/>
      <c r="PWY851" s="257"/>
      <c r="PWZ851" s="257"/>
      <c r="PXA851" s="257"/>
      <c r="PXB851" s="257"/>
      <c r="PXC851" s="257"/>
      <c r="PXD851" s="257"/>
      <c r="PXE851" s="257"/>
      <c r="PXF851" s="257"/>
      <c r="PXG851" s="257"/>
      <c r="PXH851" s="257"/>
      <c r="PXI851" s="257"/>
      <c r="PXJ851" s="257"/>
      <c r="PXK851" s="257"/>
      <c r="PXL851" s="257"/>
      <c r="PXM851" s="257"/>
      <c r="PXN851" s="257"/>
      <c r="PXO851" s="257"/>
      <c r="PXP851" s="257"/>
      <c r="PXQ851" s="257"/>
      <c r="PXR851" s="257"/>
      <c r="PXS851" s="257"/>
      <c r="PXT851" s="257"/>
      <c r="PXU851" s="257"/>
      <c r="PXV851" s="257"/>
      <c r="PXW851" s="257"/>
      <c r="PXX851" s="257"/>
      <c r="PXY851" s="257"/>
      <c r="PXZ851" s="257"/>
      <c r="PYA851" s="257"/>
      <c r="PYB851" s="257"/>
      <c r="PYC851" s="257"/>
      <c r="PYD851" s="257"/>
      <c r="PYE851" s="257"/>
      <c r="PYF851" s="257"/>
      <c r="PYG851" s="257"/>
      <c r="PYH851" s="257"/>
      <c r="PYI851" s="257"/>
      <c r="PYJ851" s="257"/>
      <c r="PYK851" s="257"/>
      <c r="PYL851" s="257"/>
      <c r="PYM851" s="257"/>
      <c r="PYN851" s="257"/>
      <c r="PYO851" s="257"/>
      <c r="PYP851" s="257"/>
      <c r="PYQ851" s="257"/>
      <c r="PYR851" s="257"/>
      <c r="PYS851" s="257"/>
      <c r="PYT851" s="257"/>
      <c r="PYU851" s="257"/>
      <c r="PYV851" s="257"/>
      <c r="PYW851" s="257"/>
      <c r="PYX851" s="257"/>
      <c r="PYY851" s="257"/>
      <c r="PYZ851" s="257"/>
      <c r="PZA851" s="257"/>
      <c r="PZB851" s="257"/>
      <c r="PZC851" s="257"/>
      <c r="PZD851" s="257"/>
      <c r="PZE851" s="257"/>
      <c r="PZF851" s="257"/>
      <c r="PZG851" s="257"/>
      <c r="PZH851" s="257"/>
      <c r="PZI851" s="257"/>
      <c r="PZJ851" s="257"/>
      <c r="PZK851" s="257"/>
      <c r="PZL851" s="257"/>
      <c r="PZM851" s="257"/>
      <c r="PZN851" s="257"/>
      <c r="PZO851" s="257"/>
      <c r="PZP851" s="257"/>
      <c r="PZQ851" s="257"/>
      <c r="PZR851" s="257"/>
      <c r="PZS851" s="257"/>
      <c r="PZT851" s="257"/>
      <c r="PZU851" s="257"/>
      <c r="PZV851" s="257"/>
      <c r="PZW851" s="257"/>
      <c r="PZX851" s="257"/>
      <c r="PZY851" s="257"/>
      <c r="PZZ851" s="257"/>
      <c r="QAA851" s="257"/>
      <c r="QAB851" s="257"/>
      <c r="QAC851" s="257"/>
      <c r="QAD851" s="257"/>
      <c r="QAE851" s="257"/>
      <c r="QAF851" s="257"/>
      <c r="QAG851" s="257"/>
      <c r="QAH851" s="257"/>
      <c r="QAI851" s="257"/>
      <c r="QAJ851" s="257"/>
      <c r="QAK851" s="257"/>
      <c r="QAL851" s="257"/>
      <c r="QAM851" s="257"/>
      <c r="QAN851" s="257"/>
      <c r="QAO851" s="257"/>
      <c r="QAP851" s="257"/>
      <c r="QAQ851" s="257"/>
      <c r="QAR851" s="257"/>
      <c r="QAS851" s="257"/>
      <c r="QAT851" s="257"/>
      <c r="QAU851" s="257"/>
      <c r="QAV851" s="257"/>
      <c r="QAW851" s="257"/>
      <c r="QAX851" s="257"/>
      <c r="QAY851" s="257"/>
      <c r="QAZ851" s="257"/>
      <c r="QBA851" s="257"/>
      <c r="QBB851" s="257"/>
      <c r="QBC851" s="257"/>
      <c r="QBD851" s="257"/>
      <c r="QBE851" s="257"/>
      <c r="QBF851" s="257"/>
      <c r="QBG851" s="257"/>
      <c r="QBH851" s="257"/>
      <c r="QBI851" s="257"/>
      <c r="QBJ851" s="257"/>
      <c r="QBK851" s="257"/>
      <c r="QBL851" s="257"/>
      <c r="QBM851" s="257"/>
      <c r="QBN851" s="257"/>
      <c r="QBO851" s="257"/>
      <c r="QBP851" s="257"/>
      <c r="QBQ851" s="257"/>
      <c r="QBR851" s="257"/>
      <c r="QBS851" s="257"/>
      <c r="QBT851" s="257"/>
      <c r="QBU851" s="257"/>
      <c r="QBV851" s="257"/>
      <c r="QBW851" s="257"/>
      <c r="QBX851" s="257"/>
      <c r="QBY851" s="257"/>
      <c r="QBZ851" s="257"/>
      <c r="QCA851" s="257"/>
      <c r="QCB851" s="257"/>
      <c r="QCC851" s="257"/>
      <c r="QCD851" s="257"/>
      <c r="QCE851" s="257"/>
      <c r="QCF851" s="257"/>
      <c r="QCG851" s="257"/>
      <c r="QCH851" s="257"/>
      <c r="QCI851" s="257"/>
      <c r="QCJ851" s="257"/>
      <c r="QCK851" s="257"/>
      <c r="QCL851" s="257"/>
      <c r="QCM851" s="257"/>
      <c r="QCN851" s="257"/>
      <c r="QCO851" s="257"/>
      <c r="QCP851" s="257"/>
      <c r="QCQ851" s="257"/>
      <c r="QCR851" s="257"/>
      <c r="QCS851" s="257"/>
      <c r="QCT851" s="257"/>
      <c r="QCU851" s="257"/>
      <c r="QCV851" s="257"/>
      <c r="QCW851" s="257"/>
      <c r="QCX851" s="257"/>
      <c r="QCY851" s="257"/>
      <c r="QCZ851" s="257"/>
      <c r="QDA851" s="257"/>
      <c r="QDB851" s="257"/>
      <c r="QDC851" s="257"/>
      <c r="QDD851" s="257"/>
      <c r="QDE851" s="257"/>
      <c r="QDF851" s="257"/>
      <c r="QDG851" s="257"/>
      <c r="QDH851" s="257"/>
      <c r="QDI851" s="257"/>
      <c r="QDJ851" s="257"/>
      <c r="QDK851" s="257"/>
      <c r="QDL851" s="257"/>
      <c r="QDM851" s="257"/>
      <c r="QDN851" s="257"/>
      <c r="QDO851" s="257"/>
      <c r="QDP851" s="257"/>
      <c r="QDQ851" s="257"/>
      <c r="QDR851" s="257"/>
      <c r="QDS851" s="257"/>
      <c r="QDT851" s="257"/>
      <c r="QDU851" s="257"/>
      <c r="QDV851" s="257"/>
      <c r="QDW851" s="257"/>
      <c r="QDX851" s="257"/>
      <c r="QDY851" s="257"/>
      <c r="QDZ851" s="257"/>
      <c r="QEA851" s="257"/>
      <c r="QEB851" s="257"/>
      <c r="QEC851" s="257"/>
      <c r="QED851" s="257"/>
      <c r="QEE851" s="257"/>
      <c r="QEF851" s="257"/>
      <c r="QEG851" s="257"/>
      <c r="QEH851" s="257"/>
      <c r="QEI851" s="257"/>
      <c r="QEJ851" s="257"/>
      <c r="QEK851" s="257"/>
      <c r="QEL851" s="257"/>
      <c r="QEM851" s="257"/>
      <c r="QEN851" s="257"/>
      <c r="QEO851" s="257"/>
      <c r="QEP851" s="257"/>
      <c r="QEQ851" s="257"/>
      <c r="QER851" s="257"/>
      <c r="QES851" s="257"/>
      <c r="QET851" s="257"/>
      <c r="QEU851" s="257"/>
      <c r="QEV851" s="257"/>
      <c r="QEW851" s="257"/>
      <c r="QEX851" s="257"/>
      <c r="QEY851" s="257"/>
      <c r="QEZ851" s="257"/>
      <c r="QFA851" s="257"/>
      <c r="QFB851" s="257"/>
      <c r="QFC851" s="257"/>
      <c r="QFD851" s="257"/>
      <c r="QFE851" s="257"/>
      <c r="QFF851" s="257"/>
      <c r="QFG851" s="257"/>
      <c r="QFH851" s="257"/>
      <c r="QFI851" s="257"/>
      <c r="QFJ851" s="257"/>
      <c r="QFK851" s="257"/>
      <c r="QFL851" s="257"/>
      <c r="QFM851" s="257"/>
      <c r="QFN851" s="257"/>
      <c r="QFO851" s="257"/>
      <c r="QFP851" s="257"/>
      <c r="QFQ851" s="257"/>
      <c r="QFR851" s="257"/>
      <c r="QFS851" s="257"/>
      <c r="QFT851" s="257"/>
      <c r="QFU851" s="257"/>
      <c r="QFV851" s="257"/>
      <c r="QFW851" s="257"/>
      <c r="QFX851" s="257"/>
      <c r="QFY851" s="257"/>
      <c r="QFZ851" s="257"/>
      <c r="QGA851" s="257"/>
      <c r="QGB851" s="257"/>
      <c r="QGC851" s="257"/>
      <c r="QGD851" s="257"/>
      <c r="QGE851" s="257"/>
      <c r="QGF851" s="257"/>
      <c r="QGG851" s="257"/>
      <c r="QGH851" s="257"/>
      <c r="QGI851" s="257"/>
      <c r="QGJ851" s="257"/>
      <c r="QGK851" s="257"/>
      <c r="QGL851" s="257"/>
      <c r="QGM851" s="257"/>
      <c r="QGN851" s="257"/>
      <c r="QGO851" s="257"/>
      <c r="QGP851" s="257"/>
      <c r="QGQ851" s="257"/>
      <c r="QGR851" s="257"/>
      <c r="QGS851" s="257"/>
      <c r="QGT851" s="257"/>
      <c r="QGU851" s="257"/>
      <c r="QGV851" s="257"/>
      <c r="QGW851" s="257"/>
      <c r="QGX851" s="257"/>
      <c r="QGY851" s="257"/>
      <c r="QGZ851" s="257"/>
      <c r="QHA851" s="257"/>
      <c r="QHB851" s="257"/>
      <c r="QHC851" s="257"/>
      <c r="QHD851" s="257"/>
      <c r="QHE851" s="257"/>
      <c r="QHF851" s="257"/>
      <c r="QHG851" s="257"/>
      <c r="QHH851" s="257"/>
      <c r="QHI851" s="257"/>
      <c r="QHJ851" s="257"/>
      <c r="QHK851" s="257"/>
      <c r="QHL851" s="257"/>
      <c r="QHM851" s="257"/>
      <c r="QHN851" s="257"/>
      <c r="QHO851" s="257"/>
      <c r="QHP851" s="257"/>
      <c r="QHQ851" s="257"/>
      <c r="QHR851" s="257"/>
      <c r="QHS851" s="257"/>
      <c r="QHT851" s="257"/>
      <c r="QHU851" s="257"/>
      <c r="QHV851" s="257"/>
      <c r="QHW851" s="257"/>
      <c r="QHX851" s="257"/>
      <c r="QHY851" s="257"/>
      <c r="QHZ851" s="257"/>
      <c r="QIA851" s="257"/>
      <c r="QIB851" s="257"/>
      <c r="QIC851" s="257"/>
      <c r="QID851" s="257"/>
      <c r="QIE851" s="257"/>
      <c r="QIF851" s="257"/>
      <c r="QIG851" s="257"/>
      <c r="QIH851" s="257"/>
      <c r="QII851" s="257"/>
      <c r="QIJ851" s="257"/>
      <c r="QIK851" s="257"/>
      <c r="QIL851" s="257"/>
      <c r="QIM851" s="257"/>
      <c r="QIN851" s="257"/>
      <c r="QIO851" s="257"/>
      <c r="QIP851" s="257"/>
      <c r="QIQ851" s="257"/>
      <c r="QIR851" s="257"/>
      <c r="QIS851" s="257"/>
      <c r="QIT851" s="257"/>
      <c r="QIU851" s="257"/>
      <c r="QIV851" s="257"/>
      <c r="QIW851" s="257"/>
      <c r="QIX851" s="257"/>
      <c r="QIY851" s="257"/>
      <c r="QIZ851" s="257"/>
      <c r="QJA851" s="257"/>
      <c r="QJB851" s="257"/>
      <c r="QJC851" s="257"/>
      <c r="QJD851" s="257"/>
      <c r="QJE851" s="257"/>
      <c r="QJF851" s="257"/>
      <c r="QJG851" s="257"/>
      <c r="QJH851" s="257"/>
      <c r="QJI851" s="257"/>
      <c r="QJJ851" s="257"/>
      <c r="QJK851" s="257"/>
      <c r="QJL851" s="257"/>
      <c r="QJM851" s="257"/>
      <c r="QJN851" s="257"/>
      <c r="QJO851" s="257"/>
      <c r="QJP851" s="257"/>
      <c r="QJQ851" s="257"/>
      <c r="QJR851" s="257"/>
      <c r="QJS851" s="257"/>
      <c r="QJT851" s="257"/>
      <c r="QJU851" s="257"/>
      <c r="QJV851" s="257"/>
      <c r="QJW851" s="257"/>
      <c r="QJX851" s="257"/>
      <c r="QJY851" s="257"/>
      <c r="QJZ851" s="257"/>
      <c r="QKA851" s="257"/>
      <c r="QKB851" s="257"/>
      <c r="QKC851" s="257"/>
      <c r="QKD851" s="257"/>
      <c r="QKE851" s="257"/>
      <c r="QKF851" s="257"/>
      <c r="QKG851" s="257"/>
      <c r="QKH851" s="257"/>
      <c r="QKI851" s="257"/>
      <c r="QKJ851" s="257"/>
      <c r="QKK851" s="257"/>
      <c r="QKL851" s="257"/>
      <c r="QKM851" s="257"/>
      <c r="QKN851" s="257"/>
      <c r="QKO851" s="257"/>
      <c r="QKP851" s="257"/>
      <c r="QKQ851" s="257"/>
      <c r="QKR851" s="257"/>
      <c r="QKS851" s="257"/>
      <c r="QKT851" s="257"/>
      <c r="QKU851" s="257"/>
      <c r="QKV851" s="257"/>
      <c r="QKW851" s="257"/>
      <c r="QKX851" s="257"/>
      <c r="QKY851" s="257"/>
      <c r="QKZ851" s="257"/>
      <c r="QLA851" s="257"/>
      <c r="QLB851" s="257"/>
      <c r="QLC851" s="257"/>
      <c r="QLD851" s="257"/>
      <c r="QLE851" s="257"/>
      <c r="QLF851" s="257"/>
      <c r="QLG851" s="257"/>
      <c r="QLH851" s="257"/>
      <c r="QLI851" s="257"/>
      <c r="QLJ851" s="257"/>
      <c r="QLK851" s="257"/>
      <c r="QLL851" s="257"/>
      <c r="QLM851" s="257"/>
      <c r="QLN851" s="257"/>
      <c r="QLO851" s="257"/>
      <c r="QLP851" s="257"/>
      <c r="QLQ851" s="257"/>
      <c r="QLR851" s="257"/>
      <c r="QLS851" s="257"/>
      <c r="QLT851" s="257"/>
      <c r="QLU851" s="257"/>
      <c r="QLV851" s="257"/>
      <c r="QLW851" s="257"/>
      <c r="QLX851" s="257"/>
      <c r="QLY851" s="257"/>
      <c r="QLZ851" s="257"/>
      <c r="QMA851" s="257"/>
      <c r="QMB851" s="257"/>
      <c r="QMC851" s="257"/>
      <c r="QMD851" s="257"/>
      <c r="QME851" s="257"/>
      <c r="QMF851" s="257"/>
      <c r="QMG851" s="257"/>
      <c r="QMH851" s="257"/>
      <c r="QMI851" s="257"/>
      <c r="QMJ851" s="257"/>
      <c r="QMK851" s="257"/>
      <c r="QML851" s="257"/>
      <c r="QMM851" s="257"/>
      <c r="QMN851" s="257"/>
      <c r="QMO851" s="257"/>
      <c r="QMP851" s="257"/>
      <c r="QMQ851" s="257"/>
      <c r="QMR851" s="257"/>
      <c r="QMS851" s="257"/>
      <c r="QMT851" s="257"/>
      <c r="QMU851" s="257"/>
      <c r="QMV851" s="257"/>
      <c r="QMW851" s="257"/>
      <c r="QMX851" s="257"/>
      <c r="QMY851" s="257"/>
      <c r="QMZ851" s="257"/>
      <c r="QNA851" s="257"/>
      <c r="QNB851" s="257"/>
      <c r="QNC851" s="257"/>
      <c r="QND851" s="257"/>
      <c r="QNE851" s="257"/>
      <c r="QNF851" s="257"/>
      <c r="QNG851" s="257"/>
      <c r="QNH851" s="257"/>
      <c r="QNI851" s="257"/>
      <c r="QNJ851" s="257"/>
      <c r="QNK851" s="257"/>
      <c r="QNL851" s="257"/>
      <c r="QNM851" s="257"/>
      <c r="QNN851" s="257"/>
      <c r="QNO851" s="257"/>
      <c r="QNP851" s="257"/>
      <c r="QNQ851" s="257"/>
      <c r="QNR851" s="257"/>
      <c r="QNS851" s="257"/>
      <c r="QNT851" s="257"/>
      <c r="QNU851" s="257"/>
      <c r="QNV851" s="257"/>
      <c r="QNW851" s="257"/>
      <c r="QNX851" s="257"/>
      <c r="QNY851" s="257"/>
      <c r="QNZ851" s="257"/>
      <c r="QOA851" s="257"/>
      <c r="QOB851" s="257"/>
      <c r="QOC851" s="257"/>
      <c r="QOD851" s="257"/>
      <c r="QOE851" s="257"/>
      <c r="QOF851" s="257"/>
      <c r="QOG851" s="257"/>
      <c r="QOH851" s="257"/>
      <c r="QOI851" s="257"/>
      <c r="QOJ851" s="257"/>
      <c r="QOK851" s="257"/>
      <c r="QOL851" s="257"/>
      <c r="QOM851" s="257"/>
      <c r="QON851" s="257"/>
      <c r="QOO851" s="257"/>
      <c r="QOP851" s="257"/>
      <c r="QOQ851" s="257"/>
      <c r="QOR851" s="257"/>
      <c r="QOS851" s="257"/>
      <c r="QOT851" s="257"/>
      <c r="QOU851" s="257"/>
      <c r="QOV851" s="257"/>
      <c r="QOW851" s="257"/>
      <c r="QOX851" s="257"/>
      <c r="QOY851" s="257"/>
      <c r="QOZ851" s="257"/>
      <c r="QPA851" s="257"/>
      <c r="QPB851" s="257"/>
      <c r="QPC851" s="257"/>
      <c r="QPD851" s="257"/>
      <c r="QPE851" s="257"/>
      <c r="QPF851" s="257"/>
      <c r="QPG851" s="257"/>
      <c r="QPH851" s="257"/>
      <c r="QPI851" s="257"/>
      <c r="QPJ851" s="257"/>
      <c r="QPK851" s="257"/>
      <c r="QPL851" s="257"/>
      <c r="QPM851" s="257"/>
      <c r="QPN851" s="257"/>
      <c r="QPO851" s="257"/>
      <c r="QPP851" s="257"/>
      <c r="QPQ851" s="257"/>
      <c r="QPR851" s="257"/>
      <c r="QPS851" s="257"/>
      <c r="QPT851" s="257"/>
      <c r="QPU851" s="257"/>
      <c r="QPV851" s="257"/>
      <c r="QPW851" s="257"/>
      <c r="QPX851" s="257"/>
      <c r="QPY851" s="257"/>
      <c r="QPZ851" s="257"/>
      <c r="QQA851" s="257"/>
      <c r="QQB851" s="257"/>
      <c r="QQC851" s="257"/>
      <c r="QQD851" s="257"/>
      <c r="QQE851" s="257"/>
      <c r="QQF851" s="257"/>
      <c r="QQG851" s="257"/>
      <c r="QQH851" s="257"/>
      <c r="QQI851" s="257"/>
      <c r="QQJ851" s="257"/>
      <c r="QQK851" s="257"/>
      <c r="QQL851" s="257"/>
      <c r="QQM851" s="257"/>
      <c r="QQN851" s="257"/>
      <c r="QQO851" s="257"/>
      <c r="QQP851" s="257"/>
      <c r="QQQ851" s="257"/>
      <c r="QQR851" s="257"/>
      <c r="QQS851" s="257"/>
      <c r="QQT851" s="257"/>
      <c r="QQU851" s="257"/>
      <c r="QQV851" s="257"/>
      <c r="QQW851" s="257"/>
      <c r="QQX851" s="257"/>
      <c r="QQY851" s="257"/>
      <c r="QQZ851" s="257"/>
      <c r="QRA851" s="257"/>
      <c r="QRB851" s="257"/>
      <c r="QRC851" s="257"/>
      <c r="QRD851" s="257"/>
      <c r="QRE851" s="257"/>
      <c r="QRF851" s="257"/>
      <c r="QRG851" s="257"/>
      <c r="QRH851" s="257"/>
      <c r="QRI851" s="257"/>
      <c r="QRJ851" s="257"/>
      <c r="QRK851" s="257"/>
      <c r="QRL851" s="257"/>
      <c r="QRM851" s="257"/>
      <c r="QRN851" s="257"/>
      <c r="QRO851" s="257"/>
      <c r="QRP851" s="257"/>
      <c r="QRQ851" s="257"/>
      <c r="QRR851" s="257"/>
      <c r="QRS851" s="257"/>
      <c r="QRT851" s="257"/>
      <c r="QRU851" s="257"/>
      <c r="QRV851" s="257"/>
      <c r="QRW851" s="257"/>
      <c r="QRX851" s="257"/>
      <c r="QRY851" s="257"/>
      <c r="QRZ851" s="257"/>
      <c r="QSA851" s="257"/>
      <c r="QSB851" s="257"/>
      <c r="QSC851" s="257"/>
      <c r="QSD851" s="257"/>
      <c r="QSE851" s="257"/>
      <c r="QSF851" s="257"/>
      <c r="QSG851" s="257"/>
      <c r="QSH851" s="257"/>
      <c r="QSI851" s="257"/>
      <c r="QSJ851" s="257"/>
      <c r="QSK851" s="257"/>
      <c r="QSL851" s="257"/>
      <c r="QSM851" s="257"/>
      <c r="QSN851" s="257"/>
      <c r="QSO851" s="257"/>
      <c r="QSP851" s="257"/>
      <c r="QSQ851" s="257"/>
      <c r="QSR851" s="257"/>
      <c r="QSS851" s="257"/>
      <c r="QST851" s="257"/>
      <c r="QSU851" s="257"/>
      <c r="QSV851" s="257"/>
      <c r="QSW851" s="257"/>
      <c r="QSX851" s="257"/>
      <c r="QSY851" s="257"/>
      <c r="QSZ851" s="257"/>
      <c r="QTA851" s="257"/>
      <c r="QTB851" s="257"/>
      <c r="QTC851" s="257"/>
      <c r="QTD851" s="257"/>
      <c r="QTE851" s="257"/>
      <c r="QTF851" s="257"/>
      <c r="QTG851" s="257"/>
      <c r="QTH851" s="257"/>
      <c r="QTI851" s="257"/>
      <c r="QTJ851" s="257"/>
      <c r="QTK851" s="257"/>
      <c r="QTL851" s="257"/>
      <c r="QTM851" s="257"/>
      <c r="QTN851" s="257"/>
      <c r="QTO851" s="257"/>
      <c r="QTP851" s="257"/>
      <c r="QTQ851" s="257"/>
      <c r="QTR851" s="257"/>
      <c r="QTS851" s="257"/>
      <c r="QTT851" s="257"/>
      <c r="QTU851" s="257"/>
      <c r="QTV851" s="257"/>
      <c r="QTW851" s="257"/>
      <c r="QTX851" s="257"/>
      <c r="QTY851" s="257"/>
      <c r="QTZ851" s="257"/>
      <c r="QUA851" s="257"/>
      <c r="QUB851" s="257"/>
      <c r="QUC851" s="257"/>
      <c r="QUD851" s="257"/>
      <c r="QUE851" s="257"/>
      <c r="QUF851" s="257"/>
      <c r="QUG851" s="257"/>
      <c r="QUH851" s="257"/>
      <c r="QUI851" s="257"/>
      <c r="QUJ851" s="257"/>
      <c r="QUK851" s="257"/>
      <c r="QUL851" s="257"/>
      <c r="QUM851" s="257"/>
      <c r="QUN851" s="257"/>
      <c r="QUO851" s="257"/>
      <c r="QUP851" s="257"/>
      <c r="QUQ851" s="257"/>
      <c r="QUR851" s="257"/>
      <c r="QUS851" s="257"/>
      <c r="QUT851" s="257"/>
      <c r="QUU851" s="257"/>
      <c r="QUV851" s="257"/>
      <c r="QUW851" s="257"/>
      <c r="QUX851" s="257"/>
      <c r="QUY851" s="257"/>
      <c r="QUZ851" s="257"/>
      <c r="QVA851" s="257"/>
      <c r="QVB851" s="257"/>
      <c r="QVC851" s="257"/>
      <c r="QVD851" s="257"/>
      <c r="QVE851" s="257"/>
      <c r="QVF851" s="257"/>
      <c r="QVG851" s="257"/>
      <c r="QVH851" s="257"/>
      <c r="QVI851" s="257"/>
      <c r="QVJ851" s="257"/>
      <c r="QVK851" s="257"/>
      <c r="QVL851" s="257"/>
      <c r="QVM851" s="257"/>
      <c r="QVN851" s="257"/>
      <c r="QVO851" s="257"/>
      <c r="QVP851" s="257"/>
      <c r="QVQ851" s="257"/>
      <c r="QVR851" s="257"/>
      <c r="QVS851" s="257"/>
      <c r="QVT851" s="257"/>
      <c r="QVU851" s="257"/>
      <c r="QVV851" s="257"/>
      <c r="QVW851" s="257"/>
      <c r="QVX851" s="257"/>
      <c r="QVY851" s="257"/>
      <c r="QVZ851" s="257"/>
      <c r="QWA851" s="257"/>
      <c r="QWB851" s="257"/>
      <c r="QWC851" s="257"/>
      <c r="QWD851" s="257"/>
      <c r="QWE851" s="257"/>
      <c r="QWF851" s="257"/>
      <c r="QWG851" s="257"/>
      <c r="QWH851" s="257"/>
      <c r="QWI851" s="257"/>
      <c r="QWJ851" s="257"/>
      <c r="QWK851" s="257"/>
      <c r="QWL851" s="257"/>
      <c r="QWM851" s="257"/>
      <c r="QWN851" s="257"/>
      <c r="QWO851" s="257"/>
      <c r="QWP851" s="257"/>
      <c r="QWQ851" s="257"/>
      <c r="QWR851" s="257"/>
      <c r="QWS851" s="257"/>
      <c r="QWT851" s="257"/>
      <c r="QWU851" s="257"/>
      <c r="QWV851" s="257"/>
      <c r="QWW851" s="257"/>
      <c r="QWX851" s="257"/>
      <c r="QWY851" s="257"/>
      <c r="QWZ851" s="257"/>
      <c r="QXA851" s="257"/>
      <c r="QXB851" s="257"/>
      <c r="QXC851" s="257"/>
      <c r="QXD851" s="257"/>
      <c r="QXE851" s="257"/>
      <c r="QXF851" s="257"/>
      <c r="QXG851" s="257"/>
      <c r="QXH851" s="257"/>
      <c r="QXI851" s="257"/>
      <c r="QXJ851" s="257"/>
      <c r="QXK851" s="257"/>
      <c r="QXL851" s="257"/>
      <c r="QXM851" s="257"/>
      <c r="QXN851" s="257"/>
      <c r="QXO851" s="257"/>
      <c r="QXP851" s="257"/>
      <c r="QXQ851" s="257"/>
      <c r="QXR851" s="257"/>
      <c r="QXS851" s="257"/>
      <c r="QXT851" s="257"/>
      <c r="QXU851" s="257"/>
      <c r="QXV851" s="257"/>
      <c r="QXW851" s="257"/>
      <c r="QXX851" s="257"/>
      <c r="QXY851" s="257"/>
      <c r="QXZ851" s="257"/>
      <c r="QYA851" s="257"/>
      <c r="QYB851" s="257"/>
      <c r="QYC851" s="257"/>
      <c r="QYD851" s="257"/>
      <c r="QYE851" s="257"/>
      <c r="QYF851" s="257"/>
      <c r="QYG851" s="257"/>
      <c r="QYH851" s="257"/>
      <c r="QYI851" s="257"/>
      <c r="QYJ851" s="257"/>
      <c r="QYK851" s="257"/>
      <c r="QYL851" s="257"/>
      <c r="QYM851" s="257"/>
      <c r="QYN851" s="257"/>
      <c r="QYO851" s="257"/>
      <c r="QYP851" s="257"/>
      <c r="QYQ851" s="257"/>
      <c r="QYR851" s="257"/>
      <c r="QYS851" s="257"/>
      <c r="QYT851" s="257"/>
      <c r="QYU851" s="257"/>
      <c r="QYV851" s="257"/>
      <c r="QYW851" s="257"/>
      <c r="QYX851" s="257"/>
      <c r="QYY851" s="257"/>
      <c r="QYZ851" s="257"/>
      <c r="QZA851" s="257"/>
      <c r="QZB851" s="257"/>
      <c r="QZC851" s="257"/>
      <c r="QZD851" s="257"/>
      <c r="QZE851" s="257"/>
      <c r="QZF851" s="257"/>
      <c r="QZG851" s="257"/>
      <c r="QZH851" s="257"/>
      <c r="QZI851" s="257"/>
      <c r="QZJ851" s="257"/>
      <c r="QZK851" s="257"/>
      <c r="QZL851" s="257"/>
      <c r="QZM851" s="257"/>
      <c r="QZN851" s="257"/>
      <c r="QZO851" s="257"/>
      <c r="QZP851" s="257"/>
      <c r="QZQ851" s="257"/>
      <c r="QZR851" s="257"/>
      <c r="QZS851" s="257"/>
      <c r="QZT851" s="257"/>
      <c r="QZU851" s="257"/>
      <c r="QZV851" s="257"/>
      <c r="QZW851" s="257"/>
      <c r="QZX851" s="257"/>
      <c r="QZY851" s="257"/>
      <c r="QZZ851" s="257"/>
      <c r="RAA851" s="257"/>
      <c r="RAB851" s="257"/>
      <c r="RAC851" s="257"/>
      <c r="RAD851" s="257"/>
      <c r="RAE851" s="257"/>
      <c r="RAF851" s="257"/>
      <c r="RAG851" s="257"/>
      <c r="RAH851" s="257"/>
      <c r="RAI851" s="257"/>
      <c r="RAJ851" s="257"/>
      <c r="RAK851" s="257"/>
      <c r="RAL851" s="257"/>
      <c r="RAM851" s="257"/>
      <c r="RAN851" s="257"/>
      <c r="RAO851" s="257"/>
      <c r="RAP851" s="257"/>
      <c r="RAQ851" s="257"/>
      <c r="RAR851" s="257"/>
      <c r="RAS851" s="257"/>
      <c r="RAT851" s="257"/>
      <c r="RAU851" s="257"/>
      <c r="RAV851" s="257"/>
      <c r="RAW851" s="257"/>
      <c r="RAX851" s="257"/>
      <c r="RAY851" s="257"/>
      <c r="RAZ851" s="257"/>
      <c r="RBA851" s="257"/>
      <c r="RBB851" s="257"/>
      <c r="RBC851" s="257"/>
      <c r="RBD851" s="257"/>
      <c r="RBE851" s="257"/>
      <c r="RBF851" s="257"/>
      <c r="RBG851" s="257"/>
      <c r="RBH851" s="257"/>
      <c r="RBI851" s="257"/>
      <c r="RBJ851" s="257"/>
      <c r="RBK851" s="257"/>
      <c r="RBL851" s="257"/>
      <c r="RBM851" s="257"/>
      <c r="RBN851" s="257"/>
      <c r="RBO851" s="257"/>
      <c r="RBP851" s="257"/>
      <c r="RBQ851" s="257"/>
      <c r="RBR851" s="257"/>
      <c r="RBS851" s="257"/>
      <c r="RBT851" s="257"/>
      <c r="RBU851" s="257"/>
      <c r="RBV851" s="257"/>
      <c r="RBW851" s="257"/>
      <c r="RBX851" s="257"/>
      <c r="RBY851" s="257"/>
      <c r="RBZ851" s="257"/>
      <c r="RCA851" s="257"/>
      <c r="RCB851" s="257"/>
      <c r="RCC851" s="257"/>
      <c r="RCD851" s="257"/>
      <c r="RCE851" s="257"/>
      <c r="RCF851" s="257"/>
      <c r="RCG851" s="257"/>
      <c r="RCH851" s="257"/>
      <c r="RCI851" s="257"/>
      <c r="RCJ851" s="257"/>
      <c r="RCK851" s="257"/>
      <c r="RCL851" s="257"/>
      <c r="RCM851" s="257"/>
      <c r="RCN851" s="257"/>
      <c r="RCO851" s="257"/>
      <c r="RCP851" s="257"/>
      <c r="RCQ851" s="257"/>
      <c r="RCR851" s="257"/>
      <c r="RCS851" s="257"/>
      <c r="RCT851" s="257"/>
      <c r="RCU851" s="257"/>
      <c r="RCV851" s="257"/>
      <c r="RCW851" s="257"/>
      <c r="RCX851" s="257"/>
      <c r="RCY851" s="257"/>
      <c r="RCZ851" s="257"/>
      <c r="RDA851" s="257"/>
      <c r="RDB851" s="257"/>
      <c r="RDC851" s="257"/>
      <c r="RDD851" s="257"/>
      <c r="RDE851" s="257"/>
      <c r="RDF851" s="257"/>
      <c r="RDG851" s="257"/>
      <c r="RDH851" s="257"/>
      <c r="RDI851" s="257"/>
      <c r="RDJ851" s="257"/>
      <c r="RDK851" s="257"/>
      <c r="RDL851" s="257"/>
      <c r="RDM851" s="257"/>
      <c r="RDN851" s="257"/>
      <c r="RDO851" s="257"/>
      <c r="RDP851" s="257"/>
      <c r="RDQ851" s="257"/>
      <c r="RDR851" s="257"/>
      <c r="RDS851" s="257"/>
      <c r="RDT851" s="257"/>
      <c r="RDU851" s="257"/>
      <c r="RDV851" s="257"/>
      <c r="RDW851" s="257"/>
      <c r="RDX851" s="257"/>
      <c r="RDY851" s="257"/>
      <c r="RDZ851" s="257"/>
      <c r="REA851" s="257"/>
      <c r="REB851" s="257"/>
      <c r="REC851" s="257"/>
      <c r="RED851" s="257"/>
      <c r="REE851" s="257"/>
      <c r="REF851" s="257"/>
      <c r="REG851" s="257"/>
      <c r="REH851" s="257"/>
      <c r="REI851" s="257"/>
      <c r="REJ851" s="257"/>
      <c r="REK851" s="257"/>
      <c r="REL851" s="257"/>
      <c r="REM851" s="257"/>
      <c r="REN851" s="257"/>
      <c r="REO851" s="257"/>
      <c r="REP851" s="257"/>
      <c r="REQ851" s="257"/>
      <c r="RER851" s="257"/>
      <c r="RES851" s="257"/>
      <c r="RET851" s="257"/>
      <c r="REU851" s="257"/>
      <c r="REV851" s="257"/>
      <c r="REW851" s="257"/>
      <c r="REX851" s="257"/>
      <c r="REY851" s="257"/>
      <c r="REZ851" s="257"/>
      <c r="RFA851" s="257"/>
      <c r="RFB851" s="257"/>
      <c r="RFC851" s="257"/>
      <c r="RFD851" s="257"/>
      <c r="RFE851" s="257"/>
      <c r="RFF851" s="257"/>
      <c r="RFG851" s="257"/>
      <c r="RFH851" s="257"/>
      <c r="RFI851" s="257"/>
      <c r="RFJ851" s="257"/>
      <c r="RFK851" s="257"/>
      <c r="RFL851" s="257"/>
      <c r="RFM851" s="257"/>
      <c r="RFN851" s="257"/>
      <c r="RFO851" s="257"/>
      <c r="RFP851" s="257"/>
      <c r="RFQ851" s="257"/>
      <c r="RFR851" s="257"/>
      <c r="RFS851" s="257"/>
      <c r="RFT851" s="257"/>
      <c r="RFU851" s="257"/>
      <c r="RFV851" s="257"/>
      <c r="RFW851" s="257"/>
      <c r="RFX851" s="257"/>
      <c r="RFY851" s="257"/>
      <c r="RFZ851" s="257"/>
      <c r="RGA851" s="257"/>
      <c r="RGB851" s="257"/>
      <c r="RGC851" s="257"/>
      <c r="RGD851" s="257"/>
      <c r="RGE851" s="257"/>
      <c r="RGF851" s="257"/>
      <c r="RGG851" s="257"/>
      <c r="RGH851" s="257"/>
      <c r="RGI851" s="257"/>
      <c r="RGJ851" s="257"/>
      <c r="RGK851" s="257"/>
      <c r="RGL851" s="257"/>
      <c r="RGM851" s="257"/>
      <c r="RGN851" s="257"/>
      <c r="RGO851" s="257"/>
      <c r="RGP851" s="257"/>
      <c r="RGQ851" s="257"/>
      <c r="RGR851" s="257"/>
      <c r="RGS851" s="257"/>
      <c r="RGT851" s="257"/>
      <c r="RGU851" s="257"/>
      <c r="RGV851" s="257"/>
      <c r="RGW851" s="257"/>
      <c r="RGX851" s="257"/>
      <c r="RGY851" s="257"/>
      <c r="RGZ851" s="257"/>
      <c r="RHA851" s="257"/>
      <c r="RHB851" s="257"/>
      <c r="RHC851" s="257"/>
      <c r="RHD851" s="257"/>
      <c r="RHE851" s="257"/>
      <c r="RHF851" s="257"/>
      <c r="RHG851" s="257"/>
      <c r="RHH851" s="257"/>
      <c r="RHI851" s="257"/>
      <c r="RHJ851" s="257"/>
      <c r="RHK851" s="257"/>
      <c r="RHL851" s="257"/>
      <c r="RHM851" s="257"/>
      <c r="RHN851" s="257"/>
      <c r="RHO851" s="257"/>
      <c r="RHP851" s="257"/>
      <c r="RHQ851" s="257"/>
      <c r="RHR851" s="257"/>
      <c r="RHS851" s="257"/>
      <c r="RHT851" s="257"/>
      <c r="RHU851" s="257"/>
      <c r="RHV851" s="257"/>
      <c r="RHW851" s="257"/>
      <c r="RHX851" s="257"/>
      <c r="RHY851" s="257"/>
      <c r="RHZ851" s="257"/>
      <c r="RIA851" s="257"/>
      <c r="RIB851" s="257"/>
      <c r="RIC851" s="257"/>
      <c r="RID851" s="257"/>
      <c r="RIE851" s="257"/>
      <c r="RIF851" s="257"/>
      <c r="RIG851" s="257"/>
      <c r="RIH851" s="257"/>
      <c r="RII851" s="257"/>
      <c r="RIJ851" s="257"/>
      <c r="RIK851" s="257"/>
      <c r="RIL851" s="257"/>
      <c r="RIM851" s="257"/>
      <c r="RIN851" s="257"/>
      <c r="RIO851" s="257"/>
      <c r="RIP851" s="257"/>
      <c r="RIQ851" s="257"/>
      <c r="RIR851" s="257"/>
      <c r="RIS851" s="257"/>
      <c r="RIT851" s="257"/>
      <c r="RIU851" s="257"/>
      <c r="RIV851" s="257"/>
      <c r="RIW851" s="257"/>
      <c r="RIX851" s="257"/>
      <c r="RIY851" s="257"/>
      <c r="RIZ851" s="257"/>
      <c r="RJA851" s="257"/>
      <c r="RJB851" s="257"/>
      <c r="RJC851" s="257"/>
      <c r="RJD851" s="257"/>
      <c r="RJE851" s="257"/>
      <c r="RJF851" s="257"/>
      <c r="RJG851" s="257"/>
      <c r="RJH851" s="257"/>
      <c r="RJI851" s="257"/>
      <c r="RJJ851" s="257"/>
      <c r="RJK851" s="257"/>
      <c r="RJL851" s="257"/>
      <c r="RJM851" s="257"/>
      <c r="RJN851" s="257"/>
      <c r="RJO851" s="257"/>
      <c r="RJP851" s="257"/>
      <c r="RJQ851" s="257"/>
      <c r="RJR851" s="257"/>
      <c r="RJS851" s="257"/>
      <c r="RJT851" s="257"/>
      <c r="RJU851" s="257"/>
      <c r="RJV851" s="257"/>
      <c r="RJW851" s="257"/>
      <c r="RJX851" s="257"/>
      <c r="RJY851" s="257"/>
      <c r="RJZ851" s="257"/>
      <c r="RKA851" s="257"/>
      <c r="RKB851" s="257"/>
      <c r="RKC851" s="257"/>
      <c r="RKD851" s="257"/>
      <c r="RKE851" s="257"/>
      <c r="RKF851" s="257"/>
      <c r="RKG851" s="257"/>
      <c r="RKH851" s="257"/>
      <c r="RKI851" s="257"/>
      <c r="RKJ851" s="257"/>
      <c r="RKK851" s="257"/>
      <c r="RKL851" s="257"/>
      <c r="RKM851" s="257"/>
      <c r="RKN851" s="257"/>
      <c r="RKO851" s="257"/>
      <c r="RKP851" s="257"/>
      <c r="RKQ851" s="257"/>
      <c r="RKR851" s="257"/>
      <c r="RKS851" s="257"/>
      <c r="RKT851" s="257"/>
      <c r="RKU851" s="257"/>
      <c r="RKV851" s="257"/>
      <c r="RKW851" s="257"/>
      <c r="RKX851" s="257"/>
      <c r="RKY851" s="257"/>
      <c r="RKZ851" s="257"/>
      <c r="RLA851" s="257"/>
      <c r="RLB851" s="257"/>
      <c r="RLC851" s="257"/>
      <c r="RLD851" s="257"/>
      <c r="RLE851" s="257"/>
      <c r="RLF851" s="257"/>
      <c r="RLG851" s="257"/>
      <c r="RLH851" s="257"/>
      <c r="RLI851" s="257"/>
      <c r="RLJ851" s="257"/>
      <c r="RLK851" s="257"/>
      <c r="RLL851" s="257"/>
      <c r="RLM851" s="257"/>
      <c r="RLN851" s="257"/>
      <c r="RLO851" s="257"/>
      <c r="RLP851" s="257"/>
      <c r="RLQ851" s="257"/>
      <c r="RLR851" s="257"/>
      <c r="RLS851" s="257"/>
      <c r="RLT851" s="257"/>
      <c r="RLU851" s="257"/>
      <c r="RLV851" s="257"/>
      <c r="RLW851" s="257"/>
      <c r="RLX851" s="257"/>
      <c r="RLY851" s="257"/>
      <c r="RLZ851" s="257"/>
      <c r="RMA851" s="257"/>
      <c r="RMB851" s="257"/>
      <c r="RMC851" s="257"/>
      <c r="RMD851" s="257"/>
      <c r="RME851" s="257"/>
      <c r="RMF851" s="257"/>
      <c r="RMG851" s="257"/>
      <c r="RMH851" s="257"/>
      <c r="RMI851" s="257"/>
      <c r="RMJ851" s="257"/>
      <c r="RMK851" s="257"/>
      <c r="RML851" s="257"/>
      <c r="RMM851" s="257"/>
      <c r="RMN851" s="257"/>
      <c r="RMO851" s="257"/>
      <c r="RMP851" s="257"/>
      <c r="RMQ851" s="257"/>
      <c r="RMR851" s="257"/>
      <c r="RMS851" s="257"/>
      <c r="RMT851" s="257"/>
      <c r="RMU851" s="257"/>
      <c r="RMV851" s="257"/>
      <c r="RMW851" s="257"/>
      <c r="RMX851" s="257"/>
      <c r="RMY851" s="257"/>
      <c r="RMZ851" s="257"/>
      <c r="RNA851" s="257"/>
      <c r="RNB851" s="257"/>
      <c r="RNC851" s="257"/>
      <c r="RND851" s="257"/>
      <c r="RNE851" s="257"/>
      <c r="RNF851" s="257"/>
      <c r="RNG851" s="257"/>
      <c r="RNH851" s="257"/>
      <c r="RNI851" s="257"/>
      <c r="RNJ851" s="257"/>
      <c r="RNK851" s="257"/>
      <c r="RNL851" s="257"/>
      <c r="RNM851" s="257"/>
      <c r="RNN851" s="257"/>
      <c r="RNO851" s="257"/>
      <c r="RNP851" s="257"/>
      <c r="RNQ851" s="257"/>
      <c r="RNR851" s="257"/>
      <c r="RNS851" s="257"/>
      <c r="RNT851" s="257"/>
      <c r="RNU851" s="257"/>
      <c r="RNV851" s="257"/>
      <c r="RNW851" s="257"/>
      <c r="RNX851" s="257"/>
      <c r="RNY851" s="257"/>
      <c r="RNZ851" s="257"/>
      <c r="ROA851" s="257"/>
      <c r="ROB851" s="257"/>
      <c r="ROC851" s="257"/>
      <c r="ROD851" s="257"/>
      <c r="ROE851" s="257"/>
      <c r="ROF851" s="257"/>
      <c r="ROG851" s="257"/>
      <c r="ROH851" s="257"/>
      <c r="ROI851" s="257"/>
      <c r="ROJ851" s="257"/>
      <c r="ROK851" s="257"/>
      <c r="ROL851" s="257"/>
      <c r="ROM851" s="257"/>
      <c r="RON851" s="257"/>
      <c r="ROO851" s="257"/>
      <c r="ROP851" s="257"/>
      <c r="ROQ851" s="257"/>
      <c r="ROR851" s="257"/>
      <c r="ROS851" s="257"/>
      <c r="ROT851" s="257"/>
      <c r="ROU851" s="257"/>
      <c r="ROV851" s="257"/>
      <c r="ROW851" s="257"/>
      <c r="ROX851" s="257"/>
      <c r="ROY851" s="257"/>
      <c r="ROZ851" s="257"/>
      <c r="RPA851" s="257"/>
      <c r="RPB851" s="257"/>
      <c r="RPC851" s="257"/>
      <c r="RPD851" s="257"/>
      <c r="RPE851" s="257"/>
      <c r="RPF851" s="257"/>
      <c r="RPG851" s="257"/>
      <c r="RPH851" s="257"/>
      <c r="RPI851" s="257"/>
      <c r="RPJ851" s="257"/>
      <c r="RPK851" s="257"/>
      <c r="RPL851" s="257"/>
      <c r="RPM851" s="257"/>
      <c r="RPN851" s="257"/>
      <c r="RPO851" s="257"/>
      <c r="RPP851" s="257"/>
      <c r="RPQ851" s="257"/>
      <c r="RPR851" s="257"/>
      <c r="RPS851" s="257"/>
      <c r="RPT851" s="257"/>
      <c r="RPU851" s="257"/>
      <c r="RPV851" s="257"/>
      <c r="RPW851" s="257"/>
      <c r="RPX851" s="257"/>
      <c r="RPY851" s="257"/>
      <c r="RPZ851" s="257"/>
      <c r="RQA851" s="257"/>
      <c r="RQB851" s="257"/>
      <c r="RQC851" s="257"/>
      <c r="RQD851" s="257"/>
      <c r="RQE851" s="257"/>
      <c r="RQF851" s="257"/>
      <c r="RQG851" s="257"/>
      <c r="RQH851" s="257"/>
      <c r="RQI851" s="257"/>
      <c r="RQJ851" s="257"/>
      <c r="RQK851" s="257"/>
      <c r="RQL851" s="257"/>
      <c r="RQM851" s="257"/>
      <c r="RQN851" s="257"/>
      <c r="RQO851" s="257"/>
      <c r="RQP851" s="257"/>
      <c r="RQQ851" s="257"/>
      <c r="RQR851" s="257"/>
      <c r="RQS851" s="257"/>
      <c r="RQT851" s="257"/>
      <c r="RQU851" s="257"/>
      <c r="RQV851" s="257"/>
      <c r="RQW851" s="257"/>
      <c r="RQX851" s="257"/>
      <c r="RQY851" s="257"/>
      <c r="RQZ851" s="257"/>
      <c r="RRA851" s="257"/>
      <c r="RRB851" s="257"/>
      <c r="RRC851" s="257"/>
      <c r="RRD851" s="257"/>
      <c r="RRE851" s="257"/>
      <c r="RRF851" s="257"/>
      <c r="RRG851" s="257"/>
      <c r="RRH851" s="257"/>
      <c r="RRI851" s="257"/>
      <c r="RRJ851" s="257"/>
      <c r="RRK851" s="257"/>
      <c r="RRL851" s="257"/>
      <c r="RRM851" s="257"/>
      <c r="RRN851" s="257"/>
      <c r="RRO851" s="257"/>
      <c r="RRP851" s="257"/>
      <c r="RRQ851" s="257"/>
      <c r="RRR851" s="257"/>
      <c r="RRS851" s="257"/>
      <c r="RRT851" s="257"/>
      <c r="RRU851" s="257"/>
      <c r="RRV851" s="257"/>
      <c r="RRW851" s="257"/>
      <c r="RRX851" s="257"/>
      <c r="RRY851" s="257"/>
      <c r="RRZ851" s="257"/>
      <c r="RSA851" s="257"/>
      <c r="RSB851" s="257"/>
      <c r="RSC851" s="257"/>
      <c r="RSD851" s="257"/>
      <c r="RSE851" s="257"/>
      <c r="RSF851" s="257"/>
      <c r="RSG851" s="257"/>
      <c r="RSH851" s="257"/>
      <c r="RSI851" s="257"/>
      <c r="RSJ851" s="257"/>
      <c r="RSK851" s="257"/>
      <c r="RSL851" s="257"/>
      <c r="RSM851" s="257"/>
      <c r="RSN851" s="257"/>
      <c r="RSO851" s="257"/>
      <c r="RSP851" s="257"/>
      <c r="RSQ851" s="257"/>
      <c r="RSR851" s="257"/>
      <c r="RSS851" s="257"/>
      <c r="RST851" s="257"/>
      <c r="RSU851" s="257"/>
      <c r="RSV851" s="257"/>
      <c r="RSW851" s="257"/>
      <c r="RSX851" s="257"/>
      <c r="RSY851" s="257"/>
      <c r="RSZ851" s="257"/>
      <c r="RTA851" s="257"/>
      <c r="RTB851" s="257"/>
      <c r="RTC851" s="257"/>
      <c r="RTD851" s="257"/>
      <c r="RTE851" s="257"/>
      <c r="RTF851" s="257"/>
      <c r="RTG851" s="257"/>
      <c r="RTH851" s="257"/>
      <c r="RTI851" s="257"/>
      <c r="RTJ851" s="257"/>
      <c r="RTK851" s="257"/>
      <c r="RTL851" s="257"/>
      <c r="RTM851" s="257"/>
      <c r="RTN851" s="257"/>
      <c r="RTO851" s="257"/>
      <c r="RTP851" s="257"/>
      <c r="RTQ851" s="257"/>
      <c r="RTR851" s="257"/>
      <c r="RTS851" s="257"/>
      <c r="RTT851" s="257"/>
      <c r="RTU851" s="257"/>
      <c r="RTV851" s="257"/>
      <c r="RTW851" s="257"/>
      <c r="RTX851" s="257"/>
      <c r="RTY851" s="257"/>
      <c r="RTZ851" s="257"/>
      <c r="RUA851" s="257"/>
      <c r="RUB851" s="257"/>
      <c r="RUC851" s="257"/>
      <c r="RUD851" s="257"/>
      <c r="RUE851" s="257"/>
      <c r="RUF851" s="257"/>
      <c r="RUG851" s="257"/>
      <c r="RUH851" s="257"/>
      <c r="RUI851" s="257"/>
      <c r="RUJ851" s="257"/>
      <c r="RUK851" s="257"/>
      <c r="RUL851" s="257"/>
      <c r="RUM851" s="257"/>
      <c r="RUN851" s="257"/>
      <c r="RUO851" s="257"/>
      <c r="RUP851" s="257"/>
      <c r="RUQ851" s="257"/>
      <c r="RUR851" s="257"/>
      <c r="RUS851" s="257"/>
      <c r="RUT851" s="257"/>
      <c r="RUU851" s="257"/>
      <c r="RUV851" s="257"/>
      <c r="RUW851" s="257"/>
      <c r="RUX851" s="257"/>
      <c r="RUY851" s="257"/>
      <c r="RUZ851" s="257"/>
      <c r="RVA851" s="257"/>
      <c r="RVB851" s="257"/>
      <c r="RVC851" s="257"/>
      <c r="RVD851" s="257"/>
      <c r="RVE851" s="257"/>
      <c r="RVF851" s="257"/>
      <c r="RVG851" s="257"/>
      <c r="RVH851" s="257"/>
      <c r="RVI851" s="257"/>
      <c r="RVJ851" s="257"/>
      <c r="RVK851" s="257"/>
      <c r="RVL851" s="257"/>
      <c r="RVM851" s="257"/>
      <c r="RVN851" s="257"/>
      <c r="RVO851" s="257"/>
      <c r="RVP851" s="257"/>
      <c r="RVQ851" s="257"/>
      <c r="RVR851" s="257"/>
      <c r="RVS851" s="257"/>
      <c r="RVT851" s="257"/>
      <c r="RVU851" s="257"/>
      <c r="RVV851" s="257"/>
      <c r="RVW851" s="257"/>
      <c r="RVX851" s="257"/>
      <c r="RVY851" s="257"/>
      <c r="RVZ851" s="257"/>
      <c r="RWA851" s="257"/>
      <c r="RWB851" s="257"/>
      <c r="RWC851" s="257"/>
      <c r="RWD851" s="257"/>
      <c r="RWE851" s="257"/>
      <c r="RWF851" s="257"/>
      <c r="RWG851" s="257"/>
      <c r="RWH851" s="257"/>
      <c r="RWI851" s="257"/>
      <c r="RWJ851" s="257"/>
      <c r="RWK851" s="257"/>
      <c r="RWL851" s="257"/>
      <c r="RWM851" s="257"/>
      <c r="RWN851" s="257"/>
      <c r="RWO851" s="257"/>
      <c r="RWP851" s="257"/>
      <c r="RWQ851" s="257"/>
      <c r="RWR851" s="257"/>
      <c r="RWS851" s="257"/>
      <c r="RWT851" s="257"/>
      <c r="RWU851" s="257"/>
      <c r="RWV851" s="257"/>
      <c r="RWW851" s="257"/>
      <c r="RWX851" s="257"/>
      <c r="RWY851" s="257"/>
      <c r="RWZ851" s="257"/>
      <c r="RXA851" s="257"/>
      <c r="RXB851" s="257"/>
      <c r="RXC851" s="257"/>
      <c r="RXD851" s="257"/>
      <c r="RXE851" s="257"/>
      <c r="RXF851" s="257"/>
      <c r="RXG851" s="257"/>
      <c r="RXH851" s="257"/>
      <c r="RXI851" s="257"/>
      <c r="RXJ851" s="257"/>
      <c r="RXK851" s="257"/>
      <c r="RXL851" s="257"/>
      <c r="RXM851" s="257"/>
      <c r="RXN851" s="257"/>
      <c r="RXO851" s="257"/>
      <c r="RXP851" s="257"/>
      <c r="RXQ851" s="257"/>
      <c r="RXR851" s="257"/>
      <c r="RXS851" s="257"/>
      <c r="RXT851" s="257"/>
      <c r="RXU851" s="257"/>
      <c r="RXV851" s="257"/>
      <c r="RXW851" s="257"/>
      <c r="RXX851" s="257"/>
      <c r="RXY851" s="257"/>
      <c r="RXZ851" s="257"/>
      <c r="RYA851" s="257"/>
      <c r="RYB851" s="257"/>
      <c r="RYC851" s="257"/>
      <c r="RYD851" s="257"/>
      <c r="RYE851" s="257"/>
      <c r="RYF851" s="257"/>
      <c r="RYG851" s="257"/>
      <c r="RYH851" s="257"/>
      <c r="RYI851" s="257"/>
      <c r="RYJ851" s="257"/>
      <c r="RYK851" s="257"/>
      <c r="RYL851" s="257"/>
      <c r="RYM851" s="257"/>
      <c r="RYN851" s="257"/>
      <c r="RYO851" s="257"/>
      <c r="RYP851" s="257"/>
      <c r="RYQ851" s="257"/>
      <c r="RYR851" s="257"/>
      <c r="RYS851" s="257"/>
      <c r="RYT851" s="257"/>
      <c r="RYU851" s="257"/>
      <c r="RYV851" s="257"/>
      <c r="RYW851" s="257"/>
      <c r="RYX851" s="257"/>
      <c r="RYY851" s="257"/>
      <c r="RYZ851" s="257"/>
      <c r="RZA851" s="257"/>
      <c r="RZB851" s="257"/>
      <c r="RZC851" s="257"/>
      <c r="RZD851" s="257"/>
      <c r="RZE851" s="257"/>
      <c r="RZF851" s="257"/>
      <c r="RZG851" s="257"/>
      <c r="RZH851" s="257"/>
      <c r="RZI851" s="257"/>
      <c r="RZJ851" s="257"/>
      <c r="RZK851" s="257"/>
      <c r="RZL851" s="257"/>
      <c r="RZM851" s="257"/>
      <c r="RZN851" s="257"/>
      <c r="RZO851" s="257"/>
      <c r="RZP851" s="257"/>
      <c r="RZQ851" s="257"/>
      <c r="RZR851" s="257"/>
      <c r="RZS851" s="257"/>
      <c r="RZT851" s="257"/>
      <c r="RZU851" s="257"/>
      <c r="RZV851" s="257"/>
      <c r="RZW851" s="257"/>
      <c r="RZX851" s="257"/>
      <c r="RZY851" s="257"/>
      <c r="RZZ851" s="257"/>
      <c r="SAA851" s="257"/>
      <c r="SAB851" s="257"/>
      <c r="SAC851" s="257"/>
      <c r="SAD851" s="257"/>
      <c r="SAE851" s="257"/>
      <c r="SAF851" s="257"/>
      <c r="SAG851" s="257"/>
      <c r="SAH851" s="257"/>
      <c r="SAI851" s="257"/>
      <c r="SAJ851" s="257"/>
      <c r="SAK851" s="257"/>
      <c r="SAL851" s="257"/>
      <c r="SAM851" s="257"/>
      <c r="SAN851" s="257"/>
      <c r="SAO851" s="257"/>
      <c r="SAP851" s="257"/>
      <c r="SAQ851" s="257"/>
      <c r="SAR851" s="257"/>
      <c r="SAS851" s="257"/>
      <c r="SAT851" s="257"/>
      <c r="SAU851" s="257"/>
      <c r="SAV851" s="257"/>
      <c r="SAW851" s="257"/>
      <c r="SAX851" s="257"/>
      <c r="SAY851" s="257"/>
      <c r="SAZ851" s="257"/>
      <c r="SBA851" s="257"/>
      <c r="SBB851" s="257"/>
      <c r="SBC851" s="257"/>
      <c r="SBD851" s="257"/>
      <c r="SBE851" s="257"/>
      <c r="SBF851" s="257"/>
      <c r="SBG851" s="257"/>
      <c r="SBH851" s="257"/>
      <c r="SBI851" s="257"/>
      <c r="SBJ851" s="257"/>
      <c r="SBK851" s="257"/>
      <c r="SBL851" s="257"/>
      <c r="SBM851" s="257"/>
      <c r="SBN851" s="257"/>
      <c r="SBO851" s="257"/>
      <c r="SBP851" s="257"/>
      <c r="SBQ851" s="257"/>
      <c r="SBR851" s="257"/>
      <c r="SBS851" s="257"/>
      <c r="SBT851" s="257"/>
      <c r="SBU851" s="257"/>
      <c r="SBV851" s="257"/>
      <c r="SBW851" s="257"/>
      <c r="SBX851" s="257"/>
      <c r="SBY851" s="257"/>
      <c r="SBZ851" s="257"/>
      <c r="SCA851" s="257"/>
      <c r="SCB851" s="257"/>
      <c r="SCC851" s="257"/>
      <c r="SCD851" s="257"/>
      <c r="SCE851" s="257"/>
      <c r="SCF851" s="257"/>
      <c r="SCG851" s="257"/>
      <c r="SCH851" s="257"/>
      <c r="SCI851" s="257"/>
      <c r="SCJ851" s="257"/>
      <c r="SCK851" s="257"/>
      <c r="SCL851" s="257"/>
      <c r="SCM851" s="257"/>
      <c r="SCN851" s="257"/>
      <c r="SCO851" s="257"/>
      <c r="SCP851" s="257"/>
      <c r="SCQ851" s="257"/>
      <c r="SCR851" s="257"/>
      <c r="SCS851" s="257"/>
      <c r="SCT851" s="257"/>
      <c r="SCU851" s="257"/>
      <c r="SCV851" s="257"/>
      <c r="SCW851" s="257"/>
      <c r="SCX851" s="257"/>
      <c r="SCY851" s="257"/>
      <c r="SCZ851" s="257"/>
      <c r="SDA851" s="257"/>
      <c r="SDB851" s="257"/>
      <c r="SDC851" s="257"/>
      <c r="SDD851" s="257"/>
      <c r="SDE851" s="257"/>
      <c r="SDF851" s="257"/>
      <c r="SDG851" s="257"/>
      <c r="SDH851" s="257"/>
      <c r="SDI851" s="257"/>
      <c r="SDJ851" s="257"/>
      <c r="SDK851" s="257"/>
      <c r="SDL851" s="257"/>
      <c r="SDM851" s="257"/>
      <c r="SDN851" s="257"/>
      <c r="SDO851" s="257"/>
      <c r="SDP851" s="257"/>
      <c r="SDQ851" s="257"/>
      <c r="SDR851" s="257"/>
      <c r="SDS851" s="257"/>
      <c r="SDT851" s="257"/>
      <c r="SDU851" s="257"/>
      <c r="SDV851" s="257"/>
      <c r="SDW851" s="257"/>
      <c r="SDX851" s="257"/>
      <c r="SDY851" s="257"/>
      <c r="SDZ851" s="257"/>
      <c r="SEA851" s="257"/>
      <c r="SEB851" s="257"/>
      <c r="SEC851" s="257"/>
      <c r="SED851" s="257"/>
      <c r="SEE851" s="257"/>
      <c r="SEF851" s="257"/>
      <c r="SEG851" s="257"/>
      <c r="SEH851" s="257"/>
      <c r="SEI851" s="257"/>
      <c r="SEJ851" s="257"/>
      <c r="SEK851" s="257"/>
      <c r="SEL851" s="257"/>
      <c r="SEM851" s="257"/>
      <c r="SEN851" s="257"/>
      <c r="SEO851" s="257"/>
      <c r="SEP851" s="257"/>
      <c r="SEQ851" s="257"/>
      <c r="SER851" s="257"/>
      <c r="SES851" s="257"/>
      <c r="SET851" s="257"/>
      <c r="SEU851" s="257"/>
      <c r="SEV851" s="257"/>
      <c r="SEW851" s="257"/>
      <c r="SEX851" s="257"/>
      <c r="SEY851" s="257"/>
      <c r="SEZ851" s="257"/>
      <c r="SFA851" s="257"/>
      <c r="SFB851" s="257"/>
      <c r="SFC851" s="257"/>
      <c r="SFD851" s="257"/>
      <c r="SFE851" s="257"/>
      <c r="SFF851" s="257"/>
      <c r="SFG851" s="257"/>
      <c r="SFH851" s="257"/>
      <c r="SFI851" s="257"/>
      <c r="SFJ851" s="257"/>
      <c r="SFK851" s="257"/>
      <c r="SFL851" s="257"/>
      <c r="SFM851" s="257"/>
      <c r="SFN851" s="257"/>
      <c r="SFO851" s="257"/>
      <c r="SFP851" s="257"/>
      <c r="SFQ851" s="257"/>
      <c r="SFR851" s="257"/>
      <c r="SFS851" s="257"/>
      <c r="SFT851" s="257"/>
      <c r="SFU851" s="257"/>
      <c r="SFV851" s="257"/>
      <c r="SFW851" s="257"/>
      <c r="SFX851" s="257"/>
      <c r="SFY851" s="257"/>
      <c r="SFZ851" s="257"/>
      <c r="SGA851" s="257"/>
      <c r="SGB851" s="257"/>
      <c r="SGC851" s="257"/>
      <c r="SGD851" s="257"/>
      <c r="SGE851" s="257"/>
      <c r="SGF851" s="257"/>
      <c r="SGG851" s="257"/>
      <c r="SGH851" s="257"/>
      <c r="SGI851" s="257"/>
      <c r="SGJ851" s="257"/>
      <c r="SGK851" s="257"/>
      <c r="SGL851" s="257"/>
      <c r="SGM851" s="257"/>
      <c r="SGN851" s="257"/>
      <c r="SGO851" s="257"/>
      <c r="SGP851" s="257"/>
      <c r="SGQ851" s="257"/>
      <c r="SGR851" s="257"/>
      <c r="SGS851" s="257"/>
      <c r="SGT851" s="257"/>
      <c r="SGU851" s="257"/>
      <c r="SGV851" s="257"/>
      <c r="SGW851" s="257"/>
      <c r="SGX851" s="257"/>
      <c r="SGY851" s="257"/>
      <c r="SGZ851" s="257"/>
      <c r="SHA851" s="257"/>
      <c r="SHB851" s="257"/>
      <c r="SHC851" s="257"/>
      <c r="SHD851" s="257"/>
      <c r="SHE851" s="257"/>
      <c r="SHF851" s="257"/>
      <c r="SHG851" s="257"/>
      <c r="SHH851" s="257"/>
      <c r="SHI851" s="257"/>
      <c r="SHJ851" s="257"/>
      <c r="SHK851" s="257"/>
      <c r="SHL851" s="257"/>
      <c r="SHM851" s="257"/>
      <c r="SHN851" s="257"/>
      <c r="SHO851" s="257"/>
      <c r="SHP851" s="257"/>
      <c r="SHQ851" s="257"/>
      <c r="SHR851" s="257"/>
      <c r="SHS851" s="257"/>
      <c r="SHT851" s="257"/>
      <c r="SHU851" s="257"/>
      <c r="SHV851" s="257"/>
      <c r="SHW851" s="257"/>
      <c r="SHX851" s="257"/>
      <c r="SHY851" s="257"/>
      <c r="SHZ851" s="257"/>
      <c r="SIA851" s="257"/>
      <c r="SIB851" s="257"/>
      <c r="SIC851" s="257"/>
      <c r="SID851" s="257"/>
      <c r="SIE851" s="257"/>
      <c r="SIF851" s="257"/>
      <c r="SIG851" s="257"/>
      <c r="SIH851" s="257"/>
      <c r="SII851" s="257"/>
      <c r="SIJ851" s="257"/>
      <c r="SIK851" s="257"/>
      <c r="SIL851" s="257"/>
      <c r="SIM851" s="257"/>
      <c r="SIN851" s="257"/>
      <c r="SIO851" s="257"/>
      <c r="SIP851" s="257"/>
      <c r="SIQ851" s="257"/>
      <c r="SIR851" s="257"/>
      <c r="SIS851" s="257"/>
      <c r="SIT851" s="257"/>
      <c r="SIU851" s="257"/>
      <c r="SIV851" s="257"/>
      <c r="SIW851" s="257"/>
      <c r="SIX851" s="257"/>
      <c r="SIY851" s="257"/>
      <c r="SIZ851" s="257"/>
      <c r="SJA851" s="257"/>
      <c r="SJB851" s="257"/>
      <c r="SJC851" s="257"/>
      <c r="SJD851" s="257"/>
      <c r="SJE851" s="257"/>
      <c r="SJF851" s="257"/>
      <c r="SJG851" s="257"/>
      <c r="SJH851" s="257"/>
      <c r="SJI851" s="257"/>
      <c r="SJJ851" s="257"/>
      <c r="SJK851" s="257"/>
      <c r="SJL851" s="257"/>
      <c r="SJM851" s="257"/>
      <c r="SJN851" s="257"/>
      <c r="SJO851" s="257"/>
      <c r="SJP851" s="257"/>
      <c r="SJQ851" s="257"/>
      <c r="SJR851" s="257"/>
      <c r="SJS851" s="257"/>
      <c r="SJT851" s="257"/>
      <c r="SJU851" s="257"/>
      <c r="SJV851" s="257"/>
      <c r="SJW851" s="257"/>
      <c r="SJX851" s="257"/>
      <c r="SJY851" s="257"/>
      <c r="SJZ851" s="257"/>
      <c r="SKA851" s="257"/>
      <c r="SKB851" s="257"/>
      <c r="SKC851" s="257"/>
      <c r="SKD851" s="257"/>
      <c r="SKE851" s="257"/>
      <c r="SKF851" s="257"/>
      <c r="SKG851" s="257"/>
      <c r="SKH851" s="257"/>
      <c r="SKI851" s="257"/>
      <c r="SKJ851" s="257"/>
      <c r="SKK851" s="257"/>
      <c r="SKL851" s="257"/>
      <c r="SKM851" s="257"/>
      <c r="SKN851" s="257"/>
      <c r="SKO851" s="257"/>
      <c r="SKP851" s="257"/>
      <c r="SKQ851" s="257"/>
      <c r="SKR851" s="257"/>
      <c r="SKS851" s="257"/>
      <c r="SKT851" s="257"/>
      <c r="SKU851" s="257"/>
      <c r="SKV851" s="257"/>
      <c r="SKW851" s="257"/>
      <c r="SKX851" s="257"/>
      <c r="SKY851" s="257"/>
      <c r="SKZ851" s="257"/>
      <c r="SLA851" s="257"/>
      <c r="SLB851" s="257"/>
      <c r="SLC851" s="257"/>
      <c r="SLD851" s="257"/>
      <c r="SLE851" s="257"/>
      <c r="SLF851" s="257"/>
      <c r="SLG851" s="257"/>
      <c r="SLH851" s="257"/>
      <c r="SLI851" s="257"/>
      <c r="SLJ851" s="257"/>
      <c r="SLK851" s="257"/>
      <c r="SLL851" s="257"/>
      <c r="SLM851" s="257"/>
      <c r="SLN851" s="257"/>
      <c r="SLO851" s="257"/>
      <c r="SLP851" s="257"/>
      <c r="SLQ851" s="257"/>
      <c r="SLR851" s="257"/>
      <c r="SLS851" s="257"/>
      <c r="SLT851" s="257"/>
      <c r="SLU851" s="257"/>
      <c r="SLV851" s="257"/>
      <c r="SLW851" s="257"/>
      <c r="SLX851" s="257"/>
      <c r="SLY851" s="257"/>
      <c r="SLZ851" s="257"/>
      <c r="SMA851" s="257"/>
      <c r="SMB851" s="257"/>
      <c r="SMC851" s="257"/>
      <c r="SMD851" s="257"/>
      <c r="SME851" s="257"/>
      <c r="SMF851" s="257"/>
      <c r="SMG851" s="257"/>
      <c r="SMH851" s="257"/>
      <c r="SMI851" s="257"/>
      <c r="SMJ851" s="257"/>
      <c r="SMK851" s="257"/>
      <c r="SML851" s="257"/>
      <c r="SMM851" s="257"/>
      <c r="SMN851" s="257"/>
      <c r="SMO851" s="257"/>
      <c r="SMP851" s="257"/>
      <c r="SMQ851" s="257"/>
      <c r="SMR851" s="257"/>
      <c r="SMS851" s="257"/>
      <c r="SMT851" s="257"/>
      <c r="SMU851" s="257"/>
      <c r="SMV851" s="257"/>
      <c r="SMW851" s="257"/>
      <c r="SMX851" s="257"/>
      <c r="SMY851" s="257"/>
      <c r="SMZ851" s="257"/>
      <c r="SNA851" s="257"/>
      <c r="SNB851" s="257"/>
      <c r="SNC851" s="257"/>
      <c r="SND851" s="257"/>
      <c r="SNE851" s="257"/>
      <c r="SNF851" s="257"/>
      <c r="SNG851" s="257"/>
      <c r="SNH851" s="257"/>
      <c r="SNI851" s="257"/>
      <c r="SNJ851" s="257"/>
      <c r="SNK851" s="257"/>
      <c r="SNL851" s="257"/>
      <c r="SNM851" s="257"/>
      <c r="SNN851" s="257"/>
      <c r="SNO851" s="257"/>
      <c r="SNP851" s="257"/>
      <c r="SNQ851" s="257"/>
      <c r="SNR851" s="257"/>
      <c r="SNS851" s="257"/>
      <c r="SNT851" s="257"/>
      <c r="SNU851" s="257"/>
      <c r="SNV851" s="257"/>
      <c r="SNW851" s="257"/>
      <c r="SNX851" s="257"/>
      <c r="SNY851" s="257"/>
      <c r="SNZ851" s="257"/>
      <c r="SOA851" s="257"/>
      <c r="SOB851" s="257"/>
      <c r="SOC851" s="257"/>
      <c r="SOD851" s="257"/>
      <c r="SOE851" s="257"/>
      <c r="SOF851" s="257"/>
      <c r="SOG851" s="257"/>
      <c r="SOH851" s="257"/>
      <c r="SOI851" s="257"/>
      <c r="SOJ851" s="257"/>
      <c r="SOK851" s="257"/>
      <c r="SOL851" s="257"/>
      <c r="SOM851" s="257"/>
      <c r="SON851" s="257"/>
      <c r="SOO851" s="257"/>
      <c r="SOP851" s="257"/>
      <c r="SOQ851" s="257"/>
      <c r="SOR851" s="257"/>
      <c r="SOS851" s="257"/>
      <c r="SOT851" s="257"/>
      <c r="SOU851" s="257"/>
      <c r="SOV851" s="257"/>
      <c r="SOW851" s="257"/>
      <c r="SOX851" s="257"/>
      <c r="SOY851" s="257"/>
      <c r="SOZ851" s="257"/>
      <c r="SPA851" s="257"/>
      <c r="SPB851" s="257"/>
      <c r="SPC851" s="257"/>
      <c r="SPD851" s="257"/>
      <c r="SPE851" s="257"/>
      <c r="SPF851" s="257"/>
      <c r="SPG851" s="257"/>
      <c r="SPH851" s="257"/>
      <c r="SPI851" s="257"/>
      <c r="SPJ851" s="257"/>
      <c r="SPK851" s="257"/>
      <c r="SPL851" s="257"/>
      <c r="SPM851" s="257"/>
      <c r="SPN851" s="257"/>
      <c r="SPO851" s="257"/>
      <c r="SPP851" s="257"/>
      <c r="SPQ851" s="257"/>
      <c r="SPR851" s="257"/>
      <c r="SPS851" s="257"/>
      <c r="SPT851" s="257"/>
      <c r="SPU851" s="257"/>
      <c r="SPV851" s="257"/>
      <c r="SPW851" s="257"/>
      <c r="SPX851" s="257"/>
      <c r="SPY851" s="257"/>
      <c r="SPZ851" s="257"/>
      <c r="SQA851" s="257"/>
      <c r="SQB851" s="257"/>
      <c r="SQC851" s="257"/>
      <c r="SQD851" s="257"/>
      <c r="SQE851" s="257"/>
      <c r="SQF851" s="257"/>
      <c r="SQG851" s="257"/>
      <c r="SQH851" s="257"/>
      <c r="SQI851" s="257"/>
      <c r="SQJ851" s="257"/>
      <c r="SQK851" s="257"/>
      <c r="SQL851" s="257"/>
      <c r="SQM851" s="257"/>
      <c r="SQN851" s="257"/>
      <c r="SQO851" s="257"/>
      <c r="SQP851" s="257"/>
      <c r="SQQ851" s="257"/>
      <c r="SQR851" s="257"/>
      <c r="SQS851" s="257"/>
      <c r="SQT851" s="257"/>
      <c r="SQU851" s="257"/>
      <c r="SQV851" s="257"/>
      <c r="SQW851" s="257"/>
      <c r="SQX851" s="257"/>
      <c r="SQY851" s="257"/>
      <c r="SQZ851" s="257"/>
      <c r="SRA851" s="257"/>
      <c r="SRB851" s="257"/>
      <c r="SRC851" s="257"/>
      <c r="SRD851" s="257"/>
      <c r="SRE851" s="257"/>
      <c r="SRF851" s="257"/>
      <c r="SRG851" s="257"/>
      <c r="SRH851" s="257"/>
      <c r="SRI851" s="257"/>
      <c r="SRJ851" s="257"/>
      <c r="SRK851" s="257"/>
      <c r="SRL851" s="257"/>
      <c r="SRM851" s="257"/>
      <c r="SRN851" s="257"/>
      <c r="SRO851" s="257"/>
      <c r="SRP851" s="257"/>
      <c r="SRQ851" s="257"/>
      <c r="SRR851" s="257"/>
      <c r="SRS851" s="257"/>
      <c r="SRT851" s="257"/>
      <c r="SRU851" s="257"/>
      <c r="SRV851" s="257"/>
      <c r="SRW851" s="257"/>
      <c r="SRX851" s="257"/>
      <c r="SRY851" s="257"/>
      <c r="SRZ851" s="257"/>
      <c r="SSA851" s="257"/>
      <c r="SSB851" s="257"/>
      <c r="SSC851" s="257"/>
      <c r="SSD851" s="257"/>
      <c r="SSE851" s="257"/>
      <c r="SSF851" s="257"/>
      <c r="SSG851" s="257"/>
      <c r="SSH851" s="257"/>
      <c r="SSI851" s="257"/>
      <c r="SSJ851" s="257"/>
      <c r="SSK851" s="257"/>
      <c r="SSL851" s="257"/>
      <c r="SSM851" s="257"/>
      <c r="SSN851" s="257"/>
      <c r="SSO851" s="257"/>
      <c r="SSP851" s="257"/>
      <c r="SSQ851" s="257"/>
      <c r="SSR851" s="257"/>
      <c r="SSS851" s="257"/>
      <c r="SST851" s="257"/>
      <c r="SSU851" s="257"/>
      <c r="SSV851" s="257"/>
      <c r="SSW851" s="257"/>
      <c r="SSX851" s="257"/>
      <c r="SSY851" s="257"/>
      <c r="SSZ851" s="257"/>
      <c r="STA851" s="257"/>
      <c r="STB851" s="257"/>
      <c r="STC851" s="257"/>
      <c r="STD851" s="257"/>
      <c r="STE851" s="257"/>
      <c r="STF851" s="257"/>
      <c r="STG851" s="257"/>
      <c r="STH851" s="257"/>
      <c r="STI851" s="257"/>
      <c r="STJ851" s="257"/>
      <c r="STK851" s="257"/>
      <c r="STL851" s="257"/>
      <c r="STM851" s="257"/>
      <c r="STN851" s="257"/>
      <c r="STO851" s="257"/>
      <c r="STP851" s="257"/>
      <c r="STQ851" s="257"/>
      <c r="STR851" s="257"/>
      <c r="STS851" s="257"/>
      <c r="STT851" s="257"/>
      <c r="STU851" s="257"/>
      <c r="STV851" s="257"/>
      <c r="STW851" s="257"/>
      <c r="STX851" s="257"/>
      <c r="STY851" s="257"/>
      <c r="STZ851" s="257"/>
      <c r="SUA851" s="257"/>
      <c r="SUB851" s="257"/>
      <c r="SUC851" s="257"/>
      <c r="SUD851" s="257"/>
      <c r="SUE851" s="257"/>
      <c r="SUF851" s="257"/>
      <c r="SUG851" s="257"/>
      <c r="SUH851" s="257"/>
      <c r="SUI851" s="257"/>
      <c r="SUJ851" s="257"/>
      <c r="SUK851" s="257"/>
      <c r="SUL851" s="257"/>
      <c r="SUM851" s="257"/>
      <c r="SUN851" s="257"/>
      <c r="SUO851" s="257"/>
      <c r="SUP851" s="257"/>
      <c r="SUQ851" s="257"/>
      <c r="SUR851" s="257"/>
      <c r="SUS851" s="257"/>
      <c r="SUT851" s="257"/>
      <c r="SUU851" s="257"/>
      <c r="SUV851" s="257"/>
      <c r="SUW851" s="257"/>
      <c r="SUX851" s="257"/>
      <c r="SUY851" s="257"/>
      <c r="SUZ851" s="257"/>
      <c r="SVA851" s="257"/>
      <c r="SVB851" s="257"/>
      <c r="SVC851" s="257"/>
      <c r="SVD851" s="257"/>
      <c r="SVE851" s="257"/>
      <c r="SVF851" s="257"/>
      <c r="SVG851" s="257"/>
      <c r="SVH851" s="257"/>
      <c r="SVI851" s="257"/>
      <c r="SVJ851" s="257"/>
      <c r="SVK851" s="257"/>
      <c r="SVL851" s="257"/>
      <c r="SVM851" s="257"/>
      <c r="SVN851" s="257"/>
      <c r="SVO851" s="257"/>
      <c r="SVP851" s="257"/>
      <c r="SVQ851" s="257"/>
      <c r="SVR851" s="257"/>
      <c r="SVS851" s="257"/>
      <c r="SVT851" s="257"/>
      <c r="SVU851" s="257"/>
      <c r="SVV851" s="257"/>
      <c r="SVW851" s="257"/>
      <c r="SVX851" s="257"/>
      <c r="SVY851" s="257"/>
      <c r="SVZ851" s="257"/>
      <c r="SWA851" s="257"/>
      <c r="SWB851" s="257"/>
      <c r="SWC851" s="257"/>
      <c r="SWD851" s="257"/>
      <c r="SWE851" s="257"/>
      <c r="SWF851" s="257"/>
      <c r="SWG851" s="257"/>
      <c r="SWH851" s="257"/>
      <c r="SWI851" s="257"/>
      <c r="SWJ851" s="257"/>
      <c r="SWK851" s="257"/>
      <c r="SWL851" s="257"/>
      <c r="SWM851" s="257"/>
      <c r="SWN851" s="257"/>
      <c r="SWO851" s="257"/>
      <c r="SWP851" s="257"/>
      <c r="SWQ851" s="257"/>
      <c r="SWR851" s="257"/>
      <c r="SWS851" s="257"/>
      <c r="SWT851" s="257"/>
      <c r="SWU851" s="257"/>
      <c r="SWV851" s="257"/>
      <c r="SWW851" s="257"/>
      <c r="SWX851" s="257"/>
      <c r="SWY851" s="257"/>
      <c r="SWZ851" s="257"/>
      <c r="SXA851" s="257"/>
      <c r="SXB851" s="257"/>
      <c r="SXC851" s="257"/>
      <c r="SXD851" s="257"/>
      <c r="SXE851" s="257"/>
      <c r="SXF851" s="257"/>
      <c r="SXG851" s="257"/>
      <c r="SXH851" s="257"/>
      <c r="SXI851" s="257"/>
      <c r="SXJ851" s="257"/>
      <c r="SXK851" s="257"/>
      <c r="SXL851" s="257"/>
      <c r="SXM851" s="257"/>
      <c r="SXN851" s="257"/>
      <c r="SXO851" s="257"/>
      <c r="SXP851" s="257"/>
      <c r="SXQ851" s="257"/>
      <c r="SXR851" s="257"/>
      <c r="SXS851" s="257"/>
      <c r="SXT851" s="257"/>
      <c r="SXU851" s="257"/>
      <c r="SXV851" s="257"/>
      <c r="SXW851" s="257"/>
      <c r="SXX851" s="257"/>
      <c r="SXY851" s="257"/>
      <c r="SXZ851" s="257"/>
      <c r="SYA851" s="257"/>
      <c r="SYB851" s="257"/>
      <c r="SYC851" s="257"/>
      <c r="SYD851" s="257"/>
      <c r="SYE851" s="257"/>
      <c r="SYF851" s="257"/>
      <c r="SYG851" s="257"/>
      <c r="SYH851" s="257"/>
      <c r="SYI851" s="257"/>
      <c r="SYJ851" s="257"/>
      <c r="SYK851" s="257"/>
      <c r="SYL851" s="257"/>
      <c r="SYM851" s="257"/>
      <c r="SYN851" s="257"/>
      <c r="SYO851" s="257"/>
      <c r="SYP851" s="257"/>
      <c r="SYQ851" s="257"/>
      <c r="SYR851" s="257"/>
      <c r="SYS851" s="257"/>
      <c r="SYT851" s="257"/>
      <c r="SYU851" s="257"/>
      <c r="SYV851" s="257"/>
      <c r="SYW851" s="257"/>
      <c r="SYX851" s="257"/>
      <c r="SYY851" s="257"/>
      <c r="SYZ851" s="257"/>
      <c r="SZA851" s="257"/>
      <c r="SZB851" s="257"/>
      <c r="SZC851" s="257"/>
      <c r="SZD851" s="257"/>
      <c r="SZE851" s="257"/>
      <c r="SZF851" s="257"/>
      <c r="SZG851" s="257"/>
      <c r="SZH851" s="257"/>
      <c r="SZI851" s="257"/>
      <c r="SZJ851" s="257"/>
      <c r="SZK851" s="257"/>
      <c r="SZL851" s="257"/>
      <c r="SZM851" s="257"/>
      <c r="SZN851" s="257"/>
      <c r="SZO851" s="257"/>
      <c r="SZP851" s="257"/>
      <c r="SZQ851" s="257"/>
      <c r="SZR851" s="257"/>
      <c r="SZS851" s="257"/>
      <c r="SZT851" s="257"/>
      <c r="SZU851" s="257"/>
      <c r="SZV851" s="257"/>
      <c r="SZW851" s="257"/>
      <c r="SZX851" s="257"/>
      <c r="SZY851" s="257"/>
      <c r="SZZ851" s="257"/>
      <c r="TAA851" s="257"/>
      <c r="TAB851" s="257"/>
      <c r="TAC851" s="257"/>
      <c r="TAD851" s="257"/>
      <c r="TAE851" s="257"/>
      <c r="TAF851" s="257"/>
      <c r="TAG851" s="257"/>
      <c r="TAH851" s="257"/>
      <c r="TAI851" s="257"/>
      <c r="TAJ851" s="257"/>
      <c r="TAK851" s="257"/>
      <c r="TAL851" s="257"/>
      <c r="TAM851" s="257"/>
      <c r="TAN851" s="257"/>
      <c r="TAO851" s="257"/>
      <c r="TAP851" s="257"/>
      <c r="TAQ851" s="257"/>
      <c r="TAR851" s="257"/>
      <c r="TAS851" s="257"/>
      <c r="TAT851" s="257"/>
      <c r="TAU851" s="257"/>
      <c r="TAV851" s="257"/>
      <c r="TAW851" s="257"/>
      <c r="TAX851" s="257"/>
      <c r="TAY851" s="257"/>
      <c r="TAZ851" s="257"/>
      <c r="TBA851" s="257"/>
      <c r="TBB851" s="257"/>
      <c r="TBC851" s="257"/>
      <c r="TBD851" s="257"/>
      <c r="TBE851" s="257"/>
      <c r="TBF851" s="257"/>
      <c r="TBG851" s="257"/>
      <c r="TBH851" s="257"/>
      <c r="TBI851" s="257"/>
      <c r="TBJ851" s="257"/>
      <c r="TBK851" s="257"/>
      <c r="TBL851" s="257"/>
      <c r="TBM851" s="257"/>
      <c r="TBN851" s="257"/>
      <c r="TBO851" s="257"/>
      <c r="TBP851" s="257"/>
      <c r="TBQ851" s="257"/>
      <c r="TBR851" s="257"/>
      <c r="TBS851" s="257"/>
      <c r="TBT851" s="257"/>
      <c r="TBU851" s="257"/>
      <c r="TBV851" s="257"/>
      <c r="TBW851" s="257"/>
      <c r="TBX851" s="257"/>
      <c r="TBY851" s="257"/>
      <c r="TBZ851" s="257"/>
      <c r="TCA851" s="257"/>
      <c r="TCB851" s="257"/>
      <c r="TCC851" s="257"/>
      <c r="TCD851" s="257"/>
      <c r="TCE851" s="257"/>
      <c r="TCF851" s="257"/>
      <c r="TCG851" s="257"/>
      <c r="TCH851" s="257"/>
      <c r="TCI851" s="257"/>
      <c r="TCJ851" s="257"/>
      <c r="TCK851" s="257"/>
      <c r="TCL851" s="257"/>
      <c r="TCM851" s="257"/>
      <c r="TCN851" s="257"/>
      <c r="TCO851" s="257"/>
      <c r="TCP851" s="257"/>
      <c r="TCQ851" s="257"/>
      <c r="TCR851" s="257"/>
      <c r="TCS851" s="257"/>
      <c r="TCT851" s="257"/>
      <c r="TCU851" s="257"/>
      <c r="TCV851" s="257"/>
      <c r="TCW851" s="257"/>
      <c r="TCX851" s="257"/>
      <c r="TCY851" s="257"/>
      <c r="TCZ851" s="257"/>
      <c r="TDA851" s="257"/>
      <c r="TDB851" s="257"/>
      <c r="TDC851" s="257"/>
      <c r="TDD851" s="257"/>
      <c r="TDE851" s="257"/>
      <c r="TDF851" s="257"/>
      <c r="TDG851" s="257"/>
      <c r="TDH851" s="257"/>
      <c r="TDI851" s="257"/>
      <c r="TDJ851" s="257"/>
      <c r="TDK851" s="257"/>
      <c r="TDL851" s="257"/>
      <c r="TDM851" s="257"/>
      <c r="TDN851" s="257"/>
      <c r="TDO851" s="257"/>
      <c r="TDP851" s="257"/>
      <c r="TDQ851" s="257"/>
      <c r="TDR851" s="257"/>
      <c r="TDS851" s="257"/>
      <c r="TDT851" s="257"/>
      <c r="TDU851" s="257"/>
      <c r="TDV851" s="257"/>
      <c r="TDW851" s="257"/>
      <c r="TDX851" s="257"/>
      <c r="TDY851" s="257"/>
      <c r="TDZ851" s="257"/>
      <c r="TEA851" s="257"/>
      <c r="TEB851" s="257"/>
      <c r="TEC851" s="257"/>
      <c r="TED851" s="257"/>
      <c r="TEE851" s="257"/>
      <c r="TEF851" s="257"/>
      <c r="TEG851" s="257"/>
      <c r="TEH851" s="257"/>
      <c r="TEI851" s="257"/>
      <c r="TEJ851" s="257"/>
      <c r="TEK851" s="257"/>
      <c r="TEL851" s="257"/>
      <c r="TEM851" s="257"/>
      <c r="TEN851" s="257"/>
      <c r="TEO851" s="257"/>
      <c r="TEP851" s="257"/>
      <c r="TEQ851" s="257"/>
      <c r="TER851" s="257"/>
      <c r="TES851" s="257"/>
      <c r="TET851" s="257"/>
      <c r="TEU851" s="257"/>
      <c r="TEV851" s="257"/>
      <c r="TEW851" s="257"/>
      <c r="TEX851" s="257"/>
      <c r="TEY851" s="257"/>
      <c r="TEZ851" s="257"/>
      <c r="TFA851" s="257"/>
      <c r="TFB851" s="257"/>
      <c r="TFC851" s="257"/>
      <c r="TFD851" s="257"/>
      <c r="TFE851" s="257"/>
      <c r="TFF851" s="257"/>
      <c r="TFG851" s="257"/>
      <c r="TFH851" s="257"/>
      <c r="TFI851" s="257"/>
      <c r="TFJ851" s="257"/>
      <c r="TFK851" s="257"/>
      <c r="TFL851" s="257"/>
      <c r="TFM851" s="257"/>
      <c r="TFN851" s="257"/>
      <c r="TFO851" s="257"/>
      <c r="TFP851" s="257"/>
      <c r="TFQ851" s="257"/>
      <c r="TFR851" s="257"/>
      <c r="TFS851" s="257"/>
      <c r="TFT851" s="257"/>
      <c r="TFU851" s="257"/>
      <c r="TFV851" s="257"/>
      <c r="TFW851" s="257"/>
      <c r="TFX851" s="257"/>
      <c r="TFY851" s="257"/>
      <c r="TFZ851" s="257"/>
      <c r="TGA851" s="257"/>
      <c r="TGB851" s="257"/>
      <c r="TGC851" s="257"/>
      <c r="TGD851" s="257"/>
      <c r="TGE851" s="257"/>
      <c r="TGF851" s="257"/>
      <c r="TGG851" s="257"/>
      <c r="TGH851" s="257"/>
      <c r="TGI851" s="257"/>
      <c r="TGJ851" s="257"/>
      <c r="TGK851" s="257"/>
      <c r="TGL851" s="257"/>
      <c r="TGM851" s="257"/>
      <c r="TGN851" s="257"/>
      <c r="TGO851" s="257"/>
      <c r="TGP851" s="257"/>
      <c r="TGQ851" s="257"/>
      <c r="TGR851" s="257"/>
      <c r="TGS851" s="257"/>
      <c r="TGT851" s="257"/>
      <c r="TGU851" s="257"/>
      <c r="TGV851" s="257"/>
      <c r="TGW851" s="257"/>
      <c r="TGX851" s="257"/>
      <c r="TGY851" s="257"/>
      <c r="TGZ851" s="257"/>
      <c r="THA851" s="257"/>
      <c r="THB851" s="257"/>
      <c r="THC851" s="257"/>
      <c r="THD851" s="257"/>
      <c r="THE851" s="257"/>
      <c r="THF851" s="257"/>
      <c r="THG851" s="257"/>
      <c r="THH851" s="257"/>
      <c r="THI851" s="257"/>
      <c r="THJ851" s="257"/>
      <c r="THK851" s="257"/>
      <c r="THL851" s="257"/>
      <c r="THM851" s="257"/>
      <c r="THN851" s="257"/>
      <c r="THO851" s="257"/>
      <c r="THP851" s="257"/>
      <c r="THQ851" s="257"/>
      <c r="THR851" s="257"/>
      <c r="THS851" s="257"/>
      <c r="THT851" s="257"/>
      <c r="THU851" s="257"/>
      <c r="THV851" s="257"/>
      <c r="THW851" s="257"/>
      <c r="THX851" s="257"/>
      <c r="THY851" s="257"/>
      <c r="THZ851" s="257"/>
      <c r="TIA851" s="257"/>
      <c r="TIB851" s="257"/>
      <c r="TIC851" s="257"/>
      <c r="TID851" s="257"/>
      <c r="TIE851" s="257"/>
      <c r="TIF851" s="257"/>
      <c r="TIG851" s="257"/>
      <c r="TIH851" s="257"/>
      <c r="TII851" s="257"/>
      <c r="TIJ851" s="257"/>
      <c r="TIK851" s="257"/>
      <c r="TIL851" s="257"/>
      <c r="TIM851" s="257"/>
      <c r="TIN851" s="257"/>
      <c r="TIO851" s="257"/>
      <c r="TIP851" s="257"/>
      <c r="TIQ851" s="257"/>
      <c r="TIR851" s="257"/>
      <c r="TIS851" s="257"/>
      <c r="TIT851" s="257"/>
      <c r="TIU851" s="257"/>
      <c r="TIV851" s="257"/>
      <c r="TIW851" s="257"/>
      <c r="TIX851" s="257"/>
      <c r="TIY851" s="257"/>
      <c r="TIZ851" s="257"/>
      <c r="TJA851" s="257"/>
      <c r="TJB851" s="257"/>
      <c r="TJC851" s="257"/>
      <c r="TJD851" s="257"/>
      <c r="TJE851" s="257"/>
      <c r="TJF851" s="257"/>
      <c r="TJG851" s="257"/>
      <c r="TJH851" s="257"/>
      <c r="TJI851" s="257"/>
      <c r="TJJ851" s="257"/>
      <c r="TJK851" s="257"/>
      <c r="TJL851" s="257"/>
      <c r="TJM851" s="257"/>
      <c r="TJN851" s="257"/>
      <c r="TJO851" s="257"/>
      <c r="TJP851" s="257"/>
      <c r="TJQ851" s="257"/>
      <c r="TJR851" s="257"/>
      <c r="TJS851" s="257"/>
      <c r="TJT851" s="257"/>
      <c r="TJU851" s="257"/>
      <c r="TJV851" s="257"/>
      <c r="TJW851" s="257"/>
      <c r="TJX851" s="257"/>
      <c r="TJY851" s="257"/>
      <c r="TJZ851" s="257"/>
      <c r="TKA851" s="257"/>
      <c r="TKB851" s="257"/>
      <c r="TKC851" s="257"/>
      <c r="TKD851" s="257"/>
      <c r="TKE851" s="257"/>
      <c r="TKF851" s="257"/>
      <c r="TKG851" s="257"/>
      <c r="TKH851" s="257"/>
      <c r="TKI851" s="257"/>
      <c r="TKJ851" s="257"/>
      <c r="TKK851" s="257"/>
      <c r="TKL851" s="257"/>
      <c r="TKM851" s="257"/>
      <c r="TKN851" s="257"/>
      <c r="TKO851" s="257"/>
      <c r="TKP851" s="257"/>
      <c r="TKQ851" s="257"/>
      <c r="TKR851" s="257"/>
      <c r="TKS851" s="257"/>
      <c r="TKT851" s="257"/>
      <c r="TKU851" s="257"/>
      <c r="TKV851" s="257"/>
      <c r="TKW851" s="257"/>
      <c r="TKX851" s="257"/>
      <c r="TKY851" s="257"/>
      <c r="TKZ851" s="257"/>
      <c r="TLA851" s="257"/>
      <c r="TLB851" s="257"/>
      <c r="TLC851" s="257"/>
      <c r="TLD851" s="257"/>
      <c r="TLE851" s="257"/>
      <c r="TLF851" s="257"/>
      <c r="TLG851" s="257"/>
      <c r="TLH851" s="257"/>
      <c r="TLI851" s="257"/>
      <c r="TLJ851" s="257"/>
      <c r="TLK851" s="257"/>
      <c r="TLL851" s="257"/>
      <c r="TLM851" s="257"/>
      <c r="TLN851" s="257"/>
      <c r="TLO851" s="257"/>
      <c r="TLP851" s="257"/>
      <c r="TLQ851" s="257"/>
      <c r="TLR851" s="257"/>
      <c r="TLS851" s="257"/>
      <c r="TLT851" s="257"/>
      <c r="TLU851" s="257"/>
      <c r="TLV851" s="257"/>
      <c r="TLW851" s="257"/>
      <c r="TLX851" s="257"/>
      <c r="TLY851" s="257"/>
      <c r="TLZ851" s="257"/>
      <c r="TMA851" s="257"/>
      <c r="TMB851" s="257"/>
      <c r="TMC851" s="257"/>
      <c r="TMD851" s="257"/>
      <c r="TME851" s="257"/>
      <c r="TMF851" s="257"/>
      <c r="TMG851" s="257"/>
      <c r="TMH851" s="257"/>
      <c r="TMI851" s="257"/>
      <c r="TMJ851" s="257"/>
      <c r="TMK851" s="257"/>
      <c r="TML851" s="257"/>
      <c r="TMM851" s="257"/>
      <c r="TMN851" s="257"/>
      <c r="TMO851" s="257"/>
      <c r="TMP851" s="257"/>
      <c r="TMQ851" s="257"/>
      <c r="TMR851" s="257"/>
      <c r="TMS851" s="257"/>
      <c r="TMT851" s="257"/>
      <c r="TMU851" s="257"/>
      <c r="TMV851" s="257"/>
      <c r="TMW851" s="257"/>
      <c r="TMX851" s="257"/>
      <c r="TMY851" s="257"/>
      <c r="TMZ851" s="257"/>
      <c r="TNA851" s="257"/>
      <c r="TNB851" s="257"/>
      <c r="TNC851" s="257"/>
      <c r="TND851" s="257"/>
      <c r="TNE851" s="257"/>
      <c r="TNF851" s="257"/>
      <c r="TNG851" s="257"/>
      <c r="TNH851" s="257"/>
      <c r="TNI851" s="257"/>
      <c r="TNJ851" s="257"/>
      <c r="TNK851" s="257"/>
      <c r="TNL851" s="257"/>
      <c r="TNM851" s="257"/>
      <c r="TNN851" s="257"/>
      <c r="TNO851" s="257"/>
      <c r="TNP851" s="257"/>
      <c r="TNQ851" s="257"/>
      <c r="TNR851" s="257"/>
      <c r="TNS851" s="257"/>
      <c r="TNT851" s="257"/>
      <c r="TNU851" s="257"/>
      <c r="TNV851" s="257"/>
      <c r="TNW851" s="257"/>
      <c r="TNX851" s="257"/>
      <c r="TNY851" s="257"/>
      <c r="TNZ851" s="257"/>
      <c r="TOA851" s="257"/>
      <c r="TOB851" s="257"/>
      <c r="TOC851" s="257"/>
      <c r="TOD851" s="257"/>
      <c r="TOE851" s="257"/>
      <c r="TOF851" s="257"/>
      <c r="TOG851" s="257"/>
      <c r="TOH851" s="257"/>
      <c r="TOI851" s="257"/>
      <c r="TOJ851" s="257"/>
      <c r="TOK851" s="257"/>
      <c r="TOL851" s="257"/>
      <c r="TOM851" s="257"/>
      <c r="TON851" s="257"/>
      <c r="TOO851" s="257"/>
      <c r="TOP851" s="257"/>
      <c r="TOQ851" s="257"/>
      <c r="TOR851" s="257"/>
      <c r="TOS851" s="257"/>
      <c r="TOT851" s="257"/>
      <c r="TOU851" s="257"/>
      <c r="TOV851" s="257"/>
      <c r="TOW851" s="257"/>
      <c r="TOX851" s="257"/>
      <c r="TOY851" s="257"/>
      <c r="TOZ851" s="257"/>
      <c r="TPA851" s="257"/>
      <c r="TPB851" s="257"/>
      <c r="TPC851" s="257"/>
      <c r="TPD851" s="257"/>
      <c r="TPE851" s="257"/>
      <c r="TPF851" s="257"/>
      <c r="TPG851" s="257"/>
      <c r="TPH851" s="257"/>
      <c r="TPI851" s="257"/>
      <c r="TPJ851" s="257"/>
      <c r="TPK851" s="257"/>
      <c r="TPL851" s="257"/>
      <c r="TPM851" s="257"/>
      <c r="TPN851" s="257"/>
      <c r="TPO851" s="257"/>
      <c r="TPP851" s="257"/>
      <c r="TPQ851" s="257"/>
      <c r="TPR851" s="257"/>
      <c r="TPS851" s="257"/>
      <c r="TPT851" s="257"/>
      <c r="TPU851" s="257"/>
      <c r="TPV851" s="257"/>
      <c r="TPW851" s="257"/>
      <c r="TPX851" s="257"/>
      <c r="TPY851" s="257"/>
      <c r="TPZ851" s="257"/>
      <c r="TQA851" s="257"/>
      <c r="TQB851" s="257"/>
      <c r="TQC851" s="257"/>
      <c r="TQD851" s="257"/>
      <c r="TQE851" s="257"/>
      <c r="TQF851" s="257"/>
      <c r="TQG851" s="257"/>
      <c r="TQH851" s="257"/>
      <c r="TQI851" s="257"/>
      <c r="TQJ851" s="257"/>
      <c r="TQK851" s="257"/>
      <c r="TQL851" s="257"/>
      <c r="TQM851" s="257"/>
      <c r="TQN851" s="257"/>
      <c r="TQO851" s="257"/>
      <c r="TQP851" s="257"/>
      <c r="TQQ851" s="257"/>
      <c r="TQR851" s="257"/>
      <c r="TQS851" s="257"/>
      <c r="TQT851" s="257"/>
      <c r="TQU851" s="257"/>
      <c r="TQV851" s="257"/>
      <c r="TQW851" s="257"/>
      <c r="TQX851" s="257"/>
      <c r="TQY851" s="257"/>
      <c r="TQZ851" s="257"/>
      <c r="TRA851" s="257"/>
      <c r="TRB851" s="257"/>
      <c r="TRC851" s="257"/>
      <c r="TRD851" s="257"/>
      <c r="TRE851" s="257"/>
      <c r="TRF851" s="257"/>
      <c r="TRG851" s="257"/>
      <c r="TRH851" s="257"/>
      <c r="TRI851" s="257"/>
      <c r="TRJ851" s="257"/>
      <c r="TRK851" s="257"/>
      <c r="TRL851" s="257"/>
      <c r="TRM851" s="257"/>
      <c r="TRN851" s="257"/>
      <c r="TRO851" s="257"/>
      <c r="TRP851" s="257"/>
      <c r="TRQ851" s="257"/>
      <c r="TRR851" s="257"/>
      <c r="TRS851" s="257"/>
      <c r="TRT851" s="257"/>
      <c r="TRU851" s="257"/>
      <c r="TRV851" s="257"/>
      <c r="TRW851" s="257"/>
      <c r="TRX851" s="257"/>
      <c r="TRY851" s="257"/>
      <c r="TRZ851" s="257"/>
      <c r="TSA851" s="257"/>
      <c r="TSB851" s="257"/>
      <c r="TSC851" s="257"/>
      <c r="TSD851" s="257"/>
      <c r="TSE851" s="257"/>
      <c r="TSF851" s="257"/>
      <c r="TSG851" s="257"/>
      <c r="TSH851" s="257"/>
      <c r="TSI851" s="257"/>
      <c r="TSJ851" s="257"/>
      <c r="TSK851" s="257"/>
      <c r="TSL851" s="257"/>
      <c r="TSM851" s="257"/>
      <c r="TSN851" s="257"/>
      <c r="TSO851" s="257"/>
      <c r="TSP851" s="257"/>
      <c r="TSQ851" s="257"/>
      <c r="TSR851" s="257"/>
      <c r="TSS851" s="257"/>
      <c r="TST851" s="257"/>
      <c r="TSU851" s="257"/>
      <c r="TSV851" s="257"/>
      <c r="TSW851" s="257"/>
      <c r="TSX851" s="257"/>
      <c r="TSY851" s="257"/>
      <c r="TSZ851" s="257"/>
      <c r="TTA851" s="257"/>
      <c r="TTB851" s="257"/>
      <c r="TTC851" s="257"/>
      <c r="TTD851" s="257"/>
      <c r="TTE851" s="257"/>
      <c r="TTF851" s="257"/>
      <c r="TTG851" s="257"/>
      <c r="TTH851" s="257"/>
      <c r="TTI851" s="257"/>
      <c r="TTJ851" s="257"/>
      <c r="TTK851" s="257"/>
      <c r="TTL851" s="257"/>
      <c r="TTM851" s="257"/>
      <c r="TTN851" s="257"/>
      <c r="TTO851" s="257"/>
      <c r="TTP851" s="257"/>
      <c r="TTQ851" s="257"/>
      <c r="TTR851" s="257"/>
      <c r="TTS851" s="257"/>
      <c r="TTT851" s="257"/>
      <c r="TTU851" s="257"/>
      <c r="TTV851" s="257"/>
      <c r="TTW851" s="257"/>
      <c r="TTX851" s="257"/>
      <c r="TTY851" s="257"/>
      <c r="TTZ851" s="257"/>
      <c r="TUA851" s="257"/>
      <c r="TUB851" s="257"/>
      <c r="TUC851" s="257"/>
      <c r="TUD851" s="257"/>
      <c r="TUE851" s="257"/>
      <c r="TUF851" s="257"/>
      <c r="TUG851" s="257"/>
      <c r="TUH851" s="257"/>
      <c r="TUI851" s="257"/>
      <c r="TUJ851" s="257"/>
      <c r="TUK851" s="257"/>
      <c r="TUL851" s="257"/>
      <c r="TUM851" s="257"/>
      <c r="TUN851" s="257"/>
      <c r="TUO851" s="257"/>
      <c r="TUP851" s="257"/>
      <c r="TUQ851" s="257"/>
      <c r="TUR851" s="257"/>
      <c r="TUS851" s="257"/>
      <c r="TUT851" s="257"/>
      <c r="TUU851" s="257"/>
      <c r="TUV851" s="257"/>
      <c r="TUW851" s="257"/>
      <c r="TUX851" s="257"/>
      <c r="TUY851" s="257"/>
      <c r="TUZ851" s="257"/>
      <c r="TVA851" s="257"/>
      <c r="TVB851" s="257"/>
      <c r="TVC851" s="257"/>
      <c r="TVD851" s="257"/>
      <c r="TVE851" s="257"/>
      <c r="TVF851" s="257"/>
      <c r="TVG851" s="257"/>
      <c r="TVH851" s="257"/>
      <c r="TVI851" s="257"/>
      <c r="TVJ851" s="257"/>
      <c r="TVK851" s="257"/>
      <c r="TVL851" s="257"/>
      <c r="TVM851" s="257"/>
      <c r="TVN851" s="257"/>
      <c r="TVO851" s="257"/>
      <c r="TVP851" s="257"/>
      <c r="TVQ851" s="257"/>
      <c r="TVR851" s="257"/>
      <c r="TVS851" s="257"/>
      <c r="TVT851" s="257"/>
      <c r="TVU851" s="257"/>
      <c r="TVV851" s="257"/>
      <c r="TVW851" s="257"/>
      <c r="TVX851" s="257"/>
      <c r="TVY851" s="257"/>
      <c r="TVZ851" s="257"/>
      <c r="TWA851" s="257"/>
      <c r="TWB851" s="257"/>
      <c r="TWC851" s="257"/>
      <c r="TWD851" s="257"/>
      <c r="TWE851" s="257"/>
      <c r="TWF851" s="257"/>
      <c r="TWG851" s="257"/>
      <c r="TWH851" s="257"/>
      <c r="TWI851" s="257"/>
      <c r="TWJ851" s="257"/>
      <c r="TWK851" s="257"/>
      <c r="TWL851" s="257"/>
      <c r="TWM851" s="257"/>
      <c r="TWN851" s="257"/>
      <c r="TWO851" s="257"/>
      <c r="TWP851" s="257"/>
      <c r="TWQ851" s="257"/>
      <c r="TWR851" s="257"/>
      <c r="TWS851" s="257"/>
      <c r="TWT851" s="257"/>
      <c r="TWU851" s="257"/>
      <c r="TWV851" s="257"/>
      <c r="TWW851" s="257"/>
      <c r="TWX851" s="257"/>
      <c r="TWY851" s="257"/>
      <c r="TWZ851" s="257"/>
      <c r="TXA851" s="257"/>
      <c r="TXB851" s="257"/>
      <c r="TXC851" s="257"/>
      <c r="TXD851" s="257"/>
      <c r="TXE851" s="257"/>
      <c r="TXF851" s="257"/>
      <c r="TXG851" s="257"/>
      <c r="TXH851" s="257"/>
      <c r="TXI851" s="257"/>
      <c r="TXJ851" s="257"/>
      <c r="TXK851" s="257"/>
      <c r="TXL851" s="257"/>
      <c r="TXM851" s="257"/>
      <c r="TXN851" s="257"/>
      <c r="TXO851" s="257"/>
      <c r="TXP851" s="257"/>
      <c r="TXQ851" s="257"/>
      <c r="TXR851" s="257"/>
      <c r="TXS851" s="257"/>
      <c r="TXT851" s="257"/>
      <c r="TXU851" s="257"/>
      <c r="TXV851" s="257"/>
      <c r="TXW851" s="257"/>
      <c r="TXX851" s="257"/>
      <c r="TXY851" s="257"/>
      <c r="TXZ851" s="257"/>
      <c r="TYA851" s="257"/>
      <c r="TYB851" s="257"/>
      <c r="TYC851" s="257"/>
      <c r="TYD851" s="257"/>
      <c r="TYE851" s="257"/>
      <c r="TYF851" s="257"/>
      <c r="TYG851" s="257"/>
      <c r="TYH851" s="257"/>
      <c r="TYI851" s="257"/>
      <c r="TYJ851" s="257"/>
      <c r="TYK851" s="257"/>
      <c r="TYL851" s="257"/>
      <c r="TYM851" s="257"/>
      <c r="TYN851" s="257"/>
      <c r="TYO851" s="257"/>
      <c r="TYP851" s="257"/>
      <c r="TYQ851" s="257"/>
      <c r="TYR851" s="257"/>
      <c r="TYS851" s="257"/>
      <c r="TYT851" s="257"/>
      <c r="TYU851" s="257"/>
      <c r="TYV851" s="257"/>
      <c r="TYW851" s="257"/>
      <c r="TYX851" s="257"/>
      <c r="TYY851" s="257"/>
      <c r="TYZ851" s="257"/>
      <c r="TZA851" s="257"/>
      <c r="TZB851" s="257"/>
      <c r="TZC851" s="257"/>
      <c r="TZD851" s="257"/>
      <c r="TZE851" s="257"/>
      <c r="TZF851" s="257"/>
      <c r="TZG851" s="257"/>
      <c r="TZH851" s="257"/>
      <c r="TZI851" s="257"/>
      <c r="TZJ851" s="257"/>
      <c r="TZK851" s="257"/>
      <c r="TZL851" s="257"/>
      <c r="TZM851" s="257"/>
      <c r="TZN851" s="257"/>
      <c r="TZO851" s="257"/>
      <c r="TZP851" s="257"/>
      <c r="TZQ851" s="257"/>
      <c r="TZR851" s="257"/>
      <c r="TZS851" s="257"/>
      <c r="TZT851" s="257"/>
      <c r="TZU851" s="257"/>
      <c r="TZV851" s="257"/>
      <c r="TZW851" s="257"/>
      <c r="TZX851" s="257"/>
      <c r="TZY851" s="257"/>
      <c r="TZZ851" s="257"/>
      <c r="UAA851" s="257"/>
      <c r="UAB851" s="257"/>
      <c r="UAC851" s="257"/>
      <c r="UAD851" s="257"/>
      <c r="UAE851" s="257"/>
      <c r="UAF851" s="257"/>
      <c r="UAG851" s="257"/>
      <c r="UAH851" s="257"/>
      <c r="UAI851" s="257"/>
      <c r="UAJ851" s="257"/>
      <c r="UAK851" s="257"/>
      <c r="UAL851" s="257"/>
      <c r="UAM851" s="257"/>
      <c r="UAN851" s="257"/>
      <c r="UAO851" s="257"/>
      <c r="UAP851" s="257"/>
      <c r="UAQ851" s="257"/>
      <c r="UAR851" s="257"/>
      <c r="UAS851" s="257"/>
      <c r="UAT851" s="257"/>
      <c r="UAU851" s="257"/>
      <c r="UAV851" s="257"/>
      <c r="UAW851" s="257"/>
      <c r="UAX851" s="257"/>
      <c r="UAY851" s="257"/>
      <c r="UAZ851" s="257"/>
      <c r="UBA851" s="257"/>
      <c r="UBB851" s="257"/>
      <c r="UBC851" s="257"/>
      <c r="UBD851" s="257"/>
      <c r="UBE851" s="257"/>
      <c r="UBF851" s="257"/>
      <c r="UBG851" s="257"/>
      <c r="UBH851" s="257"/>
      <c r="UBI851" s="257"/>
      <c r="UBJ851" s="257"/>
      <c r="UBK851" s="257"/>
      <c r="UBL851" s="257"/>
      <c r="UBM851" s="257"/>
      <c r="UBN851" s="257"/>
      <c r="UBO851" s="257"/>
      <c r="UBP851" s="257"/>
      <c r="UBQ851" s="257"/>
      <c r="UBR851" s="257"/>
      <c r="UBS851" s="257"/>
      <c r="UBT851" s="257"/>
      <c r="UBU851" s="257"/>
      <c r="UBV851" s="257"/>
      <c r="UBW851" s="257"/>
      <c r="UBX851" s="257"/>
      <c r="UBY851" s="257"/>
      <c r="UBZ851" s="257"/>
      <c r="UCA851" s="257"/>
      <c r="UCB851" s="257"/>
      <c r="UCC851" s="257"/>
      <c r="UCD851" s="257"/>
      <c r="UCE851" s="257"/>
      <c r="UCF851" s="257"/>
      <c r="UCG851" s="257"/>
      <c r="UCH851" s="257"/>
      <c r="UCI851" s="257"/>
      <c r="UCJ851" s="257"/>
      <c r="UCK851" s="257"/>
      <c r="UCL851" s="257"/>
      <c r="UCM851" s="257"/>
      <c r="UCN851" s="257"/>
      <c r="UCO851" s="257"/>
      <c r="UCP851" s="257"/>
      <c r="UCQ851" s="257"/>
      <c r="UCR851" s="257"/>
      <c r="UCS851" s="257"/>
      <c r="UCT851" s="257"/>
      <c r="UCU851" s="257"/>
      <c r="UCV851" s="257"/>
      <c r="UCW851" s="257"/>
      <c r="UCX851" s="257"/>
      <c r="UCY851" s="257"/>
      <c r="UCZ851" s="257"/>
      <c r="UDA851" s="257"/>
      <c r="UDB851" s="257"/>
      <c r="UDC851" s="257"/>
      <c r="UDD851" s="257"/>
      <c r="UDE851" s="257"/>
      <c r="UDF851" s="257"/>
      <c r="UDG851" s="257"/>
      <c r="UDH851" s="257"/>
      <c r="UDI851" s="257"/>
      <c r="UDJ851" s="257"/>
      <c r="UDK851" s="257"/>
      <c r="UDL851" s="257"/>
      <c r="UDM851" s="257"/>
      <c r="UDN851" s="257"/>
      <c r="UDO851" s="257"/>
      <c r="UDP851" s="257"/>
      <c r="UDQ851" s="257"/>
      <c r="UDR851" s="257"/>
      <c r="UDS851" s="257"/>
      <c r="UDT851" s="257"/>
      <c r="UDU851" s="257"/>
      <c r="UDV851" s="257"/>
      <c r="UDW851" s="257"/>
      <c r="UDX851" s="257"/>
      <c r="UDY851" s="257"/>
      <c r="UDZ851" s="257"/>
      <c r="UEA851" s="257"/>
      <c r="UEB851" s="257"/>
      <c r="UEC851" s="257"/>
      <c r="UED851" s="257"/>
      <c r="UEE851" s="257"/>
      <c r="UEF851" s="257"/>
      <c r="UEG851" s="257"/>
      <c r="UEH851" s="257"/>
      <c r="UEI851" s="257"/>
      <c r="UEJ851" s="257"/>
      <c r="UEK851" s="257"/>
      <c r="UEL851" s="257"/>
      <c r="UEM851" s="257"/>
      <c r="UEN851" s="257"/>
      <c r="UEO851" s="257"/>
      <c r="UEP851" s="257"/>
      <c r="UEQ851" s="257"/>
      <c r="UER851" s="257"/>
      <c r="UES851" s="257"/>
      <c r="UET851" s="257"/>
      <c r="UEU851" s="257"/>
      <c r="UEV851" s="257"/>
      <c r="UEW851" s="257"/>
      <c r="UEX851" s="257"/>
      <c r="UEY851" s="257"/>
      <c r="UEZ851" s="257"/>
      <c r="UFA851" s="257"/>
      <c r="UFB851" s="257"/>
      <c r="UFC851" s="257"/>
      <c r="UFD851" s="257"/>
      <c r="UFE851" s="257"/>
      <c r="UFF851" s="257"/>
      <c r="UFG851" s="257"/>
      <c r="UFH851" s="257"/>
      <c r="UFI851" s="257"/>
      <c r="UFJ851" s="257"/>
      <c r="UFK851" s="257"/>
      <c r="UFL851" s="257"/>
      <c r="UFM851" s="257"/>
      <c r="UFN851" s="257"/>
      <c r="UFO851" s="257"/>
      <c r="UFP851" s="257"/>
      <c r="UFQ851" s="257"/>
      <c r="UFR851" s="257"/>
      <c r="UFS851" s="257"/>
      <c r="UFT851" s="257"/>
      <c r="UFU851" s="257"/>
      <c r="UFV851" s="257"/>
      <c r="UFW851" s="257"/>
      <c r="UFX851" s="257"/>
      <c r="UFY851" s="257"/>
      <c r="UFZ851" s="257"/>
      <c r="UGA851" s="257"/>
      <c r="UGB851" s="257"/>
      <c r="UGC851" s="257"/>
      <c r="UGD851" s="257"/>
      <c r="UGE851" s="257"/>
      <c r="UGF851" s="257"/>
      <c r="UGG851" s="257"/>
      <c r="UGH851" s="257"/>
      <c r="UGI851" s="257"/>
      <c r="UGJ851" s="257"/>
      <c r="UGK851" s="257"/>
      <c r="UGL851" s="257"/>
      <c r="UGM851" s="257"/>
      <c r="UGN851" s="257"/>
      <c r="UGO851" s="257"/>
      <c r="UGP851" s="257"/>
      <c r="UGQ851" s="257"/>
      <c r="UGR851" s="257"/>
      <c r="UGS851" s="257"/>
      <c r="UGT851" s="257"/>
      <c r="UGU851" s="257"/>
      <c r="UGV851" s="257"/>
      <c r="UGW851" s="257"/>
      <c r="UGX851" s="257"/>
      <c r="UGY851" s="257"/>
      <c r="UGZ851" s="257"/>
      <c r="UHA851" s="257"/>
      <c r="UHB851" s="257"/>
      <c r="UHC851" s="257"/>
      <c r="UHD851" s="257"/>
      <c r="UHE851" s="257"/>
      <c r="UHF851" s="257"/>
      <c r="UHG851" s="257"/>
      <c r="UHH851" s="257"/>
      <c r="UHI851" s="257"/>
      <c r="UHJ851" s="257"/>
      <c r="UHK851" s="257"/>
      <c r="UHL851" s="257"/>
      <c r="UHM851" s="257"/>
      <c r="UHN851" s="257"/>
      <c r="UHO851" s="257"/>
      <c r="UHP851" s="257"/>
      <c r="UHQ851" s="257"/>
      <c r="UHR851" s="257"/>
      <c r="UHS851" s="257"/>
      <c r="UHT851" s="257"/>
      <c r="UHU851" s="257"/>
      <c r="UHV851" s="257"/>
      <c r="UHW851" s="257"/>
      <c r="UHX851" s="257"/>
      <c r="UHY851" s="257"/>
      <c r="UHZ851" s="257"/>
      <c r="UIA851" s="257"/>
      <c r="UIB851" s="257"/>
      <c r="UIC851" s="257"/>
      <c r="UID851" s="257"/>
      <c r="UIE851" s="257"/>
      <c r="UIF851" s="257"/>
      <c r="UIG851" s="257"/>
      <c r="UIH851" s="257"/>
      <c r="UII851" s="257"/>
      <c r="UIJ851" s="257"/>
      <c r="UIK851" s="257"/>
      <c r="UIL851" s="257"/>
      <c r="UIM851" s="257"/>
      <c r="UIN851" s="257"/>
      <c r="UIO851" s="257"/>
      <c r="UIP851" s="257"/>
      <c r="UIQ851" s="257"/>
      <c r="UIR851" s="257"/>
      <c r="UIS851" s="257"/>
      <c r="UIT851" s="257"/>
      <c r="UIU851" s="257"/>
      <c r="UIV851" s="257"/>
      <c r="UIW851" s="257"/>
      <c r="UIX851" s="257"/>
      <c r="UIY851" s="257"/>
      <c r="UIZ851" s="257"/>
      <c r="UJA851" s="257"/>
      <c r="UJB851" s="257"/>
      <c r="UJC851" s="257"/>
      <c r="UJD851" s="257"/>
      <c r="UJE851" s="257"/>
      <c r="UJF851" s="257"/>
      <c r="UJG851" s="257"/>
      <c r="UJH851" s="257"/>
      <c r="UJI851" s="257"/>
      <c r="UJJ851" s="257"/>
      <c r="UJK851" s="257"/>
      <c r="UJL851" s="257"/>
      <c r="UJM851" s="257"/>
      <c r="UJN851" s="257"/>
      <c r="UJO851" s="257"/>
      <c r="UJP851" s="257"/>
      <c r="UJQ851" s="257"/>
      <c r="UJR851" s="257"/>
      <c r="UJS851" s="257"/>
      <c r="UJT851" s="257"/>
      <c r="UJU851" s="257"/>
      <c r="UJV851" s="257"/>
      <c r="UJW851" s="257"/>
      <c r="UJX851" s="257"/>
      <c r="UJY851" s="257"/>
      <c r="UJZ851" s="257"/>
      <c r="UKA851" s="257"/>
      <c r="UKB851" s="257"/>
      <c r="UKC851" s="257"/>
      <c r="UKD851" s="257"/>
      <c r="UKE851" s="257"/>
      <c r="UKF851" s="257"/>
      <c r="UKG851" s="257"/>
      <c r="UKH851" s="257"/>
      <c r="UKI851" s="257"/>
      <c r="UKJ851" s="257"/>
      <c r="UKK851" s="257"/>
      <c r="UKL851" s="257"/>
      <c r="UKM851" s="257"/>
      <c r="UKN851" s="257"/>
      <c r="UKO851" s="257"/>
      <c r="UKP851" s="257"/>
      <c r="UKQ851" s="257"/>
      <c r="UKR851" s="257"/>
      <c r="UKS851" s="257"/>
      <c r="UKT851" s="257"/>
      <c r="UKU851" s="257"/>
      <c r="UKV851" s="257"/>
      <c r="UKW851" s="257"/>
      <c r="UKX851" s="257"/>
      <c r="UKY851" s="257"/>
      <c r="UKZ851" s="257"/>
      <c r="ULA851" s="257"/>
      <c r="ULB851" s="257"/>
      <c r="ULC851" s="257"/>
      <c r="ULD851" s="257"/>
      <c r="ULE851" s="257"/>
      <c r="ULF851" s="257"/>
      <c r="ULG851" s="257"/>
      <c r="ULH851" s="257"/>
      <c r="ULI851" s="257"/>
      <c r="ULJ851" s="257"/>
      <c r="ULK851" s="257"/>
      <c r="ULL851" s="257"/>
      <c r="ULM851" s="257"/>
      <c r="ULN851" s="257"/>
      <c r="ULO851" s="257"/>
      <c r="ULP851" s="257"/>
      <c r="ULQ851" s="257"/>
      <c r="ULR851" s="257"/>
      <c r="ULS851" s="257"/>
      <c r="ULT851" s="257"/>
      <c r="ULU851" s="257"/>
      <c r="ULV851" s="257"/>
      <c r="ULW851" s="257"/>
      <c r="ULX851" s="257"/>
      <c r="ULY851" s="257"/>
      <c r="ULZ851" s="257"/>
      <c r="UMA851" s="257"/>
      <c r="UMB851" s="257"/>
      <c r="UMC851" s="257"/>
      <c r="UMD851" s="257"/>
      <c r="UME851" s="257"/>
      <c r="UMF851" s="257"/>
      <c r="UMG851" s="257"/>
      <c r="UMH851" s="257"/>
      <c r="UMI851" s="257"/>
      <c r="UMJ851" s="257"/>
      <c r="UMK851" s="257"/>
      <c r="UML851" s="257"/>
      <c r="UMM851" s="257"/>
      <c r="UMN851" s="257"/>
      <c r="UMO851" s="257"/>
      <c r="UMP851" s="257"/>
      <c r="UMQ851" s="257"/>
      <c r="UMR851" s="257"/>
      <c r="UMS851" s="257"/>
      <c r="UMT851" s="257"/>
      <c r="UMU851" s="257"/>
      <c r="UMV851" s="257"/>
      <c r="UMW851" s="257"/>
      <c r="UMX851" s="257"/>
      <c r="UMY851" s="257"/>
      <c r="UMZ851" s="257"/>
      <c r="UNA851" s="257"/>
      <c r="UNB851" s="257"/>
      <c r="UNC851" s="257"/>
      <c r="UND851" s="257"/>
      <c r="UNE851" s="257"/>
      <c r="UNF851" s="257"/>
      <c r="UNG851" s="257"/>
      <c r="UNH851" s="257"/>
      <c r="UNI851" s="257"/>
      <c r="UNJ851" s="257"/>
      <c r="UNK851" s="257"/>
      <c r="UNL851" s="257"/>
      <c r="UNM851" s="257"/>
      <c r="UNN851" s="257"/>
      <c r="UNO851" s="257"/>
      <c r="UNP851" s="257"/>
      <c r="UNQ851" s="257"/>
      <c r="UNR851" s="257"/>
      <c r="UNS851" s="257"/>
      <c r="UNT851" s="257"/>
      <c r="UNU851" s="257"/>
      <c r="UNV851" s="257"/>
      <c r="UNW851" s="257"/>
      <c r="UNX851" s="257"/>
      <c r="UNY851" s="257"/>
      <c r="UNZ851" s="257"/>
      <c r="UOA851" s="257"/>
      <c r="UOB851" s="257"/>
      <c r="UOC851" s="257"/>
      <c r="UOD851" s="257"/>
      <c r="UOE851" s="257"/>
      <c r="UOF851" s="257"/>
      <c r="UOG851" s="257"/>
      <c r="UOH851" s="257"/>
      <c r="UOI851" s="257"/>
      <c r="UOJ851" s="257"/>
      <c r="UOK851" s="257"/>
      <c r="UOL851" s="257"/>
      <c r="UOM851" s="257"/>
      <c r="UON851" s="257"/>
      <c r="UOO851" s="257"/>
      <c r="UOP851" s="257"/>
      <c r="UOQ851" s="257"/>
      <c r="UOR851" s="257"/>
      <c r="UOS851" s="257"/>
      <c r="UOT851" s="257"/>
      <c r="UOU851" s="257"/>
      <c r="UOV851" s="257"/>
      <c r="UOW851" s="257"/>
      <c r="UOX851" s="257"/>
      <c r="UOY851" s="257"/>
      <c r="UOZ851" s="257"/>
      <c r="UPA851" s="257"/>
      <c r="UPB851" s="257"/>
      <c r="UPC851" s="257"/>
      <c r="UPD851" s="257"/>
      <c r="UPE851" s="257"/>
      <c r="UPF851" s="257"/>
      <c r="UPG851" s="257"/>
      <c r="UPH851" s="257"/>
      <c r="UPI851" s="257"/>
      <c r="UPJ851" s="257"/>
      <c r="UPK851" s="257"/>
      <c r="UPL851" s="257"/>
      <c r="UPM851" s="257"/>
      <c r="UPN851" s="257"/>
      <c r="UPO851" s="257"/>
      <c r="UPP851" s="257"/>
      <c r="UPQ851" s="257"/>
      <c r="UPR851" s="257"/>
      <c r="UPS851" s="257"/>
      <c r="UPT851" s="257"/>
      <c r="UPU851" s="257"/>
      <c r="UPV851" s="257"/>
      <c r="UPW851" s="257"/>
      <c r="UPX851" s="257"/>
      <c r="UPY851" s="257"/>
      <c r="UPZ851" s="257"/>
      <c r="UQA851" s="257"/>
      <c r="UQB851" s="257"/>
      <c r="UQC851" s="257"/>
      <c r="UQD851" s="257"/>
      <c r="UQE851" s="257"/>
      <c r="UQF851" s="257"/>
      <c r="UQG851" s="257"/>
      <c r="UQH851" s="257"/>
      <c r="UQI851" s="257"/>
      <c r="UQJ851" s="257"/>
      <c r="UQK851" s="257"/>
      <c r="UQL851" s="257"/>
      <c r="UQM851" s="257"/>
      <c r="UQN851" s="257"/>
      <c r="UQO851" s="257"/>
      <c r="UQP851" s="257"/>
      <c r="UQQ851" s="257"/>
      <c r="UQR851" s="257"/>
      <c r="UQS851" s="257"/>
      <c r="UQT851" s="257"/>
      <c r="UQU851" s="257"/>
      <c r="UQV851" s="257"/>
      <c r="UQW851" s="257"/>
      <c r="UQX851" s="257"/>
      <c r="UQY851" s="257"/>
      <c r="UQZ851" s="257"/>
      <c r="URA851" s="257"/>
      <c r="URB851" s="257"/>
      <c r="URC851" s="257"/>
      <c r="URD851" s="257"/>
      <c r="URE851" s="257"/>
      <c r="URF851" s="257"/>
      <c r="URG851" s="257"/>
      <c r="URH851" s="257"/>
      <c r="URI851" s="257"/>
      <c r="URJ851" s="257"/>
      <c r="URK851" s="257"/>
      <c r="URL851" s="257"/>
      <c r="URM851" s="257"/>
      <c r="URN851" s="257"/>
      <c r="URO851" s="257"/>
      <c r="URP851" s="257"/>
      <c r="URQ851" s="257"/>
      <c r="URR851" s="257"/>
      <c r="URS851" s="257"/>
      <c r="URT851" s="257"/>
      <c r="URU851" s="257"/>
      <c r="URV851" s="257"/>
      <c r="URW851" s="257"/>
      <c r="URX851" s="257"/>
      <c r="URY851" s="257"/>
      <c r="URZ851" s="257"/>
      <c r="USA851" s="257"/>
      <c r="USB851" s="257"/>
      <c r="USC851" s="257"/>
      <c r="USD851" s="257"/>
      <c r="USE851" s="257"/>
      <c r="USF851" s="257"/>
      <c r="USG851" s="257"/>
      <c r="USH851" s="257"/>
      <c r="USI851" s="257"/>
      <c r="USJ851" s="257"/>
      <c r="USK851" s="257"/>
      <c r="USL851" s="257"/>
      <c r="USM851" s="257"/>
      <c r="USN851" s="257"/>
      <c r="USO851" s="257"/>
      <c r="USP851" s="257"/>
      <c r="USQ851" s="257"/>
      <c r="USR851" s="257"/>
      <c r="USS851" s="257"/>
      <c r="UST851" s="257"/>
      <c r="USU851" s="257"/>
      <c r="USV851" s="257"/>
      <c r="USW851" s="257"/>
      <c r="USX851" s="257"/>
      <c r="USY851" s="257"/>
      <c r="USZ851" s="257"/>
      <c r="UTA851" s="257"/>
      <c r="UTB851" s="257"/>
      <c r="UTC851" s="257"/>
      <c r="UTD851" s="257"/>
      <c r="UTE851" s="257"/>
      <c r="UTF851" s="257"/>
      <c r="UTG851" s="257"/>
      <c r="UTH851" s="257"/>
      <c r="UTI851" s="257"/>
      <c r="UTJ851" s="257"/>
      <c r="UTK851" s="257"/>
      <c r="UTL851" s="257"/>
      <c r="UTM851" s="257"/>
      <c r="UTN851" s="257"/>
      <c r="UTO851" s="257"/>
      <c r="UTP851" s="257"/>
      <c r="UTQ851" s="257"/>
      <c r="UTR851" s="257"/>
      <c r="UTS851" s="257"/>
      <c r="UTT851" s="257"/>
      <c r="UTU851" s="257"/>
      <c r="UTV851" s="257"/>
      <c r="UTW851" s="257"/>
      <c r="UTX851" s="257"/>
      <c r="UTY851" s="257"/>
      <c r="UTZ851" s="257"/>
      <c r="UUA851" s="257"/>
      <c r="UUB851" s="257"/>
      <c r="UUC851" s="257"/>
      <c r="UUD851" s="257"/>
      <c r="UUE851" s="257"/>
      <c r="UUF851" s="257"/>
      <c r="UUG851" s="257"/>
      <c r="UUH851" s="257"/>
      <c r="UUI851" s="257"/>
      <c r="UUJ851" s="257"/>
      <c r="UUK851" s="257"/>
      <c r="UUL851" s="257"/>
      <c r="UUM851" s="257"/>
      <c r="UUN851" s="257"/>
      <c r="UUO851" s="257"/>
      <c r="UUP851" s="257"/>
      <c r="UUQ851" s="257"/>
      <c r="UUR851" s="257"/>
      <c r="UUS851" s="257"/>
      <c r="UUT851" s="257"/>
      <c r="UUU851" s="257"/>
      <c r="UUV851" s="257"/>
      <c r="UUW851" s="257"/>
      <c r="UUX851" s="257"/>
      <c r="UUY851" s="257"/>
      <c r="UUZ851" s="257"/>
      <c r="UVA851" s="257"/>
      <c r="UVB851" s="257"/>
      <c r="UVC851" s="257"/>
      <c r="UVD851" s="257"/>
      <c r="UVE851" s="257"/>
      <c r="UVF851" s="257"/>
      <c r="UVG851" s="257"/>
      <c r="UVH851" s="257"/>
      <c r="UVI851" s="257"/>
      <c r="UVJ851" s="257"/>
      <c r="UVK851" s="257"/>
      <c r="UVL851" s="257"/>
      <c r="UVM851" s="257"/>
      <c r="UVN851" s="257"/>
      <c r="UVO851" s="257"/>
      <c r="UVP851" s="257"/>
      <c r="UVQ851" s="257"/>
      <c r="UVR851" s="257"/>
      <c r="UVS851" s="257"/>
      <c r="UVT851" s="257"/>
      <c r="UVU851" s="257"/>
      <c r="UVV851" s="257"/>
      <c r="UVW851" s="257"/>
      <c r="UVX851" s="257"/>
      <c r="UVY851" s="257"/>
      <c r="UVZ851" s="257"/>
      <c r="UWA851" s="257"/>
      <c r="UWB851" s="257"/>
      <c r="UWC851" s="257"/>
      <c r="UWD851" s="257"/>
      <c r="UWE851" s="257"/>
      <c r="UWF851" s="257"/>
      <c r="UWG851" s="257"/>
      <c r="UWH851" s="257"/>
      <c r="UWI851" s="257"/>
      <c r="UWJ851" s="257"/>
      <c r="UWK851" s="257"/>
      <c r="UWL851" s="257"/>
      <c r="UWM851" s="257"/>
      <c r="UWN851" s="257"/>
      <c r="UWO851" s="257"/>
      <c r="UWP851" s="257"/>
      <c r="UWQ851" s="257"/>
      <c r="UWR851" s="257"/>
      <c r="UWS851" s="257"/>
      <c r="UWT851" s="257"/>
      <c r="UWU851" s="257"/>
      <c r="UWV851" s="257"/>
      <c r="UWW851" s="257"/>
      <c r="UWX851" s="257"/>
      <c r="UWY851" s="257"/>
      <c r="UWZ851" s="257"/>
      <c r="UXA851" s="257"/>
      <c r="UXB851" s="257"/>
      <c r="UXC851" s="257"/>
      <c r="UXD851" s="257"/>
      <c r="UXE851" s="257"/>
      <c r="UXF851" s="257"/>
      <c r="UXG851" s="257"/>
      <c r="UXH851" s="257"/>
      <c r="UXI851" s="257"/>
      <c r="UXJ851" s="257"/>
      <c r="UXK851" s="257"/>
      <c r="UXL851" s="257"/>
      <c r="UXM851" s="257"/>
      <c r="UXN851" s="257"/>
      <c r="UXO851" s="257"/>
      <c r="UXP851" s="257"/>
      <c r="UXQ851" s="257"/>
      <c r="UXR851" s="257"/>
      <c r="UXS851" s="257"/>
      <c r="UXT851" s="257"/>
      <c r="UXU851" s="257"/>
      <c r="UXV851" s="257"/>
      <c r="UXW851" s="257"/>
      <c r="UXX851" s="257"/>
      <c r="UXY851" s="257"/>
      <c r="UXZ851" s="257"/>
      <c r="UYA851" s="257"/>
      <c r="UYB851" s="257"/>
      <c r="UYC851" s="257"/>
      <c r="UYD851" s="257"/>
      <c r="UYE851" s="257"/>
      <c r="UYF851" s="257"/>
      <c r="UYG851" s="257"/>
      <c r="UYH851" s="257"/>
      <c r="UYI851" s="257"/>
      <c r="UYJ851" s="257"/>
      <c r="UYK851" s="257"/>
      <c r="UYL851" s="257"/>
      <c r="UYM851" s="257"/>
      <c r="UYN851" s="257"/>
      <c r="UYO851" s="257"/>
      <c r="UYP851" s="257"/>
      <c r="UYQ851" s="257"/>
      <c r="UYR851" s="257"/>
      <c r="UYS851" s="257"/>
      <c r="UYT851" s="257"/>
      <c r="UYU851" s="257"/>
      <c r="UYV851" s="257"/>
      <c r="UYW851" s="257"/>
      <c r="UYX851" s="257"/>
      <c r="UYY851" s="257"/>
      <c r="UYZ851" s="257"/>
      <c r="UZA851" s="257"/>
      <c r="UZB851" s="257"/>
      <c r="UZC851" s="257"/>
      <c r="UZD851" s="257"/>
      <c r="UZE851" s="257"/>
      <c r="UZF851" s="257"/>
      <c r="UZG851" s="257"/>
      <c r="UZH851" s="257"/>
      <c r="UZI851" s="257"/>
      <c r="UZJ851" s="257"/>
      <c r="UZK851" s="257"/>
      <c r="UZL851" s="257"/>
      <c r="UZM851" s="257"/>
      <c r="UZN851" s="257"/>
      <c r="UZO851" s="257"/>
      <c r="UZP851" s="257"/>
      <c r="UZQ851" s="257"/>
      <c r="UZR851" s="257"/>
      <c r="UZS851" s="257"/>
      <c r="UZT851" s="257"/>
      <c r="UZU851" s="257"/>
      <c r="UZV851" s="257"/>
      <c r="UZW851" s="257"/>
      <c r="UZX851" s="257"/>
      <c r="UZY851" s="257"/>
      <c r="UZZ851" s="257"/>
      <c r="VAA851" s="257"/>
      <c r="VAB851" s="257"/>
      <c r="VAC851" s="257"/>
      <c r="VAD851" s="257"/>
      <c r="VAE851" s="257"/>
      <c r="VAF851" s="257"/>
      <c r="VAG851" s="257"/>
      <c r="VAH851" s="257"/>
      <c r="VAI851" s="257"/>
      <c r="VAJ851" s="257"/>
      <c r="VAK851" s="257"/>
      <c r="VAL851" s="257"/>
      <c r="VAM851" s="257"/>
      <c r="VAN851" s="257"/>
      <c r="VAO851" s="257"/>
      <c r="VAP851" s="257"/>
      <c r="VAQ851" s="257"/>
      <c r="VAR851" s="257"/>
      <c r="VAS851" s="257"/>
      <c r="VAT851" s="257"/>
      <c r="VAU851" s="257"/>
      <c r="VAV851" s="257"/>
      <c r="VAW851" s="257"/>
      <c r="VAX851" s="257"/>
      <c r="VAY851" s="257"/>
      <c r="VAZ851" s="257"/>
      <c r="VBA851" s="257"/>
      <c r="VBB851" s="257"/>
      <c r="VBC851" s="257"/>
      <c r="VBD851" s="257"/>
      <c r="VBE851" s="257"/>
      <c r="VBF851" s="257"/>
      <c r="VBG851" s="257"/>
      <c r="VBH851" s="257"/>
      <c r="VBI851" s="257"/>
      <c r="VBJ851" s="257"/>
      <c r="VBK851" s="257"/>
      <c r="VBL851" s="257"/>
      <c r="VBM851" s="257"/>
      <c r="VBN851" s="257"/>
      <c r="VBO851" s="257"/>
      <c r="VBP851" s="257"/>
      <c r="VBQ851" s="257"/>
      <c r="VBR851" s="257"/>
      <c r="VBS851" s="257"/>
      <c r="VBT851" s="257"/>
      <c r="VBU851" s="257"/>
      <c r="VBV851" s="257"/>
      <c r="VBW851" s="257"/>
      <c r="VBX851" s="257"/>
      <c r="VBY851" s="257"/>
      <c r="VBZ851" s="257"/>
      <c r="VCA851" s="257"/>
      <c r="VCB851" s="257"/>
      <c r="VCC851" s="257"/>
      <c r="VCD851" s="257"/>
      <c r="VCE851" s="257"/>
      <c r="VCF851" s="257"/>
      <c r="VCG851" s="257"/>
      <c r="VCH851" s="257"/>
      <c r="VCI851" s="257"/>
      <c r="VCJ851" s="257"/>
      <c r="VCK851" s="257"/>
      <c r="VCL851" s="257"/>
      <c r="VCM851" s="257"/>
      <c r="VCN851" s="257"/>
      <c r="VCO851" s="257"/>
      <c r="VCP851" s="257"/>
      <c r="VCQ851" s="257"/>
      <c r="VCR851" s="257"/>
      <c r="VCS851" s="257"/>
      <c r="VCT851" s="257"/>
      <c r="VCU851" s="257"/>
      <c r="VCV851" s="257"/>
      <c r="VCW851" s="257"/>
      <c r="VCX851" s="257"/>
      <c r="VCY851" s="257"/>
      <c r="VCZ851" s="257"/>
      <c r="VDA851" s="257"/>
      <c r="VDB851" s="257"/>
      <c r="VDC851" s="257"/>
      <c r="VDD851" s="257"/>
      <c r="VDE851" s="257"/>
      <c r="VDF851" s="257"/>
      <c r="VDG851" s="257"/>
      <c r="VDH851" s="257"/>
      <c r="VDI851" s="257"/>
      <c r="VDJ851" s="257"/>
      <c r="VDK851" s="257"/>
      <c r="VDL851" s="257"/>
      <c r="VDM851" s="257"/>
      <c r="VDN851" s="257"/>
      <c r="VDO851" s="257"/>
      <c r="VDP851" s="257"/>
      <c r="VDQ851" s="257"/>
      <c r="VDR851" s="257"/>
      <c r="VDS851" s="257"/>
      <c r="VDT851" s="257"/>
      <c r="VDU851" s="257"/>
      <c r="VDV851" s="257"/>
      <c r="VDW851" s="257"/>
      <c r="VDX851" s="257"/>
      <c r="VDY851" s="257"/>
      <c r="VDZ851" s="257"/>
      <c r="VEA851" s="257"/>
      <c r="VEB851" s="257"/>
      <c r="VEC851" s="257"/>
      <c r="VED851" s="257"/>
      <c r="VEE851" s="257"/>
      <c r="VEF851" s="257"/>
      <c r="VEG851" s="257"/>
      <c r="VEH851" s="257"/>
      <c r="VEI851" s="257"/>
      <c r="VEJ851" s="257"/>
      <c r="VEK851" s="257"/>
      <c r="VEL851" s="257"/>
      <c r="VEM851" s="257"/>
      <c r="VEN851" s="257"/>
      <c r="VEO851" s="257"/>
      <c r="VEP851" s="257"/>
      <c r="VEQ851" s="257"/>
      <c r="VER851" s="257"/>
      <c r="VES851" s="257"/>
      <c r="VET851" s="257"/>
      <c r="VEU851" s="257"/>
      <c r="VEV851" s="257"/>
      <c r="VEW851" s="257"/>
      <c r="VEX851" s="257"/>
      <c r="VEY851" s="257"/>
      <c r="VEZ851" s="257"/>
      <c r="VFA851" s="257"/>
      <c r="VFB851" s="257"/>
      <c r="VFC851" s="257"/>
      <c r="VFD851" s="257"/>
      <c r="VFE851" s="257"/>
      <c r="VFF851" s="257"/>
      <c r="VFG851" s="257"/>
      <c r="VFH851" s="257"/>
      <c r="VFI851" s="257"/>
      <c r="VFJ851" s="257"/>
      <c r="VFK851" s="257"/>
      <c r="VFL851" s="257"/>
      <c r="VFM851" s="257"/>
      <c r="VFN851" s="257"/>
      <c r="VFO851" s="257"/>
      <c r="VFP851" s="257"/>
      <c r="VFQ851" s="257"/>
      <c r="VFR851" s="257"/>
      <c r="VFS851" s="257"/>
      <c r="VFT851" s="257"/>
      <c r="VFU851" s="257"/>
      <c r="VFV851" s="257"/>
      <c r="VFW851" s="257"/>
      <c r="VFX851" s="257"/>
      <c r="VFY851" s="257"/>
      <c r="VFZ851" s="257"/>
      <c r="VGA851" s="257"/>
      <c r="VGB851" s="257"/>
      <c r="VGC851" s="257"/>
      <c r="VGD851" s="257"/>
      <c r="VGE851" s="257"/>
      <c r="VGF851" s="257"/>
      <c r="VGG851" s="257"/>
      <c r="VGH851" s="257"/>
      <c r="VGI851" s="257"/>
      <c r="VGJ851" s="257"/>
      <c r="VGK851" s="257"/>
      <c r="VGL851" s="257"/>
      <c r="VGM851" s="257"/>
      <c r="VGN851" s="257"/>
      <c r="VGO851" s="257"/>
      <c r="VGP851" s="257"/>
      <c r="VGQ851" s="257"/>
      <c r="VGR851" s="257"/>
      <c r="VGS851" s="257"/>
      <c r="VGT851" s="257"/>
      <c r="VGU851" s="257"/>
      <c r="VGV851" s="257"/>
      <c r="VGW851" s="257"/>
      <c r="VGX851" s="257"/>
      <c r="VGY851" s="257"/>
      <c r="VGZ851" s="257"/>
      <c r="VHA851" s="257"/>
      <c r="VHB851" s="257"/>
      <c r="VHC851" s="257"/>
      <c r="VHD851" s="257"/>
      <c r="VHE851" s="257"/>
      <c r="VHF851" s="257"/>
      <c r="VHG851" s="257"/>
      <c r="VHH851" s="257"/>
      <c r="VHI851" s="257"/>
      <c r="VHJ851" s="257"/>
      <c r="VHK851" s="257"/>
      <c r="VHL851" s="257"/>
      <c r="VHM851" s="257"/>
      <c r="VHN851" s="257"/>
      <c r="VHO851" s="257"/>
      <c r="VHP851" s="257"/>
      <c r="VHQ851" s="257"/>
      <c r="VHR851" s="257"/>
      <c r="VHS851" s="257"/>
      <c r="VHT851" s="257"/>
      <c r="VHU851" s="257"/>
      <c r="VHV851" s="257"/>
      <c r="VHW851" s="257"/>
      <c r="VHX851" s="257"/>
      <c r="VHY851" s="257"/>
      <c r="VHZ851" s="257"/>
      <c r="VIA851" s="257"/>
      <c r="VIB851" s="257"/>
      <c r="VIC851" s="257"/>
      <c r="VID851" s="257"/>
      <c r="VIE851" s="257"/>
      <c r="VIF851" s="257"/>
      <c r="VIG851" s="257"/>
      <c r="VIH851" s="257"/>
      <c r="VII851" s="257"/>
      <c r="VIJ851" s="257"/>
      <c r="VIK851" s="257"/>
      <c r="VIL851" s="257"/>
      <c r="VIM851" s="257"/>
      <c r="VIN851" s="257"/>
      <c r="VIO851" s="257"/>
      <c r="VIP851" s="257"/>
      <c r="VIQ851" s="257"/>
      <c r="VIR851" s="257"/>
      <c r="VIS851" s="257"/>
      <c r="VIT851" s="257"/>
      <c r="VIU851" s="257"/>
      <c r="VIV851" s="257"/>
      <c r="VIW851" s="257"/>
      <c r="VIX851" s="257"/>
      <c r="VIY851" s="257"/>
      <c r="VIZ851" s="257"/>
      <c r="VJA851" s="257"/>
      <c r="VJB851" s="257"/>
      <c r="VJC851" s="257"/>
      <c r="VJD851" s="257"/>
      <c r="VJE851" s="257"/>
      <c r="VJF851" s="257"/>
      <c r="VJG851" s="257"/>
      <c r="VJH851" s="257"/>
      <c r="VJI851" s="257"/>
      <c r="VJJ851" s="257"/>
      <c r="VJK851" s="257"/>
      <c r="VJL851" s="257"/>
      <c r="VJM851" s="257"/>
      <c r="VJN851" s="257"/>
      <c r="VJO851" s="257"/>
      <c r="VJP851" s="257"/>
      <c r="VJQ851" s="257"/>
      <c r="VJR851" s="257"/>
      <c r="VJS851" s="257"/>
      <c r="VJT851" s="257"/>
      <c r="VJU851" s="257"/>
      <c r="VJV851" s="257"/>
      <c r="VJW851" s="257"/>
      <c r="VJX851" s="257"/>
      <c r="VJY851" s="257"/>
      <c r="VJZ851" s="257"/>
      <c r="VKA851" s="257"/>
      <c r="VKB851" s="257"/>
      <c r="VKC851" s="257"/>
      <c r="VKD851" s="257"/>
      <c r="VKE851" s="257"/>
      <c r="VKF851" s="257"/>
      <c r="VKG851" s="257"/>
      <c r="VKH851" s="257"/>
      <c r="VKI851" s="257"/>
      <c r="VKJ851" s="257"/>
      <c r="VKK851" s="257"/>
      <c r="VKL851" s="257"/>
      <c r="VKM851" s="257"/>
      <c r="VKN851" s="257"/>
      <c r="VKO851" s="257"/>
      <c r="VKP851" s="257"/>
      <c r="VKQ851" s="257"/>
      <c r="VKR851" s="257"/>
      <c r="VKS851" s="257"/>
      <c r="VKT851" s="257"/>
      <c r="VKU851" s="257"/>
      <c r="VKV851" s="257"/>
      <c r="VKW851" s="257"/>
      <c r="VKX851" s="257"/>
      <c r="VKY851" s="257"/>
      <c r="VKZ851" s="257"/>
      <c r="VLA851" s="257"/>
      <c r="VLB851" s="257"/>
      <c r="VLC851" s="257"/>
      <c r="VLD851" s="257"/>
      <c r="VLE851" s="257"/>
      <c r="VLF851" s="257"/>
      <c r="VLG851" s="257"/>
      <c r="VLH851" s="257"/>
      <c r="VLI851" s="257"/>
      <c r="VLJ851" s="257"/>
      <c r="VLK851" s="257"/>
      <c r="VLL851" s="257"/>
      <c r="VLM851" s="257"/>
      <c r="VLN851" s="257"/>
      <c r="VLO851" s="257"/>
      <c r="VLP851" s="257"/>
      <c r="VLQ851" s="257"/>
      <c r="VLR851" s="257"/>
      <c r="VLS851" s="257"/>
      <c r="VLT851" s="257"/>
      <c r="VLU851" s="257"/>
      <c r="VLV851" s="257"/>
      <c r="VLW851" s="257"/>
      <c r="VLX851" s="257"/>
      <c r="VLY851" s="257"/>
      <c r="VLZ851" s="257"/>
      <c r="VMA851" s="257"/>
      <c r="VMB851" s="257"/>
      <c r="VMC851" s="257"/>
      <c r="VMD851" s="257"/>
      <c r="VME851" s="257"/>
      <c r="VMF851" s="257"/>
      <c r="VMG851" s="257"/>
      <c r="VMH851" s="257"/>
      <c r="VMI851" s="257"/>
      <c r="VMJ851" s="257"/>
      <c r="VMK851" s="257"/>
      <c r="VML851" s="257"/>
      <c r="VMM851" s="257"/>
      <c r="VMN851" s="257"/>
      <c r="VMO851" s="257"/>
      <c r="VMP851" s="257"/>
      <c r="VMQ851" s="257"/>
      <c r="VMR851" s="257"/>
      <c r="VMS851" s="257"/>
      <c r="VMT851" s="257"/>
      <c r="VMU851" s="257"/>
      <c r="VMV851" s="257"/>
      <c r="VMW851" s="257"/>
      <c r="VMX851" s="257"/>
      <c r="VMY851" s="257"/>
      <c r="VMZ851" s="257"/>
      <c r="VNA851" s="257"/>
      <c r="VNB851" s="257"/>
      <c r="VNC851" s="257"/>
      <c r="VND851" s="257"/>
      <c r="VNE851" s="257"/>
      <c r="VNF851" s="257"/>
      <c r="VNG851" s="257"/>
      <c r="VNH851" s="257"/>
      <c r="VNI851" s="257"/>
      <c r="VNJ851" s="257"/>
      <c r="VNK851" s="257"/>
      <c r="VNL851" s="257"/>
      <c r="VNM851" s="257"/>
      <c r="VNN851" s="257"/>
      <c r="VNO851" s="257"/>
      <c r="VNP851" s="257"/>
      <c r="VNQ851" s="257"/>
      <c r="VNR851" s="257"/>
      <c r="VNS851" s="257"/>
      <c r="VNT851" s="257"/>
      <c r="VNU851" s="257"/>
      <c r="VNV851" s="257"/>
      <c r="VNW851" s="257"/>
      <c r="VNX851" s="257"/>
      <c r="VNY851" s="257"/>
      <c r="VNZ851" s="257"/>
      <c r="VOA851" s="257"/>
      <c r="VOB851" s="257"/>
      <c r="VOC851" s="257"/>
      <c r="VOD851" s="257"/>
      <c r="VOE851" s="257"/>
      <c r="VOF851" s="257"/>
      <c r="VOG851" s="257"/>
      <c r="VOH851" s="257"/>
      <c r="VOI851" s="257"/>
      <c r="VOJ851" s="257"/>
      <c r="VOK851" s="257"/>
      <c r="VOL851" s="257"/>
      <c r="VOM851" s="257"/>
      <c r="VON851" s="257"/>
      <c r="VOO851" s="257"/>
      <c r="VOP851" s="257"/>
      <c r="VOQ851" s="257"/>
      <c r="VOR851" s="257"/>
      <c r="VOS851" s="257"/>
      <c r="VOT851" s="257"/>
      <c r="VOU851" s="257"/>
      <c r="VOV851" s="257"/>
      <c r="VOW851" s="257"/>
      <c r="VOX851" s="257"/>
      <c r="VOY851" s="257"/>
      <c r="VOZ851" s="257"/>
      <c r="VPA851" s="257"/>
      <c r="VPB851" s="257"/>
      <c r="VPC851" s="257"/>
      <c r="VPD851" s="257"/>
      <c r="VPE851" s="257"/>
      <c r="VPF851" s="257"/>
      <c r="VPG851" s="257"/>
      <c r="VPH851" s="257"/>
      <c r="VPI851" s="257"/>
      <c r="VPJ851" s="257"/>
      <c r="VPK851" s="257"/>
      <c r="VPL851" s="257"/>
      <c r="VPM851" s="257"/>
      <c r="VPN851" s="257"/>
      <c r="VPO851" s="257"/>
      <c r="VPP851" s="257"/>
      <c r="VPQ851" s="257"/>
      <c r="VPR851" s="257"/>
      <c r="VPS851" s="257"/>
      <c r="VPT851" s="257"/>
      <c r="VPU851" s="257"/>
      <c r="VPV851" s="257"/>
      <c r="VPW851" s="257"/>
      <c r="VPX851" s="257"/>
      <c r="VPY851" s="257"/>
      <c r="VPZ851" s="257"/>
      <c r="VQA851" s="257"/>
      <c r="VQB851" s="257"/>
      <c r="VQC851" s="257"/>
      <c r="VQD851" s="257"/>
      <c r="VQE851" s="257"/>
      <c r="VQF851" s="257"/>
      <c r="VQG851" s="257"/>
      <c r="VQH851" s="257"/>
      <c r="VQI851" s="257"/>
      <c r="VQJ851" s="257"/>
      <c r="VQK851" s="257"/>
      <c r="VQL851" s="257"/>
      <c r="VQM851" s="257"/>
      <c r="VQN851" s="257"/>
      <c r="VQO851" s="257"/>
      <c r="VQP851" s="257"/>
      <c r="VQQ851" s="257"/>
      <c r="VQR851" s="257"/>
      <c r="VQS851" s="257"/>
      <c r="VQT851" s="257"/>
      <c r="VQU851" s="257"/>
      <c r="VQV851" s="257"/>
      <c r="VQW851" s="257"/>
      <c r="VQX851" s="257"/>
      <c r="VQY851" s="257"/>
      <c r="VQZ851" s="257"/>
      <c r="VRA851" s="257"/>
      <c r="VRB851" s="257"/>
      <c r="VRC851" s="257"/>
      <c r="VRD851" s="257"/>
      <c r="VRE851" s="257"/>
      <c r="VRF851" s="257"/>
      <c r="VRG851" s="257"/>
      <c r="VRH851" s="257"/>
      <c r="VRI851" s="257"/>
      <c r="VRJ851" s="257"/>
      <c r="VRK851" s="257"/>
      <c r="VRL851" s="257"/>
      <c r="VRM851" s="257"/>
      <c r="VRN851" s="257"/>
      <c r="VRO851" s="257"/>
      <c r="VRP851" s="257"/>
      <c r="VRQ851" s="257"/>
      <c r="VRR851" s="257"/>
      <c r="VRS851" s="257"/>
      <c r="VRT851" s="257"/>
      <c r="VRU851" s="257"/>
      <c r="VRV851" s="257"/>
      <c r="VRW851" s="257"/>
      <c r="VRX851" s="257"/>
      <c r="VRY851" s="257"/>
      <c r="VRZ851" s="257"/>
      <c r="VSA851" s="257"/>
      <c r="VSB851" s="257"/>
      <c r="VSC851" s="257"/>
      <c r="VSD851" s="257"/>
      <c r="VSE851" s="257"/>
      <c r="VSF851" s="257"/>
      <c r="VSG851" s="257"/>
      <c r="VSH851" s="257"/>
      <c r="VSI851" s="257"/>
      <c r="VSJ851" s="257"/>
      <c r="VSK851" s="257"/>
      <c r="VSL851" s="257"/>
      <c r="VSM851" s="257"/>
      <c r="VSN851" s="257"/>
      <c r="VSO851" s="257"/>
      <c r="VSP851" s="257"/>
      <c r="VSQ851" s="257"/>
      <c r="VSR851" s="257"/>
      <c r="VSS851" s="257"/>
      <c r="VST851" s="257"/>
      <c r="VSU851" s="257"/>
      <c r="VSV851" s="257"/>
      <c r="VSW851" s="257"/>
      <c r="VSX851" s="257"/>
      <c r="VSY851" s="257"/>
      <c r="VSZ851" s="257"/>
      <c r="VTA851" s="257"/>
      <c r="VTB851" s="257"/>
      <c r="VTC851" s="257"/>
      <c r="VTD851" s="257"/>
      <c r="VTE851" s="257"/>
      <c r="VTF851" s="257"/>
      <c r="VTG851" s="257"/>
      <c r="VTH851" s="257"/>
      <c r="VTI851" s="257"/>
      <c r="VTJ851" s="257"/>
      <c r="VTK851" s="257"/>
      <c r="VTL851" s="257"/>
      <c r="VTM851" s="257"/>
      <c r="VTN851" s="257"/>
      <c r="VTO851" s="257"/>
      <c r="VTP851" s="257"/>
      <c r="VTQ851" s="257"/>
      <c r="VTR851" s="257"/>
      <c r="VTS851" s="257"/>
      <c r="VTT851" s="257"/>
      <c r="VTU851" s="257"/>
      <c r="VTV851" s="257"/>
      <c r="VTW851" s="257"/>
      <c r="VTX851" s="257"/>
      <c r="VTY851" s="257"/>
      <c r="VTZ851" s="257"/>
      <c r="VUA851" s="257"/>
      <c r="VUB851" s="257"/>
      <c r="VUC851" s="257"/>
      <c r="VUD851" s="257"/>
      <c r="VUE851" s="257"/>
      <c r="VUF851" s="257"/>
      <c r="VUG851" s="257"/>
      <c r="VUH851" s="257"/>
      <c r="VUI851" s="257"/>
      <c r="VUJ851" s="257"/>
      <c r="VUK851" s="257"/>
      <c r="VUL851" s="257"/>
      <c r="VUM851" s="257"/>
      <c r="VUN851" s="257"/>
      <c r="VUO851" s="257"/>
      <c r="VUP851" s="257"/>
      <c r="VUQ851" s="257"/>
      <c r="VUR851" s="257"/>
      <c r="VUS851" s="257"/>
      <c r="VUT851" s="257"/>
      <c r="VUU851" s="257"/>
      <c r="VUV851" s="257"/>
      <c r="VUW851" s="257"/>
      <c r="VUX851" s="257"/>
      <c r="VUY851" s="257"/>
      <c r="VUZ851" s="257"/>
      <c r="VVA851" s="257"/>
      <c r="VVB851" s="257"/>
      <c r="VVC851" s="257"/>
      <c r="VVD851" s="257"/>
      <c r="VVE851" s="257"/>
      <c r="VVF851" s="257"/>
      <c r="VVG851" s="257"/>
      <c r="VVH851" s="257"/>
      <c r="VVI851" s="257"/>
      <c r="VVJ851" s="257"/>
      <c r="VVK851" s="257"/>
      <c r="VVL851" s="257"/>
      <c r="VVM851" s="257"/>
      <c r="VVN851" s="257"/>
      <c r="VVO851" s="257"/>
      <c r="VVP851" s="257"/>
      <c r="VVQ851" s="257"/>
      <c r="VVR851" s="257"/>
      <c r="VVS851" s="257"/>
      <c r="VVT851" s="257"/>
      <c r="VVU851" s="257"/>
      <c r="VVV851" s="257"/>
      <c r="VVW851" s="257"/>
      <c r="VVX851" s="257"/>
      <c r="VVY851" s="257"/>
      <c r="VVZ851" s="257"/>
      <c r="VWA851" s="257"/>
      <c r="VWB851" s="257"/>
      <c r="VWC851" s="257"/>
      <c r="VWD851" s="257"/>
      <c r="VWE851" s="257"/>
      <c r="VWF851" s="257"/>
      <c r="VWG851" s="257"/>
      <c r="VWH851" s="257"/>
      <c r="VWI851" s="257"/>
      <c r="VWJ851" s="257"/>
      <c r="VWK851" s="257"/>
      <c r="VWL851" s="257"/>
      <c r="VWM851" s="257"/>
      <c r="VWN851" s="257"/>
      <c r="VWO851" s="257"/>
      <c r="VWP851" s="257"/>
      <c r="VWQ851" s="257"/>
      <c r="VWR851" s="257"/>
      <c r="VWS851" s="257"/>
      <c r="VWT851" s="257"/>
      <c r="VWU851" s="257"/>
      <c r="VWV851" s="257"/>
      <c r="VWW851" s="257"/>
      <c r="VWX851" s="257"/>
      <c r="VWY851" s="257"/>
      <c r="VWZ851" s="257"/>
      <c r="VXA851" s="257"/>
      <c r="VXB851" s="257"/>
      <c r="VXC851" s="257"/>
      <c r="VXD851" s="257"/>
      <c r="VXE851" s="257"/>
      <c r="VXF851" s="257"/>
      <c r="VXG851" s="257"/>
      <c r="VXH851" s="257"/>
      <c r="VXI851" s="257"/>
      <c r="VXJ851" s="257"/>
      <c r="VXK851" s="257"/>
      <c r="VXL851" s="257"/>
      <c r="VXM851" s="257"/>
      <c r="VXN851" s="257"/>
      <c r="VXO851" s="257"/>
      <c r="VXP851" s="257"/>
      <c r="VXQ851" s="257"/>
      <c r="VXR851" s="257"/>
      <c r="VXS851" s="257"/>
      <c r="VXT851" s="257"/>
      <c r="VXU851" s="257"/>
      <c r="VXV851" s="257"/>
      <c r="VXW851" s="257"/>
      <c r="VXX851" s="257"/>
      <c r="VXY851" s="257"/>
      <c r="VXZ851" s="257"/>
      <c r="VYA851" s="257"/>
      <c r="VYB851" s="257"/>
      <c r="VYC851" s="257"/>
      <c r="VYD851" s="257"/>
      <c r="VYE851" s="257"/>
      <c r="VYF851" s="257"/>
      <c r="VYG851" s="257"/>
      <c r="VYH851" s="257"/>
      <c r="VYI851" s="257"/>
      <c r="VYJ851" s="257"/>
      <c r="VYK851" s="257"/>
      <c r="VYL851" s="257"/>
      <c r="VYM851" s="257"/>
      <c r="VYN851" s="257"/>
      <c r="VYO851" s="257"/>
      <c r="VYP851" s="257"/>
      <c r="VYQ851" s="257"/>
      <c r="VYR851" s="257"/>
      <c r="VYS851" s="257"/>
      <c r="VYT851" s="257"/>
      <c r="VYU851" s="257"/>
      <c r="VYV851" s="257"/>
      <c r="VYW851" s="257"/>
      <c r="VYX851" s="257"/>
      <c r="VYY851" s="257"/>
      <c r="VYZ851" s="257"/>
      <c r="VZA851" s="257"/>
      <c r="VZB851" s="257"/>
      <c r="VZC851" s="257"/>
      <c r="VZD851" s="257"/>
      <c r="VZE851" s="257"/>
      <c r="VZF851" s="257"/>
      <c r="VZG851" s="257"/>
      <c r="VZH851" s="257"/>
      <c r="VZI851" s="257"/>
      <c r="VZJ851" s="257"/>
      <c r="VZK851" s="257"/>
      <c r="VZL851" s="257"/>
      <c r="VZM851" s="257"/>
      <c r="VZN851" s="257"/>
      <c r="VZO851" s="257"/>
      <c r="VZP851" s="257"/>
      <c r="VZQ851" s="257"/>
      <c r="VZR851" s="257"/>
      <c r="VZS851" s="257"/>
      <c r="VZT851" s="257"/>
      <c r="VZU851" s="257"/>
      <c r="VZV851" s="257"/>
      <c r="VZW851" s="257"/>
      <c r="VZX851" s="257"/>
      <c r="VZY851" s="257"/>
      <c r="VZZ851" s="257"/>
      <c r="WAA851" s="257"/>
      <c r="WAB851" s="257"/>
      <c r="WAC851" s="257"/>
      <c r="WAD851" s="257"/>
      <c r="WAE851" s="257"/>
      <c r="WAF851" s="257"/>
      <c r="WAG851" s="257"/>
      <c r="WAH851" s="257"/>
      <c r="WAI851" s="257"/>
      <c r="WAJ851" s="257"/>
      <c r="WAK851" s="257"/>
      <c r="WAL851" s="257"/>
      <c r="WAM851" s="257"/>
      <c r="WAN851" s="257"/>
      <c r="WAO851" s="257"/>
      <c r="WAP851" s="257"/>
      <c r="WAQ851" s="257"/>
      <c r="WAR851" s="257"/>
      <c r="WAS851" s="257"/>
      <c r="WAT851" s="257"/>
      <c r="WAU851" s="257"/>
      <c r="WAV851" s="257"/>
      <c r="WAW851" s="257"/>
      <c r="WAX851" s="257"/>
      <c r="WAY851" s="257"/>
      <c r="WAZ851" s="257"/>
      <c r="WBA851" s="257"/>
      <c r="WBB851" s="257"/>
      <c r="WBC851" s="257"/>
      <c r="WBD851" s="257"/>
      <c r="WBE851" s="257"/>
      <c r="WBF851" s="257"/>
      <c r="WBG851" s="257"/>
      <c r="WBH851" s="257"/>
      <c r="WBI851" s="257"/>
      <c r="WBJ851" s="257"/>
      <c r="WBK851" s="257"/>
      <c r="WBL851" s="257"/>
      <c r="WBM851" s="257"/>
      <c r="WBN851" s="257"/>
      <c r="WBO851" s="257"/>
      <c r="WBP851" s="257"/>
      <c r="WBQ851" s="257"/>
      <c r="WBR851" s="257"/>
      <c r="WBS851" s="257"/>
      <c r="WBT851" s="257"/>
      <c r="WBU851" s="257"/>
      <c r="WBV851" s="257"/>
      <c r="WBW851" s="257"/>
      <c r="WBX851" s="257"/>
      <c r="WBY851" s="257"/>
      <c r="WBZ851" s="257"/>
      <c r="WCA851" s="257"/>
      <c r="WCB851" s="257"/>
      <c r="WCC851" s="257"/>
      <c r="WCD851" s="257"/>
      <c r="WCE851" s="257"/>
      <c r="WCF851" s="257"/>
      <c r="WCG851" s="257"/>
      <c r="WCH851" s="257"/>
      <c r="WCI851" s="257"/>
      <c r="WCJ851" s="257"/>
      <c r="WCK851" s="257"/>
      <c r="WCL851" s="257"/>
      <c r="WCM851" s="257"/>
      <c r="WCN851" s="257"/>
      <c r="WCO851" s="257"/>
      <c r="WCP851" s="257"/>
      <c r="WCQ851" s="257"/>
      <c r="WCR851" s="257"/>
      <c r="WCS851" s="257"/>
      <c r="WCT851" s="257"/>
      <c r="WCU851" s="257"/>
      <c r="WCV851" s="257"/>
      <c r="WCW851" s="257"/>
      <c r="WCX851" s="257"/>
      <c r="WCY851" s="257"/>
      <c r="WCZ851" s="257"/>
      <c r="WDA851" s="257"/>
      <c r="WDB851" s="257"/>
      <c r="WDC851" s="257"/>
      <c r="WDD851" s="257"/>
      <c r="WDE851" s="257"/>
      <c r="WDF851" s="257"/>
      <c r="WDG851" s="257"/>
      <c r="WDH851" s="257"/>
      <c r="WDI851" s="257"/>
      <c r="WDJ851" s="257"/>
      <c r="WDK851" s="257"/>
      <c r="WDL851" s="257"/>
      <c r="WDM851" s="257"/>
      <c r="WDN851" s="257"/>
      <c r="WDO851" s="257"/>
      <c r="WDP851" s="257"/>
      <c r="WDQ851" s="257"/>
      <c r="WDR851" s="257"/>
      <c r="WDS851" s="257"/>
      <c r="WDT851" s="257"/>
      <c r="WDU851" s="257"/>
      <c r="WDV851" s="257"/>
      <c r="WDW851" s="257"/>
      <c r="WDX851" s="257"/>
      <c r="WDY851" s="257"/>
      <c r="WDZ851" s="257"/>
      <c r="WEA851" s="257"/>
      <c r="WEB851" s="257"/>
      <c r="WEC851" s="257"/>
      <c r="WED851" s="257"/>
      <c r="WEE851" s="257"/>
      <c r="WEF851" s="257"/>
      <c r="WEG851" s="257"/>
      <c r="WEH851" s="257"/>
      <c r="WEI851" s="257"/>
      <c r="WEJ851" s="257"/>
      <c r="WEK851" s="257"/>
      <c r="WEL851" s="257"/>
      <c r="WEM851" s="257"/>
      <c r="WEN851" s="257"/>
      <c r="WEO851" s="257"/>
      <c r="WEP851" s="257"/>
      <c r="WEQ851" s="257"/>
      <c r="WER851" s="257"/>
      <c r="WES851" s="257"/>
      <c r="WET851" s="257"/>
      <c r="WEU851" s="257"/>
      <c r="WEV851" s="257"/>
      <c r="WEW851" s="257"/>
      <c r="WEX851" s="257"/>
      <c r="WEY851" s="257"/>
      <c r="WEZ851" s="257"/>
      <c r="WFA851" s="257"/>
      <c r="WFB851" s="257"/>
      <c r="WFC851" s="257"/>
      <c r="WFD851" s="257"/>
      <c r="WFE851" s="257"/>
      <c r="WFF851" s="257"/>
      <c r="WFG851" s="257"/>
      <c r="WFH851" s="257"/>
      <c r="WFI851" s="257"/>
      <c r="WFJ851" s="257"/>
      <c r="WFK851" s="257"/>
      <c r="WFL851" s="257"/>
      <c r="WFM851" s="257"/>
      <c r="WFN851" s="257"/>
      <c r="WFO851" s="257"/>
      <c r="WFP851" s="257"/>
      <c r="WFQ851" s="257"/>
      <c r="WFR851" s="257"/>
      <c r="WFS851" s="257"/>
      <c r="WFT851" s="257"/>
      <c r="WFU851" s="257"/>
      <c r="WFV851" s="257"/>
      <c r="WFW851" s="257"/>
      <c r="WFX851" s="257"/>
      <c r="WFY851" s="257"/>
      <c r="WFZ851" s="257"/>
      <c r="WGA851" s="257"/>
      <c r="WGB851" s="257"/>
      <c r="WGC851" s="257"/>
      <c r="WGD851" s="257"/>
      <c r="WGE851" s="257"/>
      <c r="WGF851" s="257"/>
      <c r="WGG851" s="257"/>
      <c r="WGH851" s="257"/>
      <c r="WGI851" s="257"/>
      <c r="WGJ851" s="257"/>
      <c r="WGK851" s="257"/>
      <c r="WGL851" s="257"/>
      <c r="WGM851" s="257"/>
      <c r="WGN851" s="257"/>
      <c r="WGO851" s="257"/>
      <c r="WGP851" s="257"/>
      <c r="WGQ851" s="257"/>
      <c r="WGR851" s="257"/>
      <c r="WGS851" s="257"/>
      <c r="WGT851" s="257"/>
      <c r="WGU851" s="257"/>
      <c r="WGV851" s="257"/>
      <c r="WGW851" s="257"/>
      <c r="WGX851" s="257"/>
      <c r="WGY851" s="257"/>
      <c r="WGZ851" s="257"/>
      <c r="WHA851" s="257"/>
      <c r="WHB851" s="257"/>
      <c r="WHC851" s="257"/>
      <c r="WHD851" s="257"/>
      <c r="WHE851" s="257"/>
      <c r="WHF851" s="257"/>
      <c r="WHG851" s="257"/>
      <c r="WHH851" s="257"/>
      <c r="WHI851" s="257"/>
      <c r="WHJ851" s="257"/>
      <c r="WHK851" s="257"/>
      <c r="WHL851" s="257"/>
      <c r="WHM851" s="257"/>
      <c r="WHN851" s="257"/>
      <c r="WHO851" s="257"/>
      <c r="WHP851" s="257"/>
      <c r="WHQ851" s="257"/>
      <c r="WHR851" s="257"/>
      <c r="WHS851" s="257"/>
      <c r="WHT851" s="257"/>
      <c r="WHU851" s="257"/>
      <c r="WHV851" s="257"/>
      <c r="WHW851" s="257"/>
      <c r="WHX851" s="257"/>
      <c r="WHY851" s="257"/>
      <c r="WHZ851" s="257"/>
      <c r="WIA851" s="257"/>
      <c r="WIB851" s="257"/>
      <c r="WIC851" s="257"/>
      <c r="WID851" s="257"/>
      <c r="WIE851" s="257"/>
      <c r="WIF851" s="257"/>
      <c r="WIG851" s="257"/>
      <c r="WIH851" s="257"/>
      <c r="WII851" s="257"/>
      <c r="WIJ851" s="257"/>
      <c r="WIK851" s="257"/>
      <c r="WIL851" s="257"/>
      <c r="WIM851" s="257"/>
      <c r="WIN851" s="257"/>
      <c r="WIO851" s="257"/>
      <c r="WIP851" s="257"/>
      <c r="WIQ851" s="257"/>
      <c r="WIR851" s="257"/>
      <c r="WIS851" s="257"/>
      <c r="WIT851" s="257"/>
      <c r="WIU851" s="257"/>
      <c r="WIV851" s="257"/>
      <c r="WIW851" s="257"/>
      <c r="WIX851" s="257"/>
      <c r="WIY851" s="257"/>
      <c r="WIZ851" s="257"/>
      <c r="WJA851" s="257"/>
      <c r="WJB851" s="257"/>
      <c r="WJC851" s="257"/>
      <c r="WJD851" s="257"/>
      <c r="WJE851" s="257"/>
      <c r="WJF851" s="257"/>
      <c r="WJG851" s="257"/>
      <c r="WJH851" s="257"/>
      <c r="WJI851" s="257"/>
      <c r="WJJ851" s="257"/>
      <c r="WJK851" s="257"/>
      <c r="WJL851" s="257"/>
      <c r="WJM851" s="257"/>
      <c r="WJN851" s="257"/>
      <c r="WJO851" s="257"/>
      <c r="WJP851" s="257"/>
      <c r="WJQ851" s="257"/>
      <c r="WJR851" s="257"/>
      <c r="WJS851" s="257"/>
      <c r="WJT851" s="257"/>
      <c r="WJU851" s="257"/>
      <c r="WJV851" s="257"/>
      <c r="WJW851" s="257"/>
      <c r="WJX851" s="257"/>
      <c r="WJY851" s="257"/>
      <c r="WJZ851" s="257"/>
      <c r="WKA851" s="257"/>
      <c r="WKB851" s="257"/>
      <c r="WKC851" s="257"/>
      <c r="WKD851" s="257"/>
      <c r="WKE851" s="257"/>
      <c r="WKF851" s="257"/>
      <c r="WKG851" s="257"/>
      <c r="WKH851" s="257"/>
      <c r="WKI851" s="257"/>
      <c r="WKJ851" s="257"/>
      <c r="WKK851" s="257"/>
      <c r="WKL851" s="257"/>
      <c r="WKM851" s="257"/>
      <c r="WKN851" s="257"/>
      <c r="WKO851" s="257"/>
      <c r="WKP851" s="257"/>
      <c r="WKQ851" s="257"/>
      <c r="WKR851" s="257"/>
      <c r="WKS851" s="257"/>
      <c r="WKT851" s="257"/>
      <c r="WKU851" s="257"/>
      <c r="WKV851" s="257"/>
      <c r="WKW851" s="257"/>
      <c r="WKX851" s="257"/>
      <c r="WKY851" s="257"/>
      <c r="WKZ851" s="257"/>
      <c r="WLA851" s="257"/>
      <c r="WLB851" s="257"/>
      <c r="WLC851" s="257"/>
      <c r="WLD851" s="257"/>
      <c r="WLE851" s="257"/>
      <c r="WLF851" s="257"/>
      <c r="WLG851" s="257"/>
      <c r="WLH851" s="257"/>
      <c r="WLI851" s="257"/>
      <c r="WLJ851" s="257"/>
      <c r="WLK851" s="257"/>
      <c r="WLL851" s="257"/>
      <c r="WLM851" s="257"/>
      <c r="WLN851" s="257"/>
      <c r="WLO851" s="257"/>
      <c r="WLP851" s="257"/>
      <c r="WLQ851" s="257"/>
      <c r="WLR851" s="257"/>
      <c r="WLS851" s="257"/>
      <c r="WLT851" s="257"/>
      <c r="WLU851" s="257"/>
      <c r="WLV851" s="257"/>
      <c r="WLW851" s="257"/>
      <c r="WLX851" s="257"/>
      <c r="WLY851" s="257"/>
      <c r="WLZ851" s="257"/>
      <c r="WMA851" s="257"/>
      <c r="WMB851" s="257"/>
      <c r="WMC851" s="257"/>
      <c r="WMD851" s="257"/>
      <c r="WME851" s="257"/>
      <c r="WMF851" s="257"/>
      <c r="WMG851" s="257"/>
      <c r="WMH851" s="257"/>
      <c r="WMI851" s="257"/>
      <c r="WMJ851" s="257"/>
      <c r="WMK851" s="257"/>
      <c r="WML851" s="257"/>
      <c r="WMM851" s="257"/>
      <c r="WMN851" s="257"/>
      <c r="WMO851" s="257"/>
      <c r="WMP851" s="257"/>
      <c r="WMQ851" s="257"/>
      <c r="WMR851" s="257"/>
      <c r="WMS851" s="257"/>
      <c r="WMT851" s="257"/>
      <c r="WMU851" s="257"/>
      <c r="WMV851" s="257"/>
      <c r="WMW851" s="257"/>
      <c r="WMX851" s="257"/>
      <c r="WMY851" s="257"/>
      <c r="WMZ851" s="257"/>
      <c r="WNA851" s="257"/>
      <c r="WNB851" s="257"/>
      <c r="WNC851" s="257"/>
      <c r="WND851" s="257"/>
      <c r="WNE851" s="257"/>
      <c r="WNF851" s="257"/>
      <c r="WNG851" s="257"/>
      <c r="WNH851" s="257"/>
      <c r="WNI851" s="257"/>
      <c r="WNJ851" s="257"/>
      <c r="WNK851" s="257"/>
      <c r="WNL851" s="257"/>
      <c r="WNM851" s="257"/>
      <c r="WNN851" s="257"/>
      <c r="WNO851" s="257"/>
      <c r="WNP851" s="257"/>
      <c r="WNQ851" s="257"/>
      <c r="WNR851" s="257"/>
      <c r="WNS851" s="257"/>
      <c r="WNT851" s="257"/>
      <c r="WNU851" s="257"/>
      <c r="WNV851" s="257"/>
      <c r="WNW851" s="257"/>
      <c r="WNX851" s="257"/>
      <c r="WNY851" s="257"/>
      <c r="WNZ851" s="257"/>
      <c r="WOA851" s="257"/>
      <c r="WOB851" s="257"/>
      <c r="WOC851" s="257"/>
      <c r="WOD851" s="257"/>
      <c r="WOE851" s="257"/>
      <c r="WOF851" s="257"/>
      <c r="WOG851" s="257"/>
      <c r="WOH851" s="257"/>
      <c r="WOI851" s="257"/>
      <c r="WOJ851" s="257"/>
      <c r="WOK851" s="257"/>
      <c r="WOL851" s="257"/>
      <c r="WOM851" s="257"/>
      <c r="WON851" s="257"/>
      <c r="WOO851" s="257"/>
      <c r="WOP851" s="257"/>
      <c r="WOQ851" s="257"/>
      <c r="WOR851" s="257"/>
      <c r="WOS851" s="257"/>
      <c r="WOT851" s="257"/>
      <c r="WOU851" s="257"/>
      <c r="WOV851" s="257"/>
      <c r="WOW851" s="257"/>
      <c r="WOX851" s="257"/>
      <c r="WOY851" s="257"/>
      <c r="WOZ851" s="257"/>
      <c r="WPA851" s="257"/>
      <c r="WPB851" s="257"/>
      <c r="WPC851" s="257"/>
      <c r="WPD851" s="257"/>
      <c r="WPE851" s="257"/>
      <c r="WPF851" s="257"/>
      <c r="WPG851" s="257"/>
      <c r="WPH851" s="257"/>
      <c r="WPI851" s="257"/>
      <c r="WPJ851" s="257"/>
      <c r="WPK851" s="257"/>
      <c r="WPL851" s="257"/>
      <c r="WPM851" s="257"/>
      <c r="WPN851" s="257"/>
      <c r="WPO851" s="257"/>
      <c r="WPP851" s="257"/>
      <c r="WPQ851" s="257"/>
      <c r="WPR851" s="257"/>
      <c r="WPS851" s="257"/>
      <c r="WPT851" s="257"/>
      <c r="WPU851" s="257"/>
      <c r="WPV851" s="257"/>
      <c r="WPW851" s="257"/>
      <c r="WPX851" s="257"/>
      <c r="WPY851" s="257"/>
      <c r="WPZ851" s="257"/>
      <c r="WQA851" s="257"/>
      <c r="WQB851" s="257"/>
      <c r="WQC851" s="257"/>
      <c r="WQD851" s="257"/>
      <c r="WQE851" s="257"/>
      <c r="WQF851" s="257"/>
      <c r="WQG851" s="257"/>
      <c r="WQH851" s="257"/>
      <c r="WQI851" s="257"/>
      <c r="WQJ851" s="257"/>
      <c r="WQK851" s="257"/>
      <c r="WQL851" s="257"/>
      <c r="WQM851" s="257"/>
      <c r="WQN851" s="257"/>
      <c r="WQO851" s="257"/>
      <c r="WQP851" s="257"/>
      <c r="WQQ851" s="257"/>
      <c r="WQR851" s="257"/>
      <c r="WQS851" s="257"/>
      <c r="WQT851" s="257"/>
      <c r="WQU851" s="257"/>
      <c r="WQV851" s="257"/>
      <c r="WQW851" s="257"/>
      <c r="WQX851" s="257"/>
      <c r="WQY851" s="257"/>
      <c r="WQZ851" s="257"/>
      <c r="WRA851" s="257"/>
      <c r="WRB851" s="257"/>
      <c r="WRC851" s="257"/>
      <c r="WRD851" s="257"/>
      <c r="WRE851" s="257"/>
      <c r="WRF851" s="257"/>
      <c r="WRG851" s="257"/>
      <c r="WRH851" s="257"/>
      <c r="WRI851" s="257"/>
      <c r="WRJ851" s="257"/>
      <c r="WRK851" s="257"/>
      <c r="WRL851" s="257"/>
      <c r="WRM851" s="257"/>
      <c r="WRN851" s="257"/>
      <c r="WRO851" s="257"/>
      <c r="WRP851" s="257"/>
      <c r="WRQ851" s="257"/>
      <c r="WRR851" s="257"/>
      <c r="WRS851" s="257"/>
      <c r="WRT851" s="257"/>
      <c r="WRU851" s="257"/>
      <c r="WRV851" s="257"/>
      <c r="WRW851" s="257"/>
      <c r="WRX851" s="257"/>
      <c r="WRY851" s="257"/>
      <c r="WRZ851" s="257"/>
      <c r="WSA851" s="257"/>
      <c r="WSB851" s="257"/>
      <c r="WSC851" s="257"/>
      <c r="WSD851" s="257"/>
      <c r="WSE851" s="257"/>
      <c r="WSF851" s="257"/>
      <c r="WSG851" s="257"/>
      <c r="WSH851" s="257"/>
      <c r="WSI851" s="257"/>
      <c r="WSJ851" s="257"/>
      <c r="WSK851" s="257"/>
      <c r="WSL851" s="257"/>
      <c r="WSM851" s="257"/>
      <c r="WSN851" s="257"/>
      <c r="WSO851" s="257"/>
      <c r="WSP851" s="257"/>
      <c r="WSQ851" s="257"/>
      <c r="WSR851" s="257"/>
      <c r="WSS851" s="257"/>
      <c r="WST851" s="257"/>
      <c r="WSU851" s="257"/>
      <c r="WSV851" s="257"/>
      <c r="WSW851" s="257"/>
      <c r="WSX851" s="257"/>
      <c r="WSY851" s="257"/>
      <c r="WSZ851" s="257"/>
      <c r="WTA851" s="257"/>
      <c r="WTB851" s="257"/>
      <c r="WTC851" s="257"/>
      <c r="WTD851" s="257"/>
      <c r="WTE851" s="257"/>
      <c r="WTF851" s="257"/>
      <c r="WTG851" s="257"/>
      <c r="WTH851" s="257"/>
      <c r="WTI851" s="257"/>
      <c r="WTJ851" s="257"/>
      <c r="WTK851" s="257"/>
      <c r="WTL851" s="257"/>
      <c r="WTM851" s="257"/>
      <c r="WTN851" s="257"/>
      <c r="WTO851" s="257"/>
      <c r="WTP851" s="257"/>
      <c r="WTQ851" s="257"/>
      <c r="WTR851" s="257"/>
      <c r="WTS851" s="257"/>
      <c r="WTT851" s="257"/>
      <c r="WTU851" s="257"/>
      <c r="WTV851" s="257"/>
      <c r="WTW851" s="257"/>
      <c r="WTX851" s="257"/>
      <c r="WTY851" s="257"/>
      <c r="WTZ851" s="257"/>
      <c r="WUA851" s="257"/>
      <c r="WUB851" s="257"/>
      <c r="WUC851" s="257"/>
      <c r="WUD851" s="257"/>
      <c r="WUE851" s="257"/>
      <c r="WUF851" s="257"/>
      <c r="WUG851" s="257"/>
      <c r="WUH851" s="257"/>
      <c r="WUI851" s="257"/>
      <c r="WUJ851" s="257"/>
      <c r="WUK851" s="257"/>
      <c r="WUL851" s="257"/>
      <c r="WUM851" s="257"/>
      <c r="WUN851" s="257"/>
      <c r="WUO851" s="257"/>
      <c r="WUP851" s="257"/>
      <c r="WUQ851" s="257"/>
      <c r="WUR851" s="257"/>
      <c r="WUS851" s="257"/>
      <c r="WUT851" s="257"/>
      <c r="WUU851" s="257"/>
      <c r="WUV851" s="257"/>
      <c r="WUW851" s="257"/>
      <c r="WUX851" s="257"/>
      <c r="WUY851" s="257"/>
      <c r="WUZ851" s="257"/>
      <c r="WVA851" s="257"/>
      <c r="WVB851" s="257"/>
      <c r="WVC851" s="257"/>
      <c r="WVD851" s="257"/>
      <c r="WVE851" s="257"/>
      <c r="WVF851" s="257"/>
      <c r="WVG851" s="257"/>
      <c r="WVH851" s="257"/>
      <c r="WVI851" s="257"/>
      <c r="WVJ851" s="257"/>
      <c r="WVK851" s="257"/>
      <c r="WVL851" s="257"/>
      <c r="WVM851" s="257"/>
      <c r="WVN851" s="257"/>
      <c r="WVO851" s="257"/>
      <c r="WVP851" s="257"/>
      <c r="WVQ851" s="257"/>
      <c r="WVR851" s="257"/>
      <c r="WVS851" s="257"/>
      <c r="WVT851" s="257"/>
      <c r="WVU851" s="257"/>
      <c r="WVV851" s="257"/>
      <c r="WVW851" s="257"/>
      <c r="WVX851" s="257"/>
      <c r="WVY851" s="257"/>
      <c r="WVZ851" s="257"/>
      <c r="WWA851" s="257"/>
      <c r="WWB851" s="257"/>
      <c r="WWC851" s="257"/>
      <c r="WWD851" s="257"/>
      <c r="WWE851" s="257"/>
      <c r="WWF851" s="257"/>
      <c r="WWG851" s="257"/>
      <c r="WWH851" s="257"/>
      <c r="WWI851" s="257"/>
      <c r="WWJ851" s="257"/>
      <c r="WWK851" s="257"/>
      <c r="WWL851" s="257"/>
      <c r="WWM851" s="257"/>
      <c r="WWN851" s="257"/>
      <c r="WWO851" s="257"/>
      <c r="WWP851" s="257"/>
      <c r="WWQ851" s="257"/>
      <c r="WWR851" s="257"/>
      <c r="WWS851" s="257"/>
      <c r="WWT851" s="257"/>
      <c r="WWU851" s="257"/>
      <c r="WWV851" s="257"/>
      <c r="WWW851" s="257"/>
      <c r="WWX851" s="257"/>
      <c r="WWY851" s="257"/>
      <c r="WWZ851" s="257"/>
      <c r="WXA851" s="257"/>
      <c r="WXB851" s="257"/>
      <c r="WXC851" s="257"/>
      <c r="WXD851" s="257"/>
      <c r="WXE851" s="257"/>
      <c r="WXF851" s="257"/>
      <c r="WXG851" s="257"/>
      <c r="WXH851" s="257"/>
      <c r="WXI851" s="257"/>
      <c r="WXJ851" s="257"/>
      <c r="WXK851" s="257"/>
      <c r="WXL851" s="257"/>
      <c r="WXM851" s="257"/>
      <c r="WXN851" s="257"/>
      <c r="WXO851" s="257"/>
      <c r="WXP851" s="257"/>
      <c r="WXQ851" s="257"/>
      <c r="WXR851" s="257"/>
      <c r="WXS851" s="257"/>
      <c r="WXT851" s="257"/>
      <c r="WXU851" s="257"/>
      <c r="WXV851" s="257"/>
      <c r="WXW851" s="257"/>
      <c r="WXX851" s="257"/>
      <c r="WXY851" s="257"/>
      <c r="WXZ851" s="257"/>
    </row>
    <row r="852" spans="2:16198" ht="35.25">
      <c r="B852" s="258">
        <v>3</v>
      </c>
      <c r="C852" s="239" t="s">
        <v>2127</v>
      </c>
      <c r="D852" s="233">
        <v>1996</v>
      </c>
      <c r="E852" s="233"/>
      <c r="F852" s="219" t="s">
        <v>17054</v>
      </c>
      <c r="G852" s="233">
        <v>9</v>
      </c>
      <c r="H852" s="233">
        <v>8</v>
      </c>
      <c r="I852" s="234">
        <v>20983.4</v>
      </c>
      <c r="J852" s="234">
        <v>16332.6</v>
      </c>
      <c r="K852" s="234">
        <v>16332.6</v>
      </c>
      <c r="L852" s="225">
        <v>611</v>
      </c>
      <c r="M852" s="233" t="s">
        <v>17433</v>
      </c>
      <c r="N852" s="233" t="s">
        <v>17065</v>
      </c>
      <c r="O852" s="233" t="s">
        <v>17436</v>
      </c>
      <c r="P852" s="234">
        <v>19901847.84</v>
      </c>
      <c r="Q852" s="237"/>
      <c r="R852" s="234">
        <v>9823014.9399999995</v>
      </c>
      <c r="S852" s="234">
        <v>0</v>
      </c>
      <c r="T852" s="234">
        <f>P852-R852-S852</f>
        <v>10078832.9</v>
      </c>
      <c r="U852" s="220">
        <f t="shared" si="505"/>
        <v>948.45677249635423</v>
      </c>
      <c r="V852" s="237">
        <v>1083.0899999999999</v>
      </c>
    </row>
  </sheetData>
  <mergeCells count="29">
    <mergeCell ref="B844:V844"/>
    <mergeCell ref="J9:J10"/>
    <mergeCell ref="P8:T8"/>
    <mergeCell ref="J8:K8"/>
    <mergeCell ref="L8:L10"/>
    <mergeCell ref="M8:M11"/>
    <mergeCell ref="N8:N11"/>
    <mergeCell ref="O8:O11"/>
    <mergeCell ref="K9:K10"/>
    <mergeCell ref="P9:P10"/>
    <mergeCell ref="R9:R10"/>
    <mergeCell ref="S9:S10"/>
    <mergeCell ref="T9:T10"/>
    <mergeCell ref="B813:V813"/>
    <mergeCell ref="B806:V806"/>
    <mergeCell ref="T1:V1"/>
    <mergeCell ref="O2:V3"/>
    <mergeCell ref="B4:V6"/>
    <mergeCell ref="B8:B11"/>
    <mergeCell ref="C8:C11"/>
    <mergeCell ref="D8:E8"/>
    <mergeCell ref="F8:F11"/>
    <mergeCell ref="G8:G11"/>
    <mergeCell ref="H8:H11"/>
    <mergeCell ref="I8:I10"/>
    <mergeCell ref="U8:U10"/>
    <mergeCell ref="V8:V10"/>
    <mergeCell ref="D9:D11"/>
    <mergeCell ref="E9:E11"/>
  </mergeCells>
  <pageMargins left="0.23622047244094491" right="0.23622047244094491" top="0.55118110236220474" bottom="0.55118110236220474" header="0.31496062992125984" footer="0.31496062992125984"/>
  <pageSetup paperSize="8" scale="14" fitToHeight="0" orientation="landscape" r:id="rId1"/>
  <headerFooter differentFirst="1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8"/>
  <sheetViews>
    <sheetView tabSelected="1" zoomScale="60" zoomScaleNormal="60" workbookViewId="0">
      <selection activeCell="G46" sqref="G46"/>
    </sheetView>
  </sheetViews>
  <sheetFormatPr defaultRowHeight="15"/>
  <cols>
    <col min="1" max="1" width="28.7109375" customWidth="1"/>
    <col min="2" max="2" width="37.140625" customWidth="1"/>
    <col min="3" max="3" width="47.140625" customWidth="1"/>
    <col min="7" max="7" width="13.7109375" bestFit="1" customWidth="1"/>
    <col min="8" max="8" width="19.42578125" bestFit="1" customWidth="1"/>
    <col min="9" max="9" width="9.28515625" bestFit="1" customWidth="1"/>
    <col min="10" max="10" width="15.140625" bestFit="1" customWidth="1"/>
    <col min="11" max="11" width="19.42578125" bestFit="1" customWidth="1"/>
  </cols>
  <sheetData>
    <row r="1" spans="1:11" ht="18.75">
      <c r="A1" s="162"/>
      <c r="B1" s="162"/>
      <c r="C1" s="163" t="s">
        <v>17209</v>
      </c>
    </row>
    <row r="2" spans="1:11" ht="60.75" customHeight="1">
      <c r="A2" s="318" t="s">
        <v>17218</v>
      </c>
      <c r="B2" s="318"/>
      <c r="C2" s="318"/>
    </row>
    <row r="3" spans="1:11" ht="60" customHeight="1">
      <c r="A3" s="315" t="s">
        <v>17210</v>
      </c>
      <c r="B3" s="316"/>
      <c r="C3" s="317"/>
    </row>
    <row r="4" spans="1:11" ht="18.75">
      <c r="A4" s="315" t="s">
        <v>17211</v>
      </c>
      <c r="B4" s="317"/>
      <c r="C4" s="164" t="s">
        <v>17217</v>
      </c>
    </row>
    <row r="5" spans="1:11" ht="18.75">
      <c r="A5" s="313" t="s">
        <v>17212</v>
      </c>
      <c r="B5" s="314"/>
      <c r="C5" s="165">
        <v>1945262180.5599999</v>
      </c>
    </row>
    <row r="6" spans="1:11" ht="18.75">
      <c r="A6" s="313" t="s">
        <v>17213</v>
      </c>
      <c r="B6" s="314"/>
      <c r="C6" s="165">
        <f>[1]Перечень!Q14</f>
        <v>0</v>
      </c>
    </row>
    <row r="7" spans="1:11" ht="18.75">
      <c r="A7" s="313" t="s">
        <v>17214</v>
      </c>
      <c r="B7" s="314"/>
      <c r="C7" s="165">
        <v>2853806.13</v>
      </c>
    </row>
    <row r="8" spans="1:11" ht="18.75">
      <c r="A8" s="313" t="s">
        <v>17215</v>
      </c>
      <c r="B8" s="314"/>
      <c r="C8" s="165">
        <f>C5-C6-C7</f>
        <v>1942408374.4299998</v>
      </c>
    </row>
    <row r="9" spans="1:11" ht="43.5" customHeight="1">
      <c r="A9" s="315" t="s">
        <v>17216</v>
      </c>
      <c r="B9" s="316"/>
      <c r="C9" s="317"/>
      <c r="H9" s="33"/>
      <c r="I9" s="33"/>
      <c r="J9" s="33"/>
      <c r="K9" s="33"/>
    </row>
    <row r="10" spans="1:11" ht="18.75">
      <c r="A10" s="315" t="s">
        <v>17211</v>
      </c>
      <c r="B10" s="317"/>
      <c r="C10" s="164" t="s">
        <v>17220</v>
      </c>
      <c r="H10" s="33"/>
      <c r="I10" s="33"/>
      <c r="J10" s="33"/>
      <c r="K10" s="33"/>
    </row>
    <row r="11" spans="1:11" ht="18.75">
      <c r="A11" s="313" t="s">
        <v>17212</v>
      </c>
      <c r="B11" s="314"/>
      <c r="C11" s="165">
        <v>1018945403.0099999</v>
      </c>
      <c r="H11" s="33"/>
      <c r="I11" s="33"/>
      <c r="J11" s="33"/>
      <c r="K11" s="33"/>
    </row>
    <row r="12" spans="1:11" ht="18.75">
      <c r="A12" s="313" t="s">
        <v>17213</v>
      </c>
      <c r="B12" s="314"/>
      <c r="C12" s="165">
        <v>0</v>
      </c>
    </row>
    <row r="13" spans="1:11" ht="18.75">
      <c r="A13" s="313" t="s">
        <v>17214</v>
      </c>
      <c r="B13" s="314"/>
      <c r="C13" s="165">
        <v>845258.33000000007</v>
      </c>
    </row>
    <row r="14" spans="1:11" ht="18.75">
      <c r="A14" s="313" t="s">
        <v>17215</v>
      </c>
      <c r="B14" s="314"/>
      <c r="C14" s="165">
        <f>C11-C12-C13</f>
        <v>1018100144.6799998</v>
      </c>
    </row>
    <row r="15" spans="1:11" ht="45" customHeight="1">
      <c r="A15" s="315" t="s">
        <v>17216</v>
      </c>
      <c r="B15" s="316"/>
      <c r="C15" s="317"/>
    </row>
    <row r="16" spans="1:11" ht="18.75">
      <c r="A16" s="315" t="s">
        <v>17211</v>
      </c>
      <c r="B16" s="317"/>
      <c r="C16" s="164" t="s">
        <v>17219</v>
      </c>
    </row>
    <row r="17" spans="1:8" ht="18.75">
      <c r="A17" s="313" t="s">
        <v>17212</v>
      </c>
      <c r="B17" s="314"/>
      <c r="C17" s="165">
        <v>811943600.29999995</v>
      </c>
    </row>
    <row r="18" spans="1:8" ht="18.75">
      <c r="A18" s="313" t="s">
        <v>17213</v>
      </c>
      <c r="B18" s="314"/>
      <c r="C18" s="165">
        <f>[1]Перечень!Q1021</f>
        <v>0</v>
      </c>
    </row>
    <row r="19" spans="1:8" ht="18.75">
      <c r="A19" s="313" t="s">
        <v>17214</v>
      </c>
      <c r="B19" s="314"/>
      <c r="C19" s="165">
        <v>6025176.1500000004</v>
      </c>
    </row>
    <row r="20" spans="1:8" ht="18.75">
      <c r="A20" s="313" t="s">
        <v>17215</v>
      </c>
      <c r="B20" s="314"/>
      <c r="C20" s="165">
        <f>C17-C18-C19</f>
        <v>805918424.14999998</v>
      </c>
    </row>
    <row r="21" spans="1:8" ht="67.5" customHeight="1">
      <c r="A21" s="315" t="s">
        <v>17374</v>
      </c>
      <c r="B21" s="316"/>
      <c r="C21" s="317"/>
    </row>
    <row r="22" spans="1:8" ht="18.75">
      <c r="A22" s="315" t="s">
        <v>17211</v>
      </c>
      <c r="B22" s="317"/>
      <c r="C22" s="164" t="s">
        <v>17217</v>
      </c>
    </row>
    <row r="23" spans="1:8" ht="18.75">
      <c r="A23" s="313" t="s">
        <v>17212</v>
      </c>
      <c r="B23" s="314"/>
      <c r="C23" s="165">
        <v>15649176.390000001</v>
      </c>
    </row>
    <row r="24" spans="1:8" ht="18.75">
      <c r="A24" s="313" t="s">
        <v>17213</v>
      </c>
      <c r="B24" s="314"/>
      <c r="C24" s="165">
        <f>[2]Перечень!R35</f>
        <v>0</v>
      </c>
    </row>
    <row r="25" spans="1:8" ht="18.75">
      <c r="A25" s="313" t="s">
        <v>17214</v>
      </c>
      <c r="B25" s="314"/>
      <c r="C25" s="165">
        <f>[2]Перечень!S35</f>
        <v>0</v>
      </c>
    </row>
    <row r="26" spans="1:8" ht="18.75" customHeight="1">
      <c r="A26" s="313" t="s">
        <v>17215</v>
      </c>
      <c r="B26" s="314"/>
      <c r="C26" s="165">
        <f>C23-C24-C25</f>
        <v>15649176.390000001</v>
      </c>
    </row>
    <row r="27" spans="1:8" ht="45" customHeight="1">
      <c r="A27" s="315" t="s">
        <v>17460</v>
      </c>
      <c r="B27" s="316"/>
      <c r="C27" s="317"/>
    </row>
    <row r="28" spans="1:8" ht="18.75" customHeight="1">
      <c r="A28" s="315" t="s">
        <v>17211</v>
      </c>
      <c r="B28" s="317"/>
      <c r="C28" s="164" t="s">
        <v>17217</v>
      </c>
    </row>
    <row r="29" spans="1:8" ht="18.75" customHeight="1">
      <c r="A29" s="313" t="s">
        <v>17212</v>
      </c>
      <c r="B29" s="314"/>
      <c r="C29" s="166">
        <v>89646505.729999989</v>
      </c>
      <c r="H29" s="1"/>
    </row>
    <row r="30" spans="1:8" ht="18.75" customHeight="1">
      <c r="A30" s="313" t="s">
        <v>17427</v>
      </c>
      <c r="B30" s="314"/>
      <c r="C30" s="165">
        <v>75783762.649999991</v>
      </c>
    </row>
    <row r="31" spans="1:8" ht="18.75" customHeight="1">
      <c r="A31" s="313" t="s">
        <v>17214</v>
      </c>
      <c r="B31" s="314"/>
      <c r="C31" s="165">
        <v>4003434.73</v>
      </c>
    </row>
    <row r="32" spans="1:8" ht="18.75" customHeight="1">
      <c r="A32" s="313" t="s">
        <v>17215</v>
      </c>
      <c r="B32" s="314"/>
      <c r="C32" s="165">
        <f>C29-C30-C31</f>
        <v>9859308.3499999978</v>
      </c>
    </row>
    <row r="33" spans="1:8" ht="59.25" customHeight="1">
      <c r="A33" s="315" t="s">
        <v>17461</v>
      </c>
      <c r="B33" s="316"/>
      <c r="C33" s="317"/>
    </row>
    <row r="34" spans="1:8" ht="18.75" customHeight="1">
      <c r="A34" s="315" t="s">
        <v>17211</v>
      </c>
      <c r="B34" s="317"/>
      <c r="C34" s="164" t="s">
        <v>17217</v>
      </c>
    </row>
    <row r="35" spans="1:8" ht="18.75" customHeight="1">
      <c r="A35" s="313" t="s">
        <v>17212</v>
      </c>
      <c r="B35" s="314"/>
      <c r="C35" s="166">
        <v>28378044.662</v>
      </c>
    </row>
    <row r="36" spans="1:8" ht="18.75" customHeight="1">
      <c r="A36" s="313" t="s">
        <v>17427</v>
      </c>
      <c r="B36" s="314"/>
      <c r="C36" s="165">
        <v>14032878.49</v>
      </c>
    </row>
    <row r="37" spans="1:8" ht="18.75" customHeight="1">
      <c r="A37" s="313" t="s">
        <v>17214</v>
      </c>
      <c r="B37" s="314"/>
      <c r="C37" s="165">
        <v>0</v>
      </c>
    </row>
    <row r="38" spans="1:8" ht="18.75" customHeight="1">
      <c r="A38" s="313" t="s">
        <v>17215</v>
      </c>
      <c r="B38" s="314"/>
      <c r="C38" s="165">
        <f>C35-C36-C37</f>
        <v>14345166.172</v>
      </c>
    </row>
    <row r="39" spans="1:8" ht="102.75" customHeight="1">
      <c r="A39" s="315" t="s">
        <v>17462</v>
      </c>
      <c r="B39" s="316"/>
      <c r="C39" s="317"/>
    </row>
    <row r="40" spans="1:8" ht="18.75">
      <c r="A40" s="315" t="s">
        <v>17211</v>
      </c>
      <c r="B40" s="317"/>
      <c r="C40" s="164" t="s">
        <v>17217</v>
      </c>
    </row>
    <row r="41" spans="1:8" ht="18.75">
      <c r="A41" s="313" t="s">
        <v>17213</v>
      </c>
      <c r="B41" s="314"/>
      <c r="C41" s="165">
        <v>94127902.129999995</v>
      </c>
      <c r="G41" s="1"/>
    </row>
    <row r="42" spans="1:8" ht="18.75">
      <c r="A42" s="313" t="s">
        <v>17430</v>
      </c>
      <c r="B42" s="314"/>
      <c r="C42" s="167">
        <v>4311260.9900000039</v>
      </c>
      <c r="H42" s="1"/>
    </row>
    <row r="43" spans="1:8" ht="110.25" customHeight="1">
      <c r="A43" s="315" t="s">
        <v>17462</v>
      </c>
      <c r="B43" s="316"/>
      <c r="C43" s="317"/>
    </row>
    <row r="44" spans="1:8" ht="18.75">
      <c r="A44" s="315" t="s">
        <v>17211</v>
      </c>
      <c r="B44" s="317"/>
      <c r="C44" s="164" t="s">
        <v>17220</v>
      </c>
    </row>
    <row r="45" spans="1:8" ht="18.75">
      <c r="A45" s="313" t="s">
        <v>17213</v>
      </c>
      <c r="B45" s="314"/>
      <c r="C45" s="165">
        <v>28258900</v>
      </c>
    </row>
    <row r="46" spans="1:8" ht="84.75" customHeight="1">
      <c r="A46" s="315" t="s">
        <v>17463</v>
      </c>
      <c r="B46" s="316"/>
      <c r="C46" s="317"/>
    </row>
    <row r="47" spans="1:8" ht="18.75">
      <c r="A47" s="315" t="s">
        <v>17211</v>
      </c>
      <c r="B47" s="317"/>
      <c r="C47" s="164" t="s">
        <v>17219</v>
      </c>
    </row>
    <row r="48" spans="1:8" ht="18.75">
      <c r="A48" s="313" t="s">
        <v>17213</v>
      </c>
      <c r="B48" s="314"/>
      <c r="C48" s="165">
        <v>28258900</v>
      </c>
    </row>
  </sheetData>
  <mergeCells count="47">
    <mergeCell ref="A34:B34"/>
    <mergeCell ref="A35:B35"/>
    <mergeCell ref="A36:B36"/>
    <mergeCell ref="A37:B37"/>
    <mergeCell ref="A38:B38"/>
    <mergeCell ref="A46:C46"/>
    <mergeCell ref="A47:B47"/>
    <mergeCell ref="A12:B12"/>
    <mergeCell ref="A13:B13"/>
    <mergeCell ref="A14:B14"/>
    <mergeCell ref="A20:B20"/>
    <mergeCell ref="A15:C15"/>
    <mergeCell ref="A16:B16"/>
    <mergeCell ref="A17:B17"/>
    <mergeCell ref="A18:B18"/>
    <mergeCell ref="A19:B19"/>
    <mergeCell ref="A21:C21"/>
    <mergeCell ref="A27:C27"/>
    <mergeCell ref="A28:B28"/>
    <mergeCell ref="A29:B29"/>
    <mergeCell ref="A33:C33"/>
    <mergeCell ref="A48:B48"/>
    <mergeCell ref="A26:B26"/>
    <mergeCell ref="A22:B22"/>
    <mergeCell ref="A23:B23"/>
    <mergeCell ref="A24:B24"/>
    <mergeCell ref="A25:B25"/>
    <mergeCell ref="A43:C43"/>
    <mergeCell ref="A44:B44"/>
    <mergeCell ref="A45:B45"/>
    <mergeCell ref="A41:B41"/>
    <mergeCell ref="A32:B32"/>
    <mergeCell ref="A39:C39"/>
    <mergeCell ref="A40:B40"/>
    <mergeCell ref="A30:B30"/>
    <mergeCell ref="A31:B31"/>
    <mergeCell ref="A42:B42"/>
    <mergeCell ref="A2:C2"/>
    <mergeCell ref="A3:C3"/>
    <mergeCell ref="A4:B4"/>
    <mergeCell ref="A5:B5"/>
    <mergeCell ref="A6:B6"/>
    <mergeCell ref="A7:B7"/>
    <mergeCell ref="A8:B8"/>
    <mergeCell ref="A9:C9"/>
    <mergeCell ref="A10:B10"/>
    <mergeCell ref="A11:B11"/>
  </mergeCells>
  <pageMargins left="0.23622047244094491" right="0.23622047244094491" top="0.74803149606299213" bottom="0.35433070866141736" header="0.31496062992125984" footer="0.31496062992125984"/>
  <pageSetup paperSize="9" scale="87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00"/>
  <sheetViews>
    <sheetView topLeftCell="A10" zoomScale="60" zoomScaleNormal="60" workbookViewId="0">
      <selection activeCell="B58" sqref="B58"/>
    </sheetView>
  </sheetViews>
  <sheetFormatPr defaultRowHeight="15"/>
  <cols>
    <col min="1" max="1" width="9" customWidth="1"/>
    <col min="2" max="2" width="87.85546875" customWidth="1"/>
    <col min="3" max="3" width="27.42578125" customWidth="1"/>
    <col min="4" max="4" width="29.5703125" customWidth="1"/>
    <col min="5" max="5" width="32" customWidth="1"/>
    <col min="6" max="6" width="29.5703125" customWidth="1"/>
    <col min="8" max="8" width="43.85546875" customWidth="1"/>
  </cols>
  <sheetData>
    <row r="1" spans="1:6" ht="20.25">
      <c r="A1" s="168"/>
      <c r="B1" s="168"/>
      <c r="C1" s="168"/>
      <c r="D1" s="168"/>
      <c r="E1" s="322" t="s">
        <v>17221</v>
      </c>
      <c r="F1" s="322"/>
    </row>
    <row r="2" spans="1:6" ht="77.25" customHeight="1">
      <c r="B2" s="169"/>
      <c r="C2" s="169"/>
      <c r="D2" s="323" t="s">
        <v>17228</v>
      </c>
      <c r="E2" s="323"/>
      <c r="F2" s="323"/>
    </row>
    <row r="3" spans="1:6">
      <c r="A3" s="324" t="s">
        <v>17229</v>
      </c>
      <c r="B3" s="324"/>
      <c r="C3" s="324"/>
      <c r="D3" s="324"/>
      <c r="E3" s="324"/>
      <c r="F3" s="324"/>
    </row>
    <row r="4" spans="1:6" ht="83.25" customHeight="1">
      <c r="A4" s="324"/>
      <c r="B4" s="324"/>
      <c r="C4" s="324"/>
      <c r="D4" s="324"/>
      <c r="E4" s="324"/>
      <c r="F4" s="324"/>
    </row>
    <row r="5" spans="1:6">
      <c r="A5" s="325" t="s">
        <v>0</v>
      </c>
      <c r="B5" s="327" t="s">
        <v>17222</v>
      </c>
      <c r="C5" s="325" t="s">
        <v>17223</v>
      </c>
      <c r="D5" s="325" t="s">
        <v>17224</v>
      </c>
      <c r="E5" s="325" t="s">
        <v>17225</v>
      </c>
      <c r="F5" s="325" t="s">
        <v>17226</v>
      </c>
    </row>
    <row r="6" spans="1:6" ht="49.5" customHeight="1">
      <c r="A6" s="326"/>
      <c r="B6" s="328"/>
      <c r="C6" s="325"/>
      <c r="D6" s="325"/>
      <c r="E6" s="325"/>
      <c r="F6" s="325"/>
    </row>
    <row r="7" spans="1:6" ht="57" customHeight="1">
      <c r="A7" s="326"/>
      <c r="B7" s="328"/>
      <c r="C7" s="325"/>
      <c r="D7" s="325"/>
      <c r="E7" s="325"/>
      <c r="F7" s="325"/>
    </row>
    <row r="8" spans="1:6" ht="20.25">
      <c r="A8" s="326"/>
      <c r="B8" s="328"/>
      <c r="C8" s="170" t="s">
        <v>17227</v>
      </c>
      <c r="D8" s="170" t="s">
        <v>17047</v>
      </c>
      <c r="E8" s="171" t="s">
        <v>32</v>
      </c>
      <c r="F8" s="171" t="s">
        <v>31</v>
      </c>
    </row>
    <row r="9" spans="1:6" ht="20.25">
      <c r="A9" s="171">
        <v>1</v>
      </c>
      <c r="B9" s="171">
        <v>2</v>
      </c>
      <c r="C9" s="171">
        <v>3</v>
      </c>
      <c r="D9" s="171">
        <v>4</v>
      </c>
      <c r="E9" s="171">
        <v>5</v>
      </c>
      <c r="F9" s="171">
        <v>6</v>
      </c>
    </row>
    <row r="10" spans="1:6" ht="20.25">
      <c r="A10" s="172" t="s">
        <v>17196</v>
      </c>
      <c r="B10" s="172"/>
      <c r="C10" s="173">
        <f>C11+C74+C127</f>
        <v>1366176.5799999996</v>
      </c>
      <c r="D10" s="174">
        <f>D11+D74+D127</f>
        <v>50199</v>
      </c>
      <c r="E10" s="174">
        <f>E11+E74+E127</f>
        <v>629</v>
      </c>
      <c r="F10" s="173">
        <f>F11+F74+F127</f>
        <v>3776151183.8699999</v>
      </c>
    </row>
    <row r="11" spans="1:6" ht="20.25">
      <c r="A11" s="172" t="s">
        <v>17197</v>
      </c>
      <c r="B11" s="172"/>
      <c r="C11" s="175">
        <f>SUM(C12:C73)</f>
        <v>728067.82999999961</v>
      </c>
      <c r="D11" s="174">
        <f>SUM(D12:D73)</f>
        <v>27137</v>
      </c>
      <c r="E11" s="176">
        <f>SUM(E12:E73)</f>
        <v>326</v>
      </c>
      <c r="F11" s="175">
        <f>SUM(F12:F73)</f>
        <v>1945262180.5599999</v>
      </c>
    </row>
    <row r="12" spans="1:6" ht="20.25">
      <c r="A12" s="177">
        <v>1</v>
      </c>
      <c r="B12" s="172" t="s">
        <v>17230</v>
      </c>
      <c r="C12" s="175">
        <v>277133.39999999991</v>
      </c>
      <c r="D12" s="174">
        <v>10836</v>
      </c>
      <c r="E12" s="171">
        <v>93</v>
      </c>
      <c r="F12" s="175">
        <v>570362070.40999985</v>
      </c>
    </row>
    <row r="13" spans="1:6" ht="20.25">
      <c r="A13" s="177">
        <v>2</v>
      </c>
      <c r="B13" s="172" t="s">
        <v>17231</v>
      </c>
      <c r="C13" s="175">
        <v>33020.699999999997</v>
      </c>
      <c r="D13" s="174">
        <v>1536</v>
      </c>
      <c r="E13" s="171">
        <v>12</v>
      </c>
      <c r="F13" s="175">
        <v>87882446.209999993</v>
      </c>
    </row>
    <row r="14" spans="1:6" ht="20.25">
      <c r="A14" s="177">
        <v>3</v>
      </c>
      <c r="B14" s="172" t="s">
        <v>17232</v>
      </c>
      <c r="C14" s="175">
        <v>59512.939999999995</v>
      </c>
      <c r="D14" s="174">
        <v>1847</v>
      </c>
      <c r="E14" s="171">
        <v>44</v>
      </c>
      <c r="F14" s="175">
        <v>190797026.01999995</v>
      </c>
    </row>
    <row r="15" spans="1:6" ht="20.25">
      <c r="A15" s="177">
        <v>4</v>
      </c>
      <c r="B15" s="172" t="s">
        <v>17233</v>
      </c>
      <c r="C15" s="175">
        <v>42218.509999999995</v>
      </c>
      <c r="D15" s="174">
        <v>1469</v>
      </c>
      <c r="E15" s="171">
        <v>18</v>
      </c>
      <c r="F15" s="175">
        <v>150602349.22999999</v>
      </c>
    </row>
    <row r="16" spans="1:6" ht="20.25">
      <c r="A16" s="177">
        <v>5</v>
      </c>
      <c r="B16" s="172" t="s">
        <v>17296</v>
      </c>
      <c r="C16" s="175">
        <v>23589.8</v>
      </c>
      <c r="D16" s="174">
        <v>895</v>
      </c>
      <c r="E16" s="171">
        <v>4</v>
      </c>
      <c r="F16" s="175">
        <v>62803696.75</v>
      </c>
    </row>
    <row r="17" spans="1:6" ht="20.25">
      <c r="A17" s="177">
        <v>6</v>
      </c>
      <c r="B17" s="172" t="s">
        <v>17234</v>
      </c>
      <c r="C17" s="175">
        <v>61271.880000000005</v>
      </c>
      <c r="D17" s="174">
        <v>1985</v>
      </c>
      <c r="E17" s="171">
        <v>15</v>
      </c>
      <c r="F17" s="175">
        <v>114366222.42000002</v>
      </c>
    </row>
    <row r="18" spans="1:6" ht="20.25">
      <c r="A18" s="177">
        <v>7</v>
      </c>
      <c r="B18" s="172" t="s">
        <v>17235</v>
      </c>
      <c r="C18" s="175">
        <v>22040.7</v>
      </c>
      <c r="D18" s="174">
        <v>613</v>
      </c>
      <c r="E18" s="171">
        <v>7</v>
      </c>
      <c r="F18" s="175">
        <v>29420101.510000005</v>
      </c>
    </row>
    <row r="19" spans="1:6" ht="20.25">
      <c r="A19" s="177">
        <v>8</v>
      </c>
      <c r="B19" s="172" t="s">
        <v>17236</v>
      </c>
      <c r="C19" s="175">
        <v>11418.54</v>
      </c>
      <c r="D19" s="174">
        <v>448</v>
      </c>
      <c r="E19" s="171">
        <v>6</v>
      </c>
      <c r="F19" s="175">
        <v>23720935.170000002</v>
      </c>
    </row>
    <row r="20" spans="1:6" ht="20.25">
      <c r="A20" s="177">
        <v>9</v>
      </c>
      <c r="B20" s="172" t="s">
        <v>17237</v>
      </c>
      <c r="C20" s="175">
        <v>19574.940000000002</v>
      </c>
      <c r="D20" s="174">
        <v>674</v>
      </c>
      <c r="E20" s="171">
        <v>6</v>
      </c>
      <c r="F20" s="175">
        <v>32447087.119999997</v>
      </c>
    </row>
    <row r="21" spans="1:6" ht="20.25">
      <c r="A21" s="177">
        <v>10</v>
      </c>
      <c r="B21" s="172" t="s">
        <v>17297</v>
      </c>
      <c r="C21" s="175">
        <v>936.95</v>
      </c>
      <c r="D21" s="174">
        <v>41</v>
      </c>
      <c r="E21" s="171">
        <v>1</v>
      </c>
      <c r="F21" s="175">
        <v>7085425</v>
      </c>
    </row>
    <row r="22" spans="1:6" ht="20.25">
      <c r="A22" s="177">
        <v>11</v>
      </c>
      <c r="B22" s="172" t="s">
        <v>17239</v>
      </c>
      <c r="C22" s="175">
        <v>11317.4</v>
      </c>
      <c r="D22" s="174">
        <v>430</v>
      </c>
      <c r="E22" s="171">
        <v>10</v>
      </c>
      <c r="F22" s="175">
        <v>54379117.719999999</v>
      </c>
    </row>
    <row r="23" spans="1:6" ht="20.25">
      <c r="A23" s="177">
        <v>12</v>
      </c>
      <c r="B23" s="172" t="s">
        <v>17277</v>
      </c>
      <c r="C23" s="175">
        <v>871.3</v>
      </c>
      <c r="D23" s="174">
        <v>31</v>
      </c>
      <c r="E23" s="171">
        <v>1</v>
      </c>
      <c r="F23" s="175">
        <v>7229164.7999999998</v>
      </c>
    </row>
    <row r="24" spans="1:6" ht="20.25">
      <c r="A24" s="177">
        <v>13</v>
      </c>
      <c r="B24" s="172" t="s">
        <v>17241</v>
      </c>
      <c r="C24" s="175">
        <v>739</v>
      </c>
      <c r="D24" s="174">
        <v>30</v>
      </c>
      <c r="E24" s="171">
        <v>1</v>
      </c>
      <c r="F24" s="175">
        <v>4458520</v>
      </c>
    </row>
    <row r="25" spans="1:6" ht="20.25">
      <c r="A25" s="177">
        <v>14</v>
      </c>
      <c r="B25" s="172" t="s">
        <v>17242</v>
      </c>
      <c r="C25" s="175">
        <v>1070.8</v>
      </c>
      <c r="D25" s="174">
        <v>57</v>
      </c>
      <c r="E25" s="171">
        <v>1</v>
      </c>
      <c r="F25" s="175">
        <v>10895411.23</v>
      </c>
    </row>
    <row r="26" spans="1:6" ht="20.25">
      <c r="A26" s="177">
        <v>15</v>
      </c>
      <c r="B26" s="172" t="s">
        <v>17278</v>
      </c>
      <c r="C26" s="175">
        <v>1412.3</v>
      </c>
      <c r="D26" s="174">
        <v>59</v>
      </c>
      <c r="E26" s="171">
        <v>2</v>
      </c>
      <c r="F26" s="175">
        <v>10849945.379999999</v>
      </c>
    </row>
    <row r="27" spans="1:6" ht="20.25">
      <c r="A27" s="177">
        <v>16</v>
      </c>
      <c r="B27" s="172" t="s">
        <v>17240</v>
      </c>
      <c r="C27" s="175">
        <v>3114.7</v>
      </c>
      <c r="D27" s="174">
        <v>149</v>
      </c>
      <c r="E27" s="171">
        <v>3</v>
      </c>
      <c r="F27" s="175">
        <v>19046312.890000001</v>
      </c>
    </row>
    <row r="28" spans="1:6" ht="20.25">
      <c r="A28" s="177">
        <v>17</v>
      </c>
      <c r="B28" s="172" t="s">
        <v>17244</v>
      </c>
      <c r="C28" s="175">
        <v>5042.9000000000005</v>
      </c>
      <c r="D28" s="174">
        <v>185</v>
      </c>
      <c r="E28" s="171">
        <v>4</v>
      </c>
      <c r="F28" s="175">
        <v>15378988.970000001</v>
      </c>
    </row>
    <row r="29" spans="1:6" ht="20.25">
      <c r="A29" s="177">
        <v>18</v>
      </c>
      <c r="B29" s="172" t="s">
        <v>17298</v>
      </c>
      <c r="C29" s="175">
        <v>1009.7</v>
      </c>
      <c r="D29" s="174">
        <v>34</v>
      </c>
      <c r="E29" s="171">
        <v>1</v>
      </c>
      <c r="F29" s="175">
        <v>4106410.62</v>
      </c>
    </row>
    <row r="30" spans="1:6" ht="20.25">
      <c r="A30" s="177">
        <v>19</v>
      </c>
      <c r="B30" s="172" t="s">
        <v>17299</v>
      </c>
      <c r="C30" s="175">
        <v>786.9</v>
      </c>
      <c r="D30" s="174">
        <v>30</v>
      </c>
      <c r="E30" s="171">
        <v>1</v>
      </c>
      <c r="F30" s="175">
        <v>7794936.3199999994</v>
      </c>
    </row>
    <row r="31" spans="1:6" ht="20.25">
      <c r="A31" s="177">
        <v>20</v>
      </c>
      <c r="B31" s="172" t="s">
        <v>17300</v>
      </c>
      <c r="C31" s="175">
        <v>398</v>
      </c>
      <c r="D31" s="174">
        <v>21</v>
      </c>
      <c r="E31" s="171">
        <v>1</v>
      </c>
      <c r="F31" s="175">
        <v>1823380.95</v>
      </c>
    </row>
    <row r="32" spans="1:6" ht="20.25">
      <c r="A32" s="177">
        <v>21</v>
      </c>
      <c r="B32" s="172" t="s">
        <v>17280</v>
      </c>
      <c r="C32" s="175">
        <v>1532.1</v>
      </c>
      <c r="D32" s="174">
        <v>39</v>
      </c>
      <c r="E32" s="171">
        <v>2</v>
      </c>
      <c r="F32" s="175">
        <v>6041248.2699999996</v>
      </c>
    </row>
    <row r="33" spans="1:6" ht="20.25">
      <c r="A33" s="177">
        <v>22</v>
      </c>
      <c r="B33" s="172" t="s">
        <v>17281</v>
      </c>
      <c r="C33" s="175">
        <v>3363.3</v>
      </c>
      <c r="D33" s="174">
        <v>44</v>
      </c>
      <c r="E33" s="171">
        <v>1</v>
      </c>
      <c r="F33" s="175">
        <v>7618035.8099999996</v>
      </c>
    </row>
    <row r="34" spans="1:6" ht="20.25">
      <c r="A34" s="177">
        <v>23</v>
      </c>
      <c r="B34" s="172" t="s">
        <v>17250</v>
      </c>
      <c r="C34" s="175">
        <v>19565.449999999997</v>
      </c>
      <c r="D34" s="174">
        <v>714</v>
      </c>
      <c r="E34" s="171">
        <v>5</v>
      </c>
      <c r="F34" s="175">
        <v>41693113.899999999</v>
      </c>
    </row>
    <row r="35" spans="1:6" ht="20.25">
      <c r="A35" s="177">
        <v>24</v>
      </c>
      <c r="B35" s="172" t="s">
        <v>17283</v>
      </c>
      <c r="C35" s="175">
        <v>460</v>
      </c>
      <c r="D35" s="174">
        <v>17</v>
      </c>
      <c r="E35" s="171">
        <v>1</v>
      </c>
      <c r="F35" s="175">
        <v>5626030.54</v>
      </c>
    </row>
    <row r="36" spans="1:6" ht="20.25">
      <c r="A36" s="177">
        <v>25</v>
      </c>
      <c r="B36" s="172" t="s">
        <v>17301</v>
      </c>
      <c r="C36" s="175">
        <v>896.41</v>
      </c>
      <c r="D36" s="174">
        <v>56</v>
      </c>
      <c r="E36" s="171">
        <v>1</v>
      </c>
      <c r="F36" s="175">
        <v>6204379.9500000002</v>
      </c>
    </row>
    <row r="37" spans="1:6" ht="20.25">
      <c r="A37" s="177">
        <v>26</v>
      </c>
      <c r="B37" s="172" t="s">
        <v>17251</v>
      </c>
      <c r="C37" s="175">
        <v>1991.4</v>
      </c>
      <c r="D37" s="174">
        <v>72</v>
      </c>
      <c r="E37" s="171">
        <v>3</v>
      </c>
      <c r="F37" s="175">
        <v>14791636.740000002</v>
      </c>
    </row>
    <row r="38" spans="1:6" ht="20.25">
      <c r="A38" s="177">
        <v>27</v>
      </c>
      <c r="B38" s="172" t="s">
        <v>17286</v>
      </c>
      <c r="C38" s="175">
        <v>2960.1000000000004</v>
      </c>
      <c r="D38" s="174">
        <v>127</v>
      </c>
      <c r="E38" s="171">
        <v>4</v>
      </c>
      <c r="F38" s="175">
        <v>9931112.6899999995</v>
      </c>
    </row>
    <row r="39" spans="1:6" ht="20.25">
      <c r="A39" s="177">
        <v>28</v>
      </c>
      <c r="B39" s="172" t="s">
        <v>17285</v>
      </c>
      <c r="C39" s="175">
        <v>2439.6999999999998</v>
      </c>
      <c r="D39" s="174">
        <v>105</v>
      </c>
      <c r="E39" s="171">
        <v>3</v>
      </c>
      <c r="F39" s="175">
        <v>12331741.25</v>
      </c>
    </row>
    <row r="40" spans="1:6" ht="20.25">
      <c r="A40" s="177">
        <v>29</v>
      </c>
      <c r="B40" s="172" t="s">
        <v>17375</v>
      </c>
      <c r="C40" s="175">
        <v>4299.2</v>
      </c>
      <c r="D40" s="174">
        <v>216</v>
      </c>
      <c r="E40" s="171">
        <v>2</v>
      </c>
      <c r="F40" s="175">
        <v>11695793.819999998</v>
      </c>
    </row>
    <row r="41" spans="1:6" ht="20.25">
      <c r="A41" s="177">
        <v>30</v>
      </c>
      <c r="B41" s="172" t="s">
        <v>17252</v>
      </c>
      <c r="C41" s="175">
        <v>1217.2</v>
      </c>
      <c r="D41" s="174">
        <v>47</v>
      </c>
      <c r="E41" s="171">
        <v>1</v>
      </c>
      <c r="F41" s="175">
        <v>7655996.6900000004</v>
      </c>
    </row>
    <row r="42" spans="1:6" ht="20.25">
      <c r="A42" s="177">
        <v>31</v>
      </c>
      <c r="B42" s="172" t="s">
        <v>17287</v>
      </c>
      <c r="C42" s="175">
        <v>6956.1</v>
      </c>
      <c r="D42" s="174">
        <v>272</v>
      </c>
      <c r="E42" s="171">
        <v>6</v>
      </c>
      <c r="F42" s="175">
        <v>33795895.170000002</v>
      </c>
    </row>
    <row r="43" spans="1:6" ht="20.25">
      <c r="A43" s="177">
        <v>32</v>
      </c>
      <c r="B43" s="172" t="s">
        <v>17302</v>
      </c>
      <c r="C43" s="175">
        <v>312.7</v>
      </c>
      <c r="D43" s="174">
        <v>11</v>
      </c>
      <c r="E43" s="171">
        <v>1</v>
      </c>
      <c r="F43" s="175">
        <v>2969018.4899999998</v>
      </c>
    </row>
    <row r="44" spans="1:6" ht="20.25">
      <c r="A44" s="177">
        <v>33</v>
      </c>
      <c r="B44" s="172" t="s">
        <v>17303</v>
      </c>
      <c r="C44" s="175">
        <v>800.4</v>
      </c>
      <c r="D44" s="174">
        <v>32</v>
      </c>
      <c r="E44" s="171">
        <v>1</v>
      </c>
      <c r="F44" s="175">
        <v>5947708.0499999998</v>
      </c>
    </row>
    <row r="45" spans="1:6" ht="20.25">
      <c r="A45" s="177">
        <v>34</v>
      </c>
      <c r="B45" s="172" t="s">
        <v>17304</v>
      </c>
      <c r="C45" s="175">
        <v>592.5</v>
      </c>
      <c r="D45" s="174">
        <v>32</v>
      </c>
      <c r="E45" s="171">
        <v>1</v>
      </c>
      <c r="F45" s="175">
        <v>5628145.5300000003</v>
      </c>
    </row>
    <row r="46" spans="1:6" ht="20.25">
      <c r="A46" s="177">
        <v>35</v>
      </c>
      <c r="B46" s="172" t="s">
        <v>17254</v>
      </c>
      <c r="C46" s="175">
        <v>4538.8999999999996</v>
      </c>
      <c r="D46" s="174">
        <v>150</v>
      </c>
      <c r="E46" s="171">
        <v>2</v>
      </c>
      <c r="F46" s="175">
        <v>15909700.050000001</v>
      </c>
    </row>
    <row r="47" spans="1:6" ht="20.25">
      <c r="A47" s="177">
        <v>36</v>
      </c>
      <c r="B47" s="172" t="s">
        <v>17376</v>
      </c>
      <c r="C47" s="175">
        <v>976.3</v>
      </c>
      <c r="D47" s="174">
        <v>36</v>
      </c>
      <c r="E47" s="171">
        <v>1</v>
      </c>
      <c r="F47" s="175">
        <v>5881607.7999999998</v>
      </c>
    </row>
    <row r="48" spans="1:6" s="200" customFormat="1" ht="20.25">
      <c r="A48" s="261">
        <v>37</v>
      </c>
      <c r="B48" s="262" t="s">
        <v>17256</v>
      </c>
      <c r="C48" s="263">
        <v>1393.3000000000002</v>
      </c>
      <c r="D48" s="264">
        <v>66</v>
      </c>
      <c r="E48" s="265">
        <v>2</v>
      </c>
      <c r="F48" s="263">
        <v>4363475.25</v>
      </c>
    </row>
    <row r="49" spans="1:6" ht="20.25">
      <c r="A49" s="177">
        <v>38</v>
      </c>
      <c r="B49" s="172" t="s">
        <v>17257</v>
      </c>
      <c r="C49" s="175">
        <v>11199.1</v>
      </c>
      <c r="D49" s="174">
        <v>429</v>
      </c>
      <c r="E49" s="171">
        <v>4</v>
      </c>
      <c r="F49" s="175">
        <v>42438187.579999998</v>
      </c>
    </row>
    <row r="50" spans="1:6" ht="20.25">
      <c r="A50" s="177">
        <v>39</v>
      </c>
      <c r="B50" s="172" t="s">
        <v>17258</v>
      </c>
      <c r="C50" s="175">
        <v>8841.48</v>
      </c>
      <c r="D50" s="174">
        <v>259</v>
      </c>
      <c r="E50" s="171">
        <v>2</v>
      </c>
      <c r="F50" s="175">
        <v>20854083.34</v>
      </c>
    </row>
    <row r="51" spans="1:6" ht="20.25">
      <c r="A51" s="177">
        <v>40</v>
      </c>
      <c r="B51" s="172" t="s">
        <v>17259</v>
      </c>
      <c r="C51" s="175">
        <v>8737.0499999999993</v>
      </c>
      <c r="D51" s="174">
        <v>356</v>
      </c>
      <c r="E51" s="171">
        <v>5</v>
      </c>
      <c r="F51" s="175">
        <v>34615803.969999999</v>
      </c>
    </row>
    <row r="52" spans="1:6" ht="20.25">
      <c r="A52" s="177">
        <v>41</v>
      </c>
      <c r="B52" s="172" t="s">
        <v>17305</v>
      </c>
      <c r="C52" s="175">
        <v>1408.6</v>
      </c>
      <c r="D52" s="174">
        <v>63</v>
      </c>
      <c r="E52" s="171">
        <v>2</v>
      </c>
      <c r="F52" s="175">
        <v>9425700.5800000001</v>
      </c>
    </row>
    <row r="53" spans="1:6" ht="20.25">
      <c r="A53" s="177">
        <v>42</v>
      </c>
      <c r="B53" s="172" t="s">
        <v>17306</v>
      </c>
      <c r="C53" s="175">
        <v>1490.21</v>
      </c>
      <c r="D53" s="174">
        <v>56</v>
      </c>
      <c r="E53" s="171">
        <v>2</v>
      </c>
      <c r="F53" s="175">
        <v>11657341.579999998</v>
      </c>
    </row>
    <row r="54" spans="1:6" ht="20.25">
      <c r="A54" s="177">
        <v>43</v>
      </c>
      <c r="B54" s="172" t="s">
        <v>17260</v>
      </c>
      <c r="C54" s="175">
        <v>5523</v>
      </c>
      <c r="D54" s="174">
        <v>208</v>
      </c>
      <c r="E54" s="171">
        <v>1</v>
      </c>
      <c r="F54" s="175">
        <v>11998850.029999999</v>
      </c>
    </row>
    <row r="55" spans="1:6" ht="20.25">
      <c r="A55" s="177">
        <v>44</v>
      </c>
      <c r="B55" s="172" t="s">
        <v>17377</v>
      </c>
      <c r="C55" s="175">
        <v>780.3</v>
      </c>
      <c r="D55" s="174">
        <v>40</v>
      </c>
      <c r="E55" s="171">
        <v>1</v>
      </c>
      <c r="F55" s="175">
        <v>5618463.71</v>
      </c>
    </row>
    <row r="56" spans="1:6" ht="20.25">
      <c r="A56" s="177">
        <v>45</v>
      </c>
      <c r="B56" s="172" t="s">
        <v>17289</v>
      </c>
      <c r="C56" s="175">
        <v>911.2</v>
      </c>
      <c r="D56" s="174">
        <v>30</v>
      </c>
      <c r="E56" s="171">
        <v>1</v>
      </c>
      <c r="F56" s="175">
        <v>8814680.0299999993</v>
      </c>
    </row>
    <row r="57" spans="1:6" ht="20.25">
      <c r="A57" s="177">
        <v>46</v>
      </c>
      <c r="B57" s="172" t="s">
        <v>17378</v>
      </c>
      <c r="C57" s="175">
        <v>621.6</v>
      </c>
      <c r="D57" s="174">
        <v>25</v>
      </c>
      <c r="E57" s="171">
        <v>1</v>
      </c>
      <c r="F57" s="175">
        <v>3793574.26</v>
      </c>
    </row>
    <row r="58" spans="1:6" ht="20.25">
      <c r="A58" s="177">
        <v>47</v>
      </c>
      <c r="B58" s="172" t="s">
        <v>17307</v>
      </c>
      <c r="C58" s="175">
        <v>971.34</v>
      </c>
      <c r="D58" s="174">
        <v>45</v>
      </c>
      <c r="E58" s="171">
        <v>1</v>
      </c>
      <c r="F58" s="175">
        <v>6747768.7300000004</v>
      </c>
    </row>
    <row r="59" spans="1:6" ht="20.25">
      <c r="A59" s="177">
        <v>48</v>
      </c>
      <c r="B59" s="172" t="s">
        <v>17265</v>
      </c>
      <c r="C59" s="175">
        <v>687</v>
      </c>
      <c r="D59" s="174">
        <v>21</v>
      </c>
      <c r="E59" s="171">
        <v>1</v>
      </c>
      <c r="F59" s="175">
        <v>4757125.34</v>
      </c>
    </row>
    <row r="60" spans="1:6" ht="20.25">
      <c r="A60" s="177">
        <v>49</v>
      </c>
      <c r="B60" s="172" t="s">
        <v>17266</v>
      </c>
      <c r="C60" s="175">
        <v>3742.79</v>
      </c>
      <c r="D60" s="174">
        <v>138</v>
      </c>
      <c r="E60" s="171">
        <v>3</v>
      </c>
      <c r="F60" s="175">
        <v>13615171.16</v>
      </c>
    </row>
    <row r="61" spans="1:6" ht="20.25">
      <c r="A61" s="177">
        <v>50</v>
      </c>
      <c r="B61" s="172" t="s">
        <v>17267</v>
      </c>
      <c r="C61" s="175">
        <v>10489.66</v>
      </c>
      <c r="D61" s="174">
        <v>498</v>
      </c>
      <c r="E61" s="171">
        <v>5</v>
      </c>
      <c r="F61" s="175">
        <v>35685621.329999998</v>
      </c>
    </row>
    <row r="62" spans="1:6" ht="20.25">
      <c r="A62" s="177">
        <v>51</v>
      </c>
      <c r="B62" s="172" t="s">
        <v>17263</v>
      </c>
      <c r="C62" s="175">
        <v>2259.94</v>
      </c>
      <c r="D62" s="174">
        <v>115</v>
      </c>
      <c r="E62" s="171">
        <v>3</v>
      </c>
      <c r="F62" s="175">
        <v>1487107.2199999997</v>
      </c>
    </row>
    <row r="63" spans="1:6" ht="20.25">
      <c r="A63" s="177">
        <v>52</v>
      </c>
      <c r="B63" s="172" t="s">
        <v>17268</v>
      </c>
      <c r="C63" s="175">
        <v>10815.19</v>
      </c>
      <c r="D63" s="174">
        <v>453</v>
      </c>
      <c r="E63" s="171">
        <v>4</v>
      </c>
      <c r="F63" s="175">
        <v>20158257.439999998</v>
      </c>
    </row>
    <row r="64" spans="1:6" ht="20.25">
      <c r="A64" s="177">
        <v>53</v>
      </c>
      <c r="B64" s="172" t="s">
        <v>17291</v>
      </c>
      <c r="C64" s="175">
        <v>1421.2</v>
      </c>
      <c r="D64" s="174">
        <v>47</v>
      </c>
      <c r="E64" s="171">
        <v>1</v>
      </c>
      <c r="F64" s="175">
        <v>8800830.6999999993</v>
      </c>
    </row>
    <row r="65" spans="1:6" ht="20.25">
      <c r="A65" s="177">
        <v>54</v>
      </c>
      <c r="B65" s="172" t="s">
        <v>17269</v>
      </c>
      <c r="C65" s="175">
        <v>8802.18</v>
      </c>
      <c r="D65" s="174">
        <v>291</v>
      </c>
      <c r="E65" s="171">
        <v>5</v>
      </c>
      <c r="F65" s="175">
        <v>34494538.579999998</v>
      </c>
    </row>
    <row r="66" spans="1:6" ht="20.25">
      <c r="A66" s="177">
        <v>55</v>
      </c>
      <c r="B66" s="172" t="s">
        <v>17238</v>
      </c>
      <c r="C66" s="175">
        <v>4666.6000000000004</v>
      </c>
      <c r="D66" s="174">
        <v>131</v>
      </c>
      <c r="E66" s="171">
        <v>1</v>
      </c>
      <c r="F66" s="175">
        <v>8578192.4800000004</v>
      </c>
    </row>
    <row r="67" spans="1:6" ht="20.25">
      <c r="A67" s="177">
        <v>56</v>
      </c>
      <c r="B67" s="172" t="s">
        <v>17272</v>
      </c>
      <c r="C67" s="175">
        <v>1918.63</v>
      </c>
      <c r="D67" s="174">
        <v>31</v>
      </c>
      <c r="E67" s="171">
        <v>1</v>
      </c>
      <c r="F67" s="175">
        <v>10731103.199999999</v>
      </c>
    </row>
    <row r="68" spans="1:6" ht="20.25">
      <c r="A68" s="177">
        <v>57</v>
      </c>
      <c r="B68" s="172" t="s">
        <v>17273</v>
      </c>
      <c r="C68" s="175">
        <v>2158.5</v>
      </c>
      <c r="D68" s="174">
        <v>92</v>
      </c>
      <c r="E68" s="171">
        <v>4</v>
      </c>
      <c r="F68" s="175">
        <v>14368337.560000002</v>
      </c>
    </row>
    <row r="69" spans="1:6" ht="20.25">
      <c r="A69" s="177">
        <v>58</v>
      </c>
      <c r="B69" s="172" t="s">
        <v>17292</v>
      </c>
      <c r="C69" s="175">
        <v>659.7</v>
      </c>
      <c r="D69" s="174">
        <v>25</v>
      </c>
      <c r="E69" s="171">
        <v>1</v>
      </c>
      <c r="F69" s="175">
        <v>4551133.62</v>
      </c>
    </row>
    <row r="70" spans="1:6" ht="20.25">
      <c r="A70" s="177">
        <v>59</v>
      </c>
      <c r="B70" s="172" t="s">
        <v>17293</v>
      </c>
      <c r="C70" s="175">
        <v>2784.4399999999996</v>
      </c>
      <c r="D70" s="174">
        <v>154</v>
      </c>
      <c r="E70" s="171">
        <v>5</v>
      </c>
      <c r="F70" s="175">
        <v>5328647.6399999997</v>
      </c>
    </row>
    <row r="71" spans="1:6" ht="20.25">
      <c r="A71" s="177">
        <v>60</v>
      </c>
      <c r="B71" s="172" t="s">
        <v>17294</v>
      </c>
      <c r="C71" s="175">
        <v>1199.9000000000001</v>
      </c>
      <c r="D71" s="174">
        <v>41</v>
      </c>
      <c r="E71" s="171">
        <v>1</v>
      </c>
      <c r="F71" s="175">
        <v>5334706.4300000006</v>
      </c>
    </row>
    <row r="72" spans="1:6" ht="20.25">
      <c r="A72" s="177">
        <v>61</v>
      </c>
      <c r="B72" s="172" t="s">
        <v>17295</v>
      </c>
      <c r="C72" s="175">
        <v>4989.7</v>
      </c>
      <c r="D72" s="174">
        <v>176</v>
      </c>
      <c r="E72" s="171">
        <v>2</v>
      </c>
      <c r="F72" s="175">
        <v>17376189.66</v>
      </c>
    </row>
    <row r="73" spans="1:6" ht="20.25">
      <c r="A73" s="177">
        <v>62</v>
      </c>
      <c r="B73" s="172" t="s">
        <v>17379</v>
      </c>
      <c r="C73" s="175">
        <v>212.1</v>
      </c>
      <c r="D73" s="174">
        <v>7</v>
      </c>
      <c r="E73" s="171">
        <v>1</v>
      </c>
      <c r="F73" s="175">
        <v>496575.67</v>
      </c>
    </row>
    <row r="74" spans="1:6" ht="20.25">
      <c r="A74" s="172" t="s">
        <v>17207</v>
      </c>
      <c r="B74" s="172"/>
      <c r="C74" s="175">
        <f>SUM(C75:C126)</f>
        <v>328712.7900000001</v>
      </c>
      <c r="D74" s="174">
        <f>SUM(D75:D126)</f>
        <v>12275</v>
      </c>
      <c r="E74" s="178">
        <f>SUM(E75:E126)</f>
        <v>175</v>
      </c>
      <c r="F74" s="175">
        <f>SUM(F75:F126)</f>
        <v>1018945403.0099999</v>
      </c>
    </row>
    <row r="75" spans="1:6" ht="20.25">
      <c r="A75" s="177">
        <v>1</v>
      </c>
      <c r="B75" s="172" t="s">
        <v>17230</v>
      </c>
      <c r="C75" s="175">
        <v>115241.87000000001</v>
      </c>
      <c r="D75" s="174">
        <v>4771</v>
      </c>
      <c r="E75" s="171">
        <v>43</v>
      </c>
      <c r="F75" s="175">
        <v>250558681.49000001</v>
      </c>
    </row>
    <row r="76" spans="1:6" ht="20.25">
      <c r="A76" s="177">
        <v>2</v>
      </c>
      <c r="B76" s="172" t="s">
        <v>17231</v>
      </c>
      <c r="C76" s="175">
        <v>7628.4</v>
      </c>
      <c r="D76" s="174">
        <v>353</v>
      </c>
      <c r="E76" s="171">
        <v>8</v>
      </c>
      <c r="F76" s="175">
        <v>51720852.999999993</v>
      </c>
    </row>
    <row r="77" spans="1:6" ht="20.25">
      <c r="A77" s="177">
        <v>3</v>
      </c>
      <c r="B77" s="172" t="s">
        <v>17232</v>
      </c>
      <c r="C77" s="175">
        <v>13311.699999999999</v>
      </c>
      <c r="D77" s="174">
        <v>458</v>
      </c>
      <c r="E77" s="171">
        <v>14</v>
      </c>
      <c r="F77" s="175">
        <v>72162129.74000001</v>
      </c>
    </row>
    <row r="78" spans="1:6" ht="20.25">
      <c r="A78" s="177">
        <v>4</v>
      </c>
      <c r="B78" s="172" t="s">
        <v>17233</v>
      </c>
      <c r="C78" s="175">
        <v>19523.48</v>
      </c>
      <c r="D78" s="174">
        <v>549</v>
      </c>
      <c r="E78" s="171">
        <v>10</v>
      </c>
      <c r="F78" s="175">
        <v>68139941.349999994</v>
      </c>
    </row>
    <row r="79" spans="1:6" ht="20.25">
      <c r="A79" s="177">
        <v>5</v>
      </c>
      <c r="B79" s="172" t="s">
        <v>17234</v>
      </c>
      <c r="C79" s="175">
        <v>36039.199999999997</v>
      </c>
      <c r="D79" s="174">
        <v>1252</v>
      </c>
      <c r="E79" s="171">
        <v>12</v>
      </c>
      <c r="F79" s="175">
        <v>85592652.090000004</v>
      </c>
    </row>
    <row r="80" spans="1:6" ht="20.25">
      <c r="A80" s="177">
        <v>6</v>
      </c>
      <c r="B80" s="172" t="s">
        <v>17235</v>
      </c>
      <c r="C80" s="175">
        <v>7957.4</v>
      </c>
      <c r="D80" s="174">
        <v>217</v>
      </c>
      <c r="E80" s="171">
        <v>3</v>
      </c>
      <c r="F80" s="175">
        <v>14682262.560000001</v>
      </c>
    </row>
    <row r="81" spans="1:6" ht="20.25">
      <c r="A81" s="177">
        <v>7</v>
      </c>
      <c r="B81" s="172" t="s">
        <v>17236</v>
      </c>
      <c r="C81" s="175">
        <v>4302</v>
      </c>
      <c r="D81" s="174">
        <v>167</v>
      </c>
      <c r="E81" s="171">
        <v>2</v>
      </c>
      <c r="F81" s="175">
        <v>17109331.199999999</v>
      </c>
    </row>
    <row r="82" spans="1:6" ht="20.25">
      <c r="A82" s="177">
        <v>8</v>
      </c>
      <c r="B82" s="172" t="s">
        <v>17237</v>
      </c>
      <c r="C82" s="175">
        <v>5228.93</v>
      </c>
      <c r="D82" s="174">
        <v>134</v>
      </c>
      <c r="E82" s="171">
        <v>2</v>
      </c>
      <c r="F82" s="175">
        <v>15108214.489999998</v>
      </c>
    </row>
    <row r="83" spans="1:6" ht="20.25">
      <c r="A83" s="177">
        <v>9</v>
      </c>
      <c r="B83" s="172" t="s">
        <v>17239</v>
      </c>
      <c r="C83" s="175">
        <v>10229.500000000002</v>
      </c>
      <c r="D83" s="174">
        <v>327</v>
      </c>
      <c r="E83" s="171">
        <v>8</v>
      </c>
      <c r="F83" s="175">
        <v>40448210.159999996</v>
      </c>
    </row>
    <row r="84" spans="1:6" ht="20.25">
      <c r="A84" s="177">
        <v>10</v>
      </c>
      <c r="B84" s="172" t="s">
        <v>17277</v>
      </c>
      <c r="C84" s="175">
        <v>380.9</v>
      </c>
      <c r="D84" s="174">
        <v>9</v>
      </c>
      <c r="E84" s="171">
        <v>1</v>
      </c>
      <c r="F84" s="175">
        <v>508994.24</v>
      </c>
    </row>
    <row r="85" spans="1:6" ht="20.25">
      <c r="A85" s="177">
        <v>11</v>
      </c>
      <c r="B85" s="172" t="s">
        <v>17241</v>
      </c>
      <c r="C85" s="175">
        <v>749.2</v>
      </c>
      <c r="D85" s="174">
        <v>28</v>
      </c>
      <c r="E85" s="171">
        <v>1</v>
      </c>
      <c r="F85" s="175">
        <v>4458520</v>
      </c>
    </row>
    <row r="86" spans="1:6" ht="20.25">
      <c r="A86" s="177">
        <v>12</v>
      </c>
      <c r="B86" s="172" t="s">
        <v>17242</v>
      </c>
      <c r="C86" s="175">
        <v>975.1</v>
      </c>
      <c r="D86" s="174">
        <v>42</v>
      </c>
      <c r="E86" s="171">
        <v>1</v>
      </c>
      <c r="F86" s="175">
        <v>1024284.04</v>
      </c>
    </row>
    <row r="87" spans="1:6" ht="20.25">
      <c r="A87" s="177">
        <v>13</v>
      </c>
      <c r="B87" s="172" t="s">
        <v>17243</v>
      </c>
      <c r="C87" s="175">
        <v>752.1</v>
      </c>
      <c r="D87" s="174">
        <v>28</v>
      </c>
      <c r="E87" s="171">
        <v>1</v>
      </c>
      <c r="F87" s="175">
        <v>5308128</v>
      </c>
    </row>
    <row r="88" spans="1:6" ht="20.25">
      <c r="A88" s="177">
        <v>14</v>
      </c>
      <c r="B88" s="172" t="s">
        <v>17278</v>
      </c>
      <c r="C88" s="175">
        <v>917.2</v>
      </c>
      <c r="D88" s="174">
        <v>35</v>
      </c>
      <c r="E88" s="171">
        <v>1</v>
      </c>
      <c r="F88" s="175">
        <v>7532677</v>
      </c>
    </row>
    <row r="89" spans="1:6" ht="20.25">
      <c r="A89" s="177">
        <v>15</v>
      </c>
      <c r="B89" s="172" t="s">
        <v>17240</v>
      </c>
      <c r="C89" s="175">
        <v>4789.7</v>
      </c>
      <c r="D89" s="174">
        <v>163</v>
      </c>
      <c r="E89" s="171">
        <v>1</v>
      </c>
      <c r="F89" s="175">
        <v>7134922.25</v>
      </c>
    </row>
    <row r="90" spans="1:6" ht="20.25">
      <c r="A90" s="177">
        <v>16</v>
      </c>
      <c r="B90" s="172" t="s">
        <v>17244</v>
      </c>
      <c r="C90" s="175">
        <v>8371.6600000000017</v>
      </c>
      <c r="D90" s="174">
        <v>241</v>
      </c>
      <c r="E90" s="171">
        <v>5</v>
      </c>
      <c r="F90" s="175">
        <v>46844042.669999994</v>
      </c>
    </row>
    <row r="91" spans="1:6" ht="20.25">
      <c r="A91" s="177">
        <v>17</v>
      </c>
      <c r="B91" s="172" t="s">
        <v>17279</v>
      </c>
      <c r="C91" s="175">
        <v>775.8</v>
      </c>
      <c r="D91" s="174">
        <v>39</v>
      </c>
      <c r="E91" s="171">
        <v>1</v>
      </c>
      <c r="F91" s="175">
        <v>6193827.0800000001</v>
      </c>
    </row>
    <row r="92" spans="1:6" ht="20.25">
      <c r="A92" s="177">
        <v>18</v>
      </c>
      <c r="B92" s="172" t="s">
        <v>17280</v>
      </c>
      <c r="C92" s="175">
        <v>350</v>
      </c>
      <c r="D92" s="174">
        <v>7</v>
      </c>
      <c r="E92" s="171">
        <v>1</v>
      </c>
      <c r="F92" s="175">
        <v>2190656</v>
      </c>
    </row>
    <row r="93" spans="1:6" ht="20.25">
      <c r="A93" s="177">
        <v>19</v>
      </c>
      <c r="B93" s="172" t="s">
        <v>17281</v>
      </c>
      <c r="C93" s="175">
        <v>931.7</v>
      </c>
      <c r="D93" s="174">
        <v>34</v>
      </c>
      <c r="E93" s="171">
        <v>1</v>
      </c>
      <c r="F93" s="175">
        <v>7683651.5</v>
      </c>
    </row>
    <row r="94" spans="1:6" ht="20.25">
      <c r="A94" s="177">
        <v>20</v>
      </c>
      <c r="B94" s="172" t="s">
        <v>17282</v>
      </c>
      <c r="C94" s="175">
        <v>521.6</v>
      </c>
      <c r="D94" s="174">
        <v>21</v>
      </c>
      <c r="E94" s="171">
        <v>1</v>
      </c>
      <c r="F94" s="175">
        <v>5423754</v>
      </c>
    </row>
    <row r="95" spans="1:6" ht="20.25">
      <c r="A95" s="177">
        <v>21</v>
      </c>
      <c r="B95" s="172" t="s">
        <v>17250</v>
      </c>
      <c r="C95" s="175">
        <v>6643.84</v>
      </c>
      <c r="D95" s="174">
        <v>218</v>
      </c>
      <c r="E95" s="171">
        <v>5</v>
      </c>
      <c r="F95" s="175">
        <v>30502927.5</v>
      </c>
    </row>
    <row r="96" spans="1:6" ht="20.25">
      <c r="A96" s="177">
        <v>22</v>
      </c>
      <c r="B96" s="172" t="s">
        <v>17283</v>
      </c>
      <c r="C96" s="175">
        <v>409.7</v>
      </c>
      <c r="D96" s="174">
        <v>20</v>
      </c>
      <c r="E96" s="171">
        <v>1</v>
      </c>
      <c r="F96" s="175">
        <v>4246200</v>
      </c>
    </row>
    <row r="97" spans="1:6" ht="20.25">
      <c r="A97" s="177">
        <v>23</v>
      </c>
      <c r="B97" s="172" t="s">
        <v>17284</v>
      </c>
      <c r="C97" s="175">
        <v>503</v>
      </c>
      <c r="D97" s="174">
        <v>19</v>
      </c>
      <c r="E97" s="171">
        <v>1</v>
      </c>
      <c r="F97" s="175">
        <v>4996380.8</v>
      </c>
    </row>
    <row r="98" spans="1:6" ht="20.25">
      <c r="A98" s="177">
        <v>24</v>
      </c>
      <c r="B98" s="172" t="s">
        <v>17285</v>
      </c>
      <c r="C98" s="175">
        <v>1129.7</v>
      </c>
      <c r="D98" s="174">
        <v>83</v>
      </c>
      <c r="E98" s="171">
        <v>2</v>
      </c>
      <c r="F98" s="175">
        <v>7113696.0700000003</v>
      </c>
    </row>
    <row r="99" spans="1:6" ht="20.25">
      <c r="A99" s="177">
        <v>25</v>
      </c>
      <c r="B99" s="172" t="s">
        <v>17252</v>
      </c>
      <c r="C99" s="175">
        <v>3613.5</v>
      </c>
      <c r="D99" s="174">
        <v>125</v>
      </c>
      <c r="E99" s="171">
        <v>1</v>
      </c>
      <c r="F99" s="175">
        <v>7075818.8799999999</v>
      </c>
    </row>
    <row r="100" spans="1:6" ht="20.25">
      <c r="A100" s="177">
        <v>26</v>
      </c>
      <c r="B100" s="172" t="s">
        <v>17286</v>
      </c>
      <c r="C100" s="175">
        <v>314</v>
      </c>
      <c r="D100" s="174">
        <v>16</v>
      </c>
      <c r="E100" s="171">
        <v>1</v>
      </c>
      <c r="F100" s="175">
        <v>2199081.6</v>
      </c>
    </row>
    <row r="101" spans="1:6" ht="20.25">
      <c r="A101" s="177">
        <v>27</v>
      </c>
      <c r="B101" s="172" t="s">
        <v>17375</v>
      </c>
      <c r="C101" s="175">
        <v>3931.9</v>
      </c>
      <c r="D101" s="174">
        <v>195</v>
      </c>
      <c r="E101" s="171">
        <v>1</v>
      </c>
      <c r="F101" s="175">
        <v>8671571.1799999997</v>
      </c>
    </row>
    <row r="102" spans="1:6" ht="20.25">
      <c r="A102" s="177">
        <v>28</v>
      </c>
      <c r="B102" s="172" t="s">
        <v>17287</v>
      </c>
      <c r="C102" s="175">
        <v>3500.7</v>
      </c>
      <c r="D102" s="174">
        <v>149</v>
      </c>
      <c r="E102" s="171">
        <v>4</v>
      </c>
      <c r="F102" s="175">
        <v>27862155.84</v>
      </c>
    </row>
    <row r="103" spans="1:6" ht="20.25">
      <c r="A103" s="177">
        <v>29</v>
      </c>
      <c r="B103" s="172" t="s">
        <v>17254</v>
      </c>
      <c r="C103" s="175">
        <v>1137.98</v>
      </c>
      <c r="D103" s="174">
        <v>36</v>
      </c>
      <c r="E103" s="171">
        <v>2</v>
      </c>
      <c r="F103" s="175">
        <v>6240219.6099999994</v>
      </c>
    </row>
    <row r="104" spans="1:6" ht="20.25">
      <c r="A104" s="177">
        <v>30</v>
      </c>
      <c r="B104" s="172" t="s">
        <v>17288</v>
      </c>
      <c r="C104" s="175">
        <v>875.2</v>
      </c>
      <c r="D104" s="174">
        <v>30</v>
      </c>
      <c r="E104" s="171">
        <v>1</v>
      </c>
      <c r="F104" s="175">
        <v>2973945.68</v>
      </c>
    </row>
    <row r="105" spans="1:6" ht="20.25">
      <c r="A105" s="177">
        <v>31</v>
      </c>
      <c r="B105" s="172" t="s">
        <v>17255</v>
      </c>
      <c r="C105" s="175">
        <v>1051.5</v>
      </c>
      <c r="D105" s="174">
        <v>53</v>
      </c>
      <c r="E105" s="171">
        <v>1</v>
      </c>
      <c r="F105" s="175">
        <v>7222802.4000000004</v>
      </c>
    </row>
    <row r="106" spans="1:6" ht="20.25">
      <c r="A106" s="177">
        <v>32</v>
      </c>
      <c r="B106" s="172" t="s">
        <v>17256</v>
      </c>
      <c r="C106" s="175">
        <v>777.3</v>
      </c>
      <c r="D106" s="174">
        <v>35</v>
      </c>
      <c r="E106" s="171">
        <v>1</v>
      </c>
      <c r="F106" s="175">
        <v>5266000</v>
      </c>
    </row>
    <row r="107" spans="1:6" ht="20.25">
      <c r="A107" s="177">
        <v>33</v>
      </c>
      <c r="B107" s="172" t="s">
        <v>17260</v>
      </c>
      <c r="C107" s="175">
        <v>13037.94</v>
      </c>
      <c r="D107" s="174">
        <v>357</v>
      </c>
      <c r="E107" s="171">
        <v>2</v>
      </c>
      <c r="F107" s="175">
        <v>15262158.01</v>
      </c>
    </row>
    <row r="108" spans="1:6" ht="20.25">
      <c r="A108" s="177">
        <v>34</v>
      </c>
      <c r="B108" s="172" t="s">
        <v>17257</v>
      </c>
      <c r="C108" s="175">
        <v>6301.9</v>
      </c>
      <c r="D108" s="174">
        <v>241</v>
      </c>
      <c r="E108" s="171">
        <v>2</v>
      </c>
      <c r="F108" s="175">
        <v>18347586.559999999</v>
      </c>
    </row>
    <row r="109" spans="1:6" ht="20.25">
      <c r="A109" s="177">
        <v>35</v>
      </c>
      <c r="B109" s="172" t="s">
        <v>17258</v>
      </c>
      <c r="C109" s="175">
        <v>5897.21</v>
      </c>
      <c r="D109" s="174">
        <v>221</v>
      </c>
      <c r="E109" s="171">
        <v>1</v>
      </c>
      <c r="F109" s="175">
        <v>12189315.52</v>
      </c>
    </row>
    <row r="110" spans="1:6" ht="20.25">
      <c r="A110" s="177">
        <v>36</v>
      </c>
      <c r="B110" s="172" t="s">
        <v>17259</v>
      </c>
      <c r="C110" s="175">
        <v>8782.32</v>
      </c>
      <c r="D110" s="174">
        <v>234</v>
      </c>
      <c r="E110" s="171">
        <v>2</v>
      </c>
      <c r="F110" s="175">
        <v>23953980.800000001</v>
      </c>
    </row>
    <row r="111" spans="1:6" ht="20.25">
      <c r="A111" s="177">
        <v>37</v>
      </c>
      <c r="B111" s="172" t="s">
        <v>17289</v>
      </c>
      <c r="C111" s="175">
        <v>974.7</v>
      </c>
      <c r="D111" s="174">
        <v>35</v>
      </c>
      <c r="E111" s="171">
        <v>1</v>
      </c>
      <c r="F111" s="175">
        <v>9232207</v>
      </c>
    </row>
    <row r="112" spans="1:6" ht="20.25">
      <c r="A112" s="177">
        <v>38</v>
      </c>
      <c r="B112" s="172" t="s">
        <v>17263</v>
      </c>
      <c r="C112" s="175">
        <v>7018.04</v>
      </c>
      <c r="D112" s="174">
        <v>394</v>
      </c>
      <c r="E112" s="171">
        <v>9</v>
      </c>
      <c r="F112" s="175">
        <v>10072790.769999998</v>
      </c>
    </row>
    <row r="113" spans="1:6" ht="20.25">
      <c r="A113" s="177">
        <v>39</v>
      </c>
      <c r="B113" s="172" t="s">
        <v>17290</v>
      </c>
      <c r="C113" s="175">
        <v>378.6</v>
      </c>
      <c r="D113" s="174">
        <v>16</v>
      </c>
      <c r="E113" s="171">
        <v>1</v>
      </c>
      <c r="F113" s="175">
        <v>6420307.1999999993</v>
      </c>
    </row>
    <row r="114" spans="1:6" ht="20.25">
      <c r="A114" s="177">
        <v>40</v>
      </c>
      <c r="B114" s="172" t="s">
        <v>17291</v>
      </c>
      <c r="C114" s="175">
        <v>492.1</v>
      </c>
      <c r="D114" s="174">
        <v>31</v>
      </c>
      <c r="E114" s="171">
        <v>1</v>
      </c>
      <c r="F114" s="175">
        <v>5720982.3999999994</v>
      </c>
    </row>
    <row r="115" spans="1:6" ht="20.25">
      <c r="A115" s="177">
        <v>41</v>
      </c>
      <c r="B115" s="172" t="s">
        <v>17266</v>
      </c>
      <c r="C115" s="175">
        <v>340</v>
      </c>
      <c r="D115" s="174">
        <v>18</v>
      </c>
      <c r="E115" s="171">
        <v>1</v>
      </c>
      <c r="F115" s="175">
        <v>3090510.08</v>
      </c>
    </row>
    <row r="116" spans="1:6" ht="20.25">
      <c r="A116" s="177">
        <v>42</v>
      </c>
      <c r="B116" s="172" t="s">
        <v>17267</v>
      </c>
      <c r="C116" s="175">
        <v>5599.26</v>
      </c>
      <c r="D116" s="174">
        <v>177</v>
      </c>
      <c r="E116" s="171">
        <v>3</v>
      </c>
      <c r="F116" s="175">
        <v>15296017.029999999</v>
      </c>
    </row>
    <row r="117" spans="1:6" ht="20.25">
      <c r="A117" s="177">
        <v>43</v>
      </c>
      <c r="B117" s="172" t="s">
        <v>17268</v>
      </c>
      <c r="C117" s="175">
        <v>6017.86</v>
      </c>
      <c r="D117" s="174">
        <v>255</v>
      </c>
      <c r="E117" s="171">
        <v>2</v>
      </c>
      <c r="F117" s="175">
        <v>16195763.15</v>
      </c>
    </row>
    <row r="118" spans="1:6" ht="20.25">
      <c r="A118" s="177">
        <v>44</v>
      </c>
      <c r="B118" s="172" t="s">
        <v>17269</v>
      </c>
      <c r="C118" s="175">
        <v>1012.5</v>
      </c>
      <c r="D118" s="174">
        <v>27</v>
      </c>
      <c r="E118" s="171">
        <v>2</v>
      </c>
      <c r="F118" s="175">
        <v>7510261.4400000004</v>
      </c>
    </row>
    <row r="119" spans="1:6" ht="20.25">
      <c r="A119" s="177">
        <v>45</v>
      </c>
      <c r="B119" s="172" t="s">
        <v>17238</v>
      </c>
      <c r="C119" s="175">
        <v>627.79999999999995</v>
      </c>
      <c r="D119" s="174">
        <v>14</v>
      </c>
      <c r="E119" s="171">
        <v>1</v>
      </c>
      <c r="F119" s="175">
        <v>4654454.3999999994</v>
      </c>
    </row>
    <row r="120" spans="1:6" ht="20.25">
      <c r="A120" s="177">
        <v>46</v>
      </c>
      <c r="B120" s="172" t="s">
        <v>17270</v>
      </c>
      <c r="C120" s="175">
        <v>722.7</v>
      </c>
      <c r="D120" s="174">
        <v>38</v>
      </c>
      <c r="E120" s="171">
        <v>1</v>
      </c>
      <c r="F120" s="175">
        <v>6464520</v>
      </c>
    </row>
    <row r="121" spans="1:6" ht="20.25">
      <c r="A121" s="177">
        <v>47</v>
      </c>
      <c r="B121" s="172" t="s">
        <v>17272</v>
      </c>
      <c r="C121" s="175">
        <v>879.5</v>
      </c>
      <c r="D121" s="174">
        <v>30</v>
      </c>
      <c r="E121" s="171">
        <v>1</v>
      </c>
      <c r="F121" s="175">
        <v>5602584</v>
      </c>
    </row>
    <row r="122" spans="1:6" ht="20.25">
      <c r="A122" s="177">
        <v>48</v>
      </c>
      <c r="B122" s="172" t="s">
        <v>17292</v>
      </c>
      <c r="C122" s="175">
        <v>886.6</v>
      </c>
      <c r="D122" s="174">
        <v>34</v>
      </c>
      <c r="E122" s="171">
        <v>1</v>
      </c>
      <c r="F122" s="175">
        <v>4641914.7</v>
      </c>
    </row>
    <row r="123" spans="1:6" ht="20.25">
      <c r="A123" s="177">
        <v>49</v>
      </c>
      <c r="B123" s="172" t="s">
        <v>17293</v>
      </c>
      <c r="C123" s="175">
        <v>848.5</v>
      </c>
      <c r="D123" s="174">
        <v>48</v>
      </c>
      <c r="E123" s="171">
        <v>1</v>
      </c>
      <c r="F123" s="175">
        <v>5080000</v>
      </c>
    </row>
    <row r="124" spans="1:6" ht="20.25">
      <c r="A124" s="177">
        <v>50</v>
      </c>
      <c r="B124" s="172" t="s">
        <v>17294</v>
      </c>
      <c r="C124" s="175">
        <v>780.6</v>
      </c>
      <c r="D124" s="174">
        <v>37</v>
      </c>
      <c r="E124" s="171">
        <v>1</v>
      </c>
      <c r="F124" s="175">
        <v>5416381.5199999996</v>
      </c>
    </row>
    <row r="125" spans="1:6" ht="20.25">
      <c r="A125" s="177">
        <v>51</v>
      </c>
      <c r="B125" s="172" t="s">
        <v>17295</v>
      </c>
      <c r="C125" s="175">
        <v>3900.4</v>
      </c>
      <c r="D125" s="174">
        <v>147</v>
      </c>
      <c r="E125" s="171">
        <v>2</v>
      </c>
      <c r="F125" s="175">
        <v>13673874.810000001</v>
      </c>
    </row>
    <row r="126" spans="1:6" ht="20.25">
      <c r="A126" s="177">
        <v>52</v>
      </c>
      <c r="B126" s="172" t="s">
        <v>17276</v>
      </c>
      <c r="C126" s="175">
        <v>1348.5</v>
      </c>
      <c r="D126" s="174">
        <v>67</v>
      </c>
      <c r="E126" s="171">
        <v>2</v>
      </c>
      <c r="F126" s="175">
        <v>5923261.2000000002</v>
      </c>
    </row>
    <row r="127" spans="1:6" ht="20.25">
      <c r="A127" s="172" t="s">
        <v>17208</v>
      </c>
      <c r="B127" s="172"/>
      <c r="C127" s="175">
        <f>SUM(C128:C173)</f>
        <v>309395.95999999996</v>
      </c>
      <c r="D127" s="174">
        <f>SUM(D128:D173)</f>
        <v>10787</v>
      </c>
      <c r="E127" s="176">
        <f>SUM(E128:E173)</f>
        <v>128</v>
      </c>
      <c r="F127" s="175">
        <f>SUM(F128:F173)</f>
        <v>811943600.29999995</v>
      </c>
    </row>
    <row r="128" spans="1:6" ht="20.25">
      <c r="A128" s="177">
        <v>1</v>
      </c>
      <c r="B128" s="172" t="s">
        <v>17230</v>
      </c>
      <c r="C128" s="175">
        <v>82841</v>
      </c>
      <c r="D128" s="174">
        <v>3133</v>
      </c>
      <c r="E128" s="171">
        <v>36</v>
      </c>
      <c r="F128" s="175">
        <v>213625283.15999997</v>
      </c>
    </row>
    <row r="129" spans="1:6" ht="20.25">
      <c r="A129" s="177">
        <v>2</v>
      </c>
      <c r="B129" s="172" t="s">
        <v>17231</v>
      </c>
      <c r="C129" s="175">
        <v>5676.8</v>
      </c>
      <c r="D129" s="174">
        <v>184</v>
      </c>
      <c r="E129" s="171">
        <v>4</v>
      </c>
      <c r="F129" s="175">
        <v>33197038.509999994</v>
      </c>
    </row>
    <row r="130" spans="1:6" ht="20.25">
      <c r="A130" s="177">
        <v>3</v>
      </c>
      <c r="B130" s="172" t="s">
        <v>17232</v>
      </c>
      <c r="C130" s="175">
        <v>73696.67</v>
      </c>
      <c r="D130" s="174">
        <v>2328</v>
      </c>
      <c r="E130" s="171">
        <v>8</v>
      </c>
      <c r="F130" s="175">
        <v>77095279.090000004</v>
      </c>
    </row>
    <row r="131" spans="1:6" ht="20.25">
      <c r="A131" s="177">
        <v>4</v>
      </c>
      <c r="B131" s="172" t="s">
        <v>17233</v>
      </c>
      <c r="C131" s="175">
        <v>24789.8</v>
      </c>
      <c r="D131" s="174">
        <v>702</v>
      </c>
      <c r="E131" s="171">
        <v>9</v>
      </c>
      <c r="F131" s="175">
        <v>61634819.170000002</v>
      </c>
    </row>
    <row r="132" spans="1:6" ht="20.25">
      <c r="A132" s="177">
        <v>5</v>
      </c>
      <c r="B132" s="172" t="s">
        <v>17234</v>
      </c>
      <c r="C132" s="175">
        <v>21754.479999999996</v>
      </c>
      <c r="D132" s="174">
        <v>553</v>
      </c>
      <c r="E132" s="171">
        <v>7</v>
      </c>
      <c r="F132" s="175">
        <v>56471101.200000003</v>
      </c>
    </row>
    <row r="133" spans="1:6" ht="20.25">
      <c r="A133" s="177">
        <v>6</v>
      </c>
      <c r="B133" s="172" t="s">
        <v>17235</v>
      </c>
      <c r="C133" s="175">
        <v>12900.900000000001</v>
      </c>
      <c r="D133" s="174">
        <v>373</v>
      </c>
      <c r="E133" s="171">
        <v>2</v>
      </c>
      <c r="F133" s="175">
        <v>17708184.119999997</v>
      </c>
    </row>
    <row r="134" spans="1:6" ht="20.25">
      <c r="A134" s="177">
        <v>7</v>
      </c>
      <c r="B134" s="172" t="s">
        <v>17236</v>
      </c>
      <c r="C134" s="175">
        <v>3997.5</v>
      </c>
      <c r="D134" s="174">
        <v>130</v>
      </c>
      <c r="E134" s="171">
        <v>2</v>
      </c>
      <c r="F134" s="175">
        <v>17034035.52</v>
      </c>
    </row>
    <row r="135" spans="1:6" ht="20.25">
      <c r="A135" s="177">
        <v>8</v>
      </c>
      <c r="B135" s="172" t="s">
        <v>17237</v>
      </c>
      <c r="C135" s="175">
        <v>5634.57</v>
      </c>
      <c r="D135" s="174">
        <v>155</v>
      </c>
      <c r="E135" s="171">
        <v>3</v>
      </c>
      <c r="F135" s="175">
        <v>16380603.180000002</v>
      </c>
    </row>
    <row r="136" spans="1:6" ht="20.25">
      <c r="A136" s="177">
        <v>9</v>
      </c>
      <c r="B136" s="172" t="s">
        <v>17238</v>
      </c>
      <c r="C136" s="175">
        <v>783</v>
      </c>
      <c r="D136" s="174">
        <v>32</v>
      </c>
      <c r="E136" s="171">
        <v>1</v>
      </c>
      <c r="F136" s="175">
        <v>5729408</v>
      </c>
    </row>
    <row r="137" spans="1:6" ht="20.25">
      <c r="A137" s="177">
        <v>10</v>
      </c>
      <c r="B137" s="172" t="s">
        <v>17239</v>
      </c>
      <c r="C137" s="175">
        <v>7773.5</v>
      </c>
      <c r="D137" s="174">
        <v>549</v>
      </c>
      <c r="E137" s="171">
        <v>3</v>
      </c>
      <c r="F137" s="175">
        <v>23013460</v>
      </c>
    </row>
    <row r="138" spans="1:6" ht="20.25">
      <c r="A138" s="177">
        <v>11</v>
      </c>
      <c r="B138" s="172" t="s">
        <v>17240</v>
      </c>
      <c r="C138" s="175">
        <v>945.5</v>
      </c>
      <c r="D138" s="174">
        <v>39</v>
      </c>
      <c r="E138" s="171">
        <v>1</v>
      </c>
      <c r="F138" s="175">
        <v>5165228.25</v>
      </c>
    </row>
    <row r="139" spans="1:6" ht="20.25">
      <c r="A139" s="177">
        <v>12</v>
      </c>
      <c r="B139" s="172" t="s">
        <v>17241</v>
      </c>
      <c r="C139" s="175">
        <v>680</v>
      </c>
      <c r="D139" s="174">
        <v>18</v>
      </c>
      <c r="E139" s="171">
        <v>1</v>
      </c>
      <c r="F139" s="175">
        <v>4301052</v>
      </c>
    </row>
    <row r="140" spans="1:6" ht="20.25">
      <c r="A140" s="177">
        <v>13</v>
      </c>
      <c r="B140" s="172" t="s">
        <v>17242</v>
      </c>
      <c r="C140" s="175">
        <v>607.4</v>
      </c>
      <c r="D140" s="174">
        <v>34</v>
      </c>
      <c r="E140" s="171">
        <v>1</v>
      </c>
      <c r="F140" s="175">
        <v>2317210.6399999997</v>
      </c>
    </row>
    <row r="141" spans="1:6" ht="20.25">
      <c r="A141" s="177">
        <v>14</v>
      </c>
      <c r="B141" s="172" t="s">
        <v>17243</v>
      </c>
      <c r="C141" s="175">
        <v>797.3</v>
      </c>
      <c r="D141" s="174">
        <v>40</v>
      </c>
      <c r="E141" s="171">
        <v>1</v>
      </c>
      <c r="F141" s="175">
        <v>5322451.5199999996</v>
      </c>
    </row>
    <row r="142" spans="1:6" ht="20.25">
      <c r="A142" s="177">
        <v>15</v>
      </c>
      <c r="B142" s="172" t="s">
        <v>17241</v>
      </c>
      <c r="C142" s="175">
        <v>850</v>
      </c>
      <c r="D142" s="174">
        <v>40</v>
      </c>
      <c r="E142" s="171">
        <v>1</v>
      </c>
      <c r="F142" s="175">
        <v>542668</v>
      </c>
    </row>
    <row r="143" spans="1:6" ht="20.25">
      <c r="A143" s="177">
        <v>16</v>
      </c>
      <c r="B143" s="172" t="s">
        <v>17244</v>
      </c>
      <c r="C143" s="175">
        <v>4891.2000000000007</v>
      </c>
      <c r="D143" s="174">
        <v>123</v>
      </c>
      <c r="E143" s="171">
        <v>3</v>
      </c>
      <c r="F143" s="175">
        <v>17182612.66</v>
      </c>
    </row>
    <row r="144" spans="1:6" ht="20.25">
      <c r="A144" s="177">
        <v>17</v>
      </c>
      <c r="B144" s="172" t="s">
        <v>17245</v>
      </c>
      <c r="C144" s="175">
        <v>657.9</v>
      </c>
      <c r="D144" s="174">
        <v>26</v>
      </c>
      <c r="E144" s="171">
        <v>1</v>
      </c>
      <c r="F144" s="175">
        <v>6202311.5</v>
      </c>
    </row>
    <row r="145" spans="1:6" ht="20.25">
      <c r="A145" s="177">
        <v>18</v>
      </c>
      <c r="B145" s="172" t="s">
        <v>17246</v>
      </c>
      <c r="C145" s="175">
        <v>497.6</v>
      </c>
      <c r="D145" s="174">
        <v>10</v>
      </c>
      <c r="E145" s="171">
        <v>1</v>
      </c>
      <c r="F145" s="175">
        <v>4945765.3100000005</v>
      </c>
    </row>
    <row r="146" spans="1:6" ht="20.25">
      <c r="A146" s="177">
        <v>19</v>
      </c>
      <c r="B146" s="172" t="s">
        <v>17247</v>
      </c>
      <c r="C146" s="175">
        <v>399.7</v>
      </c>
      <c r="D146" s="174">
        <v>15</v>
      </c>
      <c r="E146" s="171">
        <v>1</v>
      </c>
      <c r="F146" s="175">
        <v>3249753.92</v>
      </c>
    </row>
    <row r="147" spans="1:6" ht="20.25">
      <c r="A147" s="177">
        <v>20</v>
      </c>
      <c r="B147" s="172" t="s">
        <v>17248</v>
      </c>
      <c r="C147" s="175">
        <v>513.9</v>
      </c>
      <c r="D147" s="174">
        <v>20</v>
      </c>
      <c r="E147" s="171">
        <v>1</v>
      </c>
      <c r="F147" s="175">
        <v>4441783.34</v>
      </c>
    </row>
    <row r="148" spans="1:6" ht="20.25">
      <c r="A148" s="177">
        <v>21</v>
      </c>
      <c r="B148" s="172" t="s">
        <v>17249</v>
      </c>
      <c r="C148" s="175">
        <v>612.5</v>
      </c>
      <c r="D148" s="174">
        <v>29</v>
      </c>
      <c r="E148" s="171">
        <v>1</v>
      </c>
      <c r="F148" s="175">
        <v>4274814.47</v>
      </c>
    </row>
    <row r="149" spans="1:6" ht="20.25">
      <c r="A149" s="177">
        <v>22</v>
      </c>
      <c r="B149" s="172" t="s">
        <v>17252</v>
      </c>
      <c r="C149" s="175">
        <v>1049.8</v>
      </c>
      <c r="D149" s="174">
        <v>57</v>
      </c>
      <c r="E149" s="171">
        <v>1</v>
      </c>
      <c r="F149" s="175">
        <v>5392384</v>
      </c>
    </row>
    <row r="150" spans="1:6" ht="20.25">
      <c r="A150" s="177">
        <v>23</v>
      </c>
      <c r="B150" s="172" t="s">
        <v>17253</v>
      </c>
      <c r="C150" s="175">
        <v>2471.6999999999998</v>
      </c>
      <c r="D150" s="174">
        <v>113</v>
      </c>
      <c r="E150" s="171">
        <v>5</v>
      </c>
      <c r="F150" s="175">
        <v>18539441.189999998</v>
      </c>
    </row>
    <row r="151" spans="1:6" ht="20.25">
      <c r="A151" s="177">
        <v>24</v>
      </c>
      <c r="B151" s="172" t="s">
        <v>17254</v>
      </c>
      <c r="C151" s="175">
        <v>1319.89</v>
      </c>
      <c r="D151" s="174">
        <v>63</v>
      </c>
      <c r="E151" s="171">
        <v>2</v>
      </c>
      <c r="F151" s="175">
        <v>9318713.5999999978</v>
      </c>
    </row>
    <row r="152" spans="1:6" ht="20.25">
      <c r="A152" s="177">
        <v>25</v>
      </c>
      <c r="B152" s="172" t="s">
        <v>17255</v>
      </c>
      <c r="C152" s="175">
        <v>1003.2</v>
      </c>
      <c r="D152" s="174">
        <v>38</v>
      </c>
      <c r="E152" s="171">
        <v>1</v>
      </c>
      <c r="F152" s="175">
        <v>8285735.04</v>
      </c>
    </row>
    <row r="153" spans="1:6" ht="20.25">
      <c r="A153" s="177">
        <v>26</v>
      </c>
      <c r="B153" s="172" t="s">
        <v>17256</v>
      </c>
      <c r="C153" s="175">
        <v>1007</v>
      </c>
      <c r="D153" s="174">
        <v>38</v>
      </c>
      <c r="E153" s="171">
        <v>2</v>
      </c>
      <c r="F153" s="175">
        <v>7585567.6799999997</v>
      </c>
    </row>
    <row r="154" spans="1:6" ht="20.25">
      <c r="A154" s="177">
        <v>27</v>
      </c>
      <c r="B154" s="172" t="s">
        <v>17257</v>
      </c>
      <c r="C154" s="175">
        <v>4402.3999999999996</v>
      </c>
      <c r="D154" s="174">
        <v>187</v>
      </c>
      <c r="E154" s="171">
        <v>2</v>
      </c>
      <c r="F154" s="175">
        <v>18276811.52</v>
      </c>
    </row>
    <row r="155" spans="1:6" ht="20.25">
      <c r="A155" s="177">
        <v>28</v>
      </c>
      <c r="B155" s="172" t="s">
        <v>17258</v>
      </c>
      <c r="C155" s="175">
        <v>6310.48</v>
      </c>
      <c r="D155" s="174">
        <v>200</v>
      </c>
      <c r="E155" s="171">
        <v>2</v>
      </c>
      <c r="F155" s="175">
        <v>12674630.079999998</v>
      </c>
    </row>
    <row r="156" spans="1:6" ht="20.25">
      <c r="A156" s="177">
        <v>29</v>
      </c>
      <c r="B156" s="172" t="s">
        <v>17259</v>
      </c>
      <c r="C156" s="175">
        <v>5871.4800000000005</v>
      </c>
      <c r="D156" s="174">
        <v>255</v>
      </c>
      <c r="E156" s="171">
        <v>5</v>
      </c>
      <c r="F156" s="175">
        <v>17698274.210000001</v>
      </c>
    </row>
    <row r="157" spans="1:6" ht="20.25">
      <c r="A157" s="177">
        <v>30</v>
      </c>
      <c r="B157" s="172" t="s">
        <v>17260</v>
      </c>
      <c r="C157" s="175">
        <v>4279.1099999999997</v>
      </c>
      <c r="D157" s="174">
        <v>138</v>
      </c>
      <c r="E157" s="171">
        <v>1</v>
      </c>
      <c r="F157" s="175">
        <v>12520415.859999999</v>
      </c>
    </row>
    <row r="158" spans="1:6" ht="20.25">
      <c r="A158" s="177">
        <v>31</v>
      </c>
      <c r="B158" s="172" t="s">
        <v>17261</v>
      </c>
      <c r="C158" s="175">
        <v>781.8</v>
      </c>
      <c r="D158" s="174">
        <v>43</v>
      </c>
      <c r="E158" s="171">
        <v>1</v>
      </c>
      <c r="F158" s="175">
        <v>4975316.8000000007</v>
      </c>
    </row>
    <row r="159" spans="1:6" ht="20.25">
      <c r="A159" s="177">
        <v>32</v>
      </c>
      <c r="B159" s="172" t="s">
        <v>17262</v>
      </c>
      <c r="C159" s="175">
        <v>1055.4000000000001</v>
      </c>
      <c r="D159" s="174">
        <v>47</v>
      </c>
      <c r="E159" s="171">
        <v>1</v>
      </c>
      <c r="F159" s="175">
        <v>6736263.6000000006</v>
      </c>
    </row>
    <row r="160" spans="1:6" ht="20.25">
      <c r="A160" s="177">
        <v>33</v>
      </c>
      <c r="B160" s="172" t="s">
        <v>17264</v>
      </c>
      <c r="C160" s="175">
        <v>773.3</v>
      </c>
      <c r="D160" s="174">
        <v>35</v>
      </c>
      <c r="E160" s="171">
        <v>1</v>
      </c>
      <c r="F160" s="175">
        <v>5982176</v>
      </c>
    </row>
    <row r="161" spans="1:6" ht="20.25">
      <c r="A161" s="177">
        <v>34</v>
      </c>
      <c r="B161" s="172" t="s">
        <v>17265</v>
      </c>
      <c r="C161" s="175">
        <v>660</v>
      </c>
      <c r="D161" s="174">
        <v>26</v>
      </c>
      <c r="E161" s="171">
        <v>1</v>
      </c>
      <c r="F161" s="175">
        <v>5266000</v>
      </c>
    </row>
    <row r="162" spans="1:6" ht="20.25">
      <c r="A162" s="177">
        <v>35</v>
      </c>
      <c r="B162" s="172" t="s">
        <v>17266</v>
      </c>
      <c r="C162" s="175">
        <v>1138.3</v>
      </c>
      <c r="D162" s="174">
        <v>50</v>
      </c>
      <c r="E162" s="171">
        <v>1</v>
      </c>
      <c r="F162" s="175">
        <v>2764282.4000000004</v>
      </c>
    </row>
    <row r="163" spans="1:6" ht="20.25">
      <c r="A163" s="177">
        <v>36</v>
      </c>
      <c r="B163" s="172" t="s">
        <v>17267</v>
      </c>
      <c r="C163" s="175">
        <v>7167.08</v>
      </c>
      <c r="D163" s="174">
        <v>273</v>
      </c>
      <c r="E163" s="171">
        <v>2</v>
      </c>
      <c r="F163" s="175">
        <v>18334915.32</v>
      </c>
    </row>
    <row r="164" spans="1:6" ht="20.25">
      <c r="A164" s="177">
        <v>37</v>
      </c>
      <c r="B164" s="172" t="s">
        <v>17268</v>
      </c>
      <c r="C164" s="175">
        <v>6230.86</v>
      </c>
      <c r="D164" s="174">
        <v>201</v>
      </c>
      <c r="E164" s="171">
        <v>1</v>
      </c>
      <c r="F164" s="175">
        <v>13268555.52</v>
      </c>
    </row>
    <row r="165" spans="1:6" ht="20.25">
      <c r="A165" s="177">
        <v>38</v>
      </c>
      <c r="B165" s="172" t="s">
        <v>17269</v>
      </c>
      <c r="C165" s="175">
        <v>691.6</v>
      </c>
      <c r="D165" s="174">
        <v>17</v>
      </c>
      <c r="E165" s="171">
        <v>1</v>
      </c>
      <c r="F165" s="175">
        <v>5602584</v>
      </c>
    </row>
    <row r="166" spans="1:6" ht="20.25">
      <c r="A166" s="177">
        <v>39</v>
      </c>
      <c r="B166" s="172" t="s">
        <v>17238</v>
      </c>
      <c r="C166" s="175">
        <v>362.9</v>
      </c>
      <c r="D166" s="174">
        <v>23</v>
      </c>
      <c r="E166" s="171">
        <v>1</v>
      </c>
      <c r="F166" s="175">
        <v>3167614.8</v>
      </c>
    </row>
    <row r="167" spans="1:6" ht="20.25">
      <c r="A167" s="177">
        <v>40</v>
      </c>
      <c r="B167" s="172" t="s">
        <v>17270</v>
      </c>
      <c r="C167" s="175">
        <v>375.2</v>
      </c>
      <c r="D167" s="174">
        <v>17</v>
      </c>
      <c r="E167" s="171">
        <v>1</v>
      </c>
      <c r="F167" s="175">
        <v>4525164</v>
      </c>
    </row>
    <row r="168" spans="1:6" ht="20.25">
      <c r="A168" s="177">
        <v>41</v>
      </c>
      <c r="B168" s="172" t="s">
        <v>17271</v>
      </c>
      <c r="C168" s="175">
        <v>946</v>
      </c>
      <c r="D168" s="174">
        <v>52</v>
      </c>
      <c r="E168" s="171">
        <v>1</v>
      </c>
      <c r="F168" s="175">
        <v>6572262</v>
      </c>
    </row>
    <row r="169" spans="1:6" ht="20.25">
      <c r="A169" s="177">
        <v>42</v>
      </c>
      <c r="B169" s="172" t="s">
        <v>17272</v>
      </c>
      <c r="C169" s="175">
        <v>418.9</v>
      </c>
      <c r="D169" s="174">
        <v>8</v>
      </c>
      <c r="E169" s="171">
        <v>1</v>
      </c>
      <c r="F169" s="175">
        <v>3102969.6</v>
      </c>
    </row>
    <row r="170" spans="1:6" ht="20.25">
      <c r="A170" s="177">
        <v>43</v>
      </c>
      <c r="B170" s="172" t="s">
        <v>17273</v>
      </c>
      <c r="C170" s="175">
        <v>3265.3</v>
      </c>
      <c r="D170" s="174">
        <v>102</v>
      </c>
      <c r="E170" s="171">
        <v>1</v>
      </c>
      <c r="F170" s="175">
        <v>16205981.91</v>
      </c>
    </row>
    <row r="171" spans="1:6" ht="20.25">
      <c r="A171" s="177">
        <v>44</v>
      </c>
      <c r="B171" s="172" t="s">
        <v>17274</v>
      </c>
      <c r="C171" s="175">
        <v>627.5</v>
      </c>
      <c r="D171" s="174">
        <v>26</v>
      </c>
      <c r="E171" s="171">
        <v>1</v>
      </c>
      <c r="F171" s="175">
        <v>4039280.1599999997</v>
      </c>
    </row>
    <row r="172" spans="1:6" ht="20.25">
      <c r="A172" s="177">
        <v>45</v>
      </c>
      <c r="B172" s="172" t="s">
        <v>17275</v>
      </c>
      <c r="C172" s="175">
        <v>3230</v>
      </c>
      <c r="D172" s="174">
        <v>131</v>
      </c>
      <c r="E172" s="171">
        <v>2</v>
      </c>
      <c r="F172" s="175">
        <v>13569014.32</v>
      </c>
    </row>
    <row r="173" spans="1:6" ht="20.25">
      <c r="A173" s="177">
        <v>46</v>
      </c>
      <c r="B173" s="172" t="s">
        <v>17276</v>
      </c>
      <c r="C173" s="175">
        <v>2655.54</v>
      </c>
      <c r="D173" s="174">
        <v>114</v>
      </c>
      <c r="E173" s="171">
        <v>2</v>
      </c>
      <c r="F173" s="175">
        <v>7704383.129999999</v>
      </c>
    </row>
    <row r="174" spans="1:6" ht="81" customHeight="1">
      <c r="A174" s="319" t="s">
        <v>17380</v>
      </c>
      <c r="B174" s="320"/>
      <c r="C174" s="320"/>
      <c r="D174" s="320"/>
      <c r="E174" s="320"/>
      <c r="F174" s="321"/>
    </row>
    <row r="175" spans="1:6" ht="20.25">
      <c r="A175" s="179" t="s">
        <v>17321</v>
      </c>
      <c r="B175" s="172"/>
      <c r="C175" s="175">
        <f>C176</f>
        <v>6239.3</v>
      </c>
      <c r="D175" s="178">
        <f t="shared" ref="D175:F175" si="0">D176</f>
        <v>229</v>
      </c>
      <c r="E175" s="171">
        <f t="shared" si="0"/>
        <v>2</v>
      </c>
      <c r="F175" s="175">
        <f t="shared" si="0"/>
        <v>15649176.390000001</v>
      </c>
    </row>
    <row r="176" spans="1:6" ht="20.25">
      <c r="A176" s="179" t="s">
        <v>17322</v>
      </c>
      <c r="B176" s="172"/>
      <c r="C176" s="175">
        <f>C177+C178</f>
        <v>6239.3</v>
      </c>
      <c r="D176" s="178">
        <f t="shared" ref="D176:F176" si="1">D177+D178</f>
        <v>229</v>
      </c>
      <c r="E176" s="171">
        <f t="shared" si="1"/>
        <v>2</v>
      </c>
      <c r="F176" s="175">
        <f t="shared" si="1"/>
        <v>15649176.390000001</v>
      </c>
    </row>
    <row r="177" spans="1:6" ht="20.25">
      <c r="A177" s="177">
        <v>1</v>
      </c>
      <c r="B177" s="172" t="s">
        <v>17268</v>
      </c>
      <c r="C177" s="175">
        <v>4994.3</v>
      </c>
      <c r="D177" s="178">
        <v>167</v>
      </c>
      <c r="E177" s="171">
        <v>1</v>
      </c>
      <c r="F177" s="175">
        <v>4463775.1900000004</v>
      </c>
    </row>
    <row r="178" spans="1:6" ht="20.25">
      <c r="A178" s="177">
        <v>2</v>
      </c>
      <c r="B178" s="172" t="s">
        <v>17265</v>
      </c>
      <c r="C178" s="175">
        <v>1245</v>
      </c>
      <c r="D178" s="178">
        <v>62</v>
      </c>
      <c r="E178" s="171">
        <v>1</v>
      </c>
      <c r="F178" s="175">
        <v>11185401.199999999</v>
      </c>
    </row>
    <row r="179" spans="1:6" ht="80.25" customHeight="1">
      <c r="A179" s="319" t="s">
        <v>17428</v>
      </c>
      <c r="B179" s="320"/>
      <c r="C179" s="320"/>
      <c r="D179" s="320"/>
      <c r="E179" s="320"/>
      <c r="F179" s="321"/>
    </row>
    <row r="180" spans="1:6" ht="20.25">
      <c r="A180" s="179" t="s">
        <v>17321</v>
      </c>
      <c r="B180" s="172"/>
      <c r="C180" s="175">
        <f>C181</f>
        <v>17571.349999999999</v>
      </c>
      <c r="D180" s="178">
        <f>D181</f>
        <v>734</v>
      </c>
      <c r="E180" s="171">
        <f>E181</f>
        <v>15</v>
      </c>
      <c r="F180" s="175">
        <f>F181</f>
        <v>89646505.729999989</v>
      </c>
    </row>
    <row r="181" spans="1:6" ht="20.25">
      <c r="A181" s="179" t="s">
        <v>17322</v>
      </c>
      <c r="B181" s="172"/>
      <c r="C181" s="175">
        <f>SUM(C182:C194)</f>
        <v>17571.349999999999</v>
      </c>
      <c r="D181" s="178">
        <f>SUM(D182:D194)</f>
        <v>734</v>
      </c>
      <c r="E181" s="178">
        <f>SUM(E182:E194)</f>
        <v>15</v>
      </c>
      <c r="F181" s="175">
        <f>SUM(F182:F194)</f>
        <v>89646505.729999989</v>
      </c>
    </row>
    <row r="182" spans="1:6" ht="20.25">
      <c r="A182" s="177">
        <v>1</v>
      </c>
      <c r="B182" s="172" t="s">
        <v>17273</v>
      </c>
      <c r="C182" s="175">
        <v>3234.9</v>
      </c>
      <c r="D182" s="178">
        <v>63</v>
      </c>
      <c r="E182" s="171">
        <v>1</v>
      </c>
      <c r="F182" s="175">
        <v>7378170</v>
      </c>
    </row>
    <row r="183" spans="1:6" ht="20.25">
      <c r="A183" s="177">
        <v>2</v>
      </c>
      <c r="B183" s="172" t="s">
        <v>17230</v>
      </c>
      <c r="C183" s="175">
        <v>3721.3999999999996</v>
      </c>
      <c r="D183" s="178">
        <v>200</v>
      </c>
      <c r="E183" s="171">
        <v>3</v>
      </c>
      <c r="F183" s="175">
        <v>20502221.879999999</v>
      </c>
    </row>
    <row r="184" spans="1:6" ht="20.25">
      <c r="A184" s="177">
        <v>3</v>
      </c>
      <c r="B184" s="172" t="s">
        <v>17302</v>
      </c>
      <c r="C184" s="175">
        <v>1343.5</v>
      </c>
      <c r="D184" s="178">
        <v>57</v>
      </c>
      <c r="E184" s="171">
        <v>1</v>
      </c>
      <c r="F184" s="175">
        <v>5747868.4900000002</v>
      </c>
    </row>
    <row r="185" spans="1:6" ht="20.25">
      <c r="A185" s="177">
        <v>4</v>
      </c>
      <c r="B185" s="172" t="s">
        <v>17287</v>
      </c>
      <c r="C185" s="175">
        <v>642.9</v>
      </c>
      <c r="D185" s="178">
        <v>24</v>
      </c>
      <c r="E185" s="171">
        <v>1</v>
      </c>
      <c r="F185" s="175">
        <v>4090773.35</v>
      </c>
    </row>
    <row r="186" spans="1:6" ht="20.25">
      <c r="A186" s="177">
        <v>5</v>
      </c>
      <c r="B186" s="172" t="s">
        <v>17300</v>
      </c>
      <c r="C186" s="175">
        <v>399.7</v>
      </c>
      <c r="D186" s="178">
        <v>20</v>
      </c>
      <c r="E186" s="171">
        <v>1</v>
      </c>
      <c r="F186" s="175">
        <v>2594220</v>
      </c>
    </row>
    <row r="187" spans="1:6" ht="20.25">
      <c r="A187" s="177">
        <v>6</v>
      </c>
      <c r="B187" s="172" t="s">
        <v>17295</v>
      </c>
      <c r="C187" s="175">
        <v>789.95</v>
      </c>
      <c r="D187" s="178">
        <v>42</v>
      </c>
      <c r="E187" s="171">
        <v>1</v>
      </c>
      <c r="F187" s="175">
        <v>4488630</v>
      </c>
    </row>
    <row r="188" spans="1:6" ht="20.25">
      <c r="A188" s="177">
        <v>7</v>
      </c>
      <c r="B188" s="172" t="s">
        <v>17289</v>
      </c>
      <c r="C188" s="175">
        <v>894.8</v>
      </c>
      <c r="D188" s="178">
        <v>47</v>
      </c>
      <c r="E188" s="171">
        <v>1</v>
      </c>
      <c r="F188" s="175">
        <v>6383962.2599999998</v>
      </c>
    </row>
    <row r="189" spans="1:6" ht="20.25">
      <c r="A189" s="177">
        <v>8</v>
      </c>
      <c r="B189" s="172" t="s">
        <v>17262</v>
      </c>
      <c r="C189" s="175">
        <v>1042.4000000000001</v>
      </c>
      <c r="D189" s="178">
        <v>47</v>
      </c>
      <c r="E189" s="171">
        <v>1</v>
      </c>
      <c r="F189" s="175">
        <v>7705763.3499999996</v>
      </c>
    </row>
    <row r="190" spans="1:6" ht="20.25">
      <c r="A190" s="177">
        <v>9</v>
      </c>
      <c r="B190" s="172" t="s">
        <v>17378</v>
      </c>
      <c r="C190" s="175">
        <v>1177.3</v>
      </c>
      <c r="D190" s="178">
        <v>39</v>
      </c>
      <c r="E190" s="171">
        <v>1</v>
      </c>
      <c r="F190" s="175">
        <v>5000553.84</v>
      </c>
    </row>
    <row r="191" spans="1:6" ht="20.25">
      <c r="A191" s="177">
        <v>10</v>
      </c>
      <c r="B191" s="172" t="s">
        <v>17275</v>
      </c>
      <c r="C191" s="175">
        <v>634.70000000000005</v>
      </c>
      <c r="D191" s="178">
        <v>34</v>
      </c>
      <c r="E191" s="171">
        <v>1</v>
      </c>
      <c r="F191" s="175">
        <v>4750280</v>
      </c>
    </row>
    <row r="192" spans="1:6" ht="20.25">
      <c r="A192" s="177">
        <v>11</v>
      </c>
      <c r="B192" s="172" t="s">
        <v>17456</v>
      </c>
      <c r="C192" s="175">
        <v>2039.9</v>
      </c>
      <c r="D192" s="178">
        <v>68</v>
      </c>
      <c r="E192" s="171">
        <v>1</v>
      </c>
      <c r="F192" s="175">
        <v>8754570.4299999997</v>
      </c>
    </row>
    <row r="193" spans="1:6" ht="20.25">
      <c r="A193" s="177">
        <v>12</v>
      </c>
      <c r="B193" s="172" t="s">
        <v>17457</v>
      </c>
      <c r="C193" s="175">
        <v>804</v>
      </c>
      <c r="D193" s="178">
        <v>45</v>
      </c>
      <c r="E193" s="171">
        <v>1</v>
      </c>
      <c r="F193" s="175">
        <v>5688517.5499999998</v>
      </c>
    </row>
    <row r="194" spans="1:6" ht="20.25">
      <c r="A194" s="177">
        <v>13</v>
      </c>
      <c r="B194" s="172" t="s">
        <v>17250</v>
      </c>
      <c r="C194" s="175">
        <v>845.9</v>
      </c>
      <c r="D194" s="178">
        <v>48</v>
      </c>
      <c r="E194" s="171">
        <v>1</v>
      </c>
      <c r="F194" s="175">
        <v>6560974.5800000001</v>
      </c>
    </row>
    <row r="195" spans="1:6" ht="78.75" customHeight="1">
      <c r="A195" s="319" t="s">
        <v>17437</v>
      </c>
      <c r="B195" s="320"/>
      <c r="C195" s="320"/>
      <c r="D195" s="320"/>
      <c r="E195" s="320"/>
      <c r="F195" s="321"/>
    </row>
    <row r="196" spans="1:6" ht="20.25">
      <c r="A196" s="179" t="s">
        <v>17321</v>
      </c>
      <c r="B196" s="172"/>
      <c r="C196" s="175">
        <f>C197</f>
        <v>37527.699999999997</v>
      </c>
      <c r="D196" s="178">
        <f t="shared" ref="D196:F196" si="2">D197</f>
        <v>1236</v>
      </c>
      <c r="E196" s="171">
        <f t="shared" si="2"/>
        <v>3</v>
      </c>
      <c r="F196" s="175">
        <f t="shared" si="2"/>
        <v>28378044.662</v>
      </c>
    </row>
    <row r="197" spans="1:6" ht="20.25">
      <c r="A197" s="179" t="s">
        <v>17322</v>
      </c>
      <c r="B197" s="172"/>
      <c r="C197" s="175">
        <f>C198+C199+C200</f>
        <v>37527.699999999997</v>
      </c>
      <c r="D197" s="178">
        <f t="shared" ref="D197:F197" si="3">D198+D199+D200</f>
        <v>1236</v>
      </c>
      <c r="E197" s="171">
        <f t="shared" si="3"/>
        <v>3</v>
      </c>
      <c r="F197" s="175">
        <f t="shared" si="3"/>
        <v>28378044.662</v>
      </c>
    </row>
    <row r="198" spans="1:6" ht="20.25">
      <c r="A198" s="177">
        <v>1</v>
      </c>
      <c r="B198" s="172" t="s">
        <v>17233</v>
      </c>
      <c r="C198" s="175">
        <v>7374.3</v>
      </c>
      <c r="D198" s="178">
        <v>257</v>
      </c>
      <c r="E198" s="171">
        <v>1</v>
      </c>
      <c r="F198" s="175">
        <v>5650813.9919999996</v>
      </c>
    </row>
    <row r="199" spans="1:6" ht="20.25">
      <c r="A199" s="177">
        <v>2</v>
      </c>
      <c r="B199" s="172" t="s">
        <v>17230</v>
      </c>
      <c r="C199" s="175">
        <v>9170</v>
      </c>
      <c r="D199" s="178">
        <v>368</v>
      </c>
      <c r="E199" s="171">
        <v>1</v>
      </c>
      <c r="F199" s="175">
        <v>2825382.83</v>
      </c>
    </row>
    <row r="200" spans="1:6" ht="20.25">
      <c r="A200" s="177">
        <v>3</v>
      </c>
      <c r="B200" s="172" t="s">
        <v>17232</v>
      </c>
      <c r="C200" s="175">
        <v>20983.4</v>
      </c>
      <c r="D200" s="178">
        <v>611</v>
      </c>
      <c r="E200" s="171">
        <v>1</v>
      </c>
      <c r="F200" s="175">
        <v>19901847.84</v>
      </c>
    </row>
  </sheetData>
  <mergeCells count="12">
    <mergeCell ref="A195:F195"/>
    <mergeCell ref="A179:F179"/>
    <mergeCell ref="A174:F174"/>
    <mergeCell ref="E1:F1"/>
    <mergeCell ref="D2:F2"/>
    <mergeCell ref="A3:F4"/>
    <mergeCell ref="A5:A8"/>
    <mergeCell ref="B5:B8"/>
    <mergeCell ref="C5:C7"/>
    <mergeCell ref="D5:D7"/>
    <mergeCell ref="E5:E7"/>
    <mergeCell ref="F5:F7"/>
  </mergeCells>
  <pageMargins left="0.23622047244094491" right="0.23622047244094491" top="0.35433070866141736" bottom="0.35433070866141736" header="0.31496062992125984" footer="0.31496062992125984"/>
  <pageSetup paperSize="9" scale="4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N54"/>
  <sheetViews>
    <sheetView topLeftCell="B19" zoomScale="20" zoomScaleNormal="20" workbookViewId="0">
      <selection activeCell="B1" sqref="B1:AJ52"/>
    </sheetView>
  </sheetViews>
  <sheetFormatPr defaultRowHeight="15"/>
  <cols>
    <col min="1" max="1" width="9.140625" hidden="1" customWidth="1"/>
    <col min="2" max="2" width="23.42578125" customWidth="1"/>
    <col min="3" max="3" width="247" customWidth="1"/>
    <col min="4" max="5" width="50.5703125" customWidth="1"/>
    <col min="6" max="6" width="67" customWidth="1"/>
    <col min="7" max="12" width="50.5703125" customWidth="1"/>
    <col min="13" max="13" width="45.5703125" customWidth="1"/>
    <col min="14" max="15" width="50.5703125" customWidth="1"/>
    <col min="16" max="16" width="62.7109375" customWidth="1"/>
    <col min="17" max="17" width="39.85546875" customWidth="1"/>
    <col min="18" max="24" width="50.5703125" customWidth="1"/>
    <col min="25" max="25" width="75.5703125" customWidth="1"/>
    <col min="26" max="28" width="50.5703125" customWidth="1"/>
    <col min="29" max="29" width="104.140625" customWidth="1"/>
    <col min="30" max="36" width="50.5703125" customWidth="1"/>
  </cols>
  <sheetData>
    <row r="1" spans="1:40" ht="90">
      <c r="B1" s="336" t="s">
        <v>17200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36"/>
      <c r="Q1" s="336"/>
      <c r="R1" s="336"/>
      <c r="S1" s="336"/>
      <c r="T1" s="336"/>
      <c r="U1" s="336"/>
      <c r="V1" s="336"/>
      <c r="W1" s="336"/>
      <c r="X1" s="336"/>
      <c r="Y1" s="336"/>
      <c r="Z1" s="336"/>
      <c r="AA1" s="336"/>
      <c r="AB1" s="336"/>
      <c r="AC1" s="336"/>
      <c r="AD1" s="336"/>
      <c r="AE1" s="336"/>
      <c r="AF1" s="336"/>
      <c r="AG1" s="336"/>
      <c r="AH1" s="336"/>
      <c r="AI1" s="336"/>
      <c r="AJ1" s="336"/>
    </row>
    <row r="2" spans="1:40" ht="90">
      <c r="B2" s="337" t="s">
        <v>17393</v>
      </c>
      <c r="C2" s="337"/>
      <c r="D2" s="337"/>
      <c r="E2" s="337"/>
      <c r="F2" s="337"/>
      <c r="G2" s="337"/>
      <c r="H2" s="337"/>
      <c r="I2" s="337"/>
      <c r="J2" s="337"/>
      <c r="K2" s="337"/>
      <c r="L2" s="337"/>
      <c r="M2" s="337"/>
      <c r="N2" s="337"/>
      <c r="O2" s="337"/>
      <c r="P2" s="337"/>
      <c r="Q2" s="337"/>
      <c r="R2" s="337"/>
      <c r="S2" s="337"/>
      <c r="T2" s="337"/>
      <c r="U2" s="337"/>
      <c r="V2" s="337"/>
      <c r="W2" s="337"/>
      <c r="X2" s="337"/>
      <c r="Y2" s="337"/>
      <c r="Z2" s="337"/>
      <c r="AA2" s="337"/>
      <c r="AB2" s="337"/>
      <c r="AC2" s="337"/>
      <c r="AD2" s="337"/>
      <c r="AE2" s="337"/>
      <c r="AF2" s="337"/>
      <c r="AG2" s="337"/>
      <c r="AH2" s="337"/>
      <c r="AI2" s="337"/>
      <c r="AJ2" s="337"/>
    </row>
    <row r="3" spans="1:40" ht="76.5">
      <c r="B3" s="180" t="s">
        <v>17202</v>
      </c>
      <c r="C3" s="338" t="s">
        <v>17386</v>
      </c>
      <c r="D3" s="338"/>
      <c r="E3" s="338"/>
      <c r="F3" s="338"/>
      <c r="G3" s="338"/>
      <c r="H3" s="338"/>
      <c r="I3" s="338"/>
      <c r="J3" s="338"/>
      <c r="K3" s="338"/>
      <c r="L3" s="338"/>
      <c r="M3" s="338"/>
      <c r="N3" s="338"/>
      <c r="O3" s="338"/>
      <c r="P3" s="338"/>
      <c r="Q3" s="338"/>
      <c r="R3" s="338"/>
      <c r="S3" s="338"/>
      <c r="T3" s="338"/>
      <c r="U3" s="338"/>
      <c r="V3" s="338"/>
      <c r="W3" s="338"/>
      <c r="X3" s="338"/>
      <c r="Y3" s="338"/>
      <c r="Z3" s="338"/>
      <c r="AA3" s="338"/>
      <c r="AB3" s="338"/>
      <c r="AC3" s="338"/>
      <c r="AD3" s="338"/>
      <c r="AE3" s="338"/>
      <c r="AF3" s="338"/>
      <c r="AG3" s="338"/>
      <c r="AH3" s="338"/>
      <c r="AI3" s="338"/>
      <c r="AJ3" s="338"/>
    </row>
    <row r="4" spans="1:40" ht="76.5">
      <c r="B4" s="180" t="s">
        <v>17203</v>
      </c>
      <c r="C4" s="339" t="s">
        <v>17387</v>
      </c>
      <c r="D4" s="339"/>
      <c r="E4" s="339"/>
      <c r="F4" s="339"/>
      <c r="G4" s="339"/>
      <c r="H4" s="339"/>
      <c r="I4" s="339"/>
      <c r="J4" s="339"/>
      <c r="K4" s="339"/>
      <c r="L4" s="339"/>
      <c r="M4" s="339"/>
      <c r="N4" s="339"/>
      <c r="O4" s="339"/>
      <c r="P4" s="339"/>
      <c r="Q4" s="339"/>
      <c r="R4" s="339"/>
      <c r="S4" s="339"/>
      <c r="T4" s="339"/>
      <c r="U4" s="339"/>
      <c r="V4" s="339"/>
      <c r="W4" s="339"/>
      <c r="X4" s="339"/>
      <c r="Y4" s="339"/>
      <c r="Z4" s="339"/>
      <c r="AA4" s="339"/>
      <c r="AB4" s="339"/>
      <c r="AC4" s="339"/>
      <c r="AD4" s="339"/>
      <c r="AE4" s="339"/>
      <c r="AF4" s="339"/>
      <c r="AG4" s="339"/>
      <c r="AH4" s="339"/>
      <c r="AI4" s="339"/>
      <c r="AJ4" s="339"/>
    </row>
    <row r="5" spans="1:40" ht="177" customHeight="1">
      <c r="B5" s="340" t="s">
        <v>0</v>
      </c>
      <c r="C5" s="340" t="s">
        <v>1</v>
      </c>
      <c r="D5" s="341" t="s">
        <v>17388</v>
      </c>
      <c r="E5" s="341" t="s">
        <v>17389</v>
      </c>
      <c r="F5" s="344" t="s">
        <v>2</v>
      </c>
      <c r="G5" s="340" t="s">
        <v>3</v>
      </c>
      <c r="H5" s="340"/>
      <c r="I5" s="340"/>
      <c r="J5" s="340"/>
      <c r="K5" s="340"/>
      <c r="L5" s="340"/>
      <c r="M5" s="340"/>
      <c r="N5" s="340"/>
      <c r="O5" s="340"/>
      <c r="P5" s="340"/>
      <c r="Q5" s="340"/>
      <c r="R5" s="340"/>
      <c r="S5" s="340"/>
      <c r="T5" s="340"/>
      <c r="U5" s="340"/>
      <c r="V5" s="340"/>
      <c r="W5" s="347" t="s">
        <v>4</v>
      </c>
      <c r="X5" s="347"/>
      <c r="Y5" s="347"/>
      <c r="Z5" s="347"/>
      <c r="AA5" s="347"/>
      <c r="AB5" s="347"/>
      <c r="AC5" s="347"/>
      <c r="AD5" s="347"/>
      <c r="AE5" s="347"/>
      <c r="AF5" s="347"/>
      <c r="AG5" s="347"/>
      <c r="AH5" s="329" t="s">
        <v>5</v>
      </c>
      <c r="AI5" s="329" t="s">
        <v>6</v>
      </c>
      <c r="AJ5" s="329" t="s">
        <v>7</v>
      </c>
    </row>
    <row r="6" spans="1:40" ht="184.5" customHeight="1">
      <c r="B6" s="340"/>
      <c r="C6" s="340"/>
      <c r="D6" s="342"/>
      <c r="E6" s="342"/>
      <c r="F6" s="345"/>
      <c r="G6" s="340" t="s">
        <v>8</v>
      </c>
      <c r="H6" s="340"/>
      <c r="I6" s="340"/>
      <c r="J6" s="340"/>
      <c r="K6" s="340"/>
      <c r="L6" s="340"/>
      <c r="M6" s="332" t="s">
        <v>9</v>
      </c>
      <c r="N6" s="333"/>
      <c r="O6" s="332" t="s">
        <v>10</v>
      </c>
      <c r="P6" s="333"/>
      <c r="Q6" s="332" t="s">
        <v>11</v>
      </c>
      <c r="R6" s="333"/>
      <c r="S6" s="332" t="s">
        <v>12</v>
      </c>
      <c r="T6" s="333"/>
      <c r="U6" s="332" t="s">
        <v>13</v>
      </c>
      <c r="V6" s="333"/>
      <c r="W6" s="351" t="s">
        <v>14</v>
      </c>
      <c r="X6" s="351" t="s">
        <v>15</v>
      </c>
      <c r="Y6" s="351" t="s">
        <v>16</v>
      </c>
      <c r="Z6" s="351" t="s">
        <v>17</v>
      </c>
      <c r="AA6" s="351" t="s">
        <v>18</v>
      </c>
      <c r="AB6" s="351" t="s">
        <v>19</v>
      </c>
      <c r="AC6" s="351" t="s">
        <v>20</v>
      </c>
      <c r="AD6" s="351" t="s">
        <v>17390</v>
      </c>
      <c r="AE6" s="353" t="s">
        <v>22</v>
      </c>
      <c r="AF6" s="353" t="s">
        <v>23</v>
      </c>
      <c r="AG6" s="353" t="s">
        <v>17391</v>
      </c>
      <c r="AH6" s="330"/>
      <c r="AI6" s="330"/>
      <c r="AJ6" s="330"/>
    </row>
    <row r="7" spans="1:40" ht="408.75" customHeight="1">
      <c r="B7" s="340"/>
      <c r="C7" s="340"/>
      <c r="D7" s="342"/>
      <c r="E7" s="343"/>
      <c r="F7" s="346"/>
      <c r="G7" s="182" t="s">
        <v>25</v>
      </c>
      <c r="H7" s="182" t="s">
        <v>26</v>
      </c>
      <c r="I7" s="182" t="s">
        <v>27</v>
      </c>
      <c r="J7" s="182" t="s">
        <v>28</v>
      </c>
      <c r="K7" s="182" t="s">
        <v>29</v>
      </c>
      <c r="L7" s="182" t="s">
        <v>30</v>
      </c>
      <c r="M7" s="334"/>
      <c r="N7" s="335"/>
      <c r="O7" s="334"/>
      <c r="P7" s="335"/>
      <c r="Q7" s="334"/>
      <c r="R7" s="335"/>
      <c r="S7" s="334"/>
      <c r="T7" s="335"/>
      <c r="U7" s="334"/>
      <c r="V7" s="335"/>
      <c r="W7" s="352"/>
      <c r="X7" s="352"/>
      <c r="Y7" s="352"/>
      <c r="Z7" s="352"/>
      <c r="AA7" s="352"/>
      <c r="AB7" s="352"/>
      <c r="AC7" s="352"/>
      <c r="AD7" s="352"/>
      <c r="AE7" s="354"/>
      <c r="AF7" s="354"/>
      <c r="AG7" s="354"/>
      <c r="AH7" s="330"/>
      <c r="AI7" s="330"/>
      <c r="AJ7" s="330"/>
    </row>
    <row r="8" spans="1:40" ht="88.5" customHeight="1">
      <c r="B8" s="340"/>
      <c r="C8" s="340"/>
      <c r="D8" s="343"/>
      <c r="E8" s="181" t="s">
        <v>17392</v>
      </c>
      <c r="F8" s="183" t="s">
        <v>31</v>
      </c>
      <c r="G8" s="181" t="s">
        <v>31</v>
      </c>
      <c r="H8" s="181" t="s">
        <v>31</v>
      </c>
      <c r="I8" s="181" t="s">
        <v>31</v>
      </c>
      <c r="J8" s="181" t="s">
        <v>31</v>
      </c>
      <c r="K8" s="181" t="s">
        <v>31</v>
      </c>
      <c r="L8" s="181" t="s">
        <v>31</v>
      </c>
      <c r="M8" s="181" t="s">
        <v>32</v>
      </c>
      <c r="N8" s="181" t="s">
        <v>31</v>
      </c>
      <c r="O8" s="181" t="s">
        <v>33</v>
      </c>
      <c r="P8" s="181" t="s">
        <v>31</v>
      </c>
      <c r="Q8" s="181" t="s">
        <v>33</v>
      </c>
      <c r="R8" s="181" t="s">
        <v>31</v>
      </c>
      <c r="S8" s="181" t="s">
        <v>33</v>
      </c>
      <c r="T8" s="181" t="s">
        <v>31</v>
      </c>
      <c r="U8" s="181" t="s">
        <v>34</v>
      </c>
      <c r="V8" s="181" t="s">
        <v>31</v>
      </c>
      <c r="W8" s="181" t="s">
        <v>31</v>
      </c>
      <c r="X8" s="181" t="s">
        <v>31</v>
      </c>
      <c r="Y8" s="181" t="s">
        <v>31</v>
      </c>
      <c r="Z8" s="181" t="s">
        <v>31</v>
      </c>
      <c r="AA8" s="181" t="s">
        <v>31</v>
      </c>
      <c r="AB8" s="181" t="s">
        <v>31</v>
      </c>
      <c r="AC8" s="181" t="s">
        <v>31</v>
      </c>
      <c r="AD8" s="181" t="s">
        <v>31</v>
      </c>
      <c r="AE8" s="181" t="s">
        <v>31</v>
      </c>
      <c r="AF8" s="181" t="s">
        <v>31</v>
      </c>
      <c r="AG8" s="181" t="s">
        <v>31</v>
      </c>
      <c r="AH8" s="331"/>
      <c r="AI8" s="331"/>
      <c r="AJ8" s="331"/>
    </row>
    <row r="9" spans="1:40" ht="45.75">
      <c r="B9" s="184">
        <v>1</v>
      </c>
      <c r="C9" s="184">
        <v>2</v>
      </c>
      <c r="D9" s="184">
        <v>3</v>
      </c>
      <c r="E9" s="184">
        <v>4</v>
      </c>
      <c r="F9" s="184">
        <v>5</v>
      </c>
      <c r="G9" s="184">
        <v>6</v>
      </c>
      <c r="H9" s="184">
        <v>7</v>
      </c>
      <c r="I9" s="184">
        <v>8</v>
      </c>
      <c r="J9" s="184">
        <v>9</v>
      </c>
      <c r="K9" s="184">
        <v>10</v>
      </c>
      <c r="L9" s="184">
        <v>11</v>
      </c>
      <c r="M9" s="184">
        <v>12</v>
      </c>
      <c r="N9" s="184">
        <v>13</v>
      </c>
      <c r="O9" s="184">
        <v>14</v>
      </c>
      <c r="P9" s="184">
        <v>15</v>
      </c>
      <c r="Q9" s="184">
        <v>16</v>
      </c>
      <c r="R9" s="184">
        <v>17</v>
      </c>
      <c r="S9" s="184">
        <v>18</v>
      </c>
      <c r="T9" s="184">
        <v>19</v>
      </c>
      <c r="U9" s="184">
        <v>20</v>
      </c>
      <c r="V9" s="184">
        <v>21</v>
      </c>
      <c r="W9" s="184">
        <v>22</v>
      </c>
      <c r="X9" s="184">
        <v>23</v>
      </c>
      <c r="Y9" s="184">
        <v>24</v>
      </c>
      <c r="Z9" s="184">
        <v>25</v>
      </c>
      <c r="AA9" s="184">
        <v>26</v>
      </c>
      <c r="AB9" s="184">
        <v>27</v>
      </c>
      <c r="AC9" s="184">
        <v>28</v>
      </c>
      <c r="AD9" s="184">
        <v>29</v>
      </c>
      <c r="AE9" s="184">
        <v>30</v>
      </c>
      <c r="AF9" s="184">
        <v>31</v>
      </c>
      <c r="AG9" s="184">
        <v>32</v>
      </c>
      <c r="AH9" s="184">
        <v>33</v>
      </c>
      <c r="AI9" s="184">
        <v>34</v>
      </c>
      <c r="AJ9" s="184">
        <v>35</v>
      </c>
    </row>
    <row r="10" spans="1:40" ht="61.5">
      <c r="B10" s="350" t="s">
        <v>17414</v>
      </c>
      <c r="C10" s="350"/>
      <c r="D10" s="350"/>
      <c r="E10" s="350"/>
      <c r="F10" s="350"/>
      <c r="G10" s="350"/>
      <c r="H10" s="350"/>
      <c r="I10" s="350"/>
      <c r="J10" s="350"/>
      <c r="K10" s="350"/>
      <c r="L10" s="350"/>
      <c r="M10" s="350"/>
      <c r="N10" s="350"/>
      <c r="O10" s="350"/>
      <c r="P10" s="350"/>
      <c r="Q10" s="350"/>
      <c r="R10" s="350"/>
      <c r="S10" s="350"/>
      <c r="T10" s="350"/>
      <c r="U10" s="350"/>
      <c r="V10" s="350"/>
      <c r="W10" s="350"/>
      <c r="X10" s="350"/>
      <c r="Y10" s="350"/>
      <c r="Z10" s="350"/>
      <c r="AA10" s="350"/>
      <c r="AB10" s="350"/>
      <c r="AC10" s="350"/>
      <c r="AD10" s="350"/>
      <c r="AE10" s="350"/>
      <c r="AF10" s="350"/>
      <c r="AG10" s="350"/>
      <c r="AH10" s="350"/>
      <c r="AI10" s="350"/>
      <c r="AJ10" s="350"/>
    </row>
    <row r="11" spans="1:40" ht="61.5">
      <c r="B11" s="348" t="s">
        <v>17401</v>
      </c>
      <c r="C11" s="349"/>
      <c r="D11" s="185" t="s">
        <v>17027</v>
      </c>
      <c r="E11" s="186" t="s">
        <v>17027</v>
      </c>
      <c r="F11" s="187">
        <f t="shared" ref="F11:AG11" si="0">F12+F16+F18+F21+F31+F33+F35+F37+F39+F41+F44+F46+F48+F50</f>
        <v>47972663.210000008</v>
      </c>
      <c r="G11" s="187">
        <f t="shared" si="0"/>
        <v>0</v>
      </c>
      <c r="H11" s="187">
        <f t="shared" si="0"/>
        <v>0</v>
      </c>
      <c r="I11" s="187">
        <f t="shared" si="0"/>
        <v>204413.62</v>
      </c>
      <c r="J11" s="187">
        <f t="shared" si="0"/>
        <v>0</v>
      </c>
      <c r="K11" s="187">
        <f t="shared" si="0"/>
        <v>0</v>
      </c>
      <c r="L11" s="187">
        <f t="shared" si="0"/>
        <v>0</v>
      </c>
      <c r="M11" s="188">
        <f t="shared" si="0"/>
        <v>0</v>
      </c>
      <c r="N11" s="187">
        <f t="shared" si="0"/>
        <v>0</v>
      </c>
      <c r="O11" s="187">
        <f t="shared" si="0"/>
        <v>22424.809999999998</v>
      </c>
      <c r="P11" s="187">
        <f t="shared" si="0"/>
        <v>43455822.309999995</v>
      </c>
      <c r="Q11" s="187">
        <f t="shared" si="0"/>
        <v>0</v>
      </c>
      <c r="R11" s="187">
        <f t="shared" si="0"/>
        <v>0</v>
      </c>
      <c r="S11" s="187">
        <f t="shared" si="0"/>
        <v>3481.6</v>
      </c>
      <c r="T11" s="187">
        <f t="shared" si="0"/>
        <v>3508246.1399999997</v>
      </c>
      <c r="U11" s="187">
        <f t="shared" si="0"/>
        <v>0</v>
      </c>
      <c r="V11" s="187">
        <f t="shared" si="0"/>
        <v>0</v>
      </c>
      <c r="W11" s="187">
        <f t="shared" si="0"/>
        <v>0</v>
      </c>
      <c r="X11" s="187">
        <f t="shared" si="0"/>
        <v>0</v>
      </c>
      <c r="Y11" s="187">
        <f t="shared" si="0"/>
        <v>0</v>
      </c>
      <c r="Z11" s="187">
        <f t="shared" si="0"/>
        <v>0</v>
      </c>
      <c r="AA11" s="187">
        <f t="shared" si="0"/>
        <v>0</v>
      </c>
      <c r="AB11" s="187">
        <f t="shared" si="0"/>
        <v>0</v>
      </c>
      <c r="AC11" s="187">
        <f t="shared" si="0"/>
        <v>0</v>
      </c>
      <c r="AD11" s="187">
        <f t="shared" si="0"/>
        <v>0</v>
      </c>
      <c r="AE11" s="187">
        <f t="shared" si="0"/>
        <v>674181.14</v>
      </c>
      <c r="AF11" s="187">
        <f t="shared" si="0"/>
        <v>130000</v>
      </c>
      <c r="AG11" s="187">
        <f t="shared" si="0"/>
        <v>0</v>
      </c>
      <c r="AH11" s="189" t="s">
        <v>17027</v>
      </c>
      <c r="AI11" s="190" t="s">
        <v>17027</v>
      </c>
      <c r="AJ11" s="190" t="s">
        <v>17027</v>
      </c>
    </row>
    <row r="12" spans="1:40" ht="61.5">
      <c r="B12" s="191" t="s">
        <v>509</v>
      </c>
      <c r="C12" s="184"/>
      <c r="D12" s="185" t="s">
        <v>17027</v>
      </c>
      <c r="E12" s="186" t="s">
        <v>17027</v>
      </c>
      <c r="F12" s="187">
        <f>F13+F14+F15</f>
        <v>4669780.0999999996</v>
      </c>
      <c r="G12" s="187">
        <f t="shared" ref="G12:AG12" si="1">G13+G14+G15</f>
        <v>0</v>
      </c>
      <c r="H12" s="187">
        <f t="shared" si="1"/>
        <v>0</v>
      </c>
      <c r="I12" s="187">
        <f t="shared" si="1"/>
        <v>0</v>
      </c>
      <c r="J12" s="187">
        <f t="shared" si="1"/>
        <v>0</v>
      </c>
      <c r="K12" s="187">
        <f t="shared" si="1"/>
        <v>0</v>
      </c>
      <c r="L12" s="187">
        <f t="shared" si="1"/>
        <v>0</v>
      </c>
      <c r="M12" s="188">
        <f t="shared" si="1"/>
        <v>0</v>
      </c>
      <c r="N12" s="187">
        <f t="shared" si="1"/>
        <v>0</v>
      </c>
      <c r="O12" s="187">
        <f t="shared" si="1"/>
        <v>3914.5</v>
      </c>
      <c r="P12" s="187">
        <f t="shared" si="1"/>
        <v>4616271.67</v>
      </c>
      <c r="Q12" s="187">
        <f t="shared" si="1"/>
        <v>0</v>
      </c>
      <c r="R12" s="187">
        <f t="shared" si="1"/>
        <v>0</v>
      </c>
      <c r="S12" s="187">
        <f t="shared" si="1"/>
        <v>0</v>
      </c>
      <c r="T12" s="192">
        <f t="shared" si="1"/>
        <v>0</v>
      </c>
      <c r="U12" s="187">
        <f t="shared" si="1"/>
        <v>0</v>
      </c>
      <c r="V12" s="187">
        <f t="shared" si="1"/>
        <v>0</v>
      </c>
      <c r="W12" s="187">
        <f t="shared" si="1"/>
        <v>0</v>
      </c>
      <c r="X12" s="187">
        <f t="shared" si="1"/>
        <v>0</v>
      </c>
      <c r="Y12" s="187">
        <f t="shared" si="1"/>
        <v>0</v>
      </c>
      <c r="Z12" s="187">
        <f t="shared" si="1"/>
        <v>0</v>
      </c>
      <c r="AA12" s="187">
        <f t="shared" si="1"/>
        <v>0</v>
      </c>
      <c r="AB12" s="187">
        <f t="shared" si="1"/>
        <v>0</v>
      </c>
      <c r="AC12" s="187">
        <f t="shared" si="1"/>
        <v>0</v>
      </c>
      <c r="AD12" s="187">
        <f t="shared" si="1"/>
        <v>0</v>
      </c>
      <c r="AE12" s="187">
        <f t="shared" si="1"/>
        <v>53508.43</v>
      </c>
      <c r="AF12" s="187">
        <f t="shared" si="1"/>
        <v>0</v>
      </c>
      <c r="AG12" s="187">
        <f t="shared" si="1"/>
        <v>0</v>
      </c>
      <c r="AH12" s="189" t="s">
        <v>17027</v>
      </c>
      <c r="AI12" s="190" t="s">
        <v>17027</v>
      </c>
      <c r="AJ12" s="190" t="s">
        <v>17027</v>
      </c>
    </row>
    <row r="13" spans="1:40" ht="62.25">
      <c r="A13">
        <v>1</v>
      </c>
      <c r="B13" s="193">
        <f>SUBTOTAL(9,$A13:A$13)</f>
        <v>1</v>
      </c>
      <c r="C13" s="194" t="s">
        <v>3680</v>
      </c>
      <c r="D13" s="185">
        <v>2020</v>
      </c>
      <c r="E13" s="195">
        <v>0.97050000000000003</v>
      </c>
      <c r="F13" s="187">
        <f t="shared" ref="F13:F27" si="2">G13+H13+I13+J13+K13+L13+N13+P13+R13+T13+V13+W13+X13+Y13+Z13+AA13+AB13+AC13+AD13+AE13+AF13+AG13</f>
        <v>2152038.77</v>
      </c>
      <c r="G13" s="187">
        <v>0</v>
      </c>
      <c r="H13" s="187">
        <v>0</v>
      </c>
      <c r="I13" s="187">
        <v>0</v>
      </c>
      <c r="J13" s="187">
        <v>0</v>
      </c>
      <c r="K13" s="187">
        <v>0</v>
      </c>
      <c r="L13" s="187">
        <v>0</v>
      </c>
      <c r="M13" s="188">
        <v>0</v>
      </c>
      <c r="N13" s="187">
        <v>0</v>
      </c>
      <c r="O13" s="187">
        <v>1913</v>
      </c>
      <c r="P13" s="187">
        <v>2106950.04</v>
      </c>
      <c r="Q13" s="187">
        <v>0</v>
      </c>
      <c r="R13" s="187">
        <v>0</v>
      </c>
      <c r="S13" s="187">
        <v>0</v>
      </c>
      <c r="T13" s="192">
        <v>0</v>
      </c>
      <c r="U13" s="187">
        <v>0</v>
      </c>
      <c r="V13" s="187">
        <v>0</v>
      </c>
      <c r="W13" s="187">
        <v>0</v>
      </c>
      <c r="X13" s="187">
        <v>0</v>
      </c>
      <c r="Y13" s="187">
        <v>0</v>
      </c>
      <c r="Z13" s="187">
        <v>0</v>
      </c>
      <c r="AA13" s="187">
        <v>0</v>
      </c>
      <c r="AB13" s="187">
        <v>0</v>
      </c>
      <c r="AC13" s="187">
        <v>0</v>
      </c>
      <c r="AD13" s="187">
        <v>0</v>
      </c>
      <c r="AE13" s="187">
        <f>ROUND(P13*2.14%,2)</f>
        <v>45088.73</v>
      </c>
      <c r="AF13" s="187">
        <v>0</v>
      </c>
      <c r="AG13" s="187">
        <v>0</v>
      </c>
      <c r="AH13" s="189" t="s">
        <v>17053</v>
      </c>
      <c r="AI13" s="190">
        <v>2023</v>
      </c>
      <c r="AJ13" s="190">
        <v>2023</v>
      </c>
      <c r="AK13" s="196"/>
      <c r="AL13" s="196"/>
      <c r="AM13" s="196"/>
      <c r="AN13" s="196"/>
    </row>
    <row r="14" spans="1:40" ht="62.25">
      <c r="A14">
        <v>1</v>
      </c>
      <c r="B14" s="193">
        <f>SUBTOTAL(9,$A$13:A14)</f>
        <v>2</v>
      </c>
      <c r="C14" s="194" t="s">
        <v>3647</v>
      </c>
      <c r="D14" s="186" t="s">
        <v>3004</v>
      </c>
      <c r="E14" s="195">
        <v>0.76770000000000005</v>
      </c>
      <c r="F14" s="187">
        <f t="shared" si="2"/>
        <v>1355406.12</v>
      </c>
      <c r="G14" s="187">
        <v>0</v>
      </c>
      <c r="H14" s="187">
        <v>0</v>
      </c>
      <c r="I14" s="187">
        <v>0</v>
      </c>
      <c r="J14" s="187">
        <v>0</v>
      </c>
      <c r="K14" s="187">
        <v>0</v>
      </c>
      <c r="L14" s="187">
        <v>0</v>
      </c>
      <c r="M14" s="188">
        <v>0</v>
      </c>
      <c r="N14" s="187">
        <v>0</v>
      </c>
      <c r="O14" s="187">
        <v>901.5</v>
      </c>
      <c r="P14" s="187">
        <v>1348182.06</v>
      </c>
      <c r="Q14" s="187">
        <v>0</v>
      </c>
      <c r="R14" s="187">
        <v>0</v>
      </c>
      <c r="S14" s="187">
        <v>0</v>
      </c>
      <c r="T14" s="187">
        <v>0</v>
      </c>
      <c r="U14" s="187">
        <v>0</v>
      </c>
      <c r="V14" s="187">
        <v>0</v>
      </c>
      <c r="W14" s="187">
        <v>0</v>
      </c>
      <c r="X14" s="187">
        <v>0</v>
      </c>
      <c r="Y14" s="187">
        <v>0</v>
      </c>
      <c r="Z14" s="187">
        <v>0</v>
      </c>
      <c r="AA14" s="187">
        <v>0</v>
      </c>
      <c r="AB14" s="187">
        <v>0</v>
      </c>
      <c r="AC14" s="187">
        <v>0</v>
      </c>
      <c r="AD14" s="187">
        <v>0</v>
      </c>
      <c r="AE14" s="187">
        <v>7224.06</v>
      </c>
      <c r="AF14" s="187">
        <v>0</v>
      </c>
      <c r="AG14" s="187">
        <v>0</v>
      </c>
      <c r="AH14" s="189" t="s">
        <v>17053</v>
      </c>
      <c r="AI14" s="190">
        <v>2023</v>
      </c>
      <c r="AJ14" s="190">
        <v>2023</v>
      </c>
      <c r="AK14" s="196"/>
      <c r="AL14" s="196"/>
      <c r="AM14" s="196"/>
      <c r="AN14" s="196"/>
    </row>
    <row r="15" spans="1:40" ht="62.25">
      <c r="A15">
        <v>1</v>
      </c>
      <c r="B15" s="193">
        <f>SUBTOTAL(9,$A$13:A15)</f>
        <v>3</v>
      </c>
      <c r="C15" s="194" t="s">
        <v>3280</v>
      </c>
      <c r="D15" s="186" t="s">
        <v>3254</v>
      </c>
      <c r="E15" s="195">
        <v>0.9244</v>
      </c>
      <c r="F15" s="187">
        <f t="shared" si="2"/>
        <v>1162335.21</v>
      </c>
      <c r="G15" s="187">
        <v>0</v>
      </c>
      <c r="H15" s="187">
        <v>0</v>
      </c>
      <c r="I15" s="187">
        <v>0</v>
      </c>
      <c r="J15" s="187">
        <v>0</v>
      </c>
      <c r="K15" s="187">
        <v>0</v>
      </c>
      <c r="L15" s="187">
        <v>0</v>
      </c>
      <c r="M15" s="188">
        <v>0</v>
      </c>
      <c r="N15" s="187">
        <v>0</v>
      </c>
      <c r="O15" s="187">
        <v>1100</v>
      </c>
      <c r="P15" s="187">
        <v>1161139.57</v>
      </c>
      <c r="Q15" s="187">
        <v>0</v>
      </c>
      <c r="R15" s="187">
        <v>0</v>
      </c>
      <c r="S15" s="187">
        <v>0</v>
      </c>
      <c r="T15" s="192">
        <v>0</v>
      </c>
      <c r="U15" s="187">
        <v>0</v>
      </c>
      <c r="V15" s="187">
        <v>0</v>
      </c>
      <c r="W15" s="187">
        <v>0</v>
      </c>
      <c r="X15" s="187">
        <v>0</v>
      </c>
      <c r="Y15" s="187">
        <v>0</v>
      </c>
      <c r="Z15" s="187">
        <v>0</v>
      </c>
      <c r="AA15" s="187">
        <v>0</v>
      </c>
      <c r="AB15" s="187">
        <v>0</v>
      </c>
      <c r="AC15" s="187">
        <v>0</v>
      </c>
      <c r="AD15" s="187">
        <v>0</v>
      </c>
      <c r="AE15" s="187">
        <v>1195.6400000000001</v>
      </c>
      <c r="AF15" s="187">
        <v>0</v>
      </c>
      <c r="AG15" s="187">
        <v>0</v>
      </c>
      <c r="AH15" s="189" t="s">
        <v>17053</v>
      </c>
      <c r="AI15" s="190">
        <v>2023</v>
      </c>
      <c r="AJ15" s="190">
        <v>2023</v>
      </c>
      <c r="AK15" s="196"/>
      <c r="AL15" s="196"/>
      <c r="AM15" s="196"/>
      <c r="AN15" s="196"/>
    </row>
    <row r="16" spans="1:40" ht="62.25">
      <c r="B16" s="191" t="s">
        <v>534</v>
      </c>
      <c r="C16" s="194"/>
      <c r="D16" s="185" t="s">
        <v>17027</v>
      </c>
      <c r="E16" s="186" t="s">
        <v>17027</v>
      </c>
      <c r="F16" s="187">
        <f>F17</f>
        <v>410872.24</v>
      </c>
      <c r="G16" s="187">
        <f t="shared" ref="G16:AG16" si="3">G17</f>
        <v>0</v>
      </c>
      <c r="H16" s="187">
        <f t="shared" si="3"/>
        <v>0</v>
      </c>
      <c r="I16" s="187">
        <f t="shared" si="3"/>
        <v>0</v>
      </c>
      <c r="J16" s="187">
        <f t="shared" si="3"/>
        <v>0</v>
      </c>
      <c r="K16" s="187">
        <f t="shared" si="3"/>
        <v>0</v>
      </c>
      <c r="L16" s="187">
        <f t="shared" si="3"/>
        <v>0</v>
      </c>
      <c r="M16" s="188">
        <f t="shared" si="3"/>
        <v>0</v>
      </c>
      <c r="N16" s="187">
        <f t="shared" si="3"/>
        <v>0</v>
      </c>
      <c r="O16" s="187">
        <f t="shared" si="3"/>
        <v>819.7</v>
      </c>
      <c r="P16" s="187">
        <f t="shared" si="3"/>
        <v>404800.24</v>
      </c>
      <c r="Q16" s="187">
        <f t="shared" si="3"/>
        <v>0</v>
      </c>
      <c r="R16" s="187">
        <f t="shared" si="3"/>
        <v>0</v>
      </c>
      <c r="S16" s="187">
        <f t="shared" si="3"/>
        <v>0</v>
      </c>
      <c r="T16" s="187">
        <f t="shared" si="3"/>
        <v>0</v>
      </c>
      <c r="U16" s="187">
        <f t="shared" si="3"/>
        <v>0</v>
      </c>
      <c r="V16" s="187">
        <f t="shared" si="3"/>
        <v>0</v>
      </c>
      <c r="W16" s="187">
        <f t="shared" si="3"/>
        <v>0</v>
      </c>
      <c r="X16" s="187">
        <f t="shared" si="3"/>
        <v>0</v>
      </c>
      <c r="Y16" s="187">
        <f t="shared" si="3"/>
        <v>0</v>
      </c>
      <c r="Z16" s="187">
        <f t="shared" si="3"/>
        <v>0</v>
      </c>
      <c r="AA16" s="187">
        <f t="shared" si="3"/>
        <v>0</v>
      </c>
      <c r="AB16" s="187">
        <f t="shared" si="3"/>
        <v>0</v>
      </c>
      <c r="AC16" s="187">
        <f t="shared" si="3"/>
        <v>0</v>
      </c>
      <c r="AD16" s="187">
        <f t="shared" si="3"/>
        <v>0</v>
      </c>
      <c r="AE16" s="187">
        <f t="shared" si="3"/>
        <v>6072</v>
      </c>
      <c r="AF16" s="187">
        <f t="shared" si="3"/>
        <v>0</v>
      </c>
      <c r="AG16" s="187">
        <f t="shared" si="3"/>
        <v>0</v>
      </c>
      <c r="AH16" s="189" t="s">
        <v>17027</v>
      </c>
      <c r="AI16" s="189" t="s">
        <v>17027</v>
      </c>
      <c r="AJ16" s="189" t="s">
        <v>17027</v>
      </c>
      <c r="AK16" s="196"/>
      <c r="AL16" s="196"/>
      <c r="AM16" s="196"/>
      <c r="AN16" s="196"/>
    </row>
    <row r="17" spans="1:40" ht="62.25">
      <c r="A17">
        <v>1</v>
      </c>
      <c r="B17" s="193">
        <f>SUBTOTAL(9,$A$13:A17)</f>
        <v>4</v>
      </c>
      <c r="C17" s="194" t="s">
        <v>3768</v>
      </c>
      <c r="D17" s="186">
        <v>2016</v>
      </c>
      <c r="E17" s="195">
        <v>0.88649999999999995</v>
      </c>
      <c r="F17" s="187">
        <f t="shared" si="2"/>
        <v>410872.24</v>
      </c>
      <c r="G17" s="187">
        <v>0</v>
      </c>
      <c r="H17" s="187">
        <v>0</v>
      </c>
      <c r="I17" s="187">
        <v>0</v>
      </c>
      <c r="J17" s="187">
        <v>0</v>
      </c>
      <c r="K17" s="187">
        <v>0</v>
      </c>
      <c r="L17" s="187">
        <v>0</v>
      </c>
      <c r="M17" s="188">
        <v>0</v>
      </c>
      <c r="N17" s="187">
        <v>0</v>
      </c>
      <c r="O17" s="187">
        <v>819.7</v>
      </c>
      <c r="P17" s="187">
        <v>404800.24</v>
      </c>
      <c r="Q17" s="187">
        <v>0</v>
      </c>
      <c r="R17" s="187">
        <v>0</v>
      </c>
      <c r="S17" s="187">
        <v>0</v>
      </c>
      <c r="T17" s="192">
        <v>0</v>
      </c>
      <c r="U17" s="187">
        <v>0</v>
      </c>
      <c r="V17" s="187">
        <v>0</v>
      </c>
      <c r="W17" s="187">
        <v>0</v>
      </c>
      <c r="X17" s="187">
        <v>0</v>
      </c>
      <c r="Y17" s="187">
        <v>0</v>
      </c>
      <c r="Z17" s="187">
        <v>0</v>
      </c>
      <c r="AA17" s="187">
        <v>0</v>
      </c>
      <c r="AB17" s="187">
        <v>0</v>
      </c>
      <c r="AC17" s="187">
        <v>0</v>
      </c>
      <c r="AD17" s="187">
        <v>0</v>
      </c>
      <c r="AE17" s="187">
        <f>ROUND(P17*1.5%,2)</f>
        <v>6072</v>
      </c>
      <c r="AF17" s="187">
        <v>0</v>
      </c>
      <c r="AG17" s="187">
        <v>0</v>
      </c>
      <c r="AH17" s="189" t="s">
        <v>17053</v>
      </c>
      <c r="AI17" s="190">
        <v>2023</v>
      </c>
      <c r="AJ17" s="190">
        <v>2023</v>
      </c>
      <c r="AK17" s="196"/>
      <c r="AL17" s="196"/>
      <c r="AM17" s="196"/>
      <c r="AN17" s="196"/>
    </row>
    <row r="18" spans="1:40" ht="62.25">
      <c r="B18" s="191" t="s">
        <v>71</v>
      </c>
      <c r="C18" s="194"/>
      <c r="D18" s="185" t="s">
        <v>17027</v>
      </c>
      <c r="E18" s="186" t="s">
        <v>17027</v>
      </c>
      <c r="F18" s="187">
        <f>F19+F20</f>
        <v>3972606.13</v>
      </c>
      <c r="G18" s="187">
        <f t="shared" ref="G18:AG18" si="4">G19+G20</f>
        <v>0</v>
      </c>
      <c r="H18" s="187">
        <f t="shared" si="4"/>
        <v>0</v>
      </c>
      <c r="I18" s="187">
        <f t="shared" si="4"/>
        <v>0</v>
      </c>
      <c r="J18" s="187">
        <f t="shared" si="4"/>
        <v>0</v>
      </c>
      <c r="K18" s="187">
        <f t="shared" si="4"/>
        <v>0</v>
      </c>
      <c r="L18" s="187">
        <f t="shared" si="4"/>
        <v>0</v>
      </c>
      <c r="M18" s="188">
        <f t="shared" si="4"/>
        <v>0</v>
      </c>
      <c r="N18" s="187">
        <f t="shared" si="4"/>
        <v>0</v>
      </c>
      <c r="O18" s="187">
        <f t="shared" si="4"/>
        <v>1177.9299999999998</v>
      </c>
      <c r="P18" s="187">
        <f t="shared" si="4"/>
        <v>3891731.4</v>
      </c>
      <c r="Q18" s="187">
        <f t="shared" si="4"/>
        <v>0</v>
      </c>
      <c r="R18" s="187">
        <f t="shared" si="4"/>
        <v>0</v>
      </c>
      <c r="S18" s="187">
        <f t="shared" si="4"/>
        <v>0</v>
      </c>
      <c r="T18" s="187">
        <f t="shared" si="4"/>
        <v>0</v>
      </c>
      <c r="U18" s="187">
        <f t="shared" si="4"/>
        <v>0</v>
      </c>
      <c r="V18" s="187">
        <f t="shared" si="4"/>
        <v>0</v>
      </c>
      <c r="W18" s="187">
        <f t="shared" si="4"/>
        <v>0</v>
      </c>
      <c r="X18" s="187">
        <f t="shared" si="4"/>
        <v>0</v>
      </c>
      <c r="Y18" s="187">
        <f t="shared" si="4"/>
        <v>0</v>
      </c>
      <c r="Z18" s="187">
        <f t="shared" si="4"/>
        <v>0</v>
      </c>
      <c r="AA18" s="187">
        <f t="shared" si="4"/>
        <v>0</v>
      </c>
      <c r="AB18" s="187">
        <f t="shared" si="4"/>
        <v>0</v>
      </c>
      <c r="AC18" s="187">
        <f t="shared" si="4"/>
        <v>0</v>
      </c>
      <c r="AD18" s="187">
        <f t="shared" si="4"/>
        <v>0</v>
      </c>
      <c r="AE18" s="187">
        <f t="shared" si="4"/>
        <v>80874.73</v>
      </c>
      <c r="AF18" s="187">
        <f t="shared" si="4"/>
        <v>0</v>
      </c>
      <c r="AG18" s="187">
        <f t="shared" si="4"/>
        <v>0</v>
      </c>
      <c r="AH18" s="189" t="s">
        <v>17027</v>
      </c>
      <c r="AI18" s="189" t="s">
        <v>17027</v>
      </c>
      <c r="AJ18" s="189" t="s">
        <v>17027</v>
      </c>
      <c r="AK18" s="196"/>
      <c r="AL18" s="196"/>
      <c r="AM18" s="196"/>
      <c r="AN18" s="196"/>
    </row>
    <row r="19" spans="1:40" ht="62.25">
      <c r="A19">
        <v>1</v>
      </c>
      <c r="B19" s="193">
        <f>SUBTOTAL(9,$A$13:A19)</f>
        <v>5</v>
      </c>
      <c r="C19" s="194" t="s">
        <v>5078</v>
      </c>
      <c r="D19" s="186" t="s">
        <v>3254</v>
      </c>
      <c r="E19" s="195">
        <v>0.90890000000000004</v>
      </c>
      <c r="F19" s="187">
        <f t="shared" si="2"/>
        <v>381944.5</v>
      </c>
      <c r="G19" s="187">
        <v>0</v>
      </c>
      <c r="H19" s="187">
        <v>0</v>
      </c>
      <c r="I19" s="187">
        <v>0</v>
      </c>
      <c r="J19" s="187">
        <v>0</v>
      </c>
      <c r="K19" s="187">
        <v>0</v>
      </c>
      <c r="L19" s="187">
        <v>0</v>
      </c>
      <c r="M19" s="188">
        <v>0</v>
      </c>
      <c r="N19" s="187">
        <v>0</v>
      </c>
      <c r="O19" s="187">
        <v>645</v>
      </c>
      <c r="P19" s="187">
        <v>376300</v>
      </c>
      <c r="Q19" s="187">
        <v>0</v>
      </c>
      <c r="R19" s="187">
        <v>0</v>
      </c>
      <c r="S19" s="187">
        <v>0</v>
      </c>
      <c r="T19" s="187">
        <v>0</v>
      </c>
      <c r="U19" s="187">
        <v>0</v>
      </c>
      <c r="V19" s="187">
        <v>0</v>
      </c>
      <c r="W19" s="187">
        <v>0</v>
      </c>
      <c r="X19" s="187">
        <v>0</v>
      </c>
      <c r="Y19" s="187">
        <v>0</v>
      </c>
      <c r="Z19" s="187">
        <v>0</v>
      </c>
      <c r="AA19" s="187">
        <v>0</v>
      </c>
      <c r="AB19" s="187">
        <v>0</v>
      </c>
      <c r="AC19" s="187">
        <v>0</v>
      </c>
      <c r="AD19" s="187">
        <v>0</v>
      </c>
      <c r="AE19" s="187">
        <f>ROUND(P19*1.5%,2)</f>
        <v>5644.5</v>
      </c>
      <c r="AF19" s="187">
        <v>0</v>
      </c>
      <c r="AG19" s="187">
        <v>0</v>
      </c>
      <c r="AH19" s="189" t="s">
        <v>17053</v>
      </c>
      <c r="AI19" s="190">
        <v>2023</v>
      </c>
      <c r="AJ19" s="190">
        <v>2023</v>
      </c>
      <c r="AK19" s="196"/>
      <c r="AL19" s="196"/>
      <c r="AM19" s="196"/>
      <c r="AN19" s="196"/>
    </row>
    <row r="20" spans="1:40" ht="62.25">
      <c r="A20">
        <v>1</v>
      </c>
      <c r="B20" s="193">
        <f>SUBTOTAL(9,$A$13:A20)</f>
        <v>6</v>
      </c>
      <c r="C20" s="194" t="s">
        <v>4507</v>
      </c>
      <c r="D20" s="185">
        <v>2015</v>
      </c>
      <c r="E20" s="195">
        <v>0.96460000000000001</v>
      </c>
      <c r="F20" s="187">
        <f t="shared" si="2"/>
        <v>3590661.63</v>
      </c>
      <c r="G20" s="187">
        <v>0</v>
      </c>
      <c r="H20" s="187">
        <v>0</v>
      </c>
      <c r="I20" s="187">
        <v>0</v>
      </c>
      <c r="J20" s="187">
        <v>0</v>
      </c>
      <c r="K20" s="187">
        <v>0</v>
      </c>
      <c r="L20" s="187">
        <v>0</v>
      </c>
      <c r="M20" s="188">
        <v>0</v>
      </c>
      <c r="N20" s="187">
        <v>0</v>
      </c>
      <c r="O20" s="187">
        <v>532.92999999999995</v>
      </c>
      <c r="P20" s="187">
        <v>3515431.4</v>
      </c>
      <c r="Q20" s="187">
        <v>0</v>
      </c>
      <c r="R20" s="187">
        <v>0</v>
      </c>
      <c r="S20" s="187">
        <v>0</v>
      </c>
      <c r="T20" s="192">
        <v>0</v>
      </c>
      <c r="U20" s="187">
        <v>0</v>
      </c>
      <c r="V20" s="187">
        <v>0</v>
      </c>
      <c r="W20" s="187">
        <v>0</v>
      </c>
      <c r="X20" s="187">
        <v>0</v>
      </c>
      <c r="Y20" s="187">
        <v>0</v>
      </c>
      <c r="Z20" s="187">
        <v>0</v>
      </c>
      <c r="AA20" s="187">
        <v>0</v>
      </c>
      <c r="AB20" s="187">
        <v>0</v>
      </c>
      <c r="AC20" s="187">
        <v>0</v>
      </c>
      <c r="AD20" s="187">
        <v>0</v>
      </c>
      <c r="AE20" s="187">
        <f>ROUND(P20*2.14%,2)</f>
        <v>75230.23</v>
      </c>
      <c r="AF20" s="197">
        <v>0</v>
      </c>
      <c r="AG20" s="187">
        <v>0</v>
      </c>
      <c r="AH20" s="189" t="s">
        <v>17053</v>
      </c>
      <c r="AI20" s="190">
        <v>2023</v>
      </c>
      <c r="AJ20" s="190">
        <v>2023</v>
      </c>
      <c r="AK20" s="196"/>
      <c r="AL20" s="196"/>
      <c r="AM20" s="196"/>
      <c r="AN20" s="196"/>
    </row>
    <row r="21" spans="1:40" ht="62.25">
      <c r="B21" s="191" t="s">
        <v>380</v>
      </c>
      <c r="C21" s="194"/>
      <c r="D21" s="185" t="s">
        <v>17027</v>
      </c>
      <c r="E21" s="186" t="s">
        <v>17027</v>
      </c>
      <c r="F21" s="187">
        <f t="shared" ref="F21:AG21" si="5">SUM(F22:F30)</f>
        <v>28660879.380000003</v>
      </c>
      <c r="G21" s="187">
        <f t="shared" si="5"/>
        <v>0</v>
      </c>
      <c r="H21" s="187">
        <f t="shared" si="5"/>
        <v>0</v>
      </c>
      <c r="I21" s="187">
        <f t="shared" si="5"/>
        <v>0</v>
      </c>
      <c r="J21" s="187">
        <f t="shared" si="5"/>
        <v>0</v>
      </c>
      <c r="K21" s="187">
        <f t="shared" si="5"/>
        <v>0</v>
      </c>
      <c r="L21" s="187">
        <f t="shared" si="5"/>
        <v>0</v>
      </c>
      <c r="M21" s="188">
        <f t="shared" si="5"/>
        <v>0</v>
      </c>
      <c r="N21" s="187">
        <f t="shared" si="5"/>
        <v>0</v>
      </c>
      <c r="O21" s="187">
        <f t="shared" si="5"/>
        <v>6519.68</v>
      </c>
      <c r="P21" s="187">
        <f t="shared" si="5"/>
        <v>24842642.799999997</v>
      </c>
      <c r="Q21" s="187">
        <f t="shared" si="5"/>
        <v>0</v>
      </c>
      <c r="R21" s="187">
        <f t="shared" si="5"/>
        <v>0</v>
      </c>
      <c r="S21" s="187">
        <f t="shared" si="5"/>
        <v>3007.6</v>
      </c>
      <c r="T21" s="187">
        <f t="shared" si="5"/>
        <v>3481494.55</v>
      </c>
      <c r="U21" s="187">
        <f t="shared" si="5"/>
        <v>0</v>
      </c>
      <c r="V21" s="187">
        <f t="shared" si="5"/>
        <v>0</v>
      </c>
      <c r="W21" s="187">
        <f t="shared" si="5"/>
        <v>0</v>
      </c>
      <c r="X21" s="187">
        <f t="shared" si="5"/>
        <v>0</v>
      </c>
      <c r="Y21" s="187">
        <f t="shared" si="5"/>
        <v>0</v>
      </c>
      <c r="Z21" s="187">
        <f t="shared" si="5"/>
        <v>0</v>
      </c>
      <c r="AA21" s="187">
        <f t="shared" si="5"/>
        <v>0</v>
      </c>
      <c r="AB21" s="187">
        <f t="shared" si="5"/>
        <v>0</v>
      </c>
      <c r="AC21" s="187">
        <f t="shared" si="5"/>
        <v>0</v>
      </c>
      <c r="AD21" s="187">
        <f t="shared" si="5"/>
        <v>0</v>
      </c>
      <c r="AE21" s="187">
        <f t="shared" si="5"/>
        <v>336742.03</v>
      </c>
      <c r="AF21" s="187">
        <f t="shared" si="5"/>
        <v>0</v>
      </c>
      <c r="AG21" s="187">
        <f t="shared" si="5"/>
        <v>0</v>
      </c>
      <c r="AH21" s="189" t="s">
        <v>17027</v>
      </c>
      <c r="AI21" s="189" t="s">
        <v>17027</v>
      </c>
      <c r="AJ21" s="189" t="s">
        <v>17027</v>
      </c>
      <c r="AK21" s="196"/>
      <c r="AL21" s="196"/>
      <c r="AM21" s="196"/>
      <c r="AN21" s="196"/>
    </row>
    <row r="22" spans="1:40" ht="62.25">
      <c r="A22">
        <v>1</v>
      </c>
      <c r="B22" s="193">
        <f>SUBTOTAL(9,$A$13:A22)</f>
        <v>7</v>
      </c>
      <c r="C22" s="194" t="s">
        <v>12217</v>
      </c>
      <c r="D22" s="186" t="s">
        <v>3007</v>
      </c>
      <c r="E22" s="195">
        <v>0.86073469797958557</v>
      </c>
      <c r="F22" s="187">
        <f t="shared" si="2"/>
        <v>7180293.1799999997</v>
      </c>
      <c r="G22" s="187">
        <v>0</v>
      </c>
      <c r="H22" s="187">
        <v>0</v>
      </c>
      <c r="I22" s="187">
        <v>0</v>
      </c>
      <c r="J22" s="187">
        <v>0</v>
      </c>
      <c r="K22" s="187">
        <v>0</v>
      </c>
      <c r="L22" s="187">
        <v>0</v>
      </c>
      <c r="M22" s="188">
        <v>0</v>
      </c>
      <c r="N22" s="187">
        <v>0</v>
      </c>
      <c r="O22" s="187">
        <v>824.88</v>
      </c>
      <c r="P22" s="187">
        <v>7105029.5999999996</v>
      </c>
      <c r="Q22" s="187">
        <v>0</v>
      </c>
      <c r="R22" s="187">
        <v>0</v>
      </c>
      <c r="S22" s="187">
        <v>0</v>
      </c>
      <c r="T22" s="187">
        <v>0</v>
      </c>
      <c r="U22" s="187">
        <v>0</v>
      </c>
      <c r="V22" s="187">
        <v>0</v>
      </c>
      <c r="W22" s="187">
        <v>0</v>
      </c>
      <c r="X22" s="187">
        <v>0</v>
      </c>
      <c r="Y22" s="187">
        <v>0</v>
      </c>
      <c r="Z22" s="187">
        <v>0</v>
      </c>
      <c r="AA22" s="187">
        <v>0</v>
      </c>
      <c r="AB22" s="187">
        <v>0</v>
      </c>
      <c r="AC22" s="187">
        <v>0</v>
      </c>
      <c r="AD22" s="187">
        <v>0</v>
      </c>
      <c r="AE22" s="187">
        <f>ROUND(P22*1.0593%,2)</f>
        <v>75263.58</v>
      </c>
      <c r="AF22" s="187">
        <v>0</v>
      </c>
      <c r="AG22" s="187">
        <v>0</v>
      </c>
      <c r="AH22" s="189" t="s">
        <v>17053</v>
      </c>
      <c r="AI22" s="190">
        <v>2023</v>
      </c>
      <c r="AJ22" s="190">
        <v>2023</v>
      </c>
      <c r="AK22" s="196"/>
      <c r="AL22" s="196"/>
      <c r="AM22" s="196"/>
      <c r="AN22" s="196"/>
    </row>
    <row r="23" spans="1:40" ht="62.25">
      <c r="A23">
        <v>1</v>
      </c>
      <c r="B23" s="193">
        <f>SUBTOTAL(9,$A$13:A23)</f>
        <v>8</v>
      </c>
      <c r="C23" s="194" t="s">
        <v>12205</v>
      </c>
      <c r="D23" s="186" t="s">
        <v>3254</v>
      </c>
      <c r="E23" s="195">
        <v>0.94940000000000002</v>
      </c>
      <c r="F23" s="187">
        <f t="shared" si="2"/>
        <v>3313814.28</v>
      </c>
      <c r="G23" s="187">
        <v>0</v>
      </c>
      <c r="H23" s="187">
        <v>0</v>
      </c>
      <c r="I23" s="187">
        <v>0</v>
      </c>
      <c r="J23" s="187">
        <v>0</v>
      </c>
      <c r="K23" s="187">
        <v>0</v>
      </c>
      <c r="L23" s="187">
        <v>0</v>
      </c>
      <c r="M23" s="188">
        <v>0</v>
      </c>
      <c r="N23" s="187">
        <v>0</v>
      </c>
      <c r="O23" s="187">
        <v>553.05999999999995</v>
      </c>
      <c r="P23" s="187">
        <v>3279079</v>
      </c>
      <c r="Q23" s="187">
        <v>0</v>
      </c>
      <c r="R23" s="187">
        <v>0</v>
      </c>
      <c r="S23" s="187">
        <v>0</v>
      </c>
      <c r="T23" s="187">
        <v>0</v>
      </c>
      <c r="U23" s="187">
        <v>0</v>
      </c>
      <c r="V23" s="187">
        <v>0</v>
      </c>
      <c r="W23" s="187">
        <v>0</v>
      </c>
      <c r="X23" s="187">
        <v>0</v>
      </c>
      <c r="Y23" s="187">
        <v>0</v>
      </c>
      <c r="Z23" s="187">
        <v>0</v>
      </c>
      <c r="AA23" s="187">
        <v>0</v>
      </c>
      <c r="AB23" s="187">
        <v>0</v>
      </c>
      <c r="AC23" s="187">
        <v>0</v>
      </c>
      <c r="AD23" s="187">
        <v>0</v>
      </c>
      <c r="AE23" s="187">
        <f>ROUND(P23*1.0593%,2)</f>
        <v>34735.279999999999</v>
      </c>
      <c r="AF23" s="187">
        <v>0</v>
      </c>
      <c r="AG23" s="187">
        <v>0</v>
      </c>
      <c r="AH23" s="189" t="s">
        <v>17053</v>
      </c>
      <c r="AI23" s="190">
        <v>2023</v>
      </c>
      <c r="AJ23" s="190">
        <v>2023</v>
      </c>
      <c r="AK23" s="196"/>
      <c r="AL23" s="196"/>
      <c r="AM23" s="196"/>
      <c r="AN23" s="196"/>
    </row>
    <row r="24" spans="1:40" ht="62.25">
      <c r="A24">
        <v>1</v>
      </c>
      <c r="B24" s="193">
        <f>SUBTOTAL(9,$A$13:A24)</f>
        <v>9</v>
      </c>
      <c r="C24" s="194" t="s">
        <v>2136</v>
      </c>
      <c r="D24" s="186" t="s">
        <v>3004</v>
      </c>
      <c r="E24" s="195">
        <v>0.91920000000000002</v>
      </c>
      <c r="F24" s="187">
        <f t="shared" si="2"/>
        <v>6446114.9500000002</v>
      </c>
      <c r="G24" s="187">
        <v>0</v>
      </c>
      <c r="H24" s="187">
        <v>0</v>
      </c>
      <c r="I24" s="187">
        <v>0</v>
      </c>
      <c r="J24" s="187">
        <v>0</v>
      </c>
      <c r="K24" s="187">
        <v>0</v>
      </c>
      <c r="L24" s="187">
        <v>0</v>
      </c>
      <c r="M24" s="188">
        <v>0</v>
      </c>
      <c r="N24" s="187">
        <v>0</v>
      </c>
      <c r="O24" s="187">
        <v>1104.8499999999999</v>
      </c>
      <c r="P24" s="187">
        <v>6378547</v>
      </c>
      <c r="Q24" s="187">
        <v>0</v>
      </c>
      <c r="R24" s="187">
        <v>0</v>
      </c>
      <c r="S24" s="187">
        <v>0</v>
      </c>
      <c r="T24" s="187">
        <v>0</v>
      </c>
      <c r="U24" s="187">
        <v>0</v>
      </c>
      <c r="V24" s="187">
        <v>0</v>
      </c>
      <c r="W24" s="187">
        <v>0</v>
      </c>
      <c r="X24" s="187">
        <v>0</v>
      </c>
      <c r="Y24" s="187">
        <v>0</v>
      </c>
      <c r="Z24" s="187">
        <v>0</v>
      </c>
      <c r="AA24" s="187">
        <v>0</v>
      </c>
      <c r="AB24" s="187">
        <v>0</v>
      </c>
      <c r="AC24" s="187">
        <v>0</v>
      </c>
      <c r="AD24" s="187">
        <v>0</v>
      </c>
      <c r="AE24" s="187">
        <f>ROUND(P24*1.0593%,2)</f>
        <v>67567.95</v>
      </c>
      <c r="AF24" s="187">
        <v>0</v>
      </c>
      <c r="AG24" s="187">
        <v>0</v>
      </c>
      <c r="AH24" s="189" t="s">
        <v>17053</v>
      </c>
      <c r="AI24" s="190">
        <v>2023</v>
      </c>
      <c r="AJ24" s="190">
        <v>2023</v>
      </c>
      <c r="AK24" s="196"/>
      <c r="AL24" s="196"/>
      <c r="AM24" s="196"/>
      <c r="AN24" s="196"/>
    </row>
    <row r="25" spans="1:40" ht="62.25">
      <c r="A25">
        <v>1</v>
      </c>
      <c r="B25" s="193">
        <f>SUBTOTAL(9,$A$13:A25)</f>
        <v>10</v>
      </c>
      <c r="C25" s="194" t="s">
        <v>12149</v>
      </c>
      <c r="D25" s="186" t="s">
        <v>3254</v>
      </c>
      <c r="E25" s="195">
        <v>0.86109999999999998</v>
      </c>
      <c r="F25" s="187">
        <f t="shared" si="2"/>
        <v>349639.88999999996</v>
      </c>
      <c r="G25" s="187">
        <v>0</v>
      </c>
      <c r="H25" s="187">
        <v>0</v>
      </c>
      <c r="I25" s="187">
        <v>0</v>
      </c>
      <c r="J25" s="187">
        <v>0</v>
      </c>
      <c r="K25" s="187">
        <v>0</v>
      </c>
      <c r="L25" s="187">
        <v>0</v>
      </c>
      <c r="M25" s="188">
        <v>0</v>
      </c>
      <c r="N25" s="187">
        <v>0</v>
      </c>
      <c r="O25" s="187">
        <v>1539</v>
      </c>
      <c r="P25" s="187">
        <v>345974.98</v>
      </c>
      <c r="Q25" s="187">
        <v>0</v>
      </c>
      <c r="R25" s="187">
        <v>0</v>
      </c>
      <c r="S25" s="187">
        <v>0</v>
      </c>
      <c r="T25" s="187">
        <v>0</v>
      </c>
      <c r="U25" s="187">
        <v>0</v>
      </c>
      <c r="V25" s="187">
        <v>0</v>
      </c>
      <c r="W25" s="187">
        <v>0</v>
      </c>
      <c r="X25" s="187">
        <v>0</v>
      </c>
      <c r="Y25" s="187">
        <v>0</v>
      </c>
      <c r="Z25" s="187">
        <v>0</v>
      </c>
      <c r="AA25" s="187">
        <v>0</v>
      </c>
      <c r="AB25" s="187">
        <v>0</v>
      </c>
      <c r="AC25" s="187">
        <v>0</v>
      </c>
      <c r="AD25" s="187">
        <v>0</v>
      </c>
      <c r="AE25" s="187">
        <f>ROUND(P25*1.0593%,2)</f>
        <v>3664.91</v>
      </c>
      <c r="AF25" s="187">
        <v>0</v>
      </c>
      <c r="AG25" s="187">
        <v>0</v>
      </c>
      <c r="AH25" s="189" t="s">
        <v>17053</v>
      </c>
      <c r="AI25" s="190">
        <v>2023</v>
      </c>
      <c r="AJ25" s="190">
        <v>2023</v>
      </c>
      <c r="AK25" s="196"/>
      <c r="AL25" s="196"/>
      <c r="AM25" s="196"/>
      <c r="AN25" s="196"/>
    </row>
    <row r="26" spans="1:40" ht="62.25">
      <c r="A26">
        <v>1</v>
      </c>
      <c r="B26" s="193">
        <f>SUBTOTAL(9,$A$13:A26)</f>
        <v>11</v>
      </c>
      <c r="C26" s="194" t="s">
        <v>11733</v>
      </c>
      <c r="D26" s="186" t="s">
        <v>3254</v>
      </c>
      <c r="E26" s="195">
        <v>0.94679999999999997</v>
      </c>
      <c r="F26" s="187">
        <f t="shared" si="2"/>
        <v>1622193.6700000002</v>
      </c>
      <c r="G26" s="187">
        <v>0</v>
      </c>
      <c r="H26" s="187">
        <v>0</v>
      </c>
      <c r="I26" s="187">
        <v>0</v>
      </c>
      <c r="J26" s="187">
        <v>0</v>
      </c>
      <c r="K26" s="187">
        <v>0</v>
      </c>
      <c r="L26" s="187">
        <v>0</v>
      </c>
      <c r="M26" s="188">
        <v>0</v>
      </c>
      <c r="N26" s="187">
        <v>0</v>
      </c>
      <c r="O26" s="187">
        <v>319.3</v>
      </c>
      <c r="P26" s="187">
        <v>1598220.36</v>
      </c>
      <c r="Q26" s="187">
        <v>0</v>
      </c>
      <c r="R26" s="187">
        <v>0</v>
      </c>
      <c r="S26" s="187">
        <v>0</v>
      </c>
      <c r="T26" s="187">
        <v>0</v>
      </c>
      <c r="U26" s="187">
        <v>0</v>
      </c>
      <c r="V26" s="187">
        <v>0</v>
      </c>
      <c r="W26" s="187">
        <v>0</v>
      </c>
      <c r="X26" s="187">
        <v>0</v>
      </c>
      <c r="Y26" s="187">
        <v>0</v>
      </c>
      <c r="Z26" s="187">
        <v>0</v>
      </c>
      <c r="AA26" s="187">
        <v>0</v>
      </c>
      <c r="AB26" s="187">
        <v>0</v>
      </c>
      <c r="AC26" s="187">
        <v>0</v>
      </c>
      <c r="AD26" s="187">
        <v>0</v>
      </c>
      <c r="AE26" s="187">
        <f>ROUND(P26*1.5%,2)</f>
        <v>23973.31</v>
      </c>
      <c r="AF26" s="187">
        <v>0</v>
      </c>
      <c r="AG26" s="187">
        <v>0</v>
      </c>
      <c r="AH26" s="189" t="s">
        <v>17053</v>
      </c>
      <c r="AI26" s="190">
        <v>2023</v>
      </c>
      <c r="AJ26" s="190">
        <v>2023</v>
      </c>
      <c r="AK26" s="196"/>
      <c r="AL26" s="196"/>
      <c r="AM26" s="196"/>
      <c r="AN26" s="196"/>
    </row>
    <row r="27" spans="1:40" ht="62.25">
      <c r="A27">
        <v>1</v>
      </c>
      <c r="B27" s="193">
        <f>SUBTOTAL(9,$A$13:A27)</f>
        <v>12</v>
      </c>
      <c r="C27" s="194" t="s">
        <v>11680</v>
      </c>
      <c r="D27" s="185" t="s">
        <v>3007</v>
      </c>
      <c r="E27" s="195">
        <v>0.92569999999999997</v>
      </c>
      <c r="F27" s="187">
        <f t="shared" si="2"/>
        <v>3533716.9699999997</v>
      </c>
      <c r="G27" s="187">
        <v>0</v>
      </c>
      <c r="H27" s="187">
        <v>0</v>
      </c>
      <c r="I27" s="187">
        <v>0</v>
      </c>
      <c r="J27" s="187">
        <v>0</v>
      </c>
      <c r="K27" s="187">
        <v>0</v>
      </c>
      <c r="L27" s="187">
        <v>0</v>
      </c>
      <c r="M27" s="188">
        <v>0</v>
      </c>
      <c r="N27" s="187">
        <v>0</v>
      </c>
      <c r="O27" s="187">
        <v>0</v>
      </c>
      <c r="P27" s="187">
        <v>0</v>
      </c>
      <c r="Q27" s="187">
        <v>0</v>
      </c>
      <c r="R27" s="187">
        <v>0</v>
      </c>
      <c r="S27" s="187">
        <v>3007.6</v>
      </c>
      <c r="T27" s="187">
        <v>3481494.55</v>
      </c>
      <c r="U27" s="187">
        <v>0</v>
      </c>
      <c r="V27" s="187">
        <v>0</v>
      </c>
      <c r="W27" s="187">
        <v>0</v>
      </c>
      <c r="X27" s="187">
        <v>0</v>
      </c>
      <c r="Y27" s="187">
        <v>0</v>
      </c>
      <c r="Z27" s="187">
        <v>0</v>
      </c>
      <c r="AA27" s="187">
        <v>0</v>
      </c>
      <c r="AB27" s="187">
        <v>0</v>
      </c>
      <c r="AC27" s="187">
        <v>0</v>
      </c>
      <c r="AD27" s="187">
        <v>0</v>
      </c>
      <c r="AE27" s="187">
        <f>ROUND(T27*1.5%,2)</f>
        <v>52222.42</v>
      </c>
      <c r="AF27" s="187">
        <v>0</v>
      </c>
      <c r="AG27" s="187">
        <v>0</v>
      </c>
      <c r="AH27" s="189" t="s">
        <v>17053</v>
      </c>
      <c r="AI27" s="190">
        <v>2023</v>
      </c>
      <c r="AJ27" s="190">
        <v>2023</v>
      </c>
      <c r="AK27" s="196"/>
      <c r="AL27" s="196"/>
      <c r="AM27" s="196"/>
      <c r="AN27" s="196"/>
    </row>
    <row r="28" spans="1:40" ht="62.25">
      <c r="A28">
        <v>1</v>
      </c>
      <c r="B28" s="193">
        <f>SUBTOTAL(9,$A$13:A28)</f>
        <v>13</v>
      </c>
      <c r="C28" s="194" t="s">
        <v>11945</v>
      </c>
      <c r="D28" s="186" t="s">
        <v>3254</v>
      </c>
      <c r="E28" s="195">
        <v>0.78400000000000003</v>
      </c>
      <c r="F28" s="187">
        <f>P28+AE28</f>
        <v>15039</v>
      </c>
      <c r="G28" s="187">
        <v>0</v>
      </c>
      <c r="H28" s="187">
        <v>0</v>
      </c>
      <c r="I28" s="187">
        <v>0</v>
      </c>
      <c r="J28" s="187">
        <v>0</v>
      </c>
      <c r="K28" s="187">
        <v>0</v>
      </c>
      <c r="L28" s="187">
        <v>0</v>
      </c>
      <c r="M28" s="188">
        <v>0</v>
      </c>
      <c r="N28" s="187">
        <v>0</v>
      </c>
      <c r="O28" s="187">
        <v>316</v>
      </c>
      <c r="P28" s="187">
        <v>14816.75</v>
      </c>
      <c r="Q28" s="187">
        <v>0</v>
      </c>
      <c r="R28" s="187">
        <v>0</v>
      </c>
      <c r="S28" s="187">
        <v>0</v>
      </c>
      <c r="T28" s="187">
        <v>0</v>
      </c>
      <c r="U28" s="187">
        <v>0</v>
      </c>
      <c r="V28" s="187">
        <v>0</v>
      </c>
      <c r="W28" s="187">
        <v>0</v>
      </c>
      <c r="X28" s="187">
        <v>0</v>
      </c>
      <c r="Y28" s="187">
        <v>0</v>
      </c>
      <c r="Z28" s="187">
        <v>0</v>
      </c>
      <c r="AA28" s="187">
        <v>0</v>
      </c>
      <c r="AB28" s="187">
        <v>0</v>
      </c>
      <c r="AC28" s="187">
        <v>0</v>
      </c>
      <c r="AD28" s="187">
        <v>0</v>
      </c>
      <c r="AE28" s="187">
        <f t="shared" ref="AE28:AE34" si="6">ROUND(P28*1.5%,2)</f>
        <v>222.25</v>
      </c>
      <c r="AF28" s="187">
        <v>0</v>
      </c>
      <c r="AG28" s="187">
        <v>0</v>
      </c>
      <c r="AH28" s="189" t="s">
        <v>17053</v>
      </c>
      <c r="AI28" s="190">
        <v>2023</v>
      </c>
      <c r="AJ28" s="190">
        <v>2023</v>
      </c>
      <c r="AK28" s="196"/>
      <c r="AL28" s="196"/>
      <c r="AM28" s="196"/>
      <c r="AN28" s="196"/>
    </row>
    <row r="29" spans="1:40" ht="62.25">
      <c r="A29">
        <v>1</v>
      </c>
      <c r="B29" s="193">
        <f>SUBTOTAL(9,$A$13:A29)</f>
        <v>14</v>
      </c>
      <c r="C29" s="194" t="s">
        <v>12145</v>
      </c>
      <c r="D29" s="186" t="s">
        <v>3254</v>
      </c>
      <c r="E29" s="195">
        <v>0.78600000000000003</v>
      </c>
      <c r="F29" s="187">
        <f>P29+AE29</f>
        <v>63683.85</v>
      </c>
      <c r="G29" s="187">
        <v>0</v>
      </c>
      <c r="H29" s="187">
        <v>0</v>
      </c>
      <c r="I29" s="187">
        <v>0</v>
      </c>
      <c r="J29" s="187">
        <v>0</v>
      </c>
      <c r="K29" s="187">
        <v>0</v>
      </c>
      <c r="L29" s="187">
        <v>0</v>
      </c>
      <c r="M29" s="188">
        <v>0</v>
      </c>
      <c r="N29" s="187">
        <v>0</v>
      </c>
      <c r="O29" s="187">
        <v>978</v>
      </c>
      <c r="P29" s="187">
        <v>62742.71</v>
      </c>
      <c r="Q29" s="187">
        <v>0</v>
      </c>
      <c r="R29" s="187">
        <v>0</v>
      </c>
      <c r="S29" s="187">
        <v>0</v>
      </c>
      <c r="T29" s="187">
        <v>0</v>
      </c>
      <c r="U29" s="187">
        <v>0</v>
      </c>
      <c r="V29" s="187">
        <v>0</v>
      </c>
      <c r="W29" s="187">
        <v>0</v>
      </c>
      <c r="X29" s="187">
        <v>0</v>
      </c>
      <c r="Y29" s="187">
        <v>0</v>
      </c>
      <c r="Z29" s="187">
        <v>0</v>
      </c>
      <c r="AA29" s="187">
        <v>0</v>
      </c>
      <c r="AB29" s="187">
        <v>0</v>
      </c>
      <c r="AC29" s="187">
        <v>0</v>
      </c>
      <c r="AD29" s="187">
        <v>0</v>
      </c>
      <c r="AE29" s="187">
        <f t="shared" si="6"/>
        <v>941.14</v>
      </c>
      <c r="AF29" s="187">
        <v>0</v>
      </c>
      <c r="AG29" s="187">
        <v>0</v>
      </c>
      <c r="AH29" s="189" t="s">
        <v>17053</v>
      </c>
      <c r="AI29" s="190">
        <v>2023</v>
      </c>
      <c r="AJ29" s="190">
        <v>2023</v>
      </c>
      <c r="AK29" s="196"/>
      <c r="AL29" s="196"/>
      <c r="AM29" s="196"/>
      <c r="AN29" s="196"/>
    </row>
    <row r="30" spans="1:40" ht="62.25">
      <c r="A30">
        <v>1</v>
      </c>
      <c r="B30" s="193">
        <f>SUBTOTAL(9,$A$13:A30)</f>
        <v>15</v>
      </c>
      <c r="C30" s="194" t="s">
        <v>11198</v>
      </c>
      <c r="D30" s="186" t="s">
        <v>3254</v>
      </c>
      <c r="E30" s="195">
        <v>0.85870000000000002</v>
      </c>
      <c r="F30" s="187">
        <f>G30+H30+I30+J30+K30+L30+N30+P30+R30+T30+V30+W30+X30+Y30+Z30+AA30+AB30+AC30+AD30+AE30+AF30+AG30</f>
        <v>6136383.5900000008</v>
      </c>
      <c r="G30" s="187">
        <v>0</v>
      </c>
      <c r="H30" s="187">
        <v>0</v>
      </c>
      <c r="I30" s="187">
        <v>0</v>
      </c>
      <c r="J30" s="187">
        <v>0</v>
      </c>
      <c r="K30" s="187">
        <v>0</v>
      </c>
      <c r="L30" s="187">
        <v>0</v>
      </c>
      <c r="M30" s="188">
        <v>0</v>
      </c>
      <c r="N30" s="187">
        <v>0</v>
      </c>
      <c r="O30" s="187">
        <v>884.59</v>
      </c>
      <c r="P30" s="187">
        <v>6058232.4000000004</v>
      </c>
      <c r="Q30" s="187">
        <v>0</v>
      </c>
      <c r="R30" s="187">
        <v>0</v>
      </c>
      <c r="S30" s="187">
        <v>0</v>
      </c>
      <c r="T30" s="187">
        <v>0</v>
      </c>
      <c r="U30" s="187">
        <v>0</v>
      </c>
      <c r="V30" s="187">
        <v>0</v>
      </c>
      <c r="W30" s="187">
        <v>0</v>
      </c>
      <c r="X30" s="187">
        <v>0</v>
      </c>
      <c r="Y30" s="187">
        <v>0</v>
      </c>
      <c r="Z30" s="187">
        <v>0</v>
      </c>
      <c r="AA30" s="187">
        <v>0</v>
      </c>
      <c r="AB30" s="187">
        <v>0</v>
      </c>
      <c r="AC30" s="187">
        <v>0</v>
      </c>
      <c r="AD30" s="187">
        <v>0</v>
      </c>
      <c r="AE30" s="187">
        <v>78151.19</v>
      </c>
      <c r="AF30" s="187">
        <v>0</v>
      </c>
      <c r="AG30" s="187">
        <v>0</v>
      </c>
      <c r="AH30" s="189" t="s">
        <v>17053</v>
      </c>
      <c r="AI30" s="190">
        <v>2023</v>
      </c>
      <c r="AJ30" s="190">
        <v>2023</v>
      </c>
      <c r="AK30" s="196"/>
      <c r="AL30" s="196"/>
      <c r="AM30" s="196"/>
      <c r="AN30" s="196"/>
    </row>
    <row r="31" spans="1:40" ht="62.25">
      <c r="B31" s="191" t="s">
        <v>220</v>
      </c>
      <c r="C31" s="194"/>
      <c r="D31" s="185" t="s">
        <v>17027</v>
      </c>
      <c r="E31" s="186" t="s">
        <v>17027</v>
      </c>
      <c r="F31" s="187">
        <f>F32</f>
        <v>80389.22</v>
      </c>
      <c r="G31" s="187">
        <f t="shared" ref="G31:AG31" si="7">G32</f>
        <v>0</v>
      </c>
      <c r="H31" s="187">
        <f t="shared" si="7"/>
        <v>0</v>
      </c>
      <c r="I31" s="187">
        <f t="shared" si="7"/>
        <v>0</v>
      </c>
      <c r="J31" s="187">
        <f t="shared" si="7"/>
        <v>0</v>
      </c>
      <c r="K31" s="187">
        <f t="shared" si="7"/>
        <v>0</v>
      </c>
      <c r="L31" s="187">
        <f t="shared" si="7"/>
        <v>0</v>
      </c>
      <c r="M31" s="188">
        <f t="shared" si="7"/>
        <v>0</v>
      </c>
      <c r="N31" s="187">
        <f t="shared" si="7"/>
        <v>0</v>
      </c>
      <c r="O31" s="187">
        <f t="shared" si="7"/>
        <v>2780.7</v>
      </c>
      <c r="P31" s="187">
        <f t="shared" si="7"/>
        <v>79201.2</v>
      </c>
      <c r="Q31" s="187">
        <f t="shared" si="7"/>
        <v>0</v>
      </c>
      <c r="R31" s="187">
        <f t="shared" si="7"/>
        <v>0</v>
      </c>
      <c r="S31" s="187">
        <f t="shared" si="7"/>
        <v>0</v>
      </c>
      <c r="T31" s="187">
        <f t="shared" si="7"/>
        <v>0</v>
      </c>
      <c r="U31" s="187">
        <f t="shared" si="7"/>
        <v>0</v>
      </c>
      <c r="V31" s="187">
        <f t="shared" si="7"/>
        <v>0</v>
      </c>
      <c r="W31" s="187">
        <f t="shared" si="7"/>
        <v>0</v>
      </c>
      <c r="X31" s="187">
        <f t="shared" si="7"/>
        <v>0</v>
      </c>
      <c r="Y31" s="187">
        <f t="shared" si="7"/>
        <v>0</v>
      </c>
      <c r="Z31" s="187">
        <f t="shared" si="7"/>
        <v>0</v>
      </c>
      <c r="AA31" s="187">
        <f t="shared" si="7"/>
        <v>0</v>
      </c>
      <c r="AB31" s="187">
        <f t="shared" si="7"/>
        <v>0</v>
      </c>
      <c r="AC31" s="187">
        <f t="shared" si="7"/>
        <v>0</v>
      </c>
      <c r="AD31" s="187">
        <f t="shared" si="7"/>
        <v>0</v>
      </c>
      <c r="AE31" s="187">
        <f t="shared" si="7"/>
        <v>1188.02</v>
      </c>
      <c r="AF31" s="187">
        <f t="shared" si="7"/>
        <v>0</v>
      </c>
      <c r="AG31" s="187">
        <f t="shared" si="7"/>
        <v>0</v>
      </c>
      <c r="AH31" s="189" t="s">
        <v>17027</v>
      </c>
      <c r="AI31" s="189" t="s">
        <v>17027</v>
      </c>
      <c r="AJ31" s="189" t="s">
        <v>17027</v>
      </c>
      <c r="AK31" s="196"/>
      <c r="AL31" s="196"/>
      <c r="AM31" s="196"/>
      <c r="AN31" s="196"/>
    </row>
    <row r="32" spans="1:40" ht="62.25">
      <c r="A32">
        <v>1</v>
      </c>
      <c r="B32" s="193">
        <f>SUBTOTAL(9,$A$13:A32)</f>
        <v>16</v>
      </c>
      <c r="C32" s="194" t="s">
        <v>14759</v>
      </c>
      <c r="D32" s="186" t="s">
        <v>3007</v>
      </c>
      <c r="E32" s="195">
        <v>0.87239999999999995</v>
      </c>
      <c r="F32" s="187">
        <f>G32+H32+I32+J32+K32+L32+N32+P32+R32+T32+V32+W32+X32+Y32+Z32+AA32+AB32+AC32+AD32+AE32+AF32+AG32</f>
        <v>80389.22</v>
      </c>
      <c r="G32" s="187">
        <v>0</v>
      </c>
      <c r="H32" s="187">
        <v>0</v>
      </c>
      <c r="I32" s="187">
        <v>0</v>
      </c>
      <c r="J32" s="187">
        <v>0</v>
      </c>
      <c r="K32" s="187">
        <v>0</v>
      </c>
      <c r="L32" s="187">
        <v>0</v>
      </c>
      <c r="M32" s="188">
        <v>0</v>
      </c>
      <c r="N32" s="187">
        <v>0</v>
      </c>
      <c r="O32" s="187">
        <v>2780.7</v>
      </c>
      <c r="P32" s="187">
        <v>79201.2</v>
      </c>
      <c r="Q32" s="187">
        <v>0</v>
      </c>
      <c r="R32" s="187">
        <v>0</v>
      </c>
      <c r="S32" s="187">
        <v>0</v>
      </c>
      <c r="T32" s="187">
        <v>0</v>
      </c>
      <c r="U32" s="187">
        <v>0</v>
      </c>
      <c r="V32" s="187">
        <v>0</v>
      </c>
      <c r="W32" s="187">
        <v>0</v>
      </c>
      <c r="X32" s="187">
        <v>0</v>
      </c>
      <c r="Y32" s="187">
        <v>0</v>
      </c>
      <c r="Z32" s="187">
        <v>0</v>
      </c>
      <c r="AA32" s="187">
        <v>0</v>
      </c>
      <c r="AB32" s="187">
        <v>0</v>
      </c>
      <c r="AC32" s="187">
        <v>0</v>
      </c>
      <c r="AD32" s="187">
        <v>0</v>
      </c>
      <c r="AE32" s="187">
        <f t="shared" si="6"/>
        <v>1188.02</v>
      </c>
      <c r="AF32" s="187">
        <v>0</v>
      </c>
      <c r="AG32" s="187">
        <v>0</v>
      </c>
      <c r="AH32" s="189" t="s">
        <v>17053</v>
      </c>
      <c r="AI32" s="190">
        <v>2023</v>
      </c>
      <c r="AJ32" s="190">
        <v>2023</v>
      </c>
      <c r="AK32" s="196"/>
      <c r="AL32" s="196"/>
      <c r="AM32" s="196"/>
      <c r="AN32" s="196"/>
    </row>
    <row r="33" spans="1:40" ht="62.25">
      <c r="B33" s="191" t="s">
        <v>224</v>
      </c>
      <c r="C33" s="194"/>
      <c r="D33" s="185" t="s">
        <v>17027</v>
      </c>
      <c r="E33" s="186" t="s">
        <v>17027</v>
      </c>
      <c r="F33" s="187">
        <f>F34</f>
        <v>41251.22</v>
      </c>
      <c r="G33" s="187">
        <f t="shared" ref="G33:AG33" si="8">G34</f>
        <v>0</v>
      </c>
      <c r="H33" s="187">
        <f t="shared" si="8"/>
        <v>0</v>
      </c>
      <c r="I33" s="187">
        <f t="shared" si="8"/>
        <v>0</v>
      </c>
      <c r="J33" s="187">
        <f t="shared" si="8"/>
        <v>0</v>
      </c>
      <c r="K33" s="187">
        <f t="shared" si="8"/>
        <v>0</v>
      </c>
      <c r="L33" s="187">
        <f t="shared" si="8"/>
        <v>0</v>
      </c>
      <c r="M33" s="188">
        <f t="shared" si="8"/>
        <v>0</v>
      </c>
      <c r="N33" s="187">
        <f t="shared" si="8"/>
        <v>0</v>
      </c>
      <c r="O33" s="187">
        <f t="shared" si="8"/>
        <v>749</v>
      </c>
      <c r="P33" s="187">
        <f t="shared" si="8"/>
        <v>40641.599999999999</v>
      </c>
      <c r="Q33" s="187">
        <f t="shared" si="8"/>
        <v>0</v>
      </c>
      <c r="R33" s="187">
        <f t="shared" si="8"/>
        <v>0</v>
      </c>
      <c r="S33" s="187">
        <f t="shared" si="8"/>
        <v>0</v>
      </c>
      <c r="T33" s="187">
        <f t="shared" si="8"/>
        <v>0</v>
      </c>
      <c r="U33" s="187">
        <f t="shared" si="8"/>
        <v>0</v>
      </c>
      <c r="V33" s="187">
        <f t="shared" si="8"/>
        <v>0</v>
      </c>
      <c r="W33" s="187">
        <f t="shared" si="8"/>
        <v>0</v>
      </c>
      <c r="X33" s="187">
        <f t="shared" si="8"/>
        <v>0</v>
      </c>
      <c r="Y33" s="187">
        <f t="shared" si="8"/>
        <v>0</v>
      </c>
      <c r="Z33" s="187">
        <f t="shared" si="8"/>
        <v>0</v>
      </c>
      <c r="AA33" s="187">
        <f t="shared" si="8"/>
        <v>0</v>
      </c>
      <c r="AB33" s="187">
        <f t="shared" si="8"/>
        <v>0</v>
      </c>
      <c r="AC33" s="187">
        <f t="shared" si="8"/>
        <v>0</v>
      </c>
      <c r="AD33" s="187">
        <f t="shared" si="8"/>
        <v>0</v>
      </c>
      <c r="AE33" s="187">
        <f t="shared" si="8"/>
        <v>609.62</v>
      </c>
      <c r="AF33" s="187">
        <f t="shared" si="8"/>
        <v>0</v>
      </c>
      <c r="AG33" s="187">
        <f t="shared" si="8"/>
        <v>0</v>
      </c>
      <c r="AH33" s="189" t="s">
        <v>17027</v>
      </c>
      <c r="AI33" s="189" t="s">
        <v>17027</v>
      </c>
      <c r="AJ33" s="189" t="s">
        <v>17027</v>
      </c>
      <c r="AK33" s="196"/>
      <c r="AL33" s="196"/>
      <c r="AM33" s="196"/>
      <c r="AN33" s="196"/>
    </row>
    <row r="34" spans="1:40" ht="62.25">
      <c r="A34">
        <v>1</v>
      </c>
      <c r="B34" s="193">
        <f>SUBTOTAL(9,$A$13:A34)</f>
        <v>17</v>
      </c>
      <c r="C34" s="194" t="s">
        <v>14865</v>
      </c>
      <c r="D34" s="186" t="s">
        <v>3254</v>
      </c>
      <c r="E34" s="195">
        <v>0.75539999999999996</v>
      </c>
      <c r="F34" s="187">
        <f>G34+H34+I34+J34+K34+L34+N34+P34+R34+T34+V34+W34+X34+Y34+Z34+AA34+AB34+AC34+AD34+AE34+AF34+AG34</f>
        <v>41251.22</v>
      </c>
      <c r="G34" s="187">
        <v>0</v>
      </c>
      <c r="H34" s="187">
        <v>0</v>
      </c>
      <c r="I34" s="187">
        <v>0</v>
      </c>
      <c r="J34" s="187">
        <v>0</v>
      </c>
      <c r="K34" s="187">
        <v>0</v>
      </c>
      <c r="L34" s="187">
        <v>0</v>
      </c>
      <c r="M34" s="188">
        <v>0</v>
      </c>
      <c r="N34" s="187">
        <v>0</v>
      </c>
      <c r="O34" s="187">
        <v>749</v>
      </c>
      <c r="P34" s="187">
        <v>40641.599999999999</v>
      </c>
      <c r="Q34" s="187">
        <v>0</v>
      </c>
      <c r="R34" s="187">
        <v>0</v>
      </c>
      <c r="S34" s="187">
        <v>0</v>
      </c>
      <c r="T34" s="187">
        <v>0</v>
      </c>
      <c r="U34" s="187">
        <v>0</v>
      </c>
      <c r="V34" s="187">
        <v>0</v>
      </c>
      <c r="W34" s="187">
        <v>0</v>
      </c>
      <c r="X34" s="187">
        <v>0</v>
      </c>
      <c r="Y34" s="187">
        <v>0</v>
      </c>
      <c r="Z34" s="187">
        <v>0</v>
      </c>
      <c r="AA34" s="187">
        <v>0</v>
      </c>
      <c r="AB34" s="187">
        <v>0</v>
      </c>
      <c r="AC34" s="187">
        <v>0</v>
      </c>
      <c r="AD34" s="187">
        <v>0</v>
      </c>
      <c r="AE34" s="187">
        <f t="shared" si="6"/>
        <v>609.62</v>
      </c>
      <c r="AF34" s="187">
        <v>0</v>
      </c>
      <c r="AG34" s="187">
        <v>0</v>
      </c>
      <c r="AH34" s="189" t="s">
        <v>17053</v>
      </c>
      <c r="AI34" s="190">
        <v>2023</v>
      </c>
      <c r="AJ34" s="190">
        <v>2023</v>
      </c>
      <c r="AK34" s="196"/>
      <c r="AL34" s="196"/>
      <c r="AM34" s="196"/>
      <c r="AN34" s="196"/>
    </row>
    <row r="35" spans="1:40" ht="62.25">
      <c r="B35" s="198" t="s">
        <v>54</v>
      </c>
      <c r="C35" s="194"/>
      <c r="D35" s="185" t="s">
        <v>17027</v>
      </c>
      <c r="E35" s="186" t="s">
        <v>17027</v>
      </c>
      <c r="F35" s="187">
        <f>F36</f>
        <v>59641.810000000005</v>
      </c>
      <c r="G35" s="187">
        <f t="shared" ref="G35:AG35" si="9">G36</f>
        <v>0</v>
      </c>
      <c r="H35" s="187">
        <f t="shared" si="9"/>
        <v>0</v>
      </c>
      <c r="I35" s="187">
        <f t="shared" si="9"/>
        <v>0</v>
      </c>
      <c r="J35" s="187">
        <f t="shared" si="9"/>
        <v>0</v>
      </c>
      <c r="K35" s="187">
        <f t="shared" si="9"/>
        <v>0</v>
      </c>
      <c r="L35" s="187">
        <f t="shared" si="9"/>
        <v>0</v>
      </c>
      <c r="M35" s="188">
        <f t="shared" si="9"/>
        <v>0</v>
      </c>
      <c r="N35" s="187">
        <f t="shared" si="9"/>
        <v>0</v>
      </c>
      <c r="O35" s="187">
        <f t="shared" si="9"/>
        <v>544</v>
      </c>
      <c r="P35" s="187">
        <f t="shared" si="9"/>
        <v>59016.65</v>
      </c>
      <c r="Q35" s="187">
        <f t="shared" si="9"/>
        <v>0</v>
      </c>
      <c r="R35" s="187">
        <f t="shared" si="9"/>
        <v>0</v>
      </c>
      <c r="S35" s="187">
        <f t="shared" si="9"/>
        <v>0</v>
      </c>
      <c r="T35" s="187">
        <f t="shared" si="9"/>
        <v>0</v>
      </c>
      <c r="U35" s="187">
        <f t="shared" si="9"/>
        <v>0</v>
      </c>
      <c r="V35" s="187">
        <f t="shared" si="9"/>
        <v>0</v>
      </c>
      <c r="W35" s="187">
        <f t="shared" si="9"/>
        <v>0</v>
      </c>
      <c r="X35" s="187">
        <f t="shared" si="9"/>
        <v>0</v>
      </c>
      <c r="Y35" s="187">
        <f t="shared" si="9"/>
        <v>0</v>
      </c>
      <c r="Z35" s="187">
        <f t="shared" si="9"/>
        <v>0</v>
      </c>
      <c r="AA35" s="187">
        <f t="shared" si="9"/>
        <v>0</v>
      </c>
      <c r="AB35" s="187">
        <f t="shared" si="9"/>
        <v>0</v>
      </c>
      <c r="AC35" s="187">
        <f t="shared" si="9"/>
        <v>0</v>
      </c>
      <c r="AD35" s="187">
        <f t="shared" si="9"/>
        <v>0</v>
      </c>
      <c r="AE35" s="187">
        <f t="shared" si="9"/>
        <v>625.16</v>
      </c>
      <c r="AF35" s="187">
        <f t="shared" si="9"/>
        <v>0</v>
      </c>
      <c r="AG35" s="187">
        <f t="shared" si="9"/>
        <v>0</v>
      </c>
      <c r="AH35" s="189" t="s">
        <v>17027</v>
      </c>
      <c r="AI35" s="189" t="s">
        <v>17027</v>
      </c>
      <c r="AJ35" s="189" t="s">
        <v>17027</v>
      </c>
      <c r="AK35" s="196"/>
      <c r="AL35" s="196"/>
      <c r="AM35" s="196"/>
      <c r="AN35" s="196"/>
    </row>
    <row r="36" spans="1:40" ht="62.25">
      <c r="A36">
        <v>1</v>
      </c>
      <c r="B36" s="193">
        <f>SUBTOTAL(9,$A$13:A36)</f>
        <v>18</v>
      </c>
      <c r="C36" s="194" t="s">
        <v>15985</v>
      </c>
      <c r="D36" s="186" t="s">
        <v>3004</v>
      </c>
      <c r="E36" s="195">
        <v>0.95309999999999995</v>
      </c>
      <c r="F36" s="187">
        <f>G36+H36+I36+J36+K36+L36+N36+P36+R36+T36+V36+W36+X36+Y36+Z36+AA36+AB36+AC36+AD36+AE36+AF36+AG36</f>
        <v>59641.810000000005</v>
      </c>
      <c r="G36" s="187">
        <v>0</v>
      </c>
      <c r="H36" s="187">
        <v>0</v>
      </c>
      <c r="I36" s="187">
        <v>0</v>
      </c>
      <c r="J36" s="187">
        <v>0</v>
      </c>
      <c r="K36" s="187">
        <v>0</v>
      </c>
      <c r="L36" s="187">
        <v>0</v>
      </c>
      <c r="M36" s="188">
        <v>0</v>
      </c>
      <c r="N36" s="187">
        <v>0</v>
      </c>
      <c r="O36" s="187">
        <v>544</v>
      </c>
      <c r="P36" s="187">
        <v>59016.65</v>
      </c>
      <c r="Q36" s="187">
        <v>0</v>
      </c>
      <c r="R36" s="187">
        <v>0</v>
      </c>
      <c r="S36" s="187">
        <v>0</v>
      </c>
      <c r="T36" s="187">
        <v>0</v>
      </c>
      <c r="U36" s="187">
        <v>0</v>
      </c>
      <c r="V36" s="187">
        <v>0</v>
      </c>
      <c r="W36" s="187">
        <v>0</v>
      </c>
      <c r="X36" s="187">
        <v>0</v>
      </c>
      <c r="Y36" s="187">
        <v>0</v>
      </c>
      <c r="Z36" s="187">
        <v>0</v>
      </c>
      <c r="AA36" s="187">
        <v>0</v>
      </c>
      <c r="AB36" s="187">
        <v>0</v>
      </c>
      <c r="AC36" s="187">
        <v>0</v>
      </c>
      <c r="AD36" s="187">
        <v>0</v>
      </c>
      <c r="AE36" s="187">
        <f>ROUND(P36*1.0593%,2)</f>
        <v>625.16</v>
      </c>
      <c r="AF36" s="187">
        <v>0</v>
      </c>
      <c r="AG36" s="187">
        <v>0</v>
      </c>
      <c r="AH36" s="189" t="s">
        <v>17053</v>
      </c>
      <c r="AI36" s="190">
        <v>2023</v>
      </c>
      <c r="AJ36" s="190">
        <v>2023</v>
      </c>
      <c r="AK36" s="196"/>
      <c r="AL36" s="196"/>
      <c r="AM36" s="196"/>
      <c r="AN36" s="196"/>
    </row>
    <row r="37" spans="1:40" ht="62.25">
      <c r="B37" s="198" t="s">
        <v>298</v>
      </c>
      <c r="C37" s="194"/>
      <c r="D37" s="185" t="s">
        <v>17027</v>
      </c>
      <c r="E37" s="186" t="s">
        <v>17027</v>
      </c>
      <c r="F37" s="187">
        <f>F38</f>
        <v>329284.43</v>
      </c>
      <c r="G37" s="187">
        <f t="shared" ref="G37:AG37" si="10">G38</f>
        <v>0</v>
      </c>
      <c r="H37" s="187">
        <f t="shared" si="10"/>
        <v>0</v>
      </c>
      <c r="I37" s="187">
        <f t="shared" si="10"/>
        <v>0</v>
      </c>
      <c r="J37" s="187">
        <f t="shared" si="10"/>
        <v>0</v>
      </c>
      <c r="K37" s="187">
        <f t="shared" si="10"/>
        <v>0</v>
      </c>
      <c r="L37" s="187">
        <f t="shared" si="10"/>
        <v>0</v>
      </c>
      <c r="M37" s="188">
        <f t="shared" si="10"/>
        <v>0</v>
      </c>
      <c r="N37" s="187">
        <f t="shared" si="10"/>
        <v>0</v>
      </c>
      <c r="O37" s="187">
        <f t="shared" si="10"/>
        <v>708</v>
      </c>
      <c r="P37" s="187">
        <f t="shared" si="10"/>
        <v>324418.15999999997</v>
      </c>
      <c r="Q37" s="187">
        <f t="shared" si="10"/>
        <v>0</v>
      </c>
      <c r="R37" s="187">
        <f t="shared" si="10"/>
        <v>0</v>
      </c>
      <c r="S37" s="187">
        <f t="shared" si="10"/>
        <v>0</v>
      </c>
      <c r="T37" s="187">
        <f t="shared" si="10"/>
        <v>0</v>
      </c>
      <c r="U37" s="187">
        <f t="shared" si="10"/>
        <v>0</v>
      </c>
      <c r="V37" s="187">
        <f t="shared" si="10"/>
        <v>0</v>
      </c>
      <c r="W37" s="187">
        <f t="shared" si="10"/>
        <v>0</v>
      </c>
      <c r="X37" s="187">
        <f t="shared" si="10"/>
        <v>0</v>
      </c>
      <c r="Y37" s="187">
        <f t="shared" si="10"/>
        <v>0</v>
      </c>
      <c r="Z37" s="187">
        <f t="shared" si="10"/>
        <v>0</v>
      </c>
      <c r="AA37" s="187">
        <f t="shared" si="10"/>
        <v>0</v>
      </c>
      <c r="AB37" s="187">
        <f t="shared" si="10"/>
        <v>0</v>
      </c>
      <c r="AC37" s="187">
        <f t="shared" si="10"/>
        <v>0</v>
      </c>
      <c r="AD37" s="187">
        <f t="shared" si="10"/>
        <v>0</v>
      </c>
      <c r="AE37" s="187">
        <f t="shared" si="10"/>
        <v>4866.2700000000004</v>
      </c>
      <c r="AF37" s="187">
        <f t="shared" si="10"/>
        <v>0</v>
      </c>
      <c r="AG37" s="187">
        <f t="shared" si="10"/>
        <v>0</v>
      </c>
      <c r="AH37" s="189" t="s">
        <v>17027</v>
      </c>
      <c r="AI37" s="189" t="s">
        <v>17027</v>
      </c>
      <c r="AJ37" s="189" t="s">
        <v>17027</v>
      </c>
      <c r="AK37" s="196"/>
    </row>
    <row r="38" spans="1:40" ht="62.25">
      <c r="A38">
        <v>1</v>
      </c>
      <c r="B38" s="193">
        <f>SUBTOTAL(9,$A$13:A38)</f>
        <v>19</v>
      </c>
      <c r="C38" s="194" t="s">
        <v>9223</v>
      </c>
      <c r="D38" s="186" t="s">
        <v>3254</v>
      </c>
      <c r="E38" s="195">
        <v>0.81220000000000003</v>
      </c>
      <c r="F38" s="187">
        <f>G38+H38+I38+J38+K38+L38+N38+P38+R38+T38+V38+W38+X38+Y38+Z38+AA38+AB38+AC38+AD38+AE38+AF38+AG38</f>
        <v>329284.43</v>
      </c>
      <c r="G38" s="187">
        <v>0</v>
      </c>
      <c r="H38" s="187">
        <v>0</v>
      </c>
      <c r="I38" s="187">
        <v>0</v>
      </c>
      <c r="J38" s="187">
        <v>0</v>
      </c>
      <c r="K38" s="187">
        <v>0</v>
      </c>
      <c r="L38" s="187">
        <v>0</v>
      </c>
      <c r="M38" s="188">
        <v>0</v>
      </c>
      <c r="N38" s="187">
        <v>0</v>
      </c>
      <c r="O38" s="187">
        <v>708</v>
      </c>
      <c r="P38" s="187">
        <v>324418.15999999997</v>
      </c>
      <c r="Q38" s="187">
        <v>0</v>
      </c>
      <c r="R38" s="187">
        <v>0</v>
      </c>
      <c r="S38" s="187">
        <v>0</v>
      </c>
      <c r="T38" s="187">
        <v>0</v>
      </c>
      <c r="U38" s="187">
        <v>0</v>
      </c>
      <c r="V38" s="187">
        <v>0</v>
      </c>
      <c r="W38" s="187">
        <v>0</v>
      </c>
      <c r="X38" s="187">
        <v>0</v>
      </c>
      <c r="Y38" s="187">
        <v>0</v>
      </c>
      <c r="Z38" s="187">
        <v>0</v>
      </c>
      <c r="AA38" s="187">
        <v>0</v>
      </c>
      <c r="AB38" s="187">
        <v>0</v>
      </c>
      <c r="AC38" s="187">
        <v>0</v>
      </c>
      <c r="AD38" s="187">
        <v>0</v>
      </c>
      <c r="AE38" s="187">
        <f>ROUND(P38*1.5%,2)</f>
        <v>4866.2700000000004</v>
      </c>
      <c r="AF38" s="187">
        <v>0</v>
      </c>
      <c r="AG38" s="187">
        <v>0</v>
      </c>
      <c r="AH38" s="189" t="s">
        <v>17053</v>
      </c>
      <c r="AI38" s="190">
        <v>2023</v>
      </c>
      <c r="AJ38" s="190">
        <v>2023</v>
      </c>
      <c r="AK38" s="196"/>
    </row>
    <row r="39" spans="1:40" ht="62.25">
      <c r="B39" s="198" t="s">
        <v>17399</v>
      </c>
      <c r="C39" s="194"/>
      <c r="D39" s="185" t="s">
        <v>17027</v>
      </c>
      <c r="E39" s="186" t="s">
        <v>17027</v>
      </c>
      <c r="F39" s="187">
        <f>F40</f>
        <v>7537275.2400000002</v>
      </c>
      <c r="G39" s="187">
        <f t="shared" ref="G39:AG39" si="11">G40</f>
        <v>0</v>
      </c>
      <c r="H39" s="187">
        <f t="shared" si="11"/>
        <v>0</v>
      </c>
      <c r="I39" s="187">
        <f t="shared" si="11"/>
        <v>0</v>
      </c>
      <c r="J39" s="187">
        <f t="shared" si="11"/>
        <v>0</v>
      </c>
      <c r="K39" s="187">
        <f t="shared" si="11"/>
        <v>0</v>
      </c>
      <c r="L39" s="187">
        <f t="shared" si="11"/>
        <v>0</v>
      </c>
      <c r="M39" s="188">
        <f t="shared" si="11"/>
        <v>0</v>
      </c>
      <c r="N39" s="187">
        <f t="shared" si="11"/>
        <v>0</v>
      </c>
      <c r="O39" s="187">
        <f t="shared" si="11"/>
        <v>817.3</v>
      </c>
      <c r="P39" s="187">
        <f t="shared" si="11"/>
        <v>7379357</v>
      </c>
      <c r="Q39" s="187">
        <f t="shared" si="11"/>
        <v>0</v>
      </c>
      <c r="R39" s="187">
        <f t="shared" si="11"/>
        <v>0</v>
      </c>
      <c r="S39" s="187">
        <f t="shared" si="11"/>
        <v>0</v>
      </c>
      <c r="T39" s="187">
        <f t="shared" si="11"/>
        <v>0</v>
      </c>
      <c r="U39" s="187">
        <f t="shared" si="11"/>
        <v>0</v>
      </c>
      <c r="V39" s="187">
        <f t="shared" si="11"/>
        <v>0</v>
      </c>
      <c r="W39" s="187">
        <f t="shared" si="11"/>
        <v>0</v>
      </c>
      <c r="X39" s="187">
        <f t="shared" si="11"/>
        <v>0</v>
      </c>
      <c r="Y39" s="187">
        <f t="shared" si="11"/>
        <v>0</v>
      </c>
      <c r="Z39" s="187">
        <f t="shared" si="11"/>
        <v>0</v>
      </c>
      <c r="AA39" s="187">
        <f t="shared" si="11"/>
        <v>0</v>
      </c>
      <c r="AB39" s="187">
        <f t="shared" si="11"/>
        <v>0</v>
      </c>
      <c r="AC39" s="187">
        <f t="shared" si="11"/>
        <v>0</v>
      </c>
      <c r="AD39" s="187">
        <f t="shared" si="11"/>
        <v>0</v>
      </c>
      <c r="AE39" s="187">
        <f t="shared" si="11"/>
        <v>157918.24</v>
      </c>
      <c r="AF39" s="187">
        <f t="shared" si="11"/>
        <v>0</v>
      </c>
      <c r="AG39" s="187">
        <f t="shared" si="11"/>
        <v>0</v>
      </c>
      <c r="AH39" s="189" t="s">
        <v>17027</v>
      </c>
      <c r="AI39" s="189" t="s">
        <v>17027</v>
      </c>
      <c r="AJ39" s="189" t="s">
        <v>17027</v>
      </c>
      <c r="AK39" s="196"/>
    </row>
    <row r="40" spans="1:40" ht="62.25">
      <c r="A40">
        <v>1</v>
      </c>
      <c r="B40" s="193">
        <f>SUBTOTAL(9,$A$13:A40)</f>
        <v>20</v>
      </c>
      <c r="C40" s="194" t="s">
        <v>9311</v>
      </c>
      <c r="D40" s="186" t="s">
        <v>3004</v>
      </c>
      <c r="E40" s="195">
        <v>0.82630000000000003</v>
      </c>
      <c r="F40" s="187">
        <f>P40+AE40</f>
        <v>7537275.2400000002</v>
      </c>
      <c r="G40" s="187">
        <v>0</v>
      </c>
      <c r="H40" s="187">
        <v>0</v>
      </c>
      <c r="I40" s="187">
        <v>0</v>
      </c>
      <c r="J40" s="187">
        <v>0</v>
      </c>
      <c r="K40" s="187">
        <v>0</v>
      </c>
      <c r="L40" s="187">
        <v>0</v>
      </c>
      <c r="M40" s="188">
        <v>0</v>
      </c>
      <c r="N40" s="187">
        <v>0</v>
      </c>
      <c r="O40" s="187">
        <v>817.3</v>
      </c>
      <c r="P40" s="187">
        <v>7379357</v>
      </c>
      <c r="Q40" s="187">
        <v>0</v>
      </c>
      <c r="R40" s="187">
        <v>0</v>
      </c>
      <c r="S40" s="187">
        <v>0</v>
      </c>
      <c r="T40" s="192">
        <v>0</v>
      </c>
      <c r="U40" s="187">
        <v>0</v>
      </c>
      <c r="V40" s="187">
        <v>0</v>
      </c>
      <c r="W40" s="187">
        <v>0</v>
      </c>
      <c r="X40" s="187">
        <v>0</v>
      </c>
      <c r="Y40" s="187">
        <v>0</v>
      </c>
      <c r="Z40" s="187">
        <v>0</v>
      </c>
      <c r="AA40" s="187">
        <v>0</v>
      </c>
      <c r="AB40" s="187">
        <v>0</v>
      </c>
      <c r="AC40" s="187">
        <v>0</v>
      </c>
      <c r="AD40" s="187">
        <v>0</v>
      </c>
      <c r="AE40" s="187">
        <f>ROUND(P40*2.14%,2)</f>
        <v>157918.24</v>
      </c>
      <c r="AF40" s="187">
        <v>0</v>
      </c>
      <c r="AG40" s="187">
        <v>0</v>
      </c>
      <c r="AH40" s="189" t="s">
        <v>17053</v>
      </c>
      <c r="AI40" s="190">
        <v>2023</v>
      </c>
      <c r="AJ40" s="190">
        <v>2023</v>
      </c>
      <c r="AK40" s="196"/>
    </row>
    <row r="41" spans="1:40" ht="62.25">
      <c r="B41" s="198" t="s">
        <v>263</v>
      </c>
      <c r="C41" s="194"/>
      <c r="D41" s="185" t="s">
        <v>17027</v>
      </c>
      <c r="E41" s="186" t="s">
        <v>17027</v>
      </c>
      <c r="F41" s="187">
        <f>F42+F43</f>
        <v>205510.3</v>
      </c>
      <c r="G41" s="187">
        <f t="shared" ref="G41:AG41" si="12">G42+G43</f>
        <v>0</v>
      </c>
      <c r="H41" s="187">
        <f t="shared" si="12"/>
        <v>0</v>
      </c>
      <c r="I41" s="187">
        <f t="shared" si="12"/>
        <v>175721.62</v>
      </c>
      <c r="J41" s="187">
        <f t="shared" si="12"/>
        <v>0</v>
      </c>
      <c r="K41" s="187">
        <f t="shared" si="12"/>
        <v>0</v>
      </c>
      <c r="L41" s="187">
        <f t="shared" si="12"/>
        <v>0</v>
      </c>
      <c r="M41" s="188">
        <f t="shared" si="12"/>
        <v>0</v>
      </c>
      <c r="N41" s="187">
        <f t="shared" si="12"/>
        <v>0</v>
      </c>
      <c r="O41" s="187">
        <f t="shared" si="12"/>
        <v>0</v>
      </c>
      <c r="P41" s="187">
        <f t="shared" si="12"/>
        <v>0</v>
      </c>
      <c r="Q41" s="187">
        <f t="shared" si="12"/>
        <v>0</v>
      </c>
      <c r="R41" s="187">
        <f t="shared" si="12"/>
        <v>0</v>
      </c>
      <c r="S41" s="187">
        <f t="shared" si="12"/>
        <v>474</v>
      </c>
      <c r="T41" s="187">
        <f t="shared" si="12"/>
        <v>26751.59</v>
      </c>
      <c r="U41" s="187">
        <f t="shared" si="12"/>
        <v>0</v>
      </c>
      <c r="V41" s="187">
        <f t="shared" si="12"/>
        <v>0</v>
      </c>
      <c r="W41" s="187">
        <f t="shared" si="12"/>
        <v>0</v>
      </c>
      <c r="X41" s="187">
        <f t="shared" si="12"/>
        <v>0</v>
      </c>
      <c r="Y41" s="187">
        <f t="shared" si="12"/>
        <v>0</v>
      </c>
      <c r="Z41" s="187">
        <f t="shared" si="12"/>
        <v>0</v>
      </c>
      <c r="AA41" s="187">
        <f t="shared" si="12"/>
        <v>0</v>
      </c>
      <c r="AB41" s="187">
        <f t="shared" si="12"/>
        <v>0</v>
      </c>
      <c r="AC41" s="187">
        <f t="shared" si="12"/>
        <v>0</v>
      </c>
      <c r="AD41" s="187">
        <f t="shared" si="12"/>
        <v>0</v>
      </c>
      <c r="AE41" s="187">
        <f t="shared" si="12"/>
        <v>3037.09</v>
      </c>
      <c r="AF41" s="187">
        <f t="shared" si="12"/>
        <v>0</v>
      </c>
      <c r="AG41" s="187">
        <f t="shared" si="12"/>
        <v>0</v>
      </c>
      <c r="AH41" s="189" t="s">
        <v>17027</v>
      </c>
      <c r="AI41" s="189" t="s">
        <v>17027</v>
      </c>
      <c r="AJ41" s="189" t="s">
        <v>17027</v>
      </c>
      <c r="AK41" s="196"/>
    </row>
    <row r="42" spans="1:40" ht="62.25">
      <c r="A42">
        <v>1</v>
      </c>
      <c r="B42" s="193">
        <f>SUBTOTAL(9,$A$13:A42)</f>
        <v>21</v>
      </c>
      <c r="C42" s="194" t="s">
        <v>15629</v>
      </c>
      <c r="D42" s="199" t="s">
        <v>3004</v>
      </c>
      <c r="E42" s="195">
        <v>0.85540000000000005</v>
      </c>
      <c r="F42" s="187">
        <f>G42+H42+I42+J42+K42+L42+N42+P42+R42+T42+V42+W42+X42+Y42+Z42+AA42+AB42+AC42+AD42+AE42+AF42+AG42</f>
        <v>178357.44</v>
      </c>
      <c r="G42" s="187">
        <v>0</v>
      </c>
      <c r="H42" s="187">
        <v>0</v>
      </c>
      <c r="I42" s="187">
        <v>175721.62</v>
      </c>
      <c r="J42" s="187">
        <v>0</v>
      </c>
      <c r="K42" s="187">
        <v>0</v>
      </c>
      <c r="L42" s="187">
        <v>0</v>
      </c>
      <c r="M42" s="188">
        <v>0</v>
      </c>
      <c r="N42" s="187">
        <v>0</v>
      </c>
      <c r="O42" s="187">
        <v>0</v>
      </c>
      <c r="P42" s="187">
        <v>0</v>
      </c>
      <c r="Q42" s="187">
        <v>0</v>
      </c>
      <c r="R42" s="187">
        <v>0</v>
      </c>
      <c r="S42" s="187">
        <v>0</v>
      </c>
      <c r="T42" s="187">
        <v>0</v>
      </c>
      <c r="U42" s="187">
        <v>0</v>
      </c>
      <c r="V42" s="187">
        <v>0</v>
      </c>
      <c r="W42" s="187">
        <v>0</v>
      </c>
      <c r="X42" s="187">
        <v>0</v>
      </c>
      <c r="Y42" s="187">
        <v>0</v>
      </c>
      <c r="Z42" s="187">
        <v>0</v>
      </c>
      <c r="AA42" s="187">
        <v>0</v>
      </c>
      <c r="AB42" s="187">
        <v>0</v>
      </c>
      <c r="AC42" s="187">
        <v>0</v>
      </c>
      <c r="AD42" s="187">
        <v>0</v>
      </c>
      <c r="AE42" s="187">
        <f>ROUND(I42*1.5%,2)</f>
        <v>2635.82</v>
      </c>
      <c r="AF42" s="187">
        <v>0</v>
      </c>
      <c r="AG42" s="187">
        <v>0</v>
      </c>
      <c r="AH42" s="189" t="s">
        <v>17053</v>
      </c>
      <c r="AI42" s="190">
        <v>2023</v>
      </c>
      <c r="AJ42" s="190">
        <v>2023</v>
      </c>
      <c r="AK42" s="196"/>
    </row>
    <row r="43" spans="1:40" ht="62.25">
      <c r="A43">
        <v>1</v>
      </c>
      <c r="B43" s="193">
        <f>SUBTOTAL(9,$A$13:A43)</f>
        <v>22</v>
      </c>
      <c r="C43" s="194" t="s">
        <v>15658</v>
      </c>
      <c r="D43" s="199">
        <v>2014</v>
      </c>
      <c r="E43" s="195">
        <v>0.8629</v>
      </c>
      <c r="F43" s="187">
        <f>G43+H43+I43+J43+K43+L43+N43+P43+R43+T43+V43+W43+X43+Y43+Z43+AA43+AB43+AC43+AD43+AE43+AF43+AG43</f>
        <v>27152.86</v>
      </c>
      <c r="G43" s="187">
        <v>0</v>
      </c>
      <c r="H43" s="187">
        <v>0</v>
      </c>
      <c r="I43" s="187">
        <v>0</v>
      </c>
      <c r="J43" s="187">
        <v>0</v>
      </c>
      <c r="K43" s="187">
        <v>0</v>
      </c>
      <c r="L43" s="187">
        <v>0</v>
      </c>
      <c r="M43" s="188">
        <v>0</v>
      </c>
      <c r="N43" s="187">
        <v>0</v>
      </c>
      <c r="O43" s="187">
        <v>0</v>
      </c>
      <c r="P43" s="187">
        <v>0</v>
      </c>
      <c r="Q43" s="187">
        <v>0</v>
      </c>
      <c r="R43" s="187">
        <v>0</v>
      </c>
      <c r="S43" s="187">
        <v>474</v>
      </c>
      <c r="T43" s="187">
        <v>26751.59</v>
      </c>
      <c r="U43" s="187">
        <v>0</v>
      </c>
      <c r="V43" s="187">
        <v>0</v>
      </c>
      <c r="W43" s="187">
        <v>0</v>
      </c>
      <c r="X43" s="187">
        <v>0</v>
      </c>
      <c r="Y43" s="187">
        <v>0</v>
      </c>
      <c r="Z43" s="187">
        <v>0</v>
      </c>
      <c r="AA43" s="187">
        <v>0</v>
      </c>
      <c r="AB43" s="187">
        <v>0</v>
      </c>
      <c r="AC43" s="187">
        <v>0</v>
      </c>
      <c r="AD43" s="187">
        <v>0</v>
      </c>
      <c r="AE43" s="187">
        <f>ROUND(T43*1.5%,2)</f>
        <v>401.27</v>
      </c>
      <c r="AF43" s="187">
        <v>0</v>
      </c>
      <c r="AG43" s="187">
        <v>0</v>
      </c>
      <c r="AH43" s="189" t="s">
        <v>17053</v>
      </c>
      <c r="AI43" s="190">
        <v>2023</v>
      </c>
      <c r="AJ43" s="190">
        <v>2023</v>
      </c>
      <c r="AK43" s="196"/>
    </row>
    <row r="44" spans="1:40" ht="62.25">
      <c r="B44" s="198" t="s">
        <v>38</v>
      </c>
      <c r="C44" s="194"/>
      <c r="D44" s="185" t="s">
        <v>17027</v>
      </c>
      <c r="E44" s="186" t="s">
        <v>17027</v>
      </c>
      <c r="F44" s="187">
        <f>F45</f>
        <v>1387999.95</v>
      </c>
      <c r="G44" s="187">
        <f t="shared" ref="G44:AG44" si="13">G45</f>
        <v>0</v>
      </c>
      <c r="H44" s="187">
        <f t="shared" si="13"/>
        <v>0</v>
      </c>
      <c r="I44" s="187">
        <f t="shared" si="13"/>
        <v>0</v>
      </c>
      <c r="J44" s="187">
        <f t="shared" si="13"/>
        <v>0</v>
      </c>
      <c r="K44" s="187">
        <f t="shared" si="13"/>
        <v>0</v>
      </c>
      <c r="L44" s="187">
        <f t="shared" si="13"/>
        <v>0</v>
      </c>
      <c r="M44" s="188">
        <f t="shared" si="13"/>
        <v>0</v>
      </c>
      <c r="N44" s="187">
        <f t="shared" si="13"/>
        <v>0</v>
      </c>
      <c r="O44" s="187">
        <f t="shared" si="13"/>
        <v>1187</v>
      </c>
      <c r="P44" s="187">
        <f t="shared" si="13"/>
        <v>1367487.64</v>
      </c>
      <c r="Q44" s="187">
        <f t="shared" si="13"/>
        <v>0</v>
      </c>
      <c r="R44" s="187">
        <f t="shared" si="13"/>
        <v>0</v>
      </c>
      <c r="S44" s="187">
        <f t="shared" si="13"/>
        <v>0</v>
      </c>
      <c r="T44" s="187">
        <f t="shared" si="13"/>
        <v>0</v>
      </c>
      <c r="U44" s="187">
        <f t="shared" si="13"/>
        <v>0</v>
      </c>
      <c r="V44" s="187">
        <f t="shared" si="13"/>
        <v>0</v>
      </c>
      <c r="W44" s="187">
        <f t="shared" si="13"/>
        <v>0</v>
      </c>
      <c r="X44" s="187">
        <f t="shared" si="13"/>
        <v>0</v>
      </c>
      <c r="Y44" s="187">
        <f t="shared" si="13"/>
        <v>0</v>
      </c>
      <c r="Z44" s="187">
        <f t="shared" si="13"/>
        <v>0</v>
      </c>
      <c r="AA44" s="187">
        <f t="shared" si="13"/>
        <v>0</v>
      </c>
      <c r="AB44" s="187">
        <f t="shared" si="13"/>
        <v>0</v>
      </c>
      <c r="AC44" s="187">
        <f t="shared" si="13"/>
        <v>0</v>
      </c>
      <c r="AD44" s="187">
        <f t="shared" si="13"/>
        <v>0</v>
      </c>
      <c r="AE44" s="187">
        <f t="shared" si="13"/>
        <v>20512.310000000001</v>
      </c>
      <c r="AF44" s="187">
        <f t="shared" si="13"/>
        <v>0</v>
      </c>
      <c r="AG44" s="187">
        <f t="shared" si="13"/>
        <v>0</v>
      </c>
      <c r="AH44" s="189" t="s">
        <v>17027</v>
      </c>
      <c r="AI44" s="189" t="s">
        <v>17027</v>
      </c>
      <c r="AJ44" s="189" t="s">
        <v>17027</v>
      </c>
      <c r="AK44" s="196"/>
    </row>
    <row r="45" spans="1:40" ht="62.25">
      <c r="A45">
        <v>1</v>
      </c>
      <c r="B45" s="193">
        <f>SUBTOTAL(9,$A$13:A45)</f>
        <v>23</v>
      </c>
      <c r="C45" s="194" t="s">
        <v>17402</v>
      </c>
      <c r="D45" s="186">
        <v>2014</v>
      </c>
      <c r="E45" s="195">
        <v>0.98480000000000001</v>
      </c>
      <c r="F45" s="187">
        <f>G45+H45+I45+J45+K45+L45+N45+P45+R45+T45+V45+W45+X45+Y45+Z45+AA45+AB45+AC45+AD45+AE45+AF45+AG45</f>
        <v>1387999.95</v>
      </c>
      <c r="G45" s="187">
        <v>0</v>
      </c>
      <c r="H45" s="187">
        <v>0</v>
      </c>
      <c r="I45" s="187">
        <v>0</v>
      </c>
      <c r="J45" s="187">
        <v>0</v>
      </c>
      <c r="K45" s="187">
        <v>0</v>
      </c>
      <c r="L45" s="187">
        <v>0</v>
      </c>
      <c r="M45" s="188">
        <v>0</v>
      </c>
      <c r="N45" s="187">
        <v>0</v>
      </c>
      <c r="O45" s="187">
        <v>1187</v>
      </c>
      <c r="P45" s="187">
        <v>1367487.64</v>
      </c>
      <c r="Q45" s="187">
        <v>0</v>
      </c>
      <c r="R45" s="187">
        <v>0</v>
      </c>
      <c r="S45" s="187">
        <v>0</v>
      </c>
      <c r="T45" s="187">
        <v>0</v>
      </c>
      <c r="U45" s="187">
        <v>0</v>
      </c>
      <c r="V45" s="187">
        <v>0</v>
      </c>
      <c r="W45" s="187">
        <v>0</v>
      </c>
      <c r="X45" s="187">
        <v>0</v>
      </c>
      <c r="Y45" s="187">
        <v>0</v>
      </c>
      <c r="Z45" s="187">
        <v>0</v>
      </c>
      <c r="AA45" s="187">
        <v>0</v>
      </c>
      <c r="AB45" s="187">
        <v>0</v>
      </c>
      <c r="AC45" s="187">
        <v>0</v>
      </c>
      <c r="AD45" s="187">
        <v>0</v>
      </c>
      <c r="AE45" s="187">
        <f>ROUND(P45*1.5%,2)</f>
        <v>20512.310000000001</v>
      </c>
      <c r="AF45" s="187">
        <v>0</v>
      </c>
      <c r="AG45" s="187">
        <v>0</v>
      </c>
      <c r="AH45" s="189" t="s">
        <v>17053</v>
      </c>
      <c r="AI45" s="190">
        <v>2023</v>
      </c>
      <c r="AJ45" s="190">
        <v>2023</v>
      </c>
      <c r="AK45" s="196"/>
    </row>
    <row r="46" spans="1:40" ht="62.25">
      <c r="B46" s="198" t="s">
        <v>266</v>
      </c>
      <c r="C46" s="194"/>
      <c r="D46" s="185" t="s">
        <v>17027</v>
      </c>
      <c r="E46" s="186" t="s">
        <v>17027</v>
      </c>
      <c r="F46" s="187">
        <f>F47</f>
        <v>159122.38</v>
      </c>
      <c r="G46" s="187">
        <f t="shared" ref="G46:AG46" si="14">G47</f>
        <v>0</v>
      </c>
      <c r="H46" s="187">
        <f t="shared" si="14"/>
        <v>0</v>
      </c>
      <c r="I46" s="187">
        <f t="shared" si="14"/>
        <v>28692</v>
      </c>
      <c r="J46" s="187">
        <f t="shared" si="14"/>
        <v>0</v>
      </c>
      <c r="K46" s="187">
        <f t="shared" si="14"/>
        <v>0</v>
      </c>
      <c r="L46" s="187">
        <f t="shared" si="14"/>
        <v>0</v>
      </c>
      <c r="M46" s="188">
        <f t="shared" si="14"/>
        <v>0</v>
      </c>
      <c r="N46" s="187">
        <f t="shared" si="14"/>
        <v>0</v>
      </c>
      <c r="O46" s="187">
        <f t="shared" si="14"/>
        <v>0</v>
      </c>
      <c r="P46" s="187">
        <f t="shared" si="14"/>
        <v>0</v>
      </c>
      <c r="Q46" s="187">
        <f t="shared" si="14"/>
        <v>0</v>
      </c>
      <c r="R46" s="187">
        <f t="shared" si="14"/>
        <v>0</v>
      </c>
      <c r="S46" s="187">
        <f t="shared" si="14"/>
        <v>0</v>
      </c>
      <c r="T46" s="187">
        <f t="shared" si="14"/>
        <v>0</v>
      </c>
      <c r="U46" s="187">
        <f t="shared" si="14"/>
        <v>0</v>
      </c>
      <c r="V46" s="187">
        <f t="shared" si="14"/>
        <v>0</v>
      </c>
      <c r="W46" s="187">
        <f t="shared" si="14"/>
        <v>0</v>
      </c>
      <c r="X46" s="187">
        <f t="shared" si="14"/>
        <v>0</v>
      </c>
      <c r="Y46" s="187">
        <f t="shared" si="14"/>
        <v>0</v>
      </c>
      <c r="Z46" s="187">
        <f t="shared" si="14"/>
        <v>0</v>
      </c>
      <c r="AA46" s="187">
        <f t="shared" si="14"/>
        <v>0</v>
      </c>
      <c r="AB46" s="187">
        <f t="shared" si="14"/>
        <v>0</v>
      </c>
      <c r="AC46" s="187">
        <f t="shared" si="14"/>
        <v>0</v>
      </c>
      <c r="AD46" s="187">
        <f t="shared" si="14"/>
        <v>0</v>
      </c>
      <c r="AE46" s="187">
        <f t="shared" si="14"/>
        <v>430.38</v>
      </c>
      <c r="AF46" s="187">
        <f t="shared" si="14"/>
        <v>130000</v>
      </c>
      <c r="AG46" s="187">
        <f t="shared" si="14"/>
        <v>0</v>
      </c>
      <c r="AH46" s="189" t="s">
        <v>17027</v>
      </c>
      <c r="AI46" s="189" t="s">
        <v>17027</v>
      </c>
      <c r="AJ46" s="189" t="s">
        <v>17027</v>
      </c>
      <c r="AK46" s="196"/>
    </row>
    <row r="47" spans="1:40" ht="62.25">
      <c r="A47">
        <v>1</v>
      </c>
      <c r="B47" s="193">
        <f>SUBTOTAL(9,$A$13:A47)</f>
        <v>24</v>
      </c>
      <c r="C47" s="194" t="s">
        <v>15409</v>
      </c>
      <c r="D47" s="185">
        <v>2015</v>
      </c>
      <c r="E47" s="195">
        <v>0.981975146584529</v>
      </c>
      <c r="F47" s="187">
        <f>G47+H47+I47+J47+K47+L47+N47+P47+R47+T47+V47+W47+X47+Y47+Z47+AA47+AB47+AC47+AD47+AE47+AF47+AG47</f>
        <v>159122.38</v>
      </c>
      <c r="G47" s="187">
        <v>0</v>
      </c>
      <c r="H47" s="187">
        <v>0</v>
      </c>
      <c r="I47" s="187">
        <v>28692</v>
      </c>
      <c r="J47" s="187">
        <v>0</v>
      </c>
      <c r="K47" s="187">
        <v>0</v>
      </c>
      <c r="L47" s="187">
        <v>0</v>
      </c>
      <c r="M47" s="188">
        <v>0</v>
      </c>
      <c r="N47" s="187">
        <v>0</v>
      </c>
      <c r="O47" s="187">
        <v>0</v>
      </c>
      <c r="P47" s="187">
        <v>0</v>
      </c>
      <c r="Q47" s="187">
        <v>0</v>
      </c>
      <c r="R47" s="187">
        <v>0</v>
      </c>
      <c r="S47" s="187">
        <v>0</v>
      </c>
      <c r="T47" s="192">
        <v>0</v>
      </c>
      <c r="U47" s="187">
        <v>0</v>
      </c>
      <c r="V47" s="187">
        <v>0</v>
      </c>
      <c r="W47" s="187">
        <v>0</v>
      </c>
      <c r="X47" s="187">
        <v>0</v>
      </c>
      <c r="Y47" s="187">
        <v>0</v>
      </c>
      <c r="Z47" s="187">
        <v>0</v>
      </c>
      <c r="AA47" s="187">
        <v>0</v>
      </c>
      <c r="AB47" s="187">
        <v>0</v>
      </c>
      <c r="AC47" s="187">
        <v>0</v>
      </c>
      <c r="AD47" s="187">
        <v>0</v>
      </c>
      <c r="AE47" s="187">
        <f>ROUND(I47*1.5%,2)</f>
        <v>430.38</v>
      </c>
      <c r="AF47" s="187">
        <v>130000</v>
      </c>
      <c r="AG47" s="187">
        <v>0</v>
      </c>
      <c r="AH47" s="189">
        <v>2023</v>
      </c>
      <c r="AI47" s="190">
        <v>2023</v>
      </c>
      <c r="AJ47" s="190">
        <v>2023</v>
      </c>
      <c r="AK47" s="196"/>
    </row>
    <row r="48" spans="1:40" ht="62.25">
      <c r="B48" s="198" t="s">
        <v>343</v>
      </c>
      <c r="C48" s="194"/>
      <c r="D48" s="185" t="s">
        <v>17027</v>
      </c>
      <c r="E48" s="186" t="s">
        <v>17027</v>
      </c>
      <c r="F48" s="187">
        <f>F49</f>
        <v>206556.61000000002</v>
      </c>
      <c r="G48" s="187">
        <f t="shared" ref="G48:AG48" si="15">G49</f>
        <v>0</v>
      </c>
      <c r="H48" s="187">
        <f t="shared" si="15"/>
        <v>0</v>
      </c>
      <c r="I48" s="187">
        <f t="shared" si="15"/>
        <v>0</v>
      </c>
      <c r="J48" s="187">
        <f t="shared" si="15"/>
        <v>0</v>
      </c>
      <c r="K48" s="187">
        <f t="shared" si="15"/>
        <v>0</v>
      </c>
      <c r="L48" s="187">
        <f t="shared" si="15"/>
        <v>0</v>
      </c>
      <c r="M48" s="188">
        <f t="shared" si="15"/>
        <v>0</v>
      </c>
      <c r="N48" s="187">
        <f t="shared" si="15"/>
        <v>0</v>
      </c>
      <c r="O48" s="187">
        <f t="shared" si="15"/>
        <v>1098</v>
      </c>
      <c r="P48" s="187">
        <f t="shared" si="15"/>
        <v>202228.91</v>
      </c>
      <c r="Q48" s="187">
        <f t="shared" si="15"/>
        <v>0</v>
      </c>
      <c r="R48" s="187">
        <f t="shared" si="15"/>
        <v>0</v>
      </c>
      <c r="S48" s="187">
        <f t="shared" si="15"/>
        <v>0</v>
      </c>
      <c r="T48" s="187">
        <f t="shared" si="15"/>
        <v>0</v>
      </c>
      <c r="U48" s="187">
        <f t="shared" si="15"/>
        <v>0</v>
      </c>
      <c r="V48" s="187">
        <f t="shared" si="15"/>
        <v>0</v>
      </c>
      <c r="W48" s="187">
        <f t="shared" si="15"/>
        <v>0</v>
      </c>
      <c r="X48" s="187">
        <f t="shared" si="15"/>
        <v>0</v>
      </c>
      <c r="Y48" s="187">
        <f t="shared" si="15"/>
        <v>0</v>
      </c>
      <c r="Z48" s="187">
        <f t="shared" si="15"/>
        <v>0</v>
      </c>
      <c r="AA48" s="187">
        <f t="shared" si="15"/>
        <v>0</v>
      </c>
      <c r="AB48" s="187">
        <f t="shared" si="15"/>
        <v>0</v>
      </c>
      <c r="AC48" s="187">
        <f t="shared" si="15"/>
        <v>0</v>
      </c>
      <c r="AD48" s="187">
        <f t="shared" si="15"/>
        <v>0</v>
      </c>
      <c r="AE48" s="187">
        <f t="shared" si="15"/>
        <v>4327.7</v>
      </c>
      <c r="AF48" s="187">
        <f t="shared" si="15"/>
        <v>0</v>
      </c>
      <c r="AG48" s="187">
        <f t="shared" si="15"/>
        <v>0</v>
      </c>
      <c r="AH48" s="189" t="s">
        <v>17027</v>
      </c>
      <c r="AI48" s="189" t="s">
        <v>17027</v>
      </c>
      <c r="AJ48" s="189" t="s">
        <v>17027</v>
      </c>
      <c r="AK48" s="196"/>
    </row>
    <row r="49" spans="1:37" ht="62.25">
      <c r="A49">
        <v>1</v>
      </c>
      <c r="B49" s="193">
        <f>SUBTOTAL(9,$A$13:A49)</f>
        <v>25</v>
      </c>
      <c r="C49" s="194" t="s">
        <v>12993</v>
      </c>
      <c r="D49" s="185">
        <v>2015</v>
      </c>
      <c r="E49" s="195">
        <v>0.99260000000000004</v>
      </c>
      <c r="F49" s="187">
        <f>G49+H49+I49+J49+K49+L49+N49+P49+R49+T49+V49+W49+X49+Y49+Z49+AA49+AB49+AC49+AD49+AE49+AF49+AG49</f>
        <v>206556.61000000002</v>
      </c>
      <c r="G49" s="187">
        <v>0</v>
      </c>
      <c r="H49" s="187">
        <v>0</v>
      </c>
      <c r="I49" s="187">
        <v>0</v>
      </c>
      <c r="J49" s="187">
        <v>0</v>
      </c>
      <c r="K49" s="187">
        <v>0</v>
      </c>
      <c r="L49" s="187">
        <v>0</v>
      </c>
      <c r="M49" s="188">
        <v>0</v>
      </c>
      <c r="N49" s="187">
        <v>0</v>
      </c>
      <c r="O49" s="187">
        <v>1098</v>
      </c>
      <c r="P49" s="187">
        <v>202228.91</v>
      </c>
      <c r="Q49" s="187">
        <v>0</v>
      </c>
      <c r="R49" s="187">
        <v>0</v>
      </c>
      <c r="S49" s="187">
        <v>0</v>
      </c>
      <c r="T49" s="192">
        <v>0</v>
      </c>
      <c r="U49" s="187">
        <v>0</v>
      </c>
      <c r="V49" s="187">
        <v>0</v>
      </c>
      <c r="W49" s="187">
        <v>0</v>
      </c>
      <c r="X49" s="187">
        <v>0</v>
      </c>
      <c r="Y49" s="187">
        <v>0</v>
      </c>
      <c r="Z49" s="187">
        <v>0</v>
      </c>
      <c r="AA49" s="187">
        <v>0</v>
      </c>
      <c r="AB49" s="187">
        <v>0</v>
      </c>
      <c r="AC49" s="187">
        <v>0</v>
      </c>
      <c r="AD49" s="187">
        <v>0</v>
      </c>
      <c r="AE49" s="187">
        <f>ROUND(P49*2.14%,2)</f>
        <v>4327.7</v>
      </c>
      <c r="AF49" s="187">
        <v>0</v>
      </c>
      <c r="AG49" s="187">
        <v>0</v>
      </c>
      <c r="AH49" s="189" t="s">
        <v>17053</v>
      </c>
      <c r="AI49" s="190">
        <v>2023</v>
      </c>
      <c r="AJ49" s="190">
        <v>2023</v>
      </c>
      <c r="AK49" s="196"/>
    </row>
    <row r="50" spans="1:37" ht="62.25">
      <c r="B50" s="198" t="s">
        <v>199</v>
      </c>
      <c r="C50" s="194"/>
      <c r="D50" s="185" t="s">
        <v>17027</v>
      </c>
      <c r="E50" s="186" t="s">
        <v>17027</v>
      </c>
      <c r="F50" s="187">
        <f>F51+F52</f>
        <v>251494.2</v>
      </c>
      <c r="G50" s="187">
        <f t="shared" ref="G50:AG50" si="16">G51+G52</f>
        <v>0</v>
      </c>
      <c r="H50" s="187">
        <f t="shared" si="16"/>
        <v>0</v>
      </c>
      <c r="I50" s="187">
        <f t="shared" si="16"/>
        <v>0</v>
      </c>
      <c r="J50" s="187">
        <f t="shared" si="16"/>
        <v>0</v>
      </c>
      <c r="K50" s="187">
        <f t="shared" si="16"/>
        <v>0</v>
      </c>
      <c r="L50" s="187">
        <f t="shared" si="16"/>
        <v>0</v>
      </c>
      <c r="M50" s="188">
        <f t="shared" si="16"/>
        <v>0</v>
      </c>
      <c r="N50" s="187">
        <f t="shared" si="16"/>
        <v>0</v>
      </c>
      <c r="O50" s="187">
        <f t="shared" si="16"/>
        <v>2109</v>
      </c>
      <c r="P50" s="187">
        <f t="shared" si="16"/>
        <v>248025.03999999998</v>
      </c>
      <c r="Q50" s="187">
        <f t="shared" si="16"/>
        <v>0</v>
      </c>
      <c r="R50" s="187">
        <f t="shared" si="16"/>
        <v>0</v>
      </c>
      <c r="S50" s="187">
        <f t="shared" si="16"/>
        <v>0</v>
      </c>
      <c r="T50" s="187">
        <f t="shared" si="16"/>
        <v>0</v>
      </c>
      <c r="U50" s="187">
        <f t="shared" si="16"/>
        <v>0</v>
      </c>
      <c r="V50" s="187">
        <f t="shared" si="16"/>
        <v>0</v>
      </c>
      <c r="W50" s="187">
        <f t="shared" si="16"/>
        <v>0</v>
      </c>
      <c r="X50" s="187">
        <f t="shared" si="16"/>
        <v>0</v>
      </c>
      <c r="Y50" s="187">
        <f t="shared" si="16"/>
        <v>0</v>
      </c>
      <c r="Z50" s="187">
        <f t="shared" si="16"/>
        <v>0</v>
      </c>
      <c r="AA50" s="187">
        <f t="shared" si="16"/>
        <v>0</v>
      </c>
      <c r="AB50" s="187">
        <f t="shared" si="16"/>
        <v>0</v>
      </c>
      <c r="AC50" s="187">
        <f t="shared" si="16"/>
        <v>0</v>
      </c>
      <c r="AD50" s="187">
        <f t="shared" si="16"/>
        <v>0</v>
      </c>
      <c r="AE50" s="187">
        <f t="shared" si="16"/>
        <v>3469.16</v>
      </c>
      <c r="AF50" s="187">
        <f t="shared" si="16"/>
        <v>0</v>
      </c>
      <c r="AG50" s="187">
        <f t="shared" si="16"/>
        <v>0</v>
      </c>
      <c r="AH50" s="189" t="s">
        <v>17027</v>
      </c>
      <c r="AI50" s="189" t="s">
        <v>17027</v>
      </c>
      <c r="AJ50" s="189" t="s">
        <v>17027</v>
      </c>
      <c r="AK50" s="196"/>
    </row>
    <row r="51" spans="1:37" ht="62.25">
      <c r="A51">
        <v>1</v>
      </c>
      <c r="B51" s="193">
        <f>SUBTOTAL(9,$A$13:A51)</f>
        <v>26</v>
      </c>
      <c r="C51" s="194" t="s">
        <v>13836</v>
      </c>
      <c r="D51" s="185">
        <v>2016</v>
      </c>
      <c r="E51" s="195">
        <v>0.96809999999999996</v>
      </c>
      <c r="F51" s="187">
        <f>G51+H51+I51+J51+K51+L51+N51+P51+R51+T51+V51+W51+X51+Y51+Z51+AA51+AB51+AC51+AD51+AE51+AF51+AG51</f>
        <v>165579.5</v>
      </c>
      <c r="G51" s="187">
        <v>0</v>
      </c>
      <c r="H51" s="187">
        <v>0</v>
      </c>
      <c r="I51" s="187">
        <v>0</v>
      </c>
      <c r="J51" s="187">
        <v>0</v>
      </c>
      <c r="K51" s="187">
        <v>0</v>
      </c>
      <c r="L51" s="187">
        <v>0</v>
      </c>
      <c r="M51" s="188">
        <v>0</v>
      </c>
      <c r="N51" s="187">
        <v>0</v>
      </c>
      <c r="O51" s="187">
        <v>993</v>
      </c>
      <c r="P51" s="187">
        <v>162110.34</v>
      </c>
      <c r="Q51" s="187">
        <v>0</v>
      </c>
      <c r="R51" s="187">
        <v>0</v>
      </c>
      <c r="S51" s="187">
        <v>0</v>
      </c>
      <c r="T51" s="192">
        <v>0</v>
      </c>
      <c r="U51" s="187">
        <v>0</v>
      </c>
      <c r="V51" s="187">
        <v>0</v>
      </c>
      <c r="W51" s="187">
        <v>0</v>
      </c>
      <c r="X51" s="187">
        <v>0</v>
      </c>
      <c r="Y51" s="187">
        <v>0</v>
      </c>
      <c r="Z51" s="187">
        <v>0</v>
      </c>
      <c r="AA51" s="187">
        <v>0</v>
      </c>
      <c r="AB51" s="187">
        <v>0</v>
      </c>
      <c r="AC51" s="187">
        <v>0</v>
      </c>
      <c r="AD51" s="187">
        <v>0</v>
      </c>
      <c r="AE51" s="187">
        <f>ROUND(P51*2.14%,2)</f>
        <v>3469.16</v>
      </c>
      <c r="AF51" s="187">
        <v>0</v>
      </c>
      <c r="AG51" s="187">
        <v>0</v>
      </c>
      <c r="AH51" s="189" t="s">
        <v>17053</v>
      </c>
      <c r="AI51" s="190">
        <v>2023</v>
      </c>
      <c r="AJ51" s="190">
        <v>2023</v>
      </c>
      <c r="AK51" s="196"/>
    </row>
    <row r="52" spans="1:37" ht="62.25">
      <c r="A52">
        <v>1</v>
      </c>
      <c r="B52" s="193">
        <f>SUBTOTAL(9,$A$13:A52)</f>
        <v>27</v>
      </c>
      <c r="C52" s="194" t="s">
        <v>14105</v>
      </c>
      <c r="D52" s="185">
        <v>2018</v>
      </c>
      <c r="E52" s="195">
        <v>0.98070000000000002</v>
      </c>
      <c r="F52" s="187">
        <f>G52+H52+I52+J52+K52+L52+N52+P52+R52+T52+V52+W52+X52+Y52+Z52+AA52+AB52+AC52+AD52+AE52+AF52+AG52</f>
        <v>85914.7</v>
      </c>
      <c r="G52" s="187">
        <v>0</v>
      </c>
      <c r="H52" s="187">
        <v>0</v>
      </c>
      <c r="I52" s="187">
        <v>0</v>
      </c>
      <c r="J52" s="187">
        <v>0</v>
      </c>
      <c r="K52" s="187">
        <v>0</v>
      </c>
      <c r="L52" s="187">
        <v>0</v>
      </c>
      <c r="M52" s="188">
        <v>0</v>
      </c>
      <c r="N52" s="187">
        <v>0</v>
      </c>
      <c r="O52" s="187">
        <v>1116</v>
      </c>
      <c r="P52" s="187">
        <v>85914.7</v>
      </c>
      <c r="Q52" s="187">
        <v>0</v>
      </c>
      <c r="R52" s="187">
        <v>0</v>
      </c>
      <c r="S52" s="187">
        <v>0</v>
      </c>
      <c r="T52" s="192">
        <v>0</v>
      </c>
      <c r="U52" s="187">
        <v>0</v>
      </c>
      <c r="V52" s="187">
        <v>0</v>
      </c>
      <c r="W52" s="187">
        <v>0</v>
      </c>
      <c r="X52" s="187">
        <v>0</v>
      </c>
      <c r="Y52" s="187">
        <v>0</v>
      </c>
      <c r="Z52" s="187">
        <v>0</v>
      </c>
      <c r="AA52" s="187">
        <v>0</v>
      </c>
      <c r="AB52" s="187">
        <v>0</v>
      </c>
      <c r="AC52" s="187">
        <v>0</v>
      </c>
      <c r="AD52" s="187">
        <v>0</v>
      </c>
      <c r="AE52" s="187">
        <v>0</v>
      </c>
      <c r="AF52" s="187">
        <v>0</v>
      </c>
      <c r="AG52" s="187">
        <v>0</v>
      </c>
      <c r="AH52" s="189" t="s">
        <v>17053</v>
      </c>
      <c r="AI52" s="190">
        <v>2023</v>
      </c>
      <c r="AJ52" s="190" t="s">
        <v>17053</v>
      </c>
      <c r="AK52" s="196"/>
    </row>
    <row r="53" spans="1:37">
      <c r="A53">
        <v>1</v>
      </c>
    </row>
    <row r="54" spans="1:37">
      <c r="A54">
        <v>1</v>
      </c>
    </row>
  </sheetData>
  <mergeCells count="33">
    <mergeCell ref="AG6:AG7"/>
    <mergeCell ref="AI5:AI8"/>
    <mergeCell ref="Q6:R7"/>
    <mergeCell ref="G6:L6"/>
    <mergeCell ref="U6:V7"/>
    <mergeCell ref="B11:C11"/>
    <mergeCell ref="B10:AJ10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F6:AF7"/>
    <mergeCell ref="AJ5:AJ8"/>
    <mergeCell ref="O6:P7"/>
    <mergeCell ref="M6:N7"/>
    <mergeCell ref="S6:T7"/>
    <mergeCell ref="B1:AJ1"/>
    <mergeCell ref="B2:AJ2"/>
    <mergeCell ref="C3:AJ3"/>
    <mergeCell ref="C4:AJ4"/>
    <mergeCell ref="B5:B8"/>
    <mergeCell ref="C5:C8"/>
    <mergeCell ref="D5:D8"/>
    <mergeCell ref="E5:E7"/>
    <mergeCell ref="F5:F7"/>
    <mergeCell ref="G5:V5"/>
    <mergeCell ref="W5:AG5"/>
    <mergeCell ref="AH5:AH8"/>
  </mergeCells>
  <pageMargins left="0.25" right="0.25" top="0.75" bottom="0.75" header="0.3" footer="0.3"/>
  <pageSetup paperSize="8" scale="10" fitToHeight="0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51"/>
  <sheetViews>
    <sheetView topLeftCell="B1" zoomScale="30" zoomScaleNormal="30" workbookViewId="0">
      <selection activeCell="L25" sqref="L25"/>
    </sheetView>
  </sheetViews>
  <sheetFormatPr defaultRowHeight="15"/>
  <cols>
    <col min="1" max="1" width="9.140625" hidden="1" customWidth="1"/>
    <col min="2" max="2" width="15.85546875" customWidth="1"/>
    <col min="3" max="3" width="219.85546875" customWidth="1"/>
    <col min="4" max="4" width="31" customWidth="1"/>
    <col min="5" max="5" width="29.140625" customWidth="1"/>
    <col min="6" max="6" width="74.28515625" customWidth="1"/>
    <col min="7" max="7" width="24.28515625" customWidth="1"/>
    <col min="8" max="8" width="23.85546875" customWidth="1"/>
    <col min="9" max="9" width="31.140625" customWidth="1"/>
    <col min="10" max="10" width="32.28515625" customWidth="1"/>
    <col min="11" max="11" width="32.5703125" customWidth="1"/>
    <col min="12" max="12" width="32.85546875" customWidth="1"/>
    <col min="13" max="13" width="42.28515625" customWidth="1"/>
    <col min="14" max="14" width="71.5703125" customWidth="1"/>
    <col min="15" max="15" width="45.5703125" customWidth="1"/>
    <col min="16" max="16" width="36" customWidth="1"/>
    <col min="17" max="17" width="31.28515625" customWidth="1"/>
  </cols>
  <sheetData>
    <row r="1" spans="1:17" ht="35.25">
      <c r="B1" s="14"/>
      <c r="C1" s="14"/>
      <c r="D1" s="14"/>
      <c r="E1" s="14"/>
      <c r="F1" s="14"/>
      <c r="G1" s="15"/>
      <c r="H1" s="14"/>
      <c r="I1" s="14"/>
      <c r="J1" s="14"/>
      <c r="K1" s="14"/>
      <c r="L1" s="14"/>
      <c r="M1" s="16"/>
      <c r="N1" s="16"/>
      <c r="O1" s="355" t="s">
        <v>17403</v>
      </c>
      <c r="P1" s="355"/>
      <c r="Q1" s="355"/>
    </row>
    <row r="2" spans="1:17" ht="35.25">
      <c r="B2" s="14"/>
      <c r="C2" s="14"/>
      <c r="D2" s="14"/>
      <c r="E2" s="14"/>
      <c r="F2" s="14"/>
      <c r="G2" s="15"/>
      <c r="H2" s="14"/>
      <c r="I2" s="14"/>
      <c r="J2" s="14"/>
      <c r="K2" s="14"/>
      <c r="L2" s="14"/>
      <c r="M2" s="17"/>
      <c r="N2" s="356" t="s">
        <v>17404</v>
      </c>
      <c r="O2" s="356"/>
      <c r="P2" s="356"/>
      <c r="Q2" s="356"/>
    </row>
    <row r="3" spans="1:17" ht="142.5" customHeight="1">
      <c r="B3" s="357" t="s">
        <v>17409</v>
      </c>
      <c r="C3" s="357"/>
      <c r="D3" s="357"/>
      <c r="E3" s="357"/>
      <c r="F3" s="357"/>
      <c r="G3" s="357"/>
      <c r="H3" s="357"/>
      <c r="I3" s="357"/>
      <c r="J3" s="357"/>
      <c r="K3" s="357"/>
      <c r="L3" s="357"/>
      <c r="M3" s="357"/>
      <c r="N3" s="357"/>
      <c r="O3" s="357"/>
      <c r="P3" s="357"/>
      <c r="Q3" s="357"/>
    </row>
    <row r="4" spans="1:17" ht="35.25">
      <c r="B4" s="358" t="s">
        <v>0</v>
      </c>
      <c r="C4" s="358" t="s">
        <v>17405</v>
      </c>
      <c r="D4" s="358" t="s">
        <v>17030</v>
      </c>
      <c r="E4" s="359"/>
      <c r="F4" s="361" t="s">
        <v>17031</v>
      </c>
      <c r="G4" s="362" t="s">
        <v>17032</v>
      </c>
      <c r="H4" s="362" t="s">
        <v>17033</v>
      </c>
      <c r="I4" s="361" t="s">
        <v>17034</v>
      </c>
      <c r="J4" s="358" t="s">
        <v>17035</v>
      </c>
      <c r="K4" s="359"/>
      <c r="L4" s="368" t="s">
        <v>17406</v>
      </c>
      <c r="M4" s="368" t="s">
        <v>17407</v>
      </c>
      <c r="N4" s="368" t="s">
        <v>17037</v>
      </c>
      <c r="O4" s="373" t="s">
        <v>2</v>
      </c>
      <c r="P4" s="376" t="s">
        <v>17039</v>
      </c>
      <c r="Q4" s="376" t="s">
        <v>17040</v>
      </c>
    </row>
    <row r="5" spans="1:17">
      <c r="B5" s="359"/>
      <c r="C5" s="359"/>
      <c r="D5" s="361" t="s">
        <v>17041</v>
      </c>
      <c r="E5" s="362" t="s">
        <v>17042</v>
      </c>
      <c r="F5" s="359"/>
      <c r="G5" s="363"/>
      <c r="H5" s="363"/>
      <c r="I5" s="359"/>
      <c r="J5" s="361" t="s">
        <v>17043</v>
      </c>
      <c r="K5" s="362" t="s">
        <v>17408</v>
      </c>
      <c r="L5" s="369"/>
      <c r="M5" s="371"/>
      <c r="N5" s="371"/>
      <c r="O5" s="374"/>
      <c r="P5" s="377"/>
      <c r="Q5" s="377"/>
    </row>
    <row r="6" spans="1:17" ht="324.75" customHeight="1">
      <c r="B6" s="359"/>
      <c r="C6" s="359"/>
      <c r="D6" s="359"/>
      <c r="E6" s="374"/>
      <c r="F6" s="359"/>
      <c r="G6" s="363"/>
      <c r="H6" s="363"/>
      <c r="I6" s="359"/>
      <c r="J6" s="359"/>
      <c r="K6" s="379"/>
      <c r="L6" s="370"/>
      <c r="M6" s="371"/>
      <c r="N6" s="371"/>
      <c r="O6" s="375"/>
      <c r="P6" s="377"/>
      <c r="Q6" s="377"/>
    </row>
    <row r="7" spans="1:17" ht="35.25">
      <c r="B7" s="360"/>
      <c r="C7" s="360"/>
      <c r="D7" s="360"/>
      <c r="E7" s="378"/>
      <c r="F7" s="359"/>
      <c r="G7" s="364"/>
      <c r="H7" s="364"/>
      <c r="I7" s="18" t="s">
        <v>33</v>
      </c>
      <c r="J7" s="18" t="s">
        <v>33</v>
      </c>
      <c r="K7" s="18" t="s">
        <v>33</v>
      </c>
      <c r="L7" s="18" t="s">
        <v>17047</v>
      </c>
      <c r="M7" s="372"/>
      <c r="N7" s="372"/>
      <c r="O7" s="18" t="s">
        <v>31</v>
      </c>
      <c r="P7" s="18" t="s">
        <v>17048</v>
      </c>
      <c r="Q7" s="18" t="s">
        <v>17048</v>
      </c>
    </row>
    <row r="8" spans="1:17" ht="35.25">
      <c r="B8" s="18">
        <v>1</v>
      </c>
      <c r="C8" s="18">
        <v>2</v>
      </c>
      <c r="D8" s="18">
        <v>3</v>
      </c>
      <c r="E8" s="18">
        <v>4</v>
      </c>
      <c r="F8" s="18">
        <v>5</v>
      </c>
      <c r="G8" s="19">
        <v>5.5697674418604599</v>
      </c>
      <c r="H8" s="19">
        <v>7</v>
      </c>
      <c r="I8" s="19">
        <v>8</v>
      </c>
      <c r="J8" s="19">
        <v>9</v>
      </c>
      <c r="K8" s="19">
        <v>10</v>
      </c>
      <c r="L8" s="18">
        <v>11</v>
      </c>
      <c r="M8" s="19">
        <v>12</v>
      </c>
      <c r="N8" s="19">
        <v>13</v>
      </c>
      <c r="O8" s="19">
        <v>14</v>
      </c>
      <c r="P8" s="19">
        <v>15</v>
      </c>
      <c r="Q8" s="19">
        <v>16</v>
      </c>
    </row>
    <row r="9" spans="1:17" ht="45.75">
      <c r="B9" s="365" t="s">
        <v>17414</v>
      </c>
      <c r="C9" s="366"/>
      <c r="D9" s="366"/>
      <c r="E9" s="366"/>
      <c r="F9" s="366"/>
      <c r="G9" s="366"/>
      <c r="H9" s="366"/>
      <c r="I9" s="366"/>
      <c r="J9" s="366"/>
      <c r="K9" s="366"/>
      <c r="L9" s="366"/>
      <c r="M9" s="366"/>
      <c r="N9" s="366"/>
      <c r="O9" s="366"/>
      <c r="P9" s="366"/>
      <c r="Q9" s="367"/>
    </row>
    <row r="10" spans="1:17" ht="35.25">
      <c r="B10" s="20" t="s">
        <v>17401</v>
      </c>
      <c r="C10" s="18"/>
      <c r="D10" s="21" t="s">
        <v>17318</v>
      </c>
      <c r="E10" s="21" t="s">
        <v>17318</v>
      </c>
      <c r="F10" s="22" t="s">
        <v>17318</v>
      </c>
      <c r="G10" s="21" t="s">
        <v>17318</v>
      </c>
      <c r="H10" s="21" t="s">
        <v>17318</v>
      </c>
      <c r="I10" s="23">
        <f>I11+I15+I17+I20+I30+I32+I34+I36+I38+I40+I43+I45+I47+I49</f>
        <v>79320.95</v>
      </c>
      <c r="J10" s="23">
        <f>J11+J15+J17+J20+J30+J32+J34+J36+J38+J40+J43+J45+J47+J49</f>
        <v>66328.94</v>
      </c>
      <c r="K10" s="23">
        <f>K11+K15+K17+K20+K30+K32+K34+K36+K38+K40+K43+K45+K47+K49</f>
        <v>62019</v>
      </c>
      <c r="L10" s="12">
        <f>L11+L15+L17+L20+L30+L32+L34+L36+L38+L40+L43+L45+L47+L49</f>
        <v>3312</v>
      </c>
      <c r="M10" s="21" t="s">
        <v>17027</v>
      </c>
      <c r="N10" s="24" t="s">
        <v>17027</v>
      </c>
      <c r="O10" s="23">
        <f>O11+O15+O17+O20+O30+O32+O34+O36+O38+O40+O43+O45+O47+O49</f>
        <v>47972663.210000008</v>
      </c>
      <c r="P10" s="25">
        <f>O10/I10</f>
        <v>604.79183885215707</v>
      </c>
      <c r="Q10" s="26">
        <f>MAX(Q11:Q51)</f>
        <v>8129.7883439122907</v>
      </c>
    </row>
    <row r="11" spans="1:17" ht="35.25">
      <c r="B11" s="20" t="s">
        <v>509</v>
      </c>
      <c r="C11" s="18"/>
      <c r="D11" s="21" t="s">
        <v>17318</v>
      </c>
      <c r="E11" s="21" t="s">
        <v>17318</v>
      </c>
      <c r="F11" s="22" t="s">
        <v>17318</v>
      </c>
      <c r="G11" s="21" t="s">
        <v>17318</v>
      </c>
      <c r="H11" s="21" t="s">
        <v>17318</v>
      </c>
      <c r="I11" s="23">
        <f>I12+I13+I14</f>
        <v>17641.600000000002</v>
      </c>
      <c r="J11" s="23">
        <f t="shared" ref="J11:L11" si="0">J12+J13+J14</f>
        <v>16271.8</v>
      </c>
      <c r="K11" s="23">
        <f t="shared" si="0"/>
        <v>16172</v>
      </c>
      <c r="L11" s="12">
        <f t="shared" si="0"/>
        <v>795</v>
      </c>
      <c r="M11" s="21" t="s">
        <v>17027</v>
      </c>
      <c r="N11" s="24" t="s">
        <v>17027</v>
      </c>
      <c r="O11" s="23">
        <v>4669780.0999999996</v>
      </c>
      <c r="P11" s="25">
        <f t="shared" ref="P11:P51" si="1">O11/I11</f>
        <v>264.70275371848351</v>
      </c>
      <c r="Q11" s="26">
        <f>MAX(Q12:Q14)</f>
        <v>4131.389099486144</v>
      </c>
    </row>
    <row r="12" spans="1:17" ht="35.25">
      <c r="A12">
        <v>1</v>
      </c>
      <c r="B12" s="27">
        <f>SUBTOTAL(103,$A$1:A12)</f>
        <v>1</v>
      </c>
      <c r="C12" s="28" t="s">
        <v>3680</v>
      </c>
      <c r="D12" s="11">
        <v>1978</v>
      </c>
      <c r="E12" s="11"/>
      <c r="F12" s="22" t="s">
        <v>17325</v>
      </c>
      <c r="G12" s="11">
        <v>9</v>
      </c>
      <c r="H12" s="11" t="s">
        <v>17060</v>
      </c>
      <c r="I12" s="23">
        <v>12893.2</v>
      </c>
      <c r="J12" s="23">
        <v>12893.2</v>
      </c>
      <c r="K12" s="23">
        <v>12893.2</v>
      </c>
      <c r="L12" s="12">
        <v>493</v>
      </c>
      <c r="M12" s="11" t="s">
        <v>17065</v>
      </c>
      <c r="N12" s="13" t="s">
        <v>17338</v>
      </c>
      <c r="O12" s="25">
        <v>2152038.77</v>
      </c>
      <c r="P12" s="25">
        <f t="shared" si="1"/>
        <v>166.91269583966741</v>
      </c>
      <c r="Q12" s="25">
        <v>1408.4</v>
      </c>
    </row>
    <row r="13" spans="1:17" ht="35.25">
      <c r="A13">
        <v>1</v>
      </c>
      <c r="B13" s="27">
        <f>SUBTOTAL(103,$A$1:A13)</f>
        <v>2</v>
      </c>
      <c r="C13" s="28" t="s">
        <v>3647</v>
      </c>
      <c r="D13" s="21">
        <v>1986</v>
      </c>
      <c r="E13" s="21"/>
      <c r="F13" s="22" t="s">
        <v>17325</v>
      </c>
      <c r="G13" s="21">
        <v>4</v>
      </c>
      <c r="H13" s="21">
        <v>1</v>
      </c>
      <c r="I13" s="29">
        <v>2374.1999999999998</v>
      </c>
      <c r="J13" s="29">
        <v>1689.3</v>
      </c>
      <c r="K13" s="29">
        <v>1639.4</v>
      </c>
      <c r="L13" s="30">
        <v>151</v>
      </c>
      <c r="M13" s="21" t="s">
        <v>17065</v>
      </c>
      <c r="N13" s="24" t="s">
        <v>17410</v>
      </c>
      <c r="O13" s="25">
        <v>1355406.12</v>
      </c>
      <c r="P13" s="25">
        <f t="shared" si="1"/>
        <v>570.88961334344208</v>
      </c>
      <c r="Q13" s="25">
        <v>3385.8611574425076</v>
      </c>
    </row>
    <row r="14" spans="1:17" ht="35.25">
      <c r="A14">
        <v>1</v>
      </c>
      <c r="B14" s="27">
        <f>SUBTOTAL(103,$A$1:A14)</f>
        <v>3</v>
      </c>
      <c r="C14" s="28" t="s">
        <v>3280</v>
      </c>
      <c r="D14" s="21">
        <v>1986</v>
      </c>
      <c r="E14" s="21"/>
      <c r="F14" s="22" t="s">
        <v>17325</v>
      </c>
      <c r="G14" s="21">
        <v>4</v>
      </c>
      <c r="H14" s="21">
        <v>1</v>
      </c>
      <c r="I14" s="29">
        <v>2374.1999999999998</v>
      </c>
      <c r="J14" s="29">
        <v>1689.3</v>
      </c>
      <c r="K14" s="29">
        <v>1639.4</v>
      </c>
      <c r="L14" s="30">
        <v>151</v>
      </c>
      <c r="M14" s="21" t="s">
        <v>17065</v>
      </c>
      <c r="N14" s="21" t="s">
        <v>17410</v>
      </c>
      <c r="O14" s="25">
        <v>1162335.21</v>
      </c>
      <c r="P14" s="25">
        <f t="shared" si="1"/>
        <v>489.56920646954768</v>
      </c>
      <c r="Q14" s="25">
        <v>4131.389099486144</v>
      </c>
    </row>
    <row r="15" spans="1:17" ht="35.25">
      <c r="B15" s="20" t="s">
        <v>534</v>
      </c>
      <c r="C15" s="20"/>
      <c r="D15" s="21" t="s">
        <v>17318</v>
      </c>
      <c r="E15" s="21" t="s">
        <v>17318</v>
      </c>
      <c r="F15" s="22" t="s">
        <v>17318</v>
      </c>
      <c r="G15" s="21" t="s">
        <v>17318</v>
      </c>
      <c r="H15" s="21" t="s">
        <v>17318</v>
      </c>
      <c r="I15" s="29">
        <f>I16</f>
        <v>4101.7</v>
      </c>
      <c r="J15" s="29">
        <f>J16</f>
        <v>2751.3</v>
      </c>
      <c r="K15" s="29">
        <f>K16</f>
        <v>2562.4</v>
      </c>
      <c r="L15" s="30">
        <f>L16</f>
        <v>111</v>
      </c>
      <c r="M15" s="21" t="s">
        <v>17027</v>
      </c>
      <c r="N15" s="24" t="s">
        <v>17027</v>
      </c>
      <c r="O15" s="25">
        <v>410872.24</v>
      </c>
      <c r="P15" s="25">
        <f t="shared" si="1"/>
        <v>100.17120706048712</v>
      </c>
      <c r="Q15" s="25">
        <f>Q16</f>
        <v>1782.0166487066342</v>
      </c>
    </row>
    <row r="16" spans="1:17" ht="35.25">
      <c r="A16">
        <v>1</v>
      </c>
      <c r="B16" s="27">
        <f>SUBTOTAL(103,$A$1:A16)</f>
        <v>4</v>
      </c>
      <c r="C16" s="28" t="s">
        <v>3768</v>
      </c>
      <c r="D16" s="21">
        <v>1980</v>
      </c>
      <c r="E16" s="21"/>
      <c r="F16" s="22" t="s">
        <v>17325</v>
      </c>
      <c r="G16" s="21">
        <v>5</v>
      </c>
      <c r="H16" s="21">
        <v>4</v>
      </c>
      <c r="I16" s="29">
        <v>4101.7</v>
      </c>
      <c r="J16" s="29">
        <v>2751.3</v>
      </c>
      <c r="K16" s="29">
        <f>J16-188.9</f>
        <v>2562.4</v>
      </c>
      <c r="L16" s="30">
        <v>111</v>
      </c>
      <c r="M16" s="21" t="s">
        <v>17065</v>
      </c>
      <c r="N16" s="21" t="s">
        <v>17136</v>
      </c>
      <c r="O16" s="25">
        <v>410872.24</v>
      </c>
      <c r="P16" s="25">
        <f t="shared" si="1"/>
        <v>100.17120706048712</v>
      </c>
      <c r="Q16" s="25">
        <v>1782.0166487066342</v>
      </c>
    </row>
    <row r="17" spans="1:17" ht="35.25">
      <c r="B17" s="20" t="s">
        <v>71</v>
      </c>
      <c r="C17" s="28"/>
      <c r="D17" s="21" t="s">
        <v>17318</v>
      </c>
      <c r="E17" s="21" t="s">
        <v>17318</v>
      </c>
      <c r="F17" s="22" t="s">
        <v>17318</v>
      </c>
      <c r="G17" s="21" t="s">
        <v>17318</v>
      </c>
      <c r="H17" s="21" t="s">
        <v>17318</v>
      </c>
      <c r="I17" s="29">
        <f>I18+I19</f>
        <v>2151</v>
      </c>
      <c r="J17" s="29">
        <f t="shared" ref="J17:L17" si="2">J18+J19</f>
        <v>1739.6</v>
      </c>
      <c r="K17" s="29">
        <f t="shared" si="2"/>
        <v>1641.2</v>
      </c>
      <c r="L17" s="30">
        <f t="shared" si="2"/>
        <v>94</v>
      </c>
      <c r="M17" s="21" t="s">
        <v>17027</v>
      </c>
      <c r="N17" s="24" t="s">
        <v>17027</v>
      </c>
      <c r="O17" s="29">
        <v>3972606.13</v>
      </c>
      <c r="P17" s="25">
        <f t="shared" si="1"/>
        <v>1846.8647745234773</v>
      </c>
      <c r="Q17" s="25">
        <f>MAX(Q18:Q19)</f>
        <v>6051.32</v>
      </c>
    </row>
    <row r="18" spans="1:17" ht="35.25">
      <c r="A18">
        <v>1</v>
      </c>
      <c r="B18" s="27">
        <f>SUBTOTAL(103,$A$1:A18)</f>
        <v>5</v>
      </c>
      <c r="C18" s="28" t="s">
        <v>5078</v>
      </c>
      <c r="D18" s="21">
        <v>1940</v>
      </c>
      <c r="E18" s="21"/>
      <c r="F18" s="22" t="s">
        <v>17325</v>
      </c>
      <c r="G18" s="21">
        <v>3</v>
      </c>
      <c r="H18" s="21">
        <v>2</v>
      </c>
      <c r="I18" s="29">
        <v>1189.4000000000001</v>
      </c>
      <c r="J18" s="29">
        <v>1119.5999999999999</v>
      </c>
      <c r="K18" s="29">
        <v>1021.2</v>
      </c>
      <c r="L18" s="30">
        <v>46</v>
      </c>
      <c r="M18" s="21" t="s">
        <v>17065</v>
      </c>
      <c r="N18" s="24" t="s">
        <v>17082</v>
      </c>
      <c r="O18" s="25">
        <v>381944.5</v>
      </c>
      <c r="P18" s="25">
        <f t="shared" si="1"/>
        <v>321.12367580292585</v>
      </c>
      <c r="Q18" s="25">
        <v>4835.6236758029263</v>
      </c>
    </row>
    <row r="19" spans="1:17" ht="35.25">
      <c r="A19">
        <v>1</v>
      </c>
      <c r="B19" s="27">
        <f>SUBTOTAL(103,$A$1:A19)</f>
        <v>6</v>
      </c>
      <c r="C19" s="28" t="s">
        <v>4507</v>
      </c>
      <c r="D19" s="21">
        <v>1962</v>
      </c>
      <c r="E19" s="21"/>
      <c r="F19" s="22" t="s">
        <v>17364</v>
      </c>
      <c r="G19" s="21">
        <v>3</v>
      </c>
      <c r="H19" s="21">
        <v>2</v>
      </c>
      <c r="I19" s="29">
        <v>961.6</v>
      </c>
      <c r="J19" s="29">
        <v>620</v>
      </c>
      <c r="K19" s="29">
        <v>620</v>
      </c>
      <c r="L19" s="30">
        <v>48</v>
      </c>
      <c r="M19" s="31" t="s">
        <v>17065</v>
      </c>
      <c r="N19" s="24" t="s">
        <v>17411</v>
      </c>
      <c r="O19" s="25">
        <v>3590661.63</v>
      </c>
      <c r="P19" s="25">
        <f t="shared" si="1"/>
        <v>3734.0491160565721</v>
      </c>
      <c r="Q19" s="25">
        <v>6051.32</v>
      </c>
    </row>
    <row r="20" spans="1:17" ht="35.25">
      <c r="B20" s="20" t="s">
        <v>380</v>
      </c>
      <c r="C20" s="28"/>
      <c r="D20" s="21" t="s">
        <v>17318</v>
      </c>
      <c r="E20" s="21" t="s">
        <v>17318</v>
      </c>
      <c r="F20" s="22" t="s">
        <v>17318</v>
      </c>
      <c r="G20" s="21" t="s">
        <v>17318</v>
      </c>
      <c r="H20" s="21" t="s">
        <v>17318</v>
      </c>
      <c r="I20" s="29">
        <f>SUM(I21:I29)</f>
        <v>15987.73</v>
      </c>
      <c r="J20" s="29">
        <f>SUM(J21:J29)</f>
        <v>14100.83</v>
      </c>
      <c r="K20" s="29">
        <f>SUM(K21:K29)</f>
        <v>13653.429999999998</v>
      </c>
      <c r="L20" s="30">
        <f>SUM(L21:L29)</f>
        <v>531</v>
      </c>
      <c r="M20" s="21" t="s">
        <v>17027</v>
      </c>
      <c r="N20" s="24" t="s">
        <v>17027</v>
      </c>
      <c r="O20" s="29">
        <v>28660879.380000003</v>
      </c>
      <c r="P20" s="25">
        <f t="shared" si="1"/>
        <v>1792.6797225122018</v>
      </c>
      <c r="Q20" s="25">
        <f>MAX(Q21:Q29)</f>
        <v>8129.7883439122907</v>
      </c>
    </row>
    <row r="21" spans="1:17" ht="35.25">
      <c r="A21">
        <v>1</v>
      </c>
      <c r="B21" s="27">
        <f>SUBTOTAL(103,$A$1:A21)</f>
        <v>7</v>
      </c>
      <c r="C21" s="28" t="s">
        <v>12217</v>
      </c>
      <c r="D21" s="21">
        <v>1929</v>
      </c>
      <c r="E21" s="21"/>
      <c r="F21" s="22" t="s">
        <v>17325</v>
      </c>
      <c r="G21" s="21">
        <v>4</v>
      </c>
      <c r="H21" s="21">
        <v>5</v>
      </c>
      <c r="I21" s="29">
        <v>2469.13</v>
      </c>
      <c r="J21" s="29">
        <v>2349.9299999999998</v>
      </c>
      <c r="K21" s="29">
        <v>2349.9299999999998</v>
      </c>
      <c r="L21" s="30">
        <v>95</v>
      </c>
      <c r="M21" s="21" t="s">
        <v>17065</v>
      </c>
      <c r="N21" s="24" t="s">
        <v>17394</v>
      </c>
      <c r="O21" s="25">
        <v>7180293.1799999997</v>
      </c>
      <c r="P21" s="25">
        <f t="shared" si="1"/>
        <v>2908.0255717600935</v>
      </c>
      <c r="Q21" s="25">
        <v>2978.9796224581128</v>
      </c>
    </row>
    <row r="22" spans="1:17" ht="35.25">
      <c r="A22">
        <v>1</v>
      </c>
      <c r="B22" s="27">
        <f>SUBTOTAL(103,$A$1:A22)</f>
        <v>8</v>
      </c>
      <c r="C22" s="28" t="s">
        <v>12205</v>
      </c>
      <c r="D22" s="21">
        <v>1961</v>
      </c>
      <c r="E22" s="21"/>
      <c r="F22" s="22" t="s">
        <v>17325</v>
      </c>
      <c r="G22" s="21">
        <v>4</v>
      </c>
      <c r="H22" s="21">
        <v>2</v>
      </c>
      <c r="I22" s="29">
        <v>1371.7</v>
      </c>
      <c r="J22" s="29">
        <v>1268.5999999999999</v>
      </c>
      <c r="K22" s="29">
        <v>1268.5999999999999</v>
      </c>
      <c r="L22" s="30">
        <v>55</v>
      </c>
      <c r="M22" s="21" t="s">
        <v>17065</v>
      </c>
      <c r="N22" s="24" t="s">
        <v>17395</v>
      </c>
      <c r="O22" s="25">
        <v>3313814.28</v>
      </c>
      <c r="P22" s="25">
        <f t="shared" si="1"/>
        <v>2415.8447765546398</v>
      </c>
      <c r="Q22" s="25">
        <v>3104.7446992782679</v>
      </c>
    </row>
    <row r="23" spans="1:17" ht="35.25">
      <c r="A23">
        <v>1</v>
      </c>
      <c r="B23" s="27">
        <f>SUBTOTAL(103,$A$1:A23)</f>
        <v>9</v>
      </c>
      <c r="C23" s="28" t="s">
        <v>2136</v>
      </c>
      <c r="D23" s="21">
        <v>1955</v>
      </c>
      <c r="E23" s="21"/>
      <c r="F23" s="22" t="s">
        <v>17325</v>
      </c>
      <c r="G23" s="21">
        <v>3</v>
      </c>
      <c r="H23" s="21">
        <v>3</v>
      </c>
      <c r="I23" s="29">
        <v>1854.6</v>
      </c>
      <c r="J23" s="29">
        <v>1281.7</v>
      </c>
      <c r="K23" s="29">
        <v>834.3</v>
      </c>
      <c r="L23" s="30">
        <v>34</v>
      </c>
      <c r="M23" s="21" t="s">
        <v>17065</v>
      </c>
      <c r="N23" s="24" t="s">
        <v>17396</v>
      </c>
      <c r="O23" s="25">
        <v>6446114.9500000002</v>
      </c>
      <c r="P23" s="25">
        <f t="shared" si="1"/>
        <v>3475.7440688018983</v>
      </c>
      <c r="Q23" s="25">
        <v>5606.2054567022542</v>
      </c>
    </row>
    <row r="24" spans="1:17" ht="35.25">
      <c r="A24">
        <v>1</v>
      </c>
      <c r="B24" s="27">
        <f>SUBTOTAL(103,$A$1:A24)</f>
        <v>10</v>
      </c>
      <c r="C24" s="28" t="s">
        <v>12149</v>
      </c>
      <c r="D24" s="21">
        <v>1934</v>
      </c>
      <c r="E24" s="21"/>
      <c r="F24" s="22" t="s">
        <v>17325</v>
      </c>
      <c r="G24" s="21">
        <v>3</v>
      </c>
      <c r="H24" s="21">
        <v>7</v>
      </c>
      <c r="I24" s="29">
        <v>2922</v>
      </c>
      <c r="J24" s="29">
        <v>2656.4</v>
      </c>
      <c r="K24" s="29">
        <v>2656.4</v>
      </c>
      <c r="L24" s="30">
        <v>95</v>
      </c>
      <c r="M24" s="21" t="s">
        <v>17065</v>
      </c>
      <c r="N24" s="24" t="s">
        <v>17397</v>
      </c>
      <c r="O24" s="25">
        <v>349639.88999999996</v>
      </c>
      <c r="P24" s="25">
        <f t="shared" si="1"/>
        <v>119.65773100616015</v>
      </c>
      <c r="Q24" s="25">
        <v>4696.5518685831621</v>
      </c>
    </row>
    <row r="25" spans="1:17" ht="35.25">
      <c r="A25">
        <v>1</v>
      </c>
      <c r="B25" s="27">
        <f>SUBTOTAL(103,$A$1:A25)</f>
        <v>11</v>
      </c>
      <c r="C25" s="28" t="s">
        <v>11733</v>
      </c>
      <c r="D25" s="21">
        <v>1958</v>
      </c>
      <c r="E25" s="21"/>
      <c r="F25" s="22" t="s">
        <v>17325</v>
      </c>
      <c r="G25" s="21">
        <v>2</v>
      </c>
      <c r="H25" s="21">
        <v>1</v>
      </c>
      <c r="I25" s="29">
        <v>417.2</v>
      </c>
      <c r="J25" s="29">
        <v>385.8</v>
      </c>
      <c r="K25" s="29">
        <v>385.8</v>
      </c>
      <c r="L25" s="30">
        <v>20</v>
      </c>
      <c r="M25" s="21" t="s">
        <v>17087</v>
      </c>
      <c r="N25" s="24" t="s">
        <v>17053</v>
      </c>
      <c r="O25" s="25">
        <v>1622193.6700000002</v>
      </c>
      <c r="P25" s="25">
        <f t="shared" si="1"/>
        <v>3888.2877996164912</v>
      </c>
      <c r="Q25" s="25">
        <v>6191.0589798657729</v>
      </c>
    </row>
    <row r="26" spans="1:17" ht="35.25">
      <c r="A26">
        <v>1</v>
      </c>
      <c r="B26" s="27">
        <f>SUBTOTAL(103,$A$1:A26)</f>
        <v>12</v>
      </c>
      <c r="C26" s="28" t="s">
        <v>11680</v>
      </c>
      <c r="D26" s="21">
        <v>1958</v>
      </c>
      <c r="E26" s="21"/>
      <c r="F26" s="22" t="s">
        <v>17325</v>
      </c>
      <c r="G26" s="21">
        <v>4</v>
      </c>
      <c r="H26" s="21">
        <v>5</v>
      </c>
      <c r="I26" s="29">
        <v>3533.4</v>
      </c>
      <c r="J26" s="29">
        <v>3254</v>
      </c>
      <c r="K26" s="29">
        <v>3254</v>
      </c>
      <c r="L26" s="30">
        <v>98</v>
      </c>
      <c r="M26" s="21" t="s">
        <v>17065</v>
      </c>
      <c r="N26" s="24" t="s">
        <v>17104</v>
      </c>
      <c r="O26" s="25">
        <v>3533716.9699999997</v>
      </c>
      <c r="P26" s="25">
        <f t="shared" si="1"/>
        <v>1000.0897067979848</v>
      </c>
      <c r="Q26" s="25">
        <v>5999.3508145129335</v>
      </c>
    </row>
    <row r="27" spans="1:17" ht="35.25">
      <c r="A27">
        <v>1</v>
      </c>
      <c r="B27" s="27">
        <f>SUBTOTAL(103,$A$1:A27)</f>
        <v>13</v>
      </c>
      <c r="C27" s="28" t="s">
        <v>11945</v>
      </c>
      <c r="D27" s="21">
        <v>1925</v>
      </c>
      <c r="E27" s="21"/>
      <c r="F27" s="22" t="s">
        <v>17190</v>
      </c>
      <c r="G27" s="21">
        <v>2</v>
      </c>
      <c r="H27" s="21">
        <v>1</v>
      </c>
      <c r="I27" s="29">
        <v>346.6</v>
      </c>
      <c r="J27" s="29">
        <v>312</v>
      </c>
      <c r="K27" s="29">
        <v>312</v>
      </c>
      <c r="L27" s="30">
        <v>8</v>
      </c>
      <c r="M27" s="31" t="s">
        <v>17049</v>
      </c>
      <c r="N27" s="24" t="s">
        <v>17371</v>
      </c>
      <c r="O27" s="25">
        <v>15039</v>
      </c>
      <c r="P27" s="25">
        <f t="shared" si="1"/>
        <v>43.390075014425847</v>
      </c>
      <c r="Q27" s="25">
        <v>8129.7883439122907</v>
      </c>
    </row>
    <row r="28" spans="1:17" ht="35.25">
      <c r="A28">
        <v>1</v>
      </c>
      <c r="B28" s="27">
        <f>SUBTOTAL(103,$A$1:A28)</f>
        <v>14</v>
      </c>
      <c r="C28" s="28" t="s">
        <v>12145</v>
      </c>
      <c r="D28" s="21">
        <v>1954</v>
      </c>
      <c r="E28" s="21"/>
      <c r="F28" s="22" t="s">
        <v>17325</v>
      </c>
      <c r="G28" s="21">
        <v>2</v>
      </c>
      <c r="H28" s="21">
        <v>3</v>
      </c>
      <c r="I28" s="29">
        <v>2032.3</v>
      </c>
      <c r="J28" s="29">
        <v>1714.4</v>
      </c>
      <c r="K28" s="29">
        <v>1714.4</v>
      </c>
      <c r="L28" s="30">
        <v>68</v>
      </c>
      <c r="M28" s="31" t="s">
        <v>17049</v>
      </c>
      <c r="N28" s="24" t="s">
        <v>17110</v>
      </c>
      <c r="O28" s="25">
        <v>63683.85</v>
      </c>
      <c r="P28" s="25">
        <f t="shared" si="1"/>
        <v>31.335851006249076</v>
      </c>
      <c r="Q28" s="25">
        <v>4291.1307976184626</v>
      </c>
    </row>
    <row r="29" spans="1:17" ht="35.25">
      <c r="A29">
        <v>1</v>
      </c>
      <c r="B29" s="27">
        <f>SUBTOTAL(103,$A$1:A29)</f>
        <v>15</v>
      </c>
      <c r="C29" s="28" t="s">
        <v>11198</v>
      </c>
      <c r="D29" s="21">
        <v>1934</v>
      </c>
      <c r="E29" s="21"/>
      <c r="F29" s="22" t="s">
        <v>17325</v>
      </c>
      <c r="G29" s="21">
        <v>3</v>
      </c>
      <c r="H29" s="21">
        <v>5</v>
      </c>
      <c r="I29" s="29">
        <v>1040.8</v>
      </c>
      <c r="J29" s="29">
        <v>878</v>
      </c>
      <c r="K29" s="29">
        <v>878</v>
      </c>
      <c r="L29" s="30">
        <v>58</v>
      </c>
      <c r="M29" s="21" t="s">
        <v>17087</v>
      </c>
      <c r="N29" s="24" t="s">
        <v>17053</v>
      </c>
      <c r="O29" s="25">
        <v>6136383.5900000008</v>
      </c>
      <c r="P29" s="25">
        <f t="shared" si="1"/>
        <v>5895.8335799385095</v>
      </c>
      <c r="Q29" s="25">
        <v>6408.4799385088409</v>
      </c>
    </row>
    <row r="30" spans="1:17" ht="35.25">
      <c r="B30" s="20" t="s">
        <v>220</v>
      </c>
      <c r="C30" s="28"/>
      <c r="D30" s="21" t="s">
        <v>17318</v>
      </c>
      <c r="E30" s="21" t="s">
        <v>17318</v>
      </c>
      <c r="F30" s="22" t="s">
        <v>17318</v>
      </c>
      <c r="G30" s="21" t="s">
        <v>17318</v>
      </c>
      <c r="H30" s="21" t="s">
        <v>17318</v>
      </c>
      <c r="I30" s="29">
        <f>I31</f>
        <v>10086.92</v>
      </c>
      <c r="J30" s="29">
        <f t="shared" ref="J30:L30" si="3">J31</f>
        <v>8329.2199999999993</v>
      </c>
      <c r="K30" s="29">
        <f t="shared" si="3"/>
        <v>7734.54</v>
      </c>
      <c r="L30" s="30">
        <f t="shared" si="3"/>
        <v>405</v>
      </c>
      <c r="M30" s="21" t="s">
        <v>17027</v>
      </c>
      <c r="N30" s="24" t="s">
        <v>17027</v>
      </c>
      <c r="O30" s="29">
        <v>80389.22</v>
      </c>
      <c r="P30" s="25">
        <f t="shared" si="1"/>
        <v>7.9696498039044625</v>
      </c>
      <c r="Q30" s="25">
        <f>Q31</f>
        <v>2458.1946846014444</v>
      </c>
    </row>
    <row r="31" spans="1:17" ht="35.25">
      <c r="A31">
        <v>1</v>
      </c>
      <c r="B31" s="27">
        <f>SUBTOTAL(103,$A$1:A31)</f>
        <v>16</v>
      </c>
      <c r="C31" s="28" t="s">
        <v>14759</v>
      </c>
      <c r="D31" s="21">
        <v>1989</v>
      </c>
      <c r="E31" s="21"/>
      <c r="F31" s="22" t="s">
        <v>17325</v>
      </c>
      <c r="G31" s="21">
        <v>5</v>
      </c>
      <c r="H31" s="21">
        <v>12</v>
      </c>
      <c r="I31" s="29">
        <v>10086.92</v>
      </c>
      <c r="J31" s="29">
        <v>8329.2199999999993</v>
      </c>
      <c r="K31" s="29">
        <v>7734.54</v>
      </c>
      <c r="L31" s="30">
        <v>405</v>
      </c>
      <c r="M31" s="21" t="s">
        <v>17065</v>
      </c>
      <c r="N31" s="24" t="s">
        <v>17398</v>
      </c>
      <c r="O31" s="25">
        <v>80389.22</v>
      </c>
      <c r="P31" s="25">
        <f t="shared" si="1"/>
        <v>7.9696498039044625</v>
      </c>
      <c r="Q31" s="25">
        <v>2458.1946846014444</v>
      </c>
    </row>
    <row r="32" spans="1:17" ht="35.25">
      <c r="B32" s="20" t="s">
        <v>224</v>
      </c>
      <c r="C32" s="28"/>
      <c r="D32" s="21" t="s">
        <v>17318</v>
      </c>
      <c r="E32" s="21" t="s">
        <v>17318</v>
      </c>
      <c r="F32" s="22" t="s">
        <v>17318</v>
      </c>
      <c r="G32" s="21" t="s">
        <v>17318</v>
      </c>
      <c r="H32" s="21" t="s">
        <v>17318</v>
      </c>
      <c r="I32" s="29">
        <f>I33</f>
        <v>825</v>
      </c>
      <c r="J32" s="29">
        <f t="shared" ref="J32:L32" si="4">J33</f>
        <v>769.5</v>
      </c>
      <c r="K32" s="29">
        <f t="shared" si="4"/>
        <v>628.1</v>
      </c>
      <c r="L32" s="30">
        <f t="shared" si="4"/>
        <v>57</v>
      </c>
      <c r="M32" s="21" t="s">
        <v>17027</v>
      </c>
      <c r="N32" s="24" t="s">
        <v>17027</v>
      </c>
      <c r="O32" s="29">
        <v>41251.22</v>
      </c>
      <c r="P32" s="25">
        <f t="shared" si="1"/>
        <v>50.001478787878789</v>
      </c>
      <c r="Q32" s="25">
        <f>Q33</f>
        <v>8095.5914666666677</v>
      </c>
    </row>
    <row r="33" spans="1:17" ht="35.25">
      <c r="A33">
        <v>1</v>
      </c>
      <c r="B33" s="27">
        <f>SUBTOTAL(103,$A$1:A33)</f>
        <v>17</v>
      </c>
      <c r="C33" s="28" t="s">
        <v>14865</v>
      </c>
      <c r="D33" s="21">
        <v>1961</v>
      </c>
      <c r="E33" s="21"/>
      <c r="F33" s="22" t="s">
        <v>17325</v>
      </c>
      <c r="G33" s="21">
        <v>2</v>
      </c>
      <c r="H33" s="21">
        <v>3</v>
      </c>
      <c r="I33" s="29">
        <v>825</v>
      </c>
      <c r="J33" s="29">
        <v>769.5</v>
      </c>
      <c r="K33" s="29">
        <v>628.1</v>
      </c>
      <c r="L33" s="30">
        <v>57</v>
      </c>
      <c r="M33" s="21" t="s">
        <v>17065</v>
      </c>
      <c r="N33" s="24" t="s">
        <v>17312</v>
      </c>
      <c r="O33" s="25">
        <v>41251.22</v>
      </c>
      <c r="P33" s="25">
        <f t="shared" si="1"/>
        <v>50.001478787878789</v>
      </c>
      <c r="Q33" s="25">
        <v>8095.5914666666677</v>
      </c>
    </row>
    <row r="34" spans="1:17" ht="35.25">
      <c r="B34" s="20" t="s">
        <v>54</v>
      </c>
      <c r="C34" s="28"/>
      <c r="D34" s="21" t="s">
        <v>17318</v>
      </c>
      <c r="E34" s="21" t="s">
        <v>17318</v>
      </c>
      <c r="F34" s="22" t="s">
        <v>17318</v>
      </c>
      <c r="G34" s="21" t="s">
        <v>17318</v>
      </c>
      <c r="H34" s="21" t="s">
        <v>17318</v>
      </c>
      <c r="I34" s="29">
        <f>I35</f>
        <v>677.1</v>
      </c>
      <c r="J34" s="29">
        <f t="shared" ref="J34:L34" si="5">J35</f>
        <v>618.1</v>
      </c>
      <c r="K34" s="29">
        <f t="shared" si="5"/>
        <v>363.3</v>
      </c>
      <c r="L34" s="30">
        <f t="shared" si="5"/>
        <v>37</v>
      </c>
      <c r="M34" s="21" t="s">
        <v>17027</v>
      </c>
      <c r="N34" s="24" t="s">
        <v>17027</v>
      </c>
      <c r="O34" s="29">
        <v>59641.810000000005</v>
      </c>
      <c r="P34" s="25">
        <f t="shared" si="1"/>
        <v>88.084197312066166</v>
      </c>
      <c r="Q34" s="25">
        <f>Q35</f>
        <v>7164.1851425195691</v>
      </c>
    </row>
    <row r="35" spans="1:17" ht="35.25">
      <c r="A35">
        <v>1</v>
      </c>
      <c r="B35" s="27">
        <f>SUBTOTAL(103,$A$1:A35)</f>
        <v>18</v>
      </c>
      <c r="C35" s="28" t="s">
        <v>15985</v>
      </c>
      <c r="D35" s="21">
        <v>1991</v>
      </c>
      <c r="E35" s="21"/>
      <c r="F35" s="22" t="s">
        <v>17323</v>
      </c>
      <c r="G35" s="21">
        <v>2</v>
      </c>
      <c r="H35" s="21">
        <v>2</v>
      </c>
      <c r="I35" s="29">
        <v>677.1</v>
      </c>
      <c r="J35" s="29">
        <v>618.1</v>
      </c>
      <c r="K35" s="29">
        <v>363.3</v>
      </c>
      <c r="L35" s="30">
        <v>37</v>
      </c>
      <c r="M35" s="21" t="s">
        <v>17087</v>
      </c>
      <c r="N35" s="24" t="s">
        <v>17053</v>
      </c>
      <c r="O35" s="25">
        <v>59641.810000000005</v>
      </c>
      <c r="P35" s="25">
        <f t="shared" si="1"/>
        <v>88.084197312066166</v>
      </c>
      <c r="Q35" s="25">
        <v>7164.1851425195691</v>
      </c>
    </row>
    <row r="36" spans="1:17" ht="35.25">
      <c r="B36" s="20" t="s">
        <v>298</v>
      </c>
      <c r="C36" s="28"/>
      <c r="D36" s="21" t="s">
        <v>17318</v>
      </c>
      <c r="E36" s="21" t="s">
        <v>17318</v>
      </c>
      <c r="F36" s="22" t="s">
        <v>17318</v>
      </c>
      <c r="G36" s="21" t="s">
        <v>17318</v>
      </c>
      <c r="H36" s="21" t="s">
        <v>17318</v>
      </c>
      <c r="I36" s="29">
        <f>I37</f>
        <v>805.6</v>
      </c>
      <c r="J36" s="29">
        <f t="shared" ref="J36:L36" si="6">J37</f>
        <v>744.2</v>
      </c>
      <c r="K36" s="29">
        <f t="shared" si="6"/>
        <v>701.4</v>
      </c>
      <c r="L36" s="30">
        <f t="shared" si="6"/>
        <v>44</v>
      </c>
      <c r="M36" s="21" t="s">
        <v>17027</v>
      </c>
      <c r="N36" s="24" t="s">
        <v>17027</v>
      </c>
      <c r="O36" s="29">
        <v>329284.43</v>
      </c>
      <c r="P36" s="25">
        <f t="shared" si="1"/>
        <v>408.74432720953325</v>
      </c>
      <c r="Q36" s="25">
        <f>Q37</f>
        <v>7836.7233366434957</v>
      </c>
    </row>
    <row r="37" spans="1:17" ht="35.25">
      <c r="A37">
        <v>1</v>
      </c>
      <c r="B37" s="27">
        <f>SUBTOTAL(103,$A$1:A37)</f>
        <v>19</v>
      </c>
      <c r="C37" s="28" t="s">
        <v>9223</v>
      </c>
      <c r="D37" s="21">
        <v>1969</v>
      </c>
      <c r="E37" s="21"/>
      <c r="F37" s="22" t="s">
        <v>17325</v>
      </c>
      <c r="G37" s="21">
        <v>2</v>
      </c>
      <c r="H37" s="21">
        <v>2</v>
      </c>
      <c r="I37" s="29">
        <v>805.6</v>
      </c>
      <c r="J37" s="29">
        <v>744.2</v>
      </c>
      <c r="K37" s="29">
        <v>701.4</v>
      </c>
      <c r="L37" s="30">
        <v>44</v>
      </c>
      <c r="M37" s="21" t="s">
        <v>17087</v>
      </c>
      <c r="N37" s="24" t="s">
        <v>17053</v>
      </c>
      <c r="O37" s="25">
        <v>329284.43</v>
      </c>
      <c r="P37" s="25">
        <f t="shared" si="1"/>
        <v>408.74432720953325</v>
      </c>
      <c r="Q37" s="25">
        <v>7836.7233366434957</v>
      </c>
    </row>
    <row r="38" spans="1:17" ht="35.25">
      <c r="B38" s="20" t="s">
        <v>17399</v>
      </c>
      <c r="C38" s="28"/>
      <c r="D38" s="21" t="s">
        <v>17318</v>
      </c>
      <c r="E38" s="21" t="s">
        <v>17318</v>
      </c>
      <c r="F38" s="22" t="s">
        <v>17318</v>
      </c>
      <c r="G38" s="21" t="s">
        <v>17318</v>
      </c>
      <c r="H38" s="21" t="s">
        <v>17318</v>
      </c>
      <c r="I38" s="29">
        <f>I39</f>
        <v>1423.3</v>
      </c>
      <c r="J38" s="29">
        <f t="shared" ref="J38:L38" si="7">J39</f>
        <v>862.5</v>
      </c>
      <c r="K38" s="29">
        <f t="shared" si="7"/>
        <v>862.5</v>
      </c>
      <c r="L38" s="30">
        <f t="shared" si="7"/>
        <v>37</v>
      </c>
      <c r="M38" s="21" t="s">
        <v>17027</v>
      </c>
      <c r="N38" s="24" t="s">
        <v>17027</v>
      </c>
      <c r="O38" s="29">
        <v>7537275.2400000002</v>
      </c>
      <c r="P38" s="25">
        <f t="shared" si="1"/>
        <v>5295.6335558209794</v>
      </c>
      <c r="Q38" s="25">
        <f>Q39</f>
        <v>5187.4581044052566</v>
      </c>
    </row>
    <row r="39" spans="1:17" ht="35.25">
      <c r="A39">
        <v>1</v>
      </c>
      <c r="B39" s="27">
        <f>SUBTOTAL(103,$A$1:A39)</f>
        <v>20</v>
      </c>
      <c r="C39" s="28" t="s">
        <v>9311</v>
      </c>
      <c r="D39" s="21">
        <v>1980</v>
      </c>
      <c r="E39" s="21"/>
      <c r="F39" s="22" t="s">
        <v>17325</v>
      </c>
      <c r="G39" s="21">
        <v>2</v>
      </c>
      <c r="H39" s="21">
        <v>3</v>
      </c>
      <c r="I39" s="29">
        <v>1423.3</v>
      </c>
      <c r="J39" s="29">
        <v>862.5</v>
      </c>
      <c r="K39" s="29">
        <v>862.5</v>
      </c>
      <c r="L39" s="30">
        <v>37</v>
      </c>
      <c r="M39" s="21" t="s">
        <v>17087</v>
      </c>
      <c r="N39" s="24" t="s">
        <v>17053</v>
      </c>
      <c r="O39" s="25">
        <v>7537275.2400000002</v>
      </c>
      <c r="P39" s="25">
        <f t="shared" si="1"/>
        <v>5295.6335558209794</v>
      </c>
      <c r="Q39" s="25">
        <v>5187.4581044052566</v>
      </c>
    </row>
    <row r="40" spans="1:17" ht="35.25">
      <c r="B40" s="20" t="s">
        <v>263</v>
      </c>
      <c r="C40" s="28"/>
      <c r="D40" s="21" t="s">
        <v>17318</v>
      </c>
      <c r="E40" s="21" t="s">
        <v>17318</v>
      </c>
      <c r="F40" s="22" t="s">
        <v>17318</v>
      </c>
      <c r="G40" s="21" t="s">
        <v>17318</v>
      </c>
      <c r="H40" s="21" t="s">
        <v>17318</v>
      </c>
      <c r="I40" s="29">
        <f>I42+I41</f>
        <v>6021.62</v>
      </c>
      <c r="J40" s="29">
        <f t="shared" ref="J40:L40" si="8">J42+J41</f>
        <v>3379.69</v>
      </c>
      <c r="K40" s="29">
        <f t="shared" si="8"/>
        <v>1480.83</v>
      </c>
      <c r="L40" s="30">
        <f t="shared" si="8"/>
        <v>360</v>
      </c>
      <c r="M40" s="21" t="s">
        <v>17027</v>
      </c>
      <c r="N40" s="24" t="s">
        <v>17027</v>
      </c>
      <c r="O40" s="29">
        <v>205510.3</v>
      </c>
      <c r="P40" s="25">
        <f t="shared" si="1"/>
        <v>34.128739442209906</v>
      </c>
      <c r="Q40" s="25">
        <f>MAX(Q41:Q42)</f>
        <v>7990.7132913965906</v>
      </c>
    </row>
    <row r="41" spans="1:17" ht="35.25">
      <c r="A41">
        <v>1</v>
      </c>
      <c r="B41" s="27">
        <f>SUBTOTAL(103,$A$1:A41)</f>
        <v>21</v>
      </c>
      <c r="C41" s="28" t="s">
        <v>15629</v>
      </c>
      <c r="D41" s="21">
        <v>1975</v>
      </c>
      <c r="E41" s="21">
        <v>2010</v>
      </c>
      <c r="F41" s="22" t="s">
        <v>17325</v>
      </c>
      <c r="G41" s="21">
        <v>5</v>
      </c>
      <c r="H41" s="21">
        <v>1</v>
      </c>
      <c r="I41" s="29">
        <v>5603.53</v>
      </c>
      <c r="J41" s="29">
        <v>3006.1</v>
      </c>
      <c r="K41" s="29">
        <v>1107.24</v>
      </c>
      <c r="L41" s="30">
        <v>341</v>
      </c>
      <c r="M41" s="21" t="s">
        <v>17087</v>
      </c>
      <c r="N41" s="24" t="s">
        <v>17053</v>
      </c>
      <c r="O41" s="25">
        <v>178357.44</v>
      </c>
      <c r="P41" s="25">
        <f t="shared" si="1"/>
        <v>31.829478917753633</v>
      </c>
      <c r="Q41" s="25">
        <v>3259.66</v>
      </c>
    </row>
    <row r="42" spans="1:17" ht="35.25">
      <c r="A42">
        <v>1</v>
      </c>
      <c r="B42" s="27">
        <f>SUBTOTAL(103,$A$1:A42)</f>
        <v>22</v>
      </c>
      <c r="C42" s="28" t="s">
        <v>15658</v>
      </c>
      <c r="D42" s="21">
        <v>1968</v>
      </c>
      <c r="E42" s="21"/>
      <c r="F42" s="22" t="s">
        <v>17325</v>
      </c>
      <c r="G42" s="21">
        <v>2</v>
      </c>
      <c r="H42" s="21">
        <v>2</v>
      </c>
      <c r="I42" s="29">
        <v>418.09</v>
      </c>
      <c r="J42" s="29">
        <v>373.59</v>
      </c>
      <c r="K42" s="29">
        <v>373.59</v>
      </c>
      <c r="L42" s="30">
        <v>19</v>
      </c>
      <c r="M42" s="21" t="s">
        <v>17065</v>
      </c>
      <c r="N42" s="24" t="s">
        <v>17177</v>
      </c>
      <c r="O42" s="25">
        <v>27152.86</v>
      </c>
      <c r="P42" s="25">
        <f t="shared" si="1"/>
        <v>64.945011839556088</v>
      </c>
      <c r="Q42" s="25">
        <v>7990.7132913965906</v>
      </c>
    </row>
    <row r="43" spans="1:17" ht="35.25">
      <c r="B43" s="20" t="s">
        <v>38</v>
      </c>
      <c r="C43" s="28"/>
      <c r="D43" s="21" t="s">
        <v>17318</v>
      </c>
      <c r="E43" s="21" t="s">
        <v>17318</v>
      </c>
      <c r="F43" s="22" t="s">
        <v>17318</v>
      </c>
      <c r="G43" s="21" t="s">
        <v>17318</v>
      </c>
      <c r="H43" s="21" t="s">
        <v>17318</v>
      </c>
      <c r="I43" s="29">
        <f>I44</f>
        <v>5432.4</v>
      </c>
      <c r="J43" s="29">
        <f t="shared" ref="J43:L43" si="9">J44</f>
        <v>4626.3999999999996</v>
      </c>
      <c r="K43" s="29">
        <f t="shared" si="9"/>
        <v>4626.3999999999996</v>
      </c>
      <c r="L43" s="30">
        <f t="shared" si="9"/>
        <v>181</v>
      </c>
      <c r="M43" s="21" t="s">
        <v>17027</v>
      </c>
      <c r="N43" s="24" t="s">
        <v>17027</v>
      </c>
      <c r="O43" s="25">
        <v>1387999.95</v>
      </c>
      <c r="P43" s="25">
        <f t="shared" si="1"/>
        <v>255.50400375524632</v>
      </c>
      <c r="Q43" s="25">
        <f>Q44</f>
        <v>1948.4070539724617</v>
      </c>
    </row>
    <row r="44" spans="1:17" ht="35.25">
      <c r="A44">
        <v>1</v>
      </c>
      <c r="B44" s="27">
        <f>SUBTOTAL(103,$A$1:A44)</f>
        <v>23</v>
      </c>
      <c r="C44" s="28" t="s">
        <v>17402</v>
      </c>
      <c r="D44" s="21">
        <v>1977</v>
      </c>
      <c r="E44" s="21"/>
      <c r="F44" s="22" t="s">
        <v>17323</v>
      </c>
      <c r="G44" s="21">
        <v>5</v>
      </c>
      <c r="H44" s="21">
        <v>6</v>
      </c>
      <c r="I44" s="29">
        <v>5432.4</v>
      </c>
      <c r="J44" s="29">
        <v>4626.3999999999996</v>
      </c>
      <c r="K44" s="29">
        <f>J44</f>
        <v>4626.3999999999996</v>
      </c>
      <c r="L44" s="30">
        <v>181</v>
      </c>
      <c r="M44" s="21" t="s">
        <v>17065</v>
      </c>
      <c r="N44" s="24" t="s">
        <v>17165</v>
      </c>
      <c r="O44" s="25">
        <v>1387999.95</v>
      </c>
      <c r="P44" s="25">
        <f t="shared" si="1"/>
        <v>255.50400375524632</v>
      </c>
      <c r="Q44" s="25">
        <v>1948.4070539724617</v>
      </c>
    </row>
    <row r="45" spans="1:17" ht="35.25">
      <c r="B45" s="20" t="s">
        <v>266</v>
      </c>
      <c r="C45" s="28"/>
      <c r="D45" s="21" t="s">
        <v>17318</v>
      </c>
      <c r="E45" s="21" t="s">
        <v>17318</v>
      </c>
      <c r="F45" s="22" t="s">
        <v>17318</v>
      </c>
      <c r="G45" s="21" t="s">
        <v>17318</v>
      </c>
      <c r="H45" s="21" t="s">
        <v>17318</v>
      </c>
      <c r="I45" s="29">
        <f>I46</f>
        <v>3094.98</v>
      </c>
      <c r="J45" s="29">
        <f t="shared" ref="J45:L45" si="10">J46</f>
        <v>2793.4</v>
      </c>
      <c r="K45" s="29">
        <f t="shared" si="10"/>
        <v>2250.5</v>
      </c>
      <c r="L45" s="30">
        <f t="shared" si="10"/>
        <v>157</v>
      </c>
      <c r="M45" s="21" t="s">
        <v>17027</v>
      </c>
      <c r="N45" s="24" t="s">
        <v>17027</v>
      </c>
      <c r="O45" s="25">
        <v>159122.38</v>
      </c>
      <c r="P45" s="25">
        <f t="shared" si="1"/>
        <v>51.413055980975649</v>
      </c>
      <c r="Q45" s="25">
        <f>Q46</f>
        <v>3259.66</v>
      </c>
    </row>
    <row r="46" spans="1:17" ht="35.25">
      <c r="A46">
        <v>1</v>
      </c>
      <c r="B46" s="27">
        <f>SUBTOTAL(103,$A$1:A46)</f>
        <v>24</v>
      </c>
      <c r="C46" s="28" t="s">
        <v>15409</v>
      </c>
      <c r="D46" s="21" t="s">
        <v>928</v>
      </c>
      <c r="E46" s="21"/>
      <c r="F46" s="22" t="s">
        <v>17325</v>
      </c>
      <c r="G46" s="21">
        <v>5</v>
      </c>
      <c r="H46" s="21">
        <v>4</v>
      </c>
      <c r="I46" s="29">
        <v>3094.98</v>
      </c>
      <c r="J46" s="29">
        <v>2793.4</v>
      </c>
      <c r="K46" s="29">
        <v>2250.5</v>
      </c>
      <c r="L46" s="30">
        <v>157</v>
      </c>
      <c r="M46" s="21" t="s">
        <v>17065</v>
      </c>
      <c r="N46" s="24" t="s">
        <v>17373</v>
      </c>
      <c r="O46" s="25">
        <v>159122.38</v>
      </c>
      <c r="P46" s="25">
        <f t="shared" si="1"/>
        <v>51.413055980975649</v>
      </c>
      <c r="Q46" s="25">
        <v>3259.66</v>
      </c>
    </row>
    <row r="47" spans="1:17" ht="35.25">
      <c r="B47" s="20" t="s">
        <v>343</v>
      </c>
      <c r="C47" s="28"/>
      <c r="D47" s="21" t="s">
        <v>17318</v>
      </c>
      <c r="E47" s="21" t="s">
        <v>17318</v>
      </c>
      <c r="F47" s="22" t="s">
        <v>17318</v>
      </c>
      <c r="G47" s="21" t="s">
        <v>17318</v>
      </c>
      <c r="H47" s="21" t="s">
        <v>17318</v>
      </c>
      <c r="I47" s="29">
        <f>I48</f>
        <v>3117</v>
      </c>
      <c r="J47" s="29">
        <f t="shared" ref="J47:L47" si="11">J48</f>
        <v>2092.1999999999998</v>
      </c>
      <c r="K47" s="29">
        <f t="shared" si="11"/>
        <v>2092.1999999999998</v>
      </c>
      <c r="L47" s="30">
        <f t="shared" si="11"/>
        <v>121</v>
      </c>
      <c r="M47" s="21" t="s">
        <v>17027</v>
      </c>
      <c r="N47" s="24" t="s">
        <v>17027</v>
      </c>
      <c r="O47" s="25">
        <v>206556.61000000002</v>
      </c>
      <c r="P47" s="25">
        <f t="shared" si="1"/>
        <v>66.267760667308309</v>
      </c>
      <c r="Q47" s="25">
        <f>Q48</f>
        <v>3824.24</v>
      </c>
    </row>
    <row r="48" spans="1:17" ht="35.25">
      <c r="A48">
        <v>1</v>
      </c>
      <c r="B48" s="27">
        <f>SUBTOTAL(103,$A$1:A48)</f>
        <v>25</v>
      </c>
      <c r="C48" s="28" t="s">
        <v>12993</v>
      </c>
      <c r="D48" s="21">
        <v>1972</v>
      </c>
      <c r="E48" s="21"/>
      <c r="F48" s="22" t="s">
        <v>17329</v>
      </c>
      <c r="G48" s="21">
        <v>5</v>
      </c>
      <c r="H48" s="21">
        <v>4</v>
      </c>
      <c r="I48" s="29">
        <v>3117</v>
      </c>
      <c r="J48" s="29">
        <v>2092.1999999999998</v>
      </c>
      <c r="K48" s="29">
        <v>2092.1999999999998</v>
      </c>
      <c r="L48" s="30">
        <v>121</v>
      </c>
      <c r="M48" s="21" t="s">
        <v>17107</v>
      </c>
      <c r="N48" s="24" t="s">
        <v>17400</v>
      </c>
      <c r="O48" s="25">
        <v>206556.61000000002</v>
      </c>
      <c r="P48" s="25">
        <f t="shared" si="1"/>
        <v>66.267760667308309</v>
      </c>
      <c r="Q48" s="25">
        <v>3824.24</v>
      </c>
    </row>
    <row r="49" spans="1:17" ht="35.25">
      <c r="B49" s="20" t="s">
        <v>199</v>
      </c>
      <c r="C49" s="28"/>
      <c r="D49" s="21" t="s">
        <v>17318</v>
      </c>
      <c r="E49" s="21" t="s">
        <v>17318</v>
      </c>
      <c r="F49" s="22" t="s">
        <v>17318</v>
      </c>
      <c r="G49" s="21" t="s">
        <v>17318</v>
      </c>
      <c r="H49" s="21" t="s">
        <v>17318</v>
      </c>
      <c r="I49" s="29">
        <f>I50+I51</f>
        <v>7955</v>
      </c>
      <c r="J49" s="29">
        <f t="shared" ref="J49:L49" si="12">J50+J51</f>
        <v>7250.2</v>
      </c>
      <c r="K49" s="29">
        <f t="shared" si="12"/>
        <v>7250.2</v>
      </c>
      <c r="L49" s="30">
        <f t="shared" si="12"/>
        <v>382</v>
      </c>
      <c r="M49" s="21" t="s">
        <v>17027</v>
      </c>
      <c r="N49" s="24" t="s">
        <v>17027</v>
      </c>
      <c r="O49" s="25">
        <v>251494.2</v>
      </c>
      <c r="P49" s="25">
        <f t="shared" si="1"/>
        <v>31.614607165304839</v>
      </c>
      <c r="Q49" s="25">
        <f>MAX(Q50:Q51)</f>
        <v>3000.01</v>
      </c>
    </row>
    <row r="50" spans="1:17" ht="35.25">
      <c r="A50">
        <v>1</v>
      </c>
      <c r="B50" s="27">
        <f>SUBTOTAL(103,$A$1:A50)</f>
        <v>26</v>
      </c>
      <c r="C50" s="28" t="s">
        <v>13836</v>
      </c>
      <c r="D50" s="21">
        <v>1969</v>
      </c>
      <c r="E50" s="21"/>
      <c r="F50" s="22" t="s">
        <v>17325</v>
      </c>
      <c r="G50" s="21">
        <v>5</v>
      </c>
      <c r="H50" s="21">
        <v>4</v>
      </c>
      <c r="I50" s="29">
        <v>3593.4</v>
      </c>
      <c r="J50" s="29">
        <v>3316.5</v>
      </c>
      <c r="K50" s="29">
        <v>3316.5</v>
      </c>
      <c r="L50" s="30">
        <v>148</v>
      </c>
      <c r="M50" s="21" t="s">
        <v>17065</v>
      </c>
      <c r="N50" s="24" t="s">
        <v>17438</v>
      </c>
      <c r="O50" s="25">
        <v>165579.5</v>
      </c>
      <c r="P50" s="25">
        <f t="shared" si="1"/>
        <v>46.078783324984691</v>
      </c>
      <c r="Q50" s="25">
        <v>3000.01</v>
      </c>
    </row>
    <row r="51" spans="1:17" ht="35.25">
      <c r="A51">
        <v>1</v>
      </c>
      <c r="B51" s="27">
        <f>SUBTOTAL(103,$A$1:A51)</f>
        <v>27</v>
      </c>
      <c r="C51" s="28" t="s">
        <v>14105</v>
      </c>
      <c r="D51" s="21">
        <v>1987</v>
      </c>
      <c r="E51" s="21"/>
      <c r="F51" s="22" t="s">
        <v>17054</v>
      </c>
      <c r="G51" s="21">
        <v>5</v>
      </c>
      <c r="H51" s="21">
        <v>6</v>
      </c>
      <c r="I51" s="29">
        <v>4361.6000000000004</v>
      </c>
      <c r="J51" s="29">
        <v>3933.7</v>
      </c>
      <c r="K51" s="29">
        <v>3933.7</v>
      </c>
      <c r="L51" s="30">
        <v>234</v>
      </c>
      <c r="M51" s="21" t="s">
        <v>17065</v>
      </c>
      <c r="N51" s="24" t="s">
        <v>17446</v>
      </c>
      <c r="O51" s="25">
        <v>85914.7</v>
      </c>
      <c r="P51" s="25">
        <f t="shared" si="1"/>
        <v>19.697977806309609</v>
      </c>
      <c r="Q51" s="25">
        <v>2777.78</v>
      </c>
    </row>
  </sheetData>
  <mergeCells count="22">
    <mergeCell ref="B9:Q9"/>
    <mergeCell ref="J4:K4"/>
    <mergeCell ref="L4:L6"/>
    <mergeCell ref="M4:M7"/>
    <mergeCell ref="N4:N7"/>
    <mergeCell ref="O4:O6"/>
    <mergeCell ref="P4:P6"/>
    <mergeCell ref="Q4:Q6"/>
    <mergeCell ref="D5:D7"/>
    <mergeCell ref="E5:E7"/>
    <mergeCell ref="J5:J6"/>
    <mergeCell ref="K5:K6"/>
    <mergeCell ref="O1:Q1"/>
    <mergeCell ref="N2:Q2"/>
    <mergeCell ref="B3:Q3"/>
    <mergeCell ref="B4:B7"/>
    <mergeCell ref="C4:C7"/>
    <mergeCell ref="D4:E4"/>
    <mergeCell ref="F4:F7"/>
    <mergeCell ref="G4:G7"/>
    <mergeCell ref="H4:H7"/>
    <mergeCell ref="I4:I6"/>
  </mergeCells>
  <pageMargins left="0.25" right="0.25" top="0.75" bottom="0.75" header="0.3" footer="0.3"/>
  <pageSetup paperSize="8" scale="2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4"/>
  <sheetViews>
    <sheetView topLeftCell="A13" zoomScale="60" zoomScaleNormal="60" workbookViewId="0">
      <selection activeCell="N13" sqref="N13"/>
    </sheetView>
  </sheetViews>
  <sheetFormatPr defaultRowHeight="15"/>
  <cols>
    <col min="1" max="1" width="12" customWidth="1"/>
    <col min="2" max="2" width="60.5703125" customWidth="1"/>
    <col min="3" max="3" width="22.140625" customWidth="1"/>
    <col min="4" max="4" width="40.85546875" customWidth="1"/>
    <col min="5" max="5" width="20.5703125" customWidth="1"/>
    <col min="6" max="6" width="25.28515625" customWidth="1"/>
  </cols>
  <sheetData>
    <row r="1" spans="1:6" ht="23.25">
      <c r="C1" s="2"/>
      <c r="D1" s="383" t="s">
        <v>17412</v>
      </c>
      <c r="E1" s="383"/>
      <c r="F1" s="383"/>
    </row>
    <row r="2" spans="1:6" ht="49.5" customHeight="1">
      <c r="C2" s="384" t="s">
        <v>17404</v>
      </c>
      <c r="D2" s="384"/>
      <c r="E2" s="384"/>
      <c r="F2" s="384"/>
    </row>
    <row r="3" spans="1:6" ht="127.5" customHeight="1">
      <c r="A3" s="385" t="s">
        <v>17413</v>
      </c>
      <c r="B3" s="385"/>
      <c r="C3" s="385"/>
      <c r="D3" s="385"/>
      <c r="E3" s="385"/>
      <c r="F3" s="385"/>
    </row>
    <row r="4" spans="1:6" ht="103.5" customHeight="1">
      <c r="A4" s="386" t="s">
        <v>0</v>
      </c>
      <c r="B4" s="386" t="s">
        <v>17222</v>
      </c>
      <c r="C4" s="388" t="s">
        <v>17223</v>
      </c>
      <c r="D4" s="388" t="s">
        <v>17429</v>
      </c>
      <c r="E4" s="388" t="s">
        <v>17225</v>
      </c>
      <c r="F4" s="388" t="s">
        <v>17226</v>
      </c>
    </row>
    <row r="5" spans="1:6">
      <c r="A5" s="387"/>
      <c r="B5" s="387"/>
      <c r="C5" s="389"/>
      <c r="D5" s="388"/>
      <c r="E5" s="388"/>
      <c r="F5" s="388"/>
    </row>
    <row r="6" spans="1:6" ht="23.25">
      <c r="A6" s="387"/>
      <c r="B6" s="387"/>
      <c r="C6" s="3" t="s">
        <v>17227</v>
      </c>
      <c r="D6" s="3" t="s">
        <v>17047</v>
      </c>
      <c r="E6" s="3" t="s">
        <v>32</v>
      </c>
      <c r="F6" s="3" t="s">
        <v>31</v>
      </c>
    </row>
    <row r="7" spans="1:6" ht="23.25">
      <c r="A7" s="4">
        <v>1</v>
      </c>
      <c r="B7" s="4">
        <v>2</v>
      </c>
      <c r="C7" s="4">
        <v>3</v>
      </c>
      <c r="D7" s="4">
        <v>4</v>
      </c>
      <c r="E7" s="5">
        <v>5</v>
      </c>
      <c r="F7" s="5">
        <v>6</v>
      </c>
    </row>
    <row r="8" spans="1:6" ht="54.75" customHeight="1">
      <c r="A8" s="380" t="s">
        <v>17414</v>
      </c>
      <c r="B8" s="381"/>
      <c r="C8" s="381"/>
      <c r="D8" s="381"/>
      <c r="E8" s="381"/>
      <c r="F8" s="382"/>
    </row>
    <row r="9" spans="1:6" ht="23.25">
      <c r="A9" s="4"/>
      <c r="B9" s="6" t="s">
        <v>17401</v>
      </c>
      <c r="C9" s="7">
        <f>C10</f>
        <v>79320.95</v>
      </c>
      <c r="D9" s="10">
        <f t="shared" ref="D9:F9" si="0">D10</f>
        <v>3312</v>
      </c>
      <c r="E9" s="8">
        <f t="shared" si="0"/>
        <v>27</v>
      </c>
      <c r="F9" s="7">
        <f t="shared" si="0"/>
        <v>47972663.210000008</v>
      </c>
    </row>
    <row r="10" spans="1:6" ht="23.25">
      <c r="A10" s="4"/>
      <c r="B10" s="34" t="s">
        <v>17426</v>
      </c>
      <c r="C10" s="35">
        <f>SUM(C11:C24)</f>
        <v>79320.95</v>
      </c>
      <c r="D10" s="10">
        <f t="shared" ref="D10:F10" si="1">SUM(D11:D24)</f>
        <v>3312</v>
      </c>
      <c r="E10" s="8">
        <f t="shared" si="1"/>
        <v>27</v>
      </c>
      <c r="F10" s="35">
        <f t="shared" si="1"/>
        <v>47972663.210000008</v>
      </c>
    </row>
    <row r="11" spans="1:6" ht="23.25">
      <c r="A11" s="4">
        <v>1</v>
      </c>
      <c r="B11" s="6" t="s">
        <v>17234</v>
      </c>
      <c r="C11" s="7">
        <v>17641.600000000002</v>
      </c>
      <c r="D11" s="10">
        <v>795</v>
      </c>
      <c r="E11" s="8">
        <v>3</v>
      </c>
      <c r="F11" s="9">
        <v>4669780.0999999996</v>
      </c>
    </row>
    <row r="12" spans="1:6" ht="23.25">
      <c r="A12" s="4">
        <v>2</v>
      </c>
      <c r="B12" s="6" t="s">
        <v>17235</v>
      </c>
      <c r="C12" s="7">
        <v>4101.7</v>
      </c>
      <c r="D12" s="10">
        <v>111</v>
      </c>
      <c r="E12" s="8">
        <v>1</v>
      </c>
      <c r="F12" s="9">
        <v>410872.24</v>
      </c>
    </row>
    <row r="13" spans="1:6" ht="23.25">
      <c r="A13" s="4">
        <v>3</v>
      </c>
      <c r="B13" s="6" t="s">
        <v>17230</v>
      </c>
      <c r="C13" s="7">
        <v>2151</v>
      </c>
      <c r="D13" s="10">
        <v>94</v>
      </c>
      <c r="E13" s="8">
        <v>2</v>
      </c>
      <c r="F13" s="9">
        <v>3972606.13</v>
      </c>
    </row>
    <row r="14" spans="1:6" ht="23.25">
      <c r="A14" s="4">
        <v>4</v>
      </c>
      <c r="B14" s="6" t="s">
        <v>17232</v>
      </c>
      <c r="C14" s="7">
        <v>15987.73</v>
      </c>
      <c r="D14" s="10">
        <v>531</v>
      </c>
      <c r="E14" s="8">
        <v>9</v>
      </c>
      <c r="F14" s="9">
        <v>28660879.380000003</v>
      </c>
    </row>
    <row r="15" spans="1:6" ht="23.25">
      <c r="A15" s="4">
        <v>5</v>
      </c>
      <c r="B15" s="6" t="s">
        <v>17257</v>
      </c>
      <c r="C15" s="7">
        <v>10086.92</v>
      </c>
      <c r="D15" s="10">
        <v>405</v>
      </c>
      <c r="E15" s="8">
        <v>1</v>
      </c>
      <c r="F15" s="9">
        <v>80389.22</v>
      </c>
    </row>
    <row r="16" spans="1:6" ht="23.25">
      <c r="A16" s="4">
        <v>6</v>
      </c>
      <c r="B16" s="6" t="s">
        <v>17306</v>
      </c>
      <c r="C16" s="7">
        <v>825</v>
      </c>
      <c r="D16" s="10">
        <v>57</v>
      </c>
      <c r="E16" s="8">
        <v>1</v>
      </c>
      <c r="F16" s="9">
        <v>41251.22</v>
      </c>
    </row>
    <row r="17" spans="1:6" ht="23.25">
      <c r="A17" s="4">
        <v>7</v>
      </c>
      <c r="B17" s="6" t="s">
        <v>17272</v>
      </c>
      <c r="C17" s="7">
        <v>677.1</v>
      </c>
      <c r="D17" s="10">
        <v>37</v>
      </c>
      <c r="E17" s="8">
        <v>1</v>
      </c>
      <c r="F17" s="9">
        <v>59641.810000000005</v>
      </c>
    </row>
    <row r="18" spans="1:6" ht="23.25">
      <c r="A18" s="4">
        <v>8</v>
      </c>
      <c r="B18" s="6" t="s">
        <v>17245</v>
      </c>
      <c r="C18" s="7">
        <v>805.6</v>
      </c>
      <c r="D18" s="10">
        <v>44</v>
      </c>
      <c r="E18" s="8">
        <v>1</v>
      </c>
      <c r="F18" s="9">
        <v>329284.43</v>
      </c>
    </row>
    <row r="19" spans="1:6" ht="23.25">
      <c r="A19" s="4">
        <v>9</v>
      </c>
      <c r="B19" s="6" t="s">
        <v>17439</v>
      </c>
      <c r="C19" s="7">
        <v>1423.3</v>
      </c>
      <c r="D19" s="10">
        <v>37</v>
      </c>
      <c r="E19" s="8">
        <v>1</v>
      </c>
      <c r="F19" s="9">
        <v>7537275.2400000002</v>
      </c>
    </row>
    <row r="20" spans="1:6" ht="23.25">
      <c r="A20" s="4">
        <v>10</v>
      </c>
      <c r="B20" s="6" t="s">
        <v>17267</v>
      </c>
      <c r="C20" s="7">
        <v>6021.62</v>
      </c>
      <c r="D20" s="10">
        <v>360</v>
      </c>
      <c r="E20" s="8">
        <v>2</v>
      </c>
      <c r="F20" s="9">
        <v>205510.3</v>
      </c>
    </row>
    <row r="21" spans="1:6" ht="23.25">
      <c r="A21" s="4">
        <v>11</v>
      </c>
      <c r="B21" s="6" t="s">
        <v>17286</v>
      </c>
      <c r="C21" s="7">
        <v>5432.4</v>
      </c>
      <c r="D21" s="10">
        <v>181</v>
      </c>
      <c r="E21" s="8">
        <v>1</v>
      </c>
      <c r="F21" s="9">
        <v>1387999.95</v>
      </c>
    </row>
    <row r="22" spans="1:6" ht="23.25">
      <c r="A22" s="4">
        <v>12</v>
      </c>
      <c r="B22" s="6" t="s">
        <v>17268</v>
      </c>
      <c r="C22" s="7">
        <v>3094.98</v>
      </c>
      <c r="D22" s="10">
        <v>157</v>
      </c>
      <c r="E22" s="8">
        <v>1</v>
      </c>
      <c r="F22" s="9">
        <v>159122.38</v>
      </c>
    </row>
    <row r="23" spans="1:6" ht="23.25">
      <c r="A23" s="4">
        <v>13</v>
      </c>
      <c r="B23" s="6" t="s">
        <v>17302</v>
      </c>
      <c r="C23" s="7">
        <v>3117</v>
      </c>
      <c r="D23" s="10">
        <v>121</v>
      </c>
      <c r="E23" s="8">
        <v>1</v>
      </c>
      <c r="F23" s="9">
        <v>206556.61000000002</v>
      </c>
    </row>
    <row r="24" spans="1:6" ht="23.25">
      <c r="A24" s="4">
        <v>14</v>
      </c>
      <c r="B24" s="6" t="s">
        <v>17233</v>
      </c>
      <c r="C24" s="7">
        <v>7955</v>
      </c>
      <c r="D24" s="10">
        <v>382</v>
      </c>
      <c r="E24" s="8">
        <v>2</v>
      </c>
      <c r="F24" s="9">
        <v>251494.2</v>
      </c>
    </row>
  </sheetData>
  <mergeCells count="10">
    <mergeCell ref="A8:F8"/>
    <mergeCell ref="D1:F1"/>
    <mergeCell ref="C2:F2"/>
    <mergeCell ref="A3:F3"/>
    <mergeCell ref="A4:A6"/>
    <mergeCell ref="B4:B6"/>
    <mergeCell ref="C4:C5"/>
    <mergeCell ref="D4:D5"/>
    <mergeCell ref="E4:E5"/>
    <mergeCell ref="F4:F5"/>
  </mergeCells>
  <pageMargins left="0.25" right="0.25" top="0.75" bottom="0.75" header="0.3" footer="0.3"/>
  <pageSetup paperSize="9" scale="54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44"/>
  <sheetViews>
    <sheetView topLeftCell="B10" zoomScale="40" zoomScaleNormal="40" workbookViewId="0">
      <selection activeCell="D2" sqref="D2:D4"/>
    </sheetView>
  </sheetViews>
  <sheetFormatPr defaultRowHeight="15"/>
  <cols>
    <col min="1" max="1" width="9.140625" hidden="1" customWidth="1"/>
    <col min="2" max="2" width="12.85546875" customWidth="1"/>
    <col min="3" max="3" width="150.42578125" customWidth="1"/>
    <col min="4" max="4" width="43.28515625" customWidth="1"/>
    <col min="5" max="6" width="35.42578125" customWidth="1"/>
    <col min="7" max="7" width="30.42578125" customWidth="1"/>
    <col min="8" max="8" width="29" customWidth="1"/>
    <col min="9" max="9" width="30.140625" customWidth="1"/>
    <col min="10" max="10" width="26.85546875" customWidth="1"/>
    <col min="11" max="11" width="16.42578125" customWidth="1"/>
    <col min="12" max="16" width="35.42578125" customWidth="1"/>
    <col min="17" max="17" width="25.7109375" customWidth="1"/>
    <col min="18" max="18" width="28.5703125" customWidth="1"/>
    <col min="19" max="19" width="50" customWidth="1"/>
    <col min="20" max="20" width="39.28515625" customWidth="1"/>
    <col min="21" max="21" width="24.5703125" customWidth="1"/>
    <col min="22" max="22" width="35" customWidth="1"/>
    <col min="23" max="23" width="68.42578125" customWidth="1"/>
    <col min="24" max="24" width="37.28515625" customWidth="1"/>
    <col min="25" max="25" width="25.42578125" customWidth="1"/>
    <col min="26" max="26" width="36.5703125" customWidth="1"/>
    <col min="27" max="27" width="31.42578125" customWidth="1"/>
    <col min="28" max="28" width="25.7109375" customWidth="1"/>
  </cols>
  <sheetData>
    <row r="1" spans="1:28" ht="156.75" customHeight="1">
      <c r="A1" s="391" t="s">
        <v>17443</v>
      </c>
      <c r="B1" s="391"/>
      <c r="C1" s="391"/>
      <c r="D1" s="391"/>
      <c r="E1" s="391"/>
      <c r="F1" s="391"/>
      <c r="G1" s="391"/>
      <c r="H1" s="391"/>
      <c r="I1" s="391"/>
      <c r="J1" s="391"/>
      <c r="K1" s="391"/>
      <c r="L1" s="391"/>
      <c r="M1" s="391"/>
      <c r="N1" s="391"/>
      <c r="O1" s="391"/>
      <c r="P1" s="391"/>
      <c r="Q1" s="391"/>
      <c r="R1" s="391"/>
      <c r="S1" s="391"/>
      <c r="T1" s="391"/>
      <c r="U1" s="391"/>
      <c r="V1" s="391"/>
      <c r="W1" s="391"/>
      <c r="X1" s="391"/>
      <c r="Y1" s="391"/>
      <c r="Z1" s="391"/>
      <c r="AA1" s="391"/>
      <c r="AB1" s="391"/>
    </row>
    <row r="2" spans="1:28" ht="33">
      <c r="A2" s="36"/>
      <c r="B2" s="392" t="s">
        <v>0</v>
      </c>
      <c r="C2" s="393" t="s">
        <v>1</v>
      </c>
      <c r="D2" s="396" t="s">
        <v>2</v>
      </c>
      <c r="E2" s="392" t="s">
        <v>3</v>
      </c>
      <c r="F2" s="392"/>
      <c r="G2" s="392"/>
      <c r="H2" s="392"/>
      <c r="I2" s="392"/>
      <c r="J2" s="392"/>
      <c r="K2" s="392"/>
      <c r="L2" s="392"/>
      <c r="M2" s="392"/>
      <c r="N2" s="392"/>
      <c r="O2" s="392"/>
      <c r="P2" s="392"/>
      <c r="Q2" s="399" t="s">
        <v>4</v>
      </c>
      <c r="R2" s="400"/>
      <c r="S2" s="400"/>
      <c r="T2" s="400"/>
      <c r="U2" s="400"/>
      <c r="V2" s="400"/>
      <c r="W2" s="400"/>
      <c r="X2" s="400"/>
      <c r="Y2" s="400"/>
      <c r="Z2" s="400"/>
      <c r="AA2" s="401"/>
      <c r="AB2" s="402" t="s">
        <v>17440</v>
      </c>
    </row>
    <row r="3" spans="1:28" ht="33">
      <c r="A3" s="36"/>
      <c r="B3" s="392"/>
      <c r="C3" s="394"/>
      <c r="D3" s="397"/>
      <c r="E3" s="392" t="s">
        <v>8</v>
      </c>
      <c r="F3" s="392"/>
      <c r="G3" s="392"/>
      <c r="H3" s="392"/>
      <c r="I3" s="392"/>
      <c r="J3" s="392"/>
      <c r="K3" s="403" t="s">
        <v>9</v>
      </c>
      <c r="L3" s="403"/>
      <c r="M3" s="404" t="s">
        <v>10</v>
      </c>
      <c r="N3" s="404" t="s">
        <v>11</v>
      </c>
      <c r="O3" s="404" t="s">
        <v>12</v>
      </c>
      <c r="P3" s="404" t="s">
        <v>13</v>
      </c>
      <c r="Q3" s="390" t="s">
        <v>17441</v>
      </c>
      <c r="R3" s="390" t="s">
        <v>15</v>
      </c>
      <c r="S3" s="390" t="s">
        <v>17442</v>
      </c>
      <c r="T3" s="390" t="s">
        <v>17</v>
      </c>
      <c r="U3" s="390" t="s">
        <v>18</v>
      </c>
      <c r="V3" s="390" t="s">
        <v>19</v>
      </c>
      <c r="W3" s="390" t="s">
        <v>20</v>
      </c>
      <c r="X3" s="390" t="s">
        <v>21</v>
      </c>
      <c r="Y3" s="390" t="s">
        <v>22</v>
      </c>
      <c r="Z3" s="390" t="s">
        <v>23</v>
      </c>
      <c r="AA3" s="390" t="s">
        <v>17391</v>
      </c>
      <c r="AB3" s="402"/>
    </row>
    <row r="4" spans="1:28" ht="408.75" customHeight="1">
      <c r="A4" s="36"/>
      <c r="B4" s="392"/>
      <c r="C4" s="394"/>
      <c r="D4" s="398"/>
      <c r="E4" s="38" t="s">
        <v>25</v>
      </c>
      <c r="F4" s="38" t="s">
        <v>26</v>
      </c>
      <c r="G4" s="38" t="s">
        <v>27</v>
      </c>
      <c r="H4" s="38" t="s">
        <v>28</v>
      </c>
      <c r="I4" s="38" t="s">
        <v>29</v>
      </c>
      <c r="J4" s="38" t="s">
        <v>30</v>
      </c>
      <c r="K4" s="403"/>
      <c r="L4" s="403"/>
      <c r="M4" s="404"/>
      <c r="N4" s="404"/>
      <c r="O4" s="404"/>
      <c r="P4" s="404"/>
      <c r="Q4" s="390"/>
      <c r="R4" s="390"/>
      <c r="S4" s="390"/>
      <c r="T4" s="390"/>
      <c r="U4" s="390"/>
      <c r="V4" s="390"/>
      <c r="W4" s="390"/>
      <c r="X4" s="390"/>
      <c r="Y4" s="390"/>
      <c r="Z4" s="390"/>
      <c r="AA4" s="390"/>
      <c r="AB4" s="402"/>
    </row>
    <row r="5" spans="1:28" ht="33">
      <c r="A5" s="39"/>
      <c r="B5" s="392"/>
      <c r="C5" s="395"/>
      <c r="D5" s="40" t="s">
        <v>31</v>
      </c>
      <c r="E5" s="37" t="s">
        <v>31</v>
      </c>
      <c r="F5" s="37" t="s">
        <v>31</v>
      </c>
      <c r="G5" s="37" t="s">
        <v>31</v>
      </c>
      <c r="H5" s="37" t="s">
        <v>31</v>
      </c>
      <c r="I5" s="37" t="s">
        <v>31</v>
      </c>
      <c r="J5" s="37" t="s">
        <v>31</v>
      </c>
      <c r="K5" s="41" t="s">
        <v>32</v>
      </c>
      <c r="L5" s="37" t="s">
        <v>31</v>
      </c>
      <c r="M5" s="37" t="s">
        <v>31</v>
      </c>
      <c r="N5" s="37" t="s">
        <v>31</v>
      </c>
      <c r="O5" s="37" t="s">
        <v>31</v>
      </c>
      <c r="P5" s="37" t="s">
        <v>31</v>
      </c>
      <c r="Q5" s="37" t="s">
        <v>31</v>
      </c>
      <c r="R5" s="37" t="s">
        <v>31</v>
      </c>
      <c r="S5" s="37" t="s">
        <v>31</v>
      </c>
      <c r="T5" s="37" t="s">
        <v>31</v>
      </c>
      <c r="U5" s="37" t="s">
        <v>31</v>
      </c>
      <c r="V5" s="37" t="s">
        <v>31</v>
      </c>
      <c r="W5" s="37" t="s">
        <v>31</v>
      </c>
      <c r="X5" s="37" t="s">
        <v>31</v>
      </c>
      <c r="Y5" s="37" t="s">
        <v>31</v>
      </c>
      <c r="Z5" s="37" t="s">
        <v>31</v>
      </c>
      <c r="AA5" s="37" t="s">
        <v>31</v>
      </c>
      <c r="AB5" s="402"/>
    </row>
    <row r="6" spans="1:28" ht="26.25">
      <c r="A6" s="36"/>
      <c r="B6" s="42">
        <v>1</v>
      </c>
      <c r="C6" s="42">
        <v>2</v>
      </c>
      <c r="D6" s="42">
        <v>3</v>
      </c>
      <c r="E6" s="42">
        <v>4</v>
      </c>
      <c r="F6" s="42">
        <v>5</v>
      </c>
      <c r="G6" s="42">
        <v>6</v>
      </c>
      <c r="H6" s="42">
        <v>7</v>
      </c>
      <c r="I6" s="42">
        <v>8</v>
      </c>
      <c r="J6" s="42">
        <v>9</v>
      </c>
      <c r="K6" s="43">
        <v>10</v>
      </c>
      <c r="L6" s="42">
        <v>11</v>
      </c>
      <c r="M6" s="42">
        <v>12</v>
      </c>
      <c r="N6" s="42">
        <v>13</v>
      </c>
      <c r="O6" s="42">
        <v>14</v>
      </c>
      <c r="P6" s="42">
        <v>15</v>
      </c>
      <c r="Q6" s="42">
        <v>16</v>
      </c>
      <c r="R6" s="42">
        <v>17</v>
      </c>
      <c r="S6" s="42">
        <v>18</v>
      </c>
      <c r="T6" s="42">
        <v>19</v>
      </c>
      <c r="U6" s="42">
        <v>20</v>
      </c>
      <c r="V6" s="42">
        <v>21</v>
      </c>
      <c r="W6" s="42">
        <v>22</v>
      </c>
      <c r="X6" s="42">
        <v>23</v>
      </c>
      <c r="Y6" s="42">
        <v>24</v>
      </c>
      <c r="Z6" s="42">
        <v>25</v>
      </c>
      <c r="AA6" s="42">
        <v>26</v>
      </c>
      <c r="AB6" s="42">
        <v>27</v>
      </c>
    </row>
    <row r="7" spans="1:28" ht="35.25">
      <c r="B7" s="44" t="s">
        <v>17444</v>
      </c>
      <c r="C7" s="45"/>
      <c r="D7" s="46">
        <f>D8</f>
        <v>57984990.670000002</v>
      </c>
      <c r="E7" s="46">
        <f t="shared" ref="E7:AA7" si="0">E8</f>
        <v>0</v>
      </c>
      <c r="F7" s="46">
        <f t="shared" si="0"/>
        <v>463831.89</v>
      </c>
      <c r="G7" s="46">
        <f t="shared" si="0"/>
        <v>8429955.9199999999</v>
      </c>
      <c r="H7" s="46">
        <f t="shared" si="0"/>
        <v>0</v>
      </c>
      <c r="I7" s="46">
        <f t="shared" si="0"/>
        <v>1631200</v>
      </c>
      <c r="J7" s="46">
        <f t="shared" si="0"/>
        <v>0</v>
      </c>
      <c r="K7" s="47">
        <f t="shared" si="0"/>
        <v>7</v>
      </c>
      <c r="L7" s="46">
        <f t="shared" si="0"/>
        <v>19942000</v>
      </c>
      <c r="M7" s="46">
        <f t="shared" si="0"/>
        <v>15592179.16</v>
      </c>
      <c r="N7" s="46">
        <f t="shared" si="0"/>
        <v>0</v>
      </c>
      <c r="O7" s="46">
        <f t="shared" si="0"/>
        <v>11925823.699999999</v>
      </c>
      <c r="P7" s="46">
        <f t="shared" si="0"/>
        <v>0</v>
      </c>
      <c r="Q7" s="46">
        <f t="shared" si="0"/>
        <v>0</v>
      </c>
      <c r="R7" s="46">
        <f t="shared" si="0"/>
        <v>0</v>
      </c>
      <c r="S7" s="46">
        <f t="shared" si="0"/>
        <v>0</v>
      </c>
      <c r="T7" s="46">
        <f t="shared" si="0"/>
        <v>0</v>
      </c>
      <c r="U7" s="46">
        <f t="shared" si="0"/>
        <v>0</v>
      </c>
      <c r="V7" s="46">
        <f t="shared" si="0"/>
        <v>0</v>
      </c>
      <c r="W7" s="46">
        <f t="shared" si="0"/>
        <v>0</v>
      </c>
      <c r="X7" s="46">
        <f t="shared" si="0"/>
        <v>0</v>
      </c>
      <c r="Y7" s="46">
        <f t="shared" si="0"/>
        <v>0</v>
      </c>
      <c r="Z7" s="46">
        <f t="shared" si="0"/>
        <v>0</v>
      </c>
      <c r="AA7" s="46">
        <f t="shared" si="0"/>
        <v>0</v>
      </c>
      <c r="AB7" s="48" t="s">
        <v>17027</v>
      </c>
    </row>
    <row r="8" spans="1:28" ht="35.25">
      <c r="B8" s="49" t="s">
        <v>17445</v>
      </c>
      <c r="C8" s="50"/>
      <c r="D8" s="46">
        <f>D9+D26+D34+D36+D38+D42</f>
        <v>57984990.670000002</v>
      </c>
      <c r="E8" s="46">
        <f t="shared" ref="E8:AA8" si="1">E9+E26+E34+E36+E38+E42</f>
        <v>0</v>
      </c>
      <c r="F8" s="46">
        <f t="shared" si="1"/>
        <v>463831.89</v>
      </c>
      <c r="G8" s="46">
        <f t="shared" si="1"/>
        <v>8429955.9199999999</v>
      </c>
      <c r="H8" s="46">
        <f t="shared" si="1"/>
        <v>0</v>
      </c>
      <c r="I8" s="46">
        <f t="shared" si="1"/>
        <v>1631200</v>
      </c>
      <c r="J8" s="46">
        <f t="shared" si="1"/>
        <v>0</v>
      </c>
      <c r="K8" s="47">
        <f t="shared" si="1"/>
        <v>7</v>
      </c>
      <c r="L8" s="46">
        <f t="shared" si="1"/>
        <v>19942000</v>
      </c>
      <c r="M8" s="46">
        <f t="shared" si="1"/>
        <v>15592179.16</v>
      </c>
      <c r="N8" s="46">
        <f t="shared" si="1"/>
        <v>0</v>
      </c>
      <c r="O8" s="46">
        <f t="shared" si="1"/>
        <v>11925823.699999999</v>
      </c>
      <c r="P8" s="46">
        <f t="shared" si="1"/>
        <v>0</v>
      </c>
      <c r="Q8" s="46">
        <f t="shared" si="1"/>
        <v>0</v>
      </c>
      <c r="R8" s="46">
        <f t="shared" si="1"/>
        <v>0</v>
      </c>
      <c r="S8" s="46">
        <f t="shared" si="1"/>
        <v>0</v>
      </c>
      <c r="T8" s="46">
        <f t="shared" si="1"/>
        <v>0</v>
      </c>
      <c r="U8" s="46">
        <f t="shared" si="1"/>
        <v>0</v>
      </c>
      <c r="V8" s="46">
        <f t="shared" si="1"/>
        <v>0</v>
      </c>
      <c r="W8" s="46">
        <f t="shared" si="1"/>
        <v>0</v>
      </c>
      <c r="X8" s="46">
        <f t="shared" si="1"/>
        <v>0</v>
      </c>
      <c r="Y8" s="46">
        <f t="shared" si="1"/>
        <v>0</v>
      </c>
      <c r="Z8" s="46">
        <f t="shared" si="1"/>
        <v>0</v>
      </c>
      <c r="AA8" s="46">
        <f t="shared" si="1"/>
        <v>0</v>
      </c>
      <c r="AB8" s="48" t="s">
        <v>17027</v>
      </c>
    </row>
    <row r="9" spans="1:28" ht="35.25">
      <c r="B9" s="49" t="s">
        <v>71</v>
      </c>
      <c r="C9" s="50"/>
      <c r="D9" s="46">
        <f>E9+F9+G9+H9+I9+J9+L9+M9+N9+O9+P9+Q9+R9+S9+T9+U9+V9+W9+X9+Y9+Z9+AA9</f>
        <v>28606894.5</v>
      </c>
      <c r="E9" s="46">
        <f>SUM(E10:E25)</f>
        <v>0</v>
      </c>
      <c r="F9" s="46">
        <f t="shared" ref="F9:AA9" si="2">SUM(F10:F25)</f>
        <v>463831.89</v>
      </c>
      <c r="G9" s="46">
        <f t="shared" si="2"/>
        <v>8074832</v>
      </c>
      <c r="H9" s="46">
        <f t="shared" si="2"/>
        <v>0</v>
      </c>
      <c r="I9" s="46">
        <f t="shared" si="2"/>
        <v>0</v>
      </c>
      <c r="J9" s="46">
        <f t="shared" si="2"/>
        <v>0</v>
      </c>
      <c r="K9" s="51">
        <f t="shared" si="2"/>
        <v>1</v>
      </c>
      <c r="L9" s="46">
        <f t="shared" si="2"/>
        <v>2700000</v>
      </c>
      <c r="M9" s="46">
        <f t="shared" si="2"/>
        <v>8492798.1099999994</v>
      </c>
      <c r="N9" s="46">
        <f t="shared" si="2"/>
        <v>0</v>
      </c>
      <c r="O9" s="46">
        <f t="shared" si="2"/>
        <v>8875432.5</v>
      </c>
      <c r="P9" s="46">
        <f t="shared" si="2"/>
        <v>0</v>
      </c>
      <c r="Q9" s="46">
        <f t="shared" si="2"/>
        <v>0</v>
      </c>
      <c r="R9" s="46">
        <f t="shared" si="2"/>
        <v>0</v>
      </c>
      <c r="S9" s="46">
        <f t="shared" si="2"/>
        <v>0</v>
      </c>
      <c r="T9" s="46">
        <f t="shared" si="2"/>
        <v>0</v>
      </c>
      <c r="U9" s="46">
        <f t="shared" si="2"/>
        <v>0</v>
      </c>
      <c r="V9" s="46">
        <f t="shared" si="2"/>
        <v>0</v>
      </c>
      <c r="W9" s="46">
        <f t="shared" si="2"/>
        <v>0</v>
      </c>
      <c r="X9" s="46">
        <f t="shared" si="2"/>
        <v>0</v>
      </c>
      <c r="Y9" s="46">
        <f t="shared" si="2"/>
        <v>0</v>
      </c>
      <c r="Z9" s="46">
        <f t="shared" si="2"/>
        <v>0</v>
      </c>
      <c r="AA9" s="46">
        <f t="shared" si="2"/>
        <v>0</v>
      </c>
      <c r="AB9" s="48" t="s">
        <v>17027</v>
      </c>
    </row>
    <row r="10" spans="1:28" ht="35.25">
      <c r="A10">
        <v>1</v>
      </c>
      <c r="B10" s="32">
        <f>SUBTOTAL(103,$A$9:A10)</f>
        <v>1</v>
      </c>
      <c r="C10" s="50" t="s">
        <v>6193</v>
      </c>
      <c r="D10" s="46">
        <f t="shared" ref="D10:D44" si="3">E10+F10+G10+H10+I10+J10+L10+M10+N10+O10+P10+Q10+R10+S10+T10+U10+V10+W10+X10+Y10+Z10+AA10</f>
        <v>2700000</v>
      </c>
      <c r="E10" s="52">
        <v>0</v>
      </c>
      <c r="F10" s="52">
        <v>0</v>
      </c>
      <c r="G10" s="52">
        <v>0</v>
      </c>
      <c r="H10" s="52">
        <v>0</v>
      </c>
      <c r="I10" s="52">
        <v>0</v>
      </c>
      <c r="J10" s="52">
        <v>0</v>
      </c>
      <c r="K10" s="47">
        <v>1</v>
      </c>
      <c r="L10" s="52">
        <v>2700000</v>
      </c>
      <c r="M10" s="52">
        <v>0</v>
      </c>
      <c r="N10" s="52">
        <v>0</v>
      </c>
      <c r="O10" s="52">
        <v>0</v>
      </c>
      <c r="P10" s="52">
        <v>0</v>
      </c>
      <c r="Q10" s="52">
        <v>0</v>
      </c>
      <c r="R10" s="52">
        <v>0</v>
      </c>
      <c r="S10" s="52">
        <v>0</v>
      </c>
      <c r="T10" s="52">
        <v>0</v>
      </c>
      <c r="U10" s="52">
        <v>0</v>
      </c>
      <c r="V10" s="52">
        <v>0</v>
      </c>
      <c r="W10" s="52">
        <v>0</v>
      </c>
      <c r="X10" s="52">
        <v>0</v>
      </c>
      <c r="Y10" s="52">
        <v>0</v>
      </c>
      <c r="Z10" s="52">
        <v>0</v>
      </c>
      <c r="AA10" s="52">
        <v>0</v>
      </c>
      <c r="AB10" s="53">
        <v>2023</v>
      </c>
    </row>
    <row r="11" spans="1:28" ht="35.25">
      <c r="A11">
        <v>1</v>
      </c>
      <c r="B11" s="32">
        <f>SUBTOTAL(103,$A$9:A11)</f>
        <v>2</v>
      </c>
      <c r="C11" s="50" t="s">
        <v>1244</v>
      </c>
      <c r="D11" s="46">
        <f t="shared" si="3"/>
        <v>2860000</v>
      </c>
      <c r="E11" s="52">
        <v>0</v>
      </c>
      <c r="F11" s="52">
        <v>0</v>
      </c>
      <c r="G11" s="52">
        <v>0</v>
      </c>
      <c r="H11" s="52">
        <v>0</v>
      </c>
      <c r="I11" s="52">
        <v>0</v>
      </c>
      <c r="J11" s="52">
        <v>0</v>
      </c>
      <c r="K11" s="47">
        <v>0</v>
      </c>
      <c r="L11" s="52">
        <v>0</v>
      </c>
      <c r="M11" s="52">
        <v>0</v>
      </c>
      <c r="N11" s="52">
        <v>0</v>
      </c>
      <c r="O11" s="52">
        <v>2860000</v>
      </c>
      <c r="P11" s="52">
        <v>0</v>
      </c>
      <c r="Q11" s="52">
        <v>0</v>
      </c>
      <c r="R11" s="52">
        <v>0</v>
      </c>
      <c r="S11" s="52">
        <v>0</v>
      </c>
      <c r="T11" s="52">
        <v>0</v>
      </c>
      <c r="U11" s="52">
        <v>0</v>
      </c>
      <c r="V11" s="52">
        <v>0</v>
      </c>
      <c r="W11" s="52">
        <v>0</v>
      </c>
      <c r="X11" s="52">
        <v>0</v>
      </c>
      <c r="Y11" s="52">
        <v>0</v>
      </c>
      <c r="Z11" s="52">
        <v>0</v>
      </c>
      <c r="AA11" s="52">
        <v>0</v>
      </c>
      <c r="AB11" s="53">
        <v>2023</v>
      </c>
    </row>
    <row r="12" spans="1:28" ht="35.25">
      <c r="A12">
        <v>1</v>
      </c>
      <c r="B12" s="32">
        <f>SUBTOTAL(103,$A$9:A12)</f>
        <v>3</v>
      </c>
      <c r="C12" s="50" t="s">
        <v>6991</v>
      </c>
      <c r="D12" s="46">
        <f t="shared" si="3"/>
        <v>1400032</v>
      </c>
      <c r="E12" s="52">
        <v>0</v>
      </c>
      <c r="F12" s="52">
        <v>0</v>
      </c>
      <c r="G12" s="52">
        <v>1400032</v>
      </c>
      <c r="H12" s="52">
        <v>0</v>
      </c>
      <c r="I12" s="52">
        <v>0</v>
      </c>
      <c r="J12" s="52">
        <v>0</v>
      </c>
      <c r="K12" s="47">
        <v>0</v>
      </c>
      <c r="L12" s="52">
        <v>0</v>
      </c>
      <c r="M12" s="52">
        <v>0</v>
      </c>
      <c r="N12" s="52">
        <v>0</v>
      </c>
      <c r="O12" s="52">
        <v>0</v>
      </c>
      <c r="P12" s="52">
        <v>0</v>
      </c>
      <c r="Q12" s="52">
        <v>0</v>
      </c>
      <c r="R12" s="52">
        <v>0</v>
      </c>
      <c r="S12" s="52">
        <v>0</v>
      </c>
      <c r="T12" s="52">
        <v>0</v>
      </c>
      <c r="U12" s="52">
        <v>0</v>
      </c>
      <c r="V12" s="52">
        <v>0</v>
      </c>
      <c r="W12" s="52">
        <v>0</v>
      </c>
      <c r="X12" s="52">
        <v>0</v>
      </c>
      <c r="Y12" s="52">
        <v>0</v>
      </c>
      <c r="Z12" s="52">
        <v>0</v>
      </c>
      <c r="AA12" s="52">
        <v>0</v>
      </c>
      <c r="AB12" s="53">
        <v>2023</v>
      </c>
    </row>
    <row r="13" spans="1:28" ht="35.25">
      <c r="A13">
        <v>1</v>
      </c>
      <c r="B13" s="32">
        <f>SUBTOTAL(103,$A$9:A13)</f>
        <v>4</v>
      </c>
      <c r="C13" s="50" t="s">
        <v>4535</v>
      </c>
      <c r="D13" s="46">
        <f t="shared" si="3"/>
        <v>1886271.87</v>
      </c>
      <c r="E13" s="52">
        <v>0</v>
      </c>
      <c r="F13" s="52">
        <v>0</v>
      </c>
      <c r="G13" s="52">
        <v>0</v>
      </c>
      <c r="H13" s="52">
        <v>0</v>
      </c>
      <c r="I13" s="52">
        <v>0</v>
      </c>
      <c r="J13" s="52">
        <v>0</v>
      </c>
      <c r="K13" s="47">
        <v>0</v>
      </c>
      <c r="L13" s="52">
        <v>0</v>
      </c>
      <c r="M13" s="52">
        <v>1886271.87</v>
      </c>
      <c r="N13" s="52">
        <v>0</v>
      </c>
      <c r="O13" s="52">
        <v>0</v>
      </c>
      <c r="P13" s="52">
        <v>0</v>
      </c>
      <c r="Q13" s="52">
        <v>0</v>
      </c>
      <c r="R13" s="52">
        <v>0</v>
      </c>
      <c r="S13" s="52">
        <v>0</v>
      </c>
      <c r="T13" s="52">
        <v>0</v>
      </c>
      <c r="U13" s="52">
        <v>0</v>
      </c>
      <c r="V13" s="52">
        <v>0</v>
      </c>
      <c r="W13" s="52">
        <v>0</v>
      </c>
      <c r="X13" s="52">
        <v>0</v>
      </c>
      <c r="Y13" s="52">
        <v>0</v>
      </c>
      <c r="Z13" s="52">
        <v>0</v>
      </c>
      <c r="AA13" s="52">
        <v>0</v>
      </c>
      <c r="AB13" s="53">
        <v>2023</v>
      </c>
    </row>
    <row r="14" spans="1:28" ht="35.25">
      <c r="A14">
        <v>1</v>
      </c>
      <c r="B14" s="32">
        <f>SUBTOTAL(103,$A$9:A14)</f>
        <v>5</v>
      </c>
      <c r="C14" s="50" t="s">
        <v>4540</v>
      </c>
      <c r="D14" s="46">
        <f t="shared" si="3"/>
        <v>463831.89</v>
      </c>
      <c r="E14" s="52">
        <v>0</v>
      </c>
      <c r="F14" s="52">
        <v>463831.89</v>
      </c>
      <c r="G14" s="52">
        <v>0</v>
      </c>
      <c r="H14" s="52">
        <v>0</v>
      </c>
      <c r="I14" s="52">
        <v>0</v>
      </c>
      <c r="J14" s="52">
        <v>0</v>
      </c>
      <c r="K14" s="47">
        <v>0</v>
      </c>
      <c r="L14" s="52">
        <v>0</v>
      </c>
      <c r="M14" s="52">
        <v>0</v>
      </c>
      <c r="N14" s="52">
        <v>0</v>
      </c>
      <c r="O14" s="52">
        <v>0</v>
      </c>
      <c r="P14" s="52">
        <v>0</v>
      </c>
      <c r="Q14" s="52">
        <v>0</v>
      </c>
      <c r="R14" s="52">
        <v>0</v>
      </c>
      <c r="S14" s="52">
        <v>0</v>
      </c>
      <c r="T14" s="52">
        <v>0</v>
      </c>
      <c r="U14" s="52">
        <v>0</v>
      </c>
      <c r="V14" s="52">
        <v>0</v>
      </c>
      <c r="W14" s="52">
        <v>0</v>
      </c>
      <c r="X14" s="52">
        <v>0</v>
      </c>
      <c r="Y14" s="52">
        <v>0</v>
      </c>
      <c r="Z14" s="52">
        <v>0</v>
      </c>
      <c r="AA14" s="52">
        <v>0</v>
      </c>
      <c r="AB14" s="53">
        <v>2023</v>
      </c>
    </row>
    <row r="15" spans="1:28" ht="35.25">
      <c r="A15">
        <v>1</v>
      </c>
      <c r="B15" s="32">
        <f>SUBTOTAL(103,$A$9:A15)</f>
        <v>6</v>
      </c>
      <c r="C15" s="50" t="s">
        <v>4682</v>
      </c>
      <c r="D15" s="46">
        <f t="shared" si="3"/>
        <v>471900</v>
      </c>
      <c r="E15" s="52">
        <v>0</v>
      </c>
      <c r="F15" s="52">
        <v>0</v>
      </c>
      <c r="G15" s="52">
        <v>0</v>
      </c>
      <c r="H15" s="52">
        <v>0</v>
      </c>
      <c r="I15" s="52">
        <v>0</v>
      </c>
      <c r="J15" s="52">
        <v>0</v>
      </c>
      <c r="K15" s="47">
        <v>0</v>
      </c>
      <c r="L15" s="52">
        <v>0</v>
      </c>
      <c r="M15" s="52">
        <v>0</v>
      </c>
      <c r="N15" s="52">
        <v>0</v>
      </c>
      <c r="O15" s="52">
        <v>471900</v>
      </c>
      <c r="P15" s="52">
        <v>0</v>
      </c>
      <c r="Q15" s="52">
        <v>0</v>
      </c>
      <c r="R15" s="52">
        <v>0</v>
      </c>
      <c r="S15" s="52">
        <v>0</v>
      </c>
      <c r="T15" s="52">
        <v>0</v>
      </c>
      <c r="U15" s="52">
        <v>0</v>
      </c>
      <c r="V15" s="52">
        <v>0</v>
      </c>
      <c r="W15" s="52">
        <v>0</v>
      </c>
      <c r="X15" s="52">
        <v>0</v>
      </c>
      <c r="Y15" s="52">
        <v>0</v>
      </c>
      <c r="Z15" s="52">
        <v>0</v>
      </c>
      <c r="AA15" s="52">
        <v>0</v>
      </c>
      <c r="AB15" s="53">
        <v>2023</v>
      </c>
    </row>
    <row r="16" spans="1:28" ht="35.25">
      <c r="A16">
        <v>1</v>
      </c>
      <c r="B16" s="32">
        <f>SUBTOTAL(103,$A$9:A16)</f>
        <v>7</v>
      </c>
      <c r="C16" s="50" t="s">
        <v>4932</v>
      </c>
      <c r="D16" s="46">
        <f t="shared" si="3"/>
        <v>1650000</v>
      </c>
      <c r="E16" s="52">
        <v>0</v>
      </c>
      <c r="F16" s="52">
        <v>0</v>
      </c>
      <c r="G16" s="52">
        <v>1650000</v>
      </c>
      <c r="H16" s="52">
        <v>0</v>
      </c>
      <c r="I16" s="52">
        <v>0</v>
      </c>
      <c r="J16" s="52">
        <v>0</v>
      </c>
      <c r="K16" s="47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3">
        <v>2023</v>
      </c>
    </row>
    <row r="17" spans="1:28" ht="35.25">
      <c r="A17">
        <v>1</v>
      </c>
      <c r="B17" s="32">
        <f>SUBTOTAL(103,$A$9:A17)</f>
        <v>8</v>
      </c>
      <c r="C17" s="50" t="s">
        <v>5670</v>
      </c>
      <c r="D17" s="46">
        <f t="shared" si="3"/>
        <v>3128939.9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47">
        <v>0</v>
      </c>
      <c r="L17" s="52">
        <v>0</v>
      </c>
      <c r="M17" s="52">
        <v>3128939.9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3">
        <v>2023</v>
      </c>
    </row>
    <row r="18" spans="1:28" ht="35.25">
      <c r="A18">
        <v>1</v>
      </c>
      <c r="B18" s="32">
        <f>SUBTOTAL(103,$A$9:A18)</f>
        <v>9</v>
      </c>
      <c r="C18" s="50" t="s">
        <v>6103</v>
      </c>
      <c r="D18" s="46">
        <f t="shared" si="3"/>
        <v>1960148.46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47">
        <v>0</v>
      </c>
      <c r="L18" s="52">
        <v>0</v>
      </c>
      <c r="M18" s="52">
        <v>1960148.46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3">
        <v>2023</v>
      </c>
    </row>
    <row r="19" spans="1:28" ht="35.25">
      <c r="A19">
        <v>1</v>
      </c>
      <c r="B19" s="32">
        <f>SUBTOTAL(103,$A$9:A19)</f>
        <v>10</v>
      </c>
      <c r="C19" s="50" t="s">
        <v>7028</v>
      </c>
      <c r="D19" s="46">
        <f t="shared" si="3"/>
        <v>1168500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47">
        <v>0</v>
      </c>
      <c r="L19" s="52">
        <v>0</v>
      </c>
      <c r="M19" s="52">
        <v>0</v>
      </c>
      <c r="N19" s="52">
        <v>0</v>
      </c>
      <c r="O19" s="52">
        <v>1168500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3">
        <v>2023</v>
      </c>
    </row>
    <row r="20" spans="1:28" ht="35.25">
      <c r="A20">
        <v>1</v>
      </c>
      <c r="B20" s="32">
        <f>SUBTOTAL(103,$A$9:A20)</f>
        <v>11</v>
      </c>
      <c r="C20" s="50" t="s">
        <v>7192</v>
      </c>
      <c r="D20" s="46">
        <f t="shared" si="3"/>
        <v>2250000</v>
      </c>
      <c r="E20" s="52">
        <v>0</v>
      </c>
      <c r="F20" s="52">
        <v>0</v>
      </c>
      <c r="G20" s="52">
        <v>2250000</v>
      </c>
      <c r="H20" s="52">
        <v>0</v>
      </c>
      <c r="I20" s="52">
        <v>0</v>
      </c>
      <c r="J20" s="52">
        <v>0</v>
      </c>
      <c r="K20" s="47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3">
        <v>2023</v>
      </c>
    </row>
    <row r="21" spans="1:28" ht="35.25">
      <c r="A21">
        <v>1</v>
      </c>
      <c r="B21" s="32">
        <f>SUBTOTAL(103,$A$9:A21)</f>
        <v>12</v>
      </c>
      <c r="C21" s="50" t="s">
        <v>7241</v>
      </c>
      <c r="D21" s="46">
        <f t="shared" si="3"/>
        <v>1574800</v>
      </c>
      <c r="E21" s="52">
        <v>0</v>
      </c>
      <c r="F21" s="52">
        <v>0</v>
      </c>
      <c r="G21" s="52">
        <v>1574800</v>
      </c>
      <c r="H21" s="52">
        <v>0</v>
      </c>
      <c r="I21" s="52">
        <v>0</v>
      </c>
      <c r="J21" s="52">
        <v>0</v>
      </c>
      <c r="K21" s="47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3">
        <v>2023</v>
      </c>
    </row>
    <row r="22" spans="1:28" ht="35.25">
      <c r="A22">
        <v>1</v>
      </c>
      <c r="B22" s="32">
        <f>SUBTOTAL(103,$A$9:A22)</f>
        <v>13</v>
      </c>
      <c r="C22" s="50" t="s">
        <v>7667</v>
      </c>
      <c r="D22" s="46">
        <f t="shared" si="3"/>
        <v>3340032.5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47">
        <v>0</v>
      </c>
      <c r="L22" s="52">
        <v>0</v>
      </c>
      <c r="M22" s="52">
        <v>0</v>
      </c>
      <c r="N22" s="52">
        <v>0</v>
      </c>
      <c r="O22" s="52">
        <v>3340032.5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3">
        <v>2023</v>
      </c>
    </row>
    <row r="23" spans="1:28" ht="35.25">
      <c r="A23">
        <v>1</v>
      </c>
      <c r="B23" s="32">
        <f>SUBTOTAL(103,$A$9:A23)</f>
        <v>14</v>
      </c>
      <c r="C23" s="50" t="s">
        <v>7703</v>
      </c>
      <c r="D23" s="46">
        <f t="shared" si="3"/>
        <v>1035000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47">
        <v>0</v>
      </c>
      <c r="L23" s="52">
        <v>0</v>
      </c>
      <c r="M23" s="52">
        <v>0</v>
      </c>
      <c r="N23" s="52">
        <v>0</v>
      </c>
      <c r="O23" s="52">
        <v>1035000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3">
        <v>2023</v>
      </c>
    </row>
    <row r="24" spans="1:28" ht="35.25">
      <c r="A24">
        <v>1</v>
      </c>
      <c r="B24" s="32">
        <f>SUBTOTAL(103,$A$9:A24)</f>
        <v>15</v>
      </c>
      <c r="C24" s="50" t="s">
        <v>1371</v>
      </c>
      <c r="D24" s="46">
        <f t="shared" si="3"/>
        <v>1517437.88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47">
        <v>0</v>
      </c>
      <c r="L24" s="52">
        <v>0</v>
      </c>
      <c r="M24" s="52">
        <v>1517437.88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3">
        <v>2023</v>
      </c>
    </row>
    <row r="25" spans="1:28" ht="35.25">
      <c r="A25">
        <v>1</v>
      </c>
      <c r="B25" s="32">
        <f>SUBTOTAL(103,$A$9:A25)</f>
        <v>16</v>
      </c>
      <c r="C25" s="50" t="s">
        <v>7791</v>
      </c>
      <c r="D25" s="46">
        <f t="shared" si="3"/>
        <v>1200000</v>
      </c>
      <c r="E25" s="52">
        <v>0</v>
      </c>
      <c r="F25" s="52">
        <v>0</v>
      </c>
      <c r="G25" s="52">
        <v>1200000</v>
      </c>
      <c r="H25" s="52">
        <v>0</v>
      </c>
      <c r="I25" s="52">
        <v>0</v>
      </c>
      <c r="J25" s="52">
        <v>0</v>
      </c>
      <c r="K25" s="47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3">
        <v>2023</v>
      </c>
    </row>
    <row r="26" spans="1:28" ht="35.25">
      <c r="B26" s="50" t="s">
        <v>342</v>
      </c>
      <c r="C26" s="50"/>
      <c r="D26" s="46">
        <f t="shared" si="3"/>
        <v>16779593.710000001</v>
      </c>
      <c r="E26" s="46">
        <f t="shared" ref="E26:AA26" si="4">SUM(E27:E33)</f>
        <v>0</v>
      </c>
      <c r="F26" s="46">
        <f t="shared" si="4"/>
        <v>0</v>
      </c>
      <c r="G26" s="46">
        <f t="shared" si="4"/>
        <v>355123.92</v>
      </c>
      <c r="H26" s="46">
        <f t="shared" si="4"/>
        <v>0</v>
      </c>
      <c r="I26" s="46">
        <f t="shared" si="4"/>
        <v>0</v>
      </c>
      <c r="J26" s="46">
        <f t="shared" si="4"/>
        <v>0</v>
      </c>
      <c r="K26" s="51">
        <f t="shared" si="4"/>
        <v>4</v>
      </c>
      <c r="L26" s="46">
        <f t="shared" si="4"/>
        <v>11760000</v>
      </c>
      <c r="M26" s="46">
        <f t="shared" si="4"/>
        <v>4115786.59</v>
      </c>
      <c r="N26" s="46">
        <f t="shared" si="4"/>
        <v>0</v>
      </c>
      <c r="O26" s="46">
        <f t="shared" si="4"/>
        <v>548683.19999999995</v>
      </c>
      <c r="P26" s="46">
        <f t="shared" si="4"/>
        <v>0</v>
      </c>
      <c r="Q26" s="46">
        <f t="shared" si="4"/>
        <v>0</v>
      </c>
      <c r="R26" s="46">
        <f t="shared" si="4"/>
        <v>0</v>
      </c>
      <c r="S26" s="46">
        <f t="shared" si="4"/>
        <v>0</v>
      </c>
      <c r="T26" s="46">
        <f t="shared" si="4"/>
        <v>0</v>
      </c>
      <c r="U26" s="46">
        <f t="shared" si="4"/>
        <v>0</v>
      </c>
      <c r="V26" s="46">
        <f t="shared" si="4"/>
        <v>0</v>
      </c>
      <c r="W26" s="46">
        <f t="shared" si="4"/>
        <v>0</v>
      </c>
      <c r="X26" s="46">
        <f t="shared" si="4"/>
        <v>0</v>
      </c>
      <c r="Y26" s="46">
        <f t="shared" si="4"/>
        <v>0</v>
      </c>
      <c r="Z26" s="46">
        <f t="shared" si="4"/>
        <v>0</v>
      </c>
      <c r="AA26" s="46">
        <f t="shared" si="4"/>
        <v>0</v>
      </c>
      <c r="AB26" s="48" t="s">
        <v>17027</v>
      </c>
    </row>
    <row r="27" spans="1:28" ht="35.25">
      <c r="A27">
        <v>1</v>
      </c>
      <c r="B27" s="32">
        <f>SUBTOTAL(103,$A$9:A27)</f>
        <v>17</v>
      </c>
      <c r="C27" s="50" t="s">
        <v>12874</v>
      </c>
      <c r="D27" s="46">
        <f t="shared" si="3"/>
        <v>2880000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47">
        <v>1</v>
      </c>
      <c r="L27" s="52">
        <v>2880000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3">
        <v>2023</v>
      </c>
    </row>
    <row r="28" spans="1:28" ht="35.25">
      <c r="A28">
        <v>1</v>
      </c>
      <c r="B28" s="32">
        <f>SUBTOTAL(103,$A$9:A28)</f>
        <v>18</v>
      </c>
      <c r="C28" s="50" t="s">
        <v>12901</v>
      </c>
      <c r="D28" s="46">
        <f t="shared" si="3"/>
        <v>3000000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47">
        <v>1</v>
      </c>
      <c r="L28" s="52">
        <v>3000000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3">
        <v>2023</v>
      </c>
    </row>
    <row r="29" spans="1:28" ht="35.25">
      <c r="A29">
        <v>1</v>
      </c>
      <c r="B29" s="32">
        <f>SUBTOTAL(103,$A$9:A29)</f>
        <v>19</v>
      </c>
      <c r="C29" s="50" t="s">
        <v>12898</v>
      </c>
      <c r="D29" s="46">
        <f t="shared" si="3"/>
        <v>2960000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47">
        <v>1</v>
      </c>
      <c r="L29" s="52">
        <v>2960000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3">
        <v>2023</v>
      </c>
    </row>
    <row r="30" spans="1:28" ht="35.25">
      <c r="A30">
        <v>1</v>
      </c>
      <c r="B30" s="32">
        <f>SUBTOTAL(103,$A$9:A30)</f>
        <v>20</v>
      </c>
      <c r="C30" s="50" t="s">
        <v>12619</v>
      </c>
      <c r="D30" s="46">
        <f t="shared" si="3"/>
        <v>1204375.72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47">
        <v>0</v>
      </c>
      <c r="L30" s="52">
        <v>0</v>
      </c>
      <c r="M30" s="52">
        <v>1204375.72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3">
        <v>2023</v>
      </c>
    </row>
    <row r="31" spans="1:28" ht="35.25">
      <c r="A31">
        <v>1</v>
      </c>
      <c r="B31" s="32">
        <f>SUBTOTAL(103,$A$9:A31)</f>
        <v>21</v>
      </c>
      <c r="C31" s="50" t="s">
        <v>12902</v>
      </c>
      <c r="D31" s="46">
        <f t="shared" si="3"/>
        <v>2920000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47">
        <v>1</v>
      </c>
      <c r="L31" s="52">
        <v>2920000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3">
        <v>2023</v>
      </c>
    </row>
    <row r="32" spans="1:28" ht="35.25">
      <c r="A32">
        <v>1</v>
      </c>
      <c r="B32" s="32">
        <f>SUBTOTAL(103,$A$9:A32)</f>
        <v>22</v>
      </c>
      <c r="C32" s="50" t="s">
        <v>12964</v>
      </c>
      <c r="D32" s="46">
        <f t="shared" si="3"/>
        <v>2911410.87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47">
        <v>0</v>
      </c>
      <c r="L32" s="52">
        <v>0</v>
      </c>
      <c r="M32" s="52">
        <v>2911410.87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3">
        <v>2023</v>
      </c>
    </row>
    <row r="33" spans="1:28" ht="35.25">
      <c r="A33">
        <v>1</v>
      </c>
      <c r="B33" s="32">
        <f>SUBTOTAL(103,$A$9:A33)</f>
        <v>23</v>
      </c>
      <c r="C33" s="50" t="s">
        <v>12657</v>
      </c>
      <c r="D33" s="46">
        <f t="shared" si="3"/>
        <v>903807.11999999988</v>
      </c>
      <c r="E33" s="52">
        <v>0</v>
      </c>
      <c r="F33" s="52">
        <v>0</v>
      </c>
      <c r="G33" s="52">
        <v>355123.92</v>
      </c>
      <c r="H33" s="52">
        <v>0</v>
      </c>
      <c r="I33" s="52">
        <v>0</v>
      </c>
      <c r="J33" s="52">
        <v>0</v>
      </c>
      <c r="K33" s="47">
        <v>0</v>
      </c>
      <c r="L33" s="52">
        <v>0</v>
      </c>
      <c r="M33" s="52">
        <v>0</v>
      </c>
      <c r="N33" s="52">
        <v>0</v>
      </c>
      <c r="O33" s="52">
        <v>548683.19999999995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3">
        <v>2023</v>
      </c>
    </row>
    <row r="34" spans="1:28" ht="35.25">
      <c r="B34" s="49" t="s">
        <v>509</v>
      </c>
      <c r="C34" s="50"/>
      <c r="D34" s="46">
        <f t="shared" si="3"/>
        <v>2983594.46</v>
      </c>
      <c r="E34" s="46">
        <f>SUM(E35)</f>
        <v>0</v>
      </c>
      <c r="F34" s="46">
        <f t="shared" ref="F34:AA34" si="5">SUM(F35)</f>
        <v>0</v>
      </c>
      <c r="G34" s="46">
        <f t="shared" si="5"/>
        <v>0</v>
      </c>
      <c r="H34" s="46">
        <f t="shared" si="5"/>
        <v>0</v>
      </c>
      <c r="I34" s="46">
        <f t="shared" si="5"/>
        <v>0</v>
      </c>
      <c r="J34" s="46">
        <f t="shared" si="5"/>
        <v>0</v>
      </c>
      <c r="K34" s="51">
        <f t="shared" si="5"/>
        <v>0</v>
      </c>
      <c r="L34" s="46">
        <f t="shared" si="5"/>
        <v>0</v>
      </c>
      <c r="M34" s="46">
        <f t="shared" si="5"/>
        <v>2983594.46</v>
      </c>
      <c r="N34" s="46">
        <f t="shared" si="5"/>
        <v>0</v>
      </c>
      <c r="O34" s="46">
        <f t="shared" si="5"/>
        <v>0</v>
      </c>
      <c r="P34" s="46">
        <f t="shared" si="5"/>
        <v>0</v>
      </c>
      <c r="Q34" s="46">
        <f t="shared" si="5"/>
        <v>0</v>
      </c>
      <c r="R34" s="46">
        <f t="shared" si="5"/>
        <v>0</v>
      </c>
      <c r="S34" s="46">
        <f t="shared" si="5"/>
        <v>0</v>
      </c>
      <c r="T34" s="46">
        <f t="shared" si="5"/>
        <v>0</v>
      </c>
      <c r="U34" s="46">
        <f t="shared" si="5"/>
        <v>0</v>
      </c>
      <c r="V34" s="46">
        <f t="shared" si="5"/>
        <v>0</v>
      </c>
      <c r="W34" s="46">
        <f t="shared" si="5"/>
        <v>0</v>
      </c>
      <c r="X34" s="46">
        <f t="shared" si="5"/>
        <v>0</v>
      </c>
      <c r="Y34" s="46">
        <f t="shared" si="5"/>
        <v>0</v>
      </c>
      <c r="Z34" s="46">
        <f t="shared" si="5"/>
        <v>0</v>
      </c>
      <c r="AA34" s="46">
        <f t="shared" si="5"/>
        <v>0</v>
      </c>
      <c r="AB34" s="48" t="s">
        <v>17027</v>
      </c>
    </row>
    <row r="35" spans="1:28" ht="35.25">
      <c r="A35">
        <v>1</v>
      </c>
      <c r="B35" s="32">
        <f>SUBTOTAL(103,$A$9:A35)</f>
        <v>24</v>
      </c>
      <c r="C35" s="50" t="s">
        <v>17458</v>
      </c>
      <c r="D35" s="46">
        <f t="shared" si="3"/>
        <v>2983594.46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47">
        <v>0</v>
      </c>
      <c r="L35" s="52">
        <v>0</v>
      </c>
      <c r="M35" s="52">
        <v>2983594.46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3">
        <v>2023</v>
      </c>
    </row>
    <row r="36" spans="1:28" ht="35.25">
      <c r="B36" s="49" t="s">
        <v>355</v>
      </c>
      <c r="C36" s="50"/>
      <c r="D36" s="46">
        <f t="shared" si="3"/>
        <v>448000</v>
      </c>
      <c r="E36" s="46">
        <f>SUM(E37)</f>
        <v>0</v>
      </c>
      <c r="F36" s="46">
        <f t="shared" ref="F36:AA36" si="6">SUM(F37)</f>
        <v>0</v>
      </c>
      <c r="G36" s="46">
        <f t="shared" si="6"/>
        <v>0</v>
      </c>
      <c r="H36" s="46">
        <f t="shared" si="6"/>
        <v>0</v>
      </c>
      <c r="I36" s="46">
        <f t="shared" si="6"/>
        <v>0</v>
      </c>
      <c r="J36" s="46">
        <f t="shared" si="6"/>
        <v>0</v>
      </c>
      <c r="K36" s="47">
        <f t="shared" si="6"/>
        <v>0</v>
      </c>
      <c r="L36" s="46">
        <f t="shared" si="6"/>
        <v>0</v>
      </c>
      <c r="M36" s="46">
        <f t="shared" si="6"/>
        <v>0</v>
      </c>
      <c r="N36" s="46">
        <f t="shared" si="6"/>
        <v>0</v>
      </c>
      <c r="O36" s="46">
        <f t="shared" si="6"/>
        <v>448000</v>
      </c>
      <c r="P36" s="46">
        <f t="shared" si="6"/>
        <v>0</v>
      </c>
      <c r="Q36" s="46">
        <f t="shared" si="6"/>
        <v>0</v>
      </c>
      <c r="R36" s="46">
        <f t="shared" si="6"/>
        <v>0</v>
      </c>
      <c r="S36" s="46">
        <f t="shared" si="6"/>
        <v>0</v>
      </c>
      <c r="T36" s="46">
        <f t="shared" si="6"/>
        <v>0</v>
      </c>
      <c r="U36" s="46">
        <f t="shared" si="6"/>
        <v>0</v>
      </c>
      <c r="V36" s="46">
        <f t="shared" si="6"/>
        <v>0</v>
      </c>
      <c r="W36" s="46">
        <f t="shared" si="6"/>
        <v>0</v>
      </c>
      <c r="X36" s="46">
        <f t="shared" si="6"/>
        <v>0</v>
      </c>
      <c r="Y36" s="46">
        <f t="shared" si="6"/>
        <v>0</v>
      </c>
      <c r="Z36" s="46">
        <f t="shared" si="6"/>
        <v>0</v>
      </c>
      <c r="AA36" s="46">
        <f t="shared" si="6"/>
        <v>0</v>
      </c>
      <c r="AB36" s="48" t="s">
        <v>17027</v>
      </c>
    </row>
    <row r="37" spans="1:28" ht="35.25">
      <c r="A37">
        <v>1</v>
      </c>
      <c r="B37" s="32">
        <f>SUBTOTAL(103,$A$9:A37)</f>
        <v>25</v>
      </c>
      <c r="C37" s="50" t="s">
        <v>10425</v>
      </c>
      <c r="D37" s="46">
        <f t="shared" si="3"/>
        <v>448000</v>
      </c>
      <c r="E37" s="54">
        <v>0</v>
      </c>
      <c r="F37" s="54">
        <v>0</v>
      </c>
      <c r="G37" s="52">
        <v>0</v>
      </c>
      <c r="H37" s="52">
        <v>0</v>
      </c>
      <c r="I37" s="52">
        <v>0</v>
      </c>
      <c r="J37" s="52">
        <v>0</v>
      </c>
      <c r="K37" s="47">
        <v>0</v>
      </c>
      <c r="L37" s="52">
        <v>0</v>
      </c>
      <c r="M37" s="54">
        <v>0</v>
      </c>
      <c r="N37" s="52">
        <v>0</v>
      </c>
      <c r="O37" s="52">
        <v>448000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3">
        <v>2023</v>
      </c>
    </row>
    <row r="38" spans="1:28" ht="35.25">
      <c r="B38" s="50" t="s">
        <v>17459</v>
      </c>
      <c r="C38" s="50"/>
      <c r="D38" s="46">
        <f>E38+F38+G38+H38+I38+J38+L38+M38+N38+O38+P38+Q38+R38+S38+T38+U38+V38+W38+X38+Y38+Z38+AA38</f>
        <v>7113200</v>
      </c>
      <c r="E38" s="46">
        <f>SUM(E39:E41)</f>
        <v>0</v>
      </c>
      <c r="F38" s="46">
        <f t="shared" ref="F38:AA38" si="7">SUM(F39:F41)</f>
        <v>0</v>
      </c>
      <c r="G38" s="46">
        <f t="shared" si="7"/>
        <v>0</v>
      </c>
      <c r="H38" s="46">
        <f t="shared" si="7"/>
        <v>0</v>
      </c>
      <c r="I38" s="46">
        <f t="shared" si="7"/>
        <v>1631200</v>
      </c>
      <c r="J38" s="46">
        <f t="shared" si="7"/>
        <v>0</v>
      </c>
      <c r="K38" s="47">
        <f t="shared" si="7"/>
        <v>2</v>
      </c>
      <c r="L38" s="46">
        <f t="shared" si="7"/>
        <v>5482000</v>
      </c>
      <c r="M38" s="46">
        <f t="shared" si="7"/>
        <v>0</v>
      </c>
      <c r="N38" s="46">
        <f t="shared" si="7"/>
        <v>0</v>
      </c>
      <c r="O38" s="46">
        <f t="shared" si="7"/>
        <v>0</v>
      </c>
      <c r="P38" s="46">
        <f t="shared" si="7"/>
        <v>0</v>
      </c>
      <c r="Q38" s="46">
        <f t="shared" si="7"/>
        <v>0</v>
      </c>
      <c r="R38" s="46">
        <f t="shared" si="7"/>
        <v>0</v>
      </c>
      <c r="S38" s="46">
        <f t="shared" si="7"/>
        <v>0</v>
      </c>
      <c r="T38" s="46">
        <f t="shared" si="7"/>
        <v>0</v>
      </c>
      <c r="U38" s="46">
        <f t="shared" si="7"/>
        <v>0</v>
      </c>
      <c r="V38" s="46">
        <f t="shared" si="7"/>
        <v>0</v>
      </c>
      <c r="W38" s="46">
        <f t="shared" si="7"/>
        <v>0</v>
      </c>
      <c r="X38" s="46">
        <f t="shared" si="7"/>
        <v>0</v>
      </c>
      <c r="Y38" s="46">
        <f t="shared" si="7"/>
        <v>0</v>
      </c>
      <c r="Z38" s="46">
        <f t="shared" si="7"/>
        <v>0</v>
      </c>
      <c r="AA38" s="46">
        <f t="shared" si="7"/>
        <v>0</v>
      </c>
      <c r="AB38" s="48" t="s">
        <v>17027</v>
      </c>
    </row>
    <row r="39" spans="1:28" ht="35.25">
      <c r="A39">
        <v>1</v>
      </c>
      <c r="B39" s="32">
        <f>SUBTOTAL(103,$A$9:A39)</f>
        <v>26</v>
      </c>
      <c r="C39" s="50" t="s">
        <v>13417</v>
      </c>
      <c r="D39" s="46">
        <f t="shared" si="3"/>
        <v>1631200</v>
      </c>
      <c r="E39" s="52">
        <v>0</v>
      </c>
      <c r="F39" s="52">
        <v>0</v>
      </c>
      <c r="G39" s="52">
        <v>0</v>
      </c>
      <c r="H39" s="52">
        <v>0</v>
      </c>
      <c r="I39" s="52">
        <v>1631200</v>
      </c>
      <c r="J39" s="52">
        <v>0</v>
      </c>
      <c r="K39" s="47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3">
        <v>2023</v>
      </c>
    </row>
    <row r="40" spans="1:28" ht="35.25">
      <c r="A40">
        <v>1</v>
      </c>
      <c r="B40" s="32">
        <f>SUBTOTAL(103,$A$9:A40)</f>
        <v>27</v>
      </c>
      <c r="C40" s="50" t="s">
        <v>13559</v>
      </c>
      <c r="D40" s="46">
        <f t="shared" si="3"/>
        <v>2800000</v>
      </c>
      <c r="E40" s="52">
        <v>0</v>
      </c>
      <c r="F40" s="52">
        <v>0</v>
      </c>
      <c r="G40" s="52">
        <v>0</v>
      </c>
      <c r="H40" s="52">
        <v>0</v>
      </c>
      <c r="I40" s="52">
        <v>0</v>
      </c>
      <c r="J40" s="52">
        <v>0</v>
      </c>
      <c r="K40" s="47">
        <v>1</v>
      </c>
      <c r="L40" s="52">
        <v>2800000</v>
      </c>
      <c r="M40" s="52">
        <v>0</v>
      </c>
      <c r="N40" s="52">
        <v>0</v>
      </c>
      <c r="O40" s="52">
        <v>0</v>
      </c>
      <c r="P40" s="52">
        <v>0</v>
      </c>
      <c r="Q40" s="52">
        <v>0</v>
      </c>
      <c r="R40" s="52">
        <v>0</v>
      </c>
      <c r="S40" s="52">
        <v>0</v>
      </c>
      <c r="T40" s="52">
        <v>0</v>
      </c>
      <c r="U40" s="52">
        <v>0</v>
      </c>
      <c r="V40" s="52">
        <v>0</v>
      </c>
      <c r="W40" s="52">
        <v>0</v>
      </c>
      <c r="X40" s="52">
        <v>0</v>
      </c>
      <c r="Y40" s="52">
        <v>0</v>
      </c>
      <c r="Z40" s="52">
        <v>0</v>
      </c>
      <c r="AA40" s="52">
        <v>0</v>
      </c>
      <c r="AB40" s="53">
        <v>2023</v>
      </c>
    </row>
    <row r="41" spans="1:28" ht="35.25">
      <c r="A41">
        <v>1</v>
      </c>
      <c r="B41" s="32">
        <f>SUBTOTAL(103,$A$9:A41)</f>
        <v>28</v>
      </c>
      <c r="C41" s="50" t="s">
        <v>14220</v>
      </c>
      <c r="D41" s="46">
        <v>2682000</v>
      </c>
      <c r="E41" s="52">
        <v>0</v>
      </c>
      <c r="F41" s="52">
        <v>0</v>
      </c>
      <c r="G41" s="52">
        <v>0</v>
      </c>
      <c r="H41" s="52">
        <v>0</v>
      </c>
      <c r="I41" s="52">
        <v>0</v>
      </c>
      <c r="J41" s="52">
        <v>0</v>
      </c>
      <c r="K41" s="47">
        <v>1</v>
      </c>
      <c r="L41" s="52">
        <v>2682000</v>
      </c>
      <c r="M41" s="52">
        <v>0</v>
      </c>
      <c r="N41" s="52">
        <v>0</v>
      </c>
      <c r="O41" s="52">
        <v>0</v>
      </c>
      <c r="P41" s="52">
        <v>0</v>
      </c>
      <c r="Q41" s="52">
        <v>0</v>
      </c>
      <c r="R41" s="52">
        <v>0</v>
      </c>
      <c r="S41" s="52">
        <v>0</v>
      </c>
      <c r="T41" s="52">
        <v>0</v>
      </c>
      <c r="U41" s="52">
        <v>0</v>
      </c>
      <c r="V41" s="52">
        <v>0</v>
      </c>
      <c r="W41" s="52">
        <v>0</v>
      </c>
      <c r="X41" s="52">
        <v>0</v>
      </c>
      <c r="Y41" s="52">
        <v>0</v>
      </c>
      <c r="Z41" s="52">
        <v>0</v>
      </c>
      <c r="AA41" s="52">
        <v>0</v>
      </c>
      <c r="AB41" s="53">
        <v>2023</v>
      </c>
    </row>
    <row r="42" spans="1:28" ht="35.25">
      <c r="B42" s="49" t="s">
        <v>372</v>
      </c>
      <c r="C42" s="50"/>
      <c r="D42" s="46">
        <f t="shared" si="3"/>
        <v>2053708</v>
      </c>
      <c r="E42" s="46">
        <f t="shared" ref="E42:AA42" si="8">SUM(E43:E44)</f>
        <v>0</v>
      </c>
      <c r="F42" s="46">
        <f t="shared" si="8"/>
        <v>0</v>
      </c>
      <c r="G42" s="46">
        <f>SUM(G43:G44)</f>
        <v>0</v>
      </c>
      <c r="H42" s="46">
        <f t="shared" si="8"/>
        <v>0</v>
      </c>
      <c r="I42" s="46">
        <f t="shared" si="8"/>
        <v>0</v>
      </c>
      <c r="J42" s="46">
        <f t="shared" si="8"/>
        <v>0</v>
      </c>
      <c r="K42" s="51">
        <f t="shared" si="8"/>
        <v>0</v>
      </c>
      <c r="L42" s="46">
        <f t="shared" si="8"/>
        <v>0</v>
      </c>
      <c r="M42" s="46">
        <f t="shared" si="8"/>
        <v>0</v>
      </c>
      <c r="N42" s="46">
        <f t="shared" si="8"/>
        <v>0</v>
      </c>
      <c r="O42" s="46">
        <f t="shared" si="8"/>
        <v>2053708</v>
      </c>
      <c r="P42" s="46">
        <f t="shared" si="8"/>
        <v>0</v>
      </c>
      <c r="Q42" s="46">
        <f t="shared" si="8"/>
        <v>0</v>
      </c>
      <c r="R42" s="46">
        <f t="shared" si="8"/>
        <v>0</v>
      </c>
      <c r="S42" s="46">
        <f t="shared" si="8"/>
        <v>0</v>
      </c>
      <c r="T42" s="46">
        <f t="shared" si="8"/>
        <v>0</v>
      </c>
      <c r="U42" s="46">
        <f t="shared" si="8"/>
        <v>0</v>
      </c>
      <c r="V42" s="46">
        <f t="shared" si="8"/>
        <v>0</v>
      </c>
      <c r="W42" s="46">
        <f t="shared" si="8"/>
        <v>0</v>
      </c>
      <c r="X42" s="46">
        <f t="shared" si="8"/>
        <v>0</v>
      </c>
      <c r="Y42" s="46">
        <f t="shared" si="8"/>
        <v>0</v>
      </c>
      <c r="Z42" s="46">
        <f t="shared" si="8"/>
        <v>0</v>
      </c>
      <c r="AA42" s="46">
        <f t="shared" si="8"/>
        <v>0</v>
      </c>
      <c r="AB42" s="48" t="s">
        <v>17027</v>
      </c>
    </row>
    <row r="43" spans="1:28" ht="35.25">
      <c r="A43">
        <v>1</v>
      </c>
      <c r="B43" s="32">
        <f>SUBTOTAL(103,$A$9:A43)</f>
        <v>29</v>
      </c>
      <c r="C43" s="50" t="s">
        <v>13182</v>
      </c>
      <c r="D43" s="46">
        <f t="shared" si="3"/>
        <v>849708</v>
      </c>
      <c r="E43" s="52">
        <v>0</v>
      </c>
      <c r="F43" s="52">
        <v>0</v>
      </c>
      <c r="G43" s="52">
        <v>0</v>
      </c>
      <c r="H43" s="52">
        <v>0</v>
      </c>
      <c r="I43" s="52">
        <v>0</v>
      </c>
      <c r="J43" s="52">
        <v>0</v>
      </c>
      <c r="K43" s="47">
        <v>0</v>
      </c>
      <c r="L43" s="52">
        <v>0</v>
      </c>
      <c r="M43" s="52">
        <v>0</v>
      </c>
      <c r="N43" s="52">
        <v>0</v>
      </c>
      <c r="O43" s="52">
        <v>849708</v>
      </c>
      <c r="P43" s="52">
        <v>0</v>
      </c>
      <c r="Q43" s="52">
        <v>0</v>
      </c>
      <c r="R43" s="52">
        <v>0</v>
      </c>
      <c r="S43" s="52">
        <v>0</v>
      </c>
      <c r="T43" s="52">
        <v>0</v>
      </c>
      <c r="U43" s="52">
        <v>0</v>
      </c>
      <c r="V43" s="52">
        <v>0</v>
      </c>
      <c r="W43" s="52">
        <v>0</v>
      </c>
      <c r="X43" s="52">
        <v>0</v>
      </c>
      <c r="Y43" s="52">
        <v>0</v>
      </c>
      <c r="Z43" s="52">
        <v>0</v>
      </c>
      <c r="AA43" s="52">
        <v>0</v>
      </c>
      <c r="AB43" s="53">
        <v>2023</v>
      </c>
    </row>
    <row r="44" spans="1:28" ht="35.25">
      <c r="A44">
        <v>1</v>
      </c>
      <c r="B44" s="32">
        <f>SUBTOTAL(103,$A$9:A44)</f>
        <v>30</v>
      </c>
      <c r="C44" s="50" t="s">
        <v>13186</v>
      </c>
      <c r="D44" s="46">
        <f t="shared" si="3"/>
        <v>1204000</v>
      </c>
      <c r="E44" s="52">
        <v>0</v>
      </c>
      <c r="F44" s="52">
        <v>0</v>
      </c>
      <c r="G44" s="52">
        <v>0</v>
      </c>
      <c r="H44" s="52">
        <v>0</v>
      </c>
      <c r="I44" s="52">
        <v>0</v>
      </c>
      <c r="J44" s="52">
        <v>0</v>
      </c>
      <c r="K44" s="47">
        <v>0</v>
      </c>
      <c r="L44" s="52">
        <v>0</v>
      </c>
      <c r="M44" s="52">
        <v>0</v>
      </c>
      <c r="N44" s="52">
        <v>0</v>
      </c>
      <c r="O44" s="52">
        <v>1204000</v>
      </c>
      <c r="P44" s="52">
        <v>0</v>
      </c>
      <c r="Q44" s="52">
        <v>0</v>
      </c>
      <c r="R44" s="52">
        <v>0</v>
      </c>
      <c r="S44" s="52">
        <v>0</v>
      </c>
      <c r="T44" s="52">
        <v>0</v>
      </c>
      <c r="U44" s="52">
        <v>0</v>
      </c>
      <c r="V44" s="52">
        <v>0</v>
      </c>
      <c r="W44" s="52">
        <v>0</v>
      </c>
      <c r="X44" s="52">
        <v>0</v>
      </c>
      <c r="Y44" s="52">
        <v>0</v>
      </c>
      <c r="Z44" s="52">
        <v>0</v>
      </c>
      <c r="AA44" s="52">
        <v>0</v>
      </c>
      <c r="AB44" s="53">
        <v>2023</v>
      </c>
    </row>
  </sheetData>
  <mergeCells count="24">
    <mergeCell ref="S3:S4"/>
    <mergeCell ref="A1:AB1"/>
    <mergeCell ref="B2:B5"/>
    <mergeCell ref="C2:C5"/>
    <mergeCell ref="D2:D4"/>
    <mergeCell ref="E2:P2"/>
    <mergeCell ref="Q2:AA2"/>
    <mergeCell ref="AB2:AB5"/>
    <mergeCell ref="E3:J3"/>
    <mergeCell ref="K3:L4"/>
    <mergeCell ref="M3:M4"/>
    <mergeCell ref="N3:N4"/>
    <mergeCell ref="O3:O4"/>
    <mergeCell ref="P3:P4"/>
    <mergeCell ref="Q3:Q4"/>
    <mergeCell ref="R3:R4"/>
    <mergeCell ref="Z3:Z4"/>
    <mergeCell ref="AA3:AA4"/>
    <mergeCell ref="T3:T4"/>
    <mergeCell ref="U3:U4"/>
    <mergeCell ref="V3:V4"/>
    <mergeCell ref="W3:W4"/>
    <mergeCell ref="X3:X4"/>
    <mergeCell ref="Y3:Y4"/>
  </mergeCells>
  <conditionalFormatting sqref="B9:C35">
    <cfRule type="duplicateValues" dxfId="7" priority="4" stopIfTrue="1"/>
  </conditionalFormatting>
  <conditionalFormatting sqref="C9:C25">
    <cfRule type="duplicateValues" dxfId="6" priority="7" stopIfTrue="1"/>
  </conditionalFormatting>
  <conditionalFormatting sqref="C26">
    <cfRule type="expression" dxfId="5" priority="6" stopIfTrue="1">
      <formula>AND(COUNTIF($C$2481:$C$2601, C26)+COUNTIF($C$2459:$C$2461, C26)+COUNTIF($C$1716:$C$2452, C26)&gt;1,NOT(ISBLANK(C26)))</formula>
    </cfRule>
  </conditionalFormatting>
  <conditionalFormatting sqref="C27:C33">
    <cfRule type="duplicateValues" dxfId="4" priority="8" stopIfTrue="1"/>
  </conditionalFormatting>
  <conditionalFormatting sqref="C34:C35">
    <cfRule type="duplicateValues" dxfId="3" priority="5" stopIfTrue="1"/>
  </conditionalFormatting>
  <conditionalFormatting sqref="C36:C37">
    <cfRule type="duplicateValues" dxfId="2" priority="3" stopIfTrue="1"/>
  </conditionalFormatting>
  <conditionalFormatting sqref="C38:C41">
    <cfRule type="duplicateValues" dxfId="1" priority="2" stopIfTrue="1"/>
  </conditionalFormatting>
  <conditionalFormatting sqref="C42:C44">
    <cfRule type="duplicateValues" dxfId="0" priority="1" stopIfTrue="1"/>
  </conditionalFormatting>
  <pageMargins left="0.23622047244094491" right="0.23622047244094491" top="0.55118110236220474" bottom="0.55118110236220474" header="0.31496062992125984" footer="0.31496062992125984"/>
  <pageSetup paperSize="8" scale="2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</vt:i4>
      </vt:variant>
    </vt:vector>
  </HeadingPairs>
  <TitlesOfParts>
    <vt:vector size="10" baseType="lpstr">
      <vt:lpstr>Реестр_итог</vt:lpstr>
      <vt:lpstr>Перечень_итог</vt:lpstr>
      <vt:lpstr>РО_итог</vt:lpstr>
      <vt:lpstr>Плановые показатели</vt:lpstr>
      <vt:lpstr>Реестр_бонусы</vt:lpstr>
      <vt:lpstr>Перечень_бонусы</vt:lpstr>
      <vt:lpstr>Планируемые_бонусы</vt:lpstr>
      <vt:lpstr>Спецсчета</vt:lpstr>
      <vt:lpstr>Перечень_итог!Область_печати</vt:lpstr>
      <vt:lpstr>Реестр_итог!Область_печати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Николаевна Базжина</dc:creator>
  <cp:lastModifiedBy>Пользователь Windows</cp:lastModifiedBy>
  <cp:lastPrinted>2023-07-25T07:50:57Z</cp:lastPrinted>
  <dcterms:created xsi:type="dcterms:W3CDTF">2022-03-03T11:12:59Z</dcterms:created>
  <dcterms:modified xsi:type="dcterms:W3CDTF">2023-07-25T07:52:33Z</dcterms:modified>
</cp:coreProperties>
</file>